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mc:AlternateContent xmlns:mc="http://schemas.openxmlformats.org/markup-compatibility/2006">
    <mc:Choice Requires="x15">
      <x15ac:absPath xmlns:x15ac="http://schemas.microsoft.com/office/spreadsheetml/2010/11/ac" url="C:\Users\Olivia Ashmoore\Documents\EPS_Models by Region\RMI\RMI_all_states\IL\webappdata\"/>
    </mc:Choice>
  </mc:AlternateContent>
  <xr:revisionPtr revIDLastSave="0" documentId="8_{2E4B0563-1493-437D-814F-0C1FE8B88BFF}" xr6:coauthVersionLast="47" xr6:coauthVersionMax="47" xr10:uidLastSave="{00000000-0000-0000-0000-000000000000}"/>
  <bookViews>
    <workbookView xWindow="-120" yWindow="-120" windowWidth="29040" windowHeight="17520" xr2:uid="{22E4AA09-7640-4A40-ADB6-B3B4D65DF0EB}"/>
  </bookViews>
  <sheets>
    <sheet name="About" sheetId="10" r:id="rId1"/>
    <sheet name="Policy Characteristics" sheetId="19" r:id="rId2"/>
    <sheet name="State Policy Descriptions" sheetId="29" r:id="rId3"/>
    <sheet name="Supporting Data" sheetId="28" r:id="rId4"/>
    <sheet name="PolicyLevers" sheetId="31" r:id="rId5"/>
    <sheet name="UnitControlCenter" sheetId="18" r:id="rId6"/>
    <sheet name="OutputGraphs" sheetId="8" r:id="rId7"/>
    <sheet name="Output Graph Color Key" sheetId="17" r:id="rId8"/>
    <sheet name="ReferenceScenarios" sheetId="9" r:id="rId9"/>
    <sheet name="ReferenceCurves" sheetId="21" r:id="rId10"/>
    <sheet name="Targets" sheetId="20" r:id="rId11"/>
    <sheet name="State Targets" sheetId="27" r:id="rId12"/>
    <sheet name="MaxBoundCalculations" sheetId="13" r:id="rId13"/>
    <sheet name="EPA Export Aggregation" sheetId="26" r:id="rId14"/>
    <sheet name="EPA GHG Inventory" sheetId="25" r:id="rId15"/>
    <sheet name="State GHG Summary" sheetId="23" r:id="rId16"/>
  </sheets>
  <definedNames>
    <definedName name="_xlnm._FilterDatabase" localSheetId="13" hidden="1">'EPA Export Aggregation'!$A$1:$AL$5911</definedName>
    <definedName name="_xlnm._FilterDatabase" localSheetId="4" hidden="1">PolicyLevers!$H$1:$H$2026</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B19" i="10" l="1" a="1"/>
  <c r="B19" i="10" s="1"/>
  <c r="B18" i="10" a="1"/>
  <c r="B18" i="10" s="1"/>
  <c r="B17" i="10" l="1"/>
  <c r="R2026" i="31"/>
  <c r="Q2026" i="31"/>
  <c r="P2026" i="31"/>
  <c r="O2026" i="31"/>
  <c r="N2026" i="31"/>
  <c r="M2026" i="31"/>
  <c r="L2026" i="31"/>
  <c r="K2026" i="31"/>
  <c r="J2026" i="31"/>
  <c r="B2026" i="31"/>
  <c r="A2026" i="31"/>
  <c r="R2025" i="31"/>
  <c r="Q2025" i="31"/>
  <c r="P2025" i="31"/>
  <c r="O2025" i="31"/>
  <c r="N2025" i="31"/>
  <c r="M2025" i="31"/>
  <c r="L2025" i="31"/>
  <c r="K2025" i="31"/>
  <c r="J2025" i="31"/>
  <c r="B2025" i="31"/>
  <c r="A2025" i="31"/>
  <c r="R2024" i="31"/>
  <c r="Q2024" i="31"/>
  <c r="P2024" i="31"/>
  <c r="O2024" i="31"/>
  <c r="N2024" i="31"/>
  <c r="M2024" i="31"/>
  <c r="L2024" i="31"/>
  <c r="K2024" i="31"/>
  <c r="J2024" i="31"/>
  <c r="B2024" i="31"/>
  <c r="A2024" i="31"/>
  <c r="R2023" i="31"/>
  <c r="Q2023" i="31"/>
  <c r="P2023" i="31"/>
  <c r="O2023" i="31"/>
  <c r="N2023" i="31"/>
  <c r="M2023" i="31"/>
  <c r="L2023" i="31"/>
  <c r="K2023" i="31"/>
  <c r="J2023" i="31"/>
  <c r="B2023" i="31"/>
  <c r="A2023" i="31"/>
  <c r="R2022" i="31"/>
  <c r="Q2022" i="31"/>
  <c r="P2022" i="31"/>
  <c r="O2022" i="31"/>
  <c r="N2022" i="31"/>
  <c r="M2022" i="31"/>
  <c r="L2022" i="31"/>
  <c r="K2022" i="31"/>
  <c r="J2022" i="31"/>
  <c r="B2022" i="31"/>
  <c r="A2022" i="31"/>
  <c r="R2021" i="31"/>
  <c r="Q2021" i="31"/>
  <c r="P2021" i="31"/>
  <c r="O2021" i="31"/>
  <c r="N2021" i="31"/>
  <c r="M2021" i="31"/>
  <c r="L2021" i="31"/>
  <c r="K2021" i="31"/>
  <c r="J2021" i="31"/>
  <c r="B2021" i="31"/>
  <c r="A2021" i="31"/>
  <c r="R2020" i="31"/>
  <c r="Q2020" i="31"/>
  <c r="P2020" i="31"/>
  <c r="O2020" i="31"/>
  <c r="N2020" i="31"/>
  <c r="M2020" i="31"/>
  <c r="L2020" i="31"/>
  <c r="K2020" i="31"/>
  <c r="J2020" i="31"/>
  <c r="B2020" i="31"/>
  <c r="A2020" i="31"/>
  <c r="R2019" i="31"/>
  <c r="Q2019" i="31"/>
  <c r="P2019" i="31"/>
  <c r="O2019" i="31"/>
  <c r="N2019" i="31"/>
  <c r="M2019" i="31"/>
  <c r="L2019" i="31"/>
  <c r="K2019" i="31"/>
  <c r="J2019" i="31"/>
  <c r="B2019" i="31"/>
  <c r="A2019" i="31"/>
  <c r="R2018" i="31"/>
  <c r="Q2018" i="31"/>
  <c r="P2018" i="31"/>
  <c r="O2018" i="31"/>
  <c r="N2018" i="31"/>
  <c r="M2018" i="31"/>
  <c r="L2018" i="31"/>
  <c r="K2018" i="31"/>
  <c r="J2018" i="31"/>
  <c r="B2018" i="31"/>
  <c r="A2018" i="31"/>
  <c r="R2017" i="31"/>
  <c r="Q2017" i="31"/>
  <c r="P2017" i="31"/>
  <c r="O2017" i="31"/>
  <c r="N2017" i="31"/>
  <c r="M2017" i="31"/>
  <c r="L2017" i="31"/>
  <c r="K2017" i="31"/>
  <c r="J2017" i="31"/>
  <c r="B2017" i="31"/>
  <c r="A2017" i="31"/>
  <c r="R2016" i="31"/>
  <c r="Q2016" i="31"/>
  <c r="P2016" i="31"/>
  <c r="O2016" i="31"/>
  <c r="N2016" i="31"/>
  <c r="M2016" i="31"/>
  <c r="L2016" i="31"/>
  <c r="K2016" i="31"/>
  <c r="J2016" i="31"/>
  <c r="B2016" i="31"/>
  <c r="A2016" i="31"/>
  <c r="R2015" i="31"/>
  <c r="Q2015" i="31"/>
  <c r="P2015" i="31"/>
  <c r="O2015" i="31"/>
  <c r="N2015" i="31"/>
  <c r="M2015" i="31"/>
  <c r="L2015" i="31"/>
  <c r="K2015" i="31"/>
  <c r="J2015" i="31"/>
  <c r="B2015" i="31"/>
  <c r="A2015" i="31"/>
  <c r="R2014" i="31"/>
  <c r="Q2014" i="31"/>
  <c r="P2014" i="31"/>
  <c r="O2014" i="31"/>
  <c r="N2014" i="31"/>
  <c r="M2014" i="31"/>
  <c r="L2014" i="31"/>
  <c r="K2014" i="31"/>
  <c r="J2014" i="31"/>
  <c r="B2014" i="31"/>
  <c r="A2014" i="31"/>
  <c r="R2013" i="31"/>
  <c r="Q2013" i="31"/>
  <c r="P2013" i="31"/>
  <c r="O2013" i="31"/>
  <c r="N2013" i="31"/>
  <c r="M2013" i="31"/>
  <c r="L2013" i="31"/>
  <c r="K2013" i="31"/>
  <c r="J2013" i="31"/>
  <c r="B2013" i="31"/>
  <c r="A2013" i="31"/>
  <c r="R2012" i="31"/>
  <c r="Q2012" i="31"/>
  <c r="P2012" i="31"/>
  <c r="O2012" i="31"/>
  <c r="N2012" i="31"/>
  <c r="M2012" i="31"/>
  <c r="L2012" i="31"/>
  <c r="K2012" i="31"/>
  <c r="J2012" i="31"/>
  <c r="B2012" i="31"/>
  <c r="A2012" i="31"/>
  <c r="R2011" i="31"/>
  <c r="Q2011" i="31"/>
  <c r="P2011" i="31"/>
  <c r="O2011" i="31"/>
  <c r="N2011" i="31"/>
  <c r="M2011" i="31"/>
  <c r="L2011" i="31"/>
  <c r="K2011" i="31"/>
  <c r="J2011" i="31"/>
  <c r="B2011" i="31"/>
  <c r="A2011" i="31"/>
  <c r="R2010" i="31"/>
  <c r="Q2010" i="31"/>
  <c r="P2010" i="31"/>
  <c r="O2010" i="31"/>
  <c r="N2010" i="31"/>
  <c r="M2010" i="31"/>
  <c r="L2010" i="31"/>
  <c r="K2010" i="31"/>
  <c r="J2010" i="31"/>
  <c r="B2010" i="31"/>
  <c r="A2010" i="31"/>
  <c r="R2009" i="31"/>
  <c r="Q2009" i="31"/>
  <c r="P2009" i="31"/>
  <c r="O2009" i="31"/>
  <c r="N2009" i="31"/>
  <c r="M2009" i="31"/>
  <c r="L2009" i="31"/>
  <c r="K2009" i="31"/>
  <c r="J2009" i="31"/>
  <c r="B2009" i="31"/>
  <c r="A2009" i="31"/>
  <c r="R2008" i="31"/>
  <c r="Q2008" i="31"/>
  <c r="P2008" i="31"/>
  <c r="O2008" i="31"/>
  <c r="N2008" i="31"/>
  <c r="M2008" i="31"/>
  <c r="L2008" i="31"/>
  <c r="K2008" i="31"/>
  <c r="J2008" i="31"/>
  <c r="B2008" i="31"/>
  <c r="A2008" i="31"/>
  <c r="R2007" i="31"/>
  <c r="Q2007" i="31"/>
  <c r="P2007" i="31"/>
  <c r="O2007" i="31"/>
  <c r="N2007" i="31"/>
  <c r="M2007" i="31"/>
  <c r="L2007" i="31"/>
  <c r="K2007" i="31"/>
  <c r="J2007" i="31"/>
  <c r="B2007" i="31"/>
  <c r="A2007" i="31"/>
  <c r="R2006" i="31"/>
  <c r="Q2006" i="31"/>
  <c r="P2006" i="31"/>
  <c r="O2006" i="31"/>
  <c r="N2006" i="31"/>
  <c r="M2006" i="31"/>
  <c r="L2006" i="31"/>
  <c r="K2006" i="31"/>
  <c r="J2006" i="31"/>
  <c r="B2006" i="31"/>
  <c r="A2006" i="31"/>
  <c r="R2005" i="31"/>
  <c r="Q2005" i="31"/>
  <c r="P2005" i="31"/>
  <c r="O2005" i="31"/>
  <c r="N2005" i="31"/>
  <c r="M2005" i="31"/>
  <c r="L2005" i="31"/>
  <c r="K2005" i="31"/>
  <c r="J2005" i="31"/>
  <c r="B2005" i="31"/>
  <c r="A2005" i="31"/>
  <c r="R2004" i="31"/>
  <c r="Q2004" i="31"/>
  <c r="P2004" i="31"/>
  <c r="O2004" i="31"/>
  <c r="N2004" i="31"/>
  <c r="M2004" i="31"/>
  <c r="L2004" i="31"/>
  <c r="K2004" i="31"/>
  <c r="J2004" i="31"/>
  <c r="B2004" i="31"/>
  <c r="A2004" i="31"/>
  <c r="R2003" i="31"/>
  <c r="Q2003" i="31"/>
  <c r="P2003" i="31"/>
  <c r="O2003" i="31"/>
  <c r="N2003" i="31"/>
  <c r="M2003" i="31"/>
  <c r="L2003" i="31"/>
  <c r="K2003" i="31"/>
  <c r="J2003" i="31"/>
  <c r="B2003" i="31"/>
  <c r="A2003" i="31"/>
  <c r="R2002" i="31"/>
  <c r="Q2002" i="31"/>
  <c r="P2002" i="31"/>
  <c r="O2002" i="31"/>
  <c r="N2002" i="31"/>
  <c r="M2002" i="31"/>
  <c r="L2002" i="31"/>
  <c r="K2002" i="31"/>
  <c r="J2002" i="31"/>
  <c r="B2002" i="31"/>
  <c r="A2002" i="31"/>
  <c r="R2001" i="31"/>
  <c r="Q2001" i="31"/>
  <c r="P2001" i="31"/>
  <c r="O2001" i="31"/>
  <c r="N2001" i="31"/>
  <c r="M2001" i="31"/>
  <c r="L2001" i="31"/>
  <c r="K2001" i="31"/>
  <c r="J2001" i="31"/>
  <c r="B2001" i="31"/>
  <c r="A2001" i="31"/>
  <c r="R2000" i="31"/>
  <c r="Q2000" i="31"/>
  <c r="P2000" i="31"/>
  <c r="O2000" i="31"/>
  <c r="N2000" i="31"/>
  <c r="M2000" i="31"/>
  <c r="L2000" i="31"/>
  <c r="K2000" i="31"/>
  <c r="J2000" i="31"/>
  <c r="B2000" i="31"/>
  <c r="A2000" i="31"/>
  <c r="R1999" i="31"/>
  <c r="Q1999" i="31"/>
  <c r="P1999" i="31"/>
  <c r="O1999" i="31"/>
  <c r="N1999" i="31"/>
  <c r="M1999" i="31"/>
  <c r="L1999" i="31"/>
  <c r="K1999" i="31"/>
  <c r="J1999" i="31"/>
  <c r="B1999" i="31"/>
  <c r="A1999" i="31"/>
  <c r="R1998" i="31"/>
  <c r="Q1998" i="31"/>
  <c r="P1998" i="31"/>
  <c r="O1998" i="31"/>
  <c r="N1998" i="31"/>
  <c r="M1998" i="31"/>
  <c r="L1998" i="31"/>
  <c r="K1998" i="31"/>
  <c r="J1998" i="31"/>
  <c r="B1998" i="31"/>
  <c r="A1998" i="31"/>
  <c r="R1997" i="31"/>
  <c r="Q1997" i="31"/>
  <c r="P1997" i="31"/>
  <c r="O1997" i="31"/>
  <c r="N1997" i="31"/>
  <c r="M1997" i="31"/>
  <c r="L1997" i="31"/>
  <c r="K1997" i="31"/>
  <c r="J1997" i="31"/>
  <c r="B1997" i="31"/>
  <c r="A1997" i="31"/>
  <c r="R1996" i="31"/>
  <c r="Q1996" i="31"/>
  <c r="P1996" i="31"/>
  <c r="O1996" i="31"/>
  <c r="N1996" i="31"/>
  <c r="M1996" i="31"/>
  <c r="L1996" i="31"/>
  <c r="K1996" i="31"/>
  <c r="J1996" i="31"/>
  <c r="B1996" i="31"/>
  <c r="A1996" i="31"/>
  <c r="R1995" i="31"/>
  <c r="Q1995" i="31"/>
  <c r="P1995" i="31"/>
  <c r="O1995" i="31"/>
  <c r="N1995" i="31"/>
  <c r="M1995" i="31"/>
  <c r="L1995" i="31"/>
  <c r="K1995" i="31"/>
  <c r="J1995" i="31"/>
  <c r="B1995" i="31"/>
  <c r="A1995" i="31"/>
  <c r="R1994" i="31"/>
  <c r="Q1994" i="31"/>
  <c r="P1994" i="31"/>
  <c r="O1994" i="31"/>
  <c r="N1994" i="31"/>
  <c r="M1994" i="31"/>
  <c r="L1994" i="31"/>
  <c r="K1994" i="31"/>
  <c r="J1994" i="31"/>
  <c r="B1994" i="31"/>
  <c r="A1994" i="31"/>
  <c r="R1993" i="31"/>
  <c r="Q1993" i="31"/>
  <c r="P1993" i="31"/>
  <c r="O1993" i="31"/>
  <c r="N1993" i="31"/>
  <c r="M1993" i="31"/>
  <c r="L1993" i="31"/>
  <c r="K1993" i="31"/>
  <c r="J1993" i="31"/>
  <c r="B1993" i="31"/>
  <c r="A1993" i="31"/>
  <c r="R1992" i="31"/>
  <c r="Q1992" i="31"/>
  <c r="P1992" i="31"/>
  <c r="O1992" i="31"/>
  <c r="N1992" i="31"/>
  <c r="M1992" i="31"/>
  <c r="L1992" i="31"/>
  <c r="K1992" i="31"/>
  <c r="J1992" i="31"/>
  <c r="B1992" i="31"/>
  <c r="A1992" i="31"/>
  <c r="R1991" i="31"/>
  <c r="Q1991" i="31"/>
  <c r="P1991" i="31"/>
  <c r="O1991" i="31"/>
  <c r="N1991" i="31"/>
  <c r="M1991" i="31"/>
  <c r="L1991" i="31"/>
  <c r="K1991" i="31"/>
  <c r="J1991" i="31"/>
  <c r="B1991" i="31"/>
  <c r="A1991" i="31"/>
  <c r="R1990" i="31"/>
  <c r="Q1990" i="31"/>
  <c r="P1990" i="31"/>
  <c r="O1990" i="31"/>
  <c r="N1990" i="31"/>
  <c r="M1990" i="31"/>
  <c r="L1990" i="31"/>
  <c r="K1990" i="31"/>
  <c r="J1990" i="31"/>
  <c r="B1990" i="31"/>
  <c r="A1990" i="31"/>
  <c r="Q1989" i="31"/>
  <c r="P1989" i="31"/>
  <c r="O1989" i="31"/>
  <c r="N1989" i="31"/>
  <c r="M1989" i="31"/>
  <c r="L1989" i="31"/>
  <c r="K1989" i="31"/>
  <c r="J1989" i="31"/>
  <c r="B1989" i="31"/>
  <c r="A1989" i="31"/>
  <c r="Q1988" i="31"/>
  <c r="P1988" i="31"/>
  <c r="O1988" i="31"/>
  <c r="N1988" i="31"/>
  <c r="M1988" i="31"/>
  <c r="L1988" i="31"/>
  <c r="K1988" i="31"/>
  <c r="J1988" i="31"/>
  <c r="B1988" i="31"/>
  <c r="A1988" i="31"/>
  <c r="Q1987" i="31"/>
  <c r="P1987" i="31"/>
  <c r="O1987" i="31"/>
  <c r="N1987" i="31"/>
  <c r="M1987" i="31"/>
  <c r="L1987" i="31"/>
  <c r="K1987" i="31"/>
  <c r="J1987" i="31"/>
  <c r="B1987" i="31"/>
  <c r="A1987" i="31"/>
  <c r="Q1986" i="31"/>
  <c r="P1986" i="31"/>
  <c r="O1986" i="31"/>
  <c r="N1986" i="31"/>
  <c r="M1986" i="31"/>
  <c r="L1986" i="31"/>
  <c r="K1986" i="31"/>
  <c r="J1986" i="31"/>
  <c r="B1986" i="31"/>
  <c r="A1986" i="31"/>
  <c r="Q1985" i="31"/>
  <c r="P1985" i="31"/>
  <c r="O1985" i="31"/>
  <c r="N1985" i="31"/>
  <c r="M1985" i="31"/>
  <c r="L1985" i="31"/>
  <c r="K1985" i="31"/>
  <c r="J1985" i="31"/>
  <c r="B1985" i="31"/>
  <c r="A1985" i="31"/>
  <c r="R1984" i="31"/>
  <c r="Q1984" i="31"/>
  <c r="P1984" i="31"/>
  <c r="O1984" i="31"/>
  <c r="N1984" i="31"/>
  <c r="M1984" i="31"/>
  <c r="L1984" i="31"/>
  <c r="K1984" i="31"/>
  <c r="J1984" i="31"/>
  <c r="B1984" i="31"/>
  <c r="A1984" i="31"/>
  <c r="R1983" i="31"/>
  <c r="Q1983" i="31"/>
  <c r="P1983" i="31"/>
  <c r="O1983" i="31"/>
  <c r="N1983" i="31"/>
  <c r="M1983" i="31"/>
  <c r="L1983" i="31"/>
  <c r="K1983" i="31"/>
  <c r="J1983" i="31"/>
  <c r="B1983" i="31"/>
  <c r="A1983" i="31"/>
  <c r="R1982" i="31"/>
  <c r="Q1982" i="31"/>
  <c r="P1982" i="31"/>
  <c r="O1982" i="31"/>
  <c r="N1982" i="31"/>
  <c r="M1982" i="31"/>
  <c r="L1982" i="31"/>
  <c r="K1982" i="31"/>
  <c r="J1982" i="31"/>
  <c r="B1982" i="31"/>
  <c r="A1982" i="31"/>
  <c r="R1981" i="31"/>
  <c r="Q1981" i="31"/>
  <c r="P1981" i="31"/>
  <c r="O1981" i="31"/>
  <c r="N1981" i="31"/>
  <c r="M1981" i="31"/>
  <c r="L1981" i="31"/>
  <c r="K1981" i="31"/>
  <c r="J1981" i="31"/>
  <c r="B1981" i="31"/>
  <c r="A1981" i="31"/>
  <c r="R1980" i="31"/>
  <c r="Q1980" i="31"/>
  <c r="P1980" i="31"/>
  <c r="O1980" i="31"/>
  <c r="N1980" i="31"/>
  <c r="M1980" i="31"/>
  <c r="L1980" i="31"/>
  <c r="K1980" i="31"/>
  <c r="J1980" i="31"/>
  <c r="B1980" i="31"/>
  <c r="A1980" i="31"/>
  <c r="R1979" i="31"/>
  <c r="Q1979" i="31"/>
  <c r="P1979" i="31"/>
  <c r="O1979" i="31"/>
  <c r="N1979" i="31"/>
  <c r="M1979" i="31"/>
  <c r="L1979" i="31"/>
  <c r="K1979" i="31"/>
  <c r="J1979" i="31"/>
  <c r="B1979" i="31"/>
  <c r="A1979" i="31"/>
  <c r="R1978" i="31"/>
  <c r="Q1978" i="31"/>
  <c r="P1978" i="31"/>
  <c r="O1978" i="31"/>
  <c r="N1978" i="31"/>
  <c r="M1978" i="31"/>
  <c r="L1978" i="31"/>
  <c r="K1978" i="31"/>
  <c r="J1978" i="31"/>
  <c r="B1978" i="31"/>
  <c r="A1978" i="31"/>
  <c r="R1977" i="31"/>
  <c r="Q1977" i="31"/>
  <c r="P1977" i="31"/>
  <c r="O1977" i="31"/>
  <c r="N1977" i="31"/>
  <c r="M1977" i="31"/>
  <c r="L1977" i="31"/>
  <c r="K1977" i="31"/>
  <c r="J1977" i="31"/>
  <c r="B1977" i="31"/>
  <c r="A1977" i="31"/>
  <c r="R1976" i="31"/>
  <c r="Q1976" i="31"/>
  <c r="P1976" i="31"/>
  <c r="O1976" i="31"/>
  <c r="N1976" i="31"/>
  <c r="M1976" i="31"/>
  <c r="L1976" i="31"/>
  <c r="K1976" i="31"/>
  <c r="J1976" i="31"/>
  <c r="B1976" i="31"/>
  <c r="A1976" i="31"/>
  <c r="R1975" i="31"/>
  <c r="Q1975" i="31"/>
  <c r="P1975" i="31"/>
  <c r="O1975" i="31"/>
  <c r="N1975" i="31"/>
  <c r="M1975" i="31"/>
  <c r="L1975" i="31"/>
  <c r="K1975" i="31"/>
  <c r="J1975" i="31"/>
  <c r="B1975" i="31"/>
  <c r="A1975" i="31"/>
  <c r="R1974" i="31"/>
  <c r="Q1974" i="31"/>
  <c r="P1974" i="31"/>
  <c r="O1974" i="31"/>
  <c r="N1974" i="31"/>
  <c r="M1974" i="31"/>
  <c r="L1974" i="31"/>
  <c r="K1974" i="31"/>
  <c r="J1974" i="31"/>
  <c r="B1974" i="31"/>
  <c r="A1974" i="31"/>
  <c r="R1973" i="31"/>
  <c r="Q1973" i="31"/>
  <c r="P1973" i="31"/>
  <c r="O1973" i="31"/>
  <c r="N1973" i="31"/>
  <c r="M1973" i="31"/>
  <c r="L1973" i="31"/>
  <c r="K1973" i="31"/>
  <c r="J1973" i="31"/>
  <c r="B1973" i="31"/>
  <c r="A1973" i="31"/>
  <c r="R1972" i="31"/>
  <c r="Q1972" i="31"/>
  <c r="P1972" i="31"/>
  <c r="O1972" i="31"/>
  <c r="N1972" i="31"/>
  <c r="M1972" i="31"/>
  <c r="L1972" i="31"/>
  <c r="K1972" i="31"/>
  <c r="J1972" i="31"/>
  <c r="B1972" i="31"/>
  <c r="A1972" i="31"/>
  <c r="R1971" i="31"/>
  <c r="Q1971" i="31"/>
  <c r="P1971" i="31"/>
  <c r="O1971" i="31"/>
  <c r="N1971" i="31"/>
  <c r="M1971" i="31"/>
  <c r="L1971" i="31"/>
  <c r="K1971" i="31"/>
  <c r="J1971" i="31"/>
  <c r="B1971" i="31"/>
  <c r="A1971" i="31"/>
  <c r="R1970" i="31"/>
  <c r="Q1970" i="31"/>
  <c r="P1970" i="31"/>
  <c r="O1970" i="31"/>
  <c r="N1970" i="31"/>
  <c r="M1970" i="31"/>
  <c r="L1970" i="31"/>
  <c r="K1970" i="31"/>
  <c r="J1970" i="31"/>
  <c r="B1970" i="31"/>
  <c r="A1970" i="31"/>
  <c r="R1969" i="31"/>
  <c r="Q1969" i="31"/>
  <c r="P1969" i="31"/>
  <c r="O1969" i="31"/>
  <c r="N1969" i="31"/>
  <c r="M1969" i="31"/>
  <c r="K1969" i="31"/>
  <c r="J1969" i="31"/>
  <c r="B1969" i="31"/>
  <c r="A1969" i="31"/>
  <c r="R1968" i="31"/>
  <c r="Q1968" i="31"/>
  <c r="P1968" i="31"/>
  <c r="O1968" i="31"/>
  <c r="N1968" i="31"/>
  <c r="M1968" i="31"/>
  <c r="K1968" i="31"/>
  <c r="J1968" i="31"/>
  <c r="B1968" i="31"/>
  <c r="A1968" i="31"/>
  <c r="R1967" i="31"/>
  <c r="Q1967" i="31"/>
  <c r="P1967" i="31"/>
  <c r="O1967" i="31"/>
  <c r="N1967" i="31"/>
  <c r="M1967" i="31"/>
  <c r="K1967" i="31"/>
  <c r="J1967" i="31"/>
  <c r="B1967" i="31"/>
  <c r="A1967" i="31"/>
  <c r="R1966" i="31"/>
  <c r="Q1966" i="31"/>
  <c r="P1966" i="31"/>
  <c r="O1966" i="31"/>
  <c r="N1966" i="31"/>
  <c r="M1966" i="31"/>
  <c r="K1966" i="31"/>
  <c r="J1966" i="31"/>
  <c r="B1966" i="31"/>
  <c r="A1966" i="31"/>
  <c r="R1965" i="31"/>
  <c r="Q1965" i="31"/>
  <c r="P1965" i="31"/>
  <c r="O1965" i="31"/>
  <c r="N1965" i="31"/>
  <c r="M1965" i="31"/>
  <c r="K1965" i="31"/>
  <c r="J1965" i="31"/>
  <c r="B1965" i="31"/>
  <c r="A1965" i="31"/>
  <c r="R1964" i="31"/>
  <c r="Q1964" i="31"/>
  <c r="P1964" i="31"/>
  <c r="O1964" i="31"/>
  <c r="N1964" i="31"/>
  <c r="M1964" i="31"/>
  <c r="K1964" i="31"/>
  <c r="J1964" i="31"/>
  <c r="B1964" i="31"/>
  <c r="A1964" i="31"/>
  <c r="R1963" i="31"/>
  <c r="Q1963" i="31"/>
  <c r="P1963" i="31"/>
  <c r="O1963" i="31"/>
  <c r="N1963" i="31"/>
  <c r="M1963" i="31"/>
  <c r="K1963" i="31"/>
  <c r="J1963" i="31"/>
  <c r="B1963" i="31"/>
  <c r="A1963" i="31"/>
  <c r="R1962" i="31"/>
  <c r="Q1962" i="31"/>
  <c r="P1962" i="31"/>
  <c r="O1962" i="31"/>
  <c r="N1962" i="31"/>
  <c r="M1962" i="31"/>
  <c r="K1962" i="31"/>
  <c r="J1962" i="31"/>
  <c r="B1962" i="31"/>
  <c r="A1962" i="31"/>
  <c r="R1961" i="31"/>
  <c r="Q1961" i="31"/>
  <c r="P1961" i="31"/>
  <c r="O1961" i="31"/>
  <c r="N1961" i="31"/>
  <c r="M1961" i="31"/>
  <c r="K1961" i="31"/>
  <c r="J1961" i="31"/>
  <c r="B1961" i="31"/>
  <c r="A1961" i="31"/>
  <c r="R1960" i="31"/>
  <c r="Q1960" i="31"/>
  <c r="P1960" i="31"/>
  <c r="O1960" i="31"/>
  <c r="N1960" i="31"/>
  <c r="M1960" i="31"/>
  <c r="K1960" i="31"/>
  <c r="J1960" i="31"/>
  <c r="B1960" i="31"/>
  <c r="A1960" i="31"/>
  <c r="R1959" i="31"/>
  <c r="Q1959" i="31"/>
  <c r="P1959" i="31"/>
  <c r="O1959" i="31"/>
  <c r="N1959" i="31"/>
  <c r="M1959" i="31"/>
  <c r="K1959" i="31"/>
  <c r="J1959" i="31"/>
  <c r="B1959" i="31"/>
  <c r="A1959" i="31"/>
  <c r="R1958" i="31"/>
  <c r="Q1958" i="31"/>
  <c r="P1958" i="31"/>
  <c r="O1958" i="31"/>
  <c r="N1958" i="31"/>
  <c r="M1958" i="31"/>
  <c r="K1958" i="31"/>
  <c r="J1958" i="31"/>
  <c r="B1958" i="31"/>
  <c r="A1958" i="31"/>
  <c r="R1957" i="31"/>
  <c r="Q1957" i="31"/>
  <c r="P1957" i="31"/>
  <c r="O1957" i="31"/>
  <c r="N1957" i="31"/>
  <c r="M1957" i="31"/>
  <c r="K1957" i="31"/>
  <c r="J1957" i="31"/>
  <c r="B1957" i="31"/>
  <c r="A1957" i="31"/>
  <c r="R1956" i="31"/>
  <c r="Q1956" i="31"/>
  <c r="P1956" i="31"/>
  <c r="O1956" i="31"/>
  <c r="N1956" i="31"/>
  <c r="M1956" i="31"/>
  <c r="K1956" i="31"/>
  <c r="J1956" i="31"/>
  <c r="B1956" i="31"/>
  <c r="A1956" i="31"/>
  <c r="R1955" i="31"/>
  <c r="Q1955" i="31"/>
  <c r="P1955" i="31"/>
  <c r="O1955" i="31"/>
  <c r="N1955" i="31"/>
  <c r="M1955" i="31"/>
  <c r="K1955" i="31"/>
  <c r="J1955" i="31"/>
  <c r="B1955" i="31"/>
  <c r="A1955" i="31"/>
  <c r="R1954" i="31"/>
  <c r="Q1954" i="31"/>
  <c r="P1954" i="31"/>
  <c r="O1954" i="31"/>
  <c r="N1954" i="31"/>
  <c r="M1954" i="31"/>
  <c r="K1954" i="31"/>
  <c r="J1954" i="31"/>
  <c r="B1954" i="31"/>
  <c r="A1954" i="31"/>
  <c r="R1953" i="31"/>
  <c r="Q1953" i="31"/>
  <c r="P1953" i="31"/>
  <c r="O1953" i="31"/>
  <c r="N1953" i="31"/>
  <c r="M1953" i="31"/>
  <c r="K1953" i="31"/>
  <c r="J1953" i="31"/>
  <c r="B1953" i="31"/>
  <c r="A1953" i="31"/>
  <c r="R1952" i="31"/>
  <c r="Q1952" i="31"/>
  <c r="P1952" i="31"/>
  <c r="O1952" i="31"/>
  <c r="N1952" i="31"/>
  <c r="M1952" i="31"/>
  <c r="K1952" i="31"/>
  <c r="J1952" i="31"/>
  <c r="B1952" i="31"/>
  <c r="A1952" i="31"/>
  <c r="R1951" i="31"/>
  <c r="Q1951" i="31"/>
  <c r="P1951" i="31"/>
  <c r="O1951" i="31"/>
  <c r="N1951" i="31"/>
  <c r="M1951" i="31"/>
  <c r="K1951" i="31"/>
  <c r="J1951" i="31"/>
  <c r="B1951" i="31"/>
  <c r="A1951" i="31"/>
  <c r="R1950" i="31"/>
  <c r="Q1950" i="31"/>
  <c r="P1950" i="31"/>
  <c r="O1950" i="31"/>
  <c r="N1950" i="31"/>
  <c r="M1950" i="31"/>
  <c r="K1950" i="31"/>
  <c r="J1950" i="31"/>
  <c r="B1950" i="31"/>
  <c r="A1950" i="31"/>
  <c r="R1949" i="31"/>
  <c r="Q1949" i="31"/>
  <c r="P1949" i="31"/>
  <c r="O1949" i="31"/>
  <c r="N1949" i="31"/>
  <c r="M1949" i="31"/>
  <c r="K1949" i="31"/>
  <c r="J1949" i="31"/>
  <c r="B1949" i="31"/>
  <c r="A1949" i="31"/>
  <c r="R1948" i="31"/>
  <c r="Q1948" i="31"/>
  <c r="P1948" i="31"/>
  <c r="O1948" i="31"/>
  <c r="N1948" i="31"/>
  <c r="M1948" i="31"/>
  <c r="K1948" i="31"/>
  <c r="J1948" i="31"/>
  <c r="B1948" i="31"/>
  <c r="A1948" i="31"/>
  <c r="R1947" i="31"/>
  <c r="Q1947" i="31"/>
  <c r="P1947" i="31"/>
  <c r="O1947" i="31"/>
  <c r="N1947" i="31"/>
  <c r="M1947" i="31"/>
  <c r="K1947" i="31"/>
  <c r="J1947" i="31"/>
  <c r="B1947" i="31"/>
  <c r="A1947" i="31"/>
  <c r="R1946" i="31"/>
  <c r="Q1946" i="31"/>
  <c r="P1946" i="31"/>
  <c r="O1946" i="31"/>
  <c r="N1946" i="31"/>
  <c r="M1946" i="31"/>
  <c r="K1946" i="31"/>
  <c r="J1946" i="31"/>
  <c r="B1946" i="31"/>
  <c r="A1946" i="31"/>
  <c r="R1945" i="31"/>
  <c r="Q1945" i="31"/>
  <c r="P1945" i="31"/>
  <c r="O1945" i="31"/>
  <c r="N1945" i="31"/>
  <c r="M1945" i="31"/>
  <c r="K1945" i="31"/>
  <c r="J1945" i="31"/>
  <c r="B1945" i="31"/>
  <c r="A1945" i="31"/>
  <c r="R1944" i="31"/>
  <c r="Q1944" i="31"/>
  <c r="P1944" i="31"/>
  <c r="O1944" i="31"/>
  <c r="N1944" i="31"/>
  <c r="M1944" i="31"/>
  <c r="K1944" i="31"/>
  <c r="J1944" i="31"/>
  <c r="B1944" i="31"/>
  <c r="A1944" i="31"/>
  <c r="R1943" i="31"/>
  <c r="Q1943" i="31"/>
  <c r="P1943" i="31"/>
  <c r="O1943" i="31"/>
  <c r="N1943" i="31"/>
  <c r="M1943" i="31"/>
  <c r="K1943" i="31"/>
  <c r="J1943" i="31"/>
  <c r="B1943" i="31"/>
  <c r="A1943" i="31"/>
  <c r="R1942" i="31"/>
  <c r="Q1942" i="31"/>
  <c r="P1942" i="31"/>
  <c r="O1942" i="31"/>
  <c r="N1942" i="31"/>
  <c r="M1942" i="31"/>
  <c r="K1942" i="31"/>
  <c r="J1942" i="31"/>
  <c r="B1942" i="31"/>
  <c r="A1942" i="31"/>
  <c r="R1941" i="31"/>
  <c r="Q1941" i="31"/>
  <c r="P1941" i="31"/>
  <c r="O1941" i="31"/>
  <c r="N1941" i="31"/>
  <c r="M1941" i="31"/>
  <c r="K1941" i="31"/>
  <c r="J1941" i="31"/>
  <c r="B1941" i="31"/>
  <c r="A1941" i="31"/>
  <c r="R1940" i="31"/>
  <c r="Q1940" i="31"/>
  <c r="P1940" i="31"/>
  <c r="O1940" i="31"/>
  <c r="N1940" i="31"/>
  <c r="M1940" i="31"/>
  <c r="K1940" i="31"/>
  <c r="J1940" i="31"/>
  <c r="B1940" i="31"/>
  <c r="A1940" i="31"/>
  <c r="R1939" i="31"/>
  <c r="Q1939" i="31"/>
  <c r="P1939" i="31"/>
  <c r="O1939" i="31"/>
  <c r="N1939" i="31"/>
  <c r="M1939" i="31"/>
  <c r="K1939" i="31"/>
  <c r="J1939" i="31"/>
  <c r="B1939" i="31"/>
  <c r="A1939" i="31"/>
  <c r="R1938" i="31"/>
  <c r="Q1938" i="31"/>
  <c r="P1938" i="31"/>
  <c r="O1938" i="31"/>
  <c r="N1938" i="31"/>
  <c r="M1938" i="31"/>
  <c r="K1938" i="31"/>
  <c r="J1938" i="31"/>
  <c r="B1938" i="31"/>
  <c r="A1938" i="31"/>
  <c r="R1937" i="31"/>
  <c r="Q1937" i="31"/>
  <c r="P1937" i="31"/>
  <c r="O1937" i="31"/>
  <c r="N1937" i="31"/>
  <c r="M1937" i="31"/>
  <c r="K1937" i="31"/>
  <c r="J1937" i="31"/>
  <c r="B1937" i="31"/>
  <c r="A1937" i="31"/>
  <c r="R1936" i="31"/>
  <c r="Q1936" i="31"/>
  <c r="P1936" i="31"/>
  <c r="O1936" i="31"/>
  <c r="N1936" i="31"/>
  <c r="M1936" i="31"/>
  <c r="K1936" i="31"/>
  <c r="J1936" i="31"/>
  <c r="B1936" i="31"/>
  <c r="A1936" i="31"/>
  <c r="R1935" i="31"/>
  <c r="Q1935" i="31"/>
  <c r="P1935" i="31"/>
  <c r="O1935" i="31"/>
  <c r="N1935" i="31"/>
  <c r="M1935" i="31"/>
  <c r="K1935" i="31"/>
  <c r="J1935" i="31"/>
  <c r="B1935" i="31"/>
  <c r="A1935" i="31"/>
  <c r="R1934" i="31"/>
  <c r="Q1934" i="31"/>
  <c r="P1934" i="31"/>
  <c r="O1934" i="31"/>
  <c r="N1934" i="31"/>
  <c r="M1934" i="31"/>
  <c r="K1934" i="31"/>
  <c r="J1934" i="31"/>
  <c r="B1934" i="31"/>
  <c r="A1934" i="31"/>
  <c r="R1933" i="31"/>
  <c r="Q1933" i="31"/>
  <c r="P1933" i="31"/>
  <c r="O1933" i="31"/>
  <c r="N1933" i="31"/>
  <c r="M1933" i="31"/>
  <c r="K1933" i="31"/>
  <c r="J1933" i="31"/>
  <c r="B1933" i="31"/>
  <c r="A1933" i="31"/>
  <c r="R1932" i="31"/>
  <c r="Q1932" i="31"/>
  <c r="P1932" i="31"/>
  <c r="O1932" i="31"/>
  <c r="N1932" i="31"/>
  <c r="M1932" i="31"/>
  <c r="K1932" i="31"/>
  <c r="J1932" i="31"/>
  <c r="B1932" i="31"/>
  <c r="A1932" i="31"/>
  <c r="R1931" i="31"/>
  <c r="Q1931" i="31"/>
  <c r="P1931" i="31"/>
  <c r="O1931" i="31"/>
  <c r="N1931" i="31"/>
  <c r="M1931" i="31"/>
  <c r="K1931" i="31"/>
  <c r="J1931" i="31"/>
  <c r="B1931" i="31"/>
  <c r="A1931" i="31"/>
  <c r="R1930" i="31"/>
  <c r="Q1930" i="31"/>
  <c r="P1930" i="31"/>
  <c r="O1930" i="31"/>
  <c r="N1930" i="31"/>
  <c r="M1930" i="31"/>
  <c r="K1930" i="31"/>
  <c r="J1930" i="31"/>
  <c r="B1930" i="31"/>
  <c r="A1930" i="31"/>
  <c r="R1929" i="31"/>
  <c r="Q1929" i="31"/>
  <c r="P1929" i="31"/>
  <c r="O1929" i="31"/>
  <c r="N1929" i="31"/>
  <c r="M1929" i="31"/>
  <c r="K1929" i="31"/>
  <c r="J1929" i="31"/>
  <c r="B1929" i="31"/>
  <c r="A1929" i="31"/>
  <c r="R1928" i="31"/>
  <c r="Q1928" i="31"/>
  <c r="P1928" i="31"/>
  <c r="O1928" i="31"/>
  <c r="N1928" i="31"/>
  <c r="M1928" i="31"/>
  <c r="K1928" i="31"/>
  <c r="J1928" i="31"/>
  <c r="B1928" i="31"/>
  <c r="A1928" i="31"/>
  <c r="R1927" i="31"/>
  <c r="Q1927" i="31"/>
  <c r="P1927" i="31"/>
  <c r="O1927" i="31"/>
  <c r="N1927" i="31"/>
  <c r="M1927" i="31"/>
  <c r="K1927" i="31"/>
  <c r="J1927" i="31"/>
  <c r="B1927" i="31"/>
  <c r="A1927" i="31"/>
  <c r="R1926" i="31"/>
  <c r="Q1926" i="31"/>
  <c r="P1926" i="31"/>
  <c r="O1926" i="31"/>
  <c r="N1926" i="31"/>
  <c r="M1926" i="31"/>
  <c r="K1926" i="31"/>
  <c r="J1926" i="31"/>
  <c r="B1926" i="31"/>
  <c r="A1926" i="31"/>
  <c r="R1925" i="31"/>
  <c r="Q1925" i="31"/>
  <c r="P1925" i="31"/>
  <c r="O1925" i="31"/>
  <c r="N1925" i="31"/>
  <c r="M1925" i="31"/>
  <c r="K1925" i="31"/>
  <c r="J1925" i="31"/>
  <c r="B1925" i="31"/>
  <c r="A1925" i="31"/>
  <c r="R1924" i="31"/>
  <c r="Q1924" i="31"/>
  <c r="P1924" i="31"/>
  <c r="O1924" i="31"/>
  <c r="N1924" i="31"/>
  <c r="M1924" i="31"/>
  <c r="K1924" i="31"/>
  <c r="J1924" i="31"/>
  <c r="B1924" i="31"/>
  <c r="A1924" i="31"/>
  <c r="R1923" i="31"/>
  <c r="Q1923" i="31"/>
  <c r="P1923" i="31"/>
  <c r="O1923" i="31"/>
  <c r="N1923" i="31"/>
  <c r="M1923" i="31"/>
  <c r="K1923" i="31"/>
  <c r="J1923" i="31"/>
  <c r="B1923" i="31"/>
  <c r="A1923" i="31"/>
  <c r="R1922" i="31"/>
  <c r="Q1922" i="31"/>
  <c r="P1922" i="31"/>
  <c r="O1922" i="31"/>
  <c r="N1922" i="31"/>
  <c r="M1922" i="31"/>
  <c r="K1922" i="31"/>
  <c r="J1922" i="31"/>
  <c r="B1922" i="31"/>
  <c r="A1922" i="31"/>
  <c r="R1921" i="31"/>
  <c r="Q1921" i="31"/>
  <c r="P1921" i="31"/>
  <c r="O1921" i="31"/>
  <c r="N1921" i="31"/>
  <c r="M1921" i="31"/>
  <c r="K1921" i="31"/>
  <c r="J1921" i="31"/>
  <c r="B1921" i="31"/>
  <c r="A1921" i="31"/>
  <c r="R1920" i="31"/>
  <c r="Q1920" i="31"/>
  <c r="P1920" i="31"/>
  <c r="O1920" i="31"/>
  <c r="N1920" i="31"/>
  <c r="M1920" i="31"/>
  <c r="K1920" i="31"/>
  <c r="J1920" i="31"/>
  <c r="B1920" i="31"/>
  <c r="A1920" i="31"/>
  <c r="R1919" i="31"/>
  <c r="Q1919" i="31"/>
  <c r="P1919" i="31"/>
  <c r="O1919" i="31"/>
  <c r="N1919" i="31"/>
  <c r="M1919" i="31"/>
  <c r="K1919" i="31"/>
  <c r="J1919" i="31"/>
  <c r="B1919" i="31"/>
  <c r="A1919" i="31"/>
  <c r="R1918" i="31"/>
  <c r="Q1918" i="31"/>
  <c r="P1918" i="31"/>
  <c r="O1918" i="31"/>
  <c r="N1918" i="31"/>
  <c r="M1918" i="31"/>
  <c r="K1918" i="31"/>
  <c r="J1918" i="31"/>
  <c r="B1918" i="31"/>
  <c r="A1918" i="31"/>
  <c r="R1917" i="31"/>
  <c r="Q1917" i="31"/>
  <c r="P1917" i="31"/>
  <c r="O1917" i="31"/>
  <c r="N1917" i="31"/>
  <c r="M1917" i="31"/>
  <c r="K1917" i="31"/>
  <c r="J1917" i="31"/>
  <c r="B1917" i="31"/>
  <c r="A1917" i="31"/>
  <c r="R1916" i="31"/>
  <c r="Q1916" i="31"/>
  <c r="P1916" i="31"/>
  <c r="O1916" i="31"/>
  <c r="N1916" i="31"/>
  <c r="M1916" i="31"/>
  <c r="K1916" i="31"/>
  <c r="J1916" i="31"/>
  <c r="B1916" i="31"/>
  <c r="A1916" i="31"/>
  <c r="R1915" i="31"/>
  <c r="Q1915" i="31"/>
  <c r="P1915" i="31"/>
  <c r="O1915" i="31"/>
  <c r="N1915" i="31"/>
  <c r="M1915" i="31"/>
  <c r="K1915" i="31"/>
  <c r="J1915" i="31"/>
  <c r="B1915" i="31"/>
  <c r="A1915" i="31"/>
  <c r="R1914" i="31"/>
  <c r="Q1914" i="31"/>
  <c r="P1914" i="31"/>
  <c r="O1914" i="31"/>
  <c r="N1914" i="31"/>
  <c r="M1914" i="31"/>
  <c r="K1914" i="31"/>
  <c r="J1914" i="31"/>
  <c r="B1914" i="31"/>
  <c r="A1914" i="31"/>
  <c r="R1913" i="31"/>
  <c r="Q1913" i="31"/>
  <c r="P1913" i="31"/>
  <c r="O1913" i="31"/>
  <c r="N1913" i="31"/>
  <c r="M1913" i="31"/>
  <c r="K1913" i="31"/>
  <c r="J1913" i="31"/>
  <c r="B1913" i="31"/>
  <c r="A1913" i="31"/>
  <c r="R1912" i="31"/>
  <c r="Q1912" i="31"/>
  <c r="P1912" i="31"/>
  <c r="O1912" i="31"/>
  <c r="N1912" i="31"/>
  <c r="M1912" i="31"/>
  <c r="L1912" i="31"/>
  <c r="K1912" i="31"/>
  <c r="J1912" i="31"/>
  <c r="B1912" i="31"/>
  <c r="A1912" i="31"/>
  <c r="R1911" i="31"/>
  <c r="Q1911" i="31"/>
  <c r="P1911" i="31"/>
  <c r="O1911" i="31"/>
  <c r="N1911" i="31"/>
  <c r="M1911" i="31"/>
  <c r="L1911" i="31"/>
  <c r="K1911" i="31"/>
  <c r="J1911" i="31"/>
  <c r="B1911" i="31"/>
  <c r="A1911" i="31"/>
  <c r="R1910" i="31"/>
  <c r="Q1910" i="31"/>
  <c r="P1910" i="31"/>
  <c r="O1910" i="31"/>
  <c r="N1910" i="31"/>
  <c r="M1910" i="31"/>
  <c r="L1910" i="31"/>
  <c r="K1910" i="31"/>
  <c r="J1910" i="31"/>
  <c r="B1910" i="31"/>
  <c r="A1910" i="31"/>
  <c r="R1909" i="31"/>
  <c r="Q1909" i="31"/>
  <c r="P1909" i="31"/>
  <c r="O1909" i="31"/>
  <c r="N1909" i="31"/>
  <c r="M1909" i="31"/>
  <c r="L1909" i="31"/>
  <c r="K1909" i="31"/>
  <c r="J1909" i="31"/>
  <c r="B1909" i="31"/>
  <c r="A1909" i="31"/>
  <c r="R1908" i="31"/>
  <c r="Q1908" i="31"/>
  <c r="P1908" i="31"/>
  <c r="O1908" i="31"/>
  <c r="N1908" i="31"/>
  <c r="M1908" i="31"/>
  <c r="L1908" i="31"/>
  <c r="K1908" i="31"/>
  <c r="J1908" i="31"/>
  <c r="B1908" i="31"/>
  <c r="A1908" i="31"/>
  <c r="R1907" i="31"/>
  <c r="Q1907" i="31"/>
  <c r="P1907" i="31"/>
  <c r="O1907" i="31"/>
  <c r="N1907" i="31"/>
  <c r="M1907" i="31"/>
  <c r="L1907" i="31"/>
  <c r="K1907" i="31"/>
  <c r="J1907" i="31"/>
  <c r="B1907" i="31"/>
  <c r="A1907" i="31"/>
  <c r="R1906" i="31"/>
  <c r="Q1906" i="31"/>
  <c r="P1906" i="31"/>
  <c r="O1906" i="31"/>
  <c r="N1906" i="31"/>
  <c r="M1906" i="31"/>
  <c r="L1906" i="31"/>
  <c r="K1906" i="31"/>
  <c r="J1906" i="31"/>
  <c r="B1906" i="31"/>
  <c r="A1906" i="31"/>
  <c r="R1905" i="31"/>
  <c r="Q1905" i="31"/>
  <c r="P1905" i="31"/>
  <c r="O1905" i="31"/>
  <c r="N1905" i="31"/>
  <c r="M1905" i="31"/>
  <c r="L1905" i="31"/>
  <c r="K1905" i="31"/>
  <c r="J1905" i="31"/>
  <c r="B1905" i="31"/>
  <c r="A1905" i="31"/>
  <c r="R1904" i="31"/>
  <c r="Q1904" i="31"/>
  <c r="P1904" i="31"/>
  <c r="O1904" i="31"/>
  <c r="N1904" i="31"/>
  <c r="M1904" i="31"/>
  <c r="K1904" i="31"/>
  <c r="J1904" i="31"/>
  <c r="B1904" i="31"/>
  <c r="A1904" i="31"/>
  <c r="R1903" i="31"/>
  <c r="Q1903" i="31"/>
  <c r="P1903" i="31"/>
  <c r="O1903" i="31"/>
  <c r="N1903" i="31"/>
  <c r="M1903" i="31"/>
  <c r="K1903" i="31"/>
  <c r="J1903" i="31"/>
  <c r="B1903" i="31"/>
  <c r="A1903" i="31"/>
  <c r="R1902" i="31"/>
  <c r="Q1902" i="31"/>
  <c r="P1902" i="31"/>
  <c r="O1902" i="31"/>
  <c r="N1902" i="31"/>
  <c r="M1902" i="31"/>
  <c r="K1902" i="31"/>
  <c r="J1902" i="31"/>
  <c r="B1902" i="31"/>
  <c r="A1902" i="31"/>
  <c r="R1901" i="31"/>
  <c r="Q1901" i="31"/>
  <c r="P1901" i="31"/>
  <c r="O1901" i="31"/>
  <c r="N1901" i="31"/>
  <c r="M1901" i="31"/>
  <c r="K1901" i="31"/>
  <c r="J1901" i="31"/>
  <c r="B1901" i="31"/>
  <c r="A1901" i="31"/>
  <c r="R1900" i="31"/>
  <c r="Q1900" i="31"/>
  <c r="P1900" i="31"/>
  <c r="O1900" i="31"/>
  <c r="N1900" i="31"/>
  <c r="M1900" i="31"/>
  <c r="K1900" i="31"/>
  <c r="J1900" i="31"/>
  <c r="B1900" i="31"/>
  <c r="A1900" i="31"/>
  <c r="R1899" i="31"/>
  <c r="Q1899" i="31"/>
  <c r="P1899" i="31"/>
  <c r="O1899" i="31"/>
  <c r="N1899" i="31"/>
  <c r="M1899" i="31"/>
  <c r="K1899" i="31"/>
  <c r="J1899" i="31"/>
  <c r="B1899" i="31"/>
  <c r="A1899" i="31"/>
  <c r="R1898" i="31"/>
  <c r="Q1898" i="31"/>
  <c r="P1898" i="31"/>
  <c r="O1898" i="31"/>
  <c r="N1898" i="31"/>
  <c r="M1898" i="31"/>
  <c r="K1898" i="31"/>
  <c r="J1898" i="31"/>
  <c r="B1898" i="31"/>
  <c r="A1898" i="31"/>
  <c r="R1897" i="31"/>
  <c r="Q1897" i="31"/>
  <c r="P1897" i="31"/>
  <c r="O1897" i="31"/>
  <c r="N1897" i="31"/>
  <c r="M1897" i="31"/>
  <c r="K1897" i="31"/>
  <c r="J1897" i="31"/>
  <c r="B1897" i="31"/>
  <c r="A1897" i="31"/>
  <c r="R1896" i="31"/>
  <c r="Q1896" i="31"/>
  <c r="P1896" i="31"/>
  <c r="O1896" i="31"/>
  <c r="N1896" i="31"/>
  <c r="M1896" i="31"/>
  <c r="K1896" i="31"/>
  <c r="J1896" i="31"/>
  <c r="B1896" i="31"/>
  <c r="A1896" i="31"/>
  <c r="R1895" i="31"/>
  <c r="Q1895" i="31"/>
  <c r="P1895" i="31"/>
  <c r="O1895" i="31"/>
  <c r="N1895" i="31"/>
  <c r="M1895" i="31"/>
  <c r="K1895" i="31"/>
  <c r="J1895" i="31"/>
  <c r="B1895" i="31"/>
  <c r="A1895" i="31"/>
  <c r="R1894" i="31"/>
  <c r="Q1894" i="31"/>
  <c r="P1894" i="31"/>
  <c r="O1894" i="31"/>
  <c r="N1894" i="31"/>
  <c r="M1894" i="31"/>
  <c r="K1894" i="31"/>
  <c r="J1894" i="31"/>
  <c r="B1894" i="31"/>
  <c r="A1894" i="31"/>
  <c r="R1893" i="31"/>
  <c r="Q1893" i="31"/>
  <c r="P1893" i="31"/>
  <c r="O1893" i="31"/>
  <c r="N1893" i="31"/>
  <c r="M1893" i="31"/>
  <c r="K1893" i="31"/>
  <c r="J1893" i="31"/>
  <c r="B1893" i="31"/>
  <c r="A1893" i="31"/>
  <c r="R1892" i="31"/>
  <c r="Q1892" i="31"/>
  <c r="P1892" i="31"/>
  <c r="O1892" i="31"/>
  <c r="N1892" i="31"/>
  <c r="M1892" i="31"/>
  <c r="K1892" i="31"/>
  <c r="J1892" i="31"/>
  <c r="B1892" i="31"/>
  <c r="A1892" i="31"/>
  <c r="R1891" i="31"/>
  <c r="Q1891" i="31"/>
  <c r="P1891" i="31"/>
  <c r="O1891" i="31"/>
  <c r="N1891" i="31"/>
  <c r="M1891" i="31"/>
  <c r="K1891" i="31"/>
  <c r="J1891" i="31"/>
  <c r="B1891" i="31"/>
  <c r="A1891" i="31"/>
  <c r="R1890" i="31"/>
  <c r="Q1890" i="31"/>
  <c r="P1890" i="31"/>
  <c r="O1890" i="31"/>
  <c r="N1890" i="31"/>
  <c r="M1890" i="31"/>
  <c r="K1890" i="31"/>
  <c r="J1890" i="31"/>
  <c r="B1890" i="31"/>
  <c r="A1890" i="31"/>
  <c r="R1889" i="31"/>
  <c r="Q1889" i="31"/>
  <c r="P1889" i="31"/>
  <c r="O1889" i="31"/>
  <c r="N1889" i="31"/>
  <c r="M1889" i="31"/>
  <c r="K1889" i="31"/>
  <c r="J1889" i="31"/>
  <c r="B1889" i="31"/>
  <c r="A1889" i="31"/>
  <c r="R1888" i="31"/>
  <c r="Q1888" i="31"/>
  <c r="P1888" i="31"/>
  <c r="O1888" i="31"/>
  <c r="N1888" i="31"/>
  <c r="M1888" i="31"/>
  <c r="K1888" i="31"/>
  <c r="J1888" i="31"/>
  <c r="B1888" i="31"/>
  <c r="A1888" i="31"/>
  <c r="R1887" i="31"/>
  <c r="Q1887" i="31"/>
  <c r="P1887" i="31"/>
  <c r="O1887" i="31"/>
  <c r="N1887" i="31"/>
  <c r="M1887" i="31"/>
  <c r="K1887" i="31"/>
  <c r="J1887" i="31"/>
  <c r="B1887" i="31"/>
  <c r="A1887" i="31"/>
  <c r="R1886" i="31"/>
  <c r="Q1886" i="31"/>
  <c r="P1886" i="31"/>
  <c r="O1886" i="31"/>
  <c r="N1886" i="31"/>
  <c r="M1886" i="31"/>
  <c r="K1886" i="31"/>
  <c r="J1886" i="31"/>
  <c r="B1886" i="31"/>
  <c r="A1886" i="31"/>
  <c r="R1885" i="31"/>
  <c r="Q1885" i="31"/>
  <c r="P1885" i="31"/>
  <c r="O1885" i="31"/>
  <c r="N1885" i="31"/>
  <c r="M1885" i="31"/>
  <c r="K1885" i="31"/>
  <c r="J1885" i="31"/>
  <c r="B1885" i="31"/>
  <c r="A1885" i="31"/>
  <c r="R1884" i="31"/>
  <c r="Q1884" i="31"/>
  <c r="P1884" i="31"/>
  <c r="O1884" i="31"/>
  <c r="N1884" i="31"/>
  <c r="M1884" i="31"/>
  <c r="K1884" i="31"/>
  <c r="J1884" i="31"/>
  <c r="B1884" i="31"/>
  <c r="A1884" i="31"/>
  <c r="R1883" i="31"/>
  <c r="Q1883" i="31"/>
  <c r="P1883" i="31"/>
  <c r="O1883" i="31"/>
  <c r="N1883" i="31"/>
  <c r="M1883" i="31"/>
  <c r="K1883" i="31"/>
  <c r="J1883" i="31"/>
  <c r="B1883" i="31"/>
  <c r="A1883" i="31"/>
  <c r="R1882" i="31"/>
  <c r="Q1882" i="31"/>
  <c r="P1882" i="31"/>
  <c r="O1882" i="31"/>
  <c r="N1882" i="31"/>
  <c r="M1882" i="31"/>
  <c r="K1882" i="31"/>
  <c r="J1882" i="31"/>
  <c r="B1882" i="31"/>
  <c r="A1882" i="31"/>
  <c r="R1881" i="31"/>
  <c r="Q1881" i="31"/>
  <c r="P1881" i="31"/>
  <c r="O1881" i="31"/>
  <c r="N1881" i="31"/>
  <c r="M1881" i="31"/>
  <c r="K1881" i="31"/>
  <c r="J1881" i="31"/>
  <c r="B1881" i="31"/>
  <c r="A1881" i="31"/>
  <c r="R1880" i="31"/>
  <c r="Q1880" i="31"/>
  <c r="P1880" i="31"/>
  <c r="O1880" i="31"/>
  <c r="N1880" i="31"/>
  <c r="M1880" i="31"/>
  <c r="K1880" i="31"/>
  <c r="J1880" i="31"/>
  <c r="B1880" i="31"/>
  <c r="A1880" i="31"/>
  <c r="R1879" i="31"/>
  <c r="Q1879" i="31"/>
  <c r="P1879" i="31"/>
  <c r="O1879" i="31"/>
  <c r="N1879" i="31"/>
  <c r="M1879" i="31"/>
  <c r="K1879" i="31"/>
  <c r="J1879" i="31"/>
  <c r="B1879" i="31"/>
  <c r="A1879" i="31"/>
  <c r="R1878" i="31"/>
  <c r="Q1878" i="31"/>
  <c r="P1878" i="31"/>
  <c r="O1878" i="31"/>
  <c r="N1878" i="31"/>
  <c r="M1878" i="31"/>
  <c r="K1878" i="31"/>
  <c r="J1878" i="31"/>
  <c r="B1878" i="31"/>
  <c r="A1878" i="31"/>
  <c r="R1877" i="31"/>
  <c r="Q1877" i="31"/>
  <c r="P1877" i="31"/>
  <c r="O1877" i="31"/>
  <c r="N1877" i="31"/>
  <c r="M1877" i="31"/>
  <c r="K1877" i="31"/>
  <c r="J1877" i="31"/>
  <c r="B1877" i="31"/>
  <c r="A1877" i="31"/>
  <c r="R1876" i="31"/>
  <c r="Q1876" i="31"/>
  <c r="P1876" i="31"/>
  <c r="O1876" i="31"/>
  <c r="N1876" i="31"/>
  <c r="M1876" i="31"/>
  <c r="K1876" i="31"/>
  <c r="J1876" i="31"/>
  <c r="B1876" i="31"/>
  <c r="A1876" i="31"/>
  <c r="R1875" i="31"/>
  <c r="Q1875" i="31"/>
  <c r="P1875" i="31"/>
  <c r="O1875" i="31"/>
  <c r="N1875" i="31"/>
  <c r="M1875" i="31"/>
  <c r="K1875" i="31"/>
  <c r="J1875" i="31"/>
  <c r="B1875" i="31"/>
  <c r="A1875" i="31"/>
  <c r="R1874" i="31"/>
  <c r="Q1874" i="31"/>
  <c r="P1874" i="31"/>
  <c r="O1874" i="31"/>
  <c r="N1874" i="31"/>
  <c r="M1874" i="31"/>
  <c r="K1874" i="31"/>
  <c r="J1874" i="31"/>
  <c r="B1874" i="31"/>
  <c r="A1874" i="31"/>
  <c r="R1873" i="31"/>
  <c r="Q1873" i="31"/>
  <c r="P1873" i="31"/>
  <c r="O1873" i="31"/>
  <c r="N1873" i="31"/>
  <c r="M1873" i="31"/>
  <c r="K1873" i="31"/>
  <c r="J1873" i="31"/>
  <c r="B1873" i="31"/>
  <c r="A1873" i="31"/>
  <c r="R1872" i="31"/>
  <c r="Q1872" i="31"/>
  <c r="P1872" i="31"/>
  <c r="O1872" i="31"/>
  <c r="N1872" i="31"/>
  <c r="M1872" i="31"/>
  <c r="K1872" i="31"/>
  <c r="J1872" i="31"/>
  <c r="B1872" i="31"/>
  <c r="A1872" i="31"/>
  <c r="R1871" i="31"/>
  <c r="Q1871" i="31"/>
  <c r="P1871" i="31"/>
  <c r="O1871" i="31"/>
  <c r="N1871" i="31"/>
  <c r="M1871" i="31"/>
  <c r="K1871" i="31"/>
  <c r="J1871" i="31"/>
  <c r="B1871" i="31"/>
  <c r="A1871" i="31"/>
  <c r="R1870" i="31"/>
  <c r="Q1870" i="31"/>
  <c r="P1870" i="31"/>
  <c r="O1870" i="31"/>
  <c r="N1870" i="31"/>
  <c r="M1870" i="31"/>
  <c r="K1870" i="31"/>
  <c r="J1870" i="31"/>
  <c r="B1870" i="31"/>
  <c r="A1870" i="31"/>
  <c r="R1869" i="31"/>
  <c r="Q1869" i="31"/>
  <c r="P1869" i="31"/>
  <c r="O1869" i="31"/>
  <c r="N1869" i="31"/>
  <c r="M1869" i="31"/>
  <c r="K1869" i="31"/>
  <c r="J1869" i="31"/>
  <c r="B1869" i="31"/>
  <c r="A1869" i="31"/>
  <c r="R1868" i="31"/>
  <c r="Q1868" i="31"/>
  <c r="P1868" i="31"/>
  <c r="O1868" i="31"/>
  <c r="N1868" i="31"/>
  <c r="M1868" i="31"/>
  <c r="K1868" i="31"/>
  <c r="J1868" i="31"/>
  <c r="B1868" i="31"/>
  <c r="A1868" i="31"/>
  <c r="R1867" i="31"/>
  <c r="Q1867" i="31"/>
  <c r="P1867" i="31"/>
  <c r="O1867" i="31"/>
  <c r="N1867" i="31"/>
  <c r="M1867" i="31"/>
  <c r="K1867" i="31"/>
  <c r="J1867" i="31"/>
  <c r="B1867" i="31"/>
  <c r="A1867" i="31"/>
  <c r="R1866" i="31"/>
  <c r="Q1866" i="31"/>
  <c r="P1866" i="31"/>
  <c r="O1866" i="31"/>
  <c r="N1866" i="31"/>
  <c r="M1866" i="31"/>
  <c r="K1866" i="31"/>
  <c r="J1866" i="31"/>
  <c r="B1866" i="31"/>
  <c r="A1866" i="31"/>
  <c r="R1865" i="31"/>
  <c r="Q1865" i="31"/>
  <c r="P1865" i="31"/>
  <c r="O1865" i="31"/>
  <c r="N1865" i="31"/>
  <c r="M1865" i="31"/>
  <c r="K1865" i="31"/>
  <c r="J1865" i="31"/>
  <c r="B1865" i="31"/>
  <c r="A1865" i="31"/>
  <c r="R1864" i="31"/>
  <c r="Q1864" i="31"/>
  <c r="P1864" i="31"/>
  <c r="O1864" i="31"/>
  <c r="N1864" i="31"/>
  <c r="M1864" i="31"/>
  <c r="K1864" i="31"/>
  <c r="J1864" i="31"/>
  <c r="B1864" i="31"/>
  <c r="A1864" i="31"/>
  <c r="R1863" i="31"/>
  <c r="Q1863" i="31"/>
  <c r="P1863" i="31"/>
  <c r="O1863" i="31"/>
  <c r="N1863" i="31"/>
  <c r="M1863" i="31"/>
  <c r="K1863" i="31"/>
  <c r="J1863" i="31"/>
  <c r="B1863" i="31"/>
  <c r="A1863" i="31"/>
  <c r="R1862" i="31"/>
  <c r="Q1862" i="31"/>
  <c r="P1862" i="31"/>
  <c r="O1862" i="31"/>
  <c r="N1862" i="31"/>
  <c r="M1862" i="31"/>
  <c r="K1862" i="31"/>
  <c r="J1862" i="31"/>
  <c r="B1862" i="31"/>
  <c r="A1862" i="31"/>
  <c r="R1861" i="31"/>
  <c r="Q1861" i="31"/>
  <c r="P1861" i="31"/>
  <c r="O1861" i="31"/>
  <c r="N1861" i="31"/>
  <c r="M1861" i="31"/>
  <c r="K1861" i="31"/>
  <c r="J1861" i="31"/>
  <c r="B1861" i="31"/>
  <c r="A1861" i="31"/>
  <c r="R1860" i="31"/>
  <c r="Q1860" i="31"/>
  <c r="P1860" i="31"/>
  <c r="O1860" i="31"/>
  <c r="N1860" i="31"/>
  <c r="M1860" i="31"/>
  <c r="K1860" i="31"/>
  <c r="J1860" i="31"/>
  <c r="B1860" i="31"/>
  <c r="A1860" i="31"/>
  <c r="R1859" i="31"/>
  <c r="Q1859" i="31"/>
  <c r="P1859" i="31"/>
  <c r="O1859" i="31"/>
  <c r="N1859" i="31"/>
  <c r="M1859" i="31"/>
  <c r="K1859" i="31"/>
  <c r="J1859" i="31"/>
  <c r="B1859" i="31"/>
  <c r="A1859" i="31"/>
  <c r="R1858" i="31"/>
  <c r="Q1858" i="31"/>
  <c r="P1858" i="31"/>
  <c r="O1858" i="31"/>
  <c r="N1858" i="31"/>
  <c r="M1858" i="31"/>
  <c r="K1858" i="31"/>
  <c r="J1858" i="31"/>
  <c r="B1858" i="31"/>
  <c r="A1858" i="31"/>
  <c r="R1857" i="31"/>
  <c r="Q1857" i="31"/>
  <c r="P1857" i="31"/>
  <c r="O1857" i="31"/>
  <c r="N1857" i="31"/>
  <c r="M1857" i="31"/>
  <c r="K1857" i="31"/>
  <c r="J1857" i="31"/>
  <c r="B1857" i="31"/>
  <c r="A1857" i="31"/>
  <c r="R1856" i="31"/>
  <c r="Q1856" i="31"/>
  <c r="P1856" i="31"/>
  <c r="O1856" i="31"/>
  <c r="N1856" i="31"/>
  <c r="M1856" i="31"/>
  <c r="K1856" i="31"/>
  <c r="J1856" i="31"/>
  <c r="B1856" i="31"/>
  <c r="A1856" i="31"/>
  <c r="R1855" i="31"/>
  <c r="Q1855" i="31"/>
  <c r="P1855" i="31"/>
  <c r="O1855" i="31"/>
  <c r="N1855" i="31"/>
  <c r="M1855" i="31"/>
  <c r="K1855" i="31"/>
  <c r="J1855" i="31"/>
  <c r="B1855" i="31"/>
  <c r="A1855" i="31"/>
  <c r="R1854" i="31"/>
  <c r="Q1854" i="31"/>
  <c r="P1854" i="31"/>
  <c r="O1854" i="31"/>
  <c r="N1854" i="31"/>
  <c r="M1854" i="31"/>
  <c r="K1854" i="31"/>
  <c r="J1854" i="31"/>
  <c r="B1854" i="31"/>
  <c r="A1854" i="31"/>
  <c r="R1853" i="31"/>
  <c r="Q1853" i="31"/>
  <c r="P1853" i="31"/>
  <c r="O1853" i="31"/>
  <c r="N1853" i="31"/>
  <c r="M1853" i="31"/>
  <c r="K1853" i="31"/>
  <c r="J1853" i="31"/>
  <c r="B1853" i="31"/>
  <c r="A1853" i="31"/>
  <c r="R1852" i="31"/>
  <c r="Q1852" i="31"/>
  <c r="P1852" i="31"/>
  <c r="O1852" i="31"/>
  <c r="N1852" i="31"/>
  <c r="M1852" i="31"/>
  <c r="K1852" i="31"/>
  <c r="J1852" i="31"/>
  <c r="B1852" i="31"/>
  <c r="A1852" i="31"/>
  <c r="R1851" i="31"/>
  <c r="Q1851" i="31"/>
  <c r="P1851" i="31"/>
  <c r="O1851" i="31"/>
  <c r="N1851" i="31"/>
  <c r="M1851" i="31"/>
  <c r="K1851" i="31"/>
  <c r="J1851" i="31"/>
  <c r="B1851" i="31"/>
  <c r="A1851" i="31"/>
  <c r="R1850" i="31"/>
  <c r="Q1850" i="31"/>
  <c r="P1850" i="31"/>
  <c r="O1850" i="31"/>
  <c r="N1850" i="31"/>
  <c r="M1850" i="31"/>
  <c r="K1850" i="31"/>
  <c r="J1850" i="31"/>
  <c r="B1850" i="31"/>
  <c r="A1850" i="31"/>
  <c r="R1849" i="31"/>
  <c r="Q1849" i="31"/>
  <c r="P1849" i="31"/>
  <c r="O1849" i="31"/>
  <c r="N1849" i="31"/>
  <c r="M1849" i="31"/>
  <c r="K1849" i="31"/>
  <c r="J1849" i="31"/>
  <c r="B1849" i="31"/>
  <c r="A1849" i="31"/>
  <c r="R1848" i="31"/>
  <c r="Q1848" i="31"/>
  <c r="P1848" i="31"/>
  <c r="O1848" i="31"/>
  <c r="N1848" i="31"/>
  <c r="M1848" i="31"/>
  <c r="K1848" i="31"/>
  <c r="J1848" i="31"/>
  <c r="B1848" i="31"/>
  <c r="A1848" i="31"/>
  <c r="R1847" i="31"/>
  <c r="Q1847" i="31"/>
  <c r="P1847" i="31"/>
  <c r="O1847" i="31"/>
  <c r="N1847" i="31"/>
  <c r="M1847" i="31"/>
  <c r="L1847" i="31"/>
  <c r="K1847" i="31"/>
  <c r="J1847" i="31"/>
  <c r="B1847" i="31"/>
  <c r="A1847" i="31"/>
  <c r="R1846" i="31"/>
  <c r="Q1846" i="31"/>
  <c r="P1846" i="31"/>
  <c r="O1846" i="31"/>
  <c r="N1846" i="31"/>
  <c r="M1846" i="31"/>
  <c r="L1846" i="31"/>
  <c r="K1846" i="31"/>
  <c r="J1846" i="31"/>
  <c r="B1846" i="31"/>
  <c r="A1846" i="31"/>
  <c r="R1845" i="31"/>
  <c r="Q1845" i="31"/>
  <c r="P1845" i="31"/>
  <c r="O1845" i="31"/>
  <c r="N1845" i="31"/>
  <c r="M1845" i="31"/>
  <c r="L1845" i="31"/>
  <c r="K1845" i="31"/>
  <c r="J1845" i="31"/>
  <c r="B1845" i="31"/>
  <c r="A1845" i="31"/>
  <c r="R1844" i="31"/>
  <c r="Q1844" i="31"/>
  <c r="P1844" i="31"/>
  <c r="O1844" i="31"/>
  <c r="N1844" i="31"/>
  <c r="M1844" i="31"/>
  <c r="L1844" i="31"/>
  <c r="K1844" i="31"/>
  <c r="J1844" i="31"/>
  <c r="B1844" i="31"/>
  <c r="A1844" i="31"/>
  <c r="R1843" i="31"/>
  <c r="Q1843" i="31"/>
  <c r="P1843" i="31"/>
  <c r="O1843" i="31"/>
  <c r="N1843" i="31"/>
  <c r="M1843" i="31"/>
  <c r="L1843" i="31"/>
  <c r="K1843" i="31"/>
  <c r="J1843" i="31"/>
  <c r="B1843" i="31"/>
  <c r="A1843" i="31"/>
  <c r="R1842" i="31"/>
  <c r="Q1842" i="31"/>
  <c r="P1842" i="31"/>
  <c r="O1842" i="31"/>
  <c r="N1842" i="31"/>
  <c r="M1842" i="31"/>
  <c r="L1842" i="31"/>
  <c r="K1842" i="31"/>
  <c r="J1842" i="31"/>
  <c r="B1842" i="31"/>
  <c r="A1842" i="31"/>
  <c r="R1841" i="31"/>
  <c r="Q1841" i="31"/>
  <c r="P1841" i="31"/>
  <c r="O1841" i="31"/>
  <c r="N1841" i="31"/>
  <c r="M1841" i="31"/>
  <c r="L1841" i="31"/>
  <c r="K1841" i="31"/>
  <c r="J1841" i="31"/>
  <c r="B1841" i="31"/>
  <c r="A1841" i="31"/>
  <c r="R1840" i="31"/>
  <c r="Q1840" i="31"/>
  <c r="P1840" i="31"/>
  <c r="O1840" i="31"/>
  <c r="N1840" i="31"/>
  <c r="M1840" i="31"/>
  <c r="L1840" i="31"/>
  <c r="K1840" i="31"/>
  <c r="J1840" i="31"/>
  <c r="B1840" i="31"/>
  <c r="A1840" i="31"/>
  <c r="R1839" i="31"/>
  <c r="Q1839" i="31"/>
  <c r="P1839" i="31"/>
  <c r="O1839" i="31"/>
  <c r="N1839" i="31"/>
  <c r="M1839" i="31"/>
  <c r="L1839" i="31"/>
  <c r="K1839" i="31"/>
  <c r="J1839" i="31"/>
  <c r="B1839" i="31"/>
  <c r="A1839" i="31"/>
  <c r="R1838" i="31"/>
  <c r="Q1838" i="31"/>
  <c r="P1838" i="31"/>
  <c r="O1838" i="31"/>
  <c r="N1838" i="31"/>
  <c r="M1838" i="31"/>
  <c r="L1838" i="31"/>
  <c r="K1838" i="31"/>
  <c r="J1838" i="31"/>
  <c r="B1838" i="31"/>
  <c r="A1838" i="31"/>
  <c r="R1837" i="31"/>
  <c r="Q1837" i="31"/>
  <c r="P1837" i="31"/>
  <c r="O1837" i="31"/>
  <c r="N1837" i="31"/>
  <c r="M1837" i="31"/>
  <c r="L1837" i="31"/>
  <c r="K1837" i="31"/>
  <c r="J1837" i="31"/>
  <c r="B1837" i="31"/>
  <c r="A1837" i="31"/>
  <c r="R1836" i="31"/>
  <c r="Q1836" i="31"/>
  <c r="P1836" i="31"/>
  <c r="O1836" i="31"/>
  <c r="N1836" i="31"/>
  <c r="M1836" i="31"/>
  <c r="L1836" i="31"/>
  <c r="K1836" i="31"/>
  <c r="J1836" i="31"/>
  <c r="B1836" i="31"/>
  <c r="A1836" i="31"/>
  <c r="R1835" i="31"/>
  <c r="Q1835" i="31"/>
  <c r="P1835" i="31"/>
  <c r="O1835" i="31"/>
  <c r="N1835" i="31"/>
  <c r="M1835" i="31"/>
  <c r="L1835" i="31"/>
  <c r="K1835" i="31"/>
  <c r="J1835" i="31"/>
  <c r="B1835" i="31"/>
  <c r="A1835" i="31"/>
  <c r="R1834" i="31"/>
  <c r="Q1834" i="31"/>
  <c r="P1834" i="31"/>
  <c r="O1834" i="31"/>
  <c r="N1834" i="31"/>
  <c r="M1834" i="31"/>
  <c r="L1834" i="31"/>
  <c r="K1834" i="31"/>
  <c r="J1834" i="31"/>
  <c r="B1834" i="31"/>
  <c r="A1834" i="31"/>
  <c r="R1833" i="31"/>
  <c r="Q1833" i="31"/>
  <c r="P1833" i="31"/>
  <c r="O1833" i="31"/>
  <c r="N1833" i="31"/>
  <c r="M1833" i="31"/>
  <c r="L1833" i="31"/>
  <c r="K1833" i="31"/>
  <c r="J1833" i="31"/>
  <c r="B1833" i="31"/>
  <c r="A1833" i="31"/>
  <c r="R1832" i="31"/>
  <c r="Q1832" i="31"/>
  <c r="P1832" i="31"/>
  <c r="O1832" i="31"/>
  <c r="N1832" i="31"/>
  <c r="M1832" i="31"/>
  <c r="L1832" i="31"/>
  <c r="K1832" i="31"/>
  <c r="J1832" i="31"/>
  <c r="B1832" i="31"/>
  <c r="A1832" i="31"/>
  <c r="R1831" i="31"/>
  <c r="Q1831" i="31"/>
  <c r="P1831" i="31"/>
  <c r="O1831" i="31"/>
  <c r="N1831" i="31"/>
  <c r="M1831" i="31"/>
  <c r="L1831" i="31"/>
  <c r="K1831" i="31"/>
  <c r="J1831" i="31"/>
  <c r="B1831" i="31"/>
  <c r="A1831" i="31"/>
  <c r="R1830" i="31"/>
  <c r="Q1830" i="31"/>
  <c r="P1830" i="31"/>
  <c r="O1830" i="31"/>
  <c r="N1830" i="31"/>
  <c r="M1830" i="31"/>
  <c r="L1830" i="31"/>
  <c r="K1830" i="31"/>
  <c r="J1830" i="31"/>
  <c r="B1830" i="31"/>
  <c r="A1830" i="31"/>
  <c r="R1829" i="31"/>
  <c r="Q1829" i="31"/>
  <c r="P1829" i="31"/>
  <c r="O1829" i="31"/>
  <c r="N1829" i="31"/>
  <c r="M1829" i="31"/>
  <c r="L1829" i="31"/>
  <c r="K1829" i="31"/>
  <c r="J1829" i="31"/>
  <c r="B1829" i="31"/>
  <c r="A1829" i="31"/>
  <c r="R1828" i="31"/>
  <c r="Q1828" i="31"/>
  <c r="P1828" i="31"/>
  <c r="O1828" i="31"/>
  <c r="N1828" i="31"/>
  <c r="M1828" i="31"/>
  <c r="L1828" i="31"/>
  <c r="K1828" i="31"/>
  <c r="J1828" i="31"/>
  <c r="B1828" i="31"/>
  <c r="A1828" i="31"/>
  <c r="R1827" i="31"/>
  <c r="Q1827" i="31"/>
  <c r="P1827" i="31"/>
  <c r="O1827" i="31"/>
  <c r="N1827" i="31"/>
  <c r="M1827" i="31"/>
  <c r="L1827" i="31"/>
  <c r="K1827" i="31"/>
  <c r="J1827" i="31"/>
  <c r="B1827" i="31"/>
  <c r="A1827" i="31"/>
  <c r="R1826" i="31"/>
  <c r="Q1826" i="31"/>
  <c r="P1826" i="31"/>
  <c r="O1826" i="31"/>
  <c r="N1826" i="31"/>
  <c r="M1826" i="31"/>
  <c r="L1826" i="31"/>
  <c r="K1826" i="31"/>
  <c r="J1826" i="31"/>
  <c r="B1826" i="31"/>
  <c r="A1826" i="31"/>
  <c r="R1825" i="31"/>
  <c r="Q1825" i="31"/>
  <c r="P1825" i="31"/>
  <c r="O1825" i="31"/>
  <c r="N1825" i="31"/>
  <c r="M1825" i="31"/>
  <c r="L1825" i="31"/>
  <c r="K1825" i="31"/>
  <c r="J1825" i="31"/>
  <c r="B1825" i="31"/>
  <c r="A1825" i="31"/>
  <c r="R1824" i="31"/>
  <c r="Q1824" i="31"/>
  <c r="P1824" i="31"/>
  <c r="O1824" i="31"/>
  <c r="N1824" i="31"/>
  <c r="M1824" i="31"/>
  <c r="L1824" i="31"/>
  <c r="K1824" i="31"/>
  <c r="J1824" i="31"/>
  <c r="B1824" i="31"/>
  <c r="A1824" i="31"/>
  <c r="R1823" i="31"/>
  <c r="Q1823" i="31"/>
  <c r="P1823" i="31"/>
  <c r="O1823" i="31"/>
  <c r="N1823" i="31"/>
  <c r="M1823" i="31"/>
  <c r="L1823" i="31"/>
  <c r="K1823" i="31"/>
  <c r="J1823" i="31"/>
  <c r="B1823" i="31"/>
  <c r="A1823" i="31"/>
  <c r="R1822" i="31"/>
  <c r="Q1822" i="31"/>
  <c r="P1822" i="31"/>
  <c r="O1822" i="31"/>
  <c r="N1822" i="31"/>
  <c r="M1822" i="31"/>
  <c r="L1822" i="31"/>
  <c r="K1822" i="31"/>
  <c r="J1822" i="31"/>
  <c r="B1822" i="31"/>
  <c r="A1822" i="31"/>
  <c r="R1821" i="31"/>
  <c r="Q1821" i="31"/>
  <c r="P1821" i="31"/>
  <c r="O1821" i="31"/>
  <c r="N1821" i="31"/>
  <c r="M1821" i="31"/>
  <c r="L1821" i="31"/>
  <c r="K1821" i="31"/>
  <c r="J1821" i="31"/>
  <c r="B1821" i="31"/>
  <c r="A1821" i="31"/>
  <c r="R1820" i="31"/>
  <c r="Q1820" i="31"/>
  <c r="P1820" i="31"/>
  <c r="O1820" i="31"/>
  <c r="N1820" i="31"/>
  <c r="M1820" i="31"/>
  <c r="L1820" i="31"/>
  <c r="K1820" i="31"/>
  <c r="J1820" i="31"/>
  <c r="B1820" i="31"/>
  <c r="A1820" i="31"/>
  <c r="R1819" i="31"/>
  <c r="Q1819" i="31"/>
  <c r="P1819" i="31"/>
  <c r="O1819" i="31"/>
  <c r="N1819" i="31"/>
  <c r="M1819" i="31"/>
  <c r="L1819" i="31"/>
  <c r="K1819" i="31"/>
  <c r="J1819" i="31"/>
  <c r="B1819" i="31"/>
  <c r="A1819" i="31"/>
  <c r="R1818" i="31"/>
  <c r="Q1818" i="31"/>
  <c r="P1818" i="31"/>
  <c r="O1818" i="31"/>
  <c r="N1818" i="31"/>
  <c r="M1818" i="31"/>
  <c r="L1818" i="31"/>
  <c r="K1818" i="31"/>
  <c r="J1818" i="31"/>
  <c r="B1818" i="31"/>
  <c r="A1818" i="31"/>
  <c r="R1817" i="31"/>
  <c r="Q1817" i="31"/>
  <c r="P1817" i="31"/>
  <c r="O1817" i="31"/>
  <c r="N1817" i="31"/>
  <c r="M1817" i="31"/>
  <c r="L1817" i="31"/>
  <c r="K1817" i="31"/>
  <c r="J1817" i="31"/>
  <c r="B1817" i="31"/>
  <c r="A1817" i="31"/>
  <c r="R1816" i="31"/>
  <c r="Q1816" i="31"/>
  <c r="P1816" i="31"/>
  <c r="O1816" i="31"/>
  <c r="N1816" i="31"/>
  <c r="M1816" i="31"/>
  <c r="L1816" i="31"/>
  <c r="K1816" i="31"/>
  <c r="J1816" i="31"/>
  <c r="B1816" i="31"/>
  <c r="A1816" i="31"/>
  <c r="R1815" i="31"/>
  <c r="Q1815" i="31"/>
  <c r="P1815" i="31"/>
  <c r="O1815" i="31"/>
  <c r="N1815" i="31"/>
  <c r="M1815" i="31"/>
  <c r="L1815" i="31"/>
  <c r="K1815" i="31"/>
  <c r="J1815" i="31"/>
  <c r="B1815" i="31"/>
  <c r="A1815" i="31"/>
  <c r="R1814" i="31"/>
  <c r="Q1814" i="31"/>
  <c r="P1814" i="31"/>
  <c r="O1814" i="31"/>
  <c r="N1814" i="31"/>
  <c r="M1814" i="31"/>
  <c r="L1814" i="31"/>
  <c r="K1814" i="31"/>
  <c r="J1814" i="31"/>
  <c r="B1814" i="31"/>
  <c r="A1814" i="31"/>
  <c r="R1813" i="31"/>
  <c r="Q1813" i="31"/>
  <c r="P1813" i="31"/>
  <c r="O1813" i="31"/>
  <c r="N1813" i="31"/>
  <c r="M1813" i="31"/>
  <c r="L1813" i="31"/>
  <c r="K1813" i="31"/>
  <c r="J1813" i="31"/>
  <c r="B1813" i="31"/>
  <c r="A1813" i="31"/>
  <c r="R1812" i="31"/>
  <c r="Q1812" i="31"/>
  <c r="P1812" i="31"/>
  <c r="O1812" i="31"/>
  <c r="N1812" i="31"/>
  <c r="M1812" i="31"/>
  <c r="L1812" i="31"/>
  <c r="K1812" i="31"/>
  <c r="J1812" i="31"/>
  <c r="B1812" i="31"/>
  <c r="A1812" i="31"/>
  <c r="R1811" i="31"/>
  <c r="Q1811" i="31"/>
  <c r="P1811" i="31"/>
  <c r="O1811" i="31"/>
  <c r="N1811" i="31"/>
  <c r="M1811" i="31"/>
  <c r="L1811" i="31"/>
  <c r="K1811" i="31"/>
  <c r="J1811" i="31"/>
  <c r="B1811" i="31"/>
  <c r="A1811" i="31"/>
  <c r="R1810" i="31"/>
  <c r="Q1810" i="31"/>
  <c r="P1810" i="31"/>
  <c r="O1810" i="31"/>
  <c r="N1810" i="31"/>
  <c r="M1810" i="31"/>
  <c r="L1810" i="31"/>
  <c r="K1810" i="31"/>
  <c r="J1810" i="31"/>
  <c r="B1810" i="31"/>
  <c r="A1810" i="31"/>
  <c r="R1809" i="31"/>
  <c r="Q1809" i="31"/>
  <c r="P1809" i="31"/>
  <c r="O1809" i="31"/>
  <c r="N1809" i="31"/>
  <c r="M1809" i="31"/>
  <c r="L1809" i="31"/>
  <c r="K1809" i="31"/>
  <c r="J1809" i="31"/>
  <c r="B1809" i="31"/>
  <c r="A1809" i="31"/>
  <c r="R1808" i="31"/>
  <c r="Q1808" i="31"/>
  <c r="P1808" i="31"/>
  <c r="O1808" i="31"/>
  <c r="N1808" i="31"/>
  <c r="M1808" i="31"/>
  <c r="L1808" i="31"/>
  <c r="K1808" i="31"/>
  <c r="J1808" i="31"/>
  <c r="B1808" i="31"/>
  <c r="A1808" i="31"/>
  <c r="R1807" i="31"/>
  <c r="Q1807" i="31"/>
  <c r="P1807" i="31"/>
  <c r="O1807" i="31"/>
  <c r="N1807" i="31"/>
  <c r="M1807" i="31"/>
  <c r="L1807" i="31"/>
  <c r="K1807" i="31"/>
  <c r="J1807" i="31"/>
  <c r="B1807" i="31"/>
  <c r="A1807" i="31"/>
  <c r="R1806" i="31"/>
  <c r="Q1806" i="31"/>
  <c r="P1806" i="31"/>
  <c r="O1806" i="31"/>
  <c r="N1806" i="31"/>
  <c r="M1806" i="31"/>
  <c r="L1806" i="31"/>
  <c r="K1806" i="31"/>
  <c r="J1806" i="31"/>
  <c r="B1806" i="31"/>
  <c r="A1806" i="31"/>
  <c r="R1805" i="31"/>
  <c r="Q1805" i="31"/>
  <c r="P1805" i="31"/>
  <c r="O1805" i="31"/>
  <c r="N1805" i="31"/>
  <c r="M1805" i="31"/>
  <c r="L1805" i="31"/>
  <c r="K1805" i="31"/>
  <c r="J1805" i="31"/>
  <c r="B1805" i="31"/>
  <c r="A1805" i="31"/>
  <c r="R1804" i="31"/>
  <c r="Q1804" i="31"/>
  <c r="P1804" i="31"/>
  <c r="O1804" i="31"/>
  <c r="N1804" i="31"/>
  <c r="M1804" i="31"/>
  <c r="L1804" i="31"/>
  <c r="K1804" i="31"/>
  <c r="J1804" i="31"/>
  <c r="B1804" i="31"/>
  <c r="A1804" i="31"/>
  <c r="R1803" i="31"/>
  <c r="Q1803" i="31"/>
  <c r="P1803" i="31"/>
  <c r="O1803" i="31"/>
  <c r="N1803" i="31"/>
  <c r="M1803" i="31"/>
  <c r="L1803" i="31"/>
  <c r="K1803" i="31"/>
  <c r="J1803" i="31"/>
  <c r="B1803" i="31"/>
  <c r="A1803" i="31"/>
  <c r="R1802" i="31"/>
  <c r="Q1802" i="31"/>
  <c r="P1802" i="31"/>
  <c r="O1802" i="31"/>
  <c r="N1802" i="31"/>
  <c r="M1802" i="31"/>
  <c r="L1802" i="31"/>
  <c r="K1802" i="31"/>
  <c r="J1802" i="31"/>
  <c r="B1802" i="31"/>
  <c r="A1802" i="31"/>
  <c r="R1801" i="31"/>
  <c r="Q1801" i="31"/>
  <c r="P1801" i="31"/>
  <c r="O1801" i="31"/>
  <c r="N1801" i="31"/>
  <c r="M1801" i="31"/>
  <c r="L1801" i="31"/>
  <c r="K1801" i="31"/>
  <c r="J1801" i="31"/>
  <c r="B1801" i="31"/>
  <c r="A1801" i="31"/>
  <c r="R1800" i="31"/>
  <c r="Q1800" i="31"/>
  <c r="P1800" i="31"/>
  <c r="O1800" i="31"/>
  <c r="N1800" i="31"/>
  <c r="M1800" i="31"/>
  <c r="L1800" i="31"/>
  <c r="K1800" i="31"/>
  <c r="J1800" i="31"/>
  <c r="B1800" i="31"/>
  <c r="A1800" i="31"/>
  <c r="R1799" i="31"/>
  <c r="Q1799" i="31"/>
  <c r="P1799" i="31"/>
  <c r="O1799" i="31"/>
  <c r="N1799" i="31"/>
  <c r="M1799" i="31"/>
  <c r="L1799" i="31"/>
  <c r="K1799" i="31"/>
  <c r="J1799" i="31"/>
  <c r="B1799" i="31"/>
  <c r="A1799" i="31"/>
  <c r="R1798" i="31"/>
  <c r="Q1798" i="31"/>
  <c r="P1798" i="31"/>
  <c r="O1798" i="31"/>
  <c r="N1798" i="31"/>
  <c r="M1798" i="31"/>
  <c r="L1798" i="31"/>
  <c r="K1798" i="31"/>
  <c r="J1798" i="31"/>
  <c r="B1798" i="31"/>
  <c r="A1798" i="31"/>
  <c r="R1797" i="31"/>
  <c r="Q1797" i="31"/>
  <c r="P1797" i="31"/>
  <c r="O1797" i="31"/>
  <c r="N1797" i="31"/>
  <c r="M1797" i="31"/>
  <c r="L1797" i="31"/>
  <c r="K1797" i="31"/>
  <c r="J1797" i="31"/>
  <c r="B1797" i="31"/>
  <c r="A1797" i="31"/>
  <c r="R1796" i="31"/>
  <c r="Q1796" i="31"/>
  <c r="P1796" i="31"/>
  <c r="O1796" i="31"/>
  <c r="N1796" i="31"/>
  <c r="M1796" i="31"/>
  <c r="L1796" i="31"/>
  <c r="K1796" i="31"/>
  <c r="J1796" i="31"/>
  <c r="B1796" i="31"/>
  <c r="A1796" i="31"/>
  <c r="R1795" i="31"/>
  <c r="Q1795" i="31"/>
  <c r="P1795" i="31"/>
  <c r="O1795" i="31"/>
  <c r="N1795" i="31"/>
  <c r="M1795" i="31"/>
  <c r="L1795" i="31"/>
  <c r="K1795" i="31"/>
  <c r="J1795" i="31"/>
  <c r="B1795" i="31"/>
  <c r="A1795" i="31"/>
  <c r="R1794" i="31"/>
  <c r="Q1794" i="31"/>
  <c r="P1794" i="31"/>
  <c r="O1794" i="31"/>
  <c r="N1794" i="31"/>
  <c r="M1794" i="31"/>
  <c r="L1794" i="31"/>
  <c r="K1794" i="31"/>
  <c r="J1794" i="31"/>
  <c r="B1794" i="31"/>
  <c r="A1794" i="31"/>
  <c r="R1793" i="31"/>
  <c r="Q1793" i="31"/>
  <c r="P1793" i="31"/>
  <c r="O1793" i="31"/>
  <c r="N1793" i="31"/>
  <c r="M1793" i="31"/>
  <c r="L1793" i="31"/>
  <c r="K1793" i="31"/>
  <c r="J1793" i="31"/>
  <c r="B1793" i="31"/>
  <c r="A1793" i="31"/>
  <c r="R1792" i="31"/>
  <c r="Q1792" i="31"/>
  <c r="P1792" i="31"/>
  <c r="O1792" i="31"/>
  <c r="N1792" i="31"/>
  <c r="M1792" i="31"/>
  <c r="L1792" i="31"/>
  <c r="K1792" i="31"/>
  <c r="J1792" i="31"/>
  <c r="B1792" i="31"/>
  <c r="A1792" i="31"/>
  <c r="R1791" i="31"/>
  <c r="Q1791" i="31"/>
  <c r="P1791" i="31"/>
  <c r="O1791" i="31"/>
  <c r="N1791" i="31"/>
  <c r="M1791" i="31"/>
  <c r="L1791" i="31"/>
  <c r="K1791" i="31"/>
  <c r="J1791" i="31"/>
  <c r="B1791" i="31"/>
  <c r="A1791" i="31"/>
  <c r="R1790" i="31"/>
  <c r="Q1790" i="31"/>
  <c r="P1790" i="31"/>
  <c r="O1790" i="31"/>
  <c r="N1790" i="31"/>
  <c r="M1790" i="31"/>
  <c r="L1790" i="31"/>
  <c r="K1790" i="31"/>
  <c r="J1790" i="31"/>
  <c r="B1790" i="31"/>
  <c r="A1790" i="31"/>
  <c r="R1789" i="31"/>
  <c r="Q1789" i="31"/>
  <c r="P1789" i="31"/>
  <c r="O1789" i="31"/>
  <c r="N1789" i="31"/>
  <c r="M1789" i="31"/>
  <c r="L1789" i="31"/>
  <c r="K1789" i="31"/>
  <c r="J1789" i="31"/>
  <c r="B1789" i="31"/>
  <c r="A1789" i="31"/>
  <c r="R1788" i="31"/>
  <c r="Q1788" i="31"/>
  <c r="P1788" i="31"/>
  <c r="O1788" i="31"/>
  <c r="N1788" i="31"/>
  <c r="M1788" i="31"/>
  <c r="L1788" i="31"/>
  <c r="K1788" i="31"/>
  <c r="J1788" i="31"/>
  <c r="B1788" i="31"/>
  <c r="A1788" i="31"/>
  <c r="R1787" i="31"/>
  <c r="Q1787" i="31"/>
  <c r="P1787" i="31"/>
  <c r="O1787" i="31"/>
  <c r="N1787" i="31"/>
  <c r="M1787" i="31"/>
  <c r="L1787" i="31"/>
  <c r="K1787" i="31"/>
  <c r="J1787" i="31"/>
  <c r="B1787" i="31"/>
  <c r="A1787" i="31"/>
  <c r="R1786" i="31"/>
  <c r="Q1786" i="31"/>
  <c r="P1786" i="31"/>
  <c r="O1786" i="31"/>
  <c r="N1786" i="31"/>
  <c r="M1786" i="31"/>
  <c r="L1786" i="31"/>
  <c r="K1786" i="31"/>
  <c r="J1786" i="31"/>
  <c r="B1786" i="31"/>
  <c r="A1786" i="31"/>
  <c r="R1785" i="31"/>
  <c r="Q1785" i="31"/>
  <c r="P1785" i="31"/>
  <c r="O1785" i="31"/>
  <c r="N1785" i="31"/>
  <c r="M1785" i="31"/>
  <c r="L1785" i="31"/>
  <c r="K1785" i="31"/>
  <c r="J1785" i="31"/>
  <c r="B1785" i="31"/>
  <c r="A1785" i="31"/>
  <c r="R1784" i="31"/>
  <c r="Q1784" i="31"/>
  <c r="P1784" i="31"/>
  <c r="O1784" i="31"/>
  <c r="N1784" i="31"/>
  <c r="M1784" i="31"/>
  <c r="L1784" i="31"/>
  <c r="K1784" i="31"/>
  <c r="J1784" i="31"/>
  <c r="B1784" i="31"/>
  <c r="A1784" i="31"/>
  <c r="R1783" i="31"/>
  <c r="Q1783" i="31"/>
  <c r="P1783" i="31"/>
  <c r="O1783" i="31"/>
  <c r="N1783" i="31"/>
  <c r="M1783" i="31"/>
  <c r="L1783" i="31"/>
  <c r="K1783" i="31"/>
  <c r="J1783" i="31"/>
  <c r="B1783" i="31"/>
  <c r="A1783" i="31"/>
  <c r="R1782" i="31"/>
  <c r="Q1782" i="31"/>
  <c r="P1782" i="31"/>
  <c r="O1782" i="31"/>
  <c r="N1782" i="31"/>
  <c r="M1782" i="31"/>
  <c r="L1782" i="31"/>
  <c r="K1782" i="31"/>
  <c r="J1782" i="31"/>
  <c r="B1782" i="31"/>
  <c r="A1782" i="31"/>
  <c r="R1781" i="31"/>
  <c r="Q1781" i="31"/>
  <c r="P1781" i="31"/>
  <c r="O1781" i="31"/>
  <c r="N1781" i="31"/>
  <c r="M1781" i="31"/>
  <c r="L1781" i="31"/>
  <c r="K1781" i="31"/>
  <c r="J1781" i="31"/>
  <c r="B1781" i="31"/>
  <c r="A1781" i="31"/>
  <c r="R1780" i="31"/>
  <c r="Q1780" i="31"/>
  <c r="P1780" i="31"/>
  <c r="O1780" i="31"/>
  <c r="N1780" i="31"/>
  <c r="M1780" i="31"/>
  <c r="L1780" i="31"/>
  <c r="K1780" i="31"/>
  <c r="J1780" i="31"/>
  <c r="B1780" i="31"/>
  <c r="A1780" i="31"/>
  <c r="R1779" i="31"/>
  <c r="Q1779" i="31"/>
  <c r="P1779" i="31"/>
  <c r="O1779" i="31"/>
  <c r="N1779" i="31"/>
  <c r="M1779" i="31"/>
  <c r="L1779" i="31"/>
  <c r="K1779" i="31"/>
  <c r="J1779" i="31"/>
  <c r="B1779" i="31"/>
  <c r="A1779" i="31"/>
  <c r="R1778" i="31"/>
  <c r="Q1778" i="31"/>
  <c r="P1778" i="31"/>
  <c r="O1778" i="31"/>
  <c r="N1778" i="31"/>
  <c r="M1778" i="31"/>
  <c r="L1778" i="31"/>
  <c r="K1778" i="31"/>
  <c r="J1778" i="31"/>
  <c r="B1778" i="31"/>
  <c r="A1778" i="31"/>
  <c r="R1777" i="31"/>
  <c r="Q1777" i="31"/>
  <c r="P1777" i="31"/>
  <c r="O1777" i="31"/>
  <c r="N1777" i="31"/>
  <c r="M1777" i="31"/>
  <c r="L1777" i="31"/>
  <c r="K1777" i="31"/>
  <c r="J1777" i="31"/>
  <c r="B1777" i="31"/>
  <c r="A1777" i="31"/>
  <c r="R1776" i="31"/>
  <c r="Q1776" i="31"/>
  <c r="P1776" i="31"/>
  <c r="O1776" i="31"/>
  <c r="N1776" i="31"/>
  <c r="M1776" i="31"/>
  <c r="L1776" i="31"/>
  <c r="K1776" i="31"/>
  <c r="J1776" i="31"/>
  <c r="B1776" i="31"/>
  <c r="A1776" i="31"/>
  <c r="R1775" i="31"/>
  <c r="Q1775" i="31"/>
  <c r="P1775" i="31"/>
  <c r="O1775" i="31"/>
  <c r="N1775" i="31"/>
  <c r="M1775" i="31"/>
  <c r="L1775" i="31"/>
  <c r="K1775" i="31"/>
  <c r="J1775" i="31"/>
  <c r="B1775" i="31"/>
  <c r="A1775" i="31"/>
  <c r="R1774" i="31"/>
  <c r="Q1774" i="31"/>
  <c r="P1774" i="31"/>
  <c r="O1774" i="31"/>
  <c r="N1774" i="31"/>
  <c r="M1774" i="31"/>
  <c r="L1774" i="31"/>
  <c r="K1774" i="31"/>
  <c r="J1774" i="31"/>
  <c r="B1774" i="31"/>
  <c r="A1774" i="31"/>
  <c r="R1773" i="31"/>
  <c r="Q1773" i="31"/>
  <c r="P1773" i="31"/>
  <c r="O1773" i="31"/>
  <c r="N1773" i="31"/>
  <c r="M1773" i="31"/>
  <c r="L1773" i="31"/>
  <c r="K1773" i="31"/>
  <c r="J1773" i="31"/>
  <c r="B1773" i="31"/>
  <c r="A1773" i="31"/>
  <c r="R1772" i="31"/>
  <c r="Q1772" i="31"/>
  <c r="P1772" i="31"/>
  <c r="O1772" i="31"/>
  <c r="N1772" i="31"/>
  <c r="M1772" i="31"/>
  <c r="L1772" i="31"/>
  <c r="K1772" i="31"/>
  <c r="J1772" i="31"/>
  <c r="B1772" i="31"/>
  <c r="A1772" i="31"/>
  <c r="R1771" i="31"/>
  <c r="Q1771" i="31"/>
  <c r="P1771" i="31"/>
  <c r="O1771" i="31"/>
  <c r="N1771" i="31"/>
  <c r="M1771" i="31"/>
  <c r="L1771" i="31"/>
  <c r="K1771" i="31"/>
  <c r="J1771" i="31"/>
  <c r="B1771" i="31"/>
  <c r="A1771" i="31"/>
  <c r="R1770" i="31"/>
  <c r="Q1770" i="31"/>
  <c r="P1770" i="31"/>
  <c r="O1770" i="31"/>
  <c r="N1770" i="31"/>
  <c r="M1770" i="31"/>
  <c r="L1770" i="31"/>
  <c r="K1770" i="31"/>
  <c r="J1770" i="31"/>
  <c r="B1770" i="31"/>
  <c r="A1770" i="31"/>
  <c r="R1769" i="31"/>
  <c r="Q1769" i="31"/>
  <c r="P1769" i="31"/>
  <c r="O1769" i="31"/>
  <c r="N1769" i="31"/>
  <c r="M1769" i="31"/>
  <c r="L1769" i="31"/>
  <c r="K1769" i="31"/>
  <c r="J1769" i="31"/>
  <c r="B1769" i="31"/>
  <c r="A1769" i="31"/>
  <c r="R1768" i="31"/>
  <c r="Q1768" i="31"/>
  <c r="P1768" i="31"/>
  <c r="O1768" i="31"/>
  <c r="N1768" i="31"/>
  <c r="M1768" i="31"/>
  <c r="L1768" i="31"/>
  <c r="K1768" i="31"/>
  <c r="J1768" i="31"/>
  <c r="B1768" i="31"/>
  <c r="A1768" i="31"/>
  <c r="R1767" i="31"/>
  <c r="Q1767" i="31"/>
  <c r="P1767" i="31"/>
  <c r="O1767" i="31"/>
  <c r="N1767" i="31"/>
  <c r="M1767" i="31"/>
  <c r="L1767" i="31"/>
  <c r="K1767" i="31"/>
  <c r="J1767" i="31"/>
  <c r="B1767" i="31"/>
  <c r="A1767" i="31"/>
  <c r="R1766" i="31"/>
  <c r="Q1766" i="31"/>
  <c r="P1766" i="31"/>
  <c r="O1766" i="31"/>
  <c r="N1766" i="31"/>
  <c r="M1766" i="31"/>
  <c r="L1766" i="31"/>
  <c r="K1766" i="31"/>
  <c r="J1766" i="31"/>
  <c r="B1766" i="31"/>
  <c r="A1766" i="31"/>
  <c r="R1765" i="31"/>
  <c r="Q1765" i="31"/>
  <c r="P1765" i="31"/>
  <c r="O1765" i="31"/>
  <c r="N1765" i="31"/>
  <c r="M1765" i="31"/>
  <c r="L1765" i="31"/>
  <c r="K1765" i="31"/>
  <c r="J1765" i="31"/>
  <c r="B1765" i="31"/>
  <c r="A1765" i="31"/>
  <c r="R1764" i="31"/>
  <c r="Q1764" i="31"/>
  <c r="P1764" i="31"/>
  <c r="O1764" i="31"/>
  <c r="N1764" i="31"/>
  <c r="M1764" i="31"/>
  <c r="L1764" i="31"/>
  <c r="K1764" i="31"/>
  <c r="J1764" i="31"/>
  <c r="B1764" i="31"/>
  <c r="A1764" i="31"/>
  <c r="R1763" i="31"/>
  <c r="Q1763" i="31"/>
  <c r="P1763" i="31"/>
  <c r="O1763" i="31"/>
  <c r="N1763" i="31"/>
  <c r="M1763" i="31"/>
  <c r="L1763" i="31"/>
  <c r="K1763" i="31"/>
  <c r="J1763" i="31"/>
  <c r="B1763" i="31"/>
  <c r="A1763" i="31"/>
  <c r="R1762" i="31"/>
  <c r="Q1762" i="31"/>
  <c r="P1762" i="31"/>
  <c r="O1762" i="31"/>
  <c r="N1762" i="31"/>
  <c r="M1762" i="31"/>
  <c r="L1762" i="31"/>
  <c r="K1762" i="31"/>
  <c r="J1762" i="31"/>
  <c r="B1762" i="31"/>
  <c r="A1762" i="31"/>
  <c r="R1761" i="31"/>
  <c r="Q1761" i="31"/>
  <c r="P1761" i="31"/>
  <c r="O1761" i="31"/>
  <c r="N1761" i="31"/>
  <c r="M1761" i="31"/>
  <c r="L1761" i="31"/>
  <c r="K1761" i="31"/>
  <c r="J1761" i="31"/>
  <c r="B1761" i="31"/>
  <c r="A1761" i="31"/>
  <c r="R1760" i="31"/>
  <c r="Q1760" i="31"/>
  <c r="P1760" i="31"/>
  <c r="O1760" i="31"/>
  <c r="N1760" i="31"/>
  <c r="M1760" i="31"/>
  <c r="L1760" i="31"/>
  <c r="K1760" i="31"/>
  <c r="J1760" i="31"/>
  <c r="B1760" i="31"/>
  <c r="A1760" i="31"/>
  <c r="R1759" i="31"/>
  <c r="Q1759" i="31"/>
  <c r="P1759" i="31"/>
  <c r="O1759" i="31"/>
  <c r="N1759" i="31"/>
  <c r="M1759" i="31"/>
  <c r="L1759" i="31"/>
  <c r="K1759" i="31"/>
  <c r="J1759" i="31"/>
  <c r="B1759" i="31"/>
  <c r="A1759" i="31"/>
  <c r="R1758" i="31"/>
  <c r="Q1758" i="31"/>
  <c r="P1758" i="31"/>
  <c r="O1758" i="31"/>
  <c r="N1758" i="31"/>
  <c r="M1758" i="31"/>
  <c r="L1758" i="31"/>
  <c r="K1758" i="31"/>
  <c r="J1758" i="31"/>
  <c r="B1758" i="31"/>
  <c r="A1758" i="31"/>
  <c r="R1757" i="31"/>
  <c r="Q1757" i="31"/>
  <c r="P1757" i="31"/>
  <c r="O1757" i="31"/>
  <c r="N1757" i="31"/>
  <c r="M1757" i="31"/>
  <c r="L1757" i="31"/>
  <c r="K1757" i="31"/>
  <c r="J1757" i="31"/>
  <c r="B1757" i="31"/>
  <c r="A1757" i="31"/>
  <c r="R1756" i="31"/>
  <c r="Q1756" i="31"/>
  <c r="P1756" i="31"/>
  <c r="O1756" i="31"/>
  <c r="N1756" i="31"/>
  <c r="M1756" i="31"/>
  <c r="L1756" i="31"/>
  <c r="K1756" i="31"/>
  <c r="J1756" i="31"/>
  <c r="B1756" i="31"/>
  <c r="A1756" i="31"/>
  <c r="R1755" i="31"/>
  <c r="Q1755" i="31"/>
  <c r="P1755" i="31"/>
  <c r="O1755" i="31"/>
  <c r="N1755" i="31"/>
  <c r="M1755" i="31"/>
  <c r="L1755" i="31"/>
  <c r="K1755" i="31"/>
  <c r="J1755" i="31"/>
  <c r="B1755" i="31"/>
  <c r="A1755" i="31"/>
  <c r="R1754" i="31"/>
  <c r="Q1754" i="31"/>
  <c r="P1754" i="31"/>
  <c r="O1754" i="31"/>
  <c r="N1754" i="31"/>
  <c r="M1754" i="31"/>
  <c r="L1754" i="31"/>
  <c r="K1754" i="31"/>
  <c r="J1754" i="31"/>
  <c r="B1754" i="31"/>
  <c r="A1754" i="31"/>
  <c r="R1753" i="31"/>
  <c r="Q1753" i="31"/>
  <c r="P1753" i="31"/>
  <c r="O1753" i="31"/>
  <c r="N1753" i="31"/>
  <c r="M1753" i="31"/>
  <c r="L1753" i="31"/>
  <c r="K1753" i="31"/>
  <c r="J1753" i="31"/>
  <c r="B1753" i="31"/>
  <c r="A1753" i="31"/>
  <c r="R1752" i="31"/>
  <c r="Q1752" i="31"/>
  <c r="P1752" i="31"/>
  <c r="O1752" i="31"/>
  <c r="N1752" i="31"/>
  <c r="M1752" i="31"/>
  <c r="L1752" i="31"/>
  <c r="K1752" i="31"/>
  <c r="J1752" i="31"/>
  <c r="B1752" i="31"/>
  <c r="A1752" i="31"/>
  <c r="R1751" i="31"/>
  <c r="Q1751" i="31"/>
  <c r="P1751" i="31"/>
  <c r="O1751" i="31"/>
  <c r="N1751" i="31"/>
  <c r="M1751" i="31"/>
  <c r="L1751" i="31"/>
  <c r="K1751" i="31"/>
  <c r="J1751" i="31"/>
  <c r="B1751" i="31"/>
  <c r="A1751" i="31"/>
  <c r="R1750" i="31"/>
  <c r="Q1750" i="31"/>
  <c r="P1750" i="31"/>
  <c r="O1750" i="31"/>
  <c r="N1750" i="31"/>
  <c r="M1750" i="31"/>
  <c r="L1750" i="31"/>
  <c r="K1750" i="31"/>
  <c r="J1750" i="31"/>
  <c r="B1750" i="31"/>
  <c r="A1750" i="31"/>
  <c r="R1749" i="31"/>
  <c r="Q1749" i="31"/>
  <c r="P1749" i="31"/>
  <c r="O1749" i="31"/>
  <c r="N1749" i="31"/>
  <c r="M1749" i="31"/>
  <c r="L1749" i="31"/>
  <c r="K1749" i="31"/>
  <c r="J1749" i="31"/>
  <c r="B1749" i="31"/>
  <c r="A1749" i="31"/>
  <c r="R1748" i="31"/>
  <c r="Q1748" i="31"/>
  <c r="P1748" i="31"/>
  <c r="O1748" i="31"/>
  <c r="N1748" i="31"/>
  <c r="M1748" i="31"/>
  <c r="L1748" i="31"/>
  <c r="K1748" i="31"/>
  <c r="J1748" i="31"/>
  <c r="B1748" i="31"/>
  <c r="A1748" i="31"/>
  <c r="R1747" i="31"/>
  <c r="Q1747" i="31"/>
  <c r="P1747" i="31"/>
  <c r="O1747" i="31"/>
  <c r="N1747" i="31"/>
  <c r="M1747" i="31"/>
  <c r="L1747" i="31"/>
  <c r="K1747" i="31"/>
  <c r="J1747" i="31"/>
  <c r="B1747" i="31"/>
  <c r="A1747" i="31"/>
  <c r="R1746" i="31"/>
  <c r="Q1746" i="31"/>
  <c r="P1746" i="31"/>
  <c r="O1746" i="31"/>
  <c r="N1746" i="31"/>
  <c r="M1746" i="31"/>
  <c r="L1746" i="31"/>
  <c r="K1746" i="31"/>
  <c r="J1746" i="31"/>
  <c r="B1746" i="31"/>
  <c r="A1746" i="31"/>
  <c r="R1745" i="31"/>
  <c r="Q1745" i="31"/>
  <c r="P1745" i="31"/>
  <c r="O1745" i="31"/>
  <c r="N1745" i="31"/>
  <c r="M1745" i="31"/>
  <c r="L1745" i="31"/>
  <c r="K1745" i="31"/>
  <c r="J1745" i="31"/>
  <c r="B1745" i="31"/>
  <c r="A1745" i="31"/>
  <c r="R1744" i="31"/>
  <c r="Q1744" i="31"/>
  <c r="P1744" i="31"/>
  <c r="O1744" i="31"/>
  <c r="N1744" i="31"/>
  <c r="M1744" i="31"/>
  <c r="L1744" i="31"/>
  <c r="K1744" i="31"/>
  <c r="J1744" i="31"/>
  <c r="B1744" i="31"/>
  <c r="A1744" i="31"/>
  <c r="R1743" i="31"/>
  <c r="Q1743" i="31"/>
  <c r="P1743" i="31"/>
  <c r="O1743" i="31"/>
  <c r="N1743" i="31"/>
  <c r="M1743" i="31"/>
  <c r="L1743" i="31"/>
  <c r="K1743" i="31"/>
  <c r="J1743" i="31"/>
  <c r="B1743" i="31"/>
  <c r="A1743" i="31"/>
  <c r="R1742" i="31"/>
  <c r="Q1742" i="31"/>
  <c r="P1742" i="31"/>
  <c r="O1742" i="31"/>
  <c r="N1742" i="31"/>
  <c r="M1742" i="31"/>
  <c r="L1742" i="31"/>
  <c r="K1742" i="31"/>
  <c r="J1742" i="31"/>
  <c r="B1742" i="31"/>
  <c r="A1742" i="31"/>
  <c r="R1741" i="31"/>
  <c r="Q1741" i="31"/>
  <c r="P1741" i="31"/>
  <c r="O1741" i="31"/>
  <c r="N1741" i="31"/>
  <c r="M1741" i="31"/>
  <c r="L1741" i="31"/>
  <c r="K1741" i="31"/>
  <c r="J1741" i="31"/>
  <c r="B1741" i="31"/>
  <c r="A1741" i="31"/>
  <c r="R1740" i="31"/>
  <c r="Q1740" i="31"/>
  <c r="P1740" i="31"/>
  <c r="O1740" i="31"/>
  <c r="N1740" i="31"/>
  <c r="M1740" i="31"/>
  <c r="L1740" i="31"/>
  <c r="K1740" i="31"/>
  <c r="J1740" i="31"/>
  <c r="B1740" i="31"/>
  <c r="A1740" i="31"/>
  <c r="R1739" i="31"/>
  <c r="Q1739" i="31"/>
  <c r="P1739" i="31"/>
  <c r="O1739" i="31"/>
  <c r="N1739" i="31"/>
  <c r="M1739" i="31"/>
  <c r="L1739" i="31"/>
  <c r="K1739" i="31"/>
  <c r="J1739" i="31"/>
  <c r="B1739" i="31"/>
  <c r="A1739" i="31"/>
  <c r="R1738" i="31"/>
  <c r="Q1738" i="31"/>
  <c r="P1738" i="31"/>
  <c r="O1738" i="31"/>
  <c r="N1738" i="31"/>
  <c r="M1738" i="31"/>
  <c r="L1738" i="31"/>
  <c r="K1738" i="31"/>
  <c r="J1738" i="31"/>
  <c r="B1738" i="31"/>
  <c r="A1738" i="31"/>
  <c r="R1737" i="31"/>
  <c r="Q1737" i="31"/>
  <c r="P1737" i="31"/>
  <c r="O1737" i="31"/>
  <c r="N1737" i="31"/>
  <c r="M1737" i="31"/>
  <c r="L1737" i="31"/>
  <c r="K1737" i="31"/>
  <c r="J1737" i="31"/>
  <c r="B1737" i="31"/>
  <c r="A1737" i="31"/>
  <c r="R1736" i="31"/>
  <c r="Q1736" i="31"/>
  <c r="P1736" i="31"/>
  <c r="O1736" i="31"/>
  <c r="N1736" i="31"/>
  <c r="M1736" i="31"/>
  <c r="L1736" i="31"/>
  <c r="K1736" i="31"/>
  <c r="J1736" i="31"/>
  <c r="B1736" i="31"/>
  <c r="A1736" i="31"/>
  <c r="R1735" i="31"/>
  <c r="Q1735" i="31"/>
  <c r="P1735" i="31"/>
  <c r="O1735" i="31"/>
  <c r="N1735" i="31"/>
  <c r="M1735" i="31"/>
  <c r="L1735" i="31"/>
  <c r="K1735" i="31"/>
  <c r="J1735" i="31"/>
  <c r="B1735" i="31"/>
  <c r="A1735" i="31"/>
  <c r="R1734" i="31"/>
  <c r="Q1734" i="31"/>
  <c r="P1734" i="31"/>
  <c r="O1734" i="31"/>
  <c r="N1734" i="31"/>
  <c r="M1734" i="31"/>
  <c r="L1734" i="31"/>
  <c r="K1734" i="31"/>
  <c r="J1734" i="31"/>
  <c r="B1734" i="31"/>
  <c r="A1734" i="31"/>
  <c r="R1733" i="31"/>
  <c r="Q1733" i="31"/>
  <c r="P1733" i="31"/>
  <c r="O1733" i="31"/>
  <c r="N1733" i="31"/>
  <c r="M1733" i="31"/>
  <c r="L1733" i="31"/>
  <c r="K1733" i="31"/>
  <c r="J1733" i="31"/>
  <c r="B1733" i="31"/>
  <c r="A1733" i="31"/>
  <c r="R1732" i="31"/>
  <c r="Q1732" i="31"/>
  <c r="P1732" i="31"/>
  <c r="O1732" i="31"/>
  <c r="N1732" i="31"/>
  <c r="M1732" i="31"/>
  <c r="L1732" i="31"/>
  <c r="K1732" i="31"/>
  <c r="J1732" i="31"/>
  <c r="B1732" i="31"/>
  <c r="A1732" i="31"/>
  <c r="R1731" i="31"/>
  <c r="Q1731" i="31"/>
  <c r="P1731" i="31"/>
  <c r="O1731" i="31"/>
  <c r="N1731" i="31"/>
  <c r="M1731" i="31"/>
  <c r="L1731" i="31"/>
  <c r="K1731" i="31"/>
  <c r="J1731" i="31"/>
  <c r="B1731" i="31"/>
  <c r="A1731" i="31"/>
  <c r="R1730" i="31"/>
  <c r="Q1730" i="31"/>
  <c r="P1730" i="31"/>
  <c r="O1730" i="31"/>
  <c r="N1730" i="31"/>
  <c r="M1730" i="31"/>
  <c r="L1730" i="31"/>
  <c r="K1730" i="31"/>
  <c r="J1730" i="31"/>
  <c r="B1730" i="31"/>
  <c r="A1730" i="31"/>
  <c r="R1729" i="31"/>
  <c r="Q1729" i="31"/>
  <c r="P1729" i="31"/>
  <c r="O1729" i="31"/>
  <c r="N1729" i="31"/>
  <c r="M1729" i="31"/>
  <c r="L1729" i="31"/>
  <c r="K1729" i="31"/>
  <c r="J1729" i="31"/>
  <c r="B1729" i="31"/>
  <c r="A1729" i="31"/>
  <c r="R1728" i="31"/>
  <c r="Q1728" i="31"/>
  <c r="P1728" i="31"/>
  <c r="O1728" i="31"/>
  <c r="N1728" i="31"/>
  <c r="M1728" i="31"/>
  <c r="L1728" i="31"/>
  <c r="K1728" i="31"/>
  <c r="J1728" i="31"/>
  <c r="B1728" i="31"/>
  <c r="A1728" i="31"/>
  <c r="R1727" i="31"/>
  <c r="Q1727" i="31"/>
  <c r="P1727" i="31"/>
  <c r="O1727" i="31"/>
  <c r="N1727" i="31"/>
  <c r="M1727" i="31"/>
  <c r="L1727" i="31"/>
  <c r="K1727" i="31"/>
  <c r="J1727" i="31"/>
  <c r="B1727" i="31"/>
  <c r="A1727" i="31"/>
  <c r="R1726" i="31"/>
  <c r="Q1726" i="31"/>
  <c r="P1726" i="31"/>
  <c r="O1726" i="31"/>
  <c r="N1726" i="31"/>
  <c r="M1726" i="31"/>
  <c r="L1726" i="31"/>
  <c r="K1726" i="31"/>
  <c r="J1726" i="31"/>
  <c r="B1726" i="31"/>
  <c r="A1726" i="31"/>
  <c r="R1725" i="31"/>
  <c r="Q1725" i="31"/>
  <c r="P1725" i="31"/>
  <c r="O1725" i="31"/>
  <c r="N1725" i="31"/>
  <c r="M1725" i="31"/>
  <c r="L1725" i="31"/>
  <c r="K1725" i="31"/>
  <c r="J1725" i="31"/>
  <c r="B1725" i="31"/>
  <c r="A1725" i="31"/>
  <c r="R1724" i="31"/>
  <c r="Q1724" i="31"/>
  <c r="P1724" i="31"/>
  <c r="O1724" i="31"/>
  <c r="N1724" i="31"/>
  <c r="M1724" i="31"/>
  <c r="L1724" i="31"/>
  <c r="K1724" i="31"/>
  <c r="J1724" i="31"/>
  <c r="B1724" i="31"/>
  <c r="A1724" i="31"/>
  <c r="R1723" i="31"/>
  <c r="Q1723" i="31"/>
  <c r="P1723" i="31"/>
  <c r="O1723" i="31"/>
  <c r="N1723" i="31"/>
  <c r="M1723" i="31"/>
  <c r="L1723" i="31"/>
  <c r="K1723" i="31"/>
  <c r="J1723" i="31"/>
  <c r="B1723" i="31"/>
  <c r="A1723" i="31"/>
  <c r="R1722" i="31"/>
  <c r="Q1722" i="31"/>
  <c r="P1722" i="31"/>
  <c r="O1722" i="31"/>
  <c r="N1722" i="31"/>
  <c r="M1722" i="31"/>
  <c r="L1722" i="31"/>
  <c r="K1722" i="31"/>
  <c r="J1722" i="31"/>
  <c r="B1722" i="31"/>
  <c r="A1722" i="31"/>
  <c r="R1721" i="31"/>
  <c r="Q1721" i="31"/>
  <c r="P1721" i="31"/>
  <c r="O1721" i="31"/>
  <c r="N1721" i="31"/>
  <c r="M1721" i="31"/>
  <c r="L1721" i="31"/>
  <c r="K1721" i="31"/>
  <c r="J1721" i="31"/>
  <c r="B1721" i="31"/>
  <c r="A1721" i="31"/>
  <c r="R1720" i="31"/>
  <c r="Q1720" i="31"/>
  <c r="P1720" i="31"/>
  <c r="O1720" i="31"/>
  <c r="N1720" i="31"/>
  <c r="M1720" i="31"/>
  <c r="L1720" i="31"/>
  <c r="K1720" i="31"/>
  <c r="J1720" i="31"/>
  <c r="B1720" i="31"/>
  <c r="A1720" i="31"/>
  <c r="R1719" i="31"/>
  <c r="Q1719" i="31"/>
  <c r="P1719" i="31"/>
  <c r="O1719" i="31"/>
  <c r="N1719" i="31"/>
  <c r="M1719" i="31"/>
  <c r="L1719" i="31"/>
  <c r="K1719" i="31"/>
  <c r="J1719" i="31"/>
  <c r="B1719" i="31"/>
  <c r="A1719" i="31"/>
  <c r="R1718" i="31"/>
  <c r="Q1718" i="31"/>
  <c r="P1718" i="31"/>
  <c r="O1718" i="31"/>
  <c r="N1718" i="31"/>
  <c r="M1718" i="31"/>
  <c r="L1718" i="31"/>
  <c r="K1718" i="31"/>
  <c r="J1718" i="31"/>
  <c r="B1718" i="31"/>
  <c r="A1718" i="31"/>
  <c r="R1717" i="31"/>
  <c r="Q1717" i="31"/>
  <c r="P1717" i="31"/>
  <c r="O1717" i="31"/>
  <c r="N1717" i="31"/>
  <c r="M1717" i="31"/>
  <c r="L1717" i="31"/>
  <c r="K1717" i="31"/>
  <c r="J1717" i="31"/>
  <c r="B1717" i="31"/>
  <c r="A1717" i="31"/>
  <c r="R1716" i="31"/>
  <c r="Q1716" i="31"/>
  <c r="P1716" i="31"/>
  <c r="O1716" i="31"/>
  <c r="N1716" i="31"/>
  <c r="M1716" i="31"/>
  <c r="L1716" i="31"/>
  <c r="K1716" i="31"/>
  <c r="J1716" i="31"/>
  <c r="B1716" i="31"/>
  <c r="A1716" i="31"/>
  <c r="R1715" i="31"/>
  <c r="Q1715" i="31"/>
  <c r="P1715" i="31"/>
  <c r="O1715" i="31"/>
  <c r="N1715" i="31"/>
  <c r="M1715" i="31"/>
  <c r="L1715" i="31"/>
  <c r="K1715" i="31"/>
  <c r="J1715" i="31"/>
  <c r="B1715" i="31"/>
  <c r="A1715" i="31"/>
  <c r="R1714" i="31"/>
  <c r="Q1714" i="31"/>
  <c r="P1714" i="31"/>
  <c r="O1714" i="31"/>
  <c r="N1714" i="31"/>
  <c r="M1714" i="31"/>
  <c r="L1714" i="31"/>
  <c r="K1714" i="31"/>
  <c r="J1714" i="31"/>
  <c r="B1714" i="31"/>
  <c r="A1714" i="31"/>
  <c r="R1713" i="31"/>
  <c r="Q1713" i="31"/>
  <c r="P1713" i="31"/>
  <c r="O1713" i="31"/>
  <c r="N1713" i="31"/>
  <c r="M1713" i="31"/>
  <c r="L1713" i="31"/>
  <c r="K1713" i="31"/>
  <c r="J1713" i="31"/>
  <c r="B1713" i="31"/>
  <c r="A1713" i="31"/>
  <c r="R1712" i="31"/>
  <c r="Q1712" i="31"/>
  <c r="P1712" i="31"/>
  <c r="O1712" i="31"/>
  <c r="N1712" i="31"/>
  <c r="M1712" i="31"/>
  <c r="L1712" i="31"/>
  <c r="K1712" i="31"/>
  <c r="J1712" i="31"/>
  <c r="B1712" i="31"/>
  <c r="A1712" i="31"/>
  <c r="R1711" i="31"/>
  <c r="Q1711" i="31"/>
  <c r="P1711" i="31"/>
  <c r="O1711" i="31"/>
  <c r="N1711" i="31"/>
  <c r="M1711" i="31"/>
  <c r="L1711" i="31"/>
  <c r="K1711" i="31"/>
  <c r="J1711" i="31"/>
  <c r="B1711" i="31"/>
  <c r="A1711" i="31"/>
  <c r="R1710" i="31"/>
  <c r="Q1710" i="31"/>
  <c r="P1710" i="31"/>
  <c r="O1710" i="31"/>
  <c r="N1710" i="31"/>
  <c r="M1710" i="31"/>
  <c r="L1710" i="31"/>
  <c r="K1710" i="31"/>
  <c r="J1710" i="31"/>
  <c r="B1710" i="31"/>
  <c r="A1710" i="31"/>
  <c r="R1709" i="31"/>
  <c r="Q1709" i="31"/>
  <c r="P1709" i="31"/>
  <c r="O1709" i="31"/>
  <c r="N1709" i="31"/>
  <c r="M1709" i="31"/>
  <c r="L1709" i="31"/>
  <c r="K1709" i="31"/>
  <c r="J1709" i="31"/>
  <c r="B1709" i="31"/>
  <c r="A1709" i="31"/>
  <c r="R1708" i="31"/>
  <c r="Q1708" i="31"/>
  <c r="P1708" i="31"/>
  <c r="O1708" i="31"/>
  <c r="N1708" i="31"/>
  <c r="M1708" i="31"/>
  <c r="L1708" i="31"/>
  <c r="K1708" i="31"/>
  <c r="J1708" i="31"/>
  <c r="B1708" i="31"/>
  <c r="A1708" i="31"/>
  <c r="R1707" i="31"/>
  <c r="Q1707" i="31"/>
  <c r="P1707" i="31"/>
  <c r="O1707" i="31"/>
  <c r="N1707" i="31"/>
  <c r="M1707" i="31"/>
  <c r="L1707" i="31"/>
  <c r="K1707" i="31"/>
  <c r="J1707" i="31"/>
  <c r="B1707" i="31"/>
  <c r="A1707" i="31"/>
  <c r="R1706" i="31"/>
  <c r="Q1706" i="31"/>
  <c r="P1706" i="31"/>
  <c r="O1706" i="31"/>
  <c r="N1706" i="31"/>
  <c r="M1706" i="31"/>
  <c r="L1706" i="31"/>
  <c r="K1706" i="31"/>
  <c r="J1706" i="31"/>
  <c r="B1706" i="31"/>
  <c r="A1706" i="31"/>
  <c r="R1705" i="31"/>
  <c r="Q1705" i="31"/>
  <c r="P1705" i="31"/>
  <c r="O1705" i="31"/>
  <c r="N1705" i="31"/>
  <c r="M1705" i="31"/>
  <c r="L1705" i="31"/>
  <c r="K1705" i="31"/>
  <c r="J1705" i="31"/>
  <c r="B1705" i="31"/>
  <c r="A1705" i="31"/>
  <c r="R1704" i="31"/>
  <c r="Q1704" i="31"/>
  <c r="P1704" i="31"/>
  <c r="O1704" i="31"/>
  <c r="N1704" i="31"/>
  <c r="M1704" i="31"/>
  <c r="L1704" i="31"/>
  <c r="K1704" i="31"/>
  <c r="J1704" i="31"/>
  <c r="B1704" i="31"/>
  <c r="A1704" i="31"/>
  <c r="R1703" i="31"/>
  <c r="Q1703" i="31"/>
  <c r="P1703" i="31"/>
  <c r="O1703" i="31"/>
  <c r="N1703" i="31"/>
  <c r="M1703" i="31"/>
  <c r="L1703" i="31"/>
  <c r="K1703" i="31"/>
  <c r="J1703" i="31"/>
  <c r="B1703" i="31"/>
  <c r="A1703" i="31"/>
  <c r="R1702" i="31"/>
  <c r="Q1702" i="31"/>
  <c r="P1702" i="31"/>
  <c r="O1702" i="31"/>
  <c r="N1702" i="31"/>
  <c r="M1702" i="31"/>
  <c r="L1702" i="31"/>
  <c r="K1702" i="31"/>
  <c r="J1702" i="31"/>
  <c r="B1702" i="31"/>
  <c r="A1702" i="31"/>
  <c r="R1701" i="31"/>
  <c r="Q1701" i="31"/>
  <c r="P1701" i="31"/>
  <c r="O1701" i="31"/>
  <c r="N1701" i="31"/>
  <c r="M1701" i="31"/>
  <c r="L1701" i="31"/>
  <c r="K1701" i="31"/>
  <c r="J1701" i="31"/>
  <c r="B1701" i="31"/>
  <c r="A1701" i="31"/>
  <c r="R1700" i="31"/>
  <c r="Q1700" i="31"/>
  <c r="P1700" i="31"/>
  <c r="O1700" i="31"/>
  <c r="N1700" i="31"/>
  <c r="M1700" i="31"/>
  <c r="L1700" i="31"/>
  <c r="K1700" i="31"/>
  <c r="J1700" i="31"/>
  <c r="B1700" i="31"/>
  <c r="A1700" i="31"/>
  <c r="R1699" i="31"/>
  <c r="Q1699" i="31"/>
  <c r="P1699" i="31"/>
  <c r="O1699" i="31"/>
  <c r="N1699" i="31"/>
  <c r="M1699" i="31"/>
  <c r="L1699" i="31"/>
  <c r="K1699" i="31"/>
  <c r="J1699" i="31"/>
  <c r="B1699" i="31"/>
  <c r="A1699" i="31"/>
  <c r="R1698" i="31"/>
  <c r="Q1698" i="31"/>
  <c r="P1698" i="31"/>
  <c r="O1698" i="31"/>
  <c r="N1698" i="31"/>
  <c r="M1698" i="31"/>
  <c r="L1698" i="31"/>
  <c r="K1698" i="31"/>
  <c r="J1698" i="31"/>
  <c r="B1698" i="31"/>
  <c r="A1698" i="31"/>
  <c r="R1697" i="31"/>
  <c r="Q1697" i="31"/>
  <c r="P1697" i="31"/>
  <c r="O1697" i="31"/>
  <c r="N1697" i="31"/>
  <c r="M1697" i="31"/>
  <c r="L1697" i="31"/>
  <c r="K1697" i="31"/>
  <c r="J1697" i="31"/>
  <c r="B1697" i="31"/>
  <c r="A1697" i="31"/>
  <c r="R1696" i="31"/>
  <c r="Q1696" i="31"/>
  <c r="P1696" i="31"/>
  <c r="O1696" i="31"/>
  <c r="N1696" i="31"/>
  <c r="M1696" i="31"/>
  <c r="L1696" i="31"/>
  <c r="K1696" i="31"/>
  <c r="J1696" i="31"/>
  <c r="B1696" i="31"/>
  <c r="A1696" i="31"/>
  <c r="R1695" i="31"/>
  <c r="Q1695" i="31"/>
  <c r="P1695" i="31"/>
  <c r="O1695" i="31"/>
  <c r="N1695" i="31"/>
  <c r="M1695" i="31"/>
  <c r="L1695" i="31"/>
  <c r="K1695" i="31"/>
  <c r="J1695" i="31"/>
  <c r="B1695" i="31"/>
  <c r="A1695" i="31"/>
  <c r="R1694" i="31"/>
  <c r="Q1694" i="31"/>
  <c r="P1694" i="31"/>
  <c r="O1694" i="31"/>
  <c r="N1694" i="31"/>
  <c r="M1694" i="31"/>
  <c r="L1694" i="31"/>
  <c r="K1694" i="31"/>
  <c r="J1694" i="31"/>
  <c r="B1694" i="31"/>
  <c r="A1694" i="31"/>
  <c r="R1693" i="31"/>
  <c r="Q1693" i="31"/>
  <c r="P1693" i="31"/>
  <c r="O1693" i="31"/>
  <c r="N1693" i="31"/>
  <c r="M1693" i="31"/>
  <c r="L1693" i="31"/>
  <c r="K1693" i="31"/>
  <c r="J1693" i="31"/>
  <c r="B1693" i="31"/>
  <c r="A1693" i="31"/>
  <c r="R1692" i="31"/>
  <c r="Q1692" i="31"/>
  <c r="P1692" i="31"/>
  <c r="O1692" i="31"/>
  <c r="N1692" i="31"/>
  <c r="M1692" i="31"/>
  <c r="L1692" i="31"/>
  <c r="K1692" i="31"/>
  <c r="J1692" i="31"/>
  <c r="B1692" i="31"/>
  <c r="A1692" i="31"/>
  <c r="R1691" i="31"/>
  <c r="Q1691" i="31"/>
  <c r="P1691" i="31"/>
  <c r="O1691" i="31"/>
  <c r="N1691" i="31"/>
  <c r="M1691" i="31"/>
  <c r="L1691" i="31"/>
  <c r="K1691" i="31"/>
  <c r="J1691" i="31"/>
  <c r="B1691" i="31"/>
  <c r="A1691" i="31"/>
  <c r="R1690" i="31"/>
  <c r="Q1690" i="31"/>
  <c r="P1690" i="31"/>
  <c r="O1690" i="31"/>
  <c r="N1690" i="31"/>
  <c r="M1690" i="31"/>
  <c r="L1690" i="31"/>
  <c r="K1690" i="31"/>
  <c r="J1690" i="31"/>
  <c r="B1690" i="31"/>
  <c r="A1690" i="31"/>
  <c r="R1689" i="31"/>
  <c r="Q1689" i="31"/>
  <c r="P1689" i="31"/>
  <c r="O1689" i="31"/>
  <c r="N1689" i="31"/>
  <c r="M1689" i="31"/>
  <c r="L1689" i="31"/>
  <c r="K1689" i="31"/>
  <c r="J1689" i="31"/>
  <c r="B1689" i="31"/>
  <c r="A1689" i="31"/>
  <c r="R1688" i="31"/>
  <c r="Q1688" i="31"/>
  <c r="P1688" i="31"/>
  <c r="O1688" i="31"/>
  <c r="N1688" i="31"/>
  <c r="M1688" i="31"/>
  <c r="L1688" i="31"/>
  <c r="K1688" i="31"/>
  <c r="J1688" i="31"/>
  <c r="B1688" i="31"/>
  <c r="A1688" i="31"/>
  <c r="R1687" i="31"/>
  <c r="Q1687" i="31"/>
  <c r="P1687" i="31"/>
  <c r="O1687" i="31"/>
  <c r="N1687" i="31"/>
  <c r="M1687" i="31"/>
  <c r="L1687" i="31"/>
  <c r="K1687" i="31"/>
  <c r="J1687" i="31"/>
  <c r="B1687" i="31"/>
  <c r="A1687" i="31"/>
  <c r="R1686" i="31"/>
  <c r="Q1686" i="31"/>
  <c r="P1686" i="31"/>
  <c r="O1686" i="31"/>
  <c r="N1686" i="31"/>
  <c r="M1686" i="31"/>
  <c r="L1686" i="31"/>
  <c r="K1686" i="31"/>
  <c r="J1686" i="31"/>
  <c r="B1686" i="31"/>
  <c r="A1686" i="31"/>
  <c r="R1685" i="31"/>
  <c r="Q1685" i="31"/>
  <c r="P1685" i="31"/>
  <c r="O1685" i="31"/>
  <c r="N1685" i="31"/>
  <c r="M1685" i="31"/>
  <c r="L1685" i="31"/>
  <c r="K1685" i="31"/>
  <c r="J1685" i="31"/>
  <c r="B1685" i="31"/>
  <c r="A1685" i="31"/>
  <c r="R1684" i="31"/>
  <c r="Q1684" i="31"/>
  <c r="P1684" i="31"/>
  <c r="O1684" i="31"/>
  <c r="N1684" i="31"/>
  <c r="M1684" i="31"/>
  <c r="L1684" i="31"/>
  <c r="K1684" i="31"/>
  <c r="J1684" i="31"/>
  <c r="B1684" i="31"/>
  <c r="A1684" i="31"/>
  <c r="R1683" i="31"/>
  <c r="Q1683" i="31"/>
  <c r="P1683" i="31"/>
  <c r="O1683" i="31"/>
  <c r="N1683" i="31"/>
  <c r="M1683" i="31"/>
  <c r="L1683" i="31"/>
  <c r="K1683" i="31"/>
  <c r="J1683" i="31"/>
  <c r="B1683" i="31"/>
  <c r="A1683" i="31"/>
  <c r="R1682" i="31"/>
  <c r="Q1682" i="31"/>
  <c r="P1682" i="31"/>
  <c r="O1682" i="31"/>
  <c r="N1682" i="31"/>
  <c r="M1682" i="31"/>
  <c r="L1682" i="31"/>
  <c r="K1682" i="31"/>
  <c r="J1682" i="31"/>
  <c r="B1682" i="31"/>
  <c r="A1682" i="31"/>
  <c r="R1681" i="31"/>
  <c r="Q1681" i="31"/>
  <c r="P1681" i="31"/>
  <c r="O1681" i="31"/>
  <c r="N1681" i="31"/>
  <c r="M1681" i="31"/>
  <c r="L1681" i="31"/>
  <c r="K1681" i="31"/>
  <c r="J1681" i="31"/>
  <c r="B1681" i="31"/>
  <c r="A1681" i="31"/>
  <c r="R1680" i="31"/>
  <c r="Q1680" i="31"/>
  <c r="P1680" i="31"/>
  <c r="O1680" i="31"/>
  <c r="N1680" i="31"/>
  <c r="M1680" i="31"/>
  <c r="L1680" i="31"/>
  <c r="K1680" i="31"/>
  <c r="J1680" i="31"/>
  <c r="B1680" i="31"/>
  <c r="A1680" i="31"/>
  <c r="R1679" i="31"/>
  <c r="Q1679" i="31"/>
  <c r="P1679" i="31"/>
  <c r="O1679" i="31"/>
  <c r="N1679" i="31"/>
  <c r="M1679" i="31"/>
  <c r="L1679" i="31"/>
  <c r="K1679" i="31"/>
  <c r="J1679" i="31"/>
  <c r="B1679" i="31"/>
  <c r="A1679" i="31"/>
  <c r="R1678" i="31"/>
  <c r="Q1678" i="31"/>
  <c r="P1678" i="31"/>
  <c r="O1678" i="31"/>
  <c r="N1678" i="31"/>
  <c r="M1678" i="31"/>
  <c r="L1678" i="31"/>
  <c r="K1678" i="31"/>
  <c r="J1678" i="31"/>
  <c r="B1678" i="31"/>
  <c r="A1678" i="31"/>
  <c r="R1677" i="31"/>
  <c r="Q1677" i="31"/>
  <c r="P1677" i="31"/>
  <c r="O1677" i="31"/>
  <c r="N1677" i="31"/>
  <c r="M1677" i="31"/>
  <c r="L1677" i="31"/>
  <c r="K1677" i="31"/>
  <c r="J1677" i="31"/>
  <c r="B1677" i="31"/>
  <c r="A1677" i="31"/>
  <c r="R1676" i="31"/>
  <c r="Q1676" i="31"/>
  <c r="P1676" i="31"/>
  <c r="O1676" i="31"/>
  <c r="N1676" i="31"/>
  <c r="M1676" i="31"/>
  <c r="L1676" i="31"/>
  <c r="K1676" i="31"/>
  <c r="J1676" i="31"/>
  <c r="B1676" i="31"/>
  <c r="A1676" i="31"/>
  <c r="R1675" i="31"/>
  <c r="Q1675" i="31"/>
  <c r="P1675" i="31"/>
  <c r="O1675" i="31"/>
  <c r="N1675" i="31"/>
  <c r="M1675" i="31"/>
  <c r="L1675" i="31"/>
  <c r="K1675" i="31"/>
  <c r="J1675" i="31"/>
  <c r="B1675" i="31"/>
  <c r="A1675" i="31"/>
  <c r="R1674" i="31"/>
  <c r="Q1674" i="31"/>
  <c r="P1674" i="31"/>
  <c r="O1674" i="31"/>
  <c r="N1674" i="31"/>
  <c r="M1674" i="31"/>
  <c r="L1674" i="31"/>
  <c r="K1674" i="31"/>
  <c r="J1674" i="31"/>
  <c r="B1674" i="31"/>
  <c r="A1674" i="31"/>
  <c r="R1673" i="31"/>
  <c r="Q1673" i="31"/>
  <c r="P1673" i="31"/>
  <c r="O1673" i="31"/>
  <c r="N1673" i="31"/>
  <c r="M1673" i="31"/>
  <c r="L1673" i="31"/>
  <c r="K1673" i="31"/>
  <c r="J1673" i="31"/>
  <c r="B1673" i="31"/>
  <c r="A1673" i="31"/>
  <c r="R1672" i="31"/>
  <c r="Q1672" i="31"/>
  <c r="P1672" i="31"/>
  <c r="O1672" i="31"/>
  <c r="N1672" i="31"/>
  <c r="M1672" i="31"/>
  <c r="L1672" i="31"/>
  <c r="K1672" i="31"/>
  <c r="J1672" i="31"/>
  <c r="B1672" i="31"/>
  <c r="A1672" i="31"/>
  <c r="R1671" i="31"/>
  <c r="Q1671" i="31"/>
  <c r="P1671" i="31"/>
  <c r="O1671" i="31"/>
  <c r="N1671" i="31"/>
  <c r="M1671" i="31"/>
  <c r="L1671" i="31"/>
  <c r="K1671" i="31"/>
  <c r="J1671" i="31"/>
  <c r="B1671" i="31"/>
  <c r="A1671" i="31"/>
  <c r="R1670" i="31"/>
  <c r="Q1670" i="31"/>
  <c r="P1670" i="31"/>
  <c r="O1670" i="31"/>
  <c r="N1670" i="31"/>
  <c r="M1670" i="31"/>
  <c r="L1670" i="31"/>
  <c r="K1670" i="31"/>
  <c r="J1670" i="31"/>
  <c r="B1670" i="31"/>
  <c r="A1670" i="31"/>
  <c r="R1669" i="31"/>
  <c r="Q1669" i="31"/>
  <c r="P1669" i="31"/>
  <c r="O1669" i="31"/>
  <c r="N1669" i="31"/>
  <c r="M1669" i="31"/>
  <c r="L1669" i="31"/>
  <c r="K1669" i="31"/>
  <c r="J1669" i="31"/>
  <c r="B1669" i="31"/>
  <c r="A1669" i="31"/>
  <c r="R1668" i="31"/>
  <c r="Q1668" i="31"/>
  <c r="P1668" i="31"/>
  <c r="O1668" i="31"/>
  <c r="N1668" i="31"/>
  <c r="M1668" i="31"/>
  <c r="L1668" i="31"/>
  <c r="K1668" i="31"/>
  <c r="J1668" i="31"/>
  <c r="B1668" i="31"/>
  <c r="A1668" i="31"/>
  <c r="R1667" i="31"/>
  <c r="Q1667" i="31"/>
  <c r="P1667" i="31"/>
  <c r="O1667" i="31"/>
  <c r="N1667" i="31"/>
  <c r="M1667" i="31"/>
  <c r="L1667" i="31"/>
  <c r="K1667" i="31"/>
  <c r="J1667" i="31"/>
  <c r="B1667" i="31"/>
  <c r="A1667" i="31"/>
  <c r="R1666" i="31"/>
  <c r="Q1666" i="31"/>
  <c r="P1666" i="31"/>
  <c r="O1666" i="31"/>
  <c r="N1666" i="31"/>
  <c r="M1666" i="31"/>
  <c r="L1666" i="31"/>
  <c r="K1666" i="31"/>
  <c r="J1666" i="31"/>
  <c r="B1666" i="31"/>
  <c r="A1666" i="31"/>
  <c r="R1665" i="31"/>
  <c r="Q1665" i="31"/>
  <c r="P1665" i="31"/>
  <c r="O1665" i="31"/>
  <c r="N1665" i="31"/>
  <c r="M1665" i="31"/>
  <c r="L1665" i="31"/>
  <c r="K1665" i="31"/>
  <c r="J1665" i="31"/>
  <c r="B1665" i="31"/>
  <c r="A1665" i="31"/>
  <c r="R1664" i="31"/>
  <c r="Q1664" i="31"/>
  <c r="P1664" i="31"/>
  <c r="O1664" i="31"/>
  <c r="N1664" i="31"/>
  <c r="M1664" i="31"/>
  <c r="L1664" i="31"/>
  <c r="K1664" i="31"/>
  <c r="J1664" i="31"/>
  <c r="B1664" i="31"/>
  <c r="A1664" i="31"/>
  <c r="R1663" i="31"/>
  <c r="Q1663" i="31"/>
  <c r="P1663" i="31"/>
  <c r="O1663" i="31"/>
  <c r="N1663" i="31"/>
  <c r="M1663" i="31"/>
  <c r="L1663" i="31"/>
  <c r="K1663" i="31"/>
  <c r="J1663" i="31"/>
  <c r="B1663" i="31"/>
  <c r="A1663" i="31"/>
  <c r="R1662" i="31"/>
  <c r="Q1662" i="31"/>
  <c r="P1662" i="31"/>
  <c r="O1662" i="31"/>
  <c r="N1662" i="31"/>
  <c r="M1662" i="31"/>
  <c r="L1662" i="31"/>
  <c r="K1662" i="31"/>
  <c r="J1662" i="31"/>
  <c r="B1662" i="31"/>
  <c r="A1662" i="31"/>
  <c r="R1661" i="31"/>
  <c r="Q1661" i="31"/>
  <c r="P1661" i="31"/>
  <c r="O1661" i="31"/>
  <c r="N1661" i="31"/>
  <c r="M1661" i="31"/>
  <c r="L1661" i="31"/>
  <c r="K1661" i="31"/>
  <c r="J1661" i="31"/>
  <c r="B1661" i="31"/>
  <c r="A1661" i="31"/>
  <c r="R1660" i="31"/>
  <c r="Q1660" i="31"/>
  <c r="P1660" i="31"/>
  <c r="O1660" i="31"/>
  <c r="N1660" i="31"/>
  <c r="M1660" i="31"/>
  <c r="L1660" i="31"/>
  <c r="K1660" i="31"/>
  <c r="J1660" i="31"/>
  <c r="B1660" i="31"/>
  <c r="A1660" i="31"/>
  <c r="R1659" i="31"/>
  <c r="Q1659" i="31"/>
  <c r="P1659" i="31"/>
  <c r="O1659" i="31"/>
  <c r="N1659" i="31"/>
  <c r="M1659" i="31"/>
  <c r="L1659" i="31"/>
  <c r="K1659" i="31"/>
  <c r="J1659" i="31"/>
  <c r="B1659" i="31"/>
  <c r="A1659" i="31"/>
  <c r="R1658" i="31"/>
  <c r="Q1658" i="31"/>
  <c r="P1658" i="31"/>
  <c r="O1658" i="31"/>
  <c r="N1658" i="31"/>
  <c r="M1658" i="31"/>
  <c r="L1658" i="31"/>
  <c r="K1658" i="31"/>
  <c r="J1658" i="31"/>
  <c r="B1658" i="31"/>
  <c r="A1658" i="31"/>
  <c r="R1657" i="31"/>
  <c r="Q1657" i="31"/>
  <c r="P1657" i="31"/>
  <c r="O1657" i="31"/>
  <c r="N1657" i="31"/>
  <c r="M1657" i="31"/>
  <c r="L1657" i="31"/>
  <c r="K1657" i="31"/>
  <c r="J1657" i="31"/>
  <c r="B1657" i="31"/>
  <c r="A1657" i="31"/>
  <c r="R1656" i="31"/>
  <c r="Q1656" i="31"/>
  <c r="P1656" i="31"/>
  <c r="O1656" i="31"/>
  <c r="N1656" i="31"/>
  <c r="M1656" i="31"/>
  <c r="L1656" i="31"/>
  <c r="K1656" i="31"/>
  <c r="J1656" i="31"/>
  <c r="B1656" i="31"/>
  <c r="A1656" i="31"/>
  <c r="R1655" i="31"/>
  <c r="Q1655" i="31"/>
  <c r="P1655" i="31"/>
  <c r="O1655" i="31"/>
  <c r="N1655" i="31"/>
  <c r="M1655" i="31"/>
  <c r="L1655" i="31"/>
  <c r="K1655" i="31"/>
  <c r="J1655" i="31"/>
  <c r="B1655" i="31"/>
  <c r="A1655" i="31"/>
  <c r="R1654" i="31"/>
  <c r="Q1654" i="31"/>
  <c r="P1654" i="31"/>
  <c r="O1654" i="31"/>
  <c r="N1654" i="31"/>
  <c r="M1654" i="31"/>
  <c r="L1654" i="31"/>
  <c r="K1654" i="31"/>
  <c r="J1654" i="31"/>
  <c r="B1654" i="31"/>
  <c r="A1654" i="31"/>
  <c r="R1653" i="31"/>
  <c r="Q1653" i="31"/>
  <c r="P1653" i="31"/>
  <c r="O1653" i="31"/>
  <c r="N1653" i="31"/>
  <c r="M1653" i="31"/>
  <c r="L1653" i="31"/>
  <c r="K1653" i="31"/>
  <c r="J1653" i="31"/>
  <c r="B1653" i="31"/>
  <c r="A1653" i="31"/>
  <c r="R1652" i="31"/>
  <c r="Q1652" i="31"/>
  <c r="P1652" i="31"/>
  <c r="O1652" i="31"/>
  <c r="N1652" i="31"/>
  <c r="M1652" i="31"/>
  <c r="L1652" i="31"/>
  <c r="K1652" i="31"/>
  <c r="J1652" i="31"/>
  <c r="B1652" i="31"/>
  <c r="A1652" i="31"/>
  <c r="R1651" i="31"/>
  <c r="Q1651" i="31"/>
  <c r="P1651" i="31"/>
  <c r="O1651" i="31"/>
  <c r="N1651" i="31"/>
  <c r="M1651" i="31"/>
  <c r="L1651" i="31"/>
  <c r="K1651" i="31"/>
  <c r="J1651" i="31"/>
  <c r="B1651" i="31"/>
  <c r="A1651" i="31"/>
  <c r="R1650" i="31"/>
  <c r="Q1650" i="31"/>
  <c r="P1650" i="31"/>
  <c r="O1650" i="31"/>
  <c r="N1650" i="31"/>
  <c r="M1650" i="31"/>
  <c r="L1650" i="31"/>
  <c r="K1650" i="31"/>
  <c r="J1650" i="31"/>
  <c r="B1650" i="31"/>
  <c r="A1650" i="31"/>
  <c r="R1649" i="31"/>
  <c r="Q1649" i="31"/>
  <c r="P1649" i="31"/>
  <c r="O1649" i="31"/>
  <c r="N1649" i="31"/>
  <c r="M1649" i="31"/>
  <c r="L1649" i="31"/>
  <c r="K1649" i="31"/>
  <c r="J1649" i="31"/>
  <c r="B1649" i="31"/>
  <c r="A1649" i="31"/>
  <c r="R1648" i="31"/>
  <c r="Q1648" i="31"/>
  <c r="P1648" i="31"/>
  <c r="O1648" i="31"/>
  <c r="N1648" i="31"/>
  <c r="M1648" i="31"/>
  <c r="L1648" i="31"/>
  <c r="K1648" i="31"/>
  <c r="J1648" i="31"/>
  <c r="B1648" i="31"/>
  <c r="A1648" i="31"/>
  <c r="R1647" i="31"/>
  <c r="Q1647" i="31"/>
  <c r="P1647" i="31"/>
  <c r="O1647" i="31"/>
  <c r="N1647" i="31"/>
  <c r="M1647" i="31"/>
  <c r="L1647" i="31"/>
  <c r="K1647" i="31"/>
  <c r="J1647" i="31"/>
  <c r="B1647" i="31"/>
  <c r="A1647" i="31"/>
  <c r="R1646" i="31"/>
  <c r="Q1646" i="31"/>
  <c r="P1646" i="31"/>
  <c r="O1646" i="31"/>
  <c r="N1646" i="31"/>
  <c r="M1646" i="31"/>
  <c r="L1646" i="31"/>
  <c r="K1646" i="31"/>
  <c r="J1646" i="31"/>
  <c r="B1646" i="31"/>
  <c r="A1646" i="31"/>
  <c r="R1645" i="31"/>
  <c r="Q1645" i="31"/>
  <c r="P1645" i="31"/>
  <c r="O1645" i="31"/>
  <c r="N1645" i="31"/>
  <c r="M1645" i="31"/>
  <c r="L1645" i="31"/>
  <c r="K1645" i="31"/>
  <c r="J1645" i="31"/>
  <c r="B1645" i="31"/>
  <c r="A1645" i="31"/>
  <c r="R1644" i="31"/>
  <c r="Q1644" i="31"/>
  <c r="P1644" i="31"/>
  <c r="O1644" i="31"/>
  <c r="N1644" i="31"/>
  <c r="M1644" i="31"/>
  <c r="L1644" i="31"/>
  <c r="K1644" i="31"/>
  <c r="J1644" i="31"/>
  <c r="B1644" i="31"/>
  <c r="A1644" i="31"/>
  <c r="R1643" i="31"/>
  <c r="Q1643" i="31"/>
  <c r="P1643" i="31"/>
  <c r="O1643" i="31"/>
  <c r="N1643" i="31"/>
  <c r="M1643" i="31"/>
  <c r="L1643" i="31"/>
  <c r="K1643" i="31"/>
  <c r="J1643" i="31"/>
  <c r="B1643" i="31"/>
  <c r="A1643" i="31"/>
  <c r="R1642" i="31"/>
  <c r="Q1642" i="31"/>
  <c r="P1642" i="31"/>
  <c r="O1642" i="31"/>
  <c r="N1642" i="31"/>
  <c r="M1642" i="31"/>
  <c r="L1642" i="31"/>
  <c r="K1642" i="31"/>
  <c r="J1642" i="31"/>
  <c r="B1642" i="31"/>
  <c r="A1642" i="31"/>
  <c r="R1641" i="31"/>
  <c r="Q1641" i="31"/>
  <c r="P1641" i="31"/>
  <c r="O1641" i="31"/>
  <c r="N1641" i="31"/>
  <c r="M1641" i="31"/>
  <c r="L1641" i="31"/>
  <c r="K1641" i="31"/>
  <c r="J1641" i="31"/>
  <c r="B1641" i="31"/>
  <c r="A1641" i="31"/>
  <c r="R1640" i="31"/>
  <c r="Q1640" i="31"/>
  <c r="P1640" i="31"/>
  <c r="O1640" i="31"/>
  <c r="N1640" i="31"/>
  <c r="M1640" i="31"/>
  <c r="L1640" i="31"/>
  <c r="K1640" i="31"/>
  <c r="J1640" i="31"/>
  <c r="B1640" i="31"/>
  <c r="A1640" i="31"/>
  <c r="R1639" i="31"/>
  <c r="Q1639" i="31"/>
  <c r="P1639" i="31"/>
  <c r="O1639" i="31"/>
  <c r="N1639" i="31"/>
  <c r="M1639" i="31"/>
  <c r="L1639" i="31"/>
  <c r="K1639" i="31"/>
  <c r="J1639" i="31"/>
  <c r="B1639" i="31"/>
  <c r="A1639" i="31"/>
  <c r="R1638" i="31"/>
  <c r="Q1638" i="31"/>
  <c r="P1638" i="31"/>
  <c r="O1638" i="31"/>
  <c r="N1638" i="31"/>
  <c r="M1638" i="31"/>
  <c r="L1638" i="31"/>
  <c r="K1638" i="31"/>
  <c r="J1638" i="31"/>
  <c r="B1638" i="31"/>
  <c r="A1638" i="31"/>
  <c r="R1637" i="31"/>
  <c r="Q1637" i="31"/>
  <c r="P1637" i="31"/>
  <c r="O1637" i="31"/>
  <c r="N1637" i="31"/>
  <c r="M1637" i="31"/>
  <c r="L1637" i="31"/>
  <c r="K1637" i="31"/>
  <c r="J1637" i="31"/>
  <c r="B1637" i="31"/>
  <c r="A1637" i="31"/>
  <c r="R1636" i="31"/>
  <c r="Q1636" i="31"/>
  <c r="P1636" i="31"/>
  <c r="O1636" i="31"/>
  <c r="N1636" i="31"/>
  <c r="M1636" i="31"/>
  <c r="L1636" i="31"/>
  <c r="K1636" i="31"/>
  <c r="J1636" i="31"/>
  <c r="B1636" i="31"/>
  <c r="A1636" i="31"/>
  <c r="R1635" i="31"/>
  <c r="Q1635" i="31"/>
  <c r="P1635" i="31"/>
  <c r="O1635" i="31"/>
  <c r="N1635" i="31"/>
  <c r="M1635" i="31"/>
  <c r="L1635" i="31"/>
  <c r="K1635" i="31"/>
  <c r="J1635" i="31"/>
  <c r="B1635" i="31"/>
  <c r="A1635" i="31"/>
  <c r="R1634" i="31"/>
  <c r="Q1634" i="31"/>
  <c r="P1634" i="31"/>
  <c r="O1634" i="31"/>
  <c r="N1634" i="31"/>
  <c r="M1634" i="31"/>
  <c r="L1634" i="31"/>
  <c r="K1634" i="31"/>
  <c r="J1634" i="31"/>
  <c r="B1634" i="31"/>
  <c r="A1634" i="31"/>
  <c r="R1633" i="31"/>
  <c r="Q1633" i="31"/>
  <c r="P1633" i="31"/>
  <c r="O1633" i="31"/>
  <c r="N1633" i="31"/>
  <c r="M1633" i="31"/>
  <c r="L1633" i="31"/>
  <c r="K1633" i="31"/>
  <c r="J1633" i="31"/>
  <c r="B1633" i="31"/>
  <c r="A1633" i="31"/>
  <c r="R1632" i="31"/>
  <c r="Q1632" i="31"/>
  <c r="P1632" i="31"/>
  <c r="O1632" i="31"/>
  <c r="N1632" i="31"/>
  <c r="M1632" i="31"/>
  <c r="L1632" i="31"/>
  <c r="K1632" i="31"/>
  <c r="J1632" i="31"/>
  <c r="B1632" i="31"/>
  <c r="A1632" i="31"/>
  <c r="R1631" i="31"/>
  <c r="Q1631" i="31"/>
  <c r="P1631" i="31"/>
  <c r="O1631" i="31"/>
  <c r="N1631" i="31"/>
  <c r="M1631" i="31"/>
  <c r="L1631" i="31"/>
  <c r="K1631" i="31"/>
  <c r="J1631" i="31"/>
  <c r="B1631" i="31"/>
  <c r="A1631" i="31"/>
  <c r="R1630" i="31"/>
  <c r="Q1630" i="31"/>
  <c r="P1630" i="31"/>
  <c r="O1630" i="31"/>
  <c r="N1630" i="31"/>
  <c r="M1630" i="31"/>
  <c r="L1630" i="31"/>
  <c r="K1630" i="31"/>
  <c r="J1630" i="31"/>
  <c r="B1630" i="31"/>
  <c r="A1630" i="31"/>
  <c r="R1629" i="31"/>
  <c r="Q1629" i="31"/>
  <c r="P1629" i="31"/>
  <c r="O1629" i="31"/>
  <c r="N1629" i="31"/>
  <c r="M1629" i="31"/>
  <c r="L1629" i="31"/>
  <c r="K1629" i="31"/>
  <c r="J1629" i="31"/>
  <c r="B1629" i="31"/>
  <c r="A1629" i="31"/>
  <c r="R1628" i="31"/>
  <c r="Q1628" i="31"/>
  <c r="P1628" i="31"/>
  <c r="O1628" i="31"/>
  <c r="N1628" i="31"/>
  <c r="M1628" i="31"/>
  <c r="L1628" i="31"/>
  <c r="K1628" i="31"/>
  <c r="J1628" i="31"/>
  <c r="B1628" i="31"/>
  <c r="A1628" i="31"/>
  <c r="R1627" i="31"/>
  <c r="Q1627" i="31"/>
  <c r="P1627" i="31"/>
  <c r="O1627" i="31"/>
  <c r="N1627" i="31"/>
  <c r="M1627" i="31"/>
  <c r="L1627" i="31"/>
  <c r="K1627" i="31"/>
  <c r="J1627" i="31"/>
  <c r="B1627" i="31"/>
  <c r="A1627" i="31"/>
  <c r="R1626" i="31"/>
  <c r="Q1626" i="31"/>
  <c r="P1626" i="31"/>
  <c r="O1626" i="31"/>
  <c r="N1626" i="31"/>
  <c r="M1626" i="31"/>
  <c r="L1626" i="31"/>
  <c r="K1626" i="31"/>
  <c r="J1626" i="31"/>
  <c r="B1626" i="31"/>
  <c r="A1626" i="31"/>
  <c r="R1625" i="31"/>
  <c r="Q1625" i="31"/>
  <c r="P1625" i="31"/>
  <c r="O1625" i="31"/>
  <c r="N1625" i="31"/>
  <c r="M1625" i="31"/>
  <c r="L1625" i="31"/>
  <c r="K1625" i="31"/>
  <c r="J1625" i="31"/>
  <c r="B1625" i="31"/>
  <c r="A1625" i="31"/>
  <c r="R1624" i="31"/>
  <c r="Q1624" i="31"/>
  <c r="P1624" i="31"/>
  <c r="O1624" i="31"/>
  <c r="N1624" i="31"/>
  <c r="M1624" i="31"/>
  <c r="L1624" i="31"/>
  <c r="K1624" i="31"/>
  <c r="J1624" i="31"/>
  <c r="B1624" i="31"/>
  <c r="A1624" i="31"/>
  <c r="R1623" i="31"/>
  <c r="Q1623" i="31"/>
  <c r="P1623" i="31"/>
  <c r="O1623" i="31"/>
  <c r="N1623" i="31"/>
  <c r="M1623" i="31"/>
  <c r="L1623" i="31"/>
  <c r="K1623" i="31"/>
  <c r="J1623" i="31"/>
  <c r="B1623" i="31"/>
  <c r="A1623" i="31"/>
  <c r="R1622" i="31"/>
  <c r="Q1622" i="31"/>
  <c r="P1622" i="31"/>
  <c r="O1622" i="31"/>
  <c r="N1622" i="31"/>
  <c r="M1622" i="31"/>
  <c r="L1622" i="31"/>
  <c r="K1622" i="31"/>
  <c r="J1622" i="31"/>
  <c r="B1622" i="31"/>
  <c r="A1622" i="31"/>
  <c r="R1621" i="31"/>
  <c r="Q1621" i="31"/>
  <c r="P1621" i="31"/>
  <c r="O1621" i="31"/>
  <c r="N1621" i="31"/>
  <c r="M1621" i="31"/>
  <c r="L1621" i="31"/>
  <c r="K1621" i="31"/>
  <c r="J1621" i="31"/>
  <c r="B1621" i="31"/>
  <c r="A1621" i="31"/>
  <c r="R1620" i="31"/>
  <c r="Q1620" i="31"/>
  <c r="P1620" i="31"/>
  <c r="O1620" i="31"/>
  <c r="N1620" i="31"/>
  <c r="M1620" i="31"/>
  <c r="L1620" i="31"/>
  <c r="K1620" i="31"/>
  <c r="J1620" i="31"/>
  <c r="B1620" i="31"/>
  <c r="A1620" i="31"/>
  <c r="R1619" i="31"/>
  <c r="Q1619" i="31"/>
  <c r="P1619" i="31"/>
  <c r="O1619" i="31"/>
  <c r="N1619" i="31"/>
  <c r="M1619" i="31"/>
  <c r="L1619" i="31"/>
  <c r="K1619" i="31"/>
  <c r="J1619" i="31"/>
  <c r="B1619" i="31"/>
  <c r="A1619" i="31"/>
  <c r="R1618" i="31"/>
  <c r="Q1618" i="31"/>
  <c r="P1618" i="31"/>
  <c r="O1618" i="31"/>
  <c r="N1618" i="31"/>
  <c r="M1618" i="31"/>
  <c r="L1618" i="31"/>
  <c r="K1618" i="31"/>
  <c r="J1618" i="31"/>
  <c r="B1618" i="31"/>
  <c r="A1618" i="31"/>
  <c r="R1617" i="31"/>
  <c r="Q1617" i="31"/>
  <c r="P1617" i="31"/>
  <c r="O1617" i="31"/>
  <c r="N1617" i="31"/>
  <c r="M1617" i="31"/>
  <c r="L1617" i="31"/>
  <c r="K1617" i="31"/>
  <c r="J1617" i="31"/>
  <c r="B1617" i="31"/>
  <c r="A1617" i="31"/>
  <c r="R1616" i="31"/>
  <c r="Q1616" i="31"/>
  <c r="P1616" i="31"/>
  <c r="O1616" i="31"/>
  <c r="N1616" i="31"/>
  <c r="M1616" i="31"/>
  <c r="L1616" i="31"/>
  <c r="K1616" i="31"/>
  <c r="J1616" i="31"/>
  <c r="B1616" i="31"/>
  <c r="A1616" i="31"/>
  <c r="R1615" i="31"/>
  <c r="Q1615" i="31"/>
  <c r="P1615" i="31"/>
  <c r="O1615" i="31"/>
  <c r="N1615" i="31"/>
  <c r="M1615" i="31"/>
  <c r="L1615" i="31"/>
  <c r="K1615" i="31"/>
  <c r="J1615" i="31"/>
  <c r="B1615" i="31"/>
  <c r="A1615" i="31"/>
  <c r="R1614" i="31"/>
  <c r="Q1614" i="31"/>
  <c r="P1614" i="31"/>
  <c r="O1614" i="31"/>
  <c r="N1614" i="31"/>
  <c r="M1614" i="31"/>
  <c r="L1614" i="31"/>
  <c r="K1614" i="31"/>
  <c r="J1614" i="31"/>
  <c r="B1614" i="31"/>
  <c r="A1614" i="31"/>
  <c r="R1613" i="31"/>
  <c r="Q1613" i="31"/>
  <c r="P1613" i="31"/>
  <c r="O1613" i="31"/>
  <c r="N1613" i="31"/>
  <c r="M1613" i="31"/>
  <c r="L1613" i="31"/>
  <c r="K1613" i="31"/>
  <c r="J1613" i="31"/>
  <c r="B1613" i="31"/>
  <c r="A1613" i="31"/>
  <c r="R1612" i="31"/>
  <c r="Q1612" i="31"/>
  <c r="P1612" i="31"/>
  <c r="O1612" i="31"/>
  <c r="N1612" i="31"/>
  <c r="M1612" i="31"/>
  <c r="L1612" i="31"/>
  <c r="K1612" i="31"/>
  <c r="J1612" i="31"/>
  <c r="B1612" i="31"/>
  <c r="A1612" i="31"/>
  <c r="R1611" i="31"/>
  <c r="Q1611" i="31"/>
  <c r="P1611" i="31"/>
  <c r="O1611" i="31"/>
  <c r="N1611" i="31"/>
  <c r="M1611" i="31"/>
  <c r="L1611" i="31"/>
  <c r="K1611" i="31"/>
  <c r="J1611" i="31"/>
  <c r="B1611" i="31"/>
  <c r="A1611" i="31"/>
  <c r="R1610" i="31"/>
  <c r="Q1610" i="31"/>
  <c r="P1610" i="31"/>
  <c r="O1610" i="31"/>
  <c r="N1610" i="31"/>
  <c r="M1610" i="31"/>
  <c r="L1610" i="31"/>
  <c r="K1610" i="31"/>
  <c r="J1610" i="31"/>
  <c r="B1610" i="31"/>
  <c r="A1610" i="31"/>
  <c r="R1609" i="31"/>
  <c r="Q1609" i="31"/>
  <c r="P1609" i="31"/>
  <c r="O1609" i="31"/>
  <c r="N1609" i="31"/>
  <c r="M1609" i="31"/>
  <c r="L1609" i="31"/>
  <c r="K1609" i="31"/>
  <c r="J1609" i="31"/>
  <c r="B1609" i="31"/>
  <c r="A1609" i="31"/>
  <c r="R1608" i="31"/>
  <c r="Q1608" i="31"/>
  <c r="P1608" i="31"/>
  <c r="O1608" i="31"/>
  <c r="N1608" i="31"/>
  <c r="M1608" i="31"/>
  <c r="L1608" i="31"/>
  <c r="K1608" i="31"/>
  <c r="J1608" i="31"/>
  <c r="B1608" i="31"/>
  <c r="A1608" i="31"/>
  <c r="R1607" i="31"/>
  <c r="Q1607" i="31"/>
  <c r="P1607" i="31"/>
  <c r="O1607" i="31"/>
  <c r="N1607" i="31"/>
  <c r="M1607" i="31"/>
  <c r="L1607" i="31"/>
  <c r="K1607" i="31"/>
  <c r="J1607" i="31"/>
  <c r="B1607" i="31"/>
  <c r="A1607" i="31"/>
  <c r="R1606" i="31"/>
  <c r="Q1606" i="31"/>
  <c r="P1606" i="31"/>
  <c r="O1606" i="31"/>
  <c r="N1606" i="31"/>
  <c r="M1606" i="31"/>
  <c r="L1606" i="31"/>
  <c r="K1606" i="31"/>
  <c r="J1606" i="31"/>
  <c r="B1606" i="31"/>
  <c r="A1606" i="31"/>
  <c r="R1605" i="31"/>
  <c r="Q1605" i="31"/>
  <c r="O1605" i="31"/>
  <c r="N1605" i="31"/>
  <c r="M1605" i="31"/>
  <c r="L1605" i="31"/>
  <c r="K1605" i="31"/>
  <c r="J1605" i="31"/>
  <c r="B1605" i="31"/>
  <c r="A1605" i="31"/>
  <c r="R1604" i="31"/>
  <c r="Q1604" i="31"/>
  <c r="O1604" i="31"/>
  <c r="N1604" i="31"/>
  <c r="M1604" i="31"/>
  <c r="L1604" i="31"/>
  <c r="K1604" i="31"/>
  <c r="J1604" i="31"/>
  <c r="B1604" i="31"/>
  <c r="A1604" i="31"/>
  <c r="R1603" i="31"/>
  <c r="Q1603" i="31"/>
  <c r="O1603" i="31"/>
  <c r="N1603" i="31"/>
  <c r="M1603" i="31"/>
  <c r="L1603" i="31"/>
  <c r="K1603" i="31"/>
  <c r="J1603" i="31"/>
  <c r="B1603" i="31"/>
  <c r="A1603" i="31"/>
  <c r="R1602" i="31"/>
  <c r="Q1602" i="31"/>
  <c r="O1602" i="31"/>
  <c r="N1602" i="31"/>
  <c r="M1602" i="31"/>
  <c r="L1602" i="31"/>
  <c r="K1602" i="31"/>
  <c r="J1602" i="31"/>
  <c r="B1602" i="31"/>
  <c r="A1602" i="31"/>
  <c r="R1601" i="31"/>
  <c r="Q1601" i="31"/>
  <c r="O1601" i="31"/>
  <c r="N1601" i="31"/>
  <c r="M1601" i="31"/>
  <c r="L1601" i="31"/>
  <c r="K1601" i="31"/>
  <c r="J1601" i="31"/>
  <c r="B1601" i="31"/>
  <c r="A1601" i="31"/>
  <c r="R1600" i="31"/>
  <c r="Q1600" i="31"/>
  <c r="O1600" i="31"/>
  <c r="N1600" i="31"/>
  <c r="M1600" i="31"/>
  <c r="L1600" i="31"/>
  <c r="K1600" i="31"/>
  <c r="J1600" i="31"/>
  <c r="B1600" i="31"/>
  <c r="A1600" i="31"/>
  <c r="R1599" i="31"/>
  <c r="Q1599" i="31"/>
  <c r="O1599" i="31"/>
  <c r="N1599" i="31"/>
  <c r="M1599" i="31"/>
  <c r="L1599" i="31"/>
  <c r="K1599" i="31"/>
  <c r="J1599" i="31"/>
  <c r="B1599" i="31"/>
  <c r="A1599" i="31"/>
  <c r="R1598" i="31"/>
  <c r="Q1598" i="31"/>
  <c r="O1598" i="31"/>
  <c r="N1598" i="31"/>
  <c r="M1598" i="31"/>
  <c r="L1598" i="31"/>
  <c r="K1598" i="31"/>
  <c r="J1598" i="31"/>
  <c r="B1598" i="31"/>
  <c r="A1598" i="31"/>
  <c r="R1597" i="31"/>
  <c r="Q1597" i="31"/>
  <c r="O1597" i="31"/>
  <c r="N1597" i="31"/>
  <c r="M1597" i="31"/>
  <c r="L1597" i="31"/>
  <c r="K1597" i="31"/>
  <c r="J1597" i="31"/>
  <c r="B1597" i="31"/>
  <c r="A1597" i="31"/>
  <c r="R1596" i="31"/>
  <c r="Q1596" i="31"/>
  <c r="O1596" i="31"/>
  <c r="N1596" i="31"/>
  <c r="M1596" i="31"/>
  <c r="L1596" i="31"/>
  <c r="K1596" i="31"/>
  <c r="J1596" i="31"/>
  <c r="B1596" i="31"/>
  <c r="A1596" i="31"/>
  <c r="R1595" i="31"/>
  <c r="Q1595" i="31"/>
  <c r="P1595" i="31"/>
  <c r="O1595" i="31"/>
  <c r="N1595" i="31"/>
  <c r="M1595" i="31"/>
  <c r="L1595" i="31"/>
  <c r="K1595" i="31"/>
  <c r="J1595" i="31"/>
  <c r="B1595" i="31"/>
  <c r="A1595" i="31"/>
  <c r="R1594" i="31"/>
  <c r="Q1594" i="31"/>
  <c r="P1594" i="31"/>
  <c r="O1594" i="31"/>
  <c r="N1594" i="31"/>
  <c r="M1594" i="31"/>
  <c r="L1594" i="31"/>
  <c r="K1594" i="31"/>
  <c r="J1594" i="31"/>
  <c r="B1594" i="31"/>
  <c r="A1594" i="31"/>
  <c r="R1593" i="31"/>
  <c r="Q1593" i="31"/>
  <c r="P1593" i="31"/>
  <c r="O1593" i="31"/>
  <c r="N1593" i="31"/>
  <c r="M1593" i="31"/>
  <c r="L1593" i="31"/>
  <c r="K1593" i="31"/>
  <c r="J1593" i="31"/>
  <c r="B1593" i="31"/>
  <c r="A1593" i="31"/>
  <c r="R1592" i="31"/>
  <c r="Q1592" i="31"/>
  <c r="P1592" i="31"/>
  <c r="O1592" i="31"/>
  <c r="N1592" i="31"/>
  <c r="M1592" i="31"/>
  <c r="L1592" i="31"/>
  <c r="K1592" i="31"/>
  <c r="J1592" i="31"/>
  <c r="B1592" i="31"/>
  <c r="A1592" i="31"/>
  <c r="R1591" i="31"/>
  <c r="Q1591" i="31"/>
  <c r="P1591" i="31"/>
  <c r="O1591" i="31"/>
  <c r="N1591" i="31"/>
  <c r="M1591" i="31"/>
  <c r="L1591" i="31"/>
  <c r="K1591" i="31"/>
  <c r="J1591" i="31"/>
  <c r="B1591" i="31"/>
  <c r="A1591" i="31"/>
  <c r="R1590" i="31"/>
  <c r="Q1590" i="31"/>
  <c r="P1590" i="31"/>
  <c r="O1590" i="31"/>
  <c r="N1590" i="31"/>
  <c r="M1590" i="31"/>
  <c r="L1590" i="31"/>
  <c r="K1590" i="31"/>
  <c r="J1590" i="31"/>
  <c r="B1590" i="31"/>
  <c r="A1590" i="31"/>
  <c r="R1589" i="31"/>
  <c r="Q1589" i="31"/>
  <c r="P1589" i="31"/>
  <c r="O1589" i="31"/>
  <c r="N1589" i="31"/>
  <c r="M1589" i="31"/>
  <c r="L1589" i="31"/>
  <c r="K1589" i="31"/>
  <c r="J1589" i="31"/>
  <c r="B1589" i="31"/>
  <c r="A1589" i="31"/>
  <c r="R1588" i="31"/>
  <c r="Q1588" i="31"/>
  <c r="P1588" i="31"/>
  <c r="O1588" i="31"/>
  <c r="N1588" i="31"/>
  <c r="M1588" i="31"/>
  <c r="L1588" i="31"/>
  <c r="K1588" i="31"/>
  <c r="J1588" i="31"/>
  <c r="B1588" i="31"/>
  <c r="A1588" i="31"/>
  <c r="R1587" i="31"/>
  <c r="Q1587" i="31"/>
  <c r="P1587" i="31"/>
  <c r="O1587" i="31"/>
  <c r="N1587" i="31"/>
  <c r="M1587" i="31"/>
  <c r="L1587" i="31"/>
  <c r="K1587" i="31"/>
  <c r="J1587" i="31"/>
  <c r="B1587" i="31"/>
  <c r="A1587" i="31"/>
  <c r="R1586" i="31"/>
  <c r="Q1586" i="31"/>
  <c r="P1586" i="31"/>
  <c r="O1586" i="31"/>
  <c r="N1586" i="31"/>
  <c r="M1586" i="31"/>
  <c r="L1586" i="31"/>
  <c r="K1586" i="31"/>
  <c r="J1586" i="31"/>
  <c r="B1586" i="31"/>
  <c r="A1586" i="31"/>
  <c r="R1585" i="31"/>
  <c r="Q1585" i="31"/>
  <c r="P1585" i="31"/>
  <c r="O1585" i="31"/>
  <c r="N1585" i="31"/>
  <c r="M1585" i="31"/>
  <c r="L1585" i="31"/>
  <c r="K1585" i="31"/>
  <c r="J1585" i="31"/>
  <c r="B1585" i="31"/>
  <c r="A1585" i="31"/>
  <c r="R1584" i="31"/>
  <c r="Q1584" i="31"/>
  <c r="P1584" i="31"/>
  <c r="O1584" i="31"/>
  <c r="N1584" i="31"/>
  <c r="M1584" i="31"/>
  <c r="L1584" i="31"/>
  <c r="K1584" i="31"/>
  <c r="J1584" i="31"/>
  <c r="B1584" i="31"/>
  <c r="A1584" i="31"/>
  <c r="R1583" i="31"/>
  <c r="Q1583" i="31"/>
  <c r="P1583" i="31"/>
  <c r="O1583" i="31"/>
  <c r="N1583" i="31"/>
  <c r="M1583" i="31"/>
  <c r="L1583" i="31"/>
  <c r="K1583" i="31"/>
  <c r="J1583" i="31"/>
  <c r="B1583" i="31"/>
  <c r="A1583" i="31"/>
  <c r="R1582" i="31"/>
  <c r="Q1582" i="31"/>
  <c r="P1582" i="31"/>
  <c r="O1582" i="31"/>
  <c r="N1582" i="31"/>
  <c r="M1582" i="31"/>
  <c r="L1582" i="31"/>
  <c r="K1582" i="31"/>
  <c r="J1582" i="31"/>
  <c r="B1582" i="31"/>
  <c r="A1582" i="31"/>
  <c r="R1581" i="31"/>
  <c r="Q1581" i="31"/>
  <c r="P1581" i="31"/>
  <c r="O1581" i="31"/>
  <c r="N1581" i="31"/>
  <c r="M1581" i="31"/>
  <c r="L1581" i="31"/>
  <c r="K1581" i="31"/>
  <c r="J1581" i="31"/>
  <c r="B1581" i="31"/>
  <c r="A1581" i="31"/>
  <c r="R1580" i="31"/>
  <c r="Q1580" i="31"/>
  <c r="P1580" i="31"/>
  <c r="O1580" i="31"/>
  <c r="N1580" i="31"/>
  <c r="M1580" i="31"/>
  <c r="L1580" i="31"/>
  <c r="K1580" i="31"/>
  <c r="J1580" i="31"/>
  <c r="B1580" i="31"/>
  <c r="A1580" i="31"/>
  <c r="R1579" i="31"/>
  <c r="Q1579" i="31"/>
  <c r="P1579" i="31"/>
  <c r="O1579" i="31"/>
  <c r="N1579" i="31"/>
  <c r="M1579" i="31"/>
  <c r="L1579" i="31"/>
  <c r="K1579" i="31"/>
  <c r="J1579" i="31"/>
  <c r="B1579" i="31"/>
  <c r="A1579" i="31"/>
  <c r="R1578" i="31"/>
  <c r="Q1578" i="31"/>
  <c r="P1578" i="31"/>
  <c r="O1578" i="31"/>
  <c r="N1578" i="31"/>
  <c r="M1578" i="31"/>
  <c r="L1578" i="31"/>
  <c r="K1578" i="31"/>
  <c r="J1578" i="31"/>
  <c r="B1578" i="31"/>
  <c r="A1578" i="31"/>
  <c r="R1577" i="31"/>
  <c r="Q1577" i="31"/>
  <c r="P1577" i="31"/>
  <c r="O1577" i="31"/>
  <c r="N1577" i="31"/>
  <c r="M1577" i="31"/>
  <c r="L1577" i="31"/>
  <c r="K1577" i="31"/>
  <c r="J1577" i="31"/>
  <c r="B1577" i="31"/>
  <c r="A1577" i="31"/>
  <c r="R1576" i="31"/>
  <c r="Q1576" i="31"/>
  <c r="P1576" i="31"/>
  <c r="O1576" i="31"/>
  <c r="N1576" i="31"/>
  <c r="M1576" i="31"/>
  <c r="L1576" i="31"/>
  <c r="K1576" i="31"/>
  <c r="J1576" i="31"/>
  <c r="B1576" i="31"/>
  <c r="A1576" i="31"/>
  <c r="R1575" i="31"/>
  <c r="Q1575" i="31"/>
  <c r="P1575" i="31"/>
  <c r="O1575" i="31"/>
  <c r="N1575" i="31"/>
  <c r="M1575" i="31"/>
  <c r="L1575" i="31"/>
  <c r="K1575" i="31"/>
  <c r="J1575" i="31"/>
  <c r="B1575" i="31"/>
  <c r="A1575" i="31"/>
  <c r="R1574" i="31"/>
  <c r="Q1574" i="31"/>
  <c r="P1574" i="31"/>
  <c r="O1574" i="31"/>
  <c r="N1574" i="31"/>
  <c r="M1574" i="31"/>
  <c r="L1574" i="31"/>
  <c r="K1574" i="31"/>
  <c r="J1574" i="31"/>
  <c r="B1574" i="31"/>
  <c r="A1574" i="31"/>
  <c r="R1573" i="31"/>
  <c r="Q1573" i="31"/>
  <c r="P1573" i="31"/>
  <c r="O1573" i="31"/>
  <c r="N1573" i="31"/>
  <c r="M1573" i="31"/>
  <c r="L1573" i="31"/>
  <c r="K1573" i="31"/>
  <c r="J1573" i="31"/>
  <c r="B1573" i="31"/>
  <c r="A1573" i="31"/>
  <c r="R1572" i="31"/>
  <c r="Q1572" i="31"/>
  <c r="P1572" i="31"/>
  <c r="O1572" i="31"/>
  <c r="N1572" i="31"/>
  <c r="M1572" i="31"/>
  <c r="L1572" i="31"/>
  <c r="K1572" i="31"/>
  <c r="J1572" i="31"/>
  <c r="B1572" i="31"/>
  <c r="A1572" i="31"/>
  <c r="R1571" i="31"/>
  <c r="Q1571" i="31"/>
  <c r="P1571" i="31"/>
  <c r="O1571" i="31"/>
  <c r="N1571" i="31"/>
  <c r="M1571" i="31"/>
  <c r="L1571" i="31"/>
  <c r="K1571" i="31"/>
  <c r="J1571" i="31"/>
  <c r="B1571" i="31"/>
  <c r="A1571" i="31"/>
  <c r="R1570" i="31"/>
  <c r="Q1570" i="31"/>
  <c r="P1570" i="31"/>
  <c r="O1570" i="31"/>
  <c r="N1570" i="31"/>
  <c r="M1570" i="31"/>
  <c r="L1570" i="31"/>
  <c r="K1570" i="31"/>
  <c r="J1570" i="31"/>
  <c r="B1570" i="31"/>
  <c r="A1570" i="31"/>
  <c r="R1569" i="31"/>
  <c r="Q1569" i="31"/>
  <c r="P1569" i="31"/>
  <c r="O1569" i="31"/>
  <c r="N1569" i="31"/>
  <c r="M1569" i="31"/>
  <c r="L1569" i="31"/>
  <c r="K1569" i="31"/>
  <c r="J1569" i="31"/>
  <c r="B1569" i="31"/>
  <c r="A1569" i="31"/>
  <c r="R1568" i="31"/>
  <c r="Q1568" i="31"/>
  <c r="P1568" i="31"/>
  <c r="O1568" i="31"/>
  <c r="N1568" i="31"/>
  <c r="M1568" i="31"/>
  <c r="L1568" i="31"/>
  <c r="K1568" i="31"/>
  <c r="J1568" i="31"/>
  <c r="B1568" i="31"/>
  <c r="A1568" i="31"/>
  <c r="R1567" i="31"/>
  <c r="Q1567" i="31"/>
  <c r="P1567" i="31"/>
  <c r="O1567" i="31"/>
  <c r="N1567" i="31"/>
  <c r="M1567" i="31"/>
  <c r="L1567" i="31"/>
  <c r="K1567" i="31"/>
  <c r="J1567" i="31"/>
  <c r="B1567" i="31"/>
  <c r="A1567" i="31"/>
  <c r="R1566" i="31"/>
  <c r="Q1566" i="31"/>
  <c r="P1566" i="31"/>
  <c r="O1566" i="31"/>
  <c r="N1566" i="31"/>
  <c r="M1566" i="31"/>
  <c r="L1566" i="31"/>
  <c r="K1566" i="31"/>
  <c r="J1566" i="31"/>
  <c r="B1566" i="31"/>
  <c r="A1566" i="31"/>
  <c r="R1565" i="31"/>
  <c r="Q1565" i="31"/>
  <c r="P1565" i="31"/>
  <c r="O1565" i="31"/>
  <c r="N1565" i="31"/>
  <c r="M1565" i="31"/>
  <c r="L1565" i="31"/>
  <c r="K1565" i="31"/>
  <c r="J1565" i="31"/>
  <c r="B1565" i="31"/>
  <c r="A1565" i="31"/>
  <c r="R1564" i="31"/>
  <c r="Q1564" i="31"/>
  <c r="P1564" i="31"/>
  <c r="O1564" i="31"/>
  <c r="N1564" i="31"/>
  <c r="M1564" i="31"/>
  <c r="L1564" i="31"/>
  <c r="K1564" i="31"/>
  <c r="J1564" i="31"/>
  <c r="B1564" i="31"/>
  <c r="A1564" i="31"/>
  <c r="R1563" i="31"/>
  <c r="Q1563" i="31"/>
  <c r="P1563" i="31"/>
  <c r="O1563" i="31"/>
  <c r="N1563" i="31"/>
  <c r="M1563" i="31"/>
  <c r="L1563" i="31"/>
  <c r="K1563" i="31"/>
  <c r="J1563" i="31"/>
  <c r="B1563" i="31"/>
  <c r="A1563" i="31"/>
  <c r="R1562" i="31"/>
  <c r="Q1562" i="31"/>
  <c r="P1562" i="31"/>
  <c r="O1562" i="31"/>
  <c r="N1562" i="31"/>
  <c r="M1562" i="31"/>
  <c r="L1562" i="31"/>
  <c r="K1562" i="31"/>
  <c r="J1562" i="31"/>
  <c r="B1562" i="31"/>
  <c r="A1562" i="31"/>
  <c r="R1561" i="31"/>
  <c r="Q1561" i="31"/>
  <c r="P1561" i="31"/>
  <c r="O1561" i="31"/>
  <c r="N1561" i="31"/>
  <c r="M1561" i="31"/>
  <c r="L1561" i="31"/>
  <c r="K1561" i="31"/>
  <c r="J1561" i="31"/>
  <c r="B1561" i="31"/>
  <c r="A1561" i="31"/>
  <c r="R1560" i="31"/>
  <c r="Q1560" i="31"/>
  <c r="P1560" i="31"/>
  <c r="O1560" i="31"/>
  <c r="N1560" i="31"/>
  <c r="M1560" i="31"/>
  <c r="L1560" i="31"/>
  <c r="K1560" i="31"/>
  <c r="J1560" i="31"/>
  <c r="B1560" i="31"/>
  <c r="A1560" i="31"/>
  <c r="R1559" i="31"/>
  <c r="Q1559" i="31"/>
  <c r="P1559" i="31"/>
  <c r="O1559" i="31"/>
  <c r="N1559" i="31"/>
  <c r="M1559" i="31"/>
  <c r="L1559" i="31"/>
  <c r="K1559" i="31"/>
  <c r="J1559" i="31"/>
  <c r="B1559" i="31"/>
  <c r="A1559" i="31"/>
  <c r="R1558" i="31"/>
  <c r="Q1558" i="31"/>
  <c r="P1558" i="31"/>
  <c r="O1558" i="31"/>
  <c r="N1558" i="31"/>
  <c r="M1558" i="31"/>
  <c r="L1558" i="31"/>
  <c r="K1558" i="31"/>
  <c r="J1558" i="31"/>
  <c r="B1558" i="31"/>
  <c r="A1558" i="31"/>
  <c r="R1557" i="31"/>
  <c r="Q1557" i="31"/>
  <c r="P1557" i="31"/>
  <c r="O1557" i="31"/>
  <c r="N1557" i="31"/>
  <c r="M1557" i="31"/>
  <c r="L1557" i="31"/>
  <c r="K1557" i="31"/>
  <c r="J1557" i="31"/>
  <c r="B1557" i="31"/>
  <c r="A1557" i="31"/>
  <c r="R1556" i="31"/>
  <c r="Q1556" i="31"/>
  <c r="P1556" i="31"/>
  <c r="O1556" i="31"/>
  <c r="N1556" i="31"/>
  <c r="M1556" i="31"/>
  <c r="L1556" i="31"/>
  <c r="K1556" i="31"/>
  <c r="J1556" i="31"/>
  <c r="B1556" i="31"/>
  <c r="A1556" i="31"/>
  <c r="R1555" i="31"/>
  <c r="Q1555" i="31"/>
  <c r="P1555" i="31"/>
  <c r="O1555" i="31"/>
  <c r="N1555" i="31"/>
  <c r="M1555" i="31"/>
  <c r="L1555" i="31"/>
  <c r="K1555" i="31"/>
  <c r="J1555" i="31"/>
  <c r="B1555" i="31"/>
  <c r="A1555" i="31"/>
  <c r="R1554" i="31"/>
  <c r="Q1554" i="31"/>
  <c r="P1554" i="31"/>
  <c r="O1554" i="31"/>
  <c r="N1554" i="31"/>
  <c r="M1554" i="31"/>
  <c r="L1554" i="31"/>
  <c r="K1554" i="31"/>
  <c r="J1554" i="31"/>
  <c r="B1554" i="31"/>
  <c r="A1554" i="31"/>
  <c r="R1553" i="31"/>
  <c r="Q1553" i="31"/>
  <c r="P1553" i="31"/>
  <c r="O1553" i="31"/>
  <c r="N1553" i="31"/>
  <c r="M1553" i="31"/>
  <c r="L1553" i="31"/>
  <c r="K1553" i="31"/>
  <c r="J1553" i="31"/>
  <c r="B1553" i="31"/>
  <c r="A1553" i="31"/>
  <c r="R1552" i="31"/>
  <c r="Q1552" i="31"/>
  <c r="P1552" i="31"/>
  <c r="O1552" i="31"/>
  <c r="N1552" i="31"/>
  <c r="M1552" i="31"/>
  <c r="L1552" i="31"/>
  <c r="K1552" i="31"/>
  <c r="J1552" i="31"/>
  <c r="B1552" i="31"/>
  <c r="A1552" i="31"/>
  <c r="R1551" i="31"/>
  <c r="Q1551" i="31"/>
  <c r="P1551" i="31"/>
  <c r="O1551" i="31"/>
  <c r="N1551" i="31"/>
  <c r="M1551" i="31"/>
  <c r="L1551" i="31"/>
  <c r="K1551" i="31"/>
  <c r="J1551" i="31"/>
  <c r="B1551" i="31"/>
  <c r="A1551" i="31"/>
  <c r="R1550" i="31"/>
  <c r="Q1550" i="31"/>
  <c r="P1550" i="31"/>
  <c r="O1550" i="31"/>
  <c r="N1550" i="31"/>
  <c r="M1550" i="31"/>
  <c r="L1550" i="31"/>
  <c r="K1550" i="31"/>
  <c r="J1550" i="31"/>
  <c r="B1550" i="31"/>
  <c r="A1550" i="31"/>
  <c r="R1549" i="31"/>
  <c r="Q1549" i="31"/>
  <c r="P1549" i="31"/>
  <c r="O1549" i="31"/>
  <c r="N1549" i="31"/>
  <c r="M1549" i="31"/>
  <c r="L1549" i="31"/>
  <c r="K1549" i="31"/>
  <c r="J1549" i="31"/>
  <c r="B1549" i="31"/>
  <c r="A1549" i="31"/>
  <c r="R1548" i="31"/>
  <c r="Q1548" i="31"/>
  <c r="P1548" i="31"/>
  <c r="O1548" i="31"/>
  <c r="N1548" i="31"/>
  <c r="M1548" i="31"/>
  <c r="L1548" i="31"/>
  <c r="K1548" i="31"/>
  <c r="J1548" i="31"/>
  <c r="B1548" i="31"/>
  <c r="A1548" i="31"/>
  <c r="R1547" i="31"/>
  <c r="Q1547" i="31"/>
  <c r="P1547" i="31"/>
  <c r="O1547" i="31"/>
  <c r="N1547" i="31"/>
  <c r="M1547" i="31"/>
  <c r="L1547" i="31"/>
  <c r="K1547" i="31"/>
  <c r="J1547" i="31"/>
  <c r="B1547" i="31"/>
  <c r="A1547" i="31"/>
  <c r="R1546" i="31"/>
  <c r="Q1546" i="31"/>
  <c r="P1546" i="31"/>
  <c r="O1546" i="31"/>
  <c r="N1546" i="31"/>
  <c r="M1546" i="31"/>
  <c r="L1546" i="31"/>
  <c r="K1546" i="31"/>
  <c r="J1546" i="31"/>
  <c r="B1546" i="31"/>
  <c r="A1546" i="31"/>
  <c r="R1545" i="31"/>
  <c r="Q1545" i="31"/>
  <c r="P1545" i="31"/>
  <c r="O1545" i="31"/>
  <c r="N1545" i="31"/>
  <c r="M1545" i="31"/>
  <c r="L1545" i="31"/>
  <c r="K1545" i="31"/>
  <c r="J1545" i="31"/>
  <c r="B1545" i="31"/>
  <c r="A1545" i="31"/>
  <c r="R1544" i="31"/>
  <c r="Q1544" i="31"/>
  <c r="P1544" i="31"/>
  <c r="O1544" i="31"/>
  <c r="N1544" i="31"/>
  <c r="M1544" i="31"/>
  <c r="L1544" i="31"/>
  <c r="K1544" i="31"/>
  <c r="J1544" i="31"/>
  <c r="B1544" i="31"/>
  <c r="A1544" i="31"/>
  <c r="R1543" i="31"/>
  <c r="Q1543" i="31"/>
  <c r="P1543" i="31"/>
  <c r="O1543" i="31"/>
  <c r="N1543" i="31"/>
  <c r="M1543" i="31"/>
  <c r="L1543" i="31"/>
  <c r="K1543" i="31"/>
  <c r="J1543" i="31"/>
  <c r="B1543" i="31"/>
  <c r="A1543" i="31"/>
  <c r="R1542" i="31"/>
  <c r="Q1542" i="31"/>
  <c r="P1542" i="31"/>
  <c r="O1542" i="31"/>
  <c r="N1542" i="31"/>
  <c r="M1542" i="31"/>
  <c r="L1542" i="31"/>
  <c r="K1542" i="31"/>
  <c r="J1542" i="31"/>
  <c r="B1542" i="31"/>
  <c r="A1542" i="31"/>
  <c r="R1541" i="31"/>
  <c r="Q1541" i="31"/>
  <c r="P1541" i="31"/>
  <c r="O1541" i="31"/>
  <c r="N1541" i="31"/>
  <c r="M1541" i="31"/>
  <c r="L1541" i="31"/>
  <c r="K1541" i="31"/>
  <c r="J1541" i="31"/>
  <c r="B1541" i="31"/>
  <c r="A1541" i="31"/>
  <c r="R1540" i="31"/>
  <c r="Q1540" i="31"/>
  <c r="P1540" i="31"/>
  <c r="O1540" i="31"/>
  <c r="N1540" i="31"/>
  <c r="M1540" i="31"/>
  <c r="L1540" i="31"/>
  <c r="K1540" i="31"/>
  <c r="J1540" i="31"/>
  <c r="B1540" i="31"/>
  <c r="A1540" i="31"/>
  <c r="R1539" i="31"/>
  <c r="Q1539" i="31"/>
  <c r="P1539" i="31"/>
  <c r="O1539" i="31"/>
  <c r="N1539" i="31"/>
  <c r="M1539" i="31"/>
  <c r="L1539" i="31"/>
  <c r="K1539" i="31"/>
  <c r="J1539" i="31"/>
  <c r="B1539" i="31"/>
  <c r="A1539" i="31"/>
  <c r="R1538" i="31"/>
  <c r="Q1538" i="31"/>
  <c r="P1538" i="31"/>
  <c r="O1538" i="31"/>
  <c r="N1538" i="31"/>
  <c r="M1538" i="31"/>
  <c r="L1538" i="31"/>
  <c r="K1538" i="31"/>
  <c r="J1538" i="31"/>
  <c r="B1538" i="31"/>
  <c r="A1538" i="31"/>
  <c r="R1537" i="31"/>
  <c r="Q1537" i="31"/>
  <c r="P1537" i="31"/>
  <c r="O1537" i="31"/>
  <c r="N1537" i="31"/>
  <c r="M1537" i="31"/>
  <c r="L1537" i="31"/>
  <c r="K1537" i="31"/>
  <c r="J1537" i="31"/>
  <c r="B1537" i="31"/>
  <c r="A1537" i="31"/>
  <c r="R1536" i="31"/>
  <c r="Q1536" i="31"/>
  <c r="P1536" i="31"/>
  <c r="O1536" i="31"/>
  <c r="N1536" i="31"/>
  <c r="M1536" i="31"/>
  <c r="L1536" i="31"/>
  <c r="K1536" i="31"/>
  <c r="J1536" i="31"/>
  <c r="B1536" i="31"/>
  <c r="A1536" i="31"/>
  <c r="R1535" i="31"/>
  <c r="Q1535" i="31"/>
  <c r="P1535" i="31"/>
  <c r="O1535" i="31"/>
  <c r="N1535" i="31"/>
  <c r="M1535" i="31"/>
  <c r="L1535" i="31"/>
  <c r="K1535" i="31"/>
  <c r="J1535" i="31"/>
  <c r="B1535" i="31"/>
  <c r="A1535" i="31"/>
  <c r="R1534" i="31"/>
  <c r="Q1534" i="31"/>
  <c r="P1534" i="31"/>
  <c r="O1534" i="31"/>
  <c r="N1534" i="31"/>
  <c r="M1534" i="31"/>
  <c r="L1534" i="31"/>
  <c r="K1534" i="31"/>
  <c r="J1534" i="31"/>
  <c r="B1534" i="31"/>
  <c r="A1534" i="31"/>
  <c r="R1533" i="31"/>
  <c r="Q1533" i="31"/>
  <c r="P1533" i="31"/>
  <c r="O1533" i="31"/>
  <c r="N1533" i="31"/>
  <c r="M1533" i="31"/>
  <c r="L1533" i="31"/>
  <c r="K1533" i="31"/>
  <c r="J1533" i="31"/>
  <c r="B1533" i="31"/>
  <c r="A1533" i="31"/>
  <c r="R1532" i="31"/>
  <c r="Q1532" i="31"/>
  <c r="P1532" i="31"/>
  <c r="O1532" i="31"/>
  <c r="N1532" i="31"/>
  <c r="M1532" i="31"/>
  <c r="L1532" i="31"/>
  <c r="K1532" i="31"/>
  <c r="J1532" i="31"/>
  <c r="B1532" i="31"/>
  <c r="A1532" i="31"/>
  <c r="R1531" i="31"/>
  <c r="Q1531" i="31"/>
  <c r="P1531" i="31"/>
  <c r="O1531" i="31"/>
  <c r="N1531" i="31"/>
  <c r="M1531" i="31"/>
  <c r="L1531" i="31"/>
  <c r="K1531" i="31"/>
  <c r="J1531" i="31"/>
  <c r="B1531" i="31"/>
  <c r="A1531" i="31"/>
  <c r="R1530" i="31"/>
  <c r="Q1530" i="31"/>
  <c r="P1530" i="31"/>
  <c r="O1530" i="31"/>
  <c r="N1530" i="31"/>
  <c r="M1530" i="31"/>
  <c r="L1530" i="31"/>
  <c r="K1530" i="31"/>
  <c r="J1530" i="31"/>
  <c r="B1530" i="31"/>
  <c r="A1530" i="31"/>
  <c r="R1529" i="31"/>
  <c r="Q1529" i="31"/>
  <c r="P1529" i="31"/>
  <c r="O1529" i="31"/>
  <c r="N1529" i="31"/>
  <c r="M1529" i="31"/>
  <c r="L1529" i="31"/>
  <c r="K1529" i="31"/>
  <c r="J1529" i="31"/>
  <c r="B1529" i="31"/>
  <c r="A1529" i="31"/>
  <c r="R1528" i="31"/>
  <c r="Q1528" i="31"/>
  <c r="P1528" i="31"/>
  <c r="O1528" i="31"/>
  <c r="N1528" i="31"/>
  <c r="M1528" i="31"/>
  <c r="L1528" i="31"/>
  <c r="K1528" i="31"/>
  <c r="J1528" i="31"/>
  <c r="B1528" i="31"/>
  <c r="A1528" i="31"/>
  <c r="R1527" i="31"/>
  <c r="Q1527" i="31"/>
  <c r="P1527" i="31"/>
  <c r="O1527" i="31"/>
  <c r="N1527" i="31"/>
  <c r="M1527" i="31"/>
  <c r="L1527" i="31"/>
  <c r="K1527" i="31"/>
  <c r="J1527" i="31"/>
  <c r="B1527" i="31"/>
  <c r="A1527" i="31"/>
  <c r="R1526" i="31"/>
  <c r="Q1526" i="31"/>
  <c r="P1526" i="31"/>
  <c r="O1526" i="31"/>
  <c r="N1526" i="31"/>
  <c r="M1526" i="31"/>
  <c r="L1526" i="31"/>
  <c r="K1526" i="31"/>
  <c r="J1526" i="31"/>
  <c r="B1526" i="31"/>
  <c r="A1526" i="31"/>
  <c r="R1525" i="31"/>
  <c r="Q1525" i="31"/>
  <c r="P1525" i="31"/>
  <c r="O1525" i="31"/>
  <c r="N1525" i="31"/>
  <c r="M1525" i="31"/>
  <c r="L1525" i="31"/>
  <c r="K1525" i="31"/>
  <c r="J1525" i="31"/>
  <c r="B1525" i="31"/>
  <c r="A1525" i="31"/>
  <c r="R1524" i="31"/>
  <c r="Q1524" i="31"/>
  <c r="P1524" i="31"/>
  <c r="O1524" i="31"/>
  <c r="N1524" i="31"/>
  <c r="M1524" i="31"/>
  <c r="L1524" i="31"/>
  <c r="K1524" i="31"/>
  <c r="J1524" i="31"/>
  <c r="B1524" i="31"/>
  <c r="A1524" i="31"/>
  <c r="R1523" i="31"/>
  <c r="Q1523" i="31"/>
  <c r="P1523" i="31"/>
  <c r="O1523" i="31"/>
  <c r="N1523" i="31"/>
  <c r="M1523" i="31"/>
  <c r="L1523" i="31"/>
  <c r="K1523" i="31"/>
  <c r="J1523" i="31"/>
  <c r="B1523" i="31"/>
  <c r="A1523" i="31"/>
  <c r="R1522" i="31"/>
  <c r="Q1522" i="31"/>
  <c r="P1522" i="31"/>
  <c r="O1522" i="31"/>
  <c r="N1522" i="31"/>
  <c r="M1522" i="31"/>
  <c r="L1522" i="31"/>
  <c r="K1522" i="31"/>
  <c r="J1522" i="31"/>
  <c r="B1522" i="31"/>
  <c r="A1522" i="31"/>
  <c r="R1521" i="31"/>
  <c r="Q1521" i="31"/>
  <c r="P1521" i="31"/>
  <c r="O1521" i="31"/>
  <c r="N1521" i="31"/>
  <c r="M1521" i="31"/>
  <c r="L1521" i="31"/>
  <c r="K1521" i="31"/>
  <c r="J1521" i="31"/>
  <c r="B1521" i="31"/>
  <c r="A1521" i="31"/>
  <c r="R1520" i="31"/>
  <c r="Q1520" i="31"/>
  <c r="P1520" i="31"/>
  <c r="O1520" i="31"/>
  <c r="N1520" i="31"/>
  <c r="M1520" i="31"/>
  <c r="L1520" i="31"/>
  <c r="K1520" i="31"/>
  <c r="J1520" i="31"/>
  <c r="B1520" i="31"/>
  <c r="A1520" i="31"/>
  <c r="R1519" i="31"/>
  <c r="Q1519" i="31"/>
  <c r="P1519" i="31"/>
  <c r="O1519" i="31"/>
  <c r="N1519" i="31"/>
  <c r="M1519" i="31"/>
  <c r="L1519" i="31"/>
  <c r="K1519" i="31"/>
  <c r="J1519" i="31"/>
  <c r="B1519" i="31"/>
  <c r="A1519" i="31"/>
  <c r="R1518" i="31"/>
  <c r="Q1518" i="31"/>
  <c r="P1518" i="31"/>
  <c r="O1518" i="31"/>
  <c r="N1518" i="31"/>
  <c r="M1518" i="31"/>
  <c r="L1518" i="31"/>
  <c r="K1518" i="31"/>
  <c r="J1518" i="31"/>
  <c r="B1518" i="31"/>
  <c r="A1518" i="31"/>
  <c r="R1517" i="31"/>
  <c r="Q1517" i="31"/>
  <c r="P1517" i="31"/>
  <c r="O1517" i="31"/>
  <c r="N1517" i="31"/>
  <c r="M1517" i="31"/>
  <c r="L1517" i="31"/>
  <c r="K1517" i="31"/>
  <c r="J1517" i="31"/>
  <c r="B1517" i="31"/>
  <c r="A1517" i="31"/>
  <c r="R1516" i="31"/>
  <c r="Q1516" i="31"/>
  <c r="P1516" i="31"/>
  <c r="O1516" i="31"/>
  <c r="N1516" i="31"/>
  <c r="M1516" i="31"/>
  <c r="L1516" i="31"/>
  <c r="K1516" i="31"/>
  <c r="J1516" i="31"/>
  <c r="B1516" i="31"/>
  <c r="A1516" i="31"/>
  <c r="R1515" i="31"/>
  <c r="Q1515" i="31"/>
  <c r="P1515" i="31"/>
  <c r="O1515" i="31"/>
  <c r="N1515" i="31"/>
  <c r="M1515" i="31"/>
  <c r="L1515" i="31"/>
  <c r="K1515" i="31"/>
  <c r="J1515" i="31"/>
  <c r="B1515" i="31"/>
  <c r="A1515" i="31"/>
  <c r="R1514" i="31"/>
  <c r="Q1514" i="31"/>
  <c r="P1514" i="31"/>
  <c r="O1514" i="31"/>
  <c r="N1514" i="31"/>
  <c r="M1514" i="31"/>
  <c r="L1514" i="31"/>
  <c r="K1514" i="31"/>
  <c r="J1514" i="31"/>
  <c r="B1514" i="31"/>
  <c r="A1514" i="31"/>
  <c r="R1513" i="31"/>
  <c r="Q1513" i="31"/>
  <c r="P1513" i="31"/>
  <c r="O1513" i="31"/>
  <c r="N1513" i="31"/>
  <c r="M1513" i="31"/>
  <c r="L1513" i="31"/>
  <c r="K1513" i="31"/>
  <c r="J1513" i="31"/>
  <c r="B1513" i="31"/>
  <c r="A1513" i="31"/>
  <c r="R1512" i="31"/>
  <c r="Q1512" i="31"/>
  <c r="P1512" i="31"/>
  <c r="O1512" i="31"/>
  <c r="N1512" i="31"/>
  <c r="M1512" i="31"/>
  <c r="L1512" i="31"/>
  <c r="K1512" i="31"/>
  <c r="J1512" i="31"/>
  <c r="B1512" i="31"/>
  <c r="A1512" i="31"/>
  <c r="R1511" i="31"/>
  <c r="Q1511" i="31"/>
  <c r="P1511" i="31"/>
  <c r="O1511" i="31"/>
  <c r="N1511" i="31"/>
  <c r="M1511" i="31"/>
  <c r="L1511" i="31"/>
  <c r="K1511" i="31"/>
  <c r="J1511" i="31"/>
  <c r="B1511" i="31"/>
  <c r="A1511" i="31"/>
  <c r="R1510" i="31"/>
  <c r="Q1510" i="31"/>
  <c r="P1510" i="31"/>
  <c r="O1510" i="31"/>
  <c r="N1510" i="31"/>
  <c r="M1510" i="31"/>
  <c r="L1510" i="31"/>
  <c r="K1510" i="31"/>
  <c r="J1510" i="31"/>
  <c r="B1510" i="31"/>
  <c r="A1510" i="31"/>
  <c r="R1509" i="31"/>
  <c r="Q1509" i="31"/>
  <c r="P1509" i="31"/>
  <c r="O1509" i="31"/>
  <c r="N1509" i="31"/>
  <c r="M1509" i="31"/>
  <c r="L1509" i="31"/>
  <c r="K1509" i="31"/>
  <c r="J1509" i="31"/>
  <c r="B1509" i="31"/>
  <c r="A1509" i="31"/>
  <c r="R1508" i="31"/>
  <c r="Q1508" i="31"/>
  <c r="P1508" i="31"/>
  <c r="O1508" i="31"/>
  <c r="N1508" i="31"/>
  <c r="M1508" i="31"/>
  <c r="L1508" i="31"/>
  <c r="K1508" i="31"/>
  <c r="J1508" i="31"/>
  <c r="B1508" i="31"/>
  <c r="A1508" i="31"/>
  <c r="R1507" i="31"/>
  <c r="Q1507" i="31"/>
  <c r="P1507" i="31"/>
  <c r="O1507" i="31"/>
  <c r="N1507" i="31"/>
  <c r="M1507" i="31"/>
  <c r="L1507" i="31"/>
  <c r="K1507" i="31"/>
  <c r="J1507" i="31"/>
  <c r="B1507" i="31"/>
  <c r="A1507" i="31"/>
  <c r="R1506" i="31"/>
  <c r="Q1506" i="31"/>
  <c r="P1506" i="31"/>
  <c r="O1506" i="31"/>
  <c r="N1506" i="31"/>
  <c r="M1506" i="31"/>
  <c r="L1506" i="31"/>
  <c r="K1506" i="31"/>
  <c r="J1506" i="31"/>
  <c r="B1506" i="31"/>
  <c r="A1506" i="31"/>
  <c r="R1505" i="31"/>
  <c r="Q1505" i="31"/>
  <c r="P1505" i="31"/>
  <c r="O1505" i="31"/>
  <c r="N1505" i="31"/>
  <c r="M1505" i="31"/>
  <c r="L1505" i="31"/>
  <c r="K1505" i="31"/>
  <c r="J1505" i="31"/>
  <c r="B1505" i="31"/>
  <c r="A1505" i="31"/>
  <c r="R1504" i="31"/>
  <c r="Q1504" i="31"/>
  <c r="P1504" i="31"/>
  <c r="O1504" i="31"/>
  <c r="N1504" i="31"/>
  <c r="M1504" i="31"/>
  <c r="L1504" i="31"/>
  <c r="K1504" i="31"/>
  <c r="J1504" i="31"/>
  <c r="B1504" i="31"/>
  <c r="A1504" i="31"/>
  <c r="R1503" i="31"/>
  <c r="Q1503" i="31"/>
  <c r="P1503" i="31"/>
  <c r="O1503" i="31"/>
  <c r="N1503" i="31"/>
  <c r="M1503" i="31"/>
  <c r="L1503" i="31"/>
  <c r="K1503" i="31"/>
  <c r="J1503" i="31"/>
  <c r="B1503" i="31"/>
  <c r="A1503" i="31"/>
  <c r="R1502" i="31"/>
  <c r="Q1502" i="31"/>
  <c r="P1502" i="31"/>
  <c r="O1502" i="31"/>
  <c r="N1502" i="31"/>
  <c r="M1502" i="31"/>
  <c r="L1502" i="31"/>
  <c r="K1502" i="31"/>
  <c r="J1502" i="31"/>
  <c r="B1502" i="31"/>
  <c r="A1502" i="31"/>
  <c r="R1501" i="31"/>
  <c r="Q1501" i="31"/>
  <c r="P1501" i="31"/>
  <c r="O1501" i="31"/>
  <c r="N1501" i="31"/>
  <c r="M1501" i="31"/>
  <c r="L1501" i="31"/>
  <c r="K1501" i="31"/>
  <c r="J1501" i="31"/>
  <c r="B1501" i="31"/>
  <c r="A1501" i="31"/>
  <c r="R1500" i="31"/>
  <c r="Q1500" i="31"/>
  <c r="P1500" i="31"/>
  <c r="O1500" i="31"/>
  <c r="N1500" i="31"/>
  <c r="M1500" i="31"/>
  <c r="L1500" i="31"/>
  <c r="K1500" i="31"/>
  <c r="J1500" i="31"/>
  <c r="B1500" i="31"/>
  <c r="A1500" i="31"/>
  <c r="R1499" i="31"/>
  <c r="Q1499" i="31"/>
  <c r="P1499" i="31"/>
  <c r="O1499" i="31"/>
  <c r="N1499" i="31"/>
  <c r="M1499" i="31"/>
  <c r="L1499" i="31"/>
  <c r="K1499" i="31"/>
  <c r="J1499" i="31"/>
  <c r="B1499" i="31"/>
  <c r="A1499" i="31"/>
  <c r="R1498" i="31"/>
  <c r="Q1498" i="31"/>
  <c r="P1498" i="31"/>
  <c r="O1498" i="31"/>
  <c r="N1498" i="31"/>
  <c r="M1498" i="31"/>
  <c r="L1498" i="31"/>
  <c r="K1498" i="31"/>
  <c r="J1498" i="31"/>
  <c r="B1498" i="31"/>
  <c r="A1498" i="31"/>
  <c r="R1497" i="31"/>
  <c r="Q1497" i="31"/>
  <c r="P1497" i="31"/>
  <c r="O1497" i="31"/>
  <c r="N1497" i="31"/>
  <c r="M1497" i="31"/>
  <c r="L1497" i="31"/>
  <c r="K1497" i="31"/>
  <c r="J1497" i="31"/>
  <c r="B1497" i="31"/>
  <c r="A1497" i="31"/>
  <c r="R1496" i="31"/>
  <c r="Q1496" i="31"/>
  <c r="P1496" i="31"/>
  <c r="O1496" i="31"/>
  <c r="N1496" i="31"/>
  <c r="M1496" i="31"/>
  <c r="L1496" i="31"/>
  <c r="K1496" i="31"/>
  <c r="J1496" i="31"/>
  <c r="B1496" i="31"/>
  <c r="A1496" i="31"/>
  <c r="R1495" i="31"/>
  <c r="Q1495" i="31"/>
  <c r="P1495" i="31"/>
  <c r="O1495" i="31"/>
  <c r="N1495" i="31"/>
  <c r="M1495" i="31"/>
  <c r="L1495" i="31"/>
  <c r="K1495" i="31"/>
  <c r="J1495" i="31"/>
  <c r="B1495" i="31"/>
  <c r="A1495" i="31"/>
  <c r="R1494" i="31"/>
  <c r="Q1494" i="31"/>
  <c r="P1494" i="31"/>
  <c r="O1494" i="31"/>
  <c r="N1494" i="31"/>
  <c r="M1494" i="31"/>
  <c r="L1494" i="31"/>
  <c r="K1494" i="31"/>
  <c r="J1494" i="31"/>
  <c r="B1494" i="31"/>
  <c r="A1494" i="31"/>
  <c r="R1493" i="31"/>
  <c r="Q1493" i="31"/>
  <c r="P1493" i="31"/>
  <c r="O1493" i="31"/>
  <c r="N1493" i="31"/>
  <c r="M1493" i="31"/>
  <c r="L1493" i="31"/>
  <c r="K1493" i="31"/>
  <c r="J1493" i="31"/>
  <c r="B1493" i="31"/>
  <c r="A1493" i="31"/>
  <c r="R1492" i="31"/>
  <c r="Q1492" i="31"/>
  <c r="P1492" i="31"/>
  <c r="O1492" i="31"/>
  <c r="N1492" i="31"/>
  <c r="M1492" i="31"/>
  <c r="L1492" i="31"/>
  <c r="K1492" i="31"/>
  <c r="J1492" i="31"/>
  <c r="B1492" i="31"/>
  <c r="A1492" i="31"/>
  <c r="R1491" i="31"/>
  <c r="Q1491" i="31"/>
  <c r="P1491" i="31"/>
  <c r="O1491" i="31"/>
  <c r="N1491" i="31"/>
  <c r="M1491" i="31"/>
  <c r="L1491" i="31"/>
  <c r="K1491" i="31"/>
  <c r="J1491" i="31"/>
  <c r="B1491" i="31"/>
  <c r="A1491" i="31"/>
  <c r="R1490" i="31"/>
  <c r="Q1490" i="31"/>
  <c r="P1490" i="31"/>
  <c r="O1490" i="31"/>
  <c r="N1490" i="31"/>
  <c r="M1490" i="31"/>
  <c r="L1490" i="31"/>
  <c r="K1490" i="31"/>
  <c r="J1490" i="31"/>
  <c r="B1490" i="31"/>
  <c r="A1490" i="31"/>
  <c r="R1489" i="31"/>
  <c r="Q1489" i="31"/>
  <c r="P1489" i="31"/>
  <c r="O1489" i="31"/>
  <c r="N1489" i="31"/>
  <c r="M1489" i="31"/>
  <c r="L1489" i="31"/>
  <c r="K1489" i="31"/>
  <c r="J1489" i="31"/>
  <c r="B1489" i="31"/>
  <c r="A1489" i="31"/>
  <c r="R1488" i="31"/>
  <c r="Q1488" i="31"/>
  <c r="P1488" i="31"/>
  <c r="O1488" i="31"/>
  <c r="N1488" i="31"/>
  <c r="M1488" i="31"/>
  <c r="L1488" i="31"/>
  <c r="K1488" i="31"/>
  <c r="J1488" i="31"/>
  <c r="B1488" i="31"/>
  <c r="A1488" i="31"/>
  <c r="R1487" i="31"/>
  <c r="Q1487" i="31"/>
  <c r="P1487" i="31"/>
  <c r="O1487" i="31"/>
  <c r="N1487" i="31"/>
  <c r="M1487" i="31"/>
  <c r="L1487" i="31"/>
  <c r="K1487" i="31"/>
  <c r="J1487" i="31"/>
  <c r="B1487" i="31"/>
  <c r="A1487" i="31"/>
  <c r="R1486" i="31"/>
  <c r="Q1486" i="31"/>
  <c r="P1486" i="31"/>
  <c r="O1486" i="31"/>
  <c r="N1486" i="31"/>
  <c r="M1486" i="31"/>
  <c r="L1486" i="31"/>
  <c r="K1486" i="31"/>
  <c r="J1486" i="31"/>
  <c r="B1486" i="31"/>
  <c r="A1486" i="31"/>
  <c r="R1485" i="31"/>
  <c r="Q1485" i="31"/>
  <c r="P1485" i="31"/>
  <c r="O1485" i="31"/>
  <c r="N1485" i="31"/>
  <c r="M1485" i="31"/>
  <c r="L1485" i="31"/>
  <c r="K1485" i="31"/>
  <c r="J1485" i="31"/>
  <c r="B1485" i="31"/>
  <c r="A1485" i="31"/>
  <c r="R1484" i="31"/>
  <c r="Q1484" i="31"/>
  <c r="P1484" i="31"/>
  <c r="O1484" i="31"/>
  <c r="N1484" i="31"/>
  <c r="M1484" i="31"/>
  <c r="L1484" i="31"/>
  <c r="K1484" i="31"/>
  <c r="J1484" i="31"/>
  <c r="B1484" i="31"/>
  <c r="A1484" i="31"/>
  <c r="R1483" i="31"/>
  <c r="Q1483" i="31"/>
  <c r="P1483" i="31"/>
  <c r="O1483" i="31"/>
  <c r="N1483" i="31"/>
  <c r="M1483" i="31"/>
  <c r="L1483" i="31"/>
  <c r="K1483" i="31"/>
  <c r="J1483" i="31"/>
  <c r="B1483" i="31"/>
  <c r="A1483" i="31"/>
  <c r="R1482" i="31"/>
  <c r="Q1482" i="31"/>
  <c r="P1482" i="31"/>
  <c r="O1482" i="31"/>
  <c r="N1482" i="31"/>
  <c r="M1482" i="31"/>
  <c r="L1482" i="31"/>
  <c r="K1482" i="31"/>
  <c r="J1482" i="31"/>
  <c r="B1482" i="31"/>
  <c r="A1482" i="31"/>
  <c r="R1481" i="31"/>
  <c r="Q1481" i="31"/>
  <c r="P1481" i="31"/>
  <c r="O1481" i="31"/>
  <c r="N1481" i="31"/>
  <c r="M1481" i="31"/>
  <c r="L1481" i="31"/>
  <c r="K1481" i="31"/>
  <c r="J1481" i="31"/>
  <c r="B1481" i="31"/>
  <c r="A1481" i="31"/>
  <c r="R1480" i="31"/>
  <c r="Q1480" i="31"/>
  <c r="P1480" i="31"/>
  <c r="O1480" i="31"/>
  <c r="N1480" i="31"/>
  <c r="M1480" i="31"/>
  <c r="L1480" i="31"/>
  <c r="K1480" i="31"/>
  <c r="J1480" i="31"/>
  <c r="B1480" i="31"/>
  <c r="A1480" i="31"/>
  <c r="R1479" i="31"/>
  <c r="Q1479" i="31"/>
  <c r="P1479" i="31"/>
  <c r="O1479" i="31"/>
  <c r="N1479" i="31"/>
  <c r="M1479" i="31"/>
  <c r="L1479" i="31"/>
  <c r="K1479" i="31"/>
  <c r="J1479" i="31"/>
  <c r="B1479" i="31"/>
  <c r="A1479" i="31"/>
  <c r="R1478" i="31"/>
  <c r="Q1478" i="31"/>
  <c r="P1478" i="31"/>
  <c r="O1478" i="31"/>
  <c r="N1478" i="31"/>
  <c r="M1478" i="31"/>
  <c r="L1478" i="31"/>
  <c r="K1478" i="31"/>
  <c r="J1478" i="31"/>
  <c r="B1478" i="31"/>
  <c r="A1478" i="31"/>
  <c r="R1477" i="31"/>
  <c r="Q1477" i="31"/>
  <c r="P1477" i="31"/>
  <c r="O1477" i="31"/>
  <c r="N1477" i="31"/>
  <c r="M1477" i="31"/>
  <c r="L1477" i="31"/>
  <c r="K1477" i="31"/>
  <c r="J1477" i="31"/>
  <c r="B1477" i="31"/>
  <c r="A1477" i="31"/>
  <c r="R1476" i="31"/>
  <c r="Q1476" i="31"/>
  <c r="P1476" i="31"/>
  <c r="O1476" i="31"/>
  <c r="N1476" i="31"/>
  <c r="M1476" i="31"/>
  <c r="L1476" i="31"/>
  <c r="K1476" i="31"/>
  <c r="J1476" i="31"/>
  <c r="B1476" i="31"/>
  <c r="A1476" i="31"/>
  <c r="R1475" i="31"/>
  <c r="Q1475" i="31"/>
  <c r="P1475" i="31"/>
  <c r="O1475" i="31"/>
  <c r="N1475" i="31"/>
  <c r="M1475" i="31"/>
  <c r="L1475" i="31"/>
  <c r="K1475" i="31"/>
  <c r="J1475" i="31"/>
  <c r="B1475" i="31"/>
  <c r="A1475" i="31"/>
  <c r="R1474" i="31"/>
  <c r="Q1474" i="31"/>
  <c r="P1474" i="31"/>
  <c r="O1474" i="31"/>
  <c r="N1474" i="31"/>
  <c r="M1474" i="31"/>
  <c r="L1474" i="31"/>
  <c r="K1474" i="31"/>
  <c r="J1474" i="31"/>
  <c r="B1474" i="31"/>
  <c r="A1474" i="31"/>
  <c r="R1473" i="31"/>
  <c r="Q1473" i="31"/>
  <c r="P1473" i="31"/>
  <c r="O1473" i="31"/>
  <c r="N1473" i="31"/>
  <c r="M1473" i="31"/>
  <c r="L1473" i="31"/>
  <c r="K1473" i="31"/>
  <c r="J1473" i="31"/>
  <c r="B1473" i="31"/>
  <c r="A1473" i="31"/>
  <c r="R1472" i="31"/>
  <c r="Q1472" i="31"/>
  <c r="P1472" i="31"/>
  <c r="O1472" i="31"/>
  <c r="N1472" i="31"/>
  <c r="M1472" i="31"/>
  <c r="L1472" i="31"/>
  <c r="K1472" i="31"/>
  <c r="J1472" i="31"/>
  <c r="B1472" i="31"/>
  <c r="A1472" i="31"/>
  <c r="R1471" i="31"/>
  <c r="Q1471" i="31"/>
  <c r="P1471" i="31"/>
  <c r="O1471" i="31"/>
  <c r="N1471" i="31"/>
  <c r="M1471" i="31"/>
  <c r="L1471" i="31"/>
  <c r="K1471" i="31"/>
  <c r="J1471" i="31"/>
  <c r="B1471" i="31"/>
  <c r="A1471" i="31"/>
  <c r="R1470" i="31"/>
  <c r="Q1470" i="31"/>
  <c r="P1470" i="31"/>
  <c r="O1470" i="31"/>
  <c r="N1470" i="31"/>
  <c r="M1470" i="31"/>
  <c r="L1470" i="31"/>
  <c r="K1470" i="31"/>
  <c r="J1470" i="31"/>
  <c r="B1470" i="31"/>
  <c r="A1470" i="31"/>
  <c r="R1469" i="31"/>
  <c r="Q1469" i="31"/>
  <c r="P1469" i="31"/>
  <c r="O1469" i="31"/>
  <c r="N1469" i="31"/>
  <c r="M1469" i="31"/>
  <c r="L1469" i="31"/>
  <c r="K1469" i="31"/>
  <c r="J1469" i="31"/>
  <c r="B1469" i="31"/>
  <c r="A1469" i="31"/>
  <c r="R1468" i="31"/>
  <c r="Q1468" i="31"/>
  <c r="P1468" i="31"/>
  <c r="O1468" i="31"/>
  <c r="N1468" i="31"/>
  <c r="M1468" i="31"/>
  <c r="L1468" i="31"/>
  <c r="K1468" i="31"/>
  <c r="J1468" i="31"/>
  <c r="B1468" i="31"/>
  <c r="A1468" i="31"/>
  <c r="R1467" i="31"/>
  <c r="Q1467" i="31"/>
  <c r="P1467" i="31"/>
  <c r="O1467" i="31"/>
  <c r="N1467" i="31"/>
  <c r="M1467" i="31"/>
  <c r="L1467" i="31"/>
  <c r="K1467" i="31"/>
  <c r="J1467" i="31"/>
  <c r="B1467" i="31"/>
  <c r="A1467" i="31"/>
  <c r="R1466" i="31"/>
  <c r="Q1466" i="31"/>
  <c r="P1466" i="31"/>
  <c r="O1466" i="31"/>
  <c r="N1466" i="31"/>
  <c r="M1466" i="31"/>
  <c r="L1466" i="31"/>
  <c r="K1466" i="31"/>
  <c r="J1466" i="31"/>
  <c r="B1466" i="31"/>
  <c r="A1466" i="31"/>
  <c r="R1465" i="31"/>
  <c r="Q1465" i="31"/>
  <c r="P1465" i="31"/>
  <c r="O1465" i="31"/>
  <c r="N1465" i="31"/>
  <c r="M1465" i="31"/>
  <c r="L1465" i="31"/>
  <c r="K1465" i="31"/>
  <c r="J1465" i="31"/>
  <c r="B1465" i="31"/>
  <c r="A1465" i="31"/>
  <c r="R1464" i="31"/>
  <c r="Q1464" i="31"/>
  <c r="P1464" i="31"/>
  <c r="O1464" i="31"/>
  <c r="N1464" i="31"/>
  <c r="M1464" i="31"/>
  <c r="L1464" i="31"/>
  <c r="K1464" i="31"/>
  <c r="J1464" i="31"/>
  <c r="B1464" i="31"/>
  <c r="A1464" i="31"/>
  <c r="R1463" i="31"/>
  <c r="Q1463" i="31"/>
  <c r="P1463" i="31"/>
  <c r="O1463" i="31"/>
  <c r="N1463" i="31"/>
  <c r="M1463" i="31"/>
  <c r="L1463" i="31"/>
  <c r="K1463" i="31"/>
  <c r="J1463" i="31"/>
  <c r="B1463" i="31"/>
  <c r="A1463" i="31"/>
  <c r="R1462" i="31"/>
  <c r="Q1462" i="31"/>
  <c r="P1462" i="31"/>
  <c r="O1462" i="31"/>
  <c r="N1462" i="31"/>
  <c r="M1462" i="31"/>
  <c r="L1462" i="31"/>
  <c r="K1462" i="31"/>
  <c r="J1462" i="31"/>
  <c r="B1462" i="31"/>
  <c r="A1462" i="31"/>
  <c r="R1461" i="31"/>
  <c r="Q1461" i="31"/>
  <c r="P1461" i="31"/>
  <c r="O1461" i="31"/>
  <c r="N1461" i="31"/>
  <c r="M1461" i="31"/>
  <c r="L1461" i="31"/>
  <c r="K1461" i="31"/>
  <c r="J1461" i="31"/>
  <c r="B1461" i="31"/>
  <c r="A1461" i="31"/>
  <c r="R1460" i="31"/>
  <c r="Q1460" i="31"/>
  <c r="P1460" i="31"/>
  <c r="O1460" i="31"/>
  <c r="N1460" i="31"/>
  <c r="M1460" i="31"/>
  <c r="L1460" i="31"/>
  <c r="K1460" i="31"/>
  <c r="J1460" i="31"/>
  <c r="B1460" i="31"/>
  <c r="A1460" i="31"/>
  <c r="R1459" i="31"/>
  <c r="Q1459" i="31"/>
  <c r="P1459" i="31"/>
  <c r="O1459" i="31"/>
  <c r="N1459" i="31"/>
  <c r="M1459" i="31"/>
  <c r="L1459" i="31"/>
  <c r="K1459" i="31"/>
  <c r="J1459" i="31"/>
  <c r="B1459" i="31"/>
  <c r="A1459" i="31"/>
  <c r="R1458" i="31"/>
  <c r="Q1458" i="31"/>
  <c r="P1458" i="31"/>
  <c r="O1458" i="31"/>
  <c r="N1458" i="31"/>
  <c r="M1458" i="31"/>
  <c r="L1458" i="31"/>
  <c r="K1458" i="31"/>
  <c r="J1458" i="31"/>
  <c r="B1458" i="31"/>
  <c r="A1458" i="31"/>
  <c r="R1457" i="31"/>
  <c r="Q1457" i="31"/>
  <c r="P1457" i="31"/>
  <c r="O1457" i="31"/>
  <c r="N1457" i="31"/>
  <c r="M1457" i="31"/>
  <c r="L1457" i="31"/>
  <c r="K1457" i="31"/>
  <c r="J1457" i="31"/>
  <c r="B1457" i="31"/>
  <c r="A1457" i="31"/>
  <c r="R1456" i="31"/>
  <c r="Q1456" i="31"/>
  <c r="P1456" i="31"/>
  <c r="O1456" i="31"/>
  <c r="N1456" i="31"/>
  <c r="M1456" i="31"/>
  <c r="L1456" i="31"/>
  <c r="K1456" i="31"/>
  <c r="J1456" i="31"/>
  <c r="B1456" i="31"/>
  <c r="A1456" i="31"/>
  <c r="R1455" i="31"/>
  <c r="Q1455" i="31"/>
  <c r="P1455" i="31"/>
  <c r="O1455" i="31"/>
  <c r="N1455" i="31"/>
  <c r="M1455" i="31"/>
  <c r="L1455" i="31"/>
  <c r="K1455" i="31"/>
  <c r="J1455" i="31"/>
  <c r="B1455" i="31"/>
  <c r="A1455" i="31"/>
  <c r="R1454" i="31"/>
  <c r="Q1454" i="31"/>
  <c r="P1454" i="31"/>
  <c r="O1454" i="31"/>
  <c r="N1454" i="31"/>
  <c r="M1454" i="31"/>
  <c r="L1454" i="31"/>
  <c r="K1454" i="31"/>
  <c r="J1454" i="31"/>
  <c r="B1454" i="31"/>
  <c r="A1454" i="31"/>
  <c r="R1453" i="31"/>
  <c r="Q1453" i="31"/>
  <c r="P1453" i="31"/>
  <c r="O1453" i="31"/>
  <c r="N1453" i="31"/>
  <c r="M1453" i="31"/>
  <c r="L1453" i="31"/>
  <c r="K1453" i="31"/>
  <c r="J1453" i="31"/>
  <c r="B1453" i="31"/>
  <c r="A1453" i="31"/>
  <c r="R1452" i="31"/>
  <c r="Q1452" i="31"/>
  <c r="P1452" i="31"/>
  <c r="O1452" i="31"/>
  <c r="N1452" i="31"/>
  <c r="M1452" i="31"/>
  <c r="L1452" i="31"/>
  <c r="K1452" i="31"/>
  <c r="J1452" i="31"/>
  <c r="B1452" i="31"/>
  <c r="A1452" i="31"/>
  <c r="R1451" i="31"/>
  <c r="Q1451" i="31"/>
  <c r="P1451" i="31"/>
  <c r="O1451" i="31"/>
  <c r="N1451" i="31"/>
  <c r="M1451" i="31"/>
  <c r="L1451" i="31"/>
  <c r="K1451" i="31"/>
  <c r="J1451" i="31"/>
  <c r="B1451" i="31"/>
  <c r="A1451" i="31"/>
  <c r="R1450" i="31"/>
  <c r="Q1450" i="31"/>
  <c r="P1450" i="31"/>
  <c r="O1450" i="31"/>
  <c r="N1450" i="31"/>
  <c r="M1450" i="31"/>
  <c r="L1450" i="31"/>
  <c r="K1450" i="31"/>
  <c r="J1450" i="31"/>
  <c r="B1450" i="31"/>
  <c r="A1450" i="31"/>
  <c r="R1449" i="31"/>
  <c r="Q1449" i="31"/>
  <c r="P1449" i="31"/>
  <c r="O1449" i="31"/>
  <c r="N1449" i="31"/>
  <c r="M1449" i="31"/>
  <c r="L1449" i="31"/>
  <c r="K1449" i="31"/>
  <c r="J1449" i="31"/>
  <c r="B1449" i="31"/>
  <c r="A1449" i="31"/>
  <c r="R1448" i="31"/>
  <c r="Q1448" i="31"/>
  <c r="P1448" i="31"/>
  <c r="O1448" i="31"/>
  <c r="N1448" i="31"/>
  <c r="M1448" i="31"/>
  <c r="L1448" i="31"/>
  <c r="K1448" i="31"/>
  <c r="J1448" i="31"/>
  <c r="B1448" i="31"/>
  <c r="A1448" i="31"/>
  <c r="R1447" i="31"/>
  <c r="Q1447" i="31"/>
  <c r="P1447" i="31"/>
  <c r="O1447" i="31"/>
  <c r="N1447" i="31"/>
  <c r="M1447" i="31"/>
  <c r="L1447" i="31"/>
  <c r="K1447" i="31"/>
  <c r="J1447" i="31"/>
  <c r="B1447" i="31"/>
  <c r="A1447" i="31"/>
  <c r="R1446" i="31"/>
  <c r="Q1446" i="31"/>
  <c r="P1446" i="31"/>
  <c r="O1446" i="31"/>
  <c r="N1446" i="31"/>
  <c r="M1446" i="31"/>
  <c r="L1446" i="31"/>
  <c r="K1446" i="31"/>
  <c r="J1446" i="31"/>
  <c r="B1446" i="31"/>
  <c r="A1446" i="31"/>
  <c r="R1445" i="31"/>
  <c r="Q1445" i="31"/>
  <c r="P1445" i="31"/>
  <c r="O1445" i="31"/>
  <c r="N1445" i="31"/>
  <c r="M1445" i="31"/>
  <c r="L1445" i="31"/>
  <c r="K1445" i="31"/>
  <c r="J1445" i="31"/>
  <c r="B1445" i="31"/>
  <c r="A1445" i="31"/>
  <c r="R1444" i="31"/>
  <c r="Q1444" i="31"/>
  <c r="P1444" i="31"/>
  <c r="O1444" i="31"/>
  <c r="N1444" i="31"/>
  <c r="M1444" i="31"/>
  <c r="L1444" i="31"/>
  <c r="K1444" i="31"/>
  <c r="J1444" i="31"/>
  <c r="B1444" i="31"/>
  <c r="A1444" i="31"/>
  <c r="R1443" i="31"/>
  <c r="Q1443" i="31"/>
  <c r="P1443" i="31"/>
  <c r="O1443" i="31"/>
  <c r="N1443" i="31"/>
  <c r="M1443" i="31"/>
  <c r="L1443" i="31"/>
  <c r="K1443" i="31"/>
  <c r="J1443" i="31"/>
  <c r="B1443" i="31"/>
  <c r="A1443" i="31"/>
  <c r="R1442" i="31"/>
  <c r="Q1442" i="31"/>
  <c r="P1442" i="31"/>
  <c r="O1442" i="31"/>
  <c r="N1442" i="31"/>
  <c r="M1442" i="31"/>
  <c r="L1442" i="31"/>
  <c r="K1442" i="31"/>
  <c r="J1442" i="31"/>
  <c r="B1442" i="31"/>
  <c r="A1442" i="31"/>
  <c r="R1441" i="31"/>
  <c r="Q1441" i="31"/>
  <c r="P1441" i="31"/>
  <c r="O1441" i="31"/>
  <c r="N1441" i="31"/>
  <c r="M1441" i="31"/>
  <c r="L1441" i="31"/>
  <c r="K1441" i="31"/>
  <c r="J1441" i="31"/>
  <c r="B1441" i="31"/>
  <c r="A1441" i="31"/>
  <c r="R1440" i="31"/>
  <c r="Q1440" i="31"/>
  <c r="P1440" i="31"/>
  <c r="O1440" i="31"/>
  <c r="N1440" i="31"/>
  <c r="M1440" i="31"/>
  <c r="L1440" i="31"/>
  <c r="K1440" i="31"/>
  <c r="J1440" i="31"/>
  <c r="B1440" i="31"/>
  <c r="A1440" i="31"/>
  <c r="R1439" i="31"/>
  <c r="Q1439" i="31"/>
  <c r="P1439" i="31"/>
  <c r="O1439" i="31"/>
  <c r="N1439" i="31"/>
  <c r="M1439" i="31"/>
  <c r="L1439" i="31"/>
  <c r="K1439" i="31"/>
  <c r="J1439" i="31"/>
  <c r="B1439" i="31"/>
  <c r="A1439" i="31"/>
  <c r="R1438" i="31"/>
  <c r="Q1438" i="31"/>
  <c r="P1438" i="31"/>
  <c r="O1438" i="31"/>
  <c r="N1438" i="31"/>
  <c r="M1438" i="31"/>
  <c r="L1438" i="31"/>
  <c r="K1438" i="31"/>
  <c r="J1438" i="31"/>
  <c r="B1438" i="31"/>
  <c r="A1438" i="31"/>
  <c r="R1437" i="31"/>
  <c r="Q1437" i="31"/>
  <c r="P1437" i="31"/>
  <c r="O1437" i="31"/>
  <c r="N1437" i="31"/>
  <c r="M1437" i="31"/>
  <c r="L1437" i="31"/>
  <c r="K1437" i="31"/>
  <c r="J1437" i="31"/>
  <c r="B1437" i="31"/>
  <c r="A1437" i="31"/>
  <c r="R1436" i="31"/>
  <c r="Q1436" i="31"/>
  <c r="P1436" i="31"/>
  <c r="O1436" i="31"/>
  <c r="N1436" i="31"/>
  <c r="M1436" i="31"/>
  <c r="L1436" i="31"/>
  <c r="K1436" i="31"/>
  <c r="J1436" i="31"/>
  <c r="B1436" i="31"/>
  <c r="A1436" i="31"/>
  <c r="R1435" i="31"/>
  <c r="Q1435" i="31"/>
  <c r="P1435" i="31"/>
  <c r="O1435" i="31"/>
  <c r="N1435" i="31"/>
  <c r="M1435" i="31"/>
  <c r="L1435" i="31"/>
  <c r="K1435" i="31"/>
  <c r="J1435" i="31"/>
  <c r="B1435" i="31"/>
  <c r="A1435" i="31"/>
  <c r="R1434" i="31"/>
  <c r="Q1434" i="31"/>
  <c r="P1434" i="31"/>
  <c r="O1434" i="31"/>
  <c r="N1434" i="31"/>
  <c r="M1434" i="31"/>
  <c r="L1434" i="31"/>
  <c r="K1434" i="31"/>
  <c r="J1434" i="31"/>
  <c r="B1434" i="31"/>
  <c r="A1434" i="31"/>
  <c r="R1433" i="31"/>
  <c r="Q1433" i="31"/>
  <c r="P1433" i="31"/>
  <c r="O1433" i="31"/>
  <c r="N1433" i="31"/>
  <c r="M1433" i="31"/>
  <c r="L1433" i="31"/>
  <c r="K1433" i="31"/>
  <c r="J1433" i="31"/>
  <c r="B1433" i="31"/>
  <c r="A1433" i="31"/>
  <c r="R1432" i="31"/>
  <c r="Q1432" i="31"/>
  <c r="P1432" i="31"/>
  <c r="O1432" i="31"/>
  <c r="N1432" i="31"/>
  <c r="M1432" i="31"/>
  <c r="L1432" i="31"/>
  <c r="K1432" i="31"/>
  <c r="J1432" i="31"/>
  <c r="B1432" i="31"/>
  <c r="A1432" i="31"/>
  <c r="R1431" i="31"/>
  <c r="Q1431" i="31"/>
  <c r="P1431" i="31"/>
  <c r="O1431" i="31"/>
  <c r="N1431" i="31"/>
  <c r="M1431" i="31"/>
  <c r="L1431" i="31"/>
  <c r="K1431" i="31"/>
  <c r="J1431" i="31"/>
  <c r="B1431" i="31"/>
  <c r="A1431" i="31"/>
  <c r="R1430" i="31"/>
  <c r="Q1430" i="31"/>
  <c r="P1430" i="31"/>
  <c r="O1430" i="31"/>
  <c r="N1430" i="31"/>
  <c r="M1430" i="31"/>
  <c r="L1430" i="31"/>
  <c r="K1430" i="31"/>
  <c r="J1430" i="31"/>
  <c r="B1430" i="31"/>
  <c r="A1430" i="31"/>
  <c r="R1429" i="31"/>
  <c r="Q1429" i="31"/>
  <c r="P1429" i="31"/>
  <c r="O1429" i="31"/>
  <c r="N1429" i="31"/>
  <c r="M1429" i="31"/>
  <c r="L1429" i="31"/>
  <c r="K1429" i="31"/>
  <c r="J1429" i="31"/>
  <c r="B1429" i="31"/>
  <c r="A1429" i="31"/>
  <c r="R1428" i="31"/>
  <c r="Q1428" i="31"/>
  <c r="P1428" i="31"/>
  <c r="O1428" i="31"/>
  <c r="N1428" i="31"/>
  <c r="M1428" i="31"/>
  <c r="L1428" i="31"/>
  <c r="K1428" i="31"/>
  <c r="J1428" i="31"/>
  <c r="B1428" i="31"/>
  <c r="A1428" i="31"/>
  <c r="R1427" i="31"/>
  <c r="Q1427" i="31"/>
  <c r="P1427" i="31"/>
  <c r="O1427" i="31"/>
  <c r="N1427" i="31"/>
  <c r="M1427" i="31"/>
  <c r="L1427" i="31"/>
  <c r="K1427" i="31"/>
  <c r="J1427" i="31"/>
  <c r="B1427" i="31"/>
  <c r="A1427" i="31"/>
  <c r="R1426" i="31"/>
  <c r="Q1426" i="31"/>
  <c r="P1426" i="31"/>
  <c r="O1426" i="31"/>
  <c r="N1426" i="31"/>
  <c r="M1426" i="31"/>
  <c r="L1426" i="31"/>
  <c r="K1426" i="31"/>
  <c r="J1426" i="31"/>
  <c r="B1426" i="31"/>
  <c r="A1426" i="31"/>
  <c r="R1425" i="31"/>
  <c r="Q1425" i="31"/>
  <c r="P1425" i="31"/>
  <c r="O1425" i="31"/>
  <c r="N1425" i="31"/>
  <c r="M1425" i="31"/>
  <c r="L1425" i="31"/>
  <c r="K1425" i="31"/>
  <c r="J1425" i="31"/>
  <c r="B1425" i="31"/>
  <c r="A1425" i="31"/>
  <c r="R1424" i="31"/>
  <c r="Q1424" i="31"/>
  <c r="P1424" i="31"/>
  <c r="O1424" i="31"/>
  <c r="N1424" i="31"/>
  <c r="M1424" i="31"/>
  <c r="L1424" i="31"/>
  <c r="K1424" i="31"/>
  <c r="J1424" i="31"/>
  <c r="B1424" i="31"/>
  <c r="A1424" i="31"/>
  <c r="R1423" i="31"/>
  <c r="Q1423" i="31"/>
  <c r="P1423" i="31"/>
  <c r="O1423" i="31"/>
  <c r="N1423" i="31"/>
  <c r="M1423" i="31"/>
  <c r="L1423" i="31"/>
  <c r="K1423" i="31"/>
  <c r="J1423" i="31"/>
  <c r="B1423" i="31"/>
  <c r="A1423" i="31"/>
  <c r="R1422" i="31"/>
  <c r="Q1422" i="31"/>
  <c r="P1422" i="31"/>
  <c r="O1422" i="31"/>
  <c r="N1422" i="31"/>
  <c r="M1422" i="31"/>
  <c r="L1422" i="31"/>
  <c r="K1422" i="31"/>
  <c r="J1422" i="31"/>
  <c r="B1422" i="31"/>
  <c r="A1422" i="31"/>
  <c r="R1421" i="31"/>
  <c r="Q1421" i="31"/>
  <c r="P1421" i="31"/>
  <c r="O1421" i="31"/>
  <c r="N1421" i="31"/>
  <c r="M1421" i="31"/>
  <c r="L1421" i="31"/>
  <c r="K1421" i="31"/>
  <c r="J1421" i="31"/>
  <c r="B1421" i="31"/>
  <c r="A1421" i="31"/>
  <c r="R1420" i="31"/>
  <c r="Q1420" i="31"/>
  <c r="P1420" i="31"/>
  <c r="O1420" i="31"/>
  <c r="N1420" i="31"/>
  <c r="M1420" i="31"/>
  <c r="L1420" i="31"/>
  <c r="K1420" i="31"/>
  <c r="J1420" i="31"/>
  <c r="B1420" i="31"/>
  <c r="A1420" i="31"/>
  <c r="R1419" i="31"/>
  <c r="Q1419" i="31"/>
  <c r="P1419" i="31"/>
  <c r="O1419" i="31"/>
  <c r="N1419" i="31"/>
  <c r="M1419" i="31"/>
  <c r="L1419" i="31"/>
  <c r="K1419" i="31"/>
  <c r="J1419" i="31"/>
  <c r="B1419" i="31"/>
  <c r="A1419" i="31"/>
  <c r="R1418" i="31"/>
  <c r="Q1418" i="31"/>
  <c r="P1418" i="31"/>
  <c r="O1418" i="31"/>
  <c r="N1418" i="31"/>
  <c r="M1418" i="31"/>
  <c r="L1418" i="31"/>
  <c r="K1418" i="31"/>
  <c r="J1418" i="31"/>
  <c r="B1418" i="31"/>
  <c r="A1418" i="31"/>
  <c r="R1417" i="31"/>
  <c r="Q1417" i="31"/>
  <c r="P1417" i="31"/>
  <c r="O1417" i="31"/>
  <c r="N1417" i="31"/>
  <c r="M1417" i="31"/>
  <c r="L1417" i="31"/>
  <c r="K1417" i="31"/>
  <c r="J1417" i="31"/>
  <c r="B1417" i="31"/>
  <c r="A1417" i="31"/>
  <c r="R1416" i="31"/>
  <c r="Q1416" i="31"/>
  <c r="P1416" i="31"/>
  <c r="O1416" i="31"/>
  <c r="N1416" i="31"/>
  <c r="M1416" i="31"/>
  <c r="L1416" i="31"/>
  <c r="K1416" i="31"/>
  <c r="J1416" i="31"/>
  <c r="B1416" i="31"/>
  <c r="A1416" i="31"/>
  <c r="R1415" i="31"/>
  <c r="Q1415" i="31"/>
  <c r="P1415" i="31"/>
  <c r="O1415" i="31"/>
  <c r="N1415" i="31"/>
  <c r="M1415" i="31"/>
  <c r="L1415" i="31"/>
  <c r="K1415" i="31"/>
  <c r="J1415" i="31"/>
  <c r="B1415" i="31"/>
  <c r="A1415" i="31"/>
  <c r="R1414" i="31"/>
  <c r="Q1414" i="31"/>
  <c r="P1414" i="31"/>
  <c r="O1414" i="31"/>
  <c r="N1414" i="31"/>
  <c r="M1414" i="31"/>
  <c r="L1414" i="31"/>
  <c r="K1414" i="31"/>
  <c r="J1414" i="31"/>
  <c r="B1414" i="31"/>
  <c r="A1414" i="31"/>
  <c r="R1413" i="31"/>
  <c r="Q1413" i="31"/>
  <c r="P1413" i="31"/>
  <c r="O1413" i="31"/>
  <c r="N1413" i="31"/>
  <c r="M1413" i="31"/>
  <c r="L1413" i="31"/>
  <c r="K1413" i="31"/>
  <c r="J1413" i="31"/>
  <c r="B1413" i="31"/>
  <c r="A1413" i="31"/>
  <c r="R1412" i="31"/>
  <c r="Q1412" i="31"/>
  <c r="P1412" i="31"/>
  <c r="O1412" i="31"/>
  <c r="N1412" i="31"/>
  <c r="M1412" i="31"/>
  <c r="L1412" i="31"/>
  <c r="K1412" i="31"/>
  <c r="J1412" i="31"/>
  <c r="B1412" i="31"/>
  <c r="A1412" i="31"/>
  <c r="R1411" i="31"/>
  <c r="Q1411" i="31"/>
  <c r="P1411" i="31"/>
  <c r="O1411" i="31"/>
  <c r="N1411" i="31"/>
  <c r="M1411" i="31"/>
  <c r="L1411" i="31"/>
  <c r="K1411" i="31"/>
  <c r="J1411" i="31"/>
  <c r="B1411" i="31"/>
  <c r="A1411" i="31"/>
  <c r="R1410" i="31"/>
  <c r="Q1410" i="31"/>
  <c r="P1410" i="31"/>
  <c r="O1410" i="31"/>
  <c r="N1410" i="31"/>
  <c r="M1410" i="31"/>
  <c r="L1410" i="31"/>
  <c r="K1410" i="31"/>
  <c r="J1410" i="31"/>
  <c r="B1410" i="31"/>
  <c r="A1410" i="31"/>
  <c r="R1409" i="31"/>
  <c r="Q1409" i="31"/>
  <c r="P1409" i="31"/>
  <c r="O1409" i="31"/>
  <c r="N1409" i="31"/>
  <c r="M1409" i="31"/>
  <c r="L1409" i="31"/>
  <c r="K1409" i="31"/>
  <c r="J1409" i="31"/>
  <c r="B1409" i="31"/>
  <c r="A1409" i="31"/>
  <c r="R1408" i="31"/>
  <c r="Q1408" i="31"/>
  <c r="P1408" i="31"/>
  <c r="O1408" i="31"/>
  <c r="N1408" i="31"/>
  <c r="M1408" i="31"/>
  <c r="L1408" i="31"/>
  <c r="K1408" i="31"/>
  <c r="J1408" i="31"/>
  <c r="B1408" i="31"/>
  <c r="A1408" i="31"/>
  <c r="R1407" i="31"/>
  <c r="Q1407" i="31"/>
  <c r="P1407" i="31"/>
  <c r="O1407" i="31"/>
  <c r="N1407" i="31"/>
  <c r="M1407" i="31"/>
  <c r="L1407" i="31"/>
  <c r="K1407" i="31"/>
  <c r="J1407" i="31"/>
  <c r="B1407" i="31"/>
  <c r="A1407" i="31"/>
  <c r="R1406" i="31"/>
  <c r="Q1406" i="31"/>
  <c r="P1406" i="31"/>
  <c r="O1406" i="31"/>
  <c r="N1406" i="31"/>
  <c r="M1406" i="31"/>
  <c r="L1406" i="31"/>
  <c r="K1406" i="31"/>
  <c r="J1406" i="31"/>
  <c r="B1406" i="31"/>
  <c r="A1406" i="31"/>
  <c r="R1405" i="31"/>
  <c r="Q1405" i="31"/>
  <c r="P1405" i="31"/>
  <c r="O1405" i="31"/>
  <c r="N1405" i="31"/>
  <c r="M1405" i="31"/>
  <c r="L1405" i="31"/>
  <c r="K1405" i="31"/>
  <c r="J1405" i="31"/>
  <c r="B1405" i="31"/>
  <c r="A1405" i="31"/>
  <c r="R1404" i="31"/>
  <c r="Q1404" i="31"/>
  <c r="P1404" i="31"/>
  <c r="O1404" i="31"/>
  <c r="N1404" i="31"/>
  <c r="M1404" i="31"/>
  <c r="L1404" i="31"/>
  <c r="K1404" i="31"/>
  <c r="J1404" i="31"/>
  <c r="B1404" i="31"/>
  <c r="A1404" i="31"/>
  <c r="R1403" i="31"/>
  <c r="Q1403" i="31"/>
  <c r="P1403" i="31"/>
  <c r="O1403" i="31"/>
  <c r="N1403" i="31"/>
  <c r="M1403" i="31"/>
  <c r="L1403" i="31"/>
  <c r="K1403" i="31"/>
  <c r="J1403" i="31"/>
  <c r="B1403" i="31"/>
  <c r="A1403" i="31"/>
  <c r="R1402" i="31"/>
  <c r="Q1402" i="31"/>
  <c r="P1402" i="31"/>
  <c r="O1402" i="31"/>
  <c r="N1402" i="31"/>
  <c r="M1402" i="31"/>
  <c r="L1402" i="31"/>
  <c r="K1402" i="31"/>
  <c r="J1402" i="31"/>
  <c r="B1402" i="31"/>
  <c r="A1402" i="31"/>
  <c r="R1401" i="31"/>
  <c r="Q1401" i="31"/>
  <c r="P1401" i="31"/>
  <c r="O1401" i="31"/>
  <c r="N1401" i="31"/>
  <c r="M1401" i="31"/>
  <c r="L1401" i="31"/>
  <c r="K1401" i="31"/>
  <c r="J1401" i="31"/>
  <c r="B1401" i="31"/>
  <c r="A1401" i="31"/>
  <c r="R1400" i="31"/>
  <c r="Q1400" i="31"/>
  <c r="P1400" i="31"/>
  <c r="O1400" i="31"/>
  <c r="N1400" i="31"/>
  <c r="M1400" i="31"/>
  <c r="L1400" i="31"/>
  <c r="K1400" i="31"/>
  <c r="J1400" i="31"/>
  <c r="B1400" i="31"/>
  <c r="A1400" i="31"/>
  <c r="R1399" i="31"/>
  <c r="Q1399" i="31"/>
  <c r="P1399" i="31"/>
  <c r="O1399" i="31"/>
  <c r="N1399" i="31"/>
  <c r="M1399" i="31"/>
  <c r="L1399" i="31"/>
  <c r="K1399" i="31"/>
  <c r="J1399" i="31"/>
  <c r="B1399" i="31"/>
  <c r="A1399" i="31"/>
  <c r="R1398" i="31"/>
  <c r="Q1398" i="31"/>
  <c r="P1398" i="31"/>
  <c r="O1398" i="31"/>
  <c r="N1398" i="31"/>
  <c r="M1398" i="31"/>
  <c r="L1398" i="31"/>
  <c r="K1398" i="31"/>
  <c r="J1398" i="31"/>
  <c r="B1398" i="31"/>
  <c r="A1398" i="31"/>
  <c r="R1397" i="31"/>
  <c r="Q1397" i="31"/>
  <c r="P1397" i="31"/>
  <c r="O1397" i="31"/>
  <c r="N1397" i="31"/>
  <c r="M1397" i="31"/>
  <c r="L1397" i="31"/>
  <c r="K1397" i="31"/>
  <c r="J1397" i="31"/>
  <c r="B1397" i="31"/>
  <c r="A1397" i="31"/>
  <c r="R1396" i="31"/>
  <c r="Q1396" i="31"/>
  <c r="P1396" i="31"/>
  <c r="O1396" i="31"/>
  <c r="N1396" i="31"/>
  <c r="M1396" i="31"/>
  <c r="L1396" i="31"/>
  <c r="K1396" i="31"/>
  <c r="J1396" i="31"/>
  <c r="B1396" i="31"/>
  <c r="A1396" i="31"/>
  <c r="R1395" i="31"/>
  <c r="Q1395" i="31"/>
  <c r="P1395" i="31"/>
  <c r="O1395" i="31"/>
  <c r="N1395" i="31"/>
  <c r="M1395" i="31"/>
  <c r="L1395" i="31"/>
  <c r="K1395" i="31"/>
  <c r="J1395" i="31"/>
  <c r="B1395" i="31"/>
  <c r="A1395" i="31"/>
  <c r="R1394" i="31"/>
  <c r="Q1394" i="31"/>
  <c r="P1394" i="31"/>
  <c r="O1394" i="31"/>
  <c r="N1394" i="31"/>
  <c r="M1394" i="31"/>
  <c r="L1394" i="31"/>
  <c r="K1394" i="31"/>
  <c r="J1394" i="31"/>
  <c r="B1394" i="31"/>
  <c r="A1394" i="31"/>
  <c r="R1393" i="31"/>
  <c r="Q1393" i="31"/>
  <c r="P1393" i="31"/>
  <c r="O1393" i="31"/>
  <c r="N1393" i="31"/>
  <c r="M1393" i="31"/>
  <c r="L1393" i="31"/>
  <c r="K1393" i="31"/>
  <c r="J1393" i="31"/>
  <c r="B1393" i="31"/>
  <c r="A1393" i="31"/>
  <c r="R1392" i="31"/>
  <c r="Q1392" i="31"/>
  <c r="P1392" i="31"/>
  <c r="O1392" i="31"/>
  <c r="N1392" i="31"/>
  <c r="M1392" i="31"/>
  <c r="L1392" i="31"/>
  <c r="K1392" i="31"/>
  <c r="J1392" i="31"/>
  <c r="B1392" i="31"/>
  <c r="A1392" i="31"/>
  <c r="R1391" i="31"/>
  <c r="Q1391" i="31"/>
  <c r="P1391" i="31"/>
  <c r="O1391" i="31"/>
  <c r="N1391" i="31"/>
  <c r="M1391" i="31"/>
  <c r="L1391" i="31"/>
  <c r="K1391" i="31"/>
  <c r="J1391" i="31"/>
  <c r="B1391" i="31"/>
  <c r="A1391" i="31"/>
  <c r="R1390" i="31"/>
  <c r="Q1390" i="31"/>
  <c r="P1390" i="31"/>
  <c r="O1390" i="31"/>
  <c r="N1390" i="31"/>
  <c r="M1390" i="31"/>
  <c r="L1390" i="31"/>
  <c r="K1390" i="31"/>
  <c r="J1390" i="31"/>
  <c r="B1390" i="31"/>
  <c r="A1390" i="31"/>
  <c r="R1389" i="31"/>
  <c r="Q1389" i="31"/>
  <c r="P1389" i="31"/>
  <c r="O1389" i="31"/>
  <c r="N1389" i="31"/>
  <c r="M1389" i="31"/>
  <c r="L1389" i="31"/>
  <c r="K1389" i="31"/>
  <c r="J1389" i="31"/>
  <c r="B1389" i="31"/>
  <c r="A1389" i="31"/>
  <c r="R1388" i="31"/>
  <c r="Q1388" i="31"/>
  <c r="P1388" i="31"/>
  <c r="O1388" i="31"/>
  <c r="N1388" i="31"/>
  <c r="M1388" i="31"/>
  <c r="L1388" i="31"/>
  <c r="K1388" i="31"/>
  <c r="J1388" i="31"/>
  <c r="B1388" i="31"/>
  <c r="A1388" i="31"/>
  <c r="R1387" i="31"/>
  <c r="Q1387" i="31"/>
  <c r="P1387" i="31"/>
  <c r="O1387" i="31"/>
  <c r="N1387" i="31"/>
  <c r="M1387" i="31"/>
  <c r="L1387" i="31"/>
  <c r="K1387" i="31"/>
  <c r="J1387" i="31"/>
  <c r="B1387" i="31"/>
  <c r="A1387" i="31"/>
  <c r="R1386" i="31"/>
  <c r="Q1386" i="31"/>
  <c r="P1386" i="31"/>
  <c r="O1386" i="31"/>
  <c r="N1386" i="31"/>
  <c r="M1386" i="31"/>
  <c r="L1386" i="31"/>
  <c r="K1386" i="31"/>
  <c r="J1386" i="31"/>
  <c r="B1386" i="31"/>
  <c r="A1386" i="31"/>
  <c r="R1385" i="31"/>
  <c r="Q1385" i="31"/>
  <c r="P1385" i="31"/>
  <c r="O1385" i="31"/>
  <c r="N1385" i="31"/>
  <c r="M1385" i="31"/>
  <c r="L1385" i="31"/>
  <c r="K1385" i="31"/>
  <c r="J1385" i="31"/>
  <c r="B1385" i="31"/>
  <c r="A1385" i="31"/>
  <c r="R1384" i="31"/>
  <c r="Q1384" i="31"/>
  <c r="P1384" i="31"/>
  <c r="O1384" i="31"/>
  <c r="N1384" i="31"/>
  <c r="M1384" i="31"/>
  <c r="L1384" i="31"/>
  <c r="K1384" i="31"/>
  <c r="J1384" i="31"/>
  <c r="B1384" i="31"/>
  <c r="A1384" i="31"/>
  <c r="R1383" i="31"/>
  <c r="Q1383" i="31"/>
  <c r="P1383" i="31"/>
  <c r="O1383" i="31"/>
  <c r="N1383" i="31"/>
  <c r="M1383" i="31"/>
  <c r="L1383" i="31"/>
  <c r="K1383" i="31"/>
  <c r="J1383" i="31"/>
  <c r="B1383" i="31"/>
  <c r="A1383" i="31"/>
  <c r="R1382" i="31"/>
  <c r="Q1382" i="31"/>
  <c r="P1382" i="31"/>
  <c r="O1382" i="31"/>
  <c r="N1382" i="31"/>
  <c r="M1382" i="31"/>
  <c r="L1382" i="31"/>
  <c r="K1382" i="31"/>
  <c r="J1382" i="31"/>
  <c r="B1382" i="31"/>
  <c r="A1382" i="31"/>
  <c r="R1381" i="31"/>
  <c r="Q1381" i="31"/>
  <c r="P1381" i="31"/>
  <c r="O1381" i="31"/>
  <c r="N1381" i="31"/>
  <c r="M1381" i="31"/>
  <c r="L1381" i="31"/>
  <c r="K1381" i="31"/>
  <c r="J1381" i="31"/>
  <c r="B1381" i="31"/>
  <c r="A1381" i="31"/>
  <c r="R1380" i="31"/>
  <c r="Q1380" i="31"/>
  <c r="P1380" i="31"/>
  <c r="O1380" i="31"/>
  <c r="N1380" i="31"/>
  <c r="M1380" i="31"/>
  <c r="L1380" i="31"/>
  <c r="K1380" i="31"/>
  <c r="J1380" i="31"/>
  <c r="B1380" i="31"/>
  <c r="A1380" i="31"/>
  <c r="R1379" i="31"/>
  <c r="Q1379" i="31"/>
  <c r="P1379" i="31"/>
  <c r="O1379" i="31"/>
  <c r="N1379" i="31"/>
  <c r="M1379" i="31"/>
  <c r="L1379" i="31"/>
  <c r="K1379" i="31"/>
  <c r="J1379" i="31"/>
  <c r="B1379" i="31"/>
  <c r="A1379" i="31"/>
  <c r="R1378" i="31"/>
  <c r="Q1378" i="31"/>
  <c r="P1378" i="31"/>
  <c r="O1378" i="31"/>
  <c r="N1378" i="31"/>
  <c r="M1378" i="31"/>
  <c r="L1378" i="31"/>
  <c r="K1378" i="31"/>
  <c r="J1378" i="31"/>
  <c r="B1378" i="31"/>
  <c r="A1378" i="31"/>
  <c r="R1377" i="31"/>
  <c r="Q1377" i="31"/>
  <c r="P1377" i="31"/>
  <c r="O1377" i="31"/>
  <c r="N1377" i="31"/>
  <c r="M1377" i="31"/>
  <c r="L1377" i="31"/>
  <c r="K1377" i="31"/>
  <c r="J1377" i="31"/>
  <c r="B1377" i="31"/>
  <c r="A1377" i="31"/>
  <c r="R1376" i="31"/>
  <c r="Q1376" i="31"/>
  <c r="P1376" i="31"/>
  <c r="O1376" i="31"/>
  <c r="N1376" i="31"/>
  <c r="M1376" i="31"/>
  <c r="L1376" i="31"/>
  <c r="K1376" i="31"/>
  <c r="J1376" i="31"/>
  <c r="B1376" i="31"/>
  <c r="A1376" i="31"/>
  <c r="R1375" i="31"/>
  <c r="Q1375" i="31"/>
  <c r="P1375" i="31"/>
  <c r="O1375" i="31"/>
  <c r="N1375" i="31"/>
  <c r="M1375" i="31"/>
  <c r="L1375" i="31"/>
  <c r="K1375" i="31"/>
  <c r="J1375" i="31"/>
  <c r="B1375" i="31"/>
  <c r="A1375" i="31"/>
  <c r="R1374" i="31"/>
  <c r="Q1374" i="31"/>
  <c r="P1374" i="31"/>
  <c r="O1374" i="31"/>
  <c r="N1374" i="31"/>
  <c r="M1374" i="31"/>
  <c r="L1374" i="31"/>
  <c r="K1374" i="31"/>
  <c r="J1374" i="31"/>
  <c r="B1374" i="31"/>
  <c r="A1374" i="31"/>
  <c r="R1373" i="31"/>
  <c r="Q1373" i="31"/>
  <c r="P1373" i="31"/>
  <c r="O1373" i="31"/>
  <c r="N1373" i="31"/>
  <c r="M1373" i="31"/>
  <c r="L1373" i="31"/>
  <c r="K1373" i="31"/>
  <c r="J1373" i="31"/>
  <c r="B1373" i="31"/>
  <c r="A1373" i="31"/>
  <c r="R1372" i="31"/>
  <c r="Q1372" i="31"/>
  <c r="P1372" i="31"/>
  <c r="O1372" i="31"/>
  <c r="N1372" i="31"/>
  <c r="M1372" i="31"/>
  <c r="L1372" i="31"/>
  <c r="K1372" i="31"/>
  <c r="J1372" i="31"/>
  <c r="B1372" i="31"/>
  <c r="A1372" i="31"/>
  <c r="R1371" i="31"/>
  <c r="Q1371" i="31"/>
  <c r="P1371" i="31"/>
  <c r="O1371" i="31"/>
  <c r="N1371" i="31"/>
  <c r="M1371" i="31"/>
  <c r="L1371" i="31"/>
  <c r="K1371" i="31"/>
  <c r="J1371" i="31"/>
  <c r="B1371" i="31"/>
  <c r="A1371" i="31"/>
  <c r="R1370" i="31"/>
  <c r="Q1370" i="31"/>
  <c r="P1370" i="31"/>
  <c r="O1370" i="31"/>
  <c r="N1370" i="31"/>
  <c r="M1370" i="31"/>
  <c r="L1370" i="31"/>
  <c r="K1370" i="31"/>
  <c r="J1370" i="31"/>
  <c r="B1370" i="31"/>
  <c r="A1370" i="31"/>
  <c r="R1369" i="31"/>
  <c r="Q1369" i="31"/>
  <c r="P1369" i="31"/>
  <c r="O1369" i="31"/>
  <c r="N1369" i="31"/>
  <c r="M1369" i="31"/>
  <c r="L1369" i="31"/>
  <c r="K1369" i="31"/>
  <c r="J1369" i="31"/>
  <c r="B1369" i="31"/>
  <c r="A1369" i="31"/>
  <c r="R1368" i="31"/>
  <c r="Q1368" i="31"/>
  <c r="P1368" i="31"/>
  <c r="O1368" i="31"/>
  <c r="N1368" i="31"/>
  <c r="M1368" i="31"/>
  <c r="L1368" i="31"/>
  <c r="K1368" i="31"/>
  <c r="J1368" i="31"/>
  <c r="B1368" i="31"/>
  <c r="A1368" i="31"/>
  <c r="R1367" i="31"/>
  <c r="Q1367" i="31"/>
  <c r="P1367" i="31"/>
  <c r="O1367" i="31"/>
  <c r="N1367" i="31"/>
  <c r="M1367" i="31"/>
  <c r="L1367" i="31"/>
  <c r="K1367" i="31"/>
  <c r="J1367" i="31"/>
  <c r="B1367" i="31"/>
  <c r="A1367" i="31"/>
  <c r="R1366" i="31"/>
  <c r="Q1366" i="31"/>
  <c r="P1366" i="31"/>
  <c r="O1366" i="31"/>
  <c r="N1366" i="31"/>
  <c r="M1366" i="31"/>
  <c r="L1366" i="31"/>
  <c r="K1366" i="31"/>
  <c r="J1366" i="31"/>
  <c r="B1366" i="31"/>
  <c r="A1366" i="31"/>
  <c r="R1365" i="31"/>
  <c r="Q1365" i="31"/>
  <c r="P1365" i="31"/>
  <c r="O1365" i="31"/>
  <c r="N1365" i="31"/>
  <c r="M1365" i="31"/>
  <c r="L1365" i="31"/>
  <c r="K1365" i="31"/>
  <c r="J1365" i="31"/>
  <c r="B1365" i="31"/>
  <c r="A1365" i="31"/>
  <c r="R1364" i="31"/>
  <c r="Q1364" i="31"/>
  <c r="P1364" i="31"/>
  <c r="O1364" i="31"/>
  <c r="N1364" i="31"/>
  <c r="M1364" i="31"/>
  <c r="L1364" i="31"/>
  <c r="K1364" i="31"/>
  <c r="J1364" i="31"/>
  <c r="B1364" i="31"/>
  <c r="A1364" i="31"/>
  <c r="R1363" i="31"/>
  <c r="Q1363" i="31"/>
  <c r="P1363" i="31"/>
  <c r="O1363" i="31"/>
  <c r="N1363" i="31"/>
  <c r="M1363" i="31"/>
  <c r="L1363" i="31"/>
  <c r="K1363" i="31"/>
  <c r="J1363" i="31"/>
  <c r="B1363" i="31"/>
  <c r="A1363" i="31"/>
  <c r="R1362" i="31"/>
  <c r="Q1362" i="31"/>
  <c r="P1362" i="31"/>
  <c r="O1362" i="31"/>
  <c r="N1362" i="31"/>
  <c r="M1362" i="31"/>
  <c r="L1362" i="31"/>
  <c r="K1362" i="31"/>
  <c r="J1362" i="31"/>
  <c r="B1362" i="31"/>
  <c r="A1362" i="31"/>
  <c r="R1361" i="31"/>
  <c r="Q1361" i="31"/>
  <c r="P1361" i="31"/>
  <c r="O1361" i="31"/>
  <c r="N1361" i="31"/>
  <c r="M1361" i="31"/>
  <c r="L1361" i="31"/>
  <c r="K1361" i="31"/>
  <c r="J1361" i="31"/>
  <c r="B1361" i="31"/>
  <c r="A1361" i="31"/>
  <c r="R1360" i="31"/>
  <c r="Q1360" i="31"/>
  <c r="P1360" i="31"/>
  <c r="O1360" i="31"/>
  <c r="N1360" i="31"/>
  <c r="M1360" i="31"/>
  <c r="L1360" i="31"/>
  <c r="K1360" i="31"/>
  <c r="J1360" i="31"/>
  <c r="B1360" i="31"/>
  <c r="A1360" i="31"/>
  <c r="R1359" i="31"/>
  <c r="Q1359" i="31"/>
  <c r="P1359" i="31"/>
  <c r="O1359" i="31"/>
  <c r="N1359" i="31"/>
  <c r="M1359" i="31"/>
  <c r="L1359" i="31"/>
  <c r="K1359" i="31"/>
  <c r="J1359" i="31"/>
  <c r="B1359" i="31"/>
  <c r="A1359" i="31"/>
  <c r="R1358" i="31"/>
  <c r="Q1358" i="31"/>
  <c r="P1358" i="31"/>
  <c r="O1358" i="31"/>
  <c r="N1358" i="31"/>
  <c r="M1358" i="31"/>
  <c r="L1358" i="31"/>
  <c r="K1358" i="31"/>
  <c r="J1358" i="31"/>
  <c r="B1358" i="31"/>
  <c r="A1358" i="31"/>
  <c r="R1357" i="31"/>
  <c r="Q1357" i="31"/>
  <c r="P1357" i="31"/>
  <c r="O1357" i="31"/>
  <c r="N1357" i="31"/>
  <c r="M1357" i="31"/>
  <c r="L1357" i="31"/>
  <c r="K1357" i="31"/>
  <c r="J1357" i="31"/>
  <c r="B1357" i="31"/>
  <c r="A1357" i="31"/>
  <c r="R1356" i="31"/>
  <c r="Q1356" i="31"/>
  <c r="P1356" i="31"/>
  <c r="O1356" i="31"/>
  <c r="N1356" i="31"/>
  <c r="M1356" i="31"/>
  <c r="L1356" i="31"/>
  <c r="K1356" i="31"/>
  <c r="J1356" i="31"/>
  <c r="B1356" i="31"/>
  <c r="A1356" i="31"/>
  <c r="R1355" i="31"/>
  <c r="Q1355" i="31"/>
  <c r="P1355" i="31"/>
  <c r="O1355" i="31"/>
  <c r="N1355" i="31"/>
  <c r="M1355" i="31"/>
  <c r="L1355" i="31"/>
  <c r="K1355" i="31"/>
  <c r="J1355" i="31"/>
  <c r="B1355" i="31"/>
  <c r="A1355" i="31"/>
  <c r="R1354" i="31"/>
  <c r="Q1354" i="31"/>
  <c r="P1354" i="31"/>
  <c r="O1354" i="31"/>
  <c r="N1354" i="31"/>
  <c r="M1354" i="31"/>
  <c r="L1354" i="31"/>
  <c r="K1354" i="31"/>
  <c r="J1354" i="31"/>
  <c r="B1354" i="31"/>
  <c r="A1354" i="31"/>
  <c r="R1353" i="31"/>
  <c r="Q1353" i="31"/>
  <c r="P1353" i="31"/>
  <c r="O1353" i="31"/>
  <c r="N1353" i="31"/>
  <c r="M1353" i="31"/>
  <c r="L1353" i="31"/>
  <c r="K1353" i="31"/>
  <c r="J1353" i="31"/>
  <c r="B1353" i="31"/>
  <c r="A1353" i="31"/>
  <c r="R1352" i="31"/>
  <c r="Q1352" i="31"/>
  <c r="P1352" i="31"/>
  <c r="O1352" i="31"/>
  <c r="N1352" i="31"/>
  <c r="M1352" i="31"/>
  <c r="L1352" i="31"/>
  <c r="K1352" i="31"/>
  <c r="J1352" i="31"/>
  <c r="B1352" i="31"/>
  <c r="A1352" i="31"/>
  <c r="R1351" i="31"/>
  <c r="Q1351" i="31"/>
  <c r="P1351" i="31"/>
  <c r="O1351" i="31"/>
  <c r="N1351" i="31"/>
  <c r="M1351" i="31"/>
  <c r="L1351" i="31"/>
  <c r="K1351" i="31"/>
  <c r="J1351" i="31"/>
  <c r="B1351" i="31"/>
  <c r="A1351" i="31"/>
  <c r="R1350" i="31"/>
  <c r="Q1350" i="31"/>
  <c r="P1350" i="31"/>
  <c r="O1350" i="31"/>
  <c r="N1350" i="31"/>
  <c r="M1350" i="31"/>
  <c r="L1350" i="31"/>
  <c r="K1350" i="31"/>
  <c r="J1350" i="31"/>
  <c r="B1350" i="31"/>
  <c r="A1350" i="31"/>
  <c r="R1349" i="31"/>
  <c r="Q1349" i="31"/>
  <c r="P1349" i="31"/>
  <c r="O1349" i="31"/>
  <c r="N1349" i="31"/>
  <c r="M1349" i="31"/>
  <c r="L1349" i="31"/>
  <c r="K1349" i="31"/>
  <c r="J1349" i="31"/>
  <c r="B1349" i="31"/>
  <c r="A1349" i="31"/>
  <c r="R1348" i="31"/>
  <c r="Q1348" i="31"/>
  <c r="P1348" i="31"/>
  <c r="O1348" i="31"/>
  <c r="N1348" i="31"/>
  <c r="M1348" i="31"/>
  <c r="L1348" i="31"/>
  <c r="K1348" i="31"/>
  <c r="J1348" i="31"/>
  <c r="B1348" i="31"/>
  <c r="A1348" i="31"/>
  <c r="R1347" i="31"/>
  <c r="Q1347" i="31"/>
  <c r="P1347" i="31"/>
  <c r="O1347" i="31"/>
  <c r="N1347" i="31"/>
  <c r="M1347" i="31"/>
  <c r="L1347" i="31"/>
  <c r="K1347" i="31"/>
  <c r="J1347" i="31"/>
  <c r="B1347" i="31"/>
  <c r="A1347" i="31"/>
  <c r="R1346" i="31"/>
  <c r="Q1346" i="31"/>
  <c r="P1346" i="31"/>
  <c r="O1346" i="31"/>
  <c r="N1346" i="31"/>
  <c r="M1346" i="31"/>
  <c r="L1346" i="31"/>
  <c r="K1346" i="31"/>
  <c r="J1346" i="31"/>
  <c r="B1346" i="31"/>
  <c r="A1346" i="31"/>
  <c r="R1345" i="31"/>
  <c r="Q1345" i="31"/>
  <c r="P1345" i="31"/>
  <c r="O1345" i="31"/>
  <c r="N1345" i="31"/>
  <c r="M1345" i="31"/>
  <c r="L1345" i="31"/>
  <c r="K1345" i="31"/>
  <c r="J1345" i="31"/>
  <c r="B1345" i="31"/>
  <c r="A1345" i="31"/>
  <c r="R1344" i="31"/>
  <c r="Q1344" i="31"/>
  <c r="P1344" i="31"/>
  <c r="O1344" i="31"/>
  <c r="N1344" i="31"/>
  <c r="M1344" i="31"/>
  <c r="L1344" i="31"/>
  <c r="K1344" i="31"/>
  <c r="J1344" i="31"/>
  <c r="B1344" i="31"/>
  <c r="A1344" i="31"/>
  <c r="R1343" i="31"/>
  <c r="Q1343" i="31"/>
  <c r="P1343" i="31"/>
  <c r="O1343" i="31"/>
  <c r="N1343" i="31"/>
  <c r="M1343" i="31"/>
  <c r="L1343" i="31"/>
  <c r="K1343" i="31"/>
  <c r="J1343" i="31"/>
  <c r="B1343" i="31"/>
  <c r="A1343" i="31"/>
  <c r="R1342" i="31"/>
  <c r="Q1342" i="31"/>
  <c r="P1342" i="31"/>
  <c r="O1342" i="31"/>
  <c r="N1342" i="31"/>
  <c r="M1342" i="31"/>
  <c r="L1342" i="31"/>
  <c r="K1342" i="31"/>
  <c r="J1342" i="31"/>
  <c r="B1342" i="31"/>
  <c r="A1342" i="31"/>
  <c r="R1341" i="31"/>
  <c r="Q1341" i="31"/>
  <c r="P1341" i="31"/>
  <c r="O1341" i="31"/>
  <c r="N1341" i="31"/>
  <c r="M1341" i="31"/>
  <c r="L1341" i="31"/>
  <c r="K1341" i="31"/>
  <c r="J1341" i="31"/>
  <c r="B1341" i="31"/>
  <c r="A1341" i="31"/>
  <c r="R1340" i="31"/>
  <c r="Q1340" i="31"/>
  <c r="P1340" i="31"/>
  <c r="O1340" i="31"/>
  <c r="N1340" i="31"/>
  <c r="M1340" i="31"/>
  <c r="L1340" i="31"/>
  <c r="K1340" i="31"/>
  <c r="J1340" i="31"/>
  <c r="B1340" i="31"/>
  <c r="A1340" i="31"/>
  <c r="R1339" i="31"/>
  <c r="Q1339" i="31"/>
  <c r="P1339" i="31"/>
  <c r="O1339" i="31"/>
  <c r="N1339" i="31"/>
  <c r="M1339" i="31"/>
  <c r="L1339" i="31"/>
  <c r="K1339" i="31"/>
  <c r="J1339" i="31"/>
  <c r="B1339" i="31"/>
  <c r="A1339" i="31"/>
  <c r="R1338" i="31"/>
  <c r="Q1338" i="31"/>
  <c r="P1338" i="31"/>
  <c r="O1338" i="31"/>
  <c r="N1338" i="31"/>
  <c r="M1338" i="31"/>
  <c r="L1338" i="31"/>
  <c r="K1338" i="31"/>
  <c r="J1338" i="31"/>
  <c r="B1338" i="31"/>
  <c r="A1338" i="31"/>
  <c r="R1337" i="31"/>
  <c r="Q1337" i="31"/>
  <c r="P1337" i="31"/>
  <c r="O1337" i="31"/>
  <c r="N1337" i="31"/>
  <c r="M1337" i="31"/>
  <c r="L1337" i="31"/>
  <c r="K1337" i="31"/>
  <c r="J1337" i="31"/>
  <c r="B1337" i="31"/>
  <c r="A1337" i="31"/>
  <c r="R1336" i="31"/>
  <c r="Q1336" i="31"/>
  <c r="P1336" i="31"/>
  <c r="O1336" i="31"/>
  <c r="N1336" i="31"/>
  <c r="M1336" i="31"/>
  <c r="L1336" i="31"/>
  <c r="K1336" i="31"/>
  <c r="J1336" i="31"/>
  <c r="B1336" i="31"/>
  <c r="A1336" i="31"/>
  <c r="R1335" i="31"/>
  <c r="Q1335" i="31"/>
  <c r="P1335" i="31"/>
  <c r="O1335" i="31"/>
  <c r="N1335" i="31"/>
  <c r="M1335" i="31"/>
  <c r="L1335" i="31"/>
  <c r="K1335" i="31"/>
  <c r="J1335" i="31"/>
  <c r="B1335" i="31"/>
  <c r="A1335" i="31"/>
  <c r="R1334" i="31"/>
  <c r="Q1334" i="31"/>
  <c r="P1334" i="31"/>
  <c r="O1334" i="31"/>
  <c r="N1334" i="31"/>
  <c r="M1334" i="31"/>
  <c r="L1334" i="31"/>
  <c r="K1334" i="31"/>
  <c r="J1334" i="31"/>
  <c r="B1334" i="31"/>
  <c r="A1334" i="31"/>
  <c r="R1333" i="31"/>
  <c r="Q1333" i="31"/>
  <c r="P1333" i="31"/>
  <c r="O1333" i="31"/>
  <c r="N1333" i="31"/>
  <c r="M1333" i="31"/>
  <c r="L1333" i="31"/>
  <c r="K1333" i="31"/>
  <c r="J1333" i="31"/>
  <c r="B1333" i="31"/>
  <c r="A1333" i="31"/>
  <c r="R1332" i="31"/>
  <c r="Q1332" i="31"/>
  <c r="P1332" i="31"/>
  <c r="O1332" i="31"/>
  <c r="N1332" i="31"/>
  <c r="M1332" i="31"/>
  <c r="L1332" i="31"/>
  <c r="K1332" i="31"/>
  <c r="J1332" i="31"/>
  <c r="B1332" i="31"/>
  <c r="A1332" i="31"/>
  <c r="R1331" i="31"/>
  <c r="Q1331" i="31"/>
  <c r="P1331" i="31"/>
  <c r="O1331" i="31"/>
  <c r="N1331" i="31"/>
  <c r="M1331" i="31"/>
  <c r="L1331" i="31"/>
  <c r="K1331" i="31"/>
  <c r="J1331" i="31"/>
  <c r="B1331" i="31"/>
  <c r="A1331" i="31"/>
  <c r="R1330" i="31"/>
  <c r="Q1330" i="31"/>
  <c r="P1330" i="31"/>
  <c r="O1330" i="31"/>
  <c r="N1330" i="31"/>
  <c r="M1330" i="31"/>
  <c r="L1330" i="31"/>
  <c r="K1330" i="31"/>
  <c r="J1330" i="31"/>
  <c r="B1330" i="31"/>
  <c r="A1330" i="31"/>
  <c r="R1329" i="31"/>
  <c r="Q1329" i="31"/>
  <c r="P1329" i="31"/>
  <c r="O1329" i="31"/>
  <c r="N1329" i="31"/>
  <c r="M1329" i="31"/>
  <c r="L1329" i="31"/>
  <c r="K1329" i="31"/>
  <c r="J1329" i="31"/>
  <c r="B1329" i="31"/>
  <c r="A1329" i="31"/>
  <c r="R1328" i="31"/>
  <c r="Q1328" i="31"/>
  <c r="P1328" i="31"/>
  <c r="O1328" i="31"/>
  <c r="N1328" i="31"/>
  <c r="M1328" i="31"/>
  <c r="L1328" i="31"/>
  <c r="K1328" i="31"/>
  <c r="J1328" i="31"/>
  <c r="B1328" i="31"/>
  <c r="A1328" i="31"/>
  <c r="R1327" i="31"/>
  <c r="Q1327" i="31"/>
  <c r="P1327" i="31"/>
  <c r="O1327" i="31"/>
  <c r="N1327" i="31"/>
  <c r="M1327" i="31"/>
  <c r="L1327" i="31"/>
  <c r="K1327" i="31"/>
  <c r="J1327" i="31"/>
  <c r="B1327" i="31"/>
  <c r="A1327" i="31"/>
  <c r="R1326" i="31"/>
  <c r="Q1326" i="31"/>
  <c r="P1326" i="31"/>
  <c r="O1326" i="31"/>
  <c r="N1326" i="31"/>
  <c r="M1326" i="31"/>
  <c r="L1326" i="31"/>
  <c r="K1326" i="31"/>
  <c r="J1326" i="31"/>
  <c r="B1326" i="31"/>
  <c r="A1326" i="31"/>
  <c r="R1325" i="31"/>
  <c r="Q1325" i="31"/>
  <c r="P1325" i="31"/>
  <c r="O1325" i="31"/>
  <c r="N1325" i="31"/>
  <c r="M1325" i="31"/>
  <c r="L1325" i="31"/>
  <c r="K1325" i="31"/>
  <c r="J1325" i="31"/>
  <c r="B1325" i="31"/>
  <c r="A1325" i="31"/>
  <c r="R1324" i="31"/>
  <c r="Q1324" i="31"/>
  <c r="P1324" i="31"/>
  <c r="O1324" i="31"/>
  <c r="N1324" i="31"/>
  <c r="M1324" i="31"/>
  <c r="L1324" i="31"/>
  <c r="K1324" i="31"/>
  <c r="J1324" i="31"/>
  <c r="B1324" i="31"/>
  <c r="A1324" i="31"/>
  <c r="R1323" i="31"/>
  <c r="Q1323" i="31"/>
  <c r="P1323" i="31"/>
  <c r="O1323" i="31"/>
  <c r="N1323" i="31"/>
  <c r="M1323" i="31"/>
  <c r="L1323" i="31"/>
  <c r="K1323" i="31"/>
  <c r="J1323" i="31"/>
  <c r="B1323" i="31"/>
  <c r="A1323" i="31"/>
  <c r="R1322" i="31"/>
  <c r="Q1322" i="31"/>
  <c r="P1322" i="31"/>
  <c r="O1322" i="31"/>
  <c r="N1322" i="31"/>
  <c r="M1322" i="31"/>
  <c r="L1322" i="31"/>
  <c r="K1322" i="31"/>
  <c r="J1322" i="31"/>
  <c r="B1322" i="31"/>
  <c r="A1322" i="31"/>
  <c r="R1321" i="31"/>
  <c r="Q1321" i="31"/>
  <c r="P1321" i="31"/>
  <c r="O1321" i="31"/>
  <c r="N1321" i="31"/>
  <c r="M1321" i="31"/>
  <c r="L1321" i="31"/>
  <c r="K1321" i="31"/>
  <c r="J1321" i="31"/>
  <c r="B1321" i="31"/>
  <c r="A1321" i="31"/>
  <c r="R1320" i="31"/>
  <c r="Q1320" i="31"/>
  <c r="P1320" i="31"/>
  <c r="O1320" i="31"/>
  <c r="N1320" i="31"/>
  <c r="M1320" i="31"/>
  <c r="L1320" i="31"/>
  <c r="K1320" i="31"/>
  <c r="J1320" i="31"/>
  <c r="B1320" i="31"/>
  <c r="A1320" i="31"/>
  <c r="R1319" i="31"/>
  <c r="Q1319" i="31"/>
  <c r="P1319" i="31"/>
  <c r="O1319" i="31"/>
  <c r="N1319" i="31"/>
  <c r="M1319" i="31"/>
  <c r="L1319" i="31"/>
  <c r="K1319" i="31"/>
  <c r="J1319" i="31"/>
  <c r="B1319" i="31"/>
  <c r="A1319" i="31"/>
  <c r="R1318" i="31"/>
  <c r="Q1318" i="31"/>
  <c r="P1318" i="31"/>
  <c r="O1318" i="31"/>
  <c r="N1318" i="31"/>
  <c r="M1318" i="31"/>
  <c r="L1318" i="31"/>
  <c r="K1318" i="31"/>
  <c r="J1318" i="31"/>
  <c r="B1318" i="31"/>
  <c r="A1318" i="31"/>
  <c r="R1317" i="31"/>
  <c r="Q1317" i="31"/>
  <c r="P1317" i="31"/>
  <c r="O1317" i="31"/>
  <c r="N1317" i="31"/>
  <c r="M1317" i="31"/>
  <c r="L1317" i="31"/>
  <c r="K1317" i="31"/>
  <c r="J1317" i="31"/>
  <c r="B1317" i="31"/>
  <c r="A1317" i="31"/>
  <c r="R1316" i="31"/>
  <c r="Q1316" i="31"/>
  <c r="P1316" i="31"/>
  <c r="O1316" i="31"/>
  <c r="N1316" i="31"/>
  <c r="M1316" i="31"/>
  <c r="L1316" i="31"/>
  <c r="K1316" i="31"/>
  <c r="J1316" i="31"/>
  <c r="B1316" i="31"/>
  <c r="A1316" i="31"/>
  <c r="R1315" i="31"/>
  <c r="Q1315" i="31"/>
  <c r="P1315" i="31"/>
  <c r="O1315" i="31"/>
  <c r="N1315" i="31"/>
  <c r="M1315" i="31"/>
  <c r="L1315" i="31"/>
  <c r="K1315" i="31"/>
  <c r="J1315" i="31"/>
  <c r="B1315" i="31"/>
  <c r="A1315" i="31"/>
  <c r="R1314" i="31"/>
  <c r="Q1314" i="31"/>
  <c r="P1314" i="31"/>
  <c r="O1314" i="31"/>
  <c r="N1314" i="31"/>
  <c r="M1314" i="31"/>
  <c r="L1314" i="31"/>
  <c r="K1314" i="31"/>
  <c r="J1314" i="31"/>
  <c r="B1314" i="31"/>
  <c r="A1314" i="31"/>
  <c r="R1313" i="31"/>
  <c r="Q1313" i="31"/>
  <c r="P1313" i="31"/>
  <c r="O1313" i="31"/>
  <c r="N1313" i="31"/>
  <c r="M1313" i="31"/>
  <c r="L1313" i="31"/>
  <c r="K1313" i="31"/>
  <c r="J1313" i="31"/>
  <c r="B1313" i="31"/>
  <c r="A1313" i="31"/>
  <c r="R1312" i="31"/>
  <c r="Q1312" i="31"/>
  <c r="P1312" i="31"/>
  <c r="O1312" i="31"/>
  <c r="N1312" i="31"/>
  <c r="M1312" i="31"/>
  <c r="L1312" i="31"/>
  <c r="K1312" i="31"/>
  <c r="J1312" i="31"/>
  <c r="B1312" i="31"/>
  <c r="A1312" i="31"/>
  <c r="R1311" i="31"/>
  <c r="Q1311" i="31"/>
  <c r="P1311" i="31"/>
  <c r="O1311" i="31"/>
  <c r="N1311" i="31"/>
  <c r="M1311" i="31"/>
  <c r="L1311" i="31"/>
  <c r="K1311" i="31"/>
  <c r="J1311" i="31"/>
  <c r="B1311" i="31"/>
  <c r="A1311" i="31"/>
  <c r="R1310" i="31"/>
  <c r="Q1310" i="31"/>
  <c r="P1310" i="31"/>
  <c r="O1310" i="31"/>
  <c r="N1310" i="31"/>
  <c r="M1310" i="31"/>
  <c r="L1310" i="31"/>
  <c r="K1310" i="31"/>
  <c r="J1310" i="31"/>
  <c r="B1310" i="31"/>
  <c r="A1310" i="31"/>
  <c r="R1309" i="31"/>
  <c r="Q1309" i="31"/>
  <c r="P1309" i="31"/>
  <c r="O1309" i="31"/>
  <c r="N1309" i="31"/>
  <c r="M1309" i="31"/>
  <c r="L1309" i="31"/>
  <c r="K1309" i="31"/>
  <c r="J1309" i="31"/>
  <c r="B1309" i="31"/>
  <c r="A1309" i="31"/>
  <c r="R1308" i="31"/>
  <c r="Q1308" i="31"/>
  <c r="P1308" i="31"/>
  <c r="O1308" i="31"/>
  <c r="N1308" i="31"/>
  <c r="M1308" i="31"/>
  <c r="L1308" i="31"/>
  <c r="K1308" i="31"/>
  <c r="J1308" i="31"/>
  <c r="B1308" i="31"/>
  <c r="A1308" i="31"/>
  <c r="R1307" i="31"/>
  <c r="Q1307" i="31"/>
  <c r="P1307" i="31"/>
  <c r="O1307" i="31"/>
  <c r="N1307" i="31"/>
  <c r="M1307" i="31"/>
  <c r="L1307" i="31"/>
  <c r="K1307" i="31"/>
  <c r="J1307" i="31"/>
  <c r="B1307" i="31"/>
  <c r="A1307" i="31"/>
  <c r="R1306" i="31"/>
  <c r="Q1306" i="31"/>
  <c r="P1306" i="31"/>
  <c r="O1306" i="31"/>
  <c r="N1306" i="31"/>
  <c r="M1306" i="31"/>
  <c r="L1306" i="31"/>
  <c r="K1306" i="31"/>
  <c r="J1306" i="31"/>
  <c r="B1306" i="31"/>
  <c r="A1306" i="31"/>
  <c r="R1305" i="31"/>
  <c r="Q1305" i="31"/>
  <c r="P1305" i="31"/>
  <c r="O1305" i="31"/>
  <c r="N1305" i="31"/>
  <c r="M1305" i="31"/>
  <c r="L1305" i="31"/>
  <c r="K1305" i="31"/>
  <c r="J1305" i="31"/>
  <c r="B1305" i="31"/>
  <c r="A1305" i="31"/>
  <c r="R1304" i="31"/>
  <c r="Q1304" i="31"/>
  <c r="P1304" i="31"/>
  <c r="O1304" i="31"/>
  <c r="N1304" i="31"/>
  <c r="M1304" i="31"/>
  <c r="L1304" i="31"/>
  <c r="K1304" i="31"/>
  <c r="J1304" i="31"/>
  <c r="B1304" i="31"/>
  <c r="A1304" i="31"/>
  <c r="R1303" i="31"/>
  <c r="Q1303" i="31"/>
  <c r="P1303" i="31"/>
  <c r="O1303" i="31"/>
  <c r="N1303" i="31"/>
  <c r="M1303" i="31"/>
  <c r="L1303" i="31"/>
  <c r="K1303" i="31"/>
  <c r="J1303" i="31"/>
  <c r="B1303" i="31"/>
  <c r="A1303" i="31"/>
  <c r="R1302" i="31"/>
  <c r="Q1302" i="31"/>
  <c r="P1302" i="31"/>
  <c r="O1302" i="31"/>
  <c r="N1302" i="31"/>
  <c r="M1302" i="31"/>
  <c r="L1302" i="31"/>
  <c r="K1302" i="31"/>
  <c r="J1302" i="31"/>
  <c r="B1302" i="31"/>
  <c r="A1302" i="31"/>
  <c r="R1301" i="31"/>
  <c r="Q1301" i="31"/>
  <c r="P1301" i="31"/>
  <c r="O1301" i="31"/>
  <c r="N1301" i="31"/>
  <c r="M1301" i="31"/>
  <c r="L1301" i="31"/>
  <c r="K1301" i="31"/>
  <c r="J1301" i="31"/>
  <c r="B1301" i="31"/>
  <c r="A1301" i="31"/>
  <c r="R1300" i="31"/>
  <c r="Q1300" i="31"/>
  <c r="P1300" i="31"/>
  <c r="O1300" i="31"/>
  <c r="N1300" i="31"/>
  <c r="M1300" i="31"/>
  <c r="L1300" i="31"/>
  <c r="K1300" i="31"/>
  <c r="J1300" i="31"/>
  <c r="B1300" i="31"/>
  <c r="A1300" i="31"/>
  <c r="R1299" i="31"/>
  <c r="Q1299" i="31"/>
  <c r="P1299" i="31"/>
  <c r="O1299" i="31"/>
  <c r="N1299" i="31"/>
  <c r="M1299" i="31"/>
  <c r="L1299" i="31"/>
  <c r="K1299" i="31"/>
  <c r="J1299" i="31"/>
  <c r="B1299" i="31"/>
  <c r="A1299" i="31"/>
  <c r="R1298" i="31"/>
  <c r="Q1298" i="31"/>
  <c r="P1298" i="31"/>
  <c r="O1298" i="31"/>
  <c r="N1298" i="31"/>
  <c r="M1298" i="31"/>
  <c r="L1298" i="31"/>
  <c r="K1298" i="31"/>
  <c r="J1298" i="31"/>
  <c r="B1298" i="31"/>
  <c r="A1298" i="31"/>
  <c r="R1297" i="31"/>
  <c r="Q1297" i="31"/>
  <c r="P1297" i="31"/>
  <c r="O1297" i="31"/>
  <c r="N1297" i="31"/>
  <c r="M1297" i="31"/>
  <c r="L1297" i="31"/>
  <c r="K1297" i="31"/>
  <c r="J1297" i="31"/>
  <c r="B1297" i="31"/>
  <c r="A1297" i="31"/>
  <c r="R1296" i="31"/>
  <c r="Q1296" i="31"/>
  <c r="P1296" i="31"/>
  <c r="O1296" i="31"/>
  <c r="N1296" i="31"/>
  <c r="M1296" i="31"/>
  <c r="L1296" i="31"/>
  <c r="K1296" i="31"/>
  <c r="J1296" i="31"/>
  <c r="B1296" i="31"/>
  <c r="A1296" i="31"/>
  <c r="R1295" i="31"/>
  <c r="Q1295" i="31"/>
  <c r="P1295" i="31"/>
  <c r="O1295" i="31"/>
  <c r="N1295" i="31"/>
  <c r="M1295" i="31"/>
  <c r="L1295" i="31"/>
  <c r="K1295" i="31"/>
  <c r="J1295" i="31"/>
  <c r="B1295" i="31"/>
  <c r="A1295" i="31"/>
  <c r="R1294" i="31"/>
  <c r="Q1294" i="31"/>
  <c r="P1294" i="31"/>
  <c r="O1294" i="31"/>
  <c r="N1294" i="31"/>
  <c r="M1294" i="31"/>
  <c r="L1294" i="31"/>
  <c r="K1294" i="31"/>
  <c r="J1294" i="31"/>
  <c r="B1294" i="31"/>
  <c r="A1294" i="31"/>
  <c r="R1293" i="31"/>
  <c r="Q1293" i="31"/>
  <c r="P1293" i="31"/>
  <c r="O1293" i="31"/>
  <c r="N1293" i="31"/>
  <c r="M1293" i="31"/>
  <c r="L1293" i="31"/>
  <c r="K1293" i="31"/>
  <c r="J1293" i="31"/>
  <c r="B1293" i="31"/>
  <c r="A1293" i="31"/>
  <c r="R1292" i="31"/>
  <c r="Q1292" i="31"/>
  <c r="P1292" i="31"/>
  <c r="O1292" i="31"/>
  <c r="N1292" i="31"/>
  <c r="M1292" i="31"/>
  <c r="L1292" i="31"/>
  <c r="K1292" i="31"/>
  <c r="J1292" i="31"/>
  <c r="B1292" i="31"/>
  <c r="A1292" i="31"/>
  <c r="R1291" i="31"/>
  <c r="Q1291" i="31"/>
  <c r="P1291" i="31"/>
  <c r="O1291" i="31"/>
  <c r="N1291" i="31"/>
  <c r="M1291" i="31"/>
  <c r="L1291" i="31"/>
  <c r="K1291" i="31"/>
  <c r="J1291" i="31"/>
  <c r="B1291" i="31"/>
  <c r="A1291" i="31"/>
  <c r="R1290" i="31"/>
  <c r="Q1290" i="31"/>
  <c r="P1290" i="31"/>
  <c r="O1290" i="31"/>
  <c r="N1290" i="31"/>
  <c r="M1290" i="31"/>
  <c r="L1290" i="31"/>
  <c r="K1290" i="31"/>
  <c r="J1290" i="31"/>
  <c r="B1290" i="31"/>
  <c r="A1290" i="31"/>
  <c r="R1289" i="31"/>
  <c r="Q1289" i="31"/>
  <c r="P1289" i="31"/>
  <c r="O1289" i="31"/>
  <c r="N1289" i="31"/>
  <c r="M1289" i="31"/>
  <c r="L1289" i="31"/>
  <c r="K1289" i="31"/>
  <c r="J1289" i="31"/>
  <c r="B1289" i="31"/>
  <c r="A1289" i="31"/>
  <c r="R1288" i="31"/>
  <c r="Q1288" i="31"/>
  <c r="P1288" i="31"/>
  <c r="O1288" i="31"/>
  <c r="N1288" i="31"/>
  <c r="M1288" i="31"/>
  <c r="L1288" i="31"/>
  <c r="K1288" i="31"/>
  <c r="J1288" i="31"/>
  <c r="B1288" i="31"/>
  <c r="A1288" i="31"/>
  <c r="R1287" i="31"/>
  <c r="Q1287" i="31"/>
  <c r="P1287" i="31"/>
  <c r="O1287" i="31"/>
  <c r="N1287" i="31"/>
  <c r="M1287" i="31"/>
  <c r="L1287" i="31"/>
  <c r="K1287" i="31"/>
  <c r="J1287" i="31"/>
  <c r="B1287" i="31"/>
  <c r="A1287" i="31"/>
  <c r="R1286" i="31"/>
  <c r="Q1286" i="31"/>
  <c r="P1286" i="31"/>
  <c r="O1286" i="31"/>
  <c r="N1286" i="31"/>
  <c r="M1286" i="31"/>
  <c r="L1286" i="31"/>
  <c r="K1286" i="31"/>
  <c r="J1286" i="31"/>
  <c r="B1286" i="31"/>
  <c r="A1286" i="31"/>
  <c r="R1285" i="31"/>
  <c r="Q1285" i="31"/>
  <c r="P1285" i="31"/>
  <c r="O1285" i="31"/>
  <c r="N1285" i="31"/>
  <c r="M1285" i="31"/>
  <c r="L1285" i="31"/>
  <c r="K1285" i="31"/>
  <c r="J1285" i="31"/>
  <c r="B1285" i="31"/>
  <c r="A1285" i="31"/>
  <c r="R1284" i="31"/>
  <c r="Q1284" i="31"/>
  <c r="P1284" i="31"/>
  <c r="O1284" i="31"/>
  <c r="N1284" i="31"/>
  <c r="M1284" i="31"/>
  <c r="L1284" i="31"/>
  <c r="K1284" i="31"/>
  <c r="J1284" i="31"/>
  <c r="B1284" i="31"/>
  <c r="A1284" i="31"/>
  <c r="R1283" i="31"/>
  <c r="Q1283" i="31"/>
  <c r="P1283" i="31"/>
  <c r="O1283" i="31"/>
  <c r="N1283" i="31"/>
  <c r="M1283" i="31"/>
  <c r="L1283" i="31"/>
  <c r="K1283" i="31"/>
  <c r="J1283" i="31"/>
  <c r="B1283" i="31"/>
  <c r="A1283" i="31"/>
  <c r="R1282" i="31"/>
  <c r="Q1282" i="31"/>
  <c r="P1282" i="31"/>
  <c r="O1282" i="31"/>
  <c r="N1282" i="31"/>
  <c r="M1282" i="31"/>
  <c r="L1282" i="31"/>
  <c r="K1282" i="31"/>
  <c r="J1282" i="31"/>
  <c r="B1282" i="31"/>
  <c r="A1282" i="31"/>
  <c r="R1281" i="31"/>
  <c r="Q1281" i="31"/>
  <c r="P1281" i="31"/>
  <c r="O1281" i="31"/>
  <c r="N1281" i="31"/>
  <c r="M1281" i="31"/>
  <c r="L1281" i="31"/>
  <c r="K1281" i="31"/>
  <c r="J1281" i="31"/>
  <c r="B1281" i="31"/>
  <c r="A1281" i="31"/>
  <c r="R1280" i="31"/>
  <c r="Q1280" i="31"/>
  <c r="P1280" i="31"/>
  <c r="O1280" i="31"/>
  <c r="N1280" i="31"/>
  <c r="M1280" i="31"/>
  <c r="L1280" i="31"/>
  <c r="K1280" i="31"/>
  <c r="J1280" i="31"/>
  <c r="B1280" i="31"/>
  <c r="A1280" i="31"/>
  <c r="R1279" i="31"/>
  <c r="Q1279" i="31"/>
  <c r="P1279" i="31"/>
  <c r="O1279" i="31"/>
  <c r="N1279" i="31"/>
  <c r="M1279" i="31"/>
  <c r="L1279" i="31"/>
  <c r="K1279" i="31"/>
  <c r="J1279" i="31"/>
  <c r="B1279" i="31"/>
  <c r="A1279" i="31"/>
  <c r="R1278" i="31"/>
  <c r="Q1278" i="31"/>
  <c r="P1278" i="31"/>
  <c r="O1278" i="31"/>
  <c r="N1278" i="31"/>
  <c r="M1278" i="31"/>
  <c r="L1278" i="31"/>
  <c r="K1278" i="31"/>
  <c r="J1278" i="31"/>
  <c r="B1278" i="31"/>
  <c r="A1278" i="31"/>
  <c r="R1277" i="31"/>
  <c r="Q1277" i="31"/>
  <c r="P1277" i="31"/>
  <c r="O1277" i="31"/>
  <c r="N1277" i="31"/>
  <c r="M1277" i="31"/>
  <c r="L1277" i="31"/>
  <c r="K1277" i="31"/>
  <c r="J1277" i="31"/>
  <c r="B1277" i="31"/>
  <c r="A1277" i="31"/>
  <c r="R1276" i="31"/>
  <c r="Q1276" i="31"/>
  <c r="P1276" i="31"/>
  <c r="O1276" i="31"/>
  <c r="N1276" i="31"/>
  <c r="M1276" i="31"/>
  <c r="L1276" i="31"/>
  <c r="K1276" i="31"/>
  <c r="J1276" i="31"/>
  <c r="B1276" i="31"/>
  <c r="A1276" i="31"/>
  <c r="R1275" i="31"/>
  <c r="Q1275" i="31"/>
  <c r="P1275" i="31"/>
  <c r="O1275" i="31"/>
  <c r="N1275" i="31"/>
  <c r="M1275" i="31"/>
  <c r="L1275" i="31"/>
  <c r="K1275" i="31"/>
  <c r="J1275" i="31"/>
  <c r="B1275" i="31"/>
  <c r="A1275" i="31"/>
  <c r="R1274" i="31"/>
  <c r="Q1274" i="31"/>
  <c r="P1274" i="31"/>
  <c r="O1274" i="31"/>
  <c r="N1274" i="31"/>
  <c r="M1274" i="31"/>
  <c r="L1274" i="31"/>
  <c r="K1274" i="31"/>
  <c r="J1274" i="31"/>
  <c r="B1274" i="31"/>
  <c r="A1274" i="31"/>
  <c r="R1273" i="31"/>
  <c r="Q1273" i="31"/>
  <c r="P1273" i="31"/>
  <c r="O1273" i="31"/>
  <c r="N1273" i="31"/>
  <c r="M1273" i="31"/>
  <c r="L1273" i="31"/>
  <c r="K1273" i="31"/>
  <c r="J1273" i="31"/>
  <c r="B1273" i="31"/>
  <c r="A1273" i="31"/>
  <c r="R1272" i="31"/>
  <c r="Q1272" i="31"/>
  <c r="P1272" i="31"/>
  <c r="O1272" i="31"/>
  <c r="N1272" i="31"/>
  <c r="M1272" i="31"/>
  <c r="L1272" i="31"/>
  <c r="K1272" i="31"/>
  <c r="J1272" i="31"/>
  <c r="B1272" i="31"/>
  <c r="A1272" i="31"/>
  <c r="R1271" i="31"/>
  <c r="Q1271" i="31"/>
  <c r="P1271" i="31"/>
  <c r="O1271" i="31"/>
  <c r="N1271" i="31"/>
  <c r="M1271" i="31"/>
  <c r="L1271" i="31"/>
  <c r="K1271" i="31"/>
  <c r="J1271" i="31"/>
  <c r="B1271" i="31"/>
  <c r="A1271" i="31"/>
  <c r="R1270" i="31"/>
  <c r="Q1270" i="31"/>
  <c r="P1270" i="31"/>
  <c r="O1270" i="31"/>
  <c r="N1270" i="31"/>
  <c r="M1270" i="31"/>
  <c r="L1270" i="31"/>
  <c r="K1270" i="31"/>
  <c r="J1270" i="31"/>
  <c r="B1270" i="31"/>
  <c r="A1270" i="31"/>
  <c r="R1269" i="31"/>
  <c r="Q1269" i="31"/>
  <c r="P1269" i="31"/>
  <c r="O1269" i="31"/>
  <c r="N1269" i="31"/>
  <c r="M1269" i="31"/>
  <c r="L1269" i="31"/>
  <c r="K1269" i="31"/>
  <c r="J1269" i="31"/>
  <c r="B1269" i="31"/>
  <c r="A1269" i="31"/>
  <c r="R1268" i="31"/>
  <c r="Q1268" i="31"/>
  <c r="P1268" i="31"/>
  <c r="O1268" i="31"/>
  <c r="N1268" i="31"/>
  <c r="M1268" i="31"/>
  <c r="L1268" i="31"/>
  <c r="K1268" i="31"/>
  <c r="J1268" i="31"/>
  <c r="B1268" i="31"/>
  <c r="A1268" i="31"/>
  <c r="R1267" i="31"/>
  <c r="Q1267" i="31"/>
  <c r="P1267" i="31"/>
  <c r="O1267" i="31"/>
  <c r="N1267" i="31"/>
  <c r="M1267" i="31"/>
  <c r="L1267" i="31"/>
  <c r="K1267" i="31"/>
  <c r="J1267" i="31"/>
  <c r="B1267" i="31"/>
  <c r="A1267" i="31"/>
  <c r="R1266" i="31"/>
  <c r="Q1266" i="31"/>
  <c r="P1266" i="31"/>
  <c r="O1266" i="31"/>
  <c r="N1266" i="31"/>
  <c r="M1266" i="31"/>
  <c r="L1266" i="31"/>
  <c r="K1266" i="31"/>
  <c r="J1266" i="31"/>
  <c r="B1266" i="31"/>
  <c r="A1266" i="31"/>
  <c r="R1265" i="31"/>
  <c r="Q1265" i="31"/>
  <c r="P1265" i="31"/>
  <c r="O1265" i="31"/>
  <c r="N1265" i="31"/>
  <c r="M1265" i="31"/>
  <c r="L1265" i="31"/>
  <c r="K1265" i="31"/>
  <c r="J1265" i="31"/>
  <c r="B1265" i="31"/>
  <c r="A1265" i="31"/>
  <c r="R1264" i="31"/>
  <c r="Q1264" i="31"/>
  <c r="P1264" i="31"/>
  <c r="O1264" i="31"/>
  <c r="N1264" i="31"/>
  <c r="M1264" i="31"/>
  <c r="L1264" i="31"/>
  <c r="K1264" i="31"/>
  <c r="J1264" i="31"/>
  <c r="B1264" i="31"/>
  <c r="A1264" i="31"/>
  <c r="R1263" i="31"/>
  <c r="Q1263" i="31"/>
  <c r="P1263" i="31"/>
  <c r="O1263" i="31"/>
  <c r="N1263" i="31"/>
  <c r="M1263" i="31"/>
  <c r="L1263" i="31"/>
  <c r="K1263" i="31"/>
  <c r="J1263" i="31"/>
  <c r="B1263" i="31"/>
  <c r="A1263" i="31"/>
  <c r="R1262" i="31"/>
  <c r="Q1262" i="31"/>
  <c r="P1262" i="31"/>
  <c r="O1262" i="31"/>
  <c r="N1262" i="31"/>
  <c r="M1262" i="31"/>
  <c r="L1262" i="31"/>
  <c r="K1262" i="31"/>
  <c r="J1262" i="31"/>
  <c r="B1262" i="31"/>
  <c r="A1262" i="31"/>
  <c r="R1261" i="31"/>
  <c r="Q1261" i="31"/>
  <c r="P1261" i="31"/>
  <c r="O1261" i="31"/>
  <c r="N1261" i="31"/>
  <c r="M1261" i="31"/>
  <c r="L1261" i="31"/>
  <c r="K1261" i="31"/>
  <c r="J1261" i="31"/>
  <c r="B1261" i="31"/>
  <c r="A1261" i="31"/>
  <c r="R1260" i="31"/>
  <c r="Q1260" i="31"/>
  <c r="P1260" i="31"/>
  <c r="O1260" i="31"/>
  <c r="N1260" i="31"/>
  <c r="M1260" i="31"/>
  <c r="L1260" i="31"/>
  <c r="K1260" i="31"/>
  <c r="J1260" i="31"/>
  <c r="B1260" i="31"/>
  <c r="A1260" i="31"/>
  <c r="R1259" i="31"/>
  <c r="Q1259" i="31"/>
  <c r="P1259" i="31"/>
  <c r="O1259" i="31"/>
  <c r="N1259" i="31"/>
  <c r="M1259" i="31"/>
  <c r="L1259" i="31"/>
  <c r="K1259" i="31"/>
  <c r="J1259" i="31"/>
  <c r="B1259" i="31"/>
  <c r="A1259" i="31"/>
  <c r="R1258" i="31"/>
  <c r="Q1258" i="31"/>
  <c r="P1258" i="31"/>
  <c r="O1258" i="31"/>
  <c r="N1258" i="31"/>
  <c r="M1258" i="31"/>
  <c r="L1258" i="31"/>
  <c r="K1258" i="31"/>
  <c r="J1258" i="31"/>
  <c r="B1258" i="31"/>
  <c r="A1258" i="31"/>
  <c r="R1257" i="31"/>
  <c r="Q1257" i="31"/>
  <c r="P1257" i="31"/>
  <c r="O1257" i="31"/>
  <c r="N1257" i="31"/>
  <c r="M1257" i="31"/>
  <c r="L1257" i="31"/>
  <c r="K1257" i="31"/>
  <c r="J1257" i="31"/>
  <c r="B1257" i="31"/>
  <c r="A1257" i="31"/>
  <c r="R1256" i="31"/>
  <c r="Q1256" i="31"/>
  <c r="P1256" i="31"/>
  <c r="O1256" i="31"/>
  <c r="N1256" i="31"/>
  <c r="M1256" i="31"/>
  <c r="L1256" i="31"/>
  <c r="K1256" i="31"/>
  <c r="J1256" i="31"/>
  <c r="B1256" i="31"/>
  <c r="A1256" i="31"/>
  <c r="R1255" i="31"/>
  <c r="Q1255" i="31"/>
  <c r="P1255" i="31"/>
  <c r="O1255" i="31"/>
  <c r="N1255" i="31"/>
  <c r="M1255" i="31"/>
  <c r="L1255" i="31"/>
  <c r="K1255" i="31"/>
  <c r="J1255" i="31"/>
  <c r="B1255" i="31"/>
  <c r="A1255" i="31"/>
  <c r="R1254" i="31"/>
  <c r="Q1254" i="31"/>
  <c r="P1254" i="31"/>
  <c r="O1254" i="31"/>
  <c r="N1254" i="31"/>
  <c r="M1254" i="31"/>
  <c r="L1254" i="31"/>
  <c r="K1254" i="31"/>
  <c r="J1254" i="31"/>
  <c r="B1254" i="31"/>
  <c r="A1254" i="31"/>
  <c r="R1253" i="31"/>
  <c r="Q1253" i="31"/>
  <c r="P1253" i="31"/>
  <c r="O1253" i="31"/>
  <c r="N1253" i="31"/>
  <c r="M1253" i="31"/>
  <c r="L1253" i="31"/>
  <c r="K1253" i="31"/>
  <c r="J1253" i="31"/>
  <c r="B1253" i="31"/>
  <c r="A1253" i="31"/>
  <c r="R1252" i="31"/>
  <c r="Q1252" i="31"/>
  <c r="P1252" i="31"/>
  <c r="O1252" i="31"/>
  <c r="N1252" i="31"/>
  <c r="M1252" i="31"/>
  <c r="L1252" i="31"/>
  <c r="K1252" i="31"/>
  <c r="J1252" i="31"/>
  <c r="B1252" i="31"/>
  <c r="A1252" i="31"/>
  <c r="R1251" i="31"/>
  <c r="Q1251" i="31"/>
  <c r="P1251" i="31"/>
  <c r="O1251" i="31"/>
  <c r="N1251" i="31"/>
  <c r="M1251" i="31"/>
  <c r="L1251" i="31"/>
  <c r="K1251" i="31"/>
  <c r="J1251" i="31"/>
  <c r="B1251" i="31"/>
  <c r="A1251" i="31"/>
  <c r="R1250" i="31"/>
  <c r="Q1250" i="31"/>
  <c r="P1250" i="31"/>
  <c r="O1250" i="31"/>
  <c r="N1250" i="31"/>
  <c r="M1250" i="31"/>
  <c r="L1250" i="31"/>
  <c r="K1250" i="31"/>
  <c r="J1250" i="31"/>
  <c r="B1250" i="31"/>
  <c r="A1250" i="31"/>
  <c r="R1249" i="31"/>
  <c r="Q1249" i="31"/>
  <c r="P1249" i="31"/>
  <c r="O1249" i="31"/>
  <c r="N1249" i="31"/>
  <c r="M1249" i="31"/>
  <c r="L1249" i="31"/>
  <c r="K1249" i="31"/>
  <c r="J1249" i="31"/>
  <c r="B1249" i="31"/>
  <c r="A1249" i="31"/>
  <c r="R1248" i="31"/>
  <c r="Q1248" i="31"/>
  <c r="P1248" i="31"/>
  <c r="O1248" i="31"/>
  <c r="N1248" i="31"/>
  <c r="M1248" i="31"/>
  <c r="L1248" i="31"/>
  <c r="K1248" i="31"/>
  <c r="J1248" i="31"/>
  <c r="B1248" i="31"/>
  <c r="A1248" i="31"/>
  <c r="R1247" i="31"/>
  <c r="Q1247" i="31"/>
  <c r="P1247" i="31"/>
  <c r="O1247" i="31"/>
  <c r="N1247" i="31"/>
  <c r="M1247" i="31"/>
  <c r="L1247" i="31"/>
  <c r="K1247" i="31"/>
  <c r="J1247" i="31"/>
  <c r="B1247" i="31"/>
  <c r="A1247" i="31"/>
  <c r="R1246" i="31"/>
  <c r="Q1246" i="31"/>
  <c r="P1246" i="31"/>
  <c r="O1246" i="31"/>
  <c r="N1246" i="31"/>
  <c r="M1246" i="31"/>
  <c r="L1246" i="31"/>
  <c r="K1246" i="31"/>
  <c r="J1246" i="31"/>
  <c r="B1246" i="31"/>
  <c r="A1246" i="31"/>
  <c r="R1245" i="31"/>
  <c r="Q1245" i="31"/>
  <c r="P1245" i="31"/>
  <c r="O1245" i="31"/>
  <c r="N1245" i="31"/>
  <c r="M1245" i="31"/>
  <c r="L1245" i="31"/>
  <c r="K1245" i="31"/>
  <c r="J1245" i="31"/>
  <c r="B1245" i="31"/>
  <c r="A1245" i="31"/>
  <c r="R1244" i="31"/>
  <c r="Q1244" i="31"/>
  <c r="P1244" i="31"/>
  <c r="O1244" i="31"/>
  <c r="N1244" i="31"/>
  <c r="M1244" i="31"/>
  <c r="L1244" i="31"/>
  <c r="K1244" i="31"/>
  <c r="J1244" i="31"/>
  <c r="B1244" i="31"/>
  <c r="A1244" i="31"/>
  <c r="R1243" i="31"/>
  <c r="Q1243" i="31"/>
  <c r="P1243" i="31"/>
  <c r="O1243" i="31"/>
  <c r="N1243" i="31"/>
  <c r="M1243" i="31"/>
  <c r="L1243" i="31"/>
  <c r="K1243" i="31"/>
  <c r="J1243" i="31"/>
  <c r="B1243" i="31"/>
  <c r="A1243" i="31"/>
  <c r="R1242" i="31"/>
  <c r="Q1242" i="31"/>
  <c r="P1242" i="31"/>
  <c r="O1242" i="31"/>
  <c r="N1242" i="31"/>
  <c r="M1242" i="31"/>
  <c r="L1242" i="31"/>
  <c r="K1242" i="31"/>
  <c r="J1242" i="31"/>
  <c r="B1242" i="31"/>
  <c r="A1242" i="31"/>
  <c r="R1241" i="31"/>
  <c r="Q1241" i="31"/>
  <c r="P1241" i="31"/>
  <c r="O1241" i="31"/>
  <c r="N1241" i="31"/>
  <c r="M1241" i="31"/>
  <c r="L1241" i="31"/>
  <c r="K1241" i="31"/>
  <c r="J1241" i="31"/>
  <c r="B1241" i="31"/>
  <c r="A1241" i="31"/>
  <c r="R1240" i="31"/>
  <c r="Q1240" i="31"/>
  <c r="P1240" i="31"/>
  <c r="O1240" i="31"/>
  <c r="N1240" i="31"/>
  <c r="M1240" i="31"/>
  <c r="L1240" i="31"/>
  <c r="K1240" i="31"/>
  <c r="J1240" i="31"/>
  <c r="B1240" i="31"/>
  <c r="A1240" i="31"/>
  <c r="R1239" i="31"/>
  <c r="Q1239" i="31"/>
  <c r="P1239" i="31"/>
  <c r="O1239" i="31"/>
  <c r="N1239" i="31"/>
  <c r="M1239" i="31"/>
  <c r="L1239" i="31"/>
  <c r="K1239" i="31"/>
  <c r="J1239" i="31"/>
  <c r="B1239" i="31"/>
  <c r="A1239" i="31"/>
  <c r="R1238" i="31"/>
  <c r="Q1238" i="31"/>
  <c r="P1238" i="31"/>
  <c r="O1238" i="31"/>
  <c r="N1238" i="31"/>
  <c r="M1238" i="31"/>
  <c r="L1238" i="31"/>
  <c r="K1238" i="31"/>
  <c r="J1238" i="31"/>
  <c r="B1238" i="31"/>
  <c r="A1238" i="31"/>
  <c r="R1237" i="31"/>
  <c r="Q1237" i="31"/>
  <c r="P1237" i="31"/>
  <c r="O1237" i="31"/>
  <c r="N1237" i="31"/>
  <c r="M1237" i="31"/>
  <c r="L1237" i="31"/>
  <c r="K1237" i="31"/>
  <c r="J1237" i="31"/>
  <c r="B1237" i="31"/>
  <c r="A1237" i="31"/>
  <c r="R1236" i="31"/>
  <c r="Q1236" i="31"/>
  <c r="P1236" i="31"/>
  <c r="O1236" i="31"/>
  <c r="N1236" i="31"/>
  <c r="M1236" i="31"/>
  <c r="L1236" i="31"/>
  <c r="K1236" i="31"/>
  <c r="J1236" i="31"/>
  <c r="B1236" i="31"/>
  <c r="A1236" i="31"/>
  <c r="R1235" i="31"/>
  <c r="Q1235" i="31"/>
  <c r="P1235" i="31"/>
  <c r="O1235" i="31"/>
  <c r="N1235" i="31"/>
  <c r="M1235" i="31"/>
  <c r="L1235" i="31"/>
  <c r="K1235" i="31"/>
  <c r="J1235" i="31"/>
  <c r="B1235" i="31"/>
  <c r="A1235" i="31"/>
  <c r="R1234" i="31"/>
  <c r="Q1234" i="31"/>
  <c r="P1234" i="31"/>
  <c r="O1234" i="31"/>
  <c r="N1234" i="31"/>
  <c r="M1234" i="31"/>
  <c r="L1234" i="31"/>
  <c r="K1234" i="31"/>
  <c r="J1234" i="31"/>
  <c r="B1234" i="31"/>
  <c r="A1234" i="31"/>
  <c r="R1233" i="31"/>
  <c r="Q1233" i="31"/>
  <c r="P1233" i="31"/>
  <c r="O1233" i="31"/>
  <c r="N1233" i="31"/>
  <c r="M1233" i="31"/>
  <c r="L1233" i="31"/>
  <c r="K1233" i="31"/>
  <c r="J1233" i="31"/>
  <c r="B1233" i="31"/>
  <c r="A1233" i="31"/>
  <c r="R1232" i="31"/>
  <c r="Q1232" i="31"/>
  <c r="P1232" i="31"/>
  <c r="O1232" i="31"/>
  <c r="N1232" i="31"/>
  <c r="M1232" i="31"/>
  <c r="L1232" i="31"/>
  <c r="K1232" i="31"/>
  <c r="J1232" i="31"/>
  <c r="B1232" i="31"/>
  <c r="A1232" i="31"/>
  <c r="R1231" i="31"/>
  <c r="Q1231" i="31"/>
  <c r="P1231" i="31"/>
  <c r="O1231" i="31"/>
  <c r="N1231" i="31"/>
  <c r="M1231" i="31"/>
  <c r="L1231" i="31"/>
  <c r="K1231" i="31"/>
  <c r="J1231" i="31"/>
  <c r="B1231" i="31"/>
  <c r="A1231" i="31"/>
  <c r="R1230" i="31"/>
  <c r="Q1230" i="31"/>
  <c r="P1230" i="31"/>
  <c r="O1230" i="31"/>
  <c r="N1230" i="31"/>
  <c r="M1230" i="31"/>
  <c r="L1230" i="31"/>
  <c r="K1230" i="31"/>
  <c r="J1230" i="31"/>
  <c r="B1230" i="31"/>
  <c r="A1230" i="31"/>
  <c r="R1229" i="31"/>
  <c r="Q1229" i="31"/>
  <c r="P1229" i="31"/>
  <c r="O1229" i="31"/>
  <c r="N1229" i="31"/>
  <c r="M1229" i="31"/>
  <c r="L1229" i="31"/>
  <c r="K1229" i="31"/>
  <c r="J1229" i="31"/>
  <c r="B1229" i="31"/>
  <c r="A1229" i="31"/>
  <c r="R1228" i="31"/>
  <c r="Q1228" i="31"/>
  <c r="P1228" i="31"/>
  <c r="O1228" i="31"/>
  <c r="N1228" i="31"/>
  <c r="M1228" i="31"/>
  <c r="L1228" i="31"/>
  <c r="K1228" i="31"/>
  <c r="J1228" i="31"/>
  <c r="B1228" i="31"/>
  <c r="A1228" i="31"/>
  <c r="R1227" i="31"/>
  <c r="Q1227" i="31"/>
  <c r="P1227" i="31"/>
  <c r="O1227" i="31"/>
  <c r="N1227" i="31"/>
  <c r="M1227" i="31"/>
  <c r="L1227" i="31"/>
  <c r="K1227" i="31"/>
  <c r="J1227" i="31"/>
  <c r="B1227" i="31"/>
  <c r="A1227" i="31"/>
  <c r="R1226" i="31"/>
  <c r="Q1226" i="31"/>
  <c r="P1226" i="31"/>
  <c r="O1226" i="31"/>
  <c r="N1226" i="31"/>
  <c r="M1226" i="31"/>
  <c r="L1226" i="31"/>
  <c r="K1226" i="31"/>
  <c r="J1226" i="31"/>
  <c r="B1226" i="31"/>
  <c r="A1226" i="31"/>
  <c r="R1225" i="31"/>
  <c r="Q1225" i="31"/>
  <c r="P1225" i="31"/>
  <c r="O1225" i="31"/>
  <c r="N1225" i="31"/>
  <c r="M1225" i="31"/>
  <c r="L1225" i="31"/>
  <c r="K1225" i="31"/>
  <c r="J1225" i="31"/>
  <c r="B1225" i="31"/>
  <c r="A1225" i="31"/>
  <c r="R1224" i="31"/>
  <c r="Q1224" i="31"/>
  <c r="P1224" i="31"/>
  <c r="O1224" i="31"/>
  <c r="N1224" i="31"/>
  <c r="M1224" i="31"/>
  <c r="L1224" i="31"/>
  <c r="K1224" i="31"/>
  <c r="J1224" i="31"/>
  <c r="B1224" i="31"/>
  <c r="A1224" i="31"/>
  <c r="R1223" i="31"/>
  <c r="Q1223" i="31"/>
  <c r="P1223" i="31"/>
  <c r="O1223" i="31"/>
  <c r="N1223" i="31"/>
  <c r="M1223" i="31"/>
  <c r="L1223" i="31"/>
  <c r="K1223" i="31"/>
  <c r="J1223" i="31"/>
  <c r="B1223" i="31"/>
  <c r="A1223" i="31"/>
  <c r="R1222" i="31"/>
  <c r="Q1222" i="31"/>
  <c r="P1222" i="31"/>
  <c r="O1222" i="31"/>
  <c r="N1222" i="31"/>
  <c r="M1222" i="31"/>
  <c r="L1222" i="31"/>
  <c r="K1222" i="31"/>
  <c r="J1222" i="31"/>
  <c r="B1222" i="31"/>
  <c r="A1222" i="31"/>
  <c r="R1221" i="31"/>
  <c r="Q1221" i="31"/>
  <c r="P1221" i="31"/>
  <c r="O1221" i="31"/>
  <c r="N1221" i="31"/>
  <c r="M1221" i="31"/>
  <c r="L1221" i="31"/>
  <c r="K1221" i="31"/>
  <c r="J1221" i="31"/>
  <c r="B1221" i="31"/>
  <c r="A1221" i="31"/>
  <c r="R1220" i="31"/>
  <c r="Q1220" i="31"/>
  <c r="P1220" i="31"/>
  <c r="O1220" i="31"/>
  <c r="N1220" i="31"/>
  <c r="M1220" i="31"/>
  <c r="L1220" i="31"/>
  <c r="K1220" i="31"/>
  <c r="J1220" i="31"/>
  <c r="B1220" i="31"/>
  <c r="A1220" i="31"/>
  <c r="R1219" i="31"/>
  <c r="Q1219" i="31"/>
  <c r="P1219" i="31"/>
  <c r="O1219" i="31"/>
  <c r="N1219" i="31"/>
  <c r="M1219" i="31"/>
  <c r="L1219" i="31"/>
  <c r="K1219" i="31"/>
  <c r="J1219" i="31"/>
  <c r="B1219" i="31"/>
  <c r="A1219" i="31"/>
  <c r="R1218" i="31"/>
  <c r="Q1218" i="31"/>
  <c r="P1218" i="31"/>
  <c r="O1218" i="31"/>
  <c r="N1218" i="31"/>
  <c r="M1218" i="31"/>
  <c r="L1218" i="31"/>
  <c r="K1218" i="31"/>
  <c r="J1218" i="31"/>
  <c r="B1218" i="31"/>
  <c r="A1218" i="31"/>
  <c r="R1217" i="31"/>
  <c r="Q1217" i="31"/>
  <c r="P1217" i="31"/>
  <c r="O1217" i="31"/>
  <c r="N1217" i="31"/>
  <c r="M1217" i="31"/>
  <c r="L1217" i="31"/>
  <c r="K1217" i="31"/>
  <c r="J1217" i="31"/>
  <c r="B1217" i="31"/>
  <c r="A1217" i="31"/>
  <c r="R1216" i="31"/>
  <c r="Q1216" i="31"/>
  <c r="P1216" i="31"/>
  <c r="O1216" i="31"/>
  <c r="N1216" i="31"/>
  <c r="M1216" i="31"/>
  <c r="L1216" i="31"/>
  <c r="K1216" i="31"/>
  <c r="J1216" i="31"/>
  <c r="B1216" i="31"/>
  <c r="A1216" i="31"/>
  <c r="R1215" i="31"/>
  <c r="Q1215" i="31"/>
  <c r="P1215" i="31"/>
  <c r="O1215" i="31"/>
  <c r="N1215" i="31"/>
  <c r="M1215" i="31"/>
  <c r="L1215" i="31"/>
  <c r="K1215" i="31"/>
  <c r="J1215" i="31"/>
  <c r="B1215" i="31"/>
  <c r="A1215" i="31"/>
  <c r="R1214" i="31"/>
  <c r="Q1214" i="31"/>
  <c r="P1214" i="31"/>
  <c r="O1214" i="31"/>
  <c r="N1214" i="31"/>
  <c r="M1214" i="31"/>
  <c r="L1214" i="31"/>
  <c r="K1214" i="31"/>
  <c r="J1214" i="31"/>
  <c r="B1214" i="31"/>
  <c r="A1214" i="31"/>
  <c r="R1213" i="31"/>
  <c r="Q1213" i="31"/>
  <c r="P1213" i="31"/>
  <c r="O1213" i="31"/>
  <c r="N1213" i="31"/>
  <c r="M1213" i="31"/>
  <c r="L1213" i="31"/>
  <c r="K1213" i="31"/>
  <c r="J1213" i="31"/>
  <c r="B1213" i="31"/>
  <c r="A1213" i="31"/>
  <c r="R1212" i="31"/>
  <c r="Q1212" i="31"/>
  <c r="P1212" i="31"/>
  <c r="O1212" i="31"/>
  <c r="N1212" i="31"/>
  <c r="M1212" i="31"/>
  <c r="L1212" i="31"/>
  <c r="K1212" i="31"/>
  <c r="J1212" i="31"/>
  <c r="B1212" i="31"/>
  <c r="A1212" i="31"/>
  <c r="R1211" i="31"/>
  <c r="Q1211" i="31"/>
  <c r="P1211" i="31"/>
  <c r="O1211" i="31"/>
  <c r="N1211" i="31"/>
  <c r="M1211" i="31"/>
  <c r="L1211" i="31"/>
  <c r="K1211" i="31"/>
  <c r="J1211" i="31"/>
  <c r="B1211" i="31"/>
  <c r="A1211" i="31"/>
  <c r="R1210" i="31"/>
  <c r="Q1210" i="31"/>
  <c r="P1210" i="31"/>
  <c r="O1210" i="31"/>
  <c r="N1210" i="31"/>
  <c r="M1210" i="31"/>
  <c r="L1210" i="31"/>
  <c r="K1210" i="31"/>
  <c r="J1210" i="31"/>
  <c r="B1210" i="31"/>
  <c r="A1210" i="31"/>
  <c r="R1209" i="31"/>
  <c r="Q1209" i="31"/>
  <c r="P1209" i="31"/>
  <c r="O1209" i="31"/>
  <c r="N1209" i="31"/>
  <c r="M1209" i="31"/>
  <c r="L1209" i="31"/>
  <c r="K1209" i="31"/>
  <c r="J1209" i="31"/>
  <c r="B1209" i="31"/>
  <c r="A1209" i="31"/>
  <c r="R1208" i="31"/>
  <c r="Q1208" i="31"/>
  <c r="P1208" i="31"/>
  <c r="O1208" i="31"/>
  <c r="N1208" i="31"/>
  <c r="M1208" i="31"/>
  <c r="L1208" i="31"/>
  <c r="K1208" i="31"/>
  <c r="J1208" i="31"/>
  <c r="B1208" i="31"/>
  <c r="A1208" i="31"/>
  <c r="R1207" i="31"/>
  <c r="Q1207" i="31"/>
  <c r="P1207" i="31"/>
  <c r="O1207" i="31"/>
  <c r="N1207" i="31"/>
  <c r="M1207" i="31"/>
  <c r="L1207" i="31"/>
  <c r="K1207" i="31"/>
  <c r="J1207" i="31"/>
  <c r="B1207" i="31"/>
  <c r="A1207" i="31"/>
  <c r="R1206" i="31"/>
  <c r="Q1206" i="31"/>
  <c r="P1206" i="31"/>
  <c r="O1206" i="31"/>
  <c r="N1206" i="31"/>
  <c r="M1206" i="31"/>
  <c r="L1206" i="31"/>
  <c r="K1206" i="31"/>
  <c r="J1206" i="31"/>
  <c r="B1206" i="31"/>
  <c r="A1206" i="31"/>
  <c r="R1205" i="31"/>
  <c r="Q1205" i="31"/>
  <c r="P1205" i="31"/>
  <c r="O1205" i="31"/>
  <c r="N1205" i="31"/>
  <c r="M1205" i="31"/>
  <c r="L1205" i="31"/>
  <c r="K1205" i="31"/>
  <c r="J1205" i="31"/>
  <c r="B1205" i="31"/>
  <c r="A1205" i="31"/>
  <c r="R1204" i="31"/>
  <c r="Q1204" i="31"/>
  <c r="P1204" i="31"/>
  <c r="O1204" i="31"/>
  <c r="N1204" i="31"/>
  <c r="M1204" i="31"/>
  <c r="L1204" i="31"/>
  <c r="K1204" i="31"/>
  <c r="J1204" i="31"/>
  <c r="B1204" i="31"/>
  <c r="A1204" i="31"/>
  <c r="R1203" i="31"/>
  <c r="Q1203" i="31"/>
  <c r="P1203" i="31"/>
  <c r="O1203" i="31"/>
  <c r="N1203" i="31"/>
  <c r="M1203" i="31"/>
  <c r="L1203" i="31"/>
  <c r="K1203" i="31"/>
  <c r="J1203" i="31"/>
  <c r="B1203" i="31"/>
  <c r="A1203" i="31"/>
  <c r="R1202" i="31"/>
  <c r="Q1202" i="31"/>
  <c r="P1202" i="31"/>
  <c r="O1202" i="31"/>
  <c r="N1202" i="31"/>
  <c r="M1202" i="31"/>
  <c r="L1202" i="31"/>
  <c r="K1202" i="31"/>
  <c r="J1202" i="31"/>
  <c r="B1202" i="31"/>
  <c r="A1202" i="31"/>
  <c r="R1201" i="31"/>
  <c r="Q1201" i="31"/>
  <c r="P1201" i="31"/>
  <c r="O1201" i="31"/>
  <c r="N1201" i="31"/>
  <c r="M1201" i="31"/>
  <c r="L1201" i="31"/>
  <c r="K1201" i="31"/>
  <c r="J1201" i="31"/>
  <c r="B1201" i="31"/>
  <c r="A1201" i="31"/>
  <c r="R1200" i="31"/>
  <c r="Q1200" i="31"/>
  <c r="P1200" i="31"/>
  <c r="O1200" i="31"/>
  <c r="N1200" i="31"/>
  <c r="M1200" i="31"/>
  <c r="L1200" i="31"/>
  <c r="K1200" i="31"/>
  <c r="J1200" i="31"/>
  <c r="B1200" i="31"/>
  <c r="A1200" i="31"/>
  <c r="R1199" i="31"/>
  <c r="Q1199" i="31"/>
  <c r="P1199" i="31"/>
  <c r="O1199" i="31"/>
  <c r="N1199" i="31"/>
  <c r="M1199" i="31"/>
  <c r="L1199" i="31"/>
  <c r="K1199" i="31"/>
  <c r="J1199" i="31"/>
  <c r="B1199" i="31"/>
  <c r="A1199" i="31"/>
  <c r="R1198" i="31"/>
  <c r="Q1198" i="31"/>
  <c r="P1198" i="31"/>
  <c r="O1198" i="31"/>
  <c r="N1198" i="31"/>
  <c r="M1198" i="31"/>
  <c r="L1198" i="31"/>
  <c r="K1198" i="31"/>
  <c r="J1198" i="31"/>
  <c r="B1198" i="31"/>
  <c r="A1198" i="31"/>
  <c r="R1197" i="31"/>
  <c r="Q1197" i="31"/>
  <c r="P1197" i="31"/>
  <c r="O1197" i="31"/>
  <c r="N1197" i="31"/>
  <c r="M1197" i="31"/>
  <c r="L1197" i="31"/>
  <c r="K1197" i="31"/>
  <c r="J1197" i="31"/>
  <c r="B1197" i="31"/>
  <c r="A1197" i="31"/>
  <c r="R1196" i="31"/>
  <c r="Q1196" i="31"/>
  <c r="P1196" i="31"/>
  <c r="O1196" i="31"/>
  <c r="N1196" i="31"/>
  <c r="M1196" i="31"/>
  <c r="L1196" i="31"/>
  <c r="K1196" i="31"/>
  <c r="J1196" i="31"/>
  <c r="B1196" i="31"/>
  <c r="A1196" i="31"/>
  <c r="R1195" i="31"/>
  <c r="Q1195" i="31"/>
  <c r="P1195" i="31"/>
  <c r="O1195" i="31"/>
  <c r="N1195" i="31"/>
  <c r="M1195" i="31"/>
  <c r="L1195" i="31"/>
  <c r="K1195" i="31"/>
  <c r="J1195" i="31"/>
  <c r="B1195" i="31"/>
  <c r="A1195" i="31"/>
  <c r="R1194" i="31"/>
  <c r="Q1194" i="31"/>
  <c r="P1194" i="31"/>
  <c r="O1194" i="31"/>
  <c r="N1194" i="31"/>
  <c r="M1194" i="31"/>
  <c r="L1194" i="31"/>
  <c r="K1194" i="31"/>
  <c r="J1194" i="31"/>
  <c r="B1194" i="31"/>
  <c r="A1194" i="31"/>
  <c r="R1193" i="31"/>
  <c r="Q1193" i="31"/>
  <c r="P1193" i="31"/>
  <c r="O1193" i="31"/>
  <c r="N1193" i="31"/>
  <c r="M1193" i="31"/>
  <c r="L1193" i="31"/>
  <c r="K1193" i="31"/>
  <c r="J1193" i="31"/>
  <c r="B1193" i="31"/>
  <c r="A1193" i="31"/>
  <c r="R1192" i="31"/>
  <c r="Q1192" i="31"/>
  <c r="P1192" i="31"/>
  <c r="O1192" i="31"/>
  <c r="N1192" i="31"/>
  <c r="M1192" i="31"/>
  <c r="L1192" i="31"/>
  <c r="K1192" i="31"/>
  <c r="J1192" i="31"/>
  <c r="B1192" i="31"/>
  <c r="A1192" i="31"/>
  <c r="R1191" i="31"/>
  <c r="Q1191" i="31"/>
  <c r="P1191" i="31"/>
  <c r="O1191" i="31"/>
  <c r="N1191" i="31"/>
  <c r="M1191" i="31"/>
  <c r="L1191" i="31"/>
  <c r="K1191" i="31"/>
  <c r="J1191" i="31"/>
  <c r="B1191" i="31"/>
  <c r="A1191" i="31"/>
  <c r="R1190" i="31"/>
  <c r="Q1190" i="31"/>
  <c r="P1190" i="31"/>
  <c r="O1190" i="31"/>
  <c r="N1190" i="31"/>
  <c r="M1190" i="31"/>
  <c r="L1190" i="31"/>
  <c r="K1190" i="31"/>
  <c r="J1190" i="31"/>
  <c r="B1190" i="31"/>
  <c r="A1190" i="31"/>
  <c r="R1189" i="31"/>
  <c r="Q1189" i="31"/>
  <c r="P1189" i="31"/>
  <c r="O1189" i="31"/>
  <c r="N1189" i="31"/>
  <c r="M1189" i="31"/>
  <c r="L1189" i="31"/>
  <c r="K1189" i="31"/>
  <c r="J1189" i="31"/>
  <c r="B1189" i="31"/>
  <c r="A1189" i="31"/>
  <c r="R1188" i="31"/>
  <c r="Q1188" i="31"/>
  <c r="P1188" i="31"/>
  <c r="O1188" i="31"/>
  <c r="N1188" i="31"/>
  <c r="M1188" i="31"/>
  <c r="L1188" i="31"/>
  <c r="K1188" i="31"/>
  <c r="J1188" i="31"/>
  <c r="B1188" i="31"/>
  <c r="A1188" i="31"/>
  <c r="R1187" i="31"/>
  <c r="Q1187" i="31"/>
  <c r="P1187" i="31"/>
  <c r="O1187" i="31"/>
  <c r="N1187" i="31"/>
  <c r="M1187" i="31"/>
  <c r="L1187" i="31"/>
  <c r="K1187" i="31"/>
  <c r="J1187" i="31"/>
  <c r="B1187" i="31"/>
  <c r="A1187" i="31"/>
  <c r="R1186" i="31"/>
  <c r="Q1186" i="31"/>
  <c r="P1186" i="31"/>
  <c r="O1186" i="31"/>
  <c r="N1186" i="31"/>
  <c r="M1186" i="31"/>
  <c r="L1186" i="31"/>
  <c r="K1186" i="31"/>
  <c r="J1186" i="31"/>
  <c r="B1186" i="31"/>
  <c r="A1186" i="31"/>
  <c r="R1185" i="31"/>
  <c r="Q1185" i="31"/>
  <c r="P1185" i="31"/>
  <c r="O1185" i="31"/>
  <c r="N1185" i="31"/>
  <c r="M1185" i="31"/>
  <c r="L1185" i="31"/>
  <c r="K1185" i="31"/>
  <c r="J1185" i="31"/>
  <c r="B1185" i="31"/>
  <c r="A1185" i="31"/>
  <c r="R1184" i="31"/>
  <c r="Q1184" i="31"/>
  <c r="P1184" i="31"/>
  <c r="O1184" i="31"/>
  <c r="N1184" i="31"/>
  <c r="M1184" i="31"/>
  <c r="L1184" i="31"/>
  <c r="K1184" i="31"/>
  <c r="J1184" i="31"/>
  <c r="B1184" i="31"/>
  <c r="A1184" i="31"/>
  <c r="R1183" i="31"/>
  <c r="Q1183" i="31"/>
  <c r="P1183" i="31"/>
  <c r="O1183" i="31"/>
  <c r="N1183" i="31"/>
  <c r="M1183" i="31"/>
  <c r="L1183" i="31"/>
  <c r="K1183" i="31"/>
  <c r="J1183" i="31"/>
  <c r="B1183" i="31"/>
  <c r="A1183" i="31"/>
  <c r="R1182" i="31"/>
  <c r="Q1182" i="31"/>
  <c r="P1182" i="31"/>
  <c r="O1182" i="31"/>
  <c r="N1182" i="31"/>
  <c r="M1182" i="31"/>
  <c r="L1182" i="31"/>
  <c r="K1182" i="31"/>
  <c r="J1182" i="31"/>
  <c r="B1182" i="31"/>
  <c r="A1182" i="31"/>
  <c r="R1181" i="31"/>
  <c r="Q1181" i="31"/>
  <c r="P1181" i="31"/>
  <c r="O1181" i="31"/>
  <c r="N1181" i="31"/>
  <c r="M1181" i="31"/>
  <c r="L1181" i="31"/>
  <c r="K1181" i="31"/>
  <c r="J1181" i="31"/>
  <c r="B1181" i="31"/>
  <c r="A1181" i="31"/>
  <c r="R1180" i="31"/>
  <c r="Q1180" i="31"/>
  <c r="P1180" i="31"/>
  <c r="O1180" i="31"/>
  <c r="N1180" i="31"/>
  <c r="M1180" i="31"/>
  <c r="L1180" i="31"/>
  <c r="K1180" i="31"/>
  <c r="J1180" i="31"/>
  <c r="B1180" i="31"/>
  <c r="A1180" i="31"/>
  <c r="R1179" i="31"/>
  <c r="Q1179" i="31"/>
  <c r="P1179" i="31"/>
  <c r="O1179" i="31"/>
  <c r="N1179" i="31"/>
  <c r="M1179" i="31"/>
  <c r="L1179" i="31"/>
  <c r="K1179" i="31"/>
  <c r="J1179" i="31"/>
  <c r="B1179" i="31"/>
  <c r="A1179" i="31"/>
  <c r="R1178" i="31"/>
  <c r="Q1178" i="31"/>
  <c r="P1178" i="31"/>
  <c r="O1178" i="31"/>
  <c r="N1178" i="31"/>
  <c r="M1178" i="31"/>
  <c r="L1178" i="31"/>
  <c r="K1178" i="31"/>
  <c r="J1178" i="31"/>
  <c r="B1178" i="31"/>
  <c r="A1178" i="31"/>
  <c r="R1177" i="31"/>
  <c r="Q1177" i="31"/>
  <c r="P1177" i="31"/>
  <c r="O1177" i="31"/>
  <c r="N1177" i="31"/>
  <c r="M1177" i="31"/>
  <c r="L1177" i="31"/>
  <c r="K1177" i="31"/>
  <c r="J1177" i="31"/>
  <c r="B1177" i="31"/>
  <c r="A1177" i="31"/>
  <c r="R1176" i="31"/>
  <c r="Q1176" i="31"/>
  <c r="P1176" i="31"/>
  <c r="O1176" i="31"/>
  <c r="N1176" i="31"/>
  <c r="M1176" i="31"/>
  <c r="L1176" i="31"/>
  <c r="K1176" i="31"/>
  <c r="J1176" i="31"/>
  <c r="B1176" i="31"/>
  <c r="A1176" i="31"/>
  <c r="R1175" i="31"/>
  <c r="Q1175" i="31"/>
  <c r="P1175" i="31"/>
  <c r="O1175" i="31"/>
  <c r="N1175" i="31"/>
  <c r="M1175" i="31"/>
  <c r="L1175" i="31"/>
  <c r="K1175" i="31"/>
  <c r="J1175" i="31"/>
  <c r="B1175" i="31"/>
  <c r="A1175" i="31"/>
  <c r="R1174" i="31"/>
  <c r="Q1174" i="31"/>
  <c r="P1174" i="31"/>
  <c r="O1174" i="31"/>
  <c r="N1174" i="31"/>
  <c r="M1174" i="31"/>
  <c r="L1174" i="31"/>
  <c r="K1174" i="31"/>
  <c r="J1174" i="31"/>
  <c r="B1174" i="31"/>
  <c r="A1174" i="31"/>
  <c r="R1173" i="31"/>
  <c r="Q1173" i="31"/>
  <c r="P1173" i="31"/>
  <c r="O1173" i="31"/>
  <c r="N1173" i="31"/>
  <c r="M1173" i="31"/>
  <c r="L1173" i="31"/>
  <c r="K1173" i="31"/>
  <c r="J1173" i="31"/>
  <c r="B1173" i="31"/>
  <c r="A1173" i="31"/>
  <c r="R1172" i="31"/>
  <c r="Q1172" i="31"/>
  <c r="P1172" i="31"/>
  <c r="O1172" i="31"/>
  <c r="N1172" i="31"/>
  <c r="M1172" i="31"/>
  <c r="L1172" i="31"/>
  <c r="K1172" i="31"/>
  <c r="J1172" i="31"/>
  <c r="B1172" i="31"/>
  <c r="A1172" i="31"/>
  <c r="R1171" i="31"/>
  <c r="Q1171" i="31"/>
  <c r="P1171" i="31"/>
  <c r="O1171" i="31"/>
  <c r="N1171" i="31"/>
  <c r="M1171" i="31"/>
  <c r="L1171" i="31"/>
  <c r="K1171" i="31"/>
  <c r="J1171" i="31"/>
  <c r="B1171" i="31"/>
  <c r="A1171" i="31"/>
  <c r="R1170" i="31"/>
  <c r="Q1170" i="31"/>
  <c r="P1170" i="31"/>
  <c r="O1170" i="31"/>
  <c r="N1170" i="31"/>
  <c r="M1170" i="31"/>
  <c r="L1170" i="31"/>
  <c r="K1170" i="31"/>
  <c r="J1170" i="31"/>
  <c r="B1170" i="31"/>
  <c r="A1170" i="31"/>
  <c r="R1169" i="31"/>
  <c r="Q1169" i="31"/>
  <c r="P1169" i="31"/>
  <c r="O1169" i="31"/>
  <c r="N1169" i="31"/>
  <c r="M1169" i="31"/>
  <c r="L1169" i="31"/>
  <c r="K1169" i="31"/>
  <c r="J1169" i="31"/>
  <c r="B1169" i="31"/>
  <c r="A1169" i="31"/>
  <c r="R1168" i="31"/>
  <c r="Q1168" i="31"/>
  <c r="P1168" i="31"/>
  <c r="O1168" i="31"/>
  <c r="N1168" i="31"/>
  <c r="M1168" i="31"/>
  <c r="L1168" i="31"/>
  <c r="K1168" i="31"/>
  <c r="J1168" i="31"/>
  <c r="B1168" i="31"/>
  <c r="A1168" i="31"/>
  <c r="R1167" i="31"/>
  <c r="Q1167" i="31"/>
  <c r="P1167" i="31"/>
  <c r="O1167" i="31"/>
  <c r="N1167" i="31"/>
  <c r="M1167" i="31"/>
  <c r="L1167" i="31"/>
  <c r="K1167" i="31"/>
  <c r="J1167" i="31"/>
  <c r="B1167" i="31"/>
  <c r="A1167" i="31"/>
  <c r="R1166" i="31"/>
  <c r="Q1166" i="31"/>
  <c r="P1166" i="31"/>
  <c r="O1166" i="31"/>
  <c r="N1166" i="31"/>
  <c r="M1166" i="31"/>
  <c r="L1166" i="31"/>
  <c r="K1166" i="31"/>
  <c r="J1166" i="31"/>
  <c r="B1166" i="31"/>
  <c r="A1166" i="31"/>
  <c r="R1165" i="31"/>
  <c r="Q1165" i="31"/>
  <c r="P1165" i="31"/>
  <c r="O1165" i="31"/>
  <c r="N1165" i="31"/>
  <c r="M1165" i="31"/>
  <c r="L1165" i="31"/>
  <c r="K1165" i="31"/>
  <c r="J1165" i="31"/>
  <c r="B1165" i="31"/>
  <c r="A1165" i="31"/>
  <c r="R1164" i="31"/>
  <c r="Q1164" i="31"/>
  <c r="P1164" i="31"/>
  <c r="O1164" i="31"/>
  <c r="N1164" i="31"/>
  <c r="M1164" i="31"/>
  <c r="L1164" i="31"/>
  <c r="K1164" i="31"/>
  <c r="J1164" i="31"/>
  <c r="B1164" i="31"/>
  <c r="A1164" i="31"/>
  <c r="R1163" i="31"/>
  <c r="Q1163" i="31"/>
  <c r="P1163" i="31"/>
  <c r="O1163" i="31"/>
  <c r="N1163" i="31"/>
  <c r="M1163" i="31"/>
  <c r="L1163" i="31"/>
  <c r="K1163" i="31"/>
  <c r="J1163" i="31"/>
  <c r="B1163" i="31"/>
  <c r="A1163" i="31"/>
  <c r="R1162" i="31"/>
  <c r="Q1162" i="31"/>
  <c r="P1162" i="31"/>
  <c r="O1162" i="31"/>
  <c r="N1162" i="31"/>
  <c r="M1162" i="31"/>
  <c r="L1162" i="31"/>
  <c r="K1162" i="31"/>
  <c r="J1162" i="31"/>
  <c r="B1162" i="31"/>
  <c r="A1162" i="31"/>
  <c r="R1161" i="31"/>
  <c r="Q1161" i="31"/>
  <c r="P1161" i="31"/>
  <c r="O1161" i="31"/>
  <c r="N1161" i="31"/>
  <c r="M1161" i="31"/>
  <c r="L1161" i="31"/>
  <c r="K1161" i="31"/>
  <c r="J1161" i="31"/>
  <c r="B1161" i="31"/>
  <c r="A1161" i="31"/>
  <c r="R1160" i="31"/>
  <c r="Q1160" i="31"/>
  <c r="P1160" i="31"/>
  <c r="O1160" i="31"/>
  <c r="N1160" i="31"/>
  <c r="M1160" i="31"/>
  <c r="L1160" i="31"/>
  <c r="K1160" i="31"/>
  <c r="J1160" i="31"/>
  <c r="B1160" i="31"/>
  <c r="A1160" i="31"/>
  <c r="R1159" i="31"/>
  <c r="Q1159" i="31"/>
  <c r="P1159" i="31"/>
  <c r="O1159" i="31"/>
  <c r="N1159" i="31"/>
  <c r="M1159" i="31"/>
  <c r="L1159" i="31"/>
  <c r="K1159" i="31"/>
  <c r="J1159" i="31"/>
  <c r="B1159" i="31"/>
  <c r="A1159" i="31"/>
  <c r="R1158" i="31"/>
  <c r="Q1158" i="31"/>
  <c r="P1158" i="31"/>
  <c r="O1158" i="31"/>
  <c r="N1158" i="31"/>
  <c r="M1158" i="31"/>
  <c r="L1158" i="31"/>
  <c r="K1158" i="31"/>
  <c r="J1158" i="31"/>
  <c r="B1158" i="31"/>
  <c r="A1158" i="31"/>
  <c r="R1157" i="31"/>
  <c r="Q1157" i="31"/>
  <c r="P1157" i="31"/>
  <c r="O1157" i="31"/>
  <c r="N1157" i="31"/>
  <c r="M1157" i="31"/>
  <c r="L1157" i="31"/>
  <c r="K1157" i="31"/>
  <c r="J1157" i="31"/>
  <c r="B1157" i="31"/>
  <c r="A1157" i="31"/>
  <c r="R1156" i="31"/>
  <c r="Q1156" i="31"/>
  <c r="P1156" i="31"/>
  <c r="O1156" i="31"/>
  <c r="N1156" i="31"/>
  <c r="M1156" i="31"/>
  <c r="L1156" i="31"/>
  <c r="K1156" i="31"/>
  <c r="J1156" i="31"/>
  <c r="B1156" i="31"/>
  <c r="A1156" i="31"/>
  <c r="R1155" i="31"/>
  <c r="Q1155" i="31"/>
  <c r="P1155" i="31"/>
  <c r="O1155" i="31"/>
  <c r="N1155" i="31"/>
  <c r="M1155" i="31"/>
  <c r="L1155" i="31"/>
  <c r="K1155" i="31"/>
  <c r="J1155" i="31"/>
  <c r="B1155" i="31"/>
  <c r="A1155" i="31"/>
  <c r="R1154" i="31"/>
  <c r="Q1154" i="31"/>
  <c r="P1154" i="31"/>
  <c r="O1154" i="31"/>
  <c r="N1154" i="31"/>
  <c r="M1154" i="31"/>
  <c r="L1154" i="31"/>
  <c r="K1154" i="31"/>
  <c r="J1154" i="31"/>
  <c r="B1154" i="31"/>
  <c r="A1154" i="31"/>
  <c r="R1153" i="31"/>
  <c r="Q1153" i="31"/>
  <c r="P1153" i="31"/>
  <c r="O1153" i="31"/>
  <c r="N1153" i="31"/>
  <c r="M1153" i="31"/>
  <c r="L1153" i="31"/>
  <c r="K1153" i="31"/>
  <c r="J1153" i="31"/>
  <c r="B1153" i="31"/>
  <c r="A1153" i="31"/>
  <c r="R1152" i="31"/>
  <c r="Q1152" i="31"/>
  <c r="P1152" i="31"/>
  <c r="O1152" i="31"/>
  <c r="N1152" i="31"/>
  <c r="M1152" i="31"/>
  <c r="L1152" i="31"/>
  <c r="K1152" i="31"/>
  <c r="J1152" i="31"/>
  <c r="B1152" i="31"/>
  <c r="A1152" i="31"/>
  <c r="R1151" i="31"/>
  <c r="Q1151" i="31"/>
  <c r="P1151" i="31"/>
  <c r="O1151" i="31"/>
  <c r="N1151" i="31"/>
  <c r="M1151" i="31"/>
  <c r="L1151" i="31"/>
  <c r="K1151" i="31"/>
  <c r="J1151" i="31"/>
  <c r="B1151" i="31"/>
  <c r="A1151" i="31"/>
  <c r="R1150" i="31"/>
  <c r="Q1150" i="31"/>
  <c r="P1150" i="31"/>
  <c r="O1150" i="31"/>
  <c r="N1150" i="31"/>
  <c r="M1150" i="31"/>
  <c r="L1150" i="31"/>
  <c r="K1150" i="31"/>
  <c r="J1150" i="31"/>
  <c r="B1150" i="31"/>
  <c r="A1150" i="31"/>
  <c r="R1149" i="31"/>
  <c r="Q1149" i="31"/>
  <c r="P1149" i="31"/>
  <c r="O1149" i="31"/>
  <c r="N1149" i="31"/>
  <c r="M1149" i="31"/>
  <c r="L1149" i="31"/>
  <c r="K1149" i="31"/>
  <c r="J1149" i="31"/>
  <c r="B1149" i="31"/>
  <c r="A1149" i="31"/>
  <c r="R1148" i="31"/>
  <c r="Q1148" i="31"/>
  <c r="P1148" i="31"/>
  <c r="O1148" i="31"/>
  <c r="N1148" i="31"/>
  <c r="M1148" i="31"/>
  <c r="L1148" i="31"/>
  <c r="K1148" i="31"/>
  <c r="J1148" i="31"/>
  <c r="B1148" i="31"/>
  <c r="A1148" i="31"/>
  <c r="R1147" i="31"/>
  <c r="Q1147" i="31"/>
  <c r="P1147" i="31"/>
  <c r="O1147" i="31"/>
  <c r="N1147" i="31"/>
  <c r="M1147" i="31"/>
  <c r="L1147" i="31"/>
  <c r="K1147" i="31"/>
  <c r="J1147" i="31"/>
  <c r="B1147" i="31"/>
  <c r="A1147" i="31"/>
  <c r="R1146" i="31"/>
  <c r="Q1146" i="31"/>
  <c r="P1146" i="31"/>
  <c r="O1146" i="31"/>
  <c r="N1146" i="31"/>
  <c r="M1146" i="31"/>
  <c r="L1146" i="31"/>
  <c r="K1146" i="31"/>
  <c r="J1146" i="31"/>
  <c r="B1146" i="31"/>
  <c r="A1146" i="31"/>
  <c r="R1145" i="31"/>
  <c r="Q1145" i="31"/>
  <c r="P1145" i="31"/>
  <c r="O1145" i="31"/>
  <c r="N1145" i="31"/>
  <c r="M1145" i="31"/>
  <c r="L1145" i="31"/>
  <c r="K1145" i="31"/>
  <c r="J1145" i="31"/>
  <c r="B1145" i="31"/>
  <c r="A1145" i="31"/>
  <c r="R1144" i="31"/>
  <c r="Q1144" i="31"/>
  <c r="P1144" i="31"/>
  <c r="O1144" i="31"/>
  <c r="N1144" i="31"/>
  <c r="M1144" i="31"/>
  <c r="L1144" i="31"/>
  <c r="K1144" i="31"/>
  <c r="J1144" i="31"/>
  <c r="B1144" i="31"/>
  <c r="A1144" i="31"/>
  <c r="R1143" i="31"/>
  <c r="Q1143" i="31"/>
  <c r="P1143" i="31"/>
  <c r="O1143" i="31"/>
  <c r="N1143" i="31"/>
  <c r="M1143" i="31"/>
  <c r="L1143" i="31"/>
  <c r="K1143" i="31"/>
  <c r="J1143" i="31"/>
  <c r="B1143" i="31"/>
  <c r="A1143" i="31"/>
  <c r="R1142" i="31"/>
  <c r="Q1142" i="31"/>
  <c r="P1142" i="31"/>
  <c r="O1142" i="31"/>
  <c r="N1142" i="31"/>
  <c r="M1142" i="31"/>
  <c r="L1142" i="31"/>
  <c r="K1142" i="31"/>
  <c r="J1142" i="31"/>
  <c r="B1142" i="31"/>
  <c r="A1142" i="31"/>
  <c r="R1141" i="31"/>
  <c r="Q1141" i="31"/>
  <c r="P1141" i="31"/>
  <c r="O1141" i="31"/>
  <c r="N1141" i="31"/>
  <c r="M1141" i="31"/>
  <c r="L1141" i="31"/>
  <c r="K1141" i="31"/>
  <c r="J1141" i="31"/>
  <c r="B1141" i="31"/>
  <c r="A1141" i="31"/>
  <c r="R1140" i="31"/>
  <c r="Q1140" i="31"/>
  <c r="P1140" i="31"/>
  <c r="O1140" i="31"/>
  <c r="N1140" i="31"/>
  <c r="M1140" i="31"/>
  <c r="L1140" i="31"/>
  <c r="K1140" i="31"/>
  <c r="J1140" i="31"/>
  <c r="B1140" i="31"/>
  <c r="A1140" i="31"/>
  <c r="R1139" i="31"/>
  <c r="Q1139" i="31"/>
  <c r="P1139" i="31"/>
  <c r="O1139" i="31"/>
  <c r="N1139" i="31"/>
  <c r="M1139" i="31"/>
  <c r="L1139" i="31"/>
  <c r="K1139" i="31"/>
  <c r="J1139" i="31"/>
  <c r="B1139" i="31"/>
  <c r="A1139" i="31"/>
  <c r="R1138" i="31"/>
  <c r="Q1138" i="31"/>
  <c r="P1138" i="31"/>
  <c r="O1138" i="31"/>
  <c r="N1138" i="31"/>
  <c r="M1138" i="31"/>
  <c r="L1138" i="31"/>
  <c r="K1138" i="31"/>
  <c r="J1138" i="31"/>
  <c r="B1138" i="31"/>
  <c r="A1138" i="31"/>
  <c r="R1137" i="31"/>
  <c r="Q1137" i="31"/>
  <c r="P1137" i="31"/>
  <c r="O1137" i="31"/>
  <c r="N1137" i="31"/>
  <c r="M1137" i="31"/>
  <c r="L1137" i="31"/>
  <c r="K1137" i="31"/>
  <c r="J1137" i="31"/>
  <c r="B1137" i="31"/>
  <c r="A1137" i="31"/>
  <c r="R1136" i="31"/>
  <c r="Q1136" i="31"/>
  <c r="P1136" i="31"/>
  <c r="O1136" i="31"/>
  <c r="N1136" i="31"/>
  <c r="M1136" i="31"/>
  <c r="L1136" i="31"/>
  <c r="K1136" i="31"/>
  <c r="J1136" i="31"/>
  <c r="B1136" i="31"/>
  <c r="A1136" i="31"/>
  <c r="R1135" i="31"/>
  <c r="Q1135" i="31"/>
  <c r="P1135" i="31"/>
  <c r="O1135" i="31"/>
  <c r="N1135" i="31"/>
  <c r="M1135" i="31"/>
  <c r="L1135" i="31"/>
  <c r="K1135" i="31"/>
  <c r="J1135" i="31"/>
  <c r="B1135" i="31"/>
  <c r="A1135" i="31"/>
  <c r="R1134" i="31"/>
  <c r="Q1134" i="31"/>
  <c r="P1134" i="31"/>
  <c r="O1134" i="31"/>
  <c r="N1134" i="31"/>
  <c r="M1134" i="31"/>
  <c r="L1134" i="31"/>
  <c r="K1134" i="31"/>
  <c r="J1134" i="31"/>
  <c r="B1134" i="31"/>
  <c r="A1134" i="31"/>
  <c r="R1133" i="31"/>
  <c r="Q1133" i="31"/>
  <c r="P1133" i="31"/>
  <c r="O1133" i="31"/>
  <c r="N1133" i="31"/>
  <c r="M1133" i="31"/>
  <c r="L1133" i="31"/>
  <c r="K1133" i="31"/>
  <c r="J1133" i="31"/>
  <c r="B1133" i="31"/>
  <c r="A1133" i="31"/>
  <c r="R1132" i="31"/>
  <c r="Q1132" i="31"/>
  <c r="P1132" i="31"/>
  <c r="O1132" i="31"/>
  <c r="N1132" i="31"/>
  <c r="M1132" i="31"/>
  <c r="L1132" i="31"/>
  <c r="K1132" i="31"/>
  <c r="J1132" i="31"/>
  <c r="B1132" i="31"/>
  <c r="A1132" i="31"/>
  <c r="R1131" i="31"/>
  <c r="Q1131" i="31"/>
  <c r="P1131" i="31"/>
  <c r="O1131" i="31"/>
  <c r="N1131" i="31"/>
  <c r="M1131" i="31"/>
  <c r="L1131" i="31"/>
  <c r="K1131" i="31"/>
  <c r="J1131" i="31"/>
  <c r="B1131" i="31"/>
  <c r="A1131" i="31"/>
  <c r="R1130" i="31"/>
  <c r="Q1130" i="31"/>
  <c r="P1130" i="31"/>
  <c r="O1130" i="31"/>
  <c r="N1130" i="31"/>
  <c r="M1130" i="31"/>
  <c r="L1130" i="31"/>
  <c r="K1130" i="31"/>
  <c r="J1130" i="31"/>
  <c r="B1130" i="31"/>
  <c r="A1130" i="31"/>
  <c r="R1129" i="31"/>
  <c r="Q1129" i="31"/>
  <c r="P1129" i="31"/>
  <c r="O1129" i="31"/>
  <c r="N1129" i="31"/>
  <c r="M1129" i="31"/>
  <c r="L1129" i="31"/>
  <c r="K1129" i="31"/>
  <c r="J1129" i="31"/>
  <c r="B1129" i="31"/>
  <c r="A1129" i="31"/>
  <c r="R1128" i="31"/>
  <c r="Q1128" i="31"/>
  <c r="P1128" i="31"/>
  <c r="O1128" i="31"/>
  <c r="N1128" i="31"/>
  <c r="M1128" i="31"/>
  <c r="L1128" i="31"/>
  <c r="K1128" i="31"/>
  <c r="J1128" i="31"/>
  <c r="B1128" i="31"/>
  <c r="A1128" i="31"/>
  <c r="R1127" i="31"/>
  <c r="Q1127" i="31"/>
  <c r="P1127" i="31"/>
  <c r="O1127" i="31"/>
  <c r="N1127" i="31"/>
  <c r="M1127" i="31"/>
  <c r="L1127" i="31"/>
  <c r="K1127" i="31"/>
  <c r="J1127" i="31"/>
  <c r="B1127" i="31"/>
  <c r="A1127" i="31"/>
  <c r="R1126" i="31"/>
  <c r="Q1126" i="31"/>
  <c r="P1126" i="31"/>
  <c r="O1126" i="31"/>
  <c r="N1126" i="31"/>
  <c r="M1126" i="31"/>
  <c r="L1126" i="31"/>
  <c r="K1126" i="31"/>
  <c r="J1126" i="31"/>
  <c r="B1126" i="31"/>
  <c r="A1126" i="31"/>
  <c r="R1125" i="31"/>
  <c r="Q1125" i="31"/>
  <c r="P1125" i="31"/>
  <c r="O1125" i="31"/>
  <c r="N1125" i="31"/>
  <c r="M1125" i="31"/>
  <c r="L1125" i="31"/>
  <c r="K1125" i="31"/>
  <c r="J1125" i="31"/>
  <c r="B1125" i="31"/>
  <c r="A1125" i="31"/>
  <c r="R1124" i="31"/>
  <c r="Q1124" i="31"/>
  <c r="P1124" i="31"/>
  <c r="O1124" i="31"/>
  <c r="N1124" i="31"/>
  <c r="M1124" i="31"/>
  <c r="L1124" i="31"/>
  <c r="K1124" i="31"/>
  <c r="J1124" i="31"/>
  <c r="B1124" i="31"/>
  <c r="A1124" i="31"/>
  <c r="R1123" i="31"/>
  <c r="Q1123" i="31"/>
  <c r="P1123" i="31"/>
  <c r="O1123" i="31"/>
  <c r="N1123" i="31"/>
  <c r="M1123" i="31"/>
  <c r="L1123" i="31"/>
  <c r="K1123" i="31"/>
  <c r="J1123" i="31"/>
  <c r="B1123" i="31"/>
  <c r="A1123" i="31"/>
  <c r="R1122" i="31"/>
  <c r="Q1122" i="31"/>
  <c r="P1122" i="31"/>
  <c r="O1122" i="31"/>
  <c r="N1122" i="31"/>
  <c r="M1122" i="31"/>
  <c r="L1122" i="31"/>
  <c r="K1122" i="31"/>
  <c r="J1122" i="31"/>
  <c r="B1122" i="31"/>
  <c r="A1122" i="31"/>
  <c r="R1121" i="31"/>
  <c r="Q1121" i="31"/>
  <c r="P1121" i="31"/>
  <c r="O1121" i="31"/>
  <c r="N1121" i="31"/>
  <c r="M1121" i="31"/>
  <c r="L1121" i="31"/>
  <c r="K1121" i="31"/>
  <c r="J1121" i="31"/>
  <c r="B1121" i="31"/>
  <c r="A1121" i="31"/>
  <c r="R1120" i="31"/>
  <c r="Q1120" i="31"/>
  <c r="P1120" i="31"/>
  <c r="O1120" i="31"/>
  <c r="N1120" i="31"/>
  <c r="M1120" i="31"/>
  <c r="L1120" i="31"/>
  <c r="K1120" i="31"/>
  <c r="J1120" i="31"/>
  <c r="B1120" i="31"/>
  <c r="A1120" i="31"/>
  <c r="R1119" i="31"/>
  <c r="Q1119" i="31"/>
  <c r="P1119" i="31"/>
  <c r="O1119" i="31"/>
  <c r="N1119" i="31"/>
  <c r="M1119" i="31"/>
  <c r="L1119" i="31"/>
  <c r="K1119" i="31"/>
  <c r="J1119" i="31"/>
  <c r="B1119" i="31"/>
  <c r="A1119" i="31"/>
  <c r="R1118" i="31"/>
  <c r="Q1118" i="31"/>
  <c r="P1118" i="31"/>
  <c r="O1118" i="31"/>
  <c r="N1118" i="31"/>
  <c r="M1118" i="31"/>
  <c r="L1118" i="31"/>
  <c r="K1118" i="31"/>
  <c r="J1118" i="31"/>
  <c r="B1118" i="31"/>
  <c r="A1118" i="31"/>
  <c r="R1117" i="31"/>
  <c r="Q1117" i="31"/>
  <c r="P1117" i="31"/>
  <c r="O1117" i="31"/>
  <c r="N1117" i="31"/>
  <c r="M1117" i="31"/>
  <c r="L1117" i="31"/>
  <c r="K1117" i="31"/>
  <c r="J1117" i="31"/>
  <c r="B1117" i="31"/>
  <c r="A1117" i="31"/>
  <c r="R1116" i="31"/>
  <c r="Q1116" i="31"/>
  <c r="P1116" i="31"/>
  <c r="O1116" i="31"/>
  <c r="N1116" i="31"/>
  <c r="M1116" i="31"/>
  <c r="L1116" i="31"/>
  <c r="K1116" i="31"/>
  <c r="J1116" i="31"/>
  <c r="B1116" i="31"/>
  <c r="A1116" i="31"/>
  <c r="R1115" i="31"/>
  <c r="Q1115" i="31"/>
  <c r="P1115" i="31"/>
  <c r="O1115" i="31"/>
  <c r="N1115" i="31"/>
  <c r="M1115" i="31"/>
  <c r="L1115" i="31"/>
  <c r="K1115" i="31"/>
  <c r="J1115" i="31"/>
  <c r="B1115" i="31"/>
  <c r="A1115" i="31"/>
  <c r="R1114" i="31"/>
  <c r="Q1114" i="31"/>
  <c r="P1114" i="31"/>
  <c r="O1114" i="31"/>
  <c r="N1114" i="31"/>
  <c r="M1114" i="31"/>
  <c r="L1114" i="31"/>
  <c r="K1114" i="31"/>
  <c r="J1114" i="31"/>
  <c r="B1114" i="31"/>
  <c r="A1114" i="31"/>
  <c r="R1113" i="31"/>
  <c r="Q1113" i="31"/>
  <c r="P1113" i="31"/>
  <c r="O1113" i="31"/>
  <c r="N1113" i="31"/>
  <c r="M1113" i="31"/>
  <c r="L1113" i="31"/>
  <c r="K1113" i="31"/>
  <c r="J1113" i="31"/>
  <c r="B1113" i="31"/>
  <c r="A1113" i="31"/>
  <c r="R1112" i="31"/>
  <c r="Q1112" i="31"/>
  <c r="P1112" i="31"/>
  <c r="O1112" i="31"/>
  <c r="N1112" i="31"/>
  <c r="M1112" i="31"/>
  <c r="L1112" i="31"/>
  <c r="K1112" i="31"/>
  <c r="J1112" i="31"/>
  <c r="B1112" i="31"/>
  <c r="A1112" i="31"/>
  <c r="R1111" i="31"/>
  <c r="Q1111" i="31"/>
  <c r="P1111" i="31"/>
  <c r="O1111" i="31"/>
  <c r="N1111" i="31"/>
  <c r="M1111" i="31"/>
  <c r="L1111" i="31"/>
  <c r="K1111" i="31"/>
  <c r="J1111" i="31"/>
  <c r="B1111" i="31"/>
  <c r="A1111" i="31"/>
  <c r="R1110" i="31"/>
  <c r="Q1110" i="31"/>
  <c r="P1110" i="31"/>
  <c r="O1110" i="31"/>
  <c r="N1110" i="31"/>
  <c r="M1110" i="31"/>
  <c r="L1110" i="31"/>
  <c r="K1110" i="31"/>
  <c r="J1110" i="31"/>
  <c r="B1110" i="31"/>
  <c r="A1110" i="31"/>
  <c r="R1109" i="31"/>
  <c r="Q1109" i="31"/>
  <c r="P1109" i="31"/>
  <c r="O1109" i="31"/>
  <c r="N1109" i="31"/>
  <c r="M1109" i="31"/>
  <c r="L1109" i="31"/>
  <c r="K1109" i="31"/>
  <c r="J1109" i="31"/>
  <c r="B1109" i="31"/>
  <c r="A1109" i="31"/>
  <c r="R1108" i="31"/>
  <c r="Q1108" i="31"/>
  <c r="P1108" i="31"/>
  <c r="O1108" i="31"/>
  <c r="N1108" i="31"/>
  <c r="M1108" i="31"/>
  <c r="L1108" i="31"/>
  <c r="K1108" i="31"/>
  <c r="J1108" i="31"/>
  <c r="B1108" i="31"/>
  <c r="A1108" i="31"/>
  <c r="R1107" i="31"/>
  <c r="Q1107" i="31"/>
  <c r="P1107" i="31"/>
  <c r="O1107" i="31"/>
  <c r="N1107" i="31"/>
  <c r="M1107" i="31"/>
  <c r="L1107" i="31"/>
  <c r="K1107" i="31"/>
  <c r="J1107" i="31"/>
  <c r="B1107" i="31"/>
  <c r="A1107" i="31"/>
  <c r="R1106" i="31"/>
  <c r="Q1106" i="31"/>
  <c r="P1106" i="31"/>
  <c r="O1106" i="31"/>
  <c r="N1106" i="31"/>
  <c r="M1106" i="31"/>
  <c r="L1106" i="31"/>
  <c r="K1106" i="31"/>
  <c r="J1106" i="31"/>
  <c r="B1106" i="31"/>
  <c r="A1106" i="31"/>
  <c r="R1105" i="31"/>
  <c r="Q1105" i="31"/>
  <c r="P1105" i="31"/>
  <c r="O1105" i="31"/>
  <c r="N1105" i="31"/>
  <c r="M1105" i="31"/>
  <c r="L1105" i="31"/>
  <c r="K1105" i="31"/>
  <c r="J1105" i="31"/>
  <c r="B1105" i="31"/>
  <c r="A1105" i="31"/>
  <c r="R1104" i="31"/>
  <c r="Q1104" i="31"/>
  <c r="P1104" i="31"/>
  <c r="O1104" i="31"/>
  <c r="N1104" i="31"/>
  <c r="M1104" i="31"/>
  <c r="L1104" i="31"/>
  <c r="K1104" i="31"/>
  <c r="J1104" i="31"/>
  <c r="B1104" i="31"/>
  <c r="A1104" i="31"/>
  <c r="R1103" i="31"/>
  <c r="Q1103" i="31"/>
  <c r="P1103" i="31"/>
  <c r="O1103" i="31"/>
  <c r="N1103" i="31"/>
  <c r="M1103" i="31"/>
  <c r="L1103" i="31"/>
  <c r="K1103" i="31"/>
  <c r="J1103" i="31"/>
  <c r="B1103" i="31"/>
  <c r="A1103" i="31"/>
  <c r="R1102" i="31"/>
  <c r="Q1102" i="31"/>
  <c r="P1102" i="31"/>
  <c r="O1102" i="31"/>
  <c r="N1102" i="31"/>
  <c r="M1102" i="31"/>
  <c r="L1102" i="31"/>
  <c r="K1102" i="31"/>
  <c r="J1102" i="31"/>
  <c r="B1102" i="31"/>
  <c r="A1102" i="31"/>
  <c r="R1101" i="31"/>
  <c r="Q1101" i="31"/>
  <c r="P1101" i="31"/>
  <c r="O1101" i="31"/>
  <c r="N1101" i="31"/>
  <c r="M1101" i="31"/>
  <c r="L1101" i="31"/>
  <c r="K1101" i="31"/>
  <c r="J1101" i="31"/>
  <c r="B1101" i="31"/>
  <c r="A1101" i="31"/>
  <c r="R1100" i="31"/>
  <c r="Q1100" i="31"/>
  <c r="P1100" i="31"/>
  <c r="O1100" i="31"/>
  <c r="N1100" i="31"/>
  <c r="M1100" i="31"/>
  <c r="L1100" i="31"/>
  <c r="K1100" i="31"/>
  <c r="J1100" i="31"/>
  <c r="B1100" i="31"/>
  <c r="A1100" i="31"/>
  <c r="R1099" i="31"/>
  <c r="Q1099" i="31"/>
  <c r="P1099" i="31"/>
  <c r="O1099" i="31"/>
  <c r="N1099" i="31"/>
  <c r="M1099" i="31"/>
  <c r="L1099" i="31"/>
  <c r="K1099" i="31"/>
  <c r="J1099" i="31"/>
  <c r="B1099" i="31"/>
  <c r="A1099" i="31"/>
  <c r="R1098" i="31"/>
  <c r="Q1098" i="31"/>
  <c r="P1098" i="31"/>
  <c r="O1098" i="31"/>
  <c r="N1098" i="31"/>
  <c r="M1098" i="31"/>
  <c r="L1098" i="31"/>
  <c r="K1098" i="31"/>
  <c r="J1098" i="31"/>
  <c r="B1098" i="31"/>
  <c r="A1098" i="31"/>
  <c r="R1097" i="31"/>
  <c r="Q1097" i="31"/>
  <c r="P1097" i="31"/>
  <c r="O1097" i="31"/>
  <c r="N1097" i="31"/>
  <c r="M1097" i="31"/>
  <c r="L1097" i="31"/>
  <c r="K1097" i="31"/>
  <c r="J1097" i="31"/>
  <c r="B1097" i="31"/>
  <c r="A1097" i="31"/>
  <c r="R1096" i="31"/>
  <c r="Q1096" i="31"/>
  <c r="P1096" i="31"/>
  <c r="O1096" i="31"/>
  <c r="N1096" i="31"/>
  <c r="M1096" i="31"/>
  <c r="L1096" i="31"/>
  <c r="K1096" i="31"/>
  <c r="J1096" i="31"/>
  <c r="B1096" i="31"/>
  <c r="A1096" i="31"/>
  <c r="R1095" i="31"/>
  <c r="Q1095" i="31"/>
  <c r="P1095" i="31"/>
  <c r="O1095" i="31"/>
  <c r="N1095" i="31"/>
  <c r="M1095" i="31"/>
  <c r="L1095" i="31"/>
  <c r="K1095" i="31"/>
  <c r="J1095" i="31"/>
  <c r="B1095" i="31"/>
  <c r="A1095" i="31"/>
  <c r="R1094" i="31"/>
  <c r="Q1094" i="31"/>
  <c r="P1094" i="31"/>
  <c r="O1094" i="31"/>
  <c r="N1094" i="31"/>
  <c r="M1094" i="31"/>
  <c r="L1094" i="31"/>
  <c r="K1094" i="31"/>
  <c r="J1094" i="31"/>
  <c r="B1094" i="31"/>
  <c r="A1094" i="31"/>
  <c r="R1093" i="31"/>
  <c r="Q1093" i="31"/>
  <c r="P1093" i="31"/>
  <c r="O1093" i="31"/>
  <c r="N1093" i="31"/>
  <c r="M1093" i="31"/>
  <c r="L1093" i="31"/>
  <c r="K1093" i="31"/>
  <c r="J1093" i="31"/>
  <c r="B1093" i="31"/>
  <c r="A1093" i="31"/>
  <c r="R1092" i="31"/>
  <c r="Q1092" i="31"/>
  <c r="P1092" i="31"/>
  <c r="O1092" i="31"/>
  <c r="N1092" i="31"/>
  <c r="M1092" i="31"/>
  <c r="L1092" i="31"/>
  <c r="K1092" i="31"/>
  <c r="J1092" i="31"/>
  <c r="B1092" i="31"/>
  <c r="A1092" i="31"/>
  <c r="R1091" i="31"/>
  <c r="Q1091" i="31"/>
  <c r="P1091" i="31"/>
  <c r="O1091" i="31"/>
  <c r="N1091" i="31"/>
  <c r="M1091" i="31"/>
  <c r="L1091" i="31"/>
  <c r="K1091" i="31"/>
  <c r="J1091" i="31"/>
  <c r="B1091" i="31"/>
  <c r="A1091" i="31"/>
  <c r="R1090" i="31"/>
  <c r="Q1090" i="31"/>
  <c r="P1090" i="31"/>
  <c r="O1090" i="31"/>
  <c r="N1090" i="31"/>
  <c r="M1090" i="31"/>
  <c r="L1090" i="31"/>
  <c r="K1090" i="31"/>
  <c r="J1090" i="31"/>
  <c r="B1090" i="31"/>
  <c r="A1090" i="31"/>
  <c r="R1089" i="31"/>
  <c r="Q1089" i="31"/>
  <c r="P1089" i="31"/>
  <c r="O1089" i="31"/>
  <c r="N1089" i="31"/>
  <c r="M1089" i="31"/>
  <c r="L1089" i="31"/>
  <c r="K1089" i="31"/>
  <c r="J1089" i="31"/>
  <c r="B1089" i="31"/>
  <c r="A1089" i="31"/>
  <c r="R1088" i="31"/>
  <c r="Q1088" i="31"/>
  <c r="P1088" i="31"/>
  <c r="O1088" i="31"/>
  <c r="N1088" i="31"/>
  <c r="M1088" i="31"/>
  <c r="L1088" i="31"/>
  <c r="K1088" i="31"/>
  <c r="J1088" i="31"/>
  <c r="B1088" i="31"/>
  <c r="A1088" i="31"/>
  <c r="R1087" i="31"/>
  <c r="Q1087" i="31"/>
  <c r="P1087" i="31"/>
  <c r="O1087" i="31"/>
  <c r="N1087" i="31"/>
  <c r="M1087" i="31"/>
  <c r="L1087" i="31"/>
  <c r="K1087" i="31"/>
  <c r="J1087" i="31"/>
  <c r="B1087" i="31"/>
  <c r="A1087" i="31"/>
  <c r="R1086" i="31"/>
  <c r="Q1086" i="31"/>
  <c r="P1086" i="31"/>
  <c r="O1086" i="31"/>
  <c r="N1086" i="31"/>
  <c r="M1086" i="31"/>
  <c r="L1086" i="31"/>
  <c r="K1086" i="31"/>
  <c r="J1086" i="31"/>
  <c r="B1086" i="31"/>
  <c r="A1086" i="31"/>
  <c r="R1085" i="31"/>
  <c r="Q1085" i="31"/>
  <c r="P1085" i="31"/>
  <c r="O1085" i="31"/>
  <c r="N1085" i="31"/>
  <c r="M1085" i="31"/>
  <c r="L1085" i="31"/>
  <c r="K1085" i="31"/>
  <c r="J1085" i="31"/>
  <c r="B1085" i="31"/>
  <c r="A1085" i="31"/>
  <c r="R1084" i="31"/>
  <c r="Q1084" i="31"/>
  <c r="P1084" i="31"/>
  <c r="O1084" i="31"/>
  <c r="N1084" i="31"/>
  <c r="M1084" i="31"/>
  <c r="L1084" i="31"/>
  <c r="K1084" i="31"/>
  <c r="J1084" i="31"/>
  <c r="B1084" i="31"/>
  <c r="A1084" i="31"/>
  <c r="R1083" i="31"/>
  <c r="Q1083" i="31"/>
  <c r="P1083" i="31"/>
  <c r="O1083" i="31"/>
  <c r="N1083" i="31"/>
  <c r="M1083" i="31"/>
  <c r="L1083" i="31"/>
  <c r="K1083" i="31"/>
  <c r="J1083" i="31"/>
  <c r="B1083" i="31"/>
  <c r="A1083" i="31"/>
  <c r="R1082" i="31"/>
  <c r="Q1082" i="31"/>
  <c r="P1082" i="31"/>
  <c r="O1082" i="31"/>
  <c r="N1082" i="31"/>
  <c r="M1082" i="31"/>
  <c r="L1082" i="31"/>
  <c r="K1082" i="31"/>
  <c r="J1082" i="31"/>
  <c r="B1082" i="31"/>
  <c r="A1082" i="31"/>
  <c r="R1081" i="31"/>
  <c r="Q1081" i="31"/>
  <c r="P1081" i="31"/>
  <c r="O1081" i="31"/>
  <c r="N1081" i="31"/>
  <c r="M1081" i="31"/>
  <c r="L1081" i="31"/>
  <c r="K1081" i="31"/>
  <c r="J1081" i="31"/>
  <c r="B1081" i="31"/>
  <c r="A1081" i="31"/>
  <c r="R1080" i="31"/>
  <c r="Q1080" i="31"/>
  <c r="P1080" i="31"/>
  <c r="O1080" i="31"/>
  <c r="N1080" i="31"/>
  <c r="M1080" i="31"/>
  <c r="L1080" i="31"/>
  <c r="K1080" i="31"/>
  <c r="J1080" i="31"/>
  <c r="B1080" i="31"/>
  <c r="A1080" i="31"/>
  <c r="R1079" i="31"/>
  <c r="Q1079" i="31"/>
  <c r="P1079" i="31"/>
  <c r="O1079" i="31"/>
  <c r="N1079" i="31"/>
  <c r="M1079" i="31"/>
  <c r="L1079" i="31"/>
  <c r="K1079" i="31"/>
  <c r="J1079" i="31"/>
  <c r="B1079" i="31"/>
  <c r="A1079" i="31"/>
  <c r="R1078" i="31"/>
  <c r="Q1078" i="31"/>
  <c r="P1078" i="31"/>
  <c r="O1078" i="31"/>
  <c r="N1078" i="31"/>
  <c r="M1078" i="31"/>
  <c r="L1078" i="31"/>
  <c r="K1078" i="31"/>
  <c r="J1078" i="31"/>
  <c r="B1078" i="31"/>
  <c r="A1078" i="31"/>
  <c r="R1077" i="31"/>
  <c r="Q1077" i="31"/>
  <c r="P1077" i="31"/>
  <c r="O1077" i="31"/>
  <c r="N1077" i="31"/>
  <c r="M1077" i="31"/>
  <c r="L1077" i="31"/>
  <c r="K1077" i="31"/>
  <c r="J1077" i="31"/>
  <c r="B1077" i="31"/>
  <c r="A1077" i="31"/>
  <c r="R1076" i="31"/>
  <c r="Q1076" i="31"/>
  <c r="P1076" i="31"/>
  <c r="O1076" i="31"/>
  <c r="N1076" i="31"/>
  <c r="M1076" i="31"/>
  <c r="L1076" i="31"/>
  <c r="K1076" i="31"/>
  <c r="J1076" i="31"/>
  <c r="B1076" i="31"/>
  <c r="A1076" i="31"/>
  <c r="R1075" i="31"/>
  <c r="Q1075" i="31"/>
  <c r="P1075" i="31"/>
  <c r="O1075" i="31"/>
  <c r="N1075" i="31"/>
  <c r="M1075" i="31"/>
  <c r="L1075" i="31"/>
  <c r="K1075" i="31"/>
  <c r="J1075" i="31"/>
  <c r="B1075" i="31"/>
  <c r="A1075" i="31"/>
  <c r="R1074" i="31"/>
  <c r="Q1074" i="31"/>
  <c r="P1074" i="31"/>
  <c r="O1074" i="31"/>
  <c r="N1074" i="31"/>
  <c r="M1074" i="31"/>
  <c r="L1074" i="31"/>
  <c r="K1074" i="31"/>
  <c r="J1074" i="31"/>
  <c r="B1074" i="31"/>
  <c r="A1074" i="31"/>
  <c r="R1073" i="31"/>
  <c r="Q1073" i="31"/>
  <c r="P1073" i="31"/>
  <c r="O1073" i="31"/>
  <c r="N1073" i="31"/>
  <c r="M1073" i="31"/>
  <c r="L1073" i="31"/>
  <c r="K1073" i="31"/>
  <c r="J1073" i="31"/>
  <c r="B1073" i="31"/>
  <c r="A1073" i="31"/>
  <c r="R1072" i="31"/>
  <c r="Q1072" i="31"/>
  <c r="P1072" i="31"/>
  <c r="O1072" i="31"/>
  <c r="N1072" i="31"/>
  <c r="M1072" i="31"/>
  <c r="L1072" i="31"/>
  <c r="K1072" i="31"/>
  <c r="J1072" i="31"/>
  <c r="B1072" i="31"/>
  <c r="A1072" i="31"/>
  <c r="R1071" i="31"/>
  <c r="Q1071" i="31"/>
  <c r="P1071" i="31"/>
  <c r="O1071" i="31"/>
  <c r="N1071" i="31"/>
  <c r="M1071" i="31"/>
  <c r="L1071" i="31"/>
  <c r="K1071" i="31"/>
  <c r="J1071" i="31"/>
  <c r="B1071" i="31"/>
  <c r="A1071" i="31"/>
  <c r="R1070" i="31"/>
  <c r="Q1070" i="31"/>
  <c r="P1070" i="31"/>
  <c r="O1070" i="31"/>
  <c r="N1070" i="31"/>
  <c r="M1070" i="31"/>
  <c r="L1070" i="31"/>
  <c r="K1070" i="31"/>
  <c r="J1070" i="31"/>
  <c r="B1070" i="31"/>
  <c r="A1070" i="31"/>
  <c r="R1069" i="31"/>
  <c r="Q1069" i="31"/>
  <c r="P1069" i="31"/>
  <c r="O1069" i="31"/>
  <c r="N1069" i="31"/>
  <c r="M1069" i="31"/>
  <c r="L1069" i="31"/>
  <c r="K1069" i="31"/>
  <c r="J1069" i="31"/>
  <c r="B1069" i="31"/>
  <c r="A1069" i="31"/>
  <c r="R1068" i="31"/>
  <c r="Q1068" i="31"/>
  <c r="P1068" i="31"/>
  <c r="O1068" i="31"/>
  <c r="N1068" i="31"/>
  <c r="M1068" i="31"/>
  <c r="L1068" i="31"/>
  <c r="K1068" i="31"/>
  <c r="J1068" i="31"/>
  <c r="B1068" i="31"/>
  <c r="A1068" i="31"/>
  <c r="R1067" i="31"/>
  <c r="Q1067" i="31"/>
  <c r="P1067" i="31"/>
  <c r="O1067" i="31"/>
  <c r="N1067" i="31"/>
  <c r="M1067" i="31"/>
  <c r="L1067" i="31"/>
  <c r="K1067" i="31"/>
  <c r="J1067" i="31"/>
  <c r="B1067" i="31"/>
  <c r="A1067" i="31"/>
  <c r="R1066" i="31"/>
  <c r="Q1066" i="31"/>
  <c r="P1066" i="31"/>
  <c r="O1066" i="31"/>
  <c r="N1066" i="31"/>
  <c r="M1066" i="31"/>
  <c r="L1066" i="31"/>
  <c r="K1066" i="31"/>
  <c r="J1066" i="31"/>
  <c r="B1066" i="31"/>
  <c r="A1066" i="31"/>
  <c r="R1065" i="31"/>
  <c r="Q1065" i="31"/>
  <c r="P1065" i="31"/>
  <c r="O1065" i="31"/>
  <c r="N1065" i="31"/>
  <c r="M1065" i="31"/>
  <c r="L1065" i="31"/>
  <c r="K1065" i="31"/>
  <c r="J1065" i="31"/>
  <c r="B1065" i="31"/>
  <c r="A1065" i="31"/>
  <c r="R1064" i="31"/>
  <c r="Q1064" i="31"/>
  <c r="P1064" i="31"/>
  <c r="O1064" i="31"/>
  <c r="N1064" i="31"/>
  <c r="M1064" i="31"/>
  <c r="L1064" i="31"/>
  <c r="K1064" i="31"/>
  <c r="J1064" i="31"/>
  <c r="B1064" i="31"/>
  <c r="A1064" i="31"/>
  <c r="R1063" i="31"/>
  <c r="Q1063" i="31"/>
  <c r="P1063" i="31"/>
  <c r="O1063" i="31"/>
  <c r="N1063" i="31"/>
  <c r="M1063" i="31"/>
  <c r="L1063" i="31"/>
  <c r="K1063" i="31"/>
  <c r="J1063" i="31"/>
  <c r="B1063" i="31"/>
  <c r="A1063" i="31"/>
  <c r="R1062" i="31"/>
  <c r="Q1062" i="31"/>
  <c r="P1062" i="31"/>
  <c r="O1062" i="31"/>
  <c r="N1062" i="31"/>
  <c r="M1062" i="31"/>
  <c r="L1062" i="31"/>
  <c r="K1062" i="31"/>
  <c r="J1062" i="31"/>
  <c r="B1062" i="31"/>
  <c r="A1062" i="31"/>
  <c r="R1061" i="31"/>
  <c r="Q1061" i="31"/>
  <c r="P1061" i="31"/>
  <c r="O1061" i="31"/>
  <c r="N1061" i="31"/>
  <c r="M1061" i="31"/>
  <c r="L1061" i="31"/>
  <c r="K1061" i="31"/>
  <c r="J1061" i="31"/>
  <c r="B1061" i="31"/>
  <c r="A1061" i="31"/>
  <c r="R1060" i="31"/>
  <c r="Q1060" i="31"/>
  <c r="P1060" i="31"/>
  <c r="O1060" i="31"/>
  <c r="N1060" i="31"/>
  <c r="M1060" i="31"/>
  <c r="L1060" i="31"/>
  <c r="K1060" i="31"/>
  <c r="J1060" i="31"/>
  <c r="B1060" i="31"/>
  <c r="A1060" i="31"/>
  <c r="R1059" i="31"/>
  <c r="Q1059" i="31"/>
  <c r="P1059" i="31"/>
  <c r="O1059" i="31"/>
  <c r="N1059" i="31"/>
  <c r="M1059" i="31"/>
  <c r="L1059" i="31"/>
  <c r="K1059" i="31"/>
  <c r="J1059" i="31"/>
  <c r="B1059" i="31"/>
  <c r="A1059" i="31"/>
  <c r="R1058" i="31"/>
  <c r="Q1058" i="31"/>
  <c r="P1058" i="31"/>
  <c r="O1058" i="31"/>
  <c r="N1058" i="31"/>
  <c r="M1058" i="31"/>
  <c r="L1058" i="31"/>
  <c r="K1058" i="31"/>
  <c r="J1058" i="31"/>
  <c r="B1058" i="31"/>
  <c r="A1058" i="31"/>
  <c r="R1057" i="31"/>
  <c r="Q1057" i="31"/>
  <c r="P1057" i="31"/>
  <c r="O1057" i="31"/>
  <c r="N1057" i="31"/>
  <c r="M1057" i="31"/>
  <c r="L1057" i="31"/>
  <c r="K1057" i="31"/>
  <c r="J1057" i="31"/>
  <c r="B1057" i="31"/>
  <c r="A1057" i="31"/>
  <c r="R1056" i="31"/>
  <c r="Q1056" i="31"/>
  <c r="P1056" i="31"/>
  <c r="O1056" i="31"/>
  <c r="N1056" i="31"/>
  <c r="M1056" i="31"/>
  <c r="L1056" i="31"/>
  <c r="K1056" i="31"/>
  <c r="J1056" i="31"/>
  <c r="B1056" i="31"/>
  <c r="A1056" i="31"/>
  <c r="R1055" i="31"/>
  <c r="Q1055" i="31"/>
  <c r="P1055" i="31"/>
  <c r="O1055" i="31"/>
  <c r="N1055" i="31"/>
  <c r="M1055" i="31"/>
  <c r="L1055" i="31"/>
  <c r="K1055" i="31"/>
  <c r="J1055" i="31"/>
  <c r="B1055" i="31"/>
  <c r="A1055" i="31"/>
  <c r="R1054" i="31"/>
  <c r="Q1054" i="31"/>
  <c r="P1054" i="31"/>
  <c r="O1054" i="31"/>
  <c r="N1054" i="31"/>
  <c r="M1054" i="31"/>
  <c r="L1054" i="31"/>
  <c r="K1054" i="31"/>
  <c r="J1054" i="31"/>
  <c r="B1054" i="31"/>
  <c r="A1054" i="31"/>
  <c r="R1053" i="31"/>
  <c r="Q1053" i="31"/>
  <c r="P1053" i="31"/>
  <c r="O1053" i="31"/>
  <c r="N1053" i="31"/>
  <c r="M1053" i="31"/>
  <c r="L1053" i="31"/>
  <c r="K1053" i="31"/>
  <c r="J1053" i="31"/>
  <c r="B1053" i="31"/>
  <c r="A1053" i="31"/>
  <c r="R1052" i="31"/>
  <c r="Q1052" i="31"/>
  <c r="P1052" i="31"/>
  <c r="O1052" i="31"/>
  <c r="N1052" i="31"/>
  <c r="M1052" i="31"/>
  <c r="L1052" i="31"/>
  <c r="K1052" i="31"/>
  <c r="J1052" i="31"/>
  <c r="B1052" i="31"/>
  <c r="A1052" i="31"/>
  <c r="R1051" i="31"/>
  <c r="Q1051" i="31"/>
  <c r="P1051" i="31"/>
  <c r="O1051" i="31"/>
  <c r="N1051" i="31"/>
  <c r="M1051" i="31"/>
  <c r="L1051" i="31"/>
  <c r="K1051" i="31"/>
  <c r="J1051" i="31"/>
  <c r="B1051" i="31"/>
  <c r="A1051" i="31"/>
  <c r="R1050" i="31"/>
  <c r="Q1050" i="31"/>
  <c r="P1050" i="31"/>
  <c r="O1050" i="31"/>
  <c r="N1050" i="31"/>
  <c r="M1050" i="31"/>
  <c r="L1050" i="31"/>
  <c r="K1050" i="31"/>
  <c r="J1050" i="31"/>
  <c r="B1050" i="31"/>
  <c r="A1050" i="31"/>
  <c r="R1049" i="31"/>
  <c r="Q1049" i="31"/>
  <c r="P1049" i="31"/>
  <c r="O1049" i="31"/>
  <c r="N1049" i="31"/>
  <c r="M1049" i="31"/>
  <c r="L1049" i="31"/>
  <c r="K1049" i="31"/>
  <c r="J1049" i="31"/>
  <c r="B1049" i="31"/>
  <c r="A1049" i="31"/>
  <c r="R1048" i="31"/>
  <c r="Q1048" i="31"/>
  <c r="P1048" i="31"/>
  <c r="O1048" i="31"/>
  <c r="N1048" i="31"/>
  <c r="M1048" i="31"/>
  <c r="L1048" i="31"/>
  <c r="K1048" i="31"/>
  <c r="J1048" i="31"/>
  <c r="B1048" i="31"/>
  <c r="A1048" i="31"/>
  <c r="R1047" i="31"/>
  <c r="Q1047" i="31"/>
  <c r="P1047" i="31"/>
  <c r="O1047" i="31"/>
  <c r="N1047" i="31"/>
  <c r="M1047" i="31"/>
  <c r="L1047" i="31"/>
  <c r="K1047" i="31"/>
  <c r="J1047" i="31"/>
  <c r="B1047" i="31"/>
  <c r="A1047" i="31"/>
  <c r="R1046" i="31"/>
  <c r="Q1046" i="31"/>
  <c r="P1046" i="31"/>
  <c r="O1046" i="31"/>
  <c r="N1046" i="31"/>
  <c r="M1046" i="31"/>
  <c r="L1046" i="31"/>
  <c r="K1046" i="31"/>
  <c r="J1046" i="31"/>
  <c r="B1046" i="31"/>
  <c r="A1046" i="31"/>
  <c r="R1045" i="31"/>
  <c r="Q1045" i="31"/>
  <c r="P1045" i="31"/>
  <c r="O1045" i="31"/>
  <c r="N1045" i="31"/>
  <c r="M1045" i="31"/>
  <c r="L1045" i="31"/>
  <c r="K1045" i="31"/>
  <c r="J1045" i="31"/>
  <c r="B1045" i="31"/>
  <c r="A1045" i="31"/>
  <c r="R1044" i="31"/>
  <c r="Q1044" i="31"/>
  <c r="P1044" i="31"/>
  <c r="O1044" i="31"/>
  <c r="N1044" i="31"/>
  <c r="M1044" i="31"/>
  <c r="L1044" i="31"/>
  <c r="K1044" i="31"/>
  <c r="J1044" i="31"/>
  <c r="B1044" i="31"/>
  <c r="A1044" i="31"/>
  <c r="R1043" i="31"/>
  <c r="Q1043" i="31"/>
  <c r="P1043" i="31"/>
  <c r="O1043" i="31"/>
  <c r="N1043" i="31"/>
  <c r="M1043" i="31"/>
  <c r="L1043" i="31"/>
  <c r="K1043" i="31"/>
  <c r="J1043" i="31"/>
  <c r="B1043" i="31"/>
  <c r="A1043" i="31"/>
  <c r="R1042" i="31"/>
  <c r="Q1042" i="31"/>
  <c r="P1042" i="31"/>
  <c r="O1042" i="31"/>
  <c r="N1042" i="31"/>
  <c r="M1042" i="31"/>
  <c r="L1042" i="31"/>
  <c r="K1042" i="31"/>
  <c r="J1042" i="31"/>
  <c r="B1042" i="31"/>
  <c r="A1042" i="31"/>
  <c r="R1041" i="31"/>
  <c r="Q1041" i="31"/>
  <c r="P1041" i="31"/>
  <c r="O1041" i="31"/>
  <c r="N1041" i="31"/>
  <c r="M1041" i="31"/>
  <c r="L1041" i="31"/>
  <c r="K1041" i="31"/>
  <c r="J1041" i="31"/>
  <c r="B1041" i="31"/>
  <c r="A1041" i="31"/>
  <c r="R1040" i="31"/>
  <c r="Q1040" i="31"/>
  <c r="P1040" i="31"/>
  <c r="O1040" i="31"/>
  <c r="N1040" i="31"/>
  <c r="M1040" i="31"/>
  <c r="L1040" i="31"/>
  <c r="K1040" i="31"/>
  <c r="J1040" i="31"/>
  <c r="B1040" i="31"/>
  <c r="A1040" i="31"/>
  <c r="R1039" i="31"/>
  <c r="Q1039" i="31"/>
  <c r="P1039" i="31"/>
  <c r="O1039" i="31"/>
  <c r="N1039" i="31"/>
  <c r="M1039" i="31"/>
  <c r="L1039" i="31"/>
  <c r="K1039" i="31"/>
  <c r="J1039" i="31"/>
  <c r="B1039" i="31"/>
  <c r="A1039" i="31"/>
  <c r="R1038" i="31"/>
  <c r="Q1038" i="31"/>
  <c r="P1038" i="31"/>
  <c r="O1038" i="31"/>
  <c r="N1038" i="31"/>
  <c r="M1038" i="31"/>
  <c r="L1038" i="31"/>
  <c r="K1038" i="31"/>
  <c r="J1038" i="31"/>
  <c r="B1038" i="31"/>
  <c r="A1038" i="31"/>
  <c r="R1037" i="31"/>
  <c r="Q1037" i="31"/>
  <c r="P1037" i="31"/>
  <c r="O1037" i="31"/>
  <c r="N1037" i="31"/>
  <c r="M1037" i="31"/>
  <c r="L1037" i="31"/>
  <c r="K1037" i="31"/>
  <c r="J1037" i="31"/>
  <c r="B1037" i="31"/>
  <c r="A1037" i="31"/>
  <c r="R1036" i="31"/>
  <c r="Q1036" i="31"/>
  <c r="P1036" i="31"/>
  <c r="O1036" i="31"/>
  <c r="N1036" i="31"/>
  <c r="M1036" i="31"/>
  <c r="L1036" i="31"/>
  <c r="K1036" i="31"/>
  <c r="J1036" i="31"/>
  <c r="B1036" i="31"/>
  <c r="A1036" i="31"/>
  <c r="R1035" i="31"/>
  <c r="Q1035" i="31"/>
  <c r="P1035" i="31"/>
  <c r="O1035" i="31"/>
  <c r="N1035" i="31"/>
  <c r="M1035" i="31"/>
  <c r="L1035" i="31"/>
  <c r="K1035" i="31"/>
  <c r="J1035" i="31"/>
  <c r="B1035" i="31"/>
  <c r="A1035" i="31"/>
  <c r="R1034" i="31"/>
  <c r="Q1034" i="31"/>
  <c r="P1034" i="31"/>
  <c r="O1034" i="31"/>
  <c r="N1034" i="31"/>
  <c r="M1034" i="31"/>
  <c r="L1034" i="31"/>
  <c r="K1034" i="31"/>
  <c r="J1034" i="31"/>
  <c r="B1034" i="31"/>
  <c r="A1034" i="31"/>
  <c r="R1033" i="31"/>
  <c r="Q1033" i="31"/>
  <c r="P1033" i="31"/>
  <c r="O1033" i="31"/>
  <c r="N1033" i="31"/>
  <c r="M1033" i="31"/>
  <c r="L1033" i="31"/>
  <c r="K1033" i="31"/>
  <c r="J1033" i="31"/>
  <c r="B1033" i="31"/>
  <c r="A1033" i="31"/>
  <c r="R1032" i="31"/>
  <c r="Q1032" i="31"/>
  <c r="P1032" i="31"/>
  <c r="O1032" i="31"/>
  <c r="N1032" i="31"/>
  <c r="M1032" i="31"/>
  <c r="L1032" i="31"/>
  <c r="K1032" i="31"/>
  <c r="J1032" i="31"/>
  <c r="B1032" i="31"/>
  <c r="A1032" i="31"/>
  <c r="R1031" i="31"/>
  <c r="Q1031" i="31"/>
  <c r="P1031" i="31"/>
  <c r="O1031" i="31"/>
  <c r="N1031" i="31"/>
  <c r="M1031" i="31"/>
  <c r="L1031" i="31"/>
  <c r="K1031" i="31"/>
  <c r="J1031" i="31"/>
  <c r="B1031" i="31"/>
  <c r="A1031" i="31"/>
  <c r="R1030" i="31"/>
  <c r="Q1030" i="31"/>
  <c r="P1030" i="31"/>
  <c r="O1030" i="31"/>
  <c r="N1030" i="31"/>
  <c r="M1030" i="31"/>
  <c r="L1030" i="31"/>
  <c r="K1030" i="31"/>
  <c r="J1030" i="31"/>
  <c r="B1030" i="31"/>
  <c r="A1030" i="31"/>
  <c r="R1029" i="31"/>
  <c r="Q1029" i="31"/>
  <c r="P1029" i="31"/>
  <c r="O1029" i="31"/>
  <c r="N1029" i="31"/>
  <c r="M1029" i="31"/>
  <c r="L1029" i="31"/>
  <c r="K1029" i="31"/>
  <c r="J1029" i="31"/>
  <c r="B1029" i="31"/>
  <c r="A1029" i="31"/>
  <c r="R1028" i="31"/>
  <c r="Q1028" i="31"/>
  <c r="P1028" i="31"/>
  <c r="O1028" i="31"/>
  <c r="N1028" i="31"/>
  <c r="M1028" i="31"/>
  <c r="L1028" i="31"/>
  <c r="K1028" i="31"/>
  <c r="J1028" i="31"/>
  <c r="B1028" i="31"/>
  <c r="A1028" i="31"/>
  <c r="R1027" i="31"/>
  <c r="Q1027" i="31"/>
  <c r="P1027" i="31"/>
  <c r="O1027" i="31"/>
  <c r="N1027" i="31"/>
  <c r="M1027" i="31"/>
  <c r="L1027" i="31"/>
  <c r="K1027" i="31"/>
  <c r="J1027" i="31"/>
  <c r="B1027" i="31"/>
  <c r="A1027" i="31"/>
  <c r="R1026" i="31"/>
  <c r="Q1026" i="31"/>
  <c r="P1026" i="31"/>
  <c r="O1026" i="31"/>
  <c r="N1026" i="31"/>
  <c r="M1026" i="31"/>
  <c r="L1026" i="31"/>
  <c r="K1026" i="31"/>
  <c r="J1026" i="31"/>
  <c r="B1026" i="31"/>
  <c r="A1026" i="31"/>
  <c r="R1025" i="31"/>
  <c r="Q1025" i="31"/>
  <c r="P1025" i="31"/>
  <c r="O1025" i="31"/>
  <c r="N1025" i="31"/>
  <c r="M1025" i="31"/>
  <c r="L1025" i="31"/>
  <c r="K1025" i="31"/>
  <c r="J1025" i="31"/>
  <c r="B1025" i="31"/>
  <c r="A1025" i="31"/>
  <c r="R1024" i="31"/>
  <c r="Q1024" i="31"/>
  <c r="P1024" i="31"/>
  <c r="O1024" i="31"/>
  <c r="N1024" i="31"/>
  <c r="M1024" i="31"/>
  <c r="L1024" i="31"/>
  <c r="K1024" i="31"/>
  <c r="J1024" i="31"/>
  <c r="B1024" i="31"/>
  <c r="A1024" i="31"/>
  <c r="R1023" i="31"/>
  <c r="Q1023" i="31"/>
  <c r="P1023" i="31"/>
  <c r="O1023" i="31"/>
  <c r="N1023" i="31"/>
  <c r="M1023" i="31"/>
  <c r="L1023" i="31"/>
  <c r="K1023" i="31"/>
  <c r="J1023" i="31"/>
  <c r="B1023" i="31"/>
  <c r="A1023" i="31"/>
  <c r="R1022" i="31"/>
  <c r="Q1022" i="31"/>
  <c r="P1022" i="31"/>
  <c r="O1022" i="31"/>
  <c r="N1022" i="31"/>
  <c r="M1022" i="31"/>
  <c r="L1022" i="31"/>
  <c r="K1022" i="31"/>
  <c r="J1022" i="31"/>
  <c r="B1022" i="31"/>
  <c r="A1022" i="31"/>
  <c r="R1021" i="31"/>
  <c r="Q1021" i="31"/>
  <c r="P1021" i="31"/>
  <c r="O1021" i="31"/>
  <c r="N1021" i="31"/>
  <c r="M1021" i="31"/>
  <c r="L1021" i="31"/>
  <c r="K1021" i="31"/>
  <c r="J1021" i="31"/>
  <c r="B1021" i="31"/>
  <c r="A1021" i="31"/>
  <c r="R1020" i="31"/>
  <c r="Q1020" i="31"/>
  <c r="P1020" i="31"/>
  <c r="O1020" i="31"/>
  <c r="N1020" i="31"/>
  <c r="M1020" i="31"/>
  <c r="L1020" i="31"/>
  <c r="K1020" i="31"/>
  <c r="J1020" i="31"/>
  <c r="B1020" i="31"/>
  <c r="A1020" i="31"/>
  <c r="R1019" i="31"/>
  <c r="Q1019" i="31"/>
  <c r="P1019" i="31"/>
  <c r="O1019" i="31"/>
  <c r="N1019" i="31"/>
  <c r="M1019" i="31"/>
  <c r="L1019" i="31"/>
  <c r="K1019" i="31"/>
  <c r="J1019" i="31"/>
  <c r="B1019" i="31"/>
  <c r="A1019" i="31"/>
  <c r="R1018" i="31"/>
  <c r="Q1018" i="31"/>
  <c r="P1018" i="31"/>
  <c r="O1018" i="31"/>
  <c r="N1018" i="31"/>
  <c r="M1018" i="31"/>
  <c r="L1018" i="31"/>
  <c r="K1018" i="31"/>
  <c r="J1018" i="31"/>
  <c r="B1018" i="31"/>
  <c r="A1018" i="31"/>
  <c r="R1017" i="31"/>
  <c r="Q1017" i="31"/>
  <c r="P1017" i="31"/>
  <c r="O1017" i="31"/>
  <c r="N1017" i="31"/>
  <c r="M1017" i="31"/>
  <c r="L1017" i="31"/>
  <c r="K1017" i="31"/>
  <c r="J1017" i="31"/>
  <c r="B1017" i="31"/>
  <c r="A1017" i="31"/>
  <c r="R1016" i="31"/>
  <c r="Q1016" i="31"/>
  <c r="P1016" i="31"/>
  <c r="O1016" i="31"/>
  <c r="N1016" i="31"/>
  <c r="M1016" i="31"/>
  <c r="L1016" i="31"/>
  <c r="K1016" i="31"/>
  <c r="J1016" i="31"/>
  <c r="B1016" i="31"/>
  <c r="A1016" i="31"/>
  <c r="R1015" i="31"/>
  <c r="Q1015" i="31"/>
  <c r="P1015" i="31"/>
  <c r="O1015" i="31"/>
  <c r="N1015" i="31"/>
  <c r="M1015" i="31"/>
  <c r="L1015" i="31"/>
  <c r="K1015" i="31"/>
  <c r="J1015" i="31"/>
  <c r="B1015" i="31"/>
  <c r="A1015" i="31"/>
  <c r="R1014" i="31"/>
  <c r="Q1014" i="31"/>
  <c r="P1014" i="31"/>
  <c r="O1014" i="31"/>
  <c r="N1014" i="31"/>
  <c r="M1014" i="31"/>
  <c r="L1014" i="31"/>
  <c r="K1014" i="31"/>
  <c r="J1014" i="31"/>
  <c r="B1014" i="31"/>
  <c r="A1014" i="31"/>
  <c r="R1013" i="31"/>
  <c r="Q1013" i="31"/>
  <c r="P1013" i="31"/>
  <c r="O1013" i="31"/>
  <c r="N1013" i="31"/>
  <c r="M1013" i="31"/>
  <c r="L1013" i="31"/>
  <c r="K1013" i="31"/>
  <c r="J1013" i="31"/>
  <c r="B1013" i="31"/>
  <c r="A1013" i="31"/>
  <c r="R1012" i="31"/>
  <c r="Q1012" i="31"/>
  <c r="P1012" i="31"/>
  <c r="O1012" i="31"/>
  <c r="N1012" i="31"/>
  <c r="M1012" i="31"/>
  <c r="L1012" i="31"/>
  <c r="K1012" i="31"/>
  <c r="J1012" i="31"/>
  <c r="B1012" i="31"/>
  <c r="A1012" i="31"/>
  <c r="R1011" i="31"/>
  <c r="Q1011" i="31"/>
  <c r="P1011" i="31"/>
  <c r="O1011" i="31"/>
  <c r="N1011" i="31"/>
  <c r="M1011" i="31"/>
  <c r="L1011" i="31"/>
  <c r="K1011" i="31"/>
  <c r="J1011" i="31"/>
  <c r="B1011" i="31"/>
  <c r="A1011" i="31"/>
  <c r="R1010" i="31"/>
  <c r="Q1010" i="31"/>
  <c r="P1010" i="31"/>
  <c r="O1010" i="31"/>
  <c r="N1010" i="31"/>
  <c r="M1010" i="31"/>
  <c r="L1010" i="31"/>
  <c r="K1010" i="31"/>
  <c r="J1010" i="31"/>
  <c r="B1010" i="31"/>
  <c r="A1010" i="31"/>
  <c r="R1009" i="31"/>
  <c r="Q1009" i="31"/>
  <c r="P1009" i="31"/>
  <c r="O1009" i="31"/>
  <c r="N1009" i="31"/>
  <c r="M1009" i="31"/>
  <c r="L1009" i="31"/>
  <c r="K1009" i="31"/>
  <c r="J1009" i="31"/>
  <c r="B1009" i="31"/>
  <c r="A1009" i="31"/>
  <c r="R1008" i="31"/>
  <c r="Q1008" i="31"/>
  <c r="P1008" i="31"/>
  <c r="O1008" i="31"/>
  <c r="N1008" i="31"/>
  <c r="M1008" i="31"/>
  <c r="L1008" i="31"/>
  <c r="K1008" i="31"/>
  <c r="J1008" i="31"/>
  <c r="B1008" i="31"/>
  <c r="A1008" i="31"/>
  <c r="R1007" i="31"/>
  <c r="Q1007" i="31"/>
  <c r="P1007" i="31"/>
  <c r="O1007" i="31"/>
  <c r="N1007" i="31"/>
  <c r="M1007" i="31"/>
  <c r="L1007" i="31"/>
  <c r="K1007" i="31"/>
  <c r="J1007" i="31"/>
  <c r="B1007" i="31"/>
  <c r="A1007" i="31"/>
  <c r="R1006" i="31"/>
  <c r="Q1006" i="31"/>
  <c r="P1006" i="31"/>
  <c r="O1006" i="31"/>
  <c r="N1006" i="31"/>
  <c r="M1006" i="31"/>
  <c r="L1006" i="31"/>
  <c r="K1006" i="31"/>
  <c r="J1006" i="31"/>
  <c r="B1006" i="31"/>
  <c r="A1006" i="31"/>
  <c r="R1005" i="31"/>
  <c r="Q1005" i="31"/>
  <c r="P1005" i="31"/>
  <c r="O1005" i="31"/>
  <c r="N1005" i="31"/>
  <c r="M1005" i="31"/>
  <c r="L1005" i="31"/>
  <c r="K1005" i="31"/>
  <c r="J1005" i="31"/>
  <c r="B1005" i="31"/>
  <c r="A1005" i="31"/>
  <c r="R1004" i="31"/>
  <c r="Q1004" i="31"/>
  <c r="P1004" i="31"/>
  <c r="O1004" i="31"/>
  <c r="N1004" i="31"/>
  <c r="M1004" i="31"/>
  <c r="L1004" i="31"/>
  <c r="K1004" i="31"/>
  <c r="J1004" i="31"/>
  <c r="B1004" i="31"/>
  <c r="A1004" i="31"/>
  <c r="R1003" i="31"/>
  <c r="Q1003" i="31"/>
  <c r="P1003" i="31"/>
  <c r="O1003" i="31"/>
  <c r="N1003" i="31"/>
  <c r="M1003" i="31"/>
  <c r="L1003" i="31"/>
  <c r="K1003" i="31"/>
  <c r="J1003" i="31"/>
  <c r="B1003" i="31"/>
  <c r="A1003" i="31"/>
  <c r="R1002" i="31"/>
  <c r="Q1002" i="31"/>
  <c r="P1002" i="31"/>
  <c r="O1002" i="31"/>
  <c r="N1002" i="31"/>
  <c r="M1002" i="31"/>
  <c r="L1002" i="31"/>
  <c r="K1002" i="31"/>
  <c r="J1002" i="31"/>
  <c r="B1002" i="31"/>
  <c r="A1002" i="31"/>
  <c r="R1001" i="31"/>
  <c r="Q1001" i="31"/>
  <c r="P1001" i="31"/>
  <c r="O1001" i="31"/>
  <c r="N1001" i="31"/>
  <c r="M1001" i="31"/>
  <c r="L1001" i="31"/>
  <c r="K1001" i="31"/>
  <c r="J1001" i="31"/>
  <c r="B1001" i="31"/>
  <c r="A1001" i="31"/>
  <c r="R1000" i="31"/>
  <c r="Q1000" i="31"/>
  <c r="P1000" i="31"/>
  <c r="O1000" i="31"/>
  <c r="N1000" i="31"/>
  <c r="M1000" i="31"/>
  <c r="L1000" i="31"/>
  <c r="K1000" i="31"/>
  <c r="J1000" i="31"/>
  <c r="B1000" i="31"/>
  <c r="A1000" i="31"/>
  <c r="R999" i="31"/>
  <c r="Q999" i="31"/>
  <c r="P999" i="31"/>
  <c r="O999" i="31"/>
  <c r="N999" i="31"/>
  <c r="M999" i="31"/>
  <c r="L999" i="31"/>
  <c r="K999" i="31"/>
  <c r="J999" i="31"/>
  <c r="B999" i="31"/>
  <c r="A999" i="31"/>
  <c r="R998" i="31"/>
  <c r="Q998" i="31"/>
  <c r="P998" i="31"/>
  <c r="O998" i="31"/>
  <c r="N998" i="31"/>
  <c r="M998" i="31"/>
  <c r="L998" i="31"/>
  <c r="K998" i="31"/>
  <c r="J998" i="31"/>
  <c r="B998" i="31"/>
  <c r="A998" i="31"/>
  <c r="R997" i="31"/>
  <c r="Q997" i="31"/>
  <c r="P997" i="31"/>
  <c r="O997" i="31"/>
  <c r="N997" i="31"/>
  <c r="M997" i="31"/>
  <c r="L997" i="31"/>
  <c r="K997" i="31"/>
  <c r="J997" i="31"/>
  <c r="B997" i="31"/>
  <c r="A997" i="31"/>
  <c r="R996" i="31"/>
  <c r="Q996" i="31"/>
  <c r="P996" i="31"/>
  <c r="O996" i="31"/>
  <c r="N996" i="31"/>
  <c r="M996" i="31"/>
  <c r="L996" i="31"/>
  <c r="K996" i="31"/>
  <c r="J996" i="31"/>
  <c r="B996" i="31"/>
  <c r="A996" i="31"/>
  <c r="R995" i="31"/>
  <c r="Q995" i="31"/>
  <c r="P995" i="31"/>
  <c r="O995" i="31"/>
  <c r="N995" i="31"/>
  <c r="M995" i="31"/>
  <c r="L995" i="31"/>
  <c r="K995" i="31"/>
  <c r="J995" i="31"/>
  <c r="B995" i="31"/>
  <c r="A995" i="31"/>
  <c r="R994" i="31"/>
  <c r="Q994" i="31"/>
  <c r="P994" i="31"/>
  <c r="O994" i="31"/>
  <c r="N994" i="31"/>
  <c r="M994" i="31"/>
  <c r="L994" i="31"/>
  <c r="K994" i="31"/>
  <c r="J994" i="31"/>
  <c r="B994" i="31"/>
  <c r="A994" i="31"/>
  <c r="R993" i="31"/>
  <c r="Q993" i="31"/>
  <c r="P993" i="31"/>
  <c r="O993" i="31"/>
  <c r="N993" i="31"/>
  <c r="M993" i="31"/>
  <c r="L993" i="31"/>
  <c r="K993" i="31"/>
  <c r="J993" i="31"/>
  <c r="B993" i="31"/>
  <c r="A993" i="31"/>
  <c r="R992" i="31"/>
  <c r="Q992" i="31"/>
  <c r="P992" i="31"/>
  <c r="O992" i="31"/>
  <c r="N992" i="31"/>
  <c r="M992" i="31"/>
  <c r="L992" i="31"/>
  <c r="K992" i="31"/>
  <c r="J992" i="31"/>
  <c r="B992" i="31"/>
  <c r="A992" i="31"/>
  <c r="R991" i="31"/>
  <c r="Q991" i="31"/>
  <c r="P991" i="31"/>
  <c r="O991" i="31"/>
  <c r="N991" i="31"/>
  <c r="M991" i="31"/>
  <c r="L991" i="31"/>
  <c r="K991" i="31"/>
  <c r="J991" i="31"/>
  <c r="B991" i="31"/>
  <c r="A991" i="31"/>
  <c r="R990" i="31"/>
  <c r="Q990" i="31"/>
  <c r="P990" i="31"/>
  <c r="O990" i="31"/>
  <c r="N990" i="31"/>
  <c r="M990" i="31"/>
  <c r="L990" i="31"/>
  <c r="K990" i="31"/>
  <c r="J990" i="31"/>
  <c r="B990" i="31"/>
  <c r="A990" i="31"/>
  <c r="R989" i="31"/>
  <c r="Q989" i="31"/>
  <c r="P989" i="31"/>
  <c r="O989" i="31"/>
  <c r="N989" i="31"/>
  <c r="M989" i="31"/>
  <c r="L989" i="31"/>
  <c r="K989" i="31"/>
  <c r="J989" i="31"/>
  <c r="B989" i="31"/>
  <c r="A989" i="31"/>
  <c r="R988" i="31"/>
  <c r="Q988" i="31"/>
  <c r="P988" i="31"/>
  <c r="O988" i="31"/>
  <c r="N988" i="31"/>
  <c r="M988" i="31"/>
  <c r="L988" i="31"/>
  <c r="K988" i="31"/>
  <c r="J988" i="31"/>
  <c r="B988" i="31"/>
  <c r="A988" i="31"/>
  <c r="R987" i="31"/>
  <c r="Q987" i="31"/>
  <c r="P987" i="31"/>
  <c r="O987" i="31"/>
  <c r="N987" i="31"/>
  <c r="M987" i="31"/>
  <c r="L987" i="31"/>
  <c r="K987" i="31"/>
  <c r="J987" i="31"/>
  <c r="B987" i="31"/>
  <c r="A987" i="31"/>
  <c r="R986" i="31"/>
  <c r="Q986" i="31"/>
  <c r="P986" i="31"/>
  <c r="O986" i="31"/>
  <c r="N986" i="31"/>
  <c r="M986" i="31"/>
  <c r="L986" i="31"/>
  <c r="K986" i="31"/>
  <c r="J986" i="31"/>
  <c r="B986" i="31"/>
  <c r="A986" i="31"/>
  <c r="R985" i="31"/>
  <c r="Q985" i="31"/>
  <c r="P985" i="31"/>
  <c r="O985" i="31"/>
  <c r="N985" i="31"/>
  <c r="M985" i="31"/>
  <c r="L985" i="31"/>
  <c r="K985" i="31"/>
  <c r="J985" i="31"/>
  <c r="B985" i="31"/>
  <c r="A985" i="31"/>
  <c r="R984" i="31"/>
  <c r="Q984" i="31"/>
  <c r="P984" i="31"/>
  <c r="O984" i="31"/>
  <c r="N984" i="31"/>
  <c r="M984" i="31"/>
  <c r="L984" i="31"/>
  <c r="K984" i="31"/>
  <c r="J984" i="31"/>
  <c r="B984" i="31"/>
  <c r="A984" i="31"/>
  <c r="R983" i="31"/>
  <c r="Q983" i="31"/>
  <c r="P983" i="31"/>
  <c r="O983" i="31"/>
  <c r="N983" i="31"/>
  <c r="M983" i="31"/>
  <c r="L983" i="31"/>
  <c r="K983" i="31"/>
  <c r="J983" i="31"/>
  <c r="B983" i="31"/>
  <c r="A983" i="31"/>
  <c r="R982" i="31"/>
  <c r="Q982" i="31"/>
  <c r="P982" i="31"/>
  <c r="O982" i="31"/>
  <c r="N982" i="31"/>
  <c r="M982" i="31"/>
  <c r="L982" i="31"/>
  <c r="K982" i="31"/>
  <c r="J982" i="31"/>
  <c r="B982" i="31"/>
  <c r="A982" i="31"/>
  <c r="R981" i="31"/>
  <c r="Q981" i="31"/>
  <c r="P981" i="31"/>
  <c r="O981" i="31"/>
  <c r="N981" i="31"/>
  <c r="M981" i="31"/>
  <c r="L981" i="31"/>
  <c r="K981" i="31"/>
  <c r="J981" i="31"/>
  <c r="B981" i="31"/>
  <c r="A981" i="31"/>
  <c r="R980" i="31"/>
  <c r="Q980" i="31"/>
  <c r="P980" i="31"/>
  <c r="O980" i="31"/>
  <c r="N980" i="31"/>
  <c r="M980" i="31"/>
  <c r="L980" i="31"/>
  <c r="K980" i="31"/>
  <c r="J980" i="31"/>
  <c r="B980" i="31"/>
  <c r="A980" i="31"/>
  <c r="R979" i="31"/>
  <c r="Q979" i="31"/>
  <c r="P979" i="31"/>
  <c r="O979" i="31"/>
  <c r="N979" i="31"/>
  <c r="M979" i="31"/>
  <c r="L979" i="31"/>
  <c r="K979" i="31"/>
  <c r="J979" i="31"/>
  <c r="B979" i="31"/>
  <c r="A979" i="31"/>
  <c r="R978" i="31"/>
  <c r="Q978" i="31"/>
  <c r="P978" i="31"/>
  <c r="O978" i="31"/>
  <c r="N978" i="31"/>
  <c r="M978" i="31"/>
  <c r="L978" i="31"/>
  <c r="K978" i="31"/>
  <c r="J978" i="31"/>
  <c r="B978" i="31"/>
  <c r="A978" i="31"/>
  <c r="R977" i="31"/>
  <c r="Q977" i="31"/>
  <c r="P977" i="31"/>
  <c r="O977" i="31"/>
  <c r="N977" i="31"/>
  <c r="M977" i="31"/>
  <c r="L977" i="31"/>
  <c r="K977" i="31"/>
  <c r="J977" i="31"/>
  <c r="B977" i="31"/>
  <c r="A977" i="31"/>
  <c r="R976" i="31"/>
  <c r="Q976" i="31"/>
  <c r="P976" i="31"/>
  <c r="O976" i="31"/>
  <c r="N976" i="31"/>
  <c r="M976" i="31"/>
  <c r="L976" i="31"/>
  <c r="K976" i="31"/>
  <c r="J976" i="31"/>
  <c r="B976" i="31"/>
  <c r="A976" i="31"/>
  <c r="R975" i="31"/>
  <c r="Q975" i="31"/>
  <c r="P975" i="31"/>
  <c r="O975" i="31"/>
  <c r="N975" i="31"/>
  <c r="M975" i="31"/>
  <c r="L975" i="31"/>
  <c r="K975" i="31"/>
  <c r="J975" i="31"/>
  <c r="B975" i="31"/>
  <c r="A975" i="31"/>
  <c r="R974" i="31"/>
  <c r="Q974" i="31"/>
  <c r="P974" i="31"/>
  <c r="O974" i="31"/>
  <c r="N974" i="31"/>
  <c r="M974" i="31"/>
  <c r="L974" i="31"/>
  <c r="K974" i="31"/>
  <c r="J974" i="31"/>
  <c r="B974" i="31"/>
  <c r="A974" i="31"/>
  <c r="R973" i="31"/>
  <c r="Q973" i="31"/>
  <c r="P973" i="31"/>
  <c r="O973" i="31"/>
  <c r="N973" i="31"/>
  <c r="M973" i="31"/>
  <c r="L973" i="31"/>
  <c r="K973" i="31"/>
  <c r="J973" i="31"/>
  <c r="B973" i="31"/>
  <c r="A973" i="31"/>
  <c r="R972" i="31"/>
  <c r="Q972" i="31"/>
  <c r="P972" i="31"/>
  <c r="O972" i="31"/>
  <c r="N972" i="31"/>
  <c r="M972" i="31"/>
  <c r="L972" i="31"/>
  <c r="K972" i="31"/>
  <c r="J972" i="31"/>
  <c r="B972" i="31"/>
  <c r="A972" i="31"/>
  <c r="R971" i="31"/>
  <c r="Q971" i="31"/>
  <c r="P971" i="31"/>
  <c r="O971" i="31"/>
  <c r="N971" i="31"/>
  <c r="M971" i="31"/>
  <c r="L971" i="31"/>
  <c r="K971" i="31"/>
  <c r="J971" i="31"/>
  <c r="B971" i="31"/>
  <c r="A971" i="31"/>
  <c r="R970" i="31"/>
  <c r="Q970" i="31"/>
  <c r="P970" i="31"/>
  <c r="O970" i="31"/>
  <c r="N970" i="31"/>
  <c r="M970" i="31"/>
  <c r="L970" i="31"/>
  <c r="K970" i="31"/>
  <c r="J970" i="31"/>
  <c r="B970" i="31"/>
  <c r="A970" i="31"/>
  <c r="R969" i="31"/>
  <c r="Q969" i="31"/>
  <c r="P969" i="31"/>
  <c r="O969" i="31"/>
  <c r="N969" i="31"/>
  <c r="M969" i="31"/>
  <c r="L969" i="31"/>
  <c r="K969" i="31"/>
  <c r="J969" i="31"/>
  <c r="B969" i="31"/>
  <c r="A969" i="31"/>
  <c r="R968" i="31"/>
  <c r="Q968" i="31"/>
  <c r="P968" i="31"/>
  <c r="O968" i="31"/>
  <c r="N968" i="31"/>
  <c r="M968" i="31"/>
  <c r="L968" i="31"/>
  <c r="K968" i="31"/>
  <c r="J968" i="31"/>
  <c r="B968" i="31"/>
  <c r="A968" i="31"/>
  <c r="R967" i="31"/>
  <c r="Q967" i="31"/>
  <c r="P967" i="31"/>
  <c r="O967" i="31"/>
  <c r="N967" i="31"/>
  <c r="M967" i="31"/>
  <c r="L967" i="31"/>
  <c r="K967" i="31"/>
  <c r="J967" i="31"/>
  <c r="B967" i="31"/>
  <c r="A967" i="31"/>
  <c r="R966" i="31"/>
  <c r="Q966" i="31"/>
  <c r="P966" i="31"/>
  <c r="O966" i="31"/>
  <c r="N966" i="31"/>
  <c r="M966" i="31"/>
  <c r="L966" i="31"/>
  <c r="K966" i="31"/>
  <c r="J966" i="31"/>
  <c r="B966" i="31"/>
  <c r="A966" i="31"/>
  <c r="R965" i="31"/>
  <c r="Q965" i="31"/>
  <c r="P965" i="31"/>
  <c r="O965" i="31"/>
  <c r="N965" i="31"/>
  <c r="M965" i="31"/>
  <c r="L965" i="31"/>
  <c r="K965" i="31"/>
  <c r="J965" i="31"/>
  <c r="B965" i="31"/>
  <c r="A965" i="31"/>
  <c r="R964" i="31"/>
  <c r="Q964" i="31"/>
  <c r="P964" i="31"/>
  <c r="O964" i="31"/>
  <c r="N964" i="31"/>
  <c r="M964" i="31"/>
  <c r="L964" i="31"/>
  <c r="K964" i="31"/>
  <c r="J964" i="31"/>
  <c r="B964" i="31"/>
  <c r="A964" i="31"/>
  <c r="R963" i="31"/>
  <c r="Q963" i="31"/>
  <c r="P963" i="31"/>
  <c r="O963" i="31"/>
  <c r="N963" i="31"/>
  <c r="M963" i="31"/>
  <c r="L963" i="31"/>
  <c r="K963" i="31"/>
  <c r="J963" i="31"/>
  <c r="B963" i="31"/>
  <c r="A963" i="31"/>
  <c r="R962" i="31"/>
  <c r="Q962" i="31"/>
  <c r="P962" i="31"/>
  <c r="O962" i="31"/>
  <c r="N962" i="31"/>
  <c r="M962" i="31"/>
  <c r="L962" i="31"/>
  <c r="K962" i="31"/>
  <c r="J962" i="31"/>
  <c r="B962" i="31"/>
  <c r="A962" i="31"/>
  <c r="R961" i="31"/>
  <c r="Q961" i="31"/>
  <c r="P961" i="31"/>
  <c r="O961" i="31"/>
  <c r="N961" i="31"/>
  <c r="M961" i="31"/>
  <c r="L961" i="31"/>
  <c r="K961" i="31"/>
  <c r="J961" i="31"/>
  <c r="B961" i="31"/>
  <c r="A961" i="31"/>
  <c r="R960" i="31"/>
  <c r="Q960" i="31"/>
  <c r="P960" i="31"/>
  <c r="O960" i="31"/>
  <c r="N960" i="31"/>
  <c r="M960" i="31"/>
  <c r="L960" i="31"/>
  <c r="K960" i="31"/>
  <c r="J960" i="31"/>
  <c r="B960" i="31"/>
  <c r="A960" i="31"/>
  <c r="R959" i="31"/>
  <c r="Q959" i="31"/>
  <c r="P959" i="31"/>
  <c r="O959" i="31"/>
  <c r="N959" i="31"/>
  <c r="M959" i="31"/>
  <c r="L959" i="31"/>
  <c r="K959" i="31"/>
  <c r="J959" i="31"/>
  <c r="B959" i="31"/>
  <c r="A959" i="31"/>
  <c r="R958" i="31"/>
  <c r="Q958" i="31"/>
  <c r="P958" i="31"/>
  <c r="O958" i="31"/>
  <c r="N958" i="31"/>
  <c r="M958" i="31"/>
  <c r="L958" i="31"/>
  <c r="K958" i="31"/>
  <c r="J958" i="31"/>
  <c r="B958" i="31"/>
  <c r="A958" i="31"/>
  <c r="R957" i="31"/>
  <c r="Q957" i="31"/>
  <c r="P957" i="31"/>
  <c r="O957" i="31"/>
  <c r="N957" i="31"/>
  <c r="M957" i="31"/>
  <c r="L957" i="31"/>
  <c r="K957" i="31"/>
  <c r="J957" i="31"/>
  <c r="B957" i="31"/>
  <c r="A957" i="31"/>
  <c r="R956" i="31"/>
  <c r="Q956" i="31"/>
  <c r="P956" i="31"/>
  <c r="O956" i="31"/>
  <c r="N956" i="31"/>
  <c r="M956" i="31"/>
  <c r="L956" i="31"/>
  <c r="K956" i="31"/>
  <c r="J956" i="31"/>
  <c r="B956" i="31"/>
  <c r="A956" i="31"/>
  <c r="R955" i="31"/>
  <c r="Q955" i="31"/>
  <c r="P955" i="31"/>
  <c r="O955" i="31"/>
  <c r="N955" i="31"/>
  <c r="M955" i="31"/>
  <c r="L955" i="31"/>
  <c r="K955" i="31"/>
  <c r="J955" i="31"/>
  <c r="B955" i="31"/>
  <c r="A955" i="31"/>
  <c r="R954" i="31"/>
  <c r="Q954" i="31"/>
  <c r="P954" i="31"/>
  <c r="O954" i="31"/>
  <c r="N954" i="31"/>
  <c r="M954" i="31"/>
  <c r="L954" i="31"/>
  <c r="K954" i="31"/>
  <c r="J954" i="31"/>
  <c r="B954" i="31"/>
  <c r="A954" i="31"/>
  <c r="R953" i="31"/>
  <c r="Q953" i="31"/>
  <c r="P953" i="31"/>
  <c r="O953" i="31"/>
  <c r="N953" i="31"/>
  <c r="M953" i="31"/>
  <c r="L953" i="31"/>
  <c r="K953" i="31"/>
  <c r="J953" i="31"/>
  <c r="B953" i="31"/>
  <c r="A953" i="31"/>
  <c r="R952" i="31"/>
  <c r="Q952" i="31"/>
  <c r="P952" i="31"/>
  <c r="O952" i="31"/>
  <c r="N952" i="31"/>
  <c r="M952" i="31"/>
  <c r="L952" i="31"/>
  <c r="K952" i="31"/>
  <c r="J952" i="31"/>
  <c r="B952" i="31"/>
  <c r="A952" i="31"/>
  <c r="R951" i="31"/>
  <c r="Q951" i="31"/>
  <c r="P951" i="31"/>
  <c r="O951" i="31"/>
  <c r="N951" i="31"/>
  <c r="M951" i="31"/>
  <c r="L951" i="31"/>
  <c r="K951" i="31"/>
  <c r="J951" i="31"/>
  <c r="B951" i="31"/>
  <c r="A951" i="31"/>
  <c r="R950" i="31"/>
  <c r="Q950" i="31"/>
  <c r="P950" i="31"/>
  <c r="O950" i="31"/>
  <c r="N950" i="31"/>
  <c r="M950" i="31"/>
  <c r="L950" i="31"/>
  <c r="K950" i="31"/>
  <c r="J950" i="31"/>
  <c r="B950" i="31"/>
  <c r="A950" i="31"/>
  <c r="R949" i="31"/>
  <c r="Q949" i="31"/>
  <c r="P949" i="31"/>
  <c r="O949" i="31"/>
  <c r="N949" i="31"/>
  <c r="M949" i="31"/>
  <c r="L949" i="31"/>
  <c r="K949" i="31"/>
  <c r="J949" i="31"/>
  <c r="B949" i="31"/>
  <c r="A949" i="31"/>
  <c r="R948" i="31"/>
  <c r="Q948" i="31"/>
  <c r="P948" i="31"/>
  <c r="O948" i="31"/>
  <c r="N948" i="31"/>
  <c r="M948" i="31"/>
  <c r="L948" i="31"/>
  <c r="K948" i="31"/>
  <c r="J948" i="31"/>
  <c r="B948" i="31"/>
  <c r="A948" i="31"/>
  <c r="R947" i="31"/>
  <c r="Q947" i="31"/>
  <c r="P947" i="31"/>
  <c r="O947" i="31"/>
  <c r="N947" i="31"/>
  <c r="M947" i="31"/>
  <c r="L947" i="31"/>
  <c r="K947" i="31"/>
  <c r="J947" i="31"/>
  <c r="B947" i="31"/>
  <c r="A947" i="31"/>
  <c r="R946" i="31"/>
  <c r="Q946" i="31"/>
  <c r="P946" i="31"/>
  <c r="O946" i="31"/>
  <c r="N946" i="31"/>
  <c r="M946" i="31"/>
  <c r="L946" i="31"/>
  <c r="K946" i="31"/>
  <c r="J946" i="31"/>
  <c r="B946" i="31"/>
  <c r="A946" i="31"/>
  <c r="R945" i="31"/>
  <c r="Q945" i="31"/>
  <c r="P945" i="31"/>
  <c r="O945" i="31"/>
  <c r="N945" i="31"/>
  <c r="M945" i="31"/>
  <c r="L945" i="31"/>
  <c r="K945" i="31"/>
  <c r="J945" i="31"/>
  <c r="B945" i="31"/>
  <c r="A945" i="31"/>
  <c r="R944" i="31"/>
  <c r="Q944" i="31"/>
  <c r="P944" i="31"/>
  <c r="O944" i="31"/>
  <c r="N944" i="31"/>
  <c r="M944" i="31"/>
  <c r="L944" i="31"/>
  <c r="K944" i="31"/>
  <c r="J944" i="31"/>
  <c r="B944" i="31"/>
  <c r="A944" i="31"/>
  <c r="R943" i="31"/>
  <c r="Q943" i="31"/>
  <c r="P943" i="31"/>
  <c r="O943" i="31"/>
  <c r="N943" i="31"/>
  <c r="M943" i="31"/>
  <c r="L943" i="31"/>
  <c r="K943" i="31"/>
  <c r="J943" i="31"/>
  <c r="B943" i="31"/>
  <c r="A943" i="31"/>
  <c r="R942" i="31"/>
  <c r="Q942" i="31"/>
  <c r="P942" i="31"/>
  <c r="O942" i="31"/>
  <c r="N942" i="31"/>
  <c r="M942" i="31"/>
  <c r="L942" i="31"/>
  <c r="K942" i="31"/>
  <c r="J942" i="31"/>
  <c r="B942" i="31"/>
  <c r="A942" i="31"/>
  <c r="R941" i="31"/>
  <c r="Q941" i="31"/>
  <c r="P941" i="31"/>
  <c r="O941" i="31"/>
  <c r="N941" i="31"/>
  <c r="M941" i="31"/>
  <c r="L941" i="31"/>
  <c r="K941" i="31"/>
  <c r="J941" i="31"/>
  <c r="B941" i="31"/>
  <c r="A941" i="31"/>
  <c r="R940" i="31"/>
  <c r="Q940" i="31"/>
  <c r="P940" i="31"/>
  <c r="O940" i="31"/>
  <c r="N940" i="31"/>
  <c r="M940" i="31"/>
  <c r="L940" i="31"/>
  <c r="K940" i="31"/>
  <c r="J940" i="31"/>
  <c r="B940" i="31"/>
  <c r="A940" i="31"/>
  <c r="R939" i="31"/>
  <c r="Q939" i="31"/>
  <c r="P939" i="31"/>
  <c r="O939" i="31"/>
  <c r="N939" i="31"/>
  <c r="M939" i="31"/>
  <c r="L939" i="31"/>
  <c r="K939" i="31"/>
  <c r="J939" i="31"/>
  <c r="B939" i="31"/>
  <c r="A939" i="31"/>
  <c r="R938" i="31"/>
  <c r="Q938" i="31"/>
  <c r="P938" i="31"/>
  <c r="O938" i="31"/>
  <c r="N938" i="31"/>
  <c r="M938" i="31"/>
  <c r="L938" i="31"/>
  <c r="K938" i="31"/>
  <c r="J938" i="31"/>
  <c r="B938" i="31"/>
  <c r="A938" i="31"/>
  <c r="R937" i="31"/>
  <c r="Q937" i="31"/>
  <c r="P937" i="31"/>
  <c r="O937" i="31"/>
  <c r="N937" i="31"/>
  <c r="M937" i="31"/>
  <c r="L937" i="31"/>
  <c r="K937" i="31"/>
  <c r="J937" i="31"/>
  <c r="B937" i="31"/>
  <c r="A937" i="31"/>
  <c r="R936" i="31"/>
  <c r="Q936" i="31"/>
  <c r="P936" i="31"/>
  <c r="O936" i="31"/>
  <c r="N936" i="31"/>
  <c r="M936" i="31"/>
  <c r="L936" i="31"/>
  <c r="K936" i="31"/>
  <c r="J936" i="31"/>
  <c r="B936" i="31"/>
  <c r="A936" i="31"/>
  <c r="R935" i="31"/>
  <c r="Q935" i="31"/>
  <c r="P935" i="31"/>
  <c r="O935" i="31"/>
  <c r="N935" i="31"/>
  <c r="M935" i="31"/>
  <c r="L935" i="31"/>
  <c r="K935" i="31"/>
  <c r="J935" i="31"/>
  <c r="B935" i="31"/>
  <c r="A935" i="31"/>
  <c r="R934" i="31"/>
  <c r="Q934" i="31"/>
  <c r="P934" i="31"/>
  <c r="O934" i="31"/>
  <c r="N934" i="31"/>
  <c r="M934" i="31"/>
  <c r="L934" i="31"/>
  <c r="K934" i="31"/>
  <c r="J934" i="31"/>
  <c r="B934" i="31"/>
  <c r="A934" i="31"/>
  <c r="R933" i="31"/>
  <c r="Q933" i="31"/>
  <c r="P933" i="31"/>
  <c r="O933" i="31"/>
  <c r="N933" i="31"/>
  <c r="M933" i="31"/>
  <c r="L933" i="31"/>
  <c r="K933" i="31"/>
  <c r="J933" i="31"/>
  <c r="B933" i="31"/>
  <c r="A933" i="31"/>
  <c r="R932" i="31"/>
  <c r="Q932" i="31"/>
  <c r="P932" i="31"/>
  <c r="O932" i="31"/>
  <c r="N932" i="31"/>
  <c r="M932" i="31"/>
  <c r="L932" i="31"/>
  <c r="K932" i="31"/>
  <c r="J932" i="31"/>
  <c r="B932" i="31"/>
  <c r="A932" i="31"/>
  <c r="R931" i="31"/>
  <c r="Q931" i="31"/>
  <c r="P931" i="31"/>
  <c r="O931" i="31"/>
  <c r="N931" i="31"/>
  <c r="M931" i="31"/>
  <c r="L931" i="31"/>
  <c r="K931" i="31"/>
  <c r="J931" i="31"/>
  <c r="B931" i="31"/>
  <c r="A931" i="31"/>
  <c r="R930" i="31"/>
  <c r="Q930" i="31"/>
  <c r="P930" i="31"/>
  <c r="O930" i="31"/>
  <c r="N930" i="31"/>
  <c r="M930" i="31"/>
  <c r="L930" i="31"/>
  <c r="K930" i="31"/>
  <c r="J930" i="31"/>
  <c r="B930" i="31"/>
  <c r="A930" i="31"/>
  <c r="R929" i="31"/>
  <c r="Q929" i="31"/>
  <c r="P929" i="31"/>
  <c r="O929" i="31"/>
  <c r="N929" i="31"/>
  <c r="M929" i="31"/>
  <c r="L929" i="31"/>
  <c r="K929" i="31"/>
  <c r="J929" i="31"/>
  <c r="B929" i="31"/>
  <c r="A929" i="31"/>
  <c r="R928" i="31"/>
  <c r="Q928" i="31"/>
  <c r="P928" i="31"/>
  <c r="O928" i="31"/>
  <c r="N928" i="31"/>
  <c r="M928" i="31"/>
  <c r="L928" i="31"/>
  <c r="K928" i="31"/>
  <c r="J928" i="31"/>
  <c r="B928" i="31"/>
  <c r="A928" i="31"/>
  <c r="R927" i="31"/>
  <c r="Q927" i="31"/>
  <c r="P927" i="31"/>
  <c r="O927" i="31"/>
  <c r="N927" i="31"/>
  <c r="M927" i="31"/>
  <c r="L927" i="31"/>
  <c r="K927" i="31"/>
  <c r="J927" i="31"/>
  <c r="B927" i="31"/>
  <c r="A927" i="31"/>
  <c r="R926" i="31"/>
  <c r="Q926" i="31"/>
  <c r="P926" i="31"/>
  <c r="O926" i="31"/>
  <c r="N926" i="31"/>
  <c r="M926" i="31"/>
  <c r="L926" i="31"/>
  <c r="K926" i="31"/>
  <c r="J926" i="31"/>
  <c r="B926" i="31"/>
  <c r="A926" i="31"/>
  <c r="R925" i="31"/>
  <c r="Q925" i="31"/>
  <c r="P925" i="31"/>
  <c r="O925" i="31"/>
  <c r="N925" i="31"/>
  <c r="M925" i="31"/>
  <c r="L925" i="31"/>
  <c r="K925" i="31"/>
  <c r="J925" i="31"/>
  <c r="B925" i="31"/>
  <c r="A925" i="31"/>
  <c r="R924" i="31"/>
  <c r="Q924" i="31"/>
  <c r="P924" i="31"/>
  <c r="O924" i="31"/>
  <c r="N924" i="31"/>
  <c r="M924" i="31"/>
  <c r="L924" i="31"/>
  <c r="K924" i="31"/>
  <c r="J924" i="31"/>
  <c r="B924" i="31"/>
  <c r="A924" i="31"/>
  <c r="R923" i="31"/>
  <c r="Q923" i="31"/>
  <c r="P923" i="31"/>
  <c r="O923" i="31"/>
  <c r="N923" i="31"/>
  <c r="M923" i="31"/>
  <c r="L923" i="31"/>
  <c r="K923" i="31"/>
  <c r="J923" i="31"/>
  <c r="B923" i="31"/>
  <c r="A923" i="31"/>
  <c r="R922" i="31"/>
  <c r="Q922" i="31"/>
  <c r="P922" i="31"/>
  <c r="O922" i="31"/>
  <c r="N922" i="31"/>
  <c r="M922" i="31"/>
  <c r="L922" i="31"/>
  <c r="K922" i="31"/>
  <c r="J922" i="31"/>
  <c r="B922" i="31"/>
  <c r="A922" i="31"/>
  <c r="R921" i="31"/>
  <c r="Q921" i="31"/>
  <c r="P921" i="31"/>
  <c r="O921" i="31"/>
  <c r="N921" i="31"/>
  <c r="M921" i="31"/>
  <c r="L921" i="31"/>
  <c r="K921" i="31"/>
  <c r="J921" i="31"/>
  <c r="B921" i="31"/>
  <c r="A921" i="31"/>
  <c r="R920" i="31"/>
  <c r="Q920" i="31"/>
  <c r="P920" i="31"/>
  <c r="O920" i="31"/>
  <c r="N920" i="31"/>
  <c r="M920" i="31"/>
  <c r="L920" i="31"/>
  <c r="K920" i="31"/>
  <c r="J920" i="31"/>
  <c r="B920" i="31"/>
  <c r="A920" i="31"/>
  <c r="R919" i="31"/>
  <c r="Q919" i="31"/>
  <c r="P919" i="31"/>
  <c r="O919" i="31"/>
  <c r="N919" i="31"/>
  <c r="M919" i="31"/>
  <c r="L919" i="31"/>
  <c r="K919" i="31"/>
  <c r="J919" i="31"/>
  <c r="B919" i="31"/>
  <c r="A919" i="31"/>
  <c r="R918" i="31"/>
  <c r="Q918" i="31"/>
  <c r="P918" i="31"/>
  <c r="O918" i="31"/>
  <c r="N918" i="31"/>
  <c r="M918" i="31"/>
  <c r="L918" i="31"/>
  <c r="K918" i="31"/>
  <c r="J918" i="31"/>
  <c r="B918" i="31"/>
  <c r="A918" i="31"/>
  <c r="R917" i="31"/>
  <c r="Q917" i="31"/>
  <c r="P917" i="31"/>
  <c r="O917" i="31"/>
  <c r="N917" i="31"/>
  <c r="M917" i="31"/>
  <c r="L917" i="31"/>
  <c r="K917" i="31"/>
  <c r="J917" i="31"/>
  <c r="B917" i="31"/>
  <c r="A917" i="31"/>
  <c r="R916" i="31"/>
  <c r="Q916" i="31"/>
  <c r="P916" i="31"/>
  <c r="O916" i="31"/>
  <c r="N916" i="31"/>
  <c r="M916" i="31"/>
  <c r="L916" i="31"/>
  <c r="K916" i="31"/>
  <c r="J916" i="31"/>
  <c r="B916" i="31"/>
  <c r="A916" i="31"/>
  <c r="R915" i="31"/>
  <c r="Q915" i="31"/>
  <c r="P915" i="31"/>
  <c r="O915" i="31"/>
  <c r="N915" i="31"/>
  <c r="M915" i="31"/>
  <c r="L915" i="31"/>
  <c r="K915" i="31"/>
  <c r="J915" i="31"/>
  <c r="B915" i="31"/>
  <c r="A915" i="31"/>
  <c r="R914" i="31"/>
  <c r="Q914" i="31"/>
  <c r="P914" i="31"/>
  <c r="O914" i="31"/>
  <c r="N914" i="31"/>
  <c r="M914" i="31"/>
  <c r="L914" i="31"/>
  <c r="K914" i="31"/>
  <c r="J914" i="31"/>
  <c r="B914" i="31"/>
  <c r="A914" i="31"/>
  <c r="R913" i="31"/>
  <c r="Q913" i="31"/>
  <c r="P913" i="31"/>
  <c r="O913" i="31"/>
  <c r="N913" i="31"/>
  <c r="M913" i="31"/>
  <c r="L913" i="31"/>
  <c r="K913" i="31"/>
  <c r="J913" i="31"/>
  <c r="B913" i="31"/>
  <c r="A913" i="31"/>
  <c r="R912" i="31"/>
  <c r="Q912" i="31"/>
  <c r="P912" i="31"/>
  <c r="O912" i="31"/>
  <c r="N912" i="31"/>
  <c r="M912" i="31"/>
  <c r="L912" i="31"/>
  <c r="K912" i="31"/>
  <c r="J912" i="31"/>
  <c r="B912" i="31"/>
  <c r="A912" i="31"/>
  <c r="R911" i="31"/>
  <c r="Q911" i="31"/>
  <c r="P911" i="31"/>
  <c r="O911" i="31"/>
  <c r="N911" i="31"/>
  <c r="M911" i="31"/>
  <c r="L911" i="31"/>
  <c r="K911" i="31"/>
  <c r="J911" i="31"/>
  <c r="B911" i="31"/>
  <c r="A911" i="31"/>
  <c r="R910" i="31"/>
  <c r="Q910" i="31"/>
  <c r="P910" i="31"/>
  <c r="O910" i="31"/>
  <c r="N910" i="31"/>
  <c r="M910" i="31"/>
  <c r="L910" i="31"/>
  <c r="K910" i="31"/>
  <c r="J910" i="31"/>
  <c r="B910" i="31"/>
  <c r="A910" i="31"/>
  <c r="R909" i="31"/>
  <c r="Q909" i="31"/>
  <c r="P909" i="31"/>
  <c r="O909" i="31"/>
  <c r="N909" i="31"/>
  <c r="M909" i="31"/>
  <c r="L909" i="31"/>
  <c r="K909" i="31"/>
  <c r="J909" i="31"/>
  <c r="B909" i="31"/>
  <c r="A909" i="31"/>
  <c r="R908" i="31"/>
  <c r="Q908" i="31"/>
  <c r="P908" i="31"/>
  <c r="O908" i="31"/>
  <c r="N908" i="31"/>
  <c r="M908" i="31"/>
  <c r="L908" i="31"/>
  <c r="K908" i="31"/>
  <c r="J908" i="31"/>
  <c r="B908" i="31"/>
  <c r="A908" i="31"/>
  <c r="R907" i="31"/>
  <c r="Q907" i="31"/>
  <c r="P907" i="31"/>
  <c r="O907" i="31"/>
  <c r="N907" i="31"/>
  <c r="M907" i="31"/>
  <c r="L907" i="31"/>
  <c r="K907" i="31"/>
  <c r="J907" i="31"/>
  <c r="B907" i="31"/>
  <c r="A907" i="31"/>
  <c r="R906" i="31"/>
  <c r="Q906" i="31"/>
  <c r="P906" i="31"/>
  <c r="O906" i="31"/>
  <c r="N906" i="31"/>
  <c r="M906" i="31"/>
  <c r="L906" i="31"/>
  <c r="K906" i="31"/>
  <c r="J906" i="31"/>
  <c r="B906" i="31"/>
  <c r="A906" i="31"/>
  <c r="R905" i="31"/>
  <c r="Q905" i="31"/>
  <c r="P905" i="31"/>
  <c r="O905" i="31"/>
  <c r="N905" i="31"/>
  <c r="M905" i="31"/>
  <c r="L905" i="31"/>
  <c r="K905" i="31"/>
  <c r="J905" i="31"/>
  <c r="B905" i="31"/>
  <c r="A905" i="31"/>
  <c r="R904" i="31"/>
  <c r="Q904" i="31"/>
  <c r="P904" i="31"/>
  <c r="O904" i="31"/>
  <c r="N904" i="31"/>
  <c r="M904" i="31"/>
  <c r="L904" i="31"/>
  <c r="K904" i="31"/>
  <c r="J904" i="31"/>
  <c r="B904" i="31"/>
  <c r="A904" i="31"/>
  <c r="R903" i="31"/>
  <c r="Q903" i="31"/>
  <c r="P903" i="31"/>
  <c r="O903" i="31"/>
  <c r="N903" i="31"/>
  <c r="M903" i="31"/>
  <c r="L903" i="31"/>
  <c r="K903" i="31"/>
  <c r="J903" i="31"/>
  <c r="B903" i="31"/>
  <c r="A903" i="31"/>
  <c r="R902" i="31"/>
  <c r="Q902" i="31"/>
  <c r="P902" i="31"/>
  <c r="O902" i="31"/>
  <c r="N902" i="31"/>
  <c r="M902" i="31"/>
  <c r="L902" i="31"/>
  <c r="K902" i="31"/>
  <c r="J902" i="31"/>
  <c r="B902" i="31"/>
  <c r="A902" i="31"/>
  <c r="R901" i="31"/>
  <c r="Q901" i="31"/>
  <c r="P901" i="31"/>
  <c r="O901" i="31"/>
  <c r="N901" i="31"/>
  <c r="M901" i="31"/>
  <c r="L901" i="31"/>
  <c r="K901" i="31"/>
  <c r="J901" i="31"/>
  <c r="B901" i="31"/>
  <c r="A901" i="31"/>
  <c r="R900" i="31"/>
  <c r="Q900" i="31"/>
  <c r="P900" i="31"/>
  <c r="O900" i="31"/>
  <c r="N900" i="31"/>
  <c r="M900" i="31"/>
  <c r="L900" i="31"/>
  <c r="K900" i="31"/>
  <c r="J900" i="31"/>
  <c r="B900" i="31"/>
  <c r="A900" i="31"/>
  <c r="R899" i="31"/>
  <c r="Q899" i="31"/>
  <c r="P899" i="31"/>
  <c r="O899" i="31"/>
  <c r="N899" i="31"/>
  <c r="M899" i="31"/>
  <c r="L899" i="31"/>
  <c r="K899" i="31"/>
  <c r="J899" i="31"/>
  <c r="B899" i="31"/>
  <c r="A899" i="31"/>
  <c r="R898" i="31"/>
  <c r="Q898" i="31"/>
  <c r="P898" i="31"/>
  <c r="O898" i="31"/>
  <c r="N898" i="31"/>
  <c r="M898" i="31"/>
  <c r="L898" i="31"/>
  <c r="K898" i="31"/>
  <c r="J898" i="31"/>
  <c r="B898" i="31"/>
  <c r="A898" i="31"/>
  <c r="R897" i="31"/>
  <c r="Q897" i="31"/>
  <c r="P897" i="31"/>
  <c r="O897" i="31"/>
  <c r="N897" i="31"/>
  <c r="M897" i="31"/>
  <c r="L897" i="31"/>
  <c r="K897" i="31"/>
  <c r="J897" i="31"/>
  <c r="B897" i="31"/>
  <c r="A897" i="31"/>
  <c r="R896" i="31"/>
  <c r="Q896" i="31"/>
  <c r="P896" i="31"/>
  <c r="O896" i="31"/>
  <c r="N896" i="31"/>
  <c r="M896" i="31"/>
  <c r="L896" i="31"/>
  <c r="K896" i="31"/>
  <c r="J896" i="31"/>
  <c r="B896" i="31"/>
  <c r="A896" i="31"/>
  <c r="R895" i="31"/>
  <c r="Q895" i="31"/>
  <c r="P895" i="31"/>
  <c r="O895" i="31"/>
  <c r="N895" i="31"/>
  <c r="M895" i="31"/>
  <c r="L895" i="31"/>
  <c r="K895" i="31"/>
  <c r="J895" i="31"/>
  <c r="B895" i="31"/>
  <c r="A895" i="31"/>
  <c r="R894" i="31"/>
  <c r="Q894" i="31"/>
  <c r="P894" i="31"/>
  <c r="O894" i="31"/>
  <c r="N894" i="31"/>
  <c r="M894" i="31"/>
  <c r="L894" i="31"/>
  <c r="K894" i="31"/>
  <c r="J894" i="31"/>
  <c r="B894" i="31"/>
  <c r="A894" i="31"/>
  <c r="R893" i="31"/>
  <c r="Q893" i="31"/>
  <c r="P893" i="31"/>
  <c r="O893" i="31"/>
  <c r="N893" i="31"/>
  <c r="M893" i="31"/>
  <c r="L893" i="31"/>
  <c r="K893" i="31"/>
  <c r="J893" i="31"/>
  <c r="B893" i="31"/>
  <c r="A893" i="31"/>
  <c r="R892" i="31"/>
  <c r="Q892" i="31"/>
  <c r="P892" i="31"/>
  <c r="O892" i="31"/>
  <c r="N892" i="31"/>
  <c r="M892" i="31"/>
  <c r="L892" i="31"/>
  <c r="K892" i="31"/>
  <c r="J892" i="31"/>
  <c r="B892" i="31"/>
  <c r="A892" i="31"/>
  <c r="R891" i="31"/>
  <c r="Q891" i="31"/>
  <c r="P891" i="31"/>
  <c r="O891" i="31"/>
  <c r="N891" i="31"/>
  <c r="M891" i="31"/>
  <c r="L891" i="31"/>
  <c r="K891" i="31"/>
  <c r="J891" i="31"/>
  <c r="B891" i="31"/>
  <c r="A891" i="31"/>
  <c r="R890" i="31"/>
  <c r="Q890" i="31"/>
  <c r="P890" i="31"/>
  <c r="O890" i="31"/>
  <c r="N890" i="31"/>
  <c r="M890" i="31"/>
  <c r="L890" i="31"/>
  <c r="K890" i="31"/>
  <c r="J890" i="31"/>
  <c r="B890" i="31"/>
  <c r="A890" i="31"/>
  <c r="R889" i="31"/>
  <c r="Q889" i="31"/>
  <c r="P889" i="31"/>
  <c r="O889" i="31"/>
  <c r="N889" i="31"/>
  <c r="M889" i="31"/>
  <c r="L889" i="31"/>
  <c r="K889" i="31"/>
  <c r="J889" i="31"/>
  <c r="B889" i="31"/>
  <c r="A889" i="31"/>
  <c r="R888" i="31"/>
  <c r="Q888" i="31"/>
  <c r="P888" i="31"/>
  <c r="O888" i="31"/>
  <c r="N888" i="31"/>
  <c r="M888" i="31"/>
  <c r="L888" i="31"/>
  <c r="K888" i="31"/>
  <c r="J888" i="31"/>
  <c r="B888" i="31"/>
  <c r="A888" i="31"/>
  <c r="R887" i="31"/>
  <c r="Q887" i="31"/>
  <c r="P887" i="31"/>
  <c r="O887" i="31"/>
  <c r="N887" i="31"/>
  <c r="M887" i="31"/>
  <c r="L887" i="31"/>
  <c r="K887" i="31"/>
  <c r="J887" i="31"/>
  <c r="B887" i="31"/>
  <c r="A887" i="31"/>
  <c r="R886" i="31"/>
  <c r="Q886" i="31"/>
  <c r="P886" i="31"/>
  <c r="O886" i="31"/>
  <c r="N886" i="31"/>
  <c r="M886" i="31"/>
  <c r="L886" i="31"/>
  <c r="K886" i="31"/>
  <c r="J886" i="31"/>
  <c r="B886" i="31"/>
  <c r="A886" i="31"/>
  <c r="R885" i="31"/>
  <c r="Q885" i="31"/>
  <c r="P885" i="31"/>
  <c r="O885" i="31"/>
  <c r="N885" i="31"/>
  <c r="M885" i="31"/>
  <c r="L885" i="31"/>
  <c r="K885" i="31"/>
  <c r="J885" i="31"/>
  <c r="B885" i="31"/>
  <c r="A885" i="31"/>
  <c r="R884" i="31"/>
  <c r="Q884" i="31"/>
  <c r="P884" i="31"/>
  <c r="O884" i="31"/>
  <c r="N884" i="31"/>
  <c r="M884" i="31"/>
  <c r="L884" i="31"/>
  <c r="K884" i="31"/>
  <c r="J884" i="31"/>
  <c r="B884" i="31"/>
  <c r="A884" i="31"/>
  <c r="R883" i="31"/>
  <c r="Q883" i="31"/>
  <c r="P883" i="31"/>
  <c r="O883" i="31"/>
  <c r="N883" i="31"/>
  <c r="M883" i="31"/>
  <c r="L883" i="31"/>
  <c r="K883" i="31"/>
  <c r="J883" i="31"/>
  <c r="B883" i="31"/>
  <c r="A883" i="31"/>
  <c r="R882" i="31"/>
  <c r="Q882" i="31"/>
  <c r="P882" i="31"/>
  <c r="O882" i="31"/>
  <c r="N882" i="31"/>
  <c r="M882" i="31"/>
  <c r="L882" i="31"/>
  <c r="K882" i="31"/>
  <c r="J882" i="31"/>
  <c r="B882" i="31"/>
  <c r="A882" i="31"/>
  <c r="R881" i="31"/>
  <c r="Q881" i="31"/>
  <c r="P881" i="31"/>
  <c r="O881" i="31"/>
  <c r="N881" i="31"/>
  <c r="M881" i="31"/>
  <c r="L881" i="31"/>
  <c r="K881" i="31"/>
  <c r="J881" i="31"/>
  <c r="B881" i="31"/>
  <c r="A881" i="31"/>
  <c r="R880" i="31"/>
  <c r="Q880" i="31"/>
  <c r="P880" i="31"/>
  <c r="O880" i="31"/>
  <c r="N880" i="31"/>
  <c r="M880" i="31"/>
  <c r="L880" i="31"/>
  <c r="K880" i="31"/>
  <c r="J880" i="31"/>
  <c r="B880" i="31"/>
  <c r="A880" i="31"/>
  <c r="R879" i="31"/>
  <c r="Q879" i="31"/>
  <c r="P879" i="31"/>
  <c r="O879" i="31"/>
  <c r="N879" i="31"/>
  <c r="M879" i="31"/>
  <c r="L879" i="31"/>
  <c r="K879" i="31"/>
  <c r="J879" i="31"/>
  <c r="B879" i="31"/>
  <c r="A879" i="31"/>
  <c r="R878" i="31"/>
  <c r="Q878" i="31"/>
  <c r="P878" i="31"/>
  <c r="O878" i="31"/>
  <c r="N878" i="31"/>
  <c r="M878" i="31"/>
  <c r="L878" i="31"/>
  <c r="K878" i="31"/>
  <c r="J878" i="31"/>
  <c r="B878" i="31"/>
  <c r="A878" i="31"/>
  <c r="R877" i="31"/>
  <c r="Q877" i="31"/>
  <c r="P877" i="31"/>
  <c r="O877" i="31"/>
  <c r="N877" i="31"/>
  <c r="M877" i="31"/>
  <c r="L877" i="31"/>
  <c r="K877" i="31"/>
  <c r="J877" i="31"/>
  <c r="B877" i="31"/>
  <c r="A877" i="31"/>
  <c r="R876" i="31"/>
  <c r="Q876" i="31"/>
  <c r="P876" i="31"/>
  <c r="O876" i="31"/>
  <c r="N876" i="31"/>
  <c r="M876" i="31"/>
  <c r="L876" i="31"/>
  <c r="K876" i="31"/>
  <c r="J876" i="31"/>
  <c r="B876" i="31"/>
  <c r="A876" i="31"/>
  <c r="R875" i="31"/>
  <c r="Q875" i="31"/>
  <c r="P875" i="31"/>
  <c r="O875" i="31"/>
  <c r="N875" i="31"/>
  <c r="M875" i="31"/>
  <c r="L875" i="31"/>
  <c r="K875" i="31"/>
  <c r="J875" i="31"/>
  <c r="B875" i="31"/>
  <c r="A875" i="31"/>
  <c r="R874" i="31"/>
  <c r="Q874" i="31"/>
  <c r="P874" i="31"/>
  <c r="O874" i="31"/>
  <c r="N874" i="31"/>
  <c r="M874" i="31"/>
  <c r="L874" i="31"/>
  <c r="K874" i="31"/>
  <c r="J874" i="31"/>
  <c r="B874" i="31"/>
  <c r="A874" i="31"/>
  <c r="R873" i="31"/>
  <c r="Q873" i="31"/>
  <c r="P873" i="31"/>
  <c r="O873" i="31"/>
  <c r="N873" i="31"/>
  <c r="M873" i="31"/>
  <c r="L873" i="31"/>
  <c r="K873" i="31"/>
  <c r="J873" i="31"/>
  <c r="B873" i="31"/>
  <c r="A873" i="31"/>
  <c r="R872" i="31"/>
  <c r="Q872" i="31"/>
  <c r="P872" i="31"/>
  <c r="O872" i="31"/>
  <c r="N872" i="31"/>
  <c r="M872" i="31"/>
  <c r="L872" i="31"/>
  <c r="K872" i="31"/>
  <c r="J872" i="31"/>
  <c r="B872" i="31"/>
  <c r="A872" i="31"/>
  <c r="R871" i="31"/>
  <c r="Q871" i="31"/>
  <c r="P871" i="31"/>
  <c r="O871" i="31"/>
  <c r="N871" i="31"/>
  <c r="M871" i="31"/>
  <c r="L871" i="31"/>
  <c r="K871" i="31"/>
  <c r="J871" i="31"/>
  <c r="B871" i="31"/>
  <c r="A871" i="31"/>
  <c r="R870" i="31"/>
  <c r="Q870" i="31"/>
  <c r="P870" i="31"/>
  <c r="O870" i="31"/>
  <c r="N870" i="31"/>
  <c r="M870" i="31"/>
  <c r="L870" i="31"/>
  <c r="K870" i="31"/>
  <c r="J870" i="31"/>
  <c r="B870" i="31"/>
  <c r="A870" i="31"/>
  <c r="R869" i="31"/>
  <c r="Q869" i="31"/>
  <c r="P869" i="31"/>
  <c r="O869" i="31"/>
  <c r="N869" i="31"/>
  <c r="M869" i="31"/>
  <c r="L869" i="31"/>
  <c r="K869" i="31"/>
  <c r="J869" i="31"/>
  <c r="B869" i="31"/>
  <c r="A869" i="31"/>
  <c r="R868" i="31"/>
  <c r="Q868" i="31"/>
  <c r="P868" i="31"/>
  <c r="O868" i="31"/>
  <c r="N868" i="31"/>
  <c r="M868" i="31"/>
  <c r="L868" i="31"/>
  <c r="K868" i="31"/>
  <c r="J868" i="31"/>
  <c r="B868" i="31"/>
  <c r="A868" i="31"/>
  <c r="R867" i="31"/>
  <c r="Q867" i="31"/>
  <c r="P867" i="31"/>
  <c r="O867" i="31"/>
  <c r="N867" i="31"/>
  <c r="M867" i="31"/>
  <c r="L867" i="31"/>
  <c r="K867" i="31"/>
  <c r="J867" i="31"/>
  <c r="B867" i="31"/>
  <c r="A867" i="31"/>
  <c r="R866" i="31"/>
  <c r="Q866" i="31"/>
  <c r="P866" i="31"/>
  <c r="O866" i="31"/>
  <c r="N866" i="31"/>
  <c r="M866" i="31"/>
  <c r="L866" i="31"/>
  <c r="K866" i="31"/>
  <c r="J866" i="31"/>
  <c r="B866" i="31"/>
  <c r="A866" i="31"/>
  <c r="R865" i="31"/>
  <c r="Q865" i="31"/>
  <c r="P865" i="31"/>
  <c r="O865" i="31"/>
  <c r="N865" i="31"/>
  <c r="M865" i="31"/>
  <c r="L865" i="31"/>
  <c r="K865" i="31"/>
  <c r="J865" i="31"/>
  <c r="B865" i="31"/>
  <c r="A865" i="31"/>
  <c r="R864" i="31"/>
  <c r="Q864" i="31"/>
  <c r="P864" i="31"/>
  <c r="O864" i="31"/>
  <c r="N864" i="31"/>
  <c r="M864" i="31"/>
  <c r="L864" i="31"/>
  <c r="K864" i="31"/>
  <c r="J864" i="31"/>
  <c r="B864" i="31"/>
  <c r="A864" i="31"/>
  <c r="R863" i="31"/>
  <c r="Q863" i="31"/>
  <c r="P863" i="31"/>
  <c r="O863" i="31"/>
  <c r="N863" i="31"/>
  <c r="M863" i="31"/>
  <c r="L863" i="31"/>
  <c r="K863" i="31"/>
  <c r="J863" i="31"/>
  <c r="B863" i="31"/>
  <c r="A863" i="31"/>
  <c r="R862" i="31"/>
  <c r="Q862" i="31"/>
  <c r="P862" i="31"/>
  <c r="O862" i="31"/>
  <c r="N862" i="31"/>
  <c r="M862" i="31"/>
  <c r="L862" i="31"/>
  <c r="K862" i="31"/>
  <c r="J862" i="31"/>
  <c r="B862" i="31"/>
  <c r="A862" i="31"/>
  <c r="R861" i="31"/>
  <c r="Q861" i="31"/>
  <c r="P861" i="31"/>
  <c r="O861" i="31"/>
  <c r="N861" i="31"/>
  <c r="M861" i="31"/>
  <c r="L861" i="31"/>
  <c r="K861" i="31"/>
  <c r="J861" i="31"/>
  <c r="B861" i="31"/>
  <c r="A861" i="31"/>
  <c r="R860" i="31"/>
  <c r="Q860" i="31"/>
  <c r="P860" i="31"/>
  <c r="O860" i="31"/>
  <c r="N860" i="31"/>
  <c r="M860" i="31"/>
  <c r="L860" i="31"/>
  <c r="K860" i="31"/>
  <c r="J860" i="31"/>
  <c r="B860" i="31"/>
  <c r="A860" i="31"/>
  <c r="R859" i="31"/>
  <c r="Q859" i="31"/>
  <c r="P859" i="31"/>
  <c r="O859" i="31"/>
  <c r="N859" i="31"/>
  <c r="M859" i="31"/>
  <c r="L859" i="31"/>
  <c r="K859" i="31"/>
  <c r="J859" i="31"/>
  <c r="B859" i="31"/>
  <c r="A859" i="31"/>
  <c r="R858" i="31"/>
  <c r="Q858" i="31"/>
  <c r="P858" i="31"/>
  <c r="O858" i="31"/>
  <c r="N858" i="31"/>
  <c r="M858" i="31"/>
  <c r="L858" i="31"/>
  <c r="K858" i="31"/>
  <c r="J858" i="31"/>
  <c r="B858" i="31"/>
  <c r="A858" i="31"/>
  <c r="R857" i="31"/>
  <c r="Q857" i="31"/>
  <c r="P857" i="31"/>
  <c r="O857" i="31"/>
  <c r="N857" i="31"/>
  <c r="M857" i="31"/>
  <c r="L857" i="31"/>
  <c r="K857" i="31"/>
  <c r="J857" i="31"/>
  <c r="B857" i="31"/>
  <c r="A857" i="31"/>
  <c r="R856" i="31"/>
  <c r="Q856" i="31"/>
  <c r="P856" i="31"/>
  <c r="O856" i="31"/>
  <c r="N856" i="31"/>
  <c r="M856" i="31"/>
  <c r="L856" i="31"/>
  <c r="K856" i="31"/>
  <c r="J856" i="31"/>
  <c r="B856" i="31"/>
  <c r="A856" i="31"/>
  <c r="R855" i="31"/>
  <c r="Q855" i="31"/>
  <c r="P855" i="31"/>
  <c r="O855" i="31"/>
  <c r="N855" i="31"/>
  <c r="M855" i="31"/>
  <c r="L855" i="31"/>
  <c r="K855" i="31"/>
  <c r="J855" i="31"/>
  <c r="B855" i="31"/>
  <c r="A855" i="31"/>
  <c r="R854" i="31"/>
  <c r="Q854" i="31"/>
  <c r="P854" i="31"/>
  <c r="O854" i="31"/>
  <c r="N854" i="31"/>
  <c r="M854" i="31"/>
  <c r="L854" i="31"/>
  <c r="K854" i="31"/>
  <c r="J854" i="31"/>
  <c r="B854" i="31"/>
  <c r="A854" i="31"/>
  <c r="R853" i="31"/>
  <c r="Q853" i="31"/>
  <c r="P853" i="31"/>
  <c r="O853" i="31"/>
  <c r="N853" i="31"/>
  <c r="M853" i="31"/>
  <c r="L853" i="31"/>
  <c r="K853" i="31"/>
  <c r="J853" i="31"/>
  <c r="B853" i="31"/>
  <c r="A853" i="31"/>
  <c r="R852" i="31"/>
  <c r="Q852" i="31"/>
  <c r="P852" i="31"/>
  <c r="O852" i="31"/>
  <c r="N852" i="31"/>
  <c r="M852" i="31"/>
  <c r="L852" i="31"/>
  <c r="K852" i="31"/>
  <c r="J852" i="31"/>
  <c r="B852" i="31"/>
  <c r="A852" i="31"/>
  <c r="R851" i="31"/>
  <c r="Q851" i="31"/>
  <c r="P851" i="31"/>
  <c r="O851" i="31"/>
  <c r="N851" i="31"/>
  <c r="M851" i="31"/>
  <c r="L851" i="31"/>
  <c r="K851" i="31"/>
  <c r="J851" i="31"/>
  <c r="B851" i="31"/>
  <c r="A851" i="31"/>
  <c r="R850" i="31"/>
  <c r="Q850" i="31"/>
  <c r="P850" i="31"/>
  <c r="O850" i="31"/>
  <c r="N850" i="31"/>
  <c r="M850" i="31"/>
  <c r="L850" i="31"/>
  <c r="K850" i="31"/>
  <c r="J850" i="31"/>
  <c r="B850" i="31"/>
  <c r="A850" i="31"/>
  <c r="R849" i="31"/>
  <c r="Q849" i="31"/>
  <c r="P849" i="31"/>
  <c r="O849" i="31"/>
  <c r="N849" i="31"/>
  <c r="M849" i="31"/>
  <c r="L849" i="31"/>
  <c r="K849" i="31"/>
  <c r="J849" i="31"/>
  <c r="B849" i="31"/>
  <c r="A849" i="31"/>
  <c r="R848" i="31"/>
  <c r="Q848" i="31"/>
  <c r="P848" i="31"/>
  <c r="O848" i="31"/>
  <c r="N848" i="31"/>
  <c r="M848" i="31"/>
  <c r="L848" i="31"/>
  <c r="K848" i="31"/>
  <c r="J848" i="31"/>
  <c r="B848" i="31"/>
  <c r="A848" i="31"/>
  <c r="R847" i="31"/>
  <c r="Q847" i="31"/>
  <c r="P847" i="31"/>
  <c r="O847" i="31"/>
  <c r="N847" i="31"/>
  <c r="M847" i="31"/>
  <c r="L847" i="31"/>
  <c r="K847" i="31"/>
  <c r="J847" i="31"/>
  <c r="B847" i="31"/>
  <c r="A847" i="31"/>
  <c r="R846" i="31"/>
  <c r="Q846" i="31"/>
  <c r="P846" i="31"/>
  <c r="O846" i="31"/>
  <c r="N846" i="31"/>
  <c r="M846" i="31"/>
  <c r="L846" i="31"/>
  <c r="K846" i="31"/>
  <c r="J846" i="31"/>
  <c r="B846" i="31"/>
  <c r="A846" i="31"/>
  <c r="R845" i="31"/>
  <c r="Q845" i="31"/>
  <c r="P845" i="31"/>
  <c r="O845" i="31"/>
  <c r="N845" i="31"/>
  <c r="M845" i="31"/>
  <c r="L845" i="31"/>
  <c r="K845" i="31"/>
  <c r="J845" i="31"/>
  <c r="B845" i="31"/>
  <c r="A845" i="31"/>
  <c r="R844" i="31"/>
  <c r="Q844" i="31"/>
  <c r="P844" i="31"/>
  <c r="O844" i="31"/>
  <c r="N844" i="31"/>
  <c r="M844" i="31"/>
  <c r="L844" i="31"/>
  <c r="K844" i="31"/>
  <c r="J844" i="31"/>
  <c r="B844" i="31"/>
  <c r="A844" i="31"/>
  <c r="R843" i="31"/>
  <c r="Q843" i="31"/>
  <c r="P843" i="31"/>
  <c r="O843" i="31"/>
  <c r="N843" i="31"/>
  <c r="M843" i="31"/>
  <c r="L843" i="31"/>
  <c r="K843" i="31"/>
  <c r="J843" i="31"/>
  <c r="B843" i="31"/>
  <c r="A843" i="31"/>
  <c r="R842" i="31"/>
  <c r="Q842" i="31"/>
  <c r="P842" i="31"/>
  <c r="O842" i="31"/>
  <c r="N842" i="31"/>
  <c r="M842" i="31"/>
  <c r="L842" i="31"/>
  <c r="K842" i="31"/>
  <c r="J842" i="31"/>
  <c r="B842" i="31"/>
  <c r="A842" i="31"/>
  <c r="R841" i="31"/>
  <c r="Q841" i="31"/>
  <c r="P841" i="31"/>
  <c r="O841" i="31"/>
  <c r="N841" i="31"/>
  <c r="M841" i="31"/>
  <c r="L841" i="31"/>
  <c r="K841" i="31"/>
  <c r="J841" i="31"/>
  <c r="B841" i="31"/>
  <c r="A841" i="31"/>
  <c r="R840" i="31"/>
  <c r="Q840" i="31"/>
  <c r="P840" i="31"/>
  <c r="O840" i="31"/>
  <c r="N840" i="31"/>
  <c r="M840" i="31"/>
  <c r="L840" i="31"/>
  <c r="K840" i="31"/>
  <c r="J840" i="31"/>
  <c r="B840" i="31"/>
  <c r="A840" i="31"/>
  <c r="R839" i="31"/>
  <c r="Q839" i="31"/>
  <c r="P839" i="31"/>
  <c r="O839" i="31"/>
  <c r="N839" i="31"/>
  <c r="M839" i="31"/>
  <c r="L839" i="31"/>
  <c r="K839" i="31"/>
  <c r="J839" i="31"/>
  <c r="B839" i="31"/>
  <c r="A839" i="31"/>
  <c r="R838" i="31"/>
  <c r="Q838" i="31"/>
  <c r="P838" i="31"/>
  <c r="O838" i="31"/>
  <c r="N838" i="31"/>
  <c r="M838" i="31"/>
  <c r="L838" i="31"/>
  <c r="K838" i="31"/>
  <c r="J838" i="31"/>
  <c r="B838" i="31"/>
  <c r="A838" i="31"/>
  <c r="R837" i="31"/>
  <c r="Q837" i="31"/>
  <c r="P837" i="31"/>
  <c r="O837" i="31"/>
  <c r="N837" i="31"/>
  <c r="M837" i="31"/>
  <c r="L837" i="31"/>
  <c r="K837" i="31"/>
  <c r="J837" i="31"/>
  <c r="B837" i="31"/>
  <c r="A837" i="31"/>
  <c r="R836" i="31"/>
  <c r="Q836" i="31"/>
  <c r="P836" i="31"/>
  <c r="O836" i="31"/>
  <c r="N836" i="31"/>
  <c r="M836" i="31"/>
  <c r="L836" i="31"/>
  <c r="K836" i="31"/>
  <c r="J836" i="31"/>
  <c r="B836" i="31"/>
  <c r="A836" i="31"/>
  <c r="R835" i="31"/>
  <c r="Q835" i="31"/>
  <c r="P835" i="31"/>
  <c r="O835" i="31"/>
  <c r="N835" i="31"/>
  <c r="M835" i="31"/>
  <c r="L835" i="31"/>
  <c r="K835" i="31"/>
  <c r="J835" i="31"/>
  <c r="B835" i="31"/>
  <c r="A835" i="31"/>
  <c r="R834" i="31"/>
  <c r="Q834" i="31"/>
  <c r="P834" i="31"/>
  <c r="O834" i="31"/>
  <c r="N834" i="31"/>
  <c r="M834" i="31"/>
  <c r="L834" i="31"/>
  <c r="K834" i="31"/>
  <c r="J834" i="31"/>
  <c r="B834" i="31"/>
  <c r="A834" i="31"/>
  <c r="R833" i="31"/>
  <c r="Q833" i="31"/>
  <c r="P833" i="31"/>
  <c r="O833" i="31"/>
  <c r="N833" i="31"/>
  <c r="M833" i="31"/>
  <c r="L833" i="31"/>
  <c r="K833" i="31"/>
  <c r="J833" i="31"/>
  <c r="B833" i="31"/>
  <c r="A833" i="31"/>
  <c r="R832" i="31"/>
  <c r="Q832" i="31"/>
  <c r="P832" i="31"/>
  <c r="O832" i="31"/>
  <c r="N832" i="31"/>
  <c r="M832" i="31"/>
  <c r="L832" i="31"/>
  <c r="K832" i="31"/>
  <c r="J832" i="31"/>
  <c r="B832" i="31"/>
  <c r="A832" i="31"/>
  <c r="R831" i="31"/>
  <c r="Q831" i="31"/>
  <c r="P831" i="31"/>
  <c r="O831" i="31"/>
  <c r="N831" i="31"/>
  <c r="M831" i="31"/>
  <c r="L831" i="31"/>
  <c r="K831" i="31"/>
  <c r="J831" i="31"/>
  <c r="B831" i="31"/>
  <c r="A831" i="31"/>
  <c r="R830" i="31"/>
  <c r="Q830" i="31"/>
  <c r="P830" i="31"/>
  <c r="O830" i="31"/>
  <c r="N830" i="31"/>
  <c r="M830" i="31"/>
  <c r="L830" i="31"/>
  <c r="K830" i="31"/>
  <c r="J830" i="31"/>
  <c r="B830" i="31"/>
  <c r="A830" i="31"/>
  <c r="R829" i="31"/>
  <c r="Q829" i="31"/>
  <c r="P829" i="31"/>
  <c r="O829" i="31"/>
  <c r="N829" i="31"/>
  <c r="M829" i="31"/>
  <c r="L829" i="31"/>
  <c r="K829" i="31"/>
  <c r="J829" i="31"/>
  <c r="B829" i="31"/>
  <c r="A829" i="31"/>
  <c r="R828" i="31"/>
  <c r="Q828" i="31"/>
  <c r="P828" i="31"/>
  <c r="O828" i="31"/>
  <c r="N828" i="31"/>
  <c r="M828" i="31"/>
  <c r="L828" i="31"/>
  <c r="K828" i="31"/>
  <c r="J828" i="31"/>
  <c r="B828" i="31"/>
  <c r="A828" i="31"/>
  <c r="R827" i="31"/>
  <c r="Q827" i="31"/>
  <c r="P827" i="31"/>
  <c r="O827" i="31"/>
  <c r="N827" i="31"/>
  <c r="M827" i="31"/>
  <c r="L827" i="31"/>
  <c r="K827" i="31"/>
  <c r="J827" i="31"/>
  <c r="B827" i="31"/>
  <c r="A827" i="31"/>
  <c r="R826" i="31"/>
  <c r="Q826" i="31"/>
  <c r="P826" i="31"/>
  <c r="O826" i="31"/>
  <c r="N826" i="31"/>
  <c r="M826" i="31"/>
  <c r="L826" i="31"/>
  <c r="K826" i="31"/>
  <c r="J826" i="31"/>
  <c r="B826" i="31"/>
  <c r="A826" i="31"/>
  <c r="R825" i="31"/>
  <c r="Q825" i="31"/>
  <c r="P825" i="31"/>
  <c r="O825" i="31"/>
  <c r="N825" i="31"/>
  <c r="M825" i="31"/>
  <c r="L825" i="31"/>
  <c r="K825" i="31"/>
  <c r="J825" i="31"/>
  <c r="B825" i="31"/>
  <c r="A825" i="31"/>
  <c r="R824" i="31"/>
  <c r="Q824" i="31"/>
  <c r="P824" i="31"/>
  <c r="O824" i="31"/>
  <c r="N824" i="31"/>
  <c r="M824" i="31"/>
  <c r="L824" i="31"/>
  <c r="K824" i="31"/>
  <c r="J824" i="31"/>
  <c r="B824" i="31"/>
  <c r="A824" i="31"/>
  <c r="R823" i="31"/>
  <c r="Q823" i="31"/>
  <c r="P823" i="31"/>
  <c r="O823" i="31"/>
  <c r="N823" i="31"/>
  <c r="M823" i="31"/>
  <c r="L823" i="31"/>
  <c r="K823" i="31"/>
  <c r="J823" i="31"/>
  <c r="B823" i="31"/>
  <c r="A823" i="31"/>
  <c r="R822" i="31"/>
  <c r="Q822" i="31"/>
  <c r="P822" i="31"/>
  <c r="O822" i="31"/>
  <c r="N822" i="31"/>
  <c r="M822" i="31"/>
  <c r="L822" i="31"/>
  <c r="K822" i="31"/>
  <c r="J822" i="31"/>
  <c r="B822" i="31"/>
  <c r="A822" i="31"/>
  <c r="R821" i="31"/>
  <c r="Q821" i="31"/>
  <c r="P821" i="31"/>
  <c r="O821" i="31"/>
  <c r="N821" i="31"/>
  <c r="M821" i="31"/>
  <c r="L821" i="31"/>
  <c r="K821" i="31"/>
  <c r="J821" i="31"/>
  <c r="B821" i="31"/>
  <c r="A821" i="31"/>
  <c r="R820" i="31"/>
  <c r="Q820" i="31"/>
  <c r="P820" i="31"/>
  <c r="O820" i="31"/>
  <c r="N820" i="31"/>
  <c r="M820" i="31"/>
  <c r="L820" i="31"/>
  <c r="K820" i="31"/>
  <c r="J820" i="31"/>
  <c r="B820" i="31"/>
  <c r="A820" i="31"/>
  <c r="R819" i="31"/>
  <c r="Q819" i="31"/>
  <c r="P819" i="31"/>
  <c r="O819" i="31"/>
  <c r="N819" i="31"/>
  <c r="M819" i="31"/>
  <c r="L819" i="31"/>
  <c r="K819" i="31"/>
  <c r="J819" i="31"/>
  <c r="B819" i="31"/>
  <c r="A819" i="31"/>
  <c r="R818" i="31"/>
  <c r="Q818" i="31"/>
  <c r="P818" i="31"/>
  <c r="O818" i="31"/>
  <c r="N818" i="31"/>
  <c r="M818" i="31"/>
  <c r="L818" i="31"/>
  <c r="K818" i="31"/>
  <c r="J818" i="31"/>
  <c r="B818" i="31"/>
  <c r="A818" i="31"/>
  <c r="R817" i="31"/>
  <c r="Q817" i="31"/>
  <c r="P817" i="31"/>
  <c r="O817" i="31"/>
  <c r="N817" i="31"/>
  <c r="M817" i="31"/>
  <c r="L817" i="31"/>
  <c r="K817" i="31"/>
  <c r="J817" i="31"/>
  <c r="B817" i="31"/>
  <c r="A817" i="31"/>
  <c r="R816" i="31"/>
  <c r="Q816" i="31"/>
  <c r="P816" i="31"/>
  <c r="O816" i="31"/>
  <c r="N816" i="31"/>
  <c r="M816" i="31"/>
  <c r="L816" i="31"/>
  <c r="K816" i="31"/>
  <c r="J816" i="31"/>
  <c r="B816" i="31"/>
  <c r="A816" i="31"/>
  <c r="R815" i="31"/>
  <c r="Q815" i="31"/>
  <c r="P815" i="31"/>
  <c r="O815" i="31"/>
  <c r="N815" i="31"/>
  <c r="M815" i="31"/>
  <c r="L815" i="31"/>
  <c r="K815" i="31"/>
  <c r="J815" i="31"/>
  <c r="B815" i="31"/>
  <c r="A815" i="31"/>
  <c r="R814" i="31"/>
  <c r="Q814" i="31"/>
  <c r="P814" i="31"/>
  <c r="O814" i="31"/>
  <c r="N814" i="31"/>
  <c r="M814" i="31"/>
  <c r="L814" i="31"/>
  <c r="K814" i="31"/>
  <c r="J814" i="31"/>
  <c r="B814" i="31"/>
  <c r="A814" i="31"/>
  <c r="R813" i="31"/>
  <c r="Q813" i="31"/>
  <c r="P813" i="31"/>
  <c r="O813" i="31"/>
  <c r="N813" i="31"/>
  <c r="M813" i="31"/>
  <c r="L813" i="31"/>
  <c r="K813" i="31"/>
  <c r="J813" i="31"/>
  <c r="B813" i="31"/>
  <c r="A813" i="31"/>
  <c r="R812" i="31"/>
  <c r="Q812" i="31"/>
  <c r="P812" i="31"/>
  <c r="O812" i="31"/>
  <c r="N812" i="31"/>
  <c r="M812" i="31"/>
  <c r="L812" i="31"/>
  <c r="K812" i="31"/>
  <c r="J812" i="31"/>
  <c r="B812" i="31"/>
  <c r="A812" i="31"/>
  <c r="R811" i="31"/>
  <c r="Q811" i="31"/>
  <c r="P811" i="31"/>
  <c r="O811" i="31"/>
  <c r="N811" i="31"/>
  <c r="M811" i="31"/>
  <c r="L811" i="31"/>
  <c r="K811" i="31"/>
  <c r="J811" i="31"/>
  <c r="B811" i="31"/>
  <c r="A811" i="31"/>
  <c r="R810" i="31"/>
  <c r="Q810" i="31"/>
  <c r="P810" i="31"/>
  <c r="O810" i="31"/>
  <c r="N810" i="31"/>
  <c r="M810" i="31"/>
  <c r="L810" i="31"/>
  <c r="K810" i="31"/>
  <c r="J810" i="31"/>
  <c r="B810" i="31"/>
  <c r="A810" i="31"/>
  <c r="R809" i="31"/>
  <c r="Q809" i="31"/>
  <c r="P809" i="31"/>
  <c r="O809" i="31"/>
  <c r="N809" i="31"/>
  <c r="M809" i="31"/>
  <c r="L809" i="31"/>
  <c r="K809" i="31"/>
  <c r="J809" i="31"/>
  <c r="B809" i="31"/>
  <c r="A809" i="31"/>
  <c r="R808" i="31"/>
  <c r="Q808" i="31"/>
  <c r="P808" i="31"/>
  <c r="O808" i="31"/>
  <c r="N808" i="31"/>
  <c r="M808" i="31"/>
  <c r="L808" i="31"/>
  <c r="K808" i="31"/>
  <c r="J808" i="31"/>
  <c r="B808" i="31"/>
  <c r="A808" i="31"/>
  <c r="R807" i="31"/>
  <c r="Q807" i="31"/>
  <c r="P807" i="31"/>
  <c r="O807" i="31"/>
  <c r="N807" i="31"/>
  <c r="M807" i="31"/>
  <c r="L807" i="31"/>
  <c r="K807" i="31"/>
  <c r="J807" i="31"/>
  <c r="B807" i="31"/>
  <c r="A807" i="31"/>
  <c r="R806" i="31"/>
  <c r="Q806" i="31"/>
  <c r="P806" i="31"/>
  <c r="O806" i="31"/>
  <c r="N806" i="31"/>
  <c r="M806" i="31"/>
  <c r="L806" i="31"/>
  <c r="K806" i="31"/>
  <c r="J806" i="31"/>
  <c r="B806" i="31"/>
  <c r="A806" i="31"/>
  <c r="R805" i="31"/>
  <c r="Q805" i="31"/>
  <c r="P805" i="31"/>
  <c r="O805" i="31"/>
  <c r="N805" i="31"/>
  <c r="M805" i="31"/>
  <c r="L805" i="31"/>
  <c r="K805" i="31"/>
  <c r="J805" i="31"/>
  <c r="B805" i="31"/>
  <c r="A805" i="31"/>
  <c r="R804" i="31"/>
  <c r="Q804" i="31"/>
  <c r="P804" i="31"/>
  <c r="O804" i="31"/>
  <c r="N804" i="31"/>
  <c r="M804" i="31"/>
  <c r="L804" i="31"/>
  <c r="K804" i="31"/>
  <c r="J804" i="31"/>
  <c r="B804" i="31"/>
  <c r="A804" i="31"/>
  <c r="R803" i="31"/>
  <c r="Q803" i="31"/>
  <c r="P803" i="31"/>
  <c r="O803" i="31"/>
  <c r="N803" i="31"/>
  <c r="M803" i="31"/>
  <c r="L803" i="31"/>
  <c r="K803" i="31"/>
  <c r="J803" i="31"/>
  <c r="B803" i="31"/>
  <c r="A803" i="31"/>
  <c r="R802" i="31"/>
  <c r="Q802" i="31"/>
  <c r="P802" i="31"/>
  <c r="O802" i="31"/>
  <c r="N802" i="31"/>
  <c r="M802" i="31"/>
  <c r="L802" i="31"/>
  <c r="K802" i="31"/>
  <c r="J802" i="31"/>
  <c r="B802" i="31"/>
  <c r="A802" i="31"/>
  <c r="R801" i="31"/>
  <c r="Q801" i="31"/>
  <c r="P801" i="31"/>
  <c r="O801" i="31"/>
  <c r="N801" i="31"/>
  <c r="M801" i="31"/>
  <c r="L801" i="31"/>
  <c r="K801" i="31"/>
  <c r="J801" i="31"/>
  <c r="B801" i="31"/>
  <c r="A801" i="31"/>
  <c r="R800" i="31"/>
  <c r="Q800" i="31"/>
  <c r="P800" i="31"/>
  <c r="O800" i="31"/>
  <c r="N800" i="31"/>
  <c r="M800" i="31"/>
  <c r="L800" i="31"/>
  <c r="K800" i="31"/>
  <c r="J800" i="31"/>
  <c r="B800" i="31"/>
  <c r="A800" i="31"/>
  <c r="R799" i="31"/>
  <c r="Q799" i="31"/>
  <c r="P799" i="31"/>
  <c r="O799" i="31"/>
  <c r="N799" i="31"/>
  <c r="M799" i="31"/>
  <c r="L799" i="31"/>
  <c r="K799" i="31"/>
  <c r="J799" i="31"/>
  <c r="B799" i="31"/>
  <c r="A799" i="31"/>
  <c r="R798" i="31"/>
  <c r="Q798" i="31"/>
  <c r="P798" i="31"/>
  <c r="O798" i="31"/>
  <c r="N798" i="31"/>
  <c r="M798" i="31"/>
  <c r="L798" i="31"/>
  <c r="K798" i="31"/>
  <c r="J798" i="31"/>
  <c r="B798" i="31"/>
  <c r="A798" i="31"/>
  <c r="R797" i="31"/>
  <c r="Q797" i="31"/>
  <c r="P797" i="31"/>
  <c r="O797" i="31"/>
  <c r="N797" i="31"/>
  <c r="M797" i="31"/>
  <c r="L797" i="31"/>
  <c r="K797" i="31"/>
  <c r="J797" i="31"/>
  <c r="B797" i="31"/>
  <c r="A797" i="31"/>
  <c r="R796" i="31"/>
  <c r="Q796" i="31"/>
  <c r="P796" i="31"/>
  <c r="O796" i="31"/>
  <c r="N796" i="31"/>
  <c r="M796" i="31"/>
  <c r="L796" i="31"/>
  <c r="K796" i="31"/>
  <c r="J796" i="31"/>
  <c r="B796" i="31"/>
  <c r="A796" i="31"/>
  <c r="R795" i="31"/>
  <c r="Q795" i="31"/>
  <c r="P795" i="31"/>
  <c r="O795" i="31"/>
  <c r="N795" i="31"/>
  <c r="M795" i="31"/>
  <c r="L795" i="31"/>
  <c r="K795" i="31"/>
  <c r="J795" i="31"/>
  <c r="B795" i="31"/>
  <c r="A795" i="31"/>
  <c r="R794" i="31"/>
  <c r="Q794" i="31"/>
  <c r="P794" i="31"/>
  <c r="O794" i="31"/>
  <c r="N794" i="31"/>
  <c r="M794" i="31"/>
  <c r="L794" i="31"/>
  <c r="K794" i="31"/>
  <c r="J794" i="31"/>
  <c r="B794" i="31"/>
  <c r="A794" i="31"/>
  <c r="R793" i="31"/>
  <c r="Q793" i="31"/>
  <c r="P793" i="31"/>
  <c r="O793" i="31"/>
  <c r="N793" i="31"/>
  <c r="M793" i="31"/>
  <c r="L793" i="31"/>
  <c r="K793" i="31"/>
  <c r="J793" i="31"/>
  <c r="B793" i="31"/>
  <c r="A793" i="31"/>
  <c r="R792" i="31"/>
  <c r="Q792" i="31"/>
  <c r="P792" i="31"/>
  <c r="O792" i="31"/>
  <c r="N792" i="31"/>
  <c r="M792" i="31"/>
  <c r="L792" i="31"/>
  <c r="K792" i="31"/>
  <c r="J792" i="31"/>
  <c r="B792" i="31"/>
  <c r="A792" i="31"/>
  <c r="R791" i="31"/>
  <c r="Q791" i="31"/>
  <c r="P791" i="31"/>
  <c r="O791" i="31"/>
  <c r="N791" i="31"/>
  <c r="M791" i="31"/>
  <c r="L791" i="31"/>
  <c r="K791" i="31"/>
  <c r="J791" i="31"/>
  <c r="B791" i="31"/>
  <c r="A791" i="31"/>
  <c r="R790" i="31"/>
  <c r="Q790" i="31"/>
  <c r="P790" i="31"/>
  <c r="O790" i="31"/>
  <c r="N790" i="31"/>
  <c r="M790" i="31"/>
  <c r="L790" i="31"/>
  <c r="K790" i="31"/>
  <c r="J790" i="31"/>
  <c r="B790" i="31"/>
  <c r="A790" i="31"/>
  <c r="R789" i="31"/>
  <c r="Q789" i="31"/>
  <c r="P789" i="31"/>
  <c r="O789" i="31"/>
  <c r="N789" i="31"/>
  <c r="M789" i="31"/>
  <c r="L789" i="31"/>
  <c r="K789" i="31"/>
  <c r="J789" i="31"/>
  <c r="B789" i="31"/>
  <c r="A789" i="31"/>
  <c r="R788" i="31"/>
  <c r="Q788" i="31"/>
  <c r="P788" i="31"/>
  <c r="O788" i="31"/>
  <c r="N788" i="31"/>
  <c r="M788" i="31"/>
  <c r="L788" i="31"/>
  <c r="K788" i="31"/>
  <c r="J788" i="31"/>
  <c r="B788" i="31"/>
  <c r="A788" i="31"/>
  <c r="R787" i="31"/>
  <c r="Q787" i="31"/>
  <c r="P787" i="31"/>
  <c r="O787" i="31"/>
  <c r="N787" i="31"/>
  <c r="M787" i="31"/>
  <c r="L787" i="31"/>
  <c r="K787" i="31"/>
  <c r="J787" i="31"/>
  <c r="B787" i="31"/>
  <c r="A787" i="31"/>
  <c r="R786" i="31"/>
  <c r="Q786" i="31"/>
  <c r="P786" i="31"/>
  <c r="O786" i="31"/>
  <c r="N786" i="31"/>
  <c r="M786" i="31"/>
  <c r="L786" i="31"/>
  <c r="K786" i="31"/>
  <c r="J786" i="31"/>
  <c r="B786" i="31"/>
  <c r="A786" i="31"/>
  <c r="R785" i="31"/>
  <c r="Q785" i="31"/>
  <c r="P785" i="31"/>
  <c r="O785" i="31"/>
  <c r="N785" i="31"/>
  <c r="M785" i="31"/>
  <c r="L785" i="31"/>
  <c r="K785" i="31"/>
  <c r="J785" i="31"/>
  <c r="B785" i="31"/>
  <c r="A785" i="31"/>
  <c r="R784" i="31"/>
  <c r="Q784" i="31"/>
  <c r="P784" i="31"/>
  <c r="O784" i="31"/>
  <c r="N784" i="31"/>
  <c r="M784" i="31"/>
  <c r="L784" i="31"/>
  <c r="K784" i="31"/>
  <c r="J784" i="31"/>
  <c r="B784" i="31"/>
  <c r="A784" i="31"/>
  <c r="R783" i="31"/>
  <c r="Q783" i="31"/>
  <c r="P783" i="31"/>
  <c r="O783" i="31"/>
  <c r="N783" i="31"/>
  <c r="M783" i="31"/>
  <c r="L783" i="31"/>
  <c r="K783" i="31"/>
  <c r="J783" i="31"/>
  <c r="B783" i="31"/>
  <c r="A783" i="31"/>
  <c r="R782" i="31"/>
  <c r="Q782" i="31"/>
  <c r="P782" i="31"/>
  <c r="O782" i="31"/>
  <c r="N782" i="31"/>
  <c r="M782" i="31"/>
  <c r="L782" i="31"/>
  <c r="K782" i="31"/>
  <c r="J782" i="31"/>
  <c r="B782" i="31"/>
  <c r="A782" i="31"/>
  <c r="R781" i="31"/>
  <c r="Q781" i="31"/>
  <c r="P781" i="31"/>
  <c r="O781" i="31"/>
  <c r="N781" i="31"/>
  <c r="M781" i="31"/>
  <c r="L781" i="31"/>
  <c r="K781" i="31"/>
  <c r="J781" i="31"/>
  <c r="B781" i="31"/>
  <c r="A781" i="31"/>
  <c r="R780" i="31"/>
  <c r="Q780" i="31"/>
  <c r="P780" i="31"/>
  <c r="O780" i="31"/>
  <c r="N780" i="31"/>
  <c r="M780" i="31"/>
  <c r="L780" i="31"/>
  <c r="K780" i="31"/>
  <c r="J780" i="31"/>
  <c r="B780" i="31"/>
  <c r="A780" i="31"/>
  <c r="R779" i="31"/>
  <c r="Q779" i="31"/>
  <c r="P779" i="31"/>
  <c r="O779" i="31"/>
  <c r="N779" i="31"/>
  <c r="M779" i="31"/>
  <c r="L779" i="31"/>
  <c r="K779" i="31"/>
  <c r="J779" i="31"/>
  <c r="B779" i="31"/>
  <c r="A779" i="31"/>
  <c r="R778" i="31"/>
  <c r="Q778" i="31"/>
  <c r="P778" i="31"/>
  <c r="O778" i="31"/>
  <c r="N778" i="31"/>
  <c r="M778" i="31"/>
  <c r="L778" i="31"/>
  <c r="K778" i="31"/>
  <c r="J778" i="31"/>
  <c r="B778" i="31"/>
  <c r="A778" i="31"/>
  <c r="R777" i="31"/>
  <c r="Q777" i="31"/>
  <c r="P777" i="31"/>
  <c r="O777" i="31"/>
  <c r="N777" i="31"/>
  <c r="M777" i="31"/>
  <c r="L777" i="31"/>
  <c r="K777" i="31"/>
  <c r="J777" i="31"/>
  <c r="B777" i="31"/>
  <c r="A777" i="31"/>
  <c r="R776" i="31"/>
  <c r="Q776" i="31"/>
  <c r="P776" i="31"/>
  <c r="O776" i="31"/>
  <c r="N776" i="31"/>
  <c r="M776" i="31"/>
  <c r="L776" i="31"/>
  <c r="K776" i="31"/>
  <c r="J776" i="31"/>
  <c r="B776" i="31"/>
  <c r="A776" i="31"/>
  <c r="R775" i="31"/>
  <c r="Q775" i="31"/>
  <c r="P775" i="31"/>
  <c r="O775" i="31"/>
  <c r="N775" i="31"/>
  <c r="M775" i="31"/>
  <c r="L775" i="31"/>
  <c r="K775" i="31"/>
  <c r="J775" i="31"/>
  <c r="B775" i="31"/>
  <c r="A775" i="31"/>
  <c r="R774" i="31"/>
  <c r="Q774" i="31"/>
  <c r="P774" i="31"/>
  <c r="O774" i="31"/>
  <c r="N774" i="31"/>
  <c r="M774" i="31"/>
  <c r="L774" i="31"/>
  <c r="K774" i="31"/>
  <c r="J774" i="31"/>
  <c r="B774" i="31"/>
  <c r="A774" i="31"/>
  <c r="R773" i="31"/>
  <c r="Q773" i="31"/>
  <c r="P773" i="31"/>
  <c r="O773" i="31"/>
  <c r="N773" i="31"/>
  <c r="M773" i="31"/>
  <c r="L773" i="31"/>
  <c r="K773" i="31"/>
  <c r="J773" i="31"/>
  <c r="B773" i="31"/>
  <c r="A773" i="31"/>
  <c r="R772" i="31"/>
  <c r="Q772" i="31"/>
  <c r="P772" i="31"/>
  <c r="O772" i="31"/>
  <c r="N772" i="31"/>
  <c r="M772" i="31"/>
  <c r="L772" i="31"/>
  <c r="K772" i="31"/>
  <c r="J772" i="31"/>
  <c r="B772" i="31"/>
  <c r="A772" i="31"/>
  <c r="R771" i="31"/>
  <c r="Q771" i="31"/>
  <c r="P771" i="31"/>
  <c r="O771" i="31"/>
  <c r="N771" i="31"/>
  <c r="M771" i="31"/>
  <c r="L771" i="31"/>
  <c r="K771" i="31"/>
  <c r="J771" i="31"/>
  <c r="B771" i="31"/>
  <c r="A771" i="31"/>
  <c r="R770" i="31"/>
  <c r="Q770" i="31"/>
  <c r="P770" i="31"/>
  <c r="O770" i="31"/>
  <c r="N770" i="31"/>
  <c r="M770" i="31"/>
  <c r="L770" i="31"/>
  <c r="K770" i="31"/>
  <c r="J770" i="31"/>
  <c r="B770" i="31"/>
  <c r="A770" i="31"/>
  <c r="R769" i="31"/>
  <c r="Q769" i="31"/>
  <c r="P769" i="31"/>
  <c r="O769" i="31"/>
  <c r="N769" i="31"/>
  <c r="M769" i="31"/>
  <c r="L769" i="31"/>
  <c r="K769" i="31"/>
  <c r="J769" i="31"/>
  <c r="B769" i="31"/>
  <c r="A769" i="31"/>
  <c r="R768" i="31"/>
  <c r="Q768" i="31"/>
  <c r="P768" i="31"/>
  <c r="O768" i="31"/>
  <c r="N768" i="31"/>
  <c r="M768" i="31"/>
  <c r="L768" i="31"/>
  <c r="K768" i="31"/>
  <c r="J768" i="31"/>
  <c r="B768" i="31"/>
  <c r="A768" i="31"/>
  <c r="R767" i="31"/>
  <c r="Q767" i="31"/>
  <c r="P767" i="31"/>
  <c r="O767" i="31"/>
  <c r="N767" i="31"/>
  <c r="M767" i="31"/>
  <c r="L767" i="31"/>
  <c r="K767" i="31"/>
  <c r="J767" i="31"/>
  <c r="B767" i="31"/>
  <c r="A767" i="31"/>
  <c r="R766" i="31"/>
  <c r="Q766" i="31"/>
  <c r="P766" i="31"/>
  <c r="O766" i="31"/>
  <c r="N766" i="31"/>
  <c r="M766" i="31"/>
  <c r="L766" i="31"/>
  <c r="K766" i="31"/>
  <c r="J766" i="31"/>
  <c r="B766" i="31"/>
  <c r="A766" i="31"/>
  <c r="R765" i="31"/>
  <c r="Q765" i="31"/>
  <c r="P765" i="31"/>
  <c r="O765" i="31"/>
  <c r="N765" i="31"/>
  <c r="M765" i="31"/>
  <c r="L765" i="31"/>
  <c r="K765" i="31"/>
  <c r="J765" i="31"/>
  <c r="B765" i="31"/>
  <c r="A765" i="31"/>
  <c r="R764" i="31"/>
  <c r="Q764" i="31"/>
  <c r="P764" i="31"/>
  <c r="O764" i="31"/>
  <c r="N764" i="31"/>
  <c r="M764" i="31"/>
  <c r="L764" i="31"/>
  <c r="K764" i="31"/>
  <c r="J764" i="31"/>
  <c r="B764" i="31"/>
  <c r="A764" i="31"/>
  <c r="R763" i="31"/>
  <c r="Q763" i="31"/>
  <c r="P763" i="31"/>
  <c r="O763" i="31"/>
  <c r="N763" i="31"/>
  <c r="M763" i="31"/>
  <c r="L763" i="31"/>
  <c r="K763" i="31"/>
  <c r="J763" i="31"/>
  <c r="B763" i="31"/>
  <c r="A763" i="31"/>
  <c r="R762" i="31"/>
  <c r="Q762" i="31"/>
  <c r="P762" i="31"/>
  <c r="O762" i="31"/>
  <c r="N762" i="31"/>
  <c r="M762" i="31"/>
  <c r="L762" i="31"/>
  <c r="K762" i="31"/>
  <c r="J762" i="31"/>
  <c r="B762" i="31"/>
  <c r="A762" i="31"/>
  <c r="R761" i="31"/>
  <c r="Q761" i="31"/>
  <c r="P761" i="31"/>
  <c r="O761" i="31"/>
  <c r="N761" i="31"/>
  <c r="M761" i="31"/>
  <c r="L761" i="31"/>
  <c r="K761" i="31"/>
  <c r="J761" i="31"/>
  <c r="B761" i="31"/>
  <c r="A761" i="31"/>
  <c r="R760" i="31"/>
  <c r="Q760" i="31"/>
  <c r="P760" i="31"/>
  <c r="O760" i="31"/>
  <c r="N760" i="31"/>
  <c r="M760" i="31"/>
  <c r="L760" i="31"/>
  <c r="K760" i="31"/>
  <c r="J760" i="31"/>
  <c r="B760" i="31"/>
  <c r="A760" i="31"/>
  <c r="R759" i="31"/>
  <c r="Q759" i="31"/>
  <c r="P759" i="31"/>
  <c r="O759" i="31"/>
  <c r="N759" i="31"/>
  <c r="M759" i="31"/>
  <c r="L759" i="31"/>
  <c r="K759" i="31"/>
  <c r="J759" i="31"/>
  <c r="B759" i="31"/>
  <c r="A759" i="31"/>
  <c r="R758" i="31"/>
  <c r="Q758" i="31"/>
  <c r="P758" i="31"/>
  <c r="O758" i="31"/>
  <c r="N758" i="31"/>
  <c r="M758" i="31"/>
  <c r="L758" i="31"/>
  <c r="K758" i="31"/>
  <c r="J758" i="31"/>
  <c r="B758" i="31"/>
  <c r="A758" i="31"/>
  <c r="R757" i="31"/>
  <c r="Q757" i="31"/>
  <c r="P757" i="31"/>
  <c r="O757" i="31"/>
  <c r="N757" i="31"/>
  <c r="M757" i="31"/>
  <c r="L757" i="31"/>
  <c r="K757" i="31"/>
  <c r="J757" i="31"/>
  <c r="B757" i="31"/>
  <c r="A757" i="31"/>
  <c r="R756" i="31"/>
  <c r="Q756" i="31"/>
  <c r="P756" i="31"/>
  <c r="O756" i="31"/>
  <c r="N756" i="31"/>
  <c r="M756" i="31"/>
  <c r="L756" i="31"/>
  <c r="K756" i="31"/>
  <c r="J756" i="31"/>
  <c r="B756" i="31"/>
  <c r="A756" i="31"/>
  <c r="R755" i="31"/>
  <c r="Q755" i="31"/>
  <c r="P755" i="31"/>
  <c r="O755" i="31"/>
  <c r="N755" i="31"/>
  <c r="M755" i="31"/>
  <c r="L755" i="31"/>
  <c r="K755" i="31"/>
  <c r="J755" i="31"/>
  <c r="B755" i="31"/>
  <c r="A755" i="31"/>
  <c r="R754" i="31"/>
  <c r="Q754" i="31"/>
  <c r="P754" i="31"/>
  <c r="O754" i="31"/>
  <c r="N754" i="31"/>
  <c r="M754" i="31"/>
  <c r="L754" i="31"/>
  <c r="K754" i="31"/>
  <c r="J754" i="31"/>
  <c r="B754" i="31"/>
  <c r="A754" i="31"/>
  <c r="R753" i="31"/>
  <c r="Q753" i="31"/>
  <c r="P753" i="31"/>
  <c r="O753" i="31"/>
  <c r="N753" i="31"/>
  <c r="M753" i="31"/>
  <c r="L753" i="31"/>
  <c r="K753" i="31"/>
  <c r="J753" i="31"/>
  <c r="B753" i="31"/>
  <c r="A753" i="31"/>
  <c r="R752" i="31"/>
  <c r="Q752" i="31"/>
  <c r="P752" i="31"/>
  <c r="O752" i="31"/>
  <c r="N752" i="31"/>
  <c r="M752" i="31"/>
  <c r="L752" i="31"/>
  <c r="K752" i="31"/>
  <c r="J752" i="31"/>
  <c r="B752" i="31"/>
  <c r="A752" i="31"/>
  <c r="R751" i="31"/>
  <c r="Q751" i="31"/>
  <c r="P751" i="31"/>
  <c r="O751" i="31"/>
  <c r="N751" i="31"/>
  <c r="M751" i="31"/>
  <c r="L751" i="31"/>
  <c r="K751" i="31"/>
  <c r="J751" i="31"/>
  <c r="B751" i="31"/>
  <c r="A751" i="31"/>
  <c r="R750" i="31"/>
  <c r="Q750" i="31"/>
  <c r="P750" i="31"/>
  <c r="O750" i="31"/>
  <c r="N750" i="31"/>
  <c r="M750" i="31"/>
  <c r="L750" i="31"/>
  <c r="K750" i="31"/>
  <c r="J750" i="31"/>
  <c r="B750" i="31"/>
  <c r="A750" i="31"/>
  <c r="R749" i="31"/>
  <c r="Q749" i="31"/>
  <c r="P749" i="31"/>
  <c r="O749" i="31"/>
  <c r="N749" i="31"/>
  <c r="M749" i="31"/>
  <c r="L749" i="31"/>
  <c r="K749" i="31"/>
  <c r="J749" i="31"/>
  <c r="B749" i="31"/>
  <c r="A749" i="31"/>
  <c r="R748" i="31"/>
  <c r="Q748" i="31"/>
  <c r="P748" i="31"/>
  <c r="O748" i="31"/>
  <c r="N748" i="31"/>
  <c r="M748" i="31"/>
  <c r="L748" i="31"/>
  <c r="K748" i="31"/>
  <c r="J748" i="31"/>
  <c r="B748" i="31"/>
  <c r="A748" i="31"/>
  <c r="R747" i="31"/>
  <c r="Q747" i="31"/>
  <c r="P747" i="31"/>
  <c r="O747" i="31"/>
  <c r="N747" i="31"/>
  <c r="M747" i="31"/>
  <c r="L747" i="31"/>
  <c r="K747" i="31"/>
  <c r="J747" i="31"/>
  <c r="B747" i="31"/>
  <c r="A747" i="31"/>
  <c r="R746" i="31"/>
  <c r="Q746" i="31"/>
  <c r="P746" i="31"/>
  <c r="O746" i="31"/>
  <c r="N746" i="31"/>
  <c r="M746" i="31"/>
  <c r="L746" i="31"/>
  <c r="K746" i="31"/>
  <c r="J746" i="31"/>
  <c r="B746" i="31"/>
  <c r="A746" i="31"/>
  <c r="R745" i="31"/>
  <c r="Q745" i="31"/>
  <c r="P745" i="31"/>
  <c r="O745" i="31"/>
  <c r="N745" i="31"/>
  <c r="M745" i="31"/>
  <c r="L745" i="31"/>
  <c r="K745" i="31"/>
  <c r="J745" i="31"/>
  <c r="B745" i="31"/>
  <c r="A745" i="31"/>
  <c r="R744" i="31"/>
  <c r="Q744" i="31"/>
  <c r="P744" i="31"/>
  <c r="O744" i="31"/>
  <c r="N744" i="31"/>
  <c r="M744" i="31"/>
  <c r="L744" i="31"/>
  <c r="K744" i="31"/>
  <c r="J744" i="31"/>
  <c r="B744" i="31"/>
  <c r="A744" i="31"/>
  <c r="R743" i="31"/>
  <c r="Q743" i="31"/>
  <c r="P743" i="31"/>
  <c r="O743" i="31"/>
  <c r="N743" i="31"/>
  <c r="M743" i="31"/>
  <c r="L743" i="31"/>
  <c r="K743" i="31"/>
  <c r="J743" i="31"/>
  <c r="B743" i="31"/>
  <c r="A743" i="31"/>
  <c r="R742" i="31"/>
  <c r="Q742" i="31"/>
  <c r="P742" i="31"/>
  <c r="O742" i="31"/>
  <c r="N742" i="31"/>
  <c r="M742" i="31"/>
  <c r="L742" i="31"/>
  <c r="K742" i="31"/>
  <c r="J742" i="31"/>
  <c r="B742" i="31"/>
  <c r="A742" i="31"/>
  <c r="R741" i="31"/>
  <c r="Q741" i="31"/>
  <c r="P741" i="31"/>
  <c r="O741" i="31"/>
  <c r="N741" i="31"/>
  <c r="M741" i="31"/>
  <c r="L741" i="31"/>
  <c r="K741" i="31"/>
  <c r="J741" i="31"/>
  <c r="B741" i="31"/>
  <c r="A741" i="31"/>
  <c r="R740" i="31"/>
  <c r="Q740" i="31"/>
  <c r="P740" i="31"/>
  <c r="O740" i="31"/>
  <c r="N740" i="31"/>
  <c r="M740" i="31"/>
  <c r="L740" i="31"/>
  <c r="K740" i="31"/>
  <c r="J740" i="31"/>
  <c r="B740" i="31"/>
  <c r="A740" i="31"/>
  <c r="R739" i="31"/>
  <c r="Q739" i="31"/>
  <c r="P739" i="31"/>
  <c r="O739" i="31"/>
  <c r="N739" i="31"/>
  <c r="M739" i="31"/>
  <c r="L739" i="31"/>
  <c r="K739" i="31"/>
  <c r="J739" i="31"/>
  <c r="B739" i="31"/>
  <c r="A739" i="31"/>
  <c r="R738" i="31"/>
  <c r="Q738" i="31"/>
  <c r="P738" i="31"/>
  <c r="O738" i="31"/>
  <c r="N738" i="31"/>
  <c r="M738" i="31"/>
  <c r="L738" i="31"/>
  <c r="K738" i="31"/>
  <c r="J738" i="31"/>
  <c r="B738" i="31"/>
  <c r="A738" i="31"/>
  <c r="R737" i="31"/>
  <c r="Q737" i="31"/>
  <c r="P737" i="31"/>
  <c r="O737" i="31"/>
  <c r="N737" i="31"/>
  <c r="M737" i="31"/>
  <c r="L737" i="31"/>
  <c r="K737" i="31"/>
  <c r="J737" i="31"/>
  <c r="B737" i="31"/>
  <c r="A737" i="31"/>
  <c r="R736" i="31"/>
  <c r="Q736" i="31"/>
  <c r="P736" i="31"/>
  <c r="O736" i="31"/>
  <c r="N736" i="31"/>
  <c r="M736" i="31"/>
  <c r="L736" i="31"/>
  <c r="K736" i="31"/>
  <c r="J736" i="31"/>
  <c r="B736" i="31"/>
  <c r="A736" i="31"/>
  <c r="R735" i="31"/>
  <c r="Q735" i="31"/>
  <c r="P735" i="31"/>
  <c r="O735" i="31"/>
  <c r="N735" i="31"/>
  <c r="M735" i="31"/>
  <c r="L735" i="31"/>
  <c r="K735" i="31"/>
  <c r="J735" i="31"/>
  <c r="B735" i="31"/>
  <c r="A735" i="31"/>
  <c r="R734" i="31"/>
  <c r="Q734" i="31"/>
  <c r="P734" i="31"/>
  <c r="O734" i="31"/>
  <c r="N734" i="31"/>
  <c r="M734" i="31"/>
  <c r="L734" i="31"/>
  <c r="K734" i="31"/>
  <c r="J734" i="31"/>
  <c r="B734" i="31"/>
  <c r="A734" i="31"/>
  <c r="R733" i="31"/>
  <c r="Q733" i="31"/>
  <c r="P733" i="31"/>
  <c r="O733" i="31"/>
  <c r="N733" i="31"/>
  <c r="M733" i="31"/>
  <c r="L733" i="31"/>
  <c r="K733" i="31"/>
  <c r="J733" i="31"/>
  <c r="B733" i="31"/>
  <c r="A733" i="31"/>
  <c r="R732" i="31"/>
  <c r="Q732" i="31"/>
  <c r="P732" i="31"/>
  <c r="O732" i="31"/>
  <c r="N732" i="31"/>
  <c r="M732" i="31"/>
  <c r="L732" i="31"/>
  <c r="K732" i="31"/>
  <c r="J732" i="31"/>
  <c r="B732" i="31"/>
  <c r="A732" i="31"/>
  <c r="R731" i="31"/>
  <c r="Q731" i="31"/>
  <c r="P731" i="31"/>
  <c r="O731" i="31"/>
  <c r="N731" i="31"/>
  <c r="M731" i="31"/>
  <c r="L731" i="31"/>
  <c r="K731" i="31"/>
  <c r="J731" i="31"/>
  <c r="B731" i="31"/>
  <c r="A731" i="31"/>
  <c r="R730" i="31"/>
  <c r="Q730" i="31"/>
  <c r="P730" i="31"/>
  <c r="O730" i="31"/>
  <c r="N730" i="31"/>
  <c r="M730" i="31"/>
  <c r="L730" i="31"/>
  <c r="K730" i="31"/>
  <c r="J730" i="31"/>
  <c r="B730" i="31"/>
  <c r="A730" i="31"/>
  <c r="R729" i="31"/>
  <c r="Q729" i="31"/>
  <c r="P729" i="31"/>
  <c r="O729" i="31"/>
  <c r="N729" i="31"/>
  <c r="M729" i="31"/>
  <c r="L729" i="31"/>
  <c r="K729" i="31"/>
  <c r="J729" i="31"/>
  <c r="B729" i="31"/>
  <c r="A729" i="31"/>
  <c r="R728" i="31"/>
  <c r="Q728" i="31"/>
  <c r="P728" i="31"/>
  <c r="O728" i="31"/>
  <c r="N728" i="31"/>
  <c r="M728" i="31"/>
  <c r="L728" i="31"/>
  <c r="K728" i="31"/>
  <c r="J728" i="31"/>
  <c r="B728" i="31"/>
  <c r="A728" i="31"/>
  <c r="R727" i="31"/>
  <c r="Q727" i="31"/>
  <c r="P727" i="31"/>
  <c r="O727" i="31"/>
  <c r="N727" i="31"/>
  <c r="M727" i="31"/>
  <c r="L727" i="31"/>
  <c r="K727" i="31"/>
  <c r="J727" i="31"/>
  <c r="B727" i="31"/>
  <c r="A727" i="31"/>
  <c r="R726" i="31"/>
  <c r="Q726" i="31"/>
  <c r="P726" i="31"/>
  <c r="O726" i="31"/>
  <c r="N726" i="31"/>
  <c r="M726" i="31"/>
  <c r="L726" i="31"/>
  <c r="K726" i="31"/>
  <c r="J726" i="31"/>
  <c r="B726" i="31"/>
  <c r="A726" i="31"/>
  <c r="R725" i="31"/>
  <c r="Q725" i="31"/>
  <c r="P725" i="31"/>
  <c r="O725" i="31"/>
  <c r="N725" i="31"/>
  <c r="M725" i="31"/>
  <c r="L725" i="31"/>
  <c r="K725" i="31"/>
  <c r="J725" i="31"/>
  <c r="B725" i="31"/>
  <c r="A725" i="31"/>
  <c r="R724" i="31"/>
  <c r="Q724" i="31"/>
  <c r="P724" i="31"/>
  <c r="O724" i="31"/>
  <c r="N724" i="31"/>
  <c r="M724" i="31"/>
  <c r="L724" i="31"/>
  <c r="K724" i="31"/>
  <c r="J724" i="31"/>
  <c r="B724" i="31"/>
  <c r="A724" i="31"/>
  <c r="R723" i="31"/>
  <c r="Q723" i="31"/>
  <c r="P723" i="31"/>
  <c r="O723" i="31"/>
  <c r="N723" i="31"/>
  <c r="M723" i="31"/>
  <c r="L723" i="31"/>
  <c r="K723" i="31"/>
  <c r="J723" i="31"/>
  <c r="B723" i="31"/>
  <c r="A723" i="31"/>
  <c r="R722" i="31"/>
  <c r="Q722" i="31"/>
  <c r="P722" i="31"/>
  <c r="O722" i="31"/>
  <c r="N722" i="31"/>
  <c r="M722" i="31"/>
  <c r="L722" i="31"/>
  <c r="K722" i="31"/>
  <c r="J722" i="31"/>
  <c r="B722" i="31"/>
  <c r="A722" i="31"/>
  <c r="R721" i="31"/>
  <c r="Q721" i="31"/>
  <c r="P721" i="31"/>
  <c r="O721" i="31"/>
  <c r="N721" i="31"/>
  <c r="M721" i="31"/>
  <c r="L721" i="31"/>
  <c r="K721" i="31"/>
  <c r="J721" i="31"/>
  <c r="B721" i="31"/>
  <c r="A721" i="31"/>
  <c r="R720" i="31"/>
  <c r="Q720" i="31"/>
  <c r="P720" i="31"/>
  <c r="O720" i="31"/>
  <c r="N720" i="31"/>
  <c r="M720" i="31"/>
  <c r="L720" i="31"/>
  <c r="K720" i="31"/>
  <c r="J720" i="31"/>
  <c r="B720" i="31"/>
  <c r="A720" i="31"/>
  <c r="R719" i="31"/>
  <c r="Q719" i="31"/>
  <c r="P719" i="31"/>
  <c r="O719" i="31"/>
  <c r="N719" i="31"/>
  <c r="M719" i="31"/>
  <c r="L719" i="31"/>
  <c r="K719" i="31"/>
  <c r="J719" i="31"/>
  <c r="B719" i="31"/>
  <c r="A719" i="31"/>
  <c r="R718" i="31"/>
  <c r="Q718" i="31"/>
  <c r="P718" i="31"/>
  <c r="O718" i="31"/>
  <c r="N718" i="31"/>
  <c r="M718" i="31"/>
  <c r="L718" i="31"/>
  <c r="K718" i="31"/>
  <c r="J718" i="31"/>
  <c r="B718" i="31"/>
  <c r="A718" i="31"/>
  <c r="R717" i="31"/>
  <c r="Q717" i="31"/>
  <c r="P717" i="31"/>
  <c r="O717" i="31"/>
  <c r="N717" i="31"/>
  <c r="M717" i="31"/>
  <c r="L717" i="31"/>
  <c r="K717" i="31"/>
  <c r="J717" i="31"/>
  <c r="B717" i="31"/>
  <c r="A717" i="31"/>
  <c r="R716" i="31"/>
  <c r="Q716" i="31"/>
  <c r="P716" i="31"/>
  <c r="O716" i="31"/>
  <c r="N716" i="31"/>
  <c r="M716" i="31"/>
  <c r="L716" i="31"/>
  <c r="K716" i="31"/>
  <c r="J716" i="31"/>
  <c r="B716" i="31"/>
  <c r="A716" i="31"/>
  <c r="R715" i="31"/>
  <c r="Q715" i="31"/>
  <c r="P715" i="31"/>
  <c r="O715" i="31"/>
  <c r="N715" i="31"/>
  <c r="M715" i="31"/>
  <c r="L715" i="31"/>
  <c r="K715" i="31"/>
  <c r="J715" i="31"/>
  <c r="B715" i="31"/>
  <c r="A715" i="31"/>
  <c r="R714" i="31"/>
  <c r="Q714" i="31"/>
  <c r="P714" i="31"/>
  <c r="O714" i="31"/>
  <c r="N714" i="31"/>
  <c r="M714" i="31"/>
  <c r="L714" i="31"/>
  <c r="K714" i="31"/>
  <c r="J714" i="31"/>
  <c r="B714" i="31"/>
  <c r="A714" i="31"/>
  <c r="R713" i="31"/>
  <c r="Q713" i="31"/>
  <c r="P713" i="31"/>
  <c r="O713" i="31"/>
  <c r="N713" i="31"/>
  <c r="M713" i="31"/>
  <c r="L713" i="31"/>
  <c r="K713" i="31"/>
  <c r="J713" i="31"/>
  <c r="B713" i="31"/>
  <c r="A713" i="31"/>
  <c r="R712" i="31"/>
  <c r="Q712" i="31"/>
  <c r="P712" i="31"/>
  <c r="O712" i="31"/>
  <c r="N712" i="31"/>
  <c r="M712" i="31"/>
  <c r="L712" i="31"/>
  <c r="K712" i="31"/>
  <c r="J712" i="31"/>
  <c r="B712" i="31"/>
  <c r="A712" i="31"/>
  <c r="R711" i="31"/>
  <c r="Q711" i="31"/>
  <c r="P711" i="31"/>
  <c r="O711" i="31"/>
  <c r="N711" i="31"/>
  <c r="M711" i="31"/>
  <c r="L711" i="31"/>
  <c r="K711" i="31"/>
  <c r="J711" i="31"/>
  <c r="B711" i="31"/>
  <c r="A711" i="31"/>
  <c r="R710" i="31"/>
  <c r="Q710" i="31"/>
  <c r="P710" i="31"/>
  <c r="O710" i="31"/>
  <c r="N710" i="31"/>
  <c r="M710" i="31"/>
  <c r="L710" i="31"/>
  <c r="K710" i="31"/>
  <c r="J710" i="31"/>
  <c r="B710" i="31"/>
  <c r="A710" i="31"/>
  <c r="R709" i="31"/>
  <c r="Q709" i="31"/>
  <c r="P709" i="31"/>
  <c r="O709" i="31"/>
  <c r="N709" i="31"/>
  <c r="M709" i="31"/>
  <c r="L709" i="31"/>
  <c r="K709" i="31"/>
  <c r="J709" i="31"/>
  <c r="B709" i="31"/>
  <c r="A709" i="31"/>
  <c r="R708" i="31"/>
  <c r="Q708" i="31"/>
  <c r="P708" i="31"/>
  <c r="O708" i="31"/>
  <c r="N708" i="31"/>
  <c r="M708" i="31"/>
  <c r="L708" i="31"/>
  <c r="K708" i="31"/>
  <c r="J708" i="31"/>
  <c r="B708" i="31"/>
  <c r="A708" i="31"/>
  <c r="R707" i="31"/>
  <c r="Q707" i="31"/>
  <c r="P707" i="31"/>
  <c r="O707" i="31"/>
  <c r="N707" i="31"/>
  <c r="M707" i="31"/>
  <c r="L707" i="31"/>
  <c r="K707" i="31"/>
  <c r="J707" i="31"/>
  <c r="B707" i="31"/>
  <c r="A707" i="31"/>
  <c r="R706" i="31"/>
  <c r="Q706" i="31"/>
  <c r="P706" i="31"/>
  <c r="O706" i="31"/>
  <c r="N706" i="31"/>
  <c r="M706" i="31"/>
  <c r="L706" i="31"/>
  <c r="K706" i="31"/>
  <c r="J706" i="31"/>
  <c r="B706" i="31"/>
  <c r="A706" i="31"/>
  <c r="R705" i="31"/>
  <c r="Q705" i="31"/>
  <c r="P705" i="31"/>
  <c r="O705" i="31"/>
  <c r="N705" i="31"/>
  <c r="M705" i="31"/>
  <c r="L705" i="31"/>
  <c r="K705" i="31"/>
  <c r="J705" i="31"/>
  <c r="B705" i="31"/>
  <c r="A705" i="31"/>
  <c r="R704" i="31"/>
  <c r="Q704" i="31"/>
  <c r="P704" i="31"/>
  <c r="O704" i="31"/>
  <c r="N704" i="31"/>
  <c r="M704" i="31"/>
  <c r="L704" i="31"/>
  <c r="K704" i="31"/>
  <c r="J704" i="31"/>
  <c r="B704" i="31"/>
  <c r="A704" i="31"/>
  <c r="R703" i="31"/>
  <c r="Q703" i="31"/>
  <c r="P703" i="31"/>
  <c r="O703" i="31"/>
  <c r="N703" i="31"/>
  <c r="M703" i="31"/>
  <c r="L703" i="31"/>
  <c r="K703" i="31"/>
  <c r="J703" i="31"/>
  <c r="B703" i="31"/>
  <c r="A703" i="31"/>
  <c r="R702" i="31"/>
  <c r="Q702" i="31"/>
  <c r="P702" i="31"/>
  <c r="O702" i="31"/>
  <c r="N702" i="31"/>
  <c r="M702" i="31"/>
  <c r="L702" i="31"/>
  <c r="K702" i="31"/>
  <c r="J702" i="31"/>
  <c r="B702" i="31"/>
  <c r="A702" i="31"/>
  <c r="R701" i="31"/>
  <c r="Q701" i="31"/>
  <c r="P701" i="31"/>
  <c r="O701" i="31"/>
  <c r="N701" i="31"/>
  <c r="M701" i="31"/>
  <c r="L701" i="31"/>
  <c r="K701" i="31"/>
  <c r="J701" i="31"/>
  <c r="B701" i="31"/>
  <c r="A701" i="31"/>
  <c r="R700" i="31"/>
  <c r="Q700" i="31"/>
  <c r="P700" i="31"/>
  <c r="O700" i="31"/>
  <c r="N700" i="31"/>
  <c r="M700" i="31"/>
  <c r="L700" i="31"/>
  <c r="K700" i="31"/>
  <c r="J700" i="31"/>
  <c r="B700" i="31"/>
  <c r="A700" i="31"/>
  <c r="R699" i="31"/>
  <c r="Q699" i="31"/>
  <c r="P699" i="31"/>
  <c r="O699" i="31"/>
  <c r="N699" i="31"/>
  <c r="M699" i="31"/>
  <c r="L699" i="31"/>
  <c r="K699" i="31"/>
  <c r="J699" i="31"/>
  <c r="B699" i="31"/>
  <c r="A699" i="31"/>
  <c r="R698" i="31"/>
  <c r="Q698" i="31"/>
  <c r="P698" i="31"/>
  <c r="O698" i="31"/>
  <c r="N698" i="31"/>
  <c r="M698" i="31"/>
  <c r="L698" i="31"/>
  <c r="K698" i="31"/>
  <c r="J698" i="31"/>
  <c r="B698" i="31"/>
  <c r="A698" i="31"/>
  <c r="R697" i="31"/>
  <c r="Q697" i="31"/>
  <c r="P697" i="31"/>
  <c r="O697" i="31"/>
  <c r="N697" i="31"/>
  <c r="M697" i="31"/>
  <c r="L697" i="31"/>
  <c r="K697" i="31"/>
  <c r="J697" i="31"/>
  <c r="B697" i="31"/>
  <c r="A697" i="31"/>
  <c r="R696" i="31"/>
  <c r="Q696" i="31"/>
  <c r="P696" i="31"/>
  <c r="O696" i="31"/>
  <c r="N696" i="31"/>
  <c r="M696" i="31"/>
  <c r="L696" i="31"/>
  <c r="K696" i="31"/>
  <c r="J696" i="31"/>
  <c r="B696" i="31"/>
  <c r="A696" i="31"/>
  <c r="R695" i="31"/>
  <c r="Q695" i="31"/>
  <c r="P695" i="31"/>
  <c r="O695" i="31"/>
  <c r="N695" i="31"/>
  <c r="M695" i="31"/>
  <c r="L695" i="31"/>
  <c r="K695" i="31"/>
  <c r="J695" i="31"/>
  <c r="B695" i="31"/>
  <c r="A695" i="31"/>
  <c r="R694" i="31"/>
  <c r="Q694" i="31"/>
  <c r="P694" i="31"/>
  <c r="O694" i="31"/>
  <c r="N694" i="31"/>
  <c r="M694" i="31"/>
  <c r="L694" i="31"/>
  <c r="K694" i="31"/>
  <c r="J694" i="31"/>
  <c r="B694" i="31"/>
  <c r="A694" i="31"/>
  <c r="R693" i="31"/>
  <c r="Q693" i="31"/>
  <c r="P693" i="31"/>
  <c r="O693" i="31"/>
  <c r="N693" i="31"/>
  <c r="M693" i="31"/>
  <c r="L693" i="31"/>
  <c r="K693" i="31"/>
  <c r="J693" i="31"/>
  <c r="B693" i="31"/>
  <c r="A693" i="31"/>
  <c r="R692" i="31"/>
  <c r="Q692" i="31"/>
  <c r="P692" i="31"/>
  <c r="O692" i="31"/>
  <c r="N692" i="31"/>
  <c r="M692" i="31"/>
  <c r="L692" i="31"/>
  <c r="K692" i="31"/>
  <c r="J692" i="31"/>
  <c r="B692" i="31"/>
  <c r="A692" i="31"/>
  <c r="R691" i="31"/>
  <c r="Q691" i="31"/>
  <c r="P691" i="31"/>
  <c r="O691" i="31"/>
  <c r="N691" i="31"/>
  <c r="M691" i="31"/>
  <c r="L691" i="31"/>
  <c r="K691" i="31"/>
  <c r="J691" i="31"/>
  <c r="B691" i="31"/>
  <c r="A691" i="31"/>
  <c r="R690" i="31"/>
  <c r="Q690" i="31"/>
  <c r="P690" i="31"/>
  <c r="O690" i="31"/>
  <c r="N690" i="31"/>
  <c r="M690" i="31"/>
  <c r="L690" i="31"/>
  <c r="K690" i="31"/>
  <c r="J690" i="31"/>
  <c r="B690" i="31"/>
  <c r="A690" i="31"/>
  <c r="R689" i="31"/>
  <c r="Q689" i="31"/>
  <c r="P689" i="31"/>
  <c r="O689" i="31"/>
  <c r="N689" i="31"/>
  <c r="M689" i="31"/>
  <c r="L689" i="31"/>
  <c r="K689" i="31"/>
  <c r="J689" i="31"/>
  <c r="B689" i="31"/>
  <c r="A689" i="31"/>
  <c r="R688" i="31"/>
  <c r="Q688" i="31"/>
  <c r="P688" i="31"/>
  <c r="O688" i="31"/>
  <c r="N688" i="31"/>
  <c r="M688" i="31"/>
  <c r="L688" i="31"/>
  <c r="K688" i="31"/>
  <c r="J688" i="31"/>
  <c r="B688" i="31"/>
  <c r="A688" i="31"/>
  <c r="R687" i="31"/>
  <c r="Q687" i="31"/>
  <c r="P687" i="31"/>
  <c r="O687" i="31"/>
  <c r="N687" i="31"/>
  <c r="M687" i="31"/>
  <c r="L687" i="31"/>
  <c r="K687" i="31"/>
  <c r="J687" i="31"/>
  <c r="B687" i="31"/>
  <c r="A687" i="31"/>
  <c r="R686" i="31"/>
  <c r="Q686" i="31"/>
  <c r="P686" i="31"/>
  <c r="O686" i="31"/>
  <c r="N686" i="31"/>
  <c r="M686" i="31"/>
  <c r="L686" i="31"/>
  <c r="K686" i="31"/>
  <c r="J686" i="31"/>
  <c r="B686" i="31"/>
  <c r="A686" i="31"/>
  <c r="R685" i="31"/>
  <c r="Q685" i="31"/>
  <c r="P685" i="31"/>
  <c r="O685" i="31"/>
  <c r="N685" i="31"/>
  <c r="M685" i="31"/>
  <c r="L685" i="31"/>
  <c r="K685" i="31"/>
  <c r="J685" i="31"/>
  <c r="B685" i="31"/>
  <c r="A685" i="31"/>
  <c r="R684" i="31"/>
  <c r="Q684" i="31"/>
  <c r="P684" i="31"/>
  <c r="O684" i="31"/>
  <c r="N684" i="31"/>
  <c r="M684" i="31"/>
  <c r="L684" i="31"/>
  <c r="K684" i="31"/>
  <c r="J684" i="31"/>
  <c r="B684" i="31"/>
  <c r="A684" i="31"/>
  <c r="R683" i="31"/>
  <c r="Q683" i="31"/>
  <c r="P683" i="31"/>
  <c r="O683" i="31"/>
  <c r="N683" i="31"/>
  <c r="M683" i="31"/>
  <c r="L683" i="31"/>
  <c r="K683" i="31"/>
  <c r="J683" i="31"/>
  <c r="B683" i="31"/>
  <c r="A683" i="31"/>
  <c r="R682" i="31"/>
  <c r="Q682" i="31"/>
  <c r="P682" i="31"/>
  <c r="O682" i="31"/>
  <c r="N682" i="31"/>
  <c r="M682" i="31"/>
  <c r="L682" i="31"/>
  <c r="K682" i="31"/>
  <c r="J682" i="31"/>
  <c r="B682" i="31"/>
  <c r="A682" i="31"/>
  <c r="R681" i="31"/>
  <c r="Q681" i="31"/>
  <c r="P681" i="31"/>
  <c r="O681" i="31"/>
  <c r="N681" i="31"/>
  <c r="M681" i="31"/>
  <c r="L681" i="31"/>
  <c r="K681" i="31"/>
  <c r="J681" i="31"/>
  <c r="B681" i="31"/>
  <c r="A681" i="31"/>
  <c r="R680" i="31"/>
  <c r="Q680" i="31"/>
  <c r="P680" i="31"/>
  <c r="O680" i="31"/>
  <c r="N680" i="31"/>
  <c r="M680" i="31"/>
  <c r="L680" i="31"/>
  <c r="K680" i="31"/>
  <c r="J680" i="31"/>
  <c r="B680" i="31"/>
  <c r="A680" i="31"/>
  <c r="R679" i="31"/>
  <c r="Q679" i="31"/>
  <c r="P679" i="31"/>
  <c r="O679" i="31"/>
  <c r="N679" i="31"/>
  <c r="M679" i="31"/>
  <c r="L679" i="31"/>
  <c r="K679" i="31"/>
  <c r="J679" i="31"/>
  <c r="B679" i="31"/>
  <c r="A679" i="31"/>
  <c r="R678" i="31"/>
  <c r="Q678" i="31"/>
  <c r="P678" i="31"/>
  <c r="O678" i="31"/>
  <c r="N678" i="31"/>
  <c r="M678" i="31"/>
  <c r="L678" i="31"/>
  <c r="K678" i="31"/>
  <c r="J678" i="31"/>
  <c r="B678" i="31"/>
  <c r="A678" i="31"/>
  <c r="R677" i="31"/>
  <c r="Q677" i="31"/>
  <c r="P677" i="31"/>
  <c r="O677" i="31"/>
  <c r="N677" i="31"/>
  <c r="M677" i="31"/>
  <c r="L677" i="31"/>
  <c r="K677" i="31"/>
  <c r="J677" i="31"/>
  <c r="B677" i="31"/>
  <c r="A677" i="31"/>
  <c r="R676" i="31"/>
  <c r="Q676" i="31"/>
  <c r="P676" i="31"/>
  <c r="O676" i="31"/>
  <c r="N676" i="31"/>
  <c r="M676" i="31"/>
  <c r="L676" i="31"/>
  <c r="K676" i="31"/>
  <c r="J676" i="31"/>
  <c r="B676" i="31"/>
  <c r="A676" i="31"/>
  <c r="R675" i="31"/>
  <c r="Q675" i="31"/>
  <c r="P675" i="31"/>
  <c r="O675" i="31"/>
  <c r="N675" i="31"/>
  <c r="M675" i="31"/>
  <c r="L675" i="31"/>
  <c r="K675" i="31"/>
  <c r="J675" i="31"/>
  <c r="B675" i="31"/>
  <c r="A675" i="31"/>
  <c r="R674" i="31"/>
  <c r="Q674" i="31"/>
  <c r="P674" i="31"/>
  <c r="O674" i="31"/>
  <c r="N674" i="31"/>
  <c r="M674" i="31"/>
  <c r="L674" i="31"/>
  <c r="K674" i="31"/>
  <c r="J674" i="31"/>
  <c r="B674" i="31"/>
  <c r="A674" i="31"/>
  <c r="R673" i="31"/>
  <c r="Q673" i="31"/>
  <c r="P673" i="31"/>
  <c r="O673" i="31"/>
  <c r="N673" i="31"/>
  <c r="M673" i="31"/>
  <c r="L673" i="31"/>
  <c r="K673" i="31"/>
  <c r="J673" i="31"/>
  <c r="B673" i="31"/>
  <c r="A673" i="31"/>
  <c r="R672" i="31"/>
  <c r="Q672" i="31"/>
  <c r="P672" i="31"/>
  <c r="O672" i="31"/>
  <c r="N672" i="31"/>
  <c r="M672" i="31"/>
  <c r="L672" i="31"/>
  <c r="K672" i="31"/>
  <c r="J672" i="31"/>
  <c r="B672" i="31"/>
  <c r="A672" i="31"/>
  <c r="R671" i="31"/>
  <c r="Q671" i="31"/>
  <c r="P671" i="31"/>
  <c r="O671" i="31"/>
  <c r="N671" i="31"/>
  <c r="M671" i="31"/>
  <c r="L671" i="31"/>
  <c r="K671" i="31"/>
  <c r="J671" i="31"/>
  <c r="B671" i="31"/>
  <c r="A671" i="31"/>
  <c r="R670" i="31"/>
  <c r="Q670" i="31"/>
  <c r="P670" i="31"/>
  <c r="O670" i="31"/>
  <c r="N670" i="31"/>
  <c r="M670" i="31"/>
  <c r="L670" i="31"/>
  <c r="K670" i="31"/>
  <c r="J670" i="31"/>
  <c r="B670" i="31"/>
  <c r="A670" i="31"/>
  <c r="R669" i="31"/>
  <c r="Q669" i="31"/>
  <c r="P669" i="31"/>
  <c r="O669" i="31"/>
  <c r="N669" i="31"/>
  <c r="M669" i="31"/>
  <c r="L669" i="31"/>
  <c r="K669" i="31"/>
  <c r="J669" i="31"/>
  <c r="B669" i="31"/>
  <c r="A669" i="31"/>
  <c r="R668" i="31"/>
  <c r="Q668" i="31"/>
  <c r="P668" i="31"/>
  <c r="O668" i="31"/>
  <c r="N668" i="31"/>
  <c r="M668" i="31"/>
  <c r="L668" i="31"/>
  <c r="K668" i="31"/>
  <c r="J668" i="31"/>
  <c r="B668" i="31"/>
  <c r="A668" i="31"/>
  <c r="R667" i="31"/>
  <c r="Q667" i="31"/>
  <c r="P667" i="31"/>
  <c r="O667" i="31"/>
  <c r="N667" i="31"/>
  <c r="M667" i="31"/>
  <c r="L667" i="31"/>
  <c r="K667" i="31"/>
  <c r="J667" i="31"/>
  <c r="B667" i="31"/>
  <c r="A667" i="31"/>
  <c r="R666" i="31"/>
  <c r="Q666" i="31"/>
  <c r="P666" i="31"/>
  <c r="O666" i="31"/>
  <c r="N666" i="31"/>
  <c r="M666" i="31"/>
  <c r="L666" i="31"/>
  <c r="K666" i="31"/>
  <c r="J666" i="31"/>
  <c r="B666" i="31"/>
  <c r="A666" i="31"/>
  <c r="R665" i="31"/>
  <c r="Q665" i="31"/>
  <c r="P665" i="31"/>
  <c r="O665" i="31"/>
  <c r="N665" i="31"/>
  <c r="M665" i="31"/>
  <c r="L665" i="31"/>
  <c r="K665" i="31"/>
  <c r="J665" i="31"/>
  <c r="B665" i="31"/>
  <c r="A665" i="31"/>
  <c r="R664" i="31"/>
  <c r="Q664" i="31"/>
  <c r="P664" i="31"/>
  <c r="O664" i="31"/>
  <c r="N664" i="31"/>
  <c r="M664" i="31"/>
  <c r="L664" i="31"/>
  <c r="K664" i="31"/>
  <c r="J664" i="31"/>
  <c r="B664" i="31"/>
  <c r="A664" i="31"/>
  <c r="R663" i="31"/>
  <c r="Q663" i="31"/>
  <c r="P663" i="31"/>
  <c r="O663" i="31"/>
  <c r="N663" i="31"/>
  <c r="M663" i="31"/>
  <c r="L663" i="31"/>
  <c r="K663" i="31"/>
  <c r="J663" i="31"/>
  <c r="B663" i="31"/>
  <c r="A663" i="31"/>
  <c r="R662" i="31"/>
  <c r="Q662" i="31"/>
  <c r="P662" i="31"/>
  <c r="O662" i="31"/>
  <c r="N662" i="31"/>
  <c r="M662" i="31"/>
  <c r="L662" i="31"/>
  <c r="K662" i="31"/>
  <c r="J662" i="31"/>
  <c r="B662" i="31"/>
  <c r="A662" i="31"/>
  <c r="R661" i="31"/>
  <c r="Q661" i="31"/>
  <c r="P661" i="31"/>
  <c r="O661" i="31"/>
  <c r="N661" i="31"/>
  <c r="M661" i="31"/>
  <c r="L661" i="31"/>
  <c r="K661" i="31"/>
  <c r="J661" i="31"/>
  <c r="B661" i="31"/>
  <c r="A661" i="31"/>
  <c r="R660" i="31"/>
  <c r="Q660" i="31"/>
  <c r="P660" i="31"/>
  <c r="O660" i="31"/>
  <c r="N660" i="31"/>
  <c r="M660" i="31"/>
  <c r="L660" i="31"/>
  <c r="K660" i="31"/>
  <c r="J660" i="31"/>
  <c r="B660" i="31"/>
  <c r="A660" i="31"/>
  <c r="R659" i="31"/>
  <c r="Q659" i="31"/>
  <c r="P659" i="31"/>
  <c r="O659" i="31"/>
  <c r="N659" i="31"/>
  <c r="M659" i="31"/>
  <c r="L659" i="31"/>
  <c r="K659" i="31"/>
  <c r="J659" i="31"/>
  <c r="B659" i="31"/>
  <c r="A659" i="31"/>
  <c r="R658" i="31"/>
  <c r="Q658" i="31"/>
  <c r="P658" i="31"/>
  <c r="O658" i="31"/>
  <c r="N658" i="31"/>
  <c r="M658" i="31"/>
  <c r="L658" i="31"/>
  <c r="K658" i="31"/>
  <c r="J658" i="31"/>
  <c r="B658" i="31"/>
  <c r="A658" i="31"/>
  <c r="R657" i="31"/>
  <c r="Q657" i="31"/>
  <c r="P657" i="31"/>
  <c r="O657" i="31"/>
  <c r="N657" i="31"/>
  <c r="M657" i="31"/>
  <c r="L657" i="31"/>
  <c r="K657" i="31"/>
  <c r="J657" i="31"/>
  <c r="B657" i="31"/>
  <c r="A657" i="31"/>
  <c r="R656" i="31"/>
  <c r="Q656" i="31"/>
  <c r="P656" i="31"/>
  <c r="O656" i="31"/>
  <c r="N656" i="31"/>
  <c r="M656" i="31"/>
  <c r="L656" i="31"/>
  <c r="K656" i="31"/>
  <c r="J656" i="31"/>
  <c r="B656" i="31"/>
  <c r="A656" i="31"/>
  <c r="R655" i="31"/>
  <c r="Q655" i="31"/>
  <c r="P655" i="31"/>
  <c r="O655" i="31"/>
  <c r="N655" i="31"/>
  <c r="M655" i="31"/>
  <c r="L655" i="31"/>
  <c r="K655" i="31"/>
  <c r="J655" i="31"/>
  <c r="B655" i="31"/>
  <c r="A655" i="31"/>
  <c r="R654" i="31"/>
  <c r="Q654" i="31"/>
  <c r="P654" i="31"/>
  <c r="O654" i="31"/>
  <c r="N654" i="31"/>
  <c r="M654" i="31"/>
  <c r="L654" i="31"/>
  <c r="K654" i="31"/>
  <c r="J654" i="31"/>
  <c r="B654" i="31"/>
  <c r="A654" i="31"/>
  <c r="R653" i="31"/>
  <c r="Q653" i="31"/>
  <c r="P653" i="31"/>
  <c r="O653" i="31"/>
  <c r="N653" i="31"/>
  <c r="M653" i="31"/>
  <c r="L653" i="31"/>
  <c r="K653" i="31"/>
  <c r="J653" i="31"/>
  <c r="B653" i="31"/>
  <c r="A653" i="31"/>
  <c r="R652" i="31"/>
  <c r="Q652" i="31"/>
  <c r="P652" i="31"/>
  <c r="O652" i="31"/>
  <c r="N652" i="31"/>
  <c r="M652" i="31"/>
  <c r="L652" i="31"/>
  <c r="K652" i="31"/>
  <c r="J652" i="31"/>
  <c r="B652" i="31"/>
  <c r="A652" i="31"/>
  <c r="R651" i="31"/>
  <c r="Q651" i="31"/>
  <c r="P651" i="31"/>
  <c r="O651" i="31"/>
  <c r="N651" i="31"/>
  <c r="M651" i="31"/>
  <c r="L651" i="31"/>
  <c r="K651" i="31"/>
  <c r="J651" i="31"/>
  <c r="B651" i="31"/>
  <c r="A651" i="31"/>
  <c r="R650" i="31"/>
  <c r="Q650" i="31"/>
  <c r="P650" i="31"/>
  <c r="O650" i="31"/>
  <c r="N650" i="31"/>
  <c r="M650" i="31"/>
  <c r="L650" i="31"/>
  <c r="K650" i="31"/>
  <c r="J650" i="31"/>
  <c r="B650" i="31"/>
  <c r="A650" i="31"/>
  <c r="R649" i="31"/>
  <c r="Q649" i="31"/>
  <c r="P649" i="31"/>
  <c r="O649" i="31"/>
  <c r="N649" i="31"/>
  <c r="M649" i="31"/>
  <c r="L649" i="31"/>
  <c r="K649" i="31"/>
  <c r="J649" i="31"/>
  <c r="B649" i="31"/>
  <c r="A649" i="31"/>
  <c r="R648" i="31"/>
  <c r="Q648" i="31"/>
  <c r="P648" i="31"/>
  <c r="O648" i="31"/>
  <c r="N648" i="31"/>
  <c r="M648" i="31"/>
  <c r="L648" i="31"/>
  <c r="K648" i="31"/>
  <c r="J648" i="31"/>
  <c r="B648" i="31"/>
  <c r="A648" i="31"/>
  <c r="R647" i="31"/>
  <c r="Q647" i="31"/>
  <c r="P647" i="31"/>
  <c r="O647" i="31"/>
  <c r="N647" i="31"/>
  <c r="M647" i="31"/>
  <c r="L647" i="31"/>
  <c r="K647" i="31"/>
  <c r="J647" i="31"/>
  <c r="B647" i="31"/>
  <c r="A647" i="31"/>
  <c r="R646" i="31"/>
  <c r="Q646" i="31"/>
  <c r="P646" i="31"/>
  <c r="O646" i="31"/>
  <c r="N646" i="31"/>
  <c r="M646" i="31"/>
  <c r="L646" i="31"/>
  <c r="K646" i="31"/>
  <c r="J646" i="31"/>
  <c r="B646" i="31"/>
  <c r="A646" i="31"/>
  <c r="R645" i="31"/>
  <c r="Q645" i="31"/>
  <c r="P645" i="31"/>
  <c r="O645" i="31"/>
  <c r="N645" i="31"/>
  <c r="M645" i="31"/>
  <c r="L645" i="31"/>
  <c r="K645" i="31"/>
  <c r="J645" i="31"/>
  <c r="B645" i="31"/>
  <c r="A645" i="31"/>
  <c r="R644" i="31"/>
  <c r="Q644" i="31"/>
  <c r="P644" i="31"/>
  <c r="O644" i="31"/>
  <c r="N644" i="31"/>
  <c r="M644" i="31"/>
  <c r="L644" i="31"/>
  <c r="K644" i="31"/>
  <c r="J644" i="31"/>
  <c r="B644" i="31"/>
  <c r="A644" i="31"/>
  <c r="R643" i="31"/>
  <c r="Q643" i="31"/>
  <c r="P643" i="31"/>
  <c r="O643" i="31"/>
  <c r="N643" i="31"/>
  <c r="M643" i="31"/>
  <c r="L643" i="31"/>
  <c r="K643" i="31"/>
  <c r="J643" i="31"/>
  <c r="B643" i="31"/>
  <c r="A643" i="31"/>
  <c r="R642" i="31"/>
  <c r="Q642" i="31"/>
  <c r="P642" i="31"/>
  <c r="O642" i="31"/>
  <c r="N642" i="31"/>
  <c r="M642" i="31"/>
  <c r="L642" i="31"/>
  <c r="K642" i="31"/>
  <c r="J642" i="31"/>
  <c r="B642" i="31"/>
  <c r="A642" i="31"/>
  <c r="R641" i="31"/>
  <c r="Q641" i="31"/>
  <c r="P641" i="31"/>
  <c r="O641" i="31"/>
  <c r="N641" i="31"/>
  <c r="M641" i="31"/>
  <c r="L641" i="31"/>
  <c r="K641" i="31"/>
  <c r="J641" i="31"/>
  <c r="B641" i="31"/>
  <c r="A641" i="31"/>
  <c r="R640" i="31"/>
  <c r="Q640" i="31"/>
  <c r="P640" i="31"/>
  <c r="O640" i="31"/>
  <c r="N640" i="31"/>
  <c r="M640" i="31"/>
  <c r="L640" i="31"/>
  <c r="K640" i="31"/>
  <c r="J640" i="31"/>
  <c r="B640" i="31"/>
  <c r="A640" i="31"/>
  <c r="R639" i="31"/>
  <c r="Q639" i="31"/>
  <c r="P639" i="31"/>
  <c r="O639" i="31"/>
  <c r="N639" i="31"/>
  <c r="M639" i="31"/>
  <c r="L639" i="31"/>
  <c r="K639" i="31"/>
  <c r="J639" i="31"/>
  <c r="B639" i="31"/>
  <c r="A639" i="31"/>
  <c r="R638" i="31"/>
  <c r="Q638" i="31"/>
  <c r="P638" i="31"/>
  <c r="O638" i="31"/>
  <c r="N638" i="31"/>
  <c r="M638" i="31"/>
  <c r="L638" i="31"/>
  <c r="K638" i="31"/>
  <c r="J638" i="31"/>
  <c r="B638" i="31"/>
  <c r="A638" i="31"/>
  <c r="R637" i="31"/>
  <c r="Q637" i="31"/>
  <c r="P637" i="31"/>
  <c r="O637" i="31"/>
  <c r="N637" i="31"/>
  <c r="M637" i="31"/>
  <c r="L637" i="31"/>
  <c r="K637" i="31"/>
  <c r="J637" i="31"/>
  <c r="B637" i="31"/>
  <c r="A637" i="31"/>
  <c r="R636" i="31"/>
  <c r="Q636" i="31"/>
  <c r="P636" i="31"/>
  <c r="O636" i="31"/>
  <c r="N636" i="31"/>
  <c r="M636" i="31"/>
  <c r="L636" i="31"/>
  <c r="K636" i="31"/>
  <c r="J636" i="31"/>
  <c r="B636" i="31"/>
  <c r="A636" i="31"/>
  <c r="R635" i="31"/>
  <c r="Q635" i="31"/>
  <c r="P635" i="31"/>
  <c r="O635" i="31"/>
  <c r="N635" i="31"/>
  <c r="M635" i="31"/>
  <c r="L635" i="31"/>
  <c r="K635" i="31"/>
  <c r="J635" i="31"/>
  <c r="B635" i="31"/>
  <c r="A635" i="31"/>
  <c r="R634" i="31"/>
  <c r="Q634" i="31"/>
  <c r="P634" i="31"/>
  <c r="O634" i="31"/>
  <c r="N634" i="31"/>
  <c r="M634" i="31"/>
  <c r="L634" i="31"/>
  <c r="K634" i="31"/>
  <c r="J634" i="31"/>
  <c r="B634" i="31"/>
  <c r="A634" i="31"/>
  <c r="R633" i="31"/>
  <c r="Q633" i="31"/>
  <c r="P633" i="31"/>
  <c r="O633" i="31"/>
  <c r="N633" i="31"/>
  <c r="M633" i="31"/>
  <c r="L633" i="31"/>
  <c r="K633" i="31"/>
  <c r="J633" i="31"/>
  <c r="B633" i="31"/>
  <c r="A633" i="31"/>
  <c r="R632" i="31"/>
  <c r="Q632" i="31"/>
  <c r="P632" i="31"/>
  <c r="O632" i="31"/>
  <c r="N632" i="31"/>
  <c r="M632" i="31"/>
  <c r="L632" i="31"/>
  <c r="K632" i="31"/>
  <c r="J632" i="31"/>
  <c r="B632" i="31"/>
  <c r="A632" i="31"/>
  <c r="R631" i="31"/>
  <c r="Q631" i="31"/>
  <c r="P631" i="31"/>
  <c r="O631" i="31"/>
  <c r="N631" i="31"/>
  <c r="M631" i="31"/>
  <c r="L631" i="31"/>
  <c r="K631" i="31"/>
  <c r="J631" i="31"/>
  <c r="B631" i="31"/>
  <c r="A631" i="31"/>
  <c r="R630" i="31"/>
  <c r="Q630" i="31"/>
  <c r="P630" i="31"/>
  <c r="O630" i="31"/>
  <c r="N630" i="31"/>
  <c r="M630" i="31"/>
  <c r="L630" i="31"/>
  <c r="K630" i="31"/>
  <c r="J630" i="31"/>
  <c r="B630" i="31"/>
  <c r="A630" i="31"/>
  <c r="R629" i="31"/>
  <c r="Q629" i="31"/>
  <c r="P629" i="31"/>
  <c r="O629" i="31"/>
  <c r="N629" i="31"/>
  <c r="M629" i="31"/>
  <c r="L629" i="31"/>
  <c r="K629" i="31"/>
  <c r="J629" i="31"/>
  <c r="B629" i="31"/>
  <c r="A629" i="31"/>
  <c r="R628" i="31"/>
  <c r="Q628" i="31"/>
  <c r="P628" i="31"/>
  <c r="O628" i="31"/>
  <c r="N628" i="31"/>
  <c r="M628" i="31"/>
  <c r="L628" i="31"/>
  <c r="K628" i="31"/>
  <c r="J628" i="31"/>
  <c r="B628" i="31"/>
  <c r="A628" i="31"/>
  <c r="R627" i="31"/>
  <c r="Q627" i="31"/>
  <c r="P627" i="31"/>
  <c r="O627" i="31"/>
  <c r="N627" i="31"/>
  <c r="M627" i="31"/>
  <c r="L627" i="31"/>
  <c r="K627" i="31"/>
  <c r="J627" i="31"/>
  <c r="B627" i="31"/>
  <c r="A627" i="31"/>
  <c r="R626" i="31"/>
  <c r="Q626" i="31"/>
  <c r="P626" i="31"/>
  <c r="O626" i="31"/>
  <c r="N626" i="31"/>
  <c r="M626" i="31"/>
  <c r="L626" i="31"/>
  <c r="K626" i="31"/>
  <c r="J626" i="31"/>
  <c r="B626" i="31"/>
  <c r="A626" i="31"/>
  <c r="R625" i="31"/>
  <c r="Q625" i="31"/>
  <c r="P625" i="31"/>
  <c r="O625" i="31"/>
  <c r="N625" i="31"/>
  <c r="M625" i="31"/>
  <c r="L625" i="31"/>
  <c r="K625" i="31"/>
  <c r="J625" i="31"/>
  <c r="B625" i="31"/>
  <c r="A625" i="31"/>
  <c r="R624" i="31"/>
  <c r="Q624" i="31"/>
  <c r="P624" i="31"/>
  <c r="O624" i="31"/>
  <c r="N624" i="31"/>
  <c r="M624" i="31"/>
  <c r="L624" i="31"/>
  <c r="K624" i="31"/>
  <c r="J624" i="31"/>
  <c r="B624" i="31"/>
  <c r="A624" i="31"/>
  <c r="R623" i="31"/>
  <c r="Q623" i="31"/>
  <c r="P623" i="31"/>
  <c r="O623" i="31"/>
  <c r="N623" i="31"/>
  <c r="M623" i="31"/>
  <c r="L623" i="31"/>
  <c r="K623" i="31"/>
  <c r="J623" i="31"/>
  <c r="B623" i="31"/>
  <c r="A623" i="31"/>
  <c r="R622" i="31"/>
  <c r="Q622" i="31"/>
  <c r="P622" i="31"/>
  <c r="O622" i="31"/>
  <c r="N622" i="31"/>
  <c r="M622" i="31"/>
  <c r="L622" i="31"/>
  <c r="K622" i="31"/>
  <c r="J622" i="31"/>
  <c r="B622" i="31"/>
  <c r="A622" i="31"/>
  <c r="R621" i="31"/>
  <c r="Q621" i="31"/>
  <c r="P621" i="31"/>
  <c r="O621" i="31"/>
  <c r="N621" i="31"/>
  <c r="M621" i="31"/>
  <c r="L621" i="31"/>
  <c r="K621" i="31"/>
  <c r="J621" i="31"/>
  <c r="B621" i="31"/>
  <c r="A621" i="31"/>
  <c r="R620" i="31"/>
  <c r="Q620" i="31"/>
  <c r="P620" i="31"/>
  <c r="O620" i="31"/>
  <c r="N620" i="31"/>
  <c r="M620" i="31"/>
  <c r="L620" i="31"/>
  <c r="K620" i="31"/>
  <c r="J620" i="31"/>
  <c r="B620" i="31"/>
  <c r="A620" i="31"/>
  <c r="R619" i="31"/>
  <c r="Q619" i="31"/>
  <c r="P619" i="31"/>
  <c r="O619" i="31"/>
  <c r="N619" i="31"/>
  <c r="M619" i="31"/>
  <c r="L619" i="31"/>
  <c r="K619" i="31"/>
  <c r="J619" i="31"/>
  <c r="B619" i="31"/>
  <c r="A619" i="31"/>
  <c r="R618" i="31"/>
  <c r="Q618" i="31"/>
  <c r="P618" i="31"/>
  <c r="O618" i="31"/>
  <c r="N618" i="31"/>
  <c r="M618" i="31"/>
  <c r="L618" i="31"/>
  <c r="K618" i="31"/>
  <c r="J618" i="31"/>
  <c r="B618" i="31"/>
  <c r="A618" i="31"/>
  <c r="R617" i="31"/>
  <c r="Q617" i="31"/>
  <c r="P617" i="31"/>
  <c r="O617" i="31"/>
  <c r="N617" i="31"/>
  <c r="M617" i="31"/>
  <c r="L617" i="31"/>
  <c r="K617" i="31"/>
  <c r="J617" i="31"/>
  <c r="B617" i="31"/>
  <c r="A617" i="31"/>
  <c r="R616" i="31"/>
  <c r="Q616" i="31"/>
  <c r="P616" i="31"/>
  <c r="O616" i="31"/>
  <c r="N616" i="31"/>
  <c r="M616" i="31"/>
  <c r="L616" i="31"/>
  <c r="K616" i="31"/>
  <c r="J616" i="31"/>
  <c r="B616" i="31"/>
  <c r="A616" i="31"/>
  <c r="R615" i="31"/>
  <c r="Q615" i="31"/>
  <c r="P615" i="31"/>
  <c r="O615" i="31"/>
  <c r="N615" i="31"/>
  <c r="M615" i="31"/>
  <c r="L615" i="31"/>
  <c r="K615" i="31"/>
  <c r="J615" i="31"/>
  <c r="B615" i="31"/>
  <c r="A615" i="31"/>
  <c r="R614" i="31"/>
  <c r="Q614" i="31"/>
  <c r="P614" i="31"/>
  <c r="O614" i="31"/>
  <c r="N614" i="31"/>
  <c r="M614" i="31"/>
  <c r="L614" i="31"/>
  <c r="K614" i="31"/>
  <c r="J614" i="31"/>
  <c r="B614" i="31"/>
  <c r="A614" i="31"/>
  <c r="R613" i="31"/>
  <c r="Q613" i="31"/>
  <c r="P613" i="31"/>
  <c r="O613" i="31"/>
  <c r="N613" i="31"/>
  <c r="M613" i="31"/>
  <c r="L613" i="31"/>
  <c r="K613" i="31"/>
  <c r="J613" i="31"/>
  <c r="B613" i="31"/>
  <c r="A613" i="31"/>
  <c r="R612" i="31"/>
  <c r="Q612" i="31"/>
  <c r="P612" i="31"/>
  <c r="O612" i="31"/>
  <c r="N612" i="31"/>
  <c r="M612" i="31"/>
  <c r="L612" i="31"/>
  <c r="K612" i="31"/>
  <c r="J612" i="31"/>
  <c r="B612" i="31"/>
  <c r="A612" i="31"/>
  <c r="R611" i="31"/>
  <c r="Q611" i="31"/>
  <c r="P611" i="31"/>
  <c r="O611" i="31"/>
  <c r="N611" i="31"/>
  <c r="M611" i="31"/>
  <c r="L611" i="31"/>
  <c r="K611" i="31"/>
  <c r="J611" i="31"/>
  <c r="B611" i="31"/>
  <c r="A611" i="31"/>
  <c r="R610" i="31"/>
  <c r="Q610" i="31"/>
  <c r="P610" i="31"/>
  <c r="O610" i="31"/>
  <c r="N610" i="31"/>
  <c r="M610" i="31"/>
  <c r="L610" i="31"/>
  <c r="K610" i="31"/>
  <c r="J610" i="31"/>
  <c r="B610" i="31"/>
  <c r="A610" i="31"/>
  <c r="R609" i="31"/>
  <c r="Q609" i="31"/>
  <c r="P609" i="31"/>
  <c r="O609" i="31"/>
  <c r="N609" i="31"/>
  <c r="M609" i="31"/>
  <c r="L609" i="31"/>
  <c r="K609" i="31"/>
  <c r="J609" i="31"/>
  <c r="B609" i="31"/>
  <c r="A609" i="31"/>
  <c r="R608" i="31"/>
  <c r="Q608" i="31"/>
  <c r="P608" i="31"/>
  <c r="O608" i="31"/>
  <c r="N608" i="31"/>
  <c r="M608" i="31"/>
  <c r="L608" i="31"/>
  <c r="K608" i="31"/>
  <c r="J608" i="31"/>
  <c r="B608" i="31"/>
  <c r="A608" i="31"/>
  <c r="R607" i="31"/>
  <c r="Q607" i="31"/>
  <c r="P607" i="31"/>
  <c r="O607" i="31"/>
  <c r="N607" i="31"/>
  <c r="M607" i="31"/>
  <c r="L607" i="31"/>
  <c r="K607" i="31"/>
  <c r="J607" i="31"/>
  <c r="B607" i="31"/>
  <c r="A607" i="31"/>
  <c r="R606" i="31"/>
  <c r="Q606" i="31"/>
  <c r="P606" i="31"/>
  <c r="O606" i="31"/>
  <c r="N606" i="31"/>
  <c r="M606" i="31"/>
  <c r="L606" i="31"/>
  <c r="K606" i="31"/>
  <c r="J606" i="31"/>
  <c r="B606" i="31"/>
  <c r="A606" i="31"/>
  <c r="R605" i="31"/>
  <c r="Q605" i="31"/>
  <c r="P605" i="31"/>
  <c r="O605" i="31"/>
  <c r="N605" i="31"/>
  <c r="M605" i="31"/>
  <c r="L605" i="31"/>
  <c r="K605" i="31"/>
  <c r="J605" i="31"/>
  <c r="B605" i="31"/>
  <c r="A605" i="31"/>
  <c r="R604" i="31"/>
  <c r="Q604" i="31"/>
  <c r="P604" i="31"/>
  <c r="O604" i="31"/>
  <c r="N604" i="31"/>
  <c r="M604" i="31"/>
  <c r="L604" i="31"/>
  <c r="K604" i="31"/>
  <c r="J604" i="31"/>
  <c r="B604" i="31"/>
  <c r="A604" i="31"/>
  <c r="R603" i="31"/>
  <c r="Q603" i="31"/>
  <c r="P603" i="31"/>
  <c r="O603" i="31"/>
  <c r="N603" i="31"/>
  <c r="M603" i="31"/>
  <c r="L603" i="31"/>
  <c r="K603" i="31"/>
  <c r="J603" i="31"/>
  <c r="B603" i="31"/>
  <c r="A603" i="31"/>
  <c r="R602" i="31"/>
  <c r="Q602" i="31"/>
  <c r="P602" i="31"/>
  <c r="O602" i="31"/>
  <c r="N602" i="31"/>
  <c r="M602" i="31"/>
  <c r="L602" i="31"/>
  <c r="K602" i="31"/>
  <c r="J602" i="31"/>
  <c r="B602" i="31"/>
  <c r="A602" i="31"/>
  <c r="R601" i="31"/>
  <c r="Q601" i="31"/>
  <c r="P601" i="31"/>
  <c r="O601" i="31"/>
  <c r="N601" i="31"/>
  <c r="M601" i="31"/>
  <c r="L601" i="31"/>
  <c r="K601" i="31"/>
  <c r="J601" i="31"/>
  <c r="B601" i="31"/>
  <c r="A601" i="31"/>
  <c r="R600" i="31"/>
  <c r="Q600" i="31"/>
  <c r="P600" i="31"/>
  <c r="O600" i="31"/>
  <c r="N600" i="31"/>
  <c r="M600" i="31"/>
  <c r="L600" i="31"/>
  <c r="K600" i="31"/>
  <c r="J600" i="31"/>
  <c r="B600" i="31"/>
  <c r="A600" i="31"/>
  <c r="R599" i="31"/>
  <c r="Q599" i="31"/>
  <c r="P599" i="31"/>
  <c r="O599" i="31"/>
  <c r="N599" i="31"/>
  <c r="M599" i="31"/>
  <c r="L599" i="31"/>
  <c r="K599" i="31"/>
  <c r="J599" i="31"/>
  <c r="B599" i="31"/>
  <c r="A599" i="31"/>
  <c r="R598" i="31"/>
  <c r="Q598" i="31"/>
  <c r="P598" i="31"/>
  <c r="O598" i="31"/>
  <c r="N598" i="31"/>
  <c r="M598" i="31"/>
  <c r="L598" i="31"/>
  <c r="K598" i="31"/>
  <c r="J598" i="31"/>
  <c r="B598" i="31"/>
  <c r="A598" i="31"/>
  <c r="R597" i="31"/>
  <c r="Q597" i="31"/>
  <c r="P597" i="31"/>
  <c r="O597" i="31"/>
  <c r="N597" i="31"/>
  <c r="M597" i="31"/>
  <c r="L597" i="31"/>
  <c r="K597" i="31"/>
  <c r="J597" i="31"/>
  <c r="B597" i="31"/>
  <c r="A597" i="31"/>
  <c r="R596" i="31"/>
  <c r="Q596" i="31"/>
  <c r="P596" i="31"/>
  <c r="O596" i="31"/>
  <c r="N596" i="31"/>
  <c r="M596" i="31"/>
  <c r="L596" i="31"/>
  <c r="K596" i="31"/>
  <c r="J596" i="31"/>
  <c r="B596" i="31"/>
  <c r="A596" i="31"/>
  <c r="R595" i="31"/>
  <c r="Q595" i="31"/>
  <c r="P595" i="31"/>
  <c r="O595" i="31"/>
  <c r="N595" i="31"/>
  <c r="M595" i="31"/>
  <c r="L595" i="31"/>
  <c r="K595" i="31"/>
  <c r="J595" i="31"/>
  <c r="B595" i="31"/>
  <c r="A595" i="31"/>
  <c r="R594" i="31"/>
  <c r="Q594" i="31"/>
  <c r="P594" i="31"/>
  <c r="O594" i="31"/>
  <c r="N594" i="31"/>
  <c r="M594" i="31"/>
  <c r="L594" i="31"/>
  <c r="K594" i="31"/>
  <c r="J594" i="31"/>
  <c r="B594" i="31"/>
  <c r="A594" i="31"/>
  <c r="R593" i="31"/>
  <c r="Q593" i="31"/>
  <c r="P593" i="31"/>
  <c r="O593" i="31"/>
  <c r="N593" i="31"/>
  <c r="M593" i="31"/>
  <c r="L593" i="31"/>
  <c r="K593" i="31"/>
  <c r="J593" i="31"/>
  <c r="B593" i="31"/>
  <c r="A593" i="31"/>
  <c r="R592" i="31"/>
  <c r="Q592" i="31"/>
  <c r="P592" i="31"/>
  <c r="O592" i="31"/>
  <c r="N592" i="31"/>
  <c r="M592" i="31"/>
  <c r="L592" i="31"/>
  <c r="K592" i="31"/>
  <c r="J592" i="31"/>
  <c r="B592" i="31"/>
  <c r="A592" i="31"/>
  <c r="R591" i="31"/>
  <c r="Q591" i="31"/>
  <c r="P591" i="31"/>
  <c r="O591" i="31"/>
  <c r="N591" i="31"/>
  <c r="M591" i="31"/>
  <c r="L591" i="31"/>
  <c r="K591" i="31"/>
  <c r="J591" i="31"/>
  <c r="B591" i="31"/>
  <c r="A591" i="31"/>
  <c r="R590" i="31"/>
  <c r="Q590" i="31"/>
  <c r="P590" i="31"/>
  <c r="O590" i="31"/>
  <c r="N590" i="31"/>
  <c r="M590" i="31"/>
  <c r="L590" i="31"/>
  <c r="K590" i="31"/>
  <c r="J590" i="31"/>
  <c r="B590" i="31"/>
  <c r="A590" i="31"/>
  <c r="R589" i="31"/>
  <c r="Q589" i="31"/>
  <c r="P589" i="31"/>
  <c r="O589" i="31"/>
  <c r="N589" i="31"/>
  <c r="M589" i="31"/>
  <c r="L589" i="31"/>
  <c r="K589" i="31"/>
  <c r="J589" i="31"/>
  <c r="B589" i="31"/>
  <c r="A589" i="31"/>
  <c r="R588" i="31"/>
  <c r="Q588" i="31"/>
  <c r="P588" i="31"/>
  <c r="O588" i="31"/>
  <c r="N588" i="31"/>
  <c r="M588" i="31"/>
  <c r="L588" i="31"/>
  <c r="K588" i="31"/>
  <c r="J588" i="31"/>
  <c r="B588" i="31"/>
  <c r="A588" i="31"/>
  <c r="R587" i="31"/>
  <c r="Q587" i="31"/>
  <c r="P587" i="31"/>
  <c r="O587" i="31"/>
  <c r="N587" i="31"/>
  <c r="M587" i="31"/>
  <c r="L587" i="31"/>
  <c r="K587" i="31"/>
  <c r="J587" i="31"/>
  <c r="B587" i="31"/>
  <c r="A587" i="31"/>
  <c r="R586" i="31"/>
  <c r="Q586" i="31"/>
  <c r="P586" i="31"/>
  <c r="O586" i="31"/>
  <c r="N586" i="31"/>
  <c r="M586" i="31"/>
  <c r="L586" i="31"/>
  <c r="K586" i="31"/>
  <c r="J586" i="31"/>
  <c r="B586" i="31"/>
  <c r="A586" i="31"/>
  <c r="R585" i="31"/>
  <c r="Q585" i="31"/>
  <c r="P585" i="31"/>
  <c r="O585" i="31"/>
  <c r="N585" i="31"/>
  <c r="M585" i="31"/>
  <c r="L585" i="31"/>
  <c r="K585" i="31"/>
  <c r="J585" i="31"/>
  <c r="B585" i="31"/>
  <c r="A585" i="31"/>
  <c r="R584" i="31"/>
  <c r="Q584" i="31"/>
  <c r="P584" i="31"/>
  <c r="O584" i="31"/>
  <c r="N584" i="31"/>
  <c r="M584" i="31"/>
  <c r="L584" i="31"/>
  <c r="K584" i="31"/>
  <c r="J584" i="31"/>
  <c r="B584" i="31"/>
  <c r="A584" i="31"/>
  <c r="R583" i="31"/>
  <c r="Q583" i="31"/>
  <c r="P583" i="31"/>
  <c r="O583" i="31"/>
  <c r="N583" i="31"/>
  <c r="M583" i="31"/>
  <c r="L583" i="31"/>
  <c r="K583" i="31"/>
  <c r="J583" i="31"/>
  <c r="B583" i="31"/>
  <c r="A583" i="31"/>
  <c r="R582" i="31"/>
  <c r="Q582" i="31"/>
  <c r="P582" i="31"/>
  <c r="O582" i="31"/>
  <c r="N582" i="31"/>
  <c r="M582" i="31"/>
  <c r="L582" i="31"/>
  <c r="K582" i="31"/>
  <c r="J582" i="31"/>
  <c r="B582" i="31"/>
  <c r="A582" i="31"/>
  <c r="R581" i="31"/>
  <c r="Q581" i="31"/>
  <c r="P581" i="31"/>
  <c r="O581" i="31"/>
  <c r="N581" i="31"/>
  <c r="M581" i="31"/>
  <c r="L581" i="31"/>
  <c r="K581" i="31"/>
  <c r="J581" i="31"/>
  <c r="B581" i="31"/>
  <c r="A581" i="31"/>
  <c r="R580" i="31"/>
  <c r="Q580" i="31"/>
  <c r="P580" i="31"/>
  <c r="O580" i="31"/>
  <c r="N580" i="31"/>
  <c r="M580" i="31"/>
  <c r="L580" i="31"/>
  <c r="K580" i="31"/>
  <c r="J580" i="31"/>
  <c r="B580" i="31"/>
  <c r="A580" i="31"/>
  <c r="R579" i="31"/>
  <c r="Q579" i="31"/>
  <c r="P579" i="31"/>
  <c r="O579" i="31"/>
  <c r="N579" i="31"/>
  <c r="M579" i="31"/>
  <c r="L579" i="31"/>
  <c r="K579" i="31"/>
  <c r="J579" i="31"/>
  <c r="B579" i="31"/>
  <c r="A579" i="31"/>
  <c r="R578" i="31"/>
  <c r="Q578" i="31"/>
  <c r="P578" i="31"/>
  <c r="O578" i="31"/>
  <c r="N578" i="31"/>
  <c r="M578" i="31"/>
  <c r="L578" i="31"/>
  <c r="K578" i="31"/>
  <c r="J578" i="31"/>
  <c r="B578" i="31"/>
  <c r="A578" i="31"/>
  <c r="R577" i="31"/>
  <c r="Q577" i="31"/>
  <c r="P577" i="31"/>
  <c r="O577" i="31"/>
  <c r="N577" i="31"/>
  <c r="M577" i="31"/>
  <c r="L577" i="31"/>
  <c r="K577" i="31"/>
  <c r="J577" i="31"/>
  <c r="B577" i="31"/>
  <c r="A577" i="31"/>
  <c r="R576" i="31"/>
  <c r="Q576" i="31"/>
  <c r="P576" i="31"/>
  <c r="O576" i="31"/>
  <c r="N576" i="31"/>
  <c r="M576" i="31"/>
  <c r="L576" i="31"/>
  <c r="K576" i="31"/>
  <c r="J576" i="31"/>
  <c r="B576" i="31"/>
  <c r="A576" i="31"/>
  <c r="R575" i="31"/>
  <c r="Q575" i="31"/>
  <c r="P575" i="31"/>
  <c r="O575" i="31"/>
  <c r="N575" i="31"/>
  <c r="M575" i="31"/>
  <c r="L575" i="31"/>
  <c r="K575" i="31"/>
  <c r="J575" i="31"/>
  <c r="B575" i="31"/>
  <c r="A575" i="31"/>
  <c r="R574" i="31"/>
  <c r="Q574" i="31"/>
  <c r="P574" i="31"/>
  <c r="O574" i="31"/>
  <c r="N574" i="31"/>
  <c r="M574" i="31"/>
  <c r="L574" i="31"/>
  <c r="K574" i="31"/>
  <c r="J574" i="31"/>
  <c r="B574" i="31"/>
  <c r="A574" i="31"/>
  <c r="R573" i="31"/>
  <c r="Q573" i="31"/>
  <c r="P573" i="31"/>
  <c r="O573" i="31"/>
  <c r="N573" i="31"/>
  <c r="M573" i="31"/>
  <c r="L573" i="31"/>
  <c r="K573" i="31"/>
  <c r="J573" i="31"/>
  <c r="B573" i="31"/>
  <c r="A573" i="31"/>
  <c r="R572" i="31"/>
  <c r="Q572" i="31"/>
  <c r="P572" i="31"/>
  <c r="O572" i="31"/>
  <c r="N572" i="31"/>
  <c r="M572" i="31"/>
  <c r="L572" i="31"/>
  <c r="K572" i="31"/>
  <c r="J572" i="31"/>
  <c r="B572" i="31"/>
  <c r="A572" i="31"/>
  <c r="R571" i="31"/>
  <c r="Q571" i="31"/>
  <c r="P571" i="31"/>
  <c r="O571" i="31"/>
  <c r="N571" i="31"/>
  <c r="M571" i="31"/>
  <c r="L571" i="31"/>
  <c r="K571" i="31"/>
  <c r="J571" i="31"/>
  <c r="B571" i="31"/>
  <c r="A571" i="31"/>
  <c r="R570" i="31"/>
  <c r="Q570" i="31"/>
  <c r="P570" i="31"/>
  <c r="O570" i="31"/>
  <c r="N570" i="31"/>
  <c r="M570" i="31"/>
  <c r="L570" i="31"/>
  <c r="K570" i="31"/>
  <c r="J570" i="31"/>
  <c r="B570" i="31"/>
  <c r="A570" i="31"/>
  <c r="R569" i="31"/>
  <c r="Q569" i="31"/>
  <c r="P569" i="31"/>
  <c r="O569" i="31"/>
  <c r="N569" i="31"/>
  <c r="M569" i="31"/>
  <c r="L569" i="31"/>
  <c r="K569" i="31"/>
  <c r="J569" i="31"/>
  <c r="B569" i="31"/>
  <c r="A569" i="31"/>
  <c r="R568" i="31"/>
  <c r="Q568" i="31"/>
  <c r="P568" i="31"/>
  <c r="O568" i="31"/>
  <c r="N568" i="31"/>
  <c r="M568" i="31"/>
  <c r="L568" i="31"/>
  <c r="K568" i="31"/>
  <c r="J568" i="31"/>
  <c r="B568" i="31"/>
  <c r="A568" i="31"/>
  <c r="R567" i="31"/>
  <c r="Q567" i="31"/>
  <c r="P567" i="31"/>
  <c r="O567" i="31"/>
  <c r="N567" i="31"/>
  <c r="M567" i="31"/>
  <c r="L567" i="31"/>
  <c r="K567" i="31"/>
  <c r="J567" i="31"/>
  <c r="B567" i="31"/>
  <c r="A567" i="31"/>
  <c r="R566" i="31"/>
  <c r="Q566" i="31"/>
  <c r="P566" i="31"/>
  <c r="O566" i="31"/>
  <c r="N566" i="31"/>
  <c r="M566" i="31"/>
  <c r="L566" i="31"/>
  <c r="K566" i="31"/>
  <c r="J566" i="31"/>
  <c r="B566" i="31"/>
  <c r="A566" i="31"/>
  <c r="R565" i="31"/>
  <c r="Q565" i="31"/>
  <c r="P565" i="31"/>
  <c r="O565" i="31"/>
  <c r="N565" i="31"/>
  <c r="M565" i="31"/>
  <c r="L565" i="31"/>
  <c r="K565" i="31"/>
  <c r="J565" i="31"/>
  <c r="B565" i="31"/>
  <c r="A565" i="31"/>
  <c r="R564" i="31"/>
  <c r="Q564" i="31"/>
  <c r="P564" i="31"/>
  <c r="O564" i="31"/>
  <c r="N564" i="31"/>
  <c r="M564" i="31"/>
  <c r="L564" i="31"/>
  <c r="K564" i="31"/>
  <c r="J564" i="31"/>
  <c r="B564" i="31"/>
  <c r="A564" i="31"/>
  <c r="R563" i="31"/>
  <c r="Q563" i="31"/>
  <c r="P563" i="31"/>
  <c r="O563" i="31"/>
  <c r="N563" i="31"/>
  <c r="M563" i="31"/>
  <c r="L563" i="31"/>
  <c r="K563" i="31"/>
  <c r="J563" i="31"/>
  <c r="B563" i="31"/>
  <c r="A563" i="31"/>
  <c r="R562" i="31"/>
  <c r="Q562" i="31"/>
  <c r="P562" i="31"/>
  <c r="O562" i="31"/>
  <c r="N562" i="31"/>
  <c r="M562" i="31"/>
  <c r="L562" i="31"/>
  <c r="K562" i="31"/>
  <c r="J562" i="31"/>
  <c r="B562" i="31"/>
  <c r="A562" i="31"/>
  <c r="R561" i="31"/>
  <c r="Q561" i="31"/>
  <c r="P561" i="31"/>
  <c r="O561" i="31"/>
  <c r="N561" i="31"/>
  <c r="M561" i="31"/>
  <c r="L561" i="31"/>
  <c r="K561" i="31"/>
  <c r="J561" i="31"/>
  <c r="B561" i="31"/>
  <c r="A561" i="31"/>
  <c r="R560" i="31"/>
  <c r="Q560" i="31"/>
  <c r="P560" i="31"/>
  <c r="O560" i="31"/>
  <c r="N560" i="31"/>
  <c r="M560" i="31"/>
  <c r="L560" i="31"/>
  <c r="K560" i="31"/>
  <c r="J560" i="31"/>
  <c r="B560" i="31"/>
  <c r="A560" i="31"/>
  <c r="R559" i="31"/>
  <c r="Q559" i="31"/>
  <c r="P559" i="31"/>
  <c r="O559" i="31"/>
  <c r="N559" i="31"/>
  <c r="M559" i="31"/>
  <c r="L559" i="31"/>
  <c r="K559" i="31"/>
  <c r="J559" i="31"/>
  <c r="B559" i="31"/>
  <c r="A559" i="31"/>
  <c r="R558" i="31"/>
  <c r="Q558" i="31"/>
  <c r="P558" i="31"/>
  <c r="O558" i="31"/>
  <c r="N558" i="31"/>
  <c r="M558" i="31"/>
  <c r="L558" i="31"/>
  <c r="K558" i="31"/>
  <c r="J558" i="31"/>
  <c r="B558" i="31"/>
  <c r="A558" i="31"/>
  <c r="R557" i="31"/>
  <c r="Q557" i="31"/>
  <c r="P557" i="31"/>
  <c r="O557" i="31"/>
  <c r="N557" i="31"/>
  <c r="M557" i="31"/>
  <c r="L557" i="31"/>
  <c r="K557" i="31"/>
  <c r="J557" i="31"/>
  <c r="B557" i="31"/>
  <c r="A557" i="31"/>
  <c r="P555" i="31"/>
  <c r="O555" i="31"/>
  <c r="N555" i="31"/>
  <c r="M555" i="31"/>
  <c r="L555" i="31"/>
  <c r="K555" i="31"/>
  <c r="J555" i="31"/>
  <c r="B555" i="31"/>
  <c r="A555" i="31"/>
  <c r="P554" i="31"/>
  <c r="O554" i="31"/>
  <c r="N554" i="31"/>
  <c r="M554" i="31"/>
  <c r="L554" i="31"/>
  <c r="K554" i="31"/>
  <c r="J554" i="31"/>
  <c r="B554" i="31"/>
  <c r="A554" i="31"/>
  <c r="P553" i="31"/>
  <c r="O553" i="31"/>
  <c r="N553" i="31"/>
  <c r="M553" i="31"/>
  <c r="L553" i="31"/>
  <c r="K553" i="31"/>
  <c r="J553" i="31"/>
  <c r="B553" i="31"/>
  <c r="A553" i="31"/>
  <c r="P552" i="31"/>
  <c r="O552" i="31"/>
  <c r="N552" i="31"/>
  <c r="M552" i="31"/>
  <c r="L552" i="31"/>
  <c r="K552" i="31"/>
  <c r="J552" i="31"/>
  <c r="B552" i="31"/>
  <c r="A552" i="31"/>
  <c r="P551" i="31"/>
  <c r="O551" i="31"/>
  <c r="N551" i="31"/>
  <c r="M551" i="31"/>
  <c r="L551" i="31"/>
  <c r="K551" i="31"/>
  <c r="J551" i="31"/>
  <c r="B551" i="31"/>
  <c r="A551" i="31"/>
  <c r="P550" i="31"/>
  <c r="O550" i="31"/>
  <c r="N550" i="31"/>
  <c r="M550" i="31"/>
  <c r="L550" i="31"/>
  <c r="K550" i="31"/>
  <c r="J550" i="31"/>
  <c r="B550" i="31"/>
  <c r="A550" i="31"/>
  <c r="P549" i="31"/>
  <c r="O549" i="31"/>
  <c r="N549" i="31"/>
  <c r="M549" i="31"/>
  <c r="L549" i="31"/>
  <c r="K549" i="31"/>
  <c r="J549" i="31"/>
  <c r="B549" i="31"/>
  <c r="A549" i="31"/>
  <c r="P548" i="31"/>
  <c r="O548" i="31"/>
  <c r="N548" i="31"/>
  <c r="M548" i="31"/>
  <c r="L548" i="31"/>
  <c r="K548" i="31"/>
  <c r="J548" i="31"/>
  <c r="B548" i="31"/>
  <c r="A548" i="31"/>
  <c r="P547" i="31"/>
  <c r="O547" i="31"/>
  <c r="N547" i="31"/>
  <c r="M547" i="31"/>
  <c r="L547" i="31"/>
  <c r="K547" i="31"/>
  <c r="J547" i="31"/>
  <c r="B547" i="31"/>
  <c r="A547" i="31"/>
  <c r="P546" i="31"/>
  <c r="O546" i="31"/>
  <c r="N546" i="31"/>
  <c r="M546" i="31"/>
  <c r="L546" i="31"/>
  <c r="K546" i="31"/>
  <c r="J546" i="31"/>
  <c r="B546" i="31"/>
  <c r="A546" i="31"/>
  <c r="P545" i="31"/>
  <c r="O545" i="31"/>
  <c r="N545" i="31"/>
  <c r="M545" i="31"/>
  <c r="L545" i="31"/>
  <c r="K545" i="31"/>
  <c r="J545" i="31"/>
  <c r="B545" i="31"/>
  <c r="A545" i="31"/>
  <c r="P544" i="31"/>
  <c r="O544" i="31"/>
  <c r="N544" i="31"/>
  <c r="M544" i="31"/>
  <c r="L544" i="31"/>
  <c r="K544" i="31"/>
  <c r="J544" i="31"/>
  <c r="B544" i="31"/>
  <c r="A544" i="31"/>
  <c r="P543" i="31"/>
  <c r="O543" i="31"/>
  <c r="N543" i="31"/>
  <c r="M543" i="31"/>
  <c r="L543" i="31"/>
  <c r="K543" i="31"/>
  <c r="J543" i="31"/>
  <c r="B543" i="31"/>
  <c r="A543" i="31"/>
  <c r="P542" i="31"/>
  <c r="O542" i="31"/>
  <c r="N542" i="31"/>
  <c r="M542" i="31"/>
  <c r="L542" i="31"/>
  <c r="K542" i="31"/>
  <c r="J542" i="31"/>
  <c r="B542" i="31"/>
  <c r="A542" i="31"/>
  <c r="P541" i="31"/>
  <c r="O541" i="31"/>
  <c r="N541" i="31"/>
  <c r="M541" i="31"/>
  <c r="L541" i="31"/>
  <c r="K541" i="31"/>
  <c r="J541" i="31"/>
  <c r="B541" i="31"/>
  <c r="A541" i="31"/>
  <c r="P540" i="31"/>
  <c r="O540" i="31"/>
  <c r="N540" i="31"/>
  <c r="M540" i="31"/>
  <c r="L540" i="31"/>
  <c r="K540" i="31"/>
  <c r="J540" i="31"/>
  <c r="B540" i="31"/>
  <c r="A540" i="31"/>
  <c r="P539" i="31"/>
  <c r="O539" i="31"/>
  <c r="N539" i="31"/>
  <c r="M539" i="31"/>
  <c r="L539" i="31"/>
  <c r="K539" i="31"/>
  <c r="J539" i="31"/>
  <c r="B539" i="31"/>
  <c r="A539" i="31"/>
  <c r="P538" i="31"/>
  <c r="O538" i="31"/>
  <c r="N538" i="31"/>
  <c r="M538" i="31"/>
  <c r="L538" i="31"/>
  <c r="K538" i="31"/>
  <c r="J538" i="31"/>
  <c r="B538" i="31"/>
  <c r="A538" i="31"/>
  <c r="P537" i="31"/>
  <c r="O537" i="31"/>
  <c r="N537" i="31"/>
  <c r="M537" i="31"/>
  <c r="L537" i="31"/>
  <c r="K537" i="31"/>
  <c r="J537" i="31"/>
  <c r="B537" i="31"/>
  <c r="A537" i="31"/>
  <c r="P536" i="31"/>
  <c r="O536" i="31"/>
  <c r="N536" i="31"/>
  <c r="M536" i="31"/>
  <c r="L536" i="31"/>
  <c r="K536" i="31"/>
  <c r="J536" i="31"/>
  <c r="B536" i="31"/>
  <c r="A536" i="31"/>
  <c r="P535" i="31"/>
  <c r="O535" i="31"/>
  <c r="N535" i="31"/>
  <c r="M535" i="31"/>
  <c r="L535" i="31"/>
  <c r="K535" i="31"/>
  <c r="J535" i="31"/>
  <c r="B535" i="31"/>
  <c r="A535" i="31"/>
  <c r="P534" i="31"/>
  <c r="O534" i="31"/>
  <c r="N534" i="31"/>
  <c r="M534" i="31"/>
  <c r="L534" i="31"/>
  <c r="K534" i="31"/>
  <c r="J534" i="31"/>
  <c r="B534" i="31"/>
  <c r="A534" i="31"/>
  <c r="P533" i="31"/>
  <c r="O533" i="31"/>
  <c r="N533" i="31"/>
  <c r="M533" i="31"/>
  <c r="L533" i="31"/>
  <c r="K533" i="31"/>
  <c r="J533" i="31"/>
  <c r="B533" i="31"/>
  <c r="A533" i="31"/>
  <c r="P532" i="31"/>
  <c r="O532" i="31"/>
  <c r="N532" i="31"/>
  <c r="M532" i="31"/>
  <c r="L532" i="31"/>
  <c r="K532" i="31"/>
  <c r="J532" i="31"/>
  <c r="B532" i="31"/>
  <c r="A532" i="31"/>
  <c r="Q531" i="31"/>
  <c r="P531" i="31"/>
  <c r="O531" i="31"/>
  <c r="N531" i="31"/>
  <c r="M531" i="31"/>
  <c r="L531" i="31"/>
  <c r="K531" i="31"/>
  <c r="J531" i="31"/>
  <c r="B531" i="31"/>
  <c r="A531" i="31"/>
  <c r="Q530" i="31"/>
  <c r="P530" i="31"/>
  <c r="O530" i="31"/>
  <c r="N530" i="31"/>
  <c r="M530" i="31"/>
  <c r="L530" i="31"/>
  <c r="K530" i="31"/>
  <c r="J530" i="31"/>
  <c r="B530" i="31"/>
  <c r="A530" i="31"/>
  <c r="R529" i="31"/>
  <c r="Q529" i="31"/>
  <c r="P529" i="31"/>
  <c r="O529" i="31"/>
  <c r="N529" i="31"/>
  <c r="M529" i="31"/>
  <c r="L529" i="31"/>
  <c r="K529" i="31"/>
  <c r="J529" i="31"/>
  <c r="B529" i="31"/>
  <c r="A529" i="31"/>
  <c r="R528" i="31"/>
  <c r="Q528" i="31"/>
  <c r="P528" i="31"/>
  <c r="O528" i="31"/>
  <c r="N528" i="31"/>
  <c r="M528" i="31"/>
  <c r="L528" i="31"/>
  <c r="K528" i="31"/>
  <c r="J528" i="31"/>
  <c r="B528" i="31"/>
  <c r="A528" i="31"/>
  <c r="Q527" i="31"/>
  <c r="P527" i="31"/>
  <c r="O527" i="31"/>
  <c r="N527" i="31"/>
  <c r="M527" i="31"/>
  <c r="L527" i="31"/>
  <c r="K527" i="31"/>
  <c r="J527" i="31"/>
  <c r="B527" i="31"/>
  <c r="A527" i="31"/>
  <c r="R526" i="31"/>
  <c r="Q526" i="31"/>
  <c r="P526" i="31"/>
  <c r="O526" i="31"/>
  <c r="N526" i="31"/>
  <c r="M526" i="31"/>
  <c r="L526" i="31"/>
  <c r="K526" i="31"/>
  <c r="J526" i="31"/>
  <c r="B526" i="31"/>
  <c r="A526" i="31"/>
  <c r="R525" i="31"/>
  <c r="Q525" i="31"/>
  <c r="P525" i="31"/>
  <c r="O525" i="31"/>
  <c r="N525" i="31"/>
  <c r="M525" i="31"/>
  <c r="L525" i="31"/>
  <c r="K525" i="31"/>
  <c r="J525" i="31"/>
  <c r="B525" i="31"/>
  <c r="A525" i="31"/>
  <c r="R524" i="31"/>
  <c r="Q524" i="31"/>
  <c r="P524" i="31"/>
  <c r="O524" i="31"/>
  <c r="N524" i="31"/>
  <c r="M524" i="31"/>
  <c r="L524" i="31"/>
  <c r="K524" i="31"/>
  <c r="J524" i="31"/>
  <c r="B524" i="31"/>
  <c r="A524" i="31"/>
  <c r="R523" i="31"/>
  <c r="Q523" i="31"/>
  <c r="P523" i="31"/>
  <c r="O523" i="31"/>
  <c r="N523" i="31"/>
  <c r="M523" i="31"/>
  <c r="L523" i="31"/>
  <c r="K523" i="31"/>
  <c r="J523" i="31"/>
  <c r="B523" i="31"/>
  <c r="A523" i="31"/>
  <c r="R522" i="31"/>
  <c r="Q522" i="31"/>
  <c r="P522" i="31"/>
  <c r="O522" i="31"/>
  <c r="N522" i="31"/>
  <c r="M522" i="31"/>
  <c r="L522" i="31"/>
  <c r="K522" i="31"/>
  <c r="J522" i="31"/>
  <c r="B522" i="31"/>
  <c r="A522" i="31"/>
  <c r="R521" i="31"/>
  <c r="Q521" i="31"/>
  <c r="P521" i="31"/>
  <c r="O521" i="31"/>
  <c r="N521" i="31"/>
  <c r="M521" i="31"/>
  <c r="L521" i="31"/>
  <c r="K521" i="31"/>
  <c r="J521" i="31"/>
  <c r="B521" i="31"/>
  <c r="A521" i="31"/>
  <c r="R520" i="31"/>
  <c r="Q520" i="31"/>
  <c r="P520" i="31"/>
  <c r="O520" i="31"/>
  <c r="N520" i="31"/>
  <c r="M520" i="31"/>
  <c r="L520" i="31"/>
  <c r="K520" i="31"/>
  <c r="J520" i="31"/>
  <c r="B520" i="31"/>
  <c r="A520" i="31"/>
  <c r="R519" i="31"/>
  <c r="Q519" i="31"/>
  <c r="P519" i="31"/>
  <c r="O519" i="31"/>
  <c r="N519" i="31"/>
  <c r="M519" i="31"/>
  <c r="L519" i="31"/>
  <c r="K519" i="31"/>
  <c r="J519" i="31"/>
  <c r="B519" i="31"/>
  <c r="A519" i="31"/>
  <c r="R518" i="31"/>
  <c r="Q518" i="31"/>
  <c r="P518" i="31"/>
  <c r="O518" i="31"/>
  <c r="N518" i="31"/>
  <c r="M518" i="31"/>
  <c r="L518" i="31"/>
  <c r="K518" i="31"/>
  <c r="J518" i="31"/>
  <c r="B518" i="31"/>
  <c r="A518" i="31"/>
  <c r="R517" i="31"/>
  <c r="Q517" i="31"/>
  <c r="P517" i="31"/>
  <c r="O517" i="31"/>
  <c r="N517" i="31"/>
  <c r="M517" i="31"/>
  <c r="L517" i="31"/>
  <c r="K517" i="31"/>
  <c r="J517" i="31"/>
  <c r="B517" i="31"/>
  <c r="A517" i="31"/>
  <c r="R516" i="31"/>
  <c r="Q516" i="31"/>
  <c r="P516" i="31"/>
  <c r="O516" i="31"/>
  <c r="N516" i="31"/>
  <c r="M516" i="31"/>
  <c r="L516" i="31"/>
  <c r="K516" i="31"/>
  <c r="J516" i="31"/>
  <c r="B516" i="31"/>
  <c r="A516" i="31"/>
  <c r="R515" i="31"/>
  <c r="Q515" i="31"/>
  <c r="P515" i="31"/>
  <c r="O515" i="31"/>
  <c r="N515" i="31"/>
  <c r="M515" i="31"/>
  <c r="L515" i="31"/>
  <c r="K515" i="31"/>
  <c r="J515" i="31"/>
  <c r="B515" i="31"/>
  <c r="A515" i="31"/>
  <c r="R514" i="31"/>
  <c r="Q514" i="31"/>
  <c r="P514" i="31"/>
  <c r="O514" i="31"/>
  <c r="N514" i="31"/>
  <c r="M514" i="31"/>
  <c r="L514" i="31"/>
  <c r="K514" i="31"/>
  <c r="J514" i="31"/>
  <c r="B514" i="31"/>
  <c r="A514" i="31"/>
  <c r="R513" i="31"/>
  <c r="Q513" i="31"/>
  <c r="P513" i="31"/>
  <c r="O513" i="31"/>
  <c r="N513" i="31"/>
  <c r="M513" i="31"/>
  <c r="L513" i="31"/>
  <c r="K513" i="31"/>
  <c r="J513" i="31"/>
  <c r="B513" i="31"/>
  <c r="A513" i="31"/>
  <c r="R512" i="31"/>
  <c r="Q512" i="31"/>
  <c r="P512" i="31"/>
  <c r="O512" i="31"/>
  <c r="N512" i="31"/>
  <c r="M512" i="31"/>
  <c r="L512" i="31"/>
  <c r="K512" i="31"/>
  <c r="J512" i="31"/>
  <c r="B512" i="31"/>
  <c r="A512" i="31"/>
  <c r="R511" i="31"/>
  <c r="Q511" i="31"/>
  <c r="P511" i="31"/>
  <c r="O511" i="31"/>
  <c r="N511" i="31"/>
  <c r="M511" i="31"/>
  <c r="L511" i="31"/>
  <c r="K511" i="31"/>
  <c r="J511" i="31"/>
  <c r="B511" i="31"/>
  <c r="A511" i="31"/>
  <c r="R510" i="31"/>
  <c r="Q510" i="31"/>
  <c r="P510" i="31"/>
  <c r="O510" i="31"/>
  <c r="N510" i="31"/>
  <c r="M510" i="31"/>
  <c r="L510" i="31"/>
  <c r="K510" i="31"/>
  <c r="J510" i="31"/>
  <c r="B510" i="31"/>
  <c r="A510" i="31"/>
  <c r="R509" i="31"/>
  <c r="Q509" i="31"/>
  <c r="P509" i="31"/>
  <c r="O509" i="31"/>
  <c r="N509" i="31"/>
  <c r="M509" i="31"/>
  <c r="L509" i="31"/>
  <c r="K509" i="31"/>
  <c r="J509" i="31"/>
  <c r="B509" i="31"/>
  <c r="A509" i="31"/>
  <c r="R508" i="31"/>
  <c r="Q508" i="31"/>
  <c r="P508" i="31"/>
  <c r="O508" i="31"/>
  <c r="N508" i="31"/>
  <c r="M508" i="31"/>
  <c r="L508" i="31"/>
  <c r="K508" i="31"/>
  <c r="J508" i="31"/>
  <c r="B508" i="31"/>
  <c r="A508" i="31"/>
  <c r="R507" i="31"/>
  <c r="Q507" i="31"/>
  <c r="P507" i="31"/>
  <c r="O507" i="31"/>
  <c r="N507" i="31"/>
  <c r="M507" i="31"/>
  <c r="L507" i="31"/>
  <c r="K507" i="31"/>
  <c r="J507" i="31"/>
  <c r="B507" i="31"/>
  <c r="A507" i="31"/>
  <c r="R506" i="31"/>
  <c r="Q506" i="31"/>
  <c r="P506" i="31"/>
  <c r="O506" i="31"/>
  <c r="N506" i="31"/>
  <c r="M506" i="31"/>
  <c r="L506" i="31"/>
  <c r="K506" i="31"/>
  <c r="J506" i="31"/>
  <c r="B506" i="31"/>
  <c r="A506" i="31"/>
  <c r="R505" i="31"/>
  <c r="Q505" i="31"/>
  <c r="P505" i="31"/>
  <c r="O505" i="31"/>
  <c r="N505" i="31"/>
  <c r="M505" i="31"/>
  <c r="L505" i="31"/>
  <c r="K505" i="31"/>
  <c r="J505" i="31"/>
  <c r="B505" i="31"/>
  <c r="A505" i="31"/>
  <c r="R504" i="31"/>
  <c r="Q504" i="31"/>
  <c r="P504" i="31"/>
  <c r="O504" i="31"/>
  <c r="N504" i="31"/>
  <c r="M504" i="31"/>
  <c r="L504" i="31"/>
  <c r="K504" i="31"/>
  <c r="J504" i="31"/>
  <c r="B504" i="31"/>
  <c r="A504" i="31"/>
  <c r="Q503" i="31"/>
  <c r="O503" i="31"/>
  <c r="N503" i="31"/>
  <c r="M503" i="31"/>
  <c r="L503" i="31"/>
  <c r="K503" i="31"/>
  <c r="J503" i="31"/>
  <c r="B503" i="31"/>
  <c r="A503" i="31"/>
  <c r="R502" i="31"/>
  <c r="Q502" i="31"/>
  <c r="O502" i="31"/>
  <c r="N502" i="31"/>
  <c r="M502" i="31"/>
  <c r="L502" i="31"/>
  <c r="K502" i="31"/>
  <c r="J502" i="31"/>
  <c r="B502" i="31"/>
  <c r="A502" i="31"/>
  <c r="R501" i="31"/>
  <c r="Q501" i="31"/>
  <c r="O501" i="31"/>
  <c r="N501" i="31"/>
  <c r="M501" i="31"/>
  <c r="L501" i="31"/>
  <c r="K501" i="31"/>
  <c r="J501" i="31"/>
  <c r="B501" i="31"/>
  <c r="A501" i="31"/>
  <c r="R500" i="31"/>
  <c r="Q500" i="31"/>
  <c r="O500" i="31"/>
  <c r="N500" i="31"/>
  <c r="M500" i="31"/>
  <c r="L500" i="31"/>
  <c r="K500" i="31"/>
  <c r="J500" i="31"/>
  <c r="B500" i="31"/>
  <c r="A500" i="31"/>
  <c r="R499" i="31"/>
  <c r="Q499" i="31"/>
  <c r="O499" i="31"/>
  <c r="N499" i="31"/>
  <c r="M499" i="31"/>
  <c r="L499" i="31"/>
  <c r="K499" i="31"/>
  <c r="J499" i="31"/>
  <c r="B499" i="31"/>
  <c r="A499" i="31"/>
  <c r="R498" i="31"/>
  <c r="Q498" i="31"/>
  <c r="O498" i="31"/>
  <c r="N498" i="31"/>
  <c r="M498" i="31"/>
  <c r="L498" i="31"/>
  <c r="K498" i="31"/>
  <c r="J498" i="31"/>
  <c r="B498" i="31"/>
  <c r="A498" i="31"/>
  <c r="R497" i="31"/>
  <c r="Q497" i="31"/>
  <c r="O497" i="31"/>
  <c r="N497" i="31"/>
  <c r="M497" i="31"/>
  <c r="L497" i="31"/>
  <c r="K497" i="31"/>
  <c r="J497" i="31"/>
  <c r="B497" i="31"/>
  <c r="A497" i="31"/>
  <c r="R496" i="31"/>
  <c r="Q496" i="31"/>
  <c r="O496" i="31"/>
  <c r="N496" i="31"/>
  <c r="M496" i="31"/>
  <c r="L496" i="31"/>
  <c r="K496" i="31"/>
  <c r="J496" i="31"/>
  <c r="B496" i="31"/>
  <c r="A496" i="31"/>
  <c r="R495" i="31"/>
  <c r="Q495" i="31"/>
  <c r="O495" i="31"/>
  <c r="N495" i="31"/>
  <c r="M495" i="31"/>
  <c r="L495" i="31"/>
  <c r="K495" i="31"/>
  <c r="J495" i="31"/>
  <c r="B495" i="31"/>
  <c r="A495" i="31"/>
  <c r="R494" i="31"/>
  <c r="Q494" i="31"/>
  <c r="O494" i="31"/>
  <c r="N494" i="31"/>
  <c r="M494" i="31"/>
  <c r="L494" i="31"/>
  <c r="K494" i="31"/>
  <c r="J494" i="31"/>
  <c r="B494" i="31"/>
  <c r="A494" i="31"/>
  <c r="R493" i="31"/>
  <c r="Q493" i="31"/>
  <c r="O493" i="31"/>
  <c r="N493" i="31"/>
  <c r="M493" i="31"/>
  <c r="L493" i="31"/>
  <c r="K493" i="31"/>
  <c r="J493" i="31"/>
  <c r="B493" i="31"/>
  <c r="A493" i="31"/>
  <c r="R492" i="31"/>
  <c r="Q492" i="31"/>
  <c r="O492" i="31"/>
  <c r="N492" i="31"/>
  <c r="M492" i="31"/>
  <c r="L492" i="31"/>
  <c r="K492" i="31"/>
  <c r="J492" i="31"/>
  <c r="B492" i="31"/>
  <c r="A492" i="31"/>
  <c r="R491" i="31"/>
  <c r="Q491" i="31"/>
  <c r="O491" i="31"/>
  <c r="N491" i="31"/>
  <c r="M491" i="31"/>
  <c r="L491" i="31"/>
  <c r="K491" i="31"/>
  <c r="J491" i="31"/>
  <c r="B491" i="31"/>
  <c r="A491" i="31"/>
  <c r="R490" i="31"/>
  <c r="Q490" i="31"/>
  <c r="O490" i="31"/>
  <c r="N490" i="31"/>
  <c r="M490" i="31"/>
  <c r="L490" i="31"/>
  <c r="K490" i="31"/>
  <c r="J490" i="31"/>
  <c r="B490" i="31"/>
  <c r="A490" i="31"/>
  <c r="R489" i="31"/>
  <c r="Q489" i="31"/>
  <c r="O489" i="31"/>
  <c r="N489" i="31"/>
  <c r="M489" i="31"/>
  <c r="L489" i="31"/>
  <c r="K489" i="31"/>
  <c r="J489" i="31"/>
  <c r="B489" i="31"/>
  <c r="A489" i="31"/>
  <c r="R488" i="31"/>
  <c r="Q488" i="31"/>
  <c r="O488" i="31"/>
  <c r="N488" i="31"/>
  <c r="M488" i="31"/>
  <c r="L488" i="31"/>
  <c r="K488" i="31"/>
  <c r="J488" i="31"/>
  <c r="B488" i="31"/>
  <c r="A488" i="31"/>
  <c r="R487" i="31"/>
  <c r="Q487" i="31"/>
  <c r="O487" i="31"/>
  <c r="N487" i="31"/>
  <c r="M487" i="31"/>
  <c r="L487" i="31"/>
  <c r="K487" i="31"/>
  <c r="J487" i="31"/>
  <c r="B487" i="31"/>
  <c r="A487" i="31"/>
  <c r="R486" i="31"/>
  <c r="Q486" i="31"/>
  <c r="O486" i="31"/>
  <c r="N486" i="31"/>
  <c r="M486" i="31"/>
  <c r="L486" i="31"/>
  <c r="K486" i="31"/>
  <c r="J486" i="31"/>
  <c r="B486" i="31"/>
  <c r="A486" i="31"/>
  <c r="R485" i="31"/>
  <c r="Q485" i="31"/>
  <c r="O485" i="31"/>
  <c r="N485" i="31"/>
  <c r="M485" i="31"/>
  <c r="L485" i="31"/>
  <c r="K485" i="31"/>
  <c r="J485" i="31"/>
  <c r="B485" i="31"/>
  <c r="A485" i="31"/>
  <c r="R484" i="31"/>
  <c r="Q484" i="31"/>
  <c r="O484" i="31"/>
  <c r="N484" i="31"/>
  <c r="M484" i="31"/>
  <c r="L484" i="31"/>
  <c r="K484" i="31"/>
  <c r="J484" i="31"/>
  <c r="B484" i="31"/>
  <c r="A484" i="31"/>
  <c r="R483" i="31"/>
  <c r="Q483" i="31"/>
  <c r="O483" i="31"/>
  <c r="N483" i="31"/>
  <c r="M483" i="31"/>
  <c r="L483" i="31"/>
  <c r="K483" i="31"/>
  <c r="J483" i="31"/>
  <c r="B483" i="31"/>
  <c r="A483" i="31"/>
  <c r="R482" i="31"/>
  <c r="Q482" i="31"/>
  <c r="O482" i="31"/>
  <c r="N482" i="31"/>
  <c r="M482" i="31"/>
  <c r="L482" i="31"/>
  <c r="K482" i="31"/>
  <c r="J482" i="31"/>
  <c r="B482" i="31"/>
  <c r="A482" i="31"/>
  <c r="R481" i="31"/>
  <c r="Q481" i="31"/>
  <c r="O481" i="31"/>
  <c r="N481" i="31"/>
  <c r="M481" i="31"/>
  <c r="L481" i="31"/>
  <c r="K481" i="31"/>
  <c r="J481" i="31"/>
  <c r="B481" i="31"/>
  <c r="A481" i="31"/>
  <c r="R480" i="31"/>
  <c r="Q480" i="31"/>
  <c r="O480" i="31"/>
  <c r="N480" i="31"/>
  <c r="M480" i="31"/>
  <c r="L480" i="31"/>
  <c r="K480" i="31"/>
  <c r="J480" i="31"/>
  <c r="B480" i="31"/>
  <c r="A480" i="31"/>
  <c r="R479" i="31"/>
  <c r="Q479" i="31"/>
  <c r="P479" i="31"/>
  <c r="O479" i="31"/>
  <c r="N479" i="31"/>
  <c r="M479" i="31"/>
  <c r="L479" i="31"/>
  <c r="K479" i="31"/>
  <c r="J479" i="31"/>
  <c r="B479" i="31"/>
  <c r="A479" i="31"/>
  <c r="R478" i="31"/>
  <c r="Q478" i="31"/>
  <c r="P478" i="31"/>
  <c r="O478" i="31"/>
  <c r="N478" i="31"/>
  <c r="M478" i="31"/>
  <c r="L478" i="31"/>
  <c r="K478" i="31"/>
  <c r="J478" i="31"/>
  <c r="B478" i="31"/>
  <c r="A478" i="31"/>
  <c r="R477" i="31"/>
  <c r="Q477" i="31"/>
  <c r="P477" i="31"/>
  <c r="O477" i="31"/>
  <c r="N477" i="31"/>
  <c r="M477" i="31"/>
  <c r="L477" i="31"/>
  <c r="K477" i="31"/>
  <c r="J477" i="31"/>
  <c r="B477" i="31"/>
  <c r="A477" i="31"/>
  <c r="R476" i="31"/>
  <c r="Q476" i="31"/>
  <c r="P476" i="31"/>
  <c r="O476" i="31"/>
  <c r="N476" i="31"/>
  <c r="M476" i="31"/>
  <c r="L476" i="31"/>
  <c r="K476" i="31"/>
  <c r="J476" i="31"/>
  <c r="B476" i="31"/>
  <c r="A476" i="31"/>
  <c r="Q475" i="31"/>
  <c r="P475" i="31"/>
  <c r="O475" i="31"/>
  <c r="N475" i="31"/>
  <c r="M475" i="31"/>
  <c r="L475" i="31"/>
  <c r="K475" i="31"/>
  <c r="J475" i="31"/>
  <c r="B475" i="31"/>
  <c r="A475" i="31"/>
  <c r="R474" i="31"/>
  <c r="Q474" i="31"/>
  <c r="P474" i="31"/>
  <c r="O474" i="31"/>
  <c r="N474" i="31"/>
  <c r="M474" i="31"/>
  <c r="L474" i="31"/>
  <c r="K474" i="31"/>
  <c r="J474" i="31"/>
  <c r="B474" i="31"/>
  <c r="A474" i="31"/>
  <c r="R473" i="31"/>
  <c r="Q473" i="31"/>
  <c r="P473" i="31"/>
  <c r="O473" i="31"/>
  <c r="N473" i="31"/>
  <c r="M473" i="31"/>
  <c r="L473" i="31"/>
  <c r="K473" i="31"/>
  <c r="J473" i="31"/>
  <c r="B473" i="31"/>
  <c r="A473" i="31"/>
  <c r="R472" i="31"/>
  <c r="Q472" i="31"/>
  <c r="P472" i="31"/>
  <c r="O472" i="31"/>
  <c r="N472" i="31"/>
  <c r="M472" i="31"/>
  <c r="L472" i="31"/>
  <c r="K472" i="31"/>
  <c r="J472" i="31"/>
  <c r="B472" i="31"/>
  <c r="A472" i="31"/>
  <c r="R471" i="31"/>
  <c r="Q471" i="31"/>
  <c r="P471" i="31"/>
  <c r="O471" i="31"/>
  <c r="N471" i="31"/>
  <c r="M471" i="31"/>
  <c r="L471" i="31"/>
  <c r="K471" i="31"/>
  <c r="J471" i="31"/>
  <c r="B471" i="31"/>
  <c r="A471" i="31"/>
  <c r="R470" i="31"/>
  <c r="Q470" i="31"/>
  <c r="P470" i="31"/>
  <c r="O470" i="31"/>
  <c r="N470" i="31"/>
  <c r="M470" i="31"/>
  <c r="L470" i="31"/>
  <c r="K470" i="31"/>
  <c r="J470" i="31"/>
  <c r="B470" i="31"/>
  <c r="A470" i="31"/>
  <c r="R469" i="31"/>
  <c r="Q469" i="31"/>
  <c r="P469" i="31"/>
  <c r="O469" i="31"/>
  <c r="N469" i="31"/>
  <c r="M469" i="31"/>
  <c r="L469" i="31"/>
  <c r="K469" i="31"/>
  <c r="J469" i="31"/>
  <c r="B469" i="31"/>
  <c r="A469" i="31"/>
  <c r="R468" i="31"/>
  <c r="Q468" i="31"/>
  <c r="P468" i="31"/>
  <c r="O468" i="31"/>
  <c r="N468" i="31"/>
  <c r="M468" i="31"/>
  <c r="L468" i="31"/>
  <c r="K468" i="31"/>
  <c r="J468" i="31"/>
  <c r="B468" i="31"/>
  <c r="A468" i="31"/>
  <c r="R467" i="31"/>
  <c r="Q467" i="31"/>
  <c r="P467" i="31"/>
  <c r="O467" i="31"/>
  <c r="N467" i="31"/>
  <c r="M467" i="31"/>
  <c r="L467" i="31"/>
  <c r="K467" i="31"/>
  <c r="J467" i="31"/>
  <c r="B467" i="31"/>
  <c r="A467" i="31"/>
  <c r="R466" i="31"/>
  <c r="Q466" i="31"/>
  <c r="P466" i="31"/>
  <c r="O466" i="31"/>
  <c r="N466" i="31"/>
  <c r="M466" i="31"/>
  <c r="L466" i="31"/>
  <c r="K466" i="31"/>
  <c r="J466" i="31"/>
  <c r="B466" i="31"/>
  <c r="A466" i="31"/>
  <c r="R465" i="31"/>
  <c r="Q465" i="31"/>
  <c r="P465" i="31"/>
  <c r="O465" i="31"/>
  <c r="N465" i="31"/>
  <c r="M465" i="31"/>
  <c r="L465" i="31"/>
  <c r="K465" i="31"/>
  <c r="J465" i="31"/>
  <c r="B465" i="31"/>
  <c r="A465" i="31"/>
  <c r="R464" i="31"/>
  <c r="Q464" i="31"/>
  <c r="P464" i="31"/>
  <c r="O464" i="31"/>
  <c r="N464" i="31"/>
  <c r="M464" i="31"/>
  <c r="L464" i="31"/>
  <c r="K464" i="31"/>
  <c r="J464" i="31"/>
  <c r="B464" i="31"/>
  <c r="A464" i="31"/>
  <c r="R463" i="31"/>
  <c r="Q463" i="31"/>
  <c r="P463" i="31"/>
  <c r="O463" i="31"/>
  <c r="N463" i="31"/>
  <c r="M463" i="31"/>
  <c r="L463" i="31"/>
  <c r="K463" i="31"/>
  <c r="J463" i="31"/>
  <c r="B463" i="31"/>
  <c r="A463" i="31"/>
  <c r="R462" i="31"/>
  <c r="Q462" i="31"/>
  <c r="P462" i="31"/>
  <c r="O462" i="31"/>
  <c r="N462" i="31"/>
  <c r="M462" i="31"/>
  <c r="L462" i="31"/>
  <c r="K462" i="31"/>
  <c r="J462" i="31"/>
  <c r="B462" i="31"/>
  <c r="A462" i="31"/>
  <c r="R461" i="31"/>
  <c r="Q461" i="31"/>
  <c r="P461" i="31"/>
  <c r="O461" i="31"/>
  <c r="N461" i="31"/>
  <c r="M461" i="31"/>
  <c r="L461" i="31"/>
  <c r="K461" i="31"/>
  <c r="J461" i="31"/>
  <c r="B461" i="31"/>
  <c r="A461" i="31"/>
  <c r="R460" i="31"/>
  <c r="Q460" i="31"/>
  <c r="P460" i="31"/>
  <c r="O460" i="31"/>
  <c r="N460" i="31"/>
  <c r="M460" i="31"/>
  <c r="L460" i="31"/>
  <c r="K460" i="31"/>
  <c r="J460" i="31"/>
  <c r="B460" i="31"/>
  <c r="A460" i="31"/>
  <c r="R459" i="31"/>
  <c r="Q459" i="31"/>
  <c r="P459" i="31"/>
  <c r="O459" i="31"/>
  <c r="N459" i="31"/>
  <c r="M459" i="31"/>
  <c r="L459" i="31"/>
  <c r="K459" i="31"/>
  <c r="J459" i="31"/>
  <c r="B459" i="31"/>
  <c r="A459" i="31"/>
  <c r="R458" i="31"/>
  <c r="Q458" i="31"/>
  <c r="P458" i="31"/>
  <c r="O458" i="31"/>
  <c r="N458" i="31"/>
  <c r="M458" i="31"/>
  <c r="L458" i="31"/>
  <c r="K458" i="31"/>
  <c r="J458" i="31"/>
  <c r="B458" i="31"/>
  <c r="A458" i="31"/>
  <c r="R457" i="31"/>
  <c r="Q457" i="31"/>
  <c r="P457" i="31"/>
  <c r="O457" i="31"/>
  <c r="N457" i="31"/>
  <c r="M457" i="31"/>
  <c r="L457" i="31"/>
  <c r="K457" i="31"/>
  <c r="J457" i="31"/>
  <c r="B457" i="31"/>
  <c r="A457" i="31"/>
  <c r="R456" i="31"/>
  <c r="Q456" i="31"/>
  <c r="P456" i="31"/>
  <c r="O456" i="31"/>
  <c r="N456" i="31"/>
  <c r="M456" i="31"/>
  <c r="L456" i="31"/>
  <c r="K456" i="31"/>
  <c r="J456" i="31"/>
  <c r="B456" i="31"/>
  <c r="A456" i="31"/>
  <c r="R455" i="31"/>
  <c r="Q455" i="31"/>
  <c r="P455" i="31"/>
  <c r="O455" i="31"/>
  <c r="N455" i="31"/>
  <c r="M455" i="31"/>
  <c r="L455" i="31"/>
  <c r="K455" i="31"/>
  <c r="J455" i="31"/>
  <c r="B455" i="31"/>
  <c r="A455" i="31"/>
  <c r="R454" i="31"/>
  <c r="Q454" i="31"/>
  <c r="P454" i="31"/>
  <c r="O454" i="31"/>
  <c r="N454" i="31"/>
  <c r="M454" i="31"/>
  <c r="L454" i="31"/>
  <c r="K454" i="31"/>
  <c r="J454" i="31"/>
  <c r="B454" i="31"/>
  <c r="A454" i="31"/>
  <c r="R453" i="31"/>
  <c r="Q453" i="31"/>
  <c r="P453" i="31"/>
  <c r="O453" i="31"/>
  <c r="N453" i="31"/>
  <c r="M453" i="31"/>
  <c r="L453" i="31"/>
  <c r="K453" i="31"/>
  <c r="J453" i="31"/>
  <c r="B453" i="31"/>
  <c r="A453" i="31"/>
  <c r="R452" i="31"/>
  <c r="Q452" i="31"/>
  <c r="P452" i="31"/>
  <c r="O452" i="31"/>
  <c r="N452" i="31"/>
  <c r="M452" i="31"/>
  <c r="L452" i="31"/>
  <c r="K452" i="31"/>
  <c r="J452" i="31"/>
  <c r="B452" i="31"/>
  <c r="A452" i="31"/>
  <c r="P451" i="31"/>
  <c r="O451" i="31"/>
  <c r="N451" i="31"/>
  <c r="M451" i="31"/>
  <c r="L451" i="31"/>
  <c r="K451" i="31"/>
  <c r="J451" i="31"/>
  <c r="B451" i="31"/>
  <c r="A451" i="31"/>
  <c r="R450" i="31"/>
  <c r="Q450" i="31"/>
  <c r="P450" i="31"/>
  <c r="O450" i="31"/>
  <c r="N450" i="31"/>
  <c r="M450" i="31"/>
  <c r="L450" i="31"/>
  <c r="K450" i="31"/>
  <c r="J450" i="31"/>
  <c r="B450" i="31"/>
  <c r="A450" i="31"/>
  <c r="R449" i="31"/>
  <c r="Q449" i="31"/>
  <c r="P449" i="31"/>
  <c r="O449" i="31"/>
  <c r="N449" i="31"/>
  <c r="M449" i="31"/>
  <c r="L449" i="31"/>
  <c r="K449" i="31"/>
  <c r="J449" i="31"/>
  <c r="B449" i="31"/>
  <c r="A449" i="31"/>
  <c r="R448" i="31"/>
  <c r="Q448" i="31"/>
  <c r="P448" i="31"/>
  <c r="O448" i="31"/>
  <c r="N448" i="31"/>
  <c r="M448" i="31"/>
  <c r="L448" i="31"/>
  <c r="K448" i="31"/>
  <c r="J448" i="31"/>
  <c r="B448" i="31"/>
  <c r="A448" i="31"/>
  <c r="R447" i="31"/>
  <c r="Q447" i="31"/>
  <c r="P447" i="31"/>
  <c r="O447" i="31"/>
  <c r="N447" i="31"/>
  <c r="M447" i="31"/>
  <c r="L447" i="31"/>
  <c r="K447" i="31"/>
  <c r="J447" i="31"/>
  <c r="B447" i="31"/>
  <c r="A447" i="31"/>
  <c r="R446" i="31"/>
  <c r="Q446" i="31"/>
  <c r="P446" i="31"/>
  <c r="O446" i="31"/>
  <c r="N446" i="31"/>
  <c r="M446" i="31"/>
  <c r="L446" i="31"/>
  <c r="K446" i="31"/>
  <c r="J446" i="31"/>
  <c r="B446" i="31"/>
  <c r="A446" i="31"/>
  <c r="R445" i="31"/>
  <c r="Q445" i="31"/>
  <c r="P445" i="31"/>
  <c r="O445" i="31"/>
  <c r="N445" i="31"/>
  <c r="M445" i="31"/>
  <c r="L445" i="31"/>
  <c r="K445" i="31"/>
  <c r="J445" i="31"/>
  <c r="B445" i="31"/>
  <c r="A445" i="31"/>
  <c r="R444" i="31"/>
  <c r="Q444" i="31"/>
  <c r="P444" i="31"/>
  <c r="O444" i="31"/>
  <c r="N444" i="31"/>
  <c r="M444" i="31"/>
  <c r="L444" i="31"/>
  <c r="K444" i="31"/>
  <c r="J444" i="31"/>
  <c r="B444" i="31"/>
  <c r="A444" i="31"/>
  <c r="R443" i="31"/>
  <c r="Q443" i="31"/>
  <c r="P443" i="31"/>
  <c r="O443" i="31"/>
  <c r="N443" i="31"/>
  <c r="M443" i="31"/>
  <c r="L443" i="31"/>
  <c r="K443" i="31"/>
  <c r="J443" i="31"/>
  <c r="B443" i="31"/>
  <c r="A443" i="31"/>
  <c r="R442" i="31"/>
  <c r="Q442" i="31"/>
  <c r="P442" i="31"/>
  <c r="O442" i="31"/>
  <c r="N442" i="31"/>
  <c r="M442" i="31"/>
  <c r="L442" i="31"/>
  <c r="K442" i="31"/>
  <c r="J442" i="31"/>
  <c r="B442" i="31"/>
  <c r="A442" i="31"/>
  <c r="R441" i="31"/>
  <c r="Q441" i="31"/>
  <c r="P441" i="31"/>
  <c r="O441" i="31"/>
  <c r="N441" i="31"/>
  <c r="M441" i="31"/>
  <c r="L441" i="31"/>
  <c r="K441" i="31"/>
  <c r="J441" i="31"/>
  <c r="B441" i="31"/>
  <c r="A441" i="31"/>
  <c r="R440" i="31"/>
  <c r="Q440" i="31"/>
  <c r="P440" i="31"/>
  <c r="O440" i="31"/>
  <c r="N440" i="31"/>
  <c r="M440" i="31"/>
  <c r="L440" i="31"/>
  <c r="K440" i="31"/>
  <c r="J440" i="31"/>
  <c r="B440" i="31"/>
  <c r="A440" i="31"/>
  <c r="R439" i="31"/>
  <c r="Q439" i="31"/>
  <c r="P439" i="31"/>
  <c r="O439" i="31"/>
  <c r="N439" i="31"/>
  <c r="M439" i="31"/>
  <c r="L439" i="31"/>
  <c r="K439" i="31"/>
  <c r="J439" i="31"/>
  <c r="B439" i="31"/>
  <c r="A439" i="31"/>
  <c r="R438" i="31"/>
  <c r="Q438" i="31"/>
  <c r="P438" i="31"/>
  <c r="O438" i="31"/>
  <c r="N438" i="31"/>
  <c r="M438" i="31"/>
  <c r="L438" i="31"/>
  <c r="K438" i="31"/>
  <c r="J438" i="31"/>
  <c r="B438" i="31"/>
  <c r="A438" i="31"/>
  <c r="R437" i="31"/>
  <c r="Q437" i="31"/>
  <c r="P437" i="31"/>
  <c r="O437" i="31"/>
  <c r="N437" i="31"/>
  <c r="M437" i="31"/>
  <c r="L437" i="31"/>
  <c r="K437" i="31"/>
  <c r="J437" i="31"/>
  <c r="B437" i="31"/>
  <c r="A437" i="31"/>
  <c r="R436" i="31"/>
  <c r="Q436" i="31"/>
  <c r="P436" i="31"/>
  <c r="O436" i="31"/>
  <c r="N436" i="31"/>
  <c r="M436" i="31"/>
  <c r="L436" i="31"/>
  <c r="K436" i="31"/>
  <c r="J436" i="31"/>
  <c r="B436" i="31"/>
  <c r="A436" i="31"/>
  <c r="R435" i="31"/>
  <c r="Q435" i="31"/>
  <c r="P435" i="31"/>
  <c r="O435" i="31"/>
  <c r="N435" i="31"/>
  <c r="M435" i="31"/>
  <c r="L435" i="31"/>
  <c r="K435" i="31"/>
  <c r="J435" i="31"/>
  <c r="B435" i="31"/>
  <c r="A435" i="31"/>
  <c r="R434" i="31"/>
  <c r="Q434" i="31"/>
  <c r="P434" i="31"/>
  <c r="O434" i="31"/>
  <c r="N434" i="31"/>
  <c r="M434" i="31"/>
  <c r="L434" i="31"/>
  <c r="K434" i="31"/>
  <c r="J434" i="31"/>
  <c r="B434" i="31"/>
  <c r="A434" i="31"/>
  <c r="R433" i="31"/>
  <c r="Q433" i="31"/>
  <c r="P433" i="31"/>
  <c r="O433" i="31"/>
  <c r="N433" i="31"/>
  <c r="M433" i="31"/>
  <c r="L433" i="31"/>
  <c r="K433" i="31"/>
  <c r="J433" i="31"/>
  <c r="B433" i="31"/>
  <c r="A433" i="31"/>
  <c r="R432" i="31"/>
  <c r="Q432" i="31"/>
  <c r="P432" i="31"/>
  <c r="O432" i="31"/>
  <c r="N432" i="31"/>
  <c r="M432" i="31"/>
  <c r="L432" i="31"/>
  <c r="K432" i="31"/>
  <c r="J432" i="31"/>
  <c r="B432" i="31"/>
  <c r="A432" i="31"/>
  <c r="R431" i="31"/>
  <c r="Q431" i="31"/>
  <c r="P431" i="31"/>
  <c r="O431" i="31"/>
  <c r="N431" i="31"/>
  <c r="M431" i="31"/>
  <c r="L431" i="31"/>
  <c r="K431" i="31"/>
  <c r="J431" i="31"/>
  <c r="B431" i="31"/>
  <c r="A431" i="31"/>
  <c r="R430" i="31"/>
  <c r="Q430" i="31"/>
  <c r="P430" i="31"/>
  <c r="O430" i="31"/>
  <c r="N430" i="31"/>
  <c r="M430" i="31"/>
  <c r="L430" i="31"/>
  <c r="K430" i="31"/>
  <c r="J430" i="31"/>
  <c r="B430" i="31"/>
  <c r="A430" i="31"/>
  <c r="R429" i="31"/>
  <c r="Q429" i="31"/>
  <c r="P429" i="31"/>
  <c r="O429" i="31"/>
  <c r="N429" i="31"/>
  <c r="M429" i="31"/>
  <c r="L429" i="31"/>
  <c r="K429" i="31"/>
  <c r="J429" i="31"/>
  <c r="B429" i="31"/>
  <c r="A429" i="31"/>
  <c r="R428" i="31"/>
  <c r="Q428" i="31"/>
  <c r="P428" i="31"/>
  <c r="O428" i="31"/>
  <c r="N428" i="31"/>
  <c r="M428" i="31"/>
  <c r="L428" i="31"/>
  <c r="K428" i="31"/>
  <c r="J428" i="31"/>
  <c r="B428" i="31"/>
  <c r="A428" i="31"/>
  <c r="P427" i="31"/>
  <c r="O427" i="31"/>
  <c r="N427" i="31"/>
  <c r="M427" i="31"/>
  <c r="L427" i="31"/>
  <c r="K427" i="31"/>
  <c r="J427" i="31"/>
  <c r="B427" i="31"/>
  <c r="A427" i="31"/>
  <c r="R426" i="31"/>
  <c r="Q426" i="31"/>
  <c r="P426" i="31"/>
  <c r="O426" i="31"/>
  <c r="N426" i="31"/>
  <c r="M426" i="31"/>
  <c r="L426" i="31"/>
  <c r="K426" i="31"/>
  <c r="J426" i="31"/>
  <c r="B426" i="31"/>
  <c r="A426" i="31"/>
  <c r="R425" i="31"/>
  <c r="Q425" i="31"/>
  <c r="P425" i="31"/>
  <c r="O425" i="31"/>
  <c r="N425" i="31"/>
  <c r="M425" i="31"/>
  <c r="L425" i="31"/>
  <c r="K425" i="31"/>
  <c r="J425" i="31"/>
  <c r="B425" i="31"/>
  <c r="A425" i="31"/>
  <c r="R424" i="31"/>
  <c r="Q424" i="31"/>
  <c r="P424" i="31"/>
  <c r="O424" i="31"/>
  <c r="N424" i="31"/>
  <c r="M424" i="31"/>
  <c r="L424" i="31"/>
  <c r="K424" i="31"/>
  <c r="J424" i="31"/>
  <c r="B424" i="31"/>
  <c r="A424" i="31"/>
  <c r="R423" i="31"/>
  <c r="Q423" i="31"/>
  <c r="P423" i="31"/>
  <c r="O423" i="31"/>
  <c r="N423" i="31"/>
  <c r="M423" i="31"/>
  <c r="L423" i="31"/>
  <c r="K423" i="31"/>
  <c r="J423" i="31"/>
  <c r="B423" i="31"/>
  <c r="A423" i="31"/>
  <c r="R422" i="31"/>
  <c r="Q422" i="31"/>
  <c r="P422" i="31"/>
  <c r="O422" i="31"/>
  <c r="N422" i="31"/>
  <c r="M422" i="31"/>
  <c r="L422" i="31"/>
  <c r="K422" i="31"/>
  <c r="J422" i="31"/>
  <c r="B422" i="31"/>
  <c r="A422" i="31"/>
  <c r="R421" i="31"/>
  <c r="Q421" i="31"/>
  <c r="P421" i="31"/>
  <c r="O421" i="31"/>
  <c r="N421" i="31"/>
  <c r="M421" i="31"/>
  <c r="L421" i="31"/>
  <c r="K421" i="31"/>
  <c r="J421" i="31"/>
  <c r="B421" i="31"/>
  <c r="A421" i="31"/>
  <c r="R420" i="31"/>
  <c r="Q420" i="31"/>
  <c r="P420" i="31"/>
  <c r="O420" i="31"/>
  <c r="N420" i="31"/>
  <c r="M420" i="31"/>
  <c r="L420" i="31"/>
  <c r="K420" i="31"/>
  <c r="J420" i="31"/>
  <c r="B420" i="31"/>
  <c r="A420" i="31"/>
  <c r="R419" i="31"/>
  <c r="Q419" i="31"/>
  <c r="P419" i="31"/>
  <c r="O419" i="31"/>
  <c r="N419" i="31"/>
  <c r="M419" i="31"/>
  <c r="L419" i="31"/>
  <c r="K419" i="31"/>
  <c r="J419" i="31"/>
  <c r="B419" i="31"/>
  <c r="A419" i="31"/>
  <c r="R418" i="31"/>
  <c r="Q418" i="31"/>
  <c r="P418" i="31"/>
  <c r="O418" i="31"/>
  <c r="N418" i="31"/>
  <c r="M418" i="31"/>
  <c r="L418" i="31"/>
  <c r="K418" i="31"/>
  <c r="J418" i="31"/>
  <c r="B418" i="31"/>
  <c r="A418" i="31"/>
  <c r="R417" i="31"/>
  <c r="Q417" i="31"/>
  <c r="P417" i="31"/>
  <c r="O417" i="31"/>
  <c r="N417" i="31"/>
  <c r="M417" i="31"/>
  <c r="L417" i="31"/>
  <c r="K417" i="31"/>
  <c r="J417" i="31"/>
  <c r="B417" i="31"/>
  <c r="A417" i="31"/>
  <c r="R416" i="31"/>
  <c r="Q416" i="31"/>
  <c r="P416" i="31"/>
  <c r="O416" i="31"/>
  <c r="N416" i="31"/>
  <c r="M416" i="31"/>
  <c r="L416" i="31"/>
  <c r="K416" i="31"/>
  <c r="J416" i="31"/>
  <c r="B416" i="31"/>
  <c r="A416" i="31"/>
  <c r="R415" i="31"/>
  <c r="Q415" i="31"/>
  <c r="P415" i="31"/>
  <c r="O415" i="31"/>
  <c r="N415" i="31"/>
  <c r="M415" i="31"/>
  <c r="L415" i="31"/>
  <c r="K415" i="31"/>
  <c r="J415" i="31"/>
  <c r="B415" i="31"/>
  <c r="A415" i="31"/>
  <c r="R414" i="31"/>
  <c r="Q414" i="31"/>
  <c r="P414" i="31"/>
  <c r="O414" i="31"/>
  <c r="N414" i="31"/>
  <c r="M414" i="31"/>
  <c r="L414" i="31"/>
  <c r="K414" i="31"/>
  <c r="J414" i="31"/>
  <c r="B414" i="31"/>
  <c r="A414" i="31"/>
  <c r="R413" i="31"/>
  <c r="Q413" i="31"/>
  <c r="P413" i="31"/>
  <c r="O413" i="31"/>
  <c r="N413" i="31"/>
  <c r="M413" i="31"/>
  <c r="L413" i="31"/>
  <c r="K413" i="31"/>
  <c r="J413" i="31"/>
  <c r="B413" i="31"/>
  <c r="A413" i="31"/>
  <c r="R412" i="31"/>
  <c r="Q412" i="31"/>
  <c r="P412" i="31"/>
  <c r="O412" i="31"/>
  <c r="N412" i="31"/>
  <c r="M412" i="31"/>
  <c r="L412" i="31"/>
  <c r="K412" i="31"/>
  <c r="J412" i="31"/>
  <c r="B412" i="31"/>
  <c r="A412" i="31"/>
  <c r="R411" i="31"/>
  <c r="Q411" i="31"/>
  <c r="P411" i="31"/>
  <c r="O411" i="31"/>
  <c r="N411" i="31"/>
  <c r="M411" i="31"/>
  <c r="L411" i="31"/>
  <c r="K411" i="31"/>
  <c r="J411" i="31"/>
  <c r="B411" i="31"/>
  <c r="A411" i="31"/>
  <c r="R410" i="31"/>
  <c r="Q410" i="31"/>
  <c r="P410" i="31"/>
  <c r="O410" i="31"/>
  <c r="N410" i="31"/>
  <c r="M410" i="31"/>
  <c r="L410" i="31"/>
  <c r="K410" i="31"/>
  <c r="J410" i="31"/>
  <c r="B410" i="31"/>
  <c r="A410" i="31"/>
  <c r="R409" i="31"/>
  <c r="Q409" i="31"/>
  <c r="P409" i="31"/>
  <c r="O409" i="31"/>
  <c r="N409" i="31"/>
  <c r="M409" i="31"/>
  <c r="L409" i="31"/>
  <c r="K409" i="31"/>
  <c r="J409" i="31"/>
  <c r="B409" i="31"/>
  <c r="A409" i="31"/>
  <c r="R408" i="31"/>
  <c r="Q408" i="31"/>
  <c r="P408" i="31"/>
  <c r="O408" i="31"/>
  <c r="N408" i="31"/>
  <c r="M408" i="31"/>
  <c r="L408" i="31"/>
  <c r="K408" i="31"/>
  <c r="J408" i="31"/>
  <c r="B408" i="31"/>
  <c r="A408" i="31"/>
  <c r="R407" i="31"/>
  <c r="Q407" i="31"/>
  <c r="P407" i="31"/>
  <c r="O407" i="31"/>
  <c r="N407" i="31"/>
  <c r="M407" i="31"/>
  <c r="L407" i="31"/>
  <c r="K407" i="31"/>
  <c r="J407" i="31"/>
  <c r="B407" i="31"/>
  <c r="A407" i="31"/>
  <c r="R406" i="31"/>
  <c r="Q406" i="31"/>
  <c r="P406" i="31"/>
  <c r="O406" i="31"/>
  <c r="N406" i="31"/>
  <c r="M406" i="31"/>
  <c r="L406" i="31"/>
  <c r="K406" i="31"/>
  <c r="J406" i="31"/>
  <c r="B406" i="31"/>
  <c r="A406" i="31"/>
  <c r="R405" i="31"/>
  <c r="Q405" i="31"/>
  <c r="P405" i="31"/>
  <c r="O405" i="31"/>
  <c r="N405" i="31"/>
  <c r="M405" i="31"/>
  <c r="L405" i="31"/>
  <c r="K405" i="31"/>
  <c r="J405" i="31"/>
  <c r="B405" i="31"/>
  <c r="A405" i="31"/>
  <c r="R404" i="31"/>
  <c r="Q404" i="31"/>
  <c r="P404" i="31"/>
  <c r="O404" i="31"/>
  <c r="N404" i="31"/>
  <c r="M404" i="31"/>
  <c r="L404" i="31"/>
  <c r="K404" i="31"/>
  <c r="J404" i="31"/>
  <c r="B404" i="31"/>
  <c r="A404" i="31"/>
  <c r="P403" i="31"/>
  <c r="O403" i="31"/>
  <c r="N403" i="31"/>
  <c r="M403" i="31"/>
  <c r="L403" i="31"/>
  <c r="K403" i="31"/>
  <c r="J403" i="31"/>
  <c r="B403" i="31"/>
  <c r="A403" i="31"/>
  <c r="R402" i="31"/>
  <c r="Q402" i="31"/>
  <c r="P402" i="31"/>
  <c r="O402" i="31"/>
  <c r="N402" i="31"/>
  <c r="M402" i="31"/>
  <c r="L402" i="31"/>
  <c r="K402" i="31"/>
  <c r="J402" i="31"/>
  <c r="B402" i="31"/>
  <c r="A402" i="31"/>
  <c r="R401" i="31"/>
  <c r="Q401" i="31"/>
  <c r="P401" i="31"/>
  <c r="O401" i="31"/>
  <c r="N401" i="31"/>
  <c r="M401" i="31"/>
  <c r="L401" i="31"/>
  <c r="K401" i="31"/>
  <c r="J401" i="31"/>
  <c r="B401" i="31"/>
  <c r="A401" i="31"/>
  <c r="R400" i="31"/>
  <c r="Q400" i="31"/>
  <c r="P400" i="31"/>
  <c r="O400" i="31"/>
  <c r="N400" i="31"/>
  <c r="M400" i="31"/>
  <c r="L400" i="31"/>
  <c r="K400" i="31"/>
  <c r="J400" i="31"/>
  <c r="B400" i="31"/>
  <c r="A400" i="31"/>
  <c r="R399" i="31"/>
  <c r="Q399" i="31"/>
  <c r="P399" i="31"/>
  <c r="O399" i="31"/>
  <c r="N399" i="31"/>
  <c r="M399" i="31"/>
  <c r="L399" i="31"/>
  <c r="K399" i="31"/>
  <c r="J399" i="31"/>
  <c r="B399" i="31"/>
  <c r="A399" i="31"/>
  <c r="R398" i="31"/>
  <c r="Q398" i="31"/>
  <c r="P398" i="31"/>
  <c r="O398" i="31"/>
  <c r="N398" i="31"/>
  <c r="M398" i="31"/>
  <c r="L398" i="31"/>
  <c r="K398" i="31"/>
  <c r="J398" i="31"/>
  <c r="B398" i="31"/>
  <c r="A398" i="31"/>
  <c r="R397" i="31"/>
  <c r="Q397" i="31"/>
  <c r="P397" i="31"/>
  <c r="O397" i="31"/>
  <c r="N397" i="31"/>
  <c r="M397" i="31"/>
  <c r="L397" i="31"/>
  <c r="K397" i="31"/>
  <c r="J397" i="31"/>
  <c r="B397" i="31"/>
  <c r="A397" i="31"/>
  <c r="R396" i="31"/>
  <c r="Q396" i="31"/>
  <c r="P396" i="31"/>
  <c r="O396" i="31"/>
  <c r="N396" i="31"/>
  <c r="M396" i="31"/>
  <c r="L396" i="31"/>
  <c r="K396" i="31"/>
  <c r="J396" i="31"/>
  <c r="B396" i="31"/>
  <c r="A396" i="31"/>
  <c r="R395" i="31"/>
  <c r="Q395" i="31"/>
  <c r="P395" i="31"/>
  <c r="O395" i="31"/>
  <c r="N395" i="31"/>
  <c r="M395" i="31"/>
  <c r="L395" i="31"/>
  <c r="K395" i="31"/>
  <c r="J395" i="31"/>
  <c r="B395" i="31"/>
  <c r="A395" i="31"/>
  <c r="R394" i="31"/>
  <c r="Q394" i="31"/>
  <c r="P394" i="31"/>
  <c r="O394" i="31"/>
  <c r="N394" i="31"/>
  <c r="M394" i="31"/>
  <c r="L394" i="31"/>
  <c r="K394" i="31"/>
  <c r="J394" i="31"/>
  <c r="B394" i="31"/>
  <c r="A394" i="31"/>
  <c r="R393" i="31"/>
  <c r="Q393" i="31"/>
  <c r="P393" i="31"/>
  <c r="O393" i="31"/>
  <c r="N393" i="31"/>
  <c r="M393" i="31"/>
  <c r="L393" i="31"/>
  <c r="K393" i="31"/>
  <c r="J393" i="31"/>
  <c r="B393" i="31"/>
  <c r="A393" i="31"/>
  <c r="R392" i="31"/>
  <c r="Q392" i="31"/>
  <c r="P392" i="31"/>
  <c r="O392" i="31"/>
  <c r="N392" i="31"/>
  <c r="M392" i="31"/>
  <c r="L392" i="31"/>
  <c r="K392" i="31"/>
  <c r="J392" i="31"/>
  <c r="B392" i="31"/>
  <c r="A392" i="31"/>
  <c r="R391" i="31"/>
  <c r="Q391" i="31"/>
  <c r="P391" i="31"/>
  <c r="O391" i="31"/>
  <c r="N391" i="31"/>
  <c r="M391" i="31"/>
  <c r="L391" i="31"/>
  <c r="K391" i="31"/>
  <c r="J391" i="31"/>
  <c r="B391" i="31"/>
  <c r="A391" i="31"/>
  <c r="R390" i="31"/>
  <c r="Q390" i="31"/>
  <c r="P390" i="31"/>
  <c r="O390" i="31"/>
  <c r="N390" i="31"/>
  <c r="M390" i="31"/>
  <c r="L390" i="31"/>
  <c r="K390" i="31"/>
  <c r="J390" i="31"/>
  <c r="B390" i="31"/>
  <c r="A390" i="31"/>
  <c r="R389" i="31"/>
  <c r="Q389" i="31"/>
  <c r="P389" i="31"/>
  <c r="O389" i="31"/>
  <c r="N389" i="31"/>
  <c r="M389" i="31"/>
  <c r="L389" i="31"/>
  <c r="K389" i="31"/>
  <c r="J389" i="31"/>
  <c r="B389" i="31"/>
  <c r="A389" i="31"/>
  <c r="R388" i="31"/>
  <c r="Q388" i="31"/>
  <c r="P388" i="31"/>
  <c r="O388" i="31"/>
  <c r="N388" i="31"/>
  <c r="M388" i="31"/>
  <c r="L388" i="31"/>
  <c r="K388" i="31"/>
  <c r="J388" i="31"/>
  <c r="B388" i="31"/>
  <c r="A388" i="31"/>
  <c r="R387" i="31"/>
  <c r="Q387" i="31"/>
  <c r="P387" i="31"/>
  <c r="O387" i="31"/>
  <c r="N387" i="31"/>
  <c r="M387" i="31"/>
  <c r="L387" i="31"/>
  <c r="K387" i="31"/>
  <c r="J387" i="31"/>
  <c r="B387" i="31"/>
  <c r="A387" i="31"/>
  <c r="R386" i="31"/>
  <c r="Q386" i="31"/>
  <c r="P386" i="31"/>
  <c r="O386" i="31"/>
  <c r="N386" i="31"/>
  <c r="M386" i="31"/>
  <c r="L386" i="31"/>
  <c r="K386" i="31"/>
  <c r="J386" i="31"/>
  <c r="B386" i="31"/>
  <c r="A386" i="31"/>
  <c r="R385" i="31"/>
  <c r="Q385" i="31"/>
  <c r="P385" i="31"/>
  <c r="O385" i="31"/>
  <c r="N385" i="31"/>
  <c r="M385" i="31"/>
  <c r="L385" i="31"/>
  <c r="K385" i="31"/>
  <c r="J385" i="31"/>
  <c r="B385" i="31"/>
  <c r="A385" i="31"/>
  <c r="R384" i="31"/>
  <c r="Q384" i="31"/>
  <c r="P384" i="31"/>
  <c r="O384" i="31"/>
  <c r="N384" i="31"/>
  <c r="M384" i="31"/>
  <c r="L384" i="31"/>
  <c r="K384" i="31"/>
  <c r="J384" i="31"/>
  <c r="B384" i="31"/>
  <c r="A384" i="31"/>
  <c r="R383" i="31"/>
  <c r="Q383" i="31"/>
  <c r="P383" i="31"/>
  <c r="O383" i="31"/>
  <c r="N383" i="31"/>
  <c r="M383" i="31"/>
  <c r="L383" i="31"/>
  <c r="K383" i="31"/>
  <c r="J383" i="31"/>
  <c r="B383" i="31"/>
  <c r="A383" i="31"/>
  <c r="R382" i="31"/>
  <c r="Q382" i="31"/>
  <c r="P382" i="31"/>
  <c r="O382" i="31"/>
  <c r="N382" i="31"/>
  <c r="M382" i="31"/>
  <c r="L382" i="31"/>
  <c r="K382" i="31"/>
  <c r="J382" i="31"/>
  <c r="B382" i="31"/>
  <c r="A382" i="31"/>
  <c r="R381" i="31"/>
  <c r="Q381" i="31"/>
  <c r="P381" i="31"/>
  <c r="O381" i="31"/>
  <c r="N381" i="31"/>
  <c r="M381" i="31"/>
  <c r="L381" i="31"/>
  <c r="K381" i="31"/>
  <c r="J381" i="31"/>
  <c r="B381" i="31"/>
  <c r="A381" i="31"/>
  <c r="R380" i="31"/>
  <c r="Q380" i="31"/>
  <c r="P380" i="31"/>
  <c r="O380" i="31"/>
  <c r="N380" i="31"/>
  <c r="M380" i="31"/>
  <c r="L380" i="31"/>
  <c r="K380" i="31"/>
  <c r="J380" i="31"/>
  <c r="B380" i="31"/>
  <c r="A380" i="31"/>
  <c r="R379" i="31"/>
  <c r="Q379" i="31"/>
  <c r="O379" i="31"/>
  <c r="N379" i="31"/>
  <c r="M379" i="31"/>
  <c r="L379" i="31"/>
  <c r="K379" i="31"/>
  <c r="J379" i="31"/>
  <c r="B379" i="31"/>
  <c r="A379" i="31"/>
  <c r="R378" i="31"/>
  <c r="Q378" i="31"/>
  <c r="O378" i="31"/>
  <c r="N378" i="31"/>
  <c r="M378" i="31"/>
  <c r="L378" i="31"/>
  <c r="K378" i="31"/>
  <c r="J378" i="31"/>
  <c r="B378" i="31"/>
  <c r="A378" i="31"/>
  <c r="R377" i="31"/>
  <c r="Q377" i="31"/>
  <c r="O377" i="31"/>
  <c r="N377" i="31"/>
  <c r="M377" i="31"/>
  <c r="L377" i="31"/>
  <c r="K377" i="31"/>
  <c r="J377" i="31"/>
  <c r="B377" i="31"/>
  <c r="A377" i="31"/>
  <c r="R376" i="31"/>
  <c r="Q376" i="31"/>
  <c r="O376" i="31"/>
  <c r="N376" i="31"/>
  <c r="M376" i="31"/>
  <c r="L376" i="31"/>
  <c r="K376" i="31"/>
  <c r="J376" i="31"/>
  <c r="B376" i="31"/>
  <c r="A376" i="31"/>
  <c r="R375" i="31"/>
  <c r="Q375" i="31"/>
  <c r="O375" i="31"/>
  <c r="N375" i="31"/>
  <c r="M375" i="31"/>
  <c r="L375" i="31"/>
  <c r="K375" i="31"/>
  <c r="J375" i="31"/>
  <c r="B375" i="31"/>
  <c r="A375" i="31"/>
  <c r="R374" i="31"/>
  <c r="Q374" i="31"/>
  <c r="O374" i="31"/>
  <c r="N374" i="31"/>
  <c r="M374" i="31"/>
  <c r="L374" i="31"/>
  <c r="K374" i="31"/>
  <c r="J374" i="31"/>
  <c r="B374" i="31"/>
  <c r="A374" i="31"/>
  <c r="R373" i="31"/>
  <c r="Q373" i="31"/>
  <c r="O373" i="31"/>
  <c r="N373" i="31"/>
  <c r="M373" i="31"/>
  <c r="L373" i="31"/>
  <c r="K373" i="31"/>
  <c r="J373" i="31"/>
  <c r="B373" i="31"/>
  <c r="A373" i="31"/>
  <c r="R372" i="31"/>
  <c r="Q372" i="31"/>
  <c r="O372" i="31"/>
  <c r="N372" i="31"/>
  <c r="M372" i="31"/>
  <c r="L372" i="31"/>
  <c r="K372" i="31"/>
  <c r="J372" i="31"/>
  <c r="B372" i="31"/>
  <c r="A372" i="31"/>
  <c r="R371" i="31"/>
  <c r="Q371" i="31"/>
  <c r="O371" i="31"/>
  <c r="N371" i="31"/>
  <c r="M371" i="31"/>
  <c r="L371" i="31"/>
  <c r="K371" i="31"/>
  <c r="J371" i="31"/>
  <c r="B371" i="31"/>
  <c r="A371" i="31"/>
  <c r="R370" i="31"/>
  <c r="Q370" i="31"/>
  <c r="O370" i="31"/>
  <c r="N370" i="31"/>
  <c r="M370" i="31"/>
  <c r="L370" i="31"/>
  <c r="K370" i="31"/>
  <c r="J370" i="31"/>
  <c r="B370" i="31"/>
  <c r="A370" i="31"/>
  <c r="R369" i="31"/>
  <c r="Q369" i="31"/>
  <c r="O369" i="31"/>
  <c r="N369" i="31"/>
  <c r="M369" i="31"/>
  <c r="L369" i="31"/>
  <c r="K369" i="31"/>
  <c r="J369" i="31"/>
  <c r="B369" i="31"/>
  <c r="A369" i="31"/>
  <c r="R368" i="31"/>
  <c r="Q368" i="31"/>
  <c r="O368" i="31"/>
  <c r="N368" i="31"/>
  <c r="M368" i="31"/>
  <c r="L368" i="31"/>
  <c r="K368" i="31"/>
  <c r="J368" i="31"/>
  <c r="B368" i="31"/>
  <c r="A368" i="31"/>
  <c r="R367" i="31"/>
  <c r="Q367" i="31"/>
  <c r="O367" i="31"/>
  <c r="N367" i="31"/>
  <c r="M367" i="31"/>
  <c r="L367" i="31"/>
  <c r="K367" i="31"/>
  <c r="J367" i="31"/>
  <c r="B367" i="31"/>
  <c r="A367" i="31"/>
  <c r="R366" i="31"/>
  <c r="Q366" i="31"/>
  <c r="O366" i="31"/>
  <c r="N366" i="31"/>
  <c r="M366" i="31"/>
  <c r="L366" i="31"/>
  <c r="K366" i="31"/>
  <c r="J366" i="31"/>
  <c r="B366" i="31"/>
  <c r="A366" i="31"/>
  <c r="R365" i="31"/>
  <c r="Q365" i="31"/>
  <c r="O365" i="31"/>
  <c r="N365" i="31"/>
  <c r="M365" i="31"/>
  <c r="L365" i="31"/>
  <c r="K365" i="31"/>
  <c r="J365" i="31"/>
  <c r="B365" i="31"/>
  <c r="A365" i="31"/>
  <c r="R364" i="31"/>
  <c r="Q364" i="31"/>
  <c r="O364" i="31"/>
  <c r="N364" i="31"/>
  <c r="M364" i="31"/>
  <c r="L364" i="31"/>
  <c r="K364" i="31"/>
  <c r="J364" i="31"/>
  <c r="B364" i="31"/>
  <c r="A364" i="31"/>
  <c r="R363" i="31"/>
  <c r="Q363" i="31"/>
  <c r="O363" i="31"/>
  <c r="N363" i="31"/>
  <c r="M363" i="31"/>
  <c r="L363" i="31"/>
  <c r="K363" i="31"/>
  <c r="J363" i="31"/>
  <c r="B363" i="31"/>
  <c r="A363" i="31"/>
  <c r="R362" i="31"/>
  <c r="Q362" i="31"/>
  <c r="O362" i="31"/>
  <c r="N362" i="31"/>
  <c r="M362" i="31"/>
  <c r="L362" i="31"/>
  <c r="K362" i="31"/>
  <c r="J362" i="31"/>
  <c r="B362" i="31"/>
  <c r="A362" i="31"/>
  <c r="R361" i="31"/>
  <c r="Q361" i="31"/>
  <c r="O361" i="31"/>
  <c r="N361" i="31"/>
  <c r="M361" i="31"/>
  <c r="L361" i="31"/>
  <c r="K361" i="31"/>
  <c r="J361" i="31"/>
  <c r="B361" i="31"/>
  <c r="A361" i="31"/>
  <c r="R360" i="31"/>
  <c r="Q360" i="31"/>
  <c r="O360" i="31"/>
  <c r="N360" i="31"/>
  <c r="M360" i="31"/>
  <c r="L360" i="31"/>
  <c r="K360" i="31"/>
  <c r="J360" i="31"/>
  <c r="B360" i="31"/>
  <c r="A360" i="31"/>
  <c r="R359" i="31"/>
  <c r="Q359" i="31"/>
  <c r="O359" i="31"/>
  <c r="N359" i="31"/>
  <c r="M359" i="31"/>
  <c r="L359" i="31"/>
  <c r="K359" i="31"/>
  <c r="J359" i="31"/>
  <c r="B359" i="31"/>
  <c r="A359" i="31"/>
  <c r="R358" i="31"/>
  <c r="Q358" i="31"/>
  <c r="O358" i="31"/>
  <c r="N358" i="31"/>
  <c r="M358" i="31"/>
  <c r="L358" i="31"/>
  <c r="K358" i="31"/>
  <c r="J358" i="31"/>
  <c r="B358" i="31"/>
  <c r="A358" i="31"/>
  <c r="R357" i="31"/>
  <c r="Q357" i="31"/>
  <c r="O357" i="31"/>
  <c r="N357" i="31"/>
  <c r="M357" i="31"/>
  <c r="L357" i="31"/>
  <c r="K357" i="31"/>
  <c r="J357" i="31"/>
  <c r="B357" i="31"/>
  <c r="A357" i="31"/>
  <c r="R356" i="31"/>
  <c r="Q356" i="31"/>
  <c r="O356" i="31"/>
  <c r="N356" i="31"/>
  <c r="M356" i="31"/>
  <c r="L356" i="31"/>
  <c r="K356" i="31"/>
  <c r="J356" i="31"/>
  <c r="B356" i="31"/>
  <c r="A356" i="31"/>
  <c r="R355" i="31"/>
  <c r="Q355" i="31"/>
  <c r="O355" i="31"/>
  <c r="N355" i="31"/>
  <c r="M355" i="31"/>
  <c r="L355" i="31"/>
  <c r="K355" i="31"/>
  <c r="J355" i="31"/>
  <c r="B355" i="31"/>
  <c r="A355" i="31"/>
  <c r="P354" i="31"/>
  <c r="O354" i="31"/>
  <c r="N354" i="31"/>
  <c r="M354" i="31"/>
  <c r="L354" i="31"/>
  <c r="K354" i="31"/>
  <c r="J354" i="31"/>
  <c r="B354" i="31"/>
  <c r="A354" i="31"/>
  <c r="R353" i="31"/>
  <c r="Q353" i="31"/>
  <c r="P353" i="31"/>
  <c r="O353" i="31"/>
  <c r="N353" i="31"/>
  <c r="M353" i="31"/>
  <c r="L353" i="31"/>
  <c r="K353" i="31"/>
  <c r="J353" i="31"/>
  <c r="B353" i="31"/>
  <c r="A353" i="31"/>
  <c r="R352" i="31"/>
  <c r="Q352" i="31"/>
  <c r="P352" i="31"/>
  <c r="O352" i="31"/>
  <c r="N352" i="31"/>
  <c r="M352" i="31"/>
  <c r="L352" i="31"/>
  <c r="K352" i="31"/>
  <c r="J352" i="31"/>
  <c r="B352" i="31"/>
  <c r="A352" i="31"/>
  <c r="R351" i="31"/>
  <c r="Q351" i="31"/>
  <c r="P351" i="31"/>
  <c r="O351" i="31"/>
  <c r="N351" i="31"/>
  <c r="M351" i="31"/>
  <c r="L351" i="31"/>
  <c r="K351" i="31"/>
  <c r="J351" i="31"/>
  <c r="B351" i="31"/>
  <c r="A351" i="31"/>
  <c r="R350" i="31"/>
  <c r="Q350" i="31"/>
  <c r="P350" i="31"/>
  <c r="O350" i="31"/>
  <c r="N350" i="31"/>
  <c r="M350" i="31"/>
  <c r="L350" i="31"/>
  <c r="K350" i="31"/>
  <c r="J350" i="31"/>
  <c r="B350" i="31"/>
  <c r="A350" i="31"/>
  <c r="R349" i="31"/>
  <c r="Q349" i="31"/>
  <c r="P349" i="31"/>
  <c r="O349" i="31"/>
  <c r="N349" i="31"/>
  <c r="M349" i="31"/>
  <c r="L349" i="31"/>
  <c r="K349" i="31"/>
  <c r="J349" i="31"/>
  <c r="B349" i="31"/>
  <c r="A349" i="31"/>
  <c r="R348" i="31"/>
  <c r="Q348" i="31"/>
  <c r="P348" i="31"/>
  <c r="O348" i="31"/>
  <c r="N348" i="31"/>
  <c r="M348" i="31"/>
  <c r="L348" i="31"/>
  <c r="K348" i="31"/>
  <c r="J348" i="31"/>
  <c r="B348" i="31"/>
  <c r="A348" i="31"/>
  <c r="R347" i="31"/>
  <c r="Q347" i="31"/>
  <c r="P347" i="31"/>
  <c r="O347" i="31"/>
  <c r="N347" i="31"/>
  <c r="M347" i="31"/>
  <c r="L347" i="31"/>
  <c r="K347" i="31"/>
  <c r="J347" i="31"/>
  <c r="B347" i="31"/>
  <c r="A347" i="31"/>
  <c r="R346" i="31"/>
  <c r="Q346" i="31"/>
  <c r="P346" i="31"/>
  <c r="O346" i="31"/>
  <c r="N346" i="31"/>
  <c r="M346" i="31"/>
  <c r="L346" i="31"/>
  <c r="K346" i="31"/>
  <c r="J346" i="31"/>
  <c r="B346" i="31"/>
  <c r="A346" i="31"/>
  <c r="R345" i="31"/>
  <c r="Q345" i="31"/>
  <c r="P345" i="31"/>
  <c r="O345" i="31"/>
  <c r="N345" i="31"/>
  <c r="M345" i="31"/>
  <c r="L345" i="31"/>
  <c r="K345" i="31"/>
  <c r="J345" i="31"/>
  <c r="B345" i="31"/>
  <c r="A345" i="31"/>
  <c r="R344" i="31"/>
  <c r="Q344" i="31"/>
  <c r="P344" i="31"/>
  <c r="O344" i="31"/>
  <c r="N344" i="31"/>
  <c r="M344" i="31"/>
  <c r="L344" i="31"/>
  <c r="K344" i="31"/>
  <c r="J344" i="31"/>
  <c r="B344" i="31"/>
  <c r="A344" i="31"/>
  <c r="R343" i="31"/>
  <c r="Q343" i="31"/>
  <c r="P343" i="31"/>
  <c r="O343" i="31"/>
  <c r="N343" i="31"/>
  <c r="M343" i="31"/>
  <c r="L343" i="31"/>
  <c r="K343" i="31"/>
  <c r="J343" i="31"/>
  <c r="B343" i="31"/>
  <c r="A343" i="31"/>
  <c r="R342" i="31"/>
  <c r="Q342" i="31"/>
  <c r="P342" i="31"/>
  <c r="O342" i="31"/>
  <c r="N342" i="31"/>
  <c r="M342" i="31"/>
  <c r="L342" i="31"/>
  <c r="K342" i="31"/>
  <c r="J342" i="31"/>
  <c r="B342" i="31"/>
  <c r="A342" i="31"/>
  <c r="R341" i="31"/>
  <c r="Q341" i="31"/>
  <c r="P341" i="31"/>
  <c r="O341" i="31"/>
  <c r="N341" i="31"/>
  <c r="M341" i="31"/>
  <c r="L341" i="31"/>
  <c r="K341" i="31"/>
  <c r="J341" i="31"/>
  <c r="B341" i="31"/>
  <c r="A341" i="31"/>
  <c r="R340" i="31"/>
  <c r="Q340" i="31"/>
  <c r="P340" i="31"/>
  <c r="O340" i="31"/>
  <c r="N340" i="31"/>
  <c r="M340" i="31"/>
  <c r="L340" i="31"/>
  <c r="K340" i="31"/>
  <c r="J340" i="31"/>
  <c r="B340" i="31"/>
  <c r="A340" i="31"/>
  <c r="R339" i="31"/>
  <c r="Q339" i="31"/>
  <c r="P339" i="31"/>
  <c r="O339" i="31"/>
  <c r="N339" i="31"/>
  <c r="M339" i="31"/>
  <c r="L339" i="31"/>
  <c r="K339" i="31"/>
  <c r="J339" i="31"/>
  <c r="B339" i="31"/>
  <c r="A339" i="31"/>
  <c r="R338" i="31"/>
  <c r="Q338" i="31"/>
  <c r="P338" i="31"/>
  <c r="O338" i="31"/>
  <c r="N338" i="31"/>
  <c r="M338" i="31"/>
  <c r="L338" i="31"/>
  <c r="K338" i="31"/>
  <c r="J338" i="31"/>
  <c r="B338" i="31"/>
  <c r="A338" i="31"/>
  <c r="R337" i="31"/>
  <c r="Q337" i="31"/>
  <c r="P337" i="31"/>
  <c r="O337" i="31"/>
  <c r="N337" i="31"/>
  <c r="M337" i="31"/>
  <c r="L337" i="31"/>
  <c r="K337" i="31"/>
  <c r="J337" i="31"/>
  <c r="B337" i="31"/>
  <c r="A337" i="31"/>
  <c r="R336" i="31"/>
  <c r="Q336" i="31"/>
  <c r="P336" i="31"/>
  <c r="O336" i="31"/>
  <c r="N336" i="31"/>
  <c r="M336" i="31"/>
  <c r="L336" i="31"/>
  <c r="K336" i="31"/>
  <c r="J336" i="31"/>
  <c r="B336" i="31"/>
  <c r="A336" i="31"/>
  <c r="R335" i="31"/>
  <c r="Q335" i="31"/>
  <c r="P335" i="31"/>
  <c r="O335" i="31"/>
  <c r="N335" i="31"/>
  <c r="M335" i="31"/>
  <c r="L335" i="31"/>
  <c r="K335" i="31"/>
  <c r="J335" i="31"/>
  <c r="B335" i="31"/>
  <c r="A335" i="31"/>
  <c r="R334" i="31"/>
  <c r="Q334" i="31"/>
  <c r="P334" i="31"/>
  <c r="O334" i="31"/>
  <c r="N334" i="31"/>
  <c r="M334" i="31"/>
  <c r="L334" i="31"/>
  <c r="K334" i="31"/>
  <c r="J334" i="31"/>
  <c r="B334" i="31"/>
  <c r="A334" i="31"/>
  <c r="R333" i="31"/>
  <c r="Q333" i="31"/>
  <c r="P333" i="31"/>
  <c r="O333" i="31"/>
  <c r="N333" i="31"/>
  <c r="M333" i="31"/>
  <c r="L333" i="31"/>
  <c r="K333" i="31"/>
  <c r="J333" i="31"/>
  <c r="B333" i="31"/>
  <c r="A333" i="31"/>
  <c r="R332" i="31"/>
  <c r="Q332" i="31"/>
  <c r="P332" i="31"/>
  <c r="O332" i="31"/>
  <c r="N332" i="31"/>
  <c r="M332" i="31"/>
  <c r="L332" i="31"/>
  <c r="K332" i="31"/>
  <c r="J332" i="31"/>
  <c r="B332" i="31"/>
  <c r="A332" i="31"/>
  <c r="R331" i="31"/>
  <c r="Q331" i="31"/>
  <c r="P331" i="31"/>
  <c r="O331" i="31"/>
  <c r="N331" i="31"/>
  <c r="M331" i="31"/>
  <c r="L331" i="31"/>
  <c r="K331" i="31"/>
  <c r="J331" i="31"/>
  <c r="B331" i="31"/>
  <c r="A331" i="31"/>
  <c r="R330" i="31"/>
  <c r="Q330" i="31"/>
  <c r="P330" i="31"/>
  <c r="O330" i="31"/>
  <c r="N330" i="31"/>
  <c r="M330" i="31"/>
  <c r="L330" i="31"/>
  <c r="K330" i="31"/>
  <c r="J330" i="31"/>
  <c r="B330" i="31"/>
  <c r="A330" i="31"/>
  <c r="R329" i="31"/>
  <c r="Q329" i="31"/>
  <c r="O329" i="31"/>
  <c r="N329" i="31"/>
  <c r="M329" i="31"/>
  <c r="L329" i="31"/>
  <c r="K329" i="31"/>
  <c r="J329" i="31"/>
  <c r="B329" i="31"/>
  <c r="A329" i="31"/>
  <c r="R328" i="31"/>
  <c r="Q328" i="31"/>
  <c r="O328" i="31"/>
  <c r="N328" i="31"/>
  <c r="M328" i="31"/>
  <c r="L328" i="31"/>
  <c r="K328" i="31"/>
  <c r="J328" i="31"/>
  <c r="B328" i="31"/>
  <c r="A328" i="31"/>
  <c r="R327" i="31"/>
  <c r="Q327" i="31"/>
  <c r="O327" i="31"/>
  <c r="N327" i="31"/>
  <c r="M327" i="31"/>
  <c r="L327" i="31"/>
  <c r="K327" i="31"/>
  <c r="J327" i="31"/>
  <c r="B327" i="31"/>
  <c r="A327" i="31"/>
  <c r="R326" i="31"/>
  <c r="Q326" i="31"/>
  <c r="O326" i="31"/>
  <c r="N326" i="31"/>
  <c r="M326" i="31"/>
  <c r="L326" i="31"/>
  <c r="K326" i="31"/>
  <c r="J326" i="31"/>
  <c r="B326" i="31"/>
  <c r="A326" i="31"/>
  <c r="R325" i="31"/>
  <c r="Q325" i="31"/>
  <c r="O325" i="31"/>
  <c r="N325" i="31"/>
  <c r="M325" i="31"/>
  <c r="L325" i="31"/>
  <c r="K325" i="31"/>
  <c r="J325" i="31"/>
  <c r="B325" i="31"/>
  <c r="A325" i="31"/>
  <c r="R324" i="31"/>
  <c r="Q324" i="31"/>
  <c r="O324" i="31"/>
  <c r="N324" i="31"/>
  <c r="M324" i="31"/>
  <c r="L324" i="31"/>
  <c r="K324" i="31"/>
  <c r="J324" i="31"/>
  <c r="B324" i="31"/>
  <c r="A324" i="31"/>
  <c r="R323" i="31"/>
  <c r="Q323" i="31"/>
  <c r="O323" i="31"/>
  <c r="N323" i="31"/>
  <c r="M323" i="31"/>
  <c r="L323" i="31"/>
  <c r="K323" i="31"/>
  <c r="J323" i="31"/>
  <c r="B323" i="31"/>
  <c r="A323" i="31"/>
  <c r="R322" i="31"/>
  <c r="Q322" i="31"/>
  <c r="O322" i="31"/>
  <c r="N322" i="31"/>
  <c r="M322" i="31"/>
  <c r="L322" i="31"/>
  <c r="K322" i="31"/>
  <c r="J322" i="31"/>
  <c r="B322" i="31"/>
  <c r="A322" i="31"/>
  <c r="R321" i="31"/>
  <c r="Q321" i="31"/>
  <c r="O321" i="31"/>
  <c r="N321" i="31"/>
  <c r="M321" i="31"/>
  <c r="L321" i="31"/>
  <c r="K321" i="31"/>
  <c r="J321" i="31"/>
  <c r="B321" i="31"/>
  <c r="A321" i="31"/>
  <c r="R320" i="31"/>
  <c r="Q320" i="31"/>
  <c r="O320" i="31"/>
  <c r="N320" i="31"/>
  <c r="M320" i="31"/>
  <c r="L320" i="31"/>
  <c r="K320" i="31"/>
  <c r="J320" i="31"/>
  <c r="B320" i="31"/>
  <c r="A320" i="31"/>
  <c r="R319" i="31"/>
  <c r="Q319" i="31"/>
  <c r="O319" i="31"/>
  <c r="N319" i="31"/>
  <c r="M319" i="31"/>
  <c r="L319" i="31"/>
  <c r="K319" i="31"/>
  <c r="J319" i="31"/>
  <c r="B319" i="31"/>
  <c r="A319" i="31"/>
  <c r="R318" i="31"/>
  <c r="Q318" i="31"/>
  <c r="O318" i="31"/>
  <c r="N318" i="31"/>
  <c r="M318" i="31"/>
  <c r="L318" i="31"/>
  <c r="K318" i="31"/>
  <c r="J318" i="31"/>
  <c r="B318" i="31"/>
  <c r="A318" i="31"/>
  <c r="R317" i="31"/>
  <c r="Q317" i="31"/>
  <c r="O317" i="31"/>
  <c r="N317" i="31"/>
  <c r="M317" i="31"/>
  <c r="L317" i="31"/>
  <c r="K317" i="31"/>
  <c r="J317" i="31"/>
  <c r="B317" i="31"/>
  <c r="A317" i="31"/>
  <c r="R316" i="31"/>
  <c r="Q316" i="31"/>
  <c r="O316" i="31"/>
  <c r="N316" i="31"/>
  <c r="M316" i="31"/>
  <c r="L316" i="31"/>
  <c r="K316" i="31"/>
  <c r="J316" i="31"/>
  <c r="B316" i="31"/>
  <c r="A316" i="31"/>
  <c r="R315" i="31"/>
  <c r="Q315" i="31"/>
  <c r="O315" i="31"/>
  <c r="N315" i="31"/>
  <c r="M315" i="31"/>
  <c r="L315" i="31"/>
  <c r="K315" i="31"/>
  <c r="J315" i="31"/>
  <c r="B315" i="31"/>
  <c r="A315" i="31"/>
  <c r="R314" i="31"/>
  <c r="Q314" i="31"/>
  <c r="O314" i="31"/>
  <c r="N314" i="31"/>
  <c r="M314" i="31"/>
  <c r="L314" i="31"/>
  <c r="K314" i="31"/>
  <c r="J314" i="31"/>
  <c r="B314" i="31"/>
  <c r="A314" i="31"/>
  <c r="R313" i="31"/>
  <c r="Q313" i="31"/>
  <c r="O313" i="31"/>
  <c r="N313" i="31"/>
  <c r="M313" i="31"/>
  <c r="L313" i="31"/>
  <c r="K313" i="31"/>
  <c r="J313" i="31"/>
  <c r="B313" i="31"/>
  <c r="A313" i="31"/>
  <c r="R312" i="31"/>
  <c r="Q312" i="31"/>
  <c r="O312" i="31"/>
  <c r="N312" i="31"/>
  <c r="M312" i="31"/>
  <c r="L312" i="31"/>
  <c r="K312" i="31"/>
  <c r="J312" i="31"/>
  <c r="B312" i="31"/>
  <c r="A312" i="31"/>
  <c r="R311" i="31"/>
  <c r="Q311" i="31"/>
  <c r="O311" i="31"/>
  <c r="N311" i="31"/>
  <c r="M311" i="31"/>
  <c r="L311" i="31"/>
  <c r="K311" i="31"/>
  <c r="J311" i="31"/>
  <c r="B311" i="31"/>
  <c r="A311" i="31"/>
  <c r="R310" i="31"/>
  <c r="Q310" i="31"/>
  <c r="O310" i="31"/>
  <c r="N310" i="31"/>
  <c r="M310" i="31"/>
  <c r="L310" i="31"/>
  <c r="K310" i="31"/>
  <c r="J310" i="31"/>
  <c r="B310" i="31"/>
  <c r="A310" i="31"/>
  <c r="R309" i="31"/>
  <c r="Q309" i="31"/>
  <c r="O309" i="31"/>
  <c r="N309" i="31"/>
  <c r="M309" i="31"/>
  <c r="L309" i="31"/>
  <c r="K309" i="31"/>
  <c r="J309" i="31"/>
  <c r="B309" i="31"/>
  <c r="A309" i="31"/>
  <c r="R308" i="31"/>
  <c r="Q308" i="31"/>
  <c r="O308" i="31"/>
  <c r="N308" i="31"/>
  <c r="M308" i="31"/>
  <c r="L308" i="31"/>
  <c r="K308" i="31"/>
  <c r="J308" i="31"/>
  <c r="B308" i="31"/>
  <c r="A308" i="31"/>
  <c r="R307" i="31"/>
  <c r="Q307" i="31"/>
  <c r="O307" i="31"/>
  <c r="N307" i="31"/>
  <c r="M307" i="31"/>
  <c r="L307" i="31"/>
  <c r="K307" i="31"/>
  <c r="J307" i="31"/>
  <c r="B307" i="31"/>
  <c r="A307" i="31"/>
  <c r="R306" i="31"/>
  <c r="Q306" i="31"/>
  <c r="O306" i="31"/>
  <c r="N306" i="31"/>
  <c r="M306" i="31"/>
  <c r="L306" i="31"/>
  <c r="K306" i="31"/>
  <c r="J306" i="31"/>
  <c r="B306" i="31"/>
  <c r="A306" i="31"/>
  <c r="R305" i="31"/>
  <c r="Q305" i="31"/>
  <c r="O305" i="31"/>
  <c r="N305" i="31"/>
  <c r="M305" i="31"/>
  <c r="L305" i="31"/>
  <c r="K305" i="31"/>
  <c r="J305" i="31"/>
  <c r="B305" i="31"/>
  <c r="A305" i="31"/>
  <c r="R304" i="31"/>
  <c r="Q304" i="31"/>
  <c r="O304" i="31"/>
  <c r="N304" i="31"/>
  <c r="M304" i="31"/>
  <c r="L304" i="31"/>
  <c r="K304" i="31"/>
  <c r="J304" i="31"/>
  <c r="B304" i="31"/>
  <c r="A304" i="31"/>
  <c r="R303" i="31"/>
  <c r="Q303" i="31"/>
  <c r="P303" i="31"/>
  <c r="O303" i="31"/>
  <c r="N303" i="31"/>
  <c r="M303" i="31"/>
  <c r="L303" i="31"/>
  <c r="K303" i="31"/>
  <c r="J303" i="31"/>
  <c r="B303" i="31"/>
  <c r="A303" i="31"/>
  <c r="R302" i="31"/>
  <c r="Q302" i="31"/>
  <c r="O302" i="31"/>
  <c r="N302" i="31"/>
  <c r="M302" i="31"/>
  <c r="L302" i="31"/>
  <c r="K302" i="31"/>
  <c r="J302" i="31"/>
  <c r="B302" i="31"/>
  <c r="A302" i="31"/>
  <c r="R301" i="31"/>
  <c r="Q301" i="31"/>
  <c r="P301" i="31"/>
  <c r="O301" i="31"/>
  <c r="N301" i="31"/>
  <c r="M301" i="31"/>
  <c r="L301" i="31"/>
  <c r="K301" i="31"/>
  <c r="J301" i="31"/>
  <c r="B301" i="31"/>
  <c r="A301" i="31"/>
  <c r="R300" i="31"/>
  <c r="Q300" i="31"/>
  <c r="P300" i="31"/>
  <c r="O300" i="31"/>
  <c r="N300" i="31"/>
  <c r="M300" i="31"/>
  <c r="L300" i="31"/>
  <c r="K300" i="31"/>
  <c r="J300" i="31"/>
  <c r="B300" i="31"/>
  <c r="A300" i="31"/>
  <c r="R299" i="31"/>
  <c r="Q299" i="31"/>
  <c r="P299" i="31"/>
  <c r="O299" i="31"/>
  <c r="N299" i="31"/>
  <c r="M299" i="31"/>
  <c r="L299" i="31"/>
  <c r="K299" i="31"/>
  <c r="J299" i="31"/>
  <c r="B299" i="31"/>
  <c r="A299" i="31"/>
  <c r="R298" i="31"/>
  <c r="Q298" i="31"/>
  <c r="P298" i="31"/>
  <c r="O298" i="31"/>
  <c r="N298" i="31"/>
  <c r="M298" i="31"/>
  <c r="L298" i="31"/>
  <c r="K298" i="31"/>
  <c r="J298" i="31"/>
  <c r="B298" i="31"/>
  <c r="A298" i="31"/>
  <c r="R297" i="31"/>
  <c r="Q297" i="31"/>
  <c r="P297" i="31"/>
  <c r="O297" i="31"/>
  <c r="N297" i="31"/>
  <c r="M297" i="31"/>
  <c r="L297" i="31"/>
  <c r="K297" i="31"/>
  <c r="J297" i="31"/>
  <c r="B297" i="31"/>
  <c r="A297" i="31"/>
  <c r="R296" i="31"/>
  <c r="Q296" i="31"/>
  <c r="P296" i="31"/>
  <c r="O296" i="31"/>
  <c r="N296" i="31"/>
  <c r="M296" i="31"/>
  <c r="L296" i="31"/>
  <c r="K296" i="31"/>
  <c r="J296" i="31"/>
  <c r="B296" i="31"/>
  <c r="A296" i="31"/>
  <c r="R295" i="31"/>
  <c r="Q295" i="31"/>
  <c r="P295" i="31"/>
  <c r="O295" i="31"/>
  <c r="N295" i="31"/>
  <c r="M295" i="31"/>
  <c r="L295" i="31"/>
  <c r="K295" i="31"/>
  <c r="J295" i="31"/>
  <c r="B295" i="31"/>
  <c r="A295" i="31"/>
  <c r="R294" i="31"/>
  <c r="Q294" i="31"/>
  <c r="P294" i="31"/>
  <c r="O294" i="31"/>
  <c r="N294" i="31"/>
  <c r="M294" i="31"/>
  <c r="L294" i="31"/>
  <c r="K294" i="31"/>
  <c r="J294" i="31"/>
  <c r="B294" i="31"/>
  <c r="A294" i="31"/>
  <c r="R293" i="31"/>
  <c r="Q293" i="31"/>
  <c r="P293" i="31"/>
  <c r="O293" i="31"/>
  <c r="N293" i="31"/>
  <c r="M293" i="31"/>
  <c r="L293" i="31"/>
  <c r="K293" i="31"/>
  <c r="J293" i="31"/>
  <c r="B293" i="31"/>
  <c r="A293" i="31"/>
  <c r="R292" i="31"/>
  <c r="Q292" i="31"/>
  <c r="P292" i="31"/>
  <c r="O292" i="31"/>
  <c r="N292" i="31"/>
  <c r="M292" i="31"/>
  <c r="L292" i="31"/>
  <c r="K292" i="31"/>
  <c r="J292" i="31"/>
  <c r="B292" i="31"/>
  <c r="A292" i="31"/>
  <c r="R291" i="31"/>
  <c r="Q291" i="31"/>
  <c r="P291" i="31"/>
  <c r="O291" i="31"/>
  <c r="N291" i="31"/>
  <c r="M291" i="31"/>
  <c r="L291" i="31"/>
  <c r="K291" i="31"/>
  <c r="J291" i="31"/>
  <c r="B291" i="31"/>
  <c r="A291" i="31"/>
  <c r="R290" i="31"/>
  <c r="Q290" i="31"/>
  <c r="P290" i="31"/>
  <c r="O290" i="31"/>
  <c r="N290" i="31"/>
  <c r="M290" i="31"/>
  <c r="L290" i="31"/>
  <c r="K290" i="31"/>
  <c r="J290" i="31"/>
  <c r="B290" i="31"/>
  <c r="A290" i="31"/>
  <c r="R289" i="31"/>
  <c r="Q289" i="31"/>
  <c r="P289" i="31"/>
  <c r="O289" i="31"/>
  <c r="N289" i="31"/>
  <c r="M289" i="31"/>
  <c r="L289" i="31"/>
  <c r="K289" i="31"/>
  <c r="J289" i="31"/>
  <c r="B289" i="31"/>
  <c r="A289" i="31"/>
  <c r="R288" i="31"/>
  <c r="Q288" i="31"/>
  <c r="P288" i="31"/>
  <c r="O288" i="31"/>
  <c r="N288" i="31"/>
  <c r="M288" i="31"/>
  <c r="L288" i="31"/>
  <c r="K288" i="31"/>
  <c r="J288" i="31"/>
  <c r="B288" i="31"/>
  <c r="A288" i="31"/>
  <c r="R287" i="31"/>
  <c r="Q287" i="31"/>
  <c r="P287" i="31"/>
  <c r="O287" i="31"/>
  <c r="N287" i="31"/>
  <c r="M287" i="31"/>
  <c r="L287" i="31"/>
  <c r="K287" i="31"/>
  <c r="J287" i="31"/>
  <c r="B287" i="31"/>
  <c r="A287" i="31"/>
  <c r="R286" i="31"/>
  <c r="Q286" i="31"/>
  <c r="P286" i="31"/>
  <c r="O286" i="31"/>
  <c r="N286" i="31"/>
  <c r="M286" i="31"/>
  <c r="L286" i="31"/>
  <c r="K286" i="31"/>
  <c r="J286" i="31"/>
  <c r="B286" i="31"/>
  <c r="A286" i="31"/>
  <c r="R285" i="31"/>
  <c r="Q285" i="31"/>
  <c r="P285" i="31"/>
  <c r="O285" i="31"/>
  <c r="N285" i="31"/>
  <c r="M285" i="31"/>
  <c r="L285" i="31"/>
  <c r="K285" i="31"/>
  <c r="J285" i="31"/>
  <c r="B285" i="31"/>
  <c r="A285" i="31"/>
  <c r="R284" i="31"/>
  <c r="Q284" i="31"/>
  <c r="P284" i="31"/>
  <c r="O284" i="31"/>
  <c r="N284" i="31"/>
  <c r="M284" i="31"/>
  <c r="L284" i="31"/>
  <c r="K284" i="31"/>
  <c r="J284" i="31"/>
  <c r="B284" i="31"/>
  <c r="A284" i="31"/>
  <c r="R283" i="31"/>
  <c r="Q283" i="31"/>
  <c r="P283" i="31"/>
  <c r="O283" i="31"/>
  <c r="N283" i="31"/>
  <c r="M283" i="31"/>
  <c r="L283" i="31"/>
  <c r="K283" i="31"/>
  <c r="J283" i="31"/>
  <c r="B283" i="31"/>
  <c r="A283" i="31"/>
  <c r="R282" i="31"/>
  <c r="Q282" i="31"/>
  <c r="P282" i="31"/>
  <c r="O282" i="31"/>
  <c r="N282" i="31"/>
  <c r="M282" i="31"/>
  <c r="L282" i="31"/>
  <c r="K282" i="31"/>
  <c r="J282" i="31"/>
  <c r="B282" i="31"/>
  <c r="A282" i="31"/>
  <c r="R281" i="31"/>
  <c r="Q281" i="31"/>
  <c r="P281" i="31"/>
  <c r="O281" i="31"/>
  <c r="N281" i="31"/>
  <c r="M281" i="31"/>
  <c r="L281" i="31"/>
  <c r="K281" i="31"/>
  <c r="J281" i="31"/>
  <c r="B281" i="31"/>
  <c r="A281" i="31"/>
  <c r="R280" i="31"/>
  <c r="Q280" i="31"/>
  <c r="P280" i="31"/>
  <c r="O280" i="31"/>
  <c r="N280" i="31"/>
  <c r="M280" i="31"/>
  <c r="L280" i="31"/>
  <c r="K280" i="31"/>
  <c r="J280" i="31"/>
  <c r="B280" i="31"/>
  <c r="A280" i="31"/>
  <c r="R279" i="31"/>
  <c r="Q279" i="31"/>
  <c r="P279" i="31"/>
  <c r="O279" i="31"/>
  <c r="N279" i="31"/>
  <c r="M279" i="31"/>
  <c r="L279" i="31"/>
  <c r="K279" i="31"/>
  <c r="J279" i="31"/>
  <c r="B279" i="31"/>
  <c r="A279" i="31"/>
  <c r="R278" i="31"/>
  <c r="Q278" i="31"/>
  <c r="P278" i="31"/>
  <c r="O278" i="31"/>
  <c r="N278" i="31"/>
  <c r="M278" i="31"/>
  <c r="L278" i="31"/>
  <c r="K278" i="31"/>
  <c r="J278" i="31"/>
  <c r="B278" i="31"/>
  <c r="A278" i="31"/>
  <c r="R277" i="31"/>
  <c r="Q277" i="31"/>
  <c r="O277" i="31"/>
  <c r="N277" i="31"/>
  <c r="M277" i="31"/>
  <c r="L277" i="31"/>
  <c r="K277" i="31"/>
  <c r="J277" i="31"/>
  <c r="B277" i="31"/>
  <c r="A277" i="31"/>
  <c r="R276" i="31"/>
  <c r="Q276" i="31"/>
  <c r="O276" i="31"/>
  <c r="N276" i="31"/>
  <c r="M276" i="31"/>
  <c r="L276" i="31"/>
  <c r="K276" i="31"/>
  <c r="J276" i="31"/>
  <c r="B276" i="31"/>
  <c r="A276" i="31"/>
  <c r="R275" i="31"/>
  <c r="Q275" i="31"/>
  <c r="O275" i="31"/>
  <c r="N275" i="31"/>
  <c r="M275" i="31"/>
  <c r="L275" i="31"/>
  <c r="K275" i="31"/>
  <c r="J275" i="31"/>
  <c r="B275" i="31"/>
  <c r="A275" i="31"/>
  <c r="R274" i="31"/>
  <c r="Q274" i="31"/>
  <c r="O274" i="31"/>
  <c r="N274" i="31"/>
  <c r="M274" i="31"/>
  <c r="L274" i="31"/>
  <c r="K274" i="31"/>
  <c r="J274" i="31"/>
  <c r="B274" i="31"/>
  <c r="A274" i="31"/>
  <c r="R273" i="31"/>
  <c r="Q273" i="31"/>
  <c r="O273" i="31"/>
  <c r="N273" i="31"/>
  <c r="M273" i="31"/>
  <c r="L273" i="31"/>
  <c r="K273" i="31"/>
  <c r="J273" i="31"/>
  <c r="B273" i="31"/>
  <c r="A273" i="31"/>
  <c r="R272" i="31"/>
  <c r="Q272" i="31"/>
  <c r="O272" i="31"/>
  <c r="N272" i="31"/>
  <c r="M272" i="31"/>
  <c r="L272" i="31"/>
  <c r="K272" i="31"/>
  <c r="J272" i="31"/>
  <c r="B272" i="31"/>
  <c r="A272" i="31"/>
  <c r="R271" i="31"/>
  <c r="Q271" i="31"/>
  <c r="O271" i="31"/>
  <c r="N271" i="31"/>
  <c r="M271" i="31"/>
  <c r="L271" i="31"/>
  <c r="K271" i="31"/>
  <c r="J271" i="31"/>
  <c r="B271" i="31"/>
  <c r="A271" i="31"/>
  <c r="R270" i="31"/>
  <c r="Q270" i="31"/>
  <c r="O270" i="31"/>
  <c r="N270" i="31"/>
  <c r="M270" i="31"/>
  <c r="L270" i="31"/>
  <c r="K270" i="31"/>
  <c r="J270" i="31"/>
  <c r="B270" i="31"/>
  <c r="A270" i="31"/>
  <c r="R269" i="31"/>
  <c r="Q269" i="31"/>
  <c r="O269" i="31"/>
  <c r="N269" i="31"/>
  <c r="M269" i="31"/>
  <c r="L269" i="31"/>
  <c r="K269" i="31"/>
  <c r="J269" i="31"/>
  <c r="B269" i="31"/>
  <c r="A269" i="31"/>
  <c r="R268" i="31"/>
  <c r="Q268" i="31"/>
  <c r="O268" i="31"/>
  <c r="N268" i="31"/>
  <c r="M268" i="31"/>
  <c r="L268" i="31"/>
  <c r="K268" i="31"/>
  <c r="J268" i="31"/>
  <c r="B268" i="31"/>
  <c r="A268" i="31"/>
  <c r="R267" i="31"/>
  <c r="Q267" i="31"/>
  <c r="O267" i="31"/>
  <c r="N267" i="31"/>
  <c r="M267" i="31"/>
  <c r="L267" i="31"/>
  <c r="K267" i="31"/>
  <c r="J267" i="31"/>
  <c r="B267" i="31"/>
  <c r="A267" i="31"/>
  <c r="R266" i="31"/>
  <c r="Q266" i="31"/>
  <c r="O266" i="31"/>
  <c r="N266" i="31"/>
  <c r="M266" i="31"/>
  <c r="L266" i="31"/>
  <c r="K266" i="31"/>
  <c r="J266" i="31"/>
  <c r="B266" i="31"/>
  <c r="A266" i="31"/>
  <c r="R265" i="31"/>
  <c r="Q265" i="31"/>
  <c r="O265" i="31"/>
  <c r="N265" i="31"/>
  <c r="M265" i="31"/>
  <c r="L265" i="31"/>
  <c r="K265" i="31"/>
  <c r="J265" i="31"/>
  <c r="B265" i="31"/>
  <c r="A265" i="31"/>
  <c r="R264" i="31"/>
  <c r="Q264" i="31"/>
  <c r="O264" i="31"/>
  <c r="N264" i="31"/>
  <c r="M264" i="31"/>
  <c r="L264" i="31"/>
  <c r="K264" i="31"/>
  <c r="J264" i="31"/>
  <c r="B264" i="31"/>
  <c r="A264" i="31"/>
  <c r="R263" i="31"/>
  <c r="Q263" i="31"/>
  <c r="O263" i="31"/>
  <c r="N263" i="31"/>
  <c r="M263" i="31"/>
  <c r="L263" i="31"/>
  <c r="K263" i="31"/>
  <c r="J263" i="31"/>
  <c r="B263" i="31"/>
  <c r="A263" i="31"/>
  <c r="R262" i="31"/>
  <c r="Q262" i="31"/>
  <c r="O262" i="31"/>
  <c r="N262" i="31"/>
  <c r="M262" i="31"/>
  <c r="L262" i="31"/>
  <c r="K262" i="31"/>
  <c r="J262" i="31"/>
  <c r="B262" i="31"/>
  <c r="A262" i="31"/>
  <c r="R261" i="31"/>
  <c r="Q261" i="31"/>
  <c r="O261" i="31"/>
  <c r="N261" i="31"/>
  <c r="M261" i="31"/>
  <c r="L261" i="31"/>
  <c r="K261" i="31"/>
  <c r="J261" i="31"/>
  <c r="B261" i="31"/>
  <c r="A261" i="31"/>
  <c r="R260" i="31"/>
  <c r="Q260" i="31"/>
  <c r="O260" i="31"/>
  <c r="N260" i="31"/>
  <c r="M260" i="31"/>
  <c r="L260" i="31"/>
  <c r="K260" i="31"/>
  <c r="J260" i="31"/>
  <c r="B260" i="31"/>
  <c r="A260" i="31"/>
  <c r="R259" i="31"/>
  <c r="Q259" i="31"/>
  <c r="O259" i="31"/>
  <c r="N259" i="31"/>
  <c r="M259" i="31"/>
  <c r="L259" i="31"/>
  <c r="K259" i="31"/>
  <c r="J259" i="31"/>
  <c r="B259" i="31"/>
  <c r="A259" i="31"/>
  <c r="R258" i="31"/>
  <c r="Q258" i="31"/>
  <c r="O258" i="31"/>
  <c r="N258" i="31"/>
  <c r="M258" i="31"/>
  <c r="L258" i="31"/>
  <c r="K258" i="31"/>
  <c r="J258" i="31"/>
  <c r="B258" i="31"/>
  <c r="A258" i="31"/>
  <c r="R257" i="31"/>
  <c r="Q257" i="31"/>
  <c r="O257" i="31"/>
  <c r="N257" i="31"/>
  <c r="M257" i="31"/>
  <c r="L257" i="31"/>
  <c r="K257" i="31"/>
  <c r="J257" i="31"/>
  <c r="B257" i="31"/>
  <c r="A257" i="31"/>
  <c r="R256" i="31"/>
  <c r="Q256" i="31"/>
  <c r="O256" i="31"/>
  <c r="N256" i="31"/>
  <c r="M256" i="31"/>
  <c r="L256" i="31"/>
  <c r="K256" i="31"/>
  <c r="J256" i="31"/>
  <c r="B256" i="31"/>
  <c r="A256" i="31"/>
  <c r="R255" i="31"/>
  <c r="Q255" i="31"/>
  <c r="O255" i="31"/>
  <c r="N255" i="31"/>
  <c r="M255" i="31"/>
  <c r="L255" i="31"/>
  <c r="K255" i="31"/>
  <c r="J255" i="31"/>
  <c r="B255" i="31"/>
  <c r="A255" i="31"/>
  <c r="R254" i="31"/>
  <c r="Q254" i="31"/>
  <c r="O254" i="31"/>
  <c r="N254" i="31"/>
  <c r="M254" i="31"/>
  <c r="L254" i="31"/>
  <c r="K254" i="31"/>
  <c r="J254" i="31"/>
  <c r="B254" i="31"/>
  <c r="A254" i="31"/>
  <c r="R253" i="31"/>
  <c r="Q253" i="31"/>
  <c r="P253" i="31"/>
  <c r="O253" i="31"/>
  <c r="N253" i="31"/>
  <c r="M253" i="31"/>
  <c r="L253" i="31"/>
  <c r="K253" i="31"/>
  <c r="J253" i="31"/>
  <c r="B253" i="31"/>
  <c r="A253" i="31"/>
  <c r="R252" i="31"/>
  <c r="Q252" i="31"/>
  <c r="P252" i="31"/>
  <c r="O252" i="31"/>
  <c r="N252" i="31"/>
  <c r="M252" i="31"/>
  <c r="L252" i="31"/>
  <c r="K252" i="31"/>
  <c r="J252" i="31"/>
  <c r="B252" i="31"/>
  <c r="A252" i="31"/>
  <c r="R251" i="31"/>
  <c r="Q251" i="31"/>
  <c r="P251" i="31"/>
  <c r="O251" i="31"/>
  <c r="N251" i="31"/>
  <c r="M251" i="31"/>
  <c r="L251" i="31"/>
  <c r="K251" i="31"/>
  <c r="J251" i="31"/>
  <c r="B251" i="31"/>
  <c r="A251" i="31"/>
  <c r="R250" i="31"/>
  <c r="Q250" i="31"/>
  <c r="P250" i="31"/>
  <c r="O250" i="31"/>
  <c r="N250" i="31"/>
  <c r="M250" i="31"/>
  <c r="L250" i="31"/>
  <c r="K250" i="31"/>
  <c r="J250" i="31"/>
  <c r="B250" i="31"/>
  <c r="A250" i="31"/>
  <c r="R249" i="31"/>
  <c r="Q249" i="31"/>
  <c r="P249" i="31"/>
  <c r="O249" i="31"/>
  <c r="N249" i="31"/>
  <c r="M249" i="31"/>
  <c r="L249" i="31"/>
  <c r="K249" i="31"/>
  <c r="J249" i="31"/>
  <c r="B249" i="31"/>
  <c r="A249" i="31"/>
  <c r="R248" i="31"/>
  <c r="Q248" i="31"/>
  <c r="P248" i="31"/>
  <c r="O248" i="31"/>
  <c r="N248" i="31"/>
  <c r="M248" i="31"/>
  <c r="L248" i="31"/>
  <c r="K248" i="31"/>
  <c r="J248" i="31"/>
  <c r="B248" i="31"/>
  <c r="A248" i="31"/>
  <c r="R247" i="31"/>
  <c r="Q247" i="31"/>
  <c r="P247" i="31"/>
  <c r="O247" i="31"/>
  <c r="N247" i="31"/>
  <c r="M247" i="31"/>
  <c r="L247" i="31"/>
  <c r="K247" i="31"/>
  <c r="J247" i="31"/>
  <c r="B247" i="31"/>
  <c r="A247" i="31"/>
  <c r="R246" i="31"/>
  <c r="Q246" i="31"/>
  <c r="P246" i="31"/>
  <c r="O246" i="31"/>
  <c r="N246" i="31"/>
  <c r="M246" i="31"/>
  <c r="L246" i="31"/>
  <c r="K246" i="31"/>
  <c r="J246" i="31"/>
  <c r="B246" i="31"/>
  <c r="A246" i="31"/>
  <c r="R245" i="31"/>
  <c r="Q245" i="31"/>
  <c r="P245" i="31"/>
  <c r="O245" i="31"/>
  <c r="N245" i="31"/>
  <c r="M245" i="31"/>
  <c r="L245" i="31"/>
  <c r="K245" i="31"/>
  <c r="J245" i="31"/>
  <c r="B245" i="31"/>
  <c r="A245" i="31"/>
  <c r="R244" i="31"/>
  <c r="Q244" i="31"/>
  <c r="P244" i="31"/>
  <c r="O244" i="31"/>
  <c r="N244" i="31"/>
  <c r="M244" i="31"/>
  <c r="L244" i="31"/>
  <c r="K244" i="31"/>
  <c r="J244" i="31"/>
  <c r="B244" i="31"/>
  <c r="A244" i="31"/>
  <c r="P243" i="31"/>
  <c r="O243" i="31"/>
  <c r="N243" i="31"/>
  <c r="M243" i="31"/>
  <c r="L243" i="31"/>
  <c r="K243" i="31"/>
  <c r="J243" i="31"/>
  <c r="B243" i="31"/>
  <c r="A243" i="31"/>
  <c r="P242" i="31"/>
  <c r="O242" i="31"/>
  <c r="N242" i="31"/>
  <c r="M242" i="31"/>
  <c r="L242" i="31"/>
  <c r="K242" i="31"/>
  <c r="J242" i="31"/>
  <c r="B242" i="31"/>
  <c r="A242" i="31"/>
  <c r="P241" i="31"/>
  <c r="O241" i="31"/>
  <c r="N241" i="31"/>
  <c r="M241" i="31"/>
  <c r="L241" i="31"/>
  <c r="K241" i="31"/>
  <c r="J241" i="31"/>
  <c r="B241" i="31"/>
  <c r="A241" i="31"/>
  <c r="R240" i="31"/>
  <c r="Q240" i="31"/>
  <c r="P240" i="31"/>
  <c r="O240" i="31"/>
  <c r="N240" i="31"/>
  <c r="M240" i="31"/>
  <c r="L240" i="31"/>
  <c r="K240" i="31"/>
  <c r="J240" i="31"/>
  <c r="B240" i="31"/>
  <c r="A240" i="31"/>
  <c r="R239" i="31"/>
  <c r="Q239" i="31"/>
  <c r="P239" i="31"/>
  <c r="O239" i="31"/>
  <c r="N239" i="31"/>
  <c r="M239" i="31"/>
  <c r="L239" i="31"/>
  <c r="K239" i="31"/>
  <c r="J239" i="31"/>
  <c r="B239" i="31"/>
  <c r="A239" i="31"/>
  <c r="R238" i="31"/>
  <c r="Q238" i="31"/>
  <c r="P238" i="31"/>
  <c r="O238" i="31"/>
  <c r="N238" i="31"/>
  <c r="M238" i="31"/>
  <c r="L238" i="31"/>
  <c r="K238" i="31"/>
  <c r="J238" i="31"/>
  <c r="B238" i="31"/>
  <c r="A238" i="31"/>
  <c r="R237" i="31"/>
  <c r="Q237" i="31"/>
  <c r="P237" i="31"/>
  <c r="O237" i="31"/>
  <c r="N237" i="31"/>
  <c r="M237" i="31"/>
  <c r="L237" i="31"/>
  <c r="K237" i="31"/>
  <c r="J237" i="31"/>
  <c r="B237" i="31"/>
  <c r="A237" i="31"/>
  <c r="R236" i="31"/>
  <c r="Q236" i="31"/>
  <c r="P236" i="31"/>
  <c r="O236" i="31"/>
  <c r="N236" i="31"/>
  <c r="M236" i="31"/>
  <c r="L236" i="31"/>
  <c r="K236" i="31"/>
  <c r="J236" i="31"/>
  <c r="B236" i="31"/>
  <c r="A236" i="31"/>
  <c r="R235" i="31"/>
  <c r="Q235" i="31"/>
  <c r="P235" i="31"/>
  <c r="O235" i="31"/>
  <c r="N235" i="31"/>
  <c r="M235" i="31"/>
  <c r="L235" i="31"/>
  <c r="K235" i="31"/>
  <c r="J235" i="31"/>
  <c r="B235" i="31"/>
  <c r="A235" i="31"/>
  <c r="R234" i="31"/>
  <c r="Q234" i="31"/>
  <c r="P234" i="31"/>
  <c r="O234" i="31"/>
  <c r="N234" i="31"/>
  <c r="M234" i="31"/>
  <c r="L234" i="31"/>
  <c r="K234" i="31"/>
  <c r="J234" i="31"/>
  <c r="B234" i="31"/>
  <c r="A234" i="31"/>
  <c r="R233" i="31"/>
  <c r="Q233" i="31"/>
  <c r="P233" i="31"/>
  <c r="O233" i="31"/>
  <c r="N233" i="31"/>
  <c r="M233" i="31"/>
  <c r="L233" i="31"/>
  <c r="K233" i="31"/>
  <c r="J233" i="31"/>
  <c r="B233" i="31"/>
  <c r="A233" i="31"/>
  <c r="R232" i="31"/>
  <c r="Q232" i="31"/>
  <c r="O232" i="31"/>
  <c r="N232" i="31"/>
  <c r="M232" i="31"/>
  <c r="L232" i="31"/>
  <c r="K232" i="31"/>
  <c r="J232" i="31"/>
  <c r="B232" i="31"/>
  <c r="A232" i="31"/>
  <c r="R231" i="31"/>
  <c r="Q231" i="31"/>
  <c r="O231" i="31"/>
  <c r="N231" i="31"/>
  <c r="M231" i="31"/>
  <c r="L231" i="31"/>
  <c r="K231" i="31"/>
  <c r="J231" i="31"/>
  <c r="B231" i="31"/>
  <c r="A231" i="31"/>
  <c r="R230" i="31"/>
  <c r="Q230" i="31"/>
  <c r="O230" i="31"/>
  <c r="N230" i="31"/>
  <c r="M230" i="31"/>
  <c r="L230" i="31"/>
  <c r="K230" i="31"/>
  <c r="J230" i="31"/>
  <c r="B230" i="31"/>
  <c r="A230" i="31"/>
  <c r="R229" i="31"/>
  <c r="Q229" i="31"/>
  <c r="O229" i="31"/>
  <c r="N229" i="31"/>
  <c r="M229" i="31"/>
  <c r="L229" i="31"/>
  <c r="K229" i="31"/>
  <c r="J229" i="31"/>
  <c r="B229" i="31"/>
  <c r="A229" i="31"/>
  <c r="R228" i="31"/>
  <c r="Q228" i="31"/>
  <c r="O228" i="31"/>
  <c r="N228" i="31"/>
  <c r="M228" i="31"/>
  <c r="L228" i="31"/>
  <c r="K228" i="31"/>
  <c r="J228" i="31"/>
  <c r="B228" i="31"/>
  <c r="A228" i="31"/>
  <c r="R227" i="31"/>
  <c r="Q227" i="31"/>
  <c r="O227" i="31"/>
  <c r="N227" i="31"/>
  <c r="M227" i="31"/>
  <c r="L227" i="31"/>
  <c r="K227" i="31"/>
  <c r="J227" i="31"/>
  <c r="B227" i="31"/>
  <c r="A227" i="31"/>
  <c r="R226" i="31"/>
  <c r="Q226" i="31"/>
  <c r="O226" i="31"/>
  <c r="N226" i="31"/>
  <c r="M226" i="31"/>
  <c r="L226" i="31"/>
  <c r="K226" i="31"/>
  <c r="J226" i="31"/>
  <c r="B226" i="31"/>
  <c r="A226" i="31"/>
  <c r="R225" i="31"/>
  <c r="Q225" i="31"/>
  <c r="O225" i="31"/>
  <c r="N225" i="31"/>
  <c r="M225" i="31"/>
  <c r="L225" i="31"/>
  <c r="K225" i="31"/>
  <c r="J225" i="31"/>
  <c r="B225" i="31"/>
  <c r="A225" i="31"/>
  <c r="R224" i="31"/>
  <c r="Q224" i="31"/>
  <c r="O224" i="31"/>
  <c r="N224" i="31"/>
  <c r="M224" i="31"/>
  <c r="L224" i="31"/>
  <c r="K224" i="31"/>
  <c r="J224" i="31"/>
  <c r="B224" i="31"/>
  <c r="A224" i="31"/>
  <c r="R223" i="31"/>
  <c r="Q223" i="31"/>
  <c r="O223" i="31"/>
  <c r="N223" i="31"/>
  <c r="M223" i="31"/>
  <c r="L223" i="31"/>
  <c r="K223" i="31"/>
  <c r="J223" i="31"/>
  <c r="B223" i="31"/>
  <c r="A223" i="31"/>
  <c r="R222" i="31"/>
  <c r="Q222" i="31"/>
  <c r="O222" i="31"/>
  <c r="N222" i="31"/>
  <c r="M222" i="31"/>
  <c r="L222" i="31"/>
  <c r="K222" i="31"/>
  <c r="J222" i="31"/>
  <c r="B222" i="31"/>
  <c r="A222" i="31"/>
  <c r="R221" i="31"/>
  <c r="Q221" i="31"/>
  <c r="O221" i="31"/>
  <c r="N221" i="31"/>
  <c r="M221" i="31"/>
  <c r="L221" i="31"/>
  <c r="K221" i="31"/>
  <c r="J221" i="31"/>
  <c r="B221" i="31"/>
  <c r="A221" i="31"/>
  <c r="R220" i="31"/>
  <c r="Q220" i="31"/>
  <c r="O220" i="31"/>
  <c r="N220" i="31"/>
  <c r="M220" i="31"/>
  <c r="L220" i="31"/>
  <c r="K220" i="31"/>
  <c r="J220" i="31"/>
  <c r="B220" i="31"/>
  <c r="A220" i="31"/>
  <c r="R219" i="31"/>
  <c r="Q219" i="31"/>
  <c r="O219" i="31"/>
  <c r="N219" i="31"/>
  <c r="M219" i="31"/>
  <c r="L219" i="31"/>
  <c r="K219" i="31"/>
  <c r="J219" i="31"/>
  <c r="B219" i="31"/>
  <c r="A219" i="31"/>
  <c r="R218" i="31"/>
  <c r="Q218" i="31"/>
  <c r="O218" i="31"/>
  <c r="N218" i="31"/>
  <c r="M218" i="31"/>
  <c r="L218" i="31"/>
  <c r="K218" i="31"/>
  <c r="J218" i="31"/>
  <c r="B218" i="31"/>
  <c r="A218" i="31"/>
  <c r="R217" i="31"/>
  <c r="Q217" i="31"/>
  <c r="O217" i="31"/>
  <c r="N217" i="31"/>
  <c r="M217" i="31"/>
  <c r="L217" i="31"/>
  <c r="K217" i="31"/>
  <c r="J217" i="31"/>
  <c r="B217" i="31"/>
  <c r="A217" i="31"/>
  <c r="R216" i="31"/>
  <c r="Q216" i="31"/>
  <c r="O216" i="31"/>
  <c r="N216" i="31"/>
  <c r="M216" i="31"/>
  <c r="L216" i="31"/>
  <c r="K216" i="31"/>
  <c r="J216" i="31"/>
  <c r="B216" i="31"/>
  <c r="A216" i="31"/>
  <c r="R215" i="31"/>
  <c r="Q215" i="31"/>
  <c r="O215" i="31"/>
  <c r="N215" i="31"/>
  <c r="M215" i="31"/>
  <c r="L215" i="31"/>
  <c r="K215" i="31"/>
  <c r="J215" i="31"/>
  <c r="B215" i="31"/>
  <c r="A215" i="31"/>
  <c r="R214" i="31"/>
  <c r="Q214" i="31"/>
  <c r="O214" i="31"/>
  <c r="N214" i="31"/>
  <c r="M214" i="31"/>
  <c r="L214" i="31"/>
  <c r="K214" i="31"/>
  <c r="J214" i="31"/>
  <c r="B214" i="31"/>
  <c r="A214" i="31"/>
  <c r="R213" i="31"/>
  <c r="Q213" i="31"/>
  <c r="O213" i="31"/>
  <c r="N213" i="31"/>
  <c r="M213" i="31"/>
  <c r="L213" i="31"/>
  <c r="K213" i="31"/>
  <c r="J213" i="31"/>
  <c r="B213" i="31"/>
  <c r="A213" i="31"/>
  <c r="R212" i="31"/>
  <c r="Q212" i="31"/>
  <c r="O212" i="31"/>
  <c r="N212" i="31"/>
  <c r="M212" i="31"/>
  <c r="L212" i="31"/>
  <c r="K212" i="31"/>
  <c r="J212" i="31"/>
  <c r="B212" i="31"/>
  <c r="A212" i="31"/>
  <c r="R211" i="31"/>
  <c r="Q211" i="31"/>
  <c r="O211" i="31"/>
  <c r="N211" i="31"/>
  <c r="M211" i="31"/>
  <c r="L211" i="31"/>
  <c r="K211" i="31"/>
  <c r="J211" i="31"/>
  <c r="B211" i="31"/>
  <c r="A211" i="31"/>
  <c r="R210" i="31"/>
  <c r="Q210" i="31"/>
  <c r="O210" i="31"/>
  <c r="N210" i="31"/>
  <c r="M210" i="31"/>
  <c r="L210" i="31"/>
  <c r="K210" i="31"/>
  <c r="J210" i="31"/>
  <c r="B210" i="31"/>
  <c r="A210" i="31"/>
  <c r="R209" i="31"/>
  <c r="Q209" i="31"/>
  <c r="O209" i="31"/>
  <c r="N209" i="31"/>
  <c r="M209" i="31"/>
  <c r="L209" i="31"/>
  <c r="K209" i="31"/>
  <c r="J209" i="31"/>
  <c r="B209" i="31"/>
  <c r="A209" i="31"/>
  <c r="R208" i="31"/>
  <c r="Q208" i="31"/>
  <c r="O208" i="31"/>
  <c r="N208" i="31"/>
  <c r="M208" i="31"/>
  <c r="L208" i="31"/>
  <c r="K208" i="31"/>
  <c r="J208" i="31"/>
  <c r="B208" i="31"/>
  <c r="A208" i="31"/>
  <c r="R207" i="31"/>
  <c r="Q207" i="31"/>
  <c r="O207" i="31"/>
  <c r="N207" i="31"/>
  <c r="M207" i="31"/>
  <c r="L207" i="31"/>
  <c r="K207" i="31"/>
  <c r="J207" i="31"/>
  <c r="B207" i="31"/>
  <c r="A207" i="31"/>
  <c r="R206" i="31"/>
  <c r="Q206" i="31"/>
  <c r="O206" i="31"/>
  <c r="N206" i="31"/>
  <c r="M206" i="31"/>
  <c r="L206" i="31"/>
  <c r="K206" i="31"/>
  <c r="J206" i="31"/>
  <c r="B206" i="31"/>
  <c r="A206" i="31"/>
  <c r="R205" i="31"/>
  <c r="Q205" i="31"/>
  <c r="O205" i="31"/>
  <c r="N205" i="31"/>
  <c r="M205" i="31"/>
  <c r="L205" i="31"/>
  <c r="K205" i="31"/>
  <c r="J205" i="31"/>
  <c r="B205" i="31"/>
  <c r="A205" i="31"/>
  <c r="R204" i="31"/>
  <c r="Q204" i="31"/>
  <c r="O204" i="31"/>
  <c r="N204" i="31"/>
  <c r="M204" i="31"/>
  <c r="L204" i="31"/>
  <c r="K204" i="31"/>
  <c r="J204" i="31"/>
  <c r="B204" i="31"/>
  <c r="A204" i="31"/>
  <c r="R203" i="31"/>
  <c r="Q203" i="31"/>
  <c r="O203" i="31"/>
  <c r="N203" i="31"/>
  <c r="M203" i="31"/>
  <c r="L203" i="31"/>
  <c r="K203" i="31"/>
  <c r="J203" i="31"/>
  <c r="B203" i="31"/>
  <c r="A203" i="31"/>
  <c r="R202" i="31"/>
  <c r="Q202" i="31"/>
  <c r="O202" i="31"/>
  <c r="N202" i="31"/>
  <c r="M202" i="31"/>
  <c r="L202" i="31"/>
  <c r="K202" i="31"/>
  <c r="J202" i="31"/>
  <c r="B202" i="31"/>
  <c r="A202" i="31"/>
  <c r="R201" i="31"/>
  <c r="Q201" i="31"/>
  <c r="O201" i="31"/>
  <c r="N201" i="31"/>
  <c r="M201" i="31"/>
  <c r="L201" i="31"/>
  <c r="K201" i="31"/>
  <c r="J201" i="31"/>
  <c r="B201" i="31"/>
  <c r="A201" i="31"/>
  <c r="R200" i="31"/>
  <c r="Q200" i="31"/>
  <c r="O200" i="31"/>
  <c r="N200" i="31"/>
  <c r="M200" i="31"/>
  <c r="L200" i="31"/>
  <c r="K200" i="31"/>
  <c r="J200" i="31"/>
  <c r="B200" i="31"/>
  <c r="A200" i="31"/>
  <c r="R199" i="31"/>
  <c r="Q199" i="31"/>
  <c r="P199" i="31"/>
  <c r="O199" i="31"/>
  <c r="N199" i="31"/>
  <c r="M199" i="31"/>
  <c r="L199" i="31"/>
  <c r="K199" i="31"/>
  <c r="J199" i="31"/>
  <c r="B199" i="31"/>
  <c r="A199" i="31"/>
  <c r="R198" i="31"/>
  <c r="Q198" i="31"/>
  <c r="P198" i="31"/>
  <c r="O198" i="31"/>
  <c r="N198" i="31"/>
  <c r="M198" i="31"/>
  <c r="L198" i="31"/>
  <c r="K198" i="31"/>
  <c r="J198" i="31"/>
  <c r="B198" i="31"/>
  <c r="A198" i="31"/>
  <c r="R197" i="31"/>
  <c r="Q197" i="31"/>
  <c r="P197" i="31"/>
  <c r="O197" i="31"/>
  <c r="N197" i="31"/>
  <c r="M197" i="31"/>
  <c r="L197" i="31"/>
  <c r="K197" i="31"/>
  <c r="J197" i="31"/>
  <c r="B197" i="31"/>
  <c r="A197" i="31"/>
  <c r="R196" i="31"/>
  <c r="Q196" i="31"/>
  <c r="P196" i="31"/>
  <c r="O196" i="31"/>
  <c r="N196" i="31"/>
  <c r="M196" i="31"/>
  <c r="L196" i="31"/>
  <c r="K196" i="31"/>
  <c r="J196" i="31"/>
  <c r="B196" i="31"/>
  <c r="A196" i="31"/>
  <c r="R195" i="31"/>
  <c r="Q195" i="31"/>
  <c r="P195" i="31"/>
  <c r="O195" i="31"/>
  <c r="N195" i="31"/>
  <c r="M195" i="31"/>
  <c r="L195" i="31"/>
  <c r="K195" i="31"/>
  <c r="J195" i="31"/>
  <c r="B195" i="31"/>
  <c r="A195" i="31"/>
  <c r="R194" i="31"/>
  <c r="Q194" i="31"/>
  <c r="P194" i="31"/>
  <c r="O194" i="31"/>
  <c r="N194" i="31"/>
  <c r="M194" i="31"/>
  <c r="L194" i="31"/>
  <c r="K194" i="31"/>
  <c r="J194" i="31"/>
  <c r="B194" i="31"/>
  <c r="A194" i="31"/>
  <c r="R193" i="31"/>
  <c r="Q193" i="31"/>
  <c r="P193" i="31"/>
  <c r="O193" i="31"/>
  <c r="N193" i="31"/>
  <c r="M193" i="31"/>
  <c r="L193" i="31"/>
  <c r="K193" i="31"/>
  <c r="J193" i="31"/>
  <c r="B193" i="31"/>
  <c r="A193" i="31"/>
  <c r="R192" i="31"/>
  <c r="Q192" i="31"/>
  <c r="P192" i="31"/>
  <c r="O192" i="31"/>
  <c r="N192" i="31"/>
  <c r="M192" i="31"/>
  <c r="L192" i="31"/>
  <c r="K192" i="31"/>
  <c r="J192" i="31"/>
  <c r="B192" i="31"/>
  <c r="A192" i="31"/>
  <c r="R191" i="31"/>
  <c r="Q191" i="31"/>
  <c r="P191" i="31"/>
  <c r="O191" i="31"/>
  <c r="N191" i="31"/>
  <c r="M191" i="31"/>
  <c r="L191" i="31"/>
  <c r="K191" i="31"/>
  <c r="J191" i="31"/>
  <c r="B191" i="31"/>
  <c r="A191" i="31"/>
  <c r="R190" i="31"/>
  <c r="Q190" i="31"/>
  <c r="P190" i="31"/>
  <c r="O190" i="31"/>
  <c r="N190" i="31"/>
  <c r="M190" i="31"/>
  <c r="L190" i="31"/>
  <c r="K190" i="31"/>
  <c r="J190" i="31"/>
  <c r="B190" i="31"/>
  <c r="A190" i="31"/>
  <c r="R189" i="31"/>
  <c r="Q189" i="31"/>
  <c r="P189" i="31"/>
  <c r="O189" i="31"/>
  <c r="N189" i="31"/>
  <c r="M189" i="31"/>
  <c r="L189" i="31"/>
  <c r="K189" i="31"/>
  <c r="J189" i="31"/>
  <c r="B189" i="31"/>
  <c r="A189" i="31"/>
  <c r="R188" i="31"/>
  <c r="Q188" i="31"/>
  <c r="P188" i="31"/>
  <c r="O188" i="31"/>
  <c r="N188" i="31"/>
  <c r="M188" i="31"/>
  <c r="L188" i="31"/>
  <c r="K188" i="31"/>
  <c r="J188" i="31"/>
  <c r="B188" i="31"/>
  <c r="A188" i="31"/>
  <c r="R187" i="31"/>
  <c r="Q187" i="31"/>
  <c r="P187" i="31"/>
  <c r="O187" i="31"/>
  <c r="N187" i="31"/>
  <c r="M187" i="31"/>
  <c r="L187" i="31"/>
  <c r="K187" i="31"/>
  <c r="J187" i="31"/>
  <c r="B187" i="31"/>
  <c r="A187" i="31"/>
  <c r="R186" i="31"/>
  <c r="Q186" i="31"/>
  <c r="P186" i="31"/>
  <c r="O186" i="31"/>
  <c r="N186" i="31"/>
  <c r="M186" i="31"/>
  <c r="L186" i="31"/>
  <c r="K186" i="31"/>
  <c r="J186" i="31"/>
  <c r="B186" i="31"/>
  <c r="A186" i="31"/>
  <c r="R185" i="31"/>
  <c r="Q185" i="31"/>
  <c r="O185" i="31"/>
  <c r="N185" i="31"/>
  <c r="M185" i="31"/>
  <c r="L185" i="31"/>
  <c r="K185" i="31"/>
  <c r="J185" i="31"/>
  <c r="B185" i="31"/>
  <c r="A185" i="31"/>
  <c r="R184" i="31"/>
  <c r="Q184" i="31"/>
  <c r="O184" i="31"/>
  <c r="N184" i="31"/>
  <c r="M184" i="31"/>
  <c r="L184" i="31"/>
  <c r="K184" i="31"/>
  <c r="J184" i="31"/>
  <c r="B184" i="31"/>
  <c r="A184" i="31"/>
  <c r="R183" i="31"/>
  <c r="Q183" i="31"/>
  <c r="O183" i="31"/>
  <c r="N183" i="31"/>
  <c r="M183" i="31"/>
  <c r="L183" i="31"/>
  <c r="K183" i="31"/>
  <c r="J183" i="31"/>
  <c r="B183" i="31"/>
  <c r="A183" i="31"/>
  <c r="R182" i="31"/>
  <c r="Q182" i="31"/>
  <c r="O182" i="31"/>
  <c r="N182" i="31"/>
  <c r="M182" i="31"/>
  <c r="L182" i="31"/>
  <c r="K182" i="31"/>
  <c r="J182" i="31"/>
  <c r="B182" i="31"/>
  <c r="A182" i="31"/>
  <c r="R181" i="31"/>
  <c r="Q181" i="31"/>
  <c r="O181" i="31"/>
  <c r="N181" i="31"/>
  <c r="M181" i="31"/>
  <c r="L181" i="31"/>
  <c r="K181" i="31"/>
  <c r="J181" i="31"/>
  <c r="B181" i="31"/>
  <c r="A181" i="31"/>
  <c r="R180" i="31"/>
  <c r="Q180" i="31"/>
  <c r="O180" i="31"/>
  <c r="N180" i="31"/>
  <c r="M180" i="31"/>
  <c r="L180" i="31"/>
  <c r="K180" i="31"/>
  <c r="J180" i="31"/>
  <c r="B180" i="31"/>
  <c r="A180" i="31"/>
  <c r="R179" i="31"/>
  <c r="Q179" i="31"/>
  <c r="O179" i="31"/>
  <c r="N179" i="31"/>
  <c r="M179" i="31"/>
  <c r="L179" i="31"/>
  <c r="K179" i="31"/>
  <c r="J179" i="31"/>
  <c r="B179" i="31"/>
  <c r="A179" i="31"/>
  <c r="R178" i="31"/>
  <c r="Q178" i="31"/>
  <c r="O178" i="31"/>
  <c r="N178" i="31"/>
  <c r="M178" i="31"/>
  <c r="L178" i="31"/>
  <c r="K178" i="31"/>
  <c r="J178" i="31"/>
  <c r="B178" i="31"/>
  <c r="A178" i="31"/>
  <c r="R177" i="31"/>
  <c r="Q177" i="31"/>
  <c r="O177" i="31"/>
  <c r="N177" i="31"/>
  <c r="M177" i="31"/>
  <c r="L177" i="31"/>
  <c r="K177" i="31"/>
  <c r="J177" i="31"/>
  <c r="B177" i="31"/>
  <c r="A177" i="31"/>
  <c r="R176" i="31"/>
  <c r="Q176" i="31"/>
  <c r="O176" i="31"/>
  <c r="N176" i="31"/>
  <c r="M176" i="31"/>
  <c r="L176" i="31"/>
  <c r="K176" i="31"/>
  <c r="J176" i="31"/>
  <c r="B176" i="31"/>
  <c r="A176" i="31"/>
  <c r="R175" i="31"/>
  <c r="Q175" i="31"/>
  <c r="O175" i="31"/>
  <c r="N175" i="31"/>
  <c r="M175" i="31"/>
  <c r="L175" i="31"/>
  <c r="K175" i="31"/>
  <c r="J175" i="31"/>
  <c r="B175" i="31"/>
  <c r="A175" i="31"/>
  <c r="R174" i="31"/>
  <c r="Q174" i="31"/>
  <c r="O174" i="31"/>
  <c r="N174" i="31"/>
  <c r="M174" i="31"/>
  <c r="L174" i="31"/>
  <c r="K174" i="31"/>
  <c r="J174" i="31"/>
  <c r="B174" i="31"/>
  <c r="A174" i="31"/>
  <c r="R173" i="31"/>
  <c r="Q173" i="31"/>
  <c r="P173" i="31"/>
  <c r="O173" i="31"/>
  <c r="N173" i="31"/>
  <c r="M173" i="31"/>
  <c r="L173" i="31"/>
  <c r="K173" i="31"/>
  <c r="J173" i="31"/>
  <c r="B173" i="31"/>
  <c r="A173" i="31"/>
  <c r="R172" i="31"/>
  <c r="Q172" i="31"/>
  <c r="P172" i="31"/>
  <c r="O172" i="31"/>
  <c r="N172" i="31"/>
  <c r="M172" i="31"/>
  <c r="L172" i="31"/>
  <c r="K172" i="31"/>
  <c r="J172" i="31"/>
  <c r="B172" i="31"/>
  <c r="A172" i="31"/>
  <c r="R171" i="31"/>
  <c r="Q171" i="31"/>
  <c r="P171" i="31"/>
  <c r="O171" i="31"/>
  <c r="N171" i="31"/>
  <c r="M171" i="31"/>
  <c r="L171" i="31"/>
  <c r="K171" i="31"/>
  <c r="J171" i="31"/>
  <c r="B171" i="31"/>
  <c r="A171" i="31"/>
  <c r="R170" i="31"/>
  <c r="Q170" i="31"/>
  <c r="P170" i="31"/>
  <c r="O170" i="31"/>
  <c r="N170" i="31"/>
  <c r="M170" i="31"/>
  <c r="L170" i="31"/>
  <c r="K170" i="31"/>
  <c r="J170" i="31"/>
  <c r="B170" i="31"/>
  <c r="A170" i="31"/>
  <c r="R169" i="31"/>
  <c r="Q169" i="31"/>
  <c r="P169" i="31"/>
  <c r="O169" i="31"/>
  <c r="N169" i="31"/>
  <c r="M169" i="31"/>
  <c r="L169" i="31"/>
  <c r="K169" i="31"/>
  <c r="J169" i="31"/>
  <c r="B169" i="31"/>
  <c r="A169" i="31"/>
  <c r="R168" i="31"/>
  <c r="Q168" i="31"/>
  <c r="P168" i="31"/>
  <c r="O168" i="31"/>
  <c r="N168" i="31"/>
  <c r="M168" i="31"/>
  <c r="L168" i="31"/>
  <c r="K168" i="31"/>
  <c r="J168" i="31"/>
  <c r="B168" i="31"/>
  <c r="A168" i="31"/>
  <c r="R167" i="31"/>
  <c r="Q167" i="31"/>
  <c r="P167" i="31"/>
  <c r="O167" i="31"/>
  <c r="N167" i="31"/>
  <c r="M167" i="31"/>
  <c r="L167" i="31"/>
  <c r="K167" i="31"/>
  <c r="J167" i="31"/>
  <c r="B167" i="31"/>
  <c r="A167" i="31"/>
  <c r="R166" i="31"/>
  <c r="Q166" i="31"/>
  <c r="P166" i="31"/>
  <c r="O166" i="31"/>
  <c r="N166" i="31"/>
  <c r="M166" i="31"/>
  <c r="L166" i="31"/>
  <c r="K166" i="31"/>
  <c r="J166" i="31"/>
  <c r="B166" i="31"/>
  <c r="A166" i="31"/>
  <c r="R165" i="31"/>
  <c r="Q165" i="31"/>
  <c r="P165" i="31"/>
  <c r="O165" i="31"/>
  <c r="N165" i="31"/>
  <c r="M165" i="31"/>
  <c r="L165" i="31"/>
  <c r="K165" i="31"/>
  <c r="J165" i="31"/>
  <c r="B165" i="31"/>
  <c r="A165" i="31"/>
  <c r="R164" i="31"/>
  <c r="Q164" i="31"/>
  <c r="P164" i="31"/>
  <c r="O164" i="31"/>
  <c r="N164" i="31"/>
  <c r="M164" i="31"/>
  <c r="L164" i="31"/>
  <c r="K164" i="31"/>
  <c r="J164" i="31"/>
  <c r="B164" i="31"/>
  <c r="A164" i="31"/>
  <c r="R163" i="31"/>
  <c r="Q163" i="31"/>
  <c r="P163" i="31"/>
  <c r="O163" i="31"/>
  <c r="N163" i="31"/>
  <c r="M163" i="31"/>
  <c r="L163" i="31"/>
  <c r="K163" i="31"/>
  <c r="J163" i="31"/>
  <c r="B163" i="31"/>
  <c r="A163" i="31"/>
  <c r="R162" i="31"/>
  <c r="Q162" i="31"/>
  <c r="P162" i="31"/>
  <c r="O162" i="31"/>
  <c r="N162" i="31"/>
  <c r="M162" i="31"/>
  <c r="L162" i="31"/>
  <c r="K162" i="31"/>
  <c r="J162" i="31"/>
  <c r="B162" i="31"/>
  <c r="A162" i="31"/>
  <c r="R161" i="31"/>
  <c r="Q161" i="31"/>
  <c r="P161" i="31"/>
  <c r="O161" i="31"/>
  <c r="N161" i="31"/>
  <c r="M161" i="31"/>
  <c r="L161" i="31"/>
  <c r="K161" i="31"/>
  <c r="J161" i="31"/>
  <c r="B161" i="31"/>
  <c r="A161" i="31"/>
  <c r="R160" i="31"/>
  <c r="Q160" i="31"/>
  <c r="P160" i="31"/>
  <c r="O160" i="31"/>
  <c r="N160" i="31"/>
  <c r="M160" i="31"/>
  <c r="L160" i="31"/>
  <c r="K160" i="31"/>
  <c r="J160" i="31"/>
  <c r="B160" i="31"/>
  <c r="A160" i="31"/>
  <c r="R159" i="31"/>
  <c r="Q159" i="31"/>
  <c r="P159" i="31"/>
  <c r="O159" i="31"/>
  <c r="N159" i="31"/>
  <c r="M159" i="31"/>
  <c r="L159" i="31"/>
  <c r="K159" i="31"/>
  <c r="J159" i="31"/>
  <c r="B159" i="31"/>
  <c r="A159" i="31"/>
  <c r="R158" i="31"/>
  <c r="Q158" i="31"/>
  <c r="P158" i="31"/>
  <c r="O158" i="31"/>
  <c r="N158" i="31"/>
  <c r="M158" i="31"/>
  <c r="L158" i="31"/>
  <c r="K158" i="31"/>
  <c r="J158" i="31"/>
  <c r="B158" i="31"/>
  <c r="A158" i="31"/>
  <c r="R157" i="31"/>
  <c r="Q157" i="31"/>
  <c r="P157" i="31"/>
  <c r="O157" i="31"/>
  <c r="N157" i="31"/>
  <c r="M157" i="31"/>
  <c r="L157" i="31"/>
  <c r="K157" i="31"/>
  <c r="J157" i="31"/>
  <c r="B157" i="31"/>
  <c r="A157" i="31"/>
  <c r="R156" i="31"/>
  <c r="Q156" i="31"/>
  <c r="P156" i="31"/>
  <c r="O156" i="31"/>
  <c r="N156" i="31"/>
  <c r="M156" i="31"/>
  <c r="L156" i="31"/>
  <c r="K156" i="31"/>
  <c r="J156" i="31"/>
  <c r="B156" i="31"/>
  <c r="A156" i="31"/>
  <c r="R155" i="31"/>
  <c r="Q155" i="31"/>
  <c r="P155" i="31"/>
  <c r="O155" i="31"/>
  <c r="N155" i="31"/>
  <c r="M155" i="31"/>
  <c r="L155" i="31"/>
  <c r="K155" i="31"/>
  <c r="J155" i="31"/>
  <c r="B155" i="31"/>
  <c r="A155" i="31"/>
  <c r="R154" i="31"/>
  <c r="Q154" i="31"/>
  <c r="P154" i="31"/>
  <c r="O154" i="31"/>
  <c r="N154" i="31"/>
  <c r="M154" i="31"/>
  <c r="L154" i="31"/>
  <c r="K154" i="31"/>
  <c r="J154" i="31"/>
  <c r="B154" i="31"/>
  <c r="A154" i="31"/>
  <c r="R153" i="31"/>
  <c r="Q153" i="31"/>
  <c r="P153" i="31"/>
  <c r="O153" i="31"/>
  <c r="N153" i="31"/>
  <c r="M153" i="31"/>
  <c r="L153" i="31"/>
  <c r="K153" i="31"/>
  <c r="J153" i="31"/>
  <c r="B153" i="31"/>
  <c r="A153" i="31"/>
  <c r="R152" i="31"/>
  <c r="Q152" i="31"/>
  <c r="P152" i="31"/>
  <c r="O152" i="31"/>
  <c r="N152" i="31"/>
  <c r="M152" i="31"/>
  <c r="L152" i="31"/>
  <c r="K152" i="31"/>
  <c r="J152" i="31"/>
  <c r="B152" i="31"/>
  <c r="A152" i="31"/>
  <c r="R151" i="31"/>
  <c r="Q151" i="31"/>
  <c r="P151" i="31"/>
  <c r="O151" i="31"/>
  <c r="N151" i="31"/>
  <c r="M151" i="31"/>
  <c r="L151" i="31"/>
  <c r="K151" i="31"/>
  <c r="J151" i="31"/>
  <c r="B151" i="31"/>
  <c r="A151" i="31"/>
  <c r="R150" i="31"/>
  <c r="Q150" i="31"/>
  <c r="P150" i="31"/>
  <c r="O150" i="31"/>
  <c r="N150" i="31"/>
  <c r="M150" i="31"/>
  <c r="L150" i="31"/>
  <c r="K150" i="31"/>
  <c r="J150" i="31"/>
  <c r="B150" i="31"/>
  <c r="A150" i="31"/>
  <c r="R149" i="31"/>
  <c r="Q149" i="31"/>
  <c r="P149" i="31"/>
  <c r="O149" i="31"/>
  <c r="N149" i="31"/>
  <c r="M149" i="31"/>
  <c r="L149" i="31"/>
  <c r="K149" i="31"/>
  <c r="J149" i="31"/>
  <c r="B149" i="31"/>
  <c r="A149" i="31"/>
  <c r="R148" i="31"/>
  <c r="Q148" i="31"/>
  <c r="P148" i="31"/>
  <c r="O148" i="31"/>
  <c r="N148" i="31"/>
  <c r="M148" i="31"/>
  <c r="L148" i="31"/>
  <c r="K148" i="31"/>
  <c r="J148" i="31"/>
  <c r="B148" i="31"/>
  <c r="A148" i="31"/>
  <c r="R147" i="31"/>
  <c r="Q147" i="31"/>
  <c r="P147" i="31"/>
  <c r="O147" i="31"/>
  <c r="N147" i="31"/>
  <c r="M147" i="31"/>
  <c r="L147" i="31"/>
  <c r="K147" i="31"/>
  <c r="J147" i="31"/>
  <c r="B147" i="31"/>
  <c r="A147" i="31"/>
  <c r="R146" i="31"/>
  <c r="Q146" i="31"/>
  <c r="O146" i="31"/>
  <c r="N146" i="31"/>
  <c r="M146" i="31"/>
  <c r="L146" i="31"/>
  <c r="K146" i="31"/>
  <c r="J146" i="31"/>
  <c r="B146" i="31"/>
  <c r="A146" i="31"/>
  <c r="R145" i="31"/>
  <c r="Q145" i="31"/>
  <c r="O145" i="31"/>
  <c r="N145" i="31"/>
  <c r="M145" i="31"/>
  <c r="L145" i="31"/>
  <c r="K145" i="31"/>
  <c r="J145" i="31"/>
  <c r="B145" i="31"/>
  <c r="A145" i="31"/>
  <c r="R144" i="31"/>
  <c r="Q144" i="31"/>
  <c r="O144" i="31"/>
  <c r="N144" i="31"/>
  <c r="M144" i="31"/>
  <c r="L144" i="31"/>
  <c r="K144" i="31"/>
  <c r="J144" i="31"/>
  <c r="B144" i="31"/>
  <c r="A144" i="31"/>
  <c r="R143" i="31"/>
  <c r="Q143" i="31"/>
  <c r="O143" i="31"/>
  <c r="N143" i="31"/>
  <c r="M143" i="31"/>
  <c r="L143" i="31"/>
  <c r="K143" i="31"/>
  <c r="J143" i="31"/>
  <c r="B143" i="31"/>
  <c r="A143" i="31"/>
  <c r="R142" i="31"/>
  <c r="Q142" i="31"/>
  <c r="O142" i="31"/>
  <c r="N142" i="31"/>
  <c r="M142" i="31"/>
  <c r="L142" i="31"/>
  <c r="K142" i="31"/>
  <c r="J142" i="31"/>
  <c r="B142" i="31"/>
  <c r="A142" i="31"/>
  <c r="R141" i="31"/>
  <c r="Q141" i="31"/>
  <c r="O141" i="31"/>
  <c r="N141" i="31"/>
  <c r="M141" i="31"/>
  <c r="L141" i="31"/>
  <c r="K141" i="31"/>
  <c r="J141" i="31"/>
  <c r="B141" i="31"/>
  <c r="A141" i="31"/>
  <c r="R140" i="31"/>
  <c r="Q140" i="31"/>
  <c r="O140" i="31"/>
  <c r="N140" i="31"/>
  <c r="M140" i="31"/>
  <c r="L140" i="31"/>
  <c r="K140" i="31"/>
  <c r="J140" i="31"/>
  <c r="B140" i="31"/>
  <c r="A140" i="31"/>
  <c r="R139" i="31"/>
  <c r="Q139" i="31"/>
  <c r="O139" i="31"/>
  <c r="N139" i="31"/>
  <c r="M139" i="31"/>
  <c r="L139" i="31"/>
  <c r="K139" i="31"/>
  <c r="J139" i="31"/>
  <c r="B139" i="31"/>
  <c r="A139" i="31"/>
  <c r="R138" i="31"/>
  <c r="Q138" i="31"/>
  <c r="O138" i="31"/>
  <c r="N138" i="31"/>
  <c r="M138" i="31"/>
  <c r="L138" i="31"/>
  <c r="K138" i="31"/>
  <c r="J138" i="31"/>
  <c r="B138" i="31"/>
  <c r="A138" i="31"/>
  <c r="R137" i="31"/>
  <c r="Q137" i="31"/>
  <c r="O137" i="31"/>
  <c r="N137" i="31"/>
  <c r="M137" i="31"/>
  <c r="L137" i="31"/>
  <c r="K137" i="31"/>
  <c r="J137" i="31"/>
  <c r="B137" i="31"/>
  <c r="A137" i="31"/>
  <c r="R136" i="31"/>
  <c r="Q136" i="31"/>
  <c r="O136" i="31"/>
  <c r="N136" i="31"/>
  <c r="M136" i="31"/>
  <c r="L136" i="31"/>
  <c r="K136" i="31"/>
  <c r="J136" i="31"/>
  <c r="B136" i="31"/>
  <c r="A136" i="31"/>
  <c r="R135" i="31"/>
  <c r="Q135" i="31"/>
  <c r="O135" i="31"/>
  <c r="N135" i="31"/>
  <c r="M135" i="31"/>
  <c r="L135" i="31"/>
  <c r="K135" i="31"/>
  <c r="J135" i="31"/>
  <c r="B135" i="31"/>
  <c r="A135" i="31"/>
  <c r="R134" i="31"/>
  <c r="Q134" i="31"/>
  <c r="O134" i="31"/>
  <c r="N134" i="31"/>
  <c r="M134" i="31"/>
  <c r="L134" i="31"/>
  <c r="K134" i="31"/>
  <c r="J134" i="31"/>
  <c r="B134" i="31"/>
  <c r="A134" i="31"/>
  <c r="R133" i="31"/>
  <c r="Q133" i="31"/>
  <c r="O133" i="31"/>
  <c r="N133" i="31"/>
  <c r="M133" i="31"/>
  <c r="L133" i="31"/>
  <c r="K133" i="31"/>
  <c r="J133" i="31"/>
  <c r="B133" i="31"/>
  <c r="A133" i="31"/>
  <c r="R132" i="31"/>
  <c r="Q132" i="31"/>
  <c r="O132" i="31"/>
  <c r="N132" i="31"/>
  <c r="M132" i="31"/>
  <c r="L132" i="31"/>
  <c r="K132" i="31"/>
  <c r="J132" i="31"/>
  <c r="B132" i="31"/>
  <c r="A132" i="31"/>
  <c r="R131" i="31"/>
  <c r="Q131" i="31"/>
  <c r="O131" i="31"/>
  <c r="N131" i="31"/>
  <c r="M131" i="31"/>
  <c r="L131" i="31"/>
  <c r="K131" i="31"/>
  <c r="J131" i="31"/>
  <c r="B131" i="31"/>
  <c r="A131" i="31"/>
  <c r="R130" i="31"/>
  <c r="Q130" i="31"/>
  <c r="O130" i="31"/>
  <c r="N130" i="31"/>
  <c r="M130" i="31"/>
  <c r="L130" i="31"/>
  <c r="K130" i="31"/>
  <c r="J130" i="31"/>
  <c r="B130" i="31"/>
  <c r="A130" i="31"/>
  <c r="R129" i="31"/>
  <c r="Q129" i="31"/>
  <c r="O129" i="31"/>
  <c r="N129" i="31"/>
  <c r="M129" i="31"/>
  <c r="L129" i="31"/>
  <c r="K129" i="31"/>
  <c r="J129" i="31"/>
  <c r="B129" i="31"/>
  <c r="A129" i="31"/>
  <c r="R128" i="31"/>
  <c r="Q128" i="31"/>
  <c r="O128" i="31"/>
  <c r="N128" i="31"/>
  <c r="M128" i="31"/>
  <c r="L128" i="31"/>
  <c r="K128" i="31"/>
  <c r="J128" i="31"/>
  <c r="B128" i="31"/>
  <c r="A128" i="31"/>
  <c r="R127" i="31"/>
  <c r="Q127" i="31"/>
  <c r="O127" i="31"/>
  <c r="N127" i="31"/>
  <c r="M127" i="31"/>
  <c r="L127" i="31"/>
  <c r="K127" i="31"/>
  <c r="J127" i="31"/>
  <c r="B127" i="31"/>
  <c r="A127" i="31"/>
  <c r="R126" i="31"/>
  <c r="Q126" i="31"/>
  <c r="O126" i="31"/>
  <c r="N126" i="31"/>
  <c r="M126" i="31"/>
  <c r="L126" i="31"/>
  <c r="K126" i="31"/>
  <c r="J126" i="31"/>
  <c r="B126" i="31"/>
  <c r="A126" i="31"/>
  <c r="R125" i="31"/>
  <c r="Q125" i="31"/>
  <c r="O125" i="31"/>
  <c r="N125" i="31"/>
  <c r="M125" i="31"/>
  <c r="L125" i="31"/>
  <c r="K125" i="31"/>
  <c r="J125" i="31"/>
  <c r="B125" i="31"/>
  <c r="A125" i="31"/>
  <c r="R124" i="31"/>
  <c r="Q124" i="31"/>
  <c r="O124" i="31"/>
  <c r="N124" i="31"/>
  <c r="M124" i="31"/>
  <c r="L124" i="31"/>
  <c r="K124" i="31"/>
  <c r="J124" i="31"/>
  <c r="B124" i="31"/>
  <c r="A124" i="31"/>
  <c r="R123" i="31"/>
  <c r="Q123" i="31"/>
  <c r="O123" i="31"/>
  <c r="N123" i="31"/>
  <c r="M123" i="31"/>
  <c r="L123" i="31"/>
  <c r="K123" i="31"/>
  <c r="J123" i="31"/>
  <c r="B123" i="31"/>
  <c r="A123" i="31"/>
  <c r="R122" i="31"/>
  <c r="Q122" i="31"/>
  <c r="O122" i="31"/>
  <c r="N122" i="31"/>
  <c r="M122" i="31"/>
  <c r="L122" i="31"/>
  <c r="K122" i="31"/>
  <c r="J122" i="31"/>
  <c r="B122" i="31"/>
  <c r="A122" i="31"/>
  <c r="R121" i="31"/>
  <c r="Q121" i="31"/>
  <c r="O121" i="31"/>
  <c r="N121" i="31"/>
  <c r="M121" i="31"/>
  <c r="L121" i="31"/>
  <c r="K121" i="31"/>
  <c r="J121" i="31"/>
  <c r="B121" i="31"/>
  <c r="A121" i="31"/>
  <c r="R120" i="31"/>
  <c r="Q120" i="31"/>
  <c r="O120" i="31"/>
  <c r="N120" i="31"/>
  <c r="M120" i="31"/>
  <c r="L120" i="31"/>
  <c r="K120" i="31"/>
  <c r="J120" i="31"/>
  <c r="B120" i="31"/>
  <c r="A120" i="31"/>
  <c r="R119" i="31"/>
  <c r="Q119" i="31"/>
  <c r="O119" i="31"/>
  <c r="N119" i="31"/>
  <c r="M119" i="31"/>
  <c r="L119" i="31"/>
  <c r="K119" i="31"/>
  <c r="J119" i="31"/>
  <c r="B119" i="31"/>
  <c r="A119" i="31"/>
  <c r="R118" i="31"/>
  <c r="Q118" i="31"/>
  <c r="O118" i="31"/>
  <c r="N118" i="31"/>
  <c r="M118" i="31"/>
  <c r="L118" i="31"/>
  <c r="K118" i="31"/>
  <c r="J118" i="31"/>
  <c r="B118" i="31"/>
  <c r="A118" i="31"/>
  <c r="R117" i="31"/>
  <c r="Q117" i="31"/>
  <c r="O117" i="31"/>
  <c r="N117" i="31"/>
  <c r="M117" i="31"/>
  <c r="L117" i="31"/>
  <c r="K117" i="31"/>
  <c r="J117" i="31"/>
  <c r="B117" i="31"/>
  <c r="A117" i="31"/>
  <c r="R116" i="31"/>
  <c r="Q116" i="31"/>
  <c r="O116" i="31"/>
  <c r="N116" i="31"/>
  <c r="M116" i="31"/>
  <c r="L116" i="31"/>
  <c r="K116" i="31"/>
  <c r="J116" i="31"/>
  <c r="B116" i="31"/>
  <c r="A116" i="31"/>
  <c r="R115" i="31"/>
  <c r="Q115" i="31"/>
  <c r="O115" i="31"/>
  <c r="N115" i="31"/>
  <c r="M115" i="31"/>
  <c r="L115" i="31"/>
  <c r="K115" i="31"/>
  <c r="J115" i="31"/>
  <c r="B115" i="31"/>
  <c r="A115" i="31"/>
  <c r="R114" i="31"/>
  <c r="Q114" i="31"/>
  <c r="O114" i="31"/>
  <c r="N114" i="31"/>
  <c r="M114" i="31"/>
  <c r="L114" i="31"/>
  <c r="K114" i="31"/>
  <c r="J114" i="31"/>
  <c r="B114" i="31"/>
  <c r="A114" i="31"/>
  <c r="R113" i="31"/>
  <c r="Q113" i="31"/>
  <c r="O113" i="31"/>
  <c r="N113" i="31"/>
  <c r="M113" i="31"/>
  <c r="L113" i="31"/>
  <c r="K113" i="31"/>
  <c r="J113" i="31"/>
  <c r="B113" i="31"/>
  <c r="A113" i="31"/>
  <c r="R112" i="31"/>
  <c r="Q112" i="31"/>
  <c r="O112" i="31"/>
  <c r="N112" i="31"/>
  <c r="M112" i="31"/>
  <c r="L112" i="31"/>
  <c r="K112" i="31"/>
  <c r="J112" i="31"/>
  <c r="B112" i="31"/>
  <c r="A112" i="31"/>
  <c r="R111" i="31"/>
  <c r="Q111" i="31"/>
  <c r="O111" i="31"/>
  <c r="N111" i="31"/>
  <c r="M111" i="31"/>
  <c r="L111" i="31"/>
  <c r="K111" i="31"/>
  <c r="J111" i="31"/>
  <c r="B111" i="31"/>
  <c r="A111" i="31"/>
  <c r="R110" i="31"/>
  <c r="Q110" i="31"/>
  <c r="O110" i="31"/>
  <c r="N110" i="31"/>
  <c r="M110" i="31"/>
  <c r="L110" i="31"/>
  <c r="K110" i="31"/>
  <c r="J110" i="31"/>
  <c r="B110" i="31"/>
  <c r="A110" i="31"/>
  <c r="R109" i="31"/>
  <c r="Q109" i="31"/>
  <c r="O109" i="31"/>
  <c r="N109" i="31"/>
  <c r="M109" i="31"/>
  <c r="L109" i="31"/>
  <c r="K109" i="31"/>
  <c r="J109" i="31"/>
  <c r="B109" i="31"/>
  <c r="A109" i="31"/>
  <c r="R108" i="31"/>
  <c r="Q108" i="31"/>
  <c r="O108" i="31"/>
  <c r="N108" i="31"/>
  <c r="M108" i="31"/>
  <c r="L108" i="31"/>
  <c r="K108" i="31"/>
  <c r="J108" i="31"/>
  <c r="B108" i="31"/>
  <c r="A108" i="31"/>
  <c r="R107" i="31"/>
  <c r="Q107" i="31"/>
  <c r="O107" i="31"/>
  <c r="N107" i="31"/>
  <c r="M107" i="31"/>
  <c r="L107" i="31"/>
  <c r="K107" i="31"/>
  <c r="J107" i="31"/>
  <c r="B107" i="31"/>
  <c r="A107" i="31"/>
  <c r="R106" i="31"/>
  <c r="Q106" i="31"/>
  <c r="O106" i="31"/>
  <c r="N106" i="31"/>
  <c r="M106" i="31"/>
  <c r="L106" i="31"/>
  <c r="K106" i="31"/>
  <c r="J106" i="31"/>
  <c r="B106" i="31"/>
  <c r="A106" i="31"/>
  <c r="R105" i="31"/>
  <c r="Q105" i="31"/>
  <c r="O105" i="31"/>
  <c r="N105" i="31"/>
  <c r="M105" i="31"/>
  <c r="L105" i="31"/>
  <c r="K105" i="31"/>
  <c r="J105" i="31"/>
  <c r="B105" i="31"/>
  <c r="A105" i="31"/>
  <c r="R104" i="31"/>
  <c r="Q104" i="31"/>
  <c r="O104" i="31"/>
  <c r="N104" i="31"/>
  <c r="M104" i="31"/>
  <c r="L104" i="31"/>
  <c r="K104" i="31"/>
  <c r="J104" i="31"/>
  <c r="B104" i="31"/>
  <c r="A104" i="31"/>
  <c r="R103" i="31"/>
  <c r="Q103" i="31"/>
  <c r="O103" i="31"/>
  <c r="N103" i="31"/>
  <c r="M103" i="31"/>
  <c r="L103" i="31"/>
  <c r="K103" i="31"/>
  <c r="J103" i="31"/>
  <c r="B103" i="31"/>
  <c r="A103" i="31"/>
  <c r="R102" i="31"/>
  <c r="Q102" i="31"/>
  <c r="O102" i="31"/>
  <c r="N102" i="31"/>
  <c r="M102" i="31"/>
  <c r="L102" i="31"/>
  <c r="K102" i="31"/>
  <c r="J102" i="31"/>
  <c r="B102" i="31"/>
  <c r="A102" i="31"/>
  <c r="R101" i="31"/>
  <c r="Q101" i="31"/>
  <c r="O101" i="31"/>
  <c r="N101" i="31"/>
  <c r="M101" i="31"/>
  <c r="L101" i="31"/>
  <c r="K101" i="31"/>
  <c r="J101" i="31"/>
  <c r="B101" i="31"/>
  <c r="A101" i="31"/>
  <c r="R100" i="31"/>
  <c r="Q100" i="31"/>
  <c r="O100" i="31"/>
  <c r="N100" i="31"/>
  <c r="M100" i="31"/>
  <c r="L100" i="31"/>
  <c r="K100" i="31"/>
  <c r="J100" i="31"/>
  <c r="B100" i="31"/>
  <c r="A100" i="31"/>
  <c r="R99" i="31"/>
  <c r="Q99" i="31"/>
  <c r="O99" i="31"/>
  <c r="N99" i="31"/>
  <c r="M99" i="31"/>
  <c r="L99" i="31"/>
  <c r="K99" i="31"/>
  <c r="J99" i="31"/>
  <c r="B99" i="31"/>
  <c r="A99" i="31"/>
  <c r="R98" i="31"/>
  <c r="Q98" i="31"/>
  <c r="O98" i="31"/>
  <c r="N98" i="31"/>
  <c r="M98" i="31"/>
  <c r="L98" i="31"/>
  <c r="K98" i="31"/>
  <c r="J98" i="31"/>
  <c r="B98" i="31"/>
  <c r="A98" i="31"/>
  <c r="R97" i="31"/>
  <c r="Q97" i="31"/>
  <c r="O97" i="31"/>
  <c r="N97" i="31"/>
  <c r="M97" i="31"/>
  <c r="L97" i="31"/>
  <c r="K97" i="31"/>
  <c r="J97" i="31"/>
  <c r="B97" i="31"/>
  <c r="A97" i="31"/>
  <c r="R96" i="31"/>
  <c r="Q96" i="31"/>
  <c r="O96" i="31"/>
  <c r="N96" i="31"/>
  <c r="M96" i="31"/>
  <c r="L96" i="31"/>
  <c r="K96" i="31"/>
  <c r="J96" i="31"/>
  <c r="B96" i="31"/>
  <c r="A96" i="31"/>
  <c r="R95" i="31"/>
  <c r="Q95" i="31"/>
  <c r="O95" i="31"/>
  <c r="N95" i="31"/>
  <c r="M95" i="31"/>
  <c r="L95" i="31"/>
  <c r="K95" i="31"/>
  <c r="J95" i="31"/>
  <c r="B95" i="31"/>
  <c r="A95" i="31"/>
  <c r="R94" i="31"/>
  <c r="Q94" i="31"/>
  <c r="O94" i="31"/>
  <c r="N94" i="31"/>
  <c r="M94" i="31"/>
  <c r="L94" i="31"/>
  <c r="K94" i="31"/>
  <c r="J94" i="31"/>
  <c r="B94" i="31"/>
  <c r="A94" i="31"/>
  <c r="R93" i="31"/>
  <c r="Q93" i="31"/>
  <c r="O93" i="31"/>
  <c r="N93" i="31"/>
  <c r="M93" i="31"/>
  <c r="L93" i="31"/>
  <c r="K93" i="31"/>
  <c r="J93" i="31"/>
  <c r="B93" i="31"/>
  <c r="A93" i="31"/>
  <c r="R92" i="31"/>
  <c r="Q92" i="31"/>
  <c r="O92" i="31"/>
  <c r="N92" i="31"/>
  <c r="M92" i="31"/>
  <c r="L92" i="31"/>
  <c r="K92" i="31"/>
  <c r="J92" i="31"/>
  <c r="B92" i="31"/>
  <c r="A92" i="31"/>
  <c r="R91" i="31"/>
  <c r="Q91" i="31"/>
  <c r="O91" i="31"/>
  <c r="N91" i="31"/>
  <c r="M91" i="31"/>
  <c r="L91" i="31"/>
  <c r="K91" i="31"/>
  <c r="J91" i="31"/>
  <c r="B91" i="31"/>
  <c r="A91" i="31"/>
  <c r="R90" i="31"/>
  <c r="Q90" i="31"/>
  <c r="O90" i="31"/>
  <c r="N90" i="31"/>
  <c r="M90" i="31"/>
  <c r="L90" i="31"/>
  <c r="K90" i="31"/>
  <c r="J90" i="31"/>
  <c r="B90" i="31"/>
  <c r="A90" i="31"/>
  <c r="R89" i="31"/>
  <c r="Q89" i="31"/>
  <c r="O89" i="31"/>
  <c r="N89" i="31"/>
  <c r="M89" i="31"/>
  <c r="L89" i="31"/>
  <c r="K89" i="31"/>
  <c r="J89" i="31"/>
  <c r="B89" i="31"/>
  <c r="A89" i="31"/>
  <c r="R88" i="31"/>
  <c r="Q88" i="31"/>
  <c r="O88" i="31"/>
  <c r="N88" i="31"/>
  <c r="M88" i="31"/>
  <c r="L88" i="31"/>
  <c r="K88" i="31"/>
  <c r="J88" i="31"/>
  <c r="B88" i="31"/>
  <c r="A88" i="31"/>
  <c r="R87" i="31"/>
  <c r="Q87" i="31"/>
  <c r="O87" i="31"/>
  <c r="N87" i="31"/>
  <c r="M87" i="31"/>
  <c r="L87" i="31"/>
  <c r="K87" i="31"/>
  <c r="J87" i="31"/>
  <c r="B87" i="31"/>
  <c r="A87" i="31"/>
  <c r="R86" i="31"/>
  <c r="Q86" i="31"/>
  <c r="O86" i="31"/>
  <c r="N86" i="31"/>
  <c r="M86" i="31"/>
  <c r="L86" i="31"/>
  <c r="K86" i="31"/>
  <c r="J86" i="31"/>
  <c r="B86" i="31"/>
  <c r="A86" i="31"/>
  <c r="R85" i="31"/>
  <c r="Q85" i="31"/>
  <c r="O85" i="31"/>
  <c r="N85" i="31"/>
  <c r="M85" i="31"/>
  <c r="L85" i="31"/>
  <c r="K85" i="31"/>
  <c r="J85" i="31"/>
  <c r="B85" i="31"/>
  <c r="A85" i="31"/>
  <c r="R84" i="31"/>
  <c r="Q84" i="31"/>
  <c r="O84" i="31"/>
  <c r="N84" i="31"/>
  <c r="M84" i="31"/>
  <c r="L84" i="31"/>
  <c r="K84" i="31"/>
  <c r="J84" i="31"/>
  <c r="B84" i="31"/>
  <c r="A84" i="31"/>
  <c r="R83" i="31"/>
  <c r="Q83" i="31"/>
  <c r="O83" i="31"/>
  <c r="N83" i="31"/>
  <c r="M83" i="31"/>
  <c r="L83" i="31"/>
  <c r="K83" i="31"/>
  <c r="J83" i="31"/>
  <c r="B83" i="31"/>
  <c r="A83" i="31"/>
  <c r="R82" i="31"/>
  <c r="Q82" i="31"/>
  <c r="O82" i="31"/>
  <c r="N82" i="31"/>
  <c r="M82" i="31"/>
  <c r="L82" i="31"/>
  <c r="K82" i="31"/>
  <c r="J82" i="31"/>
  <c r="B82" i="31"/>
  <c r="A82" i="31"/>
  <c r="R81" i="31"/>
  <c r="Q81" i="31"/>
  <c r="O81" i="31"/>
  <c r="N81" i="31"/>
  <c r="M81" i="31"/>
  <c r="L81" i="31"/>
  <c r="K81" i="31"/>
  <c r="J81" i="31"/>
  <c r="B81" i="31"/>
  <c r="A81" i="31"/>
  <c r="R80" i="31"/>
  <c r="Q80" i="31"/>
  <c r="O80" i="31"/>
  <c r="N80" i="31"/>
  <c r="M80" i="31"/>
  <c r="L80" i="31"/>
  <c r="K80" i="31"/>
  <c r="J80" i="31"/>
  <c r="B80" i="31"/>
  <c r="A80" i="31"/>
  <c r="R79" i="31"/>
  <c r="Q79" i="31"/>
  <c r="O79" i="31"/>
  <c r="N79" i="31"/>
  <c r="M79" i="31"/>
  <c r="L79" i="31"/>
  <c r="K79" i="31"/>
  <c r="J79" i="31"/>
  <c r="B79" i="31"/>
  <c r="A79" i="31"/>
  <c r="R78" i="31"/>
  <c r="Q78" i="31"/>
  <c r="O78" i="31"/>
  <c r="N78" i="31"/>
  <c r="M78" i="31"/>
  <c r="L78" i="31"/>
  <c r="K78" i="31"/>
  <c r="J78" i="31"/>
  <c r="B78" i="31"/>
  <c r="A78" i="31"/>
  <c r="R77" i="31"/>
  <c r="Q77" i="31"/>
  <c r="O77" i="31"/>
  <c r="N77" i="31"/>
  <c r="M77" i="31"/>
  <c r="L77" i="31"/>
  <c r="K77" i="31"/>
  <c r="J77" i="31"/>
  <c r="B77" i="31"/>
  <c r="A77" i="31"/>
  <c r="R76" i="31"/>
  <c r="Q76" i="31"/>
  <c r="O76" i="31"/>
  <c r="N76" i="31"/>
  <c r="M76" i="31"/>
  <c r="L76" i="31"/>
  <c r="K76" i="31"/>
  <c r="J76" i="31"/>
  <c r="B76" i="31"/>
  <c r="A76" i="31"/>
  <c r="R75" i="31"/>
  <c r="Q75" i="31"/>
  <c r="O75" i="31"/>
  <c r="N75" i="31"/>
  <c r="M75" i="31"/>
  <c r="L75" i="31"/>
  <c r="K75" i="31"/>
  <c r="J75" i="31"/>
  <c r="B75" i="31"/>
  <c r="A75" i="31"/>
  <c r="R74" i="31"/>
  <c r="Q74" i="31"/>
  <c r="O74" i="31"/>
  <c r="N74" i="31"/>
  <c r="M74" i="31"/>
  <c r="L74" i="31"/>
  <c r="K74" i="31"/>
  <c r="J74" i="31"/>
  <c r="B74" i="31"/>
  <c r="A74" i="31"/>
  <c r="R73" i="31"/>
  <c r="Q73" i="31"/>
  <c r="O73" i="31"/>
  <c r="N73" i="31"/>
  <c r="M73" i="31"/>
  <c r="L73" i="31"/>
  <c r="K73" i="31"/>
  <c r="J73" i="31"/>
  <c r="B73" i="31"/>
  <c r="A73" i="31"/>
  <c r="R72" i="31"/>
  <c r="Q72" i="31"/>
  <c r="O72" i="31"/>
  <c r="N72" i="31"/>
  <c r="M72" i="31"/>
  <c r="L72" i="31"/>
  <c r="K72" i="31"/>
  <c r="J72" i="31"/>
  <c r="B72" i="31"/>
  <c r="A72" i="31"/>
  <c r="R71" i="31"/>
  <c r="Q71" i="31"/>
  <c r="O71" i="31"/>
  <c r="N71" i="31"/>
  <c r="M71" i="31"/>
  <c r="L71" i="31"/>
  <c r="K71" i="31"/>
  <c r="J71" i="31"/>
  <c r="B71" i="31"/>
  <c r="A71" i="31"/>
  <c r="R70" i="31"/>
  <c r="Q70" i="31"/>
  <c r="O70" i="31"/>
  <c r="N70" i="31"/>
  <c r="M70" i="31"/>
  <c r="L70" i="31"/>
  <c r="K70" i="31"/>
  <c r="J70" i="31"/>
  <c r="B70" i="31"/>
  <c r="A70" i="31"/>
  <c r="R69" i="31"/>
  <c r="Q69" i="31"/>
  <c r="O69" i="31"/>
  <c r="N69" i="31"/>
  <c r="M69" i="31"/>
  <c r="L69" i="31"/>
  <c r="K69" i="31"/>
  <c r="J69" i="31"/>
  <c r="B69" i="31"/>
  <c r="A69" i="31"/>
  <c r="R68" i="31"/>
  <c r="Q68" i="31"/>
  <c r="O68" i="31"/>
  <c r="N68" i="31"/>
  <c r="M68" i="31"/>
  <c r="L68" i="31"/>
  <c r="K68" i="31"/>
  <c r="J68" i="31"/>
  <c r="B68" i="31"/>
  <c r="A68" i="31"/>
  <c r="R67" i="31"/>
  <c r="Q67" i="31"/>
  <c r="O67" i="31"/>
  <c r="N67" i="31"/>
  <c r="M67" i="31"/>
  <c r="L67" i="31"/>
  <c r="K67" i="31"/>
  <c r="J67" i="31"/>
  <c r="B67" i="31"/>
  <c r="A67" i="31"/>
  <c r="R66" i="31"/>
  <c r="Q66" i="31"/>
  <c r="O66" i="31"/>
  <c r="N66" i="31"/>
  <c r="M66" i="31"/>
  <c r="L66" i="31"/>
  <c r="K66" i="31"/>
  <c r="J66" i="31"/>
  <c r="B66" i="31"/>
  <c r="A66" i="31"/>
  <c r="R65" i="31"/>
  <c r="Q65" i="31"/>
  <c r="O65" i="31"/>
  <c r="N65" i="31"/>
  <c r="M65" i="31"/>
  <c r="L65" i="31"/>
  <c r="K65" i="31"/>
  <c r="J65" i="31"/>
  <c r="B65" i="31"/>
  <c r="A65" i="31"/>
  <c r="R64" i="31"/>
  <c r="Q64" i="31"/>
  <c r="O64" i="31"/>
  <c r="N64" i="31"/>
  <c r="M64" i="31"/>
  <c r="L64" i="31"/>
  <c r="K64" i="31"/>
  <c r="J64" i="31"/>
  <c r="B64" i="31"/>
  <c r="A64" i="31"/>
  <c r="R63" i="31"/>
  <c r="Q63" i="31"/>
  <c r="O63" i="31"/>
  <c r="N63" i="31"/>
  <c r="M63" i="31"/>
  <c r="L63" i="31"/>
  <c r="K63" i="31"/>
  <c r="J63" i="31"/>
  <c r="B63" i="31"/>
  <c r="A63" i="31"/>
  <c r="R62" i="31"/>
  <c r="Q62" i="31"/>
  <c r="P62" i="31"/>
  <c r="O62" i="31"/>
  <c r="N62" i="31"/>
  <c r="M62" i="31"/>
  <c r="L62" i="31"/>
  <c r="K62" i="31"/>
  <c r="J62" i="31"/>
  <c r="B62" i="31"/>
  <c r="A62" i="31"/>
  <c r="R61" i="31"/>
  <c r="Q61" i="31"/>
  <c r="P61" i="31"/>
  <c r="O61" i="31"/>
  <c r="N61" i="31"/>
  <c r="M61" i="31"/>
  <c r="L61" i="31"/>
  <c r="K61" i="31"/>
  <c r="J61" i="31"/>
  <c r="B61" i="31"/>
  <c r="A61" i="31"/>
  <c r="R60" i="31"/>
  <c r="Q60" i="31"/>
  <c r="P60" i="31"/>
  <c r="O60" i="31"/>
  <c r="N60" i="31"/>
  <c r="M60" i="31"/>
  <c r="L60" i="31"/>
  <c r="K60" i="31"/>
  <c r="J60" i="31"/>
  <c r="B60" i="31"/>
  <c r="A60" i="31"/>
  <c r="R59" i="31"/>
  <c r="Q59" i="31"/>
  <c r="P59" i="31"/>
  <c r="O59" i="31"/>
  <c r="N59" i="31"/>
  <c r="M59" i="31"/>
  <c r="L59" i="31"/>
  <c r="K59" i="31"/>
  <c r="J59" i="31"/>
  <c r="B59" i="31"/>
  <c r="A59" i="31"/>
  <c r="R58" i="31"/>
  <c r="Q58" i="31"/>
  <c r="P58" i="31"/>
  <c r="O58" i="31"/>
  <c r="N58" i="31"/>
  <c r="M58" i="31"/>
  <c r="L58" i="31"/>
  <c r="K58" i="31"/>
  <c r="J58" i="31"/>
  <c r="B58" i="31"/>
  <c r="A58" i="31"/>
  <c r="R57" i="31"/>
  <c r="Q57" i="31"/>
  <c r="P57" i="31"/>
  <c r="O57" i="31"/>
  <c r="N57" i="31"/>
  <c r="M57" i="31"/>
  <c r="L57" i="31"/>
  <c r="K57" i="31"/>
  <c r="J57" i="31"/>
  <c r="B57" i="31"/>
  <c r="A57" i="31"/>
  <c r="R56" i="31"/>
  <c r="Q56" i="31"/>
  <c r="P56" i="31"/>
  <c r="O56" i="31"/>
  <c r="N56" i="31"/>
  <c r="M56" i="31"/>
  <c r="L56" i="31"/>
  <c r="K56" i="31"/>
  <c r="J56" i="31"/>
  <c r="B56" i="31"/>
  <c r="A56" i="31"/>
  <c r="R55" i="31"/>
  <c r="Q55" i="31"/>
  <c r="P55" i="31"/>
  <c r="O55" i="31"/>
  <c r="N55" i="31"/>
  <c r="M55" i="31"/>
  <c r="L55" i="31"/>
  <c r="K55" i="31"/>
  <c r="J55" i="31"/>
  <c r="B55" i="31"/>
  <c r="A55" i="31"/>
  <c r="R54" i="31"/>
  <c r="Q54" i="31"/>
  <c r="P54" i="31"/>
  <c r="O54" i="31"/>
  <c r="N54" i="31"/>
  <c r="M54" i="31"/>
  <c r="L54" i="31"/>
  <c r="K54" i="31"/>
  <c r="J54" i="31"/>
  <c r="B54" i="31"/>
  <c r="A54" i="31"/>
  <c r="R53" i="31"/>
  <c r="Q53" i="31"/>
  <c r="P53" i="31"/>
  <c r="O53" i="31"/>
  <c r="N53" i="31"/>
  <c r="M53" i="31"/>
  <c r="L53" i="31"/>
  <c r="K53" i="31"/>
  <c r="J53" i="31"/>
  <c r="B53" i="31"/>
  <c r="A53" i="31"/>
  <c r="R52" i="31"/>
  <c r="Q52" i="31"/>
  <c r="P52" i="31"/>
  <c r="O52" i="31"/>
  <c r="N52" i="31"/>
  <c r="M52" i="31"/>
  <c r="L52" i="31"/>
  <c r="K52" i="31"/>
  <c r="J52" i="31"/>
  <c r="B52" i="31"/>
  <c r="A52" i="31"/>
  <c r="R51" i="31"/>
  <c r="Q51" i="31"/>
  <c r="P51" i="31"/>
  <c r="O51" i="31"/>
  <c r="N51" i="31"/>
  <c r="M51" i="31"/>
  <c r="L51" i="31"/>
  <c r="K51" i="31"/>
  <c r="J51" i="31"/>
  <c r="B51" i="31"/>
  <c r="A51" i="31"/>
  <c r="R50" i="31"/>
  <c r="Q50" i="31"/>
  <c r="P50" i="31"/>
  <c r="O50" i="31"/>
  <c r="N50" i="31"/>
  <c r="M50" i="31"/>
  <c r="L50" i="31"/>
  <c r="K50" i="31"/>
  <c r="J50" i="31"/>
  <c r="B50" i="31"/>
  <c r="A50" i="31"/>
  <c r="R49" i="31"/>
  <c r="Q49" i="31"/>
  <c r="P49" i="31"/>
  <c r="O49" i="31"/>
  <c r="N49" i="31"/>
  <c r="M49" i="31"/>
  <c r="L49" i="31"/>
  <c r="K49" i="31"/>
  <c r="J49" i="31"/>
  <c r="B49" i="31"/>
  <c r="A49" i="31"/>
  <c r="R48" i="31"/>
  <c r="Q48" i="31"/>
  <c r="P48" i="31"/>
  <c r="O48" i="31"/>
  <c r="N48" i="31"/>
  <c r="M48" i="31"/>
  <c r="L48" i="31"/>
  <c r="K48" i="31"/>
  <c r="J48" i="31"/>
  <c r="B48" i="31"/>
  <c r="A48" i="31"/>
  <c r="R47" i="31"/>
  <c r="Q47" i="31"/>
  <c r="P47" i="31"/>
  <c r="O47" i="31"/>
  <c r="N47" i="31"/>
  <c r="M47" i="31"/>
  <c r="L47" i="31"/>
  <c r="K47" i="31"/>
  <c r="J47" i="31"/>
  <c r="B47" i="31"/>
  <c r="A47" i="31"/>
  <c r="R46" i="31"/>
  <c r="Q46" i="31"/>
  <c r="P46" i="31"/>
  <c r="O46" i="31"/>
  <c r="N46" i="31"/>
  <c r="M46" i="31"/>
  <c r="L46" i="31"/>
  <c r="K46" i="31"/>
  <c r="J46" i="31"/>
  <c r="B46" i="31"/>
  <c r="A46" i="31"/>
  <c r="R45" i="31"/>
  <c r="Q45" i="31"/>
  <c r="P45" i="31"/>
  <c r="O45" i="31"/>
  <c r="N45" i="31"/>
  <c r="M45" i="31"/>
  <c r="L45" i="31"/>
  <c r="K45" i="31"/>
  <c r="J45" i="31"/>
  <c r="B45" i="31"/>
  <c r="A45" i="31"/>
  <c r="R44" i="31"/>
  <c r="Q44" i="31"/>
  <c r="P44" i="31"/>
  <c r="O44" i="31"/>
  <c r="N44" i="31"/>
  <c r="M44" i="31"/>
  <c r="L44" i="31"/>
  <c r="K44" i="31"/>
  <c r="J44" i="31"/>
  <c r="B44" i="31"/>
  <c r="A44" i="31"/>
  <c r="R43" i="31"/>
  <c r="Q43" i="31"/>
  <c r="P43" i="31"/>
  <c r="O43" i="31"/>
  <c r="N43" i="31"/>
  <c r="M43" i="31"/>
  <c r="L43" i="31"/>
  <c r="K43" i="31"/>
  <c r="J43" i="31"/>
  <c r="B43" i="31"/>
  <c r="A43" i="31"/>
  <c r="R42" i="31"/>
  <c r="Q42" i="31"/>
  <c r="P42" i="31"/>
  <c r="O42" i="31"/>
  <c r="N42" i="31"/>
  <c r="M42" i="31"/>
  <c r="L42" i="31"/>
  <c r="K42" i="31"/>
  <c r="J42" i="31"/>
  <c r="B42" i="31"/>
  <c r="A42" i="31"/>
  <c r="R41" i="31"/>
  <c r="Q41" i="31"/>
  <c r="P41" i="31"/>
  <c r="O41" i="31"/>
  <c r="N41" i="31"/>
  <c r="M41" i="31"/>
  <c r="L41" i="31"/>
  <c r="K41" i="31"/>
  <c r="J41" i="31"/>
  <c r="B41" i="31"/>
  <c r="A41" i="31"/>
  <c r="R40" i="31"/>
  <c r="Q40" i="31"/>
  <c r="P40" i="31"/>
  <c r="O40" i="31"/>
  <c r="N40" i="31"/>
  <c r="M40" i="31"/>
  <c r="L40" i="31"/>
  <c r="K40" i="31"/>
  <c r="J40" i="31"/>
  <c r="B40" i="31"/>
  <c r="A40" i="31"/>
  <c r="R39" i="31"/>
  <c r="Q39" i="31"/>
  <c r="P39" i="31"/>
  <c r="O39" i="31"/>
  <c r="N39" i="31"/>
  <c r="M39" i="31"/>
  <c r="L39" i="31"/>
  <c r="K39" i="31"/>
  <c r="J39" i="31"/>
  <c r="B39" i="31"/>
  <c r="A39" i="31"/>
  <c r="R38" i="31"/>
  <c r="Q38" i="31"/>
  <c r="P38" i="31"/>
  <c r="O38" i="31"/>
  <c r="N38" i="31"/>
  <c r="M38" i="31"/>
  <c r="L38" i="31"/>
  <c r="K38" i="31"/>
  <c r="J38" i="31"/>
  <c r="B38" i="31"/>
  <c r="A38" i="31"/>
  <c r="R37" i="31"/>
  <c r="Q37" i="31"/>
  <c r="P37" i="31"/>
  <c r="O37" i="31"/>
  <c r="N37" i="31"/>
  <c r="M37" i="31"/>
  <c r="L37" i="31"/>
  <c r="K37" i="31"/>
  <c r="J37" i="31"/>
  <c r="B37" i="31"/>
  <c r="A37" i="31"/>
  <c r="R36" i="31"/>
  <c r="Q36" i="31"/>
  <c r="P36" i="31"/>
  <c r="O36" i="31"/>
  <c r="N36" i="31"/>
  <c r="M36" i="31"/>
  <c r="L36" i="31"/>
  <c r="K36" i="31"/>
  <c r="J36" i="31"/>
  <c r="B36" i="31"/>
  <c r="A36" i="31"/>
  <c r="R35" i="31"/>
  <c r="Q35" i="31"/>
  <c r="P35" i="31"/>
  <c r="O35" i="31"/>
  <c r="N35" i="31"/>
  <c r="M35" i="31"/>
  <c r="L35" i="31"/>
  <c r="K35" i="31"/>
  <c r="J35" i="31"/>
  <c r="B35" i="31"/>
  <c r="A35" i="31"/>
  <c r="R34" i="31"/>
  <c r="Q34" i="31"/>
  <c r="P34" i="31"/>
  <c r="O34" i="31"/>
  <c r="N34" i="31"/>
  <c r="M34" i="31"/>
  <c r="L34" i="31"/>
  <c r="K34" i="31"/>
  <c r="J34" i="31"/>
  <c r="B34" i="31"/>
  <c r="A34" i="31"/>
  <c r="R33" i="31"/>
  <c r="Q33" i="31"/>
  <c r="P33" i="31"/>
  <c r="O33" i="31"/>
  <c r="N33" i="31"/>
  <c r="M33" i="31"/>
  <c r="L33" i="31"/>
  <c r="K33" i="31"/>
  <c r="J33" i="31"/>
  <c r="B33" i="31"/>
  <c r="A33" i="31"/>
  <c r="R32" i="31"/>
  <c r="Q32" i="31"/>
  <c r="P32" i="31"/>
  <c r="O32" i="31"/>
  <c r="N32" i="31"/>
  <c r="M32" i="31"/>
  <c r="L32" i="31"/>
  <c r="K32" i="31"/>
  <c r="J32" i="31"/>
  <c r="B32" i="31"/>
  <c r="A32" i="31"/>
  <c r="R31" i="31"/>
  <c r="Q31" i="31"/>
  <c r="P31" i="31"/>
  <c r="O31" i="31"/>
  <c r="N31" i="31"/>
  <c r="M31" i="31"/>
  <c r="L31" i="31"/>
  <c r="K31" i="31"/>
  <c r="J31" i="31"/>
  <c r="B31" i="31"/>
  <c r="A31" i="31"/>
  <c r="R30" i="31"/>
  <c r="Q30" i="31"/>
  <c r="P30" i="31"/>
  <c r="O30" i="31"/>
  <c r="N30" i="31"/>
  <c r="M30" i="31"/>
  <c r="L30" i="31"/>
  <c r="K30" i="31"/>
  <c r="J30" i="31"/>
  <c r="B30" i="31"/>
  <c r="A30" i="31"/>
  <c r="R29" i="31"/>
  <c r="Q29" i="31"/>
  <c r="P29" i="31"/>
  <c r="O29" i="31"/>
  <c r="N29" i="31"/>
  <c r="M29" i="31"/>
  <c r="L29" i="31"/>
  <c r="K29" i="31"/>
  <c r="J29" i="31"/>
  <c r="B29" i="31"/>
  <c r="A29" i="31"/>
  <c r="R28" i="31"/>
  <c r="Q28" i="31"/>
  <c r="P28" i="31"/>
  <c r="O28" i="31"/>
  <c r="N28" i="31"/>
  <c r="M28" i="31"/>
  <c r="L28" i="31"/>
  <c r="K28" i="31"/>
  <c r="J28" i="31"/>
  <c r="B28" i="31"/>
  <c r="A28" i="31"/>
  <c r="R27" i="31"/>
  <c r="Q27" i="31"/>
  <c r="P27" i="31"/>
  <c r="O27" i="31"/>
  <c r="N27" i="31"/>
  <c r="M27" i="31"/>
  <c r="L27" i="31"/>
  <c r="K27" i="31"/>
  <c r="J27" i="31"/>
  <c r="B27" i="31"/>
  <c r="A27" i="31"/>
  <c r="R26" i="31"/>
  <c r="Q26" i="31"/>
  <c r="P26" i="31"/>
  <c r="O26" i="31"/>
  <c r="N26" i="31"/>
  <c r="M26" i="31"/>
  <c r="L26" i="31"/>
  <c r="K26" i="31"/>
  <c r="J26" i="31"/>
  <c r="B26" i="31"/>
  <c r="A26" i="31"/>
  <c r="R25" i="31"/>
  <c r="Q25" i="31"/>
  <c r="P25" i="31"/>
  <c r="O25" i="31"/>
  <c r="N25" i="31"/>
  <c r="M25" i="31"/>
  <c r="L25" i="31"/>
  <c r="K25" i="31"/>
  <c r="J25" i="31"/>
  <c r="B25" i="31"/>
  <c r="A25" i="31"/>
  <c r="R24" i="31"/>
  <c r="Q24" i="31"/>
  <c r="P24" i="31"/>
  <c r="O24" i="31"/>
  <c r="N24" i="31"/>
  <c r="M24" i="31"/>
  <c r="L24" i="31"/>
  <c r="K24" i="31"/>
  <c r="J24" i="31"/>
  <c r="B24" i="31"/>
  <c r="A24" i="31"/>
  <c r="R23" i="31"/>
  <c r="Q23" i="31"/>
  <c r="P23" i="31"/>
  <c r="O23" i="31"/>
  <c r="N23" i="31"/>
  <c r="M23" i="31"/>
  <c r="L23" i="31"/>
  <c r="K23" i="31"/>
  <c r="J23" i="31"/>
  <c r="B23" i="31"/>
  <c r="A23" i="31"/>
  <c r="R22" i="31"/>
  <c r="Q22" i="31"/>
  <c r="P22" i="31"/>
  <c r="O22" i="31"/>
  <c r="N22" i="31"/>
  <c r="M22" i="31"/>
  <c r="L22" i="31"/>
  <c r="K22" i="31"/>
  <c r="J22" i="31"/>
  <c r="B22" i="31"/>
  <c r="A22" i="31"/>
  <c r="R21" i="31"/>
  <c r="Q21" i="31"/>
  <c r="P21" i="31"/>
  <c r="O21" i="31"/>
  <c r="N21" i="31"/>
  <c r="M21" i="31"/>
  <c r="L21" i="31"/>
  <c r="K21" i="31"/>
  <c r="J21" i="31"/>
  <c r="B21" i="31"/>
  <c r="A21" i="31"/>
  <c r="R20" i="31"/>
  <c r="Q20" i="31"/>
  <c r="P20" i="31"/>
  <c r="O20" i="31"/>
  <c r="N20" i="31"/>
  <c r="M20" i="31"/>
  <c r="L20" i="31"/>
  <c r="K20" i="31"/>
  <c r="J20" i="31"/>
  <c r="B20" i="31"/>
  <c r="A20" i="31"/>
  <c r="R19" i="31"/>
  <c r="Q19" i="31"/>
  <c r="P19" i="31"/>
  <c r="O19" i="31"/>
  <c r="N19" i="31"/>
  <c r="M19" i="31"/>
  <c r="L19" i="31"/>
  <c r="K19" i="31"/>
  <c r="J19" i="31"/>
  <c r="B19" i="31"/>
  <c r="A19" i="31"/>
  <c r="R18" i="31"/>
  <c r="Q18" i="31"/>
  <c r="P18" i="31"/>
  <c r="O18" i="31"/>
  <c r="N18" i="31"/>
  <c r="M18" i="31"/>
  <c r="L18" i="31"/>
  <c r="K18" i="31"/>
  <c r="J18" i="31"/>
  <c r="B18" i="31"/>
  <c r="A18" i="31"/>
  <c r="R17" i="31"/>
  <c r="Q17" i="31"/>
  <c r="P17" i="31"/>
  <c r="O17" i="31"/>
  <c r="N17" i="31"/>
  <c r="M17" i="31"/>
  <c r="L17" i="31"/>
  <c r="K17" i="31"/>
  <c r="J17" i="31"/>
  <c r="B17" i="31"/>
  <c r="A17" i="31"/>
  <c r="R16" i="31"/>
  <c r="Q16" i="31"/>
  <c r="P16" i="31"/>
  <c r="O16" i="31"/>
  <c r="N16" i="31"/>
  <c r="M16" i="31"/>
  <c r="L16" i="31"/>
  <c r="K16" i="31"/>
  <c r="J16" i="31"/>
  <c r="B16" i="31"/>
  <c r="A16" i="31"/>
  <c r="R15" i="31"/>
  <c r="Q15" i="31"/>
  <c r="P15" i="31"/>
  <c r="O15" i="31"/>
  <c r="N15" i="31"/>
  <c r="M15" i="31"/>
  <c r="L15" i="31"/>
  <c r="K15" i="31"/>
  <c r="J15" i="31"/>
  <c r="B15" i="31"/>
  <c r="A15" i="31"/>
  <c r="R14" i="31"/>
  <c r="Q14" i="31"/>
  <c r="P14" i="31"/>
  <c r="O14" i="31"/>
  <c r="N14" i="31"/>
  <c r="M14" i="31"/>
  <c r="L14" i="31"/>
  <c r="K14" i="31"/>
  <c r="J14" i="31"/>
  <c r="B14" i="31"/>
  <c r="A14" i="31"/>
  <c r="R13" i="31"/>
  <c r="Q13" i="31"/>
  <c r="P13" i="31"/>
  <c r="O13" i="31"/>
  <c r="N13" i="31"/>
  <c r="M13" i="31"/>
  <c r="L13" i="31"/>
  <c r="K13" i="31"/>
  <c r="J13" i="31"/>
  <c r="B13" i="31"/>
  <c r="A13" i="31"/>
  <c r="R12" i="31"/>
  <c r="Q12" i="31"/>
  <c r="P12" i="31"/>
  <c r="O12" i="31"/>
  <c r="N12" i="31"/>
  <c r="M12" i="31"/>
  <c r="L12" i="31"/>
  <c r="K12" i="31"/>
  <c r="J12" i="31"/>
  <c r="B12" i="31"/>
  <c r="A12" i="31"/>
  <c r="R11" i="31"/>
  <c r="Q11" i="31"/>
  <c r="P11" i="31"/>
  <c r="O11" i="31"/>
  <c r="N11" i="31"/>
  <c r="M11" i="31"/>
  <c r="L11" i="31"/>
  <c r="K11" i="31"/>
  <c r="J11" i="31"/>
  <c r="B11" i="31"/>
  <c r="A11" i="31"/>
  <c r="R10" i="31"/>
  <c r="Q10" i="31"/>
  <c r="P10" i="31"/>
  <c r="O10" i="31"/>
  <c r="N10" i="31"/>
  <c r="M10" i="31"/>
  <c r="L10" i="31"/>
  <c r="K10" i="31"/>
  <c r="J10" i="31"/>
  <c r="B10" i="31"/>
  <c r="A10" i="31"/>
  <c r="R9" i="31"/>
  <c r="Q9" i="31"/>
  <c r="P9" i="31"/>
  <c r="O9" i="31"/>
  <c r="N9" i="31"/>
  <c r="M9" i="31"/>
  <c r="L9" i="31"/>
  <c r="K9" i="31"/>
  <c r="J9" i="31"/>
  <c r="B9" i="31"/>
  <c r="A9" i="31"/>
  <c r="R8" i="31"/>
  <c r="Q8" i="31"/>
  <c r="P8" i="31"/>
  <c r="O8" i="31"/>
  <c r="N8" i="31"/>
  <c r="M8" i="31"/>
  <c r="L8" i="31"/>
  <c r="K8" i="31"/>
  <c r="J8" i="31"/>
  <c r="B8" i="31"/>
  <c r="A8" i="31"/>
  <c r="R7" i="31"/>
  <c r="Q7" i="31"/>
  <c r="P7" i="31"/>
  <c r="O7" i="31"/>
  <c r="N7" i="31"/>
  <c r="M7" i="31"/>
  <c r="L7" i="31"/>
  <c r="K7" i="31"/>
  <c r="J7" i="31"/>
  <c r="B7" i="31"/>
  <c r="A7" i="31"/>
  <c r="R6" i="31"/>
  <c r="Q6" i="31"/>
  <c r="P6" i="31"/>
  <c r="O6" i="31"/>
  <c r="N6" i="31"/>
  <c r="M6" i="31"/>
  <c r="L6" i="31"/>
  <c r="K6" i="31"/>
  <c r="J6" i="31"/>
  <c r="B6" i="31"/>
  <c r="A6" i="31"/>
  <c r="R5" i="31"/>
  <c r="Q5" i="31"/>
  <c r="P5" i="31"/>
  <c r="O5" i="31"/>
  <c r="N5" i="31"/>
  <c r="M5" i="31"/>
  <c r="L5" i="31"/>
  <c r="K5" i="31"/>
  <c r="J5" i="31"/>
  <c r="B5" i="31"/>
  <c r="A5" i="31"/>
  <c r="R4" i="31"/>
  <c r="Q4" i="31"/>
  <c r="P4" i="31"/>
  <c r="O4" i="31"/>
  <c r="N4" i="31"/>
  <c r="M4" i="31"/>
  <c r="L4" i="31"/>
  <c r="K4" i="31"/>
  <c r="J4" i="31"/>
  <c r="B4" i="31"/>
  <c r="A4" i="31"/>
  <c r="R3" i="31"/>
  <c r="Q3" i="31"/>
  <c r="P3" i="31"/>
  <c r="O3" i="31"/>
  <c r="N3" i="31"/>
  <c r="M3" i="31"/>
  <c r="L3" i="31"/>
  <c r="K3" i="31"/>
  <c r="J3" i="31"/>
  <c r="B3" i="31"/>
  <c r="A3" i="31"/>
  <c r="R2" i="31"/>
  <c r="Q2" i="31"/>
  <c r="P2" i="31"/>
  <c r="O2" i="31"/>
  <c r="N2" i="31"/>
  <c r="M2" i="31"/>
  <c r="L2" i="31"/>
  <c r="K2" i="31"/>
  <c r="J2" i="31"/>
  <c r="B2" i="31"/>
  <c r="A2" i="31"/>
  <c r="Q556" i="31"/>
  <c r="P556" i="31"/>
  <c r="O556" i="31"/>
  <c r="N556" i="31"/>
  <c r="M556" i="31"/>
  <c r="L556" i="31"/>
  <c r="K556" i="31"/>
  <c r="B556" i="31"/>
  <c r="A556" i="31"/>
  <c r="I2024" i="31"/>
  <c r="C2024" i="31"/>
  <c r="I2023" i="31"/>
  <c r="C2023" i="31"/>
  <c r="I2022" i="31"/>
  <c r="C2022" i="31"/>
  <c r="I2021" i="31"/>
  <c r="C2021" i="31"/>
  <c r="I2019" i="31"/>
  <c r="C2019" i="31"/>
  <c r="I2018" i="31"/>
  <c r="C2018" i="31"/>
  <c r="I2017" i="31"/>
  <c r="C2017" i="31"/>
  <c r="I2016" i="31"/>
  <c r="C2016" i="31"/>
  <c r="I2014" i="31"/>
  <c r="C2014" i="31"/>
  <c r="I2013" i="31"/>
  <c r="C2013" i="31"/>
  <c r="I2012" i="31"/>
  <c r="C2012" i="31"/>
  <c r="I2011" i="31"/>
  <c r="C2011" i="31"/>
  <c r="I2009" i="31"/>
  <c r="C2009" i="31"/>
  <c r="I2008" i="31"/>
  <c r="C2008" i="31"/>
  <c r="I2007" i="31"/>
  <c r="C2007" i="31"/>
  <c r="I2006" i="31"/>
  <c r="C2006" i="31"/>
  <c r="I2004" i="31"/>
  <c r="C2004" i="31"/>
  <c r="I2003" i="31"/>
  <c r="C2003" i="31"/>
  <c r="I2002" i="31"/>
  <c r="C2002" i="31"/>
  <c r="I2001" i="31"/>
  <c r="C2001" i="31"/>
  <c r="I1999" i="31"/>
  <c r="C1999" i="31"/>
  <c r="I1998" i="31"/>
  <c r="C1998" i="31"/>
  <c r="I1997" i="31"/>
  <c r="C1997" i="31"/>
  <c r="I1996" i="31"/>
  <c r="C1996" i="31"/>
  <c r="I1994" i="31"/>
  <c r="C1994" i="31"/>
  <c r="I1993" i="31"/>
  <c r="C1993" i="31"/>
  <c r="I1992" i="31"/>
  <c r="C1992" i="31"/>
  <c r="I1991" i="31"/>
  <c r="C1991" i="31"/>
  <c r="I1989" i="31"/>
  <c r="C1989" i="31"/>
  <c r="I1988" i="31"/>
  <c r="C1988" i="31"/>
  <c r="I1987" i="31"/>
  <c r="C1987" i="31"/>
  <c r="I1986" i="31"/>
  <c r="C1986" i="31"/>
  <c r="I1984" i="31"/>
  <c r="C1984" i="31"/>
  <c r="I1983" i="31"/>
  <c r="C1983" i="31"/>
  <c r="I1982" i="31"/>
  <c r="C1982" i="31"/>
  <c r="I1981" i="31"/>
  <c r="C1981" i="31"/>
  <c r="I1979" i="31"/>
  <c r="C1979" i="31"/>
  <c r="I1978" i="31"/>
  <c r="C1978" i="31"/>
  <c r="I1977" i="31"/>
  <c r="C1977" i="31"/>
  <c r="I1976" i="31"/>
  <c r="C1976" i="31"/>
  <c r="I1974" i="31"/>
  <c r="C1974" i="31"/>
  <c r="I1973" i="31"/>
  <c r="C1973" i="31"/>
  <c r="I1972" i="31"/>
  <c r="C1972" i="31"/>
  <c r="I1971" i="31"/>
  <c r="C1971" i="31"/>
  <c r="C1969" i="31"/>
  <c r="C1968" i="31"/>
  <c r="C1967" i="31"/>
  <c r="C1966" i="31"/>
  <c r="C1965" i="31"/>
  <c r="C1964" i="31"/>
  <c r="C1962" i="31"/>
  <c r="C1961" i="31"/>
  <c r="C1960" i="31"/>
  <c r="C1959" i="31"/>
  <c r="C1958" i="31"/>
  <c r="C1957" i="31"/>
  <c r="C1956" i="31"/>
  <c r="C1955" i="31"/>
  <c r="C1954" i="31"/>
  <c r="C1953" i="31"/>
  <c r="C1952" i="31"/>
  <c r="C1951" i="31"/>
  <c r="C1950" i="31"/>
  <c r="C1949" i="31"/>
  <c r="C1948" i="31"/>
  <c r="C1947" i="31"/>
  <c r="C1946" i="31"/>
  <c r="C1945" i="31"/>
  <c r="C1944" i="31"/>
  <c r="C1943" i="31"/>
  <c r="C1942" i="31"/>
  <c r="C1941" i="31"/>
  <c r="C1940" i="31"/>
  <c r="C1939" i="31"/>
  <c r="C1937" i="31"/>
  <c r="C1936" i="31"/>
  <c r="C1935" i="31"/>
  <c r="C1934" i="31"/>
  <c r="C1933" i="31"/>
  <c r="C1932" i="31"/>
  <c r="C1931" i="31"/>
  <c r="C1930" i="31"/>
  <c r="C1929" i="31"/>
  <c r="C1928" i="31"/>
  <c r="C1927" i="31"/>
  <c r="C1926" i="31"/>
  <c r="C1925" i="31"/>
  <c r="C1924" i="31"/>
  <c r="C1923" i="31"/>
  <c r="C1922" i="31"/>
  <c r="C1921" i="31"/>
  <c r="C1920" i="31"/>
  <c r="C1919" i="31"/>
  <c r="C1918" i="31"/>
  <c r="C1917" i="31"/>
  <c r="C1916" i="31"/>
  <c r="C1915" i="31"/>
  <c r="C1912" i="31"/>
  <c r="C1911" i="31"/>
  <c r="C1910" i="31"/>
  <c r="C1909" i="31"/>
  <c r="C1908" i="31"/>
  <c r="C1904" i="31"/>
  <c r="C1903" i="31"/>
  <c r="C1902" i="31"/>
  <c r="C1901" i="31"/>
  <c r="C1900" i="31"/>
  <c r="C1899" i="31"/>
  <c r="C1897" i="31"/>
  <c r="C1896" i="31"/>
  <c r="C1895" i="31"/>
  <c r="C1894" i="31"/>
  <c r="C1893" i="31"/>
  <c r="C1892" i="31"/>
  <c r="C1891" i="31"/>
  <c r="C1890" i="31"/>
  <c r="C1889" i="31"/>
  <c r="C1888" i="31"/>
  <c r="C1887" i="31"/>
  <c r="C1886" i="31"/>
  <c r="C1885" i="31"/>
  <c r="C1884" i="31"/>
  <c r="C1883" i="31"/>
  <c r="C1882" i="31"/>
  <c r="C1881" i="31"/>
  <c r="C1880" i="31"/>
  <c r="C1879" i="31"/>
  <c r="C1878" i="31"/>
  <c r="C1877" i="31"/>
  <c r="C1876" i="31"/>
  <c r="C1875" i="31"/>
  <c r="C1874" i="31"/>
  <c r="C1872" i="31"/>
  <c r="C1871" i="31"/>
  <c r="C1870" i="31"/>
  <c r="C1869" i="31"/>
  <c r="C1868" i="31"/>
  <c r="C1867" i="31"/>
  <c r="C1866" i="31"/>
  <c r="C1865" i="31"/>
  <c r="C1864" i="31"/>
  <c r="C1863" i="31"/>
  <c r="C1862" i="31"/>
  <c r="C1861" i="31"/>
  <c r="C1860" i="31"/>
  <c r="C1859" i="31"/>
  <c r="C1858" i="31"/>
  <c r="C1857" i="31"/>
  <c r="C1856" i="31"/>
  <c r="C1855" i="31"/>
  <c r="C1854" i="31"/>
  <c r="C1853" i="31"/>
  <c r="C1852" i="31"/>
  <c r="C1851" i="31"/>
  <c r="C1850" i="31"/>
  <c r="C1847" i="31"/>
  <c r="C1846" i="31"/>
  <c r="C1845" i="31"/>
  <c r="C1844" i="31"/>
  <c r="C1843" i="31"/>
  <c r="C1838" i="31"/>
  <c r="C1837" i="31"/>
  <c r="C1836" i="31"/>
  <c r="C1835" i="31"/>
  <c r="C1834" i="31"/>
  <c r="C1833" i="31"/>
  <c r="C1832" i="31"/>
  <c r="C1831" i="31"/>
  <c r="C1830" i="31"/>
  <c r="C1829" i="31"/>
  <c r="C1828" i="31"/>
  <c r="C1827" i="31"/>
  <c r="C1826" i="31"/>
  <c r="C1825" i="31"/>
  <c r="C1824" i="31"/>
  <c r="C1823" i="31"/>
  <c r="C1822" i="31"/>
  <c r="C1821" i="31"/>
  <c r="C1820" i="31"/>
  <c r="C1819" i="31"/>
  <c r="C1818" i="31"/>
  <c r="C1817" i="31"/>
  <c r="C1816" i="31"/>
  <c r="C1815" i="31"/>
  <c r="C1814" i="31"/>
  <c r="C1813" i="31"/>
  <c r="C1812" i="31"/>
  <c r="C1811" i="31"/>
  <c r="C1810" i="31"/>
  <c r="C1809" i="31"/>
  <c r="C1808" i="31"/>
  <c r="C1807" i="31"/>
  <c r="C1806" i="31"/>
  <c r="C1805" i="31"/>
  <c r="C1804" i="31"/>
  <c r="C1803" i="31"/>
  <c r="C1802" i="31"/>
  <c r="C1801" i="31"/>
  <c r="C1800" i="31"/>
  <c r="C1799" i="31"/>
  <c r="C1798" i="31"/>
  <c r="C1797" i="31"/>
  <c r="C1796" i="31"/>
  <c r="C1795" i="31"/>
  <c r="C1794" i="31"/>
  <c r="C1793" i="31"/>
  <c r="C1792" i="31"/>
  <c r="C1791" i="31"/>
  <c r="C1790" i="31"/>
  <c r="C1789" i="31"/>
  <c r="C1788" i="31"/>
  <c r="C1787" i="31"/>
  <c r="C1786" i="31"/>
  <c r="C1785" i="31"/>
  <c r="C1784" i="31"/>
  <c r="C1783" i="31"/>
  <c r="C1782" i="31"/>
  <c r="C1781" i="31"/>
  <c r="C1780" i="31"/>
  <c r="C1779" i="31"/>
  <c r="C1778" i="31"/>
  <c r="C1777" i="31"/>
  <c r="C1776" i="31"/>
  <c r="C1775" i="31"/>
  <c r="C1774" i="31"/>
  <c r="C1773" i="31"/>
  <c r="C1772" i="31"/>
  <c r="C1771" i="31"/>
  <c r="C1770" i="31"/>
  <c r="C1769" i="31"/>
  <c r="C1768" i="31"/>
  <c r="C1767" i="31"/>
  <c r="C1766" i="31"/>
  <c r="C1765" i="31"/>
  <c r="C1764" i="31"/>
  <c r="C1763" i="31"/>
  <c r="C1762" i="31"/>
  <c r="C1761" i="31"/>
  <c r="C1760" i="31"/>
  <c r="C1759" i="31"/>
  <c r="C1758" i="31"/>
  <c r="C1757" i="31"/>
  <c r="C1756" i="31"/>
  <c r="C1755" i="31"/>
  <c r="C1754" i="31"/>
  <c r="C1753" i="31"/>
  <c r="C1752" i="31"/>
  <c r="C1751" i="31"/>
  <c r="C1750" i="31"/>
  <c r="C1749" i="31"/>
  <c r="C1748" i="31"/>
  <c r="C1747" i="31"/>
  <c r="C1746" i="31"/>
  <c r="C1745" i="31"/>
  <c r="C1744" i="31"/>
  <c r="C1743" i="31"/>
  <c r="C1742" i="31"/>
  <c r="C1741" i="31"/>
  <c r="C1740" i="31"/>
  <c r="C1739" i="31"/>
  <c r="C1738" i="31"/>
  <c r="C1737" i="31"/>
  <c r="C1736" i="31"/>
  <c r="C1735" i="31"/>
  <c r="C1734" i="31"/>
  <c r="C1733" i="31"/>
  <c r="C1732" i="31"/>
  <c r="C1731" i="31"/>
  <c r="C1730" i="31"/>
  <c r="C1729" i="31"/>
  <c r="C1728" i="31"/>
  <c r="C1727" i="31"/>
  <c r="C1726" i="31"/>
  <c r="C1725" i="31"/>
  <c r="C1724" i="31"/>
  <c r="C1723" i="31"/>
  <c r="C1722" i="31"/>
  <c r="C1721" i="31"/>
  <c r="C1720" i="31"/>
  <c r="C1719" i="31"/>
  <c r="C1718" i="31"/>
  <c r="C1717" i="31"/>
  <c r="C1716" i="31"/>
  <c r="C1715" i="31"/>
  <c r="C1714" i="31"/>
  <c r="C1713" i="31"/>
  <c r="C1712" i="31"/>
  <c r="C1711" i="31"/>
  <c r="C1710" i="31"/>
  <c r="C1709" i="31"/>
  <c r="C1708" i="31"/>
  <c r="C1707" i="31"/>
  <c r="C1706" i="31"/>
  <c r="C1705" i="31"/>
  <c r="C1704" i="31"/>
  <c r="C1702" i="31"/>
  <c r="C1701" i="31"/>
  <c r="C1700" i="31"/>
  <c r="C1699" i="31"/>
  <c r="C1698" i="31"/>
  <c r="C1697" i="31"/>
  <c r="C1696" i="31"/>
  <c r="C1695" i="31"/>
  <c r="C1694" i="31"/>
  <c r="C1693" i="31"/>
  <c r="C1692" i="31"/>
  <c r="C1691" i="31"/>
  <c r="C1690" i="31"/>
  <c r="C1689" i="31"/>
  <c r="C1687" i="31"/>
  <c r="C1686" i="31"/>
  <c r="C1685" i="31"/>
  <c r="C1684" i="31"/>
  <c r="C1683" i="31"/>
  <c r="C1682" i="31"/>
  <c r="C1681" i="31"/>
  <c r="C1680" i="31"/>
  <c r="C1679" i="31"/>
  <c r="C1678" i="31"/>
  <c r="C1677" i="31"/>
  <c r="C1675" i="31"/>
  <c r="C1674" i="31"/>
  <c r="C1671" i="31"/>
  <c r="C1670" i="31"/>
  <c r="C1669" i="31"/>
  <c r="C1668" i="31"/>
  <c r="C1667" i="31"/>
  <c r="C1666" i="31"/>
  <c r="C1665" i="31"/>
  <c r="C1664" i="31"/>
  <c r="C1663" i="31"/>
  <c r="C1662" i="31"/>
  <c r="C1661" i="31"/>
  <c r="C1660" i="31"/>
  <c r="C1659" i="31"/>
  <c r="C1658" i="31"/>
  <c r="C1657" i="31"/>
  <c r="C1656" i="31"/>
  <c r="C1655" i="31"/>
  <c r="C1654" i="31"/>
  <c r="C1653" i="31"/>
  <c r="C1652" i="31"/>
  <c r="C1651" i="31"/>
  <c r="C1650" i="31"/>
  <c r="C1649" i="31"/>
  <c r="C1648" i="31"/>
  <c r="C1645" i="31"/>
  <c r="C1644" i="31"/>
  <c r="C1643" i="31"/>
  <c r="C1642" i="31"/>
  <c r="C1641" i="31"/>
  <c r="C1640" i="31"/>
  <c r="C1639" i="31"/>
  <c r="C1638" i="31"/>
  <c r="C1637" i="31"/>
  <c r="C1636" i="31"/>
  <c r="C1635" i="31"/>
  <c r="C1634" i="31"/>
  <c r="C1633" i="31"/>
  <c r="C1632" i="31"/>
  <c r="C1631" i="31"/>
  <c r="C1630" i="31"/>
  <c r="C1629" i="31"/>
  <c r="C1628" i="31"/>
  <c r="C1627" i="31"/>
  <c r="C1626" i="31"/>
  <c r="C1624" i="31"/>
  <c r="C1623" i="31"/>
  <c r="C1622" i="31"/>
  <c r="C1621" i="31"/>
  <c r="C1620" i="31"/>
  <c r="C1604" i="31"/>
  <c r="C1603" i="31"/>
  <c r="C1602" i="31"/>
  <c r="C1601" i="31"/>
  <c r="C1600" i="31"/>
  <c r="C1599" i="31"/>
  <c r="C1598" i="31"/>
  <c r="C1597" i="31"/>
  <c r="C1595" i="31"/>
  <c r="C1594" i="31"/>
  <c r="C1593" i="31"/>
  <c r="C1592" i="31"/>
  <c r="C1591" i="31"/>
  <c r="C1590" i="31"/>
  <c r="C1589" i="31"/>
  <c r="C1588" i="31"/>
  <c r="C1587" i="31"/>
  <c r="C1586" i="31"/>
  <c r="C1585" i="31"/>
  <c r="C1584" i="31"/>
  <c r="C1583" i="31"/>
  <c r="C1582" i="31"/>
  <c r="C1581" i="31"/>
  <c r="C1580" i="31"/>
  <c r="C1579" i="31"/>
  <c r="C1576" i="31"/>
  <c r="C1575" i="31"/>
  <c r="C1574" i="31"/>
  <c r="C1572" i="31"/>
  <c r="C1571" i="31"/>
  <c r="C1570" i="31"/>
  <c r="C1568" i="31"/>
  <c r="C1567" i="31"/>
  <c r="C1565" i="31"/>
  <c r="C1564" i="31"/>
  <c r="C1563" i="31"/>
  <c r="C1562" i="31"/>
  <c r="C1561" i="31"/>
  <c r="C1560" i="31"/>
  <c r="C1559" i="31"/>
  <c r="C1558" i="31"/>
  <c r="C1557" i="31"/>
  <c r="C1556" i="31"/>
  <c r="C1555" i="31"/>
  <c r="C1554" i="31"/>
  <c r="C1553" i="31"/>
  <c r="C1552" i="31"/>
  <c r="C1551" i="31"/>
  <c r="C1550" i="31"/>
  <c r="C1549" i="31"/>
  <c r="C1548" i="31"/>
  <c r="C1547" i="31"/>
  <c r="C1546" i="31"/>
  <c r="C1545" i="31"/>
  <c r="C1544" i="31"/>
  <c r="C1543" i="31"/>
  <c r="C1542" i="31"/>
  <c r="C1541" i="31"/>
  <c r="C1540" i="31"/>
  <c r="C1539" i="31"/>
  <c r="C1538" i="31"/>
  <c r="C1537" i="31"/>
  <c r="C1536" i="31"/>
  <c r="C1535" i="31"/>
  <c r="C1534" i="31"/>
  <c r="C1533" i="31"/>
  <c r="C1532" i="31"/>
  <c r="C1531" i="31"/>
  <c r="C1530" i="31"/>
  <c r="C1529" i="31"/>
  <c r="C1528" i="31"/>
  <c r="C1527" i="31"/>
  <c r="C1526" i="31"/>
  <c r="C1525" i="31"/>
  <c r="C1524" i="31"/>
  <c r="C1523" i="31"/>
  <c r="C1522" i="31"/>
  <c r="C1521" i="31"/>
  <c r="C1520" i="31"/>
  <c r="C1519" i="31"/>
  <c r="C1518" i="31"/>
  <c r="C1517" i="31"/>
  <c r="C1516" i="31"/>
  <c r="C1515" i="31"/>
  <c r="C1514" i="31"/>
  <c r="C1513" i="31"/>
  <c r="C1512" i="31"/>
  <c r="C1511" i="31"/>
  <c r="C1510" i="31"/>
  <c r="C1509" i="31"/>
  <c r="C1508" i="31"/>
  <c r="C1507" i="31"/>
  <c r="C1506" i="31"/>
  <c r="C1505" i="31"/>
  <c r="C1504" i="31"/>
  <c r="C1503" i="31"/>
  <c r="C1502" i="31"/>
  <c r="C1501" i="31"/>
  <c r="C1500" i="31"/>
  <c r="C1499" i="31"/>
  <c r="C1498" i="31"/>
  <c r="C1497" i="31"/>
  <c r="C1496" i="31"/>
  <c r="C1495" i="31"/>
  <c r="C1494" i="31"/>
  <c r="C1493" i="31"/>
  <c r="C1492" i="31"/>
  <c r="C1491" i="31"/>
  <c r="C1490" i="31"/>
  <c r="C1489" i="31"/>
  <c r="C1488" i="31"/>
  <c r="C1487" i="31"/>
  <c r="C1486" i="31"/>
  <c r="C1485" i="31"/>
  <c r="C1484" i="31"/>
  <c r="C1483" i="31"/>
  <c r="C1482" i="31"/>
  <c r="C1481" i="31"/>
  <c r="C1480" i="31"/>
  <c r="C1479" i="31"/>
  <c r="C1478" i="31"/>
  <c r="C1477" i="31"/>
  <c r="C1476" i="31"/>
  <c r="C1475" i="31"/>
  <c r="C1474" i="31"/>
  <c r="C1473" i="31"/>
  <c r="C1472" i="31"/>
  <c r="C1471" i="31"/>
  <c r="C1470" i="31"/>
  <c r="C1469" i="31"/>
  <c r="C1468" i="31"/>
  <c r="C1467" i="31"/>
  <c r="C1466" i="31"/>
  <c r="C1465" i="31"/>
  <c r="C1464" i="31"/>
  <c r="C1463" i="31"/>
  <c r="C1462" i="31"/>
  <c r="C1461" i="31"/>
  <c r="C1460" i="31"/>
  <c r="C1459" i="31"/>
  <c r="C1458" i="31"/>
  <c r="C1457" i="31"/>
  <c r="C1456" i="31"/>
  <c r="C1455" i="31"/>
  <c r="C1454" i="31"/>
  <c r="C1453" i="31"/>
  <c r="C1452" i="31"/>
  <c r="C1451" i="31"/>
  <c r="C1450" i="31"/>
  <c r="C1449" i="31"/>
  <c r="C1448" i="31"/>
  <c r="C1447" i="31"/>
  <c r="C1446" i="31"/>
  <c r="C1445" i="31"/>
  <c r="C1444" i="31"/>
  <c r="C1443" i="31"/>
  <c r="C1442" i="31"/>
  <c r="C1441" i="31"/>
  <c r="C1440" i="31"/>
  <c r="C1439" i="31"/>
  <c r="C1438" i="31"/>
  <c r="C1437" i="31"/>
  <c r="C1436" i="31"/>
  <c r="C1435" i="31"/>
  <c r="C1434" i="31"/>
  <c r="C1433" i="31"/>
  <c r="C1432" i="31"/>
  <c r="C1431" i="31"/>
  <c r="C1430" i="31"/>
  <c r="C1429" i="31"/>
  <c r="C1428" i="31"/>
  <c r="C1427" i="31"/>
  <c r="C1426" i="31"/>
  <c r="C1425" i="31"/>
  <c r="C1424" i="31"/>
  <c r="C1423" i="31"/>
  <c r="C1422" i="31"/>
  <c r="C1421" i="31"/>
  <c r="C1420" i="31"/>
  <c r="C1419" i="31"/>
  <c r="C1418" i="31"/>
  <c r="C1417" i="31"/>
  <c r="C1416" i="31"/>
  <c r="C1415" i="31"/>
  <c r="C1414" i="31"/>
  <c r="C1413" i="31"/>
  <c r="C1412" i="31"/>
  <c r="C1411" i="31"/>
  <c r="C1410" i="31"/>
  <c r="C1409" i="31"/>
  <c r="C1408" i="31"/>
  <c r="C1407" i="31"/>
  <c r="C1406" i="31"/>
  <c r="C1405" i="31"/>
  <c r="C1404" i="31"/>
  <c r="C1403" i="31"/>
  <c r="C1402" i="31"/>
  <c r="C1401" i="31"/>
  <c r="C1400" i="31"/>
  <c r="C1399" i="31"/>
  <c r="C1398" i="31"/>
  <c r="C1397" i="31"/>
  <c r="C1396" i="31"/>
  <c r="C1395" i="31"/>
  <c r="C1394" i="31"/>
  <c r="C1393" i="31"/>
  <c r="C1392" i="31"/>
  <c r="C1391" i="31"/>
  <c r="C1390" i="31"/>
  <c r="C1389" i="31"/>
  <c r="C1388" i="31"/>
  <c r="C1387" i="31"/>
  <c r="C1386" i="31"/>
  <c r="C1385" i="31"/>
  <c r="C1384" i="31"/>
  <c r="C1383" i="31"/>
  <c r="C1382" i="31"/>
  <c r="C1381" i="31"/>
  <c r="C1380" i="31"/>
  <c r="C1379" i="31"/>
  <c r="C1378" i="31"/>
  <c r="C1377" i="31"/>
  <c r="C1376" i="31"/>
  <c r="C1375" i="31"/>
  <c r="C1374" i="31"/>
  <c r="C1373" i="31"/>
  <c r="C1372" i="31"/>
  <c r="C1371" i="31"/>
  <c r="C1370" i="31"/>
  <c r="C1369" i="31"/>
  <c r="C1368" i="31"/>
  <c r="C1367" i="31"/>
  <c r="C1366" i="31"/>
  <c r="C1365" i="31"/>
  <c r="C1364" i="31"/>
  <c r="C1363" i="31"/>
  <c r="C1362" i="31"/>
  <c r="C1361" i="31"/>
  <c r="C1360" i="31"/>
  <c r="C1359" i="31"/>
  <c r="C1358" i="31"/>
  <c r="C1357" i="31"/>
  <c r="C1356" i="31"/>
  <c r="C1355" i="31"/>
  <c r="C1354" i="31"/>
  <c r="C1353" i="31"/>
  <c r="C1352" i="31"/>
  <c r="C1351" i="31"/>
  <c r="C1350" i="31"/>
  <c r="C1349" i="31"/>
  <c r="C1348" i="31"/>
  <c r="C1347" i="31"/>
  <c r="C1346" i="31"/>
  <c r="C1345" i="31"/>
  <c r="C1344" i="31"/>
  <c r="C1343" i="31"/>
  <c r="C1342" i="31"/>
  <c r="C1341" i="31"/>
  <c r="C1340" i="31"/>
  <c r="C1339" i="31"/>
  <c r="C1338" i="31"/>
  <c r="C1337" i="31"/>
  <c r="C1336" i="31"/>
  <c r="C1335" i="31"/>
  <c r="C1334" i="31"/>
  <c r="C1333" i="31"/>
  <c r="C1332" i="31"/>
  <c r="C1331" i="31"/>
  <c r="C1330" i="31"/>
  <c r="C1329" i="31"/>
  <c r="C1328" i="31"/>
  <c r="C1327" i="31"/>
  <c r="C1326" i="31"/>
  <c r="C1325" i="31"/>
  <c r="C1324" i="31"/>
  <c r="C1323" i="31"/>
  <c r="C1322" i="31"/>
  <c r="C1321" i="31"/>
  <c r="C1320" i="31"/>
  <c r="C1319" i="31"/>
  <c r="C1318" i="31"/>
  <c r="C1317" i="31"/>
  <c r="C1314" i="31"/>
  <c r="C1313" i="31"/>
  <c r="C1312" i="31"/>
  <c r="C1311" i="31"/>
  <c r="C1310" i="31"/>
  <c r="C1309" i="31"/>
  <c r="C1308" i="31"/>
  <c r="C1307" i="31"/>
  <c r="C1306" i="31"/>
  <c r="C1305" i="31"/>
  <c r="C1304" i="31"/>
  <c r="C1303" i="31"/>
  <c r="C1302" i="31"/>
  <c r="C1301" i="31"/>
  <c r="C1300" i="31"/>
  <c r="C1299" i="31"/>
  <c r="C1298" i="31"/>
  <c r="C1297" i="31"/>
  <c r="C1296" i="31"/>
  <c r="C1295" i="31"/>
  <c r="C1294" i="31"/>
  <c r="C1293" i="31"/>
  <c r="C1292" i="31"/>
  <c r="C1291" i="31"/>
  <c r="C1290" i="31"/>
  <c r="C1289" i="31"/>
  <c r="C1288" i="31"/>
  <c r="C1287" i="31"/>
  <c r="C1286" i="31"/>
  <c r="C1285" i="31"/>
  <c r="C1284" i="31"/>
  <c r="C1283" i="31"/>
  <c r="C1282" i="31"/>
  <c r="C1281" i="31"/>
  <c r="C1280" i="31"/>
  <c r="C1279" i="31"/>
  <c r="C1278" i="31"/>
  <c r="C1277" i="31"/>
  <c r="C1276" i="31"/>
  <c r="C1275" i="31"/>
  <c r="C1274" i="31"/>
  <c r="C1273" i="31"/>
  <c r="C1272" i="31"/>
  <c r="C1271" i="31"/>
  <c r="C1270" i="31"/>
  <c r="C1269" i="31"/>
  <c r="C1268" i="31"/>
  <c r="C1267" i="31"/>
  <c r="C1266" i="31"/>
  <c r="C1265" i="31"/>
  <c r="C1264" i="31"/>
  <c r="C1263" i="31"/>
  <c r="C1262" i="31"/>
  <c r="C1261" i="31"/>
  <c r="C1260" i="31"/>
  <c r="C1259" i="31"/>
  <c r="C1258" i="31"/>
  <c r="C1257" i="31"/>
  <c r="C1256" i="31"/>
  <c r="C1255" i="31"/>
  <c r="C1254" i="31"/>
  <c r="C1253" i="31"/>
  <c r="C1252" i="31"/>
  <c r="C1251" i="31"/>
  <c r="C1250" i="31"/>
  <c r="C1249" i="31"/>
  <c r="C1248" i="31"/>
  <c r="C1247" i="31"/>
  <c r="C1246" i="31"/>
  <c r="C1245" i="31"/>
  <c r="C1244" i="31"/>
  <c r="C1243" i="31"/>
  <c r="C1242" i="31"/>
  <c r="C1241" i="31"/>
  <c r="C1240" i="31"/>
  <c r="C1239" i="31"/>
  <c r="C1238" i="31"/>
  <c r="C1237" i="31"/>
  <c r="C1236" i="31"/>
  <c r="C1235" i="31"/>
  <c r="C1234" i="31"/>
  <c r="C1233" i="31"/>
  <c r="C1232" i="31"/>
  <c r="C1231" i="31"/>
  <c r="C1230" i="31"/>
  <c r="C1229" i="31"/>
  <c r="C1228" i="31"/>
  <c r="C1227" i="31"/>
  <c r="C1226" i="31"/>
  <c r="C1225" i="31"/>
  <c r="C1224" i="31"/>
  <c r="C1223" i="31"/>
  <c r="C1222" i="31"/>
  <c r="C1221" i="31"/>
  <c r="C1220" i="31"/>
  <c r="C1219" i="31"/>
  <c r="C1218" i="31"/>
  <c r="C1217" i="31"/>
  <c r="C1216" i="31"/>
  <c r="C1215" i="31"/>
  <c r="C1214" i="31"/>
  <c r="C1213" i="31"/>
  <c r="C1212" i="31"/>
  <c r="C1211" i="31"/>
  <c r="C1210" i="31"/>
  <c r="C1209" i="31"/>
  <c r="C1208" i="31"/>
  <c r="C1207" i="31"/>
  <c r="C1206" i="31"/>
  <c r="C1205" i="31"/>
  <c r="C1204" i="31"/>
  <c r="C1203" i="31"/>
  <c r="C1202" i="31"/>
  <c r="C1201" i="31"/>
  <c r="C1200" i="31"/>
  <c r="C1199" i="31"/>
  <c r="C1198" i="31"/>
  <c r="C1197" i="31"/>
  <c r="C1196" i="31"/>
  <c r="C1195" i="31"/>
  <c r="C1194" i="31"/>
  <c r="C1193" i="31"/>
  <c r="C1192" i="31"/>
  <c r="C1191" i="31"/>
  <c r="C1190" i="31"/>
  <c r="C1189" i="31"/>
  <c r="C1188" i="31"/>
  <c r="C1187" i="31"/>
  <c r="C1186" i="31"/>
  <c r="C1185" i="31"/>
  <c r="C1184" i="31"/>
  <c r="C1183" i="31"/>
  <c r="C1182" i="31"/>
  <c r="C1181" i="31"/>
  <c r="C1180" i="31"/>
  <c r="C1179" i="31"/>
  <c r="C1178" i="31"/>
  <c r="C1177" i="31"/>
  <c r="C1176" i="31"/>
  <c r="C1175" i="31"/>
  <c r="C1174" i="31"/>
  <c r="C1173" i="31"/>
  <c r="C1172" i="31"/>
  <c r="C1171" i="31"/>
  <c r="C1170" i="31"/>
  <c r="C1169" i="31"/>
  <c r="C1168" i="31"/>
  <c r="C1167" i="31"/>
  <c r="C1166" i="31"/>
  <c r="C1165" i="31"/>
  <c r="C1164" i="31"/>
  <c r="C1163" i="31"/>
  <c r="C1162" i="31"/>
  <c r="C1161" i="31"/>
  <c r="C1160" i="31"/>
  <c r="C1159" i="31"/>
  <c r="C1158" i="31"/>
  <c r="C1157" i="31"/>
  <c r="C1156" i="31"/>
  <c r="C1155" i="31"/>
  <c r="C1154" i="31"/>
  <c r="C1153" i="31"/>
  <c r="C1152" i="31"/>
  <c r="C1151" i="31"/>
  <c r="C1150" i="31"/>
  <c r="C1149" i="31"/>
  <c r="C1148" i="31"/>
  <c r="C1147" i="31"/>
  <c r="C1146" i="31"/>
  <c r="C1145" i="31"/>
  <c r="C1144" i="31"/>
  <c r="C1143" i="31"/>
  <c r="C1142" i="31"/>
  <c r="C1141" i="31"/>
  <c r="C1140" i="31"/>
  <c r="C1139" i="31"/>
  <c r="C1138" i="31"/>
  <c r="C1137" i="31"/>
  <c r="C1136" i="31"/>
  <c r="C1135" i="31"/>
  <c r="C1134" i="31"/>
  <c r="C1133" i="31"/>
  <c r="C1132" i="31"/>
  <c r="C1131" i="31"/>
  <c r="C1130" i="31"/>
  <c r="C1129" i="31"/>
  <c r="C1128" i="31"/>
  <c r="C1127" i="31"/>
  <c r="C1126" i="31"/>
  <c r="C1125" i="31"/>
  <c r="C1124" i="31"/>
  <c r="C1123" i="31"/>
  <c r="C1122" i="31"/>
  <c r="C1121" i="31"/>
  <c r="C1120" i="31"/>
  <c r="C1119" i="31"/>
  <c r="C1118" i="31"/>
  <c r="C1117" i="31"/>
  <c r="C1116" i="31"/>
  <c r="C1114" i="31"/>
  <c r="C1113" i="31"/>
  <c r="C1112" i="31"/>
  <c r="C1111" i="31"/>
  <c r="C1110" i="31"/>
  <c r="C1109" i="31"/>
  <c r="C1108" i="31"/>
  <c r="C1107" i="31"/>
  <c r="C1106" i="31"/>
  <c r="C1105" i="31"/>
  <c r="C1104" i="31"/>
  <c r="C1103" i="31"/>
  <c r="C1102" i="31"/>
  <c r="C1101" i="31"/>
  <c r="C1100" i="31"/>
  <c r="C1099" i="31"/>
  <c r="C1098" i="31"/>
  <c r="C1097" i="31"/>
  <c r="C1096" i="31"/>
  <c r="C1095" i="31"/>
  <c r="C1094" i="31"/>
  <c r="C1093" i="31"/>
  <c r="C1092" i="31"/>
  <c r="C1091" i="31"/>
  <c r="C1090" i="31"/>
  <c r="C1089" i="31"/>
  <c r="C1088" i="31"/>
  <c r="C1087" i="31"/>
  <c r="C1086" i="31"/>
  <c r="C1085" i="31"/>
  <c r="C1084" i="31"/>
  <c r="C1083" i="31"/>
  <c r="C1082" i="31"/>
  <c r="C1081" i="31"/>
  <c r="C1080" i="31"/>
  <c r="C1079" i="31"/>
  <c r="C1078" i="31"/>
  <c r="C1077" i="31"/>
  <c r="C1076" i="31"/>
  <c r="C1075" i="31"/>
  <c r="C1074" i="31"/>
  <c r="C1073" i="31"/>
  <c r="C1072" i="31"/>
  <c r="C1071" i="31"/>
  <c r="C1070" i="31"/>
  <c r="C1069" i="31"/>
  <c r="C1068" i="31"/>
  <c r="C1067" i="31"/>
  <c r="C1066" i="31"/>
  <c r="C1065" i="31"/>
  <c r="C1064" i="31"/>
  <c r="C1063" i="31"/>
  <c r="C1062" i="31"/>
  <c r="C1061" i="31"/>
  <c r="C1060" i="31"/>
  <c r="C1059" i="31"/>
  <c r="C1058" i="31"/>
  <c r="C1057" i="31"/>
  <c r="C1056" i="31"/>
  <c r="C1055" i="31"/>
  <c r="C1054" i="31"/>
  <c r="C1053" i="31"/>
  <c r="C1052" i="31"/>
  <c r="C1051" i="31"/>
  <c r="C1050" i="31"/>
  <c r="C1049" i="31"/>
  <c r="C1048" i="31"/>
  <c r="C1047" i="31"/>
  <c r="C1046" i="31"/>
  <c r="C1045" i="31"/>
  <c r="C1044" i="31"/>
  <c r="C1043" i="31"/>
  <c r="C1042" i="31"/>
  <c r="C1041" i="31"/>
  <c r="C1040" i="31"/>
  <c r="C1039" i="31"/>
  <c r="C1038" i="31"/>
  <c r="C1037" i="31"/>
  <c r="C1036" i="31"/>
  <c r="C1035" i="31"/>
  <c r="C1034" i="31"/>
  <c r="C1033" i="31"/>
  <c r="C1032" i="31"/>
  <c r="C1031" i="31"/>
  <c r="C1030" i="31"/>
  <c r="C1029" i="31"/>
  <c r="C1028" i="31"/>
  <c r="C1027" i="31"/>
  <c r="C1026" i="31"/>
  <c r="C1025" i="31"/>
  <c r="C1024" i="31"/>
  <c r="C1023" i="31"/>
  <c r="C1022" i="31"/>
  <c r="C1021" i="31"/>
  <c r="C1020" i="31"/>
  <c r="C1019" i="31"/>
  <c r="C1018" i="31"/>
  <c r="C1017" i="31"/>
  <c r="C1016" i="31"/>
  <c r="C1015" i="31"/>
  <c r="C1014" i="31"/>
  <c r="C1013" i="31"/>
  <c r="C1012" i="31"/>
  <c r="C1011" i="31"/>
  <c r="C1010" i="31"/>
  <c r="C1009" i="31"/>
  <c r="C1008" i="31"/>
  <c r="C1007" i="31"/>
  <c r="C1006" i="31"/>
  <c r="C1005" i="31"/>
  <c r="C1004" i="31"/>
  <c r="C1003" i="31"/>
  <c r="C1002" i="31"/>
  <c r="C1001" i="31"/>
  <c r="C1000" i="31"/>
  <c r="C999" i="31"/>
  <c r="C998" i="31"/>
  <c r="C997" i="31"/>
  <c r="C996" i="31"/>
  <c r="C995" i="31"/>
  <c r="C994" i="31"/>
  <c r="C993" i="31"/>
  <c r="C992" i="31"/>
  <c r="C991" i="31"/>
  <c r="C990" i="31"/>
  <c r="C989" i="31"/>
  <c r="C988" i="31"/>
  <c r="C987" i="31"/>
  <c r="C986" i="31"/>
  <c r="C985" i="31"/>
  <c r="C984" i="31"/>
  <c r="C983" i="31"/>
  <c r="C982" i="31"/>
  <c r="C981" i="31"/>
  <c r="C980" i="31"/>
  <c r="C979" i="31"/>
  <c r="C978" i="31"/>
  <c r="C977" i="31"/>
  <c r="C976" i="31"/>
  <c r="C975" i="31"/>
  <c r="C974" i="31"/>
  <c r="C973" i="31"/>
  <c r="C972" i="31"/>
  <c r="C971" i="31"/>
  <c r="C970" i="31"/>
  <c r="C969" i="31"/>
  <c r="C968" i="31"/>
  <c r="C967" i="31"/>
  <c r="C966" i="31"/>
  <c r="C965" i="31"/>
  <c r="C964" i="31"/>
  <c r="C963" i="31"/>
  <c r="C962" i="31"/>
  <c r="C961" i="31"/>
  <c r="C960" i="31"/>
  <c r="C959" i="31"/>
  <c r="C958" i="31"/>
  <c r="C957" i="31"/>
  <c r="C956" i="31"/>
  <c r="C955" i="31"/>
  <c r="C954" i="31"/>
  <c r="C953" i="31"/>
  <c r="C952" i="31"/>
  <c r="C951" i="31"/>
  <c r="C950" i="31"/>
  <c r="C949" i="31"/>
  <c r="C948" i="31"/>
  <c r="C947" i="31"/>
  <c r="C946" i="31"/>
  <c r="C945" i="31"/>
  <c r="C944" i="31"/>
  <c r="C943" i="31"/>
  <c r="C942" i="31"/>
  <c r="C941" i="31"/>
  <c r="C940" i="31"/>
  <c r="C939" i="31"/>
  <c r="C938" i="31"/>
  <c r="C937" i="31"/>
  <c r="C936" i="31"/>
  <c r="C935" i="31"/>
  <c r="C934" i="31"/>
  <c r="C933" i="31"/>
  <c r="C932" i="31"/>
  <c r="C931" i="31"/>
  <c r="C930" i="31"/>
  <c r="C929" i="31"/>
  <c r="C928" i="31"/>
  <c r="C927" i="31"/>
  <c r="C926" i="31"/>
  <c r="C925" i="31"/>
  <c r="C924" i="31"/>
  <c r="C923" i="31"/>
  <c r="C922" i="31"/>
  <c r="C921" i="31"/>
  <c r="C920" i="31"/>
  <c r="C919" i="31"/>
  <c r="C918" i="31"/>
  <c r="C917" i="31"/>
  <c r="C916" i="31"/>
  <c r="C915" i="31"/>
  <c r="C914" i="31"/>
  <c r="C913" i="31"/>
  <c r="C912" i="31"/>
  <c r="C911" i="31"/>
  <c r="C910" i="31"/>
  <c r="C909" i="31"/>
  <c r="C908" i="31"/>
  <c r="C907" i="31"/>
  <c r="C906" i="31"/>
  <c r="C905" i="31"/>
  <c r="C904" i="31"/>
  <c r="C903" i="31"/>
  <c r="C902" i="31"/>
  <c r="C901" i="31"/>
  <c r="C900" i="31"/>
  <c r="C899" i="31"/>
  <c r="C898" i="31"/>
  <c r="C897" i="31"/>
  <c r="C896" i="31"/>
  <c r="C895" i="31"/>
  <c r="C894" i="31"/>
  <c r="C893" i="31"/>
  <c r="C892" i="31"/>
  <c r="C891" i="31"/>
  <c r="C890" i="31"/>
  <c r="C889" i="31"/>
  <c r="C888" i="31"/>
  <c r="C887" i="31"/>
  <c r="C886" i="31"/>
  <c r="C885" i="31"/>
  <c r="C884" i="31"/>
  <c r="C883" i="31"/>
  <c r="C882" i="31"/>
  <c r="C881" i="31"/>
  <c r="C880" i="31"/>
  <c r="C879" i="31"/>
  <c r="C878" i="31"/>
  <c r="C877" i="31"/>
  <c r="C876" i="31"/>
  <c r="C875" i="31"/>
  <c r="C874" i="31"/>
  <c r="C873" i="31"/>
  <c r="C872" i="31"/>
  <c r="C871" i="31"/>
  <c r="C870" i="31"/>
  <c r="C869" i="31"/>
  <c r="C868" i="31"/>
  <c r="C867" i="31"/>
  <c r="C866" i="31"/>
  <c r="C859" i="31"/>
  <c r="C858" i="31"/>
  <c r="C857" i="31"/>
  <c r="C856" i="31"/>
  <c r="C855" i="31"/>
  <c r="C854" i="31"/>
  <c r="C853" i="31"/>
  <c r="C852" i="31"/>
  <c r="C851" i="31"/>
  <c r="C850" i="31"/>
  <c r="C849" i="31"/>
  <c r="C848" i="31"/>
  <c r="C847" i="31"/>
  <c r="C846" i="31"/>
  <c r="C845" i="31"/>
  <c r="C844" i="31"/>
  <c r="C843" i="31"/>
  <c r="C842" i="31"/>
  <c r="C841" i="31"/>
  <c r="C840" i="31"/>
  <c r="C839" i="31"/>
  <c r="C838" i="31"/>
  <c r="C837" i="31"/>
  <c r="C836" i="31"/>
  <c r="C835" i="31"/>
  <c r="C834" i="31"/>
  <c r="C833" i="31"/>
  <c r="C832" i="31"/>
  <c r="C831" i="31"/>
  <c r="C830" i="31"/>
  <c r="C829" i="31"/>
  <c r="C828" i="31"/>
  <c r="C827" i="31"/>
  <c r="C826" i="31"/>
  <c r="C825" i="31"/>
  <c r="C824" i="31"/>
  <c r="C823" i="31"/>
  <c r="C822" i="31"/>
  <c r="C821" i="31"/>
  <c r="C820" i="31"/>
  <c r="C819" i="31"/>
  <c r="C818" i="31"/>
  <c r="C817" i="31"/>
  <c r="C816" i="31"/>
  <c r="C815" i="31"/>
  <c r="C814" i="31"/>
  <c r="C813" i="31"/>
  <c r="C812" i="31"/>
  <c r="C811" i="31"/>
  <c r="C810" i="31"/>
  <c r="C809" i="31"/>
  <c r="C808" i="31"/>
  <c r="C807" i="31"/>
  <c r="C806" i="31"/>
  <c r="C805" i="31"/>
  <c r="C804" i="31"/>
  <c r="C803" i="31"/>
  <c r="C802" i="31"/>
  <c r="C801" i="31"/>
  <c r="C800" i="31"/>
  <c r="C799" i="31"/>
  <c r="C798" i="31"/>
  <c r="C797" i="31"/>
  <c r="C796" i="31"/>
  <c r="C795" i="31"/>
  <c r="C794" i="31"/>
  <c r="C793" i="31"/>
  <c r="C792" i="31"/>
  <c r="C791" i="31"/>
  <c r="C790" i="31"/>
  <c r="C789" i="31"/>
  <c r="C788" i="31"/>
  <c r="C787" i="31"/>
  <c r="C786" i="31"/>
  <c r="C785" i="31"/>
  <c r="C784" i="31"/>
  <c r="C783" i="31"/>
  <c r="C782" i="31"/>
  <c r="C781" i="31"/>
  <c r="C780" i="31"/>
  <c r="C779" i="31"/>
  <c r="C778" i="31"/>
  <c r="C777" i="31"/>
  <c r="C776" i="31"/>
  <c r="C775" i="31"/>
  <c r="C774" i="31"/>
  <c r="C773" i="31"/>
  <c r="C772" i="31"/>
  <c r="C771" i="31"/>
  <c r="C770" i="31"/>
  <c r="C769" i="31"/>
  <c r="C768" i="31"/>
  <c r="C767" i="31"/>
  <c r="C766" i="31"/>
  <c r="C765" i="31"/>
  <c r="C764" i="31"/>
  <c r="C763" i="31"/>
  <c r="C762" i="31"/>
  <c r="C761" i="31"/>
  <c r="C760" i="31"/>
  <c r="C759" i="31"/>
  <c r="C758" i="31"/>
  <c r="C757" i="31"/>
  <c r="C756" i="31"/>
  <c r="C755" i="31"/>
  <c r="C754" i="31"/>
  <c r="C753" i="31"/>
  <c r="C752" i="31"/>
  <c r="C751" i="31"/>
  <c r="C750" i="31"/>
  <c r="C749" i="31"/>
  <c r="C748" i="31"/>
  <c r="C747" i="31"/>
  <c r="C746" i="31"/>
  <c r="C745" i="31"/>
  <c r="C744" i="31"/>
  <c r="C743" i="31"/>
  <c r="C742" i="31"/>
  <c r="C741" i="31"/>
  <c r="C740" i="31"/>
  <c r="C739" i="31"/>
  <c r="C738" i="31"/>
  <c r="C737" i="31"/>
  <c r="C736" i="31"/>
  <c r="C735" i="31"/>
  <c r="C734" i="31"/>
  <c r="C733" i="31"/>
  <c r="C732" i="31"/>
  <c r="C731" i="31"/>
  <c r="C730" i="31"/>
  <c r="C729" i="31"/>
  <c r="C728" i="31"/>
  <c r="C727" i="31"/>
  <c r="C726" i="31"/>
  <c r="C725" i="31"/>
  <c r="C724" i="31"/>
  <c r="C723" i="31"/>
  <c r="C722" i="31"/>
  <c r="C721" i="31"/>
  <c r="C720" i="31"/>
  <c r="C719" i="31"/>
  <c r="C718" i="31"/>
  <c r="C717" i="31"/>
  <c r="C716" i="31"/>
  <c r="C715" i="31"/>
  <c r="C714" i="31"/>
  <c r="C713" i="31"/>
  <c r="C712" i="31"/>
  <c r="C711" i="31"/>
  <c r="C710" i="31"/>
  <c r="C709" i="31"/>
  <c r="C708" i="31"/>
  <c r="C707" i="31"/>
  <c r="C706" i="31"/>
  <c r="C705" i="31"/>
  <c r="C704" i="31"/>
  <c r="C703" i="31"/>
  <c r="C702" i="31"/>
  <c r="C701" i="31"/>
  <c r="C700" i="31"/>
  <c r="C699" i="31"/>
  <c r="C698" i="31"/>
  <c r="C697" i="31"/>
  <c r="C696" i="31"/>
  <c r="C695" i="31"/>
  <c r="C694" i="31"/>
  <c r="C693" i="31"/>
  <c r="C692" i="31"/>
  <c r="C691" i="31"/>
  <c r="C690" i="31"/>
  <c r="C689" i="31"/>
  <c r="C688" i="31"/>
  <c r="C687" i="31"/>
  <c r="C686" i="31"/>
  <c r="C685" i="31"/>
  <c r="C684" i="31"/>
  <c r="C683" i="31"/>
  <c r="C682" i="31"/>
  <c r="C681" i="31"/>
  <c r="C680" i="31"/>
  <c r="C679" i="31"/>
  <c r="C678" i="31"/>
  <c r="C677" i="31"/>
  <c r="C676" i="31"/>
  <c r="C675" i="31"/>
  <c r="C674" i="31"/>
  <c r="C673" i="31"/>
  <c r="C672" i="31"/>
  <c r="C671" i="31"/>
  <c r="C670" i="31"/>
  <c r="C669" i="31"/>
  <c r="C668" i="31"/>
  <c r="C667" i="31"/>
  <c r="C666" i="31"/>
  <c r="C665" i="31"/>
  <c r="C664" i="31"/>
  <c r="C663" i="31"/>
  <c r="C662" i="31"/>
  <c r="C661" i="31"/>
  <c r="C656" i="31"/>
  <c r="C655" i="31"/>
  <c r="C654" i="31"/>
  <c r="C653" i="31"/>
  <c r="C652" i="31"/>
  <c r="C651" i="31"/>
  <c r="C650" i="31"/>
  <c r="C649" i="31"/>
  <c r="C648" i="31"/>
  <c r="C647" i="31"/>
  <c r="C646" i="31"/>
  <c r="C645" i="31"/>
  <c r="C644" i="31"/>
  <c r="C643" i="31"/>
  <c r="C642" i="31"/>
  <c r="C641" i="31"/>
  <c r="C640" i="31"/>
  <c r="C639" i="31"/>
  <c r="C638" i="31"/>
  <c r="C637" i="31"/>
  <c r="C636" i="31"/>
  <c r="C635" i="31"/>
  <c r="C634" i="31"/>
  <c r="C633" i="31"/>
  <c r="C631" i="31"/>
  <c r="C630" i="31"/>
  <c r="C629" i="31"/>
  <c r="C628" i="31"/>
  <c r="C627" i="31"/>
  <c r="C626" i="31"/>
  <c r="C625" i="31"/>
  <c r="C624" i="31"/>
  <c r="C623" i="31"/>
  <c r="C622" i="31"/>
  <c r="C621" i="31"/>
  <c r="C620" i="31"/>
  <c r="C619" i="31"/>
  <c r="C618" i="31"/>
  <c r="C617" i="31"/>
  <c r="C616" i="31"/>
  <c r="C615" i="31"/>
  <c r="C614" i="31"/>
  <c r="C613" i="31"/>
  <c r="C612" i="31"/>
  <c r="C611" i="31"/>
  <c r="C610" i="31"/>
  <c r="C609" i="31"/>
  <c r="C608" i="31"/>
  <c r="C607" i="31"/>
  <c r="C606" i="31"/>
  <c r="C605" i="31"/>
  <c r="C604" i="31"/>
  <c r="C603" i="31"/>
  <c r="C602" i="31"/>
  <c r="C601" i="31"/>
  <c r="C600" i="31"/>
  <c r="C599" i="31"/>
  <c r="C598" i="31"/>
  <c r="C597" i="31"/>
  <c r="C596" i="31"/>
  <c r="C595" i="31"/>
  <c r="C594" i="31"/>
  <c r="C593" i="31"/>
  <c r="C592" i="31"/>
  <c r="C591" i="31"/>
  <c r="C590" i="31"/>
  <c r="C589" i="31"/>
  <c r="C588" i="31"/>
  <c r="C587" i="31"/>
  <c r="C586" i="31"/>
  <c r="C585" i="31"/>
  <c r="C584" i="31"/>
  <c r="C583" i="31"/>
  <c r="C581" i="31"/>
  <c r="C580" i="31"/>
  <c r="C579" i="31"/>
  <c r="C578" i="31"/>
  <c r="C577" i="31"/>
  <c r="C576" i="31"/>
  <c r="C575" i="31"/>
  <c r="C574" i="31"/>
  <c r="C573" i="31"/>
  <c r="C572" i="31"/>
  <c r="C571" i="31"/>
  <c r="C570" i="31"/>
  <c r="C569" i="31"/>
  <c r="C568" i="31"/>
  <c r="C567" i="31"/>
  <c r="C566" i="31"/>
  <c r="C565" i="31"/>
  <c r="C564" i="31"/>
  <c r="C563" i="31"/>
  <c r="C562" i="31"/>
  <c r="C561" i="31"/>
  <c r="C560" i="31"/>
  <c r="C559" i="31"/>
  <c r="C558" i="31"/>
  <c r="C555" i="31"/>
  <c r="C554" i="31"/>
  <c r="C553" i="31"/>
  <c r="C552" i="31"/>
  <c r="C551" i="31"/>
  <c r="C550" i="31"/>
  <c r="C549" i="31"/>
  <c r="C548" i="31"/>
  <c r="C547" i="31"/>
  <c r="C546" i="31"/>
  <c r="C545" i="31"/>
  <c r="C544" i="31"/>
  <c r="C543" i="31"/>
  <c r="C542" i="31"/>
  <c r="C541" i="31"/>
  <c r="C540" i="31"/>
  <c r="C539" i="31"/>
  <c r="C538" i="31"/>
  <c r="C537" i="31"/>
  <c r="C536" i="31"/>
  <c r="C535" i="31"/>
  <c r="C534" i="31"/>
  <c r="C533" i="31"/>
  <c r="C527" i="31"/>
  <c r="C526" i="31"/>
  <c r="C525" i="31"/>
  <c r="C524" i="31"/>
  <c r="C523" i="31"/>
  <c r="C522" i="31"/>
  <c r="C521" i="31"/>
  <c r="C520" i="31"/>
  <c r="C519" i="31"/>
  <c r="C518" i="31"/>
  <c r="C517" i="31"/>
  <c r="C516" i="31"/>
  <c r="C515" i="31"/>
  <c r="C514" i="31"/>
  <c r="C513" i="31"/>
  <c r="C512" i="31"/>
  <c r="C511" i="31"/>
  <c r="C510" i="31"/>
  <c r="C509" i="31"/>
  <c r="C508" i="31"/>
  <c r="C507" i="31"/>
  <c r="C506" i="31"/>
  <c r="C505" i="31"/>
  <c r="C503" i="31"/>
  <c r="C502" i="31"/>
  <c r="C501" i="31"/>
  <c r="C500" i="31"/>
  <c r="C499" i="31"/>
  <c r="C498" i="31"/>
  <c r="C497" i="31"/>
  <c r="C496" i="31"/>
  <c r="C495" i="31"/>
  <c r="C494" i="31"/>
  <c r="C493" i="31"/>
  <c r="C492" i="31"/>
  <c r="C491" i="31"/>
  <c r="C490" i="31"/>
  <c r="C489" i="31"/>
  <c r="C488" i="31"/>
  <c r="C487" i="31"/>
  <c r="C486" i="31"/>
  <c r="C485" i="31"/>
  <c r="C484" i="31"/>
  <c r="C483" i="31"/>
  <c r="C482" i="31"/>
  <c r="C481" i="31"/>
  <c r="C478" i="31"/>
  <c r="C477" i="31"/>
  <c r="C475" i="31"/>
  <c r="C474" i="31"/>
  <c r="C473" i="31"/>
  <c r="C472" i="31"/>
  <c r="C471" i="31"/>
  <c r="C470" i="31"/>
  <c r="C469" i="31"/>
  <c r="C468" i="31"/>
  <c r="C467" i="31"/>
  <c r="C466" i="31"/>
  <c r="C465" i="31"/>
  <c r="C464" i="31"/>
  <c r="C463" i="31"/>
  <c r="C462" i="31"/>
  <c r="C461" i="31"/>
  <c r="C460" i="31"/>
  <c r="C459" i="31"/>
  <c r="C458" i="31"/>
  <c r="C457" i="31"/>
  <c r="C456" i="31"/>
  <c r="C455" i="31"/>
  <c r="C454" i="31"/>
  <c r="C453" i="31"/>
  <c r="C451" i="31"/>
  <c r="C450" i="31"/>
  <c r="C449" i="31"/>
  <c r="C448" i="31"/>
  <c r="C447" i="31"/>
  <c r="C446" i="31"/>
  <c r="C445" i="31"/>
  <c r="C444" i="31"/>
  <c r="C443" i="31"/>
  <c r="C442" i="31"/>
  <c r="C441" i="31"/>
  <c r="C440" i="31"/>
  <c r="C439" i="31"/>
  <c r="C438" i="31"/>
  <c r="C437" i="31"/>
  <c r="C436" i="31"/>
  <c r="C435" i="31"/>
  <c r="C434" i="31"/>
  <c r="C433" i="31"/>
  <c r="C432" i="31"/>
  <c r="C431" i="31"/>
  <c r="C430" i="31"/>
  <c r="C429" i="31"/>
  <c r="C427" i="31"/>
  <c r="C426" i="31"/>
  <c r="C425" i="31"/>
  <c r="C424" i="31"/>
  <c r="C423" i="31"/>
  <c r="C422" i="31"/>
  <c r="C421" i="31"/>
  <c r="C420" i="31"/>
  <c r="C419" i="31"/>
  <c r="C418" i="31"/>
  <c r="C417" i="31"/>
  <c r="C416" i="31"/>
  <c r="C415" i="31"/>
  <c r="C414" i="31"/>
  <c r="C413" i="31"/>
  <c r="C412" i="31"/>
  <c r="C411" i="31"/>
  <c r="C410" i="31"/>
  <c r="C409" i="31"/>
  <c r="C408" i="31"/>
  <c r="C407" i="31"/>
  <c r="C406" i="31"/>
  <c r="C405" i="31"/>
  <c r="C403" i="31"/>
  <c r="C402" i="31"/>
  <c r="C401" i="31"/>
  <c r="C400" i="31"/>
  <c r="C399" i="31"/>
  <c r="C398" i="31"/>
  <c r="C397" i="31"/>
  <c r="C396" i="31"/>
  <c r="C395" i="31"/>
  <c r="C394" i="31"/>
  <c r="C393" i="31"/>
  <c r="C392" i="31"/>
  <c r="C391" i="31"/>
  <c r="C390" i="31"/>
  <c r="C389" i="31"/>
  <c r="C388" i="31"/>
  <c r="C387" i="31"/>
  <c r="C386" i="31"/>
  <c r="C385" i="31"/>
  <c r="C384" i="31"/>
  <c r="C383" i="31"/>
  <c r="C382" i="31"/>
  <c r="C381" i="31"/>
  <c r="C379" i="31"/>
  <c r="C378" i="31"/>
  <c r="C377" i="31"/>
  <c r="C376" i="31"/>
  <c r="C375" i="31"/>
  <c r="C374" i="31"/>
  <c r="C373" i="31"/>
  <c r="C372" i="31"/>
  <c r="C371" i="31"/>
  <c r="C370" i="31"/>
  <c r="C369" i="31"/>
  <c r="C368" i="31"/>
  <c r="C367" i="31"/>
  <c r="C366" i="31"/>
  <c r="C365" i="31"/>
  <c r="C364" i="31"/>
  <c r="C363" i="31"/>
  <c r="C362" i="31"/>
  <c r="C361" i="31"/>
  <c r="C360" i="31"/>
  <c r="C359" i="31"/>
  <c r="C358" i="31"/>
  <c r="C354" i="31"/>
  <c r="C353" i="31"/>
  <c r="C352" i="31"/>
  <c r="C351" i="31"/>
  <c r="C350" i="31"/>
  <c r="C349" i="31"/>
  <c r="C348" i="31"/>
  <c r="C347" i="31"/>
  <c r="C346" i="31"/>
  <c r="C345" i="31"/>
  <c r="C344" i="31"/>
  <c r="C343" i="31"/>
  <c r="C342" i="31"/>
  <c r="C341" i="31"/>
  <c r="C340" i="31"/>
  <c r="C339" i="31"/>
  <c r="C338" i="31"/>
  <c r="C337" i="31"/>
  <c r="C336" i="31"/>
  <c r="C335" i="31"/>
  <c r="C334" i="31"/>
  <c r="C333" i="31"/>
  <c r="C332" i="31"/>
  <c r="C329" i="31"/>
  <c r="C328" i="31"/>
  <c r="C327" i="31"/>
  <c r="C326" i="31"/>
  <c r="C325" i="31"/>
  <c r="C324" i="31"/>
  <c r="C323" i="31"/>
  <c r="C322" i="31"/>
  <c r="C321" i="31"/>
  <c r="C320" i="31"/>
  <c r="C319" i="31"/>
  <c r="C318" i="31"/>
  <c r="C317" i="31"/>
  <c r="C316" i="31"/>
  <c r="C315" i="31"/>
  <c r="C314" i="31"/>
  <c r="C313" i="31"/>
  <c r="C312" i="31"/>
  <c r="C311" i="31"/>
  <c r="C310" i="31"/>
  <c r="C309" i="31"/>
  <c r="C308" i="31"/>
  <c r="C307" i="31"/>
  <c r="C301" i="31"/>
  <c r="C300" i="31"/>
  <c r="C299" i="31"/>
  <c r="C298" i="31"/>
  <c r="C297" i="31"/>
  <c r="C296" i="31"/>
  <c r="C295" i="31"/>
  <c r="C294" i="31"/>
  <c r="C293" i="31"/>
  <c r="C292" i="31"/>
  <c r="C291" i="31"/>
  <c r="C290" i="31"/>
  <c r="C289" i="31"/>
  <c r="C288" i="31"/>
  <c r="C287" i="31"/>
  <c r="C286" i="31"/>
  <c r="C285" i="31"/>
  <c r="C284" i="31"/>
  <c r="C283" i="31"/>
  <c r="C282" i="31"/>
  <c r="C281" i="31"/>
  <c r="C280" i="31"/>
  <c r="C279" i="31"/>
  <c r="C277" i="31"/>
  <c r="C276" i="31"/>
  <c r="C275" i="31"/>
  <c r="C274" i="31"/>
  <c r="C273" i="31"/>
  <c r="C272" i="31"/>
  <c r="C271" i="31"/>
  <c r="C270" i="31"/>
  <c r="C269" i="31"/>
  <c r="C268" i="31"/>
  <c r="C267" i="31"/>
  <c r="C266" i="31"/>
  <c r="C265" i="31"/>
  <c r="C264" i="31"/>
  <c r="C263" i="31"/>
  <c r="C262" i="31"/>
  <c r="C261" i="31"/>
  <c r="C260" i="31"/>
  <c r="C259" i="31"/>
  <c r="C258" i="31"/>
  <c r="C257" i="31"/>
  <c r="C256" i="31"/>
  <c r="C255" i="31"/>
  <c r="C253" i="31"/>
  <c r="C252" i="31"/>
  <c r="C251" i="31"/>
  <c r="C250" i="31"/>
  <c r="C249" i="31"/>
  <c r="C247" i="31"/>
  <c r="C246" i="31"/>
  <c r="C243" i="31"/>
  <c r="C242" i="31"/>
  <c r="C240" i="31"/>
  <c r="C239" i="31"/>
  <c r="C237" i="31"/>
  <c r="C236" i="31"/>
  <c r="C232" i="31"/>
  <c r="C231" i="31"/>
  <c r="C230" i="31"/>
  <c r="C229" i="31"/>
  <c r="C228" i="31"/>
  <c r="C227" i="31"/>
  <c r="C226" i="31"/>
  <c r="C225" i="31"/>
  <c r="C224" i="31"/>
  <c r="C223" i="31"/>
  <c r="C222" i="31"/>
  <c r="C221" i="31"/>
  <c r="C220" i="31"/>
  <c r="C219" i="31"/>
  <c r="C218" i="31"/>
  <c r="C217" i="31"/>
  <c r="C216" i="31"/>
  <c r="C214" i="31"/>
  <c r="C213" i="31"/>
  <c r="C212" i="31"/>
  <c r="C211" i="31"/>
  <c r="C210" i="31"/>
  <c r="C209" i="31"/>
  <c r="C208" i="31"/>
  <c r="C207" i="31"/>
  <c r="C206" i="31"/>
  <c r="C205" i="31"/>
  <c r="C204" i="31"/>
  <c r="C203" i="31"/>
  <c r="C202" i="31"/>
  <c r="C201" i="31"/>
  <c r="C189" i="31"/>
  <c r="C185" i="31"/>
  <c r="C184" i="31"/>
  <c r="C183" i="31"/>
  <c r="C182" i="31"/>
  <c r="C181" i="31"/>
  <c r="C180" i="31"/>
  <c r="C179" i="31"/>
  <c r="C178" i="31"/>
  <c r="C177" i="31"/>
  <c r="C176" i="31"/>
  <c r="C175" i="31"/>
  <c r="C173" i="31"/>
  <c r="C172" i="31"/>
  <c r="C171" i="31"/>
  <c r="C170" i="31"/>
  <c r="C169" i="31"/>
  <c r="C168" i="31"/>
  <c r="C167" i="31"/>
  <c r="C166" i="31"/>
  <c r="C165" i="31"/>
  <c r="C164" i="31"/>
  <c r="C163" i="31"/>
  <c r="C159" i="31"/>
  <c r="C158" i="31"/>
  <c r="C157" i="31"/>
  <c r="C156" i="31"/>
  <c r="C155" i="31"/>
  <c r="C154" i="31"/>
  <c r="C153" i="31"/>
  <c r="C152" i="31"/>
  <c r="C151" i="31"/>
  <c r="C150" i="31"/>
  <c r="C149" i="31"/>
  <c r="C146" i="31"/>
  <c r="C145" i="31"/>
  <c r="C144" i="31"/>
  <c r="C143" i="31"/>
  <c r="C142" i="31"/>
  <c r="C141" i="31"/>
  <c r="C140" i="31"/>
  <c r="C139" i="31"/>
  <c r="C138" i="31"/>
  <c r="C137" i="31"/>
  <c r="C136" i="31"/>
  <c r="C135" i="31"/>
  <c r="C134" i="31"/>
  <c r="C133" i="31"/>
  <c r="C132" i="31"/>
  <c r="C131" i="31"/>
  <c r="C130" i="31"/>
  <c r="C129" i="31"/>
  <c r="C128" i="31"/>
  <c r="C127" i="31"/>
  <c r="C126" i="31"/>
  <c r="C125" i="31"/>
  <c r="C124" i="31"/>
  <c r="C123" i="31"/>
  <c r="C122" i="31"/>
  <c r="C121" i="31"/>
  <c r="C120" i="31"/>
  <c r="C119" i="31"/>
  <c r="C118" i="31"/>
  <c r="C117" i="31"/>
  <c r="C116" i="31"/>
  <c r="C115" i="31"/>
  <c r="C114" i="31"/>
  <c r="C113" i="31"/>
  <c r="C112" i="31"/>
  <c r="C111" i="31"/>
  <c r="C110" i="31"/>
  <c r="C109" i="31"/>
  <c r="C108" i="31"/>
  <c r="C107" i="31"/>
  <c r="C106" i="31"/>
  <c r="C104" i="31"/>
  <c r="C103" i="31"/>
  <c r="C102" i="31"/>
  <c r="C101" i="31"/>
  <c r="C100" i="31"/>
  <c r="C99" i="31"/>
  <c r="C98" i="31"/>
  <c r="C97" i="31"/>
  <c r="C96" i="31"/>
  <c r="C95" i="31"/>
  <c r="C94" i="31"/>
  <c r="C93" i="31"/>
  <c r="C92" i="31"/>
  <c r="C91" i="31"/>
  <c r="C90" i="31"/>
  <c r="C89" i="31"/>
  <c r="C88" i="31"/>
  <c r="C87" i="31"/>
  <c r="C86" i="31"/>
  <c r="C85" i="31"/>
  <c r="C84" i="31"/>
  <c r="C83" i="31"/>
  <c r="C82" i="31"/>
  <c r="C81" i="31"/>
  <c r="C80" i="31"/>
  <c r="C79" i="31"/>
  <c r="C78" i="31"/>
  <c r="C77" i="31"/>
  <c r="C76" i="31"/>
  <c r="C75" i="31"/>
  <c r="C74" i="31"/>
  <c r="C73" i="31"/>
  <c r="C72" i="31"/>
  <c r="C71" i="31"/>
  <c r="C70" i="31"/>
  <c r="C69" i="31"/>
  <c r="C68" i="31"/>
  <c r="C67" i="31"/>
  <c r="C66" i="31"/>
  <c r="C65" i="31"/>
  <c r="C64" i="31"/>
  <c r="C61" i="31"/>
  <c r="C60" i="31"/>
  <c r="C59" i="31"/>
  <c r="C58" i="31"/>
  <c r="C57" i="31"/>
  <c r="C56" i="31"/>
  <c r="C55" i="31"/>
  <c r="C54" i="31"/>
  <c r="C53" i="31"/>
  <c r="C52" i="31"/>
  <c r="C51" i="31"/>
  <c r="C50" i="31"/>
  <c r="C49" i="31"/>
  <c r="C48" i="31"/>
  <c r="C47" i="31"/>
  <c r="C46" i="31"/>
  <c r="C45" i="31"/>
  <c r="C44" i="31"/>
  <c r="C43" i="31"/>
  <c r="C42" i="31"/>
  <c r="C41" i="31"/>
  <c r="C40" i="31"/>
  <c r="C39" i="31"/>
  <c r="C38" i="31"/>
  <c r="C37" i="31"/>
  <c r="C36" i="31"/>
  <c r="C35" i="31"/>
  <c r="C34" i="31"/>
  <c r="C33" i="31"/>
  <c r="C32" i="31"/>
  <c r="C31" i="31"/>
  <c r="C30" i="31"/>
  <c r="C29" i="31"/>
  <c r="C28" i="31"/>
  <c r="C27" i="31"/>
  <c r="C26" i="31"/>
  <c r="C25" i="31"/>
  <c r="C24" i="31"/>
  <c r="C23" i="31"/>
  <c r="C22" i="31"/>
  <c r="C21" i="31"/>
  <c r="C20" i="31"/>
  <c r="C19" i="31"/>
  <c r="C18" i="31"/>
  <c r="C17" i="31"/>
  <c r="C16" i="31"/>
  <c r="C15" i="31"/>
  <c r="C14" i="31"/>
  <c r="C13" i="31"/>
  <c r="C12" i="31"/>
  <c r="C11" i="31"/>
  <c r="C10" i="31"/>
  <c r="C9" i="31"/>
  <c r="C8" i="31"/>
  <c r="C7" i="31"/>
  <c r="C6" i="31"/>
  <c r="C5" i="31"/>
  <c r="C4" i="31"/>
  <c r="C3" i="31"/>
  <c r="K114" i="19"/>
  <c r="J114" i="19"/>
  <c r="C190" i="31" l="1"/>
  <c r="C191" i="31"/>
  <c r="C192" i="31" l="1"/>
  <c r="C193" i="31" l="1"/>
  <c r="C194" i="31" l="1"/>
  <c r="C195" i="31" l="1"/>
  <c r="C196" i="31" l="1"/>
  <c r="C197" i="31" l="1"/>
  <c r="C198" i="31" l="1"/>
  <c r="C199" i="31" l="1"/>
  <c r="F100" i="19" l="1"/>
  <c r="L1848" i="31" s="1"/>
  <c r="F101" i="19"/>
  <c r="F102" i="19"/>
  <c r="F103" i="19"/>
  <c r="F107" i="19"/>
  <c r="L1913" i="31" s="1"/>
  <c r="F108" i="19"/>
  <c r="F109" i="19"/>
  <c r="F110" i="19"/>
  <c r="B2" i="10"/>
  <c r="G39" i="27" s="1"/>
  <c r="O39" i="27" s="1"/>
  <c r="P39" i="27" s="1"/>
  <c r="Q2" i="29"/>
  <c r="N2" i="29"/>
  <c r="CL54" i="28"/>
  <c r="BP54" i="28"/>
  <c r="BO54" i="28"/>
  <c r="BN54" i="28"/>
  <c r="BM54" i="28"/>
  <c r="BL54" i="28"/>
  <c r="BK54" i="28"/>
  <c r="BJ54" i="28"/>
  <c r="BI54" i="28"/>
  <c r="AR54" i="28"/>
  <c r="I54" i="28"/>
  <c r="F54" i="28"/>
  <c r="C54" i="28"/>
  <c r="CL53" i="28"/>
  <c r="BP53" i="28"/>
  <c r="BO53" i="28"/>
  <c r="BN53" i="28"/>
  <c r="BM53" i="28"/>
  <c r="BL53" i="28"/>
  <c r="BK53" i="28"/>
  <c r="BJ53" i="28"/>
  <c r="BI53" i="28"/>
  <c r="AR53" i="28"/>
  <c r="I53" i="28"/>
  <c r="F53" i="28"/>
  <c r="C53" i="28"/>
  <c r="CL52" i="28"/>
  <c r="BP52" i="28"/>
  <c r="BO52" i="28"/>
  <c r="BN52" i="28"/>
  <c r="BM52" i="28"/>
  <c r="BL52" i="28"/>
  <c r="BK52" i="28"/>
  <c r="BJ52" i="28"/>
  <c r="BI52" i="28"/>
  <c r="AR52" i="28"/>
  <c r="I52" i="28"/>
  <c r="F52" i="28"/>
  <c r="C52" i="28"/>
  <c r="CL51" i="28"/>
  <c r="BP51" i="28"/>
  <c r="BO51" i="28"/>
  <c r="BN51" i="28"/>
  <c r="BM51" i="28"/>
  <c r="BL51" i="28"/>
  <c r="BK51" i="28"/>
  <c r="BJ51" i="28"/>
  <c r="BI51" i="28"/>
  <c r="AR51" i="28"/>
  <c r="I51" i="28"/>
  <c r="F51" i="28"/>
  <c r="C51" i="28"/>
  <c r="CL50" i="28"/>
  <c r="BP50" i="28"/>
  <c r="BO50" i="28"/>
  <c r="BN50" i="28"/>
  <c r="BM50" i="28"/>
  <c r="BL50" i="28"/>
  <c r="BK50" i="28"/>
  <c r="BJ50" i="28"/>
  <c r="BI50" i="28"/>
  <c r="AR50" i="28"/>
  <c r="I50" i="28"/>
  <c r="F50" i="28"/>
  <c r="C50" i="28"/>
  <c r="CL49" i="28"/>
  <c r="BP49" i="28"/>
  <c r="BO49" i="28"/>
  <c r="BN49" i="28"/>
  <c r="BM49" i="28"/>
  <c r="BL49" i="28"/>
  <c r="BK49" i="28"/>
  <c r="BJ49" i="28"/>
  <c r="BI49" i="28"/>
  <c r="AR49" i="28"/>
  <c r="I49" i="28"/>
  <c r="F49" i="28"/>
  <c r="C49" i="28"/>
  <c r="CL48" i="28"/>
  <c r="BP48" i="28"/>
  <c r="BO48" i="28"/>
  <c r="BN48" i="28"/>
  <c r="BM48" i="28"/>
  <c r="BL48" i="28"/>
  <c r="BK48" i="28"/>
  <c r="BJ48" i="28"/>
  <c r="BI48" i="28"/>
  <c r="AR48" i="28"/>
  <c r="I48" i="28"/>
  <c r="F48" i="28"/>
  <c r="C48" i="28"/>
  <c r="CL47" i="28"/>
  <c r="BP47" i="28"/>
  <c r="BO47" i="28"/>
  <c r="BN47" i="28"/>
  <c r="BM47" i="28"/>
  <c r="BL47" i="28"/>
  <c r="BK47" i="28"/>
  <c r="BJ47" i="28"/>
  <c r="BI47" i="28"/>
  <c r="AR47" i="28"/>
  <c r="I47" i="28"/>
  <c r="F47" i="28"/>
  <c r="C47" i="28"/>
  <c r="CL46" i="28"/>
  <c r="BP46" i="28"/>
  <c r="BO46" i="28"/>
  <c r="BN46" i="28"/>
  <c r="BM46" i="28"/>
  <c r="BL46" i="28"/>
  <c r="BK46" i="28"/>
  <c r="BJ46" i="28"/>
  <c r="BI46" i="28"/>
  <c r="AR46" i="28"/>
  <c r="I46" i="28"/>
  <c r="F46" i="28"/>
  <c r="C46" i="28"/>
  <c r="CL45" i="28"/>
  <c r="BP45" i="28"/>
  <c r="BO45" i="28"/>
  <c r="BN45" i="28"/>
  <c r="BM45" i="28"/>
  <c r="BL45" i="28"/>
  <c r="BK45" i="28"/>
  <c r="BJ45" i="28"/>
  <c r="BI45" i="28"/>
  <c r="AR45" i="28"/>
  <c r="I45" i="28"/>
  <c r="F45" i="28"/>
  <c r="C45" i="28"/>
  <c r="CL44" i="28"/>
  <c r="BP44" i="28"/>
  <c r="BO44" i="28"/>
  <c r="BN44" i="28"/>
  <c r="BM44" i="28"/>
  <c r="BL44" i="28"/>
  <c r="BK44" i="28"/>
  <c r="BJ44" i="28"/>
  <c r="BI44" i="28"/>
  <c r="AR44" i="28"/>
  <c r="I44" i="28"/>
  <c r="F44" i="28"/>
  <c r="C44" i="28"/>
  <c r="CL43" i="28"/>
  <c r="BP43" i="28"/>
  <c r="BO43" i="28"/>
  <c r="BN43" i="28"/>
  <c r="BM43" i="28"/>
  <c r="BL43" i="28"/>
  <c r="BK43" i="28"/>
  <c r="BJ43" i="28"/>
  <c r="BI43" i="28"/>
  <c r="AR43" i="28"/>
  <c r="I43" i="28"/>
  <c r="F43" i="28"/>
  <c r="C43" i="28"/>
  <c r="CL42" i="28"/>
  <c r="BP42" i="28"/>
  <c r="BO42" i="28"/>
  <c r="BN42" i="28"/>
  <c r="BM42" i="28"/>
  <c r="BL42" i="28"/>
  <c r="BK42" i="28"/>
  <c r="BJ42" i="28"/>
  <c r="BI42" i="28"/>
  <c r="AR42" i="28"/>
  <c r="I42" i="28"/>
  <c r="F42" i="28"/>
  <c r="C42" i="28"/>
  <c r="CL41" i="28"/>
  <c r="BP41" i="28"/>
  <c r="BO41" i="28"/>
  <c r="BN41" i="28"/>
  <c r="BM41" i="28"/>
  <c r="BL41" i="28"/>
  <c r="BK41" i="28"/>
  <c r="BJ41" i="28"/>
  <c r="BI41" i="28"/>
  <c r="AR41" i="28"/>
  <c r="I41" i="28"/>
  <c r="F41" i="28"/>
  <c r="C41" i="28"/>
  <c r="CL40" i="28"/>
  <c r="BP40" i="28"/>
  <c r="BO40" i="28"/>
  <c r="BN40" i="28"/>
  <c r="BM40" i="28"/>
  <c r="BL40" i="28"/>
  <c r="BK40" i="28"/>
  <c r="BJ40" i="28"/>
  <c r="BI40" i="28"/>
  <c r="AR40" i="28"/>
  <c r="I40" i="28"/>
  <c r="F40" i="28"/>
  <c r="C40" i="28"/>
  <c r="CL39" i="28"/>
  <c r="BP39" i="28"/>
  <c r="BO39" i="28"/>
  <c r="BN39" i="28"/>
  <c r="BM39" i="28"/>
  <c r="BL39" i="28"/>
  <c r="BK39" i="28"/>
  <c r="BJ39" i="28"/>
  <c r="BI39" i="28"/>
  <c r="AR39" i="28"/>
  <c r="I39" i="28"/>
  <c r="F39" i="28"/>
  <c r="C39" i="28"/>
  <c r="CL38" i="28"/>
  <c r="BP38" i="28"/>
  <c r="BO38" i="28"/>
  <c r="BN38" i="28"/>
  <c r="BM38" i="28"/>
  <c r="BL38" i="28"/>
  <c r="BK38" i="28"/>
  <c r="BJ38" i="28"/>
  <c r="BI38" i="28"/>
  <c r="AR38" i="28"/>
  <c r="I38" i="28"/>
  <c r="F38" i="28"/>
  <c r="C38" i="28"/>
  <c r="CL37" i="28"/>
  <c r="BP37" i="28"/>
  <c r="BO37" i="28"/>
  <c r="BN37" i="28"/>
  <c r="BM37" i="28"/>
  <c r="BL37" i="28"/>
  <c r="BK37" i="28"/>
  <c r="BJ37" i="28"/>
  <c r="BI37" i="28"/>
  <c r="AR37" i="28"/>
  <c r="I37" i="28"/>
  <c r="F37" i="28"/>
  <c r="C37" i="28"/>
  <c r="CL36" i="28"/>
  <c r="BP36" i="28"/>
  <c r="BO36" i="28"/>
  <c r="BN36" i="28"/>
  <c r="BM36" i="28"/>
  <c r="BL36" i="28"/>
  <c r="BK36" i="28"/>
  <c r="BJ36" i="28"/>
  <c r="BI36" i="28"/>
  <c r="AR36" i="28"/>
  <c r="I36" i="28"/>
  <c r="F36" i="28"/>
  <c r="C36" i="28"/>
  <c r="CL35" i="28"/>
  <c r="BP35" i="28"/>
  <c r="BO35" i="28"/>
  <c r="BN35" i="28"/>
  <c r="BM35" i="28"/>
  <c r="BL35" i="28"/>
  <c r="BK35" i="28"/>
  <c r="BJ35" i="28"/>
  <c r="BI35" i="28"/>
  <c r="AR35" i="28"/>
  <c r="I35" i="28"/>
  <c r="F35" i="28"/>
  <c r="C35" i="28"/>
  <c r="CL34" i="28"/>
  <c r="BP34" i="28"/>
  <c r="BO34" i="28"/>
  <c r="BN34" i="28"/>
  <c r="BM34" i="28"/>
  <c r="BL34" i="28"/>
  <c r="BK34" i="28"/>
  <c r="BJ34" i="28"/>
  <c r="BI34" i="28"/>
  <c r="AR34" i="28"/>
  <c r="I34" i="28"/>
  <c r="F34" i="28"/>
  <c r="C34" i="28"/>
  <c r="CL33" i="28"/>
  <c r="BP33" i="28"/>
  <c r="BO33" i="28"/>
  <c r="BN33" i="28"/>
  <c r="BM33" i="28"/>
  <c r="BL33" i="28"/>
  <c r="BK33" i="28"/>
  <c r="BJ33" i="28"/>
  <c r="BI33" i="28"/>
  <c r="AR33" i="28"/>
  <c r="I33" i="28"/>
  <c r="F33" i="28"/>
  <c r="C33" i="28"/>
  <c r="CL32" i="28"/>
  <c r="BP32" i="28"/>
  <c r="BO32" i="28"/>
  <c r="BN32" i="28"/>
  <c r="BM32" i="28"/>
  <c r="BL32" i="28"/>
  <c r="BK32" i="28"/>
  <c r="BJ32" i="28"/>
  <c r="BI32" i="28"/>
  <c r="AR32" i="28"/>
  <c r="I32" i="28"/>
  <c r="F32" i="28"/>
  <c r="C32" i="28"/>
  <c r="CL31" i="28"/>
  <c r="BP31" i="28"/>
  <c r="BO31" i="28"/>
  <c r="BN31" i="28"/>
  <c r="BM31" i="28"/>
  <c r="BL31" i="28"/>
  <c r="BK31" i="28"/>
  <c r="BJ31" i="28"/>
  <c r="BI31" i="28"/>
  <c r="AR31" i="28"/>
  <c r="I31" i="28"/>
  <c r="F31" i="28"/>
  <c r="C31" i="28"/>
  <c r="CL30" i="28"/>
  <c r="BP30" i="28"/>
  <c r="BO30" i="28"/>
  <c r="BN30" i="28"/>
  <c r="BM30" i="28"/>
  <c r="BL30" i="28"/>
  <c r="BK30" i="28"/>
  <c r="BJ30" i="28"/>
  <c r="BI30" i="28"/>
  <c r="AR30" i="28"/>
  <c r="I30" i="28"/>
  <c r="F30" i="28"/>
  <c r="C30" i="28"/>
  <c r="CL29" i="28"/>
  <c r="BP29" i="28"/>
  <c r="BO29" i="28"/>
  <c r="BN29" i="28"/>
  <c r="BM29" i="28"/>
  <c r="BL29" i="28"/>
  <c r="BK29" i="28"/>
  <c r="BJ29" i="28"/>
  <c r="BI29" i="28"/>
  <c r="AR29" i="28"/>
  <c r="I29" i="28"/>
  <c r="F29" i="28"/>
  <c r="C29" i="28"/>
  <c r="CL28" i="28"/>
  <c r="BP28" i="28"/>
  <c r="BO28" i="28"/>
  <c r="BN28" i="28"/>
  <c r="BM28" i="28"/>
  <c r="BL28" i="28"/>
  <c r="BK28" i="28"/>
  <c r="BJ28" i="28"/>
  <c r="BI28" i="28"/>
  <c r="AR28" i="28"/>
  <c r="I28" i="28"/>
  <c r="F28" i="28"/>
  <c r="C28" i="28"/>
  <c r="CL27" i="28"/>
  <c r="BP27" i="28"/>
  <c r="BO27" i="28"/>
  <c r="BN27" i="28"/>
  <c r="BM27" i="28"/>
  <c r="BL27" i="28"/>
  <c r="BK27" i="28"/>
  <c r="BJ27" i="28"/>
  <c r="BI27" i="28"/>
  <c r="AR27" i="28"/>
  <c r="I27" i="28"/>
  <c r="F27" i="28"/>
  <c r="C27" i="28"/>
  <c r="CL26" i="28"/>
  <c r="BP26" i="28"/>
  <c r="BO26" i="28"/>
  <c r="BN26" i="28"/>
  <c r="BM26" i="28"/>
  <c r="BL26" i="28"/>
  <c r="BK26" i="28"/>
  <c r="BJ26" i="28"/>
  <c r="BI26" i="28"/>
  <c r="AR26" i="28"/>
  <c r="I26" i="28"/>
  <c r="F26" i="28"/>
  <c r="C26" i="28"/>
  <c r="CL25" i="28"/>
  <c r="BP25" i="28"/>
  <c r="BO25" i="28"/>
  <c r="BN25" i="28"/>
  <c r="BM25" i="28"/>
  <c r="BL25" i="28"/>
  <c r="BK25" i="28"/>
  <c r="BJ25" i="28"/>
  <c r="BI25" i="28"/>
  <c r="AR25" i="28"/>
  <c r="I25" i="28"/>
  <c r="F25" i="28"/>
  <c r="C25" i="28"/>
  <c r="CL24" i="28"/>
  <c r="BP24" i="28"/>
  <c r="BO24" i="28"/>
  <c r="BN24" i="28"/>
  <c r="BM24" i="28"/>
  <c r="BL24" i="28"/>
  <c r="BK24" i="28"/>
  <c r="BJ24" i="28"/>
  <c r="BI24" i="28"/>
  <c r="AR24" i="28"/>
  <c r="I24" i="28"/>
  <c r="F24" i="28"/>
  <c r="C24" i="28"/>
  <c r="CL23" i="28"/>
  <c r="BP23" i="28"/>
  <c r="BO23" i="28"/>
  <c r="BN23" i="28"/>
  <c r="BM23" i="28"/>
  <c r="BL23" i="28"/>
  <c r="BK23" i="28"/>
  <c r="BJ23" i="28"/>
  <c r="BI23" i="28"/>
  <c r="AR23" i="28"/>
  <c r="I23" i="28"/>
  <c r="F23" i="28"/>
  <c r="C23" i="28"/>
  <c r="CL22" i="28"/>
  <c r="BP22" i="28"/>
  <c r="BO22" i="28"/>
  <c r="BN22" i="28"/>
  <c r="BM22" i="28"/>
  <c r="BL22" i="28"/>
  <c r="BK22" i="28"/>
  <c r="BJ22" i="28"/>
  <c r="BI22" i="28"/>
  <c r="AR22" i="28"/>
  <c r="I22" i="28"/>
  <c r="F22" i="28"/>
  <c r="C22" i="28"/>
  <c r="CL21" i="28"/>
  <c r="BP21" i="28"/>
  <c r="BO21" i="28"/>
  <c r="BN21" i="28"/>
  <c r="BM21" i="28"/>
  <c r="BL21" i="28"/>
  <c r="BK21" i="28"/>
  <c r="BJ21" i="28"/>
  <c r="BI21" i="28"/>
  <c r="AR21" i="28"/>
  <c r="I21" i="28"/>
  <c r="F21" i="28"/>
  <c r="C21" i="28"/>
  <c r="CL20" i="28"/>
  <c r="BP20" i="28"/>
  <c r="BO20" i="28"/>
  <c r="BN20" i="28"/>
  <c r="BM20" i="28"/>
  <c r="BL20" i="28"/>
  <c r="BK20" i="28"/>
  <c r="BJ20" i="28"/>
  <c r="BI20" i="28"/>
  <c r="AR20" i="28"/>
  <c r="I20" i="28"/>
  <c r="F20" i="28"/>
  <c r="C20" i="28"/>
  <c r="CL19" i="28"/>
  <c r="BP19" i="28"/>
  <c r="BO19" i="28"/>
  <c r="BN19" i="28"/>
  <c r="BM19" i="28"/>
  <c r="BL19" i="28"/>
  <c r="BK19" i="28"/>
  <c r="BJ19" i="28"/>
  <c r="BI19" i="28"/>
  <c r="AR19" i="28"/>
  <c r="I19" i="28"/>
  <c r="F19" i="28"/>
  <c r="C19" i="28"/>
  <c r="CL18" i="28"/>
  <c r="BP18" i="28"/>
  <c r="BO18" i="28"/>
  <c r="BN18" i="28"/>
  <c r="BM18" i="28"/>
  <c r="BL18" i="28"/>
  <c r="BK18" i="28"/>
  <c r="BJ18" i="28"/>
  <c r="BI18" i="28"/>
  <c r="AR18" i="28"/>
  <c r="I18" i="28"/>
  <c r="F18" i="28"/>
  <c r="C18" i="28"/>
  <c r="CL17" i="28"/>
  <c r="BP17" i="28"/>
  <c r="BO17" i="28"/>
  <c r="BN17" i="28"/>
  <c r="BM17" i="28"/>
  <c r="BL17" i="28"/>
  <c r="BK17" i="28"/>
  <c r="BJ17" i="28"/>
  <c r="BI17" i="28"/>
  <c r="AR17" i="28"/>
  <c r="I17" i="28"/>
  <c r="F17" i="28"/>
  <c r="C17" i="28"/>
  <c r="CL16" i="28"/>
  <c r="BP16" i="28"/>
  <c r="BO16" i="28"/>
  <c r="BN16" i="28"/>
  <c r="BM16" i="28"/>
  <c r="BL16" i="28"/>
  <c r="BK16" i="28"/>
  <c r="BJ16" i="28"/>
  <c r="BI16" i="28"/>
  <c r="AR16" i="28"/>
  <c r="I16" i="28"/>
  <c r="F16" i="28"/>
  <c r="C16" i="28"/>
  <c r="CL15" i="28"/>
  <c r="BP15" i="28"/>
  <c r="BO15" i="28"/>
  <c r="BN15" i="28"/>
  <c r="BM15" i="28"/>
  <c r="BL15" i="28"/>
  <c r="BK15" i="28"/>
  <c r="BJ15" i="28"/>
  <c r="BI15" i="28"/>
  <c r="AR15" i="28"/>
  <c r="I15" i="28"/>
  <c r="F15" i="28"/>
  <c r="C15" i="28"/>
  <c r="CL14" i="28"/>
  <c r="BP14" i="28"/>
  <c r="BO14" i="28"/>
  <c r="BN14" i="28"/>
  <c r="BM14" i="28"/>
  <c r="BL14" i="28"/>
  <c r="BK14" i="28"/>
  <c r="BJ14" i="28"/>
  <c r="BI14" i="28"/>
  <c r="AR14" i="28"/>
  <c r="I14" i="28"/>
  <c r="F14" i="28"/>
  <c r="C14" i="28"/>
  <c r="CL13" i="28"/>
  <c r="BP13" i="28"/>
  <c r="BO13" i="28"/>
  <c r="BN13" i="28"/>
  <c r="BM13" i="28"/>
  <c r="BL13" i="28"/>
  <c r="BK13" i="28"/>
  <c r="BJ13" i="28"/>
  <c r="BI13" i="28"/>
  <c r="AR13" i="28"/>
  <c r="I13" i="28"/>
  <c r="F13" i="28"/>
  <c r="C13" i="28"/>
  <c r="CL12" i="28"/>
  <c r="BP12" i="28"/>
  <c r="BO12" i="28"/>
  <c r="BN12" i="28"/>
  <c r="BM12" i="28"/>
  <c r="BL12" i="28"/>
  <c r="BK12" i="28"/>
  <c r="BJ12" i="28"/>
  <c r="BI12" i="28"/>
  <c r="AR12" i="28"/>
  <c r="I12" i="28"/>
  <c r="F12" i="28"/>
  <c r="C12" i="28"/>
  <c r="CL11" i="28"/>
  <c r="BP11" i="28"/>
  <c r="BO11" i="28"/>
  <c r="BN11" i="28"/>
  <c r="BM11" i="28"/>
  <c r="BL11" i="28"/>
  <c r="BK11" i="28"/>
  <c r="BJ11" i="28"/>
  <c r="BI11" i="28"/>
  <c r="AR11" i="28"/>
  <c r="C11" i="28"/>
  <c r="CL10" i="28"/>
  <c r="BP10" i="28"/>
  <c r="BO10" i="28"/>
  <c r="BN10" i="28"/>
  <c r="BM10" i="28"/>
  <c r="BL10" i="28"/>
  <c r="BK10" i="28"/>
  <c r="BJ10" i="28"/>
  <c r="BI10" i="28"/>
  <c r="AR10" i="28"/>
  <c r="I10" i="28"/>
  <c r="F10" i="28"/>
  <c r="C10" i="28"/>
  <c r="CL9" i="28"/>
  <c r="BP9" i="28"/>
  <c r="BO9" i="28"/>
  <c r="BN9" i="28"/>
  <c r="BM9" i="28"/>
  <c r="BL9" i="28"/>
  <c r="BK9" i="28"/>
  <c r="BJ9" i="28"/>
  <c r="BI9" i="28"/>
  <c r="AR9" i="28"/>
  <c r="I9" i="28"/>
  <c r="F9" i="28"/>
  <c r="C9" i="28"/>
  <c r="CL8" i="28"/>
  <c r="BP8" i="28"/>
  <c r="BO8" i="28"/>
  <c r="BN8" i="28"/>
  <c r="BM8" i="28"/>
  <c r="BL8" i="28"/>
  <c r="BK8" i="28"/>
  <c r="BJ8" i="28"/>
  <c r="BI8" i="28"/>
  <c r="AR8" i="28"/>
  <c r="I8" i="28"/>
  <c r="F8" i="28"/>
  <c r="C8" i="28"/>
  <c r="CL7" i="28"/>
  <c r="BP7" i="28"/>
  <c r="BO7" i="28"/>
  <c r="BN7" i="28"/>
  <c r="BM7" i="28"/>
  <c r="BL7" i="28"/>
  <c r="BK7" i="28"/>
  <c r="BJ7" i="28"/>
  <c r="BI7" i="28"/>
  <c r="AR7" i="28"/>
  <c r="I7" i="28"/>
  <c r="F7" i="28"/>
  <c r="C7" i="28"/>
  <c r="CL6" i="28"/>
  <c r="BP6" i="28"/>
  <c r="BO6" i="28"/>
  <c r="BN6" i="28"/>
  <c r="BM6" i="28"/>
  <c r="BL6" i="28"/>
  <c r="BK6" i="28"/>
  <c r="BJ6" i="28"/>
  <c r="BI6" i="28"/>
  <c r="AR6" i="28"/>
  <c r="I6" i="28"/>
  <c r="F6" i="28"/>
  <c r="C6" i="28"/>
  <c r="CL5" i="28"/>
  <c r="BP5" i="28"/>
  <c r="BO5" i="28"/>
  <c r="BN5" i="28"/>
  <c r="BM5" i="28"/>
  <c r="BL5" i="28"/>
  <c r="BK5" i="28"/>
  <c r="BJ5" i="28"/>
  <c r="BI5" i="28"/>
  <c r="AR5" i="28"/>
  <c r="I5" i="28"/>
  <c r="F5" i="28"/>
  <c r="C5" i="28"/>
  <c r="CL4" i="28"/>
  <c r="BP4" i="28"/>
  <c r="BO4" i="28"/>
  <c r="BN4" i="28"/>
  <c r="BM4" i="28"/>
  <c r="BL4" i="28"/>
  <c r="BK4" i="28"/>
  <c r="BJ4" i="28"/>
  <c r="BI4" i="28"/>
  <c r="AR4" i="28"/>
  <c r="I4" i="28"/>
  <c r="F4" i="28"/>
  <c r="C4" i="28"/>
  <c r="O52" i="27"/>
  <c r="P52" i="27" s="1"/>
  <c r="K52" i="27"/>
  <c r="J52" i="27"/>
  <c r="O51" i="27"/>
  <c r="P51" i="27" s="1"/>
  <c r="J51" i="27"/>
  <c r="K51" i="27" s="1"/>
  <c r="O50" i="27"/>
  <c r="P50" i="27" s="1"/>
  <c r="K50" i="27"/>
  <c r="J50" i="27"/>
  <c r="O47" i="27"/>
  <c r="P47" i="27" s="1"/>
  <c r="J47" i="27"/>
  <c r="K47" i="27" s="1"/>
  <c r="P46" i="27"/>
  <c r="O46" i="27"/>
  <c r="K46" i="27"/>
  <c r="J46" i="27"/>
  <c r="O45" i="27"/>
  <c r="P45" i="27" s="1"/>
  <c r="J45" i="27"/>
  <c r="K45" i="27" s="1"/>
  <c r="P44" i="27"/>
  <c r="O44" i="27"/>
  <c r="K44" i="27"/>
  <c r="J44" i="27"/>
  <c r="O43" i="27"/>
  <c r="P43" i="27" s="1"/>
  <c r="J43" i="27"/>
  <c r="K43" i="27" s="1"/>
  <c r="P42" i="27"/>
  <c r="O42" i="27"/>
  <c r="K42" i="27"/>
  <c r="J42" i="27"/>
  <c r="P38" i="27"/>
  <c r="O38" i="27"/>
  <c r="K38" i="27"/>
  <c r="J38" i="27"/>
  <c r="O37" i="27"/>
  <c r="P37" i="27" s="1"/>
  <c r="J37" i="27"/>
  <c r="K37" i="27" s="1"/>
  <c r="O34" i="27"/>
  <c r="P34" i="27" s="1"/>
  <c r="O31" i="27"/>
  <c r="P31" i="27" s="1"/>
  <c r="J31" i="27"/>
  <c r="K31" i="27" s="1"/>
  <c r="P30" i="27"/>
  <c r="O30" i="27"/>
  <c r="K30" i="27"/>
  <c r="J30" i="27"/>
  <c r="O28" i="27"/>
  <c r="P28" i="27" s="1"/>
  <c r="O27" i="27"/>
  <c r="P27" i="27" s="1"/>
  <c r="K27" i="27"/>
  <c r="J27" i="27"/>
  <c r="P26" i="27"/>
  <c r="O26" i="27"/>
  <c r="J26" i="27"/>
  <c r="K26" i="27" s="1"/>
  <c r="O19" i="27"/>
  <c r="P19" i="27" s="1"/>
  <c r="L19" i="27"/>
  <c r="P18" i="27"/>
  <c r="O18" i="27"/>
  <c r="J18" i="27"/>
  <c r="K18" i="27" s="1"/>
  <c r="P17" i="27"/>
  <c r="O17" i="27"/>
  <c r="K17" i="27"/>
  <c r="J17" i="27"/>
  <c r="P16" i="27"/>
  <c r="O16" i="27"/>
  <c r="J16" i="27"/>
  <c r="K16" i="27" s="1"/>
  <c r="P15" i="27"/>
  <c r="O15" i="27"/>
  <c r="K15" i="27"/>
  <c r="J15" i="27"/>
  <c r="P14" i="27"/>
  <c r="O14" i="27"/>
  <c r="J14" i="27"/>
  <c r="K14" i="27" s="1"/>
  <c r="P13" i="27"/>
  <c r="O13" i="27"/>
  <c r="J13" i="27"/>
  <c r="K13" i="27" s="1"/>
  <c r="P12" i="27"/>
  <c r="O12" i="27"/>
  <c r="J12" i="27"/>
  <c r="K12" i="27" s="1"/>
  <c r="O11" i="27"/>
  <c r="P11" i="27" s="1"/>
  <c r="O9" i="27"/>
  <c r="P9" i="27" s="1"/>
  <c r="K9" i="27"/>
  <c r="J9" i="27"/>
  <c r="L1964" i="31" l="1"/>
  <c r="L1969" i="31"/>
  <c r="L1966" i="31"/>
  <c r="L1963" i="31"/>
  <c r="L1968" i="31"/>
  <c r="L1965" i="31"/>
  <c r="L1967" i="31"/>
  <c r="L1956" i="31"/>
  <c r="L1948" i="31"/>
  <c r="L1940" i="31"/>
  <c r="L1961" i="31"/>
  <c r="L1953" i="31"/>
  <c r="L1945" i="31"/>
  <c r="L1958" i="31"/>
  <c r="L1950" i="31"/>
  <c r="L1942" i="31"/>
  <c r="L1955" i="31"/>
  <c r="L1947" i="31"/>
  <c r="L1939" i="31"/>
  <c r="L1960" i="31"/>
  <c r="L1952" i="31"/>
  <c r="L1944" i="31"/>
  <c r="L1957" i="31"/>
  <c r="L1949" i="31"/>
  <c r="L1941" i="31"/>
  <c r="L1962" i="31"/>
  <c r="L1954" i="31"/>
  <c r="L1946" i="31"/>
  <c r="L1938" i="31"/>
  <c r="L1959" i="31"/>
  <c r="L1951" i="31"/>
  <c r="L1943" i="31"/>
  <c r="L1932" i="31"/>
  <c r="L1924" i="31"/>
  <c r="L1916" i="31"/>
  <c r="L1937" i="31"/>
  <c r="L1929" i="31"/>
  <c r="L1921" i="31"/>
  <c r="L1934" i="31"/>
  <c r="L1926" i="31"/>
  <c r="L1918" i="31"/>
  <c r="L1931" i="31"/>
  <c r="L1923" i="31"/>
  <c r="L1915" i="31"/>
  <c r="L1936" i="31"/>
  <c r="L1928" i="31"/>
  <c r="L1920" i="31"/>
  <c r="L1933" i="31"/>
  <c r="L1925" i="31"/>
  <c r="L1917" i="31"/>
  <c r="L1930" i="31"/>
  <c r="L1922" i="31"/>
  <c r="L1914" i="31"/>
  <c r="L1935" i="31"/>
  <c r="L1927" i="31"/>
  <c r="L1919" i="31"/>
  <c r="L1900" i="31"/>
  <c r="L1902" i="31"/>
  <c r="L1899" i="31"/>
  <c r="L1904" i="31"/>
  <c r="L1901" i="31"/>
  <c r="L1898" i="31"/>
  <c r="L1903" i="31"/>
  <c r="L1892" i="31"/>
  <c r="L1884" i="31"/>
  <c r="L1876" i="31"/>
  <c r="L1897" i="31"/>
  <c r="L1889" i="31"/>
  <c r="L1881" i="31"/>
  <c r="L1873" i="31"/>
  <c r="L1894" i="31"/>
  <c r="L1886" i="31"/>
  <c r="L1878" i="31"/>
  <c r="L1891" i="31"/>
  <c r="L1883" i="31"/>
  <c r="L1875" i="31"/>
  <c r="L1896" i="31"/>
  <c r="L1888" i="31"/>
  <c r="L1880" i="31"/>
  <c r="L1893" i="31"/>
  <c r="L1885" i="31"/>
  <c r="L1877" i="31"/>
  <c r="L1890" i="31"/>
  <c r="L1882" i="31"/>
  <c r="L1874" i="31"/>
  <c r="L1895" i="31"/>
  <c r="L1887" i="31"/>
  <c r="L1879" i="31"/>
  <c r="L1868" i="31"/>
  <c r="L1860" i="31"/>
  <c r="L1852" i="31"/>
  <c r="L1865" i="31"/>
  <c r="L1857" i="31"/>
  <c r="L1849" i="31"/>
  <c r="L1870" i="31"/>
  <c r="L1862" i="31"/>
  <c r="L1854" i="31"/>
  <c r="L1867" i="31"/>
  <c r="L1859" i="31"/>
  <c r="L1851" i="31"/>
  <c r="L1872" i="31"/>
  <c r="L1864" i="31"/>
  <c r="L1856" i="31"/>
  <c r="L1869" i="31"/>
  <c r="L1861" i="31"/>
  <c r="L1853" i="31"/>
  <c r="L1866" i="31"/>
  <c r="L1858" i="31"/>
  <c r="L1850" i="31"/>
  <c r="L1871" i="31"/>
  <c r="L1863" i="31"/>
  <c r="L1855" i="31"/>
  <c r="G11" i="27"/>
  <c r="J11" i="27" s="1"/>
  <c r="K11" i="27" s="1"/>
  <c r="G33" i="27"/>
  <c r="G19" i="27"/>
  <c r="J19" i="27" s="1"/>
  <c r="K19" i="27" s="1"/>
  <c r="G36" i="27"/>
  <c r="J36" i="27" s="1"/>
  <c r="K36" i="27" s="1"/>
  <c r="G20" i="27"/>
  <c r="C2" i="10"/>
  <c r="G35" i="27"/>
  <c r="G23" i="27"/>
  <c r="A1" i="23"/>
  <c r="N4" i="23" s="1"/>
  <c r="G34" i="27"/>
  <c r="J34" i="27" s="1"/>
  <c r="K34" i="27" s="1"/>
  <c r="G22" i="27"/>
  <c r="L14" i="29" a="1"/>
  <c r="L14" i="29" s="1"/>
  <c r="J19" i="19" s="1"/>
  <c r="G24" i="27"/>
  <c r="J24" i="27" s="1"/>
  <c r="K24" i="27" s="1"/>
  <c r="G40" i="27"/>
  <c r="G25" i="27"/>
  <c r="O25" i="27" s="1"/>
  <c r="P25" i="27" s="1"/>
  <c r="G41" i="27"/>
  <c r="O41" i="27" s="1"/>
  <c r="P41" i="27" s="1"/>
  <c r="G7" i="27"/>
  <c r="G28" i="27"/>
  <c r="J28" i="27" s="1"/>
  <c r="K28" i="27" s="1"/>
  <c r="G48" i="27"/>
  <c r="O48" i="27" s="1"/>
  <c r="P48" i="27" s="1"/>
  <c r="G8" i="27"/>
  <c r="G29" i="27"/>
  <c r="G49" i="27"/>
  <c r="G10" i="27"/>
  <c r="G32" i="27"/>
  <c r="F4" i="23"/>
  <c r="V4" i="23"/>
  <c r="AD4" i="23"/>
  <c r="F5" i="23"/>
  <c r="N5" i="23"/>
  <c r="AD5" i="23"/>
  <c r="F6" i="23"/>
  <c r="N6" i="23"/>
  <c r="V6" i="23"/>
  <c r="AD6" i="23"/>
  <c r="F7" i="23"/>
  <c r="N7" i="23"/>
  <c r="AD7" i="23"/>
  <c r="F8" i="23"/>
  <c r="N8" i="23"/>
  <c r="V8" i="23"/>
  <c r="AD8" i="23"/>
  <c r="F9" i="23"/>
  <c r="N9" i="23"/>
  <c r="V9" i="23"/>
  <c r="AD9" i="23"/>
  <c r="F10" i="23"/>
  <c r="N10" i="23"/>
  <c r="V10" i="23"/>
  <c r="AD10" i="23"/>
  <c r="F11" i="23"/>
  <c r="N11" i="23"/>
  <c r="V11" i="23"/>
  <c r="AD11" i="23"/>
  <c r="F12" i="23"/>
  <c r="N12" i="23"/>
  <c r="V12" i="23"/>
  <c r="AD12" i="23"/>
  <c r="F13" i="23"/>
  <c r="N13" i="23"/>
  <c r="V13" i="23"/>
  <c r="AD13" i="23"/>
  <c r="F14" i="23"/>
  <c r="N14" i="23"/>
  <c r="V14" i="23"/>
  <c r="AD14" i="23"/>
  <c r="F15" i="23"/>
  <c r="N15" i="23"/>
  <c r="V15" i="23"/>
  <c r="AD15" i="23"/>
  <c r="F16" i="23"/>
  <c r="N16" i="23"/>
  <c r="V16" i="23"/>
  <c r="AD16" i="23"/>
  <c r="F17" i="23"/>
  <c r="N17" i="23"/>
  <c r="V17" i="23"/>
  <c r="AD17" i="23"/>
  <c r="F18" i="23"/>
  <c r="N18" i="23"/>
  <c r="V18" i="23"/>
  <c r="AD18" i="23"/>
  <c r="F19" i="23"/>
  <c r="O19" i="23"/>
  <c r="X19" i="23"/>
  <c r="AG19" i="23"/>
  <c r="J20" i="23"/>
  <c r="T20" i="23"/>
  <c r="AC20" i="23"/>
  <c r="G21" i="23"/>
  <c r="Q21" i="23"/>
  <c r="AB21" i="23"/>
  <c r="G22" i="23"/>
  <c r="Q22" i="23"/>
  <c r="AB22" i="23"/>
  <c r="G23" i="23"/>
  <c r="Q23" i="23"/>
  <c r="AB23" i="23"/>
  <c r="G24" i="23"/>
  <c r="Q24" i="23"/>
  <c r="K25" i="23"/>
  <c r="I26" i="23"/>
  <c r="C27" i="23"/>
  <c r="AG27" i="23"/>
  <c r="AB28" i="23"/>
  <c r="Y29" i="23"/>
  <c r="T30" i="23"/>
  <c r="S31" i="23"/>
  <c r="Q32" i="23"/>
  <c r="T33" i="23"/>
  <c r="T34" i="23"/>
  <c r="Y35" i="23"/>
  <c r="AB36" i="23"/>
  <c r="I38" i="23"/>
  <c r="S39" i="23"/>
  <c r="AB40" i="23"/>
  <c r="I42" i="23"/>
  <c r="Y43" i="23"/>
  <c r="T45" i="23"/>
  <c r="D47" i="23"/>
  <c r="C49" i="23"/>
  <c r="AG50" i="23"/>
  <c r="Q52" i="23"/>
  <c r="X54" i="23"/>
  <c r="AC57" i="23"/>
  <c r="I60" i="23"/>
  <c r="M63" i="23"/>
  <c r="W66" i="23"/>
  <c r="M77" i="23"/>
  <c r="X4" i="23"/>
  <c r="AF4" i="23"/>
  <c r="H5" i="23"/>
  <c r="P5" i="23"/>
  <c r="X5" i="23"/>
  <c r="AF5" i="23"/>
  <c r="H6" i="23"/>
  <c r="P6" i="23"/>
  <c r="X6" i="23"/>
  <c r="AF6" i="23"/>
  <c r="H7" i="23"/>
  <c r="P7" i="23"/>
  <c r="X7" i="23"/>
  <c r="AF7" i="23"/>
  <c r="H8" i="23"/>
  <c r="P8" i="23"/>
  <c r="X8" i="23"/>
  <c r="AF8" i="23"/>
  <c r="H9" i="23"/>
  <c r="P9" i="23"/>
  <c r="X9" i="23"/>
  <c r="AF9" i="23"/>
  <c r="H10" i="23"/>
  <c r="P10" i="23"/>
  <c r="X10" i="23"/>
  <c r="AF10" i="23"/>
  <c r="H11" i="23"/>
  <c r="P11" i="23"/>
  <c r="X11" i="23"/>
  <c r="AF11" i="23"/>
  <c r="H12" i="23"/>
  <c r="P12" i="23"/>
  <c r="X12" i="23"/>
  <c r="AF12" i="23"/>
  <c r="H13" i="23"/>
  <c r="P13" i="23"/>
  <c r="X13" i="23"/>
  <c r="AF13" i="23"/>
  <c r="H14" i="23"/>
  <c r="P14" i="23"/>
  <c r="X14" i="23"/>
  <c r="AF14" i="23"/>
  <c r="H15" i="23"/>
  <c r="P15" i="23"/>
  <c r="X15" i="23"/>
  <c r="AF15" i="23"/>
  <c r="H16" i="23"/>
  <c r="P16" i="23"/>
  <c r="X16" i="23"/>
  <c r="AF16" i="23"/>
  <c r="H17" i="23"/>
  <c r="P17" i="23"/>
  <c r="X17" i="23"/>
  <c r="AF17" i="23"/>
  <c r="H18" i="23"/>
  <c r="P18" i="23"/>
  <c r="X18" i="23"/>
  <c r="AF18" i="23"/>
  <c r="H19" i="23"/>
  <c r="Q19" i="23"/>
  <c r="Z19" i="23"/>
  <c r="D20" i="23"/>
  <c r="M20" i="23"/>
  <c r="V20" i="23"/>
  <c r="AE20" i="23"/>
  <c r="I21" i="23"/>
  <c r="T21" i="23"/>
  <c r="AE21" i="23"/>
  <c r="I22" i="23"/>
  <c r="T22" i="23"/>
  <c r="AE22" i="23"/>
  <c r="I23" i="23"/>
  <c r="T23" i="23"/>
  <c r="AE23" i="23"/>
  <c r="I24" i="23"/>
  <c r="T24" i="23"/>
  <c r="S25" i="23"/>
  <c r="L26" i="23"/>
  <c r="K27" i="23"/>
  <c r="I28" i="23"/>
  <c r="C29" i="23"/>
  <c r="AG29" i="23"/>
  <c r="AB30" i="23"/>
  <c r="Y31" i="23"/>
  <c r="AB32" i="23"/>
  <c r="AA33" i="23"/>
  <c r="AG34" i="23"/>
  <c r="AG35" i="23"/>
  <c r="C37" i="23"/>
  <c r="L38" i="23"/>
  <c r="Y39" i="23"/>
  <c r="C41" i="23"/>
  <c r="L42" i="23"/>
  <c r="K44" i="23"/>
  <c r="AA45" i="23"/>
  <c r="Y47" i="23"/>
  <c r="T49" i="23"/>
  <c r="D51" i="23"/>
  <c r="C53" i="23"/>
  <c r="Y55" i="23"/>
  <c r="G58" i="23"/>
  <c r="E61" i="23"/>
  <c r="I64" i="23"/>
  <c r="AA68" i="23"/>
  <c r="AD79" i="23"/>
  <c r="Y16" i="23"/>
  <c r="AG16" i="23"/>
  <c r="I17" i="23"/>
  <c r="Q17" i="23"/>
  <c r="Y17" i="23"/>
  <c r="AG17" i="23"/>
  <c r="I18" i="23"/>
  <c r="Q18" i="23"/>
  <c r="Y18" i="23"/>
  <c r="AG18" i="23"/>
  <c r="I19" i="23"/>
  <c r="R19" i="23"/>
  <c r="AB19" i="23"/>
  <c r="E20" i="23"/>
  <c r="N20" i="23"/>
  <c r="W20" i="23"/>
  <c r="AF20" i="23"/>
  <c r="J21" i="23"/>
  <c r="U21" i="23"/>
  <c r="AF21" i="23"/>
  <c r="J22" i="23"/>
  <c r="U22" i="23"/>
  <c r="AF22" i="23"/>
  <c r="J23" i="23"/>
  <c r="U23" i="23"/>
  <c r="AF23" i="23"/>
  <c r="J24" i="23"/>
  <c r="Y24" i="23"/>
  <c r="T25" i="23"/>
  <c r="Q26" i="23"/>
  <c r="L27" i="23"/>
  <c r="K28" i="23"/>
  <c r="D29" i="23"/>
  <c r="C30" i="23"/>
  <c r="AG30" i="23"/>
  <c r="AA31" i="23"/>
  <c r="AG32" i="23"/>
  <c r="AG33" i="23"/>
  <c r="C35" i="23"/>
  <c r="I36" i="23"/>
  <c r="D37" i="23"/>
  <c r="Q38" i="23"/>
  <c r="AA39" i="23"/>
  <c r="D41" i="23"/>
  <c r="Q42" i="23"/>
  <c r="L44" i="23"/>
  <c r="K46" i="23"/>
  <c r="AA47" i="23"/>
  <c r="Y49" i="23"/>
  <c r="T51" i="23"/>
  <c r="D53" i="23"/>
  <c r="AC55" i="23"/>
  <c r="AF58" i="23"/>
  <c r="M61" i="23"/>
  <c r="J64" i="23"/>
  <c r="AC70" i="23"/>
  <c r="J41" i="27"/>
  <c r="K41" i="27" s="1"/>
  <c r="AH87" i="23"/>
  <c r="Z87" i="23"/>
  <c r="R87" i="23"/>
  <c r="J87" i="23"/>
  <c r="AH86" i="23"/>
  <c r="Z86" i="23"/>
  <c r="R86" i="23"/>
  <c r="J86" i="23"/>
  <c r="AH85" i="23"/>
  <c r="Z85" i="23"/>
  <c r="R85" i="23"/>
  <c r="J85" i="23"/>
  <c r="AH84" i="23"/>
  <c r="Z84" i="23"/>
  <c r="R84" i="23"/>
  <c r="J84" i="23"/>
  <c r="AH83" i="23"/>
  <c r="Z83" i="23"/>
  <c r="R83" i="23"/>
  <c r="J83" i="23"/>
  <c r="AH82" i="23"/>
  <c r="Z82" i="23"/>
  <c r="R82" i="23"/>
  <c r="J82" i="23"/>
  <c r="AH81" i="23"/>
  <c r="Z81" i="23"/>
  <c r="R81" i="23"/>
  <c r="J81" i="23"/>
  <c r="AH80" i="23"/>
  <c r="Z80" i="23"/>
  <c r="R80" i="23"/>
  <c r="J80" i="23"/>
  <c r="AH79" i="23"/>
  <c r="Z79" i="23"/>
  <c r="R79" i="23"/>
  <c r="J79" i="23"/>
  <c r="AH78" i="23"/>
  <c r="Z78" i="23"/>
  <c r="R78" i="23"/>
  <c r="J78" i="23"/>
  <c r="AH77" i="23"/>
  <c r="Z77" i="23"/>
  <c r="R77" i="23"/>
  <c r="J77" i="23"/>
  <c r="AH76" i="23"/>
  <c r="Z76" i="23"/>
  <c r="R76" i="23"/>
  <c r="J76" i="23"/>
  <c r="AH75" i="23"/>
  <c r="Z75" i="23"/>
  <c r="R75" i="23"/>
  <c r="J75" i="23"/>
  <c r="AH74" i="23"/>
  <c r="Z74" i="23"/>
  <c r="R74" i="23"/>
  <c r="J74" i="23"/>
  <c r="AH73" i="23"/>
  <c r="Z73" i="23"/>
  <c r="R73" i="23"/>
  <c r="J73" i="23"/>
  <c r="AH72" i="23"/>
  <c r="Z72" i="23"/>
  <c r="R72" i="23"/>
  <c r="J72" i="23"/>
  <c r="AH71" i="23"/>
  <c r="Z71" i="23"/>
  <c r="R71" i="23"/>
  <c r="J71" i="23"/>
  <c r="AH70" i="23"/>
  <c r="Z70" i="23"/>
  <c r="R70" i="23"/>
  <c r="J70" i="23"/>
  <c r="AH69" i="23"/>
  <c r="Z69" i="23"/>
  <c r="R69" i="23"/>
  <c r="J69" i="23"/>
  <c r="AH68" i="23"/>
  <c r="Z68" i="23"/>
  <c r="R68" i="23"/>
  <c r="J68" i="23"/>
  <c r="AH67" i="23"/>
  <c r="Z67" i="23"/>
  <c r="R67" i="23"/>
  <c r="J67" i="23"/>
  <c r="AH66" i="23"/>
  <c r="AG87" i="23"/>
  <c r="Y87" i="23"/>
  <c r="Q87" i="23"/>
  <c r="I87" i="23"/>
  <c r="AG86" i="23"/>
  <c r="Y86" i="23"/>
  <c r="Q86" i="23"/>
  <c r="I86" i="23"/>
  <c r="AG85" i="23"/>
  <c r="Y85" i="23"/>
  <c r="Q85" i="23"/>
  <c r="I85" i="23"/>
  <c r="AG84" i="23"/>
  <c r="Y84" i="23"/>
  <c r="Q84" i="23"/>
  <c r="I84" i="23"/>
  <c r="AG83" i="23"/>
  <c r="Y83" i="23"/>
  <c r="Q83" i="23"/>
  <c r="I83" i="23"/>
  <c r="AG82" i="23"/>
  <c r="Y82" i="23"/>
  <c r="Q82" i="23"/>
  <c r="I82" i="23"/>
  <c r="AG81" i="23"/>
  <c r="Y81" i="23"/>
  <c r="Q81" i="23"/>
  <c r="I81" i="23"/>
  <c r="AG80" i="23"/>
  <c r="Y80" i="23"/>
  <c r="Q80" i="23"/>
  <c r="I80" i="23"/>
  <c r="AG79" i="23"/>
  <c r="Y79" i="23"/>
  <c r="Q79" i="23"/>
  <c r="I79" i="23"/>
  <c r="AG78" i="23"/>
  <c r="Y78" i="23"/>
  <c r="Q78" i="23"/>
  <c r="I78" i="23"/>
  <c r="AG77" i="23"/>
  <c r="Y77" i="23"/>
  <c r="Q77" i="23"/>
  <c r="I77" i="23"/>
  <c r="AG76" i="23"/>
  <c r="Y76" i="23"/>
  <c r="Q76" i="23"/>
  <c r="I76" i="23"/>
  <c r="AG75" i="23"/>
  <c r="Y75" i="23"/>
  <c r="Q75" i="23"/>
  <c r="I75" i="23"/>
  <c r="AG74" i="23"/>
  <c r="Y74" i="23"/>
  <c r="Q74" i="23"/>
  <c r="I74" i="23"/>
  <c r="AG73" i="23"/>
  <c r="Y73" i="23"/>
  <c r="Q73" i="23"/>
  <c r="I73" i="23"/>
  <c r="AG72" i="23"/>
  <c r="Y72" i="23"/>
  <c r="Q72" i="23"/>
  <c r="I72" i="23"/>
  <c r="AG71" i="23"/>
  <c r="Y71" i="23"/>
  <c r="Q71" i="23"/>
  <c r="I71" i="23"/>
  <c r="AG70" i="23"/>
  <c r="Y70" i="23"/>
  <c r="Q70" i="23"/>
  <c r="I70" i="23"/>
  <c r="AG69" i="23"/>
  <c r="Y69" i="23"/>
  <c r="Q69" i="23"/>
  <c r="I69" i="23"/>
  <c r="AG68" i="23"/>
  <c r="Y68" i="23"/>
  <c r="Q68" i="23"/>
  <c r="AF87" i="23"/>
  <c r="X87" i="23"/>
  <c r="P87" i="23"/>
  <c r="H87" i="23"/>
  <c r="AF86" i="23"/>
  <c r="X86" i="23"/>
  <c r="P86" i="23"/>
  <c r="H86" i="23"/>
  <c r="AF85" i="23"/>
  <c r="X85" i="23"/>
  <c r="P85" i="23"/>
  <c r="H85" i="23"/>
  <c r="AF84" i="23"/>
  <c r="X84" i="23"/>
  <c r="P84" i="23"/>
  <c r="H84" i="23"/>
  <c r="AF83" i="23"/>
  <c r="X83" i="23"/>
  <c r="P83" i="23"/>
  <c r="H83" i="23"/>
  <c r="AF82" i="23"/>
  <c r="X82" i="23"/>
  <c r="P82" i="23"/>
  <c r="H82" i="23"/>
  <c r="AF81" i="23"/>
  <c r="X81" i="23"/>
  <c r="P81" i="23"/>
  <c r="H81" i="23"/>
  <c r="AF80" i="23"/>
  <c r="X80" i="23"/>
  <c r="P80" i="23"/>
  <c r="H80" i="23"/>
  <c r="AF79" i="23"/>
  <c r="X79" i="23"/>
  <c r="P79" i="23"/>
  <c r="H79" i="23"/>
  <c r="AF78" i="23"/>
  <c r="X78" i="23"/>
  <c r="P78" i="23"/>
  <c r="H78" i="23"/>
  <c r="AF77" i="23"/>
  <c r="X77" i="23"/>
  <c r="P77" i="23"/>
  <c r="H77" i="23"/>
  <c r="AF76" i="23"/>
  <c r="X76" i="23"/>
  <c r="P76" i="23"/>
  <c r="H76" i="23"/>
  <c r="AF75" i="23"/>
  <c r="X75" i="23"/>
  <c r="P75" i="23"/>
  <c r="H75" i="23"/>
  <c r="AF74" i="23"/>
  <c r="X74" i="23"/>
  <c r="P74" i="23"/>
  <c r="H74" i="23"/>
  <c r="AF73" i="23"/>
  <c r="X73" i="23"/>
  <c r="P73" i="23"/>
  <c r="H73" i="23"/>
  <c r="AF72" i="23"/>
  <c r="X72" i="23"/>
  <c r="P72" i="23"/>
  <c r="H72" i="23"/>
  <c r="AF71" i="23"/>
  <c r="X71" i="23"/>
  <c r="P71" i="23"/>
  <c r="H71" i="23"/>
  <c r="AF70" i="23"/>
  <c r="X70" i="23"/>
  <c r="P70" i="23"/>
  <c r="H70" i="23"/>
  <c r="AF69" i="23"/>
  <c r="X69" i="23"/>
  <c r="P69" i="23"/>
  <c r="H69" i="23"/>
  <c r="AF68" i="23"/>
  <c r="X68" i="23"/>
  <c r="P68" i="23"/>
  <c r="H68" i="23"/>
  <c r="AF67" i="23"/>
  <c r="X67" i="23"/>
  <c r="P67" i="23"/>
  <c r="H67" i="23"/>
  <c r="AF66" i="23"/>
  <c r="AE87" i="23"/>
  <c r="W87" i="23"/>
  <c r="O87" i="23"/>
  <c r="G87" i="23"/>
  <c r="AE86" i="23"/>
  <c r="W86" i="23"/>
  <c r="O86" i="23"/>
  <c r="G86" i="23"/>
  <c r="AE85" i="23"/>
  <c r="W85" i="23"/>
  <c r="O85" i="23"/>
  <c r="G85" i="23"/>
  <c r="AE84" i="23"/>
  <c r="W84" i="23"/>
  <c r="O84" i="23"/>
  <c r="G84" i="23"/>
  <c r="AE83" i="23"/>
  <c r="W83" i="23"/>
  <c r="O83" i="23"/>
  <c r="G83" i="23"/>
  <c r="AE82" i="23"/>
  <c r="W82" i="23"/>
  <c r="O82" i="23"/>
  <c r="G82" i="23"/>
  <c r="AE81" i="23"/>
  <c r="W81" i="23"/>
  <c r="O81" i="23"/>
  <c r="G81" i="23"/>
  <c r="AE80" i="23"/>
  <c r="W80" i="23"/>
  <c r="O80" i="23"/>
  <c r="G80" i="23"/>
  <c r="AE79" i="23"/>
  <c r="W79" i="23"/>
  <c r="O79" i="23"/>
  <c r="G79" i="23"/>
  <c r="AE78" i="23"/>
  <c r="W78" i="23"/>
  <c r="O78" i="23"/>
  <c r="G78" i="23"/>
  <c r="AE77" i="23"/>
  <c r="W77" i="23"/>
  <c r="O77" i="23"/>
  <c r="G77" i="23"/>
  <c r="AE76" i="23"/>
  <c r="W76" i="23"/>
  <c r="O76" i="23"/>
  <c r="G76" i="23"/>
  <c r="AE75" i="23"/>
  <c r="W75" i="23"/>
  <c r="O75" i="23"/>
  <c r="G75" i="23"/>
  <c r="AE74" i="23"/>
  <c r="W74" i="23"/>
  <c r="O74" i="23"/>
  <c r="G74" i="23"/>
  <c r="AE73" i="23"/>
  <c r="W73" i="23"/>
  <c r="O73" i="23"/>
  <c r="G73" i="23"/>
  <c r="AE72" i="23"/>
  <c r="W72" i="23"/>
  <c r="O72" i="23"/>
  <c r="G72" i="23"/>
  <c r="AE71" i="23"/>
  <c r="W71" i="23"/>
  <c r="O71" i="23"/>
  <c r="G71" i="23"/>
  <c r="AE70" i="23"/>
  <c r="W70" i="23"/>
  <c r="O70" i="23"/>
  <c r="G70" i="23"/>
  <c r="AE69" i="23"/>
  <c r="W69" i="23"/>
  <c r="O69" i="23"/>
  <c r="G69" i="23"/>
  <c r="AE68" i="23"/>
  <c r="W68" i="23"/>
  <c r="O68" i="23"/>
  <c r="G68" i="23"/>
  <c r="AE67" i="23"/>
  <c r="W67" i="23"/>
  <c r="O67" i="23"/>
  <c r="G67" i="23"/>
  <c r="AE66" i="23"/>
  <c r="AB87" i="23"/>
  <c r="T87" i="23"/>
  <c r="L87" i="23"/>
  <c r="D87" i="23"/>
  <c r="AB86" i="23"/>
  <c r="T86" i="23"/>
  <c r="L86" i="23"/>
  <c r="D86" i="23"/>
  <c r="AB85" i="23"/>
  <c r="T85" i="23"/>
  <c r="L85" i="23"/>
  <c r="D85" i="23"/>
  <c r="AB84" i="23"/>
  <c r="T84" i="23"/>
  <c r="L84" i="23"/>
  <c r="D84" i="23"/>
  <c r="AB83" i="23"/>
  <c r="T83" i="23"/>
  <c r="L83" i="23"/>
  <c r="D83" i="23"/>
  <c r="AB82" i="23"/>
  <c r="T82" i="23"/>
  <c r="L82" i="23"/>
  <c r="D82" i="23"/>
  <c r="AB81" i="23"/>
  <c r="T81" i="23"/>
  <c r="L81" i="23"/>
  <c r="D81" i="23"/>
  <c r="AB80" i="23"/>
  <c r="T80" i="23"/>
  <c r="L80" i="23"/>
  <c r="D80" i="23"/>
  <c r="AB79" i="23"/>
  <c r="T79" i="23"/>
  <c r="L79" i="23"/>
  <c r="D79" i="23"/>
  <c r="AB78" i="23"/>
  <c r="T78" i="23"/>
  <c r="L78" i="23"/>
  <c r="D78" i="23"/>
  <c r="AB77" i="23"/>
  <c r="T77" i="23"/>
  <c r="L77" i="23"/>
  <c r="D77" i="23"/>
  <c r="AB76" i="23"/>
  <c r="T76" i="23"/>
  <c r="L76" i="23"/>
  <c r="D76" i="23"/>
  <c r="AB75" i="23"/>
  <c r="T75" i="23"/>
  <c r="L75" i="23"/>
  <c r="D75" i="23"/>
  <c r="AB74" i="23"/>
  <c r="T74" i="23"/>
  <c r="L74" i="23"/>
  <c r="D74" i="23"/>
  <c r="AB73" i="23"/>
  <c r="T73" i="23"/>
  <c r="L73" i="23"/>
  <c r="D73" i="23"/>
  <c r="AB72" i="23"/>
  <c r="T72" i="23"/>
  <c r="L72" i="23"/>
  <c r="D72" i="23"/>
  <c r="AB71" i="23"/>
  <c r="T71" i="23"/>
  <c r="L71" i="23"/>
  <c r="D71" i="23"/>
  <c r="AB70" i="23"/>
  <c r="T70" i="23"/>
  <c r="L70" i="23"/>
  <c r="D70" i="23"/>
  <c r="AB69" i="23"/>
  <c r="T69" i="23"/>
  <c r="L69" i="23"/>
  <c r="D69" i="23"/>
  <c r="AB68" i="23"/>
  <c r="T68" i="23"/>
  <c r="L68" i="23"/>
  <c r="D68" i="23"/>
  <c r="AB67" i="23"/>
  <c r="T67" i="23"/>
  <c r="L67" i="23"/>
  <c r="D67" i="23"/>
  <c r="AB66" i="23"/>
  <c r="AC87" i="23"/>
  <c r="F87" i="23"/>
  <c r="S86" i="23"/>
  <c r="AC85" i="23"/>
  <c r="F85" i="23"/>
  <c r="S84" i="23"/>
  <c r="AC83" i="23"/>
  <c r="F83" i="23"/>
  <c r="S82" i="23"/>
  <c r="AC81" i="23"/>
  <c r="F81" i="23"/>
  <c r="S80" i="23"/>
  <c r="AC79" i="23"/>
  <c r="F79" i="23"/>
  <c r="S78" i="23"/>
  <c r="AC77" i="23"/>
  <c r="F77" i="23"/>
  <c r="S76" i="23"/>
  <c r="AC75" i="23"/>
  <c r="F75" i="23"/>
  <c r="S74" i="23"/>
  <c r="AC73" i="23"/>
  <c r="F73" i="23"/>
  <c r="S72" i="23"/>
  <c r="AC71" i="23"/>
  <c r="F71" i="23"/>
  <c r="S70" i="23"/>
  <c r="AC69" i="23"/>
  <c r="F69" i="23"/>
  <c r="S68" i="23"/>
  <c r="AG67" i="23"/>
  <c r="Q67" i="23"/>
  <c r="AG66" i="23"/>
  <c r="V66" i="23"/>
  <c r="N66" i="23"/>
  <c r="F66" i="23"/>
  <c r="AD65" i="23"/>
  <c r="V65" i="23"/>
  <c r="N65" i="23"/>
  <c r="F65" i="23"/>
  <c r="AD64" i="23"/>
  <c r="V64" i="23"/>
  <c r="N64" i="23"/>
  <c r="F64" i="23"/>
  <c r="AD63" i="23"/>
  <c r="V63" i="23"/>
  <c r="N63" i="23"/>
  <c r="F63" i="23"/>
  <c r="AD62" i="23"/>
  <c r="V62" i="23"/>
  <c r="N62" i="23"/>
  <c r="F62" i="23"/>
  <c r="AD61" i="23"/>
  <c r="V61" i="23"/>
  <c r="N61" i="23"/>
  <c r="F61" i="23"/>
  <c r="AD60" i="23"/>
  <c r="V60" i="23"/>
  <c r="N60" i="23"/>
  <c r="F60" i="23"/>
  <c r="AD59" i="23"/>
  <c r="V59" i="23"/>
  <c r="N59" i="23"/>
  <c r="F59" i="23"/>
  <c r="AD58" i="23"/>
  <c r="V58" i="23"/>
  <c r="N58" i="23"/>
  <c r="F58" i="23"/>
  <c r="AD57" i="23"/>
  <c r="V57" i="23"/>
  <c r="N57" i="23"/>
  <c r="F57" i="23"/>
  <c r="AD56" i="23"/>
  <c r="V56" i="23"/>
  <c r="N56" i="23"/>
  <c r="F56" i="23"/>
  <c r="AD55" i="23"/>
  <c r="V55" i="23"/>
  <c r="N55" i="23"/>
  <c r="F55" i="23"/>
  <c r="AD54" i="23"/>
  <c r="V54" i="23"/>
  <c r="N54" i="23"/>
  <c r="F54" i="23"/>
  <c r="AD53" i="23"/>
  <c r="V87" i="23"/>
  <c r="C87" i="23"/>
  <c r="M86" i="23"/>
  <c r="V85" i="23"/>
  <c r="C85" i="23"/>
  <c r="M84" i="23"/>
  <c r="V83" i="23"/>
  <c r="C83" i="23"/>
  <c r="M82" i="23"/>
  <c r="V81" i="23"/>
  <c r="C81" i="23"/>
  <c r="M80" i="23"/>
  <c r="V79" i="23"/>
  <c r="C79" i="23"/>
  <c r="M78" i="23"/>
  <c r="V77" i="23"/>
  <c r="C77" i="23"/>
  <c r="M76" i="23"/>
  <c r="V75" i="23"/>
  <c r="C75" i="23"/>
  <c r="M74" i="23"/>
  <c r="V73" i="23"/>
  <c r="C73" i="23"/>
  <c r="M72" i="23"/>
  <c r="V71" i="23"/>
  <c r="C71" i="23"/>
  <c r="M70" i="23"/>
  <c r="V69" i="23"/>
  <c r="C69" i="23"/>
  <c r="M68" i="23"/>
  <c r="AC67" i="23"/>
  <c r="M67" i="23"/>
  <c r="AC66" i="23"/>
  <c r="T66" i="23"/>
  <c r="L66" i="23"/>
  <c r="D66" i="23"/>
  <c r="AB65" i="23"/>
  <c r="T65" i="23"/>
  <c r="L65" i="23"/>
  <c r="D65" i="23"/>
  <c r="AB64" i="23"/>
  <c r="T64" i="23"/>
  <c r="L64" i="23"/>
  <c r="D64" i="23"/>
  <c r="AB63" i="23"/>
  <c r="T63" i="23"/>
  <c r="L63" i="23"/>
  <c r="D63" i="23"/>
  <c r="AB62" i="23"/>
  <c r="T62" i="23"/>
  <c r="L62" i="23"/>
  <c r="D62" i="23"/>
  <c r="AB61" i="23"/>
  <c r="T61" i="23"/>
  <c r="L61" i="23"/>
  <c r="D61" i="23"/>
  <c r="AB60" i="23"/>
  <c r="T60" i="23"/>
  <c r="L60" i="23"/>
  <c r="D60" i="23"/>
  <c r="AB59" i="23"/>
  <c r="T59" i="23"/>
  <c r="L59" i="23"/>
  <c r="D59" i="23"/>
  <c r="AB58" i="23"/>
  <c r="T58" i="23"/>
  <c r="L58" i="23"/>
  <c r="D58" i="23"/>
  <c r="AB57" i="23"/>
  <c r="T57" i="23"/>
  <c r="L57" i="23"/>
  <c r="D57" i="23"/>
  <c r="AB56" i="23"/>
  <c r="T56" i="23"/>
  <c r="L56" i="23"/>
  <c r="D56" i="23"/>
  <c r="AB55" i="23"/>
  <c r="T55" i="23"/>
  <c r="L55" i="23"/>
  <c r="D55" i="23"/>
  <c r="AB54" i="23"/>
  <c r="T54" i="23"/>
  <c r="L54" i="23"/>
  <c r="D54" i="23"/>
  <c r="AB53" i="23"/>
  <c r="T53" i="23"/>
  <c r="U87" i="23"/>
  <c r="AD86" i="23"/>
  <c r="K86" i="23"/>
  <c r="U85" i="23"/>
  <c r="AD84" i="23"/>
  <c r="K84" i="23"/>
  <c r="U83" i="23"/>
  <c r="AD82" i="23"/>
  <c r="K82" i="23"/>
  <c r="U81" i="23"/>
  <c r="AD80" i="23"/>
  <c r="K80" i="23"/>
  <c r="U79" i="23"/>
  <c r="AD78" i="23"/>
  <c r="K78" i="23"/>
  <c r="U77" i="23"/>
  <c r="AD76" i="23"/>
  <c r="K76" i="23"/>
  <c r="U75" i="23"/>
  <c r="AD74" i="23"/>
  <c r="K74" i="23"/>
  <c r="U73" i="23"/>
  <c r="AD72" i="23"/>
  <c r="K72" i="23"/>
  <c r="U71" i="23"/>
  <c r="AD70" i="23"/>
  <c r="K70" i="23"/>
  <c r="U69" i="23"/>
  <c r="AD68" i="23"/>
  <c r="K68" i="23"/>
  <c r="AA67" i="23"/>
  <c r="K67" i="23"/>
  <c r="AA66" i="23"/>
  <c r="S66" i="23"/>
  <c r="K66" i="23"/>
  <c r="C66" i="23"/>
  <c r="AA65" i="23"/>
  <c r="S65" i="23"/>
  <c r="K65" i="23"/>
  <c r="C65" i="23"/>
  <c r="AA64" i="23"/>
  <c r="S64" i="23"/>
  <c r="K64" i="23"/>
  <c r="C64" i="23"/>
  <c r="AA63" i="23"/>
  <c r="S63" i="23"/>
  <c r="K63" i="23"/>
  <c r="C63" i="23"/>
  <c r="AA62" i="23"/>
  <c r="S62" i="23"/>
  <c r="K62" i="23"/>
  <c r="C62" i="23"/>
  <c r="AA61" i="23"/>
  <c r="S61" i="23"/>
  <c r="K61" i="23"/>
  <c r="C61" i="23"/>
  <c r="AA60" i="23"/>
  <c r="S60" i="23"/>
  <c r="K60" i="23"/>
  <c r="C60" i="23"/>
  <c r="AA59" i="23"/>
  <c r="S59" i="23"/>
  <c r="K59" i="23"/>
  <c r="C59" i="23"/>
  <c r="AA58" i="23"/>
  <c r="S58" i="23"/>
  <c r="K58" i="23"/>
  <c r="C58" i="23"/>
  <c r="AA57" i="23"/>
  <c r="S57" i="23"/>
  <c r="K57" i="23"/>
  <c r="C57" i="23"/>
  <c r="AA56" i="23"/>
  <c r="S56" i="23"/>
  <c r="K56" i="23"/>
  <c r="C56" i="23"/>
  <c r="AA55" i="23"/>
  <c r="S55" i="23"/>
  <c r="K55" i="23"/>
  <c r="C55" i="23"/>
  <c r="AA54" i="23"/>
  <c r="S54" i="23"/>
  <c r="K54" i="23"/>
  <c r="C54" i="23"/>
  <c r="AD87" i="23"/>
  <c r="AA86" i="23"/>
  <c r="AA85" i="23"/>
  <c r="V84" i="23"/>
  <c r="S83" i="23"/>
  <c r="U82" i="23"/>
  <c r="N81" i="23"/>
  <c r="N80" i="23"/>
  <c r="M79" i="23"/>
  <c r="F78" i="23"/>
  <c r="K77" i="23"/>
  <c r="E76" i="23"/>
  <c r="E75" i="23"/>
  <c r="C74" i="23"/>
  <c r="AC72" i="23"/>
  <c r="AD71" i="23"/>
  <c r="AA70" i="23"/>
  <c r="AA69" i="23"/>
  <c r="V68" i="23"/>
  <c r="Y67" i="23"/>
  <c r="C67" i="23"/>
  <c r="Q66" i="23"/>
  <c r="E66" i="23"/>
  <c r="X65" i="23"/>
  <c r="J65" i="23"/>
  <c r="AE64" i="23"/>
  <c r="Q64" i="23"/>
  <c r="E64" i="23"/>
  <c r="X63" i="23"/>
  <c r="J63" i="23"/>
  <c r="AE62" i="23"/>
  <c r="Q62" i="23"/>
  <c r="E62" i="23"/>
  <c r="X61" i="23"/>
  <c r="J61" i="23"/>
  <c r="AE60" i="23"/>
  <c r="Q60" i="23"/>
  <c r="E60" i="23"/>
  <c r="X59" i="23"/>
  <c r="J59" i="23"/>
  <c r="AE58" i="23"/>
  <c r="Q58" i="23"/>
  <c r="E58" i="23"/>
  <c r="X57" i="23"/>
  <c r="J57" i="23"/>
  <c r="AE56" i="23"/>
  <c r="Q56" i="23"/>
  <c r="E56" i="23"/>
  <c r="X55" i="23"/>
  <c r="J55" i="23"/>
  <c r="AE54" i="23"/>
  <c r="Q54" i="23"/>
  <c r="E54" i="23"/>
  <c r="Y53" i="23"/>
  <c r="P53" i="23"/>
  <c r="H53" i="23"/>
  <c r="AF52" i="23"/>
  <c r="X52" i="23"/>
  <c r="P52" i="23"/>
  <c r="H52" i="23"/>
  <c r="AF51" i="23"/>
  <c r="X51" i="23"/>
  <c r="P51" i="23"/>
  <c r="H51" i="23"/>
  <c r="AF50" i="23"/>
  <c r="X50" i="23"/>
  <c r="P50" i="23"/>
  <c r="H50" i="23"/>
  <c r="AF49" i="23"/>
  <c r="X49" i="23"/>
  <c r="P49" i="23"/>
  <c r="H49" i="23"/>
  <c r="AF48" i="23"/>
  <c r="X48" i="23"/>
  <c r="P48" i="23"/>
  <c r="H48" i="23"/>
  <c r="AF47" i="23"/>
  <c r="X47" i="23"/>
  <c r="P47" i="23"/>
  <c r="H47" i="23"/>
  <c r="AF46" i="23"/>
  <c r="X46" i="23"/>
  <c r="P46" i="23"/>
  <c r="H46" i="23"/>
  <c r="AF45" i="23"/>
  <c r="X45" i="23"/>
  <c r="P45" i="23"/>
  <c r="H45" i="23"/>
  <c r="AF44" i="23"/>
  <c r="X44" i="23"/>
  <c r="P44" i="23"/>
  <c r="H44" i="23"/>
  <c r="AF43" i="23"/>
  <c r="X43" i="23"/>
  <c r="P43" i="23"/>
  <c r="H43" i="23"/>
  <c r="AF42" i="23"/>
  <c r="X42" i="23"/>
  <c r="P42" i="23"/>
  <c r="H42" i="23"/>
  <c r="AF41" i="23"/>
  <c r="X41" i="23"/>
  <c r="P41" i="23"/>
  <c r="H41" i="23"/>
  <c r="AF40" i="23"/>
  <c r="X40" i="23"/>
  <c r="P40" i="23"/>
  <c r="H40" i="23"/>
  <c r="AF39" i="23"/>
  <c r="X39" i="23"/>
  <c r="P39" i="23"/>
  <c r="H39" i="23"/>
  <c r="AF38" i="23"/>
  <c r="X38" i="23"/>
  <c r="P38" i="23"/>
  <c r="H38" i="23"/>
  <c r="AF37" i="23"/>
  <c r="X37" i="23"/>
  <c r="P37" i="23"/>
  <c r="H37" i="23"/>
  <c r="AF36" i="23"/>
  <c r="X36" i="23"/>
  <c r="P36" i="23"/>
  <c r="H36" i="23"/>
  <c r="AF35" i="23"/>
  <c r="X35" i="23"/>
  <c r="P35" i="23"/>
  <c r="H35" i="23"/>
  <c r="AF34" i="23"/>
  <c r="X34" i="23"/>
  <c r="P34" i="23"/>
  <c r="H34" i="23"/>
  <c r="AF33" i="23"/>
  <c r="X33" i="23"/>
  <c r="P33" i="23"/>
  <c r="H33" i="23"/>
  <c r="AF32" i="23"/>
  <c r="X32" i="23"/>
  <c r="P32" i="23"/>
  <c r="H32" i="23"/>
  <c r="AF31" i="23"/>
  <c r="X31" i="23"/>
  <c r="P31" i="23"/>
  <c r="H31" i="23"/>
  <c r="AF30" i="23"/>
  <c r="X30" i="23"/>
  <c r="P30" i="23"/>
  <c r="H30" i="23"/>
  <c r="AF29" i="23"/>
  <c r="X29" i="23"/>
  <c r="P29" i="23"/>
  <c r="H29" i="23"/>
  <c r="AF28" i="23"/>
  <c r="X28" i="23"/>
  <c r="P28" i="23"/>
  <c r="H28" i="23"/>
  <c r="AF27" i="23"/>
  <c r="X27" i="23"/>
  <c r="P27" i="23"/>
  <c r="H27" i="23"/>
  <c r="AF26" i="23"/>
  <c r="X26" i="23"/>
  <c r="P26" i="23"/>
  <c r="H26" i="23"/>
  <c r="AF25" i="23"/>
  <c r="X25" i="23"/>
  <c r="P25" i="23"/>
  <c r="H25" i="23"/>
  <c r="AF24" i="23"/>
  <c r="X24" i="23"/>
  <c r="AA87" i="23"/>
  <c r="V86" i="23"/>
  <c r="S85" i="23"/>
  <c r="U84" i="23"/>
  <c r="N83" i="23"/>
  <c r="N82" i="23"/>
  <c r="M81" i="23"/>
  <c r="F80" i="23"/>
  <c r="K79" i="23"/>
  <c r="E78" i="23"/>
  <c r="E77" i="23"/>
  <c r="C76" i="23"/>
  <c r="AC74" i="23"/>
  <c r="AD73" i="23"/>
  <c r="AA72" i="23"/>
  <c r="AA71" i="23"/>
  <c r="V70" i="23"/>
  <c r="S69" i="23"/>
  <c r="U68" i="23"/>
  <c r="V67" i="23"/>
  <c r="AD66" i="23"/>
  <c r="P66" i="23"/>
  <c r="AH65" i="23"/>
  <c r="W65" i="23"/>
  <c r="I65" i="23"/>
  <c r="AC64" i="23"/>
  <c r="P64" i="23"/>
  <c r="AH63" i="23"/>
  <c r="W63" i="23"/>
  <c r="I63" i="23"/>
  <c r="AC62" i="23"/>
  <c r="P62" i="23"/>
  <c r="AH61" i="23"/>
  <c r="W61" i="23"/>
  <c r="I61" i="23"/>
  <c r="AC60" i="23"/>
  <c r="P60" i="23"/>
  <c r="AH59" i="23"/>
  <c r="W59" i="23"/>
  <c r="I59" i="23"/>
  <c r="AC58" i="23"/>
  <c r="P58" i="23"/>
  <c r="AH57" i="23"/>
  <c r="W57" i="23"/>
  <c r="I57" i="23"/>
  <c r="AC56" i="23"/>
  <c r="P56" i="23"/>
  <c r="AH55" i="23"/>
  <c r="W55" i="23"/>
  <c r="I55" i="23"/>
  <c r="AC54" i="23"/>
  <c r="P54" i="23"/>
  <c r="AH53" i="23"/>
  <c r="X53" i="23"/>
  <c r="O53" i="23"/>
  <c r="G53" i="23"/>
  <c r="AE52" i="23"/>
  <c r="W52" i="23"/>
  <c r="O52" i="23"/>
  <c r="G52" i="23"/>
  <c r="AE51" i="23"/>
  <c r="W51" i="23"/>
  <c r="O51" i="23"/>
  <c r="G51" i="23"/>
  <c r="AE50" i="23"/>
  <c r="W50" i="23"/>
  <c r="O50" i="23"/>
  <c r="G50" i="23"/>
  <c r="AE49" i="23"/>
  <c r="W49" i="23"/>
  <c r="O49" i="23"/>
  <c r="G49" i="23"/>
  <c r="AE48" i="23"/>
  <c r="W48" i="23"/>
  <c r="O48" i="23"/>
  <c r="G48" i="23"/>
  <c r="AE47" i="23"/>
  <c r="W47" i="23"/>
  <c r="O47" i="23"/>
  <c r="G47" i="23"/>
  <c r="AE46" i="23"/>
  <c r="W46" i="23"/>
  <c r="O46" i="23"/>
  <c r="G46" i="23"/>
  <c r="AE45" i="23"/>
  <c r="W45" i="23"/>
  <c r="O45" i="23"/>
  <c r="G45" i="23"/>
  <c r="AE44" i="23"/>
  <c r="W44" i="23"/>
  <c r="O44" i="23"/>
  <c r="G44" i="23"/>
  <c r="AE43" i="23"/>
  <c r="W43" i="23"/>
  <c r="O43" i="23"/>
  <c r="G43" i="23"/>
  <c r="AE42" i="23"/>
  <c r="W42" i="23"/>
  <c r="O42" i="23"/>
  <c r="G42" i="23"/>
  <c r="AE41" i="23"/>
  <c r="W41" i="23"/>
  <c r="O41" i="23"/>
  <c r="G41" i="23"/>
  <c r="AE40" i="23"/>
  <c r="W40" i="23"/>
  <c r="O40" i="23"/>
  <c r="G40" i="23"/>
  <c r="AE39" i="23"/>
  <c r="W39" i="23"/>
  <c r="O39" i="23"/>
  <c r="G39" i="23"/>
  <c r="AE38" i="23"/>
  <c r="W38" i="23"/>
  <c r="O38" i="23"/>
  <c r="G38" i="23"/>
  <c r="AE37" i="23"/>
  <c r="W37" i="23"/>
  <c r="O37" i="23"/>
  <c r="G37" i="23"/>
  <c r="AE36" i="23"/>
  <c r="W36" i="23"/>
  <c r="O36" i="23"/>
  <c r="G36" i="23"/>
  <c r="AE35" i="23"/>
  <c r="W35" i="23"/>
  <c r="O35" i="23"/>
  <c r="G35" i="23"/>
  <c r="AE34" i="23"/>
  <c r="W34" i="23"/>
  <c r="O34" i="23"/>
  <c r="G34" i="23"/>
  <c r="AE33" i="23"/>
  <c r="W33" i="23"/>
  <c r="O33" i="23"/>
  <c r="G33" i="23"/>
  <c r="AE32" i="23"/>
  <c r="W32" i="23"/>
  <c r="O32" i="23"/>
  <c r="G32" i="23"/>
  <c r="AE31" i="23"/>
  <c r="W31" i="23"/>
  <c r="O31" i="23"/>
  <c r="G31" i="23"/>
  <c r="AE30" i="23"/>
  <c r="W30" i="23"/>
  <c r="O30" i="23"/>
  <c r="G30" i="23"/>
  <c r="AE29" i="23"/>
  <c r="W29" i="23"/>
  <c r="O29" i="23"/>
  <c r="G29" i="23"/>
  <c r="AE28" i="23"/>
  <c r="W28" i="23"/>
  <c r="O28" i="23"/>
  <c r="G28" i="23"/>
  <c r="AE27" i="23"/>
  <c r="W27" i="23"/>
  <c r="O27" i="23"/>
  <c r="G27" i="23"/>
  <c r="AE26" i="23"/>
  <c r="W26" i="23"/>
  <c r="O26" i="23"/>
  <c r="G26" i="23"/>
  <c r="AE25" i="23"/>
  <c r="W25" i="23"/>
  <c r="O25" i="23"/>
  <c r="G25" i="23"/>
  <c r="AE24" i="23"/>
  <c r="W24" i="23"/>
  <c r="S87" i="23"/>
  <c r="U86" i="23"/>
  <c r="N85" i="23"/>
  <c r="N84" i="23"/>
  <c r="M83" i="23"/>
  <c r="F82" i="23"/>
  <c r="K81" i="23"/>
  <c r="E80" i="23"/>
  <c r="E79" i="23"/>
  <c r="C78" i="23"/>
  <c r="AC76" i="23"/>
  <c r="AD75" i="23"/>
  <c r="AA74" i="23"/>
  <c r="AA73" i="23"/>
  <c r="V72" i="23"/>
  <c r="S71" i="23"/>
  <c r="U70" i="23"/>
  <c r="N69" i="23"/>
  <c r="N68" i="23"/>
  <c r="U67" i="23"/>
  <c r="Z66" i="23"/>
  <c r="O66" i="23"/>
  <c r="AG65" i="23"/>
  <c r="U65" i="23"/>
  <c r="H65" i="23"/>
  <c r="Z64" i="23"/>
  <c r="O64" i="23"/>
  <c r="AG63" i="23"/>
  <c r="U63" i="23"/>
  <c r="H63" i="23"/>
  <c r="Z62" i="23"/>
  <c r="O62" i="23"/>
  <c r="AG61" i="23"/>
  <c r="U61" i="23"/>
  <c r="H61" i="23"/>
  <c r="Z60" i="23"/>
  <c r="O60" i="23"/>
  <c r="AG59" i="23"/>
  <c r="U59" i="23"/>
  <c r="H59" i="23"/>
  <c r="Z58" i="23"/>
  <c r="O58" i="23"/>
  <c r="AG57" i="23"/>
  <c r="U57" i="23"/>
  <c r="H57" i="23"/>
  <c r="Z56" i="23"/>
  <c r="O56" i="23"/>
  <c r="AG55" i="23"/>
  <c r="U55" i="23"/>
  <c r="H55" i="23"/>
  <c r="Z54" i="23"/>
  <c r="O54" i="23"/>
  <c r="AG53" i="23"/>
  <c r="W53" i="23"/>
  <c r="N53" i="23"/>
  <c r="F53" i="23"/>
  <c r="AD52" i="23"/>
  <c r="V52" i="23"/>
  <c r="N52" i="23"/>
  <c r="F52" i="23"/>
  <c r="AD51" i="23"/>
  <c r="V51" i="23"/>
  <c r="N51" i="23"/>
  <c r="F51" i="23"/>
  <c r="AD50" i="23"/>
  <c r="V50" i="23"/>
  <c r="N50" i="23"/>
  <c r="F50" i="23"/>
  <c r="AD49" i="23"/>
  <c r="V49" i="23"/>
  <c r="N49" i="23"/>
  <c r="F49" i="23"/>
  <c r="AD48" i="23"/>
  <c r="V48" i="23"/>
  <c r="N48" i="23"/>
  <c r="F48" i="23"/>
  <c r="AD47" i="23"/>
  <c r="V47" i="23"/>
  <c r="N47" i="23"/>
  <c r="F47" i="23"/>
  <c r="AD46" i="23"/>
  <c r="V46" i="23"/>
  <c r="N46" i="23"/>
  <c r="F46" i="23"/>
  <c r="AD45" i="23"/>
  <c r="V45" i="23"/>
  <c r="N45" i="23"/>
  <c r="F45" i="23"/>
  <c r="AD44" i="23"/>
  <c r="V44" i="23"/>
  <c r="N44" i="23"/>
  <c r="F44" i="23"/>
  <c r="AD43" i="23"/>
  <c r="V43" i="23"/>
  <c r="N43" i="23"/>
  <c r="F43" i="23"/>
  <c r="AD42" i="23"/>
  <c r="V42" i="23"/>
  <c r="N42" i="23"/>
  <c r="F42" i="23"/>
  <c r="AD41" i="23"/>
  <c r="V41" i="23"/>
  <c r="N41" i="23"/>
  <c r="F41" i="23"/>
  <c r="AD40" i="23"/>
  <c r="V40" i="23"/>
  <c r="N40" i="23"/>
  <c r="F40" i="23"/>
  <c r="AD39" i="23"/>
  <c r="V39" i="23"/>
  <c r="N39" i="23"/>
  <c r="F39" i="23"/>
  <c r="AD38" i="23"/>
  <c r="V38" i="23"/>
  <c r="N38" i="23"/>
  <c r="F38" i="23"/>
  <c r="AD37" i="23"/>
  <c r="V37" i="23"/>
  <c r="N37" i="23"/>
  <c r="F37" i="23"/>
  <c r="AD36" i="23"/>
  <c r="V36" i="23"/>
  <c r="N36" i="23"/>
  <c r="F36" i="23"/>
  <c r="AD35" i="23"/>
  <c r="V35" i="23"/>
  <c r="N35" i="23"/>
  <c r="F35" i="23"/>
  <c r="AD34" i="23"/>
  <c r="V34" i="23"/>
  <c r="N34" i="23"/>
  <c r="F34" i="23"/>
  <c r="AD33" i="23"/>
  <c r="V33" i="23"/>
  <c r="N33" i="23"/>
  <c r="F33" i="23"/>
  <c r="AD32" i="23"/>
  <c r="V32" i="23"/>
  <c r="N32" i="23"/>
  <c r="F32" i="23"/>
  <c r="AD31" i="23"/>
  <c r="V31" i="23"/>
  <c r="N31" i="23"/>
  <c r="F31" i="23"/>
  <c r="AD30" i="23"/>
  <c r="V30" i="23"/>
  <c r="N30" i="23"/>
  <c r="F30" i="23"/>
  <c r="AD29" i="23"/>
  <c r="V29" i="23"/>
  <c r="N29" i="23"/>
  <c r="F29" i="23"/>
  <c r="AD28" i="23"/>
  <c r="V28" i="23"/>
  <c r="N28" i="23"/>
  <c r="F28" i="23"/>
  <c r="AD27" i="23"/>
  <c r="V27" i="23"/>
  <c r="N27" i="23"/>
  <c r="F27" i="23"/>
  <c r="AD26" i="23"/>
  <c r="V26" i="23"/>
  <c r="N26" i="23"/>
  <c r="F26" i="23"/>
  <c r="AD25" i="23"/>
  <c r="V25" i="23"/>
  <c r="N25" i="23"/>
  <c r="F25" i="23"/>
  <c r="AD24" i="23"/>
  <c r="V24" i="23"/>
  <c r="N87" i="23"/>
  <c r="N86" i="23"/>
  <c r="M85" i="23"/>
  <c r="F84" i="23"/>
  <c r="K83" i="23"/>
  <c r="E82" i="23"/>
  <c r="E81" i="23"/>
  <c r="C80" i="23"/>
  <c r="AC78" i="23"/>
  <c r="AD77" i="23"/>
  <c r="AA76" i="23"/>
  <c r="AA75" i="23"/>
  <c r="V74" i="23"/>
  <c r="S73" i="23"/>
  <c r="U72" i="23"/>
  <c r="N71" i="23"/>
  <c r="N70" i="23"/>
  <c r="M69" i="23"/>
  <c r="I68" i="23"/>
  <c r="S67" i="23"/>
  <c r="Y66" i="23"/>
  <c r="M66" i="23"/>
  <c r="AF65" i="23"/>
  <c r="R65" i="23"/>
  <c r="G65" i="23"/>
  <c r="Y64" i="23"/>
  <c r="M64" i="23"/>
  <c r="AF63" i="23"/>
  <c r="R63" i="23"/>
  <c r="G63" i="23"/>
  <c r="Y62" i="23"/>
  <c r="M62" i="23"/>
  <c r="AF61" i="23"/>
  <c r="R61" i="23"/>
  <c r="G61" i="23"/>
  <c r="Y60" i="23"/>
  <c r="M60" i="23"/>
  <c r="AF59" i="23"/>
  <c r="R59" i="23"/>
  <c r="G59" i="23"/>
  <c r="Y58" i="23"/>
  <c r="M58" i="23"/>
  <c r="AF57" i="23"/>
  <c r="R57" i="23"/>
  <c r="G57" i="23"/>
  <c r="Y56" i="23"/>
  <c r="M56" i="23"/>
  <c r="AF55" i="23"/>
  <c r="R55" i="23"/>
  <c r="G55" i="23"/>
  <c r="Y54" i="23"/>
  <c r="M54" i="23"/>
  <c r="AF53" i="23"/>
  <c r="V53" i="23"/>
  <c r="M53" i="23"/>
  <c r="E53" i="23"/>
  <c r="AC52" i="23"/>
  <c r="U52" i="23"/>
  <c r="M52" i="23"/>
  <c r="E52" i="23"/>
  <c r="AC51" i="23"/>
  <c r="U51" i="23"/>
  <c r="M51" i="23"/>
  <c r="E51" i="23"/>
  <c r="AC50" i="23"/>
  <c r="U50" i="23"/>
  <c r="M50" i="23"/>
  <c r="E50" i="23"/>
  <c r="AC49" i="23"/>
  <c r="U49" i="23"/>
  <c r="M49" i="23"/>
  <c r="E49" i="23"/>
  <c r="AC48" i="23"/>
  <c r="U48" i="23"/>
  <c r="M48" i="23"/>
  <c r="E48" i="23"/>
  <c r="AC47" i="23"/>
  <c r="U47" i="23"/>
  <c r="M47" i="23"/>
  <c r="E47" i="23"/>
  <c r="AC46" i="23"/>
  <c r="U46" i="23"/>
  <c r="M46" i="23"/>
  <c r="E46" i="23"/>
  <c r="AC45" i="23"/>
  <c r="U45" i="23"/>
  <c r="M45" i="23"/>
  <c r="E45" i="23"/>
  <c r="AC44" i="23"/>
  <c r="U44" i="23"/>
  <c r="M44" i="23"/>
  <c r="E44" i="23"/>
  <c r="AC43" i="23"/>
  <c r="U43" i="23"/>
  <c r="M43" i="23"/>
  <c r="E43" i="23"/>
  <c r="AC42" i="23"/>
  <c r="U42" i="23"/>
  <c r="M42" i="23"/>
  <c r="E42" i="23"/>
  <c r="AC41" i="23"/>
  <c r="U41" i="23"/>
  <c r="M41" i="23"/>
  <c r="E41" i="23"/>
  <c r="AC40" i="23"/>
  <c r="U40" i="23"/>
  <c r="M40" i="23"/>
  <c r="E40" i="23"/>
  <c r="AC39" i="23"/>
  <c r="U39" i="23"/>
  <c r="M39" i="23"/>
  <c r="E39" i="23"/>
  <c r="AC38" i="23"/>
  <c r="U38" i="23"/>
  <c r="M38" i="23"/>
  <c r="E38" i="23"/>
  <c r="AC37" i="23"/>
  <c r="U37" i="23"/>
  <c r="M37" i="23"/>
  <c r="E37" i="23"/>
  <c r="AC36" i="23"/>
  <c r="U36" i="23"/>
  <c r="M36" i="23"/>
  <c r="E36" i="23"/>
  <c r="AC35" i="23"/>
  <c r="U35" i="23"/>
  <c r="M35" i="23"/>
  <c r="E35" i="23"/>
  <c r="AC34" i="23"/>
  <c r="U34" i="23"/>
  <c r="M34" i="23"/>
  <c r="E34" i="23"/>
  <c r="AC33" i="23"/>
  <c r="U33" i="23"/>
  <c r="M33" i="23"/>
  <c r="E33" i="23"/>
  <c r="AC32" i="23"/>
  <c r="U32" i="23"/>
  <c r="M32" i="23"/>
  <c r="E32" i="23"/>
  <c r="AC31" i="23"/>
  <c r="U31" i="23"/>
  <c r="M31" i="23"/>
  <c r="E31" i="23"/>
  <c r="AC30" i="23"/>
  <c r="U30" i="23"/>
  <c r="M30" i="23"/>
  <c r="E30" i="23"/>
  <c r="AC29" i="23"/>
  <c r="U29" i="23"/>
  <c r="M29" i="23"/>
  <c r="E29" i="23"/>
  <c r="AC28" i="23"/>
  <c r="U28" i="23"/>
  <c r="M28" i="23"/>
  <c r="E28" i="23"/>
  <c r="AC27" i="23"/>
  <c r="U27" i="23"/>
  <c r="M27" i="23"/>
  <c r="E27" i="23"/>
  <c r="AC26" i="23"/>
  <c r="U26" i="23"/>
  <c r="M26" i="23"/>
  <c r="E26" i="23"/>
  <c r="AC25" i="23"/>
  <c r="U25" i="23"/>
  <c r="M25" i="23"/>
  <c r="E25" i="23"/>
  <c r="AC24" i="23"/>
  <c r="U24" i="23"/>
  <c r="E87" i="23"/>
  <c r="C86" i="23"/>
  <c r="AC84" i="23"/>
  <c r="AD83" i="23"/>
  <c r="AA82" i="23"/>
  <c r="AA81" i="23"/>
  <c r="V80" i="23"/>
  <c r="S79" i="23"/>
  <c r="U78" i="23"/>
  <c r="N77" i="23"/>
  <c r="N76" i="23"/>
  <c r="M75" i="23"/>
  <c r="F74" i="23"/>
  <c r="K73" i="23"/>
  <c r="E72" i="23"/>
  <c r="E71" i="23"/>
  <c r="C70" i="23"/>
  <c r="AC68" i="23"/>
  <c r="C68" i="23"/>
  <c r="F67" i="23"/>
  <c r="U66" i="23"/>
  <c r="H66" i="23"/>
  <c r="Z65" i="23"/>
  <c r="O65" i="23"/>
  <c r="AG64" i="23"/>
  <c r="U64" i="23"/>
  <c r="H64" i="23"/>
  <c r="Z63" i="23"/>
  <c r="O63" i="23"/>
  <c r="AG62" i="23"/>
  <c r="U62" i="23"/>
  <c r="H62" i="23"/>
  <c r="Z61" i="23"/>
  <c r="O61" i="23"/>
  <c r="AG60" i="23"/>
  <c r="U60" i="23"/>
  <c r="H60" i="23"/>
  <c r="Z59" i="23"/>
  <c r="O59" i="23"/>
  <c r="AG58" i="23"/>
  <c r="U58" i="23"/>
  <c r="H58" i="23"/>
  <c r="Z57" i="23"/>
  <c r="O57" i="23"/>
  <c r="AG56" i="23"/>
  <c r="U56" i="23"/>
  <c r="H56" i="23"/>
  <c r="Z55" i="23"/>
  <c r="O55" i="23"/>
  <c r="AG54" i="23"/>
  <c r="U54" i="23"/>
  <c r="H54" i="23"/>
  <c r="AA53" i="23"/>
  <c r="R53" i="23"/>
  <c r="J53" i="23"/>
  <c r="AH52" i="23"/>
  <c r="Z52" i="23"/>
  <c r="R52" i="23"/>
  <c r="J52" i="23"/>
  <c r="AH51" i="23"/>
  <c r="Z51" i="23"/>
  <c r="R51" i="23"/>
  <c r="J51" i="23"/>
  <c r="AH50" i="23"/>
  <c r="Z50" i="23"/>
  <c r="R50" i="23"/>
  <c r="J50" i="23"/>
  <c r="AH49" i="23"/>
  <c r="Z49" i="23"/>
  <c r="R49" i="23"/>
  <c r="J49" i="23"/>
  <c r="AH48" i="23"/>
  <c r="Z48" i="23"/>
  <c r="R48" i="23"/>
  <c r="J48" i="23"/>
  <c r="AH47" i="23"/>
  <c r="Z47" i="23"/>
  <c r="R47" i="23"/>
  <c r="J47" i="23"/>
  <c r="AH46" i="23"/>
  <c r="Z46" i="23"/>
  <c r="R46" i="23"/>
  <c r="J46" i="23"/>
  <c r="AH45" i="23"/>
  <c r="Z45" i="23"/>
  <c r="R45" i="23"/>
  <c r="J45" i="23"/>
  <c r="AH44" i="23"/>
  <c r="Z44" i="23"/>
  <c r="R44" i="23"/>
  <c r="J44" i="23"/>
  <c r="AH43" i="23"/>
  <c r="Z43" i="23"/>
  <c r="R43" i="23"/>
  <c r="J43" i="23"/>
  <c r="AH42" i="23"/>
  <c r="Z42" i="23"/>
  <c r="R42" i="23"/>
  <c r="J42" i="23"/>
  <c r="AH41" i="23"/>
  <c r="Z41" i="23"/>
  <c r="R41" i="23"/>
  <c r="J41" i="23"/>
  <c r="AH40" i="23"/>
  <c r="Z40" i="23"/>
  <c r="R40" i="23"/>
  <c r="J40" i="23"/>
  <c r="AH39" i="23"/>
  <c r="Z39" i="23"/>
  <c r="R39" i="23"/>
  <c r="J39" i="23"/>
  <c r="AH38" i="23"/>
  <c r="Z38" i="23"/>
  <c r="R38" i="23"/>
  <c r="J38" i="23"/>
  <c r="AH37" i="23"/>
  <c r="Z37" i="23"/>
  <c r="R37" i="23"/>
  <c r="J37" i="23"/>
  <c r="AH36" i="23"/>
  <c r="Z36" i="23"/>
  <c r="R36" i="23"/>
  <c r="J36" i="23"/>
  <c r="AH35" i="23"/>
  <c r="Z35" i="23"/>
  <c r="R35" i="23"/>
  <c r="J35" i="23"/>
  <c r="AH34" i="23"/>
  <c r="Z34" i="23"/>
  <c r="R34" i="23"/>
  <c r="J34" i="23"/>
  <c r="AH33" i="23"/>
  <c r="Z33" i="23"/>
  <c r="R33" i="23"/>
  <c r="J33" i="23"/>
  <c r="AH32" i="23"/>
  <c r="Z32" i="23"/>
  <c r="R32" i="23"/>
  <c r="J32" i="23"/>
  <c r="AH31" i="23"/>
  <c r="Z31" i="23"/>
  <c r="R31" i="23"/>
  <c r="J31" i="23"/>
  <c r="AH30" i="23"/>
  <c r="Z30" i="23"/>
  <c r="R30" i="23"/>
  <c r="J30" i="23"/>
  <c r="AH29" i="23"/>
  <c r="Z29" i="23"/>
  <c r="R29" i="23"/>
  <c r="J29" i="23"/>
  <c r="AH28" i="23"/>
  <c r="Z28" i="23"/>
  <c r="R28" i="23"/>
  <c r="J28" i="23"/>
  <c r="AH27" i="23"/>
  <c r="Z27" i="23"/>
  <c r="R27" i="23"/>
  <c r="J27" i="23"/>
  <c r="AH26" i="23"/>
  <c r="Z26" i="23"/>
  <c r="R26" i="23"/>
  <c r="J26" i="23"/>
  <c r="AH25" i="23"/>
  <c r="Z25" i="23"/>
  <c r="R25" i="23"/>
  <c r="J25" i="23"/>
  <c r="AH24" i="23"/>
  <c r="Z24" i="23"/>
  <c r="M87" i="23"/>
  <c r="AA84" i="23"/>
  <c r="AD81" i="23"/>
  <c r="AA78" i="23"/>
  <c r="F76" i="23"/>
  <c r="M73" i="23"/>
  <c r="F70" i="23"/>
  <c r="AD67" i="23"/>
  <c r="I66" i="23"/>
  <c r="E65" i="23"/>
  <c r="G64" i="23"/>
  <c r="AH62" i="23"/>
  <c r="AE61" i="23"/>
  <c r="AF60" i="23"/>
  <c r="AC59" i="23"/>
  <c r="X58" i="23"/>
  <c r="Y57" i="23"/>
  <c r="W56" i="23"/>
  <c r="Q55" i="23"/>
  <c r="R54" i="23"/>
  <c r="S53" i="23"/>
  <c r="AB52" i="23"/>
  <c r="I52" i="23"/>
  <c r="S51" i="23"/>
  <c r="AB50" i="23"/>
  <c r="I50" i="23"/>
  <c r="S49" i="23"/>
  <c r="AB48" i="23"/>
  <c r="I48" i="23"/>
  <c r="S47" i="23"/>
  <c r="AB46" i="23"/>
  <c r="I46" i="23"/>
  <c r="S45" i="23"/>
  <c r="AB44" i="23"/>
  <c r="I44" i="23"/>
  <c r="S43" i="23"/>
  <c r="AB42" i="23"/>
  <c r="K87" i="23"/>
  <c r="E84" i="23"/>
  <c r="S81" i="23"/>
  <c r="V78" i="23"/>
  <c r="S75" i="23"/>
  <c r="E73" i="23"/>
  <c r="E70" i="23"/>
  <c r="N67" i="23"/>
  <c r="G66" i="23"/>
  <c r="AH64" i="23"/>
  <c r="AE63" i="23"/>
  <c r="AF62" i="23"/>
  <c r="AC61" i="23"/>
  <c r="X60" i="23"/>
  <c r="Y59" i="23"/>
  <c r="W58" i="23"/>
  <c r="Q57" i="23"/>
  <c r="R56" i="23"/>
  <c r="P55" i="23"/>
  <c r="J54" i="23"/>
  <c r="Q53" i="23"/>
  <c r="AA52" i="23"/>
  <c r="D52" i="23"/>
  <c r="Q51" i="23"/>
  <c r="AA50" i="23"/>
  <c r="D50" i="23"/>
  <c r="Q49" i="23"/>
  <c r="AA48" i="23"/>
  <c r="D48" i="23"/>
  <c r="Q47" i="23"/>
  <c r="AA46" i="23"/>
  <c r="D46" i="23"/>
  <c r="Q45" i="23"/>
  <c r="AA44" i="23"/>
  <c r="D44" i="23"/>
  <c r="Q43" i="23"/>
  <c r="AA42" i="23"/>
  <c r="D42" i="23"/>
  <c r="Q41" i="23"/>
  <c r="AA40" i="23"/>
  <c r="D40" i="23"/>
  <c r="Q39" i="23"/>
  <c r="AA38" i="23"/>
  <c r="D38" i="23"/>
  <c r="Q37" i="23"/>
  <c r="AA36" i="23"/>
  <c r="D36" i="23"/>
  <c r="Q35" i="23"/>
  <c r="AA34" i="23"/>
  <c r="D34" i="23"/>
  <c r="Q33" i="23"/>
  <c r="AA32" i="23"/>
  <c r="D32" i="23"/>
  <c r="Q31" i="23"/>
  <c r="AA30" i="23"/>
  <c r="D30" i="23"/>
  <c r="Q29" i="23"/>
  <c r="AA28" i="23"/>
  <c r="D28" i="23"/>
  <c r="Q27" i="23"/>
  <c r="AA26" i="23"/>
  <c r="D26" i="23"/>
  <c r="Q25" i="23"/>
  <c r="AA24" i="23"/>
  <c r="N24" i="23"/>
  <c r="F24" i="23"/>
  <c r="AD23" i="23"/>
  <c r="V23" i="23"/>
  <c r="N23" i="23"/>
  <c r="F23" i="23"/>
  <c r="AD22" i="23"/>
  <c r="V22" i="23"/>
  <c r="N22" i="23"/>
  <c r="F22" i="23"/>
  <c r="AD21" i="23"/>
  <c r="V21" i="23"/>
  <c r="N21" i="23"/>
  <c r="F21" i="23"/>
  <c r="AC86" i="23"/>
  <c r="C84" i="23"/>
  <c r="AC80" i="23"/>
  <c r="N78" i="23"/>
  <c r="N75" i="23"/>
  <c r="N72" i="23"/>
  <c r="AD69" i="23"/>
  <c r="I67" i="23"/>
  <c r="AE65" i="23"/>
  <c r="AF64" i="23"/>
  <c r="AC63" i="23"/>
  <c r="X62" i="23"/>
  <c r="Y61" i="23"/>
  <c r="W60" i="23"/>
  <c r="Q59" i="23"/>
  <c r="R58" i="23"/>
  <c r="P57" i="23"/>
  <c r="J56" i="23"/>
  <c r="M55" i="23"/>
  <c r="I54" i="23"/>
  <c r="L53" i="23"/>
  <c r="Y52" i="23"/>
  <c r="C52" i="23"/>
  <c r="L51" i="23"/>
  <c r="Y50" i="23"/>
  <c r="C50" i="23"/>
  <c r="L49" i="23"/>
  <c r="Y48" i="23"/>
  <c r="C48" i="23"/>
  <c r="L47" i="23"/>
  <c r="Y46" i="23"/>
  <c r="C46" i="23"/>
  <c r="L45" i="23"/>
  <c r="Y44" i="23"/>
  <c r="C44" i="23"/>
  <c r="L43" i="23"/>
  <c r="Y42" i="23"/>
  <c r="C42" i="23"/>
  <c r="L41" i="23"/>
  <c r="Y40" i="23"/>
  <c r="C40" i="23"/>
  <c r="L39" i="23"/>
  <c r="Y38" i="23"/>
  <c r="C38" i="23"/>
  <c r="L37" i="23"/>
  <c r="Y36" i="23"/>
  <c r="C36" i="23"/>
  <c r="L35" i="23"/>
  <c r="Y34" i="23"/>
  <c r="C34" i="23"/>
  <c r="L33" i="23"/>
  <c r="Y32" i="23"/>
  <c r="C32" i="23"/>
  <c r="F86" i="23"/>
  <c r="AA83" i="23"/>
  <c r="AA80" i="23"/>
  <c r="AA77" i="23"/>
  <c r="K75" i="23"/>
  <c r="F72" i="23"/>
  <c r="K69" i="23"/>
  <c r="E67" i="23"/>
  <c r="AC65" i="23"/>
  <c r="X64" i="23"/>
  <c r="Y63" i="23"/>
  <c r="W62" i="23"/>
  <c r="Q61" i="23"/>
  <c r="R60" i="23"/>
  <c r="P59" i="23"/>
  <c r="J58" i="23"/>
  <c r="M57" i="23"/>
  <c r="I56" i="23"/>
  <c r="E55" i="23"/>
  <c r="G54" i="23"/>
  <c r="K53" i="23"/>
  <c r="T52" i="23"/>
  <c r="AG51" i="23"/>
  <c r="K51" i="23"/>
  <c r="T50" i="23"/>
  <c r="AG49" i="23"/>
  <c r="K49" i="23"/>
  <c r="T48" i="23"/>
  <c r="AG47" i="23"/>
  <c r="K47" i="23"/>
  <c r="T46" i="23"/>
  <c r="AG45" i="23"/>
  <c r="K45" i="23"/>
  <c r="T44" i="23"/>
  <c r="AG43" i="23"/>
  <c r="K43" i="23"/>
  <c r="T42" i="23"/>
  <c r="AG41" i="23"/>
  <c r="K41" i="23"/>
  <c r="T40" i="23"/>
  <c r="AG39" i="23"/>
  <c r="K39" i="23"/>
  <c r="T38" i="23"/>
  <c r="AG37" i="23"/>
  <c r="K37" i="23"/>
  <c r="E86" i="23"/>
  <c r="E83" i="23"/>
  <c r="U80" i="23"/>
  <c r="S77" i="23"/>
  <c r="U74" i="23"/>
  <c r="C72" i="23"/>
  <c r="E69" i="23"/>
  <c r="X66" i="23"/>
  <c r="Y65" i="23"/>
  <c r="W64" i="23"/>
  <c r="Q63" i="23"/>
  <c r="R62" i="23"/>
  <c r="P61" i="23"/>
  <c r="J60" i="23"/>
  <c r="M59" i="23"/>
  <c r="I58" i="23"/>
  <c r="E57" i="23"/>
  <c r="G56" i="23"/>
  <c r="AH54" i="23"/>
  <c r="AE53" i="23"/>
  <c r="I53" i="23"/>
  <c r="S52" i="23"/>
  <c r="AB51" i="23"/>
  <c r="I51" i="23"/>
  <c r="S50" i="23"/>
  <c r="AB49" i="23"/>
  <c r="I49" i="23"/>
  <c r="S48" i="23"/>
  <c r="AB47" i="23"/>
  <c r="I47" i="23"/>
  <c r="S46" i="23"/>
  <c r="AB45" i="23"/>
  <c r="I45" i="23"/>
  <c r="S44" i="23"/>
  <c r="AB43" i="23"/>
  <c r="I43" i="23"/>
  <c r="S42" i="23"/>
  <c r="AB41" i="23"/>
  <c r="I41" i="23"/>
  <c r="S40" i="23"/>
  <c r="AB39" i="23"/>
  <c r="I39" i="23"/>
  <c r="S38" i="23"/>
  <c r="AB37" i="23"/>
  <c r="I37" i="23"/>
  <c r="S36" i="23"/>
  <c r="AB35" i="23"/>
  <c r="I35" i="23"/>
  <c r="S34" i="23"/>
  <c r="AB33" i="23"/>
  <c r="I33" i="23"/>
  <c r="S32" i="23"/>
  <c r="AB31" i="23"/>
  <c r="I31" i="23"/>
  <c r="S30" i="23"/>
  <c r="AB29" i="23"/>
  <c r="I29" i="23"/>
  <c r="S28" i="23"/>
  <c r="AB27" i="23"/>
  <c r="I27" i="23"/>
  <c r="S26" i="23"/>
  <c r="AB25" i="23"/>
  <c r="I25" i="23"/>
  <c r="S24" i="23"/>
  <c r="K24" i="23"/>
  <c r="C24" i="23"/>
  <c r="AA23" i="23"/>
  <c r="S23" i="23"/>
  <c r="K23" i="23"/>
  <c r="C23" i="23"/>
  <c r="AA22" i="23"/>
  <c r="S22" i="23"/>
  <c r="K22" i="23"/>
  <c r="C22" i="23"/>
  <c r="AA21" i="23"/>
  <c r="S21" i="23"/>
  <c r="K21" i="23"/>
  <c r="C21" i="23"/>
  <c r="AA20" i="23"/>
  <c r="S20" i="23"/>
  <c r="K20" i="23"/>
  <c r="C20" i="23"/>
  <c r="AA19" i="23"/>
  <c r="S19" i="23"/>
  <c r="K19" i="23"/>
  <c r="K85" i="23"/>
  <c r="V82" i="23"/>
  <c r="AA79" i="23"/>
  <c r="V76" i="23"/>
  <c r="E74" i="23"/>
  <c r="K71" i="23"/>
  <c r="F68" i="23"/>
  <c r="R66" i="23"/>
  <c r="P65" i="23"/>
  <c r="J4" i="23"/>
  <c r="R4" i="23"/>
  <c r="Z4" i="23"/>
  <c r="AH4" i="23"/>
  <c r="J5" i="23"/>
  <c r="R5" i="23"/>
  <c r="Z5" i="23"/>
  <c r="AH5" i="23"/>
  <c r="J6" i="23"/>
  <c r="R6" i="23"/>
  <c r="Z6" i="23"/>
  <c r="AH6" i="23"/>
  <c r="J7" i="23"/>
  <c r="R7" i="23"/>
  <c r="Z7" i="23"/>
  <c r="AH7" i="23"/>
  <c r="J8" i="23"/>
  <c r="R8" i="23"/>
  <c r="Z8" i="23"/>
  <c r="AH8" i="23"/>
  <c r="J9" i="23"/>
  <c r="R9" i="23"/>
  <c r="Z9" i="23"/>
  <c r="AH9" i="23"/>
  <c r="J10" i="23"/>
  <c r="R10" i="23"/>
  <c r="Z10" i="23"/>
  <c r="AH10" i="23"/>
  <c r="J11" i="23"/>
  <c r="R11" i="23"/>
  <c r="Z11" i="23"/>
  <c r="AH11" i="23"/>
  <c r="J12" i="23"/>
  <c r="R12" i="23"/>
  <c r="Z12" i="23"/>
  <c r="AH12" i="23"/>
  <c r="J13" i="23"/>
  <c r="R13" i="23"/>
  <c r="Z13" i="23"/>
  <c r="AH13" i="23"/>
  <c r="J14" i="23"/>
  <c r="R14" i="23"/>
  <c r="Z14" i="23"/>
  <c r="AH14" i="23"/>
  <c r="J15" i="23"/>
  <c r="R15" i="23"/>
  <c r="Z15" i="23"/>
  <c r="AH15" i="23"/>
  <c r="J16" i="23"/>
  <c r="R16" i="23"/>
  <c r="Z16" i="23"/>
  <c r="AH16" i="23"/>
  <c r="J17" i="23"/>
  <c r="R17" i="23"/>
  <c r="Z17" i="23"/>
  <c r="AH17" i="23"/>
  <c r="J18" i="23"/>
  <c r="R18" i="23"/>
  <c r="Z18" i="23"/>
  <c r="AH18" i="23"/>
  <c r="J19" i="23"/>
  <c r="T19" i="23"/>
  <c r="AC19" i="23"/>
  <c r="F20" i="23"/>
  <c r="O20" i="23"/>
  <c r="X20" i="23"/>
  <c r="AG20" i="23"/>
  <c r="L21" i="23"/>
  <c r="W21" i="23"/>
  <c r="AG21" i="23"/>
  <c r="L22" i="23"/>
  <c r="W22" i="23"/>
  <c r="AG22" i="23"/>
  <c r="L23" i="23"/>
  <c r="W23" i="23"/>
  <c r="AG23" i="23"/>
  <c r="L24" i="23"/>
  <c r="AB24" i="23"/>
  <c r="Y25" i="23"/>
  <c r="T26" i="23"/>
  <c r="S27" i="23"/>
  <c r="L28" i="23"/>
  <c r="K29" i="23"/>
  <c r="I30" i="23"/>
  <c r="C31" i="23"/>
  <c r="AG31" i="23"/>
  <c r="C33" i="23"/>
  <c r="I34" i="23"/>
  <c r="D35" i="23"/>
  <c r="K36" i="23"/>
  <c r="S37" i="23"/>
  <c r="AB38" i="23"/>
  <c r="I40" i="23"/>
  <c r="S41" i="23"/>
  <c r="AG42" i="23"/>
  <c r="Q44" i="23"/>
  <c r="L46" i="23"/>
  <c r="K48" i="23"/>
  <c r="AA49" i="23"/>
  <c r="Y51" i="23"/>
  <c r="U53" i="23"/>
  <c r="AE55" i="23"/>
  <c r="AH58" i="23"/>
  <c r="G62" i="23"/>
  <c r="R64" i="23"/>
  <c r="M71" i="23"/>
  <c r="AC82" i="23"/>
  <c r="K5" i="23"/>
  <c r="S5" i="23"/>
  <c r="AA5" i="23"/>
  <c r="C6" i="23"/>
  <c r="K6" i="23"/>
  <c r="S6" i="23"/>
  <c r="AA6" i="23"/>
  <c r="C7" i="23"/>
  <c r="K7" i="23"/>
  <c r="S7" i="23"/>
  <c r="AA7" i="23"/>
  <c r="C8" i="23"/>
  <c r="K8" i="23"/>
  <c r="S8" i="23"/>
  <c r="AA8" i="23"/>
  <c r="C9" i="23"/>
  <c r="K9" i="23"/>
  <c r="S9" i="23"/>
  <c r="AA9" i="23"/>
  <c r="C10" i="23"/>
  <c r="K10" i="23"/>
  <c r="S10" i="23"/>
  <c r="AA10" i="23"/>
  <c r="C11" i="23"/>
  <c r="K11" i="23"/>
  <c r="S11" i="23"/>
  <c r="AA11" i="23"/>
  <c r="C12" i="23"/>
  <c r="K12" i="23"/>
  <c r="S12" i="23"/>
  <c r="AA12" i="23"/>
  <c r="C13" i="23"/>
  <c r="K13" i="23"/>
  <c r="S13" i="23"/>
  <c r="AA13" i="23"/>
  <c r="C14" i="23"/>
  <c r="K14" i="23"/>
  <c r="S14" i="23"/>
  <c r="AA14" i="23"/>
  <c r="C15" i="23"/>
  <c r="K15" i="23"/>
  <c r="S15" i="23"/>
  <c r="AA15" i="23"/>
  <c r="C16" i="23"/>
  <c r="K16" i="23"/>
  <c r="S16" i="23"/>
  <c r="AA16" i="23"/>
  <c r="C17" i="23"/>
  <c r="K17" i="23"/>
  <c r="S17" i="23"/>
  <c r="AA17" i="23"/>
  <c r="C18" i="23"/>
  <c r="K18" i="23"/>
  <c r="S18" i="23"/>
  <c r="AA18" i="23"/>
  <c r="C19" i="23"/>
  <c r="L19" i="23"/>
  <c r="U19" i="23"/>
  <c r="AD19" i="23"/>
  <c r="G20" i="23"/>
  <c r="P20" i="23"/>
  <c r="Y20" i="23"/>
  <c r="AH20" i="23"/>
  <c r="M21" i="23"/>
  <c r="X21" i="23"/>
  <c r="AH21" i="23"/>
  <c r="M22" i="23"/>
  <c r="X22" i="23"/>
  <c r="AH22" i="23"/>
  <c r="M23" i="23"/>
  <c r="X23" i="23"/>
  <c r="AH23" i="23"/>
  <c r="M24" i="23"/>
  <c r="AG24" i="23"/>
  <c r="AA25" i="23"/>
  <c r="Y26" i="23"/>
  <c r="T27" i="23"/>
  <c r="Q28" i="23"/>
  <c r="L29" i="23"/>
  <c r="K30" i="23"/>
  <c r="D31" i="23"/>
  <c r="I32" i="23"/>
  <c r="D33" i="23"/>
  <c r="K34" i="23"/>
  <c r="K35" i="23"/>
  <c r="L36" i="23"/>
  <c r="T37" i="23"/>
  <c r="AG38" i="23"/>
  <c r="K40" i="23"/>
  <c r="T41" i="23"/>
  <c r="C43" i="23"/>
  <c r="AG44" i="23"/>
  <c r="Q46" i="23"/>
  <c r="L48" i="23"/>
  <c r="K50" i="23"/>
  <c r="AA51" i="23"/>
  <c r="Z53" i="23"/>
  <c r="X56" i="23"/>
  <c r="E59" i="23"/>
  <c r="I62" i="23"/>
  <c r="M65" i="23"/>
  <c r="N73" i="23"/>
  <c r="E85" i="23"/>
  <c r="D4" i="23"/>
  <c r="L4" i="23"/>
  <c r="T4" i="23"/>
  <c r="AB4" i="23"/>
  <c r="D5" i="23"/>
  <c r="L5" i="23"/>
  <c r="T5" i="23"/>
  <c r="AB5" i="23"/>
  <c r="D6" i="23"/>
  <c r="L6" i="23"/>
  <c r="T6" i="23"/>
  <c r="AB6" i="23"/>
  <c r="D7" i="23"/>
  <c r="L7" i="23"/>
  <c r="T7" i="23"/>
  <c r="AB7" i="23"/>
  <c r="D8" i="23"/>
  <c r="L8" i="23"/>
  <c r="T8" i="23"/>
  <c r="AB8" i="23"/>
  <c r="D9" i="23"/>
  <c r="L9" i="23"/>
  <c r="T9" i="23"/>
  <c r="AB9" i="23"/>
  <c r="D10" i="23"/>
  <c r="L10" i="23"/>
  <c r="T10" i="23"/>
  <c r="AB10" i="23"/>
  <c r="D11" i="23"/>
  <c r="L11" i="23"/>
  <c r="T11" i="23"/>
  <c r="AB11" i="23"/>
  <c r="D12" i="23"/>
  <c r="L12" i="23"/>
  <c r="T12" i="23"/>
  <c r="AB12" i="23"/>
  <c r="D13" i="23"/>
  <c r="L13" i="23"/>
  <c r="T13" i="23"/>
  <c r="AB13" i="23"/>
  <c r="D14" i="23"/>
  <c r="L14" i="23"/>
  <c r="T14" i="23"/>
  <c r="AB14" i="23"/>
  <c r="D15" i="23"/>
  <c r="L15" i="23"/>
  <c r="T15" i="23"/>
  <c r="AB15" i="23"/>
  <c r="D16" i="23"/>
  <c r="L16" i="23"/>
  <c r="T16" i="23"/>
  <c r="AB16" i="23"/>
  <c r="D17" i="23"/>
  <c r="L17" i="23"/>
  <c r="T17" i="23"/>
  <c r="AB17" i="23"/>
  <c r="D18" i="23"/>
  <c r="L18" i="23"/>
  <c r="T18" i="23"/>
  <c r="AB18" i="23"/>
  <c r="D19" i="23"/>
  <c r="M19" i="23"/>
  <c r="V19" i="23"/>
  <c r="AE19" i="23"/>
  <c r="H20" i="23"/>
  <c r="Q20" i="23"/>
  <c r="Z20" i="23"/>
  <c r="D21" i="23"/>
  <c r="O21" i="23"/>
  <c r="Y21" i="23"/>
  <c r="D22" i="23"/>
  <c r="O22" i="23"/>
  <c r="Y22" i="23"/>
  <c r="D23" i="23"/>
  <c r="O23" i="23"/>
  <c r="Y23" i="23"/>
  <c r="D24" i="23"/>
  <c r="O24" i="23"/>
  <c r="C25" i="23"/>
  <c r="AG25" i="23"/>
  <c r="AB26" i="23"/>
  <c r="Y27" i="23"/>
  <c r="T28" i="23"/>
  <c r="S29" i="23"/>
  <c r="L30" i="23"/>
  <c r="K31" i="23"/>
  <c r="K32" i="23"/>
  <c r="K33" i="23"/>
  <c r="L34" i="23"/>
  <c r="S35" i="23"/>
  <c r="Q36" i="23"/>
  <c r="Y37" i="23"/>
  <c r="C39" i="23"/>
  <c r="L40" i="23"/>
  <c r="Y41" i="23"/>
  <c r="D43" i="23"/>
  <c r="C45" i="23"/>
  <c r="AG46" i="23"/>
  <c r="Q48" i="23"/>
  <c r="L50" i="23"/>
  <c r="K52" i="23"/>
  <c r="AC53" i="23"/>
  <c r="AF56" i="23"/>
  <c r="AE59" i="23"/>
  <c r="J62" i="23"/>
  <c r="Q65" i="23"/>
  <c r="N74" i="23"/>
  <c r="AD85" i="23"/>
  <c r="O24" i="27"/>
  <c r="P24" i="27" s="1"/>
  <c r="O36" i="27"/>
  <c r="P36" i="27" s="1"/>
  <c r="J48" i="27"/>
  <c r="K48" i="27" s="1"/>
  <c r="J25" i="27"/>
  <c r="K25" i="27" s="1"/>
  <c r="J39" i="27"/>
  <c r="K39" i="27" s="1"/>
  <c r="Q7" i="29" l="1"/>
  <c r="O7" i="29"/>
  <c r="K4" i="29"/>
  <c r="F1" i="23"/>
  <c r="M7" i="29"/>
  <c r="L7" i="29" s="1"/>
  <c r="P232" i="31"/>
  <c r="P224" i="31"/>
  <c r="P216" i="31"/>
  <c r="P221" i="31"/>
  <c r="P217" i="31"/>
  <c r="P229" i="31"/>
  <c r="P225" i="31"/>
  <c r="P226" i="31"/>
  <c r="P218" i="31"/>
  <c r="P215" i="31"/>
  <c r="P231" i="31"/>
  <c r="P223" i="31"/>
  <c r="P227" i="31"/>
  <c r="P228" i="31"/>
  <c r="P220" i="31"/>
  <c r="P230" i="31"/>
  <c r="P222" i="31"/>
  <c r="P219" i="31"/>
  <c r="J10" i="27"/>
  <c r="K10" i="27" s="1"/>
  <c r="O10" i="27"/>
  <c r="P10" i="27" s="1"/>
  <c r="O23" i="27"/>
  <c r="P23" i="27" s="1"/>
  <c r="J23" i="27"/>
  <c r="K23" i="27" s="1"/>
  <c r="J49" i="27"/>
  <c r="K49" i="27" s="1"/>
  <c r="O49" i="27"/>
  <c r="P49" i="27" s="1"/>
  <c r="O40" i="27"/>
  <c r="P40" i="27" s="1"/>
  <c r="J40" i="27"/>
  <c r="K40" i="27" s="1"/>
  <c r="J35" i="27"/>
  <c r="K35" i="27" s="1"/>
  <c r="O35" i="27"/>
  <c r="P35" i="27" s="1"/>
  <c r="O29" i="27"/>
  <c r="P29" i="27" s="1"/>
  <c r="J29" i="27"/>
  <c r="K29" i="27" s="1"/>
  <c r="F3" i="20"/>
  <c r="A3" i="28"/>
  <c r="K9" i="29" s="1"/>
  <c r="C3" i="20"/>
  <c r="B3" i="20"/>
  <c r="F2" i="20"/>
  <c r="C2" i="20"/>
  <c r="B2" i="20"/>
  <c r="O8" i="27"/>
  <c r="P8" i="27" s="1"/>
  <c r="J8" i="27"/>
  <c r="K8" i="27" s="1"/>
  <c r="O20" i="27"/>
  <c r="P20" i="27" s="1"/>
  <c r="J20" i="27"/>
  <c r="K20" i="27" s="1"/>
  <c r="J22" i="27"/>
  <c r="K22" i="27" s="1"/>
  <c r="O22" i="27"/>
  <c r="P22" i="27" s="1"/>
  <c r="O7" i="27"/>
  <c r="P7" i="27" s="1"/>
  <c r="J7" i="27"/>
  <c r="K7" i="27" s="1"/>
  <c r="C82" i="23"/>
  <c r="AH60" i="23"/>
  <c r="C51" i="23"/>
  <c r="AA43" i="23"/>
  <c r="K38" i="23"/>
  <c r="Y33" i="23"/>
  <c r="AA29" i="23"/>
  <c r="K26" i="23"/>
  <c r="AC23" i="23"/>
  <c r="R22" i="23"/>
  <c r="H21" i="23"/>
  <c r="AH19" i="23"/>
  <c r="AH1" i="23" s="1"/>
  <c r="AE18" i="23"/>
  <c r="AE17" i="23"/>
  <c r="AE16" i="23"/>
  <c r="G16" i="23"/>
  <c r="Q15" i="23"/>
  <c r="AC14" i="23"/>
  <c r="G14" i="23"/>
  <c r="Q13" i="23"/>
  <c r="AC12" i="23"/>
  <c r="G12" i="23"/>
  <c r="Q11" i="23"/>
  <c r="AC10" i="23"/>
  <c r="G10" i="23"/>
  <c r="Q9" i="23"/>
  <c r="AC8" i="23"/>
  <c r="G8" i="23"/>
  <c r="Q7" i="23"/>
  <c r="AC6" i="23"/>
  <c r="G6" i="23"/>
  <c r="Q5" i="23"/>
  <c r="AE4" i="23"/>
  <c r="P4" i="23"/>
  <c r="C4" i="23"/>
  <c r="G60" i="23"/>
  <c r="Q50" i="23"/>
  <c r="T43" i="23"/>
  <c r="AA37" i="23"/>
  <c r="S33" i="23"/>
  <c r="T29" i="23"/>
  <c r="C26" i="23"/>
  <c r="Z23" i="23"/>
  <c r="P22" i="23"/>
  <c r="E21" i="23"/>
  <c r="AF19" i="23"/>
  <c r="AC18" i="23"/>
  <c r="AC17" i="23"/>
  <c r="AC16" i="23"/>
  <c r="E16" i="23"/>
  <c r="O15" i="23"/>
  <c r="Y14" i="23"/>
  <c r="E14" i="23"/>
  <c r="O13" i="23"/>
  <c r="Y12" i="23"/>
  <c r="E12" i="23"/>
  <c r="O11" i="23"/>
  <c r="Y10" i="23"/>
  <c r="E10" i="23"/>
  <c r="O9" i="23"/>
  <c r="Y8" i="23"/>
  <c r="E8" i="23"/>
  <c r="O7" i="23"/>
  <c r="Y6" i="23"/>
  <c r="E6" i="23"/>
  <c r="O5" i="23"/>
  <c r="AC4" i="23"/>
  <c r="O4" i="23"/>
  <c r="J66" i="23"/>
  <c r="L52" i="23"/>
  <c r="AA41" i="23"/>
  <c r="T35" i="23"/>
  <c r="Q30" i="23"/>
  <c r="D25" i="23"/>
  <c r="E23" i="23"/>
  <c r="P21" i="23"/>
  <c r="W19" i="23"/>
  <c r="M18" i="23"/>
  <c r="E17" i="23"/>
  <c r="AE15" i="23"/>
  <c r="E15" i="23"/>
  <c r="I14" i="23"/>
  <c r="I13" i="23"/>
  <c r="O12" i="23"/>
  <c r="U11" i="23"/>
  <c r="U10" i="23"/>
  <c r="Y9" i="23"/>
  <c r="AE8" i="23"/>
  <c r="AE7" i="23"/>
  <c r="E7" i="23"/>
  <c r="I6" i="23"/>
  <c r="I5" i="23"/>
  <c r="U4" i="23"/>
  <c r="E4" i="23"/>
  <c r="P63" i="23"/>
  <c r="D49" i="23"/>
  <c r="AG40" i="23"/>
  <c r="AB34" i="23"/>
  <c r="AG28" i="23"/>
  <c r="R24" i="23"/>
  <c r="R1" i="23" s="1"/>
  <c r="AC22" i="23"/>
  <c r="AD20" i="23"/>
  <c r="AD1" i="23" s="1"/>
  <c r="P19" i="23"/>
  <c r="G18" i="23"/>
  <c r="W16" i="23"/>
  <c r="AC15" i="23"/>
  <c r="AG14" i="23"/>
  <c r="AG13" i="23"/>
  <c r="G13" i="23"/>
  <c r="M12" i="23"/>
  <c r="M11" i="23"/>
  <c r="Q10" i="23"/>
  <c r="W9" i="23"/>
  <c r="W8" i="23"/>
  <c r="AC7" i="23"/>
  <c r="AG6" i="23"/>
  <c r="AG5" i="23"/>
  <c r="G5" i="23"/>
  <c r="S4" i="23"/>
  <c r="E63" i="23"/>
  <c r="AG48" i="23"/>
  <c r="Q40" i="23"/>
  <c r="Q34" i="23"/>
  <c r="Y28" i="23"/>
  <c r="P24" i="23"/>
  <c r="Z22" i="23"/>
  <c r="AB20" i="23"/>
  <c r="N19" i="23"/>
  <c r="E18" i="23"/>
  <c r="U16" i="23"/>
  <c r="Y15" i="23"/>
  <c r="AE14" i="23"/>
  <c r="AE13" i="23"/>
  <c r="E13" i="23"/>
  <c r="I12" i="23"/>
  <c r="I11" i="23"/>
  <c r="O10" i="23"/>
  <c r="U9" i="23"/>
  <c r="U8" i="23"/>
  <c r="Y7" i="23"/>
  <c r="AE6" i="23"/>
  <c r="AE5" i="23"/>
  <c r="E5" i="23"/>
  <c r="Q4" i="23"/>
  <c r="AE57" i="23"/>
  <c r="T47" i="23"/>
  <c r="T39" i="23"/>
  <c r="T32" i="23"/>
  <c r="T1" i="23" s="1"/>
  <c r="C28" i="23"/>
  <c r="H24" i="23"/>
  <c r="H22" i="23"/>
  <c r="U20" i="23"/>
  <c r="G19" i="23"/>
  <c r="W17" i="23"/>
  <c r="Q16" i="23"/>
  <c r="W15" i="23"/>
  <c r="W14" i="23"/>
  <c r="AC13" i="23"/>
  <c r="AG12" i="23"/>
  <c r="AG11" i="23"/>
  <c r="G11" i="23"/>
  <c r="M10" i="23"/>
  <c r="M9" i="23"/>
  <c r="Q8" i="23"/>
  <c r="Q1" i="23" s="1"/>
  <c r="W7" i="23"/>
  <c r="W6" i="23"/>
  <c r="AC5" i="23"/>
  <c r="C5" i="23"/>
  <c r="M4" i="23"/>
  <c r="AH56" i="23"/>
  <c r="C47" i="23"/>
  <c r="D39" i="23"/>
  <c r="D1" i="23" s="1"/>
  <c r="L32" i="23"/>
  <c r="AA27" i="23"/>
  <c r="E24" i="23"/>
  <c r="E22" i="23"/>
  <c r="R20" i="23"/>
  <c r="E19" i="23"/>
  <c r="U17" i="23"/>
  <c r="O16" i="23"/>
  <c r="U15" i="23"/>
  <c r="U14" i="23"/>
  <c r="Y13" i="23"/>
  <c r="AE12" i="23"/>
  <c r="AE11" i="23"/>
  <c r="E11" i="23"/>
  <c r="I10" i="23"/>
  <c r="I9" i="23"/>
  <c r="O8" i="23"/>
  <c r="U7" i="23"/>
  <c r="U6" i="23"/>
  <c r="Y5" i="23"/>
  <c r="AG4" i="23"/>
  <c r="K4" i="23"/>
  <c r="N79" i="23"/>
  <c r="AF54" i="23"/>
  <c r="AF1" i="23" s="1"/>
  <c r="Y45" i="23"/>
  <c r="AG36" i="23"/>
  <c r="T31" i="23"/>
  <c r="D27" i="23"/>
  <c r="R23" i="23"/>
  <c r="AC21" i="23"/>
  <c r="L20" i="23"/>
  <c r="L1" i="23" s="1"/>
  <c r="W18" i="23"/>
  <c r="O17" i="23"/>
  <c r="M16" i="23"/>
  <c r="M15" i="23"/>
  <c r="Q14" i="23"/>
  <c r="W13" i="23"/>
  <c r="W12" i="23"/>
  <c r="AC11" i="23"/>
  <c r="AC1" i="23" s="1"/>
  <c r="AG10" i="23"/>
  <c r="AG9" i="23"/>
  <c r="G9" i="23"/>
  <c r="M8" i="23"/>
  <c r="M7" i="23"/>
  <c r="Q6" i="23"/>
  <c r="W5" i="23"/>
  <c r="AA4" i="23"/>
  <c r="AA1" i="23" s="1"/>
  <c r="I4" i="23"/>
  <c r="I1" i="23" s="1"/>
  <c r="U76" i="23"/>
  <c r="W54" i="23"/>
  <c r="D45" i="23"/>
  <c r="T36" i="23"/>
  <c r="L31" i="23"/>
  <c r="AG26" i="23"/>
  <c r="P23" i="23"/>
  <c r="Z21" i="23"/>
  <c r="Z1" i="23" s="1"/>
  <c r="I20" i="23"/>
  <c r="U18" i="23"/>
  <c r="M17" i="23"/>
  <c r="I16" i="23"/>
  <c r="I15" i="23"/>
  <c r="O14" i="23"/>
  <c r="U13" i="23"/>
  <c r="U12" i="23"/>
  <c r="Y11" i="23"/>
  <c r="AE10" i="23"/>
  <c r="AE9" i="23"/>
  <c r="E9" i="23"/>
  <c r="I8" i="23"/>
  <c r="I7" i="23"/>
  <c r="O6" i="23"/>
  <c r="U5" i="23"/>
  <c r="U1" i="23" s="1"/>
  <c r="Y4" i="23"/>
  <c r="H4" i="23"/>
  <c r="E68" i="23"/>
  <c r="AG52" i="23"/>
  <c r="K42" i="23"/>
  <c r="AA35" i="23"/>
  <c r="Y30" i="23"/>
  <c r="L25" i="23"/>
  <c r="H23" i="23"/>
  <c r="H1" i="23" s="1"/>
  <c r="R21" i="23"/>
  <c r="Y19" i="23"/>
  <c r="O18" i="23"/>
  <c r="G17" i="23"/>
  <c r="AG15" i="23"/>
  <c r="G15" i="23"/>
  <c r="M14" i="23"/>
  <c r="M13" i="23"/>
  <c r="Q12" i="23"/>
  <c r="W11" i="23"/>
  <c r="W10" i="23"/>
  <c r="AC9" i="23"/>
  <c r="AG8" i="23"/>
  <c r="AG7" i="23"/>
  <c r="G7" i="23"/>
  <c r="M6" i="23"/>
  <c r="M5" i="23"/>
  <c r="W4" i="23"/>
  <c r="G4" i="23"/>
  <c r="O33" i="27"/>
  <c r="P33" i="27" s="1"/>
  <c r="J33" i="27"/>
  <c r="K33" i="27" s="1"/>
  <c r="V7" i="23"/>
  <c r="V5" i="23"/>
  <c r="V1" i="23" s="1"/>
  <c r="J32" i="27"/>
  <c r="K32" i="27" s="1"/>
  <c r="O32" i="27"/>
  <c r="P32" i="27" s="1"/>
  <c r="AB1" i="23"/>
  <c r="Y1" i="23"/>
  <c r="J1" i="23"/>
  <c r="S1" i="23"/>
  <c r="E1" i="23"/>
  <c r="K1" i="23"/>
  <c r="C1" i="23"/>
  <c r="X1" i="23"/>
  <c r="P1" i="23"/>
  <c r="AG1" i="23" l="1"/>
  <c r="W1" i="23"/>
  <c r="G1" i="23"/>
  <c r="N1" i="23"/>
  <c r="M1" i="23"/>
  <c r="O1" i="23"/>
  <c r="G21" i="27"/>
  <c r="O21" i="27" s="1"/>
  <c r="G6" i="27"/>
  <c r="L9" i="29"/>
  <c r="J28" i="19" s="1"/>
  <c r="CJ3" i="28"/>
  <c r="C3" i="28"/>
  <c r="BO3" i="28"/>
  <c r="L3" i="28"/>
  <c r="BX3" i="28"/>
  <c r="AS3" i="28"/>
  <c r="BB3" i="28"/>
  <c r="E3" i="28"/>
  <c r="AM3" i="28"/>
  <c r="AW3" i="28"/>
  <c r="BA3" i="28"/>
  <c r="BD3" i="28"/>
  <c r="K3" i="28"/>
  <c r="BW3" i="28"/>
  <c r="K2" i="29" s="1"/>
  <c r="T3" i="28"/>
  <c r="CF3" i="28"/>
  <c r="BQ3" i="28"/>
  <c r="BJ3" i="28"/>
  <c r="AK3" i="28"/>
  <c r="AU3" i="28"/>
  <c r="BE3" i="28"/>
  <c r="BY3" i="28"/>
  <c r="BL3" i="28"/>
  <c r="AQ3" i="28"/>
  <c r="AD3" i="28"/>
  <c r="O3" i="28"/>
  <c r="BV3" i="28"/>
  <c r="AH3" i="28"/>
  <c r="BU3" i="28"/>
  <c r="AZ3" i="28"/>
  <c r="AX3" i="28"/>
  <c r="AO3" i="28"/>
  <c r="K11" i="29" s="1"/>
  <c r="L11" i="29" s="1"/>
  <c r="J8" i="19" s="1"/>
  <c r="CA3" i="28"/>
  <c r="AF3" i="28"/>
  <c r="AY3" i="28"/>
  <c r="BH3" i="28"/>
  <c r="R13" i="29" s="1"/>
  <c r="AL3" i="28"/>
  <c r="W3" i="28"/>
  <c r="M3" i="28"/>
  <c r="K12" i="29" s="1"/>
  <c r="S3" i="28"/>
  <c r="CE3" i="28"/>
  <c r="AB3" i="28"/>
  <c r="AG3" i="28"/>
  <c r="F3" i="28"/>
  <c r="K5" i="29" s="1"/>
  <c r="L5" i="29" s="1"/>
  <c r="J34" i="19" s="1"/>
  <c r="BR3" i="28"/>
  <c r="BI3" i="28"/>
  <c r="BC3" i="28"/>
  <c r="N13" i="29" s="1"/>
  <c r="CK3" i="28"/>
  <c r="H3" i="28"/>
  <c r="BT3" i="28"/>
  <c r="Q3" i="28"/>
  <c r="AA3" i="28"/>
  <c r="CM3" i="28"/>
  <c r="AJ3" i="28"/>
  <c r="BM3" i="28"/>
  <c r="N3" i="28"/>
  <c r="BZ3" i="28"/>
  <c r="CG3" i="28"/>
  <c r="BK3" i="28"/>
  <c r="R3" i="28"/>
  <c r="P3" i="28"/>
  <c r="CB3" i="28"/>
  <c r="BF3" i="28"/>
  <c r="CL3" i="28"/>
  <c r="M17" i="29" s="1"/>
  <c r="L17" i="29" s="1"/>
  <c r="J32" i="19" s="1"/>
  <c r="P304" i="31" s="1"/>
  <c r="BN3" i="28"/>
  <c r="CC3" i="28"/>
  <c r="CI3" i="28"/>
  <c r="K16" i="29" s="1" a="1"/>
  <c r="K16" i="29" s="1"/>
  <c r="L16" i="29" s="1"/>
  <c r="J14" i="19" s="1"/>
  <c r="AN3" i="28"/>
  <c r="K10" i="29" s="1"/>
  <c r="L10" i="29" s="1"/>
  <c r="J7" i="19" s="1"/>
  <c r="J3" i="28"/>
  <c r="K6" i="29" s="1"/>
  <c r="L6" i="29" s="1"/>
  <c r="J37" i="19" s="1"/>
  <c r="P355" i="31" s="1"/>
  <c r="AI3" i="28"/>
  <c r="Y3" i="28"/>
  <c r="AR3" i="28"/>
  <c r="Z3" i="28"/>
  <c r="V3" i="28"/>
  <c r="CH3" i="28"/>
  <c r="G3" i="28"/>
  <c r="BS3" i="28"/>
  <c r="S2" i="29" s="1"/>
  <c r="AP3" i="28"/>
  <c r="X3" i="28"/>
  <c r="CD3" i="28"/>
  <c r="BG3" i="28"/>
  <c r="D3" i="28"/>
  <c r="BP3" i="28"/>
  <c r="U3" i="28"/>
  <c r="AT3" i="28"/>
  <c r="B3" i="28"/>
  <c r="AE3" i="28"/>
  <c r="I3" i="28"/>
  <c r="L4" i="29" s="1"/>
  <c r="J33" i="19" s="1"/>
  <c r="P305" i="31" s="1"/>
  <c r="AC3" i="28"/>
  <c r="AV3" i="28"/>
  <c r="J46" i="19"/>
  <c r="AE1" i="23"/>
  <c r="J21" i="27"/>
  <c r="F105" i="8"/>
  <c r="O13" i="29" l="1"/>
  <c r="K8" i="29"/>
  <c r="L8" i="29" s="1"/>
  <c r="J74" i="19" s="1"/>
  <c r="P1605" i="31" s="1"/>
  <c r="P2" i="29"/>
  <c r="R2" i="29"/>
  <c r="K3" i="29"/>
  <c r="L3" i="29" s="1"/>
  <c r="J30" i="19" s="1"/>
  <c r="P302" i="31" s="1"/>
  <c r="O6" i="27"/>
  <c r="P6" i="27" s="1"/>
  <c r="J6" i="27"/>
  <c r="K6" i="27" s="1"/>
  <c r="P13" i="29"/>
  <c r="O12" i="29"/>
  <c r="M13" i="29"/>
  <c r="P501" i="31"/>
  <c r="P493" i="31"/>
  <c r="P485" i="31"/>
  <c r="P502" i="31"/>
  <c r="P486" i="31"/>
  <c r="P480" i="31"/>
  <c r="P498" i="31"/>
  <c r="P490" i="31"/>
  <c r="P482" i="31"/>
  <c r="P496" i="31"/>
  <c r="P503" i="31"/>
  <c r="P495" i="31"/>
  <c r="P487" i="31"/>
  <c r="P500" i="31"/>
  <c r="P492" i="31"/>
  <c r="P494" i="31"/>
  <c r="P484" i="31"/>
  <c r="P497" i="31"/>
  <c r="P489" i="31"/>
  <c r="P481" i="31"/>
  <c r="P488" i="31"/>
  <c r="P499" i="31"/>
  <c r="P491" i="31"/>
  <c r="P483" i="31"/>
  <c r="P144" i="31"/>
  <c r="P136" i="31"/>
  <c r="P128" i="31"/>
  <c r="P120" i="31"/>
  <c r="P112" i="31"/>
  <c r="P133" i="31"/>
  <c r="P125" i="31"/>
  <c r="P109" i="31"/>
  <c r="P105" i="31"/>
  <c r="P141" i="31"/>
  <c r="P117" i="31"/>
  <c r="P137" i="31"/>
  <c r="P121" i="31"/>
  <c r="P139" i="31"/>
  <c r="P107" i="31"/>
  <c r="P146" i="31"/>
  <c r="P138" i="31"/>
  <c r="P130" i="31"/>
  <c r="P122" i="31"/>
  <c r="P114" i="31"/>
  <c r="P106" i="31"/>
  <c r="P143" i="31"/>
  <c r="P135" i="31"/>
  <c r="P127" i="31"/>
  <c r="P111" i="31"/>
  <c r="P123" i="31"/>
  <c r="P119" i="31"/>
  <c r="P140" i="31"/>
  <c r="P132" i="31"/>
  <c r="P124" i="31"/>
  <c r="P116" i="31"/>
  <c r="P108" i="31"/>
  <c r="P145" i="31"/>
  <c r="P129" i="31"/>
  <c r="P113" i="31"/>
  <c r="P131" i="31"/>
  <c r="P115" i="31"/>
  <c r="P142" i="31"/>
  <c r="P134" i="31"/>
  <c r="P126" i="31"/>
  <c r="P118" i="31"/>
  <c r="P110" i="31"/>
  <c r="P184" i="31"/>
  <c r="P176" i="31"/>
  <c r="P181" i="31"/>
  <c r="P178" i="31"/>
  <c r="P183" i="31"/>
  <c r="P175" i="31"/>
  <c r="P179" i="31"/>
  <c r="P185" i="31"/>
  <c r="P180" i="31"/>
  <c r="P177" i="31"/>
  <c r="P182" i="31"/>
  <c r="P174" i="31"/>
  <c r="P104" i="31"/>
  <c r="P96" i="31"/>
  <c r="P88" i="31"/>
  <c r="P80" i="31"/>
  <c r="P72" i="31"/>
  <c r="P64" i="31"/>
  <c r="P101" i="31"/>
  <c r="P93" i="31"/>
  <c r="P77" i="31"/>
  <c r="P85" i="31"/>
  <c r="P69" i="31"/>
  <c r="P97" i="31"/>
  <c r="P83" i="31"/>
  <c r="P98" i="31"/>
  <c r="P90" i="31"/>
  <c r="P82" i="31"/>
  <c r="P74" i="31"/>
  <c r="P66" i="31"/>
  <c r="P103" i="31"/>
  <c r="P95" i="31"/>
  <c r="P79" i="31"/>
  <c r="P63" i="31"/>
  <c r="P73" i="31"/>
  <c r="P91" i="31"/>
  <c r="P87" i="31"/>
  <c r="P71" i="31"/>
  <c r="P89" i="31"/>
  <c r="P99" i="31"/>
  <c r="P100" i="31"/>
  <c r="P92" i="31"/>
  <c r="P84" i="31"/>
  <c r="P76" i="31"/>
  <c r="P68" i="31"/>
  <c r="P81" i="31"/>
  <c r="P65" i="31"/>
  <c r="P67" i="31"/>
  <c r="P102" i="31"/>
  <c r="P94" i="31"/>
  <c r="P86" i="31"/>
  <c r="P78" i="31"/>
  <c r="P70" i="31"/>
  <c r="P75" i="31"/>
  <c r="P322" i="31"/>
  <c r="P314" i="31"/>
  <c r="P306" i="31"/>
  <c r="P327" i="31"/>
  <c r="P319" i="31"/>
  <c r="P323" i="31"/>
  <c r="P307" i="31"/>
  <c r="P311" i="31"/>
  <c r="P324" i="31"/>
  <c r="P316" i="31"/>
  <c r="P308" i="31"/>
  <c r="P313" i="31"/>
  <c r="P315" i="31"/>
  <c r="P309" i="31"/>
  <c r="P329" i="31"/>
  <c r="P321" i="31"/>
  <c r="P325" i="31"/>
  <c r="P326" i="31"/>
  <c r="P318" i="31"/>
  <c r="P310" i="31"/>
  <c r="P328" i="31"/>
  <c r="P320" i="31"/>
  <c r="P312" i="31"/>
  <c r="P317" i="31"/>
  <c r="P274" i="31"/>
  <c r="P266" i="31"/>
  <c r="P258" i="31"/>
  <c r="P263" i="31"/>
  <c r="P275" i="31"/>
  <c r="P259" i="31"/>
  <c r="P261" i="31"/>
  <c r="P271" i="31"/>
  <c r="P255" i="31"/>
  <c r="P277" i="31"/>
  <c r="P276" i="31"/>
  <c r="P268" i="31"/>
  <c r="P260" i="31"/>
  <c r="P257" i="31"/>
  <c r="P273" i="31"/>
  <c r="P265" i="31"/>
  <c r="P267" i="31"/>
  <c r="P270" i="31"/>
  <c r="P262" i="31"/>
  <c r="P254" i="31"/>
  <c r="P269" i="31"/>
  <c r="P272" i="31"/>
  <c r="P264" i="31"/>
  <c r="P256" i="31"/>
  <c r="Q13" i="29"/>
  <c r="K13" i="29"/>
  <c r="S13" i="29"/>
  <c r="M2" i="29"/>
  <c r="T2" i="29"/>
  <c r="O2" i="29"/>
  <c r="N12" i="29"/>
  <c r="M12" i="29"/>
  <c r="P12" i="29"/>
  <c r="K21" i="27"/>
  <c r="E2" i="20" s="1"/>
  <c r="D2" i="20"/>
  <c r="P21" i="27"/>
  <c r="E3" i="20" s="1"/>
  <c r="D3" i="20"/>
  <c r="B43" i="18"/>
  <c r="L12" i="29" l="1"/>
  <c r="J38" i="19" s="1"/>
  <c r="P369" i="31" s="1"/>
  <c r="L2" i="29"/>
  <c r="J18" i="19" s="1"/>
  <c r="P208" i="31" s="1"/>
  <c r="L13" i="29"/>
  <c r="J73" i="19" s="1"/>
  <c r="P1598" i="31" s="1"/>
  <c r="J119" i="19"/>
  <c r="K119" i="19"/>
  <c r="P363" i="31" l="1"/>
  <c r="P371" i="31"/>
  <c r="P364" i="31"/>
  <c r="P374" i="31"/>
  <c r="P213" i="31"/>
  <c r="P377" i="31"/>
  <c r="P378" i="31"/>
  <c r="P379" i="31"/>
  <c r="P373" i="31"/>
  <c r="P206" i="31"/>
  <c r="P214" i="31"/>
  <c r="P212" i="31"/>
  <c r="P209" i="31"/>
  <c r="P357" i="31"/>
  <c r="P367" i="31"/>
  <c r="P360" i="31"/>
  <c r="P368" i="31"/>
  <c r="P361" i="31"/>
  <c r="P359" i="31"/>
  <c r="P376" i="31"/>
  <c r="P375" i="31"/>
  <c r="P358" i="31"/>
  <c r="P362" i="31"/>
  <c r="P366" i="31"/>
  <c r="P370" i="31"/>
  <c r="P356" i="31"/>
  <c r="P365" i="31"/>
  <c r="P203" i="31"/>
  <c r="P372" i="31"/>
  <c r="P1601" i="31"/>
  <c r="P204" i="31"/>
  <c r="P211" i="31"/>
  <c r="P1596" i="31"/>
  <c r="P201" i="31"/>
  <c r="P1604" i="31"/>
  <c r="P207" i="31"/>
  <c r="P205" i="31"/>
  <c r="P1602" i="31"/>
  <c r="P1600" i="31"/>
  <c r="P1599" i="31"/>
  <c r="P202" i="31"/>
  <c r="P200" i="31"/>
  <c r="P1603" i="31"/>
  <c r="P210" i="31"/>
  <c r="P1597" i="31"/>
  <c r="H112" i="8"/>
  <c r="H118" i="8" s="1"/>
  <c r="I112" i="8"/>
  <c r="I118" i="8" s="1"/>
  <c r="H113" i="8"/>
  <c r="H119" i="8" s="1"/>
  <c r="I113" i="8"/>
  <c r="I119" i="8" s="1"/>
  <c r="H114" i="8"/>
  <c r="H120" i="8" s="1"/>
  <c r="I114" i="8"/>
  <c r="I120" i="8" s="1"/>
  <c r="H115" i="8"/>
  <c r="H121" i="8" s="1"/>
  <c r="I115" i="8"/>
  <c r="I121" i="8" s="1"/>
  <c r="I111" i="8"/>
  <c r="I117" i="8" s="1"/>
  <c r="H111" i="8"/>
  <c r="H117" i="8" s="1"/>
  <c r="G117" i="8"/>
  <c r="G118" i="8"/>
  <c r="G119" i="8"/>
  <c r="G120" i="8"/>
  <c r="G121" i="8"/>
  <c r="H116" i="8"/>
  <c r="I116" i="8"/>
  <c r="G116" i="8"/>
  <c r="F116" i="8"/>
  <c r="F114" i="8"/>
  <c r="B17" i="18"/>
  <c r="F121" i="8" s="1"/>
  <c r="F115" i="8" l="1"/>
  <c r="F117" i="8"/>
  <c r="F110" i="8"/>
  <c r="F118" i="8"/>
  <c r="F111" i="8"/>
  <c r="F119" i="8"/>
  <c r="F112" i="8"/>
  <c r="F120" i="8"/>
  <c r="F113" i="8"/>
  <c r="B4" i="18" l="1"/>
  <c r="F5" i="8" s="1"/>
  <c r="F4" i="8" l="1"/>
  <c r="B20" i="18" l="1"/>
  <c r="F103" i="8" s="1"/>
  <c r="B19" i="18"/>
  <c r="F102" i="8" s="1"/>
  <c r="B18" i="18"/>
  <c r="F101" i="8" s="1"/>
  <c r="K121" i="19"/>
  <c r="K120" i="19"/>
  <c r="K118" i="19"/>
  <c r="K117" i="19"/>
  <c r="K116" i="19"/>
  <c r="K115" i="19"/>
  <c r="K113" i="19"/>
  <c r="K112" i="19"/>
  <c r="J121" i="19"/>
  <c r="J120" i="19"/>
  <c r="J118" i="19"/>
  <c r="J117" i="19"/>
  <c r="J116" i="19"/>
  <c r="J115" i="19"/>
  <c r="J113" i="19"/>
  <c r="J112" i="19"/>
  <c r="L110" i="19"/>
  <c r="K110" i="19"/>
  <c r="J110" i="19"/>
  <c r="I110" i="19"/>
  <c r="H110" i="19"/>
  <c r="G110" i="19"/>
  <c r="D110" i="19"/>
  <c r="L109" i="19"/>
  <c r="K109" i="19"/>
  <c r="J109" i="19"/>
  <c r="I109" i="19"/>
  <c r="H109" i="19"/>
  <c r="G109" i="19"/>
  <c r="D109" i="19"/>
  <c r="L108" i="19"/>
  <c r="K108" i="19"/>
  <c r="J108" i="19"/>
  <c r="I108" i="19"/>
  <c r="H108" i="19"/>
  <c r="G108" i="19"/>
  <c r="D108" i="19"/>
  <c r="L107" i="19"/>
  <c r="K107" i="19"/>
  <c r="J107" i="19"/>
  <c r="I107" i="19"/>
  <c r="H107" i="19"/>
  <c r="G107" i="19"/>
  <c r="D107" i="19"/>
  <c r="B107" i="19"/>
  <c r="B108" i="19"/>
  <c r="B109" i="19"/>
  <c r="B110" i="19"/>
  <c r="A108" i="19"/>
  <c r="A109" i="19"/>
  <c r="A110" i="19"/>
  <c r="A107" i="19"/>
  <c r="L103" i="19"/>
  <c r="K103" i="19"/>
  <c r="J103" i="19"/>
  <c r="I103" i="19"/>
  <c r="H103" i="19"/>
  <c r="G103" i="19"/>
  <c r="D103" i="19"/>
  <c r="L102" i="19"/>
  <c r="K102" i="19"/>
  <c r="J102" i="19"/>
  <c r="I102" i="19"/>
  <c r="H102" i="19"/>
  <c r="G102" i="19"/>
  <c r="D102" i="19"/>
  <c r="L101" i="19"/>
  <c r="K101" i="19"/>
  <c r="J101" i="19"/>
  <c r="I101" i="19"/>
  <c r="H101" i="19"/>
  <c r="G101" i="19"/>
  <c r="D101" i="19"/>
  <c r="L100" i="19"/>
  <c r="K100" i="19"/>
  <c r="J100" i="19"/>
  <c r="I100" i="19"/>
  <c r="H100" i="19"/>
  <c r="G100" i="19"/>
  <c r="D100" i="19"/>
  <c r="B103" i="19"/>
  <c r="A103" i="19"/>
  <c r="B102" i="19"/>
  <c r="A102" i="19"/>
  <c r="B101" i="19"/>
  <c r="A101" i="19"/>
  <c r="B100" i="19"/>
  <c r="A100" i="19"/>
  <c r="G21" i="19"/>
  <c r="G13" i="19"/>
  <c r="G10" i="19"/>
  <c r="G152" i="13"/>
  <c r="G139" i="13"/>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10" i="18"/>
  <c r="F47" i="8" s="1"/>
  <c r="B12" i="18"/>
  <c r="F81" i="8" s="1"/>
  <c r="B13" i="18"/>
  <c r="F80" i="8" s="1"/>
  <c r="B14" i="18"/>
  <c r="F67" i="8" s="1"/>
  <c r="B11" i="18"/>
  <c r="F53" i="8" s="1"/>
  <c r="B31" i="18"/>
  <c r="F167" i="8" s="1"/>
  <c r="B7" i="18"/>
  <c r="F34" i="8" s="1"/>
  <c r="B5" i="18"/>
  <c r="F9" i="8" s="1"/>
  <c r="B51" i="18"/>
  <c r="I47" i="19" s="1"/>
  <c r="B50" i="18"/>
  <c r="I88" i="19" s="1"/>
  <c r="B46" i="18"/>
  <c r="F214" i="8" s="1"/>
  <c r="B45" i="18"/>
  <c r="F211" i="8" s="1"/>
  <c r="B44" i="18"/>
  <c r="F210" i="8" s="1"/>
  <c r="B42" i="18"/>
  <c r="F209" i="8" s="1"/>
  <c r="B41" i="18"/>
  <c r="F208" i="8" s="1"/>
  <c r="B40" i="18"/>
  <c r="F206" i="8" s="1"/>
  <c r="B39" i="18"/>
  <c r="F204" i="8" s="1"/>
  <c r="B38" i="18"/>
  <c r="F202" i="8" s="1"/>
  <c r="B37" i="18"/>
  <c r="F201" i="8" s="1"/>
  <c r="B36" i="18"/>
  <c r="F184" i="8" s="1"/>
  <c r="B35" i="18"/>
  <c r="F175" i="8" s="1"/>
  <c r="B34" i="18"/>
  <c r="F172" i="8"/>
  <c r="B33" i="18"/>
  <c r="F171" i="8" s="1"/>
  <c r="B32" i="18"/>
  <c r="F174" i="8" s="1"/>
  <c r="B30" i="18"/>
  <c r="B29" i="18"/>
  <c r="F129" i="8" s="1"/>
  <c r="B28" i="18"/>
  <c r="F133" i="8" s="1"/>
  <c r="B27" i="18"/>
  <c r="B26" i="18"/>
  <c r="F122" i="8" s="1"/>
  <c r="B25" i="18"/>
  <c r="F139" i="8" s="1"/>
  <c r="B24" i="18"/>
  <c r="F138" i="8" s="1"/>
  <c r="B23" i="18"/>
  <c r="F109" i="8" s="1"/>
  <c r="B22" i="18"/>
  <c r="F104" i="8" s="1"/>
  <c r="B21" i="18"/>
  <c r="F99" i="8" s="1"/>
  <c r="B16" i="18"/>
  <c r="F106" i="8" s="1"/>
  <c r="B15" i="18"/>
  <c r="B9" i="18"/>
  <c r="F76" i="8" s="1"/>
  <c r="B8" i="18"/>
  <c r="F43" i="8" s="1"/>
  <c r="B6" i="18"/>
  <c r="F24" i="8" s="1"/>
  <c r="B3" i="18"/>
  <c r="F155" i="8" s="1"/>
  <c r="B186" i="13"/>
  <c r="B187" i="13"/>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B194" i="13"/>
  <c r="B196" i="13"/>
  <c r="B197" i="13"/>
  <c r="F92" i="8"/>
  <c r="F73" i="8"/>
  <c r="B159" i="13"/>
  <c r="F72" i="8"/>
  <c r="F96" i="8"/>
  <c r="F135" i="8"/>
  <c r="F189" i="8"/>
  <c r="F136" i="8"/>
  <c r="F124" i="8"/>
  <c r="B188" i="13"/>
  <c r="B189" i="13"/>
  <c r="F213" i="8"/>
  <c r="F98" i="8"/>
  <c r="F29" i="8"/>
  <c r="F50" i="8"/>
  <c r="F126" i="8"/>
  <c r="B160" i="13"/>
  <c r="F97" i="8"/>
  <c r="A131" i="13"/>
  <c r="F130" i="8"/>
  <c r="A118" i="13"/>
  <c r="A120" i="13"/>
  <c r="A121" i="13"/>
  <c r="F28" i="8"/>
  <c r="F59" i="8"/>
  <c r="F125" i="8"/>
  <c r="F173" i="8"/>
  <c r="B163" i="13"/>
  <c r="A103" i="13"/>
  <c r="A105" i="13"/>
  <c r="A106" i="13"/>
  <c r="F93" i="8"/>
  <c r="F151" i="8"/>
  <c r="F25" i="8"/>
  <c r="F94" i="8"/>
  <c r="F38" i="8"/>
  <c r="F89" i="8"/>
  <c r="F95" i="8"/>
  <c r="F33" i="8"/>
  <c r="F91" i="8"/>
  <c r="F90" i="8"/>
  <c r="F61" i="8"/>
  <c r="A122" i="13"/>
  <c r="A111" i="13"/>
  <c r="A107" i="13"/>
  <c r="F199" i="8" l="1"/>
  <c r="F149" i="8"/>
  <c r="F39" i="8"/>
  <c r="F8" i="8"/>
  <c r="F134" i="8"/>
  <c r="F15" i="8"/>
  <c r="F27" i="8"/>
  <c r="F153" i="8"/>
  <c r="F11" i="8"/>
  <c r="F22" i="8"/>
  <c r="F169" i="8"/>
  <c r="F20" i="8"/>
  <c r="F2" i="8"/>
  <c r="F17" i="8"/>
  <c r="F13" i="8"/>
  <c r="F14" i="8"/>
  <c r="F148" i="8"/>
  <c r="F30" i="8"/>
  <c r="F21" i="8"/>
  <c r="F6" i="8"/>
  <c r="F16" i="8"/>
  <c r="F107" i="8"/>
  <c r="F10" i="8"/>
  <c r="F37" i="8"/>
  <c r="F150" i="8"/>
  <c r="F19" i="8"/>
  <c r="F183" i="8"/>
  <c r="F31" i="8"/>
  <c r="F32" i="8"/>
  <c r="F152" i="8"/>
  <c r="F3" i="8"/>
  <c r="F40" i="8"/>
  <c r="F182" i="8"/>
  <c r="F7" i="8"/>
  <c r="F12" i="8"/>
  <c r="F36" i="8"/>
  <c r="F35" i="8"/>
  <c r="F158" i="8"/>
  <c r="F166" i="8"/>
  <c r="F165" i="8"/>
  <c r="F207" i="8"/>
  <c r="F203" i="8"/>
  <c r="F163" i="8"/>
  <c r="F176" i="8"/>
  <c r="F164" i="8"/>
  <c r="F157" i="8"/>
  <c r="F205" i="8"/>
  <c r="F170" i="8"/>
  <c r="F143" i="8"/>
  <c r="F140" i="8"/>
  <c r="F141" i="8"/>
  <c r="F200" i="8"/>
  <c r="F212" i="8"/>
  <c r="F160" i="8"/>
  <c r="F146" i="8"/>
  <c r="F168" i="8"/>
  <c r="F147" i="8"/>
  <c r="F188" i="8"/>
  <c r="F128" i="8"/>
  <c r="F159" i="8"/>
  <c r="F179" i="8"/>
  <c r="F100" i="8"/>
  <c r="F185" i="8"/>
  <c r="F144" i="8"/>
  <c r="F178" i="8"/>
  <c r="F42" i="8"/>
  <c r="F74" i="8"/>
  <c r="F70" i="8"/>
  <c r="F79" i="8"/>
  <c r="F51" i="8"/>
  <c r="F156" i="8"/>
  <c r="F187" i="8"/>
  <c r="F63" i="8"/>
  <c r="F69" i="8"/>
  <c r="F46" i="8"/>
  <c r="F186" i="8"/>
  <c r="F75" i="8"/>
  <c r="F108" i="8"/>
  <c r="F49" i="8"/>
  <c r="F83" i="8"/>
  <c r="F71" i="8"/>
  <c r="F41" i="8"/>
  <c r="F161" i="8"/>
  <c r="F162" i="8"/>
  <c r="F154" i="8"/>
  <c r="F65" i="8"/>
  <c r="F48" i="8"/>
  <c r="F77" i="8"/>
  <c r="F180" i="8"/>
  <c r="F45" i="8"/>
  <c r="F44" i="8"/>
  <c r="F78" i="8"/>
  <c r="F62" i="8"/>
  <c r="F196" i="8"/>
  <c r="F197" i="8"/>
  <c r="F198" i="8"/>
  <c r="F194" i="8"/>
  <c r="F195" i="8"/>
  <c r="F191" i="8"/>
  <c r="F192" i="8"/>
  <c r="F193" i="8"/>
  <c r="F68" i="8"/>
  <c r="F66" i="8"/>
  <c r="F181" i="8"/>
  <c r="F132" i="8"/>
  <c r="F131" i="8"/>
  <c r="F88" i="8"/>
  <c r="F123" i="8"/>
  <c r="F127" i="8"/>
  <c r="F57" i="8"/>
  <c r="F52" i="8"/>
  <c r="F60" i="8"/>
  <c r="F55" i="8"/>
  <c r="F87" i="8"/>
  <c r="F137" i="8"/>
  <c r="F23" i="8"/>
  <c r="F177" i="8"/>
  <c r="F85" i="8"/>
  <c r="F142" i="8"/>
  <c r="F145" i="8"/>
  <c r="F82" i="8"/>
  <c r="F26" i="8"/>
  <c r="F58" i="8"/>
  <c r="F84" i="8"/>
  <c r="F56" i="8"/>
  <c r="F86" i="8"/>
  <c r="F64" i="8"/>
  <c r="F54" i="8"/>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tc={DEC2ADC6-4AB2-454A-B069-050E86ABCA25}</author>
    <author>tc={C628B71D-C3A5-4BD2-8BA3-F913D91394D4}</author>
    <author>tc={D0801E46-9E1F-4D2B-A06C-3AD5C5DDEBCA}</author>
    <author>tc={19777683-0E7F-4DAF-955F-A7EBAC7AAEEA}</author>
    <author>tc={A2328F4B-C3F9-4761-BF76-1D4F4D6A14B6}</author>
    <author>tc={E2106FC3-386C-4714-B306-9BA0FD425274}</author>
    <author>tc={E8911680-E731-4D67-9690-17976D3FED66}</author>
    <author>tc={5B177B48-17FC-4889-93EE-8CEBBC9D67A1}</author>
    <author>tc={FC0E8780-2055-48EE-B42B-F31936B1D4FF}</author>
    <author>tc={9E6238C4-2B41-4F84-9F69-94DEF5E3EB8C}</author>
    <author>tc={6E9F8D40-752E-4116-9D9F-F74F76285640}</author>
    <author>tc={F601AB12-684E-4E95-8C1E-B144486F847D}</author>
    <author>tc={A645F5AA-7A90-4A35-968A-CE10D0FAB4B0}</author>
    <author>tc={746FF03D-5804-4E4E-B458-37BB59B9E142}</author>
    <author>tc={9EC6115E-EDF0-4A53-BA39-6E38927B0C70}</author>
    <author>tc={AB2AEDA0-791A-4901-BF44-CCC69230B04C}</author>
    <author>tc={C2983161-1E33-4DB9-8522-CBCD17E9BF44}</author>
    <author>tc={C12E46EA-3F96-434D-AD07-C9DAE30A70F4}</author>
    <author>tc={A29A373E-8B2B-4B45-BF1E-AC6A2B5F3C17}</author>
    <author>tc={4879F214-E99D-4D42-8C39-70789BBBC99D}</author>
    <author>tc={29C92E86-4989-4367-A9C0-46D156A7CEBB}</author>
    <author>tc={8C94AB36-0C9D-4D5F-A64A-5E1836200BD4}</author>
    <author>tc={0785BC27-69F5-4B43-8886-6AB6B3A1C38C}</author>
    <author>tc={4E6A3C34-D015-4798-8B15-C2C63B01F6C3}</author>
    <author>tc={7355F6F6-D3AD-4011-944E-FCE1A44D743D}</author>
    <author>tc={52DDC055-DFE6-4C4D-97FC-B38B71C63DF3}</author>
    <author>tc={0EFD8687-3DDE-4CBD-AEA3-EE622A1F5ED4}</author>
    <author>tc={4F677542-9574-41F5-9B11-3E8FA1978897}</author>
    <author>tc={C6EC601F-FF77-423D-9BE3-C8F28EB3F9D6}</author>
    <author>tc={A5E5F926-8C26-4331-A7DC-EFA14653951A}</author>
    <author>tc={FBB6CCFB-0F4E-489C-9FA4-2FCAFFEE5EFA}</author>
  </authors>
  <commentList>
    <comment ref="D3" authorId="0" shapeId="0" xr:uid="{DEC2ADC6-4AB2-454A-B069-050E86ABCA25}">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31" authorId="1" shapeId="0" xr:uid="{C628B71D-C3A5-4BD2-8BA3-F913D91394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1" authorId="2" shapeId="0" xr:uid="{D0801E46-9E1F-4D2B-A06C-3AD5C5DDEBC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9" authorId="3" shapeId="0" xr:uid="{19777683-0E7F-4DAF-955F-A7EBAC7AAE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40" authorId="4" shapeId="0" xr:uid="{A2328F4B-C3F9-4761-BF76-1D4F4D6A14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7" authorId="5" shapeId="0" xr:uid="{E2106FC3-386C-4714-B306-9BA0FD425274}">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88" authorId="6" shapeId="0" xr:uid="{E8911680-E731-4D67-9690-17976D3FED66}">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90" authorId="7" shapeId="0" xr:uid="{5B177B48-17FC-4889-93EE-8CEBBC9D67A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1" authorId="8" shapeId="0" xr:uid="{FC0E8780-2055-48EE-B42B-F31936B1D4F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2" authorId="9" shapeId="0" xr:uid="{9E6238C4-2B41-4F84-9F69-94DEF5E3EB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2" authorId="10" shapeId="0" xr:uid="{6E9F8D40-752E-4116-9D9F-F74F7628564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6" authorId="11" shapeId="0" xr:uid="{F601AB12-684E-4E95-8C1E-B144486F847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6" authorId="12" shapeId="0" xr:uid="{A645F5AA-7A90-4A35-968A-CE10D0FAB4B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7" authorId="13" shapeId="0" xr:uid="{746FF03D-5804-4E4E-B458-37BB59B9E14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7" authorId="14" shapeId="0" xr:uid="{9EC6115E-EDF0-4A53-BA39-6E38927B0C7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8" authorId="15" shapeId="0" xr:uid="{AB2AEDA0-791A-4901-BF44-CCC69230B04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8" authorId="16" shapeId="0" xr:uid="{C2983161-1E33-4DB9-8522-CBCD17E9BF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99" authorId="17" shapeId="0" xr:uid="{C12E46EA-3F96-434D-AD07-C9DAE30A70F4}">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106" authorId="18" shapeId="0" xr:uid="{A29A373E-8B2B-4B45-BF1E-AC6A2B5F3C17}">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111" authorId="19" shapeId="0" xr:uid="{4879F214-E99D-4D42-8C39-70789BBBC99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0" shapeId="0" xr:uid="{29C92E86-4989-4367-A9C0-46D156A7CEB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3" authorId="21" shapeId="0" xr:uid="{8C94AB36-0C9D-4D5F-A64A-5E1836200B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5" authorId="22" shapeId="0" xr:uid="{0785BC27-69F5-4B43-8886-6AB6B3A1C3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6" authorId="23" shapeId="0" xr:uid="{4E6A3C34-D015-4798-8B15-C2C63B01F6C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7" authorId="24" shapeId="0" xr:uid="{7355F6F6-D3AD-4011-944E-FCE1A44D743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8" authorId="25" shapeId="0" xr:uid="{52DDC055-DFE6-4C4D-97FC-B38B71C63DF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0" authorId="26" shapeId="0" xr:uid="{0EFD8687-3DDE-4CBD-AEA3-EE622A1F5E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1" authorId="27" shapeId="0" xr:uid="{4F677542-9574-41F5-9B11-3E8FA197889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2" authorId="28" shapeId="0" xr:uid="{C6EC601F-FF77-423D-9BE3-C8F28EB3F9D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3" authorId="29" shapeId="0" xr:uid="{A5E5F926-8C26-4331-A7DC-EFA1465395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23" authorId="30" shapeId="0" xr:uid="{FBB6CCFB-0F4E-489C-9FA4-2FCAFFEE5EFA}">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tc={D2EA16E6-13EC-40A8-B959-DEA2B84AE330}</author>
  </authors>
  <commentList>
    <comment ref="D1" authorId="0" shapeId="0" xr:uid="{D2EA16E6-13EC-40A8-B959-DEA2B84AE330}">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<sst xmlns="http://schemas.openxmlformats.org/spreadsheetml/2006/main" count="30722" uniqueCount="2646">
  <si>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</si>
  <si>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</si>
  <si>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</si>
  <si>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</si>
  <si>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</si>
  <si>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</si>
  <si>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</si>
  <si>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</si>
  <si>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</si>
  <si>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</si>
  <si>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</si>
  <si>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</si>
  <si>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</si>
  <si>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</si>
  <si>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</si>
  <si>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</si>
  <si>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</si>
  <si>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</si>
  <si>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</si>
  <si>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</si>
  <si>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</si>
  <si>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</si>
  <si>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</si>
  <si>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</si>
  <si>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</si>
  <si>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</si>
  <si>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</si>
  <si>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</si>
  <si>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</si>
  <si>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</si>
  <si>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</si>
  <si>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</si>
  <si>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</si>
  <si>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</si>
  <si>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</si>
  <si>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</si>
  <si>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</si>
  <si>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</si>
  <si>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</si>
  <si>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</si>
  <si>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</si>
  <si>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</si>
  <si>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</si>
  <si>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</si>
  <si>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</si>
  <si>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</si>
  <si>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</si>
  <si>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</si>
  <si>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</si>
  <si>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</si>
  <si>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</si>
  <si>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</si>
  <si>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</si>
  <si>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</si>
  <si>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</si>
  <si>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</si>
  <si>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</si>
  <si>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</si>
  <si>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</si>
  <si>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</si>
  <si>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</si>
  <si>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</si>
  <si>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</si>
  <si>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</si>
  <si>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</si>
  <si>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</si>
  <si>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</si>
  <si>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</si>
  <si>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</si>
  <si>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</si>
  <si>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</si>
  <si>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</si>
  <si>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</si>
  <si>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</si>
  <si>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</si>
  <si>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</si>
  <si>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</si>
  <si>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</si>
  <si>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</si>
  <si>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</si>
  <si>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</si>
  <si>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</si>
  <si>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</si>
  <si>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</si>
  <si>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</si>
  <si>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</si>
  <si>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</si>
  <si>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</si>
  <si>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</si>
  <si>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</si>
  <si>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</si>
  <si>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</si>
  <si>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</si>
  <si>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</si>
  <si>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</si>
  <si>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</si>
  <si>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</si>
  <si>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</si>
  <si>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</si>
  <si>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</si>
  <si>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</si>
  <si>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</si>
  <si>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</si>
  <si>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</si>
  <si>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</si>
  <si>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</si>
  <si>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</si>
  <si>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</si>
  <si>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</si>
  <si>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</si>
  <si>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</si>
  <si>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</si>
  <si>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</si>
  <si>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</si>
  <si>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</si>
  <si>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</si>
  <si>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</si>
  <si>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</si>
  <si>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</si>
  <si>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</si>
  <si>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</si>
  <si>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</si>
  <si>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</si>
  <si>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</si>
  <si>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</si>
  <si>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</si>
  <si>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</si>
  <si>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</si>
  <si>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</si>
  <si>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</si>
  <si>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</si>
  <si>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</si>
  <si>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</si>
  <si>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</si>
  <si>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</si>
  <si>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</si>
  <si>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</si>
  <si>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</si>
  <si>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</si>
  <si>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</si>
  <si>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</si>
  <si>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</si>
  <si>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</si>
  <si>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</si>
  <si>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</si>
  <si>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</si>
  <si>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</si>
  <si>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</si>
  <si>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</si>
  <si>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</si>
  <si>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</si>
  <si>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</si>
  <si>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</si>
  <si>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</si>
  <si>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</si>
  <si>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</si>
  <si>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</si>
  <si>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</si>
  <si>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</si>
  <si>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</si>
  <si>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</si>
  <si>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</si>
  <si>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</si>
  <si>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</si>
  <si>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</si>
  <si>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</si>
  <si>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</si>
  <si>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</si>
  <si>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</si>
  <si>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</si>
  <si>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</si>
  <si>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</si>
  <si>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</si>
  <si>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</si>
  <si>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</si>
  <si>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</si>
  <si>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</si>
  <si>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</si>
  <si>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</si>
  <si>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</si>
  <si>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</si>
  <si>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</si>
  <si>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</si>
  <si>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</si>
  <si>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</si>
  <si>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</si>
  <si>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</si>
  <si>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</si>
  <si>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</si>
  <si>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</si>
  <si>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</si>
  <si>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</si>
  <si>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</si>
  <si>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</si>
  <si>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</si>
  <si>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</si>
  <si>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</si>
  <si>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</si>
  <si>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</si>
  <si>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</si>
  <si>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</si>
  <si>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</si>
  <si>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</si>
  <si>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</si>
  <si>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</si>
  <si>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</si>
  <si>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</si>
  <si>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</si>
  <si>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</si>
  <si>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</si>
  <si>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</si>
  <si>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</si>
  <si>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</si>
  <si>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</si>
  <si>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</si>
  <si>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</si>
  <si>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</si>
  <si>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</si>
  <si>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</si>
  <si>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</si>
  <si>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</si>
  <si>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</si>
  <si>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</si>
  <si>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</si>
  <si>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</si>
  <si>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</si>
  <si>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</si>
  <si>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</si>
  <si>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</si>
  <si>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</si>
  <si>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</si>
  <si>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</si>
  <si>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</si>
  <si>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</si>
  <si>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</si>
  <si>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</si>
  <si>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</si>
  <si>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</si>
  <si>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</si>
  <si>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</si>
  <si>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</si>
  <si>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</si>
  <si>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</si>
  <si>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</si>
  <si>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</si>
  <si>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</si>
  <si>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</si>
  <si>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</si>
  <si>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</si>
  <si>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</si>
  <si>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</si>
  <si>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</si>
  <si>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</si>
  <si>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</si>
  <si>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</si>
  <si>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</si>
  <si>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</si>
  <si>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</si>
  <si>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</si>
  <si>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</si>
  <si>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</si>
  <si>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</si>
  <si>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</si>
  <si>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</si>
  <si>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</si>
  <si>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</si>
  <si>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</si>
  <si>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</si>
  <si>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</si>
  <si>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</si>
  <si>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</si>
  <si>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</si>
  <si>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</si>
  <si>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</si>
  <si>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</si>
  <si>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</si>
  <si>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</si>
  <si>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</si>
  <si>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</si>
  <si>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</si>
  <si>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</si>
  <si>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</si>
  <si>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</si>
  <si>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</si>
  <si>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</si>
  <si>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</si>
  <si>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</si>
  <si>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</si>
  <si>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</si>
  <si>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</si>
  <si>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</si>
  <si>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</si>
  <si>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</si>
  <si>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</si>
  <si>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</si>
  <si>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</si>
  <si>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</si>
  <si>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</si>
  <si>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</si>
  <si>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</si>
  <si>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</si>
  <si>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</si>
  <si>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</si>
  <si>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</si>
  <si>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</si>
  <si>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</si>
  <si>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</si>
  <si>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</si>
  <si>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</si>
  <si>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</si>
  <si>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</si>
  <si>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</si>
  <si>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</si>
  <si>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</si>
  <si>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</si>
  <si>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</si>
  <si>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</si>
  <si>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</si>
  <si>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</si>
  <si>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</si>
  <si>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</si>
  <si>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</si>
  <si>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</si>
  <si>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</si>
  <si>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</si>
  <si>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</si>
  <si>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</si>
  <si>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</si>
  <si>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</si>
  <si>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</si>
  <si>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</si>
  <si>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</si>
  <si>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</si>
  <si>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</si>
  <si>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</si>
  <si>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</si>
  <si>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</si>
  <si>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</si>
  <si>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</si>
  <si>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</si>
  <si>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</si>
  <si>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</si>
  <si>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</si>
  <si>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</si>
  <si>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</si>
  <si>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</si>
  <si>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</si>
  <si>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</si>
  <si>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</si>
  <si>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</si>
  <si>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</si>
  <si>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</si>
  <si>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</si>
  <si>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</si>
  <si>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</si>
  <si>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</si>
  <si>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</si>
  <si>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</si>
  <si>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</si>
  <si>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</si>
  <si>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</si>
  <si>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</si>
  <si>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</si>
  <si>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</si>
  <si>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</si>
  <si>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</si>
  <si>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</si>
  <si>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</si>
  <si>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</si>
  <si>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</si>
  <si>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</si>
  <si>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</si>
  <si>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</si>
  <si>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</si>
  <si>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</si>
  <si>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</si>
  <si>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</si>
  <si>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</si>
  <si>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</si>
  <si>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</si>
  <si>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</si>
  <si>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</si>
  <si>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</si>
  <si>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</si>
  <si>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</si>
  <si>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</si>
  <si>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</si>
  <si>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</si>
  <si>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</si>
  <si>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</si>
  <si>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</si>
  <si>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</si>
  <si>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</si>
  <si>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</si>
  <si>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</si>
  <si>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</si>
  <si>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</si>
  <si>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</si>
  <si>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</si>
  <si>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</si>
  <si>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</si>
  <si>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</si>
  <si>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</si>
  <si>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</si>
  <si>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</si>
  <si>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</si>
  <si>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</si>
  <si>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</si>
  <si>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</si>
  <si>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</si>
  <si>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</si>
  <si>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</si>
  <si>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</si>
  <si>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</si>
  <si>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</si>
  <si>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</si>
  <si>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</si>
  <si>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</si>
  <si>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</si>
  <si>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</si>
  <si>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</si>
  <si>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</si>
  <si>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</si>
  <si>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</si>
  <si>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</si>
  <si>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</si>
  <si>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</si>
  <si>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</si>
  <si>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</si>
  <si>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</si>
  <si>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</si>
  <si>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</si>
  <si>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</si>
  <si>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</si>
  <si>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</si>
  <si>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</si>
  <si>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</si>
  <si>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</si>
  <si>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</si>
  <si>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</si>
  <si>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</si>
  <si>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</si>
  <si>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</si>
  <si>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</si>
  <si>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</si>
  <si>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</si>
  <si>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</si>
  <si>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</si>
  <si>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</si>
  <si>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</si>
  <si>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</si>
  <si>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</si>
  <si>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</si>
  <si>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</si>
  <si>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</si>
  <si>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</si>
  <si>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</si>
  <si>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</si>
  <si>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</si>
  <si>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</si>
  <si>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</si>
  <si>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</si>
  <si>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</si>
  <si>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</si>
  <si>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</si>
  <si>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</si>
  <si>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</si>
  <si>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</si>
  <si>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</si>
  <si>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</si>
  <si>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</si>
  <si>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</si>
  <si>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</si>
  <si>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</si>
  <si>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CO</t>
  </si>
  <si>
    <t>NE</t>
  </si>
  <si>
    <t>SF6</t>
  </si>
  <si>
    <t>NF3</t>
  </si>
  <si>
    <t>F-gases</t>
  </si>
  <si>
    <t>CO2</t>
  </si>
  <si>
    <t>VOC</t>
  </si>
  <si>
    <t>NOx</t>
  </si>
  <si>
    <t>PM10</t>
  </si>
  <si>
    <t>PM25</t>
  </si>
  <si>
    <t>SOx</t>
  </si>
  <si>
    <t>BC</t>
  </si>
  <si>
    <t>OC</t>
  </si>
  <si>
    <t>CH4</t>
  </si>
  <si>
    <t>N2O</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</si>
  <si>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</si>
  <si>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</si>
  <si>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</si>
  <si>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</si>
  <si>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</si>
  <si>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</si>
  <si>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</si>
  <si>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</si>
  <si>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</si>
  <si>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</si>
  <si>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</si>
  <si>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</si>
  <si>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</si>
  <si>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</si>
  <si>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</si>
  <si>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</si>
  <si>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</si>
  <si>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</si>
  <si>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</si>
  <si>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</si>
  <si>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</si>
  <si>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</si>
  <si>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</si>
  <si>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</si>
  <si>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</si>
  <si>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</si>
  <si>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</si>
  <si>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</si>
  <si>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</si>
  <si>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</si>
  <si>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</si>
  <si>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</si>
  <si>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</si>
  <si>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</si>
  <si>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</si>
  <si>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</si>
  <si>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</si>
  <si>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</si>
  <si>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</si>
  <si>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</si>
  <si>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</si>
  <si>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</si>
  <si>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</si>
  <si>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</si>
  <si>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</si>
  <si>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</si>
  <si>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</si>
  <si>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</si>
  <si>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</si>
  <si>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</si>
  <si>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</si>
  <si>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</si>
  <si>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</si>
  <si>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</si>
  <si>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</si>
  <si>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</si>
  <si>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</si>
  <si>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</si>
  <si>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</si>
  <si>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</si>
  <si>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</si>
  <si>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</si>
  <si>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</si>
  <si>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</si>
  <si>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</si>
  <si>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</si>
  <si>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</si>
  <si>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</si>
  <si>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</si>
  <si>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</si>
  <si>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</si>
  <si>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</si>
  <si>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</si>
  <si>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</si>
  <si>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</si>
  <si>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</si>
  <si>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</si>
  <si>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</si>
  <si>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</si>
  <si>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</si>
  <si>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</si>
  <si>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</si>
  <si>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</si>
  <si>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</si>
  <si>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</si>
  <si>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</si>
  <si>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</si>
  <si>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</si>
  <si>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</si>
  <si>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</si>
  <si>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</si>
  <si>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</si>
  <si>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</si>
  <si>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</si>
  <si>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</si>
  <si>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</si>
  <si>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</si>
  <si>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</si>
  <si>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</si>
  <si>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</si>
  <si>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</si>
  <si>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</si>
  <si>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</si>
  <si>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</si>
  <si>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</si>
  <si>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</si>
  <si>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</si>
  <si>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</si>
  <si>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</si>
  <si>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</si>
  <si>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</si>
  <si>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</si>
  <si>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</si>
  <si>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</si>
  <si>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</si>
  <si>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</si>
  <si>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</si>
  <si>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</si>
  <si>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</si>
  <si>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</si>
  <si>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</si>
  <si>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</si>
  <si>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</si>
  <si>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</si>
  <si>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</si>
  <si>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</si>
  <si>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</si>
  <si>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</si>
  <si>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</si>
  <si>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</si>
  <si>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</si>
  <si>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</si>
  <si>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</si>
  <si>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</si>
  <si>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</si>
  <si>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</si>
  <si>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</si>
  <si>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</si>
  <si>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</si>
  <si>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</si>
  <si>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</si>
  <si>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</si>
  <si>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</si>
  <si>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</si>
  <si>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</si>
  <si>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</si>
  <si>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</si>
  <si>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</si>
  <si>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</si>
  <si>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</si>
  <si>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</si>
  <si>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</si>
  <si>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</si>
  <si>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</si>
  <si>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</si>
  <si>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</si>
  <si>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</si>
  <si>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</si>
  <si>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</si>
  <si>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</si>
  <si>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</si>
  <si>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</si>
  <si>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</si>
  <si>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</si>
  <si>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</si>
  <si>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</si>
  <si>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</si>
  <si>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</si>
  <si>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</si>
  <si>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</si>
  <si>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</si>
  <si>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</si>
  <si>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</si>
  <si>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</si>
  <si>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</si>
  <si>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</si>
  <si>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</si>
  <si>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</si>
  <si>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</si>
  <si>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</si>
  <si>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</si>
  <si>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</si>
  <si>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</si>
  <si>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</si>
  <si>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</si>
  <si>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</si>
  <si>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</si>
  <si>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</si>
  <si>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</si>
  <si>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</si>
  <si>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</si>
  <si>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</si>
  <si>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</si>
  <si>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</si>
  <si>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</si>
  <si>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</si>
  <si>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</si>
  <si>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</si>
  <si>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</si>
  <si>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</si>
  <si>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</si>
  <si>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</si>
  <si>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</si>
  <si>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</si>
  <si>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</si>
  <si>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</si>
  <si>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</si>
  <si>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</si>
  <si>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</si>
  <si>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</si>
  <si>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</si>
  <si>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</si>
  <si>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</si>
  <si>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</si>
  <si>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</si>
  <si>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</si>
  <si>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</si>
  <si>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</si>
  <si>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</si>
  <si>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</si>
  <si>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</si>
  <si>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</si>
  <si>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</si>
  <si>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</si>
  <si>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</si>
  <si>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</si>
  <si>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</si>
  <si>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</si>
  <si>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</si>
  <si>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</si>
  <si>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</si>
  <si>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</si>
  <si>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Fraction of Hydrogen Production Pathways Shifted</t>
  </si>
  <si>
    <t>District Heat CHP</t>
  </si>
  <si>
    <t>Use CHP for District Heat</t>
  </si>
  <si>
    <t>hydgn shift production pathways</t>
  </si>
  <si>
    <t>% of hydrogen production</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</si>
  <si>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</si>
  <si>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</si>
  <si>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</si>
  <si>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</si>
  <si>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</si>
  <si>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</si>
  <si>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</si>
  <si>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</si>
  <si>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</si>
  <si>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</si>
  <si>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</si>
  <si>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</si>
  <si>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</si>
  <si>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</si>
  <si>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</si>
  <si>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</si>
  <si>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</si>
  <si>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</si>
  <si>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</si>
  <si>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</si>
  <si>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</si>
  <si>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</si>
  <si>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</si>
  <si>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</si>
  <si>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</si>
  <si>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</si>
  <si>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</si>
  <si>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</si>
  <si>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</si>
  <si>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</si>
  <si>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</si>
  <si>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</si>
  <si>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</si>
  <si>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</si>
  <si>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</si>
  <si>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</si>
  <si>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</si>
  <si>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</si>
  <si>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</si>
  <si>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</si>
  <si>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</si>
  <si>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</si>
  <si>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</si>
  <si>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</si>
  <si>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</si>
  <si>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</si>
  <si>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</si>
  <si>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</si>
  <si>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</si>
  <si>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</si>
  <si>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</si>
  <si>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</si>
  <si>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</si>
  <si>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</si>
  <si>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</si>
  <si>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</si>
  <si>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</si>
  <si>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</si>
  <si>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</si>
  <si>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</si>
  <si>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</si>
  <si>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</si>
  <si>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</si>
  <si>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</si>
  <si>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</si>
  <si>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</si>
  <si>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</si>
  <si>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</si>
  <si>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</si>
  <si>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</si>
  <si>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</si>
  <si>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</si>
  <si>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</si>
  <si>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</si>
  <si>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</si>
  <si>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</si>
  <si>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</si>
  <si>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</si>
  <si>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</si>
  <si>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</si>
  <si>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</si>
  <si>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</si>
  <si>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</si>
  <si>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</si>
  <si>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</si>
  <si>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</si>
  <si>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</si>
  <si>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</si>
  <si>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</si>
  <si>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</si>
  <si>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</si>
  <si>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</si>
  <si>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</si>
  <si>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</si>
  <si>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</si>
  <si>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</si>
  <si>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</si>
  <si>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</si>
  <si>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</si>
  <si>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</si>
  <si>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</si>
  <si>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</si>
  <si>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</si>
  <si>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</si>
  <si>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</si>
  <si>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</si>
  <si>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</si>
  <si>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</si>
  <si>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</si>
  <si>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</si>
  <si>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</si>
  <si>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</si>
  <si>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</si>
  <si>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</si>
  <si>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</si>
  <si>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</si>
  <si>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</si>
  <si>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</si>
  <si>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</si>
  <si>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</si>
  <si>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</si>
  <si>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</si>
  <si>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</si>
  <si>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</si>
  <si>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</si>
  <si>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</si>
  <si>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</si>
  <si>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</si>
  <si>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</si>
  <si>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</si>
  <si>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</si>
  <si>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</si>
  <si>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</si>
  <si>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</si>
  <si>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</si>
  <si>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</si>
  <si>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</si>
  <si>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</si>
  <si>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</si>
  <si>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</si>
  <si>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</si>
  <si>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</si>
  <si>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</si>
  <si>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</si>
  <si>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</si>
  <si>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</si>
  <si>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</si>
  <si>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</si>
  <si>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</si>
  <si>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</si>
  <si>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</si>
  <si>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</si>
  <si>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</si>
  <si>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</si>
  <si>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</si>
  <si>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</si>
  <si>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</si>
  <si>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</si>
  <si>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</si>
  <si>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</si>
  <si>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</si>
  <si>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</si>
  <si>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</si>
  <si>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</si>
  <si>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</si>
  <si>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</si>
  <si>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</si>
  <si>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</si>
  <si>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</si>
  <si>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</si>
  <si>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</si>
  <si>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</si>
  <si>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</si>
  <si>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</si>
  <si>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</si>
  <si>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</si>
  <si>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</si>
  <si>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</si>
  <si>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</si>
  <si>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</si>
  <si>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</si>
  <si>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</si>
  <si>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</si>
  <si>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</si>
  <si>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</si>
  <si>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</si>
  <si>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</si>
  <si>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</si>
  <si>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</si>
  <si>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</si>
  <si>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</si>
  <si>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</si>
  <si>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</si>
  <si>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</si>
  <si>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</si>
  <si>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</si>
  <si>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</si>
  <si>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</si>
  <si>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</si>
  <si>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</si>
  <si>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</si>
  <si>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</si>
  <si>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</si>
  <si>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</si>
  <si>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</si>
  <si>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</si>
  <si>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</si>
  <si>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</si>
  <si>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</si>
  <si>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</si>
  <si>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</si>
  <si>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</si>
  <si>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</si>
  <si>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</si>
  <si>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</si>
  <si>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</si>
  <si>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</si>
  <si>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</si>
  <si>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</si>
  <si>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</si>
  <si>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</si>
  <si>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</si>
  <si>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</si>
  <si>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</si>
  <si>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</si>
  <si>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</si>
  <si>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</si>
  <si>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</si>
  <si>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</si>
  <si>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</si>
  <si>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</si>
  <si>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</si>
  <si>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</si>
  <si>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</si>
  <si>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</si>
  <si>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</si>
  <si>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</si>
  <si>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</si>
  <si>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</si>
  <si>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</si>
  <si>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</si>
  <si>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</si>
  <si>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</si>
  <si>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</si>
  <si>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</si>
  <si>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</si>
  <si>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</si>
  <si>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</si>
  <si>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</si>
  <si>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</si>
  <si>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</si>
  <si>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</si>
  <si>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</si>
  <si>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</si>
  <si>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</si>
  <si>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</si>
  <si>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</si>
  <si>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</si>
  <si>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</si>
  <si>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</si>
  <si>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</si>
  <si>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</si>
  <si>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</si>
  <si>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</si>
  <si>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</si>
  <si>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</si>
  <si>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</si>
  <si>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</si>
  <si>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</si>
  <si>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</si>
  <si>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</si>
  <si>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</si>
  <si>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</si>
  <si>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</si>
  <si>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</si>
  <si>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</si>
  <si>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</si>
  <si>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</si>
  <si>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</si>
  <si>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</si>
  <si>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</si>
  <si>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</si>
  <si>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</si>
  <si>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</si>
  <si>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</si>
  <si>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</si>
  <si>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</si>
  <si>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</si>
  <si>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</si>
  <si>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</si>
  <si>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</si>
  <si>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</si>
  <si>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</si>
  <si>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</si>
  <si>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</si>
  <si>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</si>
  <si>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</si>
  <si>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</si>
  <si>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</si>
  <si>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</si>
  <si>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</si>
  <si>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</si>
  <si>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</si>
  <si>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</si>
  <si>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</si>
  <si>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</si>
  <si>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</si>
  <si>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</si>
  <si>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</si>
  <si>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</si>
  <si>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</si>
  <si>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</si>
  <si>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</si>
  <si>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</si>
  <si>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</si>
  <si>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</si>
  <si>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</si>
  <si>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</si>
  <si>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</si>
  <si>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</si>
  <si>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</si>
  <si>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</si>
  <si>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</si>
  <si>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</si>
  <si>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</si>
  <si>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</si>
  <si>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</si>
  <si>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</si>
  <si>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</si>
  <si>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</si>
  <si>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</si>
  <si>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</si>
  <si>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</si>
  <si>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</si>
  <si>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</si>
  <si>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</si>
  <si>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</si>
  <si>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</si>
  <si>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</si>
  <si>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</si>
  <si>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</si>
  <si>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</si>
  <si>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</si>
  <si>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</si>
  <si>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</si>
  <si>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</si>
  <si>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</si>
  <si>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</si>
  <si>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</si>
  <si>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</si>
  <si>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</si>
  <si>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</si>
  <si>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</si>
  <si>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</si>
  <si>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</si>
  <si>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</si>
  <si>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</si>
  <si>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</si>
  <si>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</si>
  <si>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</si>
  <si>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</si>
  <si>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</si>
  <si>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</si>
  <si>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</si>
  <si>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</si>
  <si>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</si>
  <si>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</si>
  <si>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</si>
  <si>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</si>
  <si>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</si>
  <si>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</si>
  <si>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</si>
  <si>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</si>
  <si>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</si>
  <si>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</si>
  <si>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</si>
  <si>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</si>
  <si>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</si>
  <si>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</si>
  <si>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</si>
  <si>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</si>
  <si>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</si>
  <si>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</si>
  <si>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</si>
  <si>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</si>
  <si>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</si>
  <si>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</si>
  <si>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</si>
  <si>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</si>
  <si>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</si>
  <si>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</si>
  <si>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</si>
  <si>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</si>
  <si>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</si>
  <si>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</si>
  <si>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</si>
  <si>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</si>
  <si>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</si>
  <si>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</si>
  <si>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</si>
  <si>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</si>
  <si>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</si>
  <si>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</si>
  <si>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</si>
  <si>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</si>
  <si>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</si>
  <si>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</si>
  <si>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</si>
  <si>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</si>
  <si>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</si>
  <si>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</si>
  <si>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</si>
  <si>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</si>
  <si>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</si>
  <si>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</si>
  <si>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</si>
  <si>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</si>
  <si>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</si>
  <si>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</si>
  <si>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</si>
  <si>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</si>
  <si>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</si>
  <si>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</si>
  <si>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</si>
  <si>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</si>
  <si>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</si>
  <si>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</si>
  <si>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</si>
  <si>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</si>
  <si>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</si>
  <si>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</si>
  <si>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</si>
  <si>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</si>
  <si>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</si>
  <si>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</si>
  <si>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</si>
  <si>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</si>
  <si>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</si>
  <si>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</si>
  <si>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</si>
  <si>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</si>
  <si>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</si>
  <si>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</si>
  <si>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</si>
  <si>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</si>
  <si>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</si>
  <si>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</si>
  <si>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</si>
  <si>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</si>
  <si>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</si>
  <si>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</si>
  <si>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</si>
  <si>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</si>
  <si>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</si>
  <si>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</si>
  <si>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</si>
  <si>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</si>
  <si>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</si>
  <si>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</si>
  <si>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</si>
  <si>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</si>
  <si>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</si>
  <si>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</si>
  <si>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</si>
  <si>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</si>
  <si>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</si>
  <si>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</si>
  <si>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</si>
  <si>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</si>
  <si>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</si>
  <si>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</si>
  <si>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</si>
  <si>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</si>
  <si>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</si>
  <si>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</si>
  <si>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</si>
  <si>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</si>
  <si>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</si>
  <si>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</si>
  <si>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</si>
  <si>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</si>
  <si>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</si>
  <si>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</si>
  <si>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</si>
  <si>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</si>
  <si>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</si>
  <si>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</si>
  <si>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</si>
  <si>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</si>
  <si>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</si>
  <si>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</si>
  <si>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</si>
  <si>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</si>
  <si>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</si>
  <si>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</si>
  <si>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</si>
  <si>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</si>
  <si>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</si>
  <si>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</si>
  <si>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</si>
  <si>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</si>
  <si>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</si>
  <si>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</si>
  <si>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</si>
  <si>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</si>
  <si>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</si>
  <si>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</si>
  <si>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</si>
  <si>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</si>
  <si>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</si>
  <si>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</si>
  <si>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</si>
  <si>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</si>
  <si>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</si>
  <si>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</si>
  <si>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</si>
  <si>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</si>
  <si>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</si>
  <si>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</si>
  <si>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</si>
  <si>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</si>
  <si>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</si>
  <si>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</si>
  <si>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</si>
  <si>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</si>
  <si>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</si>
  <si>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</si>
  <si>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</si>
  <si>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</si>
  <si>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</si>
  <si>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</si>
  <si>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</si>
  <si>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</si>
  <si>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</si>
  <si>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</si>
  <si>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</si>
  <si>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</si>
  <si>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</si>
  <si>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</si>
  <si>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</si>
  <si>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</si>
  <si>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</si>
  <si>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</si>
  <si>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</si>
  <si>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</si>
  <si>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</si>
  <si>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</si>
  <si>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</si>
  <si>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</si>
  <si>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</si>
  <si>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</si>
  <si>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</si>
  <si>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</si>
  <si>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</si>
  <si>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</si>
  <si>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</si>
  <si>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</si>
  <si>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</si>
  <si>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</si>
  <si>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</si>
  <si>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</si>
  <si>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</si>
  <si>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</si>
  <si>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</si>
  <si>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</si>
  <si>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</si>
  <si>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</si>
  <si>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</si>
  <si>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</si>
  <si>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</si>
  <si>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</si>
  <si>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</si>
  <si>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</si>
  <si>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</si>
  <si>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</si>
  <si>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</si>
  <si>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</si>
  <si>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</si>
  <si>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</si>
  <si>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</si>
  <si>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</si>
  <si>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</si>
  <si>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</si>
  <si>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</si>
  <si>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</si>
  <si>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</si>
  <si>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</si>
  <si>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</si>
  <si>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</si>
  <si>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</si>
  <si>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</si>
  <si>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</si>
  <si>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</si>
  <si>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</si>
  <si>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</si>
  <si>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</si>
  <si>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</si>
  <si>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</si>
  <si>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</si>
  <si>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</si>
  <si>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</si>
  <si>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</si>
  <si>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</si>
  <si>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</si>
  <si>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</si>
  <si>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</si>
  <si>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</si>
  <si>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</si>
  <si>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</si>
  <si>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</si>
  <si>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</si>
  <si>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</si>
  <si>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</si>
  <si>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</si>
  <si>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</si>
  <si>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</si>
  <si>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</si>
  <si>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</si>
  <si>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</si>
  <si>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</si>
  <si>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</si>
  <si>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</si>
  <si>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</si>
  <si>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</si>
  <si>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</si>
  <si>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</si>
  <si>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</si>
  <si>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</si>
  <si>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</si>
  <si>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</si>
  <si>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</si>
  <si>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</si>
  <si>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</si>
  <si>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Freight Aircraft, Light &amp; Medium Freight Trucks, Freight Ships, Freight Rail, Heavy Trucks</t>
  </si>
  <si>
    <t>Carbon Price</t>
  </si>
  <si>
    <t>Clean Electricity Standard</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</si>
  <si>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</si>
  <si>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</si>
  <si>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</si>
  <si>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</si>
  <si>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</si>
  <si>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</si>
  <si>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</si>
  <si>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</si>
  <si>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</si>
  <si>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</si>
  <si>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</si>
  <si>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</si>
  <si>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</si>
  <si>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</si>
  <si>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</si>
  <si>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</si>
  <si>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</si>
  <si>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</si>
  <si>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</si>
  <si>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</si>
  <si>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</si>
  <si>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</si>
  <si>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</si>
  <si>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</si>
  <si>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</si>
  <si>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</si>
  <si>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</si>
  <si>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</si>
  <si>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</si>
  <si>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</si>
  <si>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</si>
  <si>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</si>
  <si>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</si>
  <si>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</si>
  <si>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</si>
  <si>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</si>
  <si>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</si>
  <si>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</si>
  <si>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</si>
  <si>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</si>
  <si>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</si>
  <si>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</si>
  <si>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</si>
  <si>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</si>
  <si>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</si>
  <si>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</si>
  <si>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</si>
  <si>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</si>
  <si>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</si>
  <si>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</si>
  <si>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</si>
  <si>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</si>
  <si>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</si>
  <si>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</si>
  <si>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</si>
  <si>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</si>
  <si>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</si>
  <si>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</si>
  <si>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</si>
  <si>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</si>
  <si>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</si>
  <si>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</si>
  <si>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</si>
  <si>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</si>
  <si>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</si>
  <si>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</si>
  <si>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</si>
  <si>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</si>
  <si>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</si>
  <si>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</si>
  <si>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</si>
  <si>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</si>
  <si>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</si>
  <si>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</si>
  <si>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</si>
  <si>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</si>
  <si>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</si>
  <si>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</si>
  <si>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</si>
  <si>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</si>
  <si>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</si>
  <si>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</si>
  <si>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</si>
  <si>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</si>
  <si>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</si>
  <si>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</si>
  <si>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</si>
  <si>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</si>
  <si>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</si>
  <si>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</si>
  <si>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</si>
  <si>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</si>
  <si>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</si>
  <si>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</si>
  <si>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</si>
  <si>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</si>
  <si>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</si>
  <si>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</si>
  <si>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</si>
  <si>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</si>
  <si>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</si>
  <si>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</si>
  <si>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</si>
  <si>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</si>
  <si>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</si>
  <si>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</si>
  <si>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</si>
  <si>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</si>
  <si>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</si>
  <si>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</si>
  <si>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</si>
  <si>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</si>
  <si>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</si>
  <si>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</si>
  <si>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</si>
  <si>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</si>
  <si>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</si>
  <si>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</si>
  <si>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</si>
  <si>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</si>
  <si>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</si>
  <si>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</si>
  <si>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</si>
  <si>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</si>
  <si>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</si>
  <si>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</si>
  <si>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</si>
  <si>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</si>
  <si>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</si>
  <si>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</si>
  <si>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</si>
  <si>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</si>
  <si>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</si>
  <si>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</si>
  <si>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</si>
  <si>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</si>
  <si>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</si>
  <si>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</si>
  <si>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</si>
  <si>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</si>
  <si>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</si>
  <si>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</si>
  <si>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</si>
  <si>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</si>
  <si>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</si>
  <si>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</si>
  <si>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</si>
  <si>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</si>
  <si>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</si>
  <si>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</si>
  <si>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</si>
  <si>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</si>
  <si>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</si>
  <si>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</si>
  <si>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</si>
  <si>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</si>
  <si>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</si>
  <si>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</si>
  <si>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</si>
  <si>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</si>
  <si>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</si>
  <si>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</si>
  <si>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</si>
  <si>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</si>
  <si>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</si>
  <si>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</si>
  <si>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</si>
  <si>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</si>
  <si>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</si>
  <si>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</si>
  <si>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</si>
  <si>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</si>
  <si>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</si>
  <si>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</si>
  <si>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</si>
  <si>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</si>
  <si>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</si>
  <si>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</si>
  <si>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</si>
  <si>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</si>
  <si>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</si>
  <si>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</si>
  <si>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</si>
  <si>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</si>
  <si>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</si>
  <si>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</si>
  <si>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</si>
  <si>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</si>
  <si>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</si>
  <si>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</si>
  <si>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</si>
  <si>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</si>
  <si>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</si>
  <si>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</si>
  <si>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</si>
  <si>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</si>
  <si>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</si>
  <si>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</si>
  <si>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</si>
  <si>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</si>
  <si>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</si>
  <si>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</si>
  <si>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</si>
  <si>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</si>
  <si>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</si>
  <si>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</si>
  <si>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</si>
  <si>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</si>
  <si>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</si>
  <si>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</si>
  <si>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</si>
  <si>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</si>
  <si>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</si>
  <si>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</si>
  <si>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</si>
  <si>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</si>
  <si>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</si>
  <si>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</si>
  <si>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</si>
  <si>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</si>
  <si>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</si>
  <si>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</si>
  <si>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</si>
  <si>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</si>
  <si>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</si>
  <si>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</si>
  <si>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</si>
  <si>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</si>
  <si>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</si>
  <si>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</si>
  <si>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</si>
  <si>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</si>
  <si>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</si>
  <si>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</si>
  <si>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</si>
  <si>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</si>
  <si>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</si>
  <si>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**Description:** By default, carbon taxes apply to only domestically produced goods. If set to zero, this policy enables carbon tax border adjustments, meaning the carbon tax will apply to both domestically produced and imported goods.</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</si>
  <si>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</si>
  <si>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</si>
  <si>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</si>
  <si>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</si>
  <si>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</si>
  <si>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</si>
  <si>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</si>
  <si>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</si>
  <si>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</si>
  <si>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</si>
  <si>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</si>
  <si>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</si>
  <si>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</si>
  <si>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</si>
  <si>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</si>
  <si>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</si>
  <si>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</si>
  <si>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</si>
  <si>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</si>
  <si>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</si>
  <si>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</si>
  <si>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</si>
  <si>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</si>
  <si>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</si>
  <si>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</si>
  <si>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</si>
  <si>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</si>
  <si>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</si>
  <si>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</si>
  <si>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</si>
  <si>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</si>
  <si>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</si>
  <si>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Passenger cars, SUVs, Light and Medium Commercial Trucks</t>
  </si>
  <si>
    <t>Light and Medium Commercial Trucks</t>
  </si>
  <si>
    <t>Additional Perc Subsidy for Distributed Solar PV Capacity</t>
  </si>
  <si>
    <t>**Description:**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</si>
  <si>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</si>
  <si>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</si>
  <si>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</si>
  <si>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</si>
  <si>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</si>
  <si>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</si>
  <si>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</si>
  <si>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</si>
  <si>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</si>
  <si>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</si>
  <si>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</si>
  <si>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</si>
  <si>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</si>
  <si>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</si>
  <si>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</si>
  <si>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</si>
  <si>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</si>
  <si>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</si>
  <si>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</si>
  <si>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</si>
  <si>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</si>
  <si>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</si>
  <si>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</si>
  <si>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</si>
  <si>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</si>
  <si>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</si>
  <si>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</si>
  <si>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</si>
  <si>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</si>
  <si>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</si>
  <si>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</si>
  <si>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</si>
  <si>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</si>
  <si>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</si>
  <si>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</si>
  <si>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</si>
  <si>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</si>
  <si>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</si>
  <si>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</si>
  <si>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</si>
  <si>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</si>
  <si>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</si>
  <si>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</si>
  <si>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</si>
  <si>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</si>
  <si>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</si>
  <si>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</si>
  <si>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</si>
  <si>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</si>
  <si>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</si>
  <si>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</si>
  <si>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</si>
  <si>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</si>
  <si>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</si>
  <si>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</si>
  <si>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</si>
  <si>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</si>
  <si>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</si>
  <si>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</si>
  <si>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</si>
  <si>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</si>
  <si>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</si>
  <si>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</si>
  <si>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</si>
  <si>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</si>
  <si>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</si>
  <si>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</si>
  <si>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</si>
  <si>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</si>
  <si>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</si>
  <si>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</si>
  <si>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</si>
  <si>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</si>
  <si>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</si>
  <si>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</si>
  <si>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</si>
  <si>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</si>
  <si>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</si>
  <si>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</si>
  <si>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</si>
  <si>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</si>
  <si>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</si>
  <si>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</si>
  <si>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</si>
  <si>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</si>
  <si>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</si>
  <si>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</si>
  <si>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</si>
  <si>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</si>
  <si>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</si>
  <si>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</si>
  <si>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</si>
  <si>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</si>
  <si>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</si>
  <si>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</si>
  <si>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</si>
  <si>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</si>
  <si>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</si>
  <si>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</si>
  <si>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</si>
  <si>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</si>
  <si>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</si>
  <si>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</si>
  <si>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</si>
  <si>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</si>
  <si>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</si>
  <si>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</si>
  <si>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</si>
  <si>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</si>
  <si>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</si>
  <si>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</si>
  <si>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co2e cumulative</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</si>
  <si>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</si>
  <si>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</si>
  <si>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</si>
  <si>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</si>
  <si>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</si>
  <si>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</si>
  <si>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</si>
  <si>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</si>
  <si>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</si>
  <si>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</si>
  <si>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</si>
  <si>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</si>
  <si>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</si>
  <si>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</si>
  <si>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</si>
  <si>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</si>
  <si>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</si>
  <si>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</si>
  <si>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</si>
  <si>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</si>
  <si>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</si>
  <si>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</si>
  <si>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</si>
  <si>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</si>
  <si>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</si>
  <si>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</si>
  <si>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</si>
  <si>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</si>
  <si>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</si>
  <si>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</si>
  <si>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</si>
  <si>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</si>
  <si>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</si>
  <si>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</si>
  <si>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</si>
  <si>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</si>
  <si>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</si>
  <si>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</si>
  <si>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</si>
  <si>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</si>
  <si>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</si>
  <si>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</si>
  <si>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</si>
  <si>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</si>
  <si>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</si>
  <si>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</si>
  <si>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</si>
  <si>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CCS Subsidy</t>
  </si>
  <si>
    <t>GRA for CCS Subsidies</t>
  </si>
  <si>
    <t>GRA CCS subsidy</t>
  </si>
  <si>
    <t>Subsidy for Vehicle Battery Production</t>
  </si>
  <si>
    <t>Additional Subsidy for Vehicle Battery Production</t>
  </si>
  <si>
    <t>Vehicle Battery Production Subsidy</t>
  </si>
  <si>
    <t>trans battery subsidy</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</si>
  <si>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</si>
  <si>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</si>
  <si>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</si>
  <si>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</si>
  <si>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</si>
  <si>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</si>
  <si>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</si>
  <si>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 of capital costs</t>
  </si>
  <si>
    <t>$ / MWh</t>
  </si>
  <si>
    <t>Electricity CCS Subsidy</t>
  </si>
  <si>
    <t>Additional Subsidy for Elec CCS</t>
  </si>
  <si>
    <t>elec CCS subsidy</t>
  </si>
  <si>
    <t>$ / metric ton CO2e</t>
  </si>
  <si>
    <t>**Description:** This policy provides a dollar per metric ton CO2e subsidy, additional to any BAU subsidies.  // **Guidance for setting values:** The 45Q tax credits provide $85 per metric ton CO2e stored, which is included in the BAU case.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</si>
  <si>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</si>
  <si>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</si>
  <si>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</si>
  <si>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</si>
  <si>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</si>
  <si>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</si>
  <si>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</si>
  <si>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</si>
  <si>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</si>
  <si>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</si>
  <si>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</si>
  <si>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</si>
  <si>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</si>
  <si>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</si>
  <si>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</si>
  <si>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</si>
  <si>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</si>
  <si>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</si>
  <si>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</si>
  <si>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</si>
  <si>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</si>
  <si>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</si>
  <si>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</si>
  <si>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</si>
  <si>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</si>
  <si>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</si>
  <si>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</si>
  <si>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of new vehicles sold</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</si>
  <si>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t>
  </si>
  <si>
    <t>g CO2e / 2023 dollar</t>
  </si>
  <si>
    <t>g CO2 / 2023 dollar</t>
  </si>
  <si>
    <t>2023 dollars / metric ton CO2e abated, Annual average abatement (million metric tons CO2e)</t>
  </si>
  <si>
    <t>billion 2023 dollars / year</t>
  </si>
  <si>
    <t>billion 2023 dollars</t>
  </si>
  <si>
    <t>2023 dollars / employee-year</t>
  </si>
  <si>
    <t>kilowatt-hour / 2023 dollar</t>
  </si>
  <si>
    <t>2023 dollars / megawatt-hour (MWh)</t>
  </si>
  <si>
    <t>thousand BTU / 2023 dollar</t>
  </si>
  <si>
    <t>2023 dollars / short ton</t>
  </si>
  <si>
    <t>2023 dollars / thousand cubic feet</t>
  </si>
  <si>
    <t>2023 dollars / gallon</t>
  </si>
  <si>
    <t>2023 dollars / barrel of oil</t>
  </si>
  <si>
    <t>2023 dollars / kg</t>
  </si>
  <si>
    <t>2023 dollars / kilowatt-hour (kWh)</t>
  </si>
  <si>
    <t>million 2023 dollars / megawatt (MW)</t>
  </si>
  <si>
    <t>cost of eqpt. to produce 1 kg H2/yr (2023 dollars)</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</si>
  <si>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</si>
  <si>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</si>
  <si>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00b050, ad6600, 969696, f1bb18, 969696, c01b00, 620e7a, ff6400, ffff00, 00b050, 04ffaf, 000000, f1bb18, ff00ff, ad6600, c2dffd, 004185, 087bf1, 740000, f593e0, 004d10, af64ff, bfb088, 006363, ff9999, ccff33, 6e8000, c01b00, f593e0</t>
  </si>
  <si>
    <t>Hydrogen Production by Technology</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</si>
  <si>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</si>
  <si>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</si>
  <si>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</si>
  <si>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</si>
  <si>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</si>
  <si>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</si>
  <si>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</si>
  <si>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</si>
  <si>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</si>
  <si>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</si>
  <si>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</si>
  <si>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</si>
  <si>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</si>
  <si>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</si>
  <si>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</si>
  <si>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</si>
  <si>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</si>
  <si>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</si>
  <si>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</si>
  <si>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</si>
  <si>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Table ES-2:  Recent Trends in U.S. Greenhouse Gas Emissions and Sinks (MMT CO2 Eq.)</t>
  </si>
  <si>
    <t>Gas/Source</t>
  </si>
  <si>
    <t>HFCs</t>
  </si>
  <si>
    <t>PFCs</t>
  </si>
  <si>
    <t xml:space="preserve">CH4 </t>
  </si>
  <si>
    <t xml:space="preserve">N2O </t>
  </si>
  <si>
    <t>Net Emissions (Sources and Sinks)</t>
  </si>
  <si>
    <t>Notes: Total (gross) are emissions presented without LULUCF. Net emissions are presented with LULUCF. Totals may not sum due to independent rounding. Parentheses indicate negative values or sequestration.</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</si>
  <si>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total potential for this policy lever is sourced from EPA's 2024 Forestry and Agriculture Sector Mitigation Analysis, which evaluates various carbon price scenarios across both the forestry and agriculture sectors and considers land use competition. At a level of $100 per ton, the cropland and rice measures potential is roughly 10 MMT CO2e in 2050.</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</si>
  <si>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potential for this policy lever is sourced from EPA's 2024 Forestry and Agriculture Sector Mitigation Analysis, which evaluates various carbon price scenarios across both the forestry and agriculture sectors and considers land use competition. At a level of $100 per ton, the livestock measures potential is roughly 55 MMT CO2e in 2050.</t>
  </si>
  <si>
    <t>Hard Coal Power Plants with CCS, Lignite Power Plants with CCS, Natural Gas CCGT Power Plants  with CCS, Biomass Power Plants with 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</si>
  <si>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Percent Change Since 1990</t>
  </si>
  <si>
    <t>CH4 (excludes LULUCF sources)a</t>
  </si>
  <si>
    <t>N2O (excludes LULUCF sources)a</t>
  </si>
  <si>
    <t>Total Gross Emissions (Sources)a</t>
  </si>
  <si>
    <t>LULUCF Emissionsb</t>
  </si>
  <si>
    <t>LULUCF Carbon Stock Changec</t>
  </si>
  <si>
    <t>LULUCF Sector Net Totald</t>
  </si>
  <si>
    <t>a Gross emissions totals do not include CH4 and N2O emissions from LULUCF. LULUCF CH4 and N2O emissions are included in net emission totals.</t>
  </si>
  <si>
    <t>b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</si>
  <si>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c LULUCF carbon stock change is the net carbon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</si>
  <si>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d The LULUCF sector net total is the net sum of all LULUCF CH4 and N2O emissions to the atmosphere plus LULUCF net carbon stock changes.</t>
  </si>
  <si>
    <t>Enhanced Rock Weathering</t>
  </si>
  <si>
    <t>Fraction of Enhanced Rock Weathering Potential Achieved</t>
  </si>
  <si>
    <t>geoeng enhanced rock weathering</t>
  </si>
  <si>
    <t>Strefler et al., 2018, (used as a source on total acrege for our Fuhrman et al. data, https://content.cld.iop.org/journals/1748-9326/13/3/034010/revision2/ERL_034010_SD.pdf?Expires=1720629928&amp;Signature=jHMnzWhptSu-2LByE4KdFSDS-DnRp9gzhnqimxxA1RXqsDDTo015nrsWRJqNRyNqExM59e0IjQOWRK1k6zkpTdrMxwQTaE1yD5yczeGsUNqiCqXYn5Zfj08uJQ-HIiuHek1qKCp8Njc9HMrxocyo~nIcf7eRRWkaRfOclfayd-52YV1Dgwv9N~rc2fbap9xGqOB5p8gCkQDmkXX2z5QnMMIkGBr-tGCrxZUxe0CuCxiYpVtI3rRDXkIgQamshSf4yA1QfcIwukn3F564By~Ztx0vUTUvbT7CIcfvUNkYkQDSKpzzi50D2Nv7usXFRIyOckZu1AJWhhzHbzcwburKrQ__&amp;Key-Pair-Id=KL1D8TIY3N7T8</t>
  </si>
  <si>
    <t>**Description:**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t>
  </si>
  <si>
    <t>elec non BAU RACP</t>
  </si>
  <si>
    <t>**Description:** The BAU scenario includes a CES alternative compliance payment of roughly 180 $/MWh, meaning the model will not deploy any additional CES qualifying resources above this price in an attempt to meet the CES. Enabling this policy lifts this cap, meaning there is no price constraint on new resources.</t>
  </si>
  <si>
    <t xml:space="preserve">Lift the Clean Electricity Standard Alternative Compliance Payment </t>
  </si>
  <si>
    <t>Boolean Use Non BAU RPS Alternative Compliance Payment</t>
  </si>
  <si>
    <t>LULUCF sector</t>
  </si>
  <si>
    <t>geoengineering sector</t>
  </si>
  <si>
    <t>Produce District Heat with Electricity</t>
  </si>
  <si>
    <t>Residential Buildings</t>
  </si>
  <si>
    <t>Share of Generation from Clean Sources (including CCS)</t>
  </si>
  <si>
    <t>Carbon Dioxide Removal</t>
  </si>
  <si>
    <t>Distributed Solar Capacity Requirement</t>
  </si>
  <si>
    <t>Min Required Rooftop Solar Capacity</t>
  </si>
  <si>
    <t>bldgs min req rooftop solar</t>
  </si>
  <si>
    <t>MW</t>
  </si>
  <si>
    <t>Ban New Power Plant Retrofits</t>
  </si>
  <si>
    <t>Boolean Ban New Power Plant Retrofits</t>
  </si>
  <si>
    <t>elec ban new power plant retrofits</t>
  </si>
  <si>
    <t>**Description:** This policy prevents new capacity of the selected CCS plant type(s) from being built to replace existing non-CCS plants.</t>
  </si>
  <si>
    <t>Feedstock Shifting</t>
  </si>
  <si>
    <t>indst feedstock shifting</t>
  </si>
  <si>
    <t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t>
  </si>
  <si>
    <t>Solar PV for Hydrogen Production</t>
  </si>
  <si>
    <t>Onshore Wind for Hydrogen Production</t>
  </si>
  <si>
    <t>Offshore Wind for Hydrogen Production</t>
  </si>
  <si>
    <t>0099CC</t>
  </si>
  <si>
    <t>0-153-204</t>
  </si>
  <si>
    <t>0-102-153</t>
  </si>
  <si>
    <t>ffff99</t>
  </si>
  <si>
    <t>255-255-153</t>
  </si>
  <si>
    <t>District Heat &amp; Hydrogen / District Heat</t>
  </si>
  <si>
    <t>Hydrogen Grid Electricity Use</t>
  </si>
  <si>
    <t>Dedicated Clean Sources for Hydrogen Production</t>
  </si>
  <si>
    <t>Output Electricity from Dedicated Clean Sources for Hydrogen Production;Output Hydrogen Sector Grid Electricity Use;Output District Heat Electricity Use; Output Waste Management Electricity Use; Output Agriculture Electricity Use; Output Transportation Sector Electricity Use; Output Industry Sector Electricity Use; Output Buildings Sector Electricity Use</t>
  </si>
  <si>
    <t>Dedicated Clean Sources for Hydrogen Production, Hydrogen Grid Electricity Use,District Heat, Water &amp; Waste, Agriculture, Transportation, Industry, Buildings</t>
  </si>
  <si>
    <t>f1bb18,ff6400,620e7a, f593e0, 04ffaf, c01b00, 969696, 087bf1</t>
  </si>
  <si>
    <t>Marginal Dispatch Cost of Electricity</t>
  </si>
  <si>
    <t>Output Average Annual Marginal Dispatch Cost for Electricity</t>
  </si>
  <si>
    <t>Output Hydrogen Produced by Pathway[electrolysis]; Output Hydrogen Produced by Pathway[natural gas reforming]; Output Hydrogen Produced by Pathway[coal gasification]; Output Hydrogen Produced by Pathway[biomass gasification]; Output Hydrogen Produced by Pathway[hydrocarbon partial oxidation]; Output Hydrogen Produced by Pathway[electrolysis with guaranteed clean electricity]; Output Hydrogen Produced by Pathway[natural gas reforming with CCS]</t>
  </si>
  <si>
    <t>Electrolysis with Avg Grid Electricity, Steam Methane Reforming, Coal Gasification, Biomass Gasification, Partial Oxidation of Hydrocarbons, Electrolysis with New Clean Electricity (Green H2), Steam Methane Reforming w/CCS (Blue H2)</t>
  </si>
  <si>
    <t>Fraction of Feedstock Shifted</t>
  </si>
  <si>
    <t>Hydrogen Production Pathways</t>
  </si>
  <si>
    <t>Electrolysis with Avg Grid Electricity</t>
  </si>
  <si>
    <t>Steam Methane Reforming</t>
  </si>
  <si>
    <t>Coal Gasification</t>
  </si>
  <si>
    <t>Biomass Gasification</t>
  </si>
  <si>
    <t>Partial Oxidation of Hydrocarbons</t>
  </si>
  <si>
    <t>Electrolysis with New Clean Electricity (Green H2)</t>
  </si>
  <si>
    <t>Steam Methane Reforming with CCS (Blue H2)</t>
  </si>
  <si>
    <t>bfbfbf</t>
  </si>
  <si>
    <t>191-191-191</t>
  </si>
  <si>
    <t>128-128-128</t>
  </si>
  <si>
    <t>f1bb18, bfbfbf, 000000, ad6600, 808080, 00b050, 087bf1</t>
  </si>
  <si>
    <t>Non-BAU Zero-Emission Vehicle Sales Standard by Subregion</t>
  </si>
  <si>
    <t>trans non BAU ZEV minimum</t>
  </si>
  <si>
    <t>**Description:** This policy applies non-BAU assumptions for state level minimum ZEV requirements (specified through input data). In the United States model, this tests reversing state level Advanced Clean Cars and Advanced Clean Trucks requirements starting in 2025.</t>
  </si>
  <si>
    <t>Boolean Use Non BAU Minimum Required ZEV Sales Percentage by Subregion</t>
  </si>
  <si>
    <t>Boolean Use Non BAU Process Emissions Additions</t>
  </si>
  <si>
    <t>Boolean Use Non BAU Hydrogen Shifting</t>
  </si>
  <si>
    <t>Hydrogen Steam Methane Reforming</t>
  </si>
  <si>
    <t>hydgn non BAU shift</t>
  </si>
  <si>
    <t>Shift Hydrogen Production Pathways</t>
  </si>
  <si>
    <t>Non BAU Hydrogen Production Shifting</t>
  </si>
  <si>
    <t>**Description:** By default, this policy causes a percentage of merchant hydrogen (i.e. hydrogen produced for sale, not hydrogen produced and consumed on-site within a facility) to be produced via electrolysis rather than via other production pathways. If the Non BAU Hydrogen Production Pathways lever is enabled, this lever works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Current Policies scenario due to hydrogen tax credits provided by the Inflation Reduction Act.</t>
  </si>
  <si>
    <t>**Description:** By default, the Shift Hydrogen Production Pathways lever causes a percentage of merchant hydrogen (i.e. hydrogen produced for sale, not hydrogen produced and consumed on-site within a facility) to be produced via electrolysis rather than via other production pathways. If the Non BAU Hydrogen Production Pathways lever is enabled, it causes hydrogen production pathway shifting to work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Current Policies scenario due to hydrogen tax credits provided by the Inflation Reduction Act. Enabling this lever can be used to model repealing the Inflation Reduction Act tax credits.</t>
  </si>
  <si>
    <t>Boolean Use Non BAU Industry CCS Subsidies</t>
  </si>
  <si>
    <t>Non BAU Industry CCS Subsidy</t>
  </si>
  <si>
    <t>indst non BAU CCS</t>
  </si>
  <si>
    <t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t>
  </si>
  <si>
    <t>Boolean Use Non BAU Distributed Solar Capacity</t>
  </si>
  <si>
    <t>Non BAU Distributed Solar Capacity</t>
  </si>
  <si>
    <t>non BAU dist solar</t>
  </si>
  <si>
    <t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t>
  </si>
  <si>
    <t>**Description:** This policy represents increasing the deployment of EV charging stations, including DC Fast and Level 2 charging stations.  A negative value implies removing chargers relative to the Current Policies scenario.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</si>
  <si>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</si>
  <si>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 change in miles/gal</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</si>
  <si>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</si>
  <si>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**Description:** This policy specifies a dollar per kilowatt-hour subsidy for production of vehicle batteries, additional to any BAU subsidies. The subsidy will only be applied to the fraction of vehicle batteries produced domestically. A negative value implies a tax or removal of subsidies. // **Guidance for setting values:** The Inflation Reduction Act includes a $35/kWh tax credit for battery cells and a $10/kWh tax credit for assembly for onroad vehicles, which are included in the BAU case.</t>
  </si>
  <si>
    <t>**Description:** This policy provides a subsidy in units of dollar per megawatt-hour electricity supplied to the grid, additional to any BAU subsidies. A negative value implies a tax or removal of subsidies.  // **Guidance for setting values:** The BAU case has grid batteries claiming the Subsidy for Grid Battery Capacity, not a subsidy per unit output.</t>
  </si>
  <si>
    <t>**Description:** This policy subsidizes a percentage of grid battery capacity costs, additional to any BAU capacity construction subsidies. A negative value implies a tax or removal of subsidies. // **Guidance for setting values:** We assume IRA tax credits of 41.6%, based on assumptions on which share of new projects qualify for various bonus credits.</t>
  </si>
  <si>
    <t>**Description:** This policy increases CO2 sequestration by forests through improved forest management practices. A negative values implies less sequestration compared to the Current Policies scenario.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forest management potential is roughly 80 MMT CO2e in 2050.</t>
  </si>
  <si>
    <t>**Description:**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t>
  </si>
  <si>
    <t>**Description:** The business-as-usual case includes all planned CCUS retrofits (as modeled by the EPA for its latest GHG standards for power plants). This policy assumes those retrofits do not happen.</t>
  </si>
  <si>
    <t>EPA Category</t>
  </si>
  <si>
    <t>CO2/Fossil Fuel Combustion/Electric Power Sector</t>
  </si>
  <si>
    <t>CO2/Fossil Fuel Combustion/Transportation</t>
  </si>
  <si>
    <t>CO2/Fossil Fuel Combustion/Industrial</t>
  </si>
  <si>
    <t>CO2/Fossil Fuel Combustion/Residential</t>
  </si>
  <si>
    <t>CO2/Fossil Fuel Combustion/Commercial</t>
  </si>
  <si>
    <t>CO2/Non-Energy Use of Fuels</t>
  </si>
  <si>
    <t>CO2/Natural Gas Systems</t>
  </si>
  <si>
    <t>CO2/Cement Production</t>
  </si>
  <si>
    <t>CO2/Lime Production</t>
  </si>
  <si>
    <t>CO2/Other Process Uses of Carbonates</t>
  </si>
  <si>
    <t>CO2/Glass Production</t>
  </si>
  <si>
    <t>CO2/Soda Ash Production</t>
  </si>
  <si>
    <t>CO2/Carbon Dioxide Consumption</t>
  </si>
  <si>
    <t>CO2/Incineration of Waste</t>
  </si>
  <si>
    <t>CO2/Titanium Dioxide Production</t>
  </si>
  <si>
    <t>CO2/Aluminum Production</t>
  </si>
  <si>
    <t>CO2/Iron and Steel Production &amp; Metallurgical Coke Production</t>
  </si>
  <si>
    <t>CO2/Ferroalloy Production</t>
  </si>
  <si>
    <t>CO2/Ammonia Production</t>
  </si>
  <si>
    <t>CO2/Urea Consumption for Non-Agricultural Purposes</t>
  </si>
  <si>
    <t>CO2/Phosphoric Acid Production</t>
  </si>
  <si>
    <t>CO2/Petrochemical Production</t>
  </si>
  <si>
    <t>CO2/Carbide Production and Consumption</t>
  </si>
  <si>
    <t>CO2/Lead Production</t>
  </si>
  <si>
    <t>CO2/Zinc Production</t>
  </si>
  <si>
    <t>CO2/Petroleum Systems</t>
  </si>
  <si>
    <t>CO2/Abandoned Oil and Gas Wells</t>
  </si>
  <si>
    <t>CO2/Magnesium Production and Processing</t>
  </si>
  <si>
    <t>CO2/Coal Mining</t>
  </si>
  <si>
    <t>CO2/Liming</t>
  </si>
  <si>
    <t>CO2/Urea Fertilization</t>
  </si>
  <si>
    <t>Sum CH4</t>
  </si>
  <si>
    <t>CH4/Stationary Combustion</t>
  </si>
  <si>
    <t>CH4/Mobile Combustion</t>
  </si>
  <si>
    <t>CH4/Coal Mining</t>
  </si>
  <si>
    <t>CH4/Abandoned Underground Coal Mines</t>
  </si>
  <si>
    <t>CH4/Natural Gas Systems</t>
  </si>
  <si>
    <t>CH4/Petroleum Systems</t>
  </si>
  <si>
    <t>CH4/Abandoned Oil and Gas Wells</t>
  </si>
  <si>
    <t>CH4/Petrochemical Production</t>
  </si>
  <si>
    <t>CH4/Carbide Production and Consumption</t>
  </si>
  <si>
    <t>CH4/Iron and Steel Production &amp; Metallurgical Coke Production</t>
  </si>
  <si>
    <t>CH4/Ferroalloy Production</t>
  </si>
  <si>
    <t>CH4/Enteric Fermentation</t>
  </si>
  <si>
    <t>CH4/Manure Management</t>
  </si>
  <si>
    <t>CH4/Rice Cultivation</t>
  </si>
  <si>
    <t>CH4/Field Burning of Agricultural Residues</t>
  </si>
  <si>
    <t>CH4/Landfills</t>
  </si>
  <si>
    <t>CH4/Wastewater Treatment</t>
  </si>
  <si>
    <t>CH4/Composting</t>
  </si>
  <si>
    <t>CH4/Anaerobic Digestion at Biogas Facilities</t>
  </si>
  <si>
    <t>CH4/Incineration of Waste</t>
  </si>
  <si>
    <t>Sum N2O</t>
  </si>
  <si>
    <t>N2O/Stationary Combustion</t>
  </si>
  <si>
    <t>N2O/Mobile Combustion</t>
  </si>
  <si>
    <t>N2O/Adipic Acid Production</t>
  </si>
  <si>
    <t>N2O/Nitric Acid Production</t>
  </si>
  <si>
    <t>N2O/Manure Management</t>
  </si>
  <si>
    <t>N2O/Agricultural Soil Management</t>
  </si>
  <si>
    <t>N2O/Field Burning of Agricultural Residues</t>
  </si>
  <si>
    <t>N2O/Wastewater Treatment</t>
  </si>
  <si>
    <t>N2O/N₂O from Product Uses</t>
  </si>
  <si>
    <t>N2O/Caprolactam, Glyoxal, and Glyoxylic Acid Production</t>
  </si>
  <si>
    <t>N2O/Incineration of Waste</t>
  </si>
  <si>
    <t>N2O/Composting</t>
  </si>
  <si>
    <t>N2O/Electronics Industry</t>
  </si>
  <si>
    <t>N2O/Natural Gas Systems</t>
  </si>
  <si>
    <t>N2O/Petroleum Systems</t>
  </si>
  <si>
    <t>Sum HFCs, PFCs, SF₆ and NF₃</t>
  </si>
  <si>
    <t>Sum HFCs</t>
  </si>
  <si>
    <t>HFC</t>
  </si>
  <si>
    <t>HFC/Substitution of Ozone Depleting Substances</t>
  </si>
  <si>
    <t>HFC/HCFC-22 Production</t>
  </si>
  <si>
    <t>HFC/Electronics Industry</t>
  </si>
  <si>
    <t>HFC/Magnesium Production and Processing</t>
  </si>
  <si>
    <t>Sum PFCs</t>
  </si>
  <si>
    <t>PFC/Aluminum Production</t>
  </si>
  <si>
    <t>PFC/Electronics Industry</t>
  </si>
  <si>
    <t>SF6/Electrical Transmission and Distribution</t>
  </si>
  <si>
    <t>Sum SF₆</t>
  </si>
  <si>
    <t>PFC/Electrical Transmission and Distribution</t>
  </si>
  <si>
    <t>SF6/Electronics Industry</t>
  </si>
  <si>
    <t>SF6/Magnesium Production and Processing</t>
  </si>
  <si>
    <t>Sum NF₃</t>
  </si>
  <si>
    <t>NF3/Electronics Industry</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</si>
  <si>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</si>
  <si>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</si>
  <si>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</si>
  <si>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</si>
  <si>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</si>
  <si>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</si>
  <si>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</si>
  <si>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</si>
  <si>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</si>
  <si>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</si>
  <si>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</si>
  <si>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</si>
  <si>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</si>
  <si>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</si>
  <si>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</si>
  <si>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</si>
  <si>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</si>
  <si>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</si>
  <si>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</si>
  <si>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</si>
  <si>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</si>
  <si>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</si>
  <si>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</si>
  <si>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</si>
  <si>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</si>
  <si>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</si>
  <si>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</si>
  <si>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</si>
  <si>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</si>
  <si>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</si>
  <si>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</si>
  <si>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</si>
  <si>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</si>
  <si>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</si>
  <si>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</si>
  <si>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</si>
  <si>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</si>
  <si>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</si>
  <si>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 xml:space="preserve">disaggByST_sourcesubsource(Fossil Fuel Combustion,Transportation,CO2) </t>
  </si>
  <si>
    <t>AK</t>
  </si>
  <si>
    <t>AL</t>
  </si>
  <si>
    <t>AR</t>
  </si>
  <si>
    <t>AZ</t>
  </si>
  <si>
    <t>CA</t>
  </si>
  <si>
    <t>CT</t>
  </si>
  <si>
    <t>DC</t>
  </si>
  <si>
    <t>DE</t>
  </si>
  <si>
    <t>FL</t>
  </si>
  <si>
    <t>GA</t>
  </si>
  <si>
    <t>HI</t>
  </si>
  <si>
    <t>IA</t>
  </si>
  <si>
    <t>ID</t>
  </si>
  <si>
    <t>IL</t>
  </si>
  <si>
    <t>IN</t>
  </si>
  <si>
    <t>KS</t>
  </si>
  <si>
    <t>KY</t>
  </si>
  <si>
    <t>LA</t>
  </si>
  <si>
    <t>MA</t>
  </si>
  <si>
    <t>MD</t>
  </si>
  <si>
    <t>ME</t>
  </si>
  <si>
    <t>MI</t>
  </si>
  <si>
    <t>MN</t>
  </si>
  <si>
    <t>MO</t>
  </si>
  <si>
    <t>MS</t>
  </si>
  <si>
    <t>MT</t>
  </si>
  <si>
    <t>NC</t>
  </si>
  <si>
    <t>ND</t>
  </si>
  <si>
    <t>NH</t>
  </si>
  <si>
    <t>NJ</t>
  </si>
  <si>
    <t>NM</t>
  </si>
  <si>
    <t>NV</t>
  </si>
  <si>
    <t>NY</t>
  </si>
  <si>
    <t>OH</t>
  </si>
  <si>
    <t>OK</t>
  </si>
  <si>
    <t>OR</t>
  </si>
  <si>
    <t>PA</t>
  </si>
  <si>
    <t>RI</t>
  </si>
  <si>
    <t>SC</t>
  </si>
  <si>
    <t>SD</t>
  </si>
  <si>
    <t>TN</t>
  </si>
  <si>
    <t>TX</t>
  </si>
  <si>
    <t>UT</t>
  </si>
  <si>
    <t>VA</t>
  </si>
  <si>
    <t>VT</t>
  </si>
  <si>
    <t>WA</t>
  </si>
  <si>
    <t>WI</t>
  </si>
  <si>
    <t>WV</t>
  </si>
  <si>
    <t>WY</t>
  </si>
  <si>
    <t>disaggByST_sourcesubsource(Fossil Fuel Combustion,Electricity Generation,CO2)</t>
  </si>
  <si>
    <t>disaggByST_sourcesubsource(Fossil Fuel Combustion,Industrial,CO2)</t>
  </si>
  <si>
    <t>disaggByST_sourcesubsource(Fossil Fuel Combustion,Residential,CO2)</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</si>
  <si>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</si>
  <si>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</si>
  <si>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</si>
  <si>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</si>
  <si>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</si>
  <si>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</si>
  <si>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</si>
  <si>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</si>
  <si>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</si>
  <si>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disaggByST_source(Non-Energy Uses of Fossil Fuels,CO2)</t>
  </si>
  <si>
    <t>disaggByST_subsource(Iron and Steel Production,CO2)</t>
  </si>
  <si>
    <t>disaggByST_subsource(Cement Production,CO2)</t>
  </si>
  <si>
    <t>disaggByST_subsource(Petroleum Systems,CO2)</t>
  </si>
  <si>
    <t>FO</t>
  </si>
  <si>
    <t>disaggByST_subsource(Natural Gas Systems,CO2)</t>
  </si>
  <si>
    <t xml:space="preserve">disaggByST_subsource(Petrochemical Production,CO2) </t>
  </si>
  <si>
    <t>disaggByST_subsource(Ammonia Production,CO2)</t>
  </si>
  <si>
    <t>disaggByST_subsource(Lime Production,CO2)</t>
  </si>
  <si>
    <t>disaggByST_source(Incineration of Waste,CO2)</t>
  </si>
  <si>
    <t>disaggByST_subsource(Other Process Uses of Carbonates,CO2)</t>
  </si>
  <si>
    <t>disaggByST_source(Urea Fertilization,CO2)</t>
  </si>
  <si>
    <t>disaggByST_subsource(Carbon Dioxide Consumption,CO2)</t>
  </si>
  <si>
    <t>disaggByST_subsource(Urea Consumption for Non-Agricultural Uses,CO2)</t>
  </si>
  <si>
    <t>disaggByST_source(Liming,CO2)</t>
  </si>
  <si>
    <t>disaggByST_subsource(Ferroalloy Production,CO2)</t>
  </si>
  <si>
    <t>disaggByST_subsource(Soda Ash Production,CO2)</t>
  </si>
  <si>
    <t>disaggByST_subsource(Titanium Dioxide Production,CO2)</t>
  </si>
  <si>
    <t>disaggByST_subsource(Aluminum Production,CO2)</t>
  </si>
  <si>
    <t>disaggByST_subsource(Glass Production,CO2)</t>
  </si>
  <si>
    <t>disaggByST_subsource(Zinc Production,CO2)</t>
  </si>
  <si>
    <t>disaggByST_subsource(Phosphoric Acid Production,CO2)</t>
  </si>
  <si>
    <t>disaggByST_subsource(Lead Production,CO2)</t>
  </si>
  <si>
    <t>disaggByST_subsource(Silicon Carbide Production and Consumption,CO2)</t>
  </si>
  <si>
    <t xml:space="preserve">disaggByST_subsource(Coal Mining,CO2) </t>
  </si>
  <si>
    <t>National</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</si>
  <si>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</si>
  <si>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</si>
  <si>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</si>
  <si>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</si>
  <si>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</si>
  <si>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</si>
  <si>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</si>
  <si>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</si>
  <si>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</si>
  <si>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</si>
  <si>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</si>
  <si>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</si>
  <si>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disaggByST_source_all(Enteric Fermentation)</t>
  </si>
  <si>
    <t xml:space="preserve">disaggByST_subsource(Natural Gas Systems,CH4) </t>
  </si>
  <si>
    <t xml:space="preserve">disaggByST_subsource(Landfills,CH4) </t>
  </si>
  <si>
    <t xml:space="preserve">disaggByST_source(Manure Management,CH4) </t>
  </si>
  <si>
    <t xml:space="preserve">disaggByST_subsource(Coal Mining,CH4) </t>
  </si>
  <si>
    <t>disaggByST_subsource(Petroleum Systems,CH4)</t>
  </si>
  <si>
    <t xml:space="preserve">disaggByST_source(Wastewater Treatment and Discharge,CH4) </t>
  </si>
  <si>
    <t xml:space="preserve">disaggByST_source(Rice Cultivation,CH4) </t>
  </si>
  <si>
    <t>disaggByST_source(Fossil Fuel Combustion,CH4)</t>
  </si>
  <si>
    <t xml:space="preserve">disaggByST_subsource(Transportation,CH4) </t>
  </si>
  <si>
    <t>disaggByST_subsource(Abandoned Wells,CH4)</t>
  </si>
  <si>
    <t xml:space="preserve">disaggByST_subsource(Abandoned Coal Mines,CH4) </t>
  </si>
  <si>
    <t xml:space="preserve">disaggByST_subsource(Composting,CH4) </t>
  </si>
  <si>
    <t xml:space="preserve">disaggByST_source(Field Burning of Agricultural Residues,CH4)  </t>
  </si>
  <si>
    <t xml:space="preserve">disaggByST_subsource(Petrochemical Production,CH4) </t>
  </si>
  <si>
    <t xml:space="preserve">disaggByST_subsource(Ferroalloy Production,CH4) </t>
  </si>
  <si>
    <t xml:space="preserve">disaggByST_subsource(Silicon Carbide Production and Consumption,CH4) </t>
  </si>
  <si>
    <t xml:space="preserve">disaggByST_subsource(Iron and Steel Production,CH4) </t>
  </si>
  <si>
    <t>disaggByST_subsource(Anaerobic digestion at biogas facilities,CH4)</t>
  </si>
  <si>
    <t xml:space="preserve">disaggByST_source(Incineration of Waste,CH4) </t>
  </si>
  <si>
    <t>CH4/International Bunker Fuels</t>
  </si>
  <si>
    <t xml:space="preserve">disaggByST_subsource(International Bunker Fuels,CH4) </t>
  </si>
  <si>
    <t>disaggByST_source(Agricultural Soil Management,N2O)</t>
  </si>
  <si>
    <t>disaggByST_source(Fossil Fuel Combustion,N2O)</t>
  </si>
  <si>
    <t>disaggByST_subsource(Transportation,N2O)</t>
  </si>
  <si>
    <t>disaggByST_source(Manure Management,N2O)</t>
  </si>
  <si>
    <t>disaggByST_subsource(Adipic Acid Production,N2O)</t>
  </si>
  <si>
    <t>disaggByST_subsource(Nitric Acid Production,N2O)</t>
  </si>
  <si>
    <t>disaggByST_source(Wastewater Treatment and Discharge,N2O)</t>
  </si>
  <si>
    <t>N2O/N2O from Product Uses</t>
  </si>
  <si>
    <t>disaggByST_subsource(N2O from Product Uses,N2O)</t>
  </si>
  <si>
    <t>disaggByST_subsource(Composting,N2O)</t>
  </si>
  <si>
    <t>disaggByST_subsource(Caprolactam, Glyoxal and Glyoxylic Acid Production,N2O)</t>
  </si>
  <si>
    <t>disaggByST_source(Incineration of Waste,N2O)</t>
  </si>
  <si>
    <t>disaggByST_source(Electronics Industry,N2O)</t>
  </si>
  <si>
    <t>disaggByST_source(Field Burning of Agricultural Residues,N2O)</t>
  </si>
  <si>
    <t>disaggByST_subsource(Petroleum Systems,N2O)</t>
  </si>
  <si>
    <t xml:space="preserve">disaggByST_subsource(Natural Gas Systems,N2O) </t>
  </si>
  <si>
    <t>N2O/International Bunker Fuels</t>
  </si>
  <si>
    <t>disaggByST_subsource(International Bunker Fuels,N2O)</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</si>
  <si>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</si>
  <si>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</si>
  <si>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</si>
  <si>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</si>
  <si>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</si>
  <si>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</si>
  <si>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</si>
  <si>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</si>
  <si>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</si>
  <si>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</si>
  <si>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</si>
  <si>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</si>
  <si>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</si>
  <si>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</si>
  <si>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</si>
  <si>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</si>
  <si>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</si>
  <si>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</si>
  <si>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</si>
  <si>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</si>
  <si>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disaggByST_source(Electronics Industry,HFC)</t>
  </si>
  <si>
    <t>HFC/Magnesium Production</t>
  </si>
  <si>
    <t>disaggByST_subsource(Magnesium Production,HFC)</t>
  </si>
  <si>
    <t>disaggByST_source(Electronics Industry,PFC)</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</si>
  <si>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</si>
  <si>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</si>
  <si>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</si>
  <si>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</si>
  <si>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</si>
  <si>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</si>
  <si>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</si>
  <si>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</si>
  <si>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</si>
  <si>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disaggByST_source(Electronics Industry,SF6)</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</si>
  <si>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</si>
  <si>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</si>
  <si>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</si>
  <si>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</si>
  <si>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</si>
  <si>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</si>
  <si>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</si>
  <si>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</si>
  <si>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</si>
  <si>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Business as Usual</t>
  </si>
  <si>
    <t>abrv</t>
  </si>
  <si>
    <t>state</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</si>
  <si>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</si>
  <si>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</si>
  <si>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</si>
  <si>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</si>
  <si>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</si>
  <si>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</si>
  <si>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</si>
  <si>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</si>
  <si>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</si>
  <si>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</si>
  <si>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</si>
  <si>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</si>
  <si>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</si>
  <si>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</si>
  <si>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</si>
  <si>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Alaska</t>
  </si>
  <si>
    <t>Alabama</t>
  </si>
  <si>
    <t>Arkansas</t>
  </si>
  <si>
    <t>Arizona</t>
  </si>
  <si>
    <t>California</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</si>
  <si>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</si>
  <si>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</si>
  <si>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</si>
  <si>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</si>
  <si>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</si>
  <si>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</si>
  <si>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</si>
  <si>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</si>
  <si>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</si>
  <si>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</si>
  <si>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</si>
  <si>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Connecticut</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</si>
  <si>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</si>
  <si>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</si>
  <si>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</si>
  <si>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</si>
  <si>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</si>
  <si>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Delaware</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</si>
  <si>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</si>
  <si>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</si>
  <si>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</si>
  <si>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</si>
  <si>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Florida</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</si>
  <si>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</si>
  <si>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</si>
  <si>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</si>
  <si>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Georgia</t>
  </si>
  <si>
    <t>Hawaii</t>
  </si>
  <si>
    <t>Iowa</t>
  </si>
  <si>
    <t>Idaho</t>
  </si>
  <si>
    <t>Illinois</t>
  </si>
  <si>
    <t>Indiana</t>
  </si>
  <si>
    <t>Kansas</t>
  </si>
  <si>
    <t>Kentucky</t>
  </si>
  <si>
    <t>The Kentucky Climate Action Plan Council, created by a Governor-issued report, recommended a target in 2011 to achieve a 20% reduction in GHG emissions below 1990 levels by 2030.</t>
  </si>
  <si>
    <t>20% below 1990 levels by 2030</t>
  </si>
  <si>
    <t>Louisiana</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</si>
  <si>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</si>
  <si>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</si>
  <si>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</si>
  <si>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</si>
  <si>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Massachusetts</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</si>
  <si>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</si>
  <si>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</si>
  <si>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</si>
  <si>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</si>
  <si>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Maryland</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</si>
  <si>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</si>
  <si>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</si>
  <si>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</si>
  <si>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</si>
  <si>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</si>
  <si>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Maine</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</si>
  <si>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</si>
  <si>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</si>
  <si>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</si>
  <si>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</si>
  <si>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Michigan</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</si>
  <si>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</si>
  <si>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</si>
  <si>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</si>
  <si>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</si>
  <si>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</si>
  <si>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Minnesota</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</si>
  <si>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</si>
  <si>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</si>
  <si>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</si>
  <si>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</si>
  <si>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</si>
  <si>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Missouri</t>
  </si>
  <si>
    <t>Mississippi</t>
  </si>
  <si>
    <t>Montana</t>
  </si>
  <si>
    <t>The Montana Climate Solutions Council, created by the Governor, recommended a target in 2020 to achieve economy-wide GHG neutrality between 2045–2050.</t>
  </si>
  <si>
    <t>North Carolina</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</si>
  <si>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</si>
  <si>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</si>
  <si>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</si>
  <si>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North Dakota</t>
  </si>
  <si>
    <t>Nebraska</t>
  </si>
  <si>
    <t>New Hampshire</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</si>
  <si>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</si>
  <si>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</si>
  <si>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</si>
  <si>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</si>
  <si>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New Jersey</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</si>
  <si>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</si>
  <si>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</si>
  <si>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</si>
  <si>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</si>
  <si>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</si>
  <si>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New Mexico</t>
  </si>
  <si>
    <t>New Mexico set an executive target in 2019 to reduce GHG emissions 45% below 2005 levels by 2030.</t>
  </si>
  <si>
    <t>45% below 2005 levels by 2030</t>
  </si>
  <si>
    <t>Nevada</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</si>
  <si>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</si>
  <si>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</si>
  <si>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</si>
  <si>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New York</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</si>
  <si>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</si>
  <si>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</si>
  <si>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</si>
  <si>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Ohio</t>
  </si>
  <si>
    <t>Oklahoma</t>
  </si>
  <si>
    <t>Oregon</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</si>
  <si>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</si>
  <si>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</si>
  <si>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</si>
  <si>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</si>
  <si>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Pennsylvania</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</si>
  <si>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</si>
  <si>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</si>
  <si>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</si>
  <si>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</si>
  <si>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Rhode Island</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</si>
  <si>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</si>
  <si>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</si>
  <si>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</si>
  <si>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</si>
  <si>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South Carolina</t>
  </si>
  <si>
    <t>South Dakota</t>
  </si>
  <si>
    <t>Tennessee</t>
  </si>
  <si>
    <t>Texas</t>
  </si>
  <si>
    <t>Utah</t>
  </si>
  <si>
    <t>Virginia</t>
  </si>
  <si>
    <t>Virginia enacted a statutory target in 2020 to achieve net-zero GHG emissions across all sectors by 2045.</t>
  </si>
  <si>
    <t>Vermont</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</si>
  <si>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</si>
  <si>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</si>
  <si>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</si>
  <si>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Washington</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</si>
  <si>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</si>
  <si>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</si>
  <si>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</si>
  <si>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Wisconsin</t>
  </si>
  <si>
    <t>West Virginia</t>
  </si>
  <si>
    <t>Wyoming</t>
  </si>
  <si>
    <t>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 Output Electricity Generation by Type[crude oil es]; Output Electricity Generation by Type[lignite es]; Output Electricity Generation by Type[hard coal w CCS es]; Output Electricity Generation by Type[hard coal es]; Output Net Imports of Electricity</t>
  </si>
  <si>
    <t>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 Imported Electricity</t>
  </si>
  <si>
    <t>620e7a, 65fffb, 00b050, ff6400, f1bb18, ffff00, c2dffd, 087bf1, 004185, e5ffcc, ff9999, ccff33, 04ffaf, bfb088, ff00ff, 000000, f593e0, ff0000, 9b1cb0, c01b00, 6e8000, 004d10, 009999, 969696, b49f00</t>
  </si>
  <si>
    <t>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Type[crude oil es]; Output Change in Electricity Generation by Type[lignite es]; Output Change in Electricity Generation by Type[hard coal w CCS es]; Output Change in Electricity Generation by Type[hard coal es]; Output Change in Net Imports of Electricity</t>
  </si>
  <si>
    <t>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 Imported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</si>
  <si>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Capacity[crude oil es]; Output Electricity Generation Capacity[lignite es]; Output Electricity Generation Capacity[hard coal w CCS es]; Output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</si>
  <si>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t>
  </si>
  <si>
    <t>af64ff, 620e7a, 65fffb, 00b050, ff6400, f1bb18, ffff00, c2dffd, 087bf1, 004185, e5ffcc, ff9999, ccff33, 04ffaf, bfb088, ff00ff, 000000, f593e0, ff0000, 9b1cb0, c01b00, 6e8000, 004d10, 009999, 969696</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</si>
  <si>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Capacity[crude oil es]; Output Change in Electricity Generation Capacity[lignite es]; Output Change in Electricity Generation Capacity[hard coal w CCS es]; Output Change in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</si>
  <si>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t>
  </si>
  <si>
    <t>af64ff, 620e7a, 65fffb, 00b050, ff6400, f1bb18, ffff00, c2dffd, 087bf1, 004185, e5ffcc, ff9999, ccff33, 04ffaf, ff00ff, 000000, f593e0, ff0000, 9b1cb0, c01b00, 6e8000, 004d10, 009999, 969696</t>
  </si>
  <si>
    <t>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t>
  </si>
  <si>
    <t>yes</t>
  </si>
  <si>
    <t>no</t>
  </si>
  <si>
    <t>PLANAbPiaSY</t>
  </si>
  <si>
    <t>EIAE- BIE</t>
  </si>
  <si>
    <t>EIAE- BEE</t>
  </si>
  <si>
    <t>DRC-PADRC</t>
  </si>
  <si>
    <t>DRC-BDRC</t>
  </si>
  <si>
    <t>BCRbq - 2024-2050</t>
  </si>
  <si>
    <t>SYC</t>
  </si>
  <si>
    <t>BRPSDbS</t>
  </si>
  <si>
    <t>BESP</t>
  </si>
  <si>
    <t xml:space="preserve">Charger plugs/ 100k </t>
  </si>
  <si>
    <t>BFPIaE-exports</t>
  </si>
  <si>
    <t>BFPIaE-production</t>
  </si>
  <si>
    <t>Exports Percentage</t>
  </si>
  <si>
    <t>BCEU</t>
  </si>
  <si>
    <t>Does this state follow:</t>
  </si>
  <si>
    <t>RACP</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</si>
  <si>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</si>
  <si>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</si>
  <si>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</si>
  <si>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</si>
  <si>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</si>
  <si>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</si>
  <si>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</si>
  <si>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</si>
  <si>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</si>
  <si>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</si>
  <si>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</si>
  <si>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</si>
  <si>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</si>
  <si>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</si>
  <si>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</si>
  <si>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</si>
  <si>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</si>
  <si>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</si>
  <si>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</si>
  <si>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</si>
  <si>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</si>
  <si>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</si>
  <si>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</si>
  <si>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</si>
  <si>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</si>
  <si>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</si>
  <si>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</si>
  <si>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</si>
  <si>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</si>
  <si>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</si>
  <si>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</si>
  <si>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</si>
  <si>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</si>
  <si>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</si>
  <si>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</si>
  <si>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</si>
  <si>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</si>
  <si>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</si>
  <si>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</si>
  <si>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</si>
  <si>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</si>
  <si>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</si>
  <si>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</si>
  <si>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</si>
  <si>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</si>
  <si>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</si>
  <si>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</si>
  <si>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</si>
  <si>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</si>
  <si>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</si>
  <si>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</si>
  <si>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</si>
  <si>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</si>
  <si>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</si>
  <si>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</si>
  <si>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</si>
  <si>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</si>
  <si>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</si>
  <si>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</si>
  <si>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ACC I</t>
  </si>
  <si>
    <t>ACC II</t>
  </si>
  <si>
    <t>ACT</t>
  </si>
  <si>
    <t xml:space="preserve">Has RPS? </t>
  </si>
  <si>
    <t>ACP $/MWh</t>
  </si>
  <si>
    <t>-</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</si>
  <si>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</si>
  <si>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</si>
  <si>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</si>
  <si>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</si>
  <si>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</si>
  <si>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</si>
  <si>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</si>
  <si>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</si>
  <si>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</si>
  <si>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</si>
  <si>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</si>
  <si>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</si>
  <si>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 xml:space="preserve">**Description:**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</si>
  <si>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</si>
  <si>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</si>
  <si>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</si>
  <si>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</si>
  <si>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</si>
  <si>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</si>
  <si>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</si>
  <si>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increases the sequestration of CO2 by planting forests.  Planted forests are assumed to be managed with best practices and are not used for timber harvesting. // **Guidance for setting values:**</t>
  </si>
  <si>
    <t>**Description:** This policy prevents new capacity of the selected type(s) from being built or deployed.  // **Guidance for setting values:**</t>
  </si>
  <si>
    <t xml:space="preserve">**Description:** This policy causes the specified quantity of otherwise non-retiring capacity of the selected type(s) to be retired each year. // **Guidance for setting values:** //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</si>
  <si>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</si>
  <si>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</si>
  <si>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</si>
  <si>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</si>
  <si>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</si>
  <si>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</si>
  <si>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 xml:space="preserve">Clean Electricity Standard Alternative Compliance Payment </t>
  </si>
  <si>
    <t xml:space="preserve"> If the CES credit price hits this $/MWh amount in a given year, the model will not deploy any additional CES qualifying resources in an attempt to meet the CES. Enabling this policy lifts this cap, meaning there is no price constraint on new resources.</t>
  </si>
  <si>
    <t>**Description:** This policy expands the definitions for qualifying carbon-free sources to include: nuclear, hydro, wind, solar, biomass, geothermal, municipal solid waste, carbon capture and storage, and hydrogen.//</t>
  </si>
  <si>
    <t>=J4=K38</t>
  </si>
  <si>
    <t>**Description:**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</si>
  <si>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</si>
  <si>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cement industry measures</t>
  </si>
  <si>
    <t>Cement Industry Measures</t>
  </si>
  <si>
    <t>ngp production methane capture</t>
  </si>
  <si>
    <t>Oil and Gas Production Methane Capture</t>
  </si>
  <si>
    <t>ngp production methane destruction</t>
  </si>
  <si>
    <t>Oil and Gas Production Methane Destruction</t>
  </si>
  <si>
    <t>ngp processing TnD methane capture</t>
  </si>
  <si>
    <t>Oil and Gas Processing Methane Capture</t>
  </si>
  <si>
    <t>ngp processing TnD methane destruction</t>
  </si>
  <si>
    <t>Oil and Gas Processing Methane Destruction</t>
  </si>
  <si>
    <t>chemicals f gas substitution</t>
  </si>
  <si>
    <t>F-gas Substitution</t>
  </si>
  <si>
    <t>chemicals f gas destruction</t>
  </si>
  <si>
    <t>F-gas Destruction</t>
  </si>
  <si>
    <t>chemicals f gas recovery</t>
  </si>
  <si>
    <t>F-gas Recovery</t>
  </si>
  <si>
    <t>chemicals inspct maint retrofit</t>
  </si>
  <si>
    <t>F-gas Inspection Maintenance and Retrofit, Chemicals</t>
  </si>
  <si>
    <t>coal mining methane capture</t>
  </si>
  <si>
    <t>Coal Mining Methane Capture</t>
  </si>
  <si>
    <t>coal mining methane destruction</t>
  </si>
  <si>
    <t>Coal Mining Methane Destruction</t>
  </si>
  <si>
    <t>waste management methane capture</t>
  </si>
  <si>
    <t>Waste Management Methane Capture</t>
  </si>
  <si>
    <t>waste management methane destruction</t>
  </si>
  <si>
    <t>Waste Management Methane Destruction</t>
  </si>
  <si>
    <t>agriculture crop and rice measures</t>
  </si>
  <si>
    <t>agriculture livestock measures</t>
  </si>
  <si>
    <t>agriculture tillage</t>
  </si>
  <si>
    <t>Tillage Practices</t>
  </si>
  <si>
    <t>chemicals N2O abatement</t>
  </si>
  <si>
    <t>N2O Abatement in Chemicals</t>
  </si>
  <si>
    <t>other metals inspct maint retrofit</t>
  </si>
  <si>
    <t>F-gas Inspection Maintenance and Retrofit, Other Metals</t>
  </si>
  <si>
    <t>Non BAU Increase in Process Emissions</t>
  </si>
  <si>
    <t>Process Emissions Increases</t>
  </si>
  <si>
    <t>non BAU indst process emissions</t>
  </si>
  <si>
    <t>**Description:**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t>
  </si>
  <si>
    <t>Additional Minimum Required ZEV Sales Percentage for Model Region</t>
  </si>
  <si>
    <t>Subsidy for Grid Battery Production</t>
  </si>
  <si>
    <t>Battery Production Subsidy</t>
  </si>
  <si>
    <t>Additional Subsidy for Grid Battery Production</t>
  </si>
  <si>
    <t>elec battery production subsidy</t>
  </si>
  <si>
    <t>**Description:** This policy provides a subsidy in units of dollar per kilowatt-hour of battery capacity produced by manufacturers, additional to any BAU subsidies. A negative value implies a tax or removal of subsidies.  // **Guidance for setting values:** The BAU case has a $45/kWh production credit provided to manufacturers reflecting the Inflation Reduction Act's 45X tax credit.</t>
  </si>
  <si>
    <t>GRA for Battery Production Subsidy</t>
  </si>
  <si>
    <t>GRA battery production subsidy</t>
  </si>
  <si>
    <t>IRA_Only_Repeal.cin</t>
  </si>
  <si>
    <t>Repeal the Inflation Reduction Act</t>
  </si>
  <si>
    <t>**Description:**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
  </si>
  <si>
    <t>**Description:** This policy requires at least the specified percentage of total retail electricity demand to be generated by residential and commercial buildings' distributed solar systems (typically rooftop PV). // **Guidance for setting values:** It is typical for state policy to include 0 to 5% carve-outs. For example, Colorado has established a 3% carve-out for 2020 (though it includes non-solar on-site sources).</t>
  </si>
  <si>
    <t>**Description:**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</si>
  <si>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t>
  </si>
  <si>
    <t>**Description:**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t>
  </si>
  <si>
    <t>**Description:**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</si>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</sst>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43" formatCode="_(* #,##0.00_);_(* \(#,##0.00\);_(* &quot;-&quot;??_);_(@_)"/>
    <numFmt numFmtId="164" formatCode="0.0%"/>
    <numFmt numFmtId="165" formatCode="0.0000000"/>
    <numFmt numFmtId="166" formatCode="0.000E+00"/>
    <numFmt numFmtId="167" formatCode="###0;###0"/>
    <numFmt numFmtId="168" formatCode="_-* #,##0.00_-;\-* #,##0.00_-;_-* &quot;-&quot;??_-;_-@_-"/>
    <numFmt numFmtId="169" formatCode="_-* #,##0.00\ _F_-;\-* #,##0.00\ _F_-;_-* &quot;-&quot;??\ _F_-;_-@_-"/>
    <numFmt numFmtId="170" formatCode="#,##0.0000"/>
    <numFmt numFmtId="171" formatCode="\-"/>
    <numFmt numFmtId="172" formatCode="0.000"/>
  </numFmts>
  <fonts count="96"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b/>
      <sz val="9"/>
      <name val="Times New Roman"/>
      <family val="1"/>
    </font>
    <font>
      <sz val="9"/>
      <name val="Times New Roman"/>
      <family val="1"/>
    </font>
    <font>
      <sz val="10"/>
      <name val="Arial"/>
      <family val="2"/>
    </font>
    <font>
      <sz val="14"/>
      <color theme="1"/>
      <name val="Roboto"/>
      <family val="2"/>
    </font>
    <font>
      <b/>
      <sz val="11"/>
      <color rgb="FF740000"/>
      <name val="Calibri"/>
      <family val="2"/>
      <scheme val="minor"/>
    </font>
    <font>
      <b/>
      <i/>
      <sz val="11"/>
      <color theme="1"/>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
      <sz val="11"/>
      <color theme="1"/>
      <name val="Calibri"/>
      <family val="2"/>
    </font>
    <font>
      <b/>
      <sz val="11"/>
      <color theme="1"/>
      <name val="Calibri"/>
      <family val="2"/>
    </font>
    <font>
      <sz val="11"/>
      <color rgb="FF000000"/>
      <name val="Calibri"/>
      <family val="2"/>
    </font>
    <font>
      <sz val="11"/>
      <color rgb="FF000000"/>
      <name val="Aptos"/>
      <family val="2"/>
    </font>
    <font>
      <sz val="12"/>
      <name val="Aptos"/>
      <family val="2"/>
    </font>
  </fonts>
  <fills count="100">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rgb="FF0099CC"/>
        <bgColor indexed="64"/>
      </patternFill>
    </fill>
    <fill>
      <patternFill patternType="solid">
        <fgColor rgb="FF006699"/>
        <bgColor indexed="64"/>
      </patternFill>
    </fill>
    <fill>
      <patternFill patternType="solid">
        <fgColor rgb="FFFFFF99"/>
        <bgColor indexed="64"/>
      </patternFill>
    </fill>
    <fill>
      <patternFill patternType="solid">
        <fgColor rgb="FF808080"/>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
      <patternFill patternType="solid">
        <fgColor theme="6" tint="0.59999389629810485"/>
        <bgColor indexed="64"/>
      </patternFill>
    </fill>
    <fill>
      <patternFill patternType="solid">
        <fgColor theme="6"/>
        <bgColor indexed="64"/>
      </patternFill>
    </fill>
  </fills>
  <borders count="85">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right/>
      <top/>
      <bottom style="medium">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bottom style="thin">
        <color indexed="64"/>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bottom style="medium">
        <color indexed="64"/>
      </bottom>
      <diagonal/>
    </border>
    <border>
      <left/>
      <right style="thin">
        <color indexed="64"/>
      </right>
      <top/>
      <bottom style="medium">
        <color indexed="64"/>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style="medium">
        <color indexed="64"/>
      </bottom>
      <diagonal/>
    </border>
  </borders>
  <cellStyleXfs count="3479">
    <xf numFmtId="0" fontId="0" fillId="0" borderId="0"/>
    <xf numFmtId="9" fontId="16" fillId="0" borderId="0" applyFont="0" applyFill="0" applyBorder="0" applyAlignment="0" applyProtection="0"/>
    <xf numFmtId="0" fontId="17" fillId="0" borderId="0" applyNumberFormat="0" applyFill="0" applyBorder="0" applyAlignment="0" applyProtection="0"/>
    <xf numFmtId="0" fontId="21" fillId="0" borderId="0"/>
    <xf numFmtId="0" fontId="22" fillId="0" borderId="2" applyNumberFormat="0" applyProtection="0">
      <alignment wrapText="1"/>
    </xf>
    <xf numFmtId="0" fontId="21" fillId="0" borderId="3" applyNumberFormat="0" applyFont="0" applyProtection="0">
      <alignment wrapText="1"/>
    </xf>
    <xf numFmtId="43" fontId="16" fillId="0" borderId="0" applyFont="0" applyFill="0" applyBorder="0" applyAlignment="0" applyProtection="0"/>
    <xf numFmtId="0" fontId="29" fillId="0" borderId="0" applyNumberFormat="0" applyFill="0" applyBorder="0" applyAlignment="0" applyProtection="0"/>
    <xf numFmtId="0" fontId="30" fillId="0" borderId="0" applyNumberFormat="0">
      <alignment horizontal="right"/>
    </xf>
    <xf numFmtId="0" fontId="31" fillId="0" borderId="0" applyNumberFormat="0" applyFill="0" applyBorder="0" applyProtection="0">
      <alignment horizontal="left" vertical="center"/>
    </xf>
    <xf numFmtId="0" fontId="33" fillId="0" borderId="0" applyNumberFormat="0" applyFont="0" applyFill="0" applyBorder="0" applyProtection="0">
      <alignment horizontal="left" vertical="center" indent="2"/>
    </xf>
    <xf numFmtId="0" fontId="33" fillId="0" borderId="0" applyNumberFormat="0" applyFont="0" applyFill="0" applyBorder="0" applyProtection="0">
      <alignment horizontal="left" vertical="center" indent="5"/>
    </xf>
    <xf numFmtId="0" fontId="32" fillId="8" borderId="0" applyBorder="0">
      <alignment horizontal="right" vertical="center"/>
    </xf>
    <xf numFmtId="0" fontId="33" fillId="11" borderId="0" applyNumberFormat="0" applyFont="0" applyBorder="0" applyAlignment="0" applyProtection="0"/>
    <xf numFmtId="0" fontId="33" fillId="0" borderId="23"/>
    <xf numFmtId="0" fontId="32" fillId="0" borderId="26">
      <alignment horizontal="left" vertical="center" wrapText="1" indent="2"/>
    </xf>
    <xf numFmtId="0" fontId="34" fillId="0" borderId="0"/>
    <xf numFmtId="0" fontId="11" fillId="0" borderId="0"/>
    <xf numFmtId="0" fontId="37" fillId="7" borderId="31" applyNumberFormat="0" applyAlignment="0" applyProtection="0"/>
    <xf numFmtId="0" fontId="11" fillId="40" borderId="0" applyNumberFormat="0" applyBorder="0" applyAlignment="0" applyProtection="0"/>
    <xf numFmtId="0" fontId="30" fillId="9" borderId="66">
      <alignment horizontal="right" vertical="center"/>
    </xf>
    <xf numFmtId="0" fontId="33" fillId="0" borderId="0"/>
    <xf numFmtId="0" fontId="32" fillId="8" borderId="0" applyBorder="0">
      <alignment horizontal="right" vertical="center"/>
    </xf>
    <xf numFmtId="0" fontId="32" fillId="8" borderId="34">
      <alignment horizontal="right" vertical="center"/>
    </xf>
    <xf numFmtId="0" fontId="30" fillId="9" borderId="65">
      <alignment horizontal="right" vertical="center"/>
    </xf>
    <xf numFmtId="0" fontId="32" fillId="0" borderId="68">
      <alignment horizontal="left" vertical="center" wrapText="1" indent="2"/>
    </xf>
    <xf numFmtId="0" fontId="32" fillId="0" borderId="0" applyBorder="0">
      <alignment horizontal="right" vertical="center"/>
    </xf>
    <xf numFmtId="0" fontId="30" fillId="9" borderId="66">
      <alignment horizontal="right" vertical="center"/>
    </xf>
    <xf numFmtId="0" fontId="54" fillId="78" borderId="62" applyNumberFormat="0" applyAlignment="0" applyProtection="0"/>
    <xf numFmtId="4" fontId="30" fillId="9" borderId="67">
      <alignment horizontal="right" vertical="center"/>
    </xf>
    <xf numFmtId="0" fontId="32" fillId="0" borderId="24" applyNumberFormat="0" applyFill="0" applyAlignment="0" applyProtection="0"/>
    <xf numFmtId="0" fontId="30" fillId="0" borderId="40">
      <alignment horizontal="left" vertical="top" wrapText="1"/>
    </xf>
    <xf numFmtId="0" fontId="30" fillId="9" borderId="24">
      <alignment horizontal="right" vertical="center"/>
    </xf>
    <xf numFmtId="0" fontId="30" fillId="9" borderId="24">
      <alignment horizontal="right" vertical="center"/>
    </xf>
    <xf numFmtId="0" fontId="32" fillId="0" borderId="73">
      <alignment horizontal="right" vertical="center"/>
    </xf>
    <xf numFmtId="0" fontId="30" fillId="9" borderId="37">
      <alignment horizontal="right" vertical="center"/>
    </xf>
    <xf numFmtId="0" fontId="32" fillId="0" borderId="24">
      <alignment horizontal="right" vertical="center"/>
    </xf>
    <xf numFmtId="0" fontId="73" fillId="0" borderId="63" applyNumberFormat="0" applyFill="0" applyAlignment="0" applyProtection="0"/>
    <xf numFmtId="0" fontId="44" fillId="8" borderId="24">
      <alignment horizontal="right" vertical="center"/>
    </xf>
    <xf numFmtId="0" fontId="32" fillId="11" borderId="24"/>
    <xf numFmtId="0" fontId="33" fillId="81" borderId="64" applyNumberFormat="0" applyFont="0" applyAlignment="0" applyProtection="0"/>
    <xf numFmtId="0" fontId="30" fillId="9" borderId="65">
      <alignment horizontal="right" vertical="center"/>
    </xf>
    <xf numFmtId="0" fontId="30" fillId="8" borderId="24">
      <alignment horizontal="right" vertical="center"/>
    </xf>
    <xf numFmtId="0" fontId="30" fillId="8" borderId="35">
      <alignment horizontal="right" vertical="center"/>
    </xf>
    <xf numFmtId="0" fontId="32" fillId="0" borderId="35">
      <alignment horizontal="right" vertical="center"/>
    </xf>
    <xf numFmtId="4" fontId="33" fillId="0" borderId="0"/>
    <xf numFmtId="0" fontId="30" fillId="9" borderId="38">
      <alignment horizontal="right" vertical="center"/>
    </xf>
    <xf numFmtId="0" fontId="30" fillId="9" borderId="35">
      <alignment horizontal="right" vertical="center"/>
    </xf>
    <xf numFmtId="0" fontId="30" fillId="9" borderId="36">
      <alignment horizontal="right" vertical="center"/>
    </xf>
    <xf numFmtId="4" fontId="30" fillId="9" borderId="37">
      <alignment horizontal="right" vertical="center"/>
    </xf>
    <xf numFmtId="0" fontId="32" fillId="0" borderId="0"/>
    <xf numFmtId="0" fontId="32" fillId="59" borderId="24">
      <alignment horizontal="right" vertical="center"/>
    </xf>
    <xf numFmtId="0" fontId="32" fillId="59" borderId="0" applyBorder="0">
      <alignment horizontal="right" vertical="center"/>
    </xf>
    <xf numFmtId="0" fontId="33" fillId="0" borderId="0"/>
    <xf numFmtId="0" fontId="33" fillId="58" borderId="24"/>
    <xf numFmtId="4" fontId="33" fillId="0" borderId="0"/>
    <xf numFmtId="4" fontId="32" fillId="0" borderId="24" applyFill="0" applyBorder="0" applyProtection="0">
      <alignment horizontal="right" vertical="center"/>
    </xf>
    <xf numFmtId="0" fontId="47" fillId="0" borderId="0" applyNumberFormat="0" applyFill="0" applyBorder="0" applyAlignment="0" applyProtection="0"/>
    <xf numFmtId="4" fontId="33" fillId="0" borderId="0"/>
    <xf numFmtId="4" fontId="33" fillId="0" borderId="0"/>
    <xf numFmtId="0" fontId="11" fillId="0" borderId="0"/>
    <xf numFmtId="4" fontId="44" fillId="8" borderId="65">
      <alignment horizontal="right" vertical="center"/>
    </xf>
    <xf numFmtId="0" fontId="32" fillId="11" borderId="24"/>
    <xf numFmtId="0" fontId="30" fillId="9" borderId="37">
      <alignment horizontal="right" vertical="center"/>
    </xf>
    <xf numFmtId="0" fontId="32" fillId="0" borderId="73" applyNumberFormat="0" applyFill="0" applyAlignment="0" applyProtection="0"/>
    <xf numFmtId="4" fontId="32" fillId="11" borderId="65"/>
    <xf numFmtId="0" fontId="66" fillId="65" borderId="62" applyNumberFormat="0" applyAlignment="0" applyProtection="0"/>
    <xf numFmtId="0" fontId="73" fillId="0" borderId="63" applyNumberFormat="0" applyFill="0" applyAlignment="0" applyProtection="0"/>
    <xf numFmtId="0" fontId="44" fillId="8" borderId="65">
      <alignment horizontal="right" vertical="center"/>
    </xf>
    <xf numFmtId="0" fontId="38" fillId="38" borderId="32" applyNumberFormat="0" applyAlignment="0" applyProtection="0"/>
    <xf numFmtId="0" fontId="39" fillId="38" borderId="31" applyNumberFormat="0" applyAlignment="0" applyProtection="0"/>
    <xf numFmtId="0" fontId="58" fillId="0" borderId="63" applyNumberFormat="0" applyFill="0" applyAlignment="0" applyProtection="0"/>
    <xf numFmtId="0" fontId="48" fillId="81" borderId="64" applyNumberFormat="0" applyFont="0" applyAlignment="0" applyProtection="0"/>
    <xf numFmtId="0" fontId="40" fillId="0" borderId="0" applyNumberFormat="0" applyFill="0" applyBorder="0" applyAlignment="0" applyProtection="0"/>
    <xf numFmtId="0" fontId="11" fillId="42" borderId="0" applyNumberFormat="0" applyBorder="0" applyAlignment="0" applyProtection="0"/>
    <xf numFmtId="0" fontId="41" fillId="0" borderId="0" applyNumberFormat="0" applyFill="0" applyBorder="0" applyAlignment="0" applyProtection="0"/>
    <xf numFmtId="0" fontId="13" fillId="0" borderId="33" applyNumberFormat="0" applyFill="0" applyAlignment="0" applyProtection="0"/>
    <xf numFmtId="0" fontId="11" fillId="52" borderId="0" applyNumberFormat="0" applyBorder="0" applyAlignment="0" applyProtection="0"/>
    <xf numFmtId="0" fontId="11" fillId="39" borderId="0" applyNumberFormat="0" applyBorder="0" applyAlignment="0" applyProtection="0"/>
    <xf numFmtId="0" fontId="11" fillId="40" borderId="0" applyNumberFormat="0" applyBorder="0" applyAlignment="0" applyProtection="0"/>
    <xf numFmtId="0" fontId="42" fillId="41" borderId="0" applyNumberFormat="0" applyBorder="0" applyAlignment="0" applyProtection="0"/>
    <xf numFmtId="0" fontId="54" fillId="78" borderId="70" applyNumberFormat="0" applyAlignment="0" applyProtection="0"/>
    <xf numFmtId="0" fontId="11" fillId="42" borderId="0" applyNumberFormat="0" applyBorder="0" applyAlignment="0" applyProtection="0"/>
    <xf numFmtId="0" fontId="11" fillId="43" borderId="0" applyNumberFormat="0" applyBorder="0" applyAlignment="0" applyProtection="0"/>
    <xf numFmtId="0" fontId="42" fillId="44" borderId="0" applyNumberFormat="0" applyBorder="0" applyAlignment="0" applyProtection="0"/>
    <xf numFmtId="49" fontId="31" fillId="0" borderId="65" applyNumberFormat="0" applyFill="0" applyBorder="0" applyProtection="0">
      <alignment horizontal="left" vertical="center"/>
    </xf>
    <xf numFmtId="0" fontId="11" fillId="45"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73" fillId="0" borderId="63" applyNumberFormat="0" applyFill="0" applyAlignment="0" applyProtection="0"/>
    <xf numFmtId="0" fontId="11" fillId="48" borderId="0" applyNumberFormat="0" applyBorder="0" applyAlignment="0" applyProtection="0"/>
    <xf numFmtId="0" fontId="11" fillId="49" borderId="0" applyNumberFormat="0" applyBorder="0" applyAlignment="0" applyProtection="0"/>
    <xf numFmtId="0" fontId="42" fillId="50" borderId="0" applyNumberFormat="0" applyBorder="0" applyAlignment="0" applyProtection="0"/>
    <xf numFmtId="0" fontId="66" fillId="65" borderId="62" applyNumberFormat="0" applyAlignment="0" applyProtection="0"/>
    <xf numFmtId="0" fontId="11" fillId="51" borderId="0" applyNumberFormat="0" applyBorder="0" applyAlignment="0" applyProtection="0"/>
    <xf numFmtId="0" fontId="11" fillId="52" borderId="0" applyNumberFormat="0" applyBorder="0" applyAlignment="0" applyProtection="0"/>
    <xf numFmtId="0" fontId="42" fillId="53" borderId="0" applyNumberFormat="0" applyBorder="0" applyAlignment="0" applyProtection="0"/>
    <xf numFmtId="49" fontId="32" fillId="0" borderId="65" applyNumberFormat="0" applyFont="0" applyFill="0" applyBorder="0" applyProtection="0">
      <alignment horizontal="left" vertical="center" indent="2"/>
    </xf>
    <xf numFmtId="0" fontId="11" fillId="54" borderId="0" applyNumberFormat="0" applyBorder="0" applyAlignment="0" applyProtection="0"/>
    <xf numFmtId="0" fontId="11" fillId="55" borderId="0" applyNumberFormat="0" applyBorder="0" applyAlignment="0" applyProtection="0"/>
    <xf numFmtId="0" fontId="42" fillId="56" borderId="0" applyNumberFormat="0" applyBorder="0" applyAlignment="0" applyProtection="0"/>
    <xf numFmtId="0" fontId="32" fillId="0" borderId="24" applyNumberFormat="0" applyFill="0" applyAlignment="0" applyProtection="0"/>
    <xf numFmtId="0" fontId="30" fillId="9" borderId="24">
      <alignment horizontal="right" vertical="center"/>
    </xf>
    <xf numFmtId="0" fontId="30" fillId="9" borderId="24">
      <alignment horizontal="right" vertical="center"/>
    </xf>
    <xf numFmtId="0" fontId="32" fillId="0" borderId="26">
      <alignment horizontal="left" vertical="center" wrapText="1" indent="2"/>
    </xf>
    <xf numFmtId="0" fontId="30" fillId="9" borderId="37">
      <alignment horizontal="right" vertical="center"/>
    </xf>
    <xf numFmtId="0" fontId="32" fillId="0" borderId="24">
      <alignment horizontal="right" vertical="center"/>
    </xf>
    <xf numFmtId="0" fontId="44" fillId="8" borderId="24">
      <alignment horizontal="right" vertical="center"/>
    </xf>
    <xf numFmtId="0" fontId="32" fillId="11" borderId="24"/>
    <xf numFmtId="0" fontId="30" fillId="8" borderId="24">
      <alignment horizontal="right" vertical="center"/>
    </xf>
    <xf numFmtId="0" fontId="30" fillId="9" borderId="36">
      <alignment horizontal="right" vertical="center"/>
    </xf>
    <xf numFmtId="0" fontId="46" fillId="0" borderId="0" applyNumberFormat="0" applyFill="0" applyBorder="0" applyAlignment="0" applyProtection="0"/>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33" fillId="0" borderId="0" applyNumberFormat="0" applyFont="0" applyFill="0" applyBorder="0" applyProtection="0">
      <alignment horizontal="left" vertical="center" indent="2"/>
    </xf>
    <xf numFmtId="0" fontId="33" fillId="0" borderId="0" applyNumberFormat="0" applyFont="0" applyFill="0" applyBorder="0" applyProtection="0">
      <alignment horizontal="left" vertical="center" indent="2"/>
    </xf>
    <xf numFmtId="49" fontId="32" fillId="0" borderId="24" applyNumberFormat="0" applyFont="0" applyFill="0" applyBorder="0" applyProtection="0">
      <alignment horizontal="left" vertical="center" indent="2"/>
    </xf>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33" fillId="0" borderId="0" applyNumberFormat="0" applyFont="0" applyFill="0" applyBorder="0" applyProtection="0">
      <alignment horizontal="left" vertical="center" indent="5"/>
    </xf>
    <xf numFmtId="0" fontId="33" fillId="0" borderId="0" applyNumberFormat="0" applyFont="0" applyFill="0" applyBorder="0" applyProtection="0">
      <alignment horizontal="left" vertical="center" indent="5"/>
    </xf>
    <xf numFmtId="49" fontId="32" fillId="0" borderId="36" applyNumberFormat="0" applyFont="0" applyFill="0" applyBorder="0" applyProtection="0">
      <alignment horizontal="left" vertical="center" indent="5"/>
    </xf>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50" fillId="74" borderId="0" applyNumberFormat="0" applyBorder="0" applyAlignment="0" applyProtection="0"/>
    <xf numFmtId="0" fontId="50" fillId="75" borderId="0" applyNumberFormat="0" applyBorder="0" applyAlignment="0" applyProtection="0"/>
    <xf numFmtId="0" fontId="50" fillId="76"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7" borderId="0" applyNumberFormat="0" applyBorder="0" applyAlignment="0" applyProtection="0"/>
    <xf numFmtId="0" fontId="31" fillId="59" borderId="0" applyBorder="0" applyAlignment="0"/>
    <xf numFmtId="4" fontId="31" fillId="59" borderId="0" applyBorder="0" applyAlignment="0"/>
    <xf numFmtId="4" fontId="32" fillId="59" borderId="0" applyBorder="0">
      <alignment horizontal="right" vertical="center"/>
    </xf>
    <xf numFmtId="4" fontId="32" fillId="8" borderId="0" applyBorder="0">
      <alignment horizontal="right" vertical="center"/>
    </xf>
    <xf numFmtId="4" fontId="32" fillId="8" borderId="0" applyBorder="0">
      <alignment horizontal="right" vertical="center"/>
    </xf>
    <xf numFmtId="4" fontId="30" fillId="8" borderId="24">
      <alignment horizontal="right" vertical="center"/>
    </xf>
    <xf numFmtId="4" fontId="44" fillId="8" borderId="24">
      <alignment horizontal="right" vertical="center"/>
    </xf>
    <xf numFmtId="4" fontId="30" fillId="9" borderId="24">
      <alignment horizontal="right" vertical="center"/>
    </xf>
    <xf numFmtId="4" fontId="30" fillId="9" borderId="24">
      <alignment horizontal="right" vertical="center"/>
    </xf>
    <xf numFmtId="4" fontId="30" fillId="9" borderId="36">
      <alignment horizontal="right" vertical="center"/>
    </xf>
    <xf numFmtId="4" fontId="30" fillId="9" borderId="37">
      <alignment horizontal="right" vertical="center"/>
    </xf>
    <xf numFmtId="0" fontId="49" fillId="74" borderId="0" applyNumberFormat="0" applyBorder="0" applyAlignment="0" applyProtection="0"/>
    <xf numFmtId="0" fontId="49" fillId="75" borderId="0" applyNumberFormat="0" applyBorder="0" applyAlignment="0" applyProtection="0"/>
    <xf numFmtId="0" fontId="49" fillId="76"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7" borderId="0" applyNumberFormat="0" applyBorder="0" applyAlignment="0" applyProtection="0"/>
    <xf numFmtId="0" fontId="52" fillId="61" borderId="0" applyNumberFormat="0" applyBorder="0" applyAlignment="0" applyProtection="0"/>
    <xf numFmtId="4" fontId="31" fillId="0" borderId="25" applyFill="0" applyBorder="0" applyProtection="0">
      <alignment horizontal="right" vertical="center"/>
    </xf>
    <xf numFmtId="0" fontId="54" fillId="78" borderId="42" applyNumberFormat="0" applyAlignment="0" applyProtection="0"/>
    <xf numFmtId="0" fontId="55" fillId="79" borderId="43" applyNumberFormat="0" applyAlignment="0" applyProtection="0"/>
    <xf numFmtId="168" fontId="45" fillId="0" borderId="0" applyFont="0" applyFill="0" applyBorder="0" applyAlignment="0" applyProtection="0"/>
    <xf numFmtId="169" fontId="56" fillId="0" borderId="0" applyFont="0" applyFill="0" applyBorder="0" applyAlignment="0" applyProtection="0"/>
    <xf numFmtId="168" fontId="45" fillId="0" borderId="0" applyFont="0" applyFill="0" applyBorder="0" applyAlignment="0" applyProtection="0"/>
    <xf numFmtId="0" fontId="32" fillId="9" borderId="26">
      <alignment horizontal="left" vertical="center" wrapText="1" indent="2"/>
    </xf>
    <xf numFmtId="0" fontId="32" fillId="8" borderId="36">
      <alignment horizontal="left" vertical="center"/>
    </xf>
    <xf numFmtId="0" fontId="60" fillId="0" borderId="0" applyNumberFormat="0" applyFill="0" applyBorder="0" applyAlignment="0" applyProtection="0"/>
    <xf numFmtId="0" fontId="61" fillId="62" borderId="0" applyNumberFormat="0" applyBorder="0" applyAlignment="0" applyProtection="0"/>
    <xf numFmtId="0" fontId="62" fillId="62" borderId="0" applyNumberFormat="0" applyBorder="0" applyAlignment="0" applyProtection="0"/>
    <xf numFmtId="0" fontId="63" fillId="0" borderId="45" applyNumberFormat="0" applyFill="0" applyAlignment="0" applyProtection="0"/>
    <xf numFmtId="0" fontId="64" fillId="0" borderId="46" applyNumberFormat="0" applyFill="0" applyAlignment="0" applyProtection="0"/>
    <xf numFmtId="0" fontId="65" fillId="0" borderId="47" applyNumberFormat="0" applyFill="0" applyAlignment="0" applyProtection="0"/>
    <xf numFmtId="0" fontId="65" fillId="0" borderId="0" applyNumberFormat="0" applyFill="0" applyBorder="0" applyAlignment="0" applyProtection="0"/>
    <xf numFmtId="0" fontId="66" fillId="65" borderId="42" applyNumberFormat="0" applyAlignment="0" applyProtection="0"/>
    <xf numFmtId="4" fontId="32" fillId="0" borderId="0" applyBorder="0">
      <alignment horizontal="right" vertical="center"/>
    </xf>
    <xf numFmtId="0" fontId="32" fillId="0" borderId="39">
      <alignment horizontal="right" vertical="center"/>
    </xf>
    <xf numFmtId="4" fontId="32" fillId="0" borderId="24">
      <alignment horizontal="right" vertical="center"/>
    </xf>
    <xf numFmtId="1" fontId="43" fillId="8" borderId="0" applyBorder="0">
      <alignment horizontal="right" vertical="center"/>
    </xf>
    <xf numFmtId="0" fontId="67" fillId="0" borderId="48" applyNumberFormat="0" applyFill="0" applyAlignment="0" applyProtection="0"/>
    <xf numFmtId="0" fontId="68" fillId="80" borderId="0" applyNumberFormat="0" applyBorder="0" applyAlignment="0" applyProtection="0"/>
    <xf numFmtId="0" fontId="33" fillId="0" borderId="0"/>
    <xf numFmtId="0" fontId="33" fillId="0" borderId="0"/>
    <xf numFmtId="0" fontId="33" fillId="0" borderId="0"/>
    <xf numFmtId="0" fontId="33" fillId="0" borderId="0"/>
    <xf numFmtId="0" fontId="56" fillId="0" borderId="0"/>
    <xf numFmtId="4" fontId="69" fillId="0" borderId="0"/>
    <xf numFmtId="0" fontId="33" fillId="0" borderId="0"/>
    <xf numFmtId="0" fontId="33" fillId="0" borderId="0"/>
    <xf numFmtId="0" fontId="33" fillId="0" borderId="0"/>
    <xf numFmtId="0" fontId="33" fillId="0" borderId="0"/>
    <xf numFmtId="0" fontId="11" fillId="0" borderId="0"/>
    <xf numFmtId="4" fontId="32" fillId="0" borderId="0" applyFill="0" applyBorder="0" applyProtection="0">
      <alignment horizontal="right" vertical="center"/>
    </xf>
    <xf numFmtId="4" fontId="32" fillId="0" borderId="0" applyFill="0" applyBorder="0" applyProtection="0">
      <alignment horizontal="right" vertical="center"/>
    </xf>
    <xf numFmtId="4" fontId="32" fillId="0" borderId="24" applyFill="0" applyBorder="0" applyProtection="0">
      <alignment horizontal="right" vertical="center"/>
    </xf>
    <xf numFmtId="0" fontId="31" fillId="0" borderId="0" applyNumberFormat="0" applyFill="0" applyBorder="0" applyProtection="0">
      <alignment horizontal="left" vertical="center"/>
    </xf>
    <xf numFmtId="49" fontId="31" fillId="0" borderId="24" applyNumberFormat="0" applyFill="0" applyBorder="0" applyProtection="0">
      <alignment horizontal="left" vertical="center"/>
    </xf>
    <xf numFmtId="0" fontId="33" fillId="11" borderId="0" applyNumberFormat="0" applyFont="0" applyBorder="0" applyAlignment="0" applyProtection="0"/>
    <xf numFmtId="4" fontId="33" fillId="11" borderId="0" applyNumberFormat="0" applyFont="0" applyBorder="0" applyAlignment="0" applyProtection="0"/>
    <xf numFmtId="4" fontId="33" fillId="11" borderId="0" applyNumberFormat="0" applyFont="0" applyBorder="0" applyAlignment="0" applyProtection="0"/>
    <xf numFmtId="0" fontId="33" fillId="11" borderId="0" applyNumberFormat="0" applyFont="0" applyBorder="0" applyAlignment="0" applyProtection="0"/>
    <xf numFmtId="0" fontId="33" fillId="11" borderId="0" applyNumberFormat="0" applyFont="0" applyBorder="0" applyAlignment="0" applyProtection="0"/>
    <xf numFmtId="0" fontId="56" fillId="57" borderId="0" applyNumberFormat="0" applyFont="0" applyBorder="0" applyAlignment="0" applyProtection="0"/>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170" fontId="32" fillId="82" borderId="24" applyNumberFormat="0" applyFont="0" applyBorder="0" applyAlignment="0" applyProtection="0">
      <alignment horizontal="right" vertical="center"/>
    </xf>
    <xf numFmtId="9" fontId="56" fillId="0" borderId="0" applyFont="0" applyFill="0" applyBorder="0" applyAlignment="0" applyProtection="0"/>
    <xf numFmtId="0" fontId="71" fillId="61" borderId="0" applyNumberFormat="0" applyBorder="0" applyAlignment="0" applyProtection="0"/>
    <xf numFmtId="4" fontId="32" fillId="11" borderId="24"/>
    <xf numFmtId="0" fontId="32" fillId="11" borderId="35"/>
    <xf numFmtId="0" fontId="72" fillId="0" borderId="0" applyNumberFormat="0" applyFill="0" applyBorder="0" applyAlignment="0" applyProtection="0"/>
    <xf numFmtId="0" fontId="73" fillId="0" borderId="44" applyNumberFormat="0" applyFill="0" applyAlignment="0" applyProtection="0"/>
    <xf numFmtId="0" fontId="74" fillId="0" borderId="0" applyNumberFormat="0" applyFill="0" applyBorder="0" applyAlignment="0" applyProtection="0"/>
    <xf numFmtId="0" fontId="75" fillId="0" borderId="45" applyNumberFormat="0" applyFill="0" applyAlignment="0" applyProtection="0"/>
    <xf numFmtId="0" fontId="76" fillId="0" borderId="46" applyNumberFormat="0" applyFill="0" applyAlignment="0" applyProtection="0"/>
    <xf numFmtId="0" fontId="77" fillId="0" borderId="47" applyNumberFormat="0" applyFill="0" applyAlignment="0" applyProtection="0"/>
    <xf numFmtId="0" fontId="77" fillId="0" borderId="0" applyNumberFormat="0" applyFill="0" applyBorder="0" applyAlignment="0" applyProtection="0"/>
    <xf numFmtId="0" fontId="78" fillId="0" borderId="48" applyNumberFormat="0" applyFill="0" applyAlignment="0" applyProtection="0"/>
    <xf numFmtId="0" fontId="80" fillId="0" borderId="0" applyNumberFormat="0" applyFill="0" applyBorder="0" applyAlignment="0" applyProtection="0"/>
    <xf numFmtId="0" fontId="81" fillId="79" borderId="43" applyNumberFormat="0" applyAlignment="0" applyProtection="0"/>
    <xf numFmtId="0" fontId="47" fillId="0" borderId="0" applyNumberFormat="0" applyFill="0" applyBorder="0" applyAlignment="0" applyProtection="0"/>
    <xf numFmtId="0" fontId="82" fillId="0" borderId="0" applyNumberFormat="0" applyFill="0" applyBorder="0" applyAlignment="0" applyProtection="0"/>
    <xf numFmtId="0" fontId="33" fillId="0" borderId="0" applyNumberFormat="0" applyFont="0" applyFill="0" applyBorder="0" applyProtection="0">
      <alignment horizontal="left" vertical="center"/>
    </xf>
    <xf numFmtId="0" fontId="32" fillId="8" borderId="0" applyBorder="0">
      <alignment horizontal="right" vertical="center"/>
    </xf>
    <xf numFmtId="0" fontId="32" fillId="8" borderId="0" applyBorder="0">
      <alignment horizontal="right" vertical="center"/>
    </xf>
    <xf numFmtId="0" fontId="32" fillId="0" borderId="0" applyBorder="0">
      <alignment horizontal="right" vertical="center"/>
    </xf>
    <xf numFmtId="4" fontId="33" fillId="0" borderId="0"/>
    <xf numFmtId="0" fontId="83" fillId="0" borderId="0"/>
    <xf numFmtId="0" fontId="33" fillId="11" borderId="0" applyNumberFormat="0" applyFont="0" applyBorder="0" applyAlignment="0" applyProtection="0"/>
    <xf numFmtId="0" fontId="47" fillId="0" borderId="0" applyNumberFormat="0" applyFill="0" applyBorder="0" applyAlignment="0" applyProtection="0"/>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50" fillId="74" borderId="0" applyNumberFormat="0" applyBorder="0" applyAlignment="0" applyProtection="0"/>
    <xf numFmtId="0" fontId="50" fillId="75" borderId="0" applyNumberFormat="0" applyBorder="0" applyAlignment="0" applyProtection="0"/>
    <xf numFmtId="0" fontId="50" fillId="76"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7" borderId="0" applyNumberFormat="0" applyBorder="0" applyAlignment="0" applyProtection="0"/>
    <xf numFmtId="0" fontId="52" fillId="61" borderId="0" applyNumberFormat="0" applyBorder="0" applyAlignment="0" applyProtection="0"/>
    <xf numFmtId="0" fontId="54" fillId="78" borderId="42" applyNumberFormat="0" applyAlignment="0" applyProtection="0"/>
    <xf numFmtId="0" fontId="55" fillId="79" borderId="43" applyNumberFormat="0" applyAlignment="0" applyProtection="0"/>
    <xf numFmtId="0" fontId="60" fillId="0" borderId="0" applyNumberFormat="0" applyFill="0" applyBorder="0" applyAlignment="0" applyProtection="0"/>
    <xf numFmtId="0" fontId="61" fillId="62" borderId="0" applyNumberFormat="0" applyBorder="0" applyAlignment="0" applyProtection="0"/>
    <xf numFmtId="0" fontId="63" fillId="0" borderId="45" applyNumberFormat="0" applyFill="0" applyAlignment="0" applyProtection="0"/>
    <xf numFmtId="0" fontId="64" fillId="0" borderId="46" applyNumberFormat="0" applyFill="0" applyAlignment="0" applyProtection="0"/>
    <xf numFmtId="0" fontId="65" fillId="0" borderId="47" applyNumberFormat="0" applyFill="0" applyAlignment="0" applyProtection="0"/>
    <xf numFmtId="0" fontId="65" fillId="0" borderId="0" applyNumberFormat="0" applyFill="0" applyBorder="0" applyAlignment="0" applyProtection="0"/>
    <xf numFmtId="0" fontId="66" fillId="65" borderId="42" applyNumberFormat="0" applyAlignment="0" applyProtection="0"/>
    <xf numFmtId="0" fontId="67" fillId="0" borderId="48" applyNumberFormat="0" applyFill="0" applyAlignment="0" applyProtection="0"/>
    <xf numFmtId="0" fontId="68" fillId="80" borderId="0" applyNumberFormat="0" applyBorder="0" applyAlignment="0" applyProtection="0"/>
    <xf numFmtId="0" fontId="33" fillId="0" borderId="0"/>
    <xf numFmtId="0" fontId="48" fillId="81" borderId="49" applyNumberFormat="0" applyFont="0" applyAlignment="0" applyProtection="0"/>
    <xf numFmtId="0" fontId="70" fillId="78" borderId="41" applyNumberFormat="0" applyAlignment="0" applyProtection="0"/>
    <xf numFmtId="0" fontId="72" fillId="0" borderId="0" applyNumberFormat="0" applyFill="0" applyBorder="0" applyAlignment="0" applyProtection="0"/>
    <xf numFmtId="0" fontId="73" fillId="0" borderId="44" applyNumberFormat="0" applyFill="0" applyAlignment="0" applyProtection="0"/>
    <xf numFmtId="0" fontId="80" fillId="0" borderId="0" applyNumberFormat="0" applyFill="0" applyBorder="0" applyAlignment="0" applyProtection="0"/>
    <xf numFmtId="0" fontId="84" fillId="0" borderId="0">
      <alignment horizontal="left" vertical="center" indent="1"/>
    </xf>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0" fillId="0" borderId="0" applyNumberFormat="0" applyFill="0" applyBorder="0" applyAlignment="0" applyProtection="0"/>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11" fillId="0" borderId="0"/>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80" fillId="0" borderId="0" applyNumberForma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37" fillId="7" borderId="31" applyNumberFormat="0" applyAlignment="0" applyProtection="0"/>
    <xf numFmtId="0" fontId="32" fillId="8" borderId="0" applyBorder="0">
      <alignment horizontal="right" vertical="center"/>
    </xf>
    <xf numFmtId="0" fontId="32" fillId="8" borderId="0" applyBorder="0">
      <alignment horizontal="right" vertical="center"/>
    </xf>
    <xf numFmtId="0" fontId="32" fillId="0" borderId="0" applyBorder="0">
      <alignment horizontal="right" vertical="center"/>
    </xf>
    <xf numFmtId="0" fontId="33" fillId="0" borderId="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0" fontId="49" fillId="74" borderId="0" applyNumberFormat="0" applyBorder="0" applyAlignment="0" applyProtection="0"/>
    <xf numFmtId="0" fontId="49" fillId="75" borderId="0" applyNumberFormat="0" applyBorder="0" applyAlignment="0" applyProtection="0"/>
    <xf numFmtId="0" fontId="49" fillId="76"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7" borderId="0" applyNumberFormat="0" applyBorder="0" applyAlignment="0" applyProtection="0"/>
    <xf numFmtId="0" fontId="62" fillId="62" borderId="0" applyNumberFormat="0" applyBorder="0" applyAlignment="0" applyProtection="0"/>
    <xf numFmtId="4" fontId="33" fillId="0" borderId="0"/>
    <xf numFmtId="0" fontId="33" fillId="0" borderId="0"/>
    <xf numFmtId="0" fontId="11" fillId="0" borderId="0"/>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3" fillId="11" borderId="0" applyNumberFormat="0" applyFont="0" applyBorder="0" applyAlignment="0" applyProtection="0"/>
    <xf numFmtId="0" fontId="71" fillId="61" borderId="0" applyNumberFormat="0" applyBorder="0" applyAlignment="0" applyProtection="0"/>
    <xf numFmtId="0" fontId="75" fillId="0" borderId="45" applyNumberFormat="0" applyFill="0" applyAlignment="0" applyProtection="0"/>
    <xf numFmtId="0" fontId="76" fillId="0" borderId="46" applyNumberFormat="0" applyFill="0" applyAlignment="0" applyProtection="0"/>
    <xf numFmtId="0" fontId="77" fillId="0" borderId="47" applyNumberFormat="0" applyFill="0" applyAlignment="0" applyProtection="0"/>
    <xf numFmtId="0" fontId="77" fillId="0" borderId="0" applyNumberFormat="0" applyFill="0" applyBorder="0" applyAlignment="0" applyProtection="0"/>
    <xf numFmtId="0" fontId="78" fillId="0" borderId="48" applyNumberFormat="0" applyFill="0" applyAlignment="0" applyProtection="0"/>
    <xf numFmtId="0" fontId="81" fillId="79" borderId="43" applyNumberFormat="0" applyAlignment="0" applyProtection="0"/>
    <xf numFmtId="0" fontId="47" fillId="0" borderId="0" applyNumberFormat="0" applyFill="0" applyBorder="0" applyAlignment="0" applyProtection="0"/>
    <xf numFmtId="0" fontId="11" fillId="0" borderId="0"/>
    <xf numFmtId="0" fontId="37" fillId="7" borderId="31" applyNumberFormat="0" applyAlignment="0" applyProtection="0"/>
    <xf numFmtId="0" fontId="45" fillId="60" borderId="0" applyNumberFormat="0" applyBorder="0" applyAlignment="0" applyProtection="0"/>
    <xf numFmtId="0" fontId="45" fillId="61" borderId="0" applyNumberFormat="0" applyBorder="0" applyAlignment="0" applyProtection="0"/>
    <xf numFmtId="0" fontId="45" fillId="62" borderId="0" applyNumberFormat="0" applyBorder="0" applyAlignment="0" applyProtection="0"/>
    <xf numFmtId="0" fontId="45" fillId="63" borderId="0" applyNumberFormat="0" applyBorder="0" applyAlignment="0" applyProtection="0"/>
    <xf numFmtId="0" fontId="45" fillId="64" borderId="0" applyNumberFormat="0" applyBorder="0" applyAlignment="0" applyProtection="0"/>
    <xf numFmtId="0" fontId="45" fillId="65" borderId="0" applyNumberFormat="0" applyBorder="0" applyAlignment="0" applyProtection="0"/>
    <xf numFmtId="0" fontId="45" fillId="66" borderId="0" applyNumberFormat="0" applyBorder="0" applyAlignment="0" applyProtection="0"/>
    <xf numFmtId="0" fontId="45" fillId="67" borderId="0" applyNumberFormat="0" applyBorder="0" applyAlignment="0" applyProtection="0"/>
    <xf numFmtId="0" fontId="45" fillId="68" borderId="0" applyNumberFormat="0" applyBorder="0" applyAlignment="0" applyProtection="0"/>
    <xf numFmtId="0" fontId="45" fillId="63" borderId="0" applyNumberFormat="0" applyBorder="0" applyAlignment="0" applyProtection="0"/>
    <xf numFmtId="0" fontId="45" fillId="66" borderId="0" applyNumberFormat="0" applyBorder="0" applyAlignment="0" applyProtection="0"/>
    <xf numFmtId="0" fontId="45" fillId="69" borderId="0" applyNumberFormat="0" applyBorder="0" applyAlignment="0" applyProtection="0"/>
    <xf numFmtId="0" fontId="49" fillId="70" borderId="0" applyNumberFormat="0" applyBorder="0" applyAlignment="0" applyProtection="0"/>
    <xf numFmtId="0" fontId="49" fillId="67" borderId="0" applyNumberFormat="0" applyBorder="0" applyAlignment="0" applyProtection="0"/>
    <xf numFmtId="0" fontId="49" fillId="68"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3" borderId="0" applyNumberFormat="0" applyBorder="0" applyAlignment="0" applyProtection="0"/>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59" fillId="0" borderId="0" applyNumberFormat="0" applyFill="0" applyBorder="0" applyAlignment="0" applyProtection="0"/>
    <xf numFmtId="0" fontId="11" fillId="0" borderId="0"/>
    <xf numFmtId="0" fontId="79" fillId="0" borderId="0" applyNumberFormat="0" applyFill="0" applyBorder="0" applyAlignment="0" applyProtection="0"/>
    <xf numFmtId="0" fontId="11" fillId="0" borderId="0"/>
    <xf numFmtId="0" fontId="11" fillId="0" borderId="0"/>
    <xf numFmtId="0" fontId="11" fillId="0" borderId="0"/>
    <xf numFmtId="49" fontId="32" fillId="0" borderId="24" applyNumberFormat="0" applyFont="0" applyFill="0" applyBorder="0" applyProtection="0">
      <alignment horizontal="left" vertical="center" indent="2"/>
    </xf>
    <xf numFmtId="49" fontId="32" fillId="0" borderId="36" applyNumberFormat="0" applyFont="0" applyFill="0" applyBorder="0" applyProtection="0">
      <alignment horizontal="left" vertical="center" indent="5"/>
    </xf>
    <xf numFmtId="0" fontId="30" fillId="8" borderId="24">
      <alignment horizontal="right" vertical="center"/>
    </xf>
    <xf numFmtId="4" fontId="30" fillId="8" borderId="24">
      <alignment horizontal="right" vertical="center"/>
    </xf>
    <xf numFmtId="0" fontId="44" fillId="8" borderId="24">
      <alignment horizontal="right" vertical="center"/>
    </xf>
    <xf numFmtId="4" fontId="44" fillId="8" borderId="24">
      <alignment horizontal="right" vertical="center"/>
    </xf>
    <xf numFmtId="0" fontId="30" fillId="9" borderId="24">
      <alignment horizontal="right" vertical="center"/>
    </xf>
    <xf numFmtId="4" fontId="30" fillId="9" borderId="24">
      <alignment horizontal="right" vertical="center"/>
    </xf>
    <xf numFmtId="0" fontId="30" fillId="9" borderId="24">
      <alignment horizontal="right" vertical="center"/>
    </xf>
    <xf numFmtId="4" fontId="30" fillId="9" borderId="24">
      <alignment horizontal="right" vertical="center"/>
    </xf>
    <xf numFmtId="0" fontId="30" fillId="9" borderId="36">
      <alignment horizontal="right" vertical="center"/>
    </xf>
    <xf numFmtId="4" fontId="30" fillId="9" borderId="36">
      <alignment horizontal="right" vertical="center"/>
    </xf>
    <xf numFmtId="0" fontId="30" fillId="9" borderId="37">
      <alignment horizontal="right" vertical="center"/>
    </xf>
    <xf numFmtId="4" fontId="30" fillId="9" borderId="37">
      <alignment horizontal="right" vertical="center"/>
    </xf>
    <xf numFmtId="169" fontId="85" fillId="0" borderId="0" applyFont="0" applyFill="0" applyBorder="0" applyAlignment="0" applyProtection="0"/>
    <xf numFmtId="0" fontId="32" fillId="9" borderId="26">
      <alignment horizontal="left" vertical="center" wrapText="1" indent="2"/>
    </xf>
    <xf numFmtId="0" fontId="32" fillId="0" borderId="26">
      <alignment horizontal="left" vertical="center" wrapText="1" indent="2"/>
    </xf>
    <xf numFmtId="0" fontId="32" fillId="8" borderId="36">
      <alignment horizontal="left" vertical="center"/>
    </xf>
    <xf numFmtId="0" fontId="57" fillId="65" borderId="42" applyNumberFormat="0" applyAlignment="0" applyProtection="0"/>
    <xf numFmtId="0" fontId="32" fillId="0" borderId="24">
      <alignment horizontal="right" vertical="center"/>
    </xf>
    <xf numFmtId="4" fontId="32" fillId="0" borderId="24">
      <alignment horizontal="right" vertical="center"/>
    </xf>
    <xf numFmtId="0" fontId="85" fillId="0" borderId="0"/>
    <xf numFmtId="0" fontId="83" fillId="0" borderId="0"/>
    <xf numFmtId="0" fontId="83" fillId="0" borderId="0"/>
    <xf numFmtId="0" fontId="11" fillId="0" borderId="0"/>
    <xf numFmtId="0" fontId="11" fillId="0" borderId="0"/>
    <xf numFmtId="0" fontId="11" fillId="0" borderId="0"/>
    <xf numFmtId="0" fontId="11" fillId="0" borderId="0"/>
    <xf numFmtId="0" fontId="83" fillId="0" borderId="0"/>
    <xf numFmtId="0" fontId="33" fillId="0" borderId="0"/>
    <xf numFmtId="4" fontId="32" fillId="0" borderId="24" applyFill="0" applyBorder="0" applyProtection="0">
      <alignment horizontal="right" vertical="center"/>
    </xf>
    <xf numFmtId="49" fontId="31" fillId="0" borderId="24" applyNumberFormat="0" applyFill="0" applyBorder="0" applyProtection="0">
      <alignment horizontal="left" vertical="center"/>
    </xf>
    <xf numFmtId="0" fontId="32" fillId="0" borderId="24" applyNumberFormat="0" applyFill="0" applyAlignment="0" applyProtection="0"/>
    <xf numFmtId="0" fontId="85" fillId="57" borderId="0" applyNumberFormat="0" applyFont="0" applyBorder="0" applyAlignment="0" applyProtection="0"/>
    <xf numFmtId="170" fontId="32" fillId="82" borderId="24" applyNumberFormat="0" applyFont="0" applyBorder="0" applyAlignment="0" applyProtection="0">
      <alignment horizontal="right" vertical="center"/>
    </xf>
    <xf numFmtId="9" fontId="85" fillId="0" borderId="0" applyFont="0" applyFill="0" applyBorder="0" applyAlignment="0" applyProtection="0"/>
    <xf numFmtId="0" fontId="32" fillId="11" borderId="24"/>
    <xf numFmtId="4" fontId="32" fillId="11" borderId="24"/>
    <xf numFmtId="0" fontId="32" fillId="9" borderId="53">
      <alignment horizontal="left" vertical="center" wrapText="1" indent="2"/>
    </xf>
    <xf numFmtId="0" fontId="32" fillId="0" borderId="53">
      <alignment horizontal="left" vertical="center" wrapText="1" indent="2"/>
    </xf>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32" fillId="9" borderId="26">
      <alignment horizontal="left" vertical="center" wrapText="1" indent="2"/>
    </xf>
    <xf numFmtId="0" fontId="32" fillId="0" borderId="26">
      <alignment horizontal="left" vertical="center" wrapText="1" indent="2"/>
    </xf>
    <xf numFmtId="0" fontId="33" fillId="0" borderId="0"/>
    <xf numFmtId="4" fontId="30" fillId="9" borderId="50">
      <alignment horizontal="right" vertical="center"/>
    </xf>
    <xf numFmtId="0" fontId="32" fillId="11" borderId="50"/>
    <xf numFmtId="0" fontId="53" fillId="78" borderId="42" applyNumberFormat="0" applyAlignment="0" applyProtection="0"/>
    <xf numFmtId="0" fontId="30" fillId="8" borderId="50">
      <alignment horizontal="right" vertical="center"/>
    </xf>
    <xf numFmtId="0" fontId="32" fillId="0" borderId="50">
      <alignment horizontal="right" vertical="center"/>
    </xf>
    <xf numFmtId="0" fontId="73" fillId="0" borderId="44" applyNumberFormat="0" applyFill="0" applyAlignment="0" applyProtection="0"/>
    <xf numFmtId="0" fontId="32" fillId="8" borderId="51">
      <alignment horizontal="left" vertical="center"/>
    </xf>
    <xf numFmtId="0" fontId="66" fillId="65" borderId="42" applyNumberFormat="0" applyAlignment="0" applyProtection="0"/>
    <xf numFmtId="170" fontId="32" fillId="82" borderId="50" applyNumberFormat="0" applyFont="0" applyBorder="0" applyAlignment="0" applyProtection="0">
      <alignment horizontal="right" vertical="center"/>
    </xf>
    <xf numFmtId="0" fontId="48" fillId="81" borderId="49" applyNumberFormat="0" applyFont="0" applyAlignment="0" applyProtection="0"/>
    <xf numFmtId="0" fontId="32" fillId="0" borderId="53">
      <alignment horizontal="left" vertical="center" wrapText="1" indent="2"/>
    </xf>
    <xf numFmtId="4" fontId="32" fillId="11" borderId="50"/>
    <xf numFmtId="49" fontId="31" fillId="0" borderId="50" applyNumberFormat="0" applyFill="0" applyBorder="0" applyProtection="0">
      <alignment horizontal="left" vertical="center"/>
    </xf>
    <xf numFmtId="0" fontId="32" fillId="0" borderId="50">
      <alignment horizontal="right" vertical="center"/>
    </xf>
    <xf numFmtId="4" fontId="30" fillId="9" borderId="52">
      <alignment horizontal="right" vertical="center"/>
    </xf>
    <xf numFmtId="4" fontId="30" fillId="9" borderId="50">
      <alignment horizontal="right" vertical="center"/>
    </xf>
    <xf numFmtId="4" fontId="30" fillId="9" borderId="50">
      <alignment horizontal="right" vertical="center"/>
    </xf>
    <xf numFmtId="0" fontId="44" fillId="8" borderId="50">
      <alignment horizontal="right" vertical="center"/>
    </xf>
    <xf numFmtId="0" fontId="30" fillId="8" borderId="50">
      <alignment horizontal="right" vertical="center"/>
    </xf>
    <xf numFmtId="49" fontId="32" fillId="0" borderId="50" applyNumberFormat="0" applyFont="0" applyFill="0" applyBorder="0" applyProtection="0">
      <alignment horizontal="left" vertical="center" indent="2"/>
    </xf>
    <xf numFmtId="0" fontId="66" fillId="65" borderId="42" applyNumberFormat="0" applyAlignment="0" applyProtection="0"/>
    <xf numFmtId="0" fontId="51" fillId="78" borderId="41" applyNumberFormat="0" applyAlignment="0" applyProtection="0"/>
    <xf numFmtId="49" fontId="32" fillId="0" borderId="50" applyNumberFormat="0" applyFont="0" applyFill="0" applyBorder="0" applyProtection="0">
      <alignment horizontal="left" vertical="center" indent="2"/>
    </xf>
    <xf numFmtId="0" fontId="57" fillId="65" borderId="42" applyNumberFormat="0" applyAlignment="0" applyProtection="0"/>
    <xf numFmtId="4" fontId="32" fillId="0" borderId="50" applyFill="0" applyBorder="0" applyProtection="0">
      <alignment horizontal="right" vertical="center"/>
    </xf>
    <xf numFmtId="0" fontId="54" fillId="78" borderId="42" applyNumberFormat="0" applyAlignment="0" applyProtection="0"/>
    <xf numFmtId="0" fontId="73" fillId="0" borderId="44" applyNumberFormat="0" applyFill="0" applyAlignment="0" applyProtection="0"/>
    <xf numFmtId="0" fontId="70" fillId="78" borderId="41" applyNumberFormat="0" applyAlignment="0" applyProtection="0"/>
    <xf numFmtId="0" fontId="32" fillId="0" borderId="50" applyNumberFormat="0" applyFill="0" applyAlignment="0" applyProtection="0"/>
    <xf numFmtId="4" fontId="32" fillId="0" borderId="50">
      <alignment horizontal="right" vertical="center"/>
    </xf>
    <xf numFmtId="0" fontId="32" fillId="0" borderId="50">
      <alignment horizontal="right" vertical="center"/>
    </xf>
    <xf numFmtId="0" fontId="66" fillId="65" borderId="42" applyNumberFormat="0" applyAlignment="0" applyProtection="0"/>
    <xf numFmtId="0" fontId="51" fillId="78" borderId="41" applyNumberFormat="0" applyAlignment="0" applyProtection="0"/>
    <xf numFmtId="0" fontId="53" fillId="78" borderId="42" applyNumberFormat="0" applyAlignment="0" applyProtection="0"/>
    <xf numFmtId="0" fontId="32" fillId="9" borderId="53">
      <alignment horizontal="left" vertical="center" wrapText="1" indent="2"/>
    </xf>
    <xf numFmtId="0" fontId="54" fillId="78" borderId="42" applyNumberFormat="0" applyAlignment="0" applyProtection="0"/>
    <xf numFmtId="0" fontId="54" fillId="78" borderId="42" applyNumberFormat="0" applyAlignment="0" applyProtection="0"/>
    <xf numFmtId="4" fontId="30" fillId="9" borderId="51">
      <alignment horizontal="right" vertical="center"/>
    </xf>
    <xf numFmtId="0" fontId="30" fillId="9" borderId="51">
      <alignment horizontal="right" vertical="center"/>
    </xf>
    <xf numFmtId="0" fontId="30" fillId="9" borderId="50">
      <alignment horizontal="right" vertical="center"/>
    </xf>
    <xf numFmtId="4" fontId="44" fillId="8" borderId="50">
      <alignment horizontal="right" vertical="center"/>
    </xf>
    <xf numFmtId="0" fontId="57" fillId="65" borderId="42" applyNumberFormat="0" applyAlignment="0" applyProtection="0"/>
    <xf numFmtId="0" fontId="58" fillId="0" borderId="44" applyNumberFormat="0" applyFill="0" applyAlignment="0" applyProtection="0"/>
    <xf numFmtId="0" fontId="73" fillId="0" borderId="44" applyNumberFormat="0" applyFill="0" applyAlignment="0" applyProtection="0"/>
    <xf numFmtId="0" fontId="48" fillId="81" borderId="49" applyNumberFormat="0" applyFont="0" applyAlignment="0" applyProtection="0"/>
    <xf numFmtId="0" fontId="66" fillId="65" borderId="42" applyNumberFormat="0" applyAlignment="0" applyProtection="0"/>
    <xf numFmtId="49" fontId="31" fillId="0" borderId="50" applyNumberFormat="0" applyFill="0" applyBorder="0" applyProtection="0">
      <alignment horizontal="left" vertical="center"/>
    </xf>
    <xf numFmtId="0" fontId="32" fillId="9" borderId="53">
      <alignment horizontal="left" vertical="center" wrapText="1" indent="2"/>
    </xf>
    <xf numFmtId="0" fontId="54" fillId="78" borderId="42" applyNumberFormat="0" applyAlignment="0" applyProtection="0"/>
    <xf numFmtId="0" fontId="32" fillId="0" borderId="53">
      <alignment horizontal="left" vertical="center" wrapText="1" indent="2"/>
    </xf>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4" fontId="32" fillId="11" borderId="50"/>
    <xf numFmtId="0" fontId="30" fillId="9" borderId="50">
      <alignment horizontal="right" vertical="center"/>
    </xf>
    <xf numFmtId="0" fontId="73" fillId="0" borderId="44" applyNumberFormat="0" applyFill="0" applyAlignment="0" applyProtection="0"/>
    <xf numFmtId="4" fontId="30" fillId="9" borderId="52">
      <alignment horizontal="right" vertical="center"/>
    </xf>
    <xf numFmtId="0" fontId="53" fillId="78" borderId="42" applyNumberFormat="0" applyAlignment="0" applyProtection="0"/>
    <xf numFmtId="0" fontId="30" fillId="9" borderId="51">
      <alignment horizontal="right" vertical="center"/>
    </xf>
    <xf numFmtId="0" fontId="54" fillId="78" borderId="42" applyNumberFormat="0" applyAlignment="0" applyProtection="0"/>
    <xf numFmtId="0" fontId="58" fillId="0" borderId="44" applyNumberFormat="0" applyFill="0" applyAlignment="0" applyProtection="0"/>
    <xf numFmtId="0" fontId="48" fillId="81" borderId="49" applyNumberFormat="0" applyFont="0" applyAlignment="0" applyProtection="0"/>
    <xf numFmtId="4" fontId="30" fillId="9" borderId="51">
      <alignment horizontal="right" vertical="center"/>
    </xf>
    <xf numFmtId="0" fontId="32" fillId="9" borderId="53">
      <alignment horizontal="left" vertical="center" wrapText="1" indent="2"/>
    </xf>
    <xf numFmtId="0" fontId="32" fillId="11" borderId="50"/>
    <xf numFmtId="170" fontId="32" fillId="82" borderId="50" applyNumberFormat="0" applyFont="0" applyBorder="0" applyAlignment="0" applyProtection="0">
      <alignment horizontal="right" vertical="center"/>
    </xf>
    <xf numFmtId="0" fontId="32" fillId="0" borderId="50" applyNumberFormat="0" applyFill="0" applyAlignment="0" applyProtection="0"/>
    <xf numFmtId="4" fontId="32" fillId="0" borderId="50" applyFill="0" applyBorder="0" applyProtection="0">
      <alignment horizontal="right" vertical="center"/>
    </xf>
    <xf numFmtId="4" fontId="30" fillId="8" borderId="50">
      <alignment horizontal="right" vertical="center"/>
    </xf>
    <xf numFmtId="0" fontId="58" fillId="0" borderId="44" applyNumberFormat="0" applyFill="0" applyAlignment="0" applyProtection="0"/>
    <xf numFmtId="49" fontId="31" fillId="0" borderId="50" applyNumberFormat="0" applyFill="0" applyBorder="0" applyProtection="0">
      <alignment horizontal="left" vertical="center"/>
    </xf>
    <xf numFmtId="49" fontId="32" fillId="0" borderId="51" applyNumberFormat="0" applyFont="0" applyFill="0" applyBorder="0" applyProtection="0">
      <alignment horizontal="left" vertical="center" indent="5"/>
    </xf>
    <xf numFmtId="0" fontId="32" fillId="8" borderId="51">
      <alignment horizontal="left" vertical="center"/>
    </xf>
    <xf numFmtId="0" fontId="54" fillId="78" borderId="42" applyNumberFormat="0" applyAlignment="0" applyProtection="0"/>
    <xf numFmtId="4" fontId="30" fillId="9" borderId="52">
      <alignment horizontal="right" vertical="center"/>
    </xf>
    <xf numFmtId="0" fontId="66" fillId="65"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50">
      <alignment horizontal="right" vertical="center"/>
    </xf>
    <xf numFmtId="0" fontId="33" fillId="81" borderId="49" applyNumberFormat="0" applyFont="0" applyAlignment="0" applyProtection="0"/>
    <xf numFmtId="4" fontId="32" fillId="0" borderId="50">
      <alignment horizontal="right" vertical="center"/>
    </xf>
    <xf numFmtId="0" fontId="73" fillId="0" borderId="44" applyNumberFormat="0" applyFill="0" applyAlignment="0" applyProtection="0"/>
    <xf numFmtId="0" fontId="30" fillId="9" borderId="50">
      <alignment horizontal="right" vertical="center"/>
    </xf>
    <xf numFmtId="0" fontId="30" fillId="9" borderId="50">
      <alignment horizontal="right" vertical="center"/>
    </xf>
    <xf numFmtId="4" fontId="44" fillId="8" borderId="50">
      <alignment horizontal="right" vertical="center"/>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33" fillId="81" borderId="49" applyNumberFormat="0" applyFont="0" applyAlignment="0" applyProtection="0"/>
    <xf numFmtId="0" fontId="48" fillId="81" borderId="49" applyNumberFormat="0" applyFont="0" applyAlignment="0" applyProtection="0"/>
    <xf numFmtId="0" fontId="32" fillId="0" borderId="50" applyNumberFormat="0" applyFill="0" applyAlignment="0" applyProtection="0"/>
    <xf numFmtId="0" fontId="58" fillId="0" borderId="44" applyNumberFormat="0" applyFill="0" applyAlignment="0" applyProtection="0"/>
    <xf numFmtId="0" fontId="73" fillId="0" borderId="44" applyNumberFormat="0" applyFill="0" applyAlignment="0" applyProtection="0"/>
    <xf numFmtId="0" fontId="57" fillId="65" borderId="42" applyNumberFormat="0" applyAlignment="0" applyProtection="0"/>
    <xf numFmtId="0" fontId="54" fillId="78" borderId="42" applyNumberFormat="0" applyAlignment="0" applyProtection="0"/>
    <xf numFmtId="4" fontId="44" fillId="8" borderId="50">
      <alignment horizontal="right" vertical="center"/>
    </xf>
    <xf numFmtId="0" fontId="30" fillId="8" borderId="50">
      <alignment horizontal="right" vertical="center"/>
    </xf>
    <xf numFmtId="170" fontId="32" fillId="82" borderId="50" applyNumberFormat="0" applyFont="0" applyBorder="0" applyAlignment="0" applyProtection="0">
      <alignment horizontal="right" vertical="center"/>
    </xf>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49" fontId="32" fillId="0" borderId="50" applyNumberFormat="0" applyFont="0" applyFill="0" applyBorder="0" applyProtection="0">
      <alignment horizontal="left" vertical="center" indent="2"/>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3">
      <alignment horizontal="left" vertical="center" wrapText="1" indent="2"/>
    </xf>
    <xf numFmtId="0" fontId="70" fillId="78" borderId="41" applyNumberFormat="0" applyAlignment="0" applyProtection="0"/>
    <xf numFmtId="0" fontId="30" fillId="9" borderId="52">
      <alignment horizontal="right" vertical="center"/>
    </xf>
    <xf numFmtId="0" fontId="57" fillId="65" borderId="42" applyNumberFormat="0" applyAlignment="0" applyProtection="0"/>
    <xf numFmtId="0" fontId="30" fillId="9" borderId="52">
      <alignment horizontal="right" vertical="center"/>
    </xf>
    <xf numFmtId="4" fontId="30" fillId="9" borderId="50">
      <alignment horizontal="right" vertical="center"/>
    </xf>
    <xf numFmtId="0" fontId="30" fillId="9" borderId="50">
      <alignment horizontal="right" vertical="center"/>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32" fillId="11" borderId="50"/>
    <xf numFmtId="4" fontId="32" fillId="11" borderId="50"/>
    <xf numFmtId="4" fontId="30" fillId="9" borderId="50">
      <alignment horizontal="right" vertical="center"/>
    </xf>
    <xf numFmtId="0" fontId="44" fillId="8" borderId="50">
      <alignment horizontal="right" vertical="center"/>
    </xf>
    <xf numFmtId="0" fontId="57" fillId="65" borderId="42" applyNumberFormat="0" applyAlignment="0" applyProtection="0"/>
    <xf numFmtId="0" fontId="54" fillId="78" borderId="42" applyNumberFormat="0" applyAlignment="0" applyProtection="0"/>
    <xf numFmtId="4" fontId="32" fillId="0" borderId="50">
      <alignment horizontal="right" vertical="center"/>
    </xf>
    <xf numFmtId="0" fontId="32" fillId="9" borderId="53">
      <alignment horizontal="left" vertical="center" wrapText="1" indent="2"/>
    </xf>
    <xf numFmtId="0" fontId="32" fillId="0" borderId="53">
      <alignment horizontal="left" vertical="center" wrapText="1" indent="2"/>
    </xf>
    <xf numFmtId="0" fontId="70" fillId="78" borderId="41" applyNumberFormat="0" applyAlignment="0" applyProtection="0"/>
    <xf numFmtId="0" fontId="66" fillId="65" borderId="42" applyNumberFormat="0" applyAlignment="0" applyProtection="0"/>
    <xf numFmtId="0" fontId="53" fillId="78" borderId="42" applyNumberFormat="0" applyAlignment="0" applyProtection="0"/>
    <xf numFmtId="0" fontId="51" fillId="78" borderId="41" applyNumberFormat="0" applyAlignment="0" applyProtection="0"/>
    <xf numFmtId="0" fontId="30" fillId="9" borderId="52">
      <alignment horizontal="right" vertical="center"/>
    </xf>
    <xf numFmtId="0" fontId="44" fillId="8" borderId="50">
      <alignment horizontal="right" vertical="center"/>
    </xf>
    <xf numFmtId="4" fontId="30" fillId="8" borderId="50">
      <alignment horizontal="right" vertical="center"/>
    </xf>
    <xf numFmtId="4" fontId="30" fillId="9" borderId="50">
      <alignment horizontal="right" vertical="center"/>
    </xf>
    <xf numFmtId="49" fontId="32" fillId="0" borderId="51" applyNumberFormat="0" applyFont="0" applyFill="0" applyBorder="0" applyProtection="0">
      <alignment horizontal="left" vertical="center" indent="5"/>
    </xf>
    <xf numFmtId="4" fontId="32" fillId="0" borderId="50" applyFill="0" applyBorder="0" applyProtection="0">
      <alignment horizontal="right" vertical="center"/>
    </xf>
    <xf numFmtId="4" fontId="30" fillId="8" borderId="50">
      <alignment horizontal="right" vertical="center"/>
    </xf>
    <xf numFmtId="0" fontId="33" fillId="0" borderId="0"/>
    <xf numFmtId="0" fontId="66" fillId="65" borderId="42" applyNumberFormat="0" applyAlignment="0" applyProtection="0"/>
    <xf numFmtId="0" fontId="57" fillId="65" borderId="42" applyNumberFormat="0" applyAlignment="0" applyProtection="0"/>
    <xf numFmtId="0" fontId="53"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9" borderId="53">
      <alignment horizontal="left" vertical="center" wrapText="1" indent="2"/>
    </xf>
    <xf numFmtId="0" fontId="32" fillId="0" borderId="53">
      <alignment horizontal="left" vertical="center" wrapText="1" indent="2"/>
    </xf>
    <xf numFmtId="0" fontId="51" fillId="78" borderId="41" applyNumberFormat="0" applyAlignment="0" applyProtection="0"/>
    <xf numFmtId="0" fontId="53" fillId="78" borderId="42" applyNumberFormat="0" applyAlignment="0" applyProtection="0"/>
    <xf numFmtId="0" fontId="54" fillId="78" borderId="42" applyNumberFormat="0" applyAlignment="0" applyProtection="0"/>
    <xf numFmtId="0" fontId="57" fillId="65" borderId="42" applyNumberFormat="0" applyAlignment="0" applyProtection="0"/>
    <xf numFmtId="0" fontId="58" fillId="0" borderId="44" applyNumberFormat="0" applyFill="0" applyAlignment="0" applyProtection="0"/>
    <xf numFmtId="0" fontId="66" fillId="65" borderId="42" applyNumberFormat="0" applyAlignment="0" applyProtection="0"/>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54" fillId="78"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36">
      <alignment horizontal="right" vertical="center"/>
    </xf>
    <xf numFmtId="4" fontId="30" fillId="9" borderId="36">
      <alignment horizontal="right" vertical="center"/>
    </xf>
    <xf numFmtId="0" fontId="30" fillId="9" borderId="37">
      <alignment horizontal="right" vertical="center"/>
    </xf>
    <xf numFmtId="4" fontId="30" fillId="9" borderId="37">
      <alignment horizontal="right" vertical="center"/>
    </xf>
    <xf numFmtId="0" fontId="54" fillId="78" borderId="42" applyNumberFormat="0" applyAlignment="0" applyProtection="0"/>
    <xf numFmtId="0" fontId="32" fillId="9" borderId="26">
      <alignment horizontal="left" vertical="center" wrapText="1" indent="2"/>
    </xf>
    <xf numFmtId="0" fontId="32" fillId="0" borderId="26">
      <alignment horizontal="left" vertical="center" wrapText="1" indent="2"/>
    </xf>
    <xf numFmtId="0" fontId="32" fillId="8" borderId="36">
      <alignment horizontal="left" vertical="center"/>
    </xf>
    <xf numFmtId="0" fontId="66" fillId="65" borderId="42" applyNumberFormat="0" applyAlignment="0" applyProtection="0"/>
    <xf numFmtId="0" fontId="70" fillId="78" borderId="41" applyNumberFormat="0" applyAlignment="0" applyProtection="0"/>
    <xf numFmtId="0" fontId="73" fillId="0" borderId="44" applyNumberFormat="0" applyFill="0" applyAlignment="0" applyProtection="0"/>
    <xf numFmtId="49" fontId="32" fillId="0" borderId="36" applyNumberFormat="0" applyFont="0" applyFill="0" applyBorder="0" applyProtection="0">
      <alignment horizontal="left" vertical="center" indent="5"/>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57" fillId="65" borderId="42" applyNumberFormat="0" applyAlignment="0" applyProtection="0"/>
    <xf numFmtId="0" fontId="32" fillId="0" borderId="50">
      <alignment horizontal="right" vertical="center"/>
    </xf>
    <xf numFmtId="4" fontId="32" fillId="0" borderId="50">
      <alignment horizontal="right" vertical="center"/>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0" applyNumberFormat="0" applyFill="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4" fontId="30" fillId="9" borderId="50">
      <alignment horizontal="right" vertical="center"/>
    </xf>
    <xf numFmtId="0" fontId="32" fillId="11" borderId="50"/>
    <xf numFmtId="0" fontId="53" fillId="78" borderId="42" applyNumberFormat="0" applyAlignment="0" applyProtection="0"/>
    <xf numFmtId="0" fontId="30" fillId="8" borderId="50">
      <alignment horizontal="right" vertical="center"/>
    </xf>
    <xf numFmtId="0" fontId="32" fillId="0" borderId="50">
      <alignment horizontal="right" vertical="center"/>
    </xf>
    <xf numFmtId="0" fontId="73" fillId="0" borderId="44" applyNumberFormat="0" applyFill="0" applyAlignment="0" applyProtection="0"/>
    <xf numFmtId="0" fontId="32" fillId="8" borderId="51">
      <alignment horizontal="left" vertical="center"/>
    </xf>
    <xf numFmtId="0" fontId="66" fillId="65" borderId="42" applyNumberFormat="0" applyAlignment="0" applyProtection="0"/>
    <xf numFmtId="170" fontId="32" fillId="82" borderId="50" applyNumberFormat="0" applyFont="0" applyBorder="0" applyAlignment="0" applyProtection="0">
      <alignment horizontal="right" vertical="center"/>
    </xf>
    <xf numFmtId="0" fontId="48" fillId="81" borderId="49" applyNumberFormat="0" applyFont="0" applyAlignment="0" applyProtection="0"/>
    <xf numFmtId="0" fontId="32" fillId="0" borderId="53">
      <alignment horizontal="left" vertical="center" wrapText="1" indent="2"/>
    </xf>
    <xf numFmtId="4" fontId="32" fillId="11" borderId="50"/>
    <xf numFmtId="49" fontId="31" fillId="0" borderId="50" applyNumberFormat="0" applyFill="0" applyBorder="0" applyProtection="0">
      <alignment horizontal="left" vertical="center"/>
    </xf>
    <xf numFmtId="0" fontId="32" fillId="0" borderId="50">
      <alignment horizontal="right" vertical="center"/>
    </xf>
    <xf numFmtId="4" fontId="30" fillId="9" borderId="52">
      <alignment horizontal="right" vertical="center"/>
    </xf>
    <xf numFmtId="4" fontId="30" fillId="9" borderId="50">
      <alignment horizontal="right" vertical="center"/>
    </xf>
    <xf numFmtId="4" fontId="30" fillId="9" borderId="50">
      <alignment horizontal="right" vertical="center"/>
    </xf>
    <xf numFmtId="0" fontId="44" fillId="8" borderId="50">
      <alignment horizontal="right" vertical="center"/>
    </xf>
    <xf numFmtId="0" fontId="30" fillId="8" borderId="50">
      <alignment horizontal="right" vertical="center"/>
    </xf>
    <xf numFmtId="49" fontId="32" fillId="0" borderId="50" applyNumberFormat="0" applyFont="0" applyFill="0" applyBorder="0" applyProtection="0">
      <alignment horizontal="left" vertical="center" indent="2"/>
    </xf>
    <xf numFmtId="0" fontId="66" fillId="65" borderId="42" applyNumberFormat="0" applyAlignment="0" applyProtection="0"/>
    <xf numFmtId="0" fontId="51" fillId="78" borderId="41" applyNumberFormat="0" applyAlignment="0" applyProtection="0"/>
    <xf numFmtId="49" fontId="32" fillId="0" borderId="50" applyNumberFormat="0" applyFont="0" applyFill="0" applyBorder="0" applyProtection="0">
      <alignment horizontal="left" vertical="center" indent="2"/>
    </xf>
    <xf numFmtId="0" fontId="57" fillId="65" borderId="42" applyNumberFormat="0" applyAlignment="0" applyProtection="0"/>
    <xf numFmtId="4" fontId="32" fillId="0" borderId="50" applyFill="0" applyBorder="0" applyProtection="0">
      <alignment horizontal="right" vertical="center"/>
    </xf>
    <xf numFmtId="0" fontId="54" fillId="78" borderId="42" applyNumberFormat="0" applyAlignment="0" applyProtection="0"/>
    <xf numFmtId="0" fontId="73" fillId="0" borderId="44" applyNumberFormat="0" applyFill="0" applyAlignment="0" applyProtection="0"/>
    <xf numFmtId="0" fontId="70" fillId="78" borderId="41" applyNumberFormat="0" applyAlignment="0" applyProtection="0"/>
    <xf numFmtId="0" fontId="32" fillId="0" borderId="50" applyNumberFormat="0" applyFill="0" applyAlignment="0" applyProtection="0"/>
    <xf numFmtId="4" fontId="32" fillId="0" borderId="50">
      <alignment horizontal="right" vertical="center"/>
    </xf>
    <xf numFmtId="0" fontId="32" fillId="0" borderId="50">
      <alignment horizontal="right" vertical="center"/>
    </xf>
    <xf numFmtId="0" fontId="66" fillId="65" borderId="42" applyNumberFormat="0" applyAlignment="0" applyProtection="0"/>
    <xf numFmtId="0" fontId="51" fillId="78" borderId="41" applyNumberFormat="0" applyAlignment="0" applyProtection="0"/>
    <xf numFmtId="0" fontId="53" fillId="78" borderId="42" applyNumberFormat="0" applyAlignment="0" applyProtection="0"/>
    <xf numFmtId="0" fontId="32" fillId="9" borderId="53">
      <alignment horizontal="left" vertical="center" wrapText="1" indent="2"/>
    </xf>
    <xf numFmtId="0" fontId="54" fillId="78" borderId="42" applyNumberFormat="0" applyAlignment="0" applyProtection="0"/>
    <xf numFmtId="0" fontId="54" fillId="78" borderId="42" applyNumberFormat="0" applyAlignment="0" applyProtection="0"/>
    <xf numFmtId="4" fontId="30" fillId="9" borderId="51">
      <alignment horizontal="right" vertical="center"/>
    </xf>
    <xf numFmtId="0" fontId="30" fillId="9" borderId="51">
      <alignment horizontal="right" vertical="center"/>
    </xf>
    <xf numFmtId="0" fontId="30" fillId="9" borderId="50">
      <alignment horizontal="right" vertical="center"/>
    </xf>
    <xf numFmtId="4" fontId="44" fillId="8" borderId="50">
      <alignment horizontal="right" vertical="center"/>
    </xf>
    <xf numFmtId="0" fontId="57" fillId="65" borderId="42" applyNumberFormat="0" applyAlignment="0" applyProtection="0"/>
    <xf numFmtId="0" fontId="58" fillId="0" borderId="44" applyNumberFormat="0" applyFill="0" applyAlignment="0" applyProtection="0"/>
    <xf numFmtId="0" fontId="73" fillId="0" borderId="44" applyNumberFormat="0" applyFill="0" applyAlignment="0" applyProtection="0"/>
    <xf numFmtId="0" fontId="48" fillId="81" borderId="49" applyNumberFormat="0" applyFont="0" applyAlignment="0" applyProtection="0"/>
    <xf numFmtId="0" fontId="66" fillId="65" borderId="42" applyNumberFormat="0" applyAlignment="0" applyProtection="0"/>
    <xf numFmtId="49" fontId="31" fillId="0" borderId="50" applyNumberFormat="0" applyFill="0" applyBorder="0" applyProtection="0">
      <alignment horizontal="left" vertical="center"/>
    </xf>
    <xf numFmtId="0" fontId="32" fillId="9" borderId="53">
      <alignment horizontal="left" vertical="center" wrapText="1" indent="2"/>
    </xf>
    <xf numFmtId="0" fontId="54" fillId="78" borderId="42" applyNumberFormat="0" applyAlignment="0" applyProtection="0"/>
    <xf numFmtId="0" fontId="32" fillId="0" borderId="53">
      <alignment horizontal="left" vertical="center" wrapText="1" indent="2"/>
    </xf>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4" fontId="32" fillId="11" borderId="50"/>
    <xf numFmtId="0" fontId="30" fillId="9" borderId="50">
      <alignment horizontal="right" vertical="center"/>
    </xf>
    <xf numFmtId="0" fontId="73" fillId="0" borderId="44" applyNumberFormat="0" applyFill="0" applyAlignment="0" applyProtection="0"/>
    <xf numFmtId="4" fontId="30" fillId="9" borderId="52">
      <alignment horizontal="right" vertical="center"/>
    </xf>
    <xf numFmtId="0" fontId="53" fillId="78" borderId="42" applyNumberFormat="0" applyAlignment="0" applyProtection="0"/>
    <xf numFmtId="0" fontId="30" fillId="9" borderId="51">
      <alignment horizontal="right" vertical="center"/>
    </xf>
    <xf numFmtId="0" fontId="54" fillId="78" borderId="42" applyNumberFormat="0" applyAlignment="0" applyProtection="0"/>
    <xf numFmtId="0" fontId="58" fillId="0" borderId="44" applyNumberFormat="0" applyFill="0" applyAlignment="0" applyProtection="0"/>
    <xf numFmtId="0" fontId="48" fillId="81" borderId="49" applyNumberFormat="0" applyFont="0" applyAlignment="0" applyProtection="0"/>
    <xf numFmtId="4" fontId="30" fillId="9" borderId="51">
      <alignment horizontal="right" vertical="center"/>
    </xf>
    <xf numFmtId="0" fontId="32" fillId="9" borderId="53">
      <alignment horizontal="left" vertical="center" wrapText="1" indent="2"/>
    </xf>
    <xf numFmtId="0" fontId="32" fillId="11" borderId="50"/>
    <xf numFmtId="170" fontId="32" fillId="82" borderId="50" applyNumberFormat="0" applyFont="0" applyBorder="0" applyAlignment="0" applyProtection="0">
      <alignment horizontal="right" vertical="center"/>
    </xf>
    <xf numFmtId="0" fontId="32" fillId="0" borderId="50" applyNumberFormat="0" applyFill="0" applyAlignment="0" applyProtection="0"/>
    <xf numFmtId="4" fontId="32" fillId="0" borderId="50" applyFill="0" applyBorder="0" applyProtection="0">
      <alignment horizontal="right" vertical="center"/>
    </xf>
    <xf numFmtId="4" fontId="30" fillId="8" borderId="50">
      <alignment horizontal="right" vertical="center"/>
    </xf>
    <xf numFmtId="0" fontId="58" fillId="0" borderId="44" applyNumberFormat="0" applyFill="0" applyAlignment="0" applyProtection="0"/>
    <xf numFmtId="49" fontId="31" fillId="0" borderId="50" applyNumberFormat="0" applyFill="0" applyBorder="0" applyProtection="0">
      <alignment horizontal="left" vertical="center"/>
    </xf>
    <xf numFmtId="49" fontId="32" fillId="0" borderId="51" applyNumberFormat="0" applyFont="0" applyFill="0" applyBorder="0" applyProtection="0">
      <alignment horizontal="left" vertical="center" indent="5"/>
    </xf>
    <xf numFmtId="0" fontId="32" fillId="8" borderId="51">
      <alignment horizontal="left" vertical="center"/>
    </xf>
    <xf numFmtId="0" fontId="54" fillId="78" borderId="42" applyNumberFormat="0" applyAlignment="0" applyProtection="0"/>
    <xf numFmtId="4" fontId="30" fillId="9" borderId="52">
      <alignment horizontal="right" vertical="center"/>
    </xf>
    <xf numFmtId="0" fontId="66" fillId="65"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50">
      <alignment horizontal="right" vertical="center"/>
    </xf>
    <xf numFmtId="0" fontId="33" fillId="81" borderId="49" applyNumberFormat="0" applyFont="0" applyAlignment="0" applyProtection="0"/>
    <xf numFmtId="4" fontId="32" fillId="0" borderId="50">
      <alignment horizontal="right" vertical="center"/>
    </xf>
    <xf numFmtId="0" fontId="73" fillId="0" borderId="44" applyNumberFormat="0" applyFill="0" applyAlignment="0" applyProtection="0"/>
    <xf numFmtId="0" fontId="30" fillId="9" borderId="50">
      <alignment horizontal="right" vertical="center"/>
    </xf>
    <xf numFmtId="0" fontId="30" fillId="9" borderId="50">
      <alignment horizontal="right" vertical="center"/>
    </xf>
    <xf numFmtId="4" fontId="44" fillId="8" borderId="50">
      <alignment horizontal="right" vertical="center"/>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33" fillId="81" borderId="49" applyNumberFormat="0" applyFont="0" applyAlignment="0" applyProtection="0"/>
    <xf numFmtId="0" fontId="48" fillId="81" borderId="49" applyNumberFormat="0" applyFont="0" applyAlignment="0" applyProtection="0"/>
    <xf numFmtId="0" fontId="32" fillId="0" borderId="50" applyNumberFormat="0" applyFill="0" applyAlignment="0" applyProtection="0"/>
    <xf numFmtId="0" fontId="58" fillId="0" borderId="44" applyNumberFormat="0" applyFill="0" applyAlignment="0" applyProtection="0"/>
    <xf numFmtId="0" fontId="73" fillId="0" borderId="44" applyNumberFormat="0" applyFill="0" applyAlignment="0" applyProtection="0"/>
    <xf numFmtId="0" fontId="57" fillId="65" borderId="42" applyNumberFormat="0" applyAlignment="0" applyProtection="0"/>
    <xf numFmtId="0" fontId="54" fillId="78" borderId="42" applyNumberFormat="0" applyAlignment="0" applyProtection="0"/>
    <xf numFmtId="4" fontId="44" fillId="8" borderId="50">
      <alignment horizontal="right" vertical="center"/>
    </xf>
    <xf numFmtId="0" fontId="30" fillId="8" borderId="50">
      <alignment horizontal="right" vertical="center"/>
    </xf>
    <xf numFmtId="170" fontId="32" fillId="82" borderId="50" applyNumberFormat="0" applyFont="0" applyBorder="0" applyAlignment="0" applyProtection="0">
      <alignment horizontal="right" vertical="center"/>
    </xf>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49" fontId="32" fillId="0" borderId="50" applyNumberFormat="0" applyFont="0" applyFill="0" applyBorder="0" applyProtection="0">
      <alignment horizontal="left" vertical="center" indent="2"/>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3">
      <alignment horizontal="left" vertical="center" wrapText="1" indent="2"/>
    </xf>
    <xf numFmtId="0" fontId="70" fillId="78" borderId="41" applyNumberFormat="0" applyAlignment="0" applyProtection="0"/>
    <xf numFmtId="0" fontId="30" fillId="9" borderId="52">
      <alignment horizontal="right" vertical="center"/>
    </xf>
    <xf numFmtId="0" fontId="57" fillId="65" borderId="42" applyNumberFormat="0" applyAlignment="0" applyProtection="0"/>
    <xf numFmtId="0" fontId="30" fillId="9" borderId="52">
      <alignment horizontal="right" vertical="center"/>
    </xf>
    <xf numFmtId="4" fontId="30" fillId="9" borderId="50">
      <alignment horizontal="right" vertical="center"/>
    </xf>
    <xf numFmtId="0" fontId="30" fillId="9" borderId="50">
      <alignment horizontal="right" vertical="center"/>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32" fillId="11" borderId="50"/>
    <xf numFmtId="4" fontId="32" fillId="11" borderId="50"/>
    <xf numFmtId="4" fontId="30" fillId="9" borderId="50">
      <alignment horizontal="right" vertical="center"/>
    </xf>
    <xf numFmtId="0" fontId="44" fillId="8" borderId="50">
      <alignment horizontal="right" vertical="center"/>
    </xf>
    <xf numFmtId="0" fontId="57" fillId="65" borderId="42" applyNumberFormat="0" applyAlignment="0" applyProtection="0"/>
    <xf numFmtId="0" fontId="54" fillId="78" borderId="42" applyNumberFormat="0" applyAlignment="0" applyProtection="0"/>
    <xf numFmtId="4" fontId="32" fillId="0" borderId="50">
      <alignment horizontal="right" vertical="center"/>
    </xf>
    <xf numFmtId="0" fontId="32" fillId="9" borderId="53">
      <alignment horizontal="left" vertical="center" wrapText="1" indent="2"/>
    </xf>
    <xf numFmtId="0" fontId="32" fillId="0" borderId="53">
      <alignment horizontal="left" vertical="center" wrapText="1" indent="2"/>
    </xf>
    <xf numFmtId="0" fontId="70" fillId="78" borderId="41" applyNumberFormat="0" applyAlignment="0" applyProtection="0"/>
    <xf numFmtId="0" fontId="66" fillId="65" borderId="42" applyNumberFormat="0" applyAlignment="0" applyProtection="0"/>
    <xf numFmtId="0" fontId="53" fillId="78" borderId="42" applyNumberFormat="0" applyAlignment="0" applyProtection="0"/>
    <xf numFmtId="0" fontId="51" fillId="78" borderId="41" applyNumberFormat="0" applyAlignment="0" applyProtection="0"/>
    <xf numFmtId="0" fontId="30" fillId="9" borderId="52">
      <alignment horizontal="right" vertical="center"/>
    </xf>
    <xf numFmtId="0" fontId="44" fillId="8" borderId="50">
      <alignment horizontal="right" vertical="center"/>
    </xf>
    <xf numFmtId="4" fontId="30" fillId="8" borderId="50">
      <alignment horizontal="right" vertical="center"/>
    </xf>
    <xf numFmtId="4" fontId="30" fillId="9" borderId="50">
      <alignment horizontal="right" vertical="center"/>
    </xf>
    <xf numFmtId="49" fontId="32" fillId="0" borderId="51" applyNumberFormat="0" applyFont="0" applyFill="0" applyBorder="0" applyProtection="0">
      <alignment horizontal="left" vertical="center" indent="5"/>
    </xf>
    <xf numFmtId="4" fontId="32" fillId="0" borderId="50" applyFill="0" applyBorder="0" applyProtection="0">
      <alignment horizontal="right" vertical="center"/>
    </xf>
    <xf numFmtId="4" fontId="30" fillId="8" borderId="50">
      <alignment horizontal="right" vertical="center"/>
    </xf>
    <xf numFmtId="0" fontId="66" fillId="65" borderId="42" applyNumberFormat="0" applyAlignment="0" applyProtection="0"/>
    <xf numFmtId="0" fontId="57" fillId="65" borderId="42" applyNumberFormat="0" applyAlignment="0" applyProtection="0"/>
    <xf numFmtId="0" fontId="53"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9" borderId="53">
      <alignment horizontal="left" vertical="center" wrapText="1" indent="2"/>
    </xf>
    <xf numFmtId="0" fontId="11" fillId="0" borderId="0"/>
    <xf numFmtId="0" fontId="32" fillId="0" borderId="68">
      <alignment horizontal="left" vertical="center" wrapText="1" indent="2"/>
    </xf>
    <xf numFmtId="0" fontId="48" fillId="81" borderId="64" applyNumberFormat="0" applyFont="0" applyAlignment="0" applyProtection="0"/>
    <xf numFmtId="0" fontId="70" fillId="78" borderId="69" applyNumberFormat="0" applyAlignment="0" applyProtection="0"/>
    <xf numFmtId="0" fontId="66" fillId="65" borderId="62" applyNumberFormat="0" applyAlignment="0" applyProtection="0"/>
    <xf numFmtId="0" fontId="58" fillId="0" borderId="63" applyNumberFormat="0" applyFill="0" applyAlignment="0" applyProtection="0"/>
    <xf numFmtId="4" fontId="32" fillId="0" borderId="73" applyFill="0" applyBorder="0" applyProtection="0">
      <alignment horizontal="right" vertical="center"/>
    </xf>
    <xf numFmtId="49" fontId="32" fillId="0" borderId="65" applyNumberFormat="0" applyFont="0" applyFill="0" applyBorder="0" applyProtection="0">
      <alignment horizontal="left" vertical="center" indent="2"/>
    </xf>
    <xf numFmtId="170" fontId="32" fillId="82" borderId="65" applyNumberFormat="0" applyFont="0" applyBorder="0" applyAlignment="0" applyProtection="0">
      <alignment horizontal="right" vertical="center"/>
    </xf>
    <xf numFmtId="4" fontId="30" fillId="9" borderId="67">
      <alignment horizontal="right" vertical="center"/>
    </xf>
    <xf numFmtId="0" fontId="32" fillId="11" borderId="65"/>
    <xf numFmtId="0" fontId="41" fillId="0" borderId="0" applyNumberFormat="0" applyFill="0" applyBorder="0" applyAlignment="0" applyProtection="0"/>
    <xf numFmtId="0" fontId="57" fillId="65" borderId="62" applyNumberFormat="0" applyAlignment="0" applyProtection="0"/>
    <xf numFmtId="0" fontId="54" fillId="78" borderId="62" applyNumberFormat="0" applyAlignment="0" applyProtection="0"/>
    <xf numFmtId="0" fontId="30" fillId="9" borderId="65">
      <alignment horizontal="right" vertical="center"/>
    </xf>
    <xf numFmtId="0" fontId="30" fillId="9" borderId="65">
      <alignment horizontal="right" vertical="center"/>
    </xf>
    <xf numFmtId="4" fontId="32" fillId="0" borderId="73">
      <alignment horizontal="right" vertical="center"/>
    </xf>
    <xf numFmtId="0" fontId="48" fillId="81" borderId="64" applyNumberFormat="0" applyFont="0" applyAlignment="0" applyProtection="0"/>
    <xf numFmtId="0" fontId="38" fillId="38" borderId="32" applyNumberFormat="0" applyAlignment="0" applyProtection="0"/>
    <xf numFmtId="0" fontId="39" fillId="38" borderId="31" applyNumberFormat="0" applyAlignment="0" applyProtection="0"/>
    <xf numFmtId="49" fontId="32" fillId="0" borderId="66" applyNumberFormat="0" applyFont="0" applyFill="0" applyBorder="0" applyProtection="0">
      <alignment horizontal="left" vertical="center" indent="5"/>
    </xf>
    <xf numFmtId="0" fontId="40" fillId="0" borderId="0" applyNumberFormat="0" applyFill="0" applyBorder="0" applyAlignment="0" applyProtection="0"/>
    <xf numFmtId="0" fontId="30" fillId="9" borderId="65">
      <alignment horizontal="right" vertical="center"/>
    </xf>
    <xf numFmtId="0" fontId="41" fillId="0" borderId="0" applyNumberFormat="0" applyFill="0" applyBorder="0" applyAlignment="0" applyProtection="0"/>
    <xf numFmtId="0" fontId="13" fillId="0" borderId="33" applyNumberFormat="0" applyFill="0" applyAlignment="0" applyProtection="0"/>
    <xf numFmtId="0" fontId="11" fillId="39" borderId="0" applyNumberFormat="0" applyBorder="0" applyAlignment="0" applyProtection="0"/>
    <xf numFmtId="0" fontId="11" fillId="40" borderId="0" applyNumberFormat="0" applyBorder="0" applyAlignment="0" applyProtection="0"/>
    <xf numFmtId="0" fontId="42" fillId="41" borderId="0" applyNumberFormat="0" applyBorder="0" applyAlignment="0" applyProtection="0"/>
    <xf numFmtId="0" fontId="11" fillId="42" borderId="0" applyNumberFormat="0" applyBorder="0" applyAlignment="0" applyProtection="0"/>
    <xf numFmtId="0" fontId="11" fillId="43" borderId="0" applyNumberFormat="0" applyBorder="0" applyAlignment="0" applyProtection="0"/>
    <xf numFmtId="0" fontId="42" fillId="44" borderId="0" applyNumberFormat="0" applyBorder="0" applyAlignment="0" applyProtection="0"/>
    <xf numFmtId="0" fontId="11" fillId="45"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51" fillId="78" borderId="69" applyNumberFormat="0" applyAlignment="0" applyProtection="0"/>
    <xf numFmtId="0" fontId="11" fillId="48" borderId="0" applyNumberFormat="0" applyBorder="0" applyAlignment="0" applyProtection="0"/>
    <xf numFmtId="0" fontId="11" fillId="49" borderId="0" applyNumberFormat="0" applyBorder="0" applyAlignment="0" applyProtection="0"/>
    <xf numFmtId="0" fontId="42" fillId="50" borderId="0" applyNumberFormat="0" applyBorder="0" applyAlignment="0" applyProtection="0"/>
    <xf numFmtId="4" fontId="32" fillId="11" borderId="65"/>
    <xf numFmtId="0" fontId="11" fillId="51" borderId="0" applyNumberFormat="0" applyBorder="0" applyAlignment="0" applyProtection="0"/>
    <xf numFmtId="0" fontId="11" fillId="52" borderId="0" applyNumberFormat="0" applyBorder="0" applyAlignment="0" applyProtection="0"/>
    <xf numFmtId="0" fontId="42" fillId="53" borderId="0" applyNumberFormat="0" applyBorder="0" applyAlignment="0" applyProtection="0"/>
    <xf numFmtId="0" fontId="11" fillId="54" borderId="0" applyNumberFormat="0" applyBorder="0" applyAlignment="0" applyProtection="0"/>
    <xf numFmtId="0" fontId="11" fillId="55" borderId="0" applyNumberFormat="0" applyBorder="0" applyAlignment="0" applyProtection="0"/>
    <xf numFmtId="0" fontId="42" fillId="56" borderId="0" applyNumberFormat="0" applyBorder="0" applyAlignment="0" applyProtection="0"/>
    <xf numFmtId="0" fontId="30" fillId="9" borderId="73">
      <alignment horizontal="right" vertical="center"/>
    </xf>
    <xf numFmtId="49" fontId="32" fillId="0" borderId="66" applyNumberFormat="0" applyFont="0" applyFill="0" applyBorder="0" applyProtection="0">
      <alignment horizontal="left" vertical="center" indent="5"/>
    </xf>
    <xf numFmtId="0" fontId="32" fillId="0" borderId="65" applyNumberFormat="0" applyFill="0" applyAlignment="0" applyProtection="0"/>
    <xf numFmtId="0" fontId="51" fillId="78" borderId="69" applyNumberFormat="0" applyAlignment="0" applyProtection="0"/>
    <xf numFmtId="0" fontId="38" fillId="38" borderId="32" applyNumberFormat="0" applyAlignment="0" applyProtection="0"/>
    <xf numFmtId="0" fontId="66" fillId="65" borderId="62" applyNumberFormat="0" applyAlignment="0" applyProtection="0"/>
    <xf numFmtId="0" fontId="13" fillId="0" borderId="33" applyNumberFormat="0" applyFill="0" applyAlignment="0" applyProtection="0"/>
    <xf numFmtId="0" fontId="38" fillId="38" borderId="32" applyNumberFormat="0" applyAlignment="0" applyProtection="0"/>
    <xf numFmtId="0" fontId="54" fillId="78" borderId="62" applyNumberFormat="0" applyAlignment="0" applyProtection="0"/>
    <xf numFmtId="0" fontId="53" fillId="78" borderId="70" applyNumberFormat="0" applyAlignment="0" applyProtection="0"/>
    <xf numFmtId="49" fontId="32" fillId="0" borderId="74" applyNumberFormat="0" applyFont="0" applyFill="0" applyBorder="0" applyProtection="0">
      <alignment horizontal="left" vertical="center" indent="5"/>
    </xf>
    <xf numFmtId="0" fontId="54" fillId="78" borderId="70" applyNumberFormat="0" applyAlignment="0" applyProtection="0"/>
    <xf numFmtId="4" fontId="30" fillId="9" borderId="67">
      <alignment horizontal="right" vertical="center"/>
    </xf>
    <xf numFmtId="49" fontId="32" fillId="0" borderId="66" applyNumberFormat="0" applyFont="0" applyFill="0" applyBorder="0" applyProtection="0">
      <alignment horizontal="left" vertical="center" indent="5"/>
    </xf>
    <xf numFmtId="0" fontId="11" fillId="52" borderId="0" applyNumberFormat="0" applyBorder="0" applyAlignment="0" applyProtection="0"/>
    <xf numFmtId="49" fontId="32" fillId="0" borderId="66" applyNumberFormat="0" applyFont="0" applyFill="0" applyBorder="0" applyProtection="0">
      <alignment horizontal="left" vertical="center" indent="5"/>
    </xf>
    <xf numFmtId="0" fontId="32" fillId="9" borderId="76">
      <alignment horizontal="left" vertical="center" wrapText="1" indent="2"/>
    </xf>
    <xf numFmtId="0" fontId="48" fillId="81" borderId="72" applyNumberFormat="0" applyFont="0" applyAlignment="0" applyProtection="0"/>
    <xf numFmtId="4" fontId="32" fillId="11" borderId="65"/>
    <xf numFmtId="4" fontId="30" fillId="9" borderId="65">
      <alignment horizontal="right" vertical="center"/>
    </xf>
    <xf numFmtId="4" fontId="30" fillId="9" borderId="65">
      <alignment horizontal="right" vertical="center"/>
    </xf>
    <xf numFmtId="4" fontId="32" fillId="0" borderId="65" applyFill="0" applyBorder="0" applyProtection="0">
      <alignment horizontal="right" vertical="center"/>
    </xf>
    <xf numFmtId="0" fontId="30" fillId="8" borderId="65">
      <alignment horizontal="right" vertical="center"/>
    </xf>
    <xf numFmtId="0" fontId="30" fillId="9" borderId="65">
      <alignment horizontal="right" vertical="center"/>
    </xf>
    <xf numFmtId="0" fontId="42" fillId="50" borderId="0" applyNumberFormat="0" applyBorder="0" applyAlignment="0" applyProtection="0"/>
    <xf numFmtId="0" fontId="32" fillId="8" borderId="66">
      <alignment horizontal="left" vertical="center"/>
    </xf>
    <xf numFmtId="0" fontId="32" fillId="0" borderId="65" applyNumberFormat="0" applyFill="0" applyAlignment="0" applyProtection="0"/>
    <xf numFmtId="0" fontId="57" fillId="65" borderId="62" applyNumberFormat="0" applyAlignment="0" applyProtection="0"/>
    <xf numFmtId="0" fontId="42" fillId="56" borderId="0" applyNumberFormat="0" applyBorder="0" applyAlignment="0" applyProtection="0"/>
    <xf numFmtId="0" fontId="54" fillId="78" borderId="62" applyNumberFormat="0" applyAlignment="0" applyProtection="0"/>
    <xf numFmtId="4" fontId="30" fillId="9" borderId="73">
      <alignment horizontal="right" vertical="center"/>
    </xf>
    <xf numFmtId="0" fontId="73" fillId="0" borderId="63" applyNumberFormat="0" applyFill="0" applyAlignment="0" applyProtection="0"/>
    <xf numFmtId="0" fontId="58" fillId="0" borderId="63" applyNumberFormat="0" applyFill="0" applyAlignment="0" applyProtection="0"/>
    <xf numFmtId="0" fontId="54" fillId="78" borderId="62" applyNumberFormat="0" applyAlignment="0" applyProtection="0"/>
    <xf numFmtId="0" fontId="66" fillId="65" borderId="62" applyNumberFormat="0" applyAlignment="0" applyProtection="0"/>
    <xf numFmtId="0" fontId="54" fillId="78" borderId="55" applyNumberFormat="0" applyAlignment="0" applyProtection="0"/>
    <xf numFmtId="4" fontId="30" fillId="9" borderId="65">
      <alignment horizontal="right" vertical="center"/>
    </xf>
    <xf numFmtId="0" fontId="48" fillId="81" borderId="64" applyNumberFormat="0" applyFont="0" applyAlignment="0" applyProtection="0"/>
    <xf numFmtId="0" fontId="32" fillId="0" borderId="65">
      <alignment horizontal="right" vertical="center"/>
    </xf>
    <xf numFmtId="0" fontId="32" fillId="8" borderId="66">
      <alignment horizontal="left" vertical="center"/>
    </xf>
    <xf numFmtId="0" fontId="32" fillId="9" borderId="68">
      <alignment horizontal="left" vertical="center" wrapText="1" indent="2"/>
    </xf>
    <xf numFmtId="0" fontId="11" fillId="39" borderId="0" applyNumberFormat="0" applyBorder="0" applyAlignment="0" applyProtection="0"/>
    <xf numFmtId="0" fontId="32" fillId="11" borderId="65"/>
    <xf numFmtId="4" fontId="44" fillId="8" borderId="65">
      <alignment horizontal="right" vertical="center"/>
    </xf>
    <xf numFmtId="4" fontId="30" fillId="9" borderId="66">
      <alignment horizontal="right" vertical="center"/>
    </xf>
    <xf numFmtId="4" fontId="30" fillId="9" borderId="67">
      <alignment horizontal="right" vertical="center"/>
    </xf>
    <xf numFmtId="0" fontId="66" fillId="65" borderId="55" applyNumberFormat="0" applyAlignment="0" applyProtection="0"/>
    <xf numFmtId="4" fontId="30" fillId="9" borderId="65">
      <alignment horizontal="right" vertical="center"/>
    </xf>
    <xf numFmtId="0" fontId="11" fillId="49" borderId="0" applyNumberFormat="0" applyBorder="0" applyAlignment="0" applyProtection="0"/>
    <xf numFmtId="0" fontId="32" fillId="0" borderId="68">
      <alignment horizontal="left" vertical="center" wrapText="1" indent="2"/>
    </xf>
    <xf numFmtId="49" fontId="32" fillId="0" borderId="65" applyNumberFormat="0" applyFont="0" applyFill="0" applyBorder="0" applyProtection="0">
      <alignment horizontal="left" vertical="center" indent="2"/>
    </xf>
    <xf numFmtId="0" fontId="30" fillId="8" borderId="65">
      <alignment horizontal="right" vertical="center"/>
    </xf>
    <xf numFmtId="170" fontId="32" fillId="82" borderId="65" applyNumberFormat="0" applyFont="0" applyBorder="0" applyAlignment="0" applyProtection="0">
      <alignment horizontal="right" vertical="center"/>
    </xf>
    <xf numFmtId="0" fontId="54" fillId="78" borderId="62" applyNumberFormat="0" applyAlignment="0" applyProtection="0"/>
    <xf numFmtId="0" fontId="53" fillId="78" borderId="62" applyNumberFormat="0" applyAlignment="0" applyProtection="0"/>
    <xf numFmtId="4" fontId="32" fillId="11" borderId="65"/>
    <xf numFmtId="0" fontId="13" fillId="0" borderId="33" applyNumberFormat="0" applyFill="0" applyAlignment="0" applyProtection="0"/>
    <xf numFmtId="0" fontId="41" fillId="0" borderId="0" applyNumberFormat="0" applyFill="0" applyBorder="0" applyAlignment="0" applyProtection="0"/>
    <xf numFmtId="0" fontId="39" fillId="38" borderId="31" applyNumberFormat="0" applyAlignment="0" applyProtection="0"/>
    <xf numFmtId="0" fontId="38" fillId="38" borderId="32" applyNumberFormat="0" applyAlignment="0" applyProtection="0"/>
    <xf numFmtId="0" fontId="32" fillId="0" borderId="68">
      <alignment horizontal="left" vertical="center" wrapText="1" indent="2"/>
    </xf>
    <xf numFmtId="0" fontId="58" fillId="0" borderId="63" applyNumberFormat="0" applyFill="0" applyAlignment="0" applyProtection="0"/>
    <xf numFmtId="0" fontId="58" fillId="0" borderId="63" applyNumberFormat="0" applyFill="0" applyAlignment="0" applyProtection="0"/>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49" fontId="32" fillId="0" borderId="66" applyNumberFormat="0" applyFont="0" applyFill="0" applyBorder="0" applyProtection="0">
      <alignment horizontal="left" vertical="center" indent="5"/>
    </xf>
    <xf numFmtId="0" fontId="33" fillId="81" borderId="72" applyNumberFormat="0" applyFont="0" applyAlignment="0" applyProtection="0"/>
    <xf numFmtId="4" fontId="30" fillId="8" borderId="65">
      <alignment horizontal="right" vertical="center"/>
    </xf>
    <xf numFmtId="0" fontId="73" fillId="0" borderId="63" applyNumberFormat="0" applyFill="0" applyAlignment="0" applyProtection="0"/>
    <xf numFmtId="0" fontId="32" fillId="0" borderId="68">
      <alignment horizontal="left" vertical="center" wrapText="1" indent="2"/>
    </xf>
    <xf numFmtId="0" fontId="73" fillId="0" borderId="56" applyNumberFormat="0" applyFill="0" applyAlignment="0" applyProtection="0"/>
    <xf numFmtId="0" fontId="32" fillId="9" borderId="68">
      <alignment horizontal="left" vertical="center" wrapText="1" indent="2"/>
    </xf>
    <xf numFmtId="0" fontId="66" fillId="65" borderId="62" applyNumberFormat="0" applyAlignment="0" applyProtection="0"/>
    <xf numFmtId="4" fontId="32" fillId="0" borderId="65">
      <alignment horizontal="right" vertical="center"/>
    </xf>
    <xf numFmtId="0" fontId="33" fillId="81" borderId="64" applyNumberFormat="0" applyFont="0" applyAlignment="0" applyProtection="0"/>
    <xf numFmtId="0" fontId="53" fillId="78" borderId="62" applyNumberFormat="0" applyAlignment="0" applyProtection="0"/>
    <xf numFmtId="0" fontId="32" fillId="11" borderId="65"/>
    <xf numFmtId="0" fontId="11" fillId="39" borderId="0" applyNumberFormat="0" applyBorder="0" applyAlignment="0" applyProtection="0"/>
    <xf numFmtId="0" fontId="32" fillId="9" borderId="68">
      <alignment horizontal="left" vertical="center" wrapText="1" indent="2"/>
    </xf>
    <xf numFmtId="0" fontId="51" fillId="78" borderId="69" applyNumberFormat="0" applyAlignment="0" applyProtection="0"/>
    <xf numFmtId="49" fontId="32" fillId="0" borderId="65" applyNumberFormat="0" applyFont="0" applyFill="0" applyBorder="0" applyProtection="0">
      <alignment horizontal="left" vertical="center" indent="2"/>
    </xf>
    <xf numFmtId="0" fontId="30" fillId="9" borderId="65">
      <alignment horizontal="right" vertical="center"/>
    </xf>
    <xf numFmtId="0" fontId="32" fillId="9" borderId="68">
      <alignment horizontal="left" vertical="center" wrapText="1" indent="2"/>
    </xf>
    <xf numFmtId="4" fontId="30" fillId="9" borderId="67">
      <alignment horizontal="right" vertical="center"/>
    </xf>
    <xf numFmtId="0" fontId="11" fillId="39" borderId="0" applyNumberFormat="0" applyBorder="0" applyAlignment="0" applyProtection="0"/>
    <xf numFmtId="0" fontId="66" fillId="65" borderId="62" applyNumberFormat="0" applyAlignment="0" applyProtection="0"/>
    <xf numFmtId="4" fontId="30" fillId="8" borderId="65">
      <alignment horizontal="right" vertical="center"/>
    </xf>
    <xf numFmtId="0" fontId="57" fillId="65" borderId="62" applyNumberFormat="0" applyAlignment="0" applyProtection="0"/>
    <xf numFmtId="4" fontId="44" fillId="8" borderId="73">
      <alignment horizontal="right" vertical="center"/>
    </xf>
    <xf numFmtId="0" fontId="32" fillId="11" borderId="65"/>
    <xf numFmtId="0" fontId="44" fillId="8" borderId="65">
      <alignment horizontal="right" vertical="center"/>
    </xf>
    <xf numFmtId="0" fontId="30" fillId="9" borderId="65">
      <alignment horizontal="right" vertical="center"/>
    </xf>
    <xf numFmtId="0" fontId="32" fillId="9" borderId="68">
      <alignment horizontal="left" vertical="center" wrapText="1" indent="2"/>
    </xf>
    <xf numFmtId="4" fontId="30" fillId="9" borderId="66">
      <alignment horizontal="right" vertical="center"/>
    </xf>
    <xf numFmtId="0" fontId="73" fillId="0" borderId="63" applyNumberFormat="0" applyFill="0" applyAlignment="0" applyProtection="0"/>
    <xf numFmtId="0" fontId="32" fillId="0" borderId="68">
      <alignment horizontal="left" vertical="center" wrapText="1" indent="2"/>
    </xf>
    <xf numFmtId="4" fontId="32" fillId="0" borderId="65" applyFill="0" applyBorder="0" applyProtection="0">
      <alignment horizontal="right" vertical="center"/>
    </xf>
    <xf numFmtId="0" fontId="54" fillId="78" borderId="55" applyNumberFormat="0" applyAlignment="0" applyProtection="0"/>
    <xf numFmtId="0" fontId="44" fillId="8" borderId="65">
      <alignment horizontal="right" vertical="center"/>
    </xf>
    <xf numFmtId="0" fontId="57" fillId="65" borderId="70" applyNumberFormat="0" applyAlignment="0" applyProtection="0"/>
    <xf numFmtId="4" fontId="30" fillId="9" borderId="65">
      <alignment horizontal="right" vertical="center"/>
    </xf>
    <xf numFmtId="0" fontId="66" fillId="65" borderId="55" applyNumberFormat="0" applyAlignment="0" applyProtection="0"/>
    <xf numFmtId="4" fontId="44" fillId="8" borderId="65">
      <alignment horizontal="right" vertical="center"/>
    </xf>
    <xf numFmtId="0" fontId="32" fillId="8" borderId="66">
      <alignment horizontal="left" vertical="center"/>
    </xf>
    <xf numFmtId="0" fontId="48" fillId="81" borderId="57" applyNumberFormat="0" applyFont="0" applyAlignment="0" applyProtection="0"/>
    <xf numFmtId="0" fontId="70" fillId="78" borderId="54" applyNumberFormat="0" applyAlignment="0" applyProtection="0"/>
    <xf numFmtId="0" fontId="41" fillId="0" borderId="0" applyNumberFormat="0" applyFill="0" applyBorder="0" applyAlignment="0" applyProtection="0"/>
    <xf numFmtId="0" fontId="73" fillId="0" borderId="56" applyNumberFormat="0" applyFill="0" applyAlignment="0" applyProtection="0"/>
    <xf numFmtId="0" fontId="11" fillId="39" borderId="0" applyNumberFormat="0" applyBorder="0" applyAlignment="0" applyProtection="0"/>
    <xf numFmtId="0" fontId="42" fillId="44" borderId="0" applyNumberFormat="0" applyBorder="0" applyAlignment="0" applyProtection="0"/>
    <xf numFmtId="0" fontId="53" fillId="78" borderId="62" applyNumberFormat="0" applyAlignment="0" applyProtection="0"/>
    <xf numFmtId="0" fontId="30" fillId="8" borderId="65">
      <alignment horizontal="right" vertical="center"/>
    </xf>
    <xf numFmtId="0" fontId="66" fillId="65" borderId="62" applyNumberFormat="0" applyAlignment="0" applyProtection="0"/>
    <xf numFmtId="0" fontId="32" fillId="0" borderId="68">
      <alignment horizontal="left" vertical="center" wrapText="1" indent="2"/>
    </xf>
    <xf numFmtId="0" fontId="30" fillId="9" borderId="67">
      <alignment horizontal="right" vertical="center"/>
    </xf>
    <xf numFmtId="0" fontId="48" fillId="81" borderId="64" applyNumberFormat="0" applyFont="0" applyAlignment="0" applyProtection="0"/>
    <xf numFmtId="0" fontId="42" fillId="56" borderId="0" applyNumberFormat="0" applyBorder="0" applyAlignment="0" applyProtection="0"/>
    <xf numFmtId="49" fontId="31" fillId="0" borderId="65" applyNumberFormat="0" applyFill="0" applyBorder="0" applyProtection="0">
      <alignment horizontal="left" vertical="center"/>
    </xf>
    <xf numFmtId="0" fontId="33" fillId="81" borderId="64" applyNumberFormat="0" applyFont="0" applyAlignment="0" applyProtection="0"/>
    <xf numFmtId="0" fontId="42" fillId="53" borderId="0" applyNumberFormat="0" applyBorder="0" applyAlignment="0" applyProtection="0"/>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4" fontId="32" fillId="0" borderId="65" applyFill="0" applyBorder="0" applyProtection="0">
      <alignment horizontal="righ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49" fontId="32" fillId="0" borderId="65" applyNumberFormat="0" applyFont="0" applyFill="0" applyBorder="0" applyProtection="0">
      <alignment horizontal="left" vertical="center" indent="2"/>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51" fillId="78" borderId="69" applyNumberFormat="0" applyAlignment="0" applyProtection="0"/>
    <xf numFmtId="0" fontId="11" fillId="42" borderId="0" applyNumberFormat="0" applyBorder="0" applyAlignment="0" applyProtection="0"/>
    <xf numFmtId="0" fontId="11" fillId="54" borderId="0" applyNumberFormat="0" applyBorder="0" applyAlignment="0" applyProtection="0"/>
    <xf numFmtId="0" fontId="30" fillId="9" borderId="66">
      <alignment horizontal="right" vertical="center"/>
    </xf>
    <xf numFmtId="0" fontId="73" fillId="0" borderId="63" applyNumberFormat="0" applyFill="0" applyAlignment="0" applyProtection="0"/>
    <xf numFmtId="0" fontId="39" fillId="38" borderId="31" applyNumberFormat="0" applyAlignment="0" applyProtection="0"/>
    <xf numFmtId="0" fontId="48" fillId="81" borderId="64" applyNumberFormat="0" applyFont="0" applyAlignment="0" applyProtection="0"/>
    <xf numFmtId="4" fontId="32" fillId="0" borderId="65" applyFill="0" applyBorder="0" applyProtection="0">
      <alignment horizontal="right" vertical="center"/>
    </xf>
    <xf numFmtId="0" fontId="11" fillId="54" borderId="0" applyNumberFormat="0" applyBorder="0" applyAlignment="0" applyProtection="0"/>
    <xf numFmtId="0" fontId="11" fillId="40" borderId="0" applyNumberFormat="0" applyBorder="0" applyAlignment="0" applyProtection="0"/>
    <xf numFmtId="4" fontId="30" fillId="9" borderId="67">
      <alignment horizontal="right" vertical="center"/>
    </xf>
    <xf numFmtId="0" fontId="11" fillId="43" borderId="0" applyNumberFormat="0" applyBorder="0" applyAlignment="0" applyProtection="0"/>
    <xf numFmtId="0" fontId="30" fillId="9" borderId="65">
      <alignment horizontal="right" vertical="center"/>
    </xf>
    <xf numFmtId="0" fontId="70" fillId="78" borderId="69" applyNumberFormat="0" applyAlignment="0" applyProtection="0"/>
    <xf numFmtId="0" fontId="11" fillId="42" borderId="0" applyNumberFormat="0" applyBorder="0" applyAlignment="0" applyProtection="0"/>
    <xf numFmtId="0" fontId="53" fillId="78" borderId="62" applyNumberFormat="0" applyAlignment="0" applyProtection="0"/>
    <xf numFmtId="0" fontId="73" fillId="0" borderId="63" applyNumberFormat="0" applyFill="0" applyAlignment="0" applyProtection="0"/>
    <xf numFmtId="4" fontId="30" fillId="9" borderId="65">
      <alignment horizontal="right" vertical="center"/>
    </xf>
    <xf numFmtId="0" fontId="42" fillId="47" borderId="0" applyNumberFormat="0" applyBorder="0" applyAlignment="0" applyProtection="0"/>
    <xf numFmtId="0" fontId="32" fillId="0" borderId="65" applyNumberFormat="0" applyFill="0" applyAlignment="0" applyProtection="0"/>
    <xf numFmtId="0" fontId="11" fillId="48" borderId="0" applyNumberFormat="0" applyBorder="0" applyAlignment="0" applyProtection="0"/>
    <xf numFmtId="0" fontId="73" fillId="0" borderId="63" applyNumberFormat="0" applyFill="0" applyAlignment="0" applyProtection="0"/>
    <xf numFmtId="4" fontId="32" fillId="0" borderId="65">
      <alignment horizontal="right" vertical="center"/>
    </xf>
    <xf numFmtId="4" fontId="30" fillId="9" borderId="67">
      <alignment horizontal="right" vertical="center"/>
    </xf>
    <xf numFmtId="0" fontId="44" fillId="8" borderId="65">
      <alignment horizontal="right" vertical="center"/>
    </xf>
    <xf numFmtId="0" fontId="33" fillId="81" borderId="64" applyNumberFormat="0" applyFont="0" applyAlignment="0" applyProtection="0"/>
    <xf numFmtId="0" fontId="11" fillId="51" borderId="0" applyNumberFormat="0" applyBorder="0" applyAlignment="0" applyProtection="0"/>
    <xf numFmtId="0" fontId="66" fillId="65" borderId="62" applyNumberFormat="0" applyAlignment="0" applyProtection="0"/>
    <xf numFmtId="4" fontId="44" fillId="8" borderId="65">
      <alignment horizontal="right" vertical="center"/>
    </xf>
    <xf numFmtId="0" fontId="32" fillId="0" borderId="68">
      <alignment horizontal="left" vertical="center" wrapText="1" indent="2"/>
    </xf>
    <xf numFmtId="0" fontId="70" fillId="78" borderId="69" applyNumberFormat="0" applyAlignment="0" applyProtection="0"/>
    <xf numFmtId="0" fontId="48" fillId="81" borderId="64" applyNumberFormat="0" applyFont="0" applyAlignment="0" applyProtection="0"/>
    <xf numFmtId="0" fontId="57" fillId="65" borderId="62" applyNumberFormat="0" applyAlignment="0" applyProtection="0"/>
    <xf numFmtId="49" fontId="31" fillId="0" borderId="65" applyNumberFormat="0" applyFill="0" applyBorder="0" applyProtection="0">
      <alignment horizontal="left" vertical="center"/>
    </xf>
    <xf numFmtId="4" fontId="30" fillId="8" borderId="65">
      <alignment horizontal="right" vertical="center"/>
    </xf>
    <xf numFmtId="0" fontId="73" fillId="0" borderId="63" applyNumberFormat="0" applyFill="0" applyAlignment="0" applyProtection="0"/>
    <xf numFmtId="0" fontId="11" fillId="45" borderId="0" applyNumberFormat="0" applyBorder="0" applyAlignment="0" applyProtection="0"/>
    <xf numFmtId="0" fontId="70" fillId="78" borderId="69" applyNumberFormat="0" applyAlignment="0" applyProtection="0"/>
    <xf numFmtId="0" fontId="66" fillId="65" borderId="62" applyNumberFormat="0" applyAlignment="0" applyProtection="0"/>
    <xf numFmtId="0" fontId="11" fillId="43" borderId="0" applyNumberFormat="0" applyBorder="0" applyAlignment="0" applyProtection="0"/>
    <xf numFmtId="0" fontId="42" fillId="53" borderId="0" applyNumberFormat="0" applyBorder="0" applyAlignment="0" applyProtection="0"/>
    <xf numFmtId="0" fontId="11" fillId="39" borderId="0" applyNumberFormat="0" applyBorder="0" applyAlignment="0" applyProtection="0"/>
    <xf numFmtId="49" fontId="31" fillId="0" borderId="65" applyNumberFormat="0" applyFill="0" applyBorder="0" applyProtection="0">
      <alignment horizontal="left" vertical="center"/>
    </xf>
    <xf numFmtId="0" fontId="73" fillId="0" borderId="63" applyNumberFormat="0" applyFill="0" applyAlignment="0" applyProtection="0"/>
    <xf numFmtId="0" fontId="42" fillId="44" borderId="0" applyNumberFormat="0" applyBorder="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0" fontId="66" fillId="65" borderId="62" applyNumberFormat="0" applyAlignment="0" applyProtection="0"/>
    <xf numFmtId="0" fontId="32" fillId="8" borderId="66">
      <alignment horizontal="left" vertical="center"/>
    </xf>
    <xf numFmtId="0" fontId="54" fillId="78" borderId="62" applyNumberFormat="0" applyAlignment="0" applyProtection="0"/>
    <xf numFmtId="0" fontId="73" fillId="0" borderId="63" applyNumberFormat="0" applyFill="0" applyAlignment="0" applyProtection="0"/>
    <xf numFmtId="4" fontId="30" fillId="9" borderId="66">
      <alignment horizontal="right" vertical="center"/>
    </xf>
    <xf numFmtId="0" fontId="33" fillId="81" borderId="64" applyNumberFormat="0" applyFont="0" applyAlignment="0" applyProtection="0"/>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4" fontId="30" fillId="9" borderId="67">
      <alignment horizontal="right" vertical="center"/>
    </xf>
    <xf numFmtId="0" fontId="42" fillId="56" borderId="0" applyNumberFormat="0" applyBorder="0" applyAlignment="0" applyProtection="0"/>
    <xf numFmtId="0" fontId="73" fillId="0" borderId="63" applyNumberFormat="0" applyFill="0" applyAlignment="0" applyProtection="0"/>
    <xf numFmtId="0" fontId="57" fillId="65" borderId="62" applyNumberFormat="0" applyAlignment="0" applyProtection="0"/>
    <xf numFmtId="0" fontId="58" fillId="0" borderId="63" applyNumberFormat="0" applyFill="0" applyAlignment="0" applyProtection="0"/>
    <xf numFmtId="0" fontId="48" fillId="81" borderId="64" applyNumberFormat="0" applyFont="0" applyAlignment="0" applyProtection="0"/>
    <xf numFmtId="0" fontId="73" fillId="0" borderId="63" applyNumberFormat="0" applyFill="0" applyAlignment="0" applyProtection="0"/>
    <xf numFmtId="0" fontId="42" fillId="47" borderId="0" applyNumberFormat="0" applyBorder="0" applyAlignment="0" applyProtection="0"/>
    <xf numFmtId="0" fontId="48" fillId="81" borderId="64" applyNumberFormat="0" applyFont="0" applyAlignment="0" applyProtection="0"/>
    <xf numFmtId="0" fontId="32" fillId="0" borderId="65" applyNumberFormat="0" applyFill="0" applyAlignment="0" applyProtection="0"/>
    <xf numFmtId="49" fontId="32" fillId="0" borderId="66" applyNumberFormat="0" applyFont="0" applyFill="0" applyBorder="0" applyProtection="0">
      <alignment horizontal="left" vertical="center" indent="5"/>
    </xf>
    <xf numFmtId="0" fontId="32" fillId="0" borderId="65" applyNumberFormat="0" applyFill="0" applyAlignment="0" applyProtection="0"/>
    <xf numFmtId="4" fontId="32" fillId="0" borderId="65">
      <alignment horizontal="right" vertical="center"/>
    </xf>
    <xf numFmtId="4" fontId="32" fillId="0" borderId="65">
      <alignment horizontal="right" vertical="center"/>
    </xf>
    <xf numFmtId="0" fontId="30" fillId="9" borderId="65">
      <alignment horizontal="right" vertical="center"/>
    </xf>
    <xf numFmtId="0" fontId="32" fillId="9" borderId="68">
      <alignment horizontal="left" vertical="center" wrapText="1" indent="2"/>
    </xf>
    <xf numFmtId="0" fontId="66" fillId="65" borderId="62" applyNumberFormat="0" applyAlignment="0" applyProtection="0"/>
    <xf numFmtId="0" fontId="32" fillId="0" borderId="65">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170" fontId="32" fillId="82" borderId="65" applyNumberFormat="0" applyFont="0" applyBorder="0" applyAlignment="0" applyProtection="0">
      <alignment horizontal="right" vertical="center"/>
    </xf>
    <xf numFmtId="0" fontId="38" fillId="38" borderId="32" applyNumberFormat="0" applyAlignment="0" applyProtection="0"/>
    <xf numFmtId="0" fontId="30" fillId="9" borderId="67">
      <alignment horizontal="right" vertical="center"/>
    </xf>
    <xf numFmtId="0" fontId="54" fillId="78" borderId="62" applyNumberFormat="0" applyAlignment="0" applyProtection="0"/>
    <xf numFmtId="0" fontId="53" fillId="78" borderId="62" applyNumberFormat="0" applyAlignment="0" applyProtection="0"/>
    <xf numFmtId="0" fontId="73" fillId="0" borderId="63" applyNumberFormat="0" applyFill="0" applyAlignment="0" applyProtection="0"/>
    <xf numFmtId="0" fontId="73" fillId="0" borderId="63" applyNumberFormat="0" applyFill="0" applyAlignment="0" applyProtection="0"/>
    <xf numFmtId="0" fontId="33" fillId="81" borderId="64" applyNumberFormat="0" applyFont="0" applyAlignment="0" applyProtection="0"/>
    <xf numFmtId="0" fontId="42" fillId="53" borderId="0" applyNumberFormat="0" applyBorder="0" applyAlignment="0" applyProtection="0"/>
    <xf numFmtId="0" fontId="30" fillId="9" borderId="67">
      <alignment horizontal="right" vertical="center"/>
    </xf>
    <xf numFmtId="0" fontId="11" fillId="51" borderId="0" applyNumberFormat="0" applyBorder="0" applyAlignment="0" applyProtection="0"/>
    <xf numFmtId="0" fontId="30" fillId="9" borderId="66">
      <alignment horizontal="right" vertical="center"/>
    </xf>
    <xf numFmtId="0" fontId="48" fillId="81" borderId="72" applyNumberFormat="0" applyFont="0" applyAlignment="0" applyProtection="0"/>
    <xf numFmtId="4" fontId="30" fillId="8" borderId="65">
      <alignment horizontal="right" vertical="center"/>
    </xf>
    <xf numFmtId="4" fontId="30" fillId="9" borderId="65">
      <alignment horizontal="right" vertical="center"/>
    </xf>
    <xf numFmtId="0" fontId="40" fillId="0" borderId="0" applyNumberFormat="0" applyFill="0" applyBorder="0" applyAlignment="0" applyProtection="0"/>
    <xf numFmtId="4" fontId="30" fillId="9" borderId="65">
      <alignment horizontal="right" vertical="center"/>
    </xf>
    <xf numFmtId="0" fontId="57" fillId="65" borderId="55" applyNumberFormat="0" applyAlignment="0" applyProtection="0"/>
    <xf numFmtId="0" fontId="30" fillId="9" borderId="65">
      <alignment horizontal="right" vertical="center"/>
    </xf>
    <xf numFmtId="4" fontId="30" fillId="9" borderId="65">
      <alignment horizontal="right" vertical="center"/>
    </xf>
    <xf numFmtId="0" fontId="70" fillId="78" borderId="69" applyNumberFormat="0" applyAlignment="0" applyProtection="0"/>
    <xf numFmtId="4" fontId="30" fillId="9" borderId="65">
      <alignment horizontal="right" vertical="center"/>
    </xf>
    <xf numFmtId="0" fontId="32" fillId="0" borderId="65">
      <alignment horizontal="right" vertical="center"/>
    </xf>
    <xf numFmtId="0" fontId="11" fillId="40" borderId="0" applyNumberFormat="0" applyBorder="0" applyAlignment="0" applyProtection="0"/>
    <xf numFmtId="0" fontId="42" fillId="41" borderId="0" applyNumberFormat="0" applyBorder="0" applyAlignment="0" applyProtection="0"/>
    <xf numFmtId="0" fontId="40" fillId="0" borderId="0" applyNumberFormat="0" applyFill="0" applyBorder="0" applyAlignment="0" applyProtection="0"/>
    <xf numFmtId="0" fontId="32" fillId="0" borderId="68">
      <alignment horizontal="left" vertical="center" wrapText="1" indent="2"/>
    </xf>
    <xf numFmtId="0" fontId="32" fillId="11" borderId="65"/>
    <xf numFmtId="4" fontId="32" fillId="0" borderId="65" applyFill="0" applyBorder="0" applyProtection="0">
      <alignment horizontal="right" vertical="center"/>
    </xf>
    <xf numFmtId="0" fontId="54" fillId="78" borderId="62" applyNumberFormat="0" applyAlignment="0" applyProtection="0"/>
    <xf numFmtId="0" fontId="32" fillId="9" borderId="61">
      <alignment horizontal="left" vertical="center" wrapText="1" indent="2"/>
    </xf>
    <xf numFmtId="0" fontId="32" fillId="0" borderId="61">
      <alignment horizontal="left" vertical="center" wrapText="1" indent="2"/>
    </xf>
    <xf numFmtId="0" fontId="58" fillId="0" borderId="63" applyNumberFormat="0" applyFill="0" applyAlignment="0" applyProtection="0"/>
    <xf numFmtId="0" fontId="66" fillId="65" borderId="62" applyNumberFormat="0" applyAlignment="0" applyProtection="0"/>
    <xf numFmtId="0" fontId="32" fillId="0" borderId="65">
      <alignment horizontal="right" vertical="center"/>
    </xf>
    <xf numFmtId="49" fontId="32" fillId="0" borderId="65" applyNumberFormat="0" applyFont="0" applyFill="0" applyBorder="0" applyProtection="0">
      <alignment horizontal="left" vertical="center" indent="2"/>
    </xf>
    <xf numFmtId="0" fontId="53" fillId="78" borderId="62" applyNumberFormat="0" applyAlignment="0" applyProtection="0"/>
    <xf numFmtId="0" fontId="32" fillId="0" borderId="65">
      <alignment horizontal="right" vertical="center"/>
    </xf>
    <xf numFmtId="0" fontId="30" fillId="8" borderId="65">
      <alignment horizontal="right" vertical="center"/>
    </xf>
    <xf numFmtId="4" fontId="30" fillId="9" borderId="74">
      <alignment horizontal="right" vertical="center"/>
    </xf>
    <xf numFmtId="0" fontId="42" fillId="44" borderId="0" applyNumberFormat="0" applyBorder="0" applyAlignment="0" applyProtection="0"/>
    <xf numFmtId="4" fontId="32" fillId="0" borderId="65">
      <alignment horizontal="right" vertical="center"/>
    </xf>
    <xf numFmtId="170" fontId="32" fillId="82" borderId="65" applyNumberFormat="0" applyFont="0" applyBorder="0" applyAlignment="0" applyProtection="0">
      <alignment horizontal="right" vertical="center"/>
    </xf>
    <xf numFmtId="4" fontId="44" fillId="8" borderId="65">
      <alignment horizontal="right" vertical="center"/>
    </xf>
    <xf numFmtId="4" fontId="30" fillId="9" borderId="66">
      <alignment horizontal="right" vertical="center"/>
    </xf>
    <xf numFmtId="4" fontId="30" fillId="8" borderId="65">
      <alignment horizontal="right" vertical="center"/>
    </xf>
    <xf numFmtId="0" fontId="58" fillId="0" borderId="63" applyNumberFormat="0" applyFill="0" applyAlignment="0" applyProtection="0"/>
    <xf numFmtId="0" fontId="66" fillId="65" borderId="62" applyNumberFormat="0" applyAlignment="0" applyProtection="0"/>
    <xf numFmtId="0" fontId="32" fillId="11" borderId="65"/>
    <xf numFmtId="49" fontId="32" fillId="0" borderId="65" applyNumberFormat="0" applyFont="0" applyFill="0" applyBorder="0" applyProtection="0">
      <alignment horizontal="left" vertical="center" indent="2"/>
    </xf>
    <xf numFmtId="4" fontId="44" fillId="8" borderId="65">
      <alignment horizontal="right" vertical="center"/>
    </xf>
    <xf numFmtId="0" fontId="70" fillId="78" borderId="69" applyNumberFormat="0" applyAlignment="0" applyProtection="0"/>
    <xf numFmtId="0" fontId="66" fillId="65" borderId="70" applyNumberFormat="0" applyAlignment="0" applyProtection="0"/>
    <xf numFmtId="0" fontId="11" fillId="54" borderId="0" applyNumberFormat="0" applyBorder="0" applyAlignment="0" applyProtection="0"/>
    <xf numFmtId="49" fontId="31" fillId="0" borderId="65" applyNumberFormat="0" applyFill="0" applyBorder="0" applyProtection="0">
      <alignment horizontal="left" vertical="center"/>
    </xf>
    <xf numFmtId="0" fontId="11" fillId="45" borderId="0" applyNumberFormat="0" applyBorder="0" applyAlignment="0" applyProtection="0"/>
    <xf numFmtId="0" fontId="11" fillId="43" borderId="0" applyNumberFormat="0" applyBorder="0" applyAlignment="0" applyProtection="0"/>
    <xf numFmtId="0" fontId="11" fillId="55" borderId="0" applyNumberFormat="0" applyBorder="0" applyAlignment="0" applyProtection="0"/>
    <xf numFmtId="0" fontId="44" fillId="8" borderId="65">
      <alignment horizontal="right" vertical="center"/>
    </xf>
    <xf numFmtId="0" fontId="42" fillId="41" borderId="0" applyNumberFormat="0" applyBorder="0" applyAlignment="0" applyProtection="0"/>
    <xf numFmtId="0" fontId="32" fillId="9" borderId="76">
      <alignment horizontal="left" vertical="center" wrapText="1" indent="2"/>
    </xf>
    <xf numFmtId="0" fontId="42" fillId="56" borderId="0" applyNumberFormat="0" applyBorder="0" applyAlignment="0" applyProtection="0"/>
    <xf numFmtId="0" fontId="11" fillId="49" borderId="0" applyNumberFormat="0" applyBorder="0" applyAlignment="0" applyProtection="0"/>
    <xf numFmtId="0" fontId="11" fillId="51" borderId="0" applyNumberFormat="0" applyBorder="0" applyAlignment="0" applyProtection="0"/>
    <xf numFmtId="0" fontId="11" fillId="52" borderId="0" applyNumberFormat="0" applyBorder="0" applyAlignment="0" applyProtection="0"/>
    <xf numFmtId="0" fontId="42" fillId="50"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58" fillId="0" borderId="63" applyNumberFormat="0" applyFill="0" applyAlignment="0" applyProtection="0"/>
    <xf numFmtId="0" fontId="32" fillId="9" borderId="68">
      <alignment horizontal="left" vertical="center" wrapText="1" indent="2"/>
    </xf>
    <xf numFmtId="0" fontId="51" fillId="78" borderId="69" applyNumberFormat="0" applyAlignment="0" applyProtection="0"/>
    <xf numFmtId="4" fontId="30" fillId="9" borderId="58">
      <alignment horizontal="right" vertical="center"/>
    </xf>
    <xf numFmtId="0" fontId="32" fillId="11" borderId="58"/>
    <xf numFmtId="0" fontId="53" fillId="78" borderId="55" applyNumberFormat="0" applyAlignment="0" applyProtection="0"/>
    <xf numFmtId="0" fontId="30" fillId="8" borderId="58">
      <alignment horizontal="right" vertical="center"/>
    </xf>
    <xf numFmtId="0" fontId="32" fillId="0" borderId="58">
      <alignment horizontal="right" vertical="center"/>
    </xf>
    <xf numFmtId="0" fontId="73" fillId="0" borderId="56" applyNumberFormat="0" applyFill="0" applyAlignment="0" applyProtection="0"/>
    <xf numFmtId="0" fontId="32" fillId="8" borderId="59">
      <alignment horizontal="left" vertical="center"/>
    </xf>
    <xf numFmtId="0" fontId="66" fillId="65" borderId="55" applyNumberFormat="0" applyAlignment="0" applyProtection="0"/>
    <xf numFmtId="170" fontId="32" fillId="82" borderId="58" applyNumberFormat="0" applyFont="0" applyBorder="0" applyAlignment="0" applyProtection="0">
      <alignment horizontal="right" vertical="center"/>
    </xf>
    <xf numFmtId="0" fontId="48" fillId="81" borderId="57" applyNumberFormat="0" applyFont="0" applyAlignment="0" applyProtection="0"/>
    <xf numFmtId="0" fontId="32" fillId="0" borderId="61">
      <alignment horizontal="left" vertical="center" wrapText="1" indent="2"/>
    </xf>
    <xf numFmtId="4" fontId="32" fillId="11" borderId="58"/>
    <xf numFmtId="49" fontId="31" fillId="0" borderId="58" applyNumberFormat="0" applyFill="0" applyBorder="0" applyProtection="0">
      <alignment horizontal="left" vertical="center"/>
    </xf>
    <xf numFmtId="0" fontId="32" fillId="0" borderId="58">
      <alignment horizontal="right" vertical="center"/>
    </xf>
    <xf numFmtId="4" fontId="30" fillId="9" borderId="60">
      <alignment horizontal="right" vertical="center"/>
    </xf>
    <xf numFmtId="4" fontId="30" fillId="9" borderId="58">
      <alignment horizontal="right" vertical="center"/>
    </xf>
    <xf numFmtId="4" fontId="30" fillId="9" borderId="58">
      <alignment horizontal="right" vertical="center"/>
    </xf>
    <xf numFmtId="0" fontId="44" fillId="8" borderId="58">
      <alignment horizontal="right" vertical="center"/>
    </xf>
    <xf numFmtId="0" fontId="30" fillId="8" borderId="58">
      <alignment horizontal="right" vertical="center"/>
    </xf>
    <xf numFmtId="49" fontId="32" fillId="0" borderId="58" applyNumberFormat="0" applyFont="0" applyFill="0" applyBorder="0" applyProtection="0">
      <alignment horizontal="left" vertical="center" indent="2"/>
    </xf>
    <xf numFmtId="0" fontId="66" fillId="65" borderId="55" applyNumberFormat="0" applyAlignment="0" applyProtection="0"/>
    <xf numFmtId="0" fontId="51" fillId="78" borderId="54" applyNumberFormat="0" applyAlignment="0" applyProtection="0"/>
    <xf numFmtId="49" fontId="32" fillId="0" borderId="58" applyNumberFormat="0" applyFont="0" applyFill="0" applyBorder="0" applyProtection="0">
      <alignment horizontal="left" vertical="center" indent="2"/>
    </xf>
    <xf numFmtId="0" fontId="57" fillId="65" borderId="55" applyNumberFormat="0" applyAlignment="0" applyProtection="0"/>
    <xf numFmtId="4" fontId="32" fillId="0" borderId="58" applyFill="0" applyBorder="0" applyProtection="0">
      <alignment horizontal="right" vertical="center"/>
    </xf>
    <xf numFmtId="0" fontId="54" fillId="78" borderId="55" applyNumberFormat="0" applyAlignment="0" applyProtection="0"/>
    <xf numFmtId="0" fontId="73" fillId="0" borderId="56" applyNumberFormat="0" applyFill="0" applyAlignment="0" applyProtection="0"/>
    <xf numFmtId="0" fontId="70" fillId="78" borderId="54" applyNumberFormat="0" applyAlignment="0" applyProtection="0"/>
    <xf numFmtId="0" fontId="32" fillId="0" borderId="58" applyNumberFormat="0" applyFill="0" applyAlignment="0" applyProtection="0"/>
    <xf numFmtId="4" fontId="32" fillId="0" borderId="58">
      <alignment horizontal="right" vertical="center"/>
    </xf>
    <xf numFmtId="0" fontId="32" fillId="0" borderId="58">
      <alignment horizontal="right" vertical="center"/>
    </xf>
    <xf numFmtId="0" fontId="66" fillId="65" borderId="55" applyNumberFormat="0" applyAlignment="0" applyProtection="0"/>
    <xf numFmtId="0" fontId="51" fillId="78" borderId="54" applyNumberFormat="0" applyAlignment="0" applyProtection="0"/>
    <xf numFmtId="0" fontId="53" fillId="78" borderId="55" applyNumberFormat="0" applyAlignment="0" applyProtection="0"/>
    <xf numFmtId="0" fontId="32" fillId="9" borderId="61">
      <alignment horizontal="left" vertical="center" wrapText="1" indent="2"/>
    </xf>
    <xf numFmtId="0" fontId="54" fillId="78" borderId="55" applyNumberFormat="0" applyAlignment="0" applyProtection="0"/>
    <xf numFmtId="0" fontId="54" fillId="78" borderId="55" applyNumberFormat="0" applyAlignment="0" applyProtection="0"/>
    <xf numFmtId="4" fontId="30" fillId="9" borderId="59">
      <alignment horizontal="right" vertical="center"/>
    </xf>
    <xf numFmtId="0" fontId="30" fillId="9" borderId="59">
      <alignment horizontal="right" vertical="center"/>
    </xf>
    <xf numFmtId="0" fontId="30" fillId="9" borderId="58">
      <alignment horizontal="right" vertical="center"/>
    </xf>
    <xf numFmtId="4" fontId="44" fillId="8" borderId="58">
      <alignment horizontal="right" vertical="center"/>
    </xf>
    <xf numFmtId="0" fontId="57" fillId="65" borderId="55" applyNumberFormat="0" applyAlignment="0" applyProtection="0"/>
    <xf numFmtId="0" fontId="58" fillId="0" borderId="56" applyNumberFormat="0" applyFill="0" applyAlignment="0" applyProtection="0"/>
    <xf numFmtId="0" fontId="73" fillId="0" borderId="56" applyNumberFormat="0" applyFill="0" applyAlignment="0" applyProtection="0"/>
    <xf numFmtId="0" fontId="48" fillId="81" borderId="57" applyNumberFormat="0" applyFont="0" applyAlignment="0" applyProtection="0"/>
    <xf numFmtId="0" fontId="66" fillId="65" borderId="55" applyNumberFormat="0" applyAlignment="0" applyProtection="0"/>
    <xf numFmtId="49" fontId="31" fillId="0" borderId="58" applyNumberFormat="0" applyFill="0" applyBorder="0" applyProtection="0">
      <alignment horizontal="left" vertical="center"/>
    </xf>
    <xf numFmtId="0" fontId="32" fillId="9" borderId="61">
      <alignment horizontal="left" vertical="center" wrapText="1" indent="2"/>
    </xf>
    <xf numFmtId="0" fontId="54" fillId="78" borderId="55" applyNumberFormat="0" applyAlignment="0" applyProtection="0"/>
    <xf numFmtId="0" fontId="32" fillId="0" borderId="61">
      <alignment horizontal="left" vertical="center" wrapText="1" indent="2"/>
    </xf>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4" fontId="32" fillId="11" borderId="58"/>
    <xf numFmtId="0" fontId="30" fillId="9" borderId="58">
      <alignment horizontal="right" vertical="center"/>
    </xf>
    <xf numFmtId="0" fontId="73" fillId="0" borderId="56" applyNumberFormat="0" applyFill="0" applyAlignment="0" applyProtection="0"/>
    <xf numFmtId="4" fontId="30" fillId="9" borderId="60">
      <alignment horizontal="right" vertical="center"/>
    </xf>
    <xf numFmtId="0" fontId="53" fillId="78" borderId="55" applyNumberFormat="0" applyAlignment="0" applyProtection="0"/>
    <xf numFmtId="0" fontId="30" fillId="9" borderId="59">
      <alignment horizontal="right" vertical="center"/>
    </xf>
    <xf numFmtId="0" fontId="54" fillId="78" borderId="55" applyNumberFormat="0" applyAlignment="0" applyProtection="0"/>
    <xf numFmtId="0" fontId="58" fillId="0" borderId="56" applyNumberFormat="0" applyFill="0" applyAlignment="0" applyProtection="0"/>
    <xf numFmtId="0" fontId="48" fillId="81" borderId="57" applyNumberFormat="0" applyFont="0" applyAlignment="0" applyProtection="0"/>
    <xf numFmtId="4" fontId="30" fillId="9" borderId="59">
      <alignment horizontal="right" vertical="center"/>
    </xf>
    <xf numFmtId="0" fontId="32" fillId="9" borderId="61">
      <alignment horizontal="left" vertical="center" wrapText="1" indent="2"/>
    </xf>
    <xf numFmtId="0" fontId="32" fillId="11" borderId="58"/>
    <xf numFmtId="170" fontId="32" fillId="82" borderId="58" applyNumberFormat="0" applyFont="0" applyBorder="0" applyAlignment="0" applyProtection="0">
      <alignment horizontal="right" vertical="center"/>
    </xf>
    <xf numFmtId="0" fontId="32" fillId="0" borderId="58" applyNumberFormat="0" applyFill="0" applyAlignment="0" applyProtection="0"/>
    <xf numFmtId="4" fontId="32" fillId="0" borderId="58" applyFill="0" applyBorder="0" applyProtection="0">
      <alignment horizontal="right" vertical="center"/>
    </xf>
    <xf numFmtId="4" fontId="30" fillId="8" borderId="58">
      <alignment horizontal="right" vertical="center"/>
    </xf>
    <xf numFmtId="0" fontId="58" fillId="0" borderId="56" applyNumberFormat="0" applyFill="0" applyAlignment="0" applyProtection="0"/>
    <xf numFmtId="49" fontId="31" fillId="0" borderId="58" applyNumberFormat="0" applyFill="0" applyBorder="0" applyProtection="0">
      <alignment horizontal="left" vertical="center"/>
    </xf>
    <xf numFmtId="49" fontId="32" fillId="0" borderId="59" applyNumberFormat="0" applyFont="0" applyFill="0" applyBorder="0" applyProtection="0">
      <alignment horizontal="left" vertical="center" indent="5"/>
    </xf>
    <xf numFmtId="0" fontId="32" fillId="8" borderId="59">
      <alignment horizontal="left" vertical="center"/>
    </xf>
    <xf numFmtId="0" fontId="54" fillId="78" borderId="55" applyNumberFormat="0" applyAlignment="0" applyProtection="0"/>
    <xf numFmtId="4" fontId="30" fillId="9" borderId="60">
      <alignment horizontal="right" vertical="center"/>
    </xf>
    <xf numFmtId="0" fontId="66" fillId="65"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30" fillId="9" borderId="58">
      <alignment horizontal="right" vertical="center"/>
    </xf>
    <xf numFmtId="0" fontId="33" fillId="81" borderId="57" applyNumberFormat="0" applyFont="0" applyAlignment="0" applyProtection="0"/>
    <xf numFmtId="4" fontId="32" fillId="0" borderId="58">
      <alignment horizontal="right" vertical="center"/>
    </xf>
    <xf numFmtId="0" fontId="73" fillId="0" borderId="56" applyNumberFormat="0" applyFill="0" applyAlignment="0" applyProtection="0"/>
    <xf numFmtId="0" fontId="30" fillId="9" borderId="58">
      <alignment horizontal="right" vertical="center"/>
    </xf>
    <xf numFmtId="0" fontId="30" fillId="9" borderId="58">
      <alignment horizontal="right" vertical="center"/>
    </xf>
    <xf numFmtId="4" fontId="44" fillId="8" borderId="58">
      <alignment horizontal="right" vertical="center"/>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33" fillId="81" borderId="57" applyNumberFormat="0" applyFont="0" applyAlignment="0" applyProtection="0"/>
    <xf numFmtId="0" fontId="48" fillId="81" borderId="57" applyNumberFormat="0" applyFont="0" applyAlignment="0" applyProtection="0"/>
    <xf numFmtId="0" fontId="32" fillId="0" borderId="58" applyNumberFormat="0" applyFill="0" applyAlignment="0" applyProtection="0"/>
    <xf numFmtId="0" fontId="58" fillId="0" borderId="56" applyNumberFormat="0" applyFill="0" applyAlignment="0" applyProtection="0"/>
    <xf numFmtId="0" fontId="73" fillId="0" borderId="56" applyNumberFormat="0" applyFill="0" applyAlignment="0" applyProtection="0"/>
    <xf numFmtId="0" fontId="57" fillId="65" borderId="55" applyNumberFormat="0" applyAlignment="0" applyProtection="0"/>
    <xf numFmtId="0" fontId="54" fillId="78" borderId="55" applyNumberFormat="0" applyAlignment="0" applyProtection="0"/>
    <xf numFmtId="4" fontId="44" fillId="8" borderId="58">
      <alignment horizontal="right" vertical="center"/>
    </xf>
    <xf numFmtId="0" fontId="30" fillId="8" borderId="58">
      <alignment horizontal="right" vertical="center"/>
    </xf>
    <xf numFmtId="170" fontId="32" fillId="82" borderId="58" applyNumberFormat="0" applyFont="0" applyBorder="0" applyAlignment="0" applyProtection="0">
      <alignment horizontal="right" vertical="center"/>
    </xf>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49" fontId="32" fillId="0" borderId="58" applyNumberFormat="0" applyFont="0" applyFill="0" applyBorder="0" applyProtection="0">
      <alignment horizontal="left" vertical="center" indent="2"/>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61">
      <alignment horizontal="left" vertical="center" wrapText="1" indent="2"/>
    </xf>
    <xf numFmtId="0" fontId="70" fillId="78" borderId="54" applyNumberFormat="0" applyAlignment="0" applyProtection="0"/>
    <xf numFmtId="0" fontId="30" fillId="9" borderId="60">
      <alignment horizontal="right" vertical="center"/>
    </xf>
    <xf numFmtId="0" fontId="57" fillId="65" borderId="55" applyNumberFormat="0" applyAlignment="0" applyProtection="0"/>
    <xf numFmtId="0" fontId="30" fillId="9" borderId="60">
      <alignment horizontal="right" vertical="center"/>
    </xf>
    <xf numFmtId="4" fontId="30" fillId="9" borderId="58">
      <alignment horizontal="right" vertical="center"/>
    </xf>
    <xf numFmtId="0" fontId="30" fillId="9" borderId="58">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0" fontId="32" fillId="11" borderId="58"/>
    <xf numFmtId="4" fontId="32" fillId="11" borderId="58"/>
    <xf numFmtId="4" fontId="30" fillId="9" borderId="58">
      <alignment horizontal="right" vertical="center"/>
    </xf>
    <xf numFmtId="0" fontId="44" fillId="8" borderId="58">
      <alignment horizontal="right" vertical="center"/>
    </xf>
    <xf numFmtId="0" fontId="57" fillId="65" borderId="55" applyNumberFormat="0" applyAlignment="0" applyProtection="0"/>
    <xf numFmtId="0" fontId="54" fillId="78" borderId="55" applyNumberFormat="0" applyAlignment="0" applyProtection="0"/>
    <xf numFmtId="4" fontId="32" fillId="0" borderId="58">
      <alignment horizontal="right" vertical="center"/>
    </xf>
    <xf numFmtId="0" fontId="32" fillId="9" borderId="61">
      <alignment horizontal="left" vertical="center" wrapText="1" indent="2"/>
    </xf>
    <xf numFmtId="0" fontId="32" fillId="0" borderId="61">
      <alignment horizontal="left" vertical="center" wrapText="1" indent="2"/>
    </xf>
    <xf numFmtId="0" fontId="70" fillId="78" borderId="54" applyNumberFormat="0" applyAlignment="0" applyProtection="0"/>
    <xf numFmtId="0" fontId="66" fillId="65" borderId="55" applyNumberFormat="0" applyAlignment="0" applyProtection="0"/>
    <xf numFmtId="0" fontId="53" fillId="78" borderId="55" applyNumberFormat="0" applyAlignment="0" applyProtection="0"/>
    <xf numFmtId="0" fontId="51" fillId="78" borderId="54" applyNumberFormat="0" applyAlignment="0" applyProtection="0"/>
    <xf numFmtId="0" fontId="30" fillId="9" borderId="60">
      <alignment horizontal="right" vertical="center"/>
    </xf>
    <xf numFmtId="0" fontId="44" fillId="8" borderId="58">
      <alignment horizontal="right" vertical="center"/>
    </xf>
    <xf numFmtId="4" fontId="30" fillId="8" borderId="58">
      <alignment horizontal="right" vertical="center"/>
    </xf>
    <xf numFmtId="4" fontId="30" fillId="9" borderId="58">
      <alignment horizontal="right" vertical="center"/>
    </xf>
    <xf numFmtId="49" fontId="32" fillId="0" borderId="59" applyNumberFormat="0" applyFont="0" applyFill="0" applyBorder="0" applyProtection="0">
      <alignment horizontal="left" vertical="center" indent="5"/>
    </xf>
    <xf numFmtId="4" fontId="32" fillId="0" borderId="58" applyFill="0" applyBorder="0" applyProtection="0">
      <alignment horizontal="right" vertical="center"/>
    </xf>
    <xf numFmtId="4" fontId="30" fillId="8" borderId="58">
      <alignment horizontal="right" vertical="center"/>
    </xf>
    <xf numFmtId="0" fontId="66" fillId="65" borderId="62" applyNumberFormat="0" applyAlignment="0" applyProtection="0"/>
    <xf numFmtId="0" fontId="66" fillId="65" borderId="55" applyNumberFormat="0" applyAlignment="0" applyProtection="0"/>
    <xf numFmtId="0" fontId="57" fillId="65" borderId="55" applyNumberFormat="0" applyAlignment="0" applyProtection="0"/>
    <xf numFmtId="0" fontId="53"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9" borderId="61">
      <alignment horizontal="left" vertical="center" wrapText="1" indent="2"/>
    </xf>
    <xf numFmtId="0" fontId="32" fillId="0" borderId="61">
      <alignment horizontal="left" vertical="center" wrapText="1" indent="2"/>
    </xf>
    <xf numFmtId="0" fontId="51" fillId="78" borderId="54" applyNumberFormat="0" applyAlignment="0" applyProtection="0"/>
    <xf numFmtId="0" fontId="53" fillId="78" borderId="55" applyNumberFormat="0" applyAlignment="0" applyProtection="0"/>
    <xf numFmtId="0" fontId="54" fillId="78" borderId="55" applyNumberFormat="0" applyAlignment="0" applyProtection="0"/>
    <xf numFmtId="0" fontId="57" fillId="65" borderId="55" applyNumberFormat="0" applyAlignment="0" applyProtection="0"/>
    <xf numFmtId="0" fontId="58" fillId="0" borderId="56" applyNumberFormat="0" applyFill="0" applyAlignment="0" applyProtection="0"/>
    <xf numFmtId="0" fontId="66" fillId="65" borderId="55" applyNumberFormat="0" applyAlignment="0" applyProtection="0"/>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54" fillId="78"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54" fillId="78" borderId="55" applyNumberFormat="0" applyAlignment="0" applyProtection="0"/>
    <xf numFmtId="0" fontId="66" fillId="65" borderId="55" applyNumberFormat="0" applyAlignment="0" applyProtection="0"/>
    <xf numFmtId="0" fontId="70" fillId="78" borderId="54" applyNumberFormat="0" applyAlignment="0" applyProtection="0"/>
    <xf numFmtId="0" fontId="73" fillId="0" borderId="56" applyNumberFormat="0" applyFill="0" applyAlignment="0" applyProtection="0"/>
    <xf numFmtId="0" fontId="11" fillId="45" borderId="0" applyNumberFormat="0" applyBorder="0" applyAlignment="0" applyProtection="0"/>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57" fillId="65" borderId="55" applyNumberFormat="0" applyAlignment="0" applyProtection="0"/>
    <xf numFmtId="0" fontId="32" fillId="0" borderId="58">
      <alignment horizontal="right" vertical="center"/>
    </xf>
    <xf numFmtId="4" fontId="32" fillId="0" borderId="58">
      <alignment horizontal="right" vertical="center"/>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58" applyNumberFormat="0" applyFill="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4" fontId="30" fillId="9" borderId="58">
      <alignment horizontal="right" vertical="center"/>
    </xf>
    <xf numFmtId="0" fontId="32" fillId="11" borderId="58"/>
    <xf numFmtId="0" fontId="53" fillId="78" borderId="55" applyNumberFormat="0" applyAlignment="0" applyProtection="0"/>
    <xf numFmtId="0" fontId="30" fillId="8" borderId="58">
      <alignment horizontal="right" vertical="center"/>
    </xf>
    <xf numFmtId="0" fontId="32" fillId="0" borderId="58">
      <alignment horizontal="right" vertical="center"/>
    </xf>
    <xf numFmtId="0" fontId="73" fillId="0" borderId="56" applyNumberFormat="0" applyFill="0" applyAlignment="0" applyProtection="0"/>
    <xf numFmtId="0" fontId="32" fillId="8" borderId="59">
      <alignment horizontal="left" vertical="center"/>
    </xf>
    <xf numFmtId="0" fontId="66" fillId="65" borderId="55" applyNumberFormat="0" applyAlignment="0" applyProtection="0"/>
    <xf numFmtId="170" fontId="32" fillId="82" borderId="58" applyNumberFormat="0" applyFont="0" applyBorder="0" applyAlignment="0" applyProtection="0">
      <alignment horizontal="right" vertical="center"/>
    </xf>
    <xf numFmtId="0" fontId="48" fillId="81" borderId="57" applyNumberFormat="0" applyFont="0" applyAlignment="0" applyProtection="0"/>
    <xf numFmtId="0" fontId="32" fillId="0" borderId="61">
      <alignment horizontal="left" vertical="center" wrapText="1" indent="2"/>
    </xf>
    <xf numFmtId="4" fontId="32" fillId="11" borderId="58"/>
    <xf numFmtId="49" fontId="31" fillId="0" borderId="58" applyNumberFormat="0" applyFill="0" applyBorder="0" applyProtection="0">
      <alignment horizontal="left" vertical="center"/>
    </xf>
    <xf numFmtId="0" fontId="32" fillId="0" borderId="58">
      <alignment horizontal="right" vertical="center"/>
    </xf>
    <xf numFmtId="4" fontId="30" fillId="9" borderId="60">
      <alignment horizontal="right" vertical="center"/>
    </xf>
    <xf numFmtId="4" fontId="30" fillId="9" borderId="58">
      <alignment horizontal="right" vertical="center"/>
    </xf>
    <xf numFmtId="4" fontId="30" fillId="9" borderId="58">
      <alignment horizontal="right" vertical="center"/>
    </xf>
    <xf numFmtId="0" fontId="44" fillId="8" borderId="58">
      <alignment horizontal="right" vertical="center"/>
    </xf>
    <xf numFmtId="0" fontId="30" fillId="8" borderId="58">
      <alignment horizontal="right" vertical="center"/>
    </xf>
    <xf numFmtId="49" fontId="32" fillId="0" borderId="58" applyNumberFormat="0" applyFont="0" applyFill="0" applyBorder="0" applyProtection="0">
      <alignment horizontal="left" vertical="center" indent="2"/>
    </xf>
    <xf numFmtId="0" fontId="66" fillId="65" borderId="55" applyNumberFormat="0" applyAlignment="0" applyProtection="0"/>
    <xf numFmtId="0" fontId="51" fillId="78" borderId="54" applyNumberFormat="0" applyAlignment="0" applyProtection="0"/>
    <xf numFmtId="49" fontId="32" fillId="0" borderId="58" applyNumberFormat="0" applyFont="0" applyFill="0" applyBorder="0" applyProtection="0">
      <alignment horizontal="left" vertical="center" indent="2"/>
    </xf>
    <xf numFmtId="0" fontId="57" fillId="65" borderId="55" applyNumberFormat="0" applyAlignment="0" applyProtection="0"/>
    <xf numFmtId="4" fontId="32" fillId="0" borderId="58" applyFill="0" applyBorder="0" applyProtection="0">
      <alignment horizontal="right" vertical="center"/>
    </xf>
    <xf numFmtId="0" fontId="54" fillId="78" borderId="55" applyNumberFormat="0" applyAlignment="0" applyProtection="0"/>
    <xf numFmtId="0" fontId="73" fillId="0" borderId="56" applyNumberFormat="0" applyFill="0" applyAlignment="0" applyProtection="0"/>
    <xf numFmtId="0" fontId="70" fillId="78" borderId="54" applyNumberFormat="0" applyAlignment="0" applyProtection="0"/>
    <xf numFmtId="0" fontId="32" fillId="0" borderId="58" applyNumberFormat="0" applyFill="0" applyAlignment="0" applyProtection="0"/>
    <xf numFmtId="4" fontId="32" fillId="0" borderId="58">
      <alignment horizontal="right" vertical="center"/>
    </xf>
    <xf numFmtId="0" fontId="32" fillId="0" borderId="58">
      <alignment horizontal="right" vertical="center"/>
    </xf>
    <xf numFmtId="0" fontId="66" fillId="65" borderId="55" applyNumberFormat="0" applyAlignment="0" applyProtection="0"/>
    <xf numFmtId="0" fontId="51" fillId="78" borderId="54" applyNumberFormat="0" applyAlignment="0" applyProtection="0"/>
    <xf numFmtId="0" fontId="53" fillId="78" borderId="55" applyNumberFormat="0" applyAlignment="0" applyProtection="0"/>
    <xf numFmtId="0" fontId="32" fillId="9" borderId="61">
      <alignment horizontal="left" vertical="center" wrapText="1" indent="2"/>
    </xf>
    <xf numFmtId="0" fontId="54" fillId="78" borderId="55" applyNumberFormat="0" applyAlignment="0" applyProtection="0"/>
    <xf numFmtId="0" fontId="54" fillId="78" borderId="55" applyNumberFormat="0" applyAlignment="0" applyProtection="0"/>
    <xf numFmtId="4" fontId="30" fillId="9" borderId="59">
      <alignment horizontal="right" vertical="center"/>
    </xf>
    <xf numFmtId="0" fontId="30" fillId="9" borderId="59">
      <alignment horizontal="right" vertical="center"/>
    </xf>
    <xf numFmtId="0" fontId="30" fillId="9" borderId="58">
      <alignment horizontal="right" vertical="center"/>
    </xf>
    <xf numFmtId="4" fontId="44" fillId="8" borderId="58">
      <alignment horizontal="right" vertical="center"/>
    </xf>
    <xf numFmtId="0" fontId="57" fillId="65" borderId="55" applyNumberFormat="0" applyAlignment="0" applyProtection="0"/>
    <xf numFmtId="0" fontId="58" fillId="0" borderId="56" applyNumberFormat="0" applyFill="0" applyAlignment="0" applyProtection="0"/>
    <xf numFmtId="0" fontId="73" fillId="0" borderId="56" applyNumberFormat="0" applyFill="0" applyAlignment="0" applyProtection="0"/>
    <xf numFmtId="0" fontId="48" fillId="81" borderId="57" applyNumberFormat="0" applyFont="0" applyAlignment="0" applyProtection="0"/>
    <xf numFmtId="0" fontId="66" fillId="65" borderId="55" applyNumberFormat="0" applyAlignment="0" applyProtection="0"/>
    <xf numFmtId="49" fontId="31" fillId="0" borderId="58" applyNumberFormat="0" applyFill="0" applyBorder="0" applyProtection="0">
      <alignment horizontal="left" vertical="center"/>
    </xf>
    <xf numFmtId="0" fontId="32" fillId="9" borderId="61">
      <alignment horizontal="left" vertical="center" wrapText="1" indent="2"/>
    </xf>
    <xf numFmtId="0" fontId="54" fillId="78" borderId="55" applyNumberFormat="0" applyAlignment="0" applyProtection="0"/>
    <xf numFmtId="0" fontId="32" fillId="0" borderId="61">
      <alignment horizontal="left" vertical="center" wrapText="1" indent="2"/>
    </xf>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4" fontId="32" fillId="11" borderId="58"/>
    <xf numFmtId="0" fontId="30" fillId="9" borderId="58">
      <alignment horizontal="right" vertical="center"/>
    </xf>
    <xf numFmtId="0" fontId="73" fillId="0" borderId="56" applyNumberFormat="0" applyFill="0" applyAlignment="0" applyProtection="0"/>
    <xf numFmtId="4" fontId="30" fillId="9" borderId="60">
      <alignment horizontal="right" vertical="center"/>
    </xf>
    <xf numFmtId="0" fontId="53" fillId="78" borderId="55" applyNumberFormat="0" applyAlignment="0" applyProtection="0"/>
    <xf numFmtId="0" fontId="30" fillId="9" borderId="59">
      <alignment horizontal="right" vertical="center"/>
    </xf>
    <xf numFmtId="0" fontId="54" fillId="78" borderId="55" applyNumberFormat="0" applyAlignment="0" applyProtection="0"/>
    <xf numFmtId="0" fontId="58" fillId="0" borderId="56" applyNumberFormat="0" applyFill="0" applyAlignment="0" applyProtection="0"/>
    <xf numFmtId="0" fontId="48" fillId="81" borderId="57" applyNumberFormat="0" applyFont="0" applyAlignment="0" applyProtection="0"/>
    <xf numFmtId="4" fontId="30" fillId="9" borderId="59">
      <alignment horizontal="right" vertical="center"/>
    </xf>
    <xf numFmtId="0" fontId="32" fillId="9" borderId="61">
      <alignment horizontal="left" vertical="center" wrapText="1" indent="2"/>
    </xf>
    <xf numFmtId="0" fontId="32" fillId="11" borderId="58"/>
    <xf numFmtId="170" fontId="32" fillId="82" borderId="58" applyNumberFormat="0" applyFont="0" applyBorder="0" applyAlignment="0" applyProtection="0">
      <alignment horizontal="right" vertical="center"/>
    </xf>
    <xf numFmtId="0" fontId="32" fillId="0" borderId="58" applyNumberFormat="0" applyFill="0" applyAlignment="0" applyProtection="0"/>
    <xf numFmtId="4" fontId="32" fillId="0" borderId="58" applyFill="0" applyBorder="0" applyProtection="0">
      <alignment horizontal="right" vertical="center"/>
    </xf>
    <xf numFmtId="4" fontId="30" fillId="8" borderId="58">
      <alignment horizontal="right" vertical="center"/>
    </xf>
    <xf numFmtId="0" fontId="58" fillId="0" borderId="56" applyNumberFormat="0" applyFill="0" applyAlignment="0" applyProtection="0"/>
    <xf numFmtId="49" fontId="31" fillId="0" borderId="58" applyNumberFormat="0" applyFill="0" applyBorder="0" applyProtection="0">
      <alignment horizontal="left" vertical="center"/>
    </xf>
    <xf numFmtId="49" fontId="32" fillId="0" borderId="59" applyNumberFormat="0" applyFont="0" applyFill="0" applyBorder="0" applyProtection="0">
      <alignment horizontal="left" vertical="center" indent="5"/>
    </xf>
    <xf numFmtId="0" fontId="32" fillId="8" borderId="59">
      <alignment horizontal="left" vertical="center"/>
    </xf>
    <xf numFmtId="0" fontId="54" fillId="78" borderId="55" applyNumberFormat="0" applyAlignment="0" applyProtection="0"/>
    <xf numFmtId="4" fontId="30" fillId="9" borderId="60">
      <alignment horizontal="right" vertical="center"/>
    </xf>
    <xf numFmtId="0" fontId="66" fillId="65"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30" fillId="9" borderId="58">
      <alignment horizontal="right" vertical="center"/>
    </xf>
    <xf numFmtId="0" fontId="33" fillId="81" borderId="57" applyNumberFormat="0" applyFont="0" applyAlignment="0" applyProtection="0"/>
    <xf numFmtId="4" fontId="32" fillId="0" borderId="58">
      <alignment horizontal="right" vertical="center"/>
    </xf>
    <xf numFmtId="0" fontId="73" fillId="0" borderId="56" applyNumberFormat="0" applyFill="0" applyAlignment="0" applyProtection="0"/>
    <xf numFmtId="0" fontId="30" fillId="9" borderId="58">
      <alignment horizontal="right" vertical="center"/>
    </xf>
    <xf numFmtId="0" fontId="30" fillId="9" borderId="58">
      <alignment horizontal="right" vertical="center"/>
    </xf>
    <xf numFmtId="4" fontId="44" fillId="8" borderId="58">
      <alignment horizontal="right" vertical="center"/>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33" fillId="81" borderId="57" applyNumberFormat="0" applyFont="0" applyAlignment="0" applyProtection="0"/>
    <xf numFmtId="0" fontId="48" fillId="81" borderId="57" applyNumberFormat="0" applyFont="0" applyAlignment="0" applyProtection="0"/>
    <xf numFmtId="0" fontId="32" fillId="0" borderId="58" applyNumberFormat="0" applyFill="0" applyAlignment="0" applyProtection="0"/>
    <xf numFmtId="0" fontId="58" fillId="0" borderId="56" applyNumberFormat="0" applyFill="0" applyAlignment="0" applyProtection="0"/>
    <xf numFmtId="0" fontId="73" fillId="0" borderId="56" applyNumberFormat="0" applyFill="0" applyAlignment="0" applyProtection="0"/>
    <xf numFmtId="0" fontId="57" fillId="65" borderId="55" applyNumberFormat="0" applyAlignment="0" applyProtection="0"/>
    <xf numFmtId="0" fontId="54" fillId="78" borderId="55" applyNumberFormat="0" applyAlignment="0" applyProtection="0"/>
    <xf numFmtId="4" fontId="44" fillId="8" borderId="58">
      <alignment horizontal="right" vertical="center"/>
    </xf>
    <xf numFmtId="0" fontId="30" fillId="8" borderId="58">
      <alignment horizontal="right" vertical="center"/>
    </xf>
    <xf numFmtId="170" fontId="32" fillId="82" borderId="58" applyNumberFormat="0" applyFont="0" applyBorder="0" applyAlignment="0" applyProtection="0">
      <alignment horizontal="right" vertical="center"/>
    </xf>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49" fontId="32" fillId="0" borderId="58" applyNumberFormat="0" applyFont="0" applyFill="0" applyBorder="0" applyProtection="0">
      <alignment horizontal="left" vertical="center" indent="2"/>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61">
      <alignment horizontal="left" vertical="center" wrapText="1" indent="2"/>
    </xf>
    <xf numFmtId="0" fontId="70" fillId="78" borderId="54" applyNumberFormat="0" applyAlignment="0" applyProtection="0"/>
    <xf numFmtId="0" fontId="30" fillId="9" borderId="60">
      <alignment horizontal="right" vertical="center"/>
    </xf>
    <xf numFmtId="0" fontId="57" fillId="65" borderId="55" applyNumberFormat="0" applyAlignment="0" applyProtection="0"/>
    <xf numFmtId="0" fontId="30" fillId="9" borderId="60">
      <alignment horizontal="right" vertical="center"/>
    </xf>
    <xf numFmtId="4" fontId="30" fillId="9" borderId="58">
      <alignment horizontal="right" vertical="center"/>
    </xf>
    <xf numFmtId="0" fontId="30" fillId="9" borderId="58">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0" fontId="32" fillId="11" borderId="58"/>
    <xf numFmtId="4" fontId="32" fillId="11" borderId="58"/>
    <xf numFmtId="4" fontId="30" fillId="9" borderId="58">
      <alignment horizontal="right" vertical="center"/>
    </xf>
    <xf numFmtId="0" fontId="44" fillId="8" borderId="58">
      <alignment horizontal="right" vertical="center"/>
    </xf>
    <xf numFmtId="0" fontId="57" fillId="65" borderId="55" applyNumberFormat="0" applyAlignment="0" applyProtection="0"/>
    <xf numFmtId="0" fontId="54" fillId="78" borderId="55" applyNumberFormat="0" applyAlignment="0" applyProtection="0"/>
    <xf numFmtId="4" fontId="32" fillId="0" borderId="58">
      <alignment horizontal="right" vertical="center"/>
    </xf>
    <xf numFmtId="0" fontId="32" fillId="9" borderId="61">
      <alignment horizontal="left" vertical="center" wrapText="1" indent="2"/>
    </xf>
    <xf numFmtId="0" fontId="32" fillId="0" borderId="61">
      <alignment horizontal="left" vertical="center" wrapText="1" indent="2"/>
    </xf>
    <xf numFmtId="0" fontId="70" fillId="78" borderId="54" applyNumberFormat="0" applyAlignment="0" applyProtection="0"/>
    <xf numFmtId="0" fontId="66" fillId="65" borderId="55" applyNumberFormat="0" applyAlignment="0" applyProtection="0"/>
    <xf numFmtId="0" fontId="53" fillId="78" borderId="55" applyNumberFormat="0" applyAlignment="0" applyProtection="0"/>
    <xf numFmtId="0" fontId="51" fillId="78" borderId="54" applyNumberFormat="0" applyAlignment="0" applyProtection="0"/>
    <xf numFmtId="0" fontId="30" fillId="9" borderId="60">
      <alignment horizontal="right" vertical="center"/>
    </xf>
    <xf numFmtId="0" fontId="44" fillId="8" borderId="58">
      <alignment horizontal="right" vertical="center"/>
    </xf>
    <xf numFmtId="4" fontId="30" fillId="8" borderId="58">
      <alignment horizontal="right" vertical="center"/>
    </xf>
    <xf numFmtId="4" fontId="30" fillId="9" borderId="58">
      <alignment horizontal="right" vertical="center"/>
    </xf>
    <xf numFmtId="49" fontId="32" fillId="0" borderId="59" applyNumberFormat="0" applyFont="0" applyFill="0" applyBorder="0" applyProtection="0">
      <alignment horizontal="left" vertical="center" indent="5"/>
    </xf>
    <xf numFmtId="4" fontId="32" fillId="0" borderId="58" applyFill="0" applyBorder="0" applyProtection="0">
      <alignment horizontal="right" vertical="center"/>
    </xf>
    <xf numFmtId="4" fontId="30" fillId="8" borderId="58">
      <alignment horizontal="right" vertical="center"/>
    </xf>
    <xf numFmtId="0" fontId="66" fillId="65" borderId="55" applyNumberFormat="0" applyAlignment="0" applyProtection="0"/>
    <xf numFmtId="0" fontId="57" fillId="65" borderId="55" applyNumberFormat="0" applyAlignment="0" applyProtection="0"/>
    <xf numFmtId="0" fontId="53"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9" borderId="61">
      <alignment horizontal="left" vertical="center" wrapText="1" indent="2"/>
    </xf>
    <xf numFmtId="0" fontId="51" fillId="78" borderId="69" applyNumberFormat="0" applyAlignment="0" applyProtection="0"/>
    <xf numFmtId="0" fontId="70" fillId="78" borderId="69" applyNumberFormat="0" applyAlignment="0" applyProtection="0"/>
    <xf numFmtId="0" fontId="30" fillId="9" borderId="67">
      <alignment horizontal="right" vertical="center"/>
    </xf>
    <xf numFmtId="0" fontId="53" fillId="78" borderId="62" applyNumberFormat="0" applyAlignment="0" applyProtection="0"/>
    <xf numFmtId="4" fontId="30" fillId="9" borderId="65">
      <alignment horizontal="right" vertical="center"/>
    </xf>
    <xf numFmtId="4" fontId="32" fillId="11" borderId="65"/>
    <xf numFmtId="4" fontId="32" fillId="11" borderId="65"/>
    <xf numFmtId="0" fontId="30" fillId="9" borderId="65">
      <alignment horizontal="right" vertical="center"/>
    </xf>
    <xf numFmtId="0" fontId="30" fillId="9" borderId="65">
      <alignment horizontal="right" vertical="center"/>
    </xf>
    <xf numFmtId="0" fontId="32" fillId="11" borderId="65"/>
    <xf numFmtId="0" fontId="30" fillId="9" borderId="67">
      <alignment horizontal="right" vertical="center"/>
    </xf>
    <xf numFmtId="0" fontId="30" fillId="9" borderId="67">
      <alignment horizontal="right" vertical="center"/>
    </xf>
    <xf numFmtId="0" fontId="53" fillId="78" borderId="62" applyNumberFormat="0" applyAlignment="0" applyProtection="0"/>
    <xf numFmtId="0" fontId="30" fillId="9" borderId="66">
      <alignment horizontal="right" vertical="center"/>
    </xf>
    <xf numFmtId="0" fontId="32" fillId="0" borderId="65">
      <alignment horizontal="right" vertical="center"/>
    </xf>
    <xf numFmtId="4" fontId="32" fillId="0" borderId="65">
      <alignment horizontal="right" vertical="center"/>
    </xf>
    <xf numFmtId="0" fontId="73" fillId="0" borderId="63" applyNumberFormat="0" applyFill="0" applyAlignment="0" applyProtection="0"/>
    <xf numFmtId="0" fontId="54" fillId="78" borderId="62" applyNumberFormat="0" applyAlignment="0" applyProtection="0"/>
    <xf numFmtId="0" fontId="73" fillId="0" borderId="63" applyNumberFormat="0" applyFill="0" applyAlignment="0" applyProtection="0"/>
    <xf numFmtId="0" fontId="54" fillId="78" borderId="62" applyNumberFormat="0" applyAlignment="0" applyProtection="0"/>
    <xf numFmtId="49" fontId="31" fillId="0" borderId="65" applyNumberFormat="0" applyFill="0" applyBorder="0" applyProtection="0">
      <alignment horizontal="left" vertical="center"/>
    </xf>
    <xf numFmtId="0" fontId="48" fillId="81" borderId="64" applyNumberFormat="0" applyFont="0" applyAlignment="0" applyProtection="0"/>
    <xf numFmtId="0" fontId="30" fillId="8" borderId="65">
      <alignment horizontal="right" vertical="center"/>
    </xf>
    <xf numFmtId="0" fontId="30" fillId="9" borderId="65">
      <alignment horizontal="right" vertical="center"/>
    </xf>
    <xf numFmtId="0" fontId="54" fillId="78" borderId="62" applyNumberFormat="0" applyAlignment="0" applyProtection="0"/>
    <xf numFmtId="0" fontId="58" fillId="0" borderId="63" applyNumberFormat="0" applyFill="0" applyAlignment="0" applyProtection="0"/>
    <xf numFmtId="4" fontId="32" fillId="0" borderId="65" applyFill="0" applyBorder="0" applyProtection="0">
      <alignment horizontal="right" vertical="center"/>
    </xf>
    <xf numFmtId="0" fontId="66" fillId="65" borderId="70" applyNumberFormat="0" applyAlignment="0" applyProtection="0"/>
    <xf numFmtId="0" fontId="13" fillId="0" borderId="33" applyNumberFormat="0" applyFill="0" applyAlignment="0" applyProtection="0"/>
    <xf numFmtId="0" fontId="32" fillId="9" borderId="68">
      <alignment horizontal="left" vertical="center" wrapText="1" indent="2"/>
    </xf>
    <xf numFmtId="0" fontId="13" fillId="0" borderId="33" applyNumberFormat="0" applyFill="0" applyAlignment="0" applyProtection="0"/>
    <xf numFmtId="0" fontId="11" fillId="51" borderId="0" applyNumberFormat="0" applyBorder="0" applyAlignment="0" applyProtection="0"/>
    <xf numFmtId="49" fontId="32" fillId="0" borderId="73" applyNumberFormat="0" applyFont="0" applyFill="0" applyBorder="0" applyProtection="0">
      <alignment horizontal="left" vertical="center" indent="2"/>
    </xf>
    <xf numFmtId="0" fontId="42" fillId="56" borderId="0" applyNumberFormat="0" applyBorder="0" applyAlignment="0" applyProtection="0"/>
    <xf numFmtId="4" fontId="30" fillId="9" borderId="65">
      <alignment horizontal="right" vertical="center"/>
    </xf>
    <xf numFmtId="0" fontId="66" fillId="65" borderId="62" applyNumberFormat="0" applyAlignment="0" applyProtection="0"/>
    <xf numFmtId="0" fontId="54" fillId="78" borderId="62" applyNumberFormat="0" applyAlignment="0" applyProtection="0"/>
    <xf numFmtId="0" fontId="53" fillId="78" borderId="62" applyNumberFormat="0" applyAlignment="0" applyProtection="0"/>
    <xf numFmtId="0" fontId="32" fillId="8" borderId="66">
      <alignment horizontal="left" vertical="center"/>
    </xf>
    <xf numFmtId="0" fontId="11" fillId="45" borderId="0" applyNumberFormat="0" applyBorder="0" applyAlignment="0" applyProtection="0"/>
    <xf numFmtId="0" fontId="30" fillId="9" borderId="65">
      <alignment horizontal="right" vertical="center"/>
    </xf>
    <xf numFmtId="0" fontId="41" fillId="0" borderId="0" applyNumberFormat="0" applyFill="0" applyBorder="0" applyAlignment="0" applyProtection="0"/>
    <xf numFmtId="170" fontId="32" fillId="82" borderId="73" applyNumberFormat="0" applyFont="0" applyBorder="0" applyAlignment="0" applyProtection="0">
      <alignment horizontal="right" vertical="center"/>
    </xf>
    <xf numFmtId="0" fontId="42" fillId="41" borderId="0" applyNumberFormat="0" applyBorder="0" applyAlignment="0" applyProtection="0"/>
    <xf numFmtId="170" fontId="32" fillId="82" borderId="65" applyNumberFormat="0" applyFont="0" applyBorder="0" applyAlignment="0" applyProtection="0">
      <alignment horizontal="right" vertical="center"/>
    </xf>
    <xf numFmtId="0" fontId="39" fillId="38" borderId="31" applyNumberFormat="0" applyAlignment="0" applyProtection="0"/>
    <xf numFmtId="0" fontId="39" fillId="38" borderId="31" applyNumberFormat="0" applyAlignment="0" applyProtection="0"/>
    <xf numFmtId="0" fontId="32" fillId="0" borderId="68">
      <alignment horizontal="left" vertical="center" wrapText="1" indent="2"/>
    </xf>
    <xf numFmtId="170" fontId="32" fillId="82" borderId="65" applyNumberFormat="0" applyFont="0" applyBorder="0" applyAlignment="0" applyProtection="0">
      <alignment horizontal="right" vertical="center"/>
    </xf>
    <xf numFmtId="4" fontId="32" fillId="0" borderId="65" applyFill="0" applyBorder="0" applyProtection="0">
      <alignment horizontal="right" vertical="center"/>
    </xf>
    <xf numFmtId="0" fontId="41" fillId="0" borderId="0" applyNumberFormat="0" applyFill="0" applyBorder="0" applyAlignment="0" applyProtection="0"/>
    <xf numFmtId="0" fontId="66" fillId="65" borderId="62" applyNumberFormat="0" applyAlignment="0" applyProtection="0"/>
    <xf numFmtId="0" fontId="32" fillId="0" borderId="68">
      <alignment horizontal="left" vertical="center" wrapText="1" indent="2"/>
    </xf>
    <xf numFmtId="0" fontId="32" fillId="11" borderId="65"/>
    <xf numFmtId="0" fontId="73" fillId="0" borderId="71" applyNumberFormat="0" applyFill="0" applyAlignment="0" applyProtection="0"/>
    <xf numFmtId="0" fontId="32" fillId="0" borderId="65">
      <alignment horizontal="right" vertical="center"/>
    </xf>
    <xf numFmtId="0" fontId="32" fillId="11" borderId="65"/>
    <xf numFmtId="0" fontId="48" fillId="81" borderId="64" applyNumberFormat="0" applyFont="0" applyAlignment="0" applyProtection="0"/>
    <xf numFmtId="49" fontId="31" fillId="0" borderId="65" applyNumberFormat="0" applyFill="0" applyBorder="0" applyProtection="0">
      <alignment horizontal="left" vertical="center"/>
    </xf>
    <xf numFmtId="0" fontId="32" fillId="0" borderId="68">
      <alignment horizontal="left" vertical="center" wrapText="1" indent="2"/>
    </xf>
    <xf numFmtId="0" fontId="54" fillId="78" borderId="62" applyNumberFormat="0" applyAlignment="0" applyProtection="0"/>
    <xf numFmtId="49" fontId="32" fillId="0" borderId="65" applyNumberFormat="0" applyFont="0" applyFill="0" applyBorder="0" applyProtection="0">
      <alignment horizontal="left" vertical="center" indent="2"/>
    </xf>
    <xf numFmtId="0" fontId="32" fillId="9" borderId="68">
      <alignment horizontal="left" vertical="center" wrapText="1" indent="2"/>
    </xf>
    <xf numFmtId="0" fontId="70" fillId="78" borderId="69" applyNumberFormat="0" applyAlignment="0" applyProtection="0"/>
    <xf numFmtId="0" fontId="11" fillId="42" borderId="0" applyNumberFormat="0" applyBorder="0" applyAlignment="0" applyProtection="0"/>
    <xf numFmtId="0" fontId="13" fillId="0" borderId="33" applyNumberFormat="0" applyFill="0" applyAlignment="0" applyProtection="0"/>
    <xf numFmtId="0" fontId="44" fillId="8" borderId="65">
      <alignment horizontal="right" vertical="center"/>
    </xf>
    <xf numFmtId="0" fontId="11" fillId="55" borderId="0" applyNumberFormat="0" applyBorder="0" applyAlignment="0" applyProtection="0"/>
    <xf numFmtId="0" fontId="57" fillId="65" borderId="62" applyNumberFormat="0" applyAlignment="0" applyProtection="0"/>
    <xf numFmtId="4" fontId="44" fillId="8" borderId="65">
      <alignment horizontal="right" vertical="center"/>
    </xf>
    <xf numFmtId="0" fontId="57" fillId="65" borderId="62" applyNumberFormat="0" applyAlignment="0" applyProtection="0"/>
    <xf numFmtId="0" fontId="42" fillId="50" borderId="0" applyNumberFormat="0" applyBorder="0" applyAlignment="0" applyProtection="0"/>
    <xf numFmtId="0" fontId="53" fillId="78" borderId="62" applyNumberFormat="0" applyAlignment="0" applyProtection="0"/>
    <xf numFmtId="0" fontId="51" fillId="78" borderId="69" applyNumberFormat="0" applyAlignment="0" applyProtection="0"/>
    <xf numFmtId="0" fontId="11" fillId="46" borderId="0" applyNumberFormat="0" applyBorder="0" applyAlignment="0" applyProtection="0"/>
    <xf numFmtId="0" fontId="32" fillId="11" borderId="65"/>
    <xf numFmtId="0" fontId="30" fillId="9" borderId="65">
      <alignment horizontal="right" vertical="center"/>
    </xf>
    <xf numFmtId="0" fontId="44" fillId="8" borderId="65">
      <alignment horizontal="right" vertical="center"/>
    </xf>
    <xf numFmtId="0" fontId="70" fillId="78" borderId="69" applyNumberFormat="0" applyAlignment="0" applyProtection="0"/>
    <xf numFmtId="0" fontId="58" fillId="0" borderId="71" applyNumberFormat="0" applyFill="0" applyAlignment="0" applyProtection="0"/>
    <xf numFmtId="4" fontId="30" fillId="8" borderId="65">
      <alignment horizontal="right" vertical="center"/>
    </xf>
    <xf numFmtId="0" fontId="11" fillId="55" borderId="0" applyNumberFormat="0" applyBorder="0" applyAlignment="0" applyProtection="0"/>
    <xf numFmtId="0" fontId="58" fillId="0" borderId="63" applyNumberFormat="0" applyFill="0" applyAlignment="0" applyProtection="0"/>
    <xf numFmtId="0" fontId="58" fillId="0" borderId="63" applyNumberFormat="0" applyFill="0" applyAlignment="0" applyProtection="0"/>
    <xf numFmtId="0" fontId="70" fillId="78" borderId="69" applyNumberFormat="0" applyAlignment="0" applyProtection="0"/>
    <xf numFmtId="4" fontId="32" fillId="11" borderId="65"/>
    <xf numFmtId="0" fontId="42" fillId="44" borderId="0" applyNumberFormat="0" applyBorder="0" applyAlignment="0" applyProtection="0"/>
    <xf numFmtId="0" fontId="11" fillId="42" borderId="0" applyNumberFormat="0" applyBorder="0" applyAlignment="0" applyProtection="0"/>
    <xf numFmtId="0" fontId="30" fillId="9" borderId="67">
      <alignment horizontal="right" vertical="center"/>
    </xf>
    <xf numFmtId="0" fontId="40" fillId="0" borderId="0" applyNumberFormat="0" applyFill="0" applyBorder="0" applyAlignment="0" applyProtection="0"/>
    <xf numFmtId="0" fontId="51" fillId="78" borderId="69" applyNumberFormat="0" applyAlignment="0" applyProtection="0"/>
    <xf numFmtId="0" fontId="30" fillId="8" borderId="65">
      <alignment horizontal="right" vertical="center"/>
    </xf>
    <xf numFmtId="4" fontId="32" fillId="0" borderId="65">
      <alignment horizontal="right" vertical="center"/>
    </xf>
    <xf numFmtId="0" fontId="11" fillId="49" borderId="0" applyNumberFormat="0" applyBorder="0" applyAlignment="0" applyProtection="0"/>
    <xf numFmtId="0" fontId="32" fillId="0" borderId="76">
      <alignment horizontal="left" vertical="center" wrapText="1" indent="2"/>
    </xf>
    <xf numFmtId="49" fontId="32" fillId="0" borderId="65" applyNumberFormat="0" applyFont="0" applyFill="0" applyBorder="0" applyProtection="0">
      <alignment horizontal="left" vertical="center" indent="2"/>
    </xf>
    <xf numFmtId="0" fontId="32" fillId="9" borderId="68">
      <alignment horizontal="left" vertical="center" wrapText="1" indent="2"/>
    </xf>
    <xf numFmtId="0" fontId="30" fillId="9" borderId="66">
      <alignment horizontal="right" vertical="center"/>
    </xf>
    <xf numFmtId="4" fontId="32" fillId="11" borderId="65"/>
    <xf numFmtId="0" fontId="48" fillId="81" borderId="64" applyNumberFormat="0" applyFont="0" applyAlignment="0" applyProtection="0"/>
    <xf numFmtId="0" fontId="42" fillId="47" borderId="0" applyNumberFormat="0" applyBorder="0" applyAlignment="0" applyProtection="0"/>
    <xf numFmtId="4" fontId="30" fillId="9" borderId="65">
      <alignment horizontal="right" vertical="center"/>
    </xf>
    <xf numFmtId="0" fontId="42" fillId="41" borderId="0" applyNumberFormat="0" applyBorder="0" applyAlignment="0" applyProtection="0"/>
    <xf numFmtId="0" fontId="66" fillId="65" borderId="62" applyNumberFormat="0" applyAlignment="0" applyProtection="0"/>
    <xf numFmtId="0" fontId="51" fillId="78" borderId="69" applyNumberFormat="0" applyAlignment="0" applyProtection="0"/>
    <xf numFmtId="0" fontId="73" fillId="0" borderId="63" applyNumberFormat="0" applyFill="0" applyAlignment="0" applyProtection="0"/>
    <xf numFmtId="4" fontId="30" fillId="9" borderId="66">
      <alignment horizontal="right" vertical="center"/>
    </xf>
    <xf numFmtId="0" fontId="11" fillId="43" borderId="0" applyNumberFormat="0" applyBorder="0" applyAlignment="0" applyProtection="0"/>
    <xf numFmtId="4" fontId="44" fillId="8" borderId="65">
      <alignment horizontal="right" vertical="center"/>
    </xf>
    <xf numFmtId="0" fontId="30" fillId="9" borderId="65">
      <alignment horizontal="right" vertical="center"/>
    </xf>
    <xf numFmtId="0" fontId="42" fillId="44" borderId="0" applyNumberFormat="0" applyBorder="0" applyAlignment="0" applyProtection="0"/>
    <xf numFmtId="0" fontId="66" fillId="65" borderId="70" applyNumberFormat="0" applyAlignment="0" applyProtection="0"/>
    <xf numFmtId="0" fontId="11" fillId="51" borderId="0" applyNumberFormat="0" applyBorder="0" applyAlignment="0" applyProtection="0"/>
    <xf numFmtId="0" fontId="11" fillId="42" borderId="0" applyNumberFormat="0" applyBorder="0" applyAlignment="0" applyProtection="0"/>
    <xf numFmtId="0" fontId="53" fillId="78" borderId="62" applyNumberFormat="0" applyAlignment="0" applyProtection="0"/>
    <xf numFmtId="0" fontId="42" fillId="50" borderId="0" applyNumberFormat="0" applyBorder="0" applyAlignment="0" applyProtection="0"/>
    <xf numFmtId="0" fontId="30" fillId="8" borderId="65">
      <alignment horizontal="right" vertical="center"/>
    </xf>
    <xf numFmtId="0" fontId="54" fillId="78" borderId="62" applyNumberFormat="0" applyAlignment="0" applyProtection="0"/>
    <xf numFmtId="4" fontId="32" fillId="0" borderId="65" applyFill="0" applyBorder="0" applyProtection="0">
      <alignment horizontal="right" vertical="center"/>
    </xf>
    <xf numFmtId="0" fontId="32" fillId="9" borderId="68">
      <alignment horizontal="left" vertical="center" wrapText="1" indent="2"/>
    </xf>
    <xf numFmtId="4" fontId="32" fillId="11" borderId="65"/>
    <xf numFmtId="0" fontId="38" fillId="38" borderId="32" applyNumberFormat="0" applyAlignment="0" applyProtection="0"/>
    <xf numFmtId="0" fontId="54" fillId="78" borderId="62" applyNumberFormat="0" applyAlignment="0" applyProtection="0"/>
    <xf numFmtId="0" fontId="54" fillId="78" borderId="62" applyNumberFormat="0" applyAlignment="0" applyProtection="0"/>
    <xf numFmtId="0" fontId="11" fillId="40" borderId="0" applyNumberFormat="0" applyBorder="0" applyAlignment="0" applyProtection="0"/>
    <xf numFmtId="0" fontId="57" fillId="65" borderId="62" applyNumberFormat="0" applyAlignment="0" applyProtection="0"/>
    <xf numFmtId="4" fontId="32" fillId="11" borderId="73"/>
    <xf numFmtId="49" fontId="31" fillId="0" borderId="65" applyNumberFormat="0" applyFill="0" applyBorder="0" applyProtection="0">
      <alignment horizontal="left" vertical="center"/>
    </xf>
    <xf numFmtId="0" fontId="73" fillId="0" borderId="71" applyNumberFormat="0" applyFill="0" applyAlignment="0" applyProtection="0"/>
    <xf numFmtId="0" fontId="32" fillId="0" borderId="68">
      <alignment horizontal="left" vertical="center" wrapText="1" indent="2"/>
    </xf>
    <xf numFmtId="0" fontId="32" fillId="9" borderId="68">
      <alignment horizontal="left" vertical="center" wrapText="1" indent="2"/>
    </xf>
    <xf numFmtId="0" fontId="48" fillId="81" borderId="64" applyNumberFormat="0" applyFont="0" applyAlignment="0" applyProtection="0"/>
    <xf numFmtId="0" fontId="30" fillId="9" borderId="65">
      <alignment horizontal="right" vertical="center"/>
    </xf>
    <xf numFmtId="0" fontId="30" fillId="9" borderId="65">
      <alignment horizontal="right" vertical="center"/>
    </xf>
    <xf numFmtId="0" fontId="54" fillId="78" borderId="62" applyNumberFormat="0" applyAlignment="0" applyProtection="0"/>
    <xf numFmtId="0" fontId="42" fillId="47" borderId="0" applyNumberFormat="0" applyBorder="0" applyAlignment="0" applyProtection="0"/>
    <xf numFmtId="170" fontId="32" fillId="82" borderId="65" applyNumberFormat="0" applyFont="0" applyBorder="0" applyAlignment="0" applyProtection="0">
      <alignment horizontal="right" vertical="center"/>
    </xf>
    <xf numFmtId="0" fontId="11" fillId="52" borderId="0" applyNumberFormat="0" applyBorder="0" applyAlignment="0" applyProtection="0"/>
    <xf numFmtId="0" fontId="54" fillId="78" borderId="62" applyNumberFormat="0" applyAlignment="0" applyProtection="0"/>
    <xf numFmtId="0" fontId="70" fillId="78" borderId="69" applyNumberFormat="0" applyAlignment="0" applyProtection="0"/>
    <xf numFmtId="0" fontId="73" fillId="0" borderId="71" applyNumberFormat="0" applyFill="0" applyAlignment="0" applyProtection="0"/>
    <xf numFmtId="0" fontId="73" fillId="0" borderId="63" applyNumberFormat="0" applyFill="0" applyAlignment="0" applyProtection="0"/>
    <xf numFmtId="0" fontId="66" fillId="65" borderId="62" applyNumberFormat="0" applyAlignment="0" applyProtection="0"/>
    <xf numFmtId="0" fontId="30" fillId="8" borderId="65">
      <alignment horizontal="right" vertical="center"/>
    </xf>
    <xf numFmtId="0" fontId="32" fillId="0" borderId="76">
      <alignment horizontal="left" vertical="center" wrapText="1" indent="2"/>
    </xf>
    <xf numFmtId="0" fontId="42" fillId="41" borderId="0" applyNumberFormat="0" applyBorder="0" applyAlignment="0" applyProtection="0"/>
    <xf numFmtId="0" fontId="70" fillId="78" borderId="69" applyNumberFormat="0" applyAlignment="0" applyProtection="0"/>
    <xf numFmtId="0" fontId="11" fillId="46" borderId="0" applyNumberFormat="0" applyBorder="0" applyAlignment="0" applyProtection="0"/>
    <xf numFmtId="4" fontId="44" fillId="8" borderId="65">
      <alignment horizontal="right" vertical="center"/>
    </xf>
    <xf numFmtId="4" fontId="30" fillId="8" borderId="65">
      <alignment horizontal="right" vertical="center"/>
    </xf>
    <xf numFmtId="0" fontId="30" fillId="9" borderId="73">
      <alignment horizontal="right" vertical="center"/>
    </xf>
    <xf numFmtId="0" fontId="32" fillId="0" borderId="65" applyNumberFormat="0" applyFill="0" applyAlignment="0" applyProtection="0"/>
    <xf numFmtId="4" fontId="30" fillId="8" borderId="65">
      <alignment horizontal="right" vertical="center"/>
    </xf>
    <xf numFmtId="0" fontId="13" fillId="0" borderId="33" applyNumberFormat="0" applyFill="0" applyAlignment="0" applyProtection="0"/>
    <xf numFmtId="0" fontId="54" fillId="78" borderId="62" applyNumberFormat="0" applyAlignment="0" applyProtection="0"/>
    <xf numFmtId="0" fontId="11" fillId="48" borderId="0" applyNumberFormat="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32" fillId="0" borderId="65" applyNumberFormat="0" applyFill="0" applyAlignment="0" applyProtection="0"/>
    <xf numFmtId="4" fontId="30" fillId="9" borderId="65">
      <alignment horizontal="right" vertical="center"/>
    </xf>
    <xf numFmtId="0" fontId="48" fillId="81" borderId="64" applyNumberFormat="0" applyFont="0" applyAlignment="0" applyProtection="0"/>
    <xf numFmtId="4" fontId="30" fillId="9" borderId="65">
      <alignment horizontal="right" vertical="center"/>
    </xf>
    <xf numFmtId="4" fontId="30" fillId="9" borderId="65">
      <alignment horizontal="right" vertical="center"/>
    </xf>
    <xf numFmtId="0" fontId="32" fillId="0" borderId="65">
      <alignment horizontal="right" vertical="center"/>
    </xf>
    <xf numFmtId="4" fontId="32" fillId="0" borderId="65">
      <alignment horizontal="right" vertical="center"/>
    </xf>
    <xf numFmtId="0" fontId="30" fillId="9" borderId="75">
      <alignment horizontal="right" vertical="center"/>
    </xf>
    <xf numFmtId="0" fontId="58" fillId="0" borderId="63" applyNumberFormat="0" applyFill="0" applyAlignment="0" applyProtection="0"/>
    <xf numFmtId="0" fontId="48" fillId="81" borderId="64" applyNumberFormat="0" applyFont="0" applyAlignment="0" applyProtection="0"/>
    <xf numFmtId="0" fontId="32" fillId="0" borderId="65" applyNumberFormat="0" applyFill="0" applyAlignment="0" applyProtection="0"/>
    <xf numFmtId="0" fontId="30" fillId="9" borderId="67">
      <alignment horizontal="right" vertical="center"/>
    </xf>
    <xf numFmtId="49" fontId="31" fillId="0" borderId="73" applyNumberFormat="0" applyFill="0" applyBorder="0" applyProtection="0">
      <alignment horizontal="left" vertical="center"/>
    </xf>
    <xf numFmtId="4" fontId="30" fillId="9" borderId="65">
      <alignment horizontal="right" vertical="center"/>
    </xf>
    <xf numFmtId="0" fontId="54" fillId="78" borderId="62" applyNumberFormat="0" applyAlignment="0" applyProtection="0"/>
    <xf numFmtId="0" fontId="30" fillId="9" borderId="65">
      <alignment horizontal="right" vertical="center"/>
    </xf>
    <xf numFmtId="0" fontId="32" fillId="11" borderId="73"/>
    <xf numFmtId="4" fontId="32" fillId="11" borderId="65"/>
    <xf numFmtId="0" fontId="57" fillId="65" borderId="62" applyNumberFormat="0" applyAlignment="0" applyProtection="0"/>
    <xf numFmtId="0" fontId="54" fillId="78" borderId="62" applyNumberFormat="0" applyAlignment="0" applyProtection="0"/>
    <xf numFmtId="0" fontId="73" fillId="0" borderId="63" applyNumberFormat="0" applyFill="0" applyAlignment="0" applyProtection="0"/>
    <xf numFmtId="0" fontId="32" fillId="8" borderId="66">
      <alignment horizontal="left" vertical="center"/>
    </xf>
    <xf numFmtId="0" fontId="57" fillId="65" borderId="62" applyNumberFormat="0" applyAlignment="0" applyProtection="0"/>
    <xf numFmtId="0" fontId="32" fillId="0" borderId="65" applyNumberFormat="0" applyFill="0" applyAlignment="0" applyProtection="0"/>
    <xf numFmtId="0" fontId="11" fillId="55" borderId="0" applyNumberFormat="0" applyBorder="0" applyAlignment="0" applyProtection="0"/>
    <xf numFmtId="0" fontId="32" fillId="0" borderId="65">
      <alignment horizontal="right" vertical="center"/>
    </xf>
    <xf numFmtId="0" fontId="32" fillId="8" borderId="66">
      <alignment horizontal="left" vertical="center"/>
    </xf>
    <xf numFmtId="4" fontId="30" fillId="9" borderId="67">
      <alignment horizontal="right" vertical="center"/>
    </xf>
    <xf numFmtId="49" fontId="31" fillId="0" borderId="65" applyNumberFormat="0" applyFill="0" applyBorder="0" applyProtection="0">
      <alignment horizontal="left" vertical="center"/>
    </xf>
    <xf numFmtId="0" fontId="70" fillId="78" borderId="69" applyNumberFormat="0" applyAlignment="0" applyProtection="0"/>
    <xf numFmtId="0" fontId="42" fillId="56" borderId="0" applyNumberFormat="0" applyBorder="0" applyAlignment="0" applyProtection="0"/>
    <xf numFmtId="0" fontId="11" fillId="54" borderId="0" applyNumberFormat="0" applyBorder="0" applyAlignment="0" applyProtection="0"/>
    <xf numFmtId="0" fontId="53" fillId="78" borderId="62" applyNumberFormat="0" applyAlignment="0" applyProtection="0"/>
    <xf numFmtId="0" fontId="66" fillId="65" borderId="62" applyNumberFormat="0" applyAlignment="0" applyProtection="0"/>
    <xf numFmtId="4" fontId="44" fillId="8" borderId="65">
      <alignment horizontal="right" vertical="center"/>
    </xf>
    <xf numFmtId="0" fontId="11" fillId="49" borderId="0" applyNumberFormat="0" applyBorder="0" applyAlignment="0" applyProtection="0"/>
    <xf numFmtId="0" fontId="30" fillId="9" borderId="66">
      <alignment horizontal="right" vertical="center"/>
    </xf>
    <xf numFmtId="0" fontId="32" fillId="9" borderId="68">
      <alignment horizontal="left" vertical="center" wrapText="1" indent="2"/>
    </xf>
    <xf numFmtId="0" fontId="53" fillId="78" borderId="62" applyNumberFormat="0" applyAlignment="0" applyProtection="0"/>
    <xf numFmtId="0" fontId="11" fillId="55" borderId="0" applyNumberFormat="0" applyBorder="0" applyAlignment="0" applyProtection="0"/>
    <xf numFmtId="0" fontId="30" fillId="9" borderId="74">
      <alignment horizontal="right" vertical="center"/>
    </xf>
    <xf numFmtId="4" fontId="30" fillId="9" borderId="66">
      <alignment horizontal="right" vertical="center"/>
    </xf>
    <xf numFmtId="0" fontId="33" fillId="81" borderId="64" applyNumberFormat="0" applyFont="0" applyAlignment="0" applyProtection="0"/>
    <xf numFmtId="0" fontId="11" fillId="54" borderId="0" applyNumberFormat="0" applyBorder="0" applyAlignment="0" applyProtection="0"/>
    <xf numFmtId="0" fontId="30" fillId="8" borderId="65">
      <alignment horizontal="right" vertical="center"/>
    </xf>
    <xf numFmtId="0" fontId="30" fillId="8" borderId="73">
      <alignment horizontal="right" vertical="center"/>
    </xf>
    <xf numFmtId="0" fontId="11" fillId="48" borderId="0" applyNumberFormat="0" applyBorder="0" applyAlignment="0" applyProtection="0"/>
    <xf numFmtId="0" fontId="66" fillId="65" borderId="62" applyNumberFormat="0" applyAlignment="0" applyProtection="0"/>
    <xf numFmtId="4" fontId="30" fillId="9" borderId="75">
      <alignment horizontal="right" vertical="center"/>
    </xf>
    <xf numFmtId="4" fontId="30" fillId="9" borderId="66">
      <alignment horizontal="right" vertical="center"/>
    </xf>
    <xf numFmtId="4" fontId="30" fillId="9" borderId="73">
      <alignment horizontal="right" vertical="center"/>
    </xf>
    <xf numFmtId="4" fontId="30" fillId="9" borderId="65">
      <alignment horizontal="right" vertical="center"/>
    </xf>
    <xf numFmtId="0" fontId="30" fillId="8" borderId="65">
      <alignment horizontal="right" vertical="center"/>
    </xf>
    <xf numFmtId="0" fontId="57" fillId="65" borderId="62" applyNumberFormat="0" applyAlignment="0" applyProtection="0"/>
    <xf numFmtId="0" fontId="11" fillId="46" borderId="0" applyNumberFormat="0" applyBorder="0" applyAlignment="0" applyProtection="0"/>
    <xf numFmtId="0" fontId="39" fillId="38" borderId="31" applyNumberFormat="0" applyAlignment="0" applyProtection="0"/>
    <xf numFmtId="0" fontId="58" fillId="0" borderId="63" applyNumberFormat="0" applyFill="0" applyAlignment="0" applyProtection="0"/>
    <xf numFmtId="0" fontId="44" fillId="8" borderId="65">
      <alignment horizontal="right" vertical="center"/>
    </xf>
    <xf numFmtId="0" fontId="70" fillId="78" borderId="69" applyNumberFormat="0" applyAlignment="0" applyProtection="0"/>
    <xf numFmtId="0" fontId="73" fillId="0" borderId="63" applyNumberFormat="0" applyFill="0" applyAlignment="0" applyProtection="0"/>
    <xf numFmtId="0" fontId="11" fillId="45" borderId="0" applyNumberFormat="0" applyBorder="0" applyAlignment="0" applyProtection="0"/>
    <xf numFmtId="170" fontId="32" fillId="82" borderId="65" applyNumberFormat="0" applyFont="0" applyBorder="0" applyAlignment="0" applyProtection="0">
      <alignment horizontal="right" vertical="center"/>
    </xf>
    <xf numFmtId="0" fontId="11" fillId="43" borderId="0" applyNumberFormat="0" applyBorder="0" applyAlignment="0" applyProtection="0"/>
    <xf numFmtId="0" fontId="54" fillId="78" borderId="70" applyNumberFormat="0" applyAlignment="0" applyProtection="0"/>
    <xf numFmtId="0" fontId="11" fillId="48" borderId="0" applyNumberFormat="0" applyBorder="0" applyAlignment="0" applyProtection="0"/>
    <xf numFmtId="0" fontId="42" fillId="53" borderId="0" applyNumberFormat="0" applyBorder="0" applyAlignment="0" applyProtection="0"/>
    <xf numFmtId="0" fontId="58" fillId="0" borderId="63" applyNumberFormat="0" applyFill="0" applyAlignment="0" applyProtection="0"/>
    <xf numFmtId="0" fontId="32" fillId="0" borderId="65">
      <alignment horizontal="right" vertical="center"/>
    </xf>
    <xf numFmtId="0" fontId="33" fillId="81" borderId="64" applyNumberFormat="0" applyFont="0" applyAlignment="0" applyProtection="0"/>
    <xf numFmtId="0" fontId="54" fillId="78" borderId="62" applyNumberFormat="0" applyAlignment="0" applyProtection="0"/>
    <xf numFmtId="0" fontId="73" fillId="0" borderId="63" applyNumberFormat="0" applyFill="0" applyAlignment="0" applyProtection="0"/>
    <xf numFmtId="0" fontId="11" fillId="40" borderId="0" applyNumberFormat="0" applyBorder="0" applyAlignment="0" applyProtection="0"/>
    <xf numFmtId="0" fontId="48" fillId="81" borderId="64" applyNumberFormat="0" applyFont="0" applyAlignment="0" applyProtection="0"/>
    <xf numFmtId="0" fontId="42" fillId="50" borderId="0" applyNumberFormat="0" applyBorder="0" applyAlignment="0" applyProtection="0"/>
    <xf numFmtId="0" fontId="32" fillId="0" borderId="65" applyNumberFormat="0" applyFill="0" applyAlignment="0" applyProtection="0"/>
    <xf numFmtId="0" fontId="11" fillId="49" borderId="0" applyNumberFormat="0" applyBorder="0" applyAlignment="0" applyProtection="0"/>
    <xf numFmtId="4" fontId="32" fillId="0" borderId="65" applyFill="0" applyBorder="0" applyProtection="0">
      <alignment horizontal="right" vertical="center"/>
    </xf>
    <xf numFmtId="0" fontId="11" fillId="39" borderId="0" applyNumberFormat="0" applyBorder="0" applyAlignment="0" applyProtection="0"/>
    <xf numFmtId="0" fontId="73" fillId="0" borderId="63" applyNumberFormat="0" applyFill="0" applyAlignment="0" applyProtection="0"/>
    <xf numFmtId="0" fontId="44" fillId="8" borderId="73">
      <alignment horizontal="right" vertical="center"/>
    </xf>
    <xf numFmtId="0" fontId="11" fillId="52" borderId="0" applyNumberFormat="0" applyBorder="0" applyAlignment="0" applyProtection="0"/>
    <xf numFmtId="0" fontId="32" fillId="8" borderId="74">
      <alignment horizontal="left" vertical="center"/>
    </xf>
    <xf numFmtId="0" fontId="44" fillId="8" borderId="65">
      <alignment horizontal="right" vertical="center"/>
    </xf>
    <xf numFmtId="0" fontId="57" fillId="65" borderId="62" applyNumberFormat="0" applyAlignment="0" applyProtection="0"/>
    <xf numFmtId="170" fontId="32" fillId="82" borderId="65" applyNumberFormat="0" applyFont="0" applyBorder="0" applyAlignment="0" applyProtection="0">
      <alignment horizontal="right" vertical="center"/>
    </xf>
    <xf numFmtId="0" fontId="57" fillId="65" borderId="62" applyNumberFormat="0" applyAlignment="0" applyProtection="0"/>
    <xf numFmtId="4" fontId="32" fillId="0" borderId="65">
      <alignment horizontal="right" vertical="center"/>
    </xf>
    <xf numFmtId="49" fontId="32" fillId="0" borderId="65" applyNumberFormat="0" applyFont="0" applyFill="0" applyBorder="0" applyProtection="0">
      <alignment horizontal="left" vertical="center" indent="2"/>
    </xf>
    <xf numFmtId="170" fontId="32" fillId="82" borderId="65" applyNumberFormat="0" applyFont="0" applyBorder="0" applyAlignment="0" applyProtection="0">
      <alignment horizontal="right" vertical="center"/>
    </xf>
    <xf numFmtId="0" fontId="66" fillId="65" borderId="62" applyNumberFormat="0" applyAlignment="0" applyProtection="0"/>
    <xf numFmtId="49" fontId="31" fillId="0" borderId="65" applyNumberFormat="0" applyFill="0" applyBorder="0" applyProtection="0">
      <alignment horizontal="left" vertical="center"/>
    </xf>
    <xf numFmtId="4" fontId="30" fillId="9" borderId="65">
      <alignment horizontal="right" vertical="center"/>
    </xf>
    <xf numFmtId="0" fontId="57" fillId="65" borderId="62" applyNumberFormat="0" applyAlignment="0" applyProtection="0"/>
    <xf numFmtId="0" fontId="54" fillId="78" borderId="62" applyNumberFormat="0" applyAlignment="0" applyProtection="0"/>
    <xf numFmtId="4" fontId="32" fillId="0" borderId="65">
      <alignment horizontal="right" vertical="center"/>
    </xf>
    <xf numFmtId="0" fontId="32" fillId="9" borderId="68">
      <alignment horizontal="left" vertical="center" wrapText="1" indent="2"/>
    </xf>
    <xf numFmtId="0" fontId="32" fillId="0" borderId="68">
      <alignment horizontal="left" vertical="center" wrapText="1" indent="2"/>
    </xf>
    <xf numFmtId="0" fontId="70" fillId="78" borderId="69" applyNumberFormat="0" applyAlignment="0" applyProtection="0"/>
    <xf numFmtId="0" fontId="66" fillId="65" borderId="62" applyNumberFormat="0" applyAlignment="0" applyProtection="0"/>
    <xf numFmtId="0" fontId="53" fillId="78" borderId="62" applyNumberFormat="0" applyAlignment="0" applyProtection="0"/>
    <xf numFmtId="0" fontId="51" fillId="78" borderId="69" applyNumberFormat="0" applyAlignment="0" applyProtection="0"/>
    <xf numFmtId="0" fontId="30" fillId="9" borderId="67">
      <alignment horizontal="right" vertical="center"/>
    </xf>
    <xf numFmtId="0" fontId="44" fillId="8" borderId="65">
      <alignment horizontal="right" vertical="center"/>
    </xf>
    <xf numFmtId="4" fontId="30" fillId="8" borderId="65">
      <alignment horizontal="right" vertical="center"/>
    </xf>
    <xf numFmtId="4" fontId="30" fillId="9" borderId="65">
      <alignment horizontal="right" vertical="center"/>
    </xf>
    <xf numFmtId="49" fontId="32" fillId="0" borderId="66" applyNumberFormat="0" applyFont="0" applyFill="0" applyBorder="0" applyProtection="0">
      <alignment horizontal="left" vertical="center" indent="5"/>
    </xf>
    <xf numFmtId="4" fontId="32" fillId="0" borderId="65" applyFill="0" applyBorder="0" applyProtection="0">
      <alignment horizontal="right" vertical="center"/>
    </xf>
    <xf numFmtId="4" fontId="30" fillId="8" borderId="65">
      <alignment horizontal="right" vertical="center"/>
    </xf>
    <xf numFmtId="0" fontId="66" fillId="65" borderId="62" applyNumberFormat="0" applyAlignment="0" applyProtection="0"/>
    <xf numFmtId="0" fontId="57" fillId="65" borderId="62" applyNumberFormat="0" applyAlignment="0" applyProtection="0"/>
    <xf numFmtId="0" fontId="53" fillId="78" borderId="62" applyNumberFormat="0" applyAlignment="0" applyProtection="0"/>
    <xf numFmtId="0" fontId="32" fillId="9" borderId="68">
      <alignment horizontal="left" vertical="center" wrapText="1" indent="2"/>
    </xf>
    <xf numFmtId="0" fontId="32" fillId="0" borderId="68">
      <alignment horizontal="left" vertical="center" wrapText="1" indent="2"/>
    </xf>
    <xf numFmtId="0" fontId="32" fillId="9" borderId="68">
      <alignment horizontal="left" vertical="center" wrapText="1" indent="2"/>
    </xf>
    <xf numFmtId="4" fontId="30" fillId="8" borderId="73">
      <alignment horizontal="right" vertical="center"/>
    </xf>
    <xf numFmtId="0" fontId="42" fillId="41" borderId="0" applyNumberFormat="0" applyBorder="0" applyAlignment="0" applyProtection="0"/>
    <xf numFmtId="0" fontId="42" fillId="53" borderId="0" applyNumberFormat="0" applyBorder="0" applyAlignment="0" applyProtection="0"/>
    <xf numFmtId="0" fontId="11" fillId="51" borderId="0" applyNumberFormat="0" applyBorder="0" applyAlignment="0" applyProtection="0"/>
    <xf numFmtId="0" fontId="11" fillId="48" borderId="0" applyNumberFormat="0" applyBorder="0" applyAlignment="0" applyProtection="0"/>
    <xf numFmtId="0" fontId="11" fillId="46" borderId="0" applyNumberFormat="0" applyBorder="0" applyAlignment="0" applyProtection="0"/>
    <xf numFmtId="0" fontId="11" fillId="40" borderId="0" applyNumberFormat="0" applyBorder="0" applyAlignment="0" applyProtection="0"/>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32" fillId="0" borderId="76">
      <alignment horizontal="left" vertical="center" wrapText="1" indent="2"/>
    </xf>
    <xf numFmtId="0" fontId="51" fillId="78" borderId="77" applyNumberFormat="0" applyAlignment="0" applyProtection="0"/>
    <xf numFmtId="0" fontId="53" fillId="78" borderId="70" applyNumberFormat="0" applyAlignment="0" applyProtection="0"/>
    <xf numFmtId="0" fontId="54" fillId="78" borderId="70" applyNumberFormat="0" applyAlignment="0" applyProtection="0"/>
    <xf numFmtId="0" fontId="57" fillId="65" borderId="70" applyNumberFormat="0" applyAlignment="0" applyProtection="0"/>
    <xf numFmtId="0" fontId="58" fillId="0" borderId="71" applyNumberFormat="0" applyFill="0" applyAlignment="0" applyProtection="0"/>
    <xf numFmtId="0" fontId="66" fillId="65" borderId="70" applyNumberFormat="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57" fillId="65" borderId="70" applyNumberFormat="0" applyAlignment="0" applyProtection="0"/>
    <xf numFmtId="0" fontId="32" fillId="0" borderId="73">
      <alignment horizontal="right" vertical="center"/>
    </xf>
    <xf numFmtId="4" fontId="32" fillId="0" borderId="73">
      <alignment horizontal="right" vertical="center"/>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3" applyNumberFormat="0" applyFill="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11" fillId="45" borderId="0" applyNumberFormat="0" applyBorder="0" applyAlignment="0" applyProtection="0"/>
    <xf numFmtId="0" fontId="41" fillId="0" borderId="0" applyNumberFormat="0" applyFill="0" applyBorder="0" applyAlignment="0" applyProtection="0"/>
    <xf numFmtId="0" fontId="42" fillId="50" borderId="0" applyNumberFormat="0" applyBorder="0" applyAlignment="0" applyProtection="0"/>
    <xf numFmtId="0" fontId="11" fillId="55" borderId="0" applyNumberFormat="0" applyBorder="0" applyAlignment="0" applyProtection="0"/>
    <xf numFmtId="0" fontId="42" fillId="47" borderId="0" applyNumberFormat="0" applyBorder="0" applyAlignment="0" applyProtection="0"/>
    <xf numFmtId="0" fontId="42" fillId="44" borderId="0" applyNumberFormat="0" applyBorder="0" applyAlignment="0" applyProtection="0"/>
    <xf numFmtId="0" fontId="38" fillId="38" borderId="32" applyNumberFormat="0" applyAlignment="0" applyProtection="0"/>
    <xf numFmtId="0" fontId="11" fillId="52" borderId="0" applyNumberFormat="0" applyBorder="0" applyAlignment="0" applyProtection="0"/>
    <xf numFmtId="0" fontId="11" fillId="48" borderId="0" applyNumberFormat="0" applyBorder="0" applyAlignment="0" applyProtection="0"/>
    <xf numFmtId="0" fontId="40" fillId="0" borderId="0" applyNumberFormat="0" applyFill="0" applyBorder="0" applyAlignment="0" applyProtection="0"/>
    <xf numFmtId="0" fontId="11" fillId="49" borderId="0" applyNumberFormat="0" applyBorder="0" applyAlignment="0" applyProtection="0"/>
    <xf numFmtId="0" fontId="11" fillId="54" borderId="0" applyNumberFormat="0" applyBorder="0" applyAlignment="0" applyProtection="0"/>
    <xf numFmtId="0" fontId="11" fillId="46" borderId="0" applyNumberFormat="0" applyBorder="0" applyAlignment="0" applyProtection="0"/>
    <xf numFmtId="0" fontId="39" fillId="38" borderId="31" applyNumberFormat="0" applyAlignment="0" applyProtection="0"/>
    <xf numFmtId="0" fontId="11" fillId="43" borderId="0" applyNumberFormat="0" applyBorder="0" applyAlignment="0" applyProtection="0"/>
    <xf numFmtId="0" fontId="42" fillId="53" borderId="0" applyNumberFormat="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0" fontId="5" fillId="40" borderId="0" applyNumberFormat="0" applyBorder="0" applyAlignment="0" applyProtection="0"/>
    <xf numFmtId="0" fontId="30" fillId="9" borderId="74">
      <alignment horizontal="right" vertical="center"/>
    </xf>
    <xf numFmtId="0" fontId="30" fillId="9" borderId="73">
      <alignment horizontal="right" vertical="center"/>
    </xf>
    <xf numFmtId="0" fontId="32" fillId="0" borderId="76">
      <alignment horizontal="left" vertical="center" wrapText="1" indent="2"/>
    </xf>
    <xf numFmtId="0" fontId="30" fillId="9" borderId="74">
      <alignment horizontal="right" vertical="center"/>
    </xf>
    <xf numFmtId="0" fontId="54" fillId="78" borderId="70" applyNumberFormat="0" applyAlignment="0" applyProtection="0"/>
    <xf numFmtId="4" fontId="30" fillId="9" borderId="75">
      <alignment horizontal="right" vertical="center"/>
    </xf>
    <xf numFmtId="0" fontId="73" fillId="0" borderId="71" applyNumberFormat="0" applyFill="0" applyAlignment="0" applyProtection="0"/>
    <xf numFmtId="0" fontId="33" fillId="81" borderId="72" applyNumberFormat="0" applyFont="0" applyAlignment="0" applyProtection="0"/>
    <xf numFmtId="0" fontId="30" fillId="9" borderId="73">
      <alignment horizontal="right" vertical="center"/>
    </xf>
    <xf numFmtId="0" fontId="5" fillId="0" borderId="0"/>
    <xf numFmtId="4" fontId="44" fillId="8" borderId="73">
      <alignment horizontal="right" vertical="center"/>
    </xf>
    <xf numFmtId="4" fontId="32" fillId="11" borderId="73"/>
    <xf numFmtId="0" fontId="66" fillId="65" borderId="70" applyNumberFormat="0" applyAlignment="0" applyProtection="0"/>
    <xf numFmtId="0" fontId="73" fillId="0" borderId="71" applyNumberFormat="0" applyFill="0" applyAlignment="0" applyProtection="0"/>
    <xf numFmtId="0" fontId="44" fillId="8" borderId="73">
      <alignment horizontal="right" vertical="center"/>
    </xf>
    <xf numFmtId="0" fontId="38" fillId="38" borderId="32" applyNumberFormat="0" applyAlignment="0" applyProtection="0"/>
    <xf numFmtId="0" fontId="39" fillId="38" borderId="31" applyNumberFormat="0" applyAlignment="0" applyProtection="0"/>
    <xf numFmtId="0" fontId="58" fillId="0" borderId="71" applyNumberFormat="0" applyFill="0" applyAlignment="0" applyProtection="0"/>
    <xf numFmtId="0" fontId="48" fillId="81" borderId="72" applyNumberFormat="0" applyFont="0" applyAlignment="0" applyProtection="0"/>
    <xf numFmtId="0" fontId="40" fillId="0" borderId="0" applyNumberFormat="0" applyFill="0" applyBorder="0" applyAlignment="0" applyProtection="0"/>
    <xf numFmtId="0" fontId="5" fillId="42" borderId="0" applyNumberFormat="0" applyBorder="0" applyAlignment="0" applyProtection="0"/>
    <xf numFmtId="0" fontId="41" fillId="0" borderId="0" applyNumberFormat="0" applyFill="0" applyBorder="0" applyAlignment="0" applyProtection="0"/>
    <xf numFmtId="0" fontId="13" fillId="0" borderId="33" applyNumberFormat="0" applyFill="0" applyAlignment="0" applyProtection="0"/>
    <xf numFmtId="0" fontId="5" fillId="52" borderId="0" applyNumberFormat="0" applyBorder="0" applyAlignment="0" applyProtection="0"/>
    <xf numFmtId="0" fontId="5" fillId="39" borderId="0" applyNumberFormat="0" applyBorder="0" applyAlignment="0" applyProtection="0"/>
    <xf numFmtId="0" fontId="5" fillId="40" borderId="0" applyNumberFormat="0" applyBorder="0" applyAlignment="0" applyProtection="0"/>
    <xf numFmtId="0" fontId="42" fillId="41" borderId="0" applyNumberFormat="0" applyBorder="0" applyAlignment="0" applyProtection="0"/>
    <xf numFmtId="0" fontId="5" fillId="42" borderId="0" applyNumberFormat="0" applyBorder="0" applyAlignment="0" applyProtection="0"/>
    <xf numFmtId="0" fontId="5" fillId="43" borderId="0" applyNumberFormat="0" applyBorder="0" applyAlignment="0" applyProtection="0"/>
    <xf numFmtId="0" fontId="42" fillId="44" borderId="0" applyNumberFormat="0" applyBorder="0" applyAlignment="0" applyProtection="0"/>
    <xf numFmtId="49" fontId="31" fillId="0" borderId="73" applyNumberFormat="0" applyFill="0" applyBorder="0" applyProtection="0">
      <alignment horizontal="left" vertical="center"/>
    </xf>
    <xf numFmtId="0" fontId="5" fillId="45"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73" fillId="0" borderId="71" applyNumberFormat="0" applyFill="0" applyAlignment="0" applyProtection="0"/>
    <xf numFmtId="0" fontId="5" fillId="48" borderId="0" applyNumberFormat="0" applyBorder="0" applyAlignment="0" applyProtection="0"/>
    <xf numFmtId="0" fontId="5" fillId="49" borderId="0" applyNumberFormat="0" applyBorder="0" applyAlignment="0" applyProtection="0"/>
    <xf numFmtId="0" fontId="42" fillId="50" borderId="0" applyNumberFormat="0" applyBorder="0" applyAlignment="0" applyProtection="0"/>
    <xf numFmtId="0" fontId="66" fillId="65" borderId="70" applyNumberFormat="0" applyAlignment="0" applyProtection="0"/>
    <xf numFmtId="0" fontId="5" fillId="51" borderId="0" applyNumberFormat="0" applyBorder="0" applyAlignment="0" applyProtection="0"/>
    <xf numFmtId="0" fontId="5" fillId="52" borderId="0" applyNumberFormat="0" applyBorder="0" applyAlignment="0" applyProtection="0"/>
    <xf numFmtId="0" fontId="42" fillId="53" borderId="0" applyNumberFormat="0" applyBorder="0" applyAlignment="0" applyProtection="0"/>
    <xf numFmtId="49" fontId="32" fillId="0" borderId="73" applyNumberFormat="0" applyFont="0" applyFill="0" applyBorder="0" applyProtection="0">
      <alignment horizontal="left" vertical="center" indent="2"/>
    </xf>
    <xf numFmtId="0" fontId="5" fillId="54" borderId="0" applyNumberFormat="0" applyBorder="0" applyAlignment="0" applyProtection="0"/>
    <xf numFmtId="0" fontId="5" fillId="55" borderId="0" applyNumberFormat="0" applyBorder="0" applyAlignment="0" applyProtection="0"/>
    <xf numFmtId="0" fontId="42" fillId="56" borderId="0" applyNumberFormat="0" applyBorder="0" applyAlignment="0" applyProtection="0"/>
    <xf numFmtId="0" fontId="32" fillId="0" borderId="73" applyNumberFormat="0" applyFill="0" applyAlignment="0" applyProtection="0"/>
    <xf numFmtId="0" fontId="30" fillId="9" borderId="73">
      <alignment horizontal="right" vertical="center"/>
    </xf>
    <xf numFmtId="0" fontId="30" fillId="9" borderId="73">
      <alignment horizontal="right" vertical="center"/>
    </xf>
    <xf numFmtId="0" fontId="32" fillId="0" borderId="73">
      <alignment horizontal="right" vertical="center"/>
    </xf>
    <xf numFmtId="0" fontId="44" fillId="8" borderId="73">
      <alignment horizontal="right" vertical="center"/>
    </xf>
    <xf numFmtId="0" fontId="32" fillId="11" borderId="73"/>
    <xf numFmtId="0" fontId="30" fillId="8" borderId="73">
      <alignment horizontal="right" vertical="center"/>
    </xf>
    <xf numFmtId="169" fontId="90" fillId="0" borderId="0" applyFont="0" applyFill="0" applyBorder="0" applyAlignment="0" applyProtection="0"/>
    <xf numFmtId="0" fontId="90" fillId="0" borderId="0"/>
    <xf numFmtId="0" fontId="5" fillId="0" borderId="0"/>
    <xf numFmtId="4" fontId="32" fillId="0" borderId="73" applyFill="0" applyBorder="0" applyProtection="0">
      <alignment horizontal="right" vertical="center"/>
    </xf>
    <xf numFmtId="0" fontId="90" fillId="57" borderId="0" applyNumberFormat="0" applyFont="0" applyBorder="0" applyAlignment="0" applyProtection="0"/>
    <xf numFmtId="9" fontId="90"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69" fontId="56" fillId="0" borderId="0" applyFont="0" applyFill="0" applyBorder="0" applyAlignment="0" applyProtection="0"/>
    <xf numFmtId="0" fontId="56" fillId="0" borderId="0"/>
    <xf numFmtId="0" fontId="5" fillId="0" borderId="0"/>
    <xf numFmtId="0" fontId="5" fillId="0" borderId="0"/>
    <xf numFmtId="0" fontId="5" fillId="0" borderId="0"/>
    <xf numFmtId="0" fontId="5" fillId="0" borderId="0"/>
    <xf numFmtId="0" fontId="56" fillId="57" borderId="0" applyNumberFormat="0" applyFont="0" applyBorder="0" applyAlignment="0" applyProtection="0"/>
    <xf numFmtId="9" fontId="56"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32" fillId="0" borderId="76">
      <alignment horizontal="left" vertical="center" wrapText="1" indent="2"/>
    </xf>
    <xf numFmtId="0" fontId="48" fillId="81" borderId="72" applyNumberFormat="0" applyFont="0" applyAlignment="0" applyProtection="0"/>
    <xf numFmtId="0" fontId="70" fillId="78" borderId="77" applyNumberFormat="0" applyAlignment="0" applyProtection="0"/>
    <xf numFmtId="0" fontId="66" fillId="65"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170" fontId="32" fillId="82" borderId="73" applyNumberFormat="0" applyFont="0" applyBorder="0" applyAlignment="0" applyProtection="0">
      <alignment horizontal="right" vertical="center"/>
    </xf>
    <xf numFmtId="4" fontId="30" fillId="9" borderId="75">
      <alignment horizontal="right" vertical="center"/>
    </xf>
    <xf numFmtId="0" fontId="32" fillId="11" borderId="73"/>
    <xf numFmtId="0" fontId="41" fillId="0" borderId="0" applyNumberFormat="0" applyFill="0" applyBorder="0" applyAlignment="0" applyProtection="0"/>
    <xf numFmtId="0" fontId="57" fillId="65" borderId="70" applyNumberFormat="0" applyAlignment="0" applyProtection="0"/>
    <xf numFmtId="0" fontId="54" fillId="78" borderId="70" applyNumberFormat="0" applyAlignment="0" applyProtection="0"/>
    <xf numFmtId="0" fontId="30" fillId="9" borderId="73">
      <alignment horizontal="right" vertical="center"/>
    </xf>
    <xf numFmtId="0" fontId="30" fillId="9" borderId="73">
      <alignment horizontal="right" vertical="center"/>
    </xf>
    <xf numFmtId="0" fontId="48" fillId="81" borderId="72" applyNumberFormat="0" applyFont="0" applyAlignment="0" applyProtection="0"/>
    <xf numFmtId="0" fontId="38" fillId="38" borderId="32" applyNumberFormat="0" applyAlignment="0" applyProtection="0"/>
    <xf numFmtId="0" fontId="39" fillId="38" borderId="31" applyNumberFormat="0" applyAlignment="0" applyProtection="0"/>
    <xf numFmtId="49" fontId="32" fillId="0" borderId="74" applyNumberFormat="0" applyFont="0" applyFill="0" applyBorder="0" applyProtection="0">
      <alignment horizontal="left" vertical="center" indent="5"/>
    </xf>
    <xf numFmtId="0" fontId="40" fillId="0" borderId="0" applyNumberFormat="0" applyFill="0" applyBorder="0" applyAlignment="0" applyProtection="0"/>
    <xf numFmtId="0" fontId="30" fillId="9" borderId="73">
      <alignment horizontal="right" vertical="center"/>
    </xf>
    <xf numFmtId="0" fontId="41" fillId="0" borderId="0" applyNumberFormat="0" applyFill="0" applyBorder="0" applyAlignment="0" applyProtection="0"/>
    <xf numFmtId="0" fontId="13" fillId="0" borderId="33" applyNumberFormat="0" applyFill="0" applyAlignment="0" applyProtection="0"/>
    <xf numFmtId="0" fontId="5" fillId="39" borderId="0" applyNumberFormat="0" applyBorder="0" applyAlignment="0" applyProtection="0"/>
    <xf numFmtId="0" fontId="5" fillId="40" borderId="0" applyNumberFormat="0" applyBorder="0" applyAlignment="0" applyProtection="0"/>
    <xf numFmtId="0" fontId="42" fillId="41" borderId="0" applyNumberFormat="0" applyBorder="0" applyAlignment="0" applyProtection="0"/>
    <xf numFmtId="0" fontId="5" fillId="42" borderId="0" applyNumberFormat="0" applyBorder="0" applyAlignment="0" applyProtection="0"/>
    <xf numFmtId="0" fontId="5" fillId="43" borderId="0" applyNumberFormat="0" applyBorder="0" applyAlignment="0" applyProtection="0"/>
    <xf numFmtId="0" fontId="42" fillId="44" borderId="0" applyNumberFormat="0" applyBorder="0" applyAlignment="0" applyProtection="0"/>
    <xf numFmtId="0" fontId="5" fillId="45"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51" fillId="78" borderId="77" applyNumberFormat="0" applyAlignment="0" applyProtection="0"/>
    <xf numFmtId="0" fontId="5" fillId="48" borderId="0" applyNumberFormat="0" applyBorder="0" applyAlignment="0" applyProtection="0"/>
    <xf numFmtId="0" fontId="5" fillId="49" borderId="0" applyNumberFormat="0" applyBorder="0" applyAlignment="0" applyProtection="0"/>
    <xf numFmtId="0" fontId="42" fillId="50" borderId="0" applyNumberFormat="0" applyBorder="0" applyAlignment="0" applyProtection="0"/>
    <xf numFmtId="4" fontId="32" fillId="11" borderId="73"/>
    <xf numFmtId="0" fontId="5" fillId="51" borderId="0" applyNumberFormat="0" applyBorder="0" applyAlignment="0" applyProtection="0"/>
    <xf numFmtId="0" fontId="5" fillId="52" borderId="0" applyNumberFormat="0" applyBorder="0" applyAlignment="0" applyProtection="0"/>
    <xf numFmtId="0" fontId="42" fillId="53" borderId="0" applyNumberFormat="0" applyBorder="0" applyAlignment="0" applyProtection="0"/>
    <xf numFmtId="0" fontId="5" fillId="54" borderId="0" applyNumberFormat="0" applyBorder="0" applyAlignment="0" applyProtection="0"/>
    <xf numFmtId="0" fontId="5" fillId="55" borderId="0" applyNumberFormat="0" applyBorder="0" applyAlignment="0" applyProtection="0"/>
    <xf numFmtId="0" fontId="42" fillId="56" borderId="0" applyNumberFormat="0" applyBorder="0" applyAlignment="0" applyProtection="0"/>
    <xf numFmtId="49" fontId="32" fillId="0" borderId="74" applyNumberFormat="0" applyFont="0" applyFill="0" applyBorder="0" applyProtection="0">
      <alignment horizontal="left" vertical="center" indent="5"/>
    </xf>
    <xf numFmtId="0" fontId="32" fillId="0" borderId="73" applyNumberFormat="0" applyFill="0" applyAlignment="0" applyProtection="0"/>
    <xf numFmtId="0" fontId="51" fillId="78" borderId="77" applyNumberFormat="0" applyAlignment="0" applyProtection="0"/>
    <xf numFmtId="0" fontId="38" fillId="38" borderId="32" applyNumberFormat="0" applyAlignment="0" applyProtection="0"/>
    <xf numFmtId="0" fontId="66" fillId="65" borderId="70" applyNumberFormat="0" applyAlignment="0" applyProtection="0"/>
    <xf numFmtId="0" fontId="13" fillId="0" borderId="33" applyNumberFormat="0" applyFill="0" applyAlignment="0" applyProtection="0"/>
    <xf numFmtId="0" fontId="38" fillId="38" borderId="32" applyNumberFormat="0" applyAlignment="0" applyProtection="0"/>
    <xf numFmtId="0" fontId="54" fillId="78" borderId="70" applyNumberFormat="0" applyAlignment="0" applyProtection="0"/>
    <xf numFmtId="4" fontId="30" fillId="9" borderId="75">
      <alignment horizontal="right" vertical="center"/>
    </xf>
    <xf numFmtId="49" fontId="32" fillId="0" borderId="74" applyNumberFormat="0" applyFont="0" applyFill="0" applyBorder="0" applyProtection="0">
      <alignment horizontal="left" vertical="center" indent="5"/>
    </xf>
    <xf numFmtId="0" fontId="5" fillId="52" borderId="0" applyNumberFormat="0" applyBorder="0" applyAlignment="0" applyProtection="0"/>
    <xf numFmtId="49" fontId="32" fillId="0" borderId="74" applyNumberFormat="0" applyFont="0" applyFill="0" applyBorder="0" applyProtection="0">
      <alignment horizontal="left" vertical="center" indent="5"/>
    </xf>
    <xf numFmtId="4" fontId="32" fillId="11" borderId="73"/>
    <xf numFmtId="4" fontId="30" fillId="9" borderId="73">
      <alignment horizontal="right" vertical="center"/>
    </xf>
    <xf numFmtId="4" fontId="30" fillId="9" borderId="73">
      <alignment horizontal="right" vertical="center"/>
    </xf>
    <xf numFmtId="4" fontId="32" fillId="0" borderId="73" applyFill="0" applyBorder="0" applyProtection="0">
      <alignment horizontal="right" vertical="center"/>
    </xf>
    <xf numFmtId="0" fontId="30" fillId="8" borderId="73">
      <alignment horizontal="right" vertical="center"/>
    </xf>
    <xf numFmtId="0" fontId="30" fillId="9" borderId="73">
      <alignment horizontal="right" vertical="center"/>
    </xf>
    <xf numFmtId="0" fontId="42" fillId="50" borderId="0" applyNumberFormat="0" applyBorder="0" applyAlignment="0" applyProtection="0"/>
    <xf numFmtId="0" fontId="32" fillId="8" borderId="74">
      <alignment horizontal="left" vertical="center"/>
    </xf>
    <xf numFmtId="0" fontId="32" fillId="0" borderId="73" applyNumberFormat="0" applyFill="0" applyAlignment="0" applyProtection="0"/>
    <xf numFmtId="0" fontId="57" fillId="65" borderId="70" applyNumberFormat="0" applyAlignment="0" applyProtection="0"/>
    <xf numFmtId="0" fontId="42" fillId="56" borderId="0" applyNumberFormat="0" applyBorder="0" applyAlignment="0" applyProtection="0"/>
    <xf numFmtId="0" fontId="54" fillId="78" borderId="70" applyNumberFormat="0" applyAlignment="0" applyProtection="0"/>
    <xf numFmtId="0" fontId="73" fillId="0" borderId="71" applyNumberFormat="0" applyFill="0" applyAlignment="0" applyProtection="0"/>
    <xf numFmtId="0" fontId="58"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54" fillId="78" borderId="70" applyNumberFormat="0" applyAlignment="0" applyProtection="0"/>
    <xf numFmtId="4" fontId="30" fillId="9" borderId="73">
      <alignment horizontal="right" vertical="center"/>
    </xf>
    <xf numFmtId="0" fontId="48" fillId="81" borderId="72" applyNumberFormat="0" applyFont="0" applyAlignment="0" applyProtection="0"/>
    <xf numFmtId="0" fontId="32" fillId="0" borderId="73">
      <alignment horizontal="right" vertical="center"/>
    </xf>
    <xf numFmtId="0" fontId="32" fillId="8" borderId="74">
      <alignment horizontal="left" vertical="center"/>
    </xf>
    <xf numFmtId="0" fontId="32" fillId="9" borderId="76">
      <alignment horizontal="left" vertical="center" wrapText="1" indent="2"/>
    </xf>
    <xf numFmtId="0" fontId="5" fillId="39" borderId="0" applyNumberFormat="0" applyBorder="0" applyAlignment="0" applyProtection="0"/>
    <xf numFmtId="0" fontId="32" fillId="11" borderId="73"/>
    <xf numFmtId="4" fontId="44" fillId="8" borderId="73">
      <alignment horizontal="right" vertical="center"/>
    </xf>
    <xf numFmtId="4" fontId="30" fillId="9" borderId="74">
      <alignment horizontal="right" vertical="center"/>
    </xf>
    <xf numFmtId="4" fontId="30" fillId="9" borderId="75">
      <alignment horizontal="right" vertical="center"/>
    </xf>
    <xf numFmtId="0" fontId="66" fillId="65" borderId="70" applyNumberFormat="0" applyAlignment="0" applyProtection="0"/>
    <xf numFmtId="4" fontId="30" fillId="9" borderId="73">
      <alignment horizontal="right" vertical="center"/>
    </xf>
    <xf numFmtId="0" fontId="5" fillId="49" borderId="0" applyNumberFormat="0" applyBorder="0" applyAlignment="0" applyProtection="0"/>
    <xf numFmtId="0" fontId="32" fillId="0" borderId="76">
      <alignment horizontal="left" vertical="center" wrapText="1" indent="2"/>
    </xf>
    <xf numFmtId="49" fontId="32" fillId="0" borderId="73" applyNumberFormat="0" applyFont="0" applyFill="0" applyBorder="0" applyProtection="0">
      <alignment horizontal="left" vertical="center" indent="2"/>
    </xf>
    <xf numFmtId="0" fontId="30" fillId="8" borderId="73">
      <alignment horizontal="right" vertical="center"/>
    </xf>
    <xf numFmtId="170" fontId="32" fillId="82" borderId="73" applyNumberFormat="0" applyFont="0" applyBorder="0" applyAlignment="0" applyProtection="0">
      <alignment horizontal="right" vertical="center"/>
    </xf>
    <xf numFmtId="0" fontId="54" fillId="78" borderId="70" applyNumberFormat="0" applyAlignment="0" applyProtection="0"/>
    <xf numFmtId="0" fontId="53" fillId="78" borderId="70" applyNumberFormat="0" applyAlignment="0" applyProtection="0"/>
    <xf numFmtId="4" fontId="32" fillId="11" borderId="73"/>
    <xf numFmtId="0" fontId="13" fillId="0" borderId="33" applyNumberFormat="0" applyFill="0" applyAlignment="0" applyProtection="0"/>
    <xf numFmtId="0" fontId="41" fillId="0" borderId="0" applyNumberFormat="0" applyFill="0" applyBorder="0" applyAlignment="0" applyProtection="0"/>
    <xf numFmtId="0" fontId="39" fillId="38" borderId="31" applyNumberFormat="0" applyAlignment="0" applyProtection="0"/>
    <xf numFmtId="0" fontId="38" fillId="38" borderId="32" applyNumberFormat="0" applyAlignment="0" applyProtection="0"/>
    <xf numFmtId="0" fontId="32" fillId="0" borderId="76">
      <alignment horizontal="left" vertical="center" wrapText="1" indent="2"/>
    </xf>
    <xf numFmtId="0" fontId="58" fillId="0" borderId="71" applyNumberFormat="0" applyFill="0" applyAlignment="0" applyProtection="0"/>
    <xf numFmtId="0" fontId="58" fillId="0" borderId="71" applyNumberFormat="0" applyFill="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49" fontId="32" fillId="0" borderId="74" applyNumberFormat="0" applyFont="0" applyFill="0" applyBorder="0" applyProtection="0">
      <alignment horizontal="left" vertical="center" indent="5"/>
    </xf>
    <xf numFmtId="4" fontId="30" fillId="8" borderId="73">
      <alignment horizontal="right" vertical="center"/>
    </xf>
    <xf numFmtId="0" fontId="73" fillId="0" borderId="71" applyNumberFormat="0" applyFill="0" applyAlignment="0" applyProtection="0"/>
    <xf numFmtId="0" fontId="32" fillId="0" borderId="76">
      <alignment horizontal="left" vertical="center" wrapText="1" indent="2"/>
    </xf>
    <xf numFmtId="0" fontId="73" fillId="0" borderId="71" applyNumberFormat="0" applyFill="0" applyAlignment="0" applyProtection="0"/>
    <xf numFmtId="0" fontId="32" fillId="9" borderId="76">
      <alignment horizontal="left" vertical="center" wrapText="1" indent="2"/>
    </xf>
    <xf numFmtId="0" fontId="66" fillId="65" borderId="70" applyNumberFormat="0" applyAlignment="0" applyProtection="0"/>
    <xf numFmtId="4" fontId="32" fillId="0" borderId="73">
      <alignment horizontal="right" vertical="center"/>
    </xf>
    <xf numFmtId="0" fontId="33" fillId="81" borderId="72" applyNumberFormat="0" applyFont="0" applyAlignment="0" applyProtection="0"/>
    <xf numFmtId="0" fontId="53" fillId="78" borderId="70" applyNumberFormat="0" applyAlignment="0" applyProtection="0"/>
    <xf numFmtId="0" fontId="32" fillId="11" borderId="73"/>
    <xf numFmtId="0" fontId="5" fillId="39" borderId="0" applyNumberFormat="0" applyBorder="0" applyAlignment="0" applyProtection="0"/>
    <xf numFmtId="0" fontId="32" fillId="9" borderId="76">
      <alignment horizontal="left" vertical="center" wrapText="1" indent="2"/>
    </xf>
    <xf numFmtId="0" fontId="51" fillId="78" borderId="77" applyNumberFormat="0" applyAlignment="0" applyProtection="0"/>
    <xf numFmtId="49" fontId="32" fillId="0" borderId="73" applyNumberFormat="0" applyFont="0" applyFill="0" applyBorder="0" applyProtection="0">
      <alignment horizontal="left" vertical="center" indent="2"/>
    </xf>
    <xf numFmtId="0" fontId="30" fillId="9" borderId="73">
      <alignment horizontal="right" vertical="center"/>
    </xf>
    <xf numFmtId="0" fontId="32" fillId="9" borderId="76">
      <alignment horizontal="left" vertical="center" wrapText="1" indent="2"/>
    </xf>
    <xf numFmtId="4" fontId="30" fillId="9" borderId="75">
      <alignment horizontal="right" vertical="center"/>
    </xf>
    <xf numFmtId="0" fontId="5" fillId="39" borderId="0" applyNumberFormat="0" applyBorder="0" applyAlignment="0" applyProtection="0"/>
    <xf numFmtId="0" fontId="66" fillId="65" borderId="70" applyNumberFormat="0" applyAlignment="0" applyProtection="0"/>
    <xf numFmtId="4" fontId="30" fillId="8" borderId="73">
      <alignment horizontal="right" vertical="center"/>
    </xf>
    <xf numFmtId="0" fontId="57" fillId="65" borderId="70" applyNumberFormat="0" applyAlignment="0" applyProtection="0"/>
    <xf numFmtId="0" fontId="32" fillId="11" borderId="73"/>
    <xf numFmtId="0" fontId="44" fillId="8" borderId="73">
      <alignment horizontal="right" vertical="center"/>
    </xf>
    <xf numFmtId="0" fontId="30" fillId="9" borderId="73">
      <alignment horizontal="right" vertical="center"/>
    </xf>
    <xf numFmtId="0" fontId="32" fillId="9" borderId="76">
      <alignment horizontal="left" vertical="center" wrapText="1" indent="2"/>
    </xf>
    <xf numFmtId="4" fontId="30" fillId="9" borderId="74">
      <alignment horizontal="right" vertical="center"/>
    </xf>
    <xf numFmtId="0" fontId="73" fillId="0" borderId="71" applyNumberFormat="0" applyFill="0" applyAlignment="0" applyProtection="0"/>
    <xf numFmtId="0" fontId="32" fillId="0" borderId="76">
      <alignment horizontal="left" vertical="center" wrapText="1" indent="2"/>
    </xf>
    <xf numFmtId="4" fontId="32" fillId="0" borderId="73" applyFill="0" applyBorder="0" applyProtection="0">
      <alignment horizontal="right" vertical="center"/>
    </xf>
    <xf numFmtId="0" fontId="54" fillId="78" borderId="70" applyNumberFormat="0" applyAlignment="0" applyProtection="0"/>
    <xf numFmtId="0" fontId="44" fillId="8" borderId="73">
      <alignment horizontal="right" vertical="center"/>
    </xf>
    <xf numFmtId="4" fontId="30" fillId="9" borderId="73">
      <alignment horizontal="right" vertical="center"/>
    </xf>
    <xf numFmtId="0" fontId="66" fillId="65" borderId="70" applyNumberFormat="0" applyAlignment="0" applyProtection="0"/>
    <xf numFmtId="4" fontId="44" fillId="8" borderId="73">
      <alignment horizontal="right" vertical="center"/>
    </xf>
    <xf numFmtId="0" fontId="32" fillId="8" borderId="74">
      <alignment horizontal="left" vertical="center"/>
    </xf>
    <xf numFmtId="0" fontId="48" fillId="81" borderId="72" applyNumberFormat="0" applyFont="0" applyAlignment="0" applyProtection="0"/>
    <xf numFmtId="0" fontId="70" fillId="78" borderId="77" applyNumberFormat="0" applyAlignment="0" applyProtection="0"/>
    <xf numFmtId="0" fontId="41" fillId="0" borderId="0" applyNumberFormat="0" applyFill="0" applyBorder="0" applyAlignment="0" applyProtection="0"/>
    <xf numFmtId="0" fontId="73" fillId="0" borderId="71" applyNumberFormat="0" applyFill="0" applyAlignment="0" applyProtection="0"/>
    <xf numFmtId="0" fontId="5" fillId="39" borderId="0" applyNumberFormat="0" applyBorder="0" applyAlignment="0" applyProtection="0"/>
    <xf numFmtId="0" fontId="42" fillId="44" borderId="0" applyNumberFormat="0" applyBorder="0" applyAlignment="0" applyProtection="0"/>
    <xf numFmtId="0" fontId="53" fillId="78" borderId="70" applyNumberFormat="0" applyAlignment="0" applyProtection="0"/>
    <xf numFmtId="0" fontId="30" fillId="8" borderId="73">
      <alignment horizontal="right" vertical="center"/>
    </xf>
    <xf numFmtId="0" fontId="66" fillId="65" borderId="70" applyNumberFormat="0" applyAlignment="0" applyProtection="0"/>
    <xf numFmtId="0" fontId="32" fillId="0" borderId="76">
      <alignment horizontal="left" vertical="center" wrapText="1" indent="2"/>
    </xf>
    <xf numFmtId="0" fontId="30" fillId="9" borderId="75">
      <alignment horizontal="right" vertical="center"/>
    </xf>
    <xf numFmtId="0" fontId="48" fillId="81" borderId="72" applyNumberFormat="0" applyFont="0" applyAlignment="0" applyProtection="0"/>
    <xf numFmtId="0" fontId="42" fillId="56" borderId="0" applyNumberFormat="0" applyBorder="0" applyAlignment="0" applyProtection="0"/>
    <xf numFmtId="49" fontId="31" fillId="0" borderId="73" applyNumberFormat="0" applyFill="0" applyBorder="0" applyProtection="0">
      <alignment horizontal="left" vertical="center"/>
    </xf>
    <xf numFmtId="0" fontId="33" fillId="81" borderId="72" applyNumberFormat="0" applyFont="0" applyAlignment="0" applyProtection="0"/>
    <xf numFmtId="0" fontId="42" fillId="53" borderId="0" applyNumberFormat="0" applyBorder="0" applyAlignment="0" applyProtection="0"/>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4" fontId="32" fillId="0" borderId="73" applyFill="0" applyBorder="0" applyProtection="0">
      <alignment horizontal="righ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49" fontId="32" fillId="0" borderId="73" applyNumberFormat="0" applyFont="0" applyFill="0" applyBorder="0" applyProtection="0">
      <alignment horizontal="left" vertical="center" indent="2"/>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51" fillId="78" borderId="77" applyNumberFormat="0" applyAlignment="0" applyProtection="0"/>
    <xf numFmtId="0" fontId="5" fillId="42" borderId="0" applyNumberFormat="0" applyBorder="0" applyAlignment="0" applyProtection="0"/>
    <xf numFmtId="0" fontId="5" fillId="54" borderId="0" applyNumberFormat="0" applyBorder="0" applyAlignment="0" applyProtection="0"/>
    <xf numFmtId="0" fontId="30" fillId="9" borderId="74">
      <alignment horizontal="right" vertical="center"/>
    </xf>
    <xf numFmtId="0" fontId="73" fillId="0" borderId="71" applyNumberFormat="0" applyFill="0" applyAlignment="0" applyProtection="0"/>
    <xf numFmtId="0" fontId="39" fillId="38" borderId="31" applyNumberFormat="0" applyAlignment="0" applyProtection="0"/>
    <xf numFmtId="0" fontId="48" fillId="81" borderId="72" applyNumberFormat="0" applyFont="0" applyAlignment="0" applyProtection="0"/>
    <xf numFmtId="4" fontId="32" fillId="0" borderId="73" applyFill="0" applyBorder="0" applyProtection="0">
      <alignment horizontal="right" vertical="center"/>
    </xf>
    <xf numFmtId="0" fontId="5" fillId="54" borderId="0" applyNumberFormat="0" applyBorder="0" applyAlignment="0" applyProtection="0"/>
    <xf numFmtId="0" fontId="5" fillId="40" borderId="0" applyNumberFormat="0" applyBorder="0" applyAlignment="0" applyProtection="0"/>
    <xf numFmtId="4" fontId="30" fillId="9" borderId="75">
      <alignment horizontal="right" vertical="center"/>
    </xf>
    <xf numFmtId="0" fontId="5" fillId="43" borderId="0" applyNumberFormat="0" applyBorder="0" applyAlignment="0" applyProtection="0"/>
    <xf numFmtId="0" fontId="30" fillId="9" borderId="73">
      <alignment horizontal="right" vertical="center"/>
    </xf>
    <xf numFmtId="0" fontId="70" fillId="78" borderId="77" applyNumberFormat="0" applyAlignment="0" applyProtection="0"/>
    <xf numFmtId="0" fontId="5" fillId="42" borderId="0" applyNumberFormat="0" applyBorder="0" applyAlignment="0" applyProtection="0"/>
    <xf numFmtId="0" fontId="53" fillId="78" borderId="70" applyNumberFormat="0" applyAlignment="0" applyProtection="0"/>
    <xf numFmtId="0" fontId="73" fillId="0" borderId="71" applyNumberFormat="0" applyFill="0" applyAlignment="0" applyProtection="0"/>
    <xf numFmtId="4" fontId="30" fillId="9" borderId="73">
      <alignment horizontal="right" vertical="center"/>
    </xf>
    <xf numFmtId="0" fontId="42" fillId="47" borderId="0" applyNumberFormat="0" applyBorder="0" applyAlignment="0" applyProtection="0"/>
    <xf numFmtId="0" fontId="32" fillId="0" borderId="73" applyNumberFormat="0" applyFill="0" applyAlignment="0" applyProtection="0"/>
    <xf numFmtId="0" fontId="5" fillId="48" borderId="0" applyNumberFormat="0" applyBorder="0" applyAlignment="0" applyProtection="0"/>
    <xf numFmtId="0" fontId="73" fillId="0" borderId="71" applyNumberFormat="0" applyFill="0" applyAlignment="0" applyProtection="0"/>
    <xf numFmtId="4" fontId="32" fillId="0" borderId="73">
      <alignment horizontal="right" vertical="center"/>
    </xf>
    <xf numFmtId="4" fontId="30" fillId="9" borderId="75">
      <alignment horizontal="right" vertical="center"/>
    </xf>
    <xf numFmtId="0" fontId="44" fillId="8" borderId="73">
      <alignment horizontal="right" vertical="center"/>
    </xf>
    <xf numFmtId="0" fontId="33" fillId="81" borderId="72" applyNumberFormat="0" applyFont="0" applyAlignment="0" applyProtection="0"/>
    <xf numFmtId="0" fontId="5" fillId="51" borderId="0" applyNumberFormat="0" applyBorder="0" applyAlignment="0" applyProtection="0"/>
    <xf numFmtId="0" fontId="66" fillId="65" borderId="70" applyNumberFormat="0" applyAlignment="0" applyProtection="0"/>
    <xf numFmtId="4" fontId="44" fillId="8" borderId="73">
      <alignment horizontal="right" vertical="center"/>
    </xf>
    <xf numFmtId="0" fontId="32" fillId="0" borderId="76">
      <alignment horizontal="left" vertical="center" wrapText="1" indent="2"/>
    </xf>
    <xf numFmtId="0" fontId="70" fillId="78" borderId="77" applyNumberFormat="0" applyAlignment="0" applyProtection="0"/>
    <xf numFmtId="0" fontId="48" fillId="81" borderId="72" applyNumberFormat="0" applyFont="0" applyAlignment="0" applyProtection="0"/>
    <xf numFmtId="0" fontId="57" fillId="65" borderId="70" applyNumberFormat="0" applyAlignment="0" applyProtection="0"/>
    <xf numFmtId="49" fontId="31" fillId="0" borderId="73" applyNumberFormat="0" applyFill="0" applyBorder="0" applyProtection="0">
      <alignment horizontal="left" vertical="center"/>
    </xf>
    <xf numFmtId="4" fontId="30" fillId="8" borderId="73">
      <alignment horizontal="right" vertical="center"/>
    </xf>
    <xf numFmtId="0" fontId="73" fillId="0" borderId="71" applyNumberFormat="0" applyFill="0" applyAlignment="0" applyProtection="0"/>
    <xf numFmtId="0" fontId="5" fillId="45" borderId="0" applyNumberFormat="0" applyBorder="0" applyAlignment="0" applyProtection="0"/>
    <xf numFmtId="0" fontId="70" fillId="78" borderId="77" applyNumberFormat="0" applyAlignment="0" applyProtection="0"/>
    <xf numFmtId="0" fontId="66" fillId="65" borderId="70" applyNumberFormat="0" applyAlignment="0" applyProtection="0"/>
    <xf numFmtId="0" fontId="5" fillId="43" borderId="0" applyNumberFormat="0" applyBorder="0" applyAlignment="0" applyProtection="0"/>
    <xf numFmtId="0" fontId="42" fillId="53" borderId="0" applyNumberFormat="0" applyBorder="0" applyAlignment="0" applyProtection="0"/>
    <xf numFmtId="0" fontId="5" fillId="39" borderId="0" applyNumberFormat="0" applyBorder="0" applyAlignment="0" applyProtection="0"/>
    <xf numFmtId="49" fontId="31" fillId="0" borderId="73" applyNumberFormat="0" applyFill="0" applyBorder="0" applyProtection="0">
      <alignment horizontal="left" vertical="center"/>
    </xf>
    <xf numFmtId="0" fontId="73" fillId="0" borderId="71" applyNumberFormat="0" applyFill="0" applyAlignment="0" applyProtection="0"/>
    <xf numFmtId="0" fontId="42" fillId="44" borderId="0" applyNumberFormat="0" applyBorder="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0" fontId="66" fillId="65" borderId="70" applyNumberFormat="0" applyAlignment="0" applyProtection="0"/>
    <xf numFmtId="0" fontId="32" fillId="8" borderId="74">
      <alignment horizontal="left" vertical="center"/>
    </xf>
    <xf numFmtId="0" fontId="54" fillId="78" borderId="70" applyNumberFormat="0" applyAlignment="0" applyProtection="0"/>
    <xf numFmtId="0" fontId="73" fillId="0" borderId="71" applyNumberFormat="0" applyFill="0" applyAlignment="0" applyProtection="0"/>
    <xf numFmtId="4" fontId="30" fillId="9" borderId="74">
      <alignment horizontal="right" vertical="center"/>
    </xf>
    <xf numFmtId="0" fontId="33" fillId="81" borderId="72" applyNumberFormat="0" applyFont="0" applyAlignment="0" applyProtection="0"/>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4" fontId="30" fillId="9" borderId="75">
      <alignment horizontal="right" vertical="center"/>
    </xf>
    <xf numFmtId="0" fontId="42" fillId="56" borderId="0" applyNumberFormat="0" applyBorder="0" applyAlignment="0" applyProtection="0"/>
    <xf numFmtId="0" fontId="73" fillId="0" borderId="71" applyNumberFormat="0" applyFill="0" applyAlignment="0" applyProtection="0"/>
    <xf numFmtId="0" fontId="57" fillId="65"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0" fontId="73" fillId="0" borderId="71" applyNumberFormat="0" applyFill="0" applyAlignment="0" applyProtection="0"/>
    <xf numFmtId="0" fontId="42" fillId="47" borderId="0" applyNumberFormat="0" applyBorder="0" applyAlignment="0" applyProtection="0"/>
    <xf numFmtId="0" fontId="48" fillId="81" borderId="72" applyNumberFormat="0" applyFont="0" applyAlignment="0" applyProtection="0"/>
    <xf numFmtId="0" fontId="32" fillId="0" borderId="73" applyNumberFormat="0" applyFill="0" applyAlignment="0" applyProtection="0"/>
    <xf numFmtId="49" fontId="32" fillId="0" borderId="74" applyNumberFormat="0" applyFont="0" applyFill="0" applyBorder="0" applyProtection="0">
      <alignment horizontal="left" vertical="center" indent="5"/>
    </xf>
    <xf numFmtId="0" fontId="32" fillId="0" borderId="73" applyNumberFormat="0" applyFill="0" applyAlignment="0" applyProtection="0"/>
    <xf numFmtId="4" fontId="32" fillId="0" borderId="73">
      <alignment horizontal="right" vertical="center"/>
    </xf>
    <xf numFmtId="4" fontId="32" fillId="0" borderId="73">
      <alignment horizontal="right" vertical="center"/>
    </xf>
    <xf numFmtId="0" fontId="30" fillId="9" borderId="73">
      <alignment horizontal="right" vertical="center"/>
    </xf>
    <xf numFmtId="0" fontId="32" fillId="9" borderId="76">
      <alignment horizontal="left" vertical="center" wrapText="1" indent="2"/>
    </xf>
    <xf numFmtId="0" fontId="66" fillId="65" borderId="70" applyNumberFormat="0" applyAlignment="0" applyProtection="0"/>
    <xf numFmtId="0" fontId="32" fillId="0"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170" fontId="32" fillId="82" borderId="73" applyNumberFormat="0" applyFont="0" applyBorder="0" applyAlignment="0" applyProtection="0">
      <alignment horizontal="right" vertical="center"/>
    </xf>
    <xf numFmtId="0" fontId="38" fillId="38" borderId="32" applyNumberFormat="0" applyAlignment="0" applyProtection="0"/>
    <xf numFmtId="0" fontId="30" fillId="9" borderId="75">
      <alignment horizontal="right" vertical="center"/>
    </xf>
    <xf numFmtId="0" fontId="54" fillId="78" borderId="70" applyNumberFormat="0" applyAlignment="0" applyProtection="0"/>
    <xf numFmtId="0" fontId="53" fillId="78" borderId="70" applyNumberFormat="0" applyAlignment="0" applyProtection="0"/>
    <xf numFmtId="0" fontId="73" fillId="0" borderId="71" applyNumberFormat="0" applyFill="0" applyAlignment="0" applyProtection="0"/>
    <xf numFmtId="0" fontId="73" fillId="0" borderId="71" applyNumberFormat="0" applyFill="0" applyAlignment="0" applyProtection="0"/>
    <xf numFmtId="0" fontId="33" fillId="81" borderId="72" applyNumberFormat="0" applyFont="0" applyAlignment="0" applyProtection="0"/>
    <xf numFmtId="0" fontId="42" fillId="53" borderId="0" applyNumberFormat="0" applyBorder="0" applyAlignment="0" applyProtection="0"/>
    <xf numFmtId="0" fontId="30" fillId="9" borderId="75">
      <alignment horizontal="right" vertical="center"/>
    </xf>
    <xf numFmtId="0" fontId="5" fillId="51" borderId="0" applyNumberFormat="0" applyBorder="0" applyAlignment="0" applyProtection="0"/>
    <xf numFmtId="0" fontId="30" fillId="9" borderId="74">
      <alignment horizontal="right" vertical="center"/>
    </xf>
    <xf numFmtId="4" fontId="30" fillId="8" borderId="73">
      <alignment horizontal="right" vertical="center"/>
    </xf>
    <xf numFmtId="4" fontId="30" fillId="9" borderId="73">
      <alignment horizontal="right" vertical="center"/>
    </xf>
    <xf numFmtId="0" fontId="40" fillId="0" borderId="0" applyNumberFormat="0" applyFill="0" applyBorder="0" applyAlignment="0" applyProtection="0"/>
    <xf numFmtId="4" fontId="30" fillId="9" borderId="73">
      <alignment horizontal="right" vertical="center"/>
    </xf>
    <xf numFmtId="0" fontId="57" fillId="65" borderId="70" applyNumberFormat="0" applyAlignment="0" applyProtection="0"/>
    <xf numFmtId="0" fontId="30" fillId="9" borderId="73">
      <alignment horizontal="right" vertical="center"/>
    </xf>
    <xf numFmtId="4" fontId="30" fillId="9" borderId="73">
      <alignment horizontal="right" vertical="center"/>
    </xf>
    <xf numFmtId="0" fontId="70" fillId="78" borderId="77" applyNumberFormat="0" applyAlignment="0" applyProtection="0"/>
    <xf numFmtId="4" fontId="30" fillId="9" borderId="73">
      <alignment horizontal="right" vertical="center"/>
    </xf>
    <xf numFmtId="0" fontId="32" fillId="0" borderId="73">
      <alignment horizontal="right" vertical="center"/>
    </xf>
    <xf numFmtId="0" fontId="5" fillId="40" borderId="0" applyNumberFormat="0" applyBorder="0" applyAlignment="0" applyProtection="0"/>
    <xf numFmtId="0" fontId="42" fillId="41" borderId="0" applyNumberFormat="0" applyBorder="0" applyAlignment="0" applyProtection="0"/>
    <xf numFmtId="0" fontId="40" fillId="0" borderId="0" applyNumberFormat="0" applyFill="0" applyBorder="0" applyAlignment="0" applyProtection="0"/>
    <xf numFmtId="0" fontId="32" fillId="0" borderId="76">
      <alignment horizontal="left" vertical="center" wrapText="1" indent="2"/>
    </xf>
    <xf numFmtId="0" fontId="32" fillId="11" borderId="73"/>
    <xf numFmtId="4" fontId="32" fillId="0" borderId="73" applyFill="0" applyBorder="0" applyProtection="0">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58" fillId="0" borderId="71" applyNumberFormat="0" applyFill="0" applyAlignment="0" applyProtection="0"/>
    <xf numFmtId="0" fontId="66" fillId="65" borderId="70" applyNumberFormat="0" applyAlignment="0" applyProtection="0"/>
    <xf numFmtId="0" fontId="32" fillId="0" borderId="73">
      <alignment horizontal="right" vertical="center"/>
    </xf>
    <xf numFmtId="49" fontId="32" fillId="0" borderId="73" applyNumberFormat="0" applyFont="0" applyFill="0" applyBorder="0" applyProtection="0">
      <alignment horizontal="left" vertical="center" indent="2"/>
    </xf>
    <xf numFmtId="0" fontId="53" fillId="78" borderId="70" applyNumberFormat="0" applyAlignment="0" applyProtection="0"/>
    <xf numFmtId="0" fontId="32" fillId="0" borderId="73">
      <alignment horizontal="right" vertical="center"/>
    </xf>
    <xf numFmtId="0" fontId="30" fillId="8" borderId="73">
      <alignment horizontal="right" vertical="center"/>
    </xf>
    <xf numFmtId="0" fontId="42" fillId="44" borderId="0" applyNumberFormat="0" applyBorder="0" applyAlignment="0" applyProtection="0"/>
    <xf numFmtId="4" fontId="32" fillId="0" borderId="73">
      <alignment horizontal="right" vertical="center"/>
    </xf>
    <xf numFmtId="170" fontId="32" fillId="82" borderId="73" applyNumberFormat="0" applyFont="0" applyBorder="0" applyAlignment="0" applyProtection="0">
      <alignment horizontal="right" vertical="center"/>
    </xf>
    <xf numFmtId="4" fontId="44" fillId="8" borderId="73">
      <alignment horizontal="right" vertical="center"/>
    </xf>
    <xf numFmtId="4" fontId="30" fillId="9" borderId="74">
      <alignment horizontal="right" vertical="center"/>
    </xf>
    <xf numFmtId="4" fontId="30" fillId="8" borderId="73">
      <alignment horizontal="right" vertical="center"/>
    </xf>
    <xf numFmtId="0" fontId="58" fillId="0" borderId="71" applyNumberFormat="0" applyFill="0" applyAlignment="0" applyProtection="0"/>
    <xf numFmtId="0" fontId="66" fillId="65" borderId="70" applyNumberFormat="0" applyAlignment="0" applyProtection="0"/>
    <xf numFmtId="0" fontId="32" fillId="11" borderId="73"/>
    <xf numFmtId="49" fontId="32" fillId="0" borderId="73" applyNumberFormat="0" applyFont="0" applyFill="0" applyBorder="0" applyProtection="0">
      <alignment horizontal="left" vertical="center" indent="2"/>
    </xf>
    <xf numFmtId="4" fontId="44" fillId="8" borderId="73">
      <alignment horizontal="right" vertical="center"/>
    </xf>
    <xf numFmtId="0" fontId="70" fillId="78" borderId="77" applyNumberFormat="0" applyAlignment="0" applyProtection="0"/>
    <xf numFmtId="0" fontId="5" fillId="54" borderId="0" applyNumberFormat="0" applyBorder="0" applyAlignment="0" applyProtection="0"/>
    <xf numFmtId="49" fontId="31" fillId="0" borderId="73" applyNumberFormat="0" applyFill="0" applyBorder="0" applyProtection="0">
      <alignment horizontal="left" vertical="center"/>
    </xf>
    <xf numFmtId="0" fontId="5" fillId="45" borderId="0" applyNumberFormat="0" applyBorder="0" applyAlignment="0" applyProtection="0"/>
    <xf numFmtId="0" fontId="5" fillId="43" borderId="0" applyNumberFormat="0" applyBorder="0" applyAlignment="0" applyProtection="0"/>
    <xf numFmtId="0" fontId="5" fillId="55" borderId="0" applyNumberFormat="0" applyBorder="0" applyAlignment="0" applyProtection="0"/>
    <xf numFmtId="0" fontId="44" fillId="8" borderId="73">
      <alignment horizontal="right" vertical="center"/>
    </xf>
    <xf numFmtId="0" fontId="42" fillId="41" borderId="0" applyNumberFormat="0" applyBorder="0" applyAlignment="0" applyProtection="0"/>
    <xf numFmtId="0" fontId="42" fillId="56" borderId="0" applyNumberFormat="0" applyBorder="0" applyAlignment="0" applyProtection="0"/>
    <xf numFmtId="0" fontId="5" fillId="49" borderId="0" applyNumberFormat="0" applyBorder="0" applyAlignment="0" applyProtection="0"/>
    <xf numFmtId="0" fontId="5" fillId="51" borderId="0" applyNumberFormat="0" applyBorder="0" applyAlignment="0" applyProtection="0"/>
    <xf numFmtId="0" fontId="5" fillId="52" borderId="0" applyNumberFormat="0" applyBorder="0" applyAlignment="0" applyProtection="0"/>
    <xf numFmtId="0" fontId="42" fillId="50"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58" fillId="0" borderId="71" applyNumberFormat="0" applyFill="0" applyAlignment="0" applyProtection="0"/>
    <xf numFmtId="0" fontId="32" fillId="9" borderId="76">
      <alignment horizontal="left" vertical="center" wrapText="1" indent="2"/>
    </xf>
    <xf numFmtId="0" fontId="51" fillId="78" borderId="77" applyNumberFormat="0" applyAlignment="0" applyProtection="0"/>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32" fillId="0" borderId="76">
      <alignment horizontal="left" vertical="center" wrapText="1" indent="2"/>
    </xf>
    <xf numFmtId="0" fontId="51" fillId="78" borderId="77" applyNumberFormat="0" applyAlignment="0" applyProtection="0"/>
    <xf numFmtId="0" fontId="53" fillId="78" borderId="70" applyNumberFormat="0" applyAlignment="0" applyProtection="0"/>
    <xf numFmtId="0" fontId="54" fillId="78" borderId="70" applyNumberFormat="0" applyAlignment="0" applyProtection="0"/>
    <xf numFmtId="0" fontId="57" fillId="65" borderId="70" applyNumberFormat="0" applyAlignment="0" applyProtection="0"/>
    <xf numFmtId="0" fontId="58" fillId="0" borderId="71" applyNumberFormat="0" applyFill="0" applyAlignment="0" applyProtection="0"/>
    <xf numFmtId="0" fontId="66" fillId="65" borderId="70" applyNumberFormat="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5" fillId="45" borderId="0" applyNumberFormat="0" applyBorder="0" applyAlignment="0" applyProtection="0"/>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57" fillId="65" borderId="70" applyNumberFormat="0" applyAlignment="0" applyProtection="0"/>
    <xf numFmtId="0" fontId="32" fillId="0" borderId="73">
      <alignment horizontal="right" vertical="center"/>
    </xf>
    <xf numFmtId="4" fontId="32" fillId="0" borderId="73">
      <alignment horizontal="right" vertical="center"/>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3" applyNumberFormat="0" applyFill="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51" fillId="78" borderId="77" applyNumberFormat="0" applyAlignment="0" applyProtection="0"/>
    <xf numFmtId="0" fontId="70" fillId="78" borderId="77" applyNumberFormat="0" applyAlignment="0" applyProtection="0"/>
    <xf numFmtId="0" fontId="30" fillId="9" borderId="75">
      <alignment horizontal="right" vertical="center"/>
    </xf>
    <xf numFmtId="0" fontId="53" fillId="78" borderId="70" applyNumberFormat="0" applyAlignment="0" applyProtection="0"/>
    <xf numFmtId="4" fontId="30" fillId="9" borderId="73">
      <alignment horizontal="right" vertical="center"/>
    </xf>
    <xf numFmtId="4" fontId="32" fillId="11" borderId="73"/>
    <xf numFmtId="4" fontId="32" fillId="11" borderId="73"/>
    <xf numFmtId="0" fontId="30" fillId="9" borderId="73">
      <alignment horizontal="right" vertical="center"/>
    </xf>
    <xf numFmtId="0" fontId="30" fillId="9" borderId="73">
      <alignment horizontal="right" vertical="center"/>
    </xf>
    <xf numFmtId="0" fontId="32" fillId="11" borderId="73"/>
    <xf numFmtId="0" fontId="30" fillId="9" borderId="75">
      <alignment horizontal="right" vertical="center"/>
    </xf>
    <xf numFmtId="0" fontId="30" fillId="9" borderId="75">
      <alignment horizontal="right" vertical="center"/>
    </xf>
    <xf numFmtId="0" fontId="53" fillId="78" borderId="70" applyNumberFormat="0" applyAlignment="0" applyProtection="0"/>
    <xf numFmtId="0" fontId="30" fillId="9" borderId="74">
      <alignment horizontal="right" vertical="center"/>
    </xf>
    <xf numFmtId="0" fontId="32" fillId="0" borderId="73">
      <alignment horizontal="right" vertical="center"/>
    </xf>
    <xf numFmtId="4" fontId="32" fillId="0" borderId="73">
      <alignment horizontal="right" vertical="center"/>
    </xf>
    <xf numFmtId="0" fontId="73" fillId="0" borderId="71" applyNumberFormat="0" applyFill="0" applyAlignment="0" applyProtection="0"/>
    <xf numFmtId="0" fontId="54" fillId="78" borderId="70" applyNumberFormat="0" applyAlignment="0" applyProtection="0"/>
    <xf numFmtId="0" fontId="73" fillId="0" borderId="71" applyNumberFormat="0" applyFill="0" applyAlignment="0" applyProtection="0"/>
    <xf numFmtId="0" fontId="54" fillId="78" borderId="70" applyNumberFormat="0" applyAlignment="0" applyProtection="0"/>
    <xf numFmtId="49" fontId="31" fillId="0" borderId="73" applyNumberFormat="0" applyFill="0" applyBorder="0" applyProtection="0">
      <alignment horizontal="left" vertical="center"/>
    </xf>
    <xf numFmtId="0" fontId="48" fillId="81" borderId="72" applyNumberFormat="0" applyFont="0" applyAlignment="0" applyProtection="0"/>
    <xf numFmtId="0" fontId="30" fillId="8" borderId="73">
      <alignment horizontal="right" vertical="center"/>
    </xf>
    <xf numFmtId="0" fontId="30" fillId="9" borderId="73">
      <alignment horizontal="right" vertical="center"/>
    </xf>
    <xf numFmtId="0" fontId="54" fillId="78" borderId="70" applyNumberFormat="0" applyAlignment="0" applyProtection="0"/>
    <xf numFmtId="0" fontId="58" fillId="0" borderId="71" applyNumberFormat="0" applyFill="0" applyAlignment="0" applyProtection="0"/>
    <xf numFmtId="4" fontId="32" fillId="0" borderId="73" applyFill="0" applyBorder="0" applyProtection="0">
      <alignment horizontal="right" vertical="center"/>
    </xf>
    <xf numFmtId="0" fontId="13" fillId="0" borderId="33" applyNumberFormat="0" applyFill="0" applyAlignment="0" applyProtection="0"/>
    <xf numFmtId="0" fontId="32" fillId="9" borderId="76">
      <alignment horizontal="left" vertical="center" wrapText="1" indent="2"/>
    </xf>
    <xf numFmtId="0" fontId="13" fillId="0" borderId="33" applyNumberFormat="0" applyFill="0" applyAlignment="0" applyProtection="0"/>
    <xf numFmtId="0" fontId="5" fillId="51" borderId="0" applyNumberFormat="0" applyBorder="0" applyAlignment="0" applyProtection="0"/>
    <xf numFmtId="0" fontId="42" fillId="56" borderId="0" applyNumberFormat="0" applyBorder="0" applyAlignment="0" applyProtection="0"/>
    <xf numFmtId="4" fontId="30" fillId="9" borderId="73">
      <alignment horizontal="right" vertical="center"/>
    </xf>
    <xf numFmtId="0" fontId="66" fillId="65" borderId="70" applyNumberFormat="0" applyAlignment="0" applyProtection="0"/>
    <xf numFmtId="0" fontId="54" fillId="78" borderId="70" applyNumberFormat="0" applyAlignment="0" applyProtection="0"/>
    <xf numFmtId="0" fontId="53" fillId="78" borderId="70" applyNumberFormat="0" applyAlignment="0" applyProtection="0"/>
    <xf numFmtId="0" fontId="32" fillId="8" borderId="74">
      <alignment horizontal="left" vertical="center"/>
    </xf>
    <xf numFmtId="0" fontId="5" fillId="45" borderId="0" applyNumberFormat="0" applyBorder="0" applyAlignment="0" applyProtection="0"/>
    <xf numFmtId="0" fontId="30" fillId="9" borderId="73">
      <alignment horizontal="right" vertical="center"/>
    </xf>
    <xf numFmtId="0" fontId="41" fillId="0" borderId="0" applyNumberFormat="0" applyFill="0" applyBorder="0" applyAlignment="0" applyProtection="0"/>
    <xf numFmtId="0" fontId="42" fillId="41" borderId="0" applyNumberFormat="0" applyBorder="0" applyAlignment="0" applyProtection="0"/>
    <xf numFmtId="170" fontId="32" fillId="82" borderId="73" applyNumberFormat="0" applyFont="0" applyBorder="0" applyAlignment="0" applyProtection="0">
      <alignment horizontal="right" vertical="center"/>
    </xf>
    <xf numFmtId="0" fontId="39" fillId="38" borderId="31" applyNumberFormat="0" applyAlignment="0" applyProtection="0"/>
    <xf numFmtId="0" fontId="39" fillId="38" borderId="31" applyNumberFormat="0" applyAlignment="0" applyProtection="0"/>
    <xf numFmtId="0" fontId="32" fillId="0" borderId="76">
      <alignment horizontal="left" vertical="center" wrapText="1" indent="2"/>
    </xf>
    <xf numFmtId="170" fontId="32" fillId="82" borderId="73" applyNumberFormat="0" applyFont="0" applyBorder="0" applyAlignment="0" applyProtection="0">
      <alignment horizontal="right" vertical="center"/>
    </xf>
    <xf numFmtId="4" fontId="32" fillId="0" borderId="73" applyFill="0" applyBorder="0" applyProtection="0">
      <alignment horizontal="right" vertical="center"/>
    </xf>
    <xf numFmtId="0" fontId="41" fillId="0" borderId="0" applyNumberFormat="0" applyFill="0" applyBorder="0" applyAlignment="0" applyProtection="0"/>
    <xf numFmtId="0" fontId="66" fillId="65" borderId="70" applyNumberFormat="0" applyAlignment="0" applyProtection="0"/>
    <xf numFmtId="0" fontId="32" fillId="0" borderId="76">
      <alignment horizontal="left" vertical="center" wrapText="1" indent="2"/>
    </xf>
    <xf numFmtId="0" fontId="32" fillId="11" borderId="73"/>
    <xf numFmtId="0" fontId="32" fillId="0" borderId="73">
      <alignment horizontal="right" vertical="center"/>
    </xf>
    <xf numFmtId="0" fontId="32" fillId="11" borderId="73"/>
    <xf numFmtId="0" fontId="48" fillId="81" borderId="72" applyNumberFormat="0" applyFont="0" applyAlignment="0" applyProtection="0"/>
    <xf numFmtId="49" fontId="31" fillId="0" borderId="73" applyNumberFormat="0" applyFill="0" applyBorder="0" applyProtection="0">
      <alignment horizontal="left" vertical="center"/>
    </xf>
    <xf numFmtId="0" fontId="32" fillId="0" borderId="76">
      <alignment horizontal="left" vertical="center" wrapText="1" indent="2"/>
    </xf>
    <xf numFmtId="0" fontId="54" fillId="78" borderId="70" applyNumberFormat="0" applyAlignment="0" applyProtection="0"/>
    <xf numFmtId="49" fontId="32" fillId="0" borderId="73" applyNumberFormat="0" applyFont="0" applyFill="0" applyBorder="0" applyProtection="0">
      <alignment horizontal="left" vertical="center" indent="2"/>
    </xf>
    <xf numFmtId="0" fontId="32" fillId="9" borderId="76">
      <alignment horizontal="left" vertical="center" wrapText="1" indent="2"/>
    </xf>
    <xf numFmtId="0" fontId="70" fillId="78" borderId="77" applyNumberFormat="0" applyAlignment="0" applyProtection="0"/>
    <xf numFmtId="0" fontId="5" fillId="42" borderId="0" applyNumberFormat="0" applyBorder="0" applyAlignment="0" applyProtection="0"/>
    <xf numFmtId="0" fontId="13" fillId="0" borderId="33" applyNumberFormat="0" applyFill="0" applyAlignment="0" applyProtection="0"/>
    <xf numFmtId="0" fontId="44" fillId="8" borderId="73">
      <alignment horizontal="right" vertical="center"/>
    </xf>
    <xf numFmtId="0" fontId="5" fillId="55" borderId="0" applyNumberFormat="0" applyBorder="0" applyAlignment="0" applyProtection="0"/>
    <xf numFmtId="0" fontId="57" fillId="65" borderId="70" applyNumberFormat="0" applyAlignment="0" applyProtection="0"/>
    <xf numFmtId="4" fontId="44" fillId="8" borderId="73">
      <alignment horizontal="right" vertical="center"/>
    </xf>
    <xf numFmtId="0" fontId="57" fillId="65" borderId="70" applyNumberFormat="0" applyAlignment="0" applyProtection="0"/>
    <xf numFmtId="0" fontId="42" fillId="50" borderId="0" applyNumberFormat="0" applyBorder="0" applyAlignment="0" applyProtection="0"/>
    <xf numFmtId="0" fontId="53" fillId="78" borderId="70" applyNumberFormat="0" applyAlignment="0" applyProtection="0"/>
    <xf numFmtId="0" fontId="51" fillId="78" borderId="77" applyNumberFormat="0" applyAlignment="0" applyProtection="0"/>
    <xf numFmtId="0" fontId="5" fillId="46" borderId="0" applyNumberFormat="0" applyBorder="0" applyAlignment="0" applyProtection="0"/>
    <xf numFmtId="0" fontId="32" fillId="11" borderId="73"/>
    <xf numFmtId="0" fontId="30" fillId="9" borderId="73">
      <alignment horizontal="right" vertical="center"/>
    </xf>
    <xf numFmtId="0" fontId="44" fillId="8" borderId="73">
      <alignment horizontal="right" vertical="center"/>
    </xf>
    <xf numFmtId="0" fontId="70" fillId="78" borderId="77" applyNumberFormat="0" applyAlignment="0" applyProtection="0"/>
    <xf numFmtId="4" fontId="30" fillId="8" borderId="73">
      <alignment horizontal="right" vertical="center"/>
    </xf>
    <xf numFmtId="0" fontId="5" fillId="55" borderId="0" applyNumberFormat="0" applyBorder="0" applyAlignment="0" applyProtection="0"/>
    <xf numFmtId="0" fontId="58" fillId="0" borderId="71" applyNumberFormat="0" applyFill="0" applyAlignment="0" applyProtection="0"/>
    <xf numFmtId="0" fontId="58" fillId="0" borderId="71" applyNumberFormat="0" applyFill="0" applyAlignment="0" applyProtection="0"/>
    <xf numFmtId="0" fontId="70" fillId="78" borderId="77" applyNumberFormat="0" applyAlignment="0" applyProtection="0"/>
    <xf numFmtId="4" fontId="32" fillId="11" borderId="73"/>
    <xf numFmtId="0" fontId="42" fillId="44" borderId="0" applyNumberFormat="0" applyBorder="0" applyAlignment="0" applyProtection="0"/>
    <xf numFmtId="0" fontId="5" fillId="42" borderId="0" applyNumberFormat="0" applyBorder="0" applyAlignment="0" applyProtection="0"/>
    <xf numFmtId="0" fontId="30" fillId="9" borderId="75">
      <alignment horizontal="right" vertical="center"/>
    </xf>
    <xf numFmtId="0" fontId="40" fillId="0" borderId="0" applyNumberFormat="0" applyFill="0" applyBorder="0" applyAlignment="0" applyProtection="0"/>
    <xf numFmtId="0" fontId="51" fillId="78" borderId="77" applyNumberFormat="0" applyAlignment="0" applyProtection="0"/>
    <xf numFmtId="0" fontId="30" fillId="8" borderId="73">
      <alignment horizontal="right" vertical="center"/>
    </xf>
    <xf numFmtId="4" fontId="32" fillId="0" borderId="73">
      <alignment horizontal="right" vertical="center"/>
    </xf>
    <xf numFmtId="0" fontId="5" fillId="49" borderId="0" applyNumberFormat="0" applyBorder="0" applyAlignment="0" applyProtection="0"/>
    <xf numFmtId="49" fontId="32" fillId="0" borderId="73" applyNumberFormat="0" applyFont="0" applyFill="0" applyBorder="0" applyProtection="0">
      <alignment horizontal="left" vertical="center" indent="2"/>
    </xf>
    <xf numFmtId="0" fontId="32" fillId="9" borderId="76">
      <alignment horizontal="left" vertical="center" wrapText="1" indent="2"/>
    </xf>
    <xf numFmtId="0" fontId="30" fillId="9" borderId="74">
      <alignment horizontal="right" vertical="center"/>
    </xf>
    <xf numFmtId="4" fontId="32" fillId="11" borderId="73"/>
    <xf numFmtId="0" fontId="48" fillId="81" borderId="72" applyNumberFormat="0" applyFont="0" applyAlignment="0" applyProtection="0"/>
    <xf numFmtId="0" fontId="42" fillId="47" borderId="0" applyNumberFormat="0" applyBorder="0" applyAlignment="0" applyProtection="0"/>
    <xf numFmtId="4" fontId="30" fillId="9" borderId="73">
      <alignment horizontal="right" vertical="center"/>
    </xf>
    <xf numFmtId="0" fontId="42" fillId="41" borderId="0" applyNumberFormat="0" applyBorder="0" applyAlignment="0" applyProtection="0"/>
    <xf numFmtId="0" fontId="66" fillId="65" borderId="70" applyNumberFormat="0" applyAlignment="0" applyProtection="0"/>
    <xf numFmtId="0" fontId="51" fillId="78" borderId="77" applyNumberFormat="0" applyAlignment="0" applyProtection="0"/>
    <xf numFmtId="0" fontId="73" fillId="0" borderId="71" applyNumberFormat="0" applyFill="0" applyAlignment="0" applyProtection="0"/>
    <xf numFmtId="4" fontId="30" fillId="9" borderId="74">
      <alignment horizontal="right" vertical="center"/>
    </xf>
    <xf numFmtId="0" fontId="5" fillId="43" borderId="0" applyNumberFormat="0" applyBorder="0" applyAlignment="0" applyProtection="0"/>
    <xf numFmtId="4" fontId="44" fillId="8" borderId="73">
      <alignment horizontal="right" vertical="center"/>
    </xf>
    <xf numFmtId="0" fontId="30" fillId="9" borderId="73">
      <alignment horizontal="right" vertical="center"/>
    </xf>
    <xf numFmtId="0" fontId="42" fillId="44" borderId="0" applyNumberFormat="0" applyBorder="0" applyAlignment="0" applyProtection="0"/>
    <xf numFmtId="0" fontId="5" fillId="51" borderId="0" applyNumberFormat="0" applyBorder="0" applyAlignment="0" applyProtection="0"/>
    <xf numFmtId="0" fontId="5" fillId="42" borderId="0" applyNumberFormat="0" applyBorder="0" applyAlignment="0" applyProtection="0"/>
    <xf numFmtId="0" fontId="53" fillId="78" borderId="70" applyNumberFormat="0" applyAlignment="0" applyProtection="0"/>
    <xf numFmtId="0" fontId="42" fillId="50" borderId="0" applyNumberFormat="0" applyBorder="0" applyAlignment="0" applyProtection="0"/>
    <xf numFmtId="0" fontId="30" fillId="8" borderId="73">
      <alignment horizontal="right" vertical="center"/>
    </xf>
    <xf numFmtId="0" fontId="54" fillId="78" borderId="70" applyNumberFormat="0" applyAlignment="0" applyProtection="0"/>
    <xf numFmtId="4" fontId="32" fillId="0" borderId="73" applyFill="0" applyBorder="0" applyProtection="0">
      <alignment horizontal="right" vertical="center"/>
    </xf>
    <xf numFmtId="0" fontId="32" fillId="9" borderId="76">
      <alignment horizontal="left" vertical="center" wrapText="1" indent="2"/>
    </xf>
    <xf numFmtId="4" fontId="32" fillId="11" borderId="73"/>
    <xf numFmtId="0" fontId="38" fillId="38" borderId="32" applyNumberFormat="0" applyAlignment="0" applyProtection="0"/>
    <xf numFmtId="0" fontId="54" fillId="78" borderId="70" applyNumberFormat="0" applyAlignment="0" applyProtection="0"/>
    <xf numFmtId="0" fontId="54" fillId="78" borderId="70" applyNumberFormat="0" applyAlignment="0" applyProtection="0"/>
    <xf numFmtId="0" fontId="5" fillId="40" borderId="0" applyNumberFormat="0" applyBorder="0" applyAlignment="0" applyProtection="0"/>
    <xf numFmtId="0" fontId="57" fillId="65" borderId="70" applyNumberFormat="0" applyAlignment="0" applyProtection="0"/>
    <xf numFmtId="49" fontId="31" fillId="0" borderId="73" applyNumberFormat="0" applyFill="0" applyBorder="0" applyProtection="0">
      <alignment horizontal="left" vertical="center"/>
    </xf>
    <xf numFmtId="0" fontId="32" fillId="0" borderId="76">
      <alignment horizontal="left" vertical="center" wrapText="1" indent="2"/>
    </xf>
    <xf numFmtId="0" fontId="32" fillId="9" borderId="76">
      <alignment horizontal="left" vertical="center" wrapText="1" indent="2"/>
    </xf>
    <xf numFmtId="0" fontId="48" fillId="81" borderId="72" applyNumberFormat="0" applyFont="0" applyAlignment="0" applyProtection="0"/>
    <xf numFmtId="0" fontId="30" fillId="9" borderId="73">
      <alignment horizontal="right" vertical="center"/>
    </xf>
    <xf numFmtId="0" fontId="30" fillId="9" borderId="73">
      <alignment horizontal="right" vertical="center"/>
    </xf>
    <xf numFmtId="0" fontId="54" fillId="78" borderId="70" applyNumberFormat="0" applyAlignment="0" applyProtection="0"/>
    <xf numFmtId="0" fontId="42" fillId="47" borderId="0" applyNumberFormat="0" applyBorder="0" applyAlignment="0" applyProtection="0"/>
    <xf numFmtId="170" fontId="32" fillId="82" borderId="73" applyNumberFormat="0" applyFont="0" applyBorder="0" applyAlignment="0" applyProtection="0">
      <alignment horizontal="right" vertical="center"/>
    </xf>
    <xf numFmtId="0" fontId="5" fillId="52" borderId="0" applyNumberFormat="0" applyBorder="0" applyAlignment="0" applyProtection="0"/>
    <xf numFmtId="0" fontId="54" fillId="78"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66" fillId="65" borderId="70" applyNumberFormat="0" applyAlignment="0" applyProtection="0"/>
    <xf numFmtId="0" fontId="30" fillId="8" borderId="73">
      <alignment horizontal="right" vertical="center"/>
    </xf>
    <xf numFmtId="0" fontId="42" fillId="41" borderId="0" applyNumberFormat="0" applyBorder="0" applyAlignment="0" applyProtection="0"/>
    <xf numFmtId="0" fontId="70" fillId="78" borderId="77" applyNumberFormat="0" applyAlignment="0" applyProtection="0"/>
    <xf numFmtId="0" fontId="5" fillId="46" borderId="0" applyNumberFormat="0" applyBorder="0" applyAlignment="0" applyProtection="0"/>
    <xf numFmtId="4" fontId="44" fillId="8" borderId="73">
      <alignment horizontal="right" vertical="center"/>
    </xf>
    <xf numFmtId="4" fontId="30" fillId="8" borderId="73">
      <alignment horizontal="right" vertical="center"/>
    </xf>
    <xf numFmtId="0" fontId="32" fillId="0" borderId="73" applyNumberFormat="0" applyFill="0" applyAlignment="0" applyProtection="0"/>
    <xf numFmtId="4" fontId="30" fillId="8" borderId="73">
      <alignment horizontal="right" vertical="center"/>
    </xf>
    <xf numFmtId="0" fontId="13" fillId="0" borderId="33" applyNumberFormat="0" applyFill="0" applyAlignment="0" applyProtection="0"/>
    <xf numFmtId="0" fontId="54" fillId="78" borderId="70" applyNumberFormat="0" applyAlignment="0" applyProtection="0"/>
    <xf numFmtId="0" fontId="5" fillId="48" borderId="0" applyNumberFormat="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32" fillId="0" borderId="73" applyNumberFormat="0" applyFill="0" applyAlignment="0" applyProtection="0"/>
    <xf numFmtId="4" fontId="30" fillId="9" borderId="73">
      <alignment horizontal="right" vertical="center"/>
    </xf>
    <xf numFmtId="0" fontId="48" fillId="81" borderId="72" applyNumberFormat="0" applyFont="0" applyAlignment="0" applyProtection="0"/>
    <xf numFmtId="4" fontId="30" fillId="9" borderId="73">
      <alignment horizontal="right" vertical="center"/>
    </xf>
    <xf numFmtId="4" fontId="30" fillId="9" borderId="73">
      <alignment horizontal="right" vertical="center"/>
    </xf>
    <xf numFmtId="0" fontId="32" fillId="0" borderId="73">
      <alignment horizontal="right" vertical="center"/>
    </xf>
    <xf numFmtId="4" fontId="32" fillId="0" borderId="73">
      <alignment horizontal="right" vertical="center"/>
    </xf>
    <xf numFmtId="0" fontId="58" fillId="0" borderId="71" applyNumberFormat="0" applyFill="0" applyAlignment="0" applyProtection="0"/>
    <xf numFmtId="0" fontId="48" fillId="81" borderId="72" applyNumberFormat="0" applyFont="0" applyAlignment="0" applyProtection="0"/>
    <xf numFmtId="0" fontId="32" fillId="0" borderId="73" applyNumberFormat="0" applyFill="0" applyAlignment="0" applyProtection="0"/>
    <xf numFmtId="0" fontId="30" fillId="9" borderId="75">
      <alignment horizontal="right" vertical="center"/>
    </xf>
    <xf numFmtId="4" fontId="30" fillId="9" borderId="73">
      <alignment horizontal="right" vertical="center"/>
    </xf>
    <xf numFmtId="0" fontId="54" fillId="78" borderId="70" applyNumberFormat="0" applyAlignment="0" applyProtection="0"/>
    <xf numFmtId="0" fontId="30" fillId="9" borderId="73">
      <alignment horizontal="right" vertical="center"/>
    </xf>
    <xf numFmtId="4" fontId="32" fillId="11" borderId="73"/>
    <xf numFmtId="0" fontId="57" fillId="65" borderId="70" applyNumberFormat="0" applyAlignment="0" applyProtection="0"/>
    <xf numFmtId="0" fontId="54" fillId="78" borderId="70" applyNumberFormat="0" applyAlignment="0" applyProtection="0"/>
    <xf numFmtId="0" fontId="73" fillId="0" borderId="71" applyNumberFormat="0" applyFill="0" applyAlignment="0" applyProtection="0"/>
    <xf numFmtId="0" fontId="32" fillId="8" borderId="74">
      <alignment horizontal="left" vertical="center"/>
    </xf>
    <xf numFmtId="0" fontId="57" fillId="65" borderId="70" applyNumberFormat="0" applyAlignment="0" applyProtection="0"/>
    <xf numFmtId="0" fontId="32" fillId="0" borderId="73" applyNumberFormat="0" applyFill="0" applyAlignment="0" applyProtection="0"/>
    <xf numFmtId="0" fontId="5" fillId="55" borderId="0" applyNumberFormat="0" applyBorder="0" applyAlignment="0" applyProtection="0"/>
    <xf numFmtId="0" fontId="32" fillId="0" borderId="73">
      <alignment horizontal="right" vertical="center"/>
    </xf>
    <xf numFmtId="0" fontId="32" fillId="8" borderId="74">
      <alignment horizontal="left" vertical="center"/>
    </xf>
    <xf numFmtId="4" fontId="30" fillId="9" borderId="75">
      <alignment horizontal="right" vertical="center"/>
    </xf>
    <xf numFmtId="49" fontId="31" fillId="0" borderId="73" applyNumberFormat="0" applyFill="0" applyBorder="0" applyProtection="0">
      <alignment horizontal="left" vertical="center"/>
    </xf>
    <xf numFmtId="0" fontId="70" fillId="78" borderId="77" applyNumberFormat="0" applyAlignment="0" applyProtection="0"/>
    <xf numFmtId="0" fontId="42" fillId="56" borderId="0" applyNumberFormat="0" applyBorder="0" applyAlignment="0" applyProtection="0"/>
    <xf numFmtId="0" fontId="5" fillId="54" borderId="0" applyNumberFormat="0" applyBorder="0" applyAlignment="0" applyProtection="0"/>
    <xf numFmtId="0" fontId="53" fillId="78" borderId="70" applyNumberFormat="0" applyAlignment="0" applyProtection="0"/>
    <xf numFmtId="0" fontId="66" fillId="65" borderId="70" applyNumberFormat="0" applyAlignment="0" applyProtection="0"/>
    <xf numFmtId="4" fontId="44" fillId="8" borderId="73">
      <alignment horizontal="right" vertical="center"/>
    </xf>
    <xf numFmtId="0" fontId="5" fillId="49" borderId="0" applyNumberFormat="0" applyBorder="0" applyAlignment="0" applyProtection="0"/>
    <xf numFmtId="0" fontId="30" fillId="9" borderId="74">
      <alignment horizontal="right" vertical="center"/>
    </xf>
    <xf numFmtId="0" fontId="32" fillId="9" borderId="76">
      <alignment horizontal="left" vertical="center" wrapText="1" indent="2"/>
    </xf>
    <xf numFmtId="0" fontId="53" fillId="78" borderId="70" applyNumberFormat="0" applyAlignment="0" applyProtection="0"/>
    <xf numFmtId="0" fontId="5" fillId="55" borderId="0" applyNumberFormat="0" applyBorder="0" applyAlignment="0" applyProtection="0"/>
    <xf numFmtId="4" fontId="30" fillId="9" borderId="74">
      <alignment horizontal="right" vertical="center"/>
    </xf>
    <xf numFmtId="0" fontId="33" fillId="81" borderId="72" applyNumberFormat="0" applyFont="0" applyAlignment="0" applyProtection="0"/>
    <xf numFmtId="0" fontId="5" fillId="54" borderId="0" applyNumberFormat="0" applyBorder="0" applyAlignment="0" applyProtection="0"/>
    <xf numFmtId="0" fontId="30" fillId="8" borderId="73">
      <alignment horizontal="right" vertical="center"/>
    </xf>
    <xf numFmtId="0" fontId="5" fillId="48" borderId="0" applyNumberFormat="0" applyBorder="0" applyAlignment="0" applyProtection="0"/>
    <xf numFmtId="0" fontId="66" fillId="65" borderId="70" applyNumberFormat="0" applyAlignment="0" applyProtection="0"/>
    <xf numFmtId="4" fontId="30" fillId="9" borderId="74">
      <alignment horizontal="right" vertical="center"/>
    </xf>
    <xf numFmtId="4" fontId="30" fillId="9" borderId="73">
      <alignment horizontal="right" vertical="center"/>
    </xf>
    <xf numFmtId="0" fontId="30" fillId="8" borderId="73">
      <alignment horizontal="right" vertical="center"/>
    </xf>
    <xf numFmtId="0" fontId="57" fillId="65" borderId="70" applyNumberFormat="0" applyAlignment="0" applyProtection="0"/>
    <xf numFmtId="0" fontId="5" fillId="46" borderId="0" applyNumberFormat="0" applyBorder="0" applyAlignment="0" applyProtection="0"/>
    <xf numFmtId="0" fontId="39" fillId="38" borderId="31" applyNumberFormat="0" applyAlignment="0" applyProtection="0"/>
    <xf numFmtId="0" fontId="58" fillId="0" borderId="71" applyNumberFormat="0" applyFill="0" applyAlignment="0" applyProtection="0"/>
    <xf numFmtId="0" fontId="44" fillId="8" borderId="73">
      <alignment horizontal="right" vertical="center"/>
    </xf>
    <xf numFmtId="0" fontId="70" fillId="78" borderId="77" applyNumberFormat="0" applyAlignment="0" applyProtection="0"/>
    <xf numFmtId="0" fontId="73" fillId="0" borderId="71" applyNumberFormat="0" applyFill="0" applyAlignment="0" applyProtection="0"/>
    <xf numFmtId="0" fontId="5" fillId="45" borderId="0" applyNumberFormat="0" applyBorder="0" applyAlignment="0" applyProtection="0"/>
    <xf numFmtId="170" fontId="32" fillId="82" borderId="73" applyNumberFormat="0" applyFont="0" applyBorder="0" applyAlignment="0" applyProtection="0">
      <alignment horizontal="right" vertical="center"/>
    </xf>
    <xf numFmtId="0" fontId="5" fillId="43" borderId="0" applyNumberFormat="0" applyBorder="0" applyAlignment="0" applyProtection="0"/>
    <xf numFmtId="0" fontId="5" fillId="48" borderId="0" applyNumberFormat="0" applyBorder="0" applyAlignment="0" applyProtection="0"/>
    <xf numFmtId="0" fontId="42" fillId="53" borderId="0" applyNumberFormat="0" applyBorder="0" applyAlignment="0" applyProtection="0"/>
    <xf numFmtId="0" fontId="58" fillId="0" borderId="71" applyNumberFormat="0" applyFill="0" applyAlignment="0" applyProtection="0"/>
    <xf numFmtId="0" fontId="32" fillId="0" borderId="73">
      <alignment horizontal="right" vertical="center"/>
    </xf>
    <xf numFmtId="0" fontId="33" fillId="81" borderId="72" applyNumberFormat="0" applyFont="0" applyAlignment="0" applyProtection="0"/>
    <xf numFmtId="0" fontId="54" fillId="78" borderId="70" applyNumberFormat="0" applyAlignment="0" applyProtection="0"/>
    <xf numFmtId="0" fontId="73" fillId="0" borderId="71" applyNumberFormat="0" applyFill="0" applyAlignment="0" applyProtection="0"/>
    <xf numFmtId="0" fontId="5" fillId="40" borderId="0" applyNumberFormat="0" applyBorder="0" applyAlignment="0" applyProtection="0"/>
    <xf numFmtId="0" fontId="48" fillId="81" borderId="72" applyNumberFormat="0" applyFont="0" applyAlignment="0" applyProtection="0"/>
    <xf numFmtId="0" fontId="42" fillId="50" borderId="0" applyNumberFormat="0" applyBorder="0" applyAlignment="0" applyProtection="0"/>
    <xf numFmtId="0" fontId="32" fillId="0" borderId="73" applyNumberFormat="0" applyFill="0" applyAlignment="0" applyProtection="0"/>
    <xf numFmtId="0" fontId="5" fillId="49" borderId="0" applyNumberFormat="0" applyBorder="0" applyAlignment="0" applyProtection="0"/>
    <xf numFmtId="4" fontId="32" fillId="0" borderId="73" applyFill="0" applyBorder="0" applyProtection="0">
      <alignment horizontal="right" vertical="center"/>
    </xf>
    <xf numFmtId="0" fontId="5" fillId="39" borderId="0" applyNumberFormat="0" applyBorder="0" applyAlignment="0" applyProtection="0"/>
    <xf numFmtId="0" fontId="73" fillId="0" borderId="71" applyNumberFormat="0" applyFill="0" applyAlignment="0" applyProtection="0"/>
    <xf numFmtId="0" fontId="5" fillId="52" borderId="0" applyNumberFormat="0" applyBorder="0" applyAlignment="0" applyProtection="0"/>
    <xf numFmtId="0" fontId="44" fillId="8" borderId="73">
      <alignment horizontal="right" vertical="center"/>
    </xf>
    <xf numFmtId="0" fontId="57" fillId="65" borderId="70" applyNumberFormat="0" applyAlignment="0" applyProtection="0"/>
    <xf numFmtId="170" fontId="32" fillId="82" borderId="73" applyNumberFormat="0" applyFont="0" applyBorder="0" applyAlignment="0" applyProtection="0">
      <alignment horizontal="right" vertical="center"/>
    </xf>
    <xf numFmtId="0" fontId="57" fillId="65" borderId="70" applyNumberFormat="0" applyAlignment="0" applyProtection="0"/>
    <xf numFmtId="4" fontId="32" fillId="0" borderId="73">
      <alignment horizontal="right" vertical="center"/>
    </xf>
    <xf numFmtId="49" fontId="32" fillId="0" borderId="73" applyNumberFormat="0" applyFont="0" applyFill="0" applyBorder="0" applyProtection="0">
      <alignment horizontal="left" vertical="center" indent="2"/>
    </xf>
    <xf numFmtId="170" fontId="32" fillId="82" borderId="73" applyNumberFormat="0" applyFont="0" applyBorder="0" applyAlignment="0" applyProtection="0">
      <alignment horizontal="right" vertical="center"/>
    </xf>
    <xf numFmtId="0" fontId="66" fillId="65" borderId="70" applyNumberFormat="0" applyAlignment="0" applyProtection="0"/>
    <xf numFmtId="49" fontId="31" fillId="0" borderId="73" applyNumberFormat="0" applyFill="0" applyBorder="0" applyProtection="0">
      <alignment horizontal="left" vertical="center"/>
    </xf>
    <xf numFmtId="4" fontId="30" fillId="9"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42" fillId="41" borderId="0" applyNumberFormat="0" applyBorder="0" applyAlignment="0" applyProtection="0"/>
    <xf numFmtId="0" fontId="42" fillId="53" borderId="0" applyNumberFormat="0" applyBorder="0" applyAlignment="0" applyProtection="0"/>
    <xf numFmtId="0" fontId="5" fillId="51" borderId="0" applyNumberFormat="0" applyBorder="0" applyAlignment="0" applyProtection="0"/>
    <xf numFmtId="0" fontId="5" fillId="48" borderId="0" applyNumberFormat="0" applyBorder="0" applyAlignment="0" applyProtection="0"/>
    <xf numFmtId="0" fontId="5" fillId="46" borderId="0" applyNumberFormat="0" applyBorder="0" applyAlignment="0" applyProtection="0"/>
    <xf numFmtId="0" fontId="5" fillId="40" borderId="0" applyNumberFormat="0" applyBorder="0" applyAlignment="0" applyProtection="0"/>
    <xf numFmtId="0" fontId="5" fillId="45" borderId="0" applyNumberFormat="0" applyBorder="0" applyAlignment="0" applyProtection="0"/>
    <xf numFmtId="0" fontId="41" fillId="0" borderId="0" applyNumberFormat="0" applyFill="0" applyBorder="0" applyAlignment="0" applyProtection="0"/>
    <xf numFmtId="0" fontId="42" fillId="50" borderId="0" applyNumberFormat="0" applyBorder="0" applyAlignment="0" applyProtection="0"/>
    <xf numFmtId="0" fontId="5" fillId="55" borderId="0" applyNumberFormat="0" applyBorder="0" applyAlignment="0" applyProtection="0"/>
    <xf numFmtId="0" fontId="42" fillId="47" borderId="0" applyNumberFormat="0" applyBorder="0" applyAlignment="0" applyProtection="0"/>
    <xf numFmtId="0" fontId="42" fillId="44" borderId="0" applyNumberFormat="0" applyBorder="0" applyAlignment="0" applyProtection="0"/>
    <xf numFmtId="0" fontId="38" fillId="38" borderId="32" applyNumberFormat="0" applyAlignment="0" applyProtection="0"/>
    <xf numFmtId="0" fontId="5" fillId="52" borderId="0" applyNumberFormat="0" applyBorder="0" applyAlignment="0" applyProtection="0"/>
    <xf numFmtId="0" fontId="5" fillId="48" borderId="0" applyNumberFormat="0" applyBorder="0" applyAlignment="0" applyProtection="0"/>
    <xf numFmtId="0" fontId="40" fillId="0" borderId="0" applyNumberFormat="0" applyFill="0" applyBorder="0" applyAlignment="0" applyProtection="0"/>
    <xf numFmtId="0" fontId="5" fillId="49" borderId="0" applyNumberFormat="0" applyBorder="0" applyAlignment="0" applyProtection="0"/>
    <xf numFmtId="0" fontId="5" fillId="54" borderId="0" applyNumberFormat="0" applyBorder="0" applyAlignment="0" applyProtection="0"/>
    <xf numFmtId="0" fontId="5" fillId="46" borderId="0" applyNumberFormat="0" applyBorder="0" applyAlignment="0" applyProtection="0"/>
    <xf numFmtId="0" fontId="39" fillId="38" borderId="31" applyNumberFormat="0" applyAlignment="0" applyProtection="0"/>
    <xf numFmtId="0" fontId="5" fillId="43" borderId="0" applyNumberFormat="0" applyBorder="0" applyAlignment="0" applyProtection="0"/>
    <xf numFmtId="0" fontId="42" fillId="53" borderId="0" applyNumberFormat="0" applyBorder="0" applyAlignment="0" applyProtection="0"/>
    <xf numFmtId="0" fontId="3" fillId="0" borderId="0"/>
    <xf numFmtId="9" fontId="3" fillId="0" borderId="0" applyFont="0" applyFill="0" applyBorder="0" applyAlignment="0" applyProtection="0"/>
    <xf numFmtId="0" fontId="3" fillId="0" borderId="0"/>
    <xf numFmtId="9" fontId="3" fillId="0" borderId="0" applyFont="0" applyFill="0" applyBorder="0" applyAlignment="0" applyProtection="0"/>
    <xf numFmtId="9" fontId="2" fillId="0" borderId="0" applyFont="0" applyFill="0" applyBorder="0" applyAlignment="0" applyProtection="0"/>
    <xf numFmtId="9" fontId="1" fillId="0" borderId="0" applyFont="0" applyFill="0" applyBorder="0" applyAlignment="0" applyProtection="0"/>
  </cellStyleXfs>
  <cellXfs count="272">
    <xf numFmtId="0" fontId="0" fillId="0" borderId="0" xfId="0"/>
    <xf numFmtId="0" fontId="0" fillId="0" borderId="0" xfId="0" applyAlignment="1">
      <alignment wrapText="1"/>
    </xf>
    <xf numFmtId="0" fontId="0" fillId="0" borderId="1" xfId="0" applyBorder="1"/>
    <xf numFmtId="0" fontId="21" fillId="0" borderId="0" xfId="3"/>
    <xf numFmtId="0" fontId="13" fillId="0" borderId="0" xfId="0" applyFont="1"/>
    <xf numFmtId="0" fontId="13"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9" fillId="0" borderId="0" xfId="0" applyFont="1"/>
    <xf numFmtId="11" fontId="0" fillId="0" borderId="0" xfId="0" applyNumberFormat="1"/>
    <xf numFmtId="166" fontId="0" fillId="0" borderId="0" xfId="0" applyNumberFormat="1"/>
    <xf numFmtId="0" fontId="23"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4" fillId="6" borderId="9" xfId="0" applyFont="1" applyFill="1" applyBorder="1" applyAlignment="1">
      <alignment horizontal="left" wrapText="1"/>
    </xf>
    <xf numFmtId="0" fontId="24" fillId="6" borderId="10" xfId="0" applyFont="1" applyFill="1" applyBorder="1" applyAlignment="1">
      <alignment horizontal="left" wrapText="1"/>
    </xf>
    <xf numFmtId="0" fontId="25" fillId="0" borderId="0" xfId="0" applyFont="1" applyAlignment="1">
      <alignment horizontal="left"/>
    </xf>
    <xf numFmtId="0" fontId="26" fillId="0" borderId="11" xfId="0" applyFont="1" applyBorder="1" applyAlignment="1">
      <alignment horizontal="left" wrapText="1"/>
    </xf>
    <xf numFmtId="167" fontId="27" fillId="0" borderId="12" xfId="0" applyNumberFormat="1" applyFont="1" applyBorder="1" applyAlignment="1">
      <alignment horizontal="center" wrapText="1"/>
    </xf>
    <xf numFmtId="167" fontId="27" fillId="0" borderId="13" xfId="0" applyNumberFormat="1" applyFont="1" applyBorder="1" applyAlignment="1">
      <alignment horizontal="center" wrapText="1"/>
    </xf>
    <xf numFmtId="0" fontId="26" fillId="0" borderId="14" xfId="0" applyFont="1" applyBorder="1" applyAlignment="1">
      <alignment horizontal="left" wrapText="1"/>
    </xf>
    <xf numFmtId="167" fontId="27" fillId="0" borderId="15" xfId="0" applyNumberFormat="1" applyFont="1" applyBorder="1" applyAlignment="1">
      <alignment horizontal="center" wrapText="1"/>
    </xf>
    <xf numFmtId="167" fontId="27" fillId="0" borderId="16" xfId="0" applyNumberFormat="1" applyFont="1" applyBorder="1" applyAlignment="1">
      <alignment horizontal="center" wrapText="1"/>
    </xf>
    <xf numFmtId="0" fontId="28" fillId="0" borderId="0" xfId="0" applyFont="1" applyAlignment="1">
      <alignment horizontal="left"/>
    </xf>
    <xf numFmtId="16" fontId="0" fillId="0" borderId="0" xfId="0" applyNumberFormat="1"/>
    <xf numFmtId="0" fontId="26" fillId="0" borderId="17" xfId="0" applyFont="1" applyBorder="1" applyAlignment="1">
      <alignment horizontal="left" wrapText="1"/>
    </xf>
    <xf numFmtId="167" fontId="27" fillId="0" borderId="18" xfId="0" applyNumberFormat="1" applyFont="1" applyBorder="1" applyAlignment="1">
      <alignment horizontal="center" wrapText="1"/>
    </xf>
    <xf numFmtId="167" fontId="27"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7" fillId="0" borderId="0" xfId="2" applyAlignment="1"/>
    <xf numFmtId="0" fontId="13" fillId="2" borderId="0" xfId="0" applyFont="1" applyFill="1"/>
    <xf numFmtId="0" fontId="0" fillId="2" borderId="0" xfId="0" applyFill="1"/>
    <xf numFmtId="10" fontId="0" fillId="0" borderId="0" xfId="0" applyNumberFormat="1"/>
    <xf numFmtId="0" fontId="0" fillId="12" borderId="0" xfId="0" applyFill="1" applyAlignment="1">
      <alignment wrapText="1"/>
    </xf>
    <xf numFmtId="0" fontId="0" fillId="13" borderId="0" xfId="0" applyFill="1"/>
    <xf numFmtId="0" fontId="0" fillId="14" borderId="0" xfId="0" applyFill="1"/>
    <xf numFmtId="0" fontId="0" fillId="2" borderId="0" xfId="0" applyFill="1" applyAlignment="1">
      <alignment horizontal="left"/>
    </xf>
    <xf numFmtId="0" fontId="13"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0" borderId="0" xfId="0" applyFill="1"/>
    <xf numFmtId="0" fontId="0" fillId="15" borderId="0" xfId="0" applyFill="1"/>
    <xf numFmtId="0" fontId="0" fillId="16" borderId="0" xfId="0" applyFill="1"/>
    <xf numFmtId="0" fontId="0" fillId="17" borderId="0" xfId="0" applyFill="1"/>
    <xf numFmtId="0" fontId="0" fillId="18" borderId="0" xfId="0" applyFill="1"/>
    <xf numFmtId="0" fontId="0" fillId="19" borderId="0" xfId="0" applyFill="1"/>
    <xf numFmtId="0" fontId="0" fillId="20" borderId="0" xfId="0" applyFill="1"/>
    <xf numFmtId="0" fontId="0" fillId="21" borderId="0" xfId="0" applyFill="1"/>
    <xf numFmtId="0" fontId="0" fillId="22" borderId="0" xfId="0" applyFill="1"/>
    <xf numFmtId="0" fontId="0" fillId="23" borderId="0" xfId="0" applyFill="1"/>
    <xf numFmtId="0" fontId="0" fillId="24" borderId="0" xfId="0" applyFill="1"/>
    <xf numFmtId="0" fontId="0" fillId="12"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0" borderId="23" xfId="0" applyBorder="1" applyAlignment="1">
      <alignment wrapText="1"/>
    </xf>
    <xf numFmtId="0" fontId="13" fillId="2" borderId="0" xfId="0" applyFont="1" applyFill="1" applyAlignment="1">
      <alignment horizontal="center" vertical="center"/>
    </xf>
    <xf numFmtId="0" fontId="14" fillId="2" borderId="0" xfId="0" applyFont="1" applyFill="1" applyAlignment="1">
      <alignment wrapText="1"/>
    </xf>
    <xf numFmtId="0" fontId="0" fillId="2" borderId="0" xfId="0" applyFill="1" applyAlignment="1">
      <alignment wrapText="1"/>
    </xf>
    <xf numFmtId="0" fontId="13" fillId="4" borderId="0" xfId="0" applyFont="1" applyFill="1"/>
    <xf numFmtId="0" fontId="13" fillId="12" borderId="0" xfId="0" applyFont="1" applyFill="1"/>
    <xf numFmtId="0" fontId="0" fillId="32" borderId="0" xfId="0" applyFill="1"/>
    <xf numFmtId="0" fontId="0" fillId="0" borderId="0" xfId="0" quotePrefix="1"/>
    <xf numFmtId="0" fontId="0" fillId="33" borderId="0" xfId="0" applyFill="1"/>
    <xf numFmtId="0" fontId="0" fillId="34" borderId="0" xfId="0" applyFill="1"/>
    <xf numFmtId="0" fontId="0" fillId="35" borderId="0" xfId="0" applyFill="1"/>
    <xf numFmtId="0" fontId="15" fillId="0" borderId="0" xfId="0" applyFont="1"/>
    <xf numFmtId="9" fontId="15" fillId="0" borderId="0" xfId="1" applyFont="1" applyAlignment="1"/>
    <xf numFmtId="49" fontId="14" fillId="0" borderId="0" xfId="0" applyNumberFormat="1" applyFont="1"/>
    <xf numFmtId="0" fontId="15" fillId="0" borderId="0" xfId="0" applyFont="1" applyAlignment="1">
      <alignment horizontal="left"/>
    </xf>
    <xf numFmtId="0" fontId="14" fillId="0" borderId="0" xfId="0" applyFont="1" applyAlignment="1">
      <alignment horizontal="left"/>
    </xf>
    <xf numFmtId="0" fontId="0" fillId="83" borderId="0" xfId="0" applyFill="1"/>
    <xf numFmtId="0" fontId="0" fillId="84" borderId="0" xfId="0" applyFill="1"/>
    <xf numFmtId="0" fontId="0" fillId="85" borderId="0" xfId="0" applyFill="1"/>
    <xf numFmtId="0" fontId="20" fillId="86" borderId="0" xfId="0" applyFont="1" applyFill="1" applyAlignment="1">
      <alignment wrapText="1"/>
    </xf>
    <xf numFmtId="0" fontId="88" fillId="86" borderId="0" xfId="0" applyFont="1" applyFill="1" applyAlignment="1">
      <alignment wrapText="1"/>
    </xf>
    <xf numFmtId="0" fontId="88" fillId="86" borderId="0" xfId="0" applyFont="1" applyFill="1"/>
    <xf numFmtId="49" fontId="88" fillId="86" borderId="0" xfId="0" applyNumberFormat="1" applyFont="1" applyFill="1" applyAlignment="1">
      <alignment wrapText="1"/>
    </xf>
    <xf numFmtId="49" fontId="0" fillId="0" borderId="0" xfId="0" applyNumberFormat="1"/>
    <xf numFmtId="0" fontId="10" fillId="0" borderId="0" xfId="0" applyFont="1"/>
    <xf numFmtId="0" fontId="13" fillId="87" borderId="0" xfId="0" applyFont="1" applyFill="1"/>
    <xf numFmtId="0" fontId="9" fillId="0" borderId="0" xfId="0" applyFont="1"/>
    <xf numFmtId="0" fontId="9" fillId="0" borderId="0" xfId="0" applyFont="1" applyAlignment="1">
      <alignment horizontal="left"/>
    </xf>
    <xf numFmtId="0" fontId="8" fillId="0" borderId="0" xfId="0" applyFont="1"/>
    <xf numFmtId="0" fontId="0" fillId="88" borderId="0" xfId="0" applyFill="1"/>
    <xf numFmtId="0" fontId="7" fillId="0" borderId="0" xfId="0" applyFont="1"/>
    <xf numFmtId="0" fontId="0" fillId="89" borderId="0" xfId="0" applyFill="1"/>
    <xf numFmtId="0" fontId="6" fillId="0" borderId="0" xfId="0" applyFont="1"/>
    <xf numFmtId="0" fontId="20" fillId="2" borderId="0" xfId="0" applyFont="1" applyFill="1"/>
    <xf numFmtId="0" fontId="20" fillId="2" borderId="0" xfId="0" applyFont="1" applyFill="1" applyAlignment="1">
      <alignment horizontal="left"/>
    </xf>
    <xf numFmtId="0" fontId="20" fillId="2" borderId="0" xfId="0" applyFont="1" applyFill="1" applyAlignment="1">
      <alignment horizontal="right"/>
    </xf>
    <xf numFmtId="49" fontId="14" fillId="0" borderId="0" xfId="1" applyNumberFormat="1" applyFont="1" applyFill="1" applyBorder="1" applyAlignment="1"/>
    <xf numFmtId="0" fontId="0" fillId="0" borderId="27" xfId="0" applyBorder="1"/>
    <xf numFmtId="9" fontId="14" fillId="0" borderId="0" xfId="1" applyFont="1" applyAlignment="1"/>
    <xf numFmtId="9" fontId="14" fillId="0" borderId="0" xfId="1" applyFont="1" applyFill="1" applyBorder="1" applyAlignment="1"/>
    <xf numFmtId="49" fontId="14" fillId="0" borderId="27" xfId="1" applyNumberFormat="1" applyFont="1" applyFill="1" applyBorder="1" applyAlignment="1"/>
    <xf numFmtId="9" fontId="0" fillId="0" borderId="0" xfId="1" applyFont="1" applyFill="1" applyBorder="1" applyAlignment="1"/>
    <xf numFmtId="1" fontId="14" fillId="0" borderId="0" xfId="1" applyNumberFormat="1" applyFont="1" applyFill="1" applyBorder="1" applyAlignment="1"/>
    <xf numFmtId="9" fontId="15" fillId="0" borderId="0" xfId="1" applyFont="1" applyFill="1" applyBorder="1" applyAlignment="1"/>
    <xf numFmtId="0" fontId="4" fillId="0" borderId="0" xfId="0" applyFont="1"/>
    <xf numFmtId="0" fontId="0" fillId="90" borderId="0" xfId="0" applyFill="1"/>
    <xf numFmtId="0" fontId="0" fillId="91" borderId="0" xfId="0" applyFill="1"/>
    <xf numFmtId="0" fontId="0" fillId="92" borderId="0" xfId="0" applyFill="1"/>
    <xf numFmtId="0" fontId="0" fillId="93" borderId="0" xfId="0" applyFill="1"/>
    <xf numFmtId="49" fontId="0" fillId="12" borderId="0" xfId="0" applyNumberFormat="1" applyFill="1"/>
    <xf numFmtId="0" fontId="0" fillId="94" borderId="0" xfId="0" applyFill="1"/>
    <xf numFmtId="0" fontId="20" fillId="0" borderId="0" xfId="0" applyFont="1"/>
    <xf numFmtId="0" fontId="0" fillId="95" borderId="0" xfId="0" applyFill="1"/>
    <xf numFmtId="0" fontId="20" fillId="96" borderId="0" xfId="0" applyFont="1" applyFill="1"/>
    <xf numFmtId="0" fontId="0" fillId="97" borderId="0" xfId="0" applyFill="1"/>
    <xf numFmtId="0" fontId="18" fillId="0" borderId="0" xfId="0" applyFont="1"/>
    <xf numFmtId="171" fontId="0" fillId="0" borderId="0" xfId="0" applyNumberFormat="1"/>
    <xf numFmtId="0" fontId="3" fillId="0" borderId="0" xfId="3473"/>
    <xf numFmtId="0" fontId="20" fillId="0" borderId="23" xfId="0" applyFont="1" applyBorder="1"/>
    <xf numFmtId="0" fontId="20" fillId="0" borderId="78" xfId="0" applyFont="1" applyBorder="1"/>
    <xf numFmtId="9" fontId="20" fillId="0" borderId="23" xfId="3474" applyFont="1" applyBorder="1" applyAlignment="1">
      <alignment horizontal="center"/>
    </xf>
    <xf numFmtId="0" fontId="20" fillId="0" borderId="79" xfId="0" applyFont="1" applyBorder="1"/>
    <xf numFmtId="0" fontId="20" fillId="0" borderId="23" xfId="3474" applyNumberFormat="1" applyFont="1" applyBorder="1" applyAlignment="1">
      <alignment horizontal="center"/>
    </xf>
    <xf numFmtId="1" fontId="20" fillId="0" borderId="23" xfId="3474" applyNumberFormat="1" applyFont="1" applyBorder="1" applyAlignment="1">
      <alignment horizontal="center"/>
    </xf>
    <xf numFmtId="0" fontId="20" fillId="0" borderId="79" xfId="3474" applyNumberFormat="1" applyFont="1" applyBorder="1" applyAlignment="1">
      <alignment horizontal="center"/>
    </xf>
    <xf numFmtId="9" fontId="0" fillId="0" borderId="0" xfId="3474" applyFont="1" applyAlignment="1"/>
    <xf numFmtId="0" fontId="0" fillId="0" borderId="80" xfId="0" applyBorder="1"/>
    <xf numFmtId="0" fontId="0" fillId="0" borderId="0" xfId="3474" applyNumberFormat="1" applyFont="1" applyAlignment="1"/>
    <xf numFmtId="1" fontId="0" fillId="0" borderId="0" xfId="3474" applyNumberFormat="1" applyFont="1" applyBorder="1" applyAlignment="1"/>
    <xf numFmtId="0" fontId="0" fillId="12" borderId="80" xfId="0" applyFill="1" applyBorder="1"/>
    <xf numFmtId="9" fontId="0" fillId="0" borderId="0" xfId="3474" applyFont="1" applyFill="1" applyAlignment="1"/>
    <xf numFmtId="0" fontId="0" fillId="0" borderId="0" xfId="3474" applyNumberFormat="1" applyFont="1" applyFill="1" applyAlignment="1"/>
    <xf numFmtId="1" fontId="0" fillId="0" borderId="0" xfId="3474" applyNumberFormat="1" applyFont="1" applyFill="1" applyBorder="1" applyAlignment="1"/>
    <xf numFmtId="0" fontId="0" fillId="0" borderId="80" xfId="3474" applyNumberFormat="1" applyFont="1" applyBorder="1" applyAlignment="1"/>
    <xf numFmtId="0" fontId="20" fillId="2" borderId="20" xfId="0" applyFont="1" applyFill="1" applyBorder="1"/>
    <xf numFmtId="0" fontId="20" fillId="2" borderId="21" xfId="0" applyFont="1" applyFill="1" applyBorder="1"/>
    <xf numFmtId="0" fontId="20" fillId="2" borderId="21" xfId="0" applyFont="1" applyFill="1" applyBorder="1" applyAlignment="1">
      <alignment horizontal="left"/>
    </xf>
    <xf numFmtId="0" fontId="20" fillId="2" borderId="22" xfId="0" applyFont="1" applyFill="1" applyBorder="1"/>
    <xf numFmtId="0" fontId="14" fillId="0" borderId="0" xfId="0" applyFont="1"/>
    <xf numFmtId="0" fontId="14" fillId="0" borderId="23" xfId="0" applyFont="1" applyBorder="1"/>
    <xf numFmtId="0" fontId="0" fillId="0" borderId="23" xfId="0" applyBorder="1" applyAlignment="1">
      <alignment horizontal="left"/>
    </xf>
    <xf numFmtId="0" fontId="0" fillId="0" borderId="23" xfId="0" applyBorder="1"/>
    <xf numFmtId="0" fontId="14" fillId="0" borderId="0" xfId="0" quotePrefix="1" applyFont="1"/>
    <xf numFmtId="0" fontId="14" fillId="0" borderId="23" xfId="0" quotePrefix="1" applyFont="1" applyBorder="1"/>
    <xf numFmtId="0" fontId="89" fillId="0" borderId="0" xfId="0" applyFont="1"/>
    <xf numFmtId="0" fontId="87" fillId="0" borderId="0" xfId="0" applyFont="1"/>
    <xf numFmtId="0" fontId="87" fillId="0" borderId="23" xfId="0" applyFont="1" applyBorder="1"/>
    <xf numFmtId="11" fontId="0" fillId="0" borderId="23" xfId="0" applyNumberFormat="1" applyBorder="1"/>
    <xf numFmtId="0" fontId="20" fillId="36" borderId="0" xfId="0" applyFont="1" applyFill="1" applyAlignment="1">
      <alignment horizontal="left"/>
    </xf>
    <xf numFmtId="0" fontId="20" fillId="37" borderId="29" xfId="0" applyFont="1" applyFill="1" applyBorder="1" applyAlignment="1">
      <alignment horizontal="left"/>
    </xf>
    <xf numFmtId="0" fontId="0" fillId="0" borderId="29" xfId="0" applyBorder="1" applyAlignment="1">
      <alignment horizontal="left"/>
    </xf>
    <xf numFmtId="0" fontId="15" fillId="12" borderId="0" xfId="0" applyFont="1" applyFill="1"/>
    <xf numFmtId="0" fontId="15" fillId="12" borderId="30" xfId="0" applyFont="1" applyFill="1" applyBorder="1"/>
    <xf numFmtId="0" fontId="0" fillId="12" borderId="0" xfId="0" applyFill="1" applyAlignment="1">
      <alignment horizontal="left"/>
    </xf>
    <xf numFmtId="49" fontId="0" fillId="12" borderId="30" xfId="0" applyNumberFormat="1" applyFill="1" applyBorder="1"/>
    <xf numFmtId="0" fontId="15" fillId="12" borderId="29" xfId="0" applyFont="1" applyFill="1" applyBorder="1"/>
    <xf numFmtId="9" fontId="15" fillId="12" borderId="0" xfId="3474" applyFont="1" applyFill="1" applyAlignment="1"/>
    <xf numFmtId="0" fontId="18" fillId="0" borderId="0" xfId="0" applyFont="1" applyAlignment="1">
      <alignment horizontal="center" wrapText="1"/>
    </xf>
    <xf numFmtId="0" fontId="18" fillId="4" borderId="0" xfId="0" applyFont="1" applyFill="1" applyAlignment="1">
      <alignment wrapText="1"/>
    </xf>
    <xf numFmtId="0" fontId="18" fillId="0" borderId="80" xfId="0" applyFont="1" applyBorder="1" applyAlignment="1">
      <alignment wrapText="1"/>
    </xf>
    <xf numFmtId="0" fontId="18" fillId="4" borderId="80" xfId="0" applyFont="1" applyFill="1" applyBorder="1" applyAlignment="1">
      <alignment wrapText="1"/>
    </xf>
    <xf numFmtId="0" fontId="3" fillId="0" borderId="23" xfId="0" applyFont="1" applyBorder="1" applyAlignment="1">
      <alignment wrapText="1"/>
    </xf>
    <xf numFmtId="0" fontId="0" fillId="0" borderId="79" xfId="0" applyBorder="1" applyAlignment="1">
      <alignment wrapText="1"/>
    </xf>
    <xf numFmtId="0" fontId="18" fillId="0" borderId="23" xfId="0" applyFont="1" applyBorder="1" applyAlignment="1">
      <alignment wrapText="1"/>
    </xf>
    <xf numFmtId="0" fontId="18" fillId="0" borderId="79" xfId="0" applyFont="1" applyBorder="1" applyAlignment="1">
      <alignment wrapText="1"/>
    </xf>
    <xf numFmtId="0" fontId="93" fillId="0" borderId="23" xfId="0" applyFont="1" applyBorder="1" applyAlignment="1">
      <alignment wrapText="1"/>
    </xf>
    <xf numFmtId="0" fontId="93" fillId="0" borderId="79" xfId="0" applyFont="1" applyBorder="1" applyAlignment="1">
      <alignment wrapText="1"/>
    </xf>
    <xf numFmtId="0" fontId="91" fillId="0" borderId="23" xfId="3475" applyFont="1" applyBorder="1" applyAlignment="1">
      <alignment wrapText="1"/>
    </xf>
    <xf numFmtId="0" fontId="91" fillId="0" borderId="79" xfId="3475" applyFont="1" applyBorder="1" applyAlignment="1">
      <alignment wrapText="1"/>
    </xf>
    <xf numFmtId="0" fontId="0" fillId="0" borderId="79" xfId="0" applyBorder="1"/>
    <xf numFmtId="0" fontId="0" fillId="0" borderId="84" xfId="0" applyBorder="1" applyAlignment="1">
      <alignment wrapText="1"/>
    </xf>
    <xf numFmtId="0" fontId="17" fillId="0" borderId="23" xfId="2" applyBorder="1" applyAlignment="1">
      <alignment wrapText="1"/>
    </xf>
    <xf numFmtId="0" fontId="91" fillId="0" borderId="23" xfId="0" applyFont="1" applyBorder="1" applyAlignment="1">
      <alignment wrapText="1"/>
    </xf>
    <xf numFmtId="0" fontId="91" fillId="0" borderId="79" xfId="0" applyFont="1" applyBorder="1" applyAlignment="1">
      <alignment wrapText="1"/>
    </xf>
    <xf numFmtId="172" fontId="13" fillId="0" borderId="84" xfId="0" applyNumberFormat="1" applyFont="1" applyBorder="1"/>
    <xf numFmtId="0" fontId="13" fillId="0" borderId="23" xfId="0" applyFont="1" applyBorder="1"/>
    <xf numFmtId="0" fontId="13" fillId="0" borderId="79" xfId="0" applyFont="1" applyBorder="1"/>
    <xf numFmtId="0" fontId="20" fillId="12" borderId="0" xfId="0" applyFont="1" applyFill="1" applyAlignment="1">
      <alignment wrapText="1"/>
    </xf>
    <xf numFmtId="0" fontId="13" fillId="12" borderId="0" xfId="0" applyFont="1" applyFill="1" applyAlignment="1">
      <alignment wrapText="1"/>
    </xf>
    <xf numFmtId="0" fontId="13" fillId="12" borderId="80" xfId="0" applyFont="1" applyFill="1" applyBorder="1" applyAlignment="1">
      <alignment wrapText="1"/>
    </xf>
    <xf numFmtId="1" fontId="0" fillId="0" borderId="80" xfId="0" applyNumberFormat="1" applyBorder="1"/>
    <xf numFmtId="0" fontId="18" fillId="0" borderId="0" xfId="0" applyFont="1" applyAlignment="1">
      <alignment wrapText="1"/>
    </xf>
    <xf numFmtId="10" fontId="0" fillId="0" borderId="0" xfId="3474" applyNumberFormat="1" applyFont="1"/>
    <xf numFmtId="9" fontId="0" fillId="0" borderId="0" xfId="3474" applyFont="1"/>
    <xf numFmtId="0" fontId="0" fillId="0" borderId="0" xfId="3474" applyNumberFormat="1" applyFont="1" applyFill="1" applyBorder="1"/>
    <xf numFmtId="0" fontId="0" fillId="0" borderId="80" xfId="3474" applyNumberFormat="1" applyFont="1" applyFill="1" applyBorder="1"/>
    <xf numFmtId="9" fontId="0" fillId="0" borderId="80" xfId="3474" applyFont="1" applyBorder="1"/>
    <xf numFmtId="1" fontId="0" fillId="0" borderId="27" xfId="0" applyNumberFormat="1" applyBorder="1"/>
    <xf numFmtId="3" fontId="0" fillId="0" borderId="0" xfId="0" applyNumberFormat="1"/>
    <xf numFmtId="9" fontId="0" fillId="0" borderId="0" xfId="3474" applyFont="1" applyFill="1" applyBorder="1" applyAlignment="1"/>
    <xf numFmtId="0" fontId="14" fillId="0" borderId="0" xfId="3474" applyNumberFormat="1" applyFont="1" applyFill="1" applyBorder="1" applyAlignment="1"/>
    <xf numFmtId="49" fontId="14" fillId="0" borderId="27" xfId="3474" applyNumberFormat="1" applyFont="1" applyFill="1" applyBorder="1" applyAlignment="1"/>
    <xf numFmtId="49" fontId="14" fillId="0" borderId="0" xfId="3474" applyNumberFormat="1" applyFont="1" applyFill="1" applyBorder="1" applyAlignment="1"/>
    <xf numFmtId="2" fontId="0" fillId="0" borderId="0" xfId="3474" applyNumberFormat="1" applyFont="1" applyFill="1" applyBorder="1" applyAlignment="1"/>
    <xf numFmtId="14" fontId="0" fillId="0" borderId="0" xfId="0" applyNumberFormat="1"/>
    <xf numFmtId="1" fontId="14" fillId="92" borderId="0" xfId="1" applyNumberFormat="1" applyFont="1" applyFill="1" applyBorder="1" applyAlignment="1"/>
    <xf numFmtId="49" fontId="14" fillId="92" borderId="0" xfId="1" applyNumberFormat="1" applyFont="1" applyFill="1" applyBorder="1" applyAlignment="1"/>
    <xf numFmtId="0" fontId="0" fillId="92" borderId="0" xfId="0" applyFill="1" applyAlignment="1">
      <alignment horizontal="left"/>
    </xf>
    <xf numFmtId="0" fontId="0" fillId="99" borderId="0" xfId="0" applyFill="1" applyAlignment="1">
      <alignment vertical="top"/>
    </xf>
    <xf numFmtId="0" fontId="94" fillId="0" borderId="0" xfId="0" applyFont="1"/>
    <xf numFmtId="9" fontId="14" fillId="0" borderId="0" xfId="0" applyNumberFormat="1" applyFont="1"/>
    <xf numFmtId="49" fontId="0" fillId="0" borderId="28" xfId="0" applyNumberFormat="1" applyBorder="1"/>
    <xf numFmtId="49" fontId="0" fillId="0" borderId="27" xfId="0" applyNumberFormat="1" applyBorder="1"/>
    <xf numFmtId="0" fontId="0" fillId="99" borderId="28" xfId="0" applyFill="1" applyBorder="1"/>
    <xf numFmtId="49" fontId="0" fillId="92" borderId="0" xfId="0" applyNumberFormat="1" applyFill="1"/>
    <xf numFmtId="0" fontId="0" fillId="92" borderId="28" xfId="0" applyFill="1" applyBorder="1"/>
    <xf numFmtId="49" fontId="14" fillId="92" borderId="0" xfId="0" applyNumberFormat="1" applyFont="1" applyFill="1"/>
    <xf numFmtId="0" fontId="20" fillId="3" borderId="27" xfId="0" applyFont="1" applyFill="1" applyBorder="1"/>
    <xf numFmtId="0" fontId="20" fillId="3" borderId="0" xfId="0" applyFont="1" applyFill="1"/>
    <xf numFmtId="49" fontId="14" fillId="0" borderId="27" xfId="0" applyNumberFormat="1" applyFont="1" applyBorder="1"/>
    <xf numFmtId="49" fontId="18" fillId="0" borderId="27" xfId="0" applyNumberFormat="1" applyFont="1" applyBorder="1"/>
    <xf numFmtId="0" fontId="14" fillId="92" borderId="0" xfId="0" applyFont="1" applyFill="1"/>
    <xf numFmtId="0" fontId="0" fillId="92" borderId="27" xfId="0" applyFill="1" applyBorder="1"/>
    <xf numFmtId="164" fontId="0" fillId="0" borderId="0" xfId="0" applyNumberFormat="1"/>
    <xf numFmtId="49" fontId="15" fillId="0" borderId="0" xfId="0" applyNumberFormat="1" applyFont="1"/>
    <xf numFmtId="1" fontId="0" fillId="92" borderId="0" xfId="0" applyNumberFormat="1" applyFill="1"/>
    <xf numFmtId="0" fontId="0" fillId="98" borderId="0" xfId="0" applyFill="1"/>
    <xf numFmtId="1" fontId="0" fillId="98" borderId="0" xfId="0" applyNumberFormat="1" applyFill="1"/>
    <xf numFmtId="49" fontId="0" fillId="98" borderId="0" xfId="0" applyNumberFormat="1" applyFill="1"/>
    <xf numFmtId="49" fontId="14" fillId="98" borderId="0" xfId="0" applyNumberFormat="1" applyFont="1" applyFill="1"/>
    <xf numFmtId="49" fontId="0" fillId="98" borderId="27" xfId="0" applyNumberFormat="1" applyFill="1" applyBorder="1"/>
    <xf numFmtId="9" fontId="14" fillId="92" borderId="0" xfId="0" applyNumberFormat="1" applyFont="1" applyFill="1"/>
    <xf numFmtId="49" fontId="14" fillId="92" borderId="27" xfId="0" applyNumberFormat="1" applyFont="1" applyFill="1" applyBorder="1"/>
    <xf numFmtId="9" fontId="0" fillId="92" borderId="0" xfId="0" applyNumberFormat="1" applyFill="1"/>
    <xf numFmtId="49" fontId="0" fillId="92" borderId="27" xfId="0" applyNumberFormat="1" applyFill="1" applyBorder="1"/>
    <xf numFmtId="0" fontId="12" fillId="0" borderId="27" xfId="0" applyFont="1" applyBorder="1"/>
    <xf numFmtId="0" fontId="14" fillId="0" borderId="0" xfId="1" applyNumberFormat="1" applyFont="1" applyFill="1" applyBorder="1" applyAlignment="1"/>
    <xf numFmtId="0" fontId="95" fillId="0" borderId="0" xfId="0" applyFont="1"/>
    <xf numFmtId="49" fontId="0" fillId="0" borderId="0" xfId="0" applyNumberFormat="1" applyAlignment="1">
      <alignment wrapText="1"/>
    </xf>
    <xf numFmtId="0" fontId="15" fillId="0" borderId="30" xfId="0" applyFont="1" applyBorder="1"/>
    <xf numFmtId="49" fontId="14" fillId="0" borderId="30" xfId="0" applyNumberFormat="1" applyFont="1" applyBorder="1"/>
    <xf numFmtId="0" fontId="15" fillId="0" borderId="29" xfId="0" applyFont="1" applyBorder="1"/>
    <xf numFmtId="9" fontId="15" fillId="0" borderId="0" xfId="0" applyNumberFormat="1" applyFont="1"/>
    <xf numFmtId="0" fontId="0" fillId="0" borderId="30" xfId="0" applyBorder="1"/>
    <xf numFmtId="9" fontId="15" fillId="0" borderId="0" xfId="3478" applyFont="1" applyAlignment="1"/>
    <xf numFmtId="0" fontId="15" fillId="0" borderId="0" xfId="3478" applyNumberFormat="1" applyFont="1" applyAlignment="1"/>
    <xf numFmtId="1" fontId="15" fillId="0" borderId="0" xfId="3478" applyNumberFormat="1" applyFont="1" applyAlignment="1"/>
    <xf numFmtId="0" fontId="15" fillId="0" borderId="0" xfId="3478" applyNumberFormat="1" applyFont="1" applyFill="1" applyBorder="1" applyAlignment="1"/>
    <xf numFmtId="0" fontId="20" fillId="37" borderId="0" xfId="0" applyFont="1" applyFill="1"/>
    <xf numFmtId="0" fontId="20" fillId="37" borderId="30" xfId="0" applyFont="1" applyFill="1" applyBorder="1"/>
    <xf numFmtId="0" fontId="20" fillId="36" borderId="0" xfId="0" applyFont="1" applyFill="1"/>
    <xf numFmtId="0" fontId="20" fillId="36" borderId="30" xfId="0" applyFont="1" applyFill="1" applyBorder="1"/>
    <xf numFmtId="49" fontId="0" fillId="0" borderId="30" xfId="0" applyNumberFormat="1" applyBorder="1"/>
    <xf numFmtId="49" fontId="14" fillId="12" borderId="0" xfId="0" applyNumberFormat="1" applyFont="1" applyFill="1"/>
    <xf numFmtId="9" fontId="15" fillId="12" borderId="0" xfId="3478" applyFont="1" applyFill="1" applyAlignment="1"/>
    <xf numFmtId="49" fontId="15" fillId="12" borderId="0" xfId="0" applyNumberFormat="1" applyFont="1" applyFill="1"/>
    <xf numFmtId="0" fontId="0" fillId="0" borderId="0" xfId="1" applyNumberFormat="1" applyFont="1" applyFill="1" applyBorder="1" applyAlignment="1"/>
    <xf numFmtId="0" fontId="0" fillId="99" borderId="28" xfId="0" applyFill="1" applyBorder="1" applyAlignment="1">
      <alignment wrapText="1"/>
    </xf>
    <xf numFmtId="0" fontId="0" fillId="99" borderId="0" xfId="0" applyFill="1"/>
    <xf numFmtId="0" fontId="0" fillId="2" borderId="0" xfId="0" applyFill="1" applyAlignment="1">
      <alignment horizontal="center"/>
    </xf>
    <xf numFmtId="0" fontId="18" fillId="4" borderId="0" xfId="0" applyFont="1" applyFill="1" applyAlignment="1">
      <alignment horizontal="center" wrapText="1"/>
    </xf>
    <xf numFmtId="0" fontId="18" fillId="4" borderId="80" xfId="0" applyFont="1" applyFill="1" applyBorder="1" applyAlignment="1">
      <alignment horizontal="center" wrapText="1"/>
    </xf>
    <xf numFmtId="0" fontId="0" fillId="4" borderId="0" xfId="0" applyFill="1" applyAlignment="1">
      <alignment horizontal="center"/>
    </xf>
    <xf numFmtId="0" fontId="91" fillId="4" borderId="0" xfId="0" applyFont="1" applyFill="1" applyAlignment="1">
      <alignment horizontal="center"/>
    </xf>
    <xf numFmtId="0" fontId="91" fillId="4" borderId="0" xfId="0" applyFont="1" applyFill="1" applyAlignment="1">
      <alignment wrapText="1"/>
    </xf>
    <xf numFmtId="0" fontId="92" fillId="0" borderId="0" xfId="0" applyFont="1" applyAlignment="1">
      <alignment horizontal="center"/>
    </xf>
    <xf numFmtId="0" fontId="91" fillId="0" borderId="0" xfId="0" applyFont="1" applyAlignment="1">
      <alignment wrapText="1"/>
    </xf>
    <xf numFmtId="0" fontId="13" fillId="0" borderId="81" xfId="0" applyFont="1" applyBorder="1" applyAlignment="1">
      <alignment horizontal="center"/>
    </xf>
    <xf numFmtId="0" fontId="13" fillId="0" borderId="82" xfId="0" applyFont="1" applyBorder="1" applyAlignment="1">
      <alignment horizontal="center"/>
    </xf>
    <xf numFmtId="0" fontId="13" fillId="0" borderId="83" xfId="0" applyFont="1" applyBorder="1" applyAlignment="1">
      <alignment horizontal="center"/>
    </xf>
    <xf numFmtId="0" fontId="13" fillId="12" borderId="0" xfId="0" applyFont="1" applyFill="1" applyAlignment="1">
      <alignment horizontal="center"/>
    </xf>
    <xf numFmtId="0" fontId="13" fillId="4" borderId="0" xfId="0" applyFont="1" applyFill="1" applyAlignment="1">
      <alignment horizontal="left"/>
    </xf>
    <xf numFmtId="0" fontId="0" fillId="5" borderId="0" xfId="0" applyFill="1" applyAlignment="1">
      <alignment horizontal="left"/>
    </xf>
    <xf numFmtId="0" fontId="13" fillId="31" borderId="0" xfId="0" applyFont="1" applyFill="1" applyAlignment="1">
      <alignment horizontal="center"/>
    </xf>
    <xf numFmtId="0" fontId="24" fillId="6" borderId="5" xfId="0" applyFont="1" applyFill="1" applyBorder="1" applyAlignment="1">
      <alignment horizontal="left" wrapText="1"/>
    </xf>
    <xf numFmtId="0" fontId="24" fillId="6" borderId="6" xfId="0" applyFont="1" applyFill="1" applyBorder="1" applyAlignment="1">
      <alignment horizontal="left" wrapText="1"/>
    </xf>
    <xf numFmtId="0" fontId="24" fillId="6" borderId="7" xfId="0" applyFont="1" applyFill="1" applyBorder="1" applyAlignment="1">
      <alignment horizontal="left" wrapText="1"/>
    </xf>
  </cellXfs>
  <cellStyles count="3479">
    <cellStyle name="???????????" xfId="57" xr:uid="{49C760BE-7782-40F6-8507-E2E49C551364}"/>
    <cellStyle name="20 % - Akzent1" xfId="78" hidden="1" xr:uid="{11444B53-39AC-4CCF-A066-DDEF15E5EAD8}"/>
    <cellStyle name="20 % - Akzent1" xfId="949" hidden="1" xr:uid="{1085FA45-A575-4A73-A717-FBA3B0990C1A}"/>
    <cellStyle name="20 % - Akzent1" xfId="1158" hidden="1" xr:uid="{D1244C3A-2F7F-4A46-A142-E3220D70613E}"/>
    <cellStyle name="20 % - Akzent1" xfId="1078" hidden="1" xr:uid="{C6CEFE6F-94A6-4BB3-B581-793DB0017C31}"/>
    <cellStyle name="20 % - Akzent1" xfId="1010" hidden="1" xr:uid="{9E800C82-94E4-424A-B02B-E06F58AFD190}"/>
    <cellStyle name="20 % - Akzent1" xfId="1054" hidden="1" xr:uid="{5E2970C4-8226-457A-A801-A81307EABD5F}"/>
    <cellStyle name="20 % - Akzent1" xfId="1047" hidden="1" xr:uid="{DD6D1A01-1ED6-4036-895F-D7CFD8755997}"/>
    <cellStyle name="20 % - Akzent1" xfId="1872" hidden="1" xr:uid="{95AF5E3C-FA51-4889-A64E-4AF378AEE09D}"/>
    <cellStyle name="20 % - Akzent1" xfId="2331" hidden="1" xr:uid="{CECA514A-932E-4474-9664-0DBFC2EE1CA1}"/>
    <cellStyle name="20 % - Akzent1" xfId="2527" hidden="1" xr:uid="{F5A58B6C-EEBE-48B7-B17D-97EF888B3994}"/>
    <cellStyle name="20 % - Akzent1" xfId="2726" hidden="1" xr:uid="{8B0A10AF-40DC-4D99-943C-76C5D06A5601}"/>
    <cellStyle name="20 % - Akzent1" xfId="2646" hidden="1" xr:uid="{C2C3AA9E-D2F2-4C56-B0AD-D29EA38DB2F1}"/>
    <cellStyle name="20 % - Akzent1" xfId="2581" hidden="1" xr:uid="{90953DD1-7477-401F-8842-EC01D6848972}"/>
    <cellStyle name="20 % - Akzent1" xfId="2624" hidden="1" xr:uid="{63126893-4355-4846-B10F-2698D7626BBF}"/>
    <cellStyle name="20 % - Akzent1" xfId="2617" hidden="1" xr:uid="{B2E5EEE7-2FE7-4993-AFFB-C30614FD6DDB}"/>
    <cellStyle name="20 % - Akzent1" xfId="3416" hidden="1" xr:uid="{D7128D0D-EBBD-4879-8D6D-59CD763F911D}"/>
    <cellStyle name="20 % - Akzent1 2" xfId="406" xr:uid="{084AB3BE-D282-4CBA-9A1C-652FE3D50F03}"/>
    <cellStyle name="20 % - Akzent1 3" xfId="275" xr:uid="{23A3721B-C552-4683-92C7-15074AFDD868}"/>
    <cellStyle name="20 % - Akzent2" xfId="82" hidden="1" xr:uid="{D2046FB2-E15A-43E9-A7A6-015F00CC635B}"/>
    <cellStyle name="20 % - Akzent2" xfId="952" hidden="1" xr:uid="{95050CCF-6BBD-4208-A48A-4070C8276B7C}"/>
    <cellStyle name="20 % - Akzent2" xfId="1118" hidden="1" xr:uid="{016CFFF2-1122-4F64-BA24-D2B986E283E5}"/>
    <cellStyle name="20 % - Akzent2" xfId="1131" hidden="1" xr:uid="{ED1892C3-8000-4722-BDFF-8F59237C951A}"/>
    <cellStyle name="20 % - Akzent2" xfId="74" hidden="1" xr:uid="{1D986A91-9AF1-4437-8B67-2B92B60932A0}"/>
    <cellStyle name="20 % - Akzent2" xfId="1724" hidden="1" xr:uid="{3C8B01D5-5F8B-4EB1-8BAC-FA76DF3B2A63}"/>
    <cellStyle name="20 % - Akzent2" xfId="1701" hidden="1" xr:uid="{D05C7318-B4DC-42CE-A058-89723B3541CF}"/>
    <cellStyle name="20 % - Akzent2" xfId="1750" hidden="1" xr:uid="{935A1782-4FE8-4D7A-94E4-94B6A98068AE}"/>
    <cellStyle name="20 % - Akzent2" xfId="2334" hidden="1" xr:uid="{E24D80C2-2878-4DA3-9CA5-E35CEA75F4D7}"/>
    <cellStyle name="20 % - Akzent2" xfId="2530" hidden="1" xr:uid="{448D7BC3-9991-48AB-A400-C246FF901B60}"/>
    <cellStyle name="20 % - Akzent2" xfId="2686" hidden="1" xr:uid="{29F96817-B122-4339-8C35-B52A531CC2BB}"/>
    <cellStyle name="20 % - Akzent2" xfId="2699" hidden="1" xr:uid="{7145B5FD-AE8C-4CF3-B728-0811EE2DED74}"/>
    <cellStyle name="20 % - Akzent2" xfId="2327" hidden="1" xr:uid="{22F03FC2-A5A3-453A-B569-B3ACCDC42A87}"/>
    <cellStyle name="20 % - Akzent2" xfId="3283" hidden="1" xr:uid="{8BAB5E89-279D-486A-9E51-2B6E375513D0}"/>
    <cellStyle name="20 % - Akzent2" xfId="3261" hidden="1" xr:uid="{848600CB-A882-46DD-8DCA-555E26BD4A98}"/>
    <cellStyle name="20 % - Akzent2" xfId="3307" hidden="1" xr:uid="{024B574F-B158-40A9-87C7-AA1710EE09AE}"/>
    <cellStyle name="20 % - Akzent2 2" xfId="407" xr:uid="{9BD6AC3E-CC93-4044-883D-C4D0A22DEEAE}"/>
    <cellStyle name="20 % - Akzent2 3" xfId="276" xr:uid="{41716028-959E-458E-BB96-E5D276FF39BE}"/>
    <cellStyle name="20 % - Akzent3" xfId="86" hidden="1" xr:uid="{55C434CC-37CB-453E-96DB-69399AF265CA}"/>
    <cellStyle name="20 % - Akzent3" xfId="955" hidden="1" xr:uid="{0EECB6BB-4973-4BA1-9B92-C2AA3BFDC83D}"/>
    <cellStyle name="20 % - Akzent3" xfId="1153" hidden="1" xr:uid="{BD18AD06-BD4A-4222-B817-7516D295E184}"/>
    <cellStyle name="20 % - Akzent3" xfId="1676" hidden="1" xr:uid="{90D86D2F-6ECA-4499-A35D-EC20D4BCBB17}"/>
    <cellStyle name="20 % - Akzent3" xfId="1855" hidden="1" xr:uid="{A2CFECBF-7087-4762-88D0-9B2856B40E76}"/>
    <cellStyle name="20 % - Akzent3" xfId="1248" hidden="1" xr:uid="{5171EB0D-33B4-4BC3-99BE-E48972D1FB53}"/>
    <cellStyle name="20 % - Akzent3" xfId="1450" hidden="1" xr:uid="{52522972-2E3B-462E-A5EE-D066F323A796}"/>
    <cellStyle name="20 % - Akzent3" xfId="2287" hidden="1" xr:uid="{E612A483-8EC5-409F-B0F0-B7D763F3955C}"/>
    <cellStyle name="20 % - Akzent3" xfId="2338" hidden="1" xr:uid="{BE882E5C-0D83-4BFF-8546-4ED002201E5C}"/>
    <cellStyle name="20 % - Akzent3" xfId="2533" hidden="1" xr:uid="{ADCC143B-0A6A-4386-8EE4-35766AF89830}"/>
    <cellStyle name="20 % - Akzent3" xfId="2721" hidden="1" xr:uid="{12F28C6F-9D21-4C2A-AF01-F5A7BF196FC3}"/>
    <cellStyle name="20 % - Akzent3" xfId="3238" hidden="1" xr:uid="{749E36E2-BED4-4C80-9705-45DD6AC1E8B5}"/>
    <cellStyle name="20 % - Akzent3" xfId="3400" hidden="1" xr:uid="{F5E9259B-B1A5-4E8D-98D1-2229EF4F736F}"/>
    <cellStyle name="20 % - Akzent3" xfId="2813" hidden="1" xr:uid="{59D41D1E-88B0-47C8-9532-DF1815E20EFF}"/>
    <cellStyle name="20 % - Akzent3" xfId="3014" hidden="1" xr:uid="{B4163F9F-6707-4BAF-89C2-32C36AB63AEC}"/>
    <cellStyle name="20 % - Akzent3" xfId="3457" hidden="1" xr:uid="{5DF121DA-617D-483D-89F5-7602925107F8}"/>
    <cellStyle name="20 % - Akzent3 2" xfId="408" xr:uid="{A5D1B957-48CE-4BF6-900F-276916FF1831}"/>
    <cellStyle name="20 % - Akzent3 3" xfId="277" xr:uid="{F697F6E5-2063-486A-A93E-D24C1365B07D}"/>
    <cellStyle name="20 % - Akzent4" xfId="90" hidden="1" xr:uid="{F5EE05B6-3CFD-4237-98AE-2F160DA22F21}"/>
    <cellStyle name="20 % - Akzent4" xfId="959" hidden="1" xr:uid="{B675A95F-05F4-41E8-964E-91418AB23AC3}"/>
    <cellStyle name="20 % - Akzent4" xfId="1137" hidden="1" xr:uid="{269923E7-6F1A-4A75-BB9F-222DD128E0D0}"/>
    <cellStyle name="20 % - Akzent4" xfId="1792" hidden="1" xr:uid="{4C67C5F2-E22E-4263-B8CF-54EAFEB41F19}"/>
    <cellStyle name="20 % - Akzent4" xfId="1841" hidden="1" xr:uid="{55802A67-4B60-47F4-81C7-BDB8AF913B60}"/>
    <cellStyle name="20 % - Akzent4" xfId="1859" hidden="1" xr:uid="{B67BEEC9-C8FE-463E-B7A5-A8F7DA21EEC2}"/>
    <cellStyle name="20 % - Akzent4" xfId="1913" hidden="1" xr:uid="{05B1855A-EC7A-44B9-B15E-F73D1FE6295E}"/>
    <cellStyle name="20 % - Akzent4" xfId="2295" hidden="1" xr:uid="{F9D2BA47-19C5-40CA-8096-B142681AA92D}"/>
    <cellStyle name="20 % - Akzent4" xfId="2342" hidden="1" xr:uid="{1E465358-CBC1-46F7-8098-FF37DD6141AA}"/>
    <cellStyle name="20 % - Akzent4" xfId="2537" hidden="1" xr:uid="{E15D5BA2-D9DE-41EE-8E04-2A7CD3BDD0BC}"/>
    <cellStyle name="20 % - Akzent4" xfId="2705" hidden="1" xr:uid="{4F17AFE7-331B-4A4D-8CAC-DD1007120242}"/>
    <cellStyle name="20 % - Akzent4" xfId="3344" hidden="1" xr:uid="{FDD9A60A-CC97-4644-9424-E3AFFA68D6CB}"/>
    <cellStyle name="20 % - Akzent4" xfId="3388" hidden="1" xr:uid="{224E4648-8E61-4D40-AD7A-8F69715AE2A4}"/>
    <cellStyle name="20 % - Akzent4" xfId="3403" hidden="1" xr:uid="{91C27710-A44F-405B-BB01-AD699AF72A2F}"/>
    <cellStyle name="20 % - Akzent4" xfId="3454" hidden="1" xr:uid="{E4B9EE52-C908-4FA5-8EC6-FC7DD66B89EB}"/>
    <cellStyle name="20 % - Akzent4" xfId="3465" hidden="1" xr:uid="{1B10AF7C-5E47-40C0-BF8E-695E8E1D7E62}"/>
    <cellStyle name="20 % - Akzent4 2" xfId="409" xr:uid="{06E05104-D9D4-4E9C-9915-80498FFED625}"/>
    <cellStyle name="20 % - Akzent4 3" xfId="278" xr:uid="{DA80064A-5FD5-4745-9A01-F41E9A6480FF}"/>
    <cellStyle name="20 % - Akzent5" xfId="94" hidden="1" xr:uid="{07CC7510-4A4B-44FC-8EE4-F67E4C10C2E4}"/>
    <cellStyle name="20 % - Akzent5" xfId="963" hidden="1" xr:uid="{392891C2-A93C-4B27-A425-D0540D8153A8}"/>
    <cellStyle name="20 % - Akzent5" xfId="1256" hidden="1" xr:uid="{6AB0F5C9-3CA5-49E7-B859-351ACCDDE444}"/>
    <cellStyle name="20 % - Akzent5" xfId="1143" hidden="1" xr:uid="{EBFB2AA2-F12E-40E1-8414-B8D64E465786}"/>
    <cellStyle name="20 % - Akzent5" xfId="1668" hidden="1" xr:uid="{578B080F-547E-4FBA-ACCB-ED6046209C56}"/>
    <cellStyle name="20 % - Akzent5" xfId="1749" hidden="1" xr:uid="{589751EA-9B3C-461F-BF96-5436C3859AB6}"/>
    <cellStyle name="20 % - Akzent5" xfId="1912" hidden="1" xr:uid="{E18EEC53-C756-4E9D-92BA-F18A163C921B}"/>
    <cellStyle name="20 % - Akzent5" xfId="1203" hidden="1" xr:uid="{D8B8C9B5-4134-4800-9940-890039A21056}"/>
    <cellStyle name="20 % - Akzent5" xfId="2346" hidden="1" xr:uid="{C4A7341A-C383-4EBB-B53F-828995663BDB}"/>
    <cellStyle name="20 % - Akzent5" xfId="2541" hidden="1" xr:uid="{F7D5C104-B9DE-4F7D-BF98-CE22E86B29DE}"/>
    <cellStyle name="20 % - Akzent5" xfId="2820" hidden="1" xr:uid="{39D71F4E-9207-4BB2-B9D5-8A89313AD645}"/>
    <cellStyle name="20 % - Akzent5" xfId="2711" hidden="1" xr:uid="{1C538287-5562-4AA6-AD2F-42754F265C3B}"/>
    <cellStyle name="20 % - Akzent5" xfId="3231" hidden="1" xr:uid="{7B25D66C-D6F7-4E69-8417-6F04C2713278}"/>
    <cellStyle name="20 % - Akzent5" xfId="3306" hidden="1" xr:uid="{87D3F2FD-988D-42D9-8D74-9A12405C24AD}"/>
    <cellStyle name="20 % - Akzent5" xfId="3453" hidden="1" xr:uid="{7B3F1755-27AA-4AA3-A3EB-CA0739F11156}"/>
    <cellStyle name="20 % - Akzent5" xfId="2771" hidden="1" xr:uid="{B4BD3F5B-A71E-4C45-BC44-389DCF973A0E}"/>
    <cellStyle name="20 % - Akzent5 2" xfId="410" xr:uid="{4C695907-88D1-4DC0-9B1C-6B69443B8464}"/>
    <cellStyle name="20 % - Akzent5 3" xfId="279" xr:uid="{E3C4F8DA-D8AB-4701-A2AD-4A690AABFD1E}"/>
    <cellStyle name="20 % - Akzent6" xfId="98" hidden="1" xr:uid="{2FB27F06-4D8A-4E41-8FA2-FDA54F5F3657}"/>
    <cellStyle name="20 % - Akzent6" xfId="966" hidden="1" xr:uid="{2E5E2979-1B88-44E8-A3F0-522D45A80B94}"/>
    <cellStyle name="20 % - Akzent6" xfId="1125" hidden="1" xr:uid="{4E685A6F-6CD6-40C8-A04B-129F5B2147C5}"/>
    <cellStyle name="20 % - Akzent6" xfId="1838" hidden="1" xr:uid="{58A886A4-A538-4BA5-9D0A-9C6F2CC3A1D2}"/>
    <cellStyle name="20 % - Akzent6" xfId="1246" hidden="1" xr:uid="{2DE4434A-D183-46AA-97DF-C7B02C48CAC8}"/>
    <cellStyle name="20 % - Akzent6" xfId="1826" hidden="1" xr:uid="{BE44EF47-E745-4210-91FB-BD42160CA72B}"/>
    <cellStyle name="20 % - Akzent6" xfId="1119" hidden="1" xr:uid="{6145A02F-3F3A-4890-B40B-B084E90669F6}"/>
    <cellStyle name="20 % - Akzent6" xfId="2298" hidden="1" xr:uid="{9BC4006E-7444-4951-A7FC-540C13A6E681}"/>
    <cellStyle name="20 % - Akzent6" xfId="2350" hidden="1" xr:uid="{F4AA5ED9-D77A-46E5-AF7F-D5844DEBD9A4}"/>
    <cellStyle name="20 % - Akzent6" xfId="2544" hidden="1" xr:uid="{48B09CBC-C724-48CA-B080-E01B4D5378E5}"/>
    <cellStyle name="20 % - Akzent6" xfId="2693" hidden="1" xr:uid="{A1DB0A78-8A37-4DE6-9CAB-727F9C172883}"/>
    <cellStyle name="20 % - Akzent6" xfId="3386" hidden="1" xr:uid="{AE508293-1A88-47E2-BDEA-C1F57EACC642}"/>
    <cellStyle name="20 % - Akzent6" xfId="2811" hidden="1" xr:uid="{A697935C-D507-4DF1-AACF-781E2952D950}"/>
    <cellStyle name="20 % - Akzent6" xfId="3375" hidden="1" xr:uid="{CBE6FF10-3B7E-41AD-9EAF-39B50301E986}"/>
    <cellStyle name="20 % - Akzent6" xfId="2687" hidden="1" xr:uid="{C31894BD-4CAF-45E7-BE48-3143094202D2}"/>
    <cellStyle name="20 % - Akzent6" xfId="3468" hidden="1" xr:uid="{9F0D5C5D-A65A-4776-BC21-E1A9EED4DBB0}"/>
    <cellStyle name="20 % - Akzent6 2" xfId="411" xr:uid="{4A316373-81FB-4BCB-8159-AAFFF65E2C34}"/>
    <cellStyle name="20 % - Akzent6 3" xfId="280" xr:uid="{98268EDF-D30E-41F4-B5D9-7845AEB1E5F8}"/>
    <cellStyle name="20% - Accent1 2" xfId="112" xr:uid="{91A0D4CC-1878-451B-A664-65A7CD31BD11}"/>
    <cellStyle name="20% - Accent1 3" xfId="232" xr:uid="{2072859F-07EB-4489-BE57-1A0ADDB3295B}"/>
    <cellStyle name="20% - Accent2 2" xfId="113" xr:uid="{E5E91037-578F-4D85-96D9-81BACB173ECF}"/>
    <cellStyle name="20% - Accent2 3" xfId="233" xr:uid="{7E0FABFD-2E5F-40D2-BDEF-2181DC0D9368}"/>
    <cellStyle name="20% - Accent3 2" xfId="114" xr:uid="{822FDF04-7DA5-4E7F-97DF-DF09810B1B31}"/>
    <cellStyle name="20% - Accent3 3" xfId="234" xr:uid="{888F07A6-8FAE-493C-8812-05F183B48824}"/>
    <cellStyle name="20% - Accent4 2" xfId="115" xr:uid="{C433B36E-4BEB-45BE-83FD-AEFCE8B70FD3}"/>
    <cellStyle name="20% - Accent4 3" xfId="235" xr:uid="{DCAFF3C8-F050-4F35-ABD8-45AB2776018F}"/>
    <cellStyle name="20% - Accent5 2" xfId="116" xr:uid="{51552E71-1DF6-4557-AFFB-B1B9782BB297}"/>
    <cellStyle name="20% - Accent5 3" xfId="236" xr:uid="{37CCCC2B-73D0-4E8B-8124-1AE892492CFC}"/>
    <cellStyle name="20% - Accent6 2" xfId="117" xr:uid="{1116A0BC-0642-4FC2-A61D-A4EB08C34039}"/>
    <cellStyle name="20% - Accent6 3" xfId="237" xr:uid="{BDF4E3AA-0F2B-4754-897C-98E6E9D9F88D}"/>
    <cellStyle name="2x indented GHG Textfiels" xfId="10" xr:uid="{00000000-0005-0000-0000-000000000000}"/>
    <cellStyle name="2x indented GHG Textfiels 2" xfId="118" xr:uid="{C27D0DDB-BC1D-4F58-A8F0-A6B9EB3B12A8}"/>
    <cellStyle name="2x indented GHG Textfiels 2 2" xfId="119" xr:uid="{68BB5993-D72C-4D8F-83CD-665B3E8A6580}"/>
    <cellStyle name="2x indented GHG Textfiels 3" xfId="120" xr:uid="{828756CD-54C0-4085-9CFB-A873C8695244}"/>
    <cellStyle name="2x indented GHG Textfiels 3 2" xfId="433" xr:uid="{98C76B46-9C82-43C9-91BD-C9DCA82B8DBC}"/>
    <cellStyle name="2x indented GHG Textfiels 3 2 2" xfId="563" xr:uid="{D36E32FB-6974-4C20-AB7A-4EBC6FE91FB5}"/>
    <cellStyle name="2x indented GHG Textfiels 3 2 2 2" xfId="778" xr:uid="{9DCA11F5-3FA8-4221-B6B8-B971ACF03F63}"/>
    <cellStyle name="2x indented GHG Textfiels 3 2 2 2 2" xfId="1491" xr:uid="{96B9F1DD-8B11-473F-BE33-F2D55C18023C}"/>
    <cellStyle name="2x indented GHG Textfiels 3 2 2 2 2 2" xfId="3055" xr:uid="{48C164A3-33F1-4945-9DBD-19B3399D503D}"/>
    <cellStyle name="2x indented GHG Textfiels 3 2 2 2 3" xfId="1050" xr:uid="{03857983-E4D6-4D64-86C5-A3D6B35AAA88}"/>
    <cellStyle name="2x indented GHG Textfiels 3 2 2 2 3 2" xfId="2620" xr:uid="{77317F4F-423C-46D3-8F61-C56E8DA73578}"/>
    <cellStyle name="2x indented GHG Textfiels 3 2 2 2 4" xfId="2141" xr:uid="{4E8BC024-56D0-4D26-9DE0-F322AA82D67A}"/>
    <cellStyle name="2x indented GHG Textfiels 3 2 2 3" xfId="1283" xr:uid="{0CF28C5B-11F1-4966-881D-B357254A25A7}"/>
    <cellStyle name="2x indented GHG Textfiels 3 2 2 3 2" xfId="2847" xr:uid="{5355728F-F6EB-4C71-AECE-846277F891B7}"/>
    <cellStyle name="2x indented GHG Textfiels 3 2 2 4" xfId="1242" xr:uid="{300BE154-E514-4A84-ABF4-3385D5CC7C21}"/>
    <cellStyle name="2x indented GHG Textfiels 3 2 2 4 2" xfId="2808" xr:uid="{3FD16A8C-0CA9-4637-BC90-5CB1AAF9688A}"/>
    <cellStyle name="2x indented GHG Textfiels 3 2 2 5" xfId="1935" xr:uid="{058C67C8-9273-45A7-8690-B6AE43B7EEB4}"/>
    <cellStyle name="2x indented GHG Textfiels 3 2 3" xfId="741" xr:uid="{27EF56E5-45FB-45D6-AD3B-9D32523CE539}"/>
    <cellStyle name="2x indented GHG Textfiels 3 2 3 2" xfId="1454" xr:uid="{9DBA80FC-425D-4EDA-A68D-AA228D3FDE1C}"/>
    <cellStyle name="2x indented GHG Textfiels 3 2 3 2 2" xfId="3018" xr:uid="{EFE11931-B29F-46A8-8EB5-128F7956D9FE}"/>
    <cellStyle name="2x indented GHG Textfiels 3 2 3 3" xfId="97" xr:uid="{B74BD5CA-C5BD-4F7A-8B38-061D0222CF29}"/>
    <cellStyle name="2x indented GHG Textfiels 3 2 3 3 2" xfId="2349" xr:uid="{C070D85B-5B3B-42C7-880D-8BD8EA065DEF}"/>
    <cellStyle name="2x indented GHG Textfiels 3 2 3 4" xfId="2104" xr:uid="{5D0A5F69-C797-4992-809C-FBA68CBCC86C}"/>
    <cellStyle name="2x indented GHG Textfiels 3 3" xfId="381" xr:uid="{ECF637EA-C8AD-4AFA-AA0E-E3F81D5A7111}"/>
    <cellStyle name="2x indented GHG Textfiels 3 3 2" xfId="668" xr:uid="{CBC65749-3BE8-4E3A-8B7E-8C4078AEC252}"/>
    <cellStyle name="2x indented GHG Textfiels 3 3 2 2" xfId="883" xr:uid="{2167847D-E28D-4297-BAA2-8BDD45470C4E}"/>
    <cellStyle name="2x indented GHG Textfiels 3 3 2 2 2" xfId="1596" xr:uid="{D5367954-9B85-4762-9BFA-C593C510CCFB}"/>
    <cellStyle name="2x indented GHG Textfiels 3 3 2 2 2 2" xfId="3160" xr:uid="{69F8880D-7BF6-4DF3-AB89-E062F566E6AE}"/>
    <cellStyle name="2x indented GHG Textfiels 3 3 2 2 3" xfId="1228" xr:uid="{F4A2FEB1-0B4A-4863-AF8D-E5471C3D9A36}"/>
    <cellStyle name="2x indented GHG Textfiels 3 3 2 2 3 2" xfId="2795" xr:uid="{54EA6FF3-0EDB-4574-9FB5-FDE3CF36B57D}"/>
    <cellStyle name="2x indented GHG Textfiels 3 3 2 2 4" xfId="2246" xr:uid="{545A1733-F925-4057-B3F6-152E6C2EB55B}"/>
    <cellStyle name="2x indented GHG Textfiels 3 3 2 3" xfId="1388" xr:uid="{15620EDC-20CE-4EA9-BA12-B57C0C902F75}"/>
    <cellStyle name="2x indented GHG Textfiels 3 3 2 3 2" xfId="2952" xr:uid="{58BDE6EC-B5A6-48A1-8182-118A05CC2504}"/>
    <cellStyle name="2x indented GHG Textfiels 3 3 2 4" xfId="1882" xr:uid="{D5DC4F37-5FC5-48B2-8BCE-48082C028730}"/>
    <cellStyle name="2x indented GHG Textfiels 3 3 2 4 2" xfId="3424" xr:uid="{82C9D6ED-2DB7-43DD-AE5A-27B0FCB9325D}"/>
    <cellStyle name="2x indented GHG Textfiels 3 3 2 5" xfId="2040" xr:uid="{B35E11F2-2A2D-46BF-9ED1-C25F01014807}"/>
    <cellStyle name="2x indented GHG Textfiels 3 3 3" xfId="670" xr:uid="{B458F501-1E4A-4D61-AFAD-786CB1A46B8C}"/>
    <cellStyle name="2x indented GHG Textfiels 3 3 3 2" xfId="885" xr:uid="{3877A32B-1D91-45E8-A541-35FA924CD46D}"/>
    <cellStyle name="2x indented GHG Textfiels 3 3 3 2 2" xfId="1598" xr:uid="{CE037B8D-B8FB-438D-B9FF-592879A0E267}"/>
    <cellStyle name="2x indented GHG Textfiels 3 3 3 2 2 2" xfId="3162" xr:uid="{BC72084C-E0BC-4306-9618-B4F24C2AF30B}"/>
    <cellStyle name="2x indented GHG Textfiels 3 3 3 2 3" xfId="1698" xr:uid="{93BFA84F-E739-475E-A620-7657CB8529A4}"/>
    <cellStyle name="2x indented GHG Textfiels 3 3 3 2 3 2" xfId="3258" xr:uid="{6CA2F9F3-493C-4896-BF5F-8A047B0B89F5}"/>
    <cellStyle name="2x indented GHG Textfiels 3 3 3 2 4" xfId="2248" xr:uid="{74F363E1-1052-4E54-95EE-55A2488BDC61}"/>
    <cellStyle name="2x indented GHG Textfiels 3 3 3 3" xfId="1390" xr:uid="{B442264E-A2EA-4857-A9A8-61BA6E8A824B}"/>
    <cellStyle name="2x indented GHG Textfiels 3 3 3 3 2" xfId="2954" xr:uid="{FC9CDF27-31B3-4A82-80C3-BF2A0D3E6787}"/>
    <cellStyle name="2x indented GHG Textfiels 3 3 3 4" xfId="931" xr:uid="{93AB9CBD-7AAC-445E-9E51-15928869A48B}"/>
    <cellStyle name="2x indented GHG Textfiels 3 3 3 4 2" xfId="2510" xr:uid="{60562CAC-28AF-4B4D-A816-186A65C9F7AC}"/>
    <cellStyle name="2x indented GHG Textfiels 3 3 3 5" xfId="2042" xr:uid="{0EC932EB-74A8-4E7A-984E-B8B5E4783CEB}"/>
    <cellStyle name="2x indented GHG Textfiels 3 3 4" xfId="566" xr:uid="{0135E709-A365-40C2-B411-D0A9291DF5AC}"/>
    <cellStyle name="2x indented GHG Textfiels 3 3 4 2" xfId="781" xr:uid="{7B3E6FA1-373E-4757-A358-37E4BD4D6CB7}"/>
    <cellStyle name="2x indented GHG Textfiels 3 3 4 2 2" xfId="1494" xr:uid="{1C2732AD-FB8A-4345-A469-7036AF6191AF}"/>
    <cellStyle name="2x indented GHG Textfiels 3 3 4 2 2 2" xfId="3058" xr:uid="{D0F990FD-FCA0-43F4-A525-7851CC8D941A}"/>
    <cellStyle name="2x indented GHG Textfiels 3 3 4 2 3" xfId="1110" xr:uid="{F877C531-C9E4-4DC2-962C-E23A968EAD7B}"/>
    <cellStyle name="2x indented GHG Textfiels 3 3 4 2 3 2" xfId="2678" xr:uid="{C16CF161-412A-455B-BE05-D280D1F1D40B}"/>
    <cellStyle name="2x indented GHG Textfiels 3 3 4 2 4" xfId="2144" xr:uid="{C3C424E4-2B80-4CAC-8450-62C29EC76CFF}"/>
    <cellStyle name="2x indented GHG Textfiels 3 3 4 3" xfId="1286" xr:uid="{9E9D7A23-AE9E-43AA-8841-1E22E538CFE2}"/>
    <cellStyle name="2x indented GHG Textfiels 3 3 4 3 2" xfId="2850" xr:uid="{25C16908-269B-4D17-9025-968B6B6C816A}"/>
    <cellStyle name="2x indented GHG Textfiels 3 3 4 4" xfId="1019" xr:uid="{A41E20A6-2984-4EAE-80FC-34CE19514AA9}"/>
    <cellStyle name="2x indented GHG Textfiels 3 3 4 4 2" xfId="2590" xr:uid="{AC687607-6C33-4305-AB21-59BB157CF6C7}"/>
    <cellStyle name="2x indented GHG Textfiels 3 3 4 5" xfId="1938" xr:uid="{A8A0112F-EE8A-443A-8318-624FF8E81BC5}"/>
    <cellStyle name="2x indented GHG Textfiels 3 3 5" xfId="1162" xr:uid="{22F2C4A2-0103-42EA-A4C5-2AF14E5876BB}"/>
    <cellStyle name="2x indented GHG Textfiels 3 3 5 2" xfId="2730" xr:uid="{271E35C7-380A-463E-9478-C314B9B59C57}"/>
    <cellStyle name="2x indented GHG Textfiels 3 3 6" xfId="1732" xr:uid="{77196668-FB8C-4CBA-A943-4B10DCAD5381}"/>
    <cellStyle name="2x indented GHG Textfiels 3 3 6 2" xfId="3290" xr:uid="{1F5196F1-919E-4D78-9105-124125B8EDCE}"/>
    <cellStyle name="2x indented GHG Textfiels 3 3 7" xfId="1669" xr:uid="{2A23D71B-70C9-4A6A-B875-50367E89DB1E}"/>
    <cellStyle name="40 % - Akzent1" xfId="79" hidden="1" xr:uid="{38503667-8FF3-4D60-9218-C3E85C270BF2}"/>
    <cellStyle name="40 % - Akzent1" xfId="950" hidden="1" xr:uid="{39D5D24A-4500-438C-803A-BCF79B286C02}"/>
    <cellStyle name="40 % - Akzent1" xfId="1216" hidden="1" xr:uid="{4D0E95D9-C2C7-4BE8-BBD1-28BF63BF0E63}"/>
    <cellStyle name="40 % - Akzent1" xfId="1126" hidden="1" xr:uid="{FC76EC51-62F6-4ADB-835E-44EFF69A25C8}"/>
    <cellStyle name="40 % - Akzent1" xfId="19" hidden="1" xr:uid="{91875C2C-0011-4619-A6C9-F266002867FF}"/>
    <cellStyle name="40 % - Akzent1" xfId="1866" hidden="1" xr:uid="{0220B088-994A-4AC6-9B22-1565AD9E3BA4}"/>
    <cellStyle name="40 % - Akzent1" xfId="1915" hidden="1" xr:uid="{05EBCBA8-DD49-46C1-9B65-79CDBCABE292}"/>
    <cellStyle name="40 % - Akzent1" xfId="1761" hidden="1" xr:uid="{E4AA89B6-0D72-4DE6-A8D1-0A1324594A28}"/>
    <cellStyle name="40 % - Akzent1" xfId="2332" hidden="1" xr:uid="{4009774F-2C05-47D9-9EC0-383E2F3631F8}"/>
    <cellStyle name="40 % - Akzent1" xfId="2528" hidden="1" xr:uid="{AF344BEC-3F5C-4CCA-81F8-7330861E907E}"/>
    <cellStyle name="40 % - Akzent1" xfId="2783" hidden="1" xr:uid="{693842AF-FFFC-42E7-BDAD-7A01D12EBBD6}"/>
    <cellStyle name="40 % - Akzent1" xfId="2694" hidden="1" xr:uid="{65A63435-57E0-4F4E-8D55-F25DD582EBA4}"/>
    <cellStyle name="40 % - Akzent1" xfId="2306" hidden="1" xr:uid="{6E3B0E3A-4A56-404A-9971-70CDD87D001B}"/>
    <cellStyle name="40 % - Akzent1" xfId="3410" hidden="1" xr:uid="{E65F7DCE-E338-4438-A5EC-AA2719A1DBBB}"/>
    <cellStyle name="40 % - Akzent1" xfId="3456" hidden="1" xr:uid="{251305CE-BAB6-48C6-984B-74B000F01D9A}"/>
    <cellStyle name="40 % - Akzent1" xfId="3318" hidden="1" xr:uid="{705BC3E4-E97E-43E7-9F12-A03A598EEA07}"/>
    <cellStyle name="40 % - Akzent1 2" xfId="412" xr:uid="{E95433A2-D8F5-4FE9-B0F0-4009D382BB70}"/>
    <cellStyle name="40 % - Akzent1 3" xfId="281" xr:uid="{052B8E94-818D-48B6-B45B-E4DAE741D003}"/>
    <cellStyle name="40 % - Akzent2" xfId="83" hidden="1" xr:uid="{53CFFBF0-FB54-4C6C-8B42-B1C85BFE7A5C}"/>
    <cellStyle name="40 % - Akzent2" xfId="953" hidden="1" xr:uid="{E6158682-5755-43B6-9F9F-C1A5340E7424}"/>
    <cellStyle name="40 % - Akzent2" xfId="1249" hidden="1" xr:uid="{26E4DF64-3DED-4D10-8949-114A945360D7}"/>
    <cellStyle name="40 % - Akzent2" xfId="1857" hidden="1" xr:uid="{4D8C5362-5C86-46C9-A48C-6F548226ABE3}"/>
    <cellStyle name="40 % - Akzent2" xfId="1128" hidden="1" xr:uid="{351F23D5-E730-4FA1-BB58-954771F5FFEB}"/>
    <cellStyle name="40 % - Akzent2" xfId="1744" hidden="1" xr:uid="{F4107C9A-906C-48D4-AFD8-9B1F54D3EA68}"/>
    <cellStyle name="40 % - Akzent2" xfId="1156" hidden="1" xr:uid="{89C7F926-8CFE-453B-83C0-F67C4D287EF8}"/>
    <cellStyle name="40 % - Akzent2" xfId="2301" hidden="1" xr:uid="{590FE62F-3DC3-47FD-A684-BD0B0C6F6B27}"/>
    <cellStyle name="40 % - Akzent2" xfId="2335" hidden="1" xr:uid="{EEA613AF-24F7-4966-A71C-5D456BD3F0C8}"/>
    <cellStyle name="40 % - Akzent2" xfId="2531" hidden="1" xr:uid="{539B80CA-5E78-4D84-AE3A-F6B8286737AC}"/>
    <cellStyle name="40 % - Akzent2" xfId="2814" hidden="1" xr:uid="{6997B89F-11FC-417B-BD33-9A9A7F476450}"/>
    <cellStyle name="40 % - Akzent2" xfId="3402" hidden="1" xr:uid="{0E701895-6242-4EB2-ABF8-CB5CB7891A34}"/>
    <cellStyle name="40 % - Akzent2" xfId="2696" hidden="1" xr:uid="{7215B800-42F9-4DAC-9A84-698774CE012D}"/>
    <cellStyle name="40 % - Akzent2" xfId="3302" hidden="1" xr:uid="{8F5A96AA-03AC-4A84-B86A-E6E5A92350A0}"/>
    <cellStyle name="40 % - Akzent2" xfId="2724" hidden="1" xr:uid="{6A2BCA60-3146-45AD-BA74-487877CF3B69}"/>
    <cellStyle name="40 % - Akzent2" xfId="3471" hidden="1" xr:uid="{405AFFA3-1BE9-42C0-9E68-F9DEAB4FCD08}"/>
    <cellStyle name="40 % - Akzent2 2" xfId="413" xr:uid="{9492197F-3E9B-4BAD-B44F-B629C4B980AF}"/>
    <cellStyle name="40 % - Akzent2 3" xfId="282" xr:uid="{7C18A41F-DBCB-4C74-A3BB-BD25789AA14B}"/>
    <cellStyle name="40 % - Akzent3" xfId="87" hidden="1" xr:uid="{AC6A67E2-C4B0-4D20-A570-C324B9BEB9BF}"/>
    <cellStyle name="40 % - Akzent3" xfId="956" hidden="1" xr:uid="{23705EF2-38F6-4C53-80A9-4D7EBB7B80D0}"/>
    <cellStyle name="40 % - Akzent3" xfId="1259" hidden="1" xr:uid="{3B2DAACF-2CCF-4D0E-92D1-DFA77A5F31AC}"/>
    <cellStyle name="40 % - Akzent3" xfId="1849" hidden="1" xr:uid="{17126B5D-DC9F-4E4C-AF36-22B878EC75A6}"/>
    <cellStyle name="40 % - Akzent3" xfId="1784" hidden="1" xr:uid="{0BF5F4B9-6454-4886-927F-F630FD56872C}"/>
    <cellStyle name="40 % - Akzent3" xfId="1711" hidden="1" xr:uid="{FCD89CA1-4245-46AD-8BD8-0BBDEB590728}"/>
    <cellStyle name="40 % - Akzent3" xfId="1914" hidden="1" xr:uid="{8DE3DAF8-E627-453F-8FE3-7FA49B07915D}"/>
    <cellStyle name="40 % - Akzent3" xfId="2299" hidden="1" xr:uid="{2D966028-9375-43A0-B32B-EFDE66FC4915}"/>
    <cellStyle name="40 % - Akzent3" xfId="2339" hidden="1" xr:uid="{9FB84C46-237C-417D-8EE5-13622E36041D}"/>
    <cellStyle name="40 % - Akzent3" xfId="2534" hidden="1" xr:uid="{4C9346EC-BC8C-46B4-B508-F8C304EEF352}"/>
    <cellStyle name="40 % - Akzent3" xfId="2823" hidden="1" xr:uid="{A61B57A3-5C6D-4EDD-AA58-EEC646A4987A}"/>
    <cellStyle name="40 % - Akzent3" xfId="3394" hidden="1" xr:uid="{303601FC-23E1-4160-8256-7ED78133A5FD}"/>
    <cellStyle name="40 % - Akzent3" xfId="3337" hidden="1" xr:uid="{D10092AF-F2AB-4488-A1B7-0D8A88212DB6}"/>
    <cellStyle name="40 % - Akzent3" xfId="3271" hidden="1" xr:uid="{0E9CDD05-F0C0-4B5B-8509-6BBAE940F7A9}"/>
    <cellStyle name="40 % - Akzent3" xfId="3455" hidden="1" xr:uid="{A48B7114-96A7-47D0-966E-2B81D25D06CF}"/>
    <cellStyle name="40 % - Akzent3" xfId="3469" hidden="1" xr:uid="{F64E1C71-A540-4ED0-8D72-9638F8E70371}"/>
    <cellStyle name="40 % - Akzent3 2" xfId="414" xr:uid="{1B448503-2A17-4AA2-89EE-41EE6419446D}"/>
    <cellStyle name="40 % - Akzent3 3" xfId="283" xr:uid="{735C9F4B-9C5E-4096-B5A8-AB645529C9B9}"/>
    <cellStyle name="40 % - Akzent4" xfId="91" hidden="1" xr:uid="{B6641DEA-45D1-47A9-B4FB-4A7DF508209F}"/>
    <cellStyle name="40 % - Akzent4" xfId="960" hidden="1" xr:uid="{7AB905FE-BE45-4A68-BEA0-A417E6F3A4E2}"/>
    <cellStyle name="40 % - Akzent4" xfId="1255" hidden="1" xr:uid="{61690DD1-C988-420F-9446-6659E0D9DAF9}"/>
    <cellStyle name="40 % - Akzent4" xfId="1830" hidden="1" xr:uid="{3A2A05CB-6F1F-466B-9AFB-205BECF6377B}"/>
    <cellStyle name="40 % - Akzent4" xfId="1870" hidden="1" xr:uid="{FE0ACAC6-A1D4-4A59-8F6B-EA4C207B60C9}"/>
    <cellStyle name="40 % - Akzent4" xfId="1017" hidden="1" xr:uid="{7756AE6A-77F0-4C1D-AAA1-92B77EBD1B7B}"/>
    <cellStyle name="40 % - Akzent4" xfId="1730" hidden="1" xr:uid="{890E460D-B3A4-4CBB-B526-FD8BC3606DA0}"/>
    <cellStyle name="40 % - Akzent4" xfId="2297" hidden="1" xr:uid="{9E58C247-8CE5-4507-867C-75A400293A2C}"/>
    <cellStyle name="40 % - Akzent4" xfId="2343" hidden="1" xr:uid="{3CFABBC4-1248-4BFD-9825-186BAF763296}"/>
    <cellStyle name="40 % - Akzent4" xfId="2538" hidden="1" xr:uid="{C4DE3AAF-B708-40E7-B8A2-B5F6A72B5423}"/>
    <cellStyle name="40 % - Akzent4" xfId="2819" hidden="1" xr:uid="{7C7FAD51-9DC3-4076-8BFD-0C39087EBB1E}"/>
    <cellStyle name="40 % - Akzent4" xfId="3379" hidden="1" xr:uid="{11A20074-BBB7-4BE5-80BD-2C230A42554E}"/>
    <cellStyle name="40 % - Akzent4" xfId="3414" hidden="1" xr:uid="{59314881-214B-4B7D-860A-D717D4EAE56F}"/>
    <cellStyle name="40 % - Akzent4" xfId="2588" hidden="1" xr:uid="{2D3EA7FE-C024-4F92-A982-CBC17A3BE415}"/>
    <cellStyle name="40 % - Akzent4" xfId="3289" hidden="1" xr:uid="{D501B5EA-AA7B-4A61-8519-EDA8BE7636C8}"/>
    <cellStyle name="40 % - Akzent4" xfId="3467" hidden="1" xr:uid="{9324DA2F-457A-4C4D-9219-E8AB6B82F323}"/>
    <cellStyle name="40 % - Akzent4 2" xfId="415" xr:uid="{11292B87-E189-43FE-9363-B773AD511ABB}"/>
    <cellStyle name="40 % - Akzent4 3" xfId="284" xr:uid="{8DD8EB26-54AD-4178-8D99-992ED6307376}"/>
    <cellStyle name="40 % - Akzent5" xfId="95" hidden="1" xr:uid="{54FBFEBB-0E49-47F9-BB4B-5F52ED6D8CB2}"/>
    <cellStyle name="40 % - Akzent5" xfId="964" hidden="1" xr:uid="{DA1A705C-E876-4CD4-99E8-7E8903559F4E}"/>
    <cellStyle name="40 % - Akzent5" xfId="1257" hidden="1" xr:uid="{95984BEE-0655-4DA6-BFFF-EA42B4C1753E}"/>
    <cellStyle name="40 % - Akzent5" xfId="1774" hidden="1" xr:uid="{4999A878-E3EA-4F64-BD61-2C1F28A848C0}"/>
    <cellStyle name="40 % - Akzent5" xfId="983" hidden="1" xr:uid="{DCCB8BF3-35DE-4B94-8381-099656FA5101}"/>
    <cellStyle name="40 % - Akzent5" xfId="1875" hidden="1" xr:uid="{23BA2B41-686D-4CB2-BA14-BAC372754B8E}"/>
    <cellStyle name="40 % - Akzent5" xfId="77" hidden="1" xr:uid="{6C080CEA-C922-4357-9882-3430BB9F6CED}"/>
    <cellStyle name="40 % - Akzent5" xfId="2294" hidden="1" xr:uid="{C2784FA9-C448-4469-9A40-21075259B837}"/>
    <cellStyle name="40 % - Akzent5" xfId="2347" hidden="1" xr:uid="{C59EAA9B-1381-4563-B2CD-8583BC61402D}"/>
    <cellStyle name="40 % - Akzent5" xfId="2542" hidden="1" xr:uid="{01F78116-5EAC-49CB-B429-093450C74670}"/>
    <cellStyle name="40 % - Akzent5" xfId="2821" hidden="1" xr:uid="{DC2B97CF-DAA1-4E61-80B3-EB59736196A3}"/>
    <cellStyle name="40 % - Akzent5" xfId="3329" hidden="1" xr:uid="{C5760EC7-F947-46AC-8766-8B48380F2D31}"/>
    <cellStyle name="40 % - Akzent5" xfId="2557" hidden="1" xr:uid="{FE48604D-8E3A-4947-A884-92A6660FFC51}"/>
    <cellStyle name="40 % - Akzent5" xfId="3418" hidden="1" xr:uid="{D6886ED3-DF7D-4EFB-9C7D-B8E4979FBEDD}"/>
    <cellStyle name="40 % - Akzent5" xfId="2330" hidden="1" xr:uid="{DB6964A6-7D3C-4BC7-A0A0-C96963B48487}"/>
    <cellStyle name="40 % - Akzent5" xfId="3464" hidden="1" xr:uid="{3D7F282B-351E-474C-993A-AFC008AA2378}"/>
    <cellStyle name="40 % - Akzent5 2" xfId="416" xr:uid="{C2303C07-8BC8-49EE-98E3-B48C68298352}"/>
    <cellStyle name="40 % - Akzent5 3" xfId="285" xr:uid="{346AE853-51EE-4702-A2DF-BED3775E5180}"/>
    <cellStyle name="40 % - Akzent6" xfId="99" hidden="1" xr:uid="{D09A391F-5083-4A9F-83C6-41DBBFFB0D65}"/>
    <cellStyle name="40 % - Akzent6" xfId="967" hidden="1" xr:uid="{19A02FFF-38CA-4A6E-983A-7808C9954DC3}"/>
    <cellStyle name="40 % - Akzent6" xfId="1250" hidden="1" xr:uid="{E28575F9-96FE-486E-85E8-8B94C162BD46}"/>
    <cellStyle name="40 % - Akzent6" xfId="1718" hidden="1" xr:uid="{F35CF87F-8521-4E64-B061-39A063CBD8AD}"/>
    <cellStyle name="40 % - Akzent6" xfId="1704" hidden="1" xr:uid="{0886A633-BFE0-4079-9F5A-75BCA0F21CD4}"/>
    <cellStyle name="40 % - Akzent6" xfId="1819" hidden="1" xr:uid="{55BCE064-5763-40C4-9060-77E18E5A8EA3}"/>
    <cellStyle name="40 % - Akzent6" xfId="1834" hidden="1" xr:uid="{73F2D407-0254-495E-B132-55A664112A62}"/>
    <cellStyle name="40 % - Akzent6" xfId="2290" hidden="1" xr:uid="{2C3F66FF-666D-400E-80B8-44FB8B96F9EF}"/>
    <cellStyle name="40 % - Akzent6" xfId="2351" hidden="1" xr:uid="{7B325102-FBF5-401E-A2FB-F9F9A83C9390}"/>
    <cellStyle name="40 % - Akzent6" xfId="2545" hidden="1" xr:uid="{6DF62FFB-B96F-4092-BDB4-69D55087E172}"/>
    <cellStyle name="40 % - Akzent6" xfId="2815" hidden="1" xr:uid="{70345D12-315D-45A7-A08E-B50FC2D72BE4}"/>
    <cellStyle name="40 % - Akzent6" xfId="3277" hidden="1" xr:uid="{E50F92E9-6189-401C-AEA0-C39C23E713A0}"/>
    <cellStyle name="40 % - Akzent6" xfId="3264" hidden="1" xr:uid="{0CF0ADA8-79A6-47C4-B9B0-0C4B55CE8B9D}"/>
    <cellStyle name="40 % - Akzent6" xfId="3368" hidden="1" xr:uid="{CE69E3B0-A5F7-4171-AB33-FCEA8DADF668}"/>
    <cellStyle name="40 % - Akzent6" xfId="3383" hidden="1" xr:uid="{FD9FD822-7344-458D-826B-8E7F953E0822}"/>
    <cellStyle name="40 % - Akzent6" xfId="3460" hidden="1" xr:uid="{1425F4DA-42DC-449B-8366-6087460E2D43}"/>
    <cellStyle name="40 % - Akzent6 2" xfId="417" xr:uid="{8A702158-8C05-4F3D-A676-C03D032D4F62}"/>
    <cellStyle name="40 % - Akzent6 3" xfId="286" xr:uid="{80A35A87-369C-4458-92FF-85427A6C445A}"/>
    <cellStyle name="40% - Accent1 2" xfId="121" xr:uid="{3CCA5CB5-2E1F-4212-A31C-98A5985C4C41}"/>
    <cellStyle name="40% - Accent1 3" xfId="238" xr:uid="{8EC1AE10-BD61-4098-AF47-21EE2ACA3DCA}"/>
    <cellStyle name="40% - Accent2 2" xfId="122" xr:uid="{46AF7C6A-E4F7-4650-945C-BEF15D4E3633}"/>
    <cellStyle name="40% - Accent2 3" xfId="239" xr:uid="{2A55C77C-233A-4F28-B030-5BD55FC5A1B2}"/>
    <cellStyle name="40% - Accent3 2" xfId="123" xr:uid="{31BEC172-80A8-4C0A-8EB6-D619BF72A1A3}"/>
    <cellStyle name="40% - Accent3 3" xfId="240" xr:uid="{7B6BF107-1CE8-4A09-8AAD-4A64F8BBF4C6}"/>
    <cellStyle name="40% - Accent4 2" xfId="124" xr:uid="{2DB9318B-E66B-44CC-B3A1-5E7FA8DC753F}"/>
    <cellStyle name="40% - Accent4 3" xfId="241" xr:uid="{8ADFC857-DD19-48A7-925C-3AD4F9273499}"/>
    <cellStyle name="40% - Accent5 2" xfId="125" xr:uid="{FBF1B7D9-6F54-42BB-AB03-5E15E55F6C75}"/>
    <cellStyle name="40% - Accent5 3" xfId="242" xr:uid="{85D1F851-B2F7-4630-B82F-966161F9339F}"/>
    <cellStyle name="40% - Accent6 2" xfId="126" xr:uid="{45D09B62-E738-4D33-AA43-8C8DE0D22322}"/>
    <cellStyle name="40% - Accent6 3" xfId="243" xr:uid="{149FD4F5-A7BF-4A4F-B230-D958CC1F10FA}"/>
    <cellStyle name="5x indented GHG Textfiels" xfId="11" xr:uid="{00000000-0005-0000-0000-000001000000}"/>
    <cellStyle name="5x indented GHG Textfiels 2" xfId="127" xr:uid="{A9565511-603A-4A47-92FE-D9114955B573}"/>
    <cellStyle name="5x indented GHG Textfiels 2 2" xfId="128" xr:uid="{49EB45FB-CBA7-4DBF-AA0C-E661F659BAAB}"/>
    <cellStyle name="5x indented GHG Textfiels 3" xfId="129" xr:uid="{0A92C0F9-D20C-430C-B288-CD8E64BE0F15}"/>
    <cellStyle name="5x indented GHG Textfiels 3 2" xfId="434" xr:uid="{35323B67-1934-443E-B1A8-8BAA0468C559}"/>
    <cellStyle name="5x indented GHG Textfiels 3 3" xfId="382" xr:uid="{58062272-830D-4363-815D-8B7786C72EE7}"/>
    <cellStyle name="5x indented GHG Textfiels 3 3 2" xfId="669" xr:uid="{45F8948B-EC87-4FA5-B92F-715A8DE4B311}"/>
    <cellStyle name="5x indented GHG Textfiels 3 3 2 2" xfId="884" xr:uid="{070B5D6E-A86F-46E7-877C-0E395055E038}"/>
    <cellStyle name="5x indented GHG Textfiels 3 3 2 2 2" xfId="1597" xr:uid="{DC2A6872-76CB-4B79-B896-E9AA82B7FEF5}"/>
    <cellStyle name="5x indented GHG Textfiels 3 3 2 2 2 2" xfId="3161" xr:uid="{C8D688F2-0886-4C5A-9169-AD64F1DA265C}"/>
    <cellStyle name="5x indented GHG Textfiels 3 3 2 2 3" xfId="984" xr:uid="{4CF491A6-D6AC-46ED-AD79-2F5E762D5E70}"/>
    <cellStyle name="5x indented GHG Textfiels 3 3 2 2 3 2" xfId="2558" xr:uid="{43414AF2-22A8-4436-9EC2-6E2D5ABEBE74}"/>
    <cellStyle name="5x indented GHG Textfiels 3 3 2 2 4" xfId="2247" xr:uid="{2EBCEE3B-241B-4ACB-987F-C340DF3AD7B5}"/>
    <cellStyle name="5x indented GHG Textfiels 3 3 2 3" xfId="1389" xr:uid="{5470255A-8590-4D89-B5AF-44A129757709}"/>
    <cellStyle name="5x indented GHG Textfiels 3 3 2 3 2" xfId="2953" xr:uid="{BE9A9593-EFA1-47E8-8523-94DDDB4CE90D}"/>
    <cellStyle name="5x indented GHG Textfiels 3 3 2 4" xfId="982" xr:uid="{265FDB89-50CE-4742-8EF0-92AD805A510D}"/>
    <cellStyle name="5x indented GHG Textfiels 3 3 2 4 2" xfId="2556" xr:uid="{ECAE7AE6-CB2E-4360-9025-116F104DB8C6}"/>
    <cellStyle name="5x indented GHG Textfiels 3 3 2 5" xfId="2041" xr:uid="{5ED558D1-BA94-4990-BF99-77EAB07D685E}"/>
    <cellStyle name="5x indented GHG Textfiels 3 3 3" xfId="616" xr:uid="{859429FA-F71E-4DB8-A5D6-3769E4F132E6}"/>
    <cellStyle name="5x indented GHG Textfiels 3 3 3 2" xfId="831" xr:uid="{CDF3B681-ED4D-46A5-A0FB-D681DE15CF6A}"/>
    <cellStyle name="5x indented GHG Textfiels 3 3 3 2 2" xfId="1544" xr:uid="{109AEAA1-08D6-4C90-9914-31D81A4C24D7}"/>
    <cellStyle name="5x indented GHG Textfiels 3 3 3 2 2 2" xfId="3108" xr:uid="{876E0445-53D6-4543-B3DA-E3A0E08556BB}"/>
    <cellStyle name="5x indented GHG Textfiels 3 3 3 2 3" xfId="1182" xr:uid="{D594B288-AE01-4B97-AC27-35B64E1868B4}"/>
    <cellStyle name="5x indented GHG Textfiels 3 3 3 2 3 2" xfId="2750" xr:uid="{C4651FEC-CE37-4632-8BF9-3852EE898405}"/>
    <cellStyle name="5x indented GHG Textfiels 3 3 3 2 4" xfId="2194" xr:uid="{2BE1B55F-9170-4AF2-8D79-C047F39B5505}"/>
    <cellStyle name="5x indented GHG Textfiels 3 3 3 3" xfId="1336" xr:uid="{BFF9589D-49E3-4DF8-8CBA-D4F0FB7A15C8}"/>
    <cellStyle name="5x indented GHG Textfiels 3 3 3 3 2" xfId="2900" xr:uid="{B0E2EF33-5CBD-4E50-90E0-D80EADC4FAEF}"/>
    <cellStyle name="5x indented GHG Textfiels 3 3 3 4" xfId="970" xr:uid="{82E48B8A-82CD-461D-85F9-5E46F300CFDE}"/>
    <cellStyle name="5x indented GHG Textfiels 3 3 3 4 2" xfId="2547" xr:uid="{85CD6523-D9C5-4BB0-BDAD-D59C131D7DBC}"/>
    <cellStyle name="5x indented GHG Textfiels 3 3 3 5" xfId="1988" xr:uid="{83B04C08-886D-47B4-AC64-FC58332F5AE4}"/>
    <cellStyle name="5x indented GHG Textfiels 3 3 4" xfId="700" xr:uid="{8FCF581E-761D-46BD-A967-A78A8CF1FCE5}"/>
    <cellStyle name="5x indented GHG Textfiels 3 3 4 2" xfId="915" xr:uid="{4322D885-B266-46B1-BCBE-082B57451BEA}"/>
    <cellStyle name="5x indented GHG Textfiels 3 3 4 2 2" xfId="1628" xr:uid="{02EF4630-06B1-4A1B-860A-227730BBF180}"/>
    <cellStyle name="5x indented GHG Textfiels 3 3 4 2 2 2" xfId="3192" xr:uid="{6AE877B3-FB5D-49A6-B70C-E845E1CE446B}"/>
    <cellStyle name="5x indented GHG Textfiels 3 3 4 2 3" xfId="1900" xr:uid="{35F8E711-4F70-4486-9D03-12382FA74C97}"/>
    <cellStyle name="5x indented GHG Textfiels 3 3 4 2 3 2" xfId="3442" xr:uid="{A2126F7B-97F6-432D-9548-E4AB6C564089}"/>
    <cellStyle name="5x indented GHG Textfiels 3 3 4 2 4" xfId="2278" xr:uid="{323A8E37-5AD5-4C66-896A-8A590E00E8AD}"/>
    <cellStyle name="5x indented GHG Textfiels 3 3 4 3" xfId="1420" xr:uid="{79456AAD-FBAD-4D8A-A0AC-BE8544487FCA}"/>
    <cellStyle name="5x indented GHG Textfiels 3 3 4 3 2" xfId="2984" xr:uid="{1D64F8A3-3CB6-4D23-A7AC-A636BFBF53B2}"/>
    <cellStyle name="5x indented GHG Textfiels 3 3 4 4" xfId="1035" xr:uid="{4E23FCDF-CC18-41E0-BFBA-4D56AED82B94}"/>
    <cellStyle name="5x indented GHG Textfiels 3 3 4 4 2" xfId="2606" xr:uid="{14CD059C-BF62-436F-8732-C73D5E8FFB3F}"/>
    <cellStyle name="5x indented GHG Textfiels 3 3 4 5" xfId="2072" xr:uid="{674684F6-6F04-4E12-A765-8FF4E9474637}"/>
    <cellStyle name="5x indented GHG Textfiels 3 3 5" xfId="737" xr:uid="{C2CE3CE9-C51B-40F5-8D3C-068942351D4F}"/>
    <cellStyle name="5x indented GHG Textfiels 3 3 6" xfId="1163" xr:uid="{6843BF24-C817-437F-A097-C485FE1D8C64}"/>
    <cellStyle name="5x indented GHG Textfiels 3 3 6 2" xfId="2731" xr:uid="{FC2F1FBB-F478-43C7-B90F-9CB7BB1B692A}"/>
    <cellStyle name="5x indented GHG Textfiels 3 3 7" xfId="944" xr:uid="{9E7ED601-8FAB-4AA6-8E12-5292282FEBE2}"/>
    <cellStyle name="5x indented GHG Textfiels 3 3 7 2" xfId="2522" xr:uid="{BC9D96C9-87AA-41FA-90FF-C0ACE619EE90}"/>
    <cellStyle name="5x indented GHG Textfiels 3 3 8" xfId="979" xr:uid="{A42A23B7-EA20-4664-83E3-D515625F549C}"/>
    <cellStyle name="5x indented GHG Textfiels_Table 4(II)" xfId="224" xr:uid="{D7215F94-649B-4EFC-B629-37EF0E03199F}"/>
    <cellStyle name="60 % - Akzent1" xfId="80" hidden="1" xr:uid="{99BF9882-5D81-4D75-B0C7-573FF7CEC7C2}"/>
    <cellStyle name="60 % - Akzent1" xfId="951" hidden="1" xr:uid="{A19F86BB-97CF-4777-BAE0-84BE8FADDB8A}"/>
    <cellStyle name="60 % - Akzent1" xfId="1217" hidden="1" xr:uid="{9AE3818F-BB5D-467C-8872-AC1F450E5132}"/>
    <cellStyle name="60 % - Akzent1" xfId="1252" hidden="1" xr:uid="{CC11B3AB-D2BA-46D0-BA6B-5E48312DE8D8}"/>
    <cellStyle name="60 % - Akzent1" xfId="1739" hidden="1" xr:uid="{4E1F6139-6E3E-4E68-9737-ECEA1BAE34B8}"/>
    <cellStyle name="60 % - Akzent1" xfId="1782" hidden="1" xr:uid="{F5B1DCD1-39E6-44F0-B8F6-B8DCCEBE03F9}"/>
    <cellStyle name="60 % - Akzent1" xfId="1680" hidden="1" xr:uid="{18A286CA-0132-484C-9060-8080DE726516}"/>
    <cellStyle name="60 % - Akzent1" xfId="1910" hidden="1" xr:uid="{4ABD0766-80C4-4DBF-97FA-0AD82FD779C0}"/>
    <cellStyle name="60 % - Akzent1" xfId="2333" hidden="1" xr:uid="{A914593C-A52D-4609-9BC5-84FEC8A26BC4}"/>
    <cellStyle name="60 % - Akzent1" xfId="2529" hidden="1" xr:uid="{FB151195-7DA4-436B-BB64-74F53A191B7E}"/>
    <cellStyle name="60 % - Akzent1" xfId="2784" hidden="1" xr:uid="{AC5F95F8-41BB-496F-9181-BB4D65D33FDD}"/>
    <cellStyle name="60 % - Akzent1" xfId="2817" hidden="1" xr:uid="{4E681542-7BFF-45DF-91D1-4B77AA36EFD1}"/>
    <cellStyle name="60 % - Akzent1" xfId="3297" hidden="1" xr:uid="{56497A59-0D28-481E-A227-43622E30714F}"/>
    <cellStyle name="60 % - Akzent1" xfId="3335" hidden="1" xr:uid="{8036BD06-1C83-4A23-A56C-B151DB24B156}"/>
    <cellStyle name="60 % - Akzent1" xfId="3241" hidden="1" xr:uid="{56AE28A5-980B-4FB9-BD98-E42A146427A3}"/>
    <cellStyle name="60 % - Akzent1" xfId="3451" hidden="1" xr:uid="{9F17F66B-6550-4947-9058-3737621AA6F6}"/>
    <cellStyle name="60 % - Akzent1 2" xfId="418" xr:uid="{B1E2BB89-9E77-4C5F-B685-1FEB766A0B1C}"/>
    <cellStyle name="60 % - Akzent1 3" xfId="287" xr:uid="{E0191329-CC10-412A-8D8B-C3FAC1D86D5C}"/>
    <cellStyle name="60 % - Akzent2" xfId="84" hidden="1" xr:uid="{65260D81-764B-452A-8F14-44C6F0CDED50}"/>
    <cellStyle name="60 % - Akzent2" xfId="954" hidden="1" xr:uid="{322A93B3-E264-4369-A755-20B5F4C5649A}"/>
    <cellStyle name="60 % - Akzent2" xfId="1161" hidden="1" xr:uid="{3BA3AA2E-9C5C-4418-8E80-3728DCE771C4}"/>
    <cellStyle name="60 % - Akzent2" xfId="1747" hidden="1" xr:uid="{8765AA77-92F1-4989-906C-FDFF83F536C8}"/>
    <cellStyle name="60 % - Akzent2" xfId="1723" hidden="1" xr:uid="{B533942E-3D34-469D-83DE-79558684CE53}"/>
    <cellStyle name="60 % - Akzent2" xfId="1233" hidden="1" xr:uid="{BE9F44D2-4D53-497D-B929-7BDC2337CBC6}"/>
    <cellStyle name="60 % - Akzent2" xfId="1079" hidden="1" xr:uid="{4D271AE7-0FF9-436A-84FD-DFCC9A289D2F}"/>
    <cellStyle name="60 % - Akzent2" xfId="2292" hidden="1" xr:uid="{D797C3CA-9591-4A61-A1EE-DA06B0489917}"/>
    <cellStyle name="60 % - Akzent2" xfId="2336" hidden="1" xr:uid="{ED9E6D1A-6DB8-4B8B-8EFC-D5934356F919}"/>
    <cellStyle name="60 % - Akzent2" xfId="2532" hidden="1" xr:uid="{F25DF12F-B08E-413D-85FD-FE58B108D2F4}"/>
    <cellStyle name="60 % - Akzent2" xfId="2729" hidden="1" xr:uid="{18062363-2480-431A-8B9E-6415160E2CB8}"/>
    <cellStyle name="60 % - Akzent2" xfId="3305" hidden="1" xr:uid="{EB10DE67-AFF3-4C72-9664-D3B55763FD45}"/>
    <cellStyle name="60 % - Akzent2" xfId="3282" hidden="1" xr:uid="{58E0BEE3-4BF2-4445-B7B1-79BE1136E203}"/>
    <cellStyle name="60 % - Akzent2" xfId="2799" hidden="1" xr:uid="{17A0A9C6-BFC2-4775-9AF9-BBBD09C0EFFB}"/>
    <cellStyle name="60 % - Akzent2" xfId="2647" hidden="1" xr:uid="{49666EB4-B4E2-46E4-A9D2-96EBF9A1C192}"/>
    <cellStyle name="60 % - Akzent2" xfId="3462" hidden="1" xr:uid="{2919B2B0-31B1-45A5-96C6-5B1E4B511DE7}"/>
    <cellStyle name="60 % - Akzent2 2" xfId="419" xr:uid="{336DBFD7-0490-44A3-90EA-1DE9BAAFF4E5}"/>
    <cellStyle name="60 % - Akzent2 3" xfId="288" xr:uid="{72642C2D-C1C4-4CD3-864C-CB199232784B}"/>
    <cellStyle name="60 % - Akzent3" xfId="88" hidden="1" xr:uid="{EEAE12FC-312C-4432-B3BB-6378C9A55145}"/>
    <cellStyle name="60 % - Akzent3" xfId="957" hidden="1" xr:uid="{2C7EBF4C-133B-4B6D-AD50-D8577E45BE2A}"/>
    <cellStyle name="60 % - Akzent3" xfId="1260" hidden="1" xr:uid="{8FA9F623-2BF9-4E36-BE2B-8AF05ABB0E69}"/>
    <cellStyle name="60 % - Akzent3" xfId="1737" hidden="1" xr:uid="{E33263F5-A79C-4046-9C4E-AA50726B0A9F}"/>
    <cellStyle name="60 % - Akzent3" xfId="1135" hidden="1" xr:uid="{E16B92B9-F177-4E56-B1FF-7DE47F83F342}"/>
    <cellStyle name="60 % - Akzent3" xfId="1179" hidden="1" xr:uid="{C6C4ACEE-F509-4314-BD9F-3825A94F9A74}"/>
    <cellStyle name="60 % - Akzent3" xfId="1772" hidden="1" xr:uid="{EC573ED6-67E1-4514-B9BF-9EDA168E838B}"/>
    <cellStyle name="60 % - Akzent3" xfId="2291" hidden="1" xr:uid="{C5AD9C54-5B77-4921-B09A-21340B7A3AB8}"/>
    <cellStyle name="60 % - Akzent3" xfId="2340" hidden="1" xr:uid="{03115F61-5561-4F63-8FF8-CCA3B4FCE882}"/>
    <cellStyle name="60 % - Akzent3" xfId="2535" hidden="1" xr:uid="{49298165-1C77-4109-8C38-DEBE197B8C19}"/>
    <cellStyle name="60 % - Akzent3" xfId="2824" hidden="1" xr:uid="{9C79505B-AD05-45EF-BC03-364BDCD4DDAE}"/>
    <cellStyle name="60 % - Akzent3" xfId="3295" hidden="1" xr:uid="{49EA0E83-220B-41F8-9190-731731BE296F}"/>
    <cellStyle name="60 % - Akzent3" xfId="2703" hidden="1" xr:uid="{CF8AB928-7DAA-4FD6-8E34-463472151154}"/>
    <cellStyle name="60 % - Akzent3" xfId="2747" hidden="1" xr:uid="{BA426010-63F0-4BBE-A3E5-816F7F742870}"/>
    <cellStyle name="60 % - Akzent3" xfId="3327" hidden="1" xr:uid="{81B6AE27-CC03-432B-8133-A1568F71DCA7}"/>
    <cellStyle name="60 % - Akzent3" xfId="3461" hidden="1" xr:uid="{991B3A80-B380-4861-8B00-032FA5D7E0B6}"/>
    <cellStyle name="60 % - Akzent3 2" xfId="420" xr:uid="{CEE76E51-6C1E-4E12-98AD-A2409E3CD0F5}"/>
    <cellStyle name="60 % - Akzent3 3" xfId="289" xr:uid="{A2CDDF42-5279-41D5-B6B5-F0268B931F7F}"/>
    <cellStyle name="60 % - Akzent4" xfId="92" hidden="1" xr:uid="{6AC4BBB0-6B35-4762-9619-2F83B8964A72}"/>
    <cellStyle name="60 % - Akzent4" xfId="961" hidden="1" xr:uid="{F927016D-DD2E-4BE0-9D2C-D70CB60E2B70}"/>
    <cellStyle name="60 % - Akzent4" xfId="1258" hidden="1" xr:uid="{A880FD3F-9697-49D7-B139-465DBDFFB2BF}"/>
    <cellStyle name="60 % - Akzent4" xfId="1708" hidden="1" xr:uid="{2D391AA0-0F82-4350-B542-D36975CE6B01}"/>
    <cellStyle name="60 % - Akzent4" xfId="1868" hidden="1" xr:uid="{DCEEBD3D-2D11-41B0-A440-250E83164BA5}"/>
    <cellStyle name="60 % - Akzent4" xfId="1752" hidden="1" xr:uid="{5FE510B0-9B8E-431A-961C-C0D37DF8FF84}"/>
    <cellStyle name="60 % - Akzent4" xfId="993" hidden="1" xr:uid="{F303707C-977D-46EB-893E-F131F15E6D12}"/>
    <cellStyle name="60 % - Akzent4" xfId="2289" hidden="1" xr:uid="{3F8E67C9-19C3-496D-B890-F137C1EBB7E1}"/>
    <cellStyle name="60 % - Akzent4" xfId="2344" hidden="1" xr:uid="{24841FBF-C66F-4331-BDDA-66C55051CDE2}"/>
    <cellStyle name="60 % - Akzent4" xfId="2539" hidden="1" xr:uid="{1B78ECCB-4677-4764-A2F7-85667846C1C5}"/>
    <cellStyle name="60 % - Akzent4" xfId="2822" hidden="1" xr:uid="{C9ACF2E1-74A4-495A-A5E6-E8AC3C4DBC6E}"/>
    <cellStyle name="60 % - Akzent4" xfId="3268" hidden="1" xr:uid="{5B82BADB-0BB9-467C-B951-14F89EAF061B}"/>
    <cellStyle name="60 % - Akzent4" xfId="3412" hidden="1" xr:uid="{93F84EA9-A439-4969-8662-0BE46898042A}"/>
    <cellStyle name="60 % - Akzent4" xfId="3309" hidden="1" xr:uid="{82AB2307-8721-4B6A-97B4-232ABE8E34B0}"/>
    <cellStyle name="60 % - Akzent4" xfId="2565" hidden="1" xr:uid="{BD78310E-FFAC-43D5-A57B-845383AD6BD2}"/>
    <cellStyle name="60 % - Akzent4" xfId="3459" hidden="1" xr:uid="{A02E4586-0765-40CE-8FD7-8001D3C3D33A}"/>
    <cellStyle name="60 % - Akzent4 2" xfId="421" xr:uid="{2CBCC192-F1D2-4C99-BDA8-F616AC353EB6}"/>
    <cellStyle name="60 % - Akzent4 3" xfId="290" xr:uid="{0DEB1AC7-6D9F-4DC2-9E97-C7964A076BE9}"/>
    <cellStyle name="60 % - Akzent5" xfId="96" hidden="1" xr:uid="{CE71D868-305C-4760-B9CB-D4D991499646}"/>
    <cellStyle name="60 % - Akzent5" xfId="965" hidden="1" xr:uid="{EAF03389-6FD0-489C-9947-D64535B1D248}"/>
    <cellStyle name="60 % - Akzent5" xfId="1157" hidden="1" xr:uid="{4CE4014A-3422-45B5-96D1-7762DF181F48}"/>
    <cellStyle name="60 % - Akzent5" xfId="1860" hidden="1" xr:uid="{20F4AF6C-F8F4-4350-8A85-FB3241FD2080}"/>
    <cellStyle name="60 % - Akzent5" xfId="1089" hidden="1" xr:uid="{3467E650-3058-48FC-B4BE-2911B52ECC96}"/>
    <cellStyle name="60 % - Akzent5" xfId="1201" hidden="1" xr:uid="{9500CBBD-B89D-4627-AC32-E3E12D41E34C}"/>
    <cellStyle name="60 % - Akzent5" xfId="1911" hidden="1" xr:uid="{693D5969-BF9C-4066-9CCC-BB2BF76BFB61}"/>
    <cellStyle name="60 % - Akzent5" xfId="2302" hidden="1" xr:uid="{2E76A418-50D0-40B2-8267-A14F92E69F70}"/>
    <cellStyle name="60 % - Akzent5" xfId="2348" hidden="1" xr:uid="{8070339F-D6AE-413A-856B-D80C44547593}"/>
    <cellStyle name="60 % - Akzent5" xfId="2543" hidden="1" xr:uid="{AD406F6B-D86C-4747-8352-AC7B1D1B6F21}"/>
    <cellStyle name="60 % - Akzent5" xfId="2725" hidden="1" xr:uid="{5C74C3F3-2621-400F-A274-79D4B597E5E7}"/>
    <cellStyle name="60 % - Akzent5" xfId="3404" hidden="1" xr:uid="{28664C8A-A84E-4714-9B0D-84DEFEE380E5}"/>
    <cellStyle name="60 % - Akzent5" xfId="2657" hidden="1" xr:uid="{BE2ADB2E-6588-4E8C-95EE-F6EE567F3A2D}"/>
    <cellStyle name="60 % - Akzent5" xfId="2769" hidden="1" xr:uid="{5E618E6E-64E2-47F3-A4E3-4EAC8336DC9F}"/>
    <cellStyle name="60 % - Akzent5" xfId="3452" hidden="1" xr:uid="{ABFB7A41-77E3-4F1D-8634-3337652EC18D}"/>
    <cellStyle name="60 % - Akzent5" xfId="3472" hidden="1" xr:uid="{F439D760-47EB-417A-84B9-269664899CB7}"/>
    <cellStyle name="60 % - Akzent5 2" xfId="422" xr:uid="{7A4401A4-6210-42BC-AAAB-9198B25A8F54}"/>
    <cellStyle name="60 % - Akzent5 3" xfId="291" xr:uid="{AB8DF395-FF98-4718-9DE7-2F6F40BABC8B}"/>
    <cellStyle name="60 % - Akzent6" xfId="100" hidden="1" xr:uid="{4A04A296-916C-4A0D-A68A-8E0CB3B2F675}"/>
    <cellStyle name="60 % - Akzent6" xfId="968" hidden="1" xr:uid="{9853C5AD-73D3-48E2-A2C3-23D8D306B7CA}"/>
    <cellStyle name="60 % - Akzent6" xfId="1254" hidden="1" xr:uid="{B303F274-5D66-4874-9577-4D3BB5CDB48F}"/>
    <cellStyle name="60 % - Akzent6" xfId="1173" hidden="1" xr:uid="{05950BB5-A8A9-4EC9-902D-4CC218123682}"/>
    <cellStyle name="60 % - Akzent6" xfId="997" hidden="1" xr:uid="{5B269CA4-1F58-4FBB-9182-F03D42765CCD}"/>
    <cellStyle name="60 % - Akzent6" xfId="1670" hidden="1" xr:uid="{21CC7882-83E7-4F9D-92E6-132A27E44E23}"/>
    <cellStyle name="60 % - Akzent6" xfId="1086" hidden="1" xr:uid="{58352677-CC75-4DF0-A053-C27C1CA2E449}"/>
    <cellStyle name="60 % - Akzent6" xfId="1825" hidden="1" xr:uid="{C051DD53-7AB0-443C-A1F8-D1F6ED917B51}"/>
    <cellStyle name="60 % - Akzent6" xfId="2352" hidden="1" xr:uid="{1F0B8A04-57C9-4BD5-B91F-1AF594509D73}"/>
    <cellStyle name="60 % - Akzent6" xfId="2546" hidden="1" xr:uid="{EB807B04-0CA5-48A1-AE42-06C56F3DCF89}"/>
    <cellStyle name="60 % - Akzent6" xfId="2818" hidden="1" xr:uid="{1AEB11D3-21F0-4E52-AA34-7E0B84CB6AB7}"/>
    <cellStyle name="60 % - Akzent6" xfId="2741" hidden="1" xr:uid="{BD39824D-B1DE-4FA8-B3BB-080E0AAA2433}"/>
    <cellStyle name="60 % - Akzent6" xfId="2569" hidden="1" xr:uid="{4CD13813-386D-4ED2-AC7C-F1DC3029CA87}"/>
    <cellStyle name="60 % - Akzent6" xfId="3232" hidden="1" xr:uid="{2EA5469D-D8F0-4BE8-B98E-93E91047ED04}"/>
    <cellStyle name="60 % - Akzent6" xfId="2654" hidden="1" xr:uid="{B2AA31F4-DC2B-4B80-B3FD-4250BEAC24DA}"/>
    <cellStyle name="60 % - Akzent6" xfId="3374" hidden="1" xr:uid="{7728D381-C552-4AB8-A6CA-4B0FD75C688A}"/>
    <cellStyle name="60 % - Akzent6 2" xfId="423" xr:uid="{0723CC3F-FF1A-42DE-991E-7950473402C2}"/>
    <cellStyle name="60 % - Akzent6 3" xfId="292" xr:uid="{BF35040C-7642-4C16-87E7-32616B367ED0}"/>
    <cellStyle name="60% - Accent1 2" xfId="130" xr:uid="{DA2CFC2C-F5D0-4AF4-8C06-538384B4841B}"/>
    <cellStyle name="60% - Accent1 3" xfId="244" xr:uid="{E252A605-2761-400E-A610-AD2B4C752E52}"/>
    <cellStyle name="60% - Accent2 2" xfId="131" xr:uid="{F2C9FE8F-A828-4774-87E0-DF94DB70DC4C}"/>
    <cellStyle name="60% - Accent2 3" xfId="245" xr:uid="{7A33ED2D-45FE-4EB3-87C6-9B3192F5BED7}"/>
    <cellStyle name="60% - Accent3 2" xfId="132" xr:uid="{C0322F85-9A7C-4B16-B948-20B98517CFF5}"/>
    <cellStyle name="60% - Accent3 3" xfId="246" xr:uid="{9A612134-CBB9-4029-8101-B4663D01A8F2}"/>
    <cellStyle name="60% - Accent4 2" xfId="133" xr:uid="{AE0EC21F-51EF-4DD7-992A-78E02F306170}"/>
    <cellStyle name="60% - Accent4 3" xfId="247" xr:uid="{71299DE4-09E2-4AE9-A002-FA967CA997BF}"/>
    <cellStyle name="60% - Accent5 2" xfId="134" xr:uid="{0FC03C23-FACF-47B1-A43B-F309BFA3237D}"/>
    <cellStyle name="60% - Accent5 3" xfId="248" xr:uid="{B6BF37E3-6E65-4B61-B547-3F71FF16C31F}"/>
    <cellStyle name="60% - Accent6 2" xfId="135" xr:uid="{9F203896-E8A4-4785-BA8D-898A9E1F2932}"/>
    <cellStyle name="60% - Accent6 3" xfId="249" xr:uid="{E4F5B98B-D9F4-4C8B-A9BD-8D9400A38BA0}"/>
    <cellStyle name="Accent1 2" xfId="136" xr:uid="{7A11116D-9353-4CE7-A264-5408E99E8330}"/>
    <cellStyle name="Accent1 3" xfId="250" xr:uid="{D9E464D3-AC0E-4E9B-834F-51835B37541A}"/>
    <cellStyle name="Accent1 4" xfId="383" xr:uid="{A20DA079-B514-40DF-9ED7-68699444CDC3}"/>
    <cellStyle name="Accent2 2" xfId="137" xr:uid="{6BED4FED-68E6-4283-A2A4-335F9924EC3C}"/>
    <cellStyle name="Accent2 3" xfId="251" xr:uid="{ADC76835-520B-44E8-9FAA-E1398C39FF5C}"/>
    <cellStyle name="Accent2 4" xfId="384" xr:uid="{4FD3B1C1-8209-473B-9D21-D3A7E122D8A2}"/>
    <cellStyle name="Accent3 2" xfId="138" xr:uid="{3CA6DA0F-2B00-454D-B4A4-8016E6CAD9E5}"/>
    <cellStyle name="Accent3 3" xfId="252" xr:uid="{5177CEF8-72DE-46CC-A375-02FEDF48DD41}"/>
    <cellStyle name="Accent3 4" xfId="385" xr:uid="{C55A9D49-D914-49E8-B2ED-01DB9390E29A}"/>
    <cellStyle name="Accent4 2" xfId="139" xr:uid="{E135D543-D36E-4BD1-ACF8-3264D451FE80}"/>
    <cellStyle name="Accent4 3" xfId="253" xr:uid="{CD9A5AB3-2364-4CCA-B938-0C1E2B9E5715}"/>
    <cellStyle name="Accent4 4" xfId="386" xr:uid="{37C2D1C6-9A13-4EA2-A25F-93492165AC96}"/>
    <cellStyle name="Accent5 2" xfId="140" xr:uid="{5EE8C3CA-0974-4969-8A57-9FFDFB4FE0CD}"/>
    <cellStyle name="Accent5 3" xfId="254" xr:uid="{814A4352-B210-4C32-B821-6EEE24A84827}"/>
    <cellStyle name="Accent5 4" xfId="387" xr:uid="{1D766149-93E8-42F2-BABB-7C9D949321D9}"/>
    <cellStyle name="Accent6 2" xfId="141" xr:uid="{BD9BCC7E-4713-4A02-AF74-F67C483BA341}"/>
    <cellStyle name="Accent6 3" xfId="255" xr:uid="{8E6D0269-E471-4C03-A85C-AC0F31640340}"/>
    <cellStyle name="Accent6 4" xfId="388" xr:uid="{1DB48233-27AA-423E-BA2C-48F0007CCA3B}"/>
    <cellStyle name="AggblueBoldCels" xfId="142" xr:uid="{BE2143FC-BECE-436D-AD86-9C695423CB12}"/>
    <cellStyle name="AggblueBoldCels 2" xfId="143" xr:uid="{1906B683-FE30-425E-834E-CB6BFCDB647D}"/>
    <cellStyle name="AggblueCels" xfId="52" xr:uid="{39EFB79B-A325-4365-A451-4EDD71BDB7A7}"/>
    <cellStyle name="AggblueCels 2" xfId="144" xr:uid="{A390F42B-AB93-4B86-8912-AAD01C667BE9}"/>
    <cellStyle name="AggblueCels_1x" xfId="51" xr:uid="{0B7ECE58-3C64-4C9F-BB63-1CE68643AC21}"/>
    <cellStyle name="AggBoldCells" xfId="22" xr:uid="{78BBABF5-6B85-4447-8E6F-88410B77C43D}"/>
    <cellStyle name="AggBoldCells 2" xfId="145" xr:uid="{2FB97971-A262-474B-9274-03963A356B79}"/>
    <cellStyle name="AggBoldCells 3" xfId="225" xr:uid="{6928D8B4-0B49-43D1-A9FA-B01630DE8211}"/>
    <cellStyle name="AggBoldCells 4" xfId="377" xr:uid="{0EB1E6BB-399B-47DA-849A-0636E43C71C7}"/>
    <cellStyle name="AggCels" xfId="12" xr:uid="{00000000-0005-0000-0000-000002000000}"/>
    <cellStyle name="AggCels 2" xfId="146" xr:uid="{98120360-AE00-4C4F-AAE0-BCF0E1CFC922}"/>
    <cellStyle name="AggCels 3" xfId="226" xr:uid="{D062FB85-E206-4191-AAD0-5CB1DD5DA450}"/>
    <cellStyle name="AggCels 4" xfId="378" xr:uid="{032FB387-6D10-4203-A305-1800529EBA4F}"/>
    <cellStyle name="AggCels_T(2)" xfId="23" xr:uid="{AE2AD258-8714-4E7D-BB7A-19ABAF318318}"/>
    <cellStyle name="AggGreen" xfId="42" xr:uid="{7F11F720-D911-474A-A99A-7D892554F4B1}"/>
    <cellStyle name="AggGreen 2" xfId="147" xr:uid="{00F8A484-C1ED-4DBF-9F15-1C2C6FE8DA9B}"/>
    <cellStyle name="AggGreen 2 2" xfId="436" xr:uid="{0B6D328E-5A5F-407D-8CC3-E8D56E8322B2}"/>
    <cellStyle name="AggGreen 2 2 2" xfId="613" xr:uid="{18D9FBAF-CC38-4E44-A402-3FC1ABDE585C}"/>
    <cellStyle name="AggGreen 2 2 2 2" xfId="828" xr:uid="{A0735738-3E61-4A5F-B8F4-B6667407187C}"/>
    <cellStyle name="AggGreen 2 2 2 2 2" xfId="1541" xr:uid="{15FA09D7-7753-45A8-8107-801AED646CA1}"/>
    <cellStyle name="AggGreen 2 2 2 2 2 2" xfId="3105" xr:uid="{E3342191-F8C9-4FC9-9AED-DBEE4B613011}"/>
    <cellStyle name="AggGreen 2 2 2 2 3" xfId="1206" xr:uid="{06A1328A-A849-47FF-8942-9E0F97A54D17}"/>
    <cellStyle name="AggGreen 2 2 2 2 3 2" xfId="2773" xr:uid="{EE6FC619-CACB-4177-9CAE-472B95A383E3}"/>
    <cellStyle name="AggGreen 2 2 2 2 4" xfId="2191" xr:uid="{BC78D326-BB1E-42F8-9C87-08BC8AFE96DE}"/>
    <cellStyle name="AggGreen 2 2 2 3" xfId="1333" xr:uid="{766CC3BF-905A-41D8-B387-6CD07CF5461D}"/>
    <cellStyle name="AggGreen 2 2 2 3 2" xfId="2897" xr:uid="{9D6084CC-0840-4F43-8AD4-6D104265CB7E}"/>
    <cellStyle name="AggGreen 2 2 2 4" xfId="1789" xr:uid="{05E5F431-036F-458E-8A9E-FDB5AB8DE877}"/>
    <cellStyle name="AggGreen 2 2 2 4 2" xfId="3341" xr:uid="{E2AA4CD2-A338-456A-B17A-52ADE210E86A}"/>
    <cellStyle name="AggGreen 2 2 2 5" xfId="1985" xr:uid="{C7026ED7-6DF4-472A-AE4F-E0EE3BC0A170}"/>
    <cellStyle name="AggGreen 2 2 3" xfId="743" xr:uid="{E331CE03-1B24-4508-AB82-758F6CF16C96}"/>
    <cellStyle name="AggGreen 2 2 3 2" xfId="1456" xr:uid="{A2B45E25-8160-4532-B510-43A7E28C4642}"/>
    <cellStyle name="AggGreen 2 2 3 2 2" xfId="3020" xr:uid="{3850AD4A-6C61-453D-83CB-C9DA7146C99C}"/>
    <cellStyle name="AggGreen 2 2 3 3" xfId="1056" xr:uid="{0E1F6FD5-055F-4B44-A401-3A828ED86AA5}"/>
    <cellStyle name="AggGreen 2 2 3 3 2" xfId="2626" xr:uid="{BD753687-7F5C-4572-9F6E-E8B55C03246D}"/>
    <cellStyle name="AggGreen 2 2 3 4" xfId="2106" xr:uid="{C6BE2B4E-CAF2-4599-9091-5BECD22B84FB}"/>
    <cellStyle name="AggGreen 2 3" xfId="294" xr:uid="{32585F00-0F16-4706-941A-5DA5DFC77CB2}"/>
    <cellStyle name="AggGreen 2 3 2" xfId="633" xr:uid="{EF03655B-426D-4B85-8BDD-D45067D431AA}"/>
    <cellStyle name="AggGreen 2 3 2 2" xfId="848" xr:uid="{245C835A-C878-41DA-A213-733996E7A8D4}"/>
    <cellStyle name="AggGreen 2 3 2 2 2" xfId="1561" xr:uid="{2F0EFC33-067D-4D8C-8F05-A35121421538}"/>
    <cellStyle name="AggGreen 2 3 2 2 2 2" xfId="3125" xr:uid="{54AA9C34-9825-4044-91BC-E31C28C1CAF2}"/>
    <cellStyle name="AggGreen 2 3 2 2 3" xfId="1717" xr:uid="{3CF3924D-647C-4861-AEA7-8803232FF47E}"/>
    <cellStyle name="AggGreen 2 3 2 2 3 2" xfId="3276" xr:uid="{493A2169-7802-42DE-92AF-4D9448FB5224}"/>
    <cellStyle name="AggGreen 2 3 2 2 4" xfId="2211" xr:uid="{202DE7CC-F014-4042-A7E1-A7D1AC29A21D}"/>
    <cellStyle name="AggGreen 2 3 2 3" xfId="1353" xr:uid="{022A2CB8-B895-4FF1-9BDE-BC7AC519E5C7}"/>
    <cellStyle name="AggGreen 2 3 2 3 2" xfId="2917" xr:uid="{4905691C-CD42-4B0E-A856-0BDCFC9E7E58}"/>
    <cellStyle name="AggGreen 2 3 2 4" xfId="1037" xr:uid="{F932AE3E-8DCD-4DBB-8147-B28B28FEE3DB}"/>
    <cellStyle name="AggGreen 2 3 2 4 2" xfId="2607" xr:uid="{84457267-7FF0-4EBD-B33E-876358B5E572}"/>
    <cellStyle name="AggGreen 2 3 2 5" xfId="2005" xr:uid="{602A89FA-81B5-45AD-8D31-D65DDCF111BC}"/>
    <cellStyle name="AggGreen 2 3 3" xfId="702" xr:uid="{185FDD6C-4A4A-4D69-ABAF-9FE21FCE9A91}"/>
    <cellStyle name="AggGreen 2 3 3 2" xfId="917" xr:uid="{6C40DEAE-4BE1-4ED2-A854-ADCB83E9F96C}"/>
    <cellStyle name="AggGreen 2 3 3 2 2" xfId="1630" xr:uid="{C839DA50-E0E8-4328-A2A0-CB5780EB43C3}"/>
    <cellStyle name="AggGreen 2 3 3 2 2 2" xfId="3194" xr:uid="{70F7F9D6-DD4E-420B-BA35-D15759B0D606}"/>
    <cellStyle name="AggGreen 2 3 3 2 3" xfId="1902" xr:uid="{7823B0FE-24D7-4818-B263-E8652CB5FDA0}"/>
    <cellStyle name="AggGreen 2 3 3 2 3 2" xfId="3444" xr:uid="{1F8D460B-ADCF-45E2-B5F0-8857A26EFB0F}"/>
    <cellStyle name="AggGreen 2 3 3 2 4" xfId="2280" xr:uid="{5F8B6056-BBEE-491E-9500-B28E90A06A71}"/>
    <cellStyle name="AggGreen 2 3 3 3" xfId="1422" xr:uid="{C35FCB06-8F65-4B4A-87D2-ED56A7B53AAD}"/>
    <cellStyle name="AggGreen 2 3 3 3 2" xfId="2986" xr:uid="{AE9CC33A-34C1-4AD8-8B00-1124127B6A0C}"/>
    <cellStyle name="AggGreen 2 3 3 4" xfId="1786" xr:uid="{9512492F-8C7D-47CB-AC63-222721B34AD7}"/>
    <cellStyle name="AggGreen 2 3 3 4 2" xfId="3339" xr:uid="{AF657649-A959-4F05-A2B0-8253560938D2}"/>
    <cellStyle name="AggGreen 2 3 3 5" xfId="2074" xr:uid="{B2AA164E-8B37-49C8-B555-A26B4FDBFCAA}"/>
    <cellStyle name="AggGreen 2 3 4" xfId="698" xr:uid="{30CFE2E7-8B41-416F-8FDC-E61CCFF188A9}"/>
    <cellStyle name="AggGreen 2 3 4 2" xfId="913" xr:uid="{D5EAB7AA-FDB0-4D34-A80D-13E9E9AFFED8}"/>
    <cellStyle name="AggGreen 2 3 4 2 2" xfId="1626" xr:uid="{F7EA387C-8510-46B4-BF41-17A7BD7DFB7A}"/>
    <cellStyle name="AggGreen 2 3 4 2 2 2" xfId="3190" xr:uid="{626C73C1-CE0E-4588-A218-FE6A2E50D0D2}"/>
    <cellStyle name="AggGreen 2 3 4 2 3" xfId="1898" xr:uid="{715F10C3-9832-47B7-9173-F6DE1D4FA63C}"/>
    <cellStyle name="AggGreen 2 3 4 2 3 2" xfId="3440" xr:uid="{991D7574-419A-4A36-95E1-A6044DD3470A}"/>
    <cellStyle name="AggGreen 2 3 4 2 4" xfId="2276" xr:uid="{EB4AE3BB-C760-48CF-8E72-3435CBBE251E}"/>
    <cellStyle name="AggGreen 2 3 4 3" xfId="1418" xr:uid="{71ED169F-EFFB-4E3D-A8CE-986E03835BB8}"/>
    <cellStyle name="AggGreen 2 3 4 3 2" xfId="2982" xr:uid="{71CD0FAD-2A98-4E44-A52A-8C6493B5334B}"/>
    <cellStyle name="AggGreen 2 3 4 4" xfId="1151" xr:uid="{C374309A-7F22-4887-AD9B-28EB93291C13}"/>
    <cellStyle name="AggGreen 2 3 4 4 2" xfId="2719" xr:uid="{2EAE145E-4385-4C2B-9FC9-17EE314A9BA6}"/>
    <cellStyle name="AggGreen 2 3 4 5" xfId="2070" xr:uid="{D68EDB94-EC6C-4DEA-90A0-28CFA4D95770}"/>
    <cellStyle name="AggGreen 2 3 5" xfId="1091" xr:uid="{C583967E-8052-435D-A94D-4D9980E6F84C}"/>
    <cellStyle name="AggGreen 2 3 5 2" xfId="2659" xr:uid="{91FFFC75-EF97-4F9A-AF9E-5E25DA5AD6D2}"/>
    <cellStyle name="AggGreen 2 3 6" xfId="1238" xr:uid="{A8FA67B3-C227-4925-A9D8-9CA4DE588492}"/>
    <cellStyle name="AggGreen 2 3 6 2" xfId="2804" xr:uid="{EE7505FB-CC8D-4E38-8652-F8EB018B69A3}"/>
    <cellStyle name="AggGreen 2 3 7" xfId="1909" xr:uid="{0A2B69AE-144B-42F9-8ECA-ECED5D2EA962}"/>
    <cellStyle name="AggGreen 3" xfId="435" xr:uid="{034C49B5-1FD6-48BA-9084-F21FE0353A73}"/>
    <cellStyle name="AggGreen 3 2" xfId="562" xr:uid="{E090B904-1B2A-49E9-9A72-1B1ABDCBDFBA}"/>
    <cellStyle name="AggGreen 3 2 2" xfId="777" xr:uid="{0426B18A-122A-4434-9460-447AAD6FBB4C}"/>
    <cellStyle name="AggGreen 3 2 2 2" xfId="1490" xr:uid="{FBD39404-831D-410C-94AF-88F5445DB2FB}"/>
    <cellStyle name="AggGreen 3 2 2 2 2" xfId="3054" xr:uid="{CD646C38-7C1E-4272-8195-5F29124532EE}"/>
    <cellStyle name="AggGreen 3 2 2 3" xfId="1231" xr:uid="{3F5391DC-193E-4FDC-B489-565AF9C9412B}"/>
    <cellStyle name="AggGreen 3 2 2 3 2" xfId="2798" xr:uid="{AB03BC1A-8CDE-4B6E-BD54-477EF9D4D392}"/>
    <cellStyle name="AggGreen 3 2 2 4" xfId="2140" xr:uid="{97E23AC8-2DD1-4E5F-8F22-672A0EF044D6}"/>
    <cellStyle name="AggGreen 3 2 3" xfId="1282" xr:uid="{CDE3F04F-5BD7-427A-9536-05E04A3C774C}"/>
    <cellStyle name="AggGreen 3 2 3 2" xfId="2846" xr:uid="{5A6A7157-4159-471F-A73C-9CA7883C21D2}"/>
    <cellStyle name="AggGreen 3 2 4" xfId="1728" xr:uid="{10B4CD14-FAF6-4D5F-8DC9-8DBB46344394}"/>
    <cellStyle name="AggGreen 3 2 4 2" xfId="3287" xr:uid="{71C96F7E-303E-448A-BA6A-896EE1661832}"/>
    <cellStyle name="AggGreen 3 2 5" xfId="1934" xr:uid="{9816B01A-FBDC-4B54-85CE-A8FFBC10F00E}"/>
    <cellStyle name="AggGreen 3 3" xfId="742" xr:uid="{4CCE280C-7FCC-4BAA-81F8-C53E5CB03905}"/>
    <cellStyle name="AggGreen 3 3 2" xfId="1455" xr:uid="{CDEF4177-E6EB-4E58-B9F9-A6FA3442A86E}"/>
    <cellStyle name="AggGreen 3 3 2 2" xfId="3019" xr:uid="{28CFC41B-0065-4757-8704-A6CB86DB4934}"/>
    <cellStyle name="AggGreen 3 3 3" xfId="1839" xr:uid="{FAF9C88F-AB08-4562-B8C8-6EACB59F77A6}"/>
    <cellStyle name="AggGreen 3 3 3 2" xfId="3387" xr:uid="{38EFB8CE-E4A9-4ECF-957D-386440865F87}"/>
    <cellStyle name="AggGreen 3 3 4" xfId="2105" xr:uid="{21C04123-A6FC-4EFE-9BD3-FBB319F82EF4}"/>
    <cellStyle name="AggGreen 4" xfId="293" xr:uid="{8F5F6FA6-87C5-4F1B-9DEF-C8FBAC60D099}"/>
    <cellStyle name="AggGreen 4 2" xfId="632" xr:uid="{89ABCD1B-F2C8-4B08-9D0E-3FD9721B33E1}"/>
    <cellStyle name="AggGreen 4 2 2" xfId="847" xr:uid="{B8A823CC-2AAC-48CF-8A94-585D908CB0F4}"/>
    <cellStyle name="AggGreen 4 2 2 2" xfId="1560" xr:uid="{2927270D-E9C9-44B5-A8C7-0180F60C09C1}"/>
    <cellStyle name="AggGreen 4 2 2 2 2" xfId="3124" xr:uid="{D623E7D1-5548-4EFD-8A6F-D7F285A1E27F}"/>
    <cellStyle name="AggGreen 4 2 2 3" xfId="1659" xr:uid="{68496940-CF8B-4DCF-807C-64AA55E49A98}"/>
    <cellStyle name="AggGreen 4 2 2 3 2" xfId="3223" xr:uid="{73C07426-9C6E-4F28-8422-75D78304C918}"/>
    <cellStyle name="AggGreen 4 2 2 4" xfId="2210" xr:uid="{3F0A5057-5152-4572-94F7-8F5214032DD3}"/>
    <cellStyle name="AggGreen 4 2 3" xfId="1352" xr:uid="{1022DC08-113F-4C1C-8CC6-35334E30A8CA}"/>
    <cellStyle name="AggGreen 4 2 3 2" xfId="2916" xr:uid="{16D65682-626E-4748-A4C4-A121EE01E10C}"/>
    <cellStyle name="AggGreen 4 2 4" xfId="1847" xr:uid="{2BA5E206-FB81-41E9-AE60-038F9C529CFE}"/>
    <cellStyle name="AggGreen 4 2 4 2" xfId="3392" xr:uid="{013404D0-C334-4E9A-97F6-596328F1CA4E}"/>
    <cellStyle name="AggGreen 4 2 5" xfId="2004" xr:uid="{6FEF31D6-A366-497A-AA70-955B4B0B15F5}"/>
    <cellStyle name="AggGreen 4 3" xfId="547" xr:uid="{AE16480D-31F4-4FC4-A48E-4D67E36422A2}"/>
    <cellStyle name="AggGreen 4 3 2" xfId="762" xr:uid="{63A11CAA-FBB5-42B5-A376-B9F83FE0FBCF}"/>
    <cellStyle name="AggGreen 4 3 2 2" xfId="1475" xr:uid="{58922C30-0ABD-44ED-A32A-779A082B1BA3}"/>
    <cellStyle name="AggGreen 4 3 2 2 2" xfId="3039" xr:uid="{11DECF1B-599E-4335-991F-00952E7E0BC7}"/>
    <cellStyle name="AggGreen 4 3 2 3" xfId="1780" xr:uid="{572F7E37-E08F-44BD-86EC-B881D6A4E265}"/>
    <cellStyle name="AggGreen 4 3 2 3 2" xfId="3334" xr:uid="{371AF77E-D3A0-4A80-B35E-A41919157911}"/>
    <cellStyle name="AggGreen 4 3 2 4" xfId="2125" xr:uid="{C8ED28A2-385F-42A1-AA4B-1D4DC99B9642}"/>
    <cellStyle name="AggGreen 4 3 3" xfId="1267" xr:uid="{6810ECF9-28FB-45A8-A450-98DC66AE8E3E}"/>
    <cellStyle name="AggGreen 4 3 3 2" xfId="2831" xr:uid="{A9BBA660-4047-493B-9CF9-56C307D46701}"/>
    <cellStyle name="AggGreen 4 3 4" xfId="1753" xr:uid="{309E43B6-4AAE-4C36-B413-E1D59C9558A2}"/>
    <cellStyle name="AggGreen 4 3 4 2" xfId="3310" xr:uid="{2D5C3337-8AE3-41D6-A751-E6439D9DB942}"/>
    <cellStyle name="AggGreen 4 3 5" xfId="1919" xr:uid="{A5772272-ECC2-41DF-8D33-EABC688CD593}"/>
    <cellStyle name="AggGreen 4 4" xfId="665" xr:uid="{A20B0AD9-F468-40A7-8465-42764E603844}"/>
    <cellStyle name="AggGreen 4 4 2" xfId="880" xr:uid="{D3201133-CD76-4D85-8583-E316574AB47F}"/>
    <cellStyle name="AggGreen 4 4 2 2" xfId="1593" xr:uid="{8F1E5036-189A-4037-BBCB-2D6B12643D2A}"/>
    <cellStyle name="AggGreen 4 4 2 2 2" xfId="3157" xr:uid="{CF32503B-7E29-498B-80DE-D9C3A54E70E5}"/>
    <cellStyle name="AggGreen 4 4 2 3" xfId="991" xr:uid="{2347EDB4-F9EA-483E-8065-112D1739D421}"/>
    <cellStyle name="AggGreen 4 4 2 3 2" xfId="2563" xr:uid="{42D87408-2E0E-4EEA-B844-846E9B5CCF31}"/>
    <cellStyle name="AggGreen 4 4 2 4" xfId="2243" xr:uid="{2C1BC71F-AB7A-4FBA-88DE-04A33AFD7548}"/>
    <cellStyle name="AggGreen 4 4 3" xfId="1385" xr:uid="{B429D70A-AFCC-4D8B-8C6A-D5B89F576D9F}"/>
    <cellStyle name="AggGreen 4 4 3 2" xfId="2949" xr:uid="{9B46DB69-D54C-409F-A9C1-0A587BB96710}"/>
    <cellStyle name="AggGreen 4 4 4" xfId="1020" xr:uid="{8E57BC26-D49B-439B-B280-0C4982DF9291}"/>
    <cellStyle name="AggGreen 4 4 4 2" xfId="2591" xr:uid="{217EC2DD-FED5-47AA-AAF8-95950945DCAB}"/>
    <cellStyle name="AggGreen 4 4 5" xfId="2037" xr:uid="{EAE91412-1194-4131-822C-982DCDCEF1DE}"/>
    <cellStyle name="AggGreen 4 5" xfId="1090" xr:uid="{55B14524-22BB-4D11-BBE3-C3A7D78EC00D}"/>
    <cellStyle name="AggGreen 4 5 2" xfId="2658" xr:uid="{010CCB30-1BC2-4C8A-999A-B83782D3BDA2}"/>
    <cellStyle name="AggGreen 4 6" xfId="1081" xr:uid="{C0E3DEDA-FF74-4297-9819-5BB1DBD09504}"/>
    <cellStyle name="AggGreen 4 6 2" xfId="2649" xr:uid="{A774A6C4-6DBF-4627-9635-EA7972246C25}"/>
    <cellStyle name="AggGreen 4 7" xfId="1840" xr:uid="{51A7B829-4D8A-48CD-9655-E35F3FF056C9}"/>
    <cellStyle name="AggGreen 5" xfId="109" xr:uid="{F11B0F9C-0615-47E1-8437-7766F1FF0418}"/>
    <cellStyle name="AggGreen 5 2" xfId="2359" xr:uid="{BA172471-1B08-45A7-8786-CF6ED36FF713}"/>
    <cellStyle name="AggGreen_Bbdr" xfId="43" xr:uid="{A90DD6BB-678A-458E-BA36-6F53CBC3B1F8}"/>
    <cellStyle name="AggGreen12" xfId="38" xr:uid="{B14D01B3-A9D7-4395-935B-6458877E6CFA}"/>
    <cellStyle name="AggGreen12 2" xfId="148" xr:uid="{47BB184F-0EC0-455B-8B47-479C8419EA55}"/>
    <cellStyle name="AggGreen12 2 2" xfId="438" xr:uid="{53CE439B-363A-48C1-9BE4-D6F41EAE233C}"/>
    <cellStyle name="AggGreen12 2 2 2" xfId="631" xr:uid="{5882A3E3-D776-495C-9565-FE7F21845C2B}"/>
    <cellStyle name="AggGreen12 2 2 2 2" xfId="846" xr:uid="{DFC87B29-1DCB-4686-9835-57882AE25453}"/>
    <cellStyle name="AggGreen12 2 2 2 2 2" xfId="1559" xr:uid="{7D40E923-D70B-4B11-A65E-C51B039DDD08}"/>
    <cellStyle name="AggGreen12 2 2 2 2 2 2" xfId="3123" xr:uid="{4B242BD1-7233-44F8-9D91-3AD72A5A9D3D}"/>
    <cellStyle name="AggGreen12 2 2 2 2 3" xfId="1012" xr:uid="{5DCB1AC4-83DC-4822-8A80-7373C7F4CA9B}"/>
    <cellStyle name="AggGreen12 2 2 2 2 3 2" xfId="2583" xr:uid="{71E25BC5-B6A6-4AA0-89E8-63975E2AC35E}"/>
    <cellStyle name="AggGreen12 2 2 2 2 4" xfId="2209" xr:uid="{F7BE7028-4B80-47F2-9D4A-4B9A79E86588}"/>
    <cellStyle name="AggGreen12 2 2 2 3" xfId="1351" xr:uid="{87E5F22A-B8F8-43F9-AF0B-5A05F72332A5}"/>
    <cellStyle name="AggGreen12 2 2 2 3 2" xfId="2915" xr:uid="{D7B61C75-7730-42AB-AAB4-C13A84CE682F}"/>
    <cellStyle name="AggGreen12 2 2 2 4" xfId="1706" xr:uid="{A4A0DDC5-B633-499D-B979-548786C3D16B}"/>
    <cellStyle name="AggGreen12 2 2 2 4 2" xfId="3266" xr:uid="{6498E8E6-C5A4-484C-B741-F2099BB3CD81}"/>
    <cellStyle name="AggGreen12 2 2 2 5" xfId="2003" xr:uid="{C105D39D-060C-41F6-93B5-A7A39C92F8B4}"/>
    <cellStyle name="AggGreen12 2 2 3" xfId="745" xr:uid="{65D0D2D2-FDF4-41B2-B783-AEAB776DB28C}"/>
    <cellStyle name="AggGreen12 2 2 3 2" xfId="1458" xr:uid="{03FECFC3-4FDF-41D5-95C3-7C01AF3114EF}"/>
    <cellStyle name="AggGreen12 2 2 3 2 2" xfId="3022" xr:uid="{2F3A8506-4C89-4AFE-BB47-97643786684D}"/>
    <cellStyle name="AggGreen12 2 2 3 3" xfId="1072" xr:uid="{95C54E3F-9583-4876-A466-0932DAF99696}"/>
    <cellStyle name="AggGreen12 2 2 3 3 2" xfId="2640" xr:uid="{45730C21-11EB-4F3F-A562-8E7914CE9A1A}"/>
    <cellStyle name="AggGreen12 2 2 3 4" xfId="2108" xr:uid="{69C25DFD-C434-4DE3-81AC-D6977DA4E242}"/>
    <cellStyle name="AggGreen12 2 3" xfId="296" xr:uid="{BB871724-C59C-4C4B-BD51-DFE0D7A5A08E}"/>
    <cellStyle name="AggGreen12 2 3 2" xfId="635" xr:uid="{867DD85D-4D27-44A4-8834-84AC8E131B4A}"/>
    <cellStyle name="AggGreen12 2 3 2 2" xfId="850" xr:uid="{142665E0-46DC-49AF-B336-3EFA32E48246}"/>
    <cellStyle name="AggGreen12 2 3 2 2 2" xfId="1563" xr:uid="{3FC09B22-0199-4B0E-919D-67ABCD4A9376}"/>
    <cellStyle name="AggGreen12 2 3 2 2 2 2" xfId="3127" xr:uid="{BBD1CE9F-44E8-4466-98B0-CFC0A4CBAB8E}"/>
    <cellStyle name="AggGreen12 2 3 2 2 3" xfId="1236" xr:uid="{7DF2BD0E-EF84-4398-A894-68C7C0E68547}"/>
    <cellStyle name="AggGreen12 2 3 2 2 3 2" xfId="2802" xr:uid="{2D7B0501-9AA8-4DE0-8AA3-34272FD7D494}"/>
    <cellStyle name="AggGreen12 2 3 2 2 4" xfId="2213" xr:uid="{D9BEC650-BE85-4339-ACA2-ADC899A579D5}"/>
    <cellStyle name="AggGreen12 2 3 2 3" xfId="1355" xr:uid="{DDC4F145-F714-4C18-9FFD-0392C9F9D3D9}"/>
    <cellStyle name="AggGreen12 2 3 2 3 2" xfId="2919" xr:uid="{CA348DA3-9B22-453C-BAD3-8DB2713D18C9}"/>
    <cellStyle name="AggGreen12 2 3 2 4" xfId="1745" xr:uid="{78B63A49-DE70-48E1-B6B4-BCC25881FF67}"/>
    <cellStyle name="AggGreen12 2 3 2 4 2" xfId="3303" xr:uid="{D6AF9671-646D-44D4-8E0E-98394BA379C4}"/>
    <cellStyle name="AggGreen12 2 3 2 5" xfId="2007" xr:uid="{DC01FFE7-1A6C-4E68-AA14-6EB686B4D5BB}"/>
    <cellStyle name="AggGreen12 2 3 3" xfId="584" xr:uid="{E1BB2B32-0566-4AE2-A785-5BDDA53906C5}"/>
    <cellStyle name="AggGreen12 2 3 3 2" xfId="799" xr:uid="{3B12CF5A-BF33-41B7-843C-E660A368C965}"/>
    <cellStyle name="AggGreen12 2 3 3 2 2" xfId="1512" xr:uid="{863677BC-0A6B-4B70-8783-3265FE4D84FE}"/>
    <cellStyle name="AggGreen12 2 3 3 2 2 2" xfId="3076" xr:uid="{B2DBBC8C-3305-4230-8F99-19E5BBE42923}"/>
    <cellStyle name="AggGreen12 2 3 3 2 3" xfId="61" xr:uid="{AE9A4EA9-39C5-4627-9062-B7864692C0CC}"/>
    <cellStyle name="AggGreen12 2 3 3 2 3 2" xfId="2317" xr:uid="{E566362B-3139-4BC3-9509-F356F93E6B3B}"/>
    <cellStyle name="AggGreen12 2 3 3 2 4" xfId="2162" xr:uid="{FD5AD58D-3ACE-4501-AEE5-283E784BDCD5}"/>
    <cellStyle name="AggGreen12 2 3 3 3" xfId="1304" xr:uid="{3C476B87-AB88-4210-A147-BBAEB3CE0C8C}"/>
    <cellStyle name="AggGreen12 2 3 3 3 2" xfId="2868" xr:uid="{D9FD6FC1-D52F-4FE3-81D0-EE72A0CFFE6B}"/>
    <cellStyle name="AggGreen12 2 3 3 4" xfId="1243" xr:uid="{3A80495D-DE88-4295-912B-D6690152C909}"/>
    <cellStyle name="AggGreen12 2 3 3 4 2" xfId="2809" xr:uid="{0DC0D8B6-5CBB-4F5F-AA5B-1F3956BC53FB}"/>
    <cellStyle name="AggGreen12 2 3 3 5" xfId="1956" xr:uid="{6A8579D0-E759-4B5B-9B7F-4F3E860FCDA4}"/>
    <cellStyle name="AggGreen12 2 3 4" xfId="664" xr:uid="{775775D7-1ED0-418B-9082-4B604D7F6688}"/>
    <cellStyle name="AggGreen12 2 3 4 2" xfId="879" xr:uid="{7AB95DE0-7CD4-4284-B8C3-A4A67B052F26}"/>
    <cellStyle name="AggGreen12 2 3 4 2 2" xfId="1592" xr:uid="{D8DA270A-B763-4872-8FB2-BD1B6DF86EF3}"/>
    <cellStyle name="AggGreen12 2 3 4 2 2 2" xfId="3156" xr:uid="{6661D5DC-1B28-4BAD-97E2-AF842CC7779B}"/>
    <cellStyle name="AggGreen12 2 3 4 2 3" xfId="1829" xr:uid="{F2317132-24BF-4C3F-A131-E37C35683ED1}"/>
    <cellStyle name="AggGreen12 2 3 4 2 3 2" xfId="3378" xr:uid="{FF0EE2E1-7213-43F4-A2EF-495643502882}"/>
    <cellStyle name="AggGreen12 2 3 4 2 4" xfId="2242" xr:uid="{5F7FC0B2-CD9C-413A-A74C-141320F465E5}"/>
    <cellStyle name="AggGreen12 2 3 4 3" xfId="1384" xr:uid="{7BA695ED-1371-4E04-8518-443DD31CBE7F}"/>
    <cellStyle name="AggGreen12 2 3 4 3 2" xfId="2948" xr:uid="{D317C827-6738-4DE2-B252-26B4F605F588}"/>
    <cellStyle name="AggGreen12 2 3 4 4" xfId="1785" xr:uid="{0881A207-10A4-453C-B1F4-712CE2398912}"/>
    <cellStyle name="AggGreen12 2 3 4 4 2" xfId="3338" xr:uid="{0705E346-B5F8-452E-A98C-F7DB08CF362F}"/>
    <cellStyle name="AggGreen12 2 3 4 5" xfId="2036" xr:uid="{6A66A989-8955-46D3-BD2A-2930FE5F3791}"/>
    <cellStyle name="AggGreen12 2 3 5" xfId="1093" xr:uid="{626127D5-3FD8-4A7F-A6E9-A1E278147F2B}"/>
    <cellStyle name="AggGreen12 2 3 5 2" xfId="2661" xr:uid="{D35C863C-86D3-43AE-A244-B71C4D801803}"/>
    <cellStyle name="AggGreen12 2 3 6" xfId="1145" xr:uid="{1B2DADB5-B6E7-4723-9261-2C05191F49B8}"/>
    <cellStyle name="AggGreen12 2 3 6 2" xfId="2713" xr:uid="{7E095442-ED1B-4B35-8054-AB8C1257B1C2}"/>
    <cellStyle name="AggGreen12 2 3 7" xfId="1058" xr:uid="{12926C46-3FD1-45DE-9CC3-994FBB5A75EF}"/>
    <cellStyle name="AggGreen12 3" xfId="437" xr:uid="{D46D24DC-AC0F-4907-93E9-A4731BDA3430}"/>
    <cellStyle name="AggGreen12 3 2" xfId="561" xr:uid="{45BBFBD4-706D-4190-A675-5C8C271FDF21}"/>
    <cellStyle name="AggGreen12 3 2 2" xfId="776" xr:uid="{C1011791-32B6-41C5-8B16-E0E414231A2B}"/>
    <cellStyle name="AggGreen12 3 2 2 2" xfId="1489" xr:uid="{820CC7FB-6583-4EC9-88C0-9BC453E5222F}"/>
    <cellStyle name="AggGreen12 3 2 2 2 2" xfId="3053" xr:uid="{7D8F6316-E9AC-44CA-92F3-80C035801CD6}"/>
    <cellStyle name="AggGreen12 3 2 2 3" xfId="1703" xr:uid="{11FE432E-7355-432B-B040-D14212C8A362}"/>
    <cellStyle name="AggGreen12 3 2 2 3 2" xfId="3263" xr:uid="{D28A4676-2C8C-4893-8AB6-8D165B39F38E}"/>
    <cellStyle name="AggGreen12 3 2 2 4" xfId="2139" xr:uid="{D57B5DDA-C01D-4E5D-8F82-A8EDF0120225}"/>
    <cellStyle name="AggGreen12 3 2 3" xfId="1281" xr:uid="{CCDA0512-008E-47E5-9C08-2231AAD5A6B5}"/>
    <cellStyle name="AggGreen12 3 2 3 2" xfId="2845" xr:uid="{49CEA785-422C-4CB8-84DF-D8CEFD1F3978}"/>
    <cellStyle name="AggGreen12 3 2 4" xfId="1877" xr:uid="{9AAC1FBD-FA37-4180-AF19-F66CE8D2D0A7}"/>
    <cellStyle name="AggGreen12 3 2 4 2" xfId="3419" xr:uid="{B93CAAE2-92BB-47E8-B569-46CD0DA59778}"/>
    <cellStyle name="AggGreen12 3 2 5" xfId="1933" xr:uid="{86C7AC83-58E4-4C1B-9C4D-03F78AE5AE49}"/>
    <cellStyle name="AggGreen12 3 3" xfId="744" xr:uid="{062232AB-1A51-453B-8CCD-B70C436D8FB7}"/>
    <cellStyle name="AggGreen12 3 3 2" xfId="1457" xr:uid="{E1C72C3D-92A1-4B4D-88B3-4E90FE89048F}"/>
    <cellStyle name="AggGreen12 3 3 2 2" xfId="3021" xr:uid="{2C8E8B0A-B118-40D3-8751-5E26F3200DD9}"/>
    <cellStyle name="AggGreen12 3 3 3" xfId="1714" xr:uid="{A57DC4CF-A968-414C-A40A-993AB441CC23}"/>
    <cellStyle name="AggGreen12 3 3 3 2" xfId="3274" xr:uid="{6EA1ED9F-1029-4B4B-8FC0-FB536065AAE2}"/>
    <cellStyle name="AggGreen12 3 3 4" xfId="2107" xr:uid="{348C5994-A39A-432A-B10D-65D7DA7CFB30}"/>
    <cellStyle name="AggGreen12 4" xfId="295" xr:uid="{437667ED-AB08-448B-9445-6C081B98D8AB}"/>
    <cellStyle name="AggGreen12 4 2" xfId="634" xr:uid="{154AA556-EF03-485D-A525-AC1645A94934}"/>
    <cellStyle name="AggGreen12 4 2 2" xfId="849" xr:uid="{1C0000C1-2DC2-476E-8E60-0DFB93747997}"/>
    <cellStyle name="AggGreen12 4 2 2 2" xfId="1562" xr:uid="{7BED06C6-C2A8-44B3-B0E2-B440EC836C23}"/>
    <cellStyle name="AggGreen12 4 2 2 2 2" xfId="3126" xr:uid="{663AEC7D-68DA-47BD-A47A-7C55683DD79F}"/>
    <cellStyle name="AggGreen12 4 2 2 3" xfId="68" xr:uid="{B54DEFBD-2FED-4C97-B5F1-678D915F3874}"/>
    <cellStyle name="AggGreen12 4 2 2 3 2" xfId="2321" xr:uid="{17A651A7-542C-4455-846B-49193A1C89DB}"/>
    <cellStyle name="AggGreen12 4 2 2 4" xfId="2212" xr:uid="{BBB163EE-4E3B-49AA-A6BA-C1278DA32BBD}"/>
    <cellStyle name="AggGreen12 4 2 3" xfId="1354" xr:uid="{08008CA4-53B9-4658-BC48-160B9B767A74}"/>
    <cellStyle name="AggGreen12 4 2 3 2" xfId="2918" xr:uid="{B69697FF-E8EB-4C99-B148-63FDA34EA3C2}"/>
    <cellStyle name="AggGreen12 4 2 4" xfId="1852" xr:uid="{885C3EBF-9E56-4023-BFAD-38515656A501}"/>
    <cellStyle name="AggGreen12 4 2 4 2" xfId="3397" xr:uid="{48094CB8-B804-4751-BE55-DF3B7A39A6CD}"/>
    <cellStyle name="AggGreen12 4 2 5" xfId="2006" xr:uid="{001EC33C-4A04-40D7-B7CA-B599E2718588}"/>
    <cellStyle name="AggGreen12 4 3" xfId="686" xr:uid="{8777941D-AB33-4038-A5EC-64FB1EEF9C40}"/>
    <cellStyle name="AggGreen12 4 3 2" xfId="901" xr:uid="{6CD8BDFB-66F4-451E-90A2-51BB04A6FB65}"/>
    <cellStyle name="AggGreen12 4 3 2 2" xfId="1614" xr:uid="{0E933CAE-BFCA-4891-842C-3F0AD7455E5F}"/>
    <cellStyle name="AggGreen12 4 3 2 2 2" xfId="3178" xr:uid="{6C332677-5456-49B8-8F7B-5B3CA6F5FEDC}"/>
    <cellStyle name="AggGreen12 4 3 2 3" xfId="1251" xr:uid="{6E515307-1874-43CF-98AB-EC94E1FAD8AF}"/>
    <cellStyle name="AggGreen12 4 3 2 3 2" xfId="2816" xr:uid="{9ED41111-AF26-4D8B-96DE-D538269BB5EB}"/>
    <cellStyle name="AggGreen12 4 3 2 4" xfId="2264" xr:uid="{8BE75226-642D-44B5-B845-8E6CFAB236B7}"/>
    <cellStyle name="AggGreen12 4 3 3" xfId="1406" xr:uid="{9BE9315E-9F7E-4477-804E-603CAECA0338}"/>
    <cellStyle name="AggGreen12 4 3 3 2" xfId="2970" xr:uid="{00BDCB12-EAF1-4FC2-983A-679B9AC3AB21}"/>
    <cellStyle name="AggGreen12 4 3 4" xfId="1060" xr:uid="{881ACBE1-5B4F-4024-A7CC-7D92E3BB1F69}"/>
    <cellStyle name="AggGreen12 4 3 4 2" xfId="2629" xr:uid="{94CE45DF-33BB-4C31-AA84-9C2A29BF4C4C}"/>
    <cellStyle name="AggGreen12 4 3 5" xfId="2058" xr:uid="{92AF1D0E-5862-4A08-825B-FB964C69FF4F}"/>
    <cellStyle name="AggGreen12 4 4" xfId="697" xr:uid="{64FDBB5E-FAA4-421D-A79B-18E2FAD96574}"/>
    <cellStyle name="AggGreen12 4 4 2" xfId="912" xr:uid="{D52C6942-814F-414F-81F2-52741CAA808D}"/>
    <cellStyle name="AggGreen12 4 4 2 2" xfId="1625" xr:uid="{E8D61FBE-6474-4D1A-AB9B-420E23BC7887}"/>
    <cellStyle name="AggGreen12 4 4 2 2 2" xfId="3189" xr:uid="{9CBA8FCF-0116-4C53-8012-0D392052A144}"/>
    <cellStyle name="AggGreen12 4 4 2 3" xfId="1897" xr:uid="{7F4C2BA3-1260-4F89-8527-E47FEEFE1230}"/>
    <cellStyle name="AggGreen12 4 4 2 3 2" xfId="3439" xr:uid="{AEFBDF5F-85F6-4A71-A508-B1050896A4D2}"/>
    <cellStyle name="AggGreen12 4 4 2 4" xfId="2275" xr:uid="{A13E20BB-414C-4BA4-8DF0-9CF8DBB53B1E}"/>
    <cellStyle name="AggGreen12 4 4 3" xfId="1417" xr:uid="{BA65BC79-5EE8-4C41-A82E-E74A7368123E}"/>
    <cellStyle name="AggGreen12 4 4 3 2" xfId="2981" xr:uid="{2B25C36F-61C6-4224-AB20-2D6CDFE43F72}"/>
    <cellStyle name="AggGreen12 4 4 4" xfId="1068" xr:uid="{1717CB86-0AEC-40FE-85C3-B9C02CCBEF55}"/>
    <cellStyle name="AggGreen12 4 4 4 2" xfId="2637" xr:uid="{30122308-C602-43D9-A8F1-BDF55A132F24}"/>
    <cellStyle name="AggGreen12 4 4 5" xfId="2069" xr:uid="{073D9846-811B-49A6-A19B-59DA522546AC}"/>
    <cellStyle name="AggGreen12 4 5" xfId="1092" xr:uid="{752B5672-4B27-452C-88FE-3081BEF9479E}"/>
    <cellStyle name="AggGreen12 4 5 2" xfId="2660" xr:uid="{4CE247C2-EC55-45CB-9483-D2DE61AC87DD}"/>
    <cellStyle name="AggGreen12 4 6" xfId="1141" xr:uid="{80186868-CD9B-476D-846B-912250735832}"/>
    <cellStyle name="AggGreen12 4 6 2" xfId="2709" xr:uid="{50D294CF-E5E5-4C57-BDC3-4931A89D4A70}"/>
    <cellStyle name="AggGreen12 4 7" xfId="1874" xr:uid="{015B4B86-B481-414E-B232-8AB4A1BF2356}"/>
    <cellStyle name="AggGreen12 5" xfId="107" xr:uid="{CB86DE8A-8871-4E3F-BAF1-F2D54064941D}"/>
    <cellStyle name="AggGreen12 5 2" xfId="2357" xr:uid="{BB0898F3-67CE-4417-9CAE-DA4332797682}"/>
    <cellStyle name="AggOrange" xfId="33" xr:uid="{FD91803B-43D8-4026-8741-75AD9B42FE31}"/>
    <cellStyle name="AggOrange 2" xfId="149" xr:uid="{215BF129-7A07-4D5F-8B89-45CB46FCF1D4}"/>
    <cellStyle name="AggOrange 2 2" xfId="440" xr:uid="{A5F999EC-7F30-45CB-AB17-778CB718135B}"/>
    <cellStyle name="AggOrange 2 2 2" xfId="560" xr:uid="{C3B82F91-38F9-4F33-A1BC-5EB31BFF74A9}"/>
    <cellStyle name="AggOrange 2 2 2 2" xfId="775" xr:uid="{D8A31BFE-8169-41CE-B20D-32691EFDF33A}"/>
    <cellStyle name="AggOrange 2 2 2 2 2" xfId="1488" xr:uid="{02C76272-3126-4D27-AFD2-9060B9518CE4}"/>
    <cellStyle name="AggOrange 2 2 2 2 2 2" xfId="3052" xr:uid="{4CA205A9-68A2-4F06-B186-D50D7E5E06F4}"/>
    <cellStyle name="AggOrange 2 2 2 2 3" xfId="1212" xr:uid="{B27E5544-00A2-410E-B2F0-E228192F271D}"/>
    <cellStyle name="AggOrange 2 2 2 2 3 2" xfId="2779" xr:uid="{C0AC1C19-BCAD-4490-AEA8-B15D7946D9C9}"/>
    <cellStyle name="AggOrange 2 2 2 2 4" xfId="2138" xr:uid="{A24AE636-CBC3-43F4-8D01-542FBD102BE7}"/>
    <cellStyle name="AggOrange 2 2 2 3" xfId="1280" xr:uid="{C57B3DFD-00A4-4B81-82EE-26AC770AF1C8}"/>
    <cellStyle name="AggOrange 2 2 2 3 2" xfId="2844" xr:uid="{5EF0E37B-FBB1-4422-B61D-EEAB3496FBB8}"/>
    <cellStyle name="AggOrange 2 2 2 4" xfId="1207" xr:uid="{2DBBEEA4-7632-447E-9FC6-592EAAF51B28}"/>
    <cellStyle name="AggOrange 2 2 2 4 2" xfId="2774" xr:uid="{1743E3BF-6676-4E75-A1F8-211E8CB8FE55}"/>
    <cellStyle name="AggOrange 2 2 2 5" xfId="1932" xr:uid="{D0EA2998-8583-4310-B747-B560FBCF6232}"/>
    <cellStyle name="AggOrange 2 2 3" xfId="747" xr:uid="{1A09DC41-510A-4402-87FE-B2E7B270F7CC}"/>
    <cellStyle name="AggOrange 2 2 3 2" xfId="1460" xr:uid="{01D65B2C-817E-42A3-99AC-D60FDC7CCA41}"/>
    <cellStyle name="AggOrange 2 2 3 2 2" xfId="3024" xr:uid="{FF29FFFA-4CAD-41EE-B60E-FB7C3CE8C4C3}"/>
    <cellStyle name="AggOrange 2 2 3 3" xfId="1641" xr:uid="{FE084408-8490-4D02-8C45-C14E055824C9}"/>
    <cellStyle name="AggOrange 2 2 3 3 2" xfId="3205" xr:uid="{A4DE5EBB-79D4-4DFC-960D-C57C0C592B02}"/>
    <cellStyle name="AggOrange 2 2 3 4" xfId="2110" xr:uid="{8B2A2B3A-5498-46FE-9CBA-A1F432251741}"/>
    <cellStyle name="AggOrange 2 3" xfId="298" xr:uid="{BCC7511B-B036-49B1-BE89-8F7919160247}"/>
    <cellStyle name="AggOrange 2 3 2" xfId="637" xr:uid="{96F215A6-C81A-40D9-AE5B-90C2C842833A}"/>
    <cellStyle name="AggOrange 2 3 2 2" xfId="852" xr:uid="{8BC4CDCC-3B54-4FCB-A026-BCA7314B1311}"/>
    <cellStyle name="AggOrange 2 3 2 2 2" xfId="1565" xr:uid="{4C94D558-79C7-4D1D-AC8E-25FEE0E11E92}"/>
    <cellStyle name="AggOrange 2 3 2 2 2 2" xfId="3129" xr:uid="{2D7816E0-9E65-4C2A-B029-37EFC186BC45}"/>
    <cellStyle name="AggOrange 2 3 2 2 3" xfId="1070" xr:uid="{39C24397-2EF9-439D-8EC8-1DBE90704B13}"/>
    <cellStyle name="AggOrange 2 3 2 2 3 2" xfId="2638" xr:uid="{5DABFE36-4EF2-4A0A-BD15-F528E249BA38}"/>
    <cellStyle name="AggOrange 2 3 2 2 4" xfId="2215" xr:uid="{D0E27FDD-412E-49CB-8CE1-BE174A5B0842}"/>
    <cellStyle name="AggOrange 2 3 2 3" xfId="1357" xr:uid="{119DABC5-7120-4FD5-A956-5DD52A0B95E0}"/>
    <cellStyle name="AggOrange 2 3 2 3 2" xfId="2921" xr:uid="{3117DC0D-53F8-4FFA-AB6C-73B7DF6D4936}"/>
    <cellStyle name="AggOrange 2 3 2 4" xfId="1214" xr:uid="{05D012C8-0964-4FFA-8E05-8B360F5C4BE9}"/>
    <cellStyle name="AggOrange 2 3 2 4 2" xfId="2781" xr:uid="{4C4312F8-0180-4875-8206-FB79C266DBE0}"/>
    <cellStyle name="AggOrange 2 3 2 5" xfId="2009" xr:uid="{A0ED2819-F3CB-4428-AA86-BCE51D953F15}"/>
    <cellStyle name="AggOrange 2 3 3" xfId="544" xr:uid="{3578F2FF-4D8C-425A-B558-1CBBB5315037}"/>
    <cellStyle name="AggOrange 2 3 3 2" xfId="759" xr:uid="{4A6B8210-30BF-441D-8A7B-912D85A39772}"/>
    <cellStyle name="AggOrange 2 3 3 2 2" xfId="1472" xr:uid="{B2DB1BBF-0F15-4125-997C-7EE1EAB0A224}"/>
    <cellStyle name="AggOrange 2 3 3 2 2 2" xfId="3036" xr:uid="{577A8F1C-BA00-4A7A-9B2F-EBE9AE42E6EA}"/>
    <cellStyle name="AggOrange 2 3 3 2 3" xfId="1798" xr:uid="{B8A54D2B-2BB6-41D0-91D6-E78E408466B3}"/>
    <cellStyle name="AggOrange 2 3 3 2 3 2" xfId="3350" xr:uid="{BD9BE9D3-E56E-4A13-BF42-069C1D7019A8}"/>
    <cellStyle name="AggOrange 2 3 3 2 4" xfId="2122" xr:uid="{B336751C-E529-4447-8AAF-53F0691C73E5}"/>
    <cellStyle name="AggOrange 2 3 3 3" xfId="1264" xr:uid="{570DF207-4DE5-4F29-8752-3C675FFF6463}"/>
    <cellStyle name="AggOrange 2 3 3 3 2" xfId="2828" xr:uid="{43C88D5F-56AB-405F-A7DF-2EDDAFCDF0CB}"/>
    <cellStyle name="AggOrange 2 3 3 4" xfId="1209" xr:uid="{1063852F-52F4-4434-9AB1-4C9E70943A6C}"/>
    <cellStyle name="AggOrange 2 3 3 4 2" xfId="2776" xr:uid="{826017B8-385D-4CAD-AE20-3E543F9A0A38}"/>
    <cellStyle name="AggOrange 2 3 3 5" xfId="1916" xr:uid="{085E67A1-A144-4B93-B136-4CEED6A27BAB}"/>
    <cellStyle name="AggOrange 2 3 4" xfId="559" xr:uid="{14663E63-9B42-4CA9-A86E-79BFB860FF43}"/>
    <cellStyle name="AggOrange 2 3 4 2" xfId="774" xr:uid="{34984B19-C0AD-4E4E-B39D-462C124D7248}"/>
    <cellStyle name="AggOrange 2 3 4 2 2" xfId="1487" xr:uid="{F09F0DB8-9182-4DB9-AA67-F1CA21A73886}"/>
    <cellStyle name="AggOrange 2 3 4 2 2 2" xfId="3051" xr:uid="{FA003AAA-59BB-4370-A1FE-E704AFB8A917}"/>
    <cellStyle name="AggOrange 2 3 4 2 3" xfId="1671" xr:uid="{A2D04DED-1988-42C5-9DD3-644C9B531655}"/>
    <cellStyle name="AggOrange 2 3 4 2 3 2" xfId="3233" xr:uid="{75C962CA-BB91-49E7-A359-BE01F526CC4A}"/>
    <cellStyle name="AggOrange 2 3 4 2 4" xfId="2137" xr:uid="{4BEDC18A-11E0-4409-9056-1A9210F15949}"/>
    <cellStyle name="AggOrange 2 3 4 3" xfId="1279" xr:uid="{F694A762-AE5F-4C1E-94AB-A2B97AA44C40}"/>
    <cellStyle name="AggOrange 2 3 4 3 2" xfId="2843" xr:uid="{509F0E6A-A0A7-485D-8BB8-BFB49B0649BF}"/>
    <cellStyle name="AggOrange 2 3 4 4" xfId="1886" xr:uid="{73B8784F-AB33-4480-B1A1-C8FEAB8F777E}"/>
    <cellStyle name="AggOrange 2 3 4 4 2" xfId="3428" xr:uid="{51C9C32E-0E06-45E3-8BB5-C608808B66A0}"/>
    <cellStyle name="AggOrange 2 3 4 5" xfId="1931" xr:uid="{7B5236FE-B396-406F-B860-4A5DE6CFE031}"/>
    <cellStyle name="AggOrange 2 3 5" xfId="1095" xr:uid="{ED874F1C-9A51-42B4-BFBF-2BC6A3D09242}"/>
    <cellStyle name="AggOrange 2 3 5 2" xfId="2663" xr:uid="{39CB8A4A-B6E9-4198-9B69-9BAB379E6D38}"/>
    <cellStyle name="AggOrange 2 3 6" xfId="1005" xr:uid="{EF5FF691-947C-4DA8-A39C-E29ACA372177}"/>
    <cellStyle name="AggOrange 2 3 6 2" xfId="2576" xr:uid="{704B411B-2A39-4F2F-9844-A03CF80E2A7F}"/>
    <cellStyle name="AggOrange 2 3 7" xfId="999" xr:uid="{B0106321-38D4-4288-833E-335499772A60}"/>
    <cellStyle name="AggOrange 3" xfId="439" xr:uid="{B4022604-A3CF-4667-9A8A-AC58B40D15F9}"/>
    <cellStyle name="AggOrange 3 2" xfId="679" xr:uid="{CF6FF3E1-722A-4D13-A46B-8B92C084E576}"/>
    <cellStyle name="AggOrange 3 2 2" xfId="894" xr:uid="{AA42404D-6624-4CE2-8ACE-C8F4343ED2AC}"/>
    <cellStyle name="AggOrange 3 2 2 2" xfId="1607" xr:uid="{D46F06AD-372D-47EA-9F9B-9DD189538C3A}"/>
    <cellStyle name="AggOrange 3 2 2 2 2" xfId="3171" xr:uid="{7B778E1E-AB7F-4A36-8C65-370FBE92D79D}"/>
    <cellStyle name="AggOrange 3 2 2 3" xfId="41" xr:uid="{1792563D-5686-4CB9-86B4-53CCB02F459D}"/>
    <cellStyle name="AggOrange 3 2 2 3 2" xfId="2315" xr:uid="{1CB28699-F0E6-4929-85EF-5ECBDCEABC6B}"/>
    <cellStyle name="AggOrange 3 2 2 4" xfId="2257" xr:uid="{97E3EC51-DF42-452D-9AF5-ECD3217E0110}"/>
    <cellStyle name="AggOrange 3 2 3" xfId="1399" xr:uid="{13D3CF3E-4D51-436F-AB17-E0A957B95559}"/>
    <cellStyle name="AggOrange 3 2 3 2" xfId="2963" xr:uid="{D601E735-B62D-4213-B5E0-FBE2986B0057}"/>
    <cellStyle name="AggOrange 3 2 4" xfId="1810" xr:uid="{EF4608FA-4C5B-45D7-8D77-CAB466D28973}"/>
    <cellStyle name="AggOrange 3 2 4 2" xfId="3360" xr:uid="{94BA29E4-F74D-4234-B69A-88D80DD0140E}"/>
    <cellStyle name="AggOrange 3 2 5" xfId="2051" xr:uid="{392C522F-5748-4827-90EE-BE8E3481429E}"/>
    <cellStyle name="AggOrange 3 3" xfId="746" xr:uid="{0DB6C02F-5026-48AA-BBE2-AB0CD20F791E}"/>
    <cellStyle name="AggOrange 3 3 2" xfId="1459" xr:uid="{F8AC79E2-016B-4326-A4C1-DE33C390405A}"/>
    <cellStyle name="AggOrange 3 3 2 2" xfId="3023" xr:uid="{42D9BAEC-12D6-4123-AAC5-944ED8749A98}"/>
    <cellStyle name="AggOrange 3 3 3" xfId="1129" xr:uid="{E8992DF0-1155-48DA-ADB0-D27B040DD921}"/>
    <cellStyle name="AggOrange 3 3 3 2" xfId="2697" xr:uid="{DC78B419-999B-4925-B4E2-98E09B2F8748}"/>
    <cellStyle name="AggOrange 3 3 4" xfId="2109" xr:uid="{BE59ABA3-17D4-4B81-B66A-54C489F90B98}"/>
    <cellStyle name="AggOrange 4" xfId="297" xr:uid="{BC604628-E71F-4C7A-B52B-9B07D94B5339}"/>
    <cellStyle name="AggOrange 4 2" xfId="636" xr:uid="{1E1EF0F9-7329-42F5-9CAB-BE1F8237B662}"/>
    <cellStyle name="AggOrange 4 2 2" xfId="851" xr:uid="{77BE9A64-4688-45B4-9769-244E8CA20DBB}"/>
    <cellStyle name="AggOrange 4 2 2 2" xfId="1564" xr:uid="{F5D81E87-620A-4609-9E89-E64827EC54C6}"/>
    <cellStyle name="AggOrange 4 2 2 2 2" xfId="3128" xr:uid="{5585CCCE-05E2-4A55-A329-5E54297E61A3}"/>
    <cellStyle name="AggOrange 4 2 2 3" xfId="1645" xr:uid="{11E56B75-FD1A-4450-A004-35AACC85468D}"/>
    <cellStyle name="AggOrange 4 2 2 3 2" xfId="3209" xr:uid="{E1D093BF-D38A-4ACD-BEEA-003BBA0A44C3}"/>
    <cellStyle name="AggOrange 4 2 2 4" xfId="2214" xr:uid="{69C4DDCB-8ECF-4833-ABEE-31A2CE0CC525}"/>
    <cellStyle name="AggOrange 4 2 3" xfId="1356" xr:uid="{85E91C74-60FE-48DC-B885-38E0B2D52107}"/>
    <cellStyle name="AggOrange 4 2 3 2" xfId="2920" xr:uid="{480FBAB3-3B4D-48BE-93E1-D3A5E0967B37}"/>
    <cellStyle name="AggOrange 4 2 4" xfId="1186" xr:uid="{588A8C79-CFC4-4ECA-BA15-C32B49C57E82}"/>
    <cellStyle name="AggOrange 4 2 4 2" xfId="2754" xr:uid="{8B678FE8-7C08-42EB-B4D0-B431B302EDD1}"/>
    <cellStyle name="AggOrange 4 2 5" xfId="2008" xr:uid="{0013B1F2-A1B2-4219-8C06-EC8C5318043A}"/>
    <cellStyle name="AggOrange 4 3" xfId="625" xr:uid="{B4B58E27-DD45-48A1-9370-6735CE3C6C06}"/>
    <cellStyle name="AggOrange 4 3 2" xfId="840" xr:uid="{66F5FB18-4C0D-4D14-BA3B-2B0AF240DB92}"/>
    <cellStyle name="AggOrange 4 3 2 2" xfId="1553" xr:uid="{B7575B6E-245C-415A-88AA-6D2E07FDC38C}"/>
    <cellStyle name="AggOrange 4 3 2 2 2" xfId="3117" xr:uid="{EC2E9C50-D16C-4094-A572-543DAB02A744}"/>
    <cellStyle name="AggOrange 4 3 2 3" xfId="1677" xr:uid="{632B9C7C-0A7A-4D66-B475-DAD519FA6EA5}"/>
    <cellStyle name="AggOrange 4 3 2 3 2" xfId="3239" xr:uid="{2CF658E7-B758-47C7-A0EE-29C5520D1A68}"/>
    <cellStyle name="AggOrange 4 3 2 4" xfId="2203" xr:uid="{6478D3EA-AAE2-4948-BE46-E65385A5E4B1}"/>
    <cellStyle name="AggOrange 4 3 3" xfId="1345" xr:uid="{923704E0-7BD3-4320-8C83-0F976CE971BF}"/>
    <cellStyle name="AggOrange 4 3 3 2" xfId="2909" xr:uid="{C15A1AAB-4796-40C9-95D8-5BE6BF24BA22}"/>
    <cellStyle name="AggOrange 4 3 4" xfId="1051" xr:uid="{9596794A-2F18-43A2-A273-79E66A718EAF}"/>
    <cellStyle name="AggOrange 4 3 4 2" xfId="2621" xr:uid="{566D2C7F-3151-4F81-97E8-61E6B35814A9}"/>
    <cellStyle name="AggOrange 4 3 5" xfId="1997" xr:uid="{6168D13E-6028-40C0-B5B4-2DF5EB197D8A}"/>
    <cellStyle name="AggOrange 4 4" xfId="599" xr:uid="{4FDC5F5A-3FC5-4825-AA5C-6A3C144648C2}"/>
    <cellStyle name="AggOrange 4 4 2" xfId="814" xr:uid="{7F785BE5-9E40-4277-89D9-12D49788E723}"/>
    <cellStyle name="AggOrange 4 4 2 2" xfId="1527" xr:uid="{51441EBC-B4C9-4A9D-95AE-D562E00340D2}"/>
    <cellStyle name="AggOrange 4 4 2 2 2" xfId="3091" xr:uid="{51DA184A-E63F-4725-8407-793DFA5675D3}"/>
    <cellStyle name="AggOrange 4 4 2 3" xfId="992" xr:uid="{8581C4BF-735A-4556-A96F-FB2581245DDD}"/>
    <cellStyle name="AggOrange 4 4 2 3 2" xfId="2564" xr:uid="{F42826C2-6E0F-453E-93B2-4812A64C4A2A}"/>
    <cellStyle name="AggOrange 4 4 2 4" xfId="2177" xr:uid="{18C9D033-D6F4-42DF-894F-4E0A15B0D3B3}"/>
    <cellStyle name="AggOrange 4 4 3" xfId="1319" xr:uid="{4134912D-22D8-4CA8-8E2C-B1A5A5009048}"/>
    <cellStyle name="AggOrange 4 4 3 2" xfId="2883" xr:uid="{B90733C7-C419-4BE4-89B9-74B39A599B60}"/>
    <cellStyle name="AggOrange 4 4 4" xfId="24" xr:uid="{00A49E9A-7DD8-42E6-949F-8E110701D980}"/>
    <cellStyle name="AggOrange 4 4 4 2" xfId="2308" xr:uid="{CF713B6F-E74E-4AF0-BCA3-E2713CA6B2B5}"/>
    <cellStyle name="AggOrange 4 4 5" xfId="1971" xr:uid="{18D8D643-F65E-4EAA-B260-BC01235F9622}"/>
    <cellStyle name="AggOrange 4 5" xfId="1094" xr:uid="{ED366082-C08B-4BCE-AF4B-5ABC3FBD10DD}"/>
    <cellStyle name="AggOrange 4 5 2" xfId="2662" xr:uid="{31741A62-6CC1-4600-8B3C-BFF4A5F53C72}"/>
    <cellStyle name="AggOrange 4 6" xfId="1713" xr:uid="{78E00EF4-8A67-4DD0-857B-AAA0EDB7802F}"/>
    <cellStyle name="AggOrange 4 6 2" xfId="3273" xr:uid="{56233BE8-9634-4135-B479-AECF0D9789F9}"/>
    <cellStyle name="AggOrange 4 7" xfId="969" xr:uid="{14199417-14B9-4468-A2B6-46534700F656}"/>
    <cellStyle name="AggOrange 5" xfId="103" xr:uid="{7AB804F5-4C00-4921-A154-A124B44CD2E7}"/>
    <cellStyle name="AggOrange 5 2" xfId="2355" xr:uid="{11CDEBB5-2618-4426-8BE5-B753A11D2E21}"/>
    <cellStyle name="AggOrange_B_border" xfId="47" xr:uid="{C148E3E8-A348-4122-93AD-F0D621AAE1EC}"/>
    <cellStyle name="AggOrange9" xfId="32" xr:uid="{D61B0EBD-C488-417E-ABA8-CABB13404E8D}"/>
    <cellStyle name="AggOrange9 2" xfId="150" xr:uid="{D07BA182-A234-4488-A093-9F8574B8ACDA}"/>
    <cellStyle name="AggOrange9 2 2" xfId="442" xr:uid="{200E3EA5-984D-4663-B997-6CE48F48AED6}"/>
    <cellStyle name="AggOrange9 2 2 2" xfId="678" xr:uid="{4B56BB63-8027-45A6-8E02-A169A058B582}"/>
    <cellStyle name="AggOrange9 2 2 2 2" xfId="893" xr:uid="{5563E0AE-1986-469C-8E03-31D357C98CAE}"/>
    <cellStyle name="AggOrange9 2 2 2 2 2" xfId="1606" xr:uid="{31C0682A-E36D-4B7C-9212-113CC6132F7F}"/>
    <cellStyle name="AggOrange9 2 2 2 2 2 2" xfId="3170" xr:uid="{715DF00A-4404-40E9-984E-BA3C02718389}"/>
    <cellStyle name="AggOrange9 2 2 2 2 3" xfId="988" xr:uid="{1119EAFB-572B-4E54-ADB7-6AC646326B23}"/>
    <cellStyle name="AggOrange9 2 2 2 2 3 2" xfId="2560" xr:uid="{7D2E6830-E228-4CEB-B185-BDA442687020}"/>
    <cellStyle name="AggOrange9 2 2 2 2 4" xfId="2256" xr:uid="{6BA10206-4793-4EC0-87EC-4513CFCA5FF4}"/>
    <cellStyle name="AggOrange9 2 2 2 3" xfId="1398" xr:uid="{9B44C414-0B05-4BEF-B923-27E9F4EB8086}"/>
    <cellStyle name="AggOrange9 2 2 2 3 2" xfId="2962" xr:uid="{D5F448AA-B49C-45D2-84EE-94B3CBD62821}"/>
    <cellStyle name="AggOrange9 2 2 2 4" xfId="1738" xr:uid="{2C8B395E-89D7-424E-9B8F-22505E63F5E4}"/>
    <cellStyle name="AggOrange9 2 2 2 4 2" xfId="3296" xr:uid="{4F70C6E2-319B-4B35-9B7B-E48757D4F551}"/>
    <cellStyle name="AggOrange9 2 2 2 5" xfId="2050" xr:uid="{C3A53CFF-2362-4D0D-8DC5-C762B326AF1D}"/>
    <cellStyle name="AggOrange9 2 2 3" xfId="749" xr:uid="{BE465248-FEFA-4D38-BF2A-6936F04F7A0D}"/>
    <cellStyle name="AggOrange9 2 2 3 2" xfId="1462" xr:uid="{2D4674CA-F2FE-418D-A5BE-C57C77EAAC4C}"/>
    <cellStyle name="AggOrange9 2 2 3 2 2" xfId="3026" xr:uid="{0B3D8F44-9F4E-4F54-A28D-3853904D4B61}"/>
    <cellStyle name="AggOrange9 2 2 3 3" xfId="1134" xr:uid="{2BC866D9-B945-4ECE-8A28-E57F2031E86E}"/>
    <cellStyle name="AggOrange9 2 2 3 3 2" xfId="2702" xr:uid="{0B4D7A34-9DF6-49FB-B56D-8861872696FB}"/>
    <cellStyle name="AggOrange9 2 2 3 4" xfId="2112" xr:uid="{8B3CC37E-1691-41B3-A4D4-EA0BD25186D6}"/>
    <cellStyle name="AggOrange9 2 3" xfId="300" xr:uid="{4689AAE8-59DD-4EE9-ABD1-46A3D9476BB8}"/>
    <cellStyle name="AggOrange9 2 3 2" xfId="639" xr:uid="{2DD01EC9-3661-4AEA-92A0-9EEDF64AECEA}"/>
    <cellStyle name="AggOrange9 2 3 2 2" xfId="854" xr:uid="{FAE8C429-B7FF-430D-BAF8-B7D301682E5F}"/>
    <cellStyle name="AggOrange9 2 3 2 2 2" xfId="1567" xr:uid="{BE9BF2C5-B545-4089-A72C-80B6A2059FA0}"/>
    <cellStyle name="AggOrange9 2 3 2 2 2 2" xfId="3131" xr:uid="{D697798C-5E4F-4E13-8579-C170920FB988}"/>
    <cellStyle name="AggOrange9 2 3 2 2 3" xfId="989" xr:uid="{78CCF6F7-B57D-4E2A-9981-553C50E28B6F}"/>
    <cellStyle name="AggOrange9 2 3 2 2 3 2" xfId="2561" xr:uid="{068A2759-76CD-4609-8932-E45ECE293F75}"/>
    <cellStyle name="AggOrange9 2 3 2 2 4" xfId="2217" xr:uid="{ADDC0D46-836E-4DCB-9041-A7FC2A3FBFA2}"/>
    <cellStyle name="AggOrange9 2 3 2 3" xfId="1359" xr:uid="{E7EDB4E0-A672-4E10-8C13-A24A06E7240E}"/>
    <cellStyle name="AggOrange9 2 3 2 3 2" xfId="2923" xr:uid="{B5566C53-FEC4-4C10-8A4A-8E33C2BD534B}"/>
    <cellStyle name="AggOrange9 2 3 2 4" xfId="1016" xr:uid="{90127F11-EE27-40FC-B68F-98CF2066BE71}"/>
    <cellStyle name="AggOrange9 2 3 2 4 2" xfId="2587" xr:uid="{2258D8AC-4800-4F31-8AC4-80A5A77C34A1}"/>
    <cellStyle name="AggOrange9 2 3 2 5" xfId="2011" xr:uid="{22525BA9-B825-4C8C-B499-DBD957719466}"/>
    <cellStyle name="AggOrange9 2 3 3" xfId="685" xr:uid="{3922278B-291E-4F6F-8D30-63B964E4130B}"/>
    <cellStyle name="AggOrange9 2 3 3 2" xfId="900" xr:uid="{DC6F42FA-EE66-4F41-86F8-8CE1DC18CD21}"/>
    <cellStyle name="AggOrange9 2 3 3 2 2" xfId="1613" xr:uid="{5BD1D038-21EC-4AF4-83FB-26EEE38073FD}"/>
    <cellStyle name="AggOrange9 2 3 3 2 2 2" xfId="3177" xr:uid="{6A18F077-3897-416F-925E-99ECCD5E38E7}"/>
    <cellStyle name="AggOrange9 2 3 3 2 3" xfId="1796" xr:uid="{F87352DA-5160-491C-8B40-E11BDE1B9E08}"/>
    <cellStyle name="AggOrange9 2 3 3 2 3 2" xfId="3348" xr:uid="{EA85B458-29DF-4590-9ECC-72F28572C257}"/>
    <cellStyle name="AggOrange9 2 3 3 2 4" xfId="2263" xr:uid="{22B50807-B44C-42F5-9378-50D5F29B4224}"/>
    <cellStyle name="AggOrange9 2 3 3 3" xfId="1405" xr:uid="{345DB3F7-E723-476E-9EFF-375F79422DF2}"/>
    <cellStyle name="AggOrange9 2 3 3 3 2" xfId="2969" xr:uid="{1207AF8E-2565-4878-87FF-221AE7573263}"/>
    <cellStyle name="AggOrange9 2 3 3 4" xfId="1799" xr:uid="{C7184450-BEC2-4B8E-A42A-3E374C9A35C8}"/>
    <cellStyle name="AggOrange9 2 3 3 4 2" xfId="3351" xr:uid="{7DBDA32E-E8F1-4152-82EA-90AEB7C262DB}"/>
    <cellStyle name="AggOrange9 2 3 3 5" xfId="2057" xr:uid="{0B881069-2144-458C-A86D-6E531C2927C2}"/>
    <cellStyle name="AggOrange9 2 3 4" xfId="699" xr:uid="{B030A8F3-7584-460A-86F0-7ECC2F44457C}"/>
    <cellStyle name="AggOrange9 2 3 4 2" xfId="914" xr:uid="{84E166C3-367E-4246-9317-3AE5DAEA5298}"/>
    <cellStyle name="AggOrange9 2 3 4 2 2" xfId="1627" xr:uid="{EDF954FC-10C6-411C-BA5F-52A6FC0A2DDD}"/>
    <cellStyle name="AggOrange9 2 3 4 2 2 2" xfId="3191" xr:uid="{2518D309-1E1C-4F00-B84F-582C99442FB7}"/>
    <cellStyle name="AggOrange9 2 3 4 2 3" xfId="1899" xr:uid="{FF6D7CAF-3B12-4F0E-9128-A68B994DEFD2}"/>
    <cellStyle name="AggOrange9 2 3 4 2 3 2" xfId="3441" xr:uid="{34E273FC-272D-447F-8601-40634BFBDC70}"/>
    <cellStyle name="AggOrange9 2 3 4 2 4" xfId="2277" xr:uid="{F7D59422-37A3-4867-B2B0-A2A83A124EAF}"/>
    <cellStyle name="AggOrange9 2 3 4 3" xfId="1419" xr:uid="{DECB4C3E-1D1C-4690-8C1C-D0819CEEB5C8}"/>
    <cellStyle name="AggOrange9 2 3 4 3 2" xfId="2983" xr:uid="{57EF98AC-A16A-4147-AAF8-5679EAAE6FE8}"/>
    <cellStyle name="AggOrange9 2 3 4 4" xfId="1808" xr:uid="{47806421-6EAC-47BF-86E8-25CEBD34990C}"/>
    <cellStyle name="AggOrange9 2 3 4 4 2" xfId="3358" xr:uid="{EE6BA09D-C646-4D9F-98EA-DFC267C7592A}"/>
    <cellStyle name="AggOrange9 2 3 4 5" xfId="2071" xr:uid="{B3D16786-59EF-41AB-8304-AAC9A31E7CCF}"/>
    <cellStyle name="AggOrange9 2 3 5" xfId="1097" xr:uid="{B3EF9F79-185B-4DC0-8A34-1CFD771BA5CF}"/>
    <cellStyle name="AggOrange9 2 3 5 2" xfId="2665" xr:uid="{E93A762A-4FD0-4C3D-8297-BC6A3181AE45}"/>
    <cellStyle name="AggOrange9 2 3 6" xfId="1846" xr:uid="{22D8F865-23A2-429C-B3A5-C45C8A337D26}"/>
    <cellStyle name="AggOrange9 2 3 6 2" xfId="3391" xr:uid="{35DFB90D-4BA6-480D-81A8-1EB13F2832D8}"/>
    <cellStyle name="AggOrange9 2 3 7" xfId="1845" xr:uid="{9F8AFF62-3178-44CF-AB7D-33A687E6D213}"/>
    <cellStyle name="AggOrange9 3" xfId="441" xr:uid="{74F47AF4-2A77-471C-A1FD-936A2D824436}"/>
    <cellStyle name="AggOrange9 3 2" xfId="630" xr:uid="{E44CF40E-AD93-4054-8CDD-4C378661048A}"/>
    <cellStyle name="AggOrange9 3 2 2" xfId="845" xr:uid="{38751980-B26D-4E90-AEBB-2B439DD5299C}"/>
    <cellStyle name="AggOrange9 3 2 2 2" xfId="1558" xr:uid="{56195AA4-E4FD-452C-9D0A-9353911F7558}"/>
    <cellStyle name="AggOrange9 3 2 2 2 2" xfId="3122" xr:uid="{CE04986F-43FD-4B57-8FDB-B437D1E4601A}"/>
    <cellStyle name="AggOrange9 3 2 2 3" xfId="1660" xr:uid="{F3DB7194-2E28-42A5-87C1-EDAF6B358C9F}"/>
    <cellStyle name="AggOrange9 3 2 2 3 2" xfId="3224" xr:uid="{518B293D-C023-4C1C-A58F-A38CE797D184}"/>
    <cellStyle name="AggOrange9 3 2 2 4" xfId="2208" xr:uid="{77C8E6C8-1CF0-4BFD-9D17-2E469A75BA4C}"/>
    <cellStyle name="AggOrange9 3 2 3" xfId="1350" xr:uid="{9083DEEA-825B-49F7-8DE7-373F6A85B71D}"/>
    <cellStyle name="AggOrange9 3 2 3 2" xfId="2914" xr:uid="{0D82C7EF-A6B6-44DA-AC4A-88DEE985FA6B}"/>
    <cellStyle name="AggOrange9 3 2 4" xfId="1769" xr:uid="{8A39F5FD-B734-4D63-B3C3-D44F8F5772D9}"/>
    <cellStyle name="AggOrange9 3 2 4 2" xfId="3324" xr:uid="{DDB1D1B2-A5C4-474B-A647-B6B410BEF430}"/>
    <cellStyle name="AggOrange9 3 2 5" xfId="2002" xr:uid="{8873416F-9972-4159-A38B-5FE3A66617D1}"/>
    <cellStyle name="AggOrange9 3 3" xfId="748" xr:uid="{999081D0-D608-4AE2-B01C-E34BAE4B4F19}"/>
    <cellStyle name="AggOrange9 3 3 2" xfId="1461" xr:uid="{0FA151EA-6589-457F-9EDE-015925FC5680}"/>
    <cellStyle name="AggOrange9 3 3 2 2" xfId="3025" xr:uid="{219F80C9-C739-47A7-B595-7C4A588F166E}"/>
    <cellStyle name="AggOrange9 3 3 3" xfId="1746" xr:uid="{6C522107-886B-4D14-8BF6-F91BF37C995F}"/>
    <cellStyle name="AggOrange9 3 3 3 2" xfId="3304" xr:uid="{6A782B0B-F5B8-4465-86EF-135D4CEB8ACA}"/>
    <cellStyle name="AggOrange9 3 3 4" xfId="2111" xr:uid="{8A3B453E-D7DB-4AC1-B731-9319F07DB221}"/>
    <cellStyle name="AggOrange9 4" xfId="299" xr:uid="{FAE379E3-EF7D-42D1-8B65-0455725D9A35}"/>
    <cellStyle name="AggOrange9 4 2" xfId="638" xr:uid="{7E21A639-B0BF-4575-916F-AAA3F69070F2}"/>
    <cellStyle name="AggOrange9 4 2 2" xfId="853" xr:uid="{C993056D-341A-4DF4-B52E-609D1C31AD78}"/>
    <cellStyle name="AggOrange9 4 2 2 2" xfId="1566" xr:uid="{282A7A14-F3FC-475D-9E6A-50254A5709C8}"/>
    <cellStyle name="AggOrange9 4 2 2 2 2" xfId="3130" xr:uid="{06EBB126-1FD2-497E-9E45-D75A64ADAF53}"/>
    <cellStyle name="AggOrange9 4 2 2 3" xfId="1644" xr:uid="{A924CEB2-E5D0-4BA4-83CF-12545AF5F9F4}"/>
    <cellStyle name="AggOrange9 4 2 2 3 2" xfId="3208" xr:uid="{DF6F2C1E-7F44-4026-A6EA-E7CEBF5BF7EA}"/>
    <cellStyle name="AggOrange9 4 2 2 4" xfId="2216" xr:uid="{F2B73A50-EF3E-4ADC-884C-B98D8D7762C2}"/>
    <cellStyle name="AggOrange9 4 2 3" xfId="1358" xr:uid="{33CA3C78-30C8-4235-A67F-7FD15CA9600F}"/>
    <cellStyle name="AggOrange9 4 2 3 2" xfId="2922" xr:uid="{79474EC0-9B6A-4EF0-8374-17525E181C8D}"/>
    <cellStyle name="AggOrange9 4 2 4" xfId="1211" xr:uid="{48DE10E5-FF91-4632-A832-F87E66DED1F0}"/>
    <cellStyle name="AggOrange9 4 2 4 2" xfId="2778" xr:uid="{1963E384-A04C-4A22-B35C-25AD0D664D0C}"/>
    <cellStyle name="AggOrange9 4 2 5" xfId="2010" xr:uid="{626E3B05-32B9-4C4C-96A5-283A6ECF029A}"/>
    <cellStyle name="AggOrange9 4 3" xfId="583" xr:uid="{A60D463A-AEDB-4347-B735-268036560B7D}"/>
    <cellStyle name="AggOrange9 4 3 2" xfId="798" xr:uid="{12E45DE1-916E-49E8-B3BF-AEAA69847EA2}"/>
    <cellStyle name="AggOrange9 4 3 2 2" xfId="1511" xr:uid="{C919E0FE-E730-4FD8-8FB5-66B4CAA6D2B2}"/>
    <cellStyle name="AggOrange9 4 3 2 2 2" xfId="3075" xr:uid="{4A957316-9A72-4178-9864-918CC6F83D95}"/>
    <cellStyle name="AggOrange9 4 3 2 3" xfId="938" xr:uid="{D371CE5A-3AB7-422F-BD3B-620DBDB7FC70}"/>
    <cellStyle name="AggOrange9 4 3 2 3 2" xfId="2517" xr:uid="{322ABCC7-D5E1-40B8-9212-3FF6562F8BB8}"/>
    <cellStyle name="AggOrange9 4 3 2 4" xfId="2161" xr:uid="{F0BF41E3-9D79-45BC-BBBC-48A8BBD54182}"/>
    <cellStyle name="AggOrange9 4 3 3" xfId="1303" xr:uid="{923B689D-1FD2-4C74-93D0-03054AE99EBB}"/>
    <cellStyle name="AggOrange9 4 3 3 2" xfId="2867" xr:uid="{702BC98A-B7CA-4A7B-8813-1779D94A5B6A}"/>
    <cellStyle name="AggOrange9 4 3 4" xfId="939" xr:uid="{0F3DCB90-29FE-47AC-9560-792FFCFDCAC4}"/>
    <cellStyle name="AggOrange9 4 3 4 2" xfId="2518" xr:uid="{75534539-7FA2-4E20-AFFB-67CE3C3018DC}"/>
    <cellStyle name="AggOrange9 4 3 5" xfId="1955" xr:uid="{FEFEBA99-1E07-4E76-85CB-9FC4375A7001}"/>
    <cellStyle name="AggOrange9 4 4" xfId="629" xr:uid="{1F95F68B-7B29-441A-986A-2DB552CC1539}"/>
    <cellStyle name="AggOrange9 4 4 2" xfId="844" xr:uid="{79348AC3-2107-4E44-8660-0D76F14820C6}"/>
    <cellStyle name="AggOrange9 4 4 2 2" xfId="1557" xr:uid="{F415D8DE-5E87-467E-BB2B-93D83B1DED1B}"/>
    <cellStyle name="AggOrange9 4 4 2 2 2" xfId="3121" xr:uid="{1805D5A1-1A91-432C-99C3-58BF88613F9E}"/>
    <cellStyle name="AggOrange9 4 4 2 3" xfId="1770" xr:uid="{8BFDD4A5-039A-450F-BBF2-043618C7336D}"/>
    <cellStyle name="AggOrange9 4 4 2 3 2" xfId="3325" xr:uid="{8B15B841-B2D6-43C3-8C97-272F72CC014B}"/>
    <cellStyle name="AggOrange9 4 4 2 4" xfId="2207" xr:uid="{84FF8B49-D2A9-4190-B7DB-3E84AFF5C3D2}"/>
    <cellStyle name="AggOrange9 4 4 3" xfId="1349" xr:uid="{9E151381-13F4-41C3-8522-BD76BFDA93DF}"/>
    <cellStyle name="AggOrange9 4 4 3 2" xfId="2913" xr:uid="{A6314BA6-7A10-4EFB-8CA3-43FE32F73A62}"/>
    <cellStyle name="AggOrange9 4 4 4" xfId="946" xr:uid="{43DD6F8D-30A7-4A96-9053-80B8E19FC4D6}"/>
    <cellStyle name="AggOrange9 4 4 4 2" xfId="2524" xr:uid="{9AB6C20C-319B-4506-9F6C-CE1FCCC70F87}"/>
    <cellStyle name="AggOrange9 4 4 5" xfId="2001" xr:uid="{BAF9643C-7317-456D-9967-F3F0F2D008B4}"/>
    <cellStyle name="AggOrange9 4 5" xfId="1096" xr:uid="{60E98770-1559-4A6A-9586-038D81CEA5B6}"/>
    <cellStyle name="AggOrange9 4 5 2" xfId="2664" xr:uid="{223FA9E7-ED36-4E81-9B46-53F7D5ED8893}"/>
    <cellStyle name="AggOrange9 4 6" xfId="1061" xr:uid="{C1F34B0A-0BEF-46C9-8D0E-1E1E947E4A11}"/>
    <cellStyle name="AggOrange9 4 6 2" xfId="2630" xr:uid="{B61004A5-94CA-4DB9-B7E1-6F0EF20E1BBA}"/>
    <cellStyle name="AggOrange9 4 7" xfId="1787" xr:uid="{41D0B062-74ED-460A-B3C1-0AF3BEDD2638}"/>
    <cellStyle name="AggOrange9 5" xfId="102" xr:uid="{ECF81999-9171-4651-B7A0-43172B1BCB26}"/>
    <cellStyle name="AggOrange9 5 2" xfId="2354" xr:uid="{EB679ADA-9892-4ACC-B637-0C05AB9FA757}"/>
    <cellStyle name="AggOrangeLB_2x" xfId="46" xr:uid="{1027B8AC-4B7D-416B-AB21-393A66856131}"/>
    <cellStyle name="AggOrangeLBorder" xfId="48" xr:uid="{D8F43F8A-CEE5-4B36-994F-097E551BBE91}"/>
    <cellStyle name="AggOrangeLBorder 2" xfId="151" xr:uid="{D6A1FD44-8688-48E0-930A-1F943E8659E9}"/>
    <cellStyle name="AggOrangeLBorder 2 2" xfId="444" xr:uid="{99D0B710-9984-4FBE-A6CA-645D29FFAA5A}"/>
    <cellStyle name="AggOrangeLBorder 2 3" xfId="302" xr:uid="{56A53DFC-B86E-4E19-965E-7C0ABB26921B}"/>
    <cellStyle name="AggOrangeLBorder 2 3 2" xfId="641" xr:uid="{4D834B7F-60C1-4A85-9664-DEEC8753280F}"/>
    <cellStyle name="AggOrangeLBorder 2 3 2 2" xfId="856" xr:uid="{28A65710-62AF-4D70-9F9F-EF38595E4CBC}"/>
    <cellStyle name="AggOrangeLBorder 2 3 2 2 2" xfId="1569" xr:uid="{A3184CEA-BEB6-4CBE-A545-AFF868C1D0D7}"/>
    <cellStyle name="AggOrangeLBorder 2 3 2 2 2 2" xfId="3133" xr:uid="{0D669B79-FDD3-4F52-8914-DB2FA2F3890A}"/>
    <cellStyle name="AggOrangeLBorder 2 3 2 2 3" xfId="1237" xr:uid="{F24CA7B3-3537-45E8-A965-F50996B57232}"/>
    <cellStyle name="AggOrangeLBorder 2 3 2 2 3 2" xfId="2803" xr:uid="{53753F83-09B0-42AC-8B3B-F3A109F9C705}"/>
    <cellStyle name="AggOrangeLBorder 2 3 2 2 4" xfId="2219" xr:uid="{827ACD91-717A-47D0-9D31-4032FDB8376E}"/>
    <cellStyle name="AggOrangeLBorder 2 3 2 3" xfId="1361" xr:uid="{5AFE6286-8509-452C-9BC6-C6D0A5A05649}"/>
    <cellStyle name="AggOrangeLBorder 2 3 2 3 2" xfId="2925" xr:uid="{F11167A7-94F5-41CD-80D1-F4E32A42CFB7}"/>
    <cellStyle name="AggOrangeLBorder 2 3 2 4" xfId="1844" xr:uid="{5A7B76A0-D371-434F-AE26-A4844CC8F018}"/>
    <cellStyle name="AggOrangeLBorder 2 3 2 4 2" xfId="3390" xr:uid="{EC94CDAB-09FE-46D8-ADBA-A946BA16C01E}"/>
    <cellStyle name="AggOrangeLBorder 2 3 2 5" xfId="2013" xr:uid="{5F37FB45-0E38-4CF8-A818-3588869302A4}"/>
    <cellStyle name="AggOrangeLBorder 2 3 3" xfId="581" xr:uid="{5A1C32A8-7F8A-48F3-82B6-D7B38D26A645}"/>
    <cellStyle name="AggOrangeLBorder 2 3 3 2" xfId="796" xr:uid="{188365C5-8B93-4D3A-9E2C-481F3F0BF817}"/>
    <cellStyle name="AggOrangeLBorder 2 3 3 2 2" xfId="1509" xr:uid="{1EE998DC-BF83-43E3-9EC4-AAC2CA66CB36}"/>
    <cellStyle name="AggOrangeLBorder 2 3 3 2 2 2" xfId="3073" xr:uid="{8F25E05C-B9D1-4E11-A9D9-AEB16046C824}"/>
    <cellStyle name="AggOrangeLBorder 2 3 3 2 3" xfId="1168" xr:uid="{F9E8E80B-5A9E-4742-B112-B22C3141B647}"/>
    <cellStyle name="AggOrangeLBorder 2 3 3 2 3 2" xfId="2736" xr:uid="{B1EA4286-FF33-460C-A37A-03895825E62B}"/>
    <cellStyle name="AggOrangeLBorder 2 3 3 2 4" xfId="2159" xr:uid="{ABAE1515-BB4B-4F72-ABCB-E3D83402AE41}"/>
    <cellStyle name="AggOrangeLBorder 2 3 3 3" xfId="1301" xr:uid="{8FCB1DF5-158A-479F-A1CC-8491156E3088}"/>
    <cellStyle name="AggOrangeLBorder 2 3 3 3 2" xfId="2865" xr:uid="{16EEF5B7-D12F-4189-9343-160E46275473}"/>
    <cellStyle name="AggOrangeLBorder 2 3 3 4" xfId="1836" xr:uid="{EBF40992-B590-4F54-A7E3-36E425BFE4AD}"/>
    <cellStyle name="AggOrangeLBorder 2 3 3 4 2" xfId="3384" xr:uid="{9DF268BD-FC08-44B3-B0F6-D49F54EBDB92}"/>
    <cellStyle name="AggOrangeLBorder 2 3 3 5" xfId="1953" xr:uid="{2AB653E4-208E-47C3-A3F1-11AD21A878B3}"/>
    <cellStyle name="AggOrangeLBorder 2 3 4" xfId="607" xr:uid="{D418BDEA-6D79-4177-9EE4-5A782280ABE9}"/>
    <cellStyle name="AggOrangeLBorder 2 3 4 2" xfId="822" xr:uid="{437F3A32-8060-4237-BCEF-C4B55FC36926}"/>
    <cellStyle name="AggOrangeLBorder 2 3 4 2 2" xfId="1535" xr:uid="{82DC5063-0449-48F8-95A6-6BAA18F0F50B}"/>
    <cellStyle name="AggOrangeLBorder 2 3 4 2 2 2" xfId="3099" xr:uid="{76D64EE7-0FB2-4DC4-9B4C-DC65E35CFF4B}"/>
    <cellStyle name="AggOrangeLBorder 2 3 4 2 3" xfId="1063" xr:uid="{7F862D67-BD6D-4F7F-BED9-476C248B17DE}"/>
    <cellStyle name="AggOrangeLBorder 2 3 4 2 3 2" xfId="2632" xr:uid="{7E0C787E-CD9C-463C-9713-D429D841FEE1}"/>
    <cellStyle name="AggOrangeLBorder 2 3 4 2 4" xfId="2185" xr:uid="{670CFA89-B7C8-4BCC-88AE-C1055C279D02}"/>
    <cellStyle name="AggOrangeLBorder 2 3 4 3" xfId="1327" xr:uid="{F91AC317-734C-4738-B5A1-E5AE818C8B1C}"/>
    <cellStyle name="AggOrangeLBorder 2 3 4 3 2" xfId="2891" xr:uid="{96934639-6376-4557-99FD-C46C50B641EF}"/>
    <cellStyle name="AggOrangeLBorder 2 3 4 4" xfId="1743" xr:uid="{E0479174-88BA-40D8-8FAD-07A2236B686F}"/>
    <cellStyle name="AggOrangeLBorder 2 3 4 4 2" xfId="3301" xr:uid="{CBE6AE7D-33C1-4454-9C88-B98CEA49581C}"/>
    <cellStyle name="AggOrangeLBorder 2 3 4 5" xfId="1979" xr:uid="{1A187FA6-803E-4E1A-B62E-9D4CCFC84FA2}"/>
    <cellStyle name="AggOrangeLBorder 2 3 5" xfId="727" xr:uid="{FF8FF8B0-C31B-4D47-92B4-9B1FC8A7A3AB}"/>
    <cellStyle name="AggOrangeLBorder 2 3 6" xfId="1099" xr:uid="{FA03FEB2-12A8-4417-B21B-07305C8985E5}"/>
    <cellStyle name="AggOrangeLBorder 2 3 6 2" xfId="2667" xr:uid="{A5E979D4-B904-433C-BC48-B0AA73B49FA0}"/>
    <cellStyle name="AggOrangeLBorder 2 3 7" xfId="1013" xr:uid="{84D32DF9-DF16-4289-8462-3CD7508D097F}"/>
    <cellStyle name="AggOrangeLBorder 2 3 7 2" xfId="2584" xr:uid="{C46338C1-7686-49F6-9F9E-C7DC5B096402}"/>
    <cellStyle name="AggOrangeLBorder 2 3 8" xfId="1232" xr:uid="{6D138B0B-9839-4B97-A51D-15604CCCD0D7}"/>
    <cellStyle name="AggOrangeLBorder 3" xfId="443" xr:uid="{7DC6752A-1AA8-4395-B308-EA24A7A21AB3}"/>
    <cellStyle name="AggOrangeLBorder 4" xfId="301" xr:uid="{1C2E3C5D-0EF0-4BED-B4BD-29A828FEA6B6}"/>
    <cellStyle name="AggOrangeLBorder 4 2" xfId="640" xr:uid="{FD1DF709-FF81-4E1F-A37C-6944FDFDA193}"/>
    <cellStyle name="AggOrangeLBorder 4 2 2" xfId="855" xr:uid="{3FBE17B4-D897-4163-B885-EB910D9A311E}"/>
    <cellStyle name="AggOrangeLBorder 4 2 2 2" xfId="1568" xr:uid="{D10F667A-CC7D-4DA6-BCEA-BA4BA057788E}"/>
    <cellStyle name="AggOrangeLBorder 4 2 2 2 2" xfId="3132" xr:uid="{EE0F6384-D1DF-4198-AE0C-B012E5138741}"/>
    <cellStyle name="AggOrangeLBorder 4 2 2 3" xfId="1204" xr:uid="{FBAC266C-358B-4009-AC9C-E726880A853A}"/>
    <cellStyle name="AggOrangeLBorder 4 2 2 3 2" xfId="2772" xr:uid="{49A1728B-4520-4A5B-A412-CC40FBF6A804}"/>
    <cellStyle name="AggOrangeLBorder 4 2 2 4" xfId="2218" xr:uid="{CDC53022-5836-41CE-AAA7-31B282A70C62}"/>
    <cellStyle name="AggOrangeLBorder 4 2 3" xfId="1360" xr:uid="{46F3DDFF-CFA4-4196-BD90-BD9DF0321648}"/>
    <cellStyle name="AggOrangeLBorder 4 2 3 2" xfId="2924" xr:uid="{FB04819C-E0EA-4A59-B24E-75F8CE6C2DF7}"/>
    <cellStyle name="AggOrangeLBorder 4 2 4" xfId="20" xr:uid="{4D71EC3B-96B2-43D7-B54D-FD23E6ADE8DF}"/>
    <cellStyle name="AggOrangeLBorder 4 2 4 2" xfId="2307" xr:uid="{7C693E72-D5A3-447E-9B6F-A74585AFF7D5}"/>
    <cellStyle name="AggOrangeLBorder 4 2 5" xfId="2012" xr:uid="{3ED7B682-FA42-4684-9E3B-A52BDFFBF2E7}"/>
    <cellStyle name="AggOrangeLBorder 4 3" xfId="582" xr:uid="{965C8032-A529-40C1-9644-6390F5CFF1E2}"/>
    <cellStyle name="AggOrangeLBorder 4 3 2" xfId="797" xr:uid="{08907387-89BE-448B-801A-74F83664B684}"/>
    <cellStyle name="AggOrangeLBorder 4 3 2 2" xfId="1510" xr:uid="{056E9281-378D-449E-8BBE-B44CF067AFD4}"/>
    <cellStyle name="AggOrangeLBorder 4 3 2 2 2" xfId="3074" xr:uid="{55AEBD85-4E61-45AD-A79B-6A646AE29B10}"/>
    <cellStyle name="AggOrangeLBorder 4 3 2 3" xfId="1650" xr:uid="{278527A4-5B68-4FC1-8B44-0DA3DB5D1EDB}"/>
    <cellStyle name="AggOrangeLBorder 4 3 2 3 2" xfId="3214" xr:uid="{E991B878-8B49-42CE-A518-7D7CF8C51D01}"/>
    <cellStyle name="AggOrangeLBorder 4 3 2 4" xfId="2160" xr:uid="{F8189368-07E6-4C69-95B6-2184943426B7}"/>
    <cellStyle name="AggOrangeLBorder 4 3 3" xfId="1302" xr:uid="{82C2F101-F7AB-49ED-8F7D-010211193F37}"/>
    <cellStyle name="AggOrangeLBorder 4 3 3 2" xfId="2866" xr:uid="{51FEBD8E-4F83-44B6-A403-519033122D32}"/>
    <cellStyle name="AggOrangeLBorder 4 3 4" xfId="27" xr:uid="{4F9F11EC-865E-4343-85EF-34675007BB3A}"/>
    <cellStyle name="AggOrangeLBorder 4 3 4 2" xfId="2310" xr:uid="{8269D673-4972-4401-A455-39ABB4729786}"/>
    <cellStyle name="AggOrangeLBorder 4 3 5" xfId="1954" xr:uid="{CE016E5A-28FF-409C-B03C-54CD2ECF9219}"/>
    <cellStyle name="AggOrangeLBorder 4 4" xfId="603" xr:uid="{456F5ED3-C902-4E8C-A4F6-6EED50365100}"/>
    <cellStyle name="AggOrangeLBorder 4 4 2" xfId="818" xr:uid="{67541E11-4FE8-4A6F-8E33-161C603DC584}"/>
    <cellStyle name="AggOrangeLBorder 4 4 2 2" xfId="1531" xr:uid="{8B232DFF-88E6-4F00-93CE-A226B8E52527}"/>
    <cellStyle name="AggOrangeLBorder 4 4 2 2 2" xfId="3095" xr:uid="{65F30853-6315-4205-B9BC-4CB83C3289E8}"/>
    <cellStyle name="AggOrangeLBorder 4 4 2 3" xfId="1120" xr:uid="{11A09B5D-BC07-4FD6-8165-ED5CB059BD69}"/>
    <cellStyle name="AggOrangeLBorder 4 4 2 3 2" xfId="2688" xr:uid="{F818BD6D-7EC1-4F48-A01A-F8BBABE60F6E}"/>
    <cellStyle name="AggOrangeLBorder 4 4 2 4" xfId="2181" xr:uid="{55F7BF0F-2425-4158-851B-CBC446D5129B}"/>
    <cellStyle name="AggOrangeLBorder 4 4 3" xfId="1323" xr:uid="{5D0C3E06-BF62-4381-91DD-8E9CBBA5E211}"/>
    <cellStyle name="AggOrangeLBorder 4 4 3 2" xfId="2887" xr:uid="{01576B21-4F6A-49D0-AA95-1E70C31BD244}"/>
    <cellStyle name="AggOrangeLBorder 4 4 4" xfId="1831" xr:uid="{8739FA3D-6379-431C-885F-3F62D24A2AA7}"/>
    <cellStyle name="AggOrangeLBorder 4 4 4 2" xfId="3380" xr:uid="{2C28F6CF-F2DA-4477-84E2-01CD8922BF40}"/>
    <cellStyle name="AggOrangeLBorder 4 4 5" xfId="1975" xr:uid="{03807402-F12D-4312-A1A8-C241B44E8721}"/>
    <cellStyle name="AggOrangeLBorder 4 5" xfId="726" xr:uid="{47A5DAC2-74C8-43C3-A167-FE8ACA405CA8}"/>
    <cellStyle name="AggOrangeLBorder 4 6" xfId="1098" xr:uid="{C658573F-426A-4F66-8630-310ED64CDDFC}"/>
    <cellStyle name="AggOrangeLBorder 4 6 2" xfId="2666" xr:uid="{940370D5-A4D7-4877-86A8-BBADCFB57AFB}"/>
    <cellStyle name="AggOrangeLBorder 4 7" xfId="1734" xr:uid="{2A6E9DAC-B3CD-4025-9B48-C5BE8AE1251C}"/>
    <cellStyle name="AggOrangeLBorder 4 7 2" xfId="3292" xr:uid="{0A6EBA50-ED7B-4CC1-BF56-56D2A6C6CE01}"/>
    <cellStyle name="AggOrangeLBorder 4 8" xfId="1835" xr:uid="{A94B1489-514B-43F1-BBB0-BAA02DB0818A}"/>
    <cellStyle name="AggOrangeLBorder 5" xfId="110" xr:uid="{E6BE8849-BB7E-4097-8448-32C504BF105E}"/>
    <cellStyle name="AggOrangeRBorder" xfId="35" xr:uid="{94171136-B214-40BF-A51A-5D7982C571F2}"/>
    <cellStyle name="AggOrangeRBorder 2" xfId="152" xr:uid="{0CF3098F-756F-42C3-86A0-481F22244A16}"/>
    <cellStyle name="AggOrangeRBorder 2 2" xfId="446" xr:uid="{E6EDB362-C948-4260-BFF5-354AC2A8EE7E}"/>
    <cellStyle name="AggOrangeRBorder 2 2 2" xfId="558" xr:uid="{559183CA-6C85-4B59-85BE-9E6BF2ECEC8E}"/>
    <cellStyle name="AggOrangeRBorder 2 2 2 2" xfId="773" xr:uid="{9DBC4860-ADFE-4C40-8682-9D0A75F6FB5A}"/>
    <cellStyle name="AggOrangeRBorder 2 2 2 2 2" xfId="1486" xr:uid="{343585FF-288B-4BBC-8F2F-C1E0F0413FE9}"/>
    <cellStyle name="AggOrangeRBorder 2 2 2 2 2 2" xfId="3050" xr:uid="{C1AC1C42-7890-49BE-984D-DEF2F78124EF}"/>
    <cellStyle name="AggOrangeRBorder 2 2 2 2 3" xfId="1140" xr:uid="{8E4121C3-9B43-48AA-9624-897D76F02D38}"/>
    <cellStyle name="AggOrangeRBorder 2 2 2 2 3 2" xfId="2708" xr:uid="{7C0C7F41-FDDC-4C48-952E-B867EC2D55D9}"/>
    <cellStyle name="AggOrangeRBorder 2 2 2 2 4" xfId="2136" xr:uid="{FAE8159E-33E4-4EC2-B6A8-0366F30ED249}"/>
    <cellStyle name="AggOrangeRBorder 2 2 2 3" xfId="1278" xr:uid="{E0759544-477B-41B2-AA75-F4774F28609E}"/>
    <cellStyle name="AggOrangeRBorder 2 2 2 3 2" xfId="2842" xr:uid="{263D5745-2933-4DB9-B38D-0BCAA6CC3829}"/>
    <cellStyle name="AggOrangeRBorder 2 2 2 4" xfId="29" xr:uid="{38BAC079-AE19-4DD2-BFCA-FA80267A5120}"/>
    <cellStyle name="AggOrangeRBorder 2 2 2 4 2" xfId="2312" xr:uid="{EA375308-894C-47CD-9EF9-8A96586BBA9D}"/>
    <cellStyle name="AggOrangeRBorder 2 2 2 5" xfId="1930" xr:uid="{295EE082-2E03-489E-9D8F-091CD1E6CEDF}"/>
    <cellStyle name="AggOrangeRBorder 2 3" xfId="304" xr:uid="{9059FA98-D752-4058-919D-29546A6B6676}"/>
    <cellStyle name="AggOrangeRBorder 2 3 2" xfId="643" xr:uid="{279996C1-B4D4-4D63-A857-6C88C8B754F8}"/>
    <cellStyle name="AggOrangeRBorder 2 3 2 2" xfId="858" xr:uid="{6FFED0C9-A955-461A-B8E2-12149EAB53DA}"/>
    <cellStyle name="AggOrangeRBorder 2 3 2 2 2" xfId="1571" xr:uid="{FBF0365B-E4F0-41D5-8EA9-F1CCF34EA87C}"/>
    <cellStyle name="AggOrangeRBorder 2 3 2 2 2 2" xfId="3135" xr:uid="{89A647F3-2639-45D8-A3B3-271EC4CDC1FA}"/>
    <cellStyle name="AggOrangeRBorder 2 3 2 2 3" xfId="1014" xr:uid="{9FFA9615-788E-49E7-B8B6-79271ECAAF16}"/>
    <cellStyle name="AggOrangeRBorder 2 3 2 2 3 2" xfId="2585" xr:uid="{48FE4B16-A0BD-4CDC-A349-BF6B09B28359}"/>
    <cellStyle name="AggOrangeRBorder 2 3 2 2 4" xfId="2221" xr:uid="{C35BB5F4-5DC2-4FBB-86F4-0F88C33026B8}"/>
    <cellStyle name="AggOrangeRBorder 2 3 2 3" xfId="1363" xr:uid="{258F9C50-41FF-4D26-8111-3C3DDC00FA4E}"/>
    <cellStyle name="AggOrangeRBorder 2 3 2 3 2" xfId="2927" xr:uid="{1620A2E3-1D77-47BD-A41A-86A4DFEB1F65}"/>
    <cellStyle name="AggOrangeRBorder 2 3 2 4" xfId="933" xr:uid="{6947EB51-8B2E-4880-A5BA-C9EA755BAD07}"/>
    <cellStyle name="AggOrangeRBorder 2 3 2 4 2" xfId="2512" xr:uid="{6D9D6CD6-DF64-4EFF-B497-399856588650}"/>
    <cellStyle name="AggOrangeRBorder 2 3 2 5" xfId="2015" xr:uid="{79B65573-0D94-4616-B822-3268B790F2F9}"/>
    <cellStyle name="AggOrangeRBorder 2 3 3" xfId="619" xr:uid="{316D65D5-93A3-4313-9016-0A6281BC88B9}"/>
    <cellStyle name="AggOrangeRBorder 2 3 3 2" xfId="834" xr:uid="{A6E43BB0-15F1-448A-BB3A-9ECAFE3200C0}"/>
    <cellStyle name="AggOrangeRBorder 2 3 3 2 2" xfId="1547" xr:uid="{86DF10B1-4396-4AA2-ACD4-271A9B13E421}"/>
    <cellStyle name="AggOrangeRBorder 2 3 3 2 2 2" xfId="3111" xr:uid="{27727BBF-21E6-4F80-B2EC-0069DABCD853}"/>
    <cellStyle name="AggOrangeRBorder 2 3 3 2 3" xfId="1822" xr:uid="{B8822FA8-F363-4F6F-AB44-021D201B4472}"/>
    <cellStyle name="AggOrangeRBorder 2 3 3 2 3 2" xfId="3371" xr:uid="{98954AEA-8BCE-42FB-B554-0DF9413FB18C}"/>
    <cellStyle name="AggOrangeRBorder 2 3 3 2 4" xfId="2197" xr:uid="{A4C66FAA-6E54-43FB-9587-C256145114DA}"/>
    <cellStyle name="AggOrangeRBorder 2 3 3 3" xfId="1339" xr:uid="{CF9513E5-75AA-4AEF-B6F6-3A8F5EA1A108}"/>
    <cellStyle name="AggOrangeRBorder 2 3 3 3 2" xfId="2903" xr:uid="{55CBE0E1-235D-4307-80BA-B6ABB4124F78}"/>
    <cellStyle name="AggOrangeRBorder 2 3 3 4" xfId="1172" xr:uid="{7F49DF88-988F-4FB3-B176-687A077DD428}"/>
    <cellStyle name="AggOrangeRBorder 2 3 3 4 2" xfId="2740" xr:uid="{DB6C8CDE-0CBA-4C7D-BC62-9EB44B91AE8B}"/>
    <cellStyle name="AggOrangeRBorder 2 3 3 5" xfId="1991" xr:uid="{BB23BD2C-0EF9-47B9-979B-311A4AEC6E64}"/>
    <cellStyle name="AggOrangeRBorder 2 3 4" xfId="601" xr:uid="{CF37C82D-BC02-4AD7-8CE0-AAC70FE20CA5}"/>
    <cellStyle name="AggOrangeRBorder 2 3 4 2" xfId="816" xr:uid="{3C565CDF-C63D-4FFA-A630-7C7D471EC898}"/>
    <cellStyle name="AggOrangeRBorder 2 3 4 2 2" xfId="1529" xr:uid="{151E9CC3-94AD-4C14-838A-B94C2DB4B989}"/>
    <cellStyle name="AggOrangeRBorder 2 3 4 2 2 2" xfId="3093" xr:uid="{F06A9DC3-22F4-4060-9E3C-14B4CA224DB4}"/>
    <cellStyle name="AggOrangeRBorder 2 3 4 2 3" xfId="1127" xr:uid="{62047FEF-0E89-4F92-9E0A-4D99D9C43065}"/>
    <cellStyle name="AggOrangeRBorder 2 3 4 2 3 2" xfId="2695" xr:uid="{620B2670-68B9-4C1A-A099-A7CEB69A0681}"/>
    <cellStyle name="AggOrangeRBorder 2 3 4 2 4" xfId="2179" xr:uid="{ACB3E252-6AA6-4DF2-BEBA-0F7949474B4F}"/>
    <cellStyle name="AggOrangeRBorder 2 3 4 3" xfId="1321" xr:uid="{3AE6C888-787C-4616-98C2-B7C5B4FB02B8}"/>
    <cellStyle name="AggOrangeRBorder 2 3 4 3 2" xfId="2885" xr:uid="{616E21A1-11EF-4388-85A8-77343D4E5C4B}"/>
    <cellStyle name="AggOrangeRBorder 2 3 4 4" xfId="1053" xr:uid="{04F1CFC5-500B-4F0B-8235-877DA7E350EC}"/>
    <cellStyle name="AggOrangeRBorder 2 3 4 4 2" xfId="2623" xr:uid="{AD537A1B-D22E-423B-A28B-82F8986B1FBD}"/>
    <cellStyle name="AggOrangeRBorder 2 3 4 5" xfId="1973" xr:uid="{FF75B5B1-31B0-4A02-A977-F5277EBB8FBC}"/>
    <cellStyle name="AggOrangeRBorder 2 3 5" xfId="729" xr:uid="{BBA7BEF9-2B4F-48FB-BADB-34824253330C}"/>
    <cellStyle name="AggOrangeRBorder 2 3 6" xfId="1101" xr:uid="{B5B38CC1-856D-4E6E-B044-C0393A304DAD}"/>
    <cellStyle name="AggOrangeRBorder 2 3 6 2" xfId="2669" xr:uid="{AC29C568-0FB6-416E-9B85-38DCB882A4C2}"/>
    <cellStyle name="AggOrangeRBorder 2 3 7" xfId="981" xr:uid="{20AAAD20-7A94-4B8F-93F7-4AE4A6154E59}"/>
    <cellStyle name="AggOrangeRBorder 2 3 7 2" xfId="2555" xr:uid="{1C584334-0690-4EA3-9E41-2E41FE0E6A7C}"/>
    <cellStyle name="AggOrangeRBorder 2 3 8" xfId="1843" xr:uid="{E565FB68-189B-4C29-8D45-9CF8638680B4}"/>
    <cellStyle name="AggOrangeRBorder 3" xfId="445" xr:uid="{6F69BEF4-75CC-486E-B455-72ABF2F4C226}"/>
    <cellStyle name="AggOrangeRBorder 3 2" xfId="63" xr:uid="{6195E1BC-7D61-4A67-B66B-D9E2FB7BEE56}"/>
    <cellStyle name="AggOrangeRBorder 3 2 2" xfId="677" xr:uid="{3CA9E48F-2350-477E-8418-B6949237D87D}"/>
    <cellStyle name="AggOrangeRBorder 3 2 2 2" xfId="1397" xr:uid="{5553FDCE-DEFF-44D4-82DA-B6C71BC2AC33}"/>
    <cellStyle name="AggOrangeRBorder 3 2 2 2 2" xfId="2961" xr:uid="{FA16BB4F-BF48-465D-8931-D44C2CC69B56}"/>
    <cellStyle name="AggOrangeRBorder 3 2 2 3" xfId="1084" xr:uid="{49F5C4C8-AEC8-4C31-BC39-2664C40759F6}"/>
    <cellStyle name="AggOrangeRBorder 3 2 2 3 2" xfId="2652" xr:uid="{6B21530D-6895-4591-BF50-1F78818A8F4E}"/>
    <cellStyle name="AggOrangeRBorder 3 2 2 4" xfId="2049" xr:uid="{EF3AB04A-65BA-402F-A14D-4142AA6C10EF}"/>
    <cellStyle name="AggOrangeRBorder 3 2 3" xfId="892" xr:uid="{83CAE2D6-502B-42AD-8B45-E4101B7E5F38}"/>
    <cellStyle name="AggOrangeRBorder 3 2 3 2" xfId="1605" xr:uid="{D09B9B7C-2ED2-4C1E-9C2C-1EA6A45DE786}"/>
    <cellStyle name="AggOrangeRBorder 3 2 3 2 2" xfId="3169" xr:uid="{F0E1ED4D-9705-4067-9DA9-311879CEC708}"/>
    <cellStyle name="AggOrangeRBorder 3 2 3 3" xfId="1647" xr:uid="{47574BA9-7452-44C7-828E-D4C8D44C0EC9}"/>
    <cellStyle name="AggOrangeRBorder 3 2 3 3 2" xfId="3211" xr:uid="{BD94103E-B8D1-473D-9E0B-559ABAFF439C}"/>
    <cellStyle name="AggOrangeRBorder 3 2 3 4" xfId="2255" xr:uid="{87D716CD-52C3-4368-8A2C-509DDDFCA521}"/>
    <cellStyle name="AggOrangeRBorder 4" xfId="303" xr:uid="{C694437B-5320-4AC3-A1CF-27E195D4A39A}"/>
    <cellStyle name="AggOrangeRBorder 4 2" xfId="642" xr:uid="{B48F23FA-21F0-49D7-B894-5E293F71C2ED}"/>
    <cellStyle name="AggOrangeRBorder 4 2 2" xfId="857" xr:uid="{D2A150A0-C5D8-4F59-8249-F45E90FE2E8E}"/>
    <cellStyle name="AggOrangeRBorder 4 2 2 2" xfId="1570" xr:uid="{9D015DFB-F259-4E31-A8FB-29EDC1344471}"/>
    <cellStyle name="AggOrangeRBorder 4 2 2 2 2" xfId="3134" xr:uid="{65BD65F2-91AF-4CA8-AE81-24CA0038976C}"/>
    <cellStyle name="AggOrangeRBorder 4 2 2 3" xfId="1202" xr:uid="{92613A26-C0DD-454E-AC17-B250EA72A96D}"/>
    <cellStyle name="AggOrangeRBorder 4 2 2 3 2" xfId="2770" xr:uid="{B7B1E2FB-B3F9-4CB9-8F9B-AE1AE6B59B00}"/>
    <cellStyle name="AggOrangeRBorder 4 2 2 4" xfId="2220" xr:uid="{DD9D133C-F267-4108-8626-792D26B1D55A}"/>
    <cellStyle name="AggOrangeRBorder 4 2 3" xfId="1362" xr:uid="{602B1FBE-FA4A-4B1C-B2BD-92484EB47EB1}"/>
    <cellStyle name="AggOrangeRBorder 4 2 3 2" xfId="2926" xr:uid="{24B8073B-4A9F-412C-8C36-46E86CB03A00}"/>
    <cellStyle name="AggOrangeRBorder 4 2 4" xfId="1639" xr:uid="{E8AC3049-F304-474A-A1D1-7DEF1E195777}"/>
    <cellStyle name="AggOrangeRBorder 4 2 4 2" xfId="3203" xr:uid="{F97A9C0B-A2BB-4F45-81EC-7F5E5203D655}"/>
    <cellStyle name="AggOrangeRBorder 4 2 5" xfId="2014" xr:uid="{4CC3CDA2-0C1E-4D00-82C3-EA5DC2CE0EA3}"/>
    <cellStyle name="AggOrangeRBorder 4 3" xfId="675" xr:uid="{CF39B172-E6CC-4B46-8C8E-A70C256308D3}"/>
    <cellStyle name="AggOrangeRBorder 4 3 2" xfId="890" xr:uid="{804044DD-9890-43DF-BFBF-D21284A56BFB}"/>
    <cellStyle name="AggOrangeRBorder 4 3 2 2" xfId="1603" xr:uid="{8671F3A9-7542-4F49-936F-670B82F7B161}"/>
    <cellStyle name="AggOrangeRBorder 4 3 2 2 2" xfId="3167" xr:uid="{844AA283-E118-4FE0-B85A-112FD91C2785}"/>
    <cellStyle name="AggOrangeRBorder 4 3 2 3" xfId="1648" xr:uid="{472AEF43-7356-4C7C-8CB3-44CF56D03C41}"/>
    <cellStyle name="AggOrangeRBorder 4 3 2 3 2" xfId="3212" xr:uid="{1DE1EC05-800A-494A-8025-7A79045BADED}"/>
    <cellStyle name="AggOrangeRBorder 4 3 2 4" xfId="2253" xr:uid="{8C8F8806-D1A5-4EBD-9F6F-07ED431A5016}"/>
    <cellStyle name="AggOrangeRBorder 4 3 3" xfId="1395" xr:uid="{1EDABB46-AC3E-47ED-8C1C-E71122946C69}"/>
    <cellStyle name="AggOrangeRBorder 4 3 3 2" xfId="2959" xr:uid="{80456B23-B30E-4E01-B450-3B9EA4B52B6C}"/>
    <cellStyle name="AggOrangeRBorder 4 3 4" xfId="1806" xr:uid="{9E539613-AF05-4C47-8F54-28ABBEFD115B}"/>
    <cellStyle name="AggOrangeRBorder 4 3 4 2" xfId="3357" xr:uid="{97A6DDFC-B48F-4A5F-BF0A-D9B38D226A6C}"/>
    <cellStyle name="AggOrangeRBorder 4 3 5" xfId="2047" xr:uid="{8C2B94C3-7CA9-4CAA-94E8-67E66CFB3AA0}"/>
    <cellStyle name="AggOrangeRBorder 4 4" xfId="696" xr:uid="{BD50294A-447B-409C-ABBE-0039D7C1667C}"/>
    <cellStyle name="AggOrangeRBorder 4 4 2" xfId="911" xr:uid="{4199A0CE-E65D-4A92-B781-7D59F354A314}"/>
    <cellStyle name="AggOrangeRBorder 4 4 2 2" xfId="1624" xr:uid="{13C2D7F2-9608-4FE0-ACD6-2B6FBFCDBE51}"/>
    <cellStyle name="AggOrangeRBorder 4 4 2 2 2" xfId="3188" xr:uid="{549D4BDF-BC97-48A0-924A-D17327484BCE}"/>
    <cellStyle name="AggOrangeRBorder 4 4 2 3" xfId="1896" xr:uid="{DD3A5DE9-2DAD-452C-9A84-70A5421513F5}"/>
    <cellStyle name="AggOrangeRBorder 4 4 2 3 2" xfId="3438" xr:uid="{12C1432C-29BA-4C44-8D34-7693626F4C21}"/>
    <cellStyle name="AggOrangeRBorder 4 4 2 4" xfId="2274" xr:uid="{E0028E85-36FA-4E3A-8675-827BC9656C75}"/>
    <cellStyle name="AggOrangeRBorder 4 4 3" xfId="1416" xr:uid="{D15A459B-D235-4E82-ACF2-9F01B09DFCE2}"/>
    <cellStyle name="AggOrangeRBorder 4 4 3 2" xfId="2980" xr:uid="{E5AE4044-C613-4467-AC64-A5DD0B4A0953}"/>
    <cellStyle name="AggOrangeRBorder 4 4 4" xfId="1725" xr:uid="{51528890-16CC-4356-BC60-BEDAA17170B9}"/>
    <cellStyle name="AggOrangeRBorder 4 4 4 2" xfId="3284" xr:uid="{D7A04750-D49B-4EB2-87AC-AAC5736C6134}"/>
    <cellStyle name="AggOrangeRBorder 4 4 5" xfId="2068" xr:uid="{D6EE716D-7B57-47F1-B284-699B7F3F6053}"/>
    <cellStyle name="AggOrangeRBorder 4 5" xfId="728" xr:uid="{17E381B7-9D25-4114-8002-D990FC8493E0}"/>
    <cellStyle name="AggOrangeRBorder 4 6" xfId="1100" xr:uid="{54320646-F543-4680-9524-F9224F6D68FF}"/>
    <cellStyle name="AggOrangeRBorder 4 6 2" xfId="2668" xr:uid="{06065CFD-609E-41DE-9224-A75FC849F97A}"/>
    <cellStyle name="AggOrangeRBorder 4 7" xfId="1195" xr:uid="{2BC91A93-706D-48CD-8E6C-FDCBCEBCE6D4}"/>
    <cellStyle name="AggOrangeRBorder 4 7 2" xfId="2763" xr:uid="{61435DA0-4E86-4619-9EFC-C19BEE86E393}"/>
    <cellStyle name="AggOrangeRBorder 4 8" xfId="1802" xr:uid="{D4C99375-B8A5-4643-A774-FEB99AD3D3D7}"/>
    <cellStyle name="AggOrangeRBorder 5" xfId="105" xr:uid="{76CF6203-91A1-43CA-A3FD-FAD5D2D33DD5}"/>
    <cellStyle name="AggOrangeRBorder_CRFReport-template" xfId="49" xr:uid="{781FA1B3-D23D-4149-A9E4-95B2F67F1DA6}"/>
    <cellStyle name="Akzent1" xfId="153" xr:uid="{16E67ED8-4E12-436E-A6E8-0BDCF8307DB7}"/>
    <cellStyle name="Akzent2" xfId="154" xr:uid="{D814E4CF-744F-4BAD-B73A-EDE7713EE2EC}"/>
    <cellStyle name="Akzent3" xfId="155" xr:uid="{5BDFD785-9B60-460A-9712-011D0C2A9DF5}"/>
    <cellStyle name="Akzent4" xfId="156" xr:uid="{75BC9873-CC65-41FC-8062-94B8CA85D0ED}"/>
    <cellStyle name="Akzent5" xfId="157" xr:uid="{3D9DB266-2802-4C07-904A-26A5EDDE229E}"/>
    <cellStyle name="Akzent6" xfId="158" xr:uid="{75C36E29-2DA5-4B08-878A-C575B5517894}"/>
    <cellStyle name="Ausgabe" xfId="69" hidden="1" xr:uid="{FD0CE4B1-4F25-4FC2-9039-77C4EF5B8542}"/>
    <cellStyle name="Ausgabe" xfId="942" hidden="1" xr:uid="{C428F05D-C29A-4976-B2ED-25CC7DE27D50}"/>
    <cellStyle name="Ausgabe" xfId="1028" hidden="1" xr:uid="{C10C5EA9-9D24-44F2-8133-FC3F2378B5C0}"/>
    <cellStyle name="Ausgabe" xfId="1758" hidden="1" xr:uid="{0658D417-A912-4A2E-924C-66C5198589FB}"/>
    <cellStyle name="Ausgabe" xfId="1194" hidden="1" xr:uid="{1CEF1466-E766-49CE-AA97-92E08346BB17}"/>
    <cellStyle name="Ausgabe" xfId="976" hidden="1" xr:uid="{606112EE-F7CF-4E82-8A35-2D2923DE32AA}"/>
    <cellStyle name="Ausgabe" xfId="973" hidden="1" xr:uid="{1C778A0C-36DF-4D18-BA98-3C1FF712BE7F}"/>
    <cellStyle name="Ausgabe" xfId="2293" hidden="1" xr:uid="{8941D815-6BA3-4F24-84D6-9836C7FC2A70}"/>
    <cellStyle name="Ausgabe" xfId="2322" hidden="1" xr:uid="{96713A01-60B6-47A5-A963-052B1B3649FC}"/>
    <cellStyle name="Ausgabe" xfId="2520" hidden="1" xr:uid="{CD14616D-ED1A-4C5A-BF82-A38DD0BB27A6}"/>
    <cellStyle name="Ausgabe" xfId="2599" hidden="1" xr:uid="{BAD9BA55-05F5-48C5-91B9-C60A46712BC9}"/>
    <cellStyle name="Ausgabe" xfId="3315" hidden="1" xr:uid="{9DE79199-898B-41A0-AE35-0A8BE233DE65}"/>
    <cellStyle name="Ausgabe" xfId="2762" hidden="1" xr:uid="{A9DDECCF-F12E-430B-8FCF-91F34BC67A90}"/>
    <cellStyle name="Ausgabe" xfId="2553" hidden="1" xr:uid="{4C67B46C-E663-4C82-BC20-A9663F072805}"/>
    <cellStyle name="Ausgabe" xfId="2550" hidden="1" xr:uid="{F57E73E3-14BE-4E1A-8B29-51919F345EA7}"/>
    <cellStyle name="Ausgabe" xfId="3463" hidden="1" xr:uid="{74E0BA41-3A97-4F25-B1C5-70A502F5F85C}"/>
    <cellStyle name="Ausgabe 2" xfId="424" xr:uid="{61A986D3-96A2-40C7-8C1E-3133B05EC09D}"/>
    <cellStyle name="Ausgabe 2 2" xfId="680" xr:uid="{5FDA0332-CB70-4378-B676-CC70CF34D0F1}"/>
    <cellStyle name="Ausgabe 2 2 2" xfId="895" xr:uid="{934FBE70-0EE7-428E-A9B5-D85437167E5D}"/>
    <cellStyle name="Ausgabe 2 2 2 2" xfId="1608" xr:uid="{496A175A-0B44-4FBC-AEEB-5822C67BF854}"/>
    <cellStyle name="Ausgabe 2 2 2 2 2" xfId="3172" xr:uid="{AF84DC3D-2F93-4775-AFA3-D7F02C283A41}"/>
    <cellStyle name="Ausgabe 2 2 2 3" xfId="958" xr:uid="{70458FE3-2AC6-4623-A93C-EB2B31F12394}"/>
    <cellStyle name="Ausgabe 2 2 2 3 2" xfId="2536" xr:uid="{AC99368D-0638-4700-99A4-5501DDC242E5}"/>
    <cellStyle name="Ausgabe 2 2 2 4" xfId="2258" xr:uid="{F5BF272D-9C38-4CAE-918B-ED225D22F118}"/>
    <cellStyle name="Ausgabe 2 2 3" xfId="1400" xr:uid="{E2611922-C36F-4D26-A40E-46041A4F7E99}"/>
    <cellStyle name="Ausgabe 2 2 3 2" xfId="2964" xr:uid="{7982D391-834F-4FA3-B5C6-81B6114D1693}"/>
    <cellStyle name="Ausgabe 2 2 4" xfId="1117" xr:uid="{E2B209BB-4792-45F5-ABA5-A5707BFDD96D}"/>
    <cellStyle name="Ausgabe 2 2 4 2" xfId="2685" xr:uid="{6A01E8B6-8852-4416-A7DE-862A53B5B90C}"/>
    <cellStyle name="Ausgabe 2 2 5" xfId="2052" xr:uid="{703B3032-1C62-4469-8D6E-32CCB140E25F}"/>
    <cellStyle name="Ausgabe 2 3" xfId="565" xr:uid="{D83BE545-63E7-417A-A77D-76500A517E58}"/>
    <cellStyle name="Ausgabe 2 3 2" xfId="780" xr:uid="{AAD21058-4D73-446F-B612-007221668A2C}"/>
    <cellStyle name="Ausgabe 2 3 2 2" xfId="1493" xr:uid="{00362B3F-8C84-4B65-B019-D91520A35BAA}"/>
    <cellStyle name="Ausgabe 2 3 2 2 2" xfId="3057" xr:uid="{622491E6-61E3-4DAE-A35D-B98FA7A8C09E}"/>
    <cellStyle name="Ausgabe 2 3 2 3" xfId="1263" xr:uid="{D8D31FD4-BEFB-4455-8C99-D42B8BB2EB17}"/>
    <cellStyle name="Ausgabe 2 3 2 3 2" xfId="2827" xr:uid="{3431A409-853E-4BC6-8EEE-AD1838BFE3D9}"/>
    <cellStyle name="Ausgabe 2 3 2 4" xfId="2143" xr:uid="{1F0B344F-DFCD-46CE-AAAA-5E8CF20CDD4B}"/>
    <cellStyle name="Ausgabe 2 3 3" xfId="1285" xr:uid="{CABFADD3-42B4-4829-978E-2563F3592C67}"/>
    <cellStyle name="Ausgabe 2 3 3 2" xfId="2849" xr:uid="{56A14CD4-DCEF-416E-84F7-1396F3CB37C2}"/>
    <cellStyle name="Ausgabe 2 3 4" xfId="1727" xr:uid="{5CE59F8C-E0F7-42E6-9FBE-93727BDDB9FD}"/>
    <cellStyle name="Ausgabe 2 3 4 2" xfId="3286" xr:uid="{7A5187B6-B686-42D6-824F-E09EC4D4C3C5}"/>
    <cellStyle name="Ausgabe 2 3 5" xfId="1937" xr:uid="{3EB8CB90-1233-468F-9FB7-CAAD0D1512DE}"/>
    <cellStyle name="Ausgabe 2 4" xfId="738" xr:uid="{5DAC2155-C3D4-4B27-8802-2E66A06C2EA2}"/>
    <cellStyle name="Ausgabe 2 4 2" xfId="1451" xr:uid="{5CF04721-4F78-4FA7-A415-C572A3171FE9}"/>
    <cellStyle name="Ausgabe 2 4 2 2" xfId="3015" xr:uid="{A5B72B3C-84F1-49C2-BCAC-EC3357F310CA}"/>
    <cellStyle name="Ausgabe 2 4 3" xfId="1049" xr:uid="{5ADB613D-23E1-4476-B8CC-900D6A08DFFC}"/>
    <cellStyle name="Ausgabe 2 4 3 2" xfId="2619" xr:uid="{0CF0F8CA-2394-452B-9F58-A3C79D5D5E53}"/>
    <cellStyle name="Ausgabe 2 4 4" xfId="2101" xr:uid="{41DC9706-B114-4EDE-96E2-756413219E72}"/>
    <cellStyle name="Ausgabe 2 5" xfId="1190" xr:uid="{5318009E-3C64-47DF-B90D-86753CC7009E}"/>
    <cellStyle name="Ausgabe 2 5 2" xfId="2758" xr:uid="{7871BBE0-F44E-4FC7-A859-A4BA76C989C0}"/>
    <cellStyle name="Ausgabe 3" xfId="315" xr:uid="{88F66CE5-7763-4CA0-90DC-C782EF5407DB}"/>
    <cellStyle name="Ausgabe 3 2" xfId="652" xr:uid="{EC23CB1B-DA99-440E-8343-EC02FD433B35}"/>
    <cellStyle name="Ausgabe 3 2 2" xfId="867" xr:uid="{6FB7ECF8-8C9F-49EC-90ED-D3B5732146DA}"/>
    <cellStyle name="Ausgabe 3 2 2 2" xfId="1580" xr:uid="{FD1CA62C-4BED-4993-8AF5-BCB4047ED3F0}"/>
    <cellStyle name="Ausgabe 3 2 2 2 2" xfId="3144" xr:uid="{A854179D-0941-420B-B53A-6A41A8666D98}"/>
    <cellStyle name="Ausgabe 3 2 2 3" xfId="1721" xr:uid="{2C41F16A-C082-45B0-B744-6FA011A2404D}"/>
    <cellStyle name="Ausgabe 3 2 2 3 2" xfId="3280" xr:uid="{8423561E-4154-4663-B4C3-47FD0F7535F5}"/>
    <cellStyle name="Ausgabe 3 2 2 4" xfId="2230" xr:uid="{44EC6D2F-6503-459B-B068-C7575D61C8A2}"/>
    <cellStyle name="Ausgabe 3 2 3" xfId="1372" xr:uid="{D4F704E2-4B38-4226-BAB1-61FC78FE1669}"/>
    <cellStyle name="Ausgabe 3 2 3 2" xfId="2936" xr:uid="{43096176-8416-4DDC-AC8E-A708054E5CF7}"/>
    <cellStyle name="Ausgabe 3 2 4" xfId="1783" xr:uid="{42D9F5E4-2BCB-4735-A0D8-5BB0710584CB}"/>
    <cellStyle name="Ausgabe 3 2 4 2" xfId="3336" xr:uid="{A68287F3-7255-4397-8D77-A103303CEAF2}"/>
    <cellStyle name="Ausgabe 3 2 5" xfId="2024" xr:uid="{B847881F-B82C-4E98-8406-FFDFD8696095}"/>
    <cellStyle name="Ausgabe 3 3" xfId="571" xr:uid="{48F117E9-F485-4EAD-8877-562D4194ECDD}"/>
    <cellStyle name="Ausgabe 3 3 2" xfId="786" xr:uid="{04DC72F1-903E-4E6D-AC52-E438D8683F96}"/>
    <cellStyle name="Ausgabe 3 3 2 2" xfId="1499" xr:uid="{484F6D3E-0B94-4697-A0BB-F7C4F8C2E1CF}"/>
    <cellStyle name="Ausgabe 3 3 2 2 2" xfId="3063" xr:uid="{733FA74E-DCB8-44DE-B768-B02C10E9610C}"/>
    <cellStyle name="Ausgabe 3 3 2 3" xfId="1130" xr:uid="{EF8A0AC6-55CC-4B34-8559-441FB7809E2C}"/>
    <cellStyle name="Ausgabe 3 3 2 3 2" xfId="2698" xr:uid="{055C4C87-C8C8-4CF3-A6F1-FB148756E191}"/>
    <cellStyle name="Ausgabe 3 3 2 4" xfId="2149" xr:uid="{10687198-C881-4144-B904-89A9C8156240}"/>
    <cellStyle name="Ausgabe 3 3 3" xfId="1291" xr:uid="{98CE3634-DC7A-43D5-AFD8-C903E193C5D4}"/>
    <cellStyle name="Ausgabe 3 3 3 2" xfId="2855" xr:uid="{27E15609-BE90-4337-B921-090B79BEB717}"/>
    <cellStyle name="Ausgabe 3 3 4" xfId="1776" xr:uid="{C581E619-1CEB-4F7B-91E5-4FB4E13CA7C6}"/>
    <cellStyle name="Ausgabe 3 3 4 2" xfId="3331" xr:uid="{F3EDEF3D-44FB-408D-BF6C-7A4541A11093}"/>
    <cellStyle name="Ausgabe 3 3 5" xfId="1943" xr:uid="{FF976E02-7A1E-47F9-8A9D-CF60DD45D43A}"/>
    <cellStyle name="Ausgabe 3 4" xfId="735" xr:uid="{C20C282F-FE2C-4F37-941B-EA4409415A9E}"/>
    <cellStyle name="Ausgabe 3 4 2" xfId="1448" xr:uid="{7C3F5A3F-2288-4870-9C51-74FCCFC74878}"/>
    <cellStyle name="Ausgabe 3 4 2 2" xfId="3012" xr:uid="{91DD7AE3-0327-4881-8103-1A7D983F5DC5}"/>
    <cellStyle name="Ausgabe 3 4 3" xfId="1700" xr:uid="{1FAD0B90-D8FD-493A-A32D-BB71A7A15DEE}"/>
    <cellStyle name="Ausgabe 3 4 3 2" xfId="3260" xr:uid="{F7C1D360-8939-4314-9EBE-827C2890A117}"/>
    <cellStyle name="Ausgabe 3 4 4" xfId="2099" xr:uid="{617A14AB-70C9-4761-86AF-7950619EBE17}"/>
    <cellStyle name="Ausgabe 3 5" xfId="1112" xr:uid="{EE38B667-7B76-45FF-B651-920BC28BE3CB}"/>
    <cellStyle name="Ausgabe 3 5 2" xfId="2680" xr:uid="{7F93B243-22D2-4E28-AC8D-88CA25845D27}"/>
    <cellStyle name="Ausgabe 4" xfId="576" xr:uid="{D36C411C-1044-41DF-9819-07D0FA3F9560}"/>
    <cellStyle name="Ausgabe 4 2" xfId="791" xr:uid="{90638120-5F89-4E54-8FA9-F6F6E7D8ED45}"/>
    <cellStyle name="Ausgabe 4 2 2" xfId="1504" xr:uid="{8FBAA1AE-AF0F-4375-9077-61CD653CB11F}"/>
    <cellStyle name="Ausgabe 4 2 2 2" xfId="3068" xr:uid="{BA6C8F73-93AF-43DC-99FE-97377DC3E95A}"/>
    <cellStyle name="Ausgabe 4 2 3" xfId="972" xr:uid="{5637F195-15B5-4A43-ADA0-2BA364F7373A}"/>
    <cellStyle name="Ausgabe 4 2 3 2" xfId="2549" xr:uid="{AEBC1E26-F825-46EA-9047-7CB475AF8638}"/>
    <cellStyle name="Ausgabe 4 2 4" xfId="2154" xr:uid="{254840A2-D917-4624-BDDE-9C515A85AC47}"/>
    <cellStyle name="Ausgabe 4 3" xfId="1296" xr:uid="{0F1E8DB2-9258-4FD1-BA2C-3653594A48D7}"/>
    <cellStyle name="Ausgabe 4 3 2" xfId="2860" xr:uid="{E47EEE27-4B05-47E1-BC71-D42FFF01F477}"/>
    <cellStyle name="Ausgabe 4 4" xfId="1710" xr:uid="{DBDC1E07-4293-45A7-8120-393A53F54CF1}"/>
    <cellStyle name="Ausgabe 4 4 2" xfId="3270" xr:uid="{B916DC70-E340-4E74-81C4-23D0E7DBFE19}"/>
    <cellStyle name="Ausgabe 4 5" xfId="1948" xr:uid="{FC56FBD3-65A3-4BF1-8F67-D572155CC45C}"/>
    <cellStyle name="Ausgabe 5" xfId="695" xr:uid="{37DBD394-B92B-44FF-9EF4-FCA23A572B5B}"/>
    <cellStyle name="Ausgabe 5 2" xfId="910" xr:uid="{FBB2B356-A489-4642-BDC0-FE5B4DBCC215}"/>
    <cellStyle name="Ausgabe 5 2 2" xfId="1623" xr:uid="{A3234F82-8F23-4E02-A351-A7C99D22E32B}"/>
    <cellStyle name="Ausgabe 5 2 2 2" xfId="3187" xr:uid="{2C26AD41-97E0-4DFE-A8F5-942F3A0E89FD}"/>
    <cellStyle name="Ausgabe 5 2 3" xfId="1895" xr:uid="{68B2D869-BDC9-4690-8115-1EAC63154360}"/>
    <cellStyle name="Ausgabe 5 2 3 2" xfId="3437" xr:uid="{CEA58CA1-CBC9-487D-8F49-C4EE1146B0A7}"/>
    <cellStyle name="Ausgabe 5 2 4" xfId="2273" xr:uid="{83BDE257-6FB9-4EC1-B17E-73A1B7DFB90A}"/>
    <cellStyle name="Ausgabe 5 3" xfId="1415" xr:uid="{DA1679CA-EB66-4BCC-BA0E-38FEE251F111}"/>
    <cellStyle name="Ausgabe 5 3 2" xfId="2979" xr:uid="{E2DC14E3-FCCC-4E75-9D8B-E3AC80E8207D}"/>
    <cellStyle name="Ausgabe 5 4" xfId="1637" xr:uid="{766D8667-3E44-40BA-A64D-7187D11177CE}"/>
    <cellStyle name="Ausgabe 5 4 2" xfId="3201" xr:uid="{6FF7ABE6-EF9D-48EC-939B-1788A4522C4C}"/>
    <cellStyle name="Ausgabe 5 5" xfId="2067" xr:uid="{2C682439-CDAA-40DF-93CA-B416CC3667AF}"/>
    <cellStyle name="Ausgabe 6" xfId="711" xr:uid="{2D5CE56D-E652-40BB-9D88-01F3DBF28301}"/>
    <cellStyle name="Ausgabe 6 2" xfId="1431" xr:uid="{C9BE8B5B-D624-493B-A76D-65DEC5516530}"/>
    <cellStyle name="Ausgabe 6 2 2" xfId="2995" xr:uid="{96DFE2C1-818C-49EC-B2D4-D7939D325969}"/>
    <cellStyle name="Ausgabe 6 3" xfId="1741" xr:uid="{7301DDA4-EA0A-4130-83F0-DC8041CD2D0E}"/>
    <cellStyle name="Ausgabe 6 3 2" xfId="3299" xr:uid="{DACF5309-FB9B-4F12-89B2-42269FD93D8C}"/>
    <cellStyle name="Ausgabe 6 4" xfId="2082" xr:uid="{1E38B990-4668-4EF2-B8C0-A14BAABECBBE}"/>
    <cellStyle name="Bad 2" xfId="159" xr:uid="{6BF646A7-C75F-4951-B1C6-03A079376204}"/>
    <cellStyle name="Bad 3" xfId="256" xr:uid="{A1564E79-C45C-4A0F-8B6F-38019E361D59}"/>
    <cellStyle name="Bad 4" xfId="396" xr:uid="{64C7B003-14B4-4026-9131-F29F544A07FA}"/>
    <cellStyle name="Berechnung" xfId="70" hidden="1" xr:uid="{B5FDA23B-A1B5-42A4-9385-68FC0D80A331}"/>
    <cellStyle name="Berechnung" xfId="943" hidden="1" xr:uid="{D9D46B9D-BCFC-4ED4-AD3E-8CA788D5B50C}"/>
    <cellStyle name="Berechnung" xfId="1027" hidden="1" xr:uid="{F3A04E6F-FB9A-48B6-ADF6-6B773DF2919A}"/>
    <cellStyle name="Berechnung" xfId="1850" hidden="1" xr:uid="{891883A0-670E-4824-82CB-7E0B347770F0}"/>
    <cellStyle name="Berechnung" xfId="1682" hidden="1" xr:uid="{3F0D1D91-0DEF-4799-BDED-CBA26C46ACC7}"/>
    <cellStyle name="Berechnung" xfId="1683" hidden="1" xr:uid="{0D678DAE-4825-423F-91FD-8C196EF3E72E}"/>
    <cellStyle name="Berechnung" xfId="1122" hidden="1" xr:uid="{13DC1065-7AC6-447A-97C6-B082EAD5146F}"/>
    <cellStyle name="Berechnung" xfId="2300" hidden="1" xr:uid="{719EF42A-3724-4EF2-B41A-0C1CE4051583}"/>
    <cellStyle name="Berechnung" xfId="2323" hidden="1" xr:uid="{CF22582D-982D-4872-B571-19762D16CBCA}"/>
    <cellStyle name="Berechnung" xfId="2521" hidden="1" xr:uid="{B5F35448-FA47-4AB9-912F-4E9EA975D56D}"/>
    <cellStyle name="Berechnung" xfId="2598" hidden="1" xr:uid="{9AE05D8E-FE1F-44AE-885A-CFB1CBB14543}"/>
    <cellStyle name="Berechnung" xfId="3395" hidden="1" xr:uid="{EBB55469-F8C7-4DFF-BCD4-3A5F74553BE3}"/>
    <cellStyle name="Berechnung" xfId="3243" hidden="1" xr:uid="{5A5592C7-4BAD-4F5D-A04D-73384AD97EAE}"/>
    <cellStyle name="Berechnung" xfId="3244" hidden="1" xr:uid="{4C72249C-B59C-4FC6-AAEE-69F4AB3A832C}"/>
    <cellStyle name="Berechnung" xfId="2690" hidden="1" xr:uid="{46F35091-485C-425E-B5DD-9565443E2DA4}"/>
    <cellStyle name="Berechnung" xfId="3470" hidden="1" xr:uid="{34F25D91-1BDD-4DD7-882B-9D40330D6DF6}"/>
    <cellStyle name="Berechnung 2" xfId="425" xr:uid="{87DE542C-7DBD-4373-8598-1CEDF86E7086}"/>
    <cellStyle name="Berechnung 2 2" xfId="681" xr:uid="{B409D4D2-18E8-4CFD-98B1-CFED9BD7506A}"/>
    <cellStyle name="Berechnung 2 2 2" xfId="896" xr:uid="{FF524A9E-CD8F-4176-B962-63E814013FB7}"/>
    <cellStyle name="Berechnung 2 2 2 2" xfId="1609" xr:uid="{3C2062F7-3A95-483F-AF0D-8A4A1E101E66}"/>
    <cellStyle name="Berechnung 2 2 2 2 2" xfId="3173" xr:uid="{63473E35-4A34-4647-B89D-E1D8EB524C73}"/>
    <cellStyle name="Berechnung 2 2 2 3" xfId="1649" xr:uid="{7DD356D2-C140-45CD-B708-97E95FA0000D}"/>
    <cellStyle name="Berechnung 2 2 2 3 2" xfId="3213" xr:uid="{05F93E10-B1EF-4DB3-9529-0F08D83F57DF}"/>
    <cellStyle name="Berechnung 2 2 2 4" xfId="2259" xr:uid="{B6A13055-05D5-4E6B-892D-D458BB54079C}"/>
    <cellStyle name="Berechnung 2 2 3" xfId="1401" xr:uid="{230450E2-7DD5-4E8E-A13E-1960488A6BC4}"/>
    <cellStyle name="Berechnung 2 2 3 2" xfId="2965" xr:uid="{BFD87B61-237B-423D-B8E9-AA32788CCE95}"/>
    <cellStyle name="Berechnung 2 2 4" xfId="1674" xr:uid="{B6E84843-1946-4F4D-890D-84B555525DC1}"/>
    <cellStyle name="Berechnung 2 2 4 2" xfId="3236" xr:uid="{D6B6C32D-6BE8-44AA-B12C-FC9FF485CEC5}"/>
    <cellStyle name="Berechnung 2 2 5" xfId="2053" xr:uid="{90DBB0B5-9FFF-4389-9AB5-BFC3F676FF13}"/>
    <cellStyle name="Berechnung 2 3" xfId="546" xr:uid="{9F817684-5E88-44FB-9EF3-F3F91295843F}"/>
    <cellStyle name="Berechnung 2 3 2" xfId="761" xr:uid="{B4E52065-8538-4752-A8F4-3B104E61E30A}"/>
    <cellStyle name="Berechnung 2 3 2 2" xfId="1474" xr:uid="{722F141E-E318-4BE6-8E37-7EC0F373F992}"/>
    <cellStyle name="Berechnung 2 3 2 2 2" xfId="3038" xr:uid="{63A0ECCF-540C-4CDF-A57C-8322E9379F2A}"/>
    <cellStyle name="Berechnung 2 3 2 3" xfId="1751" xr:uid="{D67AF47C-7260-4820-A71E-70078C737576}"/>
    <cellStyle name="Berechnung 2 3 2 3 2" xfId="3308" xr:uid="{0BC7FE57-C3A6-44BF-A5D0-8F64D51900DE}"/>
    <cellStyle name="Berechnung 2 3 2 4" xfId="2124" xr:uid="{BC58228C-27AF-43FA-B568-0E415C074E36}"/>
    <cellStyle name="Berechnung 2 3 3" xfId="1266" xr:uid="{C87414CB-5DC2-4B2A-A928-E34E728D0494}"/>
    <cellStyle name="Berechnung 2 3 3 2" xfId="2830" xr:uid="{1B04BE50-7DCB-4789-82B1-B490F662F077}"/>
    <cellStyle name="Berechnung 2 3 4" xfId="1132" xr:uid="{59449903-DE02-469A-85DF-2759DA4F5534}"/>
    <cellStyle name="Berechnung 2 3 4 2" xfId="2700" xr:uid="{35496C8F-7A02-4C5E-BCF2-F6852B0ED9CC}"/>
    <cellStyle name="Berechnung 2 3 5" xfId="1918" xr:uid="{F4F68916-4631-4A46-B8EF-657AB126DC18}"/>
    <cellStyle name="Berechnung 2 4" xfId="602" xr:uid="{AC3D8A96-14CC-4978-8569-4C4FB24D5E88}"/>
    <cellStyle name="Berechnung 2 4 2" xfId="817" xr:uid="{0666B3A7-13D9-462F-B496-D52EF66567B2}"/>
    <cellStyle name="Berechnung 2 4 2 2" xfId="1530" xr:uid="{509ADC78-76FF-4BF2-B56E-58F916FC5544}"/>
    <cellStyle name="Berechnung 2 4 2 2 2" xfId="3094" xr:uid="{F39BBB6F-BB2E-42F5-A9A2-703B0C0B752D}"/>
    <cellStyle name="Berechnung 2 4 2 3" xfId="1080" xr:uid="{80843125-EE8E-4D14-9FE0-9F0E7F5108A0}"/>
    <cellStyle name="Berechnung 2 4 2 3 2" xfId="2648" xr:uid="{0014FAE9-F0A3-4A7E-B64A-ED5CA2834B2C}"/>
    <cellStyle name="Berechnung 2 4 2 4" xfId="2180" xr:uid="{F89F1455-CCB2-4821-A7CE-C94DBBB05688}"/>
    <cellStyle name="Berechnung 2 4 3" xfId="1322" xr:uid="{78B6BBEF-1657-44B7-8835-8628892C094E}"/>
    <cellStyle name="Berechnung 2 4 3 2" xfId="2886" xr:uid="{56C0388A-E90D-4E31-8717-6B0EFC08D9A2}"/>
    <cellStyle name="Berechnung 2 4 4" xfId="1709" xr:uid="{9C54FE37-FC30-40A5-9D80-05E382BE2C99}"/>
    <cellStyle name="Berechnung 2 4 4 2" xfId="3269" xr:uid="{F6106D53-C8CC-4560-B7D4-825C36D4D4D5}"/>
    <cellStyle name="Berechnung 2 4 5" xfId="1974" xr:uid="{88B2E2AA-BD61-468E-8BE5-0FF60EF4C79C}"/>
    <cellStyle name="Berechnung 2 5" xfId="739" xr:uid="{393C8595-B32A-4715-AA27-CA4AE18D4E49}"/>
    <cellStyle name="Berechnung 2 5 2" xfId="1452" xr:uid="{E38E5E71-3FF3-4482-8E9E-E1CB665EDB64}"/>
    <cellStyle name="Berechnung 2 5 2 2" xfId="3016" xr:uid="{B7F90FD6-E041-4E2E-BBF4-A2E25BFECBC0}"/>
    <cellStyle name="Berechnung 2 5 3" xfId="1023" xr:uid="{22DADAA5-AF45-4111-A133-3F9A0B9E275D}"/>
    <cellStyle name="Berechnung 2 5 3 2" xfId="2594" xr:uid="{5BDFB7B7-6727-450C-81C5-3ADF891FA2C4}"/>
    <cellStyle name="Berechnung 2 5 4" xfId="2102" xr:uid="{8C9F9263-7720-4593-B6E0-6F6165BE0C74}"/>
    <cellStyle name="Berechnung 2 6" xfId="1191" xr:uid="{DF229731-E236-4310-9FC0-267EEF42B10D}"/>
    <cellStyle name="Berechnung 2 6 2" xfId="2759" xr:uid="{488D9060-7F93-441A-9F79-E1DC7BA2B2F5}"/>
    <cellStyle name="Berechnung 2 7" xfId="1197" xr:uid="{FB59281D-9FDC-4E1C-9726-BA06928FFD8B}"/>
    <cellStyle name="Berechnung 2 7 2" xfId="2765" xr:uid="{1E1C636F-7638-49E4-A25F-90F61F492CAA}"/>
    <cellStyle name="Berechnung 2 8" xfId="978" xr:uid="{C12E4FB7-4BCF-4A5A-9462-1540DD0C7208}"/>
    <cellStyle name="Berechnung 3" xfId="305" xr:uid="{F9F32D00-A378-4F45-98FF-1B8B804952DC}"/>
    <cellStyle name="Berechnung 3 2" xfId="644" xr:uid="{2C987781-8954-4CBD-B73C-A9B656FB2656}"/>
    <cellStyle name="Berechnung 3 2 2" xfId="859" xr:uid="{015ADBED-E5DD-4F0F-904C-4AD6A4C2ECF7}"/>
    <cellStyle name="Berechnung 3 2 2 2" xfId="1572" xr:uid="{81894382-A0A9-4515-AE11-E6CB503D98D2}"/>
    <cellStyle name="Berechnung 3 2 2 2 2" xfId="3136" xr:uid="{50EE7E31-A61E-44AD-904E-3B6AD3B0EECD}"/>
    <cellStyle name="Berechnung 3 2 2 3" xfId="998" xr:uid="{FBA3919C-5730-41FA-BF26-9EC664D64528}"/>
    <cellStyle name="Berechnung 3 2 2 3 2" xfId="2570" xr:uid="{8B8EDA8E-19D4-416F-B54B-0CF414D04FBE}"/>
    <cellStyle name="Berechnung 3 2 2 4" xfId="2222" xr:uid="{CBF0312E-5CEA-489C-BC65-4FA7C8C11EAA}"/>
    <cellStyle name="Berechnung 3 2 3" xfId="1364" xr:uid="{A961A2B4-4AFB-4C5E-8BBE-7D064F79DB26}"/>
    <cellStyle name="Berechnung 3 2 3 2" xfId="2928" xr:uid="{E93BC8F3-8A7B-49BB-B41C-DBAD76575482}"/>
    <cellStyle name="Berechnung 3 2 4" xfId="1814" xr:uid="{801D7229-110F-4BCD-B18E-49F8ECC216F4}"/>
    <cellStyle name="Berechnung 3 2 4 2" xfId="3363" xr:uid="{03DFA31D-99A1-440D-9792-6E6D35EA68D0}"/>
    <cellStyle name="Berechnung 3 2 5" xfId="2016" xr:uid="{FD8C6D71-960A-4FA0-B183-31D6F6A4C9A7}"/>
    <cellStyle name="Berechnung 3 3" xfId="580" xr:uid="{D906ED01-7ECD-4774-BE94-B745A06E1517}"/>
    <cellStyle name="Berechnung 3 3 2" xfId="795" xr:uid="{A6908190-DFAF-4797-92AE-9B550DEE63C0}"/>
    <cellStyle name="Berechnung 3 3 2 2" xfId="1508" xr:uid="{BF463893-D092-4074-A77F-32118902B8EE}"/>
    <cellStyle name="Berechnung 3 3 2 2 2" xfId="3072" xr:uid="{3F18BB1C-0DD6-44B3-9611-68720DF778D6}"/>
    <cellStyle name="Berechnung 3 3 2 3" xfId="977" xr:uid="{76DEB48A-78C7-4FC7-9AE9-64E18574C002}"/>
    <cellStyle name="Berechnung 3 3 2 3 2" xfId="2554" xr:uid="{B53FCEEA-BA52-4308-A15A-260F08BCD05F}"/>
    <cellStyle name="Berechnung 3 3 2 4" xfId="2158" xr:uid="{6FC512E6-E877-477D-9C0F-C7067E9CCCCC}"/>
    <cellStyle name="Berechnung 3 3 3" xfId="1300" xr:uid="{62CBA0E2-D718-4DDC-88E5-162777F34F3E}"/>
    <cellStyle name="Berechnung 3 3 3 2" xfId="2864" xr:uid="{9F722FF6-16A7-4F53-831D-543A1DF14F86}"/>
    <cellStyle name="Berechnung 3 3 4" xfId="937" xr:uid="{3AA1EAD3-B8B7-4B53-9B1F-73FEB99879FA}"/>
    <cellStyle name="Berechnung 3 3 4 2" xfId="2516" xr:uid="{504B3F43-5D55-48E0-8B4C-16491B7E81BA}"/>
    <cellStyle name="Berechnung 3 3 5" xfId="1952" xr:uid="{E6AB5D56-6D6A-4E81-9A1F-D20996219FFB}"/>
    <cellStyle name="Berechnung 3 4" xfId="592" xr:uid="{21D02FFB-ED37-4C05-9BE8-CF5A05C1A44B}"/>
    <cellStyle name="Berechnung 3 4 2" xfId="807" xr:uid="{A21F769B-44A4-4028-B0FF-583BC315097A}"/>
    <cellStyle name="Berechnung 3 4 2 2" xfId="1520" xr:uid="{8D5ABBB1-0558-4C1F-BE49-687F6BDB79F9}"/>
    <cellStyle name="Berechnung 3 4 2 2 2" xfId="3084" xr:uid="{C902143D-9786-4936-B885-C90CC97A3D4C}"/>
    <cellStyle name="Berechnung 3 4 2 3" xfId="1656" xr:uid="{4212C172-A670-4391-B6BF-10D73BEFB4D4}"/>
    <cellStyle name="Berechnung 3 4 2 3 2" xfId="3220" xr:uid="{2431A274-2EF5-4271-B206-669745C7E28D}"/>
    <cellStyle name="Berechnung 3 4 2 4" xfId="2170" xr:uid="{27058A07-EBBE-488D-81BE-411B87EB3818}"/>
    <cellStyle name="Berechnung 3 4 3" xfId="1312" xr:uid="{23BDB290-218A-4806-9615-90A332C43886}"/>
    <cellStyle name="Berechnung 3 4 3 2" xfId="2876" xr:uid="{5EBC932F-7320-4D9F-BA36-8DA4E753DC39}"/>
    <cellStyle name="Berechnung 3 4 4" xfId="1166" xr:uid="{8F7F9925-4A4D-41B3-9723-001482653B4B}"/>
    <cellStyle name="Berechnung 3 4 4 2" xfId="2734" xr:uid="{DEFCC558-7A35-402C-9268-1FD65B160781}"/>
    <cellStyle name="Berechnung 3 4 5" xfId="1964" xr:uid="{27A88542-3A26-494E-B835-ABAC83C5620A}"/>
    <cellStyle name="Berechnung 3 5" xfId="730" xr:uid="{D5BE5CFD-33D0-412C-8D03-1C8FC91FE9A4}"/>
    <cellStyle name="Berechnung 3 5 2" xfId="1446" xr:uid="{CEC0D98F-609B-40B6-8FFC-A2E9BC8A352D}"/>
    <cellStyle name="Berechnung 3 5 2 2" xfId="3010" xr:uid="{690FAB46-EBFE-4C69-8110-FE9E786DBF21}"/>
    <cellStyle name="Berechnung 3 5 3" xfId="1775" xr:uid="{970AC980-8EA2-4140-9B37-0C68C3CC3242}"/>
    <cellStyle name="Berechnung 3 5 3 2" xfId="3330" xr:uid="{DE48A88D-1B9F-40E6-A69F-D0CE5E7348F6}"/>
    <cellStyle name="Berechnung 3 5 4" xfId="2097" xr:uid="{9D1CB742-3AF1-41B8-B673-B22E6EF7CE74}"/>
    <cellStyle name="Berechnung 3 6" xfId="1102" xr:uid="{47FAED18-2CFC-4ECE-9BA9-BBD4568BCC44}"/>
    <cellStyle name="Berechnung 3 6 2" xfId="2670" xr:uid="{89B0F5D7-6846-4140-B102-9513017C4FAD}"/>
    <cellStyle name="Berechnung 3 7" xfId="1759" xr:uid="{85E17428-D418-432E-B8F4-75B03D22B960}"/>
    <cellStyle name="Berechnung 3 7 2" xfId="3316" xr:uid="{4BC4D92C-1D5A-47B9-BC90-886559BB6CD8}"/>
    <cellStyle name="Berechnung 3 8" xfId="1858" xr:uid="{7387F599-F6EA-4CD0-8A42-EB24A4452181}"/>
    <cellStyle name="Berechnung 4" xfId="577" xr:uid="{A580F0C3-A27E-4E1F-A5B3-D974C1F3B477}"/>
    <cellStyle name="Berechnung 4 2" xfId="792" xr:uid="{389689D4-4582-4386-9DF4-2B47FCCE6034}"/>
    <cellStyle name="Berechnung 4 2 2" xfId="1505" xr:uid="{25F6A635-2E28-4AEC-9E20-43E11D436823}"/>
    <cellStyle name="Berechnung 4 2 2 2" xfId="3069" xr:uid="{B7243F30-C25A-4FAE-B10A-5279B5066A10}"/>
    <cellStyle name="Berechnung 4 2 3" xfId="1229" xr:uid="{15699F82-9992-40D7-8D15-206A2B903B66}"/>
    <cellStyle name="Berechnung 4 2 3 2" xfId="2796" xr:uid="{E6D8EF60-7402-4582-9382-FBFB3D3E6F4A}"/>
    <cellStyle name="Berechnung 4 2 4" xfId="2155" xr:uid="{80D017CE-B505-46F2-9400-949F04BC10FB}"/>
    <cellStyle name="Berechnung 4 3" xfId="1297" xr:uid="{7ECB4BA3-1748-4561-9719-D6ADD7D5B0F4}"/>
    <cellStyle name="Berechnung 4 3 2" xfId="2861" xr:uid="{8F7CA4E5-89DE-4F55-8ABE-4AF1762FF1D8}"/>
    <cellStyle name="Berechnung 4 4" xfId="1833" xr:uid="{64C8EB02-1F37-40F0-8CD1-F66EDCA34FAC}"/>
    <cellStyle name="Berechnung 4 4 2" xfId="3382" xr:uid="{BF49D2B8-FD3E-42BA-AD2B-185AE29847E9}"/>
    <cellStyle name="Berechnung 4 5" xfId="1949" xr:uid="{E5C8BE69-D35B-4D39-8A48-CB047D4E1490}"/>
    <cellStyle name="Berechnung 5" xfId="694" xr:uid="{52A6A414-98AA-4EC6-84F4-4424152CA3F1}"/>
    <cellStyle name="Berechnung 5 2" xfId="909" xr:uid="{E2217CA5-F631-4FA7-BBA5-6235BD20606F}"/>
    <cellStyle name="Berechnung 5 2 2" xfId="1622" xr:uid="{5605BEDF-0D76-45AD-822B-3163F0B1904A}"/>
    <cellStyle name="Berechnung 5 2 2 2" xfId="3186" xr:uid="{C9A8FF5B-9BAC-4E61-A0BC-A726E6AD8738}"/>
    <cellStyle name="Berechnung 5 2 3" xfId="1894" xr:uid="{90D5D9E8-9F3F-4CE3-9EC2-F5687686B559}"/>
    <cellStyle name="Berechnung 5 2 3 2" xfId="3436" xr:uid="{05962DAD-DA87-489D-A40E-8490D6AC7C3C}"/>
    <cellStyle name="Berechnung 5 2 4" xfId="2272" xr:uid="{2E3D32CC-23D5-4B86-BDFC-5FD58E9ADD2D}"/>
    <cellStyle name="Berechnung 5 3" xfId="1414" xr:uid="{50ABB87E-E714-49C8-86D2-6BB28DF51CAB}"/>
    <cellStyle name="Berechnung 5 3 2" xfId="2978" xr:uid="{69E0153B-EBCB-4A84-8D80-B80062F43669}"/>
    <cellStyle name="Berechnung 5 4" xfId="1827" xr:uid="{105DD7BE-5D4F-4186-B178-B55C1E2A1FE7}"/>
    <cellStyle name="Berechnung 5 4 2" xfId="3376" xr:uid="{823348C3-4162-4643-9555-6F1DA187C977}"/>
    <cellStyle name="Berechnung 5 5" xfId="2066" xr:uid="{366D2312-E7D1-405B-9912-EA1585BE7F43}"/>
    <cellStyle name="Berechnung 6" xfId="706" xr:uid="{603D44DE-B6A2-443B-B8C4-24731AF09C3F}"/>
    <cellStyle name="Berechnung 6 2" xfId="920" xr:uid="{F9586D37-D3AE-4623-A9C3-D89CB53EF960}"/>
    <cellStyle name="Berechnung 6 2 2" xfId="1633" xr:uid="{A1E8AFF7-82D1-4F38-A6A1-18C51C531244}"/>
    <cellStyle name="Berechnung 6 2 2 2" xfId="3197" xr:uid="{5B55CA13-FC55-4C15-96F4-D479767D10B1}"/>
    <cellStyle name="Berechnung 6 2 3" xfId="1905" xr:uid="{C8086844-E160-4664-B008-30957D7A4D3D}"/>
    <cellStyle name="Berechnung 6 2 3 2" xfId="3447" xr:uid="{287232CB-8DC1-4F89-84FD-67664A8552B4}"/>
    <cellStyle name="Berechnung 6 2 4" xfId="2283" xr:uid="{D655F636-B174-4A92-8723-7C154D90267A}"/>
    <cellStyle name="Berechnung 6 3" xfId="1426" xr:uid="{24E6A597-39AE-47B2-B339-EC7F00382F3A}"/>
    <cellStyle name="Berechnung 6 3 2" xfId="2990" xr:uid="{EFDF20A5-2978-4429-B284-24F586EE2779}"/>
    <cellStyle name="Berechnung 6 4" xfId="1640" xr:uid="{DF2809EF-B130-425E-9BCD-BE873451FCFD}"/>
    <cellStyle name="Berechnung 6 4 2" xfId="3204" xr:uid="{9B1334B6-725F-46A3-A6B9-E828A1065544}"/>
    <cellStyle name="Berechnung 6 5" xfId="2077" xr:uid="{38993D52-7600-4D08-866C-EF6A36EABBE3}"/>
    <cellStyle name="Berechnung 7" xfId="712" xr:uid="{C5E50E2A-1347-462F-9556-2C3DA11DDD53}"/>
    <cellStyle name="Berechnung 7 2" xfId="1432" xr:uid="{C110ABCB-F375-4ABA-BA47-B83A1AE2098D}"/>
    <cellStyle name="Berechnung 7 2 2" xfId="2996" xr:uid="{F260AA7F-3C7B-4AB5-AB86-CC7969B79198}"/>
    <cellStyle name="Berechnung 7 3" xfId="1045" xr:uid="{90778045-60FD-410C-B139-43425A70AE46}"/>
    <cellStyle name="Berechnung 7 3 2" xfId="2615" xr:uid="{9DCB4A10-C299-4970-B460-C92F6288C3A4}"/>
    <cellStyle name="Berechnung 7 4" xfId="2083" xr:uid="{63CA5BFA-BCDB-4481-8472-F7D42793ECDF}"/>
    <cellStyle name="Body: normal cell 2" xfId="5" xr:uid="{00000000-0005-0000-0000-000004000000}"/>
    <cellStyle name="Bold GHG Numbers (0.00)" xfId="160" xr:uid="{392AEE4F-B1A5-4664-9B72-3CEDD485D6E8}"/>
    <cellStyle name="Calculation 2" xfId="161" xr:uid="{2F7D5267-061D-43EC-89B1-6A886AA24BC5}"/>
    <cellStyle name="Calculation 2 2" xfId="579" xr:uid="{72E8385B-3338-4EFA-BCE9-9A1E88298B73}"/>
    <cellStyle name="Calculation 2 2 2" xfId="794" xr:uid="{F3DA3966-21AE-4CAA-BE61-7805BCB8DD8C}"/>
    <cellStyle name="Calculation 2 2 2 2" xfId="1507" xr:uid="{802A91E8-6D86-42F9-8260-50BF71FCF855}"/>
    <cellStyle name="Calculation 2 2 2 2 2" xfId="3071" xr:uid="{4B5DC63F-7D45-46C0-8B61-B1AAD25FD044}"/>
    <cellStyle name="Calculation 2 2 2 3" xfId="1654" xr:uid="{745AD99E-A3A8-4CFE-83FD-44AFAABA9D4D}"/>
    <cellStyle name="Calculation 2 2 2 3 2" xfId="3218" xr:uid="{90ED5D75-30DD-4906-8495-924A31259FFE}"/>
    <cellStyle name="Calculation 2 2 2 4" xfId="2157" xr:uid="{9E60C214-EAEC-4116-8DFD-19D125D40303}"/>
    <cellStyle name="Calculation 2 2 3" xfId="1299" xr:uid="{84143625-B3A2-44EF-8A47-24277E5611AC}"/>
    <cellStyle name="Calculation 2 2 3 2" xfId="2863" xr:uid="{74218C34-0B38-456D-9B34-DCE98676F4BC}"/>
    <cellStyle name="Calculation 2 2 4" xfId="1222" xr:uid="{73DAB044-195F-4F39-A6EF-E9043CB05392}"/>
    <cellStyle name="Calculation 2 2 4 2" xfId="2789" xr:uid="{994C783A-22BE-472E-8229-9982B28D992D}"/>
    <cellStyle name="Calculation 2 2 5" xfId="1951" xr:uid="{817585B9-F471-4EF8-B2D2-7B5DA9703E3A}"/>
    <cellStyle name="Calculation 2 3" xfId="663" xr:uid="{D940213F-8D0F-42CB-897D-E34600DEC576}"/>
    <cellStyle name="Calculation 2 3 2" xfId="878" xr:uid="{3952007C-26E8-436D-8866-F571AF56C7C1}"/>
    <cellStyle name="Calculation 2 3 2 2" xfId="1591" xr:uid="{9FA97EB5-949C-4D2A-9B74-BE9E88A842E9}"/>
    <cellStyle name="Calculation 2 3 2 2 2" xfId="3155" xr:uid="{F583197A-80FC-47D6-9433-EEA78826CAE9}"/>
    <cellStyle name="Calculation 2 3 2 3" xfId="1661" xr:uid="{803E1089-EB74-4B61-B4E4-B7087709484C}"/>
    <cellStyle name="Calculation 2 3 2 3 2" xfId="3225" xr:uid="{8691A85E-2BA3-4A6E-B561-0290E4CDB270}"/>
    <cellStyle name="Calculation 2 3 2 4" xfId="2241" xr:uid="{AB5A84EB-7C01-40BB-AD3E-AB0AD1F35C02}"/>
    <cellStyle name="Calculation 2 3 3" xfId="1383" xr:uid="{5D175C27-3720-499D-82BC-BDF5093902CD}"/>
    <cellStyle name="Calculation 2 3 3 2" xfId="2947" xr:uid="{0F2D3840-D5A1-4174-93F5-CE4014C64E8D}"/>
    <cellStyle name="Calculation 2 3 4" xfId="28" xr:uid="{FAAF6B1E-B0B0-4444-AE65-28BDBFD688D8}"/>
    <cellStyle name="Calculation 2 3 4 2" xfId="2311" xr:uid="{F0B067FC-EE8A-4927-B25B-D16CFCA1F057}"/>
    <cellStyle name="Calculation 2 3 5" xfId="2035" xr:uid="{603C84E4-D15C-46B3-B7F4-462B882E9AA8}"/>
    <cellStyle name="Calculation 2 4" xfId="569" xr:uid="{1593A257-3B2F-47AA-AF7C-4F88E6FFB3D7}"/>
    <cellStyle name="Calculation 2 4 2" xfId="784" xr:uid="{1EB05101-ABC9-4708-A9B7-F546DBFA193F}"/>
    <cellStyle name="Calculation 2 4 2 2" xfId="1497" xr:uid="{62765EB3-8613-419A-8C69-10A5A95AD074}"/>
    <cellStyle name="Calculation 2 4 2 2 2" xfId="3061" xr:uid="{A8ED9D41-060B-4FBB-9D33-55EA80A0C5AF}"/>
    <cellStyle name="Calculation 2 4 2 3" xfId="1022" xr:uid="{C7104A9A-444E-4E81-8DD6-515FA83D319B}"/>
    <cellStyle name="Calculation 2 4 2 3 2" xfId="2593" xr:uid="{95160635-808A-4D52-9E84-41096DA9967A}"/>
    <cellStyle name="Calculation 2 4 2 4" xfId="2147" xr:uid="{47419388-B88A-4561-AECA-9D2FF0E4C737}"/>
    <cellStyle name="Calculation 2 4 3" xfId="1289" xr:uid="{35C4E9B7-AE14-471A-B66E-FF424750AAAF}"/>
    <cellStyle name="Calculation 2 4 3 2" xfId="2853" xr:uid="{AF191982-2C9B-4337-9143-1BCF55A48F80}"/>
    <cellStyle name="Calculation 2 4 4" xfId="1196" xr:uid="{21387E31-4F90-4FC9-B90F-5321B6A4606C}"/>
    <cellStyle name="Calculation 2 4 4 2" xfId="2764" xr:uid="{C6913096-701F-4C69-BB1A-315034CCCF58}"/>
    <cellStyle name="Calculation 2 4 5" xfId="1941" xr:uid="{FA54EBE0-BD96-4262-81FD-AD752953E768}"/>
    <cellStyle name="Calculation 2 5" xfId="713" xr:uid="{659B6432-F8EF-4491-A25F-9F523162FB51}"/>
    <cellStyle name="Calculation 2 5 2" xfId="1433" xr:uid="{AFD51807-06A0-4B45-B63E-9763C537E01C}"/>
    <cellStyle name="Calculation 2 5 2 2" xfId="2997" xr:uid="{FC914EBE-2CCB-4918-BB7B-1FD80BA5A302}"/>
    <cellStyle name="Calculation 2 5 3" xfId="1771" xr:uid="{08B94C0A-762C-49AE-BF67-60F3021638BE}"/>
    <cellStyle name="Calculation 2 5 3 2" xfId="3326" xr:uid="{9C251727-3641-47AF-9B1F-920B94F67532}"/>
    <cellStyle name="Calculation 2 5 4" xfId="2084" xr:uid="{BE01867C-200A-455E-96D9-8A68E2028E82}"/>
    <cellStyle name="Calculation 2 6" xfId="1004" xr:uid="{21009666-1081-4804-BAE8-5FD1F696A1AF}"/>
    <cellStyle name="Calculation 2 6 2" xfId="2575" xr:uid="{B51A04A7-80E0-4B8C-BEB4-EF8BC37758AD}"/>
    <cellStyle name="Calculation 2 7" xfId="1809" xr:uid="{018599E4-6253-4160-9C3A-B774A5FD9A6F}"/>
    <cellStyle name="Calculation 2 7 2" xfId="3359" xr:uid="{E372FA90-E242-4066-9976-CEEE0B35D8AE}"/>
    <cellStyle name="Calculation 2 8" xfId="980" xr:uid="{E5C34DF3-52B4-4073-B28C-00882C8CACA1}"/>
    <cellStyle name="Calculation 3" xfId="257" xr:uid="{198F9A6D-3549-4670-BB65-26FF7BA8D30D}"/>
    <cellStyle name="Calculation 3 2" xfId="618" xr:uid="{5CE415D5-C140-4FF6-B773-32E72D568037}"/>
    <cellStyle name="Calculation 3 2 2" xfId="833" xr:uid="{3C76F9FB-192D-48D3-AC56-A95F3E01314D}"/>
    <cellStyle name="Calculation 3 2 2 2" xfId="1546" xr:uid="{9C1968CB-BAC3-4565-9841-6FEBD7DAFA3A}"/>
    <cellStyle name="Calculation 3 2 2 2 2" xfId="3110" xr:uid="{74E9A56A-6F9D-45E7-A7AF-AC18C446C179}"/>
    <cellStyle name="Calculation 3 2 2 3" xfId="1697" xr:uid="{88B1AA72-BEDD-4258-ACE0-8EDF2960214F}"/>
    <cellStyle name="Calculation 3 2 2 3 2" xfId="3257" xr:uid="{7A282163-A161-44C0-BFEE-7588AEB80D5B}"/>
    <cellStyle name="Calculation 3 2 2 4" xfId="2196" xr:uid="{42C478B6-54B6-4FFD-9688-CB5F18EFCC57}"/>
    <cellStyle name="Calculation 3 2 3" xfId="1338" xr:uid="{128AE0AB-0D2C-4E9E-8EF1-0E20FE2D8310}"/>
    <cellStyle name="Calculation 3 2 3 2" xfId="2902" xr:uid="{0A18EDAC-AFD4-48A6-9860-DBBA207131C7}"/>
    <cellStyle name="Calculation 3 2 4" xfId="1754" xr:uid="{7412E2CC-8F32-4E42-8CC0-AC8456F923FA}"/>
    <cellStyle name="Calculation 3 2 4 2" xfId="3311" xr:uid="{8A0AACA0-17D9-41C5-B19D-796EE6B1DC49}"/>
    <cellStyle name="Calculation 3 2 5" xfId="1990" xr:uid="{7C4A14F3-8FFB-4335-A276-73A76700925F}"/>
    <cellStyle name="Calculation 3 3" xfId="604" xr:uid="{4C8DFFA1-8F8F-494C-9515-D7A60EEE58D8}"/>
    <cellStyle name="Calculation 3 3 2" xfId="819" xr:uid="{BAE6983E-3F6F-44A9-8329-3A3FE9D9F301}"/>
    <cellStyle name="Calculation 3 3 2 2" xfId="1532" xr:uid="{CFF5F5BC-40B3-4DD5-8035-6293B18D283B}"/>
    <cellStyle name="Calculation 3 3 2 2 2" xfId="3096" xr:uid="{A8D8F96E-DA8F-4F21-A643-56F379D17746}"/>
    <cellStyle name="Calculation 3 3 2 3" xfId="1002" xr:uid="{34E23764-5BA7-4549-A1E8-5BC94EB7C401}"/>
    <cellStyle name="Calculation 3 3 2 3 2" xfId="2573" xr:uid="{07F31C32-F7C0-4C68-9695-85FE5A066D31}"/>
    <cellStyle name="Calculation 3 3 2 4" xfId="2182" xr:uid="{4C3DC07B-D8C1-424C-987C-93DA7D2BE5F6}"/>
    <cellStyle name="Calculation 3 3 3" xfId="1324" xr:uid="{7ECB5B6D-AF86-4AC4-B958-2306BC699673}"/>
    <cellStyle name="Calculation 3 3 3 2" xfId="2888" xr:uid="{0FF0381F-5365-4363-9195-1A6F45B0C823}"/>
    <cellStyle name="Calculation 3 3 4" xfId="1791" xr:uid="{9613C1CC-7A46-4D2C-92B4-BAB389A23FB1}"/>
    <cellStyle name="Calculation 3 3 4 2" xfId="3343" xr:uid="{15F2EF0C-CA65-4EA6-B6B4-A47B8F3A68EB}"/>
    <cellStyle name="Calculation 3 3 5" xfId="1976" xr:uid="{CC4C01C0-90DC-448E-9FAD-540D18ABA8B9}"/>
    <cellStyle name="Calculation 3 4" xfId="688" xr:uid="{C5A59533-2356-43A8-820A-61A4204E0D6E}"/>
    <cellStyle name="Calculation 3 4 2" xfId="903" xr:uid="{F32F607B-76F7-4194-89DE-EBF9E7A215E3}"/>
    <cellStyle name="Calculation 3 4 2 2" xfId="1616" xr:uid="{2BB03506-FB80-4CCC-871A-06376CF4F9AA}"/>
    <cellStyle name="Calculation 3 4 2 2 2" xfId="3180" xr:uid="{F8969997-9F67-4B75-BEC4-769087879862}"/>
    <cellStyle name="Calculation 3 4 2 3" xfId="1888" xr:uid="{5054CE20-7F55-439B-85B5-DBCEC356D99C}"/>
    <cellStyle name="Calculation 3 4 2 3 2" xfId="3430" xr:uid="{9ADCF11B-145F-4435-B2A0-98046648E930}"/>
    <cellStyle name="Calculation 3 4 2 4" xfId="2266" xr:uid="{10D7899A-06F5-411F-BA78-3E7CB45B02A8}"/>
    <cellStyle name="Calculation 3 4 3" xfId="1408" xr:uid="{F4A4AEFA-5827-4018-A386-9D870C89F6D8}"/>
    <cellStyle name="Calculation 3 4 3 2" xfId="2972" xr:uid="{7481538F-6B79-4045-88E3-ED6122A59961}"/>
    <cellStyle name="Calculation 3 4 4" xfId="1760" xr:uid="{37E85BEB-1CA0-4798-9392-2AABDBCA61BF}"/>
    <cellStyle name="Calculation 3 4 4 2" xfId="3317" xr:uid="{94992426-27EB-46F8-A3B4-52A58ED5BEC8}"/>
    <cellStyle name="Calculation 3 4 5" xfId="2060" xr:uid="{E283673F-7436-497D-A7B7-8A6A37D6D99A}"/>
    <cellStyle name="Calculation 3 5" xfId="721" xr:uid="{09E3F567-4234-4670-B812-492EA4089C92}"/>
    <cellStyle name="Calculation 3 5 2" xfId="1441" xr:uid="{0DA43C9E-114D-47ED-B0C1-73A7C4520835}"/>
    <cellStyle name="Calculation 3 5 2 2" xfId="3005" xr:uid="{4256E471-C8D5-432E-BBB2-E392D1759C63}"/>
    <cellStyle name="Calculation 3 5 3" xfId="1673" xr:uid="{843800EC-4B2D-4BBD-8EE6-3573F8B93D7D}"/>
    <cellStyle name="Calculation 3 5 3 2" xfId="3235" xr:uid="{5BD51DAA-3E34-49EE-8D95-49D6B6E47A37}"/>
    <cellStyle name="Calculation 3 5 4" xfId="2092" xr:uid="{28FC7BBD-29C5-48D3-80FC-57732E0C1BC5}"/>
    <cellStyle name="Calculation 3 6" xfId="1067" xr:uid="{752618A9-7C8D-4191-BAD5-686CE8D94B68}"/>
    <cellStyle name="Calculation 3 6 2" xfId="2636" xr:uid="{4415D1E6-A1D8-4F5D-B709-AB1206E38074}"/>
    <cellStyle name="Calculation 3 7" xfId="1864" xr:uid="{EA9EA80A-E78A-465D-A183-44FFAEC44480}"/>
    <cellStyle name="Calculation 3 7 2" xfId="3408" xr:uid="{7003E293-7B29-4E38-8CDB-2A56FA19C8BE}"/>
    <cellStyle name="Calculation 3 8" xfId="81" xr:uid="{02A7F69B-23A5-495C-BD3F-0658CFD6EB1E}"/>
    <cellStyle name="Check Cell 2" xfId="162" xr:uid="{ADBD6BF8-6CA2-4BC9-A5B2-4AFF12274FA3}"/>
    <cellStyle name="Check Cell 3" xfId="258" xr:uid="{FB5F7655-8742-49F5-A945-DB40D957D7C7}"/>
    <cellStyle name="Check Cell 4" xfId="402" xr:uid="{3FEEA710-BF24-48FC-8736-005E19335219}"/>
    <cellStyle name="Comma 2" xfId="163" xr:uid="{F1DC162F-15E3-46C6-B530-E89CA83594A4}"/>
    <cellStyle name="Comma 2 2" xfId="164" xr:uid="{9C420A43-7E99-4036-9F43-DAD3E86DCD84}"/>
    <cellStyle name="Comma 2 2 2" xfId="447" xr:uid="{70C2EF39-63E1-4852-B15B-A3293DD4DE26}"/>
    <cellStyle name="Comma 2 2 2 2" xfId="2428" xr:uid="{219CB6B2-DA86-497B-8B36-EED2021E12E9}"/>
    <cellStyle name="Comma 2 2 3" xfId="2360" xr:uid="{04253C5F-14CD-4DC7-A876-BF0AC77CC640}"/>
    <cellStyle name="Comma 3" xfId="165" xr:uid="{5B29C205-315B-4438-A315-86F28C34CC2B}"/>
    <cellStyle name="Comma 6" xfId="6" xr:uid="{00000000-0005-0000-0000-000005000000}"/>
    <cellStyle name="Comma 6 2" xfId="2304" xr:uid="{861DC68A-F726-44A4-BF2F-E7819E28C235}"/>
    <cellStyle name="Constants" xfId="8" xr:uid="{00000000-0005-0000-0000-000006000000}"/>
    <cellStyle name="ContentsHyperlink" xfId="274" xr:uid="{A7785E0A-F4A8-451A-B226-354ED5ADBE5D}"/>
    <cellStyle name="CustomCellsOrange" xfId="166" xr:uid="{DCB40854-44EF-45B6-9488-E6B9625F5C74}"/>
    <cellStyle name="CustomCellsOrange 2" xfId="448" xr:uid="{C30787BA-DF2B-4A3D-86BE-350EA233E032}"/>
    <cellStyle name="CustomCellsOrange 2 2" xfId="471" xr:uid="{A1593F25-3A2B-4BCE-B195-116336AF67FF}"/>
    <cellStyle name="CustomCellsOrange 2 2 2" xfId="541" xr:uid="{9BE37A14-23BA-4117-BD66-AC9236AD8CCF}"/>
    <cellStyle name="CustomCellsOrange 2 2 2 2" xfId="707" xr:uid="{36B235AB-B499-4214-A8B3-EEEBB6B3B064}"/>
    <cellStyle name="CustomCellsOrange 2 2 2 2 2" xfId="921" xr:uid="{F483C00A-284C-430E-802D-73F6EB67C667}"/>
    <cellStyle name="CustomCellsOrange 2 2 2 2 2 2" xfId="1634" xr:uid="{B2385DC3-E685-4914-93B5-6A7FAA09102F}"/>
    <cellStyle name="CustomCellsOrange 2 2 2 2 2 2 2" xfId="3198" xr:uid="{D2D3FDE6-2F98-4D2C-B14A-7FB92BDC8E37}"/>
    <cellStyle name="CustomCellsOrange 2 2 2 2 2 3" xfId="1906" xr:uid="{FD4B4416-B8BD-4F23-9A6E-FA7EACC8B1A8}"/>
    <cellStyle name="CustomCellsOrange 2 2 2 2 2 3 2" xfId="3448" xr:uid="{DC5B2B7A-6F3D-4988-8395-BCF44EB1CCFB}"/>
    <cellStyle name="CustomCellsOrange 2 2 2 2 2 4" xfId="2284" xr:uid="{CDCB8EB7-492F-44A3-96DB-DA7915A9905C}"/>
    <cellStyle name="CustomCellsOrange 2 2 2 2 3" xfId="1427" xr:uid="{11B3A23F-ECE3-4398-9E5B-F4D4CA51405A}"/>
    <cellStyle name="CustomCellsOrange 2 2 2 2 3 2" xfId="2991" xr:uid="{693210EB-5639-44BA-902E-4E9F75E9B4D3}"/>
    <cellStyle name="CustomCellsOrange 2 2 2 2 4" xfId="1262" xr:uid="{AB2ACF3A-DE3D-4F12-9153-F181AAE1F1C5}"/>
    <cellStyle name="CustomCellsOrange 2 2 2 2 4 2" xfId="2826" xr:uid="{B6E4653D-E9E9-4E3B-8503-B4A00EFE5421}"/>
    <cellStyle name="CustomCellsOrange 2 2 2 2 5" xfId="2078" xr:uid="{246F53D8-BDA4-40DD-B8B8-53D387BC4C5B}"/>
    <cellStyle name="CustomCellsOrange 2 2 3" xfId="690" xr:uid="{03C2B062-60D1-40C0-B56F-2C39C3C7C77B}"/>
    <cellStyle name="CustomCellsOrange 2 2 3 2" xfId="905" xr:uid="{9384D55A-F94A-4527-AB56-BDAD4B8FB517}"/>
    <cellStyle name="CustomCellsOrange 2 2 3 2 2" xfId="1618" xr:uid="{69BEE11F-BA24-4F76-92D9-0885D85F40EF}"/>
    <cellStyle name="CustomCellsOrange 2 2 3 2 2 2" xfId="3182" xr:uid="{FA5BBB8B-14C9-4C5B-AA33-5FE670047897}"/>
    <cellStyle name="CustomCellsOrange 2 2 3 2 3" xfId="1890" xr:uid="{6AAEFA4F-D5F6-43A3-9F70-F66F61873922}"/>
    <cellStyle name="CustomCellsOrange 2 2 3 2 3 2" xfId="3432" xr:uid="{08323A3F-A320-4CB9-91F4-D9FFD9249F27}"/>
    <cellStyle name="CustomCellsOrange 2 2 3 2 4" xfId="2268" xr:uid="{F46F45B8-7471-44F6-B7E2-F60C518EB414}"/>
    <cellStyle name="CustomCellsOrange 2 2 3 3" xfId="1410" xr:uid="{55DE88E6-F0BC-4A27-ACA0-81244E53DBDE}"/>
    <cellStyle name="CustomCellsOrange 2 2 3 3 2" xfId="2974" xr:uid="{714C549D-A84B-429C-907C-52496C953F2F}"/>
    <cellStyle name="CustomCellsOrange 2 2 3 4" xfId="1756" xr:uid="{79665B93-5293-4C4A-910C-A6216B696E6C}"/>
    <cellStyle name="CustomCellsOrange 2 2 3 4 2" xfId="3313" xr:uid="{ABA4C766-C1C9-4F9E-A965-4993C8FC1613}"/>
    <cellStyle name="CustomCellsOrange 2 2 3 5" xfId="2062" xr:uid="{9C3710C1-DC5E-4318-A1FC-FBA1D3EA0AA1}"/>
    <cellStyle name="CustomCellsOrange 2 2 4" xfId="608" xr:uid="{5C03E980-9BA7-47A0-B77A-5F66A1456ACC}"/>
    <cellStyle name="CustomCellsOrange 2 2 4 2" xfId="823" xr:uid="{0F5C747A-0755-4DC6-90CE-2969D2131389}"/>
    <cellStyle name="CustomCellsOrange 2 2 4 2 2" xfId="1536" xr:uid="{372A5979-2F89-4F70-B35A-C1394CB53FFB}"/>
    <cellStyle name="CustomCellsOrange 2 2 4 2 2 2" xfId="3100" xr:uid="{1381C743-2B0A-4BDA-B3C7-BD7B6946928C}"/>
    <cellStyle name="CustomCellsOrange 2 2 4 2 3" xfId="1666" xr:uid="{560DA2D9-C91E-4539-AA11-348B6B934308}"/>
    <cellStyle name="CustomCellsOrange 2 2 4 2 3 2" xfId="3229" xr:uid="{57646851-DD09-4A9A-A112-CCBB1D03E55F}"/>
    <cellStyle name="CustomCellsOrange 2 2 4 2 4" xfId="2186" xr:uid="{A562E128-502D-40C4-9287-91CA8167A6A8}"/>
    <cellStyle name="CustomCellsOrange 2 2 4 3" xfId="1328" xr:uid="{38E29065-CAB0-46F6-B338-25FE8D542946}"/>
    <cellStyle name="CustomCellsOrange 2 2 4 3 2" xfId="2892" xr:uid="{79E5ECA2-5CB8-441C-8450-CB499CC762DE}"/>
    <cellStyle name="CustomCellsOrange 2 2 4 4" xfId="1699" xr:uid="{6C34DF0A-E18F-4FDF-A79E-BDFC79074816}"/>
    <cellStyle name="CustomCellsOrange 2 2 4 4 2" xfId="3259" xr:uid="{4653877E-36BE-4282-8FFE-A35CC7F2E5C9}"/>
    <cellStyle name="CustomCellsOrange 2 2 4 5" xfId="1980" xr:uid="{21A904B6-00E4-4AAC-A0D0-EC765FDFF1CF}"/>
    <cellStyle name="CustomCellsOrange 2 2 5" xfId="709" xr:uid="{344C5CFD-3C8F-4C8B-B895-23D57115F034}"/>
    <cellStyle name="CustomCellsOrange 2 2 5 2" xfId="923" xr:uid="{EACB5CF7-FA74-4AF5-9EEC-68453CE742B7}"/>
    <cellStyle name="CustomCellsOrange 2 2 5 2 2" xfId="1636" xr:uid="{60A9CDE7-F9D9-4D58-B9C0-0954A872BE41}"/>
    <cellStyle name="CustomCellsOrange 2 2 5 2 2 2" xfId="3200" xr:uid="{2098BE82-4DD2-40C7-A7A1-B0EA10B3C31B}"/>
    <cellStyle name="CustomCellsOrange 2 2 5 2 3" xfId="1908" xr:uid="{E28CD483-3A94-44A6-A9FF-ACA2CF02BC24}"/>
    <cellStyle name="CustomCellsOrange 2 2 5 2 3 2" xfId="3450" xr:uid="{B211060C-33CD-4F90-99C9-F6ADE9DEF6C7}"/>
    <cellStyle name="CustomCellsOrange 2 2 5 2 4" xfId="2286" xr:uid="{0A0E7BCE-7881-4AE9-8CDE-485BA57B4654}"/>
    <cellStyle name="CustomCellsOrange 2 2 5 3" xfId="1429" xr:uid="{DDC05A8D-A728-4736-BA56-9CE140CB9C9D}"/>
    <cellStyle name="CustomCellsOrange 2 2 5 3 2" xfId="2993" xr:uid="{0407C2C0-3353-4D3A-859A-3B5CCDFFAD52}"/>
    <cellStyle name="CustomCellsOrange 2 2 5 4" xfId="1767" xr:uid="{BB85FEAA-C171-4693-ACBD-BA8332538858}"/>
    <cellStyle name="CustomCellsOrange 2 2 5 4 2" xfId="3322" xr:uid="{267615AE-4801-4914-BF51-929CC1873D36}"/>
    <cellStyle name="CustomCellsOrange 2 2 5 5" xfId="2080" xr:uid="{E8F101E5-2DFC-44F2-B7E3-B3270493E073}"/>
    <cellStyle name="CustomCellsOrange 2 2 6" xfId="1223" xr:uid="{2F578B6E-2DF3-4DD8-A57F-BA6FE79FCC76}"/>
    <cellStyle name="CustomCellsOrange 2 2 6 2" xfId="2790" xr:uid="{7A889105-F41B-474B-A230-F57924B306BF}"/>
    <cellStyle name="CustomCellsOrange 2 2 7" xfId="1048" xr:uid="{F9FF5830-3F54-4EA0-8E72-8EC2C3C71EA0}"/>
    <cellStyle name="CustomCellsOrange 2 2 7 2" xfId="2618" xr:uid="{02F5D1B3-FC48-4816-B9CB-24B612AC6778}"/>
    <cellStyle name="CustomCellsOrange 2 2 8" xfId="985" xr:uid="{8A91521F-D246-4ACD-AD5D-242570A581B8}"/>
    <cellStyle name="CustomCellsOrange 3" xfId="306" xr:uid="{411C816E-047C-4B4C-BB12-E408A3F652AA}"/>
    <cellStyle name="CustomCellsOrange 3 2" xfId="645" xr:uid="{BA522192-9952-4D75-91FF-A591C0E25512}"/>
    <cellStyle name="CustomCellsOrange 3 2 2" xfId="860" xr:uid="{4C8CCE8D-2ACC-4BCB-8073-9E4CA2445AAF}"/>
    <cellStyle name="CustomCellsOrange 3 2 2 2" xfId="1573" xr:uid="{2E4661B0-D52B-48BA-9B38-445910D27ECA}"/>
    <cellStyle name="CustomCellsOrange 3 2 2 2 2" xfId="3137" xr:uid="{CE140512-C7A4-48BE-822E-A5AA47BF100F}"/>
    <cellStyle name="CustomCellsOrange 3 2 2 3" xfId="1062" xr:uid="{CE33E548-A7EF-46D7-8CC6-FD570E6BA194}"/>
    <cellStyle name="CustomCellsOrange 3 2 2 3 2" xfId="2631" xr:uid="{41EE6967-F83D-484C-9F8A-435FAE3B5C5C}"/>
    <cellStyle name="CustomCellsOrange 3 2 2 4" xfId="2223" xr:uid="{AA201C0D-BE79-4A36-8BB5-9E291C7EBE41}"/>
    <cellStyle name="CustomCellsOrange 3 2 3" xfId="1365" xr:uid="{06BF508D-A378-451C-A03C-8E4BB861D91D}"/>
    <cellStyle name="CustomCellsOrange 3 2 3 2" xfId="2929" xr:uid="{1B90573D-3B27-4859-9FBC-9EDB243A10DA}"/>
    <cellStyle name="CustomCellsOrange 3 2 4" xfId="1187" xr:uid="{1C1C27AB-F407-480F-A8F7-D4EA5AABCA2F}"/>
    <cellStyle name="CustomCellsOrange 3 2 4 2" xfId="2755" xr:uid="{512F9036-E0ED-44A4-8094-2C3788B43B0E}"/>
    <cellStyle name="CustomCellsOrange 3 2 5" xfId="2017" xr:uid="{EEC4B1F0-EF5E-4206-BF98-14866F6E4FA5}"/>
    <cellStyle name="CustomCellsOrange 3 3" xfId="578" xr:uid="{E47B54A2-0402-4577-AD90-C72F39F56CB3}"/>
    <cellStyle name="CustomCellsOrange 3 3 2" xfId="793" xr:uid="{1CEAE20B-87C8-478A-AF82-99D9A2EB6635}"/>
    <cellStyle name="CustomCellsOrange 3 3 2 2" xfId="1506" xr:uid="{8521DB22-EF7F-4F47-B683-AAFE446C81EE}"/>
    <cellStyle name="CustomCellsOrange 3 3 2 2 2" xfId="3070" xr:uid="{028C8D47-3BB1-4588-8E00-48FEF58710D9}"/>
    <cellStyle name="CustomCellsOrange 3 3 2 3" xfId="1052" xr:uid="{2C776393-2760-4D6E-B398-5432D45B78B3}"/>
    <cellStyle name="CustomCellsOrange 3 3 2 3 2" xfId="2622" xr:uid="{203878A2-033B-450A-A30C-40EEC25BBE63}"/>
    <cellStyle name="CustomCellsOrange 3 3 2 4" xfId="2156" xr:uid="{BF4580E0-5FC3-4443-9332-DA98BF29257E}"/>
    <cellStyle name="CustomCellsOrange 3 3 3" xfId="1298" xr:uid="{A34286FD-AD24-41C4-8AB6-8ADEEF30DBC5}"/>
    <cellStyle name="CustomCellsOrange 3 3 3 2" xfId="2862" xr:uid="{4D3CBFB2-5F65-423C-9083-57F7BDAAD6D0}"/>
    <cellStyle name="CustomCellsOrange 3 3 4" xfId="1009" xr:uid="{59099FDA-750E-468E-A650-E42AB76F6D8A}"/>
    <cellStyle name="CustomCellsOrange 3 3 4 2" xfId="2580" xr:uid="{BECBB67A-8CAC-4F49-B10A-3BA33268264A}"/>
    <cellStyle name="CustomCellsOrange 3 3 5" xfId="1950" xr:uid="{F5A5DF85-18B4-4A18-9653-A3D8D844316B}"/>
    <cellStyle name="CustomCellsOrange 3 4" xfId="591" xr:uid="{136778C3-093E-4F20-8E41-1047CE26B5CC}"/>
    <cellStyle name="CustomCellsOrange 3 4 2" xfId="806" xr:uid="{02093D78-7BBB-464E-AFC0-429CEECF2D06}"/>
    <cellStyle name="CustomCellsOrange 3 4 2 2" xfId="1519" xr:uid="{331C1127-879B-4D74-8794-2E6D71678F4A}"/>
    <cellStyle name="CustomCellsOrange 3 4 2 2 2" xfId="3083" xr:uid="{091B64EA-4361-4A83-A85A-F97D62C25F14}"/>
    <cellStyle name="CustomCellsOrange 3 4 2 3" xfId="1041" xr:uid="{81C8AEBC-A812-40FC-B608-1D3A0D610029}"/>
    <cellStyle name="CustomCellsOrange 3 4 2 3 2" xfId="2611" xr:uid="{433E439E-5B95-496C-8943-3729122D386F}"/>
    <cellStyle name="CustomCellsOrange 3 4 2 4" xfId="2169" xr:uid="{42739A41-E9D2-4033-B743-8C33B612F463}"/>
    <cellStyle name="CustomCellsOrange 3 4 3" xfId="1311" xr:uid="{877AE66B-D51D-4AEF-8948-643CE2E6A2E3}"/>
    <cellStyle name="CustomCellsOrange 3 4 3 2" xfId="2875" xr:uid="{17FA0A77-C79B-4C36-BCBB-DF8129573719}"/>
    <cellStyle name="CustomCellsOrange 3 4 4" xfId="1733" xr:uid="{BFC21101-654F-4F19-B317-E14BECAB40D8}"/>
    <cellStyle name="CustomCellsOrange 3 4 4 2" xfId="3291" xr:uid="{7838E051-B5A0-48A8-9E15-5AD70219FE2E}"/>
    <cellStyle name="CustomCellsOrange 3 4 5" xfId="1963" xr:uid="{0A2CBC4B-D949-4C01-B6B0-3769B3B36EC2}"/>
    <cellStyle name="CustomCellsOrange 3 5" xfId="731" xr:uid="{43C95B11-EEDC-407C-8B68-E9310B716A84}"/>
    <cellStyle name="CustomCellsOrange 3 6" xfId="1103" xr:uid="{751AE82F-7EA1-4CBF-976E-BDDB401B1B90}"/>
    <cellStyle name="CustomCellsOrange 3 6 2" xfId="2671" xr:uid="{EA7C713C-A79B-487E-8D5C-B4AE9921EB01}"/>
    <cellStyle name="CustomCellsOrange 3 7" xfId="1832" xr:uid="{4B5A2614-CD81-45E9-86B8-DF904E31E0E5}"/>
    <cellStyle name="CustomCellsOrange 3 7 2" xfId="3381" xr:uid="{26DB5B27-044D-4781-B7EF-9F6620FC6593}"/>
    <cellStyle name="CustomCellsOrange 3 8" xfId="1253" xr:uid="{AA2731B3-BA6E-432F-9B84-6A4709968FD5}"/>
    <cellStyle name="CustomizationCells" xfId="15" xr:uid="{00000000-0005-0000-0000-000007000000}"/>
    <cellStyle name="CustomizationCells 2" xfId="449" xr:uid="{76C7FC44-804E-4829-95D7-60B4029CF496}"/>
    <cellStyle name="CustomizationCells 2 2" xfId="472" xr:uid="{FD9F8CD3-A928-4D48-B69D-7F6324E6796A}"/>
    <cellStyle name="CustomizationCells 2 2 2" xfId="542" xr:uid="{77A10C67-7A23-487A-AE30-F6CD071ACEB1}"/>
    <cellStyle name="CustomizationCells 2 2 2 2" xfId="708" xr:uid="{CD23153D-EE83-4ACC-9A22-C93243BF55F4}"/>
    <cellStyle name="CustomizationCells 2 2 2 2 2" xfId="922" xr:uid="{099E4BAB-E385-40EB-B92A-70C7CED43975}"/>
    <cellStyle name="CustomizationCells 2 2 2 2 2 2" xfId="1635" xr:uid="{30705B04-227C-44AB-B05A-C72303CB6ADD}"/>
    <cellStyle name="CustomizationCells 2 2 2 2 2 2 2" xfId="3199" xr:uid="{5447743D-9C12-44FD-82F9-18E100FE5005}"/>
    <cellStyle name="CustomizationCells 2 2 2 2 2 3" xfId="1907" xr:uid="{FB0B32D6-9EEB-4B40-A70F-A067B135D18F}"/>
    <cellStyle name="CustomizationCells 2 2 2 2 2 3 2" xfId="3449" xr:uid="{616A0FC3-4699-4D19-AC4D-3FC2667D6D6E}"/>
    <cellStyle name="CustomizationCells 2 2 2 2 2 4" xfId="2285" xr:uid="{66DE6F77-B920-4D3C-991F-78904ACFACBE}"/>
    <cellStyle name="CustomizationCells 2 2 2 2 3" xfId="1428" xr:uid="{452359DA-6367-4A37-BF82-B57DB69E4F15}"/>
    <cellStyle name="CustomizationCells 2 2 2 2 3 2" xfId="2992" xr:uid="{2A4BE257-4CC3-4FE9-AF17-E2DAF8A6D686}"/>
    <cellStyle name="CustomizationCells 2 2 2 2 4" xfId="1219" xr:uid="{5017526D-2052-4B5A-98FC-DE86C3AEBB71}"/>
    <cellStyle name="CustomizationCells 2 2 2 2 4 2" xfId="2786" xr:uid="{4168DE5D-DD2E-471B-9744-CCA73948A9BB}"/>
    <cellStyle name="CustomizationCells 2 2 2 2 5" xfId="2079" xr:uid="{166B99D6-961E-4BA0-B95F-12D6E9B72B66}"/>
    <cellStyle name="CustomizationCells 2 2 3" xfId="691" xr:uid="{884A754D-435E-41EB-A4FB-1EC35D240608}"/>
    <cellStyle name="CustomizationCells 2 2 3 2" xfId="906" xr:uid="{0FB768A6-0F13-4B9E-B44C-672D0B2242AD}"/>
    <cellStyle name="CustomizationCells 2 2 3 2 2" xfId="1619" xr:uid="{740622D6-BA1B-41A1-AEA5-2F082F22B2A3}"/>
    <cellStyle name="CustomizationCells 2 2 3 2 2 2" xfId="3183" xr:uid="{28E7AE8C-0111-4A25-8109-AF63E51E92F8}"/>
    <cellStyle name="CustomizationCells 2 2 3 2 3" xfId="1891" xr:uid="{6183C958-5983-4358-B95C-91E1DA61EB5D}"/>
    <cellStyle name="CustomizationCells 2 2 3 2 3 2" xfId="3433" xr:uid="{B818FB88-92FC-402C-AA95-854450491810}"/>
    <cellStyle name="CustomizationCells 2 2 3 2 4" xfId="2269" xr:uid="{8351CEF9-FBC1-4609-A8A9-9CCC292C9B07}"/>
    <cellStyle name="CustomizationCells 2 2 3 3" xfId="1411" xr:uid="{7A5741D6-CBA3-44C1-868D-158BA06D606F}"/>
    <cellStyle name="CustomizationCells 2 2 3 3 2" xfId="2975" xr:uid="{56424663-1C15-48DA-A892-DDC8FF907A1C}"/>
    <cellStyle name="CustomizationCells 2 2 3 4" xfId="1146" xr:uid="{9C835068-28FA-46E1-A7C3-6B456E72C033}"/>
    <cellStyle name="CustomizationCells 2 2 3 4 2" xfId="2714" xr:uid="{0B17A946-12DF-4BFD-A403-9857F620530C}"/>
    <cellStyle name="CustomizationCells 2 2 3 5" xfId="2063" xr:uid="{5D6040D1-2749-4F04-8C5A-AF3C96B87E43}"/>
    <cellStyle name="CustomizationCells 2 2 4" xfId="554" xr:uid="{4D8E8180-6959-44F3-B383-0ACDC7672DB2}"/>
    <cellStyle name="CustomizationCells 2 2 4 2" xfId="769" xr:uid="{A0E15D98-3A29-4BD4-A771-FB38A03E0BE8}"/>
    <cellStyle name="CustomizationCells 2 2 4 2 2" xfId="1482" xr:uid="{CD3E8AEC-1C10-4ED2-85AC-229129D91696}"/>
    <cellStyle name="CustomizationCells 2 2 4 2 2 2" xfId="3046" xr:uid="{8FA9A115-B51F-4810-BC2C-4160E2376C43}"/>
    <cellStyle name="CustomizationCells 2 2 4 2 3" xfId="1029" xr:uid="{94984A09-BF13-4AA4-A85D-3B580C0BD78B}"/>
    <cellStyle name="CustomizationCells 2 2 4 2 3 2" xfId="2600" xr:uid="{BC0CACA5-2331-4063-BB4B-4368373F4092}"/>
    <cellStyle name="CustomizationCells 2 2 4 2 4" xfId="2132" xr:uid="{7C0B0596-2A97-4E18-AE85-DCECC2928077}"/>
    <cellStyle name="CustomizationCells 2 2 4 3" xfId="1274" xr:uid="{AD4AB5ED-5350-48FE-9D79-10D6781E27E9}"/>
    <cellStyle name="CustomizationCells 2 2 4 3 2" xfId="2838" xr:uid="{8A6C4E5F-1C05-4997-BF56-E1F76E48C4D4}"/>
    <cellStyle name="CustomizationCells 2 2 4 4" xfId="1018" xr:uid="{EC0E5E35-78AF-428C-975B-3BF10DCA9FD8}"/>
    <cellStyle name="CustomizationCells 2 2 4 4 2" xfId="2589" xr:uid="{96CED824-CD99-4590-A163-FCC4F6282316}"/>
    <cellStyle name="CustomizationCells 2 2 4 5" xfId="1926" xr:uid="{F657DCD7-704C-4292-BE18-639D9F37A90F}"/>
    <cellStyle name="CustomizationCells 2 2 5" xfId="710" xr:uid="{4B94BCE0-47BB-40A7-8C4E-B2716A2CAC95}"/>
    <cellStyle name="CustomizationCells 2 2 5 2" xfId="924" xr:uid="{9FFC34B4-C6F1-4476-A355-4C3B5249EE09}"/>
    <cellStyle name="CustomizationCells 2 2 5 2 2" xfId="2504" xr:uid="{8F36776B-2846-4760-9E2A-827F7283919B}"/>
    <cellStyle name="CustomizationCells 2 2 5 3" xfId="1430" xr:uid="{2DDA9891-53EA-45C3-81C7-8A25CE394629}"/>
    <cellStyle name="CustomizationCells 2 2 5 3 2" xfId="2994" xr:uid="{21959D45-46CB-4DE5-94CA-61E7FDCA9EEC}"/>
    <cellStyle name="CustomizationCells 2 2 5 4" xfId="1684" xr:uid="{8F4B4369-7A43-4A2B-914A-B58D110870DA}"/>
    <cellStyle name="CustomizationCells 2 2 5 4 2" xfId="3245" xr:uid="{A0BF66B0-CF20-4A39-983A-487F9BC9A66D}"/>
    <cellStyle name="CustomizationCells 2 2 5 5" xfId="2081" xr:uid="{A9F95BAC-5492-4DE2-A2C2-D7A49C6A80A2}"/>
    <cellStyle name="CustomizationCells 2 2 6" xfId="1224" xr:uid="{1FA2EF5B-BDB2-4CF4-B40F-1A4537614B3F}"/>
    <cellStyle name="CustomizationCells 2 2 6 2" xfId="2791" xr:uid="{625D48FE-3237-4085-8822-EA4C7CC0A675}"/>
    <cellStyle name="CustomizationCells 2 2 7" xfId="1696" xr:uid="{34A925FC-7445-442B-A2EB-05402A658500}"/>
    <cellStyle name="CustomizationCells 2 2 7 2" xfId="3256" xr:uid="{72ADD73A-1CE9-4DBE-9E15-248C9DEC0116}"/>
    <cellStyle name="CustomizationCells 2 2 8" xfId="1781" xr:uid="{D475A28F-99E5-4D2A-A5BC-4D8A8CA797EB}"/>
    <cellStyle name="CustomizationCells 3" xfId="307" xr:uid="{6BAB25F7-D23D-4B07-A424-59F23005346E}"/>
    <cellStyle name="CustomizationCells 3 2" xfId="646" xr:uid="{062041AE-F085-4411-8ADD-655B25F66F3E}"/>
    <cellStyle name="CustomizationCells 3 2 2" xfId="861" xr:uid="{870310B6-E2C8-4B66-A93E-3F22A5853571}"/>
    <cellStyle name="CustomizationCells 3 2 2 2" xfId="1574" xr:uid="{DF881EBE-3D04-42EA-BCE9-4AB20658BEA8}"/>
    <cellStyle name="CustomizationCells 3 2 2 2 2" xfId="3138" xr:uid="{41A1809A-2E84-452D-8AEE-99725B6678D3}"/>
    <cellStyle name="CustomizationCells 3 2 2 3" xfId="1065" xr:uid="{80EA2534-1F02-421A-83E4-0265269BE447}"/>
    <cellStyle name="CustomizationCells 3 2 2 3 2" xfId="2634" xr:uid="{4C775893-88CF-4D5B-ACDE-08EE931FD34D}"/>
    <cellStyle name="CustomizationCells 3 2 2 4" xfId="2224" xr:uid="{AA9E26DD-C6E0-412C-884A-7FEA9C846738}"/>
    <cellStyle name="CustomizationCells 3 2 3" xfId="1366" xr:uid="{073A8689-86EA-4A56-9EB2-318980A1B024}"/>
    <cellStyle name="CustomizationCells 3 2 3 2" xfId="2930" xr:uid="{7CAB42F9-4F5E-41E2-AE04-7C8EFA978D11}"/>
    <cellStyle name="CustomizationCells 3 2 4" xfId="25" xr:uid="{8295119A-6EE7-47AF-BEDE-3C16B5089EA7}"/>
    <cellStyle name="CustomizationCells 3 2 4 2" xfId="2309" xr:uid="{C219985D-846D-4A1D-B7B6-83B590E049DA}"/>
    <cellStyle name="CustomizationCells 3 2 5" xfId="2018" xr:uid="{6548E8FA-2AC2-43F7-A2DA-5406FF57AFBB}"/>
    <cellStyle name="CustomizationCells 3 3" xfId="673" xr:uid="{5DC16D22-ABBA-4BB9-AAD5-111B0B6DB344}"/>
    <cellStyle name="CustomizationCells 3 3 2" xfId="888" xr:uid="{7C14E5BD-7401-4695-9C6F-E911AD77ED84}"/>
    <cellStyle name="CustomizationCells 3 3 2 2" xfId="1601" xr:uid="{CAFA3364-3243-4796-8FDE-D0B400C48D3C}"/>
    <cellStyle name="CustomizationCells 3 3 2 2 2" xfId="3165" xr:uid="{AE16E3E9-E2E9-42FF-99A6-74B97D7301EF}"/>
    <cellStyle name="CustomizationCells 3 3 2 3" xfId="925" xr:uid="{AA906F1F-6881-4229-8DAC-8EC315CB8060}"/>
    <cellStyle name="CustomizationCells 3 3 2 3 2" xfId="2505" xr:uid="{06E881BC-942F-4381-B079-E864FFAC9246}"/>
    <cellStyle name="CustomizationCells 3 3 2 4" xfId="2251" xr:uid="{EFA3A520-4A9F-4168-8131-08A6B126AA9F}"/>
    <cellStyle name="CustomizationCells 3 3 3" xfId="1393" xr:uid="{52BA3711-D659-4A65-8A38-4465E7880943}"/>
    <cellStyle name="CustomizationCells 3 3 3 2" xfId="2957" xr:uid="{04CE13D3-A0C7-49E2-9093-6B225094E77B}"/>
    <cellStyle name="CustomizationCells 3 3 4" xfId="1689" xr:uid="{AB187B44-1F67-4AF9-8015-659E5BDD8A5A}"/>
    <cellStyle name="CustomizationCells 3 3 4 2" xfId="3250" xr:uid="{12E8847F-56CF-4776-9766-401666FE55AC}"/>
    <cellStyle name="CustomizationCells 3 3 5" xfId="2045" xr:uid="{AA42CF44-3FC6-4F8E-8E27-E4699AC218AD}"/>
    <cellStyle name="CustomizationCells 3 4" xfId="593" xr:uid="{5400784D-98BC-46B2-A814-06F6092F6773}"/>
    <cellStyle name="CustomizationCells 3 4 2" xfId="808" xr:uid="{F4C705DA-A966-4D3C-B74A-388B3F9CD418}"/>
    <cellStyle name="CustomizationCells 3 4 2 2" xfId="1521" xr:uid="{7206D4E0-9DD5-4812-A9B0-34C2EFC6B0AE}"/>
    <cellStyle name="CustomizationCells 3 4 2 2 2" xfId="3085" xr:uid="{C55B7D95-5C45-4920-AC58-0D0936611303}"/>
    <cellStyle name="CustomizationCells 3 4 2 3" xfId="1039" xr:uid="{A88A6320-5E55-43FE-84D1-CD6393060E7A}"/>
    <cellStyle name="CustomizationCells 3 4 2 3 2" xfId="2609" xr:uid="{143EA44F-B533-491E-BE91-9C53061EB93C}"/>
    <cellStyle name="CustomizationCells 3 4 2 4" xfId="2171" xr:uid="{6F8159BA-6C3C-42B0-A6AF-33509DA78DEC}"/>
    <cellStyle name="CustomizationCells 3 4 3" xfId="1313" xr:uid="{5AAF8008-B46F-4E55-8756-68ECF318C818}"/>
    <cellStyle name="CustomizationCells 3 4 3 2" xfId="2877" xr:uid="{4118F1CC-09C6-46FE-92D4-4E5E458A47DD}"/>
    <cellStyle name="CustomizationCells 3 4 4" xfId="1083" xr:uid="{F86D0906-0ADD-4063-B9F4-FF344D050594}"/>
    <cellStyle name="CustomizationCells 3 4 4 2" xfId="2651" xr:uid="{52EA8198-C743-47D6-B5A7-4A29A80119EF}"/>
    <cellStyle name="CustomizationCells 3 4 5" xfId="1965" xr:uid="{9559E94D-108A-4626-8D7F-6356641E17B6}"/>
    <cellStyle name="CustomizationCells 3 5" xfId="732" xr:uid="{E843A5F8-1FBA-463B-B3FC-5EA5148EDC88}"/>
    <cellStyle name="CustomizationCells 3 6" xfId="1104" xr:uid="{A2AEDDE9-C24F-4B0E-95A1-1AA80936BC37}"/>
    <cellStyle name="CustomizationCells 3 6 2" xfId="2672" xr:uid="{2C5C0090-90F6-47A5-BB1D-DAF2133A4186}"/>
    <cellStyle name="CustomizationCells 3 7" xfId="1766" xr:uid="{CA7E4C1B-3A9E-4D85-9E9E-A87833AD5B5E}"/>
    <cellStyle name="CustomizationCells 3 7 2" xfId="3321" xr:uid="{EBAB8C18-20C9-4F21-A04C-7F175D114079}"/>
    <cellStyle name="CustomizationCells 3 8" xfId="1731" xr:uid="{3F34BCBF-4D17-4460-A2E5-F1DD28615959}"/>
    <cellStyle name="CustomizationCells 4" xfId="104" xr:uid="{313B86C6-BF96-483C-BB83-08DD249A8177}"/>
    <cellStyle name="CustomizationGreenCells" xfId="167" xr:uid="{2A1B8315-FF81-4509-8298-2DD11E2D40F1}"/>
    <cellStyle name="CustomizationGreenCells 2" xfId="450" xr:uid="{3FFBB354-6323-4CA9-93E3-3AD2C2FB5352}"/>
    <cellStyle name="CustomizationGreenCells 3" xfId="308" xr:uid="{64C2A0D3-97C4-40E1-BCCC-53FAE7D716A3}"/>
    <cellStyle name="CustomizationGreenCells 3 2" xfId="647" xr:uid="{C69B7D8D-C4FE-45FD-A068-25E9B870E8D6}"/>
    <cellStyle name="CustomizationGreenCells 3 2 2" xfId="862" xr:uid="{2AA3FA68-CED5-43A6-A379-11CD34D94197}"/>
    <cellStyle name="CustomizationGreenCells 3 2 2 2" xfId="1575" xr:uid="{5D7793A1-7B31-437E-8043-FC27B703B312}"/>
    <cellStyle name="CustomizationGreenCells 3 2 2 2 2" xfId="3139" xr:uid="{5B3E68DB-AAFB-47F4-9994-27CD253FD51E}"/>
    <cellStyle name="CustomizationGreenCells 3 2 2 3" xfId="1821" xr:uid="{4A9AD5EE-BE8F-4307-8F33-4BBB5AAE6C1C}"/>
    <cellStyle name="CustomizationGreenCells 3 2 2 3 2" xfId="3370" xr:uid="{F88F7516-A354-490A-8B74-321B3EEE0024}"/>
    <cellStyle name="CustomizationGreenCells 3 2 2 4" xfId="2225" xr:uid="{552B0FAD-4474-4E03-B64A-AF669B3F3E35}"/>
    <cellStyle name="CustomizationGreenCells 3 2 3" xfId="1367" xr:uid="{76FEA897-BF2D-42E8-9F9C-0BAE71929702}"/>
    <cellStyle name="CustomizationGreenCells 3 2 3 2" xfId="2931" xr:uid="{A117B343-9286-4FD9-8E2F-E4CE7315DE23}"/>
    <cellStyle name="CustomizationGreenCells 3 2 4" xfId="994" xr:uid="{173FC676-1A06-4CD2-AB2E-19EAA126587E}"/>
    <cellStyle name="CustomizationGreenCells 3 2 4 2" xfId="2566" xr:uid="{17D8DE4E-34F3-4C74-83FF-535324906D5A}"/>
    <cellStyle name="CustomizationGreenCells 3 2 5" xfId="2019" xr:uid="{2FDE4CB0-7611-4A38-8471-F4573ED16663}"/>
    <cellStyle name="CustomizationGreenCells 3 3" xfId="617" xr:uid="{05CB072C-1D50-44A8-8CA5-B63EB86F02B6}"/>
    <cellStyle name="CustomizationGreenCells 3 3 2" xfId="832" xr:uid="{3BF55559-6CD5-493C-A749-EB701C57325D}"/>
    <cellStyle name="CustomizationGreenCells 3 3 2 2" xfId="1545" xr:uid="{8139E202-BC76-4F99-BEA2-E2684424EB06}"/>
    <cellStyle name="CustomizationGreenCells 3 3 2 2 2" xfId="3109" xr:uid="{638AD087-DC91-49B4-93A7-6FA7A7A99A5D}"/>
    <cellStyle name="CustomizationGreenCells 3 3 2 3" xfId="1816" xr:uid="{D97040C8-2B97-4D2C-86CD-441790D9DF27}"/>
    <cellStyle name="CustomizationGreenCells 3 3 2 3 2" xfId="3365" xr:uid="{834DD425-527E-4FF1-8FCC-927DC40DA66F}"/>
    <cellStyle name="CustomizationGreenCells 3 3 2 4" xfId="2195" xr:uid="{6B5CC220-91BE-4BF6-BC99-EB3AFFB64A1E}"/>
    <cellStyle name="CustomizationGreenCells 3 3 3" xfId="1337" xr:uid="{53491117-5BBC-4EBF-AB74-861FE846078F}"/>
    <cellStyle name="CustomizationGreenCells 3 3 3 2" xfId="2901" xr:uid="{659F8CCA-3EB5-4723-B11A-0964739CD33B}"/>
    <cellStyle name="CustomizationGreenCells 3 3 4" xfId="1008" xr:uid="{227057FC-B3D4-42E6-8910-A5DB7A709750}"/>
    <cellStyle name="CustomizationGreenCells 3 3 4 2" xfId="2579" xr:uid="{D3E9AD13-3E0B-44A1-B5DA-81233A5D69EB}"/>
    <cellStyle name="CustomizationGreenCells 3 3 5" xfId="1989" xr:uid="{39CEA75A-AE14-4782-9049-67F487D93223}"/>
    <cellStyle name="CustomizationGreenCells 3 4" xfId="550" xr:uid="{E07817C3-19E5-4551-B817-02E27F9D2E19}"/>
    <cellStyle name="CustomizationGreenCells 3 4 2" xfId="765" xr:uid="{AF56710D-282A-41E7-806C-615A9D057388}"/>
    <cellStyle name="CustomizationGreenCells 3 4 2 2" xfId="1478" xr:uid="{3C81B3CA-BB5D-45E6-A9B9-1C101D3DEBB1}"/>
    <cellStyle name="CustomizationGreenCells 3 4 2 2 2" xfId="3042" xr:uid="{AC90F624-C71F-4453-A9A1-098DD31CA121}"/>
    <cellStyle name="CustomizationGreenCells 3 4 2 3" xfId="1073" xr:uid="{C96FFC2C-C126-4706-AFCA-CFA9B158C629}"/>
    <cellStyle name="CustomizationGreenCells 3 4 2 3 2" xfId="2641" xr:uid="{92247BF3-87AF-430F-BB1F-9DD40EAE8A8B}"/>
    <cellStyle name="CustomizationGreenCells 3 4 2 4" xfId="2128" xr:uid="{CACBB44F-92A4-482C-98F8-110B7BA3A44B}"/>
    <cellStyle name="CustomizationGreenCells 3 4 3" xfId="1270" xr:uid="{646C3DEB-81A0-4C06-99DD-8CBB20917642}"/>
    <cellStyle name="CustomizationGreenCells 3 4 3 2" xfId="2834" xr:uid="{EF88546F-F565-4B2F-8492-068F30A1521F}"/>
    <cellStyle name="CustomizationGreenCells 3 4 4" xfId="1165" xr:uid="{75D1AED7-145B-4BAA-A1E8-D20447B040D4}"/>
    <cellStyle name="CustomizationGreenCells 3 4 4 2" xfId="2733" xr:uid="{7A647822-8776-4EFA-ADBC-55B01E5AF00C}"/>
    <cellStyle name="CustomizationGreenCells 3 4 5" xfId="1922" xr:uid="{FDF19DD1-EB17-4447-B2E4-1E04727817EE}"/>
    <cellStyle name="CustomizationGreenCells 3 5" xfId="733" xr:uid="{EBCE0618-E77E-4FC6-B88D-7D3474641E8D}"/>
    <cellStyle name="CustomizationGreenCells 3 6" xfId="1105" xr:uid="{9432A9B4-90ED-4776-88E4-4FDB7D3DFC5B}"/>
    <cellStyle name="CustomizationGreenCells 3 6 2" xfId="2673" xr:uid="{C25220AD-9040-4157-AF5C-635883B78C54}"/>
    <cellStyle name="CustomizationGreenCells 3 7" xfId="1675" xr:uid="{A011262C-4199-4569-B142-64188E158C49}"/>
    <cellStyle name="CustomizationGreenCells 3 7 2" xfId="3237" xr:uid="{533F6662-A3DD-45A0-88E9-F9C61EA3BA61}"/>
    <cellStyle name="CustomizationGreenCells 3 8" xfId="1876" xr:uid="{78573644-D06D-45BF-B2E5-B9B3D6976F4E}"/>
    <cellStyle name="DocBox_EmptyRow" xfId="31" xr:uid="{0D28A976-5D12-4EA6-A0E0-D4C80C07956C}"/>
    <cellStyle name="Eingabe" xfId="18" xr:uid="{9DE85779-A836-4C02-BC1B-BD54F7CF547E}"/>
    <cellStyle name="Eingabe 2" xfId="405" xr:uid="{28AF6488-63DC-483D-85B1-F86880598907}"/>
    <cellStyle name="Eingabe 3" xfId="451" xr:uid="{8CD1970E-55BD-4AFD-8E1E-96E55F06B986}"/>
    <cellStyle name="Eingabe 3 2" xfId="687" xr:uid="{085DF4AB-19A7-4CD4-A833-8B8E1447D54E}"/>
    <cellStyle name="Eingabe 3 2 2" xfId="902" xr:uid="{F77E0EF0-37E2-4588-901E-930B2E1EE269}"/>
    <cellStyle name="Eingabe 3 2 2 2" xfId="1615" xr:uid="{4FE3297B-FBBF-476D-9317-EEDE4AE2BEC4}"/>
    <cellStyle name="Eingabe 3 2 2 2 2" xfId="3179" xr:uid="{7E89934F-9BEF-4FED-8AD2-475FF6EF080A}"/>
    <cellStyle name="Eingabe 3 2 2 3" xfId="1887" xr:uid="{10259214-03EF-49EE-9852-255997FD176A}"/>
    <cellStyle name="Eingabe 3 2 2 3 2" xfId="3429" xr:uid="{D4A0BC26-AC96-444A-A737-BD54F06A9C59}"/>
    <cellStyle name="Eingabe 3 2 2 4" xfId="2265" xr:uid="{1CA1A7A8-3E26-45C8-997B-B280BD98468E}"/>
    <cellStyle name="Eingabe 3 2 3" xfId="1407" xr:uid="{DB2531CD-F52C-4D13-8816-02C098D16AA7}"/>
    <cellStyle name="Eingabe 3 2 3 2" xfId="2971" xr:uid="{49E48CFF-DD42-4346-8A48-14211AB1D9B7}"/>
    <cellStyle name="Eingabe 3 2 4" xfId="1817" xr:uid="{5C2943D4-6274-429D-BDF7-61657E5E82A3}"/>
    <cellStyle name="Eingabe 3 2 4 2" xfId="3366" xr:uid="{BD2224EB-0421-48C0-8955-07ED4ECF5126}"/>
    <cellStyle name="Eingabe 3 2 5" xfId="2059" xr:uid="{01BADC80-47CD-44E2-8630-8717305EA41E}"/>
    <cellStyle name="Eingabe 3 3" xfId="676" xr:uid="{09DDE72A-62ED-45A0-BB56-F93E3BB1FA81}"/>
    <cellStyle name="Eingabe 3 3 2" xfId="891" xr:uid="{10ABFD32-841A-4B6D-8B57-25176C875944}"/>
    <cellStyle name="Eingabe 3 3 2 2" xfId="1604" xr:uid="{29EF5051-77C2-4F51-A81E-1F151A62793F}"/>
    <cellStyle name="Eingabe 3 3 2 2 2" xfId="3168" xr:uid="{30278FC0-0017-453B-9847-26B62A943EB0}"/>
    <cellStyle name="Eingabe 3 3 2 3" xfId="1175" xr:uid="{8F9C0645-5432-4AF3-ABD2-82A76B2059F7}"/>
    <cellStyle name="Eingabe 3 3 2 3 2" xfId="2743" xr:uid="{FC693CD9-F15A-4D85-8E94-E8EFC8B5DE9B}"/>
    <cellStyle name="Eingabe 3 3 2 4" xfId="2254" xr:uid="{2663E84D-2D8C-4897-8E20-62A6AE4A0953}"/>
    <cellStyle name="Eingabe 3 3 3" xfId="1396" xr:uid="{4F14EBB2-717D-4B08-8448-4C7E3D313D63}"/>
    <cellStyle name="Eingabe 3 3 3 2" xfId="2960" xr:uid="{BCCBC70C-2DD0-4D07-B076-9AFD6E9B0C34}"/>
    <cellStyle name="Eingabe 3 3 4" xfId="1057" xr:uid="{318884CC-94E0-4427-B8CA-F0B26F64C21B}"/>
    <cellStyle name="Eingabe 3 3 4 2" xfId="2627" xr:uid="{270850C0-1C5D-42F4-BAC3-E3FD08A97370}"/>
    <cellStyle name="Eingabe 3 3 5" xfId="2048" xr:uid="{B13621B6-E4B6-4DC4-ABDE-F2B54B942D5B}"/>
    <cellStyle name="Eingabe 3 4" xfId="567" xr:uid="{5E654C06-72F2-4F8F-AE43-CE950DE869AB}"/>
    <cellStyle name="Eingabe 3 4 2" xfId="782" xr:uid="{E933BDAE-C373-4EB7-9AB9-95C2FCE813F4}"/>
    <cellStyle name="Eingabe 3 4 2 2" xfId="1495" xr:uid="{7F998F58-BDCB-4B74-A820-5430A13EC47D}"/>
    <cellStyle name="Eingabe 3 4 2 2 2" xfId="3059" xr:uid="{79847E88-B8C9-4164-B20B-82DB5249E825}"/>
    <cellStyle name="Eingabe 3 4 2 3" xfId="996" xr:uid="{F25B8C94-568E-4151-8A3C-5A4A8E5EC6DA}"/>
    <cellStyle name="Eingabe 3 4 2 3 2" xfId="2568" xr:uid="{822F2187-C75E-4182-ADA6-6EDDCB120196}"/>
    <cellStyle name="Eingabe 3 4 2 4" xfId="2145" xr:uid="{DF3FCAE5-9121-4830-8A45-1B845264182D}"/>
    <cellStyle name="Eingabe 3 4 3" xfId="1287" xr:uid="{D18AD6B1-175B-44AA-B86B-EBE06B89D2CB}"/>
    <cellStyle name="Eingabe 3 4 3 2" xfId="2851" xr:uid="{D9074A69-CF7E-494B-96F0-96CD9888300B}"/>
    <cellStyle name="Eingabe 3 4 4" xfId="1848" xr:uid="{5766B0E9-477E-45C9-9E35-50D17DC855B3}"/>
    <cellStyle name="Eingabe 3 4 4 2" xfId="3393" xr:uid="{0EF3E272-5F37-47DA-9578-009F84CAA8A3}"/>
    <cellStyle name="Eingabe 3 4 5" xfId="1939" xr:uid="{187BB9FC-177E-4109-8D17-DA24941EF378}"/>
    <cellStyle name="Eingabe 3 5" xfId="750" xr:uid="{7D7F7524-E7B4-4195-9E4C-D6403A418D68}"/>
    <cellStyle name="Eingabe 3 5 2" xfId="1463" xr:uid="{C9C42825-579B-4660-B7BE-8F333BDAEA81}"/>
    <cellStyle name="Eingabe 3 5 2 2" xfId="3027" xr:uid="{FB435C22-1169-428B-9036-BF659CEB2791}"/>
    <cellStyle name="Eingabe 3 5 3" xfId="1762" xr:uid="{DB99A11B-DB2A-40CB-BA07-B250D64A0E73}"/>
    <cellStyle name="Eingabe 3 5 3 2" xfId="3319" xr:uid="{C8DFE881-07A7-415B-8FE8-630EFE30673D}"/>
    <cellStyle name="Eingabe 3 5 4" xfId="2113" xr:uid="{2C4FB7AC-E24C-4D5E-AA99-A0694D3F6C36}"/>
    <cellStyle name="Eingabe 3 6" xfId="1210" xr:uid="{FE0D8030-E33A-4F5E-AC4D-AC9643B6F617}"/>
    <cellStyle name="Eingabe 3 6 2" xfId="2777" xr:uid="{4D4E600A-09A0-4DC9-A88D-E106FEB1D563}"/>
    <cellStyle name="Eingabe 3 7" xfId="1149" xr:uid="{9286F28E-46F9-4BAA-A0FF-DB13E2FE72F7}"/>
    <cellStyle name="Eingabe 3 7 2" xfId="2717" xr:uid="{8D754609-6458-42FE-83BD-C686918DB39F}"/>
    <cellStyle name="Eingabe 3 8" xfId="1069" xr:uid="{0CBC878F-3DB8-41B9-9B78-EC4F52A7DE71}"/>
    <cellStyle name="Eingabe 4" xfId="310" xr:uid="{C98137A0-A831-4A18-B430-DA1FB80B2443}"/>
    <cellStyle name="Eingabe 4 2" xfId="648" xr:uid="{6DF699FE-35D1-4C0F-A29C-9F39A21D54A4}"/>
    <cellStyle name="Eingabe 4 2 2" xfId="863" xr:uid="{2CB6E958-480F-4538-9771-5E16EB3D6D9D}"/>
    <cellStyle name="Eingabe 4 2 2 2" xfId="1576" xr:uid="{F16F2A8A-B30A-4E1D-AB55-18C28E3D09DF}"/>
    <cellStyle name="Eingabe 4 2 2 2 2" xfId="3140" xr:uid="{2CD02DC3-37EB-4599-9880-F65DFD4E8617}"/>
    <cellStyle name="Eingabe 4 2 2 3" xfId="1155" xr:uid="{0D7833F1-8264-41ED-947F-1D14E9B3063F}"/>
    <cellStyle name="Eingabe 4 2 2 3 2" xfId="2723" xr:uid="{F781F316-56AD-44DF-894A-2FCA35EF2C70}"/>
    <cellStyle name="Eingabe 4 2 2 4" xfId="2226" xr:uid="{E02AF14A-6BB3-4D01-9277-57DE17AE139A}"/>
    <cellStyle name="Eingabe 4 2 3" xfId="1368" xr:uid="{827EA7BD-8B4A-4B71-8EE2-B32A668DEF5A}"/>
    <cellStyle name="Eingabe 4 2 3 2" xfId="2932" xr:uid="{A1DE387A-397C-4365-A41C-FEDA3694E27A}"/>
    <cellStyle name="Eingabe 4 2 4" xfId="1164" xr:uid="{1FD30ED9-C7ED-42C8-A956-83ECE6BDC0DD}"/>
    <cellStyle name="Eingabe 4 2 4 2" xfId="2732" xr:uid="{6D6C7D20-D48C-4F44-BE5F-A45BEBBD7DF2}"/>
    <cellStyle name="Eingabe 4 2 5" xfId="2020" xr:uid="{6DAEF92F-BE4B-4268-BC64-7FED5E8F05F3}"/>
    <cellStyle name="Eingabe 4 3" xfId="575" xr:uid="{A8495642-2E81-4D2D-8CCF-BFC247E176A0}"/>
    <cellStyle name="Eingabe 4 3 2" xfId="790" xr:uid="{853ECD08-9F5E-4E36-A04A-A9750EC619CB}"/>
    <cellStyle name="Eingabe 4 3 2 2" xfId="1503" xr:uid="{5877B1C9-D095-495D-9D91-28BCDEEB5E49}"/>
    <cellStyle name="Eingabe 4 3 2 2 2" xfId="3067" xr:uid="{8495AE34-C118-4283-82E8-4E80A07EDBA2}"/>
    <cellStyle name="Eingabe 4 3 2 3" xfId="1226" xr:uid="{8EC7AFD1-9BCE-4324-A47F-667BDF00A5A3}"/>
    <cellStyle name="Eingabe 4 3 2 3 2" xfId="2793" xr:uid="{16B51D05-CD20-430E-9F82-894552E1A782}"/>
    <cellStyle name="Eingabe 4 3 2 4" xfId="2153" xr:uid="{FAADBA1F-F004-4CD4-BBC3-B394F9E72163}"/>
    <cellStyle name="Eingabe 4 3 3" xfId="1295" xr:uid="{5A20F023-9522-404A-B199-5ABCD96EA49F}"/>
    <cellStyle name="Eingabe 4 3 3 2" xfId="2859" xr:uid="{BD7F0EEB-1E1A-4C8F-B3E1-9D560488DC4D}"/>
    <cellStyle name="Eingabe 4 3 4" xfId="1240" xr:uid="{52D98483-89E9-4B9B-8FCA-861C95E27B81}"/>
    <cellStyle name="Eingabe 4 3 4 2" xfId="2806" xr:uid="{9EF1C46B-E1F7-48EF-BE70-64B1C3FC61D3}"/>
    <cellStyle name="Eingabe 4 3 5" xfId="1947" xr:uid="{BAE5E2D5-73C4-4D37-B672-C75DAAD9F9C6}"/>
    <cellStyle name="Eingabe 4 4" xfId="551" xr:uid="{CE284C6D-030A-4A2E-9A99-54280DAC0632}"/>
    <cellStyle name="Eingabe 4 4 2" xfId="766" xr:uid="{3FCE348A-0819-422A-B77C-C8302F44322E}"/>
    <cellStyle name="Eingabe 4 4 2 2" xfId="1479" xr:uid="{48AFA673-5D02-44E1-A1E5-EEB6FE37097D}"/>
    <cellStyle name="Eingabe 4 4 2 2 2" xfId="3043" xr:uid="{5280CBE6-5710-4155-B750-6B878B94B15E}"/>
    <cellStyle name="Eingabe 4 4 2 3" xfId="1003" xr:uid="{379AF0BC-F891-4532-B1F9-1A07D827BF99}"/>
    <cellStyle name="Eingabe 4 4 2 3 2" xfId="2574" xr:uid="{E5E4C3A1-BDCE-4131-86EC-65CD4D98FBAD}"/>
    <cellStyle name="Eingabe 4 4 2 4" xfId="2129" xr:uid="{5A49D6CE-3B82-4F0A-BF70-D8E82B36F564}"/>
    <cellStyle name="Eingabe 4 4 3" xfId="1271" xr:uid="{EC5A0BE7-9A36-461E-9225-A9F115AC47B1}"/>
    <cellStyle name="Eingabe 4 4 3 2" xfId="2835" xr:uid="{529CFC6D-BFFE-4E7A-8E3F-1B816C442FB7}"/>
    <cellStyle name="Eingabe 4 4 4" xfId="1688" xr:uid="{576C1E3D-3692-4727-AC38-0351D5D1FED1}"/>
    <cellStyle name="Eingabe 4 4 4 2" xfId="3249" xr:uid="{42A486DE-A4F9-4757-A807-CA82F3E547D2}"/>
    <cellStyle name="Eingabe 4 4 5" xfId="1923" xr:uid="{BE0442C7-009F-4BF9-88EF-87ECE90147EE}"/>
    <cellStyle name="Eingabe 4 5" xfId="734" xr:uid="{18788A41-3430-4A15-BBBB-098F031C7E97}"/>
    <cellStyle name="Eingabe 4 5 2" xfId="1447" xr:uid="{0A2423D6-3E07-43CB-8A57-E4BB2D55EE92}"/>
    <cellStyle name="Eingabe 4 5 2 2" xfId="3011" xr:uid="{66BD8974-5586-4379-BC84-6B283F5E7DE2}"/>
    <cellStyle name="Eingabe 4 5 3" xfId="1082" xr:uid="{25627ABB-D7D8-4E1B-960A-886B59EC7AD5}"/>
    <cellStyle name="Eingabe 4 5 3 2" xfId="2650" xr:uid="{5155F9FF-B6B3-4CB8-9894-B5C3D88166D4}"/>
    <cellStyle name="Eingabe 4 5 4" xfId="2098" xr:uid="{387224DE-6EA0-485C-A2FE-6FEB66117790}"/>
    <cellStyle name="Eingabe 4 6" xfId="1107" xr:uid="{6BF60D33-0B13-4D7E-AB87-C78F43F0FBF8}"/>
    <cellStyle name="Eingabe 4 6 2" xfId="2675" xr:uid="{C1F5A094-3996-48E4-B9FA-126374DD015C}"/>
    <cellStyle name="Eingabe 4 7" xfId="1779" xr:uid="{34FB3411-A353-4BC1-8395-0DD9246DAB7B}"/>
    <cellStyle name="Eingabe 4 7 2" xfId="3333" xr:uid="{A3DCE471-1CC8-42F4-99FA-2985BC1E1C9D}"/>
    <cellStyle name="Eingabe 4 8" xfId="1748" xr:uid="{5D155F46-3E08-4AB7-BDB6-D2E1FF64101E}"/>
    <cellStyle name="Eingabe 5" xfId="585" xr:uid="{374862E1-5704-4F8A-A86D-698C0DA3FE2A}"/>
    <cellStyle name="Eingabe 5 2" xfId="800" xr:uid="{3AA6AEDE-EA9D-45D3-9D64-068F3521FB02}"/>
    <cellStyle name="Eingabe 5 2 2" xfId="1513" xr:uid="{18072324-EFF5-423E-BA93-98F727FF79B8}"/>
    <cellStyle name="Eingabe 5 2 2 2" xfId="3077" xr:uid="{3EB250B2-5010-45EC-9A2B-97810EFF38B3}"/>
    <cellStyle name="Eingabe 5 2 3" xfId="936" xr:uid="{15D68B26-409F-4B41-AB83-87F3B2643D3E}"/>
    <cellStyle name="Eingabe 5 2 3 2" xfId="2515" xr:uid="{B5971C0F-9235-4458-97A9-4D4BF945D8B3}"/>
    <cellStyle name="Eingabe 5 2 4" xfId="2163" xr:uid="{B4529181-41BE-4BB3-8B4C-18498017342D}"/>
    <cellStyle name="Eingabe 5 3" xfId="1305" xr:uid="{423F1BCA-08DE-4803-AEC2-2DF3A75C4114}"/>
    <cellStyle name="Eingabe 5 3 2" xfId="2869" xr:uid="{0FA1C91D-629B-419C-BD5F-9625C17B2474}"/>
    <cellStyle name="Eingabe 5 4" xfId="1878" xr:uid="{D61B0CC8-25D1-49B4-87C8-23BFD14EE359}"/>
    <cellStyle name="Eingabe 5 4 2" xfId="3420" xr:uid="{FB5CAAA7-5611-41D3-ACCB-4FB0830F0BE3}"/>
    <cellStyle name="Eingabe 5 5" xfId="1957" xr:uid="{9CBE786C-77F7-4A00-998A-25FD6CE6677A}"/>
    <cellStyle name="Eingabe 6" xfId="662" xr:uid="{2982B5FA-F559-4EE8-861B-2C387870F4FD}"/>
    <cellStyle name="Eingabe 6 2" xfId="877" xr:uid="{D4476F75-ECF5-46C9-9C13-3EB3A89AA5FA}"/>
    <cellStyle name="Eingabe 6 2 2" xfId="1590" xr:uid="{EEE07682-D5AA-4E60-A368-58B7348240A2}"/>
    <cellStyle name="Eingabe 6 2 2 2" xfId="3154" xr:uid="{044571AD-FB0B-4876-9518-992C19DF2D65}"/>
    <cellStyle name="Eingabe 6 2 3" xfId="1707" xr:uid="{1CA3D44E-668F-446A-A8A7-9FEE025823FC}"/>
    <cellStyle name="Eingabe 6 2 3 2" xfId="3267" xr:uid="{3754A33D-97C5-4E7E-885F-B23ADBB951D7}"/>
    <cellStyle name="Eingabe 6 2 4" xfId="2240" xr:uid="{C79D9390-21DA-4C1F-9BCB-873265211144}"/>
    <cellStyle name="Eingabe 6 3" xfId="1382" xr:uid="{E75EFE68-5DE1-4377-8038-09601EF6DA02}"/>
    <cellStyle name="Eingabe 6 3 2" xfId="2946" xr:uid="{C79DAA72-9F46-42B6-A432-D6B7C2353670}"/>
    <cellStyle name="Eingabe 6 4" xfId="1813" xr:uid="{4601E964-7947-463B-9C92-A916D6A02FF0}"/>
    <cellStyle name="Eingabe 6 4 2" xfId="3362" xr:uid="{25AFB67B-DD2B-4595-9C2B-C27A5A3E2A41}"/>
    <cellStyle name="Eingabe 6 5" xfId="2034" xr:uid="{635CA3CA-B0F1-482D-819D-F8DA2326D210}"/>
    <cellStyle name="Eingabe 7" xfId="705" xr:uid="{B19E7F73-C614-4FFF-92C4-21F9F45F1AD4}"/>
    <cellStyle name="Eingabe 7 2" xfId="919" xr:uid="{AE18667B-61A8-4FB3-88A5-54B588AC6C4F}"/>
    <cellStyle name="Eingabe 7 2 2" xfId="1632" xr:uid="{8CE233A5-A2C1-4302-9745-69D6919AD46C}"/>
    <cellStyle name="Eingabe 7 2 2 2" xfId="3196" xr:uid="{EE1CFA24-02B4-4B7F-9E46-A853ECE76183}"/>
    <cellStyle name="Eingabe 7 2 3" xfId="1904" xr:uid="{90B9981E-6A44-4A17-A3B7-ECC0C047DA1C}"/>
    <cellStyle name="Eingabe 7 2 3 2" xfId="3446" xr:uid="{94A6CFF8-D202-4F89-A082-365FE1D093F2}"/>
    <cellStyle name="Eingabe 7 2 4" xfId="2282" xr:uid="{FF8AD740-D784-4644-B47E-A96312BFAA7D}"/>
    <cellStyle name="Eingabe 7 3" xfId="1425" xr:uid="{AC30CE3C-3636-4DF8-87FF-E6076EAFD4F4}"/>
    <cellStyle name="Eingabe 7 3 2" xfId="2989" xr:uid="{B6A1C9FC-7451-46FA-AF69-4D6BF15F2481}"/>
    <cellStyle name="Eingabe 7 4" xfId="1705" xr:uid="{CB475E4F-0C1C-43D0-9BC0-D3AC3C90CA22}"/>
    <cellStyle name="Eingabe 7 4 2" xfId="3265" xr:uid="{1897C30E-F893-405E-B373-1DB484B584DF}"/>
    <cellStyle name="Eingabe 7 5" xfId="2076" xr:uid="{2CEB465E-8627-46D4-98D6-E9A4BA009012}"/>
    <cellStyle name="Eingabe 8" xfId="714" xr:uid="{4E63BFDE-C5ED-4F00-A964-4290E1E3B006}"/>
    <cellStyle name="Eingabe 8 2" xfId="1434" xr:uid="{D7A4A04B-ECF4-42AA-AD60-C61C7E51272A}"/>
    <cellStyle name="Eingabe 8 2 2" xfId="2998" xr:uid="{95D3DD18-5D50-4B46-90EB-D75790FFC81E}"/>
    <cellStyle name="Eingabe 8 3" xfId="1880" xr:uid="{92AE5031-EB7E-4BD9-A7E2-6ABBFC7F1307}"/>
    <cellStyle name="Eingabe 8 3 2" xfId="3422" xr:uid="{DE98C3E6-2C0D-4B86-BA23-F2D95CB06C87}"/>
    <cellStyle name="Eingabe 8 4" xfId="2085" xr:uid="{470D3B89-BF20-49A5-94FB-671515803CA2}"/>
    <cellStyle name="Empty_B_border" xfId="14" xr:uid="{00000000-0005-0000-0000-000008000000}"/>
    <cellStyle name="Ergebnis" xfId="76" hidden="1" xr:uid="{73AAFC60-D6B5-4522-ADAC-DFDECDDC30D4}"/>
    <cellStyle name="Ergebnis" xfId="948" hidden="1" xr:uid="{510353F4-F558-4E31-B0BD-0C68468B789A}"/>
    <cellStyle name="Ergebnis" xfId="1025" hidden="1" xr:uid="{31B5BFA0-F354-446A-B4F0-FB73E2EF2472}"/>
    <cellStyle name="Ergebnis" xfId="975" hidden="1" xr:uid="{C871021C-5425-4588-9C92-EA141788CEA3}"/>
    <cellStyle name="Ergebnis" xfId="1790" hidden="1" xr:uid="{D40BA7AA-7FDB-4D66-B90A-AD48F94735DF}"/>
    <cellStyle name="Ergebnis" xfId="1665" hidden="1" xr:uid="{02A3DE8A-9FA8-4D73-A256-54AF52E92502}"/>
    <cellStyle name="Ergebnis" xfId="1667" hidden="1" xr:uid="{8ED3D9B7-1B77-4A4F-A683-45032FBEAA7C}"/>
    <cellStyle name="Ergebnis" xfId="1702" hidden="1" xr:uid="{8748DE0C-56EE-4FDA-9E3E-21AEF13B5A12}"/>
    <cellStyle name="Ergebnis" xfId="2329" hidden="1" xr:uid="{F079A02D-493F-43A6-A851-7E2E246BBCB5}"/>
    <cellStyle name="Ergebnis" xfId="2526" hidden="1" xr:uid="{D006CB96-9922-4409-8449-D92E3D3546DF}"/>
    <cellStyle name="Ergebnis" xfId="2596" hidden="1" xr:uid="{6C84ED09-B238-49D1-9ECC-BF7738BD20E7}"/>
    <cellStyle name="Ergebnis" xfId="2552" hidden="1" xr:uid="{82C0BCA1-854F-47D7-B030-04578518825F}"/>
    <cellStyle name="Ergebnis" xfId="3342" hidden="1" xr:uid="{5BA96E99-45F4-4082-B506-7D34C69CF126}"/>
    <cellStyle name="Ergebnis" xfId="3228" hidden="1" xr:uid="{80775CDF-94EE-4FAF-9EEF-EB8B2A70172E}"/>
    <cellStyle name="Ergebnis" xfId="3230" hidden="1" xr:uid="{9CB4EC99-D6C0-43E7-A8DA-4EC66838BA76}"/>
    <cellStyle name="Ergebnis" xfId="3262" hidden="1" xr:uid="{DFEAB8F0-913B-480A-9326-44162B9C90D4}"/>
    <cellStyle name="Ergebnis 2" xfId="426" xr:uid="{5CE89CE0-B636-4CE0-BD4D-80C78564E435}"/>
    <cellStyle name="Ergebnis 2 2" xfId="682" xr:uid="{1C155688-1E9A-4EDF-94AF-531AEC1E8B36}"/>
    <cellStyle name="Ergebnis 2 2 2" xfId="897" xr:uid="{9E8D699F-0687-48C8-B6CE-DAFF72D55C0B}"/>
    <cellStyle name="Ergebnis 2 2 2 2" xfId="1610" xr:uid="{4B0FCFC3-9151-4E51-9261-13CBBFE67E2C}"/>
    <cellStyle name="Ergebnis 2 2 2 2 2" xfId="3174" xr:uid="{F42FDFF7-C6A2-4EAB-B610-FE35E0A5D806}"/>
    <cellStyle name="Ergebnis 2 2 2 3" xfId="1031" xr:uid="{B1C0A1EA-49E2-4197-8CD3-17A19DF0F2A1}"/>
    <cellStyle name="Ergebnis 2 2 2 3 2" xfId="2602" xr:uid="{06F588A2-12BA-4F22-854B-851EB89B3313}"/>
    <cellStyle name="Ergebnis 2 2 2 4" xfId="2260" xr:uid="{AC7B1BB6-7F5D-469C-BD96-AD9482FC9431}"/>
    <cellStyle name="Ergebnis 2 2 3" xfId="1402" xr:uid="{19CD3CBF-FA84-40A9-AA84-5A019718E8C2}"/>
    <cellStyle name="Ergebnis 2 2 3 2" xfId="2966" xr:uid="{A593501A-BC1E-459A-9BE1-4AFC0A828EC6}"/>
    <cellStyle name="Ergebnis 2 2 4" xfId="1719" xr:uid="{ABB0BD15-55D4-4ED0-A455-66A53558B0CB}"/>
    <cellStyle name="Ergebnis 2 2 4 2" xfId="3278" xr:uid="{A9A296BB-88E1-4436-96BF-E9CFBBCC0D8B}"/>
    <cellStyle name="Ergebnis 2 2 5" xfId="2054" xr:uid="{A90FB495-D998-4715-BEAD-5E5BB24E870E}"/>
    <cellStyle name="Ergebnis 2 3" xfId="614" xr:uid="{CF21E51F-3943-4C50-AAB0-DC64B41DC999}"/>
    <cellStyle name="Ergebnis 2 3 2" xfId="829" xr:uid="{87F5239D-0EE3-44B8-8E41-794B45EA2B1C}"/>
    <cellStyle name="Ergebnis 2 3 2 2" xfId="1542" xr:uid="{974D5EBB-F971-4350-AA85-3BC2946A61DB}"/>
    <cellStyle name="Ergebnis 2 3 2 2 2" xfId="3106" xr:uid="{7B8B8053-8A1D-4EFA-9964-E82B0311112F}"/>
    <cellStyle name="Ergebnis 2 3 2 3" xfId="1225" xr:uid="{7D457B99-73B6-4616-81E3-E9F2B3B8515D}"/>
    <cellStyle name="Ergebnis 2 3 2 3 2" xfId="2792" xr:uid="{703429D2-33F0-44D2-A30C-15D41AD2D6AD}"/>
    <cellStyle name="Ergebnis 2 3 2 4" xfId="2192" xr:uid="{5E8E4D38-C3DB-4331-8632-D8A1BB48EDF8}"/>
    <cellStyle name="Ergebnis 2 3 3" xfId="1334" xr:uid="{DD135B25-D389-477B-B683-F43B123793C6}"/>
    <cellStyle name="Ergebnis 2 3 3 2" xfId="2898" xr:uid="{A3D10616-F062-4EF9-991B-A7FFE161D62A}"/>
    <cellStyle name="Ergebnis 2 3 4" xfId="71" xr:uid="{649992E0-7B9A-4A90-870E-B6425AE26D23}"/>
    <cellStyle name="Ergebnis 2 3 4 2" xfId="2324" xr:uid="{733DD285-ABCF-4661-9D42-046F6FBF90D6}"/>
    <cellStyle name="Ergebnis 2 3 5" xfId="1986" xr:uid="{78E502EA-7DDF-4AAF-B2E1-A5C2E6261885}"/>
    <cellStyle name="Ergebnis 2 4" xfId="605" xr:uid="{19D99EF5-CA1E-491E-B069-B2CD870C6318}"/>
    <cellStyle name="Ergebnis 2 4 2" xfId="820" xr:uid="{31C1392D-E3BF-444A-9E88-C0672CBB098A}"/>
    <cellStyle name="Ergebnis 2 4 2 2" xfId="1533" xr:uid="{C34896B7-1C00-48B5-92A8-7CE01B549304}"/>
    <cellStyle name="Ergebnis 2 4 2 2 2" xfId="3097" xr:uid="{807EE9AB-374D-490F-9BE1-EA22227A6993}"/>
    <cellStyle name="Ergebnis 2 4 2 3" xfId="1176" xr:uid="{8DC4E302-B2AD-4A39-B804-15555550DAC8}"/>
    <cellStyle name="Ergebnis 2 4 2 3 2" xfId="2744" xr:uid="{DC8775A6-859D-45CC-AA89-F0480294D462}"/>
    <cellStyle name="Ergebnis 2 4 2 4" xfId="2183" xr:uid="{E7B2A8A0-AA4A-40B3-AEEB-29241D758891}"/>
    <cellStyle name="Ergebnis 2 4 3" xfId="1325" xr:uid="{5C6ED9AD-FBA4-4FD6-AEB4-24A530658052}"/>
    <cellStyle name="Ergebnis 2 4 3 2" xfId="2889" xr:uid="{9106F7F6-0E71-402F-83C9-292C6A0ACEB8}"/>
    <cellStyle name="Ergebnis 2 4 4" xfId="1001" xr:uid="{46E3998F-550B-4F2E-B793-E2F92D1D2F97}"/>
    <cellStyle name="Ergebnis 2 4 4 2" xfId="2572" xr:uid="{85EEC0A8-B143-4F70-B9B2-0FFA09579606}"/>
    <cellStyle name="Ergebnis 2 4 5" xfId="1977" xr:uid="{250E0471-43E7-4715-8270-315C34C51126}"/>
    <cellStyle name="Ergebnis 2 5" xfId="740" xr:uid="{23F522DF-F4C5-47EF-B927-A58CCE00E5A0}"/>
    <cellStyle name="Ergebnis 2 5 2" xfId="1453" xr:uid="{7187EB83-C0D5-429E-AB20-3E37BD1819A1}"/>
    <cellStyle name="Ergebnis 2 5 2 2" xfId="3017" xr:uid="{BC8E96BB-0776-438F-986C-B72114C083E9}"/>
    <cellStyle name="Ergebnis 2 5 3" xfId="1720" xr:uid="{D4C7AAAA-5528-4758-A559-B9A3B88142EE}"/>
    <cellStyle name="Ergebnis 2 5 3 2" xfId="3279" xr:uid="{AA871010-8CEC-45E2-B52A-9E22B8A941B3}"/>
    <cellStyle name="Ergebnis 2 5 4" xfId="2103" xr:uid="{371900C4-66D2-4829-8262-EB7D86679680}"/>
    <cellStyle name="Ergebnis 2 6" xfId="1192" xr:uid="{574EA804-1F32-423B-AEB8-23F5ED02F130}"/>
    <cellStyle name="Ergebnis 2 6 2" xfId="2760" xr:uid="{024E4B0E-35FD-405C-A47E-795C70F1868E}"/>
    <cellStyle name="Ergebnis 2 7" xfId="1803" xr:uid="{51677788-094F-476A-BA39-BE55F41E42A7}"/>
    <cellStyle name="Ergebnis 2 7 2" xfId="3354" xr:uid="{121A3A70-9E89-4E63-8F18-C5A9135D274D}"/>
    <cellStyle name="Ergebnis 2 8" xfId="1716" xr:uid="{D3ECB467-5C83-4154-9243-EACE48B265ED}"/>
    <cellStyle name="Ergebnis 3" xfId="319" xr:uid="{16D4ADB4-F77F-4936-A27E-D98B3DEA66EA}"/>
    <cellStyle name="Ergebnis 3 2" xfId="656" xr:uid="{D73AA3EA-AC50-4D01-91AF-BD59B67BDFBE}"/>
    <cellStyle name="Ergebnis 3 2 2" xfId="871" xr:uid="{A01342B2-D916-49C6-9F63-6513B014968B}"/>
    <cellStyle name="Ergebnis 3 2 2 2" xfId="1584" xr:uid="{65F1921B-2E3F-4168-886B-94E371D482FF}"/>
    <cellStyle name="Ergebnis 3 2 2 2 2" xfId="3148" xr:uid="{4D4BE8AC-3DD1-4964-8106-7AB04FB14867}"/>
    <cellStyle name="Ergebnis 3 2 2 3" xfId="1742" xr:uid="{BC85EAB0-4B97-4C49-A97C-05C1F9DD01A8}"/>
    <cellStyle name="Ergebnis 3 2 2 3 2" xfId="3300" xr:uid="{1596EFCA-3970-4277-ADD7-1F57A300A0B6}"/>
    <cellStyle name="Ergebnis 3 2 2 4" xfId="2234" xr:uid="{45FC6327-A09C-4114-A0D7-FEB988C02092}"/>
    <cellStyle name="Ergebnis 3 2 3" xfId="1376" xr:uid="{9C39CA0D-4B09-427D-A5A6-3BC4B47BCDF3}"/>
    <cellStyle name="Ergebnis 3 2 3 2" xfId="2940" xr:uid="{781318F8-A04E-4C55-9C7D-9EA7F4006CAF}"/>
    <cellStyle name="Ergebnis 3 2 4" xfId="1865" xr:uid="{9B6ECEFB-5F26-4416-9450-7B6F23E81F05}"/>
    <cellStyle name="Ergebnis 3 2 4 2" xfId="3409" xr:uid="{DC70A64F-BDEF-4F57-BAA2-801DA96CA0D5}"/>
    <cellStyle name="Ergebnis 3 2 5" xfId="2028" xr:uid="{4F762F77-BE3A-4808-84FA-654E63F6DB03}"/>
    <cellStyle name="Ergebnis 3 3" xfId="570" xr:uid="{7C87161F-E992-4F65-9A7D-B065294628B4}"/>
    <cellStyle name="Ergebnis 3 3 2" xfId="785" xr:uid="{E4C22350-6EDF-4EA6-BEAC-82911D85F7FC}"/>
    <cellStyle name="Ergebnis 3 3 2 2" xfId="1498" xr:uid="{317089CF-AD8B-42E9-B031-8A392240999A}"/>
    <cellStyle name="Ergebnis 3 3 2 2 2" xfId="3062" xr:uid="{5683785E-D099-47FB-A5C5-8EB8418D1617}"/>
    <cellStyle name="Ergebnis 3 3 2 3" xfId="1653" xr:uid="{E5063A4D-039A-4190-AE96-255E5625FF4F}"/>
    <cellStyle name="Ergebnis 3 3 2 3 2" xfId="3217" xr:uid="{CE130B07-4794-41CA-9B26-FAC8FD6A80D3}"/>
    <cellStyle name="Ergebnis 3 3 2 4" xfId="2148" xr:uid="{86BD62F9-E428-456F-B7FE-E714CED68514}"/>
    <cellStyle name="Ergebnis 3 3 3" xfId="1290" xr:uid="{EAA51786-8E63-45FF-9569-D121CDC0B0B2}"/>
    <cellStyle name="Ergebnis 3 3 3 2" xfId="2854" xr:uid="{A72D05C7-00C8-419F-8A88-959D877E5B75}"/>
    <cellStyle name="Ergebnis 3 3 4" xfId="67" xr:uid="{7114C9CB-2F64-4E80-8A69-047B08138918}"/>
    <cellStyle name="Ergebnis 3 3 4 2" xfId="2320" xr:uid="{761A119D-71B3-4E37-BA27-95DB7A700F7B}"/>
    <cellStyle name="Ergebnis 3 3 5" xfId="1942" xr:uid="{E018CF23-DE32-41E3-BCA5-DB990975B427}"/>
    <cellStyle name="Ergebnis 3 4" xfId="597" xr:uid="{AAB95C46-6F4E-47E9-959D-3D3F0D5699B3}"/>
    <cellStyle name="Ergebnis 3 4 2" xfId="812" xr:uid="{60484B75-102A-4107-931F-4CD615B8541F}"/>
    <cellStyle name="Ergebnis 3 4 2 2" xfId="1525" xr:uid="{C341EFF9-AEE9-43F0-8115-2BDC6C51A40A}"/>
    <cellStyle name="Ergebnis 3 4 2 2 2" xfId="3089" xr:uid="{E0EA7F36-89D9-45C1-A94A-42400EB4D6CC}"/>
    <cellStyle name="Ergebnis 3 4 2 3" xfId="89" xr:uid="{711ABDA4-59D1-43DE-809A-FBB077609849}"/>
    <cellStyle name="Ergebnis 3 4 2 3 2" xfId="2341" xr:uid="{647D702A-9D58-45CB-93D6-A09E14ABF075}"/>
    <cellStyle name="Ergebnis 3 4 2 4" xfId="2175" xr:uid="{8675E505-9F8E-4445-A9EB-38B5728753D2}"/>
    <cellStyle name="Ergebnis 3 4 3" xfId="1317" xr:uid="{71C041C5-E398-4021-8DA3-58AB161E0ABD}"/>
    <cellStyle name="Ergebnis 3 4 3 2" xfId="2881" xr:uid="{9C0A440F-0677-47C2-8B52-AE3AC4E38B1F}"/>
    <cellStyle name="Ergebnis 3 4 4" xfId="1778" xr:uid="{3FB99CD1-7F58-445D-AA7E-DB8C3969219E}"/>
    <cellStyle name="Ergebnis 3 4 4 2" xfId="3332" xr:uid="{CABB3F1E-751E-4C51-8A9C-0ACAEF83D86E}"/>
    <cellStyle name="Ergebnis 3 4 5" xfId="1969" xr:uid="{8CEDB57B-84E1-4AF7-ACAC-C0C1A387E2EE}"/>
    <cellStyle name="Ergebnis 3 5" xfId="736" xr:uid="{B8D751BE-FBF4-49C9-9544-D37D7A1DAD15}"/>
    <cellStyle name="Ergebnis 3 5 2" xfId="1449" xr:uid="{27906B50-E025-4DDB-BC39-97D45276D4C6}"/>
    <cellStyle name="Ergebnis 3 5 2 2" xfId="3013" xr:uid="{AC36969C-863B-4E54-9A2C-19C211BF8E07}"/>
    <cellStyle name="Ergebnis 3 5 3" xfId="1854" xr:uid="{866586B1-2AE8-47A5-BD4F-780F2C3B8D08}"/>
    <cellStyle name="Ergebnis 3 5 3 2" xfId="3399" xr:uid="{D0687064-48A3-4113-91BA-775EB0C15D49}"/>
    <cellStyle name="Ergebnis 3 5 4" xfId="2100" xr:uid="{155B708A-DB02-4B8E-898F-ADF38C01164C}"/>
    <cellStyle name="Ergebnis 3 6" xfId="1116" xr:uid="{C58E25DA-E2D8-47C5-BBCC-0C8DADC795A8}"/>
    <cellStyle name="Ergebnis 3 6 2" xfId="2684" xr:uid="{CDBE116F-675C-4EDA-A6B1-A03091BCEA49}"/>
    <cellStyle name="Ergebnis 3 7" xfId="1174" xr:uid="{621104AE-DE24-4299-90C9-19A0AF2EAC5A}"/>
    <cellStyle name="Ergebnis 3 7 2" xfId="2742" xr:uid="{0E35F6A4-1BFA-46B4-B6D0-A07B28AFC5A4}"/>
    <cellStyle name="Ergebnis 3 8" xfId="1765" xr:uid="{9DDA4292-ECEB-4E71-88B5-B5632895194C}"/>
    <cellStyle name="Ergebnis 4" xfId="586" xr:uid="{2B8299D9-BDA1-4A29-B557-91FBA64EF5CF}"/>
    <cellStyle name="Ergebnis 4 2" xfId="801" xr:uid="{1D96F4AA-7357-4F2E-880F-4302BF6164E8}"/>
    <cellStyle name="Ergebnis 4 2 2" xfId="1514" xr:uid="{E4D385E7-06F8-4AD4-B79A-45F893D250DA}"/>
    <cellStyle name="Ergebnis 4 2 2 2" xfId="3078" xr:uid="{184C6EB9-275A-456A-9254-DE95FC94A063}"/>
    <cellStyle name="Ergebnis 4 2 3" xfId="929" xr:uid="{9457D040-686B-4EB5-89C3-D494A5F9D547}"/>
    <cellStyle name="Ergebnis 4 2 3 2" xfId="2509" xr:uid="{51CB9832-0C76-420E-8CBC-A07B4532D865}"/>
    <cellStyle name="Ergebnis 4 2 4" xfId="2164" xr:uid="{D95436DD-51F1-43F3-A226-6C91382F2CE9}"/>
    <cellStyle name="Ergebnis 4 3" xfId="1306" xr:uid="{28A923EA-0124-4EC4-9E09-78892F4B7868}"/>
    <cellStyle name="Ergebnis 4 3 2" xfId="2870" xr:uid="{625EC23A-D2AD-4DC6-ADFE-AAA4212A44CB}"/>
    <cellStyle name="Ergebnis 4 4" xfId="1261" xr:uid="{21837CB3-F2C5-4C46-918E-D8723DF96B3B}"/>
    <cellStyle name="Ergebnis 4 4 2" xfId="2825" xr:uid="{4F563436-DEC0-447D-959B-AF81FE7AF374}"/>
    <cellStyle name="Ergebnis 4 5" xfId="1958" xr:uid="{7FE147B6-FBE9-4A8C-B49E-040624865CA5}"/>
    <cellStyle name="Ergebnis 5" xfId="660" xr:uid="{FB035144-7848-4F4B-A73A-1B15B21479E7}"/>
    <cellStyle name="Ergebnis 5 2" xfId="875" xr:uid="{540012B9-F13E-4E5C-A1B6-9B531B357696}"/>
    <cellStyle name="Ergebnis 5 2 2" xfId="1588" xr:uid="{786A05DA-5EFD-496A-B803-9AC7AEE41423}"/>
    <cellStyle name="Ergebnis 5 2 2 2" xfId="3152" xr:uid="{D14717B9-ADC6-4186-8E84-CDB54746D391}"/>
    <cellStyle name="Ergebnis 5 2 3" xfId="1030" xr:uid="{AF245C6C-501C-4815-98B4-70657087203F}"/>
    <cellStyle name="Ergebnis 5 2 3 2" xfId="2601" xr:uid="{FA5A89D1-75AA-4132-BCA8-FE1A37CE3312}"/>
    <cellStyle name="Ergebnis 5 2 4" xfId="2238" xr:uid="{C01CC964-075A-40D0-8D52-5C90DA3CB3EF}"/>
    <cellStyle name="Ergebnis 5 3" xfId="1380" xr:uid="{62CFA118-573A-4529-98A4-F80665B2590B}"/>
    <cellStyle name="Ergebnis 5 3 2" xfId="2944" xr:uid="{70C5C794-EE53-4436-91FE-4AEBEA5CD66C}"/>
    <cellStyle name="Ergebnis 5 4" xfId="1239" xr:uid="{45E0F288-432D-40FB-A001-C1F6943E5B03}"/>
    <cellStyle name="Ergebnis 5 4 2" xfId="2805" xr:uid="{EDFBD153-36C5-4957-AA74-A8AFEB505DB8}"/>
    <cellStyle name="Ergebnis 5 5" xfId="2032" xr:uid="{62A9914B-67AF-4412-A396-2A48FC60C0CA}"/>
    <cellStyle name="Ergebnis 6" xfId="667" xr:uid="{D18085AF-EADE-4387-84D4-C41B54AB260F}"/>
    <cellStyle name="Ergebnis 6 2" xfId="882" xr:uid="{A19E7AAF-E87A-4837-BD8A-810DB1F6FD6A}"/>
    <cellStyle name="Ergebnis 6 2 2" xfId="1595" xr:uid="{2166B6EF-0C06-4A04-8607-F017B6A3AC68}"/>
    <cellStyle name="Ergebnis 6 2 2 2" xfId="3159" xr:uid="{14890A73-9B80-42F0-8067-EBB06016D61F}"/>
    <cellStyle name="Ergebnis 6 2 3" xfId="1662" xr:uid="{A46AC2BE-B73E-47F5-8212-E7B174DD3525}"/>
    <cellStyle name="Ergebnis 6 2 3 2" xfId="3226" xr:uid="{CDF6AEED-5F02-468E-9483-4E9859FBC6BC}"/>
    <cellStyle name="Ergebnis 6 2 4" xfId="2245" xr:uid="{95FDE857-2E43-49D7-AE10-9FA06C7B964B}"/>
    <cellStyle name="Ergebnis 6 3" xfId="1387" xr:uid="{6E31BC44-E14F-4023-B2BF-69366D01A3C6}"/>
    <cellStyle name="Ergebnis 6 3 2" xfId="2951" xr:uid="{5AFE5BE1-B970-4610-BB39-EC22290F8CAD}"/>
    <cellStyle name="Ergebnis 6 4" xfId="1851" xr:uid="{94779A45-FBC6-406B-AAFF-CDA5C0708E85}"/>
    <cellStyle name="Ergebnis 6 4 2" xfId="3396" xr:uid="{28AE4A65-36EB-4D6E-A459-97AD9B4580C9}"/>
    <cellStyle name="Ergebnis 6 5" xfId="2039" xr:uid="{5A19AF33-9676-45D1-A3CC-34ACFA538928}"/>
    <cellStyle name="Ergebnis 7" xfId="715" xr:uid="{C09FA523-CD76-481B-B7DA-570B2F25BCD0}"/>
    <cellStyle name="Ergebnis 7 2" xfId="1435" xr:uid="{DEE9FAB0-D66D-49CE-9AF2-38CCAFA02937}"/>
    <cellStyle name="Ergebnis 7 2 2" xfId="2999" xr:uid="{08621597-74F9-4D07-AE6B-80A6E8121458}"/>
    <cellStyle name="Ergebnis 7 3" xfId="1861" xr:uid="{32DD2EA3-C450-4E1C-B7C6-CF0447ED85B9}"/>
    <cellStyle name="Ergebnis 7 3 2" xfId="3405" xr:uid="{AA7E2B7F-AA7E-4C71-B64F-479DA915A293}"/>
    <cellStyle name="Ergebnis 7 4" xfId="2086" xr:uid="{FFCAC205-1C90-4B82-8F2C-1DB3C9B1568A}"/>
    <cellStyle name="Erklärender Text" xfId="75" hidden="1" xr:uid="{D06A121A-F757-498C-8ABF-E786DA6084E1}"/>
    <cellStyle name="Erklärender Text" xfId="947" hidden="1" xr:uid="{12185E70-BEE5-46F8-9706-CD9D0051D035}"/>
    <cellStyle name="Erklärender Text" xfId="1026" hidden="1" xr:uid="{38B61009-6F68-459F-99DC-0D24B425C18B}"/>
    <cellStyle name="Erklärender Text" xfId="1678" hidden="1" xr:uid="{731D7E77-B492-4542-BCE5-7F727DA75DAC}"/>
    <cellStyle name="Erklärender Text" xfId="1687" hidden="1" xr:uid="{F884AF55-A937-4B4E-A801-DE730B0301A4}"/>
    <cellStyle name="Erklärender Text" xfId="935" hidden="1" xr:uid="{DADC0219-EBD1-43EF-B727-1BDCFC87BD69}"/>
    <cellStyle name="Erklärender Text" xfId="1076" hidden="1" xr:uid="{E7C435FE-D994-4E99-8B1F-BFBA373D3986}"/>
    <cellStyle name="Erklärender Text" xfId="2288" hidden="1" xr:uid="{BE7A4123-3CBB-43AA-A6C5-1A5A6E702116}"/>
    <cellStyle name="Erklärender Text" xfId="2328" hidden="1" xr:uid="{B6579214-7D3C-44EE-B98A-370EFA861BFE}"/>
    <cellStyle name="Erklärender Text" xfId="2525" hidden="1" xr:uid="{696D81CA-A254-4590-9614-5B81150A1C55}"/>
    <cellStyle name="Erklärender Text" xfId="2597" hidden="1" xr:uid="{40764FB9-369F-4FDC-9BB8-3A6074F153F0}"/>
    <cellStyle name="Erklärender Text" xfId="3240" hidden="1" xr:uid="{09A32E68-6C1F-4989-8724-5F70C325DEFD}"/>
    <cellStyle name="Erklärender Text" xfId="3248" hidden="1" xr:uid="{1F837573-33A1-493C-BB13-DDB4379305F2}"/>
    <cellStyle name="Erklärender Text" xfId="2514" hidden="1" xr:uid="{D8F232D8-DE69-47F7-983A-18AAC53D06FA}"/>
    <cellStyle name="Erklärender Text" xfId="2644" hidden="1" xr:uid="{B0B3D75B-14AA-4A73-9441-A686B33ABB2A}"/>
    <cellStyle name="Erklärender Text" xfId="3458" hidden="1" xr:uid="{F5B19FBA-2742-4160-96EB-065C5812CF15}"/>
    <cellStyle name="Erklärender Text 2" xfId="427" xr:uid="{EB718588-8454-4B3F-9245-7B93BC7007E3}"/>
    <cellStyle name="Erklärender Text 3" xfId="309" xr:uid="{8C157F9E-2155-448E-BED9-54C306EF83AE}"/>
    <cellStyle name="Explanatory Text 2" xfId="168" xr:uid="{89E28A28-5CFA-4AEC-9B04-871188E63203}"/>
    <cellStyle name="Explanatory Text 3" xfId="259" xr:uid="{184BE08C-15EC-4C86-A4A7-2A89B03FB00F}"/>
    <cellStyle name="Good 2" xfId="169" xr:uid="{2AD4E467-79B9-446A-8F87-05879AB729DE}"/>
    <cellStyle name="Good 3" xfId="260" xr:uid="{D53D41D6-62DF-4D95-AAFF-5D9B8938EBA4}"/>
    <cellStyle name="Good 4" xfId="389" xr:uid="{7C9CDD6F-0FAB-451E-81E8-CD0322B00728}"/>
    <cellStyle name="Gut" xfId="170" xr:uid="{8617E703-7DDD-4912-8384-4B8CC6CE91A5}"/>
    <cellStyle name="Header: bottom row 2" xfId="4" xr:uid="{00000000-0005-0000-0000-000009000000}"/>
    <cellStyle name="Heading 1 2" xfId="171" xr:uid="{7EC2690A-A2BC-4894-8208-A702FF3C95A5}"/>
    <cellStyle name="Heading 1 3" xfId="261" xr:uid="{64BED4F0-EE44-4D2C-810F-9634E282ED52}"/>
    <cellStyle name="Heading 1 4" xfId="397" xr:uid="{2518869F-18BF-4170-A5F2-366302FEBD69}"/>
    <cellStyle name="Heading 2 2" xfId="172" xr:uid="{B172897F-41EB-4982-94C0-621CFDFA6D10}"/>
    <cellStyle name="Heading 2 3" xfId="262" xr:uid="{11BEB330-86D4-41F3-9A16-F759DC752F4B}"/>
    <cellStyle name="Heading 2 4" xfId="398" xr:uid="{CDCB395C-F97F-47B4-B367-111A471AC0DE}"/>
    <cellStyle name="Heading 3 2" xfId="173" xr:uid="{C6F51469-D410-4D8E-921E-04303BC54AFF}"/>
    <cellStyle name="Heading 3 3" xfId="263" xr:uid="{596852D3-BD7E-4CBE-9552-AA06BAEAB95F}"/>
    <cellStyle name="Heading 3 4" xfId="399" xr:uid="{C155AA53-4691-445B-AF3E-C62BADC14F57}"/>
    <cellStyle name="Heading 4 2" xfId="174" xr:uid="{3518C5DD-E446-4E7A-B075-827B9B9BDA51}"/>
    <cellStyle name="Heading 4 3" xfId="264" xr:uid="{514AEB3F-1411-4AA1-8F63-0F8372DB551E}"/>
    <cellStyle name="Heading 4 4" xfId="400" xr:uid="{8A8914F5-C7D8-44EE-A8CC-A4F5E800ACD4}"/>
    <cellStyle name="Headline" xfId="7" xr:uid="{00000000-0005-0000-0000-00000A000000}"/>
    <cellStyle name="Hyperlink" xfId="2" builtinId="8"/>
    <cellStyle name="Input 2" xfId="175" xr:uid="{B858E2A0-DB6E-4299-A398-45B809C3BD6E}"/>
    <cellStyle name="Input 2 2" xfId="589" xr:uid="{7D130AD2-8C2C-4CB4-AFA3-A72BA7FF1538}"/>
    <cellStyle name="Input 2 2 2" xfId="804" xr:uid="{B9D0ADD0-AAF9-46A6-9962-01FBA42833E3}"/>
    <cellStyle name="Input 2 2 2 2" xfId="1517" xr:uid="{3137941A-8FDD-47B6-9BF0-954773BA24D4}"/>
    <cellStyle name="Input 2 2 2 2 2" xfId="3081" xr:uid="{27CFAED9-1253-46E6-865C-9E8E4BFBABCF}"/>
    <cellStyle name="Input 2 2 2 3" xfId="1042" xr:uid="{31353151-0D19-4A0A-B07C-50079A7F8877}"/>
    <cellStyle name="Input 2 2 2 3 2" xfId="2612" xr:uid="{1904F2AC-9918-472A-84A1-6D3B1B8DD4E9}"/>
    <cellStyle name="Input 2 2 2 4" xfId="2167" xr:uid="{6C0A7E5C-3E74-4CFE-874E-F5CBDB9C5C14}"/>
    <cellStyle name="Input 2 2 3" xfId="1309" xr:uid="{BC43014B-465E-4FA4-B9E0-DB9A62F4D55F}"/>
    <cellStyle name="Input 2 2 3 2" xfId="2873" xr:uid="{67598DBA-57FF-48A5-89C2-ECC71F8B188C}"/>
    <cellStyle name="Input 2 2 4" xfId="1055" xr:uid="{7638BFB5-0306-4510-8E9A-A13ADD74DC25}"/>
    <cellStyle name="Input 2 2 4 2" xfId="2625" xr:uid="{DCBD662A-0D11-4DE9-89FC-D1383101447D}"/>
    <cellStyle name="Input 2 2 5" xfId="1961" xr:uid="{0823D86E-E118-43D8-8CB0-35B2C04FF897}"/>
    <cellStyle name="Input 2 3" xfId="693" xr:uid="{C31B4328-6CA3-49D0-B63D-271F55FF1625}"/>
    <cellStyle name="Input 2 3 2" xfId="908" xr:uid="{0DFEE8FF-3B08-4BD9-8FBA-2BF68F100F34}"/>
    <cellStyle name="Input 2 3 2 2" xfId="1621" xr:uid="{74E90777-4A20-4A6E-8FA5-65789D31824F}"/>
    <cellStyle name="Input 2 3 2 2 2" xfId="3185" xr:uid="{EDA731E2-CE25-4A54-9B61-15077D99A619}"/>
    <cellStyle name="Input 2 3 2 3" xfId="1893" xr:uid="{661C988A-2A32-4254-B802-05D61A725F9E}"/>
    <cellStyle name="Input 2 3 2 3 2" xfId="3435" xr:uid="{C84DDA36-E3E9-4332-A3DE-F4FEE197BBF2}"/>
    <cellStyle name="Input 2 3 2 4" xfId="2271" xr:uid="{68658386-7322-4FE3-ABA5-C92423DF34DD}"/>
    <cellStyle name="Input 2 3 3" xfId="1413" xr:uid="{84CC3887-6E9E-4CBF-B606-F447886B3F57}"/>
    <cellStyle name="Input 2 3 3 2" xfId="2977" xr:uid="{78CBFAE0-53F5-4465-94FB-A02DD82C529F}"/>
    <cellStyle name="Input 2 3 4" xfId="93" xr:uid="{CCCF52DD-123B-4361-883D-F9945660F407}"/>
    <cellStyle name="Input 2 3 4 2" xfId="2345" xr:uid="{A1130A9B-A6F4-4DFF-9C5C-F0003F8FD309}"/>
    <cellStyle name="Input 2 3 5" xfId="2065" xr:uid="{7E891304-D5A0-4868-8A09-3EFF8FD4E8F7}"/>
    <cellStyle name="Input 2 4" xfId="704" xr:uid="{23DB1652-B481-4A18-8D8A-8E1E8016E2AC}"/>
    <cellStyle name="Input 2 4 2" xfId="918" xr:uid="{6FD057EE-E430-4DB3-A34E-B7EB1F269209}"/>
    <cellStyle name="Input 2 4 2 2" xfId="1631" xr:uid="{EA341D1D-F409-4D23-B795-B2C7589A44C4}"/>
    <cellStyle name="Input 2 4 2 2 2" xfId="3195" xr:uid="{79A5DC60-2EE5-49BC-BC8D-C1D2C67219AB}"/>
    <cellStyle name="Input 2 4 2 3" xfId="1903" xr:uid="{A2EAB52B-2BA0-4156-B983-DC01DFE24A35}"/>
    <cellStyle name="Input 2 4 2 3 2" xfId="3445" xr:uid="{AD56A475-7BC2-488D-B278-8929A2B97BE2}"/>
    <cellStyle name="Input 2 4 2 4" xfId="2281" xr:uid="{244DBBD0-89FA-48FB-9537-D4B966B0D389}"/>
    <cellStyle name="Input 2 4 3" xfId="1424" xr:uid="{F7FBA761-9CE8-4C64-AA53-B099C74F6D6F}"/>
    <cellStyle name="Input 2 4 3 2" xfId="2988" xr:uid="{9188A51E-0647-4F47-8EB7-9F1E0323EB6A}"/>
    <cellStyle name="Input 2 4 4" xfId="1188" xr:uid="{9CE8748B-A431-43E7-899C-42823151C242}"/>
    <cellStyle name="Input 2 4 4 2" xfId="2756" xr:uid="{CA1B69FA-C6F3-4751-A40B-47594BFF1C17}"/>
    <cellStyle name="Input 2 4 5" xfId="2075" xr:uid="{2F9947F1-20DE-475A-8EA9-3FEB7F9778A7}"/>
    <cellStyle name="Input 2 5" xfId="716" xr:uid="{BD0B1103-0B81-434C-BB99-76C16D3A1ED1}"/>
    <cellStyle name="Input 2 5 2" xfId="1436" xr:uid="{2C98CDBA-57CD-49C3-A024-07A930918E8B}"/>
    <cellStyle name="Input 2 5 2 2" xfId="3000" xr:uid="{1BEAA08D-C36D-4EF4-8E24-AA8B454F6CA1}"/>
    <cellStyle name="Input 2 5 3" xfId="928" xr:uid="{ED860899-6A32-49EA-AA99-CD7FE7625D89}"/>
    <cellStyle name="Input 2 5 3 2" xfId="2508" xr:uid="{212CFB40-510F-4406-8D78-B4E640A3669B}"/>
    <cellStyle name="Input 2 5 4" xfId="2087" xr:uid="{9140E603-A07D-4880-BC9F-DE386DF38A4C}"/>
    <cellStyle name="Input 2 6" xfId="1015" xr:uid="{2186ED14-8725-4B27-A612-DAB372AA33D4}"/>
    <cellStyle name="Input 2 6 2" xfId="2586" xr:uid="{E202AA55-572D-42B7-AC02-8CCFA799BF16}"/>
    <cellStyle name="Input 2 7" xfId="1884" xr:uid="{0A5B061A-E170-4334-A302-CA1ECF8487C0}"/>
    <cellStyle name="Input 2 7 2" xfId="3426" xr:uid="{630EB29D-9FEF-4174-899C-80812B7F826E}"/>
    <cellStyle name="Input 2 8" xfId="1245" xr:uid="{883B3825-A1BE-4947-804A-BBE9BF10A42D}"/>
    <cellStyle name="Input 3" xfId="265" xr:uid="{E45E6F55-4FAA-4C93-9BBD-60C3E7F04E00}"/>
    <cellStyle name="Input 3 2" xfId="621" xr:uid="{6ADD242E-9295-43FA-ADA0-D7C37D25CFB2}"/>
    <cellStyle name="Input 3 2 2" xfId="836" xr:uid="{60020833-AAB9-48FD-AA5B-3CC46C310198}"/>
    <cellStyle name="Input 3 2 2 2" xfId="1549" xr:uid="{A6AD7BA2-C3F9-45BE-8527-B835855AAFBA}"/>
    <cellStyle name="Input 3 2 2 2 2" xfId="3113" xr:uid="{F7C18A06-18F8-4B5A-B24F-E8AA1BC8FCFC}"/>
    <cellStyle name="Input 3 2 2 3" xfId="66" xr:uid="{08D496C0-7455-4FC8-AD0E-B021A67D19CC}"/>
    <cellStyle name="Input 3 2 2 3 2" xfId="2319" xr:uid="{46CF4466-272E-49E6-B8B6-71A9212B72FE}"/>
    <cellStyle name="Input 3 2 2 4" xfId="2199" xr:uid="{C6136075-0D55-4154-998B-9D9C00883F3A}"/>
    <cellStyle name="Input 3 2 3" xfId="1341" xr:uid="{829C1499-7AF9-4FE9-B7C0-2280E2A487B3}"/>
    <cellStyle name="Input 3 2 3 2" xfId="2905" xr:uid="{03A21CFA-2AEE-4B03-8400-3E6A2650A3C3}"/>
    <cellStyle name="Input 3 2 4" xfId="1842" xr:uid="{A8C9AD26-F834-4296-A8A8-000F45F19D5D}"/>
    <cellStyle name="Input 3 2 4 2" xfId="3389" xr:uid="{CB832F95-2D99-4E2E-9E98-E0A43093EB95}"/>
    <cellStyle name="Input 3 2 5" xfId="1993" xr:uid="{D7AF2C50-846A-4E6F-99B0-B3451E0AA9A6}"/>
    <cellStyle name="Input 3 3" xfId="620" xr:uid="{BC13BCA0-D55B-43F5-AF43-AA36827ED898}"/>
    <cellStyle name="Input 3 3 2" xfId="835" xr:uid="{053ADA8A-C4F3-477E-9560-048625EEE0A6}"/>
    <cellStyle name="Input 3 3 2 2" xfId="1548" xr:uid="{17CB215E-1950-4108-A269-C81F2659EBDB}"/>
    <cellStyle name="Input 3 3 2 2 2" xfId="3112" xr:uid="{C25F32B5-FB24-4D69-BAA7-0D6077068D4A}"/>
    <cellStyle name="Input 3 3 2 3" xfId="1740" xr:uid="{B47930AE-B9FE-47AB-B2B6-22E7CE9C8A74}"/>
    <cellStyle name="Input 3 3 2 3 2" xfId="3298" xr:uid="{0E94B8D4-D501-499F-B312-68C6AAB4DB31}"/>
    <cellStyle name="Input 3 3 2 4" xfId="2198" xr:uid="{E6125AAC-4444-4B61-83B9-6AD51762271E}"/>
    <cellStyle name="Input 3 3 3" xfId="1340" xr:uid="{3563FBF2-73D8-4B4D-B762-B1A44C70C806}"/>
    <cellStyle name="Input 3 3 3 2" xfId="2904" xr:uid="{77D362A9-74E7-4AB1-AFD0-F401A1E990FB}"/>
    <cellStyle name="Input 3 3 4" xfId="1828" xr:uid="{BE18BDA5-D5AC-479F-9599-50A76132B237}"/>
    <cellStyle name="Input 3 3 4 2" xfId="3377" xr:uid="{518C13E8-9AFB-4B29-BB14-8FBC8245E11D}"/>
    <cellStyle name="Input 3 3 5" xfId="1992" xr:uid="{1C54DAD6-311E-4716-8969-492394EB3673}"/>
    <cellStyle name="Input 3 4" xfId="564" xr:uid="{6C62072A-B55E-441E-9D1E-C04C865BDAC9}"/>
    <cellStyle name="Input 3 4 2" xfId="779" xr:uid="{31B12959-258A-4822-8FC4-400FF7A2F1F8}"/>
    <cellStyle name="Input 3 4 2 2" xfId="1492" xr:uid="{00E7A654-C166-4BC6-8F23-E70DA0950F63}"/>
    <cellStyle name="Input 3 4 2 2 2" xfId="3056" xr:uid="{103ABF30-3D64-4257-8965-C3E23BA49118}"/>
    <cellStyle name="Input 3 4 2 3" xfId="1144" xr:uid="{F0BE2761-903E-4158-82C4-0DC424DD363E}"/>
    <cellStyle name="Input 3 4 2 3 2" xfId="2712" xr:uid="{603A3C7B-A86B-48CF-A436-EDB94F188953}"/>
    <cellStyle name="Input 3 4 2 4" xfId="2142" xr:uid="{55FCF3D6-C7A6-47DF-B51E-DEB45291945A}"/>
    <cellStyle name="Input 3 4 3" xfId="1284" xr:uid="{1EA8F864-CF09-4EE5-AAE6-9047F956F9D6}"/>
    <cellStyle name="Input 3 4 3 2" xfId="2848" xr:uid="{8D37F8D1-53B5-480B-98C2-B7B33CB1DA72}"/>
    <cellStyle name="Input 3 4 4" xfId="1672" xr:uid="{29B63816-0EA1-4AE6-A563-E556253F3730}"/>
    <cellStyle name="Input 3 4 4 2" xfId="3234" xr:uid="{4640FCD7-D02C-46F3-A229-05198AE26CF0}"/>
    <cellStyle name="Input 3 4 5" xfId="1936" xr:uid="{E7F595E0-1AC5-4B80-99EF-AEB8C52BD506}"/>
    <cellStyle name="Input 3 5" xfId="722" xr:uid="{C610ACF0-38A5-4857-824A-A74BFE1C81F2}"/>
    <cellStyle name="Input 3 5 2" xfId="1442" xr:uid="{15CCA8A9-7F56-4408-AA53-BD288363D8F9}"/>
    <cellStyle name="Input 3 5 2 2" xfId="3006" xr:uid="{D8D09B48-DEDF-4576-A426-78336755C45C}"/>
    <cellStyle name="Input 3 5 3" xfId="974" xr:uid="{1CA63B62-A749-4F57-8E13-4453094E6712}"/>
    <cellStyle name="Input 3 5 3 2" xfId="2551" xr:uid="{E77C1B8A-BE22-463B-BC84-D8AF385ED40D}"/>
    <cellStyle name="Input 3 5 4" xfId="2093" xr:uid="{5D79227A-3858-4F90-B06B-4BF076B34E2C}"/>
    <cellStyle name="Input 3 6" xfId="1071" xr:uid="{4F9E391A-61DD-4B9E-860B-F7137362D00B}"/>
    <cellStyle name="Input 3 6 2" xfId="2639" xr:uid="{711A1A49-72E5-436D-BF2A-C51F25170728}"/>
    <cellStyle name="Input 3 7" xfId="1423" xr:uid="{EFDAC16F-D5E6-416E-8A15-3EA627B50D15}"/>
    <cellStyle name="Input 3 7 2" xfId="2987" xr:uid="{7ED04227-7480-4A9C-B0B2-179ADFD2A792}"/>
    <cellStyle name="Input 3 8" xfId="1664" xr:uid="{E3D5929F-87C5-4D74-B930-966D1561EB68}"/>
    <cellStyle name="Input 4" xfId="376" xr:uid="{BF1678FC-2DA4-47C6-A131-BAC8DC26773D}"/>
    <cellStyle name="InputCells" xfId="26" xr:uid="{23D3EAC3-B314-418D-977C-BA3A9C5863EC}"/>
    <cellStyle name="InputCells 2" xfId="176" xr:uid="{820F3396-D5AC-4392-B07F-58E34918CB8E}"/>
    <cellStyle name="InputCells 3" xfId="227" xr:uid="{BABDD1ED-EC70-4F53-A67A-C1258708E00D}"/>
    <cellStyle name="InputCells 4" xfId="379" xr:uid="{870D9CDE-41B8-4AB5-9B16-71BD34B7602D}"/>
    <cellStyle name="InputCells_Bborder_1" xfId="177" xr:uid="{99E782A4-3417-4BF7-A700-0D49FAC29153}"/>
    <cellStyle name="InputCells12" xfId="36" xr:uid="{B9300ABF-6E18-4F5F-A164-4D30F4B01910}"/>
    <cellStyle name="InputCells12 2" xfId="178" xr:uid="{B0751725-78D4-44DE-BCE0-27A47C27E692}"/>
    <cellStyle name="InputCells12 2 2" xfId="453" xr:uid="{9CDEDA4A-73AA-46E4-9FCC-30A273BE3EF2}"/>
    <cellStyle name="InputCells12 2 2 2" xfId="627" xr:uid="{986E264E-71D6-4A55-9BF6-5E7BAB74EB0C}"/>
    <cellStyle name="InputCells12 2 2 2 2" xfId="842" xr:uid="{4E9D57CB-1B92-4E90-B5DC-3A210FD6101D}"/>
    <cellStyle name="InputCells12 2 2 2 2 2" xfId="1555" xr:uid="{994F8FF1-FB90-45FF-A403-63BE9C0FE70A}"/>
    <cellStyle name="InputCells12 2 2 2 2 2 2" xfId="3119" xr:uid="{B9870259-6334-4E51-8FB2-3622E989CFA0}"/>
    <cellStyle name="InputCells12 2 2 2 2 3" xfId="1801" xr:uid="{D0404BC5-786E-4CED-A6CA-159931981638}"/>
    <cellStyle name="InputCells12 2 2 2 2 3 2" xfId="3353" xr:uid="{E42755BF-E040-4B04-BE1A-08FF5E551A8C}"/>
    <cellStyle name="InputCells12 2 2 2 2 4" xfId="2205" xr:uid="{0851113D-2BA6-44A9-982C-3EEBBBCE5C9E}"/>
    <cellStyle name="InputCells12 2 2 2 3" xfId="1347" xr:uid="{BE64D6BD-BCF0-40E9-B0C0-B5C2E59C98D4}"/>
    <cellStyle name="InputCells12 2 2 2 3 2" xfId="2911" xr:uid="{782EAC55-C086-4A5A-8A57-66A3A82770EB}"/>
    <cellStyle name="InputCells12 2 2 2 4" xfId="1184" xr:uid="{AA69B967-7096-45D0-8C63-2E18347178BC}"/>
    <cellStyle name="InputCells12 2 2 2 4 2" xfId="2752" xr:uid="{ED5918E5-3B68-4321-9C9D-A733A6C7F625}"/>
    <cellStyle name="InputCells12 2 2 2 5" xfId="1999" xr:uid="{ED71999B-1FC2-4005-8050-3AB83B502532}"/>
    <cellStyle name="InputCells12 2 2 3" xfId="752" xr:uid="{5AD6C090-6FC4-46E8-85A2-5B952592B652}"/>
    <cellStyle name="InputCells12 2 2 3 2" xfId="1465" xr:uid="{761BE10E-1732-49C3-99E9-35515C50F3A9}"/>
    <cellStyle name="InputCells12 2 2 3 2 2" xfId="3029" xr:uid="{3914793B-B6CE-4798-AEC6-9B4F34B67D64}"/>
    <cellStyle name="InputCells12 2 2 3 3" xfId="1881" xr:uid="{A02E4F7E-AF71-45D5-AA7B-42EA0C8278FF}"/>
    <cellStyle name="InputCells12 2 2 3 3 2" xfId="3423" xr:uid="{F18D0C2D-0CB0-4F2F-BD38-842ACDD13047}"/>
    <cellStyle name="InputCells12 2 2 3 4" xfId="2115" xr:uid="{CD7CA579-8638-45D8-83DA-5DB347A5CD05}"/>
    <cellStyle name="InputCells12 2 3" xfId="312" xr:uid="{DA005756-C28F-4717-91DF-1B53EE783CE8}"/>
    <cellStyle name="InputCells12 2 3 2" xfId="650" xr:uid="{2161313A-CF47-471A-AE78-A6423865ED89}"/>
    <cellStyle name="InputCells12 2 3 2 2" xfId="865" xr:uid="{1C35EB2D-6011-4272-9F78-AF5BF5D24ECD}"/>
    <cellStyle name="InputCells12 2 3 2 2 2" xfId="1578" xr:uid="{91683BDE-04E5-4F97-BD1D-2733DD686D5C}"/>
    <cellStyle name="InputCells12 2 3 2 2 2 2" xfId="3142" xr:uid="{94CEE3B6-A767-423D-8614-B0757CDAEEA3}"/>
    <cellStyle name="InputCells12 2 3 2 2 3" xfId="1139" xr:uid="{12761400-4521-4F3D-8D22-3E35C811B04A}"/>
    <cellStyle name="InputCells12 2 3 2 2 3 2" xfId="2707" xr:uid="{5FFDC9D0-22B7-44E6-816D-722B2969C47B}"/>
    <cellStyle name="InputCells12 2 3 2 2 4" xfId="2228" xr:uid="{B035DBF7-C5F6-4E25-A57C-9A511D97C930}"/>
    <cellStyle name="InputCells12 2 3 2 3" xfId="1370" xr:uid="{5D5DB4CD-C07B-48AA-8552-F22B80891538}"/>
    <cellStyle name="InputCells12 2 3 2 3 2" xfId="2934" xr:uid="{45CCBCA9-3322-4041-8E2B-1874235DF6AF}"/>
    <cellStyle name="InputCells12 2 3 2 4" xfId="1729" xr:uid="{0C791DE9-DFC6-4D2C-A931-396398187AEA}"/>
    <cellStyle name="InputCells12 2 3 2 4 2" xfId="3288" xr:uid="{3C3F8C83-27CA-43AD-8B1B-C45709307830}"/>
    <cellStyle name="InputCells12 2 3 2 5" xfId="2022" xr:uid="{141FC211-E093-494B-84B4-4A550575343E}"/>
    <cellStyle name="InputCells12 2 3 3" xfId="573" xr:uid="{CFCDA457-2B6B-4D37-B224-49EB2DD2E47B}"/>
    <cellStyle name="InputCells12 2 3 3 2" xfId="788" xr:uid="{10DEB975-E0A2-49C6-91E8-8A495F547758}"/>
    <cellStyle name="InputCells12 2 3 3 2 2" xfId="1501" xr:uid="{94EAE9C6-84A7-494F-B869-DEE57F897146}"/>
    <cellStyle name="InputCells12 2 3 3 2 2 2" xfId="3065" xr:uid="{D2AABADB-D6E9-48CB-A420-A7B59A24B18B}"/>
    <cellStyle name="InputCells12 2 3 3 2 3" xfId="1652" xr:uid="{C18065C9-467B-4F7F-99B5-A67A91C9D3FB}"/>
    <cellStyle name="InputCells12 2 3 3 2 3 2" xfId="3216" xr:uid="{B36558C9-7EC9-4244-85E1-AB7A3A78C0D9}"/>
    <cellStyle name="InputCells12 2 3 3 2 4" xfId="2151" xr:uid="{DD719F70-98F0-4F21-A9EE-7BF5C04627CD}"/>
    <cellStyle name="InputCells12 2 3 3 3" xfId="1293" xr:uid="{EAAE4837-2183-4E3F-8E6C-F4E26FE83C1B}"/>
    <cellStyle name="InputCells12 2 3 3 3 2" xfId="2857" xr:uid="{33E3E058-C358-4CDE-B902-F75967DF7331}"/>
    <cellStyle name="InputCells12 2 3 3 4" xfId="1043" xr:uid="{1227DE55-9A0E-4479-8CF7-B985261AE921}"/>
    <cellStyle name="InputCells12 2 3 3 4 2" xfId="2613" xr:uid="{82BAAE21-2DEF-4018-99AD-304AE0126E9A}"/>
    <cellStyle name="InputCells12 2 3 3 5" xfId="1945" xr:uid="{E62600E9-3757-4C47-AC3F-05C78B26B10D}"/>
    <cellStyle name="InputCells12 2 3 4" xfId="689" xr:uid="{5C0E444C-8C74-4A7D-8568-76B8AA75E267}"/>
    <cellStyle name="InputCells12 2 3 4 2" xfId="904" xr:uid="{E9730963-904C-4D4D-BEC7-D6657C48CAD0}"/>
    <cellStyle name="InputCells12 2 3 4 2 2" xfId="1617" xr:uid="{B28345C8-1FC9-4BF0-AF8A-8BFF89B9D696}"/>
    <cellStyle name="InputCells12 2 3 4 2 2 2" xfId="3181" xr:uid="{C8E11C47-AA43-4A3A-AC77-B1EE47DAF4C5}"/>
    <cellStyle name="InputCells12 2 3 4 2 3" xfId="1889" xr:uid="{26E87FC3-68DD-4161-910F-CB22AB411514}"/>
    <cellStyle name="InputCells12 2 3 4 2 3 2" xfId="3431" xr:uid="{82F8E4C0-869C-4F7B-B551-F18A78576795}"/>
    <cellStyle name="InputCells12 2 3 4 2 4" xfId="2267" xr:uid="{F104763D-8FCF-41A6-9CD5-CC8F8A7F5973}"/>
    <cellStyle name="InputCells12 2 3 4 3" xfId="1409" xr:uid="{459E9BDE-D194-41AB-BFD6-67AE66A1F4BD}"/>
    <cellStyle name="InputCells12 2 3 4 3 2" xfId="2973" xr:uid="{297039F1-82CC-4ADA-8664-471A8314773A}"/>
    <cellStyle name="InputCells12 2 3 4 4" xfId="1185" xr:uid="{356D0D47-C54C-4229-B7A1-07483A3BA333}"/>
    <cellStyle name="InputCells12 2 3 4 4 2" xfId="2753" xr:uid="{237921DA-D07A-47F3-AB07-5C9A34587A78}"/>
    <cellStyle name="InputCells12 2 3 4 5" xfId="2061" xr:uid="{D88D44C4-17F0-4E78-B847-F7ADDEAA308F}"/>
    <cellStyle name="InputCells12 2 3 5" xfId="1109" xr:uid="{766CA799-C91F-4DD0-8FA5-4D16D09274D9}"/>
    <cellStyle name="InputCells12 2 3 5 2" xfId="2677" xr:uid="{2484409B-70DC-46C3-B297-A6CE663586F8}"/>
    <cellStyle name="InputCells12 2 3 6" xfId="1234" xr:uid="{F250C9C9-2DF5-4334-BF0D-B22911CE22FC}"/>
    <cellStyle name="InputCells12 2 3 6 2" xfId="2800" xr:uid="{4DEA797F-6684-4C19-A002-FA666C9B056D}"/>
    <cellStyle name="InputCells12 2 3 7" xfId="940" xr:uid="{25853F75-F23A-4FDC-A04D-92D562651212}"/>
    <cellStyle name="InputCells12 3" xfId="452" xr:uid="{B12DB979-8EEB-4E03-963E-51A256B0BA91}"/>
    <cellStyle name="InputCells12 3 2" xfId="557" xr:uid="{D1DA3F02-0716-40A3-9AF2-DA91361E83E2}"/>
    <cellStyle name="InputCells12 3 2 2" xfId="772" xr:uid="{0E5105DB-9832-4CD0-A47F-11C942DF7753}"/>
    <cellStyle name="InputCells12 3 2 2 2" xfId="1485" xr:uid="{458731F3-3E68-43DA-861C-22DB3BDE5B6F}"/>
    <cellStyle name="InputCells12 3 2 2 2 2" xfId="3049" xr:uid="{D6B1B0C9-0123-4562-8EB3-FF856ED8B959}"/>
    <cellStyle name="InputCells12 3 2 2 3" xfId="1230" xr:uid="{CA185AAB-EB7A-4A56-B722-D83C53BB42C9}"/>
    <cellStyle name="InputCells12 3 2 2 3 2" xfId="2797" xr:uid="{341B70FF-CA1B-496C-9887-9595109DE9E9}"/>
    <cellStyle name="InputCells12 3 2 2 4" xfId="2135" xr:uid="{5A5C0486-41F8-49E1-886F-E1B44F865D64}"/>
    <cellStyle name="InputCells12 3 2 3" xfId="1277" xr:uid="{6B68BCC4-C052-4271-8DCB-8CE688A7DFEC}"/>
    <cellStyle name="InputCells12 3 2 3 2" xfId="2841" xr:uid="{989374BC-6A88-4440-8244-D360A053D5E7}"/>
    <cellStyle name="InputCells12 3 2 4" xfId="1820" xr:uid="{EB709901-63C9-4655-ABA0-B185C744C84B}"/>
    <cellStyle name="InputCells12 3 2 4 2" xfId="3369" xr:uid="{7F7A1E07-95C8-4601-AA52-A1896BAFA1E1}"/>
    <cellStyle name="InputCells12 3 2 5" xfId="1929" xr:uid="{74DC1542-FFC0-4F84-9AD7-F9AE003FC87F}"/>
    <cellStyle name="InputCells12 3 3" xfId="751" xr:uid="{3A023354-1868-44CF-8BB2-65009CC59402}"/>
    <cellStyle name="InputCells12 3 3 2" xfId="1464" xr:uid="{2CBB2D13-3E38-4778-B416-6EDD85DBE6C8}"/>
    <cellStyle name="InputCells12 3 3 2 2" xfId="3028" xr:uid="{3C8401AC-E291-4B98-A1FE-E4C403C0A865}"/>
    <cellStyle name="InputCells12 3 3 3" xfId="1692" xr:uid="{9C1B6815-9604-43AE-8973-B764123C8D28}"/>
    <cellStyle name="InputCells12 3 3 3 2" xfId="3252" xr:uid="{E6BF1C9D-0797-46B0-A204-A0C332286F98}"/>
    <cellStyle name="InputCells12 3 3 4" xfId="2114" xr:uid="{DBC3D622-0199-487E-A243-0487373FD900}"/>
    <cellStyle name="InputCells12 4" xfId="311" xr:uid="{8F8C794D-1BA1-49AB-A12F-CBD5EF51A08F}"/>
    <cellStyle name="InputCells12 4 2" xfId="649" xr:uid="{F1E5D81F-891D-48BB-A057-61EAD70C65A6}"/>
    <cellStyle name="InputCells12 4 2 2" xfId="864" xr:uid="{4048AE9C-42D5-491B-87A7-05681F32F21C}"/>
    <cellStyle name="InputCells12 4 2 2 2" xfId="1577" xr:uid="{0BC0F3EF-267A-44E1-AD3B-82397211FA20}"/>
    <cellStyle name="InputCells12 4 2 2 2 2" xfId="3141" xr:uid="{2AB77A07-D712-41DB-941E-A9FAB7929506}"/>
    <cellStyle name="InputCells12 4 2 2 3" xfId="1862" xr:uid="{66E3EDFD-47EF-4738-BF53-2D5B47051E70}"/>
    <cellStyle name="InputCells12 4 2 2 3 2" xfId="3406" xr:uid="{B9B8B0AF-1BDE-42D8-8039-D692AA4BE9AE}"/>
    <cellStyle name="InputCells12 4 2 2 4" xfId="2227" xr:uid="{01B8DD9C-D9E5-4896-84EA-18511695670E}"/>
    <cellStyle name="InputCells12 4 2 3" xfId="1369" xr:uid="{F76D6C92-71F3-4B48-8EDE-11DEAE161AD8}"/>
    <cellStyle name="InputCells12 4 2 3 2" xfId="2933" xr:uid="{D323658F-AD3A-4274-BD85-912B223829E9}"/>
    <cellStyle name="InputCells12 4 2 4" xfId="1189" xr:uid="{001775D5-ADE3-4011-B650-D0E8D38691C4}"/>
    <cellStyle name="InputCells12 4 2 4 2" xfId="2757" xr:uid="{F32882DE-3752-4D3C-BF79-C147126467A5}"/>
    <cellStyle name="InputCells12 4 2 5" xfId="2021" xr:uid="{71E58ADF-160A-4C36-9070-EA1C766360F7}"/>
    <cellStyle name="InputCells12 4 3" xfId="574" xr:uid="{360788CA-3269-49F8-BF8E-1B1436EE702B}"/>
    <cellStyle name="InputCells12 4 3 2" xfId="789" xr:uid="{4292DA0C-16DF-4D52-88F8-410C15083380}"/>
    <cellStyle name="InputCells12 4 3 2 2" xfId="1502" xr:uid="{86CC9989-4B17-4616-AFBE-B89F695D774B}"/>
    <cellStyle name="InputCells12 4 3 2 2 2" xfId="3066" xr:uid="{4D4B5F27-C450-48F4-A370-4C1F97835A6C}"/>
    <cellStyle name="InputCells12 4 3 2 3" xfId="1227" xr:uid="{EFA74852-BE59-4156-A0F6-03631B072B47}"/>
    <cellStyle name="InputCells12 4 3 2 3 2" xfId="2794" xr:uid="{FCCEE86F-B2F3-4CDD-87CD-C37CCAC4E889}"/>
    <cellStyle name="InputCells12 4 3 2 4" xfId="2152" xr:uid="{694DEEFA-0862-452E-8FA0-0F64467C39CB}"/>
    <cellStyle name="InputCells12 4 3 3" xfId="1294" xr:uid="{C89DCDDF-AC6C-4E3B-AD71-9E133D83B116}"/>
    <cellStyle name="InputCells12 4 3 3 2" xfId="2858" xr:uid="{31EE93CD-AE08-4614-B885-932E80A87AB2}"/>
    <cellStyle name="InputCells12 4 3 4" xfId="1007" xr:uid="{6876FF77-CA37-4492-B22D-1358E062F089}"/>
    <cellStyle name="InputCells12 4 3 4 2" xfId="2578" xr:uid="{35158161-069C-415C-B384-F0EA4F0C60A0}"/>
    <cellStyle name="InputCells12 4 3 5" xfId="1946" xr:uid="{0E853ACD-F8F4-4D60-A4D3-CC27C1DC66CF}"/>
    <cellStyle name="InputCells12 4 4" xfId="548" xr:uid="{126C655F-BA6F-4FAD-9FF1-B510219CB677}"/>
    <cellStyle name="InputCells12 4 4 2" xfId="763" xr:uid="{E215D245-6CA6-48AC-A66B-03AAC6054581}"/>
    <cellStyle name="InputCells12 4 4 2 2" xfId="1476" xr:uid="{452C577A-C973-4FC7-92C3-FD8B8DB5BF99}"/>
    <cellStyle name="InputCells12 4 4 2 2 2" xfId="3040" xr:uid="{1F54697C-8D14-4A6D-8A5B-510A39181D6C}"/>
    <cellStyle name="InputCells12 4 4 2 3" xfId="1215" xr:uid="{4CBC2CA6-8323-46C2-9D3A-B936C69FC1D1}"/>
    <cellStyle name="InputCells12 4 4 2 3 2" xfId="2782" xr:uid="{F1EA666E-278B-4B43-83BC-095512844932}"/>
    <cellStyle name="InputCells12 4 4 2 4" xfId="2126" xr:uid="{51D2955E-B202-42D6-BD30-31203F11250A}"/>
    <cellStyle name="InputCells12 4 4 3" xfId="1268" xr:uid="{3E82043F-C517-4615-91FC-7A485F67C483}"/>
    <cellStyle name="InputCells12 4 4 3 2" xfId="2832" xr:uid="{E7C7016F-B0A3-40CD-A533-C5CAFEBECE80}"/>
    <cellStyle name="InputCells12 4 4 4" xfId="1651" xr:uid="{A467A0FE-3109-4836-A4C1-D3E340EC3EBD}"/>
    <cellStyle name="InputCells12 4 4 4 2" xfId="3215" xr:uid="{DF98067B-CA1A-4963-88EA-604E59DDC579}"/>
    <cellStyle name="InputCells12 4 4 5" xfId="1920" xr:uid="{1847250B-3D73-479A-9C77-B63F8DE71DFE}"/>
    <cellStyle name="InputCells12 4 5" xfId="1108" xr:uid="{DE6A5516-8999-47CF-9828-6B195B73C26A}"/>
    <cellStyle name="InputCells12 4 5 2" xfId="2676" xr:uid="{E41AC3A9-2CD5-42F4-BD74-4FE26B5F2050}"/>
    <cellStyle name="InputCells12 4 6" xfId="1800" xr:uid="{B351F016-5141-4220-8CCB-07E138DA273E}"/>
    <cellStyle name="InputCells12 4 6 2" xfId="3352" xr:uid="{5D460F00-BF3F-49CE-A43C-C831B4FB38B7}"/>
    <cellStyle name="InputCells12 4 7" xfId="34" xr:uid="{18F04F6F-5D04-409E-85D7-4063E4111B43}"/>
    <cellStyle name="InputCells12 5" xfId="106" xr:uid="{974CCAFE-F20B-4D5A-9FD5-492576EB52FE}"/>
    <cellStyle name="InputCells12 5 2" xfId="2356" xr:uid="{96C5359B-1E64-45C0-A8B5-A4E4D519D5CB}"/>
    <cellStyle name="InputCells12_BBorder" xfId="44" xr:uid="{157AFE81-D09A-4A57-833D-BAB43BB5245C}"/>
    <cellStyle name="IntCells" xfId="179" xr:uid="{01374847-8BE6-499A-8957-215073EB3648}"/>
    <cellStyle name="KP_thin_border_dark_grey" xfId="54" xr:uid="{1C6B230C-A467-4670-A8E6-700E0ECFE173}"/>
    <cellStyle name="Linked Cell 2" xfId="180" xr:uid="{B4223A48-BAD8-47A0-92F2-2631D6C271CC}"/>
    <cellStyle name="Linked Cell 3" xfId="266" xr:uid="{74AED103-6E32-4CB8-AA4E-A315A4DB15AF}"/>
    <cellStyle name="Linked Cell 4" xfId="401" xr:uid="{507A98A9-0030-4A9F-9C15-DF3F14CCD57B}"/>
    <cellStyle name="Neutral 2" xfId="181" xr:uid="{A8448A03-8901-462E-B102-865F60EDCD4B}"/>
    <cellStyle name="Neutral 3" xfId="267" xr:uid="{01AF4AFF-EB0F-4EBC-BA18-60C8F0ED27EC}"/>
    <cellStyle name="Normaali 2" xfId="182" xr:uid="{645765D6-D253-4A83-BDA3-C36DD9A17E9C}"/>
    <cellStyle name="Normaali 2 2" xfId="183" xr:uid="{E4027BB3-A95A-4E8F-B168-BCED9CD983A3}"/>
    <cellStyle name="Normal" xfId="0" builtinId="0" customBuiltin="1"/>
    <cellStyle name="Normal 10" xfId="404" xr:uid="{C9F0061A-8273-4F86-9B8C-6E8A87DBA68F}"/>
    <cellStyle name="Normal 10 2" xfId="473" xr:uid="{90E4F774-5FF6-4759-B447-C459F1CD0D99}"/>
    <cellStyle name="Normal 10 2 2" xfId="2436" xr:uid="{889E74D8-A531-45A6-BEE1-136CE61A3FC0}"/>
    <cellStyle name="Normal 10 3" xfId="2423" xr:uid="{4608EB34-9627-4746-9AE9-022D31FB38C9}"/>
    <cellStyle name="Normal 11" xfId="432" xr:uid="{D7C271AC-4A59-4EAD-BC3A-F11096BF3FFC}"/>
    <cellStyle name="Normal 11 2" xfId="474" xr:uid="{F67423BA-D407-4AD6-9ED7-EFFB65B0008A}"/>
    <cellStyle name="Normal 11 2 2" xfId="2437" xr:uid="{E56905D5-F78C-47EA-9509-2E12C842ABB6}"/>
    <cellStyle name="Normal 11 3" xfId="2427" xr:uid="{9EF69086-3A5F-4E63-B962-019D70ED50C1}"/>
    <cellStyle name="Normal 12" xfId="543" xr:uid="{3128F217-57E8-4C6B-BBE7-9B4839734600}"/>
    <cellStyle name="Normal 12 2" xfId="703" xr:uid="{E0FC66FB-8D88-4D6D-BBA1-4DCB8A0A765D}"/>
    <cellStyle name="Normal 13" xfId="17" xr:uid="{5286BDF5-7A53-4F08-983B-9F69C35F51C2}"/>
    <cellStyle name="Normal 13 2" xfId="2305" xr:uid="{288E7739-4BC8-41DE-8D5E-D7D2E428F920}"/>
    <cellStyle name="Normal 14" xfId="3473" xr:uid="{33A0C1E6-D413-4EFE-B8AB-5E57528A4D59}"/>
    <cellStyle name="Normal 15" xfId="3475" xr:uid="{2DA9FB96-1E11-4A15-9424-CD2E82365738}"/>
    <cellStyle name="Normal 2" xfId="3" xr:uid="{00000000-0005-0000-0000-00000D000000}"/>
    <cellStyle name="Normal 2 2" xfId="184" xr:uid="{904DE2B0-A260-4B23-9C92-B42FF44C7846}"/>
    <cellStyle name="Normal 2 2 2" xfId="185" xr:uid="{29CD96AA-41B9-4F37-B208-89CEA2170381}"/>
    <cellStyle name="Normal 2 3" xfId="186" xr:uid="{059EDC3C-BFA2-4D27-8B6A-5C38CCA7ABFE}"/>
    <cellStyle name="Normal 2 3 2" xfId="454" xr:uid="{E81ED349-4ED3-443C-8FF2-3EA4B9A87DBA}"/>
    <cellStyle name="Normal 2 3 2 2" xfId="2429" xr:uid="{BB29BF8C-B4CC-4FAB-806D-C2F5DD627A32}"/>
    <cellStyle name="Normal 2 3 3" xfId="2361" xr:uid="{D6A6296B-4D44-40F7-95DF-6DDD274BDA71}"/>
    <cellStyle name="Normal 2 4" xfId="58" xr:uid="{0AAC7947-BE94-4567-8F90-E440A1FAC1A5}"/>
    <cellStyle name="Normal 2 5" xfId="21" xr:uid="{141919B2-2E53-44E4-BA36-2C8E7CD99A11}"/>
    <cellStyle name="Normal 3" xfId="16" xr:uid="{00000000-0005-0000-0000-00000E000000}"/>
    <cellStyle name="Normal 3 2" xfId="187" xr:uid="{D9EB580C-39B8-4F06-87EA-8227BDB4DC93}"/>
    <cellStyle name="Normal 3 2 2" xfId="59" xr:uid="{38A1776C-4B92-4D93-886D-65D5CD88DBDF}"/>
    <cellStyle name="Normal 3 3" xfId="228" xr:uid="{4624C03E-8DE4-4AF8-AE05-05EDB50F1957}"/>
    <cellStyle name="Normal 3 4" xfId="390" xr:uid="{2C058147-1CC7-47D4-8B3A-14E50203B106}"/>
    <cellStyle name="Normal 3 5" xfId="55" xr:uid="{D1352E84-D5E4-4474-A9E9-D114AC0B28D7}"/>
    <cellStyle name="Normal 4" xfId="188" xr:uid="{41600A2E-8EDD-447A-A139-BF586D178456}"/>
    <cellStyle name="Normal 4 2" xfId="189" xr:uid="{153B386E-743E-43F1-B7FE-BFFDDD42654C}"/>
    <cellStyle name="Normal 4 2 2" xfId="190" xr:uid="{5506659A-93FA-44FF-99DC-A01320974CA3}"/>
    <cellStyle name="Normal 4 2 3" xfId="455" xr:uid="{BDF4FE1A-2B4C-41AE-8105-1492A3534DAD}"/>
    <cellStyle name="Normal 4 3" xfId="229" xr:uid="{4F91C3AF-BD0B-4C09-8486-BE2B5DBC6862}"/>
    <cellStyle name="Normal 4 3 2" xfId="456" xr:uid="{B5D95825-10B0-426A-B243-41D132A7831C}"/>
    <cellStyle name="Normal 5" xfId="191" xr:uid="{2A27691D-B138-4C59-98F0-E86296E75ABD}"/>
    <cellStyle name="Normal 5 2" xfId="322" xr:uid="{C2742F8A-F2B5-4B72-9387-011B2DD358AE}"/>
    <cellStyle name="Normal 5 2 2" xfId="329" xr:uid="{350331F6-9DB7-4852-AAFD-DEAE9B4FFA8F}"/>
    <cellStyle name="Normal 5 2 2 2" xfId="335" xr:uid="{8EFD41F7-01EC-4DD7-8DDB-4BD512B5362D}"/>
    <cellStyle name="Normal 5 2 2 2 2" xfId="350" xr:uid="{DF914105-8E08-4FD1-9615-44CB79F1D848}"/>
    <cellStyle name="Normal 5 2 2 2 2 2" xfId="479" xr:uid="{9724F555-D784-440D-AEA0-01CB9667A73C}"/>
    <cellStyle name="Normal 5 2 2 2 2 2 2" xfId="2442" xr:uid="{367D6031-6ABE-4A86-8133-A3400386178B}"/>
    <cellStyle name="Normal 5 2 2 2 2 3" xfId="2396" xr:uid="{84D78183-73D3-4A2D-BF61-744DB361EFFF}"/>
    <cellStyle name="Normal 5 2 2 2 3" xfId="478" xr:uid="{F60BBD0E-FC44-4AE5-B62E-8CF366991BEB}"/>
    <cellStyle name="Normal 5 2 2 2 3 2" xfId="2441" xr:uid="{F719D281-CBC2-456A-A112-C2E0DE3957AA}"/>
    <cellStyle name="Normal 5 2 2 2 4" xfId="2381" xr:uid="{3A4DFC19-68B2-403C-B2AF-896289B8D1CE}"/>
    <cellStyle name="Normal 5 2 2 3" xfId="349" xr:uid="{7C9D0870-E1BF-4F34-B358-B84ED09C91DF}"/>
    <cellStyle name="Normal 5 2 2 3 2" xfId="480" xr:uid="{EA2AA38A-A866-48CA-93DF-2FF413F73F21}"/>
    <cellStyle name="Normal 5 2 2 3 2 2" xfId="2443" xr:uid="{A1D4B44A-DC8D-4E1C-8FE0-710908442BF6}"/>
    <cellStyle name="Normal 5 2 2 3 3" xfId="2395" xr:uid="{94927453-8AB7-49A9-B25E-C8180EED5F46}"/>
    <cellStyle name="Normal 5 2 2 4" xfId="477" xr:uid="{40D64E32-C1BF-4DC3-BA18-00703C8ACA04}"/>
    <cellStyle name="Normal 5 2 2 4 2" xfId="2440" xr:uid="{7212917B-3A23-41FB-91AA-30D2B79AB281}"/>
    <cellStyle name="Normal 5 2 2 5" xfId="2375" xr:uid="{903515F6-FC75-406E-8EB2-E85F6EA49CCE}"/>
    <cellStyle name="Normal 5 2 3" xfId="334" xr:uid="{AA1110A9-9365-439D-B9B4-6E9AC32499CC}"/>
    <cellStyle name="Normal 5 2 3 2" xfId="351" xr:uid="{16D8B633-33F1-4B7B-8875-EB0A6986FCED}"/>
    <cellStyle name="Normal 5 2 3 2 2" xfId="482" xr:uid="{AC25004C-FEB0-46B6-9D8D-F740CC19F84E}"/>
    <cellStyle name="Normal 5 2 3 2 2 2" xfId="2445" xr:uid="{66B2CC61-4DD4-447E-A7DC-086A9FFB945C}"/>
    <cellStyle name="Normal 5 2 3 2 3" xfId="2397" xr:uid="{520DEB59-1B99-4D72-9979-042647DDC9CF}"/>
    <cellStyle name="Normal 5 2 3 3" xfId="481" xr:uid="{75E3E50D-5A2D-47D1-B31C-80321CB04FBD}"/>
    <cellStyle name="Normal 5 2 3 3 2" xfId="2444" xr:uid="{B4A8AE68-1D8B-4E11-9A76-CFA9FB856650}"/>
    <cellStyle name="Normal 5 2 3 4" xfId="2380" xr:uid="{DD430F3D-3508-458C-B880-E20EE533FF46}"/>
    <cellStyle name="Normal 5 2 4" xfId="348" xr:uid="{5F4656E9-B24F-412A-8AB0-D1CC15773ECE}"/>
    <cellStyle name="Normal 5 2 4 2" xfId="483" xr:uid="{10AAC166-00B4-4545-BC6D-DB00EDBEB6C2}"/>
    <cellStyle name="Normal 5 2 4 2 2" xfId="2446" xr:uid="{425C4FEC-2F99-4C02-88FC-D82DCDD42312}"/>
    <cellStyle name="Normal 5 2 4 3" xfId="2394" xr:uid="{DC6766F8-CE12-4B11-9E2F-113CB4679EAE}"/>
    <cellStyle name="Normal 5 2 5" xfId="457" xr:uid="{E0A21CA1-1C2A-4CE0-A7B7-D1C1D2CAFFD0}"/>
    <cellStyle name="Normal 5 2 5 2" xfId="484" xr:uid="{7F171D51-F4D7-42B8-947A-A93DE856A2F2}"/>
    <cellStyle name="Normal 5 2 5 2 2" xfId="2447" xr:uid="{6AB6CB10-C901-4B22-980C-ECDB36EF5D7F}"/>
    <cellStyle name="Normal 5 2 5 3" xfId="2430" xr:uid="{FD419D85-0F24-41C3-810E-9B5C96F7859F}"/>
    <cellStyle name="Normal 5 2 6" xfId="476" xr:uid="{C5871523-3334-4E82-B6A5-CF76A022823B}"/>
    <cellStyle name="Normal 5 2 6 2" xfId="2439" xr:uid="{B6B4554E-FFC7-4272-9D0F-83031303D466}"/>
    <cellStyle name="Normal 5 2 7" xfId="2368" xr:uid="{B21AAE13-A9FC-4807-8B03-5E970E80325A}"/>
    <cellStyle name="Normal 5 3" xfId="326" xr:uid="{52C51CA3-86A1-4C47-8AF3-9C7651ED7952}"/>
    <cellStyle name="Normal 5 3 2" xfId="336" xr:uid="{424065FB-6856-437F-BA4B-F974ED56FF78}"/>
    <cellStyle name="Normal 5 3 2 2" xfId="353" xr:uid="{6B76F1CD-E39D-4FAB-A8FA-3174B2AE8F19}"/>
    <cellStyle name="Normal 5 3 2 2 2" xfId="487" xr:uid="{AC66D150-CAC6-4928-8917-F2F71A845C1A}"/>
    <cellStyle name="Normal 5 3 2 2 2 2" xfId="2450" xr:uid="{1789795F-C2CC-404B-A75D-A0ED20BF531C}"/>
    <cellStyle name="Normal 5 3 2 2 3" xfId="2399" xr:uid="{11F6381F-F0A3-40B3-8D0C-EE7D1575BD27}"/>
    <cellStyle name="Normal 5 3 2 3" xfId="486" xr:uid="{510BD2F5-1A3C-4FE9-B46F-0A29288C9F24}"/>
    <cellStyle name="Normal 5 3 2 3 2" xfId="2449" xr:uid="{8D5B6F15-A4FA-4D50-8090-75F13E5D3C3A}"/>
    <cellStyle name="Normal 5 3 2 4" xfId="2382" xr:uid="{6B34FBAF-FE47-4916-9946-4216F0ADBC53}"/>
    <cellStyle name="Normal 5 3 3" xfId="352" xr:uid="{24272E6D-E500-479D-A797-4819DB6D4974}"/>
    <cellStyle name="Normal 5 3 3 2" xfId="488" xr:uid="{0C9043B6-0F53-443C-9543-F8202412EF8C}"/>
    <cellStyle name="Normal 5 3 3 2 2" xfId="2451" xr:uid="{A839F011-8155-4610-B944-88FC89A052CB}"/>
    <cellStyle name="Normal 5 3 3 3" xfId="2398" xr:uid="{0006C7A7-1F23-4A7E-B08D-EF9D74135478}"/>
    <cellStyle name="Normal 5 3 4" xfId="485" xr:uid="{BB6714A8-AD0C-4569-AAC6-3CCAC473E418}"/>
    <cellStyle name="Normal 5 3 4 2" xfId="2448" xr:uid="{14FA4D80-BBCB-490F-A69F-CBFEA24E0F6A}"/>
    <cellStyle name="Normal 5 3 5" xfId="2372" xr:uid="{9600F424-C7D2-448E-B443-7F436AD9666F}"/>
    <cellStyle name="Normal 5 4" xfId="333" xr:uid="{35807DB0-918D-4E74-A835-8A3511C8CEC0}"/>
    <cellStyle name="Normal 5 4 2" xfId="354" xr:uid="{AE33D416-C483-4632-9AB5-1E9C70146452}"/>
    <cellStyle name="Normal 5 4 2 2" xfId="490" xr:uid="{F9129580-2703-4569-8832-F63F0F053346}"/>
    <cellStyle name="Normal 5 4 2 2 2" xfId="2453" xr:uid="{8F9109BA-3A3C-4160-B891-A0D2B3F316A1}"/>
    <cellStyle name="Normal 5 4 2 3" xfId="2400" xr:uid="{A5782E46-95CE-4DD0-A4DB-E79600F80B79}"/>
    <cellStyle name="Normal 5 4 3" xfId="489" xr:uid="{4F11EE93-4C8C-4722-8035-4AA391D8BCD5}"/>
    <cellStyle name="Normal 5 4 3 2" xfId="2452" xr:uid="{22B46F69-B45C-4514-A79A-ED096E69BEF8}"/>
    <cellStyle name="Normal 5 4 4" xfId="2379" xr:uid="{DABDFEEE-78BC-46CD-864A-22E6FFD2B914}"/>
    <cellStyle name="Normal 5 5" xfId="347" xr:uid="{6786BC1E-1455-40A5-97D0-3F54E6BA537D}"/>
    <cellStyle name="Normal 5 5 2" xfId="491" xr:uid="{8525BBB9-A6CA-45BB-A7F6-037F1A75AB04}"/>
    <cellStyle name="Normal 5 5 2 2" xfId="2454" xr:uid="{A81FD36E-A34D-4E54-AB9E-486B84AA294C}"/>
    <cellStyle name="Normal 5 5 3" xfId="2393" xr:uid="{B6D7FEEC-5122-4C2A-81D6-D39E970F83D8}"/>
    <cellStyle name="Normal 5 6" xfId="391" xr:uid="{B590EA6B-DD12-45C5-B516-81E383565FBB}"/>
    <cellStyle name="Normal 5 7" xfId="475" xr:uid="{475C9D31-9E94-4DD8-81FD-CC89BFEAFFF6}"/>
    <cellStyle name="Normal 5 7 2" xfId="2438" xr:uid="{F7222854-BDF0-43DF-B447-F1A8DDD0585A}"/>
    <cellStyle name="Normal 5 8" xfId="313" xr:uid="{01432787-077E-493D-BA97-A69E1BBB1CC9}"/>
    <cellStyle name="Normal 5 8 2" xfId="2366" xr:uid="{3FD3EF8A-6D81-49F0-A3B2-E1DC60683CB9}"/>
    <cellStyle name="Normal 6" xfId="192" xr:uid="{74C16697-8220-47DA-9188-58B4A98FEC3C}"/>
    <cellStyle name="Normal 6 10" xfId="458" xr:uid="{584B8D64-4634-4F93-B88D-D474F066575D}"/>
    <cellStyle name="Normal 6 10 2" xfId="493" xr:uid="{AC0D34DF-E0C4-41C5-AB15-1300988BE349}"/>
    <cellStyle name="Normal 6 10 2 2" xfId="2456" xr:uid="{F9085180-2F00-4A5C-B1C7-59820D75FD5B}"/>
    <cellStyle name="Normal 6 10 3" xfId="2431" xr:uid="{E7FD141C-73A0-4966-9082-2CA281E63130}"/>
    <cellStyle name="Normal 6 11" xfId="492" xr:uid="{3A2A6A38-1AA3-48E5-ACF0-CF0AD363C96F}"/>
    <cellStyle name="Normal 6 11 2" xfId="2455" xr:uid="{0764EF6D-635A-46EF-8E98-2ED4D4A33BCD}"/>
    <cellStyle name="Normal 6 12" xfId="2362" xr:uid="{EBEFF05F-094F-4AC0-B26C-6232D9D2FAC1}"/>
    <cellStyle name="Normal 6 2" xfId="323" xr:uid="{291B51E6-BA2A-42E7-A45F-939EAD3B1EC9}"/>
    <cellStyle name="Normal 6 2 2" xfId="330" xr:uid="{D3B997F1-6D2E-4336-8C6F-4405E3C4151C}"/>
    <cellStyle name="Normal 6 2 2 2" xfId="339" xr:uid="{6BCBD2D2-3B28-491E-B36E-59EDF70FEFD7}"/>
    <cellStyle name="Normal 6 2 2 2 2" xfId="358" xr:uid="{155B96CC-9E12-4CD1-9FF3-43ABD15C5B4A}"/>
    <cellStyle name="Normal 6 2 2 2 2 2" xfId="497" xr:uid="{AC5BFC6E-3B65-4D24-BFCE-996F3739CD24}"/>
    <cellStyle name="Normal 6 2 2 2 2 2 2" xfId="2460" xr:uid="{2CC12F1A-2B89-4EAF-B7AC-1A92D185100A}"/>
    <cellStyle name="Normal 6 2 2 2 2 3" xfId="2404" xr:uid="{74BD9786-392E-4444-BFCE-34A9E3DFD8CF}"/>
    <cellStyle name="Normal 6 2 2 2 3" xfId="496" xr:uid="{40C8B826-AC28-4D97-AB30-609250CFAB62}"/>
    <cellStyle name="Normal 6 2 2 2 3 2" xfId="2459" xr:uid="{0F6DFA82-1BAB-4FA1-83FB-9CF7191ACD01}"/>
    <cellStyle name="Normal 6 2 2 2 4" xfId="2385" xr:uid="{89D67BC5-BEA9-475D-90BC-8AA6010D4AD5}"/>
    <cellStyle name="Normal 6 2 2 3" xfId="357" xr:uid="{A06C7EB0-F4FB-4C68-B782-0F983503FAA0}"/>
    <cellStyle name="Normal 6 2 2 3 2" xfId="498" xr:uid="{96CF31BA-9C02-4CCD-9952-D06EB8422824}"/>
    <cellStyle name="Normal 6 2 2 3 2 2" xfId="2461" xr:uid="{745A67B5-1D5B-4C93-8C8F-C49C6A34FB2B}"/>
    <cellStyle name="Normal 6 2 2 3 3" xfId="2403" xr:uid="{F97C380C-3BA5-4B6B-B600-32E4B00D2B83}"/>
    <cellStyle name="Normal 6 2 2 4" xfId="495" xr:uid="{96503A98-FA06-4309-87FF-1CCC8ABB5B89}"/>
    <cellStyle name="Normal 6 2 2 4 2" xfId="2458" xr:uid="{D88B7032-65A4-4A5E-AF87-12687CBAA14F}"/>
    <cellStyle name="Normal 6 2 2 5" xfId="2376" xr:uid="{CEB843AA-33DE-4BDA-9831-8EA84E9A4122}"/>
    <cellStyle name="Normal 6 2 3" xfId="338" xr:uid="{ED249622-2912-4E20-86A8-537DBCC1DDF3}"/>
    <cellStyle name="Normal 6 2 3 2" xfId="359" xr:uid="{B6ADEDF3-0A9B-44AC-978C-BE12F48B59A6}"/>
    <cellStyle name="Normal 6 2 3 2 2" xfId="500" xr:uid="{101AF594-B68A-4D24-985E-6608B8A0841B}"/>
    <cellStyle name="Normal 6 2 3 2 2 2" xfId="2463" xr:uid="{69BE6A58-020E-40E6-93D4-C9BC7817B08F}"/>
    <cellStyle name="Normal 6 2 3 2 3" xfId="2405" xr:uid="{193D404D-5FE2-4DBF-8E4E-6E79F0AC516F}"/>
    <cellStyle name="Normal 6 2 3 3" xfId="499" xr:uid="{18DED862-82D7-4107-A927-3AA28763B665}"/>
    <cellStyle name="Normal 6 2 3 3 2" xfId="2462" xr:uid="{32213AAB-8835-4536-B20E-36EE33CA9F0B}"/>
    <cellStyle name="Normal 6 2 3 4" xfId="2384" xr:uid="{1F625991-51B3-4DD9-B00D-57526DB3FD7B}"/>
    <cellStyle name="Normal 6 2 4" xfId="356" xr:uid="{B12A5A68-4547-4DE8-BC23-2C9B8588B93E}"/>
    <cellStyle name="Normal 6 2 4 2" xfId="501" xr:uid="{9DE5B1A4-F004-431C-9E48-BB76AB2A7780}"/>
    <cellStyle name="Normal 6 2 4 2 2" xfId="2464" xr:uid="{20D2A1B0-87C4-44E4-B67A-86F7FBD6F3AF}"/>
    <cellStyle name="Normal 6 2 4 3" xfId="2402" xr:uid="{FBDC6F04-8149-4A8C-B152-55E3BCB0D915}"/>
    <cellStyle name="Normal 6 2 5" xfId="459" xr:uid="{832E20EF-75D1-4E76-AE9A-8C5615B00C8C}"/>
    <cellStyle name="Normal 6 2 5 2" xfId="502" xr:uid="{2578C940-9BBF-4070-AB23-EC0E9D597F56}"/>
    <cellStyle name="Normal 6 2 5 2 2" xfId="2465" xr:uid="{47B2D855-ACF3-4EA3-AB33-4716D37B5188}"/>
    <cellStyle name="Normal 6 2 5 3" xfId="2432" xr:uid="{0122676D-F525-46F6-9F44-6A6CF7D0E0F8}"/>
    <cellStyle name="Normal 6 2 6" xfId="494" xr:uid="{07CB5249-6332-4965-98A7-F50F15256EE3}"/>
    <cellStyle name="Normal 6 2 6 2" xfId="2457" xr:uid="{4CC7D52B-EA33-43ED-8545-E51F1940C147}"/>
    <cellStyle name="Normal 6 2 7" xfId="2369" xr:uid="{6E0F78EE-D0CD-431A-96E0-2929ADBAF8B2}"/>
    <cellStyle name="Normal 6 3" xfId="325" xr:uid="{0DD44977-F689-408C-9DB9-EFE452A9F9E6}"/>
    <cellStyle name="Normal 6 3 2" xfId="332" xr:uid="{5297EB9E-4279-4C1D-8A45-8602276FA0D5}"/>
    <cellStyle name="Normal 6 3 2 2" xfId="341" xr:uid="{D373BAC7-8EEB-4E85-AFE9-0CA033BE987E}"/>
    <cellStyle name="Normal 6 3 2 2 2" xfId="362" xr:uid="{26628B60-3E37-4B7F-954F-8DF170B6A5FB}"/>
    <cellStyle name="Normal 6 3 2 2 2 2" xfId="506" xr:uid="{FDE98C7B-4246-46C2-AA07-8C9A4E3A1B50}"/>
    <cellStyle name="Normal 6 3 2 2 2 2 2" xfId="2469" xr:uid="{B8877FCE-8F72-4FFD-A40D-BE64B323608E}"/>
    <cellStyle name="Normal 6 3 2 2 2 3" xfId="2408" xr:uid="{94183E26-5AC9-4FB7-9E2C-6D0618E5988D}"/>
    <cellStyle name="Normal 6 3 2 2 3" xfId="505" xr:uid="{8A823C7D-7991-4ECD-9D0A-C95B331DF16C}"/>
    <cellStyle name="Normal 6 3 2 2 3 2" xfId="2468" xr:uid="{DFCAD376-28A2-411B-9975-09F4A4E95AB2}"/>
    <cellStyle name="Normal 6 3 2 2 4" xfId="2387" xr:uid="{1E9F228C-870D-45D1-95DC-CC7E3796AEA0}"/>
    <cellStyle name="Normal 6 3 2 3" xfId="361" xr:uid="{3C3350DF-CFEB-43B3-B2BE-92D38DFB8A8C}"/>
    <cellStyle name="Normal 6 3 2 3 2" xfId="507" xr:uid="{420A7F7E-505B-4AA7-924A-328CA7D78224}"/>
    <cellStyle name="Normal 6 3 2 3 2 2" xfId="2470" xr:uid="{85F8432D-C622-438D-B3D5-A9D1727AB8B0}"/>
    <cellStyle name="Normal 6 3 2 3 3" xfId="2407" xr:uid="{EC0BEE4E-B579-475B-BF4D-16979388E765}"/>
    <cellStyle name="Normal 6 3 2 4" xfId="504" xr:uid="{84446E88-1427-4D8E-A75F-7834A03FCCF2}"/>
    <cellStyle name="Normal 6 3 2 4 2" xfId="2467" xr:uid="{65ACB2C5-C577-4480-A4A2-585269914BD9}"/>
    <cellStyle name="Normal 6 3 2 5" xfId="2378" xr:uid="{EB414B00-103C-42BC-B36A-1A8CBFB0AFF1}"/>
    <cellStyle name="Normal 6 3 3" xfId="340" xr:uid="{03952B5B-7EAC-4EB5-9DE1-A5C61EB1790D}"/>
    <cellStyle name="Normal 6 3 3 2" xfId="363" xr:uid="{FAA1A59C-0E95-487F-A819-46B70B45A140}"/>
    <cellStyle name="Normal 6 3 3 2 2" xfId="509" xr:uid="{46712059-DCE4-45BE-9CCA-1B9689EC98B5}"/>
    <cellStyle name="Normal 6 3 3 2 2 2" xfId="2472" xr:uid="{38F5BE6E-DA03-440B-9990-C0FD0AE6DB14}"/>
    <cellStyle name="Normal 6 3 3 2 3" xfId="2409" xr:uid="{1FCD6D12-2B6F-4137-AF2F-29BEC1252D06}"/>
    <cellStyle name="Normal 6 3 3 3" xfId="508" xr:uid="{EA019976-4D61-4887-BD4C-AE32961B1BD9}"/>
    <cellStyle name="Normal 6 3 3 3 2" xfId="2471" xr:uid="{893441EB-22FC-4BEC-A0E2-456E45BDEA4F}"/>
    <cellStyle name="Normal 6 3 3 4" xfId="2386" xr:uid="{114C17B1-4C4E-4EB2-BB8C-BC13415F7434}"/>
    <cellStyle name="Normal 6 3 4" xfId="360" xr:uid="{462DC147-F652-4769-AB6D-6317046FF139}"/>
    <cellStyle name="Normal 6 3 4 2" xfId="510" xr:uid="{2FE0EEE6-A4A3-4483-BD07-DF19DD09F1EA}"/>
    <cellStyle name="Normal 6 3 4 2 2" xfId="2473" xr:uid="{679398A9-B6C8-4C3E-B839-5A62927BB31B}"/>
    <cellStyle name="Normal 6 3 4 3" xfId="2406" xr:uid="{53BDAFF7-35C6-4B02-9FE2-E6C7FB89B966}"/>
    <cellStyle name="Normal 6 3 5" xfId="503" xr:uid="{AA3C4D4C-E5C6-4D80-A25E-FC112FF274F0}"/>
    <cellStyle name="Normal 6 3 5 2" xfId="2466" xr:uid="{49729B85-FAFC-4467-90FF-EABD1538EB01}"/>
    <cellStyle name="Normal 6 3 6" xfId="2371" xr:uid="{A7294F53-EA7B-44E7-A974-2C1F1EDBBEAC}"/>
    <cellStyle name="Normal 6 4" xfId="327" xr:uid="{AF816B91-FF92-47B6-9821-E763D6EE03B6}"/>
    <cellStyle name="Normal 6 4 2" xfId="342" xr:uid="{E4A3FABF-C0F2-4617-8A2D-A0A7A3AA8577}"/>
    <cellStyle name="Normal 6 4 2 2" xfId="365" xr:uid="{DA8C3572-7FFE-4FFC-B478-0A608B2EA36A}"/>
    <cellStyle name="Normal 6 4 2 2 2" xfId="513" xr:uid="{DDAA469E-4F7F-4B1B-A3D0-1E40C1A03F5C}"/>
    <cellStyle name="Normal 6 4 2 2 2 2" xfId="2476" xr:uid="{EDF3B85E-E8EE-41E5-8574-DE0EC0C0A04A}"/>
    <cellStyle name="Normal 6 4 2 2 3" xfId="2411" xr:uid="{EFE7F354-E635-4A82-89F6-52DDC092FAF7}"/>
    <cellStyle name="Normal 6 4 2 3" xfId="512" xr:uid="{0A0EB32C-9796-4F37-A16A-37FC5144D4AB}"/>
    <cellStyle name="Normal 6 4 2 3 2" xfId="2475" xr:uid="{DFA1A477-02FE-4B37-A437-4CCF58EFDB7D}"/>
    <cellStyle name="Normal 6 4 2 4" xfId="2388" xr:uid="{BBFB6231-E2EE-46F2-9BCB-A1EE639F7CE5}"/>
    <cellStyle name="Normal 6 4 3" xfId="364" xr:uid="{9C02624F-CE3F-4F38-A35D-033FB56C4037}"/>
    <cellStyle name="Normal 6 4 3 2" xfId="514" xr:uid="{0E38B21D-6DF5-4338-B06D-5655A497F7E6}"/>
    <cellStyle name="Normal 6 4 3 2 2" xfId="2477" xr:uid="{254086A7-12C5-45BD-B537-6FBEB41C16B0}"/>
    <cellStyle name="Normal 6 4 3 3" xfId="2410" xr:uid="{66E627F4-69FF-45FA-9210-AE1A3406D65B}"/>
    <cellStyle name="Normal 6 4 4" xfId="511" xr:uid="{9BF7FFF0-3EB4-4091-9E00-CA9FA1E549FB}"/>
    <cellStyle name="Normal 6 4 4 2" xfId="2474" xr:uid="{389581C7-B203-4F11-8F97-733B5136E8AB}"/>
    <cellStyle name="Normal 6 4 5" xfId="2373" xr:uid="{5D3C9594-F600-401A-A009-AB874F29DC6F}"/>
    <cellStyle name="Normal 6 5" xfId="337" xr:uid="{39BCA476-EAA3-40D7-B399-B12CA4709684}"/>
    <cellStyle name="Normal 6 5 2" xfId="366" xr:uid="{77AD6912-197E-4323-8B85-006BDB0F2A69}"/>
    <cellStyle name="Normal 6 5 2 2" xfId="516" xr:uid="{B4FC728E-A6A6-4544-9FE9-05E170F75800}"/>
    <cellStyle name="Normal 6 5 2 2 2" xfId="2479" xr:uid="{F7D95AEB-9EEB-4AA2-9513-DB97B464B785}"/>
    <cellStyle name="Normal 6 5 2 3" xfId="2412" xr:uid="{325D3F3C-8C58-4545-A9A2-93F5AC956EC3}"/>
    <cellStyle name="Normal 6 5 3" xfId="515" xr:uid="{E83F8610-E98C-438E-94F1-268563430D1C}"/>
    <cellStyle name="Normal 6 5 3 2" xfId="2478" xr:uid="{119A8D2C-6811-414C-A4FC-B8FFB23DCCAD}"/>
    <cellStyle name="Normal 6 5 4" xfId="2383" xr:uid="{66AF7868-7E86-49C7-BBF5-02979697E47B}"/>
    <cellStyle name="Normal 6 6" xfId="355" xr:uid="{F47BB582-81A8-41F2-85E0-644AF670AC7E}"/>
    <cellStyle name="Normal 6 6 2" xfId="517" xr:uid="{AAE49162-A0EB-4613-82A5-80E2E7244EF6}"/>
    <cellStyle name="Normal 6 6 2 2" xfId="2480" xr:uid="{ADF02DCC-D493-4648-AC17-8052CF77E14B}"/>
    <cellStyle name="Normal 6 6 3" xfId="2401" xr:uid="{838D3ACF-1315-4E94-9B4E-4B25BB91EF1A}"/>
    <cellStyle name="Normal 6 7" xfId="392" xr:uid="{9FF7AF40-6BC8-4651-98F8-A13E09D789E4}"/>
    <cellStyle name="Normal 6 7 2" xfId="518" xr:uid="{077E1489-F306-40F6-B566-E6A4900335E8}"/>
    <cellStyle name="Normal 6 7 2 2" xfId="2481" xr:uid="{3BEBCE5B-4320-407F-8715-C891D0D50F9B}"/>
    <cellStyle name="Normal 6 7 3" xfId="2422" xr:uid="{2FF97F68-EA56-49DB-BC04-731E942DA78E}"/>
    <cellStyle name="Normal 6 8" xfId="428" xr:uid="{5DB46C59-3781-4539-AA80-7789BC7A722D}"/>
    <cellStyle name="Normal 6 8 2" xfId="519" xr:uid="{1FC88BCE-ACA6-461E-B9A4-593226CDEAB1}"/>
    <cellStyle name="Normal 6 8 2 2" xfId="2482" xr:uid="{E2CFD0EE-044C-43F6-80C0-C89EE575019B}"/>
    <cellStyle name="Normal 6 8 3" xfId="2424" xr:uid="{29D2EC6D-8697-4715-94C5-158299B74633}"/>
    <cellStyle name="Normal 6 9" xfId="431" xr:uid="{F173A7BC-B3B4-4993-83C3-574E15738251}"/>
    <cellStyle name="Normal 6 9 2" xfId="520" xr:uid="{75A2EE0A-9BEB-465C-894B-EFB32F5EA7F6}"/>
    <cellStyle name="Normal 6 9 2 2" xfId="2483" xr:uid="{F0E40BCD-FE3F-4746-A7AB-87AEF1E95D77}"/>
    <cellStyle name="Normal 6 9 3" xfId="2426" xr:uid="{AF074510-D5C2-4BDA-9540-08950987FE30}"/>
    <cellStyle name="Normal 7" xfId="53" xr:uid="{C70DF671-5550-469A-900F-EC2AC48CC131}"/>
    <cellStyle name="Normal 7 2" xfId="324" xr:uid="{67CC3256-6704-4262-8111-AD942BB34D8D}"/>
    <cellStyle name="Normal 7 2 2" xfId="331" xr:uid="{DAE7C092-52EB-435E-A3B8-7F60CD2CA847}"/>
    <cellStyle name="Normal 7 2 2 2" xfId="345" xr:uid="{03CA72C9-BC06-4205-9CCD-6812065FF27C}"/>
    <cellStyle name="Normal 7 2 2 2 2" xfId="370" xr:uid="{A7F707D5-CAC2-4BFD-B4C9-845762F9DFBE}"/>
    <cellStyle name="Normal 7 2 2 2 2 2" xfId="525" xr:uid="{203F19ED-AA2A-4375-876F-A9C67A3B0E81}"/>
    <cellStyle name="Normal 7 2 2 2 2 2 2" xfId="2488" xr:uid="{C7BE28C6-DD66-4EFF-A168-4970C4D93785}"/>
    <cellStyle name="Normal 7 2 2 2 2 3" xfId="2416" xr:uid="{DD435E68-9FFD-4722-AEE2-C9D689A7DFEE}"/>
    <cellStyle name="Normal 7 2 2 2 3" xfId="524" xr:uid="{F53862C9-F708-41F3-80F4-FFF155AD6DC8}"/>
    <cellStyle name="Normal 7 2 2 2 3 2" xfId="2487" xr:uid="{31280036-3AC0-49CE-9BD7-9B22818AB31E}"/>
    <cellStyle name="Normal 7 2 2 2 4" xfId="2391" xr:uid="{CD68B079-3F18-4FBB-A80C-6998ED1F6370}"/>
    <cellStyle name="Normal 7 2 2 3" xfId="369" xr:uid="{0461ED90-3354-479B-A36E-A470E342BC2C}"/>
    <cellStyle name="Normal 7 2 2 3 2" xfId="526" xr:uid="{14A5EA1C-D735-453D-9005-B412177A00FE}"/>
    <cellStyle name="Normal 7 2 2 3 2 2" xfId="2489" xr:uid="{8867F61C-4694-486A-A125-1285125A7C17}"/>
    <cellStyle name="Normal 7 2 2 3 3" xfId="2415" xr:uid="{C3198BF0-E4F8-47B4-83D4-82844779B4F4}"/>
    <cellStyle name="Normal 7 2 2 4" xfId="523" xr:uid="{F66FFCAF-5FFC-43CD-9D87-573FEB256CAA}"/>
    <cellStyle name="Normal 7 2 2 4 2" xfId="2486" xr:uid="{03917D2B-1E2F-4580-977F-53C0C4C0FD62}"/>
    <cellStyle name="Normal 7 2 2 5" xfId="2377" xr:uid="{5206D179-D686-4F9A-88A2-0C7F58D4145E}"/>
    <cellStyle name="Normal 7 2 3" xfId="344" xr:uid="{8D63EF92-514B-492D-B592-D8E4580870EB}"/>
    <cellStyle name="Normal 7 2 3 2" xfId="371" xr:uid="{4C96A61F-377A-48D5-8925-3718EF96232B}"/>
    <cellStyle name="Normal 7 2 3 2 2" xfId="528" xr:uid="{09706D63-F72B-49D1-945E-72A7D31CC13E}"/>
    <cellStyle name="Normal 7 2 3 2 2 2" xfId="2491" xr:uid="{F67B930C-2728-45D4-BCA1-90BC4AA67209}"/>
    <cellStyle name="Normal 7 2 3 2 3" xfId="2417" xr:uid="{C9911013-1BC5-45FF-8933-B89E03BC6552}"/>
    <cellStyle name="Normal 7 2 3 3" xfId="527" xr:uid="{509AE553-6997-4E31-B6D6-629027FD8511}"/>
    <cellStyle name="Normal 7 2 3 3 2" xfId="2490" xr:uid="{29392F8E-0445-4234-9DF9-FCC49BC92DC3}"/>
    <cellStyle name="Normal 7 2 3 4" xfId="2390" xr:uid="{008A3609-FB0A-4690-96C4-9010807A00D0}"/>
    <cellStyle name="Normal 7 2 4" xfId="368" xr:uid="{E27B4B98-324F-4EC7-AAF6-2F08F660E2C0}"/>
    <cellStyle name="Normal 7 2 4 2" xfId="529" xr:uid="{6AAF3D36-16EE-439B-AEC0-F7373DCB8521}"/>
    <cellStyle name="Normal 7 2 4 2 2" xfId="2492" xr:uid="{D8CFFE08-115E-434E-9EB3-A6433FE073E9}"/>
    <cellStyle name="Normal 7 2 4 3" xfId="2414" xr:uid="{45D62785-57C6-4D1C-B36C-13486E6AD0E5}"/>
    <cellStyle name="Normal 7 2 5" xfId="460" xr:uid="{C0E9D699-8198-4B53-86E0-DB91E03F11E4}"/>
    <cellStyle name="Normal 7 2 5 2" xfId="530" xr:uid="{3B9A6999-F68A-4D2B-AB62-F1C1F17994FC}"/>
    <cellStyle name="Normal 7 2 5 2 2" xfId="2493" xr:uid="{96B1E244-46A9-40F9-AA84-0744AFF25C4A}"/>
    <cellStyle name="Normal 7 2 5 3" xfId="2433" xr:uid="{BBDEF25E-9B97-4E19-9632-FFD2754AF2A4}"/>
    <cellStyle name="Normal 7 2 6" xfId="522" xr:uid="{72BF2DA2-35A8-4A3D-A40C-F2997DCEC459}"/>
    <cellStyle name="Normal 7 2 6 2" xfId="2485" xr:uid="{C3889AF3-182C-4A9E-803B-55AE308E1919}"/>
    <cellStyle name="Normal 7 2 7" xfId="2370" xr:uid="{AEA17F1E-D5A7-4F1F-B03C-5F1B27ABD195}"/>
    <cellStyle name="Normal 7 3" xfId="328" xr:uid="{50A3FA7B-8AA2-4D86-8208-96F490E7CAF7}"/>
    <cellStyle name="Normal 7 3 2" xfId="346" xr:uid="{9CE77A14-2B65-4251-A9F8-846375D1169D}"/>
    <cellStyle name="Normal 7 3 2 2" xfId="373" xr:uid="{D53B2274-080F-4F4D-9A19-0C4132B328D2}"/>
    <cellStyle name="Normal 7 3 2 2 2" xfId="533" xr:uid="{A5659ED0-7E65-45A3-9607-0C87A006FE07}"/>
    <cellStyle name="Normal 7 3 2 2 2 2" xfId="2496" xr:uid="{6B437FE4-6D5B-4029-92AF-EA1CB8919318}"/>
    <cellStyle name="Normal 7 3 2 2 3" xfId="2419" xr:uid="{74B30BC8-A101-4F21-84B2-572B91D82F8C}"/>
    <cellStyle name="Normal 7 3 2 3" xfId="532" xr:uid="{3925FBA5-C494-48A2-B2B7-D3E5385D79CB}"/>
    <cellStyle name="Normal 7 3 2 3 2" xfId="2495" xr:uid="{32E4D47A-F934-4F46-B5E3-705B6FFC5FF8}"/>
    <cellStyle name="Normal 7 3 2 4" xfId="2392" xr:uid="{118176EF-B76B-41EB-AA94-EB7F91764DFE}"/>
    <cellStyle name="Normal 7 3 3" xfId="372" xr:uid="{B020E678-952B-4AF3-A5E4-5AA5B673BD3E}"/>
    <cellStyle name="Normal 7 3 3 2" xfId="534" xr:uid="{3F60A299-B6B7-4147-BBA7-1E2BB68BE33F}"/>
    <cellStyle name="Normal 7 3 3 2 2" xfId="2497" xr:uid="{A644B20E-9461-4767-8B84-6FE230B3EF4A}"/>
    <cellStyle name="Normal 7 3 3 3" xfId="2418" xr:uid="{A93575A5-170E-439A-A19F-1032550F8134}"/>
    <cellStyle name="Normal 7 3 4" xfId="531" xr:uid="{3F4526F5-9CFA-459D-B311-2FD1BC2F0A02}"/>
    <cellStyle name="Normal 7 3 4 2" xfId="2494" xr:uid="{A09CD918-F090-4E76-8C0C-55EDF7454D2E}"/>
    <cellStyle name="Normal 7 3 5" xfId="2374" xr:uid="{CDA63664-C1A2-41FA-8370-B1A71887B3E2}"/>
    <cellStyle name="Normal 7 4" xfId="343" xr:uid="{31269D53-FA35-4CDC-BB45-4A66B9AAAC49}"/>
    <cellStyle name="Normal 7 4 2" xfId="374" xr:uid="{A944037E-2AAC-4546-A07B-1C62B2E69142}"/>
    <cellStyle name="Normal 7 4 2 2" xfId="536" xr:uid="{C9B25A50-DDAD-4AF5-9759-26BE37410F3D}"/>
    <cellStyle name="Normal 7 4 2 2 2" xfId="2499" xr:uid="{6C180846-82AA-4492-990A-A3471F8B3855}"/>
    <cellStyle name="Normal 7 4 2 3" xfId="2420" xr:uid="{A3F42226-53AD-491D-9E1D-D240BFDC4B9A}"/>
    <cellStyle name="Normal 7 4 3" xfId="535" xr:uid="{53C0982A-C032-4E82-BCE6-C7FF30BF6428}"/>
    <cellStyle name="Normal 7 4 3 2" xfId="2498" xr:uid="{A8CC0F73-E5EE-4CD4-B901-64A1AF4D511D}"/>
    <cellStyle name="Normal 7 4 4" xfId="2389" xr:uid="{9C4383BD-EFC2-4ABC-93AD-D1DCCEFAF47B}"/>
    <cellStyle name="Normal 7 5" xfId="367" xr:uid="{E534B099-97A2-459F-AC3B-685E662C32A9}"/>
    <cellStyle name="Normal 7 5 2" xfId="537" xr:uid="{35D029D9-9EF6-4D15-A33B-676D6FF7A1A1}"/>
    <cellStyle name="Normal 7 5 2 2" xfId="2500" xr:uid="{707EFC6E-B1A4-4CC8-8563-22EF863C3F8E}"/>
    <cellStyle name="Normal 7 5 3" xfId="2413" xr:uid="{FFE4F75C-18BC-4F07-B3B5-AB254FBBE55B}"/>
    <cellStyle name="Normal 7 6" xfId="380" xr:uid="{7FC79651-053F-4277-8FB4-F773C2CBFFD1}"/>
    <cellStyle name="Normal 7 7" xfId="521" xr:uid="{0CE32725-2553-4924-8A10-11C6AFC6DD4D}"/>
    <cellStyle name="Normal 7 7 2" xfId="2484" xr:uid="{18C66469-FBEC-4C71-A624-81E92C76A196}"/>
    <cellStyle name="Normal 7 8" xfId="321" xr:uid="{E6684B8E-BDA5-404F-BE20-6F5372A7294E}"/>
    <cellStyle name="Normal 7 8 2" xfId="2367" xr:uid="{8E9FBF7A-1F20-4F13-99E1-35DC9632C1E1}"/>
    <cellStyle name="Normal 8" xfId="268" xr:uid="{C3B35B9C-FE8C-43E6-B580-410EB3D4B860}"/>
    <cellStyle name="Normal 8 2" xfId="462" xr:uid="{72C674F7-84A8-4F28-882F-720600AA1843}"/>
    <cellStyle name="Normal 8 3" xfId="461" xr:uid="{D562FEC9-CDF7-4AAD-A8D9-582D77CE4EF1}"/>
    <cellStyle name="Normal 9" xfId="375" xr:uid="{B36B29E2-1793-4EE3-856A-323560699E99}"/>
    <cellStyle name="Normal 9 2" xfId="538" xr:uid="{4A3FC5E6-802E-4B7A-9A60-293363B5090E}"/>
    <cellStyle name="Normal 9 2 2" xfId="2501" xr:uid="{6C5BED19-20CE-4CE2-B54E-E7862D2CC0E2}"/>
    <cellStyle name="Normal 9 3" xfId="2421" xr:uid="{06CE6654-9F98-4787-85F1-579D955D08A8}"/>
    <cellStyle name="Normal GHG Numbers (0.00)" xfId="193" xr:uid="{76A6AB93-6930-40F6-A134-B0F53273B37B}"/>
    <cellStyle name="Normal GHG Numbers (0.00) 2" xfId="194" xr:uid="{B9BE4F64-8853-4628-9739-C2C942ADF937}"/>
    <cellStyle name="Normal GHG Numbers (0.00) 3" xfId="56" xr:uid="{4E5387E7-6DB0-4C32-8305-16869421979A}"/>
    <cellStyle name="Normal GHG Numbers (0.00) 3 2" xfId="463" xr:uid="{C02F5217-D946-41A4-A3BD-B52A424AD7E2}"/>
    <cellStyle name="Normal GHG Numbers (0.00) 3 2 2" xfId="612" xr:uid="{60F1690E-79A3-4478-A4DB-DD89C7657C0A}"/>
    <cellStyle name="Normal GHG Numbers (0.00) 3 2 2 2" xfId="827" xr:uid="{4FD50CC3-A2C7-4FA7-8831-BDCA2701BF38}"/>
    <cellStyle name="Normal GHG Numbers (0.00) 3 2 2 2 2" xfId="1540" xr:uid="{6E1BE582-D6DF-4368-BB0B-7950E736EF8F}"/>
    <cellStyle name="Normal GHG Numbers (0.00) 3 2 2 2 2 2" xfId="3104" xr:uid="{C5922CFE-33F1-45DE-900D-29BF6837E3E0}"/>
    <cellStyle name="Normal GHG Numbers (0.00) 3 2 2 2 3" xfId="1066" xr:uid="{F62475C0-BCC9-4405-80F1-4C1466D10A8D}"/>
    <cellStyle name="Normal GHG Numbers (0.00) 3 2 2 2 3 2" xfId="2635" xr:uid="{9BC1BFB1-667E-49F3-9E14-2147420F945E}"/>
    <cellStyle name="Normal GHG Numbers (0.00) 3 2 2 2 4" xfId="2190" xr:uid="{9952FC4D-DAD7-4796-BFBD-184EB7EE1D18}"/>
    <cellStyle name="Normal GHG Numbers (0.00) 3 2 2 3" xfId="1332" xr:uid="{400BC8DB-518A-4C98-B957-8C8E2309160F}"/>
    <cellStyle name="Normal GHG Numbers (0.00) 3 2 2 3 2" xfId="2896" xr:uid="{65F1E3C4-283F-413D-9DA5-C18738270650}"/>
    <cellStyle name="Normal GHG Numbers (0.00) 3 2 2 4" xfId="1106" xr:uid="{225457B7-E254-4C67-B631-5169C39A5A12}"/>
    <cellStyle name="Normal GHG Numbers (0.00) 3 2 2 4 2" xfId="2674" xr:uid="{5CC0A2BF-CDC6-483E-8054-AB9A8653C9AB}"/>
    <cellStyle name="Normal GHG Numbers (0.00) 3 2 2 5" xfId="1984" xr:uid="{8C4F7674-0A52-4B49-ACAF-D0BD7CCA739C}"/>
    <cellStyle name="Normal GHG Numbers (0.00) 3 2 3" xfId="753" xr:uid="{1BDAC876-2676-4548-A785-9BB2D1E00C06}"/>
    <cellStyle name="Normal GHG Numbers (0.00) 3 2 3 2" xfId="1466" xr:uid="{1B66A374-FB0E-4976-832A-A750D8B354D9}"/>
    <cellStyle name="Normal GHG Numbers (0.00) 3 2 3 2 2" xfId="3030" xr:uid="{F5E162A1-5A2E-4936-AC57-ECCF2DF14D50}"/>
    <cellStyle name="Normal GHG Numbers (0.00) 3 2 3 3" xfId="1755" xr:uid="{7F57D123-8A04-40AE-8CD7-D0E216E23599}"/>
    <cellStyle name="Normal GHG Numbers (0.00) 3 2 3 3 2" xfId="3312" xr:uid="{CB4DFFAB-B155-4850-960C-DF8D1B070D60}"/>
    <cellStyle name="Normal GHG Numbers (0.00) 3 2 3 4" xfId="2116" xr:uid="{DDBCD2DF-B706-456F-B695-3682C2C4D1D2}"/>
    <cellStyle name="Normal GHG Numbers (0.00) 3 3" xfId="393" xr:uid="{BF2C9705-2B34-4854-85C3-3727DBE8B758}"/>
    <cellStyle name="Normal GHG Numbers (0.00) 3 3 2" xfId="671" xr:uid="{AFC39E04-2E71-4362-AA1B-399A6EEF792B}"/>
    <cellStyle name="Normal GHG Numbers (0.00) 3 3 2 2" xfId="886" xr:uid="{94E38728-4F17-4F85-AB96-17AE2D098131}"/>
    <cellStyle name="Normal GHG Numbers (0.00) 3 3 2 2 2" xfId="1599" xr:uid="{D41291B5-97F7-45BA-8BA0-A5D61C1ABE2F}"/>
    <cellStyle name="Normal GHG Numbers (0.00) 3 3 2 2 2 2" xfId="3163" xr:uid="{7EFF27F6-0B6E-429E-892B-45EC02C70593}"/>
    <cellStyle name="Normal GHG Numbers (0.00) 3 3 2 2 3" xfId="1663" xr:uid="{0FAC41C5-C496-4779-887A-856FE0636D23}"/>
    <cellStyle name="Normal GHG Numbers (0.00) 3 3 2 2 3 2" xfId="3227" xr:uid="{61032536-5665-4411-A143-9D1EE0AA6E23}"/>
    <cellStyle name="Normal GHG Numbers (0.00) 3 3 2 2 4" xfId="2249" xr:uid="{F55D8926-AD51-4B25-A03E-969823AB7458}"/>
    <cellStyle name="Normal GHG Numbers (0.00) 3 3 2 3" xfId="1391" xr:uid="{7247452B-9FEA-4E7C-97DA-CD38DF24ED13}"/>
    <cellStyle name="Normal GHG Numbers (0.00) 3 3 2 3 2" xfId="2955" xr:uid="{02FFC390-5AA8-4F2B-8BFC-59DCE124C713}"/>
    <cellStyle name="Normal GHG Numbers (0.00) 3 3 2 4" xfId="1221" xr:uid="{BC697149-8D66-41E9-BFF6-8ACD53A990BD}"/>
    <cellStyle name="Normal GHG Numbers (0.00) 3 3 2 4 2" xfId="2788" xr:uid="{40408EB3-7C60-4110-A54A-EE6E3548FD37}"/>
    <cellStyle name="Normal GHG Numbers (0.00) 3 3 2 5" xfId="2043" xr:uid="{7D319EAA-16AD-4E18-989C-582208130139}"/>
    <cellStyle name="Normal GHG Numbers (0.00) 3 3 3" xfId="568" xr:uid="{DA60D841-106A-4FF7-9CA0-AF51625EBA46}"/>
    <cellStyle name="Normal GHG Numbers (0.00) 3 3 3 2" xfId="783" xr:uid="{C7EF41CA-3680-4FD0-976A-59F71A57C766}"/>
    <cellStyle name="Normal GHG Numbers (0.00) 3 3 3 2 2" xfId="1496" xr:uid="{D4CE934D-15D6-44ED-A4E6-C779637475CA}"/>
    <cellStyle name="Normal GHG Numbers (0.00) 3 3 3 2 2 2" xfId="3060" xr:uid="{FFDE89E0-4483-4EC4-9955-111AA4E9DAC6}"/>
    <cellStyle name="Normal GHG Numbers (0.00) 3 3 3 2 3" xfId="990" xr:uid="{D0192E98-7FB7-438B-922A-055C61758ECE}"/>
    <cellStyle name="Normal GHG Numbers (0.00) 3 3 3 2 3 2" xfId="2562" xr:uid="{27E74E36-55A5-4317-96DB-62F90F35CFF7}"/>
    <cellStyle name="Normal GHG Numbers (0.00) 3 3 3 2 4" xfId="2146" xr:uid="{75DD3B17-FAA6-42F1-9D02-E383C68F1D94}"/>
    <cellStyle name="Normal GHG Numbers (0.00) 3 3 3 3" xfId="1288" xr:uid="{C10D9770-2FAD-41DA-95AB-B53B57601356}"/>
    <cellStyle name="Normal GHG Numbers (0.00) 3 3 3 3 2" xfId="2852" xr:uid="{35B50DA7-D8D3-4E60-B0ED-629FB8D02BA9}"/>
    <cellStyle name="Normal GHG Numbers (0.00) 3 3 3 4" xfId="1124" xr:uid="{F6BF98A3-CDCF-4F29-B8B2-CFEDBD3ECC91}"/>
    <cellStyle name="Normal GHG Numbers (0.00) 3 3 3 4 2" xfId="2692" xr:uid="{96633D53-B2C4-4FC9-A69A-2EE9C474812B}"/>
    <cellStyle name="Normal GHG Numbers (0.00) 3 3 3 5" xfId="1940" xr:uid="{40583E4D-3FBF-4754-998B-F97E1ACBA37A}"/>
    <cellStyle name="Normal GHG Numbers (0.00) 3 3 4" xfId="701" xr:uid="{5D6D3920-8DB7-4868-9B76-9A3517226A76}"/>
    <cellStyle name="Normal GHG Numbers (0.00) 3 3 4 2" xfId="916" xr:uid="{0683BFE5-AD83-4611-8FB4-08A5170D47B1}"/>
    <cellStyle name="Normal GHG Numbers (0.00) 3 3 4 2 2" xfId="1629" xr:uid="{2C4C3421-8B51-4D79-9089-4D5D102F3550}"/>
    <cellStyle name="Normal GHG Numbers (0.00) 3 3 4 2 2 2" xfId="3193" xr:uid="{A1B66C16-21E3-4CB2-BD38-C473A8731829}"/>
    <cellStyle name="Normal GHG Numbers (0.00) 3 3 4 2 3" xfId="1901" xr:uid="{5B33B448-E164-422E-9838-E16EFA2BA62B}"/>
    <cellStyle name="Normal GHG Numbers (0.00) 3 3 4 2 3 2" xfId="3443" xr:uid="{BC9B073D-CE4E-4ACA-8180-CC7A810E8AFB}"/>
    <cellStyle name="Normal GHG Numbers (0.00) 3 3 4 2 4" xfId="2279" xr:uid="{ECAC18AB-CBBC-42F0-ABCC-03D14D15BD56}"/>
    <cellStyle name="Normal GHG Numbers (0.00) 3 3 4 3" xfId="1421" xr:uid="{571F0A6B-DB23-4FD3-8CE5-0C63662052A2}"/>
    <cellStyle name="Normal GHG Numbers (0.00) 3 3 4 3 2" xfId="2985" xr:uid="{264FE51B-ED77-4423-BD81-24EFF2D17D26}"/>
    <cellStyle name="Normal GHG Numbers (0.00) 3 3 4 4" xfId="1871" xr:uid="{4402889C-8075-4512-8FF5-3F8BC1A344B6}"/>
    <cellStyle name="Normal GHG Numbers (0.00) 3 3 4 4 2" xfId="3415" xr:uid="{ACFC3BF5-47BC-464A-960B-063692BED5A7}"/>
    <cellStyle name="Normal GHG Numbers (0.00) 3 3 4 5" xfId="2073" xr:uid="{A33209E0-369F-425A-A5A0-C77E4723E38B}"/>
    <cellStyle name="Normal GHG Numbers (0.00) 3 3 5" xfId="1170" xr:uid="{C251E45D-0342-4DAD-9C83-FA40E4AD526F}"/>
    <cellStyle name="Normal GHG Numbers (0.00) 3 3 5 2" xfId="2738" xr:uid="{A4D8F50A-C019-4E95-A22F-EB9F3EFCD5E4}"/>
    <cellStyle name="Normal GHG Numbers (0.00) 3 3 6" xfId="1686" xr:uid="{07F5A262-4A94-4475-BEFA-4A7DB2EA31C9}"/>
    <cellStyle name="Normal GHG Numbers (0.00) 3 3 6 2" xfId="3247" xr:uid="{6CFFE506-544E-4DCF-B636-E571F4FD24A1}"/>
    <cellStyle name="Normal GHG Numbers (0.00) 3 3 7" xfId="930" xr:uid="{DFAB1CE6-CD03-4742-A893-7712E9A48E70}"/>
    <cellStyle name="Normal GHG Numbers (0.00) 3 4" xfId="195" xr:uid="{2C0802AB-9A45-436E-87FD-2F589F8C7EFB}"/>
    <cellStyle name="Normal GHG Numbers (0.00) 3 4 2" xfId="2363" xr:uid="{A9FB2E69-D62B-4C6B-872D-39478B50BDA4}"/>
    <cellStyle name="Normal GHG Textfiels Bold" xfId="9" xr:uid="{00000000-0005-0000-0000-00000F000000}"/>
    <cellStyle name="Normal GHG Textfiels Bold 2" xfId="196" xr:uid="{2AF8AB9E-E427-4EDC-950A-7B3B5A8E8B98}"/>
    <cellStyle name="Normal GHG Textfiels Bold 3" xfId="197" xr:uid="{5E57B0AA-E81E-474B-851B-A50C553A9743}"/>
    <cellStyle name="Normal GHG Textfiels Bold 3 2" xfId="464" xr:uid="{8071D63F-39BB-46AC-B187-F6215D99A747}"/>
    <cellStyle name="Normal GHG Textfiels Bold 3 2 2" xfId="556" xr:uid="{4C78F1C9-F057-44A0-AFE5-4E13FA6FF16C}"/>
    <cellStyle name="Normal GHG Textfiels Bold 3 2 2 2" xfId="771" xr:uid="{13696583-4729-44B7-B10C-2DFDAA3EB6CB}"/>
    <cellStyle name="Normal GHG Textfiels Bold 3 2 2 2 2" xfId="1484" xr:uid="{47F2013F-A345-487C-A885-5F7BDD947178}"/>
    <cellStyle name="Normal GHG Textfiels Bold 3 2 2 2 2 2" xfId="3048" xr:uid="{14FB1F92-706B-4E9A-8DEA-0CA4D9332740}"/>
    <cellStyle name="Normal GHG Textfiels Bold 3 2 2 2 3" xfId="1159" xr:uid="{9436654C-4434-4D9C-9F62-F0918E49414B}"/>
    <cellStyle name="Normal GHG Textfiels Bold 3 2 2 2 3 2" xfId="2727" xr:uid="{F70410BD-50C4-46D2-B138-1474BDF45ED2}"/>
    <cellStyle name="Normal GHG Textfiels Bold 3 2 2 2 4" xfId="2134" xr:uid="{E6D010DB-314B-41B0-8753-7CD9A683761B}"/>
    <cellStyle name="Normal GHG Textfiels Bold 3 2 2 3" xfId="1276" xr:uid="{EA0DF71E-20DE-41CE-8D30-5A67DC5EF341}"/>
    <cellStyle name="Normal GHG Textfiels Bold 3 2 2 3 2" xfId="2840" xr:uid="{6B6077C9-6119-431D-80AB-6B8D3893FF34}"/>
    <cellStyle name="Normal GHG Textfiels Bold 3 2 2 4" xfId="1695" xr:uid="{3FBD8FD2-B9CB-48E3-BBD6-F5380462213C}"/>
    <cellStyle name="Normal GHG Textfiels Bold 3 2 2 4 2" xfId="3255" xr:uid="{6236BE41-42BB-4A7A-9E0B-1B82487EAB48}"/>
    <cellStyle name="Normal GHG Textfiels Bold 3 2 2 5" xfId="1928" xr:uid="{F1038D0D-F68A-4763-AE64-38E84F408B11}"/>
    <cellStyle name="Normal GHG Textfiels Bold 3 2 3" xfId="754" xr:uid="{7F88DCD7-AC53-4AE2-A105-89BC9DF80583}"/>
    <cellStyle name="Normal GHG Textfiels Bold 3 2 3 2" xfId="1467" xr:uid="{C5C47307-50B6-433D-8141-CB18206B1248}"/>
    <cellStyle name="Normal GHG Textfiels Bold 3 2 3 2 2" xfId="3031" xr:uid="{A640C22C-36BE-41CD-8033-1E8D92B63B04}"/>
    <cellStyle name="Normal GHG Textfiels Bold 3 2 3 3" xfId="1885" xr:uid="{27C7A909-2ECE-40D4-B50E-FF53CD05787B}"/>
    <cellStyle name="Normal GHG Textfiels Bold 3 2 3 3 2" xfId="3427" xr:uid="{14D99A6D-7AD0-4EE1-A1C3-837CA1B1CAA6}"/>
    <cellStyle name="Normal GHG Textfiels Bold 3 2 3 4" xfId="2117" xr:uid="{8400D26F-E8C7-4BA1-8CD7-7526800D7924}"/>
    <cellStyle name="Normal GHG Textfiels Bold 3 3" xfId="394" xr:uid="{F879D2CD-4BDC-4CED-9362-9B38684D341F}"/>
    <cellStyle name="Normal GHG Textfiels Bold 3 3 2" xfId="672" xr:uid="{0C13B675-3E18-4F63-A0EF-C81739AA938A}"/>
    <cellStyle name="Normal GHG Textfiels Bold 3 3 2 2" xfId="887" xr:uid="{2831B54A-C9FB-4846-AA01-640FCF91A601}"/>
    <cellStyle name="Normal GHG Textfiels Bold 3 3 2 2 2" xfId="1600" xr:uid="{B352DC9F-28C6-4E9B-8675-C1B9A45D65EC}"/>
    <cellStyle name="Normal GHG Textfiels Bold 3 3 2 2 2 2" xfId="3164" xr:uid="{0AE5B08F-8001-4CC9-BADA-DCC420E9349F}"/>
    <cellStyle name="Normal GHG Textfiels Bold 3 3 2 2 3" xfId="1823" xr:uid="{CDAA8BAA-9A45-4458-9894-B4AF969D8EBF}"/>
    <cellStyle name="Normal GHG Textfiels Bold 3 3 2 2 3 2" xfId="3372" xr:uid="{C38BCB14-E057-449B-A2F8-1AC6186F7427}"/>
    <cellStyle name="Normal GHG Textfiels Bold 3 3 2 2 4" xfId="2250" xr:uid="{23432C56-AC03-4B3A-ABF2-FA7F4EF4B8E0}"/>
    <cellStyle name="Normal GHG Textfiels Bold 3 3 2 3" xfId="1392" xr:uid="{4D4F65E0-BACE-414A-9119-D89B01B0D674}"/>
    <cellStyle name="Normal GHG Textfiels Bold 3 3 2 3 2" xfId="2956" xr:uid="{9F7C60A3-A7C9-414F-93DE-E58AB4BDEEF1}"/>
    <cellStyle name="Normal GHG Textfiels Bold 3 3 2 4" xfId="1087" xr:uid="{5082EF79-4C2D-40FA-AA9F-8E854420DD13}"/>
    <cellStyle name="Normal GHG Textfiels Bold 3 3 2 4 2" xfId="2655" xr:uid="{9E7C1D87-74E3-43E5-AE74-593E56D60E8E}"/>
    <cellStyle name="Normal GHG Textfiels Bold 3 3 2 5" xfId="2044" xr:uid="{3A34EF54-F8AE-4C7F-81BF-89EB74E253B6}"/>
    <cellStyle name="Normal GHG Textfiels Bold 3 3 3" xfId="615" xr:uid="{2CB891CC-37F1-4888-B75E-19901F39DEFC}"/>
    <cellStyle name="Normal GHG Textfiels Bold 3 3 3 2" xfId="830" xr:uid="{51D2F3BA-FC4E-48E4-8173-4AA783D9C9C7}"/>
    <cellStyle name="Normal GHG Textfiels Bold 3 3 3 2 2" xfId="1543" xr:uid="{679EE10D-4275-418B-9383-C23E10726E8E}"/>
    <cellStyle name="Normal GHG Textfiels Bold 3 3 3 2 2 2" xfId="3107" xr:uid="{F322C594-133F-46B1-BB43-DFFD60CB30D4}"/>
    <cellStyle name="Normal GHG Textfiels Bold 3 3 3 2 3" xfId="1764" xr:uid="{D77D77D6-C40B-4DAE-886C-F15A872F17C2}"/>
    <cellStyle name="Normal GHG Textfiels Bold 3 3 3 2 3 2" xfId="3320" xr:uid="{50D58DAE-C2EC-47D0-85E6-E83D68797244}"/>
    <cellStyle name="Normal GHG Textfiels Bold 3 3 3 2 4" xfId="2193" xr:uid="{BE194F84-0550-45AD-BF7B-B58231A3FFCA}"/>
    <cellStyle name="Normal GHG Textfiels Bold 3 3 3 3" xfId="1335" xr:uid="{330100A2-BBD5-43BE-A416-53136965AE0A}"/>
    <cellStyle name="Normal GHG Textfiels Bold 3 3 3 3 2" xfId="2899" xr:uid="{E08DF02F-0EF4-4914-8FD3-9855DF93D2B3}"/>
    <cellStyle name="Normal GHG Textfiels Bold 3 3 3 4" xfId="85" xr:uid="{C8F6774A-C169-4A4B-AF69-34BEC104A817}"/>
    <cellStyle name="Normal GHG Textfiels Bold 3 3 3 4 2" xfId="2337" xr:uid="{E1A87B5A-3ED4-4B38-B049-ACA562BADDD1}"/>
    <cellStyle name="Normal GHG Textfiels Bold 3 3 3 5" xfId="1987" xr:uid="{AE7D4134-2CC0-4F6C-AFD6-3BBDCA405B66}"/>
    <cellStyle name="Normal GHG Textfiels Bold 3 3 4" xfId="590" xr:uid="{23065C1B-BC8F-42A8-BBDA-9AFC0D55AF41}"/>
    <cellStyle name="Normal GHG Textfiels Bold 3 3 4 2" xfId="805" xr:uid="{C83DB945-0632-4BF6-86F6-7A3849C1CB7C}"/>
    <cellStyle name="Normal GHG Textfiels Bold 3 3 4 2 2" xfId="1518" xr:uid="{02A10A5C-AEC2-4DC7-AD34-2A3A9B2947AF}"/>
    <cellStyle name="Normal GHG Textfiels Bold 3 3 4 2 2 2" xfId="3082" xr:uid="{A443EDF5-2114-4C32-983F-F1EA4FCDC06B}"/>
    <cellStyle name="Normal GHG Textfiels Bold 3 3 4 2 3" xfId="1657" xr:uid="{353FA194-40A4-4F60-AA4C-6684163EB0B6}"/>
    <cellStyle name="Normal GHG Textfiels Bold 3 3 4 2 3 2" xfId="3221" xr:uid="{3E71C28B-5485-4094-BFC4-BCCA25D9F8EE}"/>
    <cellStyle name="Normal GHG Textfiels Bold 3 3 4 2 4" xfId="2168" xr:uid="{EF621F48-E1A4-4DF0-ABA7-933090576CAE}"/>
    <cellStyle name="Normal GHG Textfiels Bold 3 3 4 3" xfId="1310" xr:uid="{2FD89A5F-B1E1-4478-ABE6-EF5155E28679}"/>
    <cellStyle name="Normal GHG Textfiels Bold 3 3 4 3 2" xfId="2874" xr:uid="{EEE78D8E-C573-4F32-884B-1BD1DA48F5EE}"/>
    <cellStyle name="Normal GHG Textfiels Bold 3 3 4 4" xfId="1150" xr:uid="{AD4E6845-AE1F-4889-A432-4AB793FFD1CB}"/>
    <cellStyle name="Normal GHG Textfiels Bold 3 3 4 4 2" xfId="2718" xr:uid="{DBBE3C2E-E14D-4DC8-92A6-B4CE9E17E248}"/>
    <cellStyle name="Normal GHG Textfiels Bold 3 3 4 5" xfId="1962" xr:uid="{4457A1E5-3226-410E-972E-004BD31D2C19}"/>
    <cellStyle name="Normal GHG Textfiels Bold 3 3 5" xfId="1171" xr:uid="{13155997-ACB9-47CC-A67A-6EDCB4C44833}"/>
    <cellStyle name="Normal GHG Textfiels Bold 3 3 5 2" xfId="2739" xr:uid="{845B4604-A186-43A0-B1B6-C77BA915B98E}"/>
    <cellStyle name="Normal GHG Textfiels Bold 3 3 6" xfId="1247" xr:uid="{94FB4CB8-0556-44AA-BD96-3CBB07AD4629}"/>
    <cellStyle name="Normal GHG Textfiels Bold 3 3 6 2" xfId="2812" xr:uid="{E2D4D5AA-29C8-4571-9E58-BAA4F6BD0922}"/>
    <cellStyle name="Normal GHG Textfiels Bold 3 3 7" xfId="1807" xr:uid="{23D1EB41-320E-474C-8EFB-EEE63B4E41FF}"/>
    <cellStyle name="Normal GHG whole table" xfId="30" xr:uid="{E9B0A6FD-9EBD-45D9-8CA3-05C1FCB754A1}"/>
    <cellStyle name="Normal GHG whole table 2" xfId="465" xr:uid="{D885C2A4-96AF-4226-A29B-7034C1844DF0}"/>
    <cellStyle name="Normal GHG whole table 2 2" xfId="611" xr:uid="{B742FE80-D135-45B8-A34F-7423B3670462}"/>
    <cellStyle name="Normal GHG whole table 2 2 2" xfId="826" xr:uid="{9E07BB11-7125-477E-B835-0338A0211FFD}"/>
    <cellStyle name="Normal GHG whole table 2 2 2 2" xfId="1539" xr:uid="{FEBEAD36-BA11-4DEA-B407-9E997D022083}"/>
    <cellStyle name="Normal GHG whole table 2 2 2 2 2" xfId="3103" xr:uid="{F10A31E2-B893-4470-A46E-A32357D6DCDB}"/>
    <cellStyle name="Normal GHG whole table 2 2 2 3" xfId="1805" xr:uid="{AC2C85DC-A465-414F-A003-F629569F66EC}"/>
    <cellStyle name="Normal GHG whole table 2 2 2 3 2" xfId="3356" xr:uid="{F74CA5D0-A731-4F1C-87BE-ABD6098867D6}"/>
    <cellStyle name="Normal GHG whole table 2 2 2 4" xfId="2189" xr:uid="{0AAA71FF-1C52-4B91-B47A-69DE7A0CBD3E}"/>
    <cellStyle name="Normal GHG whole table 2 2 3" xfId="1331" xr:uid="{F50DFC37-97E9-4951-AF5E-A25862D09723}"/>
    <cellStyle name="Normal GHG whole table 2 2 3 2" xfId="2895" xr:uid="{6DEFCC79-6C5D-49AB-B453-9442645A801D}"/>
    <cellStyle name="Normal GHG whole table 2 2 4" xfId="1788" xr:uid="{97F3278E-BF1B-4686-862A-8EFF367E1567}"/>
    <cellStyle name="Normal GHG whole table 2 2 4 2" xfId="3340" xr:uid="{2FF61307-F0F8-4201-AE64-2C5FD9DF6011}"/>
    <cellStyle name="Normal GHG whole table 2 2 5" xfId="1983" xr:uid="{4768CBBC-71F6-43EA-B804-F05003EC1B97}"/>
    <cellStyle name="Normal GHG whole table 2 3" xfId="755" xr:uid="{5FE0D62F-3A72-44D8-9369-ADE1D10FAF1C}"/>
    <cellStyle name="Normal GHG whole table 2 3 2" xfId="1468" xr:uid="{458A55A5-21E1-4C30-B2E7-F4F4314DA21D}"/>
    <cellStyle name="Normal GHG whole table 2 3 2 2" xfId="3032" xr:uid="{CDAFF31F-5813-4B1D-8EA3-A43941FF2863}"/>
    <cellStyle name="Normal GHG whole table 2 3 3" xfId="1795" xr:uid="{42DE0C64-8143-4DB5-8348-5AB3F402E090}"/>
    <cellStyle name="Normal GHG whole table 2 3 3 2" xfId="3347" xr:uid="{5D3F475F-BA4D-480D-AABA-D47BF0CD977D}"/>
    <cellStyle name="Normal GHG whole table 2 3 4" xfId="2118" xr:uid="{8FE61FE9-5EB9-4006-BE89-73DFC7A13B7F}"/>
    <cellStyle name="Normal GHG whole table 3" xfId="314" xr:uid="{D982142E-673E-4065-87B6-75CB90AF9970}"/>
    <cellStyle name="Normal GHG whole table 3 2" xfId="651" xr:uid="{B03139D7-CA64-480F-8D51-D9B2F7D94CBB}"/>
    <cellStyle name="Normal GHG whole table 3 2 2" xfId="866" xr:uid="{8AF971B3-21B4-4EA6-82AD-F9021D504C86}"/>
    <cellStyle name="Normal GHG whole table 3 2 2 2" xfId="1579" xr:uid="{04F045CF-9AD0-42D2-AF40-0A3A8679F754}"/>
    <cellStyle name="Normal GHG whole table 3 2 2 2 2" xfId="3143" xr:uid="{296D6FC6-82C7-4F4D-8159-60207909FD0C}"/>
    <cellStyle name="Normal GHG whole table 3 2 2 3" xfId="1869" xr:uid="{694BA5F1-5F2D-45EC-B9F9-C2D51F0126D4}"/>
    <cellStyle name="Normal GHG whole table 3 2 2 3 2" xfId="3413" xr:uid="{8DFCBF08-ED0F-4025-BE48-7CCEC16D8549}"/>
    <cellStyle name="Normal GHG whole table 3 2 2 4" xfId="2229" xr:uid="{1216C8B1-EFFF-4189-A46F-B163019A11A5}"/>
    <cellStyle name="Normal GHG whole table 3 2 3" xfId="1371" xr:uid="{A4D00CF7-31F1-4083-B330-2A4B5548CEE3}"/>
    <cellStyle name="Normal GHG whole table 3 2 3 2" xfId="2935" xr:uid="{869A4864-8A0A-408A-90B7-C28E8AB2EBE9}"/>
    <cellStyle name="Normal GHG whole table 3 2 4" xfId="971" xr:uid="{3EAD1C09-5235-4F8D-9C07-9A1763152F40}"/>
    <cellStyle name="Normal GHG whole table 3 2 4 2" xfId="2548" xr:uid="{73EB080C-2DD6-43AC-BCB8-4E92C9FF9902}"/>
    <cellStyle name="Normal GHG whole table 3 2 5" xfId="2023" xr:uid="{76CF6346-0297-4FA2-A495-5F12D69183BD}"/>
    <cellStyle name="Normal GHG whole table 3 3" xfId="572" xr:uid="{42AA7ABA-5D67-48EA-8892-A76D0FE5AD0F}"/>
    <cellStyle name="Normal GHG whole table 3 3 2" xfId="787" xr:uid="{4271830A-43CA-4F05-ADAF-7B5F3E9DC6AB}"/>
    <cellStyle name="Normal GHG whole table 3 3 2 2" xfId="1500" xr:uid="{5B27B05F-EB78-4BB9-B626-F6F75A33CCC5}"/>
    <cellStyle name="Normal GHG whole table 3 3 2 2 2" xfId="3064" xr:uid="{F2435C0D-3C2F-4F6D-8712-242BAEF34592}"/>
    <cellStyle name="Normal GHG whole table 3 3 2 3" xfId="995" xr:uid="{486E1AAF-06A6-4465-A534-97EA0D361509}"/>
    <cellStyle name="Normal GHG whole table 3 3 2 3 2" xfId="2567" xr:uid="{44C9B22E-92FE-493C-B990-FC32E8747E52}"/>
    <cellStyle name="Normal GHG whole table 3 3 2 4" xfId="2150" xr:uid="{D8EE379B-A63E-4506-8058-A29B42875751}"/>
    <cellStyle name="Normal GHG whole table 3 3 3" xfId="1292" xr:uid="{F4669DCD-3776-4DF7-8948-658A173328CA}"/>
    <cellStyle name="Normal GHG whole table 3 3 3 2" xfId="2856" xr:uid="{17AAA55E-03CD-488E-A2BC-83DE4BF63BD4}"/>
    <cellStyle name="Normal GHG whole table 3 3 4" xfId="1181" xr:uid="{DA24849B-B34B-43F0-99DC-331B6845F490}"/>
    <cellStyle name="Normal GHG whole table 3 3 4 2" xfId="2749" xr:uid="{76A9F56B-4512-4DDC-BB26-450062667684}"/>
    <cellStyle name="Normal GHG whole table 3 3 5" xfId="1944" xr:uid="{967FC42D-3CC8-4604-A433-0C76F0CCF034}"/>
    <cellStyle name="Normal GHG whole table 3 4" xfId="659" xr:uid="{04338EC3-FCCC-4C4D-AA40-A3C4ED0F0EC5}"/>
    <cellStyle name="Normal GHG whole table 3 4 2" xfId="874" xr:uid="{8CD56FA7-1C02-4818-9776-13D4F9D30CE9}"/>
    <cellStyle name="Normal GHG whole table 3 4 2 2" xfId="1587" xr:uid="{872D2E43-0FDC-4C91-A9EA-58A4DE14CF02}"/>
    <cellStyle name="Normal GHG whole table 3 4 2 2 2" xfId="3151" xr:uid="{40088045-669E-469E-B831-F1E51801AC59}"/>
    <cellStyle name="Normal GHG whole table 3 4 2 3" xfId="1818" xr:uid="{9F8A2DE9-230A-4A05-9F17-21ACDE452D89}"/>
    <cellStyle name="Normal GHG whole table 3 4 2 3 2" xfId="3367" xr:uid="{DD7FEAE8-E14B-46C8-B77A-97D9CB279598}"/>
    <cellStyle name="Normal GHG whole table 3 4 2 4" xfId="2237" xr:uid="{9B56F46F-C810-4A52-90C0-F857A0FCE10E}"/>
    <cellStyle name="Normal GHG whole table 3 4 3" xfId="1379" xr:uid="{BCA86298-111E-44BF-BAD8-DFAC31CE4831}"/>
    <cellStyle name="Normal GHG whole table 3 4 3 2" xfId="2943" xr:uid="{F1C497DB-6786-4FA8-94AF-50EB798AFA1B}"/>
    <cellStyle name="Normal GHG whole table 3 4 4" xfId="1136" xr:uid="{4D36E32C-96BD-4501-9CF7-E7C177587220}"/>
    <cellStyle name="Normal GHG whole table 3 4 4 2" xfId="2704" xr:uid="{46B604DC-76BC-4779-930B-F3C79518A15B}"/>
    <cellStyle name="Normal GHG whole table 3 4 5" xfId="2031" xr:uid="{8557C4D4-3B38-4A10-AE2F-B303AFE0A4D8}"/>
    <cellStyle name="Normal GHG whole table 3 5" xfId="1111" xr:uid="{3375449A-2DB3-47C4-AC25-1E5AC2CA5E8F}"/>
    <cellStyle name="Normal GHG whole table 3 5 2" xfId="2679" xr:uid="{B2582AEC-C74B-4279-BB78-F42F1D2821CD}"/>
    <cellStyle name="Normal GHG whole table 3 6" xfId="1183" xr:uid="{5A56F0A9-71AC-4B6B-845A-B3AA23924E9E}"/>
    <cellStyle name="Normal GHG whole table 3 6 2" xfId="2751" xr:uid="{6AE51E23-3347-4ACD-A966-A49EF127BE84}"/>
    <cellStyle name="Normal GHG whole table 3 7" xfId="64" xr:uid="{6FDD76E4-04FD-4ABB-B398-A3A35FCBC6B9}"/>
    <cellStyle name="Normal GHG whole table 4" xfId="101" xr:uid="{25324109-3CAD-40C1-AB9E-7B28BF9D8769}"/>
    <cellStyle name="Normal GHG whole table 4 2" xfId="2353" xr:uid="{CCB09402-43C5-4456-987F-9D12ABFC5CC2}"/>
    <cellStyle name="Normal GHG-Shade" xfId="13" xr:uid="{00000000-0005-0000-0000-000010000000}"/>
    <cellStyle name="Normal GHG-Shade 2" xfId="198" xr:uid="{7EBC447B-49C4-4BA7-B7A9-F6F8B27FFEC9}"/>
    <cellStyle name="Normal GHG-Shade 2 2" xfId="199" xr:uid="{1881C089-E4B1-4550-A48F-1C674D6038AB}"/>
    <cellStyle name="Normal GHG-Shade 2 3" xfId="200" xr:uid="{35FA3135-F81F-4219-BAE9-0678A29D9028}"/>
    <cellStyle name="Normal GHG-Shade 2 4" xfId="230" xr:uid="{4877E4D5-96DD-4672-9981-085850EF84CC}"/>
    <cellStyle name="Normal GHG-Shade 2 5" xfId="395" xr:uid="{326F6D79-E075-4268-8474-042634E23A33}"/>
    <cellStyle name="Normal GHG-Shade 3" xfId="201" xr:uid="{1C27611F-9A4A-42E8-82F2-B01D8C1D3CD9}"/>
    <cellStyle name="Normal GHG-Shade 3 2" xfId="202" xr:uid="{B87D9F63-FC6B-42BA-AD6F-4C34FF2B77ED}"/>
    <cellStyle name="Normal GHG-Shade 4" xfId="203" xr:uid="{4898E8F5-AE24-4AEB-A9A1-7343FC729D93}"/>
    <cellStyle name="Normal GHG-Shade 4 2" xfId="466" xr:uid="{F0A16543-AC28-429F-98D6-76F114D7AD35}"/>
    <cellStyle name="Normal GHG-Shade 4 2 2" xfId="2434" xr:uid="{FA2E7033-AA1A-4366-811A-12E46842817D}"/>
    <cellStyle name="Normal GHG-Shade 4 3" xfId="2364" xr:uid="{00E91725-2204-4FD4-B4C2-7EA0EABEFEB5}"/>
    <cellStyle name="Normál_Munka1" xfId="45" xr:uid="{BE708FD1-4E5B-48C9-B6DB-85B91B4509CF}"/>
    <cellStyle name="Note 2" xfId="204" xr:uid="{CAEE197D-8820-4C98-8BD8-BA7A9D56A892}"/>
    <cellStyle name="Note 2 2" xfId="594" xr:uid="{09503AEA-A548-4D35-AF85-CC144AEE4E54}"/>
    <cellStyle name="Note 2 2 2" xfId="809" xr:uid="{5B6F2D0B-D78C-4088-ABBE-3C16D801BD6C}"/>
    <cellStyle name="Note 2 2 2 2" xfId="1522" xr:uid="{2E42993B-57FB-4FA3-8F19-32A7CD9210DA}"/>
    <cellStyle name="Note 2 2 2 2 2" xfId="3086" xr:uid="{73D9C786-FBF0-41BA-BC27-23720CD6E30B}"/>
    <cellStyle name="Note 2 2 2 3" xfId="926" xr:uid="{018C14F1-7F5C-46BE-8625-29E36C71CB18}"/>
    <cellStyle name="Note 2 2 2 3 2" xfId="2506" xr:uid="{703587E4-1ECE-451F-8493-841CD18E9F96}"/>
    <cellStyle name="Note 2 2 2 4" xfId="2172" xr:uid="{286A17BE-C39B-4BE1-8800-363CC5F7AB55}"/>
    <cellStyle name="Note 2 2 3" xfId="1314" xr:uid="{EE4136E6-7FD3-47F0-B65B-55760A219C30}"/>
    <cellStyle name="Note 2 2 3 2" xfId="2878" xr:uid="{FA1A82C1-926A-4F8A-9DF2-AF492570DBBE}"/>
    <cellStyle name="Note 2 2 4" xfId="1180" xr:uid="{45729245-8CFA-4B0A-A347-337705990318}"/>
    <cellStyle name="Note 2 2 4 2" xfId="2748" xr:uid="{945079ED-9999-4BBB-8FBF-7FE00F749D59}"/>
    <cellStyle name="Note 2 2 5" xfId="1966" xr:uid="{CCCC05BA-5604-4413-B03B-A1B4FA1878E2}"/>
    <cellStyle name="Note 2 3" xfId="658" xr:uid="{C1AE6A17-9FB4-4038-A649-2308FF7D02DC}"/>
    <cellStyle name="Note 2 3 2" xfId="873" xr:uid="{975A473D-B27E-47EB-A89A-527A3EEBEF05}"/>
    <cellStyle name="Note 2 3 2 2" xfId="1586" xr:uid="{3BB72216-081B-43EE-B7B1-8FC9D8E00C72}"/>
    <cellStyle name="Note 2 3 2 2 2" xfId="3150" xr:uid="{BF498669-E8C1-43C9-912E-0CAF1C671CB9}"/>
    <cellStyle name="Note 2 3 2 3" xfId="1694" xr:uid="{63F6F43B-8B9C-4AE5-8E4C-254661967DFF}"/>
    <cellStyle name="Note 2 3 2 3 2" xfId="3254" xr:uid="{796B79FB-1F37-40C7-8588-F3D9CA54BF32}"/>
    <cellStyle name="Note 2 3 2 4" xfId="2236" xr:uid="{B8671843-369A-443C-B4F6-519D565035F1}"/>
    <cellStyle name="Note 2 3 3" xfId="1378" xr:uid="{356C9460-ED05-425A-9C58-308466798931}"/>
    <cellStyle name="Note 2 3 3 2" xfId="2942" xr:uid="{C35CB092-947E-4814-8403-E29FA3289EE5}"/>
    <cellStyle name="Note 2 3 4" xfId="1804" xr:uid="{F2599651-53FE-40E7-876C-334D843A2CF0}"/>
    <cellStyle name="Note 2 3 4 2" xfId="3355" xr:uid="{BE529035-3937-4F96-BC6A-E8A9D794B768}"/>
    <cellStyle name="Note 2 3 5" xfId="2030" xr:uid="{6151CAAB-A72D-40A6-8A6F-15037E16D828}"/>
    <cellStyle name="Note 2 4" xfId="553" xr:uid="{10CA5DCA-76AB-416F-8624-7C2528E33585}"/>
    <cellStyle name="Note 2 4 2" xfId="768" xr:uid="{27E60882-4E8C-4CED-9695-827CBD54D3DF}"/>
    <cellStyle name="Note 2 4 2 2" xfId="1481" xr:uid="{367CFF13-7803-4985-A96B-9CFFF1F32E52}"/>
    <cellStyle name="Note 2 4 2 2 2" xfId="3045" xr:uid="{DC5F1F50-9ADC-4186-B871-E71566B0A590}"/>
    <cellStyle name="Note 2 4 2 3" xfId="941" xr:uid="{425E1CEC-1CFD-4A54-BDAA-F497A43F9E7F}"/>
    <cellStyle name="Note 2 4 2 3 2" xfId="2519" xr:uid="{851DE76C-C0EF-42CB-A295-C52CD24578A6}"/>
    <cellStyle name="Note 2 4 2 4" xfId="2131" xr:uid="{9EFE570D-AE4F-47E5-8C1F-A76C3CE4CD80}"/>
    <cellStyle name="Note 2 4 3" xfId="1273" xr:uid="{FD7D59F3-843B-43DE-9EDF-B304239EC77F}"/>
    <cellStyle name="Note 2 4 3 2" xfId="2837" xr:uid="{4DD97AE2-00F0-4611-AED8-5BB30DD5B9E2}"/>
    <cellStyle name="Note 2 4 4" xfId="1006" xr:uid="{C3B150E2-E2AA-47B6-977C-546B8E1B2EEB}"/>
    <cellStyle name="Note 2 4 4 2" xfId="2577" xr:uid="{5A1AC831-F0AD-4BFF-A67C-3DD88D4C245F}"/>
    <cellStyle name="Note 2 4 5" xfId="1925" xr:uid="{F2E2FC76-9867-48BB-B254-9917EC6DA7E3}"/>
    <cellStyle name="Note 2 5" xfId="717" xr:uid="{FC2D1195-E0EE-457E-A953-8D296C0276B6}"/>
    <cellStyle name="Note 2 5 2" xfId="1437" xr:uid="{0197B550-0251-4AF7-99C8-E77DCCF2AFD4}"/>
    <cellStyle name="Note 2 5 2 2" xfId="3001" xr:uid="{5F6CAD50-12D4-47BE-A75B-EAD503971131}"/>
    <cellStyle name="Note 2 5 3" xfId="1177" xr:uid="{25869A0F-C421-4449-9E73-FE23E7929AEF}"/>
    <cellStyle name="Note 2 5 3 2" xfId="2745" xr:uid="{A00EA944-A040-4EAE-98E8-81EBC3E0D001}"/>
    <cellStyle name="Note 2 5 4" xfId="2088" xr:uid="{B3BB326F-F291-47D5-AB3C-84CAA749EA0F}"/>
    <cellStyle name="Note 2 6" xfId="1032" xr:uid="{B6EA0749-7474-45EE-BB82-6E5F83913D25}"/>
    <cellStyle name="Note 2 6 2" xfId="2603" xr:uid="{CD25923C-F37B-4665-984A-E424C7CB0206}"/>
    <cellStyle name="Note 2 7" xfId="1148" xr:uid="{E4CB69E4-0EBC-4455-8FD3-06355BED2691}"/>
    <cellStyle name="Note 2 7 2" xfId="2716" xr:uid="{AC71AC93-21B9-4FD6-BD25-5DCE0243433F}"/>
    <cellStyle name="Note 2 8" xfId="986" xr:uid="{ADFEEF7F-8F37-4B2E-A2B2-48FA2D88260A}"/>
    <cellStyle name="Note 3" xfId="269" xr:uid="{724F3BDF-F1B0-4C1A-801B-A0EB8845AE2F}"/>
    <cellStyle name="Note 3 2" xfId="622" xr:uid="{1091C831-0EC0-441C-A3A6-65A431499214}"/>
    <cellStyle name="Note 3 2 2" xfId="837" xr:uid="{7FFEE7A3-AE60-4DB0-9D50-5FA7CD01CB60}"/>
    <cellStyle name="Note 3 2 2 2" xfId="1550" xr:uid="{915FD6B5-05CC-4596-825A-1576B7767448}"/>
    <cellStyle name="Note 3 2 2 2 2" xfId="3114" xr:uid="{1A2155EB-38F5-44B7-97CC-7CB3541DDEF9}"/>
    <cellStyle name="Note 3 2 2 3" xfId="1658" xr:uid="{50427A16-ABFD-4CC8-A9A0-9F8E173733D9}"/>
    <cellStyle name="Note 3 2 2 3 2" xfId="3222" xr:uid="{D0303F78-194D-4EA7-9EE9-2616E2841BB6}"/>
    <cellStyle name="Note 3 2 2 4" xfId="2200" xr:uid="{63D2D370-3310-4FB4-9BC1-1442DC2AD061}"/>
    <cellStyle name="Note 3 2 3" xfId="1342" xr:uid="{23345041-74D7-45EA-B9A8-29F97D6BFA65}"/>
    <cellStyle name="Note 3 2 3 2" xfId="2906" xr:uid="{2DD9C524-D0CB-4098-806E-1C815722CC8E}"/>
    <cellStyle name="Note 3 2 4" xfId="1085" xr:uid="{7DD68193-434C-4C0A-9633-27C2183B3475}"/>
    <cellStyle name="Note 3 2 4 2" xfId="2653" xr:uid="{3B2DD07B-A8E4-4DD7-AA27-A8C0569B70C9}"/>
    <cellStyle name="Note 3 2 5" xfId="1994" xr:uid="{2CC40A6D-95B7-4E48-A20F-1E6AF0256973}"/>
    <cellStyle name="Note 3 3" xfId="588" xr:uid="{76A18C25-9D2D-42A8-B9B2-40F3D5407D8D}"/>
    <cellStyle name="Note 3 3 2" xfId="803" xr:uid="{440D7AC5-E49D-4875-A57A-1B719FE5D6C3}"/>
    <cellStyle name="Note 3 3 2 2" xfId="1516" xr:uid="{A984DC90-24F9-4E50-A92C-97AC5EC9496A}"/>
    <cellStyle name="Note 3 3 2 2 2" xfId="3080" xr:uid="{9127DF52-AFAD-4CAF-8240-99C22BD56986}"/>
    <cellStyle name="Note 3 3 2 3" xfId="72" xr:uid="{EEF0695A-4A3D-4726-9939-B2AEEE09BA3B}"/>
    <cellStyle name="Note 3 3 2 3 2" xfId="2325" xr:uid="{1C0C2D2F-BB2C-451F-82C2-A9FF29AA4852}"/>
    <cellStyle name="Note 3 3 2 4" xfId="2166" xr:uid="{FD55CDDD-56C6-4FE3-936C-C934D99A9A49}"/>
    <cellStyle name="Note 3 3 3" xfId="1308" xr:uid="{537F797B-C231-45F4-831C-B688B0089B5A}"/>
    <cellStyle name="Note 3 3 3 2" xfId="2872" xr:uid="{E21F08DA-3652-4A8D-BD32-493755C8E22E}"/>
    <cellStyle name="Note 3 3 4" xfId="1797" xr:uid="{51B5A37D-8BC1-4D40-8E26-E147702EB557}"/>
    <cellStyle name="Note 3 3 4 2" xfId="3349" xr:uid="{E9588FDA-F7EE-465A-A728-8B7B65AFCF20}"/>
    <cellStyle name="Note 3 3 5" xfId="1960" xr:uid="{D5395B63-8184-40F4-AF0F-036DFE2523C9}"/>
    <cellStyle name="Note 3 4" xfId="606" xr:uid="{90ECFCB0-670D-42AA-B43F-7E20D2096C3D}"/>
    <cellStyle name="Note 3 4 2" xfId="821" xr:uid="{3E72B700-9024-411A-87F6-BAB27D47D40C}"/>
    <cellStyle name="Note 3 4 2 2" xfId="1534" xr:uid="{0F626770-CD89-4BE2-B13A-FD589471AFB8}"/>
    <cellStyle name="Note 3 4 2 2 2" xfId="3098" xr:uid="{9E5DBBE2-1E55-45CE-B3DA-CAF8A69DD361}"/>
    <cellStyle name="Note 3 4 2 3" xfId="1123" xr:uid="{716E289F-E4D4-4CF7-BE9A-A536040BC434}"/>
    <cellStyle name="Note 3 4 2 3 2" xfId="2691" xr:uid="{67A7F535-02B9-4802-B3E1-6A85ADE7F7E4}"/>
    <cellStyle name="Note 3 4 2 4" xfId="2184" xr:uid="{F29A71F3-32A3-46E5-B4D8-D480B70C76C0}"/>
    <cellStyle name="Note 3 4 3" xfId="1326" xr:uid="{9E795E9B-A2CF-4D4D-872B-2A6F844B2B3B}"/>
    <cellStyle name="Note 3 4 3 2" xfId="2890" xr:uid="{8B04AA8F-B28B-46FE-8106-3A0ED54B06E3}"/>
    <cellStyle name="Note 3 4 4" xfId="1736" xr:uid="{29960EC1-6AD2-4B83-9A27-77B8A9833973}"/>
    <cellStyle name="Note 3 4 4 2" xfId="3294" xr:uid="{6A418B82-D5F5-4879-A40C-329059E00AF8}"/>
    <cellStyle name="Note 3 4 5" xfId="1978" xr:uid="{26D77096-C9A1-4A21-AD7E-303048600420}"/>
    <cellStyle name="Note 3 5" xfId="723" xr:uid="{B5C397D0-7EBF-4AE2-88B0-ABD24A1EDB52}"/>
    <cellStyle name="Note 3 5 2" xfId="1443" xr:uid="{7BCE63A6-F1E6-4249-BFA2-49C3FCC3BCD4}"/>
    <cellStyle name="Note 3 5 2 2" xfId="3007" xr:uid="{1952BFFD-750F-421C-8252-D3B40F2D69A9}"/>
    <cellStyle name="Note 3 5 3" xfId="1867" xr:uid="{F9843B54-BA7E-475A-899B-4004143FE12F}"/>
    <cellStyle name="Note 3 5 3 2" xfId="3411" xr:uid="{EF2CCBF3-9563-4A6D-95EC-9E12642DD5AF}"/>
    <cellStyle name="Note 3 5 4" xfId="2094" xr:uid="{A3348E75-4E86-407A-9A97-F4561DB9AAC8}"/>
    <cellStyle name="Note 3 6" xfId="1074" xr:uid="{65F4B115-990F-4A50-B50D-F23DC0B75C1E}"/>
    <cellStyle name="Note 3 6 2" xfId="2642" xr:uid="{56672646-4CA1-4597-A665-486D01430A7C}"/>
    <cellStyle name="Note 3 7" xfId="1768" xr:uid="{7AC44118-94D1-467F-8F2C-9A66F248FD25}"/>
    <cellStyle name="Note 3 7 2" xfId="3323" xr:uid="{E4677C3E-A4A8-453F-A007-422163C2E43E}"/>
    <cellStyle name="Note 3 8" xfId="1205" xr:uid="{C05C0C27-AAC3-4C33-9547-E348AA28D363}"/>
    <cellStyle name="Notiz" xfId="205" xr:uid="{5AD6640F-3F95-40FD-A0B4-10518C55E7B4}"/>
    <cellStyle name="Notiz 2" xfId="595" xr:uid="{2598D38B-640F-4C4D-BD41-4C442CA0D71D}"/>
    <cellStyle name="Notiz 2 2" xfId="810" xr:uid="{D889119E-4F01-490E-926C-1AEBFDB3F12D}"/>
    <cellStyle name="Notiz 2 2 2" xfId="1523" xr:uid="{D1ABFE2F-B725-4C6B-88C9-47F281C48D80}"/>
    <cellStyle name="Notiz 2 2 2 2" xfId="3087" xr:uid="{C27442CC-0F1D-40E5-B0E3-E3CBE4918DE2}"/>
    <cellStyle name="Notiz 2 2 3" xfId="1142" xr:uid="{257B1D95-17C6-4D16-8886-850734419E0F}"/>
    <cellStyle name="Notiz 2 2 3 2" xfId="2710" xr:uid="{5269DFFF-2874-4B18-8476-6B1CAA38DC9B}"/>
    <cellStyle name="Notiz 2 2 4" xfId="2173" xr:uid="{3D10ABDE-B96D-41AD-B827-E40A85EF8270}"/>
    <cellStyle name="Notiz 2 3" xfId="1315" xr:uid="{B6880568-C68E-4002-83EB-A3B389533547}"/>
    <cellStyle name="Notiz 2 3 2" xfId="2879" xr:uid="{1E521306-E1FA-4F4E-A3D5-D3DF48F2345F}"/>
    <cellStyle name="Notiz 2 4" xfId="1044" xr:uid="{CA795A7A-9ABF-4866-BD51-7D991CEFFC68}"/>
    <cellStyle name="Notiz 2 4 2" xfId="2614" xr:uid="{76678F7D-628B-4165-A254-1B471380DBFB}"/>
    <cellStyle name="Notiz 2 5" xfId="1967" xr:uid="{D831CDE1-478D-4F75-A119-85F0E5729258}"/>
    <cellStyle name="Notiz 3" xfId="657" xr:uid="{EA6557D4-7C86-4AB4-802D-C78CD6CF36F9}"/>
    <cellStyle name="Notiz 3 2" xfId="872" xr:uid="{FCDA904C-65E8-4ABF-94AB-956A9FCD7FC4}"/>
    <cellStyle name="Notiz 3 2 2" xfId="1585" xr:uid="{E13A9992-C9A4-4A37-9743-333EA4FB64D1}"/>
    <cellStyle name="Notiz 3 2 2 2" xfId="3149" xr:uid="{FEBE31F6-AF22-46B6-A9B2-AF4F20F21EBB}"/>
    <cellStyle name="Notiz 3 2 3" xfId="1837" xr:uid="{6E400580-E35E-4346-BF63-71F512802734}"/>
    <cellStyle name="Notiz 3 2 3 2" xfId="3385" xr:uid="{8B31DB13-A78E-4C55-9030-E8835C814C34}"/>
    <cellStyle name="Notiz 3 2 4" xfId="2235" xr:uid="{7C1A5470-3A10-4FD9-8115-CFC5B68D7A7C}"/>
    <cellStyle name="Notiz 3 3" xfId="1377" xr:uid="{B0A2367D-DE3C-4588-BE61-5F778CA03F6D}"/>
    <cellStyle name="Notiz 3 3 2" xfId="2941" xr:uid="{888EAF1F-DA67-4FBF-A138-8B1B2037F979}"/>
    <cellStyle name="Notiz 3 4" xfId="1169" xr:uid="{038EC6B6-2B65-41D0-97B0-F964AA624BB4}"/>
    <cellStyle name="Notiz 3 4 2" xfId="2737" xr:uid="{1061AA41-8BBF-484B-83A7-ECC222B72914}"/>
    <cellStyle name="Notiz 3 5" xfId="2029" xr:uid="{56FCA1A4-529F-4E1D-B95B-DBD85D477C68}"/>
    <cellStyle name="Notiz 4" xfId="626" xr:uid="{E52007AD-AAE7-4193-AA15-A5FFFBCE4C8A}"/>
    <cellStyle name="Notiz 4 2" xfId="841" xr:uid="{AB85F1D9-5918-412F-9A15-FAA0C4817E1D}"/>
    <cellStyle name="Notiz 4 2 2" xfId="1554" xr:uid="{DCC8D8A9-4AB6-4467-B728-16699B5864F3}"/>
    <cellStyle name="Notiz 4 2 2 2" xfId="3118" xr:uid="{A74DE8A6-7B18-4686-A716-5C8B0F8207CE}"/>
    <cellStyle name="Notiz 4 2 3" xfId="1200" xr:uid="{ECFE2164-DA9D-4951-B446-5B28B32BC47B}"/>
    <cellStyle name="Notiz 4 2 3 2" xfId="2768" xr:uid="{ED7E66C6-9193-4319-99A3-E0847958F82E}"/>
    <cellStyle name="Notiz 4 2 4" xfId="2204" xr:uid="{F07980E9-0A2B-4AAA-B8E8-1A38B693FD63}"/>
    <cellStyle name="Notiz 4 3" xfId="1346" xr:uid="{542833F1-964E-4FF1-A0B4-EC98151CA9B2}"/>
    <cellStyle name="Notiz 4 3 2" xfId="2910" xr:uid="{E4DD7835-8A21-455D-B81C-915D762A09DC}"/>
    <cellStyle name="Notiz 4 4" xfId="1088" xr:uid="{E2061349-64BD-4DEA-981B-9471C30A1071}"/>
    <cellStyle name="Notiz 4 4 2" xfId="2656" xr:uid="{2E320873-7A47-49B5-97DD-F43F2E8638A8}"/>
    <cellStyle name="Notiz 4 5" xfId="1998" xr:uid="{AC44B8AF-AD6D-4D88-8EA6-05D477FFBA38}"/>
    <cellStyle name="Notiz 5" xfId="718" xr:uid="{6D53FF66-AFA6-4674-A31D-AE1D86B65460}"/>
    <cellStyle name="Notiz 5 2" xfId="1438" xr:uid="{50E3CA49-FDC7-44B1-B8AE-43604670BBC5}"/>
    <cellStyle name="Notiz 5 2 2" xfId="3002" xr:uid="{59B2B6BB-9611-4B12-A6D8-D927AF367294}"/>
    <cellStyle name="Notiz 5 3" xfId="40" xr:uid="{7E36CC86-D63E-4447-8AC1-5C3F9BEFD230}"/>
    <cellStyle name="Notiz 5 3 2" xfId="2314" xr:uid="{354343D1-021B-4453-BC45-5CB4B823AC94}"/>
    <cellStyle name="Notiz 5 4" xfId="2089" xr:uid="{24A598B0-516D-406B-8881-8395C127B74C}"/>
    <cellStyle name="Notiz 6" xfId="1033" xr:uid="{0D9052B2-808D-4474-8ECB-BB38233D56F8}"/>
    <cellStyle name="Notiz 6 2" xfId="2604" xr:uid="{8E7DA4B6-5F1F-4178-A229-4C01DC9D5882}"/>
    <cellStyle name="Notiz 7" xfId="1863" xr:uid="{46F867FF-E71C-48EF-80C7-603831980B34}"/>
    <cellStyle name="Notiz 7 2" xfId="3407" xr:uid="{B6CA71B7-8D4D-4182-BE1B-B846E9CF0E2A}"/>
    <cellStyle name="Notiz 8" xfId="1036" xr:uid="{19642C7F-6A82-439D-BE53-F225ADE78F66}"/>
    <cellStyle name="Output 2" xfId="206" xr:uid="{9BB01C10-28FF-4551-8839-6D4A95F82E2C}"/>
    <cellStyle name="Output 2 2" xfId="596" xr:uid="{7B89AE6C-8E55-4CD6-8555-07FBAEA65208}"/>
    <cellStyle name="Output 2 2 2" xfId="811" xr:uid="{1A4CD559-08C0-4D35-9AD5-E9AF88F501BE}"/>
    <cellStyle name="Output 2 2 2 2" xfId="1524" xr:uid="{1259D557-5CC7-46CF-B33B-F7903270D3B7}"/>
    <cellStyle name="Output 2 2 2 2 2" xfId="3088" xr:uid="{8E953A0B-17DD-428C-92A1-5783AFEE7B22}"/>
    <cellStyle name="Output 2 2 2 3" xfId="927" xr:uid="{169A9F76-3DCC-4956-AFEA-19021666C3C9}"/>
    <cellStyle name="Output 2 2 2 3 2" xfId="2507" xr:uid="{2DDD2EAA-5453-47F0-848F-FCCBBBF06CF4}"/>
    <cellStyle name="Output 2 2 2 4" xfId="2174" xr:uid="{17AC7C7B-ECCF-411E-B68C-A01DF3E3F8D2}"/>
    <cellStyle name="Output 2 2 3" xfId="1316" xr:uid="{B97806BA-6601-4188-BA15-1D2D69C25161}"/>
    <cellStyle name="Output 2 2 3 2" xfId="2880" xr:uid="{0EE9BBB1-E13A-4755-AA9F-7AB11E42517F}"/>
    <cellStyle name="Output 2 2 4" xfId="1244" xr:uid="{0EE80F6B-D114-4B0E-9714-A46FB594FCEE}"/>
    <cellStyle name="Output 2 2 4 2" xfId="2810" xr:uid="{D7B4B01B-7E8B-4C96-97AA-CA7796C41104}"/>
    <cellStyle name="Output 2 2 5" xfId="1968" xr:uid="{8A8E61B3-0B09-4723-864C-DC45CC71B404}"/>
    <cellStyle name="Output 2 3" xfId="692" xr:uid="{577C7BB0-B136-44F4-8552-7087E0B9E12D}"/>
    <cellStyle name="Output 2 3 2" xfId="907" xr:uid="{E3255326-B638-4BAF-B3DE-DCE80D5F9553}"/>
    <cellStyle name="Output 2 3 2 2" xfId="1620" xr:uid="{9286A090-194F-4F94-9FEB-44F371BA981B}"/>
    <cellStyle name="Output 2 3 2 2 2" xfId="3184" xr:uid="{4E57CB5E-7571-41F7-8EC5-25DAC221CC9F}"/>
    <cellStyle name="Output 2 3 2 3" xfId="1892" xr:uid="{D731F10C-CF5B-4FEE-8D65-7AE0485BFE5F}"/>
    <cellStyle name="Output 2 3 2 3 2" xfId="3434" xr:uid="{2A58BAF4-C2D6-4E10-A290-938C8ADF9865}"/>
    <cellStyle name="Output 2 3 2 4" xfId="2270" xr:uid="{F1E342F7-5CAA-4C33-8670-76AFF70674FA}"/>
    <cellStyle name="Output 2 3 3" xfId="1412" xr:uid="{8AD9A7A1-1D05-43BA-89A7-88DE8D6B17A0}"/>
    <cellStyle name="Output 2 3 3 2" xfId="2976" xr:uid="{80B79CDC-F2DD-426F-8531-BF50CCAC478E}"/>
    <cellStyle name="Output 2 3 4" xfId="1715" xr:uid="{D323C693-580F-4766-A446-2285990FB763}"/>
    <cellStyle name="Output 2 3 4 2" xfId="3275" xr:uid="{258338C5-F8EB-40F5-BEAE-E05E2C7D1A6F}"/>
    <cellStyle name="Output 2 3 5" xfId="2064" xr:uid="{82CBD374-4339-47B4-9098-7DEA09753FF6}"/>
    <cellStyle name="Output 2 4" xfId="719" xr:uid="{8FF9CFA9-DEF7-4EC3-AA1F-6393A4C71F42}"/>
    <cellStyle name="Output 2 4 2" xfId="1439" xr:uid="{F9CEF48B-F1AB-4A84-A329-DCE649CDFEFC}"/>
    <cellStyle name="Output 2 4 2 2" xfId="3003" xr:uid="{2B2C3CF7-818C-4505-81FF-75AFF30A9B87}"/>
    <cellStyle name="Output 2 4 3" xfId="1154" xr:uid="{F37FFEDE-27A4-402B-931B-F188DF01D119}"/>
    <cellStyle name="Output 2 4 3 2" xfId="2722" xr:uid="{6C7F81E9-E465-4776-A917-66F7D351C96F}"/>
    <cellStyle name="Output 2 4 4" xfId="2090" xr:uid="{8DDA0ECE-E013-4896-9847-EBE8C110DB66}"/>
    <cellStyle name="Output 2 5" xfId="1034" xr:uid="{F52DC07D-97C5-4066-A74F-A8B1CEEDB451}"/>
    <cellStyle name="Output 2 5 2" xfId="2605" xr:uid="{66509453-4522-419C-9B94-B6682235BDFC}"/>
    <cellStyle name="Output 3" xfId="270" xr:uid="{52A8CF9D-D3B9-4CC2-B894-1A0DB51C7B28}"/>
    <cellStyle name="Output 3 2" xfId="623" xr:uid="{94A7A942-B5F8-4DE4-922B-6250AE1208D7}"/>
    <cellStyle name="Output 3 2 2" xfId="838" xr:uid="{496847D3-F6FA-4526-9480-2A0CEC02744F}"/>
    <cellStyle name="Output 3 2 2 2" xfId="1551" xr:uid="{7293DCDC-7531-4E60-92C4-0DF5AFD13243}"/>
    <cellStyle name="Output 3 2 2 2 2" xfId="3115" xr:uid="{9446203B-BA5D-4E87-8548-EE0E558FC6C2}"/>
    <cellStyle name="Output 3 2 2 3" xfId="1853" xr:uid="{1414B007-DF89-49DB-A75C-388F8B296A90}"/>
    <cellStyle name="Output 3 2 2 3 2" xfId="3398" xr:uid="{E6C38BA7-BB94-43C2-ABA7-171C4F8EE2E5}"/>
    <cellStyle name="Output 3 2 2 4" xfId="2201" xr:uid="{67D15227-6CAC-4AB6-850A-9E643189DBF8}"/>
    <cellStyle name="Output 3 2 3" xfId="1343" xr:uid="{9479AE08-F6D5-4B8E-BF46-C9E0189676E2}"/>
    <cellStyle name="Output 3 2 3 2" xfId="2907" xr:uid="{9F51E974-18E3-4810-91ED-EB1BEAEAD787}"/>
    <cellStyle name="Output 3 2 4" xfId="1147" xr:uid="{E8960CE8-F875-4A76-8980-54096342D9A0}"/>
    <cellStyle name="Output 3 2 4 2" xfId="2715" xr:uid="{13CA7BC3-0668-4681-A95F-CE0D5A2A386D}"/>
    <cellStyle name="Output 3 2 5" xfId="1995" xr:uid="{0B266E7F-0B31-431D-B34B-7201C4832647}"/>
    <cellStyle name="Output 3 3" xfId="674" xr:uid="{E8930EFE-088D-416B-81EB-4C011401F26D}"/>
    <cellStyle name="Output 3 3 2" xfId="889" xr:uid="{163362E5-68DF-49D9-ADF5-94C6B56042A0}"/>
    <cellStyle name="Output 3 3 2 2" xfId="1602" xr:uid="{66524213-7024-48ED-90C4-425C7F992FF4}"/>
    <cellStyle name="Output 3 3 2 2 2" xfId="3166" xr:uid="{E8A25E0A-BBC5-4EB2-897A-98103D3D41BB}"/>
    <cellStyle name="Output 3 3 2 3" xfId="1213" xr:uid="{57621A11-57CC-4580-9142-625516AD08CA}"/>
    <cellStyle name="Output 3 3 2 3 2" xfId="2780" xr:uid="{1CE5D865-EDE2-4178-81D4-91F1DA14688F}"/>
    <cellStyle name="Output 3 3 2 4" xfId="2252" xr:uid="{20B6EC93-BA81-466F-BBEA-C0B9C765522D}"/>
    <cellStyle name="Output 3 3 3" xfId="1394" xr:uid="{EA0C2D1B-1843-4EA3-B6BD-AB248CB635A4}"/>
    <cellStyle name="Output 3 3 3 2" xfId="2958" xr:uid="{F3E055A6-DD4C-4235-AB28-666BAAE6CDED}"/>
    <cellStyle name="Output 3 3 4" xfId="1638" xr:uid="{FD20732D-801C-415A-B83F-CA4064166EB2}"/>
    <cellStyle name="Output 3 3 4 2" xfId="3202" xr:uid="{FBE5811F-E21F-41A6-8CA9-E98EE58DD9A2}"/>
    <cellStyle name="Output 3 3 5" xfId="2046" xr:uid="{F6692F01-8523-4330-8535-B15926D30058}"/>
    <cellStyle name="Output 3 4" xfId="724" xr:uid="{529F1BE2-2C39-4920-991B-1E27F6DE0749}"/>
    <cellStyle name="Output 3 4 2" xfId="1444" xr:uid="{B5798747-89B6-489C-8C03-C92E41756B95}"/>
    <cellStyle name="Output 3 4 2 2" xfId="3008" xr:uid="{C8F91716-D336-41DA-8953-922E142DD9A8}"/>
    <cellStyle name="Output 3 4 3" xfId="1824" xr:uid="{5A0F81F0-7987-4A62-B754-429F7131F10A}"/>
    <cellStyle name="Output 3 4 3 2" xfId="3373" xr:uid="{519D2F03-0410-4057-9230-1645896190C0}"/>
    <cellStyle name="Output 3 4 4" xfId="2095" xr:uid="{CFF3A5A8-431F-434B-BF4D-C0CF8334C3A7}"/>
    <cellStyle name="Output 3 5" xfId="1075" xr:uid="{3FCE0222-6D2D-4CBA-B607-3C7FF9C7FFB5}"/>
    <cellStyle name="Output 3 5 2" xfId="2643" xr:uid="{F99EF094-AD58-4CD5-8AF9-CAD9816A63EA}"/>
    <cellStyle name="Pattern" xfId="207" xr:uid="{023F7D56-BC6A-44E6-9576-77A723004FED}"/>
    <cellStyle name="Pattern 2" xfId="467" xr:uid="{FC06EE4A-56D7-41C1-9A70-CBAC9D8A6BCD}"/>
    <cellStyle name="Pattern 2 2" xfId="610" xr:uid="{835ABD48-C43F-4D8A-AFFD-B61C905FEBB6}"/>
    <cellStyle name="Pattern 2 2 2" xfId="825" xr:uid="{5FA8D902-321F-4A0A-97C6-EC50450E3590}"/>
    <cellStyle name="Pattern 2 2 2 2" xfId="1538" xr:uid="{743E9B89-5360-47EC-8310-6DCDF44CB815}"/>
    <cellStyle name="Pattern 2 2 2 2 2" xfId="3102" xr:uid="{C0CB7E9B-EB96-44EA-B9CF-5BC59B103B06}"/>
    <cellStyle name="Pattern 2 2 2 3" xfId="1883" xr:uid="{7E3060E8-E441-462E-AED7-CDDF852DF898}"/>
    <cellStyle name="Pattern 2 2 2 3 2" xfId="3425" xr:uid="{E5B06031-3F80-4C53-A91C-E6F89C2E7957}"/>
    <cellStyle name="Pattern 2 2 2 4" xfId="2188" xr:uid="{162BD29D-12B6-4F80-997A-DBDC2E41C7DE}"/>
    <cellStyle name="Pattern 2 2 3" xfId="1330" xr:uid="{99A0BAFA-E042-4E46-B357-07A8AB115C45}"/>
    <cellStyle name="Pattern 2 2 3 2" xfId="2894" xr:uid="{3C118BCE-0913-4BEE-88FB-5E6BA26E194D}"/>
    <cellStyle name="Pattern 2 2 4" xfId="1879" xr:uid="{9F9A8620-5DA3-471C-87ED-AEC7E443E3D8}"/>
    <cellStyle name="Pattern 2 2 4 2" xfId="3421" xr:uid="{6B5741B7-813D-45DC-9D33-40CA93F73672}"/>
    <cellStyle name="Pattern 2 2 5" xfId="1982" xr:uid="{F57077F4-C87F-4F49-8FBA-A6A73D020B5E}"/>
    <cellStyle name="Pattern 2 3" xfId="756" xr:uid="{6068203D-0C6F-45A3-A012-AE521C8717AE}"/>
    <cellStyle name="Pattern 2 3 2" xfId="1469" xr:uid="{A98EF5FD-144C-4BB1-8D59-7C132492583D}"/>
    <cellStyle name="Pattern 2 3 2 2" xfId="3033" xr:uid="{BD678003-A742-4292-8E89-D82D0FDD1874}"/>
    <cellStyle name="Pattern 2 3 3" xfId="1193" xr:uid="{9EDD0571-4F32-4755-AD31-61D0849214B8}"/>
    <cellStyle name="Pattern 2 3 3 2" xfId="2761" xr:uid="{9C77CA2A-C015-4969-A2C0-61835C00C917}"/>
    <cellStyle name="Pattern 2 3 4" xfId="2119" xr:uid="{F7055D39-FE1B-46F9-AA54-AF5337D0C0FD}"/>
    <cellStyle name="Pattern 3" xfId="316" xr:uid="{4ADF410B-1D3A-45DA-9197-7901B3ADF532}"/>
    <cellStyle name="Pattern 3 2" xfId="653" xr:uid="{61A05CCF-2A01-4FC7-8CF6-EC1997FD67C2}"/>
    <cellStyle name="Pattern 3 2 2" xfId="868" xr:uid="{6FED3441-3FF8-406E-8534-9083984B16E5}"/>
    <cellStyle name="Pattern 3 2 2 2" xfId="1581" xr:uid="{89D8271A-E432-4070-8AB0-5E881E657F0C}"/>
    <cellStyle name="Pattern 3 2 2 2 2" xfId="3145" xr:uid="{F1459F66-E1F9-4D87-AA4C-2F5EDF054345}"/>
    <cellStyle name="Pattern 3 2 2 3" xfId="1856" xr:uid="{8A688849-E6E0-44C6-8FD5-4CE67EA341CB}"/>
    <cellStyle name="Pattern 3 2 2 3 2" xfId="3401" xr:uid="{F662A983-A352-48A6-A769-71EF6FABD8C5}"/>
    <cellStyle name="Pattern 3 2 2 4" xfId="2231" xr:uid="{63A6EB84-A7A1-48EF-BF88-A6309A251ACE}"/>
    <cellStyle name="Pattern 3 2 3" xfId="1373" xr:uid="{96470434-5C5E-4AA9-9B59-ABA60477DB69}"/>
    <cellStyle name="Pattern 3 2 3 2" xfId="2937" xr:uid="{DC80333F-F6F5-410C-8701-C5C169D020DC}"/>
    <cellStyle name="Pattern 3 2 4" xfId="1685" xr:uid="{C873A5C9-AB67-4CD8-9D00-CEBAD1EFA792}"/>
    <cellStyle name="Pattern 3 2 4 2" xfId="3246" xr:uid="{929122F8-01A8-42E6-AA27-43286E5FAA02}"/>
    <cellStyle name="Pattern 3 2 5" xfId="2025" xr:uid="{3F3A5935-0C31-46AB-BBE0-AB345FA33712}"/>
    <cellStyle name="Pattern 3 3" xfId="552" xr:uid="{C6A9DD03-3AB2-4782-87A3-85624E090FDE}"/>
    <cellStyle name="Pattern 3 3 2" xfId="767" xr:uid="{E3D8D9CF-3E58-4FE0-8D1C-8885E83AA4F6}"/>
    <cellStyle name="Pattern 3 3 2 2" xfId="1480" xr:uid="{F2F28BEE-957F-41B8-B5BF-64A106917647}"/>
    <cellStyle name="Pattern 3 3 2 2 2" xfId="3044" xr:uid="{5863A6E2-EA6B-4771-BE5B-9A46E3EA5AB2}"/>
    <cellStyle name="Pattern 3 3 2 3" xfId="932" xr:uid="{9EF543F7-BC58-47C7-8106-B888841734E2}"/>
    <cellStyle name="Pattern 3 3 2 3 2" xfId="2511" xr:uid="{C7547ABC-29C3-46EC-832B-7BFBFDB4D06B}"/>
    <cellStyle name="Pattern 3 3 2 4" xfId="2130" xr:uid="{8D667953-B316-4FF6-9387-27F0D7687B7D}"/>
    <cellStyle name="Pattern 3 3 3" xfId="1272" xr:uid="{A801E868-3C2B-4391-9069-D72C84F2BD92}"/>
    <cellStyle name="Pattern 3 3 3 2" xfId="2836" xr:uid="{9D5CBC49-64A9-4B86-AD9D-28F08472887E}"/>
    <cellStyle name="Pattern 3 3 4" xfId="1021" xr:uid="{54087187-3BFF-417B-903C-FC2687B45F6F}"/>
    <cellStyle name="Pattern 3 3 4 2" xfId="2592" xr:uid="{48D8FF6C-A5B3-4D29-A953-3C8B2D7DFE13}"/>
    <cellStyle name="Pattern 3 3 5" xfId="1924" xr:uid="{86E90EBE-A496-4943-B594-53071138929B}"/>
    <cellStyle name="Pattern 3 4" xfId="666" xr:uid="{C60CA3F9-45A7-4E70-B519-D450037C61F7}"/>
    <cellStyle name="Pattern 3 4 2" xfId="881" xr:uid="{5ADE6CAB-1F3A-466C-910C-955B72D7A5B6}"/>
    <cellStyle name="Pattern 3 4 2 2" xfId="1594" xr:uid="{D4D6DB21-60BB-4ADA-8FE5-8EDA6158C8BD}"/>
    <cellStyle name="Pattern 3 4 2 2 2" xfId="3158" xr:uid="{235FD2C9-278C-4439-B31E-E94EDAA70D50}"/>
    <cellStyle name="Pattern 3 4 2 3" xfId="1773" xr:uid="{5ABE5042-964F-4D2E-BD97-70BD920DE633}"/>
    <cellStyle name="Pattern 3 4 2 3 2" xfId="3328" xr:uid="{0BC20A3B-56A5-4272-AC28-F7B88E7BF82C}"/>
    <cellStyle name="Pattern 3 4 2 4" xfId="2244" xr:uid="{4CBEF2EA-68D7-4DBE-86F7-9B9BFA74FEE2}"/>
    <cellStyle name="Pattern 3 4 3" xfId="1386" xr:uid="{39ED8314-3723-4700-BED6-F9568DBB7D85}"/>
    <cellStyle name="Pattern 3 4 3 2" xfId="2950" xr:uid="{B821B4A8-FB3C-46A2-90E3-C289D34C48B2}"/>
    <cellStyle name="Pattern 3 4 4" xfId="1681" xr:uid="{21E7399C-AA49-4605-861E-1D18D1B5D29D}"/>
    <cellStyle name="Pattern 3 4 4 2" xfId="3242" xr:uid="{0F5C6CBB-6A2E-4376-88E8-CB005123AD41}"/>
    <cellStyle name="Pattern 3 4 5" xfId="2038" xr:uid="{CD8352E0-54BC-4A07-9A1B-BEAF076BC992}"/>
    <cellStyle name="Pattern 3 5" xfId="1113" xr:uid="{CB2B6AE2-BEE3-4DA5-938B-DD4D1D5D63AB}"/>
    <cellStyle name="Pattern 3 5 2" xfId="2681" xr:uid="{B5868CE0-1AF3-4E23-9FFD-2563EB686E9D}"/>
    <cellStyle name="Pattern 3 6" xfId="1235" xr:uid="{163C7032-C7C2-4E80-9FE6-364FEEDB2CC5}"/>
    <cellStyle name="Pattern 3 6 2" xfId="2801" xr:uid="{BD6658AA-6E04-45F2-9747-472B6812E34B}"/>
    <cellStyle name="Pattern 3 7" xfId="1679" xr:uid="{436B7887-A025-464D-BBD6-7C04498460A1}"/>
    <cellStyle name="Percent" xfId="1" builtinId="5"/>
    <cellStyle name="Percent 2" xfId="208" xr:uid="{CC1295CB-EF23-4D35-B80F-121AF93B0F4A}"/>
    <cellStyle name="Percent 2 2" xfId="468" xr:uid="{4B126372-7F5F-4C16-9101-C88C19693120}"/>
    <cellStyle name="Percent 2 2 2" xfId="2435" xr:uid="{F90CAAFB-CDD2-4A68-9BAD-6DE8875D496E}"/>
    <cellStyle name="Percent 2 3" xfId="2365" xr:uid="{263B4209-B474-4A2E-BBAF-3CEC1A39157C}"/>
    <cellStyle name="Percent 3" xfId="2303" xr:uid="{4BF45A01-2733-48DB-9EEA-948C2FCF9403}"/>
    <cellStyle name="Percent 3 2" xfId="3474" xr:uid="{F7A61126-C05C-4F20-98AE-F67D3D90A32D}"/>
    <cellStyle name="Percent 4" xfId="3476" xr:uid="{55B238DB-B0E6-4162-9E09-88E8C64064DC}"/>
    <cellStyle name="Percent 5" xfId="3477" xr:uid="{C9497390-BA8B-45EC-906D-E32233B0D447}"/>
    <cellStyle name="Percent 6" xfId="3478" xr:uid="{AC851A33-BB20-466F-B519-E1ACA0CFCF2D}"/>
    <cellStyle name="RowLevel_1 2" xfId="111" xr:uid="{8537A83F-AACC-404C-BDD6-61D206F924FB}"/>
    <cellStyle name="Schlecht" xfId="209" xr:uid="{049AC1C5-AE49-4155-8679-6F3E71F27F20}"/>
    <cellStyle name="Shade" xfId="39" xr:uid="{1EA15396-FACA-4775-B46D-AF3F969DE671}"/>
    <cellStyle name="Shade 2" xfId="210" xr:uid="{99DEABCA-4228-437E-BF90-71546F1E11DD}"/>
    <cellStyle name="Shade 2 2" xfId="470" xr:uid="{B93C6773-5DC8-468F-9648-DFBB717D63F2}"/>
    <cellStyle name="Shade 2 2 2" xfId="555" xr:uid="{40F8A615-8986-4920-B17D-1FA4A4B6EA8C}"/>
    <cellStyle name="Shade 2 2 2 2" xfId="770" xr:uid="{78EF3E2D-F136-4B9B-951F-EF35EADEB3C7}"/>
    <cellStyle name="Shade 2 2 2 2 2" xfId="1483" xr:uid="{4BB7B18F-CBAF-4D00-9C57-A9A54C39E6F1}"/>
    <cellStyle name="Shade 2 2 2 2 2 2" xfId="3047" xr:uid="{088C45F9-476E-40A9-A7F0-8F1391A2EDE1}"/>
    <cellStyle name="Shade 2 2 2 2 3" xfId="1735" xr:uid="{F3C84D48-8A00-4398-B80F-42C847CE5720}"/>
    <cellStyle name="Shade 2 2 2 2 3 2" xfId="3293" xr:uid="{13E84A8E-EFF1-48BF-B865-4EBCCAF09754}"/>
    <cellStyle name="Shade 2 2 2 2 4" xfId="2133" xr:uid="{2B451AA5-D25E-4DE5-98FE-65ACB23DAEAD}"/>
    <cellStyle name="Shade 2 2 2 3" xfId="1275" xr:uid="{042DE6DB-0F88-462F-9177-F8D1801DF84B}"/>
    <cellStyle name="Shade 2 2 2 3 2" xfId="2839" xr:uid="{205D256C-F3CB-41D7-9C08-C4DE1F77FCD9}"/>
    <cellStyle name="Shade 2 2 2 4" xfId="1757" xr:uid="{B16BD979-3F06-4149-9967-312CCE9AAFE2}"/>
    <cellStyle name="Shade 2 2 2 4 2" xfId="3314" xr:uid="{CBD1F611-9944-4D75-9422-033C90A33703}"/>
    <cellStyle name="Shade 2 2 2 5" xfId="1927" xr:uid="{F3FCAB5D-47E0-4334-BE68-E93ADEE24380}"/>
    <cellStyle name="Shade 2 2 3" xfId="758" xr:uid="{D2BB0EBB-E031-4E7E-A066-49979FE2964C}"/>
    <cellStyle name="Shade 2 2 3 2" xfId="1471" xr:uid="{6663E640-C4A1-43AE-A711-204827219F60}"/>
    <cellStyle name="Shade 2 2 3 2 2" xfId="3035" xr:uid="{3FDDDF67-D465-4486-A295-CBD5020C9E2C}"/>
    <cellStyle name="Shade 2 2 3 3" xfId="1642" xr:uid="{6F35B535-D65E-442A-BB90-2F5377211798}"/>
    <cellStyle name="Shade 2 2 3 3 2" xfId="3206" xr:uid="{D1CB4C0F-78E2-4F83-BFA4-2E9BC8A9E287}"/>
    <cellStyle name="Shade 2 2 3 4" xfId="2121" xr:uid="{7300FAE2-11AF-46D5-BD65-EC4941D03E35}"/>
    <cellStyle name="Shade 2 3" xfId="318" xr:uid="{350A4384-C61A-445A-B0BB-2CD49165A349}"/>
    <cellStyle name="Shade 2 3 2" xfId="655" xr:uid="{7C36EAB6-A3A1-496D-A273-8B37E2E4CE08}"/>
    <cellStyle name="Shade 2 3 2 2" xfId="870" xr:uid="{3308912D-3C30-4A3B-9ADE-F5AA613349B2}"/>
    <cellStyle name="Shade 2 3 2 2 2" xfId="1583" xr:uid="{35D50AEC-266B-4069-98F4-6FA8BD8ED5C3}"/>
    <cellStyle name="Shade 2 3 2 2 2 2" xfId="3147" xr:uid="{CDD7B108-B2E2-4161-9AC9-C7AD02D21C93}"/>
    <cellStyle name="Shade 2 3 2 2 3" xfId="1812" xr:uid="{04941E7B-F272-493E-BB69-69345B482523}"/>
    <cellStyle name="Shade 2 3 2 2 3 2" xfId="3361" xr:uid="{5A4226D4-164F-46E1-B26B-43BBA9A96C0B}"/>
    <cellStyle name="Shade 2 3 2 2 4" xfId="2233" xr:uid="{4245AD82-B39D-44ED-884F-EDBEC8A6310C}"/>
    <cellStyle name="Shade 2 3 2 3" xfId="1375" xr:uid="{994D3307-3B46-4ABD-A0EC-1B02C2FCD094}"/>
    <cellStyle name="Shade 2 3 2 3 2" xfId="2939" xr:uid="{0FB34711-B8CE-43CC-869B-97318DC03C1F}"/>
    <cellStyle name="Shade 2 3 2 4" xfId="1722" xr:uid="{6F01AE2B-E618-46BE-A9C0-B019955B5AD0}"/>
    <cellStyle name="Shade 2 3 2 4 2" xfId="3281" xr:uid="{654A3355-07AA-45EC-85B8-FF359F4F3DB6}"/>
    <cellStyle name="Shade 2 3 2 5" xfId="2027" xr:uid="{CCF60250-DCA4-4FFC-BC72-4367855EF2FC}"/>
    <cellStyle name="Shade 2 3 3" xfId="684" xr:uid="{96A1F20F-4D6E-48CB-9A1C-BD951771B4CE}"/>
    <cellStyle name="Shade 2 3 3 2" xfId="899" xr:uid="{A0D36D6E-38F5-4B22-A5EF-EF51D0328D54}"/>
    <cellStyle name="Shade 2 3 3 2 2" xfId="1612" xr:uid="{F3F92111-9F59-4B0D-A7FE-336FDB92B1D6}"/>
    <cellStyle name="Shade 2 3 3 2 2 2" xfId="3176" xr:uid="{D013A911-705D-46CE-B424-37DCBC166BBE}"/>
    <cellStyle name="Shade 2 3 3 2 3" xfId="1024" xr:uid="{A1F5B947-317E-4802-8916-D8FB4EB54116}"/>
    <cellStyle name="Shade 2 3 3 2 3 2" xfId="2595" xr:uid="{E16CF8F7-EF19-4E8C-AF00-3D5B20374671}"/>
    <cellStyle name="Shade 2 3 3 2 4" xfId="2262" xr:uid="{57B60443-ED2F-4ED9-AF4D-C38C91432DCE}"/>
    <cellStyle name="Shade 2 3 3 3" xfId="1404" xr:uid="{33592DF9-5FCC-4D53-A7A6-43F9E9EC462F}"/>
    <cellStyle name="Shade 2 3 3 3 2" xfId="2968" xr:uid="{00C5AADD-6315-4294-BB33-213B0E91B523}"/>
    <cellStyle name="Shade 2 3 3 4" xfId="65" xr:uid="{A30B0048-488E-45E5-BE95-23BF24948EA8}"/>
    <cellStyle name="Shade 2 3 3 4 2" xfId="2318" xr:uid="{D459661E-3102-4452-A01B-7B430A7636B3}"/>
    <cellStyle name="Shade 2 3 3 5" xfId="2056" xr:uid="{BB1C1B9B-244D-477C-9125-106E6E87F26D}"/>
    <cellStyle name="Shade 2 3 4" xfId="598" xr:uid="{ABA4752E-947A-4CC3-B679-99B993C11ACF}"/>
    <cellStyle name="Shade 2 3 4 2" xfId="813" xr:uid="{FBB9B029-33D7-4B1D-82F7-C86E5851DD22}"/>
    <cellStyle name="Shade 2 3 4 2 2" xfId="1526" xr:uid="{3A787F8B-0FAD-47F4-BBCE-FC769AD9C959}"/>
    <cellStyle name="Shade 2 3 4 2 2 2" xfId="3090" xr:uid="{8FA433AB-3BF9-4FC2-B70B-C646D0D52510}"/>
    <cellStyle name="Shade 2 3 4 2 3" xfId="1643" xr:uid="{F3691ADE-9FC9-4A25-827F-1D68FECB8761}"/>
    <cellStyle name="Shade 2 3 4 2 3 2" xfId="3207" xr:uid="{9B8967E5-1C74-44A9-9D79-F38432F0E559}"/>
    <cellStyle name="Shade 2 3 4 2 4" xfId="2176" xr:uid="{29529BA6-A551-4E1D-8392-4C21E7D3A3DC}"/>
    <cellStyle name="Shade 2 3 4 3" xfId="1318" xr:uid="{5111E2FD-6D2F-4134-A423-DE3A063EE7A2}"/>
    <cellStyle name="Shade 2 3 4 3 2" xfId="2882" xr:uid="{89242476-71C6-47F2-9534-62450CCCD1FF}"/>
    <cellStyle name="Shade 2 3 4 4" xfId="987" xr:uid="{C282962C-BB14-4D02-ADB3-ABD5C4613801}"/>
    <cellStyle name="Shade 2 3 4 4 2" xfId="2559" xr:uid="{16B580BA-FC23-4CB3-B95D-BD58989AF13F}"/>
    <cellStyle name="Shade 2 3 4 5" xfId="1970" xr:uid="{8995AC65-F671-482A-BF96-9321752E1F86}"/>
    <cellStyle name="Shade 2 3 5" xfId="1115" xr:uid="{68D192BE-3995-48F9-AF75-73B5F8784567}"/>
    <cellStyle name="Shade 2 3 5 2" xfId="2683" xr:uid="{5288CB0E-CA29-48B8-9391-35A4FEE833E2}"/>
    <cellStyle name="Shade 2 3 6" xfId="962" xr:uid="{6A85446E-0458-4E7E-8796-4E7A98841D49}"/>
    <cellStyle name="Shade 2 3 6 2" xfId="2540" xr:uid="{F2F1B912-25B0-43D1-85CE-4AC06F4FF698}"/>
    <cellStyle name="Shade 2 3 7" xfId="1763" xr:uid="{D61C42AD-434D-43E4-A21B-D90E3F58CA61}"/>
    <cellStyle name="Shade 3" xfId="469" xr:uid="{F359F8D6-F1CD-47ED-AEBD-E2FC8583CD1D}"/>
    <cellStyle name="Shade 3 2" xfId="609" xr:uid="{FC212F3A-2EA4-4041-9534-E436037E9F8A}"/>
    <cellStyle name="Shade 3 2 2" xfId="824" xr:uid="{40250FC2-6C83-427C-8DF0-82B1EAF45655}"/>
    <cellStyle name="Shade 3 2 2 2" xfId="1537" xr:uid="{3C4E799C-6036-4825-BA18-55ED3AC1CFB6}"/>
    <cellStyle name="Shade 3 2 2 2 2" xfId="3101" xr:uid="{AACF0D4C-68D0-4D4E-BEAF-BD7778B50FF2}"/>
    <cellStyle name="Shade 3 2 2 3" xfId="1046" xr:uid="{D51C6860-40F2-4D6C-A61C-5E11009D50F5}"/>
    <cellStyle name="Shade 3 2 2 3 2" xfId="2616" xr:uid="{A1C4D03F-66BF-4B92-8870-155B84189D55}"/>
    <cellStyle name="Shade 3 2 2 4" xfId="2187" xr:uid="{8C07E47D-2A52-4B4D-8EB0-2C6F22AFE8B4}"/>
    <cellStyle name="Shade 3 2 3" xfId="1329" xr:uid="{34A3CE71-9DBB-4A48-A39A-4AF1C33B58EC}"/>
    <cellStyle name="Shade 3 2 3 2" xfId="2893" xr:uid="{40F7F90F-C6D8-4E07-9EF3-EABC8B957799}"/>
    <cellStyle name="Shade 3 2 4" xfId="1690" xr:uid="{4BD77D33-FF4F-4990-8350-38E97C73E500}"/>
    <cellStyle name="Shade 3 2 4 2" xfId="3251" xr:uid="{4D9803BE-5F3B-4914-A712-47AC6E498EFD}"/>
    <cellStyle name="Shade 3 2 5" xfId="1981" xr:uid="{42184DF7-8A19-4C28-9AEF-ACF2CA2D6D41}"/>
    <cellStyle name="Shade 3 3" xfId="757" xr:uid="{04E38633-FD46-4307-A5BF-204E6D63C4D3}"/>
    <cellStyle name="Shade 3 3 2" xfId="1470" xr:uid="{2B259C3A-1D13-4746-85A3-86C56C71F271}"/>
    <cellStyle name="Shade 3 3 2 2" xfId="3034" xr:uid="{15D83650-012D-4236-AF3B-B35CF02D74B0}"/>
    <cellStyle name="Shade 3 3 3" xfId="934" xr:uid="{0103B679-1D2A-4FD6-8B1D-330FFC1D2A74}"/>
    <cellStyle name="Shade 3 3 3 2" xfId="2513" xr:uid="{67C9DE86-0B96-47FE-8AE7-59B02F68AF43}"/>
    <cellStyle name="Shade 3 3 4" xfId="2120" xr:uid="{0667A9C2-B1F7-4406-84C6-EA404B489CB4}"/>
    <cellStyle name="Shade 4" xfId="317" xr:uid="{066C2DAA-9A57-47E4-ADD3-3087DC4270D3}"/>
    <cellStyle name="Shade 4 2" xfId="62" xr:uid="{190DDA0D-B641-41F7-8214-80651E814626}"/>
    <cellStyle name="Shade 4 2 2" xfId="654" xr:uid="{88A3F0E3-86A9-4F28-BB71-7D9C3AF63B05}"/>
    <cellStyle name="Shade 4 2 2 2" xfId="1374" xr:uid="{C8ECA849-C804-4442-A6CF-5C6466870FF8}"/>
    <cellStyle name="Shade 4 2 2 2 2" xfId="2938" xr:uid="{1F7FEF30-8EC3-4E74-A612-69C51529B32A}"/>
    <cellStyle name="Shade 4 2 2 3" xfId="1693" xr:uid="{93EB7D92-5D01-464C-9DCE-788C5AC683FD}"/>
    <cellStyle name="Shade 4 2 2 3 2" xfId="3253" xr:uid="{AA473A39-2F8C-4464-9B23-3F7CAD757BC0}"/>
    <cellStyle name="Shade 4 2 2 4" xfId="2026" xr:uid="{C4F4BCB0-B92C-4C2E-9F26-B5FB7EA0FF8A}"/>
    <cellStyle name="Shade 4 2 3" xfId="869" xr:uid="{5DE46753-36EC-4280-886D-2EFBAFF8C633}"/>
    <cellStyle name="Shade 4 2 3 2" xfId="1582" xr:uid="{24C23B35-835B-4DEF-B8E8-EDDE732BC9C9}"/>
    <cellStyle name="Shade 4 2 3 2 2" xfId="3146" xr:uid="{F3DB3817-97E3-43CB-8A92-FCF63061E2BA}"/>
    <cellStyle name="Shade 4 2 3 3" xfId="1220" xr:uid="{FFECCA1F-88A0-4534-86B1-25E8C9B0F75A}"/>
    <cellStyle name="Shade 4 2 3 3 2" xfId="2787" xr:uid="{C3E2FA13-6A2A-4C59-9527-0893BDE1DDBD}"/>
    <cellStyle name="Shade 4 2 3 4" xfId="2232" xr:uid="{285FB9E1-9B07-4DD9-A869-61F98E9E16B8}"/>
    <cellStyle name="Shade 4 3" xfId="683" xr:uid="{A64704C6-810A-4B61-B96D-F828140B1D49}"/>
    <cellStyle name="Shade 4 3 2" xfId="898" xr:uid="{BF8F580E-7D27-4900-924B-B6A2E90846F9}"/>
    <cellStyle name="Shade 4 3 2 2" xfId="1611" xr:uid="{588215A8-A732-466B-9398-9F9E74A57454}"/>
    <cellStyle name="Shade 4 3 2 2 2" xfId="3175" xr:uid="{F1EB4378-BE7E-4E72-9162-4733FDC8E173}"/>
    <cellStyle name="Shade 4 3 2 3" xfId="1646" xr:uid="{89969B81-D439-4234-8302-118775B23285}"/>
    <cellStyle name="Shade 4 3 2 3 2" xfId="3210" xr:uid="{0E24213F-DBF4-4FEF-A513-516A146FBC68}"/>
    <cellStyle name="Shade 4 3 2 4" xfId="2261" xr:uid="{7AD097E5-E48A-4D2D-BA72-610F110BE85E}"/>
    <cellStyle name="Shade 4 3 3" xfId="1403" xr:uid="{43E319DC-38E1-49C2-AA7A-75FCD258D576}"/>
    <cellStyle name="Shade 4 3 3 2" xfId="2967" xr:uid="{C97469EF-F541-4BFC-BF6E-1B924312EEAB}"/>
    <cellStyle name="Shade 4 3 4" xfId="1011" xr:uid="{5942E722-79EE-4A20-936C-FFD10C4DBD51}"/>
    <cellStyle name="Shade 4 3 4 2" xfId="2582" xr:uid="{A76787A8-E21B-49B0-B1EA-185160633ACA}"/>
    <cellStyle name="Shade 4 3 5" xfId="2055" xr:uid="{95E3F700-45FD-4C27-B27E-11C2D3C4D406}"/>
    <cellStyle name="Shade 4 4" xfId="545" xr:uid="{C2410191-5B5C-488C-8AB1-D9FDEBF9108C}"/>
    <cellStyle name="Shade 4 4 2" xfId="760" xr:uid="{C7370A7A-219D-45BD-B8E1-F404D564FE54}"/>
    <cellStyle name="Shade 4 4 2 2" xfId="1473" xr:uid="{0F6F63D8-702E-47AC-BCF9-98BFA45A0BA3}"/>
    <cellStyle name="Shade 4 4 2 2 2" xfId="3037" xr:uid="{9578B14E-60D9-4867-B851-BD37E852D9E0}"/>
    <cellStyle name="Shade 4 4 2 3" xfId="1712" xr:uid="{5FE5A8F6-50ED-462C-B646-92503A7EA219}"/>
    <cellStyle name="Shade 4 4 2 3 2" xfId="3272" xr:uid="{316D3C29-EE69-468E-9C88-27F20D48418E}"/>
    <cellStyle name="Shade 4 4 2 4" xfId="2123" xr:uid="{44E53369-A880-4F34-9E8A-42F24ECF1046}"/>
    <cellStyle name="Shade 4 4 3" xfId="1265" xr:uid="{1D1DD304-2898-433D-BDA6-C913C9928528}"/>
    <cellStyle name="Shade 4 4 3 2" xfId="2829" xr:uid="{37A85E30-3A45-4FD5-9151-D4E561437824}"/>
    <cellStyle name="Shade 4 4 4" xfId="1241" xr:uid="{02D5B3B7-3C8D-4CFE-9444-2AA0908954B4}"/>
    <cellStyle name="Shade 4 4 4 2" xfId="2807" xr:uid="{AB010066-1C56-483C-92D8-23888E7535CF}"/>
    <cellStyle name="Shade 4 4 5" xfId="1917" xr:uid="{5509FACC-7DCB-465B-B8C4-0E322BD7A1D3}"/>
    <cellStyle name="Shade 4 5" xfId="1114" xr:uid="{D357A419-1D5C-4604-BE90-B4A13A70C577}"/>
    <cellStyle name="Shade 4 5 2" xfId="2682" xr:uid="{89FB2426-358F-4440-8F17-03C0DBA0909E}"/>
    <cellStyle name="Shade 4 6" xfId="1059" xr:uid="{B807FACF-8C0D-4B37-842D-2067D737F22F}"/>
    <cellStyle name="Shade 4 6 2" xfId="2628" xr:uid="{D3E0A60D-1DAD-46C0-A580-B1E7EDACE53B}"/>
    <cellStyle name="Shade 4 7" xfId="1811" xr:uid="{8B39B13F-448C-414A-BEA9-E8B68B0B1F61}"/>
    <cellStyle name="Shade 5" xfId="108" xr:uid="{C1BF325E-5163-48B6-965C-8C93380E8F00}"/>
    <cellStyle name="Shade 5 2" xfId="2358" xr:uid="{95B127CA-D17C-492E-9F50-56E84785D630}"/>
    <cellStyle name="Shade_B_border2" xfId="211" xr:uid="{AF2C454B-7143-4362-9D80-6C1574AD36B1}"/>
    <cellStyle name="Standard 2" xfId="60" xr:uid="{B81879D8-6E53-4BC1-BA63-7B9725A96922}"/>
    <cellStyle name="Standard 2 2" xfId="430" xr:uid="{D6624ABD-9890-47DC-8502-F7DF804A0E1B}"/>
    <cellStyle name="Standard 2 2 2" xfId="540" xr:uid="{85F23EC4-BC40-4EF2-84AA-54110C240016}"/>
    <cellStyle name="Standard 2 2 2 2" xfId="2503" xr:uid="{7BC1C31C-6405-409F-898A-80A951E09CAE}"/>
    <cellStyle name="Standard 2 2 3" xfId="2425" xr:uid="{6682F30B-FE0C-4267-81E1-E4B4B4FAE8A7}"/>
    <cellStyle name="Standard 2 3" xfId="539" xr:uid="{23A56273-A6D6-46FE-8D9E-6491C81E4714}"/>
    <cellStyle name="Standard 2 3 2" xfId="2502" xr:uid="{A5DAAF7F-A527-4161-9E33-8CF800926E49}"/>
    <cellStyle name="Standard 2 4" xfId="2316" xr:uid="{CCC5253D-EDBF-42D8-A8B2-8D94F736F982}"/>
    <cellStyle name="Title 2" xfId="212" xr:uid="{349F276D-FF94-4442-901B-40EDD7A7675A}"/>
    <cellStyle name="Title 3" xfId="271" xr:uid="{571BFE2A-F84A-46CF-B649-B9125E7B9418}"/>
    <cellStyle name="Total 2" xfId="213" xr:uid="{13D82EF6-9E15-4DBC-B32C-3D0D8850DD85}"/>
    <cellStyle name="Total 2 2" xfId="600" xr:uid="{72F79E6B-E20E-430B-B7AB-5BE656A84FA3}"/>
    <cellStyle name="Total 2 2 2" xfId="815" xr:uid="{DB7F1BCE-DEA9-4E60-89E5-5B97591FFF48}"/>
    <cellStyle name="Total 2 2 2 2" xfId="1528" xr:uid="{3735DFFD-38D6-485F-9E06-DB713204D9C7}"/>
    <cellStyle name="Total 2 2 2 2 2" xfId="3092" xr:uid="{593DCAC2-538E-4533-B6DF-4BA8F81AE194}"/>
    <cellStyle name="Total 2 2 2 3" xfId="1064" xr:uid="{EC92EA22-D328-471A-9647-4D89C38C805C}"/>
    <cellStyle name="Total 2 2 2 3 2" xfId="2633" xr:uid="{5C89F1E6-65C3-47F6-BFF6-F27EF5D937D1}"/>
    <cellStyle name="Total 2 2 2 4" xfId="2178" xr:uid="{5FD37A90-D646-4099-81E5-D16F56B09D76}"/>
    <cellStyle name="Total 2 2 3" xfId="1320" xr:uid="{46A14317-DE21-40BD-9DBE-47F8B339BE7A}"/>
    <cellStyle name="Total 2 2 3 2" xfId="2884" xr:uid="{8C978444-C91B-4B4D-AA92-D6F5496FE011}"/>
    <cellStyle name="Total 2 2 4" xfId="1133" xr:uid="{DDD3322C-50FA-4BFD-A562-2E3B2B7D6878}"/>
    <cellStyle name="Total 2 2 4 2" xfId="2701" xr:uid="{2CCE89FF-FE8B-4B4A-B3F7-674D9D6FE917}"/>
    <cellStyle name="Total 2 2 5" xfId="1972" xr:uid="{182AD52C-58BE-4D5B-A774-EFC833064D30}"/>
    <cellStyle name="Total 2 3" xfId="661" xr:uid="{4802ECF5-9620-4CDA-B7D7-730CE8470502}"/>
    <cellStyle name="Total 2 3 2" xfId="876" xr:uid="{125282D3-BE2B-425A-B8CE-EFD014751B8F}"/>
    <cellStyle name="Total 2 3 2 2" xfId="1589" xr:uid="{231ED27F-DD73-4DA4-849F-689E5239DCCD}"/>
    <cellStyle name="Total 2 3 2 2 2" xfId="3153" xr:uid="{A5DF415D-4972-484E-BB11-6C2B67B401F5}"/>
    <cellStyle name="Total 2 3 2 3" xfId="1199" xr:uid="{B1CF44B0-A224-4D2F-9953-0083F07EA94F}"/>
    <cellStyle name="Total 2 3 2 3 2" xfId="2767" xr:uid="{C57E1D17-E477-4A3C-B6DE-60F885BC911A}"/>
    <cellStyle name="Total 2 3 2 4" xfId="2239" xr:uid="{ECE6934B-ACF6-46F5-A61B-87B37AC33826}"/>
    <cellStyle name="Total 2 3 3" xfId="1381" xr:uid="{F9B689B3-8D05-42AA-ABA6-11685B475160}"/>
    <cellStyle name="Total 2 3 3 2" xfId="2945" xr:uid="{734755BA-B017-4ED6-B0F8-35951452B367}"/>
    <cellStyle name="Total 2 3 4" xfId="1178" xr:uid="{6F786F93-BBE1-479B-8E27-B5A6A9669D97}"/>
    <cellStyle name="Total 2 3 4 2" xfId="2746" xr:uid="{B8FD05E7-C7AE-4706-9F02-E04345341F02}"/>
    <cellStyle name="Total 2 3 5" xfId="2033" xr:uid="{AC2F3305-AF46-46DB-A643-E52DD2AC708A}"/>
    <cellStyle name="Total 2 4" xfId="549" xr:uid="{BCBFE4D7-9843-49A1-B01B-F110CBBB7A65}"/>
    <cellStyle name="Total 2 4 2" xfId="764" xr:uid="{1F6E1B86-1D32-47CA-BAAF-F4BE5968AE5A}"/>
    <cellStyle name="Total 2 4 2 2" xfId="1477" xr:uid="{CF656334-2CF3-461A-B0FF-C4B63F9C8962}"/>
    <cellStyle name="Total 2 4 2 2 2" xfId="3041" xr:uid="{6595F627-448C-4FD4-BB47-AB3464424B54}"/>
    <cellStyle name="Total 2 4 2 3" xfId="1167" xr:uid="{D289BBC3-9EB4-4C62-AE01-202DE8A05A61}"/>
    <cellStyle name="Total 2 4 2 3 2" xfId="2735" xr:uid="{6CAA88FD-BA25-480C-BC37-5A7085B53741}"/>
    <cellStyle name="Total 2 4 2 4" xfId="2127" xr:uid="{67CD5A78-4B44-4490-B5D1-2A8D18EB5A53}"/>
    <cellStyle name="Total 2 4 3" xfId="1269" xr:uid="{20691F64-88C7-4FEC-BE8D-210F16C6ABCB}"/>
    <cellStyle name="Total 2 4 3 2" xfId="2833" xr:uid="{9EE51A1A-B786-441C-86FB-D2C660014296}"/>
    <cellStyle name="Total 2 4 4" xfId="1138" xr:uid="{18B50BA1-84A8-4ECE-9315-F11F15B277F7}"/>
    <cellStyle name="Total 2 4 4 2" xfId="2706" xr:uid="{0EC83513-FE06-4748-BF56-ECCC3695B17C}"/>
    <cellStyle name="Total 2 4 5" xfId="1921" xr:uid="{CD713A63-0014-4BC9-82A2-DE99E460BB1D}"/>
    <cellStyle name="Total 2 5" xfId="720" xr:uid="{D52619FF-311B-4A60-A386-8D36D5AB89A3}"/>
    <cellStyle name="Total 2 5 2" xfId="1440" xr:uid="{080DD4D9-6F27-4BC3-87DD-5C10D87DD095}"/>
    <cellStyle name="Total 2 5 2 2" xfId="3004" xr:uid="{2251184E-7690-4EFE-BA69-27BAF913933E}"/>
    <cellStyle name="Total 2 5 3" xfId="1198" xr:uid="{48530773-DC40-4BE1-9959-89026782141F}"/>
    <cellStyle name="Total 2 5 3 2" xfId="2766" xr:uid="{1000A4BC-65AD-475E-96C8-9AEC7F83640E}"/>
    <cellStyle name="Total 2 5 4" xfId="2091" xr:uid="{A31F7F2D-472E-4FAB-9F0A-A2350DF2698E}"/>
    <cellStyle name="Total 2 6" xfId="1040" xr:uid="{F063EC7B-1AE6-4AA7-B9F7-E63BAE965C24}"/>
    <cellStyle name="Total 2 6 2" xfId="2610" xr:uid="{4554C9EE-339D-47CD-933D-7A0FB52F91C0}"/>
    <cellStyle name="Total 2 7" xfId="1815" xr:uid="{A4A25513-2703-4C5C-8A9C-E18AA0D28F70}"/>
    <cellStyle name="Total 2 7 2" xfId="3364" xr:uid="{58641D9D-2703-4049-BDFA-44293C246352}"/>
    <cellStyle name="Total 2 8" xfId="1691" xr:uid="{9A0FF57A-BB6D-4857-90D3-A21F7D7DD334}"/>
    <cellStyle name="Total 3" xfId="272" xr:uid="{44957E21-15ED-455E-9ECD-73EA87C16CA7}"/>
    <cellStyle name="Total 3 2" xfId="624" xr:uid="{19F1DA54-52E4-4DF8-ABF2-38A9F71F2CFB}"/>
    <cellStyle name="Total 3 2 2" xfId="839" xr:uid="{3D7B457F-A6EB-4FE4-966C-6A3B88256E09}"/>
    <cellStyle name="Total 3 2 2 2" xfId="1552" xr:uid="{023032D5-BFB2-4143-8810-9A01DBACC3AF}"/>
    <cellStyle name="Total 3 2 2 2 2" xfId="3116" xr:uid="{E8F200CC-07C7-4339-9FE2-7F9C997182B7}"/>
    <cellStyle name="Total 3 2 2 3" xfId="1655" xr:uid="{0F22E0FD-BFB7-4C76-BF65-AAFE09918D33}"/>
    <cellStyle name="Total 3 2 2 3 2" xfId="3219" xr:uid="{2D6FE648-DEB7-4C3A-8A03-68BD305CB048}"/>
    <cellStyle name="Total 3 2 2 4" xfId="2202" xr:uid="{FC609CA1-FC1B-4217-9B92-593E465B93DD}"/>
    <cellStyle name="Total 3 2 3" xfId="1344" xr:uid="{2CE2CA7B-54D3-42AB-9DEB-6426ACCE7064}"/>
    <cellStyle name="Total 3 2 3 2" xfId="2908" xr:uid="{43EFA983-94A3-410A-BD49-86AE19AB9C2A}"/>
    <cellStyle name="Total 3 2 4" xfId="1152" xr:uid="{A73F12C5-48F0-4B44-BADF-F05FF8D93704}"/>
    <cellStyle name="Total 3 2 4 2" xfId="2720" xr:uid="{B52E5F57-C258-4F85-96D3-4A2894B36803}"/>
    <cellStyle name="Total 3 2 5" xfId="1996" xr:uid="{EBA2D538-CC84-4D1E-9AD1-82534BD25F6D}"/>
    <cellStyle name="Total 3 3" xfId="587" xr:uid="{F39269DC-B7A7-4B78-96F1-0C84A71A71B9}"/>
    <cellStyle name="Total 3 3 2" xfId="802" xr:uid="{98D3E7AE-411A-4C0F-BAD1-28872D2B32C6}"/>
    <cellStyle name="Total 3 3 2 2" xfId="1515" xr:uid="{3638545B-BC7D-49AF-9E6D-6CEAB6BA718A}"/>
    <cellStyle name="Total 3 3 2 2 2" xfId="3079" xr:uid="{09D2598A-A6AD-47C1-A235-F04661B6ACEA}"/>
    <cellStyle name="Total 3 3 2 3" xfId="1038" xr:uid="{64344B4E-172A-4C99-847F-478EDA197723}"/>
    <cellStyle name="Total 3 3 2 3 2" xfId="2608" xr:uid="{18FFA5C5-7340-40A3-A857-8ACABB4754DE}"/>
    <cellStyle name="Total 3 3 2 4" xfId="2165" xr:uid="{586E5E19-9B47-4AD9-A496-37B46800552D}"/>
    <cellStyle name="Total 3 3 3" xfId="1307" xr:uid="{BC023E52-1A85-4D72-A6B0-BF96D9F3B370}"/>
    <cellStyle name="Total 3 3 3 2" xfId="2871" xr:uid="{19F2F722-CA99-4981-AE1C-92A1ACE92BD4}"/>
    <cellStyle name="Total 3 3 4" xfId="37" xr:uid="{548FB319-05CC-4F4E-86D8-0FB362C3612B}"/>
    <cellStyle name="Total 3 3 4 2" xfId="2313" xr:uid="{D9906F23-A4B2-4E8F-BC35-00C763AA06E1}"/>
    <cellStyle name="Total 3 3 5" xfId="1959" xr:uid="{C87A1220-3E8B-41E7-8187-B0895331CDCA}"/>
    <cellStyle name="Total 3 4" xfId="628" xr:uid="{F6F7803F-F48E-41CB-83B6-0A7D26AB7BB8}"/>
    <cellStyle name="Total 3 4 2" xfId="843" xr:uid="{40F14BCA-700D-4B14-A3DF-BF8426BDD5C6}"/>
    <cellStyle name="Total 3 4 2 2" xfId="1556" xr:uid="{A3BE5FA1-AD52-43BC-90F0-359EAADBAE45}"/>
    <cellStyle name="Total 3 4 2 2 2" xfId="3120" xr:uid="{22A3D9B4-A8D6-4C24-AD80-29145D981F87}"/>
    <cellStyle name="Total 3 4 2 3" xfId="1160" xr:uid="{DC1527FA-D9DE-4590-8DEE-0C97081BCE94}"/>
    <cellStyle name="Total 3 4 2 3 2" xfId="2728" xr:uid="{0D90DFCA-BAF4-41DD-BDA1-EE72C54FD488}"/>
    <cellStyle name="Total 3 4 2 4" xfId="2206" xr:uid="{F2537135-C5EC-4D71-811C-69FDC4C3A859}"/>
    <cellStyle name="Total 3 4 3" xfId="1348" xr:uid="{893CC3CD-DB18-421E-BBAF-48ED0C2AA3D0}"/>
    <cellStyle name="Total 3 4 3 2" xfId="2912" xr:uid="{3E133564-0A2D-4C40-8D97-3C6A90C4CDFE}"/>
    <cellStyle name="Total 3 4 4" xfId="1000" xr:uid="{0A8D86F6-0630-4A14-AE44-182716784299}"/>
    <cellStyle name="Total 3 4 4 2" xfId="2571" xr:uid="{1CD9BADA-B439-4806-B50C-C0F3937F54FE}"/>
    <cellStyle name="Total 3 4 5" xfId="2000" xr:uid="{FFD69E8D-8943-4735-85B4-E34475334C78}"/>
    <cellStyle name="Total 3 5" xfId="725" xr:uid="{42996628-A94F-435D-A794-83FDABF6B1E8}"/>
    <cellStyle name="Total 3 5 2" xfId="1445" xr:uid="{D838D99E-55C5-4E54-B8EC-AFAC6EE6DCCD}"/>
    <cellStyle name="Total 3 5 2 2" xfId="3009" xr:uid="{CA24DF55-5634-4BD0-BEAC-051380C5A50D}"/>
    <cellStyle name="Total 3 5 3" xfId="1121" xr:uid="{C963D27A-1C3B-4EA5-87C8-F7B39E5B6780}"/>
    <cellStyle name="Total 3 5 3 2" xfId="2689" xr:uid="{D9362A5E-3EA8-44CB-B252-165DB23DFBF5}"/>
    <cellStyle name="Total 3 5 4" xfId="2096" xr:uid="{8B1EF2AC-3D82-4645-A14D-A3FE20A78B59}"/>
    <cellStyle name="Total 3 6" xfId="1077" xr:uid="{AB227F54-62FC-4426-B038-49806D1E9EB8}"/>
    <cellStyle name="Total 3 6 2" xfId="2645" xr:uid="{DF085D04-1BF0-438D-8523-F4A88B76255F}"/>
    <cellStyle name="Total 3 7" xfId="1873" xr:uid="{3239295F-F506-4FB5-9BEF-A3B1ED1AC317}"/>
    <cellStyle name="Total 3 7 2" xfId="3417" xr:uid="{A18406A0-834F-4DF1-BE95-DDFCFC5E375C}"/>
    <cellStyle name="Total 3 8" xfId="1777" xr:uid="{59F35759-D2D5-489D-AA98-84F00F5A2A2D}"/>
    <cellStyle name="Überschrift" xfId="214" xr:uid="{0A9ABD52-3DBA-443F-8D6C-68BD88C484FC}"/>
    <cellStyle name="Überschrift 1" xfId="215" xr:uid="{DD0853DF-6959-40E7-B714-BAD9912DA9C6}"/>
    <cellStyle name="Überschrift 2" xfId="216" xr:uid="{BA38D154-0546-4FE8-97B7-909876DA91EB}"/>
    <cellStyle name="Überschrift 3" xfId="217" xr:uid="{D461F748-9A0E-4FBF-9351-794243941CDB}"/>
    <cellStyle name="Überschrift 4" xfId="218" xr:uid="{D7CE8A40-733D-4161-A607-4D81972BC140}"/>
    <cellStyle name="Verknüpfte Zelle" xfId="219" xr:uid="{B7287709-2BD1-4AEB-A0EA-7B926330207D}"/>
    <cellStyle name="Warnender Text" xfId="73" hidden="1" xr:uid="{41C3E3E4-9CBA-4C27-80F9-294AA6C5D4A7}"/>
    <cellStyle name="Warnender Text" xfId="945" hidden="1" xr:uid="{3DDD6D2B-B995-4FEB-B18A-00605A5104D4}"/>
    <cellStyle name="Warnender Text" xfId="1218" hidden="1" xr:uid="{0FE185E2-ED70-451D-B0AB-E680489C5960}"/>
    <cellStyle name="Warnender Text" xfId="1794" hidden="1" xr:uid="{A6DBD248-9D85-4C7B-A11E-CBCF7E4C190C}"/>
    <cellStyle name="Warnender Text" xfId="1208" hidden="1" xr:uid="{2966DF3F-11CA-40F2-B91D-273428AAEBE7}"/>
    <cellStyle name="Warnender Text" xfId="1793" hidden="1" xr:uid="{877E275E-05FD-4642-8D57-E6FDA795EF36}"/>
    <cellStyle name="Warnender Text" xfId="1726" hidden="1" xr:uid="{0E8B3221-B3CF-4749-9C0B-6E285CE2A7B6}"/>
    <cellStyle name="Warnender Text" xfId="2296" hidden="1" xr:uid="{E8562C33-DEEE-468F-9A7E-24B8BBBC564C}"/>
    <cellStyle name="Warnender Text" xfId="2326" hidden="1" xr:uid="{ECC1BE77-376E-47B4-B15B-936E224F774D}"/>
    <cellStyle name="Warnender Text" xfId="2523" hidden="1" xr:uid="{0A9496C8-30DA-4DC5-A56E-E94851A06EF1}"/>
    <cellStyle name="Warnender Text" xfId="2785" hidden="1" xr:uid="{A61F990B-6CCC-4D16-A8D9-5114ECF551C7}"/>
    <cellStyle name="Warnender Text" xfId="3346" hidden="1" xr:uid="{BB1C00FC-2A5A-4106-8B2C-0D6FB4A2D606}"/>
    <cellStyle name="Warnender Text" xfId="2775" hidden="1" xr:uid="{7B1816A0-8635-4EB3-95F8-D5A977149273}"/>
    <cellStyle name="Warnender Text" xfId="3345" hidden="1" xr:uid="{0D0B147F-EB36-4226-BCCF-33B789B3A59B}"/>
    <cellStyle name="Warnender Text" xfId="3285" hidden="1" xr:uid="{C5E50A18-E371-4D35-97B1-9E7011A9CEDC}"/>
    <cellStyle name="Warnender Text" xfId="3466" hidden="1" xr:uid="{F85D6B2D-221F-4757-B870-BB4B8CB26A2F}"/>
    <cellStyle name="Warnender Text 2" xfId="429" xr:uid="{5E737274-C9B8-474B-B3AF-22FB8666AD8F}"/>
    <cellStyle name="Warnender Text 3" xfId="320" xr:uid="{6C1018E2-376B-497D-967C-CF7FA0B13EC3}"/>
    <cellStyle name="Warning Text 2" xfId="220" xr:uid="{DB458B8E-D0F8-43E8-9A59-0B42991A7E82}"/>
    <cellStyle name="Warning Text 3" xfId="273" xr:uid="{07F26E00-5337-453A-988F-ABABC90D8B44}"/>
    <cellStyle name="Zelle überprüfen" xfId="221" xr:uid="{24675682-C22D-4F61-92FB-B4C42DD5C0A1}"/>
    <cellStyle name="Гиперссылка" xfId="222" xr:uid="{FE191253-7970-4640-BFD4-1714325DFA53}"/>
    <cellStyle name="Гиперссылка 2" xfId="223" xr:uid="{CF189934-894D-41D4-8E55-1AF2CF9BC167}"/>
    <cellStyle name="Гиперссылка 3" xfId="231" xr:uid="{C010FE6F-9B4F-4DF0-8812-046354190947}"/>
    <cellStyle name="Гиперссылка 4" xfId="403" xr:uid="{D96BF14D-8EFD-4921-AFE7-3C942F0CC846}"/>
    <cellStyle name="Обычный_2++" xfId="50" xr:uid="{BC761091-9273-4539-A0B7-AE9ED827CA0E}"/>
  </cellStyles>
  <dxfs count="14">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FFFF99"/>
      <color rgb="FF808080"/>
      <color rgb="FF006699"/>
      <color rgb="FF0099CC"/>
      <color rgb="FFE5FFCC"/>
      <color rgb="FFB49F00"/>
      <color rgb="FFB49600"/>
      <color rgb="FFC0A900"/>
      <color rgb="FF336699"/>
      <color rgb="FF3366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onnections" Target="connections.xml"/><Relationship Id="rId3" Type="http://schemas.openxmlformats.org/officeDocument/2006/relationships/worksheet" Target="worksheets/sheet3.xml"/><Relationship Id="rId21" Type="http://schemas.openxmlformats.org/officeDocument/2006/relationships/sheetMetadata" Target="metadata.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17/10/relationships/person" Target="persons/perso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DEC2ADC6-4AB2-454A-B069-050E86ABCA25}">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31" dT="2020-08-19T00:06:43.00" personId="{811026A2-74EF-4287-974D-D90683F22217}" id="{C628B71D-C3A5-4BD2-8BA3-F913D91394D4}">
    <text>Leave this cell blank.</text>
  </threadedComment>
  <threadedComment ref="E31" dT="2020-08-19T00:06:43.00" personId="{811026A2-74EF-4287-974D-D90683F22217}" id="{D0801E46-9E1F-4D2B-A06C-3AD5C5DDEBCA}">
    <text>Leave this cell blank.</text>
  </threadedComment>
  <threadedComment ref="E39" dT="2020-08-19T00:06:43.00" personId="{811026A2-74EF-4287-974D-D90683F22217}" id="{19777683-0E7F-4DAF-955F-A7EBAC7AAEEA}">
    <text>Leave this cell blank.</text>
  </threadedComment>
  <threadedComment ref="E40" dT="2020-08-19T00:06:43.00" personId="{811026A2-74EF-4287-974D-D90683F22217}" id="{A2328F4B-C3F9-4761-BF76-1D4F4D6A14B6}">
    <text>Leave this cell blank.</text>
  </threadedComment>
  <threadedComment ref="I47" dT="2021-05-24T22:03:23.71" personId="{811026A2-74EF-4287-974D-D90683F22217}" id="{E2106FC3-386C-4714-B306-9BA0FD425274}">
    <text>Unit varies based on currency in this EPS region</text>
  </threadedComment>
  <threadedComment ref="I88" dT="2021-05-24T22:03:35.61" personId="{811026A2-74EF-4287-974D-D90683F22217}" id="{E8911680-E731-4D67-9690-17976D3FED66}">
    <text>Unit varies based on currency in this EPS region</text>
  </threadedComment>
  <threadedComment ref="D90" dT="2020-08-19T00:06:43.00" personId="{811026A2-74EF-4287-974D-D90683F22217}" id="{5B177B48-17FC-4889-93EE-8CEBBC9D67A1}">
    <text>Leave this cell blank.</text>
  </threadedComment>
  <threadedComment ref="D91" dT="2020-08-19T00:06:43.00" personId="{811026A2-74EF-4287-974D-D90683F22217}" id="{FC0E8780-2055-48EE-B42B-F31936B1D4FF}">
    <text>Leave this cell blank.</text>
  </threadedComment>
  <threadedComment ref="D92" dT="2020-08-19T00:06:43.00" personId="{811026A2-74EF-4287-974D-D90683F22217}" id="{9E6238C4-2B41-4F84-9F69-94DEF5E3EB8C}">
    <text>Leave this cell blank.</text>
  </threadedComment>
  <threadedComment ref="E92" dT="2020-08-19T00:06:43.00" personId="{811026A2-74EF-4287-974D-D90683F22217}" id="{6E9F8D40-752E-4116-9D9F-F74F76285640}">
    <text>Leave this cell blank.</text>
  </threadedComment>
  <threadedComment ref="D96" dT="2020-08-19T00:06:43.00" personId="{811026A2-74EF-4287-974D-D90683F22217}" id="{F601AB12-684E-4E95-8C1E-B144486F847D}">
    <text>Leave this cell blank.</text>
  </threadedComment>
  <threadedComment ref="E96" dT="2020-08-19T00:06:43.00" personId="{811026A2-74EF-4287-974D-D90683F22217}" id="{A645F5AA-7A90-4A35-968A-CE10D0FAB4B0}">
    <text>Leave this cell blank.</text>
  </threadedComment>
  <threadedComment ref="D97" dT="2020-08-19T00:06:43.00" personId="{811026A2-74EF-4287-974D-D90683F22217}" id="{746FF03D-5804-4E4E-B458-37BB59B9E142}">
    <text>Leave this cell blank.</text>
  </threadedComment>
  <threadedComment ref="E97" dT="2020-08-19T00:06:43.00" personId="{811026A2-74EF-4287-974D-D90683F22217}" id="{9EC6115E-EDF0-4A53-BA39-6E38927B0C70}">
    <text>Leave this cell blank.</text>
  </threadedComment>
  <threadedComment ref="D98" dT="2020-08-19T00:06:43.00" personId="{811026A2-74EF-4287-974D-D90683F22217}" id="{AB2AEDA0-791A-4901-BF44-CCC69230B04C}">
    <text>Leave this cell blank.</text>
  </threadedComment>
  <threadedComment ref="E98" dT="2020-08-19T00:06:43.00" personId="{811026A2-74EF-4287-974D-D90683F22217}" id="{C2983161-1E33-4DB9-8522-CBCD17E9BF44}">
    <text>Leave this cell blank.</text>
  </threadedComment>
  <threadedComment ref="B99" dT="2021-05-24T22:05:02.77" personId="{811026A2-74EF-4287-974D-D90683F22217}" id="{C12E46EA-3F96-434D-AD07-C9DAE30A70F4}">
    <text>Several Vensim variables are grouped under the same policy lever in the web app for this policy.</text>
  </threadedComment>
  <threadedComment ref="B106" dT="2021-05-24T22:19:40.61" personId="{811026A2-74EF-4287-974D-D90683F22217}" id="{A29A373E-8B2B-4B45-BF1E-AC6A2B5F3C17}">
    <text>Several Vensim variables are grouped under the same policy lever in the web app for this policy.</text>
  </threadedComment>
  <threadedComment ref="D111" dT="2020-08-19T00:06:43.00" personId="{811026A2-74EF-4287-974D-D90683F22217}" id="{4879F214-E99D-4D42-8C39-70789BBBC99D}">
    <text>Leave this cell blank.</text>
  </threadedComment>
  <threadedComment ref="D112" dT="2020-08-19T00:06:43.00" personId="{811026A2-74EF-4287-974D-D90683F22217}" id="{29C92E86-4989-4367-A9C0-46D156A7CEBB}">
    <text>Leave this cell blank.</text>
  </threadedComment>
  <threadedComment ref="D113" dT="2020-08-19T00:06:43.00" personId="{811026A2-74EF-4287-974D-D90683F22217}" id="{8C94AB36-0C9D-4D5F-A64A-5E1836200BD4}">
    <text>Leave this cell blank.</text>
  </threadedComment>
  <threadedComment ref="D115" dT="2020-08-19T00:06:43.00" personId="{811026A2-74EF-4287-974D-D90683F22217}" id="{0785BC27-69F5-4B43-8886-6AB6B3A1C38C}">
    <text>Leave this cell blank.</text>
  </threadedComment>
  <threadedComment ref="D116" dT="2020-08-19T00:06:43.00" personId="{811026A2-74EF-4287-974D-D90683F22217}" id="{4E6A3C34-D015-4798-8B15-C2C63B01F6C3}">
    <text>Leave this cell blank.</text>
  </threadedComment>
  <threadedComment ref="D117" dT="2020-08-19T00:06:43.00" personId="{811026A2-74EF-4287-974D-D90683F22217}" id="{7355F6F6-D3AD-4011-944E-FCE1A44D743D}">
    <text>Leave this cell blank.</text>
  </threadedComment>
  <threadedComment ref="D118" dT="2020-08-19T00:06:43.00" personId="{811026A2-74EF-4287-974D-D90683F22217}" id="{52DDC055-DFE6-4C4D-97FC-B38B71C63DF3}">
    <text>Leave this cell blank.</text>
  </threadedComment>
  <threadedComment ref="D120" dT="2020-08-19T00:06:43.00" personId="{811026A2-74EF-4287-974D-D90683F22217}" id="{0EFD8687-3DDE-4CBD-AEA3-EE622A1F5ED4}">
    <text>Leave this cell blank.</text>
  </threadedComment>
  <threadedComment ref="D121" dT="2020-08-19T00:06:43.00" personId="{811026A2-74EF-4287-974D-D90683F22217}" id="{4F677542-9574-41F5-9B11-3E8FA1978897}">
    <text>Leave this cell blank.</text>
  </threadedComment>
  <threadedComment ref="D122" dT="2020-08-19T00:06:43.00" personId="{811026A2-74EF-4287-974D-D90683F22217}" id="{C6EC601F-FF77-423D-9BE3-C8F28EB3F9D6}">
    <text>Leave this cell blank.</text>
  </threadedComment>
  <threadedComment ref="D123" dT="2020-08-19T00:06:43.00" personId="{811026A2-74EF-4287-974D-D90683F22217}" id="{A5E5F926-8C26-4331-A7DC-EFA14653951A}">
    <text>Leave this cell blank.</text>
  </threadedComment>
  <threadedComment ref="E123" dT="2020-08-19T00:06:43.00" personId="{811026A2-74EF-4287-974D-D90683F22217}" id="{FBB6CCFB-0F4E-489C-9FA4-2FCAFFEE5EFA}">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D2EA16E6-13EC-40A8-B959-DEA2B84AE330}">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lazard.com/media/451905/lazards-levelized-cost-of-energy-version-150-vf.pdf" TargetMode="External"/><Relationship Id="rId1" Type="http://schemas.openxmlformats.org/officeDocument/2006/relationships/hyperlink" Target="https://www.fas.org/sgp/crs/misc/R40562.pdf,%20p.3,%20paragraph%201"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tabSelected="1" workbookViewId="0">
      <selection activeCell="C2" sqref="C2"/>
    </sheetView>
  </sheetViews>
  <sheetFormatPr defaultColWidth="8.85546875" defaultRowHeight="15" x14ac:dyDescent="0.25"/>
  <cols>
    <col min="1" max="1" width="28.42578125" customWidth="1"/>
    <col min="2" max="2" width="24.42578125" customWidth="1"/>
    <col min="3" max="3" width="9.7109375" bestFit="1" customWidth="1"/>
  </cols>
  <sheetData>
    <row r="1" spans="1:8" ht="15.75" thickBot="1" x14ac:dyDescent="0.3">
      <c r="A1" s="4" t="s">
        <v>102</v>
      </c>
      <c r="B1" t="s">
        <v>2355</v>
      </c>
      <c r="C1" s="199">
        <v>45730</v>
      </c>
      <c r="G1" s="123" t="s">
        <v>2303</v>
      </c>
      <c r="H1" s="123" t="s">
        <v>2304</v>
      </c>
    </row>
    <row r="2" spans="1:8" x14ac:dyDescent="0.25">
      <c r="B2" t="str">
        <f>_xlfn.XLOOKUP(B1,H:H,G:G,0,0,1)</f>
        <v>IL</v>
      </c>
      <c r="C2" t="str">
        <f>_xlfn.XLOOKUP(B2,G:G, H:H, 0,0,1)</f>
        <v>Illinois</v>
      </c>
      <c r="G2" t="s">
        <v>2120</v>
      </c>
      <c r="H2" t="s">
        <v>2320</v>
      </c>
    </row>
    <row r="3" spans="1:8" x14ac:dyDescent="0.25">
      <c r="A3" t="s">
        <v>103</v>
      </c>
      <c r="G3" t="s">
        <v>2121</v>
      </c>
      <c r="H3" t="s">
        <v>2321</v>
      </c>
    </row>
    <row r="4" spans="1:8" x14ac:dyDescent="0.25">
      <c r="A4" t="s">
        <v>136</v>
      </c>
      <c r="G4" t="s">
        <v>2122</v>
      </c>
      <c r="H4" t="s">
        <v>2322</v>
      </c>
    </row>
    <row r="5" spans="1:8" x14ac:dyDescent="0.25">
      <c r="A5" t="s">
        <v>107</v>
      </c>
      <c r="G5" t="s">
        <v>2123</v>
      </c>
      <c r="H5" t="s">
        <v>2323</v>
      </c>
    </row>
    <row r="6" spans="1:8" x14ac:dyDescent="0.25">
      <c r="A6" t="s">
        <v>104</v>
      </c>
      <c r="G6" t="s">
        <v>2124</v>
      </c>
      <c r="H6" t="s">
        <v>2324</v>
      </c>
    </row>
    <row r="7" spans="1:8" x14ac:dyDescent="0.25">
      <c r="G7" t="s">
        <v>474</v>
      </c>
      <c r="H7" t="s">
        <v>2330</v>
      </c>
    </row>
    <row r="8" spans="1:8" x14ac:dyDescent="0.25">
      <c r="A8" t="s">
        <v>105</v>
      </c>
      <c r="G8" t="s">
        <v>2125</v>
      </c>
      <c r="H8" t="s">
        <v>2336</v>
      </c>
    </row>
    <row r="9" spans="1:8" x14ac:dyDescent="0.25">
      <c r="A9" t="s">
        <v>106</v>
      </c>
      <c r="G9" t="s">
        <v>2126</v>
      </c>
      <c r="H9" t="s">
        <v>2126</v>
      </c>
    </row>
    <row r="10" spans="1:8" x14ac:dyDescent="0.25">
      <c r="A10" s="36" t="s">
        <v>1003</v>
      </c>
      <c r="G10" t="s">
        <v>2127</v>
      </c>
      <c r="H10" t="s">
        <v>2342</v>
      </c>
    </row>
    <row r="11" spans="1:8" x14ac:dyDescent="0.25">
      <c r="A11" s="36"/>
      <c r="G11" t="s">
        <v>2128</v>
      </c>
      <c r="H11" t="s">
        <v>2347</v>
      </c>
    </row>
    <row r="12" spans="1:8" x14ac:dyDescent="0.25">
      <c r="A12" t="s">
        <v>108</v>
      </c>
      <c r="G12" t="s">
        <v>2129</v>
      </c>
      <c r="H12" t="s">
        <v>2351</v>
      </c>
    </row>
    <row r="13" spans="1:8" x14ac:dyDescent="0.25">
      <c r="A13" t="s">
        <v>109</v>
      </c>
      <c r="G13" t="s">
        <v>2130</v>
      </c>
      <c r="H13" t="s">
        <v>2352</v>
      </c>
    </row>
    <row r="14" spans="1:8" x14ac:dyDescent="0.25">
      <c r="A14" t="s">
        <v>110</v>
      </c>
      <c r="G14" t="s">
        <v>2131</v>
      </c>
      <c r="H14" t="s">
        <v>2353</v>
      </c>
    </row>
    <row r="15" spans="1:8" x14ac:dyDescent="0.25">
      <c r="G15" t="s">
        <v>2132</v>
      </c>
      <c r="H15" t="s">
        <v>2354</v>
      </c>
    </row>
    <row r="16" spans="1:8" x14ac:dyDescent="0.25">
      <c r="A16" s="37" t="s">
        <v>1089</v>
      </c>
      <c r="B16" s="38"/>
      <c r="G16" t="s">
        <v>2133</v>
      </c>
      <c r="H16" t="s">
        <v>2355</v>
      </c>
    </row>
    <row r="17" spans="1:8" x14ac:dyDescent="0.25">
      <c r="A17" t="s">
        <v>1072</v>
      </c>
      <c r="B17" s="15">
        <f>MAX(PolicyLevers!H:H)</f>
        <v>2769</v>
      </c>
      <c r="G17" t="s">
        <v>2134</v>
      </c>
      <c r="H17" t="s">
        <v>2356</v>
      </c>
    </row>
    <row r="18" spans="1:8" x14ac:dyDescent="0.25">
      <c r="A18" t="s">
        <v>1088</v>
      </c>
      <c r="B18" s="15" t="str" cm="1">
        <f t="array" ref="B18">IF(MIN(IF(COUNTIF(PolicyLevers!$H$2:$H$2025,PolicyLevers!$H$2:$H$2025)&gt;1,PolicyLevers!$H$2:$H$2025, ""))=0,"No duplicate ID numbers",MIN(IF(COUNTIF(PolicyLevers!$H$2:$H$2025,PolicyLevers!$H$2:$H$2025)&gt;1,PolicyLevers!$H$2:$H$2025, "")))</f>
        <v>No duplicate ID numbers</v>
      </c>
      <c r="G18" t="s">
        <v>2135</v>
      </c>
      <c r="H18" t="s">
        <v>2357</v>
      </c>
    </row>
    <row r="19" spans="1:8" ht="30" x14ac:dyDescent="0.25">
      <c r="A19" s="1" t="s">
        <v>1214</v>
      </c>
      <c r="B19" s="15" t="str" cm="1">
        <f t="array" ref="B19">IF(MIN(IF((NOT(ISNUMBER(PolicyLevers!$H$2:$H$2025)))*(ISTEXT(PolicyLevers!$I$2:$I$2025)),ROW(PolicyLevers!$H$2:$H$2025)))=0,"No missing ID numbers",MIN(IF((NOT(ISNUMBER(PolicyLevers!$H$2:$H$2025)))*(ISTEXT(PolicyLevers!$I$2:$I$2025)),ROW(PolicyLevers!$H$2:$H$2025))))</f>
        <v>No missing ID numbers</v>
      </c>
      <c r="G19" t="s">
        <v>2136</v>
      </c>
      <c r="H19" t="s">
        <v>2358</v>
      </c>
    </row>
    <row r="20" spans="1:8" x14ac:dyDescent="0.25">
      <c r="G20" t="s">
        <v>2137</v>
      </c>
      <c r="H20" t="s">
        <v>2361</v>
      </c>
    </row>
    <row r="21" spans="1:8" x14ac:dyDescent="0.25">
      <c r="A21" s="37" t="s">
        <v>1440</v>
      </c>
      <c r="B21" s="38"/>
      <c r="G21" t="s">
        <v>2138</v>
      </c>
      <c r="H21" t="s">
        <v>2366</v>
      </c>
    </row>
    <row r="22" spans="1:8" x14ac:dyDescent="0.25">
      <c r="A22" t="s">
        <v>1434</v>
      </c>
      <c r="G22" t="s">
        <v>2139</v>
      </c>
      <c r="H22" t="s">
        <v>2371</v>
      </c>
    </row>
    <row r="23" spans="1:8" x14ac:dyDescent="0.25">
      <c r="A23" t="s">
        <v>1435</v>
      </c>
      <c r="G23" t="s">
        <v>2140</v>
      </c>
      <c r="H23" t="s">
        <v>2377</v>
      </c>
    </row>
    <row r="24" spans="1:8" x14ac:dyDescent="0.25">
      <c r="A24" t="s">
        <v>1436</v>
      </c>
      <c r="G24" t="s">
        <v>2141</v>
      </c>
      <c r="H24" t="s">
        <v>2382</v>
      </c>
    </row>
    <row r="25" spans="1:8" x14ac:dyDescent="0.25">
      <c r="A25" t="s">
        <v>1437</v>
      </c>
      <c r="G25" t="s">
        <v>2142</v>
      </c>
      <c r="H25" t="s">
        <v>2388</v>
      </c>
    </row>
    <row r="26" spans="1:8" x14ac:dyDescent="0.25">
      <c r="G26" t="s">
        <v>2143</v>
      </c>
      <c r="H26" t="s">
        <v>2394</v>
      </c>
    </row>
    <row r="27" spans="1:8" x14ac:dyDescent="0.25">
      <c r="A27" s="37" t="s">
        <v>1438</v>
      </c>
      <c r="B27" s="38"/>
      <c r="C27" s="38"/>
      <c r="G27" t="s">
        <v>2144</v>
      </c>
      <c r="H27" t="s">
        <v>2395</v>
      </c>
    </row>
    <row r="28" spans="1:8" x14ac:dyDescent="0.25">
      <c r="A28" t="s">
        <v>1082</v>
      </c>
      <c r="G28" t="s">
        <v>2145</v>
      </c>
      <c r="H28" t="s">
        <v>2396</v>
      </c>
    </row>
    <row r="29" spans="1:8" x14ac:dyDescent="0.25">
      <c r="A29" t="s">
        <v>1068</v>
      </c>
      <c r="G29" t="s">
        <v>2146</v>
      </c>
      <c r="H29" t="s">
        <v>2398</v>
      </c>
    </row>
    <row r="30" spans="1:8" x14ac:dyDescent="0.25">
      <c r="A30" t="s">
        <v>1069</v>
      </c>
      <c r="G30" t="s">
        <v>2147</v>
      </c>
      <c r="H30" t="s">
        <v>2402</v>
      </c>
    </row>
    <row r="31" spans="1:8" x14ac:dyDescent="0.25">
      <c r="A31" t="s">
        <v>1070</v>
      </c>
      <c r="G31" t="s">
        <v>475</v>
      </c>
      <c r="H31" t="s">
        <v>2403</v>
      </c>
    </row>
    <row r="32" spans="1:8" x14ac:dyDescent="0.25">
      <c r="A32" t="s">
        <v>1071</v>
      </c>
      <c r="G32" t="s">
        <v>2148</v>
      </c>
      <c r="H32" t="s">
        <v>2404</v>
      </c>
    </row>
    <row r="33" spans="1:8" x14ac:dyDescent="0.25">
      <c r="G33" t="s">
        <v>2149</v>
      </c>
      <c r="H33" t="s">
        <v>2409</v>
      </c>
    </row>
    <row r="34" spans="1:8" x14ac:dyDescent="0.25">
      <c r="A34" t="s">
        <v>1083</v>
      </c>
      <c r="G34" t="s">
        <v>2150</v>
      </c>
      <c r="H34" t="s">
        <v>2415</v>
      </c>
    </row>
    <row r="35" spans="1:8" x14ac:dyDescent="0.25">
      <c r="A35" t="s">
        <v>1066</v>
      </c>
      <c r="G35" t="s">
        <v>2151</v>
      </c>
      <c r="H35" t="s">
        <v>2418</v>
      </c>
    </row>
    <row r="36" spans="1:8" x14ac:dyDescent="0.25">
      <c r="A36" t="s">
        <v>1067</v>
      </c>
      <c r="G36" t="s">
        <v>2152</v>
      </c>
      <c r="H36" t="s">
        <v>2422</v>
      </c>
    </row>
    <row r="37" spans="1:8" x14ac:dyDescent="0.25">
      <c r="G37" t="s">
        <v>2153</v>
      </c>
      <c r="H37" t="s">
        <v>2426</v>
      </c>
    </row>
    <row r="38" spans="1:8" x14ac:dyDescent="0.25">
      <c r="A38" t="s">
        <v>1084</v>
      </c>
      <c r="G38" t="s">
        <v>2154</v>
      </c>
      <c r="H38" t="s">
        <v>2427</v>
      </c>
    </row>
    <row r="39" spans="1:8" x14ac:dyDescent="0.25">
      <c r="A39" t="s">
        <v>1073</v>
      </c>
      <c r="G39" t="s">
        <v>2155</v>
      </c>
      <c r="H39" t="s">
        <v>2428</v>
      </c>
    </row>
    <row r="40" spans="1:8" x14ac:dyDescent="0.25">
      <c r="A40" t="s">
        <v>1074</v>
      </c>
      <c r="G40" t="s">
        <v>2156</v>
      </c>
      <c r="H40" t="s">
        <v>2433</v>
      </c>
    </row>
    <row r="41" spans="1:8" x14ac:dyDescent="0.25">
      <c r="G41" t="s">
        <v>2157</v>
      </c>
      <c r="H41" t="s">
        <v>2438</v>
      </c>
    </row>
    <row r="42" spans="1:8" x14ac:dyDescent="0.25">
      <c r="A42" t="s">
        <v>1085</v>
      </c>
      <c r="G42" t="s">
        <v>2158</v>
      </c>
      <c r="H42" t="s">
        <v>2443</v>
      </c>
    </row>
    <row r="43" spans="1:8" x14ac:dyDescent="0.25">
      <c r="A43" t="s">
        <v>1075</v>
      </c>
      <c r="G43" t="s">
        <v>2159</v>
      </c>
      <c r="H43" t="s">
        <v>2444</v>
      </c>
    </row>
    <row r="44" spans="1:8" x14ac:dyDescent="0.25">
      <c r="A44" t="s">
        <v>1076</v>
      </c>
      <c r="G44" t="s">
        <v>2160</v>
      </c>
      <c r="H44" t="s">
        <v>2445</v>
      </c>
    </row>
    <row r="45" spans="1:8" x14ac:dyDescent="0.25">
      <c r="G45" t="s">
        <v>2161</v>
      </c>
      <c r="H45" t="s">
        <v>2446</v>
      </c>
    </row>
    <row r="46" spans="1:8" x14ac:dyDescent="0.25">
      <c r="A46" s="37" t="s">
        <v>1439</v>
      </c>
      <c r="B46" s="38"/>
      <c r="G46" t="s">
        <v>2162</v>
      </c>
      <c r="H46" t="s">
        <v>2447</v>
      </c>
    </row>
    <row r="47" spans="1:8" x14ac:dyDescent="0.25">
      <c r="A47" t="s">
        <v>1077</v>
      </c>
      <c r="G47" t="s">
        <v>2163</v>
      </c>
      <c r="H47" t="s">
        <v>2448</v>
      </c>
    </row>
    <row r="48" spans="1:8" x14ac:dyDescent="0.25">
      <c r="A48" t="s">
        <v>1078</v>
      </c>
      <c r="G48" t="s">
        <v>2164</v>
      </c>
      <c r="H48" t="s">
        <v>2450</v>
      </c>
    </row>
    <row r="49" spans="1:8" x14ac:dyDescent="0.25">
      <c r="G49" t="s">
        <v>2165</v>
      </c>
      <c r="H49" t="s">
        <v>2454</v>
      </c>
    </row>
    <row r="50" spans="1:8" x14ac:dyDescent="0.25">
      <c r="A50" t="s">
        <v>1079</v>
      </c>
      <c r="G50" t="s">
        <v>2166</v>
      </c>
      <c r="H50" t="s">
        <v>2458</v>
      </c>
    </row>
    <row r="51" spans="1:8" x14ac:dyDescent="0.25">
      <c r="A51" t="s">
        <v>1086</v>
      </c>
      <c r="G51" t="s">
        <v>2167</v>
      </c>
      <c r="H51" t="s">
        <v>2459</v>
      </c>
    </row>
    <row r="52" spans="1:8" x14ac:dyDescent="0.25">
      <c r="A52" t="s">
        <v>1080</v>
      </c>
      <c r="G52" t="s">
        <v>2168</v>
      </c>
      <c r="H52" t="s">
        <v>2460</v>
      </c>
    </row>
    <row r="53" spans="1:8" x14ac:dyDescent="0.25">
      <c r="A53" t="s">
        <v>1081</v>
      </c>
    </row>
  </sheetData>
  <conditionalFormatting sqref="B18">
    <cfRule type="containsText" dxfId="13" priority="3" stopIfTrue="1" operator="containsText" text="No duplicate ID numbers">
      <formula>NOT(ISERROR(SEARCH("No duplicate ID numbers",B18)))</formula>
    </cfRule>
    <cfRule type="cellIs" dxfId="12" priority="4" operator="greaterThan">
      <formula>0</formula>
    </cfRule>
  </conditionalFormatting>
  <conditionalFormatting sqref="B19">
    <cfRule type="containsText" dxfId="11" priority="1" stopIfTrue="1" operator="containsText" text="No missing ID numbers">
      <formula>NOT(ISERROR(SEARCH("No missing ID numbers",B19)))</formula>
    </cfRule>
    <cfRule type="cellIs" dxfId="10"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92D050"/>
  </sheetPr>
  <dimension ref="A1:N123"/>
  <sheetViews>
    <sheetView topLeftCell="A9" zoomScaleNormal="100" workbookViewId="0">
      <selection activeCell="G27" sqref="G27"/>
    </sheetView>
  </sheetViews>
  <sheetFormatPr defaultColWidth="8.85546875" defaultRowHeight="15" x14ac:dyDescent="0.25"/>
  <cols>
    <col min="1" max="1" width="16.5703125" customWidth="1"/>
    <col min="2" max="2" width="40.140625" customWidth="1"/>
    <col min="3" max="3" width="53.42578125" customWidth="1"/>
    <col min="4" max="5" width="16.5703125" customWidth="1"/>
    <col min="6" max="8" width="7.42578125" customWidth="1"/>
    <col min="9" max="9" width="20.140625" customWidth="1"/>
    <col min="10" max="10" width="88.85546875" customWidth="1"/>
    <col min="11" max="12" width="20.140625" customWidth="1"/>
    <col min="13" max="13" width="129.42578125" style="102" customWidth="1"/>
    <col min="14" max="14" width="67.42578125" customWidth="1"/>
  </cols>
  <sheetData>
    <row r="1" spans="1:14" x14ac:dyDescent="0.25">
      <c r="A1" s="4" t="s">
        <v>1414</v>
      </c>
      <c r="M1"/>
    </row>
    <row r="2" spans="1:14" x14ac:dyDescent="0.25">
      <c r="A2" s="11" t="s">
        <v>1415</v>
      </c>
      <c r="M2"/>
    </row>
    <row r="3" spans="1:14" x14ac:dyDescent="0.25">
      <c r="A3" s="98" t="s">
        <v>3</v>
      </c>
      <c r="B3" s="98" t="s">
        <v>0</v>
      </c>
      <c r="C3" s="98" t="s">
        <v>1</v>
      </c>
      <c r="D3" s="99" t="s">
        <v>341</v>
      </c>
      <c r="E3" s="98" t="s">
        <v>506</v>
      </c>
      <c r="F3" s="100" t="s">
        <v>69</v>
      </c>
      <c r="G3" s="100" t="s">
        <v>70</v>
      </c>
      <c r="H3" s="100" t="s">
        <v>81</v>
      </c>
      <c r="I3" s="98" t="s">
        <v>28</v>
      </c>
      <c r="J3" s="98" t="s">
        <v>2</v>
      </c>
      <c r="K3" s="98" t="s">
        <v>438</v>
      </c>
      <c r="L3" s="98" t="s">
        <v>187</v>
      </c>
      <c r="M3" s="212" t="s">
        <v>143</v>
      </c>
      <c r="N3" s="213" t="s">
        <v>144</v>
      </c>
    </row>
    <row r="4" spans="1:14" x14ac:dyDescent="0.25">
      <c r="A4" s="143" t="s">
        <v>4</v>
      </c>
      <c r="B4" s="143" t="s">
        <v>630</v>
      </c>
      <c r="C4" t="s">
        <v>625</v>
      </c>
      <c r="D4" s="143" t="s">
        <v>624</v>
      </c>
      <c r="E4" s="143" t="s">
        <v>626</v>
      </c>
      <c r="F4" s="205">
        <v>0</v>
      </c>
      <c r="G4" s="205">
        <v>1</v>
      </c>
      <c r="H4" s="205">
        <v>0.02</v>
      </c>
      <c r="I4" s="143" t="s">
        <v>627</v>
      </c>
      <c r="J4" s="88" t="s">
        <v>1631</v>
      </c>
      <c r="K4" s="101" t="s">
        <v>629</v>
      </c>
      <c r="L4" s="143" t="s">
        <v>628</v>
      </c>
    </row>
    <row r="5" spans="1:14" x14ac:dyDescent="0.25">
      <c r="A5" s="143" t="s">
        <v>4</v>
      </c>
      <c r="B5" s="143" t="s">
        <v>695</v>
      </c>
      <c r="C5" t="s">
        <v>1639</v>
      </c>
      <c r="D5" s="143" t="s">
        <v>696</v>
      </c>
      <c r="E5" s="143" t="s">
        <v>697</v>
      </c>
      <c r="F5" s="103">
        <v>-2</v>
      </c>
      <c r="G5" s="103">
        <v>3</v>
      </c>
      <c r="H5" s="103">
        <v>0.1</v>
      </c>
      <c r="I5" s="143" t="s">
        <v>1115</v>
      </c>
      <c r="J5" s="78" t="s">
        <v>1985</v>
      </c>
      <c r="K5" s="143"/>
      <c r="L5" s="143" t="s">
        <v>935</v>
      </c>
      <c r="M5" s="102" t="s">
        <v>1431</v>
      </c>
    </row>
    <row r="6" spans="1:14" x14ac:dyDescent="0.25">
      <c r="A6" s="143" t="s">
        <v>4</v>
      </c>
      <c r="B6" s="143" t="s">
        <v>1636</v>
      </c>
      <c r="C6" t="s">
        <v>1637</v>
      </c>
      <c r="D6" s="143" t="s">
        <v>699</v>
      </c>
      <c r="E6" t="s">
        <v>1640</v>
      </c>
      <c r="F6" s="104">
        <v>0</v>
      </c>
      <c r="G6" s="104">
        <v>1</v>
      </c>
      <c r="H6" s="104">
        <v>0.02</v>
      </c>
      <c r="I6" s="88" t="s">
        <v>694</v>
      </c>
      <c r="J6" s="88" t="s">
        <v>1638</v>
      </c>
      <c r="K6" s="101"/>
      <c r="L6" s="101" t="s">
        <v>936</v>
      </c>
      <c r="M6" s="105" t="s">
        <v>698</v>
      </c>
    </row>
    <row r="7" spans="1:14" ht="165" x14ac:dyDescent="0.25">
      <c r="A7" s="143" t="s">
        <v>4</v>
      </c>
      <c r="B7" s="143" t="s">
        <v>1614</v>
      </c>
      <c r="C7" t="s">
        <v>1616</v>
      </c>
      <c r="D7" s="143" t="s">
        <v>1618</v>
      </c>
      <c r="E7" t="s">
        <v>1619</v>
      </c>
      <c r="F7" s="231">
        <v>-45000</v>
      </c>
      <c r="G7" s="231">
        <v>50000</v>
      </c>
      <c r="H7" s="231">
        <v>100</v>
      </c>
      <c r="I7" s="231" t="s">
        <v>1621</v>
      </c>
      <c r="J7" s="252" t="str">
        <f>_xlfn.XLOOKUP($C7,'State Policy Descriptions'!$C:$C,'State Policy Descriptions'!$L:$L,0,1,1)</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K7" s="101" t="s">
        <v>457</v>
      </c>
      <c r="L7" s="101" t="s">
        <v>458</v>
      </c>
      <c r="M7" s="105" t="s">
        <v>459</v>
      </c>
    </row>
    <row r="8" spans="1:14" x14ac:dyDescent="0.25">
      <c r="A8" s="143" t="s">
        <v>4</v>
      </c>
      <c r="B8" s="143" t="s">
        <v>1615</v>
      </c>
      <c r="C8" t="s">
        <v>1617</v>
      </c>
      <c r="D8" s="143" t="s">
        <v>1618</v>
      </c>
      <c r="E8" t="s">
        <v>1620</v>
      </c>
      <c r="F8" s="231">
        <v>-45000</v>
      </c>
      <c r="G8" s="231">
        <v>50000</v>
      </c>
      <c r="H8" s="231">
        <v>100</v>
      </c>
      <c r="I8" s="231" t="s">
        <v>1621</v>
      </c>
      <c r="J8" s="208" t="str">
        <f>_xlfn.XLOOKUP($C8,'State Policy Descriptions'!$C:$C,'State Policy Descriptions'!$L:$L,0,1,1)</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K8" s="101" t="s">
        <v>457</v>
      </c>
      <c r="L8" s="101" t="s">
        <v>458</v>
      </c>
      <c r="M8" s="105"/>
    </row>
    <row r="9" spans="1:14" x14ac:dyDescent="0.25">
      <c r="A9" t="s">
        <v>4</v>
      </c>
      <c r="B9" t="s">
        <v>11</v>
      </c>
      <c r="C9" t="s">
        <v>111</v>
      </c>
      <c r="D9" s="15" t="s">
        <v>11</v>
      </c>
      <c r="E9" t="s">
        <v>545</v>
      </c>
      <c r="F9" s="106">
        <v>0</v>
      </c>
      <c r="G9" s="106">
        <v>1</v>
      </c>
      <c r="H9" s="8">
        <v>0.02</v>
      </c>
      <c r="I9" s="88" t="s">
        <v>439</v>
      </c>
      <c r="J9" s="88" t="s">
        <v>1484</v>
      </c>
      <c r="K9" s="88" t="s">
        <v>188</v>
      </c>
      <c r="L9" s="78" t="s">
        <v>189</v>
      </c>
      <c r="M9" s="207" t="s">
        <v>145</v>
      </c>
      <c r="N9" s="88" t="s">
        <v>171</v>
      </c>
    </row>
    <row r="10" spans="1:14" x14ac:dyDescent="0.25">
      <c r="A10" t="s">
        <v>4</v>
      </c>
      <c r="B10" t="s">
        <v>5</v>
      </c>
      <c r="C10" t="s">
        <v>296</v>
      </c>
      <c r="D10" s="15" t="s">
        <v>342</v>
      </c>
      <c r="E10" t="s">
        <v>544</v>
      </c>
      <c r="F10" s="106">
        <v>-0.25</v>
      </c>
      <c r="G10" s="106">
        <f>ROUND(MaxBoundCalculations!B88,1)</f>
        <v>1</v>
      </c>
      <c r="H10" s="106">
        <v>0.01</v>
      </c>
      <c r="I10" s="88" t="s">
        <v>1987</v>
      </c>
      <c r="J10" s="88" t="s">
        <v>1986</v>
      </c>
      <c r="K10" s="88" t="s">
        <v>190</v>
      </c>
      <c r="L10" s="78" t="s">
        <v>191</v>
      </c>
      <c r="M10" s="207" t="s">
        <v>1417</v>
      </c>
      <c r="N10" s="88" t="s">
        <v>1418</v>
      </c>
    </row>
    <row r="11" spans="1:14" x14ac:dyDescent="0.25">
      <c r="A11" s="143" t="s">
        <v>4</v>
      </c>
      <c r="B11" s="143" t="s">
        <v>462</v>
      </c>
      <c r="C11" t="s">
        <v>463</v>
      </c>
      <c r="D11" s="143" t="s">
        <v>462</v>
      </c>
      <c r="E11" t="s">
        <v>543</v>
      </c>
      <c r="F11" s="205">
        <v>0</v>
      </c>
      <c r="G11" s="205">
        <v>1</v>
      </c>
      <c r="H11" s="205">
        <v>0.01</v>
      </c>
      <c r="I11" s="78" t="s">
        <v>464</v>
      </c>
      <c r="J11" s="88" t="s">
        <v>1844</v>
      </c>
      <c r="K11" s="88" t="s">
        <v>465</v>
      </c>
      <c r="L11" s="78" t="s">
        <v>466</v>
      </c>
      <c r="M11" s="214" t="s">
        <v>467</v>
      </c>
    </row>
    <row r="12" spans="1:14" x14ac:dyDescent="0.25">
      <c r="A12" s="143" t="s">
        <v>4</v>
      </c>
      <c r="B12" s="143" t="s">
        <v>1834</v>
      </c>
      <c r="C12" t="s">
        <v>1835</v>
      </c>
      <c r="D12" s="143" t="s">
        <v>462</v>
      </c>
      <c r="E12" t="s">
        <v>1836</v>
      </c>
      <c r="F12" s="107">
        <v>0</v>
      </c>
      <c r="G12" s="107">
        <v>1</v>
      </c>
      <c r="H12" s="107">
        <v>1</v>
      </c>
      <c r="I12" s="88" t="s">
        <v>29</v>
      </c>
      <c r="J12" s="88" t="s">
        <v>1837</v>
      </c>
      <c r="K12" s="88" t="s">
        <v>465</v>
      </c>
      <c r="L12" s="78" t="s">
        <v>466</v>
      </c>
      <c r="M12" s="214" t="s">
        <v>467</v>
      </c>
    </row>
    <row r="13" spans="1:14" x14ac:dyDescent="0.25">
      <c r="A13" t="s">
        <v>4</v>
      </c>
      <c r="B13" t="s">
        <v>1225</v>
      </c>
      <c r="C13" t="s">
        <v>1226</v>
      </c>
      <c r="D13" t="s">
        <v>1225</v>
      </c>
      <c r="E13" t="s">
        <v>1227</v>
      </c>
      <c r="F13" s="8">
        <v>0</v>
      </c>
      <c r="G13" s="8">
        <f>-ROUND(MaxBoundCalculations!$B$206,2)</f>
        <v>0.33</v>
      </c>
      <c r="H13" s="8">
        <v>0.01</v>
      </c>
      <c r="I13" s="88" t="s">
        <v>1228</v>
      </c>
      <c r="J13" s="88" t="s">
        <v>1628</v>
      </c>
      <c r="K13" s="88" t="s">
        <v>192</v>
      </c>
      <c r="L13" s="78" t="s">
        <v>193</v>
      </c>
      <c r="M13" s="215" t="s">
        <v>1430</v>
      </c>
    </row>
    <row r="14" spans="1:14" ht="15.75" x14ac:dyDescent="0.25">
      <c r="A14" s="143" t="s">
        <v>4</v>
      </c>
      <c r="B14" s="143" t="s">
        <v>1606</v>
      </c>
      <c r="C14" s="232" t="s">
        <v>2629</v>
      </c>
      <c r="D14" s="143" t="s">
        <v>1607</v>
      </c>
      <c r="E14" t="s">
        <v>1608</v>
      </c>
      <c r="F14" s="106">
        <v>-1</v>
      </c>
      <c r="G14" s="106">
        <v>1</v>
      </c>
      <c r="H14" s="106">
        <v>0.01</v>
      </c>
      <c r="I14" s="88" t="s">
        <v>1843</v>
      </c>
      <c r="J14" s="253" t="str">
        <f>_xlfn.XLOOKUP($C14,'State Policy Descriptions'!$C:$C,'State Policy Descriptions'!$L:$L,0,1,1)</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K14" s="101" t="s">
        <v>460</v>
      </c>
      <c r="L14" s="101" t="s">
        <v>461</v>
      </c>
      <c r="M14" s="102" t="s">
        <v>1416</v>
      </c>
    </row>
    <row r="15" spans="1:14" x14ac:dyDescent="0.25">
      <c r="A15" s="143" t="s">
        <v>4</v>
      </c>
      <c r="B15" s="143" t="s">
        <v>1611</v>
      </c>
      <c r="C15" t="s">
        <v>1612</v>
      </c>
      <c r="D15" s="143" t="s">
        <v>1607</v>
      </c>
      <c r="E15" t="s">
        <v>1609</v>
      </c>
      <c r="F15" s="107">
        <v>0</v>
      </c>
      <c r="G15" s="107">
        <v>1</v>
      </c>
      <c r="H15" s="107">
        <v>1</v>
      </c>
      <c r="I15" s="88" t="s">
        <v>29</v>
      </c>
      <c r="J15" s="88" t="s">
        <v>1610</v>
      </c>
      <c r="K15" s="101"/>
      <c r="L15" s="101"/>
    </row>
    <row r="16" spans="1:14" x14ac:dyDescent="0.25">
      <c r="A16" s="143" t="s">
        <v>4</v>
      </c>
      <c r="B16" s="143" t="s">
        <v>1798</v>
      </c>
      <c r="C16" t="s">
        <v>1799</v>
      </c>
      <c r="D16" s="143" t="s">
        <v>1800</v>
      </c>
      <c r="E16" t="s">
        <v>1801</v>
      </c>
      <c r="F16" s="107">
        <v>-50</v>
      </c>
      <c r="G16" s="107">
        <v>50</v>
      </c>
      <c r="H16" s="107">
        <v>1</v>
      </c>
      <c r="I16" s="88" t="s">
        <v>1842</v>
      </c>
      <c r="J16" s="88" t="s">
        <v>1989</v>
      </c>
      <c r="K16" s="101"/>
      <c r="L16" s="101"/>
    </row>
    <row r="17" spans="1:14" s="112" customFormat="1" x14ac:dyDescent="0.25">
      <c r="A17" s="112" t="s">
        <v>4</v>
      </c>
      <c r="B17" s="112" t="s">
        <v>1965</v>
      </c>
      <c r="C17" s="112" t="s">
        <v>1968</v>
      </c>
      <c r="D17" s="216" t="s">
        <v>1607</v>
      </c>
      <c r="E17" s="112" t="s">
        <v>1966</v>
      </c>
      <c r="F17" s="200">
        <v>0</v>
      </c>
      <c r="G17" s="200">
        <v>1</v>
      </c>
      <c r="H17" s="200">
        <v>1</v>
      </c>
      <c r="I17" s="209" t="s">
        <v>29</v>
      </c>
      <c r="J17" s="209" t="s">
        <v>1967</v>
      </c>
      <c r="K17" s="201"/>
      <c r="L17" s="201"/>
      <c r="M17" s="217"/>
    </row>
    <row r="18" spans="1:14" x14ac:dyDescent="0.25">
      <c r="A18" t="s">
        <v>71</v>
      </c>
      <c r="B18" t="s">
        <v>15</v>
      </c>
      <c r="C18" t="s">
        <v>727</v>
      </c>
      <c r="D18" t="s">
        <v>15</v>
      </c>
      <c r="E18" t="s">
        <v>726</v>
      </c>
      <c r="F18" s="106">
        <v>0</v>
      </c>
      <c r="G18" s="106">
        <v>1</v>
      </c>
      <c r="H18" s="106">
        <v>0.01</v>
      </c>
      <c r="I18" s="88" t="s">
        <v>113</v>
      </c>
      <c r="J18" s="208" t="str">
        <f>_xlfn.XLOOKUP($C18,'State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Illinois, the share of electricity among fuels used for heating in urban, residential buildings will rise from 8% to 11% through 2050.//**Urban Residential Appliances:** In the BAU case, in Illinois, the share of electricity among fuels used for appliances in urban, residential buildings will fall from 30% to 29% through 2050.//**Urban Residential Other Components:** In the United States, the share of electricity among fuels used by other components in urban, residential buildings is 100%.//**Rural Residential Heating:** In the BAU case, in Illinois, the share of electricity among fuels used for heating in rural, residential buildings will rise from 8% to 11% through 2050.//**Rural Residential Appliances:** In the BAU case, in Illinois, the share of electricity among fuels used for appliances in rural, residential buildings will fall from 30% to 29% through 2050.//**Rural Residential Other Components:** In the United States, the share of electricity among fuels used by other components in rural, residential buildings is 100%.//**Commercial Heating:** In the BAU case, in Illinois, the share of electricity among fuels used for heating in commercial buildings will fall from 3% to 3% through 2050.//**Comercial Appliances:** In the BAU case, in Illinois, the share of electricity among fuels used for appliances in commercial buildings will fall from 33% to 30% through 2050.//**Comercial Other Components:** In the BAU case, in Illinois, the share of electricity among fuels used for other components in commercial buildings will rise from 60% to 71% through 2050.</v>
      </c>
      <c r="K18" s="88" t="s">
        <v>194</v>
      </c>
      <c r="L18" s="78" t="s">
        <v>195</v>
      </c>
      <c r="M18" s="207" t="s">
        <v>1419</v>
      </c>
    </row>
    <row r="19" spans="1:14" x14ac:dyDescent="0.25">
      <c r="A19" t="s">
        <v>71</v>
      </c>
      <c r="B19" t="s">
        <v>100</v>
      </c>
      <c r="C19" t="s">
        <v>297</v>
      </c>
      <c r="D19" t="s">
        <v>100</v>
      </c>
      <c r="E19" t="s">
        <v>542</v>
      </c>
      <c r="F19" s="106">
        <v>0</v>
      </c>
      <c r="G19" s="106">
        <v>0.75</v>
      </c>
      <c r="H19" s="106">
        <v>0.01</v>
      </c>
      <c r="I19" s="88" t="s">
        <v>30</v>
      </c>
      <c r="J19" s="208" t="str">
        <f>_xlfn.XLOOKUP($C19,'State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9" s="88" t="s">
        <v>196</v>
      </c>
      <c r="L19" s="78" t="s">
        <v>197</v>
      </c>
      <c r="M19" s="207" t="s">
        <v>146</v>
      </c>
      <c r="N19" s="88" t="s">
        <v>427</v>
      </c>
    </row>
    <row r="20" spans="1:14" x14ac:dyDescent="0.25">
      <c r="A20" t="s">
        <v>71</v>
      </c>
      <c r="B20" t="s">
        <v>14</v>
      </c>
      <c r="C20" t="s">
        <v>7</v>
      </c>
      <c r="D20" t="s">
        <v>14</v>
      </c>
      <c r="E20" t="s">
        <v>541</v>
      </c>
      <c r="F20">
        <v>0</v>
      </c>
      <c r="G20">
        <v>1</v>
      </c>
      <c r="H20">
        <v>1</v>
      </c>
      <c r="I20" s="88" t="s">
        <v>29</v>
      </c>
      <c r="J20" s="88" t="s">
        <v>552</v>
      </c>
      <c r="K20" s="88" t="s">
        <v>198</v>
      </c>
      <c r="L20" s="78" t="s">
        <v>199</v>
      </c>
    </row>
    <row r="21" spans="1:14" x14ac:dyDescent="0.25">
      <c r="A21" t="s">
        <v>71</v>
      </c>
      <c r="B21" t="s">
        <v>257</v>
      </c>
      <c r="C21" t="s">
        <v>298</v>
      </c>
      <c r="D21" s="15" t="s">
        <v>343</v>
      </c>
      <c r="E21" t="s">
        <v>540</v>
      </c>
      <c r="F21" s="8">
        <v>0</v>
      </c>
      <c r="G21" s="8">
        <f>ROUND(MaxBoundCalculations!B172,2)</f>
        <v>0.24</v>
      </c>
      <c r="H21" s="218">
        <v>5.0000000000000001E-3</v>
      </c>
      <c r="I21" s="88" t="s">
        <v>258</v>
      </c>
      <c r="J21" s="88" t="s">
        <v>2640</v>
      </c>
      <c r="K21" s="88" t="s">
        <v>259</v>
      </c>
      <c r="L21" s="78" t="s">
        <v>260</v>
      </c>
      <c r="M21" s="214" t="s">
        <v>302</v>
      </c>
      <c r="N21" s="78" t="s">
        <v>393</v>
      </c>
    </row>
    <row r="22" spans="1:14" x14ac:dyDescent="0.25">
      <c r="A22" t="s">
        <v>71</v>
      </c>
      <c r="B22" t="s">
        <v>261</v>
      </c>
      <c r="C22" t="s">
        <v>1634</v>
      </c>
      <c r="D22" s="15" t="s">
        <v>343</v>
      </c>
      <c r="E22" t="s">
        <v>539</v>
      </c>
      <c r="F22" s="106">
        <v>0</v>
      </c>
      <c r="G22" s="106">
        <v>0.5</v>
      </c>
      <c r="H22" s="8">
        <v>0.01</v>
      </c>
      <c r="I22" s="88" t="s">
        <v>264</v>
      </c>
      <c r="J22" s="88" t="s">
        <v>1635</v>
      </c>
      <c r="K22" s="88" t="s">
        <v>262</v>
      </c>
      <c r="L22" s="78" t="s">
        <v>263</v>
      </c>
      <c r="M22" s="214" t="s">
        <v>303</v>
      </c>
      <c r="N22" s="219"/>
    </row>
    <row r="23" spans="1:14" s="112" customFormat="1" x14ac:dyDescent="0.25">
      <c r="A23" s="112" t="s">
        <v>71</v>
      </c>
      <c r="B23" s="112" t="s">
        <v>1923</v>
      </c>
      <c r="C23" s="112" t="s">
        <v>1924</v>
      </c>
      <c r="D23" s="202" t="s">
        <v>343</v>
      </c>
      <c r="E23" s="112" t="s">
        <v>1925</v>
      </c>
      <c r="F23" s="220">
        <v>0</v>
      </c>
      <c r="G23" s="220">
        <v>600000</v>
      </c>
      <c r="H23" s="220">
        <v>5000</v>
      </c>
      <c r="I23" s="209" t="s">
        <v>1926</v>
      </c>
      <c r="J23" s="209" t="s">
        <v>2641</v>
      </c>
      <c r="K23" s="209"/>
      <c r="L23" s="211"/>
      <c r="M23" s="217"/>
    </row>
    <row r="24" spans="1:14" s="112" customFormat="1" x14ac:dyDescent="0.25">
      <c r="A24" s="112" t="s">
        <v>71</v>
      </c>
      <c r="B24" s="112" t="s">
        <v>1982</v>
      </c>
      <c r="C24" s="112" t="s">
        <v>1981</v>
      </c>
      <c r="D24" s="202" t="s">
        <v>343</v>
      </c>
      <c r="E24" s="112" t="s">
        <v>1983</v>
      </c>
      <c r="F24" s="112">
        <v>0</v>
      </c>
      <c r="G24" s="112">
        <v>1</v>
      </c>
      <c r="H24" s="112">
        <v>1</v>
      </c>
      <c r="I24" s="209" t="s">
        <v>29</v>
      </c>
      <c r="J24" s="209" t="s">
        <v>1984</v>
      </c>
      <c r="K24" s="209"/>
      <c r="L24" s="211"/>
      <c r="M24" s="217"/>
    </row>
    <row r="25" spans="1:14" x14ac:dyDescent="0.25">
      <c r="A25" t="s">
        <v>71</v>
      </c>
      <c r="B25" t="s">
        <v>13</v>
      </c>
      <c r="C25" t="s">
        <v>126</v>
      </c>
      <c r="D25" t="s">
        <v>13</v>
      </c>
      <c r="E25" t="s">
        <v>538</v>
      </c>
      <c r="F25">
        <v>0</v>
      </c>
      <c r="G25">
        <v>1</v>
      </c>
      <c r="H25">
        <v>1</v>
      </c>
      <c r="I25" s="88" t="s">
        <v>29</v>
      </c>
      <c r="J25" s="88" t="s">
        <v>1181</v>
      </c>
      <c r="K25" s="88" t="s">
        <v>200</v>
      </c>
      <c r="L25" s="78" t="s">
        <v>201</v>
      </c>
      <c r="M25" s="214" t="s">
        <v>74</v>
      </c>
      <c r="N25" s="219"/>
    </row>
    <row r="26" spans="1:14" x14ac:dyDescent="0.25">
      <c r="A26" t="s">
        <v>71</v>
      </c>
      <c r="B26" t="s">
        <v>704</v>
      </c>
      <c r="C26" t="s">
        <v>703</v>
      </c>
      <c r="D26" t="s">
        <v>16</v>
      </c>
      <c r="E26" t="s">
        <v>537</v>
      </c>
      <c r="F26" s="106">
        <v>0</v>
      </c>
      <c r="G26" s="106">
        <v>1</v>
      </c>
      <c r="H26" s="106">
        <v>0.01</v>
      </c>
      <c r="I26" s="88" t="s">
        <v>705</v>
      </c>
      <c r="J26" s="88" t="s">
        <v>2642</v>
      </c>
      <c r="K26" s="88" t="s">
        <v>202</v>
      </c>
      <c r="L26" s="78" t="s">
        <v>203</v>
      </c>
      <c r="M26" s="207" t="s">
        <v>150</v>
      </c>
    </row>
    <row r="27" spans="1:14" x14ac:dyDescent="0.25">
      <c r="A27" t="s">
        <v>71</v>
      </c>
      <c r="B27" t="s">
        <v>12</v>
      </c>
      <c r="C27" t="s">
        <v>6</v>
      </c>
      <c r="D27" t="s">
        <v>12</v>
      </c>
      <c r="E27" t="s">
        <v>536</v>
      </c>
      <c r="F27">
        <v>0</v>
      </c>
      <c r="G27">
        <v>1</v>
      </c>
      <c r="H27">
        <v>1</v>
      </c>
      <c r="I27" s="88" t="s">
        <v>29</v>
      </c>
      <c r="J27" s="88" t="s">
        <v>1421</v>
      </c>
      <c r="K27" s="88" t="s">
        <v>204</v>
      </c>
      <c r="L27" s="78" t="s">
        <v>205</v>
      </c>
    </row>
    <row r="28" spans="1:14" x14ac:dyDescent="0.25">
      <c r="A28" s="143" t="s">
        <v>8</v>
      </c>
      <c r="B28" s="143" t="s">
        <v>326</v>
      </c>
      <c r="C28" t="s">
        <v>327</v>
      </c>
      <c r="D28" s="143" t="s">
        <v>326</v>
      </c>
      <c r="E28" t="s">
        <v>535</v>
      </c>
      <c r="F28" s="143">
        <v>0</v>
      </c>
      <c r="G28" s="143">
        <v>1</v>
      </c>
      <c r="H28" s="143">
        <v>1</v>
      </c>
      <c r="I28" s="78" t="s">
        <v>29</v>
      </c>
      <c r="J28" s="208" t="str">
        <f>_xlfn.XLOOKUP($C28,'State Policy Descriptions'!$C:$C,'State Policy Descriptions'!$L:$L,0,1,1)</f>
        <v>**Description:** This policy prevents new capacity of the selected type(s) from being built or deployed.  // **Guidance for setting values:** No new coal is planned in Illinois.</v>
      </c>
      <c r="K28" s="88" t="s">
        <v>328</v>
      </c>
      <c r="L28" s="78" t="s">
        <v>329</v>
      </c>
    </row>
    <row r="29" spans="1:14" s="112" customFormat="1" x14ac:dyDescent="0.25">
      <c r="A29" s="216" t="s">
        <v>8</v>
      </c>
      <c r="B29" s="216" t="s">
        <v>1927</v>
      </c>
      <c r="C29" s="112" t="s">
        <v>1928</v>
      </c>
      <c r="D29" s="216" t="s">
        <v>1927</v>
      </c>
      <c r="E29" s="112" t="s">
        <v>1929</v>
      </c>
      <c r="F29" s="216">
        <v>0</v>
      </c>
      <c r="G29" s="216">
        <v>1</v>
      </c>
      <c r="H29" s="216">
        <v>1</v>
      </c>
      <c r="I29" s="211" t="s">
        <v>29</v>
      </c>
      <c r="J29" s="210" t="s">
        <v>1930</v>
      </c>
      <c r="K29" s="209"/>
      <c r="L29" s="211"/>
      <c r="M29" s="217"/>
    </row>
    <row r="30" spans="1:14" x14ac:dyDescent="0.25">
      <c r="A30" t="s">
        <v>8</v>
      </c>
      <c r="B30" s="88" t="s">
        <v>1361</v>
      </c>
      <c r="C30" t="s">
        <v>980</v>
      </c>
      <c r="D30" s="88" t="s">
        <v>1361</v>
      </c>
      <c r="E30" t="s">
        <v>526</v>
      </c>
      <c r="F30" s="8">
        <v>0</v>
      </c>
      <c r="G30" s="8">
        <v>1</v>
      </c>
      <c r="H30" s="8">
        <v>0.01</v>
      </c>
      <c r="I30" s="88" t="s">
        <v>34</v>
      </c>
      <c r="J30" s="208" t="str">
        <f>_xlfn.XLOOKUP($C30,'State Policy Descriptions'!$C:$C,'State Policy Descriptions'!$L:$L,0,1,1)</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including Illinois.. After weighing for coop and municipality requirements, the BAU assumes a total CES of 93% in 2030 that rises to 100%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30" s="88" t="s">
        <v>691</v>
      </c>
      <c r="L30" s="78" t="s">
        <v>692</v>
      </c>
      <c r="M30" s="214" t="s">
        <v>148</v>
      </c>
    </row>
    <row r="31" spans="1:14" x14ac:dyDescent="0.25">
      <c r="A31" t="s">
        <v>8</v>
      </c>
      <c r="B31" s="88" t="s">
        <v>1718</v>
      </c>
      <c r="C31" t="s">
        <v>1719</v>
      </c>
      <c r="D31" s="58"/>
      <c r="E31" s="58"/>
      <c r="F31" s="143">
        <v>0</v>
      </c>
      <c r="G31" s="143">
        <v>1</v>
      </c>
      <c r="H31" s="143">
        <v>1</v>
      </c>
      <c r="I31" s="78" t="s">
        <v>29</v>
      </c>
      <c r="J31" s="88" t="s">
        <v>1720</v>
      </c>
      <c r="K31" s="88"/>
      <c r="L31" s="78"/>
      <c r="M31" s="214"/>
    </row>
    <row r="32" spans="1:14" x14ac:dyDescent="0.25">
      <c r="A32" t="s">
        <v>8</v>
      </c>
      <c r="B32" s="88" t="s">
        <v>1915</v>
      </c>
      <c r="C32" t="s">
        <v>1916</v>
      </c>
      <c r="D32" s="88" t="s">
        <v>1361</v>
      </c>
      <c r="E32" t="s">
        <v>1913</v>
      </c>
      <c r="F32" s="143">
        <v>0</v>
      </c>
      <c r="G32" s="143">
        <v>1</v>
      </c>
      <c r="H32" s="143">
        <v>1</v>
      </c>
      <c r="I32" s="143" t="s">
        <v>29</v>
      </c>
      <c r="J32" s="203" t="str">
        <f>_xlfn.XLOOKUP($C32,'State Policy Descriptions'!$C:$C,'State Policy Descriptions'!$L:$L,0,1,1)</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K32" s="88"/>
      <c r="L32" s="78"/>
      <c r="M32" s="214"/>
    </row>
    <row r="33" spans="1:14" x14ac:dyDescent="0.25">
      <c r="A33" s="143" t="s">
        <v>8</v>
      </c>
      <c r="B33" s="143" t="s">
        <v>265</v>
      </c>
      <c r="C33" t="s">
        <v>268</v>
      </c>
      <c r="D33" s="143" t="s">
        <v>344</v>
      </c>
      <c r="E33" t="s">
        <v>534</v>
      </c>
      <c r="F33" s="205">
        <v>-0.5</v>
      </c>
      <c r="G33" s="205">
        <v>1</v>
      </c>
      <c r="H33" s="205">
        <v>0.02</v>
      </c>
      <c r="I33" s="78" t="s">
        <v>269</v>
      </c>
      <c r="J33" s="208" t="str">
        <f>_xlfn.XLOOKUP($C33,'State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Illinois.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33" s="88" t="s">
        <v>271</v>
      </c>
      <c r="L33" s="78" t="s">
        <v>273</v>
      </c>
      <c r="M33" s="214" t="s">
        <v>304</v>
      </c>
    </row>
    <row r="34" spans="1:14" x14ac:dyDescent="0.25">
      <c r="A34" s="143" t="s">
        <v>8</v>
      </c>
      <c r="B34" s="143" t="s">
        <v>266</v>
      </c>
      <c r="C34" t="s">
        <v>267</v>
      </c>
      <c r="D34" s="143" t="s">
        <v>344</v>
      </c>
      <c r="E34" t="s">
        <v>533</v>
      </c>
      <c r="F34" s="205">
        <v>-0.5</v>
      </c>
      <c r="G34" s="205">
        <v>1</v>
      </c>
      <c r="H34" s="205">
        <v>0.02</v>
      </c>
      <c r="I34" s="78" t="s">
        <v>270</v>
      </c>
      <c r="J34" s="208" t="str">
        <f>_xlfn.XLOOKUP($C34,'State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K34" s="88" t="s">
        <v>272</v>
      </c>
      <c r="L34" s="78" t="s">
        <v>273</v>
      </c>
      <c r="M34" s="214" t="s">
        <v>304</v>
      </c>
    </row>
    <row r="35" spans="1:14" x14ac:dyDescent="0.25">
      <c r="A35" t="s">
        <v>8</v>
      </c>
      <c r="B35" t="s">
        <v>300</v>
      </c>
      <c r="C35" t="s">
        <v>299</v>
      </c>
      <c r="D35" t="s">
        <v>300</v>
      </c>
      <c r="E35" t="s">
        <v>532</v>
      </c>
      <c r="F35">
        <v>0</v>
      </c>
      <c r="G35">
        <v>1</v>
      </c>
      <c r="H35">
        <v>1</v>
      </c>
      <c r="I35" s="88" t="s">
        <v>29</v>
      </c>
    </row>
    <row r="36" spans="1:14" x14ac:dyDescent="0.25">
      <c r="A36" t="s">
        <v>8</v>
      </c>
      <c r="B36" t="s">
        <v>1656</v>
      </c>
      <c r="C36" t="s">
        <v>1657</v>
      </c>
      <c r="D36" t="s">
        <v>1658</v>
      </c>
      <c r="E36" t="s">
        <v>1816</v>
      </c>
      <c r="F36" s="103">
        <v>0</v>
      </c>
      <c r="G36" s="103">
        <v>1</v>
      </c>
      <c r="H36" s="143">
        <v>1</v>
      </c>
      <c r="I36" s="143" t="s">
        <v>1659</v>
      </c>
      <c r="J36" s="88" t="s">
        <v>1660</v>
      </c>
      <c r="K36" s="88"/>
      <c r="L36" s="78"/>
      <c r="M36" s="36" t="s">
        <v>1661</v>
      </c>
    </row>
    <row r="37" spans="1:14" x14ac:dyDescent="0.25">
      <c r="A37" t="s">
        <v>8</v>
      </c>
      <c r="B37" t="s">
        <v>17</v>
      </c>
      <c r="C37" t="s">
        <v>27</v>
      </c>
      <c r="D37" t="s">
        <v>17</v>
      </c>
      <c r="E37" t="s">
        <v>531</v>
      </c>
      <c r="F37" s="8">
        <v>0</v>
      </c>
      <c r="G37" s="8">
        <v>1</v>
      </c>
      <c r="H37" s="8">
        <v>0.01</v>
      </c>
      <c r="I37" s="88" t="s">
        <v>33</v>
      </c>
      <c r="J37" s="208" t="str">
        <f>_xlfn.XLOOKUP($C37,'State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Illinois, a 100% setting provides for an additional  9459 MW of demand response capacity in 2050 (on top of a BAU quantity of 4524 MW).</v>
      </c>
      <c r="K37" s="88" t="s">
        <v>206</v>
      </c>
      <c r="L37" s="78" t="s">
        <v>207</v>
      </c>
      <c r="M37" s="207" t="s">
        <v>150</v>
      </c>
    </row>
    <row r="38" spans="1:14" x14ac:dyDescent="0.25">
      <c r="A38" t="s">
        <v>8</v>
      </c>
      <c r="B38" t="s">
        <v>128</v>
      </c>
      <c r="C38" t="s">
        <v>127</v>
      </c>
      <c r="D38" t="s">
        <v>128</v>
      </c>
      <c r="E38" t="s">
        <v>530</v>
      </c>
      <c r="F38" s="34">
        <v>0</v>
      </c>
      <c r="G38" s="34">
        <v>3000</v>
      </c>
      <c r="H38" s="34">
        <v>50</v>
      </c>
      <c r="I38" s="88" t="s">
        <v>185</v>
      </c>
      <c r="J38" s="208" t="str">
        <f>_xlfn.XLOOKUP($C38,'State Policy Descriptions'!$C:$C,'State Policy Descriptions'!$L:$L,0,1,1)</f>
        <v>**Description:** This policy causes the specified quantity of otherwise non-retiring capacity of the selected type(s) to be retired each year. // **Guidance for setting values:** // **Hard coal:** The EIA projects that Illinois will retire 6400 MW of coal by 2050. Illinois currently has 10174 MW of coal capacity.//**Natural gas non-peaker:** The EIA projects that IL will retire 3550 MW of natural gas by 2050. IL currently has 3574 MW of natural gas non-peaker capacity.//**Nuclear:** The EIA projects that IL will retire 0 MW of nuclear by 2050. IL currently has 11582 MW of nuclear capacity.//**Natural gas peaker:** The EIA projects that IL will retire 10700 MW of natural gas by 2050. IL currently has 11892 MW of natural gas peaker capacity.//**Lignite:** The EIA projects that IL will retire 0 MW of lignite by 2050. IL currently has 0 MW of lignite capacity.</v>
      </c>
      <c r="K38" s="88" t="s">
        <v>208</v>
      </c>
      <c r="L38" s="78" t="s">
        <v>209</v>
      </c>
      <c r="M38" s="207" t="s">
        <v>147</v>
      </c>
      <c r="N38" s="88" t="s">
        <v>186</v>
      </c>
    </row>
    <row r="39" spans="1:14" x14ac:dyDescent="0.25">
      <c r="A39" t="s">
        <v>8</v>
      </c>
      <c r="B39" t="s">
        <v>1257</v>
      </c>
      <c r="C39" t="s">
        <v>1258</v>
      </c>
      <c r="D39" t="s">
        <v>1257</v>
      </c>
      <c r="E39" s="58"/>
      <c r="F39">
        <v>0</v>
      </c>
      <c r="G39">
        <v>1</v>
      </c>
      <c r="H39">
        <v>1</v>
      </c>
      <c r="I39" s="88" t="s">
        <v>29</v>
      </c>
      <c r="J39" s="206" t="s">
        <v>1993</v>
      </c>
    </row>
    <row r="40" spans="1:14" x14ac:dyDescent="0.25">
      <c r="A40" t="s">
        <v>8</v>
      </c>
      <c r="B40" t="s">
        <v>59</v>
      </c>
      <c r="C40" t="s">
        <v>129</v>
      </c>
      <c r="D40" t="s">
        <v>59</v>
      </c>
      <c r="E40" s="58"/>
      <c r="F40">
        <v>0</v>
      </c>
      <c r="G40">
        <v>1</v>
      </c>
      <c r="H40">
        <v>1</v>
      </c>
      <c r="I40" s="88" t="s">
        <v>29</v>
      </c>
      <c r="J40" s="206" t="s">
        <v>2643</v>
      </c>
    </row>
    <row r="41" spans="1:14" x14ac:dyDescent="0.25">
      <c r="A41" t="s">
        <v>8</v>
      </c>
      <c r="B41" t="s">
        <v>1884</v>
      </c>
      <c r="C41" t="s">
        <v>1885</v>
      </c>
      <c r="D41" t="s">
        <v>1884</v>
      </c>
      <c r="E41" s="58"/>
      <c r="F41">
        <v>0</v>
      </c>
      <c r="G41">
        <v>1</v>
      </c>
      <c r="H41">
        <v>1</v>
      </c>
      <c r="I41" s="88" t="s">
        <v>29</v>
      </c>
      <c r="J41" s="206" t="s">
        <v>1994</v>
      </c>
    </row>
    <row r="42" spans="1:14" s="221" customFormat="1" x14ac:dyDescent="0.25">
      <c r="A42" s="221" t="s">
        <v>8</v>
      </c>
      <c r="B42" s="221" t="s">
        <v>355</v>
      </c>
      <c r="C42" s="221" t="s">
        <v>356</v>
      </c>
      <c r="D42" s="221" t="s">
        <v>355</v>
      </c>
      <c r="E42" s="221" t="s">
        <v>529</v>
      </c>
      <c r="F42" s="222">
        <v>0</v>
      </c>
      <c r="G42" s="222">
        <v>1</v>
      </c>
      <c r="H42" s="222">
        <v>1</v>
      </c>
      <c r="I42" s="223" t="s">
        <v>29</v>
      </c>
      <c r="J42" s="208" t="s">
        <v>2587</v>
      </c>
      <c r="K42" s="223"/>
      <c r="L42" s="224" t="s">
        <v>2588</v>
      </c>
      <c r="M42" s="225"/>
      <c r="N42" s="223"/>
    </row>
    <row r="43" spans="1:14" x14ac:dyDescent="0.25">
      <c r="A43" s="143" t="s">
        <v>8</v>
      </c>
      <c r="B43" s="143" t="s">
        <v>252</v>
      </c>
      <c r="C43" t="s">
        <v>253</v>
      </c>
      <c r="D43" s="143" t="s">
        <v>252</v>
      </c>
      <c r="E43" t="s">
        <v>528</v>
      </c>
      <c r="F43" s="205">
        <v>-0.3</v>
      </c>
      <c r="G43" s="205">
        <v>0.6</v>
      </c>
      <c r="H43" s="205">
        <v>0.01</v>
      </c>
      <c r="I43" s="78" t="s">
        <v>254</v>
      </c>
      <c r="J43" s="88" t="s">
        <v>1988</v>
      </c>
      <c r="K43" s="78" t="s">
        <v>489</v>
      </c>
      <c r="L43" s="78" t="s">
        <v>255</v>
      </c>
      <c r="M43" s="207" t="s">
        <v>1429</v>
      </c>
    </row>
    <row r="44" spans="1:14" x14ac:dyDescent="0.25">
      <c r="A44" s="143" t="s">
        <v>8</v>
      </c>
      <c r="B44" s="80" t="s">
        <v>565</v>
      </c>
      <c r="C44" t="s">
        <v>566</v>
      </c>
      <c r="D44" s="80" t="s">
        <v>565</v>
      </c>
      <c r="E44" s="143" t="s">
        <v>567</v>
      </c>
      <c r="F44" s="205">
        <v>0</v>
      </c>
      <c r="G44" s="205">
        <v>0.9</v>
      </c>
      <c r="H44" s="205">
        <v>0.01</v>
      </c>
      <c r="I44" s="78" t="s">
        <v>568</v>
      </c>
      <c r="J44" s="88" t="s">
        <v>1422</v>
      </c>
      <c r="K44" s="78" t="s">
        <v>621</v>
      </c>
      <c r="L44" s="78" t="s">
        <v>620</v>
      </c>
    </row>
    <row r="45" spans="1:14" x14ac:dyDescent="0.25">
      <c r="A45" s="143" t="s">
        <v>8</v>
      </c>
      <c r="B45" s="143" t="s">
        <v>249</v>
      </c>
      <c r="C45" t="s">
        <v>279</v>
      </c>
      <c r="D45" s="143" t="s">
        <v>345</v>
      </c>
      <c r="E45" t="s">
        <v>527</v>
      </c>
      <c r="F45" s="205">
        <v>0</v>
      </c>
      <c r="G45" s="205">
        <v>0.4</v>
      </c>
      <c r="H45" s="205">
        <v>0.01</v>
      </c>
      <c r="I45" s="78" t="s">
        <v>250</v>
      </c>
      <c r="J45" s="88" t="s">
        <v>546</v>
      </c>
      <c r="K45" s="78" t="s">
        <v>490</v>
      </c>
      <c r="L45" s="78" t="s">
        <v>251</v>
      </c>
      <c r="M45" s="214" t="s">
        <v>305</v>
      </c>
    </row>
    <row r="46" spans="1:14" x14ac:dyDescent="0.25">
      <c r="A46" s="143" t="s">
        <v>8</v>
      </c>
      <c r="B46" t="s">
        <v>1026</v>
      </c>
      <c r="C46" t="s">
        <v>1028</v>
      </c>
      <c r="D46" t="s">
        <v>1026</v>
      </c>
      <c r="E46" t="s">
        <v>1029</v>
      </c>
      <c r="F46" s="205">
        <v>0</v>
      </c>
      <c r="G46" s="205">
        <v>0.95</v>
      </c>
      <c r="H46" s="205">
        <v>0.01</v>
      </c>
      <c r="I46" s="78" t="s">
        <v>1030</v>
      </c>
      <c r="J46" s="208" t="str">
        <f>_xlfn.XLOOKUP($C46,'State Policy Descriptions'!$C:$C,'State Policy Descriptions'!$L:$L,0,1,1)</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Illinois does not have a capacity construction subsidy. However, the Investment Tax Credit, a similar program for solar power, covers 30% of system costs through 2019, with declining amounts thereafter.//**Solar PV: **Illinois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**Illinois does not have a capacity construction subsidy. However, the Investment Tax Credit, a similar program for solar power, covers 30% of system costs through 2019, with declining amounts thereafter.</v>
      </c>
      <c r="K46" s="88" t="s">
        <v>210</v>
      </c>
      <c r="L46" s="78"/>
      <c r="M46" s="207" t="s">
        <v>1428</v>
      </c>
    </row>
    <row r="47" spans="1:14" x14ac:dyDescent="0.25">
      <c r="A47" t="s">
        <v>8</v>
      </c>
      <c r="B47" t="s">
        <v>18</v>
      </c>
      <c r="C47" t="s">
        <v>130</v>
      </c>
      <c r="D47" t="s">
        <v>18</v>
      </c>
      <c r="E47" t="s">
        <v>1027</v>
      </c>
      <c r="F47" s="143">
        <v>0</v>
      </c>
      <c r="G47" s="143">
        <v>60</v>
      </c>
      <c r="H47" s="143">
        <v>1</v>
      </c>
      <c r="I47" s="143" t="str">
        <f>UnitControlCenter!$B$51</f>
        <v>$/MWh</v>
      </c>
      <c r="J47" s="88" t="s">
        <v>1873</v>
      </c>
      <c r="K47" s="88" t="s">
        <v>210</v>
      </c>
      <c r="L47" s="78" t="s">
        <v>211</v>
      </c>
      <c r="M47" s="207" t="s">
        <v>149</v>
      </c>
    </row>
    <row r="48" spans="1:14" x14ac:dyDescent="0.25">
      <c r="A48" t="s">
        <v>8</v>
      </c>
      <c r="B48" t="s">
        <v>1748</v>
      </c>
      <c r="C48" t="s">
        <v>1749</v>
      </c>
      <c r="D48" t="s">
        <v>1750</v>
      </c>
      <c r="E48" t="s">
        <v>1751</v>
      </c>
      <c r="F48" s="8">
        <v>0</v>
      </c>
      <c r="G48" s="8">
        <v>1</v>
      </c>
      <c r="H48" s="8">
        <v>0.01</v>
      </c>
      <c r="I48" s="143" t="s">
        <v>1752</v>
      </c>
      <c r="J48" s="88" t="s">
        <v>1753</v>
      </c>
      <c r="K48" s="88"/>
      <c r="L48" s="78"/>
      <c r="M48" s="207"/>
    </row>
    <row r="49" spans="1:14" x14ac:dyDescent="0.25">
      <c r="A49" t="s">
        <v>8</v>
      </c>
      <c r="B49" t="s">
        <v>2630</v>
      </c>
      <c r="C49" t="s">
        <v>2632</v>
      </c>
      <c r="D49" t="s">
        <v>1803</v>
      </c>
      <c r="E49" t="s">
        <v>2633</v>
      </c>
      <c r="F49" s="251">
        <v>-100</v>
      </c>
      <c r="G49">
        <v>100</v>
      </c>
      <c r="H49">
        <v>5</v>
      </c>
      <c r="I49" s="88" t="s">
        <v>1842</v>
      </c>
      <c r="J49" s="88" t="s">
        <v>2634</v>
      </c>
      <c r="K49" s="88"/>
      <c r="L49" s="78"/>
      <c r="M49" s="207"/>
    </row>
    <row r="50" spans="1:14" x14ac:dyDescent="0.25">
      <c r="A50" t="s">
        <v>8</v>
      </c>
      <c r="B50" t="s">
        <v>1804</v>
      </c>
      <c r="C50" t="s">
        <v>1802</v>
      </c>
      <c r="D50" t="s">
        <v>1803</v>
      </c>
      <c r="E50" t="s">
        <v>1807</v>
      </c>
      <c r="F50" s="251">
        <v>-100</v>
      </c>
      <c r="G50">
        <v>100</v>
      </c>
      <c r="H50">
        <v>5</v>
      </c>
      <c r="I50" t="s">
        <v>1810</v>
      </c>
      <c r="J50" s="88" t="s">
        <v>1990</v>
      </c>
      <c r="K50" s="88"/>
      <c r="L50" s="88"/>
      <c r="M50" s="207"/>
    </row>
    <row r="51" spans="1:14" x14ac:dyDescent="0.25">
      <c r="A51" t="s">
        <v>8</v>
      </c>
      <c r="B51" t="s">
        <v>1805</v>
      </c>
      <c r="C51" t="s">
        <v>1806</v>
      </c>
      <c r="D51" t="s">
        <v>1803</v>
      </c>
      <c r="E51" t="s">
        <v>1808</v>
      </c>
      <c r="F51" s="106">
        <v>-1</v>
      </c>
      <c r="G51" s="8">
        <v>1</v>
      </c>
      <c r="H51" s="8">
        <v>0.01</v>
      </c>
      <c r="I51" s="143" t="s">
        <v>1809</v>
      </c>
      <c r="J51" s="88" t="s">
        <v>1991</v>
      </c>
      <c r="K51" s="88"/>
      <c r="L51" s="78"/>
      <c r="M51" s="207"/>
    </row>
    <row r="52" spans="1:14" x14ac:dyDescent="0.25">
      <c r="A52" t="s">
        <v>8</v>
      </c>
      <c r="B52" t="s">
        <v>1811</v>
      </c>
      <c r="C52" t="s">
        <v>1812</v>
      </c>
      <c r="D52" t="s">
        <v>1811</v>
      </c>
      <c r="E52" t="s">
        <v>1813</v>
      </c>
      <c r="F52">
        <v>-100</v>
      </c>
      <c r="G52">
        <v>100</v>
      </c>
      <c r="H52">
        <v>5</v>
      </c>
      <c r="I52" s="143" t="s">
        <v>1814</v>
      </c>
      <c r="J52" s="88" t="s">
        <v>1815</v>
      </c>
      <c r="K52" s="88"/>
      <c r="L52" s="78"/>
      <c r="M52" s="207"/>
    </row>
    <row r="53" spans="1:14" x14ac:dyDescent="0.25">
      <c r="A53" t="s">
        <v>9</v>
      </c>
      <c r="B53" t="s">
        <v>1449</v>
      </c>
      <c r="C53" t="s">
        <v>1412</v>
      </c>
      <c r="D53" t="s">
        <v>1449</v>
      </c>
      <c r="E53" t="s">
        <v>1413</v>
      </c>
      <c r="F53" s="205">
        <v>0</v>
      </c>
      <c r="G53" s="205">
        <v>0.5</v>
      </c>
      <c r="H53" s="205">
        <v>0.01</v>
      </c>
      <c r="I53" s="78" t="s">
        <v>1411</v>
      </c>
      <c r="J53" s="88" t="s">
        <v>1450</v>
      </c>
    </row>
    <row r="54" spans="1:14" x14ac:dyDescent="0.25">
      <c r="A54" t="s">
        <v>9</v>
      </c>
      <c r="B54" t="s">
        <v>26</v>
      </c>
      <c r="C54" t="s">
        <v>1260</v>
      </c>
      <c r="D54" t="s">
        <v>1261</v>
      </c>
      <c r="E54" t="s">
        <v>1259</v>
      </c>
      <c r="F54" s="8">
        <v>0</v>
      </c>
      <c r="G54" s="8">
        <v>1</v>
      </c>
      <c r="H54" s="8">
        <v>0.01</v>
      </c>
      <c r="I54" s="88" t="s">
        <v>1053</v>
      </c>
      <c r="J54" s="88" t="s">
        <v>1262</v>
      </c>
      <c r="K54" s="88" t="s">
        <v>237</v>
      </c>
      <c r="L54" s="78" t="s">
        <v>238</v>
      </c>
    </row>
    <row r="55" spans="1:14" s="112" customFormat="1" x14ac:dyDescent="0.25">
      <c r="A55" s="112" t="s">
        <v>9</v>
      </c>
      <c r="B55" s="112" t="s">
        <v>1978</v>
      </c>
      <c r="C55" s="112" t="s">
        <v>1977</v>
      </c>
      <c r="D55" s="112" t="s">
        <v>1261</v>
      </c>
      <c r="E55" s="112" t="s">
        <v>1979</v>
      </c>
      <c r="F55" s="112">
        <v>0</v>
      </c>
      <c r="G55" s="112">
        <v>1</v>
      </c>
      <c r="H55" s="112">
        <v>1</v>
      </c>
      <c r="I55" s="209" t="s">
        <v>29</v>
      </c>
      <c r="J55" s="209" t="s">
        <v>1980</v>
      </c>
      <c r="K55" s="209" t="s">
        <v>237</v>
      </c>
      <c r="L55" s="211" t="s">
        <v>238</v>
      </c>
      <c r="M55" s="217"/>
    </row>
    <row r="56" spans="1:14" x14ac:dyDescent="0.25">
      <c r="A56" t="s">
        <v>9</v>
      </c>
      <c r="B56" t="s">
        <v>20</v>
      </c>
      <c r="C56" t="s">
        <v>1008</v>
      </c>
      <c r="D56" t="s">
        <v>20</v>
      </c>
      <c r="E56" t="s">
        <v>1009</v>
      </c>
      <c r="F56" s="8">
        <v>0</v>
      </c>
      <c r="G56" s="8">
        <v>1</v>
      </c>
      <c r="H56" s="8">
        <v>0.01</v>
      </c>
      <c r="I56" s="88" t="s">
        <v>33</v>
      </c>
      <c r="J56" s="88" t="s">
        <v>633</v>
      </c>
      <c r="K56" s="88" t="s">
        <v>212</v>
      </c>
      <c r="L56" s="78" t="s">
        <v>213</v>
      </c>
      <c r="M56" s="207" t="s">
        <v>634</v>
      </c>
    </row>
    <row r="57" spans="1:14" x14ac:dyDescent="0.25">
      <c r="A57" t="s">
        <v>9</v>
      </c>
      <c r="B57" t="s">
        <v>24</v>
      </c>
      <c r="C57" t="s">
        <v>280</v>
      </c>
      <c r="D57" t="s">
        <v>24</v>
      </c>
      <c r="E57" t="s">
        <v>525</v>
      </c>
      <c r="F57" s="8">
        <v>0</v>
      </c>
      <c r="G57" s="8">
        <v>1</v>
      </c>
      <c r="H57" s="8">
        <v>0.01</v>
      </c>
      <c r="I57" s="88" t="s">
        <v>33</v>
      </c>
      <c r="J57" s="88" t="s">
        <v>547</v>
      </c>
      <c r="K57" s="88" t="s">
        <v>214</v>
      </c>
      <c r="L57" s="78" t="s">
        <v>215</v>
      </c>
      <c r="M57" s="207" t="s">
        <v>150</v>
      </c>
    </row>
    <row r="58" spans="1:14" x14ac:dyDescent="0.25">
      <c r="A58" t="s">
        <v>9</v>
      </c>
      <c r="B58" t="s">
        <v>22</v>
      </c>
      <c r="C58" t="s">
        <v>58</v>
      </c>
      <c r="D58" t="s">
        <v>22</v>
      </c>
      <c r="E58" t="s">
        <v>524</v>
      </c>
      <c r="F58" s="8">
        <v>0</v>
      </c>
      <c r="G58" s="8">
        <v>1</v>
      </c>
      <c r="H58" s="8">
        <v>0.01</v>
      </c>
      <c r="I58" s="88" t="s">
        <v>33</v>
      </c>
      <c r="J58" s="88" t="s">
        <v>548</v>
      </c>
      <c r="K58" s="88" t="s">
        <v>216</v>
      </c>
      <c r="L58" s="78" t="s">
        <v>217</v>
      </c>
      <c r="M58" s="207" t="s">
        <v>150</v>
      </c>
    </row>
    <row r="59" spans="1:14" x14ac:dyDescent="0.25">
      <c r="A59" t="s">
        <v>9</v>
      </c>
      <c r="B59" t="s">
        <v>101</v>
      </c>
      <c r="C59" t="s">
        <v>281</v>
      </c>
      <c r="D59" t="s">
        <v>101</v>
      </c>
      <c r="E59" t="s">
        <v>523</v>
      </c>
      <c r="F59" s="8">
        <v>0</v>
      </c>
      <c r="G59" s="8">
        <v>0.25</v>
      </c>
      <c r="H59" s="8">
        <v>0.01</v>
      </c>
      <c r="I59" s="88" t="s">
        <v>30</v>
      </c>
      <c r="J59" s="88" t="s">
        <v>1266</v>
      </c>
      <c r="K59" s="88" t="s">
        <v>218</v>
      </c>
      <c r="L59" s="78" t="s">
        <v>219</v>
      </c>
      <c r="M59" s="214" t="s">
        <v>502</v>
      </c>
      <c r="N59" s="78" t="s">
        <v>502</v>
      </c>
    </row>
    <row r="60" spans="1:14" x14ac:dyDescent="0.25">
      <c r="A60" t="s">
        <v>9</v>
      </c>
      <c r="B60" t="s">
        <v>23</v>
      </c>
      <c r="C60" t="s">
        <v>282</v>
      </c>
      <c r="D60" t="s">
        <v>23</v>
      </c>
      <c r="E60" t="s">
        <v>522</v>
      </c>
      <c r="F60" s="8">
        <v>0</v>
      </c>
      <c r="G60" s="8">
        <v>1</v>
      </c>
      <c r="H60" s="8">
        <v>0.01</v>
      </c>
      <c r="I60" s="88" t="s">
        <v>33</v>
      </c>
      <c r="J60" s="88" t="s">
        <v>549</v>
      </c>
      <c r="K60" s="88" t="s">
        <v>220</v>
      </c>
      <c r="L60" s="78" t="s">
        <v>221</v>
      </c>
      <c r="M60" s="207" t="s">
        <v>150</v>
      </c>
    </row>
    <row r="61" spans="1:14" x14ac:dyDescent="0.25">
      <c r="A61" t="s">
        <v>9</v>
      </c>
      <c r="B61" t="s">
        <v>1710</v>
      </c>
      <c r="C61" t="s">
        <v>1712</v>
      </c>
      <c r="D61" t="s">
        <v>1710</v>
      </c>
      <c r="E61" t="s">
        <v>1714</v>
      </c>
      <c r="F61" s="106">
        <v>0</v>
      </c>
      <c r="G61" s="106">
        <v>1</v>
      </c>
      <c r="H61" s="8">
        <v>0.01</v>
      </c>
      <c r="I61" s="88" t="s">
        <v>654</v>
      </c>
      <c r="J61" s="88" t="s">
        <v>1717</v>
      </c>
      <c r="K61" s="88" t="s">
        <v>222</v>
      </c>
      <c r="L61" s="78" t="s">
        <v>942</v>
      </c>
      <c r="M61" s="207"/>
    </row>
    <row r="62" spans="1:14" x14ac:dyDescent="0.25">
      <c r="A62" s="143" t="s">
        <v>9</v>
      </c>
      <c r="B62" s="143" t="s">
        <v>1013</v>
      </c>
      <c r="C62" t="s">
        <v>1016</v>
      </c>
      <c r="D62" s="143" t="s">
        <v>1020</v>
      </c>
      <c r="E62" s="143" t="s">
        <v>1021</v>
      </c>
      <c r="F62" s="205">
        <v>0</v>
      </c>
      <c r="G62" s="205">
        <v>1</v>
      </c>
      <c r="H62" s="205">
        <v>0.01</v>
      </c>
      <c r="I62" s="78" t="s">
        <v>33</v>
      </c>
      <c r="J62" s="78" t="s">
        <v>1868</v>
      </c>
      <c r="K62" s="78" t="s">
        <v>504</v>
      </c>
      <c r="L62" s="78" t="s">
        <v>505</v>
      </c>
      <c r="M62" s="214" t="s">
        <v>150</v>
      </c>
    </row>
    <row r="63" spans="1:14" x14ac:dyDescent="0.25">
      <c r="A63" s="143" t="s">
        <v>9</v>
      </c>
      <c r="B63" s="143" t="s">
        <v>1014</v>
      </c>
      <c r="C63" t="s">
        <v>1017</v>
      </c>
      <c r="D63" s="143" t="s">
        <v>1020</v>
      </c>
      <c r="E63" s="143" t="s">
        <v>1022</v>
      </c>
      <c r="F63" s="205">
        <v>0</v>
      </c>
      <c r="G63" s="205">
        <v>1</v>
      </c>
      <c r="H63" s="205">
        <v>0.01</v>
      </c>
      <c r="I63" s="78" t="s">
        <v>33</v>
      </c>
      <c r="J63" s="78" t="s">
        <v>1869</v>
      </c>
      <c r="K63" s="78" t="s">
        <v>504</v>
      </c>
      <c r="L63" s="78" t="s">
        <v>505</v>
      </c>
      <c r="M63" s="214"/>
    </row>
    <row r="64" spans="1:14" x14ac:dyDescent="0.25">
      <c r="A64" s="143" t="s">
        <v>9</v>
      </c>
      <c r="B64" s="143" t="s">
        <v>1015</v>
      </c>
      <c r="C64" t="s">
        <v>1018</v>
      </c>
      <c r="D64" s="143" t="s">
        <v>1020</v>
      </c>
      <c r="E64" s="143" t="s">
        <v>1023</v>
      </c>
      <c r="F64" s="205">
        <v>0</v>
      </c>
      <c r="G64" s="205">
        <v>1</v>
      </c>
      <c r="H64" s="205">
        <v>0.01</v>
      </c>
      <c r="I64" s="78" t="s">
        <v>33</v>
      </c>
      <c r="J64" s="78" t="s">
        <v>1870</v>
      </c>
      <c r="K64" s="78" t="s">
        <v>504</v>
      </c>
      <c r="L64" s="78" t="s">
        <v>505</v>
      </c>
      <c r="M64" s="214"/>
    </row>
    <row r="65" spans="1:14" x14ac:dyDescent="0.25">
      <c r="A65" s="143" t="s">
        <v>9</v>
      </c>
      <c r="B65" s="143" t="s">
        <v>1025</v>
      </c>
      <c r="C65" t="s">
        <v>1019</v>
      </c>
      <c r="D65" s="143" t="s">
        <v>1020</v>
      </c>
      <c r="E65" s="143" t="s">
        <v>1024</v>
      </c>
      <c r="F65" s="205">
        <v>0</v>
      </c>
      <c r="G65" s="205">
        <v>1</v>
      </c>
      <c r="H65" s="205">
        <v>0.01</v>
      </c>
      <c r="I65" s="78" t="s">
        <v>33</v>
      </c>
      <c r="J65" s="78" t="s">
        <v>1871</v>
      </c>
      <c r="K65" s="78" t="s">
        <v>504</v>
      </c>
      <c r="L65" s="78" t="s">
        <v>505</v>
      </c>
      <c r="M65" s="214"/>
    </row>
    <row r="66" spans="1:14" s="112" customFormat="1" x14ac:dyDescent="0.25">
      <c r="A66" s="112" t="s">
        <v>9</v>
      </c>
      <c r="B66" s="112" t="s">
        <v>1931</v>
      </c>
      <c r="C66" s="112" t="s">
        <v>1952</v>
      </c>
      <c r="D66" s="112" t="s">
        <v>1931</v>
      </c>
      <c r="E66" s="216" t="s">
        <v>1932</v>
      </c>
      <c r="F66" s="226">
        <v>0</v>
      </c>
      <c r="G66" s="226">
        <v>1</v>
      </c>
      <c r="H66" s="226">
        <v>0.01</v>
      </c>
      <c r="I66" s="211" t="s">
        <v>33</v>
      </c>
      <c r="J66" s="211" t="s">
        <v>1933</v>
      </c>
      <c r="K66" s="211"/>
      <c r="L66" s="211"/>
      <c r="M66" s="227"/>
    </row>
    <row r="67" spans="1:14" x14ac:dyDescent="0.25">
      <c r="A67" t="s">
        <v>9</v>
      </c>
      <c r="B67" t="s">
        <v>1711</v>
      </c>
      <c r="C67" t="s">
        <v>1713</v>
      </c>
      <c r="D67" t="s">
        <v>1711</v>
      </c>
      <c r="E67" t="s">
        <v>1715</v>
      </c>
      <c r="F67" s="106">
        <v>0</v>
      </c>
      <c r="G67" s="106">
        <v>1</v>
      </c>
      <c r="H67" s="8">
        <v>0.01</v>
      </c>
      <c r="I67" s="88" t="s">
        <v>654</v>
      </c>
      <c r="J67" s="88" t="s">
        <v>1716</v>
      </c>
      <c r="K67" s="88" t="s">
        <v>222</v>
      </c>
      <c r="L67" s="78" t="s">
        <v>942</v>
      </c>
      <c r="M67" s="207"/>
    </row>
    <row r="68" spans="1:14" x14ac:dyDescent="0.25">
      <c r="A68" t="s">
        <v>9</v>
      </c>
      <c r="B68" t="s">
        <v>679</v>
      </c>
      <c r="C68" t="s">
        <v>678</v>
      </c>
      <c r="D68" t="s">
        <v>679</v>
      </c>
      <c r="E68" t="s">
        <v>681</v>
      </c>
      <c r="F68" s="8">
        <v>0</v>
      </c>
      <c r="G68" s="8">
        <v>1</v>
      </c>
      <c r="H68" s="8">
        <v>0.01</v>
      </c>
      <c r="I68" s="88" t="s">
        <v>682</v>
      </c>
      <c r="J68" s="88" t="s">
        <v>1423</v>
      </c>
      <c r="K68" s="88"/>
      <c r="L68" s="78" t="s">
        <v>937</v>
      </c>
      <c r="M68" s="207" t="s">
        <v>1427</v>
      </c>
    </row>
    <row r="69" spans="1:14" x14ac:dyDescent="0.25">
      <c r="A69" t="s">
        <v>9</v>
      </c>
      <c r="B69" t="s">
        <v>21</v>
      </c>
      <c r="C69" t="s">
        <v>283</v>
      </c>
      <c r="D69" s="15" t="s">
        <v>346</v>
      </c>
      <c r="E69" t="s">
        <v>521</v>
      </c>
      <c r="F69" s="8">
        <v>0</v>
      </c>
      <c r="G69" s="8">
        <v>1</v>
      </c>
      <c r="H69" s="8">
        <v>0.01</v>
      </c>
      <c r="I69" s="88" t="s">
        <v>33</v>
      </c>
      <c r="J69" s="88" t="s">
        <v>2644</v>
      </c>
      <c r="K69" s="88" t="s">
        <v>223</v>
      </c>
      <c r="L69" s="78" t="s">
        <v>224</v>
      </c>
      <c r="M69" s="207"/>
    </row>
    <row r="70" spans="1:14" x14ac:dyDescent="0.25">
      <c r="A70" t="s">
        <v>9</v>
      </c>
      <c r="B70" t="s">
        <v>19</v>
      </c>
      <c r="C70" t="s">
        <v>284</v>
      </c>
      <c r="D70" s="15" t="s">
        <v>346</v>
      </c>
      <c r="E70" t="s">
        <v>520</v>
      </c>
      <c r="F70" s="8">
        <v>0</v>
      </c>
      <c r="G70" s="8">
        <v>1</v>
      </c>
      <c r="H70" s="8">
        <v>0.01</v>
      </c>
      <c r="I70" s="88" t="s">
        <v>33</v>
      </c>
      <c r="J70" s="88" t="s">
        <v>1867</v>
      </c>
      <c r="K70" s="88" t="s">
        <v>225</v>
      </c>
      <c r="L70" s="78" t="s">
        <v>226</v>
      </c>
      <c r="M70" s="207"/>
    </row>
    <row r="71" spans="1:14" x14ac:dyDescent="0.25">
      <c r="A71" t="s">
        <v>9</v>
      </c>
      <c r="B71" t="s">
        <v>1457</v>
      </c>
      <c r="C71" t="s">
        <v>1458</v>
      </c>
      <c r="D71" t="s">
        <v>1457</v>
      </c>
      <c r="E71" t="s">
        <v>1459</v>
      </c>
      <c r="F71" s="8">
        <v>0</v>
      </c>
      <c r="G71" s="8">
        <v>1</v>
      </c>
      <c r="H71" s="8">
        <v>0.01</v>
      </c>
      <c r="I71" s="88" t="s">
        <v>33</v>
      </c>
      <c r="J71" s="88" t="s">
        <v>1872</v>
      </c>
      <c r="K71" s="88"/>
      <c r="L71" s="78"/>
      <c r="M71" s="207"/>
    </row>
    <row r="72" spans="1:14" s="112" customFormat="1" x14ac:dyDescent="0.25">
      <c r="A72" s="112" t="s">
        <v>9</v>
      </c>
      <c r="B72" s="112" t="s">
        <v>2625</v>
      </c>
      <c r="C72" s="112" t="s">
        <v>1969</v>
      </c>
      <c r="D72" s="112" t="s">
        <v>2626</v>
      </c>
      <c r="E72" s="112" t="s">
        <v>2627</v>
      </c>
      <c r="F72" s="228">
        <v>0</v>
      </c>
      <c r="G72" s="228">
        <v>1</v>
      </c>
      <c r="H72" s="228">
        <v>1</v>
      </c>
      <c r="I72" s="209" t="s">
        <v>29</v>
      </c>
      <c r="J72" s="209" t="s">
        <v>2628</v>
      </c>
      <c r="K72" s="209"/>
      <c r="L72" s="211"/>
      <c r="M72" s="229"/>
    </row>
    <row r="73" spans="1:14" x14ac:dyDescent="0.25">
      <c r="A73" t="s">
        <v>9</v>
      </c>
      <c r="B73" t="s">
        <v>731</v>
      </c>
      <c r="C73" t="s">
        <v>732</v>
      </c>
      <c r="D73" t="s">
        <v>732</v>
      </c>
      <c r="E73" t="s">
        <v>733</v>
      </c>
      <c r="F73" s="8">
        <v>0</v>
      </c>
      <c r="G73" s="8">
        <v>1</v>
      </c>
      <c r="H73" s="8">
        <v>0.01</v>
      </c>
      <c r="I73" s="88" t="s">
        <v>734</v>
      </c>
      <c r="J73" s="208" t="str">
        <f>_xlfn.XLOOKUP($C73,'State Policy Descriptions'!$C:$C,'State Policy Descriptions'!$L:$L,0,1,1)</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48.98% of the state's production.//**Crude oil:** The model assumes that exports represent 94.37% of the state's production.//**Heavy fuel oil:** The model assumes that exports represent 61.49% of the state's production.//**Jet fuel or kerosene:** The model assumes that exports represent 73.22% of the state's production.//**LPG propane or butane:** The model assumes that exports represent 101.82% of the state's production.//**Natural gas:** The model assumes that exports represent 0% of the state's production.//**Petroleum diesel:** The model assumes that exports represent 80.03% of the state's production.//**Petroleum gasoline:** The model assumes that exports represent 81.75% of the state's production.</v>
      </c>
      <c r="K73" s="88"/>
      <c r="L73" s="78" t="s">
        <v>938</v>
      </c>
      <c r="M73" s="207" t="s">
        <v>150</v>
      </c>
    </row>
    <row r="74" spans="1:14" x14ac:dyDescent="0.25">
      <c r="A74" t="s">
        <v>132</v>
      </c>
      <c r="B74" t="s">
        <v>134</v>
      </c>
      <c r="C74" t="s">
        <v>428</v>
      </c>
      <c r="D74" t="s">
        <v>134</v>
      </c>
      <c r="E74" t="s">
        <v>519</v>
      </c>
      <c r="F74" s="8">
        <v>0</v>
      </c>
      <c r="G74" s="8">
        <v>1</v>
      </c>
      <c r="H74" s="8">
        <v>0.01</v>
      </c>
      <c r="I74" s="88" t="s">
        <v>33</v>
      </c>
      <c r="J74" s="208" t="str">
        <f>_xlfn.XLOOKUP($C74,'State Policy Descriptions'!$C:$C,'State Policy Descriptions'!$L:$L,0,1,1)</f>
        <v>**Description:**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69 thousand acres per year in 2050.</v>
      </c>
      <c r="K74" s="88" t="s">
        <v>227</v>
      </c>
      <c r="L74" s="78" t="s">
        <v>228</v>
      </c>
      <c r="M74" s="207" t="s">
        <v>150</v>
      </c>
      <c r="N74" s="88" t="s">
        <v>183</v>
      </c>
    </row>
    <row r="75" spans="1:14" x14ac:dyDescent="0.25">
      <c r="A75" t="s">
        <v>132</v>
      </c>
      <c r="B75" t="s">
        <v>256</v>
      </c>
      <c r="C75" t="s">
        <v>435</v>
      </c>
      <c r="D75" t="s">
        <v>256</v>
      </c>
      <c r="E75" t="s">
        <v>518</v>
      </c>
      <c r="F75" s="8">
        <v>0</v>
      </c>
      <c r="G75" s="8">
        <v>1</v>
      </c>
      <c r="H75" s="8">
        <v>0.01</v>
      </c>
      <c r="I75" s="88" t="s">
        <v>33</v>
      </c>
      <c r="J75" s="88" t="s">
        <v>1493</v>
      </c>
      <c r="K75" s="88" t="s">
        <v>310</v>
      </c>
      <c r="L75" s="78" t="s">
        <v>311</v>
      </c>
      <c r="M75" s="207"/>
      <c r="N75" s="88"/>
    </row>
    <row r="76" spans="1:14" x14ac:dyDescent="0.25">
      <c r="A76" t="s">
        <v>132</v>
      </c>
      <c r="B76" t="s">
        <v>1592</v>
      </c>
      <c r="C76" t="s">
        <v>432</v>
      </c>
      <c r="D76" t="s">
        <v>1592</v>
      </c>
      <c r="E76" t="s">
        <v>517</v>
      </c>
      <c r="F76" s="8">
        <v>0</v>
      </c>
      <c r="G76" s="8">
        <v>1</v>
      </c>
      <c r="H76" s="8">
        <v>0.01</v>
      </c>
      <c r="I76" s="88" t="s">
        <v>33</v>
      </c>
      <c r="J76" s="88" t="s">
        <v>1593</v>
      </c>
      <c r="K76" s="88"/>
      <c r="L76" s="78" t="s">
        <v>943</v>
      </c>
      <c r="M76" s="207" t="s">
        <v>1594</v>
      </c>
      <c r="N76" s="88"/>
    </row>
    <row r="77" spans="1:14" x14ac:dyDescent="0.25">
      <c r="A77" t="s">
        <v>132</v>
      </c>
      <c r="B77" t="s">
        <v>184</v>
      </c>
      <c r="C77" t="s">
        <v>429</v>
      </c>
      <c r="D77" t="s">
        <v>184</v>
      </c>
      <c r="E77" t="s">
        <v>516</v>
      </c>
      <c r="F77" s="8">
        <v>0</v>
      </c>
      <c r="G77" s="8">
        <v>1</v>
      </c>
      <c r="H77" s="8">
        <v>0.01</v>
      </c>
      <c r="I77" s="88" t="s">
        <v>33</v>
      </c>
      <c r="J77" s="88" t="s">
        <v>550</v>
      </c>
      <c r="K77" s="88" t="s">
        <v>229</v>
      </c>
      <c r="L77" s="78" t="s">
        <v>230</v>
      </c>
      <c r="M77" s="207" t="s">
        <v>150</v>
      </c>
      <c r="N77" s="88"/>
    </row>
    <row r="78" spans="1:14" x14ac:dyDescent="0.25">
      <c r="A78" t="s">
        <v>132</v>
      </c>
      <c r="B78" t="s">
        <v>1010</v>
      </c>
      <c r="C78" t="s">
        <v>1011</v>
      </c>
      <c r="D78" t="s">
        <v>1010</v>
      </c>
      <c r="E78" t="s">
        <v>1012</v>
      </c>
      <c r="F78" s="8">
        <v>0</v>
      </c>
      <c r="G78" s="8">
        <v>1</v>
      </c>
      <c r="H78" s="8">
        <v>0.01</v>
      </c>
      <c r="I78" s="88" t="s">
        <v>33</v>
      </c>
      <c r="J78" s="88" t="s">
        <v>1894</v>
      </c>
      <c r="K78" s="88" t="s">
        <v>231</v>
      </c>
      <c r="L78" s="78" t="s">
        <v>232</v>
      </c>
      <c r="M78" s="207" t="s">
        <v>150</v>
      </c>
      <c r="N78" s="88"/>
    </row>
    <row r="79" spans="1:14" x14ac:dyDescent="0.25">
      <c r="A79" t="s">
        <v>132</v>
      </c>
      <c r="B79" t="s">
        <v>1595</v>
      </c>
      <c r="C79" t="s">
        <v>1538</v>
      </c>
      <c r="D79" t="s">
        <v>1595</v>
      </c>
      <c r="E79" t="s">
        <v>1539</v>
      </c>
      <c r="F79" s="8">
        <v>0</v>
      </c>
      <c r="G79" s="8">
        <v>1</v>
      </c>
      <c r="H79" s="8">
        <v>0.01</v>
      </c>
      <c r="I79" s="88" t="s">
        <v>33</v>
      </c>
      <c r="J79" s="88" t="s">
        <v>1596</v>
      </c>
      <c r="K79" s="88"/>
      <c r="L79" s="78"/>
      <c r="M79" s="207"/>
      <c r="N79" s="88"/>
    </row>
    <row r="80" spans="1:14" x14ac:dyDescent="0.25">
      <c r="A80" t="s">
        <v>132</v>
      </c>
      <c r="B80" t="s">
        <v>135</v>
      </c>
      <c r="C80" t="s">
        <v>430</v>
      </c>
      <c r="D80" t="s">
        <v>135</v>
      </c>
      <c r="E80" t="s">
        <v>515</v>
      </c>
      <c r="F80" s="8">
        <v>0</v>
      </c>
      <c r="G80" s="8">
        <v>1</v>
      </c>
      <c r="H80" s="8">
        <v>0.01</v>
      </c>
      <c r="I80" s="88" t="s">
        <v>33</v>
      </c>
      <c r="J80" s="88" t="s">
        <v>1992</v>
      </c>
      <c r="K80" s="88" t="s">
        <v>233</v>
      </c>
      <c r="L80" s="78" t="s">
        <v>234</v>
      </c>
      <c r="M80" s="207" t="s">
        <v>150</v>
      </c>
      <c r="N80" s="88"/>
    </row>
    <row r="81" spans="1:14" x14ac:dyDescent="0.25">
      <c r="A81" t="s">
        <v>132</v>
      </c>
      <c r="B81" t="s">
        <v>133</v>
      </c>
      <c r="C81" t="s">
        <v>1043</v>
      </c>
      <c r="D81" t="s">
        <v>133</v>
      </c>
      <c r="E81" t="s">
        <v>514</v>
      </c>
      <c r="F81" s="8">
        <v>0</v>
      </c>
      <c r="G81" s="8">
        <v>1</v>
      </c>
      <c r="H81" s="8">
        <v>0.01</v>
      </c>
      <c r="I81" s="88" t="s">
        <v>33</v>
      </c>
      <c r="J81" s="88" t="s">
        <v>1895</v>
      </c>
      <c r="K81" s="88" t="s">
        <v>235</v>
      </c>
      <c r="L81" s="78" t="s">
        <v>236</v>
      </c>
      <c r="M81" s="207" t="s">
        <v>150</v>
      </c>
      <c r="N81" s="88"/>
    </row>
    <row r="82" spans="1:14" x14ac:dyDescent="0.25">
      <c r="A82" t="s">
        <v>132</v>
      </c>
      <c r="B82" t="s">
        <v>1589</v>
      </c>
      <c r="C82" t="s">
        <v>431</v>
      </c>
      <c r="D82" t="s">
        <v>1589</v>
      </c>
      <c r="E82" t="s">
        <v>513</v>
      </c>
      <c r="F82" s="8">
        <v>0</v>
      </c>
      <c r="G82" s="8">
        <v>1</v>
      </c>
      <c r="H82" s="8">
        <v>0.01</v>
      </c>
      <c r="I82" s="88" t="s">
        <v>33</v>
      </c>
      <c r="J82" s="88" t="s">
        <v>1590</v>
      </c>
      <c r="K82" s="88"/>
      <c r="L82" s="78" t="s">
        <v>944</v>
      </c>
      <c r="M82" s="207" t="s">
        <v>1591</v>
      </c>
      <c r="N82" s="88"/>
    </row>
    <row r="83" spans="1:14" x14ac:dyDescent="0.25">
      <c r="A83" t="s">
        <v>132</v>
      </c>
      <c r="B83" t="s">
        <v>683</v>
      </c>
      <c r="C83" t="s">
        <v>684</v>
      </c>
      <c r="D83" t="s">
        <v>683</v>
      </c>
      <c r="E83" t="s">
        <v>685</v>
      </c>
      <c r="F83" s="8">
        <v>0</v>
      </c>
      <c r="G83" s="8">
        <v>1</v>
      </c>
      <c r="H83" s="8">
        <v>0.01</v>
      </c>
      <c r="I83" s="88" t="s">
        <v>686</v>
      </c>
      <c r="J83" s="88" t="s">
        <v>1460</v>
      </c>
      <c r="K83" s="88"/>
      <c r="L83" s="78" t="s">
        <v>939</v>
      </c>
      <c r="M83" s="102" t="s">
        <v>687</v>
      </c>
      <c r="N83" s="88"/>
    </row>
    <row r="84" spans="1:14" x14ac:dyDescent="0.25">
      <c r="A84" s="143" t="s">
        <v>720</v>
      </c>
      <c r="B84" s="143" t="s">
        <v>723</v>
      </c>
      <c r="C84" t="s">
        <v>285</v>
      </c>
      <c r="D84" s="143" t="s">
        <v>722</v>
      </c>
      <c r="E84" t="s">
        <v>512</v>
      </c>
      <c r="F84" s="205">
        <v>0</v>
      </c>
      <c r="G84" s="205">
        <v>1</v>
      </c>
      <c r="H84" s="205">
        <v>0.01</v>
      </c>
      <c r="I84" s="78" t="s">
        <v>57</v>
      </c>
      <c r="J84" s="78" t="s">
        <v>551</v>
      </c>
      <c r="K84" s="78" t="s">
        <v>241</v>
      </c>
      <c r="L84" s="78" t="s">
        <v>242</v>
      </c>
      <c r="M84" s="207" t="s">
        <v>150</v>
      </c>
      <c r="N84" s="78"/>
    </row>
    <row r="85" spans="1:14" x14ac:dyDescent="0.25">
      <c r="A85" s="143" t="s">
        <v>720</v>
      </c>
      <c r="B85" s="143" t="s">
        <v>1919</v>
      </c>
      <c r="C85" t="s">
        <v>979</v>
      </c>
      <c r="D85" s="143" t="s">
        <v>347</v>
      </c>
      <c r="E85" t="s">
        <v>977</v>
      </c>
      <c r="F85" s="205">
        <v>0</v>
      </c>
      <c r="G85" s="205">
        <v>1</v>
      </c>
      <c r="H85" s="205">
        <v>0.01</v>
      </c>
      <c r="I85" s="88" t="s">
        <v>978</v>
      </c>
      <c r="J85" s="78" t="s">
        <v>1874</v>
      </c>
      <c r="K85" s="78" t="s">
        <v>340</v>
      </c>
      <c r="L85" s="78" t="s">
        <v>940</v>
      </c>
      <c r="M85" s="207" t="s">
        <v>150</v>
      </c>
      <c r="N85" s="78"/>
    </row>
    <row r="86" spans="1:14" x14ac:dyDescent="0.25">
      <c r="A86" s="143" t="s">
        <v>720</v>
      </c>
      <c r="B86" s="143" t="s">
        <v>1973</v>
      </c>
      <c r="C86" t="s">
        <v>721</v>
      </c>
      <c r="D86" s="143" t="s">
        <v>1973</v>
      </c>
      <c r="E86" t="s">
        <v>724</v>
      </c>
      <c r="F86" s="205">
        <v>0</v>
      </c>
      <c r="G86" s="205">
        <v>1</v>
      </c>
      <c r="H86" s="205">
        <v>0.01</v>
      </c>
      <c r="I86" s="88" t="s">
        <v>725</v>
      </c>
      <c r="J86" s="78" t="s">
        <v>1975</v>
      </c>
      <c r="K86" s="78"/>
      <c r="L86" s="78" t="s">
        <v>941</v>
      </c>
      <c r="M86" s="207"/>
      <c r="N86" s="78"/>
    </row>
    <row r="87" spans="1:14" s="112" customFormat="1" x14ac:dyDescent="0.25">
      <c r="A87" s="216" t="s">
        <v>720</v>
      </c>
      <c r="B87" s="112" t="s">
        <v>1974</v>
      </c>
      <c r="C87" s="112" t="s">
        <v>1970</v>
      </c>
      <c r="D87" s="112" t="s">
        <v>1971</v>
      </c>
      <c r="E87" s="112" t="s">
        <v>1972</v>
      </c>
      <c r="F87" s="112">
        <v>0</v>
      </c>
      <c r="G87" s="112">
        <v>1</v>
      </c>
      <c r="H87" s="112">
        <v>1</v>
      </c>
      <c r="I87" s="209" t="s">
        <v>29</v>
      </c>
      <c r="J87" s="211" t="s">
        <v>1976</v>
      </c>
      <c r="K87" s="211"/>
      <c r="L87" s="211" t="s">
        <v>941</v>
      </c>
      <c r="M87" s="229"/>
      <c r="N87" s="211"/>
    </row>
    <row r="88" spans="1:14" x14ac:dyDescent="0.25">
      <c r="A88" t="s">
        <v>10</v>
      </c>
      <c r="B88" t="s">
        <v>1360</v>
      </c>
      <c r="C88" t="s">
        <v>655</v>
      </c>
      <c r="D88" t="s">
        <v>1360</v>
      </c>
      <c r="E88" t="s">
        <v>511</v>
      </c>
      <c r="F88">
        <v>0</v>
      </c>
      <c r="G88">
        <v>300</v>
      </c>
      <c r="H88">
        <v>5</v>
      </c>
      <c r="I88" s="58" t="str">
        <f>UnitControlCenter!$B$50</f>
        <v>$/metric ton CO2e</v>
      </c>
      <c r="J88" s="88" t="s">
        <v>1866</v>
      </c>
      <c r="K88" s="88" t="s">
        <v>239</v>
      </c>
      <c r="L88" s="78" t="s">
        <v>240</v>
      </c>
      <c r="M88" s="214" t="s">
        <v>631</v>
      </c>
      <c r="N88" s="78" t="s">
        <v>395</v>
      </c>
    </row>
    <row r="89" spans="1:14" x14ac:dyDescent="0.25">
      <c r="A89" t="s">
        <v>10</v>
      </c>
      <c r="B89" t="s">
        <v>25</v>
      </c>
      <c r="C89" t="s">
        <v>138</v>
      </c>
      <c r="D89" t="s">
        <v>25</v>
      </c>
      <c r="E89" t="s">
        <v>510</v>
      </c>
      <c r="F89" s="205">
        <v>0</v>
      </c>
      <c r="G89" s="205">
        <v>1</v>
      </c>
      <c r="H89" s="205">
        <v>0.01</v>
      </c>
      <c r="I89" s="88" t="s">
        <v>140</v>
      </c>
      <c r="J89" s="88" t="s">
        <v>1424</v>
      </c>
      <c r="K89" s="78" t="s">
        <v>243</v>
      </c>
      <c r="L89" s="78" t="s">
        <v>244</v>
      </c>
      <c r="M89" s="207" t="s">
        <v>150</v>
      </c>
    </row>
    <row r="90" spans="1:14" x14ac:dyDescent="0.25">
      <c r="A90" s="143" t="s">
        <v>10</v>
      </c>
      <c r="B90" s="143" t="s">
        <v>688</v>
      </c>
      <c r="C90" t="s">
        <v>689</v>
      </c>
      <c r="D90" s="58"/>
      <c r="E90" s="143" t="s">
        <v>690</v>
      </c>
      <c r="F90">
        <v>0</v>
      </c>
      <c r="G90">
        <v>1</v>
      </c>
      <c r="H90">
        <v>1</v>
      </c>
      <c r="I90" s="88" t="s">
        <v>29</v>
      </c>
      <c r="J90" s="88" t="s">
        <v>1523</v>
      </c>
      <c r="K90" s="88" t="s">
        <v>239</v>
      </c>
      <c r="L90" s="78" t="s">
        <v>240</v>
      </c>
    </row>
    <row r="91" spans="1:14" x14ac:dyDescent="0.25">
      <c r="A91" s="143" t="s">
        <v>10</v>
      </c>
      <c r="B91" s="143" t="s">
        <v>1213</v>
      </c>
      <c r="C91" t="s">
        <v>1565</v>
      </c>
      <c r="D91" s="58"/>
      <c r="E91" s="143" t="s">
        <v>1567</v>
      </c>
      <c r="F91">
        <v>0</v>
      </c>
      <c r="G91">
        <v>1</v>
      </c>
      <c r="H91">
        <v>1</v>
      </c>
      <c r="I91" s="88" t="s">
        <v>29</v>
      </c>
      <c r="J91" s="88" t="s">
        <v>1564</v>
      </c>
      <c r="K91" s="88" t="s">
        <v>239</v>
      </c>
      <c r="L91" s="78" t="s">
        <v>240</v>
      </c>
    </row>
    <row r="92" spans="1:14" x14ac:dyDescent="0.25">
      <c r="A92" s="143" t="s">
        <v>10</v>
      </c>
      <c r="B92" t="s">
        <v>1522</v>
      </c>
      <c r="C92" t="s">
        <v>1566</v>
      </c>
      <c r="D92" s="58"/>
      <c r="E92" s="58"/>
      <c r="F92">
        <v>0</v>
      </c>
      <c r="G92">
        <v>1</v>
      </c>
      <c r="H92">
        <v>1</v>
      </c>
      <c r="I92" s="88" t="s">
        <v>29</v>
      </c>
      <c r="J92" t="s">
        <v>1599</v>
      </c>
      <c r="K92" s="88" t="s">
        <v>239</v>
      </c>
      <c r="L92" s="78" t="s">
        <v>240</v>
      </c>
    </row>
    <row r="93" spans="1:14" x14ac:dyDescent="0.25">
      <c r="A93" s="143" t="s">
        <v>10</v>
      </c>
      <c r="B93" s="143" t="s">
        <v>954</v>
      </c>
      <c r="C93" t="s">
        <v>953</v>
      </c>
      <c r="D93" s="143" t="s">
        <v>954</v>
      </c>
      <c r="E93" t="s">
        <v>955</v>
      </c>
      <c r="F93">
        <v>0</v>
      </c>
      <c r="G93">
        <v>1</v>
      </c>
      <c r="H93">
        <v>1</v>
      </c>
      <c r="I93" s="88" t="s">
        <v>29</v>
      </c>
      <c r="J93" s="78"/>
    </row>
    <row r="94" spans="1:14" x14ac:dyDescent="0.25">
      <c r="A94" s="143" t="s">
        <v>10</v>
      </c>
      <c r="B94" s="143" t="s">
        <v>996</v>
      </c>
      <c r="C94" t="s">
        <v>996</v>
      </c>
      <c r="D94" s="143" t="s">
        <v>996</v>
      </c>
      <c r="E94" s="143" t="s">
        <v>997</v>
      </c>
      <c r="F94" s="205">
        <v>0</v>
      </c>
      <c r="G94" s="205">
        <v>1</v>
      </c>
      <c r="H94" s="205">
        <v>0.01</v>
      </c>
      <c r="I94" s="88" t="s">
        <v>998</v>
      </c>
      <c r="J94" s="88" t="s">
        <v>1425</v>
      </c>
      <c r="K94" s="78" t="s">
        <v>1148</v>
      </c>
    </row>
    <row r="95" spans="1:14" x14ac:dyDescent="0.25">
      <c r="A95" t="s">
        <v>10</v>
      </c>
      <c r="B95" t="s">
        <v>1469</v>
      </c>
      <c r="C95" t="s">
        <v>1468</v>
      </c>
      <c r="D95" t="s">
        <v>1469</v>
      </c>
      <c r="E95" t="s">
        <v>509</v>
      </c>
      <c r="F95" s="106">
        <v>-0.9</v>
      </c>
      <c r="G95" s="106">
        <v>0.9</v>
      </c>
      <c r="H95" s="205">
        <v>0.01</v>
      </c>
      <c r="I95" s="88" t="s">
        <v>141</v>
      </c>
      <c r="J95" s="88" t="s">
        <v>1470</v>
      </c>
      <c r="K95" s="78" t="s">
        <v>245</v>
      </c>
      <c r="L95" s="78" t="s">
        <v>246</v>
      </c>
      <c r="M95" s="214" t="s">
        <v>151</v>
      </c>
    </row>
    <row r="96" spans="1:14" s="112" customFormat="1" x14ac:dyDescent="0.25">
      <c r="A96" s="112" t="s">
        <v>10</v>
      </c>
      <c r="B96" s="112" t="s">
        <v>1875</v>
      </c>
      <c r="C96" s="112" t="s">
        <v>1878</v>
      </c>
      <c r="F96" s="112">
        <v>0</v>
      </c>
      <c r="G96" s="112">
        <v>1</v>
      </c>
      <c r="H96" s="112">
        <v>1</v>
      </c>
      <c r="I96" s="209" t="s">
        <v>29</v>
      </c>
      <c r="J96" s="209" t="s">
        <v>1881</v>
      </c>
      <c r="M96" s="217"/>
    </row>
    <row r="97" spans="1:13" s="112" customFormat="1" x14ac:dyDescent="0.25">
      <c r="A97" s="112" t="s">
        <v>10</v>
      </c>
      <c r="B97" s="112" t="s">
        <v>1876</v>
      </c>
      <c r="C97" s="112" t="s">
        <v>1879</v>
      </c>
      <c r="F97" s="112">
        <v>0</v>
      </c>
      <c r="G97" s="112">
        <v>1</v>
      </c>
      <c r="H97" s="112">
        <v>1</v>
      </c>
      <c r="I97" s="209" t="s">
        <v>29</v>
      </c>
      <c r="J97" s="209" t="s">
        <v>1882</v>
      </c>
      <c r="M97" s="217"/>
    </row>
    <row r="98" spans="1:13" s="112" customFormat="1" x14ac:dyDescent="0.25">
      <c r="A98" s="112" t="s">
        <v>10</v>
      </c>
      <c r="B98" s="112" t="s">
        <v>1877</v>
      </c>
      <c r="C98" s="112" t="s">
        <v>1880</v>
      </c>
      <c r="F98" s="112">
        <v>0</v>
      </c>
      <c r="G98" s="112">
        <v>1</v>
      </c>
      <c r="H98" s="112">
        <v>1</v>
      </c>
      <c r="I98" s="209" t="s">
        <v>29</v>
      </c>
      <c r="J98" s="209" t="s">
        <v>1883</v>
      </c>
      <c r="M98" s="217"/>
    </row>
    <row r="99" spans="1:13" x14ac:dyDescent="0.25">
      <c r="A99" t="s">
        <v>899</v>
      </c>
      <c r="B99" s="58" t="s">
        <v>312</v>
      </c>
      <c r="C99" t="s">
        <v>286</v>
      </c>
      <c r="D99" t="s">
        <v>348</v>
      </c>
      <c r="E99" t="s">
        <v>508</v>
      </c>
      <c r="F99" s="8">
        <v>0</v>
      </c>
      <c r="G99" s="8">
        <v>0.4</v>
      </c>
      <c r="H99" s="106">
        <v>0.01</v>
      </c>
      <c r="I99" s="88" t="s">
        <v>31</v>
      </c>
      <c r="J99" s="88" t="s">
        <v>1426</v>
      </c>
      <c r="K99" s="88" t="s">
        <v>247</v>
      </c>
      <c r="L99" s="78" t="s">
        <v>248</v>
      </c>
      <c r="M99" s="207"/>
    </row>
    <row r="100" spans="1:13" x14ac:dyDescent="0.25">
      <c r="A100" s="76" t="str">
        <f>A$99</f>
        <v>Research and Development</v>
      </c>
      <c r="B100" s="76" t="str">
        <f t="shared" ref="B100:B103" si="0">B$99</f>
        <v>Capital Cost Reduction</v>
      </c>
      <c r="C100" t="s">
        <v>287</v>
      </c>
      <c r="D100" s="76" t="str">
        <f t="shared" ref="D100:L103" si="1">D$99</f>
        <v>R&amp;D Capital Cost Reductions</v>
      </c>
      <c r="E100" t="s">
        <v>1441</v>
      </c>
      <c r="F100" s="108">
        <f t="shared" si="1"/>
        <v>0</v>
      </c>
      <c r="G100" s="108">
        <f t="shared" si="1"/>
        <v>0.4</v>
      </c>
      <c r="H100" s="108">
        <f t="shared" si="1"/>
        <v>0.01</v>
      </c>
      <c r="I100" s="76" t="str">
        <f t="shared" si="1"/>
        <v>% reduction in cost</v>
      </c>
      <c r="J100"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0" s="76" t="str">
        <f t="shared" si="1"/>
        <v>architectural-design.html#rnd</v>
      </c>
      <c r="L100" s="76" t="str">
        <f t="shared" si="1"/>
        <v>research-and-development.html</v>
      </c>
      <c r="M100" s="207"/>
    </row>
    <row r="101" spans="1:13" x14ac:dyDescent="0.25">
      <c r="A101" s="76" t="str">
        <f t="shared" ref="A101:A103" si="2">A$99</f>
        <v>Research and Development</v>
      </c>
      <c r="B101" s="76" t="str">
        <f t="shared" si="0"/>
        <v>Capital Cost Reduction</v>
      </c>
      <c r="C101" t="s">
        <v>288</v>
      </c>
      <c r="D101" s="76" t="str">
        <f t="shared" si="1"/>
        <v>R&amp;D Capital Cost Reductions</v>
      </c>
      <c r="E101" t="s">
        <v>1442</v>
      </c>
      <c r="F101" s="108">
        <f t="shared" si="1"/>
        <v>0</v>
      </c>
      <c r="G101" s="108">
        <f t="shared" si="1"/>
        <v>0.4</v>
      </c>
      <c r="H101" s="108">
        <f t="shared" si="1"/>
        <v>0.01</v>
      </c>
      <c r="I101" s="76" t="str">
        <f t="shared" si="1"/>
        <v>% reduction in cost</v>
      </c>
      <c r="J101"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1" s="76" t="str">
        <f t="shared" si="1"/>
        <v>architectural-design.html#rnd</v>
      </c>
      <c r="L101" s="76" t="str">
        <f t="shared" si="1"/>
        <v>research-and-development.html</v>
      </c>
      <c r="M101" s="207"/>
    </row>
    <row r="102" spans="1:13" x14ac:dyDescent="0.25">
      <c r="A102" s="76" t="str">
        <f t="shared" si="2"/>
        <v>Research and Development</v>
      </c>
      <c r="B102" s="76" t="str">
        <f t="shared" si="0"/>
        <v>Capital Cost Reduction</v>
      </c>
      <c r="C102" t="s">
        <v>289</v>
      </c>
      <c r="D102" s="76" t="str">
        <f t="shared" si="1"/>
        <v>R&amp;D Capital Cost Reductions</v>
      </c>
      <c r="E102" t="s">
        <v>1443</v>
      </c>
      <c r="F102" s="108">
        <f t="shared" si="1"/>
        <v>0</v>
      </c>
      <c r="G102" s="108">
        <f t="shared" si="1"/>
        <v>0.4</v>
      </c>
      <c r="H102" s="108">
        <f t="shared" si="1"/>
        <v>0.01</v>
      </c>
      <c r="I102" s="76" t="str">
        <f t="shared" si="1"/>
        <v>% reduction in cost</v>
      </c>
      <c r="J102"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2" s="76" t="str">
        <f t="shared" si="1"/>
        <v>architectural-design.html#rnd</v>
      </c>
      <c r="L102" s="76" t="str">
        <f t="shared" si="1"/>
        <v>research-and-development.html</v>
      </c>
      <c r="M102" s="207"/>
    </row>
    <row r="103" spans="1:13" x14ac:dyDescent="0.25">
      <c r="A103" s="76" t="str">
        <f t="shared" si="2"/>
        <v>Research and Development</v>
      </c>
      <c r="B103" s="76" t="str">
        <f t="shared" si="0"/>
        <v>Capital Cost Reduction</v>
      </c>
      <c r="C103" s="143" t="s">
        <v>290</v>
      </c>
      <c r="D103" s="76" t="str">
        <f t="shared" si="1"/>
        <v>R&amp;D Capital Cost Reductions</v>
      </c>
      <c r="E103" t="s">
        <v>1444</v>
      </c>
      <c r="F103" s="108">
        <f t="shared" si="1"/>
        <v>0</v>
      </c>
      <c r="G103" s="108">
        <f t="shared" si="1"/>
        <v>0.4</v>
      </c>
      <c r="H103" s="108">
        <f t="shared" si="1"/>
        <v>0.01</v>
      </c>
      <c r="I103" s="76" t="str">
        <f t="shared" si="1"/>
        <v>% reduction in cost</v>
      </c>
      <c r="J103"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3" s="76" t="str">
        <f t="shared" si="1"/>
        <v>architectural-design.html#rnd</v>
      </c>
      <c r="L103" s="76" t="str">
        <f t="shared" si="1"/>
        <v>research-and-development.html</v>
      </c>
      <c r="M103" s="207"/>
    </row>
    <row r="104" spans="1:13" x14ac:dyDescent="0.25">
      <c r="A104" s="143" t="s">
        <v>899</v>
      </c>
      <c r="B104" s="143" t="s">
        <v>1041</v>
      </c>
      <c r="C104" t="s">
        <v>1042</v>
      </c>
      <c r="D104" s="143" t="s">
        <v>1922</v>
      </c>
      <c r="E104" s="104" t="s">
        <v>1044</v>
      </c>
      <c r="F104" s="8">
        <v>0</v>
      </c>
      <c r="G104" s="8">
        <v>1</v>
      </c>
      <c r="H104" s="106">
        <v>0.01</v>
      </c>
      <c r="I104" s="88" t="s">
        <v>33</v>
      </c>
      <c r="J104" s="88" t="s">
        <v>1588</v>
      </c>
      <c r="K104" s="78" t="s">
        <v>1047</v>
      </c>
      <c r="L104" s="78" t="s">
        <v>1046</v>
      </c>
      <c r="M104" s="214" t="s">
        <v>1045</v>
      </c>
    </row>
    <row r="105" spans="1:13" x14ac:dyDescent="0.25">
      <c r="A105" s="143" t="s">
        <v>899</v>
      </c>
      <c r="B105" s="143" t="s">
        <v>1908</v>
      </c>
      <c r="C105" t="s">
        <v>1909</v>
      </c>
      <c r="D105" s="143" t="s">
        <v>1922</v>
      </c>
      <c r="E105" s="104" t="s">
        <v>1910</v>
      </c>
      <c r="F105" s="8">
        <v>0</v>
      </c>
      <c r="G105" s="8">
        <v>1</v>
      </c>
      <c r="H105" s="106">
        <v>0.01</v>
      </c>
      <c r="I105" s="88" t="s">
        <v>33</v>
      </c>
      <c r="J105" s="88" t="s">
        <v>1912</v>
      </c>
      <c r="K105" s="78"/>
      <c r="L105" s="78"/>
      <c r="M105" s="214" t="s">
        <v>1911</v>
      </c>
    </row>
    <row r="106" spans="1:13" x14ac:dyDescent="0.25">
      <c r="A106" t="s">
        <v>899</v>
      </c>
      <c r="B106" s="58" t="s">
        <v>325</v>
      </c>
      <c r="C106" t="s">
        <v>291</v>
      </c>
      <c r="D106" t="s">
        <v>349</v>
      </c>
      <c r="E106" t="s">
        <v>507</v>
      </c>
      <c r="F106" s="8">
        <v>0</v>
      </c>
      <c r="G106" s="8">
        <v>0.4</v>
      </c>
      <c r="H106" s="106">
        <v>0.01</v>
      </c>
      <c r="I106" s="88" t="s">
        <v>32</v>
      </c>
      <c r="J106" s="88" t="s">
        <v>1432</v>
      </c>
      <c r="K106" s="88" t="s">
        <v>247</v>
      </c>
      <c r="L106" s="78" t="s">
        <v>248</v>
      </c>
    </row>
    <row r="107" spans="1:13" x14ac:dyDescent="0.25">
      <c r="A107" s="76" t="str">
        <f>A$106</f>
        <v>Research and Development</v>
      </c>
      <c r="B107" s="76" t="str">
        <f>B$106</f>
        <v>Fuel Use Reduction</v>
      </c>
      <c r="C107" t="s">
        <v>292</v>
      </c>
      <c r="D107" s="76" t="str">
        <f t="shared" ref="D107:L110" si="3">D$106</f>
        <v>R&amp;D Fuel Use Reductions</v>
      </c>
      <c r="E107" t="s">
        <v>1445</v>
      </c>
      <c r="F107" s="77">
        <f t="shared" si="3"/>
        <v>0</v>
      </c>
      <c r="G107" s="77">
        <f t="shared" si="3"/>
        <v>0.4</v>
      </c>
      <c r="H107" s="77">
        <f t="shared" si="3"/>
        <v>0.01</v>
      </c>
      <c r="I107" s="76" t="str">
        <f t="shared" si="3"/>
        <v>% reduction in fuel use</v>
      </c>
      <c r="J107"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7" s="76" t="str">
        <f t="shared" si="3"/>
        <v>architectural-design.html#rnd</v>
      </c>
      <c r="L107" s="76" t="str">
        <f t="shared" si="3"/>
        <v>research-and-development.html</v>
      </c>
    </row>
    <row r="108" spans="1:13" x14ac:dyDescent="0.25">
      <c r="A108" s="76" t="str">
        <f t="shared" ref="A108:B110" si="4">A$106</f>
        <v>Research and Development</v>
      </c>
      <c r="B108" s="76" t="str">
        <f t="shared" si="4"/>
        <v>Fuel Use Reduction</v>
      </c>
      <c r="C108" t="s">
        <v>293</v>
      </c>
      <c r="D108" s="76" t="str">
        <f t="shared" si="3"/>
        <v>R&amp;D Fuel Use Reductions</v>
      </c>
      <c r="E108" t="s">
        <v>1446</v>
      </c>
      <c r="F108" s="77">
        <f t="shared" si="3"/>
        <v>0</v>
      </c>
      <c r="G108" s="77">
        <f t="shared" si="3"/>
        <v>0.4</v>
      </c>
      <c r="H108" s="77">
        <f t="shared" si="3"/>
        <v>0.01</v>
      </c>
      <c r="I108" s="76" t="str">
        <f t="shared" si="3"/>
        <v>% reduction in fuel use</v>
      </c>
      <c r="J108"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8" s="76" t="str">
        <f t="shared" si="3"/>
        <v>architectural-design.html#rnd</v>
      </c>
      <c r="L108" s="76" t="str">
        <f t="shared" si="3"/>
        <v>research-and-development.html</v>
      </c>
    </row>
    <row r="109" spans="1:13" x14ac:dyDescent="0.25">
      <c r="A109" s="76" t="str">
        <f t="shared" si="4"/>
        <v>Research and Development</v>
      </c>
      <c r="B109" s="76" t="str">
        <f t="shared" si="4"/>
        <v>Fuel Use Reduction</v>
      </c>
      <c r="C109" t="s">
        <v>294</v>
      </c>
      <c r="D109" s="76" t="str">
        <f t="shared" si="3"/>
        <v>R&amp;D Fuel Use Reductions</v>
      </c>
      <c r="E109" t="s">
        <v>1447</v>
      </c>
      <c r="F109" s="77">
        <f t="shared" si="3"/>
        <v>0</v>
      </c>
      <c r="G109" s="77">
        <f t="shared" si="3"/>
        <v>0.4</v>
      </c>
      <c r="H109" s="77">
        <f t="shared" si="3"/>
        <v>0.01</v>
      </c>
      <c r="I109" s="76" t="str">
        <f t="shared" si="3"/>
        <v>% reduction in fuel use</v>
      </c>
      <c r="J109"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9" s="76" t="str">
        <f t="shared" si="3"/>
        <v>architectural-design.html#rnd</v>
      </c>
      <c r="L109" s="76" t="str">
        <f t="shared" si="3"/>
        <v>research-and-development.html</v>
      </c>
    </row>
    <row r="110" spans="1:13" x14ac:dyDescent="0.25">
      <c r="A110" s="76" t="str">
        <f t="shared" si="4"/>
        <v>Research and Development</v>
      </c>
      <c r="B110" s="76" t="str">
        <f t="shared" si="4"/>
        <v>Fuel Use Reduction</v>
      </c>
      <c r="C110" t="s">
        <v>295</v>
      </c>
      <c r="D110" s="76" t="str">
        <f t="shared" si="3"/>
        <v>R&amp;D Fuel Use Reductions</v>
      </c>
      <c r="E110" t="s">
        <v>1448</v>
      </c>
      <c r="F110" s="77">
        <f t="shared" si="3"/>
        <v>0</v>
      </c>
      <c r="G110" s="77">
        <f t="shared" si="3"/>
        <v>0.4</v>
      </c>
      <c r="H110" s="77">
        <f t="shared" si="3"/>
        <v>0.01</v>
      </c>
      <c r="I110" s="76" t="str">
        <f t="shared" si="3"/>
        <v>% reduction in fuel use</v>
      </c>
      <c r="J110"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10" s="76" t="str">
        <f t="shared" si="3"/>
        <v>architectural-design.html#rnd</v>
      </c>
      <c r="L110" s="76" t="str">
        <f t="shared" si="3"/>
        <v>research-and-development.html</v>
      </c>
    </row>
    <row r="111" spans="1:13" x14ac:dyDescent="0.25">
      <c r="A111" t="s">
        <v>1183</v>
      </c>
      <c r="B111" t="s">
        <v>1184</v>
      </c>
      <c r="C111" t="s">
        <v>1191</v>
      </c>
      <c r="D111" s="58"/>
      <c r="E111" t="s">
        <v>1216</v>
      </c>
      <c r="F111">
        <v>0</v>
      </c>
      <c r="G111">
        <v>10</v>
      </c>
      <c r="H111">
        <v>1</v>
      </c>
      <c r="I111" t="s">
        <v>1161</v>
      </c>
      <c r="J111" t="s">
        <v>1433</v>
      </c>
      <c r="K111" t="s">
        <v>1162</v>
      </c>
    </row>
    <row r="112" spans="1:13" x14ac:dyDescent="0.25">
      <c r="A112" t="s">
        <v>1183</v>
      </c>
      <c r="B112" t="s">
        <v>1185</v>
      </c>
      <c r="C112" t="s">
        <v>1192</v>
      </c>
      <c r="D112" s="58"/>
      <c r="E112" t="s">
        <v>1217</v>
      </c>
      <c r="F112">
        <v>0</v>
      </c>
      <c r="G112">
        <v>10</v>
      </c>
      <c r="H112">
        <v>1</v>
      </c>
      <c r="I112" t="s">
        <v>1161</v>
      </c>
      <c r="J112" s="76" t="str">
        <f>J$111</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2" s="76" t="str">
        <f t="shared" ref="K112:K121" si="5">K$111</f>
        <v>io-model.html</v>
      </c>
    </row>
    <row r="113" spans="1:13" x14ac:dyDescent="0.25">
      <c r="A113" t="s">
        <v>1183</v>
      </c>
      <c r="B113" t="s">
        <v>1618</v>
      </c>
      <c r="C113" t="s">
        <v>1794</v>
      </c>
      <c r="D113" s="58"/>
      <c r="E113" t="s">
        <v>1218</v>
      </c>
      <c r="F113">
        <v>0</v>
      </c>
      <c r="G113">
        <v>10</v>
      </c>
      <c r="H113">
        <v>1</v>
      </c>
      <c r="I113" t="s">
        <v>1161</v>
      </c>
      <c r="J113" s="76" t="str">
        <f t="shared" ref="J113:J121" si="6">J$111</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3" s="76" t="str">
        <f t="shared" si="5"/>
        <v>io-model.html</v>
      </c>
    </row>
    <row r="114" spans="1:13" x14ac:dyDescent="0.25">
      <c r="A114" t="s">
        <v>1183</v>
      </c>
      <c r="B114" t="s">
        <v>2631</v>
      </c>
      <c r="C114" t="s">
        <v>2635</v>
      </c>
      <c r="D114" s="58"/>
      <c r="E114" t="s">
        <v>2636</v>
      </c>
      <c r="F114">
        <v>0</v>
      </c>
      <c r="G114">
        <v>10</v>
      </c>
      <c r="H114">
        <v>1</v>
      </c>
      <c r="I114" t="s">
        <v>1161</v>
      </c>
      <c r="J114"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4" s="76" t="str">
        <f t="shared" si="5"/>
        <v>io-model.html</v>
      </c>
    </row>
    <row r="115" spans="1:13" x14ac:dyDescent="0.25">
      <c r="A115" t="s">
        <v>1183</v>
      </c>
      <c r="B115" t="s">
        <v>1186</v>
      </c>
      <c r="C115" t="s">
        <v>1193</v>
      </c>
      <c r="D115" s="58"/>
      <c r="E115" t="s">
        <v>1219</v>
      </c>
      <c r="F115">
        <v>0</v>
      </c>
      <c r="G115">
        <v>10</v>
      </c>
      <c r="H115">
        <v>1</v>
      </c>
      <c r="I115" t="s">
        <v>1161</v>
      </c>
      <c r="J115"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5" s="76" t="str">
        <f t="shared" si="5"/>
        <v>io-model.html</v>
      </c>
    </row>
    <row r="116" spans="1:13" x14ac:dyDescent="0.25">
      <c r="A116" t="s">
        <v>1183</v>
      </c>
      <c r="B116" t="s">
        <v>1187</v>
      </c>
      <c r="C116" t="s">
        <v>1194</v>
      </c>
      <c r="D116" s="58"/>
      <c r="E116" t="s">
        <v>1220</v>
      </c>
      <c r="F116">
        <v>0</v>
      </c>
      <c r="G116">
        <v>10</v>
      </c>
      <c r="H116">
        <v>1</v>
      </c>
      <c r="I116" t="s">
        <v>1161</v>
      </c>
      <c r="J116"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6" s="76" t="str">
        <f t="shared" si="5"/>
        <v>io-model.html</v>
      </c>
    </row>
    <row r="117" spans="1:13" x14ac:dyDescent="0.25">
      <c r="A117" t="s">
        <v>1183</v>
      </c>
      <c r="B117" t="s">
        <v>261</v>
      </c>
      <c r="C117" t="s">
        <v>1195</v>
      </c>
      <c r="D117" s="58"/>
      <c r="E117" t="s">
        <v>1221</v>
      </c>
      <c r="F117">
        <v>0</v>
      </c>
      <c r="G117">
        <v>10</v>
      </c>
      <c r="H117">
        <v>1</v>
      </c>
      <c r="I117" t="s">
        <v>1161</v>
      </c>
      <c r="J117"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7" s="76" t="str">
        <f t="shared" si="5"/>
        <v>io-model.html</v>
      </c>
    </row>
    <row r="118" spans="1:13" x14ac:dyDescent="0.25">
      <c r="A118" t="s">
        <v>1183</v>
      </c>
      <c r="B118" t="s">
        <v>1188</v>
      </c>
      <c r="C118" t="s">
        <v>1196</v>
      </c>
      <c r="D118" s="58"/>
      <c r="E118" t="s">
        <v>1222</v>
      </c>
      <c r="F118">
        <v>0</v>
      </c>
      <c r="G118">
        <v>10</v>
      </c>
      <c r="H118">
        <v>1</v>
      </c>
      <c r="I118" t="s">
        <v>1161</v>
      </c>
      <c r="J118"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8" s="76" t="str">
        <f t="shared" si="5"/>
        <v>io-model.html</v>
      </c>
    </row>
    <row r="119" spans="1:13" x14ac:dyDescent="0.25">
      <c r="A119" t="s">
        <v>1183</v>
      </c>
      <c r="B119" t="s">
        <v>1795</v>
      </c>
      <c r="C119" t="s">
        <v>1796</v>
      </c>
      <c r="D119" s="58"/>
      <c r="E119" t="s">
        <v>1797</v>
      </c>
      <c r="F119">
        <v>0</v>
      </c>
      <c r="G119">
        <v>10</v>
      </c>
      <c r="H119">
        <v>1</v>
      </c>
      <c r="I119" t="s">
        <v>1161</v>
      </c>
      <c r="J119"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9" s="76" t="str">
        <f t="shared" si="5"/>
        <v>io-model.html</v>
      </c>
    </row>
    <row r="120" spans="1:13" x14ac:dyDescent="0.25">
      <c r="A120" t="s">
        <v>1183</v>
      </c>
      <c r="B120" t="s">
        <v>1189</v>
      </c>
      <c r="C120" t="s">
        <v>1197</v>
      </c>
      <c r="D120" s="58"/>
      <c r="E120" t="s">
        <v>1223</v>
      </c>
      <c r="F120">
        <v>0</v>
      </c>
      <c r="G120">
        <v>10</v>
      </c>
      <c r="H120">
        <v>1</v>
      </c>
      <c r="I120" t="s">
        <v>1161</v>
      </c>
      <c r="J120"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20" s="76" t="str">
        <f t="shared" si="5"/>
        <v>io-model.html</v>
      </c>
    </row>
    <row r="121" spans="1:13" x14ac:dyDescent="0.25">
      <c r="A121" t="s">
        <v>1183</v>
      </c>
      <c r="B121" t="s">
        <v>1190</v>
      </c>
      <c r="C121" t="s">
        <v>1198</v>
      </c>
      <c r="D121" s="58"/>
      <c r="E121" t="s">
        <v>1224</v>
      </c>
      <c r="F121">
        <v>0</v>
      </c>
      <c r="G121">
        <v>10</v>
      </c>
      <c r="H121">
        <v>1</v>
      </c>
      <c r="I121" t="s">
        <v>1161</v>
      </c>
      <c r="J121"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21" s="76" t="str">
        <f t="shared" si="5"/>
        <v>io-model.html</v>
      </c>
    </row>
    <row r="122" spans="1:13" x14ac:dyDescent="0.25">
      <c r="A122" t="s">
        <v>1062</v>
      </c>
      <c r="B122" t="s">
        <v>1063</v>
      </c>
      <c r="C122" t="s">
        <v>1597</v>
      </c>
      <c r="D122" s="58"/>
      <c r="E122" t="s">
        <v>1064</v>
      </c>
      <c r="F122">
        <v>0</v>
      </c>
      <c r="G122">
        <v>1</v>
      </c>
      <c r="H122">
        <v>1</v>
      </c>
      <c r="I122" s="88" t="s">
        <v>29</v>
      </c>
      <c r="J122" t="s">
        <v>1598</v>
      </c>
      <c r="M122" s="230"/>
    </row>
    <row r="123" spans="1:13" x14ac:dyDescent="0.25">
      <c r="A123" t="s">
        <v>1062</v>
      </c>
      <c r="B123" t="s">
        <v>1482</v>
      </c>
      <c r="C123" t="s">
        <v>1480</v>
      </c>
      <c r="D123" s="58"/>
      <c r="E123" s="58"/>
      <c r="F123">
        <v>0</v>
      </c>
      <c r="G123">
        <v>1</v>
      </c>
      <c r="H123">
        <v>1</v>
      </c>
      <c r="I123" s="88" t="s">
        <v>29</v>
      </c>
      <c r="J123" t="s">
        <v>1481</v>
      </c>
    </row>
  </sheetData>
  <phoneticPr fontId="86" type="noConversion"/>
  <conditionalFormatting sqref="C1:C13 C15:C1048576">
    <cfRule type="duplicateValues" dxfId="9" priority="2"/>
    <cfRule type="duplicateValues" dxfId="8" priority="3"/>
  </conditionalFormatting>
  <conditionalFormatting sqref="C1:E13 D14:E14 C15:E1048576">
    <cfRule type="containsText" dxfId="7" priority="1" operator="containsText" text="false">
      <formula>NOT(ISERROR(SEARCH("false",C1)))</formula>
    </cfRule>
  </conditionalFormatting>
  <hyperlinks>
    <hyperlink ref="N74" r:id="rId1" display="https://www.fas.org/sgp/crs/misc/R40562.pdf, p.3, paragraph 1" xr:uid="{7CF34F3F-CA8F-4028-84E1-41FC3F30186E}"/>
    <hyperlink ref="M36" r:id="rId2" xr:uid="{CCD96C47-4318-492F-832D-59742BBFA55D}"/>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0689D3-1677-42A0-9FA0-BAA2074CF3B5}">
  <sheetPr>
    <tabColor rgb="FFFFCCFF"/>
  </sheetPr>
  <dimension ref="A1:T17"/>
  <sheetViews>
    <sheetView topLeftCell="A7" zoomScaleNormal="100" workbookViewId="0">
      <selection activeCell="J13" sqref="J13"/>
    </sheetView>
  </sheetViews>
  <sheetFormatPr defaultColWidth="9.140625" defaultRowHeight="15" x14ac:dyDescent="0.25"/>
  <cols>
    <col min="1" max="1" width="15.85546875" customWidth="1"/>
    <col min="2" max="2" width="15.140625" customWidth="1"/>
    <col min="3" max="3" width="21.42578125" customWidth="1"/>
    <col min="4" max="4" width="12.140625" customWidth="1"/>
    <col min="5" max="5" width="11.85546875" customWidth="1"/>
    <col min="9" max="9" width="8.7109375" customWidth="1"/>
    <col min="10" max="10" width="60.7109375" customWidth="1"/>
    <col min="11" max="11" width="64.42578125" customWidth="1"/>
    <col min="12" max="12" width="45" customWidth="1"/>
    <col min="13" max="13" width="37.140625" customWidth="1"/>
    <col min="14" max="14" width="29.85546875" customWidth="1"/>
    <col min="15" max="15" width="31.7109375" customWidth="1"/>
    <col min="16" max="16" width="34" customWidth="1"/>
    <col min="17" max="17" width="29.5703125" customWidth="1"/>
    <col min="18" max="18" width="23.5703125" customWidth="1"/>
    <col min="19" max="19" width="23.85546875" customWidth="1"/>
    <col min="20" max="20" width="24.85546875" customWidth="1"/>
  </cols>
  <sheetData>
    <row r="1" spans="1:20" x14ac:dyDescent="0.25">
      <c r="A1" s="98" t="s">
        <v>3</v>
      </c>
      <c r="B1" s="98" t="s">
        <v>0</v>
      </c>
      <c r="C1" s="98" t="s">
        <v>1</v>
      </c>
      <c r="D1" s="99" t="s">
        <v>341</v>
      </c>
      <c r="E1" s="98" t="s">
        <v>506</v>
      </c>
      <c r="F1" s="100" t="s">
        <v>69</v>
      </c>
      <c r="G1" s="100" t="s">
        <v>70</v>
      </c>
      <c r="H1" s="100" t="s">
        <v>81</v>
      </c>
      <c r="I1" s="98" t="s">
        <v>28</v>
      </c>
      <c r="J1" s="98" t="s">
        <v>2556</v>
      </c>
      <c r="K1" s="98" t="s">
        <v>2557</v>
      </c>
      <c r="L1" s="98" t="s">
        <v>2</v>
      </c>
      <c r="M1" s="98" t="s">
        <v>2558</v>
      </c>
      <c r="N1" s="98" t="s">
        <v>2559</v>
      </c>
      <c r="O1" s="98" t="s">
        <v>2560</v>
      </c>
      <c r="P1" s="98" t="s">
        <v>2561</v>
      </c>
      <c r="Q1" s="98" t="s">
        <v>2562</v>
      </c>
      <c r="R1" s="98" t="s">
        <v>2563</v>
      </c>
      <c r="S1" s="98" t="s">
        <v>2564</v>
      </c>
      <c r="T1" s="98" t="s">
        <v>2565</v>
      </c>
    </row>
    <row r="2" spans="1:20" x14ac:dyDescent="0.25">
      <c r="A2" t="s">
        <v>71</v>
      </c>
      <c r="B2" t="s">
        <v>15</v>
      </c>
      <c r="C2" t="s">
        <v>727</v>
      </c>
      <c r="D2" t="s">
        <v>15</v>
      </c>
      <c r="E2" t="s">
        <v>726</v>
      </c>
      <c r="F2" s="194">
        <v>0</v>
      </c>
      <c r="G2" s="194">
        <v>1</v>
      </c>
      <c r="H2" s="194">
        <v>0.01</v>
      </c>
      <c r="I2" s="88" t="s">
        <v>113</v>
      </c>
      <c r="J2" s="88" t="s">
        <v>2566</v>
      </c>
      <c r="K2"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Illinois, the share of electricity among fuels used for heating in urban, residential buildings will rise from 8% to 11% through 2050.</v>
      </c>
      <c r="L2"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Illinois, the share of electricity among fuels used for heating in urban, residential buildings will rise from 8% to 11% through 2050.//**Urban Residential Appliances:** In the BAU case, in Illinois, the share of electricity among fuels used for appliances in urban, residential buildings will fall from 30% to 29% through 2050.//**Urban Residential Other Components:** In the United States, the share of electricity among fuels used by other components in urban, residential buildings is 100%.//**Rural Residential Heating:** In the BAU case, in Illinois, the share of electricity among fuels used for heating in rural, residential buildings will rise from 8% to 11% through 2050.//**Rural Residential Appliances:** In the BAU case, in Illinois, the share of electricity among fuels used for appliances in rural, residential buildings will fall from 30% to 29% through 2050.//**Rural Residential Other Components:** In the United States, the share of electricity among fuels used by other components in rural, residential buildings is 100%.//**Commercial Heating:** In the BAU case, in Illinois, the share of electricity among fuels used for heating in commercial buildings will fall from 3% to 3% through 2050.//**Comercial Appliances:** In the BAU case, in Illinois, the share of electricity among fuels used for appliances in commercial buildings will fall from 33% to 30% through 2050.//**Comercial Other Components:** In the BAU case, in Illinois, the share of electricity among fuels used for other components in commercial buildings will rise from 60% to 71% through 2050.</v>
      </c>
      <c r="M2"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Illinois, the share of electricity among fuels used for appliances in urban, residential buildings will fall from 30% to 29% through 2050.</v>
      </c>
      <c r="N2"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Illinois, the share of electricity among fuels used for heating in rural, residential buildings will rise from 8% to 11% through 2050.</v>
      </c>
      <c r="P2"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Illinois, the share of electricity among fuels used for appliances in rural, residential buildings will fall from 30% to 29% through 2050.</v>
      </c>
      <c r="Q2"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Illinois, the share of electricity among fuels used for heating in commercial buildings will fall from 3% to 3% through 2050.</v>
      </c>
      <c r="S2"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Illinois, the share of electricity among fuels used for appliances in commercial buildings will fall from 33% to 30% through 2050.</v>
      </c>
      <c r="T2"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Illinois, the share of electricity among fuels used for other components in commercial buildings will rise from 60% to 71% through 2050.</v>
      </c>
    </row>
    <row r="3" spans="1:20" x14ac:dyDescent="0.25">
      <c r="A3" t="s">
        <v>8</v>
      </c>
      <c r="B3" s="88" t="s">
        <v>1361</v>
      </c>
      <c r="C3" s="204" t="s">
        <v>2567</v>
      </c>
      <c r="D3" s="88" t="s">
        <v>1361</v>
      </c>
      <c r="E3" t="s">
        <v>526</v>
      </c>
      <c r="F3" s="194">
        <v>0</v>
      </c>
      <c r="G3" s="8">
        <v>1</v>
      </c>
      <c r="H3" s="8">
        <v>0.01</v>
      </c>
      <c r="I3" s="88" t="s">
        <v>34</v>
      </c>
      <c r="J3" s="114" t="s">
        <v>2568</v>
      </c>
      <c r="K3" t="str">
        <f>_xlfn.CONCAT(" Multiple states have set 100% clean energy or renewable energy laws or goals, ",IF('Supporting Data'!AM3=1,"including "," not including "),About!$C$2,".",IF('Supporting Data'!AM3=1,_xlfn.CONCAT(".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including Illinois.. After weighing for coop and municipality requirements, the BAU assumes a total CES of 93% in 2030 that rises to 100%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3" t="str">
        <f>J3&amp;K3</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including Illinois.. After weighing for coop and municipality requirements, the BAU assumes a total CES of 93% in 2030 that rises to 100%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4" spans="1:20" x14ac:dyDescent="0.25">
      <c r="A4" s="143" t="s">
        <v>8</v>
      </c>
      <c r="B4" s="143" t="s">
        <v>265</v>
      </c>
      <c r="C4" t="s">
        <v>268</v>
      </c>
      <c r="D4" s="143" t="s">
        <v>344</v>
      </c>
      <c r="E4" t="s">
        <v>534</v>
      </c>
      <c r="F4" s="205">
        <v>-0.5</v>
      </c>
      <c r="G4" s="205">
        <v>1</v>
      </c>
      <c r="H4" s="205">
        <v>0.02</v>
      </c>
      <c r="I4" s="78" t="s">
        <v>269</v>
      </c>
      <c r="J4" s="88" t="s">
        <v>2569</v>
      </c>
      <c r="K4" t="str">
        <f>_xlfn.CONCAT(" Multiple states have set 100% clean energy or renewable energy laws or goals, ",IF('Supporting Data'!AM4=1,"including "," not including "),About!$C$2,".",IF('Supporting Data'!AM4=1,_xlfn.CONCAT(".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not including Illinois.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4" t="str">
        <f>J4&amp;K4</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Illinois.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5" spans="1:20" x14ac:dyDescent="0.25">
      <c r="A5" s="143" t="s">
        <v>8</v>
      </c>
      <c r="B5" s="143" t="s">
        <v>266</v>
      </c>
      <c r="C5" t="s">
        <v>267</v>
      </c>
      <c r="D5" s="143" t="s">
        <v>344</v>
      </c>
      <c r="E5" t="s">
        <v>533</v>
      </c>
      <c r="F5" s="205">
        <v>-0.5</v>
      </c>
      <c r="G5" s="205">
        <v>1</v>
      </c>
      <c r="H5" s="205">
        <v>0.02</v>
      </c>
      <c r="I5" s="78" t="s">
        <v>270</v>
      </c>
      <c r="J5" s="88" t="s">
        <v>2570</v>
      </c>
      <c r="K5" t="str">
        <f>_xlfn.CONCAT("From 2008 to 2021, electricity imports grew by ",'Supporting Data'!F3,"%.")</f>
        <v>From 2008 to 2021, electricity imports grew by -100%.</v>
      </c>
      <c r="L5"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row>
    <row r="6" spans="1:20" x14ac:dyDescent="0.25">
      <c r="A6" t="s">
        <v>8</v>
      </c>
      <c r="B6" t="s">
        <v>17</v>
      </c>
      <c r="C6" t="s">
        <v>27</v>
      </c>
      <c r="D6" t="s">
        <v>17</v>
      </c>
      <c r="E6" t="s">
        <v>531</v>
      </c>
      <c r="F6" s="194">
        <v>0</v>
      </c>
      <c r="G6" s="8">
        <v>1</v>
      </c>
      <c r="H6" s="8">
        <v>0.01</v>
      </c>
      <c r="I6" s="88" t="s">
        <v>33</v>
      </c>
      <c r="J6" s="88" t="s">
        <v>2571</v>
      </c>
      <c r="K6" t="str">
        <f>_xlfn.CONCAT("For ", About!$C$2, ", a 100% setting provides for an additional  ",'Supporting Data'!J3," MW of demand response capacity in 2050 (on top of a BAU quantity of ", 'Supporting Data'!L3, " MW).")</f>
        <v>For Illinois, a 100% setting provides for an additional  9459 MW of demand response capacity in 2050 (on top of a BAU quantity of 4524 MW).</v>
      </c>
      <c r="L6"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Illinois, a 100% setting provides for an additional  9459 MW of demand response capacity in 2050 (on top of a BAU quantity of 4524 MW).</v>
      </c>
    </row>
    <row r="7" spans="1:20" x14ac:dyDescent="0.25">
      <c r="A7" s="143" t="s">
        <v>8</v>
      </c>
      <c r="B7" t="s">
        <v>1026</v>
      </c>
      <c r="C7" t="s">
        <v>1028</v>
      </c>
      <c r="D7" t="s">
        <v>1026</v>
      </c>
      <c r="E7" t="s">
        <v>1029</v>
      </c>
      <c r="F7" s="205">
        <v>0</v>
      </c>
      <c r="G7" s="205">
        <v>0.95</v>
      </c>
      <c r="H7" s="205">
        <v>0.01</v>
      </c>
      <c r="I7" s="78" t="s">
        <v>1030</v>
      </c>
      <c r="J7" s="88" t="s">
        <v>2572</v>
      </c>
      <c r="K7" t="s">
        <v>2573</v>
      </c>
      <c r="L7"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Illinois does not have a capacity construction subsidy. However, the Investment Tax Credit, a similar program for solar power, covers 30% of system costs through 2019, with declining amounts thereafter.//**Solar PV: **Illinois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**Illinois does not have a capacity construction subsidy. However, the Investment Tax Credit, a similar program for solar power, covers 30% of system costs through 2019, with declining amounts thereafter.</v>
      </c>
      <c r="M7" t="str">
        <f>_xlfn.CONCAT("//**Onshore Wind:** ",About!$C$2," does not have a capacity construction subsidy. ")&amp;N7</f>
        <v>//**Onshore Wind:** Illinois does not have a capacity construction subsidy. However, the Investment Tax Credit, a similar program for solar power, covers 30% of system costs through 2019, with declining amounts thereafter.</v>
      </c>
      <c r="N7" t="s">
        <v>2574</v>
      </c>
      <c r="O7" t="str">
        <f>_xlfn.CONCAT("//**Solar PV: **",About!$C$2," does not have a capacity construction subsidy. ")&amp;N7</f>
        <v>//**Solar PV: **Illinois does not have a capacity construction subsidy. However, the Investment Tax Credit, a similar program for solar power, covers 30% of system costs through 2019, with declining amounts thereafter.</v>
      </c>
      <c r="P7" t="s">
        <v>2575</v>
      </c>
      <c r="Q7" t="str">
        <f>_xlfn.CONCAT("//**Offshore Wind: **",About!$C$2," does not have a capacity construction subsidy. ")&amp;N7</f>
        <v>//**Offshore Wind: **Illinois does not have a capacity construction subsidy. However, the Investment Tax Credit, a similar program for solar power, covers 30% of system costs through 2019, with declining amounts thereafter.</v>
      </c>
    </row>
    <row r="8" spans="1:20" x14ac:dyDescent="0.25">
      <c r="A8" t="s">
        <v>132</v>
      </c>
      <c r="B8" t="s">
        <v>134</v>
      </c>
      <c r="C8" t="s">
        <v>428</v>
      </c>
      <c r="D8" t="s">
        <v>134</v>
      </c>
      <c r="E8" t="s">
        <v>519</v>
      </c>
      <c r="F8" s="194">
        <v>0</v>
      </c>
      <c r="G8" s="8">
        <v>1</v>
      </c>
      <c r="H8" s="8">
        <v>0.01</v>
      </c>
      <c r="I8" s="88" t="s">
        <v>33</v>
      </c>
      <c r="J8" s="88" t="s">
        <v>2576</v>
      </c>
      <c r="K8" t="str">
        <f>_xlfn.CONCAT(" If this policy is fully implemented, the afforestation/reforestation rate reaches ",'Supporting Data'!C3," thousand acres per year in 2050.")</f>
        <v xml:space="preserve"> If this policy is fully implemented, the afforestation/reforestation rate reaches 69 thousand acres per year in 2050.</v>
      </c>
      <c r="L8" t="str">
        <f>J8&amp;K8</f>
        <v>**Description:**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69 thousand acres per year in 2050.</v>
      </c>
    </row>
    <row r="9" spans="1:20" x14ac:dyDescent="0.25">
      <c r="A9" s="143" t="s">
        <v>8</v>
      </c>
      <c r="B9" s="143" t="s">
        <v>326</v>
      </c>
      <c r="C9" t="s">
        <v>327</v>
      </c>
      <c r="D9" s="143" t="s">
        <v>326</v>
      </c>
      <c r="E9" t="s">
        <v>535</v>
      </c>
      <c r="F9" s="143">
        <v>0</v>
      </c>
      <c r="G9" s="143">
        <v>1</v>
      </c>
      <c r="H9" s="143">
        <v>1</v>
      </c>
      <c r="I9" s="78" t="s">
        <v>29</v>
      </c>
      <c r="J9" s="88" t="s">
        <v>2577</v>
      </c>
      <c r="K9" t="str">
        <f>_xlfn.CONCAT(" No new coal is planned in ", 'Supporting Data'!A3, ".")</f>
        <v xml:space="preserve"> No new coal is planned in Illinois.</v>
      </c>
      <c r="L9" s="143" t="str">
        <f>J9&amp;K9</f>
        <v>**Description:** This policy prevents new capacity of the selected type(s) from being built or deployed.  // **Guidance for setting values:** No new coal is planned in Illinois.</v>
      </c>
      <c r="M9" s="102"/>
    </row>
    <row r="10" spans="1:20" x14ac:dyDescent="0.25">
      <c r="A10" s="143" t="s">
        <v>4</v>
      </c>
      <c r="B10" s="143" t="s">
        <v>1614</v>
      </c>
      <c r="C10" t="s">
        <v>1616</v>
      </c>
      <c r="D10" s="143" t="s">
        <v>1618</v>
      </c>
      <c r="E10" t="s">
        <v>1619</v>
      </c>
      <c r="F10" s="195">
        <v>0</v>
      </c>
      <c r="G10" s="195">
        <v>50000</v>
      </c>
      <c r="H10" s="195">
        <v>100</v>
      </c>
      <c r="I10" s="195" t="s">
        <v>1621</v>
      </c>
      <c r="J10" s="206" t="s">
        <v>2639</v>
      </c>
      <c r="K10" s="195"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 xml:space="preserve">To simulate federal subsidies, calculate the percentage of EVs you predict will qualify and multiple this value by 15%. This state has no additional state subsidies. </v>
      </c>
      <c r="L10" s="195" t="str">
        <f>J10&amp;K10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M10" s="196"/>
      <c r="N10" s="197"/>
    </row>
    <row r="11" spans="1:20" x14ac:dyDescent="0.25">
      <c r="A11" s="143" t="s">
        <v>4</v>
      </c>
      <c r="B11" s="143" t="s">
        <v>1615</v>
      </c>
      <c r="C11" t="s">
        <v>1617</v>
      </c>
      <c r="D11" s="143" t="s">
        <v>1618</v>
      </c>
      <c r="E11" t="s">
        <v>1620</v>
      </c>
      <c r="F11" s="195">
        <v>0</v>
      </c>
      <c r="G11" s="195">
        <v>50000</v>
      </c>
      <c r="H11" s="195">
        <v>100</v>
      </c>
      <c r="I11" s="195" t="s">
        <v>1621</v>
      </c>
      <c r="J11" s="206" t="s">
        <v>2589</v>
      </c>
      <c r="K11" s="195" t="str">
        <f>_xlfn.CONCAT(IF('Supporting Data'!$AO$3=0," This state has no additional state subsidies. ",_xlfn.CONCAT(" As of late 2020, there is an additional state subsidy of $",'Supporting Data'!$AO$3,".")))</f>
        <v xml:space="preserve"> This state has no additional state subsidies. </v>
      </c>
      <c r="L11" s="195" t="str">
        <f>J11&amp;K11</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M11" s="196"/>
      <c r="N11" s="197"/>
    </row>
    <row r="12" spans="1:20" x14ac:dyDescent="0.25">
      <c r="A12" t="s">
        <v>8</v>
      </c>
      <c r="B12" t="s">
        <v>128</v>
      </c>
      <c r="C12" t="s">
        <v>127</v>
      </c>
      <c r="D12" t="s">
        <v>128</v>
      </c>
      <c r="E12" t="s">
        <v>530</v>
      </c>
      <c r="F12" s="34">
        <v>0</v>
      </c>
      <c r="G12" s="34">
        <v>25000</v>
      </c>
      <c r="H12" s="34">
        <v>500</v>
      </c>
      <c r="I12" s="88" t="s">
        <v>185</v>
      </c>
      <c r="J12" s="88" t="s">
        <v>2578</v>
      </c>
      <c r="K12" s="143" t="str">
        <f>_xlfn.CONCAT("**Hard coal:** The EIA projects that ", About!$C$2, " will retire ", 'Supporting Data'!M3, " MW of coal by 2050. ", About!$C$2, " currently has ",'Supporting Data'!T3, " MW of coal capacity." )</f>
        <v>**Hard coal:** The EIA projects that Illinois will retire 6400 MW of coal by 2050. Illinois currently has 10174 MW of coal capacity.</v>
      </c>
      <c r="L12" s="78" t="str">
        <f>J12&amp;K12&amp;M12&amp;N12&amp;O12&amp;P12</f>
        <v>**Description:** This policy causes the specified quantity of otherwise non-retiring capacity of the selected type(s) to be retired each year. // **Guidance for setting values:** // **Hard coal:** The EIA projects that Illinois will retire 6400 MW of coal by 2050. Illinois currently has 10174 MW of coal capacity.//**Natural gas non-peaker:** The EIA projects that IL will retire 3550 MW of natural gas by 2050. IL currently has 3574 MW of natural gas non-peaker capacity.//**Nuclear:** The EIA projects that IL will retire 0 MW of nuclear by 2050. IL currently has 11582 MW of nuclear capacity.//**Natural gas peaker:** The EIA projects that IL will retire 10700 MW of natural gas by 2050. IL currently has 11892 MW of natural gas peaker capacity.//**Lignite:** The EIA projects that IL will retire 0 MW of lignite by 2050. IL currently has 0 MW of lignite capacity.</v>
      </c>
      <c r="M12" s="102" t="str">
        <f>_xlfn.CONCAT("//**Natural gas non-peaker:** The EIA projects that ", About!B2, " will retire ", 'Supporting Data'!N3, " MW of natural gas by 2050. ", About!B2, " currently has ",'Supporting Data'!U3, " MW of natural gas non-peaker capacity." )</f>
        <v>//**Natural gas non-peaker:** The EIA projects that IL will retire 3550 MW of natural gas by 2050. IL currently has 3574 MW of natural gas non-peaker capacity.</v>
      </c>
      <c r="N12" t="str">
        <f>_xlfn.CONCAT("//**Nuclear:** The EIA projects that ", About!B2, " will retire ", 'Supporting Data'!$O$3, " MW of nuclear by 2050. ", About!B2, " currently has ",'Supporting Data'!$V$3, " MW of nuclear capacity." )</f>
        <v>//**Nuclear:** The EIA projects that IL will retire 0 MW of nuclear by 2050. IL currently has 11582 MW of nuclear capacity.</v>
      </c>
      <c r="O12" s="102" t="str">
        <f>_xlfn.CONCAT("//**Natural gas peaker:** The EIA projects that ", About!B2, " will retire ",'Supporting Data'!$R$3, " MW of natural gas by 2050. ", About!B2, " currently has ",'Supporting Data'!$AD$3, " MW of natural gas peaker capacity." )</f>
        <v>//**Natural gas peaker:** The EIA projects that IL will retire 10700 MW of natural gas by 2050. IL currently has 11892 MW of natural gas peaker capacity.</v>
      </c>
      <c r="P12" t="str">
        <f>_xlfn.CONCAT("//**Lignite:** The EIA projects that ", About!B2, " will retire ", 'Supporting Data'!$S$3, " MW of lignite by 2050. ", About!B2, " currently has ",'Supporting Data'!$AE$3, " MW of lignite capacity." )</f>
        <v>//**Lignite:** The EIA projects that IL will retire 0 MW of lignite by 2050. IL currently has 0 MW of lignite capacity.</v>
      </c>
    </row>
    <row r="13" spans="1:20" ht="105" x14ac:dyDescent="0.25">
      <c r="A13" t="s">
        <v>9</v>
      </c>
      <c r="B13" t="s">
        <v>731</v>
      </c>
      <c r="C13" t="s">
        <v>732</v>
      </c>
      <c r="D13" t="s">
        <v>732</v>
      </c>
      <c r="E13" t="s">
        <v>733</v>
      </c>
      <c r="F13" s="194">
        <v>0</v>
      </c>
      <c r="G13" s="8">
        <v>1</v>
      </c>
      <c r="H13" s="8">
        <v>0.01</v>
      </c>
      <c r="I13" s="88" t="s">
        <v>734</v>
      </c>
      <c r="J13" s="233" t="s">
        <v>2645</v>
      </c>
      <c r="K13" t="str">
        <f>_xlfn.CONCAT(IF('Supporting Data'!$BB$3=0,"**Hard coal**: The model assumes the state has no hard coal production. ",_xlfn.CONCAT("**Hard coal:** The model assumes that exports represent ",'Supporting Data'!$BJ$3,"% of the state's production.")))</f>
        <v>**Hard coal:** The model assumes that exports represent 48.98% of the state's production.</v>
      </c>
      <c r="L13" s="143" t="str">
        <f>J13&amp;K13&amp;M13&amp;N13&amp;O13&amp;P13&amp;Q13&amp;R13&amp;S13</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48.98% of the state's production.//**Crude oil:** The model assumes that exports represent 94.37% of the state's production.//**Heavy fuel oil:** The model assumes that exports represent 61.49% of the state's production.//**Jet fuel or kerosene:** The model assumes that exports represent 73.22% of the state's production.//**LPG propane or butane:** The model assumes that exports represent 101.82% of the state's production.//**Natural gas:** The model assumes that exports represent 0% of the state's production.//**Petroleum diesel:** The model assumes that exports represent 80.03% of the state's production.//**Petroleum gasoline:** The model assumes that exports represent 81.75% of the state's production.</v>
      </c>
      <c r="M13" s="102" t="str">
        <f>_xlfn.CONCAT(IF('Supporting Data'!$BA$3=0,"//**Crude oil:**: The model assumes the state has no crude oil production. ",_xlfn.CONCAT("//**Crude oil:** The model assumes that exports represent ",'Supporting Data'!BI3,"% of the state's production.")))</f>
        <v>//**Crude oil:** The model assumes that exports represent 94.37% of the state's production.</v>
      </c>
      <c r="N13" t="str">
        <f>_xlfn.CONCAT(IF('Supporting Data'!$BC$3=0,"//**Heavy fuel oil:**: The model assumes the state has no heavy fuel oil production. ",_xlfn.CONCAT("//**Heavy fuel oil:** The model assumes that exports represent ",'Supporting Data'!$BK$3,"% of the state's production.")))</f>
        <v>//**Heavy fuel oil:** The model assumes that exports represent 61.49% of the state's production.</v>
      </c>
      <c r="O13" t="str">
        <f>_xlfn.CONCAT(IF('Supporting Data'!$BD$3=0,"//**Jet fuel or kerosene:** The model assumes the state has no jet fuel or kerosene production. ",_xlfn.CONCAT("//**Jet fuel or kerosene:** The model assumes that exports represent ",'Supporting Data'!$BL$3,"% of the state's production.")))</f>
        <v>//**Jet fuel or kerosene:** The model assumes that exports represent 73.22% of the state's production.</v>
      </c>
      <c r="P13" t="str">
        <f>_xlfn.CONCAT(IF('Supporting Data'!$BE$3=0,"//**LPG propane or butane:** The model assumes the state has no LPG propane or butane production. ",_xlfn.CONCAT("//**LPG propane or butane:** The model assumes that exports represent ",'Supporting Data'!$BM$3,"% of the state's production.")))</f>
        <v>//**LPG propane or butane:** The model assumes that exports represent 101.82% of the state's production.</v>
      </c>
      <c r="Q13" t="str">
        <f>_xlfn.CONCAT(IF('Supporting Data'!$BF$3=0,"//**Natural gas:** The model assumes the state has no natural gas production. ",_xlfn.CONCAT("//**Natural gas:** The model assumes that exports represent ",'Supporting Data'!BN3,"% of the state's production.")))</f>
        <v>//**Natural gas:** The model assumes that exports represent 0% of the state's production.</v>
      </c>
      <c r="R13" t="str">
        <f>_xlfn.CONCAT(IF('Supporting Data'!$BH$3=0,"//**Petroleum diesel:** The model assumes the state has no petroleum diesel production. ",_xlfn.CONCAT("//**Petroleum diesel:** The model assumes that exports represent ",'Supporting Data'!BO3,"% of the state's production.")))</f>
        <v>//**Petroleum diesel:** The model assumes that exports represent 80.03% of the state's production.</v>
      </c>
      <c r="S13" t="str">
        <f>_xlfn.CONCAT(IF('Supporting Data'!$BB$3=0,"//**Petroleum gasoline:** The model assumes the state has no petroleum gasoline production. ",_xlfn.CONCAT("//**Petroleum gasoline:** The model assumes that exports represent ",'Supporting Data'!BP3,"% of the state's production.")))</f>
        <v>//**Petroleum gasoline:** The model assumes that exports represent 81.75% of the state's production.</v>
      </c>
    </row>
    <row r="14" spans="1:20" x14ac:dyDescent="0.25">
      <c r="A14" t="s">
        <v>71</v>
      </c>
      <c r="B14" t="s">
        <v>100</v>
      </c>
      <c r="C14" t="s">
        <v>297</v>
      </c>
      <c r="D14" t="s">
        <v>100</v>
      </c>
      <c r="E14" t="s">
        <v>542</v>
      </c>
      <c r="F14" s="194">
        <v>0</v>
      </c>
      <c r="G14" s="194">
        <v>0.75</v>
      </c>
      <c r="H14" s="194">
        <v>0.01</v>
      </c>
      <c r="I14" s="88" t="s">
        <v>30</v>
      </c>
      <c r="J14" s="88" t="s">
        <v>1420</v>
      </c>
      <c r="K14" s="88" t="s">
        <v>2579</v>
      </c>
      <c r="L14" s="143"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207" t="s">
        <v>2580</v>
      </c>
      <c r="N14" s="88"/>
    </row>
    <row r="15" spans="1:20" x14ac:dyDescent="0.25">
      <c r="K15" s="58" t="s">
        <v>2581</v>
      </c>
      <c r="M15" s="58" t="s">
        <v>2582</v>
      </c>
    </row>
    <row r="16" spans="1:20" x14ac:dyDescent="0.25">
      <c r="A16" s="143" t="s">
        <v>4</v>
      </c>
      <c r="B16" s="143" t="s">
        <v>1606</v>
      </c>
      <c r="C16" t="s">
        <v>2629</v>
      </c>
      <c r="D16" s="143" t="s">
        <v>1607</v>
      </c>
      <c r="E16" t="s">
        <v>1608</v>
      </c>
      <c r="F16" s="194">
        <v>0</v>
      </c>
      <c r="G16" s="194">
        <v>1</v>
      </c>
      <c r="H16" s="194">
        <v>0.01</v>
      </c>
      <c r="I16" s="88" t="s">
        <v>1843</v>
      </c>
      <c r="J16" s="88" t="s">
        <v>2590</v>
      </c>
      <c r="K16"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not adopted ACC or ACC II.</v>
      </c>
      <c r="L16"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t="s">
        <v>2583</v>
      </c>
      <c r="N16" t="s">
        <v>2584</v>
      </c>
    </row>
    <row r="17" spans="1:13" ht="73.7" customHeight="1" x14ac:dyDescent="0.25">
      <c r="A17" t="s">
        <v>8</v>
      </c>
      <c r="B17" s="88" t="s">
        <v>2585</v>
      </c>
      <c r="C17" t="s">
        <v>1916</v>
      </c>
      <c r="F17" s="143">
        <v>0</v>
      </c>
      <c r="G17" s="143">
        <v>1000</v>
      </c>
      <c r="H17" s="198">
        <v>20</v>
      </c>
      <c r="I17" s="143" t="s">
        <v>1852</v>
      </c>
      <c r="J17" s="88" t="s">
        <v>1914</v>
      </c>
      <c r="K17" t="s">
        <v>2586</v>
      </c>
      <c r="L17" t="str">
        <f>M17&amp;K17</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M17" t="str">
        <f>_xlfn.CONCAT(IF('Supporting Data'!$CL$3="FALSE","**Description:** This setting caps the CES credit price. ",_xlfn.CONCAT("**Description:** The BAU scenario includes a CES alternative compliance payment of roughly ",'Supporting Data'!$CM$3," $/MWh.")))</f>
        <v xml:space="preserve">**Description:** This setting caps the CES credit price. </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F6B16B-47EC-421E-9341-908E0AC2FF1A}">
  <sheetPr>
    <tabColor rgb="FFFFCCFF"/>
  </sheetPr>
  <dimension ref="A1:CM54"/>
  <sheetViews>
    <sheetView workbookViewId="0"/>
  </sheetViews>
  <sheetFormatPr defaultRowHeight="15" x14ac:dyDescent="0.25"/>
  <cols>
    <col min="1" max="1" width="11.7109375" customWidth="1"/>
    <col min="2" max="2" width="16.28515625" customWidth="1"/>
    <col min="3" max="3" width="11.140625" style="131" bestFit="1" customWidth="1"/>
    <col min="4" max="4" width="11.140625" customWidth="1"/>
    <col min="6" max="6" width="17.85546875" style="131" customWidth="1"/>
    <col min="9" max="9" width="16" style="131" customWidth="1"/>
    <col min="10" max="10" width="21.140625" style="131" customWidth="1"/>
    <col min="11" max="11" width="16" customWidth="1"/>
    <col min="12" max="12" width="14.7109375" style="131" customWidth="1"/>
    <col min="19" max="19" width="8.7109375" style="131"/>
    <col min="35" max="35" width="8.7109375" style="131"/>
    <col min="39" max="39" width="8.7109375" style="131"/>
    <col min="40" max="40" width="10.5703125" bestFit="1" customWidth="1"/>
    <col min="41" max="41" width="8.7109375" style="131"/>
    <col min="43" max="43" width="13.85546875" customWidth="1"/>
    <col min="44" max="44" width="8.7109375" style="131"/>
    <col min="45" max="45" width="11.5703125" bestFit="1" customWidth="1"/>
    <col min="52" max="52" width="8.7109375" style="131"/>
    <col min="60" max="60" width="8.7109375" style="131"/>
    <col min="68" max="68" width="8.7109375" style="131"/>
    <col min="69" max="69" width="10.42578125" customWidth="1"/>
    <col min="70" max="70" width="11.42578125" customWidth="1"/>
    <col min="71" max="71" width="12.85546875" customWidth="1"/>
    <col min="72" max="72" width="12.7109375" customWidth="1"/>
    <col min="73" max="73" width="12.42578125" customWidth="1"/>
    <col min="74" max="74" width="11.28515625" customWidth="1"/>
    <col min="75" max="75" width="9.28515625" customWidth="1"/>
    <col min="77" max="77" width="9.85546875" customWidth="1"/>
    <col min="78" max="78" width="9.42578125" customWidth="1"/>
    <col min="83" max="84" width="10.85546875" customWidth="1"/>
    <col min="86" max="86" width="8.7109375" style="131"/>
  </cols>
  <sheetData>
    <row r="1" spans="1:91" x14ac:dyDescent="0.25">
      <c r="B1" s="255" t="s">
        <v>2475</v>
      </c>
      <c r="C1" s="255"/>
      <c r="D1" s="162"/>
      <c r="E1" s="163" t="s">
        <v>2476</v>
      </c>
      <c r="F1" s="164"/>
      <c r="H1" s="163" t="s">
        <v>2477</v>
      </c>
      <c r="J1" s="165" t="s">
        <v>2478</v>
      </c>
      <c r="K1" s="255" t="s">
        <v>2479</v>
      </c>
      <c r="L1" s="255"/>
      <c r="M1" s="255" t="s">
        <v>2480</v>
      </c>
      <c r="N1" s="255"/>
      <c r="O1" s="255"/>
      <c r="P1" s="255"/>
      <c r="Q1" s="255"/>
      <c r="R1" s="255"/>
      <c r="S1" s="255"/>
      <c r="T1" s="255" t="s">
        <v>2481</v>
      </c>
      <c r="U1" s="255"/>
      <c r="V1" s="255"/>
      <c r="W1" s="255"/>
      <c r="X1" s="255"/>
      <c r="Y1" s="255"/>
      <c r="Z1" s="255"/>
      <c r="AA1" s="255"/>
      <c r="AB1" s="255"/>
      <c r="AC1" s="255"/>
      <c r="AD1" s="255"/>
      <c r="AE1" s="255"/>
      <c r="AF1" s="255"/>
      <c r="AG1" s="255"/>
      <c r="AH1" s="255"/>
      <c r="AI1" s="256"/>
      <c r="AJ1" s="257" t="s">
        <v>2482</v>
      </c>
      <c r="AK1" s="257"/>
      <c r="AL1" s="257"/>
      <c r="AM1"/>
      <c r="AN1" s="254" t="s">
        <v>2483</v>
      </c>
      <c r="AO1" s="254"/>
      <c r="AQ1" t="s">
        <v>2484</v>
      </c>
      <c r="AS1" s="258" t="s">
        <v>2485</v>
      </c>
      <c r="AT1" s="259"/>
      <c r="AU1" s="259"/>
      <c r="AV1" s="259"/>
      <c r="AW1" s="259"/>
      <c r="AX1" s="259"/>
      <c r="AY1" s="259"/>
      <c r="AZ1" s="259"/>
      <c r="BA1" s="258" t="s">
        <v>2486</v>
      </c>
      <c r="BB1" s="259"/>
      <c r="BC1" s="259"/>
      <c r="BD1" s="259"/>
      <c r="BE1" s="259"/>
      <c r="BF1" s="259"/>
      <c r="BG1" s="259"/>
      <c r="BH1" s="259"/>
      <c r="BI1" s="260" t="s">
        <v>2487</v>
      </c>
      <c r="BJ1" s="261"/>
      <c r="BK1" s="261"/>
      <c r="BL1" s="261"/>
      <c r="BM1" s="261"/>
      <c r="BN1" s="261"/>
      <c r="BO1" s="261"/>
      <c r="BP1" s="261"/>
      <c r="BQ1" s="257" t="s">
        <v>2488</v>
      </c>
      <c r="BR1" s="257"/>
      <c r="BS1" s="257"/>
      <c r="BT1" s="257"/>
      <c r="BU1" s="257"/>
      <c r="BV1" s="257"/>
      <c r="BW1" s="257"/>
      <c r="BX1" s="257"/>
      <c r="BY1" s="257"/>
      <c r="BZ1" s="257"/>
      <c r="CA1" s="257"/>
      <c r="CB1" s="257"/>
      <c r="CC1" s="257"/>
      <c r="CD1" s="257"/>
      <c r="CE1" s="257"/>
      <c r="CF1" s="257"/>
      <c r="CG1" s="257"/>
      <c r="CH1" s="257"/>
      <c r="CI1" s="262" t="s">
        <v>2489</v>
      </c>
      <c r="CJ1" s="263"/>
      <c r="CK1" s="264"/>
      <c r="CL1" s="38" t="s">
        <v>2490</v>
      </c>
    </row>
    <row r="2" spans="1:91" s="146" customFormat="1" ht="59.1" customHeight="1" thickBot="1" x14ac:dyDescent="0.3">
      <c r="A2" s="65"/>
      <c r="B2" s="166" t="s">
        <v>2491</v>
      </c>
      <c r="C2" s="167" t="s">
        <v>2492</v>
      </c>
      <c r="D2" s="65" t="s">
        <v>2493</v>
      </c>
      <c r="E2" s="65" t="s">
        <v>2494</v>
      </c>
      <c r="F2" s="167" t="s">
        <v>2495</v>
      </c>
      <c r="G2" s="65" t="s">
        <v>2496</v>
      </c>
      <c r="H2" s="65" t="s">
        <v>2497</v>
      </c>
      <c r="I2" s="167" t="s">
        <v>2498</v>
      </c>
      <c r="J2" s="167" t="s">
        <v>2499</v>
      </c>
      <c r="K2" s="168" t="s">
        <v>2500</v>
      </c>
      <c r="L2" s="169" t="s">
        <v>2501</v>
      </c>
      <c r="M2" s="170" t="s">
        <v>2502</v>
      </c>
      <c r="N2" s="170" t="s">
        <v>2503</v>
      </c>
      <c r="O2" s="170" t="s">
        <v>2504</v>
      </c>
      <c r="P2" s="170" t="s">
        <v>2505</v>
      </c>
      <c r="Q2" s="170" t="s">
        <v>2506</v>
      </c>
      <c r="R2" s="170" t="s">
        <v>2507</v>
      </c>
      <c r="S2" s="171" t="s">
        <v>2508</v>
      </c>
      <c r="T2" s="172" t="s">
        <v>2509</v>
      </c>
      <c r="U2" s="172" t="s">
        <v>2510</v>
      </c>
      <c r="V2" s="172" t="s">
        <v>2511</v>
      </c>
      <c r="W2" s="172" t="s">
        <v>2512</v>
      </c>
      <c r="X2" s="172" t="s">
        <v>2513</v>
      </c>
      <c r="Y2" s="172" t="s">
        <v>2514</v>
      </c>
      <c r="Z2" s="172" t="s">
        <v>2515</v>
      </c>
      <c r="AA2" s="172" t="s">
        <v>2516</v>
      </c>
      <c r="AB2" s="172" t="s">
        <v>2517</v>
      </c>
      <c r="AC2" s="172" t="s">
        <v>2518</v>
      </c>
      <c r="AD2" s="172" t="s">
        <v>2519</v>
      </c>
      <c r="AE2" s="172" t="s">
        <v>2520</v>
      </c>
      <c r="AF2" s="172" t="s">
        <v>2521</v>
      </c>
      <c r="AG2" s="172" t="s">
        <v>2522</v>
      </c>
      <c r="AH2" s="172" t="s">
        <v>2523</v>
      </c>
      <c r="AI2" s="173" t="s">
        <v>2524</v>
      </c>
      <c r="AJ2" s="146">
        <v>2021</v>
      </c>
      <c r="AK2" s="146">
        <v>2030</v>
      </c>
      <c r="AL2" s="146">
        <v>2050</v>
      </c>
      <c r="AM2" s="174" t="s">
        <v>2525</v>
      </c>
      <c r="AN2" s="175" t="s">
        <v>2526</v>
      </c>
      <c r="AO2" s="167" t="s">
        <v>2527</v>
      </c>
      <c r="AP2" s="176" t="s">
        <v>2528</v>
      </c>
      <c r="AQ2" s="176" t="s">
        <v>2529</v>
      </c>
      <c r="AR2" s="174" t="s">
        <v>2530</v>
      </c>
      <c r="AS2" s="177" t="s">
        <v>708</v>
      </c>
      <c r="AT2" s="177" t="s">
        <v>447</v>
      </c>
      <c r="AU2" s="177" t="s">
        <v>2531</v>
      </c>
      <c r="AV2" s="177" t="s">
        <v>716</v>
      </c>
      <c r="AW2" s="177" t="s">
        <v>709</v>
      </c>
      <c r="AX2" s="177" t="s">
        <v>46</v>
      </c>
      <c r="AY2" s="177" t="s">
        <v>54</v>
      </c>
      <c r="AZ2" s="178" t="s">
        <v>53</v>
      </c>
      <c r="BA2" s="177" t="s">
        <v>708</v>
      </c>
      <c r="BB2" s="177" t="s">
        <v>447</v>
      </c>
      <c r="BC2" s="177" t="s">
        <v>2531</v>
      </c>
      <c r="BD2" s="177" t="s">
        <v>716</v>
      </c>
      <c r="BE2" s="177" t="s">
        <v>709</v>
      </c>
      <c r="BF2" s="177" t="s">
        <v>46</v>
      </c>
      <c r="BG2" s="177" t="s">
        <v>54</v>
      </c>
      <c r="BH2" s="178" t="s">
        <v>53</v>
      </c>
      <c r="BI2" s="177" t="s">
        <v>708</v>
      </c>
      <c r="BJ2" s="177" t="s">
        <v>447</v>
      </c>
      <c r="BK2" s="177" t="s">
        <v>2531</v>
      </c>
      <c r="BL2" s="177" t="s">
        <v>716</v>
      </c>
      <c r="BM2" s="177" t="s">
        <v>709</v>
      </c>
      <c r="BN2" s="177" t="s">
        <v>46</v>
      </c>
      <c r="BO2" s="177" t="s">
        <v>54</v>
      </c>
      <c r="BP2" s="178" t="s">
        <v>53</v>
      </c>
      <c r="BQ2" s="65" t="s">
        <v>2532</v>
      </c>
      <c r="BR2" s="65" t="s">
        <v>2533</v>
      </c>
      <c r="BS2" s="65" t="s">
        <v>2534</v>
      </c>
      <c r="BT2" s="65" t="s">
        <v>2535</v>
      </c>
      <c r="BU2" s="65" t="s">
        <v>2536</v>
      </c>
      <c r="BV2" s="65" t="s">
        <v>2537</v>
      </c>
      <c r="BW2" s="65" t="s">
        <v>2538</v>
      </c>
      <c r="BX2" s="65" t="s">
        <v>2539</v>
      </c>
      <c r="BY2" s="65" t="s">
        <v>2540</v>
      </c>
      <c r="BZ2" s="65" t="s">
        <v>2541</v>
      </c>
      <c r="CA2" s="65" t="s">
        <v>2542</v>
      </c>
      <c r="CB2" s="65" t="s">
        <v>2543</v>
      </c>
      <c r="CC2" s="65" t="s">
        <v>2544</v>
      </c>
      <c r="CD2" s="65" t="s">
        <v>2545</v>
      </c>
      <c r="CE2" s="65" t="s">
        <v>2546</v>
      </c>
      <c r="CF2" s="65" t="s">
        <v>2547</v>
      </c>
      <c r="CG2" s="65" t="s">
        <v>2548</v>
      </c>
      <c r="CH2" s="167" t="s">
        <v>2549</v>
      </c>
      <c r="CI2" s="179" t="s">
        <v>2550</v>
      </c>
      <c r="CJ2" s="180" t="s">
        <v>2551</v>
      </c>
      <c r="CK2" s="181" t="s">
        <v>2552</v>
      </c>
      <c r="CL2" s="146" t="s">
        <v>2553</v>
      </c>
      <c r="CM2" s="65" t="s">
        <v>2554</v>
      </c>
    </row>
    <row r="3" spans="1:91" s="58" customFormat="1" x14ac:dyDescent="0.25">
      <c r="A3" s="182" t="str">
        <f>About!$C$2</f>
        <v>Illinois</v>
      </c>
      <c r="B3" s="183">
        <f>ROUND(SUMIFS(B$4:B$54, $A$4:$A$54, $A$3),0)</f>
        <v>68673</v>
      </c>
      <c r="C3" s="184">
        <f t="shared" ref="C3" si="0">ROUND(SUMIFS(C$4:C$54, $A$4:$A$54, $A$3),0)</f>
        <v>69</v>
      </c>
      <c r="D3" s="183">
        <f>SUMIFS(D$4:D$54, $A$4:$A$54, $A$3)</f>
        <v>52802</v>
      </c>
      <c r="E3" s="183">
        <f>SUMIFS(E$4:E$54, $A$4:$A$54, $A$3)</f>
        <v>0</v>
      </c>
      <c r="F3" s="134">
        <f>ROUND(SUMIFS(F$4:F$54,$A$4:$A$54,$A$3)*100,0)</f>
        <v>-100</v>
      </c>
      <c r="G3" s="58">
        <f>SUMIFS(G$4:G$54, $A$4:$A$54, $A$3)</f>
        <v>40457236</v>
      </c>
      <c r="H3" s="58">
        <f>SUMIFS(H$4:H$54, $A$4:$A$54, $A$3)</f>
        <v>34602295</v>
      </c>
      <c r="I3" s="134">
        <f>ROUND(SUMIFS(I$4:I$54,$A$4:$A$54,$A$3)*100,0)</f>
        <v>-14</v>
      </c>
      <c r="J3" s="134">
        <f>ROUND(SUMIFS(J$4:J$54, $A$4:$A$54, $A$3),0)</f>
        <v>9459</v>
      </c>
      <c r="K3" s="58">
        <f t="shared" ref="K3:AI3" si="1">ROUND(SUMIFS(K$4:K$54, $A$4:$A$54, $A$3),0)</f>
        <v>3442</v>
      </c>
      <c r="L3" s="134">
        <f t="shared" si="1"/>
        <v>4524</v>
      </c>
      <c r="M3" s="58">
        <f t="shared" si="1"/>
        <v>6400</v>
      </c>
      <c r="N3" s="58">
        <f t="shared" si="1"/>
        <v>3550</v>
      </c>
      <c r="O3" s="58">
        <f t="shared" si="1"/>
        <v>0</v>
      </c>
      <c r="P3" s="58">
        <f t="shared" si="1"/>
        <v>0</v>
      </c>
      <c r="Q3" s="58">
        <f t="shared" si="1"/>
        <v>0</v>
      </c>
      <c r="R3" s="58">
        <f t="shared" si="1"/>
        <v>10700</v>
      </c>
      <c r="S3" s="134">
        <f t="shared" si="1"/>
        <v>0</v>
      </c>
      <c r="T3" s="58">
        <f t="shared" si="1"/>
        <v>10174</v>
      </c>
      <c r="U3" s="58">
        <f t="shared" si="1"/>
        <v>3574</v>
      </c>
      <c r="V3" s="58">
        <f t="shared" si="1"/>
        <v>11582</v>
      </c>
      <c r="W3" s="58">
        <f t="shared" si="1"/>
        <v>33</v>
      </c>
      <c r="X3" s="58">
        <f t="shared" si="1"/>
        <v>5229</v>
      </c>
      <c r="Y3" s="58">
        <f t="shared" si="1"/>
        <v>42</v>
      </c>
      <c r="Z3" s="58">
        <f t="shared" si="1"/>
        <v>0</v>
      </c>
      <c r="AA3" s="58">
        <f t="shared" si="1"/>
        <v>88</v>
      </c>
      <c r="AB3" s="58">
        <f t="shared" si="1"/>
        <v>0</v>
      </c>
      <c r="AC3" s="58">
        <f t="shared" si="1"/>
        <v>659</v>
      </c>
      <c r="AD3" s="58">
        <f t="shared" si="1"/>
        <v>11892</v>
      </c>
      <c r="AE3" s="58">
        <f t="shared" si="1"/>
        <v>0</v>
      </c>
      <c r="AF3" s="58">
        <f t="shared" si="1"/>
        <v>0</v>
      </c>
      <c r="AG3" s="58">
        <f t="shared" si="1"/>
        <v>0</v>
      </c>
      <c r="AH3" s="58">
        <f t="shared" si="1"/>
        <v>0</v>
      </c>
      <c r="AI3" s="134">
        <f t="shared" si="1"/>
        <v>0</v>
      </c>
      <c r="AJ3" s="58">
        <f>ROUND(SUMIFS(AJ$4:AJ$54,$A$4:$A$54,$A$3)*100,0)</f>
        <v>71</v>
      </c>
      <c r="AK3" s="58">
        <f t="shared" ref="AK3:AL3" si="2">ROUND(SUMIFS(AK$4:AK$54,$A$4:$A$54,$A$3)*100,0)</f>
        <v>93</v>
      </c>
      <c r="AL3" s="58">
        <f t="shared" si="2"/>
        <v>100</v>
      </c>
      <c r="AM3" s="58">
        <f>SUMIFS(AM$4:AM$54, $A$4:$A$54, $A$3)</f>
        <v>1</v>
      </c>
      <c r="AN3" s="58">
        <f t="shared" ref="AN3:AQ3" si="3">SUMIFS(AN$4:AN$54, $A$4:$A$54, $A$3)</f>
        <v>0</v>
      </c>
      <c r="AO3" s="134">
        <f t="shared" si="3"/>
        <v>0</v>
      </c>
      <c r="AP3" s="134">
        <f t="shared" si="3"/>
        <v>2251</v>
      </c>
      <c r="AQ3" s="134">
        <f t="shared" si="3"/>
        <v>12516863</v>
      </c>
      <c r="AR3" s="134">
        <f>ROUND(SUMIFS(AR$4:AR$54,$A$4:$A$54,$A$3),2)</f>
        <v>17.98</v>
      </c>
      <c r="AS3" s="58">
        <f>SUMIFS(AS$4:AS$54, $A$4:$A$54, $A$3)</f>
        <v>48044585000000</v>
      </c>
      <c r="AT3" s="58">
        <f t="shared" ref="AT3:BH3" si="4">SUMIFS(AT$4:AT$54, $A$4:$A$54, $A$3)</f>
        <v>462623653961154</v>
      </c>
      <c r="AU3" s="58">
        <f t="shared" si="4"/>
        <v>16599279669050.801</v>
      </c>
      <c r="AV3" s="58">
        <f t="shared" si="4"/>
        <v>111072071198079</v>
      </c>
      <c r="AW3" s="58">
        <f t="shared" si="4"/>
        <v>624173403723381</v>
      </c>
      <c r="AX3" s="58">
        <f t="shared" si="4"/>
        <v>0</v>
      </c>
      <c r="AY3" s="58">
        <f t="shared" si="4"/>
        <v>511714473125996</v>
      </c>
      <c r="AZ3" s="58">
        <f t="shared" si="4"/>
        <v>1036386255916730</v>
      </c>
      <c r="BA3" s="58">
        <f t="shared" si="4"/>
        <v>50913262712159.398</v>
      </c>
      <c r="BB3" s="58">
        <f t="shared" si="4"/>
        <v>944481216942459</v>
      </c>
      <c r="BC3" s="58">
        <f t="shared" si="4"/>
        <v>26993931907905.699</v>
      </c>
      <c r="BD3" s="58">
        <f t="shared" si="4"/>
        <v>151701502758254</v>
      </c>
      <c r="BE3" s="58">
        <f t="shared" si="4"/>
        <v>613024925192508</v>
      </c>
      <c r="BF3" s="58">
        <f t="shared" si="4"/>
        <v>2386849632594.6001</v>
      </c>
      <c r="BG3" s="58">
        <f t="shared" si="4"/>
        <v>639364826547338</v>
      </c>
      <c r="BH3" s="58">
        <f t="shared" si="4"/>
        <v>1267688137066970</v>
      </c>
      <c r="BI3" s="58">
        <f>ROUND(SUMIFS(BI$4:BI$54,$A$4:$A$54,$A$3),2)</f>
        <v>94.37</v>
      </c>
      <c r="BJ3" s="58">
        <f t="shared" ref="BJ3:BP3" si="5">ROUND(SUMIFS(BJ$4:BJ$54,$A$4:$A$54,$A$3),2)</f>
        <v>48.98</v>
      </c>
      <c r="BK3" s="58">
        <f t="shared" si="5"/>
        <v>61.49</v>
      </c>
      <c r="BL3" s="58">
        <f t="shared" si="5"/>
        <v>73.22</v>
      </c>
      <c r="BM3" s="58">
        <f t="shared" si="5"/>
        <v>101.82</v>
      </c>
      <c r="BN3" s="58">
        <f t="shared" si="5"/>
        <v>0</v>
      </c>
      <c r="BO3" s="58">
        <f t="shared" si="5"/>
        <v>80.03</v>
      </c>
      <c r="BP3" s="134">
        <f t="shared" si="5"/>
        <v>81.75</v>
      </c>
      <c r="BQ3" s="134">
        <f t="shared" ref="BQ3:BR3" si="6">ROUND(SUMIFS(BQ$4:BQ$54,$A$4:$A$54,$A$3)*100,0)</f>
        <v>3</v>
      </c>
      <c r="BR3" s="134">
        <f t="shared" si="6"/>
        <v>3</v>
      </c>
      <c r="BS3" s="134">
        <f>ROUND(SUMIFS(BS$4:BS$54,$A$4:$A$54,$A$3)*100,0)</f>
        <v>33</v>
      </c>
      <c r="BT3" s="134">
        <f>ROUND(SUMIFS(BT$4:BT$54,$A$4:$A$54,$A$3)*100,0)</f>
        <v>30</v>
      </c>
      <c r="BU3" s="134">
        <f t="shared" ref="BU3:CH3" si="7">ROUND(SUMIFS(BU$4:BU$54,$A$4:$A$54,$A$3)*100,0)</f>
        <v>60</v>
      </c>
      <c r="BV3" s="134">
        <f t="shared" si="7"/>
        <v>71</v>
      </c>
      <c r="BW3" s="134">
        <f t="shared" si="7"/>
        <v>8</v>
      </c>
      <c r="BX3" s="134">
        <f t="shared" si="7"/>
        <v>11</v>
      </c>
      <c r="BY3" s="134">
        <f t="shared" si="7"/>
        <v>30</v>
      </c>
      <c r="BZ3" s="134">
        <f>ROUND(SUMIFS(BZ$4:BZ$54,$A$4:$A$54,$A$3)*100,0)</f>
        <v>29</v>
      </c>
      <c r="CA3" s="134">
        <f>ROUND(SUMIFS(CA$4:CA$54,$A$4:$A$54,$A$3)*100,0)</f>
        <v>100</v>
      </c>
      <c r="CB3" s="134">
        <f>ROUND(SUMIFS(CB$4:CB$54,$A$4:$A$54,$A$3)*100,0)</f>
        <v>100</v>
      </c>
      <c r="CC3" s="134">
        <f t="shared" si="7"/>
        <v>8</v>
      </c>
      <c r="CD3" s="134">
        <f t="shared" si="7"/>
        <v>11</v>
      </c>
      <c r="CE3" s="134">
        <f t="shared" si="7"/>
        <v>30</v>
      </c>
      <c r="CF3" s="134">
        <f t="shared" si="7"/>
        <v>29</v>
      </c>
      <c r="CG3" s="134">
        <f t="shared" si="7"/>
        <v>100</v>
      </c>
      <c r="CH3" s="134">
        <f t="shared" si="7"/>
        <v>100</v>
      </c>
      <c r="CI3" s="58">
        <f>SUMIFS(CI$4:CI$54, $A$4:$A$54, $A$3)</f>
        <v>0</v>
      </c>
      <c r="CJ3" s="58">
        <f t="shared" ref="CJ3:CK3" si="8">SUMIFS(CJ$4:CJ$54, $A$4:$A$54, $A$3)</f>
        <v>0</v>
      </c>
      <c r="CK3" s="58">
        <f t="shared" si="8"/>
        <v>0</v>
      </c>
      <c r="CL3" s="58" t="str">
        <f>_xlfn.XLOOKUP($A$3,A4:A54,CL4:CL54,0,0,1)</f>
        <v>FALSE</v>
      </c>
      <c r="CM3" s="58">
        <f>SUMIFS(CM$4:CM$54, $A$4:$A$54, $A$3)</f>
        <v>0</v>
      </c>
    </row>
    <row r="4" spans="1:91" x14ac:dyDescent="0.25">
      <c r="A4" t="s">
        <v>2320</v>
      </c>
      <c r="B4" s="34">
        <v>0</v>
      </c>
      <c r="C4" s="185">
        <f>B4/1000</f>
        <v>0</v>
      </c>
      <c r="D4" s="120">
        <v>0</v>
      </c>
      <c r="E4">
        <v>0</v>
      </c>
      <c r="F4" s="131">
        <f>IFERROR(($E4/$D4) - 1, 0)</f>
        <v>0</v>
      </c>
      <c r="G4" s="186">
        <v>0</v>
      </c>
      <c r="H4">
        <v>0</v>
      </c>
      <c r="I4" s="131">
        <f>IFERROR(($H4/$G4)-1,0)</f>
        <v>0</v>
      </c>
      <c r="J4" s="131">
        <v>420.624922029</v>
      </c>
      <c r="K4">
        <v>153.06936209200001</v>
      </c>
      <c r="L4" s="131">
        <v>201.186439869</v>
      </c>
      <c r="M4">
        <v>0</v>
      </c>
      <c r="N4">
        <v>0</v>
      </c>
      <c r="O4">
        <v>0</v>
      </c>
      <c r="P4">
        <v>0</v>
      </c>
      <c r="Q4">
        <v>0</v>
      </c>
      <c r="R4">
        <v>0</v>
      </c>
      <c r="S4" s="131">
        <v>0</v>
      </c>
      <c r="T4">
        <v>47.800000000000004</v>
      </c>
      <c r="U4">
        <v>477.20000000000005</v>
      </c>
      <c r="V4">
        <v>0</v>
      </c>
      <c r="W4">
        <v>425.4</v>
      </c>
      <c r="X4">
        <v>61</v>
      </c>
      <c r="Y4">
        <v>0</v>
      </c>
      <c r="Z4">
        <v>0</v>
      </c>
      <c r="AA4">
        <v>0</v>
      </c>
      <c r="AB4">
        <v>0</v>
      </c>
      <c r="AC4">
        <v>694.69999999999891</v>
      </c>
      <c r="AD4">
        <v>785.19999999999993</v>
      </c>
      <c r="AE4">
        <v>75</v>
      </c>
      <c r="AF4">
        <v>0</v>
      </c>
      <c r="AG4">
        <v>0</v>
      </c>
      <c r="AH4">
        <v>0</v>
      </c>
      <c r="AI4" s="131">
        <v>0</v>
      </c>
      <c r="AJ4" s="187">
        <v>0.25605600000000001</v>
      </c>
      <c r="AK4" s="188">
        <v>0.25605600000000001</v>
      </c>
      <c r="AL4" s="188">
        <v>0.25605600000000001</v>
      </c>
      <c r="AM4" s="164">
        <v>0</v>
      </c>
      <c r="AN4" s="189">
        <v>0</v>
      </c>
      <c r="AO4" s="190">
        <v>0</v>
      </c>
      <c r="AP4">
        <v>81</v>
      </c>
      <c r="AQ4">
        <v>733536</v>
      </c>
      <c r="AR4" s="131">
        <f>$AP4/($AQ4/100000)</f>
        <v>11.042402826855124</v>
      </c>
      <c r="AS4">
        <v>0</v>
      </c>
      <c r="AT4">
        <v>0</v>
      </c>
      <c r="AU4">
        <v>16662028932394.301</v>
      </c>
      <c r="AV4">
        <v>65669313126760.5</v>
      </c>
      <c r="AW4">
        <v>0</v>
      </c>
      <c r="AX4">
        <v>0</v>
      </c>
      <c r="AY4">
        <v>0</v>
      </c>
      <c r="AZ4" s="131">
        <v>123581068315118</v>
      </c>
      <c r="BA4">
        <v>985029102555240</v>
      </c>
      <c r="BB4">
        <v>19171596701244.102</v>
      </c>
      <c r="BC4">
        <v>15471733556780.6</v>
      </c>
      <c r="BD4">
        <v>56020449481944.602</v>
      </c>
      <c r="BE4">
        <v>12633681206114.699</v>
      </c>
      <c r="BF4">
        <v>324781704984725</v>
      </c>
      <c r="BG4">
        <v>73371716298245</v>
      </c>
      <c r="BH4" s="131">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131">
        <f>IFERROR($AZ4/$BH4,0)*100</f>
        <v>71.289903280911531</v>
      </c>
      <c r="BQ4" s="188">
        <v>6.8524148269979837E-2</v>
      </c>
      <c r="BR4" s="188">
        <v>6.210065353833736E-2</v>
      </c>
      <c r="BS4" s="188">
        <v>0.28467688522687823</v>
      </c>
      <c r="BT4" s="188">
        <v>0.25560039503346799</v>
      </c>
      <c r="BU4" s="188">
        <v>0.273667327610779</v>
      </c>
      <c r="BV4" s="188">
        <v>0.37469110372694958</v>
      </c>
      <c r="BW4" s="188">
        <v>5.9503822671797428E-2</v>
      </c>
      <c r="BX4" s="188">
        <v>0.10054067064808749</v>
      </c>
      <c r="BY4" s="188">
        <v>0.27923582562443172</v>
      </c>
      <c r="BZ4" s="188">
        <v>0.26232587030922982</v>
      </c>
      <c r="CA4" s="188">
        <v>1</v>
      </c>
      <c r="CB4" s="188">
        <v>1</v>
      </c>
      <c r="CC4" s="188">
        <v>5.9503822671797463E-2</v>
      </c>
      <c r="CD4" s="188">
        <v>0.10054067064808786</v>
      </c>
      <c r="CE4" s="188">
        <v>0.27923582562443222</v>
      </c>
      <c r="CF4" s="188">
        <v>0.26232587030923121</v>
      </c>
      <c r="CG4" s="188">
        <v>1</v>
      </c>
      <c r="CH4" s="191">
        <v>1</v>
      </c>
      <c r="CI4" s="192">
        <v>0</v>
      </c>
      <c r="CJ4">
        <v>0</v>
      </c>
      <c r="CK4" s="131">
        <v>0</v>
      </c>
      <c r="CL4" t="str">
        <f>IF(CM4=0,"FALSE","TRUE")</f>
        <v>FALSE</v>
      </c>
      <c r="CM4">
        <v>0</v>
      </c>
    </row>
    <row r="5" spans="1:91" x14ac:dyDescent="0.25">
      <c r="A5" t="s">
        <v>2321</v>
      </c>
      <c r="B5" s="34">
        <v>121652.039466667</v>
      </c>
      <c r="C5" s="185">
        <f t="shared" ref="C5:C54" si="9">B5/1000</f>
        <v>121.65203946666701</v>
      </c>
      <c r="D5" s="120">
        <v>0</v>
      </c>
      <c r="E5">
        <v>0</v>
      </c>
      <c r="F5" s="131">
        <f t="shared" ref="F5:F54" si="10">IFERROR(($E5/$D5) - 1, 0)</f>
        <v>0</v>
      </c>
      <c r="G5" s="186">
        <v>44550279</v>
      </c>
      <c r="H5">
        <v>47230739</v>
      </c>
      <c r="I5" s="131">
        <f t="shared" ref="I5:I54" si="11">IFERROR(($H5/$G5)-1,0)</f>
        <v>6.0167075496878386E-2</v>
      </c>
      <c r="J5" s="131">
        <v>5932.9171933309999</v>
      </c>
      <c r="K5">
        <v>2159.0443232590001</v>
      </c>
      <c r="L5" s="131">
        <v>2837.736010522</v>
      </c>
      <c r="M5">
        <v>0</v>
      </c>
      <c r="N5">
        <v>1550</v>
      </c>
      <c r="O5">
        <v>0</v>
      </c>
      <c r="P5">
        <v>0</v>
      </c>
      <c r="Q5">
        <v>0</v>
      </c>
      <c r="R5">
        <v>50</v>
      </c>
      <c r="S5" s="131">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131">
        <v>0</v>
      </c>
      <c r="AJ5" s="187">
        <v>0.40325100000000003</v>
      </c>
      <c r="AK5" s="188">
        <v>0.40325100000000003</v>
      </c>
      <c r="AL5" s="188">
        <v>0.40325100000000003</v>
      </c>
      <c r="AM5" s="164">
        <v>0</v>
      </c>
      <c r="AN5" s="189">
        <v>0</v>
      </c>
      <c r="AO5" s="190">
        <v>0</v>
      </c>
      <c r="AP5">
        <v>480</v>
      </c>
      <c r="AQ5" s="193">
        <v>5143033</v>
      </c>
      <c r="AR5" s="131">
        <f t="shared" ref="AR5:AR54" si="12">$AP5/($AQ5/100000)</f>
        <v>9.3330141960979063</v>
      </c>
      <c r="AS5">
        <v>27155635000000</v>
      </c>
      <c r="AT5">
        <v>5059944575163</v>
      </c>
      <c r="AU5">
        <v>0</v>
      </c>
      <c r="AV5">
        <v>0</v>
      </c>
      <c r="AW5">
        <v>76619246504258.594</v>
      </c>
      <c r="AX5">
        <v>0</v>
      </c>
      <c r="AY5">
        <v>0</v>
      </c>
      <c r="AZ5" s="131">
        <v>0</v>
      </c>
      <c r="BA5">
        <v>28777061532959.602</v>
      </c>
      <c r="BB5">
        <v>290930930237375</v>
      </c>
      <c r="BC5">
        <v>5488073861132.6104</v>
      </c>
      <c r="BD5">
        <v>29520178386628.102</v>
      </c>
      <c r="BE5">
        <v>88177522699640</v>
      </c>
      <c r="BF5">
        <v>139449382056794</v>
      </c>
      <c r="BG5">
        <v>94233094924585.594</v>
      </c>
      <c r="BH5" s="131">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131">
        <f t="shared" ref="BP5:BP54" si="20">IFERROR($AZ5/$BH5,0)*100</f>
        <v>0</v>
      </c>
      <c r="BQ5" s="188">
        <v>8.5789391626109657E-2</v>
      </c>
      <c r="BR5" s="188">
        <v>0.11229566953574503</v>
      </c>
      <c r="BS5" s="188">
        <v>0.59595277548008685</v>
      </c>
      <c r="BT5" s="188">
        <v>0.57754600075119744</v>
      </c>
      <c r="BU5" s="188">
        <v>0.66876054265908991</v>
      </c>
      <c r="BV5" s="188">
        <v>0.77454566785785572</v>
      </c>
      <c r="BW5" s="188">
        <v>0.3068028798736584</v>
      </c>
      <c r="BX5" s="188">
        <v>0.411480131701147</v>
      </c>
      <c r="BY5" s="188">
        <v>0.68501844803566325</v>
      </c>
      <c r="BZ5" s="188">
        <v>0.67974705962824589</v>
      </c>
      <c r="CA5" s="188">
        <v>1</v>
      </c>
      <c r="CB5" s="188">
        <v>1</v>
      </c>
      <c r="CC5" s="188">
        <v>0.30679662407504193</v>
      </c>
      <c r="CD5" s="188">
        <v>0.41087332831568268</v>
      </c>
      <c r="CE5" s="188">
        <v>0.68501210117746303</v>
      </c>
      <c r="CF5" s="188">
        <v>0.67919526509404216</v>
      </c>
      <c r="CG5" s="188">
        <v>1</v>
      </c>
      <c r="CH5" s="191">
        <v>1</v>
      </c>
      <c r="CI5" s="192">
        <v>0</v>
      </c>
      <c r="CJ5">
        <v>0</v>
      </c>
      <c r="CK5" s="131">
        <v>0</v>
      </c>
      <c r="CL5" t="str">
        <f t="shared" ref="CL5:CL54" si="21">IF(CM5=0,"FALSE","TRUE")</f>
        <v>FALSE</v>
      </c>
      <c r="CM5">
        <v>0</v>
      </c>
    </row>
    <row r="6" spans="1:91" x14ac:dyDescent="0.25">
      <c r="A6" t="s">
        <v>2322</v>
      </c>
      <c r="B6" s="34">
        <v>68319.005066666999</v>
      </c>
      <c r="C6" s="185">
        <f t="shared" si="9"/>
        <v>68.319005066667003</v>
      </c>
      <c r="D6" s="120">
        <v>0</v>
      </c>
      <c r="E6">
        <v>0</v>
      </c>
      <c r="F6" s="131">
        <f t="shared" si="10"/>
        <v>0</v>
      </c>
      <c r="G6" s="186">
        <v>3387482</v>
      </c>
      <c r="H6">
        <v>8613908</v>
      </c>
      <c r="I6" s="131">
        <f t="shared" si="11"/>
        <v>1.5428645820110631</v>
      </c>
      <c r="J6" s="131">
        <v>5016.7880958340002</v>
      </c>
      <c r="K6">
        <v>1825.6563350460001</v>
      </c>
      <c r="L6" s="131">
        <v>2399.5481097749998</v>
      </c>
      <c r="M6">
        <v>2150</v>
      </c>
      <c r="N6">
        <v>500</v>
      </c>
      <c r="O6">
        <v>0</v>
      </c>
      <c r="P6">
        <v>0</v>
      </c>
      <c r="Q6">
        <v>0</v>
      </c>
      <c r="R6">
        <v>0</v>
      </c>
      <c r="S6" s="131">
        <v>0</v>
      </c>
      <c r="T6">
        <v>5163.3999999999996</v>
      </c>
      <c r="U6">
        <v>4609.8</v>
      </c>
      <c r="V6">
        <v>1817.8</v>
      </c>
      <c r="W6">
        <v>1265.8</v>
      </c>
      <c r="X6">
        <v>0</v>
      </c>
      <c r="Y6">
        <v>102.2</v>
      </c>
      <c r="Z6">
        <v>0</v>
      </c>
      <c r="AA6">
        <v>16.800000000000008</v>
      </c>
      <c r="AB6">
        <v>0</v>
      </c>
      <c r="AC6">
        <v>9</v>
      </c>
      <c r="AD6">
        <v>1493.6</v>
      </c>
      <c r="AE6">
        <v>0</v>
      </c>
      <c r="AF6">
        <v>0</v>
      </c>
      <c r="AG6">
        <v>0</v>
      </c>
      <c r="AH6">
        <v>0</v>
      </c>
      <c r="AI6" s="131">
        <v>0</v>
      </c>
      <c r="AJ6" s="187">
        <v>0.287796</v>
      </c>
      <c r="AK6" s="188">
        <v>0.287796</v>
      </c>
      <c r="AL6" s="188">
        <v>0.287796</v>
      </c>
      <c r="AM6" s="164">
        <v>0</v>
      </c>
      <c r="AN6" s="189">
        <v>0</v>
      </c>
      <c r="AO6" s="190">
        <v>0</v>
      </c>
      <c r="AP6">
        <v>412</v>
      </c>
      <c r="AQ6" s="193">
        <v>3089060</v>
      </c>
      <c r="AR6" s="131">
        <f t="shared" si="12"/>
        <v>13.337390662531645</v>
      </c>
      <c r="AS6">
        <v>27155635000000</v>
      </c>
      <c r="AT6">
        <v>0</v>
      </c>
      <c r="AU6">
        <v>0</v>
      </c>
      <c r="AV6">
        <v>0</v>
      </c>
      <c r="AW6">
        <v>44661854438171.203</v>
      </c>
      <c r="AX6">
        <v>162908552000000</v>
      </c>
      <c r="AY6">
        <v>0</v>
      </c>
      <c r="AZ6" s="131">
        <v>0</v>
      </c>
      <c r="BA6">
        <v>28777061532959.602</v>
      </c>
      <c r="BB6">
        <v>0</v>
      </c>
      <c r="BC6">
        <v>3380361773601.2798</v>
      </c>
      <c r="BD6">
        <v>18182860707245.301</v>
      </c>
      <c r="BE6">
        <v>54312666805691.898</v>
      </c>
      <c r="BF6">
        <v>576325283662511</v>
      </c>
      <c r="BG6">
        <v>58042577405376</v>
      </c>
      <c r="BH6" s="131">
        <v>40219380721322.398</v>
      </c>
      <c r="BI6">
        <f t="shared" si="13"/>
        <v>94.365559071754035</v>
      </c>
      <c r="BJ6">
        <f t="shared" si="14"/>
        <v>0</v>
      </c>
      <c r="BK6">
        <f t="shared" si="15"/>
        <v>0</v>
      </c>
      <c r="BL6">
        <f t="shared" si="16"/>
        <v>0</v>
      </c>
      <c r="BM6">
        <f t="shared" si="17"/>
        <v>82.231009937244863</v>
      </c>
      <c r="BN6">
        <f t="shared" si="18"/>
        <v>28.266771668375608</v>
      </c>
      <c r="BO6">
        <f t="shared" si="19"/>
        <v>0</v>
      </c>
      <c r="BP6" s="131">
        <f t="shared" si="20"/>
        <v>0</v>
      </c>
      <c r="BQ6" s="188">
        <v>3.4657057842495002E-2</v>
      </c>
      <c r="BR6" s="188">
        <v>4.390581892992939E-2</v>
      </c>
      <c r="BS6" s="188">
        <v>0.26374900208063512</v>
      </c>
      <c r="BT6" s="188">
        <v>0.2510004875088831</v>
      </c>
      <c r="BU6" s="188">
        <v>0.48970893872339627</v>
      </c>
      <c r="BV6" s="188">
        <v>0.62415124740739314</v>
      </c>
      <c r="BW6" s="188">
        <v>0.23737193566655659</v>
      </c>
      <c r="BX6" s="188">
        <v>0.35822978376636</v>
      </c>
      <c r="BY6" s="188">
        <v>0.49724639834412032</v>
      </c>
      <c r="BZ6" s="188">
        <v>0.51031827855929546</v>
      </c>
      <c r="CA6" s="188">
        <v>1</v>
      </c>
      <c r="CB6" s="188">
        <v>1</v>
      </c>
      <c r="CC6" s="188">
        <v>0.2373631741470156</v>
      </c>
      <c r="CD6" s="188">
        <v>0.35754467454262595</v>
      </c>
      <c r="CE6" s="188">
        <v>0.49723429878408876</v>
      </c>
      <c r="CF6" s="188">
        <v>0.50954398184760386</v>
      </c>
      <c r="CG6" s="188">
        <v>1</v>
      </c>
      <c r="CH6" s="191">
        <v>1</v>
      </c>
      <c r="CI6" s="192">
        <v>0</v>
      </c>
      <c r="CJ6">
        <v>0</v>
      </c>
      <c r="CK6" s="131">
        <v>0</v>
      </c>
      <c r="CL6" t="str">
        <f t="shared" si="21"/>
        <v>FALSE</v>
      </c>
      <c r="CM6">
        <v>0</v>
      </c>
    </row>
    <row r="7" spans="1:91" x14ac:dyDescent="0.25">
      <c r="A7" t="s">
        <v>2323</v>
      </c>
      <c r="B7" s="34">
        <v>106989.80336666699</v>
      </c>
      <c r="C7" s="185">
        <f t="shared" si="9"/>
        <v>106.98980336666699</v>
      </c>
      <c r="D7" s="120">
        <v>87916</v>
      </c>
      <c r="E7">
        <v>0</v>
      </c>
      <c r="F7" s="131">
        <f t="shared" si="10"/>
        <v>-1</v>
      </c>
      <c r="G7" s="186">
        <v>36968920</v>
      </c>
      <c r="H7">
        <v>22825079</v>
      </c>
      <c r="I7" s="131">
        <f t="shared" si="11"/>
        <v>-0.3825873463439019</v>
      </c>
      <c r="J7" s="131">
        <v>4244.4475001600003</v>
      </c>
      <c r="K7">
        <v>1544.594333947</v>
      </c>
      <c r="L7" s="131">
        <v>2030.134775775</v>
      </c>
      <c r="M7">
        <v>1900</v>
      </c>
      <c r="N7">
        <v>0</v>
      </c>
      <c r="O7">
        <v>0</v>
      </c>
      <c r="P7">
        <v>0</v>
      </c>
      <c r="Q7">
        <v>0</v>
      </c>
      <c r="R7">
        <v>0</v>
      </c>
      <c r="S7" s="131">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131">
        <v>0</v>
      </c>
      <c r="AJ7" s="187">
        <v>0.456235</v>
      </c>
      <c r="AK7" s="188">
        <v>0.49623499999999998</v>
      </c>
      <c r="AL7" s="188">
        <v>0.49623499999999998</v>
      </c>
      <c r="AM7" s="164">
        <v>0</v>
      </c>
      <c r="AN7" s="189">
        <v>0</v>
      </c>
      <c r="AO7" s="190">
        <v>0</v>
      </c>
      <c r="AP7">
        <v>1952</v>
      </c>
      <c r="AQ7" s="193">
        <v>7497004</v>
      </c>
      <c r="AR7" s="131">
        <f t="shared" si="12"/>
        <v>26.037067607273521</v>
      </c>
      <c r="AS7">
        <v>0</v>
      </c>
      <c r="AT7">
        <v>0</v>
      </c>
      <c r="AU7">
        <v>0</v>
      </c>
      <c r="AV7">
        <v>0</v>
      </c>
      <c r="AW7">
        <v>0</v>
      </c>
      <c r="AX7">
        <v>0</v>
      </c>
      <c r="AY7">
        <v>0</v>
      </c>
      <c r="AZ7" s="131">
        <v>0</v>
      </c>
      <c r="BA7">
        <v>0</v>
      </c>
      <c r="BB7">
        <v>79148220608245.594</v>
      </c>
      <c r="BC7">
        <v>0</v>
      </c>
      <c r="BD7">
        <v>0</v>
      </c>
      <c r="BE7">
        <v>0</v>
      </c>
      <c r="BF7">
        <v>72528579995.968597</v>
      </c>
      <c r="BG7">
        <v>0</v>
      </c>
      <c r="BH7" s="131">
        <v>0</v>
      </c>
      <c r="BI7">
        <f t="shared" si="13"/>
        <v>0</v>
      </c>
      <c r="BJ7">
        <f t="shared" si="14"/>
        <v>0</v>
      </c>
      <c r="BK7">
        <f t="shared" si="15"/>
        <v>0</v>
      </c>
      <c r="BL7">
        <f t="shared" si="16"/>
        <v>0</v>
      </c>
      <c r="BM7">
        <f t="shared" si="17"/>
        <v>0</v>
      </c>
      <c r="BN7">
        <f t="shared" si="18"/>
        <v>0</v>
      </c>
      <c r="BO7">
        <f t="shared" si="19"/>
        <v>0</v>
      </c>
      <c r="BP7" s="131">
        <f t="shared" si="20"/>
        <v>0</v>
      </c>
      <c r="BQ7" s="188">
        <v>5.5702456826177249E-2</v>
      </c>
      <c r="BR7" s="188">
        <v>6.9434030810889946E-2</v>
      </c>
      <c r="BS7" s="188">
        <v>0.50713130719514399</v>
      </c>
      <c r="BT7" s="188">
        <v>0.48224196260864993</v>
      </c>
      <c r="BU7" s="188">
        <v>0.67434715270698509</v>
      </c>
      <c r="BV7" s="188">
        <v>0.77055494865401164</v>
      </c>
      <c r="BW7" s="188">
        <v>0.29309353169916025</v>
      </c>
      <c r="BX7" s="188">
        <v>0.40447901088912536</v>
      </c>
      <c r="BY7" s="188">
        <v>0.56551533858970104</v>
      </c>
      <c r="BZ7" s="188">
        <v>0.56526797282189611</v>
      </c>
      <c r="CA7" s="188">
        <v>1</v>
      </c>
      <c r="CB7" s="188">
        <v>1</v>
      </c>
      <c r="CC7" s="188">
        <v>0.29255560730485242</v>
      </c>
      <c r="CD7" s="188">
        <v>0.40330033603765575</v>
      </c>
      <c r="CE7" s="188">
        <v>0.56487695874470234</v>
      </c>
      <c r="CF7" s="188">
        <v>0.56396139190840056</v>
      </c>
      <c r="CG7" s="188">
        <v>1</v>
      </c>
      <c r="CH7" s="191">
        <v>1</v>
      </c>
      <c r="CI7" s="192">
        <v>0</v>
      </c>
      <c r="CJ7">
        <v>0</v>
      </c>
      <c r="CK7" s="131">
        <v>0</v>
      </c>
      <c r="CL7" t="str">
        <f t="shared" si="21"/>
        <v>FALSE</v>
      </c>
      <c r="CM7">
        <v>0</v>
      </c>
    </row>
    <row r="8" spans="1:91" x14ac:dyDescent="0.25">
      <c r="A8" t="s">
        <v>2324</v>
      </c>
      <c r="B8" s="34">
        <v>226073.1684</v>
      </c>
      <c r="C8" s="185">
        <f t="shared" si="9"/>
        <v>226.07316839999999</v>
      </c>
      <c r="D8" s="120">
        <v>94891488</v>
      </c>
      <c r="E8">
        <v>80377637.999999851</v>
      </c>
      <c r="F8" s="131">
        <f t="shared" si="10"/>
        <v>-0.15295207511131192</v>
      </c>
      <c r="G8" s="186">
        <v>674638</v>
      </c>
      <c r="H8">
        <v>1233980</v>
      </c>
      <c r="I8" s="131">
        <f t="shared" si="11"/>
        <v>0.82909945778328531</v>
      </c>
      <c r="J8" s="131">
        <v>18070.645179894</v>
      </c>
      <c r="K8">
        <v>6576.0776059950003</v>
      </c>
      <c r="L8" s="131">
        <v>8643.2557356430007</v>
      </c>
      <c r="M8">
        <v>0</v>
      </c>
      <c r="N8">
        <v>3950</v>
      </c>
      <c r="O8">
        <v>2000</v>
      </c>
      <c r="P8">
        <v>30</v>
      </c>
      <c r="Q8">
        <v>0</v>
      </c>
      <c r="R8">
        <v>100</v>
      </c>
      <c r="S8" s="131">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131">
        <v>47.9</v>
      </c>
      <c r="AJ8" s="187">
        <v>0.31444100000000003</v>
      </c>
      <c r="AK8" s="188">
        <v>0.52773300000000001</v>
      </c>
      <c r="AL8" s="188">
        <v>0.87955399999999995</v>
      </c>
      <c r="AM8" s="164">
        <v>1</v>
      </c>
      <c r="AN8" s="189">
        <v>2500</v>
      </c>
      <c r="AO8" s="190">
        <v>0</v>
      </c>
      <c r="AP8">
        <v>34185</v>
      </c>
      <c r="AQ8" s="193">
        <v>38889770</v>
      </c>
      <c r="AR8" s="131">
        <f t="shared" si="12"/>
        <v>87.902294099450842</v>
      </c>
      <c r="AS8">
        <v>923291590000000</v>
      </c>
      <c r="AT8">
        <v>0</v>
      </c>
      <c r="AU8">
        <v>187227182553239</v>
      </c>
      <c r="AV8">
        <v>743523232912676</v>
      </c>
      <c r="AW8">
        <v>234216731265149</v>
      </c>
      <c r="AX8">
        <v>0</v>
      </c>
      <c r="AY8">
        <v>738063389239436</v>
      </c>
      <c r="AZ8" s="131">
        <v>1789078414747330</v>
      </c>
      <c r="BA8">
        <v>978420092120629</v>
      </c>
      <c r="BB8">
        <v>0</v>
      </c>
      <c r="BC8">
        <v>182392553336683</v>
      </c>
      <c r="BD8">
        <v>660411632774181</v>
      </c>
      <c r="BE8">
        <v>148935435371110</v>
      </c>
      <c r="BF8">
        <v>206666891944876</v>
      </c>
      <c r="BG8">
        <v>864961552577066</v>
      </c>
      <c r="BH8" s="131">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131">
        <f t="shared" si="20"/>
        <v>87.546206216796577</v>
      </c>
      <c r="BQ8" s="188">
        <v>9.471449488546356E-2</v>
      </c>
      <c r="BR8" s="188">
        <v>0.10006029144496795</v>
      </c>
      <c r="BS8" s="188">
        <v>0.39190810331637554</v>
      </c>
      <c r="BT8" s="188">
        <v>0.37080992324239975</v>
      </c>
      <c r="BU8" s="188">
        <v>0.57072795584960312</v>
      </c>
      <c r="BV8" s="188">
        <v>0.68511780926718457</v>
      </c>
      <c r="BW8" s="188">
        <v>0.13396842048158894</v>
      </c>
      <c r="BX8" s="188">
        <v>0.22272940796282886</v>
      </c>
      <c r="BY8" s="188">
        <v>0.30757766858452601</v>
      </c>
      <c r="BZ8" s="188">
        <v>0.32534458805559646</v>
      </c>
      <c r="CA8" s="188">
        <v>1</v>
      </c>
      <c r="CB8" s="188">
        <v>1</v>
      </c>
      <c r="CC8" s="188">
        <v>0.13165795606163594</v>
      </c>
      <c r="CD8" s="188">
        <v>0.21690918845863089</v>
      </c>
      <c r="CE8" s="188">
        <v>0.30332175236498166</v>
      </c>
      <c r="CF8" s="188">
        <v>0.31731580536912446</v>
      </c>
      <c r="CG8" s="188">
        <v>1</v>
      </c>
      <c r="CH8" s="191">
        <v>1</v>
      </c>
      <c r="CI8" s="192">
        <v>1</v>
      </c>
      <c r="CJ8">
        <v>1</v>
      </c>
      <c r="CK8" s="131">
        <v>1</v>
      </c>
      <c r="CL8" t="str">
        <f t="shared" si="21"/>
        <v>FALSE</v>
      </c>
      <c r="CM8">
        <v>0</v>
      </c>
    </row>
    <row r="9" spans="1:91" x14ac:dyDescent="0.25">
      <c r="A9" t="s">
        <v>2330</v>
      </c>
      <c r="B9" s="34">
        <v>219494.68506666701</v>
      </c>
      <c r="C9" s="185">
        <f t="shared" si="9"/>
        <v>219.49468506666702</v>
      </c>
      <c r="D9" s="120">
        <v>2807326</v>
      </c>
      <c r="E9">
        <v>2791383.9999999963</v>
      </c>
      <c r="F9" s="131">
        <f t="shared" si="10"/>
        <v>-5.6787134803737427E-3</v>
      </c>
      <c r="G9" s="186">
        <v>3200</v>
      </c>
      <c r="H9">
        <v>0</v>
      </c>
      <c r="I9" s="131">
        <f t="shared" si="11"/>
        <v>-1</v>
      </c>
      <c r="J9" s="131">
        <v>2693.1729121990002</v>
      </c>
      <c r="K9">
        <v>980.07093275700004</v>
      </c>
      <c r="L9" s="131">
        <v>1288.154462041</v>
      </c>
      <c r="M9">
        <v>3300</v>
      </c>
      <c r="N9">
        <v>300</v>
      </c>
      <c r="O9">
        <v>0</v>
      </c>
      <c r="P9">
        <v>0</v>
      </c>
      <c r="Q9">
        <v>0</v>
      </c>
      <c r="R9">
        <v>150</v>
      </c>
      <c r="S9" s="131">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131">
        <v>0</v>
      </c>
      <c r="AJ9" s="187">
        <v>0.27271800000000002</v>
      </c>
      <c r="AK9" s="188">
        <v>0.35934500000000003</v>
      </c>
      <c r="AL9" s="188">
        <v>0.55184699999999998</v>
      </c>
      <c r="AM9" s="164">
        <v>1</v>
      </c>
      <c r="AN9" s="189">
        <v>2400</v>
      </c>
      <c r="AO9" s="190">
        <v>4000</v>
      </c>
      <c r="AP9">
        <v>3355</v>
      </c>
      <c r="AQ9" s="193">
        <v>5914181</v>
      </c>
      <c r="AR9" s="131">
        <f t="shared" si="12"/>
        <v>56.728057528168314</v>
      </c>
      <c r="AS9">
        <v>1086225400000000</v>
      </c>
      <c r="AT9">
        <v>95209854964974</v>
      </c>
      <c r="AU9">
        <v>0</v>
      </c>
      <c r="AV9">
        <v>0</v>
      </c>
      <c r="AW9">
        <v>142219417683423</v>
      </c>
      <c r="AX9">
        <v>1252778960000000</v>
      </c>
      <c r="AY9">
        <v>0</v>
      </c>
      <c r="AZ9" s="131">
        <v>0</v>
      </c>
      <c r="BA9">
        <v>1151082461318380</v>
      </c>
      <c r="BB9">
        <v>265058383448991</v>
      </c>
      <c r="BC9">
        <v>4538324965609.2998</v>
      </c>
      <c r="BD9">
        <v>11064715337262.6</v>
      </c>
      <c r="BE9">
        <v>151828806635462</v>
      </c>
      <c r="BF9">
        <v>2028127671606050</v>
      </c>
      <c r="BG9">
        <v>71994376337266.094</v>
      </c>
      <c r="BH9" s="131">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131">
        <f t="shared" si="20"/>
        <v>0</v>
      </c>
      <c r="BQ9" s="188">
        <v>4.7499800098794447E-2</v>
      </c>
      <c r="BR9" s="188">
        <v>5.2728436436463556E-2</v>
      </c>
      <c r="BS9" s="188">
        <v>0.42961481850489031</v>
      </c>
      <c r="BT9" s="188">
        <v>0.40757344967609221</v>
      </c>
      <c r="BU9" s="188">
        <v>0.63551481560151923</v>
      </c>
      <c r="BV9" s="188">
        <v>0.74097400776675715</v>
      </c>
      <c r="BW9" s="188">
        <v>9.1777266030595758E-2</v>
      </c>
      <c r="BX9" s="188">
        <v>0.12816516237454695</v>
      </c>
      <c r="BY9" s="188">
        <v>0.33922668511490889</v>
      </c>
      <c r="BZ9" s="188">
        <v>0.34832920567192738</v>
      </c>
      <c r="CA9" s="188">
        <v>1</v>
      </c>
      <c r="CB9" s="188">
        <v>1</v>
      </c>
      <c r="CC9" s="188">
        <v>9.1731581022439931E-2</v>
      </c>
      <c r="CD9" s="188">
        <v>0.12795607740584078</v>
      </c>
      <c r="CE9" s="188">
        <v>0.33910381461353445</v>
      </c>
      <c r="CF9" s="188">
        <v>0.34790879390585028</v>
      </c>
      <c r="CG9" s="188">
        <v>1</v>
      </c>
      <c r="CH9" s="191">
        <v>1</v>
      </c>
      <c r="CI9" s="192">
        <v>1</v>
      </c>
      <c r="CJ9" s="58">
        <v>0.82</v>
      </c>
      <c r="CK9" s="131">
        <v>1</v>
      </c>
      <c r="CL9" t="str">
        <f t="shared" si="21"/>
        <v>FALSE</v>
      </c>
      <c r="CM9">
        <v>0</v>
      </c>
    </row>
    <row r="10" spans="1:91" x14ac:dyDescent="0.25">
      <c r="A10" t="s">
        <v>2336</v>
      </c>
      <c r="B10" s="34">
        <v>3467.3275866670001</v>
      </c>
      <c r="C10" s="185">
        <f t="shared" si="9"/>
        <v>3.4673275866669999</v>
      </c>
      <c r="D10" s="120">
        <v>3587296</v>
      </c>
      <c r="E10">
        <v>73555</v>
      </c>
      <c r="F10" s="131">
        <f t="shared" si="10"/>
        <v>-0.97949569815259185</v>
      </c>
      <c r="G10" s="186">
        <v>171332</v>
      </c>
      <c r="H10">
        <v>13974993</v>
      </c>
      <c r="I10" s="131">
        <f t="shared" si="11"/>
        <v>80.56674176452735</v>
      </c>
      <c r="J10" s="131">
        <v>1855.0621648010001</v>
      </c>
      <c r="K10">
        <v>675.07455534799999</v>
      </c>
      <c r="L10" s="131">
        <v>887.28302372600001</v>
      </c>
      <c r="M10">
        <v>0</v>
      </c>
      <c r="N10">
        <v>0</v>
      </c>
      <c r="O10">
        <v>0</v>
      </c>
      <c r="P10">
        <v>0</v>
      </c>
      <c r="Q10">
        <v>0</v>
      </c>
      <c r="R10">
        <v>50</v>
      </c>
      <c r="S10" s="131">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131">
        <v>160</v>
      </c>
      <c r="AJ10" s="187">
        <v>0.70640899999999995</v>
      </c>
      <c r="AK10" s="188">
        <v>0.881409</v>
      </c>
      <c r="AL10" s="188">
        <v>0.69140900000000005</v>
      </c>
      <c r="AM10" s="164">
        <v>0</v>
      </c>
      <c r="AN10" s="189">
        <v>2250</v>
      </c>
      <c r="AO10" s="190">
        <v>0</v>
      </c>
      <c r="AP10">
        <v>1216</v>
      </c>
      <c r="AQ10" s="193">
        <v>3625646</v>
      </c>
      <c r="AR10" s="131">
        <f t="shared" si="12"/>
        <v>33.538850731704088</v>
      </c>
      <c r="AS10">
        <v>0</v>
      </c>
      <c r="AT10">
        <v>0</v>
      </c>
      <c r="AU10">
        <v>0</v>
      </c>
      <c r="AV10">
        <v>0</v>
      </c>
      <c r="AW10">
        <v>0</v>
      </c>
      <c r="AX10">
        <v>0</v>
      </c>
      <c r="AY10">
        <v>0</v>
      </c>
      <c r="AZ10" s="131">
        <v>0</v>
      </c>
      <c r="BA10">
        <v>0</v>
      </c>
      <c r="BB10">
        <v>0</v>
      </c>
      <c r="BC10">
        <v>0</v>
      </c>
      <c r="BD10">
        <v>0</v>
      </c>
      <c r="BE10">
        <v>0</v>
      </c>
      <c r="BF10">
        <v>0</v>
      </c>
      <c r="BG10">
        <v>0</v>
      </c>
      <c r="BH10" s="131">
        <v>0</v>
      </c>
      <c r="BI10">
        <f t="shared" si="13"/>
        <v>0</v>
      </c>
      <c r="BJ10">
        <f t="shared" si="14"/>
        <v>0</v>
      </c>
      <c r="BK10">
        <f t="shared" si="15"/>
        <v>0</v>
      </c>
      <c r="BL10">
        <f t="shared" si="16"/>
        <v>0</v>
      </c>
      <c r="BM10">
        <f t="shared" si="17"/>
        <v>0</v>
      </c>
      <c r="BN10">
        <f t="shared" si="18"/>
        <v>0</v>
      </c>
      <c r="BO10">
        <f t="shared" si="19"/>
        <v>0</v>
      </c>
      <c r="BP10" s="131">
        <f t="shared" si="20"/>
        <v>0</v>
      </c>
      <c r="BQ10" s="188">
        <v>1.8606315515451347E-2</v>
      </c>
      <c r="BR10" s="188">
        <v>1.8449311164725996E-2</v>
      </c>
      <c r="BS10" s="188">
        <v>0.44621209390087679</v>
      </c>
      <c r="BT10" s="188">
        <v>0.40396344583897059</v>
      </c>
      <c r="BU10" s="188">
        <v>0.50472799829030091</v>
      </c>
      <c r="BV10" s="188">
        <v>0.62794652660455186</v>
      </c>
      <c r="BW10" s="188">
        <v>6.388548270624736E-2</v>
      </c>
      <c r="BX10" s="188">
        <v>0.12517229317301082</v>
      </c>
      <c r="BY10" s="188">
        <v>0.42339737656280496</v>
      </c>
      <c r="BZ10" s="188">
        <v>0.42646895871886131</v>
      </c>
      <c r="CA10" s="188">
        <v>1</v>
      </c>
      <c r="CB10" s="188">
        <v>1</v>
      </c>
      <c r="CC10" s="188">
        <v>6.3509105459469098E-2</v>
      </c>
      <c r="CD10" s="188">
        <v>0.12403024851106161</v>
      </c>
      <c r="CE10" s="188">
        <v>0.42185744748507192</v>
      </c>
      <c r="CF10" s="188">
        <v>0.42271741854096567</v>
      </c>
      <c r="CG10" s="188">
        <v>1</v>
      </c>
      <c r="CH10" s="191">
        <v>1</v>
      </c>
      <c r="CI10" s="192">
        <v>1</v>
      </c>
      <c r="CJ10">
        <v>0</v>
      </c>
      <c r="CK10" s="131">
        <v>0</v>
      </c>
      <c r="CL10" t="str">
        <f t="shared" si="21"/>
        <v>TRUE</v>
      </c>
      <c r="CM10">
        <v>55.15</v>
      </c>
    </row>
    <row r="11" spans="1:91" x14ac:dyDescent="0.25">
      <c r="A11" t="s">
        <v>2126</v>
      </c>
      <c r="B11" s="34">
        <v>0</v>
      </c>
      <c r="C11" s="185">
        <f t="shared" si="9"/>
        <v>0</v>
      </c>
      <c r="D11" s="34"/>
      <c r="T11">
        <v>0</v>
      </c>
      <c r="U11">
        <v>0</v>
      </c>
      <c r="V11">
        <v>0</v>
      </c>
      <c r="W11">
        <v>0</v>
      </c>
      <c r="X11">
        <v>0</v>
      </c>
      <c r="Y11">
        <v>6.9</v>
      </c>
      <c r="Z11">
        <v>0</v>
      </c>
      <c r="AA11">
        <v>0</v>
      </c>
      <c r="AB11">
        <v>0</v>
      </c>
      <c r="AC11">
        <v>0</v>
      </c>
      <c r="AD11">
        <v>0</v>
      </c>
      <c r="AE11">
        <v>0</v>
      </c>
      <c r="AF11">
        <v>0</v>
      </c>
      <c r="AG11">
        <v>0</v>
      </c>
      <c r="AH11">
        <v>0</v>
      </c>
      <c r="AI11" s="131">
        <v>0</v>
      </c>
      <c r="AJ11" s="187">
        <v>0</v>
      </c>
      <c r="AK11" s="188">
        <v>0</v>
      </c>
      <c r="AL11" s="188">
        <v>0</v>
      </c>
      <c r="AM11" s="164"/>
      <c r="AP11">
        <v>671</v>
      </c>
      <c r="AQ11" s="193">
        <v>686995</v>
      </c>
      <c r="AR11" s="131">
        <f t="shared" si="12"/>
        <v>97.671744335839406</v>
      </c>
      <c r="AS11">
        <v>0</v>
      </c>
      <c r="AT11">
        <v>0</v>
      </c>
      <c r="AU11">
        <v>0</v>
      </c>
      <c r="AV11">
        <v>0</v>
      </c>
      <c r="AW11">
        <v>0</v>
      </c>
      <c r="AX11">
        <v>0</v>
      </c>
      <c r="AY11">
        <v>0</v>
      </c>
      <c r="AZ11" s="131">
        <v>0</v>
      </c>
      <c r="BA11">
        <v>0</v>
      </c>
      <c r="BB11">
        <v>0</v>
      </c>
      <c r="BC11">
        <v>0</v>
      </c>
      <c r="BD11">
        <v>0</v>
      </c>
      <c r="BE11">
        <v>0</v>
      </c>
      <c r="BF11">
        <v>0</v>
      </c>
      <c r="BG11">
        <v>0</v>
      </c>
      <c r="BH11" s="131">
        <v>0</v>
      </c>
      <c r="BI11">
        <f t="shared" si="13"/>
        <v>0</v>
      </c>
      <c r="BJ11">
        <f t="shared" si="14"/>
        <v>0</v>
      </c>
      <c r="BK11">
        <f t="shared" si="15"/>
        <v>0</v>
      </c>
      <c r="BL11">
        <f t="shared" si="16"/>
        <v>0</v>
      </c>
      <c r="BM11">
        <f t="shared" si="17"/>
        <v>0</v>
      </c>
      <c r="BN11">
        <f t="shared" si="18"/>
        <v>0</v>
      </c>
      <c r="BO11">
        <f t="shared" si="19"/>
        <v>0</v>
      </c>
      <c r="BP11" s="131">
        <f t="shared" si="20"/>
        <v>0</v>
      </c>
      <c r="BQ11" s="188"/>
      <c r="BR11" s="188"/>
      <c r="BS11" s="188"/>
      <c r="BT11" s="188"/>
      <c r="BU11" s="188"/>
      <c r="BV11" s="188"/>
      <c r="BW11" s="188"/>
      <c r="BX11" s="188"/>
      <c r="BY11" s="188"/>
      <c r="BZ11" s="188"/>
      <c r="CA11" s="188"/>
      <c r="CB11" s="188"/>
      <c r="CC11" s="188"/>
      <c r="CD11" s="188"/>
      <c r="CE11" s="188"/>
      <c r="CF11" s="188"/>
      <c r="CG11" s="188"/>
      <c r="CH11" s="191"/>
      <c r="CI11" s="192">
        <v>0</v>
      </c>
      <c r="CJ11" s="58">
        <v>0.82</v>
      </c>
      <c r="CK11" s="131">
        <v>0</v>
      </c>
      <c r="CL11" t="str">
        <f t="shared" si="21"/>
        <v>TRUE</v>
      </c>
      <c r="CM11" t="s">
        <v>2555</v>
      </c>
    </row>
    <row r="12" spans="1:91" x14ac:dyDescent="0.25">
      <c r="A12" t="s">
        <v>2342</v>
      </c>
      <c r="B12" s="34">
        <v>3008.482745667</v>
      </c>
      <c r="C12" s="185">
        <f t="shared" si="9"/>
        <v>3.008482745667</v>
      </c>
      <c r="D12" s="120">
        <v>5877137</v>
      </c>
      <c r="E12">
        <v>8705705.9999999851</v>
      </c>
      <c r="F12" s="131">
        <f t="shared" si="10"/>
        <v>0.48128348888242445</v>
      </c>
      <c r="G12" s="186">
        <v>0</v>
      </c>
      <c r="H12">
        <v>0</v>
      </c>
      <c r="I12" s="131">
        <f t="shared" si="11"/>
        <v>0</v>
      </c>
      <c r="J12" s="131">
        <v>932.68650202100002</v>
      </c>
      <c r="K12">
        <v>339.41338332399999</v>
      </c>
      <c r="L12" s="131">
        <v>446.10736793799998</v>
      </c>
      <c r="M12">
        <v>400</v>
      </c>
      <c r="N12">
        <v>0</v>
      </c>
      <c r="O12">
        <v>0</v>
      </c>
      <c r="P12">
        <v>3</v>
      </c>
      <c r="Q12">
        <v>0</v>
      </c>
      <c r="R12">
        <v>0</v>
      </c>
      <c r="S12" s="131">
        <v>0</v>
      </c>
      <c r="T12">
        <v>410</v>
      </c>
      <c r="U12">
        <v>1504</v>
      </c>
      <c r="V12">
        <v>0</v>
      </c>
      <c r="W12">
        <v>0</v>
      </c>
      <c r="X12">
        <v>0</v>
      </c>
      <c r="Y12">
        <v>36.199999999999996</v>
      </c>
      <c r="Z12">
        <v>0</v>
      </c>
      <c r="AA12">
        <v>10</v>
      </c>
      <c r="AB12">
        <v>0</v>
      </c>
      <c r="AC12">
        <v>158.5</v>
      </c>
      <c r="AD12">
        <v>955.1</v>
      </c>
      <c r="AE12">
        <v>0</v>
      </c>
      <c r="AF12">
        <v>0</v>
      </c>
      <c r="AG12">
        <v>0</v>
      </c>
      <c r="AH12">
        <v>0</v>
      </c>
      <c r="AI12" s="131">
        <v>0</v>
      </c>
      <c r="AJ12" s="187">
        <v>0.21</v>
      </c>
      <c r="AK12" s="188">
        <v>0.25</v>
      </c>
      <c r="AL12" s="188">
        <v>0.25</v>
      </c>
      <c r="AM12" s="164">
        <v>0</v>
      </c>
      <c r="AN12" s="189">
        <v>2500</v>
      </c>
      <c r="AO12" s="190">
        <v>0</v>
      </c>
      <c r="AP12">
        <v>271</v>
      </c>
      <c r="AQ12" s="193">
        <v>1044321</v>
      </c>
      <c r="AR12" s="131">
        <f t="shared" si="12"/>
        <v>25.949875565080085</v>
      </c>
      <c r="AS12">
        <v>0</v>
      </c>
      <c r="AT12">
        <v>0</v>
      </c>
      <c r="AU12">
        <v>25133445696537.801</v>
      </c>
      <c r="AV12">
        <v>15319580184338.9</v>
      </c>
      <c r="AW12">
        <v>183018339214898</v>
      </c>
      <c r="AX12">
        <v>0</v>
      </c>
      <c r="AY12">
        <v>45438135663387.797</v>
      </c>
      <c r="AZ12" s="131">
        <v>750891694849213</v>
      </c>
      <c r="BA12">
        <v>0</v>
      </c>
      <c r="BB12">
        <v>0</v>
      </c>
      <c r="BC12">
        <v>11994642785155.699</v>
      </c>
      <c r="BD12">
        <v>32343626721030.801</v>
      </c>
      <c r="BE12">
        <v>184631397161521</v>
      </c>
      <c r="BF12">
        <v>0</v>
      </c>
      <c r="BG12">
        <v>92424025788894.297</v>
      </c>
      <c r="BH12" s="131">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131">
        <f t="shared" si="20"/>
        <v>79.565079382643418</v>
      </c>
      <c r="BQ12" s="188">
        <v>4.4924604715033338E-2</v>
      </c>
      <c r="BR12" s="188">
        <v>5.0296834863836751E-2</v>
      </c>
      <c r="BS12" s="188">
        <v>0.34603106861694394</v>
      </c>
      <c r="BT12" s="188">
        <v>0.3130539629364858</v>
      </c>
      <c r="BU12" s="188">
        <v>0.52940701362740583</v>
      </c>
      <c r="BV12" s="188">
        <v>0.64967905145798666</v>
      </c>
      <c r="BW12" s="188">
        <v>0.19672869866565834</v>
      </c>
      <c r="BX12" s="188">
        <v>0.27794117321464684</v>
      </c>
      <c r="BY12" s="188">
        <v>0.57780217696183855</v>
      </c>
      <c r="BZ12" s="188">
        <v>0.5772066078504462</v>
      </c>
      <c r="CA12" s="188">
        <v>1</v>
      </c>
      <c r="CB12" s="188">
        <v>1</v>
      </c>
      <c r="CC12" s="188">
        <v>0.19652807712949308</v>
      </c>
      <c r="CD12" s="188">
        <v>0.276909795809475</v>
      </c>
      <c r="CE12" s="188">
        <v>0.57749232596152722</v>
      </c>
      <c r="CF12" s="188">
        <v>0.57608392852489632</v>
      </c>
      <c r="CG12" s="188">
        <v>1</v>
      </c>
      <c r="CH12" s="191">
        <v>1</v>
      </c>
      <c r="CI12" s="192">
        <v>0</v>
      </c>
      <c r="CJ12">
        <v>1</v>
      </c>
      <c r="CK12" s="131">
        <v>0</v>
      </c>
      <c r="CL12" t="str">
        <f t="shared" si="21"/>
        <v>TRUE</v>
      </c>
      <c r="CM12">
        <v>25</v>
      </c>
    </row>
    <row r="13" spans="1:91" x14ac:dyDescent="0.25">
      <c r="A13" t="s">
        <v>2347</v>
      </c>
      <c r="B13" s="34">
        <v>99253.471433333005</v>
      </c>
      <c r="C13" s="185">
        <f t="shared" si="9"/>
        <v>99.253471433333004</v>
      </c>
      <c r="D13" s="120">
        <v>28820791</v>
      </c>
      <c r="E13">
        <v>13186726.999999989</v>
      </c>
      <c r="F13" s="131">
        <f t="shared" si="10"/>
        <v>-0.54245783885667853</v>
      </c>
      <c r="G13" s="186">
        <v>0</v>
      </c>
      <c r="H13">
        <v>0</v>
      </c>
      <c r="I13" s="131">
        <f t="shared" si="11"/>
        <v>0</v>
      </c>
      <c r="J13" s="131">
        <v>9413.5041987749992</v>
      </c>
      <c r="K13">
        <v>3425.6626445400002</v>
      </c>
      <c r="L13" s="131">
        <v>4502.5135156260003</v>
      </c>
      <c r="M13">
        <v>2100</v>
      </c>
      <c r="N13">
        <v>0</v>
      </c>
      <c r="O13">
        <v>0</v>
      </c>
      <c r="P13">
        <v>21</v>
      </c>
      <c r="Q13">
        <v>0</v>
      </c>
      <c r="R13">
        <v>500</v>
      </c>
      <c r="S13" s="131">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131">
        <v>482.2</v>
      </c>
      <c r="AJ13" s="187">
        <v>0.127695</v>
      </c>
      <c r="AK13" s="188">
        <v>0.127695</v>
      </c>
      <c r="AL13" s="188">
        <v>0.127695</v>
      </c>
      <c r="AM13" s="164">
        <v>0</v>
      </c>
      <c r="AN13" s="189">
        <v>0</v>
      </c>
      <c r="AO13" s="190">
        <v>0</v>
      </c>
      <c r="AP13">
        <v>5644</v>
      </c>
      <c r="AQ13" s="193">
        <v>22975931</v>
      </c>
      <c r="AR13" s="131">
        <f t="shared" si="12"/>
        <v>24.564837002687725</v>
      </c>
      <c r="AS13">
        <v>10444475000000</v>
      </c>
      <c r="AT13">
        <v>0</v>
      </c>
      <c r="AU13">
        <v>0</v>
      </c>
      <c r="AV13">
        <v>0</v>
      </c>
      <c r="AW13">
        <v>0</v>
      </c>
      <c r="AX13">
        <v>0</v>
      </c>
      <c r="AY13">
        <v>0</v>
      </c>
      <c r="AZ13" s="131">
        <v>0</v>
      </c>
      <c r="BA13">
        <v>11068100589599.801</v>
      </c>
      <c r="BB13">
        <v>0</v>
      </c>
      <c r="BC13">
        <v>0</v>
      </c>
      <c r="BD13">
        <v>0</v>
      </c>
      <c r="BE13">
        <v>0</v>
      </c>
      <c r="BF13">
        <v>512095731486.68799</v>
      </c>
      <c r="BG13">
        <v>0</v>
      </c>
      <c r="BH13" s="131">
        <v>0</v>
      </c>
      <c r="BI13">
        <f t="shared" si="13"/>
        <v>94.365559071754419</v>
      </c>
      <c r="BJ13">
        <f t="shared" si="14"/>
        <v>0</v>
      </c>
      <c r="BK13">
        <f t="shared" si="15"/>
        <v>0</v>
      </c>
      <c r="BL13">
        <f t="shared" si="16"/>
        <v>0</v>
      </c>
      <c r="BM13">
        <f t="shared" si="17"/>
        <v>0</v>
      </c>
      <c r="BN13">
        <f t="shared" si="18"/>
        <v>0</v>
      </c>
      <c r="BO13">
        <f t="shared" si="19"/>
        <v>0</v>
      </c>
      <c r="BP13" s="131">
        <f t="shared" si="20"/>
        <v>0</v>
      </c>
      <c r="BQ13" s="188">
        <v>4.7655825475999752E-2</v>
      </c>
      <c r="BR13" s="188">
        <v>5.0352665111781408E-2</v>
      </c>
      <c r="BS13" s="188">
        <v>0.62784483873658514</v>
      </c>
      <c r="BT13" s="188">
        <v>0.59516607613099193</v>
      </c>
      <c r="BU13" s="188">
        <v>0.67586841621176508</v>
      </c>
      <c r="BV13" s="188">
        <v>0.77121589057112527</v>
      </c>
      <c r="BW13" s="188">
        <v>0.66470590629020254</v>
      </c>
      <c r="BX13" s="188">
        <v>0.76887318040580099</v>
      </c>
      <c r="BY13" s="188">
        <v>0.88980166298015628</v>
      </c>
      <c r="BZ13" s="188">
        <v>0.89265521701713946</v>
      </c>
      <c r="CA13" s="188">
        <v>1</v>
      </c>
      <c r="CB13" s="188">
        <v>1</v>
      </c>
      <c r="CC13" s="188">
        <v>0.66481586541285931</v>
      </c>
      <c r="CD13" s="188">
        <v>0.76973149311559663</v>
      </c>
      <c r="CE13" s="188">
        <v>0.88985003518132555</v>
      </c>
      <c r="CF13" s="188">
        <v>0.89311244524330602</v>
      </c>
      <c r="CG13" s="188">
        <v>1</v>
      </c>
      <c r="CH13" s="191">
        <v>1</v>
      </c>
      <c r="CI13" s="192">
        <v>0</v>
      </c>
      <c r="CJ13">
        <v>0</v>
      </c>
      <c r="CK13" s="131">
        <v>0</v>
      </c>
      <c r="CL13" t="str">
        <f t="shared" si="21"/>
        <v>FALSE</v>
      </c>
      <c r="CM13">
        <v>0</v>
      </c>
    </row>
    <row r="14" spans="1:91" x14ac:dyDescent="0.25">
      <c r="A14" t="s">
        <v>2351</v>
      </c>
      <c r="B14" s="34">
        <v>122035.6669</v>
      </c>
      <c r="C14" s="185">
        <f t="shared" si="9"/>
        <v>122.0356669</v>
      </c>
      <c r="D14" s="120">
        <v>14025574</v>
      </c>
      <c r="E14">
        <v>25641905.999999981</v>
      </c>
      <c r="F14" s="131">
        <f t="shared" si="10"/>
        <v>0.82822506943387708</v>
      </c>
      <c r="G14" s="186">
        <v>0</v>
      </c>
      <c r="H14">
        <v>0</v>
      </c>
      <c r="I14" s="131">
        <f t="shared" si="11"/>
        <v>0</v>
      </c>
      <c r="J14" s="131">
        <v>5597.1159990059996</v>
      </c>
      <c r="K14">
        <v>2036.843112839</v>
      </c>
      <c r="L14" s="131">
        <v>2677.121070104</v>
      </c>
      <c r="M14">
        <v>2650</v>
      </c>
      <c r="N14">
        <v>0</v>
      </c>
      <c r="O14">
        <v>0</v>
      </c>
      <c r="P14">
        <v>0</v>
      </c>
      <c r="Q14">
        <v>0</v>
      </c>
      <c r="R14">
        <v>0</v>
      </c>
      <c r="S14" s="131">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131">
        <v>0</v>
      </c>
      <c r="AJ14" s="187">
        <v>0.30284100000000003</v>
      </c>
      <c r="AK14" s="188">
        <v>0.30284100000000003</v>
      </c>
      <c r="AL14" s="188">
        <v>0.30284100000000003</v>
      </c>
      <c r="AM14" s="164">
        <v>0</v>
      </c>
      <c r="AN14" s="189">
        <v>0</v>
      </c>
      <c r="AO14" s="190">
        <v>0</v>
      </c>
      <c r="AP14">
        <v>3754</v>
      </c>
      <c r="AQ14" s="193">
        <v>11145304</v>
      </c>
      <c r="AR14" s="131">
        <f t="shared" si="12"/>
        <v>33.682347291738296</v>
      </c>
      <c r="AS14">
        <v>0</v>
      </c>
      <c r="AT14">
        <v>0</v>
      </c>
      <c r="AU14">
        <v>0</v>
      </c>
      <c r="AV14">
        <v>0</v>
      </c>
      <c r="AW14">
        <v>0</v>
      </c>
      <c r="AX14">
        <v>0</v>
      </c>
      <c r="AY14">
        <v>0</v>
      </c>
      <c r="AZ14" s="131">
        <v>0</v>
      </c>
      <c r="BA14">
        <v>0</v>
      </c>
      <c r="BB14">
        <v>0</v>
      </c>
      <c r="BC14">
        <v>0</v>
      </c>
      <c r="BD14">
        <v>0</v>
      </c>
      <c r="BE14">
        <v>0</v>
      </c>
      <c r="BF14">
        <v>0</v>
      </c>
      <c r="BG14">
        <v>0</v>
      </c>
      <c r="BH14" s="131">
        <v>0</v>
      </c>
      <c r="BI14">
        <f t="shared" si="13"/>
        <v>0</v>
      </c>
      <c r="BJ14">
        <f t="shared" si="14"/>
        <v>0</v>
      </c>
      <c r="BK14">
        <f t="shared" si="15"/>
        <v>0</v>
      </c>
      <c r="BL14">
        <f t="shared" si="16"/>
        <v>0</v>
      </c>
      <c r="BM14">
        <f t="shared" si="17"/>
        <v>0</v>
      </c>
      <c r="BN14">
        <f t="shared" si="18"/>
        <v>0</v>
      </c>
      <c r="BO14">
        <f t="shared" si="19"/>
        <v>0</v>
      </c>
      <c r="BP14" s="131">
        <f t="shared" si="20"/>
        <v>0</v>
      </c>
      <c r="BQ14" s="188">
        <v>8.4643674009203709E-2</v>
      </c>
      <c r="BR14" s="188">
        <v>8.9127144083477869E-2</v>
      </c>
      <c r="BS14" s="188">
        <v>0.58201811714631957</v>
      </c>
      <c r="BT14" s="188">
        <v>0.54521743804940181</v>
      </c>
      <c r="BU14" s="188">
        <v>0.68907229982770546</v>
      </c>
      <c r="BV14" s="188">
        <v>0.78281016091056477</v>
      </c>
      <c r="BW14" s="188">
        <v>0.21972716363920794</v>
      </c>
      <c r="BX14" s="188">
        <v>0.28262390583352842</v>
      </c>
      <c r="BY14" s="188">
        <v>0.54077375082950441</v>
      </c>
      <c r="BZ14" s="188">
        <v>0.52821561642615522</v>
      </c>
      <c r="CA14" s="188">
        <v>1</v>
      </c>
      <c r="CB14" s="188">
        <v>1</v>
      </c>
      <c r="CC14" s="188">
        <v>0.21971475641967805</v>
      </c>
      <c r="CD14" s="188">
        <v>0.28221683456611885</v>
      </c>
      <c r="CE14" s="188">
        <v>0.54075577882056047</v>
      </c>
      <c r="CF14" s="188">
        <v>0.52776244845813158</v>
      </c>
      <c r="CG14" s="188">
        <v>1</v>
      </c>
      <c r="CH14" s="191">
        <v>1</v>
      </c>
      <c r="CI14" s="192">
        <v>0</v>
      </c>
      <c r="CJ14">
        <v>0</v>
      </c>
      <c r="CK14" s="131">
        <v>0</v>
      </c>
      <c r="CL14" t="str">
        <f t="shared" si="21"/>
        <v>FALSE</v>
      </c>
      <c r="CM14">
        <v>0</v>
      </c>
    </row>
    <row r="15" spans="1:91" x14ac:dyDescent="0.25">
      <c r="A15" t="s">
        <v>2352</v>
      </c>
      <c r="B15" s="34">
        <v>0</v>
      </c>
      <c r="C15" s="185">
        <f t="shared" si="9"/>
        <v>0</v>
      </c>
      <c r="D15" s="120">
        <v>0</v>
      </c>
      <c r="E15">
        <v>0</v>
      </c>
      <c r="F15" s="131">
        <f t="shared" si="10"/>
        <v>0</v>
      </c>
      <c r="G15" s="186">
        <v>0</v>
      </c>
      <c r="H15">
        <v>0</v>
      </c>
      <c r="I15" s="131">
        <f t="shared" si="11"/>
        <v>0</v>
      </c>
      <c r="J15" s="131">
        <v>450.27921482400001</v>
      </c>
      <c r="K15">
        <v>163.86083792700001</v>
      </c>
      <c r="L15" s="131">
        <v>215.37019666</v>
      </c>
      <c r="M15">
        <v>0</v>
      </c>
      <c r="N15">
        <v>0</v>
      </c>
      <c r="O15">
        <v>0</v>
      </c>
      <c r="P15">
        <v>0</v>
      </c>
      <c r="Q15">
        <v>0</v>
      </c>
      <c r="R15">
        <v>0</v>
      </c>
      <c r="S15" s="131">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131">
        <v>0</v>
      </c>
      <c r="AJ15" s="187">
        <v>0.322521</v>
      </c>
      <c r="AK15" s="188">
        <v>0.41252100000000003</v>
      </c>
      <c r="AL15" s="188">
        <v>1</v>
      </c>
      <c r="AM15" s="164">
        <v>1</v>
      </c>
      <c r="AN15" s="189">
        <v>0</v>
      </c>
      <c r="AO15" s="190">
        <v>0</v>
      </c>
      <c r="AP15">
        <v>751</v>
      </c>
      <c r="AQ15" s="193">
        <v>1430877</v>
      </c>
      <c r="AR15" s="131">
        <f t="shared" si="12"/>
        <v>52.485293984039153</v>
      </c>
      <c r="AS15">
        <v>0</v>
      </c>
      <c r="AT15">
        <v>0</v>
      </c>
      <c r="AU15">
        <v>14053320841590.699</v>
      </c>
      <c r="AV15">
        <v>55440619973487.898</v>
      </c>
      <c r="AW15">
        <v>0</v>
      </c>
      <c r="AX15">
        <v>0</v>
      </c>
      <c r="AY15">
        <v>0</v>
      </c>
      <c r="AZ15" s="131">
        <v>97878225680100.703</v>
      </c>
      <c r="BA15">
        <v>0</v>
      </c>
      <c r="BB15">
        <v>0</v>
      </c>
      <c r="BC15">
        <v>13174809527342.6</v>
      </c>
      <c r="BD15">
        <v>47703688074261</v>
      </c>
      <c r="BE15">
        <v>10758092679716.699</v>
      </c>
      <c r="BF15">
        <v>0</v>
      </c>
      <c r="BG15">
        <v>62478996511670.797</v>
      </c>
      <c r="BH15" s="131">
        <v>147614590883634</v>
      </c>
      <c r="BI15">
        <f t="shared" si="13"/>
        <v>0</v>
      </c>
      <c r="BJ15">
        <f t="shared" si="14"/>
        <v>0</v>
      </c>
      <c r="BK15">
        <f t="shared" si="15"/>
        <v>106.66811396722559</v>
      </c>
      <c r="BL15">
        <f t="shared" si="16"/>
        <v>116.21872901563231</v>
      </c>
      <c r="BM15">
        <f t="shared" si="17"/>
        <v>0</v>
      </c>
      <c r="BN15">
        <f t="shared" si="18"/>
        <v>0</v>
      </c>
      <c r="BO15">
        <f t="shared" si="19"/>
        <v>0</v>
      </c>
      <c r="BP15" s="131">
        <f t="shared" si="20"/>
        <v>66.306606341685466</v>
      </c>
      <c r="BQ15" s="188">
        <v>2.9999707422524551E-4</v>
      </c>
      <c r="BR15" s="188">
        <v>4.0906165691248161E-4</v>
      </c>
      <c r="BS15" s="188">
        <v>0.56046021612016694</v>
      </c>
      <c r="BT15" s="188">
        <v>0.527694774316949</v>
      </c>
      <c r="BU15" s="188">
        <v>0.50598865796770209</v>
      </c>
      <c r="BV15" s="188">
        <v>0.61934885777968152</v>
      </c>
      <c r="BW15" s="188">
        <v>0.62782514211530382</v>
      </c>
      <c r="BX15" s="188">
        <v>0.74531223271681013</v>
      </c>
      <c r="BY15" s="188">
        <v>0.72788754375712761</v>
      </c>
      <c r="BZ15" s="188">
        <v>0.72518805837098288</v>
      </c>
      <c r="CA15" s="188">
        <v>1</v>
      </c>
      <c r="CB15" s="188">
        <v>1</v>
      </c>
      <c r="CC15" s="188">
        <v>0.62782514211530294</v>
      </c>
      <c r="CD15" s="188">
        <v>0.74531223271681069</v>
      </c>
      <c r="CE15" s="188">
        <v>0.72788754375712716</v>
      </c>
      <c r="CF15" s="188">
        <v>0.7251880583709821</v>
      </c>
      <c r="CG15" s="188">
        <v>1</v>
      </c>
      <c r="CH15" s="191">
        <v>1</v>
      </c>
      <c r="CI15" s="192">
        <v>0</v>
      </c>
      <c r="CJ15">
        <v>0</v>
      </c>
      <c r="CK15" s="131">
        <v>0</v>
      </c>
      <c r="CL15" t="str">
        <f t="shared" si="21"/>
        <v>FALSE</v>
      </c>
      <c r="CM15">
        <v>0</v>
      </c>
    </row>
    <row r="16" spans="1:91" x14ac:dyDescent="0.25">
      <c r="A16" t="s">
        <v>2353</v>
      </c>
      <c r="B16" s="34">
        <v>64827.355633332998</v>
      </c>
      <c r="C16" s="185">
        <f t="shared" si="9"/>
        <v>64.827355633332999</v>
      </c>
      <c r="D16" s="120">
        <v>0</v>
      </c>
      <c r="E16">
        <v>24479.999999999996</v>
      </c>
      <c r="F16" s="131">
        <f t="shared" si="10"/>
        <v>0</v>
      </c>
      <c r="G16" s="186">
        <v>2933106</v>
      </c>
      <c r="H16">
        <v>9314891</v>
      </c>
      <c r="I16" s="131">
        <f t="shared" si="11"/>
        <v>2.1757771454560455</v>
      </c>
      <c r="J16" s="131">
        <v>7193.6428573499998</v>
      </c>
      <c r="K16">
        <v>2617.8342404939999</v>
      </c>
      <c r="L16" s="131">
        <v>3440.745710404</v>
      </c>
      <c r="M16">
        <v>50</v>
      </c>
      <c r="N16">
        <v>0</v>
      </c>
      <c r="O16">
        <v>0</v>
      </c>
      <c r="P16">
        <v>0</v>
      </c>
      <c r="Q16">
        <v>0</v>
      </c>
      <c r="R16">
        <v>50</v>
      </c>
      <c r="S16" s="131">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131">
        <v>0</v>
      </c>
      <c r="AJ16" s="187">
        <v>1.4583E-2</v>
      </c>
      <c r="AK16" s="188">
        <v>1.4583E-2</v>
      </c>
      <c r="AL16" s="188">
        <v>1.4583E-2</v>
      </c>
      <c r="AM16" s="164">
        <v>0</v>
      </c>
      <c r="AN16" s="189">
        <v>0</v>
      </c>
      <c r="AO16" s="190">
        <v>0</v>
      </c>
      <c r="AP16">
        <v>523</v>
      </c>
      <c r="AQ16" s="193">
        <v>3214315</v>
      </c>
      <c r="AR16" s="131">
        <f t="shared" si="12"/>
        <v>16.27096286456057</v>
      </c>
      <c r="AS16">
        <v>0</v>
      </c>
      <c r="AT16">
        <v>0</v>
      </c>
      <c r="AU16">
        <v>0</v>
      </c>
      <c r="AV16">
        <v>0</v>
      </c>
      <c r="AW16">
        <v>0</v>
      </c>
      <c r="AX16">
        <v>0</v>
      </c>
      <c r="AY16">
        <v>0</v>
      </c>
      <c r="AZ16" s="131">
        <v>0</v>
      </c>
      <c r="BA16">
        <v>0</v>
      </c>
      <c r="BB16">
        <v>0</v>
      </c>
      <c r="BC16">
        <v>0</v>
      </c>
      <c r="BD16">
        <v>0</v>
      </c>
      <c r="BE16">
        <v>0</v>
      </c>
      <c r="BF16">
        <v>0</v>
      </c>
      <c r="BG16">
        <v>0</v>
      </c>
      <c r="BH16" s="131">
        <v>0</v>
      </c>
      <c r="BI16">
        <f t="shared" si="13"/>
        <v>0</v>
      </c>
      <c r="BJ16">
        <f t="shared" si="14"/>
        <v>0</v>
      </c>
      <c r="BK16">
        <f t="shared" si="15"/>
        <v>0</v>
      </c>
      <c r="BL16">
        <f t="shared" si="16"/>
        <v>0</v>
      </c>
      <c r="BM16">
        <f t="shared" si="17"/>
        <v>0</v>
      </c>
      <c r="BN16">
        <f t="shared" si="18"/>
        <v>0</v>
      </c>
      <c r="BO16">
        <f t="shared" si="19"/>
        <v>0</v>
      </c>
      <c r="BP16" s="131">
        <f t="shared" si="20"/>
        <v>0</v>
      </c>
      <c r="BQ16" s="188">
        <v>3.437321600316505E-2</v>
      </c>
      <c r="BR16" s="188">
        <v>3.8052460535847606E-2</v>
      </c>
      <c r="BS16" s="188">
        <v>0.39824130513933081</v>
      </c>
      <c r="BT16" s="188">
        <v>0.37843320078113546</v>
      </c>
      <c r="BU16" s="188">
        <v>0.55306068930255969</v>
      </c>
      <c r="BV16" s="188">
        <v>0.67777045808970948</v>
      </c>
      <c r="BW16" s="188">
        <v>9.9086115233292554E-2</v>
      </c>
      <c r="BX16" s="188">
        <v>0.13684800012936954</v>
      </c>
      <c r="BY16" s="188">
        <v>0.39964564339841174</v>
      </c>
      <c r="BZ16" s="188">
        <v>0.39779267536405194</v>
      </c>
      <c r="CA16" s="188">
        <v>1</v>
      </c>
      <c r="CB16" s="188">
        <v>1</v>
      </c>
      <c r="CC16" s="188">
        <v>9.9073291376579789E-2</v>
      </c>
      <c r="CD16" s="188">
        <v>0.13664637019030532</v>
      </c>
      <c r="CE16" s="188">
        <v>0.3996111747641195</v>
      </c>
      <c r="CF16" s="188">
        <v>0.39731573083500238</v>
      </c>
      <c r="CG16" s="188">
        <v>1</v>
      </c>
      <c r="CH16" s="191">
        <v>1</v>
      </c>
      <c r="CI16" s="192">
        <v>0</v>
      </c>
      <c r="CJ16">
        <v>0</v>
      </c>
      <c r="CK16" s="131">
        <v>0</v>
      </c>
      <c r="CL16" t="str">
        <f t="shared" si="21"/>
        <v>FALSE</v>
      </c>
      <c r="CM16">
        <v>0</v>
      </c>
    </row>
    <row r="17" spans="1:91" x14ac:dyDescent="0.25">
      <c r="A17" t="s">
        <v>2354</v>
      </c>
      <c r="B17" s="34">
        <v>199705.748066667</v>
      </c>
      <c r="C17" s="185">
        <f t="shared" si="9"/>
        <v>199.70574806666701</v>
      </c>
      <c r="D17" s="120">
        <v>14467241</v>
      </c>
      <c r="E17">
        <v>10428326.999999989</v>
      </c>
      <c r="F17" s="131">
        <f t="shared" si="10"/>
        <v>-0.27917652025013007</v>
      </c>
      <c r="G17" s="186">
        <v>88678</v>
      </c>
      <c r="H17">
        <v>0</v>
      </c>
      <c r="I17" s="131">
        <f t="shared" si="11"/>
        <v>-1</v>
      </c>
      <c r="J17" s="131">
        <v>1449.6370974659999</v>
      </c>
      <c r="K17">
        <v>527.53656322500001</v>
      </c>
      <c r="L17" s="131">
        <v>693.36672999500001</v>
      </c>
      <c r="M17">
        <v>0</v>
      </c>
      <c r="N17">
        <v>0</v>
      </c>
      <c r="O17">
        <v>0</v>
      </c>
      <c r="P17">
        <v>0</v>
      </c>
      <c r="Q17">
        <v>0</v>
      </c>
      <c r="R17">
        <v>0</v>
      </c>
      <c r="S17" s="131">
        <v>0</v>
      </c>
      <c r="T17">
        <v>0</v>
      </c>
      <c r="U17">
        <v>547.69999999999993</v>
      </c>
      <c r="V17">
        <v>0</v>
      </c>
      <c r="W17">
        <v>2764.2000000000007</v>
      </c>
      <c r="X17">
        <v>970.4</v>
      </c>
      <c r="Y17">
        <v>240</v>
      </c>
      <c r="Z17">
        <v>0</v>
      </c>
      <c r="AA17">
        <v>26.400000000000006</v>
      </c>
      <c r="AB17">
        <v>10</v>
      </c>
      <c r="AC17">
        <v>5.4</v>
      </c>
      <c r="AD17">
        <v>547.4</v>
      </c>
      <c r="AE17">
        <v>0</v>
      </c>
      <c r="AF17">
        <v>0</v>
      </c>
      <c r="AG17">
        <v>0</v>
      </c>
      <c r="AH17">
        <v>0</v>
      </c>
      <c r="AI17" s="131">
        <v>0</v>
      </c>
      <c r="AJ17" s="187">
        <v>0.47487499999999999</v>
      </c>
      <c r="AK17" s="188">
        <v>0.47487499999999999</v>
      </c>
      <c r="AL17" s="188">
        <v>0.47487499999999999</v>
      </c>
      <c r="AM17" s="164">
        <v>0</v>
      </c>
      <c r="AN17" s="189">
        <v>0</v>
      </c>
      <c r="AO17" s="190">
        <v>0</v>
      </c>
      <c r="AP17">
        <v>260</v>
      </c>
      <c r="AQ17" s="193">
        <v>1990456</v>
      </c>
      <c r="AR17" s="131">
        <f t="shared" si="12"/>
        <v>13.062333455248446</v>
      </c>
      <c r="AS17">
        <v>0</v>
      </c>
      <c r="AT17">
        <v>0</v>
      </c>
      <c r="AU17">
        <v>0</v>
      </c>
      <c r="AV17">
        <v>0</v>
      </c>
      <c r="AW17">
        <v>0</v>
      </c>
      <c r="AX17">
        <v>0</v>
      </c>
      <c r="AY17">
        <v>0</v>
      </c>
      <c r="AZ17" s="131">
        <v>0</v>
      </c>
      <c r="BA17">
        <v>0</v>
      </c>
      <c r="BB17">
        <v>0</v>
      </c>
      <c r="BC17">
        <v>0</v>
      </c>
      <c r="BD17">
        <v>0</v>
      </c>
      <c r="BE17">
        <v>0</v>
      </c>
      <c r="BF17">
        <v>1083533028424.62</v>
      </c>
      <c r="BG17">
        <v>0</v>
      </c>
      <c r="BH17" s="131">
        <v>0</v>
      </c>
      <c r="BI17">
        <f t="shared" si="13"/>
        <v>0</v>
      </c>
      <c r="BJ17">
        <f t="shared" si="14"/>
        <v>0</v>
      </c>
      <c r="BK17">
        <f t="shared" si="15"/>
        <v>0</v>
      </c>
      <c r="BL17">
        <f t="shared" si="16"/>
        <v>0</v>
      </c>
      <c r="BM17">
        <f t="shared" si="17"/>
        <v>0</v>
      </c>
      <c r="BN17">
        <f t="shared" si="18"/>
        <v>0</v>
      </c>
      <c r="BO17">
        <f t="shared" si="19"/>
        <v>0</v>
      </c>
      <c r="BP17" s="131">
        <f t="shared" si="20"/>
        <v>0</v>
      </c>
      <c r="BQ17" s="188">
        <v>3.9382038104106967E-2</v>
      </c>
      <c r="BR17" s="188">
        <v>4.2626525901697791E-2</v>
      </c>
      <c r="BS17" s="188">
        <v>0.41312259945297664</v>
      </c>
      <c r="BT17" s="188">
        <v>0.38638519749448419</v>
      </c>
      <c r="BU17" s="188">
        <v>0.62733717599892058</v>
      </c>
      <c r="BV17" s="188">
        <v>0.73139706461426413</v>
      </c>
      <c r="BW17" s="188">
        <v>0.11809843237642104</v>
      </c>
      <c r="BX17" s="188">
        <v>0.1499016180095985</v>
      </c>
      <c r="BY17" s="188">
        <v>0.49445255900765872</v>
      </c>
      <c r="BZ17" s="188">
        <v>0.50242416120988609</v>
      </c>
      <c r="CA17" s="188">
        <v>1</v>
      </c>
      <c r="CB17" s="188">
        <v>1</v>
      </c>
      <c r="CC17" s="188">
        <v>0.11800170803599717</v>
      </c>
      <c r="CD17" s="188">
        <v>0.14912560803679847</v>
      </c>
      <c r="CE17" s="188">
        <v>0.49422033351412875</v>
      </c>
      <c r="CF17" s="188">
        <v>0.50092122056164756</v>
      </c>
      <c r="CG17" s="188">
        <v>1</v>
      </c>
      <c r="CH17" s="191">
        <v>1</v>
      </c>
      <c r="CI17" s="192">
        <v>0</v>
      </c>
      <c r="CJ17">
        <v>0</v>
      </c>
      <c r="CK17" s="131">
        <v>0</v>
      </c>
      <c r="CL17" t="str">
        <f t="shared" si="21"/>
        <v>FALSE</v>
      </c>
      <c r="CM17">
        <v>0</v>
      </c>
    </row>
    <row r="18" spans="1:91" x14ac:dyDescent="0.25">
      <c r="A18" t="s">
        <v>2355</v>
      </c>
      <c r="B18" s="34">
        <v>68672.634866666995</v>
      </c>
      <c r="C18" s="185">
        <f t="shared" si="9"/>
        <v>68.672634866666996</v>
      </c>
      <c r="D18" s="120">
        <v>52802</v>
      </c>
      <c r="E18">
        <v>0</v>
      </c>
      <c r="F18" s="131">
        <f t="shared" si="10"/>
        <v>-1</v>
      </c>
      <c r="G18" s="186">
        <v>40457236</v>
      </c>
      <c r="H18">
        <v>34602295</v>
      </c>
      <c r="I18" s="131">
        <f t="shared" si="11"/>
        <v>-0.14471925368307414</v>
      </c>
      <c r="J18" s="131">
        <v>9458.5315348629993</v>
      </c>
      <c r="K18">
        <v>3442.0485153019999</v>
      </c>
      <c r="L18" s="131">
        <v>4524.0502552959997</v>
      </c>
      <c r="M18">
        <v>6400</v>
      </c>
      <c r="N18">
        <v>3550</v>
      </c>
      <c r="O18">
        <v>0</v>
      </c>
      <c r="P18">
        <v>0</v>
      </c>
      <c r="Q18">
        <v>0</v>
      </c>
      <c r="R18">
        <v>10700</v>
      </c>
      <c r="S18" s="131">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131">
        <v>0</v>
      </c>
      <c r="AJ18" s="187">
        <v>0.70970800000000001</v>
      </c>
      <c r="AK18" s="188">
        <v>0.93470799999999998</v>
      </c>
      <c r="AL18" s="188">
        <v>1</v>
      </c>
      <c r="AM18" s="164">
        <v>1</v>
      </c>
      <c r="AN18" s="189">
        <v>0</v>
      </c>
      <c r="AO18" s="190">
        <v>0</v>
      </c>
      <c r="AP18">
        <v>2251</v>
      </c>
      <c r="AQ18" s="193">
        <v>12516863</v>
      </c>
      <c r="AR18" s="131">
        <f t="shared" si="12"/>
        <v>17.983739216447443</v>
      </c>
      <c r="AS18">
        <v>48044585000000</v>
      </c>
      <c r="AT18">
        <v>462623653961154</v>
      </c>
      <c r="AU18">
        <v>16599279669050.801</v>
      </c>
      <c r="AV18">
        <v>111072071198079</v>
      </c>
      <c r="AW18">
        <v>624173403723381</v>
      </c>
      <c r="AX18">
        <v>0</v>
      </c>
      <c r="AY18">
        <v>511714473125996</v>
      </c>
      <c r="AZ18" s="131">
        <v>1036386255916730</v>
      </c>
      <c r="BA18">
        <v>50913262712159.398</v>
      </c>
      <c r="BB18">
        <v>944481216942459</v>
      </c>
      <c r="BC18">
        <v>26993931907905.699</v>
      </c>
      <c r="BD18">
        <v>151701502758254</v>
      </c>
      <c r="BE18">
        <v>613024925192508</v>
      </c>
      <c r="BF18">
        <v>2386849632594.6001</v>
      </c>
      <c r="BG18">
        <v>639364826547338</v>
      </c>
      <c r="BH18" s="131">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131">
        <f t="shared" si="20"/>
        <v>81.754039153083852</v>
      </c>
      <c r="BQ18" s="188">
        <v>2.5383592232339484E-2</v>
      </c>
      <c r="BR18" s="188">
        <v>2.9313160412152379E-2</v>
      </c>
      <c r="BS18" s="188">
        <v>0.32912647192630529</v>
      </c>
      <c r="BT18" s="188">
        <v>0.30062602113969605</v>
      </c>
      <c r="BU18" s="188">
        <v>0.60123649851970684</v>
      </c>
      <c r="BV18" s="188">
        <v>0.71481889537557297</v>
      </c>
      <c r="BW18" s="188">
        <v>7.5302591742216624E-2</v>
      </c>
      <c r="BX18" s="188">
        <v>0.11178244158150062</v>
      </c>
      <c r="BY18" s="188">
        <v>0.29590059873644314</v>
      </c>
      <c r="BZ18" s="188">
        <v>0.29281164178401481</v>
      </c>
      <c r="CA18" s="188">
        <v>1</v>
      </c>
      <c r="CB18" s="188">
        <v>1</v>
      </c>
      <c r="CC18" s="188">
        <v>7.5282060991799862E-2</v>
      </c>
      <c r="CD18" s="188">
        <v>0.11114283677131588</v>
      </c>
      <c r="CE18" s="188">
        <v>0.29583916550974426</v>
      </c>
      <c r="CF18" s="188">
        <v>0.29127879866835865</v>
      </c>
      <c r="CG18" s="188">
        <v>1</v>
      </c>
      <c r="CH18" s="191">
        <v>1</v>
      </c>
      <c r="CI18" s="192">
        <v>0</v>
      </c>
      <c r="CJ18">
        <v>0</v>
      </c>
      <c r="CK18" s="131">
        <v>0</v>
      </c>
      <c r="CL18" t="str">
        <f t="shared" si="21"/>
        <v>FALSE</v>
      </c>
      <c r="CM18">
        <v>0</v>
      </c>
    </row>
    <row r="19" spans="1:91" x14ac:dyDescent="0.25">
      <c r="A19" t="s">
        <v>2356</v>
      </c>
      <c r="B19" s="34">
        <v>87980.974066666997</v>
      </c>
      <c r="C19" s="185">
        <f t="shared" si="9"/>
        <v>87.980974066667002</v>
      </c>
      <c r="D19" s="120">
        <v>22719</v>
      </c>
      <c r="E19">
        <v>18310965.999999981</v>
      </c>
      <c r="F19" s="131">
        <f t="shared" si="10"/>
        <v>804.97587922003527</v>
      </c>
      <c r="G19" s="186">
        <v>6444160</v>
      </c>
      <c r="H19">
        <v>0</v>
      </c>
      <c r="I19" s="131">
        <f t="shared" si="11"/>
        <v>-1</v>
      </c>
      <c r="J19" s="131">
        <v>8251.2961933820006</v>
      </c>
      <c r="K19">
        <v>3002.7242291329999</v>
      </c>
      <c r="L19" s="131">
        <v>3946.6251724809999</v>
      </c>
      <c r="M19">
        <v>8500</v>
      </c>
      <c r="N19">
        <v>0</v>
      </c>
      <c r="O19">
        <v>0</v>
      </c>
      <c r="P19">
        <v>0</v>
      </c>
      <c r="Q19">
        <v>0</v>
      </c>
      <c r="R19">
        <v>250</v>
      </c>
      <c r="S19" s="131">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131">
        <v>0</v>
      </c>
      <c r="AJ19" s="187">
        <v>8.4110000000000004E-2</v>
      </c>
      <c r="AK19" s="188">
        <v>0.10410999999999999</v>
      </c>
      <c r="AL19" s="188">
        <v>0.10410999999999999</v>
      </c>
      <c r="AM19" s="164">
        <v>0</v>
      </c>
      <c r="AN19" s="189">
        <v>0</v>
      </c>
      <c r="AO19" s="190">
        <v>0</v>
      </c>
      <c r="AP19">
        <v>830</v>
      </c>
      <c r="AQ19" s="193">
        <v>6892124</v>
      </c>
      <c r="AR19" s="131">
        <f t="shared" si="12"/>
        <v>12.042731674589721</v>
      </c>
      <c r="AS19">
        <v>8355580000000</v>
      </c>
      <c r="AT19">
        <v>141831090611445</v>
      </c>
      <c r="AU19">
        <v>1167054487871.05</v>
      </c>
      <c r="AV19">
        <v>29795523466815.602</v>
      </c>
      <c r="AW19">
        <v>266052687154763</v>
      </c>
      <c r="AX19">
        <v>0</v>
      </c>
      <c r="AY19">
        <v>166717292717333</v>
      </c>
      <c r="AZ19" s="131">
        <v>357201001547554</v>
      </c>
      <c r="BA19">
        <v>8854480471679.9004</v>
      </c>
      <c r="BB19">
        <v>650047091793914</v>
      </c>
      <c r="BC19">
        <v>11667961019318.699</v>
      </c>
      <c r="BD19">
        <v>65572041405239</v>
      </c>
      <c r="BE19">
        <v>264976253011965</v>
      </c>
      <c r="BF19">
        <v>5542941780297.9697</v>
      </c>
      <c r="BG19">
        <v>276361513347857</v>
      </c>
      <c r="BH19" s="131">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131">
        <f t="shared" si="20"/>
        <v>65.188564876629499</v>
      </c>
      <c r="BQ19" s="188">
        <v>2.635464268260506E-2</v>
      </c>
      <c r="BR19" s="188">
        <v>3.3307416236769825E-2</v>
      </c>
      <c r="BS19" s="188">
        <v>0.35992150631790143</v>
      </c>
      <c r="BT19" s="188">
        <v>0.34616492796128395</v>
      </c>
      <c r="BU19" s="188">
        <v>0.60958834749645574</v>
      </c>
      <c r="BV19" s="188">
        <v>0.73096952794583669</v>
      </c>
      <c r="BW19" s="188">
        <v>0.12944087816476291</v>
      </c>
      <c r="BX19" s="188">
        <v>0.18336619467159551</v>
      </c>
      <c r="BY19" s="188">
        <v>0.44888058600606473</v>
      </c>
      <c r="BZ19" s="188">
        <v>0.44714468441712368</v>
      </c>
      <c r="CA19" s="188">
        <v>1</v>
      </c>
      <c r="CB19" s="188">
        <v>1</v>
      </c>
      <c r="CC19" s="188">
        <v>0.12941921880397442</v>
      </c>
      <c r="CD19" s="188">
        <v>0.1828861434082302</v>
      </c>
      <c r="CE19" s="188">
        <v>0.44883303287547516</v>
      </c>
      <c r="CF19" s="188">
        <v>0.44624219924069652</v>
      </c>
      <c r="CG19" s="188">
        <v>1</v>
      </c>
      <c r="CH19" s="191">
        <v>1</v>
      </c>
      <c r="CI19" s="192">
        <v>0</v>
      </c>
      <c r="CJ19">
        <v>0</v>
      </c>
      <c r="CK19" s="131">
        <v>0</v>
      </c>
      <c r="CL19" t="str">
        <f t="shared" si="21"/>
        <v>FALSE</v>
      </c>
      <c r="CM19">
        <v>0</v>
      </c>
    </row>
    <row r="20" spans="1:91" x14ac:dyDescent="0.25">
      <c r="A20" t="s">
        <v>2357</v>
      </c>
      <c r="B20" s="34">
        <v>53004.2019</v>
      </c>
      <c r="C20" s="185">
        <f t="shared" si="9"/>
        <v>53.004201899999998</v>
      </c>
      <c r="D20" s="120">
        <v>0</v>
      </c>
      <c r="E20">
        <v>0</v>
      </c>
      <c r="F20" s="131">
        <f t="shared" si="10"/>
        <v>0</v>
      </c>
      <c r="G20" s="186">
        <v>3597275</v>
      </c>
      <c r="H20">
        <v>13717698</v>
      </c>
      <c r="I20" s="131">
        <f t="shared" si="11"/>
        <v>2.8133581669458132</v>
      </c>
      <c r="J20" s="131">
        <v>2519.0891755900002</v>
      </c>
      <c r="K20">
        <v>916.72022499399998</v>
      </c>
      <c r="L20" s="131">
        <v>1204.8895736019999</v>
      </c>
      <c r="M20">
        <v>3600</v>
      </c>
      <c r="N20">
        <v>150</v>
      </c>
      <c r="O20">
        <v>0</v>
      </c>
      <c r="P20">
        <v>0</v>
      </c>
      <c r="Q20">
        <v>0</v>
      </c>
      <c r="R20">
        <v>0</v>
      </c>
      <c r="S20" s="131">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131">
        <v>0</v>
      </c>
      <c r="AJ20" s="187">
        <v>0.151944</v>
      </c>
      <c r="AK20" s="188">
        <v>0.151944</v>
      </c>
      <c r="AL20" s="188">
        <v>0.151944</v>
      </c>
      <c r="AM20" s="164">
        <v>0</v>
      </c>
      <c r="AN20" s="189">
        <v>0</v>
      </c>
      <c r="AO20" s="190">
        <v>0</v>
      </c>
      <c r="AP20">
        <v>937</v>
      </c>
      <c r="AQ20" s="193">
        <v>2944376</v>
      </c>
      <c r="AR20" s="131">
        <f t="shared" si="12"/>
        <v>31.823381252937804</v>
      </c>
      <c r="AS20">
        <v>190089445000000</v>
      </c>
      <c r="AT20">
        <v>0</v>
      </c>
      <c r="AU20">
        <v>0</v>
      </c>
      <c r="AV20">
        <v>21199976536633.5</v>
      </c>
      <c r="AW20">
        <v>228178989121794</v>
      </c>
      <c r="AX20">
        <v>0</v>
      </c>
      <c r="AY20">
        <v>130231497764670</v>
      </c>
      <c r="AZ20" s="131">
        <v>285372548061551</v>
      </c>
      <c r="BA20">
        <v>201439430730717</v>
      </c>
      <c r="BB20">
        <v>0</v>
      </c>
      <c r="BC20">
        <v>10047135508138.9</v>
      </c>
      <c r="BD20">
        <v>56463265899923.297</v>
      </c>
      <c r="BE20">
        <v>228167742079547</v>
      </c>
      <c r="BF20">
        <v>184196219160670</v>
      </c>
      <c r="BG20">
        <v>237971447559943</v>
      </c>
      <c r="BH20" s="131">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131">
        <f t="shared" si="20"/>
        <v>60.481653404429622</v>
      </c>
      <c r="BQ20" s="188">
        <v>4.9619555441662168E-2</v>
      </c>
      <c r="BR20" s="188">
        <v>5.8474483259616919E-2</v>
      </c>
      <c r="BS20" s="188">
        <v>0.46009995205354826</v>
      </c>
      <c r="BT20" s="188">
        <v>0.42909385507229719</v>
      </c>
      <c r="BU20" s="188">
        <v>0.63027476002153049</v>
      </c>
      <c r="BV20" s="188">
        <v>0.73838938152838396</v>
      </c>
      <c r="BW20" s="188">
        <v>0.10797167014658475</v>
      </c>
      <c r="BX20" s="188">
        <v>0.16465647213311085</v>
      </c>
      <c r="BY20" s="188">
        <v>0.36095743282887233</v>
      </c>
      <c r="BZ20" s="188">
        <v>0.37126915162577989</v>
      </c>
      <c r="CA20" s="188">
        <v>1</v>
      </c>
      <c r="CB20" s="188">
        <v>1</v>
      </c>
      <c r="CC20" s="188">
        <v>0.10791999570993627</v>
      </c>
      <c r="CD20" s="188">
        <v>0.16343277702128306</v>
      </c>
      <c r="CE20" s="188">
        <v>0.36083365809164869</v>
      </c>
      <c r="CF20" s="188">
        <v>0.36887116223210598</v>
      </c>
      <c r="CG20" s="188">
        <v>1</v>
      </c>
      <c r="CH20" s="191">
        <v>1</v>
      </c>
      <c r="CI20" s="192">
        <v>0</v>
      </c>
      <c r="CJ20">
        <v>0</v>
      </c>
      <c r="CK20" s="131">
        <v>0</v>
      </c>
      <c r="CL20" t="str">
        <f t="shared" si="21"/>
        <v>FALSE</v>
      </c>
      <c r="CM20">
        <v>0</v>
      </c>
    </row>
    <row r="21" spans="1:91" x14ac:dyDescent="0.25">
      <c r="A21" t="s">
        <v>2358</v>
      </c>
      <c r="B21" s="34">
        <v>0</v>
      </c>
      <c r="C21" s="185">
        <f t="shared" si="9"/>
        <v>0</v>
      </c>
      <c r="D21" s="120">
        <v>3102595</v>
      </c>
      <c r="E21">
        <v>9143235.999999987</v>
      </c>
      <c r="F21" s="131">
        <f t="shared" si="10"/>
        <v>1.946964073622238</v>
      </c>
      <c r="G21" s="186">
        <v>0</v>
      </c>
      <c r="H21">
        <v>0</v>
      </c>
      <c r="I21" s="131">
        <f t="shared" si="11"/>
        <v>0</v>
      </c>
      <c r="J21" s="131">
        <v>3169.289606331</v>
      </c>
      <c r="K21">
        <v>1153.33427222</v>
      </c>
      <c r="L21" s="131">
        <v>1515.8828196300001</v>
      </c>
      <c r="M21">
        <v>6100</v>
      </c>
      <c r="N21">
        <v>0</v>
      </c>
      <c r="O21">
        <v>0</v>
      </c>
      <c r="P21">
        <v>0</v>
      </c>
      <c r="Q21">
        <v>0</v>
      </c>
      <c r="R21">
        <v>0</v>
      </c>
      <c r="S21" s="131">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131">
        <v>0</v>
      </c>
      <c r="AJ21" s="187">
        <v>6.9754999999999998E-2</v>
      </c>
      <c r="AK21" s="188">
        <v>6.9754999999999998E-2</v>
      </c>
      <c r="AL21" s="188">
        <v>6.9754999999999998E-2</v>
      </c>
      <c r="AM21" s="164">
        <v>0</v>
      </c>
      <c r="AN21" s="189">
        <v>0</v>
      </c>
      <c r="AO21" s="190">
        <v>0</v>
      </c>
      <c r="AP21">
        <v>399</v>
      </c>
      <c r="AQ21" s="193">
        <v>4540745</v>
      </c>
      <c r="AR21" s="131">
        <f t="shared" si="12"/>
        <v>8.787104318784694</v>
      </c>
      <c r="AS21">
        <v>14622265000000</v>
      </c>
      <c r="AT21">
        <v>323564250382524</v>
      </c>
      <c r="AU21">
        <v>0</v>
      </c>
      <c r="AV21">
        <v>7123782710601.3398</v>
      </c>
      <c r="AW21">
        <v>166156465278814</v>
      </c>
      <c r="AX21">
        <v>0</v>
      </c>
      <c r="AY21">
        <v>70481824378887.906</v>
      </c>
      <c r="AZ21" s="131">
        <v>167745218270253</v>
      </c>
      <c r="BA21">
        <v>15495340825439.801</v>
      </c>
      <c r="BB21">
        <v>741647685808990</v>
      </c>
      <c r="BC21">
        <v>7392847859096.8398</v>
      </c>
      <c r="BD21">
        <v>41546601425621.898</v>
      </c>
      <c r="BE21">
        <v>167889584268201</v>
      </c>
      <c r="BF21">
        <v>79985836721008.703</v>
      </c>
      <c r="BG21">
        <v>175103312301754</v>
      </c>
      <c r="BH21" s="131">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131">
        <f t="shared" si="20"/>
        <v>48.316125661026348</v>
      </c>
      <c r="BQ21" s="188">
        <v>7.7970299613027733E-2</v>
      </c>
      <c r="BR21" s="188">
        <v>9.3221950228082551E-2</v>
      </c>
      <c r="BS21" s="188">
        <v>0.52150136613670361</v>
      </c>
      <c r="BT21" s="188">
        <v>0.48761769865635729</v>
      </c>
      <c r="BU21" s="188">
        <v>0.65922723566296959</v>
      </c>
      <c r="BV21" s="188">
        <v>0.7600564617932617</v>
      </c>
      <c r="BW21" s="188">
        <v>0.22413671319256201</v>
      </c>
      <c r="BX21" s="188">
        <v>0.30629535402097302</v>
      </c>
      <c r="BY21" s="188">
        <v>0.62391054769140708</v>
      </c>
      <c r="BZ21" s="188">
        <v>0.62721264412577815</v>
      </c>
      <c r="CA21" s="188">
        <v>1</v>
      </c>
      <c r="CB21" s="188">
        <v>1</v>
      </c>
      <c r="CC21" s="188">
        <v>0.22413832709974588</v>
      </c>
      <c r="CD21" s="188">
        <v>0.3065188240473033</v>
      </c>
      <c r="CE21" s="188">
        <v>0.62391272536218723</v>
      </c>
      <c r="CF21" s="188">
        <v>0.62745771014630469</v>
      </c>
      <c r="CG21" s="188">
        <v>1</v>
      </c>
      <c r="CH21" s="191">
        <v>1</v>
      </c>
      <c r="CI21" s="192">
        <v>0</v>
      </c>
      <c r="CJ21">
        <v>0</v>
      </c>
      <c r="CK21" s="131">
        <v>0</v>
      </c>
      <c r="CL21" t="str">
        <f t="shared" si="21"/>
        <v>FALSE</v>
      </c>
      <c r="CM21">
        <v>0</v>
      </c>
    </row>
    <row r="22" spans="1:91" x14ac:dyDescent="0.25">
      <c r="A22" t="s">
        <v>2361</v>
      </c>
      <c r="B22" s="34">
        <v>73514.234800000006</v>
      </c>
      <c r="C22" s="185">
        <f t="shared" si="9"/>
        <v>73.514234800000011</v>
      </c>
      <c r="D22" s="120">
        <v>11978785</v>
      </c>
      <c r="E22">
        <v>24913873.999999981</v>
      </c>
      <c r="F22" s="131">
        <f t="shared" si="10"/>
        <v>1.0798331383358146</v>
      </c>
      <c r="G22" s="186">
        <v>0</v>
      </c>
      <c r="H22">
        <v>0</v>
      </c>
      <c r="I22" s="131">
        <f t="shared" si="11"/>
        <v>0</v>
      </c>
      <c r="J22" s="131">
        <v>9282.5548276240006</v>
      </c>
      <c r="K22">
        <v>3378.008937737</v>
      </c>
      <c r="L22" s="131">
        <v>4439.8799520749999</v>
      </c>
      <c r="M22">
        <v>550</v>
      </c>
      <c r="N22">
        <v>1500</v>
      </c>
      <c r="O22">
        <v>0</v>
      </c>
      <c r="P22">
        <v>0</v>
      </c>
      <c r="Q22">
        <v>0</v>
      </c>
      <c r="R22">
        <v>0</v>
      </c>
      <c r="S22" s="131">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131">
        <v>0</v>
      </c>
      <c r="AJ22" s="187">
        <v>0.18596799999999999</v>
      </c>
      <c r="AK22" s="188">
        <v>0.18596799999999999</v>
      </c>
      <c r="AL22" s="188">
        <v>0.18596799999999999</v>
      </c>
      <c r="AM22" s="164">
        <v>0</v>
      </c>
      <c r="AN22" s="189">
        <v>1500</v>
      </c>
      <c r="AO22" s="190">
        <v>0</v>
      </c>
      <c r="AP22">
        <v>339</v>
      </c>
      <c r="AQ22" s="193">
        <v>4559475</v>
      </c>
      <c r="AR22" s="131">
        <f t="shared" si="12"/>
        <v>7.4350665372658042</v>
      </c>
      <c r="AS22">
        <v>263200770000000</v>
      </c>
      <c r="AT22">
        <v>0</v>
      </c>
      <c r="AU22">
        <v>154656103049267</v>
      </c>
      <c r="AV22">
        <v>622685613631238</v>
      </c>
      <c r="AW22">
        <v>1949083754779250</v>
      </c>
      <c r="AX22">
        <v>1114465974000000</v>
      </c>
      <c r="AY22">
        <v>1997547162159500</v>
      </c>
      <c r="AZ22" s="131">
        <v>1289777973217470</v>
      </c>
      <c r="BA22">
        <v>278916134857916</v>
      </c>
      <c r="BB22">
        <v>0</v>
      </c>
      <c r="BC22">
        <v>128984261203424</v>
      </c>
      <c r="BD22">
        <v>693802324119365</v>
      </c>
      <c r="BE22">
        <v>2072405165810590</v>
      </c>
      <c r="BF22">
        <v>3485225744807190</v>
      </c>
      <c r="BG22">
        <v>2214727140580330</v>
      </c>
      <c r="BH22" s="131">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131">
        <f t="shared" si="20"/>
        <v>84.043869161118479</v>
      </c>
      <c r="BQ22" s="188">
        <v>7.9603037018759162E-2</v>
      </c>
      <c r="BR22" s="188">
        <v>9.0441014115131016E-2</v>
      </c>
      <c r="BS22" s="188">
        <v>0.47970529517435279</v>
      </c>
      <c r="BT22" s="188">
        <v>0.44303781941484299</v>
      </c>
      <c r="BU22" s="188">
        <v>0.66226106206115876</v>
      </c>
      <c r="BV22" s="188">
        <v>0.76078053537924428</v>
      </c>
      <c r="BW22" s="188">
        <v>0.3273970589003331</v>
      </c>
      <c r="BX22" s="188">
        <v>0.53754771224839348</v>
      </c>
      <c r="BY22" s="188">
        <v>0.53043290198855364</v>
      </c>
      <c r="BZ22" s="188">
        <v>0.55043531923752997</v>
      </c>
      <c r="CA22" s="188">
        <v>1</v>
      </c>
      <c r="CB22" s="188">
        <v>1</v>
      </c>
      <c r="CC22" s="188">
        <v>0.32728774112263959</v>
      </c>
      <c r="CD22" s="188">
        <v>0.53494657748054142</v>
      </c>
      <c r="CE22" s="188">
        <v>0.53030924201525342</v>
      </c>
      <c r="CF22" s="188">
        <v>0.54771246110516469</v>
      </c>
      <c r="CG22" s="188">
        <v>1</v>
      </c>
      <c r="CH22" s="191">
        <v>1</v>
      </c>
      <c r="CI22" s="192">
        <v>0</v>
      </c>
      <c r="CJ22">
        <v>0</v>
      </c>
      <c r="CK22" s="131">
        <v>0</v>
      </c>
      <c r="CL22" t="str">
        <f t="shared" si="21"/>
        <v>FALSE</v>
      </c>
      <c r="CM22">
        <v>0</v>
      </c>
    </row>
    <row r="23" spans="1:91" x14ac:dyDescent="0.25">
      <c r="A23" t="s">
        <v>2366</v>
      </c>
      <c r="B23" s="34">
        <v>5379.790436667</v>
      </c>
      <c r="C23" s="185">
        <f t="shared" si="9"/>
        <v>5.3797904366670002</v>
      </c>
      <c r="D23" s="120">
        <v>18950009</v>
      </c>
      <c r="E23">
        <v>34836184.999999933</v>
      </c>
      <c r="F23" s="131">
        <f t="shared" si="10"/>
        <v>0.83832023509856546</v>
      </c>
      <c r="G23" s="186">
        <v>328490</v>
      </c>
      <c r="H23">
        <v>0</v>
      </c>
      <c r="I23" s="131">
        <f t="shared" si="11"/>
        <v>-1</v>
      </c>
      <c r="J23" s="131">
        <v>2423.815949415</v>
      </c>
      <c r="K23">
        <v>882.04940262699995</v>
      </c>
      <c r="L23" s="131">
        <v>1159.320040783</v>
      </c>
      <c r="M23">
        <v>0</v>
      </c>
      <c r="N23">
        <v>1450</v>
      </c>
      <c r="O23">
        <v>0</v>
      </c>
      <c r="P23">
        <v>0</v>
      </c>
      <c r="Q23">
        <v>0</v>
      </c>
      <c r="R23">
        <v>50</v>
      </c>
      <c r="S23" s="131">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131">
        <v>232.3</v>
      </c>
      <c r="AJ23" s="187">
        <v>0.237375</v>
      </c>
      <c r="AK23" s="188">
        <v>0.45737499999999998</v>
      </c>
      <c r="AL23" s="188">
        <v>0.65737500000000004</v>
      </c>
      <c r="AM23" s="164">
        <v>1</v>
      </c>
      <c r="AN23" s="189">
        <v>2500</v>
      </c>
      <c r="AO23" s="190">
        <v>0</v>
      </c>
      <c r="AP23">
        <v>4110</v>
      </c>
      <c r="AQ23" s="193">
        <v>7020058</v>
      </c>
      <c r="AR23" s="131">
        <f t="shared" si="12"/>
        <v>58.546524829282035</v>
      </c>
      <c r="AS23">
        <v>0</v>
      </c>
      <c r="AT23">
        <v>0</v>
      </c>
      <c r="AU23">
        <v>0</v>
      </c>
      <c r="AV23">
        <v>0</v>
      </c>
      <c r="AW23">
        <v>0</v>
      </c>
      <c r="AX23">
        <v>0</v>
      </c>
      <c r="AY23">
        <v>0</v>
      </c>
      <c r="AZ23" s="131">
        <v>0</v>
      </c>
      <c r="BA23">
        <v>0</v>
      </c>
      <c r="BB23">
        <v>0</v>
      </c>
      <c r="BC23">
        <v>0</v>
      </c>
      <c r="BD23">
        <v>0</v>
      </c>
      <c r="BE23">
        <v>0</v>
      </c>
      <c r="BF23">
        <v>0</v>
      </c>
      <c r="BG23">
        <v>0</v>
      </c>
      <c r="BH23" s="131">
        <v>0</v>
      </c>
      <c r="BI23">
        <f t="shared" si="13"/>
        <v>0</v>
      </c>
      <c r="BJ23">
        <f t="shared" si="14"/>
        <v>0</v>
      </c>
      <c r="BK23">
        <f t="shared" si="15"/>
        <v>0</v>
      </c>
      <c r="BL23">
        <f t="shared" si="16"/>
        <v>0</v>
      </c>
      <c r="BM23">
        <f t="shared" si="17"/>
        <v>0</v>
      </c>
      <c r="BN23">
        <f t="shared" si="18"/>
        <v>0</v>
      </c>
      <c r="BO23">
        <f t="shared" si="19"/>
        <v>0</v>
      </c>
      <c r="BP23" s="131">
        <f t="shared" si="20"/>
        <v>0</v>
      </c>
      <c r="BQ23" s="188">
        <v>2.4066737703253602E-2</v>
      </c>
      <c r="BR23" s="188">
        <v>2.4358535668658751E-2</v>
      </c>
      <c r="BS23" s="188">
        <v>0.48570253832383431</v>
      </c>
      <c r="BT23" s="188">
        <v>0.44540855251205835</v>
      </c>
      <c r="BU23" s="188">
        <v>0.54876510236334963</v>
      </c>
      <c r="BV23" s="188">
        <v>0.66623413837705903</v>
      </c>
      <c r="BW23" s="188">
        <v>5.971073281295796E-2</v>
      </c>
      <c r="BX23" s="188">
        <v>9.9824284584590792E-2</v>
      </c>
      <c r="BY23" s="188">
        <v>0.35864111688084499</v>
      </c>
      <c r="BZ23" s="188">
        <v>0.35164843811702673</v>
      </c>
      <c r="CA23" s="188">
        <v>1</v>
      </c>
      <c r="CB23" s="188">
        <v>1</v>
      </c>
      <c r="CC23" s="188">
        <v>5.9386849561149001E-2</v>
      </c>
      <c r="CD23" s="188">
        <v>9.9275920295419789E-2</v>
      </c>
      <c r="CE23" s="188">
        <v>0.35731193210348061</v>
      </c>
      <c r="CF23" s="188">
        <v>0.34959320869506144</v>
      </c>
      <c r="CG23" s="188">
        <v>1</v>
      </c>
      <c r="CH23" s="191">
        <v>1</v>
      </c>
      <c r="CI23" s="192">
        <v>1</v>
      </c>
      <c r="CJ23">
        <v>1</v>
      </c>
      <c r="CK23" s="131">
        <v>1</v>
      </c>
      <c r="CL23" t="str">
        <f t="shared" si="21"/>
        <v>TRUE</v>
      </c>
      <c r="CM23">
        <v>35</v>
      </c>
    </row>
    <row r="24" spans="1:91" x14ac:dyDescent="0.25">
      <c r="A24" t="s">
        <v>2371</v>
      </c>
      <c r="B24" s="34">
        <v>19532.942066667001</v>
      </c>
      <c r="C24" s="185">
        <f t="shared" si="9"/>
        <v>19.532942066667001</v>
      </c>
      <c r="D24" s="120">
        <v>22029904</v>
      </c>
      <c r="E24">
        <v>24532371.999999989</v>
      </c>
      <c r="F24" s="131">
        <f t="shared" si="10"/>
        <v>0.11359414003801338</v>
      </c>
      <c r="G24" s="186">
        <v>0</v>
      </c>
      <c r="H24">
        <v>0</v>
      </c>
      <c r="I24" s="131">
        <f t="shared" si="11"/>
        <v>0</v>
      </c>
      <c r="J24" s="131">
        <v>3939.1251117060001</v>
      </c>
      <c r="K24">
        <v>1433.4846474169999</v>
      </c>
      <c r="L24" s="131">
        <v>1884.09795977</v>
      </c>
      <c r="M24">
        <v>1600</v>
      </c>
      <c r="N24">
        <v>0</v>
      </c>
      <c r="O24">
        <v>0</v>
      </c>
      <c r="P24">
        <v>0</v>
      </c>
      <c r="Q24">
        <v>0</v>
      </c>
      <c r="R24">
        <v>0</v>
      </c>
      <c r="S24" s="131">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131">
        <v>115.3</v>
      </c>
      <c r="AJ24" s="187">
        <v>0.71664300000000003</v>
      </c>
      <c r="AK24" s="188">
        <v>0.89214300000000002</v>
      </c>
      <c r="AL24" s="188">
        <v>0.89214300000000002</v>
      </c>
      <c r="AM24" s="164">
        <v>0</v>
      </c>
      <c r="AN24" s="189">
        <v>2500</v>
      </c>
      <c r="AO24" s="190">
        <v>0</v>
      </c>
      <c r="AP24">
        <v>2815</v>
      </c>
      <c r="AQ24" s="193">
        <v>6196525</v>
      </c>
      <c r="AR24" s="131">
        <f t="shared" si="12"/>
        <v>45.428687853272599</v>
      </c>
      <c r="AS24">
        <v>0</v>
      </c>
      <c r="AT24">
        <v>15683730879237</v>
      </c>
      <c r="AU24">
        <v>0</v>
      </c>
      <c r="AV24">
        <v>0</v>
      </c>
      <c r="AW24">
        <v>0</v>
      </c>
      <c r="AX24">
        <v>0</v>
      </c>
      <c r="AY24">
        <v>0</v>
      </c>
      <c r="AZ24" s="131">
        <v>0</v>
      </c>
      <c r="BA24">
        <v>0</v>
      </c>
      <c r="BB24">
        <v>30300388732975.398</v>
      </c>
      <c r="BC24">
        <v>0</v>
      </c>
      <c r="BD24">
        <v>0</v>
      </c>
      <c r="BE24">
        <v>0</v>
      </c>
      <c r="BF24">
        <v>10989178787.2679</v>
      </c>
      <c r="BG24">
        <v>0</v>
      </c>
      <c r="BH24" s="131">
        <v>0</v>
      </c>
      <c r="BI24">
        <f t="shared" si="13"/>
        <v>0</v>
      </c>
      <c r="BJ24">
        <f t="shared" si="14"/>
        <v>51.760823986289864</v>
      </c>
      <c r="BK24">
        <f t="shared" si="15"/>
        <v>0</v>
      </c>
      <c r="BL24">
        <f t="shared" si="16"/>
        <v>0</v>
      </c>
      <c r="BM24">
        <f t="shared" si="17"/>
        <v>0</v>
      </c>
      <c r="BN24">
        <f t="shared" si="18"/>
        <v>0</v>
      </c>
      <c r="BO24">
        <f t="shared" si="19"/>
        <v>0</v>
      </c>
      <c r="BP24" s="131">
        <f t="shared" si="20"/>
        <v>0</v>
      </c>
      <c r="BQ24" s="188">
        <v>6.3947167262094096E-2</v>
      </c>
      <c r="BR24" s="188">
        <v>6.9669162949925173E-2</v>
      </c>
      <c r="BS24" s="188">
        <v>0.4530557992836155</v>
      </c>
      <c r="BT24" s="188">
        <v>0.41508452577491306</v>
      </c>
      <c r="BU24" s="188">
        <v>0.61119136444926481</v>
      </c>
      <c r="BV24" s="188">
        <v>0.71930393759799971</v>
      </c>
      <c r="BW24" s="188">
        <v>0.19780586385224383</v>
      </c>
      <c r="BX24" s="188">
        <v>0.27380956728141781</v>
      </c>
      <c r="BY24" s="188">
        <v>0.57291448751365648</v>
      </c>
      <c r="BZ24" s="188">
        <v>0.56507427165103619</v>
      </c>
      <c r="CA24" s="188">
        <v>1</v>
      </c>
      <c r="CB24" s="188">
        <v>1</v>
      </c>
      <c r="CC24" s="188">
        <v>0.1970314489226806</v>
      </c>
      <c r="CD24" s="188">
        <v>0.27139017314398517</v>
      </c>
      <c r="CE24" s="188">
        <v>0.57171814510416574</v>
      </c>
      <c r="CF24" s="188">
        <v>0.56241862218380434</v>
      </c>
      <c r="CG24" s="188">
        <v>1</v>
      </c>
      <c r="CH24" s="191">
        <v>1</v>
      </c>
      <c r="CI24" s="192">
        <v>1</v>
      </c>
      <c r="CJ24">
        <v>1</v>
      </c>
      <c r="CK24" s="131">
        <v>1</v>
      </c>
      <c r="CL24" t="str">
        <f t="shared" si="21"/>
        <v>TRUE</v>
      </c>
      <c r="CM24">
        <v>30</v>
      </c>
    </row>
    <row r="25" spans="1:91" x14ac:dyDescent="0.25">
      <c r="A25" t="s">
        <v>2377</v>
      </c>
      <c r="B25" s="34">
        <v>35771.111366666999</v>
      </c>
      <c r="C25" s="185">
        <f t="shared" si="9"/>
        <v>35.771111366667</v>
      </c>
      <c r="D25" s="120">
        <v>1743201</v>
      </c>
      <c r="E25">
        <v>3130907.9999999958</v>
      </c>
      <c r="F25" s="131">
        <f t="shared" si="10"/>
        <v>0.79606826751475923</v>
      </c>
      <c r="G25" s="186">
        <v>2632614</v>
      </c>
      <c r="H25">
        <v>45143</v>
      </c>
      <c r="I25" s="131">
        <f t="shared" si="11"/>
        <v>-0.98285240449226507</v>
      </c>
      <c r="J25" s="131">
        <v>837.24211953300005</v>
      </c>
      <c r="K25">
        <v>304.68027556599998</v>
      </c>
      <c r="L25" s="131">
        <v>400.455970428</v>
      </c>
      <c r="M25">
        <v>0</v>
      </c>
      <c r="N25">
        <v>0</v>
      </c>
      <c r="O25">
        <v>0</v>
      </c>
      <c r="P25">
        <v>54</v>
      </c>
      <c r="Q25">
        <v>0</v>
      </c>
      <c r="R25">
        <v>0</v>
      </c>
      <c r="S25" s="131">
        <v>0</v>
      </c>
      <c r="T25">
        <v>0</v>
      </c>
      <c r="U25">
        <v>1281.6000000000001</v>
      </c>
      <c r="V25">
        <v>0</v>
      </c>
      <c r="W25">
        <v>709.09999999999991</v>
      </c>
      <c r="X25">
        <v>921.6</v>
      </c>
      <c r="Y25">
        <v>5.6</v>
      </c>
      <c r="Z25">
        <v>0</v>
      </c>
      <c r="AA25">
        <v>220.7</v>
      </c>
      <c r="AB25">
        <v>0</v>
      </c>
      <c r="AC25">
        <v>877.09999999999991</v>
      </c>
      <c r="AD25">
        <v>178</v>
      </c>
      <c r="AE25">
        <v>0</v>
      </c>
      <c r="AF25">
        <v>0</v>
      </c>
      <c r="AG25">
        <v>0</v>
      </c>
      <c r="AH25">
        <v>0</v>
      </c>
      <c r="AI25" s="131">
        <v>11.5</v>
      </c>
      <c r="AJ25" s="187">
        <v>0.52307700000000001</v>
      </c>
      <c r="AK25" s="188">
        <v>0.8</v>
      </c>
      <c r="AL25" s="188">
        <v>1</v>
      </c>
      <c r="AM25" s="164">
        <v>1</v>
      </c>
      <c r="AN25" s="189">
        <v>2000</v>
      </c>
      <c r="AO25" s="190">
        <v>0</v>
      </c>
      <c r="AP25">
        <v>537</v>
      </c>
      <c r="AQ25" s="193">
        <v>1402106</v>
      </c>
      <c r="AR25" s="131">
        <f t="shared" si="12"/>
        <v>38.299529422169222</v>
      </c>
      <c r="AS25">
        <v>0</v>
      </c>
      <c r="AT25">
        <v>0</v>
      </c>
      <c r="AU25">
        <v>0</v>
      </c>
      <c r="AV25">
        <v>0</v>
      </c>
      <c r="AW25">
        <v>0</v>
      </c>
      <c r="AX25">
        <v>0</v>
      </c>
      <c r="AY25">
        <v>0</v>
      </c>
      <c r="AZ25" s="131">
        <v>0</v>
      </c>
      <c r="BA25">
        <v>0</v>
      </c>
      <c r="BB25">
        <v>0</v>
      </c>
      <c r="BC25">
        <v>0</v>
      </c>
      <c r="BD25">
        <v>0</v>
      </c>
      <c r="BE25">
        <v>0</v>
      </c>
      <c r="BF25">
        <v>0</v>
      </c>
      <c r="BG25">
        <v>0</v>
      </c>
      <c r="BH25" s="131">
        <v>0</v>
      </c>
      <c r="BI25">
        <f t="shared" si="13"/>
        <v>0</v>
      </c>
      <c r="BJ25">
        <f t="shared" si="14"/>
        <v>0</v>
      </c>
      <c r="BK25">
        <f t="shared" si="15"/>
        <v>0</v>
      </c>
      <c r="BL25">
        <f t="shared" si="16"/>
        <v>0</v>
      </c>
      <c r="BM25">
        <f t="shared" si="17"/>
        <v>0</v>
      </c>
      <c r="BN25">
        <f t="shared" si="18"/>
        <v>0</v>
      </c>
      <c r="BO25">
        <f t="shared" si="19"/>
        <v>0</v>
      </c>
      <c r="BP25" s="131">
        <f t="shared" si="20"/>
        <v>0</v>
      </c>
      <c r="BQ25" s="188">
        <v>1.4864613373627614E-2</v>
      </c>
      <c r="BR25" s="188">
        <v>1.5507322995286723E-2</v>
      </c>
      <c r="BS25" s="188">
        <v>0.65107516730786164</v>
      </c>
      <c r="BT25" s="188">
        <v>0.63656582031649034</v>
      </c>
      <c r="BU25" s="188">
        <v>0.66096728624776757</v>
      </c>
      <c r="BV25" s="188">
        <v>0.77468238183237603</v>
      </c>
      <c r="BW25" s="188">
        <v>5.3281832883351851E-2</v>
      </c>
      <c r="BX25" s="188">
        <v>0.11463756211123378</v>
      </c>
      <c r="BY25" s="188">
        <v>0.62952604000309087</v>
      </c>
      <c r="BZ25" s="188">
        <v>0.64014967149664936</v>
      </c>
      <c r="CA25" s="188">
        <v>1</v>
      </c>
      <c r="CB25" s="188">
        <v>1</v>
      </c>
      <c r="CC25" s="188">
        <v>5.3281257944299089E-2</v>
      </c>
      <c r="CD25" s="188">
        <v>0.11463155069651607</v>
      </c>
      <c r="CE25" s="188">
        <v>0.62952338175089728</v>
      </c>
      <c r="CF25" s="188">
        <v>0.64012894145822541</v>
      </c>
      <c r="CG25" s="188">
        <v>1</v>
      </c>
      <c r="CH25" s="191">
        <v>1</v>
      </c>
      <c r="CI25" s="192">
        <v>1</v>
      </c>
      <c r="CJ25">
        <v>0</v>
      </c>
      <c r="CK25" s="131">
        <v>0</v>
      </c>
      <c r="CL25" t="str">
        <f t="shared" si="21"/>
        <v>TRUE</v>
      </c>
      <c r="CM25">
        <v>50</v>
      </c>
    </row>
    <row r="26" spans="1:91" x14ac:dyDescent="0.25">
      <c r="A26" t="s">
        <v>2382</v>
      </c>
      <c r="B26" s="34">
        <v>115273.7062</v>
      </c>
      <c r="C26" s="185">
        <f t="shared" si="9"/>
        <v>115.27370620000001</v>
      </c>
      <c r="D26" s="120">
        <v>6305172</v>
      </c>
      <c r="E26">
        <v>5282203.9999999907</v>
      </c>
      <c r="F26" s="131">
        <f t="shared" si="10"/>
        <v>-0.16224267950184534</v>
      </c>
      <c r="G26" s="186">
        <v>5249898</v>
      </c>
      <c r="H26">
        <v>13267728</v>
      </c>
      <c r="I26" s="131">
        <f t="shared" si="11"/>
        <v>1.5272353862875052</v>
      </c>
      <c r="J26" s="131">
        <v>9693.5840229740006</v>
      </c>
      <c r="K26">
        <v>3527.5863247110001</v>
      </c>
      <c r="L26" s="131">
        <v>4636.4767207499999</v>
      </c>
      <c r="M26">
        <v>4600</v>
      </c>
      <c r="N26">
        <v>1200</v>
      </c>
      <c r="O26">
        <v>0</v>
      </c>
      <c r="P26">
        <v>0</v>
      </c>
      <c r="Q26">
        <v>0</v>
      </c>
      <c r="R26">
        <v>0</v>
      </c>
      <c r="S26" s="131">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131">
        <v>0</v>
      </c>
      <c r="AJ26" s="187">
        <v>0.458866</v>
      </c>
      <c r="AK26" s="188">
        <v>0.458866</v>
      </c>
      <c r="AL26" s="188">
        <v>0.458866</v>
      </c>
      <c r="AM26" s="164">
        <v>1</v>
      </c>
      <c r="AN26" s="189">
        <v>0</v>
      </c>
      <c r="AO26" s="190">
        <v>0</v>
      </c>
      <c r="AP26">
        <v>1642</v>
      </c>
      <c r="AQ26" s="193">
        <v>10041241</v>
      </c>
      <c r="AR26" s="131">
        <f t="shared" si="12"/>
        <v>16.352560405631138</v>
      </c>
      <c r="AS26">
        <v>29244530000000</v>
      </c>
      <c r="AT26">
        <v>0</v>
      </c>
      <c r="AU26">
        <v>0</v>
      </c>
      <c r="AV26">
        <v>0</v>
      </c>
      <c r="AW26">
        <v>78537344294286.594</v>
      </c>
      <c r="AX26">
        <v>0</v>
      </c>
      <c r="AY26">
        <v>0</v>
      </c>
      <c r="AZ26" s="131">
        <v>1573276184134.46</v>
      </c>
      <c r="BA26">
        <v>30990681650879.602</v>
      </c>
      <c r="BB26">
        <v>0</v>
      </c>
      <c r="BC26">
        <v>3643139910450</v>
      </c>
      <c r="BD26">
        <v>20473853200021.5</v>
      </c>
      <c r="BE26">
        <v>82734726407729.203</v>
      </c>
      <c r="BF26">
        <v>90787100551014.406</v>
      </c>
      <c r="BG26">
        <v>86289597413201.094</v>
      </c>
      <c r="BH26" s="131">
        <v>171089015928062</v>
      </c>
      <c r="BI26">
        <f t="shared" si="13"/>
        <v>94.36555907175395</v>
      </c>
      <c r="BJ26">
        <f t="shared" si="14"/>
        <v>0</v>
      </c>
      <c r="BK26">
        <f t="shared" si="15"/>
        <v>0</v>
      </c>
      <c r="BL26">
        <f t="shared" si="16"/>
        <v>0</v>
      </c>
      <c r="BM26">
        <f t="shared" si="17"/>
        <v>94.926698502926968</v>
      </c>
      <c r="BN26">
        <f t="shared" si="18"/>
        <v>0</v>
      </c>
      <c r="BO26">
        <f t="shared" si="19"/>
        <v>0</v>
      </c>
      <c r="BP26" s="131">
        <f t="shared" si="20"/>
        <v>0.91956586201651735</v>
      </c>
      <c r="BQ26" s="188">
        <v>2.6968590087856702E-2</v>
      </c>
      <c r="BR26" s="188">
        <v>3.0464109295922925E-2</v>
      </c>
      <c r="BS26" s="188">
        <v>0.36109376566989831</v>
      </c>
      <c r="BT26" s="188">
        <v>0.3312541679789871</v>
      </c>
      <c r="BU26" s="188">
        <v>0.62117297500022828</v>
      </c>
      <c r="BV26" s="188">
        <v>0.73147157267974128</v>
      </c>
      <c r="BW26" s="188">
        <v>6.7563426009709479E-2</v>
      </c>
      <c r="BX26" s="188">
        <v>0.10347161836540777</v>
      </c>
      <c r="BY26" s="188">
        <v>0.30295022988509118</v>
      </c>
      <c r="BZ26" s="188">
        <v>0.31612244293988795</v>
      </c>
      <c r="CA26" s="188">
        <v>1</v>
      </c>
      <c r="CB26" s="188">
        <v>1</v>
      </c>
      <c r="CC26" s="188">
        <v>6.7554809614505579E-2</v>
      </c>
      <c r="CD26" s="188">
        <v>0.10289975356666793</v>
      </c>
      <c r="CE26" s="188">
        <v>0.30292134679178256</v>
      </c>
      <c r="CF26" s="188">
        <v>0.31460438515654665</v>
      </c>
      <c r="CG26" s="188">
        <v>1</v>
      </c>
      <c r="CH26" s="191">
        <v>1</v>
      </c>
      <c r="CI26" s="192">
        <v>0</v>
      </c>
      <c r="CJ26">
        <v>0</v>
      </c>
      <c r="CK26" s="131">
        <v>0</v>
      </c>
      <c r="CL26" t="str">
        <f t="shared" si="21"/>
        <v>FALSE</v>
      </c>
      <c r="CM26">
        <v>0</v>
      </c>
    </row>
    <row r="27" spans="1:91" x14ac:dyDescent="0.25">
      <c r="A27" t="s">
        <v>2388</v>
      </c>
      <c r="B27" s="34">
        <v>90029.208933332993</v>
      </c>
      <c r="C27" s="185">
        <f t="shared" si="9"/>
        <v>90.029208933332995</v>
      </c>
      <c r="D27" s="120">
        <v>21346284</v>
      </c>
      <c r="E27">
        <v>13010952.999999993</v>
      </c>
      <c r="F27" s="131">
        <f t="shared" si="10"/>
        <v>-0.390481593892408</v>
      </c>
      <c r="G27" s="186">
        <v>1010032</v>
      </c>
      <c r="H27">
        <v>659904</v>
      </c>
      <c r="I27" s="131">
        <f t="shared" si="11"/>
        <v>-0.34665040315554363</v>
      </c>
      <c r="J27" s="131">
        <v>9075.8508431539994</v>
      </c>
      <c r="K27">
        <v>3302.7874152170002</v>
      </c>
      <c r="L27" s="131">
        <v>4341.012679681</v>
      </c>
      <c r="M27">
        <v>3100</v>
      </c>
      <c r="N27">
        <v>0</v>
      </c>
      <c r="O27">
        <v>0</v>
      </c>
      <c r="P27">
        <v>0</v>
      </c>
      <c r="Q27">
        <v>0</v>
      </c>
      <c r="R27">
        <v>450</v>
      </c>
      <c r="S27" s="131">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131">
        <v>69.7</v>
      </c>
      <c r="AJ27" s="187">
        <v>0.46956399999999998</v>
      </c>
      <c r="AK27" s="188">
        <v>0.50949999999999995</v>
      </c>
      <c r="AL27" s="188">
        <v>0.50949999999999995</v>
      </c>
      <c r="AM27" s="164">
        <v>1</v>
      </c>
      <c r="AN27" s="189">
        <v>0</v>
      </c>
      <c r="AO27" s="190">
        <v>0</v>
      </c>
      <c r="AP27">
        <v>1226</v>
      </c>
      <c r="AQ27" s="193">
        <v>5761530</v>
      </c>
      <c r="AR27" s="131">
        <f t="shared" si="12"/>
        <v>21.279069969261638</v>
      </c>
      <c r="AS27">
        <v>0</v>
      </c>
      <c r="AT27">
        <v>0</v>
      </c>
      <c r="AU27">
        <v>640502173312.68506</v>
      </c>
      <c r="AV27">
        <v>27022342423591.699</v>
      </c>
      <c r="AW27">
        <v>253833497116603</v>
      </c>
      <c r="AX27">
        <v>0</v>
      </c>
      <c r="AY27">
        <v>154945881807528</v>
      </c>
      <c r="AZ27" s="131">
        <v>334026989795954</v>
      </c>
      <c r="BA27">
        <v>0</v>
      </c>
      <c r="BB27">
        <v>0</v>
      </c>
      <c r="BC27">
        <v>11145034134213.301</v>
      </c>
      <c r="BD27">
        <v>62633277442514.797</v>
      </c>
      <c r="BE27">
        <v>253100724255482</v>
      </c>
      <c r="BF27">
        <v>0</v>
      </c>
      <c r="BG27">
        <v>263975727596711</v>
      </c>
      <c r="BH27" s="131">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131">
        <f t="shared" si="20"/>
        <v>63.819570721555351</v>
      </c>
      <c r="BQ27" s="188">
        <v>3.8838365889638869E-2</v>
      </c>
      <c r="BR27" s="188">
        <v>4.0548066114314184E-2</v>
      </c>
      <c r="BS27" s="188">
        <v>0.41468035485321686</v>
      </c>
      <c r="BT27" s="188">
        <v>0.38588094150809776</v>
      </c>
      <c r="BU27" s="188">
        <v>0.58883677268470214</v>
      </c>
      <c r="BV27" s="188">
        <v>0.70381692574028742</v>
      </c>
      <c r="BW27" s="188">
        <v>8.9794303342942736E-2</v>
      </c>
      <c r="BX27" s="188">
        <v>0.12947017260288771</v>
      </c>
      <c r="BY27" s="188">
        <v>0.39535982574963696</v>
      </c>
      <c r="BZ27" s="188">
        <v>0.39930600029291669</v>
      </c>
      <c r="CA27" s="188">
        <v>1</v>
      </c>
      <c r="CB27" s="188">
        <v>1</v>
      </c>
      <c r="CC27" s="188">
        <v>8.9643851573683167E-2</v>
      </c>
      <c r="CD27" s="188">
        <v>0.12876052461544876</v>
      </c>
      <c r="CE27" s="188">
        <v>0.39491953166050831</v>
      </c>
      <c r="CF27" s="188">
        <v>0.39755749964818349</v>
      </c>
      <c r="CG27" s="188">
        <v>1</v>
      </c>
      <c r="CH27" s="191">
        <v>1</v>
      </c>
      <c r="CI27" s="192">
        <v>1</v>
      </c>
      <c r="CJ27">
        <v>0</v>
      </c>
      <c r="CK27" s="131">
        <v>0</v>
      </c>
      <c r="CL27" t="str">
        <f t="shared" si="21"/>
        <v>FALSE</v>
      </c>
      <c r="CM27">
        <v>0</v>
      </c>
    </row>
    <row r="28" spans="1:91" x14ac:dyDescent="0.25">
      <c r="A28" t="s">
        <v>2394</v>
      </c>
      <c r="B28" s="34">
        <v>121019.436966667</v>
      </c>
      <c r="C28" s="185">
        <f t="shared" si="9"/>
        <v>121.019436966667</v>
      </c>
      <c r="D28" s="120">
        <v>208971</v>
      </c>
      <c r="E28">
        <v>5266397.9999999814</v>
      </c>
      <c r="F28" s="131">
        <f t="shared" si="10"/>
        <v>24.201573424063536</v>
      </c>
      <c r="G28" s="186">
        <v>68212</v>
      </c>
      <c r="H28">
        <v>0</v>
      </c>
      <c r="I28" s="131">
        <f t="shared" si="11"/>
        <v>-1</v>
      </c>
      <c r="J28" s="131">
        <v>5127.96372144</v>
      </c>
      <c r="K28">
        <v>1866.1141900140001</v>
      </c>
      <c r="L28" s="131">
        <v>2452.7238184510002</v>
      </c>
      <c r="M28">
        <v>5250</v>
      </c>
      <c r="N28">
        <v>0</v>
      </c>
      <c r="O28">
        <v>0</v>
      </c>
      <c r="P28">
        <v>0</v>
      </c>
      <c r="Q28">
        <v>0</v>
      </c>
      <c r="R28">
        <v>200</v>
      </c>
      <c r="S28" s="131">
        <v>0</v>
      </c>
      <c r="T28">
        <v>10464.5</v>
      </c>
      <c r="U28">
        <v>1794.9</v>
      </c>
      <c r="V28">
        <v>1190</v>
      </c>
      <c r="W28">
        <v>548.5</v>
      </c>
      <c r="X28">
        <v>954.3</v>
      </c>
      <c r="Y28">
        <v>61.1</v>
      </c>
      <c r="Z28">
        <v>0</v>
      </c>
      <c r="AA28">
        <v>14.100000000000001</v>
      </c>
      <c r="AB28">
        <v>0</v>
      </c>
      <c r="AC28">
        <v>1082.7999999999981</v>
      </c>
      <c r="AD28">
        <v>4160.3</v>
      </c>
      <c r="AE28">
        <v>0</v>
      </c>
      <c r="AF28">
        <v>0</v>
      </c>
      <c r="AG28">
        <v>0</v>
      </c>
      <c r="AH28">
        <v>0</v>
      </c>
      <c r="AI28" s="131">
        <v>0</v>
      </c>
      <c r="AJ28" s="187">
        <v>0.17099200000000001</v>
      </c>
      <c r="AK28" s="188">
        <v>0.17945900000000001</v>
      </c>
      <c r="AL28" s="188">
        <v>0.17945900000000001</v>
      </c>
      <c r="AM28" s="164">
        <v>0</v>
      </c>
      <c r="AN28" s="189">
        <v>0</v>
      </c>
      <c r="AO28" s="190">
        <v>0</v>
      </c>
      <c r="AP28">
        <v>2045</v>
      </c>
      <c r="AQ28" s="193">
        <v>6215144</v>
      </c>
      <c r="AR28" s="131">
        <f t="shared" si="12"/>
        <v>32.903501511791198</v>
      </c>
      <c r="AS28">
        <v>0</v>
      </c>
      <c r="AT28">
        <v>3961377250077</v>
      </c>
      <c r="AU28">
        <v>0</v>
      </c>
      <c r="AV28">
        <v>0</v>
      </c>
      <c r="AW28">
        <v>0</v>
      </c>
      <c r="AX28">
        <v>0</v>
      </c>
      <c r="AY28">
        <v>0</v>
      </c>
      <c r="AZ28" s="131">
        <v>0</v>
      </c>
      <c r="BA28">
        <v>0</v>
      </c>
      <c r="BB28">
        <v>3898657116441.7798</v>
      </c>
      <c r="BC28">
        <v>0</v>
      </c>
      <c r="BD28">
        <v>0</v>
      </c>
      <c r="BE28">
        <v>0</v>
      </c>
      <c r="BF28">
        <v>1098917878.72679</v>
      </c>
      <c r="BG28">
        <v>0</v>
      </c>
      <c r="BH28" s="131">
        <v>0</v>
      </c>
      <c r="BI28">
        <f t="shared" si="13"/>
        <v>0</v>
      </c>
      <c r="BJ28">
        <f t="shared" si="14"/>
        <v>101.6087624985206</v>
      </c>
      <c r="BK28">
        <f t="shared" si="15"/>
        <v>0</v>
      </c>
      <c r="BL28">
        <f t="shared" si="16"/>
        <v>0</v>
      </c>
      <c r="BM28">
        <f t="shared" si="17"/>
        <v>0</v>
      </c>
      <c r="BN28">
        <f t="shared" si="18"/>
        <v>0</v>
      </c>
      <c r="BO28">
        <f t="shared" si="19"/>
        <v>0</v>
      </c>
      <c r="BP28" s="131">
        <f t="shared" si="20"/>
        <v>0</v>
      </c>
      <c r="BQ28" s="188">
        <v>5.8601056069016361E-2</v>
      </c>
      <c r="BR28" s="188">
        <v>6.8437208338393701E-2</v>
      </c>
      <c r="BS28" s="188">
        <v>0.55057909086193191</v>
      </c>
      <c r="BT28" s="188">
        <v>0.5216617988549459</v>
      </c>
      <c r="BU28" s="188">
        <v>0.68720880301734744</v>
      </c>
      <c r="BV28" s="188">
        <v>0.78488636792874289</v>
      </c>
      <c r="BW28" s="188">
        <v>0.14595807150908155</v>
      </c>
      <c r="BX28" s="188">
        <v>0.20488259216038002</v>
      </c>
      <c r="BY28" s="188">
        <v>0.49841163792539517</v>
      </c>
      <c r="BZ28" s="188">
        <v>0.50087519778250233</v>
      </c>
      <c r="CA28" s="188">
        <v>1</v>
      </c>
      <c r="CB28" s="188">
        <v>1</v>
      </c>
      <c r="CC28" s="188">
        <v>0.14593270431132904</v>
      </c>
      <c r="CD28" s="188">
        <v>0.20440280540378322</v>
      </c>
      <c r="CE28" s="188">
        <v>0.49836075969917426</v>
      </c>
      <c r="CF28" s="188">
        <v>0.50002528989381334</v>
      </c>
      <c r="CG28" s="188">
        <v>1</v>
      </c>
      <c r="CH28" s="191">
        <v>1</v>
      </c>
      <c r="CI28" s="192">
        <v>0</v>
      </c>
      <c r="CJ28">
        <v>0</v>
      </c>
      <c r="CK28" s="131">
        <v>0</v>
      </c>
      <c r="CL28" t="str">
        <f t="shared" si="21"/>
        <v>FALSE</v>
      </c>
      <c r="CM28">
        <v>0</v>
      </c>
    </row>
    <row r="29" spans="1:91" x14ac:dyDescent="0.25">
      <c r="A29" t="s">
        <v>2395</v>
      </c>
      <c r="B29" s="34">
        <v>111091.52413333301</v>
      </c>
      <c r="C29" s="185">
        <f t="shared" si="9"/>
        <v>111.09152413333301</v>
      </c>
      <c r="D29" s="120">
        <v>5054916</v>
      </c>
      <c r="E29">
        <v>85752.000000000015</v>
      </c>
      <c r="F29" s="131">
        <f t="shared" si="10"/>
        <v>-0.98303591988472216</v>
      </c>
      <c r="G29" s="186">
        <v>0</v>
      </c>
      <c r="H29">
        <v>15330151</v>
      </c>
      <c r="I29" s="131">
        <f t="shared" si="11"/>
        <v>0</v>
      </c>
      <c r="J29" s="131">
        <v>3263.3215680200001</v>
      </c>
      <c r="K29">
        <v>1187.553386776</v>
      </c>
      <c r="L29" s="131">
        <v>1560.8586511020001</v>
      </c>
      <c r="M29">
        <v>1000</v>
      </c>
      <c r="N29">
        <v>50</v>
      </c>
      <c r="O29">
        <v>0</v>
      </c>
      <c r="P29">
        <v>0</v>
      </c>
      <c r="Q29">
        <v>0</v>
      </c>
      <c r="R29">
        <v>0</v>
      </c>
      <c r="S29" s="131">
        <v>0</v>
      </c>
      <c r="T29">
        <v>1444</v>
      </c>
      <c r="U29">
        <v>7824.3</v>
      </c>
      <c r="V29">
        <v>1401</v>
      </c>
      <c r="W29">
        <v>0</v>
      </c>
      <c r="X29">
        <v>0</v>
      </c>
      <c r="Y29">
        <v>218.1</v>
      </c>
      <c r="Z29">
        <v>0</v>
      </c>
      <c r="AA29">
        <v>1.6</v>
      </c>
      <c r="AB29">
        <v>0</v>
      </c>
      <c r="AC29">
        <v>9</v>
      </c>
      <c r="AD29">
        <v>3306</v>
      </c>
      <c r="AE29">
        <v>0</v>
      </c>
      <c r="AF29">
        <v>0</v>
      </c>
      <c r="AG29">
        <v>0</v>
      </c>
      <c r="AH29">
        <v>0</v>
      </c>
      <c r="AI29" s="131">
        <v>0</v>
      </c>
      <c r="AJ29" s="187">
        <v>0.17382500000000001</v>
      </c>
      <c r="AK29" s="188">
        <v>0.17382500000000001</v>
      </c>
      <c r="AL29" s="188">
        <v>0.17382500000000001</v>
      </c>
      <c r="AM29" s="164">
        <v>0</v>
      </c>
      <c r="AN29" s="189">
        <v>0</v>
      </c>
      <c r="AO29" s="190">
        <v>0</v>
      </c>
      <c r="AP29">
        <v>281</v>
      </c>
      <c r="AQ29" s="193">
        <v>2940452</v>
      </c>
      <c r="AR29" s="131">
        <f t="shared" si="12"/>
        <v>9.5563539210978448</v>
      </c>
      <c r="AS29">
        <v>96089170000000</v>
      </c>
      <c r="AT29">
        <v>0</v>
      </c>
      <c r="AU29">
        <v>8804927189024.4492</v>
      </c>
      <c r="AV29">
        <v>44739452273030.797</v>
      </c>
      <c r="AW29">
        <v>222860253450281</v>
      </c>
      <c r="AX29">
        <v>0</v>
      </c>
      <c r="AY29">
        <v>149684498450266</v>
      </c>
      <c r="AZ29" s="131">
        <v>10206321178289.4</v>
      </c>
      <c r="BA29">
        <v>101826525424318</v>
      </c>
      <c r="BB29">
        <v>0</v>
      </c>
      <c r="BC29">
        <v>15133226926046.699</v>
      </c>
      <c r="BD29">
        <v>81401156348509.406</v>
      </c>
      <c r="BE29">
        <v>243147321729904</v>
      </c>
      <c r="BF29">
        <v>36596163197359.797</v>
      </c>
      <c r="BG29">
        <v>259845411253840</v>
      </c>
      <c r="BH29" s="131">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131">
        <f t="shared" si="20"/>
        <v>5.6684652556724195</v>
      </c>
      <c r="BQ29" s="188">
        <v>7.2480947174019192E-2</v>
      </c>
      <c r="BR29" s="188">
        <v>9.0269709086841884E-2</v>
      </c>
      <c r="BS29" s="188">
        <v>0.54022435760128928</v>
      </c>
      <c r="BT29" s="188">
        <v>0.5172231966643438</v>
      </c>
      <c r="BU29" s="188">
        <v>0.65002438321968004</v>
      </c>
      <c r="BV29" s="188">
        <v>0.75794306005201928</v>
      </c>
      <c r="BW29" s="188">
        <v>0.25842372089036708</v>
      </c>
      <c r="BX29" s="188">
        <v>0.35356856973022299</v>
      </c>
      <c r="BY29" s="188">
        <v>0.62613736791592123</v>
      </c>
      <c r="BZ29" s="188">
        <v>0.62843612515938974</v>
      </c>
      <c r="CA29" s="188">
        <v>1</v>
      </c>
      <c r="CB29" s="188">
        <v>1</v>
      </c>
      <c r="CC29" s="188">
        <v>0.25841332549397411</v>
      </c>
      <c r="CD29" s="188">
        <v>0.35149006761623358</v>
      </c>
      <c r="CE29" s="188">
        <v>0.62612466968576064</v>
      </c>
      <c r="CF29" s="188">
        <v>0.62627734178162231</v>
      </c>
      <c r="CG29" s="188">
        <v>1</v>
      </c>
      <c r="CH29" s="191">
        <v>1</v>
      </c>
      <c r="CI29" s="192">
        <v>0</v>
      </c>
      <c r="CJ29">
        <v>0</v>
      </c>
      <c r="CK29" s="131">
        <v>0</v>
      </c>
      <c r="CL29" t="str">
        <f t="shared" si="21"/>
        <v>FALSE</v>
      </c>
      <c r="CM29">
        <v>0</v>
      </c>
    </row>
    <row r="30" spans="1:91" x14ac:dyDescent="0.25">
      <c r="A30" t="s">
        <v>2396</v>
      </c>
      <c r="B30" s="34">
        <v>270678.5416</v>
      </c>
      <c r="C30" s="185">
        <f t="shared" si="9"/>
        <v>270.67854160000002</v>
      </c>
      <c r="D30" s="120">
        <v>241397</v>
      </c>
      <c r="E30">
        <v>60054.999999999003</v>
      </c>
      <c r="F30" s="131">
        <f t="shared" si="10"/>
        <v>-0.75121894638293352</v>
      </c>
      <c r="G30" s="186">
        <v>13137788</v>
      </c>
      <c r="H30">
        <v>9211716</v>
      </c>
      <c r="I30" s="131">
        <f t="shared" si="11"/>
        <v>-0.29883813013271332</v>
      </c>
      <c r="J30" s="131">
        <v>873.04682546599997</v>
      </c>
      <c r="K30">
        <v>317.70994454200002</v>
      </c>
      <c r="L30" s="131">
        <v>417.581492336</v>
      </c>
      <c r="M30">
        <v>0</v>
      </c>
      <c r="N30">
        <v>0</v>
      </c>
      <c r="O30">
        <v>0</v>
      </c>
      <c r="P30">
        <v>0</v>
      </c>
      <c r="Q30">
        <v>0</v>
      </c>
      <c r="R30">
        <v>0</v>
      </c>
      <c r="S30" s="131">
        <v>0</v>
      </c>
      <c r="T30">
        <v>2239</v>
      </c>
      <c r="U30">
        <v>0</v>
      </c>
      <c r="V30">
        <v>0</v>
      </c>
      <c r="W30">
        <v>2782.7</v>
      </c>
      <c r="X30">
        <v>791.30000000000007</v>
      </c>
      <c r="Y30">
        <v>17</v>
      </c>
      <c r="Z30">
        <v>0</v>
      </c>
      <c r="AA30">
        <v>0</v>
      </c>
      <c r="AB30">
        <v>0</v>
      </c>
      <c r="AC30">
        <v>52</v>
      </c>
      <c r="AD30">
        <v>388.00000000000006</v>
      </c>
      <c r="AE30">
        <v>53.1</v>
      </c>
      <c r="AF30">
        <v>0</v>
      </c>
      <c r="AG30">
        <v>0</v>
      </c>
      <c r="AH30">
        <v>0</v>
      </c>
      <c r="AI30" s="131">
        <v>0</v>
      </c>
      <c r="AJ30" s="187">
        <v>0.52110800000000002</v>
      </c>
      <c r="AK30" s="188">
        <v>0.52110800000000002</v>
      </c>
      <c r="AL30" s="188">
        <v>0.52110800000000002</v>
      </c>
      <c r="AM30" s="164">
        <v>0</v>
      </c>
      <c r="AN30" s="189">
        <v>0</v>
      </c>
      <c r="AO30" s="190">
        <v>0</v>
      </c>
      <c r="AP30">
        <v>203</v>
      </c>
      <c r="AQ30" s="193">
        <v>1142746</v>
      </c>
      <c r="AR30" s="131">
        <f t="shared" si="12"/>
        <v>17.764227571131293</v>
      </c>
      <c r="AS30">
        <v>131600385000000</v>
      </c>
      <c r="AT30">
        <v>279144931005567</v>
      </c>
      <c r="AU30">
        <v>0</v>
      </c>
      <c r="AV30">
        <v>0</v>
      </c>
      <c r="AW30">
        <v>293028802945406</v>
      </c>
      <c r="AX30">
        <v>0</v>
      </c>
      <c r="AY30">
        <v>43338956082815.398</v>
      </c>
      <c r="AZ30" s="131">
        <v>14706013003041.9</v>
      </c>
      <c r="BA30">
        <v>139458067428958</v>
      </c>
      <c r="BB30">
        <v>703953498890908</v>
      </c>
      <c r="BC30">
        <v>9137594313030.7207</v>
      </c>
      <c r="BD30">
        <v>22278016824981</v>
      </c>
      <c r="BE30">
        <v>305696496081607</v>
      </c>
      <c r="BF30">
        <v>45938064084416.297</v>
      </c>
      <c r="BG30">
        <v>144955552714871</v>
      </c>
      <c r="BH30" s="131">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131">
        <f t="shared" si="20"/>
        <v>7.9539752501683418</v>
      </c>
      <c r="BQ30" s="188">
        <v>3.0244396428805557E-2</v>
      </c>
      <c r="BR30" s="188">
        <v>3.1467479580026742E-2</v>
      </c>
      <c r="BS30" s="188">
        <v>0.31266925251910943</v>
      </c>
      <c r="BT30" s="188">
        <v>0.29098036786515519</v>
      </c>
      <c r="BU30" s="188">
        <v>0.61901285880869328</v>
      </c>
      <c r="BV30" s="188">
        <v>0.72746608936177393</v>
      </c>
      <c r="BW30" s="188">
        <v>8.6209749101452252E-2</v>
      </c>
      <c r="BX30" s="188">
        <v>0.10303423668214483</v>
      </c>
      <c r="BY30" s="188">
        <v>0.42998963207897156</v>
      </c>
      <c r="BZ30" s="188">
        <v>0.43161607096898053</v>
      </c>
      <c r="CA30" s="188">
        <v>1</v>
      </c>
      <c r="CB30" s="188">
        <v>1</v>
      </c>
      <c r="CC30" s="188">
        <v>8.6186839633959109E-2</v>
      </c>
      <c r="CD30" s="188">
        <v>0.10254696518438558</v>
      </c>
      <c r="CE30" s="188">
        <v>0.42991834739097468</v>
      </c>
      <c r="CF30" s="188">
        <v>0.43033914626452463</v>
      </c>
      <c r="CG30" s="188">
        <v>1</v>
      </c>
      <c r="CH30" s="191">
        <v>1</v>
      </c>
      <c r="CI30" s="192">
        <v>0</v>
      </c>
      <c r="CJ30">
        <v>0</v>
      </c>
      <c r="CK30" s="131">
        <v>0</v>
      </c>
      <c r="CL30" t="str">
        <f t="shared" si="21"/>
        <v>TRUE</v>
      </c>
      <c r="CM30">
        <v>10</v>
      </c>
    </row>
    <row r="31" spans="1:91" x14ac:dyDescent="0.25">
      <c r="A31" t="s">
        <v>2398</v>
      </c>
      <c r="B31" s="34">
        <v>79839.766900000002</v>
      </c>
      <c r="C31" s="185">
        <f t="shared" si="9"/>
        <v>79.839766900000001</v>
      </c>
      <c r="D31" s="120">
        <v>17693787</v>
      </c>
      <c r="E31">
        <v>15131735.999999991</v>
      </c>
      <c r="F31" s="131">
        <f t="shared" si="10"/>
        <v>-0.14479947113639435</v>
      </c>
      <c r="G31" s="186">
        <v>0</v>
      </c>
      <c r="H31">
        <v>0</v>
      </c>
      <c r="I31" s="131">
        <f t="shared" si="11"/>
        <v>0</v>
      </c>
      <c r="J31" s="131">
        <v>5710.1946750520001</v>
      </c>
      <c r="K31">
        <v>2077.9935057470002</v>
      </c>
      <c r="L31" s="131">
        <v>2731.2070147720001</v>
      </c>
      <c r="M31">
        <v>8450</v>
      </c>
      <c r="N31">
        <v>0</v>
      </c>
      <c r="O31">
        <v>0</v>
      </c>
      <c r="P31">
        <v>0</v>
      </c>
      <c r="Q31">
        <v>0</v>
      </c>
      <c r="R31">
        <v>0</v>
      </c>
      <c r="S31" s="131">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131">
        <v>0</v>
      </c>
      <c r="AJ31" s="187">
        <v>0.497365</v>
      </c>
      <c r="AK31" s="188">
        <v>0.497365</v>
      </c>
      <c r="AL31" s="188">
        <v>0.497365</v>
      </c>
      <c r="AM31" s="164">
        <v>1</v>
      </c>
      <c r="AN31" s="189">
        <v>0</v>
      </c>
      <c r="AO31" s="190">
        <v>0</v>
      </c>
      <c r="AP31">
        <v>2287</v>
      </c>
      <c r="AQ31" s="193">
        <v>10975017</v>
      </c>
      <c r="AR31" s="131">
        <f t="shared" si="12"/>
        <v>20.838236514804489</v>
      </c>
      <c r="AS31">
        <v>0</v>
      </c>
      <c r="AT31">
        <v>0</v>
      </c>
      <c r="AU31">
        <v>0</v>
      </c>
      <c r="AV31">
        <v>0</v>
      </c>
      <c r="AW31">
        <v>0</v>
      </c>
      <c r="AX31">
        <v>0</v>
      </c>
      <c r="AY31">
        <v>0</v>
      </c>
      <c r="AZ31" s="131">
        <v>0</v>
      </c>
      <c r="BA31">
        <v>0</v>
      </c>
      <c r="BB31">
        <v>0</v>
      </c>
      <c r="BC31">
        <v>0</v>
      </c>
      <c r="BD31">
        <v>0</v>
      </c>
      <c r="BE31">
        <v>0</v>
      </c>
      <c r="BF31">
        <v>0</v>
      </c>
      <c r="BG31">
        <v>0</v>
      </c>
      <c r="BH31" s="131">
        <v>0</v>
      </c>
      <c r="BI31">
        <f t="shared" si="13"/>
        <v>0</v>
      </c>
      <c r="BJ31">
        <f t="shared" si="14"/>
        <v>0</v>
      </c>
      <c r="BK31">
        <f t="shared" si="15"/>
        <v>0</v>
      </c>
      <c r="BL31">
        <f t="shared" si="16"/>
        <v>0</v>
      </c>
      <c r="BM31">
        <f t="shared" si="17"/>
        <v>0</v>
      </c>
      <c r="BN31">
        <f t="shared" si="18"/>
        <v>0</v>
      </c>
      <c r="BO31">
        <f t="shared" si="19"/>
        <v>0</v>
      </c>
      <c r="BP31" s="131">
        <f t="shared" si="20"/>
        <v>0</v>
      </c>
      <c r="BQ31" s="188">
        <v>7.8225137625723154E-2</v>
      </c>
      <c r="BR31" s="188">
        <v>8.4645943851423877E-2</v>
      </c>
      <c r="BS31" s="188">
        <v>0.59017956590193144</v>
      </c>
      <c r="BT31" s="188">
        <v>0.55639349427395457</v>
      </c>
      <c r="BU31" s="188">
        <v>0.70540935059661836</v>
      </c>
      <c r="BV31" s="188">
        <v>0.79740087828781692</v>
      </c>
      <c r="BW31" s="188">
        <v>0.2858565004530112</v>
      </c>
      <c r="BX31" s="188">
        <v>0.37281693438136376</v>
      </c>
      <c r="BY31" s="188">
        <v>0.68220096670504526</v>
      </c>
      <c r="BZ31" s="188">
        <v>0.6890796422910106</v>
      </c>
      <c r="CA31" s="188">
        <v>1</v>
      </c>
      <c r="CB31" s="188">
        <v>1</v>
      </c>
      <c r="CC31" s="188">
        <v>0.28590337717933378</v>
      </c>
      <c r="CD31" s="188">
        <v>0.37361943951793558</v>
      </c>
      <c r="CE31" s="188">
        <v>0.68225074604031699</v>
      </c>
      <c r="CF31" s="188">
        <v>0.68974459950639777</v>
      </c>
      <c r="CG31" s="188">
        <v>1</v>
      </c>
      <c r="CH31" s="191">
        <v>1</v>
      </c>
      <c r="CI31" s="192">
        <v>0</v>
      </c>
      <c r="CJ31">
        <v>0</v>
      </c>
      <c r="CK31" s="131">
        <v>0</v>
      </c>
      <c r="CL31" t="str">
        <f t="shared" si="21"/>
        <v>FALSE</v>
      </c>
      <c r="CM31">
        <v>0</v>
      </c>
    </row>
    <row r="32" spans="1:91" x14ac:dyDescent="0.25">
      <c r="A32" t="s">
        <v>2402</v>
      </c>
      <c r="B32" s="34">
        <v>28456.966700000001</v>
      </c>
      <c r="C32" s="185">
        <f t="shared" si="9"/>
        <v>28.456966700000002</v>
      </c>
      <c r="D32" s="120">
        <v>1413663</v>
      </c>
      <c r="E32">
        <v>2982525.0000000009</v>
      </c>
      <c r="F32" s="131">
        <f t="shared" si="10"/>
        <v>1.1097850053371991</v>
      </c>
      <c r="G32" s="186">
        <v>20571248</v>
      </c>
      <c r="H32">
        <v>21752698</v>
      </c>
      <c r="I32" s="131">
        <f t="shared" si="11"/>
        <v>5.7432101348445119E-2</v>
      </c>
      <c r="J32" s="131">
        <v>3434.122623446</v>
      </c>
      <c r="K32">
        <v>1249.7094960070001</v>
      </c>
      <c r="L32" s="131">
        <v>1642.553421115</v>
      </c>
      <c r="M32">
        <v>0</v>
      </c>
      <c r="N32">
        <v>0</v>
      </c>
      <c r="O32">
        <v>0</v>
      </c>
      <c r="P32">
        <v>0</v>
      </c>
      <c r="Q32">
        <v>0</v>
      </c>
      <c r="R32">
        <v>0</v>
      </c>
      <c r="S32" s="131">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131">
        <v>0</v>
      </c>
      <c r="AJ32" s="187">
        <v>4.6221999999999999E-2</v>
      </c>
      <c r="AK32" s="188">
        <v>4.6221999999999999E-2</v>
      </c>
      <c r="AL32" s="188">
        <v>4.6221999999999999E-2</v>
      </c>
      <c r="AM32" s="164">
        <v>0</v>
      </c>
      <c r="AN32" s="189">
        <v>0</v>
      </c>
      <c r="AO32" s="190">
        <v>0</v>
      </c>
      <c r="AP32">
        <v>134</v>
      </c>
      <c r="AQ32" s="193">
        <v>788940</v>
      </c>
      <c r="AR32" s="131">
        <f t="shared" si="12"/>
        <v>16.984815068319516</v>
      </c>
      <c r="AS32">
        <v>2970408690000000</v>
      </c>
      <c r="AT32">
        <v>0</v>
      </c>
      <c r="AU32">
        <v>0</v>
      </c>
      <c r="AV32">
        <v>0</v>
      </c>
      <c r="AW32">
        <v>47844592065734.297</v>
      </c>
      <c r="AX32">
        <v>554083618000000</v>
      </c>
      <c r="AY32">
        <v>0</v>
      </c>
      <c r="AZ32" s="131">
        <v>0</v>
      </c>
      <c r="BA32">
        <v>3147767807682200</v>
      </c>
      <c r="BB32">
        <v>0</v>
      </c>
      <c r="BC32">
        <v>2329626881512.2402</v>
      </c>
      <c r="BD32">
        <v>13092123814979.699</v>
      </c>
      <c r="BE32">
        <v>52905199199500.297</v>
      </c>
      <c r="BF32">
        <v>759448958973545</v>
      </c>
      <c r="BG32">
        <v>55178382019325.797</v>
      </c>
      <c r="BH32" s="131">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131">
        <f t="shared" si="20"/>
        <v>0</v>
      </c>
      <c r="BQ32" s="188">
        <v>7.2463032732496629E-2</v>
      </c>
      <c r="BR32" s="188">
        <v>7.1145499063948528E-2</v>
      </c>
      <c r="BS32" s="188">
        <v>0.62159344461969224</v>
      </c>
      <c r="BT32" s="188">
        <v>0.58587472222935377</v>
      </c>
      <c r="BU32" s="188">
        <v>0.71239155402114163</v>
      </c>
      <c r="BV32" s="188">
        <v>0.80099348747105492</v>
      </c>
      <c r="BW32" s="188">
        <v>0.16259041824301534</v>
      </c>
      <c r="BX32" s="188">
        <v>0.20969137265672055</v>
      </c>
      <c r="BY32" s="188">
        <v>0.59274090163569437</v>
      </c>
      <c r="BZ32" s="188">
        <v>0.5843705490707285</v>
      </c>
      <c r="CA32" s="188">
        <v>1</v>
      </c>
      <c r="CB32" s="188">
        <v>1</v>
      </c>
      <c r="CC32" s="188">
        <v>0.16264612061306952</v>
      </c>
      <c r="CD32" s="188">
        <v>0.20997488534379549</v>
      </c>
      <c r="CE32" s="188">
        <v>0.59283964321561899</v>
      </c>
      <c r="CF32" s="188">
        <v>0.58484863176855517</v>
      </c>
      <c r="CG32" s="188">
        <v>1</v>
      </c>
      <c r="CH32" s="191">
        <v>1</v>
      </c>
      <c r="CI32" s="192">
        <v>0</v>
      </c>
      <c r="CJ32">
        <v>0</v>
      </c>
      <c r="CK32" s="131">
        <v>0</v>
      </c>
      <c r="CL32" t="str">
        <f t="shared" si="21"/>
        <v>FALSE</v>
      </c>
      <c r="CM32">
        <v>0</v>
      </c>
    </row>
    <row r="33" spans="1:91" x14ac:dyDescent="0.25">
      <c r="A33" t="s">
        <v>2403</v>
      </c>
      <c r="B33" s="34">
        <v>60527.139266667</v>
      </c>
      <c r="C33" s="185">
        <f t="shared" si="9"/>
        <v>60.527139266667</v>
      </c>
      <c r="D33" s="120">
        <v>257</v>
      </c>
      <c r="E33">
        <v>0</v>
      </c>
      <c r="F33" s="131">
        <f t="shared" si="10"/>
        <v>-1</v>
      </c>
      <c r="G33" s="186">
        <v>1322615</v>
      </c>
      <c r="H33">
        <v>3400152</v>
      </c>
      <c r="I33" s="131">
        <f t="shared" si="11"/>
        <v>1.5707798565720181</v>
      </c>
      <c r="J33" s="131">
        <v>1764.1923372860001</v>
      </c>
      <c r="K33">
        <v>642.00617113600003</v>
      </c>
      <c r="L33" s="131">
        <v>843.819652604</v>
      </c>
      <c r="M33">
        <v>0</v>
      </c>
      <c r="N33">
        <v>200</v>
      </c>
      <c r="O33">
        <v>0</v>
      </c>
      <c r="P33">
        <v>0</v>
      </c>
      <c r="Q33">
        <v>0</v>
      </c>
      <c r="R33">
        <v>0</v>
      </c>
      <c r="S33" s="131">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131">
        <v>0</v>
      </c>
      <c r="AJ33" s="187">
        <v>0.211121</v>
      </c>
      <c r="AK33" s="188">
        <v>0.211121</v>
      </c>
      <c r="AL33" s="188">
        <v>0.211121</v>
      </c>
      <c r="AM33" s="164">
        <v>1</v>
      </c>
      <c r="AN33" s="189">
        <v>0</v>
      </c>
      <c r="AO33" s="190">
        <v>0</v>
      </c>
      <c r="AP33">
        <v>345</v>
      </c>
      <c r="AQ33" s="193">
        <v>1988698</v>
      </c>
      <c r="AR33" s="131">
        <f t="shared" si="12"/>
        <v>17.348033738657151</v>
      </c>
      <c r="AS33">
        <v>10444475000000</v>
      </c>
      <c r="AT33">
        <v>0</v>
      </c>
      <c r="AU33">
        <v>0</v>
      </c>
      <c r="AV33">
        <v>0</v>
      </c>
      <c r="AW33">
        <v>0</v>
      </c>
      <c r="AX33">
        <v>0</v>
      </c>
      <c r="AY33">
        <v>0</v>
      </c>
      <c r="AZ33" s="131">
        <v>0</v>
      </c>
      <c r="BA33">
        <v>11068100589599.801</v>
      </c>
      <c r="BB33">
        <v>0</v>
      </c>
      <c r="BC33">
        <v>0</v>
      </c>
      <c r="BD33">
        <v>0</v>
      </c>
      <c r="BE33">
        <v>0</v>
      </c>
      <c r="BF33">
        <v>421984465431.09003</v>
      </c>
      <c r="BG33">
        <v>0</v>
      </c>
      <c r="BH33" s="131">
        <v>0</v>
      </c>
      <c r="BI33">
        <f t="shared" si="13"/>
        <v>94.365559071754419</v>
      </c>
      <c r="BJ33">
        <f t="shared" si="14"/>
        <v>0</v>
      </c>
      <c r="BK33">
        <f t="shared" si="15"/>
        <v>0</v>
      </c>
      <c r="BL33">
        <f t="shared" si="16"/>
        <v>0</v>
      </c>
      <c r="BM33">
        <f t="shared" si="17"/>
        <v>0</v>
      </c>
      <c r="BN33">
        <f t="shared" si="18"/>
        <v>0</v>
      </c>
      <c r="BO33">
        <f t="shared" si="19"/>
        <v>0</v>
      </c>
      <c r="BP33" s="131">
        <f t="shared" si="20"/>
        <v>0</v>
      </c>
      <c r="BQ33" s="188">
        <v>4.0945399304812294E-2</v>
      </c>
      <c r="BR33" s="188">
        <v>4.3171571723123782E-2</v>
      </c>
      <c r="BS33" s="188">
        <v>0.43415703225010371</v>
      </c>
      <c r="BT33" s="188">
        <v>0.39948499865030013</v>
      </c>
      <c r="BU33" s="188">
        <v>0.60733244440982603</v>
      </c>
      <c r="BV33" s="188">
        <v>0.71684027098256764</v>
      </c>
      <c r="BW33" s="188">
        <v>0.13248801890855141</v>
      </c>
      <c r="BX33" s="188">
        <v>0.18990495464852622</v>
      </c>
      <c r="BY33" s="188">
        <v>0.4534015177046623</v>
      </c>
      <c r="BZ33" s="188">
        <v>0.45753961094301548</v>
      </c>
      <c r="CA33" s="188">
        <v>1</v>
      </c>
      <c r="CB33" s="188">
        <v>1</v>
      </c>
      <c r="CC33" s="188">
        <v>0.13248431982795411</v>
      </c>
      <c r="CD33" s="188">
        <v>0.18985080553832623</v>
      </c>
      <c r="CE33" s="188">
        <v>0.45339354147623684</v>
      </c>
      <c r="CF33" s="188">
        <v>0.45743847404055266</v>
      </c>
      <c r="CG33" s="188">
        <v>1</v>
      </c>
      <c r="CH33" s="191">
        <v>1</v>
      </c>
      <c r="CI33" s="192">
        <v>0</v>
      </c>
      <c r="CJ33">
        <v>0</v>
      </c>
      <c r="CK33" s="131">
        <v>0</v>
      </c>
      <c r="CL33" t="str">
        <f t="shared" si="21"/>
        <v>FALSE</v>
      </c>
      <c r="CM33">
        <v>0</v>
      </c>
    </row>
    <row r="34" spans="1:91" x14ac:dyDescent="0.25">
      <c r="A34" t="s">
        <v>2404</v>
      </c>
      <c r="B34" s="34">
        <v>9516.2785033330001</v>
      </c>
      <c r="C34" s="185">
        <f t="shared" si="9"/>
        <v>9.516278503333</v>
      </c>
      <c r="D34" s="120">
        <v>938788</v>
      </c>
      <c r="E34">
        <v>0</v>
      </c>
      <c r="F34" s="131">
        <f t="shared" si="10"/>
        <v>-1</v>
      </c>
      <c r="G34" s="186">
        <v>11944719</v>
      </c>
      <c r="H34">
        <v>5644666</v>
      </c>
      <c r="I34" s="131">
        <f t="shared" si="11"/>
        <v>-0.52743417404796211</v>
      </c>
      <c r="J34" s="131">
        <v>777.50560723399997</v>
      </c>
      <c r="K34">
        <v>282.94159734599998</v>
      </c>
      <c r="L34" s="131">
        <v>371.88377793500001</v>
      </c>
      <c r="M34">
        <v>0</v>
      </c>
      <c r="N34">
        <v>0</v>
      </c>
      <c r="O34">
        <v>0</v>
      </c>
      <c r="P34">
        <v>0</v>
      </c>
      <c r="Q34">
        <v>0</v>
      </c>
      <c r="R34">
        <v>0</v>
      </c>
      <c r="S34" s="131">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131">
        <v>12</v>
      </c>
      <c r="AJ34" s="187">
        <v>0.83387199999999995</v>
      </c>
      <c r="AK34" s="188">
        <v>0.86987199999999998</v>
      </c>
      <c r="AL34" s="188">
        <v>0.86987199999999998</v>
      </c>
      <c r="AM34" s="164">
        <v>0</v>
      </c>
      <c r="AN34" s="189">
        <v>0</v>
      </c>
      <c r="AO34" s="190">
        <v>0</v>
      </c>
      <c r="AP34">
        <v>305</v>
      </c>
      <c r="AQ34" s="193">
        <v>1405105</v>
      </c>
      <c r="AR34" s="131">
        <f t="shared" si="12"/>
        <v>21.706562854733278</v>
      </c>
      <c r="AS34">
        <v>0</v>
      </c>
      <c r="AT34">
        <v>0</v>
      </c>
      <c r="AU34">
        <v>0</v>
      </c>
      <c r="AV34">
        <v>0</v>
      </c>
      <c r="AW34">
        <v>0</v>
      </c>
      <c r="AX34">
        <v>0</v>
      </c>
      <c r="AY34">
        <v>0</v>
      </c>
      <c r="AZ34" s="131">
        <v>0</v>
      </c>
      <c r="BA34">
        <v>0</v>
      </c>
      <c r="BB34">
        <v>0</v>
      </c>
      <c r="BC34">
        <v>0</v>
      </c>
      <c r="BD34">
        <v>0</v>
      </c>
      <c r="BE34">
        <v>0</v>
      </c>
      <c r="BF34">
        <v>0</v>
      </c>
      <c r="BG34">
        <v>0</v>
      </c>
      <c r="BH34" s="131">
        <v>0</v>
      </c>
      <c r="BI34">
        <f t="shared" si="13"/>
        <v>0</v>
      </c>
      <c r="BJ34">
        <f t="shared" si="14"/>
        <v>0</v>
      </c>
      <c r="BK34">
        <f t="shared" si="15"/>
        <v>0</v>
      </c>
      <c r="BL34">
        <f t="shared" si="16"/>
        <v>0</v>
      </c>
      <c r="BM34">
        <f t="shared" si="17"/>
        <v>0</v>
      </c>
      <c r="BN34">
        <f t="shared" si="18"/>
        <v>0</v>
      </c>
      <c r="BO34">
        <f t="shared" si="19"/>
        <v>0</v>
      </c>
      <c r="BP34" s="131">
        <f t="shared" si="20"/>
        <v>0</v>
      </c>
      <c r="BQ34" s="188">
        <v>1.7544028273402758E-2</v>
      </c>
      <c r="BR34" s="188">
        <v>1.7298663422753383E-2</v>
      </c>
      <c r="BS34" s="188">
        <v>0.64792294414282081</v>
      </c>
      <c r="BT34" s="188">
        <v>0.61538719317838209</v>
      </c>
      <c r="BU34" s="188">
        <v>0.67459657006390839</v>
      </c>
      <c r="BV34" s="188">
        <v>0.77747291374216143</v>
      </c>
      <c r="BW34" s="188">
        <v>5.945874625034301E-2</v>
      </c>
      <c r="BX34" s="188">
        <v>0.11340257083235025</v>
      </c>
      <c r="BY34" s="188">
        <v>0.56540858488216639</v>
      </c>
      <c r="BZ34" s="188">
        <v>0.58103733703937144</v>
      </c>
      <c r="CA34" s="188">
        <v>1</v>
      </c>
      <c r="CB34" s="188">
        <v>1</v>
      </c>
      <c r="CC34" s="188">
        <v>5.9369201137810995E-2</v>
      </c>
      <c r="CD34" s="188">
        <v>0.11286242306861811</v>
      </c>
      <c r="CE34" s="188">
        <v>0.56501481380854957</v>
      </c>
      <c r="CF34" s="188">
        <v>0.57908958431678903</v>
      </c>
      <c r="CG34" s="188">
        <v>1</v>
      </c>
      <c r="CH34" s="191">
        <v>1</v>
      </c>
      <c r="CI34" s="192">
        <v>1</v>
      </c>
      <c r="CJ34">
        <v>1</v>
      </c>
      <c r="CK34" s="131">
        <v>0</v>
      </c>
      <c r="CL34" t="str">
        <f t="shared" si="21"/>
        <v>TRUE</v>
      </c>
      <c r="CM34">
        <v>61.18</v>
      </c>
    </row>
    <row r="35" spans="1:91" x14ac:dyDescent="0.25">
      <c r="A35" t="s">
        <v>2409</v>
      </c>
      <c r="B35" s="34">
        <v>6819.1451566670003</v>
      </c>
      <c r="C35" s="185">
        <f t="shared" si="9"/>
        <v>6.8191451566670001</v>
      </c>
      <c r="D35" s="120">
        <v>24337437</v>
      </c>
      <c r="E35">
        <v>16636177.999999981</v>
      </c>
      <c r="F35" s="131">
        <f t="shared" si="10"/>
        <v>-0.316436730786402</v>
      </c>
      <c r="G35" s="186">
        <v>0</v>
      </c>
      <c r="H35">
        <v>0</v>
      </c>
      <c r="I35" s="131">
        <f t="shared" si="11"/>
        <v>0</v>
      </c>
      <c r="J35" s="131">
        <v>4751.0032766690001</v>
      </c>
      <c r="K35">
        <v>1728.9347415479999</v>
      </c>
      <c r="L35" s="131">
        <v>2272.4222578849999</v>
      </c>
      <c r="M35">
        <v>0</v>
      </c>
      <c r="N35">
        <v>0</v>
      </c>
      <c r="O35">
        <v>0</v>
      </c>
      <c r="P35">
        <v>0</v>
      </c>
      <c r="Q35">
        <v>0</v>
      </c>
      <c r="R35">
        <v>0</v>
      </c>
      <c r="S35" s="131">
        <v>0</v>
      </c>
      <c r="T35">
        <v>463</v>
      </c>
      <c r="U35">
        <v>8569.5</v>
      </c>
      <c r="V35">
        <v>3467.1</v>
      </c>
      <c r="W35">
        <v>12.3</v>
      </c>
      <c r="X35">
        <v>7.6</v>
      </c>
      <c r="Y35">
        <v>745.5</v>
      </c>
      <c r="Z35">
        <v>0</v>
      </c>
      <c r="AA35">
        <v>63.399999999999991</v>
      </c>
      <c r="AB35">
        <v>0</v>
      </c>
      <c r="AC35">
        <v>226.00000000000003</v>
      </c>
      <c r="AD35">
        <v>2769.8</v>
      </c>
      <c r="AE35">
        <v>0</v>
      </c>
      <c r="AF35">
        <v>0</v>
      </c>
      <c r="AG35">
        <v>0</v>
      </c>
      <c r="AH35">
        <v>0</v>
      </c>
      <c r="AI35" s="131">
        <v>105</v>
      </c>
      <c r="AJ35" s="187">
        <v>0.66838500000000001</v>
      </c>
      <c r="AK35" s="188">
        <v>0.95838500000000004</v>
      </c>
      <c r="AL35" s="188">
        <v>0.95838500000000004</v>
      </c>
      <c r="AM35" s="164">
        <v>0</v>
      </c>
      <c r="AN35" s="189">
        <v>5000</v>
      </c>
      <c r="AO35" s="190">
        <v>0</v>
      </c>
      <c r="AP35">
        <v>1610</v>
      </c>
      <c r="AQ35" s="193">
        <v>9320865</v>
      </c>
      <c r="AR35" s="131">
        <f t="shared" si="12"/>
        <v>17.273074977483311</v>
      </c>
      <c r="AS35">
        <v>0</v>
      </c>
      <c r="AT35">
        <v>0</v>
      </c>
      <c r="AU35">
        <v>71683442584927.594</v>
      </c>
      <c r="AV35">
        <v>77101004672759.594</v>
      </c>
      <c r="AW35">
        <v>430149287744727</v>
      </c>
      <c r="AX35">
        <v>0</v>
      </c>
      <c r="AY35">
        <v>229699958223607</v>
      </c>
      <c r="AZ35" s="131">
        <v>1937954321311460</v>
      </c>
      <c r="BA35">
        <v>0</v>
      </c>
      <c r="BB35">
        <v>0</v>
      </c>
      <c r="BC35">
        <v>27628038928373.898</v>
      </c>
      <c r="BD35">
        <v>74499173851123.094</v>
      </c>
      <c r="BE35">
        <v>425273475796333</v>
      </c>
      <c r="BF35">
        <v>0</v>
      </c>
      <c r="BG35">
        <v>212886254984829</v>
      </c>
      <c r="BH35" s="131">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131">
        <f t="shared" si="20"/>
        <v>89.150954064122729</v>
      </c>
      <c r="BQ35" s="188">
        <v>2.8160411104317596E-2</v>
      </c>
      <c r="BR35" s="188">
        <v>3.3225739098298429E-2</v>
      </c>
      <c r="BS35" s="188">
        <v>0.29806788398605394</v>
      </c>
      <c r="BT35" s="188">
        <v>0.27880605929516089</v>
      </c>
      <c r="BU35" s="188">
        <v>0.65953711556983619</v>
      </c>
      <c r="BV35" s="188">
        <v>0.76140062985915502</v>
      </c>
      <c r="BW35" s="188">
        <v>7.1908575130339755E-2</v>
      </c>
      <c r="BX35" s="188">
        <v>0.11384127820330897</v>
      </c>
      <c r="BY35" s="188">
        <v>0.3053573789747131</v>
      </c>
      <c r="BZ35" s="188">
        <v>0.29923373056117331</v>
      </c>
      <c r="CA35" s="188">
        <v>1</v>
      </c>
      <c r="CB35" s="188">
        <v>1</v>
      </c>
      <c r="CC35" s="188">
        <v>7.1381462339902529E-2</v>
      </c>
      <c r="CD35" s="188">
        <v>0.1126194633996362</v>
      </c>
      <c r="CE35" s="188">
        <v>0.30367894807275525</v>
      </c>
      <c r="CF35" s="188">
        <v>0.29599971716484619</v>
      </c>
      <c r="CG35" s="188">
        <v>1</v>
      </c>
      <c r="CH35" s="191">
        <v>1</v>
      </c>
      <c r="CI35" s="192">
        <v>1</v>
      </c>
      <c r="CJ35" s="58">
        <v>0.82</v>
      </c>
      <c r="CK35" s="131">
        <v>1</v>
      </c>
      <c r="CL35" t="str">
        <f t="shared" si="21"/>
        <v>TRUE</v>
      </c>
      <c r="CM35">
        <v>50</v>
      </c>
    </row>
    <row r="36" spans="1:91" x14ac:dyDescent="0.25">
      <c r="A36" t="s">
        <v>2415</v>
      </c>
      <c r="B36" s="34">
        <v>131739.79323333301</v>
      </c>
      <c r="C36" s="185">
        <f t="shared" si="9"/>
        <v>131.73979323333302</v>
      </c>
      <c r="D36" s="120">
        <v>39073</v>
      </c>
      <c r="E36">
        <v>0</v>
      </c>
      <c r="F36" s="131">
        <f t="shared" si="10"/>
        <v>-1</v>
      </c>
      <c r="G36" s="186">
        <v>13046937</v>
      </c>
      <c r="H36">
        <v>8229984</v>
      </c>
      <c r="I36" s="131">
        <f t="shared" si="11"/>
        <v>-0.3692018287510701</v>
      </c>
      <c r="J36" s="131">
        <v>1357.106933688</v>
      </c>
      <c r="K36">
        <v>493.863967043</v>
      </c>
      <c r="L36" s="131">
        <v>649.10921396100002</v>
      </c>
      <c r="M36">
        <v>1550</v>
      </c>
      <c r="N36">
        <v>300</v>
      </c>
      <c r="O36">
        <v>0</v>
      </c>
      <c r="P36">
        <v>0</v>
      </c>
      <c r="Q36">
        <v>0</v>
      </c>
      <c r="R36">
        <v>100</v>
      </c>
      <c r="S36" s="131">
        <v>0</v>
      </c>
      <c r="T36">
        <v>2640</v>
      </c>
      <c r="U36">
        <v>1415.5</v>
      </c>
      <c r="V36">
        <v>0</v>
      </c>
      <c r="W36">
        <v>82.9</v>
      </c>
      <c r="X36">
        <v>2034.4000000000003</v>
      </c>
      <c r="Y36">
        <v>671.7</v>
      </c>
      <c r="Z36">
        <v>0</v>
      </c>
      <c r="AA36">
        <v>5.4</v>
      </c>
      <c r="AB36">
        <v>8.6000000000000014</v>
      </c>
      <c r="AC36">
        <v>19</v>
      </c>
      <c r="AD36">
        <v>1792.3</v>
      </c>
      <c r="AE36">
        <v>0</v>
      </c>
      <c r="AF36">
        <v>0</v>
      </c>
      <c r="AG36">
        <v>0</v>
      </c>
      <c r="AH36">
        <v>0</v>
      </c>
      <c r="AI36" s="131">
        <v>0</v>
      </c>
      <c r="AJ36" s="187">
        <v>0.20213</v>
      </c>
      <c r="AK36" s="188">
        <v>0.44662299999999999</v>
      </c>
      <c r="AL36" s="188">
        <v>0.78797799999999996</v>
      </c>
      <c r="AM36" s="164">
        <v>1</v>
      </c>
      <c r="AN36" s="189">
        <v>0</v>
      </c>
      <c r="AO36" s="190">
        <v>0</v>
      </c>
      <c r="AP36">
        <v>397</v>
      </c>
      <c r="AQ36" s="193">
        <v>2115266</v>
      </c>
      <c r="AR36" s="131">
        <f t="shared" si="12"/>
        <v>18.768325118448459</v>
      </c>
      <c r="AS36">
        <v>1886272185000000</v>
      </c>
      <c r="AT36">
        <v>95212517899323</v>
      </c>
      <c r="AU36">
        <v>0</v>
      </c>
      <c r="AV36">
        <v>0</v>
      </c>
      <c r="AW36">
        <v>76895694532511.906</v>
      </c>
      <c r="AX36">
        <v>1112442787000000</v>
      </c>
      <c r="AY36">
        <v>0</v>
      </c>
      <c r="AZ36" s="131">
        <v>0</v>
      </c>
      <c r="BA36">
        <v>1998898966481730</v>
      </c>
      <c r="BB36">
        <v>299406435683790</v>
      </c>
      <c r="BC36">
        <v>5506306664657.9697</v>
      </c>
      <c r="BD36">
        <v>29618252068975.699</v>
      </c>
      <c r="BE36">
        <v>88470471280037.5</v>
      </c>
      <c r="BF36">
        <v>1777122740008190</v>
      </c>
      <c r="BG36">
        <v>94546161685132.406</v>
      </c>
      <c r="BH36" s="131">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131">
        <f t="shared" si="20"/>
        <v>0</v>
      </c>
      <c r="BQ36" s="188">
        <v>3.4370007123328744E-2</v>
      </c>
      <c r="BR36" s="188">
        <v>4.2409806679409537E-2</v>
      </c>
      <c r="BS36" s="188">
        <v>0.35602683800250323</v>
      </c>
      <c r="BT36" s="188">
        <v>0.33905809478493476</v>
      </c>
      <c r="BU36" s="188">
        <v>0.62994204285356581</v>
      </c>
      <c r="BV36" s="188">
        <v>0.73965683913752234</v>
      </c>
      <c r="BW36" s="188">
        <v>8.0988664887650899E-2</v>
      </c>
      <c r="BX36" s="188">
        <v>0.11765957472583793</v>
      </c>
      <c r="BY36" s="188">
        <v>0.32781501681874425</v>
      </c>
      <c r="BZ36" s="188">
        <v>0.35001975675757513</v>
      </c>
      <c r="CA36" s="188">
        <v>1</v>
      </c>
      <c r="CB36" s="188">
        <v>1</v>
      </c>
      <c r="CC36" s="188">
        <v>8.0497558206635525E-2</v>
      </c>
      <c r="CD36" s="188">
        <v>0.11500634336216209</v>
      </c>
      <c r="CE36" s="188">
        <v>0.32635869865507999</v>
      </c>
      <c r="CF36" s="188">
        <v>0.34397265111456171</v>
      </c>
      <c r="CG36" s="188">
        <v>1</v>
      </c>
      <c r="CH36" s="191">
        <v>1</v>
      </c>
      <c r="CI36" s="192">
        <v>1</v>
      </c>
      <c r="CJ36">
        <v>1</v>
      </c>
      <c r="CK36" s="131">
        <v>1</v>
      </c>
      <c r="CL36" t="str">
        <f t="shared" si="21"/>
        <v>FALSE</v>
      </c>
      <c r="CM36">
        <v>0</v>
      </c>
    </row>
    <row r="37" spans="1:91" x14ac:dyDescent="0.25">
      <c r="A37" t="s">
        <v>2418</v>
      </c>
      <c r="B37" s="34">
        <v>47252.35</v>
      </c>
      <c r="C37" s="185">
        <f t="shared" si="9"/>
        <v>47.25235</v>
      </c>
      <c r="D37" s="120">
        <v>2917972</v>
      </c>
      <c r="E37">
        <v>843788.00000000105</v>
      </c>
      <c r="F37" s="131">
        <f t="shared" si="10"/>
        <v>-0.71083067280974555</v>
      </c>
      <c r="G37" s="186">
        <v>66761</v>
      </c>
      <c r="H37">
        <v>527100</v>
      </c>
      <c r="I37" s="131">
        <f t="shared" si="11"/>
        <v>6.8953281107233266</v>
      </c>
      <c r="J37" s="131">
        <v>1907.861217271</v>
      </c>
      <c r="K37">
        <v>694.28862673900005</v>
      </c>
      <c r="L37" s="131">
        <v>912.53700378899998</v>
      </c>
      <c r="M37">
        <v>500</v>
      </c>
      <c r="N37">
        <v>700</v>
      </c>
      <c r="O37">
        <v>0</v>
      </c>
      <c r="P37">
        <v>0</v>
      </c>
      <c r="Q37">
        <v>0</v>
      </c>
      <c r="R37">
        <v>0</v>
      </c>
      <c r="S37" s="131">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131">
        <v>0</v>
      </c>
      <c r="AJ37" s="187">
        <v>0.26702100000000001</v>
      </c>
      <c r="AK37" s="188">
        <v>0.49103200000000002</v>
      </c>
      <c r="AL37" s="188">
        <v>0.36658099999999999</v>
      </c>
      <c r="AM37" s="164">
        <v>0</v>
      </c>
      <c r="AN37" s="189">
        <v>0</v>
      </c>
      <c r="AO37" s="190">
        <v>0</v>
      </c>
      <c r="AP37">
        <v>1209</v>
      </c>
      <c r="AQ37" s="193">
        <v>3210931</v>
      </c>
      <c r="AR37" s="131">
        <f t="shared" si="12"/>
        <v>37.652630965909886</v>
      </c>
      <c r="AS37">
        <v>2088895000000</v>
      </c>
      <c r="AT37">
        <v>0</v>
      </c>
      <c r="AU37">
        <v>0</v>
      </c>
      <c r="AV37">
        <v>0</v>
      </c>
      <c r="AW37">
        <v>0</v>
      </c>
      <c r="AX37">
        <v>0</v>
      </c>
      <c r="AY37">
        <v>0</v>
      </c>
      <c r="AZ37" s="131">
        <v>0</v>
      </c>
      <c r="BA37">
        <v>2213620117919.9702</v>
      </c>
      <c r="BB37">
        <v>0</v>
      </c>
      <c r="BC37">
        <v>453848296348.87</v>
      </c>
      <c r="BD37">
        <v>1643305545869.8601</v>
      </c>
      <c r="BE37">
        <v>370596783545.11298</v>
      </c>
      <c r="BF37">
        <v>2197835757.4535899</v>
      </c>
      <c r="BG37">
        <v>2152288127244.6101</v>
      </c>
      <c r="BH37" s="131">
        <v>5085054964152.1699</v>
      </c>
      <c r="BI37">
        <f t="shared" si="13"/>
        <v>94.365559071754006</v>
      </c>
      <c r="BJ37">
        <f t="shared" si="14"/>
        <v>0</v>
      </c>
      <c r="BK37">
        <f t="shared" si="15"/>
        <v>0</v>
      </c>
      <c r="BL37">
        <f t="shared" si="16"/>
        <v>0</v>
      </c>
      <c r="BM37">
        <f t="shared" si="17"/>
        <v>0</v>
      </c>
      <c r="BN37">
        <f t="shared" si="18"/>
        <v>0</v>
      </c>
      <c r="BO37">
        <f t="shared" si="19"/>
        <v>0</v>
      </c>
      <c r="BP37" s="131">
        <f t="shared" si="20"/>
        <v>0</v>
      </c>
      <c r="BQ37" s="188">
        <v>4.0298519322841148E-2</v>
      </c>
      <c r="BR37" s="188">
        <v>4.8093012910775376E-2</v>
      </c>
      <c r="BS37" s="188">
        <v>0.37303226755270241</v>
      </c>
      <c r="BT37" s="188">
        <v>0.34771411367398014</v>
      </c>
      <c r="BU37" s="188">
        <v>0.60632412982256156</v>
      </c>
      <c r="BV37" s="188">
        <v>0.71396784698205107</v>
      </c>
      <c r="BW37" s="188">
        <v>0.15006140742063068</v>
      </c>
      <c r="BX37" s="188">
        <v>0.22546691780312014</v>
      </c>
      <c r="BY37" s="188">
        <v>0.40845798690680496</v>
      </c>
      <c r="BZ37" s="188">
        <v>0.41708861635937233</v>
      </c>
      <c r="CA37" s="188">
        <v>1</v>
      </c>
      <c r="CB37" s="188">
        <v>1</v>
      </c>
      <c r="CC37" s="188">
        <v>0.14995033748105213</v>
      </c>
      <c r="CD37" s="188">
        <v>0.22503929354737257</v>
      </c>
      <c r="CE37" s="188">
        <v>0.40824752635942857</v>
      </c>
      <c r="CF37" s="188">
        <v>0.41646850729815493</v>
      </c>
      <c r="CG37" s="188">
        <v>1</v>
      </c>
      <c r="CH37" s="191">
        <v>1</v>
      </c>
      <c r="CI37" s="192">
        <v>1</v>
      </c>
      <c r="CJ37">
        <v>0</v>
      </c>
      <c r="CK37" s="131">
        <v>0</v>
      </c>
      <c r="CL37" t="str">
        <f t="shared" si="21"/>
        <v>FALSE</v>
      </c>
      <c r="CM37">
        <v>0</v>
      </c>
    </row>
    <row r="38" spans="1:91" x14ac:dyDescent="0.25">
      <c r="A38" t="s">
        <v>2422</v>
      </c>
      <c r="B38" s="34">
        <v>65139.618300000002</v>
      </c>
      <c r="C38" s="185">
        <f t="shared" si="9"/>
        <v>65.139618299999995</v>
      </c>
      <c r="D38" s="120">
        <v>19936949</v>
      </c>
      <c r="E38">
        <v>27919145.999999937</v>
      </c>
      <c r="F38" s="131">
        <f t="shared" si="10"/>
        <v>0.40037204288379002</v>
      </c>
      <c r="G38" s="186">
        <v>3361222</v>
      </c>
      <c r="H38">
        <v>1750163</v>
      </c>
      <c r="I38" s="131">
        <f t="shared" si="11"/>
        <v>-0.47930752565584778</v>
      </c>
      <c r="J38" s="131">
        <v>9918.3281836429996</v>
      </c>
      <c r="K38">
        <v>3609.3728368880002</v>
      </c>
      <c r="L38" s="131">
        <v>4743.9726754550002</v>
      </c>
      <c r="M38">
        <v>0</v>
      </c>
      <c r="N38">
        <v>0</v>
      </c>
      <c r="O38">
        <v>0</v>
      </c>
      <c r="P38">
        <v>0</v>
      </c>
      <c r="Q38">
        <v>0</v>
      </c>
      <c r="R38">
        <v>50</v>
      </c>
      <c r="S38" s="131">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131">
        <v>194.8</v>
      </c>
      <c r="AJ38" s="187">
        <v>0.45400000000000001</v>
      </c>
      <c r="AK38" s="188">
        <v>0.7</v>
      </c>
      <c r="AL38" s="188">
        <v>1</v>
      </c>
      <c r="AM38" s="164">
        <v>1</v>
      </c>
      <c r="AN38" s="189">
        <v>2000</v>
      </c>
      <c r="AO38" s="190">
        <v>0</v>
      </c>
      <c r="AP38">
        <v>6547</v>
      </c>
      <c r="AQ38" s="193">
        <v>19469232</v>
      </c>
      <c r="AR38" s="131">
        <f t="shared" si="12"/>
        <v>33.627417866303098</v>
      </c>
      <c r="AS38">
        <v>2088895000000</v>
      </c>
      <c r="AT38">
        <v>0</v>
      </c>
      <c r="AU38">
        <v>0</v>
      </c>
      <c r="AV38">
        <v>0</v>
      </c>
      <c r="AW38">
        <v>0</v>
      </c>
      <c r="AX38">
        <v>0</v>
      </c>
      <c r="AY38">
        <v>0</v>
      </c>
      <c r="AZ38" s="131">
        <v>0</v>
      </c>
      <c r="BA38">
        <v>2213620117919.9702</v>
      </c>
      <c r="BB38">
        <v>0</v>
      </c>
      <c r="BC38">
        <v>0</v>
      </c>
      <c r="BD38">
        <v>0</v>
      </c>
      <c r="BE38">
        <v>0</v>
      </c>
      <c r="BF38">
        <v>12046337786603.1</v>
      </c>
      <c r="BG38">
        <v>0</v>
      </c>
      <c r="BH38" s="131">
        <v>0</v>
      </c>
      <c r="BI38">
        <f t="shared" si="13"/>
        <v>94.365559071754006</v>
      </c>
      <c r="BJ38">
        <f t="shared" si="14"/>
        <v>0</v>
      </c>
      <c r="BK38">
        <f t="shared" si="15"/>
        <v>0</v>
      </c>
      <c r="BL38">
        <f t="shared" si="16"/>
        <v>0</v>
      </c>
      <c r="BM38">
        <f t="shared" si="17"/>
        <v>0</v>
      </c>
      <c r="BN38">
        <f t="shared" si="18"/>
        <v>0</v>
      </c>
      <c r="BO38">
        <f t="shared" si="19"/>
        <v>0</v>
      </c>
      <c r="BP38" s="131">
        <f t="shared" si="20"/>
        <v>0</v>
      </c>
      <c r="BQ38" s="188">
        <v>2.6460828731275171E-2</v>
      </c>
      <c r="BR38" s="188">
        <v>2.9938480810594595E-2</v>
      </c>
      <c r="BS38" s="188">
        <v>0.30977612223159928</v>
      </c>
      <c r="BT38" s="188">
        <v>0.28854985783495707</v>
      </c>
      <c r="BU38" s="188">
        <v>0.66010193873718592</v>
      </c>
      <c r="BV38" s="188">
        <v>0.76242707655357955</v>
      </c>
      <c r="BW38" s="188">
        <v>5.5836347418964392E-2</v>
      </c>
      <c r="BX38" s="188">
        <v>9.4843142397807029E-2</v>
      </c>
      <c r="BY38" s="188">
        <v>0.28870407769834683</v>
      </c>
      <c r="BZ38" s="188">
        <v>0.28336793465204657</v>
      </c>
      <c r="CA38" s="188">
        <v>1</v>
      </c>
      <c r="CB38" s="188">
        <v>1</v>
      </c>
      <c r="CC38" s="188">
        <v>5.5791853674318839E-2</v>
      </c>
      <c r="CD38" s="188">
        <v>9.4666171280818723E-2</v>
      </c>
      <c r="CE38" s="188">
        <v>0.28853072792425716</v>
      </c>
      <c r="CF38" s="188">
        <v>0.28282966903504952</v>
      </c>
      <c r="CG38" s="188">
        <v>1</v>
      </c>
      <c r="CH38" s="191">
        <v>1</v>
      </c>
      <c r="CI38" s="192">
        <v>1</v>
      </c>
      <c r="CJ38">
        <v>1</v>
      </c>
      <c r="CK38" s="131">
        <v>1</v>
      </c>
      <c r="CL38" t="str">
        <f t="shared" si="21"/>
        <v>TRUE</v>
      </c>
      <c r="CM38">
        <v>35</v>
      </c>
    </row>
    <row r="39" spans="1:91" x14ac:dyDescent="0.25">
      <c r="A39" t="s">
        <v>2426</v>
      </c>
      <c r="B39" s="34">
        <v>105180.238733333</v>
      </c>
      <c r="C39" s="185">
        <f t="shared" si="9"/>
        <v>105.180238733333</v>
      </c>
      <c r="D39" s="120">
        <v>19424322</v>
      </c>
      <c r="E39">
        <v>30782465.999999966</v>
      </c>
      <c r="F39" s="131">
        <f t="shared" si="10"/>
        <v>0.58473824723457346</v>
      </c>
      <c r="G39" s="186">
        <v>0</v>
      </c>
      <c r="H39">
        <v>0</v>
      </c>
      <c r="I39" s="131">
        <f t="shared" si="11"/>
        <v>0</v>
      </c>
      <c r="J39" s="131">
        <v>7628.6628929540002</v>
      </c>
      <c r="K39">
        <v>2776.142119699</v>
      </c>
      <c r="L39" s="131">
        <v>3648.8173857880001</v>
      </c>
      <c r="M39">
        <v>3100</v>
      </c>
      <c r="N39">
        <v>0</v>
      </c>
      <c r="O39">
        <v>1000</v>
      </c>
      <c r="P39">
        <v>0</v>
      </c>
      <c r="Q39">
        <v>0</v>
      </c>
      <c r="R39">
        <v>0</v>
      </c>
      <c r="S39" s="131">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131">
        <v>0</v>
      </c>
      <c r="AJ39" s="187">
        <v>0.17366100000000001</v>
      </c>
      <c r="AK39" s="188">
        <v>0.13881199999999999</v>
      </c>
      <c r="AL39" s="188">
        <v>0.13881199999999999</v>
      </c>
      <c r="AM39" s="164">
        <v>0</v>
      </c>
      <c r="AN39" s="189">
        <v>0</v>
      </c>
      <c r="AO39" s="190">
        <v>0</v>
      </c>
      <c r="AP39">
        <v>1807</v>
      </c>
      <c r="AQ39" s="193">
        <v>11812173</v>
      </c>
      <c r="AR39" s="131">
        <f t="shared" si="12"/>
        <v>15.297777978700447</v>
      </c>
      <c r="AS39">
        <v>160844915000000</v>
      </c>
      <c r="AT39">
        <v>75444662102754</v>
      </c>
      <c r="AU39">
        <v>5214769436751.0098</v>
      </c>
      <c r="AV39">
        <v>51113531296716.797</v>
      </c>
      <c r="AW39">
        <v>359984091144785</v>
      </c>
      <c r="AX39">
        <v>1318758085000000</v>
      </c>
      <c r="AY39">
        <v>257206527294120</v>
      </c>
      <c r="AZ39" s="131">
        <v>535344352548007</v>
      </c>
      <c r="BA39">
        <v>170448749079838</v>
      </c>
      <c r="BB39">
        <v>160234430541210</v>
      </c>
      <c r="BC39">
        <v>15687806553162.199</v>
      </c>
      <c r="BD39">
        <v>88162918881725.297</v>
      </c>
      <c r="BE39">
        <v>356265862694507</v>
      </c>
      <c r="BF39">
        <v>2859610697530140</v>
      </c>
      <c r="BG39">
        <v>371573572534396</v>
      </c>
      <c r="BH39" s="131">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131">
        <f t="shared" si="20"/>
        <v>72.664906986590552</v>
      </c>
      <c r="BQ39" s="188">
        <v>2.8603588876449797E-2</v>
      </c>
      <c r="BR39" s="188">
        <v>3.4508531869657653E-2</v>
      </c>
      <c r="BS39" s="188">
        <v>0.36908759610057357</v>
      </c>
      <c r="BT39" s="188">
        <v>0.34388909800285089</v>
      </c>
      <c r="BU39" s="188">
        <v>0.60017688885432119</v>
      </c>
      <c r="BV39" s="188">
        <v>0.7161287958787087</v>
      </c>
      <c r="BW39" s="188">
        <v>0.10450849944421357</v>
      </c>
      <c r="BX39" s="188">
        <v>0.15544161049013858</v>
      </c>
      <c r="BY39" s="188">
        <v>0.38362729839578374</v>
      </c>
      <c r="BZ39" s="188">
        <v>0.38383276511430064</v>
      </c>
      <c r="CA39" s="188">
        <v>1</v>
      </c>
      <c r="CB39" s="188">
        <v>1</v>
      </c>
      <c r="CC39" s="188">
        <v>0.10448686023519155</v>
      </c>
      <c r="CD39" s="188">
        <v>0.15473927705953133</v>
      </c>
      <c r="CE39" s="188">
        <v>0.38357262082257415</v>
      </c>
      <c r="CF39" s="188">
        <v>0.38238895426324143</v>
      </c>
      <c r="CG39" s="188">
        <v>1</v>
      </c>
      <c r="CH39" s="191">
        <v>1</v>
      </c>
      <c r="CI39" s="192">
        <v>0</v>
      </c>
      <c r="CJ39">
        <v>0</v>
      </c>
      <c r="CK39" s="131">
        <v>0</v>
      </c>
      <c r="CL39" t="str">
        <f t="shared" si="21"/>
        <v>TRUE</v>
      </c>
      <c r="CM39">
        <v>45</v>
      </c>
    </row>
    <row r="40" spans="1:91" x14ac:dyDescent="0.25">
      <c r="A40" t="s">
        <v>2427</v>
      </c>
      <c r="B40" s="34">
        <v>68399.361300000004</v>
      </c>
      <c r="C40" s="185">
        <f t="shared" si="9"/>
        <v>68.39936130000001</v>
      </c>
      <c r="D40" s="120">
        <v>0</v>
      </c>
      <c r="E40">
        <v>0</v>
      </c>
      <c r="F40" s="131">
        <f t="shared" si="10"/>
        <v>0</v>
      </c>
      <c r="G40" s="186">
        <v>14384521</v>
      </c>
      <c r="H40">
        <v>11919968</v>
      </c>
      <c r="I40" s="131">
        <f t="shared" si="11"/>
        <v>-0.17133368570284679</v>
      </c>
      <c r="J40" s="131">
        <v>4313.4096815339999</v>
      </c>
      <c r="K40">
        <v>1569.690319844</v>
      </c>
      <c r="L40" s="131">
        <v>2063.119639556</v>
      </c>
      <c r="M40">
        <v>1850</v>
      </c>
      <c r="N40">
        <v>250</v>
      </c>
      <c r="O40">
        <v>0</v>
      </c>
      <c r="P40">
        <v>0</v>
      </c>
      <c r="Q40">
        <v>0</v>
      </c>
      <c r="R40">
        <v>50</v>
      </c>
      <c r="S40" s="131">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131">
        <v>0</v>
      </c>
      <c r="AJ40" s="187">
        <v>0</v>
      </c>
      <c r="AK40" s="188">
        <v>0</v>
      </c>
      <c r="AL40" s="188">
        <v>0</v>
      </c>
      <c r="AM40" s="164">
        <v>0</v>
      </c>
      <c r="AN40" s="189">
        <v>0</v>
      </c>
      <c r="AO40" s="190">
        <v>0</v>
      </c>
      <c r="AP40">
        <v>975</v>
      </c>
      <c r="AQ40" s="193">
        <v>4088377</v>
      </c>
      <c r="AR40" s="131">
        <f t="shared" si="12"/>
        <v>23.848094243754918</v>
      </c>
      <c r="AS40">
        <v>1211559100000000</v>
      </c>
      <c r="AT40">
        <v>3272182628088</v>
      </c>
      <c r="AU40">
        <v>3279078281142.0601</v>
      </c>
      <c r="AV40">
        <v>40918870918529.703</v>
      </c>
      <c r="AW40">
        <v>315064379595500</v>
      </c>
      <c r="AX40">
        <v>1799887716000000</v>
      </c>
      <c r="AY40">
        <v>213932923974652</v>
      </c>
      <c r="AZ40" s="131">
        <v>450152951148179</v>
      </c>
      <c r="BA40">
        <v>1283899668393580</v>
      </c>
      <c r="BB40">
        <v>4682784166304.7002</v>
      </c>
      <c r="BC40">
        <v>13765443060414.801</v>
      </c>
      <c r="BD40">
        <v>77359549009847.297</v>
      </c>
      <c r="BE40">
        <v>312609505393362</v>
      </c>
      <c r="BF40">
        <v>3175457278562280</v>
      </c>
      <c r="BG40">
        <v>326041428299364</v>
      </c>
      <c r="BH40" s="131">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131">
        <f t="shared" si="20"/>
        <v>69.634366528526854</v>
      </c>
      <c r="BQ40" s="188">
        <v>7.2155482890882375E-2</v>
      </c>
      <c r="BR40" s="188">
        <v>8.4925066127456886E-2</v>
      </c>
      <c r="BS40" s="188">
        <v>0.45004907321300247</v>
      </c>
      <c r="BT40" s="188">
        <v>0.41941773626260376</v>
      </c>
      <c r="BU40" s="188">
        <v>0.62815632967419699</v>
      </c>
      <c r="BV40" s="188">
        <v>0.73582369550388926</v>
      </c>
      <c r="BW40" s="188">
        <v>0.18893915745484954</v>
      </c>
      <c r="BX40" s="188">
        <v>0.30726116166367817</v>
      </c>
      <c r="BY40" s="188">
        <v>0.40109872017145654</v>
      </c>
      <c r="BZ40" s="188">
        <v>0.42055112745754858</v>
      </c>
      <c r="CA40" s="188">
        <v>1</v>
      </c>
      <c r="CB40" s="188">
        <v>1</v>
      </c>
      <c r="CC40" s="188">
        <v>0.18892072314314551</v>
      </c>
      <c r="CD40" s="188">
        <v>0.30543598398136607</v>
      </c>
      <c r="CE40" s="188">
        <v>0.40106982208277941</v>
      </c>
      <c r="CF40" s="188">
        <v>0.41837975105754421</v>
      </c>
      <c r="CG40" s="188">
        <v>1</v>
      </c>
      <c r="CH40" s="191">
        <v>1</v>
      </c>
      <c r="CI40" s="192">
        <v>0</v>
      </c>
      <c r="CJ40">
        <v>0</v>
      </c>
      <c r="CK40" s="131">
        <v>0</v>
      </c>
      <c r="CL40" t="str">
        <f t="shared" si="21"/>
        <v>FALSE</v>
      </c>
      <c r="CM40">
        <v>0</v>
      </c>
    </row>
    <row r="41" spans="1:91" x14ac:dyDescent="0.25">
      <c r="A41" t="s">
        <v>2428</v>
      </c>
      <c r="B41" s="34">
        <v>144557.54870000001</v>
      </c>
      <c r="C41" s="185">
        <f t="shared" si="9"/>
        <v>144.55754870000001</v>
      </c>
      <c r="D41" s="120">
        <v>596545</v>
      </c>
      <c r="E41">
        <v>191994</v>
      </c>
      <c r="F41" s="131">
        <f t="shared" si="10"/>
        <v>-0.67815671910752751</v>
      </c>
      <c r="G41" s="186">
        <v>4892458</v>
      </c>
      <c r="H41">
        <v>3515910</v>
      </c>
      <c r="I41" s="131">
        <f t="shared" si="11"/>
        <v>-0.28136122987667955</v>
      </c>
      <c r="J41" s="131">
        <v>3057.5798465759999</v>
      </c>
      <c r="K41">
        <v>1112.6820408149999</v>
      </c>
      <c r="L41" s="131">
        <v>1462.4516326349999</v>
      </c>
      <c r="M41">
        <v>0</v>
      </c>
      <c r="N41">
        <v>450</v>
      </c>
      <c r="O41">
        <v>0</v>
      </c>
      <c r="P41">
        <v>6</v>
      </c>
      <c r="Q41">
        <v>0</v>
      </c>
      <c r="R41">
        <v>0</v>
      </c>
      <c r="S41" s="131">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131">
        <v>11.5</v>
      </c>
      <c r="AJ41" s="187">
        <v>0.59795699999999996</v>
      </c>
      <c r="AK41" s="188">
        <v>0.72169899999999998</v>
      </c>
      <c r="AL41" s="188">
        <v>0.81916500000000003</v>
      </c>
      <c r="AM41" s="164">
        <v>1</v>
      </c>
      <c r="AN41" s="189">
        <v>2500</v>
      </c>
      <c r="AO41" s="190">
        <v>0</v>
      </c>
      <c r="AP41">
        <v>2142</v>
      </c>
      <c r="AQ41" s="193">
        <v>4227337</v>
      </c>
      <c r="AR41" s="131">
        <f t="shared" si="12"/>
        <v>50.670197336999628</v>
      </c>
      <c r="AS41">
        <v>0</v>
      </c>
      <c r="AT41">
        <v>0</v>
      </c>
      <c r="AU41">
        <v>0</v>
      </c>
      <c r="AV41">
        <v>0</v>
      </c>
      <c r="AW41">
        <v>0</v>
      </c>
      <c r="AX41">
        <v>0</v>
      </c>
      <c r="AY41">
        <v>0</v>
      </c>
      <c r="AZ41" s="131">
        <v>0</v>
      </c>
      <c r="BA41">
        <v>0</v>
      </c>
      <c r="BB41">
        <v>0</v>
      </c>
      <c r="BC41">
        <v>0</v>
      </c>
      <c r="BD41">
        <v>0</v>
      </c>
      <c r="BE41">
        <v>0</v>
      </c>
      <c r="BF41">
        <v>438468233611.992</v>
      </c>
      <c r="BG41">
        <v>0</v>
      </c>
      <c r="BH41" s="131">
        <v>0</v>
      </c>
      <c r="BI41">
        <f t="shared" si="13"/>
        <v>0</v>
      </c>
      <c r="BJ41">
        <f t="shared" si="14"/>
        <v>0</v>
      </c>
      <c r="BK41">
        <f t="shared" si="15"/>
        <v>0</v>
      </c>
      <c r="BL41">
        <f t="shared" si="16"/>
        <v>0</v>
      </c>
      <c r="BM41">
        <f t="shared" si="17"/>
        <v>0</v>
      </c>
      <c r="BN41">
        <f t="shared" si="18"/>
        <v>0</v>
      </c>
      <c r="BO41">
        <f t="shared" si="19"/>
        <v>0</v>
      </c>
      <c r="BP41" s="131">
        <f t="shared" si="20"/>
        <v>0</v>
      </c>
      <c r="BQ41" s="188">
        <v>0.11855881729552314</v>
      </c>
      <c r="BR41" s="188">
        <v>0.11829808305400182</v>
      </c>
      <c r="BS41" s="188">
        <v>0.48870707160197641</v>
      </c>
      <c r="BT41" s="188">
        <v>0.4610428649159895</v>
      </c>
      <c r="BU41" s="188">
        <v>0.66869035509867325</v>
      </c>
      <c r="BV41" s="188">
        <v>0.76666279651831304</v>
      </c>
      <c r="BW41" s="188">
        <v>0.16486545065007738</v>
      </c>
      <c r="BX41" s="188">
        <v>0.21946611468392432</v>
      </c>
      <c r="BY41" s="188">
        <v>0.51824043146660037</v>
      </c>
      <c r="BZ41" s="188">
        <v>0.51407361548861052</v>
      </c>
      <c r="CA41" s="188">
        <v>1</v>
      </c>
      <c r="CB41" s="188">
        <v>1</v>
      </c>
      <c r="CC41" s="188">
        <v>0.16482563030499447</v>
      </c>
      <c r="CD41" s="188">
        <v>0.21919798907351215</v>
      </c>
      <c r="CE41" s="188">
        <v>0.5181682168776548</v>
      </c>
      <c r="CF41" s="188">
        <v>0.51364560564845152</v>
      </c>
      <c r="CG41" s="188">
        <v>1</v>
      </c>
      <c r="CH41" s="191">
        <v>1</v>
      </c>
      <c r="CI41" s="192">
        <v>1</v>
      </c>
      <c r="CJ41">
        <v>1</v>
      </c>
      <c r="CK41" s="131">
        <v>1</v>
      </c>
      <c r="CL41" t="str">
        <f t="shared" si="21"/>
        <v>TRUE</v>
      </c>
      <c r="CM41">
        <v>110</v>
      </c>
    </row>
    <row r="42" spans="1:91" x14ac:dyDescent="0.25">
      <c r="A42" t="s">
        <v>2433</v>
      </c>
      <c r="B42" s="34">
        <v>86791.760999999999</v>
      </c>
      <c r="C42" s="185">
        <f t="shared" si="9"/>
        <v>86.791760999999994</v>
      </c>
      <c r="D42" s="120">
        <v>888943</v>
      </c>
      <c r="E42">
        <v>0</v>
      </c>
      <c r="F42" s="131">
        <f t="shared" si="10"/>
        <v>-1</v>
      </c>
      <c r="G42" s="186">
        <v>56834118</v>
      </c>
      <c r="H42">
        <v>84594859</v>
      </c>
      <c r="I42" s="131">
        <f t="shared" si="11"/>
        <v>0.48845204213426863</v>
      </c>
      <c r="J42" s="131">
        <v>13790.841918743001</v>
      </c>
      <c r="K42">
        <v>5018.6169783559999</v>
      </c>
      <c r="L42" s="131">
        <v>6596.2101699690002</v>
      </c>
      <c r="M42">
        <v>3400</v>
      </c>
      <c r="N42">
        <v>0</v>
      </c>
      <c r="O42">
        <v>0</v>
      </c>
      <c r="P42">
        <v>0</v>
      </c>
      <c r="Q42">
        <v>0</v>
      </c>
      <c r="R42">
        <v>0</v>
      </c>
      <c r="S42" s="131">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131">
        <v>196.9</v>
      </c>
      <c r="AJ42" s="187">
        <v>0.50750600000000001</v>
      </c>
      <c r="AK42" s="188">
        <v>0.50750600000000001</v>
      </c>
      <c r="AL42" s="188">
        <v>0.50750600000000001</v>
      </c>
      <c r="AM42" s="164">
        <v>0</v>
      </c>
      <c r="AN42" s="189">
        <v>0</v>
      </c>
      <c r="AO42" s="190">
        <v>0</v>
      </c>
      <c r="AP42">
        <v>2438</v>
      </c>
      <c r="AQ42" s="193">
        <v>12951275</v>
      </c>
      <c r="AR42" s="131">
        <f t="shared" si="12"/>
        <v>18.824401458543655</v>
      </c>
      <c r="AS42">
        <v>37600110000000</v>
      </c>
      <c r="AT42">
        <v>390818620551696</v>
      </c>
      <c r="AU42">
        <v>109558127427155</v>
      </c>
      <c r="AV42">
        <v>127368504952366</v>
      </c>
      <c r="AW42">
        <v>631223560913208</v>
      </c>
      <c r="AX42">
        <v>5022996749000000</v>
      </c>
      <c r="AY42">
        <v>379621739628998</v>
      </c>
      <c r="AZ42" s="131">
        <v>2903789463535890</v>
      </c>
      <c r="BA42">
        <v>39845162122559.5</v>
      </c>
      <c r="BB42">
        <v>1030985479486920</v>
      </c>
      <c r="BC42">
        <v>40347909852484.898</v>
      </c>
      <c r="BD42">
        <v>108798382629419</v>
      </c>
      <c r="BE42">
        <v>621068180357210</v>
      </c>
      <c r="BF42">
        <v>7474031706458810</v>
      </c>
      <c r="BG42">
        <v>310898484225733</v>
      </c>
      <c r="BH42" s="131">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131">
        <f t="shared" si="20"/>
        <v>91.469562413034268</v>
      </c>
      <c r="BQ42" s="188">
        <v>2.3258829999231484E-2</v>
      </c>
      <c r="BR42" s="188">
        <v>2.6025845067463509E-2</v>
      </c>
      <c r="BS42" s="188">
        <v>0.29945212029530921</v>
      </c>
      <c r="BT42" s="188">
        <v>0.28322694224555722</v>
      </c>
      <c r="BU42" s="188">
        <v>0.64910356925735069</v>
      </c>
      <c r="BV42" s="188">
        <v>0.75678357350883163</v>
      </c>
      <c r="BW42" s="188">
        <v>9.3115868247127809E-2</v>
      </c>
      <c r="BX42" s="188">
        <v>0.16354690517613621</v>
      </c>
      <c r="BY42" s="188">
        <v>0.42501168639868908</v>
      </c>
      <c r="BZ42" s="188">
        <v>0.43149889507529077</v>
      </c>
      <c r="CA42" s="188">
        <v>1</v>
      </c>
      <c r="CB42" s="188">
        <v>1</v>
      </c>
      <c r="CC42" s="188">
        <v>9.2977047936036464E-2</v>
      </c>
      <c r="CD42" s="188">
        <v>0.16221703721855404</v>
      </c>
      <c r="CE42" s="188">
        <v>0.42460973418807491</v>
      </c>
      <c r="CF42" s="188">
        <v>0.42847681788238806</v>
      </c>
      <c r="CG42" s="188">
        <v>1</v>
      </c>
      <c r="CH42" s="191">
        <v>1</v>
      </c>
      <c r="CI42" s="192">
        <v>0</v>
      </c>
      <c r="CJ42">
        <v>0</v>
      </c>
      <c r="CK42" s="131">
        <v>0</v>
      </c>
      <c r="CL42" t="str">
        <f t="shared" si="21"/>
        <v>FALSE</v>
      </c>
      <c r="CM42">
        <v>0</v>
      </c>
    </row>
    <row r="43" spans="1:91" x14ac:dyDescent="0.25">
      <c r="A43" t="s">
        <v>2438</v>
      </c>
      <c r="B43" s="34">
        <v>924.25092466700005</v>
      </c>
      <c r="C43" s="185">
        <f t="shared" si="9"/>
        <v>0.9242509246670001</v>
      </c>
      <c r="D43" s="120">
        <v>1142517</v>
      </c>
      <c r="E43">
        <v>12783.000000001</v>
      </c>
      <c r="F43" s="131">
        <f t="shared" si="10"/>
        <v>-0.98881154503609048</v>
      </c>
      <c r="G43" s="186">
        <v>51858</v>
      </c>
      <c r="H43">
        <v>1330952</v>
      </c>
      <c r="I43" s="131">
        <f t="shared" si="11"/>
        <v>24.665316826719117</v>
      </c>
      <c r="J43" s="131">
        <v>379.430675861</v>
      </c>
      <c r="K43">
        <v>138.07838877399999</v>
      </c>
      <c r="L43" s="131">
        <v>181.48308113900001</v>
      </c>
      <c r="M43">
        <v>0</v>
      </c>
      <c r="N43">
        <v>0</v>
      </c>
      <c r="O43">
        <v>0</v>
      </c>
      <c r="P43">
        <v>0</v>
      </c>
      <c r="Q43">
        <v>0</v>
      </c>
      <c r="R43">
        <v>0</v>
      </c>
      <c r="S43" s="131">
        <v>0</v>
      </c>
      <c r="T43">
        <v>0</v>
      </c>
      <c r="U43">
        <v>1787.2000000000003</v>
      </c>
      <c r="V43">
        <v>0</v>
      </c>
      <c r="W43">
        <v>2.7</v>
      </c>
      <c r="X43">
        <v>39</v>
      </c>
      <c r="Y43">
        <v>79.5</v>
      </c>
      <c r="Z43">
        <v>0</v>
      </c>
      <c r="AA43">
        <v>40.1</v>
      </c>
      <c r="AB43">
        <v>0</v>
      </c>
      <c r="AC43">
        <v>7.1</v>
      </c>
      <c r="AD43">
        <v>0</v>
      </c>
      <c r="AE43">
        <v>0</v>
      </c>
      <c r="AF43">
        <v>29.3</v>
      </c>
      <c r="AG43">
        <v>0</v>
      </c>
      <c r="AH43">
        <v>0</v>
      </c>
      <c r="AI43" s="131">
        <v>0</v>
      </c>
      <c r="AJ43" s="187">
        <v>0.175478</v>
      </c>
      <c r="AK43" s="188">
        <v>0.72047799999999995</v>
      </c>
      <c r="AL43" s="188">
        <v>1</v>
      </c>
      <c r="AM43" s="164">
        <v>1</v>
      </c>
      <c r="AN43" s="189">
        <v>0</v>
      </c>
      <c r="AO43" s="190">
        <v>0</v>
      </c>
      <c r="AP43">
        <v>521</v>
      </c>
      <c r="AQ43" s="193">
        <v>1098082</v>
      </c>
      <c r="AR43" s="131">
        <f t="shared" si="12"/>
        <v>47.446365571970034</v>
      </c>
      <c r="AS43">
        <v>0</v>
      </c>
      <c r="AT43">
        <v>0</v>
      </c>
      <c r="AU43">
        <v>0</v>
      </c>
      <c r="AV43">
        <v>0</v>
      </c>
      <c r="AW43">
        <v>0</v>
      </c>
      <c r="AX43">
        <v>0</v>
      </c>
      <c r="AY43">
        <v>0</v>
      </c>
      <c r="AZ43" s="131">
        <v>0</v>
      </c>
      <c r="BA43">
        <v>0</v>
      </c>
      <c r="BB43">
        <v>0</v>
      </c>
      <c r="BC43">
        <v>0</v>
      </c>
      <c r="BD43">
        <v>0</v>
      </c>
      <c r="BE43">
        <v>0</v>
      </c>
      <c r="BF43">
        <v>0</v>
      </c>
      <c r="BG43">
        <v>0</v>
      </c>
      <c r="BH43" s="131">
        <v>0</v>
      </c>
      <c r="BI43">
        <f t="shared" si="13"/>
        <v>0</v>
      </c>
      <c r="BJ43">
        <f t="shared" si="14"/>
        <v>0</v>
      </c>
      <c r="BK43">
        <f t="shared" si="15"/>
        <v>0</v>
      </c>
      <c r="BL43">
        <f t="shared" si="16"/>
        <v>0</v>
      </c>
      <c r="BM43">
        <f t="shared" si="17"/>
        <v>0</v>
      </c>
      <c r="BN43">
        <f t="shared" si="18"/>
        <v>0</v>
      </c>
      <c r="BO43">
        <f t="shared" si="19"/>
        <v>0</v>
      </c>
      <c r="BP43" s="131">
        <f t="shared" si="20"/>
        <v>0</v>
      </c>
      <c r="BQ43" s="188">
        <v>2.5742265800287593E-2</v>
      </c>
      <c r="BR43" s="188">
        <v>2.6858354706065582E-2</v>
      </c>
      <c r="BS43" s="188">
        <v>0.55059449571079067</v>
      </c>
      <c r="BT43" s="188">
        <v>0.52023283867382208</v>
      </c>
      <c r="BU43" s="188">
        <v>0.60288434981721006</v>
      </c>
      <c r="BV43" s="188">
        <v>0.72104019466158975</v>
      </c>
      <c r="BW43" s="188">
        <v>5.0841729932680574E-2</v>
      </c>
      <c r="BX43" s="188">
        <v>9.1941895108262506E-2</v>
      </c>
      <c r="BY43" s="188">
        <v>0.32477224535996041</v>
      </c>
      <c r="BZ43" s="188">
        <v>0.3161335971331995</v>
      </c>
      <c r="CA43" s="188">
        <v>1</v>
      </c>
      <c r="CB43" s="188">
        <v>1</v>
      </c>
      <c r="CC43" s="188">
        <v>5.0864317219208338E-2</v>
      </c>
      <c r="CD43" s="188">
        <v>9.2025851616732948E-2</v>
      </c>
      <c r="CE43" s="188">
        <v>0.3248748763736316</v>
      </c>
      <c r="CF43" s="188">
        <v>0.31645970673079521</v>
      </c>
      <c r="CG43" s="188">
        <v>1</v>
      </c>
      <c r="CH43" s="191">
        <v>1</v>
      </c>
      <c r="CI43" s="192">
        <v>1</v>
      </c>
      <c r="CJ43">
        <v>1</v>
      </c>
      <c r="CK43" s="131">
        <v>1</v>
      </c>
      <c r="CL43" t="str">
        <f t="shared" si="21"/>
        <v>TRUE</v>
      </c>
      <c r="CM43">
        <v>67.069999999999993</v>
      </c>
    </row>
    <row r="44" spans="1:91" x14ac:dyDescent="0.25">
      <c r="A44" t="s">
        <v>2443</v>
      </c>
      <c r="B44" s="34">
        <v>64623.770133332997</v>
      </c>
      <c r="C44" s="185">
        <f t="shared" si="9"/>
        <v>64.623770133332997</v>
      </c>
      <c r="D44" s="120">
        <v>0</v>
      </c>
      <c r="E44">
        <v>0</v>
      </c>
      <c r="F44" s="131">
        <f t="shared" si="10"/>
        <v>0</v>
      </c>
      <c r="G44" s="186">
        <v>12158923</v>
      </c>
      <c r="H44">
        <v>11884926</v>
      </c>
      <c r="I44" s="131">
        <f t="shared" si="11"/>
        <v>-2.2534643898970308E-2</v>
      </c>
      <c r="J44" s="131">
        <v>3616.714112269</v>
      </c>
      <c r="K44">
        <v>1316.156254755</v>
      </c>
      <c r="L44" s="131">
        <v>1729.887598581</v>
      </c>
      <c r="M44">
        <v>2400</v>
      </c>
      <c r="N44">
        <v>0</v>
      </c>
      <c r="O44">
        <v>0</v>
      </c>
      <c r="P44">
        <v>9</v>
      </c>
      <c r="Q44">
        <v>0</v>
      </c>
      <c r="R44">
        <v>50</v>
      </c>
      <c r="S44" s="131">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131">
        <v>0</v>
      </c>
      <c r="AJ44" s="187">
        <v>0.57236399999999998</v>
      </c>
      <c r="AK44" s="188">
        <v>0.57236399999999998</v>
      </c>
      <c r="AL44" s="188">
        <v>0.57236399999999998</v>
      </c>
      <c r="AM44" s="164">
        <v>0</v>
      </c>
      <c r="AN44" s="189">
        <v>0</v>
      </c>
      <c r="AO44" s="190">
        <v>0</v>
      </c>
      <c r="AP44">
        <v>769</v>
      </c>
      <c r="AQ44" s="193">
        <v>5464155</v>
      </c>
      <c r="AR44" s="131">
        <f>$AP44/($AQ44/100000)</f>
        <v>14.073539275514694</v>
      </c>
      <c r="AS44">
        <v>0</v>
      </c>
      <c r="AT44">
        <v>0</v>
      </c>
      <c r="AU44">
        <v>0</v>
      </c>
      <c r="AV44">
        <v>0</v>
      </c>
      <c r="AW44">
        <v>0</v>
      </c>
      <c r="AX44">
        <v>0</v>
      </c>
      <c r="AY44">
        <v>0</v>
      </c>
      <c r="AZ44" s="131">
        <v>0</v>
      </c>
      <c r="BA44">
        <v>0</v>
      </c>
      <c r="BB44">
        <v>0</v>
      </c>
      <c r="BC44">
        <v>0</v>
      </c>
      <c r="BD44">
        <v>0</v>
      </c>
      <c r="BE44">
        <v>0</v>
      </c>
      <c r="BF44">
        <v>0</v>
      </c>
      <c r="BG44">
        <v>0</v>
      </c>
      <c r="BH44" s="131">
        <v>0</v>
      </c>
      <c r="BI44">
        <f t="shared" si="13"/>
        <v>0</v>
      </c>
      <c r="BJ44">
        <f t="shared" si="14"/>
        <v>0</v>
      </c>
      <c r="BK44">
        <f t="shared" si="15"/>
        <v>0</v>
      </c>
      <c r="BL44">
        <f t="shared" si="16"/>
        <v>0</v>
      </c>
      <c r="BM44">
        <f t="shared" si="17"/>
        <v>0</v>
      </c>
      <c r="BN44">
        <f t="shared" si="18"/>
        <v>0</v>
      </c>
      <c r="BO44">
        <f t="shared" si="19"/>
        <v>0</v>
      </c>
      <c r="BP44" s="131">
        <f t="shared" si="20"/>
        <v>0</v>
      </c>
      <c r="BQ44" s="188">
        <v>7.367804495972724E-2</v>
      </c>
      <c r="BR44" s="188">
        <v>7.8572948532277503E-2</v>
      </c>
      <c r="BS44" s="188">
        <v>0.56153581394565122</v>
      </c>
      <c r="BT44" s="188">
        <v>0.5265095218992798</v>
      </c>
      <c r="BU44" s="188">
        <v>0.67172579174554992</v>
      </c>
      <c r="BV44" s="188">
        <v>0.76985026964076375</v>
      </c>
      <c r="BW44" s="188">
        <v>0.33282891959686645</v>
      </c>
      <c r="BX44" s="188">
        <v>0.42486159080694313</v>
      </c>
      <c r="BY44" s="188">
        <v>0.69132731098731326</v>
      </c>
      <c r="BZ44" s="188">
        <v>0.69349238193952933</v>
      </c>
      <c r="CA44" s="188">
        <v>1</v>
      </c>
      <c r="CB44" s="188">
        <v>1</v>
      </c>
      <c r="CC44" s="188">
        <v>0.33321912994746639</v>
      </c>
      <c r="CD44" s="188">
        <v>0.42709334180095138</v>
      </c>
      <c r="CE44" s="188">
        <v>0.69170206727242101</v>
      </c>
      <c r="CF44" s="188">
        <v>0.69526411265212484</v>
      </c>
      <c r="CG44" s="188">
        <v>1</v>
      </c>
      <c r="CH44" s="191">
        <v>1</v>
      </c>
      <c r="CI44" s="192">
        <v>0</v>
      </c>
      <c r="CJ44">
        <v>0</v>
      </c>
      <c r="CK44" s="131">
        <v>0</v>
      </c>
      <c r="CL44" t="str">
        <f t="shared" si="21"/>
        <v>FALSE</v>
      </c>
      <c r="CM44">
        <v>0</v>
      </c>
    </row>
    <row r="45" spans="1:91" x14ac:dyDescent="0.25">
      <c r="A45" t="s">
        <v>2444</v>
      </c>
      <c r="B45" s="34">
        <v>85695.248133333007</v>
      </c>
      <c r="C45" s="185">
        <f t="shared" si="9"/>
        <v>85.69524813333301</v>
      </c>
      <c r="D45" s="120">
        <v>4734456</v>
      </c>
      <c r="E45">
        <v>0</v>
      </c>
      <c r="F45" s="131">
        <f t="shared" si="10"/>
        <v>-1</v>
      </c>
      <c r="G45" s="186">
        <v>0</v>
      </c>
      <c r="H45">
        <v>3529188</v>
      </c>
      <c r="I45" s="131">
        <f t="shared" si="11"/>
        <v>0</v>
      </c>
      <c r="J45" s="131">
        <v>1116.6374034109999</v>
      </c>
      <c r="K45">
        <v>406.35484508100001</v>
      </c>
      <c r="L45" s="131">
        <v>534.09175741000001</v>
      </c>
      <c r="M45">
        <v>0</v>
      </c>
      <c r="N45">
        <v>0</v>
      </c>
      <c r="O45">
        <v>0</v>
      </c>
      <c r="P45">
        <v>0</v>
      </c>
      <c r="Q45">
        <v>0</v>
      </c>
      <c r="R45">
        <v>150</v>
      </c>
      <c r="S45" s="131">
        <v>0</v>
      </c>
      <c r="T45">
        <v>474</v>
      </c>
      <c r="U45">
        <v>295</v>
      </c>
      <c r="V45">
        <v>0</v>
      </c>
      <c r="W45">
        <v>1598</v>
      </c>
      <c r="X45">
        <v>1375.8999999999999</v>
      </c>
      <c r="Y45">
        <v>1</v>
      </c>
      <c r="Z45">
        <v>0</v>
      </c>
      <c r="AA45">
        <v>0</v>
      </c>
      <c r="AB45">
        <v>0</v>
      </c>
      <c r="AC45">
        <v>213.4</v>
      </c>
      <c r="AD45">
        <v>713.4</v>
      </c>
      <c r="AE45">
        <v>0</v>
      </c>
      <c r="AF45">
        <v>0</v>
      </c>
      <c r="AG45">
        <v>0</v>
      </c>
      <c r="AH45">
        <v>0</v>
      </c>
      <c r="AI45" s="131">
        <v>0</v>
      </c>
      <c r="AJ45" s="187">
        <v>0.287636</v>
      </c>
      <c r="AK45" s="188">
        <v>0.287636</v>
      </c>
      <c r="AL45" s="188">
        <v>0.287636</v>
      </c>
      <c r="AM45" s="164">
        <v>0</v>
      </c>
      <c r="AN45" s="189">
        <v>0</v>
      </c>
      <c r="AO45" s="190">
        <v>0</v>
      </c>
      <c r="AP45">
        <v>147</v>
      </c>
      <c r="AQ45" s="193">
        <v>928767</v>
      </c>
      <c r="AR45" s="131">
        <f>$AP45/($AQ45/100000)</f>
        <v>15.827435729305627</v>
      </c>
      <c r="AS45">
        <v>6266685000000</v>
      </c>
      <c r="AT45">
        <v>0</v>
      </c>
      <c r="AU45">
        <v>0</v>
      </c>
      <c r="AV45">
        <v>0</v>
      </c>
      <c r="AW45">
        <v>0</v>
      </c>
      <c r="AX45">
        <v>0</v>
      </c>
      <c r="AY45">
        <v>0</v>
      </c>
      <c r="AZ45" s="131">
        <v>0</v>
      </c>
      <c r="BA45">
        <v>6640860353759.9199</v>
      </c>
      <c r="BB45">
        <v>0</v>
      </c>
      <c r="BC45">
        <v>0</v>
      </c>
      <c r="BD45">
        <v>0</v>
      </c>
      <c r="BE45">
        <v>0</v>
      </c>
      <c r="BF45">
        <v>453853083914.16699</v>
      </c>
      <c r="BG45">
        <v>0</v>
      </c>
      <c r="BH45" s="131">
        <v>0</v>
      </c>
      <c r="BI45">
        <f t="shared" si="13"/>
        <v>94.365559071753864</v>
      </c>
      <c r="BJ45">
        <f t="shared" si="14"/>
        <v>0</v>
      </c>
      <c r="BK45">
        <f t="shared" si="15"/>
        <v>0</v>
      </c>
      <c r="BL45">
        <f t="shared" si="16"/>
        <v>0</v>
      </c>
      <c r="BM45">
        <f t="shared" si="17"/>
        <v>0</v>
      </c>
      <c r="BN45">
        <f t="shared" si="18"/>
        <v>0</v>
      </c>
      <c r="BO45">
        <f t="shared" si="19"/>
        <v>0</v>
      </c>
      <c r="BP45" s="131">
        <f t="shared" si="20"/>
        <v>0</v>
      </c>
      <c r="BQ45" s="188">
        <v>6.478711403225805E-2</v>
      </c>
      <c r="BR45" s="188">
        <v>6.6727494279261668E-2</v>
      </c>
      <c r="BS45" s="188">
        <v>0.54615590562956662</v>
      </c>
      <c r="BT45" s="188">
        <v>0.51218251446155805</v>
      </c>
      <c r="BU45" s="188">
        <v>0.69954875715597475</v>
      </c>
      <c r="BV45" s="188">
        <v>0.79253454650690613</v>
      </c>
      <c r="BW45" s="188">
        <v>0.15508245143704008</v>
      </c>
      <c r="BX45" s="188">
        <v>0.21124956196340966</v>
      </c>
      <c r="BY45" s="188">
        <v>0.55096995802238935</v>
      </c>
      <c r="BZ45" s="188">
        <v>0.55491897349579244</v>
      </c>
      <c r="CA45" s="188">
        <v>1</v>
      </c>
      <c r="CB45" s="188">
        <v>1</v>
      </c>
      <c r="CC45" s="188">
        <v>0.1551182752794551</v>
      </c>
      <c r="CD45" s="188">
        <v>0.2115137955841781</v>
      </c>
      <c r="CE45" s="188">
        <v>0.55103758990742768</v>
      </c>
      <c r="CF45" s="188">
        <v>0.5553705449315397</v>
      </c>
      <c r="CG45" s="188">
        <v>1</v>
      </c>
      <c r="CH45" s="191">
        <v>1</v>
      </c>
      <c r="CI45" s="192">
        <v>0</v>
      </c>
      <c r="CJ45">
        <v>0</v>
      </c>
      <c r="CK45" s="131">
        <v>0</v>
      </c>
      <c r="CL45" t="str">
        <f t="shared" si="21"/>
        <v>FALSE</v>
      </c>
      <c r="CM45">
        <v>0</v>
      </c>
    </row>
    <row r="46" spans="1:91" x14ac:dyDescent="0.25">
      <c r="A46" t="s">
        <v>2445</v>
      </c>
      <c r="B46" s="34">
        <v>0</v>
      </c>
      <c r="C46" s="185">
        <f t="shared" si="9"/>
        <v>0</v>
      </c>
      <c r="D46" s="120">
        <v>23974629</v>
      </c>
      <c r="E46">
        <v>28450919.999999955</v>
      </c>
      <c r="F46" s="131">
        <f t="shared" si="10"/>
        <v>0.18670950028048217</v>
      </c>
      <c r="G46" s="186">
        <v>0</v>
      </c>
      <c r="H46">
        <v>0</v>
      </c>
      <c r="I46" s="131">
        <f t="shared" si="11"/>
        <v>0</v>
      </c>
      <c r="J46" s="131">
        <v>3356.7603618570001</v>
      </c>
      <c r="K46">
        <v>1221.556641976</v>
      </c>
      <c r="L46" s="131">
        <v>1605.550768219</v>
      </c>
      <c r="M46">
        <v>5700</v>
      </c>
      <c r="N46">
        <v>0</v>
      </c>
      <c r="O46">
        <v>0</v>
      </c>
      <c r="P46">
        <v>0</v>
      </c>
      <c r="Q46">
        <v>0</v>
      </c>
      <c r="R46">
        <v>750</v>
      </c>
      <c r="S46" s="131">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131">
        <v>0</v>
      </c>
      <c r="AJ46" s="187">
        <v>0.58441100000000001</v>
      </c>
      <c r="AK46" s="188">
        <v>0.58441100000000001</v>
      </c>
      <c r="AL46" s="188">
        <v>0.58441100000000001</v>
      </c>
      <c r="AM46" s="164">
        <v>0</v>
      </c>
      <c r="AN46" s="189">
        <v>0</v>
      </c>
      <c r="AO46" s="190">
        <v>0</v>
      </c>
      <c r="AP46">
        <v>1381</v>
      </c>
      <c r="AQ46" s="193">
        <v>7204002</v>
      </c>
      <c r="AR46" s="131">
        <f t="shared" si="12"/>
        <v>19.169900285979931</v>
      </c>
      <c r="AS46">
        <v>2088895000000</v>
      </c>
      <c r="AT46">
        <v>2368903634421</v>
      </c>
      <c r="AU46">
        <v>0</v>
      </c>
      <c r="AV46">
        <v>0</v>
      </c>
      <c r="AW46">
        <v>100543468533626</v>
      </c>
      <c r="AX46">
        <v>0</v>
      </c>
      <c r="AY46">
        <v>7273253000651.2305</v>
      </c>
      <c r="AZ46" s="131">
        <v>43308463224931.102</v>
      </c>
      <c r="BA46">
        <v>2213620117919.9702</v>
      </c>
      <c r="BB46">
        <v>8979169274913.2207</v>
      </c>
      <c r="BC46">
        <v>4584903968933.6699</v>
      </c>
      <c r="BD46">
        <v>25766413891183.5</v>
      </c>
      <c r="BE46">
        <v>104121934594761</v>
      </c>
      <c r="BF46">
        <v>3072574388920.1201</v>
      </c>
      <c r="BG46">
        <v>108595751846545</v>
      </c>
      <c r="BH46" s="131">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131">
        <f t="shared" si="20"/>
        <v>20.113898365748078</v>
      </c>
      <c r="BQ46" s="188">
        <v>8.6752437534522817E-2</v>
      </c>
      <c r="BR46" s="188">
        <v>0.10757546507169305</v>
      </c>
      <c r="BS46" s="188">
        <v>0.5423539284065616</v>
      </c>
      <c r="BT46" s="188">
        <v>0.51801219640531104</v>
      </c>
      <c r="BU46" s="188">
        <v>0.67890288396352827</v>
      </c>
      <c r="BV46" s="188">
        <v>0.78057165995965683</v>
      </c>
      <c r="BW46" s="188">
        <v>0.24666210307093628</v>
      </c>
      <c r="BX46" s="188">
        <v>0.33389756499197198</v>
      </c>
      <c r="BY46" s="188">
        <v>0.63534239756509792</v>
      </c>
      <c r="BZ46" s="188">
        <v>0.62878747854228767</v>
      </c>
      <c r="CA46" s="188">
        <v>1</v>
      </c>
      <c r="CB46" s="188">
        <v>1</v>
      </c>
      <c r="CC46" s="188">
        <v>0.24665953595115472</v>
      </c>
      <c r="CD46" s="188">
        <v>0.33381664863328292</v>
      </c>
      <c r="CE46" s="188">
        <v>0.63533919683296458</v>
      </c>
      <c r="CF46" s="188">
        <v>0.62870258440311488</v>
      </c>
      <c r="CG46" s="188">
        <v>1</v>
      </c>
      <c r="CH46" s="191">
        <v>1</v>
      </c>
      <c r="CI46" s="192">
        <v>0</v>
      </c>
      <c r="CJ46">
        <v>0</v>
      </c>
      <c r="CK46" s="131">
        <v>0</v>
      </c>
      <c r="CL46" t="str">
        <f t="shared" si="21"/>
        <v>FALSE</v>
      </c>
      <c r="CM46">
        <v>0</v>
      </c>
    </row>
    <row r="47" spans="1:91" x14ac:dyDescent="0.25">
      <c r="A47" t="s">
        <v>2446</v>
      </c>
      <c r="B47" s="34">
        <v>178690.99886666701</v>
      </c>
      <c r="C47" s="185">
        <f t="shared" si="9"/>
        <v>178.690998866667</v>
      </c>
      <c r="D47" s="120">
        <v>960994</v>
      </c>
      <c r="E47">
        <v>21903653.999999985</v>
      </c>
      <c r="F47" s="131">
        <f t="shared" si="10"/>
        <v>21.792706302016438</v>
      </c>
      <c r="G47" s="186">
        <v>2678091</v>
      </c>
      <c r="H47">
        <v>2550576</v>
      </c>
      <c r="I47" s="131">
        <f t="shared" si="11"/>
        <v>-4.7614140072163358E-2</v>
      </c>
      <c r="J47" s="131">
        <v>28321.320264359001</v>
      </c>
      <c r="K47">
        <v>10306.394603434999</v>
      </c>
      <c r="L47" s="131">
        <v>13546.191150289</v>
      </c>
      <c r="M47">
        <v>5900</v>
      </c>
      <c r="N47">
        <v>6350</v>
      </c>
      <c r="O47">
        <v>0</v>
      </c>
      <c r="P47">
        <v>0</v>
      </c>
      <c r="Q47">
        <v>0</v>
      </c>
      <c r="R47">
        <v>0</v>
      </c>
      <c r="S47" s="131">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131">
        <v>0</v>
      </c>
      <c r="AJ47" s="187">
        <v>0.153087</v>
      </c>
      <c r="AK47" s="188">
        <v>0.16755999999999999</v>
      </c>
      <c r="AL47" s="188">
        <v>0.16755999999999999</v>
      </c>
      <c r="AM47" s="164">
        <v>0</v>
      </c>
      <c r="AN47" s="189">
        <v>0</v>
      </c>
      <c r="AO47" s="190">
        <v>0</v>
      </c>
      <c r="AP47">
        <v>4946</v>
      </c>
      <c r="AQ47" s="193">
        <v>30976754</v>
      </c>
      <c r="AR47" s="131">
        <f t="shared" si="12"/>
        <v>15.966811758262342</v>
      </c>
      <c r="AS47">
        <v>1.059069765E+16</v>
      </c>
      <c r="AT47">
        <v>0</v>
      </c>
      <c r="AU47">
        <v>278864372682398</v>
      </c>
      <c r="AV47">
        <v>1114870145020960</v>
      </c>
      <c r="AW47">
        <v>3419152356115520</v>
      </c>
      <c r="AX47">
        <v>3828387267000000</v>
      </c>
      <c r="AY47">
        <v>3571204848669510</v>
      </c>
      <c r="AZ47" s="131">
        <v>2379473547037780</v>
      </c>
      <c r="BA47">
        <v>1.12230539978542E+16</v>
      </c>
      <c r="BB47">
        <v>33749575523814.102</v>
      </c>
      <c r="BC47">
        <v>225940901286230</v>
      </c>
      <c r="BD47">
        <v>1215329071651480</v>
      </c>
      <c r="BE47">
        <v>3630218808285510</v>
      </c>
      <c r="BF47">
        <v>8910158030862320</v>
      </c>
      <c r="BG47">
        <v>3879523296695900</v>
      </c>
      <c r="BH47" s="131">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131">
        <f t="shared" si="20"/>
        <v>88.514379014191206</v>
      </c>
      <c r="BQ47" s="188">
        <v>8.1188150270916165E-2</v>
      </c>
      <c r="BR47" s="188">
        <v>9.2424789386434392E-2</v>
      </c>
      <c r="BS47" s="188">
        <v>0.52612910676174696</v>
      </c>
      <c r="BT47" s="188">
        <v>0.49080316026101023</v>
      </c>
      <c r="BU47" s="188">
        <v>0.70121573574935014</v>
      </c>
      <c r="BV47" s="188">
        <v>0.79262209614140522</v>
      </c>
      <c r="BW47" s="188">
        <v>0.29969265119679606</v>
      </c>
      <c r="BX47" s="188">
        <v>0.48424970403824252</v>
      </c>
      <c r="BY47" s="188">
        <v>0.50835928579056078</v>
      </c>
      <c r="BZ47" s="188">
        <v>0.52174904566064595</v>
      </c>
      <c r="CA47" s="188">
        <v>1</v>
      </c>
      <c r="CB47" s="188">
        <v>1</v>
      </c>
      <c r="CC47" s="188">
        <v>0.29951651490960618</v>
      </c>
      <c r="CD47" s="188">
        <v>0.4822302350572808</v>
      </c>
      <c r="CE47" s="188">
        <v>0.50814949871812942</v>
      </c>
      <c r="CF47" s="188">
        <v>0.51963432265382026</v>
      </c>
      <c r="CG47" s="188">
        <v>1</v>
      </c>
      <c r="CH47" s="191">
        <v>1</v>
      </c>
      <c r="CI47" s="192">
        <v>0</v>
      </c>
      <c r="CJ47">
        <v>0</v>
      </c>
      <c r="CK47" s="131">
        <v>0</v>
      </c>
      <c r="CL47" t="str">
        <f t="shared" si="21"/>
        <v>FALSE</v>
      </c>
      <c r="CM47">
        <v>0</v>
      </c>
    </row>
    <row r="48" spans="1:91" x14ac:dyDescent="0.25">
      <c r="A48" t="s">
        <v>2447</v>
      </c>
      <c r="B48" s="34">
        <v>156641.1611</v>
      </c>
      <c r="C48" s="185">
        <f t="shared" si="9"/>
        <v>156.64116110000001</v>
      </c>
      <c r="D48" s="120">
        <v>12346</v>
      </c>
      <c r="E48">
        <v>0</v>
      </c>
      <c r="F48" s="131">
        <f t="shared" si="10"/>
        <v>-1</v>
      </c>
      <c r="G48" s="186">
        <v>16219109</v>
      </c>
      <c r="H48">
        <v>7515602</v>
      </c>
      <c r="I48" s="131">
        <f t="shared" si="11"/>
        <v>-0.53662053815656585</v>
      </c>
      <c r="J48" s="131">
        <v>1398.481468491</v>
      </c>
      <c r="K48">
        <v>508.92054908900002</v>
      </c>
      <c r="L48" s="131">
        <v>668.89880540499996</v>
      </c>
      <c r="M48">
        <v>4500</v>
      </c>
      <c r="N48">
        <v>200</v>
      </c>
      <c r="O48">
        <v>0</v>
      </c>
      <c r="P48">
        <v>0</v>
      </c>
      <c r="Q48">
        <v>0</v>
      </c>
      <c r="R48">
        <v>100</v>
      </c>
      <c r="S48" s="131">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131">
        <v>0</v>
      </c>
      <c r="AJ48" s="187">
        <v>1.1594999999999999E-2</v>
      </c>
      <c r="AK48" s="188">
        <v>1.1594999999999999E-2</v>
      </c>
      <c r="AL48" s="188">
        <v>1.1594999999999999E-2</v>
      </c>
      <c r="AM48" s="164">
        <v>0</v>
      </c>
      <c r="AN48" s="189">
        <v>0</v>
      </c>
      <c r="AO48" s="190">
        <v>0</v>
      </c>
      <c r="AP48">
        <v>1758</v>
      </c>
      <c r="AQ48" s="193">
        <v>3454232</v>
      </c>
      <c r="AR48" s="131">
        <f t="shared" si="12"/>
        <v>50.894091653368974</v>
      </c>
      <c r="AS48">
        <v>210978395000000</v>
      </c>
      <c r="AT48">
        <v>40371853541247</v>
      </c>
      <c r="AU48">
        <v>0</v>
      </c>
      <c r="AV48">
        <v>0</v>
      </c>
      <c r="AW48">
        <v>276109375446933</v>
      </c>
      <c r="AX48">
        <v>0</v>
      </c>
      <c r="AY48">
        <v>35474174392056.102</v>
      </c>
      <c r="AZ48" s="131">
        <v>4847446684061.8701</v>
      </c>
      <c r="BA48">
        <v>223575631909917</v>
      </c>
      <c r="BB48">
        <v>296722508117405</v>
      </c>
      <c r="BC48">
        <v>8621598547021.4199</v>
      </c>
      <c r="BD48">
        <v>21019987417790</v>
      </c>
      <c r="BE48">
        <v>288433954951165</v>
      </c>
      <c r="BF48">
        <v>288157147241862</v>
      </c>
      <c r="BG48">
        <v>136769979039998</v>
      </c>
      <c r="BH48" s="131">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131">
        <f t="shared" si="20"/>
        <v>2.7787303629305491</v>
      </c>
      <c r="BQ48" s="188">
        <v>3.6053125455752941E-2</v>
      </c>
      <c r="BR48" s="188">
        <v>3.932244624074091E-2</v>
      </c>
      <c r="BS48" s="188">
        <v>0.35608271804476072</v>
      </c>
      <c r="BT48" s="188">
        <v>0.33099359654600491</v>
      </c>
      <c r="BU48" s="188">
        <v>0.62512897613655971</v>
      </c>
      <c r="BV48" s="188">
        <v>0.73013949958939084</v>
      </c>
      <c r="BW48" s="188">
        <v>9.8539556482365731E-2</v>
      </c>
      <c r="BX48" s="188">
        <v>0.13537149835103141</v>
      </c>
      <c r="BY48" s="188">
        <v>0.35146551667082299</v>
      </c>
      <c r="BZ48" s="188">
        <v>0.34966782500167537</v>
      </c>
      <c r="CA48" s="188">
        <v>1</v>
      </c>
      <c r="CB48" s="188">
        <v>1</v>
      </c>
      <c r="CC48" s="188">
        <v>9.8133189377164476E-2</v>
      </c>
      <c r="CD48" s="188">
        <v>0.13431277158278634</v>
      </c>
      <c r="CE48" s="188">
        <v>0.35042156629164617</v>
      </c>
      <c r="CF48" s="188">
        <v>0.34764096384056153</v>
      </c>
      <c r="CG48" s="188">
        <v>1</v>
      </c>
      <c r="CH48" s="191">
        <v>1</v>
      </c>
      <c r="CI48" s="192">
        <v>0</v>
      </c>
      <c r="CJ48">
        <v>0</v>
      </c>
      <c r="CK48" s="131">
        <v>0</v>
      </c>
      <c r="CL48" t="str">
        <f t="shared" si="21"/>
        <v>FALSE</v>
      </c>
      <c r="CM48">
        <v>0</v>
      </c>
    </row>
    <row r="49" spans="1:91" x14ac:dyDescent="0.25">
      <c r="A49" t="s">
        <v>2448</v>
      </c>
      <c r="B49" s="34">
        <v>70816.432199999996</v>
      </c>
      <c r="C49" s="185">
        <f t="shared" si="9"/>
        <v>70.816432199999994</v>
      </c>
      <c r="D49" s="120">
        <v>48576229</v>
      </c>
      <c r="E49">
        <v>41103596.99999994</v>
      </c>
      <c r="F49" s="131">
        <f t="shared" si="10"/>
        <v>-0.15383310219490398</v>
      </c>
      <c r="G49" s="186">
        <v>0</v>
      </c>
      <c r="H49">
        <v>0</v>
      </c>
      <c r="I49" s="131">
        <f t="shared" si="11"/>
        <v>0</v>
      </c>
      <c r="J49" s="131">
        <v>7698.1007140660004</v>
      </c>
      <c r="K49">
        <v>2801.4111953669999</v>
      </c>
      <c r="L49" s="131">
        <v>3682.029749797</v>
      </c>
      <c r="M49">
        <v>450</v>
      </c>
      <c r="N49">
        <v>800</v>
      </c>
      <c r="O49">
        <v>0</v>
      </c>
      <c r="P49">
        <v>156</v>
      </c>
      <c r="Q49">
        <v>0</v>
      </c>
      <c r="R49">
        <v>0</v>
      </c>
      <c r="S49" s="131">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131">
        <v>98</v>
      </c>
      <c r="AJ49" s="187">
        <v>3.8679999999999999E-2</v>
      </c>
      <c r="AK49" s="188">
        <v>0.24865599999999999</v>
      </c>
      <c r="AL49" s="188">
        <v>0.82885500000000001</v>
      </c>
      <c r="AM49" s="164">
        <v>1</v>
      </c>
      <c r="AN49" s="189">
        <v>0</v>
      </c>
      <c r="AO49" s="190">
        <v>0</v>
      </c>
      <c r="AP49">
        <v>2507</v>
      </c>
      <c r="AQ49" s="193">
        <v>8752297</v>
      </c>
      <c r="AR49" s="131">
        <f t="shared" si="12"/>
        <v>28.643909136081646</v>
      </c>
      <c r="AS49">
        <v>0</v>
      </c>
      <c r="AT49">
        <v>54338050077810</v>
      </c>
      <c r="AU49">
        <v>0</v>
      </c>
      <c r="AV49">
        <v>0</v>
      </c>
      <c r="AW49">
        <v>0</v>
      </c>
      <c r="AX49">
        <v>0</v>
      </c>
      <c r="AY49">
        <v>0</v>
      </c>
      <c r="AZ49" s="131">
        <v>0</v>
      </c>
      <c r="BA49">
        <v>0</v>
      </c>
      <c r="BB49">
        <v>253303975395861</v>
      </c>
      <c r="BC49">
        <v>0</v>
      </c>
      <c r="BD49">
        <v>0</v>
      </c>
      <c r="BE49">
        <v>0</v>
      </c>
      <c r="BF49">
        <v>116827058605324</v>
      </c>
      <c r="BG49">
        <v>0</v>
      </c>
      <c r="BH49" s="131">
        <v>0</v>
      </c>
      <c r="BI49">
        <f t="shared" si="13"/>
        <v>0</v>
      </c>
      <c r="BJ49">
        <f t="shared" si="14"/>
        <v>21.451716260232796</v>
      </c>
      <c r="BK49">
        <f t="shared" si="15"/>
        <v>0</v>
      </c>
      <c r="BL49">
        <f t="shared" si="16"/>
        <v>0</v>
      </c>
      <c r="BM49">
        <f t="shared" si="17"/>
        <v>0</v>
      </c>
      <c r="BN49">
        <f t="shared" si="18"/>
        <v>0</v>
      </c>
      <c r="BO49">
        <f t="shared" si="19"/>
        <v>0</v>
      </c>
      <c r="BP49" s="131">
        <f t="shared" si="20"/>
        <v>0</v>
      </c>
      <c r="BQ49" s="188">
        <v>0.10010897846640796</v>
      </c>
      <c r="BR49" s="188">
        <v>0.10926457345873597</v>
      </c>
      <c r="BS49" s="188">
        <v>0.62263290645827418</v>
      </c>
      <c r="BT49" s="188">
        <v>0.58855776366807144</v>
      </c>
      <c r="BU49" s="188">
        <v>0.74806188996981704</v>
      </c>
      <c r="BV49" s="188">
        <v>0.83007850771476022</v>
      </c>
      <c r="BW49" s="188">
        <v>0.25059406454051814</v>
      </c>
      <c r="BX49" s="188">
        <v>0.33471905989788958</v>
      </c>
      <c r="BY49" s="188">
        <v>0.65496235208225551</v>
      </c>
      <c r="BZ49" s="188">
        <v>0.65843517199056711</v>
      </c>
      <c r="CA49" s="188">
        <v>1</v>
      </c>
      <c r="CB49" s="188">
        <v>1</v>
      </c>
      <c r="CC49" s="188">
        <v>0.25060360047593983</v>
      </c>
      <c r="CD49" s="188">
        <v>0.33489677817072466</v>
      </c>
      <c r="CE49" s="188">
        <v>0.65497382699249107</v>
      </c>
      <c r="CF49" s="188">
        <v>0.658594448567556</v>
      </c>
      <c r="CG49" s="188">
        <v>1</v>
      </c>
      <c r="CH49" s="191">
        <v>1</v>
      </c>
      <c r="CI49" s="192">
        <v>1</v>
      </c>
      <c r="CJ49">
        <v>0</v>
      </c>
      <c r="CK49" s="131">
        <v>0</v>
      </c>
      <c r="CL49" t="str">
        <f t="shared" si="21"/>
        <v>FALSE</v>
      </c>
      <c r="CM49">
        <v>0</v>
      </c>
    </row>
    <row r="50" spans="1:91" x14ac:dyDescent="0.25">
      <c r="A50" t="s">
        <v>2450</v>
      </c>
      <c r="B50" s="34">
        <v>10933.231883332999</v>
      </c>
      <c r="C50" s="185">
        <f t="shared" si="9"/>
        <v>10.933231883332999</v>
      </c>
      <c r="D50" s="120">
        <v>2534008</v>
      </c>
      <c r="E50">
        <v>13906189.999999989</v>
      </c>
      <c r="F50" s="131">
        <f t="shared" si="10"/>
        <v>4.4878240321261771</v>
      </c>
      <c r="G50" s="186">
        <v>3172326</v>
      </c>
      <c r="H50">
        <v>10304519</v>
      </c>
      <c r="I50" s="131">
        <f t="shared" si="11"/>
        <v>2.2482534897107045</v>
      </c>
      <c r="J50" s="131">
        <v>144.23092303799999</v>
      </c>
      <c r="K50">
        <v>52.486988353000001</v>
      </c>
      <c r="L50" s="131">
        <v>68.986178434999999</v>
      </c>
      <c r="M50">
        <v>0</v>
      </c>
      <c r="N50">
        <v>0</v>
      </c>
      <c r="O50">
        <v>0</v>
      </c>
      <c r="P50">
        <v>6</v>
      </c>
      <c r="Q50">
        <v>0</v>
      </c>
      <c r="R50">
        <v>0</v>
      </c>
      <c r="S50" s="131">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131">
        <v>0</v>
      </c>
      <c r="AJ50" s="187">
        <v>0.60333300000000001</v>
      </c>
      <c r="AK50" s="188">
        <v>0.723333</v>
      </c>
      <c r="AL50" s="188">
        <v>0.75</v>
      </c>
      <c r="AM50" s="164">
        <v>0</v>
      </c>
      <c r="AN50" s="189">
        <v>4000</v>
      </c>
      <c r="AO50" s="190">
        <v>0</v>
      </c>
      <c r="AP50">
        <v>831</v>
      </c>
      <c r="AQ50" s="193">
        <v>647818</v>
      </c>
      <c r="AR50" s="131">
        <f t="shared" si="12"/>
        <v>128.27676909255376</v>
      </c>
      <c r="AS50">
        <v>0</v>
      </c>
      <c r="AT50">
        <v>0</v>
      </c>
      <c r="AU50">
        <v>0</v>
      </c>
      <c r="AV50">
        <v>0</v>
      </c>
      <c r="AW50">
        <v>0</v>
      </c>
      <c r="AX50">
        <v>0</v>
      </c>
      <c r="AY50">
        <v>0</v>
      </c>
      <c r="AZ50" s="131">
        <v>0</v>
      </c>
      <c r="BA50">
        <v>0</v>
      </c>
      <c r="BB50">
        <v>0</v>
      </c>
      <c r="BC50">
        <v>0</v>
      </c>
      <c r="BD50">
        <v>0</v>
      </c>
      <c r="BE50">
        <v>0</v>
      </c>
      <c r="BF50">
        <v>0</v>
      </c>
      <c r="BG50">
        <v>0</v>
      </c>
      <c r="BH50" s="131">
        <v>0</v>
      </c>
      <c r="BI50">
        <f t="shared" si="13"/>
        <v>0</v>
      </c>
      <c r="BJ50">
        <f t="shared" si="14"/>
        <v>0</v>
      </c>
      <c r="BK50">
        <f t="shared" si="15"/>
        <v>0</v>
      </c>
      <c r="BL50">
        <f t="shared" si="16"/>
        <v>0</v>
      </c>
      <c r="BM50">
        <f t="shared" si="17"/>
        <v>0</v>
      </c>
      <c r="BN50">
        <f t="shared" si="18"/>
        <v>0</v>
      </c>
      <c r="BO50">
        <f t="shared" si="19"/>
        <v>0</v>
      </c>
      <c r="BP50" s="131">
        <f t="shared" si="20"/>
        <v>0</v>
      </c>
      <c r="BQ50" s="188">
        <v>1.3126166752080779E-2</v>
      </c>
      <c r="BR50" s="188">
        <v>1.2647138849830142E-2</v>
      </c>
      <c r="BS50" s="188">
        <v>0.51474070215365153</v>
      </c>
      <c r="BT50" s="188">
        <v>0.47658293795463424</v>
      </c>
      <c r="BU50" s="188">
        <v>0.55815629295296665</v>
      </c>
      <c r="BV50" s="188">
        <v>0.67754861781409281</v>
      </c>
      <c r="BW50" s="188">
        <v>4.0277296818295845E-2</v>
      </c>
      <c r="BX50" s="188">
        <v>6.895499472397057E-2</v>
      </c>
      <c r="BY50" s="188">
        <v>0.51750565185660702</v>
      </c>
      <c r="BZ50" s="188">
        <v>0.53208337933317129</v>
      </c>
      <c r="CA50" s="188">
        <v>1</v>
      </c>
      <c r="CB50" s="188">
        <v>1</v>
      </c>
      <c r="CC50" s="188">
        <v>3.9931550000050636E-2</v>
      </c>
      <c r="CD50" s="188">
        <v>6.809706709104113E-2</v>
      </c>
      <c r="CE50" s="188">
        <v>0.51526271419848713</v>
      </c>
      <c r="CF50" s="188">
        <v>0.52712903976496528</v>
      </c>
      <c r="CG50" s="188">
        <v>1</v>
      </c>
      <c r="CH50" s="191">
        <v>1</v>
      </c>
      <c r="CI50" s="192">
        <v>1</v>
      </c>
      <c r="CJ50">
        <v>1</v>
      </c>
      <c r="CK50" s="131">
        <v>1</v>
      </c>
      <c r="CL50" t="str">
        <f t="shared" si="21"/>
        <v>TRUE</v>
      </c>
      <c r="CM50">
        <v>12.28</v>
      </c>
    </row>
    <row r="51" spans="1:91" x14ac:dyDescent="0.25">
      <c r="A51" t="s">
        <v>2454</v>
      </c>
      <c r="B51" s="34">
        <v>115358.507766667</v>
      </c>
      <c r="C51" s="185">
        <f t="shared" si="9"/>
        <v>115.358507766667</v>
      </c>
      <c r="D51" s="120">
        <v>2973166</v>
      </c>
      <c r="E51">
        <v>6695723.9999999944</v>
      </c>
      <c r="F51" s="131">
        <f t="shared" si="10"/>
        <v>1.2520518531424059</v>
      </c>
      <c r="G51" s="186">
        <v>19114796</v>
      </c>
      <c r="H51">
        <v>22381079</v>
      </c>
      <c r="I51" s="131">
        <f t="shared" si="11"/>
        <v>0.17087720946642593</v>
      </c>
      <c r="J51" s="131">
        <v>4370.5684002469998</v>
      </c>
      <c r="K51">
        <v>1590.490914752</v>
      </c>
      <c r="L51" s="131">
        <v>2090.4588639409999</v>
      </c>
      <c r="M51">
        <v>650</v>
      </c>
      <c r="N51">
        <v>0</v>
      </c>
      <c r="O51">
        <v>0</v>
      </c>
      <c r="P51">
        <v>0</v>
      </c>
      <c r="Q51">
        <v>0</v>
      </c>
      <c r="R51">
        <v>0</v>
      </c>
      <c r="S51" s="131">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131">
        <v>22.7</v>
      </c>
      <c r="AJ51" s="187">
        <v>0.15436800000000001</v>
      </c>
      <c r="AK51" s="188">
        <v>0.41108800000000001</v>
      </c>
      <c r="AL51" s="188">
        <v>0.83895500000000001</v>
      </c>
      <c r="AM51" s="164">
        <v>1</v>
      </c>
      <c r="AN51" s="189">
        <v>0</v>
      </c>
      <c r="AO51" s="190">
        <v>0</v>
      </c>
      <c r="AP51">
        <v>3765</v>
      </c>
      <c r="AQ51" s="193">
        <v>7841283</v>
      </c>
      <c r="AR51" s="131">
        <f t="shared" si="12"/>
        <v>48.015101610284951</v>
      </c>
      <c r="AS51">
        <v>0</v>
      </c>
      <c r="AT51">
        <v>0</v>
      </c>
      <c r="AU51">
        <v>55630164599038.898</v>
      </c>
      <c r="AV51">
        <v>227533911882684</v>
      </c>
      <c r="AW51">
        <v>74013391659669.203</v>
      </c>
      <c r="AX51">
        <v>0</v>
      </c>
      <c r="AY51">
        <v>183226066568351</v>
      </c>
      <c r="AZ51" s="131">
        <v>492491243634445</v>
      </c>
      <c r="BA51">
        <v>0</v>
      </c>
      <c r="BB51">
        <v>0</v>
      </c>
      <c r="BC51">
        <v>61051672824850</v>
      </c>
      <c r="BD51">
        <v>221057462030414</v>
      </c>
      <c r="BE51">
        <v>49852679322488.602</v>
      </c>
      <c r="BF51">
        <v>0</v>
      </c>
      <c r="BG51">
        <v>289525798876945</v>
      </c>
      <c r="BH51" s="131">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131">
        <f t="shared" si="20"/>
        <v>71.997265680083615</v>
      </c>
      <c r="BQ51" s="188">
        <v>0.13262640810351203</v>
      </c>
      <c r="BR51" s="188">
        <v>0.13423308288783389</v>
      </c>
      <c r="BS51" s="188">
        <v>0.46879813432945577</v>
      </c>
      <c r="BT51" s="188">
        <v>0.43961954024659716</v>
      </c>
      <c r="BU51" s="188">
        <v>0.64101251927680114</v>
      </c>
      <c r="BV51" s="188">
        <v>0.74313501395884418</v>
      </c>
      <c r="BW51" s="188">
        <v>0.18870490158066253</v>
      </c>
      <c r="BX51" s="188">
        <v>0.25892752883864706</v>
      </c>
      <c r="BY51" s="188">
        <v>0.51995268507463055</v>
      </c>
      <c r="BZ51" s="188">
        <v>0.52231133250289308</v>
      </c>
      <c r="CA51" s="188">
        <v>1</v>
      </c>
      <c r="CB51" s="188">
        <v>1</v>
      </c>
      <c r="CC51" s="188">
        <v>0.18866170496009987</v>
      </c>
      <c r="CD51" s="188">
        <v>0.25825488266663382</v>
      </c>
      <c r="CE51" s="188">
        <v>0.51988225207234706</v>
      </c>
      <c r="CF51" s="188">
        <v>0.52135530747092429</v>
      </c>
      <c r="CG51" s="188">
        <v>1</v>
      </c>
      <c r="CH51" s="191">
        <v>1</v>
      </c>
      <c r="CI51" s="192">
        <v>1</v>
      </c>
      <c r="CJ51">
        <v>1</v>
      </c>
      <c r="CK51" s="131">
        <v>1</v>
      </c>
      <c r="CL51" t="str">
        <f t="shared" si="21"/>
        <v>TRUE</v>
      </c>
      <c r="CM51">
        <v>50</v>
      </c>
    </row>
    <row r="52" spans="1:91" x14ac:dyDescent="0.25">
      <c r="A52" t="s">
        <v>2458</v>
      </c>
      <c r="B52" s="34">
        <v>72332.651733332998</v>
      </c>
      <c r="C52" s="185">
        <f t="shared" si="9"/>
        <v>72.332651733332995</v>
      </c>
      <c r="D52" s="120">
        <v>14492190</v>
      </c>
      <c r="E52">
        <v>10552037.999999976</v>
      </c>
      <c r="F52" s="131">
        <f t="shared" si="10"/>
        <v>-0.27188106145448165</v>
      </c>
      <c r="G52" s="186">
        <v>30</v>
      </c>
      <c r="H52">
        <v>0</v>
      </c>
      <c r="I52" s="131">
        <f t="shared" si="11"/>
        <v>-1</v>
      </c>
      <c r="J52" s="131">
        <v>5813.4101620410001</v>
      </c>
      <c r="K52">
        <v>2115.5545914650002</v>
      </c>
      <c r="L52" s="131">
        <v>2780.5753600110002</v>
      </c>
      <c r="M52">
        <v>2650</v>
      </c>
      <c r="N52">
        <v>50</v>
      </c>
      <c r="O52">
        <v>0</v>
      </c>
      <c r="P52">
        <v>0</v>
      </c>
      <c r="Q52">
        <v>0</v>
      </c>
      <c r="R52">
        <v>500</v>
      </c>
      <c r="S52" s="131">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131">
        <v>0</v>
      </c>
      <c r="AJ52" s="187">
        <v>0.28848400000000002</v>
      </c>
      <c r="AK52" s="188">
        <v>0.28848400000000002</v>
      </c>
      <c r="AL52" s="188">
        <v>0.28848400000000002</v>
      </c>
      <c r="AM52" s="164">
        <v>0</v>
      </c>
      <c r="AN52" s="189">
        <v>0</v>
      </c>
      <c r="AO52" s="190">
        <v>0</v>
      </c>
      <c r="AP52">
        <v>881</v>
      </c>
      <c r="AQ52" s="193">
        <v>5931367</v>
      </c>
      <c r="AR52" s="131">
        <f t="shared" si="12"/>
        <v>14.853237036251508</v>
      </c>
      <c r="AS52">
        <v>0</v>
      </c>
      <c r="AT52">
        <v>0</v>
      </c>
      <c r="AU52">
        <v>0</v>
      </c>
      <c r="AV52">
        <v>0</v>
      </c>
      <c r="AW52">
        <v>22363816630709.699</v>
      </c>
      <c r="AX52">
        <v>0</v>
      </c>
      <c r="AY52">
        <v>0</v>
      </c>
      <c r="AZ52" s="131">
        <v>0</v>
      </c>
      <c r="BA52">
        <v>0</v>
      </c>
      <c r="BB52">
        <v>0</v>
      </c>
      <c r="BC52">
        <v>1239163234846.9299</v>
      </c>
      <c r="BD52">
        <v>6963895646265.8203</v>
      </c>
      <c r="BE52">
        <v>28141063403989.5</v>
      </c>
      <c r="BF52">
        <v>0</v>
      </c>
      <c r="BG52">
        <v>29350203201769</v>
      </c>
      <c r="BH52" s="131">
        <v>58193542832674.297</v>
      </c>
      <c r="BI52">
        <f t="shared" si="13"/>
        <v>0</v>
      </c>
      <c r="BJ52">
        <f t="shared" si="14"/>
        <v>0</v>
      </c>
      <c r="BK52">
        <f t="shared" si="15"/>
        <v>0</v>
      </c>
      <c r="BL52">
        <f t="shared" si="16"/>
        <v>0</v>
      </c>
      <c r="BM52">
        <f t="shared" si="17"/>
        <v>79.470403479987993</v>
      </c>
      <c r="BN52">
        <f t="shared" si="18"/>
        <v>0</v>
      </c>
      <c r="BO52">
        <f t="shared" si="19"/>
        <v>0</v>
      </c>
      <c r="BP52" s="131">
        <f t="shared" si="20"/>
        <v>0</v>
      </c>
      <c r="BQ52" s="188">
        <v>3.0493947029059262E-2</v>
      </c>
      <c r="BR52" s="188">
        <v>3.3934882716167555E-2</v>
      </c>
      <c r="BS52" s="188">
        <v>0.3807163958351355</v>
      </c>
      <c r="BT52" s="188">
        <v>0.35141735043656813</v>
      </c>
      <c r="BU52" s="188">
        <v>0.64446256513695799</v>
      </c>
      <c r="BV52" s="188">
        <v>0.75149106566271739</v>
      </c>
      <c r="BW52" s="188">
        <v>8.1710852128977968E-2</v>
      </c>
      <c r="BX52" s="188">
        <v>0.11450173988035413</v>
      </c>
      <c r="BY52" s="188">
        <v>0.39009189452153081</v>
      </c>
      <c r="BZ52" s="188">
        <v>0.39103822735996491</v>
      </c>
      <c r="CA52" s="188">
        <v>1</v>
      </c>
      <c r="CB52" s="188">
        <v>1</v>
      </c>
      <c r="CC52" s="188">
        <v>8.1679916379361742E-2</v>
      </c>
      <c r="CD52" s="188">
        <v>0.11366832546213619</v>
      </c>
      <c r="CE52" s="188">
        <v>0.38999379023028408</v>
      </c>
      <c r="CF52" s="188">
        <v>0.38880232486002592</v>
      </c>
      <c r="CG52" s="188">
        <v>1</v>
      </c>
      <c r="CH52" s="191">
        <v>1</v>
      </c>
      <c r="CI52" s="192">
        <v>0</v>
      </c>
      <c r="CJ52">
        <v>0</v>
      </c>
      <c r="CK52" s="131">
        <v>0</v>
      </c>
      <c r="CL52" t="str">
        <f t="shared" si="21"/>
        <v>FALSE</v>
      </c>
      <c r="CM52">
        <v>0</v>
      </c>
    </row>
    <row r="53" spans="1:91" x14ac:dyDescent="0.25">
      <c r="A53" t="s">
        <v>2459</v>
      </c>
      <c r="B53" s="34">
        <v>38943.556766667003</v>
      </c>
      <c r="C53" s="185">
        <f t="shared" si="9"/>
        <v>38.943556766667001</v>
      </c>
      <c r="D53" s="120">
        <v>0</v>
      </c>
      <c r="E53">
        <v>489533.00000000099</v>
      </c>
      <c r="F53" s="131">
        <f t="shared" si="10"/>
        <v>0</v>
      </c>
      <c r="G53" s="186">
        <v>53754335</v>
      </c>
      <c r="H53">
        <v>30527357</v>
      </c>
      <c r="I53" s="131">
        <f t="shared" si="11"/>
        <v>-0.43209497429370114</v>
      </c>
      <c r="J53" s="131">
        <v>4043.5610971639999</v>
      </c>
      <c r="K53">
        <v>1471.4898839980001</v>
      </c>
      <c r="L53" s="131">
        <v>1934.050073894</v>
      </c>
      <c r="M53">
        <v>8850</v>
      </c>
      <c r="N53">
        <v>0</v>
      </c>
      <c r="O53">
        <v>0</v>
      </c>
      <c r="P53">
        <v>0</v>
      </c>
      <c r="Q53">
        <v>0</v>
      </c>
      <c r="R53">
        <v>0</v>
      </c>
      <c r="S53" s="131">
        <v>0</v>
      </c>
      <c r="T53">
        <v>12568</v>
      </c>
      <c r="U53">
        <v>0</v>
      </c>
      <c r="V53">
        <v>0</v>
      </c>
      <c r="W53">
        <v>237.8</v>
      </c>
      <c r="X53">
        <v>686.30000000000007</v>
      </c>
      <c r="Y53">
        <v>0</v>
      </c>
      <c r="Z53">
        <v>0</v>
      </c>
      <c r="AA53">
        <v>3.2</v>
      </c>
      <c r="AB53">
        <v>0</v>
      </c>
      <c r="AC53">
        <v>11</v>
      </c>
      <c r="AD53">
        <v>1093.4000000000001</v>
      </c>
      <c r="AE53">
        <v>0</v>
      </c>
      <c r="AF53">
        <v>0</v>
      </c>
      <c r="AG53">
        <v>0</v>
      </c>
      <c r="AH53">
        <v>0</v>
      </c>
      <c r="AI53" s="131">
        <v>0</v>
      </c>
      <c r="AJ53" s="187">
        <v>2.5891000000000001E-2</v>
      </c>
      <c r="AK53" s="188">
        <v>2.5891000000000001E-2</v>
      </c>
      <c r="AL53" s="188">
        <v>2.5891000000000001E-2</v>
      </c>
      <c r="AM53" s="164">
        <v>0</v>
      </c>
      <c r="AN53" s="189">
        <v>0</v>
      </c>
      <c r="AO53" s="190">
        <v>0</v>
      </c>
      <c r="AP53">
        <v>266</v>
      </c>
      <c r="AQ53" s="193">
        <v>1766107</v>
      </c>
      <c r="AR53" s="131">
        <f t="shared" si="12"/>
        <v>15.061375103546954</v>
      </c>
      <c r="AS53">
        <v>96089170000000</v>
      </c>
      <c r="AT53">
        <v>679942693936632</v>
      </c>
      <c r="AU53">
        <v>0</v>
      </c>
      <c r="AV53">
        <v>0</v>
      </c>
      <c r="AW53">
        <v>16337037907164.4</v>
      </c>
      <c r="AX53">
        <v>1842381902000000</v>
      </c>
      <c r="AY53">
        <v>0</v>
      </c>
      <c r="AZ53" s="131">
        <v>0</v>
      </c>
      <c r="BA53">
        <v>101826525424318</v>
      </c>
      <c r="BB53">
        <v>1921369077516590</v>
      </c>
      <c r="BC53">
        <v>1450456277910.52</v>
      </c>
      <c r="BD53">
        <v>3911164114530.54</v>
      </c>
      <c r="BE53">
        <v>22326614798711.801</v>
      </c>
      <c r="BF53">
        <v>2162254994376180</v>
      </c>
      <c r="BG53">
        <v>11176406904019.801</v>
      </c>
      <c r="BH53" s="131">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131">
        <f t="shared" si="20"/>
        <v>0</v>
      </c>
      <c r="BQ53" s="188">
        <v>4.6606453574852456E-2</v>
      </c>
      <c r="BR53" s="188">
        <v>5.0203909196583803E-2</v>
      </c>
      <c r="BS53" s="188">
        <v>0.38897451529314814</v>
      </c>
      <c r="BT53" s="188">
        <v>0.35579939040644909</v>
      </c>
      <c r="BU53" s="188">
        <v>0.56816312543876879</v>
      </c>
      <c r="BV53" s="188">
        <v>0.68566319513085228</v>
      </c>
      <c r="BW53" s="188">
        <v>0.19162351979185935</v>
      </c>
      <c r="BX53" s="188">
        <v>0.24035653790905381</v>
      </c>
      <c r="BY53" s="188">
        <v>0.59392881468279146</v>
      </c>
      <c r="BZ53" s="188">
        <v>0.59207929475279475</v>
      </c>
      <c r="CA53" s="188">
        <v>1</v>
      </c>
      <c r="CB53" s="188">
        <v>1</v>
      </c>
      <c r="CC53" s="188">
        <v>0.19146713798093315</v>
      </c>
      <c r="CD53" s="188">
        <v>0.23798399696132574</v>
      </c>
      <c r="CE53" s="188">
        <v>0.5936852374196766</v>
      </c>
      <c r="CF53" s="188">
        <v>0.5892727616041078</v>
      </c>
      <c r="CG53" s="188">
        <v>1</v>
      </c>
      <c r="CH53" s="191">
        <v>1</v>
      </c>
      <c r="CI53" s="192">
        <v>0</v>
      </c>
      <c r="CJ53">
        <v>0</v>
      </c>
      <c r="CK53" s="131">
        <v>0</v>
      </c>
      <c r="CL53" t="str">
        <f t="shared" si="21"/>
        <v>FALSE</v>
      </c>
      <c r="CM53">
        <v>0</v>
      </c>
    </row>
    <row r="54" spans="1:91" x14ac:dyDescent="0.25">
      <c r="A54" t="s">
        <v>2460</v>
      </c>
      <c r="B54" s="34">
        <v>138513.3596</v>
      </c>
      <c r="C54" s="185">
        <f t="shared" si="9"/>
        <v>138.5133596</v>
      </c>
      <c r="D54" s="120">
        <v>22734</v>
      </c>
      <c r="E54">
        <v>0</v>
      </c>
      <c r="F54" s="131">
        <f t="shared" si="10"/>
        <v>-1</v>
      </c>
      <c r="G54" s="186">
        <v>27550707</v>
      </c>
      <c r="H54">
        <v>25354948</v>
      </c>
      <c r="I54" s="131">
        <f t="shared" si="11"/>
        <v>-7.9698825877680735E-2</v>
      </c>
      <c r="J54" s="131">
        <v>1487.999151231</v>
      </c>
      <c r="K54">
        <v>541.49687511100001</v>
      </c>
      <c r="L54" s="131">
        <v>711.71544073099994</v>
      </c>
      <c r="M54">
        <v>3950</v>
      </c>
      <c r="N54">
        <v>0</v>
      </c>
      <c r="O54">
        <v>0</v>
      </c>
      <c r="P54">
        <v>0</v>
      </c>
      <c r="Q54">
        <v>0</v>
      </c>
      <c r="R54">
        <v>0</v>
      </c>
      <c r="S54" s="131">
        <v>0</v>
      </c>
      <c r="T54">
        <v>6332</v>
      </c>
      <c r="U54">
        <v>94</v>
      </c>
      <c r="V54">
        <v>0</v>
      </c>
      <c r="W54">
        <v>307.09999999999997</v>
      </c>
      <c r="X54">
        <v>1485.9</v>
      </c>
      <c r="Y54">
        <v>92</v>
      </c>
      <c r="Z54">
        <v>0</v>
      </c>
      <c r="AA54">
        <v>0</v>
      </c>
      <c r="AB54">
        <v>0</v>
      </c>
      <c r="AC54">
        <v>4.7</v>
      </c>
      <c r="AD54">
        <v>150</v>
      </c>
      <c r="AE54">
        <v>0</v>
      </c>
      <c r="AF54">
        <v>0</v>
      </c>
      <c r="AG54">
        <v>0</v>
      </c>
      <c r="AH54">
        <v>0</v>
      </c>
      <c r="AI54" s="131">
        <v>0</v>
      </c>
      <c r="AJ54" s="187">
        <v>1.8187999999999999E-2</v>
      </c>
      <c r="AK54" s="188">
        <v>1.8187999999999999E-2</v>
      </c>
      <c r="AL54" s="188">
        <v>1.8187999999999999E-2</v>
      </c>
      <c r="AM54" s="164">
        <v>0</v>
      </c>
      <c r="AN54" s="189">
        <v>0</v>
      </c>
      <c r="AO54" s="190">
        <v>0</v>
      </c>
      <c r="AP54">
        <v>169</v>
      </c>
      <c r="AQ54" s="193">
        <v>586485</v>
      </c>
      <c r="AR54" s="131">
        <f t="shared" si="12"/>
        <v>28.815741238053832</v>
      </c>
      <c r="AS54">
        <v>584890600000000</v>
      </c>
      <c r="AT54">
        <v>4880487310698890</v>
      </c>
      <c r="AU54">
        <v>0</v>
      </c>
      <c r="AV54">
        <v>0</v>
      </c>
      <c r="AW54">
        <v>248398817024236</v>
      </c>
      <c r="AX54">
        <v>1168303903000000</v>
      </c>
      <c r="AY54">
        <v>22593272095379.602</v>
      </c>
      <c r="AZ54" s="131">
        <v>0</v>
      </c>
      <c r="BA54">
        <v>619813633017593</v>
      </c>
      <c r="BB54">
        <v>5703848815483530</v>
      </c>
      <c r="BC54">
        <v>7776503119226.6699</v>
      </c>
      <c r="BD54">
        <v>18959592798138.5</v>
      </c>
      <c r="BE54">
        <v>260161446643039</v>
      </c>
      <c r="BF54">
        <v>1544451055381120</v>
      </c>
      <c r="BG54">
        <v>123363685147293</v>
      </c>
      <c r="BH54" s="131">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131">
        <f t="shared" si="20"/>
        <v>0</v>
      </c>
      <c r="BQ54" s="188">
        <v>4.3807047319489201E-2</v>
      </c>
      <c r="BR54" s="188">
        <v>4.4915653404072373E-2</v>
      </c>
      <c r="BS54" s="188">
        <v>0.39160038009325454</v>
      </c>
      <c r="BT54" s="188">
        <v>0.36467501090895427</v>
      </c>
      <c r="BU54" s="188">
        <v>0.61345479053403429</v>
      </c>
      <c r="BV54" s="188">
        <v>0.71961257398364775</v>
      </c>
      <c r="BW54" s="188">
        <v>9.6155863738859981E-2</v>
      </c>
      <c r="BX54" s="188">
        <v>0.12039134602947532</v>
      </c>
      <c r="BY54" s="188">
        <v>0.40887862878282621</v>
      </c>
      <c r="BZ54" s="188">
        <v>0.4144619912986644</v>
      </c>
      <c r="CA54" s="188">
        <v>1</v>
      </c>
      <c r="CB54" s="188">
        <v>1</v>
      </c>
      <c r="CC54" s="188">
        <v>9.612621715061806E-2</v>
      </c>
      <c r="CD54" s="188">
        <v>0.11946721950569443</v>
      </c>
      <c r="CE54" s="188">
        <v>0.40879617267956952</v>
      </c>
      <c r="CF54" s="188">
        <v>0.41238762882285501</v>
      </c>
      <c r="CG54" s="188">
        <v>1</v>
      </c>
      <c r="CH54" s="191">
        <v>1</v>
      </c>
      <c r="CI54" s="192">
        <v>0</v>
      </c>
      <c r="CJ54">
        <v>0</v>
      </c>
      <c r="CK54" s="131">
        <v>0</v>
      </c>
      <c r="CL54" t="str">
        <f t="shared" si="21"/>
        <v>FALSE</v>
      </c>
      <c r="CM54">
        <v>0</v>
      </c>
    </row>
  </sheetData>
  <mergeCells count="11">
    <mergeCell ref="AS1:AZ1"/>
    <mergeCell ref="BA1:BH1"/>
    <mergeCell ref="BI1:BP1"/>
    <mergeCell ref="BQ1:CH1"/>
    <mergeCell ref="CI1:CK1"/>
    <mergeCell ref="AN1:AO1"/>
    <mergeCell ref="B1:C1"/>
    <mergeCell ref="K1:L1"/>
    <mergeCell ref="M1:S1"/>
    <mergeCell ref="T1:AI1"/>
    <mergeCell ref="AJ1:AL1"/>
  </mergeCells>
  <hyperlinks>
    <hyperlink ref="AP2" r:id="rId1" xr:uid="{8330CE88-8E31-4E6C-A99A-329CB9BD0520}"/>
    <hyperlink ref="AQ2" r:id="rId2" xr:uid="{B9C7D48A-B23B-478C-90FE-35E624658BF0}"/>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96E963-18EE-4B42-B9F1-FD2D93BEA4E2}">
  <dimension ref="A1:S2026"/>
  <sheetViews>
    <sheetView topLeftCell="A146" zoomScale="70" zoomScaleNormal="70" workbookViewId="0">
      <selection activeCell="P174" sqref="P174"/>
    </sheetView>
  </sheetViews>
  <sheetFormatPr defaultColWidth="9.140625" defaultRowHeight="15" x14ac:dyDescent="0.25"/>
  <cols>
    <col min="1" max="1" width="11.7109375" customWidth="1"/>
    <col min="2" max="2" width="11.7109375" style="238" customWidth="1"/>
    <col min="3" max="3" width="88.42578125" customWidth="1"/>
    <col min="4" max="7" width="11.7109375" customWidth="1"/>
    <col min="8" max="8" width="11.7109375" style="15" customWidth="1"/>
    <col min="9" max="9" width="11.7109375" style="238" customWidth="1"/>
    <col min="10" max="10" width="11.7109375" style="155" customWidth="1"/>
    <col min="11" max="15" width="11.7109375" customWidth="1"/>
    <col min="16" max="16" width="83" customWidth="1"/>
    <col min="17" max="17" width="11.7109375" customWidth="1"/>
    <col min="18" max="18" width="11.7109375" style="143" customWidth="1"/>
  </cols>
  <sheetData>
    <row r="1" spans="1:18" x14ac:dyDescent="0.25">
      <c r="A1" s="243" t="s">
        <v>3</v>
      </c>
      <c r="B1" s="244" t="s">
        <v>0</v>
      </c>
      <c r="C1" s="245" t="s">
        <v>1</v>
      </c>
      <c r="D1" s="245" t="s">
        <v>35</v>
      </c>
      <c r="E1" s="245" t="s">
        <v>36</v>
      </c>
      <c r="F1" s="245" t="s">
        <v>82</v>
      </c>
      <c r="G1" s="245" t="s">
        <v>83</v>
      </c>
      <c r="H1" s="153" t="s">
        <v>454</v>
      </c>
      <c r="I1" s="246" t="s">
        <v>68</v>
      </c>
      <c r="J1" s="154" t="s">
        <v>341</v>
      </c>
      <c r="K1" s="243" t="s">
        <v>506</v>
      </c>
      <c r="L1" s="243" t="s">
        <v>69</v>
      </c>
      <c r="M1" s="243" t="s">
        <v>70</v>
      </c>
      <c r="N1" s="243" t="s">
        <v>81</v>
      </c>
      <c r="O1" s="243" t="s">
        <v>28</v>
      </c>
      <c r="P1" s="243" t="s">
        <v>2</v>
      </c>
      <c r="Q1" s="243" t="s">
        <v>438</v>
      </c>
      <c r="R1" s="243" t="s">
        <v>187</v>
      </c>
    </row>
    <row r="2" spans="1:18" s="143" customFormat="1" x14ac:dyDescent="0.25">
      <c r="A2" s="76" t="str">
        <f>IF(ISBLANK(INDEX('Policy Characteristics'!A:A,MATCH($C2,'Policy Characteristics'!$C:$C,0))),"",INDEX('Policy Characteristics'!A:A,MATCH($C2,'Policy Characteristics'!$C:$C,0)))</f>
        <v>Transportation</v>
      </c>
      <c r="B2" s="234" t="str">
        <f>IF(ISBLANK(INDEX('Policy Characteristics'!B:B,MATCH($C2,'Policy Characteristics'!$C:$C,0))),"",INDEX('Policy Characteristics'!B:B,MATCH($C2,'Policy Characteristics'!$C:$C,0)))</f>
        <v>Conventional Pollutant Standards</v>
      </c>
      <c r="C2" s="143" t="s">
        <v>625</v>
      </c>
      <c r="D2" s="143" t="s">
        <v>37</v>
      </c>
      <c r="E2" s="143" t="s">
        <v>480</v>
      </c>
      <c r="F2" s="143" t="s">
        <v>1632</v>
      </c>
      <c r="G2" s="143" t="s">
        <v>669</v>
      </c>
      <c r="H2" s="80">
        <v>300</v>
      </c>
      <c r="I2" s="247" t="s">
        <v>43</v>
      </c>
      <c r="J2" s="236" t="str">
        <f>IF(ISBLANK(INDEX('Policy Characteristics'!D:D,MATCH($C2,'Policy Characteristics'!$C:$C,0))),"",INDEX('Policy Characteristics'!D:D,MATCH($C2,'Policy Characteristics'!$C:$C,0)))</f>
        <v>Conventional Pollutant Standard</v>
      </c>
      <c r="K2" s="76" t="str">
        <f>IF(ISBLANK(INDEX('Policy Characteristics'!E:E,MATCH($C2,'Policy Characteristics'!$C:$C,0))),"",INDEX('Policy Characteristics'!E:E,MATCH($C2,'Policy Characteristics'!$C:$C,0)))</f>
        <v>trans reduce regulated pollutants</v>
      </c>
      <c r="L2" s="239">
        <f>IF(ISBLANK(INDEX('Policy Characteristics'!F:F,MATCH($C2,'Policy Characteristics'!$C:$C,0))),"",INDEX('Policy Characteristics'!F:F,MATCH($C2,'Policy Characteristics'!$C:$C,0)))</f>
        <v>0</v>
      </c>
      <c r="M2" s="239">
        <f>IF(ISBLANK(INDEX('Policy Characteristics'!G:G,MATCH($C2,'Policy Characteristics'!$C:$C,0))),"",INDEX('Policy Characteristics'!G:G,MATCH($C2,'Policy Characteristics'!$C:$C,0)))</f>
        <v>1</v>
      </c>
      <c r="N2" s="239">
        <f>IF(ISBLANK(INDEX('Policy Characteristics'!H:H,MATCH($C2,'Policy Characteristics'!$C:$C,0))),"",INDEX('Policy Characteristics'!H:H,MATCH($C2,'Policy Characteristics'!$C:$C,0)))</f>
        <v>0.02</v>
      </c>
      <c r="O2" s="76" t="str">
        <f>IF(ISBLANK(INDEX('Policy Characteristics'!I:I,MATCH($C2,'Policy Characteristics'!$C:$C,0))),"",INDEX('Policy Characteristics'!I:I,MATCH($C2,'Policy Characteristics'!$C:$C,0)))</f>
        <v>% reduction in emissions</v>
      </c>
      <c r="P2" s="76"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76" t="str">
        <f>IF(ISBLANK(INDEX('Policy Characteristics'!K:K,MATCH($C2,'Policy Characteristics'!$C:$C,0))),"",INDEX('Policy Characteristics'!K:K,MATCH($C2,'Policy Characteristics'!$C:$C,0)))</f>
        <v>transportation-sector-main.html#conv-pol-stds</v>
      </c>
      <c r="R2" s="76" t="str">
        <f>IF(ISBLANK(INDEX('Policy Characteristics'!L:L,MATCH($C2,'Policy Characteristics'!$C:$C,0))),"",INDEX('Policy Characteristics'!L:L,MATCH($C2,'Policy Characteristics'!$C:$C,0)))</f>
        <v>conventional-pollutant-standards.html</v>
      </c>
    </row>
    <row r="3" spans="1:18" s="143" customFormat="1" x14ac:dyDescent="0.25">
      <c r="A3" s="76" t="str">
        <f>IF(ISBLANK(INDEX('Policy Characteristics'!A:A,MATCH($C3,'Policy Characteristics'!$C:$C,0))),"",INDEX('Policy Characteristics'!A:A,MATCH($C3,'Policy Characteristics'!$C:$C,0)))</f>
        <v>Transportation</v>
      </c>
      <c r="B3" s="234" t="str">
        <f>IF(ISBLANK(INDEX('Policy Characteristics'!B:B,MATCH($C3,'Policy Characteristics'!$C:$C,0))),"",INDEX('Policy Characteristics'!B:B,MATCH($C3,'Policy Characteristics'!$C:$C,0)))</f>
        <v>Conventional Pollutant Standards</v>
      </c>
      <c r="C3" s="76" t="str">
        <f t="shared" ref="C3:C61" si="0">C$2</f>
        <v>Percentage Reduction of Separately Regulated Pollutants</v>
      </c>
      <c r="D3" s="143" t="s">
        <v>37</v>
      </c>
      <c r="E3" s="143" t="s">
        <v>474</v>
      </c>
      <c r="F3" s="143" t="s">
        <v>1632</v>
      </c>
      <c r="G3" s="143" t="s">
        <v>474</v>
      </c>
      <c r="H3" s="80">
        <v>301</v>
      </c>
      <c r="I3" s="247" t="s">
        <v>43</v>
      </c>
      <c r="J3" s="236" t="str">
        <f>IF(ISBLANK(INDEX('Policy Characteristics'!D:D,MATCH($C3,'Policy Characteristics'!$C:$C,0))),"",INDEX('Policy Characteristics'!D:D,MATCH($C3,'Policy Characteristics'!$C:$C,0)))</f>
        <v>Conventional Pollutant Standard</v>
      </c>
      <c r="K3" s="76" t="str">
        <f>IF(ISBLANK(INDEX('Policy Characteristics'!E:E,MATCH($C3,'Policy Characteristics'!$C:$C,0))),"",INDEX('Policy Characteristics'!E:E,MATCH($C3,'Policy Characteristics'!$C:$C,0)))</f>
        <v>trans reduce regulated pollutants</v>
      </c>
      <c r="L3" s="239">
        <f>IF(ISBLANK(INDEX('Policy Characteristics'!F:F,MATCH($C3,'Policy Characteristics'!$C:$C,0))),"",INDEX('Policy Characteristics'!F:F,MATCH($C3,'Policy Characteristics'!$C:$C,0)))</f>
        <v>0</v>
      </c>
      <c r="M3" s="239">
        <f>IF(ISBLANK(INDEX('Policy Characteristics'!G:G,MATCH($C3,'Policy Characteristics'!$C:$C,0))),"",INDEX('Policy Characteristics'!G:G,MATCH($C3,'Policy Characteristics'!$C:$C,0)))</f>
        <v>1</v>
      </c>
      <c r="N3" s="239">
        <f>IF(ISBLANK(INDEX('Policy Characteristics'!H:H,MATCH($C3,'Policy Characteristics'!$C:$C,0))),"",INDEX('Policy Characteristics'!H:H,MATCH($C3,'Policy Characteristics'!$C:$C,0)))</f>
        <v>0.02</v>
      </c>
      <c r="O3" s="76" t="str">
        <f>IF(ISBLANK(INDEX('Policy Characteristics'!I:I,MATCH($C3,'Policy Characteristics'!$C:$C,0))),"",INDEX('Policy Characteristics'!I:I,MATCH($C3,'Policy Characteristics'!$C:$C,0)))</f>
        <v>% reduction in emissions</v>
      </c>
      <c r="P3" s="76"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76" t="str">
        <f>IF(ISBLANK(INDEX('Policy Characteristics'!K:K,MATCH($C3,'Policy Characteristics'!$C:$C,0))),"",INDEX('Policy Characteristics'!K:K,MATCH($C3,'Policy Characteristics'!$C:$C,0)))</f>
        <v>transportation-sector-main.html#conv-pol-stds</v>
      </c>
      <c r="R3" s="76" t="str">
        <f>IF(ISBLANK(INDEX('Policy Characteristics'!L:L,MATCH($C3,'Policy Characteristics'!$C:$C,0))),"",INDEX('Policy Characteristics'!L:L,MATCH($C3,'Policy Characteristics'!$C:$C,0)))</f>
        <v>conventional-pollutant-standards.html</v>
      </c>
    </row>
    <row r="4" spans="1:18" s="143" customFormat="1" x14ac:dyDescent="0.25">
      <c r="A4" s="76" t="str">
        <f>IF(ISBLANK(INDEX('Policy Characteristics'!A:A,MATCH($C4,'Policy Characteristics'!$C:$C,0))),"",INDEX('Policy Characteristics'!A:A,MATCH($C4,'Policy Characteristics'!$C:$C,0)))</f>
        <v>Transportation</v>
      </c>
      <c r="B4" s="234" t="str">
        <f>IF(ISBLANK(INDEX('Policy Characteristics'!B:B,MATCH($C4,'Policy Characteristics'!$C:$C,0))),"",INDEX('Policy Characteristics'!B:B,MATCH($C4,'Policy Characteristics'!$C:$C,0)))</f>
        <v>Conventional Pollutant Standards</v>
      </c>
      <c r="C4" s="76" t="str">
        <f t="shared" si="0"/>
        <v>Percentage Reduction of Separately Regulated Pollutants</v>
      </c>
      <c r="D4" s="143" t="s">
        <v>37</v>
      </c>
      <c r="E4" s="143" t="s">
        <v>481</v>
      </c>
      <c r="F4" s="143" t="s">
        <v>1632</v>
      </c>
      <c r="G4" s="143" t="s">
        <v>481</v>
      </c>
      <c r="H4" s="80">
        <v>302</v>
      </c>
      <c r="I4" s="247" t="s">
        <v>43</v>
      </c>
      <c r="J4" s="236" t="str">
        <f>IF(ISBLANK(INDEX('Policy Characteristics'!D:D,MATCH($C4,'Policy Characteristics'!$C:$C,0))),"",INDEX('Policy Characteristics'!D:D,MATCH($C4,'Policy Characteristics'!$C:$C,0)))</f>
        <v>Conventional Pollutant Standard</v>
      </c>
      <c r="K4" s="76" t="str">
        <f>IF(ISBLANK(INDEX('Policy Characteristics'!E:E,MATCH($C4,'Policy Characteristics'!$C:$C,0))),"",INDEX('Policy Characteristics'!E:E,MATCH($C4,'Policy Characteristics'!$C:$C,0)))</f>
        <v>trans reduce regulated pollutants</v>
      </c>
      <c r="L4" s="239">
        <f>IF(ISBLANK(INDEX('Policy Characteristics'!F:F,MATCH($C4,'Policy Characteristics'!$C:$C,0))),"",INDEX('Policy Characteristics'!F:F,MATCH($C4,'Policy Characteristics'!$C:$C,0)))</f>
        <v>0</v>
      </c>
      <c r="M4" s="239">
        <f>IF(ISBLANK(INDEX('Policy Characteristics'!G:G,MATCH($C4,'Policy Characteristics'!$C:$C,0))),"",INDEX('Policy Characteristics'!G:G,MATCH($C4,'Policy Characteristics'!$C:$C,0)))</f>
        <v>1</v>
      </c>
      <c r="N4" s="239">
        <f>IF(ISBLANK(INDEX('Policy Characteristics'!H:H,MATCH($C4,'Policy Characteristics'!$C:$C,0))),"",INDEX('Policy Characteristics'!H:H,MATCH($C4,'Policy Characteristics'!$C:$C,0)))</f>
        <v>0.02</v>
      </c>
      <c r="O4" s="76" t="str">
        <f>IF(ISBLANK(INDEX('Policy Characteristics'!I:I,MATCH($C4,'Policy Characteristics'!$C:$C,0))),"",INDEX('Policy Characteristics'!I:I,MATCH($C4,'Policy Characteristics'!$C:$C,0)))</f>
        <v>% reduction in emissions</v>
      </c>
      <c r="P4" s="76"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76" t="str">
        <f>IF(ISBLANK(INDEX('Policy Characteristics'!K:K,MATCH($C4,'Policy Characteristics'!$C:$C,0))),"",INDEX('Policy Characteristics'!K:K,MATCH($C4,'Policy Characteristics'!$C:$C,0)))</f>
        <v>transportation-sector-main.html#conv-pol-stds</v>
      </c>
      <c r="R4" s="76" t="str">
        <f>IF(ISBLANK(INDEX('Policy Characteristics'!L:L,MATCH($C4,'Policy Characteristics'!$C:$C,0))),"",INDEX('Policy Characteristics'!L:L,MATCH($C4,'Policy Characteristics'!$C:$C,0)))</f>
        <v>conventional-pollutant-standards.html</v>
      </c>
    </row>
    <row r="5" spans="1:18" s="143" customFormat="1" x14ac:dyDescent="0.25">
      <c r="A5" s="76" t="str">
        <f>IF(ISBLANK(INDEX('Policy Characteristics'!A:A,MATCH($C5,'Policy Characteristics'!$C:$C,0))),"",INDEX('Policy Characteristics'!A:A,MATCH($C5,'Policy Characteristics'!$C:$C,0)))</f>
        <v>Transportation</v>
      </c>
      <c r="B5" s="234" t="str">
        <f>IF(ISBLANK(INDEX('Policy Characteristics'!B:B,MATCH($C5,'Policy Characteristics'!$C:$C,0))),"",INDEX('Policy Characteristics'!B:B,MATCH($C5,'Policy Characteristics'!$C:$C,0)))</f>
        <v>Conventional Pollutant Standards</v>
      </c>
      <c r="C5" s="76" t="str">
        <f t="shared" si="0"/>
        <v>Percentage Reduction of Separately Regulated Pollutants</v>
      </c>
      <c r="D5" s="143" t="s">
        <v>37</v>
      </c>
      <c r="E5" s="143" t="s">
        <v>482</v>
      </c>
      <c r="F5" s="143" t="s">
        <v>1632</v>
      </c>
      <c r="G5" s="143" t="s">
        <v>482</v>
      </c>
      <c r="H5" s="80">
        <v>303</v>
      </c>
      <c r="I5" s="247" t="s">
        <v>43</v>
      </c>
      <c r="J5" s="236" t="str">
        <f>IF(ISBLANK(INDEX('Policy Characteristics'!D:D,MATCH($C5,'Policy Characteristics'!$C:$C,0))),"",INDEX('Policy Characteristics'!D:D,MATCH($C5,'Policy Characteristics'!$C:$C,0)))</f>
        <v>Conventional Pollutant Standard</v>
      </c>
      <c r="K5" s="76" t="str">
        <f>IF(ISBLANK(INDEX('Policy Characteristics'!E:E,MATCH($C5,'Policy Characteristics'!$C:$C,0))),"",INDEX('Policy Characteristics'!E:E,MATCH($C5,'Policy Characteristics'!$C:$C,0)))</f>
        <v>trans reduce regulated pollutants</v>
      </c>
      <c r="L5" s="239">
        <f>IF(ISBLANK(INDEX('Policy Characteristics'!F:F,MATCH($C5,'Policy Characteristics'!$C:$C,0))),"",INDEX('Policy Characteristics'!F:F,MATCH($C5,'Policy Characteristics'!$C:$C,0)))</f>
        <v>0</v>
      </c>
      <c r="M5" s="239">
        <f>IF(ISBLANK(INDEX('Policy Characteristics'!G:G,MATCH($C5,'Policy Characteristics'!$C:$C,0))),"",INDEX('Policy Characteristics'!G:G,MATCH($C5,'Policy Characteristics'!$C:$C,0)))</f>
        <v>1</v>
      </c>
      <c r="N5" s="239">
        <f>IF(ISBLANK(INDEX('Policy Characteristics'!H:H,MATCH($C5,'Policy Characteristics'!$C:$C,0))),"",INDEX('Policy Characteristics'!H:H,MATCH($C5,'Policy Characteristics'!$C:$C,0)))</f>
        <v>0.02</v>
      </c>
      <c r="O5" s="76" t="str">
        <f>IF(ISBLANK(INDEX('Policy Characteristics'!I:I,MATCH($C5,'Policy Characteristics'!$C:$C,0))),"",INDEX('Policy Characteristics'!I:I,MATCH($C5,'Policy Characteristics'!$C:$C,0)))</f>
        <v>% reduction in emissions</v>
      </c>
      <c r="P5" s="76"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76" t="str">
        <f>IF(ISBLANK(INDEX('Policy Characteristics'!K:K,MATCH($C5,'Policy Characteristics'!$C:$C,0))),"",INDEX('Policy Characteristics'!K:K,MATCH($C5,'Policy Characteristics'!$C:$C,0)))</f>
        <v>transportation-sector-main.html#conv-pol-stds</v>
      </c>
      <c r="R5" s="76" t="str">
        <f>IF(ISBLANK(INDEX('Policy Characteristics'!L:L,MATCH($C5,'Policy Characteristics'!$C:$C,0))),"",INDEX('Policy Characteristics'!L:L,MATCH($C5,'Policy Characteristics'!$C:$C,0)))</f>
        <v>conventional-pollutant-standards.html</v>
      </c>
    </row>
    <row r="6" spans="1:18" s="143" customFormat="1" x14ac:dyDescent="0.25">
      <c r="A6" s="76" t="str">
        <f>IF(ISBLANK(INDEX('Policy Characteristics'!A:A,MATCH($C6,'Policy Characteristics'!$C:$C,0))),"",INDEX('Policy Characteristics'!A:A,MATCH($C6,'Policy Characteristics'!$C:$C,0)))</f>
        <v>Transportation</v>
      </c>
      <c r="B6" s="234" t="str">
        <f>IF(ISBLANK(INDEX('Policy Characteristics'!B:B,MATCH($C6,'Policy Characteristics'!$C:$C,0))),"",INDEX('Policy Characteristics'!B:B,MATCH($C6,'Policy Characteristics'!$C:$C,0)))</f>
        <v>Conventional Pollutant Standards</v>
      </c>
      <c r="C6" s="76" t="str">
        <f t="shared" si="0"/>
        <v>Percentage Reduction of Separately Regulated Pollutants</v>
      </c>
      <c r="D6" s="143" t="s">
        <v>37</v>
      </c>
      <c r="E6" s="143" t="s">
        <v>483</v>
      </c>
      <c r="F6" s="143" t="s">
        <v>1632</v>
      </c>
      <c r="G6" s="143" t="s">
        <v>561</v>
      </c>
      <c r="H6" s="80">
        <v>304</v>
      </c>
      <c r="I6" s="247" t="s">
        <v>43</v>
      </c>
      <c r="J6" s="236" t="str">
        <f>IF(ISBLANK(INDEX('Policy Characteristics'!D:D,MATCH($C6,'Policy Characteristics'!$C:$C,0))),"",INDEX('Policy Characteristics'!D:D,MATCH($C6,'Policy Characteristics'!$C:$C,0)))</f>
        <v>Conventional Pollutant Standard</v>
      </c>
      <c r="K6" s="76" t="str">
        <f>IF(ISBLANK(INDEX('Policy Characteristics'!E:E,MATCH($C6,'Policy Characteristics'!$C:$C,0))),"",INDEX('Policy Characteristics'!E:E,MATCH($C6,'Policy Characteristics'!$C:$C,0)))</f>
        <v>trans reduce regulated pollutants</v>
      </c>
      <c r="L6" s="239">
        <f>IF(ISBLANK(INDEX('Policy Characteristics'!F:F,MATCH($C6,'Policy Characteristics'!$C:$C,0))),"",INDEX('Policy Characteristics'!F:F,MATCH($C6,'Policy Characteristics'!$C:$C,0)))</f>
        <v>0</v>
      </c>
      <c r="M6" s="239">
        <f>IF(ISBLANK(INDEX('Policy Characteristics'!G:G,MATCH($C6,'Policy Characteristics'!$C:$C,0))),"",INDEX('Policy Characteristics'!G:G,MATCH($C6,'Policy Characteristics'!$C:$C,0)))</f>
        <v>1</v>
      </c>
      <c r="N6" s="239">
        <f>IF(ISBLANK(INDEX('Policy Characteristics'!H:H,MATCH($C6,'Policy Characteristics'!$C:$C,0))),"",INDEX('Policy Characteristics'!H:H,MATCH($C6,'Policy Characteristics'!$C:$C,0)))</f>
        <v>0.02</v>
      </c>
      <c r="O6" s="76" t="str">
        <f>IF(ISBLANK(INDEX('Policy Characteristics'!I:I,MATCH($C6,'Policy Characteristics'!$C:$C,0))),"",INDEX('Policy Characteristics'!I:I,MATCH($C6,'Policy Characteristics'!$C:$C,0)))</f>
        <v>% reduction in emissions</v>
      </c>
      <c r="P6" s="76"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76" t="str">
        <f>IF(ISBLANK(INDEX('Policy Characteristics'!K:K,MATCH($C6,'Policy Characteristics'!$C:$C,0))),"",INDEX('Policy Characteristics'!K:K,MATCH($C6,'Policy Characteristics'!$C:$C,0)))</f>
        <v>transportation-sector-main.html#conv-pol-stds</v>
      </c>
      <c r="R6" s="76" t="str">
        <f>IF(ISBLANK(INDEX('Policy Characteristics'!L:L,MATCH($C6,'Policy Characteristics'!$C:$C,0))),"",INDEX('Policy Characteristics'!L:L,MATCH($C6,'Policy Characteristics'!$C:$C,0)))</f>
        <v>conventional-pollutant-standards.html</v>
      </c>
    </row>
    <row r="7" spans="1:18" s="143" customFormat="1" x14ac:dyDescent="0.25">
      <c r="A7" s="76" t="str">
        <f>IF(ISBLANK(INDEX('Policy Characteristics'!A:A,MATCH($C7,'Policy Characteristics'!$C:$C,0))),"",INDEX('Policy Characteristics'!A:A,MATCH($C7,'Policy Characteristics'!$C:$C,0)))</f>
        <v>Transportation</v>
      </c>
      <c r="B7" s="234" t="str">
        <f>IF(ISBLANK(INDEX('Policy Characteristics'!B:B,MATCH($C7,'Policy Characteristics'!$C:$C,0))),"",INDEX('Policy Characteristics'!B:B,MATCH($C7,'Policy Characteristics'!$C:$C,0)))</f>
        <v>Conventional Pollutant Standards</v>
      </c>
      <c r="C7" s="76" t="str">
        <f t="shared" si="0"/>
        <v>Percentage Reduction of Separately Regulated Pollutants</v>
      </c>
      <c r="D7" s="143" t="s">
        <v>37</v>
      </c>
      <c r="E7" s="143" t="s">
        <v>484</v>
      </c>
      <c r="F7" s="143" t="s">
        <v>1632</v>
      </c>
      <c r="G7" s="143" t="s">
        <v>484</v>
      </c>
      <c r="H7" s="80">
        <v>305</v>
      </c>
      <c r="I7" s="247" t="s">
        <v>43</v>
      </c>
      <c r="J7" s="236" t="str">
        <f>IF(ISBLANK(INDEX('Policy Characteristics'!D:D,MATCH($C7,'Policy Characteristics'!$C:$C,0))),"",INDEX('Policy Characteristics'!D:D,MATCH($C7,'Policy Characteristics'!$C:$C,0)))</f>
        <v>Conventional Pollutant Standard</v>
      </c>
      <c r="K7" s="76" t="str">
        <f>IF(ISBLANK(INDEX('Policy Characteristics'!E:E,MATCH($C7,'Policy Characteristics'!$C:$C,0))),"",INDEX('Policy Characteristics'!E:E,MATCH($C7,'Policy Characteristics'!$C:$C,0)))</f>
        <v>trans reduce regulated pollutants</v>
      </c>
      <c r="L7" s="239">
        <f>IF(ISBLANK(INDEX('Policy Characteristics'!F:F,MATCH($C7,'Policy Characteristics'!$C:$C,0))),"",INDEX('Policy Characteristics'!F:F,MATCH($C7,'Policy Characteristics'!$C:$C,0)))</f>
        <v>0</v>
      </c>
      <c r="M7" s="239">
        <f>IF(ISBLANK(INDEX('Policy Characteristics'!G:G,MATCH($C7,'Policy Characteristics'!$C:$C,0))),"",INDEX('Policy Characteristics'!G:G,MATCH($C7,'Policy Characteristics'!$C:$C,0)))</f>
        <v>1</v>
      </c>
      <c r="N7" s="239">
        <f>IF(ISBLANK(INDEX('Policy Characteristics'!H:H,MATCH($C7,'Policy Characteristics'!$C:$C,0))),"",INDEX('Policy Characteristics'!H:H,MATCH($C7,'Policy Characteristics'!$C:$C,0)))</f>
        <v>0.02</v>
      </c>
      <c r="O7" s="76" t="str">
        <f>IF(ISBLANK(INDEX('Policy Characteristics'!I:I,MATCH($C7,'Policy Characteristics'!$C:$C,0))),"",INDEX('Policy Characteristics'!I:I,MATCH($C7,'Policy Characteristics'!$C:$C,0)))</f>
        <v>% reduction in emissions</v>
      </c>
      <c r="P7" s="76"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76" t="str">
        <f>IF(ISBLANK(INDEX('Policy Characteristics'!K:K,MATCH($C7,'Policy Characteristics'!$C:$C,0))),"",INDEX('Policy Characteristics'!K:K,MATCH($C7,'Policy Characteristics'!$C:$C,0)))</f>
        <v>transportation-sector-main.html#conv-pol-stds</v>
      </c>
      <c r="R7" s="76" t="str">
        <f>IF(ISBLANK(INDEX('Policy Characteristics'!L:L,MATCH($C7,'Policy Characteristics'!$C:$C,0))),"",INDEX('Policy Characteristics'!L:L,MATCH($C7,'Policy Characteristics'!$C:$C,0)))</f>
        <v>conventional-pollutant-standards.html</v>
      </c>
    </row>
    <row r="8" spans="1:18" s="143" customFormat="1" x14ac:dyDescent="0.25">
      <c r="A8" s="76" t="str">
        <f>IF(ISBLANK(INDEX('Policy Characteristics'!A:A,MATCH($C8,'Policy Characteristics'!$C:$C,0))),"",INDEX('Policy Characteristics'!A:A,MATCH($C8,'Policy Characteristics'!$C:$C,0)))</f>
        <v>Transportation</v>
      </c>
      <c r="B8" s="234" t="str">
        <f>IF(ISBLANK(INDEX('Policy Characteristics'!B:B,MATCH($C8,'Policy Characteristics'!$C:$C,0))),"",INDEX('Policy Characteristics'!B:B,MATCH($C8,'Policy Characteristics'!$C:$C,0)))</f>
        <v>Conventional Pollutant Standards</v>
      </c>
      <c r="C8" s="76" t="str">
        <f t="shared" si="0"/>
        <v>Percentage Reduction of Separately Regulated Pollutants</v>
      </c>
      <c r="D8" s="143" t="s">
        <v>37</v>
      </c>
      <c r="E8" s="143" t="s">
        <v>485</v>
      </c>
      <c r="F8" s="143" t="s">
        <v>1632</v>
      </c>
      <c r="G8" s="143" t="s">
        <v>485</v>
      </c>
      <c r="H8" s="80">
        <v>306</v>
      </c>
      <c r="I8" s="247" t="s">
        <v>43</v>
      </c>
      <c r="J8" s="236" t="str">
        <f>IF(ISBLANK(INDEX('Policy Characteristics'!D:D,MATCH($C8,'Policy Characteristics'!$C:$C,0))),"",INDEX('Policy Characteristics'!D:D,MATCH($C8,'Policy Characteristics'!$C:$C,0)))</f>
        <v>Conventional Pollutant Standard</v>
      </c>
      <c r="K8" s="76" t="str">
        <f>IF(ISBLANK(INDEX('Policy Characteristics'!E:E,MATCH($C8,'Policy Characteristics'!$C:$C,0))),"",INDEX('Policy Characteristics'!E:E,MATCH($C8,'Policy Characteristics'!$C:$C,0)))</f>
        <v>trans reduce regulated pollutants</v>
      </c>
      <c r="L8" s="239">
        <f>IF(ISBLANK(INDEX('Policy Characteristics'!F:F,MATCH($C8,'Policy Characteristics'!$C:$C,0))),"",INDEX('Policy Characteristics'!F:F,MATCH($C8,'Policy Characteristics'!$C:$C,0)))</f>
        <v>0</v>
      </c>
      <c r="M8" s="239">
        <f>IF(ISBLANK(INDEX('Policy Characteristics'!G:G,MATCH($C8,'Policy Characteristics'!$C:$C,0))),"",INDEX('Policy Characteristics'!G:G,MATCH($C8,'Policy Characteristics'!$C:$C,0)))</f>
        <v>1</v>
      </c>
      <c r="N8" s="239">
        <f>IF(ISBLANK(INDEX('Policy Characteristics'!H:H,MATCH($C8,'Policy Characteristics'!$C:$C,0))),"",INDEX('Policy Characteristics'!H:H,MATCH($C8,'Policy Characteristics'!$C:$C,0)))</f>
        <v>0.02</v>
      </c>
      <c r="O8" s="76" t="str">
        <f>IF(ISBLANK(INDEX('Policy Characteristics'!I:I,MATCH($C8,'Policy Characteristics'!$C:$C,0))),"",INDEX('Policy Characteristics'!I:I,MATCH($C8,'Policy Characteristics'!$C:$C,0)))</f>
        <v>% reduction in emissions</v>
      </c>
      <c r="P8" s="76"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76" t="str">
        <f>IF(ISBLANK(INDEX('Policy Characteristics'!K:K,MATCH($C8,'Policy Characteristics'!$C:$C,0))),"",INDEX('Policy Characteristics'!K:K,MATCH($C8,'Policy Characteristics'!$C:$C,0)))</f>
        <v>transportation-sector-main.html#conv-pol-stds</v>
      </c>
      <c r="R8" s="76" t="str">
        <f>IF(ISBLANK(INDEX('Policy Characteristics'!L:L,MATCH($C8,'Policy Characteristics'!$C:$C,0))),"",INDEX('Policy Characteristics'!L:L,MATCH($C8,'Policy Characteristics'!$C:$C,0)))</f>
        <v>conventional-pollutant-standards.html</v>
      </c>
    </row>
    <row r="9" spans="1:18" s="143" customFormat="1" x14ac:dyDescent="0.25">
      <c r="A9" s="76" t="str">
        <f>IF(ISBLANK(INDEX('Policy Characteristics'!A:A,MATCH($C9,'Policy Characteristics'!$C:$C,0))),"",INDEX('Policy Characteristics'!A:A,MATCH($C9,'Policy Characteristics'!$C:$C,0)))</f>
        <v>Transportation</v>
      </c>
      <c r="B9" s="234" t="str">
        <f>IF(ISBLANK(INDEX('Policy Characteristics'!B:B,MATCH($C9,'Policy Characteristics'!$C:$C,0))),"",INDEX('Policy Characteristics'!B:B,MATCH($C9,'Policy Characteristics'!$C:$C,0)))</f>
        <v>Conventional Pollutant Standards</v>
      </c>
      <c r="C9" s="76" t="str">
        <f t="shared" si="0"/>
        <v>Percentage Reduction of Separately Regulated Pollutants</v>
      </c>
      <c r="D9" s="143" t="s">
        <v>37</v>
      </c>
      <c r="E9" s="143" t="s">
        <v>486</v>
      </c>
      <c r="F9" s="143" t="s">
        <v>1632</v>
      </c>
      <c r="G9" s="143" t="s">
        <v>486</v>
      </c>
      <c r="H9" s="80">
        <v>307</v>
      </c>
      <c r="I9" s="247" t="s">
        <v>43</v>
      </c>
      <c r="J9" s="236" t="str">
        <f>IF(ISBLANK(INDEX('Policy Characteristics'!D:D,MATCH($C9,'Policy Characteristics'!$C:$C,0))),"",INDEX('Policy Characteristics'!D:D,MATCH($C9,'Policy Characteristics'!$C:$C,0)))</f>
        <v>Conventional Pollutant Standard</v>
      </c>
      <c r="K9" s="76" t="str">
        <f>IF(ISBLANK(INDEX('Policy Characteristics'!E:E,MATCH($C9,'Policy Characteristics'!$C:$C,0))),"",INDEX('Policy Characteristics'!E:E,MATCH($C9,'Policy Characteristics'!$C:$C,0)))</f>
        <v>trans reduce regulated pollutants</v>
      </c>
      <c r="L9" s="239">
        <f>IF(ISBLANK(INDEX('Policy Characteristics'!F:F,MATCH($C9,'Policy Characteristics'!$C:$C,0))),"",INDEX('Policy Characteristics'!F:F,MATCH($C9,'Policy Characteristics'!$C:$C,0)))</f>
        <v>0</v>
      </c>
      <c r="M9" s="239">
        <f>IF(ISBLANK(INDEX('Policy Characteristics'!G:G,MATCH($C9,'Policy Characteristics'!$C:$C,0))),"",INDEX('Policy Characteristics'!G:G,MATCH($C9,'Policy Characteristics'!$C:$C,0)))</f>
        <v>1</v>
      </c>
      <c r="N9" s="239">
        <f>IF(ISBLANK(INDEX('Policy Characteristics'!H:H,MATCH($C9,'Policy Characteristics'!$C:$C,0))),"",INDEX('Policy Characteristics'!H:H,MATCH($C9,'Policy Characteristics'!$C:$C,0)))</f>
        <v>0.02</v>
      </c>
      <c r="O9" s="76" t="str">
        <f>IF(ISBLANK(INDEX('Policy Characteristics'!I:I,MATCH($C9,'Policy Characteristics'!$C:$C,0))),"",INDEX('Policy Characteristics'!I:I,MATCH($C9,'Policy Characteristics'!$C:$C,0)))</f>
        <v>% reduction in emissions</v>
      </c>
      <c r="P9" s="76"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76" t="str">
        <f>IF(ISBLANK(INDEX('Policy Characteristics'!K:K,MATCH($C9,'Policy Characteristics'!$C:$C,0))),"",INDEX('Policy Characteristics'!K:K,MATCH($C9,'Policy Characteristics'!$C:$C,0)))</f>
        <v>transportation-sector-main.html#conv-pol-stds</v>
      </c>
      <c r="R9" s="76" t="str">
        <f>IF(ISBLANK(INDEX('Policy Characteristics'!L:L,MATCH($C9,'Policy Characteristics'!$C:$C,0))),"",INDEX('Policy Characteristics'!L:L,MATCH($C9,'Policy Characteristics'!$C:$C,0)))</f>
        <v>conventional-pollutant-standards.html</v>
      </c>
    </row>
    <row r="10" spans="1:18" s="143" customFormat="1" x14ac:dyDescent="0.25">
      <c r="A10" s="76" t="str">
        <f>IF(ISBLANK(INDEX('Policy Characteristics'!A:A,MATCH($C10,'Policy Characteristics'!$C:$C,0))),"",INDEX('Policy Characteristics'!A:A,MATCH($C10,'Policy Characteristics'!$C:$C,0)))</f>
        <v>Transportation</v>
      </c>
      <c r="B10" s="234" t="str">
        <f>IF(ISBLANK(INDEX('Policy Characteristics'!B:B,MATCH($C10,'Policy Characteristics'!$C:$C,0))),"",INDEX('Policy Characteristics'!B:B,MATCH($C10,'Policy Characteristics'!$C:$C,0)))</f>
        <v>Conventional Pollutant Standards</v>
      </c>
      <c r="C10" s="76" t="str">
        <f t="shared" si="0"/>
        <v>Percentage Reduction of Separately Regulated Pollutants</v>
      </c>
      <c r="D10" s="143" t="s">
        <v>37</v>
      </c>
      <c r="E10" s="143" t="s">
        <v>487</v>
      </c>
      <c r="F10" s="143" t="s">
        <v>1632</v>
      </c>
      <c r="G10" s="143" t="s">
        <v>487</v>
      </c>
      <c r="H10" s="80">
        <v>308</v>
      </c>
      <c r="I10" s="235" t="s">
        <v>44</v>
      </c>
      <c r="J10" s="236" t="str">
        <f>IF(ISBLANK(INDEX('Policy Characteristics'!D:D,MATCH($C10,'Policy Characteristics'!$C:$C,0))),"",INDEX('Policy Characteristics'!D:D,MATCH($C10,'Policy Characteristics'!$C:$C,0)))</f>
        <v>Conventional Pollutant Standard</v>
      </c>
      <c r="K10" s="76" t="str">
        <f>IF(ISBLANK(INDEX('Policy Characteristics'!E:E,MATCH($C10,'Policy Characteristics'!$C:$C,0))),"",INDEX('Policy Characteristics'!E:E,MATCH($C10,'Policy Characteristics'!$C:$C,0)))</f>
        <v>trans reduce regulated pollutants</v>
      </c>
      <c r="L10" s="239">
        <f>IF(ISBLANK(INDEX('Policy Characteristics'!F:F,MATCH($C10,'Policy Characteristics'!$C:$C,0))),"",INDEX('Policy Characteristics'!F:F,MATCH($C10,'Policy Characteristics'!$C:$C,0)))</f>
        <v>0</v>
      </c>
      <c r="M10" s="239">
        <f>IF(ISBLANK(INDEX('Policy Characteristics'!G:G,MATCH($C10,'Policy Characteristics'!$C:$C,0))),"",INDEX('Policy Characteristics'!G:G,MATCH($C10,'Policy Characteristics'!$C:$C,0)))</f>
        <v>1</v>
      </c>
      <c r="N10" s="239">
        <f>IF(ISBLANK(INDEX('Policy Characteristics'!H:H,MATCH($C10,'Policy Characteristics'!$C:$C,0))),"",INDEX('Policy Characteristics'!H:H,MATCH($C10,'Policy Characteristics'!$C:$C,0)))</f>
        <v>0.02</v>
      </c>
      <c r="O10" s="76" t="str">
        <f>IF(ISBLANK(INDEX('Policy Characteristics'!I:I,MATCH($C10,'Policy Characteristics'!$C:$C,0))),"",INDEX('Policy Characteristics'!I:I,MATCH($C10,'Policy Characteristics'!$C:$C,0)))</f>
        <v>% reduction in emissions</v>
      </c>
      <c r="P10" s="76"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76" t="str">
        <f>IF(ISBLANK(INDEX('Policy Characteristics'!K:K,MATCH($C10,'Policy Characteristics'!$C:$C,0))),"",INDEX('Policy Characteristics'!K:K,MATCH($C10,'Policy Characteristics'!$C:$C,0)))</f>
        <v>transportation-sector-main.html#conv-pol-stds</v>
      </c>
      <c r="R10" s="76" t="str">
        <f>IF(ISBLANK(INDEX('Policy Characteristics'!L:L,MATCH($C10,'Policy Characteristics'!$C:$C,0))),"",INDEX('Policy Characteristics'!L:L,MATCH($C10,'Policy Characteristics'!$C:$C,0)))</f>
        <v>conventional-pollutant-standards.html</v>
      </c>
    </row>
    <row r="11" spans="1:18" s="143" customFormat="1" x14ac:dyDescent="0.25">
      <c r="A11" s="76" t="str">
        <f>IF(ISBLANK(INDEX('Policy Characteristics'!A:A,MATCH($C11,'Policy Characteristics'!$C:$C,0))),"",INDEX('Policy Characteristics'!A:A,MATCH($C11,'Policy Characteristics'!$C:$C,0)))</f>
        <v>Transportation</v>
      </c>
      <c r="B11" s="234" t="str">
        <f>IF(ISBLANK(INDEX('Policy Characteristics'!B:B,MATCH($C11,'Policy Characteristics'!$C:$C,0))),"",INDEX('Policy Characteristics'!B:B,MATCH($C11,'Policy Characteristics'!$C:$C,0)))</f>
        <v>Conventional Pollutant Standards</v>
      </c>
      <c r="C11" s="76" t="str">
        <f t="shared" si="0"/>
        <v>Percentage Reduction of Separately Regulated Pollutants</v>
      </c>
      <c r="D11" s="143" t="s">
        <v>37</v>
      </c>
      <c r="E11" s="143" t="s">
        <v>488</v>
      </c>
      <c r="F11" s="143" t="s">
        <v>1632</v>
      </c>
      <c r="G11" s="143" t="s">
        <v>488</v>
      </c>
      <c r="H11" s="80">
        <v>309</v>
      </c>
      <c r="I11" s="235" t="s">
        <v>44</v>
      </c>
      <c r="J11" s="236" t="str">
        <f>IF(ISBLANK(INDEX('Policy Characteristics'!D:D,MATCH($C11,'Policy Characteristics'!$C:$C,0))),"",INDEX('Policy Characteristics'!D:D,MATCH($C11,'Policy Characteristics'!$C:$C,0)))</f>
        <v>Conventional Pollutant Standard</v>
      </c>
      <c r="K11" s="76" t="str">
        <f>IF(ISBLANK(INDEX('Policy Characteristics'!E:E,MATCH($C11,'Policy Characteristics'!$C:$C,0))),"",INDEX('Policy Characteristics'!E:E,MATCH($C11,'Policy Characteristics'!$C:$C,0)))</f>
        <v>trans reduce regulated pollutants</v>
      </c>
      <c r="L11" s="239">
        <f>IF(ISBLANK(INDEX('Policy Characteristics'!F:F,MATCH($C11,'Policy Characteristics'!$C:$C,0))),"",INDEX('Policy Characteristics'!F:F,MATCH($C11,'Policy Characteristics'!$C:$C,0)))</f>
        <v>0</v>
      </c>
      <c r="M11" s="239">
        <f>IF(ISBLANK(INDEX('Policy Characteristics'!G:G,MATCH($C11,'Policy Characteristics'!$C:$C,0))),"",INDEX('Policy Characteristics'!G:G,MATCH($C11,'Policy Characteristics'!$C:$C,0)))</f>
        <v>1</v>
      </c>
      <c r="N11" s="239">
        <f>IF(ISBLANK(INDEX('Policy Characteristics'!H:H,MATCH($C11,'Policy Characteristics'!$C:$C,0))),"",INDEX('Policy Characteristics'!H:H,MATCH($C11,'Policy Characteristics'!$C:$C,0)))</f>
        <v>0.02</v>
      </c>
      <c r="O11" s="76" t="str">
        <f>IF(ISBLANK(INDEX('Policy Characteristics'!I:I,MATCH($C11,'Policy Characteristics'!$C:$C,0))),"",INDEX('Policy Characteristics'!I:I,MATCH($C11,'Policy Characteristics'!$C:$C,0)))</f>
        <v>% reduction in emissions</v>
      </c>
      <c r="P11" s="76"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76" t="str">
        <f>IF(ISBLANK(INDEX('Policy Characteristics'!K:K,MATCH($C11,'Policy Characteristics'!$C:$C,0))),"",INDEX('Policy Characteristics'!K:K,MATCH($C11,'Policy Characteristics'!$C:$C,0)))</f>
        <v>transportation-sector-main.html#conv-pol-stds</v>
      </c>
      <c r="R11" s="76" t="str">
        <f>IF(ISBLANK(INDEX('Policy Characteristics'!L:L,MATCH($C11,'Policy Characteristics'!$C:$C,0))),"",INDEX('Policy Characteristics'!L:L,MATCH($C11,'Policy Characteristics'!$C:$C,0)))</f>
        <v>conventional-pollutant-standards.html</v>
      </c>
    </row>
    <row r="12" spans="1:18" s="143" customFormat="1" x14ac:dyDescent="0.25">
      <c r="A12" s="76" t="str">
        <f>IF(ISBLANK(INDEX('Policy Characteristics'!A:A,MATCH($C12,'Policy Characteristics'!$C:$C,0))),"",INDEX('Policy Characteristics'!A:A,MATCH($C12,'Policy Characteristics'!$C:$C,0)))</f>
        <v>Transportation</v>
      </c>
      <c r="B12" s="234" t="str">
        <f>IF(ISBLANK(INDEX('Policy Characteristics'!B:B,MATCH($C12,'Policy Characteristics'!$C:$C,0))),"",INDEX('Policy Characteristics'!B:B,MATCH($C12,'Policy Characteristics'!$C:$C,0)))</f>
        <v>Conventional Pollutant Standards</v>
      </c>
      <c r="C12" s="76" t="str">
        <f t="shared" si="0"/>
        <v>Percentage Reduction of Separately Regulated Pollutants</v>
      </c>
      <c r="D12" s="143" t="s">
        <v>38</v>
      </c>
      <c r="E12" s="143" t="s">
        <v>480</v>
      </c>
      <c r="F12" s="143" t="s">
        <v>1629</v>
      </c>
      <c r="G12" s="143" t="s">
        <v>669</v>
      </c>
      <c r="H12" s="80">
        <v>310</v>
      </c>
      <c r="I12" s="247" t="s">
        <v>43</v>
      </c>
      <c r="J12" s="236" t="str">
        <f>IF(ISBLANK(INDEX('Policy Characteristics'!D:D,MATCH($C12,'Policy Characteristics'!$C:$C,0))),"",INDEX('Policy Characteristics'!D:D,MATCH($C12,'Policy Characteristics'!$C:$C,0)))</f>
        <v>Conventional Pollutant Standard</v>
      </c>
      <c r="K12" s="76" t="str">
        <f>IF(ISBLANK(INDEX('Policy Characteristics'!E:E,MATCH($C12,'Policy Characteristics'!$C:$C,0))),"",INDEX('Policy Characteristics'!E:E,MATCH($C12,'Policy Characteristics'!$C:$C,0)))</f>
        <v>trans reduce regulated pollutants</v>
      </c>
      <c r="L12" s="239">
        <f>IF(ISBLANK(INDEX('Policy Characteristics'!F:F,MATCH($C12,'Policy Characteristics'!$C:$C,0))),"",INDEX('Policy Characteristics'!F:F,MATCH($C12,'Policy Characteristics'!$C:$C,0)))</f>
        <v>0</v>
      </c>
      <c r="M12" s="239">
        <f>IF(ISBLANK(INDEX('Policy Characteristics'!G:G,MATCH($C12,'Policy Characteristics'!$C:$C,0))),"",INDEX('Policy Characteristics'!G:G,MATCH($C12,'Policy Characteristics'!$C:$C,0)))</f>
        <v>1</v>
      </c>
      <c r="N12" s="239">
        <f>IF(ISBLANK(INDEX('Policy Characteristics'!H:H,MATCH($C12,'Policy Characteristics'!$C:$C,0))),"",INDEX('Policy Characteristics'!H:H,MATCH($C12,'Policy Characteristics'!$C:$C,0)))</f>
        <v>0.02</v>
      </c>
      <c r="O12" s="76" t="str">
        <f>IF(ISBLANK(INDEX('Policy Characteristics'!I:I,MATCH($C12,'Policy Characteristics'!$C:$C,0))),"",INDEX('Policy Characteristics'!I:I,MATCH($C12,'Policy Characteristics'!$C:$C,0)))</f>
        <v>% reduction in emissions</v>
      </c>
      <c r="P12" s="76"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76" t="str">
        <f>IF(ISBLANK(INDEX('Policy Characteristics'!K:K,MATCH($C12,'Policy Characteristics'!$C:$C,0))),"",INDEX('Policy Characteristics'!K:K,MATCH($C12,'Policy Characteristics'!$C:$C,0)))</f>
        <v>transportation-sector-main.html#conv-pol-stds</v>
      </c>
      <c r="R12" s="76" t="str">
        <f>IF(ISBLANK(INDEX('Policy Characteristics'!L:L,MATCH($C12,'Policy Characteristics'!$C:$C,0))),"",INDEX('Policy Characteristics'!L:L,MATCH($C12,'Policy Characteristics'!$C:$C,0)))</f>
        <v>conventional-pollutant-standards.html</v>
      </c>
    </row>
    <row r="13" spans="1:18" s="143" customFormat="1" x14ac:dyDescent="0.25">
      <c r="A13" s="76" t="str">
        <f>IF(ISBLANK(INDEX('Policy Characteristics'!A:A,MATCH($C13,'Policy Characteristics'!$C:$C,0))),"",INDEX('Policy Characteristics'!A:A,MATCH($C13,'Policy Characteristics'!$C:$C,0)))</f>
        <v>Transportation</v>
      </c>
      <c r="B13" s="234" t="str">
        <f>IF(ISBLANK(INDEX('Policy Characteristics'!B:B,MATCH($C13,'Policy Characteristics'!$C:$C,0))),"",INDEX('Policy Characteristics'!B:B,MATCH($C13,'Policy Characteristics'!$C:$C,0)))</f>
        <v>Conventional Pollutant Standards</v>
      </c>
      <c r="C13" s="76" t="str">
        <f t="shared" si="0"/>
        <v>Percentage Reduction of Separately Regulated Pollutants</v>
      </c>
      <c r="D13" s="143" t="s">
        <v>38</v>
      </c>
      <c r="E13" s="143" t="s">
        <v>474</v>
      </c>
      <c r="F13" s="143" t="s">
        <v>1629</v>
      </c>
      <c r="G13" s="143" t="s">
        <v>474</v>
      </c>
      <c r="H13" s="80">
        <v>311</v>
      </c>
      <c r="I13" s="247" t="s">
        <v>43</v>
      </c>
      <c r="J13" s="236" t="str">
        <f>IF(ISBLANK(INDEX('Policy Characteristics'!D:D,MATCH($C13,'Policy Characteristics'!$C:$C,0))),"",INDEX('Policy Characteristics'!D:D,MATCH($C13,'Policy Characteristics'!$C:$C,0)))</f>
        <v>Conventional Pollutant Standard</v>
      </c>
      <c r="K13" s="76" t="str">
        <f>IF(ISBLANK(INDEX('Policy Characteristics'!E:E,MATCH($C13,'Policy Characteristics'!$C:$C,0))),"",INDEX('Policy Characteristics'!E:E,MATCH($C13,'Policy Characteristics'!$C:$C,0)))</f>
        <v>trans reduce regulated pollutants</v>
      </c>
      <c r="L13" s="239">
        <f>IF(ISBLANK(INDEX('Policy Characteristics'!F:F,MATCH($C13,'Policy Characteristics'!$C:$C,0))),"",INDEX('Policy Characteristics'!F:F,MATCH($C13,'Policy Characteristics'!$C:$C,0)))</f>
        <v>0</v>
      </c>
      <c r="M13" s="239">
        <f>IF(ISBLANK(INDEX('Policy Characteristics'!G:G,MATCH($C13,'Policy Characteristics'!$C:$C,0))),"",INDEX('Policy Characteristics'!G:G,MATCH($C13,'Policy Characteristics'!$C:$C,0)))</f>
        <v>1</v>
      </c>
      <c r="N13" s="239">
        <f>IF(ISBLANK(INDEX('Policy Characteristics'!H:H,MATCH($C13,'Policy Characteristics'!$C:$C,0))),"",INDEX('Policy Characteristics'!H:H,MATCH($C13,'Policy Characteristics'!$C:$C,0)))</f>
        <v>0.02</v>
      </c>
      <c r="O13" s="76" t="str">
        <f>IF(ISBLANK(INDEX('Policy Characteristics'!I:I,MATCH($C13,'Policy Characteristics'!$C:$C,0))),"",INDEX('Policy Characteristics'!I:I,MATCH($C13,'Policy Characteristics'!$C:$C,0)))</f>
        <v>% reduction in emissions</v>
      </c>
      <c r="P13" s="76"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76" t="str">
        <f>IF(ISBLANK(INDEX('Policy Characteristics'!K:K,MATCH($C13,'Policy Characteristics'!$C:$C,0))),"",INDEX('Policy Characteristics'!K:K,MATCH($C13,'Policy Characteristics'!$C:$C,0)))</f>
        <v>transportation-sector-main.html#conv-pol-stds</v>
      </c>
      <c r="R13" s="76" t="str">
        <f>IF(ISBLANK(INDEX('Policy Characteristics'!L:L,MATCH($C13,'Policy Characteristics'!$C:$C,0))),"",INDEX('Policy Characteristics'!L:L,MATCH($C13,'Policy Characteristics'!$C:$C,0)))</f>
        <v>conventional-pollutant-standards.html</v>
      </c>
    </row>
    <row r="14" spans="1:18" s="143" customFormat="1" x14ac:dyDescent="0.25">
      <c r="A14" s="76" t="str">
        <f>IF(ISBLANK(INDEX('Policy Characteristics'!A:A,MATCH($C14,'Policy Characteristics'!$C:$C,0))),"",INDEX('Policy Characteristics'!A:A,MATCH($C14,'Policy Characteristics'!$C:$C,0)))</f>
        <v>Transportation</v>
      </c>
      <c r="B14" s="234" t="str">
        <f>IF(ISBLANK(INDEX('Policy Characteristics'!B:B,MATCH($C14,'Policy Characteristics'!$C:$C,0))),"",INDEX('Policy Characteristics'!B:B,MATCH($C14,'Policy Characteristics'!$C:$C,0)))</f>
        <v>Conventional Pollutant Standards</v>
      </c>
      <c r="C14" s="76" t="str">
        <f t="shared" si="0"/>
        <v>Percentage Reduction of Separately Regulated Pollutants</v>
      </c>
      <c r="D14" s="143" t="s">
        <v>38</v>
      </c>
      <c r="E14" s="143" t="s">
        <v>481</v>
      </c>
      <c r="F14" s="143" t="s">
        <v>1629</v>
      </c>
      <c r="G14" s="143" t="s">
        <v>481</v>
      </c>
      <c r="H14" s="80">
        <v>312</v>
      </c>
      <c r="I14" s="247" t="s">
        <v>43</v>
      </c>
      <c r="J14" s="236" t="str">
        <f>IF(ISBLANK(INDEX('Policy Characteristics'!D:D,MATCH($C14,'Policy Characteristics'!$C:$C,0))),"",INDEX('Policy Characteristics'!D:D,MATCH($C14,'Policy Characteristics'!$C:$C,0)))</f>
        <v>Conventional Pollutant Standard</v>
      </c>
      <c r="K14" s="76" t="str">
        <f>IF(ISBLANK(INDEX('Policy Characteristics'!E:E,MATCH($C14,'Policy Characteristics'!$C:$C,0))),"",INDEX('Policy Characteristics'!E:E,MATCH($C14,'Policy Characteristics'!$C:$C,0)))</f>
        <v>trans reduce regulated pollutants</v>
      </c>
      <c r="L14" s="239">
        <f>IF(ISBLANK(INDEX('Policy Characteristics'!F:F,MATCH($C14,'Policy Characteristics'!$C:$C,0))),"",INDEX('Policy Characteristics'!F:F,MATCH($C14,'Policy Characteristics'!$C:$C,0)))</f>
        <v>0</v>
      </c>
      <c r="M14" s="239">
        <f>IF(ISBLANK(INDEX('Policy Characteristics'!G:G,MATCH($C14,'Policy Characteristics'!$C:$C,0))),"",INDEX('Policy Characteristics'!G:G,MATCH($C14,'Policy Characteristics'!$C:$C,0)))</f>
        <v>1</v>
      </c>
      <c r="N14" s="239">
        <f>IF(ISBLANK(INDEX('Policy Characteristics'!H:H,MATCH($C14,'Policy Characteristics'!$C:$C,0))),"",INDEX('Policy Characteristics'!H:H,MATCH($C14,'Policy Characteristics'!$C:$C,0)))</f>
        <v>0.02</v>
      </c>
      <c r="O14" s="76" t="str">
        <f>IF(ISBLANK(INDEX('Policy Characteristics'!I:I,MATCH($C14,'Policy Characteristics'!$C:$C,0))),"",INDEX('Policy Characteristics'!I:I,MATCH($C14,'Policy Characteristics'!$C:$C,0)))</f>
        <v>% reduction in emissions</v>
      </c>
      <c r="P14" s="76"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76" t="str">
        <f>IF(ISBLANK(INDEX('Policy Characteristics'!K:K,MATCH($C14,'Policy Characteristics'!$C:$C,0))),"",INDEX('Policy Characteristics'!K:K,MATCH($C14,'Policy Characteristics'!$C:$C,0)))</f>
        <v>transportation-sector-main.html#conv-pol-stds</v>
      </c>
      <c r="R14" s="76" t="str">
        <f>IF(ISBLANK(INDEX('Policy Characteristics'!L:L,MATCH($C14,'Policy Characteristics'!$C:$C,0))),"",INDEX('Policy Characteristics'!L:L,MATCH($C14,'Policy Characteristics'!$C:$C,0)))</f>
        <v>conventional-pollutant-standards.html</v>
      </c>
    </row>
    <row r="15" spans="1:18" s="143" customFormat="1" x14ac:dyDescent="0.25">
      <c r="A15" s="76" t="str">
        <f>IF(ISBLANK(INDEX('Policy Characteristics'!A:A,MATCH($C15,'Policy Characteristics'!$C:$C,0))),"",INDEX('Policy Characteristics'!A:A,MATCH($C15,'Policy Characteristics'!$C:$C,0)))</f>
        <v>Transportation</v>
      </c>
      <c r="B15" s="234" t="str">
        <f>IF(ISBLANK(INDEX('Policy Characteristics'!B:B,MATCH($C15,'Policy Characteristics'!$C:$C,0))),"",INDEX('Policy Characteristics'!B:B,MATCH($C15,'Policy Characteristics'!$C:$C,0)))</f>
        <v>Conventional Pollutant Standards</v>
      </c>
      <c r="C15" s="76" t="str">
        <f t="shared" si="0"/>
        <v>Percentage Reduction of Separately Regulated Pollutants</v>
      </c>
      <c r="D15" s="143" t="s">
        <v>38</v>
      </c>
      <c r="E15" s="143" t="s">
        <v>482</v>
      </c>
      <c r="F15" s="143" t="s">
        <v>1629</v>
      </c>
      <c r="G15" s="143" t="s">
        <v>482</v>
      </c>
      <c r="H15" s="80">
        <v>313</v>
      </c>
      <c r="I15" s="247" t="s">
        <v>43</v>
      </c>
      <c r="J15" s="236" t="str">
        <f>IF(ISBLANK(INDEX('Policy Characteristics'!D:D,MATCH($C15,'Policy Characteristics'!$C:$C,0))),"",INDEX('Policy Characteristics'!D:D,MATCH($C15,'Policy Characteristics'!$C:$C,0)))</f>
        <v>Conventional Pollutant Standard</v>
      </c>
      <c r="K15" s="76" t="str">
        <f>IF(ISBLANK(INDEX('Policy Characteristics'!E:E,MATCH($C15,'Policy Characteristics'!$C:$C,0))),"",INDEX('Policy Characteristics'!E:E,MATCH($C15,'Policy Characteristics'!$C:$C,0)))</f>
        <v>trans reduce regulated pollutants</v>
      </c>
      <c r="L15" s="239">
        <f>IF(ISBLANK(INDEX('Policy Characteristics'!F:F,MATCH($C15,'Policy Characteristics'!$C:$C,0))),"",INDEX('Policy Characteristics'!F:F,MATCH($C15,'Policy Characteristics'!$C:$C,0)))</f>
        <v>0</v>
      </c>
      <c r="M15" s="239">
        <f>IF(ISBLANK(INDEX('Policy Characteristics'!G:G,MATCH($C15,'Policy Characteristics'!$C:$C,0))),"",INDEX('Policy Characteristics'!G:G,MATCH($C15,'Policy Characteristics'!$C:$C,0)))</f>
        <v>1</v>
      </c>
      <c r="N15" s="239">
        <f>IF(ISBLANK(INDEX('Policy Characteristics'!H:H,MATCH($C15,'Policy Characteristics'!$C:$C,0))),"",INDEX('Policy Characteristics'!H:H,MATCH($C15,'Policy Characteristics'!$C:$C,0)))</f>
        <v>0.02</v>
      </c>
      <c r="O15" s="76" t="str">
        <f>IF(ISBLANK(INDEX('Policy Characteristics'!I:I,MATCH($C15,'Policy Characteristics'!$C:$C,0))),"",INDEX('Policy Characteristics'!I:I,MATCH($C15,'Policy Characteristics'!$C:$C,0)))</f>
        <v>% reduction in emissions</v>
      </c>
      <c r="P15" s="76"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76" t="str">
        <f>IF(ISBLANK(INDEX('Policy Characteristics'!K:K,MATCH($C15,'Policy Characteristics'!$C:$C,0))),"",INDEX('Policy Characteristics'!K:K,MATCH($C15,'Policy Characteristics'!$C:$C,0)))</f>
        <v>transportation-sector-main.html#conv-pol-stds</v>
      </c>
      <c r="R15" s="76" t="str">
        <f>IF(ISBLANK(INDEX('Policy Characteristics'!L:L,MATCH($C15,'Policy Characteristics'!$C:$C,0))),"",INDEX('Policy Characteristics'!L:L,MATCH($C15,'Policy Characteristics'!$C:$C,0)))</f>
        <v>conventional-pollutant-standards.html</v>
      </c>
    </row>
    <row r="16" spans="1:18" s="143" customFormat="1" x14ac:dyDescent="0.25">
      <c r="A16" s="76" t="str">
        <f>IF(ISBLANK(INDEX('Policy Characteristics'!A:A,MATCH($C16,'Policy Characteristics'!$C:$C,0))),"",INDEX('Policy Characteristics'!A:A,MATCH($C16,'Policy Characteristics'!$C:$C,0)))</f>
        <v>Transportation</v>
      </c>
      <c r="B16" s="234" t="str">
        <f>IF(ISBLANK(INDEX('Policy Characteristics'!B:B,MATCH($C16,'Policy Characteristics'!$C:$C,0))),"",INDEX('Policy Characteristics'!B:B,MATCH($C16,'Policy Characteristics'!$C:$C,0)))</f>
        <v>Conventional Pollutant Standards</v>
      </c>
      <c r="C16" s="76" t="str">
        <f t="shared" si="0"/>
        <v>Percentage Reduction of Separately Regulated Pollutants</v>
      </c>
      <c r="D16" s="143" t="s">
        <v>38</v>
      </c>
      <c r="E16" s="143" t="s">
        <v>483</v>
      </c>
      <c r="F16" s="143" t="s">
        <v>1629</v>
      </c>
      <c r="G16" s="143" t="s">
        <v>561</v>
      </c>
      <c r="H16" s="80">
        <v>314</v>
      </c>
      <c r="I16" s="247" t="s">
        <v>43</v>
      </c>
      <c r="J16" s="236" t="str">
        <f>IF(ISBLANK(INDEX('Policy Characteristics'!D:D,MATCH($C16,'Policy Characteristics'!$C:$C,0))),"",INDEX('Policy Characteristics'!D:D,MATCH($C16,'Policy Characteristics'!$C:$C,0)))</f>
        <v>Conventional Pollutant Standard</v>
      </c>
      <c r="K16" s="76" t="str">
        <f>IF(ISBLANK(INDEX('Policy Characteristics'!E:E,MATCH($C16,'Policy Characteristics'!$C:$C,0))),"",INDEX('Policy Characteristics'!E:E,MATCH($C16,'Policy Characteristics'!$C:$C,0)))</f>
        <v>trans reduce regulated pollutants</v>
      </c>
      <c r="L16" s="239">
        <f>IF(ISBLANK(INDEX('Policy Characteristics'!F:F,MATCH($C16,'Policy Characteristics'!$C:$C,0))),"",INDEX('Policy Characteristics'!F:F,MATCH($C16,'Policy Characteristics'!$C:$C,0)))</f>
        <v>0</v>
      </c>
      <c r="M16" s="239">
        <f>IF(ISBLANK(INDEX('Policy Characteristics'!G:G,MATCH($C16,'Policy Characteristics'!$C:$C,0))),"",INDEX('Policy Characteristics'!G:G,MATCH($C16,'Policy Characteristics'!$C:$C,0)))</f>
        <v>1</v>
      </c>
      <c r="N16" s="239">
        <f>IF(ISBLANK(INDEX('Policy Characteristics'!H:H,MATCH($C16,'Policy Characteristics'!$C:$C,0))),"",INDEX('Policy Characteristics'!H:H,MATCH($C16,'Policy Characteristics'!$C:$C,0)))</f>
        <v>0.02</v>
      </c>
      <c r="O16" s="76" t="str">
        <f>IF(ISBLANK(INDEX('Policy Characteristics'!I:I,MATCH($C16,'Policy Characteristics'!$C:$C,0))),"",INDEX('Policy Characteristics'!I:I,MATCH($C16,'Policy Characteristics'!$C:$C,0)))</f>
        <v>% reduction in emissions</v>
      </c>
      <c r="P16" s="76"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76" t="str">
        <f>IF(ISBLANK(INDEX('Policy Characteristics'!K:K,MATCH($C16,'Policy Characteristics'!$C:$C,0))),"",INDEX('Policy Characteristics'!K:K,MATCH($C16,'Policy Characteristics'!$C:$C,0)))</f>
        <v>transportation-sector-main.html#conv-pol-stds</v>
      </c>
      <c r="R16" s="76" t="str">
        <f>IF(ISBLANK(INDEX('Policy Characteristics'!L:L,MATCH($C16,'Policy Characteristics'!$C:$C,0))),"",INDEX('Policy Characteristics'!L:L,MATCH($C16,'Policy Characteristics'!$C:$C,0)))</f>
        <v>conventional-pollutant-standards.html</v>
      </c>
    </row>
    <row r="17" spans="1:18" s="143" customFormat="1" x14ac:dyDescent="0.25">
      <c r="A17" s="76" t="str">
        <f>IF(ISBLANK(INDEX('Policy Characteristics'!A:A,MATCH($C17,'Policy Characteristics'!$C:$C,0))),"",INDEX('Policy Characteristics'!A:A,MATCH($C17,'Policy Characteristics'!$C:$C,0)))</f>
        <v>Transportation</v>
      </c>
      <c r="B17" s="234" t="str">
        <f>IF(ISBLANK(INDEX('Policy Characteristics'!B:B,MATCH($C17,'Policy Characteristics'!$C:$C,0))),"",INDEX('Policy Characteristics'!B:B,MATCH($C17,'Policy Characteristics'!$C:$C,0)))</f>
        <v>Conventional Pollutant Standards</v>
      </c>
      <c r="C17" s="76" t="str">
        <f t="shared" si="0"/>
        <v>Percentage Reduction of Separately Regulated Pollutants</v>
      </c>
      <c r="D17" s="143" t="s">
        <v>38</v>
      </c>
      <c r="E17" s="143" t="s">
        <v>484</v>
      </c>
      <c r="F17" s="143" t="s">
        <v>1629</v>
      </c>
      <c r="G17" s="143" t="s">
        <v>484</v>
      </c>
      <c r="H17" s="80">
        <v>315</v>
      </c>
      <c r="I17" s="247" t="s">
        <v>43</v>
      </c>
      <c r="J17" s="236" t="str">
        <f>IF(ISBLANK(INDEX('Policy Characteristics'!D:D,MATCH($C17,'Policy Characteristics'!$C:$C,0))),"",INDEX('Policy Characteristics'!D:D,MATCH($C17,'Policy Characteristics'!$C:$C,0)))</f>
        <v>Conventional Pollutant Standard</v>
      </c>
      <c r="K17" s="76" t="str">
        <f>IF(ISBLANK(INDEX('Policy Characteristics'!E:E,MATCH($C17,'Policy Characteristics'!$C:$C,0))),"",INDEX('Policy Characteristics'!E:E,MATCH($C17,'Policy Characteristics'!$C:$C,0)))</f>
        <v>trans reduce regulated pollutants</v>
      </c>
      <c r="L17" s="239">
        <f>IF(ISBLANK(INDEX('Policy Characteristics'!F:F,MATCH($C17,'Policy Characteristics'!$C:$C,0))),"",INDEX('Policy Characteristics'!F:F,MATCH($C17,'Policy Characteristics'!$C:$C,0)))</f>
        <v>0</v>
      </c>
      <c r="M17" s="239">
        <f>IF(ISBLANK(INDEX('Policy Characteristics'!G:G,MATCH($C17,'Policy Characteristics'!$C:$C,0))),"",INDEX('Policy Characteristics'!G:G,MATCH($C17,'Policy Characteristics'!$C:$C,0)))</f>
        <v>1</v>
      </c>
      <c r="N17" s="239">
        <f>IF(ISBLANK(INDEX('Policy Characteristics'!H:H,MATCH($C17,'Policy Characteristics'!$C:$C,0))),"",INDEX('Policy Characteristics'!H:H,MATCH($C17,'Policy Characteristics'!$C:$C,0)))</f>
        <v>0.02</v>
      </c>
      <c r="O17" s="76" t="str">
        <f>IF(ISBLANK(INDEX('Policy Characteristics'!I:I,MATCH($C17,'Policy Characteristics'!$C:$C,0))),"",INDEX('Policy Characteristics'!I:I,MATCH($C17,'Policy Characteristics'!$C:$C,0)))</f>
        <v>% reduction in emissions</v>
      </c>
      <c r="P17" s="76"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76" t="str">
        <f>IF(ISBLANK(INDEX('Policy Characteristics'!K:K,MATCH($C17,'Policy Characteristics'!$C:$C,0))),"",INDEX('Policy Characteristics'!K:K,MATCH($C17,'Policy Characteristics'!$C:$C,0)))</f>
        <v>transportation-sector-main.html#conv-pol-stds</v>
      </c>
      <c r="R17" s="76" t="str">
        <f>IF(ISBLANK(INDEX('Policy Characteristics'!L:L,MATCH($C17,'Policy Characteristics'!$C:$C,0))),"",INDEX('Policy Characteristics'!L:L,MATCH($C17,'Policy Characteristics'!$C:$C,0)))</f>
        <v>conventional-pollutant-standards.html</v>
      </c>
    </row>
    <row r="18" spans="1:18" s="143" customFormat="1" x14ac:dyDescent="0.25">
      <c r="A18" s="76" t="str">
        <f>IF(ISBLANK(INDEX('Policy Characteristics'!A:A,MATCH($C18,'Policy Characteristics'!$C:$C,0))),"",INDEX('Policy Characteristics'!A:A,MATCH($C18,'Policy Characteristics'!$C:$C,0)))</f>
        <v>Transportation</v>
      </c>
      <c r="B18" s="234" t="str">
        <f>IF(ISBLANK(INDEX('Policy Characteristics'!B:B,MATCH($C18,'Policy Characteristics'!$C:$C,0))),"",INDEX('Policy Characteristics'!B:B,MATCH($C18,'Policy Characteristics'!$C:$C,0)))</f>
        <v>Conventional Pollutant Standards</v>
      </c>
      <c r="C18" s="76" t="str">
        <f t="shared" si="0"/>
        <v>Percentage Reduction of Separately Regulated Pollutants</v>
      </c>
      <c r="D18" s="143" t="s">
        <v>38</v>
      </c>
      <c r="E18" s="143" t="s">
        <v>485</v>
      </c>
      <c r="F18" s="143" t="s">
        <v>1629</v>
      </c>
      <c r="G18" s="143" t="s">
        <v>485</v>
      </c>
      <c r="H18" s="80">
        <v>316</v>
      </c>
      <c r="I18" s="247" t="s">
        <v>43</v>
      </c>
      <c r="J18" s="236" t="str">
        <f>IF(ISBLANK(INDEX('Policy Characteristics'!D:D,MATCH($C18,'Policy Characteristics'!$C:$C,0))),"",INDEX('Policy Characteristics'!D:D,MATCH($C18,'Policy Characteristics'!$C:$C,0)))</f>
        <v>Conventional Pollutant Standard</v>
      </c>
      <c r="K18" s="76" t="str">
        <f>IF(ISBLANK(INDEX('Policy Characteristics'!E:E,MATCH($C18,'Policy Characteristics'!$C:$C,0))),"",INDEX('Policy Characteristics'!E:E,MATCH($C18,'Policy Characteristics'!$C:$C,0)))</f>
        <v>trans reduce regulated pollutants</v>
      </c>
      <c r="L18" s="239">
        <f>IF(ISBLANK(INDEX('Policy Characteristics'!F:F,MATCH($C18,'Policy Characteristics'!$C:$C,0))),"",INDEX('Policy Characteristics'!F:F,MATCH($C18,'Policy Characteristics'!$C:$C,0)))</f>
        <v>0</v>
      </c>
      <c r="M18" s="239">
        <f>IF(ISBLANK(INDEX('Policy Characteristics'!G:G,MATCH($C18,'Policy Characteristics'!$C:$C,0))),"",INDEX('Policy Characteristics'!G:G,MATCH($C18,'Policy Characteristics'!$C:$C,0)))</f>
        <v>1</v>
      </c>
      <c r="N18" s="239">
        <f>IF(ISBLANK(INDEX('Policy Characteristics'!H:H,MATCH($C18,'Policy Characteristics'!$C:$C,0))),"",INDEX('Policy Characteristics'!H:H,MATCH($C18,'Policy Characteristics'!$C:$C,0)))</f>
        <v>0.02</v>
      </c>
      <c r="O18" s="76" t="str">
        <f>IF(ISBLANK(INDEX('Policy Characteristics'!I:I,MATCH($C18,'Policy Characteristics'!$C:$C,0))),"",INDEX('Policy Characteristics'!I:I,MATCH($C18,'Policy Characteristics'!$C:$C,0)))</f>
        <v>% reduction in emissions</v>
      </c>
      <c r="P18" s="76"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76" t="str">
        <f>IF(ISBLANK(INDEX('Policy Characteristics'!K:K,MATCH($C18,'Policy Characteristics'!$C:$C,0))),"",INDEX('Policy Characteristics'!K:K,MATCH($C18,'Policy Characteristics'!$C:$C,0)))</f>
        <v>transportation-sector-main.html#conv-pol-stds</v>
      </c>
      <c r="R18" s="76" t="str">
        <f>IF(ISBLANK(INDEX('Policy Characteristics'!L:L,MATCH($C18,'Policy Characteristics'!$C:$C,0))),"",INDEX('Policy Characteristics'!L:L,MATCH($C18,'Policy Characteristics'!$C:$C,0)))</f>
        <v>conventional-pollutant-standards.html</v>
      </c>
    </row>
    <row r="19" spans="1:18" s="143" customFormat="1" x14ac:dyDescent="0.25">
      <c r="A19" s="76" t="str">
        <f>IF(ISBLANK(INDEX('Policy Characteristics'!A:A,MATCH($C19,'Policy Characteristics'!$C:$C,0))),"",INDEX('Policy Characteristics'!A:A,MATCH($C19,'Policy Characteristics'!$C:$C,0)))</f>
        <v>Transportation</v>
      </c>
      <c r="B19" s="234" t="str">
        <f>IF(ISBLANK(INDEX('Policy Characteristics'!B:B,MATCH($C19,'Policy Characteristics'!$C:$C,0))),"",INDEX('Policy Characteristics'!B:B,MATCH($C19,'Policy Characteristics'!$C:$C,0)))</f>
        <v>Conventional Pollutant Standards</v>
      </c>
      <c r="C19" s="76" t="str">
        <f t="shared" si="0"/>
        <v>Percentage Reduction of Separately Regulated Pollutants</v>
      </c>
      <c r="D19" s="143" t="s">
        <v>38</v>
      </c>
      <c r="E19" s="143" t="s">
        <v>486</v>
      </c>
      <c r="F19" s="143" t="s">
        <v>1629</v>
      </c>
      <c r="G19" s="143" t="s">
        <v>486</v>
      </c>
      <c r="H19" s="80">
        <v>317</v>
      </c>
      <c r="I19" s="247" t="s">
        <v>43</v>
      </c>
      <c r="J19" s="236" t="str">
        <f>IF(ISBLANK(INDEX('Policy Characteristics'!D:D,MATCH($C19,'Policy Characteristics'!$C:$C,0))),"",INDEX('Policy Characteristics'!D:D,MATCH($C19,'Policy Characteristics'!$C:$C,0)))</f>
        <v>Conventional Pollutant Standard</v>
      </c>
      <c r="K19" s="76" t="str">
        <f>IF(ISBLANK(INDEX('Policy Characteristics'!E:E,MATCH($C19,'Policy Characteristics'!$C:$C,0))),"",INDEX('Policy Characteristics'!E:E,MATCH($C19,'Policy Characteristics'!$C:$C,0)))</f>
        <v>trans reduce regulated pollutants</v>
      </c>
      <c r="L19" s="239">
        <f>IF(ISBLANK(INDEX('Policy Characteristics'!F:F,MATCH($C19,'Policy Characteristics'!$C:$C,0))),"",INDEX('Policy Characteristics'!F:F,MATCH($C19,'Policy Characteristics'!$C:$C,0)))</f>
        <v>0</v>
      </c>
      <c r="M19" s="239">
        <f>IF(ISBLANK(INDEX('Policy Characteristics'!G:G,MATCH($C19,'Policy Characteristics'!$C:$C,0))),"",INDEX('Policy Characteristics'!G:G,MATCH($C19,'Policy Characteristics'!$C:$C,0)))</f>
        <v>1</v>
      </c>
      <c r="N19" s="239">
        <f>IF(ISBLANK(INDEX('Policy Characteristics'!H:H,MATCH($C19,'Policy Characteristics'!$C:$C,0))),"",INDEX('Policy Characteristics'!H:H,MATCH($C19,'Policy Characteristics'!$C:$C,0)))</f>
        <v>0.02</v>
      </c>
      <c r="O19" s="76" t="str">
        <f>IF(ISBLANK(INDEX('Policy Characteristics'!I:I,MATCH($C19,'Policy Characteristics'!$C:$C,0))),"",INDEX('Policy Characteristics'!I:I,MATCH($C19,'Policy Characteristics'!$C:$C,0)))</f>
        <v>% reduction in emissions</v>
      </c>
      <c r="P19" s="76"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76" t="str">
        <f>IF(ISBLANK(INDEX('Policy Characteristics'!K:K,MATCH($C19,'Policy Characteristics'!$C:$C,0))),"",INDEX('Policy Characteristics'!K:K,MATCH($C19,'Policy Characteristics'!$C:$C,0)))</f>
        <v>transportation-sector-main.html#conv-pol-stds</v>
      </c>
      <c r="R19" s="76" t="str">
        <f>IF(ISBLANK(INDEX('Policy Characteristics'!L:L,MATCH($C19,'Policy Characteristics'!$C:$C,0))),"",INDEX('Policy Characteristics'!L:L,MATCH($C19,'Policy Characteristics'!$C:$C,0)))</f>
        <v>conventional-pollutant-standards.html</v>
      </c>
    </row>
    <row r="20" spans="1:18" s="143" customFormat="1" x14ac:dyDescent="0.25">
      <c r="A20" s="76" t="str">
        <f>IF(ISBLANK(INDEX('Policy Characteristics'!A:A,MATCH($C20,'Policy Characteristics'!$C:$C,0))),"",INDEX('Policy Characteristics'!A:A,MATCH($C20,'Policy Characteristics'!$C:$C,0)))</f>
        <v>Transportation</v>
      </c>
      <c r="B20" s="234" t="str">
        <f>IF(ISBLANK(INDEX('Policy Characteristics'!B:B,MATCH($C20,'Policy Characteristics'!$C:$C,0))),"",INDEX('Policy Characteristics'!B:B,MATCH($C20,'Policy Characteristics'!$C:$C,0)))</f>
        <v>Conventional Pollutant Standards</v>
      </c>
      <c r="C20" s="76" t="str">
        <f t="shared" si="0"/>
        <v>Percentage Reduction of Separately Regulated Pollutants</v>
      </c>
      <c r="D20" s="143" t="s">
        <v>38</v>
      </c>
      <c r="E20" s="143" t="s">
        <v>487</v>
      </c>
      <c r="F20" s="143" t="s">
        <v>1629</v>
      </c>
      <c r="G20" s="143" t="s">
        <v>487</v>
      </c>
      <c r="H20" s="80">
        <v>318</v>
      </c>
      <c r="I20" s="235" t="s">
        <v>44</v>
      </c>
      <c r="J20" s="236" t="str">
        <f>IF(ISBLANK(INDEX('Policy Characteristics'!D:D,MATCH($C20,'Policy Characteristics'!$C:$C,0))),"",INDEX('Policy Characteristics'!D:D,MATCH($C20,'Policy Characteristics'!$C:$C,0)))</f>
        <v>Conventional Pollutant Standard</v>
      </c>
      <c r="K20" s="76" t="str">
        <f>IF(ISBLANK(INDEX('Policy Characteristics'!E:E,MATCH($C20,'Policy Characteristics'!$C:$C,0))),"",INDEX('Policy Characteristics'!E:E,MATCH($C20,'Policy Characteristics'!$C:$C,0)))</f>
        <v>trans reduce regulated pollutants</v>
      </c>
      <c r="L20" s="239">
        <f>IF(ISBLANK(INDEX('Policy Characteristics'!F:F,MATCH($C20,'Policy Characteristics'!$C:$C,0))),"",INDEX('Policy Characteristics'!F:F,MATCH($C20,'Policy Characteristics'!$C:$C,0)))</f>
        <v>0</v>
      </c>
      <c r="M20" s="239">
        <f>IF(ISBLANK(INDEX('Policy Characteristics'!G:G,MATCH($C20,'Policy Characteristics'!$C:$C,0))),"",INDEX('Policy Characteristics'!G:G,MATCH($C20,'Policy Characteristics'!$C:$C,0)))</f>
        <v>1</v>
      </c>
      <c r="N20" s="239">
        <f>IF(ISBLANK(INDEX('Policy Characteristics'!H:H,MATCH($C20,'Policy Characteristics'!$C:$C,0))),"",INDEX('Policy Characteristics'!H:H,MATCH($C20,'Policy Characteristics'!$C:$C,0)))</f>
        <v>0.02</v>
      </c>
      <c r="O20" s="76" t="str">
        <f>IF(ISBLANK(INDEX('Policy Characteristics'!I:I,MATCH($C20,'Policy Characteristics'!$C:$C,0))),"",INDEX('Policy Characteristics'!I:I,MATCH($C20,'Policy Characteristics'!$C:$C,0)))</f>
        <v>% reduction in emissions</v>
      </c>
      <c r="P20" s="76"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76" t="str">
        <f>IF(ISBLANK(INDEX('Policy Characteristics'!K:K,MATCH($C20,'Policy Characteristics'!$C:$C,0))),"",INDEX('Policy Characteristics'!K:K,MATCH($C20,'Policy Characteristics'!$C:$C,0)))</f>
        <v>transportation-sector-main.html#conv-pol-stds</v>
      </c>
      <c r="R20" s="76" t="str">
        <f>IF(ISBLANK(INDEX('Policy Characteristics'!L:L,MATCH($C20,'Policy Characteristics'!$C:$C,0))),"",INDEX('Policy Characteristics'!L:L,MATCH($C20,'Policy Characteristics'!$C:$C,0)))</f>
        <v>conventional-pollutant-standards.html</v>
      </c>
    </row>
    <row r="21" spans="1:18" s="143" customFormat="1" x14ac:dyDescent="0.25">
      <c r="A21" s="76" t="str">
        <f>IF(ISBLANK(INDEX('Policy Characteristics'!A:A,MATCH($C21,'Policy Characteristics'!$C:$C,0))),"",INDEX('Policy Characteristics'!A:A,MATCH($C21,'Policy Characteristics'!$C:$C,0)))</f>
        <v>Transportation</v>
      </c>
      <c r="B21" s="234" t="str">
        <f>IF(ISBLANK(INDEX('Policy Characteristics'!B:B,MATCH($C21,'Policy Characteristics'!$C:$C,0))),"",INDEX('Policy Characteristics'!B:B,MATCH($C21,'Policy Characteristics'!$C:$C,0)))</f>
        <v>Conventional Pollutant Standards</v>
      </c>
      <c r="C21" s="76" t="str">
        <f t="shared" si="0"/>
        <v>Percentage Reduction of Separately Regulated Pollutants</v>
      </c>
      <c r="D21" s="143" t="s">
        <v>38</v>
      </c>
      <c r="E21" s="143" t="s">
        <v>488</v>
      </c>
      <c r="F21" s="143" t="s">
        <v>1629</v>
      </c>
      <c r="G21" s="143" t="s">
        <v>488</v>
      </c>
      <c r="H21" s="80">
        <v>319</v>
      </c>
      <c r="I21" s="235" t="s">
        <v>44</v>
      </c>
      <c r="J21" s="236" t="str">
        <f>IF(ISBLANK(INDEX('Policy Characteristics'!D:D,MATCH($C21,'Policy Characteristics'!$C:$C,0))),"",INDEX('Policy Characteristics'!D:D,MATCH($C21,'Policy Characteristics'!$C:$C,0)))</f>
        <v>Conventional Pollutant Standard</v>
      </c>
      <c r="K21" s="76" t="str">
        <f>IF(ISBLANK(INDEX('Policy Characteristics'!E:E,MATCH($C21,'Policy Characteristics'!$C:$C,0))),"",INDEX('Policy Characteristics'!E:E,MATCH($C21,'Policy Characteristics'!$C:$C,0)))</f>
        <v>trans reduce regulated pollutants</v>
      </c>
      <c r="L21" s="239">
        <f>IF(ISBLANK(INDEX('Policy Characteristics'!F:F,MATCH($C21,'Policy Characteristics'!$C:$C,0))),"",INDEX('Policy Characteristics'!F:F,MATCH($C21,'Policy Characteristics'!$C:$C,0)))</f>
        <v>0</v>
      </c>
      <c r="M21" s="239">
        <f>IF(ISBLANK(INDEX('Policy Characteristics'!G:G,MATCH($C21,'Policy Characteristics'!$C:$C,0))),"",INDEX('Policy Characteristics'!G:G,MATCH($C21,'Policy Characteristics'!$C:$C,0)))</f>
        <v>1</v>
      </c>
      <c r="N21" s="239">
        <f>IF(ISBLANK(INDEX('Policy Characteristics'!H:H,MATCH($C21,'Policy Characteristics'!$C:$C,0))),"",INDEX('Policy Characteristics'!H:H,MATCH($C21,'Policy Characteristics'!$C:$C,0)))</f>
        <v>0.02</v>
      </c>
      <c r="O21" s="76" t="str">
        <f>IF(ISBLANK(INDEX('Policy Characteristics'!I:I,MATCH($C21,'Policy Characteristics'!$C:$C,0))),"",INDEX('Policy Characteristics'!I:I,MATCH($C21,'Policy Characteristics'!$C:$C,0)))</f>
        <v>% reduction in emissions</v>
      </c>
      <c r="P21" s="76"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76" t="str">
        <f>IF(ISBLANK(INDEX('Policy Characteristics'!K:K,MATCH($C21,'Policy Characteristics'!$C:$C,0))),"",INDEX('Policy Characteristics'!K:K,MATCH($C21,'Policy Characteristics'!$C:$C,0)))</f>
        <v>transportation-sector-main.html#conv-pol-stds</v>
      </c>
      <c r="R21" s="76" t="str">
        <f>IF(ISBLANK(INDEX('Policy Characteristics'!L:L,MATCH($C21,'Policy Characteristics'!$C:$C,0))),"",INDEX('Policy Characteristics'!L:L,MATCH($C21,'Policy Characteristics'!$C:$C,0)))</f>
        <v>conventional-pollutant-standards.html</v>
      </c>
    </row>
    <row r="22" spans="1:18" s="143" customFormat="1" x14ac:dyDescent="0.25">
      <c r="A22" s="76" t="str">
        <f>IF(ISBLANK(INDEX('Policy Characteristics'!A:A,MATCH($C22,'Policy Characteristics'!$C:$C,0))),"",INDEX('Policy Characteristics'!A:A,MATCH($C22,'Policy Characteristics'!$C:$C,0)))</f>
        <v>Transportation</v>
      </c>
      <c r="B22" s="234" t="str">
        <f>IF(ISBLANK(INDEX('Policy Characteristics'!B:B,MATCH($C22,'Policy Characteristics'!$C:$C,0))),"",INDEX('Policy Characteristics'!B:B,MATCH($C22,'Policy Characteristics'!$C:$C,0)))</f>
        <v>Conventional Pollutant Standards</v>
      </c>
      <c r="C22" s="76" t="str">
        <f t="shared" si="0"/>
        <v>Percentage Reduction of Separately Regulated Pollutants</v>
      </c>
      <c r="D22" s="143" t="s">
        <v>39</v>
      </c>
      <c r="E22" s="143" t="s">
        <v>480</v>
      </c>
      <c r="F22" s="143" t="s">
        <v>1485</v>
      </c>
      <c r="G22" s="143" t="s">
        <v>669</v>
      </c>
      <c r="H22" s="80">
        <v>320</v>
      </c>
      <c r="I22" s="247" t="s">
        <v>43</v>
      </c>
      <c r="J22" s="236" t="str">
        <f>IF(ISBLANK(INDEX('Policy Characteristics'!D:D,MATCH($C22,'Policy Characteristics'!$C:$C,0))),"",INDEX('Policy Characteristics'!D:D,MATCH($C22,'Policy Characteristics'!$C:$C,0)))</f>
        <v>Conventional Pollutant Standard</v>
      </c>
      <c r="K22" s="76" t="str">
        <f>IF(ISBLANK(INDEX('Policy Characteristics'!E:E,MATCH($C22,'Policy Characteristics'!$C:$C,0))),"",INDEX('Policy Characteristics'!E:E,MATCH($C22,'Policy Characteristics'!$C:$C,0)))</f>
        <v>trans reduce regulated pollutants</v>
      </c>
      <c r="L22" s="239">
        <f>IF(ISBLANK(INDEX('Policy Characteristics'!F:F,MATCH($C22,'Policy Characteristics'!$C:$C,0))),"",INDEX('Policy Characteristics'!F:F,MATCH($C22,'Policy Characteristics'!$C:$C,0)))</f>
        <v>0</v>
      </c>
      <c r="M22" s="239">
        <f>IF(ISBLANK(INDEX('Policy Characteristics'!G:G,MATCH($C22,'Policy Characteristics'!$C:$C,0))),"",INDEX('Policy Characteristics'!G:G,MATCH($C22,'Policy Characteristics'!$C:$C,0)))</f>
        <v>1</v>
      </c>
      <c r="N22" s="239">
        <f>IF(ISBLANK(INDEX('Policy Characteristics'!H:H,MATCH($C22,'Policy Characteristics'!$C:$C,0))),"",INDEX('Policy Characteristics'!H:H,MATCH($C22,'Policy Characteristics'!$C:$C,0)))</f>
        <v>0.02</v>
      </c>
      <c r="O22" s="76" t="str">
        <f>IF(ISBLANK(INDEX('Policy Characteristics'!I:I,MATCH($C22,'Policy Characteristics'!$C:$C,0))),"",INDEX('Policy Characteristics'!I:I,MATCH($C22,'Policy Characteristics'!$C:$C,0)))</f>
        <v>% reduction in emissions</v>
      </c>
      <c r="P22" s="76"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76" t="str">
        <f>IF(ISBLANK(INDEX('Policy Characteristics'!K:K,MATCH($C22,'Policy Characteristics'!$C:$C,0))),"",INDEX('Policy Characteristics'!K:K,MATCH($C22,'Policy Characteristics'!$C:$C,0)))</f>
        <v>transportation-sector-main.html#conv-pol-stds</v>
      </c>
      <c r="R22" s="76" t="str">
        <f>IF(ISBLANK(INDEX('Policy Characteristics'!L:L,MATCH($C22,'Policy Characteristics'!$C:$C,0))),"",INDEX('Policy Characteristics'!L:L,MATCH($C22,'Policy Characteristics'!$C:$C,0)))</f>
        <v>conventional-pollutant-standards.html</v>
      </c>
    </row>
    <row r="23" spans="1:18" s="143" customFormat="1" x14ac:dyDescent="0.25">
      <c r="A23" s="76" t="str">
        <f>IF(ISBLANK(INDEX('Policy Characteristics'!A:A,MATCH($C23,'Policy Characteristics'!$C:$C,0))),"",INDEX('Policy Characteristics'!A:A,MATCH($C23,'Policy Characteristics'!$C:$C,0)))</f>
        <v>Transportation</v>
      </c>
      <c r="B23" s="234" t="str">
        <f>IF(ISBLANK(INDEX('Policy Characteristics'!B:B,MATCH($C23,'Policy Characteristics'!$C:$C,0))),"",INDEX('Policy Characteristics'!B:B,MATCH($C23,'Policy Characteristics'!$C:$C,0)))</f>
        <v>Conventional Pollutant Standards</v>
      </c>
      <c r="C23" s="76" t="str">
        <f t="shared" si="0"/>
        <v>Percentage Reduction of Separately Regulated Pollutants</v>
      </c>
      <c r="D23" s="143" t="s">
        <v>39</v>
      </c>
      <c r="E23" s="143" t="s">
        <v>474</v>
      </c>
      <c r="F23" s="143" t="s">
        <v>1485</v>
      </c>
      <c r="G23" s="143" t="s">
        <v>474</v>
      </c>
      <c r="H23" s="80">
        <v>321</v>
      </c>
      <c r="I23" s="235" t="s">
        <v>44</v>
      </c>
      <c r="J23" s="236" t="str">
        <f>IF(ISBLANK(INDEX('Policy Characteristics'!D:D,MATCH($C23,'Policy Characteristics'!$C:$C,0))),"",INDEX('Policy Characteristics'!D:D,MATCH($C23,'Policy Characteristics'!$C:$C,0)))</f>
        <v>Conventional Pollutant Standard</v>
      </c>
      <c r="K23" s="76" t="str">
        <f>IF(ISBLANK(INDEX('Policy Characteristics'!E:E,MATCH($C23,'Policy Characteristics'!$C:$C,0))),"",INDEX('Policy Characteristics'!E:E,MATCH($C23,'Policy Characteristics'!$C:$C,0)))</f>
        <v>trans reduce regulated pollutants</v>
      </c>
      <c r="L23" s="239">
        <f>IF(ISBLANK(INDEX('Policy Characteristics'!F:F,MATCH($C23,'Policy Characteristics'!$C:$C,0))),"",INDEX('Policy Characteristics'!F:F,MATCH($C23,'Policy Characteristics'!$C:$C,0)))</f>
        <v>0</v>
      </c>
      <c r="M23" s="239">
        <f>IF(ISBLANK(INDEX('Policy Characteristics'!G:G,MATCH($C23,'Policy Characteristics'!$C:$C,0))),"",INDEX('Policy Characteristics'!G:G,MATCH($C23,'Policy Characteristics'!$C:$C,0)))</f>
        <v>1</v>
      </c>
      <c r="N23" s="239">
        <f>IF(ISBLANK(INDEX('Policy Characteristics'!H:H,MATCH($C23,'Policy Characteristics'!$C:$C,0))),"",INDEX('Policy Characteristics'!H:H,MATCH($C23,'Policy Characteristics'!$C:$C,0)))</f>
        <v>0.02</v>
      </c>
      <c r="O23" s="76" t="str">
        <f>IF(ISBLANK(INDEX('Policy Characteristics'!I:I,MATCH($C23,'Policy Characteristics'!$C:$C,0))),"",INDEX('Policy Characteristics'!I:I,MATCH($C23,'Policy Characteristics'!$C:$C,0)))</f>
        <v>% reduction in emissions</v>
      </c>
      <c r="P23" s="76"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76" t="str">
        <f>IF(ISBLANK(INDEX('Policy Characteristics'!K:K,MATCH($C23,'Policy Characteristics'!$C:$C,0))),"",INDEX('Policy Characteristics'!K:K,MATCH($C23,'Policy Characteristics'!$C:$C,0)))</f>
        <v>transportation-sector-main.html#conv-pol-stds</v>
      </c>
      <c r="R23" s="76" t="str">
        <f>IF(ISBLANK(INDEX('Policy Characteristics'!L:L,MATCH($C23,'Policy Characteristics'!$C:$C,0))),"",INDEX('Policy Characteristics'!L:L,MATCH($C23,'Policy Characteristics'!$C:$C,0)))</f>
        <v>conventional-pollutant-standards.html</v>
      </c>
    </row>
    <row r="24" spans="1:18" s="143" customFormat="1" x14ac:dyDescent="0.25">
      <c r="A24" s="76" t="str">
        <f>IF(ISBLANK(INDEX('Policy Characteristics'!A:A,MATCH($C24,'Policy Characteristics'!$C:$C,0))),"",INDEX('Policy Characteristics'!A:A,MATCH($C24,'Policy Characteristics'!$C:$C,0)))</f>
        <v>Transportation</v>
      </c>
      <c r="B24" s="234" t="str">
        <f>IF(ISBLANK(INDEX('Policy Characteristics'!B:B,MATCH($C24,'Policy Characteristics'!$C:$C,0))),"",INDEX('Policy Characteristics'!B:B,MATCH($C24,'Policy Characteristics'!$C:$C,0)))</f>
        <v>Conventional Pollutant Standards</v>
      </c>
      <c r="C24" s="76" t="str">
        <f t="shared" si="0"/>
        <v>Percentage Reduction of Separately Regulated Pollutants</v>
      </c>
      <c r="D24" s="143" t="s">
        <v>39</v>
      </c>
      <c r="E24" s="143" t="s">
        <v>481</v>
      </c>
      <c r="F24" s="143" t="s">
        <v>1485</v>
      </c>
      <c r="G24" s="143" t="s">
        <v>481</v>
      </c>
      <c r="H24" s="80">
        <v>322</v>
      </c>
      <c r="I24" s="247" t="s">
        <v>43</v>
      </c>
      <c r="J24" s="236" t="str">
        <f>IF(ISBLANK(INDEX('Policy Characteristics'!D:D,MATCH($C24,'Policy Characteristics'!$C:$C,0))),"",INDEX('Policy Characteristics'!D:D,MATCH($C24,'Policy Characteristics'!$C:$C,0)))</f>
        <v>Conventional Pollutant Standard</v>
      </c>
      <c r="K24" s="76" t="str">
        <f>IF(ISBLANK(INDEX('Policy Characteristics'!E:E,MATCH($C24,'Policy Characteristics'!$C:$C,0))),"",INDEX('Policy Characteristics'!E:E,MATCH($C24,'Policy Characteristics'!$C:$C,0)))</f>
        <v>trans reduce regulated pollutants</v>
      </c>
      <c r="L24" s="239">
        <f>IF(ISBLANK(INDEX('Policy Characteristics'!F:F,MATCH($C24,'Policy Characteristics'!$C:$C,0))),"",INDEX('Policy Characteristics'!F:F,MATCH($C24,'Policy Characteristics'!$C:$C,0)))</f>
        <v>0</v>
      </c>
      <c r="M24" s="239">
        <f>IF(ISBLANK(INDEX('Policy Characteristics'!G:G,MATCH($C24,'Policy Characteristics'!$C:$C,0))),"",INDEX('Policy Characteristics'!G:G,MATCH($C24,'Policy Characteristics'!$C:$C,0)))</f>
        <v>1</v>
      </c>
      <c r="N24" s="239">
        <f>IF(ISBLANK(INDEX('Policy Characteristics'!H:H,MATCH($C24,'Policy Characteristics'!$C:$C,0))),"",INDEX('Policy Characteristics'!H:H,MATCH($C24,'Policy Characteristics'!$C:$C,0)))</f>
        <v>0.02</v>
      </c>
      <c r="O24" s="76" t="str">
        <f>IF(ISBLANK(INDEX('Policy Characteristics'!I:I,MATCH($C24,'Policy Characteristics'!$C:$C,0))),"",INDEX('Policy Characteristics'!I:I,MATCH($C24,'Policy Characteristics'!$C:$C,0)))</f>
        <v>% reduction in emissions</v>
      </c>
      <c r="P24" s="76"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76" t="str">
        <f>IF(ISBLANK(INDEX('Policy Characteristics'!K:K,MATCH($C24,'Policy Characteristics'!$C:$C,0))),"",INDEX('Policy Characteristics'!K:K,MATCH($C24,'Policy Characteristics'!$C:$C,0)))</f>
        <v>transportation-sector-main.html#conv-pol-stds</v>
      </c>
      <c r="R24" s="76" t="str">
        <f>IF(ISBLANK(INDEX('Policy Characteristics'!L:L,MATCH($C24,'Policy Characteristics'!$C:$C,0))),"",INDEX('Policy Characteristics'!L:L,MATCH($C24,'Policy Characteristics'!$C:$C,0)))</f>
        <v>conventional-pollutant-standards.html</v>
      </c>
    </row>
    <row r="25" spans="1:18" s="143" customFormat="1" x14ac:dyDescent="0.25">
      <c r="A25" s="76" t="str">
        <f>IF(ISBLANK(INDEX('Policy Characteristics'!A:A,MATCH($C25,'Policy Characteristics'!$C:$C,0))),"",INDEX('Policy Characteristics'!A:A,MATCH($C25,'Policy Characteristics'!$C:$C,0)))</f>
        <v>Transportation</v>
      </c>
      <c r="B25" s="234" t="str">
        <f>IF(ISBLANK(INDEX('Policy Characteristics'!B:B,MATCH($C25,'Policy Characteristics'!$C:$C,0))),"",INDEX('Policy Characteristics'!B:B,MATCH($C25,'Policy Characteristics'!$C:$C,0)))</f>
        <v>Conventional Pollutant Standards</v>
      </c>
      <c r="C25" s="76" t="str">
        <f t="shared" si="0"/>
        <v>Percentage Reduction of Separately Regulated Pollutants</v>
      </c>
      <c r="D25" s="143" t="s">
        <v>39</v>
      </c>
      <c r="E25" s="143" t="s">
        <v>482</v>
      </c>
      <c r="F25" s="143" t="s">
        <v>1485</v>
      </c>
      <c r="G25" s="143" t="s">
        <v>482</v>
      </c>
      <c r="H25" s="80">
        <v>323</v>
      </c>
      <c r="I25" s="235" t="s">
        <v>44</v>
      </c>
      <c r="J25" s="236" t="str">
        <f>IF(ISBLANK(INDEX('Policy Characteristics'!D:D,MATCH($C25,'Policy Characteristics'!$C:$C,0))),"",INDEX('Policy Characteristics'!D:D,MATCH($C25,'Policy Characteristics'!$C:$C,0)))</f>
        <v>Conventional Pollutant Standard</v>
      </c>
      <c r="K25" s="76" t="str">
        <f>IF(ISBLANK(INDEX('Policy Characteristics'!E:E,MATCH($C25,'Policy Characteristics'!$C:$C,0))),"",INDEX('Policy Characteristics'!E:E,MATCH($C25,'Policy Characteristics'!$C:$C,0)))</f>
        <v>trans reduce regulated pollutants</v>
      </c>
      <c r="L25" s="239">
        <f>IF(ISBLANK(INDEX('Policy Characteristics'!F:F,MATCH($C25,'Policy Characteristics'!$C:$C,0))),"",INDEX('Policy Characteristics'!F:F,MATCH($C25,'Policy Characteristics'!$C:$C,0)))</f>
        <v>0</v>
      </c>
      <c r="M25" s="239">
        <f>IF(ISBLANK(INDEX('Policy Characteristics'!G:G,MATCH($C25,'Policy Characteristics'!$C:$C,0))),"",INDEX('Policy Characteristics'!G:G,MATCH($C25,'Policy Characteristics'!$C:$C,0)))</f>
        <v>1</v>
      </c>
      <c r="N25" s="239">
        <f>IF(ISBLANK(INDEX('Policy Characteristics'!H:H,MATCH($C25,'Policy Characteristics'!$C:$C,0))),"",INDEX('Policy Characteristics'!H:H,MATCH($C25,'Policy Characteristics'!$C:$C,0)))</f>
        <v>0.02</v>
      </c>
      <c r="O25" s="76" t="str">
        <f>IF(ISBLANK(INDEX('Policy Characteristics'!I:I,MATCH($C25,'Policy Characteristics'!$C:$C,0))),"",INDEX('Policy Characteristics'!I:I,MATCH($C25,'Policy Characteristics'!$C:$C,0)))</f>
        <v>% reduction in emissions</v>
      </c>
      <c r="P25" s="76"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76" t="str">
        <f>IF(ISBLANK(INDEX('Policy Characteristics'!K:K,MATCH($C25,'Policy Characteristics'!$C:$C,0))),"",INDEX('Policy Characteristics'!K:K,MATCH($C25,'Policy Characteristics'!$C:$C,0)))</f>
        <v>transportation-sector-main.html#conv-pol-stds</v>
      </c>
      <c r="R25" s="76" t="str">
        <f>IF(ISBLANK(INDEX('Policy Characteristics'!L:L,MATCH($C25,'Policy Characteristics'!$C:$C,0))),"",INDEX('Policy Characteristics'!L:L,MATCH($C25,'Policy Characteristics'!$C:$C,0)))</f>
        <v>conventional-pollutant-standards.html</v>
      </c>
    </row>
    <row r="26" spans="1:18" s="143" customFormat="1" x14ac:dyDescent="0.25">
      <c r="A26" s="76" t="str">
        <f>IF(ISBLANK(INDEX('Policy Characteristics'!A:A,MATCH($C26,'Policy Characteristics'!$C:$C,0))),"",INDEX('Policy Characteristics'!A:A,MATCH($C26,'Policy Characteristics'!$C:$C,0)))</f>
        <v>Transportation</v>
      </c>
      <c r="B26" s="234" t="str">
        <f>IF(ISBLANK(INDEX('Policy Characteristics'!B:B,MATCH($C26,'Policy Characteristics'!$C:$C,0))),"",INDEX('Policy Characteristics'!B:B,MATCH($C26,'Policy Characteristics'!$C:$C,0)))</f>
        <v>Conventional Pollutant Standards</v>
      </c>
      <c r="C26" s="76" t="str">
        <f t="shared" si="0"/>
        <v>Percentage Reduction of Separately Regulated Pollutants</v>
      </c>
      <c r="D26" s="143" t="s">
        <v>39</v>
      </c>
      <c r="E26" s="143" t="s">
        <v>483</v>
      </c>
      <c r="F26" s="143" t="s">
        <v>1485</v>
      </c>
      <c r="G26" s="143" t="s">
        <v>561</v>
      </c>
      <c r="H26" s="80">
        <v>324</v>
      </c>
      <c r="I26" s="235" t="s">
        <v>44</v>
      </c>
      <c r="J26" s="236" t="str">
        <f>IF(ISBLANK(INDEX('Policy Characteristics'!D:D,MATCH($C26,'Policy Characteristics'!$C:$C,0))),"",INDEX('Policy Characteristics'!D:D,MATCH($C26,'Policy Characteristics'!$C:$C,0)))</f>
        <v>Conventional Pollutant Standard</v>
      </c>
      <c r="K26" s="76" t="str">
        <f>IF(ISBLANK(INDEX('Policy Characteristics'!E:E,MATCH($C26,'Policy Characteristics'!$C:$C,0))),"",INDEX('Policy Characteristics'!E:E,MATCH($C26,'Policy Characteristics'!$C:$C,0)))</f>
        <v>trans reduce regulated pollutants</v>
      </c>
      <c r="L26" s="239">
        <f>IF(ISBLANK(INDEX('Policy Characteristics'!F:F,MATCH($C26,'Policy Characteristics'!$C:$C,0))),"",INDEX('Policy Characteristics'!F:F,MATCH($C26,'Policy Characteristics'!$C:$C,0)))</f>
        <v>0</v>
      </c>
      <c r="M26" s="239">
        <f>IF(ISBLANK(INDEX('Policy Characteristics'!G:G,MATCH($C26,'Policy Characteristics'!$C:$C,0))),"",INDEX('Policy Characteristics'!G:G,MATCH($C26,'Policy Characteristics'!$C:$C,0)))</f>
        <v>1</v>
      </c>
      <c r="N26" s="239">
        <f>IF(ISBLANK(INDEX('Policy Characteristics'!H:H,MATCH($C26,'Policy Characteristics'!$C:$C,0))),"",INDEX('Policy Characteristics'!H:H,MATCH($C26,'Policy Characteristics'!$C:$C,0)))</f>
        <v>0.02</v>
      </c>
      <c r="O26" s="76" t="str">
        <f>IF(ISBLANK(INDEX('Policy Characteristics'!I:I,MATCH($C26,'Policy Characteristics'!$C:$C,0))),"",INDEX('Policy Characteristics'!I:I,MATCH($C26,'Policy Characteristics'!$C:$C,0)))</f>
        <v>% reduction in emissions</v>
      </c>
      <c r="P26" s="76"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76" t="str">
        <f>IF(ISBLANK(INDEX('Policy Characteristics'!K:K,MATCH($C26,'Policy Characteristics'!$C:$C,0))),"",INDEX('Policy Characteristics'!K:K,MATCH($C26,'Policy Characteristics'!$C:$C,0)))</f>
        <v>transportation-sector-main.html#conv-pol-stds</v>
      </c>
      <c r="R26" s="76" t="str">
        <f>IF(ISBLANK(INDEX('Policy Characteristics'!L:L,MATCH($C26,'Policy Characteristics'!$C:$C,0))),"",INDEX('Policy Characteristics'!L:L,MATCH($C26,'Policy Characteristics'!$C:$C,0)))</f>
        <v>conventional-pollutant-standards.html</v>
      </c>
    </row>
    <row r="27" spans="1:18" s="143" customFormat="1" x14ac:dyDescent="0.25">
      <c r="A27" s="76" t="str">
        <f>IF(ISBLANK(INDEX('Policy Characteristics'!A:A,MATCH($C27,'Policy Characteristics'!$C:$C,0))),"",INDEX('Policy Characteristics'!A:A,MATCH($C27,'Policy Characteristics'!$C:$C,0)))</f>
        <v>Transportation</v>
      </c>
      <c r="B27" s="234" t="str">
        <f>IF(ISBLANK(INDEX('Policy Characteristics'!B:B,MATCH($C27,'Policy Characteristics'!$C:$C,0))),"",INDEX('Policy Characteristics'!B:B,MATCH($C27,'Policy Characteristics'!$C:$C,0)))</f>
        <v>Conventional Pollutant Standards</v>
      </c>
      <c r="C27" s="76" t="str">
        <f t="shared" si="0"/>
        <v>Percentage Reduction of Separately Regulated Pollutants</v>
      </c>
      <c r="D27" s="143" t="s">
        <v>39</v>
      </c>
      <c r="E27" s="143" t="s">
        <v>484</v>
      </c>
      <c r="F27" s="143" t="s">
        <v>1485</v>
      </c>
      <c r="G27" s="143" t="s">
        <v>484</v>
      </c>
      <c r="H27" s="80">
        <v>325</v>
      </c>
      <c r="I27" s="235" t="s">
        <v>44</v>
      </c>
      <c r="J27" s="236" t="str">
        <f>IF(ISBLANK(INDEX('Policy Characteristics'!D:D,MATCH($C27,'Policy Characteristics'!$C:$C,0))),"",INDEX('Policy Characteristics'!D:D,MATCH($C27,'Policy Characteristics'!$C:$C,0)))</f>
        <v>Conventional Pollutant Standard</v>
      </c>
      <c r="K27" s="76" t="str">
        <f>IF(ISBLANK(INDEX('Policy Characteristics'!E:E,MATCH($C27,'Policy Characteristics'!$C:$C,0))),"",INDEX('Policy Characteristics'!E:E,MATCH($C27,'Policy Characteristics'!$C:$C,0)))</f>
        <v>trans reduce regulated pollutants</v>
      </c>
      <c r="L27" s="239">
        <f>IF(ISBLANK(INDEX('Policy Characteristics'!F:F,MATCH($C27,'Policy Characteristics'!$C:$C,0))),"",INDEX('Policy Characteristics'!F:F,MATCH($C27,'Policy Characteristics'!$C:$C,0)))</f>
        <v>0</v>
      </c>
      <c r="M27" s="239">
        <f>IF(ISBLANK(INDEX('Policy Characteristics'!G:G,MATCH($C27,'Policy Characteristics'!$C:$C,0))),"",INDEX('Policy Characteristics'!G:G,MATCH($C27,'Policy Characteristics'!$C:$C,0)))</f>
        <v>1</v>
      </c>
      <c r="N27" s="239">
        <f>IF(ISBLANK(INDEX('Policy Characteristics'!H:H,MATCH($C27,'Policy Characteristics'!$C:$C,0))),"",INDEX('Policy Characteristics'!H:H,MATCH($C27,'Policy Characteristics'!$C:$C,0)))</f>
        <v>0.02</v>
      </c>
      <c r="O27" s="76" t="str">
        <f>IF(ISBLANK(INDEX('Policy Characteristics'!I:I,MATCH($C27,'Policy Characteristics'!$C:$C,0))),"",INDEX('Policy Characteristics'!I:I,MATCH($C27,'Policy Characteristics'!$C:$C,0)))</f>
        <v>% reduction in emissions</v>
      </c>
      <c r="P27" s="76"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76" t="str">
        <f>IF(ISBLANK(INDEX('Policy Characteristics'!K:K,MATCH($C27,'Policy Characteristics'!$C:$C,0))),"",INDEX('Policy Characteristics'!K:K,MATCH($C27,'Policy Characteristics'!$C:$C,0)))</f>
        <v>transportation-sector-main.html#conv-pol-stds</v>
      </c>
      <c r="R27" s="76" t="str">
        <f>IF(ISBLANK(INDEX('Policy Characteristics'!L:L,MATCH($C27,'Policy Characteristics'!$C:$C,0))),"",INDEX('Policy Characteristics'!L:L,MATCH($C27,'Policy Characteristics'!$C:$C,0)))</f>
        <v>conventional-pollutant-standards.html</v>
      </c>
    </row>
    <row r="28" spans="1:18" s="143" customFormat="1" x14ac:dyDescent="0.25">
      <c r="A28" s="76" t="str">
        <f>IF(ISBLANK(INDEX('Policy Characteristics'!A:A,MATCH($C28,'Policy Characteristics'!$C:$C,0))),"",INDEX('Policy Characteristics'!A:A,MATCH($C28,'Policy Characteristics'!$C:$C,0)))</f>
        <v>Transportation</v>
      </c>
      <c r="B28" s="234" t="str">
        <f>IF(ISBLANK(INDEX('Policy Characteristics'!B:B,MATCH($C28,'Policy Characteristics'!$C:$C,0))),"",INDEX('Policy Characteristics'!B:B,MATCH($C28,'Policy Characteristics'!$C:$C,0)))</f>
        <v>Conventional Pollutant Standards</v>
      </c>
      <c r="C28" s="76" t="str">
        <f t="shared" si="0"/>
        <v>Percentage Reduction of Separately Regulated Pollutants</v>
      </c>
      <c r="D28" s="143" t="s">
        <v>39</v>
      </c>
      <c r="E28" s="143" t="s">
        <v>485</v>
      </c>
      <c r="F28" s="143" t="s">
        <v>1485</v>
      </c>
      <c r="G28" s="143" t="s">
        <v>485</v>
      </c>
      <c r="H28" s="80">
        <v>326</v>
      </c>
      <c r="I28" s="235" t="s">
        <v>44</v>
      </c>
      <c r="J28" s="236" t="str">
        <f>IF(ISBLANK(INDEX('Policy Characteristics'!D:D,MATCH($C28,'Policy Characteristics'!$C:$C,0))),"",INDEX('Policy Characteristics'!D:D,MATCH($C28,'Policy Characteristics'!$C:$C,0)))</f>
        <v>Conventional Pollutant Standard</v>
      </c>
      <c r="K28" s="76" t="str">
        <f>IF(ISBLANK(INDEX('Policy Characteristics'!E:E,MATCH($C28,'Policy Characteristics'!$C:$C,0))),"",INDEX('Policy Characteristics'!E:E,MATCH($C28,'Policy Characteristics'!$C:$C,0)))</f>
        <v>trans reduce regulated pollutants</v>
      </c>
      <c r="L28" s="239">
        <f>IF(ISBLANK(INDEX('Policy Characteristics'!F:F,MATCH($C28,'Policy Characteristics'!$C:$C,0))),"",INDEX('Policy Characteristics'!F:F,MATCH($C28,'Policy Characteristics'!$C:$C,0)))</f>
        <v>0</v>
      </c>
      <c r="M28" s="239">
        <f>IF(ISBLANK(INDEX('Policy Characteristics'!G:G,MATCH($C28,'Policy Characteristics'!$C:$C,0))),"",INDEX('Policy Characteristics'!G:G,MATCH($C28,'Policy Characteristics'!$C:$C,0)))</f>
        <v>1</v>
      </c>
      <c r="N28" s="239">
        <f>IF(ISBLANK(INDEX('Policy Characteristics'!H:H,MATCH($C28,'Policy Characteristics'!$C:$C,0))),"",INDEX('Policy Characteristics'!H:H,MATCH($C28,'Policy Characteristics'!$C:$C,0)))</f>
        <v>0.02</v>
      </c>
      <c r="O28" s="76" t="str">
        <f>IF(ISBLANK(INDEX('Policy Characteristics'!I:I,MATCH($C28,'Policy Characteristics'!$C:$C,0))),"",INDEX('Policy Characteristics'!I:I,MATCH($C28,'Policy Characteristics'!$C:$C,0)))</f>
        <v>% reduction in emissions</v>
      </c>
      <c r="P28" s="76"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76" t="str">
        <f>IF(ISBLANK(INDEX('Policy Characteristics'!K:K,MATCH($C28,'Policy Characteristics'!$C:$C,0))),"",INDEX('Policy Characteristics'!K:K,MATCH($C28,'Policy Characteristics'!$C:$C,0)))</f>
        <v>transportation-sector-main.html#conv-pol-stds</v>
      </c>
      <c r="R28" s="76" t="str">
        <f>IF(ISBLANK(INDEX('Policy Characteristics'!L:L,MATCH($C28,'Policy Characteristics'!$C:$C,0))),"",INDEX('Policy Characteristics'!L:L,MATCH($C28,'Policy Characteristics'!$C:$C,0)))</f>
        <v>conventional-pollutant-standards.html</v>
      </c>
    </row>
    <row r="29" spans="1:18" s="143" customFormat="1" x14ac:dyDescent="0.25">
      <c r="A29" s="76" t="str">
        <f>IF(ISBLANK(INDEX('Policy Characteristics'!A:A,MATCH($C29,'Policy Characteristics'!$C:$C,0))),"",INDEX('Policy Characteristics'!A:A,MATCH($C29,'Policy Characteristics'!$C:$C,0)))</f>
        <v>Transportation</v>
      </c>
      <c r="B29" s="234" t="str">
        <f>IF(ISBLANK(INDEX('Policy Characteristics'!B:B,MATCH($C29,'Policy Characteristics'!$C:$C,0))),"",INDEX('Policy Characteristics'!B:B,MATCH($C29,'Policy Characteristics'!$C:$C,0)))</f>
        <v>Conventional Pollutant Standards</v>
      </c>
      <c r="C29" s="76" t="str">
        <f t="shared" si="0"/>
        <v>Percentage Reduction of Separately Regulated Pollutants</v>
      </c>
      <c r="D29" s="143" t="s">
        <v>39</v>
      </c>
      <c r="E29" s="143" t="s">
        <v>486</v>
      </c>
      <c r="F29" s="143" t="s">
        <v>1485</v>
      </c>
      <c r="G29" s="143" t="s">
        <v>486</v>
      </c>
      <c r="H29" s="80">
        <v>327</v>
      </c>
      <c r="I29" s="235" t="s">
        <v>44</v>
      </c>
      <c r="J29" s="236" t="str">
        <f>IF(ISBLANK(INDEX('Policy Characteristics'!D:D,MATCH($C29,'Policy Characteristics'!$C:$C,0))),"",INDEX('Policy Characteristics'!D:D,MATCH($C29,'Policy Characteristics'!$C:$C,0)))</f>
        <v>Conventional Pollutant Standard</v>
      </c>
      <c r="K29" s="76" t="str">
        <f>IF(ISBLANK(INDEX('Policy Characteristics'!E:E,MATCH($C29,'Policy Characteristics'!$C:$C,0))),"",INDEX('Policy Characteristics'!E:E,MATCH($C29,'Policy Characteristics'!$C:$C,0)))</f>
        <v>trans reduce regulated pollutants</v>
      </c>
      <c r="L29" s="239">
        <f>IF(ISBLANK(INDEX('Policy Characteristics'!F:F,MATCH($C29,'Policy Characteristics'!$C:$C,0))),"",INDEX('Policy Characteristics'!F:F,MATCH($C29,'Policy Characteristics'!$C:$C,0)))</f>
        <v>0</v>
      </c>
      <c r="M29" s="239">
        <f>IF(ISBLANK(INDEX('Policy Characteristics'!G:G,MATCH($C29,'Policy Characteristics'!$C:$C,0))),"",INDEX('Policy Characteristics'!G:G,MATCH($C29,'Policy Characteristics'!$C:$C,0)))</f>
        <v>1</v>
      </c>
      <c r="N29" s="239">
        <f>IF(ISBLANK(INDEX('Policy Characteristics'!H:H,MATCH($C29,'Policy Characteristics'!$C:$C,0))),"",INDEX('Policy Characteristics'!H:H,MATCH($C29,'Policy Characteristics'!$C:$C,0)))</f>
        <v>0.02</v>
      </c>
      <c r="O29" s="76" t="str">
        <f>IF(ISBLANK(INDEX('Policy Characteristics'!I:I,MATCH($C29,'Policy Characteristics'!$C:$C,0))),"",INDEX('Policy Characteristics'!I:I,MATCH($C29,'Policy Characteristics'!$C:$C,0)))</f>
        <v>% reduction in emissions</v>
      </c>
      <c r="P29" s="76"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76" t="str">
        <f>IF(ISBLANK(INDEX('Policy Characteristics'!K:K,MATCH($C29,'Policy Characteristics'!$C:$C,0))),"",INDEX('Policy Characteristics'!K:K,MATCH($C29,'Policy Characteristics'!$C:$C,0)))</f>
        <v>transportation-sector-main.html#conv-pol-stds</v>
      </c>
      <c r="R29" s="76" t="str">
        <f>IF(ISBLANK(INDEX('Policy Characteristics'!L:L,MATCH($C29,'Policy Characteristics'!$C:$C,0))),"",INDEX('Policy Characteristics'!L:L,MATCH($C29,'Policy Characteristics'!$C:$C,0)))</f>
        <v>conventional-pollutant-standards.html</v>
      </c>
    </row>
    <row r="30" spans="1:18" s="143" customFormat="1" x14ac:dyDescent="0.25">
      <c r="A30" s="76" t="str">
        <f>IF(ISBLANK(INDEX('Policy Characteristics'!A:A,MATCH($C30,'Policy Characteristics'!$C:$C,0))),"",INDEX('Policy Characteristics'!A:A,MATCH($C30,'Policy Characteristics'!$C:$C,0)))</f>
        <v>Transportation</v>
      </c>
      <c r="B30" s="234" t="str">
        <f>IF(ISBLANK(INDEX('Policy Characteristics'!B:B,MATCH($C30,'Policy Characteristics'!$C:$C,0))),"",INDEX('Policy Characteristics'!B:B,MATCH($C30,'Policy Characteristics'!$C:$C,0)))</f>
        <v>Conventional Pollutant Standards</v>
      </c>
      <c r="C30" s="76" t="str">
        <f t="shared" si="0"/>
        <v>Percentage Reduction of Separately Regulated Pollutants</v>
      </c>
      <c r="D30" s="143" t="s">
        <v>39</v>
      </c>
      <c r="E30" s="143" t="s">
        <v>487</v>
      </c>
      <c r="F30" s="143" t="s">
        <v>1485</v>
      </c>
      <c r="G30" s="143" t="s">
        <v>487</v>
      </c>
      <c r="H30" s="80">
        <v>328</v>
      </c>
      <c r="I30" s="235" t="s">
        <v>44</v>
      </c>
      <c r="J30" s="236" t="str">
        <f>IF(ISBLANK(INDEX('Policy Characteristics'!D:D,MATCH($C30,'Policy Characteristics'!$C:$C,0))),"",INDEX('Policy Characteristics'!D:D,MATCH($C30,'Policy Characteristics'!$C:$C,0)))</f>
        <v>Conventional Pollutant Standard</v>
      </c>
      <c r="K30" s="76" t="str">
        <f>IF(ISBLANK(INDEX('Policy Characteristics'!E:E,MATCH($C30,'Policy Characteristics'!$C:$C,0))),"",INDEX('Policy Characteristics'!E:E,MATCH($C30,'Policy Characteristics'!$C:$C,0)))</f>
        <v>trans reduce regulated pollutants</v>
      </c>
      <c r="L30" s="239">
        <f>IF(ISBLANK(INDEX('Policy Characteristics'!F:F,MATCH($C30,'Policy Characteristics'!$C:$C,0))),"",INDEX('Policy Characteristics'!F:F,MATCH($C30,'Policy Characteristics'!$C:$C,0)))</f>
        <v>0</v>
      </c>
      <c r="M30" s="239">
        <f>IF(ISBLANK(INDEX('Policy Characteristics'!G:G,MATCH($C30,'Policy Characteristics'!$C:$C,0))),"",INDEX('Policy Characteristics'!G:G,MATCH($C30,'Policy Characteristics'!$C:$C,0)))</f>
        <v>1</v>
      </c>
      <c r="N30" s="239">
        <f>IF(ISBLANK(INDEX('Policy Characteristics'!H:H,MATCH($C30,'Policy Characteristics'!$C:$C,0))),"",INDEX('Policy Characteristics'!H:H,MATCH($C30,'Policy Characteristics'!$C:$C,0)))</f>
        <v>0.02</v>
      </c>
      <c r="O30" s="76" t="str">
        <f>IF(ISBLANK(INDEX('Policy Characteristics'!I:I,MATCH($C30,'Policy Characteristics'!$C:$C,0))),"",INDEX('Policy Characteristics'!I:I,MATCH($C30,'Policy Characteristics'!$C:$C,0)))</f>
        <v>% reduction in emissions</v>
      </c>
      <c r="P30" s="76"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76" t="str">
        <f>IF(ISBLANK(INDEX('Policy Characteristics'!K:K,MATCH($C30,'Policy Characteristics'!$C:$C,0))),"",INDEX('Policy Characteristics'!K:K,MATCH($C30,'Policy Characteristics'!$C:$C,0)))</f>
        <v>transportation-sector-main.html#conv-pol-stds</v>
      </c>
      <c r="R30" s="76" t="str">
        <f>IF(ISBLANK(INDEX('Policy Characteristics'!L:L,MATCH($C30,'Policy Characteristics'!$C:$C,0))),"",INDEX('Policy Characteristics'!L:L,MATCH($C30,'Policy Characteristics'!$C:$C,0)))</f>
        <v>conventional-pollutant-standards.html</v>
      </c>
    </row>
    <row r="31" spans="1:18" s="143" customFormat="1" x14ac:dyDescent="0.25">
      <c r="A31" s="76" t="str">
        <f>IF(ISBLANK(INDEX('Policy Characteristics'!A:A,MATCH($C31,'Policy Characteristics'!$C:$C,0))),"",INDEX('Policy Characteristics'!A:A,MATCH($C31,'Policy Characteristics'!$C:$C,0)))</f>
        <v>Transportation</v>
      </c>
      <c r="B31" s="234" t="str">
        <f>IF(ISBLANK(INDEX('Policy Characteristics'!B:B,MATCH($C31,'Policy Characteristics'!$C:$C,0))),"",INDEX('Policy Characteristics'!B:B,MATCH($C31,'Policy Characteristics'!$C:$C,0)))</f>
        <v>Conventional Pollutant Standards</v>
      </c>
      <c r="C31" s="76" t="str">
        <f t="shared" si="0"/>
        <v>Percentage Reduction of Separately Regulated Pollutants</v>
      </c>
      <c r="D31" s="143" t="s">
        <v>39</v>
      </c>
      <c r="E31" s="143" t="s">
        <v>488</v>
      </c>
      <c r="F31" s="143" t="s">
        <v>1485</v>
      </c>
      <c r="G31" s="143" t="s">
        <v>488</v>
      </c>
      <c r="H31" s="80">
        <v>329</v>
      </c>
      <c r="I31" s="235" t="s">
        <v>44</v>
      </c>
      <c r="J31" s="236" t="str">
        <f>IF(ISBLANK(INDEX('Policy Characteristics'!D:D,MATCH($C31,'Policy Characteristics'!$C:$C,0))),"",INDEX('Policy Characteristics'!D:D,MATCH($C31,'Policy Characteristics'!$C:$C,0)))</f>
        <v>Conventional Pollutant Standard</v>
      </c>
      <c r="K31" s="76" t="str">
        <f>IF(ISBLANK(INDEX('Policy Characteristics'!E:E,MATCH($C31,'Policy Characteristics'!$C:$C,0))),"",INDEX('Policy Characteristics'!E:E,MATCH($C31,'Policy Characteristics'!$C:$C,0)))</f>
        <v>trans reduce regulated pollutants</v>
      </c>
      <c r="L31" s="239">
        <f>IF(ISBLANK(INDEX('Policy Characteristics'!F:F,MATCH($C31,'Policy Characteristics'!$C:$C,0))),"",INDEX('Policy Characteristics'!F:F,MATCH($C31,'Policy Characteristics'!$C:$C,0)))</f>
        <v>0</v>
      </c>
      <c r="M31" s="239">
        <f>IF(ISBLANK(INDEX('Policy Characteristics'!G:G,MATCH($C31,'Policy Characteristics'!$C:$C,0))),"",INDEX('Policy Characteristics'!G:G,MATCH($C31,'Policy Characteristics'!$C:$C,0)))</f>
        <v>1</v>
      </c>
      <c r="N31" s="239">
        <f>IF(ISBLANK(INDEX('Policy Characteristics'!H:H,MATCH($C31,'Policy Characteristics'!$C:$C,0))),"",INDEX('Policy Characteristics'!H:H,MATCH($C31,'Policy Characteristics'!$C:$C,0)))</f>
        <v>0.02</v>
      </c>
      <c r="O31" s="76" t="str">
        <f>IF(ISBLANK(INDEX('Policy Characteristics'!I:I,MATCH($C31,'Policy Characteristics'!$C:$C,0))),"",INDEX('Policy Characteristics'!I:I,MATCH($C31,'Policy Characteristics'!$C:$C,0)))</f>
        <v>% reduction in emissions</v>
      </c>
      <c r="P31" s="76"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76" t="str">
        <f>IF(ISBLANK(INDEX('Policy Characteristics'!K:K,MATCH($C31,'Policy Characteristics'!$C:$C,0))),"",INDEX('Policy Characteristics'!K:K,MATCH($C31,'Policy Characteristics'!$C:$C,0)))</f>
        <v>transportation-sector-main.html#conv-pol-stds</v>
      </c>
      <c r="R31" s="76" t="str">
        <f>IF(ISBLANK(INDEX('Policy Characteristics'!L:L,MATCH($C31,'Policy Characteristics'!$C:$C,0))),"",INDEX('Policy Characteristics'!L:L,MATCH($C31,'Policy Characteristics'!$C:$C,0)))</f>
        <v>conventional-pollutant-standards.html</v>
      </c>
    </row>
    <row r="32" spans="1:18" s="143" customFormat="1" x14ac:dyDescent="0.25">
      <c r="A32" s="76" t="str">
        <f>IF(ISBLANK(INDEX('Policy Characteristics'!A:A,MATCH($C32,'Policy Characteristics'!$C:$C,0))),"",INDEX('Policy Characteristics'!A:A,MATCH($C32,'Policy Characteristics'!$C:$C,0)))</f>
        <v>Transportation</v>
      </c>
      <c r="B32" s="234" t="str">
        <f>IF(ISBLANK(INDEX('Policy Characteristics'!B:B,MATCH($C32,'Policy Characteristics'!$C:$C,0))),"",INDEX('Policy Characteristics'!B:B,MATCH($C32,'Policy Characteristics'!$C:$C,0)))</f>
        <v>Conventional Pollutant Standards</v>
      </c>
      <c r="C32" s="76" t="str">
        <f t="shared" si="0"/>
        <v>Percentage Reduction of Separately Regulated Pollutants</v>
      </c>
      <c r="D32" s="143" t="s">
        <v>40</v>
      </c>
      <c r="E32" s="143" t="s">
        <v>480</v>
      </c>
      <c r="F32" s="143" t="s">
        <v>1486</v>
      </c>
      <c r="G32" s="143" t="s">
        <v>669</v>
      </c>
      <c r="H32" s="80">
        <v>330</v>
      </c>
      <c r="I32" s="247" t="s">
        <v>43</v>
      </c>
      <c r="J32" s="236" t="str">
        <f>IF(ISBLANK(INDEX('Policy Characteristics'!D:D,MATCH($C32,'Policy Characteristics'!$C:$C,0))),"",INDEX('Policy Characteristics'!D:D,MATCH($C32,'Policy Characteristics'!$C:$C,0)))</f>
        <v>Conventional Pollutant Standard</v>
      </c>
      <c r="K32" s="76" t="str">
        <f>IF(ISBLANK(INDEX('Policy Characteristics'!E:E,MATCH($C32,'Policy Characteristics'!$C:$C,0))),"",INDEX('Policy Characteristics'!E:E,MATCH($C32,'Policy Characteristics'!$C:$C,0)))</f>
        <v>trans reduce regulated pollutants</v>
      </c>
      <c r="L32" s="239">
        <f>IF(ISBLANK(INDEX('Policy Characteristics'!F:F,MATCH($C32,'Policy Characteristics'!$C:$C,0))),"",INDEX('Policy Characteristics'!F:F,MATCH($C32,'Policy Characteristics'!$C:$C,0)))</f>
        <v>0</v>
      </c>
      <c r="M32" s="239">
        <f>IF(ISBLANK(INDEX('Policy Characteristics'!G:G,MATCH($C32,'Policy Characteristics'!$C:$C,0))),"",INDEX('Policy Characteristics'!G:G,MATCH($C32,'Policy Characteristics'!$C:$C,0)))</f>
        <v>1</v>
      </c>
      <c r="N32" s="239">
        <f>IF(ISBLANK(INDEX('Policy Characteristics'!H:H,MATCH($C32,'Policy Characteristics'!$C:$C,0))),"",INDEX('Policy Characteristics'!H:H,MATCH($C32,'Policy Characteristics'!$C:$C,0)))</f>
        <v>0.02</v>
      </c>
      <c r="O32" s="76" t="str">
        <f>IF(ISBLANK(INDEX('Policy Characteristics'!I:I,MATCH($C32,'Policy Characteristics'!$C:$C,0))),"",INDEX('Policy Characteristics'!I:I,MATCH($C32,'Policy Characteristics'!$C:$C,0)))</f>
        <v>% reduction in emissions</v>
      </c>
      <c r="P32" s="76"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76" t="str">
        <f>IF(ISBLANK(INDEX('Policy Characteristics'!K:K,MATCH($C32,'Policy Characteristics'!$C:$C,0))),"",INDEX('Policy Characteristics'!K:K,MATCH($C32,'Policy Characteristics'!$C:$C,0)))</f>
        <v>transportation-sector-main.html#conv-pol-stds</v>
      </c>
      <c r="R32" s="76" t="str">
        <f>IF(ISBLANK(INDEX('Policy Characteristics'!L:L,MATCH($C32,'Policy Characteristics'!$C:$C,0))),"",INDEX('Policy Characteristics'!L:L,MATCH($C32,'Policy Characteristics'!$C:$C,0)))</f>
        <v>conventional-pollutant-standards.html</v>
      </c>
    </row>
    <row r="33" spans="1:18" s="143" customFormat="1" x14ac:dyDescent="0.25">
      <c r="A33" s="76" t="str">
        <f>IF(ISBLANK(INDEX('Policy Characteristics'!A:A,MATCH($C33,'Policy Characteristics'!$C:$C,0))),"",INDEX('Policy Characteristics'!A:A,MATCH($C33,'Policy Characteristics'!$C:$C,0)))</f>
        <v>Transportation</v>
      </c>
      <c r="B33" s="234" t="str">
        <f>IF(ISBLANK(INDEX('Policy Characteristics'!B:B,MATCH($C33,'Policy Characteristics'!$C:$C,0))),"",INDEX('Policy Characteristics'!B:B,MATCH($C33,'Policy Characteristics'!$C:$C,0)))</f>
        <v>Conventional Pollutant Standards</v>
      </c>
      <c r="C33" s="76" t="str">
        <f t="shared" si="0"/>
        <v>Percentage Reduction of Separately Regulated Pollutants</v>
      </c>
      <c r="D33" s="143" t="s">
        <v>40</v>
      </c>
      <c r="E33" s="143" t="s">
        <v>474</v>
      </c>
      <c r="F33" s="143" t="s">
        <v>1486</v>
      </c>
      <c r="G33" s="143" t="s">
        <v>474</v>
      </c>
      <c r="H33" s="80">
        <v>331</v>
      </c>
      <c r="I33" s="247" t="s">
        <v>43</v>
      </c>
      <c r="J33" s="236" t="str">
        <f>IF(ISBLANK(INDEX('Policy Characteristics'!D:D,MATCH($C33,'Policy Characteristics'!$C:$C,0))),"",INDEX('Policy Characteristics'!D:D,MATCH($C33,'Policy Characteristics'!$C:$C,0)))</f>
        <v>Conventional Pollutant Standard</v>
      </c>
      <c r="K33" s="76" t="str">
        <f>IF(ISBLANK(INDEX('Policy Characteristics'!E:E,MATCH($C33,'Policy Characteristics'!$C:$C,0))),"",INDEX('Policy Characteristics'!E:E,MATCH($C33,'Policy Characteristics'!$C:$C,0)))</f>
        <v>trans reduce regulated pollutants</v>
      </c>
      <c r="L33" s="239">
        <f>IF(ISBLANK(INDEX('Policy Characteristics'!F:F,MATCH($C33,'Policy Characteristics'!$C:$C,0))),"",INDEX('Policy Characteristics'!F:F,MATCH($C33,'Policy Characteristics'!$C:$C,0)))</f>
        <v>0</v>
      </c>
      <c r="M33" s="239">
        <f>IF(ISBLANK(INDEX('Policy Characteristics'!G:G,MATCH($C33,'Policy Characteristics'!$C:$C,0))),"",INDEX('Policy Characteristics'!G:G,MATCH($C33,'Policy Characteristics'!$C:$C,0)))</f>
        <v>1</v>
      </c>
      <c r="N33" s="239">
        <f>IF(ISBLANK(INDEX('Policy Characteristics'!H:H,MATCH($C33,'Policy Characteristics'!$C:$C,0))),"",INDEX('Policy Characteristics'!H:H,MATCH($C33,'Policy Characteristics'!$C:$C,0)))</f>
        <v>0.02</v>
      </c>
      <c r="O33" s="76" t="str">
        <f>IF(ISBLANK(INDEX('Policy Characteristics'!I:I,MATCH($C33,'Policy Characteristics'!$C:$C,0))),"",INDEX('Policy Characteristics'!I:I,MATCH($C33,'Policy Characteristics'!$C:$C,0)))</f>
        <v>% reduction in emissions</v>
      </c>
      <c r="P33" s="76"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76" t="str">
        <f>IF(ISBLANK(INDEX('Policy Characteristics'!K:K,MATCH($C33,'Policy Characteristics'!$C:$C,0))),"",INDEX('Policy Characteristics'!K:K,MATCH($C33,'Policy Characteristics'!$C:$C,0)))</f>
        <v>transportation-sector-main.html#conv-pol-stds</v>
      </c>
      <c r="R33" s="76" t="str">
        <f>IF(ISBLANK(INDEX('Policy Characteristics'!L:L,MATCH($C33,'Policy Characteristics'!$C:$C,0))),"",INDEX('Policy Characteristics'!L:L,MATCH($C33,'Policy Characteristics'!$C:$C,0)))</f>
        <v>conventional-pollutant-standards.html</v>
      </c>
    </row>
    <row r="34" spans="1:18" s="143" customFormat="1" x14ac:dyDescent="0.25">
      <c r="A34" s="76" t="str">
        <f>IF(ISBLANK(INDEX('Policy Characteristics'!A:A,MATCH($C34,'Policy Characteristics'!$C:$C,0))),"",INDEX('Policy Characteristics'!A:A,MATCH($C34,'Policy Characteristics'!$C:$C,0)))</f>
        <v>Transportation</v>
      </c>
      <c r="B34" s="234" t="str">
        <f>IF(ISBLANK(INDEX('Policy Characteristics'!B:B,MATCH($C34,'Policy Characteristics'!$C:$C,0))),"",INDEX('Policy Characteristics'!B:B,MATCH($C34,'Policy Characteristics'!$C:$C,0)))</f>
        <v>Conventional Pollutant Standards</v>
      </c>
      <c r="C34" s="76" t="str">
        <f t="shared" si="0"/>
        <v>Percentage Reduction of Separately Regulated Pollutants</v>
      </c>
      <c r="D34" s="143" t="s">
        <v>40</v>
      </c>
      <c r="E34" s="143" t="s">
        <v>481</v>
      </c>
      <c r="F34" s="143" t="s">
        <v>1486</v>
      </c>
      <c r="G34" s="143" t="s">
        <v>481</v>
      </c>
      <c r="H34" s="80">
        <v>332</v>
      </c>
      <c r="I34" s="247" t="s">
        <v>43</v>
      </c>
      <c r="J34" s="236" t="str">
        <f>IF(ISBLANK(INDEX('Policy Characteristics'!D:D,MATCH($C34,'Policy Characteristics'!$C:$C,0))),"",INDEX('Policy Characteristics'!D:D,MATCH($C34,'Policy Characteristics'!$C:$C,0)))</f>
        <v>Conventional Pollutant Standard</v>
      </c>
      <c r="K34" s="76" t="str">
        <f>IF(ISBLANK(INDEX('Policy Characteristics'!E:E,MATCH($C34,'Policy Characteristics'!$C:$C,0))),"",INDEX('Policy Characteristics'!E:E,MATCH($C34,'Policy Characteristics'!$C:$C,0)))</f>
        <v>trans reduce regulated pollutants</v>
      </c>
      <c r="L34" s="239">
        <f>IF(ISBLANK(INDEX('Policy Characteristics'!F:F,MATCH($C34,'Policy Characteristics'!$C:$C,0))),"",INDEX('Policy Characteristics'!F:F,MATCH($C34,'Policy Characteristics'!$C:$C,0)))</f>
        <v>0</v>
      </c>
      <c r="M34" s="239">
        <f>IF(ISBLANK(INDEX('Policy Characteristics'!G:G,MATCH($C34,'Policy Characteristics'!$C:$C,0))),"",INDEX('Policy Characteristics'!G:G,MATCH($C34,'Policy Characteristics'!$C:$C,0)))</f>
        <v>1</v>
      </c>
      <c r="N34" s="239">
        <f>IF(ISBLANK(INDEX('Policy Characteristics'!H:H,MATCH($C34,'Policy Characteristics'!$C:$C,0))),"",INDEX('Policy Characteristics'!H:H,MATCH($C34,'Policy Characteristics'!$C:$C,0)))</f>
        <v>0.02</v>
      </c>
      <c r="O34" s="76" t="str">
        <f>IF(ISBLANK(INDEX('Policy Characteristics'!I:I,MATCH($C34,'Policy Characteristics'!$C:$C,0))),"",INDEX('Policy Characteristics'!I:I,MATCH($C34,'Policy Characteristics'!$C:$C,0)))</f>
        <v>% reduction in emissions</v>
      </c>
      <c r="P34" s="76"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76" t="str">
        <f>IF(ISBLANK(INDEX('Policy Characteristics'!K:K,MATCH($C34,'Policy Characteristics'!$C:$C,0))),"",INDEX('Policy Characteristics'!K:K,MATCH($C34,'Policy Characteristics'!$C:$C,0)))</f>
        <v>transportation-sector-main.html#conv-pol-stds</v>
      </c>
      <c r="R34" s="76" t="str">
        <f>IF(ISBLANK(INDEX('Policy Characteristics'!L:L,MATCH($C34,'Policy Characteristics'!$C:$C,0))),"",INDEX('Policy Characteristics'!L:L,MATCH($C34,'Policy Characteristics'!$C:$C,0)))</f>
        <v>conventional-pollutant-standards.html</v>
      </c>
    </row>
    <row r="35" spans="1:18" s="143" customFormat="1" x14ac:dyDescent="0.25">
      <c r="A35" s="76" t="str">
        <f>IF(ISBLANK(INDEX('Policy Characteristics'!A:A,MATCH($C35,'Policy Characteristics'!$C:$C,0))),"",INDEX('Policy Characteristics'!A:A,MATCH($C35,'Policy Characteristics'!$C:$C,0)))</f>
        <v>Transportation</v>
      </c>
      <c r="B35" s="234" t="str">
        <f>IF(ISBLANK(INDEX('Policy Characteristics'!B:B,MATCH($C35,'Policy Characteristics'!$C:$C,0))),"",INDEX('Policy Characteristics'!B:B,MATCH($C35,'Policy Characteristics'!$C:$C,0)))</f>
        <v>Conventional Pollutant Standards</v>
      </c>
      <c r="C35" s="76" t="str">
        <f t="shared" si="0"/>
        <v>Percentage Reduction of Separately Regulated Pollutants</v>
      </c>
      <c r="D35" s="143" t="s">
        <v>40</v>
      </c>
      <c r="E35" s="143" t="s">
        <v>482</v>
      </c>
      <c r="F35" s="143" t="s">
        <v>1486</v>
      </c>
      <c r="G35" s="143" t="s">
        <v>482</v>
      </c>
      <c r="H35" s="80">
        <v>333</v>
      </c>
      <c r="I35" s="247" t="s">
        <v>43</v>
      </c>
      <c r="J35" s="236" t="str">
        <f>IF(ISBLANK(INDEX('Policy Characteristics'!D:D,MATCH($C35,'Policy Characteristics'!$C:$C,0))),"",INDEX('Policy Characteristics'!D:D,MATCH($C35,'Policy Characteristics'!$C:$C,0)))</f>
        <v>Conventional Pollutant Standard</v>
      </c>
      <c r="K35" s="76" t="str">
        <f>IF(ISBLANK(INDEX('Policy Characteristics'!E:E,MATCH($C35,'Policy Characteristics'!$C:$C,0))),"",INDEX('Policy Characteristics'!E:E,MATCH($C35,'Policy Characteristics'!$C:$C,0)))</f>
        <v>trans reduce regulated pollutants</v>
      </c>
      <c r="L35" s="239">
        <f>IF(ISBLANK(INDEX('Policy Characteristics'!F:F,MATCH($C35,'Policy Characteristics'!$C:$C,0))),"",INDEX('Policy Characteristics'!F:F,MATCH($C35,'Policy Characteristics'!$C:$C,0)))</f>
        <v>0</v>
      </c>
      <c r="M35" s="239">
        <f>IF(ISBLANK(INDEX('Policy Characteristics'!G:G,MATCH($C35,'Policy Characteristics'!$C:$C,0))),"",INDEX('Policy Characteristics'!G:G,MATCH($C35,'Policy Characteristics'!$C:$C,0)))</f>
        <v>1</v>
      </c>
      <c r="N35" s="239">
        <f>IF(ISBLANK(INDEX('Policy Characteristics'!H:H,MATCH($C35,'Policy Characteristics'!$C:$C,0))),"",INDEX('Policy Characteristics'!H:H,MATCH($C35,'Policy Characteristics'!$C:$C,0)))</f>
        <v>0.02</v>
      </c>
      <c r="O35" s="76" t="str">
        <f>IF(ISBLANK(INDEX('Policy Characteristics'!I:I,MATCH($C35,'Policy Characteristics'!$C:$C,0))),"",INDEX('Policy Characteristics'!I:I,MATCH($C35,'Policy Characteristics'!$C:$C,0)))</f>
        <v>% reduction in emissions</v>
      </c>
      <c r="P35" s="76"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76" t="str">
        <f>IF(ISBLANK(INDEX('Policy Characteristics'!K:K,MATCH($C35,'Policy Characteristics'!$C:$C,0))),"",INDEX('Policy Characteristics'!K:K,MATCH($C35,'Policy Characteristics'!$C:$C,0)))</f>
        <v>transportation-sector-main.html#conv-pol-stds</v>
      </c>
      <c r="R35" s="76" t="str">
        <f>IF(ISBLANK(INDEX('Policy Characteristics'!L:L,MATCH($C35,'Policy Characteristics'!$C:$C,0))),"",INDEX('Policy Characteristics'!L:L,MATCH($C35,'Policy Characteristics'!$C:$C,0)))</f>
        <v>conventional-pollutant-standards.html</v>
      </c>
    </row>
    <row r="36" spans="1:18" s="143" customFormat="1" x14ac:dyDescent="0.25">
      <c r="A36" s="76" t="str">
        <f>IF(ISBLANK(INDEX('Policy Characteristics'!A:A,MATCH($C36,'Policy Characteristics'!$C:$C,0))),"",INDEX('Policy Characteristics'!A:A,MATCH($C36,'Policy Characteristics'!$C:$C,0)))</f>
        <v>Transportation</v>
      </c>
      <c r="B36" s="234" t="str">
        <f>IF(ISBLANK(INDEX('Policy Characteristics'!B:B,MATCH($C36,'Policy Characteristics'!$C:$C,0))),"",INDEX('Policy Characteristics'!B:B,MATCH($C36,'Policy Characteristics'!$C:$C,0)))</f>
        <v>Conventional Pollutant Standards</v>
      </c>
      <c r="C36" s="76" t="str">
        <f t="shared" si="0"/>
        <v>Percentage Reduction of Separately Regulated Pollutants</v>
      </c>
      <c r="D36" s="143" t="s">
        <v>40</v>
      </c>
      <c r="E36" s="143" t="s">
        <v>483</v>
      </c>
      <c r="F36" s="143" t="s">
        <v>1486</v>
      </c>
      <c r="G36" s="143" t="s">
        <v>561</v>
      </c>
      <c r="H36" s="80">
        <v>334</v>
      </c>
      <c r="I36" s="247" t="s">
        <v>43</v>
      </c>
      <c r="J36" s="236" t="str">
        <f>IF(ISBLANK(INDEX('Policy Characteristics'!D:D,MATCH($C36,'Policy Characteristics'!$C:$C,0))),"",INDEX('Policy Characteristics'!D:D,MATCH($C36,'Policy Characteristics'!$C:$C,0)))</f>
        <v>Conventional Pollutant Standard</v>
      </c>
      <c r="K36" s="76" t="str">
        <f>IF(ISBLANK(INDEX('Policy Characteristics'!E:E,MATCH($C36,'Policy Characteristics'!$C:$C,0))),"",INDEX('Policy Characteristics'!E:E,MATCH($C36,'Policy Characteristics'!$C:$C,0)))</f>
        <v>trans reduce regulated pollutants</v>
      </c>
      <c r="L36" s="239">
        <f>IF(ISBLANK(INDEX('Policy Characteristics'!F:F,MATCH($C36,'Policy Characteristics'!$C:$C,0))),"",INDEX('Policy Characteristics'!F:F,MATCH($C36,'Policy Characteristics'!$C:$C,0)))</f>
        <v>0</v>
      </c>
      <c r="M36" s="239">
        <f>IF(ISBLANK(INDEX('Policy Characteristics'!G:G,MATCH($C36,'Policy Characteristics'!$C:$C,0))),"",INDEX('Policy Characteristics'!G:G,MATCH($C36,'Policy Characteristics'!$C:$C,0)))</f>
        <v>1</v>
      </c>
      <c r="N36" s="239">
        <f>IF(ISBLANK(INDEX('Policy Characteristics'!H:H,MATCH($C36,'Policy Characteristics'!$C:$C,0))),"",INDEX('Policy Characteristics'!H:H,MATCH($C36,'Policy Characteristics'!$C:$C,0)))</f>
        <v>0.02</v>
      </c>
      <c r="O36" s="76" t="str">
        <f>IF(ISBLANK(INDEX('Policy Characteristics'!I:I,MATCH($C36,'Policy Characteristics'!$C:$C,0))),"",INDEX('Policy Characteristics'!I:I,MATCH($C36,'Policy Characteristics'!$C:$C,0)))</f>
        <v>% reduction in emissions</v>
      </c>
      <c r="P36" s="76"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76" t="str">
        <f>IF(ISBLANK(INDEX('Policy Characteristics'!K:K,MATCH($C36,'Policy Characteristics'!$C:$C,0))),"",INDEX('Policy Characteristics'!K:K,MATCH($C36,'Policy Characteristics'!$C:$C,0)))</f>
        <v>transportation-sector-main.html#conv-pol-stds</v>
      </c>
      <c r="R36" s="76" t="str">
        <f>IF(ISBLANK(INDEX('Policy Characteristics'!L:L,MATCH($C36,'Policy Characteristics'!$C:$C,0))),"",INDEX('Policy Characteristics'!L:L,MATCH($C36,'Policy Characteristics'!$C:$C,0)))</f>
        <v>conventional-pollutant-standards.html</v>
      </c>
    </row>
    <row r="37" spans="1:18" s="143" customFormat="1" x14ac:dyDescent="0.25">
      <c r="A37" s="76" t="str">
        <f>IF(ISBLANK(INDEX('Policy Characteristics'!A:A,MATCH($C37,'Policy Characteristics'!$C:$C,0))),"",INDEX('Policy Characteristics'!A:A,MATCH($C37,'Policy Characteristics'!$C:$C,0)))</f>
        <v>Transportation</v>
      </c>
      <c r="B37" s="234" t="str">
        <f>IF(ISBLANK(INDEX('Policy Characteristics'!B:B,MATCH($C37,'Policy Characteristics'!$C:$C,0))),"",INDEX('Policy Characteristics'!B:B,MATCH($C37,'Policy Characteristics'!$C:$C,0)))</f>
        <v>Conventional Pollutant Standards</v>
      </c>
      <c r="C37" s="76" t="str">
        <f t="shared" si="0"/>
        <v>Percentage Reduction of Separately Regulated Pollutants</v>
      </c>
      <c r="D37" s="143" t="s">
        <v>40</v>
      </c>
      <c r="E37" s="143" t="s">
        <v>484</v>
      </c>
      <c r="F37" s="143" t="s">
        <v>1486</v>
      </c>
      <c r="G37" s="143" t="s">
        <v>484</v>
      </c>
      <c r="H37" s="80">
        <v>335</v>
      </c>
      <c r="I37" s="235" t="s">
        <v>44</v>
      </c>
      <c r="J37" s="236" t="str">
        <f>IF(ISBLANK(INDEX('Policy Characteristics'!D:D,MATCH($C37,'Policy Characteristics'!$C:$C,0))),"",INDEX('Policy Characteristics'!D:D,MATCH($C37,'Policy Characteristics'!$C:$C,0)))</f>
        <v>Conventional Pollutant Standard</v>
      </c>
      <c r="K37" s="76" t="str">
        <f>IF(ISBLANK(INDEX('Policy Characteristics'!E:E,MATCH($C37,'Policy Characteristics'!$C:$C,0))),"",INDEX('Policy Characteristics'!E:E,MATCH($C37,'Policy Characteristics'!$C:$C,0)))</f>
        <v>trans reduce regulated pollutants</v>
      </c>
      <c r="L37" s="239">
        <f>IF(ISBLANK(INDEX('Policy Characteristics'!F:F,MATCH($C37,'Policy Characteristics'!$C:$C,0))),"",INDEX('Policy Characteristics'!F:F,MATCH($C37,'Policy Characteristics'!$C:$C,0)))</f>
        <v>0</v>
      </c>
      <c r="M37" s="239">
        <f>IF(ISBLANK(INDEX('Policy Characteristics'!G:G,MATCH($C37,'Policy Characteristics'!$C:$C,0))),"",INDEX('Policy Characteristics'!G:G,MATCH($C37,'Policy Characteristics'!$C:$C,0)))</f>
        <v>1</v>
      </c>
      <c r="N37" s="239">
        <f>IF(ISBLANK(INDEX('Policy Characteristics'!H:H,MATCH($C37,'Policy Characteristics'!$C:$C,0))),"",INDEX('Policy Characteristics'!H:H,MATCH($C37,'Policy Characteristics'!$C:$C,0)))</f>
        <v>0.02</v>
      </c>
      <c r="O37" s="76" t="str">
        <f>IF(ISBLANK(INDEX('Policy Characteristics'!I:I,MATCH($C37,'Policy Characteristics'!$C:$C,0))),"",INDEX('Policy Characteristics'!I:I,MATCH($C37,'Policy Characteristics'!$C:$C,0)))</f>
        <v>% reduction in emissions</v>
      </c>
      <c r="P37" s="76"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76" t="str">
        <f>IF(ISBLANK(INDEX('Policy Characteristics'!K:K,MATCH($C37,'Policy Characteristics'!$C:$C,0))),"",INDEX('Policy Characteristics'!K:K,MATCH($C37,'Policy Characteristics'!$C:$C,0)))</f>
        <v>transportation-sector-main.html#conv-pol-stds</v>
      </c>
      <c r="R37" s="76" t="str">
        <f>IF(ISBLANK(INDEX('Policy Characteristics'!L:L,MATCH($C37,'Policy Characteristics'!$C:$C,0))),"",INDEX('Policy Characteristics'!L:L,MATCH($C37,'Policy Characteristics'!$C:$C,0)))</f>
        <v>conventional-pollutant-standards.html</v>
      </c>
    </row>
    <row r="38" spans="1:18" s="143" customFormat="1" x14ac:dyDescent="0.25">
      <c r="A38" s="76" t="str">
        <f>IF(ISBLANK(INDEX('Policy Characteristics'!A:A,MATCH($C38,'Policy Characteristics'!$C:$C,0))),"",INDEX('Policy Characteristics'!A:A,MATCH($C38,'Policy Characteristics'!$C:$C,0)))</f>
        <v>Transportation</v>
      </c>
      <c r="B38" s="234" t="str">
        <f>IF(ISBLANK(INDEX('Policy Characteristics'!B:B,MATCH($C38,'Policy Characteristics'!$C:$C,0))),"",INDEX('Policy Characteristics'!B:B,MATCH($C38,'Policy Characteristics'!$C:$C,0)))</f>
        <v>Conventional Pollutant Standards</v>
      </c>
      <c r="C38" s="76" t="str">
        <f t="shared" si="0"/>
        <v>Percentage Reduction of Separately Regulated Pollutants</v>
      </c>
      <c r="D38" s="143" t="s">
        <v>40</v>
      </c>
      <c r="E38" s="143" t="s">
        <v>485</v>
      </c>
      <c r="F38" s="143" t="s">
        <v>1486</v>
      </c>
      <c r="G38" s="143" t="s">
        <v>485</v>
      </c>
      <c r="H38" s="80">
        <v>336</v>
      </c>
      <c r="I38" s="247" t="s">
        <v>43</v>
      </c>
      <c r="J38" s="236" t="str">
        <f>IF(ISBLANK(INDEX('Policy Characteristics'!D:D,MATCH($C38,'Policy Characteristics'!$C:$C,0))),"",INDEX('Policy Characteristics'!D:D,MATCH($C38,'Policy Characteristics'!$C:$C,0)))</f>
        <v>Conventional Pollutant Standard</v>
      </c>
      <c r="K38" s="76" t="str">
        <f>IF(ISBLANK(INDEX('Policy Characteristics'!E:E,MATCH($C38,'Policy Characteristics'!$C:$C,0))),"",INDEX('Policy Characteristics'!E:E,MATCH($C38,'Policy Characteristics'!$C:$C,0)))</f>
        <v>trans reduce regulated pollutants</v>
      </c>
      <c r="L38" s="239">
        <f>IF(ISBLANK(INDEX('Policy Characteristics'!F:F,MATCH($C38,'Policy Characteristics'!$C:$C,0))),"",INDEX('Policy Characteristics'!F:F,MATCH($C38,'Policy Characteristics'!$C:$C,0)))</f>
        <v>0</v>
      </c>
      <c r="M38" s="239">
        <f>IF(ISBLANK(INDEX('Policy Characteristics'!G:G,MATCH($C38,'Policy Characteristics'!$C:$C,0))),"",INDEX('Policy Characteristics'!G:G,MATCH($C38,'Policy Characteristics'!$C:$C,0)))</f>
        <v>1</v>
      </c>
      <c r="N38" s="239">
        <f>IF(ISBLANK(INDEX('Policy Characteristics'!H:H,MATCH($C38,'Policy Characteristics'!$C:$C,0))),"",INDEX('Policy Characteristics'!H:H,MATCH($C38,'Policy Characteristics'!$C:$C,0)))</f>
        <v>0.02</v>
      </c>
      <c r="O38" s="76" t="str">
        <f>IF(ISBLANK(INDEX('Policy Characteristics'!I:I,MATCH($C38,'Policy Characteristics'!$C:$C,0))),"",INDEX('Policy Characteristics'!I:I,MATCH($C38,'Policy Characteristics'!$C:$C,0)))</f>
        <v>% reduction in emissions</v>
      </c>
      <c r="P38" s="76"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76" t="str">
        <f>IF(ISBLANK(INDEX('Policy Characteristics'!K:K,MATCH($C38,'Policy Characteristics'!$C:$C,0))),"",INDEX('Policy Characteristics'!K:K,MATCH($C38,'Policy Characteristics'!$C:$C,0)))</f>
        <v>transportation-sector-main.html#conv-pol-stds</v>
      </c>
      <c r="R38" s="76" t="str">
        <f>IF(ISBLANK(INDEX('Policy Characteristics'!L:L,MATCH($C38,'Policy Characteristics'!$C:$C,0))),"",INDEX('Policy Characteristics'!L:L,MATCH($C38,'Policy Characteristics'!$C:$C,0)))</f>
        <v>conventional-pollutant-standards.html</v>
      </c>
    </row>
    <row r="39" spans="1:18" s="143" customFormat="1" x14ac:dyDescent="0.25">
      <c r="A39" s="76" t="str">
        <f>IF(ISBLANK(INDEX('Policy Characteristics'!A:A,MATCH($C39,'Policy Characteristics'!$C:$C,0))),"",INDEX('Policy Characteristics'!A:A,MATCH($C39,'Policy Characteristics'!$C:$C,0)))</f>
        <v>Transportation</v>
      </c>
      <c r="B39" s="234" t="str">
        <f>IF(ISBLANK(INDEX('Policy Characteristics'!B:B,MATCH($C39,'Policy Characteristics'!$C:$C,0))),"",INDEX('Policy Characteristics'!B:B,MATCH($C39,'Policy Characteristics'!$C:$C,0)))</f>
        <v>Conventional Pollutant Standards</v>
      </c>
      <c r="C39" s="76" t="str">
        <f t="shared" si="0"/>
        <v>Percentage Reduction of Separately Regulated Pollutants</v>
      </c>
      <c r="D39" s="143" t="s">
        <v>40</v>
      </c>
      <c r="E39" s="143" t="s">
        <v>486</v>
      </c>
      <c r="F39" s="143" t="s">
        <v>1486</v>
      </c>
      <c r="G39" s="143" t="s">
        <v>486</v>
      </c>
      <c r="H39" s="80">
        <v>337</v>
      </c>
      <c r="I39" s="247" t="s">
        <v>43</v>
      </c>
      <c r="J39" s="236" t="str">
        <f>IF(ISBLANK(INDEX('Policy Characteristics'!D:D,MATCH($C39,'Policy Characteristics'!$C:$C,0))),"",INDEX('Policy Characteristics'!D:D,MATCH($C39,'Policy Characteristics'!$C:$C,0)))</f>
        <v>Conventional Pollutant Standard</v>
      </c>
      <c r="K39" s="76" t="str">
        <f>IF(ISBLANK(INDEX('Policy Characteristics'!E:E,MATCH($C39,'Policy Characteristics'!$C:$C,0))),"",INDEX('Policy Characteristics'!E:E,MATCH($C39,'Policy Characteristics'!$C:$C,0)))</f>
        <v>trans reduce regulated pollutants</v>
      </c>
      <c r="L39" s="239">
        <f>IF(ISBLANK(INDEX('Policy Characteristics'!F:F,MATCH($C39,'Policy Characteristics'!$C:$C,0))),"",INDEX('Policy Characteristics'!F:F,MATCH($C39,'Policy Characteristics'!$C:$C,0)))</f>
        <v>0</v>
      </c>
      <c r="M39" s="239">
        <f>IF(ISBLANK(INDEX('Policy Characteristics'!G:G,MATCH($C39,'Policy Characteristics'!$C:$C,0))),"",INDEX('Policy Characteristics'!G:G,MATCH($C39,'Policy Characteristics'!$C:$C,0)))</f>
        <v>1</v>
      </c>
      <c r="N39" s="239">
        <f>IF(ISBLANK(INDEX('Policy Characteristics'!H:H,MATCH($C39,'Policy Characteristics'!$C:$C,0))),"",INDEX('Policy Characteristics'!H:H,MATCH($C39,'Policy Characteristics'!$C:$C,0)))</f>
        <v>0.02</v>
      </c>
      <c r="O39" s="76" t="str">
        <f>IF(ISBLANK(INDEX('Policy Characteristics'!I:I,MATCH($C39,'Policy Characteristics'!$C:$C,0))),"",INDEX('Policy Characteristics'!I:I,MATCH($C39,'Policy Characteristics'!$C:$C,0)))</f>
        <v>% reduction in emissions</v>
      </c>
      <c r="P39" s="76"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76" t="str">
        <f>IF(ISBLANK(INDEX('Policy Characteristics'!K:K,MATCH($C39,'Policy Characteristics'!$C:$C,0))),"",INDEX('Policy Characteristics'!K:K,MATCH($C39,'Policy Characteristics'!$C:$C,0)))</f>
        <v>transportation-sector-main.html#conv-pol-stds</v>
      </c>
      <c r="R39" s="76" t="str">
        <f>IF(ISBLANK(INDEX('Policy Characteristics'!L:L,MATCH($C39,'Policy Characteristics'!$C:$C,0))),"",INDEX('Policy Characteristics'!L:L,MATCH($C39,'Policy Characteristics'!$C:$C,0)))</f>
        <v>conventional-pollutant-standards.html</v>
      </c>
    </row>
    <row r="40" spans="1:18" s="143" customFormat="1" x14ac:dyDescent="0.25">
      <c r="A40" s="76" t="str">
        <f>IF(ISBLANK(INDEX('Policy Characteristics'!A:A,MATCH($C40,'Policy Characteristics'!$C:$C,0))),"",INDEX('Policy Characteristics'!A:A,MATCH($C40,'Policy Characteristics'!$C:$C,0)))</f>
        <v>Transportation</v>
      </c>
      <c r="B40" s="234" t="str">
        <f>IF(ISBLANK(INDEX('Policy Characteristics'!B:B,MATCH($C40,'Policy Characteristics'!$C:$C,0))),"",INDEX('Policy Characteristics'!B:B,MATCH($C40,'Policy Characteristics'!$C:$C,0)))</f>
        <v>Conventional Pollutant Standards</v>
      </c>
      <c r="C40" s="76" t="str">
        <f t="shared" si="0"/>
        <v>Percentage Reduction of Separately Regulated Pollutants</v>
      </c>
      <c r="D40" s="143" t="s">
        <v>40</v>
      </c>
      <c r="E40" s="143" t="s">
        <v>487</v>
      </c>
      <c r="F40" s="143" t="s">
        <v>1486</v>
      </c>
      <c r="G40" s="143" t="s">
        <v>487</v>
      </c>
      <c r="H40" s="80">
        <v>338</v>
      </c>
      <c r="I40" s="235" t="s">
        <v>44</v>
      </c>
      <c r="J40" s="236" t="str">
        <f>IF(ISBLANK(INDEX('Policy Characteristics'!D:D,MATCH($C40,'Policy Characteristics'!$C:$C,0))),"",INDEX('Policy Characteristics'!D:D,MATCH($C40,'Policy Characteristics'!$C:$C,0)))</f>
        <v>Conventional Pollutant Standard</v>
      </c>
      <c r="K40" s="76" t="str">
        <f>IF(ISBLANK(INDEX('Policy Characteristics'!E:E,MATCH($C40,'Policy Characteristics'!$C:$C,0))),"",INDEX('Policy Characteristics'!E:E,MATCH($C40,'Policy Characteristics'!$C:$C,0)))</f>
        <v>trans reduce regulated pollutants</v>
      </c>
      <c r="L40" s="239">
        <f>IF(ISBLANK(INDEX('Policy Characteristics'!F:F,MATCH($C40,'Policy Characteristics'!$C:$C,0))),"",INDEX('Policy Characteristics'!F:F,MATCH($C40,'Policy Characteristics'!$C:$C,0)))</f>
        <v>0</v>
      </c>
      <c r="M40" s="239">
        <f>IF(ISBLANK(INDEX('Policy Characteristics'!G:G,MATCH($C40,'Policy Characteristics'!$C:$C,0))),"",INDEX('Policy Characteristics'!G:G,MATCH($C40,'Policy Characteristics'!$C:$C,0)))</f>
        <v>1</v>
      </c>
      <c r="N40" s="239">
        <f>IF(ISBLANK(INDEX('Policy Characteristics'!H:H,MATCH($C40,'Policy Characteristics'!$C:$C,0))),"",INDEX('Policy Characteristics'!H:H,MATCH($C40,'Policy Characteristics'!$C:$C,0)))</f>
        <v>0.02</v>
      </c>
      <c r="O40" s="76" t="str">
        <f>IF(ISBLANK(INDEX('Policy Characteristics'!I:I,MATCH($C40,'Policy Characteristics'!$C:$C,0))),"",INDEX('Policy Characteristics'!I:I,MATCH($C40,'Policy Characteristics'!$C:$C,0)))</f>
        <v>% reduction in emissions</v>
      </c>
      <c r="P40" s="76"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76" t="str">
        <f>IF(ISBLANK(INDEX('Policy Characteristics'!K:K,MATCH($C40,'Policy Characteristics'!$C:$C,0))),"",INDEX('Policy Characteristics'!K:K,MATCH($C40,'Policy Characteristics'!$C:$C,0)))</f>
        <v>transportation-sector-main.html#conv-pol-stds</v>
      </c>
      <c r="R40" s="76" t="str">
        <f>IF(ISBLANK(INDEX('Policy Characteristics'!L:L,MATCH($C40,'Policy Characteristics'!$C:$C,0))),"",INDEX('Policy Characteristics'!L:L,MATCH($C40,'Policy Characteristics'!$C:$C,0)))</f>
        <v>conventional-pollutant-standards.html</v>
      </c>
    </row>
    <row r="41" spans="1:18" s="143" customFormat="1" x14ac:dyDescent="0.25">
      <c r="A41" s="76" t="str">
        <f>IF(ISBLANK(INDEX('Policy Characteristics'!A:A,MATCH($C41,'Policy Characteristics'!$C:$C,0))),"",INDEX('Policy Characteristics'!A:A,MATCH($C41,'Policy Characteristics'!$C:$C,0)))</f>
        <v>Transportation</v>
      </c>
      <c r="B41" s="234" t="str">
        <f>IF(ISBLANK(INDEX('Policy Characteristics'!B:B,MATCH($C41,'Policy Characteristics'!$C:$C,0))),"",INDEX('Policy Characteristics'!B:B,MATCH($C41,'Policy Characteristics'!$C:$C,0)))</f>
        <v>Conventional Pollutant Standards</v>
      </c>
      <c r="C41" s="76" t="str">
        <f t="shared" si="0"/>
        <v>Percentage Reduction of Separately Regulated Pollutants</v>
      </c>
      <c r="D41" s="143" t="s">
        <v>40</v>
      </c>
      <c r="E41" s="143" t="s">
        <v>488</v>
      </c>
      <c r="F41" s="143" t="s">
        <v>1486</v>
      </c>
      <c r="G41" s="143" t="s">
        <v>488</v>
      </c>
      <c r="H41" s="80">
        <v>339</v>
      </c>
      <c r="I41" s="235" t="s">
        <v>44</v>
      </c>
      <c r="J41" s="236" t="str">
        <f>IF(ISBLANK(INDEX('Policy Characteristics'!D:D,MATCH($C41,'Policy Characteristics'!$C:$C,0))),"",INDEX('Policy Characteristics'!D:D,MATCH($C41,'Policy Characteristics'!$C:$C,0)))</f>
        <v>Conventional Pollutant Standard</v>
      </c>
      <c r="K41" s="76" t="str">
        <f>IF(ISBLANK(INDEX('Policy Characteristics'!E:E,MATCH($C41,'Policy Characteristics'!$C:$C,0))),"",INDEX('Policy Characteristics'!E:E,MATCH($C41,'Policy Characteristics'!$C:$C,0)))</f>
        <v>trans reduce regulated pollutants</v>
      </c>
      <c r="L41" s="239">
        <f>IF(ISBLANK(INDEX('Policy Characteristics'!F:F,MATCH($C41,'Policy Characteristics'!$C:$C,0))),"",INDEX('Policy Characteristics'!F:F,MATCH($C41,'Policy Characteristics'!$C:$C,0)))</f>
        <v>0</v>
      </c>
      <c r="M41" s="239">
        <f>IF(ISBLANK(INDEX('Policy Characteristics'!G:G,MATCH($C41,'Policy Characteristics'!$C:$C,0))),"",INDEX('Policy Characteristics'!G:G,MATCH($C41,'Policy Characteristics'!$C:$C,0)))</f>
        <v>1</v>
      </c>
      <c r="N41" s="239">
        <f>IF(ISBLANK(INDEX('Policy Characteristics'!H:H,MATCH($C41,'Policy Characteristics'!$C:$C,0))),"",INDEX('Policy Characteristics'!H:H,MATCH($C41,'Policy Characteristics'!$C:$C,0)))</f>
        <v>0.02</v>
      </c>
      <c r="O41" s="76" t="str">
        <f>IF(ISBLANK(INDEX('Policy Characteristics'!I:I,MATCH($C41,'Policy Characteristics'!$C:$C,0))),"",INDEX('Policy Characteristics'!I:I,MATCH($C41,'Policy Characteristics'!$C:$C,0)))</f>
        <v>% reduction in emissions</v>
      </c>
      <c r="P41" s="76"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76" t="str">
        <f>IF(ISBLANK(INDEX('Policy Characteristics'!K:K,MATCH($C41,'Policy Characteristics'!$C:$C,0))),"",INDEX('Policy Characteristics'!K:K,MATCH($C41,'Policy Characteristics'!$C:$C,0)))</f>
        <v>transportation-sector-main.html#conv-pol-stds</v>
      </c>
      <c r="R41" s="76" t="str">
        <f>IF(ISBLANK(INDEX('Policy Characteristics'!L:L,MATCH($C41,'Policy Characteristics'!$C:$C,0))),"",INDEX('Policy Characteristics'!L:L,MATCH($C41,'Policy Characteristics'!$C:$C,0)))</f>
        <v>conventional-pollutant-standards.html</v>
      </c>
    </row>
    <row r="42" spans="1:18" s="143" customFormat="1" x14ac:dyDescent="0.25">
      <c r="A42" s="76" t="str">
        <f>IF(ISBLANK(INDEX('Policy Characteristics'!A:A,MATCH($C42,'Policy Characteristics'!$C:$C,0))),"",INDEX('Policy Characteristics'!A:A,MATCH($C42,'Policy Characteristics'!$C:$C,0)))</f>
        <v>Transportation</v>
      </c>
      <c r="B42" s="234" t="str">
        <f>IF(ISBLANK(INDEX('Policy Characteristics'!B:B,MATCH($C42,'Policy Characteristics'!$C:$C,0))),"",INDEX('Policy Characteristics'!B:B,MATCH($C42,'Policy Characteristics'!$C:$C,0)))</f>
        <v>Conventional Pollutant Standards</v>
      </c>
      <c r="C42" s="76" t="str">
        <f t="shared" si="0"/>
        <v>Percentage Reduction of Separately Regulated Pollutants</v>
      </c>
      <c r="D42" s="143" t="s">
        <v>41</v>
      </c>
      <c r="E42" s="143" t="s">
        <v>480</v>
      </c>
      <c r="F42" s="143" t="s">
        <v>1487</v>
      </c>
      <c r="G42" s="143" t="s">
        <v>669</v>
      </c>
      <c r="H42" s="80">
        <v>340</v>
      </c>
      <c r="I42" s="247" t="s">
        <v>43</v>
      </c>
      <c r="J42" s="236" t="str">
        <f>IF(ISBLANK(INDEX('Policy Characteristics'!D:D,MATCH($C42,'Policy Characteristics'!$C:$C,0))),"",INDEX('Policy Characteristics'!D:D,MATCH($C42,'Policy Characteristics'!$C:$C,0)))</f>
        <v>Conventional Pollutant Standard</v>
      </c>
      <c r="K42" s="76" t="str">
        <f>IF(ISBLANK(INDEX('Policy Characteristics'!E:E,MATCH($C42,'Policy Characteristics'!$C:$C,0))),"",INDEX('Policy Characteristics'!E:E,MATCH($C42,'Policy Characteristics'!$C:$C,0)))</f>
        <v>trans reduce regulated pollutants</v>
      </c>
      <c r="L42" s="239">
        <f>IF(ISBLANK(INDEX('Policy Characteristics'!F:F,MATCH($C42,'Policy Characteristics'!$C:$C,0))),"",INDEX('Policy Characteristics'!F:F,MATCH($C42,'Policy Characteristics'!$C:$C,0)))</f>
        <v>0</v>
      </c>
      <c r="M42" s="239">
        <f>IF(ISBLANK(INDEX('Policy Characteristics'!G:G,MATCH($C42,'Policy Characteristics'!$C:$C,0))),"",INDEX('Policy Characteristics'!G:G,MATCH($C42,'Policy Characteristics'!$C:$C,0)))</f>
        <v>1</v>
      </c>
      <c r="N42" s="239">
        <f>IF(ISBLANK(INDEX('Policy Characteristics'!H:H,MATCH($C42,'Policy Characteristics'!$C:$C,0))),"",INDEX('Policy Characteristics'!H:H,MATCH($C42,'Policy Characteristics'!$C:$C,0)))</f>
        <v>0.02</v>
      </c>
      <c r="O42" s="76" t="str">
        <f>IF(ISBLANK(INDEX('Policy Characteristics'!I:I,MATCH($C42,'Policy Characteristics'!$C:$C,0))),"",INDEX('Policy Characteristics'!I:I,MATCH($C42,'Policy Characteristics'!$C:$C,0)))</f>
        <v>% reduction in emissions</v>
      </c>
      <c r="P42" s="76"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76" t="str">
        <f>IF(ISBLANK(INDEX('Policy Characteristics'!K:K,MATCH($C42,'Policy Characteristics'!$C:$C,0))),"",INDEX('Policy Characteristics'!K:K,MATCH($C42,'Policy Characteristics'!$C:$C,0)))</f>
        <v>transportation-sector-main.html#conv-pol-stds</v>
      </c>
      <c r="R42" s="76" t="str">
        <f>IF(ISBLANK(INDEX('Policy Characteristics'!L:L,MATCH($C42,'Policy Characteristics'!$C:$C,0))),"",INDEX('Policy Characteristics'!L:L,MATCH($C42,'Policy Characteristics'!$C:$C,0)))</f>
        <v>conventional-pollutant-standards.html</v>
      </c>
    </row>
    <row r="43" spans="1:18" s="143" customFormat="1" x14ac:dyDescent="0.25">
      <c r="A43" s="76" t="str">
        <f>IF(ISBLANK(INDEX('Policy Characteristics'!A:A,MATCH($C43,'Policy Characteristics'!$C:$C,0))),"",INDEX('Policy Characteristics'!A:A,MATCH($C43,'Policy Characteristics'!$C:$C,0)))</f>
        <v>Transportation</v>
      </c>
      <c r="B43" s="234" t="str">
        <f>IF(ISBLANK(INDEX('Policy Characteristics'!B:B,MATCH($C43,'Policy Characteristics'!$C:$C,0))),"",INDEX('Policy Characteristics'!B:B,MATCH($C43,'Policy Characteristics'!$C:$C,0)))</f>
        <v>Conventional Pollutant Standards</v>
      </c>
      <c r="C43" s="76" t="str">
        <f t="shared" si="0"/>
        <v>Percentage Reduction of Separately Regulated Pollutants</v>
      </c>
      <c r="D43" s="143" t="s">
        <v>41</v>
      </c>
      <c r="E43" s="143" t="s">
        <v>474</v>
      </c>
      <c r="F43" s="143" t="s">
        <v>1487</v>
      </c>
      <c r="G43" s="143" t="s">
        <v>474</v>
      </c>
      <c r="H43" s="80">
        <v>341</v>
      </c>
      <c r="I43" s="247" t="s">
        <v>43</v>
      </c>
      <c r="J43" s="236" t="str">
        <f>IF(ISBLANK(INDEX('Policy Characteristics'!D:D,MATCH($C43,'Policy Characteristics'!$C:$C,0))),"",INDEX('Policy Characteristics'!D:D,MATCH($C43,'Policy Characteristics'!$C:$C,0)))</f>
        <v>Conventional Pollutant Standard</v>
      </c>
      <c r="K43" s="76" t="str">
        <f>IF(ISBLANK(INDEX('Policy Characteristics'!E:E,MATCH($C43,'Policy Characteristics'!$C:$C,0))),"",INDEX('Policy Characteristics'!E:E,MATCH($C43,'Policy Characteristics'!$C:$C,0)))</f>
        <v>trans reduce regulated pollutants</v>
      </c>
      <c r="L43" s="239">
        <f>IF(ISBLANK(INDEX('Policy Characteristics'!F:F,MATCH($C43,'Policy Characteristics'!$C:$C,0))),"",INDEX('Policy Characteristics'!F:F,MATCH($C43,'Policy Characteristics'!$C:$C,0)))</f>
        <v>0</v>
      </c>
      <c r="M43" s="239">
        <f>IF(ISBLANK(INDEX('Policy Characteristics'!G:G,MATCH($C43,'Policy Characteristics'!$C:$C,0))),"",INDEX('Policy Characteristics'!G:G,MATCH($C43,'Policy Characteristics'!$C:$C,0)))</f>
        <v>1</v>
      </c>
      <c r="N43" s="239">
        <f>IF(ISBLANK(INDEX('Policy Characteristics'!H:H,MATCH($C43,'Policy Characteristics'!$C:$C,0))),"",INDEX('Policy Characteristics'!H:H,MATCH($C43,'Policy Characteristics'!$C:$C,0)))</f>
        <v>0.02</v>
      </c>
      <c r="O43" s="76" t="str">
        <f>IF(ISBLANK(INDEX('Policy Characteristics'!I:I,MATCH($C43,'Policy Characteristics'!$C:$C,0))),"",INDEX('Policy Characteristics'!I:I,MATCH($C43,'Policy Characteristics'!$C:$C,0)))</f>
        <v>% reduction in emissions</v>
      </c>
      <c r="P43" s="76"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76" t="str">
        <f>IF(ISBLANK(INDEX('Policy Characteristics'!K:K,MATCH($C43,'Policy Characteristics'!$C:$C,0))),"",INDEX('Policy Characteristics'!K:K,MATCH($C43,'Policy Characteristics'!$C:$C,0)))</f>
        <v>transportation-sector-main.html#conv-pol-stds</v>
      </c>
      <c r="R43" s="76" t="str">
        <f>IF(ISBLANK(INDEX('Policy Characteristics'!L:L,MATCH($C43,'Policy Characteristics'!$C:$C,0))),"",INDEX('Policy Characteristics'!L:L,MATCH($C43,'Policy Characteristics'!$C:$C,0)))</f>
        <v>conventional-pollutant-standards.html</v>
      </c>
    </row>
    <row r="44" spans="1:18" s="143" customFormat="1" x14ac:dyDescent="0.25">
      <c r="A44" s="76" t="str">
        <f>IF(ISBLANK(INDEX('Policy Characteristics'!A:A,MATCH($C44,'Policy Characteristics'!$C:$C,0))),"",INDEX('Policy Characteristics'!A:A,MATCH($C44,'Policy Characteristics'!$C:$C,0)))</f>
        <v>Transportation</v>
      </c>
      <c r="B44" s="234" t="str">
        <f>IF(ISBLANK(INDEX('Policy Characteristics'!B:B,MATCH($C44,'Policy Characteristics'!$C:$C,0))),"",INDEX('Policy Characteristics'!B:B,MATCH($C44,'Policy Characteristics'!$C:$C,0)))</f>
        <v>Conventional Pollutant Standards</v>
      </c>
      <c r="C44" s="76" t="str">
        <f t="shared" si="0"/>
        <v>Percentage Reduction of Separately Regulated Pollutants</v>
      </c>
      <c r="D44" s="143" t="s">
        <v>41</v>
      </c>
      <c r="E44" s="143" t="s">
        <v>481</v>
      </c>
      <c r="F44" s="143" t="s">
        <v>1487</v>
      </c>
      <c r="G44" s="143" t="s">
        <v>481</v>
      </c>
      <c r="H44" s="80">
        <v>342</v>
      </c>
      <c r="I44" s="247" t="s">
        <v>43</v>
      </c>
      <c r="J44" s="236" t="str">
        <f>IF(ISBLANK(INDEX('Policy Characteristics'!D:D,MATCH($C44,'Policy Characteristics'!$C:$C,0))),"",INDEX('Policy Characteristics'!D:D,MATCH($C44,'Policy Characteristics'!$C:$C,0)))</f>
        <v>Conventional Pollutant Standard</v>
      </c>
      <c r="K44" s="76" t="str">
        <f>IF(ISBLANK(INDEX('Policy Characteristics'!E:E,MATCH($C44,'Policy Characteristics'!$C:$C,0))),"",INDEX('Policy Characteristics'!E:E,MATCH($C44,'Policy Characteristics'!$C:$C,0)))</f>
        <v>trans reduce regulated pollutants</v>
      </c>
      <c r="L44" s="239">
        <f>IF(ISBLANK(INDEX('Policy Characteristics'!F:F,MATCH($C44,'Policy Characteristics'!$C:$C,0))),"",INDEX('Policy Characteristics'!F:F,MATCH($C44,'Policy Characteristics'!$C:$C,0)))</f>
        <v>0</v>
      </c>
      <c r="M44" s="239">
        <f>IF(ISBLANK(INDEX('Policy Characteristics'!G:G,MATCH($C44,'Policy Characteristics'!$C:$C,0))),"",INDEX('Policy Characteristics'!G:G,MATCH($C44,'Policy Characteristics'!$C:$C,0)))</f>
        <v>1</v>
      </c>
      <c r="N44" s="239">
        <f>IF(ISBLANK(INDEX('Policy Characteristics'!H:H,MATCH($C44,'Policy Characteristics'!$C:$C,0))),"",INDEX('Policy Characteristics'!H:H,MATCH($C44,'Policy Characteristics'!$C:$C,0)))</f>
        <v>0.02</v>
      </c>
      <c r="O44" s="76" t="str">
        <f>IF(ISBLANK(INDEX('Policy Characteristics'!I:I,MATCH($C44,'Policy Characteristics'!$C:$C,0))),"",INDEX('Policy Characteristics'!I:I,MATCH($C44,'Policy Characteristics'!$C:$C,0)))</f>
        <v>% reduction in emissions</v>
      </c>
      <c r="P44" s="76"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76" t="str">
        <f>IF(ISBLANK(INDEX('Policy Characteristics'!K:K,MATCH($C44,'Policy Characteristics'!$C:$C,0))),"",INDEX('Policy Characteristics'!K:K,MATCH($C44,'Policy Characteristics'!$C:$C,0)))</f>
        <v>transportation-sector-main.html#conv-pol-stds</v>
      </c>
      <c r="R44" s="76" t="str">
        <f>IF(ISBLANK(INDEX('Policy Characteristics'!L:L,MATCH($C44,'Policy Characteristics'!$C:$C,0))),"",INDEX('Policy Characteristics'!L:L,MATCH($C44,'Policy Characteristics'!$C:$C,0)))</f>
        <v>conventional-pollutant-standards.html</v>
      </c>
    </row>
    <row r="45" spans="1:18" s="143" customFormat="1" x14ac:dyDescent="0.25">
      <c r="A45" s="76" t="str">
        <f>IF(ISBLANK(INDEX('Policy Characteristics'!A:A,MATCH($C45,'Policy Characteristics'!$C:$C,0))),"",INDEX('Policy Characteristics'!A:A,MATCH($C45,'Policy Characteristics'!$C:$C,0)))</f>
        <v>Transportation</v>
      </c>
      <c r="B45" s="234" t="str">
        <f>IF(ISBLANK(INDEX('Policy Characteristics'!B:B,MATCH($C45,'Policy Characteristics'!$C:$C,0))),"",INDEX('Policy Characteristics'!B:B,MATCH($C45,'Policy Characteristics'!$C:$C,0)))</f>
        <v>Conventional Pollutant Standards</v>
      </c>
      <c r="C45" s="76" t="str">
        <f t="shared" si="0"/>
        <v>Percentage Reduction of Separately Regulated Pollutants</v>
      </c>
      <c r="D45" s="143" t="s">
        <v>41</v>
      </c>
      <c r="E45" s="143" t="s">
        <v>482</v>
      </c>
      <c r="F45" s="143" t="s">
        <v>1487</v>
      </c>
      <c r="G45" s="143" t="s">
        <v>482</v>
      </c>
      <c r="H45" s="80">
        <v>343</v>
      </c>
      <c r="I45" s="247" t="s">
        <v>43</v>
      </c>
      <c r="J45" s="236" t="str">
        <f>IF(ISBLANK(INDEX('Policy Characteristics'!D:D,MATCH($C45,'Policy Characteristics'!$C:$C,0))),"",INDEX('Policy Characteristics'!D:D,MATCH($C45,'Policy Characteristics'!$C:$C,0)))</f>
        <v>Conventional Pollutant Standard</v>
      </c>
      <c r="K45" s="76" t="str">
        <f>IF(ISBLANK(INDEX('Policy Characteristics'!E:E,MATCH($C45,'Policy Characteristics'!$C:$C,0))),"",INDEX('Policy Characteristics'!E:E,MATCH($C45,'Policy Characteristics'!$C:$C,0)))</f>
        <v>trans reduce regulated pollutants</v>
      </c>
      <c r="L45" s="239">
        <f>IF(ISBLANK(INDEX('Policy Characteristics'!F:F,MATCH($C45,'Policy Characteristics'!$C:$C,0))),"",INDEX('Policy Characteristics'!F:F,MATCH($C45,'Policy Characteristics'!$C:$C,0)))</f>
        <v>0</v>
      </c>
      <c r="M45" s="239">
        <f>IF(ISBLANK(INDEX('Policy Characteristics'!G:G,MATCH($C45,'Policy Characteristics'!$C:$C,0))),"",INDEX('Policy Characteristics'!G:G,MATCH($C45,'Policy Characteristics'!$C:$C,0)))</f>
        <v>1</v>
      </c>
      <c r="N45" s="239">
        <f>IF(ISBLANK(INDEX('Policy Characteristics'!H:H,MATCH($C45,'Policy Characteristics'!$C:$C,0))),"",INDEX('Policy Characteristics'!H:H,MATCH($C45,'Policy Characteristics'!$C:$C,0)))</f>
        <v>0.02</v>
      </c>
      <c r="O45" s="76" t="str">
        <f>IF(ISBLANK(INDEX('Policy Characteristics'!I:I,MATCH($C45,'Policy Characteristics'!$C:$C,0))),"",INDEX('Policy Characteristics'!I:I,MATCH($C45,'Policy Characteristics'!$C:$C,0)))</f>
        <v>% reduction in emissions</v>
      </c>
      <c r="P45" s="76"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76" t="str">
        <f>IF(ISBLANK(INDEX('Policy Characteristics'!K:K,MATCH($C45,'Policy Characteristics'!$C:$C,0))),"",INDEX('Policy Characteristics'!K:K,MATCH($C45,'Policy Characteristics'!$C:$C,0)))</f>
        <v>transportation-sector-main.html#conv-pol-stds</v>
      </c>
      <c r="R45" s="76" t="str">
        <f>IF(ISBLANK(INDEX('Policy Characteristics'!L:L,MATCH($C45,'Policy Characteristics'!$C:$C,0))),"",INDEX('Policy Characteristics'!L:L,MATCH($C45,'Policy Characteristics'!$C:$C,0)))</f>
        <v>conventional-pollutant-standards.html</v>
      </c>
    </row>
    <row r="46" spans="1:18" s="143" customFormat="1" x14ac:dyDescent="0.25">
      <c r="A46" s="76" t="str">
        <f>IF(ISBLANK(INDEX('Policy Characteristics'!A:A,MATCH($C46,'Policy Characteristics'!$C:$C,0))),"",INDEX('Policy Characteristics'!A:A,MATCH($C46,'Policy Characteristics'!$C:$C,0)))</f>
        <v>Transportation</v>
      </c>
      <c r="B46" s="234" t="str">
        <f>IF(ISBLANK(INDEX('Policy Characteristics'!B:B,MATCH($C46,'Policy Characteristics'!$C:$C,0))),"",INDEX('Policy Characteristics'!B:B,MATCH($C46,'Policy Characteristics'!$C:$C,0)))</f>
        <v>Conventional Pollutant Standards</v>
      </c>
      <c r="C46" s="76" t="str">
        <f t="shared" si="0"/>
        <v>Percentage Reduction of Separately Regulated Pollutants</v>
      </c>
      <c r="D46" s="143" t="s">
        <v>41</v>
      </c>
      <c r="E46" s="143" t="s">
        <v>483</v>
      </c>
      <c r="F46" s="143" t="s">
        <v>1487</v>
      </c>
      <c r="G46" s="143" t="s">
        <v>561</v>
      </c>
      <c r="H46" s="80">
        <v>344</v>
      </c>
      <c r="I46" s="247" t="s">
        <v>43</v>
      </c>
      <c r="J46" s="236" t="str">
        <f>IF(ISBLANK(INDEX('Policy Characteristics'!D:D,MATCH($C46,'Policy Characteristics'!$C:$C,0))),"",INDEX('Policy Characteristics'!D:D,MATCH($C46,'Policy Characteristics'!$C:$C,0)))</f>
        <v>Conventional Pollutant Standard</v>
      </c>
      <c r="K46" s="76" t="str">
        <f>IF(ISBLANK(INDEX('Policy Characteristics'!E:E,MATCH($C46,'Policy Characteristics'!$C:$C,0))),"",INDEX('Policy Characteristics'!E:E,MATCH($C46,'Policy Characteristics'!$C:$C,0)))</f>
        <v>trans reduce regulated pollutants</v>
      </c>
      <c r="L46" s="239">
        <f>IF(ISBLANK(INDEX('Policy Characteristics'!F:F,MATCH($C46,'Policy Characteristics'!$C:$C,0))),"",INDEX('Policy Characteristics'!F:F,MATCH($C46,'Policy Characteristics'!$C:$C,0)))</f>
        <v>0</v>
      </c>
      <c r="M46" s="239">
        <f>IF(ISBLANK(INDEX('Policy Characteristics'!G:G,MATCH($C46,'Policy Characteristics'!$C:$C,0))),"",INDEX('Policy Characteristics'!G:G,MATCH($C46,'Policy Characteristics'!$C:$C,0)))</f>
        <v>1</v>
      </c>
      <c r="N46" s="239">
        <f>IF(ISBLANK(INDEX('Policy Characteristics'!H:H,MATCH($C46,'Policy Characteristics'!$C:$C,0))),"",INDEX('Policy Characteristics'!H:H,MATCH($C46,'Policy Characteristics'!$C:$C,0)))</f>
        <v>0.02</v>
      </c>
      <c r="O46" s="76" t="str">
        <f>IF(ISBLANK(INDEX('Policy Characteristics'!I:I,MATCH($C46,'Policy Characteristics'!$C:$C,0))),"",INDEX('Policy Characteristics'!I:I,MATCH($C46,'Policy Characteristics'!$C:$C,0)))</f>
        <v>% reduction in emissions</v>
      </c>
      <c r="P46" s="76"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76" t="str">
        <f>IF(ISBLANK(INDEX('Policy Characteristics'!K:K,MATCH($C46,'Policy Characteristics'!$C:$C,0))),"",INDEX('Policy Characteristics'!K:K,MATCH($C46,'Policy Characteristics'!$C:$C,0)))</f>
        <v>transportation-sector-main.html#conv-pol-stds</v>
      </c>
      <c r="R46" s="76" t="str">
        <f>IF(ISBLANK(INDEX('Policy Characteristics'!L:L,MATCH($C46,'Policy Characteristics'!$C:$C,0))),"",INDEX('Policy Characteristics'!L:L,MATCH($C46,'Policy Characteristics'!$C:$C,0)))</f>
        <v>conventional-pollutant-standards.html</v>
      </c>
    </row>
    <row r="47" spans="1:18" s="143" customFormat="1" x14ac:dyDescent="0.25">
      <c r="A47" s="76" t="str">
        <f>IF(ISBLANK(INDEX('Policy Characteristics'!A:A,MATCH($C47,'Policy Characteristics'!$C:$C,0))),"",INDEX('Policy Characteristics'!A:A,MATCH($C47,'Policy Characteristics'!$C:$C,0)))</f>
        <v>Transportation</v>
      </c>
      <c r="B47" s="234" t="str">
        <f>IF(ISBLANK(INDEX('Policy Characteristics'!B:B,MATCH($C47,'Policy Characteristics'!$C:$C,0))),"",INDEX('Policy Characteristics'!B:B,MATCH($C47,'Policy Characteristics'!$C:$C,0)))</f>
        <v>Conventional Pollutant Standards</v>
      </c>
      <c r="C47" s="76" t="str">
        <f t="shared" si="0"/>
        <v>Percentage Reduction of Separately Regulated Pollutants</v>
      </c>
      <c r="D47" s="143" t="s">
        <v>41</v>
      </c>
      <c r="E47" s="143" t="s">
        <v>484</v>
      </c>
      <c r="F47" s="143" t="s">
        <v>1487</v>
      </c>
      <c r="G47" s="143" t="s">
        <v>484</v>
      </c>
      <c r="H47" s="80">
        <v>345</v>
      </c>
      <c r="I47" s="235" t="s">
        <v>44</v>
      </c>
      <c r="J47" s="236" t="str">
        <f>IF(ISBLANK(INDEX('Policy Characteristics'!D:D,MATCH($C47,'Policy Characteristics'!$C:$C,0))),"",INDEX('Policy Characteristics'!D:D,MATCH($C47,'Policy Characteristics'!$C:$C,0)))</f>
        <v>Conventional Pollutant Standard</v>
      </c>
      <c r="K47" s="76" t="str">
        <f>IF(ISBLANK(INDEX('Policy Characteristics'!E:E,MATCH($C47,'Policy Characteristics'!$C:$C,0))),"",INDEX('Policy Characteristics'!E:E,MATCH($C47,'Policy Characteristics'!$C:$C,0)))</f>
        <v>trans reduce regulated pollutants</v>
      </c>
      <c r="L47" s="239">
        <f>IF(ISBLANK(INDEX('Policy Characteristics'!F:F,MATCH($C47,'Policy Characteristics'!$C:$C,0))),"",INDEX('Policy Characteristics'!F:F,MATCH($C47,'Policy Characteristics'!$C:$C,0)))</f>
        <v>0</v>
      </c>
      <c r="M47" s="239">
        <f>IF(ISBLANK(INDEX('Policy Characteristics'!G:G,MATCH($C47,'Policy Characteristics'!$C:$C,0))),"",INDEX('Policy Characteristics'!G:G,MATCH($C47,'Policy Characteristics'!$C:$C,0)))</f>
        <v>1</v>
      </c>
      <c r="N47" s="239">
        <f>IF(ISBLANK(INDEX('Policy Characteristics'!H:H,MATCH($C47,'Policy Characteristics'!$C:$C,0))),"",INDEX('Policy Characteristics'!H:H,MATCH($C47,'Policy Characteristics'!$C:$C,0)))</f>
        <v>0.02</v>
      </c>
      <c r="O47" s="76" t="str">
        <f>IF(ISBLANK(INDEX('Policy Characteristics'!I:I,MATCH($C47,'Policy Characteristics'!$C:$C,0))),"",INDEX('Policy Characteristics'!I:I,MATCH($C47,'Policy Characteristics'!$C:$C,0)))</f>
        <v>% reduction in emissions</v>
      </c>
      <c r="P47" s="76"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76" t="str">
        <f>IF(ISBLANK(INDEX('Policy Characteristics'!K:K,MATCH($C47,'Policy Characteristics'!$C:$C,0))),"",INDEX('Policy Characteristics'!K:K,MATCH($C47,'Policy Characteristics'!$C:$C,0)))</f>
        <v>transportation-sector-main.html#conv-pol-stds</v>
      </c>
      <c r="R47" s="76" t="str">
        <f>IF(ISBLANK(INDEX('Policy Characteristics'!L:L,MATCH($C47,'Policy Characteristics'!$C:$C,0))),"",INDEX('Policy Characteristics'!L:L,MATCH($C47,'Policy Characteristics'!$C:$C,0)))</f>
        <v>conventional-pollutant-standards.html</v>
      </c>
    </row>
    <row r="48" spans="1:18" s="143" customFormat="1" x14ac:dyDescent="0.25">
      <c r="A48" s="76" t="str">
        <f>IF(ISBLANK(INDEX('Policy Characteristics'!A:A,MATCH($C48,'Policy Characteristics'!$C:$C,0))),"",INDEX('Policy Characteristics'!A:A,MATCH($C48,'Policy Characteristics'!$C:$C,0)))</f>
        <v>Transportation</v>
      </c>
      <c r="B48" s="234" t="str">
        <f>IF(ISBLANK(INDEX('Policy Characteristics'!B:B,MATCH($C48,'Policy Characteristics'!$C:$C,0))),"",INDEX('Policy Characteristics'!B:B,MATCH($C48,'Policy Characteristics'!$C:$C,0)))</f>
        <v>Conventional Pollutant Standards</v>
      </c>
      <c r="C48" s="76" t="str">
        <f t="shared" si="0"/>
        <v>Percentage Reduction of Separately Regulated Pollutants</v>
      </c>
      <c r="D48" s="143" t="s">
        <v>41</v>
      </c>
      <c r="E48" s="143" t="s">
        <v>485</v>
      </c>
      <c r="F48" s="143" t="s">
        <v>1487</v>
      </c>
      <c r="G48" s="143" t="s">
        <v>485</v>
      </c>
      <c r="H48" s="80">
        <v>346</v>
      </c>
      <c r="I48" s="247" t="s">
        <v>43</v>
      </c>
      <c r="J48" s="236" t="str">
        <f>IF(ISBLANK(INDEX('Policy Characteristics'!D:D,MATCH($C48,'Policy Characteristics'!$C:$C,0))),"",INDEX('Policy Characteristics'!D:D,MATCH($C48,'Policy Characteristics'!$C:$C,0)))</f>
        <v>Conventional Pollutant Standard</v>
      </c>
      <c r="K48" s="76" t="str">
        <f>IF(ISBLANK(INDEX('Policy Characteristics'!E:E,MATCH($C48,'Policy Characteristics'!$C:$C,0))),"",INDEX('Policy Characteristics'!E:E,MATCH($C48,'Policy Characteristics'!$C:$C,0)))</f>
        <v>trans reduce regulated pollutants</v>
      </c>
      <c r="L48" s="239">
        <f>IF(ISBLANK(INDEX('Policy Characteristics'!F:F,MATCH($C48,'Policy Characteristics'!$C:$C,0))),"",INDEX('Policy Characteristics'!F:F,MATCH($C48,'Policy Characteristics'!$C:$C,0)))</f>
        <v>0</v>
      </c>
      <c r="M48" s="239">
        <f>IF(ISBLANK(INDEX('Policy Characteristics'!G:G,MATCH($C48,'Policy Characteristics'!$C:$C,0))),"",INDEX('Policy Characteristics'!G:G,MATCH($C48,'Policy Characteristics'!$C:$C,0)))</f>
        <v>1</v>
      </c>
      <c r="N48" s="239">
        <f>IF(ISBLANK(INDEX('Policy Characteristics'!H:H,MATCH($C48,'Policy Characteristics'!$C:$C,0))),"",INDEX('Policy Characteristics'!H:H,MATCH($C48,'Policy Characteristics'!$C:$C,0)))</f>
        <v>0.02</v>
      </c>
      <c r="O48" s="76" t="str">
        <f>IF(ISBLANK(INDEX('Policy Characteristics'!I:I,MATCH($C48,'Policy Characteristics'!$C:$C,0))),"",INDEX('Policy Characteristics'!I:I,MATCH($C48,'Policy Characteristics'!$C:$C,0)))</f>
        <v>% reduction in emissions</v>
      </c>
      <c r="P48" s="76"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76" t="str">
        <f>IF(ISBLANK(INDEX('Policy Characteristics'!K:K,MATCH($C48,'Policy Characteristics'!$C:$C,0))),"",INDEX('Policy Characteristics'!K:K,MATCH($C48,'Policy Characteristics'!$C:$C,0)))</f>
        <v>transportation-sector-main.html#conv-pol-stds</v>
      </c>
      <c r="R48" s="76" t="str">
        <f>IF(ISBLANK(INDEX('Policy Characteristics'!L:L,MATCH($C48,'Policy Characteristics'!$C:$C,0))),"",INDEX('Policy Characteristics'!L:L,MATCH($C48,'Policy Characteristics'!$C:$C,0)))</f>
        <v>conventional-pollutant-standards.html</v>
      </c>
    </row>
    <row r="49" spans="1:18" s="143" customFormat="1" x14ac:dyDescent="0.25">
      <c r="A49" s="76" t="str">
        <f>IF(ISBLANK(INDEX('Policy Characteristics'!A:A,MATCH($C49,'Policy Characteristics'!$C:$C,0))),"",INDEX('Policy Characteristics'!A:A,MATCH($C49,'Policy Characteristics'!$C:$C,0)))</f>
        <v>Transportation</v>
      </c>
      <c r="B49" s="234" t="str">
        <f>IF(ISBLANK(INDEX('Policy Characteristics'!B:B,MATCH($C49,'Policy Characteristics'!$C:$C,0))),"",INDEX('Policy Characteristics'!B:B,MATCH($C49,'Policy Characteristics'!$C:$C,0)))</f>
        <v>Conventional Pollutant Standards</v>
      </c>
      <c r="C49" s="76" t="str">
        <f t="shared" si="0"/>
        <v>Percentage Reduction of Separately Regulated Pollutants</v>
      </c>
      <c r="D49" s="143" t="s">
        <v>41</v>
      </c>
      <c r="E49" s="143" t="s">
        <v>486</v>
      </c>
      <c r="F49" s="143" t="s">
        <v>1487</v>
      </c>
      <c r="G49" s="143" t="s">
        <v>486</v>
      </c>
      <c r="H49" s="80">
        <v>347</v>
      </c>
      <c r="I49" s="247" t="s">
        <v>43</v>
      </c>
      <c r="J49" s="236" t="str">
        <f>IF(ISBLANK(INDEX('Policy Characteristics'!D:D,MATCH($C49,'Policy Characteristics'!$C:$C,0))),"",INDEX('Policy Characteristics'!D:D,MATCH($C49,'Policy Characteristics'!$C:$C,0)))</f>
        <v>Conventional Pollutant Standard</v>
      </c>
      <c r="K49" s="76" t="str">
        <f>IF(ISBLANK(INDEX('Policy Characteristics'!E:E,MATCH($C49,'Policy Characteristics'!$C:$C,0))),"",INDEX('Policy Characteristics'!E:E,MATCH($C49,'Policy Characteristics'!$C:$C,0)))</f>
        <v>trans reduce regulated pollutants</v>
      </c>
      <c r="L49" s="239">
        <f>IF(ISBLANK(INDEX('Policy Characteristics'!F:F,MATCH($C49,'Policy Characteristics'!$C:$C,0))),"",INDEX('Policy Characteristics'!F:F,MATCH($C49,'Policy Characteristics'!$C:$C,0)))</f>
        <v>0</v>
      </c>
      <c r="M49" s="239">
        <f>IF(ISBLANK(INDEX('Policy Characteristics'!G:G,MATCH($C49,'Policy Characteristics'!$C:$C,0))),"",INDEX('Policy Characteristics'!G:G,MATCH($C49,'Policy Characteristics'!$C:$C,0)))</f>
        <v>1</v>
      </c>
      <c r="N49" s="239">
        <f>IF(ISBLANK(INDEX('Policy Characteristics'!H:H,MATCH($C49,'Policy Characteristics'!$C:$C,0))),"",INDEX('Policy Characteristics'!H:H,MATCH($C49,'Policy Characteristics'!$C:$C,0)))</f>
        <v>0.02</v>
      </c>
      <c r="O49" s="76" t="str">
        <f>IF(ISBLANK(INDEX('Policy Characteristics'!I:I,MATCH($C49,'Policy Characteristics'!$C:$C,0))),"",INDEX('Policy Characteristics'!I:I,MATCH($C49,'Policy Characteristics'!$C:$C,0)))</f>
        <v>% reduction in emissions</v>
      </c>
      <c r="P49" s="76"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76" t="str">
        <f>IF(ISBLANK(INDEX('Policy Characteristics'!K:K,MATCH($C49,'Policy Characteristics'!$C:$C,0))),"",INDEX('Policy Characteristics'!K:K,MATCH($C49,'Policy Characteristics'!$C:$C,0)))</f>
        <v>transportation-sector-main.html#conv-pol-stds</v>
      </c>
      <c r="R49" s="76" t="str">
        <f>IF(ISBLANK(INDEX('Policy Characteristics'!L:L,MATCH($C49,'Policy Characteristics'!$C:$C,0))),"",INDEX('Policy Characteristics'!L:L,MATCH($C49,'Policy Characteristics'!$C:$C,0)))</f>
        <v>conventional-pollutant-standards.html</v>
      </c>
    </row>
    <row r="50" spans="1:18" s="143" customFormat="1" x14ac:dyDescent="0.25">
      <c r="A50" s="76" t="str">
        <f>IF(ISBLANK(INDEX('Policy Characteristics'!A:A,MATCH($C50,'Policy Characteristics'!$C:$C,0))),"",INDEX('Policy Characteristics'!A:A,MATCH($C50,'Policy Characteristics'!$C:$C,0)))</f>
        <v>Transportation</v>
      </c>
      <c r="B50" s="234" t="str">
        <f>IF(ISBLANK(INDEX('Policy Characteristics'!B:B,MATCH($C50,'Policy Characteristics'!$C:$C,0))),"",INDEX('Policy Characteristics'!B:B,MATCH($C50,'Policy Characteristics'!$C:$C,0)))</f>
        <v>Conventional Pollutant Standards</v>
      </c>
      <c r="C50" s="76" t="str">
        <f t="shared" si="0"/>
        <v>Percentage Reduction of Separately Regulated Pollutants</v>
      </c>
      <c r="D50" s="143" t="s">
        <v>41</v>
      </c>
      <c r="E50" s="143" t="s">
        <v>487</v>
      </c>
      <c r="F50" s="143" t="s">
        <v>1487</v>
      </c>
      <c r="G50" s="143" t="s">
        <v>487</v>
      </c>
      <c r="H50" s="80">
        <v>348</v>
      </c>
      <c r="I50" s="235" t="s">
        <v>44</v>
      </c>
      <c r="J50" s="236" t="str">
        <f>IF(ISBLANK(INDEX('Policy Characteristics'!D:D,MATCH($C50,'Policy Characteristics'!$C:$C,0))),"",INDEX('Policy Characteristics'!D:D,MATCH($C50,'Policy Characteristics'!$C:$C,0)))</f>
        <v>Conventional Pollutant Standard</v>
      </c>
      <c r="K50" s="76" t="str">
        <f>IF(ISBLANK(INDEX('Policy Characteristics'!E:E,MATCH($C50,'Policy Characteristics'!$C:$C,0))),"",INDEX('Policy Characteristics'!E:E,MATCH($C50,'Policy Characteristics'!$C:$C,0)))</f>
        <v>trans reduce regulated pollutants</v>
      </c>
      <c r="L50" s="239">
        <f>IF(ISBLANK(INDEX('Policy Characteristics'!F:F,MATCH($C50,'Policy Characteristics'!$C:$C,0))),"",INDEX('Policy Characteristics'!F:F,MATCH($C50,'Policy Characteristics'!$C:$C,0)))</f>
        <v>0</v>
      </c>
      <c r="M50" s="239">
        <f>IF(ISBLANK(INDEX('Policy Characteristics'!G:G,MATCH($C50,'Policy Characteristics'!$C:$C,0))),"",INDEX('Policy Characteristics'!G:G,MATCH($C50,'Policy Characteristics'!$C:$C,0)))</f>
        <v>1</v>
      </c>
      <c r="N50" s="239">
        <f>IF(ISBLANK(INDEX('Policy Characteristics'!H:H,MATCH($C50,'Policy Characteristics'!$C:$C,0))),"",INDEX('Policy Characteristics'!H:H,MATCH($C50,'Policy Characteristics'!$C:$C,0)))</f>
        <v>0.02</v>
      </c>
      <c r="O50" s="76" t="str">
        <f>IF(ISBLANK(INDEX('Policy Characteristics'!I:I,MATCH($C50,'Policy Characteristics'!$C:$C,0))),"",INDEX('Policy Characteristics'!I:I,MATCH($C50,'Policy Characteristics'!$C:$C,0)))</f>
        <v>% reduction in emissions</v>
      </c>
      <c r="P50" s="76"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76" t="str">
        <f>IF(ISBLANK(INDEX('Policy Characteristics'!K:K,MATCH($C50,'Policy Characteristics'!$C:$C,0))),"",INDEX('Policy Characteristics'!K:K,MATCH($C50,'Policy Characteristics'!$C:$C,0)))</f>
        <v>transportation-sector-main.html#conv-pol-stds</v>
      </c>
      <c r="R50" s="76" t="str">
        <f>IF(ISBLANK(INDEX('Policy Characteristics'!L:L,MATCH($C50,'Policy Characteristics'!$C:$C,0))),"",INDEX('Policy Characteristics'!L:L,MATCH($C50,'Policy Characteristics'!$C:$C,0)))</f>
        <v>conventional-pollutant-standards.html</v>
      </c>
    </row>
    <row r="51" spans="1:18" s="143" customFormat="1" x14ac:dyDescent="0.25">
      <c r="A51" s="76" t="str">
        <f>IF(ISBLANK(INDEX('Policy Characteristics'!A:A,MATCH($C51,'Policy Characteristics'!$C:$C,0))),"",INDEX('Policy Characteristics'!A:A,MATCH($C51,'Policy Characteristics'!$C:$C,0)))</f>
        <v>Transportation</v>
      </c>
      <c r="B51" s="234" t="str">
        <f>IF(ISBLANK(INDEX('Policy Characteristics'!B:B,MATCH($C51,'Policy Characteristics'!$C:$C,0))),"",INDEX('Policy Characteristics'!B:B,MATCH($C51,'Policy Characteristics'!$C:$C,0)))</f>
        <v>Conventional Pollutant Standards</v>
      </c>
      <c r="C51" s="76" t="str">
        <f t="shared" si="0"/>
        <v>Percentage Reduction of Separately Regulated Pollutants</v>
      </c>
      <c r="D51" s="143" t="s">
        <v>41</v>
      </c>
      <c r="E51" s="143" t="s">
        <v>488</v>
      </c>
      <c r="F51" s="143" t="s">
        <v>1487</v>
      </c>
      <c r="G51" s="143" t="s">
        <v>488</v>
      </c>
      <c r="H51" s="80">
        <v>349</v>
      </c>
      <c r="I51" s="235" t="s">
        <v>44</v>
      </c>
      <c r="J51" s="236" t="str">
        <f>IF(ISBLANK(INDEX('Policy Characteristics'!D:D,MATCH($C51,'Policy Characteristics'!$C:$C,0))),"",INDEX('Policy Characteristics'!D:D,MATCH($C51,'Policy Characteristics'!$C:$C,0)))</f>
        <v>Conventional Pollutant Standard</v>
      </c>
      <c r="K51" s="76" t="str">
        <f>IF(ISBLANK(INDEX('Policy Characteristics'!E:E,MATCH($C51,'Policy Characteristics'!$C:$C,0))),"",INDEX('Policy Characteristics'!E:E,MATCH($C51,'Policy Characteristics'!$C:$C,0)))</f>
        <v>trans reduce regulated pollutants</v>
      </c>
      <c r="L51" s="239">
        <f>IF(ISBLANK(INDEX('Policy Characteristics'!F:F,MATCH($C51,'Policy Characteristics'!$C:$C,0))),"",INDEX('Policy Characteristics'!F:F,MATCH($C51,'Policy Characteristics'!$C:$C,0)))</f>
        <v>0</v>
      </c>
      <c r="M51" s="239">
        <f>IF(ISBLANK(INDEX('Policy Characteristics'!G:G,MATCH($C51,'Policy Characteristics'!$C:$C,0))),"",INDEX('Policy Characteristics'!G:G,MATCH($C51,'Policy Characteristics'!$C:$C,0)))</f>
        <v>1</v>
      </c>
      <c r="N51" s="239">
        <f>IF(ISBLANK(INDEX('Policy Characteristics'!H:H,MATCH($C51,'Policy Characteristics'!$C:$C,0))),"",INDEX('Policy Characteristics'!H:H,MATCH($C51,'Policy Characteristics'!$C:$C,0)))</f>
        <v>0.02</v>
      </c>
      <c r="O51" s="76" t="str">
        <f>IF(ISBLANK(INDEX('Policy Characteristics'!I:I,MATCH($C51,'Policy Characteristics'!$C:$C,0))),"",INDEX('Policy Characteristics'!I:I,MATCH($C51,'Policy Characteristics'!$C:$C,0)))</f>
        <v>% reduction in emissions</v>
      </c>
      <c r="P51" s="76"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76" t="str">
        <f>IF(ISBLANK(INDEX('Policy Characteristics'!K:K,MATCH($C51,'Policy Characteristics'!$C:$C,0))),"",INDEX('Policy Characteristics'!K:K,MATCH($C51,'Policy Characteristics'!$C:$C,0)))</f>
        <v>transportation-sector-main.html#conv-pol-stds</v>
      </c>
      <c r="R51" s="76" t="str">
        <f>IF(ISBLANK(INDEX('Policy Characteristics'!L:L,MATCH($C51,'Policy Characteristics'!$C:$C,0))),"",INDEX('Policy Characteristics'!L:L,MATCH($C51,'Policy Characteristics'!$C:$C,0)))</f>
        <v>conventional-pollutant-standards.html</v>
      </c>
    </row>
    <row r="52" spans="1:18" s="143" customFormat="1" x14ac:dyDescent="0.25">
      <c r="A52" s="76" t="str">
        <f>IF(ISBLANK(INDEX('Policy Characteristics'!A:A,MATCH($C52,'Policy Characteristics'!$C:$C,0))),"",INDEX('Policy Characteristics'!A:A,MATCH($C52,'Policy Characteristics'!$C:$C,0)))</f>
        <v>Transportation</v>
      </c>
      <c r="B52" s="234" t="str">
        <f>IF(ISBLANK(INDEX('Policy Characteristics'!B:B,MATCH($C52,'Policy Characteristics'!$C:$C,0))),"",INDEX('Policy Characteristics'!B:B,MATCH($C52,'Policy Characteristics'!$C:$C,0)))</f>
        <v>Conventional Pollutant Standards</v>
      </c>
      <c r="C52" s="76" t="str">
        <f t="shared" si="0"/>
        <v>Percentage Reduction of Separately Regulated Pollutants</v>
      </c>
      <c r="D52" s="143" t="s">
        <v>112</v>
      </c>
      <c r="E52" s="143" t="s">
        <v>480</v>
      </c>
      <c r="F52" s="143" t="s">
        <v>1488</v>
      </c>
      <c r="G52" s="143" t="s">
        <v>669</v>
      </c>
      <c r="H52" s="80">
        <v>350</v>
      </c>
      <c r="I52" s="247" t="s">
        <v>43</v>
      </c>
      <c r="J52" s="236" t="str">
        <f>IF(ISBLANK(INDEX('Policy Characteristics'!D:D,MATCH($C52,'Policy Characteristics'!$C:$C,0))),"",INDEX('Policy Characteristics'!D:D,MATCH($C52,'Policy Characteristics'!$C:$C,0)))</f>
        <v>Conventional Pollutant Standard</v>
      </c>
      <c r="K52" s="76" t="str">
        <f>IF(ISBLANK(INDEX('Policy Characteristics'!E:E,MATCH($C52,'Policy Characteristics'!$C:$C,0))),"",INDEX('Policy Characteristics'!E:E,MATCH($C52,'Policy Characteristics'!$C:$C,0)))</f>
        <v>trans reduce regulated pollutants</v>
      </c>
      <c r="L52" s="239">
        <f>IF(ISBLANK(INDEX('Policy Characteristics'!F:F,MATCH($C52,'Policy Characteristics'!$C:$C,0))),"",INDEX('Policy Characteristics'!F:F,MATCH($C52,'Policy Characteristics'!$C:$C,0)))</f>
        <v>0</v>
      </c>
      <c r="M52" s="239">
        <f>IF(ISBLANK(INDEX('Policy Characteristics'!G:G,MATCH($C52,'Policy Characteristics'!$C:$C,0))),"",INDEX('Policy Characteristics'!G:G,MATCH($C52,'Policy Characteristics'!$C:$C,0)))</f>
        <v>1</v>
      </c>
      <c r="N52" s="239">
        <f>IF(ISBLANK(INDEX('Policy Characteristics'!H:H,MATCH($C52,'Policy Characteristics'!$C:$C,0))),"",INDEX('Policy Characteristics'!H:H,MATCH($C52,'Policy Characteristics'!$C:$C,0)))</f>
        <v>0.02</v>
      </c>
      <c r="O52" s="76" t="str">
        <f>IF(ISBLANK(INDEX('Policy Characteristics'!I:I,MATCH($C52,'Policy Characteristics'!$C:$C,0))),"",INDEX('Policy Characteristics'!I:I,MATCH($C52,'Policy Characteristics'!$C:$C,0)))</f>
        <v>% reduction in emissions</v>
      </c>
      <c r="P52" s="76"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76" t="str">
        <f>IF(ISBLANK(INDEX('Policy Characteristics'!K:K,MATCH($C52,'Policy Characteristics'!$C:$C,0))),"",INDEX('Policy Characteristics'!K:K,MATCH($C52,'Policy Characteristics'!$C:$C,0)))</f>
        <v>transportation-sector-main.html#conv-pol-stds</v>
      </c>
      <c r="R52" s="76" t="str">
        <f>IF(ISBLANK(INDEX('Policy Characteristics'!L:L,MATCH($C52,'Policy Characteristics'!$C:$C,0))),"",INDEX('Policy Characteristics'!L:L,MATCH($C52,'Policy Characteristics'!$C:$C,0)))</f>
        <v>conventional-pollutant-standards.html</v>
      </c>
    </row>
    <row r="53" spans="1:18" s="143" customFormat="1" x14ac:dyDescent="0.25">
      <c r="A53" s="76" t="str">
        <f>IF(ISBLANK(INDEX('Policy Characteristics'!A:A,MATCH($C53,'Policy Characteristics'!$C:$C,0))),"",INDEX('Policy Characteristics'!A:A,MATCH($C53,'Policy Characteristics'!$C:$C,0)))</f>
        <v>Transportation</v>
      </c>
      <c r="B53" s="234" t="str">
        <f>IF(ISBLANK(INDEX('Policy Characteristics'!B:B,MATCH($C53,'Policy Characteristics'!$C:$C,0))),"",INDEX('Policy Characteristics'!B:B,MATCH($C53,'Policy Characteristics'!$C:$C,0)))</f>
        <v>Conventional Pollutant Standards</v>
      </c>
      <c r="C53" s="76" t="str">
        <f t="shared" si="0"/>
        <v>Percentage Reduction of Separately Regulated Pollutants</v>
      </c>
      <c r="D53" s="143" t="s">
        <v>112</v>
      </c>
      <c r="E53" s="143" t="s">
        <v>474</v>
      </c>
      <c r="F53" s="143" t="s">
        <v>1488</v>
      </c>
      <c r="G53" s="143" t="s">
        <v>474</v>
      </c>
      <c r="H53" s="80">
        <v>351</v>
      </c>
      <c r="I53" s="247" t="s">
        <v>43</v>
      </c>
      <c r="J53" s="236" t="str">
        <f>IF(ISBLANK(INDEX('Policy Characteristics'!D:D,MATCH($C53,'Policy Characteristics'!$C:$C,0))),"",INDEX('Policy Characteristics'!D:D,MATCH($C53,'Policy Characteristics'!$C:$C,0)))</f>
        <v>Conventional Pollutant Standard</v>
      </c>
      <c r="K53" s="76" t="str">
        <f>IF(ISBLANK(INDEX('Policy Characteristics'!E:E,MATCH($C53,'Policy Characteristics'!$C:$C,0))),"",INDEX('Policy Characteristics'!E:E,MATCH($C53,'Policy Characteristics'!$C:$C,0)))</f>
        <v>trans reduce regulated pollutants</v>
      </c>
      <c r="L53" s="239">
        <f>IF(ISBLANK(INDEX('Policy Characteristics'!F:F,MATCH($C53,'Policy Characteristics'!$C:$C,0))),"",INDEX('Policy Characteristics'!F:F,MATCH($C53,'Policy Characteristics'!$C:$C,0)))</f>
        <v>0</v>
      </c>
      <c r="M53" s="239">
        <f>IF(ISBLANK(INDEX('Policy Characteristics'!G:G,MATCH($C53,'Policy Characteristics'!$C:$C,0))),"",INDEX('Policy Characteristics'!G:G,MATCH($C53,'Policy Characteristics'!$C:$C,0)))</f>
        <v>1</v>
      </c>
      <c r="N53" s="239">
        <f>IF(ISBLANK(INDEX('Policy Characteristics'!H:H,MATCH($C53,'Policy Characteristics'!$C:$C,0))),"",INDEX('Policy Characteristics'!H:H,MATCH($C53,'Policy Characteristics'!$C:$C,0)))</f>
        <v>0.02</v>
      </c>
      <c r="O53" s="76" t="str">
        <f>IF(ISBLANK(INDEX('Policy Characteristics'!I:I,MATCH($C53,'Policy Characteristics'!$C:$C,0))),"",INDEX('Policy Characteristics'!I:I,MATCH($C53,'Policy Characteristics'!$C:$C,0)))</f>
        <v>% reduction in emissions</v>
      </c>
      <c r="P53" s="76"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76" t="str">
        <f>IF(ISBLANK(INDEX('Policy Characteristics'!K:K,MATCH($C53,'Policy Characteristics'!$C:$C,0))),"",INDEX('Policy Characteristics'!K:K,MATCH($C53,'Policy Characteristics'!$C:$C,0)))</f>
        <v>transportation-sector-main.html#conv-pol-stds</v>
      </c>
      <c r="R53" s="76" t="str">
        <f>IF(ISBLANK(INDEX('Policy Characteristics'!L:L,MATCH($C53,'Policy Characteristics'!$C:$C,0))),"",INDEX('Policy Characteristics'!L:L,MATCH($C53,'Policy Characteristics'!$C:$C,0)))</f>
        <v>conventional-pollutant-standards.html</v>
      </c>
    </row>
    <row r="54" spans="1:18" s="143" customFormat="1" x14ac:dyDescent="0.25">
      <c r="A54" s="76" t="str">
        <f>IF(ISBLANK(INDEX('Policy Characteristics'!A:A,MATCH($C54,'Policy Characteristics'!$C:$C,0))),"",INDEX('Policy Characteristics'!A:A,MATCH($C54,'Policy Characteristics'!$C:$C,0)))</f>
        <v>Transportation</v>
      </c>
      <c r="B54" s="234" t="str">
        <f>IF(ISBLANK(INDEX('Policy Characteristics'!B:B,MATCH($C54,'Policy Characteristics'!$C:$C,0))),"",INDEX('Policy Characteristics'!B:B,MATCH($C54,'Policy Characteristics'!$C:$C,0)))</f>
        <v>Conventional Pollutant Standards</v>
      </c>
      <c r="C54" s="76" t="str">
        <f t="shared" si="0"/>
        <v>Percentage Reduction of Separately Regulated Pollutants</v>
      </c>
      <c r="D54" s="143" t="s">
        <v>112</v>
      </c>
      <c r="E54" s="143" t="s">
        <v>481</v>
      </c>
      <c r="F54" s="143" t="s">
        <v>1488</v>
      </c>
      <c r="G54" s="143" t="s">
        <v>481</v>
      </c>
      <c r="H54" s="80">
        <v>352</v>
      </c>
      <c r="I54" s="247" t="s">
        <v>43</v>
      </c>
      <c r="J54" s="236" t="str">
        <f>IF(ISBLANK(INDEX('Policy Characteristics'!D:D,MATCH($C54,'Policy Characteristics'!$C:$C,0))),"",INDEX('Policy Characteristics'!D:D,MATCH($C54,'Policy Characteristics'!$C:$C,0)))</f>
        <v>Conventional Pollutant Standard</v>
      </c>
      <c r="K54" s="76" t="str">
        <f>IF(ISBLANK(INDEX('Policy Characteristics'!E:E,MATCH($C54,'Policy Characteristics'!$C:$C,0))),"",INDEX('Policy Characteristics'!E:E,MATCH($C54,'Policy Characteristics'!$C:$C,0)))</f>
        <v>trans reduce regulated pollutants</v>
      </c>
      <c r="L54" s="239">
        <f>IF(ISBLANK(INDEX('Policy Characteristics'!F:F,MATCH($C54,'Policy Characteristics'!$C:$C,0))),"",INDEX('Policy Characteristics'!F:F,MATCH($C54,'Policy Characteristics'!$C:$C,0)))</f>
        <v>0</v>
      </c>
      <c r="M54" s="239">
        <f>IF(ISBLANK(INDEX('Policy Characteristics'!G:G,MATCH($C54,'Policy Characteristics'!$C:$C,0))),"",INDEX('Policy Characteristics'!G:G,MATCH($C54,'Policy Characteristics'!$C:$C,0)))</f>
        <v>1</v>
      </c>
      <c r="N54" s="239">
        <f>IF(ISBLANK(INDEX('Policy Characteristics'!H:H,MATCH($C54,'Policy Characteristics'!$C:$C,0))),"",INDEX('Policy Characteristics'!H:H,MATCH($C54,'Policy Characteristics'!$C:$C,0)))</f>
        <v>0.02</v>
      </c>
      <c r="O54" s="76" t="str">
        <f>IF(ISBLANK(INDEX('Policy Characteristics'!I:I,MATCH($C54,'Policy Characteristics'!$C:$C,0))),"",INDEX('Policy Characteristics'!I:I,MATCH($C54,'Policy Characteristics'!$C:$C,0)))</f>
        <v>% reduction in emissions</v>
      </c>
      <c r="P54" s="76"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76" t="str">
        <f>IF(ISBLANK(INDEX('Policy Characteristics'!K:K,MATCH($C54,'Policy Characteristics'!$C:$C,0))),"",INDEX('Policy Characteristics'!K:K,MATCH($C54,'Policy Characteristics'!$C:$C,0)))</f>
        <v>transportation-sector-main.html#conv-pol-stds</v>
      </c>
      <c r="R54" s="76" t="str">
        <f>IF(ISBLANK(INDEX('Policy Characteristics'!L:L,MATCH($C54,'Policy Characteristics'!$C:$C,0))),"",INDEX('Policy Characteristics'!L:L,MATCH($C54,'Policy Characteristics'!$C:$C,0)))</f>
        <v>conventional-pollutant-standards.html</v>
      </c>
    </row>
    <row r="55" spans="1:18" s="143" customFormat="1" x14ac:dyDescent="0.25">
      <c r="A55" s="76" t="str">
        <f>IF(ISBLANK(INDEX('Policy Characteristics'!A:A,MATCH($C55,'Policy Characteristics'!$C:$C,0))),"",INDEX('Policy Characteristics'!A:A,MATCH($C55,'Policy Characteristics'!$C:$C,0)))</f>
        <v>Transportation</v>
      </c>
      <c r="B55" s="234" t="str">
        <f>IF(ISBLANK(INDEX('Policy Characteristics'!B:B,MATCH($C55,'Policy Characteristics'!$C:$C,0))),"",INDEX('Policy Characteristics'!B:B,MATCH($C55,'Policy Characteristics'!$C:$C,0)))</f>
        <v>Conventional Pollutant Standards</v>
      </c>
      <c r="C55" s="76" t="str">
        <f t="shared" si="0"/>
        <v>Percentage Reduction of Separately Regulated Pollutants</v>
      </c>
      <c r="D55" s="143" t="s">
        <v>112</v>
      </c>
      <c r="E55" s="143" t="s">
        <v>482</v>
      </c>
      <c r="F55" s="143" t="s">
        <v>1488</v>
      </c>
      <c r="G55" s="143" t="s">
        <v>482</v>
      </c>
      <c r="H55" s="80">
        <v>353</v>
      </c>
      <c r="I55" s="247" t="s">
        <v>43</v>
      </c>
      <c r="J55" s="236" t="str">
        <f>IF(ISBLANK(INDEX('Policy Characteristics'!D:D,MATCH($C55,'Policy Characteristics'!$C:$C,0))),"",INDEX('Policy Characteristics'!D:D,MATCH($C55,'Policy Characteristics'!$C:$C,0)))</f>
        <v>Conventional Pollutant Standard</v>
      </c>
      <c r="K55" s="76" t="str">
        <f>IF(ISBLANK(INDEX('Policy Characteristics'!E:E,MATCH($C55,'Policy Characteristics'!$C:$C,0))),"",INDEX('Policy Characteristics'!E:E,MATCH($C55,'Policy Characteristics'!$C:$C,0)))</f>
        <v>trans reduce regulated pollutants</v>
      </c>
      <c r="L55" s="239">
        <f>IF(ISBLANK(INDEX('Policy Characteristics'!F:F,MATCH($C55,'Policy Characteristics'!$C:$C,0))),"",INDEX('Policy Characteristics'!F:F,MATCH($C55,'Policy Characteristics'!$C:$C,0)))</f>
        <v>0</v>
      </c>
      <c r="M55" s="239">
        <f>IF(ISBLANK(INDEX('Policy Characteristics'!G:G,MATCH($C55,'Policy Characteristics'!$C:$C,0))),"",INDEX('Policy Characteristics'!G:G,MATCH($C55,'Policy Characteristics'!$C:$C,0)))</f>
        <v>1</v>
      </c>
      <c r="N55" s="239">
        <f>IF(ISBLANK(INDEX('Policy Characteristics'!H:H,MATCH($C55,'Policy Characteristics'!$C:$C,0))),"",INDEX('Policy Characteristics'!H:H,MATCH($C55,'Policy Characteristics'!$C:$C,0)))</f>
        <v>0.02</v>
      </c>
      <c r="O55" s="76" t="str">
        <f>IF(ISBLANK(INDEX('Policy Characteristics'!I:I,MATCH($C55,'Policy Characteristics'!$C:$C,0))),"",INDEX('Policy Characteristics'!I:I,MATCH($C55,'Policy Characteristics'!$C:$C,0)))</f>
        <v>% reduction in emissions</v>
      </c>
      <c r="P55" s="76"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76" t="str">
        <f>IF(ISBLANK(INDEX('Policy Characteristics'!K:K,MATCH($C55,'Policy Characteristics'!$C:$C,0))),"",INDEX('Policy Characteristics'!K:K,MATCH($C55,'Policy Characteristics'!$C:$C,0)))</f>
        <v>transportation-sector-main.html#conv-pol-stds</v>
      </c>
      <c r="R55" s="76" t="str">
        <f>IF(ISBLANK(INDEX('Policy Characteristics'!L:L,MATCH($C55,'Policy Characteristics'!$C:$C,0))),"",INDEX('Policy Characteristics'!L:L,MATCH($C55,'Policy Characteristics'!$C:$C,0)))</f>
        <v>conventional-pollutant-standards.html</v>
      </c>
    </row>
    <row r="56" spans="1:18" s="143" customFormat="1" x14ac:dyDescent="0.25">
      <c r="A56" s="76" t="str">
        <f>IF(ISBLANK(INDEX('Policy Characteristics'!A:A,MATCH($C56,'Policy Characteristics'!$C:$C,0))),"",INDEX('Policy Characteristics'!A:A,MATCH($C56,'Policy Characteristics'!$C:$C,0)))</f>
        <v>Transportation</v>
      </c>
      <c r="B56" s="234" t="str">
        <f>IF(ISBLANK(INDEX('Policy Characteristics'!B:B,MATCH($C56,'Policy Characteristics'!$C:$C,0))),"",INDEX('Policy Characteristics'!B:B,MATCH($C56,'Policy Characteristics'!$C:$C,0)))</f>
        <v>Conventional Pollutant Standards</v>
      </c>
      <c r="C56" s="76" t="str">
        <f t="shared" si="0"/>
        <v>Percentage Reduction of Separately Regulated Pollutants</v>
      </c>
      <c r="D56" s="143" t="s">
        <v>112</v>
      </c>
      <c r="E56" s="143" t="s">
        <v>483</v>
      </c>
      <c r="F56" s="143" t="s">
        <v>1488</v>
      </c>
      <c r="G56" s="143" t="s">
        <v>561</v>
      </c>
      <c r="H56" s="80">
        <v>354</v>
      </c>
      <c r="I56" s="247" t="s">
        <v>43</v>
      </c>
      <c r="J56" s="236" t="str">
        <f>IF(ISBLANK(INDEX('Policy Characteristics'!D:D,MATCH($C56,'Policy Characteristics'!$C:$C,0))),"",INDEX('Policy Characteristics'!D:D,MATCH($C56,'Policy Characteristics'!$C:$C,0)))</f>
        <v>Conventional Pollutant Standard</v>
      </c>
      <c r="K56" s="76" t="str">
        <f>IF(ISBLANK(INDEX('Policy Characteristics'!E:E,MATCH($C56,'Policy Characteristics'!$C:$C,0))),"",INDEX('Policy Characteristics'!E:E,MATCH($C56,'Policy Characteristics'!$C:$C,0)))</f>
        <v>trans reduce regulated pollutants</v>
      </c>
      <c r="L56" s="239">
        <f>IF(ISBLANK(INDEX('Policy Characteristics'!F:F,MATCH($C56,'Policy Characteristics'!$C:$C,0))),"",INDEX('Policy Characteristics'!F:F,MATCH($C56,'Policy Characteristics'!$C:$C,0)))</f>
        <v>0</v>
      </c>
      <c r="M56" s="239">
        <f>IF(ISBLANK(INDEX('Policy Characteristics'!G:G,MATCH($C56,'Policy Characteristics'!$C:$C,0))),"",INDEX('Policy Characteristics'!G:G,MATCH($C56,'Policy Characteristics'!$C:$C,0)))</f>
        <v>1</v>
      </c>
      <c r="N56" s="239">
        <f>IF(ISBLANK(INDEX('Policy Characteristics'!H:H,MATCH($C56,'Policy Characteristics'!$C:$C,0))),"",INDEX('Policy Characteristics'!H:H,MATCH($C56,'Policy Characteristics'!$C:$C,0)))</f>
        <v>0.02</v>
      </c>
      <c r="O56" s="76" t="str">
        <f>IF(ISBLANK(INDEX('Policy Characteristics'!I:I,MATCH($C56,'Policy Characteristics'!$C:$C,0))),"",INDEX('Policy Characteristics'!I:I,MATCH($C56,'Policy Characteristics'!$C:$C,0)))</f>
        <v>% reduction in emissions</v>
      </c>
      <c r="P56" s="76"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76" t="str">
        <f>IF(ISBLANK(INDEX('Policy Characteristics'!K:K,MATCH($C56,'Policy Characteristics'!$C:$C,0))),"",INDEX('Policy Characteristics'!K:K,MATCH($C56,'Policy Characteristics'!$C:$C,0)))</f>
        <v>transportation-sector-main.html#conv-pol-stds</v>
      </c>
      <c r="R56" s="76" t="str">
        <f>IF(ISBLANK(INDEX('Policy Characteristics'!L:L,MATCH($C56,'Policy Characteristics'!$C:$C,0))),"",INDEX('Policy Characteristics'!L:L,MATCH($C56,'Policy Characteristics'!$C:$C,0)))</f>
        <v>conventional-pollutant-standards.html</v>
      </c>
    </row>
    <row r="57" spans="1:18" s="143" customFormat="1" x14ac:dyDescent="0.25">
      <c r="A57" s="76" t="str">
        <f>IF(ISBLANK(INDEX('Policy Characteristics'!A:A,MATCH($C57,'Policy Characteristics'!$C:$C,0))),"",INDEX('Policy Characteristics'!A:A,MATCH($C57,'Policy Characteristics'!$C:$C,0)))</f>
        <v>Transportation</v>
      </c>
      <c r="B57" s="234" t="str">
        <f>IF(ISBLANK(INDEX('Policy Characteristics'!B:B,MATCH($C57,'Policy Characteristics'!$C:$C,0))),"",INDEX('Policy Characteristics'!B:B,MATCH($C57,'Policy Characteristics'!$C:$C,0)))</f>
        <v>Conventional Pollutant Standards</v>
      </c>
      <c r="C57" s="76" t="str">
        <f t="shared" si="0"/>
        <v>Percentage Reduction of Separately Regulated Pollutants</v>
      </c>
      <c r="D57" s="143" t="s">
        <v>112</v>
      </c>
      <c r="E57" s="143" t="s">
        <v>484</v>
      </c>
      <c r="F57" s="143" t="s">
        <v>1488</v>
      </c>
      <c r="G57" s="143" t="s">
        <v>484</v>
      </c>
      <c r="H57" s="80">
        <v>355</v>
      </c>
      <c r="I57" s="247" t="s">
        <v>43</v>
      </c>
      <c r="J57" s="236" t="str">
        <f>IF(ISBLANK(INDEX('Policy Characteristics'!D:D,MATCH($C57,'Policy Characteristics'!$C:$C,0))),"",INDEX('Policy Characteristics'!D:D,MATCH($C57,'Policy Characteristics'!$C:$C,0)))</f>
        <v>Conventional Pollutant Standard</v>
      </c>
      <c r="K57" s="76" t="str">
        <f>IF(ISBLANK(INDEX('Policy Characteristics'!E:E,MATCH($C57,'Policy Characteristics'!$C:$C,0))),"",INDEX('Policy Characteristics'!E:E,MATCH($C57,'Policy Characteristics'!$C:$C,0)))</f>
        <v>trans reduce regulated pollutants</v>
      </c>
      <c r="L57" s="239">
        <f>IF(ISBLANK(INDEX('Policy Characteristics'!F:F,MATCH($C57,'Policy Characteristics'!$C:$C,0))),"",INDEX('Policy Characteristics'!F:F,MATCH($C57,'Policy Characteristics'!$C:$C,0)))</f>
        <v>0</v>
      </c>
      <c r="M57" s="239">
        <f>IF(ISBLANK(INDEX('Policy Characteristics'!G:G,MATCH($C57,'Policy Characteristics'!$C:$C,0))),"",INDEX('Policy Characteristics'!G:G,MATCH($C57,'Policy Characteristics'!$C:$C,0)))</f>
        <v>1</v>
      </c>
      <c r="N57" s="239">
        <f>IF(ISBLANK(INDEX('Policy Characteristics'!H:H,MATCH($C57,'Policy Characteristics'!$C:$C,0))),"",INDEX('Policy Characteristics'!H:H,MATCH($C57,'Policy Characteristics'!$C:$C,0)))</f>
        <v>0.02</v>
      </c>
      <c r="O57" s="76" t="str">
        <f>IF(ISBLANK(INDEX('Policy Characteristics'!I:I,MATCH($C57,'Policy Characteristics'!$C:$C,0))),"",INDEX('Policy Characteristics'!I:I,MATCH($C57,'Policy Characteristics'!$C:$C,0)))</f>
        <v>% reduction in emissions</v>
      </c>
      <c r="P57" s="76"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76" t="str">
        <f>IF(ISBLANK(INDEX('Policy Characteristics'!K:K,MATCH($C57,'Policy Characteristics'!$C:$C,0))),"",INDEX('Policy Characteristics'!K:K,MATCH($C57,'Policy Characteristics'!$C:$C,0)))</f>
        <v>transportation-sector-main.html#conv-pol-stds</v>
      </c>
      <c r="R57" s="76" t="str">
        <f>IF(ISBLANK(INDEX('Policy Characteristics'!L:L,MATCH($C57,'Policy Characteristics'!$C:$C,0))),"",INDEX('Policy Characteristics'!L:L,MATCH($C57,'Policy Characteristics'!$C:$C,0)))</f>
        <v>conventional-pollutant-standards.html</v>
      </c>
    </row>
    <row r="58" spans="1:18" s="143" customFormat="1" x14ac:dyDescent="0.25">
      <c r="A58" s="76" t="str">
        <f>IF(ISBLANK(INDEX('Policy Characteristics'!A:A,MATCH($C58,'Policy Characteristics'!$C:$C,0))),"",INDEX('Policy Characteristics'!A:A,MATCH($C58,'Policy Characteristics'!$C:$C,0)))</f>
        <v>Transportation</v>
      </c>
      <c r="B58" s="234" t="str">
        <f>IF(ISBLANK(INDEX('Policy Characteristics'!B:B,MATCH($C58,'Policy Characteristics'!$C:$C,0))),"",INDEX('Policy Characteristics'!B:B,MATCH($C58,'Policy Characteristics'!$C:$C,0)))</f>
        <v>Conventional Pollutant Standards</v>
      </c>
      <c r="C58" s="76" t="str">
        <f t="shared" si="0"/>
        <v>Percentage Reduction of Separately Regulated Pollutants</v>
      </c>
      <c r="D58" s="143" t="s">
        <v>112</v>
      </c>
      <c r="E58" s="143" t="s">
        <v>485</v>
      </c>
      <c r="F58" s="143" t="s">
        <v>1488</v>
      </c>
      <c r="G58" s="143" t="s">
        <v>485</v>
      </c>
      <c r="H58" s="80">
        <v>356</v>
      </c>
      <c r="I58" s="247" t="s">
        <v>43</v>
      </c>
      <c r="J58" s="236" t="str">
        <f>IF(ISBLANK(INDEX('Policy Characteristics'!D:D,MATCH($C58,'Policy Characteristics'!$C:$C,0))),"",INDEX('Policy Characteristics'!D:D,MATCH($C58,'Policy Characteristics'!$C:$C,0)))</f>
        <v>Conventional Pollutant Standard</v>
      </c>
      <c r="K58" s="76" t="str">
        <f>IF(ISBLANK(INDEX('Policy Characteristics'!E:E,MATCH($C58,'Policy Characteristics'!$C:$C,0))),"",INDEX('Policy Characteristics'!E:E,MATCH($C58,'Policy Characteristics'!$C:$C,0)))</f>
        <v>trans reduce regulated pollutants</v>
      </c>
      <c r="L58" s="239">
        <f>IF(ISBLANK(INDEX('Policy Characteristics'!F:F,MATCH($C58,'Policy Characteristics'!$C:$C,0))),"",INDEX('Policy Characteristics'!F:F,MATCH($C58,'Policy Characteristics'!$C:$C,0)))</f>
        <v>0</v>
      </c>
      <c r="M58" s="239">
        <f>IF(ISBLANK(INDEX('Policy Characteristics'!G:G,MATCH($C58,'Policy Characteristics'!$C:$C,0))),"",INDEX('Policy Characteristics'!G:G,MATCH($C58,'Policy Characteristics'!$C:$C,0)))</f>
        <v>1</v>
      </c>
      <c r="N58" s="239">
        <f>IF(ISBLANK(INDEX('Policy Characteristics'!H:H,MATCH($C58,'Policy Characteristics'!$C:$C,0))),"",INDEX('Policy Characteristics'!H:H,MATCH($C58,'Policy Characteristics'!$C:$C,0)))</f>
        <v>0.02</v>
      </c>
      <c r="O58" s="76" t="str">
        <f>IF(ISBLANK(INDEX('Policy Characteristics'!I:I,MATCH($C58,'Policy Characteristics'!$C:$C,0))),"",INDEX('Policy Characteristics'!I:I,MATCH($C58,'Policy Characteristics'!$C:$C,0)))</f>
        <v>% reduction in emissions</v>
      </c>
      <c r="P58" s="76"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76" t="str">
        <f>IF(ISBLANK(INDEX('Policy Characteristics'!K:K,MATCH($C58,'Policy Characteristics'!$C:$C,0))),"",INDEX('Policy Characteristics'!K:K,MATCH($C58,'Policy Characteristics'!$C:$C,0)))</f>
        <v>transportation-sector-main.html#conv-pol-stds</v>
      </c>
      <c r="R58" s="76" t="str">
        <f>IF(ISBLANK(INDEX('Policy Characteristics'!L:L,MATCH($C58,'Policy Characteristics'!$C:$C,0))),"",INDEX('Policy Characteristics'!L:L,MATCH($C58,'Policy Characteristics'!$C:$C,0)))</f>
        <v>conventional-pollutant-standards.html</v>
      </c>
    </row>
    <row r="59" spans="1:18" s="143" customFormat="1" x14ac:dyDescent="0.25">
      <c r="A59" s="76" t="str">
        <f>IF(ISBLANK(INDEX('Policy Characteristics'!A:A,MATCH($C59,'Policy Characteristics'!$C:$C,0))),"",INDEX('Policy Characteristics'!A:A,MATCH($C59,'Policy Characteristics'!$C:$C,0)))</f>
        <v>Transportation</v>
      </c>
      <c r="B59" s="234" t="str">
        <f>IF(ISBLANK(INDEX('Policy Characteristics'!B:B,MATCH($C59,'Policy Characteristics'!$C:$C,0))),"",INDEX('Policy Characteristics'!B:B,MATCH($C59,'Policy Characteristics'!$C:$C,0)))</f>
        <v>Conventional Pollutant Standards</v>
      </c>
      <c r="C59" s="76" t="str">
        <f t="shared" si="0"/>
        <v>Percentage Reduction of Separately Regulated Pollutants</v>
      </c>
      <c r="D59" s="143" t="s">
        <v>112</v>
      </c>
      <c r="E59" s="143" t="s">
        <v>486</v>
      </c>
      <c r="F59" s="143" t="s">
        <v>1488</v>
      </c>
      <c r="G59" s="143" t="s">
        <v>486</v>
      </c>
      <c r="H59" s="80">
        <v>357</v>
      </c>
      <c r="I59" s="247" t="s">
        <v>43</v>
      </c>
      <c r="J59" s="236" t="str">
        <f>IF(ISBLANK(INDEX('Policy Characteristics'!D:D,MATCH($C59,'Policy Characteristics'!$C:$C,0))),"",INDEX('Policy Characteristics'!D:D,MATCH($C59,'Policy Characteristics'!$C:$C,0)))</f>
        <v>Conventional Pollutant Standard</v>
      </c>
      <c r="K59" s="76" t="str">
        <f>IF(ISBLANK(INDEX('Policy Characteristics'!E:E,MATCH($C59,'Policy Characteristics'!$C:$C,0))),"",INDEX('Policy Characteristics'!E:E,MATCH($C59,'Policy Characteristics'!$C:$C,0)))</f>
        <v>trans reduce regulated pollutants</v>
      </c>
      <c r="L59" s="239">
        <f>IF(ISBLANK(INDEX('Policy Characteristics'!F:F,MATCH($C59,'Policy Characteristics'!$C:$C,0))),"",INDEX('Policy Characteristics'!F:F,MATCH($C59,'Policy Characteristics'!$C:$C,0)))</f>
        <v>0</v>
      </c>
      <c r="M59" s="239">
        <f>IF(ISBLANK(INDEX('Policy Characteristics'!G:G,MATCH($C59,'Policy Characteristics'!$C:$C,0))),"",INDEX('Policy Characteristics'!G:G,MATCH($C59,'Policy Characteristics'!$C:$C,0)))</f>
        <v>1</v>
      </c>
      <c r="N59" s="239">
        <f>IF(ISBLANK(INDEX('Policy Characteristics'!H:H,MATCH($C59,'Policy Characteristics'!$C:$C,0))),"",INDEX('Policy Characteristics'!H:H,MATCH($C59,'Policy Characteristics'!$C:$C,0)))</f>
        <v>0.02</v>
      </c>
      <c r="O59" s="76" t="str">
        <f>IF(ISBLANK(INDEX('Policy Characteristics'!I:I,MATCH($C59,'Policy Characteristics'!$C:$C,0))),"",INDEX('Policy Characteristics'!I:I,MATCH($C59,'Policy Characteristics'!$C:$C,0)))</f>
        <v>% reduction in emissions</v>
      </c>
      <c r="P59" s="76"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76" t="str">
        <f>IF(ISBLANK(INDEX('Policy Characteristics'!K:K,MATCH($C59,'Policy Characteristics'!$C:$C,0))),"",INDEX('Policy Characteristics'!K:K,MATCH($C59,'Policy Characteristics'!$C:$C,0)))</f>
        <v>transportation-sector-main.html#conv-pol-stds</v>
      </c>
      <c r="R59" s="76" t="str">
        <f>IF(ISBLANK(INDEX('Policy Characteristics'!L:L,MATCH($C59,'Policy Characteristics'!$C:$C,0))),"",INDEX('Policy Characteristics'!L:L,MATCH($C59,'Policy Characteristics'!$C:$C,0)))</f>
        <v>conventional-pollutant-standards.html</v>
      </c>
    </row>
    <row r="60" spans="1:18" s="143" customFormat="1" x14ac:dyDescent="0.25">
      <c r="A60" s="76" t="str">
        <f>IF(ISBLANK(INDEX('Policy Characteristics'!A:A,MATCH($C60,'Policy Characteristics'!$C:$C,0))),"",INDEX('Policy Characteristics'!A:A,MATCH($C60,'Policy Characteristics'!$C:$C,0)))</f>
        <v>Transportation</v>
      </c>
      <c r="B60" s="234" t="str">
        <f>IF(ISBLANK(INDEX('Policy Characteristics'!B:B,MATCH($C60,'Policy Characteristics'!$C:$C,0))),"",INDEX('Policy Characteristics'!B:B,MATCH($C60,'Policy Characteristics'!$C:$C,0)))</f>
        <v>Conventional Pollutant Standards</v>
      </c>
      <c r="C60" s="76" t="str">
        <f t="shared" si="0"/>
        <v>Percentage Reduction of Separately Regulated Pollutants</v>
      </c>
      <c r="D60" s="143" t="s">
        <v>112</v>
      </c>
      <c r="E60" s="143" t="s">
        <v>487</v>
      </c>
      <c r="F60" s="143" t="s">
        <v>1488</v>
      </c>
      <c r="G60" s="143" t="s">
        <v>487</v>
      </c>
      <c r="H60" s="80">
        <v>358</v>
      </c>
      <c r="I60" s="235" t="s">
        <v>44</v>
      </c>
      <c r="J60" s="236" t="str">
        <f>IF(ISBLANK(INDEX('Policy Characteristics'!D:D,MATCH($C60,'Policy Characteristics'!$C:$C,0))),"",INDEX('Policy Characteristics'!D:D,MATCH($C60,'Policy Characteristics'!$C:$C,0)))</f>
        <v>Conventional Pollutant Standard</v>
      </c>
      <c r="K60" s="76" t="str">
        <f>IF(ISBLANK(INDEX('Policy Characteristics'!E:E,MATCH($C60,'Policy Characteristics'!$C:$C,0))),"",INDEX('Policy Characteristics'!E:E,MATCH($C60,'Policy Characteristics'!$C:$C,0)))</f>
        <v>trans reduce regulated pollutants</v>
      </c>
      <c r="L60" s="239">
        <f>IF(ISBLANK(INDEX('Policy Characteristics'!F:F,MATCH($C60,'Policy Characteristics'!$C:$C,0))),"",INDEX('Policy Characteristics'!F:F,MATCH($C60,'Policy Characteristics'!$C:$C,0)))</f>
        <v>0</v>
      </c>
      <c r="M60" s="239">
        <f>IF(ISBLANK(INDEX('Policy Characteristics'!G:G,MATCH($C60,'Policy Characteristics'!$C:$C,0))),"",INDEX('Policy Characteristics'!G:G,MATCH($C60,'Policy Characteristics'!$C:$C,0)))</f>
        <v>1</v>
      </c>
      <c r="N60" s="239">
        <f>IF(ISBLANK(INDEX('Policy Characteristics'!H:H,MATCH($C60,'Policy Characteristics'!$C:$C,0))),"",INDEX('Policy Characteristics'!H:H,MATCH($C60,'Policy Characteristics'!$C:$C,0)))</f>
        <v>0.02</v>
      </c>
      <c r="O60" s="76" t="str">
        <f>IF(ISBLANK(INDEX('Policy Characteristics'!I:I,MATCH($C60,'Policy Characteristics'!$C:$C,0))),"",INDEX('Policy Characteristics'!I:I,MATCH($C60,'Policy Characteristics'!$C:$C,0)))</f>
        <v>% reduction in emissions</v>
      </c>
      <c r="P60" s="76"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76" t="str">
        <f>IF(ISBLANK(INDEX('Policy Characteristics'!K:K,MATCH($C60,'Policy Characteristics'!$C:$C,0))),"",INDEX('Policy Characteristics'!K:K,MATCH($C60,'Policy Characteristics'!$C:$C,0)))</f>
        <v>transportation-sector-main.html#conv-pol-stds</v>
      </c>
      <c r="R60" s="76" t="str">
        <f>IF(ISBLANK(INDEX('Policy Characteristics'!L:L,MATCH($C60,'Policy Characteristics'!$C:$C,0))),"",INDEX('Policy Characteristics'!L:L,MATCH($C60,'Policy Characteristics'!$C:$C,0)))</f>
        <v>conventional-pollutant-standards.html</v>
      </c>
    </row>
    <row r="61" spans="1:18" s="143" customFormat="1" x14ac:dyDescent="0.25">
      <c r="A61" s="76" t="str">
        <f>IF(ISBLANK(INDEX('Policy Characteristics'!A:A,MATCH($C61,'Policy Characteristics'!$C:$C,0))),"",INDEX('Policy Characteristics'!A:A,MATCH($C61,'Policy Characteristics'!$C:$C,0)))</f>
        <v>Transportation</v>
      </c>
      <c r="B61" s="234" t="str">
        <f>IF(ISBLANK(INDEX('Policy Characteristics'!B:B,MATCH($C61,'Policy Characteristics'!$C:$C,0))),"",INDEX('Policy Characteristics'!B:B,MATCH($C61,'Policy Characteristics'!$C:$C,0)))</f>
        <v>Conventional Pollutant Standards</v>
      </c>
      <c r="C61" s="76" t="str">
        <f t="shared" si="0"/>
        <v>Percentage Reduction of Separately Regulated Pollutants</v>
      </c>
      <c r="D61" s="143" t="s">
        <v>112</v>
      </c>
      <c r="E61" s="143" t="s">
        <v>488</v>
      </c>
      <c r="F61" s="143" t="s">
        <v>1488</v>
      </c>
      <c r="G61" s="143" t="s">
        <v>488</v>
      </c>
      <c r="H61" s="80">
        <v>359</v>
      </c>
      <c r="I61" s="235" t="s">
        <v>44</v>
      </c>
      <c r="J61" s="236" t="str">
        <f>IF(ISBLANK(INDEX('Policy Characteristics'!D:D,MATCH($C61,'Policy Characteristics'!$C:$C,0))),"",INDEX('Policy Characteristics'!D:D,MATCH($C61,'Policy Characteristics'!$C:$C,0)))</f>
        <v>Conventional Pollutant Standard</v>
      </c>
      <c r="K61" s="76" t="str">
        <f>IF(ISBLANK(INDEX('Policy Characteristics'!E:E,MATCH($C61,'Policy Characteristics'!$C:$C,0))),"",INDEX('Policy Characteristics'!E:E,MATCH($C61,'Policy Characteristics'!$C:$C,0)))</f>
        <v>trans reduce regulated pollutants</v>
      </c>
      <c r="L61" s="239">
        <f>IF(ISBLANK(INDEX('Policy Characteristics'!F:F,MATCH($C61,'Policy Characteristics'!$C:$C,0))),"",INDEX('Policy Characteristics'!F:F,MATCH($C61,'Policy Characteristics'!$C:$C,0)))</f>
        <v>0</v>
      </c>
      <c r="M61" s="239">
        <f>IF(ISBLANK(INDEX('Policy Characteristics'!G:G,MATCH($C61,'Policy Characteristics'!$C:$C,0))),"",INDEX('Policy Characteristics'!G:G,MATCH($C61,'Policy Characteristics'!$C:$C,0)))</f>
        <v>1</v>
      </c>
      <c r="N61" s="239">
        <f>IF(ISBLANK(INDEX('Policy Characteristics'!H:H,MATCH($C61,'Policy Characteristics'!$C:$C,0))),"",INDEX('Policy Characteristics'!H:H,MATCH($C61,'Policy Characteristics'!$C:$C,0)))</f>
        <v>0.02</v>
      </c>
      <c r="O61" s="76" t="str">
        <f>IF(ISBLANK(INDEX('Policy Characteristics'!I:I,MATCH($C61,'Policy Characteristics'!$C:$C,0))),"",INDEX('Policy Characteristics'!I:I,MATCH($C61,'Policy Characteristics'!$C:$C,0)))</f>
        <v>% reduction in emissions</v>
      </c>
      <c r="P61" s="76"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76" t="str">
        <f>IF(ISBLANK(INDEX('Policy Characteristics'!K:K,MATCH($C61,'Policy Characteristics'!$C:$C,0))),"",INDEX('Policy Characteristics'!K:K,MATCH($C61,'Policy Characteristics'!$C:$C,0)))</f>
        <v>transportation-sector-main.html#conv-pol-stds</v>
      </c>
      <c r="R61" s="76" t="str">
        <f>IF(ISBLANK(INDEX('Policy Characteristics'!L:L,MATCH($C61,'Policy Characteristics'!$C:$C,0))),"",INDEX('Policy Characteristics'!L:L,MATCH($C61,'Policy Characteristics'!$C:$C,0)))</f>
        <v>conventional-pollutant-standards.html</v>
      </c>
    </row>
    <row r="62" spans="1:18" s="143" customFormat="1" x14ac:dyDescent="0.25">
      <c r="A62" s="76" t="str">
        <f>IF(ISBLANK(INDEX('Policy Characteristics'!A:A,MATCH($C62,'Policy Characteristics'!$C:$C,0))),"",INDEX('Policy Characteristics'!A:A,MATCH($C62,'Policy Characteristics'!$C:$C,0)))</f>
        <v>Transportation</v>
      </c>
      <c r="B62" s="234" t="str">
        <f>IF(ISBLANK(INDEX('Policy Characteristics'!B:B,MATCH($C62,'Policy Characteristics'!$C:$C,0))),"",INDEX('Policy Characteristics'!B:B,MATCH($C62,'Policy Characteristics'!$C:$C,0)))</f>
        <v>Electric Vehicle Charger Deployment</v>
      </c>
      <c r="C62" t="s">
        <v>1639</v>
      </c>
      <c r="H62" s="80">
        <v>360</v>
      </c>
      <c r="I62" s="235" t="s">
        <v>43</v>
      </c>
      <c r="J62" s="236" t="str">
        <f>IF(ISBLANK(INDEX('Policy Characteristics'!D:D,MATCH($C62,'Policy Characteristics'!$C:$C,0))),"",INDEX('Policy Characteristics'!D:D,MATCH($C62,'Policy Characteristics'!$C:$C,0)))</f>
        <v>EV Charger Deployment</v>
      </c>
      <c r="K62" s="76" t="str">
        <f>IF(ISBLANK(INDEX('Policy Characteristics'!E:E,MATCH($C62,'Policy Characteristics'!$C:$C,0))),"",INDEX('Policy Characteristics'!E:E,MATCH($C62,'Policy Characteristics'!$C:$C,0)))</f>
        <v>trans EV charger deployment</v>
      </c>
      <c r="L62" s="76">
        <f>IF(ISBLANK(INDEX('Policy Characteristics'!F:F,MATCH($C62,'Policy Characteristics'!$C:$C,0))),"",INDEX('Policy Characteristics'!F:F,MATCH($C62,'Policy Characteristics'!$C:$C,0)))</f>
        <v>-2</v>
      </c>
      <c r="M62" s="76">
        <f>IF(ISBLANK(INDEX('Policy Characteristics'!G:G,MATCH($C62,'Policy Characteristics'!$C:$C,0))),"",INDEX('Policy Characteristics'!G:G,MATCH($C62,'Policy Characteristics'!$C:$C,0)))</f>
        <v>3</v>
      </c>
      <c r="N62" s="76">
        <f>IF(ISBLANK(INDEX('Policy Characteristics'!H:H,MATCH($C62,'Policy Characteristics'!$C:$C,0))),"",INDEX('Policy Characteristics'!H:H,MATCH($C62,'Policy Characteristics'!$C:$C,0)))</f>
        <v>0.1</v>
      </c>
      <c r="O62" s="76" t="str">
        <f>IF(ISBLANK(INDEX('Policy Characteristics'!I:I,MATCH($C62,'Policy Characteristics'!$C:$C,0))),"",INDEX('Policy Characteristics'!I:I,MATCH($C62,'Policy Characteristics'!$C:$C,0)))</f>
        <v>% change</v>
      </c>
      <c r="P62" s="76" t="str">
        <f>IF(ISBLANK(INDEX('Policy Characteristics'!J:J,MATCH($C62,'Policy Characteristics'!$C:$C,0))),"",INDEX('Policy Characteristics'!J:J,MATCH($C62,'Policy Characteristics'!$C:$C,0)))</f>
        <v>**Description:** This policy represents increasing the deployment of EV charging stations, including DC Fast and Level 2 charging stations.  A negative value implies removing chargers relative to the Current Policies scenario.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76" t="str">
        <f>IF(ISBLANK(INDEX('Policy Characteristics'!K:K,MATCH($C62,'Policy Characteristics'!$C:$C,0))),"",INDEX('Policy Characteristics'!K:K,MATCH($C62,'Policy Characteristics'!$C:$C,0)))</f>
        <v/>
      </c>
      <c r="R62" s="76" t="str">
        <f>IF(ISBLANK(INDEX('Policy Characteristics'!L:L,MATCH($C62,'Policy Characteristics'!$C:$C,0))),"",INDEX('Policy Characteristics'!L:L,MATCH($C62,'Policy Characteristics'!$C:$C,0)))</f>
        <v>ev-charger-deployment.html</v>
      </c>
    </row>
    <row r="63" spans="1:18" s="143" customFormat="1" x14ac:dyDescent="0.25">
      <c r="A63" s="76" t="str">
        <f>IF(ISBLANK(INDEX('Policy Characteristics'!A:A,MATCH($C63,'Policy Characteristics'!$C:$C,0))),"",INDEX('Policy Characteristics'!A:A,MATCH($C63,'Policy Characteristics'!$C:$C,0)))</f>
        <v>Transportation</v>
      </c>
      <c r="B63" s="234" t="str">
        <f>IF(ISBLANK(INDEX('Policy Characteristics'!B:B,MATCH($C63,'Policy Characteristics'!$C:$C,0))),"",INDEX('Policy Characteristics'!B:B,MATCH($C63,'Policy Characteristics'!$C:$C,0)))</f>
        <v>Passenger Vehicle Subsidy</v>
      </c>
      <c r="C63" t="s">
        <v>1616</v>
      </c>
      <c r="D63" s="88" t="s">
        <v>37</v>
      </c>
      <c r="E63" s="88" t="s">
        <v>491</v>
      </c>
      <c r="F63" s="143" t="s">
        <v>1492</v>
      </c>
      <c r="G63" s="88" t="s">
        <v>1622</v>
      </c>
      <c r="H63" s="80">
        <v>189</v>
      </c>
      <c r="I63" s="247" t="s">
        <v>43</v>
      </c>
      <c r="J63" s="236" t="str">
        <f>IF(ISBLANK(INDEX('Policy Characteristics'!D:D,MATCH($C63,'Policy Characteristics'!$C:$C,0))),"",INDEX('Policy Characteristics'!D:D,MATCH($C63,'Policy Characteristics'!$C:$C,0)))</f>
        <v>Vehicle Subsidy</v>
      </c>
      <c r="K63" s="76" t="str">
        <f>IF(ISBLANK(INDEX('Policy Characteristics'!E:E,MATCH($C63,'Policy Characteristics'!$C:$C,0))),"",INDEX('Policy Characteristics'!E:E,MATCH($C63,'Policy Characteristics'!$C:$C,0)))</f>
        <v>trans psgr subsidy</v>
      </c>
      <c r="L63" s="239">
        <f>IF(ISBLANK(INDEX('Policy Characteristics'!F:F,MATCH($C63,'Policy Characteristics'!$C:$C,0))),"",INDEX('Policy Characteristics'!F:F,MATCH($C63,'Policy Characteristics'!$C:$C,0)))</f>
        <v>-45000</v>
      </c>
      <c r="M63" s="239">
        <f>IF(ISBLANK(INDEX('Policy Characteristics'!G:G,MATCH($C63,'Policy Characteristics'!$C:$C,0))),"",INDEX('Policy Characteristics'!G:G,MATCH($C63,'Policy Characteristics'!$C:$C,0)))</f>
        <v>50000</v>
      </c>
      <c r="N63" s="239">
        <f>IF(ISBLANK(INDEX('Policy Characteristics'!H:H,MATCH($C63,'Policy Characteristics'!$C:$C,0))),"",INDEX('Policy Characteristics'!H:H,MATCH($C63,'Policy Characteristics'!$C:$C,0)))</f>
        <v>100</v>
      </c>
      <c r="O63" s="76" t="str">
        <f>IF(ISBLANK(INDEX('Policy Characteristics'!I:I,MATCH($C63,'Policy Characteristics'!$C:$C,0))),"",INDEX('Policy Characteristics'!I:I,MATCH($C63,'Policy Characteristics'!$C:$C,0)))</f>
        <v>$ / vehicle</v>
      </c>
      <c r="P63" s="76" t="str">
        <f>IF(ISBLANK(INDEX('Policy Characteristics'!J:J,MATCH($C63,'Policy Characteristics'!$C:$C,0))),"",INDEX('Policy Characteristics'!J:J,MATCH($C63,'Policy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63" s="76" t="str">
        <f>IF(ISBLANK(INDEX('Policy Characteristics'!K:K,MATCH($C63,'Policy Characteristics'!$C:$C,0))),"",INDEX('Policy Characteristics'!K:K,MATCH($C63,'Policy Characteristics'!$C:$C,0)))</f>
        <v>transportation-sector-main.html#ev-subsidy</v>
      </c>
      <c r="R63" s="76" t="str">
        <f>IF(ISBLANK(INDEX('Policy Characteristics'!L:L,MATCH($C63,'Policy Characteristics'!$C:$C,0))),"",INDEX('Policy Characteristics'!L:L,MATCH($C63,'Policy Characteristics'!$C:$C,0)))</f>
        <v>ev-subsidy.html</v>
      </c>
    </row>
    <row r="64" spans="1:18" ht="14.45" customHeight="1" x14ac:dyDescent="0.25">
      <c r="A64" s="76" t="str">
        <f>IF(ISBLANK(INDEX('Policy Characteristics'!A:A,MATCH($C64,'Policy Characteristics'!$C:$C,0))),"",INDEX('Policy Characteristics'!A:A,MATCH($C64,'Policy Characteristics'!$C:$C,0)))</f>
        <v>Transportation</v>
      </c>
      <c r="B64" s="234" t="str">
        <f>IF(ISBLANK(INDEX('Policy Characteristics'!B:B,MATCH($C64,'Policy Characteristics'!$C:$C,0))),"",INDEX('Policy Characteristics'!B:B,MATCH($C64,'Policy Characteristics'!$C:$C,0)))</f>
        <v>Passenger Vehicle Subsidy</v>
      </c>
      <c r="C64" s="76" t="str">
        <f t="shared" ref="C64:C104" si="1">C$63</f>
        <v>Additional Passenger Vehicle Subsidy</v>
      </c>
      <c r="D64" s="88" t="s">
        <v>37</v>
      </c>
      <c r="E64" s="143" t="s">
        <v>492</v>
      </c>
      <c r="F64" s="143" t="s">
        <v>1492</v>
      </c>
      <c r="G64" s="143" t="s">
        <v>1623</v>
      </c>
      <c r="H64" s="15">
        <v>592</v>
      </c>
      <c r="I64" s="235" t="s">
        <v>44</v>
      </c>
      <c r="J64" s="236" t="str">
        <f>IF(ISBLANK(INDEX('Policy Characteristics'!D:D,MATCH($C64,'Policy Characteristics'!$C:$C,0))),"",INDEX('Policy Characteristics'!D:D,MATCH($C64,'Policy Characteristics'!$C:$C,0)))</f>
        <v>Vehicle Subsidy</v>
      </c>
      <c r="K64" s="76" t="str">
        <f>IF(ISBLANK(INDEX('Policy Characteristics'!E:E,MATCH($C64,'Policy Characteristics'!$C:$C,0))),"",INDEX('Policy Characteristics'!E:E,MATCH($C64,'Policy Characteristics'!$C:$C,0)))</f>
        <v>trans psgr subsidy</v>
      </c>
      <c r="L64" s="239">
        <f>IF(ISBLANK(INDEX('Policy Characteristics'!F:F,MATCH($C64,'Policy Characteristics'!$C:$C,0))),"",INDEX('Policy Characteristics'!F:F,MATCH($C64,'Policy Characteristics'!$C:$C,0)))</f>
        <v>-45000</v>
      </c>
      <c r="M64" s="239">
        <f>IF(ISBLANK(INDEX('Policy Characteristics'!G:G,MATCH($C64,'Policy Characteristics'!$C:$C,0))),"",INDEX('Policy Characteristics'!G:G,MATCH($C64,'Policy Characteristics'!$C:$C,0)))</f>
        <v>50000</v>
      </c>
      <c r="N64" s="239">
        <f>IF(ISBLANK(INDEX('Policy Characteristics'!H:H,MATCH($C64,'Policy Characteristics'!$C:$C,0))),"",INDEX('Policy Characteristics'!H:H,MATCH($C64,'Policy Characteristics'!$C:$C,0)))</f>
        <v>100</v>
      </c>
      <c r="O64" s="76" t="str">
        <f>IF(ISBLANK(INDEX('Policy Characteristics'!I:I,MATCH($C64,'Policy Characteristics'!$C:$C,0))),"",INDEX('Policy Characteristics'!I:I,MATCH($C64,'Policy Characteristics'!$C:$C,0)))</f>
        <v>$ / vehicle</v>
      </c>
      <c r="P64" s="76" t="str">
        <f>IF(ISBLANK(INDEX('Policy Characteristics'!J:J,MATCH($C64,'Policy Characteristics'!$C:$C,0))),"",INDEX('Policy Characteristics'!J:J,MATCH($C64,'Policy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64" s="76" t="str">
        <f>IF(ISBLANK(INDEX('Policy Characteristics'!K:K,MATCH($C64,'Policy Characteristics'!$C:$C,0))),"",INDEX('Policy Characteristics'!K:K,MATCH($C64,'Policy Characteristics'!$C:$C,0)))</f>
        <v>transportation-sector-main.html#ev-subsidy</v>
      </c>
      <c r="R64" s="76" t="str">
        <f>IF(ISBLANK(INDEX('Policy Characteristics'!L:L,MATCH($C64,'Policy Characteristics'!$C:$C,0))),"",INDEX('Policy Characteristics'!L:L,MATCH($C64,'Policy Characteristics'!$C:$C,0)))</f>
        <v>ev-subsidy.html</v>
      </c>
    </row>
    <row r="65" spans="1:18" x14ac:dyDescent="0.25">
      <c r="A65" s="76" t="str">
        <f>IF(ISBLANK(INDEX('Policy Characteristics'!A:A,MATCH($C65,'Policy Characteristics'!$C:$C,0))),"",INDEX('Policy Characteristics'!A:A,MATCH($C65,'Policy Characteristics'!$C:$C,0)))</f>
        <v>Transportation</v>
      </c>
      <c r="B65" s="234" t="str">
        <f>IF(ISBLANK(INDEX('Policy Characteristics'!B:B,MATCH($C65,'Policy Characteristics'!$C:$C,0))),"",INDEX('Policy Characteristics'!B:B,MATCH($C65,'Policy Characteristics'!$C:$C,0)))</f>
        <v>Passenger Vehicle Subsidy</v>
      </c>
      <c r="C65" s="76" t="str">
        <f t="shared" si="1"/>
        <v>Additional Passenger Vehicle Subsidy</v>
      </c>
      <c r="D65" s="88" t="s">
        <v>37</v>
      </c>
      <c r="E65" s="143" t="s">
        <v>493</v>
      </c>
      <c r="F65" s="143" t="s">
        <v>1492</v>
      </c>
      <c r="G65" s="143" t="s">
        <v>1624</v>
      </c>
      <c r="H65" s="15">
        <v>593</v>
      </c>
      <c r="I65" s="235" t="s">
        <v>44</v>
      </c>
      <c r="J65" s="236" t="str">
        <f>IF(ISBLANK(INDEX('Policy Characteristics'!D:D,MATCH($C65,'Policy Characteristics'!$C:$C,0))),"",INDEX('Policy Characteristics'!D:D,MATCH($C65,'Policy Characteristics'!$C:$C,0)))</f>
        <v>Vehicle Subsidy</v>
      </c>
      <c r="K65" s="76" t="str">
        <f>IF(ISBLANK(INDEX('Policy Characteristics'!E:E,MATCH($C65,'Policy Characteristics'!$C:$C,0))),"",INDEX('Policy Characteristics'!E:E,MATCH($C65,'Policy Characteristics'!$C:$C,0)))</f>
        <v>trans psgr subsidy</v>
      </c>
      <c r="L65" s="239">
        <f>IF(ISBLANK(INDEX('Policy Characteristics'!F:F,MATCH($C65,'Policy Characteristics'!$C:$C,0))),"",INDEX('Policy Characteristics'!F:F,MATCH($C65,'Policy Characteristics'!$C:$C,0)))</f>
        <v>-45000</v>
      </c>
      <c r="M65" s="239">
        <f>IF(ISBLANK(INDEX('Policy Characteristics'!G:G,MATCH($C65,'Policy Characteristics'!$C:$C,0))),"",INDEX('Policy Characteristics'!G:G,MATCH($C65,'Policy Characteristics'!$C:$C,0)))</f>
        <v>50000</v>
      </c>
      <c r="N65" s="239">
        <f>IF(ISBLANK(INDEX('Policy Characteristics'!H:H,MATCH($C65,'Policy Characteristics'!$C:$C,0))),"",INDEX('Policy Characteristics'!H:H,MATCH($C65,'Policy Characteristics'!$C:$C,0)))</f>
        <v>100</v>
      </c>
      <c r="O65" s="76" t="str">
        <f>IF(ISBLANK(INDEX('Policy Characteristics'!I:I,MATCH($C65,'Policy Characteristics'!$C:$C,0))),"",INDEX('Policy Characteristics'!I:I,MATCH($C65,'Policy Characteristics'!$C:$C,0)))</f>
        <v>$ / vehicle</v>
      </c>
      <c r="P65" s="76" t="str">
        <f>IF(ISBLANK(INDEX('Policy Characteristics'!J:J,MATCH($C65,'Policy Characteristics'!$C:$C,0))),"",INDEX('Policy Characteristics'!J:J,MATCH($C65,'Policy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65" s="76" t="str">
        <f>IF(ISBLANK(INDEX('Policy Characteristics'!K:K,MATCH($C65,'Policy Characteristics'!$C:$C,0))),"",INDEX('Policy Characteristics'!K:K,MATCH($C65,'Policy Characteristics'!$C:$C,0)))</f>
        <v>transportation-sector-main.html#ev-subsidy</v>
      </c>
      <c r="R65" s="76" t="str">
        <f>IF(ISBLANK(INDEX('Policy Characteristics'!L:L,MATCH($C65,'Policy Characteristics'!$C:$C,0))),"",INDEX('Policy Characteristics'!L:L,MATCH($C65,'Policy Characteristics'!$C:$C,0)))</f>
        <v>ev-subsidy.html</v>
      </c>
    </row>
    <row r="66" spans="1:18" x14ac:dyDescent="0.25">
      <c r="A66" s="76" t="str">
        <f>IF(ISBLANK(INDEX('Policy Characteristics'!A:A,MATCH($C66,'Policy Characteristics'!$C:$C,0))),"",INDEX('Policy Characteristics'!A:A,MATCH($C66,'Policy Characteristics'!$C:$C,0)))</f>
        <v>Transportation</v>
      </c>
      <c r="B66" s="234" t="str">
        <f>IF(ISBLANK(INDEX('Policy Characteristics'!B:B,MATCH($C66,'Policy Characteristics'!$C:$C,0))),"",INDEX('Policy Characteristics'!B:B,MATCH($C66,'Policy Characteristics'!$C:$C,0)))</f>
        <v>Passenger Vehicle Subsidy</v>
      </c>
      <c r="C66" s="76" t="str">
        <f t="shared" si="1"/>
        <v>Additional Passenger Vehicle Subsidy</v>
      </c>
      <c r="D66" s="88" t="s">
        <v>37</v>
      </c>
      <c r="E66" s="143" t="s">
        <v>494</v>
      </c>
      <c r="F66" s="143" t="s">
        <v>1492</v>
      </c>
      <c r="G66" s="143" t="s">
        <v>1625</v>
      </c>
      <c r="H66" s="15">
        <v>594</v>
      </c>
      <c r="I66" s="235" t="s">
        <v>44</v>
      </c>
      <c r="J66" s="236" t="str">
        <f>IF(ISBLANK(INDEX('Policy Characteristics'!D:D,MATCH($C66,'Policy Characteristics'!$C:$C,0))),"",INDEX('Policy Characteristics'!D:D,MATCH($C66,'Policy Characteristics'!$C:$C,0)))</f>
        <v>Vehicle Subsidy</v>
      </c>
      <c r="K66" s="76" t="str">
        <f>IF(ISBLANK(INDEX('Policy Characteristics'!E:E,MATCH($C66,'Policy Characteristics'!$C:$C,0))),"",INDEX('Policy Characteristics'!E:E,MATCH($C66,'Policy Characteristics'!$C:$C,0)))</f>
        <v>trans psgr subsidy</v>
      </c>
      <c r="L66" s="239">
        <f>IF(ISBLANK(INDEX('Policy Characteristics'!F:F,MATCH($C66,'Policy Characteristics'!$C:$C,0))),"",INDEX('Policy Characteristics'!F:F,MATCH($C66,'Policy Characteristics'!$C:$C,0)))</f>
        <v>-45000</v>
      </c>
      <c r="M66" s="239">
        <f>IF(ISBLANK(INDEX('Policy Characteristics'!G:G,MATCH($C66,'Policy Characteristics'!$C:$C,0))),"",INDEX('Policy Characteristics'!G:G,MATCH($C66,'Policy Characteristics'!$C:$C,0)))</f>
        <v>50000</v>
      </c>
      <c r="N66" s="239">
        <f>IF(ISBLANK(INDEX('Policy Characteristics'!H:H,MATCH($C66,'Policy Characteristics'!$C:$C,0))),"",INDEX('Policy Characteristics'!H:H,MATCH($C66,'Policy Characteristics'!$C:$C,0)))</f>
        <v>100</v>
      </c>
      <c r="O66" s="76" t="str">
        <f>IF(ISBLANK(INDEX('Policy Characteristics'!I:I,MATCH($C66,'Policy Characteristics'!$C:$C,0))),"",INDEX('Policy Characteristics'!I:I,MATCH($C66,'Policy Characteristics'!$C:$C,0)))</f>
        <v>$ / vehicle</v>
      </c>
      <c r="P66" s="76" t="str">
        <f>IF(ISBLANK(INDEX('Policy Characteristics'!J:J,MATCH($C66,'Policy Characteristics'!$C:$C,0))),"",INDEX('Policy Characteristics'!J:J,MATCH($C66,'Policy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66" s="76" t="str">
        <f>IF(ISBLANK(INDEX('Policy Characteristics'!K:K,MATCH($C66,'Policy Characteristics'!$C:$C,0))),"",INDEX('Policy Characteristics'!K:K,MATCH($C66,'Policy Characteristics'!$C:$C,0)))</f>
        <v>transportation-sector-main.html#ev-subsidy</v>
      </c>
      <c r="R66" s="76" t="str">
        <f>IF(ISBLANK(INDEX('Policy Characteristics'!L:L,MATCH($C66,'Policy Characteristics'!$C:$C,0))),"",INDEX('Policy Characteristics'!L:L,MATCH($C66,'Policy Characteristics'!$C:$C,0)))</f>
        <v>ev-subsidy.html</v>
      </c>
    </row>
    <row r="67" spans="1:18" x14ac:dyDescent="0.25">
      <c r="A67" s="76" t="str">
        <f>IF(ISBLANK(INDEX('Policy Characteristics'!A:A,MATCH($C67,'Policy Characteristics'!$C:$C,0))),"",INDEX('Policy Characteristics'!A:A,MATCH($C67,'Policy Characteristics'!$C:$C,0)))</f>
        <v>Transportation</v>
      </c>
      <c r="B67" s="234" t="str">
        <f>IF(ISBLANK(INDEX('Policy Characteristics'!B:B,MATCH($C67,'Policy Characteristics'!$C:$C,0))),"",INDEX('Policy Characteristics'!B:B,MATCH($C67,'Policy Characteristics'!$C:$C,0)))</f>
        <v>Passenger Vehicle Subsidy</v>
      </c>
      <c r="C67" s="76" t="str">
        <f t="shared" si="1"/>
        <v>Additional Passenger Vehicle Subsidy</v>
      </c>
      <c r="D67" s="88" t="s">
        <v>37</v>
      </c>
      <c r="E67" s="143" t="s">
        <v>495</v>
      </c>
      <c r="F67" s="143" t="s">
        <v>1492</v>
      </c>
      <c r="G67" s="143" t="s">
        <v>1626</v>
      </c>
      <c r="H67" s="15">
        <v>595</v>
      </c>
      <c r="I67" s="247" t="s">
        <v>43</v>
      </c>
      <c r="J67" s="236" t="str">
        <f>IF(ISBLANK(INDEX('Policy Characteristics'!D:D,MATCH($C67,'Policy Characteristics'!$C:$C,0))),"",INDEX('Policy Characteristics'!D:D,MATCH($C67,'Policy Characteristics'!$C:$C,0)))</f>
        <v>Vehicle Subsidy</v>
      </c>
      <c r="K67" s="76" t="str">
        <f>IF(ISBLANK(INDEX('Policy Characteristics'!E:E,MATCH($C67,'Policy Characteristics'!$C:$C,0))),"",INDEX('Policy Characteristics'!E:E,MATCH($C67,'Policy Characteristics'!$C:$C,0)))</f>
        <v>trans psgr subsidy</v>
      </c>
      <c r="L67" s="239">
        <f>IF(ISBLANK(INDEX('Policy Characteristics'!F:F,MATCH($C67,'Policy Characteristics'!$C:$C,0))),"",INDEX('Policy Characteristics'!F:F,MATCH($C67,'Policy Characteristics'!$C:$C,0)))</f>
        <v>-45000</v>
      </c>
      <c r="M67" s="239">
        <f>IF(ISBLANK(INDEX('Policy Characteristics'!G:G,MATCH($C67,'Policy Characteristics'!$C:$C,0))),"",INDEX('Policy Characteristics'!G:G,MATCH($C67,'Policy Characteristics'!$C:$C,0)))</f>
        <v>50000</v>
      </c>
      <c r="N67" s="239">
        <f>IF(ISBLANK(INDEX('Policy Characteristics'!H:H,MATCH($C67,'Policy Characteristics'!$C:$C,0))),"",INDEX('Policy Characteristics'!H:H,MATCH($C67,'Policy Characteristics'!$C:$C,0)))</f>
        <v>100</v>
      </c>
      <c r="O67" s="76" t="str">
        <f>IF(ISBLANK(INDEX('Policy Characteristics'!I:I,MATCH($C67,'Policy Characteristics'!$C:$C,0))),"",INDEX('Policy Characteristics'!I:I,MATCH($C67,'Policy Characteristics'!$C:$C,0)))</f>
        <v>$ / vehicle</v>
      </c>
      <c r="P67" s="76" t="str">
        <f>IF(ISBLANK(INDEX('Policy Characteristics'!J:J,MATCH($C67,'Policy Characteristics'!$C:$C,0))),"",INDEX('Policy Characteristics'!J:J,MATCH($C67,'Policy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67" s="76" t="str">
        <f>IF(ISBLANK(INDEX('Policy Characteristics'!K:K,MATCH($C67,'Policy Characteristics'!$C:$C,0))),"",INDEX('Policy Characteristics'!K:K,MATCH($C67,'Policy Characteristics'!$C:$C,0)))</f>
        <v>transportation-sector-main.html#ev-subsidy</v>
      </c>
      <c r="R67" s="76" t="str">
        <f>IF(ISBLANK(INDEX('Policy Characteristics'!L:L,MATCH($C67,'Policy Characteristics'!$C:$C,0))),"",INDEX('Policy Characteristics'!L:L,MATCH($C67,'Policy Characteristics'!$C:$C,0)))</f>
        <v>ev-subsidy.html</v>
      </c>
    </row>
    <row r="68" spans="1:18" x14ac:dyDescent="0.25">
      <c r="A68" s="76" t="str">
        <f>IF(ISBLANK(INDEX('Policy Characteristics'!A:A,MATCH($C68,'Policy Characteristics'!$C:$C,0))),"",INDEX('Policy Characteristics'!A:A,MATCH($C68,'Policy Characteristics'!$C:$C,0)))</f>
        <v>Transportation</v>
      </c>
      <c r="B68" s="234" t="str">
        <f>IF(ISBLANK(INDEX('Policy Characteristics'!B:B,MATCH($C68,'Policy Characteristics'!$C:$C,0))),"",INDEX('Policy Characteristics'!B:B,MATCH($C68,'Policy Characteristics'!$C:$C,0)))</f>
        <v>Passenger Vehicle Subsidy</v>
      </c>
      <c r="C68" s="76" t="str">
        <f t="shared" si="1"/>
        <v>Additional Passenger Vehicle Subsidy</v>
      </c>
      <c r="D68" s="88" t="s">
        <v>37</v>
      </c>
      <c r="E68" s="143" t="s">
        <v>749</v>
      </c>
      <c r="F68" s="143" t="s">
        <v>1492</v>
      </c>
      <c r="G68" s="143" t="s">
        <v>749</v>
      </c>
      <c r="H68" s="15">
        <v>596</v>
      </c>
      <c r="I68" s="235" t="s">
        <v>44</v>
      </c>
      <c r="J68" s="236" t="str">
        <f>IF(ISBLANK(INDEX('Policy Characteristics'!D:D,MATCH($C68,'Policy Characteristics'!$C:$C,0))),"",INDEX('Policy Characteristics'!D:D,MATCH($C68,'Policy Characteristics'!$C:$C,0)))</f>
        <v>Vehicle Subsidy</v>
      </c>
      <c r="K68" s="76" t="str">
        <f>IF(ISBLANK(INDEX('Policy Characteristics'!E:E,MATCH($C68,'Policy Characteristics'!$C:$C,0))),"",INDEX('Policy Characteristics'!E:E,MATCH($C68,'Policy Characteristics'!$C:$C,0)))</f>
        <v>trans psgr subsidy</v>
      </c>
      <c r="L68" s="239">
        <f>IF(ISBLANK(INDEX('Policy Characteristics'!F:F,MATCH($C68,'Policy Characteristics'!$C:$C,0))),"",INDEX('Policy Characteristics'!F:F,MATCH($C68,'Policy Characteristics'!$C:$C,0)))</f>
        <v>-45000</v>
      </c>
      <c r="M68" s="239">
        <f>IF(ISBLANK(INDEX('Policy Characteristics'!G:G,MATCH($C68,'Policy Characteristics'!$C:$C,0))),"",INDEX('Policy Characteristics'!G:G,MATCH($C68,'Policy Characteristics'!$C:$C,0)))</f>
        <v>50000</v>
      </c>
      <c r="N68" s="239">
        <f>IF(ISBLANK(INDEX('Policy Characteristics'!H:H,MATCH($C68,'Policy Characteristics'!$C:$C,0))),"",INDEX('Policy Characteristics'!H:H,MATCH($C68,'Policy Characteristics'!$C:$C,0)))</f>
        <v>100</v>
      </c>
      <c r="O68" s="76" t="str">
        <f>IF(ISBLANK(INDEX('Policy Characteristics'!I:I,MATCH($C68,'Policy Characteristics'!$C:$C,0))),"",INDEX('Policy Characteristics'!I:I,MATCH($C68,'Policy Characteristics'!$C:$C,0)))</f>
        <v>$ / vehicle</v>
      </c>
      <c r="P68" s="76" t="str">
        <f>IF(ISBLANK(INDEX('Policy Characteristics'!J:J,MATCH($C68,'Policy Characteristics'!$C:$C,0))),"",INDEX('Policy Characteristics'!J:J,MATCH($C68,'Policy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68" s="76" t="str">
        <f>IF(ISBLANK(INDEX('Policy Characteristics'!K:K,MATCH($C68,'Policy Characteristics'!$C:$C,0))),"",INDEX('Policy Characteristics'!K:K,MATCH($C68,'Policy Characteristics'!$C:$C,0)))</f>
        <v>transportation-sector-main.html#ev-subsidy</v>
      </c>
      <c r="R68" s="76" t="str">
        <f>IF(ISBLANK(INDEX('Policy Characteristics'!L:L,MATCH($C68,'Policy Characteristics'!$C:$C,0))),"",INDEX('Policy Characteristics'!L:L,MATCH($C68,'Policy Characteristics'!$C:$C,0)))</f>
        <v>ev-subsidy.html</v>
      </c>
    </row>
    <row r="69" spans="1:18" x14ac:dyDescent="0.25">
      <c r="A69" s="76" t="str">
        <f>IF(ISBLANK(INDEX('Policy Characteristics'!A:A,MATCH($C69,'Policy Characteristics'!$C:$C,0))),"",INDEX('Policy Characteristics'!A:A,MATCH($C69,'Policy Characteristics'!$C:$C,0)))</f>
        <v>Transportation</v>
      </c>
      <c r="B69" s="234" t="str">
        <f>IF(ISBLANK(INDEX('Policy Characteristics'!B:B,MATCH($C69,'Policy Characteristics'!$C:$C,0))),"",INDEX('Policy Characteristics'!B:B,MATCH($C69,'Policy Characteristics'!$C:$C,0)))</f>
        <v>Passenger Vehicle Subsidy</v>
      </c>
      <c r="C69" s="76" t="str">
        <f t="shared" si="1"/>
        <v>Additional Passenger Vehicle Subsidy</v>
      </c>
      <c r="D69" s="88" t="s">
        <v>37</v>
      </c>
      <c r="E69" s="143" t="s">
        <v>748</v>
      </c>
      <c r="F69" s="143" t="s">
        <v>1492</v>
      </c>
      <c r="G69" s="143" t="s">
        <v>1627</v>
      </c>
      <c r="H69" s="15">
        <v>597</v>
      </c>
      <c r="I69" s="247" t="s">
        <v>43</v>
      </c>
      <c r="J69" s="236" t="str">
        <f>IF(ISBLANK(INDEX('Policy Characteristics'!D:D,MATCH($C69,'Policy Characteristics'!$C:$C,0))),"",INDEX('Policy Characteristics'!D:D,MATCH($C69,'Policy Characteristics'!$C:$C,0)))</f>
        <v>Vehicle Subsidy</v>
      </c>
      <c r="K69" s="76" t="str">
        <f>IF(ISBLANK(INDEX('Policy Characteristics'!E:E,MATCH($C69,'Policy Characteristics'!$C:$C,0))),"",INDEX('Policy Characteristics'!E:E,MATCH($C69,'Policy Characteristics'!$C:$C,0)))</f>
        <v>trans psgr subsidy</v>
      </c>
      <c r="L69" s="239">
        <f>IF(ISBLANK(INDEX('Policy Characteristics'!F:F,MATCH($C69,'Policy Characteristics'!$C:$C,0))),"",INDEX('Policy Characteristics'!F:F,MATCH($C69,'Policy Characteristics'!$C:$C,0)))</f>
        <v>-45000</v>
      </c>
      <c r="M69" s="239">
        <f>IF(ISBLANK(INDEX('Policy Characteristics'!G:G,MATCH($C69,'Policy Characteristics'!$C:$C,0))),"",INDEX('Policy Characteristics'!G:G,MATCH($C69,'Policy Characteristics'!$C:$C,0)))</f>
        <v>50000</v>
      </c>
      <c r="N69" s="239">
        <f>IF(ISBLANK(INDEX('Policy Characteristics'!H:H,MATCH($C69,'Policy Characteristics'!$C:$C,0))),"",INDEX('Policy Characteristics'!H:H,MATCH($C69,'Policy Characteristics'!$C:$C,0)))</f>
        <v>100</v>
      </c>
      <c r="O69" s="76" t="str">
        <f>IF(ISBLANK(INDEX('Policy Characteristics'!I:I,MATCH($C69,'Policy Characteristics'!$C:$C,0))),"",INDEX('Policy Characteristics'!I:I,MATCH($C69,'Policy Characteristics'!$C:$C,0)))</f>
        <v>$ / vehicle</v>
      </c>
      <c r="P69" s="76" t="str">
        <f>IF(ISBLANK(INDEX('Policy Characteristics'!J:J,MATCH($C69,'Policy Characteristics'!$C:$C,0))),"",INDEX('Policy Characteristics'!J:J,MATCH($C69,'Policy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69" s="76" t="str">
        <f>IF(ISBLANK(INDEX('Policy Characteristics'!K:K,MATCH($C69,'Policy Characteristics'!$C:$C,0))),"",INDEX('Policy Characteristics'!K:K,MATCH($C69,'Policy Characteristics'!$C:$C,0)))</f>
        <v>transportation-sector-main.html#ev-subsidy</v>
      </c>
      <c r="R69" s="76" t="str">
        <f>IF(ISBLANK(INDEX('Policy Characteristics'!L:L,MATCH($C69,'Policy Characteristics'!$C:$C,0))),"",INDEX('Policy Characteristics'!L:L,MATCH($C69,'Policy Characteristics'!$C:$C,0)))</f>
        <v>ev-subsidy.html</v>
      </c>
    </row>
    <row r="70" spans="1:18" x14ac:dyDescent="0.25">
      <c r="A70" s="76" t="str">
        <f>IF(ISBLANK(INDEX('Policy Characteristics'!A:A,MATCH($C70,'Policy Characteristics'!$C:$C,0))),"",INDEX('Policy Characteristics'!A:A,MATCH($C70,'Policy Characteristics'!$C:$C,0)))</f>
        <v>Transportation</v>
      </c>
      <c r="B70" s="234" t="str">
        <f>IF(ISBLANK(INDEX('Policy Characteristics'!B:B,MATCH($C70,'Policy Characteristics'!$C:$C,0))),"",INDEX('Policy Characteristics'!B:B,MATCH($C70,'Policy Characteristics'!$C:$C,0)))</f>
        <v>Passenger Vehicle Subsidy</v>
      </c>
      <c r="C70" s="76" t="str">
        <f t="shared" si="1"/>
        <v>Additional Passenger Vehicle Subsidy</v>
      </c>
      <c r="D70" s="88" t="s">
        <v>38</v>
      </c>
      <c r="E70" s="88" t="s">
        <v>491</v>
      </c>
      <c r="F70" s="143" t="s">
        <v>587</v>
      </c>
      <c r="G70" s="88" t="s">
        <v>1622</v>
      </c>
      <c r="H70" s="15">
        <v>598</v>
      </c>
      <c r="I70" s="247" t="s">
        <v>43</v>
      </c>
      <c r="J70" s="236" t="str">
        <f>IF(ISBLANK(INDEX('Policy Characteristics'!D:D,MATCH($C70,'Policy Characteristics'!$C:$C,0))),"",INDEX('Policy Characteristics'!D:D,MATCH($C70,'Policy Characteristics'!$C:$C,0)))</f>
        <v>Vehicle Subsidy</v>
      </c>
      <c r="K70" s="76" t="str">
        <f>IF(ISBLANK(INDEX('Policy Characteristics'!E:E,MATCH($C70,'Policy Characteristics'!$C:$C,0))),"",INDEX('Policy Characteristics'!E:E,MATCH($C70,'Policy Characteristics'!$C:$C,0)))</f>
        <v>trans psgr subsidy</v>
      </c>
      <c r="L70" s="239">
        <f>IF(ISBLANK(INDEX('Policy Characteristics'!F:F,MATCH($C70,'Policy Characteristics'!$C:$C,0))),"",INDEX('Policy Characteristics'!F:F,MATCH($C70,'Policy Characteristics'!$C:$C,0)))</f>
        <v>-45000</v>
      </c>
      <c r="M70" s="239">
        <f>IF(ISBLANK(INDEX('Policy Characteristics'!G:G,MATCH($C70,'Policy Characteristics'!$C:$C,0))),"",INDEX('Policy Characteristics'!G:G,MATCH($C70,'Policy Characteristics'!$C:$C,0)))</f>
        <v>50000</v>
      </c>
      <c r="N70" s="239">
        <f>IF(ISBLANK(INDEX('Policy Characteristics'!H:H,MATCH($C70,'Policy Characteristics'!$C:$C,0))),"",INDEX('Policy Characteristics'!H:H,MATCH($C70,'Policy Characteristics'!$C:$C,0)))</f>
        <v>100</v>
      </c>
      <c r="O70" s="76" t="str">
        <f>IF(ISBLANK(INDEX('Policy Characteristics'!I:I,MATCH($C70,'Policy Characteristics'!$C:$C,0))),"",INDEX('Policy Characteristics'!I:I,MATCH($C70,'Policy Characteristics'!$C:$C,0)))</f>
        <v>$ / vehicle</v>
      </c>
      <c r="P70" s="76" t="str">
        <f>IF(ISBLANK(INDEX('Policy Characteristics'!J:J,MATCH($C70,'Policy Characteristics'!$C:$C,0))),"",INDEX('Policy Characteristics'!J:J,MATCH($C70,'Policy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70" s="76" t="str">
        <f>IF(ISBLANK(INDEX('Policy Characteristics'!K:K,MATCH($C70,'Policy Characteristics'!$C:$C,0))),"",INDEX('Policy Characteristics'!K:K,MATCH($C70,'Policy Characteristics'!$C:$C,0)))</f>
        <v>transportation-sector-main.html#ev-subsidy</v>
      </c>
      <c r="R70" s="76" t="str">
        <f>IF(ISBLANK(INDEX('Policy Characteristics'!L:L,MATCH($C70,'Policy Characteristics'!$C:$C,0))),"",INDEX('Policy Characteristics'!L:L,MATCH($C70,'Policy Characteristics'!$C:$C,0)))</f>
        <v>ev-subsidy.html</v>
      </c>
    </row>
    <row r="71" spans="1:18" x14ac:dyDescent="0.25">
      <c r="A71" s="76" t="str">
        <f>IF(ISBLANK(INDEX('Policy Characteristics'!A:A,MATCH($C71,'Policy Characteristics'!$C:$C,0))),"",INDEX('Policy Characteristics'!A:A,MATCH($C71,'Policy Characteristics'!$C:$C,0)))</f>
        <v>Transportation</v>
      </c>
      <c r="B71" s="234" t="str">
        <f>IF(ISBLANK(INDEX('Policy Characteristics'!B:B,MATCH($C71,'Policy Characteristics'!$C:$C,0))),"",INDEX('Policy Characteristics'!B:B,MATCH($C71,'Policy Characteristics'!$C:$C,0)))</f>
        <v>Passenger Vehicle Subsidy</v>
      </c>
      <c r="C71" s="76" t="str">
        <f t="shared" si="1"/>
        <v>Additional Passenger Vehicle Subsidy</v>
      </c>
      <c r="D71" s="88" t="s">
        <v>38</v>
      </c>
      <c r="E71" s="143" t="s">
        <v>492</v>
      </c>
      <c r="F71" s="143" t="s">
        <v>587</v>
      </c>
      <c r="G71" s="143" t="s">
        <v>1623</v>
      </c>
      <c r="H71" s="15">
        <v>599</v>
      </c>
      <c r="I71" s="235" t="s">
        <v>44</v>
      </c>
      <c r="J71" s="236" t="str">
        <f>IF(ISBLANK(INDEX('Policy Characteristics'!D:D,MATCH($C71,'Policy Characteristics'!$C:$C,0))),"",INDEX('Policy Characteristics'!D:D,MATCH($C71,'Policy Characteristics'!$C:$C,0)))</f>
        <v>Vehicle Subsidy</v>
      </c>
      <c r="K71" s="76" t="str">
        <f>IF(ISBLANK(INDEX('Policy Characteristics'!E:E,MATCH($C71,'Policy Characteristics'!$C:$C,0))),"",INDEX('Policy Characteristics'!E:E,MATCH($C71,'Policy Characteristics'!$C:$C,0)))</f>
        <v>trans psgr subsidy</v>
      </c>
      <c r="L71" s="239">
        <f>IF(ISBLANK(INDEX('Policy Characteristics'!F:F,MATCH($C71,'Policy Characteristics'!$C:$C,0))),"",INDEX('Policy Characteristics'!F:F,MATCH($C71,'Policy Characteristics'!$C:$C,0)))</f>
        <v>-45000</v>
      </c>
      <c r="M71" s="239">
        <f>IF(ISBLANK(INDEX('Policy Characteristics'!G:G,MATCH($C71,'Policy Characteristics'!$C:$C,0))),"",INDEX('Policy Characteristics'!G:G,MATCH($C71,'Policy Characteristics'!$C:$C,0)))</f>
        <v>50000</v>
      </c>
      <c r="N71" s="239">
        <f>IF(ISBLANK(INDEX('Policy Characteristics'!H:H,MATCH($C71,'Policy Characteristics'!$C:$C,0))),"",INDEX('Policy Characteristics'!H:H,MATCH($C71,'Policy Characteristics'!$C:$C,0)))</f>
        <v>100</v>
      </c>
      <c r="O71" s="76" t="str">
        <f>IF(ISBLANK(INDEX('Policy Characteristics'!I:I,MATCH($C71,'Policy Characteristics'!$C:$C,0))),"",INDEX('Policy Characteristics'!I:I,MATCH($C71,'Policy Characteristics'!$C:$C,0)))</f>
        <v>$ / vehicle</v>
      </c>
      <c r="P71" s="76" t="str">
        <f>IF(ISBLANK(INDEX('Policy Characteristics'!J:J,MATCH($C71,'Policy Characteristics'!$C:$C,0))),"",INDEX('Policy Characteristics'!J:J,MATCH($C71,'Policy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71" s="76" t="str">
        <f>IF(ISBLANK(INDEX('Policy Characteristics'!K:K,MATCH($C71,'Policy Characteristics'!$C:$C,0))),"",INDEX('Policy Characteristics'!K:K,MATCH($C71,'Policy Characteristics'!$C:$C,0)))</f>
        <v>transportation-sector-main.html#ev-subsidy</v>
      </c>
      <c r="R71" s="76" t="str">
        <f>IF(ISBLANK(INDEX('Policy Characteristics'!L:L,MATCH($C71,'Policy Characteristics'!$C:$C,0))),"",INDEX('Policy Characteristics'!L:L,MATCH($C71,'Policy Characteristics'!$C:$C,0)))</f>
        <v>ev-subsidy.html</v>
      </c>
    </row>
    <row r="72" spans="1:18" x14ac:dyDescent="0.25">
      <c r="A72" s="76" t="str">
        <f>IF(ISBLANK(INDEX('Policy Characteristics'!A:A,MATCH($C72,'Policy Characteristics'!$C:$C,0))),"",INDEX('Policy Characteristics'!A:A,MATCH($C72,'Policy Characteristics'!$C:$C,0)))</f>
        <v>Transportation</v>
      </c>
      <c r="B72" s="234" t="str">
        <f>IF(ISBLANK(INDEX('Policy Characteristics'!B:B,MATCH($C72,'Policy Characteristics'!$C:$C,0))),"",INDEX('Policy Characteristics'!B:B,MATCH($C72,'Policy Characteristics'!$C:$C,0)))</f>
        <v>Passenger Vehicle Subsidy</v>
      </c>
      <c r="C72" s="76" t="str">
        <f t="shared" si="1"/>
        <v>Additional Passenger Vehicle Subsidy</v>
      </c>
      <c r="D72" s="88" t="s">
        <v>38</v>
      </c>
      <c r="E72" s="143" t="s">
        <v>493</v>
      </c>
      <c r="F72" s="143" t="s">
        <v>587</v>
      </c>
      <c r="G72" s="143" t="s">
        <v>1624</v>
      </c>
      <c r="H72" s="15">
        <v>600</v>
      </c>
      <c r="I72" s="235" t="s">
        <v>44</v>
      </c>
      <c r="J72" s="236" t="str">
        <f>IF(ISBLANK(INDEX('Policy Characteristics'!D:D,MATCH($C72,'Policy Characteristics'!$C:$C,0))),"",INDEX('Policy Characteristics'!D:D,MATCH($C72,'Policy Characteristics'!$C:$C,0)))</f>
        <v>Vehicle Subsidy</v>
      </c>
      <c r="K72" s="76" t="str">
        <f>IF(ISBLANK(INDEX('Policy Characteristics'!E:E,MATCH($C72,'Policy Characteristics'!$C:$C,0))),"",INDEX('Policy Characteristics'!E:E,MATCH($C72,'Policy Characteristics'!$C:$C,0)))</f>
        <v>trans psgr subsidy</v>
      </c>
      <c r="L72" s="239">
        <f>IF(ISBLANK(INDEX('Policy Characteristics'!F:F,MATCH($C72,'Policy Characteristics'!$C:$C,0))),"",INDEX('Policy Characteristics'!F:F,MATCH($C72,'Policy Characteristics'!$C:$C,0)))</f>
        <v>-45000</v>
      </c>
      <c r="M72" s="239">
        <f>IF(ISBLANK(INDEX('Policy Characteristics'!G:G,MATCH($C72,'Policy Characteristics'!$C:$C,0))),"",INDEX('Policy Characteristics'!G:G,MATCH($C72,'Policy Characteristics'!$C:$C,0)))</f>
        <v>50000</v>
      </c>
      <c r="N72" s="239">
        <f>IF(ISBLANK(INDEX('Policy Characteristics'!H:H,MATCH($C72,'Policy Characteristics'!$C:$C,0))),"",INDEX('Policy Characteristics'!H:H,MATCH($C72,'Policy Characteristics'!$C:$C,0)))</f>
        <v>100</v>
      </c>
      <c r="O72" s="76" t="str">
        <f>IF(ISBLANK(INDEX('Policy Characteristics'!I:I,MATCH($C72,'Policy Characteristics'!$C:$C,0))),"",INDEX('Policy Characteristics'!I:I,MATCH($C72,'Policy Characteristics'!$C:$C,0)))</f>
        <v>$ / vehicle</v>
      </c>
      <c r="P72" s="76" t="str">
        <f>IF(ISBLANK(INDEX('Policy Characteristics'!J:J,MATCH($C72,'Policy Characteristics'!$C:$C,0))),"",INDEX('Policy Characteristics'!J:J,MATCH($C72,'Policy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72" s="76" t="str">
        <f>IF(ISBLANK(INDEX('Policy Characteristics'!K:K,MATCH($C72,'Policy Characteristics'!$C:$C,0))),"",INDEX('Policy Characteristics'!K:K,MATCH($C72,'Policy Characteristics'!$C:$C,0)))</f>
        <v>transportation-sector-main.html#ev-subsidy</v>
      </c>
      <c r="R72" s="76" t="str">
        <f>IF(ISBLANK(INDEX('Policy Characteristics'!L:L,MATCH($C72,'Policy Characteristics'!$C:$C,0))),"",INDEX('Policy Characteristics'!L:L,MATCH($C72,'Policy Characteristics'!$C:$C,0)))</f>
        <v>ev-subsidy.html</v>
      </c>
    </row>
    <row r="73" spans="1:18" x14ac:dyDescent="0.25">
      <c r="A73" s="76" t="str">
        <f>IF(ISBLANK(INDEX('Policy Characteristics'!A:A,MATCH($C73,'Policy Characteristics'!$C:$C,0))),"",INDEX('Policy Characteristics'!A:A,MATCH($C73,'Policy Characteristics'!$C:$C,0)))</f>
        <v>Transportation</v>
      </c>
      <c r="B73" s="234" t="str">
        <f>IF(ISBLANK(INDEX('Policy Characteristics'!B:B,MATCH($C73,'Policy Characteristics'!$C:$C,0))),"",INDEX('Policy Characteristics'!B:B,MATCH($C73,'Policy Characteristics'!$C:$C,0)))</f>
        <v>Passenger Vehicle Subsidy</v>
      </c>
      <c r="C73" s="76" t="str">
        <f t="shared" si="1"/>
        <v>Additional Passenger Vehicle Subsidy</v>
      </c>
      <c r="D73" s="88" t="s">
        <v>38</v>
      </c>
      <c r="E73" s="143" t="s">
        <v>494</v>
      </c>
      <c r="F73" s="143" t="s">
        <v>587</v>
      </c>
      <c r="G73" s="143" t="s">
        <v>1625</v>
      </c>
      <c r="H73" s="15">
        <v>601</v>
      </c>
      <c r="I73" s="235" t="s">
        <v>44</v>
      </c>
      <c r="J73" s="236" t="str">
        <f>IF(ISBLANK(INDEX('Policy Characteristics'!D:D,MATCH($C73,'Policy Characteristics'!$C:$C,0))),"",INDEX('Policy Characteristics'!D:D,MATCH($C73,'Policy Characteristics'!$C:$C,0)))</f>
        <v>Vehicle Subsidy</v>
      </c>
      <c r="K73" s="76" t="str">
        <f>IF(ISBLANK(INDEX('Policy Characteristics'!E:E,MATCH($C73,'Policy Characteristics'!$C:$C,0))),"",INDEX('Policy Characteristics'!E:E,MATCH($C73,'Policy Characteristics'!$C:$C,0)))</f>
        <v>trans psgr subsidy</v>
      </c>
      <c r="L73" s="239">
        <f>IF(ISBLANK(INDEX('Policy Characteristics'!F:F,MATCH($C73,'Policy Characteristics'!$C:$C,0))),"",INDEX('Policy Characteristics'!F:F,MATCH($C73,'Policy Characteristics'!$C:$C,0)))</f>
        <v>-45000</v>
      </c>
      <c r="M73" s="239">
        <f>IF(ISBLANK(INDEX('Policy Characteristics'!G:G,MATCH($C73,'Policy Characteristics'!$C:$C,0))),"",INDEX('Policy Characteristics'!G:G,MATCH($C73,'Policy Characteristics'!$C:$C,0)))</f>
        <v>50000</v>
      </c>
      <c r="N73" s="239">
        <f>IF(ISBLANK(INDEX('Policy Characteristics'!H:H,MATCH($C73,'Policy Characteristics'!$C:$C,0))),"",INDEX('Policy Characteristics'!H:H,MATCH($C73,'Policy Characteristics'!$C:$C,0)))</f>
        <v>100</v>
      </c>
      <c r="O73" s="76" t="str">
        <f>IF(ISBLANK(INDEX('Policy Characteristics'!I:I,MATCH($C73,'Policy Characteristics'!$C:$C,0))),"",INDEX('Policy Characteristics'!I:I,MATCH($C73,'Policy Characteristics'!$C:$C,0)))</f>
        <v>$ / vehicle</v>
      </c>
      <c r="P73" s="76" t="str">
        <f>IF(ISBLANK(INDEX('Policy Characteristics'!J:J,MATCH($C73,'Policy Characteristics'!$C:$C,0))),"",INDEX('Policy Characteristics'!J:J,MATCH($C73,'Policy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73" s="76" t="str">
        <f>IF(ISBLANK(INDEX('Policy Characteristics'!K:K,MATCH($C73,'Policy Characteristics'!$C:$C,0))),"",INDEX('Policy Characteristics'!K:K,MATCH($C73,'Policy Characteristics'!$C:$C,0)))</f>
        <v>transportation-sector-main.html#ev-subsidy</v>
      </c>
      <c r="R73" s="76" t="str">
        <f>IF(ISBLANK(INDEX('Policy Characteristics'!L:L,MATCH($C73,'Policy Characteristics'!$C:$C,0))),"",INDEX('Policy Characteristics'!L:L,MATCH($C73,'Policy Characteristics'!$C:$C,0)))</f>
        <v>ev-subsidy.html</v>
      </c>
    </row>
    <row r="74" spans="1:18" x14ac:dyDescent="0.25">
      <c r="A74" s="76" t="str">
        <f>IF(ISBLANK(INDEX('Policy Characteristics'!A:A,MATCH($C74,'Policy Characteristics'!$C:$C,0))),"",INDEX('Policy Characteristics'!A:A,MATCH($C74,'Policy Characteristics'!$C:$C,0)))</f>
        <v>Transportation</v>
      </c>
      <c r="B74" s="234" t="str">
        <f>IF(ISBLANK(INDEX('Policy Characteristics'!B:B,MATCH($C74,'Policy Characteristics'!$C:$C,0))),"",INDEX('Policy Characteristics'!B:B,MATCH($C74,'Policy Characteristics'!$C:$C,0)))</f>
        <v>Passenger Vehicle Subsidy</v>
      </c>
      <c r="C74" s="76" t="str">
        <f t="shared" si="1"/>
        <v>Additional Passenger Vehicle Subsidy</v>
      </c>
      <c r="D74" s="88" t="s">
        <v>38</v>
      </c>
      <c r="E74" s="143" t="s">
        <v>495</v>
      </c>
      <c r="F74" s="143" t="s">
        <v>587</v>
      </c>
      <c r="G74" s="143" t="s">
        <v>1626</v>
      </c>
      <c r="H74" s="15">
        <v>602</v>
      </c>
      <c r="I74" s="247" t="s">
        <v>43</v>
      </c>
      <c r="J74" s="236" t="str">
        <f>IF(ISBLANK(INDEX('Policy Characteristics'!D:D,MATCH($C74,'Policy Characteristics'!$C:$C,0))),"",INDEX('Policy Characteristics'!D:D,MATCH($C74,'Policy Characteristics'!$C:$C,0)))</f>
        <v>Vehicle Subsidy</v>
      </c>
      <c r="K74" s="76" t="str">
        <f>IF(ISBLANK(INDEX('Policy Characteristics'!E:E,MATCH($C74,'Policy Characteristics'!$C:$C,0))),"",INDEX('Policy Characteristics'!E:E,MATCH($C74,'Policy Characteristics'!$C:$C,0)))</f>
        <v>trans psgr subsidy</v>
      </c>
      <c r="L74" s="239">
        <f>IF(ISBLANK(INDEX('Policy Characteristics'!F:F,MATCH($C74,'Policy Characteristics'!$C:$C,0))),"",INDEX('Policy Characteristics'!F:F,MATCH($C74,'Policy Characteristics'!$C:$C,0)))</f>
        <v>-45000</v>
      </c>
      <c r="M74" s="239">
        <f>IF(ISBLANK(INDEX('Policy Characteristics'!G:G,MATCH($C74,'Policy Characteristics'!$C:$C,0))),"",INDEX('Policy Characteristics'!G:G,MATCH($C74,'Policy Characteristics'!$C:$C,0)))</f>
        <v>50000</v>
      </c>
      <c r="N74" s="239">
        <f>IF(ISBLANK(INDEX('Policy Characteristics'!H:H,MATCH($C74,'Policy Characteristics'!$C:$C,0))),"",INDEX('Policy Characteristics'!H:H,MATCH($C74,'Policy Characteristics'!$C:$C,0)))</f>
        <v>100</v>
      </c>
      <c r="O74" s="76" t="str">
        <f>IF(ISBLANK(INDEX('Policy Characteristics'!I:I,MATCH($C74,'Policy Characteristics'!$C:$C,0))),"",INDEX('Policy Characteristics'!I:I,MATCH($C74,'Policy Characteristics'!$C:$C,0)))</f>
        <v>$ / vehicle</v>
      </c>
      <c r="P74" s="76" t="str">
        <f>IF(ISBLANK(INDEX('Policy Characteristics'!J:J,MATCH($C74,'Policy Characteristics'!$C:$C,0))),"",INDEX('Policy Characteristics'!J:J,MATCH($C74,'Policy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74" s="76" t="str">
        <f>IF(ISBLANK(INDEX('Policy Characteristics'!K:K,MATCH($C74,'Policy Characteristics'!$C:$C,0))),"",INDEX('Policy Characteristics'!K:K,MATCH($C74,'Policy Characteristics'!$C:$C,0)))</f>
        <v>transportation-sector-main.html#ev-subsidy</v>
      </c>
      <c r="R74" s="76" t="str">
        <f>IF(ISBLANK(INDEX('Policy Characteristics'!L:L,MATCH($C74,'Policy Characteristics'!$C:$C,0))),"",INDEX('Policy Characteristics'!L:L,MATCH($C74,'Policy Characteristics'!$C:$C,0)))</f>
        <v>ev-subsidy.html</v>
      </c>
    </row>
    <row r="75" spans="1:18" x14ac:dyDescent="0.25">
      <c r="A75" s="76" t="str">
        <f>IF(ISBLANK(INDEX('Policy Characteristics'!A:A,MATCH($C75,'Policy Characteristics'!$C:$C,0))),"",INDEX('Policy Characteristics'!A:A,MATCH($C75,'Policy Characteristics'!$C:$C,0)))</f>
        <v>Transportation</v>
      </c>
      <c r="B75" s="234" t="str">
        <f>IF(ISBLANK(INDEX('Policy Characteristics'!B:B,MATCH($C75,'Policy Characteristics'!$C:$C,0))),"",INDEX('Policy Characteristics'!B:B,MATCH($C75,'Policy Characteristics'!$C:$C,0)))</f>
        <v>Passenger Vehicle Subsidy</v>
      </c>
      <c r="C75" s="76" t="str">
        <f t="shared" si="1"/>
        <v>Additional Passenger Vehicle Subsidy</v>
      </c>
      <c r="D75" s="88" t="s">
        <v>38</v>
      </c>
      <c r="E75" s="143" t="s">
        <v>749</v>
      </c>
      <c r="F75" s="143" t="s">
        <v>587</v>
      </c>
      <c r="G75" s="143" t="s">
        <v>749</v>
      </c>
      <c r="H75" s="15">
        <v>1656</v>
      </c>
      <c r="I75" s="235" t="s">
        <v>44</v>
      </c>
      <c r="J75" s="236" t="str">
        <f>IF(ISBLANK(INDEX('Policy Characteristics'!D:D,MATCH($C75,'Policy Characteristics'!$C:$C,0))),"",INDEX('Policy Characteristics'!D:D,MATCH($C75,'Policy Characteristics'!$C:$C,0)))</f>
        <v>Vehicle Subsidy</v>
      </c>
      <c r="K75" s="76" t="str">
        <f>IF(ISBLANK(INDEX('Policy Characteristics'!E:E,MATCH($C75,'Policy Characteristics'!$C:$C,0))),"",INDEX('Policy Characteristics'!E:E,MATCH($C75,'Policy Characteristics'!$C:$C,0)))</f>
        <v>trans psgr subsidy</v>
      </c>
      <c r="L75" s="239">
        <f>IF(ISBLANK(INDEX('Policy Characteristics'!F:F,MATCH($C75,'Policy Characteristics'!$C:$C,0))),"",INDEX('Policy Characteristics'!F:F,MATCH($C75,'Policy Characteristics'!$C:$C,0)))</f>
        <v>-45000</v>
      </c>
      <c r="M75" s="239">
        <f>IF(ISBLANK(INDEX('Policy Characteristics'!G:G,MATCH($C75,'Policy Characteristics'!$C:$C,0))),"",INDEX('Policy Characteristics'!G:G,MATCH($C75,'Policy Characteristics'!$C:$C,0)))</f>
        <v>50000</v>
      </c>
      <c r="N75" s="239">
        <f>IF(ISBLANK(INDEX('Policy Characteristics'!H:H,MATCH($C75,'Policy Characteristics'!$C:$C,0))),"",INDEX('Policy Characteristics'!H:H,MATCH($C75,'Policy Characteristics'!$C:$C,0)))</f>
        <v>100</v>
      </c>
      <c r="O75" s="76" t="str">
        <f>IF(ISBLANK(INDEX('Policy Characteristics'!I:I,MATCH($C75,'Policy Characteristics'!$C:$C,0))),"",INDEX('Policy Characteristics'!I:I,MATCH($C75,'Policy Characteristics'!$C:$C,0)))</f>
        <v>$ / vehicle</v>
      </c>
      <c r="P75" s="76" t="str">
        <f>IF(ISBLANK(INDEX('Policy Characteristics'!J:J,MATCH($C75,'Policy Characteristics'!$C:$C,0))),"",INDEX('Policy Characteristics'!J:J,MATCH($C75,'Policy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75" s="76" t="str">
        <f>IF(ISBLANK(INDEX('Policy Characteristics'!K:K,MATCH($C75,'Policy Characteristics'!$C:$C,0))),"",INDEX('Policy Characteristics'!K:K,MATCH($C75,'Policy Characteristics'!$C:$C,0)))</f>
        <v>transportation-sector-main.html#ev-subsidy</v>
      </c>
      <c r="R75" s="76" t="str">
        <f>IF(ISBLANK(INDEX('Policy Characteristics'!L:L,MATCH($C75,'Policy Characteristics'!$C:$C,0))),"",INDEX('Policy Characteristics'!L:L,MATCH($C75,'Policy Characteristics'!$C:$C,0)))</f>
        <v>ev-subsidy.html</v>
      </c>
    </row>
    <row r="76" spans="1:18" x14ac:dyDescent="0.25">
      <c r="A76" s="76" t="str">
        <f>IF(ISBLANK(INDEX('Policy Characteristics'!A:A,MATCH($C76,'Policy Characteristics'!$C:$C,0))),"",INDEX('Policy Characteristics'!A:A,MATCH($C76,'Policy Characteristics'!$C:$C,0)))</f>
        <v>Transportation</v>
      </c>
      <c r="B76" s="234" t="str">
        <f>IF(ISBLANK(INDEX('Policy Characteristics'!B:B,MATCH($C76,'Policy Characteristics'!$C:$C,0))),"",INDEX('Policy Characteristics'!B:B,MATCH($C76,'Policy Characteristics'!$C:$C,0)))</f>
        <v>Passenger Vehicle Subsidy</v>
      </c>
      <c r="C76" s="76" t="str">
        <f t="shared" si="1"/>
        <v>Additional Passenger Vehicle Subsidy</v>
      </c>
      <c r="D76" s="88" t="s">
        <v>38</v>
      </c>
      <c r="E76" s="143" t="s">
        <v>748</v>
      </c>
      <c r="F76" s="143" t="s">
        <v>587</v>
      </c>
      <c r="G76" s="143" t="s">
        <v>1627</v>
      </c>
      <c r="H76" s="15">
        <v>1657</v>
      </c>
      <c r="I76" s="247" t="s">
        <v>43</v>
      </c>
      <c r="J76" s="236" t="str">
        <f>IF(ISBLANK(INDEX('Policy Characteristics'!D:D,MATCH($C76,'Policy Characteristics'!$C:$C,0))),"",INDEX('Policy Characteristics'!D:D,MATCH($C76,'Policy Characteristics'!$C:$C,0)))</f>
        <v>Vehicle Subsidy</v>
      </c>
      <c r="K76" s="76" t="str">
        <f>IF(ISBLANK(INDEX('Policy Characteristics'!E:E,MATCH($C76,'Policy Characteristics'!$C:$C,0))),"",INDEX('Policy Characteristics'!E:E,MATCH($C76,'Policy Characteristics'!$C:$C,0)))</f>
        <v>trans psgr subsidy</v>
      </c>
      <c r="L76" s="239">
        <f>IF(ISBLANK(INDEX('Policy Characteristics'!F:F,MATCH($C76,'Policy Characteristics'!$C:$C,0))),"",INDEX('Policy Characteristics'!F:F,MATCH($C76,'Policy Characteristics'!$C:$C,0)))</f>
        <v>-45000</v>
      </c>
      <c r="M76" s="239">
        <f>IF(ISBLANK(INDEX('Policy Characteristics'!G:G,MATCH($C76,'Policy Characteristics'!$C:$C,0))),"",INDEX('Policy Characteristics'!G:G,MATCH($C76,'Policy Characteristics'!$C:$C,0)))</f>
        <v>50000</v>
      </c>
      <c r="N76" s="239">
        <f>IF(ISBLANK(INDEX('Policy Characteristics'!H:H,MATCH($C76,'Policy Characteristics'!$C:$C,0))),"",INDEX('Policy Characteristics'!H:H,MATCH($C76,'Policy Characteristics'!$C:$C,0)))</f>
        <v>100</v>
      </c>
      <c r="O76" s="76" t="str">
        <f>IF(ISBLANK(INDEX('Policy Characteristics'!I:I,MATCH($C76,'Policy Characteristics'!$C:$C,0))),"",INDEX('Policy Characteristics'!I:I,MATCH($C76,'Policy Characteristics'!$C:$C,0)))</f>
        <v>$ / vehicle</v>
      </c>
      <c r="P76" s="76" t="str">
        <f>IF(ISBLANK(INDEX('Policy Characteristics'!J:J,MATCH($C76,'Policy Characteristics'!$C:$C,0))),"",INDEX('Policy Characteristics'!J:J,MATCH($C76,'Policy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76" s="76" t="str">
        <f>IF(ISBLANK(INDEX('Policy Characteristics'!K:K,MATCH($C76,'Policy Characteristics'!$C:$C,0))),"",INDEX('Policy Characteristics'!K:K,MATCH($C76,'Policy Characteristics'!$C:$C,0)))</f>
        <v>transportation-sector-main.html#ev-subsidy</v>
      </c>
      <c r="R76" s="76" t="str">
        <f>IF(ISBLANK(INDEX('Policy Characteristics'!L:L,MATCH($C76,'Policy Characteristics'!$C:$C,0))),"",INDEX('Policy Characteristics'!L:L,MATCH($C76,'Policy Characteristics'!$C:$C,0)))</f>
        <v>ev-subsidy.html</v>
      </c>
    </row>
    <row r="77" spans="1:18" x14ac:dyDescent="0.25">
      <c r="A77" s="76" t="str">
        <f>IF(ISBLANK(INDEX('Policy Characteristics'!A:A,MATCH($C77,'Policy Characteristics'!$C:$C,0))),"",INDEX('Policy Characteristics'!A:A,MATCH($C77,'Policy Characteristics'!$C:$C,0)))</f>
        <v>Transportation</v>
      </c>
      <c r="B77" s="234" t="str">
        <f>IF(ISBLANK(INDEX('Policy Characteristics'!B:B,MATCH($C77,'Policy Characteristics'!$C:$C,0))),"",INDEX('Policy Characteristics'!B:B,MATCH($C77,'Policy Characteristics'!$C:$C,0)))</f>
        <v>Passenger Vehicle Subsidy</v>
      </c>
      <c r="C77" s="76" t="str">
        <f t="shared" si="1"/>
        <v>Additional Passenger Vehicle Subsidy</v>
      </c>
      <c r="D77" s="143" t="s">
        <v>39</v>
      </c>
      <c r="E77" s="88" t="s">
        <v>491</v>
      </c>
      <c r="F77" s="143" t="s">
        <v>1489</v>
      </c>
      <c r="G77" s="88" t="s">
        <v>1622</v>
      </c>
      <c r="H77" s="15">
        <v>1658</v>
      </c>
      <c r="I77" s="235" t="s">
        <v>44</v>
      </c>
      <c r="J77" s="236" t="str">
        <f>IF(ISBLANK(INDEX('Policy Characteristics'!D:D,MATCH($C77,'Policy Characteristics'!$C:$C,0))),"",INDEX('Policy Characteristics'!D:D,MATCH($C77,'Policy Characteristics'!$C:$C,0)))</f>
        <v>Vehicle Subsidy</v>
      </c>
      <c r="K77" s="76" t="str">
        <f>IF(ISBLANK(INDEX('Policy Characteristics'!E:E,MATCH($C77,'Policy Characteristics'!$C:$C,0))),"",INDEX('Policy Characteristics'!E:E,MATCH($C77,'Policy Characteristics'!$C:$C,0)))</f>
        <v>trans psgr subsidy</v>
      </c>
      <c r="L77" s="239">
        <f>IF(ISBLANK(INDEX('Policy Characteristics'!F:F,MATCH($C77,'Policy Characteristics'!$C:$C,0))),"",INDEX('Policy Characteristics'!F:F,MATCH($C77,'Policy Characteristics'!$C:$C,0)))</f>
        <v>-45000</v>
      </c>
      <c r="M77" s="239">
        <f>IF(ISBLANK(INDEX('Policy Characteristics'!G:G,MATCH($C77,'Policy Characteristics'!$C:$C,0))),"",INDEX('Policy Characteristics'!G:G,MATCH($C77,'Policy Characteristics'!$C:$C,0)))</f>
        <v>50000</v>
      </c>
      <c r="N77" s="239">
        <f>IF(ISBLANK(INDEX('Policy Characteristics'!H:H,MATCH($C77,'Policy Characteristics'!$C:$C,0))),"",INDEX('Policy Characteristics'!H:H,MATCH($C77,'Policy Characteristics'!$C:$C,0)))</f>
        <v>100</v>
      </c>
      <c r="O77" s="76" t="str">
        <f>IF(ISBLANK(INDEX('Policy Characteristics'!I:I,MATCH($C77,'Policy Characteristics'!$C:$C,0))),"",INDEX('Policy Characteristics'!I:I,MATCH($C77,'Policy Characteristics'!$C:$C,0)))</f>
        <v>$ / vehicle</v>
      </c>
      <c r="P77" s="76" t="str">
        <f>IF(ISBLANK(INDEX('Policy Characteristics'!J:J,MATCH($C77,'Policy Characteristics'!$C:$C,0))),"",INDEX('Policy Characteristics'!J:J,MATCH($C77,'Policy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77" s="76" t="str">
        <f>IF(ISBLANK(INDEX('Policy Characteristics'!K:K,MATCH($C77,'Policy Characteristics'!$C:$C,0))),"",INDEX('Policy Characteristics'!K:K,MATCH($C77,'Policy Characteristics'!$C:$C,0)))</f>
        <v>transportation-sector-main.html#ev-subsidy</v>
      </c>
      <c r="R77" s="76" t="str">
        <f>IF(ISBLANK(INDEX('Policy Characteristics'!L:L,MATCH($C77,'Policy Characteristics'!$C:$C,0))),"",INDEX('Policy Characteristics'!L:L,MATCH($C77,'Policy Characteristics'!$C:$C,0)))</f>
        <v>ev-subsidy.html</v>
      </c>
    </row>
    <row r="78" spans="1:18" x14ac:dyDescent="0.25">
      <c r="A78" s="76" t="str">
        <f>IF(ISBLANK(INDEX('Policy Characteristics'!A:A,MATCH($C78,'Policy Characteristics'!$C:$C,0))),"",INDEX('Policy Characteristics'!A:A,MATCH($C78,'Policy Characteristics'!$C:$C,0)))</f>
        <v>Transportation</v>
      </c>
      <c r="B78" s="234" t="str">
        <f>IF(ISBLANK(INDEX('Policy Characteristics'!B:B,MATCH($C78,'Policy Characteristics'!$C:$C,0))),"",INDEX('Policy Characteristics'!B:B,MATCH($C78,'Policy Characteristics'!$C:$C,0)))</f>
        <v>Passenger Vehicle Subsidy</v>
      </c>
      <c r="C78" s="76" t="str">
        <f t="shared" si="1"/>
        <v>Additional Passenger Vehicle Subsidy</v>
      </c>
      <c r="D78" s="143" t="s">
        <v>39</v>
      </c>
      <c r="E78" s="143" t="s">
        <v>492</v>
      </c>
      <c r="F78" s="143" t="s">
        <v>1489</v>
      </c>
      <c r="G78" s="143" t="s">
        <v>1623</v>
      </c>
      <c r="H78" s="15">
        <v>1659</v>
      </c>
      <c r="I78" s="235" t="s">
        <v>44</v>
      </c>
      <c r="J78" s="236" t="str">
        <f>IF(ISBLANK(INDEX('Policy Characteristics'!D:D,MATCH($C78,'Policy Characteristics'!$C:$C,0))),"",INDEX('Policy Characteristics'!D:D,MATCH($C78,'Policy Characteristics'!$C:$C,0)))</f>
        <v>Vehicle Subsidy</v>
      </c>
      <c r="K78" s="76" t="str">
        <f>IF(ISBLANK(INDEX('Policy Characteristics'!E:E,MATCH($C78,'Policy Characteristics'!$C:$C,0))),"",INDEX('Policy Characteristics'!E:E,MATCH($C78,'Policy Characteristics'!$C:$C,0)))</f>
        <v>trans psgr subsidy</v>
      </c>
      <c r="L78" s="239">
        <f>IF(ISBLANK(INDEX('Policy Characteristics'!F:F,MATCH($C78,'Policy Characteristics'!$C:$C,0))),"",INDEX('Policy Characteristics'!F:F,MATCH($C78,'Policy Characteristics'!$C:$C,0)))</f>
        <v>-45000</v>
      </c>
      <c r="M78" s="239">
        <f>IF(ISBLANK(INDEX('Policy Characteristics'!G:G,MATCH($C78,'Policy Characteristics'!$C:$C,0))),"",INDEX('Policy Characteristics'!G:G,MATCH($C78,'Policy Characteristics'!$C:$C,0)))</f>
        <v>50000</v>
      </c>
      <c r="N78" s="239">
        <f>IF(ISBLANK(INDEX('Policy Characteristics'!H:H,MATCH($C78,'Policy Characteristics'!$C:$C,0))),"",INDEX('Policy Characteristics'!H:H,MATCH($C78,'Policy Characteristics'!$C:$C,0)))</f>
        <v>100</v>
      </c>
      <c r="O78" s="76" t="str">
        <f>IF(ISBLANK(INDEX('Policy Characteristics'!I:I,MATCH($C78,'Policy Characteristics'!$C:$C,0))),"",INDEX('Policy Characteristics'!I:I,MATCH($C78,'Policy Characteristics'!$C:$C,0)))</f>
        <v>$ / vehicle</v>
      </c>
      <c r="P78" s="76" t="str">
        <f>IF(ISBLANK(INDEX('Policy Characteristics'!J:J,MATCH($C78,'Policy Characteristics'!$C:$C,0))),"",INDEX('Policy Characteristics'!J:J,MATCH($C78,'Policy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78" s="76" t="str">
        <f>IF(ISBLANK(INDEX('Policy Characteristics'!K:K,MATCH($C78,'Policy Characteristics'!$C:$C,0))),"",INDEX('Policy Characteristics'!K:K,MATCH($C78,'Policy Characteristics'!$C:$C,0)))</f>
        <v>transportation-sector-main.html#ev-subsidy</v>
      </c>
      <c r="R78" s="76" t="str">
        <f>IF(ISBLANK(INDEX('Policy Characteristics'!L:L,MATCH($C78,'Policy Characteristics'!$C:$C,0))),"",INDEX('Policy Characteristics'!L:L,MATCH($C78,'Policy Characteristics'!$C:$C,0)))</f>
        <v>ev-subsidy.html</v>
      </c>
    </row>
    <row r="79" spans="1:18" x14ac:dyDescent="0.25">
      <c r="A79" s="76" t="str">
        <f>IF(ISBLANK(INDEX('Policy Characteristics'!A:A,MATCH($C79,'Policy Characteristics'!$C:$C,0))),"",INDEX('Policy Characteristics'!A:A,MATCH($C79,'Policy Characteristics'!$C:$C,0)))</f>
        <v>Transportation</v>
      </c>
      <c r="B79" s="234" t="str">
        <f>IF(ISBLANK(INDEX('Policy Characteristics'!B:B,MATCH($C79,'Policy Characteristics'!$C:$C,0))),"",INDEX('Policy Characteristics'!B:B,MATCH($C79,'Policy Characteristics'!$C:$C,0)))</f>
        <v>Passenger Vehicle Subsidy</v>
      </c>
      <c r="C79" s="76" t="str">
        <f t="shared" si="1"/>
        <v>Additional Passenger Vehicle Subsidy</v>
      </c>
      <c r="D79" s="143" t="s">
        <v>39</v>
      </c>
      <c r="E79" s="143" t="s">
        <v>493</v>
      </c>
      <c r="F79" s="143" t="s">
        <v>1489</v>
      </c>
      <c r="G79" s="143" t="s">
        <v>1624</v>
      </c>
      <c r="H79" s="15">
        <v>1660</v>
      </c>
      <c r="I79" s="235" t="s">
        <v>44</v>
      </c>
      <c r="J79" s="236" t="str">
        <f>IF(ISBLANK(INDEX('Policy Characteristics'!D:D,MATCH($C79,'Policy Characteristics'!$C:$C,0))),"",INDEX('Policy Characteristics'!D:D,MATCH($C79,'Policy Characteristics'!$C:$C,0)))</f>
        <v>Vehicle Subsidy</v>
      </c>
      <c r="K79" s="76" t="str">
        <f>IF(ISBLANK(INDEX('Policy Characteristics'!E:E,MATCH($C79,'Policy Characteristics'!$C:$C,0))),"",INDEX('Policy Characteristics'!E:E,MATCH($C79,'Policy Characteristics'!$C:$C,0)))</f>
        <v>trans psgr subsidy</v>
      </c>
      <c r="L79" s="239">
        <f>IF(ISBLANK(INDEX('Policy Characteristics'!F:F,MATCH($C79,'Policy Characteristics'!$C:$C,0))),"",INDEX('Policy Characteristics'!F:F,MATCH($C79,'Policy Characteristics'!$C:$C,0)))</f>
        <v>-45000</v>
      </c>
      <c r="M79" s="239">
        <f>IF(ISBLANK(INDEX('Policy Characteristics'!G:G,MATCH($C79,'Policy Characteristics'!$C:$C,0))),"",INDEX('Policy Characteristics'!G:G,MATCH($C79,'Policy Characteristics'!$C:$C,0)))</f>
        <v>50000</v>
      </c>
      <c r="N79" s="239">
        <f>IF(ISBLANK(INDEX('Policy Characteristics'!H:H,MATCH($C79,'Policy Characteristics'!$C:$C,0))),"",INDEX('Policy Characteristics'!H:H,MATCH($C79,'Policy Characteristics'!$C:$C,0)))</f>
        <v>100</v>
      </c>
      <c r="O79" s="76" t="str">
        <f>IF(ISBLANK(INDEX('Policy Characteristics'!I:I,MATCH($C79,'Policy Characteristics'!$C:$C,0))),"",INDEX('Policy Characteristics'!I:I,MATCH($C79,'Policy Characteristics'!$C:$C,0)))</f>
        <v>$ / vehicle</v>
      </c>
      <c r="P79" s="76" t="str">
        <f>IF(ISBLANK(INDEX('Policy Characteristics'!J:J,MATCH($C79,'Policy Characteristics'!$C:$C,0))),"",INDEX('Policy Characteristics'!J:J,MATCH($C79,'Policy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79" s="76" t="str">
        <f>IF(ISBLANK(INDEX('Policy Characteristics'!K:K,MATCH($C79,'Policy Characteristics'!$C:$C,0))),"",INDEX('Policy Characteristics'!K:K,MATCH($C79,'Policy Characteristics'!$C:$C,0)))</f>
        <v>transportation-sector-main.html#ev-subsidy</v>
      </c>
      <c r="R79" s="76" t="str">
        <f>IF(ISBLANK(INDEX('Policy Characteristics'!L:L,MATCH($C79,'Policy Characteristics'!$C:$C,0))),"",INDEX('Policy Characteristics'!L:L,MATCH($C79,'Policy Characteristics'!$C:$C,0)))</f>
        <v>ev-subsidy.html</v>
      </c>
    </row>
    <row r="80" spans="1:18" x14ac:dyDescent="0.25">
      <c r="A80" s="76" t="str">
        <f>IF(ISBLANK(INDEX('Policy Characteristics'!A:A,MATCH($C80,'Policy Characteristics'!$C:$C,0))),"",INDEX('Policy Characteristics'!A:A,MATCH($C80,'Policy Characteristics'!$C:$C,0)))</f>
        <v>Transportation</v>
      </c>
      <c r="B80" s="234" t="str">
        <f>IF(ISBLANK(INDEX('Policy Characteristics'!B:B,MATCH($C80,'Policy Characteristics'!$C:$C,0))),"",INDEX('Policy Characteristics'!B:B,MATCH($C80,'Policy Characteristics'!$C:$C,0)))</f>
        <v>Passenger Vehicle Subsidy</v>
      </c>
      <c r="C80" s="76" t="str">
        <f t="shared" si="1"/>
        <v>Additional Passenger Vehicle Subsidy</v>
      </c>
      <c r="D80" s="143" t="s">
        <v>39</v>
      </c>
      <c r="E80" s="143" t="s">
        <v>494</v>
      </c>
      <c r="F80" s="143" t="s">
        <v>1489</v>
      </c>
      <c r="G80" s="143" t="s">
        <v>1625</v>
      </c>
      <c r="H80" s="15">
        <v>1661</v>
      </c>
      <c r="I80" s="235" t="s">
        <v>44</v>
      </c>
      <c r="J80" s="236" t="str">
        <f>IF(ISBLANK(INDEX('Policy Characteristics'!D:D,MATCH($C80,'Policy Characteristics'!$C:$C,0))),"",INDEX('Policy Characteristics'!D:D,MATCH($C80,'Policy Characteristics'!$C:$C,0)))</f>
        <v>Vehicle Subsidy</v>
      </c>
      <c r="K80" s="76" t="str">
        <f>IF(ISBLANK(INDEX('Policy Characteristics'!E:E,MATCH($C80,'Policy Characteristics'!$C:$C,0))),"",INDEX('Policy Characteristics'!E:E,MATCH($C80,'Policy Characteristics'!$C:$C,0)))</f>
        <v>trans psgr subsidy</v>
      </c>
      <c r="L80" s="239">
        <f>IF(ISBLANK(INDEX('Policy Characteristics'!F:F,MATCH($C80,'Policy Characteristics'!$C:$C,0))),"",INDEX('Policy Characteristics'!F:F,MATCH($C80,'Policy Characteristics'!$C:$C,0)))</f>
        <v>-45000</v>
      </c>
      <c r="M80" s="239">
        <f>IF(ISBLANK(INDEX('Policy Characteristics'!G:G,MATCH($C80,'Policy Characteristics'!$C:$C,0))),"",INDEX('Policy Characteristics'!G:G,MATCH($C80,'Policy Characteristics'!$C:$C,0)))</f>
        <v>50000</v>
      </c>
      <c r="N80" s="239">
        <f>IF(ISBLANK(INDEX('Policy Characteristics'!H:H,MATCH($C80,'Policy Characteristics'!$C:$C,0))),"",INDEX('Policy Characteristics'!H:H,MATCH($C80,'Policy Characteristics'!$C:$C,0)))</f>
        <v>100</v>
      </c>
      <c r="O80" s="76" t="str">
        <f>IF(ISBLANK(INDEX('Policy Characteristics'!I:I,MATCH($C80,'Policy Characteristics'!$C:$C,0))),"",INDEX('Policy Characteristics'!I:I,MATCH($C80,'Policy Characteristics'!$C:$C,0)))</f>
        <v>$ / vehicle</v>
      </c>
      <c r="P80" s="76" t="str">
        <f>IF(ISBLANK(INDEX('Policy Characteristics'!J:J,MATCH($C80,'Policy Characteristics'!$C:$C,0))),"",INDEX('Policy Characteristics'!J:J,MATCH($C80,'Policy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80" s="76" t="str">
        <f>IF(ISBLANK(INDEX('Policy Characteristics'!K:K,MATCH($C80,'Policy Characteristics'!$C:$C,0))),"",INDEX('Policy Characteristics'!K:K,MATCH($C80,'Policy Characteristics'!$C:$C,0)))</f>
        <v>transportation-sector-main.html#ev-subsidy</v>
      </c>
      <c r="R80" s="76" t="str">
        <f>IF(ISBLANK(INDEX('Policy Characteristics'!L:L,MATCH($C80,'Policy Characteristics'!$C:$C,0))),"",INDEX('Policy Characteristics'!L:L,MATCH($C80,'Policy Characteristics'!$C:$C,0)))</f>
        <v>ev-subsidy.html</v>
      </c>
    </row>
    <row r="81" spans="1:18" x14ac:dyDescent="0.25">
      <c r="A81" s="76" t="str">
        <f>IF(ISBLANK(INDEX('Policy Characteristics'!A:A,MATCH($C81,'Policy Characteristics'!$C:$C,0))),"",INDEX('Policy Characteristics'!A:A,MATCH($C81,'Policy Characteristics'!$C:$C,0)))</f>
        <v>Transportation</v>
      </c>
      <c r="B81" s="234" t="str">
        <f>IF(ISBLANK(INDEX('Policy Characteristics'!B:B,MATCH($C81,'Policy Characteristics'!$C:$C,0))),"",INDEX('Policy Characteristics'!B:B,MATCH($C81,'Policy Characteristics'!$C:$C,0)))</f>
        <v>Passenger Vehicle Subsidy</v>
      </c>
      <c r="C81" s="76" t="str">
        <f t="shared" si="1"/>
        <v>Additional Passenger Vehicle Subsidy</v>
      </c>
      <c r="D81" s="143" t="s">
        <v>39</v>
      </c>
      <c r="E81" s="143" t="s">
        <v>495</v>
      </c>
      <c r="F81" s="143" t="s">
        <v>1489</v>
      </c>
      <c r="G81" s="143" t="s">
        <v>1626</v>
      </c>
      <c r="H81" s="15">
        <v>1662</v>
      </c>
      <c r="I81" s="235" t="s">
        <v>44</v>
      </c>
      <c r="J81" s="236" t="str">
        <f>IF(ISBLANK(INDEX('Policy Characteristics'!D:D,MATCH($C81,'Policy Characteristics'!$C:$C,0))),"",INDEX('Policy Characteristics'!D:D,MATCH($C81,'Policy Characteristics'!$C:$C,0)))</f>
        <v>Vehicle Subsidy</v>
      </c>
      <c r="K81" s="76" t="str">
        <f>IF(ISBLANK(INDEX('Policy Characteristics'!E:E,MATCH($C81,'Policy Characteristics'!$C:$C,0))),"",INDEX('Policy Characteristics'!E:E,MATCH($C81,'Policy Characteristics'!$C:$C,0)))</f>
        <v>trans psgr subsidy</v>
      </c>
      <c r="L81" s="239">
        <f>IF(ISBLANK(INDEX('Policy Characteristics'!F:F,MATCH($C81,'Policy Characteristics'!$C:$C,0))),"",INDEX('Policy Characteristics'!F:F,MATCH($C81,'Policy Characteristics'!$C:$C,0)))</f>
        <v>-45000</v>
      </c>
      <c r="M81" s="239">
        <f>IF(ISBLANK(INDEX('Policy Characteristics'!G:G,MATCH($C81,'Policy Characteristics'!$C:$C,0))),"",INDEX('Policy Characteristics'!G:G,MATCH($C81,'Policy Characteristics'!$C:$C,0)))</f>
        <v>50000</v>
      </c>
      <c r="N81" s="239">
        <f>IF(ISBLANK(INDEX('Policy Characteristics'!H:H,MATCH($C81,'Policy Characteristics'!$C:$C,0))),"",INDEX('Policy Characteristics'!H:H,MATCH($C81,'Policy Characteristics'!$C:$C,0)))</f>
        <v>100</v>
      </c>
      <c r="O81" s="76" t="str">
        <f>IF(ISBLANK(INDEX('Policy Characteristics'!I:I,MATCH($C81,'Policy Characteristics'!$C:$C,0))),"",INDEX('Policy Characteristics'!I:I,MATCH($C81,'Policy Characteristics'!$C:$C,0)))</f>
        <v>$ / vehicle</v>
      </c>
      <c r="P81" s="76" t="str">
        <f>IF(ISBLANK(INDEX('Policy Characteristics'!J:J,MATCH($C81,'Policy Characteristics'!$C:$C,0))),"",INDEX('Policy Characteristics'!J:J,MATCH($C81,'Policy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81" s="76" t="str">
        <f>IF(ISBLANK(INDEX('Policy Characteristics'!K:K,MATCH($C81,'Policy Characteristics'!$C:$C,0))),"",INDEX('Policy Characteristics'!K:K,MATCH($C81,'Policy Characteristics'!$C:$C,0)))</f>
        <v>transportation-sector-main.html#ev-subsidy</v>
      </c>
      <c r="R81" s="76" t="str">
        <f>IF(ISBLANK(INDEX('Policy Characteristics'!L:L,MATCH($C81,'Policy Characteristics'!$C:$C,0))),"",INDEX('Policy Characteristics'!L:L,MATCH($C81,'Policy Characteristics'!$C:$C,0)))</f>
        <v>ev-subsidy.html</v>
      </c>
    </row>
    <row r="82" spans="1:18" x14ac:dyDescent="0.25">
      <c r="A82" s="76" t="str">
        <f>IF(ISBLANK(INDEX('Policy Characteristics'!A:A,MATCH($C82,'Policy Characteristics'!$C:$C,0))),"",INDEX('Policy Characteristics'!A:A,MATCH($C82,'Policy Characteristics'!$C:$C,0)))</f>
        <v>Transportation</v>
      </c>
      <c r="B82" s="234" t="str">
        <f>IF(ISBLANK(INDEX('Policy Characteristics'!B:B,MATCH($C82,'Policy Characteristics'!$C:$C,0))),"",INDEX('Policy Characteristics'!B:B,MATCH($C82,'Policy Characteristics'!$C:$C,0)))</f>
        <v>Passenger Vehicle Subsidy</v>
      </c>
      <c r="C82" s="76" t="str">
        <f t="shared" si="1"/>
        <v>Additional Passenger Vehicle Subsidy</v>
      </c>
      <c r="D82" s="143" t="s">
        <v>39</v>
      </c>
      <c r="E82" s="143" t="s">
        <v>749</v>
      </c>
      <c r="F82" s="143" t="s">
        <v>1489</v>
      </c>
      <c r="G82" s="143" t="s">
        <v>749</v>
      </c>
      <c r="H82" s="15">
        <v>1663</v>
      </c>
      <c r="I82" s="235" t="s">
        <v>44</v>
      </c>
      <c r="J82" s="236" t="str">
        <f>IF(ISBLANK(INDEX('Policy Characteristics'!D:D,MATCH($C82,'Policy Characteristics'!$C:$C,0))),"",INDEX('Policy Characteristics'!D:D,MATCH($C82,'Policy Characteristics'!$C:$C,0)))</f>
        <v>Vehicle Subsidy</v>
      </c>
      <c r="K82" s="76" t="str">
        <f>IF(ISBLANK(INDEX('Policy Characteristics'!E:E,MATCH($C82,'Policy Characteristics'!$C:$C,0))),"",INDEX('Policy Characteristics'!E:E,MATCH($C82,'Policy Characteristics'!$C:$C,0)))</f>
        <v>trans psgr subsidy</v>
      </c>
      <c r="L82" s="239">
        <f>IF(ISBLANK(INDEX('Policy Characteristics'!F:F,MATCH($C82,'Policy Characteristics'!$C:$C,0))),"",INDEX('Policy Characteristics'!F:F,MATCH($C82,'Policy Characteristics'!$C:$C,0)))</f>
        <v>-45000</v>
      </c>
      <c r="M82" s="239">
        <f>IF(ISBLANK(INDEX('Policy Characteristics'!G:G,MATCH($C82,'Policy Characteristics'!$C:$C,0))),"",INDEX('Policy Characteristics'!G:G,MATCH($C82,'Policy Characteristics'!$C:$C,0)))</f>
        <v>50000</v>
      </c>
      <c r="N82" s="239">
        <f>IF(ISBLANK(INDEX('Policy Characteristics'!H:H,MATCH($C82,'Policy Characteristics'!$C:$C,0))),"",INDEX('Policy Characteristics'!H:H,MATCH($C82,'Policy Characteristics'!$C:$C,0)))</f>
        <v>100</v>
      </c>
      <c r="O82" s="76" t="str">
        <f>IF(ISBLANK(INDEX('Policy Characteristics'!I:I,MATCH($C82,'Policy Characteristics'!$C:$C,0))),"",INDEX('Policy Characteristics'!I:I,MATCH($C82,'Policy Characteristics'!$C:$C,0)))</f>
        <v>$ / vehicle</v>
      </c>
      <c r="P82" s="76" t="str">
        <f>IF(ISBLANK(INDEX('Policy Characteristics'!J:J,MATCH($C82,'Policy Characteristics'!$C:$C,0))),"",INDEX('Policy Characteristics'!J:J,MATCH($C82,'Policy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82" s="76" t="str">
        <f>IF(ISBLANK(INDEX('Policy Characteristics'!K:K,MATCH($C82,'Policy Characteristics'!$C:$C,0))),"",INDEX('Policy Characteristics'!K:K,MATCH($C82,'Policy Characteristics'!$C:$C,0)))</f>
        <v>transportation-sector-main.html#ev-subsidy</v>
      </c>
      <c r="R82" s="76" t="str">
        <f>IF(ISBLANK(INDEX('Policy Characteristics'!L:L,MATCH($C82,'Policy Characteristics'!$C:$C,0))),"",INDEX('Policy Characteristics'!L:L,MATCH($C82,'Policy Characteristics'!$C:$C,0)))</f>
        <v>ev-subsidy.html</v>
      </c>
    </row>
    <row r="83" spans="1:18" x14ac:dyDescent="0.25">
      <c r="A83" s="76" t="str">
        <f>IF(ISBLANK(INDEX('Policy Characteristics'!A:A,MATCH($C83,'Policy Characteristics'!$C:$C,0))),"",INDEX('Policy Characteristics'!A:A,MATCH($C83,'Policy Characteristics'!$C:$C,0)))</f>
        <v>Transportation</v>
      </c>
      <c r="B83" s="234" t="str">
        <f>IF(ISBLANK(INDEX('Policy Characteristics'!B:B,MATCH($C83,'Policy Characteristics'!$C:$C,0))),"",INDEX('Policy Characteristics'!B:B,MATCH($C83,'Policy Characteristics'!$C:$C,0)))</f>
        <v>Passenger Vehicle Subsidy</v>
      </c>
      <c r="C83" s="76" t="str">
        <f t="shared" si="1"/>
        <v>Additional Passenger Vehicle Subsidy</v>
      </c>
      <c r="D83" s="143" t="s">
        <v>39</v>
      </c>
      <c r="E83" s="143" t="s">
        <v>748</v>
      </c>
      <c r="F83" s="143" t="s">
        <v>1489</v>
      </c>
      <c r="G83" s="143" t="s">
        <v>1627</v>
      </c>
      <c r="H83" s="15">
        <v>1664</v>
      </c>
      <c r="I83" s="235" t="s">
        <v>44</v>
      </c>
      <c r="J83" s="236" t="str">
        <f>IF(ISBLANK(INDEX('Policy Characteristics'!D:D,MATCH($C83,'Policy Characteristics'!$C:$C,0))),"",INDEX('Policy Characteristics'!D:D,MATCH($C83,'Policy Characteristics'!$C:$C,0)))</f>
        <v>Vehicle Subsidy</v>
      </c>
      <c r="K83" s="76" t="str">
        <f>IF(ISBLANK(INDEX('Policy Characteristics'!E:E,MATCH($C83,'Policy Characteristics'!$C:$C,0))),"",INDEX('Policy Characteristics'!E:E,MATCH($C83,'Policy Characteristics'!$C:$C,0)))</f>
        <v>trans psgr subsidy</v>
      </c>
      <c r="L83" s="239">
        <f>IF(ISBLANK(INDEX('Policy Characteristics'!F:F,MATCH($C83,'Policy Characteristics'!$C:$C,0))),"",INDEX('Policy Characteristics'!F:F,MATCH($C83,'Policy Characteristics'!$C:$C,0)))</f>
        <v>-45000</v>
      </c>
      <c r="M83" s="239">
        <f>IF(ISBLANK(INDEX('Policy Characteristics'!G:G,MATCH($C83,'Policy Characteristics'!$C:$C,0))),"",INDEX('Policy Characteristics'!G:G,MATCH($C83,'Policy Characteristics'!$C:$C,0)))</f>
        <v>50000</v>
      </c>
      <c r="N83" s="239">
        <f>IF(ISBLANK(INDEX('Policy Characteristics'!H:H,MATCH($C83,'Policy Characteristics'!$C:$C,0))),"",INDEX('Policy Characteristics'!H:H,MATCH($C83,'Policy Characteristics'!$C:$C,0)))</f>
        <v>100</v>
      </c>
      <c r="O83" s="76" t="str">
        <f>IF(ISBLANK(INDEX('Policy Characteristics'!I:I,MATCH($C83,'Policy Characteristics'!$C:$C,0))),"",INDEX('Policy Characteristics'!I:I,MATCH($C83,'Policy Characteristics'!$C:$C,0)))</f>
        <v>$ / vehicle</v>
      </c>
      <c r="P83" s="76" t="str">
        <f>IF(ISBLANK(INDEX('Policy Characteristics'!J:J,MATCH($C83,'Policy Characteristics'!$C:$C,0))),"",INDEX('Policy Characteristics'!J:J,MATCH($C83,'Policy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83" s="76" t="str">
        <f>IF(ISBLANK(INDEX('Policy Characteristics'!K:K,MATCH($C83,'Policy Characteristics'!$C:$C,0))),"",INDEX('Policy Characteristics'!K:K,MATCH($C83,'Policy Characteristics'!$C:$C,0)))</f>
        <v>transportation-sector-main.html#ev-subsidy</v>
      </c>
      <c r="R83" s="76" t="str">
        <f>IF(ISBLANK(INDEX('Policy Characteristics'!L:L,MATCH($C83,'Policy Characteristics'!$C:$C,0))),"",INDEX('Policy Characteristics'!L:L,MATCH($C83,'Policy Characteristics'!$C:$C,0)))</f>
        <v>ev-subsidy.html</v>
      </c>
    </row>
    <row r="84" spans="1:18" x14ac:dyDescent="0.25">
      <c r="A84" s="76" t="str">
        <f>IF(ISBLANK(INDEX('Policy Characteristics'!A:A,MATCH($C84,'Policy Characteristics'!$C:$C,0))),"",INDEX('Policy Characteristics'!A:A,MATCH($C84,'Policy Characteristics'!$C:$C,0)))</f>
        <v>Transportation</v>
      </c>
      <c r="B84" s="234" t="str">
        <f>IF(ISBLANK(INDEX('Policy Characteristics'!B:B,MATCH($C84,'Policy Characteristics'!$C:$C,0))),"",INDEX('Policy Characteristics'!B:B,MATCH($C84,'Policy Characteristics'!$C:$C,0)))</f>
        <v>Passenger Vehicle Subsidy</v>
      </c>
      <c r="C84" s="76" t="str">
        <f t="shared" si="1"/>
        <v>Additional Passenger Vehicle Subsidy</v>
      </c>
      <c r="D84" s="88" t="s">
        <v>40</v>
      </c>
      <c r="E84" s="88" t="s">
        <v>491</v>
      </c>
      <c r="F84" s="143" t="s">
        <v>86</v>
      </c>
      <c r="G84" s="88" t="s">
        <v>1622</v>
      </c>
      <c r="H84" s="15">
        <v>1665</v>
      </c>
      <c r="I84" s="235" t="s">
        <v>44</v>
      </c>
      <c r="J84" s="236" t="str">
        <f>IF(ISBLANK(INDEX('Policy Characteristics'!D:D,MATCH($C84,'Policy Characteristics'!$C:$C,0))),"",INDEX('Policy Characteristics'!D:D,MATCH($C84,'Policy Characteristics'!$C:$C,0)))</f>
        <v>Vehicle Subsidy</v>
      </c>
      <c r="K84" s="76" t="str">
        <f>IF(ISBLANK(INDEX('Policy Characteristics'!E:E,MATCH($C84,'Policy Characteristics'!$C:$C,0))),"",INDEX('Policy Characteristics'!E:E,MATCH($C84,'Policy Characteristics'!$C:$C,0)))</f>
        <v>trans psgr subsidy</v>
      </c>
      <c r="L84" s="239">
        <f>IF(ISBLANK(INDEX('Policy Characteristics'!F:F,MATCH($C84,'Policy Characteristics'!$C:$C,0))),"",INDEX('Policy Characteristics'!F:F,MATCH($C84,'Policy Characteristics'!$C:$C,0)))</f>
        <v>-45000</v>
      </c>
      <c r="M84" s="239">
        <f>IF(ISBLANK(INDEX('Policy Characteristics'!G:G,MATCH($C84,'Policy Characteristics'!$C:$C,0))),"",INDEX('Policy Characteristics'!G:G,MATCH($C84,'Policy Characteristics'!$C:$C,0)))</f>
        <v>50000</v>
      </c>
      <c r="N84" s="239">
        <f>IF(ISBLANK(INDEX('Policy Characteristics'!H:H,MATCH($C84,'Policy Characteristics'!$C:$C,0))),"",INDEX('Policy Characteristics'!H:H,MATCH($C84,'Policy Characteristics'!$C:$C,0)))</f>
        <v>100</v>
      </c>
      <c r="O84" s="76" t="str">
        <f>IF(ISBLANK(INDEX('Policy Characteristics'!I:I,MATCH($C84,'Policy Characteristics'!$C:$C,0))),"",INDEX('Policy Characteristics'!I:I,MATCH($C84,'Policy Characteristics'!$C:$C,0)))</f>
        <v>$ / vehicle</v>
      </c>
      <c r="P84" s="76" t="str">
        <f>IF(ISBLANK(INDEX('Policy Characteristics'!J:J,MATCH($C84,'Policy Characteristics'!$C:$C,0))),"",INDEX('Policy Characteristics'!J:J,MATCH($C84,'Policy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84" s="76" t="str">
        <f>IF(ISBLANK(INDEX('Policy Characteristics'!K:K,MATCH($C84,'Policy Characteristics'!$C:$C,0))),"",INDEX('Policy Characteristics'!K:K,MATCH($C84,'Policy Characteristics'!$C:$C,0)))</f>
        <v>transportation-sector-main.html#ev-subsidy</v>
      </c>
      <c r="R84" s="76" t="str">
        <f>IF(ISBLANK(INDEX('Policy Characteristics'!L:L,MATCH($C84,'Policy Characteristics'!$C:$C,0))),"",INDEX('Policy Characteristics'!L:L,MATCH($C84,'Policy Characteristics'!$C:$C,0)))</f>
        <v>ev-subsidy.html</v>
      </c>
    </row>
    <row r="85" spans="1:18" x14ac:dyDescent="0.25">
      <c r="A85" s="76" t="str">
        <f>IF(ISBLANK(INDEX('Policy Characteristics'!A:A,MATCH($C85,'Policy Characteristics'!$C:$C,0))),"",INDEX('Policy Characteristics'!A:A,MATCH($C85,'Policy Characteristics'!$C:$C,0)))</f>
        <v>Transportation</v>
      </c>
      <c r="B85" s="234" t="str">
        <f>IF(ISBLANK(INDEX('Policy Characteristics'!B:B,MATCH($C85,'Policy Characteristics'!$C:$C,0))),"",INDEX('Policy Characteristics'!B:B,MATCH($C85,'Policy Characteristics'!$C:$C,0)))</f>
        <v>Passenger Vehicle Subsidy</v>
      </c>
      <c r="C85" s="76" t="str">
        <f t="shared" si="1"/>
        <v>Additional Passenger Vehicle Subsidy</v>
      </c>
      <c r="D85" s="88" t="s">
        <v>40</v>
      </c>
      <c r="E85" s="143" t="s">
        <v>492</v>
      </c>
      <c r="F85" s="143" t="s">
        <v>86</v>
      </c>
      <c r="G85" s="143" t="s">
        <v>1623</v>
      </c>
      <c r="H85" s="15">
        <v>1666</v>
      </c>
      <c r="I85" s="235" t="s">
        <v>44</v>
      </c>
      <c r="J85" s="236" t="str">
        <f>IF(ISBLANK(INDEX('Policy Characteristics'!D:D,MATCH($C85,'Policy Characteristics'!$C:$C,0))),"",INDEX('Policy Characteristics'!D:D,MATCH($C85,'Policy Characteristics'!$C:$C,0)))</f>
        <v>Vehicle Subsidy</v>
      </c>
      <c r="K85" s="76" t="str">
        <f>IF(ISBLANK(INDEX('Policy Characteristics'!E:E,MATCH($C85,'Policy Characteristics'!$C:$C,0))),"",INDEX('Policy Characteristics'!E:E,MATCH($C85,'Policy Characteristics'!$C:$C,0)))</f>
        <v>trans psgr subsidy</v>
      </c>
      <c r="L85" s="239">
        <f>IF(ISBLANK(INDEX('Policy Characteristics'!F:F,MATCH($C85,'Policy Characteristics'!$C:$C,0))),"",INDEX('Policy Characteristics'!F:F,MATCH($C85,'Policy Characteristics'!$C:$C,0)))</f>
        <v>-45000</v>
      </c>
      <c r="M85" s="239">
        <f>IF(ISBLANK(INDEX('Policy Characteristics'!G:G,MATCH($C85,'Policy Characteristics'!$C:$C,0))),"",INDEX('Policy Characteristics'!G:G,MATCH($C85,'Policy Characteristics'!$C:$C,0)))</f>
        <v>50000</v>
      </c>
      <c r="N85" s="239">
        <f>IF(ISBLANK(INDEX('Policy Characteristics'!H:H,MATCH($C85,'Policy Characteristics'!$C:$C,0))),"",INDEX('Policy Characteristics'!H:H,MATCH($C85,'Policy Characteristics'!$C:$C,0)))</f>
        <v>100</v>
      </c>
      <c r="O85" s="76" t="str">
        <f>IF(ISBLANK(INDEX('Policy Characteristics'!I:I,MATCH($C85,'Policy Characteristics'!$C:$C,0))),"",INDEX('Policy Characteristics'!I:I,MATCH($C85,'Policy Characteristics'!$C:$C,0)))</f>
        <v>$ / vehicle</v>
      </c>
      <c r="P85" s="76" t="str">
        <f>IF(ISBLANK(INDEX('Policy Characteristics'!J:J,MATCH($C85,'Policy Characteristics'!$C:$C,0))),"",INDEX('Policy Characteristics'!J:J,MATCH($C85,'Policy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85" s="76" t="str">
        <f>IF(ISBLANK(INDEX('Policy Characteristics'!K:K,MATCH($C85,'Policy Characteristics'!$C:$C,0))),"",INDEX('Policy Characteristics'!K:K,MATCH($C85,'Policy Characteristics'!$C:$C,0)))</f>
        <v>transportation-sector-main.html#ev-subsidy</v>
      </c>
      <c r="R85" s="76" t="str">
        <f>IF(ISBLANK(INDEX('Policy Characteristics'!L:L,MATCH($C85,'Policy Characteristics'!$C:$C,0))),"",INDEX('Policy Characteristics'!L:L,MATCH($C85,'Policy Characteristics'!$C:$C,0)))</f>
        <v>ev-subsidy.html</v>
      </c>
    </row>
    <row r="86" spans="1:18" x14ac:dyDescent="0.25">
      <c r="A86" s="76" t="str">
        <f>IF(ISBLANK(INDEX('Policy Characteristics'!A:A,MATCH($C86,'Policy Characteristics'!$C:$C,0))),"",INDEX('Policy Characteristics'!A:A,MATCH($C86,'Policy Characteristics'!$C:$C,0)))</f>
        <v>Transportation</v>
      </c>
      <c r="B86" s="234" t="str">
        <f>IF(ISBLANK(INDEX('Policy Characteristics'!B:B,MATCH($C86,'Policy Characteristics'!$C:$C,0))),"",INDEX('Policy Characteristics'!B:B,MATCH($C86,'Policy Characteristics'!$C:$C,0)))</f>
        <v>Passenger Vehicle Subsidy</v>
      </c>
      <c r="C86" s="76" t="str">
        <f t="shared" si="1"/>
        <v>Additional Passenger Vehicle Subsidy</v>
      </c>
      <c r="D86" s="88" t="s">
        <v>40</v>
      </c>
      <c r="E86" s="143" t="s">
        <v>493</v>
      </c>
      <c r="F86" s="143" t="s">
        <v>86</v>
      </c>
      <c r="G86" s="143" t="s">
        <v>1624</v>
      </c>
      <c r="H86" s="15">
        <v>1667</v>
      </c>
      <c r="I86" s="235" t="s">
        <v>44</v>
      </c>
      <c r="J86" s="236" t="str">
        <f>IF(ISBLANK(INDEX('Policy Characteristics'!D:D,MATCH($C86,'Policy Characteristics'!$C:$C,0))),"",INDEX('Policy Characteristics'!D:D,MATCH($C86,'Policy Characteristics'!$C:$C,0)))</f>
        <v>Vehicle Subsidy</v>
      </c>
      <c r="K86" s="76" t="str">
        <f>IF(ISBLANK(INDEX('Policy Characteristics'!E:E,MATCH($C86,'Policy Characteristics'!$C:$C,0))),"",INDEX('Policy Characteristics'!E:E,MATCH($C86,'Policy Characteristics'!$C:$C,0)))</f>
        <v>trans psgr subsidy</v>
      </c>
      <c r="L86" s="239">
        <f>IF(ISBLANK(INDEX('Policy Characteristics'!F:F,MATCH($C86,'Policy Characteristics'!$C:$C,0))),"",INDEX('Policy Characteristics'!F:F,MATCH($C86,'Policy Characteristics'!$C:$C,0)))</f>
        <v>-45000</v>
      </c>
      <c r="M86" s="239">
        <f>IF(ISBLANK(INDEX('Policy Characteristics'!G:G,MATCH($C86,'Policy Characteristics'!$C:$C,0))),"",INDEX('Policy Characteristics'!G:G,MATCH($C86,'Policy Characteristics'!$C:$C,0)))</f>
        <v>50000</v>
      </c>
      <c r="N86" s="239">
        <f>IF(ISBLANK(INDEX('Policy Characteristics'!H:H,MATCH($C86,'Policy Characteristics'!$C:$C,0))),"",INDEX('Policy Characteristics'!H:H,MATCH($C86,'Policy Characteristics'!$C:$C,0)))</f>
        <v>100</v>
      </c>
      <c r="O86" s="76" t="str">
        <f>IF(ISBLANK(INDEX('Policy Characteristics'!I:I,MATCH($C86,'Policy Characteristics'!$C:$C,0))),"",INDEX('Policy Characteristics'!I:I,MATCH($C86,'Policy Characteristics'!$C:$C,0)))</f>
        <v>$ / vehicle</v>
      </c>
      <c r="P86" s="76" t="str">
        <f>IF(ISBLANK(INDEX('Policy Characteristics'!J:J,MATCH($C86,'Policy Characteristics'!$C:$C,0))),"",INDEX('Policy Characteristics'!J:J,MATCH($C86,'Policy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86" s="76" t="str">
        <f>IF(ISBLANK(INDEX('Policy Characteristics'!K:K,MATCH($C86,'Policy Characteristics'!$C:$C,0))),"",INDEX('Policy Characteristics'!K:K,MATCH($C86,'Policy Characteristics'!$C:$C,0)))</f>
        <v>transportation-sector-main.html#ev-subsidy</v>
      </c>
      <c r="R86" s="76" t="str">
        <f>IF(ISBLANK(INDEX('Policy Characteristics'!L:L,MATCH($C86,'Policy Characteristics'!$C:$C,0))),"",INDEX('Policy Characteristics'!L:L,MATCH($C86,'Policy Characteristics'!$C:$C,0)))</f>
        <v>ev-subsidy.html</v>
      </c>
    </row>
    <row r="87" spans="1:18" x14ac:dyDescent="0.25">
      <c r="A87" s="76" t="str">
        <f>IF(ISBLANK(INDEX('Policy Characteristics'!A:A,MATCH($C87,'Policy Characteristics'!$C:$C,0))),"",INDEX('Policy Characteristics'!A:A,MATCH($C87,'Policy Characteristics'!$C:$C,0)))</f>
        <v>Transportation</v>
      </c>
      <c r="B87" s="234" t="str">
        <f>IF(ISBLANK(INDEX('Policy Characteristics'!B:B,MATCH($C87,'Policy Characteristics'!$C:$C,0))),"",INDEX('Policy Characteristics'!B:B,MATCH($C87,'Policy Characteristics'!$C:$C,0)))</f>
        <v>Passenger Vehicle Subsidy</v>
      </c>
      <c r="C87" s="76" t="str">
        <f t="shared" si="1"/>
        <v>Additional Passenger Vehicle Subsidy</v>
      </c>
      <c r="D87" s="88" t="s">
        <v>40</v>
      </c>
      <c r="E87" s="143" t="s">
        <v>494</v>
      </c>
      <c r="F87" s="143" t="s">
        <v>86</v>
      </c>
      <c r="G87" s="143" t="s">
        <v>1625</v>
      </c>
      <c r="H87" s="15">
        <v>1668</v>
      </c>
      <c r="I87" s="235" t="s">
        <v>44</v>
      </c>
      <c r="J87" s="236" t="str">
        <f>IF(ISBLANK(INDEX('Policy Characteristics'!D:D,MATCH($C87,'Policy Characteristics'!$C:$C,0))),"",INDEX('Policy Characteristics'!D:D,MATCH($C87,'Policy Characteristics'!$C:$C,0)))</f>
        <v>Vehicle Subsidy</v>
      </c>
      <c r="K87" s="76" t="str">
        <f>IF(ISBLANK(INDEX('Policy Characteristics'!E:E,MATCH($C87,'Policy Characteristics'!$C:$C,0))),"",INDEX('Policy Characteristics'!E:E,MATCH($C87,'Policy Characteristics'!$C:$C,0)))</f>
        <v>trans psgr subsidy</v>
      </c>
      <c r="L87" s="239">
        <f>IF(ISBLANK(INDEX('Policy Characteristics'!F:F,MATCH($C87,'Policy Characteristics'!$C:$C,0))),"",INDEX('Policy Characteristics'!F:F,MATCH($C87,'Policy Characteristics'!$C:$C,0)))</f>
        <v>-45000</v>
      </c>
      <c r="M87" s="239">
        <f>IF(ISBLANK(INDEX('Policy Characteristics'!G:G,MATCH($C87,'Policy Characteristics'!$C:$C,0))),"",INDEX('Policy Characteristics'!G:G,MATCH($C87,'Policy Characteristics'!$C:$C,0)))</f>
        <v>50000</v>
      </c>
      <c r="N87" s="239">
        <f>IF(ISBLANK(INDEX('Policy Characteristics'!H:H,MATCH($C87,'Policy Characteristics'!$C:$C,0))),"",INDEX('Policy Characteristics'!H:H,MATCH($C87,'Policy Characteristics'!$C:$C,0)))</f>
        <v>100</v>
      </c>
      <c r="O87" s="76" t="str">
        <f>IF(ISBLANK(INDEX('Policy Characteristics'!I:I,MATCH($C87,'Policy Characteristics'!$C:$C,0))),"",INDEX('Policy Characteristics'!I:I,MATCH($C87,'Policy Characteristics'!$C:$C,0)))</f>
        <v>$ / vehicle</v>
      </c>
      <c r="P87" s="76" t="str">
        <f>IF(ISBLANK(INDEX('Policy Characteristics'!J:J,MATCH($C87,'Policy Characteristics'!$C:$C,0))),"",INDEX('Policy Characteristics'!J:J,MATCH($C87,'Policy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87" s="76" t="str">
        <f>IF(ISBLANK(INDEX('Policy Characteristics'!K:K,MATCH($C87,'Policy Characteristics'!$C:$C,0))),"",INDEX('Policy Characteristics'!K:K,MATCH($C87,'Policy Characteristics'!$C:$C,0)))</f>
        <v>transportation-sector-main.html#ev-subsidy</v>
      </c>
      <c r="R87" s="76" t="str">
        <f>IF(ISBLANK(INDEX('Policy Characteristics'!L:L,MATCH($C87,'Policy Characteristics'!$C:$C,0))),"",INDEX('Policy Characteristics'!L:L,MATCH($C87,'Policy Characteristics'!$C:$C,0)))</f>
        <v>ev-subsidy.html</v>
      </c>
    </row>
    <row r="88" spans="1:18" x14ac:dyDescent="0.25">
      <c r="A88" s="76" t="str">
        <f>IF(ISBLANK(INDEX('Policy Characteristics'!A:A,MATCH($C88,'Policy Characteristics'!$C:$C,0))),"",INDEX('Policy Characteristics'!A:A,MATCH($C88,'Policy Characteristics'!$C:$C,0)))</f>
        <v>Transportation</v>
      </c>
      <c r="B88" s="234" t="str">
        <f>IF(ISBLANK(INDEX('Policy Characteristics'!B:B,MATCH($C88,'Policy Characteristics'!$C:$C,0))),"",INDEX('Policy Characteristics'!B:B,MATCH($C88,'Policy Characteristics'!$C:$C,0)))</f>
        <v>Passenger Vehicle Subsidy</v>
      </c>
      <c r="C88" s="76" t="str">
        <f t="shared" si="1"/>
        <v>Additional Passenger Vehicle Subsidy</v>
      </c>
      <c r="D88" s="88" t="s">
        <v>40</v>
      </c>
      <c r="E88" s="143" t="s">
        <v>495</v>
      </c>
      <c r="F88" s="143" t="s">
        <v>86</v>
      </c>
      <c r="G88" s="143" t="s">
        <v>1626</v>
      </c>
      <c r="H88" s="15">
        <v>1669</v>
      </c>
      <c r="I88" s="235" t="s">
        <v>44</v>
      </c>
      <c r="J88" s="236" t="str">
        <f>IF(ISBLANK(INDEX('Policy Characteristics'!D:D,MATCH($C88,'Policy Characteristics'!$C:$C,0))),"",INDEX('Policy Characteristics'!D:D,MATCH($C88,'Policy Characteristics'!$C:$C,0)))</f>
        <v>Vehicle Subsidy</v>
      </c>
      <c r="K88" s="76" t="str">
        <f>IF(ISBLANK(INDEX('Policy Characteristics'!E:E,MATCH($C88,'Policy Characteristics'!$C:$C,0))),"",INDEX('Policy Characteristics'!E:E,MATCH($C88,'Policy Characteristics'!$C:$C,0)))</f>
        <v>trans psgr subsidy</v>
      </c>
      <c r="L88" s="239">
        <f>IF(ISBLANK(INDEX('Policy Characteristics'!F:F,MATCH($C88,'Policy Characteristics'!$C:$C,0))),"",INDEX('Policy Characteristics'!F:F,MATCH($C88,'Policy Characteristics'!$C:$C,0)))</f>
        <v>-45000</v>
      </c>
      <c r="M88" s="239">
        <f>IF(ISBLANK(INDEX('Policy Characteristics'!G:G,MATCH($C88,'Policy Characteristics'!$C:$C,0))),"",INDEX('Policy Characteristics'!G:G,MATCH($C88,'Policy Characteristics'!$C:$C,0)))</f>
        <v>50000</v>
      </c>
      <c r="N88" s="239">
        <f>IF(ISBLANK(INDEX('Policy Characteristics'!H:H,MATCH($C88,'Policy Characteristics'!$C:$C,0))),"",INDEX('Policy Characteristics'!H:H,MATCH($C88,'Policy Characteristics'!$C:$C,0)))</f>
        <v>100</v>
      </c>
      <c r="O88" s="76" t="str">
        <f>IF(ISBLANK(INDEX('Policy Characteristics'!I:I,MATCH($C88,'Policy Characteristics'!$C:$C,0))),"",INDEX('Policy Characteristics'!I:I,MATCH($C88,'Policy Characteristics'!$C:$C,0)))</f>
        <v>$ / vehicle</v>
      </c>
      <c r="P88" s="76" t="str">
        <f>IF(ISBLANK(INDEX('Policy Characteristics'!J:J,MATCH($C88,'Policy Characteristics'!$C:$C,0))),"",INDEX('Policy Characteristics'!J:J,MATCH($C88,'Policy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88" s="76" t="str">
        <f>IF(ISBLANK(INDEX('Policy Characteristics'!K:K,MATCH($C88,'Policy Characteristics'!$C:$C,0))),"",INDEX('Policy Characteristics'!K:K,MATCH($C88,'Policy Characteristics'!$C:$C,0)))</f>
        <v>transportation-sector-main.html#ev-subsidy</v>
      </c>
      <c r="R88" s="76" t="str">
        <f>IF(ISBLANK(INDEX('Policy Characteristics'!L:L,MATCH($C88,'Policy Characteristics'!$C:$C,0))),"",INDEX('Policy Characteristics'!L:L,MATCH($C88,'Policy Characteristics'!$C:$C,0)))</f>
        <v>ev-subsidy.html</v>
      </c>
    </row>
    <row r="89" spans="1:18" x14ac:dyDescent="0.25">
      <c r="A89" s="76" t="str">
        <f>IF(ISBLANK(INDEX('Policy Characteristics'!A:A,MATCH($C89,'Policy Characteristics'!$C:$C,0))),"",INDEX('Policy Characteristics'!A:A,MATCH($C89,'Policy Characteristics'!$C:$C,0)))</f>
        <v>Transportation</v>
      </c>
      <c r="B89" s="234" t="str">
        <f>IF(ISBLANK(INDEX('Policy Characteristics'!B:B,MATCH($C89,'Policy Characteristics'!$C:$C,0))),"",INDEX('Policy Characteristics'!B:B,MATCH($C89,'Policy Characteristics'!$C:$C,0)))</f>
        <v>Passenger Vehicle Subsidy</v>
      </c>
      <c r="C89" s="76" t="str">
        <f t="shared" si="1"/>
        <v>Additional Passenger Vehicle Subsidy</v>
      </c>
      <c r="D89" s="88" t="s">
        <v>40</v>
      </c>
      <c r="E89" s="143" t="s">
        <v>749</v>
      </c>
      <c r="F89" s="143" t="s">
        <v>86</v>
      </c>
      <c r="G89" s="143" t="s">
        <v>749</v>
      </c>
      <c r="H89" s="15">
        <v>1670</v>
      </c>
      <c r="I89" s="235" t="s">
        <v>44</v>
      </c>
      <c r="J89" s="236" t="str">
        <f>IF(ISBLANK(INDEX('Policy Characteristics'!D:D,MATCH($C89,'Policy Characteristics'!$C:$C,0))),"",INDEX('Policy Characteristics'!D:D,MATCH($C89,'Policy Characteristics'!$C:$C,0)))</f>
        <v>Vehicle Subsidy</v>
      </c>
      <c r="K89" s="76" t="str">
        <f>IF(ISBLANK(INDEX('Policy Characteristics'!E:E,MATCH($C89,'Policy Characteristics'!$C:$C,0))),"",INDEX('Policy Characteristics'!E:E,MATCH($C89,'Policy Characteristics'!$C:$C,0)))</f>
        <v>trans psgr subsidy</v>
      </c>
      <c r="L89" s="239">
        <f>IF(ISBLANK(INDEX('Policy Characteristics'!F:F,MATCH($C89,'Policy Characteristics'!$C:$C,0))),"",INDEX('Policy Characteristics'!F:F,MATCH($C89,'Policy Characteristics'!$C:$C,0)))</f>
        <v>-45000</v>
      </c>
      <c r="M89" s="239">
        <f>IF(ISBLANK(INDEX('Policy Characteristics'!G:G,MATCH($C89,'Policy Characteristics'!$C:$C,0))),"",INDEX('Policy Characteristics'!G:G,MATCH($C89,'Policy Characteristics'!$C:$C,0)))</f>
        <v>50000</v>
      </c>
      <c r="N89" s="239">
        <f>IF(ISBLANK(INDEX('Policy Characteristics'!H:H,MATCH($C89,'Policy Characteristics'!$C:$C,0))),"",INDEX('Policy Characteristics'!H:H,MATCH($C89,'Policy Characteristics'!$C:$C,0)))</f>
        <v>100</v>
      </c>
      <c r="O89" s="76" t="str">
        <f>IF(ISBLANK(INDEX('Policy Characteristics'!I:I,MATCH($C89,'Policy Characteristics'!$C:$C,0))),"",INDEX('Policy Characteristics'!I:I,MATCH($C89,'Policy Characteristics'!$C:$C,0)))</f>
        <v>$ / vehicle</v>
      </c>
      <c r="P89" s="76" t="str">
        <f>IF(ISBLANK(INDEX('Policy Characteristics'!J:J,MATCH($C89,'Policy Characteristics'!$C:$C,0))),"",INDEX('Policy Characteristics'!J:J,MATCH($C89,'Policy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89" s="76" t="str">
        <f>IF(ISBLANK(INDEX('Policy Characteristics'!K:K,MATCH($C89,'Policy Characteristics'!$C:$C,0))),"",INDEX('Policy Characteristics'!K:K,MATCH($C89,'Policy Characteristics'!$C:$C,0)))</f>
        <v>transportation-sector-main.html#ev-subsidy</v>
      </c>
      <c r="R89" s="76" t="str">
        <f>IF(ISBLANK(INDEX('Policy Characteristics'!L:L,MATCH($C89,'Policy Characteristics'!$C:$C,0))),"",INDEX('Policy Characteristics'!L:L,MATCH($C89,'Policy Characteristics'!$C:$C,0)))</f>
        <v>ev-subsidy.html</v>
      </c>
    </row>
    <row r="90" spans="1:18" x14ac:dyDescent="0.25">
      <c r="A90" s="76" t="str">
        <f>IF(ISBLANK(INDEX('Policy Characteristics'!A:A,MATCH($C90,'Policy Characteristics'!$C:$C,0))),"",INDEX('Policy Characteristics'!A:A,MATCH($C90,'Policy Characteristics'!$C:$C,0)))</f>
        <v>Transportation</v>
      </c>
      <c r="B90" s="234" t="str">
        <f>IF(ISBLANK(INDEX('Policy Characteristics'!B:B,MATCH($C90,'Policy Characteristics'!$C:$C,0))),"",INDEX('Policy Characteristics'!B:B,MATCH($C90,'Policy Characteristics'!$C:$C,0)))</f>
        <v>Passenger Vehicle Subsidy</v>
      </c>
      <c r="C90" s="76" t="str">
        <f t="shared" si="1"/>
        <v>Additional Passenger Vehicle Subsidy</v>
      </c>
      <c r="D90" s="88" t="s">
        <v>40</v>
      </c>
      <c r="E90" s="143" t="s">
        <v>748</v>
      </c>
      <c r="F90" s="143" t="s">
        <v>86</v>
      </c>
      <c r="G90" s="143" t="s">
        <v>1627</v>
      </c>
      <c r="H90" s="15">
        <v>1671</v>
      </c>
      <c r="I90" s="235" t="s">
        <v>44</v>
      </c>
      <c r="J90" s="236" t="str">
        <f>IF(ISBLANK(INDEX('Policy Characteristics'!D:D,MATCH($C90,'Policy Characteristics'!$C:$C,0))),"",INDEX('Policy Characteristics'!D:D,MATCH($C90,'Policy Characteristics'!$C:$C,0)))</f>
        <v>Vehicle Subsidy</v>
      </c>
      <c r="K90" s="76" t="str">
        <f>IF(ISBLANK(INDEX('Policy Characteristics'!E:E,MATCH($C90,'Policy Characteristics'!$C:$C,0))),"",INDEX('Policy Characteristics'!E:E,MATCH($C90,'Policy Characteristics'!$C:$C,0)))</f>
        <v>trans psgr subsidy</v>
      </c>
      <c r="L90" s="239">
        <f>IF(ISBLANK(INDEX('Policy Characteristics'!F:F,MATCH($C90,'Policy Characteristics'!$C:$C,0))),"",INDEX('Policy Characteristics'!F:F,MATCH($C90,'Policy Characteristics'!$C:$C,0)))</f>
        <v>-45000</v>
      </c>
      <c r="M90" s="239">
        <f>IF(ISBLANK(INDEX('Policy Characteristics'!G:G,MATCH($C90,'Policy Characteristics'!$C:$C,0))),"",INDEX('Policy Characteristics'!G:G,MATCH($C90,'Policy Characteristics'!$C:$C,0)))</f>
        <v>50000</v>
      </c>
      <c r="N90" s="239">
        <f>IF(ISBLANK(INDEX('Policy Characteristics'!H:H,MATCH($C90,'Policy Characteristics'!$C:$C,0))),"",INDEX('Policy Characteristics'!H:H,MATCH($C90,'Policy Characteristics'!$C:$C,0)))</f>
        <v>100</v>
      </c>
      <c r="O90" s="76" t="str">
        <f>IF(ISBLANK(INDEX('Policy Characteristics'!I:I,MATCH($C90,'Policy Characteristics'!$C:$C,0))),"",INDEX('Policy Characteristics'!I:I,MATCH($C90,'Policy Characteristics'!$C:$C,0)))</f>
        <v>$ / vehicle</v>
      </c>
      <c r="P90" s="76" t="str">
        <f>IF(ISBLANK(INDEX('Policy Characteristics'!J:J,MATCH($C90,'Policy Characteristics'!$C:$C,0))),"",INDEX('Policy Characteristics'!J:J,MATCH($C90,'Policy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90" s="76" t="str">
        <f>IF(ISBLANK(INDEX('Policy Characteristics'!K:K,MATCH($C90,'Policy Characteristics'!$C:$C,0))),"",INDEX('Policy Characteristics'!K:K,MATCH($C90,'Policy Characteristics'!$C:$C,0)))</f>
        <v>transportation-sector-main.html#ev-subsidy</v>
      </c>
      <c r="R90" s="76" t="str">
        <f>IF(ISBLANK(INDEX('Policy Characteristics'!L:L,MATCH($C90,'Policy Characteristics'!$C:$C,0))),"",INDEX('Policy Characteristics'!L:L,MATCH($C90,'Policy Characteristics'!$C:$C,0)))</f>
        <v>ev-subsidy.html</v>
      </c>
    </row>
    <row r="91" spans="1:18" x14ac:dyDescent="0.25">
      <c r="A91" s="76" t="str">
        <f>IF(ISBLANK(INDEX('Policy Characteristics'!A:A,MATCH($C91,'Policy Characteristics'!$C:$C,0))),"",INDEX('Policy Characteristics'!A:A,MATCH($C91,'Policy Characteristics'!$C:$C,0)))</f>
        <v>Transportation</v>
      </c>
      <c r="B91" s="234" t="str">
        <f>IF(ISBLANK(INDEX('Policy Characteristics'!B:B,MATCH($C91,'Policy Characteristics'!$C:$C,0))),"",INDEX('Policy Characteristics'!B:B,MATCH($C91,'Policy Characteristics'!$C:$C,0)))</f>
        <v>Passenger Vehicle Subsidy</v>
      </c>
      <c r="C91" s="76" t="str">
        <f t="shared" si="1"/>
        <v>Additional Passenger Vehicle Subsidy</v>
      </c>
      <c r="D91" s="88" t="s">
        <v>41</v>
      </c>
      <c r="E91" s="88" t="s">
        <v>491</v>
      </c>
      <c r="F91" s="143" t="s">
        <v>1490</v>
      </c>
      <c r="G91" s="88" t="s">
        <v>1622</v>
      </c>
      <c r="H91" s="15">
        <v>1672</v>
      </c>
      <c r="I91" s="235" t="s">
        <v>44</v>
      </c>
      <c r="J91" s="236" t="str">
        <f>IF(ISBLANK(INDEX('Policy Characteristics'!D:D,MATCH($C91,'Policy Characteristics'!$C:$C,0))),"",INDEX('Policy Characteristics'!D:D,MATCH($C91,'Policy Characteristics'!$C:$C,0)))</f>
        <v>Vehicle Subsidy</v>
      </c>
      <c r="K91" s="76" t="str">
        <f>IF(ISBLANK(INDEX('Policy Characteristics'!E:E,MATCH($C91,'Policy Characteristics'!$C:$C,0))),"",INDEX('Policy Characteristics'!E:E,MATCH($C91,'Policy Characteristics'!$C:$C,0)))</f>
        <v>trans psgr subsidy</v>
      </c>
      <c r="L91" s="239">
        <f>IF(ISBLANK(INDEX('Policy Characteristics'!F:F,MATCH($C91,'Policy Characteristics'!$C:$C,0))),"",INDEX('Policy Characteristics'!F:F,MATCH($C91,'Policy Characteristics'!$C:$C,0)))</f>
        <v>-45000</v>
      </c>
      <c r="M91" s="239">
        <f>IF(ISBLANK(INDEX('Policy Characteristics'!G:G,MATCH($C91,'Policy Characteristics'!$C:$C,0))),"",INDEX('Policy Characteristics'!G:G,MATCH($C91,'Policy Characteristics'!$C:$C,0)))</f>
        <v>50000</v>
      </c>
      <c r="N91" s="239">
        <f>IF(ISBLANK(INDEX('Policy Characteristics'!H:H,MATCH($C91,'Policy Characteristics'!$C:$C,0))),"",INDEX('Policy Characteristics'!H:H,MATCH($C91,'Policy Characteristics'!$C:$C,0)))</f>
        <v>100</v>
      </c>
      <c r="O91" s="76" t="str">
        <f>IF(ISBLANK(INDEX('Policy Characteristics'!I:I,MATCH($C91,'Policy Characteristics'!$C:$C,0))),"",INDEX('Policy Characteristics'!I:I,MATCH($C91,'Policy Characteristics'!$C:$C,0)))</f>
        <v>$ / vehicle</v>
      </c>
      <c r="P91" s="76" t="str">
        <f>IF(ISBLANK(INDEX('Policy Characteristics'!J:J,MATCH($C91,'Policy Characteristics'!$C:$C,0))),"",INDEX('Policy Characteristics'!J:J,MATCH($C91,'Policy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91" s="76" t="str">
        <f>IF(ISBLANK(INDEX('Policy Characteristics'!K:K,MATCH($C91,'Policy Characteristics'!$C:$C,0))),"",INDEX('Policy Characteristics'!K:K,MATCH($C91,'Policy Characteristics'!$C:$C,0)))</f>
        <v>transportation-sector-main.html#ev-subsidy</v>
      </c>
      <c r="R91" s="76" t="str">
        <f>IF(ISBLANK(INDEX('Policy Characteristics'!L:L,MATCH($C91,'Policy Characteristics'!$C:$C,0))),"",INDEX('Policy Characteristics'!L:L,MATCH($C91,'Policy Characteristics'!$C:$C,0)))</f>
        <v>ev-subsidy.html</v>
      </c>
    </row>
    <row r="92" spans="1:18" x14ac:dyDescent="0.25">
      <c r="A92" s="76" t="str">
        <f>IF(ISBLANK(INDEX('Policy Characteristics'!A:A,MATCH($C92,'Policy Characteristics'!$C:$C,0))),"",INDEX('Policy Characteristics'!A:A,MATCH($C92,'Policy Characteristics'!$C:$C,0)))</f>
        <v>Transportation</v>
      </c>
      <c r="B92" s="234" t="str">
        <f>IF(ISBLANK(INDEX('Policy Characteristics'!B:B,MATCH($C92,'Policy Characteristics'!$C:$C,0))),"",INDEX('Policy Characteristics'!B:B,MATCH($C92,'Policy Characteristics'!$C:$C,0)))</f>
        <v>Passenger Vehicle Subsidy</v>
      </c>
      <c r="C92" s="76" t="str">
        <f t="shared" si="1"/>
        <v>Additional Passenger Vehicle Subsidy</v>
      </c>
      <c r="D92" s="88" t="s">
        <v>41</v>
      </c>
      <c r="E92" s="143" t="s">
        <v>492</v>
      </c>
      <c r="F92" s="143" t="s">
        <v>1490</v>
      </c>
      <c r="G92" s="143" t="s">
        <v>1623</v>
      </c>
      <c r="H92" s="15">
        <v>1673</v>
      </c>
      <c r="I92" s="235" t="s">
        <v>44</v>
      </c>
      <c r="J92" s="236" t="str">
        <f>IF(ISBLANK(INDEX('Policy Characteristics'!D:D,MATCH($C92,'Policy Characteristics'!$C:$C,0))),"",INDEX('Policy Characteristics'!D:D,MATCH($C92,'Policy Characteristics'!$C:$C,0)))</f>
        <v>Vehicle Subsidy</v>
      </c>
      <c r="K92" s="76" t="str">
        <f>IF(ISBLANK(INDEX('Policy Characteristics'!E:E,MATCH($C92,'Policy Characteristics'!$C:$C,0))),"",INDEX('Policy Characteristics'!E:E,MATCH($C92,'Policy Characteristics'!$C:$C,0)))</f>
        <v>trans psgr subsidy</v>
      </c>
      <c r="L92" s="239">
        <f>IF(ISBLANK(INDEX('Policy Characteristics'!F:F,MATCH($C92,'Policy Characteristics'!$C:$C,0))),"",INDEX('Policy Characteristics'!F:F,MATCH($C92,'Policy Characteristics'!$C:$C,0)))</f>
        <v>-45000</v>
      </c>
      <c r="M92" s="239">
        <f>IF(ISBLANK(INDEX('Policy Characteristics'!G:G,MATCH($C92,'Policy Characteristics'!$C:$C,0))),"",INDEX('Policy Characteristics'!G:G,MATCH($C92,'Policy Characteristics'!$C:$C,0)))</f>
        <v>50000</v>
      </c>
      <c r="N92" s="239">
        <f>IF(ISBLANK(INDEX('Policy Characteristics'!H:H,MATCH($C92,'Policy Characteristics'!$C:$C,0))),"",INDEX('Policy Characteristics'!H:H,MATCH($C92,'Policy Characteristics'!$C:$C,0)))</f>
        <v>100</v>
      </c>
      <c r="O92" s="76" t="str">
        <f>IF(ISBLANK(INDEX('Policy Characteristics'!I:I,MATCH($C92,'Policy Characteristics'!$C:$C,0))),"",INDEX('Policy Characteristics'!I:I,MATCH($C92,'Policy Characteristics'!$C:$C,0)))</f>
        <v>$ / vehicle</v>
      </c>
      <c r="P92" s="76" t="str">
        <f>IF(ISBLANK(INDEX('Policy Characteristics'!J:J,MATCH($C92,'Policy Characteristics'!$C:$C,0))),"",INDEX('Policy Characteristics'!J:J,MATCH($C92,'Policy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92" s="76" t="str">
        <f>IF(ISBLANK(INDEX('Policy Characteristics'!K:K,MATCH($C92,'Policy Characteristics'!$C:$C,0))),"",INDEX('Policy Characteristics'!K:K,MATCH($C92,'Policy Characteristics'!$C:$C,0)))</f>
        <v>transportation-sector-main.html#ev-subsidy</v>
      </c>
      <c r="R92" s="76" t="str">
        <f>IF(ISBLANK(INDEX('Policy Characteristics'!L:L,MATCH($C92,'Policy Characteristics'!$C:$C,0))),"",INDEX('Policy Characteristics'!L:L,MATCH($C92,'Policy Characteristics'!$C:$C,0)))</f>
        <v>ev-subsidy.html</v>
      </c>
    </row>
    <row r="93" spans="1:18" x14ac:dyDescent="0.25">
      <c r="A93" s="76" t="str">
        <f>IF(ISBLANK(INDEX('Policy Characteristics'!A:A,MATCH($C93,'Policy Characteristics'!$C:$C,0))),"",INDEX('Policy Characteristics'!A:A,MATCH($C93,'Policy Characteristics'!$C:$C,0)))</f>
        <v>Transportation</v>
      </c>
      <c r="B93" s="234" t="str">
        <f>IF(ISBLANK(INDEX('Policy Characteristics'!B:B,MATCH($C93,'Policy Characteristics'!$C:$C,0))),"",INDEX('Policy Characteristics'!B:B,MATCH($C93,'Policy Characteristics'!$C:$C,0)))</f>
        <v>Passenger Vehicle Subsidy</v>
      </c>
      <c r="C93" s="76" t="str">
        <f t="shared" si="1"/>
        <v>Additional Passenger Vehicle Subsidy</v>
      </c>
      <c r="D93" s="88" t="s">
        <v>41</v>
      </c>
      <c r="E93" s="143" t="s">
        <v>493</v>
      </c>
      <c r="F93" s="143" t="s">
        <v>1490</v>
      </c>
      <c r="G93" s="143" t="s">
        <v>1624</v>
      </c>
      <c r="H93" s="15">
        <v>1674</v>
      </c>
      <c r="I93" s="235" t="s">
        <v>44</v>
      </c>
      <c r="J93" s="236" t="str">
        <f>IF(ISBLANK(INDEX('Policy Characteristics'!D:D,MATCH($C93,'Policy Characteristics'!$C:$C,0))),"",INDEX('Policy Characteristics'!D:D,MATCH($C93,'Policy Characteristics'!$C:$C,0)))</f>
        <v>Vehicle Subsidy</v>
      </c>
      <c r="K93" s="76" t="str">
        <f>IF(ISBLANK(INDEX('Policy Characteristics'!E:E,MATCH($C93,'Policy Characteristics'!$C:$C,0))),"",INDEX('Policy Characteristics'!E:E,MATCH($C93,'Policy Characteristics'!$C:$C,0)))</f>
        <v>trans psgr subsidy</v>
      </c>
      <c r="L93" s="239">
        <f>IF(ISBLANK(INDEX('Policy Characteristics'!F:F,MATCH($C93,'Policy Characteristics'!$C:$C,0))),"",INDEX('Policy Characteristics'!F:F,MATCH($C93,'Policy Characteristics'!$C:$C,0)))</f>
        <v>-45000</v>
      </c>
      <c r="M93" s="239">
        <f>IF(ISBLANK(INDEX('Policy Characteristics'!G:G,MATCH($C93,'Policy Characteristics'!$C:$C,0))),"",INDEX('Policy Characteristics'!G:G,MATCH($C93,'Policy Characteristics'!$C:$C,0)))</f>
        <v>50000</v>
      </c>
      <c r="N93" s="239">
        <f>IF(ISBLANK(INDEX('Policy Characteristics'!H:H,MATCH($C93,'Policy Characteristics'!$C:$C,0))),"",INDEX('Policy Characteristics'!H:H,MATCH($C93,'Policy Characteristics'!$C:$C,0)))</f>
        <v>100</v>
      </c>
      <c r="O93" s="76" t="str">
        <f>IF(ISBLANK(INDEX('Policy Characteristics'!I:I,MATCH($C93,'Policy Characteristics'!$C:$C,0))),"",INDEX('Policy Characteristics'!I:I,MATCH($C93,'Policy Characteristics'!$C:$C,0)))</f>
        <v>$ / vehicle</v>
      </c>
      <c r="P93" s="76" t="str">
        <f>IF(ISBLANK(INDEX('Policy Characteristics'!J:J,MATCH($C93,'Policy Characteristics'!$C:$C,0))),"",INDEX('Policy Characteristics'!J:J,MATCH($C93,'Policy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93" s="76" t="str">
        <f>IF(ISBLANK(INDEX('Policy Characteristics'!K:K,MATCH($C93,'Policy Characteristics'!$C:$C,0))),"",INDEX('Policy Characteristics'!K:K,MATCH($C93,'Policy Characteristics'!$C:$C,0)))</f>
        <v>transportation-sector-main.html#ev-subsidy</v>
      </c>
      <c r="R93" s="76" t="str">
        <f>IF(ISBLANK(INDEX('Policy Characteristics'!L:L,MATCH($C93,'Policy Characteristics'!$C:$C,0))),"",INDEX('Policy Characteristics'!L:L,MATCH($C93,'Policy Characteristics'!$C:$C,0)))</f>
        <v>ev-subsidy.html</v>
      </c>
    </row>
    <row r="94" spans="1:18" x14ac:dyDescent="0.25">
      <c r="A94" s="76" t="str">
        <f>IF(ISBLANK(INDEX('Policy Characteristics'!A:A,MATCH($C94,'Policy Characteristics'!$C:$C,0))),"",INDEX('Policy Characteristics'!A:A,MATCH($C94,'Policy Characteristics'!$C:$C,0)))</f>
        <v>Transportation</v>
      </c>
      <c r="B94" s="234" t="str">
        <f>IF(ISBLANK(INDEX('Policy Characteristics'!B:B,MATCH($C94,'Policy Characteristics'!$C:$C,0))),"",INDEX('Policy Characteristics'!B:B,MATCH($C94,'Policy Characteristics'!$C:$C,0)))</f>
        <v>Passenger Vehicle Subsidy</v>
      </c>
      <c r="C94" s="76" t="str">
        <f t="shared" si="1"/>
        <v>Additional Passenger Vehicle Subsidy</v>
      </c>
      <c r="D94" s="88" t="s">
        <v>41</v>
      </c>
      <c r="E94" s="143" t="s">
        <v>494</v>
      </c>
      <c r="F94" s="143" t="s">
        <v>1490</v>
      </c>
      <c r="G94" s="143" t="s">
        <v>1625</v>
      </c>
      <c r="H94" s="15">
        <v>1675</v>
      </c>
      <c r="I94" s="235" t="s">
        <v>44</v>
      </c>
      <c r="J94" s="236" t="str">
        <f>IF(ISBLANK(INDEX('Policy Characteristics'!D:D,MATCH($C94,'Policy Characteristics'!$C:$C,0))),"",INDEX('Policy Characteristics'!D:D,MATCH($C94,'Policy Characteristics'!$C:$C,0)))</f>
        <v>Vehicle Subsidy</v>
      </c>
      <c r="K94" s="76" t="str">
        <f>IF(ISBLANK(INDEX('Policy Characteristics'!E:E,MATCH($C94,'Policy Characteristics'!$C:$C,0))),"",INDEX('Policy Characteristics'!E:E,MATCH($C94,'Policy Characteristics'!$C:$C,0)))</f>
        <v>trans psgr subsidy</v>
      </c>
      <c r="L94" s="239">
        <f>IF(ISBLANK(INDEX('Policy Characteristics'!F:F,MATCH($C94,'Policy Characteristics'!$C:$C,0))),"",INDEX('Policy Characteristics'!F:F,MATCH($C94,'Policy Characteristics'!$C:$C,0)))</f>
        <v>-45000</v>
      </c>
      <c r="M94" s="239">
        <f>IF(ISBLANK(INDEX('Policy Characteristics'!G:G,MATCH($C94,'Policy Characteristics'!$C:$C,0))),"",INDEX('Policy Characteristics'!G:G,MATCH($C94,'Policy Characteristics'!$C:$C,0)))</f>
        <v>50000</v>
      </c>
      <c r="N94" s="239">
        <f>IF(ISBLANK(INDEX('Policy Characteristics'!H:H,MATCH($C94,'Policy Characteristics'!$C:$C,0))),"",INDEX('Policy Characteristics'!H:H,MATCH($C94,'Policy Characteristics'!$C:$C,0)))</f>
        <v>100</v>
      </c>
      <c r="O94" s="76" t="str">
        <f>IF(ISBLANK(INDEX('Policy Characteristics'!I:I,MATCH($C94,'Policy Characteristics'!$C:$C,0))),"",INDEX('Policy Characteristics'!I:I,MATCH($C94,'Policy Characteristics'!$C:$C,0)))</f>
        <v>$ / vehicle</v>
      </c>
      <c r="P94" s="76" t="str">
        <f>IF(ISBLANK(INDEX('Policy Characteristics'!J:J,MATCH($C94,'Policy Characteristics'!$C:$C,0))),"",INDEX('Policy Characteristics'!J:J,MATCH($C94,'Policy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94" s="76" t="str">
        <f>IF(ISBLANK(INDEX('Policy Characteristics'!K:K,MATCH($C94,'Policy Characteristics'!$C:$C,0))),"",INDEX('Policy Characteristics'!K:K,MATCH($C94,'Policy Characteristics'!$C:$C,0)))</f>
        <v>transportation-sector-main.html#ev-subsidy</v>
      </c>
      <c r="R94" s="76" t="str">
        <f>IF(ISBLANK(INDEX('Policy Characteristics'!L:L,MATCH($C94,'Policy Characteristics'!$C:$C,0))),"",INDEX('Policy Characteristics'!L:L,MATCH($C94,'Policy Characteristics'!$C:$C,0)))</f>
        <v>ev-subsidy.html</v>
      </c>
    </row>
    <row r="95" spans="1:18" x14ac:dyDescent="0.25">
      <c r="A95" s="76" t="str">
        <f>IF(ISBLANK(INDEX('Policy Characteristics'!A:A,MATCH($C95,'Policy Characteristics'!$C:$C,0))),"",INDEX('Policy Characteristics'!A:A,MATCH($C95,'Policy Characteristics'!$C:$C,0)))</f>
        <v>Transportation</v>
      </c>
      <c r="B95" s="234" t="str">
        <f>IF(ISBLANK(INDEX('Policy Characteristics'!B:B,MATCH($C95,'Policy Characteristics'!$C:$C,0))),"",INDEX('Policy Characteristics'!B:B,MATCH($C95,'Policy Characteristics'!$C:$C,0)))</f>
        <v>Passenger Vehicle Subsidy</v>
      </c>
      <c r="C95" s="76" t="str">
        <f t="shared" si="1"/>
        <v>Additional Passenger Vehicle Subsidy</v>
      </c>
      <c r="D95" s="88" t="s">
        <v>41</v>
      </c>
      <c r="E95" s="143" t="s">
        <v>495</v>
      </c>
      <c r="F95" s="143" t="s">
        <v>1490</v>
      </c>
      <c r="G95" s="143" t="s">
        <v>1626</v>
      </c>
      <c r="H95" s="15">
        <v>1676</v>
      </c>
      <c r="I95" s="235" t="s">
        <v>44</v>
      </c>
      <c r="J95" s="236" t="str">
        <f>IF(ISBLANK(INDEX('Policy Characteristics'!D:D,MATCH($C95,'Policy Characteristics'!$C:$C,0))),"",INDEX('Policy Characteristics'!D:D,MATCH($C95,'Policy Characteristics'!$C:$C,0)))</f>
        <v>Vehicle Subsidy</v>
      </c>
      <c r="K95" s="76" t="str">
        <f>IF(ISBLANK(INDEX('Policy Characteristics'!E:E,MATCH($C95,'Policy Characteristics'!$C:$C,0))),"",INDEX('Policy Characteristics'!E:E,MATCH($C95,'Policy Characteristics'!$C:$C,0)))</f>
        <v>trans psgr subsidy</v>
      </c>
      <c r="L95" s="239">
        <f>IF(ISBLANK(INDEX('Policy Characteristics'!F:F,MATCH($C95,'Policy Characteristics'!$C:$C,0))),"",INDEX('Policy Characteristics'!F:F,MATCH($C95,'Policy Characteristics'!$C:$C,0)))</f>
        <v>-45000</v>
      </c>
      <c r="M95" s="239">
        <f>IF(ISBLANK(INDEX('Policy Characteristics'!G:G,MATCH($C95,'Policy Characteristics'!$C:$C,0))),"",INDEX('Policy Characteristics'!G:G,MATCH($C95,'Policy Characteristics'!$C:$C,0)))</f>
        <v>50000</v>
      </c>
      <c r="N95" s="239">
        <f>IF(ISBLANK(INDEX('Policy Characteristics'!H:H,MATCH($C95,'Policy Characteristics'!$C:$C,0))),"",INDEX('Policy Characteristics'!H:H,MATCH($C95,'Policy Characteristics'!$C:$C,0)))</f>
        <v>100</v>
      </c>
      <c r="O95" s="76" t="str">
        <f>IF(ISBLANK(INDEX('Policy Characteristics'!I:I,MATCH($C95,'Policy Characteristics'!$C:$C,0))),"",INDEX('Policy Characteristics'!I:I,MATCH($C95,'Policy Characteristics'!$C:$C,0)))</f>
        <v>$ / vehicle</v>
      </c>
      <c r="P95" s="76" t="str">
        <f>IF(ISBLANK(INDEX('Policy Characteristics'!J:J,MATCH($C95,'Policy Characteristics'!$C:$C,0))),"",INDEX('Policy Characteristics'!J:J,MATCH($C95,'Policy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95" s="76" t="str">
        <f>IF(ISBLANK(INDEX('Policy Characteristics'!K:K,MATCH($C95,'Policy Characteristics'!$C:$C,0))),"",INDEX('Policy Characteristics'!K:K,MATCH($C95,'Policy Characteristics'!$C:$C,0)))</f>
        <v>transportation-sector-main.html#ev-subsidy</v>
      </c>
      <c r="R95" s="76" t="str">
        <f>IF(ISBLANK(INDEX('Policy Characteristics'!L:L,MATCH($C95,'Policy Characteristics'!$C:$C,0))),"",INDEX('Policy Characteristics'!L:L,MATCH($C95,'Policy Characteristics'!$C:$C,0)))</f>
        <v>ev-subsidy.html</v>
      </c>
    </row>
    <row r="96" spans="1:18" x14ac:dyDescent="0.25">
      <c r="A96" s="76" t="str">
        <f>IF(ISBLANK(INDEX('Policy Characteristics'!A:A,MATCH($C96,'Policy Characteristics'!$C:$C,0))),"",INDEX('Policy Characteristics'!A:A,MATCH($C96,'Policy Characteristics'!$C:$C,0)))</f>
        <v>Transportation</v>
      </c>
      <c r="B96" s="234" t="str">
        <f>IF(ISBLANK(INDEX('Policy Characteristics'!B:B,MATCH($C96,'Policy Characteristics'!$C:$C,0))),"",INDEX('Policy Characteristics'!B:B,MATCH($C96,'Policy Characteristics'!$C:$C,0)))</f>
        <v>Passenger Vehicle Subsidy</v>
      </c>
      <c r="C96" s="76" t="str">
        <f t="shared" si="1"/>
        <v>Additional Passenger Vehicle Subsidy</v>
      </c>
      <c r="D96" s="88" t="s">
        <v>41</v>
      </c>
      <c r="E96" s="143" t="s">
        <v>749</v>
      </c>
      <c r="F96" s="143" t="s">
        <v>1490</v>
      </c>
      <c r="G96" s="143" t="s">
        <v>749</v>
      </c>
      <c r="H96" s="15">
        <v>1677</v>
      </c>
      <c r="I96" s="235" t="s">
        <v>44</v>
      </c>
      <c r="J96" s="236" t="str">
        <f>IF(ISBLANK(INDEX('Policy Characteristics'!D:D,MATCH($C96,'Policy Characteristics'!$C:$C,0))),"",INDEX('Policy Characteristics'!D:D,MATCH($C96,'Policy Characteristics'!$C:$C,0)))</f>
        <v>Vehicle Subsidy</v>
      </c>
      <c r="K96" s="76" t="str">
        <f>IF(ISBLANK(INDEX('Policy Characteristics'!E:E,MATCH($C96,'Policy Characteristics'!$C:$C,0))),"",INDEX('Policy Characteristics'!E:E,MATCH($C96,'Policy Characteristics'!$C:$C,0)))</f>
        <v>trans psgr subsidy</v>
      </c>
      <c r="L96" s="239">
        <f>IF(ISBLANK(INDEX('Policy Characteristics'!F:F,MATCH($C96,'Policy Characteristics'!$C:$C,0))),"",INDEX('Policy Characteristics'!F:F,MATCH($C96,'Policy Characteristics'!$C:$C,0)))</f>
        <v>-45000</v>
      </c>
      <c r="M96" s="239">
        <f>IF(ISBLANK(INDEX('Policy Characteristics'!G:G,MATCH($C96,'Policy Characteristics'!$C:$C,0))),"",INDEX('Policy Characteristics'!G:G,MATCH($C96,'Policy Characteristics'!$C:$C,0)))</f>
        <v>50000</v>
      </c>
      <c r="N96" s="239">
        <f>IF(ISBLANK(INDEX('Policy Characteristics'!H:H,MATCH($C96,'Policy Characteristics'!$C:$C,0))),"",INDEX('Policy Characteristics'!H:H,MATCH($C96,'Policy Characteristics'!$C:$C,0)))</f>
        <v>100</v>
      </c>
      <c r="O96" s="76" t="str">
        <f>IF(ISBLANK(INDEX('Policy Characteristics'!I:I,MATCH($C96,'Policy Characteristics'!$C:$C,0))),"",INDEX('Policy Characteristics'!I:I,MATCH($C96,'Policy Characteristics'!$C:$C,0)))</f>
        <v>$ / vehicle</v>
      </c>
      <c r="P96" s="76" t="str">
        <f>IF(ISBLANK(INDEX('Policy Characteristics'!J:J,MATCH($C96,'Policy Characteristics'!$C:$C,0))),"",INDEX('Policy Characteristics'!J:J,MATCH($C96,'Policy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96" s="76" t="str">
        <f>IF(ISBLANK(INDEX('Policy Characteristics'!K:K,MATCH($C96,'Policy Characteristics'!$C:$C,0))),"",INDEX('Policy Characteristics'!K:K,MATCH($C96,'Policy Characteristics'!$C:$C,0)))</f>
        <v>transportation-sector-main.html#ev-subsidy</v>
      </c>
      <c r="R96" s="76" t="str">
        <f>IF(ISBLANK(INDEX('Policy Characteristics'!L:L,MATCH($C96,'Policy Characteristics'!$C:$C,0))),"",INDEX('Policy Characteristics'!L:L,MATCH($C96,'Policy Characteristics'!$C:$C,0)))</f>
        <v>ev-subsidy.html</v>
      </c>
    </row>
    <row r="97" spans="1:18" x14ac:dyDescent="0.25">
      <c r="A97" s="76" t="str">
        <f>IF(ISBLANK(INDEX('Policy Characteristics'!A:A,MATCH($C97,'Policy Characteristics'!$C:$C,0))),"",INDEX('Policy Characteristics'!A:A,MATCH($C97,'Policy Characteristics'!$C:$C,0)))</f>
        <v>Transportation</v>
      </c>
      <c r="B97" s="234" t="str">
        <f>IF(ISBLANK(INDEX('Policy Characteristics'!B:B,MATCH($C97,'Policy Characteristics'!$C:$C,0))),"",INDEX('Policy Characteristics'!B:B,MATCH($C97,'Policy Characteristics'!$C:$C,0)))</f>
        <v>Passenger Vehicle Subsidy</v>
      </c>
      <c r="C97" s="76" t="str">
        <f t="shared" si="1"/>
        <v>Additional Passenger Vehicle Subsidy</v>
      </c>
      <c r="D97" s="88" t="s">
        <v>41</v>
      </c>
      <c r="E97" s="143" t="s">
        <v>748</v>
      </c>
      <c r="F97" s="143" t="s">
        <v>1490</v>
      </c>
      <c r="G97" s="143" t="s">
        <v>1627</v>
      </c>
      <c r="H97" s="15">
        <v>1678</v>
      </c>
      <c r="I97" s="235" t="s">
        <v>44</v>
      </c>
      <c r="J97" s="236" t="str">
        <f>IF(ISBLANK(INDEX('Policy Characteristics'!D:D,MATCH($C97,'Policy Characteristics'!$C:$C,0))),"",INDEX('Policy Characteristics'!D:D,MATCH($C97,'Policy Characteristics'!$C:$C,0)))</f>
        <v>Vehicle Subsidy</v>
      </c>
      <c r="K97" s="76" t="str">
        <f>IF(ISBLANK(INDEX('Policy Characteristics'!E:E,MATCH($C97,'Policy Characteristics'!$C:$C,0))),"",INDEX('Policy Characteristics'!E:E,MATCH($C97,'Policy Characteristics'!$C:$C,0)))</f>
        <v>trans psgr subsidy</v>
      </c>
      <c r="L97" s="239">
        <f>IF(ISBLANK(INDEX('Policy Characteristics'!F:F,MATCH($C97,'Policy Characteristics'!$C:$C,0))),"",INDEX('Policy Characteristics'!F:F,MATCH($C97,'Policy Characteristics'!$C:$C,0)))</f>
        <v>-45000</v>
      </c>
      <c r="M97" s="239">
        <f>IF(ISBLANK(INDEX('Policy Characteristics'!G:G,MATCH($C97,'Policy Characteristics'!$C:$C,0))),"",INDEX('Policy Characteristics'!G:G,MATCH($C97,'Policy Characteristics'!$C:$C,0)))</f>
        <v>50000</v>
      </c>
      <c r="N97" s="239">
        <f>IF(ISBLANK(INDEX('Policy Characteristics'!H:H,MATCH($C97,'Policy Characteristics'!$C:$C,0))),"",INDEX('Policy Characteristics'!H:H,MATCH($C97,'Policy Characteristics'!$C:$C,0)))</f>
        <v>100</v>
      </c>
      <c r="O97" s="76" t="str">
        <f>IF(ISBLANK(INDEX('Policy Characteristics'!I:I,MATCH($C97,'Policy Characteristics'!$C:$C,0))),"",INDEX('Policy Characteristics'!I:I,MATCH($C97,'Policy Characteristics'!$C:$C,0)))</f>
        <v>$ / vehicle</v>
      </c>
      <c r="P97" s="76" t="str">
        <f>IF(ISBLANK(INDEX('Policy Characteristics'!J:J,MATCH($C97,'Policy Characteristics'!$C:$C,0))),"",INDEX('Policy Characteristics'!J:J,MATCH($C97,'Policy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97" s="76" t="str">
        <f>IF(ISBLANK(INDEX('Policy Characteristics'!K:K,MATCH($C97,'Policy Characteristics'!$C:$C,0))),"",INDEX('Policy Characteristics'!K:K,MATCH($C97,'Policy Characteristics'!$C:$C,0)))</f>
        <v>transportation-sector-main.html#ev-subsidy</v>
      </c>
      <c r="R97" s="76" t="str">
        <f>IF(ISBLANK(INDEX('Policy Characteristics'!L:L,MATCH($C97,'Policy Characteristics'!$C:$C,0))),"",INDEX('Policy Characteristics'!L:L,MATCH($C97,'Policy Characteristics'!$C:$C,0)))</f>
        <v>ev-subsidy.html</v>
      </c>
    </row>
    <row r="98" spans="1:18" x14ac:dyDescent="0.25">
      <c r="A98" s="76" t="str">
        <f>IF(ISBLANK(INDEX('Policy Characteristics'!A:A,MATCH($C98,'Policy Characteristics'!$C:$C,0))),"",INDEX('Policy Characteristics'!A:A,MATCH($C98,'Policy Characteristics'!$C:$C,0)))</f>
        <v>Transportation</v>
      </c>
      <c r="B98" s="234" t="str">
        <f>IF(ISBLANK(INDEX('Policy Characteristics'!B:B,MATCH($C98,'Policy Characteristics'!$C:$C,0))),"",INDEX('Policy Characteristics'!B:B,MATCH($C98,'Policy Characteristics'!$C:$C,0)))</f>
        <v>Passenger Vehicle Subsidy</v>
      </c>
      <c r="C98" s="76" t="str">
        <f t="shared" si="1"/>
        <v>Additional Passenger Vehicle Subsidy</v>
      </c>
      <c r="D98" s="88" t="s">
        <v>112</v>
      </c>
      <c r="E98" s="88" t="s">
        <v>491</v>
      </c>
      <c r="F98" s="143" t="s">
        <v>142</v>
      </c>
      <c r="G98" s="88" t="s">
        <v>1622</v>
      </c>
      <c r="H98" s="15">
        <v>1679</v>
      </c>
      <c r="I98" s="247" t="s">
        <v>43</v>
      </c>
      <c r="J98" s="236" t="str">
        <f>IF(ISBLANK(INDEX('Policy Characteristics'!D:D,MATCH($C98,'Policy Characteristics'!$C:$C,0))),"",INDEX('Policy Characteristics'!D:D,MATCH($C98,'Policy Characteristics'!$C:$C,0)))</f>
        <v>Vehicle Subsidy</v>
      </c>
      <c r="K98" s="76" t="str">
        <f>IF(ISBLANK(INDEX('Policy Characteristics'!E:E,MATCH($C98,'Policy Characteristics'!$C:$C,0))),"",INDEX('Policy Characteristics'!E:E,MATCH($C98,'Policy Characteristics'!$C:$C,0)))</f>
        <v>trans psgr subsidy</v>
      </c>
      <c r="L98" s="239">
        <f>IF(ISBLANK(INDEX('Policy Characteristics'!F:F,MATCH($C98,'Policy Characteristics'!$C:$C,0))),"",INDEX('Policy Characteristics'!F:F,MATCH($C98,'Policy Characteristics'!$C:$C,0)))</f>
        <v>-45000</v>
      </c>
      <c r="M98" s="239">
        <f>IF(ISBLANK(INDEX('Policy Characteristics'!G:G,MATCH($C98,'Policy Characteristics'!$C:$C,0))),"",INDEX('Policy Characteristics'!G:G,MATCH($C98,'Policy Characteristics'!$C:$C,0)))</f>
        <v>50000</v>
      </c>
      <c r="N98" s="239">
        <f>IF(ISBLANK(INDEX('Policy Characteristics'!H:H,MATCH($C98,'Policy Characteristics'!$C:$C,0))),"",INDEX('Policy Characteristics'!H:H,MATCH($C98,'Policy Characteristics'!$C:$C,0)))</f>
        <v>100</v>
      </c>
      <c r="O98" s="76" t="str">
        <f>IF(ISBLANK(INDEX('Policy Characteristics'!I:I,MATCH($C98,'Policy Characteristics'!$C:$C,0))),"",INDEX('Policy Characteristics'!I:I,MATCH($C98,'Policy Characteristics'!$C:$C,0)))</f>
        <v>$ / vehicle</v>
      </c>
      <c r="P98" s="76" t="str">
        <f>IF(ISBLANK(INDEX('Policy Characteristics'!J:J,MATCH($C98,'Policy Characteristics'!$C:$C,0))),"",INDEX('Policy Characteristics'!J:J,MATCH($C98,'Policy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98" s="76" t="str">
        <f>IF(ISBLANK(INDEX('Policy Characteristics'!K:K,MATCH($C98,'Policy Characteristics'!$C:$C,0))),"",INDEX('Policy Characteristics'!K:K,MATCH($C98,'Policy Characteristics'!$C:$C,0)))</f>
        <v>transportation-sector-main.html#ev-subsidy</v>
      </c>
      <c r="R98" s="76" t="str">
        <f>IF(ISBLANK(INDEX('Policy Characteristics'!L:L,MATCH($C98,'Policy Characteristics'!$C:$C,0))),"",INDEX('Policy Characteristics'!L:L,MATCH($C98,'Policy Characteristics'!$C:$C,0)))</f>
        <v>ev-subsidy.html</v>
      </c>
    </row>
    <row r="99" spans="1:18" x14ac:dyDescent="0.25">
      <c r="A99" s="76" t="str">
        <f>IF(ISBLANK(INDEX('Policy Characteristics'!A:A,MATCH($C99,'Policy Characteristics'!$C:$C,0))),"",INDEX('Policy Characteristics'!A:A,MATCH($C99,'Policy Characteristics'!$C:$C,0)))</f>
        <v>Transportation</v>
      </c>
      <c r="B99" s="234" t="str">
        <f>IF(ISBLANK(INDEX('Policy Characteristics'!B:B,MATCH($C99,'Policy Characteristics'!$C:$C,0))),"",INDEX('Policy Characteristics'!B:B,MATCH($C99,'Policy Characteristics'!$C:$C,0)))</f>
        <v>Passenger Vehicle Subsidy</v>
      </c>
      <c r="C99" s="76" t="str">
        <f t="shared" si="1"/>
        <v>Additional Passenger Vehicle Subsidy</v>
      </c>
      <c r="D99" s="88" t="s">
        <v>112</v>
      </c>
      <c r="E99" s="143" t="s">
        <v>492</v>
      </c>
      <c r="F99" s="143" t="s">
        <v>142</v>
      </c>
      <c r="G99" s="143" t="s">
        <v>1623</v>
      </c>
      <c r="H99" s="15">
        <v>1680</v>
      </c>
      <c r="I99" s="235" t="s">
        <v>44</v>
      </c>
      <c r="J99" s="236" t="str">
        <f>IF(ISBLANK(INDEX('Policy Characteristics'!D:D,MATCH($C99,'Policy Characteristics'!$C:$C,0))),"",INDEX('Policy Characteristics'!D:D,MATCH($C99,'Policy Characteristics'!$C:$C,0)))</f>
        <v>Vehicle Subsidy</v>
      </c>
      <c r="K99" s="76" t="str">
        <f>IF(ISBLANK(INDEX('Policy Characteristics'!E:E,MATCH($C99,'Policy Characteristics'!$C:$C,0))),"",INDEX('Policy Characteristics'!E:E,MATCH($C99,'Policy Characteristics'!$C:$C,0)))</f>
        <v>trans psgr subsidy</v>
      </c>
      <c r="L99" s="239">
        <f>IF(ISBLANK(INDEX('Policy Characteristics'!F:F,MATCH($C99,'Policy Characteristics'!$C:$C,0))),"",INDEX('Policy Characteristics'!F:F,MATCH($C99,'Policy Characteristics'!$C:$C,0)))</f>
        <v>-45000</v>
      </c>
      <c r="M99" s="239">
        <f>IF(ISBLANK(INDEX('Policy Characteristics'!G:G,MATCH($C99,'Policy Characteristics'!$C:$C,0))),"",INDEX('Policy Characteristics'!G:G,MATCH($C99,'Policy Characteristics'!$C:$C,0)))</f>
        <v>50000</v>
      </c>
      <c r="N99" s="239">
        <f>IF(ISBLANK(INDEX('Policy Characteristics'!H:H,MATCH($C99,'Policy Characteristics'!$C:$C,0))),"",INDEX('Policy Characteristics'!H:H,MATCH($C99,'Policy Characteristics'!$C:$C,0)))</f>
        <v>100</v>
      </c>
      <c r="O99" s="76" t="str">
        <f>IF(ISBLANK(INDEX('Policy Characteristics'!I:I,MATCH($C99,'Policy Characteristics'!$C:$C,0))),"",INDEX('Policy Characteristics'!I:I,MATCH($C99,'Policy Characteristics'!$C:$C,0)))</f>
        <v>$ / vehicle</v>
      </c>
      <c r="P99" s="76" t="str">
        <f>IF(ISBLANK(INDEX('Policy Characteristics'!J:J,MATCH($C99,'Policy Characteristics'!$C:$C,0))),"",INDEX('Policy Characteristics'!J:J,MATCH($C99,'Policy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99" s="76" t="str">
        <f>IF(ISBLANK(INDEX('Policy Characteristics'!K:K,MATCH($C99,'Policy Characteristics'!$C:$C,0))),"",INDEX('Policy Characteristics'!K:K,MATCH($C99,'Policy Characteristics'!$C:$C,0)))</f>
        <v>transportation-sector-main.html#ev-subsidy</v>
      </c>
      <c r="R99" s="76" t="str">
        <f>IF(ISBLANK(INDEX('Policy Characteristics'!L:L,MATCH($C99,'Policy Characteristics'!$C:$C,0))),"",INDEX('Policy Characteristics'!L:L,MATCH($C99,'Policy Characteristics'!$C:$C,0)))</f>
        <v>ev-subsidy.html</v>
      </c>
    </row>
    <row r="100" spans="1:18" x14ac:dyDescent="0.25">
      <c r="A100" s="76" t="str">
        <f>IF(ISBLANK(INDEX('Policy Characteristics'!A:A,MATCH($C100,'Policy Characteristics'!$C:$C,0))),"",INDEX('Policy Characteristics'!A:A,MATCH($C100,'Policy Characteristics'!$C:$C,0)))</f>
        <v>Transportation</v>
      </c>
      <c r="B100" s="234" t="str">
        <f>IF(ISBLANK(INDEX('Policy Characteristics'!B:B,MATCH($C100,'Policy Characteristics'!$C:$C,0))),"",INDEX('Policy Characteristics'!B:B,MATCH($C100,'Policy Characteristics'!$C:$C,0)))</f>
        <v>Passenger Vehicle Subsidy</v>
      </c>
      <c r="C100" s="76" t="str">
        <f t="shared" si="1"/>
        <v>Additional Passenger Vehicle Subsidy</v>
      </c>
      <c r="D100" s="88" t="s">
        <v>112</v>
      </c>
      <c r="E100" s="143" t="s">
        <v>493</v>
      </c>
      <c r="F100" s="143" t="s">
        <v>142</v>
      </c>
      <c r="G100" s="143" t="s">
        <v>1624</v>
      </c>
      <c r="H100" s="15">
        <v>1681</v>
      </c>
      <c r="I100" s="235" t="s">
        <v>44</v>
      </c>
      <c r="J100" s="236" t="str">
        <f>IF(ISBLANK(INDEX('Policy Characteristics'!D:D,MATCH($C100,'Policy Characteristics'!$C:$C,0))),"",INDEX('Policy Characteristics'!D:D,MATCH($C100,'Policy Characteristics'!$C:$C,0)))</f>
        <v>Vehicle Subsidy</v>
      </c>
      <c r="K100" s="76" t="str">
        <f>IF(ISBLANK(INDEX('Policy Characteristics'!E:E,MATCH($C100,'Policy Characteristics'!$C:$C,0))),"",INDEX('Policy Characteristics'!E:E,MATCH($C100,'Policy Characteristics'!$C:$C,0)))</f>
        <v>trans psgr subsidy</v>
      </c>
      <c r="L100" s="239">
        <f>IF(ISBLANK(INDEX('Policy Characteristics'!F:F,MATCH($C100,'Policy Characteristics'!$C:$C,0))),"",INDEX('Policy Characteristics'!F:F,MATCH($C100,'Policy Characteristics'!$C:$C,0)))</f>
        <v>-45000</v>
      </c>
      <c r="M100" s="239">
        <f>IF(ISBLANK(INDEX('Policy Characteristics'!G:G,MATCH($C100,'Policy Characteristics'!$C:$C,0))),"",INDEX('Policy Characteristics'!G:G,MATCH($C100,'Policy Characteristics'!$C:$C,0)))</f>
        <v>50000</v>
      </c>
      <c r="N100" s="239">
        <f>IF(ISBLANK(INDEX('Policy Characteristics'!H:H,MATCH($C100,'Policy Characteristics'!$C:$C,0))),"",INDEX('Policy Characteristics'!H:H,MATCH($C100,'Policy Characteristics'!$C:$C,0)))</f>
        <v>100</v>
      </c>
      <c r="O100" s="76" t="str">
        <f>IF(ISBLANK(INDEX('Policy Characteristics'!I:I,MATCH($C100,'Policy Characteristics'!$C:$C,0))),"",INDEX('Policy Characteristics'!I:I,MATCH($C100,'Policy Characteristics'!$C:$C,0)))</f>
        <v>$ / vehicle</v>
      </c>
      <c r="P100" s="76" t="str">
        <f>IF(ISBLANK(INDEX('Policy Characteristics'!J:J,MATCH($C100,'Policy Characteristics'!$C:$C,0))),"",INDEX('Policy Characteristics'!J:J,MATCH($C100,'Policy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100" s="76" t="str">
        <f>IF(ISBLANK(INDEX('Policy Characteristics'!K:K,MATCH($C100,'Policy Characteristics'!$C:$C,0))),"",INDEX('Policy Characteristics'!K:K,MATCH($C100,'Policy Characteristics'!$C:$C,0)))</f>
        <v>transportation-sector-main.html#ev-subsidy</v>
      </c>
      <c r="R100" s="76" t="str">
        <f>IF(ISBLANK(INDEX('Policy Characteristics'!L:L,MATCH($C100,'Policy Characteristics'!$C:$C,0))),"",INDEX('Policy Characteristics'!L:L,MATCH($C100,'Policy Characteristics'!$C:$C,0)))</f>
        <v>ev-subsidy.html</v>
      </c>
    </row>
    <row r="101" spans="1:18" x14ac:dyDescent="0.25">
      <c r="A101" s="76" t="str">
        <f>IF(ISBLANK(INDEX('Policy Characteristics'!A:A,MATCH($C101,'Policy Characteristics'!$C:$C,0))),"",INDEX('Policy Characteristics'!A:A,MATCH($C101,'Policy Characteristics'!$C:$C,0)))</f>
        <v>Transportation</v>
      </c>
      <c r="B101" s="234" t="str">
        <f>IF(ISBLANK(INDEX('Policy Characteristics'!B:B,MATCH($C101,'Policy Characteristics'!$C:$C,0))),"",INDEX('Policy Characteristics'!B:B,MATCH($C101,'Policy Characteristics'!$C:$C,0)))</f>
        <v>Passenger Vehicle Subsidy</v>
      </c>
      <c r="C101" s="76" t="str">
        <f t="shared" si="1"/>
        <v>Additional Passenger Vehicle Subsidy</v>
      </c>
      <c r="D101" s="88" t="s">
        <v>112</v>
      </c>
      <c r="E101" s="143" t="s">
        <v>494</v>
      </c>
      <c r="F101" s="143" t="s">
        <v>142</v>
      </c>
      <c r="G101" s="143" t="s">
        <v>1625</v>
      </c>
      <c r="H101" s="15">
        <v>1682</v>
      </c>
      <c r="I101" s="235" t="s">
        <v>44</v>
      </c>
      <c r="J101" s="236" t="str">
        <f>IF(ISBLANK(INDEX('Policy Characteristics'!D:D,MATCH($C101,'Policy Characteristics'!$C:$C,0))),"",INDEX('Policy Characteristics'!D:D,MATCH($C101,'Policy Characteristics'!$C:$C,0)))</f>
        <v>Vehicle Subsidy</v>
      </c>
      <c r="K101" s="76" t="str">
        <f>IF(ISBLANK(INDEX('Policy Characteristics'!E:E,MATCH($C101,'Policy Characteristics'!$C:$C,0))),"",INDEX('Policy Characteristics'!E:E,MATCH($C101,'Policy Characteristics'!$C:$C,0)))</f>
        <v>trans psgr subsidy</v>
      </c>
      <c r="L101" s="239">
        <f>IF(ISBLANK(INDEX('Policy Characteristics'!F:F,MATCH($C101,'Policy Characteristics'!$C:$C,0))),"",INDEX('Policy Characteristics'!F:F,MATCH($C101,'Policy Characteristics'!$C:$C,0)))</f>
        <v>-45000</v>
      </c>
      <c r="M101" s="239">
        <f>IF(ISBLANK(INDEX('Policy Characteristics'!G:G,MATCH($C101,'Policy Characteristics'!$C:$C,0))),"",INDEX('Policy Characteristics'!G:G,MATCH($C101,'Policy Characteristics'!$C:$C,0)))</f>
        <v>50000</v>
      </c>
      <c r="N101" s="239">
        <f>IF(ISBLANK(INDEX('Policy Characteristics'!H:H,MATCH($C101,'Policy Characteristics'!$C:$C,0))),"",INDEX('Policy Characteristics'!H:H,MATCH($C101,'Policy Characteristics'!$C:$C,0)))</f>
        <v>100</v>
      </c>
      <c r="O101" s="76" t="str">
        <f>IF(ISBLANK(INDEX('Policy Characteristics'!I:I,MATCH($C101,'Policy Characteristics'!$C:$C,0))),"",INDEX('Policy Characteristics'!I:I,MATCH($C101,'Policy Characteristics'!$C:$C,0)))</f>
        <v>$ / vehicle</v>
      </c>
      <c r="P101" s="76" t="str">
        <f>IF(ISBLANK(INDEX('Policy Characteristics'!J:J,MATCH($C101,'Policy Characteristics'!$C:$C,0))),"",INDEX('Policy Characteristics'!J:J,MATCH($C101,'Policy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101" s="76" t="str">
        <f>IF(ISBLANK(INDEX('Policy Characteristics'!K:K,MATCH($C101,'Policy Characteristics'!$C:$C,0))),"",INDEX('Policy Characteristics'!K:K,MATCH($C101,'Policy Characteristics'!$C:$C,0)))</f>
        <v>transportation-sector-main.html#ev-subsidy</v>
      </c>
      <c r="R101" s="76" t="str">
        <f>IF(ISBLANK(INDEX('Policy Characteristics'!L:L,MATCH($C101,'Policy Characteristics'!$C:$C,0))),"",INDEX('Policy Characteristics'!L:L,MATCH($C101,'Policy Characteristics'!$C:$C,0)))</f>
        <v>ev-subsidy.html</v>
      </c>
    </row>
    <row r="102" spans="1:18" x14ac:dyDescent="0.25">
      <c r="A102" s="76" t="str">
        <f>IF(ISBLANK(INDEX('Policy Characteristics'!A:A,MATCH($C102,'Policy Characteristics'!$C:$C,0))),"",INDEX('Policy Characteristics'!A:A,MATCH($C102,'Policy Characteristics'!$C:$C,0)))</f>
        <v>Transportation</v>
      </c>
      <c r="B102" s="234" t="str">
        <f>IF(ISBLANK(INDEX('Policy Characteristics'!B:B,MATCH($C102,'Policy Characteristics'!$C:$C,0))),"",INDEX('Policy Characteristics'!B:B,MATCH($C102,'Policy Characteristics'!$C:$C,0)))</f>
        <v>Passenger Vehicle Subsidy</v>
      </c>
      <c r="C102" s="76" t="str">
        <f t="shared" si="1"/>
        <v>Additional Passenger Vehicle Subsidy</v>
      </c>
      <c r="D102" s="88" t="s">
        <v>112</v>
      </c>
      <c r="E102" s="143" t="s">
        <v>495</v>
      </c>
      <c r="F102" s="143" t="s">
        <v>142</v>
      </c>
      <c r="G102" s="143" t="s">
        <v>1626</v>
      </c>
      <c r="H102" s="15">
        <v>1683</v>
      </c>
      <c r="I102" s="247" t="s">
        <v>43</v>
      </c>
      <c r="J102" s="236" t="str">
        <f>IF(ISBLANK(INDEX('Policy Characteristics'!D:D,MATCH($C102,'Policy Characteristics'!$C:$C,0))),"",INDEX('Policy Characteristics'!D:D,MATCH($C102,'Policy Characteristics'!$C:$C,0)))</f>
        <v>Vehicle Subsidy</v>
      </c>
      <c r="K102" s="76" t="str">
        <f>IF(ISBLANK(INDEX('Policy Characteristics'!E:E,MATCH($C102,'Policy Characteristics'!$C:$C,0))),"",INDEX('Policy Characteristics'!E:E,MATCH($C102,'Policy Characteristics'!$C:$C,0)))</f>
        <v>trans psgr subsidy</v>
      </c>
      <c r="L102" s="239">
        <f>IF(ISBLANK(INDEX('Policy Characteristics'!F:F,MATCH($C102,'Policy Characteristics'!$C:$C,0))),"",INDEX('Policy Characteristics'!F:F,MATCH($C102,'Policy Characteristics'!$C:$C,0)))</f>
        <v>-45000</v>
      </c>
      <c r="M102" s="239">
        <f>IF(ISBLANK(INDEX('Policy Characteristics'!G:G,MATCH($C102,'Policy Characteristics'!$C:$C,0))),"",INDEX('Policy Characteristics'!G:G,MATCH($C102,'Policy Characteristics'!$C:$C,0)))</f>
        <v>50000</v>
      </c>
      <c r="N102" s="239">
        <f>IF(ISBLANK(INDEX('Policy Characteristics'!H:H,MATCH($C102,'Policy Characteristics'!$C:$C,0))),"",INDEX('Policy Characteristics'!H:H,MATCH($C102,'Policy Characteristics'!$C:$C,0)))</f>
        <v>100</v>
      </c>
      <c r="O102" s="76" t="str">
        <f>IF(ISBLANK(INDEX('Policy Characteristics'!I:I,MATCH($C102,'Policy Characteristics'!$C:$C,0))),"",INDEX('Policy Characteristics'!I:I,MATCH($C102,'Policy Characteristics'!$C:$C,0)))</f>
        <v>$ / vehicle</v>
      </c>
      <c r="P102" s="76" t="str">
        <f>IF(ISBLANK(INDEX('Policy Characteristics'!J:J,MATCH($C102,'Policy Characteristics'!$C:$C,0))),"",INDEX('Policy Characteristics'!J:J,MATCH($C102,'Policy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102" s="76" t="str">
        <f>IF(ISBLANK(INDEX('Policy Characteristics'!K:K,MATCH($C102,'Policy Characteristics'!$C:$C,0))),"",INDEX('Policy Characteristics'!K:K,MATCH($C102,'Policy Characteristics'!$C:$C,0)))</f>
        <v>transportation-sector-main.html#ev-subsidy</v>
      </c>
      <c r="R102" s="76" t="str">
        <f>IF(ISBLANK(INDEX('Policy Characteristics'!L:L,MATCH($C102,'Policy Characteristics'!$C:$C,0))),"",INDEX('Policy Characteristics'!L:L,MATCH($C102,'Policy Characteristics'!$C:$C,0)))</f>
        <v>ev-subsidy.html</v>
      </c>
    </row>
    <row r="103" spans="1:18" x14ac:dyDescent="0.25">
      <c r="A103" s="76" t="str">
        <f>IF(ISBLANK(INDEX('Policy Characteristics'!A:A,MATCH($C103,'Policy Characteristics'!$C:$C,0))),"",INDEX('Policy Characteristics'!A:A,MATCH($C103,'Policy Characteristics'!$C:$C,0)))</f>
        <v>Transportation</v>
      </c>
      <c r="B103" s="234" t="str">
        <f>IF(ISBLANK(INDEX('Policy Characteristics'!B:B,MATCH($C103,'Policy Characteristics'!$C:$C,0))),"",INDEX('Policy Characteristics'!B:B,MATCH($C103,'Policy Characteristics'!$C:$C,0)))</f>
        <v>Passenger Vehicle Subsidy</v>
      </c>
      <c r="C103" s="76" t="str">
        <f t="shared" si="1"/>
        <v>Additional Passenger Vehicle Subsidy</v>
      </c>
      <c r="D103" s="88" t="s">
        <v>112</v>
      </c>
      <c r="E103" s="143" t="s">
        <v>749</v>
      </c>
      <c r="F103" s="143" t="s">
        <v>142</v>
      </c>
      <c r="G103" s="143" t="s">
        <v>749</v>
      </c>
      <c r="H103" s="15">
        <v>1684</v>
      </c>
      <c r="I103" s="235" t="s">
        <v>44</v>
      </c>
      <c r="J103" s="236" t="str">
        <f>IF(ISBLANK(INDEX('Policy Characteristics'!D:D,MATCH($C103,'Policy Characteristics'!$C:$C,0))),"",INDEX('Policy Characteristics'!D:D,MATCH($C103,'Policy Characteristics'!$C:$C,0)))</f>
        <v>Vehicle Subsidy</v>
      </c>
      <c r="K103" s="76" t="str">
        <f>IF(ISBLANK(INDEX('Policy Characteristics'!E:E,MATCH($C103,'Policy Characteristics'!$C:$C,0))),"",INDEX('Policy Characteristics'!E:E,MATCH($C103,'Policy Characteristics'!$C:$C,0)))</f>
        <v>trans psgr subsidy</v>
      </c>
      <c r="L103" s="239">
        <f>IF(ISBLANK(INDEX('Policy Characteristics'!F:F,MATCH($C103,'Policy Characteristics'!$C:$C,0))),"",INDEX('Policy Characteristics'!F:F,MATCH($C103,'Policy Characteristics'!$C:$C,0)))</f>
        <v>-45000</v>
      </c>
      <c r="M103" s="239">
        <f>IF(ISBLANK(INDEX('Policy Characteristics'!G:G,MATCH($C103,'Policy Characteristics'!$C:$C,0))),"",INDEX('Policy Characteristics'!G:G,MATCH($C103,'Policy Characteristics'!$C:$C,0)))</f>
        <v>50000</v>
      </c>
      <c r="N103" s="239">
        <f>IF(ISBLANK(INDEX('Policy Characteristics'!H:H,MATCH($C103,'Policy Characteristics'!$C:$C,0))),"",INDEX('Policy Characteristics'!H:H,MATCH($C103,'Policy Characteristics'!$C:$C,0)))</f>
        <v>100</v>
      </c>
      <c r="O103" s="76" t="str">
        <f>IF(ISBLANK(INDEX('Policy Characteristics'!I:I,MATCH($C103,'Policy Characteristics'!$C:$C,0))),"",INDEX('Policy Characteristics'!I:I,MATCH($C103,'Policy Characteristics'!$C:$C,0)))</f>
        <v>$ / vehicle</v>
      </c>
      <c r="P103" s="76" t="str">
        <f>IF(ISBLANK(INDEX('Policy Characteristics'!J:J,MATCH($C103,'Policy Characteristics'!$C:$C,0))),"",INDEX('Policy Characteristics'!J:J,MATCH($C103,'Policy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103" s="76" t="str">
        <f>IF(ISBLANK(INDEX('Policy Characteristics'!K:K,MATCH($C103,'Policy Characteristics'!$C:$C,0))),"",INDEX('Policy Characteristics'!K:K,MATCH($C103,'Policy Characteristics'!$C:$C,0)))</f>
        <v>transportation-sector-main.html#ev-subsidy</v>
      </c>
      <c r="R103" s="76" t="str">
        <f>IF(ISBLANK(INDEX('Policy Characteristics'!L:L,MATCH($C103,'Policy Characteristics'!$C:$C,0))),"",INDEX('Policy Characteristics'!L:L,MATCH($C103,'Policy Characteristics'!$C:$C,0)))</f>
        <v>ev-subsidy.html</v>
      </c>
    </row>
    <row r="104" spans="1:18" x14ac:dyDescent="0.25">
      <c r="A104" s="76" t="str">
        <f>IF(ISBLANK(INDEX('Policy Characteristics'!A:A,MATCH($C104,'Policy Characteristics'!$C:$C,0))),"",INDEX('Policy Characteristics'!A:A,MATCH($C104,'Policy Characteristics'!$C:$C,0)))</f>
        <v>Transportation</v>
      </c>
      <c r="B104" s="234" t="str">
        <f>IF(ISBLANK(INDEX('Policy Characteristics'!B:B,MATCH($C104,'Policy Characteristics'!$C:$C,0))),"",INDEX('Policy Characteristics'!B:B,MATCH($C104,'Policy Characteristics'!$C:$C,0)))</f>
        <v>Passenger Vehicle Subsidy</v>
      </c>
      <c r="C104" s="76" t="str">
        <f t="shared" si="1"/>
        <v>Additional Passenger Vehicle Subsidy</v>
      </c>
      <c r="D104" s="88" t="s">
        <v>112</v>
      </c>
      <c r="E104" s="143" t="s">
        <v>748</v>
      </c>
      <c r="F104" s="143" t="s">
        <v>142</v>
      </c>
      <c r="G104" s="143" t="s">
        <v>1627</v>
      </c>
      <c r="H104" s="15">
        <v>1685</v>
      </c>
      <c r="I104" s="247" t="s">
        <v>43</v>
      </c>
      <c r="J104" s="236" t="str">
        <f>IF(ISBLANK(INDEX('Policy Characteristics'!D:D,MATCH($C104,'Policy Characteristics'!$C:$C,0))),"",INDEX('Policy Characteristics'!D:D,MATCH($C104,'Policy Characteristics'!$C:$C,0)))</f>
        <v>Vehicle Subsidy</v>
      </c>
      <c r="K104" s="76" t="str">
        <f>IF(ISBLANK(INDEX('Policy Characteristics'!E:E,MATCH($C104,'Policy Characteristics'!$C:$C,0))),"",INDEX('Policy Characteristics'!E:E,MATCH($C104,'Policy Characteristics'!$C:$C,0)))</f>
        <v>trans psgr subsidy</v>
      </c>
      <c r="L104" s="239">
        <f>IF(ISBLANK(INDEX('Policy Characteristics'!F:F,MATCH($C104,'Policy Characteristics'!$C:$C,0))),"",INDEX('Policy Characteristics'!F:F,MATCH($C104,'Policy Characteristics'!$C:$C,0)))</f>
        <v>-45000</v>
      </c>
      <c r="M104" s="239">
        <f>IF(ISBLANK(INDEX('Policy Characteristics'!G:G,MATCH($C104,'Policy Characteristics'!$C:$C,0))),"",INDEX('Policy Characteristics'!G:G,MATCH($C104,'Policy Characteristics'!$C:$C,0)))</f>
        <v>50000</v>
      </c>
      <c r="N104" s="239">
        <f>IF(ISBLANK(INDEX('Policy Characteristics'!H:H,MATCH($C104,'Policy Characteristics'!$C:$C,0))),"",INDEX('Policy Characteristics'!H:H,MATCH($C104,'Policy Characteristics'!$C:$C,0)))</f>
        <v>100</v>
      </c>
      <c r="O104" s="76" t="str">
        <f>IF(ISBLANK(INDEX('Policy Characteristics'!I:I,MATCH($C104,'Policy Characteristics'!$C:$C,0))),"",INDEX('Policy Characteristics'!I:I,MATCH($C104,'Policy Characteristics'!$C:$C,0)))</f>
        <v>$ / vehicle</v>
      </c>
      <c r="P104" s="76" t="str">
        <f>IF(ISBLANK(INDEX('Policy Characteristics'!J:J,MATCH($C104,'Policy Characteristics'!$C:$C,0))),"",INDEX('Policy Characteristics'!J:J,MATCH($C104,'Policy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104" s="76" t="str">
        <f>IF(ISBLANK(INDEX('Policy Characteristics'!K:K,MATCH($C104,'Policy Characteristics'!$C:$C,0))),"",INDEX('Policy Characteristics'!K:K,MATCH($C104,'Policy Characteristics'!$C:$C,0)))</f>
        <v>transportation-sector-main.html#ev-subsidy</v>
      </c>
      <c r="R104" s="76" t="str">
        <f>IF(ISBLANK(INDEX('Policy Characteristics'!L:L,MATCH($C104,'Policy Characteristics'!$C:$C,0))),"",INDEX('Policy Characteristics'!L:L,MATCH($C104,'Policy Characteristics'!$C:$C,0)))</f>
        <v>ev-subsidy.html</v>
      </c>
    </row>
    <row r="105" spans="1:18" s="143" customFormat="1" x14ac:dyDescent="0.25">
      <c r="A105" s="76" t="str">
        <f>IF(ISBLANK(INDEX('Policy Characteristics'!A:A,MATCH($C105,'Policy Characteristics'!$C:$C,0))),"",INDEX('Policy Characteristics'!A:A,MATCH($C105,'Policy Characteristics'!$C:$C,0)))</f>
        <v>Transportation</v>
      </c>
      <c r="B105" s="234" t="str">
        <f>IF(ISBLANK(INDEX('Policy Characteristics'!B:B,MATCH($C105,'Policy Characteristics'!$C:$C,0))),"",INDEX('Policy Characteristics'!B:B,MATCH($C105,'Policy Characteristics'!$C:$C,0)))</f>
        <v>Freight Vehicle Subsidy</v>
      </c>
      <c r="C105" t="s">
        <v>1617</v>
      </c>
      <c r="D105" s="88" t="s">
        <v>37</v>
      </c>
      <c r="E105" s="88" t="s">
        <v>491</v>
      </c>
      <c r="F105" s="143" t="s">
        <v>1633</v>
      </c>
      <c r="G105" s="88" t="s">
        <v>1622</v>
      </c>
      <c r="H105" s="15">
        <v>1686</v>
      </c>
      <c r="I105" s="247" t="s">
        <v>43</v>
      </c>
      <c r="J105" s="236" t="str">
        <f>IF(ISBLANK(INDEX('Policy Characteristics'!D:D,MATCH($C105,'Policy Characteristics'!$C:$C,0))),"",INDEX('Policy Characteristics'!D:D,MATCH($C105,'Policy Characteristics'!$C:$C,0)))</f>
        <v>Vehicle Subsidy</v>
      </c>
      <c r="K105" s="76" t="str">
        <f>IF(ISBLANK(INDEX('Policy Characteristics'!E:E,MATCH($C105,'Policy Characteristics'!$C:$C,0))),"",INDEX('Policy Characteristics'!E:E,MATCH($C105,'Policy Characteristics'!$C:$C,0)))</f>
        <v>trans frgt subsidy</v>
      </c>
      <c r="L105" s="239">
        <f>IF(ISBLANK(INDEX('Policy Characteristics'!F:F,MATCH($C105,'Policy Characteristics'!$C:$C,0))),"",INDEX('Policy Characteristics'!F:F,MATCH($C105,'Policy Characteristics'!$C:$C,0)))</f>
        <v>-45000</v>
      </c>
      <c r="M105" s="239">
        <f>IF(ISBLANK(INDEX('Policy Characteristics'!G:G,MATCH($C105,'Policy Characteristics'!$C:$C,0))),"",INDEX('Policy Characteristics'!G:G,MATCH($C105,'Policy Characteristics'!$C:$C,0)))</f>
        <v>50000</v>
      </c>
      <c r="N105" s="239">
        <f>IF(ISBLANK(INDEX('Policy Characteristics'!H:H,MATCH($C105,'Policy Characteristics'!$C:$C,0))),"",INDEX('Policy Characteristics'!H:H,MATCH($C105,'Policy Characteristics'!$C:$C,0)))</f>
        <v>100</v>
      </c>
      <c r="O105" s="76" t="str">
        <f>IF(ISBLANK(INDEX('Policy Characteristics'!I:I,MATCH($C105,'Policy Characteristics'!$C:$C,0))),"",INDEX('Policy Characteristics'!I:I,MATCH($C105,'Policy Characteristics'!$C:$C,0)))</f>
        <v>$ / vehicle</v>
      </c>
      <c r="P105" s="76" t="str">
        <f>IF(ISBLANK(INDEX('Policy Characteristics'!J:J,MATCH($C105,'Policy Characteristics'!$C:$C,0))),"",INDEX('Policy Characteristics'!J:J,MATCH($C105,'Policy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5" s="76" t="str">
        <f>IF(ISBLANK(INDEX('Policy Characteristics'!K:K,MATCH($C105,'Policy Characteristics'!$C:$C,0))),"",INDEX('Policy Characteristics'!K:K,MATCH($C105,'Policy Characteristics'!$C:$C,0)))</f>
        <v>transportation-sector-main.html#ev-subsidy</v>
      </c>
      <c r="R105" s="76" t="str">
        <f>IF(ISBLANK(INDEX('Policy Characteristics'!L:L,MATCH($C105,'Policy Characteristics'!$C:$C,0))),"",INDEX('Policy Characteristics'!L:L,MATCH($C105,'Policy Characteristics'!$C:$C,0)))</f>
        <v>ev-subsidy.html</v>
      </c>
    </row>
    <row r="106" spans="1:18" ht="14.45" customHeight="1" x14ac:dyDescent="0.25">
      <c r="A106" s="76" t="str">
        <f>IF(ISBLANK(INDEX('Policy Characteristics'!A:A,MATCH($C106,'Policy Characteristics'!$C:$C,0))),"",INDEX('Policy Characteristics'!A:A,MATCH($C106,'Policy Characteristics'!$C:$C,0)))</f>
        <v>Transportation</v>
      </c>
      <c r="B106" s="234" t="str">
        <f>IF(ISBLANK(INDEX('Policy Characteristics'!B:B,MATCH($C106,'Policy Characteristics'!$C:$C,0))),"",INDEX('Policy Characteristics'!B:B,MATCH($C106,'Policy Characteristics'!$C:$C,0)))</f>
        <v>Freight Vehicle Subsidy</v>
      </c>
      <c r="C106" s="76" t="str">
        <f>C$105</f>
        <v>Additional Freight Vehicle Subsidy</v>
      </c>
      <c r="D106" s="88" t="s">
        <v>37</v>
      </c>
      <c r="E106" s="143" t="s">
        <v>492</v>
      </c>
      <c r="F106" s="143" t="s">
        <v>1633</v>
      </c>
      <c r="G106" s="143" t="s">
        <v>1623</v>
      </c>
      <c r="H106" s="15">
        <v>1687</v>
      </c>
      <c r="I106" s="247" t="s">
        <v>43</v>
      </c>
      <c r="J106" s="236" t="str">
        <f>IF(ISBLANK(INDEX('Policy Characteristics'!D:D,MATCH($C106,'Policy Characteristics'!$C:$C,0))),"",INDEX('Policy Characteristics'!D:D,MATCH($C106,'Policy Characteristics'!$C:$C,0)))</f>
        <v>Vehicle Subsidy</v>
      </c>
      <c r="K106" s="76" t="str">
        <f>IF(ISBLANK(INDEX('Policy Characteristics'!E:E,MATCH($C106,'Policy Characteristics'!$C:$C,0))),"",INDEX('Policy Characteristics'!E:E,MATCH($C106,'Policy Characteristics'!$C:$C,0)))</f>
        <v>trans frgt subsidy</v>
      </c>
      <c r="L106" s="239">
        <f>IF(ISBLANK(INDEX('Policy Characteristics'!F:F,MATCH($C106,'Policy Characteristics'!$C:$C,0))),"",INDEX('Policy Characteristics'!F:F,MATCH($C106,'Policy Characteristics'!$C:$C,0)))</f>
        <v>-45000</v>
      </c>
      <c r="M106" s="239">
        <f>IF(ISBLANK(INDEX('Policy Characteristics'!G:G,MATCH($C106,'Policy Characteristics'!$C:$C,0))),"",INDEX('Policy Characteristics'!G:G,MATCH($C106,'Policy Characteristics'!$C:$C,0)))</f>
        <v>50000</v>
      </c>
      <c r="N106" s="239">
        <f>IF(ISBLANK(INDEX('Policy Characteristics'!H:H,MATCH($C106,'Policy Characteristics'!$C:$C,0))),"",INDEX('Policy Characteristics'!H:H,MATCH($C106,'Policy Characteristics'!$C:$C,0)))</f>
        <v>100</v>
      </c>
      <c r="O106" s="76" t="str">
        <f>IF(ISBLANK(INDEX('Policy Characteristics'!I:I,MATCH($C106,'Policy Characteristics'!$C:$C,0))),"",INDEX('Policy Characteristics'!I:I,MATCH($C106,'Policy Characteristics'!$C:$C,0)))</f>
        <v>$ / vehicle</v>
      </c>
      <c r="P106" s="76" t="str">
        <f>IF(ISBLANK(INDEX('Policy Characteristics'!J:J,MATCH($C106,'Policy Characteristics'!$C:$C,0))),"",INDEX('Policy Characteristics'!J:J,MATCH($C106,'Policy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6" s="76" t="str">
        <f>IF(ISBLANK(INDEX('Policy Characteristics'!K:K,MATCH($C106,'Policy Characteristics'!$C:$C,0))),"",INDEX('Policy Characteristics'!K:K,MATCH($C106,'Policy Characteristics'!$C:$C,0)))</f>
        <v>transportation-sector-main.html#ev-subsidy</v>
      </c>
      <c r="R106" s="76" t="str">
        <f>IF(ISBLANK(INDEX('Policy Characteristics'!L:L,MATCH($C106,'Policy Characteristics'!$C:$C,0))),"",INDEX('Policy Characteristics'!L:L,MATCH($C106,'Policy Characteristics'!$C:$C,0)))</f>
        <v>ev-subsidy.html</v>
      </c>
    </row>
    <row r="107" spans="1:18" x14ac:dyDescent="0.25">
      <c r="A107" s="76" t="str">
        <f>IF(ISBLANK(INDEX('Policy Characteristics'!A:A,MATCH($C107,'Policy Characteristics'!$C:$C,0))),"",INDEX('Policy Characteristics'!A:A,MATCH($C107,'Policy Characteristics'!$C:$C,0)))</f>
        <v>Transportation</v>
      </c>
      <c r="B107" s="234" t="str">
        <f>IF(ISBLANK(INDEX('Policy Characteristics'!B:B,MATCH($C107,'Policy Characteristics'!$C:$C,0))),"",INDEX('Policy Characteristics'!B:B,MATCH($C107,'Policy Characteristics'!$C:$C,0)))</f>
        <v>Freight Vehicle Subsidy</v>
      </c>
      <c r="C107" s="76" t="str">
        <f t="shared" ref="C107:C146" si="2">C$105</f>
        <v>Additional Freight Vehicle Subsidy</v>
      </c>
      <c r="D107" s="88" t="s">
        <v>37</v>
      </c>
      <c r="E107" s="143" t="s">
        <v>493</v>
      </c>
      <c r="F107" s="143" t="s">
        <v>1633</v>
      </c>
      <c r="G107" s="143" t="s">
        <v>1624</v>
      </c>
      <c r="H107" s="15">
        <v>1688</v>
      </c>
      <c r="I107" s="235" t="s">
        <v>44</v>
      </c>
      <c r="J107" s="236" t="str">
        <f>IF(ISBLANK(INDEX('Policy Characteristics'!D:D,MATCH($C107,'Policy Characteristics'!$C:$C,0))),"",INDEX('Policy Characteristics'!D:D,MATCH($C107,'Policy Characteristics'!$C:$C,0)))</f>
        <v>Vehicle Subsidy</v>
      </c>
      <c r="K107" s="76" t="str">
        <f>IF(ISBLANK(INDEX('Policy Characteristics'!E:E,MATCH($C107,'Policy Characteristics'!$C:$C,0))),"",INDEX('Policy Characteristics'!E:E,MATCH($C107,'Policy Characteristics'!$C:$C,0)))</f>
        <v>trans frgt subsidy</v>
      </c>
      <c r="L107" s="239">
        <f>IF(ISBLANK(INDEX('Policy Characteristics'!F:F,MATCH($C107,'Policy Characteristics'!$C:$C,0))),"",INDEX('Policy Characteristics'!F:F,MATCH($C107,'Policy Characteristics'!$C:$C,0)))</f>
        <v>-45000</v>
      </c>
      <c r="M107" s="239">
        <f>IF(ISBLANK(INDEX('Policy Characteristics'!G:G,MATCH($C107,'Policy Characteristics'!$C:$C,0))),"",INDEX('Policy Characteristics'!G:G,MATCH($C107,'Policy Characteristics'!$C:$C,0)))</f>
        <v>50000</v>
      </c>
      <c r="N107" s="239">
        <f>IF(ISBLANK(INDEX('Policy Characteristics'!H:H,MATCH($C107,'Policy Characteristics'!$C:$C,0))),"",INDEX('Policy Characteristics'!H:H,MATCH($C107,'Policy Characteristics'!$C:$C,0)))</f>
        <v>100</v>
      </c>
      <c r="O107" s="76" t="str">
        <f>IF(ISBLANK(INDEX('Policy Characteristics'!I:I,MATCH($C107,'Policy Characteristics'!$C:$C,0))),"",INDEX('Policy Characteristics'!I:I,MATCH($C107,'Policy Characteristics'!$C:$C,0)))</f>
        <v>$ / vehicle</v>
      </c>
      <c r="P107" s="76" t="str">
        <f>IF(ISBLANK(INDEX('Policy Characteristics'!J:J,MATCH($C107,'Policy Characteristics'!$C:$C,0))),"",INDEX('Policy Characteristics'!J:J,MATCH($C107,'Policy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7" s="76" t="str">
        <f>IF(ISBLANK(INDEX('Policy Characteristics'!K:K,MATCH($C107,'Policy Characteristics'!$C:$C,0))),"",INDEX('Policy Characteristics'!K:K,MATCH($C107,'Policy Characteristics'!$C:$C,0)))</f>
        <v>transportation-sector-main.html#ev-subsidy</v>
      </c>
      <c r="R107" s="76" t="str">
        <f>IF(ISBLANK(INDEX('Policy Characteristics'!L:L,MATCH($C107,'Policy Characteristics'!$C:$C,0))),"",INDEX('Policy Characteristics'!L:L,MATCH($C107,'Policy Characteristics'!$C:$C,0)))</f>
        <v>ev-subsidy.html</v>
      </c>
    </row>
    <row r="108" spans="1:18" x14ac:dyDescent="0.25">
      <c r="A108" s="76" t="str">
        <f>IF(ISBLANK(INDEX('Policy Characteristics'!A:A,MATCH($C108,'Policy Characteristics'!$C:$C,0))),"",INDEX('Policy Characteristics'!A:A,MATCH($C108,'Policy Characteristics'!$C:$C,0)))</f>
        <v>Transportation</v>
      </c>
      <c r="B108" s="234" t="str">
        <f>IF(ISBLANK(INDEX('Policy Characteristics'!B:B,MATCH($C108,'Policy Characteristics'!$C:$C,0))),"",INDEX('Policy Characteristics'!B:B,MATCH($C108,'Policy Characteristics'!$C:$C,0)))</f>
        <v>Freight Vehicle Subsidy</v>
      </c>
      <c r="C108" s="76" t="str">
        <f t="shared" si="2"/>
        <v>Additional Freight Vehicle Subsidy</v>
      </c>
      <c r="D108" s="88" t="s">
        <v>37</v>
      </c>
      <c r="E108" s="143" t="s">
        <v>494</v>
      </c>
      <c r="F108" s="143" t="s">
        <v>1633</v>
      </c>
      <c r="G108" s="143" t="s">
        <v>1625</v>
      </c>
      <c r="H108" s="15">
        <v>1689</v>
      </c>
      <c r="I108" s="235" t="s">
        <v>44</v>
      </c>
      <c r="J108" s="236" t="str">
        <f>IF(ISBLANK(INDEX('Policy Characteristics'!D:D,MATCH($C108,'Policy Characteristics'!$C:$C,0))),"",INDEX('Policy Characteristics'!D:D,MATCH($C108,'Policy Characteristics'!$C:$C,0)))</f>
        <v>Vehicle Subsidy</v>
      </c>
      <c r="K108" s="76" t="str">
        <f>IF(ISBLANK(INDEX('Policy Characteristics'!E:E,MATCH($C108,'Policy Characteristics'!$C:$C,0))),"",INDEX('Policy Characteristics'!E:E,MATCH($C108,'Policy Characteristics'!$C:$C,0)))</f>
        <v>trans frgt subsidy</v>
      </c>
      <c r="L108" s="239">
        <f>IF(ISBLANK(INDEX('Policy Characteristics'!F:F,MATCH($C108,'Policy Characteristics'!$C:$C,0))),"",INDEX('Policy Characteristics'!F:F,MATCH($C108,'Policy Characteristics'!$C:$C,0)))</f>
        <v>-45000</v>
      </c>
      <c r="M108" s="239">
        <f>IF(ISBLANK(INDEX('Policy Characteristics'!G:G,MATCH($C108,'Policy Characteristics'!$C:$C,0))),"",INDEX('Policy Characteristics'!G:G,MATCH($C108,'Policy Characteristics'!$C:$C,0)))</f>
        <v>50000</v>
      </c>
      <c r="N108" s="239">
        <f>IF(ISBLANK(INDEX('Policy Characteristics'!H:H,MATCH($C108,'Policy Characteristics'!$C:$C,0))),"",INDEX('Policy Characteristics'!H:H,MATCH($C108,'Policy Characteristics'!$C:$C,0)))</f>
        <v>100</v>
      </c>
      <c r="O108" s="76" t="str">
        <f>IF(ISBLANK(INDEX('Policy Characteristics'!I:I,MATCH($C108,'Policy Characteristics'!$C:$C,0))),"",INDEX('Policy Characteristics'!I:I,MATCH($C108,'Policy Characteristics'!$C:$C,0)))</f>
        <v>$ / vehicle</v>
      </c>
      <c r="P108" s="76" t="str">
        <f>IF(ISBLANK(INDEX('Policy Characteristics'!J:J,MATCH($C108,'Policy Characteristics'!$C:$C,0))),"",INDEX('Policy Characteristics'!J:J,MATCH($C108,'Policy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8" s="76" t="str">
        <f>IF(ISBLANK(INDEX('Policy Characteristics'!K:K,MATCH($C108,'Policy Characteristics'!$C:$C,0))),"",INDEX('Policy Characteristics'!K:K,MATCH($C108,'Policy Characteristics'!$C:$C,0)))</f>
        <v>transportation-sector-main.html#ev-subsidy</v>
      </c>
      <c r="R108" s="76" t="str">
        <f>IF(ISBLANK(INDEX('Policy Characteristics'!L:L,MATCH($C108,'Policy Characteristics'!$C:$C,0))),"",INDEX('Policy Characteristics'!L:L,MATCH($C108,'Policy Characteristics'!$C:$C,0)))</f>
        <v>ev-subsidy.html</v>
      </c>
    </row>
    <row r="109" spans="1:18" x14ac:dyDescent="0.25">
      <c r="A109" s="76" t="str">
        <f>IF(ISBLANK(INDEX('Policy Characteristics'!A:A,MATCH($C109,'Policy Characteristics'!$C:$C,0))),"",INDEX('Policy Characteristics'!A:A,MATCH($C109,'Policy Characteristics'!$C:$C,0)))</f>
        <v>Transportation</v>
      </c>
      <c r="B109" s="234" t="str">
        <f>IF(ISBLANK(INDEX('Policy Characteristics'!B:B,MATCH($C109,'Policy Characteristics'!$C:$C,0))),"",INDEX('Policy Characteristics'!B:B,MATCH($C109,'Policy Characteristics'!$C:$C,0)))</f>
        <v>Freight Vehicle Subsidy</v>
      </c>
      <c r="C109" s="76" t="str">
        <f t="shared" si="2"/>
        <v>Additional Freight Vehicle Subsidy</v>
      </c>
      <c r="D109" s="88" t="s">
        <v>37</v>
      </c>
      <c r="E109" s="143" t="s">
        <v>495</v>
      </c>
      <c r="F109" s="143" t="s">
        <v>1633</v>
      </c>
      <c r="G109" s="143" t="s">
        <v>1626</v>
      </c>
      <c r="H109" s="15">
        <v>1690</v>
      </c>
      <c r="I109" s="235" t="s">
        <v>43</v>
      </c>
      <c r="J109" s="236" t="str">
        <f>IF(ISBLANK(INDEX('Policy Characteristics'!D:D,MATCH($C109,'Policy Characteristics'!$C:$C,0))),"",INDEX('Policy Characteristics'!D:D,MATCH($C109,'Policy Characteristics'!$C:$C,0)))</f>
        <v>Vehicle Subsidy</v>
      </c>
      <c r="K109" s="76" t="str">
        <f>IF(ISBLANK(INDEX('Policy Characteristics'!E:E,MATCH($C109,'Policy Characteristics'!$C:$C,0))),"",INDEX('Policy Characteristics'!E:E,MATCH($C109,'Policy Characteristics'!$C:$C,0)))</f>
        <v>trans frgt subsidy</v>
      </c>
      <c r="L109" s="239">
        <f>IF(ISBLANK(INDEX('Policy Characteristics'!F:F,MATCH($C109,'Policy Characteristics'!$C:$C,0))),"",INDEX('Policy Characteristics'!F:F,MATCH($C109,'Policy Characteristics'!$C:$C,0)))</f>
        <v>-45000</v>
      </c>
      <c r="M109" s="239">
        <f>IF(ISBLANK(INDEX('Policy Characteristics'!G:G,MATCH($C109,'Policy Characteristics'!$C:$C,0))),"",INDEX('Policy Characteristics'!G:G,MATCH($C109,'Policy Characteristics'!$C:$C,0)))</f>
        <v>50000</v>
      </c>
      <c r="N109" s="239">
        <f>IF(ISBLANK(INDEX('Policy Characteristics'!H:H,MATCH($C109,'Policy Characteristics'!$C:$C,0))),"",INDEX('Policy Characteristics'!H:H,MATCH($C109,'Policy Characteristics'!$C:$C,0)))</f>
        <v>100</v>
      </c>
      <c r="O109" s="76" t="str">
        <f>IF(ISBLANK(INDEX('Policy Characteristics'!I:I,MATCH($C109,'Policy Characteristics'!$C:$C,0))),"",INDEX('Policy Characteristics'!I:I,MATCH($C109,'Policy Characteristics'!$C:$C,0)))</f>
        <v>$ / vehicle</v>
      </c>
      <c r="P109" s="76" t="str">
        <f>IF(ISBLANK(INDEX('Policy Characteristics'!J:J,MATCH($C109,'Policy Characteristics'!$C:$C,0))),"",INDEX('Policy Characteristics'!J:J,MATCH($C109,'Policy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9" s="76" t="str">
        <f>IF(ISBLANK(INDEX('Policy Characteristics'!K:K,MATCH($C109,'Policy Characteristics'!$C:$C,0))),"",INDEX('Policy Characteristics'!K:K,MATCH($C109,'Policy Characteristics'!$C:$C,0)))</f>
        <v>transportation-sector-main.html#ev-subsidy</v>
      </c>
      <c r="R109" s="76" t="str">
        <f>IF(ISBLANK(INDEX('Policy Characteristics'!L:L,MATCH($C109,'Policy Characteristics'!$C:$C,0))),"",INDEX('Policy Characteristics'!L:L,MATCH($C109,'Policy Characteristics'!$C:$C,0)))</f>
        <v>ev-subsidy.html</v>
      </c>
    </row>
    <row r="110" spans="1:18" x14ac:dyDescent="0.25">
      <c r="A110" s="76" t="str">
        <f>IF(ISBLANK(INDEX('Policy Characteristics'!A:A,MATCH($C110,'Policy Characteristics'!$C:$C,0))),"",INDEX('Policy Characteristics'!A:A,MATCH($C110,'Policy Characteristics'!$C:$C,0)))</f>
        <v>Transportation</v>
      </c>
      <c r="B110" s="234" t="str">
        <f>IF(ISBLANK(INDEX('Policy Characteristics'!B:B,MATCH($C110,'Policy Characteristics'!$C:$C,0))),"",INDEX('Policy Characteristics'!B:B,MATCH($C110,'Policy Characteristics'!$C:$C,0)))</f>
        <v>Freight Vehicle Subsidy</v>
      </c>
      <c r="C110" s="76" t="str">
        <f t="shared" si="2"/>
        <v>Additional Freight Vehicle Subsidy</v>
      </c>
      <c r="D110" s="88" t="s">
        <v>37</v>
      </c>
      <c r="E110" s="143" t="s">
        <v>749</v>
      </c>
      <c r="F110" s="143" t="s">
        <v>1633</v>
      </c>
      <c r="G110" s="143" t="s">
        <v>749</v>
      </c>
      <c r="H110" s="15">
        <v>1691</v>
      </c>
      <c r="I110" s="247" t="s">
        <v>43</v>
      </c>
      <c r="J110" s="236" t="str">
        <f>IF(ISBLANK(INDEX('Policy Characteristics'!D:D,MATCH($C110,'Policy Characteristics'!$C:$C,0))),"",INDEX('Policy Characteristics'!D:D,MATCH($C110,'Policy Characteristics'!$C:$C,0)))</f>
        <v>Vehicle Subsidy</v>
      </c>
      <c r="K110" s="76" t="str">
        <f>IF(ISBLANK(INDEX('Policy Characteristics'!E:E,MATCH($C110,'Policy Characteristics'!$C:$C,0))),"",INDEX('Policy Characteristics'!E:E,MATCH($C110,'Policy Characteristics'!$C:$C,0)))</f>
        <v>trans frgt subsidy</v>
      </c>
      <c r="L110" s="239">
        <f>IF(ISBLANK(INDEX('Policy Characteristics'!F:F,MATCH($C110,'Policy Characteristics'!$C:$C,0))),"",INDEX('Policy Characteristics'!F:F,MATCH($C110,'Policy Characteristics'!$C:$C,0)))</f>
        <v>-45000</v>
      </c>
      <c r="M110" s="239">
        <f>IF(ISBLANK(INDEX('Policy Characteristics'!G:G,MATCH($C110,'Policy Characteristics'!$C:$C,0))),"",INDEX('Policy Characteristics'!G:G,MATCH($C110,'Policy Characteristics'!$C:$C,0)))</f>
        <v>50000</v>
      </c>
      <c r="N110" s="239">
        <f>IF(ISBLANK(INDEX('Policy Characteristics'!H:H,MATCH($C110,'Policy Characteristics'!$C:$C,0))),"",INDEX('Policy Characteristics'!H:H,MATCH($C110,'Policy Characteristics'!$C:$C,0)))</f>
        <v>100</v>
      </c>
      <c r="O110" s="76" t="str">
        <f>IF(ISBLANK(INDEX('Policy Characteristics'!I:I,MATCH($C110,'Policy Characteristics'!$C:$C,0))),"",INDEX('Policy Characteristics'!I:I,MATCH($C110,'Policy Characteristics'!$C:$C,0)))</f>
        <v>$ / vehicle</v>
      </c>
      <c r="P110" s="76" t="str">
        <f>IF(ISBLANK(INDEX('Policy Characteristics'!J:J,MATCH($C110,'Policy Characteristics'!$C:$C,0))),"",INDEX('Policy Characteristics'!J:J,MATCH($C110,'Policy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0" s="76" t="str">
        <f>IF(ISBLANK(INDEX('Policy Characteristics'!K:K,MATCH($C110,'Policy Characteristics'!$C:$C,0))),"",INDEX('Policy Characteristics'!K:K,MATCH($C110,'Policy Characteristics'!$C:$C,0)))</f>
        <v>transportation-sector-main.html#ev-subsidy</v>
      </c>
      <c r="R110" s="76" t="str">
        <f>IF(ISBLANK(INDEX('Policy Characteristics'!L:L,MATCH($C110,'Policy Characteristics'!$C:$C,0))),"",INDEX('Policy Characteristics'!L:L,MATCH($C110,'Policy Characteristics'!$C:$C,0)))</f>
        <v>ev-subsidy.html</v>
      </c>
    </row>
    <row r="111" spans="1:18" x14ac:dyDescent="0.25">
      <c r="A111" s="76" t="str">
        <f>IF(ISBLANK(INDEX('Policy Characteristics'!A:A,MATCH($C111,'Policy Characteristics'!$C:$C,0))),"",INDEX('Policy Characteristics'!A:A,MATCH($C111,'Policy Characteristics'!$C:$C,0)))</f>
        <v>Transportation</v>
      </c>
      <c r="B111" s="234" t="str">
        <f>IF(ISBLANK(INDEX('Policy Characteristics'!B:B,MATCH($C111,'Policy Characteristics'!$C:$C,0))),"",INDEX('Policy Characteristics'!B:B,MATCH($C111,'Policy Characteristics'!$C:$C,0)))</f>
        <v>Freight Vehicle Subsidy</v>
      </c>
      <c r="C111" s="76" t="str">
        <f t="shared" si="2"/>
        <v>Additional Freight Vehicle Subsidy</v>
      </c>
      <c r="D111" s="88" t="s">
        <v>37</v>
      </c>
      <c r="E111" s="143" t="s">
        <v>748</v>
      </c>
      <c r="F111" s="143" t="s">
        <v>1633</v>
      </c>
      <c r="G111" s="143" t="s">
        <v>1627</v>
      </c>
      <c r="H111" s="15">
        <v>1692</v>
      </c>
      <c r="I111" s="235" t="s">
        <v>43</v>
      </c>
      <c r="J111" s="236" t="str">
        <f>IF(ISBLANK(INDEX('Policy Characteristics'!D:D,MATCH($C111,'Policy Characteristics'!$C:$C,0))),"",INDEX('Policy Characteristics'!D:D,MATCH($C111,'Policy Characteristics'!$C:$C,0)))</f>
        <v>Vehicle Subsidy</v>
      </c>
      <c r="K111" s="76" t="str">
        <f>IF(ISBLANK(INDEX('Policy Characteristics'!E:E,MATCH($C111,'Policy Characteristics'!$C:$C,0))),"",INDEX('Policy Characteristics'!E:E,MATCH($C111,'Policy Characteristics'!$C:$C,0)))</f>
        <v>trans frgt subsidy</v>
      </c>
      <c r="L111" s="239">
        <f>IF(ISBLANK(INDEX('Policy Characteristics'!F:F,MATCH($C111,'Policy Characteristics'!$C:$C,0))),"",INDEX('Policy Characteristics'!F:F,MATCH($C111,'Policy Characteristics'!$C:$C,0)))</f>
        <v>-45000</v>
      </c>
      <c r="M111" s="239">
        <f>IF(ISBLANK(INDEX('Policy Characteristics'!G:G,MATCH($C111,'Policy Characteristics'!$C:$C,0))),"",INDEX('Policy Characteristics'!G:G,MATCH($C111,'Policy Characteristics'!$C:$C,0)))</f>
        <v>50000</v>
      </c>
      <c r="N111" s="239">
        <f>IF(ISBLANK(INDEX('Policy Characteristics'!H:H,MATCH($C111,'Policy Characteristics'!$C:$C,0))),"",INDEX('Policy Characteristics'!H:H,MATCH($C111,'Policy Characteristics'!$C:$C,0)))</f>
        <v>100</v>
      </c>
      <c r="O111" s="76" t="str">
        <f>IF(ISBLANK(INDEX('Policy Characteristics'!I:I,MATCH($C111,'Policy Characteristics'!$C:$C,0))),"",INDEX('Policy Characteristics'!I:I,MATCH($C111,'Policy Characteristics'!$C:$C,0)))</f>
        <v>$ / vehicle</v>
      </c>
      <c r="P111" s="76" t="str">
        <f>IF(ISBLANK(INDEX('Policy Characteristics'!J:J,MATCH($C111,'Policy Characteristics'!$C:$C,0))),"",INDEX('Policy Characteristics'!J:J,MATCH($C111,'Policy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1" s="76" t="str">
        <f>IF(ISBLANK(INDEX('Policy Characteristics'!K:K,MATCH($C111,'Policy Characteristics'!$C:$C,0))),"",INDEX('Policy Characteristics'!K:K,MATCH($C111,'Policy Characteristics'!$C:$C,0)))</f>
        <v>transportation-sector-main.html#ev-subsidy</v>
      </c>
      <c r="R111" s="76" t="str">
        <f>IF(ISBLANK(INDEX('Policy Characteristics'!L:L,MATCH($C111,'Policy Characteristics'!$C:$C,0))),"",INDEX('Policy Characteristics'!L:L,MATCH($C111,'Policy Characteristics'!$C:$C,0)))</f>
        <v>ev-subsidy.html</v>
      </c>
    </row>
    <row r="112" spans="1:18" x14ac:dyDescent="0.25">
      <c r="A112" s="76" t="str">
        <f>IF(ISBLANK(INDEX('Policy Characteristics'!A:A,MATCH($C112,'Policy Characteristics'!$C:$C,0))),"",INDEX('Policy Characteristics'!A:A,MATCH($C112,'Policy Characteristics'!$C:$C,0)))</f>
        <v>Transportation</v>
      </c>
      <c r="B112" s="234" t="str">
        <f>IF(ISBLANK(INDEX('Policy Characteristics'!B:B,MATCH($C112,'Policy Characteristics'!$C:$C,0))),"",INDEX('Policy Characteristics'!B:B,MATCH($C112,'Policy Characteristics'!$C:$C,0)))</f>
        <v>Freight Vehicle Subsidy</v>
      </c>
      <c r="C112" s="76" t="str">
        <f t="shared" si="2"/>
        <v>Additional Freight Vehicle Subsidy</v>
      </c>
      <c r="D112" s="88" t="s">
        <v>38</v>
      </c>
      <c r="E112" s="88" t="s">
        <v>491</v>
      </c>
      <c r="F112" s="143" t="s">
        <v>1630</v>
      </c>
      <c r="G112" s="88" t="s">
        <v>1622</v>
      </c>
      <c r="H112" s="15">
        <v>1693</v>
      </c>
      <c r="I112" s="247" t="s">
        <v>43</v>
      </c>
      <c r="J112" s="236" t="str">
        <f>IF(ISBLANK(INDEX('Policy Characteristics'!D:D,MATCH($C112,'Policy Characteristics'!$C:$C,0))),"",INDEX('Policy Characteristics'!D:D,MATCH($C112,'Policy Characteristics'!$C:$C,0)))</f>
        <v>Vehicle Subsidy</v>
      </c>
      <c r="K112" s="76" t="str">
        <f>IF(ISBLANK(INDEX('Policy Characteristics'!E:E,MATCH($C112,'Policy Characteristics'!$C:$C,0))),"",INDEX('Policy Characteristics'!E:E,MATCH($C112,'Policy Characteristics'!$C:$C,0)))</f>
        <v>trans frgt subsidy</v>
      </c>
      <c r="L112" s="239">
        <f>IF(ISBLANK(INDEX('Policy Characteristics'!F:F,MATCH($C112,'Policy Characteristics'!$C:$C,0))),"",INDEX('Policy Characteristics'!F:F,MATCH($C112,'Policy Characteristics'!$C:$C,0)))</f>
        <v>-45000</v>
      </c>
      <c r="M112" s="239">
        <f>IF(ISBLANK(INDEX('Policy Characteristics'!G:G,MATCH($C112,'Policy Characteristics'!$C:$C,0))),"",INDEX('Policy Characteristics'!G:G,MATCH($C112,'Policy Characteristics'!$C:$C,0)))</f>
        <v>50000</v>
      </c>
      <c r="N112" s="239">
        <f>IF(ISBLANK(INDEX('Policy Characteristics'!H:H,MATCH($C112,'Policy Characteristics'!$C:$C,0))),"",INDEX('Policy Characteristics'!H:H,MATCH($C112,'Policy Characteristics'!$C:$C,0)))</f>
        <v>100</v>
      </c>
      <c r="O112" s="76" t="str">
        <f>IF(ISBLANK(INDEX('Policy Characteristics'!I:I,MATCH($C112,'Policy Characteristics'!$C:$C,0))),"",INDEX('Policy Characteristics'!I:I,MATCH($C112,'Policy Characteristics'!$C:$C,0)))</f>
        <v>$ / vehicle</v>
      </c>
      <c r="P112" s="76" t="str">
        <f>IF(ISBLANK(INDEX('Policy Characteristics'!J:J,MATCH($C112,'Policy Characteristics'!$C:$C,0))),"",INDEX('Policy Characteristics'!J:J,MATCH($C112,'Policy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2" s="76" t="str">
        <f>IF(ISBLANK(INDEX('Policy Characteristics'!K:K,MATCH($C112,'Policy Characteristics'!$C:$C,0))),"",INDEX('Policy Characteristics'!K:K,MATCH($C112,'Policy Characteristics'!$C:$C,0)))</f>
        <v>transportation-sector-main.html#ev-subsidy</v>
      </c>
      <c r="R112" s="76" t="str">
        <f>IF(ISBLANK(INDEX('Policy Characteristics'!L:L,MATCH($C112,'Policy Characteristics'!$C:$C,0))),"",INDEX('Policy Characteristics'!L:L,MATCH($C112,'Policy Characteristics'!$C:$C,0)))</f>
        <v>ev-subsidy.html</v>
      </c>
    </row>
    <row r="113" spans="1:18" x14ac:dyDescent="0.25">
      <c r="A113" s="76" t="str">
        <f>IF(ISBLANK(INDEX('Policy Characteristics'!A:A,MATCH($C113,'Policy Characteristics'!$C:$C,0))),"",INDEX('Policy Characteristics'!A:A,MATCH($C113,'Policy Characteristics'!$C:$C,0)))</f>
        <v>Transportation</v>
      </c>
      <c r="B113" s="234" t="str">
        <f>IF(ISBLANK(INDEX('Policy Characteristics'!B:B,MATCH($C113,'Policy Characteristics'!$C:$C,0))),"",INDEX('Policy Characteristics'!B:B,MATCH($C113,'Policy Characteristics'!$C:$C,0)))</f>
        <v>Freight Vehicle Subsidy</v>
      </c>
      <c r="C113" s="76" t="str">
        <f t="shared" si="2"/>
        <v>Additional Freight Vehicle Subsidy</v>
      </c>
      <c r="D113" s="88" t="s">
        <v>38</v>
      </c>
      <c r="E113" s="143" t="s">
        <v>492</v>
      </c>
      <c r="F113" s="143" t="s">
        <v>1630</v>
      </c>
      <c r="G113" s="143" t="s">
        <v>1623</v>
      </c>
      <c r="H113" s="15">
        <v>1694</v>
      </c>
      <c r="I113" s="235" t="s">
        <v>44</v>
      </c>
      <c r="J113" s="236" t="str">
        <f>IF(ISBLANK(INDEX('Policy Characteristics'!D:D,MATCH($C113,'Policy Characteristics'!$C:$C,0))),"",INDEX('Policy Characteristics'!D:D,MATCH($C113,'Policy Characteristics'!$C:$C,0)))</f>
        <v>Vehicle Subsidy</v>
      </c>
      <c r="K113" s="76" t="str">
        <f>IF(ISBLANK(INDEX('Policy Characteristics'!E:E,MATCH($C113,'Policy Characteristics'!$C:$C,0))),"",INDEX('Policy Characteristics'!E:E,MATCH($C113,'Policy Characteristics'!$C:$C,0)))</f>
        <v>trans frgt subsidy</v>
      </c>
      <c r="L113" s="239">
        <f>IF(ISBLANK(INDEX('Policy Characteristics'!F:F,MATCH($C113,'Policy Characteristics'!$C:$C,0))),"",INDEX('Policy Characteristics'!F:F,MATCH($C113,'Policy Characteristics'!$C:$C,0)))</f>
        <v>-45000</v>
      </c>
      <c r="M113" s="239">
        <f>IF(ISBLANK(INDEX('Policy Characteristics'!G:G,MATCH($C113,'Policy Characteristics'!$C:$C,0))),"",INDEX('Policy Characteristics'!G:G,MATCH($C113,'Policy Characteristics'!$C:$C,0)))</f>
        <v>50000</v>
      </c>
      <c r="N113" s="239">
        <f>IF(ISBLANK(INDEX('Policy Characteristics'!H:H,MATCH($C113,'Policy Characteristics'!$C:$C,0))),"",INDEX('Policy Characteristics'!H:H,MATCH($C113,'Policy Characteristics'!$C:$C,0)))</f>
        <v>100</v>
      </c>
      <c r="O113" s="76" t="str">
        <f>IF(ISBLANK(INDEX('Policy Characteristics'!I:I,MATCH($C113,'Policy Characteristics'!$C:$C,0))),"",INDEX('Policy Characteristics'!I:I,MATCH($C113,'Policy Characteristics'!$C:$C,0)))</f>
        <v>$ / vehicle</v>
      </c>
      <c r="P113" s="76" t="str">
        <f>IF(ISBLANK(INDEX('Policy Characteristics'!J:J,MATCH($C113,'Policy Characteristics'!$C:$C,0))),"",INDEX('Policy Characteristics'!J:J,MATCH($C113,'Policy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3" s="76" t="str">
        <f>IF(ISBLANK(INDEX('Policy Characteristics'!K:K,MATCH($C113,'Policy Characteristics'!$C:$C,0))),"",INDEX('Policy Characteristics'!K:K,MATCH($C113,'Policy Characteristics'!$C:$C,0)))</f>
        <v>transportation-sector-main.html#ev-subsidy</v>
      </c>
      <c r="R113" s="76" t="str">
        <f>IF(ISBLANK(INDEX('Policy Characteristics'!L:L,MATCH($C113,'Policy Characteristics'!$C:$C,0))),"",INDEX('Policy Characteristics'!L:L,MATCH($C113,'Policy Characteristics'!$C:$C,0)))</f>
        <v>ev-subsidy.html</v>
      </c>
    </row>
    <row r="114" spans="1:18" x14ac:dyDescent="0.25">
      <c r="A114" s="76" t="str">
        <f>IF(ISBLANK(INDEX('Policy Characteristics'!A:A,MATCH($C114,'Policy Characteristics'!$C:$C,0))),"",INDEX('Policy Characteristics'!A:A,MATCH($C114,'Policy Characteristics'!$C:$C,0)))</f>
        <v>Transportation</v>
      </c>
      <c r="B114" s="234" t="str">
        <f>IF(ISBLANK(INDEX('Policy Characteristics'!B:B,MATCH($C114,'Policy Characteristics'!$C:$C,0))),"",INDEX('Policy Characteristics'!B:B,MATCH($C114,'Policy Characteristics'!$C:$C,0)))</f>
        <v>Freight Vehicle Subsidy</v>
      </c>
      <c r="C114" s="76" t="str">
        <f t="shared" si="2"/>
        <v>Additional Freight Vehicle Subsidy</v>
      </c>
      <c r="D114" s="88" t="s">
        <v>38</v>
      </c>
      <c r="E114" s="143" t="s">
        <v>493</v>
      </c>
      <c r="F114" s="143" t="s">
        <v>1630</v>
      </c>
      <c r="G114" s="143" t="s">
        <v>1624</v>
      </c>
      <c r="H114" s="15">
        <v>1695</v>
      </c>
      <c r="I114" s="235" t="s">
        <v>44</v>
      </c>
      <c r="J114" s="236" t="str">
        <f>IF(ISBLANK(INDEX('Policy Characteristics'!D:D,MATCH($C114,'Policy Characteristics'!$C:$C,0))),"",INDEX('Policy Characteristics'!D:D,MATCH($C114,'Policy Characteristics'!$C:$C,0)))</f>
        <v>Vehicle Subsidy</v>
      </c>
      <c r="K114" s="76" t="str">
        <f>IF(ISBLANK(INDEX('Policy Characteristics'!E:E,MATCH($C114,'Policy Characteristics'!$C:$C,0))),"",INDEX('Policy Characteristics'!E:E,MATCH($C114,'Policy Characteristics'!$C:$C,0)))</f>
        <v>trans frgt subsidy</v>
      </c>
      <c r="L114" s="239">
        <f>IF(ISBLANK(INDEX('Policy Characteristics'!F:F,MATCH($C114,'Policy Characteristics'!$C:$C,0))),"",INDEX('Policy Characteristics'!F:F,MATCH($C114,'Policy Characteristics'!$C:$C,0)))</f>
        <v>-45000</v>
      </c>
      <c r="M114" s="239">
        <f>IF(ISBLANK(INDEX('Policy Characteristics'!G:G,MATCH($C114,'Policy Characteristics'!$C:$C,0))),"",INDEX('Policy Characteristics'!G:G,MATCH($C114,'Policy Characteristics'!$C:$C,0)))</f>
        <v>50000</v>
      </c>
      <c r="N114" s="239">
        <f>IF(ISBLANK(INDEX('Policy Characteristics'!H:H,MATCH($C114,'Policy Characteristics'!$C:$C,0))),"",INDEX('Policy Characteristics'!H:H,MATCH($C114,'Policy Characteristics'!$C:$C,0)))</f>
        <v>100</v>
      </c>
      <c r="O114" s="76" t="str">
        <f>IF(ISBLANK(INDEX('Policy Characteristics'!I:I,MATCH($C114,'Policy Characteristics'!$C:$C,0))),"",INDEX('Policy Characteristics'!I:I,MATCH($C114,'Policy Characteristics'!$C:$C,0)))</f>
        <v>$ / vehicle</v>
      </c>
      <c r="P114" s="76" t="str">
        <f>IF(ISBLANK(INDEX('Policy Characteristics'!J:J,MATCH($C114,'Policy Characteristics'!$C:$C,0))),"",INDEX('Policy Characteristics'!J:J,MATCH($C114,'Policy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4" s="76" t="str">
        <f>IF(ISBLANK(INDEX('Policy Characteristics'!K:K,MATCH($C114,'Policy Characteristics'!$C:$C,0))),"",INDEX('Policy Characteristics'!K:K,MATCH($C114,'Policy Characteristics'!$C:$C,0)))</f>
        <v>transportation-sector-main.html#ev-subsidy</v>
      </c>
      <c r="R114" s="76" t="str">
        <f>IF(ISBLANK(INDEX('Policy Characteristics'!L:L,MATCH($C114,'Policy Characteristics'!$C:$C,0))),"",INDEX('Policy Characteristics'!L:L,MATCH($C114,'Policy Characteristics'!$C:$C,0)))</f>
        <v>ev-subsidy.html</v>
      </c>
    </row>
    <row r="115" spans="1:18" x14ac:dyDescent="0.25">
      <c r="A115" s="76" t="str">
        <f>IF(ISBLANK(INDEX('Policy Characteristics'!A:A,MATCH($C115,'Policy Characteristics'!$C:$C,0))),"",INDEX('Policy Characteristics'!A:A,MATCH($C115,'Policy Characteristics'!$C:$C,0)))</f>
        <v>Transportation</v>
      </c>
      <c r="B115" s="234" t="str">
        <f>IF(ISBLANK(INDEX('Policy Characteristics'!B:B,MATCH($C115,'Policy Characteristics'!$C:$C,0))),"",INDEX('Policy Characteristics'!B:B,MATCH($C115,'Policy Characteristics'!$C:$C,0)))</f>
        <v>Freight Vehicle Subsidy</v>
      </c>
      <c r="C115" s="76" t="str">
        <f t="shared" si="2"/>
        <v>Additional Freight Vehicle Subsidy</v>
      </c>
      <c r="D115" s="88" t="s">
        <v>38</v>
      </c>
      <c r="E115" s="143" t="s">
        <v>494</v>
      </c>
      <c r="F115" s="143" t="s">
        <v>1630</v>
      </c>
      <c r="G115" s="143" t="s">
        <v>1625</v>
      </c>
      <c r="H115" s="15">
        <v>1696</v>
      </c>
      <c r="I115" s="235" t="s">
        <v>44</v>
      </c>
      <c r="J115" s="236" t="str">
        <f>IF(ISBLANK(INDEX('Policy Characteristics'!D:D,MATCH($C115,'Policy Characteristics'!$C:$C,0))),"",INDEX('Policy Characteristics'!D:D,MATCH($C115,'Policy Characteristics'!$C:$C,0)))</f>
        <v>Vehicle Subsidy</v>
      </c>
      <c r="K115" s="76" t="str">
        <f>IF(ISBLANK(INDEX('Policy Characteristics'!E:E,MATCH($C115,'Policy Characteristics'!$C:$C,0))),"",INDEX('Policy Characteristics'!E:E,MATCH($C115,'Policy Characteristics'!$C:$C,0)))</f>
        <v>trans frgt subsidy</v>
      </c>
      <c r="L115" s="239">
        <f>IF(ISBLANK(INDEX('Policy Characteristics'!F:F,MATCH($C115,'Policy Characteristics'!$C:$C,0))),"",INDEX('Policy Characteristics'!F:F,MATCH($C115,'Policy Characteristics'!$C:$C,0)))</f>
        <v>-45000</v>
      </c>
      <c r="M115" s="239">
        <f>IF(ISBLANK(INDEX('Policy Characteristics'!G:G,MATCH($C115,'Policy Characteristics'!$C:$C,0))),"",INDEX('Policy Characteristics'!G:G,MATCH($C115,'Policy Characteristics'!$C:$C,0)))</f>
        <v>50000</v>
      </c>
      <c r="N115" s="239">
        <f>IF(ISBLANK(INDEX('Policy Characteristics'!H:H,MATCH($C115,'Policy Characteristics'!$C:$C,0))),"",INDEX('Policy Characteristics'!H:H,MATCH($C115,'Policy Characteristics'!$C:$C,0)))</f>
        <v>100</v>
      </c>
      <c r="O115" s="76" t="str">
        <f>IF(ISBLANK(INDEX('Policy Characteristics'!I:I,MATCH($C115,'Policy Characteristics'!$C:$C,0))),"",INDEX('Policy Characteristics'!I:I,MATCH($C115,'Policy Characteristics'!$C:$C,0)))</f>
        <v>$ / vehicle</v>
      </c>
      <c r="P115" s="76" t="str">
        <f>IF(ISBLANK(INDEX('Policy Characteristics'!J:J,MATCH($C115,'Policy Characteristics'!$C:$C,0))),"",INDEX('Policy Characteristics'!J:J,MATCH($C115,'Policy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5" s="76" t="str">
        <f>IF(ISBLANK(INDEX('Policy Characteristics'!K:K,MATCH($C115,'Policy Characteristics'!$C:$C,0))),"",INDEX('Policy Characteristics'!K:K,MATCH($C115,'Policy Characteristics'!$C:$C,0)))</f>
        <v>transportation-sector-main.html#ev-subsidy</v>
      </c>
      <c r="R115" s="76" t="str">
        <f>IF(ISBLANK(INDEX('Policy Characteristics'!L:L,MATCH($C115,'Policy Characteristics'!$C:$C,0))),"",INDEX('Policy Characteristics'!L:L,MATCH($C115,'Policy Characteristics'!$C:$C,0)))</f>
        <v>ev-subsidy.html</v>
      </c>
    </row>
    <row r="116" spans="1:18" x14ac:dyDescent="0.25">
      <c r="A116" s="76" t="str">
        <f>IF(ISBLANK(INDEX('Policy Characteristics'!A:A,MATCH($C116,'Policy Characteristics'!$C:$C,0))),"",INDEX('Policy Characteristics'!A:A,MATCH($C116,'Policy Characteristics'!$C:$C,0)))</f>
        <v>Transportation</v>
      </c>
      <c r="B116" s="234" t="str">
        <f>IF(ISBLANK(INDEX('Policy Characteristics'!B:B,MATCH($C116,'Policy Characteristics'!$C:$C,0))),"",INDEX('Policy Characteristics'!B:B,MATCH($C116,'Policy Characteristics'!$C:$C,0)))</f>
        <v>Freight Vehicle Subsidy</v>
      </c>
      <c r="C116" s="76" t="str">
        <f t="shared" si="2"/>
        <v>Additional Freight Vehicle Subsidy</v>
      </c>
      <c r="D116" s="88" t="s">
        <v>38</v>
      </c>
      <c r="E116" s="143" t="s">
        <v>495</v>
      </c>
      <c r="F116" s="143" t="s">
        <v>1630</v>
      </c>
      <c r="G116" s="143" t="s">
        <v>1626</v>
      </c>
      <c r="H116" s="15">
        <v>1697</v>
      </c>
      <c r="I116" s="247" t="s">
        <v>43</v>
      </c>
      <c r="J116" s="236" t="str">
        <f>IF(ISBLANK(INDEX('Policy Characteristics'!D:D,MATCH($C116,'Policy Characteristics'!$C:$C,0))),"",INDEX('Policy Characteristics'!D:D,MATCH($C116,'Policy Characteristics'!$C:$C,0)))</f>
        <v>Vehicle Subsidy</v>
      </c>
      <c r="K116" s="76" t="str">
        <f>IF(ISBLANK(INDEX('Policy Characteristics'!E:E,MATCH($C116,'Policy Characteristics'!$C:$C,0))),"",INDEX('Policy Characteristics'!E:E,MATCH($C116,'Policy Characteristics'!$C:$C,0)))</f>
        <v>trans frgt subsidy</v>
      </c>
      <c r="L116" s="239">
        <f>IF(ISBLANK(INDEX('Policy Characteristics'!F:F,MATCH($C116,'Policy Characteristics'!$C:$C,0))),"",INDEX('Policy Characteristics'!F:F,MATCH($C116,'Policy Characteristics'!$C:$C,0)))</f>
        <v>-45000</v>
      </c>
      <c r="M116" s="239">
        <f>IF(ISBLANK(INDEX('Policy Characteristics'!G:G,MATCH($C116,'Policy Characteristics'!$C:$C,0))),"",INDEX('Policy Characteristics'!G:G,MATCH($C116,'Policy Characteristics'!$C:$C,0)))</f>
        <v>50000</v>
      </c>
      <c r="N116" s="239">
        <f>IF(ISBLANK(INDEX('Policy Characteristics'!H:H,MATCH($C116,'Policy Characteristics'!$C:$C,0))),"",INDEX('Policy Characteristics'!H:H,MATCH($C116,'Policy Characteristics'!$C:$C,0)))</f>
        <v>100</v>
      </c>
      <c r="O116" s="76" t="str">
        <f>IF(ISBLANK(INDEX('Policy Characteristics'!I:I,MATCH($C116,'Policy Characteristics'!$C:$C,0))),"",INDEX('Policy Characteristics'!I:I,MATCH($C116,'Policy Characteristics'!$C:$C,0)))</f>
        <v>$ / vehicle</v>
      </c>
      <c r="P116" s="76" t="str">
        <f>IF(ISBLANK(INDEX('Policy Characteristics'!J:J,MATCH($C116,'Policy Characteristics'!$C:$C,0))),"",INDEX('Policy Characteristics'!J:J,MATCH($C116,'Policy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6" s="76" t="str">
        <f>IF(ISBLANK(INDEX('Policy Characteristics'!K:K,MATCH($C116,'Policy Characteristics'!$C:$C,0))),"",INDEX('Policy Characteristics'!K:K,MATCH($C116,'Policy Characteristics'!$C:$C,0)))</f>
        <v>transportation-sector-main.html#ev-subsidy</v>
      </c>
      <c r="R116" s="76" t="str">
        <f>IF(ISBLANK(INDEX('Policy Characteristics'!L:L,MATCH($C116,'Policy Characteristics'!$C:$C,0))),"",INDEX('Policy Characteristics'!L:L,MATCH($C116,'Policy Characteristics'!$C:$C,0)))</f>
        <v>ev-subsidy.html</v>
      </c>
    </row>
    <row r="117" spans="1:18" x14ac:dyDescent="0.25">
      <c r="A117" s="76" t="str">
        <f>IF(ISBLANK(INDEX('Policy Characteristics'!A:A,MATCH($C117,'Policy Characteristics'!$C:$C,0))),"",INDEX('Policy Characteristics'!A:A,MATCH($C117,'Policy Characteristics'!$C:$C,0)))</f>
        <v>Transportation</v>
      </c>
      <c r="B117" s="234" t="str">
        <f>IF(ISBLANK(INDEX('Policy Characteristics'!B:B,MATCH($C117,'Policy Characteristics'!$C:$C,0))),"",INDEX('Policy Characteristics'!B:B,MATCH($C117,'Policy Characteristics'!$C:$C,0)))</f>
        <v>Freight Vehicle Subsidy</v>
      </c>
      <c r="C117" s="76" t="str">
        <f t="shared" si="2"/>
        <v>Additional Freight Vehicle Subsidy</v>
      </c>
      <c r="D117" s="88" t="s">
        <v>38</v>
      </c>
      <c r="E117" s="143" t="s">
        <v>749</v>
      </c>
      <c r="F117" s="143" t="s">
        <v>1630</v>
      </c>
      <c r="G117" s="143" t="s">
        <v>749</v>
      </c>
      <c r="H117" s="15">
        <v>1698</v>
      </c>
      <c r="I117" s="235" t="s">
        <v>44</v>
      </c>
      <c r="J117" s="236" t="str">
        <f>IF(ISBLANK(INDEX('Policy Characteristics'!D:D,MATCH($C117,'Policy Characteristics'!$C:$C,0))),"",INDEX('Policy Characteristics'!D:D,MATCH($C117,'Policy Characteristics'!$C:$C,0)))</f>
        <v>Vehicle Subsidy</v>
      </c>
      <c r="K117" s="76" t="str">
        <f>IF(ISBLANK(INDEX('Policy Characteristics'!E:E,MATCH($C117,'Policy Characteristics'!$C:$C,0))),"",INDEX('Policy Characteristics'!E:E,MATCH($C117,'Policy Characteristics'!$C:$C,0)))</f>
        <v>trans frgt subsidy</v>
      </c>
      <c r="L117" s="239">
        <f>IF(ISBLANK(INDEX('Policy Characteristics'!F:F,MATCH($C117,'Policy Characteristics'!$C:$C,0))),"",INDEX('Policy Characteristics'!F:F,MATCH($C117,'Policy Characteristics'!$C:$C,0)))</f>
        <v>-45000</v>
      </c>
      <c r="M117" s="239">
        <f>IF(ISBLANK(INDEX('Policy Characteristics'!G:G,MATCH($C117,'Policy Characteristics'!$C:$C,0))),"",INDEX('Policy Characteristics'!G:G,MATCH($C117,'Policy Characteristics'!$C:$C,0)))</f>
        <v>50000</v>
      </c>
      <c r="N117" s="239">
        <f>IF(ISBLANK(INDEX('Policy Characteristics'!H:H,MATCH($C117,'Policy Characteristics'!$C:$C,0))),"",INDEX('Policy Characteristics'!H:H,MATCH($C117,'Policy Characteristics'!$C:$C,0)))</f>
        <v>100</v>
      </c>
      <c r="O117" s="76" t="str">
        <f>IF(ISBLANK(INDEX('Policy Characteristics'!I:I,MATCH($C117,'Policy Characteristics'!$C:$C,0))),"",INDEX('Policy Characteristics'!I:I,MATCH($C117,'Policy Characteristics'!$C:$C,0)))</f>
        <v>$ / vehicle</v>
      </c>
      <c r="P117" s="76" t="str">
        <f>IF(ISBLANK(INDEX('Policy Characteristics'!J:J,MATCH($C117,'Policy Characteristics'!$C:$C,0))),"",INDEX('Policy Characteristics'!J:J,MATCH($C117,'Policy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7" s="76" t="str">
        <f>IF(ISBLANK(INDEX('Policy Characteristics'!K:K,MATCH($C117,'Policy Characteristics'!$C:$C,0))),"",INDEX('Policy Characteristics'!K:K,MATCH($C117,'Policy Characteristics'!$C:$C,0)))</f>
        <v>transportation-sector-main.html#ev-subsidy</v>
      </c>
      <c r="R117" s="76" t="str">
        <f>IF(ISBLANK(INDEX('Policy Characteristics'!L:L,MATCH($C117,'Policy Characteristics'!$C:$C,0))),"",INDEX('Policy Characteristics'!L:L,MATCH($C117,'Policy Characteristics'!$C:$C,0)))</f>
        <v>ev-subsidy.html</v>
      </c>
    </row>
    <row r="118" spans="1:18" x14ac:dyDescent="0.25">
      <c r="A118" s="76" t="str">
        <f>IF(ISBLANK(INDEX('Policy Characteristics'!A:A,MATCH($C118,'Policy Characteristics'!$C:$C,0))),"",INDEX('Policy Characteristics'!A:A,MATCH($C118,'Policy Characteristics'!$C:$C,0)))</f>
        <v>Transportation</v>
      </c>
      <c r="B118" s="234" t="str">
        <f>IF(ISBLANK(INDEX('Policy Characteristics'!B:B,MATCH($C118,'Policy Characteristics'!$C:$C,0))),"",INDEX('Policy Characteristics'!B:B,MATCH($C118,'Policy Characteristics'!$C:$C,0)))</f>
        <v>Freight Vehicle Subsidy</v>
      </c>
      <c r="C118" s="76" t="str">
        <f t="shared" si="2"/>
        <v>Additional Freight Vehicle Subsidy</v>
      </c>
      <c r="D118" s="88" t="s">
        <v>38</v>
      </c>
      <c r="E118" s="143" t="s">
        <v>748</v>
      </c>
      <c r="F118" s="143" t="s">
        <v>1630</v>
      </c>
      <c r="G118" s="143" t="s">
        <v>1627</v>
      </c>
      <c r="H118" s="15">
        <v>1699</v>
      </c>
      <c r="I118" s="247" t="s">
        <v>43</v>
      </c>
      <c r="J118" s="236" t="str">
        <f>IF(ISBLANK(INDEX('Policy Characteristics'!D:D,MATCH($C118,'Policy Characteristics'!$C:$C,0))),"",INDEX('Policy Characteristics'!D:D,MATCH($C118,'Policy Characteristics'!$C:$C,0)))</f>
        <v>Vehicle Subsidy</v>
      </c>
      <c r="K118" s="76" t="str">
        <f>IF(ISBLANK(INDEX('Policy Characteristics'!E:E,MATCH($C118,'Policy Characteristics'!$C:$C,0))),"",INDEX('Policy Characteristics'!E:E,MATCH($C118,'Policy Characteristics'!$C:$C,0)))</f>
        <v>trans frgt subsidy</v>
      </c>
      <c r="L118" s="239">
        <f>IF(ISBLANK(INDEX('Policy Characteristics'!F:F,MATCH($C118,'Policy Characteristics'!$C:$C,0))),"",INDEX('Policy Characteristics'!F:F,MATCH($C118,'Policy Characteristics'!$C:$C,0)))</f>
        <v>-45000</v>
      </c>
      <c r="M118" s="239">
        <f>IF(ISBLANK(INDEX('Policy Characteristics'!G:G,MATCH($C118,'Policy Characteristics'!$C:$C,0))),"",INDEX('Policy Characteristics'!G:G,MATCH($C118,'Policy Characteristics'!$C:$C,0)))</f>
        <v>50000</v>
      </c>
      <c r="N118" s="239">
        <f>IF(ISBLANK(INDEX('Policy Characteristics'!H:H,MATCH($C118,'Policy Characteristics'!$C:$C,0))),"",INDEX('Policy Characteristics'!H:H,MATCH($C118,'Policy Characteristics'!$C:$C,0)))</f>
        <v>100</v>
      </c>
      <c r="O118" s="76" t="str">
        <f>IF(ISBLANK(INDEX('Policy Characteristics'!I:I,MATCH($C118,'Policy Characteristics'!$C:$C,0))),"",INDEX('Policy Characteristics'!I:I,MATCH($C118,'Policy Characteristics'!$C:$C,0)))</f>
        <v>$ / vehicle</v>
      </c>
      <c r="P118" s="76" t="str">
        <f>IF(ISBLANK(INDEX('Policy Characteristics'!J:J,MATCH($C118,'Policy Characteristics'!$C:$C,0))),"",INDEX('Policy Characteristics'!J:J,MATCH($C118,'Policy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8" s="76" t="str">
        <f>IF(ISBLANK(INDEX('Policy Characteristics'!K:K,MATCH($C118,'Policy Characteristics'!$C:$C,0))),"",INDEX('Policy Characteristics'!K:K,MATCH($C118,'Policy Characteristics'!$C:$C,0)))</f>
        <v>transportation-sector-main.html#ev-subsidy</v>
      </c>
      <c r="R118" s="76" t="str">
        <f>IF(ISBLANK(INDEX('Policy Characteristics'!L:L,MATCH($C118,'Policy Characteristics'!$C:$C,0))),"",INDEX('Policy Characteristics'!L:L,MATCH($C118,'Policy Characteristics'!$C:$C,0)))</f>
        <v>ev-subsidy.html</v>
      </c>
    </row>
    <row r="119" spans="1:18" x14ac:dyDescent="0.25">
      <c r="A119" s="76" t="str">
        <f>IF(ISBLANK(INDEX('Policy Characteristics'!A:A,MATCH($C119,'Policy Characteristics'!$C:$C,0))),"",INDEX('Policy Characteristics'!A:A,MATCH($C119,'Policy Characteristics'!$C:$C,0)))</f>
        <v>Transportation</v>
      </c>
      <c r="B119" s="234" t="str">
        <f>IF(ISBLANK(INDEX('Policy Characteristics'!B:B,MATCH($C119,'Policy Characteristics'!$C:$C,0))),"",INDEX('Policy Characteristics'!B:B,MATCH($C119,'Policy Characteristics'!$C:$C,0)))</f>
        <v>Freight Vehicle Subsidy</v>
      </c>
      <c r="C119" s="76" t="str">
        <f t="shared" si="2"/>
        <v>Additional Freight Vehicle Subsidy</v>
      </c>
      <c r="D119" s="143" t="s">
        <v>39</v>
      </c>
      <c r="E119" s="88" t="s">
        <v>491</v>
      </c>
      <c r="F119" s="143" t="s">
        <v>1489</v>
      </c>
      <c r="G119" s="88" t="s">
        <v>1622</v>
      </c>
      <c r="H119" s="15">
        <v>1700</v>
      </c>
      <c r="I119" s="235" t="s">
        <v>44</v>
      </c>
      <c r="J119" s="236" t="str">
        <f>IF(ISBLANK(INDEX('Policy Characteristics'!D:D,MATCH($C119,'Policy Characteristics'!$C:$C,0))),"",INDEX('Policy Characteristics'!D:D,MATCH($C119,'Policy Characteristics'!$C:$C,0)))</f>
        <v>Vehicle Subsidy</v>
      </c>
      <c r="K119" s="76" t="str">
        <f>IF(ISBLANK(INDEX('Policy Characteristics'!E:E,MATCH($C119,'Policy Characteristics'!$C:$C,0))),"",INDEX('Policy Characteristics'!E:E,MATCH($C119,'Policy Characteristics'!$C:$C,0)))</f>
        <v>trans frgt subsidy</v>
      </c>
      <c r="L119" s="239">
        <f>IF(ISBLANK(INDEX('Policy Characteristics'!F:F,MATCH($C119,'Policy Characteristics'!$C:$C,0))),"",INDEX('Policy Characteristics'!F:F,MATCH($C119,'Policy Characteristics'!$C:$C,0)))</f>
        <v>-45000</v>
      </c>
      <c r="M119" s="239">
        <f>IF(ISBLANK(INDEX('Policy Characteristics'!G:G,MATCH($C119,'Policy Characteristics'!$C:$C,0))),"",INDEX('Policy Characteristics'!G:G,MATCH($C119,'Policy Characteristics'!$C:$C,0)))</f>
        <v>50000</v>
      </c>
      <c r="N119" s="239">
        <f>IF(ISBLANK(INDEX('Policy Characteristics'!H:H,MATCH($C119,'Policy Characteristics'!$C:$C,0))),"",INDEX('Policy Characteristics'!H:H,MATCH($C119,'Policy Characteristics'!$C:$C,0)))</f>
        <v>100</v>
      </c>
      <c r="O119" s="76" t="str">
        <f>IF(ISBLANK(INDEX('Policy Characteristics'!I:I,MATCH($C119,'Policy Characteristics'!$C:$C,0))),"",INDEX('Policy Characteristics'!I:I,MATCH($C119,'Policy Characteristics'!$C:$C,0)))</f>
        <v>$ / vehicle</v>
      </c>
      <c r="P119" s="76" t="str">
        <f>IF(ISBLANK(INDEX('Policy Characteristics'!J:J,MATCH($C119,'Policy Characteristics'!$C:$C,0))),"",INDEX('Policy Characteristics'!J:J,MATCH($C119,'Policy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9" s="76" t="str">
        <f>IF(ISBLANK(INDEX('Policy Characteristics'!K:K,MATCH($C119,'Policy Characteristics'!$C:$C,0))),"",INDEX('Policy Characteristics'!K:K,MATCH($C119,'Policy Characteristics'!$C:$C,0)))</f>
        <v>transportation-sector-main.html#ev-subsidy</v>
      </c>
      <c r="R119" s="76" t="str">
        <f>IF(ISBLANK(INDEX('Policy Characteristics'!L:L,MATCH($C119,'Policy Characteristics'!$C:$C,0))),"",INDEX('Policy Characteristics'!L:L,MATCH($C119,'Policy Characteristics'!$C:$C,0)))</f>
        <v>ev-subsidy.html</v>
      </c>
    </row>
    <row r="120" spans="1:18" x14ac:dyDescent="0.25">
      <c r="A120" s="76" t="str">
        <f>IF(ISBLANK(INDEX('Policy Characteristics'!A:A,MATCH($C120,'Policy Characteristics'!$C:$C,0))),"",INDEX('Policy Characteristics'!A:A,MATCH($C120,'Policy Characteristics'!$C:$C,0)))</f>
        <v>Transportation</v>
      </c>
      <c r="B120" s="234" t="str">
        <f>IF(ISBLANK(INDEX('Policy Characteristics'!B:B,MATCH($C120,'Policy Characteristics'!$C:$C,0))),"",INDEX('Policy Characteristics'!B:B,MATCH($C120,'Policy Characteristics'!$C:$C,0)))</f>
        <v>Freight Vehicle Subsidy</v>
      </c>
      <c r="C120" s="76" t="str">
        <f t="shared" si="2"/>
        <v>Additional Freight Vehicle Subsidy</v>
      </c>
      <c r="D120" s="143" t="s">
        <v>39</v>
      </c>
      <c r="E120" s="143" t="s">
        <v>492</v>
      </c>
      <c r="F120" s="143" t="s">
        <v>1489</v>
      </c>
      <c r="G120" s="143" t="s">
        <v>1623</v>
      </c>
      <c r="H120" s="15">
        <v>1701</v>
      </c>
      <c r="I120" s="235" t="s">
        <v>44</v>
      </c>
      <c r="J120" s="236" t="str">
        <f>IF(ISBLANK(INDEX('Policy Characteristics'!D:D,MATCH($C120,'Policy Characteristics'!$C:$C,0))),"",INDEX('Policy Characteristics'!D:D,MATCH($C120,'Policy Characteristics'!$C:$C,0)))</f>
        <v>Vehicle Subsidy</v>
      </c>
      <c r="K120" s="76" t="str">
        <f>IF(ISBLANK(INDEX('Policy Characteristics'!E:E,MATCH($C120,'Policy Characteristics'!$C:$C,0))),"",INDEX('Policy Characteristics'!E:E,MATCH($C120,'Policy Characteristics'!$C:$C,0)))</f>
        <v>trans frgt subsidy</v>
      </c>
      <c r="L120" s="239">
        <f>IF(ISBLANK(INDEX('Policy Characteristics'!F:F,MATCH($C120,'Policy Characteristics'!$C:$C,0))),"",INDEX('Policy Characteristics'!F:F,MATCH($C120,'Policy Characteristics'!$C:$C,0)))</f>
        <v>-45000</v>
      </c>
      <c r="M120" s="239">
        <f>IF(ISBLANK(INDEX('Policy Characteristics'!G:G,MATCH($C120,'Policy Characteristics'!$C:$C,0))),"",INDEX('Policy Characteristics'!G:G,MATCH($C120,'Policy Characteristics'!$C:$C,0)))</f>
        <v>50000</v>
      </c>
      <c r="N120" s="239">
        <f>IF(ISBLANK(INDEX('Policy Characteristics'!H:H,MATCH($C120,'Policy Characteristics'!$C:$C,0))),"",INDEX('Policy Characteristics'!H:H,MATCH($C120,'Policy Characteristics'!$C:$C,0)))</f>
        <v>100</v>
      </c>
      <c r="O120" s="76" t="str">
        <f>IF(ISBLANK(INDEX('Policy Characteristics'!I:I,MATCH($C120,'Policy Characteristics'!$C:$C,0))),"",INDEX('Policy Characteristics'!I:I,MATCH($C120,'Policy Characteristics'!$C:$C,0)))</f>
        <v>$ / vehicle</v>
      </c>
      <c r="P120" s="76" t="str">
        <f>IF(ISBLANK(INDEX('Policy Characteristics'!J:J,MATCH($C120,'Policy Characteristics'!$C:$C,0))),"",INDEX('Policy Characteristics'!J:J,MATCH($C120,'Policy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0" s="76" t="str">
        <f>IF(ISBLANK(INDEX('Policy Characteristics'!K:K,MATCH($C120,'Policy Characteristics'!$C:$C,0))),"",INDEX('Policy Characteristics'!K:K,MATCH($C120,'Policy Characteristics'!$C:$C,0)))</f>
        <v>transportation-sector-main.html#ev-subsidy</v>
      </c>
      <c r="R120" s="76" t="str">
        <f>IF(ISBLANK(INDEX('Policy Characteristics'!L:L,MATCH($C120,'Policy Characteristics'!$C:$C,0))),"",INDEX('Policy Characteristics'!L:L,MATCH($C120,'Policy Characteristics'!$C:$C,0)))</f>
        <v>ev-subsidy.html</v>
      </c>
    </row>
    <row r="121" spans="1:18" x14ac:dyDescent="0.25">
      <c r="A121" s="76" t="str">
        <f>IF(ISBLANK(INDEX('Policy Characteristics'!A:A,MATCH($C121,'Policy Characteristics'!$C:$C,0))),"",INDEX('Policy Characteristics'!A:A,MATCH($C121,'Policy Characteristics'!$C:$C,0)))</f>
        <v>Transportation</v>
      </c>
      <c r="B121" s="234" t="str">
        <f>IF(ISBLANK(INDEX('Policy Characteristics'!B:B,MATCH($C121,'Policy Characteristics'!$C:$C,0))),"",INDEX('Policy Characteristics'!B:B,MATCH($C121,'Policy Characteristics'!$C:$C,0)))</f>
        <v>Freight Vehicle Subsidy</v>
      </c>
      <c r="C121" s="76" t="str">
        <f t="shared" si="2"/>
        <v>Additional Freight Vehicle Subsidy</v>
      </c>
      <c r="D121" s="143" t="s">
        <v>39</v>
      </c>
      <c r="E121" s="143" t="s">
        <v>493</v>
      </c>
      <c r="F121" s="143" t="s">
        <v>1489</v>
      </c>
      <c r="G121" s="143" t="s">
        <v>1624</v>
      </c>
      <c r="H121" s="15">
        <v>1702</v>
      </c>
      <c r="I121" s="235" t="s">
        <v>44</v>
      </c>
      <c r="J121" s="236" t="str">
        <f>IF(ISBLANK(INDEX('Policy Characteristics'!D:D,MATCH($C121,'Policy Characteristics'!$C:$C,0))),"",INDEX('Policy Characteristics'!D:D,MATCH($C121,'Policy Characteristics'!$C:$C,0)))</f>
        <v>Vehicle Subsidy</v>
      </c>
      <c r="K121" s="76" t="str">
        <f>IF(ISBLANK(INDEX('Policy Characteristics'!E:E,MATCH($C121,'Policy Characteristics'!$C:$C,0))),"",INDEX('Policy Characteristics'!E:E,MATCH($C121,'Policy Characteristics'!$C:$C,0)))</f>
        <v>trans frgt subsidy</v>
      </c>
      <c r="L121" s="239">
        <f>IF(ISBLANK(INDEX('Policy Characteristics'!F:F,MATCH($C121,'Policy Characteristics'!$C:$C,0))),"",INDEX('Policy Characteristics'!F:F,MATCH($C121,'Policy Characteristics'!$C:$C,0)))</f>
        <v>-45000</v>
      </c>
      <c r="M121" s="239">
        <f>IF(ISBLANK(INDEX('Policy Characteristics'!G:G,MATCH($C121,'Policy Characteristics'!$C:$C,0))),"",INDEX('Policy Characteristics'!G:G,MATCH($C121,'Policy Characteristics'!$C:$C,0)))</f>
        <v>50000</v>
      </c>
      <c r="N121" s="239">
        <f>IF(ISBLANK(INDEX('Policy Characteristics'!H:H,MATCH($C121,'Policy Characteristics'!$C:$C,0))),"",INDEX('Policy Characteristics'!H:H,MATCH($C121,'Policy Characteristics'!$C:$C,0)))</f>
        <v>100</v>
      </c>
      <c r="O121" s="76" t="str">
        <f>IF(ISBLANK(INDEX('Policy Characteristics'!I:I,MATCH($C121,'Policy Characteristics'!$C:$C,0))),"",INDEX('Policy Characteristics'!I:I,MATCH($C121,'Policy Characteristics'!$C:$C,0)))</f>
        <v>$ / vehicle</v>
      </c>
      <c r="P121" s="76" t="str">
        <f>IF(ISBLANK(INDEX('Policy Characteristics'!J:J,MATCH($C121,'Policy Characteristics'!$C:$C,0))),"",INDEX('Policy Characteristics'!J:J,MATCH($C121,'Policy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1" s="76" t="str">
        <f>IF(ISBLANK(INDEX('Policy Characteristics'!K:K,MATCH($C121,'Policy Characteristics'!$C:$C,0))),"",INDEX('Policy Characteristics'!K:K,MATCH($C121,'Policy Characteristics'!$C:$C,0)))</f>
        <v>transportation-sector-main.html#ev-subsidy</v>
      </c>
      <c r="R121" s="76" t="str">
        <f>IF(ISBLANK(INDEX('Policy Characteristics'!L:L,MATCH($C121,'Policy Characteristics'!$C:$C,0))),"",INDEX('Policy Characteristics'!L:L,MATCH($C121,'Policy Characteristics'!$C:$C,0)))</f>
        <v>ev-subsidy.html</v>
      </c>
    </row>
    <row r="122" spans="1:18" x14ac:dyDescent="0.25">
      <c r="A122" s="76" t="str">
        <f>IF(ISBLANK(INDEX('Policy Characteristics'!A:A,MATCH($C122,'Policy Characteristics'!$C:$C,0))),"",INDEX('Policy Characteristics'!A:A,MATCH($C122,'Policy Characteristics'!$C:$C,0)))</f>
        <v>Transportation</v>
      </c>
      <c r="B122" s="234" t="str">
        <f>IF(ISBLANK(INDEX('Policy Characteristics'!B:B,MATCH($C122,'Policy Characteristics'!$C:$C,0))),"",INDEX('Policy Characteristics'!B:B,MATCH($C122,'Policy Characteristics'!$C:$C,0)))</f>
        <v>Freight Vehicle Subsidy</v>
      </c>
      <c r="C122" s="76" t="str">
        <f t="shared" si="2"/>
        <v>Additional Freight Vehicle Subsidy</v>
      </c>
      <c r="D122" s="143" t="s">
        <v>39</v>
      </c>
      <c r="E122" s="143" t="s">
        <v>494</v>
      </c>
      <c r="F122" s="143" t="s">
        <v>1489</v>
      </c>
      <c r="G122" s="143" t="s">
        <v>1625</v>
      </c>
      <c r="H122" s="15">
        <v>1703</v>
      </c>
      <c r="I122" s="235" t="s">
        <v>44</v>
      </c>
      <c r="J122" s="236" t="str">
        <f>IF(ISBLANK(INDEX('Policy Characteristics'!D:D,MATCH($C122,'Policy Characteristics'!$C:$C,0))),"",INDEX('Policy Characteristics'!D:D,MATCH($C122,'Policy Characteristics'!$C:$C,0)))</f>
        <v>Vehicle Subsidy</v>
      </c>
      <c r="K122" s="76" t="str">
        <f>IF(ISBLANK(INDEX('Policy Characteristics'!E:E,MATCH($C122,'Policy Characteristics'!$C:$C,0))),"",INDEX('Policy Characteristics'!E:E,MATCH($C122,'Policy Characteristics'!$C:$C,0)))</f>
        <v>trans frgt subsidy</v>
      </c>
      <c r="L122" s="239">
        <f>IF(ISBLANK(INDEX('Policy Characteristics'!F:F,MATCH($C122,'Policy Characteristics'!$C:$C,0))),"",INDEX('Policy Characteristics'!F:F,MATCH($C122,'Policy Characteristics'!$C:$C,0)))</f>
        <v>-45000</v>
      </c>
      <c r="M122" s="239">
        <f>IF(ISBLANK(INDEX('Policy Characteristics'!G:G,MATCH($C122,'Policy Characteristics'!$C:$C,0))),"",INDEX('Policy Characteristics'!G:G,MATCH($C122,'Policy Characteristics'!$C:$C,0)))</f>
        <v>50000</v>
      </c>
      <c r="N122" s="239">
        <f>IF(ISBLANK(INDEX('Policy Characteristics'!H:H,MATCH($C122,'Policy Characteristics'!$C:$C,0))),"",INDEX('Policy Characteristics'!H:H,MATCH($C122,'Policy Characteristics'!$C:$C,0)))</f>
        <v>100</v>
      </c>
      <c r="O122" s="76" t="str">
        <f>IF(ISBLANK(INDEX('Policy Characteristics'!I:I,MATCH($C122,'Policy Characteristics'!$C:$C,0))),"",INDEX('Policy Characteristics'!I:I,MATCH($C122,'Policy Characteristics'!$C:$C,0)))</f>
        <v>$ / vehicle</v>
      </c>
      <c r="P122" s="76" t="str">
        <f>IF(ISBLANK(INDEX('Policy Characteristics'!J:J,MATCH($C122,'Policy Characteristics'!$C:$C,0))),"",INDEX('Policy Characteristics'!J:J,MATCH($C122,'Policy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2" s="76" t="str">
        <f>IF(ISBLANK(INDEX('Policy Characteristics'!K:K,MATCH($C122,'Policy Characteristics'!$C:$C,0))),"",INDEX('Policy Characteristics'!K:K,MATCH($C122,'Policy Characteristics'!$C:$C,0)))</f>
        <v>transportation-sector-main.html#ev-subsidy</v>
      </c>
      <c r="R122" s="76" t="str">
        <f>IF(ISBLANK(INDEX('Policy Characteristics'!L:L,MATCH($C122,'Policy Characteristics'!$C:$C,0))),"",INDEX('Policy Characteristics'!L:L,MATCH($C122,'Policy Characteristics'!$C:$C,0)))</f>
        <v>ev-subsidy.html</v>
      </c>
    </row>
    <row r="123" spans="1:18" x14ac:dyDescent="0.25">
      <c r="A123" s="76" t="str">
        <f>IF(ISBLANK(INDEX('Policy Characteristics'!A:A,MATCH($C123,'Policy Characteristics'!$C:$C,0))),"",INDEX('Policy Characteristics'!A:A,MATCH($C123,'Policy Characteristics'!$C:$C,0)))</f>
        <v>Transportation</v>
      </c>
      <c r="B123" s="234" t="str">
        <f>IF(ISBLANK(INDEX('Policy Characteristics'!B:B,MATCH($C123,'Policy Characteristics'!$C:$C,0))),"",INDEX('Policy Characteristics'!B:B,MATCH($C123,'Policy Characteristics'!$C:$C,0)))</f>
        <v>Freight Vehicle Subsidy</v>
      </c>
      <c r="C123" s="76" t="str">
        <f t="shared" si="2"/>
        <v>Additional Freight Vehicle Subsidy</v>
      </c>
      <c r="D123" s="143" t="s">
        <v>39</v>
      </c>
      <c r="E123" s="143" t="s">
        <v>495</v>
      </c>
      <c r="F123" s="143" t="s">
        <v>1489</v>
      </c>
      <c r="G123" s="143" t="s">
        <v>1626</v>
      </c>
      <c r="H123" s="15">
        <v>1704</v>
      </c>
      <c r="I123" s="235" t="s">
        <v>44</v>
      </c>
      <c r="J123" s="236" t="str">
        <f>IF(ISBLANK(INDEX('Policy Characteristics'!D:D,MATCH($C123,'Policy Characteristics'!$C:$C,0))),"",INDEX('Policy Characteristics'!D:D,MATCH($C123,'Policy Characteristics'!$C:$C,0)))</f>
        <v>Vehicle Subsidy</v>
      </c>
      <c r="K123" s="76" t="str">
        <f>IF(ISBLANK(INDEX('Policy Characteristics'!E:E,MATCH($C123,'Policy Characteristics'!$C:$C,0))),"",INDEX('Policy Characteristics'!E:E,MATCH($C123,'Policy Characteristics'!$C:$C,0)))</f>
        <v>trans frgt subsidy</v>
      </c>
      <c r="L123" s="239">
        <f>IF(ISBLANK(INDEX('Policy Characteristics'!F:F,MATCH($C123,'Policy Characteristics'!$C:$C,0))),"",INDEX('Policy Characteristics'!F:F,MATCH($C123,'Policy Characteristics'!$C:$C,0)))</f>
        <v>-45000</v>
      </c>
      <c r="M123" s="239">
        <f>IF(ISBLANK(INDEX('Policy Characteristics'!G:G,MATCH($C123,'Policy Characteristics'!$C:$C,0))),"",INDEX('Policy Characteristics'!G:G,MATCH($C123,'Policy Characteristics'!$C:$C,0)))</f>
        <v>50000</v>
      </c>
      <c r="N123" s="239">
        <f>IF(ISBLANK(INDEX('Policy Characteristics'!H:H,MATCH($C123,'Policy Characteristics'!$C:$C,0))),"",INDEX('Policy Characteristics'!H:H,MATCH($C123,'Policy Characteristics'!$C:$C,0)))</f>
        <v>100</v>
      </c>
      <c r="O123" s="76" t="str">
        <f>IF(ISBLANK(INDEX('Policy Characteristics'!I:I,MATCH($C123,'Policy Characteristics'!$C:$C,0))),"",INDEX('Policy Characteristics'!I:I,MATCH($C123,'Policy Characteristics'!$C:$C,0)))</f>
        <v>$ / vehicle</v>
      </c>
      <c r="P123" s="76" t="str">
        <f>IF(ISBLANK(INDEX('Policy Characteristics'!J:J,MATCH($C123,'Policy Characteristics'!$C:$C,0))),"",INDEX('Policy Characteristics'!J:J,MATCH($C123,'Policy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3" s="76" t="str">
        <f>IF(ISBLANK(INDEX('Policy Characteristics'!K:K,MATCH($C123,'Policy Characteristics'!$C:$C,0))),"",INDEX('Policy Characteristics'!K:K,MATCH($C123,'Policy Characteristics'!$C:$C,0)))</f>
        <v>transportation-sector-main.html#ev-subsidy</v>
      </c>
      <c r="R123" s="76" t="str">
        <f>IF(ISBLANK(INDEX('Policy Characteristics'!L:L,MATCH($C123,'Policy Characteristics'!$C:$C,0))),"",INDEX('Policy Characteristics'!L:L,MATCH($C123,'Policy Characteristics'!$C:$C,0)))</f>
        <v>ev-subsidy.html</v>
      </c>
    </row>
    <row r="124" spans="1:18" x14ac:dyDescent="0.25">
      <c r="A124" s="76" t="str">
        <f>IF(ISBLANK(INDEX('Policy Characteristics'!A:A,MATCH($C124,'Policy Characteristics'!$C:$C,0))),"",INDEX('Policy Characteristics'!A:A,MATCH($C124,'Policy Characteristics'!$C:$C,0)))</f>
        <v>Transportation</v>
      </c>
      <c r="B124" s="234" t="str">
        <f>IF(ISBLANK(INDEX('Policy Characteristics'!B:B,MATCH($C124,'Policy Characteristics'!$C:$C,0))),"",INDEX('Policy Characteristics'!B:B,MATCH($C124,'Policy Characteristics'!$C:$C,0)))</f>
        <v>Freight Vehicle Subsidy</v>
      </c>
      <c r="C124" s="76" t="str">
        <f t="shared" si="2"/>
        <v>Additional Freight Vehicle Subsidy</v>
      </c>
      <c r="D124" s="143" t="s">
        <v>39</v>
      </c>
      <c r="E124" s="143" t="s">
        <v>749</v>
      </c>
      <c r="F124" s="143" t="s">
        <v>1489</v>
      </c>
      <c r="G124" s="143" t="s">
        <v>749</v>
      </c>
      <c r="H124" s="15">
        <v>1705</v>
      </c>
      <c r="I124" s="235" t="s">
        <v>44</v>
      </c>
      <c r="J124" s="236" t="str">
        <f>IF(ISBLANK(INDEX('Policy Characteristics'!D:D,MATCH($C124,'Policy Characteristics'!$C:$C,0))),"",INDEX('Policy Characteristics'!D:D,MATCH($C124,'Policy Characteristics'!$C:$C,0)))</f>
        <v>Vehicle Subsidy</v>
      </c>
      <c r="K124" s="76" t="str">
        <f>IF(ISBLANK(INDEX('Policy Characteristics'!E:E,MATCH($C124,'Policy Characteristics'!$C:$C,0))),"",INDEX('Policy Characteristics'!E:E,MATCH($C124,'Policy Characteristics'!$C:$C,0)))</f>
        <v>trans frgt subsidy</v>
      </c>
      <c r="L124" s="239">
        <f>IF(ISBLANK(INDEX('Policy Characteristics'!F:F,MATCH($C124,'Policy Characteristics'!$C:$C,0))),"",INDEX('Policy Characteristics'!F:F,MATCH($C124,'Policy Characteristics'!$C:$C,0)))</f>
        <v>-45000</v>
      </c>
      <c r="M124" s="239">
        <f>IF(ISBLANK(INDEX('Policy Characteristics'!G:G,MATCH($C124,'Policy Characteristics'!$C:$C,0))),"",INDEX('Policy Characteristics'!G:G,MATCH($C124,'Policy Characteristics'!$C:$C,0)))</f>
        <v>50000</v>
      </c>
      <c r="N124" s="239">
        <f>IF(ISBLANK(INDEX('Policy Characteristics'!H:H,MATCH($C124,'Policy Characteristics'!$C:$C,0))),"",INDEX('Policy Characteristics'!H:H,MATCH($C124,'Policy Characteristics'!$C:$C,0)))</f>
        <v>100</v>
      </c>
      <c r="O124" s="76" t="str">
        <f>IF(ISBLANK(INDEX('Policy Characteristics'!I:I,MATCH($C124,'Policy Characteristics'!$C:$C,0))),"",INDEX('Policy Characteristics'!I:I,MATCH($C124,'Policy Characteristics'!$C:$C,0)))</f>
        <v>$ / vehicle</v>
      </c>
      <c r="P124" s="76" t="str">
        <f>IF(ISBLANK(INDEX('Policy Characteristics'!J:J,MATCH($C124,'Policy Characteristics'!$C:$C,0))),"",INDEX('Policy Characteristics'!J:J,MATCH($C124,'Policy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4" s="76" t="str">
        <f>IF(ISBLANK(INDEX('Policy Characteristics'!K:K,MATCH($C124,'Policy Characteristics'!$C:$C,0))),"",INDEX('Policy Characteristics'!K:K,MATCH($C124,'Policy Characteristics'!$C:$C,0)))</f>
        <v>transportation-sector-main.html#ev-subsidy</v>
      </c>
      <c r="R124" s="76" t="str">
        <f>IF(ISBLANK(INDEX('Policy Characteristics'!L:L,MATCH($C124,'Policy Characteristics'!$C:$C,0))),"",INDEX('Policy Characteristics'!L:L,MATCH($C124,'Policy Characteristics'!$C:$C,0)))</f>
        <v>ev-subsidy.html</v>
      </c>
    </row>
    <row r="125" spans="1:18" x14ac:dyDescent="0.25">
      <c r="A125" s="76" t="str">
        <f>IF(ISBLANK(INDEX('Policy Characteristics'!A:A,MATCH($C125,'Policy Characteristics'!$C:$C,0))),"",INDEX('Policy Characteristics'!A:A,MATCH($C125,'Policy Characteristics'!$C:$C,0)))</f>
        <v>Transportation</v>
      </c>
      <c r="B125" s="234" t="str">
        <f>IF(ISBLANK(INDEX('Policy Characteristics'!B:B,MATCH($C125,'Policy Characteristics'!$C:$C,0))),"",INDEX('Policy Characteristics'!B:B,MATCH($C125,'Policy Characteristics'!$C:$C,0)))</f>
        <v>Freight Vehicle Subsidy</v>
      </c>
      <c r="C125" s="76" t="str">
        <f t="shared" si="2"/>
        <v>Additional Freight Vehicle Subsidy</v>
      </c>
      <c r="D125" s="143" t="s">
        <v>39</v>
      </c>
      <c r="E125" s="143" t="s">
        <v>748</v>
      </c>
      <c r="F125" s="143" t="s">
        <v>1489</v>
      </c>
      <c r="G125" s="143" t="s">
        <v>1627</v>
      </c>
      <c r="H125" s="15">
        <v>1706</v>
      </c>
      <c r="I125" s="235" t="s">
        <v>44</v>
      </c>
      <c r="J125" s="236" t="str">
        <f>IF(ISBLANK(INDEX('Policy Characteristics'!D:D,MATCH($C125,'Policy Characteristics'!$C:$C,0))),"",INDEX('Policy Characteristics'!D:D,MATCH($C125,'Policy Characteristics'!$C:$C,0)))</f>
        <v>Vehicle Subsidy</v>
      </c>
      <c r="K125" s="76" t="str">
        <f>IF(ISBLANK(INDEX('Policy Characteristics'!E:E,MATCH($C125,'Policy Characteristics'!$C:$C,0))),"",INDEX('Policy Characteristics'!E:E,MATCH($C125,'Policy Characteristics'!$C:$C,0)))</f>
        <v>trans frgt subsidy</v>
      </c>
      <c r="L125" s="239">
        <f>IF(ISBLANK(INDEX('Policy Characteristics'!F:F,MATCH($C125,'Policy Characteristics'!$C:$C,0))),"",INDEX('Policy Characteristics'!F:F,MATCH($C125,'Policy Characteristics'!$C:$C,0)))</f>
        <v>-45000</v>
      </c>
      <c r="M125" s="239">
        <f>IF(ISBLANK(INDEX('Policy Characteristics'!G:G,MATCH($C125,'Policy Characteristics'!$C:$C,0))),"",INDEX('Policy Characteristics'!G:G,MATCH($C125,'Policy Characteristics'!$C:$C,0)))</f>
        <v>50000</v>
      </c>
      <c r="N125" s="239">
        <f>IF(ISBLANK(INDEX('Policy Characteristics'!H:H,MATCH($C125,'Policy Characteristics'!$C:$C,0))),"",INDEX('Policy Characteristics'!H:H,MATCH($C125,'Policy Characteristics'!$C:$C,0)))</f>
        <v>100</v>
      </c>
      <c r="O125" s="76" t="str">
        <f>IF(ISBLANK(INDEX('Policy Characteristics'!I:I,MATCH($C125,'Policy Characteristics'!$C:$C,0))),"",INDEX('Policy Characteristics'!I:I,MATCH($C125,'Policy Characteristics'!$C:$C,0)))</f>
        <v>$ / vehicle</v>
      </c>
      <c r="P125" s="76" t="str">
        <f>IF(ISBLANK(INDEX('Policy Characteristics'!J:J,MATCH($C125,'Policy Characteristics'!$C:$C,0))),"",INDEX('Policy Characteristics'!J:J,MATCH($C125,'Policy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5" s="76" t="str">
        <f>IF(ISBLANK(INDEX('Policy Characteristics'!K:K,MATCH($C125,'Policy Characteristics'!$C:$C,0))),"",INDEX('Policy Characteristics'!K:K,MATCH($C125,'Policy Characteristics'!$C:$C,0)))</f>
        <v>transportation-sector-main.html#ev-subsidy</v>
      </c>
      <c r="R125" s="76" t="str">
        <f>IF(ISBLANK(INDEX('Policy Characteristics'!L:L,MATCH($C125,'Policy Characteristics'!$C:$C,0))),"",INDEX('Policy Characteristics'!L:L,MATCH($C125,'Policy Characteristics'!$C:$C,0)))</f>
        <v>ev-subsidy.html</v>
      </c>
    </row>
    <row r="126" spans="1:18" x14ac:dyDescent="0.25">
      <c r="A126" s="76" t="str">
        <f>IF(ISBLANK(INDEX('Policy Characteristics'!A:A,MATCH($C126,'Policy Characteristics'!$C:$C,0))),"",INDEX('Policy Characteristics'!A:A,MATCH($C126,'Policy Characteristics'!$C:$C,0)))</f>
        <v>Transportation</v>
      </c>
      <c r="B126" s="234" t="str">
        <f>IF(ISBLANK(INDEX('Policy Characteristics'!B:B,MATCH($C126,'Policy Characteristics'!$C:$C,0))),"",INDEX('Policy Characteristics'!B:B,MATCH($C126,'Policy Characteristics'!$C:$C,0)))</f>
        <v>Freight Vehicle Subsidy</v>
      </c>
      <c r="C126" s="76" t="str">
        <f t="shared" si="2"/>
        <v>Additional Freight Vehicle Subsidy</v>
      </c>
      <c r="D126" s="88" t="s">
        <v>40</v>
      </c>
      <c r="E126" s="88" t="s">
        <v>491</v>
      </c>
      <c r="F126" s="143" t="s">
        <v>86</v>
      </c>
      <c r="G126" s="88" t="s">
        <v>1622</v>
      </c>
      <c r="H126" s="15">
        <v>1707</v>
      </c>
      <c r="I126" s="235" t="s">
        <v>44</v>
      </c>
      <c r="J126" s="236" t="str">
        <f>IF(ISBLANK(INDEX('Policy Characteristics'!D:D,MATCH($C126,'Policy Characteristics'!$C:$C,0))),"",INDEX('Policy Characteristics'!D:D,MATCH($C126,'Policy Characteristics'!$C:$C,0)))</f>
        <v>Vehicle Subsidy</v>
      </c>
      <c r="K126" s="76" t="str">
        <f>IF(ISBLANK(INDEX('Policy Characteristics'!E:E,MATCH($C126,'Policy Characteristics'!$C:$C,0))),"",INDEX('Policy Characteristics'!E:E,MATCH($C126,'Policy Characteristics'!$C:$C,0)))</f>
        <v>trans frgt subsidy</v>
      </c>
      <c r="L126" s="239">
        <f>IF(ISBLANK(INDEX('Policy Characteristics'!F:F,MATCH($C126,'Policy Characteristics'!$C:$C,0))),"",INDEX('Policy Characteristics'!F:F,MATCH($C126,'Policy Characteristics'!$C:$C,0)))</f>
        <v>-45000</v>
      </c>
      <c r="M126" s="239">
        <f>IF(ISBLANK(INDEX('Policy Characteristics'!G:G,MATCH($C126,'Policy Characteristics'!$C:$C,0))),"",INDEX('Policy Characteristics'!G:G,MATCH($C126,'Policy Characteristics'!$C:$C,0)))</f>
        <v>50000</v>
      </c>
      <c r="N126" s="239">
        <f>IF(ISBLANK(INDEX('Policy Characteristics'!H:H,MATCH($C126,'Policy Characteristics'!$C:$C,0))),"",INDEX('Policy Characteristics'!H:H,MATCH($C126,'Policy Characteristics'!$C:$C,0)))</f>
        <v>100</v>
      </c>
      <c r="O126" s="76" t="str">
        <f>IF(ISBLANK(INDEX('Policy Characteristics'!I:I,MATCH($C126,'Policy Characteristics'!$C:$C,0))),"",INDEX('Policy Characteristics'!I:I,MATCH($C126,'Policy Characteristics'!$C:$C,0)))</f>
        <v>$ / vehicle</v>
      </c>
      <c r="P126" s="76" t="str">
        <f>IF(ISBLANK(INDEX('Policy Characteristics'!J:J,MATCH($C126,'Policy Characteristics'!$C:$C,0))),"",INDEX('Policy Characteristics'!J:J,MATCH($C126,'Policy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6" s="76" t="str">
        <f>IF(ISBLANK(INDEX('Policy Characteristics'!K:K,MATCH($C126,'Policy Characteristics'!$C:$C,0))),"",INDEX('Policy Characteristics'!K:K,MATCH($C126,'Policy Characteristics'!$C:$C,0)))</f>
        <v>transportation-sector-main.html#ev-subsidy</v>
      </c>
      <c r="R126" s="76" t="str">
        <f>IF(ISBLANK(INDEX('Policy Characteristics'!L:L,MATCH($C126,'Policy Characteristics'!$C:$C,0))),"",INDEX('Policy Characteristics'!L:L,MATCH($C126,'Policy Characteristics'!$C:$C,0)))</f>
        <v>ev-subsidy.html</v>
      </c>
    </row>
    <row r="127" spans="1:18" x14ac:dyDescent="0.25">
      <c r="A127" s="76" t="str">
        <f>IF(ISBLANK(INDEX('Policy Characteristics'!A:A,MATCH($C127,'Policy Characteristics'!$C:$C,0))),"",INDEX('Policy Characteristics'!A:A,MATCH($C127,'Policy Characteristics'!$C:$C,0)))</f>
        <v>Transportation</v>
      </c>
      <c r="B127" s="234" t="str">
        <f>IF(ISBLANK(INDEX('Policy Characteristics'!B:B,MATCH($C127,'Policy Characteristics'!$C:$C,0))),"",INDEX('Policy Characteristics'!B:B,MATCH($C127,'Policy Characteristics'!$C:$C,0)))</f>
        <v>Freight Vehicle Subsidy</v>
      </c>
      <c r="C127" s="76" t="str">
        <f t="shared" si="2"/>
        <v>Additional Freight Vehicle Subsidy</v>
      </c>
      <c r="D127" s="88" t="s">
        <v>40</v>
      </c>
      <c r="E127" s="143" t="s">
        <v>492</v>
      </c>
      <c r="F127" s="143" t="s">
        <v>86</v>
      </c>
      <c r="G127" s="143" t="s">
        <v>1623</v>
      </c>
      <c r="H127" s="15">
        <v>1708</v>
      </c>
      <c r="I127" s="235" t="s">
        <v>44</v>
      </c>
      <c r="J127" s="236" t="str">
        <f>IF(ISBLANK(INDEX('Policy Characteristics'!D:D,MATCH($C127,'Policy Characteristics'!$C:$C,0))),"",INDEX('Policy Characteristics'!D:D,MATCH($C127,'Policy Characteristics'!$C:$C,0)))</f>
        <v>Vehicle Subsidy</v>
      </c>
      <c r="K127" s="76" t="str">
        <f>IF(ISBLANK(INDEX('Policy Characteristics'!E:E,MATCH($C127,'Policy Characteristics'!$C:$C,0))),"",INDEX('Policy Characteristics'!E:E,MATCH($C127,'Policy Characteristics'!$C:$C,0)))</f>
        <v>trans frgt subsidy</v>
      </c>
      <c r="L127" s="239">
        <f>IF(ISBLANK(INDEX('Policy Characteristics'!F:F,MATCH($C127,'Policy Characteristics'!$C:$C,0))),"",INDEX('Policy Characteristics'!F:F,MATCH($C127,'Policy Characteristics'!$C:$C,0)))</f>
        <v>-45000</v>
      </c>
      <c r="M127" s="239">
        <f>IF(ISBLANK(INDEX('Policy Characteristics'!G:G,MATCH($C127,'Policy Characteristics'!$C:$C,0))),"",INDEX('Policy Characteristics'!G:G,MATCH($C127,'Policy Characteristics'!$C:$C,0)))</f>
        <v>50000</v>
      </c>
      <c r="N127" s="239">
        <f>IF(ISBLANK(INDEX('Policy Characteristics'!H:H,MATCH($C127,'Policy Characteristics'!$C:$C,0))),"",INDEX('Policy Characteristics'!H:H,MATCH($C127,'Policy Characteristics'!$C:$C,0)))</f>
        <v>100</v>
      </c>
      <c r="O127" s="76" t="str">
        <f>IF(ISBLANK(INDEX('Policy Characteristics'!I:I,MATCH($C127,'Policy Characteristics'!$C:$C,0))),"",INDEX('Policy Characteristics'!I:I,MATCH($C127,'Policy Characteristics'!$C:$C,0)))</f>
        <v>$ / vehicle</v>
      </c>
      <c r="P127" s="76" t="str">
        <f>IF(ISBLANK(INDEX('Policy Characteristics'!J:J,MATCH($C127,'Policy Characteristics'!$C:$C,0))),"",INDEX('Policy Characteristics'!J:J,MATCH($C127,'Policy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7" s="76" t="str">
        <f>IF(ISBLANK(INDEX('Policy Characteristics'!K:K,MATCH($C127,'Policy Characteristics'!$C:$C,0))),"",INDEX('Policy Characteristics'!K:K,MATCH($C127,'Policy Characteristics'!$C:$C,0)))</f>
        <v>transportation-sector-main.html#ev-subsidy</v>
      </c>
      <c r="R127" s="76" t="str">
        <f>IF(ISBLANK(INDEX('Policy Characteristics'!L:L,MATCH($C127,'Policy Characteristics'!$C:$C,0))),"",INDEX('Policy Characteristics'!L:L,MATCH($C127,'Policy Characteristics'!$C:$C,0)))</f>
        <v>ev-subsidy.html</v>
      </c>
    </row>
    <row r="128" spans="1:18" x14ac:dyDescent="0.25">
      <c r="A128" s="76" t="str">
        <f>IF(ISBLANK(INDEX('Policy Characteristics'!A:A,MATCH($C128,'Policy Characteristics'!$C:$C,0))),"",INDEX('Policy Characteristics'!A:A,MATCH($C128,'Policy Characteristics'!$C:$C,0)))</f>
        <v>Transportation</v>
      </c>
      <c r="B128" s="234" t="str">
        <f>IF(ISBLANK(INDEX('Policy Characteristics'!B:B,MATCH($C128,'Policy Characteristics'!$C:$C,0))),"",INDEX('Policy Characteristics'!B:B,MATCH($C128,'Policy Characteristics'!$C:$C,0)))</f>
        <v>Freight Vehicle Subsidy</v>
      </c>
      <c r="C128" s="76" t="str">
        <f t="shared" si="2"/>
        <v>Additional Freight Vehicle Subsidy</v>
      </c>
      <c r="D128" s="88" t="s">
        <v>40</v>
      </c>
      <c r="E128" s="143" t="s">
        <v>493</v>
      </c>
      <c r="F128" s="143" t="s">
        <v>86</v>
      </c>
      <c r="G128" s="143" t="s">
        <v>1624</v>
      </c>
      <c r="H128" s="15">
        <v>1709</v>
      </c>
      <c r="I128" s="235" t="s">
        <v>44</v>
      </c>
      <c r="J128" s="236" t="str">
        <f>IF(ISBLANK(INDEX('Policy Characteristics'!D:D,MATCH($C128,'Policy Characteristics'!$C:$C,0))),"",INDEX('Policy Characteristics'!D:D,MATCH($C128,'Policy Characteristics'!$C:$C,0)))</f>
        <v>Vehicle Subsidy</v>
      </c>
      <c r="K128" s="76" t="str">
        <f>IF(ISBLANK(INDEX('Policy Characteristics'!E:E,MATCH($C128,'Policy Characteristics'!$C:$C,0))),"",INDEX('Policy Characteristics'!E:E,MATCH($C128,'Policy Characteristics'!$C:$C,0)))</f>
        <v>trans frgt subsidy</v>
      </c>
      <c r="L128" s="239">
        <f>IF(ISBLANK(INDEX('Policy Characteristics'!F:F,MATCH($C128,'Policy Characteristics'!$C:$C,0))),"",INDEX('Policy Characteristics'!F:F,MATCH($C128,'Policy Characteristics'!$C:$C,0)))</f>
        <v>-45000</v>
      </c>
      <c r="M128" s="239">
        <f>IF(ISBLANK(INDEX('Policy Characteristics'!G:G,MATCH($C128,'Policy Characteristics'!$C:$C,0))),"",INDEX('Policy Characteristics'!G:G,MATCH($C128,'Policy Characteristics'!$C:$C,0)))</f>
        <v>50000</v>
      </c>
      <c r="N128" s="239">
        <f>IF(ISBLANK(INDEX('Policy Characteristics'!H:H,MATCH($C128,'Policy Characteristics'!$C:$C,0))),"",INDEX('Policy Characteristics'!H:H,MATCH($C128,'Policy Characteristics'!$C:$C,0)))</f>
        <v>100</v>
      </c>
      <c r="O128" s="76" t="str">
        <f>IF(ISBLANK(INDEX('Policy Characteristics'!I:I,MATCH($C128,'Policy Characteristics'!$C:$C,0))),"",INDEX('Policy Characteristics'!I:I,MATCH($C128,'Policy Characteristics'!$C:$C,0)))</f>
        <v>$ / vehicle</v>
      </c>
      <c r="P128" s="76" t="str">
        <f>IF(ISBLANK(INDEX('Policy Characteristics'!J:J,MATCH($C128,'Policy Characteristics'!$C:$C,0))),"",INDEX('Policy Characteristics'!J:J,MATCH($C128,'Policy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8" s="76" t="str">
        <f>IF(ISBLANK(INDEX('Policy Characteristics'!K:K,MATCH($C128,'Policy Characteristics'!$C:$C,0))),"",INDEX('Policy Characteristics'!K:K,MATCH($C128,'Policy Characteristics'!$C:$C,0)))</f>
        <v>transportation-sector-main.html#ev-subsidy</v>
      </c>
      <c r="R128" s="76" t="str">
        <f>IF(ISBLANK(INDEX('Policy Characteristics'!L:L,MATCH($C128,'Policy Characteristics'!$C:$C,0))),"",INDEX('Policy Characteristics'!L:L,MATCH($C128,'Policy Characteristics'!$C:$C,0)))</f>
        <v>ev-subsidy.html</v>
      </c>
    </row>
    <row r="129" spans="1:18" x14ac:dyDescent="0.25">
      <c r="A129" s="76" t="str">
        <f>IF(ISBLANK(INDEX('Policy Characteristics'!A:A,MATCH($C129,'Policy Characteristics'!$C:$C,0))),"",INDEX('Policy Characteristics'!A:A,MATCH($C129,'Policy Characteristics'!$C:$C,0)))</f>
        <v>Transportation</v>
      </c>
      <c r="B129" s="234" t="str">
        <f>IF(ISBLANK(INDEX('Policy Characteristics'!B:B,MATCH($C129,'Policy Characteristics'!$C:$C,0))),"",INDEX('Policy Characteristics'!B:B,MATCH($C129,'Policy Characteristics'!$C:$C,0)))</f>
        <v>Freight Vehicle Subsidy</v>
      </c>
      <c r="C129" s="76" t="str">
        <f t="shared" si="2"/>
        <v>Additional Freight Vehicle Subsidy</v>
      </c>
      <c r="D129" s="88" t="s">
        <v>40</v>
      </c>
      <c r="E129" s="143" t="s">
        <v>494</v>
      </c>
      <c r="F129" s="143" t="s">
        <v>86</v>
      </c>
      <c r="G129" s="143" t="s">
        <v>1625</v>
      </c>
      <c r="H129" s="15">
        <v>1710</v>
      </c>
      <c r="I129" s="235" t="s">
        <v>44</v>
      </c>
      <c r="J129" s="236" t="str">
        <f>IF(ISBLANK(INDEX('Policy Characteristics'!D:D,MATCH($C129,'Policy Characteristics'!$C:$C,0))),"",INDEX('Policy Characteristics'!D:D,MATCH($C129,'Policy Characteristics'!$C:$C,0)))</f>
        <v>Vehicle Subsidy</v>
      </c>
      <c r="K129" s="76" t="str">
        <f>IF(ISBLANK(INDEX('Policy Characteristics'!E:E,MATCH($C129,'Policy Characteristics'!$C:$C,0))),"",INDEX('Policy Characteristics'!E:E,MATCH($C129,'Policy Characteristics'!$C:$C,0)))</f>
        <v>trans frgt subsidy</v>
      </c>
      <c r="L129" s="239">
        <f>IF(ISBLANK(INDEX('Policy Characteristics'!F:F,MATCH($C129,'Policy Characteristics'!$C:$C,0))),"",INDEX('Policy Characteristics'!F:F,MATCH($C129,'Policy Characteristics'!$C:$C,0)))</f>
        <v>-45000</v>
      </c>
      <c r="M129" s="239">
        <f>IF(ISBLANK(INDEX('Policy Characteristics'!G:G,MATCH($C129,'Policy Characteristics'!$C:$C,0))),"",INDEX('Policy Characteristics'!G:G,MATCH($C129,'Policy Characteristics'!$C:$C,0)))</f>
        <v>50000</v>
      </c>
      <c r="N129" s="239">
        <f>IF(ISBLANK(INDEX('Policy Characteristics'!H:H,MATCH($C129,'Policy Characteristics'!$C:$C,0))),"",INDEX('Policy Characteristics'!H:H,MATCH($C129,'Policy Characteristics'!$C:$C,0)))</f>
        <v>100</v>
      </c>
      <c r="O129" s="76" t="str">
        <f>IF(ISBLANK(INDEX('Policy Characteristics'!I:I,MATCH($C129,'Policy Characteristics'!$C:$C,0))),"",INDEX('Policy Characteristics'!I:I,MATCH($C129,'Policy Characteristics'!$C:$C,0)))</f>
        <v>$ / vehicle</v>
      </c>
      <c r="P129" s="76" t="str">
        <f>IF(ISBLANK(INDEX('Policy Characteristics'!J:J,MATCH($C129,'Policy Characteristics'!$C:$C,0))),"",INDEX('Policy Characteristics'!J:J,MATCH($C129,'Policy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9" s="76" t="str">
        <f>IF(ISBLANK(INDEX('Policy Characteristics'!K:K,MATCH($C129,'Policy Characteristics'!$C:$C,0))),"",INDEX('Policy Characteristics'!K:K,MATCH($C129,'Policy Characteristics'!$C:$C,0)))</f>
        <v>transportation-sector-main.html#ev-subsidy</v>
      </c>
      <c r="R129" s="76" t="str">
        <f>IF(ISBLANK(INDEX('Policy Characteristics'!L:L,MATCH($C129,'Policy Characteristics'!$C:$C,0))),"",INDEX('Policy Characteristics'!L:L,MATCH($C129,'Policy Characteristics'!$C:$C,0)))</f>
        <v>ev-subsidy.html</v>
      </c>
    </row>
    <row r="130" spans="1:18" x14ac:dyDescent="0.25">
      <c r="A130" s="76" t="str">
        <f>IF(ISBLANK(INDEX('Policy Characteristics'!A:A,MATCH($C130,'Policy Characteristics'!$C:$C,0))),"",INDEX('Policy Characteristics'!A:A,MATCH($C130,'Policy Characteristics'!$C:$C,0)))</f>
        <v>Transportation</v>
      </c>
      <c r="B130" s="234" t="str">
        <f>IF(ISBLANK(INDEX('Policy Characteristics'!B:B,MATCH($C130,'Policy Characteristics'!$C:$C,0))),"",INDEX('Policy Characteristics'!B:B,MATCH($C130,'Policy Characteristics'!$C:$C,0)))</f>
        <v>Freight Vehicle Subsidy</v>
      </c>
      <c r="C130" s="76" t="str">
        <f t="shared" si="2"/>
        <v>Additional Freight Vehicle Subsidy</v>
      </c>
      <c r="D130" s="88" t="s">
        <v>40</v>
      </c>
      <c r="E130" s="143" t="s">
        <v>495</v>
      </c>
      <c r="F130" s="143" t="s">
        <v>86</v>
      </c>
      <c r="G130" s="143" t="s">
        <v>1626</v>
      </c>
      <c r="H130" s="15">
        <v>1711</v>
      </c>
      <c r="I130" s="235" t="s">
        <v>44</v>
      </c>
      <c r="J130" s="236" t="str">
        <f>IF(ISBLANK(INDEX('Policy Characteristics'!D:D,MATCH($C130,'Policy Characteristics'!$C:$C,0))),"",INDEX('Policy Characteristics'!D:D,MATCH($C130,'Policy Characteristics'!$C:$C,0)))</f>
        <v>Vehicle Subsidy</v>
      </c>
      <c r="K130" s="76" t="str">
        <f>IF(ISBLANK(INDEX('Policy Characteristics'!E:E,MATCH($C130,'Policy Characteristics'!$C:$C,0))),"",INDEX('Policy Characteristics'!E:E,MATCH($C130,'Policy Characteristics'!$C:$C,0)))</f>
        <v>trans frgt subsidy</v>
      </c>
      <c r="L130" s="239">
        <f>IF(ISBLANK(INDEX('Policy Characteristics'!F:F,MATCH($C130,'Policy Characteristics'!$C:$C,0))),"",INDEX('Policy Characteristics'!F:F,MATCH($C130,'Policy Characteristics'!$C:$C,0)))</f>
        <v>-45000</v>
      </c>
      <c r="M130" s="239">
        <f>IF(ISBLANK(INDEX('Policy Characteristics'!G:G,MATCH($C130,'Policy Characteristics'!$C:$C,0))),"",INDEX('Policy Characteristics'!G:G,MATCH($C130,'Policy Characteristics'!$C:$C,0)))</f>
        <v>50000</v>
      </c>
      <c r="N130" s="239">
        <f>IF(ISBLANK(INDEX('Policy Characteristics'!H:H,MATCH($C130,'Policy Characteristics'!$C:$C,0))),"",INDEX('Policy Characteristics'!H:H,MATCH($C130,'Policy Characteristics'!$C:$C,0)))</f>
        <v>100</v>
      </c>
      <c r="O130" s="76" t="str">
        <f>IF(ISBLANK(INDEX('Policy Characteristics'!I:I,MATCH($C130,'Policy Characteristics'!$C:$C,0))),"",INDEX('Policy Characteristics'!I:I,MATCH($C130,'Policy Characteristics'!$C:$C,0)))</f>
        <v>$ / vehicle</v>
      </c>
      <c r="P130" s="76" t="str">
        <f>IF(ISBLANK(INDEX('Policy Characteristics'!J:J,MATCH($C130,'Policy Characteristics'!$C:$C,0))),"",INDEX('Policy Characteristics'!J:J,MATCH($C130,'Policy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0" s="76" t="str">
        <f>IF(ISBLANK(INDEX('Policy Characteristics'!K:K,MATCH($C130,'Policy Characteristics'!$C:$C,0))),"",INDEX('Policy Characteristics'!K:K,MATCH($C130,'Policy Characteristics'!$C:$C,0)))</f>
        <v>transportation-sector-main.html#ev-subsidy</v>
      </c>
      <c r="R130" s="76" t="str">
        <f>IF(ISBLANK(INDEX('Policy Characteristics'!L:L,MATCH($C130,'Policy Characteristics'!$C:$C,0))),"",INDEX('Policy Characteristics'!L:L,MATCH($C130,'Policy Characteristics'!$C:$C,0)))</f>
        <v>ev-subsidy.html</v>
      </c>
    </row>
    <row r="131" spans="1:18" x14ac:dyDescent="0.25">
      <c r="A131" s="76" t="str">
        <f>IF(ISBLANK(INDEX('Policy Characteristics'!A:A,MATCH($C131,'Policy Characteristics'!$C:$C,0))),"",INDEX('Policy Characteristics'!A:A,MATCH($C131,'Policy Characteristics'!$C:$C,0)))</f>
        <v>Transportation</v>
      </c>
      <c r="B131" s="234" t="str">
        <f>IF(ISBLANK(INDEX('Policy Characteristics'!B:B,MATCH($C131,'Policy Characteristics'!$C:$C,0))),"",INDEX('Policy Characteristics'!B:B,MATCH($C131,'Policy Characteristics'!$C:$C,0)))</f>
        <v>Freight Vehicle Subsidy</v>
      </c>
      <c r="C131" s="76" t="str">
        <f t="shared" si="2"/>
        <v>Additional Freight Vehicle Subsidy</v>
      </c>
      <c r="D131" s="88" t="s">
        <v>40</v>
      </c>
      <c r="E131" s="143" t="s">
        <v>749</v>
      </c>
      <c r="F131" s="143" t="s">
        <v>86</v>
      </c>
      <c r="G131" s="143" t="s">
        <v>749</v>
      </c>
      <c r="H131" s="15">
        <v>1712</v>
      </c>
      <c r="I131" s="235" t="s">
        <v>44</v>
      </c>
      <c r="J131" s="236" t="str">
        <f>IF(ISBLANK(INDEX('Policy Characteristics'!D:D,MATCH($C131,'Policy Characteristics'!$C:$C,0))),"",INDEX('Policy Characteristics'!D:D,MATCH($C131,'Policy Characteristics'!$C:$C,0)))</f>
        <v>Vehicle Subsidy</v>
      </c>
      <c r="K131" s="76" t="str">
        <f>IF(ISBLANK(INDEX('Policy Characteristics'!E:E,MATCH($C131,'Policy Characteristics'!$C:$C,0))),"",INDEX('Policy Characteristics'!E:E,MATCH($C131,'Policy Characteristics'!$C:$C,0)))</f>
        <v>trans frgt subsidy</v>
      </c>
      <c r="L131" s="239">
        <f>IF(ISBLANK(INDEX('Policy Characteristics'!F:F,MATCH($C131,'Policy Characteristics'!$C:$C,0))),"",INDEX('Policy Characteristics'!F:F,MATCH($C131,'Policy Characteristics'!$C:$C,0)))</f>
        <v>-45000</v>
      </c>
      <c r="M131" s="239">
        <f>IF(ISBLANK(INDEX('Policy Characteristics'!G:G,MATCH($C131,'Policy Characteristics'!$C:$C,0))),"",INDEX('Policy Characteristics'!G:G,MATCH($C131,'Policy Characteristics'!$C:$C,0)))</f>
        <v>50000</v>
      </c>
      <c r="N131" s="239">
        <f>IF(ISBLANK(INDEX('Policy Characteristics'!H:H,MATCH($C131,'Policy Characteristics'!$C:$C,0))),"",INDEX('Policy Characteristics'!H:H,MATCH($C131,'Policy Characteristics'!$C:$C,0)))</f>
        <v>100</v>
      </c>
      <c r="O131" s="76" t="str">
        <f>IF(ISBLANK(INDEX('Policy Characteristics'!I:I,MATCH($C131,'Policy Characteristics'!$C:$C,0))),"",INDEX('Policy Characteristics'!I:I,MATCH($C131,'Policy Characteristics'!$C:$C,0)))</f>
        <v>$ / vehicle</v>
      </c>
      <c r="P131" s="76" t="str">
        <f>IF(ISBLANK(INDEX('Policy Characteristics'!J:J,MATCH($C131,'Policy Characteristics'!$C:$C,0))),"",INDEX('Policy Characteristics'!J:J,MATCH($C131,'Policy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1" s="76" t="str">
        <f>IF(ISBLANK(INDEX('Policy Characteristics'!K:K,MATCH($C131,'Policy Characteristics'!$C:$C,0))),"",INDEX('Policy Characteristics'!K:K,MATCH($C131,'Policy Characteristics'!$C:$C,0)))</f>
        <v>transportation-sector-main.html#ev-subsidy</v>
      </c>
      <c r="R131" s="76" t="str">
        <f>IF(ISBLANK(INDEX('Policy Characteristics'!L:L,MATCH($C131,'Policy Characteristics'!$C:$C,0))),"",INDEX('Policy Characteristics'!L:L,MATCH($C131,'Policy Characteristics'!$C:$C,0)))</f>
        <v>ev-subsidy.html</v>
      </c>
    </row>
    <row r="132" spans="1:18" x14ac:dyDescent="0.25">
      <c r="A132" s="76" t="str">
        <f>IF(ISBLANK(INDEX('Policy Characteristics'!A:A,MATCH($C132,'Policy Characteristics'!$C:$C,0))),"",INDEX('Policy Characteristics'!A:A,MATCH($C132,'Policy Characteristics'!$C:$C,0)))</f>
        <v>Transportation</v>
      </c>
      <c r="B132" s="234" t="str">
        <f>IF(ISBLANK(INDEX('Policy Characteristics'!B:B,MATCH($C132,'Policy Characteristics'!$C:$C,0))),"",INDEX('Policy Characteristics'!B:B,MATCH($C132,'Policy Characteristics'!$C:$C,0)))</f>
        <v>Freight Vehicle Subsidy</v>
      </c>
      <c r="C132" s="76" t="str">
        <f t="shared" si="2"/>
        <v>Additional Freight Vehicle Subsidy</v>
      </c>
      <c r="D132" s="88" t="s">
        <v>40</v>
      </c>
      <c r="E132" s="143" t="s">
        <v>748</v>
      </c>
      <c r="F132" s="143" t="s">
        <v>86</v>
      </c>
      <c r="G132" s="143" t="s">
        <v>1627</v>
      </c>
      <c r="H132" s="15">
        <v>1713</v>
      </c>
      <c r="I132" s="235" t="s">
        <v>44</v>
      </c>
      <c r="J132" s="236" t="str">
        <f>IF(ISBLANK(INDEX('Policy Characteristics'!D:D,MATCH($C132,'Policy Characteristics'!$C:$C,0))),"",INDEX('Policy Characteristics'!D:D,MATCH($C132,'Policy Characteristics'!$C:$C,0)))</f>
        <v>Vehicle Subsidy</v>
      </c>
      <c r="K132" s="76" t="str">
        <f>IF(ISBLANK(INDEX('Policy Characteristics'!E:E,MATCH($C132,'Policy Characteristics'!$C:$C,0))),"",INDEX('Policy Characteristics'!E:E,MATCH($C132,'Policy Characteristics'!$C:$C,0)))</f>
        <v>trans frgt subsidy</v>
      </c>
      <c r="L132" s="239">
        <f>IF(ISBLANK(INDEX('Policy Characteristics'!F:F,MATCH($C132,'Policy Characteristics'!$C:$C,0))),"",INDEX('Policy Characteristics'!F:F,MATCH($C132,'Policy Characteristics'!$C:$C,0)))</f>
        <v>-45000</v>
      </c>
      <c r="M132" s="239">
        <f>IF(ISBLANK(INDEX('Policy Characteristics'!G:G,MATCH($C132,'Policy Characteristics'!$C:$C,0))),"",INDEX('Policy Characteristics'!G:G,MATCH($C132,'Policy Characteristics'!$C:$C,0)))</f>
        <v>50000</v>
      </c>
      <c r="N132" s="239">
        <f>IF(ISBLANK(INDEX('Policy Characteristics'!H:H,MATCH($C132,'Policy Characteristics'!$C:$C,0))),"",INDEX('Policy Characteristics'!H:H,MATCH($C132,'Policy Characteristics'!$C:$C,0)))</f>
        <v>100</v>
      </c>
      <c r="O132" s="76" t="str">
        <f>IF(ISBLANK(INDEX('Policy Characteristics'!I:I,MATCH($C132,'Policy Characteristics'!$C:$C,0))),"",INDEX('Policy Characteristics'!I:I,MATCH($C132,'Policy Characteristics'!$C:$C,0)))</f>
        <v>$ / vehicle</v>
      </c>
      <c r="P132" s="76" t="str">
        <f>IF(ISBLANK(INDEX('Policy Characteristics'!J:J,MATCH($C132,'Policy Characteristics'!$C:$C,0))),"",INDEX('Policy Characteristics'!J:J,MATCH($C132,'Policy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2" s="76" t="str">
        <f>IF(ISBLANK(INDEX('Policy Characteristics'!K:K,MATCH($C132,'Policy Characteristics'!$C:$C,0))),"",INDEX('Policy Characteristics'!K:K,MATCH($C132,'Policy Characteristics'!$C:$C,0)))</f>
        <v>transportation-sector-main.html#ev-subsidy</v>
      </c>
      <c r="R132" s="76" t="str">
        <f>IF(ISBLANK(INDEX('Policy Characteristics'!L:L,MATCH($C132,'Policy Characteristics'!$C:$C,0))),"",INDEX('Policy Characteristics'!L:L,MATCH($C132,'Policy Characteristics'!$C:$C,0)))</f>
        <v>ev-subsidy.html</v>
      </c>
    </row>
    <row r="133" spans="1:18" x14ac:dyDescent="0.25">
      <c r="A133" s="76" t="str">
        <f>IF(ISBLANK(INDEX('Policy Characteristics'!A:A,MATCH($C133,'Policy Characteristics'!$C:$C,0))),"",INDEX('Policy Characteristics'!A:A,MATCH($C133,'Policy Characteristics'!$C:$C,0)))</f>
        <v>Transportation</v>
      </c>
      <c r="B133" s="234" t="str">
        <f>IF(ISBLANK(INDEX('Policy Characteristics'!B:B,MATCH($C133,'Policy Characteristics'!$C:$C,0))),"",INDEX('Policy Characteristics'!B:B,MATCH($C133,'Policy Characteristics'!$C:$C,0)))</f>
        <v>Freight Vehicle Subsidy</v>
      </c>
      <c r="C133" s="76" t="str">
        <f t="shared" si="2"/>
        <v>Additional Freight Vehicle Subsidy</v>
      </c>
      <c r="D133" s="88" t="s">
        <v>41</v>
      </c>
      <c r="E133" s="88" t="s">
        <v>491</v>
      </c>
      <c r="F133" s="143" t="s">
        <v>1491</v>
      </c>
      <c r="G133" s="88" t="s">
        <v>1622</v>
      </c>
      <c r="H133" s="15">
        <v>1714</v>
      </c>
      <c r="I133" s="235" t="s">
        <v>44</v>
      </c>
      <c r="J133" s="236" t="str">
        <f>IF(ISBLANK(INDEX('Policy Characteristics'!D:D,MATCH($C133,'Policy Characteristics'!$C:$C,0))),"",INDEX('Policy Characteristics'!D:D,MATCH($C133,'Policy Characteristics'!$C:$C,0)))</f>
        <v>Vehicle Subsidy</v>
      </c>
      <c r="K133" s="76" t="str">
        <f>IF(ISBLANK(INDEX('Policy Characteristics'!E:E,MATCH($C133,'Policy Characteristics'!$C:$C,0))),"",INDEX('Policy Characteristics'!E:E,MATCH($C133,'Policy Characteristics'!$C:$C,0)))</f>
        <v>trans frgt subsidy</v>
      </c>
      <c r="L133" s="239">
        <f>IF(ISBLANK(INDEX('Policy Characteristics'!F:F,MATCH($C133,'Policy Characteristics'!$C:$C,0))),"",INDEX('Policy Characteristics'!F:F,MATCH($C133,'Policy Characteristics'!$C:$C,0)))</f>
        <v>-45000</v>
      </c>
      <c r="M133" s="239">
        <f>IF(ISBLANK(INDEX('Policy Characteristics'!G:G,MATCH($C133,'Policy Characteristics'!$C:$C,0))),"",INDEX('Policy Characteristics'!G:G,MATCH($C133,'Policy Characteristics'!$C:$C,0)))</f>
        <v>50000</v>
      </c>
      <c r="N133" s="239">
        <f>IF(ISBLANK(INDEX('Policy Characteristics'!H:H,MATCH($C133,'Policy Characteristics'!$C:$C,0))),"",INDEX('Policy Characteristics'!H:H,MATCH($C133,'Policy Characteristics'!$C:$C,0)))</f>
        <v>100</v>
      </c>
      <c r="O133" s="76" t="str">
        <f>IF(ISBLANK(INDEX('Policy Characteristics'!I:I,MATCH($C133,'Policy Characteristics'!$C:$C,0))),"",INDEX('Policy Characteristics'!I:I,MATCH($C133,'Policy Characteristics'!$C:$C,0)))</f>
        <v>$ / vehicle</v>
      </c>
      <c r="P133" s="76" t="str">
        <f>IF(ISBLANK(INDEX('Policy Characteristics'!J:J,MATCH($C133,'Policy Characteristics'!$C:$C,0))),"",INDEX('Policy Characteristics'!J:J,MATCH($C133,'Policy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3" s="76" t="str">
        <f>IF(ISBLANK(INDEX('Policy Characteristics'!K:K,MATCH($C133,'Policy Characteristics'!$C:$C,0))),"",INDEX('Policy Characteristics'!K:K,MATCH($C133,'Policy Characteristics'!$C:$C,0)))</f>
        <v>transportation-sector-main.html#ev-subsidy</v>
      </c>
      <c r="R133" s="76" t="str">
        <f>IF(ISBLANK(INDEX('Policy Characteristics'!L:L,MATCH($C133,'Policy Characteristics'!$C:$C,0))),"",INDEX('Policy Characteristics'!L:L,MATCH($C133,'Policy Characteristics'!$C:$C,0)))</f>
        <v>ev-subsidy.html</v>
      </c>
    </row>
    <row r="134" spans="1:18" x14ac:dyDescent="0.25">
      <c r="A134" s="76" t="str">
        <f>IF(ISBLANK(INDEX('Policy Characteristics'!A:A,MATCH($C134,'Policy Characteristics'!$C:$C,0))),"",INDEX('Policy Characteristics'!A:A,MATCH($C134,'Policy Characteristics'!$C:$C,0)))</f>
        <v>Transportation</v>
      </c>
      <c r="B134" s="234" t="str">
        <f>IF(ISBLANK(INDEX('Policy Characteristics'!B:B,MATCH($C134,'Policy Characteristics'!$C:$C,0))),"",INDEX('Policy Characteristics'!B:B,MATCH($C134,'Policy Characteristics'!$C:$C,0)))</f>
        <v>Freight Vehicle Subsidy</v>
      </c>
      <c r="C134" s="76" t="str">
        <f t="shared" si="2"/>
        <v>Additional Freight Vehicle Subsidy</v>
      </c>
      <c r="D134" s="88" t="s">
        <v>41</v>
      </c>
      <c r="E134" s="143" t="s">
        <v>492</v>
      </c>
      <c r="F134" s="143" t="s">
        <v>1491</v>
      </c>
      <c r="G134" s="143" t="s">
        <v>1623</v>
      </c>
      <c r="H134" s="15">
        <v>1715</v>
      </c>
      <c r="I134" s="235" t="s">
        <v>44</v>
      </c>
      <c r="J134" s="236" t="str">
        <f>IF(ISBLANK(INDEX('Policy Characteristics'!D:D,MATCH($C134,'Policy Characteristics'!$C:$C,0))),"",INDEX('Policy Characteristics'!D:D,MATCH($C134,'Policy Characteristics'!$C:$C,0)))</f>
        <v>Vehicle Subsidy</v>
      </c>
      <c r="K134" s="76" t="str">
        <f>IF(ISBLANK(INDEX('Policy Characteristics'!E:E,MATCH($C134,'Policy Characteristics'!$C:$C,0))),"",INDEX('Policy Characteristics'!E:E,MATCH($C134,'Policy Characteristics'!$C:$C,0)))</f>
        <v>trans frgt subsidy</v>
      </c>
      <c r="L134" s="239">
        <f>IF(ISBLANK(INDEX('Policy Characteristics'!F:F,MATCH($C134,'Policy Characteristics'!$C:$C,0))),"",INDEX('Policy Characteristics'!F:F,MATCH($C134,'Policy Characteristics'!$C:$C,0)))</f>
        <v>-45000</v>
      </c>
      <c r="M134" s="239">
        <f>IF(ISBLANK(INDEX('Policy Characteristics'!G:G,MATCH($C134,'Policy Characteristics'!$C:$C,0))),"",INDEX('Policy Characteristics'!G:G,MATCH($C134,'Policy Characteristics'!$C:$C,0)))</f>
        <v>50000</v>
      </c>
      <c r="N134" s="239">
        <f>IF(ISBLANK(INDEX('Policy Characteristics'!H:H,MATCH($C134,'Policy Characteristics'!$C:$C,0))),"",INDEX('Policy Characteristics'!H:H,MATCH($C134,'Policy Characteristics'!$C:$C,0)))</f>
        <v>100</v>
      </c>
      <c r="O134" s="76" t="str">
        <f>IF(ISBLANK(INDEX('Policy Characteristics'!I:I,MATCH($C134,'Policy Characteristics'!$C:$C,0))),"",INDEX('Policy Characteristics'!I:I,MATCH($C134,'Policy Characteristics'!$C:$C,0)))</f>
        <v>$ / vehicle</v>
      </c>
      <c r="P134" s="76" t="str">
        <f>IF(ISBLANK(INDEX('Policy Characteristics'!J:J,MATCH($C134,'Policy Characteristics'!$C:$C,0))),"",INDEX('Policy Characteristics'!J:J,MATCH($C134,'Policy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4" s="76" t="str">
        <f>IF(ISBLANK(INDEX('Policy Characteristics'!K:K,MATCH($C134,'Policy Characteristics'!$C:$C,0))),"",INDEX('Policy Characteristics'!K:K,MATCH($C134,'Policy Characteristics'!$C:$C,0)))</f>
        <v>transportation-sector-main.html#ev-subsidy</v>
      </c>
      <c r="R134" s="76" t="str">
        <f>IF(ISBLANK(INDEX('Policy Characteristics'!L:L,MATCH($C134,'Policy Characteristics'!$C:$C,0))),"",INDEX('Policy Characteristics'!L:L,MATCH($C134,'Policy Characteristics'!$C:$C,0)))</f>
        <v>ev-subsidy.html</v>
      </c>
    </row>
    <row r="135" spans="1:18" x14ac:dyDescent="0.25">
      <c r="A135" s="76" t="str">
        <f>IF(ISBLANK(INDEX('Policy Characteristics'!A:A,MATCH($C135,'Policy Characteristics'!$C:$C,0))),"",INDEX('Policy Characteristics'!A:A,MATCH($C135,'Policy Characteristics'!$C:$C,0)))</f>
        <v>Transportation</v>
      </c>
      <c r="B135" s="234" t="str">
        <f>IF(ISBLANK(INDEX('Policy Characteristics'!B:B,MATCH($C135,'Policy Characteristics'!$C:$C,0))),"",INDEX('Policy Characteristics'!B:B,MATCH($C135,'Policy Characteristics'!$C:$C,0)))</f>
        <v>Freight Vehicle Subsidy</v>
      </c>
      <c r="C135" s="76" t="str">
        <f t="shared" si="2"/>
        <v>Additional Freight Vehicle Subsidy</v>
      </c>
      <c r="D135" s="88" t="s">
        <v>41</v>
      </c>
      <c r="E135" s="143" t="s">
        <v>493</v>
      </c>
      <c r="F135" s="143" t="s">
        <v>1491</v>
      </c>
      <c r="G135" s="143" t="s">
        <v>1624</v>
      </c>
      <c r="H135" s="15">
        <v>1716</v>
      </c>
      <c r="I135" s="235" t="s">
        <v>44</v>
      </c>
      <c r="J135" s="236" t="str">
        <f>IF(ISBLANK(INDEX('Policy Characteristics'!D:D,MATCH($C135,'Policy Characteristics'!$C:$C,0))),"",INDEX('Policy Characteristics'!D:D,MATCH($C135,'Policy Characteristics'!$C:$C,0)))</f>
        <v>Vehicle Subsidy</v>
      </c>
      <c r="K135" s="76" t="str">
        <f>IF(ISBLANK(INDEX('Policy Characteristics'!E:E,MATCH($C135,'Policy Characteristics'!$C:$C,0))),"",INDEX('Policy Characteristics'!E:E,MATCH($C135,'Policy Characteristics'!$C:$C,0)))</f>
        <v>trans frgt subsidy</v>
      </c>
      <c r="L135" s="239">
        <f>IF(ISBLANK(INDEX('Policy Characteristics'!F:F,MATCH($C135,'Policy Characteristics'!$C:$C,0))),"",INDEX('Policy Characteristics'!F:F,MATCH($C135,'Policy Characteristics'!$C:$C,0)))</f>
        <v>-45000</v>
      </c>
      <c r="M135" s="239">
        <f>IF(ISBLANK(INDEX('Policy Characteristics'!G:G,MATCH($C135,'Policy Characteristics'!$C:$C,0))),"",INDEX('Policy Characteristics'!G:G,MATCH($C135,'Policy Characteristics'!$C:$C,0)))</f>
        <v>50000</v>
      </c>
      <c r="N135" s="239">
        <f>IF(ISBLANK(INDEX('Policy Characteristics'!H:H,MATCH($C135,'Policy Characteristics'!$C:$C,0))),"",INDEX('Policy Characteristics'!H:H,MATCH($C135,'Policy Characteristics'!$C:$C,0)))</f>
        <v>100</v>
      </c>
      <c r="O135" s="76" t="str">
        <f>IF(ISBLANK(INDEX('Policy Characteristics'!I:I,MATCH($C135,'Policy Characteristics'!$C:$C,0))),"",INDEX('Policy Characteristics'!I:I,MATCH($C135,'Policy Characteristics'!$C:$C,0)))</f>
        <v>$ / vehicle</v>
      </c>
      <c r="P135" s="76" t="str">
        <f>IF(ISBLANK(INDEX('Policy Characteristics'!J:J,MATCH($C135,'Policy Characteristics'!$C:$C,0))),"",INDEX('Policy Characteristics'!J:J,MATCH($C135,'Policy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5" s="76" t="str">
        <f>IF(ISBLANK(INDEX('Policy Characteristics'!K:K,MATCH($C135,'Policy Characteristics'!$C:$C,0))),"",INDEX('Policy Characteristics'!K:K,MATCH($C135,'Policy Characteristics'!$C:$C,0)))</f>
        <v>transportation-sector-main.html#ev-subsidy</v>
      </c>
      <c r="R135" s="76" t="str">
        <f>IF(ISBLANK(INDEX('Policy Characteristics'!L:L,MATCH($C135,'Policy Characteristics'!$C:$C,0))),"",INDEX('Policy Characteristics'!L:L,MATCH($C135,'Policy Characteristics'!$C:$C,0)))</f>
        <v>ev-subsidy.html</v>
      </c>
    </row>
    <row r="136" spans="1:18" x14ac:dyDescent="0.25">
      <c r="A136" s="76" t="str">
        <f>IF(ISBLANK(INDEX('Policy Characteristics'!A:A,MATCH($C136,'Policy Characteristics'!$C:$C,0))),"",INDEX('Policy Characteristics'!A:A,MATCH($C136,'Policy Characteristics'!$C:$C,0)))</f>
        <v>Transportation</v>
      </c>
      <c r="B136" s="234" t="str">
        <f>IF(ISBLANK(INDEX('Policy Characteristics'!B:B,MATCH($C136,'Policy Characteristics'!$C:$C,0))),"",INDEX('Policy Characteristics'!B:B,MATCH($C136,'Policy Characteristics'!$C:$C,0)))</f>
        <v>Freight Vehicle Subsidy</v>
      </c>
      <c r="C136" s="76" t="str">
        <f t="shared" si="2"/>
        <v>Additional Freight Vehicle Subsidy</v>
      </c>
      <c r="D136" s="88" t="s">
        <v>41</v>
      </c>
      <c r="E136" s="143" t="s">
        <v>494</v>
      </c>
      <c r="F136" s="143" t="s">
        <v>1491</v>
      </c>
      <c r="G136" s="143" t="s">
        <v>1625</v>
      </c>
      <c r="H136" s="15">
        <v>1717</v>
      </c>
      <c r="I136" s="235" t="s">
        <v>44</v>
      </c>
      <c r="J136" s="236" t="str">
        <f>IF(ISBLANK(INDEX('Policy Characteristics'!D:D,MATCH($C136,'Policy Characteristics'!$C:$C,0))),"",INDEX('Policy Characteristics'!D:D,MATCH($C136,'Policy Characteristics'!$C:$C,0)))</f>
        <v>Vehicle Subsidy</v>
      </c>
      <c r="K136" s="76" t="str">
        <f>IF(ISBLANK(INDEX('Policy Characteristics'!E:E,MATCH($C136,'Policy Characteristics'!$C:$C,0))),"",INDEX('Policy Characteristics'!E:E,MATCH($C136,'Policy Characteristics'!$C:$C,0)))</f>
        <v>trans frgt subsidy</v>
      </c>
      <c r="L136" s="239">
        <f>IF(ISBLANK(INDEX('Policy Characteristics'!F:F,MATCH($C136,'Policy Characteristics'!$C:$C,0))),"",INDEX('Policy Characteristics'!F:F,MATCH($C136,'Policy Characteristics'!$C:$C,0)))</f>
        <v>-45000</v>
      </c>
      <c r="M136" s="239">
        <f>IF(ISBLANK(INDEX('Policy Characteristics'!G:G,MATCH($C136,'Policy Characteristics'!$C:$C,0))),"",INDEX('Policy Characteristics'!G:G,MATCH($C136,'Policy Characteristics'!$C:$C,0)))</f>
        <v>50000</v>
      </c>
      <c r="N136" s="239">
        <f>IF(ISBLANK(INDEX('Policy Characteristics'!H:H,MATCH($C136,'Policy Characteristics'!$C:$C,0))),"",INDEX('Policy Characteristics'!H:H,MATCH($C136,'Policy Characteristics'!$C:$C,0)))</f>
        <v>100</v>
      </c>
      <c r="O136" s="76" t="str">
        <f>IF(ISBLANK(INDEX('Policy Characteristics'!I:I,MATCH($C136,'Policy Characteristics'!$C:$C,0))),"",INDEX('Policy Characteristics'!I:I,MATCH($C136,'Policy Characteristics'!$C:$C,0)))</f>
        <v>$ / vehicle</v>
      </c>
      <c r="P136" s="76" t="str">
        <f>IF(ISBLANK(INDEX('Policy Characteristics'!J:J,MATCH($C136,'Policy Characteristics'!$C:$C,0))),"",INDEX('Policy Characteristics'!J:J,MATCH($C136,'Policy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6" s="76" t="str">
        <f>IF(ISBLANK(INDEX('Policy Characteristics'!K:K,MATCH($C136,'Policy Characteristics'!$C:$C,0))),"",INDEX('Policy Characteristics'!K:K,MATCH($C136,'Policy Characteristics'!$C:$C,0)))</f>
        <v>transportation-sector-main.html#ev-subsidy</v>
      </c>
      <c r="R136" s="76" t="str">
        <f>IF(ISBLANK(INDEX('Policy Characteristics'!L:L,MATCH($C136,'Policy Characteristics'!$C:$C,0))),"",INDEX('Policy Characteristics'!L:L,MATCH($C136,'Policy Characteristics'!$C:$C,0)))</f>
        <v>ev-subsidy.html</v>
      </c>
    </row>
    <row r="137" spans="1:18" x14ac:dyDescent="0.25">
      <c r="A137" s="76" t="str">
        <f>IF(ISBLANK(INDEX('Policy Characteristics'!A:A,MATCH($C137,'Policy Characteristics'!$C:$C,0))),"",INDEX('Policy Characteristics'!A:A,MATCH($C137,'Policy Characteristics'!$C:$C,0)))</f>
        <v>Transportation</v>
      </c>
      <c r="B137" s="234" t="str">
        <f>IF(ISBLANK(INDEX('Policy Characteristics'!B:B,MATCH($C137,'Policy Characteristics'!$C:$C,0))),"",INDEX('Policy Characteristics'!B:B,MATCH($C137,'Policy Characteristics'!$C:$C,0)))</f>
        <v>Freight Vehicle Subsidy</v>
      </c>
      <c r="C137" s="76" t="str">
        <f t="shared" si="2"/>
        <v>Additional Freight Vehicle Subsidy</v>
      </c>
      <c r="D137" s="88" t="s">
        <v>41</v>
      </c>
      <c r="E137" s="143" t="s">
        <v>495</v>
      </c>
      <c r="F137" s="143" t="s">
        <v>1491</v>
      </c>
      <c r="G137" s="143" t="s">
        <v>1626</v>
      </c>
      <c r="H137" s="15">
        <v>1718</v>
      </c>
      <c r="I137" s="235" t="s">
        <v>44</v>
      </c>
      <c r="J137" s="236" t="str">
        <f>IF(ISBLANK(INDEX('Policy Characteristics'!D:D,MATCH($C137,'Policy Characteristics'!$C:$C,0))),"",INDEX('Policy Characteristics'!D:D,MATCH($C137,'Policy Characteristics'!$C:$C,0)))</f>
        <v>Vehicle Subsidy</v>
      </c>
      <c r="K137" s="76" t="str">
        <f>IF(ISBLANK(INDEX('Policy Characteristics'!E:E,MATCH($C137,'Policy Characteristics'!$C:$C,0))),"",INDEX('Policy Characteristics'!E:E,MATCH($C137,'Policy Characteristics'!$C:$C,0)))</f>
        <v>trans frgt subsidy</v>
      </c>
      <c r="L137" s="239">
        <f>IF(ISBLANK(INDEX('Policy Characteristics'!F:F,MATCH($C137,'Policy Characteristics'!$C:$C,0))),"",INDEX('Policy Characteristics'!F:F,MATCH($C137,'Policy Characteristics'!$C:$C,0)))</f>
        <v>-45000</v>
      </c>
      <c r="M137" s="239">
        <f>IF(ISBLANK(INDEX('Policy Characteristics'!G:G,MATCH($C137,'Policy Characteristics'!$C:$C,0))),"",INDEX('Policy Characteristics'!G:G,MATCH($C137,'Policy Characteristics'!$C:$C,0)))</f>
        <v>50000</v>
      </c>
      <c r="N137" s="239">
        <f>IF(ISBLANK(INDEX('Policy Characteristics'!H:H,MATCH($C137,'Policy Characteristics'!$C:$C,0))),"",INDEX('Policy Characteristics'!H:H,MATCH($C137,'Policy Characteristics'!$C:$C,0)))</f>
        <v>100</v>
      </c>
      <c r="O137" s="76" t="str">
        <f>IF(ISBLANK(INDEX('Policy Characteristics'!I:I,MATCH($C137,'Policy Characteristics'!$C:$C,0))),"",INDEX('Policy Characteristics'!I:I,MATCH($C137,'Policy Characteristics'!$C:$C,0)))</f>
        <v>$ / vehicle</v>
      </c>
      <c r="P137" s="76" t="str">
        <f>IF(ISBLANK(INDEX('Policy Characteristics'!J:J,MATCH($C137,'Policy Characteristics'!$C:$C,0))),"",INDEX('Policy Characteristics'!J:J,MATCH($C137,'Policy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7" s="76" t="str">
        <f>IF(ISBLANK(INDEX('Policy Characteristics'!K:K,MATCH($C137,'Policy Characteristics'!$C:$C,0))),"",INDEX('Policy Characteristics'!K:K,MATCH($C137,'Policy Characteristics'!$C:$C,0)))</f>
        <v>transportation-sector-main.html#ev-subsidy</v>
      </c>
      <c r="R137" s="76" t="str">
        <f>IF(ISBLANK(INDEX('Policy Characteristics'!L:L,MATCH($C137,'Policy Characteristics'!$C:$C,0))),"",INDEX('Policy Characteristics'!L:L,MATCH($C137,'Policy Characteristics'!$C:$C,0)))</f>
        <v>ev-subsidy.html</v>
      </c>
    </row>
    <row r="138" spans="1:18" x14ac:dyDescent="0.25">
      <c r="A138" s="76" t="str">
        <f>IF(ISBLANK(INDEX('Policy Characteristics'!A:A,MATCH($C138,'Policy Characteristics'!$C:$C,0))),"",INDEX('Policy Characteristics'!A:A,MATCH($C138,'Policy Characteristics'!$C:$C,0)))</f>
        <v>Transportation</v>
      </c>
      <c r="B138" s="234" t="str">
        <f>IF(ISBLANK(INDEX('Policy Characteristics'!B:B,MATCH($C138,'Policy Characteristics'!$C:$C,0))),"",INDEX('Policy Characteristics'!B:B,MATCH($C138,'Policy Characteristics'!$C:$C,0)))</f>
        <v>Freight Vehicle Subsidy</v>
      </c>
      <c r="C138" s="76" t="str">
        <f t="shared" si="2"/>
        <v>Additional Freight Vehicle Subsidy</v>
      </c>
      <c r="D138" s="88" t="s">
        <v>41</v>
      </c>
      <c r="E138" s="143" t="s">
        <v>749</v>
      </c>
      <c r="F138" s="143" t="s">
        <v>1491</v>
      </c>
      <c r="G138" s="143" t="s">
        <v>749</v>
      </c>
      <c r="H138" s="15">
        <v>1719</v>
      </c>
      <c r="I138" s="235" t="s">
        <v>44</v>
      </c>
      <c r="J138" s="236" t="str">
        <f>IF(ISBLANK(INDEX('Policy Characteristics'!D:D,MATCH($C138,'Policy Characteristics'!$C:$C,0))),"",INDEX('Policy Characteristics'!D:D,MATCH($C138,'Policy Characteristics'!$C:$C,0)))</f>
        <v>Vehicle Subsidy</v>
      </c>
      <c r="K138" s="76" t="str">
        <f>IF(ISBLANK(INDEX('Policy Characteristics'!E:E,MATCH($C138,'Policy Characteristics'!$C:$C,0))),"",INDEX('Policy Characteristics'!E:E,MATCH($C138,'Policy Characteristics'!$C:$C,0)))</f>
        <v>trans frgt subsidy</v>
      </c>
      <c r="L138" s="239">
        <f>IF(ISBLANK(INDEX('Policy Characteristics'!F:F,MATCH($C138,'Policy Characteristics'!$C:$C,0))),"",INDEX('Policy Characteristics'!F:F,MATCH($C138,'Policy Characteristics'!$C:$C,0)))</f>
        <v>-45000</v>
      </c>
      <c r="M138" s="239">
        <f>IF(ISBLANK(INDEX('Policy Characteristics'!G:G,MATCH($C138,'Policy Characteristics'!$C:$C,0))),"",INDEX('Policy Characteristics'!G:G,MATCH($C138,'Policy Characteristics'!$C:$C,0)))</f>
        <v>50000</v>
      </c>
      <c r="N138" s="239">
        <f>IF(ISBLANK(INDEX('Policy Characteristics'!H:H,MATCH($C138,'Policy Characteristics'!$C:$C,0))),"",INDEX('Policy Characteristics'!H:H,MATCH($C138,'Policy Characteristics'!$C:$C,0)))</f>
        <v>100</v>
      </c>
      <c r="O138" s="76" t="str">
        <f>IF(ISBLANK(INDEX('Policy Characteristics'!I:I,MATCH($C138,'Policy Characteristics'!$C:$C,0))),"",INDEX('Policy Characteristics'!I:I,MATCH($C138,'Policy Characteristics'!$C:$C,0)))</f>
        <v>$ / vehicle</v>
      </c>
      <c r="P138" s="76" t="str">
        <f>IF(ISBLANK(INDEX('Policy Characteristics'!J:J,MATCH($C138,'Policy Characteristics'!$C:$C,0))),"",INDEX('Policy Characteristics'!J:J,MATCH($C138,'Policy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8" s="76" t="str">
        <f>IF(ISBLANK(INDEX('Policy Characteristics'!K:K,MATCH($C138,'Policy Characteristics'!$C:$C,0))),"",INDEX('Policy Characteristics'!K:K,MATCH($C138,'Policy Characteristics'!$C:$C,0)))</f>
        <v>transportation-sector-main.html#ev-subsidy</v>
      </c>
      <c r="R138" s="76" t="str">
        <f>IF(ISBLANK(INDEX('Policy Characteristics'!L:L,MATCH($C138,'Policy Characteristics'!$C:$C,0))),"",INDEX('Policy Characteristics'!L:L,MATCH($C138,'Policy Characteristics'!$C:$C,0)))</f>
        <v>ev-subsidy.html</v>
      </c>
    </row>
    <row r="139" spans="1:18" x14ac:dyDescent="0.25">
      <c r="A139" s="76" t="str">
        <f>IF(ISBLANK(INDEX('Policy Characteristics'!A:A,MATCH($C139,'Policy Characteristics'!$C:$C,0))),"",INDEX('Policy Characteristics'!A:A,MATCH($C139,'Policy Characteristics'!$C:$C,0)))</f>
        <v>Transportation</v>
      </c>
      <c r="B139" s="234" t="str">
        <f>IF(ISBLANK(INDEX('Policy Characteristics'!B:B,MATCH($C139,'Policy Characteristics'!$C:$C,0))),"",INDEX('Policy Characteristics'!B:B,MATCH($C139,'Policy Characteristics'!$C:$C,0)))</f>
        <v>Freight Vehicle Subsidy</v>
      </c>
      <c r="C139" s="76" t="str">
        <f t="shared" si="2"/>
        <v>Additional Freight Vehicle Subsidy</v>
      </c>
      <c r="D139" s="88" t="s">
        <v>41</v>
      </c>
      <c r="E139" s="143" t="s">
        <v>748</v>
      </c>
      <c r="F139" s="143" t="s">
        <v>1491</v>
      </c>
      <c r="G139" s="143" t="s">
        <v>1627</v>
      </c>
      <c r="H139" s="15">
        <v>1720</v>
      </c>
      <c r="I139" s="235" t="s">
        <v>44</v>
      </c>
      <c r="J139" s="236" t="str">
        <f>IF(ISBLANK(INDEX('Policy Characteristics'!D:D,MATCH($C139,'Policy Characteristics'!$C:$C,0))),"",INDEX('Policy Characteristics'!D:D,MATCH($C139,'Policy Characteristics'!$C:$C,0)))</f>
        <v>Vehicle Subsidy</v>
      </c>
      <c r="K139" s="76" t="str">
        <f>IF(ISBLANK(INDEX('Policy Characteristics'!E:E,MATCH($C139,'Policy Characteristics'!$C:$C,0))),"",INDEX('Policy Characteristics'!E:E,MATCH($C139,'Policy Characteristics'!$C:$C,0)))</f>
        <v>trans frgt subsidy</v>
      </c>
      <c r="L139" s="239">
        <f>IF(ISBLANK(INDEX('Policy Characteristics'!F:F,MATCH($C139,'Policy Characteristics'!$C:$C,0))),"",INDEX('Policy Characteristics'!F:F,MATCH($C139,'Policy Characteristics'!$C:$C,0)))</f>
        <v>-45000</v>
      </c>
      <c r="M139" s="239">
        <f>IF(ISBLANK(INDEX('Policy Characteristics'!G:G,MATCH($C139,'Policy Characteristics'!$C:$C,0))),"",INDEX('Policy Characteristics'!G:G,MATCH($C139,'Policy Characteristics'!$C:$C,0)))</f>
        <v>50000</v>
      </c>
      <c r="N139" s="239">
        <f>IF(ISBLANK(INDEX('Policy Characteristics'!H:H,MATCH($C139,'Policy Characteristics'!$C:$C,0))),"",INDEX('Policy Characteristics'!H:H,MATCH($C139,'Policy Characteristics'!$C:$C,0)))</f>
        <v>100</v>
      </c>
      <c r="O139" s="76" t="str">
        <f>IF(ISBLANK(INDEX('Policy Characteristics'!I:I,MATCH($C139,'Policy Characteristics'!$C:$C,0))),"",INDEX('Policy Characteristics'!I:I,MATCH($C139,'Policy Characteristics'!$C:$C,0)))</f>
        <v>$ / vehicle</v>
      </c>
      <c r="P139" s="76" t="str">
        <f>IF(ISBLANK(INDEX('Policy Characteristics'!J:J,MATCH($C139,'Policy Characteristics'!$C:$C,0))),"",INDEX('Policy Characteristics'!J:J,MATCH($C139,'Policy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9" s="76" t="str">
        <f>IF(ISBLANK(INDEX('Policy Characteristics'!K:K,MATCH($C139,'Policy Characteristics'!$C:$C,0))),"",INDEX('Policy Characteristics'!K:K,MATCH($C139,'Policy Characteristics'!$C:$C,0)))</f>
        <v>transportation-sector-main.html#ev-subsidy</v>
      </c>
      <c r="R139" s="76" t="str">
        <f>IF(ISBLANK(INDEX('Policy Characteristics'!L:L,MATCH($C139,'Policy Characteristics'!$C:$C,0))),"",INDEX('Policy Characteristics'!L:L,MATCH($C139,'Policy Characteristics'!$C:$C,0)))</f>
        <v>ev-subsidy.html</v>
      </c>
    </row>
    <row r="140" spans="1:18" x14ac:dyDescent="0.25">
      <c r="A140" s="76" t="str">
        <f>IF(ISBLANK(INDEX('Policy Characteristics'!A:A,MATCH($C140,'Policy Characteristics'!$C:$C,0))),"",INDEX('Policy Characteristics'!A:A,MATCH($C140,'Policy Characteristics'!$C:$C,0)))</f>
        <v>Transportation</v>
      </c>
      <c r="B140" s="234" t="str">
        <f>IF(ISBLANK(INDEX('Policy Characteristics'!B:B,MATCH($C140,'Policy Characteristics'!$C:$C,0))),"",INDEX('Policy Characteristics'!B:B,MATCH($C140,'Policy Characteristics'!$C:$C,0)))</f>
        <v>Freight Vehicle Subsidy</v>
      </c>
      <c r="C140" s="76" t="str">
        <f t="shared" si="2"/>
        <v>Additional Freight Vehicle Subsidy</v>
      </c>
      <c r="D140" s="88" t="s">
        <v>112</v>
      </c>
      <c r="E140" s="88" t="s">
        <v>491</v>
      </c>
      <c r="F140" s="143" t="s">
        <v>142</v>
      </c>
      <c r="G140" s="88" t="s">
        <v>1622</v>
      </c>
      <c r="H140" s="15">
        <v>1721</v>
      </c>
      <c r="I140" s="235" t="s">
        <v>44</v>
      </c>
      <c r="J140" s="236" t="str">
        <f>IF(ISBLANK(INDEX('Policy Characteristics'!D:D,MATCH($C140,'Policy Characteristics'!$C:$C,0))),"",INDEX('Policy Characteristics'!D:D,MATCH($C140,'Policy Characteristics'!$C:$C,0)))</f>
        <v>Vehicle Subsidy</v>
      </c>
      <c r="K140" s="76" t="str">
        <f>IF(ISBLANK(INDEX('Policy Characteristics'!E:E,MATCH($C140,'Policy Characteristics'!$C:$C,0))),"",INDEX('Policy Characteristics'!E:E,MATCH($C140,'Policy Characteristics'!$C:$C,0)))</f>
        <v>trans frgt subsidy</v>
      </c>
      <c r="L140" s="239">
        <f>IF(ISBLANK(INDEX('Policy Characteristics'!F:F,MATCH($C140,'Policy Characteristics'!$C:$C,0))),"",INDEX('Policy Characteristics'!F:F,MATCH($C140,'Policy Characteristics'!$C:$C,0)))</f>
        <v>-45000</v>
      </c>
      <c r="M140" s="239">
        <f>IF(ISBLANK(INDEX('Policy Characteristics'!G:G,MATCH($C140,'Policy Characteristics'!$C:$C,0))),"",INDEX('Policy Characteristics'!G:G,MATCH($C140,'Policy Characteristics'!$C:$C,0)))</f>
        <v>50000</v>
      </c>
      <c r="N140" s="239">
        <f>IF(ISBLANK(INDEX('Policy Characteristics'!H:H,MATCH($C140,'Policy Characteristics'!$C:$C,0))),"",INDEX('Policy Characteristics'!H:H,MATCH($C140,'Policy Characteristics'!$C:$C,0)))</f>
        <v>100</v>
      </c>
      <c r="O140" s="76" t="str">
        <f>IF(ISBLANK(INDEX('Policy Characteristics'!I:I,MATCH($C140,'Policy Characteristics'!$C:$C,0))),"",INDEX('Policy Characteristics'!I:I,MATCH($C140,'Policy Characteristics'!$C:$C,0)))</f>
        <v>$ / vehicle</v>
      </c>
      <c r="P140" s="76" t="str">
        <f>IF(ISBLANK(INDEX('Policy Characteristics'!J:J,MATCH($C140,'Policy Characteristics'!$C:$C,0))),"",INDEX('Policy Characteristics'!J:J,MATCH($C140,'Policy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0" s="76" t="str">
        <f>IF(ISBLANK(INDEX('Policy Characteristics'!K:K,MATCH($C140,'Policy Characteristics'!$C:$C,0))),"",INDEX('Policy Characteristics'!K:K,MATCH($C140,'Policy Characteristics'!$C:$C,0)))</f>
        <v>transportation-sector-main.html#ev-subsidy</v>
      </c>
      <c r="R140" s="76" t="str">
        <f>IF(ISBLANK(INDEX('Policy Characteristics'!L:L,MATCH($C140,'Policy Characteristics'!$C:$C,0))),"",INDEX('Policy Characteristics'!L:L,MATCH($C140,'Policy Characteristics'!$C:$C,0)))</f>
        <v>ev-subsidy.html</v>
      </c>
    </row>
    <row r="141" spans="1:18" x14ac:dyDescent="0.25">
      <c r="A141" s="76" t="str">
        <f>IF(ISBLANK(INDEX('Policy Characteristics'!A:A,MATCH($C141,'Policy Characteristics'!$C:$C,0))),"",INDEX('Policy Characteristics'!A:A,MATCH($C141,'Policy Characteristics'!$C:$C,0)))</f>
        <v>Transportation</v>
      </c>
      <c r="B141" s="234" t="str">
        <f>IF(ISBLANK(INDEX('Policy Characteristics'!B:B,MATCH($C141,'Policy Characteristics'!$C:$C,0))),"",INDEX('Policy Characteristics'!B:B,MATCH($C141,'Policy Characteristics'!$C:$C,0)))</f>
        <v>Freight Vehicle Subsidy</v>
      </c>
      <c r="C141" s="76" t="str">
        <f t="shared" si="2"/>
        <v>Additional Freight Vehicle Subsidy</v>
      </c>
      <c r="D141" s="88" t="s">
        <v>112</v>
      </c>
      <c r="E141" s="143" t="s">
        <v>492</v>
      </c>
      <c r="F141" s="143" t="s">
        <v>142</v>
      </c>
      <c r="G141" s="143" t="s">
        <v>1623</v>
      </c>
      <c r="H141" s="15">
        <v>1722</v>
      </c>
      <c r="I141" s="235" t="s">
        <v>44</v>
      </c>
      <c r="J141" s="236" t="str">
        <f>IF(ISBLANK(INDEX('Policy Characteristics'!D:D,MATCH($C141,'Policy Characteristics'!$C:$C,0))),"",INDEX('Policy Characteristics'!D:D,MATCH($C141,'Policy Characteristics'!$C:$C,0)))</f>
        <v>Vehicle Subsidy</v>
      </c>
      <c r="K141" s="76" t="str">
        <f>IF(ISBLANK(INDEX('Policy Characteristics'!E:E,MATCH($C141,'Policy Characteristics'!$C:$C,0))),"",INDEX('Policy Characteristics'!E:E,MATCH($C141,'Policy Characteristics'!$C:$C,0)))</f>
        <v>trans frgt subsidy</v>
      </c>
      <c r="L141" s="239">
        <f>IF(ISBLANK(INDEX('Policy Characteristics'!F:F,MATCH($C141,'Policy Characteristics'!$C:$C,0))),"",INDEX('Policy Characteristics'!F:F,MATCH($C141,'Policy Characteristics'!$C:$C,0)))</f>
        <v>-45000</v>
      </c>
      <c r="M141" s="239">
        <f>IF(ISBLANK(INDEX('Policy Characteristics'!G:G,MATCH($C141,'Policy Characteristics'!$C:$C,0))),"",INDEX('Policy Characteristics'!G:G,MATCH($C141,'Policy Characteristics'!$C:$C,0)))</f>
        <v>50000</v>
      </c>
      <c r="N141" s="239">
        <f>IF(ISBLANK(INDEX('Policy Characteristics'!H:H,MATCH($C141,'Policy Characteristics'!$C:$C,0))),"",INDEX('Policy Characteristics'!H:H,MATCH($C141,'Policy Characteristics'!$C:$C,0)))</f>
        <v>100</v>
      </c>
      <c r="O141" s="76" t="str">
        <f>IF(ISBLANK(INDEX('Policy Characteristics'!I:I,MATCH($C141,'Policy Characteristics'!$C:$C,0))),"",INDEX('Policy Characteristics'!I:I,MATCH($C141,'Policy Characteristics'!$C:$C,0)))</f>
        <v>$ / vehicle</v>
      </c>
      <c r="P141" s="76" t="str">
        <f>IF(ISBLANK(INDEX('Policy Characteristics'!J:J,MATCH($C141,'Policy Characteristics'!$C:$C,0))),"",INDEX('Policy Characteristics'!J:J,MATCH($C141,'Policy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1" s="76" t="str">
        <f>IF(ISBLANK(INDEX('Policy Characteristics'!K:K,MATCH($C141,'Policy Characteristics'!$C:$C,0))),"",INDEX('Policy Characteristics'!K:K,MATCH($C141,'Policy Characteristics'!$C:$C,0)))</f>
        <v>transportation-sector-main.html#ev-subsidy</v>
      </c>
      <c r="R141" s="76" t="str">
        <f>IF(ISBLANK(INDEX('Policy Characteristics'!L:L,MATCH($C141,'Policy Characteristics'!$C:$C,0))),"",INDEX('Policy Characteristics'!L:L,MATCH($C141,'Policy Characteristics'!$C:$C,0)))</f>
        <v>ev-subsidy.html</v>
      </c>
    </row>
    <row r="142" spans="1:18" x14ac:dyDescent="0.25">
      <c r="A142" s="76" t="str">
        <f>IF(ISBLANK(INDEX('Policy Characteristics'!A:A,MATCH($C142,'Policy Characteristics'!$C:$C,0))),"",INDEX('Policy Characteristics'!A:A,MATCH($C142,'Policy Characteristics'!$C:$C,0)))</f>
        <v>Transportation</v>
      </c>
      <c r="B142" s="234" t="str">
        <f>IF(ISBLANK(INDEX('Policy Characteristics'!B:B,MATCH($C142,'Policy Characteristics'!$C:$C,0))),"",INDEX('Policy Characteristics'!B:B,MATCH($C142,'Policy Characteristics'!$C:$C,0)))</f>
        <v>Freight Vehicle Subsidy</v>
      </c>
      <c r="C142" s="76" t="str">
        <f t="shared" si="2"/>
        <v>Additional Freight Vehicle Subsidy</v>
      </c>
      <c r="D142" s="88" t="s">
        <v>112</v>
      </c>
      <c r="E142" s="143" t="s">
        <v>493</v>
      </c>
      <c r="F142" s="143" t="s">
        <v>142</v>
      </c>
      <c r="G142" s="143" t="s">
        <v>1624</v>
      </c>
      <c r="H142" s="15">
        <v>1723</v>
      </c>
      <c r="I142" s="235" t="s">
        <v>44</v>
      </c>
      <c r="J142" s="236" t="str">
        <f>IF(ISBLANK(INDEX('Policy Characteristics'!D:D,MATCH($C142,'Policy Characteristics'!$C:$C,0))),"",INDEX('Policy Characteristics'!D:D,MATCH($C142,'Policy Characteristics'!$C:$C,0)))</f>
        <v>Vehicle Subsidy</v>
      </c>
      <c r="K142" s="76" t="str">
        <f>IF(ISBLANK(INDEX('Policy Characteristics'!E:E,MATCH($C142,'Policy Characteristics'!$C:$C,0))),"",INDEX('Policy Characteristics'!E:E,MATCH($C142,'Policy Characteristics'!$C:$C,0)))</f>
        <v>trans frgt subsidy</v>
      </c>
      <c r="L142" s="239">
        <f>IF(ISBLANK(INDEX('Policy Characteristics'!F:F,MATCH($C142,'Policy Characteristics'!$C:$C,0))),"",INDEX('Policy Characteristics'!F:F,MATCH($C142,'Policy Characteristics'!$C:$C,0)))</f>
        <v>-45000</v>
      </c>
      <c r="M142" s="239">
        <f>IF(ISBLANK(INDEX('Policy Characteristics'!G:G,MATCH($C142,'Policy Characteristics'!$C:$C,0))),"",INDEX('Policy Characteristics'!G:G,MATCH($C142,'Policy Characteristics'!$C:$C,0)))</f>
        <v>50000</v>
      </c>
      <c r="N142" s="239">
        <f>IF(ISBLANK(INDEX('Policy Characteristics'!H:H,MATCH($C142,'Policy Characteristics'!$C:$C,0))),"",INDEX('Policy Characteristics'!H:H,MATCH($C142,'Policy Characteristics'!$C:$C,0)))</f>
        <v>100</v>
      </c>
      <c r="O142" s="76" t="str">
        <f>IF(ISBLANK(INDEX('Policy Characteristics'!I:I,MATCH($C142,'Policy Characteristics'!$C:$C,0))),"",INDEX('Policy Characteristics'!I:I,MATCH($C142,'Policy Characteristics'!$C:$C,0)))</f>
        <v>$ / vehicle</v>
      </c>
      <c r="P142" s="76" t="str">
        <f>IF(ISBLANK(INDEX('Policy Characteristics'!J:J,MATCH($C142,'Policy Characteristics'!$C:$C,0))),"",INDEX('Policy Characteristics'!J:J,MATCH($C142,'Policy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2" s="76" t="str">
        <f>IF(ISBLANK(INDEX('Policy Characteristics'!K:K,MATCH($C142,'Policy Characteristics'!$C:$C,0))),"",INDEX('Policy Characteristics'!K:K,MATCH($C142,'Policy Characteristics'!$C:$C,0)))</f>
        <v>transportation-sector-main.html#ev-subsidy</v>
      </c>
      <c r="R142" s="76" t="str">
        <f>IF(ISBLANK(INDEX('Policy Characteristics'!L:L,MATCH($C142,'Policy Characteristics'!$C:$C,0))),"",INDEX('Policy Characteristics'!L:L,MATCH($C142,'Policy Characteristics'!$C:$C,0)))</f>
        <v>ev-subsidy.html</v>
      </c>
    </row>
    <row r="143" spans="1:18" x14ac:dyDescent="0.25">
      <c r="A143" s="76" t="str">
        <f>IF(ISBLANK(INDEX('Policy Characteristics'!A:A,MATCH($C143,'Policy Characteristics'!$C:$C,0))),"",INDEX('Policy Characteristics'!A:A,MATCH($C143,'Policy Characteristics'!$C:$C,0)))</f>
        <v>Transportation</v>
      </c>
      <c r="B143" s="234" t="str">
        <f>IF(ISBLANK(INDEX('Policy Characteristics'!B:B,MATCH($C143,'Policy Characteristics'!$C:$C,0))),"",INDEX('Policy Characteristics'!B:B,MATCH($C143,'Policy Characteristics'!$C:$C,0)))</f>
        <v>Freight Vehicle Subsidy</v>
      </c>
      <c r="C143" s="76" t="str">
        <f t="shared" si="2"/>
        <v>Additional Freight Vehicle Subsidy</v>
      </c>
      <c r="D143" s="88" t="s">
        <v>112</v>
      </c>
      <c r="E143" s="143" t="s">
        <v>494</v>
      </c>
      <c r="F143" s="143" t="s">
        <v>142</v>
      </c>
      <c r="G143" s="143" t="s">
        <v>1625</v>
      </c>
      <c r="H143" s="15">
        <v>1724</v>
      </c>
      <c r="I143" s="235" t="s">
        <v>44</v>
      </c>
      <c r="J143" s="236" t="str">
        <f>IF(ISBLANK(INDEX('Policy Characteristics'!D:D,MATCH($C143,'Policy Characteristics'!$C:$C,0))),"",INDEX('Policy Characteristics'!D:D,MATCH($C143,'Policy Characteristics'!$C:$C,0)))</f>
        <v>Vehicle Subsidy</v>
      </c>
      <c r="K143" s="76" t="str">
        <f>IF(ISBLANK(INDEX('Policy Characteristics'!E:E,MATCH($C143,'Policy Characteristics'!$C:$C,0))),"",INDEX('Policy Characteristics'!E:E,MATCH($C143,'Policy Characteristics'!$C:$C,0)))</f>
        <v>trans frgt subsidy</v>
      </c>
      <c r="L143" s="239">
        <f>IF(ISBLANK(INDEX('Policy Characteristics'!F:F,MATCH($C143,'Policy Characteristics'!$C:$C,0))),"",INDEX('Policy Characteristics'!F:F,MATCH($C143,'Policy Characteristics'!$C:$C,0)))</f>
        <v>-45000</v>
      </c>
      <c r="M143" s="239">
        <f>IF(ISBLANK(INDEX('Policy Characteristics'!G:G,MATCH($C143,'Policy Characteristics'!$C:$C,0))),"",INDEX('Policy Characteristics'!G:G,MATCH($C143,'Policy Characteristics'!$C:$C,0)))</f>
        <v>50000</v>
      </c>
      <c r="N143" s="239">
        <f>IF(ISBLANK(INDEX('Policy Characteristics'!H:H,MATCH($C143,'Policy Characteristics'!$C:$C,0))),"",INDEX('Policy Characteristics'!H:H,MATCH($C143,'Policy Characteristics'!$C:$C,0)))</f>
        <v>100</v>
      </c>
      <c r="O143" s="76" t="str">
        <f>IF(ISBLANK(INDEX('Policy Characteristics'!I:I,MATCH($C143,'Policy Characteristics'!$C:$C,0))),"",INDEX('Policy Characteristics'!I:I,MATCH($C143,'Policy Characteristics'!$C:$C,0)))</f>
        <v>$ / vehicle</v>
      </c>
      <c r="P143" s="76" t="str">
        <f>IF(ISBLANK(INDEX('Policy Characteristics'!J:J,MATCH($C143,'Policy Characteristics'!$C:$C,0))),"",INDEX('Policy Characteristics'!J:J,MATCH($C143,'Policy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3" s="76" t="str">
        <f>IF(ISBLANK(INDEX('Policy Characteristics'!K:K,MATCH($C143,'Policy Characteristics'!$C:$C,0))),"",INDEX('Policy Characteristics'!K:K,MATCH($C143,'Policy Characteristics'!$C:$C,0)))</f>
        <v>transportation-sector-main.html#ev-subsidy</v>
      </c>
      <c r="R143" s="76" t="str">
        <f>IF(ISBLANK(INDEX('Policy Characteristics'!L:L,MATCH($C143,'Policy Characteristics'!$C:$C,0))),"",INDEX('Policy Characteristics'!L:L,MATCH($C143,'Policy Characteristics'!$C:$C,0)))</f>
        <v>ev-subsidy.html</v>
      </c>
    </row>
    <row r="144" spans="1:18" x14ac:dyDescent="0.25">
      <c r="A144" s="76" t="str">
        <f>IF(ISBLANK(INDEX('Policy Characteristics'!A:A,MATCH($C144,'Policy Characteristics'!$C:$C,0))),"",INDEX('Policy Characteristics'!A:A,MATCH($C144,'Policy Characteristics'!$C:$C,0)))</f>
        <v>Transportation</v>
      </c>
      <c r="B144" s="234" t="str">
        <f>IF(ISBLANK(INDEX('Policy Characteristics'!B:B,MATCH($C144,'Policy Characteristics'!$C:$C,0))),"",INDEX('Policy Characteristics'!B:B,MATCH($C144,'Policy Characteristics'!$C:$C,0)))</f>
        <v>Freight Vehicle Subsidy</v>
      </c>
      <c r="C144" s="76" t="str">
        <f t="shared" si="2"/>
        <v>Additional Freight Vehicle Subsidy</v>
      </c>
      <c r="D144" s="88" t="s">
        <v>112</v>
      </c>
      <c r="E144" s="143" t="s">
        <v>495</v>
      </c>
      <c r="F144" s="143" t="s">
        <v>142</v>
      </c>
      <c r="G144" s="143" t="s">
        <v>1626</v>
      </c>
      <c r="H144" s="15">
        <v>1725</v>
      </c>
      <c r="I144" s="235" t="s">
        <v>44</v>
      </c>
      <c r="J144" s="236" t="str">
        <f>IF(ISBLANK(INDEX('Policy Characteristics'!D:D,MATCH($C144,'Policy Characteristics'!$C:$C,0))),"",INDEX('Policy Characteristics'!D:D,MATCH($C144,'Policy Characteristics'!$C:$C,0)))</f>
        <v>Vehicle Subsidy</v>
      </c>
      <c r="K144" s="76" t="str">
        <f>IF(ISBLANK(INDEX('Policy Characteristics'!E:E,MATCH($C144,'Policy Characteristics'!$C:$C,0))),"",INDEX('Policy Characteristics'!E:E,MATCH($C144,'Policy Characteristics'!$C:$C,0)))</f>
        <v>trans frgt subsidy</v>
      </c>
      <c r="L144" s="239">
        <f>IF(ISBLANK(INDEX('Policy Characteristics'!F:F,MATCH($C144,'Policy Characteristics'!$C:$C,0))),"",INDEX('Policy Characteristics'!F:F,MATCH($C144,'Policy Characteristics'!$C:$C,0)))</f>
        <v>-45000</v>
      </c>
      <c r="M144" s="239">
        <f>IF(ISBLANK(INDEX('Policy Characteristics'!G:G,MATCH($C144,'Policy Characteristics'!$C:$C,0))),"",INDEX('Policy Characteristics'!G:G,MATCH($C144,'Policy Characteristics'!$C:$C,0)))</f>
        <v>50000</v>
      </c>
      <c r="N144" s="239">
        <f>IF(ISBLANK(INDEX('Policy Characteristics'!H:H,MATCH($C144,'Policy Characteristics'!$C:$C,0))),"",INDEX('Policy Characteristics'!H:H,MATCH($C144,'Policy Characteristics'!$C:$C,0)))</f>
        <v>100</v>
      </c>
      <c r="O144" s="76" t="str">
        <f>IF(ISBLANK(INDEX('Policy Characteristics'!I:I,MATCH($C144,'Policy Characteristics'!$C:$C,0))),"",INDEX('Policy Characteristics'!I:I,MATCH($C144,'Policy Characteristics'!$C:$C,0)))</f>
        <v>$ / vehicle</v>
      </c>
      <c r="P144" s="76" t="str">
        <f>IF(ISBLANK(INDEX('Policy Characteristics'!J:J,MATCH($C144,'Policy Characteristics'!$C:$C,0))),"",INDEX('Policy Characteristics'!J:J,MATCH($C144,'Policy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4" s="76" t="str">
        <f>IF(ISBLANK(INDEX('Policy Characteristics'!K:K,MATCH($C144,'Policy Characteristics'!$C:$C,0))),"",INDEX('Policy Characteristics'!K:K,MATCH($C144,'Policy Characteristics'!$C:$C,0)))</f>
        <v>transportation-sector-main.html#ev-subsidy</v>
      </c>
      <c r="R144" s="76" t="str">
        <f>IF(ISBLANK(INDEX('Policy Characteristics'!L:L,MATCH($C144,'Policy Characteristics'!$C:$C,0))),"",INDEX('Policy Characteristics'!L:L,MATCH($C144,'Policy Characteristics'!$C:$C,0)))</f>
        <v>ev-subsidy.html</v>
      </c>
    </row>
    <row r="145" spans="1:18" x14ac:dyDescent="0.25">
      <c r="A145" s="76" t="str">
        <f>IF(ISBLANK(INDEX('Policy Characteristics'!A:A,MATCH($C145,'Policy Characteristics'!$C:$C,0))),"",INDEX('Policy Characteristics'!A:A,MATCH($C145,'Policy Characteristics'!$C:$C,0)))</f>
        <v>Transportation</v>
      </c>
      <c r="B145" s="234" t="str">
        <f>IF(ISBLANK(INDEX('Policy Characteristics'!B:B,MATCH($C145,'Policy Characteristics'!$C:$C,0))),"",INDEX('Policy Characteristics'!B:B,MATCH($C145,'Policy Characteristics'!$C:$C,0)))</f>
        <v>Freight Vehicle Subsidy</v>
      </c>
      <c r="C145" s="76" t="str">
        <f t="shared" si="2"/>
        <v>Additional Freight Vehicle Subsidy</v>
      </c>
      <c r="D145" s="88" t="s">
        <v>112</v>
      </c>
      <c r="E145" s="143" t="s">
        <v>749</v>
      </c>
      <c r="F145" s="143" t="s">
        <v>142</v>
      </c>
      <c r="G145" s="143" t="s">
        <v>749</v>
      </c>
      <c r="H145" s="15">
        <v>1726</v>
      </c>
      <c r="I145" s="235" t="s">
        <v>44</v>
      </c>
      <c r="J145" s="236" t="str">
        <f>IF(ISBLANK(INDEX('Policy Characteristics'!D:D,MATCH($C145,'Policy Characteristics'!$C:$C,0))),"",INDEX('Policy Characteristics'!D:D,MATCH($C145,'Policy Characteristics'!$C:$C,0)))</f>
        <v>Vehicle Subsidy</v>
      </c>
      <c r="K145" s="76" t="str">
        <f>IF(ISBLANK(INDEX('Policy Characteristics'!E:E,MATCH($C145,'Policy Characteristics'!$C:$C,0))),"",INDEX('Policy Characteristics'!E:E,MATCH($C145,'Policy Characteristics'!$C:$C,0)))</f>
        <v>trans frgt subsidy</v>
      </c>
      <c r="L145" s="239">
        <f>IF(ISBLANK(INDEX('Policy Characteristics'!F:F,MATCH($C145,'Policy Characteristics'!$C:$C,0))),"",INDEX('Policy Characteristics'!F:F,MATCH($C145,'Policy Characteristics'!$C:$C,0)))</f>
        <v>-45000</v>
      </c>
      <c r="M145" s="239">
        <f>IF(ISBLANK(INDEX('Policy Characteristics'!G:G,MATCH($C145,'Policy Characteristics'!$C:$C,0))),"",INDEX('Policy Characteristics'!G:G,MATCH($C145,'Policy Characteristics'!$C:$C,0)))</f>
        <v>50000</v>
      </c>
      <c r="N145" s="239">
        <f>IF(ISBLANK(INDEX('Policy Characteristics'!H:H,MATCH($C145,'Policy Characteristics'!$C:$C,0))),"",INDEX('Policy Characteristics'!H:H,MATCH($C145,'Policy Characteristics'!$C:$C,0)))</f>
        <v>100</v>
      </c>
      <c r="O145" s="76" t="str">
        <f>IF(ISBLANK(INDEX('Policy Characteristics'!I:I,MATCH($C145,'Policy Characteristics'!$C:$C,0))),"",INDEX('Policy Characteristics'!I:I,MATCH($C145,'Policy Characteristics'!$C:$C,0)))</f>
        <v>$ / vehicle</v>
      </c>
      <c r="P145" s="76" t="str">
        <f>IF(ISBLANK(INDEX('Policy Characteristics'!J:J,MATCH($C145,'Policy Characteristics'!$C:$C,0))),"",INDEX('Policy Characteristics'!J:J,MATCH($C145,'Policy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5" s="76" t="str">
        <f>IF(ISBLANK(INDEX('Policy Characteristics'!K:K,MATCH($C145,'Policy Characteristics'!$C:$C,0))),"",INDEX('Policy Characteristics'!K:K,MATCH($C145,'Policy Characteristics'!$C:$C,0)))</f>
        <v>transportation-sector-main.html#ev-subsidy</v>
      </c>
      <c r="R145" s="76" t="str">
        <f>IF(ISBLANK(INDEX('Policy Characteristics'!L:L,MATCH($C145,'Policy Characteristics'!$C:$C,0))),"",INDEX('Policy Characteristics'!L:L,MATCH($C145,'Policy Characteristics'!$C:$C,0)))</f>
        <v>ev-subsidy.html</v>
      </c>
    </row>
    <row r="146" spans="1:18" x14ac:dyDescent="0.25">
      <c r="A146" s="76" t="str">
        <f>IF(ISBLANK(INDEX('Policy Characteristics'!A:A,MATCH($C146,'Policy Characteristics'!$C:$C,0))),"",INDEX('Policy Characteristics'!A:A,MATCH($C146,'Policy Characteristics'!$C:$C,0)))</f>
        <v>Transportation</v>
      </c>
      <c r="B146" s="234" t="str">
        <f>IF(ISBLANK(INDEX('Policy Characteristics'!B:B,MATCH($C146,'Policy Characteristics'!$C:$C,0))),"",INDEX('Policy Characteristics'!B:B,MATCH($C146,'Policy Characteristics'!$C:$C,0)))</f>
        <v>Freight Vehicle Subsidy</v>
      </c>
      <c r="C146" s="76" t="str">
        <f t="shared" si="2"/>
        <v>Additional Freight Vehicle Subsidy</v>
      </c>
      <c r="D146" s="88" t="s">
        <v>112</v>
      </c>
      <c r="E146" s="143" t="s">
        <v>748</v>
      </c>
      <c r="F146" s="143" t="s">
        <v>142</v>
      </c>
      <c r="G146" s="143" t="s">
        <v>1627</v>
      </c>
      <c r="H146" s="15">
        <v>1727</v>
      </c>
      <c r="I146" s="235" t="s">
        <v>44</v>
      </c>
      <c r="J146" s="236" t="str">
        <f>IF(ISBLANK(INDEX('Policy Characteristics'!D:D,MATCH($C146,'Policy Characteristics'!$C:$C,0))),"",INDEX('Policy Characteristics'!D:D,MATCH($C146,'Policy Characteristics'!$C:$C,0)))</f>
        <v>Vehicle Subsidy</v>
      </c>
      <c r="K146" s="76" t="str">
        <f>IF(ISBLANK(INDEX('Policy Characteristics'!E:E,MATCH($C146,'Policy Characteristics'!$C:$C,0))),"",INDEX('Policy Characteristics'!E:E,MATCH($C146,'Policy Characteristics'!$C:$C,0)))</f>
        <v>trans frgt subsidy</v>
      </c>
      <c r="L146" s="239">
        <f>IF(ISBLANK(INDEX('Policy Characteristics'!F:F,MATCH($C146,'Policy Characteristics'!$C:$C,0))),"",INDEX('Policy Characteristics'!F:F,MATCH($C146,'Policy Characteristics'!$C:$C,0)))</f>
        <v>-45000</v>
      </c>
      <c r="M146" s="239">
        <f>IF(ISBLANK(INDEX('Policy Characteristics'!G:G,MATCH($C146,'Policy Characteristics'!$C:$C,0))),"",INDEX('Policy Characteristics'!G:G,MATCH($C146,'Policy Characteristics'!$C:$C,0)))</f>
        <v>50000</v>
      </c>
      <c r="N146" s="239">
        <f>IF(ISBLANK(INDEX('Policy Characteristics'!H:H,MATCH($C146,'Policy Characteristics'!$C:$C,0))),"",INDEX('Policy Characteristics'!H:H,MATCH($C146,'Policy Characteristics'!$C:$C,0)))</f>
        <v>100</v>
      </c>
      <c r="O146" s="76" t="str">
        <f>IF(ISBLANK(INDEX('Policy Characteristics'!I:I,MATCH($C146,'Policy Characteristics'!$C:$C,0))),"",INDEX('Policy Characteristics'!I:I,MATCH($C146,'Policy Characteristics'!$C:$C,0)))</f>
        <v>$ / vehicle</v>
      </c>
      <c r="P146" s="76" t="str">
        <f>IF(ISBLANK(INDEX('Policy Characteristics'!J:J,MATCH($C146,'Policy Characteristics'!$C:$C,0))),"",INDEX('Policy Characteristics'!J:J,MATCH($C146,'Policy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6" s="76" t="str">
        <f>IF(ISBLANK(INDEX('Policy Characteristics'!K:K,MATCH($C146,'Policy Characteristics'!$C:$C,0))),"",INDEX('Policy Characteristics'!K:K,MATCH($C146,'Policy Characteristics'!$C:$C,0)))</f>
        <v>transportation-sector-main.html#ev-subsidy</v>
      </c>
      <c r="R146" s="76" t="str">
        <f>IF(ISBLANK(INDEX('Policy Characteristics'!L:L,MATCH($C146,'Policy Characteristics'!$C:$C,0))),"",INDEX('Policy Characteristics'!L:L,MATCH($C146,'Policy Characteristics'!$C:$C,0)))</f>
        <v>ev-subsidy.html</v>
      </c>
    </row>
    <row r="147" spans="1:18" x14ac:dyDescent="0.25">
      <c r="A147" s="76" t="str">
        <f>IF(ISBLANK(INDEX('Policy Characteristics'!A:A,MATCH($C147,'Policy Characteristics'!$C:$C,0))),"",INDEX('Policy Characteristics'!A:A,MATCH($C147,'Policy Characteristics'!$C:$C,0)))</f>
        <v>Transportation</v>
      </c>
      <c r="B147" s="234" t="str">
        <f>IF(ISBLANK(INDEX('Policy Characteristics'!B:B,MATCH($C147,'Policy Characteristics'!$C:$C,0))),"",INDEX('Policy Characteristics'!B:B,MATCH($C147,'Policy Characteristics'!$C:$C,0)))</f>
        <v>Feebate</v>
      </c>
      <c r="C147" t="s">
        <v>111</v>
      </c>
      <c r="D147" s="88"/>
      <c r="E147" s="88"/>
      <c r="F147" s="88"/>
      <c r="G147" s="88"/>
      <c r="H147" s="15">
        <v>1</v>
      </c>
      <c r="I147" s="247" t="s">
        <v>43</v>
      </c>
      <c r="J147" s="236" t="str">
        <f>IF(ISBLANK(INDEX('Policy Characteristics'!D:D,MATCH($C147,'Policy Characteristics'!$C:$C,0))),"",INDEX('Policy Characteristics'!D:D,MATCH($C147,'Policy Characteristics'!$C:$C,0)))</f>
        <v>Feebate</v>
      </c>
      <c r="K147" s="76" t="str">
        <f>IF(ISBLANK(INDEX('Policy Characteristics'!E:E,MATCH($C147,'Policy Characteristics'!$C:$C,0))),"",INDEX('Policy Characteristics'!E:E,MATCH($C147,'Policy Characteristics'!$C:$C,0)))</f>
        <v>trans LDVs feebate</v>
      </c>
      <c r="L147" s="239">
        <f>IF(ISBLANK(INDEX('Policy Characteristics'!F:F,MATCH($C147,'Policy Characteristics'!$C:$C,0))),"",INDEX('Policy Characteristics'!F:F,MATCH($C147,'Policy Characteristics'!$C:$C,0)))</f>
        <v>0</v>
      </c>
      <c r="M147" s="239">
        <f>IF(ISBLANK(INDEX('Policy Characteristics'!G:G,MATCH($C147,'Policy Characteristics'!$C:$C,0))),"",INDEX('Policy Characteristics'!G:G,MATCH($C147,'Policy Characteristics'!$C:$C,0)))</f>
        <v>1</v>
      </c>
      <c r="N147" s="239">
        <f>IF(ISBLANK(INDEX('Policy Characteristics'!H:H,MATCH($C147,'Policy Characteristics'!$C:$C,0))),"",INDEX('Policy Characteristics'!H:H,MATCH($C147,'Policy Characteristics'!$C:$C,0)))</f>
        <v>0.02</v>
      </c>
      <c r="O147" s="76" t="str">
        <f>IF(ISBLANK(INDEX('Policy Characteristics'!I:I,MATCH($C147,'Policy Characteristics'!$C:$C,0))),"",INDEX('Policy Characteristics'!I:I,MATCH($C147,'Policy Characteristics'!$C:$C,0)))</f>
        <v>% of global best practice rate</v>
      </c>
      <c r="P147" s="76"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76" t="str">
        <f>IF(ISBLANK(INDEX('Policy Characteristics'!K:K,MATCH($C147,'Policy Characteristics'!$C:$C,0))),"",INDEX('Policy Characteristics'!K:K,MATCH($C147,'Policy Characteristics'!$C:$C,0)))</f>
        <v>transportation-sector-main.html#feebate</v>
      </c>
      <c r="R147" s="76" t="str">
        <f>IF(ISBLANK(INDEX('Policy Characteristics'!L:L,MATCH($C147,'Policy Characteristics'!$C:$C,0))),"",INDEX('Policy Characteristics'!L:L,MATCH($C147,'Policy Characteristics'!$C:$C,0)))</f>
        <v>feebate.html</v>
      </c>
    </row>
    <row r="148" spans="1:18" x14ac:dyDescent="0.25">
      <c r="A148" s="76" t="str">
        <f>IF(ISBLANK(INDEX('Policy Characteristics'!A:A,MATCH($C148,'Policy Characteristics'!$C:$C,0))),"",INDEX('Policy Characteristics'!A:A,MATCH($C148,'Policy Characteristics'!$C:$C,0)))</f>
        <v>Transportation</v>
      </c>
      <c r="B148" s="234" t="str">
        <f>IF(ISBLANK(INDEX('Policy Characteristics'!B:B,MATCH($C148,'Policy Characteristics'!$C:$C,0))),"",INDEX('Policy Characteristics'!B:B,MATCH($C148,'Policy Characteristics'!$C:$C,0)))</f>
        <v>Fuel Economy Standard</v>
      </c>
      <c r="C148" t="s">
        <v>296</v>
      </c>
      <c r="D148" s="88" t="s">
        <v>45</v>
      </c>
      <c r="E148" s="88" t="s">
        <v>37</v>
      </c>
      <c r="F148" s="88" t="s">
        <v>84</v>
      </c>
      <c r="G148" s="143" t="s">
        <v>1492</v>
      </c>
      <c r="H148" s="15">
        <v>362</v>
      </c>
      <c r="I148" s="235" t="s">
        <v>43</v>
      </c>
      <c r="J148" s="236" t="str">
        <f>IF(ISBLANK(INDEX('Policy Characteristics'!D:D,MATCH($C148,'Policy Characteristics'!$C:$C,0))),"",INDEX('Policy Characteristics'!D:D,MATCH($C148,'Policy Characteristics'!$C:$C,0)))</f>
        <v>Vehicle Fuel Economy Standards</v>
      </c>
      <c r="K148" s="76" t="str">
        <f>IF(ISBLANK(INDEX('Policy Characteristics'!E:E,MATCH($C148,'Policy Characteristics'!$C:$C,0))),"",INDEX('Policy Characteristics'!E:E,MATCH($C148,'Policy Characteristics'!$C:$C,0)))</f>
        <v>trans fuel economy standards</v>
      </c>
      <c r="L148" s="239">
        <f>IF(ISBLANK(INDEX('Policy Characteristics'!F:F,MATCH($C148,'Policy Characteristics'!$C:$C,0))),"",INDEX('Policy Characteristics'!F:F,MATCH($C148,'Policy Characteristics'!$C:$C,0)))</f>
        <v>-0.25</v>
      </c>
      <c r="M148" s="239">
        <f>IF(ISBLANK(INDEX('Policy Characteristics'!G:G,MATCH($C148,'Policy Characteristics'!$C:$C,0))),"",INDEX('Policy Characteristics'!G:G,MATCH($C148,'Policy Characteristics'!$C:$C,0)))</f>
        <v>1</v>
      </c>
      <c r="N148" s="239">
        <f>IF(ISBLANK(INDEX('Policy Characteristics'!H:H,MATCH($C148,'Policy Characteristics'!$C:$C,0))),"",INDEX('Policy Characteristics'!H:H,MATCH($C148,'Policy Characteristics'!$C:$C,0)))</f>
        <v>0.01</v>
      </c>
      <c r="O148" s="76" t="str">
        <f>IF(ISBLANK(INDEX('Policy Characteristics'!I:I,MATCH($C148,'Policy Characteristics'!$C:$C,0))),"",INDEX('Policy Characteristics'!I:I,MATCH($C148,'Policy Characteristics'!$C:$C,0)))</f>
        <v>% change in miles/gal</v>
      </c>
      <c r="P148" s="76"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76" t="str">
        <f>IF(ISBLANK(INDEX('Policy Characteristics'!K:K,MATCH($C148,'Policy Characteristics'!$C:$C,0))),"",INDEX('Policy Characteristics'!K:K,MATCH($C148,'Policy Characteristics'!$C:$C,0)))</f>
        <v>transportation-sector-main.html#fuel-econ-std</v>
      </c>
      <c r="R148" s="76" t="str">
        <f>IF(ISBLANK(INDEX('Policy Characteristics'!L:L,MATCH($C148,'Policy Characteristics'!$C:$C,0))),"",INDEX('Policy Characteristics'!L:L,MATCH($C148,'Policy Characteristics'!$C:$C,0)))</f>
        <v>fuel-economy-standard.html</v>
      </c>
    </row>
    <row r="149" spans="1:18" x14ac:dyDescent="0.25">
      <c r="A149" s="76" t="str">
        <f>IF(ISBLANK(INDEX('Policy Characteristics'!A:A,MATCH($C149,'Policy Characteristics'!$C:$C,0))),"",INDEX('Policy Characteristics'!A:A,MATCH($C149,'Policy Characteristics'!$C:$C,0)))</f>
        <v>Transportation</v>
      </c>
      <c r="B149" s="234" t="str">
        <f>IF(ISBLANK(INDEX('Policy Characteristics'!B:B,MATCH($C149,'Policy Characteristics'!$C:$C,0))),"",INDEX('Policy Characteristics'!B:B,MATCH($C149,'Policy Characteristics'!$C:$C,0)))</f>
        <v>Fuel Economy Standard</v>
      </c>
      <c r="C149" s="76" t="str">
        <f t="shared" ref="C149:C159" si="3">C$148</f>
        <v>Percentage Additional Improvement of Fuel Economy Std</v>
      </c>
      <c r="D149" s="88" t="s">
        <v>42</v>
      </c>
      <c r="E149" s="88" t="s">
        <v>37</v>
      </c>
      <c r="F149" s="88" t="s">
        <v>85</v>
      </c>
      <c r="G149" s="143" t="s">
        <v>1633</v>
      </c>
      <c r="H149" s="15">
        <v>363</v>
      </c>
      <c r="I149" s="235" t="s">
        <v>43</v>
      </c>
      <c r="J149" s="236" t="str">
        <f>IF(ISBLANK(INDEX('Policy Characteristics'!D:D,MATCH($C149,'Policy Characteristics'!$C:$C,0))),"",INDEX('Policy Characteristics'!D:D,MATCH($C149,'Policy Characteristics'!$C:$C,0)))</f>
        <v>Vehicle Fuel Economy Standards</v>
      </c>
      <c r="K149" s="76" t="str">
        <f>IF(ISBLANK(INDEX('Policy Characteristics'!E:E,MATCH($C149,'Policy Characteristics'!$C:$C,0))),"",INDEX('Policy Characteristics'!E:E,MATCH($C149,'Policy Characteristics'!$C:$C,0)))</f>
        <v>trans fuel economy standards</v>
      </c>
      <c r="L149" s="239">
        <f>IF(ISBLANK(INDEX('Policy Characteristics'!F:F,MATCH($C149,'Policy Characteristics'!$C:$C,0))),"",INDEX('Policy Characteristics'!F:F,MATCH($C149,'Policy Characteristics'!$C:$C,0)))</f>
        <v>-0.25</v>
      </c>
      <c r="M149" s="239">
        <f>IF(ISBLANK(INDEX('Policy Characteristics'!G:G,MATCH($C149,'Policy Characteristics'!$C:$C,0))),"",INDEX('Policy Characteristics'!G:G,MATCH($C149,'Policy Characteristics'!$C:$C,0)))</f>
        <v>1</v>
      </c>
      <c r="N149" s="239">
        <f>IF(ISBLANK(INDEX('Policy Characteristics'!H:H,MATCH($C149,'Policy Characteristics'!$C:$C,0))),"",INDEX('Policy Characteristics'!H:H,MATCH($C149,'Policy Characteristics'!$C:$C,0)))</f>
        <v>0.01</v>
      </c>
      <c r="O149" s="76" t="str">
        <f>IF(ISBLANK(INDEX('Policy Characteristics'!I:I,MATCH($C149,'Policy Characteristics'!$C:$C,0))),"",INDEX('Policy Characteristics'!I:I,MATCH($C149,'Policy Characteristics'!$C:$C,0)))</f>
        <v>% change in miles/gal</v>
      </c>
      <c r="P149" s="76"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76" t="str">
        <f>IF(ISBLANK(INDEX('Policy Characteristics'!K:K,MATCH($C149,'Policy Characteristics'!$C:$C,0))),"",INDEX('Policy Characteristics'!K:K,MATCH($C149,'Policy Characteristics'!$C:$C,0)))</f>
        <v>transportation-sector-main.html#fuel-econ-std</v>
      </c>
      <c r="R149" s="76" t="str">
        <f>IF(ISBLANK(INDEX('Policy Characteristics'!L:L,MATCH($C149,'Policy Characteristics'!$C:$C,0))),"",INDEX('Policy Characteristics'!L:L,MATCH($C149,'Policy Characteristics'!$C:$C,0)))</f>
        <v>fuel-economy-standard.html</v>
      </c>
    </row>
    <row r="150" spans="1:18" x14ac:dyDescent="0.25">
      <c r="A150" s="76" t="str">
        <f>IF(ISBLANK(INDEX('Policy Characteristics'!A:A,MATCH($C150,'Policy Characteristics'!$C:$C,0))),"",INDEX('Policy Characteristics'!A:A,MATCH($C150,'Policy Characteristics'!$C:$C,0)))</f>
        <v>Transportation</v>
      </c>
      <c r="B150" s="234" t="str">
        <f>IF(ISBLANK(INDEX('Policy Characteristics'!B:B,MATCH($C150,'Policy Characteristics'!$C:$C,0))),"",INDEX('Policy Characteristics'!B:B,MATCH($C150,'Policy Characteristics'!$C:$C,0)))</f>
        <v>Fuel Economy Standard</v>
      </c>
      <c r="C150" s="76" t="str">
        <f t="shared" si="3"/>
        <v>Percentage Additional Improvement of Fuel Economy Std</v>
      </c>
      <c r="D150" s="88" t="s">
        <v>45</v>
      </c>
      <c r="E150" s="88" t="s">
        <v>38</v>
      </c>
      <c r="F150" s="88" t="s">
        <v>84</v>
      </c>
      <c r="G150" s="143" t="s">
        <v>587</v>
      </c>
      <c r="H150" s="15">
        <v>364</v>
      </c>
      <c r="I150" s="235" t="s">
        <v>43</v>
      </c>
      <c r="J150" s="236" t="str">
        <f>IF(ISBLANK(INDEX('Policy Characteristics'!D:D,MATCH($C150,'Policy Characteristics'!$C:$C,0))),"",INDEX('Policy Characteristics'!D:D,MATCH($C150,'Policy Characteristics'!$C:$C,0)))</f>
        <v>Vehicle Fuel Economy Standards</v>
      </c>
      <c r="K150" s="76" t="str">
        <f>IF(ISBLANK(INDEX('Policy Characteristics'!E:E,MATCH($C150,'Policy Characteristics'!$C:$C,0))),"",INDEX('Policy Characteristics'!E:E,MATCH($C150,'Policy Characteristics'!$C:$C,0)))</f>
        <v>trans fuel economy standards</v>
      </c>
      <c r="L150" s="239">
        <f>IF(ISBLANK(INDEX('Policy Characteristics'!F:F,MATCH($C150,'Policy Characteristics'!$C:$C,0))),"",INDEX('Policy Characteristics'!F:F,MATCH($C150,'Policy Characteristics'!$C:$C,0)))</f>
        <v>-0.25</v>
      </c>
      <c r="M150" s="239">
        <f>IF(ISBLANK(INDEX('Policy Characteristics'!G:G,MATCH($C150,'Policy Characteristics'!$C:$C,0))),"",INDEX('Policy Characteristics'!G:G,MATCH($C150,'Policy Characteristics'!$C:$C,0)))</f>
        <v>1</v>
      </c>
      <c r="N150" s="239">
        <f>IF(ISBLANK(INDEX('Policy Characteristics'!H:H,MATCH($C150,'Policy Characteristics'!$C:$C,0))),"",INDEX('Policy Characteristics'!H:H,MATCH($C150,'Policy Characteristics'!$C:$C,0)))</f>
        <v>0.01</v>
      </c>
      <c r="O150" s="76" t="str">
        <f>IF(ISBLANK(INDEX('Policy Characteristics'!I:I,MATCH($C150,'Policy Characteristics'!$C:$C,0))),"",INDEX('Policy Characteristics'!I:I,MATCH($C150,'Policy Characteristics'!$C:$C,0)))</f>
        <v>% change in miles/gal</v>
      </c>
      <c r="P150" s="76"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76" t="str">
        <f>IF(ISBLANK(INDEX('Policy Characteristics'!K:K,MATCH($C150,'Policy Characteristics'!$C:$C,0))),"",INDEX('Policy Characteristics'!K:K,MATCH($C150,'Policy Characteristics'!$C:$C,0)))</f>
        <v>transportation-sector-main.html#fuel-econ-std</v>
      </c>
      <c r="R150" s="76" t="str">
        <f>IF(ISBLANK(INDEX('Policy Characteristics'!L:L,MATCH($C150,'Policy Characteristics'!$C:$C,0))),"",INDEX('Policy Characteristics'!L:L,MATCH($C150,'Policy Characteristics'!$C:$C,0)))</f>
        <v>fuel-economy-standard.html</v>
      </c>
    </row>
    <row r="151" spans="1:18" x14ac:dyDescent="0.25">
      <c r="A151" s="76" t="str">
        <f>IF(ISBLANK(INDEX('Policy Characteristics'!A:A,MATCH($C151,'Policy Characteristics'!$C:$C,0))),"",INDEX('Policy Characteristics'!A:A,MATCH($C151,'Policy Characteristics'!$C:$C,0)))</f>
        <v>Transportation</v>
      </c>
      <c r="B151" s="234" t="str">
        <f>IF(ISBLANK(INDEX('Policy Characteristics'!B:B,MATCH($C151,'Policy Characteristics'!$C:$C,0))),"",INDEX('Policy Characteristics'!B:B,MATCH($C151,'Policy Characteristics'!$C:$C,0)))</f>
        <v>Fuel Economy Standard</v>
      </c>
      <c r="C151" s="76" t="str">
        <f t="shared" si="3"/>
        <v>Percentage Additional Improvement of Fuel Economy Std</v>
      </c>
      <c r="D151" s="88" t="s">
        <v>42</v>
      </c>
      <c r="E151" s="88" t="s">
        <v>38</v>
      </c>
      <c r="F151" s="88" t="s">
        <v>85</v>
      </c>
      <c r="G151" s="143" t="s">
        <v>1630</v>
      </c>
      <c r="H151" s="15">
        <v>365</v>
      </c>
      <c r="I151" s="235" t="s">
        <v>43</v>
      </c>
      <c r="J151" s="236" t="str">
        <f>IF(ISBLANK(INDEX('Policy Characteristics'!D:D,MATCH($C151,'Policy Characteristics'!$C:$C,0))),"",INDEX('Policy Characteristics'!D:D,MATCH($C151,'Policy Characteristics'!$C:$C,0)))</f>
        <v>Vehicle Fuel Economy Standards</v>
      </c>
      <c r="K151" s="76" t="str">
        <f>IF(ISBLANK(INDEX('Policy Characteristics'!E:E,MATCH($C151,'Policy Characteristics'!$C:$C,0))),"",INDEX('Policy Characteristics'!E:E,MATCH($C151,'Policy Characteristics'!$C:$C,0)))</f>
        <v>trans fuel economy standards</v>
      </c>
      <c r="L151" s="239">
        <f>IF(ISBLANK(INDEX('Policy Characteristics'!F:F,MATCH($C151,'Policy Characteristics'!$C:$C,0))),"",INDEX('Policy Characteristics'!F:F,MATCH($C151,'Policy Characteristics'!$C:$C,0)))</f>
        <v>-0.25</v>
      </c>
      <c r="M151" s="239">
        <f>IF(ISBLANK(INDEX('Policy Characteristics'!G:G,MATCH($C151,'Policy Characteristics'!$C:$C,0))),"",INDEX('Policy Characteristics'!G:G,MATCH($C151,'Policy Characteristics'!$C:$C,0)))</f>
        <v>1</v>
      </c>
      <c r="N151" s="239">
        <f>IF(ISBLANK(INDEX('Policy Characteristics'!H:H,MATCH($C151,'Policy Characteristics'!$C:$C,0))),"",INDEX('Policy Characteristics'!H:H,MATCH($C151,'Policy Characteristics'!$C:$C,0)))</f>
        <v>0.01</v>
      </c>
      <c r="O151" s="76" t="str">
        <f>IF(ISBLANK(INDEX('Policy Characteristics'!I:I,MATCH($C151,'Policy Characteristics'!$C:$C,0))),"",INDEX('Policy Characteristics'!I:I,MATCH($C151,'Policy Characteristics'!$C:$C,0)))</f>
        <v>% change in miles/gal</v>
      </c>
      <c r="P151" s="76"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76" t="str">
        <f>IF(ISBLANK(INDEX('Policy Characteristics'!K:K,MATCH($C151,'Policy Characteristics'!$C:$C,0))),"",INDEX('Policy Characteristics'!K:K,MATCH($C151,'Policy Characteristics'!$C:$C,0)))</f>
        <v>transportation-sector-main.html#fuel-econ-std</v>
      </c>
      <c r="R151" s="76" t="str">
        <f>IF(ISBLANK(INDEX('Policy Characteristics'!L:L,MATCH($C151,'Policy Characteristics'!$C:$C,0))),"",INDEX('Policy Characteristics'!L:L,MATCH($C151,'Policy Characteristics'!$C:$C,0)))</f>
        <v>fuel-economy-standard.html</v>
      </c>
    </row>
    <row r="152" spans="1:18" x14ac:dyDescent="0.25">
      <c r="A152" s="76" t="str">
        <f>IF(ISBLANK(INDEX('Policy Characteristics'!A:A,MATCH($C152,'Policy Characteristics'!$C:$C,0))),"",INDEX('Policy Characteristics'!A:A,MATCH($C152,'Policy Characteristics'!$C:$C,0)))</f>
        <v>Transportation</v>
      </c>
      <c r="B152" s="234" t="str">
        <f>IF(ISBLANK(INDEX('Policy Characteristics'!B:B,MATCH($C152,'Policy Characteristics'!$C:$C,0))),"",INDEX('Policy Characteristics'!B:B,MATCH($C152,'Policy Characteristics'!$C:$C,0)))</f>
        <v>Fuel Economy Standard</v>
      </c>
      <c r="C152" s="76" t="str">
        <f t="shared" si="3"/>
        <v>Percentage Additional Improvement of Fuel Economy Std</v>
      </c>
      <c r="D152" s="88" t="s">
        <v>45</v>
      </c>
      <c r="E152" s="88" t="s">
        <v>39</v>
      </c>
      <c r="F152" s="88" t="s">
        <v>84</v>
      </c>
      <c r="G152" s="143" t="s">
        <v>1489</v>
      </c>
      <c r="H152" s="15">
        <v>366</v>
      </c>
      <c r="I152" s="235" t="s">
        <v>43</v>
      </c>
      <c r="J152" s="236" t="str">
        <f>IF(ISBLANK(INDEX('Policy Characteristics'!D:D,MATCH($C152,'Policy Characteristics'!$C:$C,0))),"",INDEX('Policy Characteristics'!D:D,MATCH($C152,'Policy Characteristics'!$C:$C,0)))</f>
        <v>Vehicle Fuel Economy Standards</v>
      </c>
      <c r="K152" s="76" t="str">
        <f>IF(ISBLANK(INDEX('Policy Characteristics'!E:E,MATCH($C152,'Policy Characteristics'!$C:$C,0))),"",INDEX('Policy Characteristics'!E:E,MATCH($C152,'Policy Characteristics'!$C:$C,0)))</f>
        <v>trans fuel economy standards</v>
      </c>
      <c r="L152" s="239">
        <f>IF(ISBLANK(INDEX('Policy Characteristics'!F:F,MATCH($C152,'Policy Characteristics'!$C:$C,0))),"",INDEX('Policy Characteristics'!F:F,MATCH($C152,'Policy Characteristics'!$C:$C,0)))</f>
        <v>-0.25</v>
      </c>
      <c r="M152" s="239">
        <f>IF(ISBLANK(INDEX('Policy Characteristics'!G:G,MATCH($C152,'Policy Characteristics'!$C:$C,0))),"",INDEX('Policy Characteristics'!G:G,MATCH($C152,'Policy Characteristics'!$C:$C,0)))</f>
        <v>1</v>
      </c>
      <c r="N152" s="239">
        <f>IF(ISBLANK(INDEX('Policy Characteristics'!H:H,MATCH($C152,'Policy Characteristics'!$C:$C,0))),"",INDEX('Policy Characteristics'!H:H,MATCH($C152,'Policy Characteristics'!$C:$C,0)))</f>
        <v>0.01</v>
      </c>
      <c r="O152" s="76" t="str">
        <f>IF(ISBLANK(INDEX('Policy Characteristics'!I:I,MATCH($C152,'Policy Characteristics'!$C:$C,0))),"",INDEX('Policy Characteristics'!I:I,MATCH($C152,'Policy Characteristics'!$C:$C,0)))</f>
        <v>% change in miles/gal</v>
      </c>
      <c r="P152" s="76"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76" t="str">
        <f>IF(ISBLANK(INDEX('Policy Characteristics'!K:K,MATCH($C152,'Policy Characteristics'!$C:$C,0))),"",INDEX('Policy Characteristics'!K:K,MATCH($C152,'Policy Characteristics'!$C:$C,0)))</f>
        <v>transportation-sector-main.html#fuel-econ-std</v>
      </c>
      <c r="R152" s="76" t="str">
        <f>IF(ISBLANK(INDEX('Policy Characteristics'!L:L,MATCH($C152,'Policy Characteristics'!$C:$C,0))),"",INDEX('Policy Characteristics'!L:L,MATCH($C152,'Policy Characteristics'!$C:$C,0)))</f>
        <v>fuel-economy-standard.html</v>
      </c>
    </row>
    <row r="153" spans="1:18" x14ac:dyDescent="0.25">
      <c r="A153" s="76" t="str">
        <f>IF(ISBLANK(INDEX('Policy Characteristics'!A:A,MATCH($C153,'Policy Characteristics'!$C:$C,0))),"",INDEX('Policy Characteristics'!A:A,MATCH($C153,'Policy Characteristics'!$C:$C,0)))</f>
        <v>Transportation</v>
      </c>
      <c r="B153" s="234" t="str">
        <f>IF(ISBLANK(INDEX('Policy Characteristics'!B:B,MATCH($C153,'Policy Characteristics'!$C:$C,0))),"",INDEX('Policy Characteristics'!B:B,MATCH($C153,'Policy Characteristics'!$C:$C,0)))</f>
        <v>Fuel Economy Standard</v>
      </c>
      <c r="C153" s="76" t="str">
        <f t="shared" si="3"/>
        <v>Percentage Additional Improvement of Fuel Economy Std</v>
      </c>
      <c r="D153" s="88" t="s">
        <v>42</v>
      </c>
      <c r="E153" s="88" t="s">
        <v>39</v>
      </c>
      <c r="F153" s="88" t="s">
        <v>85</v>
      </c>
      <c r="G153" s="143" t="s">
        <v>1489</v>
      </c>
      <c r="H153" s="15">
        <v>367</v>
      </c>
      <c r="I153" s="235" t="s">
        <v>43</v>
      </c>
      <c r="J153" s="236" t="str">
        <f>IF(ISBLANK(INDEX('Policy Characteristics'!D:D,MATCH($C153,'Policy Characteristics'!$C:$C,0))),"",INDEX('Policy Characteristics'!D:D,MATCH($C153,'Policy Characteristics'!$C:$C,0)))</f>
        <v>Vehicle Fuel Economy Standards</v>
      </c>
      <c r="K153" s="76" t="str">
        <f>IF(ISBLANK(INDEX('Policy Characteristics'!E:E,MATCH($C153,'Policy Characteristics'!$C:$C,0))),"",INDEX('Policy Characteristics'!E:E,MATCH($C153,'Policy Characteristics'!$C:$C,0)))</f>
        <v>trans fuel economy standards</v>
      </c>
      <c r="L153" s="239">
        <f>IF(ISBLANK(INDEX('Policy Characteristics'!F:F,MATCH($C153,'Policy Characteristics'!$C:$C,0))),"",INDEX('Policy Characteristics'!F:F,MATCH($C153,'Policy Characteristics'!$C:$C,0)))</f>
        <v>-0.25</v>
      </c>
      <c r="M153" s="239">
        <f>IF(ISBLANK(INDEX('Policy Characteristics'!G:G,MATCH($C153,'Policy Characteristics'!$C:$C,0))),"",INDEX('Policy Characteristics'!G:G,MATCH($C153,'Policy Characteristics'!$C:$C,0)))</f>
        <v>1</v>
      </c>
      <c r="N153" s="239">
        <f>IF(ISBLANK(INDEX('Policy Characteristics'!H:H,MATCH($C153,'Policy Characteristics'!$C:$C,0))),"",INDEX('Policy Characteristics'!H:H,MATCH($C153,'Policy Characteristics'!$C:$C,0)))</f>
        <v>0.01</v>
      </c>
      <c r="O153" s="76" t="str">
        <f>IF(ISBLANK(INDEX('Policy Characteristics'!I:I,MATCH($C153,'Policy Characteristics'!$C:$C,0))),"",INDEX('Policy Characteristics'!I:I,MATCH($C153,'Policy Characteristics'!$C:$C,0)))</f>
        <v>% change in miles/gal</v>
      </c>
      <c r="P153" s="76"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76" t="str">
        <f>IF(ISBLANK(INDEX('Policy Characteristics'!K:K,MATCH($C153,'Policy Characteristics'!$C:$C,0))),"",INDEX('Policy Characteristics'!K:K,MATCH($C153,'Policy Characteristics'!$C:$C,0)))</f>
        <v>transportation-sector-main.html#fuel-econ-std</v>
      </c>
      <c r="R153" s="76" t="str">
        <f>IF(ISBLANK(INDEX('Policy Characteristics'!L:L,MATCH($C153,'Policy Characteristics'!$C:$C,0))),"",INDEX('Policy Characteristics'!L:L,MATCH($C153,'Policy Characteristics'!$C:$C,0)))</f>
        <v>fuel-economy-standard.html</v>
      </c>
    </row>
    <row r="154" spans="1:18" x14ac:dyDescent="0.25">
      <c r="A154" s="76" t="str">
        <f>IF(ISBLANK(INDEX('Policy Characteristics'!A:A,MATCH($C154,'Policy Characteristics'!$C:$C,0))),"",INDEX('Policy Characteristics'!A:A,MATCH($C154,'Policy Characteristics'!$C:$C,0)))</f>
        <v>Transportation</v>
      </c>
      <c r="B154" s="234" t="str">
        <f>IF(ISBLANK(INDEX('Policy Characteristics'!B:B,MATCH($C154,'Policy Characteristics'!$C:$C,0))),"",INDEX('Policy Characteristics'!B:B,MATCH($C154,'Policy Characteristics'!$C:$C,0)))</f>
        <v>Fuel Economy Standard</v>
      </c>
      <c r="C154" s="76" t="str">
        <f t="shared" si="3"/>
        <v>Percentage Additional Improvement of Fuel Economy Std</v>
      </c>
      <c r="D154" s="88" t="s">
        <v>45</v>
      </c>
      <c r="E154" s="88" t="s">
        <v>40</v>
      </c>
      <c r="F154" s="88" t="s">
        <v>84</v>
      </c>
      <c r="G154" s="143" t="s">
        <v>86</v>
      </c>
      <c r="H154" s="15">
        <v>368</v>
      </c>
      <c r="I154" s="235" t="s">
        <v>43</v>
      </c>
      <c r="J154" s="236" t="str">
        <f>IF(ISBLANK(INDEX('Policy Characteristics'!D:D,MATCH($C154,'Policy Characteristics'!$C:$C,0))),"",INDEX('Policy Characteristics'!D:D,MATCH($C154,'Policy Characteristics'!$C:$C,0)))</f>
        <v>Vehicle Fuel Economy Standards</v>
      </c>
      <c r="K154" s="76" t="str">
        <f>IF(ISBLANK(INDEX('Policy Characteristics'!E:E,MATCH($C154,'Policy Characteristics'!$C:$C,0))),"",INDEX('Policy Characteristics'!E:E,MATCH($C154,'Policy Characteristics'!$C:$C,0)))</f>
        <v>trans fuel economy standards</v>
      </c>
      <c r="L154" s="239">
        <f>IF(ISBLANK(INDEX('Policy Characteristics'!F:F,MATCH($C154,'Policy Characteristics'!$C:$C,0))),"",INDEX('Policy Characteristics'!F:F,MATCH($C154,'Policy Characteristics'!$C:$C,0)))</f>
        <v>-0.25</v>
      </c>
      <c r="M154" s="239">
        <f>IF(ISBLANK(INDEX('Policy Characteristics'!G:G,MATCH($C154,'Policy Characteristics'!$C:$C,0))),"",INDEX('Policy Characteristics'!G:G,MATCH($C154,'Policy Characteristics'!$C:$C,0)))</f>
        <v>1</v>
      </c>
      <c r="N154" s="239">
        <f>IF(ISBLANK(INDEX('Policy Characteristics'!H:H,MATCH($C154,'Policy Characteristics'!$C:$C,0))),"",INDEX('Policy Characteristics'!H:H,MATCH($C154,'Policy Characteristics'!$C:$C,0)))</f>
        <v>0.01</v>
      </c>
      <c r="O154" s="76" t="str">
        <f>IF(ISBLANK(INDEX('Policy Characteristics'!I:I,MATCH($C154,'Policy Characteristics'!$C:$C,0))),"",INDEX('Policy Characteristics'!I:I,MATCH($C154,'Policy Characteristics'!$C:$C,0)))</f>
        <v>% change in miles/gal</v>
      </c>
      <c r="P154" s="76"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76" t="str">
        <f>IF(ISBLANK(INDEX('Policy Characteristics'!K:K,MATCH($C154,'Policy Characteristics'!$C:$C,0))),"",INDEX('Policy Characteristics'!K:K,MATCH($C154,'Policy Characteristics'!$C:$C,0)))</f>
        <v>transportation-sector-main.html#fuel-econ-std</v>
      </c>
      <c r="R154" s="76" t="str">
        <f>IF(ISBLANK(INDEX('Policy Characteristics'!L:L,MATCH($C154,'Policy Characteristics'!$C:$C,0))),"",INDEX('Policy Characteristics'!L:L,MATCH($C154,'Policy Characteristics'!$C:$C,0)))</f>
        <v>fuel-economy-standard.html</v>
      </c>
    </row>
    <row r="155" spans="1:18" x14ac:dyDescent="0.25">
      <c r="A155" s="76" t="str">
        <f>IF(ISBLANK(INDEX('Policy Characteristics'!A:A,MATCH($C155,'Policy Characteristics'!$C:$C,0))),"",INDEX('Policy Characteristics'!A:A,MATCH($C155,'Policy Characteristics'!$C:$C,0)))</f>
        <v>Transportation</v>
      </c>
      <c r="B155" s="234" t="str">
        <f>IF(ISBLANK(INDEX('Policy Characteristics'!B:B,MATCH($C155,'Policy Characteristics'!$C:$C,0))),"",INDEX('Policy Characteristics'!B:B,MATCH($C155,'Policy Characteristics'!$C:$C,0)))</f>
        <v>Fuel Economy Standard</v>
      </c>
      <c r="C155" s="76" t="str">
        <f t="shared" si="3"/>
        <v>Percentage Additional Improvement of Fuel Economy Std</v>
      </c>
      <c r="D155" s="88" t="s">
        <v>42</v>
      </c>
      <c r="E155" s="88" t="s">
        <v>40</v>
      </c>
      <c r="F155" s="88" t="s">
        <v>85</v>
      </c>
      <c r="G155" s="143" t="s">
        <v>86</v>
      </c>
      <c r="H155" s="15">
        <v>369</v>
      </c>
      <c r="I155" s="235" t="s">
        <v>43</v>
      </c>
      <c r="J155" s="236" t="str">
        <f>IF(ISBLANK(INDEX('Policy Characteristics'!D:D,MATCH($C155,'Policy Characteristics'!$C:$C,0))),"",INDEX('Policy Characteristics'!D:D,MATCH($C155,'Policy Characteristics'!$C:$C,0)))</f>
        <v>Vehicle Fuel Economy Standards</v>
      </c>
      <c r="K155" s="76" t="str">
        <f>IF(ISBLANK(INDEX('Policy Characteristics'!E:E,MATCH($C155,'Policy Characteristics'!$C:$C,0))),"",INDEX('Policy Characteristics'!E:E,MATCH($C155,'Policy Characteristics'!$C:$C,0)))</f>
        <v>trans fuel economy standards</v>
      </c>
      <c r="L155" s="239">
        <f>IF(ISBLANK(INDEX('Policy Characteristics'!F:F,MATCH($C155,'Policy Characteristics'!$C:$C,0))),"",INDEX('Policy Characteristics'!F:F,MATCH($C155,'Policy Characteristics'!$C:$C,0)))</f>
        <v>-0.25</v>
      </c>
      <c r="M155" s="239">
        <f>IF(ISBLANK(INDEX('Policy Characteristics'!G:G,MATCH($C155,'Policy Characteristics'!$C:$C,0))),"",INDEX('Policy Characteristics'!G:G,MATCH($C155,'Policy Characteristics'!$C:$C,0)))</f>
        <v>1</v>
      </c>
      <c r="N155" s="239">
        <f>IF(ISBLANK(INDEX('Policy Characteristics'!H:H,MATCH($C155,'Policy Characteristics'!$C:$C,0))),"",INDEX('Policy Characteristics'!H:H,MATCH($C155,'Policy Characteristics'!$C:$C,0)))</f>
        <v>0.01</v>
      </c>
      <c r="O155" s="76" t="str">
        <f>IF(ISBLANK(INDEX('Policy Characteristics'!I:I,MATCH($C155,'Policy Characteristics'!$C:$C,0))),"",INDEX('Policy Characteristics'!I:I,MATCH($C155,'Policy Characteristics'!$C:$C,0)))</f>
        <v>% change in miles/gal</v>
      </c>
      <c r="P155" s="76"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76" t="str">
        <f>IF(ISBLANK(INDEX('Policy Characteristics'!K:K,MATCH($C155,'Policy Characteristics'!$C:$C,0))),"",INDEX('Policy Characteristics'!K:K,MATCH($C155,'Policy Characteristics'!$C:$C,0)))</f>
        <v>transportation-sector-main.html#fuel-econ-std</v>
      </c>
      <c r="R155" s="76" t="str">
        <f>IF(ISBLANK(INDEX('Policy Characteristics'!L:L,MATCH($C155,'Policy Characteristics'!$C:$C,0))),"",INDEX('Policy Characteristics'!L:L,MATCH($C155,'Policy Characteristics'!$C:$C,0)))</f>
        <v>fuel-economy-standard.html</v>
      </c>
    </row>
    <row r="156" spans="1:18" x14ac:dyDescent="0.25">
      <c r="A156" s="76" t="str">
        <f>IF(ISBLANK(INDEX('Policy Characteristics'!A:A,MATCH($C156,'Policy Characteristics'!$C:$C,0))),"",INDEX('Policy Characteristics'!A:A,MATCH($C156,'Policy Characteristics'!$C:$C,0)))</f>
        <v>Transportation</v>
      </c>
      <c r="B156" s="234" t="str">
        <f>IF(ISBLANK(INDEX('Policy Characteristics'!B:B,MATCH($C156,'Policy Characteristics'!$C:$C,0))),"",INDEX('Policy Characteristics'!B:B,MATCH($C156,'Policy Characteristics'!$C:$C,0)))</f>
        <v>Fuel Economy Standard</v>
      </c>
      <c r="C156" s="76" t="str">
        <f t="shared" si="3"/>
        <v>Percentage Additional Improvement of Fuel Economy Std</v>
      </c>
      <c r="D156" s="88" t="s">
        <v>45</v>
      </c>
      <c r="E156" s="88" t="s">
        <v>41</v>
      </c>
      <c r="F156" s="88" t="s">
        <v>84</v>
      </c>
      <c r="G156" s="143" t="s">
        <v>1490</v>
      </c>
      <c r="H156" s="15">
        <v>370</v>
      </c>
      <c r="I156" s="235" t="s">
        <v>43</v>
      </c>
      <c r="J156" s="236" t="str">
        <f>IF(ISBLANK(INDEX('Policy Characteristics'!D:D,MATCH($C156,'Policy Characteristics'!$C:$C,0))),"",INDEX('Policy Characteristics'!D:D,MATCH($C156,'Policy Characteristics'!$C:$C,0)))</f>
        <v>Vehicle Fuel Economy Standards</v>
      </c>
      <c r="K156" s="76" t="str">
        <f>IF(ISBLANK(INDEX('Policy Characteristics'!E:E,MATCH($C156,'Policy Characteristics'!$C:$C,0))),"",INDEX('Policy Characteristics'!E:E,MATCH($C156,'Policy Characteristics'!$C:$C,0)))</f>
        <v>trans fuel economy standards</v>
      </c>
      <c r="L156" s="239">
        <f>IF(ISBLANK(INDEX('Policy Characteristics'!F:F,MATCH($C156,'Policy Characteristics'!$C:$C,0))),"",INDEX('Policy Characteristics'!F:F,MATCH($C156,'Policy Characteristics'!$C:$C,0)))</f>
        <v>-0.25</v>
      </c>
      <c r="M156" s="239">
        <f>IF(ISBLANK(INDEX('Policy Characteristics'!G:G,MATCH($C156,'Policy Characteristics'!$C:$C,0))),"",INDEX('Policy Characteristics'!G:G,MATCH($C156,'Policy Characteristics'!$C:$C,0)))</f>
        <v>1</v>
      </c>
      <c r="N156" s="239">
        <f>IF(ISBLANK(INDEX('Policy Characteristics'!H:H,MATCH($C156,'Policy Characteristics'!$C:$C,0))),"",INDEX('Policy Characteristics'!H:H,MATCH($C156,'Policy Characteristics'!$C:$C,0)))</f>
        <v>0.01</v>
      </c>
      <c r="O156" s="76" t="str">
        <f>IF(ISBLANK(INDEX('Policy Characteristics'!I:I,MATCH($C156,'Policy Characteristics'!$C:$C,0))),"",INDEX('Policy Characteristics'!I:I,MATCH($C156,'Policy Characteristics'!$C:$C,0)))</f>
        <v>% change in miles/gal</v>
      </c>
      <c r="P156" s="76"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76" t="str">
        <f>IF(ISBLANK(INDEX('Policy Characteristics'!K:K,MATCH($C156,'Policy Characteristics'!$C:$C,0))),"",INDEX('Policy Characteristics'!K:K,MATCH($C156,'Policy Characteristics'!$C:$C,0)))</f>
        <v>transportation-sector-main.html#fuel-econ-std</v>
      </c>
      <c r="R156" s="76" t="str">
        <f>IF(ISBLANK(INDEX('Policy Characteristics'!L:L,MATCH($C156,'Policy Characteristics'!$C:$C,0))),"",INDEX('Policy Characteristics'!L:L,MATCH($C156,'Policy Characteristics'!$C:$C,0)))</f>
        <v>fuel-economy-standard.html</v>
      </c>
    </row>
    <row r="157" spans="1:18" x14ac:dyDescent="0.25">
      <c r="A157" s="76" t="str">
        <f>IF(ISBLANK(INDEX('Policy Characteristics'!A:A,MATCH($C157,'Policy Characteristics'!$C:$C,0))),"",INDEX('Policy Characteristics'!A:A,MATCH($C157,'Policy Characteristics'!$C:$C,0)))</f>
        <v>Transportation</v>
      </c>
      <c r="B157" s="234" t="str">
        <f>IF(ISBLANK(INDEX('Policy Characteristics'!B:B,MATCH($C157,'Policy Characteristics'!$C:$C,0))),"",INDEX('Policy Characteristics'!B:B,MATCH($C157,'Policy Characteristics'!$C:$C,0)))</f>
        <v>Fuel Economy Standard</v>
      </c>
      <c r="C157" s="76" t="str">
        <f t="shared" si="3"/>
        <v>Percentage Additional Improvement of Fuel Economy Std</v>
      </c>
      <c r="D157" s="88" t="s">
        <v>42</v>
      </c>
      <c r="E157" s="88" t="s">
        <v>41</v>
      </c>
      <c r="F157" s="88" t="s">
        <v>85</v>
      </c>
      <c r="G157" s="143" t="s">
        <v>1491</v>
      </c>
      <c r="H157" s="15">
        <v>371</v>
      </c>
      <c r="I157" s="235" t="s">
        <v>43</v>
      </c>
      <c r="J157" s="236" t="str">
        <f>IF(ISBLANK(INDEX('Policy Characteristics'!D:D,MATCH($C157,'Policy Characteristics'!$C:$C,0))),"",INDEX('Policy Characteristics'!D:D,MATCH($C157,'Policy Characteristics'!$C:$C,0)))</f>
        <v>Vehicle Fuel Economy Standards</v>
      </c>
      <c r="K157" s="76" t="str">
        <f>IF(ISBLANK(INDEX('Policy Characteristics'!E:E,MATCH($C157,'Policy Characteristics'!$C:$C,0))),"",INDEX('Policy Characteristics'!E:E,MATCH($C157,'Policy Characteristics'!$C:$C,0)))</f>
        <v>trans fuel economy standards</v>
      </c>
      <c r="L157" s="239">
        <f>IF(ISBLANK(INDEX('Policy Characteristics'!F:F,MATCH($C157,'Policy Characteristics'!$C:$C,0))),"",INDEX('Policy Characteristics'!F:F,MATCH($C157,'Policy Characteristics'!$C:$C,0)))</f>
        <v>-0.25</v>
      </c>
      <c r="M157" s="239">
        <f>IF(ISBLANK(INDEX('Policy Characteristics'!G:G,MATCH($C157,'Policy Characteristics'!$C:$C,0))),"",INDEX('Policy Characteristics'!G:G,MATCH($C157,'Policy Characteristics'!$C:$C,0)))</f>
        <v>1</v>
      </c>
      <c r="N157" s="239">
        <f>IF(ISBLANK(INDEX('Policy Characteristics'!H:H,MATCH($C157,'Policy Characteristics'!$C:$C,0))),"",INDEX('Policy Characteristics'!H:H,MATCH($C157,'Policy Characteristics'!$C:$C,0)))</f>
        <v>0.01</v>
      </c>
      <c r="O157" s="76" t="str">
        <f>IF(ISBLANK(INDEX('Policy Characteristics'!I:I,MATCH($C157,'Policy Characteristics'!$C:$C,0))),"",INDEX('Policy Characteristics'!I:I,MATCH($C157,'Policy Characteristics'!$C:$C,0)))</f>
        <v>% change in miles/gal</v>
      </c>
      <c r="P157" s="76"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76" t="str">
        <f>IF(ISBLANK(INDEX('Policy Characteristics'!K:K,MATCH($C157,'Policy Characteristics'!$C:$C,0))),"",INDEX('Policy Characteristics'!K:K,MATCH($C157,'Policy Characteristics'!$C:$C,0)))</f>
        <v>transportation-sector-main.html#fuel-econ-std</v>
      </c>
      <c r="R157" s="76" t="str">
        <f>IF(ISBLANK(INDEX('Policy Characteristics'!L:L,MATCH($C157,'Policy Characteristics'!$C:$C,0))),"",INDEX('Policy Characteristics'!L:L,MATCH($C157,'Policy Characteristics'!$C:$C,0)))</f>
        <v>fuel-economy-standard.html</v>
      </c>
    </row>
    <row r="158" spans="1:18" x14ac:dyDescent="0.25">
      <c r="A158" s="76" t="str">
        <f>IF(ISBLANK(INDEX('Policy Characteristics'!A:A,MATCH($C158,'Policy Characteristics'!$C:$C,0))),"",INDEX('Policy Characteristics'!A:A,MATCH($C158,'Policy Characteristics'!$C:$C,0)))</f>
        <v>Transportation</v>
      </c>
      <c r="B158" s="234" t="str">
        <f>IF(ISBLANK(INDEX('Policy Characteristics'!B:B,MATCH($C158,'Policy Characteristics'!$C:$C,0))),"",INDEX('Policy Characteristics'!B:B,MATCH($C158,'Policy Characteristics'!$C:$C,0)))</f>
        <v>Fuel Economy Standard</v>
      </c>
      <c r="C158" s="76" t="str">
        <f t="shared" si="3"/>
        <v>Percentage Additional Improvement of Fuel Economy Std</v>
      </c>
      <c r="D158" s="88" t="s">
        <v>45</v>
      </c>
      <c r="E158" s="88" t="s">
        <v>112</v>
      </c>
      <c r="F158" s="88" t="s">
        <v>84</v>
      </c>
      <c r="G158" s="143" t="s">
        <v>142</v>
      </c>
      <c r="H158" s="15">
        <v>372</v>
      </c>
      <c r="I158" s="235" t="s">
        <v>43</v>
      </c>
      <c r="J158" s="236" t="str">
        <f>IF(ISBLANK(INDEX('Policy Characteristics'!D:D,MATCH($C158,'Policy Characteristics'!$C:$C,0))),"",INDEX('Policy Characteristics'!D:D,MATCH($C158,'Policy Characteristics'!$C:$C,0)))</f>
        <v>Vehicle Fuel Economy Standards</v>
      </c>
      <c r="K158" s="76" t="str">
        <f>IF(ISBLANK(INDEX('Policy Characteristics'!E:E,MATCH($C158,'Policy Characteristics'!$C:$C,0))),"",INDEX('Policy Characteristics'!E:E,MATCH($C158,'Policy Characteristics'!$C:$C,0)))</f>
        <v>trans fuel economy standards</v>
      </c>
      <c r="L158" s="239">
        <f>IF(ISBLANK(INDEX('Policy Characteristics'!F:F,MATCH($C158,'Policy Characteristics'!$C:$C,0))),"",INDEX('Policy Characteristics'!F:F,MATCH($C158,'Policy Characteristics'!$C:$C,0)))</f>
        <v>-0.25</v>
      </c>
      <c r="M158" s="239">
        <f>IF(ISBLANK(INDEX('Policy Characteristics'!G:G,MATCH($C158,'Policy Characteristics'!$C:$C,0))),"",INDEX('Policy Characteristics'!G:G,MATCH($C158,'Policy Characteristics'!$C:$C,0)))</f>
        <v>1</v>
      </c>
      <c r="N158" s="239">
        <f>IF(ISBLANK(INDEX('Policy Characteristics'!H:H,MATCH($C158,'Policy Characteristics'!$C:$C,0))),"",INDEX('Policy Characteristics'!H:H,MATCH($C158,'Policy Characteristics'!$C:$C,0)))</f>
        <v>0.01</v>
      </c>
      <c r="O158" s="76" t="str">
        <f>IF(ISBLANK(INDEX('Policy Characteristics'!I:I,MATCH($C158,'Policy Characteristics'!$C:$C,0))),"",INDEX('Policy Characteristics'!I:I,MATCH($C158,'Policy Characteristics'!$C:$C,0)))</f>
        <v>% change in miles/gal</v>
      </c>
      <c r="P158" s="76"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76" t="str">
        <f>IF(ISBLANK(INDEX('Policy Characteristics'!K:K,MATCH($C158,'Policy Characteristics'!$C:$C,0))),"",INDEX('Policy Characteristics'!K:K,MATCH($C158,'Policy Characteristics'!$C:$C,0)))</f>
        <v>transportation-sector-main.html#fuel-econ-std</v>
      </c>
      <c r="R158" s="76" t="str">
        <f>IF(ISBLANK(INDEX('Policy Characteristics'!L:L,MATCH($C158,'Policy Characteristics'!$C:$C,0))),"",INDEX('Policy Characteristics'!L:L,MATCH($C158,'Policy Characteristics'!$C:$C,0)))</f>
        <v>fuel-economy-standard.html</v>
      </c>
    </row>
    <row r="159" spans="1:18" x14ac:dyDescent="0.25">
      <c r="A159" s="76" t="str">
        <f>IF(ISBLANK(INDEX('Policy Characteristics'!A:A,MATCH($C159,'Policy Characteristics'!$C:$C,0))),"",INDEX('Policy Characteristics'!A:A,MATCH($C159,'Policy Characteristics'!$C:$C,0)))</f>
        <v>Transportation</v>
      </c>
      <c r="B159" s="234" t="str">
        <f>IF(ISBLANK(INDEX('Policy Characteristics'!B:B,MATCH($C159,'Policy Characteristics'!$C:$C,0))),"",INDEX('Policy Characteristics'!B:B,MATCH($C159,'Policy Characteristics'!$C:$C,0)))</f>
        <v>Fuel Economy Standard</v>
      </c>
      <c r="C159" s="76" t="str">
        <f t="shared" si="3"/>
        <v>Percentage Additional Improvement of Fuel Economy Std</v>
      </c>
      <c r="D159" s="88" t="s">
        <v>42</v>
      </c>
      <c r="E159" s="88" t="s">
        <v>112</v>
      </c>
      <c r="F159" s="88" t="s">
        <v>85</v>
      </c>
      <c r="G159" s="143" t="s">
        <v>142</v>
      </c>
      <c r="H159" s="15">
        <v>373</v>
      </c>
      <c r="I159" s="235" t="s">
        <v>44</v>
      </c>
      <c r="J159" s="236" t="str">
        <f>IF(ISBLANK(INDEX('Policy Characteristics'!D:D,MATCH($C159,'Policy Characteristics'!$C:$C,0))),"",INDEX('Policy Characteristics'!D:D,MATCH($C159,'Policy Characteristics'!$C:$C,0)))</f>
        <v>Vehicle Fuel Economy Standards</v>
      </c>
      <c r="K159" s="76" t="str">
        <f>IF(ISBLANK(INDEX('Policy Characteristics'!E:E,MATCH($C159,'Policy Characteristics'!$C:$C,0))),"",INDEX('Policy Characteristics'!E:E,MATCH($C159,'Policy Characteristics'!$C:$C,0)))</f>
        <v>trans fuel economy standards</v>
      </c>
      <c r="L159" s="239">
        <f>IF(ISBLANK(INDEX('Policy Characteristics'!F:F,MATCH($C159,'Policy Characteristics'!$C:$C,0))),"",INDEX('Policy Characteristics'!F:F,MATCH($C159,'Policy Characteristics'!$C:$C,0)))</f>
        <v>-0.25</v>
      </c>
      <c r="M159" s="239">
        <f>IF(ISBLANK(INDEX('Policy Characteristics'!G:G,MATCH($C159,'Policy Characteristics'!$C:$C,0))),"",INDEX('Policy Characteristics'!G:G,MATCH($C159,'Policy Characteristics'!$C:$C,0)))</f>
        <v>1</v>
      </c>
      <c r="N159" s="239">
        <f>IF(ISBLANK(INDEX('Policy Characteristics'!H:H,MATCH($C159,'Policy Characteristics'!$C:$C,0))),"",INDEX('Policy Characteristics'!H:H,MATCH($C159,'Policy Characteristics'!$C:$C,0)))</f>
        <v>0.01</v>
      </c>
      <c r="O159" s="76" t="str">
        <f>IF(ISBLANK(INDEX('Policy Characteristics'!I:I,MATCH($C159,'Policy Characteristics'!$C:$C,0))),"",INDEX('Policy Characteristics'!I:I,MATCH($C159,'Policy Characteristics'!$C:$C,0)))</f>
        <v>% change in miles/gal</v>
      </c>
      <c r="P159" s="76"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76" t="str">
        <f>IF(ISBLANK(INDEX('Policy Characteristics'!K:K,MATCH($C159,'Policy Characteristics'!$C:$C,0))),"",INDEX('Policy Characteristics'!K:K,MATCH($C159,'Policy Characteristics'!$C:$C,0)))</f>
        <v>transportation-sector-main.html#fuel-econ-std</v>
      </c>
      <c r="R159" s="76" t="str">
        <f>IF(ISBLANK(INDEX('Policy Characteristics'!L:L,MATCH($C159,'Policy Characteristics'!$C:$C,0))),"",INDEX('Policy Characteristics'!L:L,MATCH($C159,'Policy Characteristics'!$C:$C,0)))</f>
        <v>fuel-economy-standard.html</v>
      </c>
    </row>
    <row r="160" spans="1:18" s="143" customFormat="1" x14ac:dyDescent="0.25">
      <c r="A160" s="76" t="str">
        <f>IF(ISBLANK(INDEX('Policy Characteristics'!A:A,MATCH($C160,'Policy Characteristics'!$C:$C,0))),"",INDEX('Policy Characteristics'!A:A,MATCH($C160,'Policy Characteristics'!$C:$C,0)))</f>
        <v>Transportation</v>
      </c>
      <c r="B160" s="234" t="str">
        <f>IF(ISBLANK(INDEX('Policy Characteristics'!B:B,MATCH($C160,'Policy Characteristics'!$C:$C,0))),"",INDEX('Policy Characteristics'!B:B,MATCH($C160,'Policy Characteristics'!$C:$C,0)))</f>
        <v>Low Carbon Fuel Standard</v>
      </c>
      <c r="C160" s="143" t="s">
        <v>463</v>
      </c>
      <c r="D160" s="88"/>
      <c r="E160" s="88"/>
      <c r="F160" s="88"/>
      <c r="G160" s="88"/>
      <c r="H160" s="80">
        <v>190</v>
      </c>
      <c r="I160" s="247" t="s">
        <v>43</v>
      </c>
      <c r="J160" s="236" t="str">
        <f>IF(ISBLANK(INDEX('Policy Characteristics'!D:D,MATCH($C160,'Policy Characteristics'!$C:$C,0))),"",INDEX('Policy Characteristics'!D:D,MATCH($C160,'Policy Characteristics'!$C:$C,0)))</f>
        <v>Low Carbon Fuel Standard</v>
      </c>
      <c r="K160" s="76" t="str">
        <f>IF(ISBLANK(INDEX('Policy Characteristics'!E:E,MATCH($C160,'Policy Characteristics'!$C:$C,0))),"",INDEX('Policy Characteristics'!E:E,MATCH($C160,'Policy Characteristics'!$C:$C,0)))</f>
        <v>trans LCFS</v>
      </c>
      <c r="L160" s="239">
        <f>IF(ISBLANK(INDEX('Policy Characteristics'!F:F,MATCH($C160,'Policy Characteristics'!$C:$C,0))),"",INDEX('Policy Characteristics'!F:F,MATCH($C160,'Policy Characteristics'!$C:$C,0)))</f>
        <v>0</v>
      </c>
      <c r="M160" s="239">
        <f>IF(ISBLANK(INDEX('Policy Characteristics'!G:G,MATCH($C160,'Policy Characteristics'!$C:$C,0))),"",INDEX('Policy Characteristics'!G:G,MATCH($C160,'Policy Characteristics'!$C:$C,0)))</f>
        <v>1</v>
      </c>
      <c r="N160" s="239">
        <f>IF(ISBLANK(INDEX('Policy Characteristics'!H:H,MATCH($C160,'Policy Characteristics'!$C:$C,0))),"",INDEX('Policy Characteristics'!H:H,MATCH($C160,'Policy Characteristics'!$C:$C,0)))</f>
        <v>0.01</v>
      </c>
      <c r="O160" s="76" t="str">
        <f>IF(ISBLANK(INDEX('Policy Characteristics'!I:I,MATCH($C160,'Policy Characteristics'!$C:$C,0))),"",INDEX('Policy Characteristics'!I:I,MATCH($C160,'Policy Characteristics'!$C:$C,0)))</f>
        <v>% reduction in carbon emissions</v>
      </c>
      <c r="P160" s="76"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v>
      </c>
      <c r="Q160" s="76" t="str">
        <f>IF(ISBLANK(INDEX('Policy Characteristics'!K:K,MATCH($C160,'Policy Characteristics'!$C:$C,0))),"",INDEX('Policy Characteristics'!K:K,MATCH($C160,'Policy Characteristics'!$C:$C,0)))</f>
        <v>transportation-sector-main.html#lcfs</v>
      </c>
      <c r="R160" s="76" t="str">
        <f>IF(ISBLANK(INDEX('Policy Characteristics'!L:L,MATCH($C160,'Policy Characteristics'!$C:$C,0))),"",INDEX('Policy Characteristics'!L:L,MATCH($C160,'Policy Characteristics'!$C:$C,0)))</f>
        <v>low-carbon-fuel-standard.html</v>
      </c>
    </row>
    <row r="161" spans="1:18" s="143" customFormat="1" x14ac:dyDescent="0.25">
      <c r="A161" s="76" t="str">
        <f>IF(ISBLANK(INDEX('Policy Characteristics'!A:A,MATCH($C161,'Policy Characteristics'!$C:$C,0))),"",INDEX('Policy Characteristics'!A:A,MATCH($C161,'Policy Characteristics'!$C:$C,0)))</f>
        <v>Transportation</v>
      </c>
      <c r="B161" s="234" t="str">
        <f>IF(ISBLANK(INDEX('Policy Characteristics'!B:B,MATCH($C161,'Policy Characteristics'!$C:$C,0))),"",INDEX('Policy Characteristics'!B:B,MATCH($C161,'Policy Characteristics'!$C:$C,0)))</f>
        <v>Non-BAU LCFS-Qualifying Vehicles</v>
      </c>
      <c r="C161" t="s">
        <v>1835</v>
      </c>
      <c r="D161" s="88"/>
      <c r="E161" s="88"/>
      <c r="F161" s="88"/>
      <c r="G161" s="88"/>
      <c r="H161" s="80">
        <v>2284</v>
      </c>
      <c r="I161" s="247" t="s">
        <v>43</v>
      </c>
      <c r="J161" s="236" t="str">
        <f>IF(ISBLANK(INDEX('Policy Characteristics'!D:D,MATCH($C161,'Policy Characteristics'!$C:$C,0))),"",INDEX('Policy Characteristics'!D:D,MATCH($C161,'Policy Characteristics'!$C:$C,0)))</f>
        <v>Low Carbon Fuel Standard</v>
      </c>
      <c r="K161" s="76" t="str">
        <f>IF(ISBLANK(INDEX('Policy Characteristics'!E:E,MATCH($C161,'Policy Characteristics'!$C:$C,0))),"",INDEX('Policy Characteristics'!E:E,MATCH($C161,'Policy Characteristics'!$C:$C,0)))</f>
        <v>trans LCFS vehicles</v>
      </c>
      <c r="L161" s="239">
        <f>IF(ISBLANK(INDEX('Policy Characteristics'!F:F,MATCH($C161,'Policy Characteristics'!$C:$C,0))),"",INDEX('Policy Characteristics'!F:F,MATCH($C161,'Policy Characteristics'!$C:$C,0)))</f>
        <v>0</v>
      </c>
      <c r="M161" s="239">
        <f>IF(ISBLANK(INDEX('Policy Characteristics'!G:G,MATCH($C161,'Policy Characteristics'!$C:$C,0))),"",INDEX('Policy Characteristics'!G:G,MATCH($C161,'Policy Characteristics'!$C:$C,0)))</f>
        <v>1</v>
      </c>
      <c r="N161" s="239">
        <f>IF(ISBLANK(INDEX('Policy Characteristics'!H:H,MATCH($C161,'Policy Characteristics'!$C:$C,0))),"",INDEX('Policy Characteristics'!H:H,MATCH($C161,'Policy Characteristics'!$C:$C,0)))</f>
        <v>1</v>
      </c>
      <c r="O161" s="76" t="str">
        <f>IF(ISBLANK(INDEX('Policy Characteristics'!I:I,MATCH($C161,'Policy Characteristics'!$C:$C,0))),"",INDEX('Policy Characteristics'!I:I,MATCH($C161,'Policy Characteristics'!$C:$C,0)))</f>
        <v>on/off</v>
      </c>
      <c r="P161" s="76"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76" t="str">
        <f>IF(ISBLANK(INDEX('Policy Characteristics'!K:K,MATCH($C161,'Policy Characteristics'!$C:$C,0))),"",INDEX('Policy Characteristics'!K:K,MATCH($C161,'Policy Characteristics'!$C:$C,0)))</f>
        <v>transportation-sector-main.html#lcfs</v>
      </c>
      <c r="R161" s="76" t="str">
        <f>IF(ISBLANK(INDEX('Policy Characteristics'!L:L,MATCH($C161,'Policy Characteristics'!$C:$C,0))),"",INDEX('Policy Characteristics'!L:L,MATCH($C161,'Policy Characteristics'!$C:$C,0)))</f>
        <v>low-carbon-fuel-standard.html</v>
      </c>
    </row>
    <row r="162" spans="1:18" x14ac:dyDescent="0.25">
      <c r="A162" s="76" t="str">
        <f>IF(ISBLANK(INDEX('Policy Characteristics'!A:A,MATCH($C162,'Policy Characteristics'!$C:$C,0))),"",INDEX('Policy Characteristics'!A:A,MATCH($C162,'Policy Characteristics'!$C:$C,0)))</f>
        <v>Transportation</v>
      </c>
      <c r="B162" s="234" t="str">
        <f>IF(ISBLANK(INDEX('Policy Characteristics'!B:B,MATCH($C162,'Policy Characteristics'!$C:$C,0))),"",INDEX('Policy Characteristics'!B:B,MATCH($C162,'Policy Characteristics'!$C:$C,0)))</f>
        <v>Mode Shifting</v>
      </c>
      <c r="C162" t="s">
        <v>1226</v>
      </c>
      <c r="D162" s="88" t="s">
        <v>45</v>
      </c>
      <c r="E162" s="88" t="s">
        <v>37</v>
      </c>
      <c r="F162" s="88" t="s">
        <v>84</v>
      </c>
      <c r="G162" s="143" t="s">
        <v>1492</v>
      </c>
      <c r="H162" s="15">
        <v>848</v>
      </c>
      <c r="I162" s="247" t="s">
        <v>43</v>
      </c>
      <c r="J162" s="236" t="str">
        <f>IF(ISBLANK(INDEX('Policy Characteristics'!D:D,MATCH($C162,'Policy Characteristics'!$C:$C,0))),"",INDEX('Policy Characteristics'!D:D,MATCH($C162,'Policy Characteristics'!$C:$C,0)))</f>
        <v>Mode Shifting</v>
      </c>
      <c r="K162" s="76" t="str">
        <f>IF(ISBLANK(INDEX('Policy Characteristics'!E:E,MATCH($C162,'Policy Characteristics'!$C:$C,0))),"",INDEX('Policy Characteristics'!E:E,MATCH($C162,'Policy Characteristics'!$C:$C,0)))</f>
        <v>trans mode shifting</v>
      </c>
      <c r="L162" s="239">
        <f>IF(ISBLANK(INDEX('Policy Characteristics'!F:F,MATCH($C162,'Policy Characteristics'!$C:$C,0))),"",INDEX('Policy Characteristics'!F:F,MATCH($C162,'Policy Characteristics'!$C:$C,0)))</f>
        <v>0</v>
      </c>
      <c r="M162" s="239">
        <f>IF(ISBLANK(INDEX('Policy Characteristics'!G:G,MATCH($C162,'Policy Characteristics'!$C:$C,0))),"",INDEX('Policy Characteristics'!G:G,MATCH($C162,'Policy Characteristics'!$C:$C,0)))</f>
        <v>0.33</v>
      </c>
      <c r="N162" s="239">
        <f>IF(ISBLANK(INDEX('Policy Characteristics'!H:H,MATCH($C162,'Policy Characteristics'!$C:$C,0))),"",INDEX('Policy Characteristics'!H:H,MATCH($C162,'Policy Characteristics'!$C:$C,0)))</f>
        <v>0.01</v>
      </c>
      <c r="O162" s="76" t="str">
        <f>IF(ISBLANK(INDEX('Policy Characteristics'!I:I,MATCH($C162,'Policy Characteristics'!$C:$C,0))),"",INDEX('Policy Characteristics'!I:I,MATCH($C162,'Policy Characteristics'!$C:$C,0)))</f>
        <v>% of trips shifted</v>
      </c>
      <c r="P162" s="76" t="str">
        <f>IF(ISBLANK(INDEX('Policy Characteristics'!J:J,MATCH($C162,'Policy Characteristics'!$C:$C,0))),"",INDEX('Policy Characteristics'!J:J,MATCH($C162,'Policy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76" t="str">
        <f>IF(ISBLANK(INDEX('Policy Characteristics'!K:K,MATCH($C162,'Policy Characteristics'!$C:$C,0))),"",INDEX('Policy Characteristics'!K:K,MATCH($C162,'Policy Characteristics'!$C:$C,0)))</f>
        <v>transportation-sector-main.html#tdm</v>
      </c>
      <c r="R162" s="76" t="str">
        <f>IF(ISBLANK(INDEX('Policy Characteristics'!L:L,MATCH($C162,'Policy Characteristics'!$C:$C,0))),"",INDEX('Policy Characteristics'!L:L,MATCH($C162,'Policy Characteristics'!$C:$C,0)))</f>
        <v>transportation-demand-management.html</v>
      </c>
    </row>
    <row r="163" spans="1:18" x14ac:dyDescent="0.25">
      <c r="A163" s="76" t="str">
        <f>IF(ISBLANK(INDEX('Policy Characteristics'!A:A,MATCH($C163,'Policy Characteristics'!$C:$C,0))),"",INDEX('Policy Characteristics'!A:A,MATCH($C163,'Policy Characteristics'!$C:$C,0)))</f>
        <v>Transportation</v>
      </c>
      <c r="B163" s="234" t="str">
        <f>IF(ISBLANK(INDEX('Policy Characteristics'!B:B,MATCH($C163,'Policy Characteristics'!$C:$C,0))),"",INDEX('Policy Characteristics'!B:B,MATCH($C163,'Policy Characteristics'!$C:$C,0)))</f>
        <v>Mode Shifting</v>
      </c>
      <c r="C163" s="76" t="str">
        <f t="shared" ref="C163:C173" si="4">C$162</f>
        <v>Percent of Travel Demand Shifted to Other Modes or Eliminated</v>
      </c>
      <c r="D163" s="88" t="s">
        <v>45</v>
      </c>
      <c r="E163" s="88" t="s">
        <v>38</v>
      </c>
      <c r="F163" s="88" t="s">
        <v>84</v>
      </c>
      <c r="G163" s="143" t="s">
        <v>587</v>
      </c>
      <c r="H163" s="15">
        <v>849</v>
      </c>
      <c r="I163" s="235" t="s">
        <v>44</v>
      </c>
      <c r="J163" s="236" t="str">
        <f>IF(ISBLANK(INDEX('Policy Characteristics'!D:D,MATCH($C163,'Policy Characteristics'!$C:$C,0))),"",INDEX('Policy Characteristics'!D:D,MATCH($C163,'Policy Characteristics'!$C:$C,0)))</f>
        <v>Mode Shifting</v>
      </c>
      <c r="K163" s="76" t="str">
        <f>IF(ISBLANK(INDEX('Policy Characteristics'!E:E,MATCH($C163,'Policy Characteristics'!$C:$C,0))),"",INDEX('Policy Characteristics'!E:E,MATCH($C163,'Policy Characteristics'!$C:$C,0)))</f>
        <v>trans mode shifting</v>
      </c>
      <c r="L163" s="239">
        <f>IF(ISBLANK(INDEX('Policy Characteristics'!F:F,MATCH($C163,'Policy Characteristics'!$C:$C,0))),"",INDEX('Policy Characteristics'!F:F,MATCH($C163,'Policy Characteristics'!$C:$C,0)))</f>
        <v>0</v>
      </c>
      <c r="M163" s="239">
        <f>IF(ISBLANK(INDEX('Policy Characteristics'!G:G,MATCH($C163,'Policy Characteristics'!$C:$C,0))),"",INDEX('Policy Characteristics'!G:G,MATCH($C163,'Policy Characteristics'!$C:$C,0)))</f>
        <v>0.33</v>
      </c>
      <c r="N163" s="239">
        <f>IF(ISBLANK(INDEX('Policy Characteristics'!H:H,MATCH($C163,'Policy Characteristics'!$C:$C,0))),"",INDEX('Policy Characteristics'!H:H,MATCH($C163,'Policy Characteristics'!$C:$C,0)))</f>
        <v>0.01</v>
      </c>
      <c r="O163" s="76" t="str">
        <f>IF(ISBLANK(INDEX('Policy Characteristics'!I:I,MATCH($C163,'Policy Characteristics'!$C:$C,0))),"",INDEX('Policy Characteristics'!I:I,MATCH($C163,'Policy Characteristics'!$C:$C,0)))</f>
        <v>% of trips shifted</v>
      </c>
      <c r="P163" s="76" t="str">
        <f>IF(ISBLANK(INDEX('Policy Characteristics'!J:J,MATCH($C163,'Policy Characteristics'!$C:$C,0))),"",INDEX('Policy Characteristics'!J:J,MATCH($C163,'Policy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76" t="str">
        <f>IF(ISBLANK(INDEX('Policy Characteristics'!K:K,MATCH($C163,'Policy Characteristics'!$C:$C,0))),"",INDEX('Policy Characteristics'!K:K,MATCH($C163,'Policy Characteristics'!$C:$C,0)))</f>
        <v>transportation-sector-main.html#tdm</v>
      </c>
      <c r="R163" s="76" t="str">
        <f>IF(ISBLANK(INDEX('Policy Characteristics'!L:L,MATCH($C163,'Policy Characteristics'!$C:$C,0))),"",INDEX('Policy Characteristics'!L:L,MATCH($C163,'Policy Characteristics'!$C:$C,0)))</f>
        <v>transportation-demand-management.html</v>
      </c>
    </row>
    <row r="164" spans="1:18" x14ac:dyDescent="0.25">
      <c r="A164" s="76" t="str">
        <f>IF(ISBLANK(INDEX('Policy Characteristics'!A:A,MATCH($C164,'Policy Characteristics'!$C:$C,0))),"",INDEX('Policy Characteristics'!A:A,MATCH($C164,'Policy Characteristics'!$C:$C,0)))</f>
        <v>Transportation</v>
      </c>
      <c r="B164" s="234" t="str">
        <f>IF(ISBLANK(INDEX('Policy Characteristics'!B:B,MATCH($C164,'Policy Characteristics'!$C:$C,0))),"",INDEX('Policy Characteristics'!B:B,MATCH($C164,'Policy Characteristics'!$C:$C,0)))</f>
        <v>Mode Shifting</v>
      </c>
      <c r="C164" s="76" t="str">
        <f t="shared" si="4"/>
        <v>Percent of Travel Demand Shifted to Other Modes or Eliminated</v>
      </c>
      <c r="D164" s="88" t="s">
        <v>45</v>
      </c>
      <c r="E164" s="88" t="s">
        <v>39</v>
      </c>
      <c r="F164" s="88" t="s">
        <v>84</v>
      </c>
      <c r="G164" s="143" t="s">
        <v>1489</v>
      </c>
      <c r="H164" s="15">
        <v>850</v>
      </c>
      <c r="I164" s="247" t="s">
        <v>43</v>
      </c>
      <c r="J164" s="236" t="str">
        <f>IF(ISBLANK(INDEX('Policy Characteristics'!D:D,MATCH($C164,'Policy Characteristics'!$C:$C,0))),"",INDEX('Policy Characteristics'!D:D,MATCH($C164,'Policy Characteristics'!$C:$C,0)))</f>
        <v>Mode Shifting</v>
      </c>
      <c r="K164" s="76" t="str">
        <f>IF(ISBLANK(INDEX('Policy Characteristics'!E:E,MATCH($C164,'Policy Characteristics'!$C:$C,0))),"",INDEX('Policy Characteristics'!E:E,MATCH($C164,'Policy Characteristics'!$C:$C,0)))</f>
        <v>trans mode shifting</v>
      </c>
      <c r="L164" s="239">
        <f>IF(ISBLANK(INDEX('Policy Characteristics'!F:F,MATCH($C164,'Policy Characteristics'!$C:$C,0))),"",INDEX('Policy Characteristics'!F:F,MATCH($C164,'Policy Characteristics'!$C:$C,0)))</f>
        <v>0</v>
      </c>
      <c r="M164" s="239">
        <f>IF(ISBLANK(INDEX('Policy Characteristics'!G:G,MATCH($C164,'Policy Characteristics'!$C:$C,0))),"",INDEX('Policy Characteristics'!G:G,MATCH($C164,'Policy Characteristics'!$C:$C,0)))</f>
        <v>0.33</v>
      </c>
      <c r="N164" s="239">
        <f>IF(ISBLANK(INDEX('Policy Characteristics'!H:H,MATCH($C164,'Policy Characteristics'!$C:$C,0))),"",INDEX('Policy Characteristics'!H:H,MATCH($C164,'Policy Characteristics'!$C:$C,0)))</f>
        <v>0.01</v>
      </c>
      <c r="O164" s="76" t="str">
        <f>IF(ISBLANK(INDEX('Policy Characteristics'!I:I,MATCH($C164,'Policy Characteristics'!$C:$C,0))),"",INDEX('Policy Characteristics'!I:I,MATCH($C164,'Policy Characteristics'!$C:$C,0)))</f>
        <v>% of trips shifted</v>
      </c>
      <c r="P164" s="76" t="str">
        <f>IF(ISBLANK(INDEX('Policy Characteristics'!J:J,MATCH($C164,'Policy Characteristics'!$C:$C,0))),"",INDEX('Policy Characteristics'!J:J,MATCH($C164,'Policy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76" t="str">
        <f>IF(ISBLANK(INDEX('Policy Characteristics'!K:K,MATCH($C164,'Policy Characteristics'!$C:$C,0))),"",INDEX('Policy Characteristics'!K:K,MATCH($C164,'Policy Characteristics'!$C:$C,0)))</f>
        <v>transportation-sector-main.html#tdm</v>
      </c>
      <c r="R164" s="76" t="str">
        <f>IF(ISBLANK(INDEX('Policy Characteristics'!L:L,MATCH($C164,'Policy Characteristics'!$C:$C,0))),"",INDEX('Policy Characteristics'!L:L,MATCH($C164,'Policy Characteristics'!$C:$C,0)))</f>
        <v>transportation-demand-management.html</v>
      </c>
    </row>
    <row r="165" spans="1:18" x14ac:dyDescent="0.25">
      <c r="A165" s="76" t="str">
        <f>IF(ISBLANK(INDEX('Policy Characteristics'!A:A,MATCH($C165,'Policy Characteristics'!$C:$C,0))),"",INDEX('Policy Characteristics'!A:A,MATCH($C165,'Policy Characteristics'!$C:$C,0)))</f>
        <v>Transportation</v>
      </c>
      <c r="B165" s="234" t="str">
        <f>IF(ISBLANK(INDEX('Policy Characteristics'!B:B,MATCH($C165,'Policy Characteristics'!$C:$C,0))),"",INDEX('Policy Characteristics'!B:B,MATCH($C165,'Policy Characteristics'!$C:$C,0)))</f>
        <v>Mode Shifting</v>
      </c>
      <c r="C165" s="76" t="str">
        <f t="shared" si="4"/>
        <v>Percent of Travel Demand Shifted to Other Modes or Eliminated</v>
      </c>
      <c r="D165" s="88" t="s">
        <v>45</v>
      </c>
      <c r="E165" s="88" t="s">
        <v>40</v>
      </c>
      <c r="F165" s="88" t="s">
        <v>84</v>
      </c>
      <c r="G165" s="88" t="s">
        <v>86</v>
      </c>
      <c r="H165" s="15">
        <v>851</v>
      </c>
      <c r="I165" s="235" t="s">
        <v>44</v>
      </c>
      <c r="J165" s="236" t="str">
        <f>IF(ISBLANK(INDEX('Policy Characteristics'!D:D,MATCH($C165,'Policy Characteristics'!$C:$C,0))),"",INDEX('Policy Characteristics'!D:D,MATCH($C165,'Policy Characteristics'!$C:$C,0)))</f>
        <v>Mode Shifting</v>
      </c>
      <c r="K165" s="76" t="str">
        <f>IF(ISBLANK(INDEX('Policy Characteristics'!E:E,MATCH($C165,'Policy Characteristics'!$C:$C,0))),"",INDEX('Policy Characteristics'!E:E,MATCH($C165,'Policy Characteristics'!$C:$C,0)))</f>
        <v>trans mode shifting</v>
      </c>
      <c r="L165" s="239">
        <f>IF(ISBLANK(INDEX('Policy Characteristics'!F:F,MATCH($C165,'Policy Characteristics'!$C:$C,0))),"",INDEX('Policy Characteristics'!F:F,MATCH($C165,'Policy Characteristics'!$C:$C,0)))</f>
        <v>0</v>
      </c>
      <c r="M165" s="239">
        <f>IF(ISBLANK(INDEX('Policy Characteristics'!G:G,MATCH($C165,'Policy Characteristics'!$C:$C,0))),"",INDEX('Policy Characteristics'!G:G,MATCH($C165,'Policy Characteristics'!$C:$C,0)))</f>
        <v>0.33</v>
      </c>
      <c r="N165" s="239">
        <f>IF(ISBLANK(INDEX('Policy Characteristics'!H:H,MATCH($C165,'Policy Characteristics'!$C:$C,0))),"",INDEX('Policy Characteristics'!H:H,MATCH($C165,'Policy Characteristics'!$C:$C,0)))</f>
        <v>0.01</v>
      </c>
      <c r="O165" s="76" t="str">
        <f>IF(ISBLANK(INDEX('Policy Characteristics'!I:I,MATCH($C165,'Policy Characteristics'!$C:$C,0))),"",INDEX('Policy Characteristics'!I:I,MATCH($C165,'Policy Characteristics'!$C:$C,0)))</f>
        <v>% of trips shifted</v>
      </c>
      <c r="P165" s="76" t="str">
        <f>IF(ISBLANK(INDEX('Policy Characteristics'!J:J,MATCH($C165,'Policy Characteristics'!$C:$C,0))),"",INDEX('Policy Characteristics'!J:J,MATCH($C165,'Policy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76" t="str">
        <f>IF(ISBLANK(INDEX('Policy Characteristics'!K:K,MATCH($C165,'Policy Characteristics'!$C:$C,0))),"",INDEX('Policy Characteristics'!K:K,MATCH($C165,'Policy Characteristics'!$C:$C,0)))</f>
        <v>transportation-sector-main.html#tdm</v>
      </c>
      <c r="R165" s="76" t="str">
        <f>IF(ISBLANK(INDEX('Policy Characteristics'!L:L,MATCH($C165,'Policy Characteristics'!$C:$C,0))),"",INDEX('Policy Characteristics'!L:L,MATCH($C165,'Policy Characteristics'!$C:$C,0)))</f>
        <v>transportation-demand-management.html</v>
      </c>
    </row>
    <row r="166" spans="1:18" x14ac:dyDescent="0.25">
      <c r="A166" s="76" t="str">
        <f>IF(ISBLANK(INDEX('Policy Characteristics'!A:A,MATCH($C166,'Policy Characteristics'!$C:$C,0))),"",INDEX('Policy Characteristics'!A:A,MATCH($C166,'Policy Characteristics'!$C:$C,0)))</f>
        <v>Transportation</v>
      </c>
      <c r="B166" s="234" t="str">
        <f>IF(ISBLANK(INDEX('Policy Characteristics'!B:B,MATCH($C166,'Policy Characteristics'!$C:$C,0))),"",INDEX('Policy Characteristics'!B:B,MATCH($C166,'Policy Characteristics'!$C:$C,0)))</f>
        <v>Mode Shifting</v>
      </c>
      <c r="C166" s="76" t="str">
        <f t="shared" si="4"/>
        <v>Percent of Travel Demand Shifted to Other Modes or Eliminated</v>
      </c>
      <c r="D166" s="88" t="s">
        <v>45</v>
      </c>
      <c r="E166" s="88" t="s">
        <v>41</v>
      </c>
      <c r="F166" s="88" t="s">
        <v>84</v>
      </c>
      <c r="G166" s="143" t="s">
        <v>1490</v>
      </c>
      <c r="H166" s="15">
        <v>852</v>
      </c>
      <c r="I166" s="235" t="s">
        <v>44</v>
      </c>
      <c r="J166" s="236" t="str">
        <f>IF(ISBLANK(INDEX('Policy Characteristics'!D:D,MATCH($C166,'Policy Characteristics'!$C:$C,0))),"",INDEX('Policy Characteristics'!D:D,MATCH($C166,'Policy Characteristics'!$C:$C,0)))</f>
        <v>Mode Shifting</v>
      </c>
      <c r="K166" s="76" t="str">
        <f>IF(ISBLANK(INDEX('Policy Characteristics'!E:E,MATCH($C166,'Policy Characteristics'!$C:$C,0))),"",INDEX('Policy Characteristics'!E:E,MATCH($C166,'Policy Characteristics'!$C:$C,0)))</f>
        <v>trans mode shifting</v>
      </c>
      <c r="L166" s="239">
        <f>IF(ISBLANK(INDEX('Policy Characteristics'!F:F,MATCH($C166,'Policy Characteristics'!$C:$C,0))),"",INDEX('Policy Characteristics'!F:F,MATCH($C166,'Policy Characteristics'!$C:$C,0)))</f>
        <v>0</v>
      </c>
      <c r="M166" s="239">
        <f>IF(ISBLANK(INDEX('Policy Characteristics'!G:G,MATCH($C166,'Policy Characteristics'!$C:$C,0))),"",INDEX('Policy Characteristics'!G:G,MATCH($C166,'Policy Characteristics'!$C:$C,0)))</f>
        <v>0.33</v>
      </c>
      <c r="N166" s="239">
        <f>IF(ISBLANK(INDEX('Policy Characteristics'!H:H,MATCH($C166,'Policy Characteristics'!$C:$C,0))),"",INDEX('Policy Characteristics'!H:H,MATCH($C166,'Policy Characteristics'!$C:$C,0)))</f>
        <v>0.01</v>
      </c>
      <c r="O166" s="76" t="str">
        <f>IF(ISBLANK(INDEX('Policy Characteristics'!I:I,MATCH($C166,'Policy Characteristics'!$C:$C,0))),"",INDEX('Policy Characteristics'!I:I,MATCH($C166,'Policy Characteristics'!$C:$C,0)))</f>
        <v>% of trips shifted</v>
      </c>
      <c r="P166" s="76" t="str">
        <f>IF(ISBLANK(INDEX('Policy Characteristics'!J:J,MATCH($C166,'Policy Characteristics'!$C:$C,0))),"",INDEX('Policy Characteristics'!J:J,MATCH($C166,'Policy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76" t="str">
        <f>IF(ISBLANK(INDEX('Policy Characteristics'!K:K,MATCH($C166,'Policy Characteristics'!$C:$C,0))),"",INDEX('Policy Characteristics'!K:K,MATCH($C166,'Policy Characteristics'!$C:$C,0)))</f>
        <v>transportation-sector-main.html#tdm</v>
      </c>
      <c r="R166" s="76" t="str">
        <f>IF(ISBLANK(INDEX('Policy Characteristics'!L:L,MATCH($C166,'Policy Characteristics'!$C:$C,0))),"",INDEX('Policy Characteristics'!L:L,MATCH($C166,'Policy Characteristics'!$C:$C,0)))</f>
        <v>transportation-demand-management.html</v>
      </c>
    </row>
    <row r="167" spans="1:18" x14ac:dyDescent="0.25">
      <c r="A167" s="76" t="str">
        <f>IF(ISBLANK(INDEX('Policy Characteristics'!A:A,MATCH($C167,'Policy Characteristics'!$C:$C,0))),"",INDEX('Policy Characteristics'!A:A,MATCH($C167,'Policy Characteristics'!$C:$C,0)))</f>
        <v>Transportation</v>
      </c>
      <c r="B167" s="234" t="str">
        <f>IF(ISBLANK(INDEX('Policy Characteristics'!B:B,MATCH($C167,'Policy Characteristics'!$C:$C,0))),"",INDEX('Policy Characteristics'!B:B,MATCH($C167,'Policy Characteristics'!$C:$C,0)))</f>
        <v>Mode Shifting</v>
      </c>
      <c r="C167" s="76" t="str">
        <f t="shared" si="4"/>
        <v>Percent of Travel Demand Shifted to Other Modes or Eliminated</v>
      </c>
      <c r="D167" s="88" t="s">
        <v>45</v>
      </c>
      <c r="E167" s="88" t="s">
        <v>112</v>
      </c>
      <c r="F167" s="88" t="s">
        <v>84</v>
      </c>
      <c r="G167" s="88" t="s">
        <v>142</v>
      </c>
      <c r="H167" s="15">
        <v>853</v>
      </c>
      <c r="I167" s="235" t="s">
        <v>44</v>
      </c>
      <c r="J167" s="236" t="str">
        <f>IF(ISBLANK(INDEX('Policy Characteristics'!D:D,MATCH($C167,'Policy Characteristics'!$C:$C,0))),"",INDEX('Policy Characteristics'!D:D,MATCH($C167,'Policy Characteristics'!$C:$C,0)))</f>
        <v>Mode Shifting</v>
      </c>
      <c r="K167" s="76" t="str">
        <f>IF(ISBLANK(INDEX('Policy Characteristics'!E:E,MATCH($C167,'Policy Characteristics'!$C:$C,0))),"",INDEX('Policy Characteristics'!E:E,MATCH($C167,'Policy Characteristics'!$C:$C,0)))</f>
        <v>trans mode shifting</v>
      </c>
      <c r="L167" s="239">
        <f>IF(ISBLANK(INDEX('Policy Characteristics'!F:F,MATCH($C167,'Policy Characteristics'!$C:$C,0))),"",INDEX('Policy Characteristics'!F:F,MATCH($C167,'Policy Characteristics'!$C:$C,0)))</f>
        <v>0</v>
      </c>
      <c r="M167" s="239">
        <f>IF(ISBLANK(INDEX('Policy Characteristics'!G:G,MATCH($C167,'Policy Characteristics'!$C:$C,0))),"",INDEX('Policy Characteristics'!G:G,MATCH($C167,'Policy Characteristics'!$C:$C,0)))</f>
        <v>0.33</v>
      </c>
      <c r="N167" s="239">
        <f>IF(ISBLANK(INDEX('Policy Characteristics'!H:H,MATCH($C167,'Policy Characteristics'!$C:$C,0))),"",INDEX('Policy Characteristics'!H:H,MATCH($C167,'Policy Characteristics'!$C:$C,0)))</f>
        <v>0.01</v>
      </c>
      <c r="O167" s="76" t="str">
        <f>IF(ISBLANK(INDEX('Policy Characteristics'!I:I,MATCH($C167,'Policy Characteristics'!$C:$C,0))),"",INDEX('Policy Characteristics'!I:I,MATCH($C167,'Policy Characteristics'!$C:$C,0)))</f>
        <v>% of trips shifted</v>
      </c>
      <c r="P167" s="76" t="str">
        <f>IF(ISBLANK(INDEX('Policy Characteristics'!J:J,MATCH($C167,'Policy Characteristics'!$C:$C,0))),"",INDEX('Policy Characteristics'!J:J,MATCH($C167,'Policy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76" t="str">
        <f>IF(ISBLANK(INDEX('Policy Characteristics'!K:K,MATCH($C167,'Policy Characteristics'!$C:$C,0))),"",INDEX('Policy Characteristics'!K:K,MATCH($C167,'Policy Characteristics'!$C:$C,0)))</f>
        <v>transportation-sector-main.html#tdm</v>
      </c>
      <c r="R167" s="76" t="str">
        <f>IF(ISBLANK(INDEX('Policy Characteristics'!L:L,MATCH($C167,'Policy Characteristics'!$C:$C,0))),"",INDEX('Policy Characteristics'!L:L,MATCH($C167,'Policy Characteristics'!$C:$C,0)))</f>
        <v>transportation-demand-management.html</v>
      </c>
    </row>
    <row r="168" spans="1:18" x14ac:dyDescent="0.25">
      <c r="A168" s="76" t="str">
        <f>IF(ISBLANK(INDEX('Policy Characteristics'!A:A,MATCH($C168,'Policy Characteristics'!$C:$C,0))),"",INDEX('Policy Characteristics'!A:A,MATCH($C168,'Policy Characteristics'!$C:$C,0)))</f>
        <v>Transportation</v>
      </c>
      <c r="B168" s="234" t="str">
        <f>IF(ISBLANK(INDEX('Policy Characteristics'!B:B,MATCH($C168,'Policy Characteristics'!$C:$C,0))),"",INDEX('Policy Characteristics'!B:B,MATCH($C168,'Policy Characteristics'!$C:$C,0)))</f>
        <v>Mode Shifting</v>
      </c>
      <c r="C168" s="76" t="str">
        <f t="shared" si="4"/>
        <v>Percent of Travel Demand Shifted to Other Modes or Eliminated</v>
      </c>
      <c r="D168" s="88" t="s">
        <v>42</v>
      </c>
      <c r="E168" s="88" t="s">
        <v>37</v>
      </c>
      <c r="F168" s="88" t="s">
        <v>85</v>
      </c>
      <c r="G168" s="143" t="s">
        <v>1633</v>
      </c>
      <c r="H168" s="15">
        <v>854</v>
      </c>
      <c r="I168" s="235" t="s">
        <v>44</v>
      </c>
      <c r="J168" s="236" t="str">
        <f>IF(ISBLANK(INDEX('Policy Characteristics'!D:D,MATCH($C168,'Policy Characteristics'!$C:$C,0))),"",INDEX('Policy Characteristics'!D:D,MATCH($C168,'Policy Characteristics'!$C:$C,0)))</f>
        <v>Mode Shifting</v>
      </c>
      <c r="K168" s="76" t="str">
        <f>IF(ISBLANK(INDEX('Policy Characteristics'!E:E,MATCH($C168,'Policy Characteristics'!$C:$C,0))),"",INDEX('Policy Characteristics'!E:E,MATCH($C168,'Policy Characteristics'!$C:$C,0)))</f>
        <v>trans mode shifting</v>
      </c>
      <c r="L168" s="239">
        <f>IF(ISBLANK(INDEX('Policy Characteristics'!F:F,MATCH($C168,'Policy Characteristics'!$C:$C,0))),"",INDEX('Policy Characteristics'!F:F,MATCH($C168,'Policy Characteristics'!$C:$C,0)))</f>
        <v>0</v>
      </c>
      <c r="M168" s="239">
        <f>IF(ISBLANK(INDEX('Policy Characteristics'!G:G,MATCH($C168,'Policy Characteristics'!$C:$C,0))),"",INDEX('Policy Characteristics'!G:G,MATCH($C168,'Policy Characteristics'!$C:$C,0)))</f>
        <v>0.33</v>
      </c>
      <c r="N168" s="239">
        <f>IF(ISBLANK(INDEX('Policy Characteristics'!H:H,MATCH($C168,'Policy Characteristics'!$C:$C,0))),"",INDEX('Policy Characteristics'!H:H,MATCH($C168,'Policy Characteristics'!$C:$C,0)))</f>
        <v>0.01</v>
      </c>
      <c r="O168" s="76" t="str">
        <f>IF(ISBLANK(INDEX('Policy Characteristics'!I:I,MATCH($C168,'Policy Characteristics'!$C:$C,0))),"",INDEX('Policy Characteristics'!I:I,MATCH($C168,'Policy Characteristics'!$C:$C,0)))</f>
        <v>% of trips shifted</v>
      </c>
      <c r="P168" s="76" t="str">
        <f>IF(ISBLANK(INDEX('Policy Characteristics'!J:J,MATCH($C168,'Policy Characteristics'!$C:$C,0))),"",INDEX('Policy Characteristics'!J:J,MATCH($C168,'Policy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76" t="str">
        <f>IF(ISBLANK(INDEX('Policy Characteristics'!K:K,MATCH($C168,'Policy Characteristics'!$C:$C,0))),"",INDEX('Policy Characteristics'!K:K,MATCH($C168,'Policy Characteristics'!$C:$C,0)))</f>
        <v>transportation-sector-main.html#tdm</v>
      </c>
      <c r="R168" s="76" t="str">
        <f>IF(ISBLANK(INDEX('Policy Characteristics'!L:L,MATCH($C168,'Policy Characteristics'!$C:$C,0))),"",INDEX('Policy Characteristics'!L:L,MATCH($C168,'Policy Characteristics'!$C:$C,0)))</f>
        <v>transportation-demand-management.html</v>
      </c>
    </row>
    <row r="169" spans="1:18" x14ac:dyDescent="0.25">
      <c r="A169" s="76" t="str">
        <f>IF(ISBLANK(INDEX('Policy Characteristics'!A:A,MATCH($C169,'Policy Characteristics'!$C:$C,0))),"",INDEX('Policy Characteristics'!A:A,MATCH($C169,'Policy Characteristics'!$C:$C,0)))</f>
        <v>Transportation</v>
      </c>
      <c r="B169" s="234" t="str">
        <f>IF(ISBLANK(INDEX('Policy Characteristics'!B:B,MATCH($C169,'Policy Characteristics'!$C:$C,0))),"",INDEX('Policy Characteristics'!B:B,MATCH($C169,'Policy Characteristics'!$C:$C,0)))</f>
        <v>Mode Shifting</v>
      </c>
      <c r="C169" s="76" t="str">
        <f t="shared" si="4"/>
        <v>Percent of Travel Demand Shifted to Other Modes or Eliminated</v>
      </c>
      <c r="D169" s="88" t="s">
        <v>42</v>
      </c>
      <c r="E169" s="88" t="s">
        <v>38</v>
      </c>
      <c r="F169" s="88" t="s">
        <v>85</v>
      </c>
      <c r="G169" s="143" t="s">
        <v>1630</v>
      </c>
      <c r="H169" s="15">
        <v>855</v>
      </c>
      <c r="I169" s="247" t="s">
        <v>43</v>
      </c>
      <c r="J169" s="236" t="str">
        <f>IF(ISBLANK(INDEX('Policy Characteristics'!D:D,MATCH($C169,'Policy Characteristics'!$C:$C,0))),"",INDEX('Policy Characteristics'!D:D,MATCH($C169,'Policy Characteristics'!$C:$C,0)))</f>
        <v>Mode Shifting</v>
      </c>
      <c r="K169" s="76" t="str">
        <f>IF(ISBLANK(INDEX('Policy Characteristics'!E:E,MATCH($C169,'Policy Characteristics'!$C:$C,0))),"",INDEX('Policy Characteristics'!E:E,MATCH($C169,'Policy Characteristics'!$C:$C,0)))</f>
        <v>trans mode shifting</v>
      </c>
      <c r="L169" s="239">
        <f>IF(ISBLANK(INDEX('Policy Characteristics'!F:F,MATCH($C169,'Policy Characteristics'!$C:$C,0))),"",INDEX('Policy Characteristics'!F:F,MATCH($C169,'Policy Characteristics'!$C:$C,0)))</f>
        <v>0</v>
      </c>
      <c r="M169" s="239">
        <f>IF(ISBLANK(INDEX('Policy Characteristics'!G:G,MATCH($C169,'Policy Characteristics'!$C:$C,0))),"",INDEX('Policy Characteristics'!G:G,MATCH($C169,'Policy Characteristics'!$C:$C,0)))</f>
        <v>0.33</v>
      </c>
      <c r="N169" s="239">
        <f>IF(ISBLANK(INDEX('Policy Characteristics'!H:H,MATCH($C169,'Policy Characteristics'!$C:$C,0))),"",INDEX('Policy Characteristics'!H:H,MATCH($C169,'Policy Characteristics'!$C:$C,0)))</f>
        <v>0.01</v>
      </c>
      <c r="O169" s="76" t="str">
        <f>IF(ISBLANK(INDEX('Policy Characteristics'!I:I,MATCH($C169,'Policy Characteristics'!$C:$C,0))),"",INDEX('Policy Characteristics'!I:I,MATCH($C169,'Policy Characteristics'!$C:$C,0)))</f>
        <v>% of trips shifted</v>
      </c>
      <c r="P169" s="76" t="str">
        <f>IF(ISBLANK(INDEX('Policy Characteristics'!J:J,MATCH($C169,'Policy Characteristics'!$C:$C,0))),"",INDEX('Policy Characteristics'!J:J,MATCH($C169,'Policy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76" t="str">
        <f>IF(ISBLANK(INDEX('Policy Characteristics'!K:K,MATCH($C169,'Policy Characteristics'!$C:$C,0))),"",INDEX('Policy Characteristics'!K:K,MATCH($C169,'Policy Characteristics'!$C:$C,0)))</f>
        <v>transportation-sector-main.html#tdm</v>
      </c>
      <c r="R169" s="76" t="str">
        <f>IF(ISBLANK(INDEX('Policy Characteristics'!L:L,MATCH($C169,'Policy Characteristics'!$C:$C,0))),"",INDEX('Policy Characteristics'!L:L,MATCH($C169,'Policy Characteristics'!$C:$C,0)))</f>
        <v>transportation-demand-management.html</v>
      </c>
    </row>
    <row r="170" spans="1:18" x14ac:dyDescent="0.25">
      <c r="A170" s="76" t="str">
        <f>IF(ISBLANK(INDEX('Policy Characteristics'!A:A,MATCH($C170,'Policy Characteristics'!$C:$C,0))),"",INDEX('Policy Characteristics'!A:A,MATCH($C170,'Policy Characteristics'!$C:$C,0)))</f>
        <v>Transportation</v>
      </c>
      <c r="B170" s="234" t="str">
        <f>IF(ISBLANK(INDEX('Policy Characteristics'!B:B,MATCH($C170,'Policy Characteristics'!$C:$C,0))),"",INDEX('Policy Characteristics'!B:B,MATCH($C170,'Policy Characteristics'!$C:$C,0)))</f>
        <v>Mode Shifting</v>
      </c>
      <c r="C170" s="76" t="str">
        <f t="shared" si="4"/>
        <v>Percent of Travel Demand Shifted to Other Modes or Eliminated</v>
      </c>
      <c r="D170" s="88" t="s">
        <v>42</v>
      </c>
      <c r="E170" s="88" t="s">
        <v>39</v>
      </c>
      <c r="F170" s="88" t="s">
        <v>85</v>
      </c>
      <c r="G170" s="143" t="s">
        <v>1489</v>
      </c>
      <c r="H170" s="15">
        <v>856</v>
      </c>
      <c r="I170" s="235" t="s">
        <v>44</v>
      </c>
      <c r="J170" s="236" t="str">
        <f>IF(ISBLANK(INDEX('Policy Characteristics'!D:D,MATCH($C170,'Policy Characteristics'!$C:$C,0))),"",INDEX('Policy Characteristics'!D:D,MATCH($C170,'Policy Characteristics'!$C:$C,0)))</f>
        <v>Mode Shifting</v>
      </c>
      <c r="K170" s="76" t="str">
        <f>IF(ISBLANK(INDEX('Policy Characteristics'!E:E,MATCH($C170,'Policy Characteristics'!$C:$C,0))),"",INDEX('Policy Characteristics'!E:E,MATCH($C170,'Policy Characteristics'!$C:$C,0)))</f>
        <v>trans mode shifting</v>
      </c>
      <c r="L170" s="239">
        <f>IF(ISBLANK(INDEX('Policy Characteristics'!F:F,MATCH($C170,'Policy Characteristics'!$C:$C,0))),"",INDEX('Policy Characteristics'!F:F,MATCH($C170,'Policy Characteristics'!$C:$C,0)))</f>
        <v>0</v>
      </c>
      <c r="M170" s="239">
        <f>IF(ISBLANK(INDEX('Policy Characteristics'!G:G,MATCH($C170,'Policy Characteristics'!$C:$C,0))),"",INDEX('Policy Characteristics'!G:G,MATCH($C170,'Policy Characteristics'!$C:$C,0)))</f>
        <v>0.33</v>
      </c>
      <c r="N170" s="239">
        <f>IF(ISBLANK(INDEX('Policy Characteristics'!H:H,MATCH($C170,'Policy Characteristics'!$C:$C,0))),"",INDEX('Policy Characteristics'!H:H,MATCH($C170,'Policy Characteristics'!$C:$C,0)))</f>
        <v>0.01</v>
      </c>
      <c r="O170" s="76" t="str">
        <f>IF(ISBLANK(INDEX('Policy Characteristics'!I:I,MATCH($C170,'Policy Characteristics'!$C:$C,0))),"",INDEX('Policy Characteristics'!I:I,MATCH($C170,'Policy Characteristics'!$C:$C,0)))</f>
        <v>% of trips shifted</v>
      </c>
      <c r="P170" s="76" t="str">
        <f>IF(ISBLANK(INDEX('Policy Characteristics'!J:J,MATCH($C170,'Policy Characteristics'!$C:$C,0))),"",INDEX('Policy Characteristics'!J:J,MATCH($C170,'Policy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76" t="str">
        <f>IF(ISBLANK(INDEX('Policy Characteristics'!K:K,MATCH($C170,'Policy Characteristics'!$C:$C,0))),"",INDEX('Policy Characteristics'!K:K,MATCH($C170,'Policy Characteristics'!$C:$C,0)))</f>
        <v>transportation-sector-main.html#tdm</v>
      </c>
      <c r="R170" s="76" t="str">
        <f>IF(ISBLANK(INDEX('Policy Characteristics'!L:L,MATCH($C170,'Policy Characteristics'!$C:$C,0))),"",INDEX('Policy Characteristics'!L:L,MATCH($C170,'Policy Characteristics'!$C:$C,0)))</f>
        <v>transportation-demand-management.html</v>
      </c>
    </row>
    <row r="171" spans="1:18" x14ac:dyDescent="0.25">
      <c r="A171" s="76" t="str">
        <f>IF(ISBLANK(INDEX('Policy Characteristics'!A:A,MATCH($C171,'Policy Characteristics'!$C:$C,0))),"",INDEX('Policy Characteristics'!A:A,MATCH($C171,'Policy Characteristics'!$C:$C,0)))</f>
        <v>Transportation</v>
      </c>
      <c r="B171" s="234" t="str">
        <f>IF(ISBLANK(INDEX('Policy Characteristics'!B:B,MATCH($C171,'Policy Characteristics'!$C:$C,0))),"",INDEX('Policy Characteristics'!B:B,MATCH($C171,'Policy Characteristics'!$C:$C,0)))</f>
        <v>Mode Shifting</v>
      </c>
      <c r="C171" s="76" t="str">
        <f t="shared" si="4"/>
        <v>Percent of Travel Demand Shifted to Other Modes or Eliminated</v>
      </c>
      <c r="D171" s="88" t="s">
        <v>42</v>
      </c>
      <c r="E171" s="88" t="s">
        <v>40</v>
      </c>
      <c r="F171" s="88" t="s">
        <v>85</v>
      </c>
      <c r="G171" s="88" t="s">
        <v>86</v>
      </c>
      <c r="H171" s="15">
        <v>857</v>
      </c>
      <c r="I171" s="235" t="s">
        <v>43</v>
      </c>
      <c r="J171" s="236" t="str">
        <f>IF(ISBLANK(INDEX('Policy Characteristics'!D:D,MATCH($C171,'Policy Characteristics'!$C:$C,0))),"",INDEX('Policy Characteristics'!D:D,MATCH($C171,'Policy Characteristics'!$C:$C,0)))</f>
        <v>Mode Shifting</v>
      </c>
      <c r="K171" s="76" t="str">
        <f>IF(ISBLANK(INDEX('Policy Characteristics'!E:E,MATCH($C171,'Policy Characteristics'!$C:$C,0))),"",INDEX('Policy Characteristics'!E:E,MATCH($C171,'Policy Characteristics'!$C:$C,0)))</f>
        <v>trans mode shifting</v>
      </c>
      <c r="L171" s="239">
        <f>IF(ISBLANK(INDEX('Policy Characteristics'!F:F,MATCH($C171,'Policy Characteristics'!$C:$C,0))),"",INDEX('Policy Characteristics'!F:F,MATCH($C171,'Policy Characteristics'!$C:$C,0)))</f>
        <v>0</v>
      </c>
      <c r="M171" s="239">
        <f>IF(ISBLANK(INDEX('Policy Characteristics'!G:G,MATCH($C171,'Policy Characteristics'!$C:$C,0))),"",INDEX('Policy Characteristics'!G:G,MATCH($C171,'Policy Characteristics'!$C:$C,0)))</f>
        <v>0.33</v>
      </c>
      <c r="N171" s="239">
        <f>IF(ISBLANK(INDEX('Policy Characteristics'!H:H,MATCH($C171,'Policy Characteristics'!$C:$C,0))),"",INDEX('Policy Characteristics'!H:H,MATCH($C171,'Policy Characteristics'!$C:$C,0)))</f>
        <v>0.01</v>
      </c>
      <c r="O171" s="76" t="str">
        <f>IF(ISBLANK(INDEX('Policy Characteristics'!I:I,MATCH($C171,'Policy Characteristics'!$C:$C,0))),"",INDEX('Policy Characteristics'!I:I,MATCH($C171,'Policy Characteristics'!$C:$C,0)))</f>
        <v>% of trips shifted</v>
      </c>
      <c r="P171" s="76" t="str">
        <f>IF(ISBLANK(INDEX('Policy Characteristics'!J:J,MATCH($C171,'Policy Characteristics'!$C:$C,0))),"",INDEX('Policy Characteristics'!J:J,MATCH($C171,'Policy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76" t="str">
        <f>IF(ISBLANK(INDEX('Policy Characteristics'!K:K,MATCH($C171,'Policy Characteristics'!$C:$C,0))),"",INDEX('Policy Characteristics'!K:K,MATCH($C171,'Policy Characteristics'!$C:$C,0)))</f>
        <v>transportation-sector-main.html#tdm</v>
      </c>
      <c r="R171" s="76" t="str">
        <f>IF(ISBLANK(INDEX('Policy Characteristics'!L:L,MATCH($C171,'Policy Characteristics'!$C:$C,0))),"",INDEX('Policy Characteristics'!L:L,MATCH($C171,'Policy Characteristics'!$C:$C,0)))</f>
        <v>transportation-demand-management.html</v>
      </c>
    </row>
    <row r="172" spans="1:18" x14ac:dyDescent="0.25">
      <c r="A172" s="76" t="str">
        <f>IF(ISBLANK(INDEX('Policy Characteristics'!A:A,MATCH($C172,'Policy Characteristics'!$C:$C,0))),"",INDEX('Policy Characteristics'!A:A,MATCH($C172,'Policy Characteristics'!$C:$C,0)))</f>
        <v>Transportation</v>
      </c>
      <c r="B172" s="234" t="str">
        <f>IF(ISBLANK(INDEX('Policy Characteristics'!B:B,MATCH($C172,'Policy Characteristics'!$C:$C,0))),"",INDEX('Policy Characteristics'!B:B,MATCH($C172,'Policy Characteristics'!$C:$C,0)))</f>
        <v>Mode Shifting</v>
      </c>
      <c r="C172" s="76" t="str">
        <f t="shared" si="4"/>
        <v>Percent of Travel Demand Shifted to Other Modes or Eliminated</v>
      </c>
      <c r="D172" s="88" t="s">
        <v>42</v>
      </c>
      <c r="E172" s="88" t="s">
        <v>41</v>
      </c>
      <c r="F172" s="88" t="s">
        <v>85</v>
      </c>
      <c r="G172" s="143" t="s">
        <v>1491</v>
      </c>
      <c r="H172" s="15">
        <v>858</v>
      </c>
      <c r="I172" s="235" t="s">
        <v>44</v>
      </c>
      <c r="J172" s="236" t="str">
        <f>IF(ISBLANK(INDEX('Policy Characteristics'!D:D,MATCH($C172,'Policy Characteristics'!$C:$C,0))),"",INDEX('Policy Characteristics'!D:D,MATCH($C172,'Policy Characteristics'!$C:$C,0)))</f>
        <v>Mode Shifting</v>
      </c>
      <c r="K172" s="76" t="str">
        <f>IF(ISBLANK(INDEX('Policy Characteristics'!E:E,MATCH($C172,'Policy Characteristics'!$C:$C,0))),"",INDEX('Policy Characteristics'!E:E,MATCH($C172,'Policy Characteristics'!$C:$C,0)))</f>
        <v>trans mode shifting</v>
      </c>
      <c r="L172" s="239">
        <f>IF(ISBLANK(INDEX('Policy Characteristics'!F:F,MATCH($C172,'Policy Characteristics'!$C:$C,0))),"",INDEX('Policy Characteristics'!F:F,MATCH($C172,'Policy Characteristics'!$C:$C,0)))</f>
        <v>0</v>
      </c>
      <c r="M172" s="239">
        <f>IF(ISBLANK(INDEX('Policy Characteristics'!G:G,MATCH($C172,'Policy Characteristics'!$C:$C,0))),"",INDEX('Policy Characteristics'!G:G,MATCH($C172,'Policy Characteristics'!$C:$C,0)))</f>
        <v>0.33</v>
      </c>
      <c r="N172" s="239">
        <f>IF(ISBLANK(INDEX('Policy Characteristics'!H:H,MATCH($C172,'Policy Characteristics'!$C:$C,0))),"",INDEX('Policy Characteristics'!H:H,MATCH($C172,'Policy Characteristics'!$C:$C,0)))</f>
        <v>0.01</v>
      </c>
      <c r="O172" s="76" t="str">
        <f>IF(ISBLANK(INDEX('Policy Characteristics'!I:I,MATCH($C172,'Policy Characteristics'!$C:$C,0))),"",INDEX('Policy Characteristics'!I:I,MATCH($C172,'Policy Characteristics'!$C:$C,0)))</f>
        <v>% of trips shifted</v>
      </c>
      <c r="P172" s="76" t="str">
        <f>IF(ISBLANK(INDEX('Policy Characteristics'!J:J,MATCH($C172,'Policy Characteristics'!$C:$C,0))),"",INDEX('Policy Characteristics'!J:J,MATCH($C172,'Policy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76" t="str">
        <f>IF(ISBLANK(INDEX('Policy Characteristics'!K:K,MATCH($C172,'Policy Characteristics'!$C:$C,0))),"",INDEX('Policy Characteristics'!K:K,MATCH($C172,'Policy Characteristics'!$C:$C,0)))</f>
        <v>transportation-sector-main.html#tdm</v>
      </c>
      <c r="R172" s="76" t="str">
        <f>IF(ISBLANK(INDEX('Policy Characteristics'!L:L,MATCH($C172,'Policy Characteristics'!$C:$C,0))),"",INDEX('Policy Characteristics'!L:L,MATCH($C172,'Policy Characteristics'!$C:$C,0)))</f>
        <v>transportation-demand-management.html</v>
      </c>
    </row>
    <row r="173" spans="1:18" x14ac:dyDescent="0.25">
      <c r="A173" s="76" t="str">
        <f>IF(ISBLANK(INDEX('Policy Characteristics'!A:A,MATCH($C173,'Policy Characteristics'!$C:$C,0))),"",INDEX('Policy Characteristics'!A:A,MATCH($C173,'Policy Characteristics'!$C:$C,0)))</f>
        <v>Transportation</v>
      </c>
      <c r="B173" s="234" t="str">
        <f>IF(ISBLANK(INDEX('Policy Characteristics'!B:B,MATCH($C173,'Policy Characteristics'!$C:$C,0))),"",INDEX('Policy Characteristics'!B:B,MATCH($C173,'Policy Characteristics'!$C:$C,0)))</f>
        <v>Mode Shifting</v>
      </c>
      <c r="C173" s="76" t="str">
        <f t="shared" si="4"/>
        <v>Percent of Travel Demand Shifted to Other Modes or Eliminated</v>
      </c>
      <c r="D173" s="88" t="s">
        <v>42</v>
      </c>
      <c r="E173" s="88" t="s">
        <v>112</v>
      </c>
      <c r="F173" s="88" t="s">
        <v>85</v>
      </c>
      <c r="G173" s="88" t="s">
        <v>142</v>
      </c>
      <c r="H173" s="15">
        <v>859</v>
      </c>
      <c r="I173" s="235" t="s">
        <v>44</v>
      </c>
      <c r="J173" s="236" t="str">
        <f>IF(ISBLANK(INDEX('Policy Characteristics'!D:D,MATCH($C173,'Policy Characteristics'!$C:$C,0))),"",INDEX('Policy Characteristics'!D:D,MATCH($C173,'Policy Characteristics'!$C:$C,0)))</f>
        <v>Mode Shifting</v>
      </c>
      <c r="K173" s="76" t="str">
        <f>IF(ISBLANK(INDEX('Policy Characteristics'!E:E,MATCH($C173,'Policy Characteristics'!$C:$C,0))),"",INDEX('Policy Characteristics'!E:E,MATCH($C173,'Policy Characteristics'!$C:$C,0)))</f>
        <v>trans mode shifting</v>
      </c>
      <c r="L173" s="239">
        <f>IF(ISBLANK(INDEX('Policy Characteristics'!F:F,MATCH($C173,'Policy Characteristics'!$C:$C,0))),"",INDEX('Policy Characteristics'!F:F,MATCH($C173,'Policy Characteristics'!$C:$C,0)))</f>
        <v>0</v>
      </c>
      <c r="M173" s="239">
        <f>IF(ISBLANK(INDEX('Policy Characteristics'!G:G,MATCH($C173,'Policy Characteristics'!$C:$C,0))),"",INDEX('Policy Characteristics'!G:G,MATCH($C173,'Policy Characteristics'!$C:$C,0)))</f>
        <v>0.33</v>
      </c>
      <c r="N173" s="239">
        <f>IF(ISBLANK(INDEX('Policy Characteristics'!H:H,MATCH($C173,'Policy Characteristics'!$C:$C,0))),"",INDEX('Policy Characteristics'!H:H,MATCH($C173,'Policy Characteristics'!$C:$C,0)))</f>
        <v>0.01</v>
      </c>
      <c r="O173" s="76" t="str">
        <f>IF(ISBLANK(INDEX('Policy Characteristics'!I:I,MATCH($C173,'Policy Characteristics'!$C:$C,0))),"",INDEX('Policy Characteristics'!I:I,MATCH($C173,'Policy Characteristics'!$C:$C,0)))</f>
        <v>% of trips shifted</v>
      </c>
      <c r="P173" s="76" t="str">
        <f>IF(ISBLANK(INDEX('Policy Characteristics'!J:J,MATCH($C173,'Policy Characteristics'!$C:$C,0))),"",INDEX('Policy Characteristics'!J:J,MATCH($C173,'Policy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76" t="str">
        <f>IF(ISBLANK(INDEX('Policy Characteristics'!K:K,MATCH($C173,'Policy Characteristics'!$C:$C,0))),"",INDEX('Policy Characteristics'!K:K,MATCH($C173,'Policy Characteristics'!$C:$C,0)))</f>
        <v>transportation-sector-main.html#tdm</v>
      </c>
      <c r="R173" s="76" t="str">
        <f>IF(ISBLANK(INDEX('Policy Characteristics'!L:L,MATCH($C173,'Policy Characteristics'!$C:$C,0))),"",INDEX('Policy Characteristics'!L:L,MATCH($C173,'Policy Characteristics'!$C:$C,0)))</f>
        <v>transportation-demand-management.html</v>
      </c>
    </row>
    <row r="174" spans="1:18" x14ac:dyDescent="0.25">
      <c r="A174" s="76" t="str">
        <f>IF(ISBLANK(INDEX('Policy Characteristics'!A:A,MATCH($C174,'Policy Characteristics'!$C:$C,0))),"",INDEX('Policy Characteristics'!A:A,MATCH($C174,'Policy Characteristics'!$C:$C,0)))</f>
        <v>Transportation</v>
      </c>
      <c r="B174" s="234" t="str">
        <f>IF(ISBLANK(INDEX('Policy Characteristics'!B:B,MATCH($C174,'Policy Characteristics'!$C:$C,0))),"",INDEX('Policy Characteristics'!B:B,MATCH($C174,'Policy Characteristics'!$C:$C,0)))</f>
        <v>Zero-Emission Vehicle Sales Standard</v>
      </c>
      <c r="C174" t="s">
        <v>2629</v>
      </c>
      <c r="D174" s="88" t="s">
        <v>45</v>
      </c>
      <c r="E174" s="88" t="s">
        <v>37</v>
      </c>
      <c r="F174" s="88" t="s">
        <v>84</v>
      </c>
      <c r="G174" s="143" t="s">
        <v>1492</v>
      </c>
      <c r="H174" s="80">
        <v>186</v>
      </c>
      <c r="I174" s="247" t="s">
        <v>43</v>
      </c>
      <c r="J174" s="236" t="str">
        <f>IF(ISBLANK(INDEX('Policy Characteristics'!D:D,MATCH($C174,'Policy Characteristics'!$C:$C,0))),"",INDEX('Policy Characteristics'!D:D,MATCH($C174,'Policy Characteristics'!$C:$C,0)))</f>
        <v>ZEV Sales Standard</v>
      </c>
      <c r="K174" s="76" t="str">
        <f>IF(ISBLANK(INDEX('Policy Characteristics'!E:E,MATCH($C174,'Policy Characteristics'!$C:$C,0))),"",INDEX('Policy Characteristics'!E:E,MATCH($C174,'Policy Characteristics'!$C:$C,0)))</f>
        <v>trans ZEV minimum</v>
      </c>
      <c r="L174" s="239">
        <f>IF(ISBLANK(INDEX('Policy Characteristics'!F:F,MATCH($C174,'Policy Characteristics'!$C:$C,0))),"",INDEX('Policy Characteristics'!F:F,MATCH($C174,'Policy Characteristics'!$C:$C,0)))</f>
        <v>-1</v>
      </c>
      <c r="M174" s="239">
        <f>IF(ISBLANK(INDEX('Policy Characteristics'!G:G,MATCH($C174,'Policy Characteristics'!$C:$C,0))),"",INDEX('Policy Characteristics'!G:G,MATCH($C174,'Policy Characteristics'!$C:$C,0)))</f>
        <v>1</v>
      </c>
      <c r="N174" s="239">
        <f>IF(ISBLANK(INDEX('Policy Characteristics'!H:H,MATCH($C174,'Policy Characteristics'!$C:$C,0))),"",INDEX('Policy Characteristics'!H:H,MATCH($C174,'Policy Characteristics'!$C:$C,0)))</f>
        <v>0.01</v>
      </c>
      <c r="O174" s="76" t="str">
        <f>IF(ISBLANK(INDEX('Policy Characteristics'!I:I,MATCH($C174,'Policy Characteristics'!$C:$C,0))),"",INDEX('Policy Characteristics'!I:I,MATCH($C174,'Policy Characteristics'!$C:$C,0)))</f>
        <v>% of new vehicles sold</v>
      </c>
      <c r="P174" s="76" t="str">
        <f>IF(ISBLANK(INDEX('Policy Characteristics'!J:J,MATCH($C174,'Policy Characteristics'!$C:$C,0))),"",INDEX('Policy Characteristics'!J:J,MATCH($C174,'Policy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4" s="76" t="str">
        <f>IF(ISBLANK(INDEX('Policy Characteristics'!K:K,MATCH($C174,'Policy Characteristics'!$C:$C,0))),"",INDEX('Policy Characteristics'!K:K,MATCH($C174,'Policy Characteristics'!$C:$C,0)))</f>
        <v>transportation-sector-main.html#ev-mandate</v>
      </c>
      <c r="R174" s="76" t="str">
        <f>IF(ISBLANK(INDEX('Policy Characteristics'!L:L,MATCH($C174,'Policy Characteristics'!$C:$C,0))),"",INDEX('Policy Characteristics'!L:L,MATCH($C174,'Policy Characteristics'!$C:$C,0)))</f>
        <v>ev-mandate.html</v>
      </c>
    </row>
    <row r="175" spans="1:18" x14ac:dyDescent="0.25">
      <c r="A175" s="76" t="str">
        <f>IF(ISBLANK(INDEX('Policy Characteristics'!A:A,MATCH($C175,'Policy Characteristics'!$C:$C,0))),"",INDEX('Policy Characteristics'!A:A,MATCH($C175,'Policy Characteristics'!$C:$C,0)))</f>
        <v>Transportation</v>
      </c>
      <c r="B175" s="234" t="str">
        <f>IF(ISBLANK(INDEX('Policy Characteristics'!B:B,MATCH($C175,'Policy Characteristics'!$C:$C,0))),"",INDEX('Policy Characteristics'!B:B,MATCH($C175,'Policy Characteristics'!$C:$C,0)))</f>
        <v>Zero-Emission Vehicle Sales Standard</v>
      </c>
      <c r="C175" s="76" t="str">
        <f>C$174</f>
        <v>Additional Minimum Required ZEV Sales Percentage for Model Region</v>
      </c>
      <c r="D175" s="143" t="s">
        <v>42</v>
      </c>
      <c r="E175" s="143" t="s">
        <v>37</v>
      </c>
      <c r="F175" s="143" t="s">
        <v>85</v>
      </c>
      <c r="G175" s="143" t="s">
        <v>1633</v>
      </c>
      <c r="H175" s="80">
        <v>203</v>
      </c>
      <c r="I175" s="235" t="s">
        <v>43</v>
      </c>
      <c r="J175" s="236" t="str">
        <f>IF(ISBLANK(INDEX('Policy Characteristics'!D:D,MATCH($C175,'Policy Characteristics'!$C:$C,0))),"",INDEX('Policy Characteristics'!D:D,MATCH($C175,'Policy Characteristics'!$C:$C,0)))</f>
        <v>ZEV Sales Standard</v>
      </c>
      <c r="K175" s="76" t="str">
        <f>IF(ISBLANK(INDEX('Policy Characteristics'!E:E,MATCH($C175,'Policy Characteristics'!$C:$C,0))),"",INDEX('Policy Characteristics'!E:E,MATCH($C175,'Policy Characteristics'!$C:$C,0)))</f>
        <v>trans ZEV minimum</v>
      </c>
      <c r="L175" s="239">
        <f>IF(ISBLANK(INDEX('Policy Characteristics'!F:F,MATCH($C175,'Policy Characteristics'!$C:$C,0))),"",INDEX('Policy Characteristics'!F:F,MATCH($C175,'Policy Characteristics'!$C:$C,0)))</f>
        <v>-1</v>
      </c>
      <c r="M175" s="239">
        <f>IF(ISBLANK(INDEX('Policy Characteristics'!G:G,MATCH($C175,'Policy Characteristics'!$C:$C,0))),"",INDEX('Policy Characteristics'!G:G,MATCH($C175,'Policy Characteristics'!$C:$C,0)))</f>
        <v>1</v>
      </c>
      <c r="N175" s="239">
        <f>IF(ISBLANK(INDEX('Policy Characteristics'!H:H,MATCH($C175,'Policy Characteristics'!$C:$C,0))),"",INDEX('Policy Characteristics'!H:H,MATCH($C175,'Policy Characteristics'!$C:$C,0)))</f>
        <v>0.01</v>
      </c>
      <c r="O175" s="76" t="str">
        <f>IF(ISBLANK(INDEX('Policy Characteristics'!I:I,MATCH($C175,'Policy Characteristics'!$C:$C,0))),"",INDEX('Policy Characteristics'!I:I,MATCH($C175,'Policy Characteristics'!$C:$C,0)))</f>
        <v>% of new vehicles sold</v>
      </c>
      <c r="P175" s="76" t="str">
        <f>IF(ISBLANK(INDEX('Policy Characteristics'!J:J,MATCH($C175,'Policy Characteristics'!$C:$C,0))),"",INDEX('Policy Characteristics'!J:J,MATCH($C175,'Policy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5" s="76" t="str">
        <f>IF(ISBLANK(INDEX('Policy Characteristics'!K:K,MATCH($C175,'Policy Characteristics'!$C:$C,0))),"",INDEX('Policy Characteristics'!K:K,MATCH($C175,'Policy Characteristics'!$C:$C,0)))</f>
        <v>transportation-sector-main.html#ev-mandate</v>
      </c>
      <c r="R175" s="76" t="str">
        <f>IF(ISBLANK(INDEX('Policy Characteristics'!L:L,MATCH($C175,'Policy Characteristics'!$C:$C,0))),"",INDEX('Policy Characteristics'!L:L,MATCH($C175,'Policy Characteristics'!$C:$C,0)))</f>
        <v>ev-mandate.html</v>
      </c>
    </row>
    <row r="176" spans="1:18" x14ac:dyDescent="0.25">
      <c r="A176" s="76" t="str">
        <f>IF(ISBLANK(INDEX('Policy Characteristics'!A:A,MATCH($C176,'Policy Characteristics'!$C:$C,0))),"",INDEX('Policy Characteristics'!A:A,MATCH($C176,'Policy Characteristics'!$C:$C,0)))</f>
        <v>Transportation</v>
      </c>
      <c r="B176" s="234" t="str">
        <f>IF(ISBLANK(INDEX('Policy Characteristics'!B:B,MATCH($C176,'Policy Characteristics'!$C:$C,0))),"",INDEX('Policy Characteristics'!B:B,MATCH($C176,'Policy Characteristics'!$C:$C,0)))</f>
        <v>Zero-Emission Vehicle Sales Standard</v>
      </c>
      <c r="C176" s="76" t="str">
        <f t="shared" ref="C176:C185" si="5">C$174</f>
        <v>Additional Minimum Required ZEV Sales Percentage for Model Region</v>
      </c>
      <c r="D176" s="143" t="s">
        <v>45</v>
      </c>
      <c r="E176" s="143" t="s">
        <v>38</v>
      </c>
      <c r="F176" s="143" t="s">
        <v>84</v>
      </c>
      <c r="G176" s="143" t="s">
        <v>587</v>
      </c>
      <c r="H176" s="80">
        <v>187</v>
      </c>
      <c r="I176" s="247" t="s">
        <v>43</v>
      </c>
      <c r="J176" s="236" t="str">
        <f>IF(ISBLANK(INDEX('Policy Characteristics'!D:D,MATCH($C176,'Policy Characteristics'!$C:$C,0))),"",INDEX('Policy Characteristics'!D:D,MATCH($C176,'Policy Characteristics'!$C:$C,0)))</f>
        <v>ZEV Sales Standard</v>
      </c>
      <c r="K176" s="76" t="str">
        <f>IF(ISBLANK(INDEX('Policy Characteristics'!E:E,MATCH($C176,'Policy Characteristics'!$C:$C,0))),"",INDEX('Policy Characteristics'!E:E,MATCH($C176,'Policy Characteristics'!$C:$C,0)))</f>
        <v>trans ZEV minimum</v>
      </c>
      <c r="L176" s="239">
        <f>IF(ISBLANK(INDEX('Policy Characteristics'!F:F,MATCH($C176,'Policy Characteristics'!$C:$C,0))),"",INDEX('Policy Characteristics'!F:F,MATCH($C176,'Policy Characteristics'!$C:$C,0)))</f>
        <v>-1</v>
      </c>
      <c r="M176" s="239">
        <f>IF(ISBLANK(INDEX('Policy Characteristics'!G:G,MATCH($C176,'Policy Characteristics'!$C:$C,0))),"",INDEX('Policy Characteristics'!G:G,MATCH($C176,'Policy Characteristics'!$C:$C,0)))</f>
        <v>1</v>
      </c>
      <c r="N176" s="239">
        <f>IF(ISBLANK(INDEX('Policy Characteristics'!H:H,MATCH($C176,'Policy Characteristics'!$C:$C,0))),"",INDEX('Policy Characteristics'!H:H,MATCH($C176,'Policy Characteristics'!$C:$C,0)))</f>
        <v>0.01</v>
      </c>
      <c r="O176" s="76" t="str">
        <f>IF(ISBLANK(INDEX('Policy Characteristics'!I:I,MATCH($C176,'Policy Characteristics'!$C:$C,0))),"",INDEX('Policy Characteristics'!I:I,MATCH($C176,'Policy Characteristics'!$C:$C,0)))</f>
        <v>% of new vehicles sold</v>
      </c>
      <c r="P176" s="76" t="str">
        <f>IF(ISBLANK(INDEX('Policy Characteristics'!J:J,MATCH($C176,'Policy Characteristics'!$C:$C,0))),"",INDEX('Policy Characteristics'!J:J,MATCH($C176,'Policy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6" s="76" t="str">
        <f>IF(ISBLANK(INDEX('Policy Characteristics'!K:K,MATCH($C176,'Policy Characteristics'!$C:$C,0))),"",INDEX('Policy Characteristics'!K:K,MATCH($C176,'Policy Characteristics'!$C:$C,0)))</f>
        <v>transportation-sector-main.html#ev-mandate</v>
      </c>
      <c r="R176" s="76" t="str">
        <f>IF(ISBLANK(INDEX('Policy Characteristics'!L:L,MATCH($C176,'Policy Characteristics'!$C:$C,0))),"",INDEX('Policy Characteristics'!L:L,MATCH($C176,'Policy Characteristics'!$C:$C,0)))</f>
        <v>ev-mandate.html</v>
      </c>
    </row>
    <row r="177" spans="1:18" x14ac:dyDescent="0.25">
      <c r="A177" s="76" t="str">
        <f>IF(ISBLANK(INDEX('Policy Characteristics'!A:A,MATCH($C177,'Policy Characteristics'!$C:$C,0))),"",INDEX('Policy Characteristics'!A:A,MATCH($C177,'Policy Characteristics'!$C:$C,0)))</f>
        <v>Transportation</v>
      </c>
      <c r="B177" s="234" t="str">
        <f>IF(ISBLANK(INDEX('Policy Characteristics'!B:B,MATCH($C177,'Policy Characteristics'!$C:$C,0))),"",INDEX('Policy Characteristics'!B:B,MATCH($C177,'Policy Characteristics'!$C:$C,0)))</f>
        <v>Zero-Emission Vehicle Sales Standard</v>
      </c>
      <c r="C177" s="76" t="str">
        <f t="shared" si="5"/>
        <v>Additional Minimum Required ZEV Sales Percentage for Model Region</v>
      </c>
      <c r="D177" s="143" t="s">
        <v>42</v>
      </c>
      <c r="E177" s="143" t="s">
        <v>38</v>
      </c>
      <c r="F177" s="143" t="s">
        <v>85</v>
      </c>
      <c r="G177" s="143" t="s">
        <v>1630</v>
      </c>
      <c r="H177" s="80">
        <v>191</v>
      </c>
      <c r="I177" s="247" t="s">
        <v>43</v>
      </c>
      <c r="J177" s="236" t="str">
        <f>IF(ISBLANK(INDEX('Policy Characteristics'!D:D,MATCH($C177,'Policy Characteristics'!$C:$C,0))),"",INDEX('Policy Characteristics'!D:D,MATCH($C177,'Policy Characteristics'!$C:$C,0)))</f>
        <v>ZEV Sales Standard</v>
      </c>
      <c r="K177" s="76" t="str">
        <f>IF(ISBLANK(INDEX('Policy Characteristics'!E:E,MATCH($C177,'Policy Characteristics'!$C:$C,0))),"",INDEX('Policy Characteristics'!E:E,MATCH($C177,'Policy Characteristics'!$C:$C,0)))</f>
        <v>trans ZEV minimum</v>
      </c>
      <c r="L177" s="239">
        <f>IF(ISBLANK(INDEX('Policy Characteristics'!F:F,MATCH($C177,'Policy Characteristics'!$C:$C,0))),"",INDEX('Policy Characteristics'!F:F,MATCH($C177,'Policy Characteristics'!$C:$C,0)))</f>
        <v>-1</v>
      </c>
      <c r="M177" s="239">
        <f>IF(ISBLANK(INDEX('Policy Characteristics'!G:G,MATCH($C177,'Policy Characteristics'!$C:$C,0))),"",INDEX('Policy Characteristics'!G:G,MATCH($C177,'Policy Characteristics'!$C:$C,0)))</f>
        <v>1</v>
      </c>
      <c r="N177" s="239">
        <f>IF(ISBLANK(INDEX('Policy Characteristics'!H:H,MATCH($C177,'Policy Characteristics'!$C:$C,0))),"",INDEX('Policy Characteristics'!H:H,MATCH($C177,'Policy Characteristics'!$C:$C,0)))</f>
        <v>0.01</v>
      </c>
      <c r="O177" s="76" t="str">
        <f>IF(ISBLANK(INDEX('Policy Characteristics'!I:I,MATCH($C177,'Policy Characteristics'!$C:$C,0))),"",INDEX('Policy Characteristics'!I:I,MATCH($C177,'Policy Characteristics'!$C:$C,0)))</f>
        <v>% of new vehicles sold</v>
      </c>
      <c r="P177" s="76" t="str">
        <f>IF(ISBLANK(INDEX('Policy Characteristics'!J:J,MATCH($C177,'Policy Characteristics'!$C:$C,0))),"",INDEX('Policy Characteristics'!J:J,MATCH($C177,'Policy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7" s="76" t="str">
        <f>IF(ISBLANK(INDEX('Policy Characteristics'!K:K,MATCH($C177,'Policy Characteristics'!$C:$C,0))),"",INDEX('Policy Characteristics'!K:K,MATCH($C177,'Policy Characteristics'!$C:$C,0)))</f>
        <v>transportation-sector-main.html#ev-mandate</v>
      </c>
      <c r="R177" s="76" t="str">
        <f>IF(ISBLANK(INDEX('Policy Characteristics'!L:L,MATCH($C177,'Policy Characteristics'!$C:$C,0))),"",INDEX('Policy Characteristics'!L:L,MATCH($C177,'Policy Characteristics'!$C:$C,0)))</f>
        <v>ev-mandate.html</v>
      </c>
    </row>
    <row r="178" spans="1:18" x14ac:dyDescent="0.25">
      <c r="A178" s="76" t="str">
        <f>IF(ISBLANK(INDEX('Policy Characteristics'!A:A,MATCH($C178,'Policy Characteristics'!$C:$C,0))),"",INDEX('Policy Characteristics'!A:A,MATCH($C178,'Policy Characteristics'!$C:$C,0)))</f>
        <v>Transportation</v>
      </c>
      <c r="B178" s="234" t="str">
        <f>IF(ISBLANK(INDEX('Policy Characteristics'!B:B,MATCH($C178,'Policy Characteristics'!$C:$C,0))),"",INDEX('Policy Characteristics'!B:B,MATCH($C178,'Policy Characteristics'!$C:$C,0)))</f>
        <v>Zero-Emission Vehicle Sales Standard</v>
      </c>
      <c r="C178" s="76" t="str">
        <f t="shared" si="5"/>
        <v>Additional Minimum Required ZEV Sales Percentage for Model Region</v>
      </c>
      <c r="D178" s="143" t="s">
        <v>45</v>
      </c>
      <c r="E178" s="143" t="s">
        <v>39</v>
      </c>
      <c r="F178" s="143" t="s">
        <v>84</v>
      </c>
      <c r="G178" s="143" t="s">
        <v>1489</v>
      </c>
      <c r="H178" s="80">
        <v>496</v>
      </c>
      <c r="I178" s="247" t="s">
        <v>44</v>
      </c>
      <c r="J178" s="236" t="str">
        <f>IF(ISBLANK(INDEX('Policy Characteristics'!D:D,MATCH($C178,'Policy Characteristics'!$C:$C,0))),"",INDEX('Policy Characteristics'!D:D,MATCH($C178,'Policy Characteristics'!$C:$C,0)))</f>
        <v>ZEV Sales Standard</v>
      </c>
      <c r="K178" s="76" t="str">
        <f>IF(ISBLANK(INDEX('Policy Characteristics'!E:E,MATCH($C178,'Policy Characteristics'!$C:$C,0))),"",INDEX('Policy Characteristics'!E:E,MATCH($C178,'Policy Characteristics'!$C:$C,0)))</f>
        <v>trans ZEV minimum</v>
      </c>
      <c r="L178" s="239">
        <f>IF(ISBLANK(INDEX('Policy Characteristics'!F:F,MATCH($C178,'Policy Characteristics'!$C:$C,0))),"",INDEX('Policy Characteristics'!F:F,MATCH($C178,'Policy Characteristics'!$C:$C,0)))</f>
        <v>-1</v>
      </c>
      <c r="M178" s="239">
        <f>IF(ISBLANK(INDEX('Policy Characteristics'!G:G,MATCH($C178,'Policy Characteristics'!$C:$C,0))),"",INDEX('Policy Characteristics'!G:G,MATCH($C178,'Policy Characteristics'!$C:$C,0)))</f>
        <v>1</v>
      </c>
      <c r="N178" s="239">
        <f>IF(ISBLANK(INDEX('Policy Characteristics'!H:H,MATCH($C178,'Policy Characteristics'!$C:$C,0))),"",INDEX('Policy Characteristics'!H:H,MATCH($C178,'Policy Characteristics'!$C:$C,0)))</f>
        <v>0.01</v>
      </c>
      <c r="O178" s="76" t="str">
        <f>IF(ISBLANK(INDEX('Policy Characteristics'!I:I,MATCH($C178,'Policy Characteristics'!$C:$C,0))),"",INDEX('Policy Characteristics'!I:I,MATCH($C178,'Policy Characteristics'!$C:$C,0)))</f>
        <v>% of new vehicles sold</v>
      </c>
      <c r="P178" s="76" t="str">
        <f>IF(ISBLANK(INDEX('Policy Characteristics'!J:J,MATCH($C178,'Policy Characteristics'!$C:$C,0))),"",INDEX('Policy Characteristics'!J:J,MATCH($C178,'Policy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8" s="76" t="str">
        <f>IF(ISBLANK(INDEX('Policy Characteristics'!K:K,MATCH($C178,'Policy Characteristics'!$C:$C,0))),"",INDEX('Policy Characteristics'!K:K,MATCH($C178,'Policy Characteristics'!$C:$C,0)))</f>
        <v>transportation-sector-main.html#ev-mandate</v>
      </c>
      <c r="R178" s="76" t="str">
        <f>IF(ISBLANK(INDEX('Policy Characteristics'!L:L,MATCH($C178,'Policy Characteristics'!$C:$C,0))),"",INDEX('Policy Characteristics'!L:L,MATCH($C178,'Policy Characteristics'!$C:$C,0)))</f>
        <v>ev-mandate.html</v>
      </c>
    </row>
    <row r="179" spans="1:18" x14ac:dyDescent="0.25">
      <c r="A179" s="76" t="str">
        <f>IF(ISBLANK(INDEX('Policy Characteristics'!A:A,MATCH($C179,'Policy Characteristics'!$C:$C,0))),"",INDEX('Policy Characteristics'!A:A,MATCH($C179,'Policy Characteristics'!$C:$C,0)))</f>
        <v>Transportation</v>
      </c>
      <c r="B179" s="234" t="str">
        <f>IF(ISBLANK(INDEX('Policy Characteristics'!B:B,MATCH($C179,'Policy Characteristics'!$C:$C,0))),"",INDEX('Policy Characteristics'!B:B,MATCH($C179,'Policy Characteristics'!$C:$C,0)))</f>
        <v>Zero-Emission Vehicle Sales Standard</v>
      </c>
      <c r="C179" s="76" t="str">
        <f t="shared" si="5"/>
        <v>Additional Minimum Required ZEV Sales Percentage for Model Region</v>
      </c>
      <c r="D179" s="143" t="s">
        <v>42</v>
      </c>
      <c r="E179" s="143" t="s">
        <v>39</v>
      </c>
      <c r="F179" s="143" t="s">
        <v>85</v>
      </c>
      <c r="G179" s="143" t="s">
        <v>1489</v>
      </c>
      <c r="H179" s="80">
        <v>497</v>
      </c>
      <c r="I179" s="247" t="s">
        <v>44</v>
      </c>
      <c r="J179" s="236" t="str">
        <f>IF(ISBLANK(INDEX('Policy Characteristics'!D:D,MATCH($C179,'Policy Characteristics'!$C:$C,0))),"",INDEX('Policy Characteristics'!D:D,MATCH($C179,'Policy Characteristics'!$C:$C,0)))</f>
        <v>ZEV Sales Standard</v>
      </c>
      <c r="K179" s="76" t="str">
        <f>IF(ISBLANK(INDEX('Policy Characteristics'!E:E,MATCH($C179,'Policy Characteristics'!$C:$C,0))),"",INDEX('Policy Characteristics'!E:E,MATCH($C179,'Policy Characteristics'!$C:$C,0)))</f>
        <v>trans ZEV minimum</v>
      </c>
      <c r="L179" s="239">
        <f>IF(ISBLANK(INDEX('Policy Characteristics'!F:F,MATCH($C179,'Policy Characteristics'!$C:$C,0))),"",INDEX('Policy Characteristics'!F:F,MATCH($C179,'Policy Characteristics'!$C:$C,0)))</f>
        <v>-1</v>
      </c>
      <c r="M179" s="239">
        <f>IF(ISBLANK(INDEX('Policy Characteristics'!G:G,MATCH($C179,'Policy Characteristics'!$C:$C,0))),"",INDEX('Policy Characteristics'!G:G,MATCH($C179,'Policy Characteristics'!$C:$C,0)))</f>
        <v>1</v>
      </c>
      <c r="N179" s="239">
        <f>IF(ISBLANK(INDEX('Policy Characteristics'!H:H,MATCH($C179,'Policy Characteristics'!$C:$C,0))),"",INDEX('Policy Characteristics'!H:H,MATCH($C179,'Policy Characteristics'!$C:$C,0)))</f>
        <v>0.01</v>
      </c>
      <c r="O179" s="76" t="str">
        <f>IF(ISBLANK(INDEX('Policy Characteristics'!I:I,MATCH($C179,'Policy Characteristics'!$C:$C,0))),"",INDEX('Policy Characteristics'!I:I,MATCH($C179,'Policy Characteristics'!$C:$C,0)))</f>
        <v>% of new vehicles sold</v>
      </c>
      <c r="P179" s="76" t="str">
        <f>IF(ISBLANK(INDEX('Policy Characteristics'!J:J,MATCH($C179,'Policy Characteristics'!$C:$C,0))),"",INDEX('Policy Characteristics'!J:J,MATCH($C179,'Policy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9" s="76" t="str">
        <f>IF(ISBLANK(INDEX('Policy Characteristics'!K:K,MATCH($C179,'Policy Characteristics'!$C:$C,0))),"",INDEX('Policy Characteristics'!K:K,MATCH($C179,'Policy Characteristics'!$C:$C,0)))</f>
        <v>transportation-sector-main.html#ev-mandate</v>
      </c>
      <c r="R179" s="76" t="str">
        <f>IF(ISBLANK(INDEX('Policy Characteristics'!L:L,MATCH($C179,'Policy Characteristics'!$C:$C,0))),"",INDEX('Policy Characteristics'!L:L,MATCH($C179,'Policy Characteristics'!$C:$C,0)))</f>
        <v>ev-mandate.html</v>
      </c>
    </row>
    <row r="180" spans="1:18" x14ac:dyDescent="0.25">
      <c r="A180" s="76" t="str">
        <f>IF(ISBLANK(INDEX('Policy Characteristics'!A:A,MATCH($C180,'Policy Characteristics'!$C:$C,0))),"",INDEX('Policy Characteristics'!A:A,MATCH($C180,'Policy Characteristics'!$C:$C,0)))</f>
        <v>Transportation</v>
      </c>
      <c r="B180" s="234" t="str">
        <f>IF(ISBLANK(INDEX('Policy Characteristics'!B:B,MATCH($C180,'Policy Characteristics'!$C:$C,0))),"",INDEX('Policy Characteristics'!B:B,MATCH($C180,'Policy Characteristics'!$C:$C,0)))</f>
        <v>Zero-Emission Vehicle Sales Standard</v>
      </c>
      <c r="C180" s="76" t="str">
        <f t="shared" si="5"/>
        <v>Additional Minimum Required ZEV Sales Percentage for Model Region</v>
      </c>
      <c r="D180" s="143" t="s">
        <v>45</v>
      </c>
      <c r="E180" s="143" t="s">
        <v>40</v>
      </c>
      <c r="F180" s="143" t="s">
        <v>84</v>
      </c>
      <c r="G180" s="143" t="s">
        <v>86</v>
      </c>
      <c r="H180" s="80">
        <v>498</v>
      </c>
      <c r="I180" s="247" t="s">
        <v>44</v>
      </c>
      <c r="J180" s="236" t="str">
        <f>IF(ISBLANK(INDEX('Policy Characteristics'!D:D,MATCH($C180,'Policy Characteristics'!$C:$C,0))),"",INDEX('Policy Characteristics'!D:D,MATCH($C180,'Policy Characteristics'!$C:$C,0)))</f>
        <v>ZEV Sales Standard</v>
      </c>
      <c r="K180" s="76" t="str">
        <f>IF(ISBLANK(INDEX('Policy Characteristics'!E:E,MATCH($C180,'Policy Characteristics'!$C:$C,0))),"",INDEX('Policy Characteristics'!E:E,MATCH($C180,'Policy Characteristics'!$C:$C,0)))</f>
        <v>trans ZEV minimum</v>
      </c>
      <c r="L180" s="239">
        <f>IF(ISBLANK(INDEX('Policy Characteristics'!F:F,MATCH($C180,'Policy Characteristics'!$C:$C,0))),"",INDEX('Policy Characteristics'!F:F,MATCH($C180,'Policy Characteristics'!$C:$C,0)))</f>
        <v>-1</v>
      </c>
      <c r="M180" s="239">
        <f>IF(ISBLANK(INDEX('Policy Characteristics'!G:G,MATCH($C180,'Policy Characteristics'!$C:$C,0))),"",INDEX('Policy Characteristics'!G:G,MATCH($C180,'Policy Characteristics'!$C:$C,0)))</f>
        <v>1</v>
      </c>
      <c r="N180" s="239">
        <f>IF(ISBLANK(INDEX('Policy Characteristics'!H:H,MATCH($C180,'Policy Characteristics'!$C:$C,0))),"",INDEX('Policy Characteristics'!H:H,MATCH($C180,'Policy Characteristics'!$C:$C,0)))</f>
        <v>0.01</v>
      </c>
      <c r="O180" s="76" t="str">
        <f>IF(ISBLANK(INDEX('Policy Characteristics'!I:I,MATCH($C180,'Policy Characteristics'!$C:$C,0))),"",INDEX('Policy Characteristics'!I:I,MATCH($C180,'Policy Characteristics'!$C:$C,0)))</f>
        <v>% of new vehicles sold</v>
      </c>
      <c r="P180" s="76" t="str">
        <f>IF(ISBLANK(INDEX('Policy Characteristics'!J:J,MATCH($C180,'Policy Characteristics'!$C:$C,0))),"",INDEX('Policy Characteristics'!J:J,MATCH($C180,'Policy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0" s="76" t="str">
        <f>IF(ISBLANK(INDEX('Policy Characteristics'!K:K,MATCH($C180,'Policy Characteristics'!$C:$C,0))),"",INDEX('Policy Characteristics'!K:K,MATCH($C180,'Policy Characteristics'!$C:$C,0)))</f>
        <v>transportation-sector-main.html#ev-mandate</v>
      </c>
      <c r="R180" s="76" t="str">
        <f>IF(ISBLANK(INDEX('Policy Characteristics'!L:L,MATCH($C180,'Policy Characteristics'!$C:$C,0))),"",INDEX('Policy Characteristics'!L:L,MATCH($C180,'Policy Characteristics'!$C:$C,0)))</f>
        <v>ev-mandate.html</v>
      </c>
    </row>
    <row r="181" spans="1:18" x14ac:dyDescent="0.25">
      <c r="A181" s="76" t="str">
        <f>IF(ISBLANK(INDEX('Policy Characteristics'!A:A,MATCH($C181,'Policy Characteristics'!$C:$C,0))),"",INDEX('Policy Characteristics'!A:A,MATCH($C181,'Policy Characteristics'!$C:$C,0)))</f>
        <v>Transportation</v>
      </c>
      <c r="B181" s="234" t="str">
        <f>IF(ISBLANK(INDEX('Policy Characteristics'!B:B,MATCH($C181,'Policy Characteristics'!$C:$C,0))),"",INDEX('Policy Characteristics'!B:B,MATCH($C181,'Policy Characteristics'!$C:$C,0)))</f>
        <v>Zero-Emission Vehicle Sales Standard</v>
      </c>
      <c r="C181" s="76" t="str">
        <f t="shared" si="5"/>
        <v>Additional Minimum Required ZEV Sales Percentage for Model Region</v>
      </c>
      <c r="D181" s="143" t="s">
        <v>42</v>
      </c>
      <c r="E181" s="143" t="s">
        <v>40</v>
      </c>
      <c r="F181" s="143" t="s">
        <v>85</v>
      </c>
      <c r="G181" s="143" t="s">
        <v>86</v>
      </c>
      <c r="H181" s="80">
        <v>499</v>
      </c>
      <c r="I181" s="247" t="s">
        <v>44</v>
      </c>
      <c r="J181" s="236" t="str">
        <f>IF(ISBLANK(INDEX('Policy Characteristics'!D:D,MATCH($C181,'Policy Characteristics'!$C:$C,0))),"",INDEX('Policy Characteristics'!D:D,MATCH($C181,'Policy Characteristics'!$C:$C,0)))</f>
        <v>ZEV Sales Standard</v>
      </c>
      <c r="K181" s="76" t="str">
        <f>IF(ISBLANK(INDEX('Policy Characteristics'!E:E,MATCH($C181,'Policy Characteristics'!$C:$C,0))),"",INDEX('Policy Characteristics'!E:E,MATCH($C181,'Policy Characteristics'!$C:$C,0)))</f>
        <v>trans ZEV minimum</v>
      </c>
      <c r="L181" s="239">
        <f>IF(ISBLANK(INDEX('Policy Characteristics'!F:F,MATCH($C181,'Policy Characteristics'!$C:$C,0))),"",INDEX('Policy Characteristics'!F:F,MATCH($C181,'Policy Characteristics'!$C:$C,0)))</f>
        <v>-1</v>
      </c>
      <c r="M181" s="239">
        <f>IF(ISBLANK(INDEX('Policy Characteristics'!G:G,MATCH($C181,'Policy Characteristics'!$C:$C,0))),"",INDEX('Policy Characteristics'!G:G,MATCH($C181,'Policy Characteristics'!$C:$C,0)))</f>
        <v>1</v>
      </c>
      <c r="N181" s="239">
        <f>IF(ISBLANK(INDEX('Policy Characteristics'!H:H,MATCH($C181,'Policy Characteristics'!$C:$C,0))),"",INDEX('Policy Characteristics'!H:H,MATCH($C181,'Policy Characteristics'!$C:$C,0)))</f>
        <v>0.01</v>
      </c>
      <c r="O181" s="76" t="str">
        <f>IF(ISBLANK(INDEX('Policy Characteristics'!I:I,MATCH($C181,'Policy Characteristics'!$C:$C,0))),"",INDEX('Policy Characteristics'!I:I,MATCH($C181,'Policy Characteristics'!$C:$C,0)))</f>
        <v>% of new vehicles sold</v>
      </c>
      <c r="P181" s="76" t="str">
        <f>IF(ISBLANK(INDEX('Policy Characteristics'!J:J,MATCH($C181,'Policy Characteristics'!$C:$C,0))),"",INDEX('Policy Characteristics'!J:J,MATCH($C181,'Policy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1" s="76" t="str">
        <f>IF(ISBLANK(INDEX('Policy Characteristics'!K:K,MATCH($C181,'Policy Characteristics'!$C:$C,0))),"",INDEX('Policy Characteristics'!K:K,MATCH($C181,'Policy Characteristics'!$C:$C,0)))</f>
        <v>transportation-sector-main.html#ev-mandate</v>
      </c>
      <c r="R181" s="76" t="str">
        <f>IF(ISBLANK(INDEX('Policy Characteristics'!L:L,MATCH($C181,'Policy Characteristics'!$C:$C,0))),"",INDEX('Policy Characteristics'!L:L,MATCH($C181,'Policy Characteristics'!$C:$C,0)))</f>
        <v>ev-mandate.html</v>
      </c>
    </row>
    <row r="182" spans="1:18" x14ac:dyDescent="0.25">
      <c r="A182" s="76" t="str">
        <f>IF(ISBLANK(INDEX('Policy Characteristics'!A:A,MATCH($C182,'Policy Characteristics'!$C:$C,0))),"",INDEX('Policy Characteristics'!A:A,MATCH($C182,'Policy Characteristics'!$C:$C,0)))</f>
        <v>Transportation</v>
      </c>
      <c r="B182" s="234" t="str">
        <f>IF(ISBLANK(INDEX('Policy Characteristics'!B:B,MATCH($C182,'Policy Characteristics'!$C:$C,0))),"",INDEX('Policy Characteristics'!B:B,MATCH($C182,'Policy Characteristics'!$C:$C,0)))</f>
        <v>Zero-Emission Vehicle Sales Standard</v>
      </c>
      <c r="C182" s="76" t="str">
        <f t="shared" si="5"/>
        <v>Additional Minimum Required ZEV Sales Percentage for Model Region</v>
      </c>
      <c r="D182" s="143" t="s">
        <v>45</v>
      </c>
      <c r="E182" s="143" t="s">
        <v>41</v>
      </c>
      <c r="F182" s="143" t="s">
        <v>84</v>
      </c>
      <c r="G182" s="143" t="s">
        <v>1490</v>
      </c>
      <c r="H182" s="80">
        <v>500</v>
      </c>
      <c r="I182" s="247" t="s">
        <v>44</v>
      </c>
      <c r="J182" s="236" t="str">
        <f>IF(ISBLANK(INDEX('Policy Characteristics'!D:D,MATCH($C182,'Policy Characteristics'!$C:$C,0))),"",INDEX('Policy Characteristics'!D:D,MATCH($C182,'Policy Characteristics'!$C:$C,0)))</f>
        <v>ZEV Sales Standard</v>
      </c>
      <c r="K182" s="76" t="str">
        <f>IF(ISBLANK(INDEX('Policy Characteristics'!E:E,MATCH($C182,'Policy Characteristics'!$C:$C,0))),"",INDEX('Policy Characteristics'!E:E,MATCH($C182,'Policy Characteristics'!$C:$C,0)))</f>
        <v>trans ZEV minimum</v>
      </c>
      <c r="L182" s="239">
        <f>IF(ISBLANK(INDEX('Policy Characteristics'!F:F,MATCH($C182,'Policy Characteristics'!$C:$C,0))),"",INDEX('Policy Characteristics'!F:F,MATCH($C182,'Policy Characteristics'!$C:$C,0)))</f>
        <v>-1</v>
      </c>
      <c r="M182" s="239">
        <f>IF(ISBLANK(INDEX('Policy Characteristics'!G:G,MATCH($C182,'Policy Characteristics'!$C:$C,0))),"",INDEX('Policy Characteristics'!G:G,MATCH($C182,'Policy Characteristics'!$C:$C,0)))</f>
        <v>1</v>
      </c>
      <c r="N182" s="239">
        <f>IF(ISBLANK(INDEX('Policy Characteristics'!H:H,MATCH($C182,'Policy Characteristics'!$C:$C,0))),"",INDEX('Policy Characteristics'!H:H,MATCH($C182,'Policy Characteristics'!$C:$C,0)))</f>
        <v>0.01</v>
      </c>
      <c r="O182" s="76" t="str">
        <f>IF(ISBLANK(INDEX('Policy Characteristics'!I:I,MATCH($C182,'Policy Characteristics'!$C:$C,0))),"",INDEX('Policy Characteristics'!I:I,MATCH($C182,'Policy Characteristics'!$C:$C,0)))</f>
        <v>% of new vehicles sold</v>
      </c>
      <c r="P182" s="76" t="str">
        <f>IF(ISBLANK(INDEX('Policy Characteristics'!J:J,MATCH($C182,'Policy Characteristics'!$C:$C,0))),"",INDEX('Policy Characteristics'!J:J,MATCH($C182,'Policy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2" s="76" t="str">
        <f>IF(ISBLANK(INDEX('Policy Characteristics'!K:K,MATCH($C182,'Policy Characteristics'!$C:$C,0))),"",INDEX('Policy Characteristics'!K:K,MATCH($C182,'Policy Characteristics'!$C:$C,0)))</f>
        <v>transportation-sector-main.html#ev-mandate</v>
      </c>
      <c r="R182" s="76" t="str">
        <f>IF(ISBLANK(INDEX('Policy Characteristics'!L:L,MATCH($C182,'Policy Characteristics'!$C:$C,0))),"",INDEX('Policy Characteristics'!L:L,MATCH($C182,'Policy Characteristics'!$C:$C,0)))</f>
        <v>ev-mandate.html</v>
      </c>
    </row>
    <row r="183" spans="1:18" x14ac:dyDescent="0.25">
      <c r="A183" s="76" t="str">
        <f>IF(ISBLANK(INDEX('Policy Characteristics'!A:A,MATCH($C183,'Policy Characteristics'!$C:$C,0))),"",INDEX('Policy Characteristics'!A:A,MATCH($C183,'Policy Characteristics'!$C:$C,0)))</f>
        <v>Transportation</v>
      </c>
      <c r="B183" s="234" t="str">
        <f>IF(ISBLANK(INDEX('Policy Characteristics'!B:B,MATCH($C183,'Policy Characteristics'!$C:$C,0))),"",INDEX('Policy Characteristics'!B:B,MATCH($C183,'Policy Characteristics'!$C:$C,0)))</f>
        <v>Zero-Emission Vehicle Sales Standard</v>
      </c>
      <c r="C183" s="76" t="str">
        <f t="shared" si="5"/>
        <v>Additional Minimum Required ZEV Sales Percentage for Model Region</v>
      </c>
      <c r="D183" s="143" t="s">
        <v>42</v>
      </c>
      <c r="E183" s="143" t="s">
        <v>41</v>
      </c>
      <c r="F183" s="143" t="s">
        <v>85</v>
      </c>
      <c r="G183" s="143" t="s">
        <v>1491</v>
      </c>
      <c r="H183" s="80">
        <v>501</v>
      </c>
      <c r="I183" s="247" t="s">
        <v>44</v>
      </c>
      <c r="J183" s="236" t="str">
        <f>IF(ISBLANK(INDEX('Policy Characteristics'!D:D,MATCH($C183,'Policy Characteristics'!$C:$C,0))),"",INDEX('Policy Characteristics'!D:D,MATCH($C183,'Policy Characteristics'!$C:$C,0)))</f>
        <v>ZEV Sales Standard</v>
      </c>
      <c r="K183" s="76" t="str">
        <f>IF(ISBLANK(INDEX('Policy Characteristics'!E:E,MATCH($C183,'Policy Characteristics'!$C:$C,0))),"",INDEX('Policy Characteristics'!E:E,MATCH($C183,'Policy Characteristics'!$C:$C,0)))</f>
        <v>trans ZEV minimum</v>
      </c>
      <c r="L183" s="239">
        <f>IF(ISBLANK(INDEX('Policy Characteristics'!F:F,MATCH($C183,'Policy Characteristics'!$C:$C,0))),"",INDEX('Policy Characteristics'!F:F,MATCH($C183,'Policy Characteristics'!$C:$C,0)))</f>
        <v>-1</v>
      </c>
      <c r="M183" s="239">
        <f>IF(ISBLANK(INDEX('Policy Characteristics'!G:G,MATCH($C183,'Policy Characteristics'!$C:$C,0))),"",INDEX('Policy Characteristics'!G:G,MATCH($C183,'Policy Characteristics'!$C:$C,0)))</f>
        <v>1</v>
      </c>
      <c r="N183" s="239">
        <f>IF(ISBLANK(INDEX('Policy Characteristics'!H:H,MATCH($C183,'Policy Characteristics'!$C:$C,0))),"",INDEX('Policy Characteristics'!H:H,MATCH($C183,'Policy Characteristics'!$C:$C,0)))</f>
        <v>0.01</v>
      </c>
      <c r="O183" s="76" t="str">
        <f>IF(ISBLANK(INDEX('Policy Characteristics'!I:I,MATCH($C183,'Policy Characteristics'!$C:$C,0))),"",INDEX('Policy Characteristics'!I:I,MATCH($C183,'Policy Characteristics'!$C:$C,0)))</f>
        <v>% of new vehicles sold</v>
      </c>
      <c r="P183" s="76" t="str">
        <f>IF(ISBLANK(INDEX('Policy Characteristics'!J:J,MATCH($C183,'Policy Characteristics'!$C:$C,0))),"",INDEX('Policy Characteristics'!J:J,MATCH($C183,'Policy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3" s="76" t="str">
        <f>IF(ISBLANK(INDEX('Policy Characteristics'!K:K,MATCH($C183,'Policy Characteristics'!$C:$C,0))),"",INDEX('Policy Characteristics'!K:K,MATCH($C183,'Policy Characteristics'!$C:$C,0)))</f>
        <v>transportation-sector-main.html#ev-mandate</v>
      </c>
      <c r="R183" s="76" t="str">
        <f>IF(ISBLANK(INDEX('Policy Characteristics'!L:L,MATCH($C183,'Policy Characteristics'!$C:$C,0))),"",INDEX('Policy Characteristics'!L:L,MATCH($C183,'Policy Characteristics'!$C:$C,0)))</f>
        <v>ev-mandate.html</v>
      </c>
    </row>
    <row r="184" spans="1:18" x14ac:dyDescent="0.25">
      <c r="A184" s="76" t="str">
        <f>IF(ISBLANK(INDEX('Policy Characteristics'!A:A,MATCH($C184,'Policy Characteristics'!$C:$C,0))),"",INDEX('Policy Characteristics'!A:A,MATCH($C184,'Policy Characteristics'!$C:$C,0)))</f>
        <v>Transportation</v>
      </c>
      <c r="B184" s="234" t="str">
        <f>IF(ISBLANK(INDEX('Policy Characteristics'!B:B,MATCH($C184,'Policy Characteristics'!$C:$C,0))),"",INDEX('Policy Characteristics'!B:B,MATCH($C184,'Policy Characteristics'!$C:$C,0)))</f>
        <v>Zero-Emission Vehicle Sales Standard</v>
      </c>
      <c r="C184" s="76" t="str">
        <f t="shared" si="5"/>
        <v>Additional Minimum Required ZEV Sales Percentage for Model Region</v>
      </c>
      <c r="D184" s="143" t="s">
        <v>45</v>
      </c>
      <c r="E184" s="143" t="s">
        <v>112</v>
      </c>
      <c r="F184" s="143" t="s">
        <v>84</v>
      </c>
      <c r="G184" s="143" t="s">
        <v>142</v>
      </c>
      <c r="H184" s="80">
        <v>188</v>
      </c>
      <c r="I184" s="247" t="s">
        <v>43</v>
      </c>
      <c r="J184" s="236" t="str">
        <f>IF(ISBLANK(INDEX('Policy Characteristics'!D:D,MATCH($C184,'Policy Characteristics'!$C:$C,0))),"",INDEX('Policy Characteristics'!D:D,MATCH($C184,'Policy Characteristics'!$C:$C,0)))</f>
        <v>ZEV Sales Standard</v>
      </c>
      <c r="K184" s="76" t="str">
        <f>IF(ISBLANK(INDEX('Policy Characteristics'!E:E,MATCH($C184,'Policy Characteristics'!$C:$C,0))),"",INDEX('Policy Characteristics'!E:E,MATCH($C184,'Policy Characteristics'!$C:$C,0)))</f>
        <v>trans ZEV minimum</v>
      </c>
      <c r="L184" s="239">
        <f>IF(ISBLANK(INDEX('Policy Characteristics'!F:F,MATCH($C184,'Policy Characteristics'!$C:$C,0))),"",INDEX('Policy Characteristics'!F:F,MATCH($C184,'Policy Characteristics'!$C:$C,0)))</f>
        <v>-1</v>
      </c>
      <c r="M184" s="239">
        <f>IF(ISBLANK(INDEX('Policy Characteristics'!G:G,MATCH($C184,'Policy Characteristics'!$C:$C,0))),"",INDEX('Policy Characteristics'!G:G,MATCH($C184,'Policy Characteristics'!$C:$C,0)))</f>
        <v>1</v>
      </c>
      <c r="N184" s="239">
        <f>IF(ISBLANK(INDEX('Policy Characteristics'!H:H,MATCH($C184,'Policy Characteristics'!$C:$C,0))),"",INDEX('Policy Characteristics'!H:H,MATCH($C184,'Policy Characteristics'!$C:$C,0)))</f>
        <v>0.01</v>
      </c>
      <c r="O184" s="76" t="str">
        <f>IF(ISBLANK(INDEX('Policy Characteristics'!I:I,MATCH($C184,'Policy Characteristics'!$C:$C,0))),"",INDEX('Policy Characteristics'!I:I,MATCH($C184,'Policy Characteristics'!$C:$C,0)))</f>
        <v>% of new vehicles sold</v>
      </c>
      <c r="P184" s="76" t="str">
        <f>IF(ISBLANK(INDEX('Policy Characteristics'!J:J,MATCH($C184,'Policy Characteristics'!$C:$C,0))),"",INDEX('Policy Characteristics'!J:J,MATCH($C184,'Policy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4" s="76" t="str">
        <f>IF(ISBLANK(INDEX('Policy Characteristics'!K:K,MATCH($C184,'Policy Characteristics'!$C:$C,0))),"",INDEX('Policy Characteristics'!K:K,MATCH($C184,'Policy Characteristics'!$C:$C,0)))</f>
        <v>transportation-sector-main.html#ev-mandate</v>
      </c>
      <c r="R184" s="76" t="str">
        <f>IF(ISBLANK(INDEX('Policy Characteristics'!L:L,MATCH($C184,'Policy Characteristics'!$C:$C,0))),"",INDEX('Policy Characteristics'!L:L,MATCH($C184,'Policy Characteristics'!$C:$C,0)))</f>
        <v>ev-mandate.html</v>
      </c>
    </row>
    <row r="185" spans="1:18" x14ac:dyDescent="0.25">
      <c r="A185" s="76" t="str">
        <f>IF(ISBLANK(INDEX('Policy Characteristics'!A:A,MATCH($C185,'Policy Characteristics'!$C:$C,0))),"",INDEX('Policy Characteristics'!A:A,MATCH($C185,'Policy Characteristics'!$C:$C,0)))</f>
        <v>Transportation</v>
      </c>
      <c r="B185" s="234" t="str">
        <f>IF(ISBLANK(INDEX('Policy Characteristics'!B:B,MATCH($C185,'Policy Characteristics'!$C:$C,0))),"",INDEX('Policy Characteristics'!B:B,MATCH($C185,'Policy Characteristics'!$C:$C,0)))</f>
        <v>Zero-Emission Vehicle Sales Standard</v>
      </c>
      <c r="C185" s="76" t="str">
        <f t="shared" si="5"/>
        <v>Additional Minimum Required ZEV Sales Percentage for Model Region</v>
      </c>
      <c r="D185" s="143" t="s">
        <v>42</v>
      </c>
      <c r="E185" s="143" t="s">
        <v>112</v>
      </c>
      <c r="F185" s="143" t="s">
        <v>85</v>
      </c>
      <c r="G185" s="143" t="s">
        <v>142</v>
      </c>
      <c r="H185" s="80">
        <v>591</v>
      </c>
      <c r="I185" s="235" t="s">
        <v>44</v>
      </c>
      <c r="J185" s="236" t="str">
        <f>IF(ISBLANK(INDEX('Policy Characteristics'!D:D,MATCH($C185,'Policy Characteristics'!$C:$C,0))),"",INDEX('Policy Characteristics'!D:D,MATCH($C185,'Policy Characteristics'!$C:$C,0)))</f>
        <v>ZEV Sales Standard</v>
      </c>
      <c r="K185" s="76" t="str">
        <f>IF(ISBLANK(INDEX('Policy Characteristics'!E:E,MATCH($C185,'Policy Characteristics'!$C:$C,0))),"",INDEX('Policy Characteristics'!E:E,MATCH($C185,'Policy Characteristics'!$C:$C,0)))</f>
        <v>trans ZEV minimum</v>
      </c>
      <c r="L185" s="239">
        <f>IF(ISBLANK(INDEX('Policy Characteristics'!F:F,MATCH($C185,'Policy Characteristics'!$C:$C,0))),"",INDEX('Policy Characteristics'!F:F,MATCH($C185,'Policy Characteristics'!$C:$C,0)))</f>
        <v>-1</v>
      </c>
      <c r="M185" s="239">
        <f>IF(ISBLANK(INDEX('Policy Characteristics'!G:G,MATCH($C185,'Policy Characteristics'!$C:$C,0))),"",INDEX('Policy Characteristics'!G:G,MATCH($C185,'Policy Characteristics'!$C:$C,0)))</f>
        <v>1</v>
      </c>
      <c r="N185" s="239">
        <f>IF(ISBLANK(INDEX('Policy Characteristics'!H:H,MATCH($C185,'Policy Characteristics'!$C:$C,0))),"",INDEX('Policy Characteristics'!H:H,MATCH($C185,'Policy Characteristics'!$C:$C,0)))</f>
        <v>0.01</v>
      </c>
      <c r="O185" s="76" t="str">
        <f>IF(ISBLANK(INDEX('Policy Characteristics'!I:I,MATCH($C185,'Policy Characteristics'!$C:$C,0))),"",INDEX('Policy Characteristics'!I:I,MATCH($C185,'Policy Characteristics'!$C:$C,0)))</f>
        <v>% of new vehicles sold</v>
      </c>
      <c r="P185" s="76" t="str">
        <f>IF(ISBLANK(INDEX('Policy Characteristics'!J:J,MATCH($C185,'Policy Characteristics'!$C:$C,0))),"",INDEX('Policy Characteristics'!J:J,MATCH($C185,'Policy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5" s="76" t="str">
        <f>IF(ISBLANK(INDEX('Policy Characteristics'!K:K,MATCH($C185,'Policy Characteristics'!$C:$C,0))),"",INDEX('Policy Characteristics'!K:K,MATCH($C185,'Policy Characteristics'!$C:$C,0)))</f>
        <v>transportation-sector-main.html#ev-mandate</v>
      </c>
      <c r="R185" s="76" t="str">
        <f>IF(ISBLANK(INDEX('Policy Characteristics'!L:L,MATCH($C185,'Policy Characteristics'!$C:$C,0))),"",INDEX('Policy Characteristics'!L:L,MATCH($C185,'Policy Characteristics'!$C:$C,0)))</f>
        <v>ev-mandate.html</v>
      </c>
    </row>
    <row r="186" spans="1:18" x14ac:dyDescent="0.25">
      <c r="A186" s="76" t="str">
        <f>IF(ISBLANK(INDEX('Policy Characteristics'!A:A,MATCH($C186,'Policy Characteristics'!$C:$C,0))),"",INDEX('Policy Characteristics'!A:A,MATCH($C186,'Policy Characteristics'!$C:$C,0)))</f>
        <v>Transportation</v>
      </c>
      <c r="B186" s="234" t="str">
        <f>IF(ISBLANK(INDEX('Policy Characteristics'!B:B,MATCH($C186,'Policy Characteristics'!$C:$C,0))),"",INDEX('Policy Characteristics'!B:B,MATCH($C186,'Policy Characteristics'!$C:$C,0)))</f>
        <v>Non-BAU ZEV-Qualifying Vehicles</v>
      </c>
      <c r="C186" t="s">
        <v>1612</v>
      </c>
      <c r="D186" s="88"/>
      <c r="E186" s="88"/>
      <c r="F186" s="88"/>
      <c r="G186" s="88"/>
      <c r="H186" s="15">
        <v>1655</v>
      </c>
      <c r="I186" s="247" t="s">
        <v>43</v>
      </c>
      <c r="J186" s="236" t="str">
        <f>IF(ISBLANK(INDEX('Policy Characteristics'!D:D,MATCH($C186,'Policy Characteristics'!$C:$C,0))),"",INDEX('Policy Characteristics'!D:D,MATCH($C186,'Policy Characteristics'!$C:$C,0)))</f>
        <v>ZEV Sales Standard</v>
      </c>
      <c r="K186" s="76" t="str">
        <f>IF(ISBLANK(INDEX('Policy Characteristics'!E:E,MATCH($C186,'Policy Characteristics'!$C:$C,0))),"",INDEX('Policy Characteristics'!E:E,MATCH($C186,'Policy Characteristics'!$C:$C,0)))</f>
        <v>trans non BAU ZEV vehicle definitions</v>
      </c>
      <c r="L186" s="239">
        <f>IF(ISBLANK(INDEX('Policy Characteristics'!F:F,MATCH($C186,'Policy Characteristics'!$C:$C,0))),"",INDEX('Policy Characteristics'!F:F,MATCH($C186,'Policy Characteristics'!$C:$C,0)))</f>
        <v>0</v>
      </c>
      <c r="M186" s="239">
        <f>IF(ISBLANK(INDEX('Policy Characteristics'!G:G,MATCH($C186,'Policy Characteristics'!$C:$C,0))),"",INDEX('Policy Characteristics'!G:G,MATCH($C186,'Policy Characteristics'!$C:$C,0)))</f>
        <v>1</v>
      </c>
      <c r="N186" s="239">
        <f>IF(ISBLANK(INDEX('Policy Characteristics'!H:H,MATCH($C186,'Policy Characteristics'!$C:$C,0))),"",INDEX('Policy Characteristics'!H:H,MATCH($C186,'Policy Characteristics'!$C:$C,0)))</f>
        <v>1</v>
      </c>
      <c r="O186" s="76" t="str">
        <f>IF(ISBLANK(INDEX('Policy Characteristics'!I:I,MATCH($C186,'Policy Characteristics'!$C:$C,0))),"",INDEX('Policy Characteristics'!I:I,MATCH($C186,'Policy Characteristics'!$C:$C,0)))</f>
        <v>on/off</v>
      </c>
      <c r="P186" s="76"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76" t="str">
        <f>IF(ISBLANK(INDEX('Policy Characteristics'!K:K,MATCH($C186,'Policy Characteristics'!$C:$C,0))),"",INDEX('Policy Characteristics'!K:K,MATCH($C186,'Policy Characteristics'!$C:$C,0)))</f>
        <v/>
      </c>
      <c r="R186" s="76" t="str">
        <f>IF(ISBLANK(INDEX('Policy Characteristics'!L:L,MATCH($C186,'Policy Characteristics'!$C:$C,0))),"",INDEX('Policy Characteristics'!L:L,MATCH($C186,'Policy Characteristics'!$C:$C,0)))</f>
        <v/>
      </c>
    </row>
    <row r="187" spans="1:18" s="143" customFormat="1" x14ac:dyDescent="0.25">
      <c r="A187" s="76" t="str">
        <f>IF(ISBLANK(INDEX('Policy Characteristics'!A:A,MATCH($C187,'Policy Characteristics'!$C:$C,0))),"",INDEX('Policy Characteristics'!A:A,MATCH($C187,'Policy Characteristics'!$C:$C,0)))</f>
        <v>Transportation</v>
      </c>
      <c r="B187" s="234" t="str">
        <f>IF(ISBLANK(INDEX('Policy Characteristics'!B:B,MATCH($C187,'Policy Characteristics'!$C:$C,0))),"",INDEX('Policy Characteristics'!B:B,MATCH($C187,'Policy Characteristics'!$C:$C,0)))</f>
        <v>Subsidy for Vehicle Battery Production</v>
      </c>
      <c r="C187" t="s">
        <v>1799</v>
      </c>
      <c r="H187" s="15">
        <v>2257</v>
      </c>
      <c r="I187" s="247" t="s">
        <v>43</v>
      </c>
      <c r="J187" s="236" t="str">
        <f>IF(ISBLANK(INDEX('Policy Characteristics'!D:D,MATCH($C187,'Policy Characteristics'!$C:$C,0))),"",INDEX('Policy Characteristics'!D:D,MATCH($C187,'Policy Characteristics'!$C:$C,0)))</f>
        <v>Vehicle Battery Production Subsidy</v>
      </c>
      <c r="K187" s="76" t="str">
        <f>IF(ISBLANK(INDEX('Policy Characteristics'!E:E,MATCH($C187,'Policy Characteristics'!$C:$C,0))),"",INDEX('Policy Characteristics'!E:E,MATCH($C187,'Policy Characteristics'!$C:$C,0)))</f>
        <v>trans battery subsidy</v>
      </c>
      <c r="L187" s="240">
        <f>IF(ISBLANK(INDEX('Policy Characteristics'!F:F,MATCH($C187,'Policy Characteristics'!$C:$C,0))),"",INDEX('Policy Characteristics'!F:F,MATCH($C187,'Policy Characteristics'!$C:$C,0)))</f>
        <v>-50</v>
      </c>
      <c r="M187" s="240">
        <f>IF(ISBLANK(INDEX('Policy Characteristics'!G:G,MATCH($C187,'Policy Characteristics'!$C:$C,0))),"",INDEX('Policy Characteristics'!G:G,MATCH($C187,'Policy Characteristics'!$C:$C,0)))</f>
        <v>50</v>
      </c>
      <c r="N187" s="240">
        <f>IF(ISBLANK(INDEX('Policy Characteristics'!H:H,MATCH($C187,'Policy Characteristics'!$C:$C,0))),"",INDEX('Policy Characteristics'!H:H,MATCH($C187,'Policy Characteristics'!$C:$C,0)))</f>
        <v>1</v>
      </c>
      <c r="O187" s="76" t="str">
        <f>IF(ISBLANK(INDEX('Policy Characteristics'!I:I,MATCH($C187,'Policy Characteristics'!$C:$C,0))),"",INDEX('Policy Characteristics'!I:I,MATCH($C187,'Policy Characteristics'!$C:$C,0)))</f>
        <v>$/kWh</v>
      </c>
      <c r="P187" s="76" t="str">
        <f>IF(ISBLANK(INDEX('Policy Characteristics'!J:J,MATCH($C187,'Policy Characteristics'!$C:$C,0))),"",INDEX('Policy Characteristics'!J:J,MATCH($C187,'Policy Characteristics'!$C:$C,0)))</f>
        <v>**Description:** This policy specifies a dollar per kilowatt-hour subsidy for production of vehicle batteries, additional to any BAU subsidies. The subsidy will only be applied to the fraction of vehicle batteries produced domestically. A negative value implies a tax or removal of subsidies. // **Guidance for setting values:** The Inflation Reduction Act includes a $35/kWh tax credit for battery cells and a $10/kWh tax credit for assembly for onroad vehicles, which are included in the BAU case.</v>
      </c>
      <c r="Q187" s="76" t="str">
        <f>IF(ISBLANK(INDEX('Policy Characteristics'!K:K,MATCH($C187,'Policy Characteristics'!$C:$C,0))),"",INDEX('Policy Characteristics'!K:K,MATCH($C187,'Policy Characteristics'!$C:$C,0)))</f>
        <v/>
      </c>
      <c r="R187" s="76" t="str">
        <f>IF(ISBLANK(INDEX('Policy Characteristics'!L:L,MATCH($C187,'Policy Characteristics'!$C:$C,0))),"",INDEX('Policy Characteristics'!L:L,MATCH($C187,'Policy Characteristics'!$C:$C,0)))</f>
        <v/>
      </c>
    </row>
    <row r="188" spans="1:18" s="143" customFormat="1" x14ac:dyDescent="0.25">
      <c r="A188" s="76" t="str">
        <f>IF(ISBLANK(INDEX('Policy Characteristics'!A:A,MATCH($C188,'Policy Characteristics'!$C:$C,0))),"",INDEX('Policy Characteristics'!A:A,MATCH($C188,'Policy Characteristics'!$C:$C,0)))</f>
        <v>Transportation</v>
      </c>
      <c r="B188" s="234" t="str">
        <f>IF(ISBLANK(INDEX('Policy Characteristics'!B:B,MATCH($C188,'Policy Characteristics'!$C:$C,0))),"",INDEX('Policy Characteristics'!B:B,MATCH($C188,'Policy Characteristics'!$C:$C,0)))</f>
        <v>Non-BAU Zero-Emission Vehicle Sales Standard by Subregion</v>
      </c>
      <c r="C188" s="143" t="s">
        <v>1968</v>
      </c>
      <c r="D188" s="88" t="s">
        <v>45</v>
      </c>
      <c r="E188" s="88" t="s">
        <v>37</v>
      </c>
      <c r="F188" s="88" t="s">
        <v>84</v>
      </c>
      <c r="G188" s="143" t="s">
        <v>1492</v>
      </c>
      <c r="H188" s="15">
        <v>2710</v>
      </c>
      <c r="I188" s="88" t="s">
        <v>43</v>
      </c>
      <c r="J188" s="236" t="str">
        <f>IF(ISBLANK(INDEX('Policy Characteristics'!D:D,MATCH($C188,'Policy Characteristics'!$C:$C,0))),"",INDEX('Policy Characteristics'!D:D,MATCH($C188,'Policy Characteristics'!$C:$C,0)))</f>
        <v>ZEV Sales Standard</v>
      </c>
      <c r="K188" s="76" t="str">
        <f>IF(ISBLANK(INDEX('Policy Characteristics'!E:E,MATCH($C188,'Policy Characteristics'!$C:$C,0))),"",INDEX('Policy Characteristics'!E:E,MATCH($C188,'Policy Characteristics'!$C:$C,0)))</f>
        <v>trans non BAU ZEV minimum</v>
      </c>
      <c r="L188" s="240">
        <f>IF(ISBLANK(INDEX('Policy Characteristics'!F:F,MATCH($C188,'Policy Characteristics'!$C:$C,0))),"",INDEX('Policy Characteristics'!F:F,MATCH($C188,'Policy Characteristics'!$C:$C,0)))</f>
        <v>0</v>
      </c>
      <c r="M188" s="240">
        <f>IF(ISBLANK(INDEX('Policy Characteristics'!G:G,MATCH($C188,'Policy Characteristics'!$C:$C,0))),"",INDEX('Policy Characteristics'!G:G,MATCH($C188,'Policy Characteristics'!$C:$C,0)))</f>
        <v>1</v>
      </c>
      <c r="N188" s="240">
        <f>IF(ISBLANK(INDEX('Policy Characteristics'!H:H,MATCH($C188,'Policy Characteristics'!$C:$C,0))),"",INDEX('Policy Characteristics'!H:H,MATCH($C188,'Policy Characteristics'!$C:$C,0)))</f>
        <v>1</v>
      </c>
      <c r="O188" s="76" t="str">
        <f>IF(ISBLANK(INDEX('Policy Characteristics'!I:I,MATCH($C188,'Policy Characteristics'!$C:$C,0))),"",INDEX('Policy Characteristics'!I:I,MATCH($C188,'Policy Characteristics'!$C:$C,0)))</f>
        <v>on/off</v>
      </c>
      <c r="P188" s="76" t="str">
        <f>IF(ISBLANK(INDEX('Policy Characteristics'!J:J,MATCH($C188,'Policy Characteristics'!$C:$C,0))),"",INDEX('Policy Characteristics'!J:J,MATCH($C188,'Policy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88" s="76" t="str">
        <f>IF(ISBLANK(INDEX('Policy Characteristics'!K:K,MATCH($C188,'Policy Characteristics'!$C:$C,0))),"",INDEX('Policy Characteristics'!K:K,MATCH($C188,'Policy Characteristics'!$C:$C,0)))</f>
        <v/>
      </c>
      <c r="R188" s="76" t="str">
        <f>IF(ISBLANK(INDEX('Policy Characteristics'!L:L,MATCH($C188,'Policy Characteristics'!$C:$C,0))),"",INDEX('Policy Characteristics'!L:L,MATCH($C188,'Policy Characteristics'!$C:$C,0)))</f>
        <v/>
      </c>
    </row>
    <row r="189" spans="1:18" s="143" customFormat="1" x14ac:dyDescent="0.25">
      <c r="A189" s="76" t="str">
        <f>IF(ISBLANK(INDEX('Policy Characteristics'!A:A,MATCH($C189,'Policy Characteristics'!$C:$C,0))),"",INDEX('Policy Characteristics'!A:A,MATCH($C189,'Policy Characteristics'!$C:$C,0)))</f>
        <v>Transportation</v>
      </c>
      <c r="B189" s="234" t="str">
        <f>IF(ISBLANK(INDEX('Policy Characteristics'!B:B,MATCH($C189,'Policy Characteristics'!$C:$C,0))),"",INDEX('Policy Characteristics'!B:B,MATCH($C189,'Policy Characteristics'!$C:$C,0)))</f>
        <v>Non-BAU Zero-Emission Vehicle Sales Standard by Subregion</v>
      </c>
      <c r="C189" s="76" t="str">
        <f>C188</f>
        <v>Boolean Use Non BAU Minimum Required ZEV Sales Percentage by Subregion</v>
      </c>
      <c r="D189" s="143" t="s">
        <v>42</v>
      </c>
      <c r="E189" s="143" t="s">
        <v>37</v>
      </c>
      <c r="F189" s="143" t="s">
        <v>85</v>
      </c>
      <c r="G189" s="143" t="s">
        <v>1633</v>
      </c>
      <c r="H189" s="15">
        <v>2711</v>
      </c>
      <c r="I189" s="88" t="s">
        <v>43</v>
      </c>
      <c r="J189" s="236" t="str">
        <f>IF(ISBLANK(INDEX('Policy Characteristics'!D:D,MATCH($C189,'Policy Characteristics'!$C:$C,0))),"",INDEX('Policy Characteristics'!D:D,MATCH($C189,'Policy Characteristics'!$C:$C,0)))</f>
        <v>ZEV Sales Standard</v>
      </c>
      <c r="K189" s="76" t="str">
        <f>IF(ISBLANK(INDEX('Policy Characteristics'!E:E,MATCH($C189,'Policy Characteristics'!$C:$C,0))),"",INDEX('Policy Characteristics'!E:E,MATCH($C189,'Policy Characteristics'!$C:$C,0)))</f>
        <v>trans non BAU ZEV minimum</v>
      </c>
      <c r="L189" s="240">
        <f>IF(ISBLANK(INDEX('Policy Characteristics'!F:F,MATCH($C189,'Policy Characteristics'!$C:$C,0))),"",INDEX('Policy Characteristics'!F:F,MATCH($C189,'Policy Characteristics'!$C:$C,0)))</f>
        <v>0</v>
      </c>
      <c r="M189" s="240">
        <f>IF(ISBLANK(INDEX('Policy Characteristics'!G:G,MATCH($C189,'Policy Characteristics'!$C:$C,0))),"",INDEX('Policy Characteristics'!G:G,MATCH($C189,'Policy Characteristics'!$C:$C,0)))</f>
        <v>1</v>
      </c>
      <c r="N189" s="240">
        <f>IF(ISBLANK(INDEX('Policy Characteristics'!H:H,MATCH($C189,'Policy Characteristics'!$C:$C,0))),"",INDEX('Policy Characteristics'!H:H,MATCH($C189,'Policy Characteristics'!$C:$C,0)))</f>
        <v>1</v>
      </c>
      <c r="O189" s="76" t="str">
        <f>IF(ISBLANK(INDEX('Policy Characteristics'!I:I,MATCH($C189,'Policy Characteristics'!$C:$C,0))),"",INDEX('Policy Characteristics'!I:I,MATCH($C189,'Policy Characteristics'!$C:$C,0)))</f>
        <v>on/off</v>
      </c>
      <c r="P189" s="76" t="str">
        <f>IF(ISBLANK(INDEX('Policy Characteristics'!J:J,MATCH($C189,'Policy Characteristics'!$C:$C,0))),"",INDEX('Policy Characteristics'!J:J,MATCH($C189,'Policy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89" s="76" t="str">
        <f>IF(ISBLANK(INDEX('Policy Characteristics'!K:K,MATCH($C189,'Policy Characteristics'!$C:$C,0))),"",INDEX('Policy Characteristics'!K:K,MATCH($C189,'Policy Characteristics'!$C:$C,0)))</f>
        <v/>
      </c>
      <c r="R189" s="76" t="str">
        <f>IF(ISBLANK(INDEX('Policy Characteristics'!L:L,MATCH($C189,'Policy Characteristics'!$C:$C,0))),"",INDEX('Policy Characteristics'!L:L,MATCH($C189,'Policy Characteristics'!$C:$C,0)))</f>
        <v/>
      </c>
    </row>
    <row r="190" spans="1:18" s="143" customFormat="1" x14ac:dyDescent="0.25">
      <c r="A190" s="76" t="str">
        <f>IF(ISBLANK(INDEX('Policy Characteristics'!A:A,MATCH($C190,'Policy Characteristics'!$C:$C,0))),"",INDEX('Policy Characteristics'!A:A,MATCH($C190,'Policy Characteristics'!$C:$C,0)))</f>
        <v>Transportation</v>
      </c>
      <c r="B190" s="234" t="str">
        <f>IF(ISBLANK(INDEX('Policy Characteristics'!B:B,MATCH($C190,'Policy Characteristics'!$C:$C,0))),"",INDEX('Policy Characteristics'!B:B,MATCH($C190,'Policy Characteristics'!$C:$C,0)))</f>
        <v>Non-BAU Zero-Emission Vehicle Sales Standard by Subregion</v>
      </c>
      <c r="C190" s="76" t="str">
        <f t="shared" ref="C190:C199" si="6">C189</f>
        <v>Boolean Use Non BAU Minimum Required ZEV Sales Percentage by Subregion</v>
      </c>
      <c r="D190" s="143" t="s">
        <v>45</v>
      </c>
      <c r="E190" s="143" t="s">
        <v>38</v>
      </c>
      <c r="F190" s="143" t="s">
        <v>84</v>
      </c>
      <c r="G190" s="143" t="s">
        <v>587</v>
      </c>
      <c r="H190" s="15">
        <v>2712</v>
      </c>
      <c r="I190" s="88" t="s">
        <v>43</v>
      </c>
      <c r="J190" s="236" t="str">
        <f>IF(ISBLANK(INDEX('Policy Characteristics'!D:D,MATCH($C190,'Policy Characteristics'!$C:$C,0))),"",INDEX('Policy Characteristics'!D:D,MATCH($C190,'Policy Characteristics'!$C:$C,0)))</f>
        <v>ZEV Sales Standard</v>
      </c>
      <c r="K190" s="76" t="str">
        <f>IF(ISBLANK(INDEX('Policy Characteristics'!E:E,MATCH($C190,'Policy Characteristics'!$C:$C,0))),"",INDEX('Policy Characteristics'!E:E,MATCH($C190,'Policy Characteristics'!$C:$C,0)))</f>
        <v>trans non BAU ZEV minimum</v>
      </c>
      <c r="L190" s="240">
        <f>IF(ISBLANK(INDEX('Policy Characteristics'!F:F,MATCH($C190,'Policy Characteristics'!$C:$C,0))),"",INDEX('Policy Characteristics'!F:F,MATCH($C190,'Policy Characteristics'!$C:$C,0)))</f>
        <v>0</v>
      </c>
      <c r="M190" s="240">
        <f>IF(ISBLANK(INDEX('Policy Characteristics'!G:G,MATCH($C190,'Policy Characteristics'!$C:$C,0))),"",INDEX('Policy Characteristics'!G:G,MATCH($C190,'Policy Characteristics'!$C:$C,0)))</f>
        <v>1</v>
      </c>
      <c r="N190" s="240">
        <f>IF(ISBLANK(INDEX('Policy Characteristics'!H:H,MATCH($C190,'Policy Characteristics'!$C:$C,0))),"",INDEX('Policy Characteristics'!H:H,MATCH($C190,'Policy Characteristics'!$C:$C,0)))</f>
        <v>1</v>
      </c>
      <c r="O190" s="76" t="str">
        <f>IF(ISBLANK(INDEX('Policy Characteristics'!I:I,MATCH($C190,'Policy Characteristics'!$C:$C,0))),"",INDEX('Policy Characteristics'!I:I,MATCH($C190,'Policy Characteristics'!$C:$C,0)))</f>
        <v>on/off</v>
      </c>
      <c r="P190" s="76" t="str">
        <f>IF(ISBLANK(INDEX('Policy Characteristics'!J:J,MATCH($C190,'Policy Characteristics'!$C:$C,0))),"",INDEX('Policy Characteristics'!J:J,MATCH($C190,'Policy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0" s="76" t="str">
        <f>IF(ISBLANK(INDEX('Policy Characteristics'!K:K,MATCH($C190,'Policy Characteristics'!$C:$C,0))),"",INDEX('Policy Characteristics'!K:K,MATCH($C190,'Policy Characteristics'!$C:$C,0)))</f>
        <v/>
      </c>
      <c r="R190" s="76" t="str">
        <f>IF(ISBLANK(INDEX('Policy Characteristics'!L:L,MATCH($C190,'Policy Characteristics'!$C:$C,0))),"",INDEX('Policy Characteristics'!L:L,MATCH($C190,'Policy Characteristics'!$C:$C,0)))</f>
        <v/>
      </c>
    </row>
    <row r="191" spans="1:18" s="143" customFormat="1" x14ac:dyDescent="0.25">
      <c r="A191" s="76" t="str">
        <f>IF(ISBLANK(INDEX('Policy Characteristics'!A:A,MATCH($C191,'Policy Characteristics'!$C:$C,0))),"",INDEX('Policy Characteristics'!A:A,MATCH($C191,'Policy Characteristics'!$C:$C,0)))</f>
        <v>Transportation</v>
      </c>
      <c r="B191" s="234" t="str">
        <f>IF(ISBLANK(INDEX('Policy Characteristics'!B:B,MATCH($C191,'Policy Characteristics'!$C:$C,0))),"",INDEX('Policy Characteristics'!B:B,MATCH($C191,'Policy Characteristics'!$C:$C,0)))</f>
        <v>Non-BAU Zero-Emission Vehicle Sales Standard by Subregion</v>
      </c>
      <c r="C191" s="76" t="str">
        <f t="shared" si="6"/>
        <v>Boolean Use Non BAU Minimum Required ZEV Sales Percentage by Subregion</v>
      </c>
      <c r="D191" s="143" t="s">
        <v>42</v>
      </c>
      <c r="E191" s="143" t="s">
        <v>38</v>
      </c>
      <c r="F191" s="143" t="s">
        <v>85</v>
      </c>
      <c r="G191" s="143" t="s">
        <v>1630</v>
      </c>
      <c r="H191" s="15">
        <v>2713</v>
      </c>
      <c r="I191" s="88" t="s">
        <v>43</v>
      </c>
      <c r="J191" s="236" t="str">
        <f>IF(ISBLANK(INDEX('Policy Characteristics'!D:D,MATCH($C191,'Policy Characteristics'!$C:$C,0))),"",INDEX('Policy Characteristics'!D:D,MATCH($C191,'Policy Characteristics'!$C:$C,0)))</f>
        <v>ZEV Sales Standard</v>
      </c>
      <c r="K191" s="76" t="str">
        <f>IF(ISBLANK(INDEX('Policy Characteristics'!E:E,MATCH($C191,'Policy Characteristics'!$C:$C,0))),"",INDEX('Policy Characteristics'!E:E,MATCH($C191,'Policy Characteristics'!$C:$C,0)))</f>
        <v>trans non BAU ZEV minimum</v>
      </c>
      <c r="L191" s="240">
        <f>IF(ISBLANK(INDEX('Policy Characteristics'!F:F,MATCH($C191,'Policy Characteristics'!$C:$C,0))),"",INDEX('Policy Characteristics'!F:F,MATCH($C191,'Policy Characteristics'!$C:$C,0)))</f>
        <v>0</v>
      </c>
      <c r="M191" s="240">
        <f>IF(ISBLANK(INDEX('Policy Characteristics'!G:G,MATCH($C191,'Policy Characteristics'!$C:$C,0))),"",INDEX('Policy Characteristics'!G:G,MATCH($C191,'Policy Characteristics'!$C:$C,0)))</f>
        <v>1</v>
      </c>
      <c r="N191" s="240">
        <f>IF(ISBLANK(INDEX('Policy Characteristics'!H:H,MATCH($C191,'Policy Characteristics'!$C:$C,0))),"",INDEX('Policy Characteristics'!H:H,MATCH($C191,'Policy Characteristics'!$C:$C,0)))</f>
        <v>1</v>
      </c>
      <c r="O191" s="76" t="str">
        <f>IF(ISBLANK(INDEX('Policy Characteristics'!I:I,MATCH($C191,'Policy Characteristics'!$C:$C,0))),"",INDEX('Policy Characteristics'!I:I,MATCH($C191,'Policy Characteristics'!$C:$C,0)))</f>
        <v>on/off</v>
      </c>
      <c r="P191" s="76" t="str">
        <f>IF(ISBLANK(INDEX('Policy Characteristics'!J:J,MATCH($C191,'Policy Characteristics'!$C:$C,0))),"",INDEX('Policy Characteristics'!J:J,MATCH($C191,'Policy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1" s="76" t="str">
        <f>IF(ISBLANK(INDEX('Policy Characteristics'!K:K,MATCH($C191,'Policy Characteristics'!$C:$C,0))),"",INDEX('Policy Characteristics'!K:K,MATCH($C191,'Policy Characteristics'!$C:$C,0)))</f>
        <v/>
      </c>
      <c r="R191" s="76" t="str">
        <f>IF(ISBLANK(INDEX('Policy Characteristics'!L:L,MATCH($C191,'Policy Characteristics'!$C:$C,0))),"",INDEX('Policy Characteristics'!L:L,MATCH($C191,'Policy Characteristics'!$C:$C,0)))</f>
        <v/>
      </c>
    </row>
    <row r="192" spans="1:18" s="143" customFormat="1" x14ac:dyDescent="0.25">
      <c r="A192" s="76" t="str">
        <f>IF(ISBLANK(INDEX('Policy Characteristics'!A:A,MATCH($C192,'Policy Characteristics'!$C:$C,0))),"",INDEX('Policy Characteristics'!A:A,MATCH($C192,'Policy Characteristics'!$C:$C,0)))</f>
        <v>Transportation</v>
      </c>
      <c r="B192" s="234" t="str">
        <f>IF(ISBLANK(INDEX('Policy Characteristics'!B:B,MATCH($C192,'Policy Characteristics'!$C:$C,0))),"",INDEX('Policy Characteristics'!B:B,MATCH($C192,'Policy Characteristics'!$C:$C,0)))</f>
        <v>Non-BAU Zero-Emission Vehicle Sales Standard by Subregion</v>
      </c>
      <c r="C192" s="76" t="str">
        <f t="shared" si="6"/>
        <v>Boolean Use Non BAU Minimum Required ZEV Sales Percentage by Subregion</v>
      </c>
      <c r="D192" s="143" t="s">
        <v>45</v>
      </c>
      <c r="E192" s="143" t="s">
        <v>39</v>
      </c>
      <c r="F192" s="143" t="s">
        <v>84</v>
      </c>
      <c r="G192" s="143" t="s">
        <v>1489</v>
      </c>
      <c r="H192" s="15">
        <v>2714</v>
      </c>
      <c r="I192" s="88" t="s">
        <v>44</v>
      </c>
      <c r="J192" s="236" t="str">
        <f>IF(ISBLANK(INDEX('Policy Characteristics'!D:D,MATCH($C192,'Policy Characteristics'!$C:$C,0))),"",INDEX('Policy Characteristics'!D:D,MATCH($C192,'Policy Characteristics'!$C:$C,0)))</f>
        <v>ZEV Sales Standard</v>
      </c>
      <c r="K192" s="76" t="str">
        <f>IF(ISBLANK(INDEX('Policy Characteristics'!E:E,MATCH($C192,'Policy Characteristics'!$C:$C,0))),"",INDEX('Policy Characteristics'!E:E,MATCH($C192,'Policy Characteristics'!$C:$C,0)))</f>
        <v>trans non BAU ZEV minimum</v>
      </c>
      <c r="L192" s="240">
        <f>IF(ISBLANK(INDEX('Policy Characteristics'!F:F,MATCH($C192,'Policy Characteristics'!$C:$C,0))),"",INDEX('Policy Characteristics'!F:F,MATCH($C192,'Policy Characteristics'!$C:$C,0)))</f>
        <v>0</v>
      </c>
      <c r="M192" s="240">
        <f>IF(ISBLANK(INDEX('Policy Characteristics'!G:G,MATCH($C192,'Policy Characteristics'!$C:$C,0))),"",INDEX('Policy Characteristics'!G:G,MATCH($C192,'Policy Characteristics'!$C:$C,0)))</f>
        <v>1</v>
      </c>
      <c r="N192" s="240">
        <f>IF(ISBLANK(INDEX('Policy Characteristics'!H:H,MATCH($C192,'Policy Characteristics'!$C:$C,0))),"",INDEX('Policy Characteristics'!H:H,MATCH($C192,'Policy Characteristics'!$C:$C,0)))</f>
        <v>1</v>
      </c>
      <c r="O192" s="76" t="str">
        <f>IF(ISBLANK(INDEX('Policy Characteristics'!I:I,MATCH($C192,'Policy Characteristics'!$C:$C,0))),"",INDEX('Policy Characteristics'!I:I,MATCH($C192,'Policy Characteristics'!$C:$C,0)))</f>
        <v>on/off</v>
      </c>
      <c r="P192" s="76" t="str">
        <f>IF(ISBLANK(INDEX('Policy Characteristics'!J:J,MATCH($C192,'Policy Characteristics'!$C:$C,0))),"",INDEX('Policy Characteristics'!J:J,MATCH($C192,'Policy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2" s="76" t="str">
        <f>IF(ISBLANK(INDEX('Policy Characteristics'!K:K,MATCH($C192,'Policy Characteristics'!$C:$C,0))),"",INDEX('Policy Characteristics'!K:K,MATCH($C192,'Policy Characteristics'!$C:$C,0)))</f>
        <v/>
      </c>
      <c r="R192" s="76" t="str">
        <f>IF(ISBLANK(INDEX('Policy Characteristics'!L:L,MATCH($C192,'Policy Characteristics'!$C:$C,0))),"",INDEX('Policy Characteristics'!L:L,MATCH($C192,'Policy Characteristics'!$C:$C,0)))</f>
        <v/>
      </c>
    </row>
    <row r="193" spans="1:18" s="143" customFormat="1" x14ac:dyDescent="0.25">
      <c r="A193" s="76" t="str">
        <f>IF(ISBLANK(INDEX('Policy Characteristics'!A:A,MATCH($C193,'Policy Characteristics'!$C:$C,0))),"",INDEX('Policy Characteristics'!A:A,MATCH($C193,'Policy Characteristics'!$C:$C,0)))</f>
        <v>Transportation</v>
      </c>
      <c r="B193" s="234" t="str">
        <f>IF(ISBLANK(INDEX('Policy Characteristics'!B:B,MATCH($C193,'Policy Characteristics'!$C:$C,0))),"",INDEX('Policy Characteristics'!B:B,MATCH($C193,'Policy Characteristics'!$C:$C,0)))</f>
        <v>Non-BAU Zero-Emission Vehicle Sales Standard by Subregion</v>
      </c>
      <c r="C193" s="76" t="str">
        <f t="shared" si="6"/>
        <v>Boolean Use Non BAU Minimum Required ZEV Sales Percentage by Subregion</v>
      </c>
      <c r="D193" s="143" t="s">
        <v>42</v>
      </c>
      <c r="E193" s="143" t="s">
        <v>39</v>
      </c>
      <c r="F193" s="143" t="s">
        <v>85</v>
      </c>
      <c r="G193" s="143" t="s">
        <v>1489</v>
      </c>
      <c r="H193" s="15">
        <v>2715</v>
      </c>
      <c r="I193" s="88" t="s">
        <v>44</v>
      </c>
      <c r="J193" s="236" t="str">
        <f>IF(ISBLANK(INDEX('Policy Characteristics'!D:D,MATCH($C193,'Policy Characteristics'!$C:$C,0))),"",INDEX('Policy Characteristics'!D:D,MATCH($C193,'Policy Characteristics'!$C:$C,0)))</f>
        <v>ZEV Sales Standard</v>
      </c>
      <c r="K193" s="76" t="str">
        <f>IF(ISBLANK(INDEX('Policy Characteristics'!E:E,MATCH($C193,'Policy Characteristics'!$C:$C,0))),"",INDEX('Policy Characteristics'!E:E,MATCH($C193,'Policy Characteristics'!$C:$C,0)))</f>
        <v>trans non BAU ZEV minimum</v>
      </c>
      <c r="L193" s="240">
        <f>IF(ISBLANK(INDEX('Policy Characteristics'!F:F,MATCH($C193,'Policy Characteristics'!$C:$C,0))),"",INDEX('Policy Characteristics'!F:F,MATCH($C193,'Policy Characteristics'!$C:$C,0)))</f>
        <v>0</v>
      </c>
      <c r="M193" s="240">
        <f>IF(ISBLANK(INDEX('Policy Characteristics'!G:G,MATCH($C193,'Policy Characteristics'!$C:$C,0))),"",INDEX('Policy Characteristics'!G:G,MATCH($C193,'Policy Characteristics'!$C:$C,0)))</f>
        <v>1</v>
      </c>
      <c r="N193" s="240">
        <f>IF(ISBLANK(INDEX('Policy Characteristics'!H:H,MATCH($C193,'Policy Characteristics'!$C:$C,0))),"",INDEX('Policy Characteristics'!H:H,MATCH($C193,'Policy Characteristics'!$C:$C,0)))</f>
        <v>1</v>
      </c>
      <c r="O193" s="76" t="str">
        <f>IF(ISBLANK(INDEX('Policy Characteristics'!I:I,MATCH($C193,'Policy Characteristics'!$C:$C,0))),"",INDEX('Policy Characteristics'!I:I,MATCH($C193,'Policy Characteristics'!$C:$C,0)))</f>
        <v>on/off</v>
      </c>
      <c r="P193" s="76" t="str">
        <f>IF(ISBLANK(INDEX('Policy Characteristics'!J:J,MATCH($C193,'Policy Characteristics'!$C:$C,0))),"",INDEX('Policy Characteristics'!J:J,MATCH($C193,'Policy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3" s="76" t="str">
        <f>IF(ISBLANK(INDEX('Policy Characteristics'!K:K,MATCH($C193,'Policy Characteristics'!$C:$C,0))),"",INDEX('Policy Characteristics'!K:K,MATCH($C193,'Policy Characteristics'!$C:$C,0)))</f>
        <v/>
      </c>
      <c r="R193" s="76" t="str">
        <f>IF(ISBLANK(INDEX('Policy Characteristics'!L:L,MATCH($C193,'Policy Characteristics'!$C:$C,0))),"",INDEX('Policy Characteristics'!L:L,MATCH($C193,'Policy Characteristics'!$C:$C,0)))</f>
        <v/>
      </c>
    </row>
    <row r="194" spans="1:18" s="143" customFormat="1" x14ac:dyDescent="0.25">
      <c r="A194" s="76" t="str">
        <f>IF(ISBLANK(INDEX('Policy Characteristics'!A:A,MATCH($C194,'Policy Characteristics'!$C:$C,0))),"",INDEX('Policy Characteristics'!A:A,MATCH($C194,'Policy Characteristics'!$C:$C,0)))</f>
        <v>Transportation</v>
      </c>
      <c r="B194" s="234" t="str">
        <f>IF(ISBLANK(INDEX('Policy Characteristics'!B:B,MATCH($C194,'Policy Characteristics'!$C:$C,0))),"",INDEX('Policy Characteristics'!B:B,MATCH($C194,'Policy Characteristics'!$C:$C,0)))</f>
        <v>Non-BAU Zero-Emission Vehicle Sales Standard by Subregion</v>
      </c>
      <c r="C194" s="76" t="str">
        <f t="shared" si="6"/>
        <v>Boolean Use Non BAU Minimum Required ZEV Sales Percentage by Subregion</v>
      </c>
      <c r="D194" s="143" t="s">
        <v>45</v>
      </c>
      <c r="E194" s="143" t="s">
        <v>40</v>
      </c>
      <c r="F194" s="143" t="s">
        <v>84</v>
      </c>
      <c r="G194" s="143" t="s">
        <v>86</v>
      </c>
      <c r="H194" s="15">
        <v>2716</v>
      </c>
      <c r="I194" s="88" t="s">
        <v>44</v>
      </c>
      <c r="J194" s="236" t="str">
        <f>IF(ISBLANK(INDEX('Policy Characteristics'!D:D,MATCH($C194,'Policy Characteristics'!$C:$C,0))),"",INDEX('Policy Characteristics'!D:D,MATCH($C194,'Policy Characteristics'!$C:$C,0)))</f>
        <v>ZEV Sales Standard</v>
      </c>
      <c r="K194" s="76" t="str">
        <f>IF(ISBLANK(INDEX('Policy Characteristics'!E:E,MATCH($C194,'Policy Characteristics'!$C:$C,0))),"",INDEX('Policy Characteristics'!E:E,MATCH($C194,'Policy Characteristics'!$C:$C,0)))</f>
        <v>trans non BAU ZEV minimum</v>
      </c>
      <c r="L194" s="240">
        <f>IF(ISBLANK(INDEX('Policy Characteristics'!F:F,MATCH($C194,'Policy Characteristics'!$C:$C,0))),"",INDEX('Policy Characteristics'!F:F,MATCH($C194,'Policy Characteristics'!$C:$C,0)))</f>
        <v>0</v>
      </c>
      <c r="M194" s="240">
        <f>IF(ISBLANK(INDEX('Policy Characteristics'!G:G,MATCH($C194,'Policy Characteristics'!$C:$C,0))),"",INDEX('Policy Characteristics'!G:G,MATCH($C194,'Policy Characteristics'!$C:$C,0)))</f>
        <v>1</v>
      </c>
      <c r="N194" s="240">
        <f>IF(ISBLANK(INDEX('Policy Characteristics'!H:H,MATCH($C194,'Policy Characteristics'!$C:$C,0))),"",INDEX('Policy Characteristics'!H:H,MATCH($C194,'Policy Characteristics'!$C:$C,0)))</f>
        <v>1</v>
      </c>
      <c r="O194" s="76" t="str">
        <f>IF(ISBLANK(INDEX('Policy Characteristics'!I:I,MATCH($C194,'Policy Characteristics'!$C:$C,0))),"",INDEX('Policy Characteristics'!I:I,MATCH($C194,'Policy Characteristics'!$C:$C,0)))</f>
        <v>on/off</v>
      </c>
      <c r="P194" s="76" t="str">
        <f>IF(ISBLANK(INDEX('Policy Characteristics'!J:J,MATCH($C194,'Policy Characteristics'!$C:$C,0))),"",INDEX('Policy Characteristics'!J:J,MATCH($C194,'Policy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4" s="76" t="str">
        <f>IF(ISBLANK(INDEX('Policy Characteristics'!K:K,MATCH($C194,'Policy Characteristics'!$C:$C,0))),"",INDEX('Policy Characteristics'!K:K,MATCH($C194,'Policy Characteristics'!$C:$C,0)))</f>
        <v/>
      </c>
      <c r="R194" s="76" t="str">
        <f>IF(ISBLANK(INDEX('Policy Characteristics'!L:L,MATCH($C194,'Policy Characteristics'!$C:$C,0))),"",INDEX('Policy Characteristics'!L:L,MATCH($C194,'Policy Characteristics'!$C:$C,0)))</f>
        <v/>
      </c>
    </row>
    <row r="195" spans="1:18" s="143" customFormat="1" x14ac:dyDescent="0.25">
      <c r="A195" s="76" t="str">
        <f>IF(ISBLANK(INDEX('Policy Characteristics'!A:A,MATCH($C195,'Policy Characteristics'!$C:$C,0))),"",INDEX('Policy Characteristics'!A:A,MATCH($C195,'Policy Characteristics'!$C:$C,0)))</f>
        <v>Transportation</v>
      </c>
      <c r="B195" s="234" t="str">
        <f>IF(ISBLANK(INDEX('Policy Characteristics'!B:B,MATCH($C195,'Policy Characteristics'!$C:$C,0))),"",INDEX('Policy Characteristics'!B:B,MATCH($C195,'Policy Characteristics'!$C:$C,0)))</f>
        <v>Non-BAU Zero-Emission Vehicle Sales Standard by Subregion</v>
      </c>
      <c r="C195" s="76" t="str">
        <f t="shared" si="6"/>
        <v>Boolean Use Non BAU Minimum Required ZEV Sales Percentage by Subregion</v>
      </c>
      <c r="D195" s="143" t="s">
        <v>42</v>
      </c>
      <c r="E195" s="143" t="s">
        <v>40</v>
      </c>
      <c r="F195" s="143" t="s">
        <v>85</v>
      </c>
      <c r="G195" s="143" t="s">
        <v>86</v>
      </c>
      <c r="H195" s="15">
        <v>2717</v>
      </c>
      <c r="I195" s="88" t="s">
        <v>44</v>
      </c>
      <c r="J195" s="236" t="str">
        <f>IF(ISBLANK(INDEX('Policy Characteristics'!D:D,MATCH($C195,'Policy Characteristics'!$C:$C,0))),"",INDEX('Policy Characteristics'!D:D,MATCH($C195,'Policy Characteristics'!$C:$C,0)))</f>
        <v>ZEV Sales Standard</v>
      </c>
      <c r="K195" s="76" t="str">
        <f>IF(ISBLANK(INDEX('Policy Characteristics'!E:E,MATCH($C195,'Policy Characteristics'!$C:$C,0))),"",INDEX('Policy Characteristics'!E:E,MATCH($C195,'Policy Characteristics'!$C:$C,0)))</f>
        <v>trans non BAU ZEV minimum</v>
      </c>
      <c r="L195" s="240">
        <f>IF(ISBLANK(INDEX('Policy Characteristics'!F:F,MATCH($C195,'Policy Characteristics'!$C:$C,0))),"",INDEX('Policy Characteristics'!F:F,MATCH($C195,'Policy Characteristics'!$C:$C,0)))</f>
        <v>0</v>
      </c>
      <c r="M195" s="240">
        <f>IF(ISBLANK(INDEX('Policy Characteristics'!G:G,MATCH($C195,'Policy Characteristics'!$C:$C,0))),"",INDEX('Policy Characteristics'!G:G,MATCH($C195,'Policy Characteristics'!$C:$C,0)))</f>
        <v>1</v>
      </c>
      <c r="N195" s="240">
        <f>IF(ISBLANK(INDEX('Policy Characteristics'!H:H,MATCH($C195,'Policy Characteristics'!$C:$C,0))),"",INDEX('Policy Characteristics'!H:H,MATCH($C195,'Policy Characteristics'!$C:$C,0)))</f>
        <v>1</v>
      </c>
      <c r="O195" s="76" t="str">
        <f>IF(ISBLANK(INDEX('Policy Characteristics'!I:I,MATCH($C195,'Policy Characteristics'!$C:$C,0))),"",INDEX('Policy Characteristics'!I:I,MATCH($C195,'Policy Characteristics'!$C:$C,0)))</f>
        <v>on/off</v>
      </c>
      <c r="P195" s="76" t="str">
        <f>IF(ISBLANK(INDEX('Policy Characteristics'!J:J,MATCH($C195,'Policy Characteristics'!$C:$C,0))),"",INDEX('Policy Characteristics'!J:J,MATCH($C195,'Policy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5" s="76" t="str">
        <f>IF(ISBLANK(INDEX('Policy Characteristics'!K:K,MATCH($C195,'Policy Characteristics'!$C:$C,0))),"",INDEX('Policy Characteristics'!K:K,MATCH($C195,'Policy Characteristics'!$C:$C,0)))</f>
        <v/>
      </c>
      <c r="R195" s="76" t="str">
        <f>IF(ISBLANK(INDEX('Policy Characteristics'!L:L,MATCH($C195,'Policy Characteristics'!$C:$C,0))),"",INDEX('Policy Characteristics'!L:L,MATCH($C195,'Policy Characteristics'!$C:$C,0)))</f>
        <v/>
      </c>
    </row>
    <row r="196" spans="1:18" s="143" customFormat="1" x14ac:dyDescent="0.25">
      <c r="A196" s="76" t="str">
        <f>IF(ISBLANK(INDEX('Policy Characteristics'!A:A,MATCH($C196,'Policy Characteristics'!$C:$C,0))),"",INDEX('Policy Characteristics'!A:A,MATCH($C196,'Policy Characteristics'!$C:$C,0)))</f>
        <v>Transportation</v>
      </c>
      <c r="B196" s="234" t="str">
        <f>IF(ISBLANK(INDEX('Policy Characteristics'!B:B,MATCH($C196,'Policy Characteristics'!$C:$C,0))),"",INDEX('Policy Characteristics'!B:B,MATCH($C196,'Policy Characteristics'!$C:$C,0)))</f>
        <v>Non-BAU Zero-Emission Vehicle Sales Standard by Subregion</v>
      </c>
      <c r="C196" s="76" t="str">
        <f t="shared" si="6"/>
        <v>Boolean Use Non BAU Minimum Required ZEV Sales Percentage by Subregion</v>
      </c>
      <c r="D196" s="143" t="s">
        <v>45</v>
      </c>
      <c r="E196" s="143" t="s">
        <v>41</v>
      </c>
      <c r="F196" s="143" t="s">
        <v>84</v>
      </c>
      <c r="G196" s="143" t="s">
        <v>1490</v>
      </c>
      <c r="H196" s="15">
        <v>2718</v>
      </c>
      <c r="I196" s="88" t="s">
        <v>44</v>
      </c>
      <c r="J196" s="236" t="str">
        <f>IF(ISBLANK(INDEX('Policy Characteristics'!D:D,MATCH($C196,'Policy Characteristics'!$C:$C,0))),"",INDEX('Policy Characteristics'!D:D,MATCH($C196,'Policy Characteristics'!$C:$C,0)))</f>
        <v>ZEV Sales Standard</v>
      </c>
      <c r="K196" s="76" t="str">
        <f>IF(ISBLANK(INDEX('Policy Characteristics'!E:E,MATCH($C196,'Policy Characteristics'!$C:$C,0))),"",INDEX('Policy Characteristics'!E:E,MATCH($C196,'Policy Characteristics'!$C:$C,0)))</f>
        <v>trans non BAU ZEV minimum</v>
      </c>
      <c r="L196" s="240">
        <f>IF(ISBLANK(INDEX('Policy Characteristics'!F:F,MATCH($C196,'Policy Characteristics'!$C:$C,0))),"",INDEX('Policy Characteristics'!F:F,MATCH($C196,'Policy Characteristics'!$C:$C,0)))</f>
        <v>0</v>
      </c>
      <c r="M196" s="240">
        <f>IF(ISBLANK(INDEX('Policy Characteristics'!G:G,MATCH($C196,'Policy Characteristics'!$C:$C,0))),"",INDEX('Policy Characteristics'!G:G,MATCH($C196,'Policy Characteristics'!$C:$C,0)))</f>
        <v>1</v>
      </c>
      <c r="N196" s="240">
        <f>IF(ISBLANK(INDEX('Policy Characteristics'!H:H,MATCH($C196,'Policy Characteristics'!$C:$C,0))),"",INDEX('Policy Characteristics'!H:H,MATCH($C196,'Policy Characteristics'!$C:$C,0)))</f>
        <v>1</v>
      </c>
      <c r="O196" s="76" t="str">
        <f>IF(ISBLANK(INDEX('Policy Characteristics'!I:I,MATCH($C196,'Policy Characteristics'!$C:$C,0))),"",INDEX('Policy Characteristics'!I:I,MATCH($C196,'Policy Characteristics'!$C:$C,0)))</f>
        <v>on/off</v>
      </c>
      <c r="P196" s="76" t="str">
        <f>IF(ISBLANK(INDEX('Policy Characteristics'!J:J,MATCH($C196,'Policy Characteristics'!$C:$C,0))),"",INDEX('Policy Characteristics'!J:J,MATCH($C196,'Policy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6" s="76" t="str">
        <f>IF(ISBLANK(INDEX('Policy Characteristics'!K:K,MATCH($C196,'Policy Characteristics'!$C:$C,0))),"",INDEX('Policy Characteristics'!K:K,MATCH($C196,'Policy Characteristics'!$C:$C,0)))</f>
        <v/>
      </c>
      <c r="R196" s="76" t="str">
        <f>IF(ISBLANK(INDEX('Policy Characteristics'!L:L,MATCH($C196,'Policy Characteristics'!$C:$C,0))),"",INDEX('Policy Characteristics'!L:L,MATCH($C196,'Policy Characteristics'!$C:$C,0)))</f>
        <v/>
      </c>
    </row>
    <row r="197" spans="1:18" s="143" customFormat="1" x14ac:dyDescent="0.25">
      <c r="A197" s="76" t="str">
        <f>IF(ISBLANK(INDEX('Policy Characteristics'!A:A,MATCH($C197,'Policy Characteristics'!$C:$C,0))),"",INDEX('Policy Characteristics'!A:A,MATCH($C197,'Policy Characteristics'!$C:$C,0)))</f>
        <v>Transportation</v>
      </c>
      <c r="B197" s="234" t="str">
        <f>IF(ISBLANK(INDEX('Policy Characteristics'!B:B,MATCH($C197,'Policy Characteristics'!$C:$C,0))),"",INDEX('Policy Characteristics'!B:B,MATCH($C197,'Policy Characteristics'!$C:$C,0)))</f>
        <v>Non-BAU Zero-Emission Vehicle Sales Standard by Subregion</v>
      </c>
      <c r="C197" s="76" t="str">
        <f t="shared" si="6"/>
        <v>Boolean Use Non BAU Minimum Required ZEV Sales Percentage by Subregion</v>
      </c>
      <c r="D197" s="143" t="s">
        <v>42</v>
      </c>
      <c r="E197" s="143" t="s">
        <v>41</v>
      </c>
      <c r="F197" s="143" t="s">
        <v>85</v>
      </c>
      <c r="G197" s="143" t="s">
        <v>1491</v>
      </c>
      <c r="H197" s="15">
        <v>2719</v>
      </c>
      <c r="I197" s="88" t="s">
        <v>44</v>
      </c>
      <c r="J197" s="236" t="str">
        <f>IF(ISBLANK(INDEX('Policy Characteristics'!D:D,MATCH($C197,'Policy Characteristics'!$C:$C,0))),"",INDEX('Policy Characteristics'!D:D,MATCH($C197,'Policy Characteristics'!$C:$C,0)))</f>
        <v>ZEV Sales Standard</v>
      </c>
      <c r="K197" s="76" t="str">
        <f>IF(ISBLANK(INDEX('Policy Characteristics'!E:E,MATCH($C197,'Policy Characteristics'!$C:$C,0))),"",INDEX('Policy Characteristics'!E:E,MATCH($C197,'Policy Characteristics'!$C:$C,0)))</f>
        <v>trans non BAU ZEV minimum</v>
      </c>
      <c r="L197" s="240">
        <f>IF(ISBLANK(INDEX('Policy Characteristics'!F:F,MATCH($C197,'Policy Characteristics'!$C:$C,0))),"",INDEX('Policy Characteristics'!F:F,MATCH($C197,'Policy Characteristics'!$C:$C,0)))</f>
        <v>0</v>
      </c>
      <c r="M197" s="240">
        <f>IF(ISBLANK(INDEX('Policy Characteristics'!G:G,MATCH($C197,'Policy Characteristics'!$C:$C,0))),"",INDEX('Policy Characteristics'!G:G,MATCH($C197,'Policy Characteristics'!$C:$C,0)))</f>
        <v>1</v>
      </c>
      <c r="N197" s="240">
        <f>IF(ISBLANK(INDEX('Policy Characteristics'!H:H,MATCH($C197,'Policy Characteristics'!$C:$C,0))),"",INDEX('Policy Characteristics'!H:H,MATCH($C197,'Policy Characteristics'!$C:$C,0)))</f>
        <v>1</v>
      </c>
      <c r="O197" s="76" t="str">
        <f>IF(ISBLANK(INDEX('Policy Characteristics'!I:I,MATCH($C197,'Policy Characteristics'!$C:$C,0))),"",INDEX('Policy Characteristics'!I:I,MATCH($C197,'Policy Characteristics'!$C:$C,0)))</f>
        <v>on/off</v>
      </c>
      <c r="P197" s="76" t="str">
        <f>IF(ISBLANK(INDEX('Policy Characteristics'!J:J,MATCH($C197,'Policy Characteristics'!$C:$C,0))),"",INDEX('Policy Characteristics'!J:J,MATCH($C197,'Policy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7" s="76" t="str">
        <f>IF(ISBLANK(INDEX('Policy Characteristics'!K:K,MATCH($C197,'Policy Characteristics'!$C:$C,0))),"",INDEX('Policy Characteristics'!K:K,MATCH($C197,'Policy Characteristics'!$C:$C,0)))</f>
        <v/>
      </c>
      <c r="R197" s="76" t="str">
        <f>IF(ISBLANK(INDEX('Policy Characteristics'!L:L,MATCH($C197,'Policy Characteristics'!$C:$C,0))),"",INDEX('Policy Characteristics'!L:L,MATCH($C197,'Policy Characteristics'!$C:$C,0)))</f>
        <v/>
      </c>
    </row>
    <row r="198" spans="1:18" s="143" customFormat="1" x14ac:dyDescent="0.25">
      <c r="A198" s="76" t="str">
        <f>IF(ISBLANK(INDEX('Policy Characteristics'!A:A,MATCH($C198,'Policy Characteristics'!$C:$C,0))),"",INDEX('Policy Characteristics'!A:A,MATCH($C198,'Policy Characteristics'!$C:$C,0)))</f>
        <v>Transportation</v>
      </c>
      <c r="B198" s="234" t="str">
        <f>IF(ISBLANK(INDEX('Policy Characteristics'!B:B,MATCH($C198,'Policy Characteristics'!$C:$C,0))),"",INDEX('Policy Characteristics'!B:B,MATCH($C198,'Policy Characteristics'!$C:$C,0)))</f>
        <v>Non-BAU Zero-Emission Vehicle Sales Standard by Subregion</v>
      </c>
      <c r="C198" s="76" t="str">
        <f t="shared" si="6"/>
        <v>Boolean Use Non BAU Minimum Required ZEV Sales Percentage by Subregion</v>
      </c>
      <c r="D198" s="143" t="s">
        <v>45</v>
      </c>
      <c r="E198" s="143" t="s">
        <v>112</v>
      </c>
      <c r="F198" s="143" t="s">
        <v>84</v>
      </c>
      <c r="G198" s="143" t="s">
        <v>142</v>
      </c>
      <c r="H198" s="15">
        <v>2720</v>
      </c>
      <c r="I198" s="88" t="s">
        <v>44</v>
      </c>
      <c r="J198" s="236" t="str">
        <f>IF(ISBLANK(INDEX('Policy Characteristics'!D:D,MATCH($C198,'Policy Characteristics'!$C:$C,0))),"",INDEX('Policy Characteristics'!D:D,MATCH($C198,'Policy Characteristics'!$C:$C,0)))</f>
        <v>ZEV Sales Standard</v>
      </c>
      <c r="K198" s="76" t="str">
        <f>IF(ISBLANK(INDEX('Policy Characteristics'!E:E,MATCH($C198,'Policy Characteristics'!$C:$C,0))),"",INDEX('Policy Characteristics'!E:E,MATCH($C198,'Policy Characteristics'!$C:$C,0)))</f>
        <v>trans non BAU ZEV minimum</v>
      </c>
      <c r="L198" s="240">
        <f>IF(ISBLANK(INDEX('Policy Characteristics'!F:F,MATCH($C198,'Policy Characteristics'!$C:$C,0))),"",INDEX('Policy Characteristics'!F:F,MATCH($C198,'Policy Characteristics'!$C:$C,0)))</f>
        <v>0</v>
      </c>
      <c r="M198" s="240">
        <f>IF(ISBLANK(INDEX('Policy Characteristics'!G:G,MATCH($C198,'Policy Characteristics'!$C:$C,0))),"",INDEX('Policy Characteristics'!G:G,MATCH($C198,'Policy Characteristics'!$C:$C,0)))</f>
        <v>1</v>
      </c>
      <c r="N198" s="240">
        <f>IF(ISBLANK(INDEX('Policy Characteristics'!H:H,MATCH($C198,'Policy Characteristics'!$C:$C,0))),"",INDEX('Policy Characteristics'!H:H,MATCH($C198,'Policy Characteristics'!$C:$C,0)))</f>
        <v>1</v>
      </c>
      <c r="O198" s="76" t="str">
        <f>IF(ISBLANK(INDEX('Policy Characteristics'!I:I,MATCH($C198,'Policy Characteristics'!$C:$C,0))),"",INDEX('Policy Characteristics'!I:I,MATCH($C198,'Policy Characteristics'!$C:$C,0)))</f>
        <v>on/off</v>
      </c>
      <c r="P198" s="76" t="str">
        <f>IF(ISBLANK(INDEX('Policy Characteristics'!J:J,MATCH($C198,'Policy Characteristics'!$C:$C,0))),"",INDEX('Policy Characteristics'!J:J,MATCH($C198,'Policy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8" s="76" t="str">
        <f>IF(ISBLANK(INDEX('Policy Characteristics'!K:K,MATCH($C198,'Policy Characteristics'!$C:$C,0))),"",INDEX('Policy Characteristics'!K:K,MATCH($C198,'Policy Characteristics'!$C:$C,0)))</f>
        <v/>
      </c>
      <c r="R198" s="76" t="str">
        <f>IF(ISBLANK(INDEX('Policy Characteristics'!L:L,MATCH($C198,'Policy Characteristics'!$C:$C,0))),"",INDEX('Policy Characteristics'!L:L,MATCH($C198,'Policy Characteristics'!$C:$C,0)))</f>
        <v/>
      </c>
    </row>
    <row r="199" spans="1:18" x14ac:dyDescent="0.25">
      <c r="A199" s="76" t="str">
        <f>IF(ISBLANK(INDEX('Policy Characteristics'!A:A,MATCH($C199,'Policy Characteristics'!$C:$C,0))),"",INDEX('Policy Characteristics'!A:A,MATCH($C199,'Policy Characteristics'!$C:$C,0)))</f>
        <v>Transportation</v>
      </c>
      <c r="B199" s="234" t="str">
        <f>IF(ISBLANK(INDEX('Policy Characteristics'!B:B,MATCH($C199,'Policy Characteristics'!$C:$C,0))),"",INDEX('Policy Characteristics'!B:B,MATCH($C199,'Policy Characteristics'!$C:$C,0)))</f>
        <v>Non-BAU Zero-Emission Vehicle Sales Standard by Subregion</v>
      </c>
      <c r="C199" s="76" t="str">
        <f t="shared" si="6"/>
        <v>Boolean Use Non BAU Minimum Required ZEV Sales Percentage by Subregion</v>
      </c>
      <c r="D199" s="143" t="s">
        <v>42</v>
      </c>
      <c r="E199" s="143" t="s">
        <v>112</v>
      </c>
      <c r="F199" s="143" t="s">
        <v>85</v>
      </c>
      <c r="G199" s="143" t="s">
        <v>142</v>
      </c>
      <c r="H199" s="15">
        <v>2721</v>
      </c>
      <c r="I199" s="88" t="s">
        <v>44</v>
      </c>
      <c r="J199" s="236" t="str">
        <f>IF(ISBLANK(INDEX('Policy Characteristics'!D:D,MATCH($C199,'Policy Characteristics'!$C:$C,0))),"",INDEX('Policy Characteristics'!D:D,MATCH($C199,'Policy Characteristics'!$C:$C,0)))</f>
        <v>ZEV Sales Standard</v>
      </c>
      <c r="K199" s="76" t="str">
        <f>IF(ISBLANK(INDEX('Policy Characteristics'!E:E,MATCH($C199,'Policy Characteristics'!$C:$C,0))),"",INDEX('Policy Characteristics'!E:E,MATCH($C199,'Policy Characteristics'!$C:$C,0)))</f>
        <v>trans non BAU ZEV minimum</v>
      </c>
      <c r="L199" s="240">
        <f>IF(ISBLANK(INDEX('Policy Characteristics'!F:F,MATCH($C199,'Policy Characteristics'!$C:$C,0))),"",INDEX('Policy Characteristics'!F:F,MATCH($C199,'Policy Characteristics'!$C:$C,0)))</f>
        <v>0</v>
      </c>
      <c r="M199" s="240">
        <f>IF(ISBLANK(INDEX('Policy Characteristics'!G:G,MATCH($C199,'Policy Characteristics'!$C:$C,0))),"",INDEX('Policy Characteristics'!G:G,MATCH($C199,'Policy Characteristics'!$C:$C,0)))</f>
        <v>1</v>
      </c>
      <c r="N199" s="240">
        <f>IF(ISBLANK(INDEX('Policy Characteristics'!H:H,MATCH($C199,'Policy Characteristics'!$C:$C,0))),"",INDEX('Policy Characteristics'!H:H,MATCH($C199,'Policy Characteristics'!$C:$C,0)))</f>
        <v>1</v>
      </c>
      <c r="O199" s="76" t="str">
        <f>IF(ISBLANK(INDEX('Policy Characteristics'!I:I,MATCH($C199,'Policy Characteristics'!$C:$C,0))),"",INDEX('Policy Characteristics'!I:I,MATCH($C199,'Policy Characteristics'!$C:$C,0)))</f>
        <v>on/off</v>
      </c>
      <c r="P199" s="76" t="str">
        <f>IF(ISBLANK(INDEX('Policy Characteristics'!J:J,MATCH($C199,'Policy Characteristics'!$C:$C,0))),"",INDEX('Policy Characteristics'!J:J,MATCH($C199,'Policy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9" s="76" t="str">
        <f>IF(ISBLANK(INDEX('Policy Characteristics'!K:K,MATCH($C199,'Policy Characteristics'!$C:$C,0))),"",INDEX('Policy Characteristics'!K:K,MATCH($C199,'Policy Characteristics'!$C:$C,0)))</f>
        <v/>
      </c>
      <c r="R199" s="76" t="str">
        <f>IF(ISBLANK(INDEX('Policy Characteristics'!L:L,MATCH($C199,'Policy Characteristics'!$C:$C,0))),"",INDEX('Policy Characteristics'!L:L,MATCH($C199,'Policy Characteristics'!$C:$C,0)))</f>
        <v/>
      </c>
    </row>
    <row r="200" spans="1:18" x14ac:dyDescent="0.25">
      <c r="A200" s="76" t="str">
        <f>IF(ISBLANK(INDEX('Policy Characteristics'!A:A,MATCH($C200,'Policy Characteristics'!$C:$C,0))),"",INDEX('Policy Characteristics'!A:A,MATCH($C200,'Policy Characteristics'!$C:$C,0)))</f>
        <v>Buildings and Appliances</v>
      </c>
      <c r="B200" s="234" t="str">
        <f>IF(ISBLANK(INDEX('Policy Characteristics'!B:B,MATCH($C200,'Policy Characteristics'!$C:$C,0))),"",INDEX('Policy Characteristics'!B:B,MATCH($C200,'Policy Characteristics'!$C:$C,0)))</f>
        <v>Building Component Electrification</v>
      </c>
      <c r="C200" t="s">
        <v>727</v>
      </c>
      <c r="D200" s="88" t="s">
        <v>114</v>
      </c>
      <c r="E200" s="88" t="s">
        <v>274</v>
      </c>
      <c r="F200" s="88" t="s">
        <v>120</v>
      </c>
      <c r="G200" s="88" t="s">
        <v>278</v>
      </c>
      <c r="H200" s="15">
        <v>435</v>
      </c>
      <c r="I200" s="247" t="s">
        <v>43</v>
      </c>
      <c r="J200" s="236" t="str">
        <f>IF(ISBLANK(INDEX('Policy Characteristics'!D:D,MATCH($C200,'Policy Characteristics'!$C:$C,0))),"",INDEX('Policy Characteristics'!D:D,MATCH($C200,'Policy Characteristics'!$C:$C,0)))</f>
        <v>Building Component Electrification</v>
      </c>
      <c r="K200" s="76" t="str">
        <f>IF(ISBLANK(INDEX('Policy Characteristics'!E:E,MATCH($C200,'Policy Characteristics'!$C:$C,0))),"",INDEX('Policy Characteristics'!E:E,MATCH($C200,'Policy Characteristics'!$C:$C,0)))</f>
        <v>bldgs new component fuel shifting</v>
      </c>
      <c r="L200" s="239">
        <f>IF(ISBLANK(INDEX('Policy Characteristics'!F:F,MATCH($C200,'Policy Characteristics'!$C:$C,0))),"",INDEX('Policy Characteristics'!F:F,MATCH($C200,'Policy Characteristics'!$C:$C,0)))</f>
        <v>0</v>
      </c>
      <c r="M200" s="239">
        <f>IF(ISBLANK(INDEX('Policy Characteristics'!G:G,MATCH($C200,'Policy Characteristics'!$C:$C,0))),"",INDEX('Policy Characteristics'!G:G,MATCH($C200,'Policy Characteristics'!$C:$C,0)))</f>
        <v>1</v>
      </c>
      <c r="N200" s="239">
        <f>IF(ISBLANK(INDEX('Policy Characteristics'!H:H,MATCH($C200,'Policy Characteristics'!$C:$C,0))),"",INDEX('Policy Characteristics'!H:H,MATCH($C200,'Policy Characteristics'!$C:$C,0)))</f>
        <v>0.01</v>
      </c>
      <c r="O200" s="76" t="str">
        <f>IF(ISBLANK(INDEX('Policy Characteristics'!I:I,MATCH($C200,'Policy Characteristics'!$C:$C,0))),"",INDEX('Policy Characteristics'!I:I,MATCH($C200,'Policy Characteristics'!$C:$C,0)))</f>
        <v>% of newly sold non-electric building components</v>
      </c>
      <c r="P200" s="76"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Illinois, the share of electricity among fuels used for heating in urban, residential buildings will rise from 8% to 11% through 2050.//**Urban Residential Appliances:** In the BAU case, in Illinois, the share of electricity among fuels used for appliances in urban, residential buildings will fall from 30% to 29% through 2050.//**Urban Residential Other Components:** In the United States, the share of electricity among fuels used by other components in urban, residential buildings is 100%.//**Rural Residential Heating:** In the BAU case, in Illinois, the share of electricity among fuels used for heating in rural, residential buildings will rise from 8% to 11% through 2050.//**Rural Residential Appliances:** In the BAU case, in Illinois, the share of electricity among fuels used for appliances in rural, residential buildings will fall from 30% to 29% through 2050.//**Rural Residential Other Components:** In the United States, the share of electricity among fuels used by other components in rural, residential buildings is 100%.//**Commercial Heating:** In the BAU case, in Illinois, the share of electricity among fuels used for heating in commercial buildings will fall from 3% to 3% through 2050.//**Comercial Appliances:** In the BAU case, in Illinois, the share of electricity among fuels used for appliances in commercial buildings will fall from 33% to 30% through 2050.//**Comercial Other Components:** In the BAU case, in Illinois, the share of electricity among fuels used for other components in commercial buildings will rise from 60% to 71% through 2050.</v>
      </c>
      <c r="Q200" s="76" t="str">
        <f>IF(ISBLANK(INDEX('Policy Characteristics'!K:K,MATCH($C200,'Policy Characteristics'!$C:$C,0))),"",INDEX('Policy Characteristics'!K:K,MATCH($C200,'Policy Characteristics'!$C:$C,0)))</f>
        <v>buildings-sector-main.html#component-elec</v>
      </c>
      <c r="R200" s="76" t="str">
        <f>IF(ISBLANK(INDEX('Policy Characteristics'!L:L,MATCH($C200,'Policy Characteristics'!$C:$C,0))),"",INDEX('Policy Characteristics'!L:L,MATCH($C200,'Policy Characteristics'!$C:$C,0)))</f>
        <v>building-component-electrification.html</v>
      </c>
    </row>
    <row r="201" spans="1:18" x14ac:dyDescent="0.25">
      <c r="A201" s="76" t="str">
        <f>IF(ISBLANK(INDEX('Policy Characteristics'!A:A,MATCH($C201,'Policy Characteristics'!$C:$C,0))),"",INDEX('Policy Characteristics'!A:A,MATCH($C201,'Policy Characteristics'!$C:$C,0)))</f>
        <v>Buildings and Appliances</v>
      </c>
      <c r="B201" s="234" t="str">
        <f>IF(ISBLANK(INDEX('Policy Characteristics'!B:B,MATCH($C201,'Policy Characteristics'!$C:$C,0))),"",INDEX('Policy Characteristics'!B:B,MATCH($C201,'Policy Characteristics'!$C:$C,0)))</f>
        <v>Building Component Electrification</v>
      </c>
      <c r="C201" s="76" t="str">
        <f t="shared" ref="C201:C214" si="7">C$200</f>
        <v>Fraction of New Bldg Components Shifted to Other Fuels</v>
      </c>
      <c r="D201" s="88" t="s">
        <v>115</v>
      </c>
      <c r="E201" s="88" t="s">
        <v>274</v>
      </c>
      <c r="F201" s="88" t="s">
        <v>121</v>
      </c>
      <c r="G201" s="88" t="s">
        <v>278</v>
      </c>
      <c r="H201" s="15">
        <v>436</v>
      </c>
      <c r="I201" s="247" t="s">
        <v>44</v>
      </c>
      <c r="J201" s="236" t="str">
        <f>IF(ISBLANK(INDEX('Policy Characteristics'!D:D,MATCH($C201,'Policy Characteristics'!$C:$C,0))),"",INDEX('Policy Characteristics'!D:D,MATCH($C201,'Policy Characteristics'!$C:$C,0)))</f>
        <v>Building Component Electrification</v>
      </c>
      <c r="K201" s="76" t="str">
        <f>IF(ISBLANK(INDEX('Policy Characteristics'!E:E,MATCH($C201,'Policy Characteristics'!$C:$C,0))),"",INDEX('Policy Characteristics'!E:E,MATCH($C201,'Policy Characteristics'!$C:$C,0)))</f>
        <v>bldgs new component fuel shifting</v>
      </c>
      <c r="L201" s="239">
        <f>IF(ISBLANK(INDEX('Policy Characteristics'!F:F,MATCH($C201,'Policy Characteristics'!$C:$C,0))),"",INDEX('Policy Characteristics'!F:F,MATCH($C201,'Policy Characteristics'!$C:$C,0)))</f>
        <v>0</v>
      </c>
      <c r="M201" s="239">
        <f>IF(ISBLANK(INDEX('Policy Characteristics'!G:G,MATCH($C201,'Policy Characteristics'!$C:$C,0))),"",INDEX('Policy Characteristics'!G:G,MATCH($C201,'Policy Characteristics'!$C:$C,0)))</f>
        <v>1</v>
      </c>
      <c r="N201" s="239">
        <f>IF(ISBLANK(INDEX('Policy Characteristics'!H:H,MATCH($C201,'Policy Characteristics'!$C:$C,0))),"",INDEX('Policy Characteristics'!H:H,MATCH($C201,'Policy Characteristics'!$C:$C,0)))</f>
        <v>0.01</v>
      </c>
      <c r="O201" s="76" t="str">
        <f>IF(ISBLANK(INDEX('Policy Characteristics'!I:I,MATCH($C201,'Policy Characteristics'!$C:$C,0))),"",INDEX('Policy Characteristics'!I:I,MATCH($C201,'Policy Characteristics'!$C:$C,0)))</f>
        <v>% of newly sold non-electric building components</v>
      </c>
      <c r="P201" s="76"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Illinois, the share of electricity among fuels used for heating in urban, residential buildings will rise from 8% to 11% through 2050.//**Urban Residential Appliances:** In the BAU case, in Illinois, the share of electricity among fuels used for appliances in urban, residential buildings will fall from 30% to 29% through 2050.//**Urban Residential Other Components:** In the United States, the share of electricity among fuels used by other components in urban, residential buildings is 100%.//**Rural Residential Heating:** In the BAU case, in Illinois, the share of electricity among fuels used for heating in rural, residential buildings will rise from 8% to 11% through 2050.//**Rural Residential Appliances:** In the BAU case, in Illinois, the share of electricity among fuels used for appliances in rural, residential buildings will fall from 30% to 29% through 2050.//**Rural Residential Other Components:** In the United States, the share of electricity among fuels used by other components in rural, residential buildings is 100%.//**Commercial Heating:** In the BAU case, in Illinois, the share of electricity among fuels used for heating in commercial buildings will fall from 3% to 3% through 2050.//**Comercial Appliances:** In the BAU case, in Illinois, the share of electricity among fuels used for appliances in commercial buildings will fall from 33% to 30% through 2050.//**Comercial Other Components:** In the BAU case, in Illinois, the share of electricity among fuels used for other components in commercial buildings will rise from 60% to 71% through 2050.</v>
      </c>
      <c r="Q201" s="76" t="str">
        <f>IF(ISBLANK(INDEX('Policy Characteristics'!K:K,MATCH($C201,'Policy Characteristics'!$C:$C,0))),"",INDEX('Policy Characteristics'!K:K,MATCH($C201,'Policy Characteristics'!$C:$C,0)))</f>
        <v>buildings-sector-main.html#component-elec</v>
      </c>
      <c r="R201" s="76" t="str">
        <f>IF(ISBLANK(INDEX('Policy Characteristics'!L:L,MATCH($C201,'Policy Characteristics'!$C:$C,0))),"",INDEX('Policy Characteristics'!L:L,MATCH($C201,'Policy Characteristics'!$C:$C,0)))</f>
        <v>building-component-electrification.html</v>
      </c>
    </row>
    <row r="202" spans="1:18" x14ac:dyDescent="0.25">
      <c r="A202" s="76" t="str">
        <f>IF(ISBLANK(INDEX('Policy Characteristics'!A:A,MATCH($C202,'Policy Characteristics'!$C:$C,0))),"",INDEX('Policy Characteristics'!A:A,MATCH($C202,'Policy Characteristics'!$C:$C,0)))</f>
        <v>Buildings and Appliances</v>
      </c>
      <c r="B202" s="234" t="str">
        <f>IF(ISBLANK(INDEX('Policy Characteristics'!B:B,MATCH($C202,'Policy Characteristics'!$C:$C,0))),"",INDEX('Policy Characteristics'!B:B,MATCH($C202,'Policy Characteristics'!$C:$C,0)))</f>
        <v>Building Component Electrification</v>
      </c>
      <c r="C202" s="76" t="str">
        <f t="shared" si="7"/>
        <v>Fraction of New Bldg Components Shifted to Other Fuels</v>
      </c>
      <c r="D202" s="88" t="s">
        <v>117</v>
      </c>
      <c r="E202" s="88" t="s">
        <v>274</v>
      </c>
      <c r="F202" s="88" t="s">
        <v>123</v>
      </c>
      <c r="G202" s="88" t="s">
        <v>278</v>
      </c>
      <c r="H202" s="15">
        <v>437</v>
      </c>
      <c r="I202" s="247" t="s">
        <v>44</v>
      </c>
      <c r="J202" s="236" t="str">
        <f>IF(ISBLANK(INDEX('Policy Characteristics'!D:D,MATCH($C202,'Policy Characteristics'!$C:$C,0))),"",INDEX('Policy Characteristics'!D:D,MATCH($C202,'Policy Characteristics'!$C:$C,0)))</f>
        <v>Building Component Electrification</v>
      </c>
      <c r="K202" s="76" t="str">
        <f>IF(ISBLANK(INDEX('Policy Characteristics'!E:E,MATCH($C202,'Policy Characteristics'!$C:$C,0))),"",INDEX('Policy Characteristics'!E:E,MATCH($C202,'Policy Characteristics'!$C:$C,0)))</f>
        <v>bldgs new component fuel shifting</v>
      </c>
      <c r="L202" s="239">
        <f>IF(ISBLANK(INDEX('Policy Characteristics'!F:F,MATCH($C202,'Policy Characteristics'!$C:$C,0))),"",INDEX('Policy Characteristics'!F:F,MATCH($C202,'Policy Characteristics'!$C:$C,0)))</f>
        <v>0</v>
      </c>
      <c r="M202" s="239">
        <f>IF(ISBLANK(INDEX('Policy Characteristics'!G:G,MATCH($C202,'Policy Characteristics'!$C:$C,0))),"",INDEX('Policy Characteristics'!G:G,MATCH($C202,'Policy Characteristics'!$C:$C,0)))</f>
        <v>1</v>
      </c>
      <c r="N202" s="239">
        <f>IF(ISBLANK(INDEX('Policy Characteristics'!H:H,MATCH($C202,'Policy Characteristics'!$C:$C,0))),"",INDEX('Policy Characteristics'!H:H,MATCH($C202,'Policy Characteristics'!$C:$C,0)))</f>
        <v>0.01</v>
      </c>
      <c r="O202" s="76" t="str">
        <f>IF(ISBLANK(INDEX('Policy Characteristics'!I:I,MATCH($C202,'Policy Characteristics'!$C:$C,0))),"",INDEX('Policy Characteristics'!I:I,MATCH($C202,'Policy Characteristics'!$C:$C,0)))</f>
        <v>% of newly sold non-electric building components</v>
      </c>
      <c r="P202" s="76"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Illinois, the share of electricity among fuels used for heating in urban, residential buildings will rise from 8% to 11% through 2050.//**Urban Residential Appliances:** In the BAU case, in Illinois, the share of electricity among fuels used for appliances in urban, residential buildings will fall from 30% to 29% through 2050.//**Urban Residential Other Components:** In the United States, the share of electricity among fuels used by other components in urban, residential buildings is 100%.//**Rural Residential Heating:** In the BAU case, in Illinois, the share of electricity among fuels used for heating in rural, residential buildings will rise from 8% to 11% through 2050.//**Rural Residential Appliances:** In the BAU case, in Illinois, the share of electricity among fuels used for appliances in rural, residential buildings will fall from 30% to 29% through 2050.//**Rural Residential Other Components:** In the United States, the share of electricity among fuels used by other components in rural, residential buildings is 100%.//**Commercial Heating:** In the BAU case, in Illinois, the share of electricity among fuels used for heating in commercial buildings will fall from 3% to 3% through 2050.//**Comercial Appliances:** In the BAU case, in Illinois, the share of electricity among fuels used for appliances in commercial buildings will fall from 33% to 30% through 2050.//**Comercial Other Components:** In the BAU case, in Illinois, the share of electricity among fuels used for other components in commercial buildings will rise from 60% to 71% through 2050.</v>
      </c>
      <c r="Q202" s="76" t="str">
        <f>IF(ISBLANK(INDEX('Policy Characteristics'!K:K,MATCH($C202,'Policy Characteristics'!$C:$C,0))),"",INDEX('Policy Characteristics'!K:K,MATCH($C202,'Policy Characteristics'!$C:$C,0)))</f>
        <v>buildings-sector-main.html#component-elec</v>
      </c>
      <c r="R202" s="76" t="str">
        <f>IF(ISBLANK(INDEX('Policy Characteristics'!L:L,MATCH($C202,'Policy Characteristics'!$C:$C,0))),"",INDEX('Policy Characteristics'!L:L,MATCH($C202,'Policy Characteristics'!$C:$C,0)))</f>
        <v>building-component-electrification.html</v>
      </c>
    </row>
    <row r="203" spans="1:18" x14ac:dyDescent="0.25">
      <c r="A203" s="76" t="str">
        <f>IF(ISBLANK(INDEX('Policy Characteristics'!A:A,MATCH($C203,'Policy Characteristics'!$C:$C,0))),"",INDEX('Policy Characteristics'!A:A,MATCH($C203,'Policy Characteristics'!$C:$C,0)))</f>
        <v>Buildings and Appliances</v>
      </c>
      <c r="B203" s="234" t="str">
        <f>IF(ISBLANK(INDEX('Policy Characteristics'!B:B,MATCH($C203,'Policy Characteristics'!$C:$C,0))),"",INDEX('Policy Characteristics'!B:B,MATCH($C203,'Policy Characteristics'!$C:$C,0)))</f>
        <v>Building Component Electrification</v>
      </c>
      <c r="C203" s="76" t="str">
        <f t="shared" si="7"/>
        <v>Fraction of New Bldg Components Shifted to Other Fuels</v>
      </c>
      <c r="D203" s="88" t="s">
        <v>118</v>
      </c>
      <c r="E203" s="88" t="s">
        <v>274</v>
      </c>
      <c r="F203" s="88" t="s">
        <v>124</v>
      </c>
      <c r="G203" s="88" t="s">
        <v>278</v>
      </c>
      <c r="H203" s="15">
        <v>438</v>
      </c>
      <c r="I203" s="247" t="s">
        <v>43</v>
      </c>
      <c r="J203" s="236" t="str">
        <f>IF(ISBLANK(INDEX('Policy Characteristics'!D:D,MATCH($C203,'Policy Characteristics'!$C:$C,0))),"",INDEX('Policy Characteristics'!D:D,MATCH($C203,'Policy Characteristics'!$C:$C,0)))</f>
        <v>Building Component Electrification</v>
      </c>
      <c r="K203" s="76" t="str">
        <f>IF(ISBLANK(INDEX('Policy Characteristics'!E:E,MATCH($C203,'Policy Characteristics'!$C:$C,0))),"",INDEX('Policy Characteristics'!E:E,MATCH($C203,'Policy Characteristics'!$C:$C,0)))</f>
        <v>bldgs new component fuel shifting</v>
      </c>
      <c r="L203" s="239">
        <f>IF(ISBLANK(INDEX('Policy Characteristics'!F:F,MATCH($C203,'Policy Characteristics'!$C:$C,0))),"",INDEX('Policy Characteristics'!F:F,MATCH($C203,'Policy Characteristics'!$C:$C,0)))</f>
        <v>0</v>
      </c>
      <c r="M203" s="239">
        <f>IF(ISBLANK(INDEX('Policy Characteristics'!G:G,MATCH($C203,'Policy Characteristics'!$C:$C,0))),"",INDEX('Policy Characteristics'!G:G,MATCH($C203,'Policy Characteristics'!$C:$C,0)))</f>
        <v>1</v>
      </c>
      <c r="N203" s="239">
        <f>IF(ISBLANK(INDEX('Policy Characteristics'!H:H,MATCH($C203,'Policy Characteristics'!$C:$C,0))),"",INDEX('Policy Characteristics'!H:H,MATCH($C203,'Policy Characteristics'!$C:$C,0)))</f>
        <v>0.01</v>
      </c>
      <c r="O203" s="76" t="str">
        <f>IF(ISBLANK(INDEX('Policy Characteristics'!I:I,MATCH($C203,'Policy Characteristics'!$C:$C,0))),"",INDEX('Policy Characteristics'!I:I,MATCH($C203,'Policy Characteristics'!$C:$C,0)))</f>
        <v>% of newly sold non-electric building components</v>
      </c>
      <c r="P203" s="76" t="str">
        <f>IF(ISBLANK(INDEX('Policy Characteristics'!J:J,MATCH($C203,'Policy Characteristics'!$C:$C,0))),"",INDEX('Policy Characteristics'!J:J,MATCH($C203,'Policy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Illinois, the share of electricity among fuels used for heating in urban, residential buildings will rise from 8% to 11% through 2050.//**Urban Residential Appliances:** In the BAU case, in Illinois, the share of electricity among fuels used for appliances in urban, residential buildings will fall from 30% to 29% through 2050.//**Urban Residential Other Components:** In the United States, the share of electricity among fuels used by other components in urban, residential buildings is 100%.//**Rural Residential Heating:** In the BAU case, in Illinois, the share of electricity among fuels used for heating in rural, residential buildings will rise from 8% to 11% through 2050.//**Rural Residential Appliances:** In the BAU case, in Illinois, the share of electricity among fuels used for appliances in rural, residential buildings will fall from 30% to 29% through 2050.//**Rural Residential Other Components:** In the United States, the share of electricity among fuels used by other components in rural, residential buildings is 100%.//**Commercial Heating:** In the BAU case, in Illinois, the share of electricity among fuels used for heating in commercial buildings will fall from 3% to 3% through 2050.//**Comercial Appliances:** In the BAU case, in Illinois, the share of electricity among fuels used for appliances in commercial buildings will fall from 33% to 30% through 2050.//**Comercial Other Components:** In the BAU case, in Illinois, the share of electricity among fuels used for other components in commercial buildings will rise from 60% to 71% through 2050.</v>
      </c>
      <c r="Q203" s="76" t="str">
        <f>IF(ISBLANK(INDEX('Policy Characteristics'!K:K,MATCH($C203,'Policy Characteristics'!$C:$C,0))),"",INDEX('Policy Characteristics'!K:K,MATCH($C203,'Policy Characteristics'!$C:$C,0)))</f>
        <v>buildings-sector-main.html#component-elec</v>
      </c>
      <c r="R203" s="76" t="str">
        <f>IF(ISBLANK(INDEX('Policy Characteristics'!L:L,MATCH($C203,'Policy Characteristics'!$C:$C,0))),"",INDEX('Policy Characteristics'!L:L,MATCH($C203,'Policy Characteristics'!$C:$C,0)))</f>
        <v>building-component-electrification.html</v>
      </c>
    </row>
    <row r="204" spans="1:18" x14ac:dyDescent="0.25">
      <c r="A204" s="76" t="str">
        <f>IF(ISBLANK(INDEX('Policy Characteristics'!A:A,MATCH($C204,'Policy Characteristics'!$C:$C,0))),"",INDEX('Policy Characteristics'!A:A,MATCH($C204,'Policy Characteristics'!$C:$C,0)))</f>
        <v>Buildings and Appliances</v>
      </c>
      <c r="B204" s="234" t="str">
        <f>IF(ISBLANK(INDEX('Policy Characteristics'!B:B,MATCH($C204,'Policy Characteristics'!$C:$C,0))),"",INDEX('Policy Characteristics'!B:B,MATCH($C204,'Policy Characteristics'!$C:$C,0)))</f>
        <v>Building Component Electrification</v>
      </c>
      <c r="C204" s="76" t="str">
        <f t="shared" si="7"/>
        <v>Fraction of New Bldg Components Shifted to Other Fuels</v>
      </c>
      <c r="D204" s="88" t="s">
        <v>119</v>
      </c>
      <c r="E204" s="88" t="s">
        <v>274</v>
      </c>
      <c r="F204" s="88" t="s">
        <v>125</v>
      </c>
      <c r="G204" s="88" t="s">
        <v>278</v>
      </c>
      <c r="H204" s="15">
        <v>439</v>
      </c>
      <c r="I204" s="247" t="s">
        <v>43</v>
      </c>
      <c r="J204" s="236" t="str">
        <f>IF(ISBLANK(INDEX('Policy Characteristics'!D:D,MATCH($C204,'Policy Characteristics'!$C:$C,0))),"",INDEX('Policy Characteristics'!D:D,MATCH($C204,'Policy Characteristics'!$C:$C,0)))</f>
        <v>Building Component Electrification</v>
      </c>
      <c r="K204" s="76" t="str">
        <f>IF(ISBLANK(INDEX('Policy Characteristics'!E:E,MATCH($C204,'Policy Characteristics'!$C:$C,0))),"",INDEX('Policy Characteristics'!E:E,MATCH($C204,'Policy Characteristics'!$C:$C,0)))</f>
        <v>bldgs new component fuel shifting</v>
      </c>
      <c r="L204" s="239">
        <f>IF(ISBLANK(INDEX('Policy Characteristics'!F:F,MATCH($C204,'Policy Characteristics'!$C:$C,0))),"",INDEX('Policy Characteristics'!F:F,MATCH($C204,'Policy Characteristics'!$C:$C,0)))</f>
        <v>0</v>
      </c>
      <c r="M204" s="239">
        <f>IF(ISBLANK(INDEX('Policy Characteristics'!G:G,MATCH($C204,'Policy Characteristics'!$C:$C,0))),"",INDEX('Policy Characteristics'!G:G,MATCH($C204,'Policy Characteristics'!$C:$C,0)))</f>
        <v>1</v>
      </c>
      <c r="N204" s="239">
        <f>IF(ISBLANK(INDEX('Policy Characteristics'!H:H,MATCH($C204,'Policy Characteristics'!$C:$C,0))),"",INDEX('Policy Characteristics'!H:H,MATCH($C204,'Policy Characteristics'!$C:$C,0)))</f>
        <v>0.01</v>
      </c>
      <c r="O204" s="76" t="str">
        <f>IF(ISBLANK(INDEX('Policy Characteristics'!I:I,MATCH($C204,'Policy Characteristics'!$C:$C,0))),"",INDEX('Policy Characteristics'!I:I,MATCH($C204,'Policy Characteristics'!$C:$C,0)))</f>
        <v>% of newly sold non-electric building components</v>
      </c>
      <c r="P204" s="76" t="str">
        <f>IF(ISBLANK(INDEX('Policy Characteristics'!J:J,MATCH($C204,'Policy Characteristics'!$C:$C,0))),"",INDEX('Policy Characteristics'!J:J,MATCH($C204,'Policy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Illinois, the share of electricity among fuels used for heating in urban, residential buildings will rise from 8% to 11% through 2050.//**Urban Residential Appliances:** In the BAU case, in Illinois, the share of electricity among fuels used for appliances in urban, residential buildings will fall from 30% to 29% through 2050.//**Urban Residential Other Components:** In the United States, the share of electricity among fuels used by other components in urban, residential buildings is 100%.//**Rural Residential Heating:** In the BAU case, in Illinois, the share of electricity among fuels used for heating in rural, residential buildings will rise from 8% to 11% through 2050.//**Rural Residential Appliances:** In the BAU case, in Illinois, the share of electricity among fuels used for appliances in rural, residential buildings will fall from 30% to 29% through 2050.//**Rural Residential Other Components:** In the United States, the share of electricity among fuels used by other components in rural, residential buildings is 100%.//**Commercial Heating:** In the BAU case, in Illinois, the share of electricity among fuels used for heating in commercial buildings will fall from 3% to 3% through 2050.//**Comercial Appliances:** In the BAU case, in Illinois, the share of electricity among fuels used for appliances in commercial buildings will fall from 33% to 30% through 2050.//**Comercial Other Components:** In the BAU case, in Illinois, the share of electricity among fuels used for other components in commercial buildings will rise from 60% to 71% through 2050.</v>
      </c>
      <c r="Q204" s="76" t="str">
        <f>IF(ISBLANK(INDEX('Policy Characteristics'!K:K,MATCH($C204,'Policy Characteristics'!$C:$C,0))),"",INDEX('Policy Characteristics'!K:K,MATCH($C204,'Policy Characteristics'!$C:$C,0)))</f>
        <v>buildings-sector-main.html#component-elec</v>
      </c>
      <c r="R204" s="76" t="str">
        <f>IF(ISBLANK(INDEX('Policy Characteristics'!L:L,MATCH($C204,'Policy Characteristics'!$C:$C,0))),"",INDEX('Policy Characteristics'!L:L,MATCH($C204,'Policy Characteristics'!$C:$C,0)))</f>
        <v>building-component-electrification.html</v>
      </c>
    </row>
    <row r="205" spans="1:18" x14ac:dyDescent="0.25">
      <c r="A205" s="76" t="str">
        <f>IF(ISBLANK(INDEX('Policy Characteristics'!A:A,MATCH($C205,'Policy Characteristics'!$C:$C,0))),"",INDEX('Policy Characteristics'!A:A,MATCH($C205,'Policy Characteristics'!$C:$C,0)))</f>
        <v>Buildings and Appliances</v>
      </c>
      <c r="B205" s="234" t="str">
        <f>IF(ISBLANK(INDEX('Policy Characteristics'!B:B,MATCH($C205,'Policy Characteristics'!$C:$C,0))),"",INDEX('Policy Characteristics'!B:B,MATCH($C205,'Policy Characteristics'!$C:$C,0)))</f>
        <v>Building Component Electrification</v>
      </c>
      <c r="C205" s="76" t="str">
        <f t="shared" si="7"/>
        <v>Fraction of New Bldg Components Shifted to Other Fuels</v>
      </c>
      <c r="D205" s="88" t="s">
        <v>114</v>
      </c>
      <c r="E205" s="88" t="s">
        <v>275</v>
      </c>
      <c r="F205" s="88" t="s">
        <v>120</v>
      </c>
      <c r="G205" s="88" t="s">
        <v>277</v>
      </c>
      <c r="H205" s="15">
        <v>440</v>
      </c>
      <c r="I205" s="247" t="s">
        <v>43</v>
      </c>
      <c r="J205" s="236" t="str">
        <f>IF(ISBLANK(INDEX('Policy Characteristics'!D:D,MATCH($C205,'Policy Characteristics'!$C:$C,0))),"",INDEX('Policy Characteristics'!D:D,MATCH($C205,'Policy Characteristics'!$C:$C,0)))</f>
        <v>Building Component Electrification</v>
      </c>
      <c r="K205" s="76" t="str">
        <f>IF(ISBLANK(INDEX('Policy Characteristics'!E:E,MATCH($C205,'Policy Characteristics'!$C:$C,0))),"",INDEX('Policy Characteristics'!E:E,MATCH($C205,'Policy Characteristics'!$C:$C,0)))</f>
        <v>bldgs new component fuel shifting</v>
      </c>
      <c r="L205" s="239">
        <f>IF(ISBLANK(INDEX('Policy Characteristics'!F:F,MATCH($C205,'Policy Characteristics'!$C:$C,0))),"",INDEX('Policy Characteristics'!F:F,MATCH($C205,'Policy Characteristics'!$C:$C,0)))</f>
        <v>0</v>
      </c>
      <c r="M205" s="239">
        <f>IF(ISBLANK(INDEX('Policy Characteristics'!G:G,MATCH($C205,'Policy Characteristics'!$C:$C,0))),"",INDEX('Policy Characteristics'!G:G,MATCH($C205,'Policy Characteristics'!$C:$C,0)))</f>
        <v>1</v>
      </c>
      <c r="N205" s="239">
        <f>IF(ISBLANK(INDEX('Policy Characteristics'!H:H,MATCH($C205,'Policy Characteristics'!$C:$C,0))),"",INDEX('Policy Characteristics'!H:H,MATCH($C205,'Policy Characteristics'!$C:$C,0)))</f>
        <v>0.01</v>
      </c>
      <c r="O205" s="76" t="str">
        <f>IF(ISBLANK(INDEX('Policy Characteristics'!I:I,MATCH($C205,'Policy Characteristics'!$C:$C,0))),"",INDEX('Policy Characteristics'!I:I,MATCH($C205,'Policy Characteristics'!$C:$C,0)))</f>
        <v>% of newly sold non-electric building components</v>
      </c>
      <c r="P205" s="76" t="str">
        <f>IF(ISBLANK(INDEX('Policy Characteristics'!J:J,MATCH($C205,'Policy Characteristics'!$C:$C,0))),"",INDEX('Policy Characteristics'!J:J,MATCH($C205,'Policy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Illinois, the share of electricity among fuels used for heating in urban, residential buildings will rise from 8% to 11% through 2050.//**Urban Residential Appliances:** In the BAU case, in Illinois, the share of electricity among fuels used for appliances in urban, residential buildings will fall from 30% to 29% through 2050.//**Urban Residential Other Components:** In the United States, the share of electricity among fuels used by other components in urban, residential buildings is 100%.//**Rural Residential Heating:** In the BAU case, in Illinois, the share of electricity among fuels used for heating in rural, residential buildings will rise from 8% to 11% through 2050.//**Rural Residential Appliances:** In the BAU case, in Illinois, the share of electricity among fuels used for appliances in rural, residential buildings will fall from 30% to 29% through 2050.//**Rural Residential Other Components:** In the United States, the share of electricity among fuels used by other components in rural, residential buildings is 100%.//**Commercial Heating:** In the BAU case, in Illinois, the share of electricity among fuels used for heating in commercial buildings will fall from 3% to 3% through 2050.//**Comercial Appliances:** In the BAU case, in Illinois, the share of electricity among fuels used for appliances in commercial buildings will fall from 33% to 30% through 2050.//**Comercial Other Components:** In the BAU case, in Illinois, the share of electricity among fuels used for other components in commercial buildings will rise from 60% to 71% through 2050.</v>
      </c>
      <c r="Q205" s="76" t="str">
        <f>IF(ISBLANK(INDEX('Policy Characteristics'!K:K,MATCH($C205,'Policy Characteristics'!$C:$C,0))),"",INDEX('Policy Characteristics'!K:K,MATCH($C205,'Policy Characteristics'!$C:$C,0)))</f>
        <v>buildings-sector-main.html#component-elec</v>
      </c>
      <c r="R205" s="76" t="str">
        <f>IF(ISBLANK(INDEX('Policy Characteristics'!L:L,MATCH($C205,'Policy Characteristics'!$C:$C,0))),"",INDEX('Policy Characteristics'!L:L,MATCH($C205,'Policy Characteristics'!$C:$C,0)))</f>
        <v>building-component-electrification.html</v>
      </c>
    </row>
    <row r="206" spans="1:18" x14ac:dyDescent="0.25">
      <c r="A206" s="76" t="str">
        <f>IF(ISBLANK(INDEX('Policy Characteristics'!A:A,MATCH($C206,'Policy Characteristics'!$C:$C,0))),"",INDEX('Policy Characteristics'!A:A,MATCH($C206,'Policy Characteristics'!$C:$C,0)))</f>
        <v>Buildings and Appliances</v>
      </c>
      <c r="B206" s="234" t="str">
        <f>IF(ISBLANK(INDEX('Policy Characteristics'!B:B,MATCH($C206,'Policy Characteristics'!$C:$C,0))),"",INDEX('Policy Characteristics'!B:B,MATCH($C206,'Policy Characteristics'!$C:$C,0)))</f>
        <v>Building Component Electrification</v>
      </c>
      <c r="C206" s="76" t="str">
        <f t="shared" si="7"/>
        <v>Fraction of New Bldg Components Shifted to Other Fuels</v>
      </c>
      <c r="D206" s="88" t="s">
        <v>115</v>
      </c>
      <c r="E206" s="88" t="s">
        <v>275</v>
      </c>
      <c r="F206" s="88" t="s">
        <v>121</v>
      </c>
      <c r="G206" s="88" t="s">
        <v>277</v>
      </c>
      <c r="H206" s="15">
        <v>441</v>
      </c>
      <c r="I206" s="247" t="s">
        <v>44</v>
      </c>
      <c r="J206" s="236" t="str">
        <f>IF(ISBLANK(INDEX('Policy Characteristics'!D:D,MATCH($C206,'Policy Characteristics'!$C:$C,0))),"",INDEX('Policy Characteristics'!D:D,MATCH($C206,'Policy Characteristics'!$C:$C,0)))</f>
        <v>Building Component Electrification</v>
      </c>
      <c r="K206" s="76" t="str">
        <f>IF(ISBLANK(INDEX('Policy Characteristics'!E:E,MATCH($C206,'Policy Characteristics'!$C:$C,0))),"",INDEX('Policy Characteristics'!E:E,MATCH($C206,'Policy Characteristics'!$C:$C,0)))</f>
        <v>bldgs new component fuel shifting</v>
      </c>
      <c r="L206" s="239">
        <f>IF(ISBLANK(INDEX('Policy Characteristics'!F:F,MATCH($C206,'Policy Characteristics'!$C:$C,0))),"",INDEX('Policy Characteristics'!F:F,MATCH($C206,'Policy Characteristics'!$C:$C,0)))</f>
        <v>0</v>
      </c>
      <c r="M206" s="239">
        <f>IF(ISBLANK(INDEX('Policy Characteristics'!G:G,MATCH($C206,'Policy Characteristics'!$C:$C,0))),"",INDEX('Policy Characteristics'!G:G,MATCH($C206,'Policy Characteristics'!$C:$C,0)))</f>
        <v>1</v>
      </c>
      <c r="N206" s="239">
        <f>IF(ISBLANK(INDEX('Policy Characteristics'!H:H,MATCH($C206,'Policy Characteristics'!$C:$C,0))),"",INDEX('Policy Characteristics'!H:H,MATCH($C206,'Policy Characteristics'!$C:$C,0)))</f>
        <v>0.01</v>
      </c>
      <c r="O206" s="76" t="str">
        <f>IF(ISBLANK(INDEX('Policy Characteristics'!I:I,MATCH($C206,'Policy Characteristics'!$C:$C,0))),"",INDEX('Policy Characteristics'!I:I,MATCH($C206,'Policy Characteristics'!$C:$C,0)))</f>
        <v>% of newly sold non-electric building components</v>
      </c>
      <c r="P206" s="76" t="str">
        <f>IF(ISBLANK(INDEX('Policy Characteristics'!J:J,MATCH($C206,'Policy Characteristics'!$C:$C,0))),"",INDEX('Policy Characteristics'!J:J,MATCH($C206,'Policy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Illinois, the share of electricity among fuels used for heating in urban, residential buildings will rise from 8% to 11% through 2050.//**Urban Residential Appliances:** In the BAU case, in Illinois, the share of electricity among fuels used for appliances in urban, residential buildings will fall from 30% to 29% through 2050.//**Urban Residential Other Components:** In the United States, the share of electricity among fuels used by other components in urban, residential buildings is 100%.//**Rural Residential Heating:** In the BAU case, in Illinois, the share of electricity among fuels used for heating in rural, residential buildings will rise from 8% to 11% through 2050.//**Rural Residential Appliances:** In the BAU case, in Illinois, the share of electricity among fuels used for appliances in rural, residential buildings will fall from 30% to 29% through 2050.//**Rural Residential Other Components:** In the United States, the share of electricity among fuels used by other components in rural, residential buildings is 100%.//**Commercial Heating:** In the BAU case, in Illinois, the share of electricity among fuels used for heating in commercial buildings will fall from 3% to 3% through 2050.//**Comercial Appliances:** In the BAU case, in Illinois, the share of electricity among fuels used for appliances in commercial buildings will fall from 33% to 30% through 2050.//**Comercial Other Components:** In the BAU case, in Illinois, the share of electricity among fuels used for other components in commercial buildings will rise from 60% to 71% through 2050.</v>
      </c>
      <c r="Q206" s="76" t="str">
        <f>IF(ISBLANK(INDEX('Policy Characteristics'!K:K,MATCH($C206,'Policy Characteristics'!$C:$C,0))),"",INDEX('Policy Characteristics'!K:K,MATCH($C206,'Policy Characteristics'!$C:$C,0)))</f>
        <v>buildings-sector-main.html#component-elec</v>
      </c>
      <c r="R206" s="76" t="str">
        <f>IF(ISBLANK(INDEX('Policy Characteristics'!L:L,MATCH($C206,'Policy Characteristics'!$C:$C,0))),"",INDEX('Policy Characteristics'!L:L,MATCH($C206,'Policy Characteristics'!$C:$C,0)))</f>
        <v>building-component-electrification.html</v>
      </c>
    </row>
    <row r="207" spans="1:18" x14ac:dyDescent="0.25">
      <c r="A207" s="76" t="str">
        <f>IF(ISBLANK(INDEX('Policy Characteristics'!A:A,MATCH($C207,'Policy Characteristics'!$C:$C,0))),"",INDEX('Policy Characteristics'!A:A,MATCH($C207,'Policy Characteristics'!$C:$C,0)))</f>
        <v>Buildings and Appliances</v>
      </c>
      <c r="B207" s="234" t="str">
        <f>IF(ISBLANK(INDEX('Policy Characteristics'!B:B,MATCH($C207,'Policy Characteristics'!$C:$C,0))),"",INDEX('Policy Characteristics'!B:B,MATCH($C207,'Policy Characteristics'!$C:$C,0)))</f>
        <v>Building Component Electrification</v>
      </c>
      <c r="C207" s="76" t="str">
        <f t="shared" si="7"/>
        <v>Fraction of New Bldg Components Shifted to Other Fuels</v>
      </c>
      <c r="D207" s="88" t="s">
        <v>117</v>
      </c>
      <c r="E207" s="88" t="s">
        <v>275</v>
      </c>
      <c r="F207" s="88" t="s">
        <v>123</v>
      </c>
      <c r="G207" s="88" t="s">
        <v>277</v>
      </c>
      <c r="H207" s="15">
        <v>442</v>
      </c>
      <c r="I207" s="247" t="s">
        <v>44</v>
      </c>
      <c r="J207" s="236" t="str">
        <f>IF(ISBLANK(INDEX('Policy Characteristics'!D:D,MATCH($C207,'Policy Characteristics'!$C:$C,0))),"",INDEX('Policy Characteristics'!D:D,MATCH($C207,'Policy Characteristics'!$C:$C,0)))</f>
        <v>Building Component Electrification</v>
      </c>
      <c r="K207" s="76" t="str">
        <f>IF(ISBLANK(INDEX('Policy Characteristics'!E:E,MATCH($C207,'Policy Characteristics'!$C:$C,0))),"",INDEX('Policy Characteristics'!E:E,MATCH($C207,'Policy Characteristics'!$C:$C,0)))</f>
        <v>bldgs new component fuel shifting</v>
      </c>
      <c r="L207" s="239">
        <f>IF(ISBLANK(INDEX('Policy Characteristics'!F:F,MATCH($C207,'Policy Characteristics'!$C:$C,0))),"",INDEX('Policy Characteristics'!F:F,MATCH($C207,'Policy Characteristics'!$C:$C,0)))</f>
        <v>0</v>
      </c>
      <c r="M207" s="239">
        <f>IF(ISBLANK(INDEX('Policy Characteristics'!G:G,MATCH($C207,'Policy Characteristics'!$C:$C,0))),"",INDEX('Policy Characteristics'!G:G,MATCH($C207,'Policy Characteristics'!$C:$C,0)))</f>
        <v>1</v>
      </c>
      <c r="N207" s="239">
        <f>IF(ISBLANK(INDEX('Policy Characteristics'!H:H,MATCH($C207,'Policy Characteristics'!$C:$C,0))),"",INDEX('Policy Characteristics'!H:H,MATCH($C207,'Policy Characteristics'!$C:$C,0)))</f>
        <v>0.01</v>
      </c>
      <c r="O207" s="76" t="str">
        <f>IF(ISBLANK(INDEX('Policy Characteristics'!I:I,MATCH($C207,'Policy Characteristics'!$C:$C,0))),"",INDEX('Policy Characteristics'!I:I,MATCH($C207,'Policy Characteristics'!$C:$C,0)))</f>
        <v>% of newly sold non-electric building components</v>
      </c>
      <c r="P207" s="76" t="str">
        <f>IF(ISBLANK(INDEX('Policy Characteristics'!J:J,MATCH($C207,'Policy Characteristics'!$C:$C,0))),"",INDEX('Policy Characteristics'!J:J,MATCH($C207,'Policy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Illinois, the share of electricity among fuels used for heating in urban, residential buildings will rise from 8% to 11% through 2050.//**Urban Residential Appliances:** In the BAU case, in Illinois, the share of electricity among fuels used for appliances in urban, residential buildings will fall from 30% to 29% through 2050.//**Urban Residential Other Components:** In the United States, the share of electricity among fuels used by other components in urban, residential buildings is 100%.//**Rural Residential Heating:** In the BAU case, in Illinois, the share of electricity among fuels used for heating in rural, residential buildings will rise from 8% to 11% through 2050.//**Rural Residential Appliances:** In the BAU case, in Illinois, the share of electricity among fuels used for appliances in rural, residential buildings will fall from 30% to 29% through 2050.//**Rural Residential Other Components:** In the United States, the share of electricity among fuels used by other components in rural, residential buildings is 100%.//**Commercial Heating:** In the BAU case, in Illinois, the share of electricity among fuels used for heating in commercial buildings will fall from 3% to 3% through 2050.//**Comercial Appliances:** In the BAU case, in Illinois, the share of electricity among fuels used for appliances in commercial buildings will fall from 33% to 30% through 2050.//**Comercial Other Components:** In the BAU case, in Illinois, the share of electricity among fuels used for other components in commercial buildings will rise from 60% to 71% through 2050.</v>
      </c>
      <c r="Q207" s="76" t="str">
        <f>IF(ISBLANK(INDEX('Policy Characteristics'!K:K,MATCH($C207,'Policy Characteristics'!$C:$C,0))),"",INDEX('Policy Characteristics'!K:K,MATCH($C207,'Policy Characteristics'!$C:$C,0)))</f>
        <v>buildings-sector-main.html#component-elec</v>
      </c>
      <c r="R207" s="76" t="str">
        <f>IF(ISBLANK(INDEX('Policy Characteristics'!L:L,MATCH($C207,'Policy Characteristics'!$C:$C,0))),"",INDEX('Policy Characteristics'!L:L,MATCH($C207,'Policy Characteristics'!$C:$C,0)))</f>
        <v>building-component-electrification.html</v>
      </c>
    </row>
    <row r="208" spans="1:18" x14ac:dyDescent="0.25">
      <c r="A208" s="76" t="str">
        <f>IF(ISBLANK(INDEX('Policy Characteristics'!A:A,MATCH($C208,'Policy Characteristics'!$C:$C,0))),"",INDEX('Policy Characteristics'!A:A,MATCH($C208,'Policy Characteristics'!$C:$C,0)))</f>
        <v>Buildings and Appliances</v>
      </c>
      <c r="B208" s="234" t="str">
        <f>IF(ISBLANK(INDEX('Policy Characteristics'!B:B,MATCH($C208,'Policy Characteristics'!$C:$C,0))),"",INDEX('Policy Characteristics'!B:B,MATCH($C208,'Policy Characteristics'!$C:$C,0)))</f>
        <v>Building Component Electrification</v>
      </c>
      <c r="C208" s="76" t="str">
        <f t="shared" si="7"/>
        <v>Fraction of New Bldg Components Shifted to Other Fuels</v>
      </c>
      <c r="D208" s="88" t="s">
        <v>118</v>
      </c>
      <c r="E208" s="88" t="s">
        <v>275</v>
      </c>
      <c r="F208" s="88" t="s">
        <v>124</v>
      </c>
      <c r="G208" s="88" t="s">
        <v>277</v>
      </c>
      <c r="H208" s="15">
        <v>443</v>
      </c>
      <c r="I208" s="247" t="s">
        <v>43</v>
      </c>
      <c r="J208" s="236" t="str">
        <f>IF(ISBLANK(INDEX('Policy Characteristics'!D:D,MATCH($C208,'Policy Characteristics'!$C:$C,0))),"",INDEX('Policy Characteristics'!D:D,MATCH($C208,'Policy Characteristics'!$C:$C,0)))</f>
        <v>Building Component Electrification</v>
      </c>
      <c r="K208" s="76" t="str">
        <f>IF(ISBLANK(INDEX('Policy Characteristics'!E:E,MATCH($C208,'Policy Characteristics'!$C:$C,0))),"",INDEX('Policy Characteristics'!E:E,MATCH($C208,'Policy Characteristics'!$C:$C,0)))</f>
        <v>bldgs new component fuel shifting</v>
      </c>
      <c r="L208" s="239">
        <f>IF(ISBLANK(INDEX('Policy Characteristics'!F:F,MATCH($C208,'Policy Characteristics'!$C:$C,0))),"",INDEX('Policy Characteristics'!F:F,MATCH($C208,'Policy Characteristics'!$C:$C,0)))</f>
        <v>0</v>
      </c>
      <c r="M208" s="239">
        <f>IF(ISBLANK(INDEX('Policy Characteristics'!G:G,MATCH($C208,'Policy Characteristics'!$C:$C,0))),"",INDEX('Policy Characteristics'!G:G,MATCH($C208,'Policy Characteristics'!$C:$C,0)))</f>
        <v>1</v>
      </c>
      <c r="N208" s="239">
        <f>IF(ISBLANK(INDEX('Policy Characteristics'!H:H,MATCH($C208,'Policy Characteristics'!$C:$C,0))),"",INDEX('Policy Characteristics'!H:H,MATCH($C208,'Policy Characteristics'!$C:$C,0)))</f>
        <v>0.01</v>
      </c>
      <c r="O208" s="76" t="str">
        <f>IF(ISBLANK(INDEX('Policy Characteristics'!I:I,MATCH($C208,'Policy Characteristics'!$C:$C,0))),"",INDEX('Policy Characteristics'!I:I,MATCH($C208,'Policy Characteristics'!$C:$C,0)))</f>
        <v>% of newly sold non-electric building components</v>
      </c>
      <c r="P208" s="76" t="str">
        <f>IF(ISBLANK(INDEX('Policy Characteristics'!J:J,MATCH($C208,'Policy Characteristics'!$C:$C,0))),"",INDEX('Policy Characteristics'!J:J,MATCH($C208,'Policy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Illinois, the share of electricity among fuels used for heating in urban, residential buildings will rise from 8% to 11% through 2050.//**Urban Residential Appliances:** In the BAU case, in Illinois, the share of electricity among fuels used for appliances in urban, residential buildings will fall from 30% to 29% through 2050.//**Urban Residential Other Components:** In the United States, the share of electricity among fuels used by other components in urban, residential buildings is 100%.//**Rural Residential Heating:** In the BAU case, in Illinois, the share of electricity among fuels used for heating in rural, residential buildings will rise from 8% to 11% through 2050.//**Rural Residential Appliances:** In the BAU case, in Illinois, the share of electricity among fuels used for appliances in rural, residential buildings will fall from 30% to 29% through 2050.//**Rural Residential Other Components:** In the United States, the share of electricity among fuels used by other components in rural, residential buildings is 100%.//**Commercial Heating:** In the BAU case, in Illinois, the share of electricity among fuels used for heating in commercial buildings will fall from 3% to 3% through 2050.//**Comercial Appliances:** In the BAU case, in Illinois, the share of electricity among fuels used for appliances in commercial buildings will fall from 33% to 30% through 2050.//**Comercial Other Components:** In the BAU case, in Illinois, the share of electricity among fuels used for other components in commercial buildings will rise from 60% to 71% through 2050.</v>
      </c>
      <c r="Q208" s="76" t="str">
        <f>IF(ISBLANK(INDEX('Policy Characteristics'!K:K,MATCH($C208,'Policy Characteristics'!$C:$C,0))),"",INDEX('Policy Characteristics'!K:K,MATCH($C208,'Policy Characteristics'!$C:$C,0)))</f>
        <v>buildings-sector-main.html#component-elec</v>
      </c>
      <c r="R208" s="76" t="str">
        <f>IF(ISBLANK(INDEX('Policy Characteristics'!L:L,MATCH($C208,'Policy Characteristics'!$C:$C,0))),"",INDEX('Policy Characteristics'!L:L,MATCH($C208,'Policy Characteristics'!$C:$C,0)))</f>
        <v>building-component-electrification.html</v>
      </c>
    </row>
    <row r="209" spans="1:18" x14ac:dyDescent="0.25">
      <c r="A209" s="76" t="str">
        <f>IF(ISBLANK(INDEX('Policy Characteristics'!A:A,MATCH($C209,'Policy Characteristics'!$C:$C,0))),"",INDEX('Policy Characteristics'!A:A,MATCH($C209,'Policy Characteristics'!$C:$C,0)))</f>
        <v>Buildings and Appliances</v>
      </c>
      <c r="B209" s="234" t="str">
        <f>IF(ISBLANK(INDEX('Policy Characteristics'!B:B,MATCH($C209,'Policy Characteristics'!$C:$C,0))),"",INDEX('Policy Characteristics'!B:B,MATCH($C209,'Policy Characteristics'!$C:$C,0)))</f>
        <v>Building Component Electrification</v>
      </c>
      <c r="C209" s="76" t="str">
        <f t="shared" si="7"/>
        <v>Fraction of New Bldg Components Shifted to Other Fuels</v>
      </c>
      <c r="D209" s="88" t="s">
        <v>119</v>
      </c>
      <c r="E209" s="88" t="s">
        <v>275</v>
      </c>
      <c r="F209" s="88" t="s">
        <v>125</v>
      </c>
      <c r="G209" s="88" t="s">
        <v>277</v>
      </c>
      <c r="H209" s="15">
        <v>444</v>
      </c>
      <c r="I209" s="247" t="s">
        <v>43</v>
      </c>
      <c r="J209" s="236" t="str">
        <f>IF(ISBLANK(INDEX('Policy Characteristics'!D:D,MATCH($C209,'Policy Characteristics'!$C:$C,0))),"",INDEX('Policy Characteristics'!D:D,MATCH($C209,'Policy Characteristics'!$C:$C,0)))</f>
        <v>Building Component Electrification</v>
      </c>
      <c r="K209" s="76" t="str">
        <f>IF(ISBLANK(INDEX('Policy Characteristics'!E:E,MATCH($C209,'Policy Characteristics'!$C:$C,0))),"",INDEX('Policy Characteristics'!E:E,MATCH($C209,'Policy Characteristics'!$C:$C,0)))</f>
        <v>bldgs new component fuel shifting</v>
      </c>
      <c r="L209" s="239">
        <f>IF(ISBLANK(INDEX('Policy Characteristics'!F:F,MATCH($C209,'Policy Characteristics'!$C:$C,0))),"",INDEX('Policy Characteristics'!F:F,MATCH($C209,'Policy Characteristics'!$C:$C,0)))</f>
        <v>0</v>
      </c>
      <c r="M209" s="239">
        <f>IF(ISBLANK(INDEX('Policy Characteristics'!G:G,MATCH($C209,'Policy Characteristics'!$C:$C,0))),"",INDEX('Policy Characteristics'!G:G,MATCH($C209,'Policy Characteristics'!$C:$C,0)))</f>
        <v>1</v>
      </c>
      <c r="N209" s="239">
        <f>IF(ISBLANK(INDEX('Policy Characteristics'!H:H,MATCH($C209,'Policy Characteristics'!$C:$C,0))),"",INDEX('Policy Characteristics'!H:H,MATCH($C209,'Policy Characteristics'!$C:$C,0)))</f>
        <v>0.01</v>
      </c>
      <c r="O209" s="76" t="str">
        <f>IF(ISBLANK(INDEX('Policy Characteristics'!I:I,MATCH($C209,'Policy Characteristics'!$C:$C,0))),"",INDEX('Policy Characteristics'!I:I,MATCH($C209,'Policy Characteristics'!$C:$C,0)))</f>
        <v>% of newly sold non-electric building components</v>
      </c>
      <c r="P209" s="76" t="str">
        <f>IF(ISBLANK(INDEX('Policy Characteristics'!J:J,MATCH($C209,'Policy Characteristics'!$C:$C,0))),"",INDEX('Policy Characteristics'!J:J,MATCH($C209,'Policy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Illinois, the share of electricity among fuels used for heating in urban, residential buildings will rise from 8% to 11% through 2050.//**Urban Residential Appliances:** In the BAU case, in Illinois, the share of electricity among fuels used for appliances in urban, residential buildings will fall from 30% to 29% through 2050.//**Urban Residential Other Components:** In the United States, the share of electricity among fuels used by other components in urban, residential buildings is 100%.//**Rural Residential Heating:** In the BAU case, in Illinois, the share of electricity among fuels used for heating in rural, residential buildings will rise from 8% to 11% through 2050.//**Rural Residential Appliances:** In the BAU case, in Illinois, the share of electricity among fuels used for appliances in rural, residential buildings will fall from 30% to 29% through 2050.//**Rural Residential Other Components:** In the United States, the share of electricity among fuels used by other components in rural, residential buildings is 100%.//**Commercial Heating:** In the BAU case, in Illinois, the share of electricity among fuels used for heating in commercial buildings will fall from 3% to 3% through 2050.//**Comercial Appliances:** In the BAU case, in Illinois, the share of electricity among fuels used for appliances in commercial buildings will fall from 33% to 30% through 2050.//**Comercial Other Components:** In the BAU case, in Illinois, the share of electricity among fuels used for other components in commercial buildings will rise from 60% to 71% through 2050.</v>
      </c>
      <c r="Q209" s="76" t="str">
        <f>IF(ISBLANK(INDEX('Policy Characteristics'!K:K,MATCH($C209,'Policy Characteristics'!$C:$C,0))),"",INDEX('Policy Characteristics'!K:K,MATCH($C209,'Policy Characteristics'!$C:$C,0)))</f>
        <v>buildings-sector-main.html#component-elec</v>
      </c>
      <c r="R209" s="76" t="str">
        <f>IF(ISBLANK(INDEX('Policy Characteristics'!L:L,MATCH($C209,'Policy Characteristics'!$C:$C,0))),"",INDEX('Policy Characteristics'!L:L,MATCH($C209,'Policy Characteristics'!$C:$C,0)))</f>
        <v>building-component-electrification.html</v>
      </c>
    </row>
    <row r="210" spans="1:18" x14ac:dyDescent="0.25">
      <c r="A210" s="76" t="str">
        <f>IF(ISBLANK(INDEX('Policy Characteristics'!A:A,MATCH($C210,'Policy Characteristics'!$C:$C,0))),"",INDEX('Policy Characteristics'!A:A,MATCH($C210,'Policy Characteristics'!$C:$C,0)))</f>
        <v>Buildings and Appliances</v>
      </c>
      <c r="B210" s="234" t="str">
        <f>IF(ISBLANK(INDEX('Policy Characteristics'!B:B,MATCH($C210,'Policy Characteristics'!$C:$C,0))),"",INDEX('Policy Characteristics'!B:B,MATCH($C210,'Policy Characteristics'!$C:$C,0)))</f>
        <v>Building Component Electrification</v>
      </c>
      <c r="C210" s="76" t="str">
        <f t="shared" si="7"/>
        <v>Fraction of New Bldg Components Shifted to Other Fuels</v>
      </c>
      <c r="D210" s="88" t="s">
        <v>114</v>
      </c>
      <c r="E210" s="88" t="s">
        <v>276</v>
      </c>
      <c r="F210" s="88" t="s">
        <v>120</v>
      </c>
      <c r="G210" s="88" t="s">
        <v>163</v>
      </c>
      <c r="H210" s="15">
        <v>445</v>
      </c>
      <c r="I210" s="247" t="s">
        <v>43</v>
      </c>
      <c r="J210" s="236" t="str">
        <f>IF(ISBLANK(INDEX('Policy Characteristics'!D:D,MATCH($C210,'Policy Characteristics'!$C:$C,0))),"",INDEX('Policy Characteristics'!D:D,MATCH($C210,'Policy Characteristics'!$C:$C,0)))</f>
        <v>Building Component Electrification</v>
      </c>
      <c r="K210" s="76" t="str">
        <f>IF(ISBLANK(INDEX('Policy Characteristics'!E:E,MATCH($C210,'Policy Characteristics'!$C:$C,0))),"",INDEX('Policy Characteristics'!E:E,MATCH($C210,'Policy Characteristics'!$C:$C,0)))</f>
        <v>bldgs new component fuel shifting</v>
      </c>
      <c r="L210" s="239">
        <f>IF(ISBLANK(INDEX('Policy Characteristics'!F:F,MATCH($C210,'Policy Characteristics'!$C:$C,0))),"",INDEX('Policy Characteristics'!F:F,MATCH($C210,'Policy Characteristics'!$C:$C,0)))</f>
        <v>0</v>
      </c>
      <c r="M210" s="239">
        <f>IF(ISBLANK(INDEX('Policy Characteristics'!G:G,MATCH($C210,'Policy Characteristics'!$C:$C,0))),"",INDEX('Policy Characteristics'!G:G,MATCH($C210,'Policy Characteristics'!$C:$C,0)))</f>
        <v>1</v>
      </c>
      <c r="N210" s="239">
        <f>IF(ISBLANK(INDEX('Policy Characteristics'!H:H,MATCH($C210,'Policy Characteristics'!$C:$C,0))),"",INDEX('Policy Characteristics'!H:H,MATCH($C210,'Policy Characteristics'!$C:$C,0)))</f>
        <v>0.01</v>
      </c>
      <c r="O210" s="76" t="str">
        <f>IF(ISBLANK(INDEX('Policy Characteristics'!I:I,MATCH($C210,'Policy Characteristics'!$C:$C,0))),"",INDEX('Policy Characteristics'!I:I,MATCH($C210,'Policy Characteristics'!$C:$C,0)))</f>
        <v>% of newly sold non-electric building components</v>
      </c>
      <c r="P210" s="76" t="str">
        <f>IF(ISBLANK(INDEX('Policy Characteristics'!J:J,MATCH($C210,'Policy Characteristics'!$C:$C,0))),"",INDEX('Policy Characteristics'!J:J,MATCH($C210,'Policy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Illinois, the share of electricity among fuels used for heating in urban, residential buildings will rise from 8% to 11% through 2050.//**Urban Residential Appliances:** In the BAU case, in Illinois, the share of electricity among fuels used for appliances in urban, residential buildings will fall from 30% to 29% through 2050.//**Urban Residential Other Components:** In the United States, the share of electricity among fuels used by other components in urban, residential buildings is 100%.//**Rural Residential Heating:** In the BAU case, in Illinois, the share of electricity among fuels used for heating in rural, residential buildings will rise from 8% to 11% through 2050.//**Rural Residential Appliances:** In the BAU case, in Illinois, the share of electricity among fuels used for appliances in rural, residential buildings will fall from 30% to 29% through 2050.//**Rural Residential Other Components:** In the United States, the share of electricity among fuels used by other components in rural, residential buildings is 100%.//**Commercial Heating:** In the BAU case, in Illinois, the share of electricity among fuels used for heating in commercial buildings will fall from 3% to 3% through 2050.//**Comercial Appliances:** In the BAU case, in Illinois, the share of electricity among fuels used for appliances in commercial buildings will fall from 33% to 30% through 2050.//**Comercial Other Components:** In the BAU case, in Illinois, the share of electricity among fuels used for other components in commercial buildings will rise from 60% to 71% through 2050.</v>
      </c>
      <c r="Q210" s="76" t="str">
        <f>IF(ISBLANK(INDEX('Policy Characteristics'!K:K,MATCH($C210,'Policy Characteristics'!$C:$C,0))),"",INDEX('Policy Characteristics'!K:K,MATCH($C210,'Policy Characteristics'!$C:$C,0)))</f>
        <v>buildings-sector-main.html#component-elec</v>
      </c>
      <c r="R210" s="76" t="str">
        <f>IF(ISBLANK(INDEX('Policy Characteristics'!L:L,MATCH($C210,'Policy Characteristics'!$C:$C,0))),"",INDEX('Policy Characteristics'!L:L,MATCH($C210,'Policy Characteristics'!$C:$C,0)))</f>
        <v>building-component-electrification.html</v>
      </c>
    </row>
    <row r="211" spans="1:18" x14ac:dyDescent="0.25">
      <c r="A211" s="76" t="str">
        <f>IF(ISBLANK(INDEX('Policy Characteristics'!A:A,MATCH($C211,'Policy Characteristics'!$C:$C,0))),"",INDEX('Policy Characteristics'!A:A,MATCH($C211,'Policy Characteristics'!$C:$C,0)))</f>
        <v>Buildings and Appliances</v>
      </c>
      <c r="B211" s="234" t="str">
        <f>IF(ISBLANK(INDEX('Policy Characteristics'!B:B,MATCH($C211,'Policy Characteristics'!$C:$C,0))),"",INDEX('Policy Characteristics'!B:B,MATCH($C211,'Policy Characteristics'!$C:$C,0)))</f>
        <v>Building Component Electrification</v>
      </c>
      <c r="C211" s="76" t="str">
        <f t="shared" si="7"/>
        <v>Fraction of New Bldg Components Shifted to Other Fuels</v>
      </c>
      <c r="D211" s="88" t="s">
        <v>115</v>
      </c>
      <c r="E211" s="88" t="s">
        <v>276</v>
      </c>
      <c r="F211" s="88" t="s">
        <v>121</v>
      </c>
      <c r="G211" s="88" t="s">
        <v>163</v>
      </c>
      <c r="H211" s="15">
        <v>446</v>
      </c>
      <c r="I211" s="247" t="s">
        <v>44</v>
      </c>
      <c r="J211" s="236" t="str">
        <f>IF(ISBLANK(INDEX('Policy Characteristics'!D:D,MATCH($C211,'Policy Characteristics'!$C:$C,0))),"",INDEX('Policy Characteristics'!D:D,MATCH($C211,'Policy Characteristics'!$C:$C,0)))</f>
        <v>Building Component Electrification</v>
      </c>
      <c r="K211" s="76" t="str">
        <f>IF(ISBLANK(INDEX('Policy Characteristics'!E:E,MATCH($C211,'Policy Characteristics'!$C:$C,0))),"",INDEX('Policy Characteristics'!E:E,MATCH($C211,'Policy Characteristics'!$C:$C,0)))</f>
        <v>bldgs new component fuel shifting</v>
      </c>
      <c r="L211" s="239">
        <f>IF(ISBLANK(INDEX('Policy Characteristics'!F:F,MATCH($C211,'Policy Characteristics'!$C:$C,0))),"",INDEX('Policy Characteristics'!F:F,MATCH($C211,'Policy Characteristics'!$C:$C,0)))</f>
        <v>0</v>
      </c>
      <c r="M211" s="239">
        <f>IF(ISBLANK(INDEX('Policy Characteristics'!G:G,MATCH($C211,'Policy Characteristics'!$C:$C,0))),"",INDEX('Policy Characteristics'!G:G,MATCH($C211,'Policy Characteristics'!$C:$C,0)))</f>
        <v>1</v>
      </c>
      <c r="N211" s="239">
        <f>IF(ISBLANK(INDEX('Policy Characteristics'!H:H,MATCH($C211,'Policy Characteristics'!$C:$C,0))),"",INDEX('Policy Characteristics'!H:H,MATCH($C211,'Policy Characteristics'!$C:$C,0)))</f>
        <v>0.01</v>
      </c>
      <c r="O211" s="76" t="str">
        <f>IF(ISBLANK(INDEX('Policy Characteristics'!I:I,MATCH($C211,'Policy Characteristics'!$C:$C,0))),"",INDEX('Policy Characteristics'!I:I,MATCH($C211,'Policy Characteristics'!$C:$C,0)))</f>
        <v>% of newly sold non-electric building components</v>
      </c>
      <c r="P211" s="76" t="str">
        <f>IF(ISBLANK(INDEX('Policy Characteristics'!J:J,MATCH($C211,'Policy Characteristics'!$C:$C,0))),"",INDEX('Policy Characteristics'!J:J,MATCH($C211,'Policy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Illinois, the share of electricity among fuels used for heating in urban, residential buildings will rise from 8% to 11% through 2050.//**Urban Residential Appliances:** In the BAU case, in Illinois, the share of electricity among fuels used for appliances in urban, residential buildings will fall from 30% to 29% through 2050.//**Urban Residential Other Components:** In the United States, the share of electricity among fuels used by other components in urban, residential buildings is 100%.//**Rural Residential Heating:** In the BAU case, in Illinois, the share of electricity among fuels used for heating in rural, residential buildings will rise from 8% to 11% through 2050.//**Rural Residential Appliances:** In the BAU case, in Illinois, the share of electricity among fuels used for appliances in rural, residential buildings will fall from 30% to 29% through 2050.//**Rural Residential Other Components:** In the United States, the share of electricity among fuels used by other components in rural, residential buildings is 100%.//**Commercial Heating:** In the BAU case, in Illinois, the share of electricity among fuels used for heating in commercial buildings will fall from 3% to 3% through 2050.//**Comercial Appliances:** In the BAU case, in Illinois, the share of electricity among fuels used for appliances in commercial buildings will fall from 33% to 30% through 2050.//**Comercial Other Components:** In the BAU case, in Illinois, the share of electricity among fuels used for other components in commercial buildings will rise from 60% to 71% through 2050.</v>
      </c>
      <c r="Q211" s="76" t="str">
        <f>IF(ISBLANK(INDEX('Policy Characteristics'!K:K,MATCH($C211,'Policy Characteristics'!$C:$C,0))),"",INDEX('Policy Characteristics'!K:K,MATCH($C211,'Policy Characteristics'!$C:$C,0)))</f>
        <v>buildings-sector-main.html#component-elec</v>
      </c>
      <c r="R211" s="76" t="str">
        <f>IF(ISBLANK(INDEX('Policy Characteristics'!L:L,MATCH($C211,'Policy Characteristics'!$C:$C,0))),"",INDEX('Policy Characteristics'!L:L,MATCH($C211,'Policy Characteristics'!$C:$C,0)))</f>
        <v>building-component-electrification.html</v>
      </c>
    </row>
    <row r="212" spans="1:18" x14ac:dyDescent="0.25">
      <c r="A212" s="76" t="str">
        <f>IF(ISBLANK(INDEX('Policy Characteristics'!A:A,MATCH($C212,'Policy Characteristics'!$C:$C,0))),"",INDEX('Policy Characteristics'!A:A,MATCH($C212,'Policy Characteristics'!$C:$C,0)))</f>
        <v>Buildings and Appliances</v>
      </c>
      <c r="B212" s="234" t="str">
        <f>IF(ISBLANK(INDEX('Policy Characteristics'!B:B,MATCH($C212,'Policy Characteristics'!$C:$C,0))),"",INDEX('Policy Characteristics'!B:B,MATCH($C212,'Policy Characteristics'!$C:$C,0)))</f>
        <v>Building Component Electrification</v>
      </c>
      <c r="C212" s="76" t="str">
        <f t="shared" si="7"/>
        <v>Fraction of New Bldg Components Shifted to Other Fuels</v>
      </c>
      <c r="D212" s="88" t="s">
        <v>117</v>
      </c>
      <c r="E212" s="88" t="s">
        <v>276</v>
      </c>
      <c r="F212" s="88" t="s">
        <v>123</v>
      </c>
      <c r="G212" s="88" t="s">
        <v>163</v>
      </c>
      <c r="H212" s="15">
        <v>447</v>
      </c>
      <c r="I212" s="247" t="s">
        <v>44</v>
      </c>
      <c r="J212" s="236" t="str">
        <f>IF(ISBLANK(INDEX('Policy Characteristics'!D:D,MATCH($C212,'Policy Characteristics'!$C:$C,0))),"",INDEX('Policy Characteristics'!D:D,MATCH($C212,'Policy Characteristics'!$C:$C,0)))</f>
        <v>Building Component Electrification</v>
      </c>
      <c r="K212" s="76" t="str">
        <f>IF(ISBLANK(INDEX('Policy Characteristics'!E:E,MATCH($C212,'Policy Characteristics'!$C:$C,0))),"",INDEX('Policy Characteristics'!E:E,MATCH($C212,'Policy Characteristics'!$C:$C,0)))</f>
        <v>bldgs new component fuel shifting</v>
      </c>
      <c r="L212" s="239">
        <f>IF(ISBLANK(INDEX('Policy Characteristics'!F:F,MATCH($C212,'Policy Characteristics'!$C:$C,0))),"",INDEX('Policy Characteristics'!F:F,MATCH($C212,'Policy Characteristics'!$C:$C,0)))</f>
        <v>0</v>
      </c>
      <c r="M212" s="239">
        <f>IF(ISBLANK(INDEX('Policy Characteristics'!G:G,MATCH($C212,'Policy Characteristics'!$C:$C,0))),"",INDEX('Policy Characteristics'!G:G,MATCH($C212,'Policy Characteristics'!$C:$C,0)))</f>
        <v>1</v>
      </c>
      <c r="N212" s="239">
        <f>IF(ISBLANK(INDEX('Policy Characteristics'!H:H,MATCH($C212,'Policy Characteristics'!$C:$C,0))),"",INDEX('Policy Characteristics'!H:H,MATCH($C212,'Policy Characteristics'!$C:$C,0)))</f>
        <v>0.01</v>
      </c>
      <c r="O212" s="76" t="str">
        <f>IF(ISBLANK(INDEX('Policy Characteristics'!I:I,MATCH($C212,'Policy Characteristics'!$C:$C,0))),"",INDEX('Policy Characteristics'!I:I,MATCH($C212,'Policy Characteristics'!$C:$C,0)))</f>
        <v>% of newly sold non-electric building components</v>
      </c>
      <c r="P212" s="76" t="str">
        <f>IF(ISBLANK(INDEX('Policy Characteristics'!J:J,MATCH($C212,'Policy Characteristics'!$C:$C,0))),"",INDEX('Policy Characteristics'!J:J,MATCH($C212,'Policy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Illinois, the share of electricity among fuels used for heating in urban, residential buildings will rise from 8% to 11% through 2050.//**Urban Residential Appliances:** In the BAU case, in Illinois, the share of electricity among fuels used for appliances in urban, residential buildings will fall from 30% to 29% through 2050.//**Urban Residential Other Components:** In the United States, the share of electricity among fuels used by other components in urban, residential buildings is 100%.//**Rural Residential Heating:** In the BAU case, in Illinois, the share of electricity among fuels used for heating in rural, residential buildings will rise from 8% to 11% through 2050.//**Rural Residential Appliances:** In the BAU case, in Illinois, the share of electricity among fuels used for appliances in rural, residential buildings will fall from 30% to 29% through 2050.//**Rural Residential Other Components:** In the United States, the share of electricity among fuels used by other components in rural, residential buildings is 100%.//**Commercial Heating:** In the BAU case, in Illinois, the share of electricity among fuels used for heating in commercial buildings will fall from 3% to 3% through 2050.//**Comercial Appliances:** In the BAU case, in Illinois, the share of electricity among fuels used for appliances in commercial buildings will fall from 33% to 30% through 2050.//**Comercial Other Components:** In the BAU case, in Illinois, the share of electricity among fuels used for other components in commercial buildings will rise from 60% to 71% through 2050.</v>
      </c>
      <c r="Q212" s="76" t="str">
        <f>IF(ISBLANK(INDEX('Policy Characteristics'!K:K,MATCH($C212,'Policy Characteristics'!$C:$C,0))),"",INDEX('Policy Characteristics'!K:K,MATCH($C212,'Policy Characteristics'!$C:$C,0)))</f>
        <v>buildings-sector-main.html#component-elec</v>
      </c>
      <c r="R212" s="76" t="str">
        <f>IF(ISBLANK(INDEX('Policy Characteristics'!L:L,MATCH($C212,'Policy Characteristics'!$C:$C,0))),"",INDEX('Policy Characteristics'!L:L,MATCH($C212,'Policy Characteristics'!$C:$C,0)))</f>
        <v>building-component-electrification.html</v>
      </c>
    </row>
    <row r="213" spans="1:18" x14ac:dyDescent="0.25">
      <c r="A213" s="76" t="str">
        <f>IF(ISBLANK(INDEX('Policy Characteristics'!A:A,MATCH($C213,'Policy Characteristics'!$C:$C,0))),"",INDEX('Policy Characteristics'!A:A,MATCH($C213,'Policy Characteristics'!$C:$C,0)))</f>
        <v>Buildings and Appliances</v>
      </c>
      <c r="B213" s="234" t="str">
        <f>IF(ISBLANK(INDEX('Policy Characteristics'!B:B,MATCH($C213,'Policy Characteristics'!$C:$C,0))),"",INDEX('Policy Characteristics'!B:B,MATCH($C213,'Policy Characteristics'!$C:$C,0)))</f>
        <v>Building Component Electrification</v>
      </c>
      <c r="C213" s="76" t="str">
        <f t="shared" si="7"/>
        <v>Fraction of New Bldg Components Shifted to Other Fuels</v>
      </c>
      <c r="D213" s="88" t="s">
        <v>118</v>
      </c>
      <c r="E213" s="88" t="s">
        <v>276</v>
      </c>
      <c r="F213" s="88" t="s">
        <v>124</v>
      </c>
      <c r="G213" s="88" t="s">
        <v>163</v>
      </c>
      <c r="H213" s="15">
        <v>448</v>
      </c>
      <c r="I213" s="247" t="s">
        <v>43</v>
      </c>
      <c r="J213" s="236" t="str">
        <f>IF(ISBLANK(INDEX('Policy Characteristics'!D:D,MATCH($C213,'Policy Characteristics'!$C:$C,0))),"",INDEX('Policy Characteristics'!D:D,MATCH($C213,'Policy Characteristics'!$C:$C,0)))</f>
        <v>Building Component Electrification</v>
      </c>
      <c r="K213" s="76" t="str">
        <f>IF(ISBLANK(INDEX('Policy Characteristics'!E:E,MATCH($C213,'Policy Characteristics'!$C:$C,0))),"",INDEX('Policy Characteristics'!E:E,MATCH($C213,'Policy Characteristics'!$C:$C,0)))</f>
        <v>bldgs new component fuel shifting</v>
      </c>
      <c r="L213" s="239">
        <f>IF(ISBLANK(INDEX('Policy Characteristics'!F:F,MATCH($C213,'Policy Characteristics'!$C:$C,0))),"",INDEX('Policy Characteristics'!F:F,MATCH($C213,'Policy Characteristics'!$C:$C,0)))</f>
        <v>0</v>
      </c>
      <c r="M213" s="239">
        <f>IF(ISBLANK(INDEX('Policy Characteristics'!G:G,MATCH($C213,'Policy Characteristics'!$C:$C,0))),"",INDEX('Policy Characteristics'!G:G,MATCH($C213,'Policy Characteristics'!$C:$C,0)))</f>
        <v>1</v>
      </c>
      <c r="N213" s="239">
        <f>IF(ISBLANK(INDEX('Policy Characteristics'!H:H,MATCH($C213,'Policy Characteristics'!$C:$C,0))),"",INDEX('Policy Characteristics'!H:H,MATCH($C213,'Policy Characteristics'!$C:$C,0)))</f>
        <v>0.01</v>
      </c>
      <c r="O213" s="76" t="str">
        <f>IF(ISBLANK(INDEX('Policy Characteristics'!I:I,MATCH($C213,'Policy Characteristics'!$C:$C,0))),"",INDEX('Policy Characteristics'!I:I,MATCH($C213,'Policy Characteristics'!$C:$C,0)))</f>
        <v>% of newly sold non-electric building components</v>
      </c>
      <c r="P213" s="76" t="str">
        <f>IF(ISBLANK(INDEX('Policy Characteristics'!J:J,MATCH($C213,'Policy Characteristics'!$C:$C,0))),"",INDEX('Policy Characteristics'!J:J,MATCH($C213,'Policy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Illinois, the share of electricity among fuels used for heating in urban, residential buildings will rise from 8% to 11% through 2050.//**Urban Residential Appliances:** In the BAU case, in Illinois, the share of electricity among fuels used for appliances in urban, residential buildings will fall from 30% to 29% through 2050.//**Urban Residential Other Components:** In the United States, the share of electricity among fuels used by other components in urban, residential buildings is 100%.//**Rural Residential Heating:** In the BAU case, in Illinois, the share of electricity among fuels used for heating in rural, residential buildings will rise from 8% to 11% through 2050.//**Rural Residential Appliances:** In the BAU case, in Illinois, the share of electricity among fuels used for appliances in rural, residential buildings will fall from 30% to 29% through 2050.//**Rural Residential Other Components:** In the United States, the share of electricity among fuels used by other components in rural, residential buildings is 100%.//**Commercial Heating:** In the BAU case, in Illinois, the share of electricity among fuels used for heating in commercial buildings will fall from 3% to 3% through 2050.//**Comercial Appliances:** In the BAU case, in Illinois, the share of electricity among fuels used for appliances in commercial buildings will fall from 33% to 30% through 2050.//**Comercial Other Components:** In the BAU case, in Illinois, the share of electricity among fuels used for other components in commercial buildings will rise from 60% to 71% through 2050.</v>
      </c>
      <c r="Q213" s="76" t="str">
        <f>IF(ISBLANK(INDEX('Policy Characteristics'!K:K,MATCH($C213,'Policy Characteristics'!$C:$C,0))),"",INDEX('Policy Characteristics'!K:K,MATCH($C213,'Policy Characteristics'!$C:$C,0)))</f>
        <v>buildings-sector-main.html#component-elec</v>
      </c>
      <c r="R213" s="76" t="str">
        <f>IF(ISBLANK(INDEX('Policy Characteristics'!L:L,MATCH($C213,'Policy Characteristics'!$C:$C,0))),"",INDEX('Policy Characteristics'!L:L,MATCH($C213,'Policy Characteristics'!$C:$C,0)))</f>
        <v>building-component-electrification.html</v>
      </c>
    </row>
    <row r="214" spans="1:18" x14ac:dyDescent="0.25">
      <c r="A214" s="76" t="str">
        <f>IF(ISBLANK(INDEX('Policy Characteristics'!A:A,MATCH($C214,'Policy Characteristics'!$C:$C,0))),"",INDEX('Policy Characteristics'!A:A,MATCH($C214,'Policy Characteristics'!$C:$C,0)))</f>
        <v>Buildings and Appliances</v>
      </c>
      <c r="B214" s="234" t="str">
        <f>IF(ISBLANK(INDEX('Policy Characteristics'!B:B,MATCH($C214,'Policy Characteristics'!$C:$C,0))),"",INDEX('Policy Characteristics'!B:B,MATCH($C214,'Policy Characteristics'!$C:$C,0)))</f>
        <v>Building Component Electrification</v>
      </c>
      <c r="C214" s="76" t="str">
        <f t="shared" si="7"/>
        <v>Fraction of New Bldg Components Shifted to Other Fuels</v>
      </c>
      <c r="D214" s="88" t="s">
        <v>119</v>
      </c>
      <c r="E214" s="88" t="s">
        <v>276</v>
      </c>
      <c r="F214" s="88" t="s">
        <v>125</v>
      </c>
      <c r="G214" s="88" t="s">
        <v>163</v>
      </c>
      <c r="H214" s="15">
        <v>449</v>
      </c>
      <c r="I214" s="247" t="s">
        <v>43</v>
      </c>
      <c r="J214" s="236" t="str">
        <f>IF(ISBLANK(INDEX('Policy Characteristics'!D:D,MATCH($C214,'Policy Characteristics'!$C:$C,0))),"",INDEX('Policy Characteristics'!D:D,MATCH($C214,'Policy Characteristics'!$C:$C,0)))</f>
        <v>Building Component Electrification</v>
      </c>
      <c r="K214" s="76" t="str">
        <f>IF(ISBLANK(INDEX('Policy Characteristics'!E:E,MATCH($C214,'Policy Characteristics'!$C:$C,0))),"",INDEX('Policy Characteristics'!E:E,MATCH($C214,'Policy Characteristics'!$C:$C,0)))</f>
        <v>bldgs new component fuel shifting</v>
      </c>
      <c r="L214" s="239">
        <f>IF(ISBLANK(INDEX('Policy Characteristics'!F:F,MATCH($C214,'Policy Characteristics'!$C:$C,0))),"",INDEX('Policy Characteristics'!F:F,MATCH($C214,'Policy Characteristics'!$C:$C,0)))</f>
        <v>0</v>
      </c>
      <c r="M214" s="239">
        <f>IF(ISBLANK(INDEX('Policy Characteristics'!G:G,MATCH($C214,'Policy Characteristics'!$C:$C,0))),"",INDEX('Policy Characteristics'!G:G,MATCH($C214,'Policy Characteristics'!$C:$C,0)))</f>
        <v>1</v>
      </c>
      <c r="N214" s="239">
        <f>IF(ISBLANK(INDEX('Policy Characteristics'!H:H,MATCH($C214,'Policy Characteristics'!$C:$C,0))),"",INDEX('Policy Characteristics'!H:H,MATCH($C214,'Policy Characteristics'!$C:$C,0)))</f>
        <v>0.01</v>
      </c>
      <c r="O214" s="76" t="str">
        <f>IF(ISBLANK(INDEX('Policy Characteristics'!I:I,MATCH($C214,'Policy Characteristics'!$C:$C,0))),"",INDEX('Policy Characteristics'!I:I,MATCH($C214,'Policy Characteristics'!$C:$C,0)))</f>
        <v>% of newly sold non-electric building components</v>
      </c>
      <c r="P214" s="76" t="str">
        <f>IF(ISBLANK(INDEX('Policy Characteristics'!J:J,MATCH($C214,'Policy Characteristics'!$C:$C,0))),"",INDEX('Policy Characteristics'!J:J,MATCH($C214,'Policy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Illinois, the share of electricity among fuels used for heating in urban, residential buildings will rise from 8% to 11% through 2050.//**Urban Residential Appliances:** In the BAU case, in Illinois, the share of electricity among fuels used for appliances in urban, residential buildings will fall from 30% to 29% through 2050.//**Urban Residential Other Components:** In the United States, the share of electricity among fuels used by other components in urban, residential buildings is 100%.//**Rural Residential Heating:** In the BAU case, in Illinois, the share of electricity among fuels used for heating in rural, residential buildings will rise from 8% to 11% through 2050.//**Rural Residential Appliances:** In the BAU case, in Illinois, the share of electricity among fuels used for appliances in rural, residential buildings will fall from 30% to 29% through 2050.//**Rural Residential Other Components:** In the United States, the share of electricity among fuels used by other components in rural, residential buildings is 100%.//**Commercial Heating:** In the BAU case, in Illinois, the share of electricity among fuels used for heating in commercial buildings will fall from 3% to 3% through 2050.//**Comercial Appliances:** In the BAU case, in Illinois, the share of electricity among fuels used for appliances in commercial buildings will fall from 33% to 30% through 2050.//**Comercial Other Components:** In the BAU case, in Illinois, the share of electricity among fuels used for other components in commercial buildings will rise from 60% to 71% through 2050.</v>
      </c>
      <c r="Q214" s="76" t="str">
        <f>IF(ISBLANK(INDEX('Policy Characteristics'!K:K,MATCH($C214,'Policy Characteristics'!$C:$C,0))),"",INDEX('Policy Characteristics'!K:K,MATCH($C214,'Policy Characteristics'!$C:$C,0)))</f>
        <v>buildings-sector-main.html#component-elec</v>
      </c>
      <c r="R214" s="76" t="str">
        <f>IF(ISBLANK(INDEX('Policy Characteristics'!L:L,MATCH($C214,'Policy Characteristics'!$C:$C,0))),"",INDEX('Policy Characteristics'!L:L,MATCH($C214,'Policy Characteristics'!$C:$C,0)))</f>
        <v>building-component-electrification.html</v>
      </c>
    </row>
    <row r="215" spans="1:18" s="76" customFormat="1" x14ac:dyDescent="0.25">
      <c r="A215" s="76" t="str">
        <f>IF(ISBLANK(INDEX('Policy Characteristics'!A:A,MATCH($C215,'Policy Characteristics'!$C:$C,0))),"",INDEX('Policy Characteristics'!A:A,MATCH($C215,'Policy Characteristics'!$C:$C,0)))</f>
        <v>Buildings and Appliances</v>
      </c>
      <c r="B215" s="234" t="str">
        <f>IF(ISBLANK(INDEX('Policy Characteristics'!B:B,MATCH($C215,'Policy Characteristics'!$C:$C,0))),"",INDEX('Policy Characteristics'!B:B,MATCH($C215,'Policy Characteristics'!$C:$C,0)))</f>
        <v>Building Energy Efficiency Standards</v>
      </c>
      <c r="C215" t="s">
        <v>297</v>
      </c>
      <c r="D215" s="88" t="s">
        <v>114</v>
      </c>
      <c r="E215" s="88" t="s">
        <v>274</v>
      </c>
      <c r="F215" s="88" t="s">
        <v>120</v>
      </c>
      <c r="G215" s="88" t="s">
        <v>278</v>
      </c>
      <c r="H215" s="15">
        <v>13</v>
      </c>
      <c r="I215" s="247" t="s">
        <v>43</v>
      </c>
      <c r="J215" s="236" t="str">
        <f>IF(ISBLANK(INDEX('Policy Characteristics'!D:D,MATCH($C215,'Policy Characteristics'!$C:$C,0))),"",INDEX('Policy Characteristics'!D:D,MATCH($C215,'Policy Characteristics'!$C:$C,0)))</f>
        <v>Building Energy Efficiency Standards</v>
      </c>
      <c r="K215" s="76" t="str">
        <f>IF(ISBLANK(INDEX('Policy Characteristics'!E:E,MATCH($C215,'Policy Characteristics'!$C:$C,0))),"",INDEX('Policy Characteristics'!E:E,MATCH($C215,'Policy Characteristics'!$C:$C,0)))</f>
        <v>bldgs efficiency standards</v>
      </c>
      <c r="L215" s="239">
        <f>IF(ISBLANK(INDEX('Policy Characteristics'!F:F,MATCH($C215,'Policy Characteristics'!$C:$C,0))),"",INDEX('Policy Characteristics'!F:F,MATCH($C215,'Policy Characteristics'!$C:$C,0)))</f>
        <v>0</v>
      </c>
      <c r="M215" s="239">
        <f>IF(ISBLANK(INDEX('Policy Characteristics'!G:G,MATCH($C215,'Policy Characteristics'!$C:$C,0))),"",INDEX('Policy Characteristics'!G:G,MATCH($C215,'Policy Characteristics'!$C:$C,0)))</f>
        <v>0.75</v>
      </c>
      <c r="N215" s="239">
        <f>IF(ISBLANK(INDEX('Policy Characteristics'!H:H,MATCH($C215,'Policy Characteristics'!$C:$C,0))),"",INDEX('Policy Characteristics'!H:H,MATCH($C215,'Policy Characteristics'!$C:$C,0)))</f>
        <v>0.01</v>
      </c>
      <c r="O215" s="76" t="str">
        <f>IF(ISBLANK(INDEX('Policy Characteristics'!I:I,MATCH($C215,'Policy Characteristics'!$C:$C,0))),"",INDEX('Policy Characteristics'!I:I,MATCH($C215,'Policy Characteristics'!$C:$C,0)))</f>
        <v>% reduction in energy use</v>
      </c>
      <c r="P215" s="76"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76" t="str">
        <f>IF(ISBLANK(INDEX('Policy Characteristics'!K:K,MATCH($C215,'Policy Characteristics'!$C:$C,0))),"",INDEX('Policy Characteristics'!K:K,MATCH($C215,'Policy Characteristics'!$C:$C,0)))</f>
        <v>buildings-sector-main.html#eff-stds</v>
      </c>
      <c r="R215" s="76" t="str">
        <f>IF(ISBLANK(INDEX('Policy Characteristics'!L:L,MATCH($C215,'Policy Characteristics'!$C:$C,0))),"",INDEX('Policy Characteristics'!L:L,MATCH($C215,'Policy Characteristics'!$C:$C,0)))</f>
        <v>building-energy-efficiency-standards.html</v>
      </c>
    </row>
    <row r="216" spans="1:18" s="76" customFormat="1" x14ac:dyDescent="0.25">
      <c r="A216" s="76" t="str">
        <f>IF(ISBLANK(INDEX('Policy Characteristics'!A:A,MATCH($C216,'Policy Characteristics'!$C:$C,0))),"",INDEX('Policy Characteristics'!A:A,MATCH($C216,'Policy Characteristics'!$C:$C,0)))</f>
        <v>Buildings and Appliances</v>
      </c>
      <c r="B216" s="234" t="str">
        <f>IF(ISBLANK(INDEX('Policy Characteristics'!B:B,MATCH($C216,'Policy Characteristics'!$C:$C,0))),"",INDEX('Policy Characteristics'!B:B,MATCH($C216,'Policy Characteristics'!$C:$C,0)))</f>
        <v>Building Energy Efficiency Standards</v>
      </c>
      <c r="C216" s="76" t="str">
        <f t="shared" ref="C216:C232" si="8">C$215</f>
        <v>Reduction in E Use Allowed by Component Eff Std</v>
      </c>
      <c r="D216" s="88" t="s">
        <v>115</v>
      </c>
      <c r="E216" s="88" t="s">
        <v>274</v>
      </c>
      <c r="F216" s="88" t="s">
        <v>121</v>
      </c>
      <c r="G216" s="88" t="s">
        <v>278</v>
      </c>
      <c r="H216" s="15">
        <v>14</v>
      </c>
      <c r="I216" s="247" t="s">
        <v>43</v>
      </c>
      <c r="J216" s="236" t="str">
        <f>IF(ISBLANK(INDEX('Policy Characteristics'!D:D,MATCH($C216,'Policy Characteristics'!$C:$C,0))),"",INDEX('Policy Characteristics'!D:D,MATCH($C216,'Policy Characteristics'!$C:$C,0)))</f>
        <v>Building Energy Efficiency Standards</v>
      </c>
      <c r="K216" s="76" t="str">
        <f>IF(ISBLANK(INDEX('Policy Characteristics'!E:E,MATCH($C216,'Policy Characteristics'!$C:$C,0))),"",INDEX('Policy Characteristics'!E:E,MATCH($C216,'Policy Characteristics'!$C:$C,0)))</f>
        <v>bldgs efficiency standards</v>
      </c>
      <c r="L216" s="239">
        <f>IF(ISBLANK(INDEX('Policy Characteristics'!F:F,MATCH($C216,'Policy Characteristics'!$C:$C,0))),"",INDEX('Policy Characteristics'!F:F,MATCH($C216,'Policy Characteristics'!$C:$C,0)))</f>
        <v>0</v>
      </c>
      <c r="M216" s="239">
        <f>IF(ISBLANK(INDEX('Policy Characteristics'!G:G,MATCH($C216,'Policy Characteristics'!$C:$C,0))),"",INDEX('Policy Characteristics'!G:G,MATCH($C216,'Policy Characteristics'!$C:$C,0)))</f>
        <v>0.75</v>
      </c>
      <c r="N216" s="239">
        <f>IF(ISBLANK(INDEX('Policy Characteristics'!H:H,MATCH($C216,'Policy Characteristics'!$C:$C,0))),"",INDEX('Policy Characteristics'!H:H,MATCH($C216,'Policy Characteristics'!$C:$C,0)))</f>
        <v>0.01</v>
      </c>
      <c r="O216" s="76" t="str">
        <f>IF(ISBLANK(INDEX('Policy Characteristics'!I:I,MATCH($C216,'Policy Characteristics'!$C:$C,0))),"",INDEX('Policy Characteristics'!I:I,MATCH($C216,'Policy Characteristics'!$C:$C,0)))</f>
        <v>% reduction in energy use</v>
      </c>
      <c r="P216" s="76"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76" t="str">
        <f>IF(ISBLANK(INDEX('Policy Characteristics'!K:K,MATCH($C216,'Policy Characteristics'!$C:$C,0))),"",INDEX('Policy Characteristics'!K:K,MATCH($C216,'Policy Characteristics'!$C:$C,0)))</f>
        <v>buildings-sector-main.html#eff-stds</v>
      </c>
      <c r="R216" s="76" t="str">
        <f>IF(ISBLANK(INDEX('Policy Characteristics'!L:L,MATCH($C216,'Policy Characteristics'!$C:$C,0))),"",INDEX('Policy Characteristics'!L:L,MATCH($C216,'Policy Characteristics'!$C:$C,0)))</f>
        <v>building-energy-efficiency-standards.html</v>
      </c>
    </row>
    <row r="217" spans="1:18" s="76" customFormat="1" x14ac:dyDescent="0.25">
      <c r="A217" s="76" t="str">
        <f>IF(ISBLANK(INDEX('Policy Characteristics'!A:A,MATCH($C217,'Policy Characteristics'!$C:$C,0))),"",INDEX('Policy Characteristics'!A:A,MATCH($C217,'Policy Characteristics'!$C:$C,0)))</f>
        <v>Buildings and Appliances</v>
      </c>
      <c r="B217" s="234" t="str">
        <f>IF(ISBLANK(INDEX('Policy Characteristics'!B:B,MATCH($C217,'Policy Characteristics'!$C:$C,0))),"",INDEX('Policy Characteristics'!B:B,MATCH($C217,'Policy Characteristics'!$C:$C,0)))</f>
        <v>Building Energy Efficiency Standards</v>
      </c>
      <c r="C217" s="76" t="str">
        <f t="shared" si="8"/>
        <v>Reduction in E Use Allowed by Component Eff Std</v>
      </c>
      <c r="D217" s="88" t="s">
        <v>116</v>
      </c>
      <c r="E217" s="88" t="s">
        <v>274</v>
      </c>
      <c r="F217" s="88" t="s">
        <v>122</v>
      </c>
      <c r="G217" s="88" t="s">
        <v>278</v>
      </c>
      <c r="H217" s="15">
        <v>15</v>
      </c>
      <c r="I217" s="247" t="s">
        <v>43</v>
      </c>
      <c r="J217" s="236" t="str">
        <f>IF(ISBLANK(INDEX('Policy Characteristics'!D:D,MATCH($C217,'Policy Characteristics'!$C:$C,0))),"",INDEX('Policy Characteristics'!D:D,MATCH($C217,'Policy Characteristics'!$C:$C,0)))</f>
        <v>Building Energy Efficiency Standards</v>
      </c>
      <c r="K217" s="76" t="str">
        <f>IF(ISBLANK(INDEX('Policy Characteristics'!E:E,MATCH($C217,'Policy Characteristics'!$C:$C,0))),"",INDEX('Policy Characteristics'!E:E,MATCH($C217,'Policy Characteristics'!$C:$C,0)))</f>
        <v>bldgs efficiency standards</v>
      </c>
      <c r="L217" s="239">
        <f>IF(ISBLANK(INDEX('Policy Characteristics'!F:F,MATCH($C217,'Policy Characteristics'!$C:$C,0))),"",INDEX('Policy Characteristics'!F:F,MATCH($C217,'Policy Characteristics'!$C:$C,0)))</f>
        <v>0</v>
      </c>
      <c r="M217" s="239">
        <f>IF(ISBLANK(INDEX('Policy Characteristics'!G:G,MATCH($C217,'Policy Characteristics'!$C:$C,0))),"",INDEX('Policy Characteristics'!G:G,MATCH($C217,'Policy Characteristics'!$C:$C,0)))</f>
        <v>0.75</v>
      </c>
      <c r="N217" s="239">
        <f>IF(ISBLANK(INDEX('Policy Characteristics'!H:H,MATCH($C217,'Policy Characteristics'!$C:$C,0))),"",INDEX('Policy Characteristics'!H:H,MATCH($C217,'Policy Characteristics'!$C:$C,0)))</f>
        <v>0.01</v>
      </c>
      <c r="O217" s="76" t="str">
        <f>IF(ISBLANK(INDEX('Policy Characteristics'!I:I,MATCH($C217,'Policy Characteristics'!$C:$C,0))),"",INDEX('Policy Characteristics'!I:I,MATCH($C217,'Policy Characteristics'!$C:$C,0)))</f>
        <v>% reduction in energy use</v>
      </c>
      <c r="P217" s="76"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76" t="str">
        <f>IF(ISBLANK(INDEX('Policy Characteristics'!K:K,MATCH($C217,'Policy Characteristics'!$C:$C,0))),"",INDEX('Policy Characteristics'!K:K,MATCH($C217,'Policy Characteristics'!$C:$C,0)))</f>
        <v>buildings-sector-main.html#eff-stds</v>
      </c>
      <c r="R217" s="76" t="str">
        <f>IF(ISBLANK(INDEX('Policy Characteristics'!L:L,MATCH($C217,'Policy Characteristics'!$C:$C,0))),"",INDEX('Policy Characteristics'!L:L,MATCH($C217,'Policy Characteristics'!$C:$C,0)))</f>
        <v>building-energy-efficiency-standards.html</v>
      </c>
    </row>
    <row r="218" spans="1:18" s="76" customFormat="1" x14ac:dyDescent="0.25">
      <c r="A218" s="76" t="str">
        <f>IF(ISBLANK(INDEX('Policy Characteristics'!A:A,MATCH($C218,'Policy Characteristics'!$C:$C,0))),"",INDEX('Policy Characteristics'!A:A,MATCH($C218,'Policy Characteristics'!$C:$C,0)))</f>
        <v>Buildings and Appliances</v>
      </c>
      <c r="B218" s="234" t="str">
        <f>IF(ISBLANK(INDEX('Policy Characteristics'!B:B,MATCH($C218,'Policy Characteristics'!$C:$C,0))),"",INDEX('Policy Characteristics'!B:B,MATCH($C218,'Policy Characteristics'!$C:$C,0)))</f>
        <v>Building Energy Efficiency Standards</v>
      </c>
      <c r="C218" s="76" t="str">
        <f t="shared" si="8"/>
        <v>Reduction in E Use Allowed by Component Eff Std</v>
      </c>
      <c r="D218" s="88" t="s">
        <v>117</v>
      </c>
      <c r="E218" s="88" t="s">
        <v>274</v>
      </c>
      <c r="F218" s="88" t="s">
        <v>123</v>
      </c>
      <c r="G218" s="88" t="s">
        <v>278</v>
      </c>
      <c r="H218" s="15">
        <v>16</v>
      </c>
      <c r="I218" s="247" t="s">
        <v>43</v>
      </c>
      <c r="J218" s="236" t="str">
        <f>IF(ISBLANK(INDEX('Policy Characteristics'!D:D,MATCH($C218,'Policy Characteristics'!$C:$C,0))),"",INDEX('Policy Characteristics'!D:D,MATCH($C218,'Policy Characteristics'!$C:$C,0)))</f>
        <v>Building Energy Efficiency Standards</v>
      </c>
      <c r="K218" s="76" t="str">
        <f>IF(ISBLANK(INDEX('Policy Characteristics'!E:E,MATCH($C218,'Policy Characteristics'!$C:$C,0))),"",INDEX('Policy Characteristics'!E:E,MATCH($C218,'Policy Characteristics'!$C:$C,0)))</f>
        <v>bldgs efficiency standards</v>
      </c>
      <c r="L218" s="239">
        <f>IF(ISBLANK(INDEX('Policy Characteristics'!F:F,MATCH($C218,'Policy Characteristics'!$C:$C,0))),"",INDEX('Policy Characteristics'!F:F,MATCH($C218,'Policy Characteristics'!$C:$C,0)))</f>
        <v>0</v>
      </c>
      <c r="M218" s="239">
        <f>IF(ISBLANK(INDEX('Policy Characteristics'!G:G,MATCH($C218,'Policy Characteristics'!$C:$C,0))),"",INDEX('Policy Characteristics'!G:G,MATCH($C218,'Policy Characteristics'!$C:$C,0)))</f>
        <v>0.75</v>
      </c>
      <c r="N218" s="239">
        <f>IF(ISBLANK(INDEX('Policy Characteristics'!H:H,MATCH($C218,'Policy Characteristics'!$C:$C,0))),"",INDEX('Policy Characteristics'!H:H,MATCH($C218,'Policy Characteristics'!$C:$C,0)))</f>
        <v>0.01</v>
      </c>
      <c r="O218" s="76" t="str">
        <f>IF(ISBLANK(INDEX('Policy Characteristics'!I:I,MATCH($C218,'Policy Characteristics'!$C:$C,0))),"",INDEX('Policy Characteristics'!I:I,MATCH($C218,'Policy Characteristics'!$C:$C,0)))</f>
        <v>% reduction in energy use</v>
      </c>
      <c r="P218" s="76"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76" t="str">
        <f>IF(ISBLANK(INDEX('Policy Characteristics'!K:K,MATCH($C218,'Policy Characteristics'!$C:$C,0))),"",INDEX('Policy Characteristics'!K:K,MATCH($C218,'Policy Characteristics'!$C:$C,0)))</f>
        <v>buildings-sector-main.html#eff-stds</v>
      </c>
      <c r="R218" s="76" t="str">
        <f>IF(ISBLANK(INDEX('Policy Characteristics'!L:L,MATCH($C218,'Policy Characteristics'!$C:$C,0))),"",INDEX('Policy Characteristics'!L:L,MATCH($C218,'Policy Characteristics'!$C:$C,0)))</f>
        <v>building-energy-efficiency-standards.html</v>
      </c>
    </row>
    <row r="219" spans="1:18" s="76" customFormat="1" x14ac:dyDescent="0.25">
      <c r="A219" s="76" t="str">
        <f>IF(ISBLANK(INDEX('Policy Characteristics'!A:A,MATCH($C219,'Policy Characteristics'!$C:$C,0))),"",INDEX('Policy Characteristics'!A:A,MATCH($C219,'Policy Characteristics'!$C:$C,0)))</f>
        <v>Buildings and Appliances</v>
      </c>
      <c r="B219" s="234" t="str">
        <f>IF(ISBLANK(INDEX('Policy Characteristics'!B:B,MATCH($C219,'Policy Characteristics'!$C:$C,0))),"",INDEX('Policy Characteristics'!B:B,MATCH($C219,'Policy Characteristics'!$C:$C,0)))</f>
        <v>Building Energy Efficiency Standards</v>
      </c>
      <c r="C219" s="76" t="str">
        <f t="shared" si="8"/>
        <v>Reduction in E Use Allowed by Component Eff Std</v>
      </c>
      <c r="D219" s="88" t="s">
        <v>118</v>
      </c>
      <c r="E219" s="88" t="s">
        <v>274</v>
      </c>
      <c r="F219" s="88" t="s">
        <v>124</v>
      </c>
      <c r="G219" s="88" t="s">
        <v>278</v>
      </c>
      <c r="H219" s="15">
        <v>17</v>
      </c>
      <c r="I219" s="247" t="s">
        <v>43</v>
      </c>
      <c r="J219" s="236" t="str">
        <f>IF(ISBLANK(INDEX('Policy Characteristics'!D:D,MATCH($C219,'Policy Characteristics'!$C:$C,0))),"",INDEX('Policy Characteristics'!D:D,MATCH($C219,'Policy Characteristics'!$C:$C,0)))</f>
        <v>Building Energy Efficiency Standards</v>
      </c>
      <c r="K219" s="76" t="str">
        <f>IF(ISBLANK(INDEX('Policy Characteristics'!E:E,MATCH($C219,'Policy Characteristics'!$C:$C,0))),"",INDEX('Policy Characteristics'!E:E,MATCH($C219,'Policy Characteristics'!$C:$C,0)))</f>
        <v>bldgs efficiency standards</v>
      </c>
      <c r="L219" s="239">
        <f>IF(ISBLANK(INDEX('Policy Characteristics'!F:F,MATCH($C219,'Policy Characteristics'!$C:$C,0))),"",INDEX('Policy Characteristics'!F:F,MATCH($C219,'Policy Characteristics'!$C:$C,0)))</f>
        <v>0</v>
      </c>
      <c r="M219" s="239">
        <f>IF(ISBLANK(INDEX('Policy Characteristics'!G:G,MATCH($C219,'Policy Characteristics'!$C:$C,0))),"",INDEX('Policy Characteristics'!G:G,MATCH($C219,'Policy Characteristics'!$C:$C,0)))</f>
        <v>0.75</v>
      </c>
      <c r="N219" s="239">
        <f>IF(ISBLANK(INDEX('Policy Characteristics'!H:H,MATCH($C219,'Policy Characteristics'!$C:$C,0))),"",INDEX('Policy Characteristics'!H:H,MATCH($C219,'Policy Characteristics'!$C:$C,0)))</f>
        <v>0.01</v>
      </c>
      <c r="O219" s="76" t="str">
        <f>IF(ISBLANK(INDEX('Policy Characteristics'!I:I,MATCH($C219,'Policy Characteristics'!$C:$C,0))),"",INDEX('Policy Characteristics'!I:I,MATCH($C219,'Policy Characteristics'!$C:$C,0)))</f>
        <v>% reduction in energy use</v>
      </c>
      <c r="P219" s="76"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76" t="str">
        <f>IF(ISBLANK(INDEX('Policy Characteristics'!K:K,MATCH($C219,'Policy Characteristics'!$C:$C,0))),"",INDEX('Policy Characteristics'!K:K,MATCH($C219,'Policy Characteristics'!$C:$C,0)))</f>
        <v>buildings-sector-main.html#eff-stds</v>
      </c>
      <c r="R219" s="76" t="str">
        <f>IF(ISBLANK(INDEX('Policy Characteristics'!L:L,MATCH($C219,'Policy Characteristics'!$C:$C,0))),"",INDEX('Policy Characteristics'!L:L,MATCH($C219,'Policy Characteristics'!$C:$C,0)))</f>
        <v>building-energy-efficiency-standards.html</v>
      </c>
    </row>
    <row r="220" spans="1:18" s="76" customFormat="1" x14ac:dyDescent="0.25">
      <c r="A220" s="76" t="str">
        <f>IF(ISBLANK(INDEX('Policy Characteristics'!A:A,MATCH($C220,'Policy Characteristics'!$C:$C,0))),"",INDEX('Policy Characteristics'!A:A,MATCH($C220,'Policy Characteristics'!$C:$C,0)))</f>
        <v>Buildings and Appliances</v>
      </c>
      <c r="B220" s="234" t="str">
        <f>IF(ISBLANK(INDEX('Policy Characteristics'!B:B,MATCH($C220,'Policy Characteristics'!$C:$C,0))),"",INDEX('Policy Characteristics'!B:B,MATCH($C220,'Policy Characteristics'!$C:$C,0)))</f>
        <v>Building Energy Efficiency Standards</v>
      </c>
      <c r="C220" s="76" t="str">
        <f t="shared" si="8"/>
        <v>Reduction in E Use Allowed by Component Eff Std</v>
      </c>
      <c r="D220" s="88" t="s">
        <v>119</v>
      </c>
      <c r="E220" s="88" t="s">
        <v>274</v>
      </c>
      <c r="F220" s="88" t="s">
        <v>125</v>
      </c>
      <c r="G220" s="88" t="s">
        <v>278</v>
      </c>
      <c r="H220" s="15">
        <v>18</v>
      </c>
      <c r="I220" s="247" t="s">
        <v>43</v>
      </c>
      <c r="J220" s="236" t="str">
        <f>IF(ISBLANK(INDEX('Policy Characteristics'!D:D,MATCH($C220,'Policy Characteristics'!$C:$C,0))),"",INDEX('Policy Characteristics'!D:D,MATCH($C220,'Policy Characteristics'!$C:$C,0)))</f>
        <v>Building Energy Efficiency Standards</v>
      </c>
      <c r="K220" s="76" t="str">
        <f>IF(ISBLANK(INDEX('Policy Characteristics'!E:E,MATCH($C220,'Policy Characteristics'!$C:$C,0))),"",INDEX('Policy Characteristics'!E:E,MATCH($C220,'Policy Characteristics'!$C:$C,0)))</f>
        <v>bldgs efficiency standards</v>
      </c>
      <c r="L220" s="239">
        <f>IF(ISBLANK(INDEX('Policy Characteristics'!F:F,MATCH($C220,'Policy Characteristics'!$C:$C,0))),"",INDEX('Policy Characteristics'!F:F,MATCH($C220,'Policy Characteristics'!$C:$C,0)))</f>
        <v>0</v>
      </c>
      <c r="M220" s="239">
        <f>IF(ISBLANK(INDEX('Policy Characteristics'!G:G,MATCH($C220,'Policy Characteristics'!$C:$C,0))),"",INDEX('Policy Characteristics'!G:G,MATCH($C220,'Policy Characteristics'!$C:$C,0)))</f>
        <v>0.75</v>
      </c>
      <c r="N220" s="239">
        <f>IF(ISBLANK(INDEX('Policy Characteristics'!H:H,MATCH($C220,'Policy Characteristics'!$C:$C,0))),"",INDEX('Policy Characteristics'!H:H,MATCH($C220,'Policy Characteristics'!$C:$C,0)))</f>
        <v>0.01</v>
      </c>
      <c r="O220" s="76" t="str">
        <f>IF(ISBLANK(INDEX('Policy Characteristics'!I:I,MATCH($C220,'Policy Characteristics'!$C:$C,0))),"",INDEX('Policy Characteristics'!I:I,MATCH($C220,'Policy Characteristics'!$C:$C,0)))</f>
        <v>% reduction in energy use</v>
      </c>
      <c r="P220" s="76"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76" t="str">
        <f>IF(ISBLANK(INDEX('Policy Characteristics'!K:K,MATCH($C220,'Policy Characteristics'!$C:$C,0))),"",INDEX('Policy Characteristics'!K:K,MATCH($C220,'Policy Characteristics'!$C:$C,0)))</f>
        <v>buildings-sector-main.html#eff-stds</v>
      </c>
      <c r="R220" s="76" t="str">
        <f>IF(ISBLANK(INDEX('Policy Characteristics'!L:L,MATCH($C220,'Policy Characteristics'!$C:$C,0))),"",INDEX('Policy Characteristics'!L:L,MATCH($C220,'Policy Characteristics'!$C:$C,0)))</f>
        <v>building-energy-efficiency-standards.html</v>
      </c>
    </row>
    <row r="221" spans="1:18" s="76" customFormat="1" x14ac:dyDescent="0.25">
      <c r="A221" s="76" t="str">
        <f>IF(ISBLANK(INDEX('Policy Characteristics'!A:A,MATCH($C221,'Policy Characteristics'!$C:$C,0))),"",INDEX('Policy Characteristics'!A:A,MATCH($C221,'Policy Characteristics'!$C:$C,0)))</f>
        <v>Buildings and Appliances</v>
      </c>
      <c r="B221" s="234" t="str">
        <f>IF(ISBLANK(INDEX('Policy Characteristics'!B:B,MATCH($C221,'Policy Characteristics'!$C:$C,0))),"",INDEX('Policy Characteristics'!B:B,MATCH($C221,'Policy Characteristics'!$C:$C,0)))</f>
        <v>Building Energy Efficiency Standards</v>
      </c>
      <c r="C221" s="76" t="str">
        <f t="shared" si="8"/>
        <v>Reduction in E Use Allowed by Component Eff Std</v>
      </c>
      <c r="D221" s="88" t="s">
        <v>114</v>
      </c>
      <c r="E221" s="88" t="s">
        <v>275</v>
      </c>
      <c r="F221" s="88" t="s">
        <v>120</v>
      </c>
      <c r="G221" s="88" t="s">
        <v>277</v>
      </c>
      <c r="H221" s="15">
        <v>150</v>
      </c>
      <c r="I221" s="247" t="s">
        <v>43</v>
      </c>
      <c r="J221" s="236" t="str">
        <f>IF(ISBLANK(INDEX('Policy Characteristics'!D:D,MATCH($C221,'Policy Characteristics'!$C:$C,0))),"",INDEX('Policy Characteristics'!D:D,MATCH($C221,'Policy Characteristics'!$C:$C,0)))</f>
        <v>Building Energy Efficiency Standards</v>
      </c>
      <c r="K221" s="76" t="str">
        <f>IF(ISBLANK(INDEX('Policy Characteristics'!E:E,MATCH($C221,'Policy Characteristics'!$C:$C,0))),"",INDEX('Policy Characteristics'!E:E,MATCH($C221,'Policy Characteristics'!$C:$C,0)))</f>
        <v>bldgs efficiency standards</v>
      </c>
      <c r="L221" s="239">
        <f>IF(ISBLANK(INDEX('Policy Characteristics'!F:F,MATCH($C221,'Policy Characteristics'!$C:$C,0))),"",INDEX('Policy Characteristics'!F:F,MATCH($C221,'Policy Characteristics'!$C:$C,0)))</f>
        <v>0</v>
      </c>
      <c r="M221" s="239">
        <f>IF(ISBLANK(INDEX('Policy Characteristics'!G:G,MATCH($C221,'Policy Characteristics'!$C:$C,0))),"",INDEX('Policy Characteristics'!G:G,MATCH($C221,'Policy Characteristics'!$C:$C,0)))</f>
        <v>0.75</v>
      </c>
      <c r="N221" s="239">
        <f>IF(ISBLANK(INDEX('Policy Characteristics'!H:H,MATCH($C221,'Policy Characteristics'!$C:$C,0))),"",INDEX('Policy Characteristics'!H:H,MATCH($C221,'Policy Characteristics'!$C:$C,0)))</f>
        <v>0.01</v>
      </c>
      <c r="O221" s="76" t="str">
        <f>IF(ISBLANK(INDEX('Policy Characteristics'!I:I,MATCH($C221,'Policy Characteristics'!$C:$C,0))),"",INDEX('Policy Characteristics'!I:I,MATCH($C221,'Policy Characteristics'!$C:$C,0)))</f>
        <v>% reduction in energy use</v>
      </c>
      <c r="P221" s="76" t="str">
        <f>IF(ISBLANK(INDEX('Policy Characteristics'!J:J,MATCH($C221,'Policy Characteristics'!$C:$C,0))),"",INDEX('Policy Characteristics'!J:J,MATCH($C221,'Policy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1" s="76" t="str">
        <f>IF(ISBLANK(INDEX('Policy Characteristics'!K:K,MATCH($C221,'Policy Characteristics'!$C:$C,0))),"",INDEX('Policy Characteristics'!K:K,MATCH($C221,'Policy Characteristics'!$C:$C,0)))</f>
        <v>buildings-sector-main.html#eff-stds</v>
      </c>
      <c r="R221" s="76" t="str">
        <f>IF(ISBLANK(INDEX('Policy Characteristics'!L:L,MATCH($C221,'Policy Characteristics'!$C:$C,0))),"",INDEX('Policy Characteristics'!L:L,MATCH($C221,'Policy Characteristics'!$C:$C,0)))</f>
        <v>building-energy-efficiency-standards.html</v>
      </c>
    </row>
    <row r="222" spans="1:18" s="76" customFormat="1" x14ac:dyDescent="0.25">
      <c r="A222" s="76" t="str">
        <f>IF(ISBLANK(INDEX('Policy Characteristics'!A:A,MATCH($C222,'Policy Characteristics'!$C:$C,0))),"",INDEX('Policy Characteristics'!A:A,MATCH($C222,'Policy Characteristics'!$C:$C,0)))</f>
        <v>Buildings and Appliances</v>
      </c>
      <c r="B222" s="234" t="str">
        <f>IF(ISBLANK(INDEX('Policy Characteristics'!B:B,MATCH($C222,'Policy Characteristics'!$C:$C,0))),"",INDEX('Policy Characteristics'!B:B,MATCH($C222,'Policy Characteristics'!$C:$C,0)))</f>
        <v>Building Energy Efficiency Standards</v>
      </c>
      <c r="C222" s="76" t="str">
        <f t="shared" si="8"/>
        <v>Reduction in E Use Allowed by Component Eff Std</v>
      </c>
      <c r="D222" s="88" t="s">
        <v>115</v>
      </c>
      <c r="E222" s="88" t="s">
        <v>275</v>
      </c>
      <c r="F222" s="88" t="s">
        <v>121</v>
      </c>
      <c r="G222" s="88" t="s">
        <v>277</v>
      </c>
      <c r="H222" s="15">
        <v>151</v>
      </c>
      <c r="I222" s="247" t="s">
        <v>43</v>
      </c>
      <c r="J222" s="236" t="str">
        <f>IF(ISBLANK(INDEX('Policy Characteristics'!D:D,MATCH($C222,'Policy Characteristics'!$C:$C,0))),"",INDEX('Policy Characteristics'!D:D,MATCH($C222,'Policy Characteristics'!$C:$C,0)))</f>
        <v>Building Energy Efficiency Standards</v>
      </c>
      <c r="K222" s="76" t="str">
        <f>IF(ISBLANK(INDEX('Policy Characteristics'!E:E,MATCH($C222,'Policy Characteristics'!$C:$C,0))),"",INDEX('Policy Characteristics'!E:E,MATCH($C222,'Policy Characteristics'!$C:$C,0)))</f>
        <v>bldgs efficiency standards</v>
      </c>
      <c r="L222" s="239">
        <f>IF(ISBLANK(INDEX('Policy Characteristics'!F:F,MATCH($C222,'Policy Characteristics'!$C:$C,0))),"",INDEX('Policy Characteristics'!F:F,MATCH($C222,'Policy Characteristics'!$C:$C,0)))</f>
        <v>0</v>
      </c>
      <c r="M222" s="239">
        <f>IF(ISBLANK(INDEX('Policy Characteristics'!G:G,MATCH($C222,'Policy Characteristics'!$C:$C,0))),"",INDEX('Policy Characteristics'!G:G,MATCH($C222,'Policy Characteristics'!$C:$C,0)))</f>
        <v>0.75</v>
      </c>
      <c r="N222" s="239">
        <f>IF(ISBLANK(INDEX('Policy Characteristics'!H:H,MATCH($C222,'Policy Characteristics'!$C:$C,0))),"",INDEX('Policy Characteristics'!H:H,MATCH($C222,'Policy Characteristics'!$C:$C,0)))</f>
        <v>0.01</v>
      </c>
      <c r="O222" s="76" t="str">
        <f>IF(ISBLANK(INDEX('Policy Characteristics'!I:I,MATCH($C222,'Policy Characteristics'!$C:$C,0))),"",INDEX('Policy Characteristics'!I:I,MATCH($C222,'Policy Characteristics'!$C:$C,0)))</f>
        <v>% reduction in energy use</v>
      </c>
      <c r="P222" s="76" t="str">
        <f>IF(ISBLANK(INDEX('Policy Characteristics'!J:J,MATCH($C222,'Policy Characteristics'!$C:$C,0))),"",INDEX('Policy Characteristics'!J:J,MATCH($C222,'Policy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2" s="76" t="str">
        <f>IF(ISBLANK(INDEX('Policy Characteristics'!K:K,MATCH($C222,'Policy Characteristics'!$C:$C,0))),"",INDEX('Policy Characteristics'!K:K,MATCH($C222,'Policy Characteristics'!$C:$C,0)))</f>
        <v>buildings-sector-main.html#eff-stds</v>
      </c>
      <c r="R222" s="76" t="str">
        <f>IF(ISBLANK(INDEX('Policy Characteristics'!L:L,MATCH($C222,'Policy Characteristics'!$C:$C,0))),"",INDEX('Policy Characteristics'!L:L,MATCH($C222,'Policy Characteristics'!$C:$C,0)))</f>
        <v>building-energy-efficiency-standards.html</v>
      </c>
    </row>
    <row r="223" spans="1:18" s="76" customFormat="1" x14ac:dyDescent="0.25">
      <c r="A223" s="76" t="str">
        <f>IF(ISBLANK(INDEX('Policy Characteristics'!A:A,MATCH($C223,'Policy Characteristics'!$C:$C,0))),"",INDEX('Policy Characteristics'!A:A,MATCH($C223,'Policy Characteristics'!$C:$C,0)))</f>
        <v>Buildings and Appliances</v>
      </c>
      <c r="B223" s="234" t="str">
        <f>IF(ISBLANK(INDEX('Policy Characteristics'!B:B,MATCH($C223,'Policy Characteristics'!$C:$C,0))),"",INDEX('Policy Characteristics'!B:B,MATCH($C223,'Policy Characteristics'!$C:$C,0)))</f>
        <v>Building Energy Efficiency Standards</v>
      </c>
      <c r="C223" s="76" t="str">
        <f t="shared" si="8"/>
        <v>Reduction in E Use Allowed by Component Eff Std</v>
      </c>
      <c r="D223" s="88" t="s">
        <v>116</v>
      </c>
      <c r="E223" s="88" t="s">
        <v>275</v>
      </c>
      <c r="F223" s="88" t="s">
        <v>122</v>
      </c>
      <c r="G223" s="88" t="s">
        <v>277</v>
      </c>
      <c r="H223" s="15">
        <v>152</v>
      </c>
      <c r="I223" s="247" t="s">
        <v>43</v>
      </c>
      <c r="J223" s="236" t="str">
        <f>IF(ISBLANK(INDEX('Policy Characteristics'!D:D,MATCH($C223,'Policy Characteristics'!$C:$C,0))),"",INDEX('Policy Characteristics'!D:D,MATCH($C223,'Policy Characteristics'!$C:$C,0)))</f>
        <v>Building Energy Efficiency Standards</v>
      </c>
      <c r="K223" s="76" t="str">
        <f>IF(ISBLANK(INDEX('Policy Characteristics'!E:E,MATCH($C223,'Policy Characteristics'!$C:$C,0))),"",INDEX('Policy Characteristics'!E:E,MATCH($C223,'Policy Characteristics'!$C:$C,0)))</f>
        <v>bldgs efficiency standards</v>
      </c>
      <c r="L223" s="239">
        <f>IF(ISBLANK(INDEX('Policy Characteristics'!F:F,MATCH($C223,'Policy Characteristics'!$C:$C,0))),"",INDEX('Policy Characteristics'!F:F,MATCH($C223,'Policy Characteristics'!$C:$C,0)))</f>
        <v>0</v>
      </c>
      <c r="M223" s="239">
        <f>IF(ISBLANK(INDEX('Policy Characteristics'!G:G,MATCH($C223,'Policy Characteristics'!$C:$C,0))),"",INDEX('Policy Characteristics'!G:G,MATCH($C223,'Policy Characteristics'!$C:$C,0)))</f>
        <v>0.75</v>
      </c>
      <c r="N223" s="239">
        <f>IF(ISBLANK(INDEX('Policy Characteristics'!H:H,MATCH($C223,'Policy Characteristics'!$C:$C,0))),"",INDEX('Policy Characteristics'!H:H,MATCH($C223,'Policy Characteristics'!$C:$C,0)))</f>
        <v>0.01</v>
      </c>
      <c r="O223" s="76" t="str">
        <f>IF(ISBLANK(INDEX('Policy Characteristics'!I:I,MATCH($C223,'Policy Characteristics'!$C:$C,0))),"",INDEX('Policy Characteristics'!I:I,MATCH($C223,'Policy Characteristics'!$C:$C,0)))</f>
        <v>% reduction in energy use</v>
      </c>
      <c r="P223" s="76" t="str">
        <f>IF(ISBLANK(INDEX('Policy Characteristics'!J:J,MATCH($C223,'Policy Characteristics'!$C:$C,0))),"",INDEX('Policy Characteristics'!J:J,MATCH($C223,'Policy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3" s="76" t="str">
        <f>IF(ISBLANK(INDEX('Policy Characteristics'!K:K,MATCH($C223,'Policy Characteristics'!$C:$C,0))),"",INDEX('Policy Characteristics'!K:K,MATCH($C223,'Policy Characteristics'!$C:$C,0)))</f>
        <v>buildings-sector-main.html#eff-stds</v>
      </c>
      <c r="R223" s="76" t="str">
        <f>IF(ISBLANK(INDEX('Policy Characteristics'!L:L,MATCH($C223,'Policy Characteristics'!$C:$C,0))),"",INDEX('Policy Characteristics'!L:L,MATCH($C223,'Policy Characteristics'!$C:$C,0)))</f>
        <v>building-energy-efficiency-standards.html</v>
      </c>
    </row>
    <row r="224" spans="1:18" s="76" customFormat="1" x14ac:dyDescent="0.25">
      <c r="A224" s="76" t="str">
        <f>IF(ISBLANK(INDEX('Policy Characteristics'!A:A,MATCH($C224,'Policy Characteristics'!$C:$C,0))),"",INDEX('Policy Characteristics'!A:A,MATCH($C224,'Policy Characteristics'!$C:$C,0)))</f>
        <v>Buildings and Appliances</v>
      </c>
      <c r="B224" s="234" t="str">
        <f>IF(ISBLANK(INDEX('Policy Characteristics'!B:B,MATCH($C224,'Policy Characteristics'!$C:$C,0))),"",INDEX('Policy Characteristics'!B:B,MATCH($C224,'Policy Characteristics'!$C:$C,0)))</f>
        <v>Building Energy Efficiency Standards</v>
      </c>
      <c r="C224" s="76" t="str">
        <f t="shared" si="8"/>
        <v>Reduction in E Use Allowed by Component Eff Std</v>
      </c>
      <c r="D224" s="88" t="s">
        <v>117</v>
      </c>
      <c r="E224" s="88" t="s">
        <v>275</v>
      </c>
      <c r="F224" s="88" t="s">
        <v>123</v>
      </c>
      <c r="G224" s="88" t="s">
        <v>277</v>
      </c>
      <c r="H224" s="15">
        <v>153</v>
      </c>
      <c r="I224" s="247" t="s">
        <v>43</v>
      </c>
      <c r="J224" s="236" t="str">
        <f>IF(ISBLANK(INDEX('Policy Characteristics'!D:D,MATCH($C224,'Policy Characteristics'!$C:$C,0))),"",INDEX('Policy Characteristics'!D:D,MATCH($C224,'Policy Characteristics'!$C:$C,0)))</f>
        <v>Building Energy Efficiency Standards</v>
      </c>
      <c r="K224" s="76" t="str">
        <f>IF(ISBLANK(INDEX('Policy Characteristics'!E:E,MATCH($C224,'Policy Characteristics'!$C:$C,0))),"",INDEX('Policy Characteristics'!E:E,MATCH($C224,'Policy Characteristics'!$C:$C,0)))</f>
        <v>bldgs efficiency standards</v>
      </c>
      <c r="L224" s="239">
        <f>IF(ISBLANK(INDEX('Policy Characteristics'!F:F,MATCH($C224,'Policy Characteristics'!$C:$C,0))),"",INDEX('Policy Characteristics'!F:F,MATCH($C224,'Policy Characteristics'!$C:$C,0)))</f>
        <v>0</v>
      </c>
      <c r="M224" s="239">
        <f>IF(ISBLANK(INDEX('Policy Characteristics'!G:G,MATCH($C224,'Policy Characteristics'!$C:$C,0))),"",INDEX('Policy Characteristics'!G:G,MATCH($C224,'Policy Characteristics'!$C:$C,0)))</f>
        <v>0.75</v>
      </c>
      <c r="N224" s="239">
        <f>IF(ISBLANK(INDEX('Policy Characteristics'!H:H,MATCH($C224,'Policy Characteristics'!$C:$C,0))),"",INDEX('Policy Characteristics'!H:H,MATCH($C224,'Policy Characteristics'!$C:$C,0)))</f>
        <v>0.01</v>
      </c>
      <c r="O224" s="76" t="str">
        <f>IF(ISBLANK(INDEX('Policy Characteristics'!I:I,MATCH($C224,'Policy Characteristics'!$C:$C,0))),"",INDEX('Policy Characteristics'!I:I,MATCH($C224,'Policy Characteristics'!$C:$C,0)))</f>
        <v>% reduction in energy use</v>
      </c>
      <c r="P224" s="76" t="str">
        <f>IF(ISBLANK(INDEX('Policy Characteristics'!J:J,MATCH($C224,'Policy Characteristics'!$C:$C,0))),"",INDEX('Policy Characteristics'!J:J,MATCH($C224,'Policy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4" s="76" t="str">
        <f>IF(ISBLANK(INDEX('Policy Characteristics'!K:K,MATCH($C224,'Policy Characteristics'!$C:$C,0))),"",INDEX('Policy Characteristics'!K:K,MATCH($C224,'Policy Characteristics'!$C:$C,0)))</f>
        <v>buildings-sector-main.html#eff-stds</v>
      </c>
      <c r="R224" s="76" t="str">
        <f>IF(ISBLANK(INDEX('Policy Characteristics'!L:L,MATCH($C224,'Policy Characteristics'!$C:$C,0))),"",INDEX('Policy Characteristics'!L:L,MATCH($C224,'Policy Characteristics'!$C:$C,0)))</f>
        <v>building-energy-efficiency-standards.html</v>
      </c>
    </row>
    <row r="225" spans="1:18" s="76" customFormat="1" x14ac:dyDescent="0.25">
      <c r="A225" s="76" t="str">
        <f>IF(ISBLANK(INDEX('Policy Characteristics'!A:A,MATCH($C225,'Policy Characteristics'!$C:$C,0))),"",INDEX('Policy Characteristics'!A:A,MATCH($C225,'Policy Characteristics'!$C:$C,0)))</f>
        <v>Buildings and Appliances</v>
      </c>
      <c r="B225" s="234" t="str">
        <f>IF(ISBLANK(INDEX('Policy Characteristics'!B:B,MATCH($C225,'Policy Characteristics'!$C:$C,0))),"",INDEX('Policy Characteristics'!B:B,MATCH($C225,'Policy Characteristics'!$C:$C,0)))</f>
        <v>Building Energy Efficiency Standards</v>
      </c>
      <c r="C225" s="76" t="str">
        <f t="shared" si="8"/>
        <v>Reduction in E Use Allowed by Component Eff Std</v>
      </c>
      <c r="D225" s="88" t="s">
        <v>118</v>
      </c>
      <c r="E225" s="88" t="s">
        <v>275</v>
      </c>
      <c r="F225" s="88" t="s">
        <v>124</v>
      </c>
      <c r="G225" s="88" t="s">
        <v>277</v>
      </c>
      <c r="H225" s="15">
        <v>154</v>
      </c>
      <c r="I225" s="247" t="s">
        <v>43</v>
      </c>
      <c r="J225" s="236" t="str">
        <f>IF(ISBLANK(INDEX('Policy Characteristics'!D:D,MATCH($C225,'Policy Characteristics'!$C:$C,0))),"",INDEX('Policy Characteristics'!D:D,MATCH($C225,'Policy Characteristics'!$C:$C,0)))</f>
        <v>Building Energy Efficiency Standards</v>
      </c>
      <c r="K225" s="76" t="str">
        <f>IF(ISBLANK(INDEX('Policy Characteristics'!E:E,MATCH($C225,'Policy Characteristics'!$C:$C,0))),"",INDEX('Policy Characteristics'!E:E,MATCH($C225,'Policy Characteristics'!$C:$C,0)))</f>
        <v>bldgs efficiency standards</v>
      </c>
      <c r="L225" s="239">
        <f>IF(ISBLANK(INDEX('Policy Characteristics'!F:F,MATCH($C225,'Policy Characteristics'!$C:$C,0))),"",INDEX('Policy Characteristics'!F:F,MATCH($C225,'Policy Characteristics'!$C:$C,0)))</f>
        <v>0</v>
      </c>
      <c r="M225" s="239">
        <f>IF(ISBLANK(INDEX('Policy Characteristics'!G:G,MATCH($C225,'Policy Characteristics'!$C:$C,0))),"",INDEX('Policy Characteristics'!G:G,MATCH($C225,'Policy Characteristics'!$C:$C,0)))</f>
        <v>0.75</v>
      </c>
      <c r="N225" s="239">
        <f>IF(ISBLANK(INDEX('Policy Characteristics'!H:H,MATCH($C225,'Policy Characteristics'!$C:$C,0))),"",INDEX('Policy Characteristics'!H:H,MATCH($C225,'Policy Characteristics'!$C:$C,0)))</f>
        <v>0.01</v>
      </c>
      <c r="O225" s="76" t="str">
        <f>IF(ISBLANK(INDEX('Policy Characteristics'!I:I,MATCH($C225,'Policy Characteristics'!$C:$C,0))),"",INDEX('Policy Characteristics'!I:I,MATCH($C225,'Policy Characteristics'!$C:$C,0)))</f>
        <v>% reduction in energy use</v>
      </c>
      <c r="P225" s="76" t="str">
        <f>IF(ISBLANK(INDEX('Policy Characteristics'!J:J,MATCH($C225,'Policy Characteristics'!$C:$C,0))),"",INDEX('Policy Characteristics'!J:J,MATCH($C225,'Policy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5" s="76" t="str">
        <f>IF(ISBLANK(INDEX('Policy Characteristics'!K:K,MATCH($C225,'Policy Characteristics'!$C:$C,0))),"",INDEX('Policy Characteristics'!K:K,MATCH($C225,'Policy Characteristics'!$C:$C,0)))</f>
        <v>buildings-sector-main.html#eff-stds</v>
      </c>
      <c r="R225" s="76" t="str">
        <f>IF(ISBLANK(INDEX('Policy Characteristics'!L:L,MATCH($C225,'Policy Characteristics'!$C:$C,0))),"",INDEX('Policy Characteristics'!L:L,MATCH($C225,'Policy Characteristics'!$C:$C,0)))</f>
        <v>building-energy-efficiency-standards.html</v>
      </c>
    </row>
    <row r="226" spans="1:18" s="76" customFormat="1" x14ac:dyDescent="0.25">
      <c r="A226" s="76" t="str">
        <f>IF(ISBLANK(INDEX('Policy Characteristics'!A:A,MATCH($C226,'Policy Characteristics'!$C:$C,0))),"",INDEX('Policy Characteristics'!A:A,MATCH($C226,'Policy Characteristics'!$C:$C,0)))</f>
        <v>Buildings and Appliances</v>
      </c>
      <c r="B226" s="234" t="str">
        <f>IF(ISBLANK(INDEX('Policy Characteristics'!B:B,MATCH($C226,'Policy Characteristics'!$C:$C,0))),"",INDEX('Policy Characteristics'!B:B,MATCH($C226,'Policy Characteristics'!$C:$C,0)))</f>
        <v>Building Energy Efficiency Standards</v>
      </c>
      <c r="C226" s="76" t="str">
        <f t="shared" si="8"/>
        <v>Reduction in E Use Allowed by Component Eff Std</v>
      </c>
      <c r="D226" s="88" t="s">
        <v>119</v>
      </c>
      <c r="E226" s="88" t="s">
        <v>275</v>
      </c>
      <c r="F226" s="88" t="s">
        <v>125</v>
      </c>
      <c r="G226" s="88" t="s">
        <v>277</v>
      </c>
      <c r="H226" s="15">
        <v>155</v>
      </c>
      <c r="I226" s="247" t="s">
        <v>43</v>
      </c>
      <c r="J226" s="236" t="str">
        <f>IF(ISBLANK(INDEX('Policy Characteristics'!D:D,MATCH($C226,'Policy Characteristics'!$C:$C,0))),"",INDEX('Policy Characteristics'!D:D,MATCH($C226,'Policy Characteristics'!$C:$C,0)))</f>
        <v>Building Energy Efficiency Standards</v>
      </c>
      <c r="K226" s="76" t="str">
        <f>IF(ISBLANK(INDEX('Policy Characteristics'!E:E,MATCH($C226,'Policy Characteristics'!$C:$C,0))),"",INDEX('Policy Characteristics'!E:E,MATCH($C226,'Policy Characteristics'!$C:$C,0)))</f>
        <v>bldgs efficiency standards</v>
      </c>
      <c r="L226" s="239">
        <f>IF(ISBLANK(INDEX('Policy Characteristics'!F:F,MATCH($C226,'Policy Characteristics'!$C:$C,0))),"",INDEX('Policy Characteristics'!F:F,MATCH($C226,'Policy Characteristics'!$C:$C,0)))</f>
        <v>0</v>
      </c>
      <c r="M226" s="239">
        <f>IF(ISBLANK(INDEX('Policy Characteristics'!G:G,MATCH($C226,'Policy Characteristics'!$C:$C,0))),"",INDEX('Policy Characteristics'!G:G,MATCH($C226,'Policy Characteristics'!$C:$C,0)))</f>
        <v>0.75</v>
      </c>
      <c r="N226" s="239">
        <f>IF(ISBLANK(INDEX('Policy Characteristics'!H:H,MATCH($C226,'Policy Characteristics'!$C:$C,0))),"",INDEX('Policy Characteristics'!H:H,MATCH($C226,'Policy Characteristics'!$C:$C,0)))</f>
        <v>0.01</v>
      </c>
      <c r="O226" s="76" t="str">
        <f>IF(ISBLANK(INDEX('Policy Characteristics'!I:I,MATCH($C226,'Policy Characteristics'!$C:$C,0))),"",INDEX('Policy Characteristics'!I:I,MATCH($C226,'Policy Characteristics'!$C:$C,0)))</f>
        <v>% reduction in energy use</v>
      </c>
      <c r="P226" s="76" t="str">
        <f>IF(ISBLANK(INDEX('Policy Characteristics'!J:J,MATCH($C226,'Policy Characteristics'!$C:$C,0))),"",INDEX('Policy Characteristics'!J:J,MATCH($C226,'Policy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6" s="76" t="str">
        <f>IF(ISBLANK(INDEX('Policy Characteristics'!K:K,MATCH($C226,'Policy Characteristics'!$C:$C,0))),"",INDEX('Policy Characteristics'!K:K,MATCH($C226,'Policy Characteristics'!$C:$C,0)))</f>
        <v>buildings-sector-main.html#eff-stds</v>
      </c>
      <c r="R226" s="76" t="str">
        <f>IF(ISBLANK(INDEX('Policy Characteristics'!L:L,MATCH($C226,'Policy Characteristics'!$C:$C,0))),"",INDEX('Policy Characteristics'!L:L,MATCH($C226,'Policy Characteristics'!$C:$C,0)))</f>
        <v>building-energy-efficiency-standards.html</v>
      </c>
    </row>
    <row r="227" spans="1:18" s="76" customFormat="1" x14ac:dyDescent="0.25">
      <c r="A227" s="76" t="str">
        <f>IF(ISBLANK(INDEX('Policy Characteristics'!A:A,MATCH($C227,'Policy Characteristics'!$C:$C,0))),"",INDEX('Policy Characteristics'!A:A,MATCH($C227,'Policy Characteristics'!$C:$C,0)))</f>
        <v>Buildings and Appliances</v>
      </c>
      <c r="B227" s="234" t="str">
        <f>IF(ISBLANK(INDEX('Policy Characteristics'!B:B,MATCH($C227,'Policy Characteristics'!$C:$C,0))),"",INDEX('Policy Characteristics'!B:B,MATCH($C227,'Policy Characteristics'!$C:$C,0)))</f>
        <v>Building Energy Efficiency Standards</v>
      </c>
      <c r="C227" s="76" t="str">
        <f t="shared" si="8"/>
        <v>Reduction in E Use Allowed by Component Eff Std</v>
      </c>
      <c r="D227" s="88" t="s">
        <v>114</v>
      </c>
      <c r="E227" s="88" t="s">
        <v>276</v>
      </c>
      <c r="F227" s="88" t="s">
        <v>120</v>
      </c>
      <c r="G227" s="88" t="s">
        <v>163</v>
      </c>
      <c r="H227" s="15">
        <v>156</v>
      </c>
      <c r="I227" s="247" t="s">
        <v>43</v>
      </c>
      <c r="J227" s="236" t="str">
        <f>IF(ISBLANK(INDEX('Policy Characteristics'!D:D,MATCH($C227,'Policy Characteristics'!$C:$C,0))),"",INDEX('Policy Characteristics'!D:D,MATCH($C227,'Policy Characteristics'!$C:$C,0)))</f>
        <v>Building Energy Efficiency Standards</v>
      </c>
      <c r="K227" s="76" t="str">
        <f>IF(ISBLANK(INDEX('Policy Characteristics'!E:E,MATCH($C227,'Policy Characteristics'!$C:$C,0))),"",INDEX('Policy Characteristics'!E:E,MATCH($C227,'Policy Characteristics'!$C:$C,0)))</f>
        <v>bldgs efficiency standards</v>
      </c>
      <c r="L227" s="239">
        <f>IF(ISBLANK(INDEX('Policy Characteristics'!F:F,MATCH($C227,'Policy Characteristics'!$C:$C,0))),"",INDEX('Policy Characteristics'!F:F,MATCH($C227,'Policy Characteristics'!$C:$C,0)))</f>
        <v>0</v>
      </c>
      <c r="M227" s="239">
        <f>IF(ISBLANK(INDEX('Policy Characteristics'!G:G,MATCH($C227,'Policy Characteristics'!$C:$C,0))),"",INDEX('Policy Characteristics'!G:G,MATCH($C227,'Policy Characteristics'!$C:$C,0)))</f>
        <v>0.75</v>
      </c>
      <c r="N227" s="239">
        <f>IF(ISBLANK(INDEX('Policy Characteristics'!H:H,MATCH($C227,'Policy Characteristics'!$C:$C,0))),"",INDEX('Policy Characteristics'!H:H,MATCH($C227,'Policy Characteristics'!$C:$C,0)))</f>
        <v>0.01</v>
      </c>
      <c r="O227" s="76" t="str">
        <f>IF(ISBLANK(INDEX('Policy Characteristics'!I:I,MATCH($C227,'Policy Characteristics'!$C:$C,0))),"",INDEX('Policy Characteristics'!I:I,MATCH($C227,'Policy Characteristics'!$C:$C,0)))</f>
        <v>% reduction in energy use</v>
      </c>
      <c r="P227" s="76" t="str">
        <f>IF(ISBLANK(INDEX('Policy Characteristics'!J:J,MATCH($C227,'Policy Characteristics'!$C:$C,0))),"",INDEX('Policy Characteristics'!J:J,MATCH($C227,'Policy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7" s="76" t="str">
        <f>IF(ISBLANK(INDEX('Policy Characteristics'!K:K,MATCH($C227,'Policy Characteristics'!$C:$C,0))),"",INDEX('Policy Characteristics'!K:K,MATCH($C227,'Policy Characteristics'!$C:$C,0)))</f>
        <v>buildings-sector-main.html#eff-stds</v>
      </c>
      <c r="R227" s="76" t="str">
        <f>IF(ISBLANK(INDEX('Policy Characteristics'!L:L,MATCH($C227,'Policy Characteristics'!$C:$C,0))),"",INDEX('Policy Characteristics'!L:L,MATCH($C227,'Policy Characteristics'!$C:$C,0)))</f>
        <v>building-energy-efficiency-standards.html</v>
      </c>
    </row>
    <row r="228" spans="1:18" s="76" customFormat="1" x14ac:dyDescent="0.25">
      <c r="A228" s="76" t="str">
        <f>IF(ISBLANK(INDEX('Policy Characteristics'!A:A,MATCH($C228,'Policy Characteristics'!$C:$C,0))),"",INDEX('Policy Characteristics'!A:A,MATCH($C228,'Policy Characteristics'!$C:$C,0)))</f>
        <v>Buildings and Appliances</v>
      </c>
      <c r="B228" s="234" t="str">
        <f>IF(ISBLANK(INDEX('Policy Characteristics'!B:B,MATCH($C228,'Policy Characteristics'!$C:$C,0))),"",INDEX('Policy Characteristics'!B:B,MATCH($C228,'Policy Characteristics'!$C:$C,0)))</f>
        <v>Building Energy Efficiency Standards</v>
      </c>
      <c r="C228" s="76" t="str">
        <f t="shared" si="8"/>
        <v>Reduction in E Use Allowed by Component Eff Std</v>
      </c>
      <c r="D228" s="88" t="s">
        <v>115</v>
      </c>
      <c r="E228" s="88" t="s">
        <v>276</v>
      </c>
      <c r="F228" s="88" t="s">
        <v>121</v>
      </c>
      <c r="G228" s="88" t="s">
        <v>163</v>
      </c>
      <c r="H228" s="15">
        <v>157</v>
      </c>
      <c r="I228" s="247" t="s">
        <v>43</v>
      </c>
      <c r="J228" s="236" t="str">
        <f>IF(ISBLANK(INDEX('Policy Characteristics'!D:D,MATCH($C228,'Policy Characteristics'!$C:$C,0))),"",INDEX('Policy Characteristics'!D:D,MATCH($C228,'Policy Characteristics'!$C:$C,0)))</f>
        <v>Building Energy Efficiency Standards</v>
      </c>
      <c r="K228" s="76" t="str">
        <f>IF(ISBLANK(INDEX('Policy Characteristics'!E:E,MATCH($C228,'Policy Characteristics'!$C:$C,0))),"",INDEX('Policy Characteristics'!E:E,MATCH($C228,'Policy Characteristics'!$C:$C,0)))</f>
        <v>bldgs efficiency standards</v>
      </c>
      <c r="L228" s="239">
        <f>IF(ISBLANK(INDEX('Policy Characteristics'!F:F,MATCH($C228,'Policy Characteristics'!$C:$C,0))),"",INDEX('Policy Characteristics'!F:F,MATCH($C228,'Policy Characteristics'!$C:$C,0)))</f>
        <v>0</v>
      </c>
      <c r="M228" s="239">
        <f>IF(ISBLANK(INDEX('Policy Characteristics'!G:G,MATCH($C228,'Policy Characteristics'!$C:$C,0))),"",INDEX('Policy Characteristics'!G:G,MATCH($C228,'Policy Characteristics'!$C:$C,0)))</f>
        <v>0.75</v>
      </c>
      <c r="N228" s="239">
        <f>IF(ISBLANK(INDEX('Policy Characteristics'!H:H,MATCH($C228,'Policy Characteristics'!$C:$C,0))),"",INDEX('Policy Characteristics'!H:H,MATCH($C228,'Policy Characteristics'!$C:$C,0)))</f>
        <v>0.01</v>
      </c>
      <c r="O228" s="76" t="str">
        <f>IF(ISBLANK(INDEX('Policy Characteristics'!I:I,MATCH($C228,'Policy Characteristics'!$C:$C,0))),"",INDEX('Policy Characteristics'!I:I,MATCH($C228,'Policy Characteristics'!$C:$C,0)))</f>
        <v>% reduction in energy use</v>
      </c>
      <c r="P228" s="76" t="str">
        <f>IF(ISBLANK(INDEX('Policy Characteristics'!J:J,MATCH($C228,'Policy Characteristics'!$C:$C,0))),"",INDEX('Policy Characteristics'!J:J,MATCH($C228,'Policy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8" s="76" t="str">
        <f>IF(ISBLANK(INDEX('Policy Characteristics'!K:K,MATCH($C228,'Policy Characteristics'!$C:$C,0))),"",INDEX('Policy Characteristics'!K:K,MATCH($C228,'Policy Characteristics'!$C:$C,0)))</f>
        <v>buildings-sector-main.html#eff-stds</v>
      </c>
      <c r="R228" s="76" t="str">
        <f>IF(ISBLANK(INDEX('Policy Characteristics'!L:L,MATCH($C228,'Policy Characteristics'!$C:$C,0))),"",INDEX('Policy Characteristics'!L:L,MATCH($C228,'Policy Characteristics'!$C:$C,0)))</f>
        <v>building-energy-efficiency-standards.html</v>
      </c>
    </row>
    <row r="229" spans="1:18" s="76" customFormat="1" x14ac:dyDescent="0.25">
      <c r="A229" s="76" t="str">
        <f>IF(ISBLANK(INDEX('Policy Characteristics'!A:A,MATCH($C229,'Policy Characteristics'!$C:$C,0))),"",INDEX('Policy Characteristics'!A:A,MATCH($C229,'Policy Characteristics'!$C:$C,0)))</f>
        <v>Buildings and Appliances</v>
      </c>
      <c r="B229" s="234" t="str">
        <f>IF(ISBLANK(INDEX('Policy Characteristics'!B:B,MATCH($C229,'Policy Characteristics'!$C:$C,0))),"",INDEX('Policy Characteristics'!B:B,MATCH($C229,'Policy Characteristics'!$C:$C,0)))</f>
        <v>Building Energy Efficiency Standards</v>
      </c>
      <c r="C229" s="76" t="str">
        <f t="shared" si="8"/>
        <v>Reduction in E Use Allowed by Component Eff Std</v>
      </c>
      <c r="D229" s="88" t="s">
        <v>116</v>
      </c>
      <c r="E229" s="88" t="s">
        <v>276</v>
      </c>
      <c r="F229" s="88" t="s">
        <v>122</v>
      </c>
      <c r="G229" s="88" t="s">
        <v>163</v>
      </c>
      <c r="H229" s="15">
        <v>158</v>
      </c>
      <c r="I229" s="247" t="s">
        <v>43</v>
      </c>
      <c r="J229" s="236" t="str">
        <f>IF(ISBLANK(INDEX('Policy Characteristics'!D:D,MATCH($C229,'Policy Characteristics'!$C:$C,0))),"",INDEX('Policy Characteristics'!D:D,MATCH($C229,'Policy Characteristics'!$C:$C,0)))</f>
        <v>Building Energy Efficiency Standards</v>
      </c>
      <c r="K229" s="76" t="str">
        <f>IF(ISBLANK(INDEX('Policy Characteristics'!E:E,MATCH($C229,'Policy Characteristics'!$C:$C,0))),"",INDEX('Policy Characteristics'!E:E,MATCH($C229,'Policy Characteristics'!$C:$C,0)))</f>
        <v>bldgs efficiency standards</v>
      </c>
      <c r="L229" s="239">
        <f>IF(ISBLANK(INDEX('Policy Characteristics'!F:F,MATCH($C229,'Policy Characteristics'!$C:$C,0))),"",INDEX('Policy Characteristics'!F:F,MATCH($C229,'Policy Characteristics'!$C:$C,0)))</f>
        <v>0</v>
      </c>
      <c r="M229" s="239">
        <f>IF(ISBLANK(INDEX('Policy Characteristics'!G:G,MATCH($C229,'Policy Characteristics'!$C:$C,0))),"",INDEX('Policy Characteristics'!G:G,MATCH($C229,'Policy Characteristics'!$C:$C,0)))</f>
        <v>0.75</v>
      </c>
      <c r="N229" s="239">
        <f>IF(ISBLANK(INDEX('Policy Characteristics'!H:H,MATCH($C229,'Policy Characteristics'!$C:$C,0))),"",INDEX('Policy Characteristics'!H:H,MATCH($C229,'Policy Characteristics'!$C:$C,0)))</f>
        <v>0.01</v>
      </c>
      <c r="O229" s="76" t="str">
        <f>IF(ISBLANK(INDEX('Policy Characteristics'!I:I,MATCH($C229,'Policy Characteristics'!$C:$C,0))),"",INDEX('Policy Characteristics'!I:I,MATCH($C229,'Policy Characteristics'!$C:$C,0)))</f>
        <v>% reduction in energy use</v>
      </c>
      <c r="P229" s="76" t="str">
        <f>IF(ISBLANK(INDEX('Policy Characteristics'!J:J,MATCH($C229,'Policy Characteristics'!$C:$C,0))),"",INDEX('Policy Characteristics'!J:J,MATCH($C229,'Policy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9" s="76" t="str">
        <f>IF(ISBLANK(INDEX('Policy Characteristics'!K:K,MATCH($C229,'Policy Characteristics'!$C:$C,0))),"",INDEX('Policy Characteristics'!K:K,MATCH($C229,'Policy Characteristics'!$C:$C,0)))</f>
        <v>buildings-sector-main.html#eff-stds</v>
      </c>
      <c r="R229" s="76" t="str">
        <f>IF(ISBLANK(INDEX('Policy Characteristics'!L:L,MATCH($C229,'Policy Characteristics'!$C:$C,0))),"",INDEX('Policy Characteristics'!L:L,MATCH($C229,'Policy Characteristics'!$C:$C,0)))</f>
        <v>building-energy-efficiency-standards.html</v>
      </c>
    </row>
    <row r="230" spans="1:18" s="76" customFormat="1" x14ac:dyDescent="0.25">
      <c r="A230" s="76" t="str">
        <f>IF(ISBLANK(INDEX('Policy Characteristics'!A:A,MATCH($C230,'Policy Characteristics'!$C:$C,0))),"",INDEX('Policy Characteristics'!A:A,MATCH($C230,'Policy Characteristics'!$C:$C,0)))</f>
        <v>Buildings and Appliances</v>
      </c>
      <c r="B230" s="234" t="str">
        <f>IF(ISBLANK(INDEX('Policy Characteristics'!B:B,MATCH($C230,'Policy Characteristics'!$C:$C,0))),"",INDEX('Policy Characteristics'!B:B,MATCH($C230,'Policy Characteristics'!$C:$C,0)))</f>
        <v>Building Energy Efficiency Standards</v>
      </c>
      <c r="C230" s="76" t="str">
        <f t="shared" si="8"/>
        <v>Reduction in E Use Allowed by Component Eff Std</v>
      </c>
      <c r="D230" s="88" t="s">
        <v>117</v>
      </c>
      <c r="E230" s="88" t="s">
        <v>276</v>
      </c>
      <c r="F230" s="88" t="s">
        <v>123</v>
      </c>
      <c r="G230" s="88" t="s">
        <v>163</v>
      </c>
      <c r="H230" s="15">
        <v>159</v>
      </c>
      <c r="I230" s="247" t="s">
        <v>43</v>
      </c>
      <c r="J230" s="236" t="str">
        <f>IF(ISBLANK(INDEX('Policy Characteristics'!D:D,MATCH($C230,'Policy Characteristics'!$C:$C,0))),"",INDEX('Policy Characteristics'!D:D,MATCH($C230,'Policy Characteristics'!$C:$C,0)))</f>
        <v>Building Energy Efficiency Standards</v>
      </c>
      <c r="K230" s="76" t="str">
        <f>IF(ISBLANK(INDEX('Policy Characteristics'!E:E,MATCH($C230,'Policy Characteristics'!$C:$C,0))),"",INDEX('Policy Characteristics'!E:E,MATCH($C230,'Policy Characteristics'!$C:$C,0)))</f>
        <v>bldgs efficiency standards</v>
      </c>
      <c r="L230" s="239">
        <f>IF(ISBLANK(INDEX('Policy Characteristics'!F:F,MATCH($C230,'Policy Characteristics'!$C:$C,0))),"",INDEX('Policy Characteristics'!F:F,MATCH($C230,'Policy Characteristics'!$C:$C,0)))</f>
        <v>0</v>
      </c>
      <c r="M230" s="239">
        <f>IF(ISBLANK(INDEX('Policy Characteristics'!G:G,MATCH($C230,'Policy Characteristics'!$C:$C,0))),"",INDEX('Policy Characteristics'!G:G,MATCH($C230,'Policy Characteristics'!$C:$C,0)))</f>
        <v>0.75</v>
      </c>
      <c r="N230" s="239">
        <f>IF(ISBLANK(INDEX('Policy Characteristics'!H:H,MATCH($C230,'Policy Characteristics'!$C:$C,0))),"",INDEX('Policy Characteristics'!H:H,MATCH($C230,'Policy Characteristics'!$C:$C,0)))</f>
        <v>0.01</v>
      </c>
      <c r="O230" s="76" t="str">
        <f>IF(ISBLANK(INDEX('Policy Characteristics'!I:I,MATCH($C230,'Policy Characteristics'!$C:$C,0))),"",INDEX('Policy Characteristics'!I:I,MATCH($C230,'Policy Characteristics'!$C:$C,0)))</f>
        <v>% reduction in energy use</v>
      </c>
      <c r="P230" s="76" t="str">
        <f>IF(ISBLANK(INDEX('Policy Characteristics'!J:J,MATCH($C230,'Policy Characteristics'!$C:$C,0))),"",INDEX('Policy Characteristics'!J:J,MATCH($C230,'Policy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0" s="76" t="str">
        <f>IF(ISBLANK(INDEX('Policy Characteristics'!K:K,MATCH($C230,'Policy Characteristics'!$C:$C,0))),"",INDEX('Policy Characteristics'!K:K,MATCH($C230,'Policy Characteristics'!$C:$C,0)))</f>
        <v>buildings-sector-main.html#eff-stds</v>
      </c>
      <c r="R230" s="76" t="str">
        <f>IF(ISBLANK(INDEX('Policy Characteristics'!L:L,MATCH($C230,'Policy Characteristics'!$C:$C,0))),"",INDEX('Policy Characteristics'!L:L,MATCH($C230,'Policy Characteristics'!$C:$C,0)))</f>
        <v>building-energy-efficiency-standards.html</v>
      </c>
    </row>
    <row r="231" spans="1:18" s="76" customFormat="1" x14ac:dyDescent="0.25">
      <c r="A231" s="76" t="str">
        <f>IF(ISBLANK(INDEX('Policy Characteristics'!A:A,MATCH($C231,'Policy Characteristics'!$C:$C,0))),"",INDEX('Policy Characteristics'!A:A,MATCH($C231,'Policy Characteristics'!$C:$C,0)))</f>
        <v>Buildings and Appliances</v>
      </c>
      <c r="B231" s="234" t="str">
        <f>IF(ISBLANK(INDEX('Policy Characteristics'!B:B,MATCH($C231,'Policy Characteristics'!$C:$C,0))),"",INDEX('Policy Characteristics'!B:B,MATCH($C231,'Policy Characteristics'!$C:$C,0)))</f>
        <v>Building Energy Efficiency Standards</v>
      </c>
      <c r="C231" s="76" t="str">
        <f t="shared" si="8"/>
        <v>Reduction in E Use Allowed by Component Eff Std</v>
      </c>
      <c r="D231" s="88" t="s">
        <v>118</v>
      </c>
      <c r="E231" s="88" t="s">
        <v>276</v>
      </c>
      <c r="F231" s="88" t="s">
        <v>124</v>
      </c>
      <c r="G231" s="88" t="s">
        <v>163</v>
      </c>
      <c r="H231" s="15">
        <v>160</v>
      </c>
      <c r="I231" s="247" t="s">
        <v>43</v>
      </c>
      <c r="J231" s="236" t="str">
        <f>IF(ISBLANK(INDEX('Policy Characteristics'!D:D,MATCH($C231,'Policy Characteristics'!$C:$C,0))),"",INDEX('Policy Characteristics'!D:D,MATCH($C231,'Policy Characteristics'!$C:$C,0)))</f>
        <v>Building Energy Efficiency Standards</v>
      </c>
      <c r="K231" s="76" t="str">
        <f>IF(ISBLANK(INDEX('Policy Characteristics'!E:E,MATCH($C231,'Policy Characteristics'!$C:$C,0))),"",INDEX('Policy Characteristics'!E:E,MATCH($C231,'Policy Characteristics'!$C:$C,0)))</f>
        <v>bldgs efficiency standards</v>
      </c>
      <c r="L231" s="239">
        <f>IF(ISBLANK(INDEX('Policy Characteristics'!F:F,MATCH($C231,'Policy Characteristics'!$C:$C,0))),"",INDEX('Policy Characteristics'!F:F,MATCH($C231,'Policy Characteristics'!$C:$C,0)))</f>
        <v>0</v>
      </c>
      <c r="M231" s="239">
        <f>IF(ISBLANK(INDEX('Policy Characteristics'!G:G,MATCH($C231,'Policy Characteristics'!$C:$C,0))),"",INDEX('Policy Characteristics'!G:G,MATCH($C231,'Policy Characteristics'!$C:$C,0)))</f>
        <v>0.75</v>
      </c>
      <c r="N231" s="239">
        <f>IF(ISBLANK(INDEX('Policy Characteristics'!H:H,MATCH($C231,'Policy Characteristics'!$C:$C,0))),"",INDEX('Policy Characteristics'!H:H,MATCH($C231,'Policy Characteristics'!$C:$C,0)))</f>
        <v>0.01</v>
      </c>
      <c r="O231" s="76" t="str">
        <f>IF(ISBLANK(INDEX('Policy Characteristics'!I:I,MATCH($C231,'Policy Characteristics'!$C:$C,0))),"",INDEX('Policy Characteristics'!I:I,MATCH($C231,'Policy Characteristics'!$C:$C,0)))</f>
        <v>% reduction in energy use</v>
      </c>
      <c r="P231" s="76" t="str">
        <f>IF(ISBLANK(INDEX('Policy Characteristics'!J:J,MATCH($C231,'Policy Characteristics'!$C:$C,0))),"",INDEX('Policy Characteristics'!J:J,MATCH($C231,'Policy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1" s="76" t="str">
        <f>IF(ISBLANK(INDEX('Policy Characteristics'!K:K,MATCH($C231,'Policy Characteristics'!$C:$C,0))),"",INDEX('Policy Characteristics'!K:K,MATCH($C231,'Policy Characteristics'!$C:$C,0)))</f>
        <v>buildings-sector-main.html#eff-stds</v>
      </c>
      <c r="R231" s="76" t="str">
        <f>IF(ISBLANK(INDEX('Policy Characteristics'!L:L,MATCH($C231,'Policy Characteristics'!$C:$C,0))),"",INDEX('Policy Characteristics'!L:L,MATCH($C231,'Policy Characteristics'!$C:$C,0)))</f>
        <v>building-energy-efficiency-standards.html</v>
      </c>
    </row>
    <row r="232" spans="1:18" s="76" customFormat="1" x14ac:dyDescent="0.25">
      <c r="A232" s="76" t="str">
        <f>IF(ISBLANK(INDEX('Policy Characteristics'!A:A,MATCH($C232,'Policy Characteristics'!$C:$C,0))),"",INDEX('Policy Characteristics'!A:A,MATCH($C232,'Policy Characteristics'!$C:$C,0)))</f>
        <v>Buildings and Appliances</v>
      </c>
      <c r="B232" s="234" t="str">
        <f>IF(ISBLANK(INDEX('Policy Characteristics'!B:B,MATCH($C232,'Policy Characteristics'!$C:$C,0))),"",INDEX('Policy Characteristics'!B:B,MATCH($C232,'Policy Characteristics'!$C:$C,0)))</f>
        <v>Building Energy Efficiency Standards</v>
      </c>
      <c r="C232" s="76" t="str">
        <f t="shared" si="8"/>
        <v>Reduction in E Use Allowed by Component Eff Std</v>
      </c>
      <c r="D232" s="88" t="s">
        <v>119</v>
      </c>
      <c r="E232" s="88" t="s">
        <v>276</v>
      </c>
      <c r="F232" s="88" t="s">
        <v>125</v>
      </c>
      <c r="G232" s="88" t="s">
        <v>163</v>
      </c>
      <c r="H232" s="15">
        <v>161</v>
      </c>
      <c r="I232" s="247" t="s">
        <v>43</v>
      </c>
      <c r="J232" s="236" t="str">
        <f>IF(ISBLANK(INDEX('Policy Characteristics'!D:D,MATCH($C232,'Policy Characteristics'!$C:$C,0))),"",INDEX('Policy Characteristics'!D:D,MATCH($C232,'Policy Characteristics'!$C:$C,0)))</f>
        <v>Building Energy Efficiency Standards</v>
      </c>
      <c r="K232" s="76" t="str">
        <f>IF(ISBLANK(INDEX('Policy Characteristics'!E:E,MATCH($C232,'Policy Characteristics'!$C:$C,0))),"",INDEX('Policy Characteristics'!E:E,MATCH($C232,'Policy Characteristics'!$C:$C,0)))</f>
        <v>bldgs efficiency standards</v>
      </c>
      <c r="L232" s="239">
        <f>IF(ISBLANK(INDEX('Policy Characteristics'!F:F,MATCH($C232,'Policy Characteristics'!$C:$C,0))),"",INDEX('Policy Characteristics'!F:F,MATCH($C232,'Policy Characteristics'!$C:$C,0)))</f>
        <v>0</v>
      </c>
      <c r="M232" s="239">
        <f>IF(ISBLANK(INDEX('Policy Characteristics'!G:G,MATCH($C232,'Policy Characteristics'!$C:$C,0))),"",INDEX('Policy Characteristics'!G:G,MATCH($C232,'Policy Characteristics'!$C:$C,0)))</f>
        <v>0.75</v>
      </c>
      <c r="N232" s="239">
        <f>IF(ISBLANK(INDEX('Policy Characteristics'!H:H,MATCH($C232,'Policy Characteristics'!$C:$C,0))),"",INDEX('Policy Characteristics'!H:H,MATCH($C232,'Policy Characteristics'!$C:$C,0)))</f>
        <v>0.01</v>
      </c>
      <c r="O232" s="76" t="str">
        <f>IF(ISBLANK(INDEX('Policy Characteristics'!I:I,MATCH($C232,'Policy Characteristics'!$C:$C,0))),"",INDEX('Policy Characteristics'!I:I,MATCH($C232,'Policy Characteristics'!$C:$C,0)))</f>
        <v>% reduction in energy use</v>
      </c>
      <c r="P232" s="76" t="str">
        <f>IF(ISBLANK(INDEX('Policy Characteristics'!J:J,MATCH($C232,'Policy Characteristics'!$C:$C,0))),"",INDEX('Policy Characteristics'!J:J,MATCH($C232,'Policy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2" s="76" t="str">
        <f>IF(ISBLANK(INDEX('Policy Characteristics'!K:K,MATCH($C232,'Policy Characteristics'!$C:$C,0))),"",INDEX('Policy Characteristics'!K:K,MATCH($C232,'Policy Characteristics'!$C:$C,0)))</f>
        <v>buildings-sector-main.html#eff-stds</v>
      </c>
      <c r="R232" s="76" t="str">
        <f>IF(ISBLANK(INDEX('Policy Characteristics'!L:L,MATCH($C232,'Policy Characteristics'!$C:$C,0))),"",INDEX('Policy Characteristics'!L:L,MATCH($C232,'Policy Characteristics'!$C:$C,0)))</f>
        <v>building-energy-efficiency-standards.html</v>
      </c>
    </row>
    <row r="233" spans="1:18" s="76" customFormat="1" x14ac:dyDescent="0.25">
      <c r="A233" s="76" t="str">
        <f>IF(ISBLANK(INDEX('Policy Characteristics'!A:A,MATCH($C233,'Policy Characteristics'!$C:$C,0))),"",INDEX('Policy Characteristics'!A:A,MATCH($C233,'Policy Characteristics'!$C:$C,0)))</f>
        <v>Buildings and Appliances</v>
      </c>
      <c r="B233" s="234" t="str">
        <f>IF(ISBLANK(INDEX('Policy Characteristics'!B:B,MATCH($C233,'Policy Characteristics'!$C:$C,0))),"",INDEX('Policy Characteristics'!B:B,MATCH($C233,'Policy Characteristics'!$C:$C,0)))</f>
        <v>Contractor Training</v>
      </c>
      <c r="C233" t="s">
        <v>7</v>
      </c>
      <c r="D233" s="88"/>
      <c r="E233" s="88"/>
      <c r="F233" s="88"/>
      <c r="G233" s="88"/>
      <c r="H233" s="15">
        <v>19</v>
      </c>
      <c r="I233" s="247" t="s">
        <v>43</v>
      </c>
      <c r="J233" s="236" t="str">
        <f>IF(ISBLANK(INDEX('Policy Characteristics'!D:D,MATCH($C233,'Policy Characteristics'!$C:$C,0))),"",INDEX('Policy Characteristics'!D:D,MATCH($C233,'Policy Characteristics'!$C:$C,0)))</f>
        <v>Contractor Training</v>
      </c>
      <c r="K233" s="76" t="str">
        <f>IF(ISBLANK(INDEX('Policy Characteristics'!E:E,MATCH($C233,'Policy Characteristics'!$C:$C,0))),"",INDEX('Policy Characteristics'!E:E,MATCH($C233,'Policy Characteristics'!$C:$C,0)))</f>
        <v>bldgs contractor training</v>
      </c>
      <c r="L233" s="76">
        <f>IF(ISBLANK(INDEX('Policy Characteristics'!F:F,MATCH($C233,'Policy Characteristics'!$C:$C,0))),"",INDEX('Policy Characteristics'!F:F,MATCH($C233,'Policy Characteristics'!$C:$C,0)))</f>
        <v>0</v>
      </c>
      <c r="M233" s="76">
        <f>IF(ISBLANK(INDEX('Policy Characteristics'!G:G,MATCH($C233,'Policy Characteristics'!$C:$C,0))),"",INDEX('Policy Characteristics'!G:G,MATCH($C233,'Policy Characteristics'!$C:$C,0)))</f>
        <v>1</v>
      </c>
      <c r="N233" s="76">
        <f>IF(ISBLANK(INDEX('Policy Characteristics'!H:H,MATCH($C233,'Policy Characteristics'!$C:$C,0))),"",INDEX('Policy Characteristics'!H:H,MATCH($C233,'Policy Characteristics'!$C:$C,0)))</f>
        <v>1</v>
      </c>
      <c r="O233" s="76" t="str">
        <f>IF(ISBLANK(INDEX('Policy Characteristics'!I:I,MATCH($C233,'Policy Characteristics'!$C:$C,0))),"",INDEX('Policy Characteristics'!I:I,MATCH($C233,'Policy Characteristics'!$C:$C,0)))</f>
        <v>on/off</v>
      </c>
      <c r="P233" s="76" t="str">
        <f>IF(ISBLANK(INDEX('Policy Characteristics'!J:J,MATCH($C233,'Policy Characteristics'!$C:$C,0))),"",INDEX('Policy Characteristics'!J:J,MATCH($C233,'Policy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33" s="76" t="str">
        <f>IF(ISBLANK(INDEX('Policy Characteristics'!K:K,MATCH($C233,'Policy Characteristics'!$C:$C,0))),"",INDEX('Policy Characteristics'!K:K,MATCH($C233,'Policy Characteristics'!$C:$C,0)))</f>
        <v>buildings-sector-main.html#contractor-ed</v>
      </c>
      <c r="R233" s="76" t="str">
        <f>IF(ISBLANK(INDEX('Policy Characteristics'!L:L,MATCH($C233,'Policy Characteristics'!$C:$C,0))),"",INDEX('Policy Characteristics'!L:L,MATCH($C233,'Policy Characteristics'!$C:$C,0)))</f>
        <v>contractor-training.html</v>
      </c>
    </row>
    <row r="234" spans="1:18" s="76" customFormat="1" x14ac:dyDescent="0.25">
      <c r="A234" s="76" t="str">
        <f>IF(ISBLANK(INDEX('Policy Characteristics'!A:A,MATCH($C234,'Policy Characteristics'!$C:$C,0))),"",INDEX('Policy Characteristics'!A:A,MATCH($C234,'Policy Characteristics'!$C:$C,0)))</f>
        <v>Buildings and Appliances</v>
      </c>
      <c r="B234" s="234" t="str">
        <f>IF(ISBLANK(INDEX('Policy Characteristics'!B:B,MATCH($C234,'Policy Characteristics'!$C:$C,0))),"",INDEX('Policy Characteristics'!B:B,MATCH($C234,'Policy Characteristics'!$C:$C,0)))</f>
        <v>Distributed Solar Carve-Out</v>
      </c>
      <c r="C234" t="s">
        <v>298</v>
      </c>
      <c r="D234" s="88"/>
      <c r="E234" s="88"/>
      <c r="F234" s="88"/>
      <c r="G234" s="88"/>
      <c r="H234" s="15">
        <v>146</v>
      </c>
      <c r="I234" s="247" t="s">
        <v>43</v>
      </c>
      <c r="J234" s="236" t="str">
        <f>IF(ISBLANK(INDEX('Policy Characteristics'!D:D,MATCH($C234,'Policy Characteristics'!$C:$C,0))),"",INDEX('Policy Characteristics'!D:D,MATCH($C234,'Policy Characteristics'!$C:$C,0)))</f>
        <v>Distributed Solar Promotion</v>
      </c>
      <c r="K234" s="76" t="str">
        <f>IF(ISBLANK(INDEX('Policy Characteristics'!E:E,MATCH($C234,'Policy Characteristics'!$C:$C,0))),"",INDEX('Policy Characteristics'!E:E,MATCH($C234,'Policy Characteristics'!$C:$C,0)))</f>
        <v>bldgs min fraction distributed solar</v>
      </c>
      <c r="L234" s="239">
        <f>IF(ISBLANK(INDEX('Policy Characteristics'!F:F,MATCH($C234,'Policy Characteristics'!$C:$C,0))),"",INDEX('Policy Characteristics'!F:F,MATCH($C234,'Policy Characteristics'!$C:$C,0)))</f>
        <v>0</v>
      </c>
      <c r="M234" s="239">
        <f>IF(ISBLANK(INDEX('Policy Characteristics'!G:G,MATCH($C234,'Policy Characteristics'!$C:$C,0))),"",INDEX('Policy Characteristics'!G:G,MATCH($C234,'Policy Characteristics'!$C:$C,0)))</f>
        <v>0.24</v>
      </c>
      <c r="N234" s="239">
        <f>IF(ISBLANK(INDEX('Policy Characteristics'!H:H,MATCH($C234,'Policy Characteristics'!$C:$C,0))),"",INDEX('Policy Characteristics'!H:H,MATCH($C234,'Policy Characteristics'!$C:$C,0)))</f>
        <v>5.0000000000000001E-3</v>
      </c>
      <c r="O234" s="76" t="str">
        <f>IF(ISBLANK(INDEX('Policy Characteristics'!I:I,MATCH($C234,'Policy Characteristics'!$C:$C,0))),"",INDEX('Policy Characteristics'!I:I,MATCH($C234,'Policy Characteristics'!$C:$C,0)))</f>
        <v>minimum % elec from solar</v>
      </c>
      <c r="P234" s="76" t="str">
        <f>IF(ISBLANK(INDEX('Policy Characteristics'!J:J,MATCH($C234,'Policy Characteristics'!$C:$C,0))),"",INDEX('Policy Characteristics'!J:J,MATCH($C234,'Policy Characteristics'!$C:$C,0)))</f>
        <v>**Description:** This policy requires at least the specified percentage of total retail electricity demand to be generated by residential and commercial buildings' distributed solar systems (typically rooftop PV). // **Guidance for setting values:** It is typical for state policy to include 0 to 5% carve-outs. For example, Colorado has established a 3% carve-out for 2020 (though it includes non-solar on-site sources).</v>
      </c>
      <c r="Q234" s="76" t="str">
        <f>IF(ISBLANK(INDEX('Policy Characteristics'!K:K,MATCH($C234,'Policy Characteristics'!$C:$C,0))),"",INDEX('Policy Characteristics'!K:K,MATCH($C234,'Policy Characteristics'!$C:$C,0)))</f>
        <v>buildings-sector-main.html#solar-carve-out</v>
      </c>
      <c r="R234" s="76" t="str">
        <f>IF(ISBLANK(INDEX('Policy Characteristics'!L:L,MATCH($C234,'Policy Characteristics'!$C:$C,0))),"",INDEX('Policy Characteristics'!L:L,MATCH($C234,'Policy Characteristics'!$C:$C,0)))</f>
        <v>solar-carve-out.html</v>
      </c>
    </row>
    <row r="235" spans="1:18" s="76" customFormat="1" x14ac:dyDescent="0.25">
      <c r="A235" s="76" t="str">
        <f>IF(ISBLANK(INDEX('Policy Characteristics'!A:A,MATCH($C235,'Policy Characteristics'!$C:$C,0))),"",INDEX('Policy Characteristics'!A:A,MATCH($C235,'Policy Characteristics'!$C:$C,0)))</f>
        <v>Buildings and Appliances</v>
      </c>
      <c r="B235" s="234" t="str">
        <f>IF(ISBLANK(INDEX('Policy Characteristics'!B:B,MATCH($C235,'Policy Characteristics'!$C:$C,0))),"",INDEX('Policy Characteristics'!B:B,MATCH($C235,'Policy Characteristics'!$C:$C,0)))</f>
        <v>Distributed Solar Subsidy</v>
      </c>
      <c r="C235" t="s">
        <v>1634</v>
      </c>
      <c r="D235" s="88" t="s">
        <v>274</v>
      </c>
      <c r="E235" s="88"/>
      <c r="F235" s="88" t="s">
        <v>278</v>
      </c>
      <c r="G235" s="88"/>
      <c r="H235" s="15">
        <v>147</v>
      </c>
      <c r="I235" s="247" t="s">
        <v>43</v>
      </c>
      <c r="J235" s="236" t="str">
        <f>IF(ISBLANK(INDEX('Policy Characteristics'!D:D,MATCH($C235,'Policy Characteristics'!$C:$C,0))),"",INDEX('Policy Characteristics'!D:D,MATCH($C235,'Policy Characteristics'!$C:$C,0)))</f>
        <v>Distributed Solar Promotion</v>
      </c>
      <c r="K235" s="76" t="str">
        <f>IF(ISBLANK(INDEX('Policy Characteristics'!E:E,MATCH($C235,'Policy Characteristics'!$C:$C,0))),"",INDEX('Policy Characteristics'!E:E,MATCH($C235,'Policy Characteristics'!$C:$C,0)))</f>
        <v>bldgs distributed solar subsidy</v>
      </c>
      <c r="L235" s="239">
        <f>IF(ISBLANK(INDEX('Policy Characteristics'!F:F,MATCH($C235,'Policy Characteristics'!$C:$C,0))),"",INDEX('Policy Characteristics'!F:F,MATCH($C235,'Policy Characteristics'!$C:$C,0)))</f>
        <v>0</v>
      </c>
      <c r="M235" s="239">
        <f>IF(ISBLANK(INDEX('Policy Characteristics'!G:G,MATCH($C235,'Policy Characteristics'!$C:$C,0))),"",INDEX('Policy Characteristics'!G:G,MATCH($C235,'Policy Characteristics'!$C:$C,0)))</f>
        <v>0.5</v>
      </c>
      <c r="N235" s="239">
        <f>IF(ISBLANK(INDEX('Policy Characteristics'!H:H,MATCH($C235,'Policy Characteristics'!$C:$C,0))),"",INDEX('Policy Characteristics'!H:H,MATCH($C235,'Policy Characteristics'!$C:$C,0)))</f>
        <v>0.01</v>
      </c>
      <c r="O235" s="76" t="str">
        <f>IF(ISBLANK(INDEX('Policy Characteristics'!I:I,MATCH($C235,'Policy Characteristics'!$C:$C,0))),"",INDEX('Policy Characteristics'!I:I,MATCH($C235,'Policy Characteristics'!$C:$C,0)))</f>
        <v>% of PV system cost</v>
      </c>
      <c r="P235" s="76" t="str">
        <f>IF(ISBLANK(INDEX('Policy Characteristics'!J:J,MATCH($C235,'Policy Characteristics'!$C:$C,0))),"",INDEX('Policy Characteristics'!J:J,MATCH($C235,'Policy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35" s="76" t="str">
        <f>IF(ISBLANK(INDEX('Policy Characteristics'!K:K,MATCH($C235,'Policy Characteristics'!$C:$C,0))),"",INDEX('Policy Characteristics'!K:K,MATCH($C235,'Policy Characteristics'!$C:$C,0)))</f>
        <v>buildings-sector-main.html#distributed-solar-subsidy</v>
      </c>
      <c r="R235" s="76" t="str">
        <f>IF(ISBLANK(INDEX('Policy Characteristics'!L:L,MATCH($C235,'Policy Characteristics'!$C:$C,0))),"",INDEX('Policy Characteristics'!L:L,MATCH($C235,'Policy Characteristics'!$C:$C,0)))</f>
        <v>distributed-solar-subsidy.html</v>
      </c>
    </row>
    <row r="236" spans="1:18" s="76" customFormat="1" x14ac:dyDescent="0.25">
      <c r="A236" s="76" t="str">
        <f>IF(ISBLANK(INDEX('Policy Characteristics'!A:A,MATCH($C236,'Policy Characteristics'!$C:$C,0))),"",INDEX('Policy Characteristics'!A:A,MATCH($C236,'Policy Characteristics'!$C:$C,0)))</f>
        <v>Buildings and Appliances</v>
      </c>
      <c r="B236" s="234" t="str">
        <f>IF(ISBLANK(INDEX('Policy Characteristics'!B:B,MATCH($C236,'Policy Characteristics'!$C:$C,0))),"",INDEX('Policy Characteristics'!B:B,MATCH($C236,'Policy Characteristics'!$C:$C,0)))</f>
        <v>Distributed Solar Subsidy</v>
      </c>
      <c r="C236" s="76" t="str">
        <f>$C$235</f>
        <v>Additional Perc Subsidy for Distributed Solar PV Capacity</v>
      </c>
      <c r="D236" s="88" t="s">
        <v>275</v>
      </c>
      <c r="E236" s="88"/>
      <c r="F236" s="88" t="s">
        <v>277</v>
      </c>
      <c r="G236" s="88"/>
      <c r="H236" s="15">
        <v>1728</v>
      </c>
      <c r="I236" s="247" t="s">
        <v>43</v>
      </c>
      <c r="J236" s="236" t="str">
        <f>IF(ISBLANK(INDEX('Policy Characteristics'!D:D,MATCH($C236,'Policy Characteristics'!$C:$C,0))),"",INDEX('Policy Characteristics'!D:D,MATCH($C236,'Policy Characteristics'!$C:$C,0)))</f>
        <v>Distributed Solar Promotion</v>
      </c>
      <c r="K236" s="76" t="str">
        <f>IF(ISBLANK(INDEX('Policy Characteristics'!E:E,MATCH($C236,'Policy Characteristics'!$C:$C,0))),"",INDEX('Policy Characteristics'!E:E,MATCH($C236,'Policy Characteristics'!$C:$C,0)))</f>
        <v>bldgs distributed solar subsidy</v>
      </c>
      <c r="L236" s="239">
        <f>IF(ISBLANK(INDEX('Policy Characteristics'!F:F,MATCH($C236,'Policy Characteristics'!$C:$C,0))),"",INDEX('Policy Characteristics'!F:F,MATCH($C236,'Policy Characteristics'!$C:$C,0)))</f>
        <v>0</v>
      </c>
      <c r="M236" s="239">
        <f>IF(ISBLANK(INDEX('Policy Characteristics'!G:G,MATCH($C236,'Policy Characteristics'!$C:$C,0))),"",INDEX('Policy Characteristics'!G:G,MATCH($C236,'Policy Characteristics'!$C:$C,0)))</f>
        <v>0.5</v>
      </c>
      <c r="N236" s="239">
        <f>IF(ISBLANK(INDEX('Policy Characteristics'!H:H,MATCH($C236,'Policy Characteristics'!$C:$C,0))),"",INDEX('Policy Characteristics'!H:H,MATCH($C236,'Policy Characteristics'!$C:$C,0)))</f>
        <v>0.01</v>
      </c>
      <c r="O236" s="76" t="str">
        <f>IF(ISBLANK(INDEX('Policy Characteristics'!I:I,MATCH($C236,'Policy Characteristics'!$C:$C,0))),"",INDEX('Policy Characteristics'!I:I,MATCH($C236,'Policy Characteristics'!$C:$C,0)))</f>
        <v>% of PV system cost</v>
      </c>
      <c r="P236" s="76" t="str">
        <f>IF(ISBLANK(INDEX('Policy Characteristics'!J:J,MATCH($C236,'Policy Characteristics'!$C:$C,0))),"",INDEX('Policy Characteristics'!J:J,MATCH($C236,'Policy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36" s="76" t="str">
        <f>IF(ISBLANK(INDEX('Policy Characteristics'!K:K,MATCH($C236,'Policy Characteristics'!$C:$C,0))),"",INDEX('Policy Characteristics'!K:K,MATCH($C236,'Policy Characteristics'!$C:$C,0)))</f>
        <v>buildings-sector-main.html#distributed-solar-subsidy</v>
      </c>
      <c r="R236" s="76" t="str">
        <f>IF(ISBLANK(INDEX('Policy Characteristics'!L:L,MATCH($C236,'Policy Characteristics'!$C:$C,0))),"",INDEX('Policy Characteristics'!L:L,MATCH($C236,'Policy Characteristics'!$C:$C,0)))</f>
        <v>distributed-solar-subsidy.html</v>
      </c>
    </row>
    <row r="237" spans="1:18" s="76" customFormat="1" x14ac:dyDescent="0.25">
      <c r="A237" s="76" t="str">
        <f>IF(ISBLANK(INDEX('Policy Characteristics'!A:A,MATCH($C237,'Policy Characteristics'!$C:$C,0))),"",INDEX('Policy Characteristics'!A:A,MATCH($C237,'Policy Characteristics'!$C:$C,0)))</f>
        <v>Buildings and Appliances</v>
      </c>
      <c r="B237" s="234" t="str">
        <f>IF(ISBLANK(INDEX('Policy Characteristics'!B:B,MATCH($C237,'Policy Characteristics'!$C:$C,0))),"",INDEX('Policy Characteristics'!B:B,MATCH($C237,'Policy Characteristics'!$C:$C,0)))</f>
        <v>Distributed Solar Subsidy</v>
      </c>
      <c r="C237" s="76" t="str">
        <f>$C$235</f>
        <v>Additional Perc Subsidy for Distributed Solar PV Capacity</v>
      </c>
      <c r="D237" s="88" t="s">
        <v>276</v>
      </c>
      <c r="E237" s="88"/>
      <c r="F237" s="88" t="s">
        <v>163</v>
      </c>
      <c r="G237" s="88"/>
      <c r="H237" s="15">
        <v>1729</v>
      </c>
      <c r="I237" s="247" t="s">
        <v>43</v>
      </c>
      <c r="J237" s="236" t="str">
        <f>IF(ISBLANK(INDEX('Policy Characteristics'!D:D,MATCH($C237,'Policy Characteristics'!$C:$C,0))),"",INDEX('Policy Characteristics'!D:D,MATCH($C237,'Policy Characteristics'!$C:$C,0)))</f>
        <v>Distributed Solar Promotion</v>
      </c>
      <c r="K237" s="76" t="str">
        <f>IF(ISBLANK(INDEX('Policy Characteristics'!E:E,MATCH($C237,'Policy Characteristics'!$C:$C,0))),"",INDEX('Policy Characteristics'!E:E,MATCH($C237,'Policy Characteristics'!$C:$C,0)))</f>
        <v>bldgs distributed solar subsidy</v>
      </c>
      <c r="L237" s="239">
        <f>IF(ISBLANK(INDEX('Policy Characteristics'!F:F,MATCH($C237,'Policy Characteristics'!$C:$C,0))),"",INDEX('Policy Characteristics'!F:F,MATCH($C237,'Policy Characteristics'!$C:$C,0)))</f>
        <v>0</v>
      </c>
      <c r="M237" s="239">
        <f>IF(ISBLANK(INDEX('Policy Characteristics'!G:G,MATCH($C237,'Policy Characteristics'!$C:$C,0))),"",INDEX('Policy Characteristics'!G:G,MATCH($C237,'Policy Characteristics'!$C:$C,0)))</f>
        <v>0.5</v>
      </c>
      <c r="N237" s="239">
        <f>IF(ISBLANK(INDEX('Policy Characteristics'!H:H,MATCH($C237,'Policy Characteristics'!$C:$C,0))),"",INDEX('Policy Characteristics'!H:H,MATCH($C237,'Policy Characteristics'!$C:$C,0)))</f>
        <v>0.01</v>
      </c>
      <c r="O237" s="76" t="str">
        <f>IF(ISBLANK(INDEX('Policy Characteristics'!I:I,MATCH($C237,'Policy Characteristics'!$C:$C,0))),"",INDEX('Policy Characteristics'!I:I,MATCH($C237,'Policy Characteristics'!$C:$C,0)))</f>
        <v>% of PV system cost</v>
      </c>
      <c r="P237" s="76" t="str">
        <f>IF(ISBLANK(INDEX('Policy Characteristics'!J:J,MATCH($C237,'Policy Characteristics'!$C:$C,0))),"",INDEX('Policy Characteristics'!J:J,MATCH($C237,'Policy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37" s="76" t="str">
        <f>IF(ISBLANK(INDEX('Policy Characteristics'!K:K,MATCH($C237,'Policy Characteristics'!$C:$C,0))),"",INDEX('Policy Characteristics'!K:K,MATCH($C237,'Policy Characteristics'!$C:$C,0)))</f>
        <v>buildings-sector-main.html#distributed-solar-subsidy</v>
      </c>
      <c r="R237" s="76" t="str">
        <f>IF(ISBLANK(INDEX('Policy Characteristics'!L:L,MATCH($C237,'Policy Characteristics'!$C:$C,0))),"",INDEX('Policy Characteristics'!L:L,MATCH($C237,'Policy Characteristics'!$C:$C,0)))</f>
        <v>distributed-solar-subsidy.html</v>
      </c>
    </row>
    <row r="238" spans="1:18" s="76" customFormat="1" x14ac:dyDescent="0.25">
      <c r="A238" s="76" t="str">
        <f>IF(ISBLANK(INDEX('Policy Characteristics'!A:A,MATCH($C238,'Policy Characteristics'!$C:$C,0))),"",INDEX('Policy Characteristics'!A:A,MATCH($C238,'Policy Characteristics'!$C:$C,0)))</f>
        <v>Buildings and Appliances</v>
      </c>
      <c r="B238" s="234" t="str">
        <f>IF(ISBLANK(INDEX('Policy Characteristics'!B:B,MATCH($C238,'Policy Characteristics'!$C:$C,0))),"",INDEX('Policy Characteristics'!B:B,MATCH($C238,'Policy Characteristics'!$C:$C,0)))</f>
        <v>Distributed Solar Capacity Requirement</v>
      </c>
      <c r="C238" t="s">
        <v>1924</v>
      </c>
      <c r="D238" s="88" t="s">
        <v>274</v>
      </c>
      <c r="E238" s="88"/>
      <c r="F238" s="88" t="s">
        <v>278</v>
      </c>
      <c r="G238" s="88"/>
      <c r="H238" s="15">
        <v>2433</v>
      </c>
      <c r="I238" s="247" t="s">
        <v>43</v>
      </c>
      <c r="J238" s="236" t="str">
        <f>IF(ISBLANK(INDEX('Policy Characteristics'!D:D,MATCH($C238,'Policy Characteristics'!$C:$C,0))),"",INDEX('Policy Characteristics'!D:D,MATCH($C238,'Policy Characteristics'!$C:$C,0)))</f>
        <v>Distributed Solar Promotion</v>
      </c>
      <c r="K238" s="76" t="str">
        <f>IF(ISBLANK(INDEX('Policy Characteristics'!E:E,MATCH($C238,'Policy Characteristics'!$C:$C,0))),"",INDEX('Policy Characteristics'!E:E,MATCH($C238,'Policy Characteristics'!$C:$C,0)))</f>
        <v>bldgs min req rooftop solar</v>
      </c>
      <c r="L238" s="239">
        <f>IF(ISBLANK(INDEX('Policy Characteristics'!F:F,MATCH($C238,'Policy Characteristics'!$C:$C,0))),"",INDEX('Policy Characteristics'!F:F,MATCH($C238,'Policy Characteristics'!$C:$C,0)))</f>
        <v>0</v>
      </c>
      <c r="M238" s="241">
        <f>IF(ISBLANK(INDEX('Policy Characteristics'!G:G,MATCH($C238,'Policy Characteristics'!$C:$C,0))),"",INDEX('Policy Characteristics'!G:G,MATCH($C238,'Policy Characteristics'!$C:$C,0)))</f>
        <v>600000</v>
      </c>
      <c r="N238" s="241">
        <f>IF(ISBLANK(INDEX('Policy Characteristics'!H:H,MATCH($C238,'Policy Characteristics'!$C:$C,0))),"",INDEX('Policy Characteristics'!H:H,MATCH($C238,'Policy Characteristics'!$C:$C,0)))</f>
        <v>5000</v>
      </c>
      <c r="O238" s="76" t="str">
        <f>IF(ISBLANK(INDEX('Policy Characteristics'!I:I,MATCH($C238,'Policy Characteristics'!$C:$C,0))),"",INDEX('Policy Characteristics'!I:I,MATCH($C238,'Policy Characteristics'!$C:$C,0)))</f>
        <v>MW</v>
      </c>
      <c r="P238" s="76" t="str">
        <f>IF(ISBLANK(INDEX('Policy Characteristics'!J:J,MATCH($C238,'Policy Characteristics'!$C:$C,0))),"",INDEX('Policy Characteristics'!J:J,MATCH($C238,'Policy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38" s="76" t="str">
        <f>IF(ISBLANK(INDEX('Policy Characteristics'!K:K,MATCH($C238,'Policy Characteristics'!$C:$C,0))),"",INDEX('Policy Characteristics'!K:K,MATCH($C238,'Policy Characteristics'!$C:$C,0)))</f>
        <v/>
      </c>
      <c r="R238" s="76" t="str">
        <f>IF(ISBLANK(INDEX('Policy Characteristics'!L:L,MATCH($C238,'Policy Characteristics'!$C:$C,0))),"",INDEX('Policy Characteristics'!L:L,MATCH($C238,'Policy Characteristics'!$C:$C,0)))</f>
        <v/>
      </c>
    </row>
    <row r="239" spans="1:18" s="76" customFormat="1" x14ac:dyDescent="0.25">
      <c r="A239" s="76" t="str">
        <f>IF(ISBLANK(INDEX('Policy Characteristics'!A:A,MATCH($C239,'Policy Characteristics'!$C:$C,0))),"",INDEX('Policy Characteristics'!A:A,MATCH($C239,'Policy Characteristics'!$C:$C,0)))</f>
        <v>Buildings and Appliances</v>
      </c>
      <c r="B239" s="234" t="str">
        <f>IF(ISBLANK(INDEX('Policy Characteristics'!B:B,MATCH($C239,'Policy Characteristics'!$C:$C,0))),"",INDEX('Policy Characteristics'!B:B,MATCH($C239,'Policy Characteristics'!$C:$C,0)))</f>
        <v>Distributed Solar Capacity Requirement</v>
      </c>
      <c r="C239" s="76" t="str">
        <f>C$238</f>
        <v>Min Required Rooftop Solar Capacity</v>
      </c>
      <c r="D239" s="88" t="s">
        <v>275</v>
      </c>
      <c r="E239" s="88"/>
      <c r="F239" s="88" t="s">
        <v>277</v>
      </c>
      <c r="G239" s="88"/>
      <c r="H239" s="15">
        <v>2434</v>
      </c>
      <c r="I239" s="247" t="s">
        <v>43</v>
      </c>
      <c r="J239" s="236" t="str">
        <f>IF(ISBLANK(INDEX('Policy Characteristics'!D:D,MATCH($C239,'Policy Characteristics'!$C:$C,0))),"",INDEX('Policy Characteristics'!D:D,MATCH($C239,'Policy Characteristics'!$C:$C,0)))</f>
        <v>Distributed Solar Promotion</v>
      </c>
      <c r="K239" s="76" t="str">
        <f>IF(ISBLANK(INDEX('Policy Characteristics'!E:E,MATCH($C239,'Policy Characteristics'!$C:$C,0))),"",INDEX('Policy Characteristics'!E:E,MATCH($C239,'Policy Characteristics'!$C:$C,0)))</f>
        <v>bldgs min req rooftop solar</v>
      </c>
      <c r="L239" s="239">
        <f>IF(ISBLANK(INDEX('Policy Characteristics'!F:F,MATCH($C239,'Policy Characteristics'!$C:$C,0))),"",INDEX('Policy Characteristics'!F:F,MATCH($C239,'Policy Characteristics'!$C:$C,0)))</f>
        <v>0</v>
      </c>
      <c r="M239" s="241">
        <f>IF(ISBLANK(INDEX('Policy Characteristics'!G:G,MATCH($C239,'Policy Characteristics'!$C:$C,0))),"",INDEX('Policy Characteristics'!G:G,MATCH($C239,'Policy Characteristics'!$C:$C,0)))</f>
        <v>600000</v>
      </c>
      <c r="N239" s="241">
        <f>IF(ISBLANK(INDEX('Policy Characteristics'!H:H,MATCH($C239,'Policy Characteristics'!$C:$C,0))),"",INDEX('Policy Characteristics'!H:H,MATCH($C239,'Policy Characteristics'!$C:$C,0)))</f>
        <v>5000</v>
      </c>
      <c r="O239" s="76" t="str">
        <f>IF(ISBLANK(INDEX('Policy Characteristics'!I:I,MATCH($C239,'Policy Characteristics'!$C:$C,0))),"",INDEX('Policy Characteristics'!I:I,MATCH($C239,'Policy Characteristics'!$C:$C,0)))</f>
        <v>MW</v>
      </c>
      <c r="P239" s="76" t="str">
        <f>IF(ISBLANK(INDEX('Policy Characteristics'!J:J,MATCH($C239,'Policy Characteristics'!$C:$C,0))),"",INDEX('Policy Characteristics'!J:J,MATCH($C239,'Policy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39" s="76" t="str">
        <f>IF(ISBLANK(INDEX('Policy Characteristics'!K:K,MATCH($C239,'Policy Characteristics'!$C:$C,0))),"",INDEX('Policy Characteristics'!K:K,MATCH($C239,'Policy Characteristics'!$C:$C,0)))</f>
        <v/>
      </c>
      <c r="R239" s="76" t="str">
        <f>IF(ISBLANK(INDEX('Policy Characteristics'!L:L,MATCH($C239,'Policy Characteristics'!$C:$C,0))),"",INDEX('Policy Characteristics'!L:L,MATCH($C239,'Policy Characteristics'!$C:$C,0)))</f>
        <v/>
      </c>
    </row>
    <row r="240" spans="1:18" s="76" customFormat="1" x14ac:dyDescent="0.25">
      <c r="A240" s="76" t="str">
        <f>IF(ISBLANK(INDEX('Policy Characteristics'!A:A,MATCH($C240,'Policy Characteristics'!$C:$C,0))),"",INDEX('Policy Characteristics'!A:A,MATCH($C240,'Policy Characteristics'!$C:$C,0)))</f>
        <v>Buildings and Appliances</v>
      </c>
      <c r="B240" s="234" t="str">
        <f>IF(ISBLANK(INDEX('Policy Characteristics'!B:B,MATCH($C240,'Policy Characteristics'!$C:$C,0))),"",INDEX('Policy Characteristics'!B:B,MATCH($C240,'Policy Characteristics'!$C:$C,0)))</f>
        <v>Distributed Solar Capacity Requirement</v>
      </c>
      <c r="C240" s="76" t="str">
        <f>C$238</f>
        <v>Min Required Rooftop Solar Capacity</v>
      </c>
      <c r="D240" s="88" t="s">
        <v>276</v>
      </c>
      <c r="E240" s="88"/>
      <c r="F240" s="88" t="s">
        <v>163</v>
      </c>
      <c r="G240" s="88"/>
      <c r="H240" s="15">
        <v>2435</v>
      </c>
      <c r="I240" s="247" t="s">
        <v>43</v>
      </c>
      <c r="J240" s="236" t="str">
        <f>IF(ISBLANK(INDEX('Policy Characteristics'!D:D,MATCH($C240,'Policy Characteristics'!$C:$C,0))),"",INDEX('Policy Characteristics'!D:D,MATCH($C240,'Policy Characteristics'!$C:$C,0)))</f>
        <v>Distributed Solar Promotion</v>
      </c>
      <c r="K240" s="76" t="str">
        <f>IF(ISBLANK(INDEX('Policy Characteristics'!E:E,MATCH($C240,'Policy Characteristics'!$C:$C,0))),"",INDEX('Policy Characteristics'!E:E,MATCH($C240,'Policy Characteristics'!$C:$C,0)))</f>
        <v>bldgs min req rooftop solar</v>
      </c>
      <c r="L240" s="239">
        <f>IF(ISBLANK(INDEX('Policy Characteristics'!F:F,MATCH($C240,'Policy Characteristics'!$C:$C,0))),"",INDEX('Policy Characteristics'!F:F,MATCH($C240,'Policy Characteristics'!$C:$C,0)))</f>
        <v>0</v>
      </c>
      <c r="M240" s="241">
        <f>IF(ISBLANK(INDEX('Policy Characteristics'!G:G,MATCH($C240,'Policy Characteristics'!$C:$C,0))),"",INDEX('Policy Characteristics'!G:G,MATCH($C240,'Policy Characteristics'!$C:$C,0)))</f>
        <v>600000</v>
      </c>
      <c r="N240" s="241">
        <f>IF(ISBLANK(INDEX('Policy Characteristics'!H:H,MATCH($C240,'Policy Characteristics'!$C:$C,0))),"",INDEX('Policy Characteristics'!H:H,MATCH($C240,'Policy Characteristics'!$C:$C,0)))</f>
        <v>5000</v>
      </c>
      <c r="O240" s="76" t="str">
        <f>IF(ISBLANK(INDEX('Policy Characteristics'!I:I,MATCH($C240,'Policy Characteristics'!$C:$C,0))),"",INDEX('Policy Characteristics'!I:I,MATCH($C240,'Policy Characteristics'!$C:$C,0)))</f>
        <v>MW</v>
      </c>
      <c r="P240" s="76" t="str">
        <f>IF(ISBLANK(INDEX('Policy Characteristics'!J:J,MATCH($C240,'Policy Characteristics'!$C:$C,0))),"",INDEX('Policy Characteristics'!J:J,MATCH($C240,'Policy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40" s="76" t="str">
        <f>IF(ISBLANK(INDEX('Policy Characteristics'!K:K,MATCH($C240,'Policy Characteristics'!$C:$C,0))),"",INDEX('Policy Characteristics'!K:K,MATCH($C240,'Policy Characteristics'!$C:$C,0)))</f>
        <v/>
      </c>
      <c r="R240" s="76" t="str">
        <f>IF(ISBLANK(INDEX('Policy Characteristics'!L:L,MATCH($C240,'Policy Characteristics'!$C:$C,0))),"",INDEX('Policy Characteristics'!L:L,MATCH($C240,'Policy Characteristics'!$C:$C,0)))</f>
        <v/>
      </c>
    </row>
    <row r="241" spans="1:18" s="76" customFormat="1" x14ac:dyDescent="0.25">
      <c r="A241" s="76" t="str">
        <f>IF(ISBLANK(INDEX('Policy Characteristics'!A:A,MATCH($C241,'Policy Characteristics'!$C:$C,0))),"",INDEX('Policy Characteristics'!A:A,MATCH($C241,'Policy Characteristics'!$C:$C,0)))</f>
        <v>Buildings and Appliances</v>
      </c>
      <c r="B241" s="234" t="str">
        <f>IF(ISBLANK(INDEX('Policy Characteristics'!B:B,MATCH($C241,'Policy Characteristics'!$C:$C,0))),"",INDEX('Policy Characteristics'!B:B,MATCH($C241,'Policy Characteristics'!$C:$C,0)))</f>
        <v>Non BAU Distributed Solar Capacity</v>
      </c>
      <c r="C241" t="s">
        <v>1981</v>
      </c>
      <c r="D241" s="88" t="s">
        <v>274</v>
      </c>
      <c r="E241" s="88"/>
      <c r="F241" s="88" t="s">
        <v>278</v>
      </c>
      <c r="G241" s="88"/>
      <c r="H241" s="15">
        <v>2748</v>
      </c>
      <c r="I241" s="247" t="s">
        <v>43</v>
      </c>
      <c r="J241" s="236" t="str">
        <f>IF(ISBLANK(INDEX('Policy Characteristics'!D:D,MATCH($C241,'Policy Characteristics'!$C:$C,0))),"",INDEX('Policy Characteristics'!D:D,MATCH($C241,'Policy Characteristics'!$C:$C,0)))</f>
        <v>Distributed Solar Promotion</v>
      </c>
      <c r="K241" s="76" t="str">
        <f>IF(ISBLANK(INDEX('Policy Characteristics'!E:E,MATCH($C241,'Policy Characteristics'!$C:$C,0))),"",INDEX('Policy Characteristics'!E:E,MATCH($C241,'Policy Characteristics'!$C:$C,0)))</f>
        <v>non BAU dist solar</v>
      </c>
      <c r="L241" s="239">
        <f>IF(ISBLANK(INDEX('Policy Characteristics'!F:F,MATCH($C241,'Policy Characteristics'!$C:$C,0))),"",INDEX('Policy Characteristics'!F:F,MATCH($C241,'Policy Characteristics'!$C:$C,0)))</f>
        <v>0</v>
      </c>
      <c r="M241" s="241">
        <f>IF(ISBLANK(INDEX('Policy Characteristics'!G:G,MATCH($C241,'Policy Characteristics'!$C:$C,0))),"",INDEX('Policy Characteristics'!G:G,MATCH($C241,'Policy Characteristics'!$C:$C,0)))</f>
        <v>1</v>
      </c>
      <c r="N241" s="241">
        <f>IF(ISBLANK(INDEX('Policy Characteristics'!H:H,MATCH($C241,'Policy Characteristics'!$C:$C,0))),"",INDEX('Policy Characteristics'!H:H,MATCH($C241,'Policy Characteristics'!$C:$C,0)))</f>
        <v>1</v>
      </c>
      <c r="O241" s="76" t="str">
        <f>IF(ISBLANK(INDEX('Policy Characteristics'!I:I,MATCH($C241,'Policy Characteristics'!$C:$C,0))),"",INDEX('Policy Characteristics'!I:I,MATCH($C241,'Policy Characteristics'!$C:$C,0)))</f>
        <v>on/off</v>
      </c>
      <c r="P241" s="76" t="str">
        <f>IF(ISBLANK(INDEX('Policy Characteristics'!J:J,MATCH($C241,'Policy Characteristics'!$C:$C,0))),"",INDEX('Policy Characteristics'!J:J,MATCH($C241,'Policy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2" spans="1:18" s="76" customFormat="1" x14ac:dyDescent="0.25">
      <c r="A242" s="76" t="str">
        <f>IF(ISBLANK(INDEX('Policy Characteristics'!A:A,MATCH($C242,'Policy Characteristics'!$C:$C,0))),"",INDEX('Policy Characteristics'!A:A,MATCH($C242,'Policy Characteristics'!$C:$C,0)))</f>
        <v>Buildings and Appliances</v>
      </c>
      <c r="B242" s="234" t="str">
        <f>IF(ISBLANK(INDEX('Policy Characteristics'!B:B,MATCH($C242,'Policy Characteristics'!$C:$C,0))),"",INDEX('Policy Characteristics'!B:B,MATCH($C242,'Policy Characteristics'!$C:$C,0)))</f>
        <v>Non BAU Distributed Solar Capacity</v>
      </c>
      <c r="C242" s="76" t="str">
        <f>$C$241</f>
        <v>Boolean Use Non BAU Distributed Solar Capacity</v>
      </c>
      <c r="D242" s="88" t="s">
        <v>275</v>
      </c>
      <c r="E242" s="88"/>
      <c r="F242" s="88" t="s">
        <v>277</v>
      </c>
      <c r="G242" s="88"/>
      <c r="H242" s="15">
        <v>2749</v>
      </c>
      <c r="I242" s="247" t="s">
        <v>43</v>
      </c>
      <c r="J242" s="236" t="str">
        <f>IF(ISBLANK(INDEX('Policy Characteristics'!D:D,MATCH($C242,'Policy Characteristics'!$C:$C,0))),"",INDEX('Policy Characteristics'!D:D,MATCH($C242,'Policy Characteristics'!$C:$C,0)))</f>
        <v>Distributed Solar Promotion</v>
      </c>
      <c r="K242" s="76" t="str">
        <f>IF(ISBLANK(INDEX('Policy Characteristics'!E:E,MATCH($C242,'Policy Characteristics'!$C:$C,0))),"",INDEX('Policy Characteristics'!E:E,MATCH($C242,'Policy Characteristics'!$C:$C,0)))</f>
        <v>non BAU dist solar</v>
      </c>
      <c r="L242" s="239">
        <f>IF(ISBLANK(INDEX('Policy Characteristics'!F:F,MATCH($C242,'Policy Characteristics'!$C:$C,0))),"",INDEX('Policy Characteristics'!F:F,MATCH($C242,'Policy Characteristics'!$C:$C,0)))</f>
        <v>0</v>
      </c>
      <c r="M242" s="241">
        <f>IF(ISBLANK(INDEX('Policy Characteristics'!G:G,MATCH($C242,'Policy Characteristics'!$C:$C,0))),"",INDEX('Policy Characteristics'!G:G,MATCH($C242,'Policy Characteristics'!$C:$C,0)))</f>
        <v>1</v>
      </c>
      <c r="N242" s="241">
        <f>IF(ISBLANK(INDEX('Policy Characteristics'!H:H,MATCH($C242,'Policy Characteristics'!$C:$C,0))),"",INDEX('Policy Characteristics'!H:H,MATCH($C242,'Policy Characteristics'!$C:$C,0)))</f>
        <v>1</v>
      </c>
      <c r="O242" s="76" t="str">
        <f>IF(ISBLANK(INDEX('Policy Characteristics'!I:I,MATCH($C242,'Policy Characteristics'!$C:$C,0))),"",INDEX('Policy Characteristics'!I:I,MATCH($C242,'Policy Characteristics'!$C:$C,0)))</f>
        <v>on/off</v>
      </c>
      <c r="P242" s="76" t="str">
        <f>IF(ISBLANK(INDEX('Policy Characteristics'!J:J,MATCH($C242,'Policy Characteristics'!$C:$C,0))),"",INDEX('Policy Characteristics'!J:J,MATCH($C242,'Policy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3" spans="1:18" s="76" customFormat="1" x14ac:dyDescent="0.25">
      <c r="A243" s="76" t="str">
        <f>IF(ISBLANK(INDEX('Policy Characteristics'!A:A,MATCH($C243,'Policy Characteristics'!$C:$C,0))),"",INDEX('Policy Characteristics'!A:A,MATCH($C243,'Policy Characteristics'!$C:$C,0)))</f>
        <v>Buildings and Appliances</v>
      </c>
      <c r="B243" s="234" t="str">
        <f>IF(ISBLANK(INDEX('Policy Characteristics'!B:B,MATCH($C243,'Policy Characteristics'!$C:$C,0))),"",INDEX('Policy Characteristics'!B:B,MATCH($C243,'Policy Characteristics'!$C:$C,0)))</f>
        <v>Non BAU Distributed Solar Capacity</v>
      </c>
      <c r="C243" s="76" t="str">
        <f>$C$241</f>
        <v>Boolean Use Non BAU Distributed Solar Capacity</v>
      </c>
      <c r="D243" s="88" t="s">
        <v>276</v>
      </c>
      <c r="E243" s="88"/>
      <c r="F243" s="88" t="s">
        <v>163</v>
      </c>
      <c r="G243" s="88"/>
      <c r="H243" s="15">
        <v>2750</v>
      </c>
      <c r="I243" s="247" t="s">
        <v>44</v>
      </c>
      <c r="J243" s="236" t="str">
        <f>IF(ISBLANK(INDEX('Policy Characteristics'!D:D,MATCH($C243,'Policy Characteristics'!$C:$C,0))),"",INDEX('Policy Characteristics'!D:D,MATCH($C243,'Policy Characteristics'!$C:$C,0)))</f>
        <v>Distributed Solar Promotion</v>
      </c>
      <c r="K243" s="76" t="str">
        <f>IF(ISBLANK(INDEX('Policy Characteristics'!E:E,MATCH($C243,'Policy Characteristics'!$C:$C,0))),"",INDEX('Policy Characteristics'!E:E,MATCH($C243,'Policy Characteristics'!$C:$C,0)))</f>
        <v>non BAU dist solar</v>
      </c>
      <c r="L243" s="239">
        <f>IF(ISBLANK(INDEX('Policy Characteristics'!F:F,MATCH($C243,'Policy Characteristics'!$C:$C,0))),"",INDEX('Policy Characteristics'!F:F,MATCH($C243,'Policy Characteristics'!$C:$C,0)))</f>
        <v>0</v>
      </c>
      <c r="M243" s="241">
        <f>IF(ISBLANK(INDEX('Policy Characteristics'!G:G,MATCH($C243,'Policy Characteristics'!$C:$C,0))),"",INDEX('Policy Characteristics'!G:G,MATCH($C243,'Policy Characteristics'!$C:$C,0)))</f>
        <v>1</v>
      </c>
      <c r="N243" s="241">
        <f>IF(ISBLANK(INDEX('Policy Characteristics'!H:H,MATCH($C243,'Policy Characteristics'!$C:$C,0))),"",INDEX('Policy Characteristics'!H:H,MATCH($C243,'Policy Characteristics'!$C:$C,0)))</f>
        <v>1</v>
      </c>
      <c r="O243" s="76" t="str">
        <f>IF(ISBLANK(INDEX('Policy Characteristics'!I:I,MATCH($C243,'Policy Characteristics'!$C:$C,0))),"",INDEX('Policy Characteristics'!I:I,MATCH($C243,'Policy Characteristics'!$C:$C,0)))</f>
        <v>on/off</v>
      </c>
      <c r="P243" s="76" t="str">
        <f>IF(ISBLANK(INDEX('Policy Characteristics'!J:J,MATCH($C243,'Policy Characteristics'!$C:$C,0))),"",INDEX('Policy Characteristics'!J:J,MATCH($C243,'Policy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4" spans="1:18" s="76" customFormat="1" x14ac:dyDescent="0.25">
      <c r="A244" s="76" t="str">
        <f>IF(ISBLANK(INDEX('Policy Characteristics'!A:A,MATCH($C244,'Policy Characteristics'!$C:$C,0))),"",INDEX('Policy Characteristics'!A:A,MATCH($C244,'Policy Characteristics'!$C:$C,0)))</f>
        <v>Buildings and Appliances</v>
      </c>
      <c r="B244" s="234" t="str">
        <f>IF(ISBLANK(INDEX('Policy Characteristics'!B:B,MATCH($C244,'Policy Characteristics'!$C:$C,0))),"",INDEX('Policy Characteristics'!B:B,MATCH($C244,'Policy Characteristics'!$C:$C,0)))</f>
        <v>Improved Labeling</v>
      </c>
      <c r="C244" t="s">
        <v>126</v>
      </c>
      <c r="D244" s="88"/>
      <c r="E244" s="88"/>
      <c r="F244" s="88"/>
      <c r="G244" s="88"/>
      <c r="H244" s="15">
        <v>20</v>
      </c>
      <c r="I244" s="247" t="s">
        <v>43</v>
      </c>
      <c r="J244" s="236" t="str">
        <f>IF(ISBLANK(INDEX('Policy Characteristics'!D:D,MATCH($C244,'Policy Characteristics'!$C:$C,0))),"",INDEX('Policy Characteristics'!D:D,MATCH($C244,'Policy Characteristics'!$C:$C,0)))</f>
        <v>Improved Labeling</v>
      </c>
      <c r="K244" s="76" t="str">
        <f>IF(ISBLANK(INDEX('Policy Characteristics'!E:E,MATCH($C244,'Policy Characteristics'!$C:$C,0))),"",INDEX('Policy Characteristics'!E:E,MATCH($C244,'Policy Characteristics'!$C:$C,0)))</f>
        <v>bldgs device labeling</v>
      </c>
      <c r="L244" s="76">
        <f>IF(ISBLANK(INDEX('Policy Characteristics'!F:F,MATCH($C244,'Policy Characteristics'!$C:$C,0))),"",INDEX('Policy Characteristics'!F:F,MATCH($C244,'Policy Characteristics'!$C:$C,0)))</f>
        <v>0</v>
      </c>
      <c r="M244" s="76">
        <f>IF(ISBLANK(INDEX('Policy Characteristics'!G:G,MATCH($C244,'Policy Characteristics'!$C:$C,0))),"",INDEX('Policy Characteristics'!G:G,MATCH($C244,'Policy Characteristics'!$C:$C,0)))</f>
        <v>1</v>
      </c>
      <c r="N244" s="76">
        <f>IF(ISBLANK(INDEX('Policy Characteristics'!H:H,MATCH($C244,'Policy Characteristics'!$C:$C,0))),"",INDEX('Policy Characteristics'!H:H,MATCH($C244,'Policy Characteristics'!$C:$C,0)))</f>
        <v>1</v>
      </c>
      <c r="O244" s="76" t="str">
        <f>IF(ISBLANK(INDEX('Policy Characteristics'!I:I,MATCH($C244,'Policy Characteristics'!$C:$C,0))),"",INDEX('Policy Characteristics'!I:I,MATCH($C244,'Policy Characteristics'!$C:$C,0)))</f>
        <v>on/off</v>
      </c>
      <c r="P244" s="76" t="str">
        <f>IF(ISBLANK(INDEX('Policy Characteristics'!J:J,MATCH($C244,'Policy Characteristics'!$C:$C,0))),"",INDEX('Policy Characteristics'!J:J,MATCH($C244,'Policy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44" s="76" t="str">
        <f>IF(ISBLANK(INDEX('Policy Characteristics'!K:K,MATCH($C244,'Policy Characteristics'!$C:$C,0))),"",INDEX('Policy Characteristics'!K:K,MATCH($C244,'Policy Characteristics'!$C:$C,0)))</f>
        <v>buildings-sector-main.html#device-labeling</v>
      </c>
      <c r="R244" s="76" t="str">
        <f>IF(ISBLANK(INDEX('Policy Characteristics'!L:L,MATCH($C244,'Policy Characteristics'!$C:$C,0))),"",INDEX('Policy Characteristics'!L:L,MATCH($C244,'Policy Characteristics'!$C:$C,0)))</f>
        <v>improved-labeling.html</v>
      </c>
    </row>
    <row r="245" spans="1:18" s="76" customFormat="1" x14ac:dyDescent="0.25">
      <c r="A245" s="76" t="str">
        <f>IF(ISBLANK(INDEX('Policy Characteristics'!A:A,MATCH($C245,'Policy Characteristics'!$C:$C,0))),"",INDEX('Policy Characteristics'!A:A,MATCH($C245,'Policy Characteristics'!$C:$C,0)))</f>
        <v>Buildings and Appliances</v>
      </c>
      <c r="B245" s="234" t="str">
        <f>IF(ISBLANK(INDEX('Policy Characteristics'!B:B,MATCH($C245,'Policy Characteristics'!$C:$C,0))),"",INDEX('Policy Characteristics'!B:B,MATCH($C245,'Policy Characteristics'!$C:$C,0)))</f>
        <v>Retrofit Existing Buildings</v>
      </c>
      <c r="C245" t="s">
        <v>703</v>
      </c>
      <c r="D245" s="88" t="s">
        <v>274</v>
      </c>
      <c r="E245" s="88"/>
      <c r="F245" s="88" t="s">
        <v>278</v>
      </c>
      <c r="G245" s="88"/>
      <c r="H245" s="15">
        <v>378</v>
      </c>
      <c r="I245" s="247" t="s">
        <v>43</v>
      </c>
      <c r="J245" s="236" t="str">
        <f>IF(ISBLANK(INDEX('Policy Characteristics'!D:D,MATCH($C245,'Policy Characteristics'!$C:$C,0))),"",INDEX('Policy Characteristics'!D:D,MATCH($C245,'Policy Characteristics'!$C:$C,0)))</f>
        <v>Increased Retrofitting</v>
      </c>
      <c r="K245" s="76" t="str">
        <f>IF(ISBLANK(INDEX('Policy Characteristics'!E:E,MATCH($C245,'Policy Characteristics'!$C:$C,0))),"",INDEX('Policy Characteristics'!E:E,MATCH($C245,'Policy Characteristics'!$C:$C,0)))</f>
        <v>bldgs retrofitting</v>
      </c>
      <c r="L245" s="239">
        <f>IF(ISBLANK(INDEX('Policy Characteristics'!F:F,MATCH($C245,'Policy Characteristics'!$C:$C,0))),"",INDEX('Policy Characteristics'!F:F,MATCH($C245,'Policy Characteristics'!$C:$C,0)))</f>
        <v>0</v>
      </c>
      <c r="M245" s="239">
        <f>IF(ISBLANK(INDEX('Policy Characteristics'!G:G,MATCH($C245,'Policy Characteristics'!$C:$C,0))),"",INDEX('Policy Characteristics'!G:G,MATCH($C245,'Policy Characteristics'!$C:$C,0)))</f>
        <v>1</v>
      </c>
      <c r="N245" s="239">
        <f>IF(ISBLANK(INDEX('Policy Characteristics'!H:H,MATCH($C245,'Policy Characteristics'!$C:$C,0))),"",INDEX('Policy Characteristics'!H:H,MATCH($C245,'Policy Characteristics'!$C:$C,0)))</f>
        <v>0.01</v>
      </c>
      <c r="O245" s="76" t="str">
        <f>IF(ISBLANK(INDEX('Policy Characteristics'!I:I,MATCH($C245,'Policy Characteristics'!$C:$C,0))),"",INDEX('Policy Characteristics'!I:I,MATCH($C245,'Policy Characteristics'!$C:$C,0)))</f>
        <v>% of existing buildings</v>
      </c>
      <c r="P245" s="76" t="str">
        <f>IF(ISBLANK(INDEX('Policy Characteristics'!J:J,MATCH($C245,'Policy Characteristics'!$C:$C,0))),"",INDEX('Policy Characteristics'!J:J,MATCH($C245,'Policy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5" s="76" t="str">
        <f>IF(ISBLANK(INDEX('Policy Characteristics'!K:K,MATCH($C245,'Policy Characteristics'!$C:$C,0))),"",INDEX('Policy Characteristics'!K:K,MATCH($C245,'Policy Characteristics'!$C:$C,0)))</f>
        <v>buildings-sector-main.html#retrofitting</v>
      </c>
      <c r="R245" s="76" t="str">
        <f>IF(ISBLANK(INDEX('Policy Characteristics'!L:L,MATCH($C245,'Policy Characteristics'!$C:$C,0))),"",INDEX('Policy Characteristics'!L:L,MATCH($C245,'Policy Characteristics'!$C:$C,0)))</f>
        <v>increased-retrofitting.html</v>
      </c>
    </row>
    <row r="246" spans="1:18" s="76" customFormat="1" x14ac:dyDescent="0.25">
      <c r="A246" s="76" t="str">
        <f>IF(ISBLANK(INDEX('Policy Characteristics'!A:A,MATCH($C246,'Policy Characteristics'!$C:$C,0))),"",INDEX('Policy Characteristics'!A:A,MATCH($C246,'Policy Characteristics'!$C:$C,0)))</f>
        <v>Buildings and Appliances</v>
      </c>
      <c r="B246" s="234" t="str">
        <f>IF(ISBLANK(INDEX('Policy Characteristics'!B:B,MATCH($C246,'Policy Characteristics'!$C:$C,0))),"",INDEX('Policy Characteristics'!B:B,MATCH($C246,'Policy Characteristics'!$C:$C,0)))</f>
        <v>Retrofit Existing Buildings</v>
      </c>
      <c r="C246" s="76" t="str">
        <f t="shared" ref="C246:C247" si="9">C$245</f>
        <v>Share of Preexisting Buildings Subject to Retrofitting</v>
      </c>
      <c r="D246" s="88" t="s">
        <v>275</v>
      </c>
      <c r="E246" s="88"/>
      <c r="F246" s="88" t="s">
        <v>277</v>
      </c>
      <c r="G246" s="88"/>
      <c r="H246" s="15">
        <v>379</v>
      </c>
      <c r="I246" s="247" t="s">
        <v>43</v>
      </c>
      <c r="J246" s="236" t="str">
        <f>IF(ISBLANK(INDEX('Policy Characteristics'!D:D,MATCH($C246,'Policy Characteristics'!$C:$C,0))),"",INDEX('Policy Characteristics'!D:D,MATCH($C246,'Policy Characteristics'!$C:$C,0)))</f>
        <v>Increased Retrofitting</v>
      </c>
      <c r="K246" s="76" t="str">
        <f>IF(ISBLANK(INDEX('Policy Characteristics'!E:E,MATCH($C246,'Policy Characteristics'!$C:$C,0))),"",INDEX('Policy Characteristics'!E:E,MATCH($C246,'Policy Characteristics'!$C:$C,0)))</f>
        <v>bldgs retrofitting</v>
      </c>
      <c r="L246" s="239">
        <f>IF(ISBLANK(INDEX('Policy Characteristics'!F:F,MATCH($C246,'Policy Characteristics'!$C:$C,0))),"",INDEX('Policy Characteristics'!F:F,MATCH($C246,'Policy Characteristics'!$C:$C,0)))</f>
        <v>0</v>
      </c>
      <c r="M246" s="239">
        <f>IF(ISBLANK(INDEX('Policy Characteristics'!G:G,MATCH($C246,'Policy Characteristics'!$C:$C,0))),"",INDEX('Policy Characteristics'!G:G,MATCH($C246,'Policy Characteristics'!$C:$C,0)))</f>
        <v>1</v>
      </c>
      <c r="N246" s="239">
        <f>IF(ISBLANK(INDEX('Policy Characteristics'!H:H,MATCH($C246,'Policy Characteristics'!$C:$C,0))),"",INDEX('Policy Characteristics'!H:H,MATCH($C246,'Policy Characteristics'!$C:$C,0)))</f>
        <v>0.01</v>
      </c>
      <c r="O246" s="76" t="str">
        <f>IF(ISBLANK(INDEX('Policy Characteristics'!I:I,MATCH($C246,'Policy Characteristics'!$C:$C,0))),"",INDEX('Policy Characteristics'!I:I,MATCH($C246,'Policy Characteristics'!$C:$C,0)))</f>
        <v>% of existing buildings</v>
      </c>
      <c r="P246" s="76" t="str">
        <f>IF(ISBLANK(INDEX('Policy Characteristics'!J:J,MATCH($C246,'Policy Characteristics'!$C:$C,0))),"",INDEX('Policy Characteristics'!J:J,MATCH($C246,'Policy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6" s="76" t="str">
        <f>IF(ISBLANK(INDEX('Policy Characteristics'!K:K,MATCH($C246,'Policy Characteristics'!$C:$C,0))),"",INDEX('Policy Characteristics'!K:K,MATCH($C246,'Policy Characteristics'!$C:$C,0)))</f>
        <v>buildings-sector-main.html#retrofitting</v>
      </c>
      <c r="R246" s="76" t="str">
        <f>IF(ISBLANK(INDEX('Policy Characteristics'!L:L,MATCH($C246,'Policy Characteristics'!$C:$C,0))),"",INDEX('Policy Characteristics'!L:L,MATCH($C246,'Policy Characteristics'!$C:$C,0)))</f>
        <v>increased-retrofitting.html</v>
      </c>
    </row>
    <row r="247" spans="1:18" s="76" customFormat="1" x14ac:dyDescent="0.25">
      <c r="A247" s="76" t="str">
        <f>IF(ISBLANK(INDEX('Policy Characteristics'!A:A,MATCH($C247,'Policy Characteristics'!$C:$C,0))),"",INDEX('Policy Characteristics'!A:A,MATCH($C247,'Policy Characteristics'!$C:$C,0)))</f>
        <v>Buildings and Appliances</v>
      </c>
      <c r="B247" s="234" t="str">
        <f>IF(ISBLANK(INDEX('Policy Characteristics'!B:B,MATCH($C247,'Policy Characteristics'!$C:$C,0))),"",INDEX('Policy Characteristics'!B:B,MATCH($C247,'Policy Characteristics'!$C:$C,0)))</f>
        <v>Retrofit Existing Buildings</v>
      </c>
      <c r="C247" s="76" t="str">
        <f t="shared" si="9"/>
        <v>Share of Preexisting Buildings Subject to Retrofitting</v>
      </c>
      <c r="D247" s="88" t="s">
        <v>276</v>
      </c>
      <c r="E247" s="88"/>
      <c r="F247" s="88" t="s">
        <v>163</v>
      </c>
      <c r="G247" s="88"/>
      <c r="H247" s="15">
        <v>380</v>
      </c>
      <c r="I247" s="247" t="s">
        <v>43</v>
      </c>
      <c r="J247" s="236" t="str">
        <f>IF(ISBLANK(INDEX('Policy Characteristics'!D:D,MATCH($C247,'Policy Characteristics'!$C:$C,0))),"",INDEX('Policy Characteristics'!D:D,MATCH($C247,'Policy Characteristics'!$C:$C,0)))</f>
        <v>Increased Retrofitting</v>
      </c>
      <c r="K247" s="76" t="str">
        <f>IF(ISBLANK(INDEX('Policy Characteristics'!E:E,MATCH($C247,'Policy Characteristics'!$C:$C,0))),"",INDEX('Policy Characteristics'!E:E,MATCH($C247,'Policy Characteristics'!$C:$C,0)))</f>
        <v>bldgs retrofitting</v>
      </c>
      <c r="L247" s="239">
        <f>IF(ISBLANK(INDEX('Policy Characteristics'!F:F,MATCH($C247,'Policy Characteristics'!$C:$C,0))),"",INDEX('Policy Characteristics'!F:F,MATCH($C247,'Policy Characteristics'!$C:$C,0)))</f>
        <v>0</v>
      </c>
      <c r="M247" s="239">
        <f>IF(ISBLANK(INDEX('Policy Characteristics'!G:G,MATCH($C247,'Policy Characteristics'!$C:$C,0))),"",INDEX('Policy Characteristics'!G:G,MATCH($C247,'Policy Characteristics'!$C:$C,0)))</f>
        <v>1</v>
      </c>
      <c r="N247" s="239">
        <f>IF(ISBLANK(INDEX('Policy Characteristics'!H:H,MATCH($C247,'Policy Characteristics'!$C:$C,0))),"",INDEX('Policy Characteristics'!H:H,MATCH($C247,'Policy Characteristics'!$C:$C,0)))</f>
        <v>0.01</v>
      </c>
      <c r="O247" s="76" t="str">
        <f>IF(ISBLANK(INDEX('Policy Characteristics'!I:I,MATCH($C247,'Policy Characteristics'!$C:$C,0))),"",INDEX('Policy Characteristics'!I:I,MATCH($C247,'Policy Characteristics'!$C:$C,0)))</f>
        <v>% of existing buildings</v>
      </c>
      <c r="P247" s="76" t="str">
        <f>IF(ISBLANK(INDEX('Policy Characteristics'!J:J,MATCH($C247,'Policy Characteristics'!$C:$C,0))),"",INDEX('Policy Characteristics'!J:J,MATCH($C247,'Policy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7" s="76" t="str">
        <f>IF(ISBLANK(INDEX('Policy Characteristics'!K:K,MATCH($C247,'Policy Characteristics'!$C:$C,0))),"",INDEX('Policy Characteristics'!K:K,MATCH($C247,'Policy Characteristics'!$C:$C,0)))</f>
        <v>buildings-sector-main.html#retrofitting</v>
      </c>
      <c r="R247" s="76" t="str">
        <f>IF(ISBLANK(INDEX('Policy Characteristics'!L:L,MATCH($C247,'Policy Characteristics'!$C:$C,0))),"",INDEX('Policy Characteristics'!L:L,MATCH($C247,'Policy Characteristics'!$C:$C,0)))</f>
        <v>increased-retrofitting.html</v>
      </c>
    </row>
    <row r="248" spans="1:18" s="76" customFormat="1" x14ac:dyDescent="0.25">
      <c r="A248" s="76" t="str">
        <f>IF(ISBLANK(INDEX('Policy Characteristics'!A:A,MATCH($C248,'Policy Characteristics'!$C:$C,0))),"",INDEX('Policy Characteristics'!A:A,MATCH($C248,'Policy Characteristics'!$C:$C,0)))</f>
        <v>Buildings and Appliances</v>
      </c>
      <c r="B248" s="234" t="str">
        <f>IF(ISBLANK(INDEX('Policy Characteristics'!B:B,MATCH($C248,'Policy Characteristics'!$C:$C,0))),"",INDEX('Policy Characteristics'!B:B,MATCH($C248,'Policy Characteristics'!$C:$C,0)))</f>
        <v>Rebate for Efficient Products</v>
      </c>
      <c r="C248" t="s">
        <v>6</v>
      </c>
      <c r="D248" s="88" t="s">
        <v>114</v>
      </c>
      <c r="E248" s="88"/>
      <c r="F248" s="88" t="s">
        <v>120</v>
      </c>
      <c r="G248" s="88"/>
      <c r="H248" s="15">
        <v>27</v>
      </c>
      <c r="I248" s="247" t="s">
        <v>43</v>
      </c>
      <c r="J248" s="236" t="str">
        <f>IF(ISBLANK(INDEX('Policy Characteristics'!D:D,MATCH($C248,'Policy Characteristics'!$C:$C,0))),"",INDEX('Policy Characteristics'!D:D,MATCH($C248,'Policy Characteristics'!$C:$C,0)))</f>
        <v>Rebate for Efficient Products</v>
      </c>
      <c r="K248" s="76" t="str">
        <f>IF(ISBLANK(INDEX('Policy Characteristics'!E:E,MATCH($C248,'Policy Characteristics'!$C:$C,0))),"",INDEX('Policy Characteristics'!E:E,MATCH($C248,'Policy Characteristics'!$C:$C,0)))</f>
        <v>bldgs rebate</v>
      </c>
      <c r="L248" s="76">
        <f>IF(ISBLANK(INDEX('Policy Characteristics'!F:F,MATCH($C248,'Policy Characteristics'!$C:$C,0))),"",INDEX('Policy Characteristics'!F:F,MATCH($C248,'Policy Characteristics'!$C:$C,0)))</f>
        <v>0</v>
      </c>
      <c r="M248" s="76">
        <f>IF(ISBLANK(INDEX('Policy Characteristics'!G:G,MATCH($C248,'Policy Characteristics'!$C:$C,0))),"",INDEX('Policy Characteristics'!G:G,MATCH($C248,'Policy Characteristics'!$C:$C,0)))</f>
        <v>1</v>
      </c>
      <c r="N248" s="76">
        <f>IF(ISBLANK(INDEX('Policy Characteristics'!H:H,MATCH($C248,'Policy Characteristics'!$C:$C,0))),"",INDEX('Policy Characteristics'!H:H,MATCH($C248,'Policy Characteristics'!$C:$C,0)))</f>
        <v>1</v>
      </c>
      <c r="O248" s="76" t="str">
        <f>IF(ISBLANK(INDEX('Policy Characteristics'!I:I,MATCH($C248,'Policy Characteristics'!$C:$C,0))),"",INDEX('Policy Characteristics'!I:I,MATCH($C248,'Policy Characteristics'!$C:$C,0)))</f>
        <v>on/off</v>
      </c>
      <c r="P248" s="76" t="str">
        <f>IF(ISBLANK(INDEX('Policy Characteristics'!J:J,MATCH($C248,'Policy Characteristics'!$C:$C,0))),"",INDEX('Policy Characteristics'!J:J,MATCH($C248,'Policy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48" s="76" t="str">
        <f>IF(ISBLANK(INDEX('Policy Characteristics'!K:K,MATCH($C248,'Policy Characteristics'!$C:$C,0))),"",INDEX('Policy Characteristics'!K:K,MATCH($C248,'Policy Characteristics'!$C:$C,0)))</f>
        <v>buildings-sector-main.html#rebate</v>
      </c>
      <c r="R248" s="76" t="str">
        <f>IF(ISBLANK(INDEX('Policy Characteristics'!L:L,MATCH($C248,'Policy Characteristics'!$C:$C,0))),"",INDEX('Policy Characteristics'!L:L,MATCH($C248,'Policy Characteristics'!$C:$C,0)))</f>
        <v>rebate-for-efficient-products.html</v>
      </c>
    </row>
    <row r="249" spans="1:18" s="76" customFormat="1" x14ac:dyDescent="0.25">
      <c r="A249" s="76" t="str">
        <f>IF(ISBLANK(INDEX('Policy Characteristics'!A:A,MATCH($C249,'Policy Characteristics'!$C:$C,0))),"",INDEX('Policy Characteristics'!A:A,MATCH($C249,'Policy Characteristics'!$C:$C,0)))</f>
        <v>Buildings and Appliances</v>
      </c>
      <c r="B249" s="234" t="str">
        <f>IF(ISBLANK(INDEX('Policy Characteristics'!B:B,MATCH($C249,'Policy Characteristics'!$C:$C,0))),"",INDEX('Policy Characteristics'!B:B,MATCH($C249,'Policy Characteristics'!$C:$C,0)))</f>
        <v>Rebate for Efficient Products</v>
      </c>
      <c r="C249" s="76" t="str">
        <f t="shared" ref="C249:C253" si="10">C$248</f>
        <v>Boolean Rebate Program for Efficient Components</v>
      </c>
      <c r="D249" s="88" t="s">
        <v>115</v>
      </c>
      <c r="E249" s="88"/>
      <c r="F249" s="88" t="s">
        <v>121</v>
      </c>
      <c r="G249" s="88"/>
      <c r="H249" s="15">
        <v>28</v>
      </c>
      <c r="I249" s="247" t="s">
        <v>43</v>
      </c>
      <c r="J249" s="236" t="str">
        <f>IF(ISBLANK(INDEX('Policy Characteristics'!D:D,MATCH($C249,'Policy Characteristics'!$C:$C,0))),"",INDEX('Policy Characteristics'!D:D,MATCH($C249,'Policy Characteristics'!$C:$C,0)))</f>
        <v>Rebate for Efficient Products</v>
      </c>
      <c r="K249" s="76" t="str">
        <f>IF(ISBLANK(INDEX('Policy Characteristics'!E:E,MATCH($C249,'Policy Characteristics'!$C:$C,0))),"",INDEX('Policy Characteristics'!E:E,MATCH($C249,'Policy Characteristics'!$C:$C,0)))</f>
        <v>bldgs rebate</v>
      </c>
      <c r="L249" s="76">
        <f>IF(ISBLANK(INDEX('Policy Characteristics'!F:F,MATCH($C249,'Policy Characteristics'!$C:$C,0))),"",INDEX('Policy Characteristics'!F:F,MATCH($C249,'Policy Characteristics'!$C:$C,0)))</f>
        <v>0</v>
      </c>
      <c r="M249" s="76">
        <f>IF(ISBLANK(INDEX('Policy Characteristics'!G:G,MATCH($C249,'Policy Characteristics'!$C:$C,0))),"",INDEX('Policy Characteristics'!G:G,MATCH($C249,'Policy Characteristics'!$C:$C,0)))</f>
        <v>1</v>
      </c>
      <c r="N249" s="76">
        <f>IF(ISBLANK(INDEX('Policy Characteristics'!H:H,MATCH($C249,'Policy Characteristics'!$C:$C,0))),"",INDEX('Policy Characteristics'!H:H,MATCH($C249,'Policy Characteristics'!$C:$C,0)))</f>
        <v>1</v>
      </c>
      <c r="O249" s="76" t="str">
        <f>IF(ISBLANK(INDEX('Policy Characteristics'!I:I,MATCH($C249,'Policy Characteristics'!$C:$C,0))),"",INDEX('Policy Characteristics'!I:I,MATCH($C249,'Policy Characteristics'!$C:$C,0)))</f>
        <v>on/off</v>
      </c>
      <c r="P249" s="76" t="str">
        <f>IF(ISBLANK(INDEX('Policy Characteristics'!J:J,MATCH($C249,'Policy Characteristics'!$C:$C,0))),"",INDEX('Policy Characteristics'!J:J,MATCH($C249,'Policy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49" s="76" t="str">
        <f>IF(ISBLANK(INDEX('Policy Characteristics'!K:K,MATCH($C249,'Policy Characteristics'!$C:$C,0))),"",INDEX('Policy Characteristics'!K:K,MATCH($C249,'Policy Characteristics'!$C:$C,0)))</f>
        <v>buildings-sector-main.html#rebate</v>
      </c>
      <c r="R249" s="76" t="str">
        <f>IF(ISBLANK(INDEX('Policy Characteristics'!L:L,MATCH($C249,'Policy Characteristics'!$C:$C,0))),"",INDEX('Policy Characteristics'!L:L,MATCH($C249,'Policy Characteristics'!$C:$C,0)))</f>
        <v>rebate-for-efficient-products.html</v>
      </c>
    </row>
    <row r="250" spans="1:18" s="76" customFormat="1" x14ac:dyDescent="0.25">
      <c r="A250" s="76" t="str">
        <f>IF(ISBLANK(INDEX('Policy Characteristics'!A:A,MATCH($C250,'Policy Characteristics'!$C:$C,0))),"",INDEX('Policy Characteristics'!A:A,MATCH($C250,'Policy Characteristics'!$C:$C,0)))</f>
        <v>Buildings and Appliances</v>
      </c>
      <c r="B250" s="234" t="str">
        <f>IF(ISBLANK(INDEX('Policy Characteristics'!B:B,MATCH($C250,'Policy Characteristics'!$C:$C,0))),"",INDEX('Policy Characteristics'!B:B,MATCH($C250,'Policy Characteristics'!$C:$C,0)))</f>
        <v>Rebate for Efficient Products</v>
      </c>
      <c r="C250" s="76" t="str">
        <f t="shared" si="10"/>
        <v>Boolean Rebate Program for Efficient Components</v>
      </c>
      <c r="D250" s="88" t="s">
        <v>116</v>
      </c>
      <c r="E250" s="88"/>
      <c r="F250" s="88" t="s">
        <v>122</v>
      </c>
      <c r="G250" s="88"/>
      <c r="H250" s="15">
        <v>605</v>
      </c>
      <c r="I250" s="247" t="s">
        <v>44</v>
      </c>
      <c r="J250" s="236" t="str">
        <f>IF(ISBLANK(INDEX('Policy Characteristics'!D:D,MATCH($C250,'Policy Characteristics'!$C:$C,0))),"",INDEX('Policy Characteristics'!D:D,MATCH($C250,'Policy Characteristics'!$C:$C,0)))</f>
        <v>Rebate for Efficient Products</v>
      </c>
      <c r="K250" s="76" t="str">
        <f>IF(ISBLANK(INDEX('Policy Characteristics'!E:E,MATCH($C250,'Policy Characteristics'!$C:$C,0))),"",INDEX('Policy Characteristics'!E:E,MATCH($C250,'Policy Characteristics'!$C:$C,0)))</f>
        <v>bldgs rebate</v>
      </c>
      <c r="L250" s="76">
        <f>IF(ISBLANK(INDEX('Policy Characteristics'!F:F,MATCH($C250,'Policy Characteristics'!$C:$C,0))),"",INDEX('Policy Characteristics'!F:F,MATCH($C250,'Policy Characteristics'!$C:$C,0)))</f>
        <v>0</v>
      </c>
      <c r="M250" s="76">
        <f>IF(ISBLANK(INDEX('Policy Characteristics'!G:G,MATCH($C250,'Policy Characteristics'!$C:$C,0))),"",INDEX('Policy Characteristics'!G:G,MATCH($C250,'Policy Characteristics'!$C:$C,0)))</f>
        <v>1</v>
      </c>
      <c r="N250" s="76">
        <f>IF(ISBLANK(INDEX('Policy Characteristics'!H:H,MATCH($C250,'Policy Characteristics'!$C:$C,0))),"",INDEX('Policy Characteristics'!H:H,MATCH($C250,'Policy Characteristics'!$C:$C,0)))</f>
        <v>1</v>
      </c>
      <c r="O250" s="76" t="str">
        <f>IF(ISBLANK(INDEX('Policy Characteristics'!I:I,MATCH($C250,'Policy Characteristics'!$C:$C,0))),"",INDEX('Policy Characteristics'!I:I,MATCH($C250,'Policy Characteristics'!$C:$C,0)))</f>
        <v>on/off</v>
      </c>
      <c r="P250" s="76" t="str">
        <f>IF(ISBLANK(INDEX('Policy Characteristics'!J:J,MATCH($C250,'Policy Characteristics'!$C:$C,0))),"",INDEX('Policy Characteristics'!J:J,MATCH($C250,'Policy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0" s="76" t="str">
        <f>IF(ISBLANK(INDEX('Policy Characteristics'!K:K,MATCH($C250,'Policy Characteristics'!$C:$C,0))),"",INDEX('Policy Characteristics'!K:K,MATCH($C250,'Policy Characteristics'!$C:$C,0)))</f>
        <v>buildings-sector-main.html#rebate</v>
      </c>
      <c r="R250" s="76" t="str">
        <f>IF(ISBLANK(INDEX('Policy Characteristics'!L:L,MATCH($C250,'Policy Characteristics'!$C:$C,0))),"",INDEX('Policy Characteristics'!L:L,MATCH($C250,'Policy Characteristics'!$C:$C,0)))</f>
        <v>rebate-for-efficient-products.html</v>
      </c>
    </row>
    <row r="251" spans="1:18" s="76" customFormat="1" x14ac:dyDescent="0.25">
      <c r="A251" s="76" t="str">
        <f>IF(ISBLANK(INDEX('Policy Characteristics'!A:A,MATCH($C251,'Policy Characteristics'!$C:$C,0))),"",INDEX('Policy Characteristics'!A:A,MATCH($C251,'Policy Characteristics'!$C:$C,0)))</f>
        <v>Buildings and Appliances</v>
      </c>
      <c r="B251" s="234" t="str">
        <f>IF(ISBLANK(INDEX('Policy Characteristics'!B:B,MATCH($C251,'Policy Characteristics'!$C:$C,0))),"",INDEX('Policy Characteristics'!B:B,MATCH($C251,'Policy Characteristics'!$C:$C,0)))</f>
        <v>Rebate for Efficient Products</v>
      </c>
      <c r="C251" s="76" t="str">
        <f t="shared" si="10"/>
        <v>Boolean Rebate Program for Efficient Components</v>
      </c>
      <c r="D251" s="88" t="s">
        <v>117</v>
      </c>
      <c r="E251" s="88"/>
      <c r="F251" s="88" t="s">
        <v>123</v>
      </c>
      <c r="G251" s="88"/>
      <c r="H251" s="15">
        <v>606</v>
      </c>
      <c r="I251" s="247" t="s">
        <v>44</v>
      </c>
      <c r="J251" s="236" t="str">
        <f>IF(ISBLANK(INDEX('Policy Characteristics'!D:D,MATCH($C251,'Policy Characteristics'!$C:$C,0))),"",INDEX('Policy Characteristics'!D:D,MATCH($C251,'Policy Characteristics'!$C:$C,0)))</f>
        <v>Rebate for Efficient Products</v>
      </c>
      <c r="K251" s="76" t="str">
        <f>IF(ISBLANK(INDEX('Policy Characteristics'!E:E,MATCH($C251,'Policy Characteristics'!$C:$C,0))),"",INDEX('Policy Characteristics'!E:E,MATCH($C251,'Policy Characteristics'!$C:$C,0)))</f>
        <v>bldgs rebate</v>
      </c>
      <c r="L251" s="76">
        <f>IF(ISBLANK(INDEX('Policy Characteristics'!F:F,MATCH($C251,'Policy Characteristics'!$C:$C,0))),"",INDEX('Policy Characteristics'!F:F,MATCH($C251,'Policy Characteristics'!$C:$C,0)))</f>
        <v>0</v>
      </c>
      <c r="M251" s="76">
        <f>IF(ISBLANK(INDEX('Policy Characteristics'!G:G,MATCH($C251,'Policy Characteristics'!$C:$C,0))),"",INDEX('Policy Characteristics'!G:G,MATCH($C251,'Policy Characteristics'!$C:$C,0)))</f>
        <v>1</v>
      </c>
      <c r="N251" s="76">
        <f>IF(ISBLANK(INDEX('Policy Characteristics'!H:H,MATCH($C251,'Policy Characteristics'!$C:$C,0))),"",INDEX('Policy Characteristics'!H:H,MATCH($C251,'Policy Characteristics'!$C:$C,0)))</f>
        <v>1</v>
      </c>
      <c r="O251" s="76" t="str">
        <f>IF(ISBLANK(INDEX('Policy Characteristics'!I:I,MATCH($C251,'Policy Characteristics'!$C:$C,0))),"",INDEX('Policy Characteristics'!I:I,MATCH($C251,'Policy Characteristics'!$C:$C,0)))</f>
        <v>on/off</v>
      </c>
      <c r="P251" s="76" t="str">
        <f>IF(ISBLANK(INDEX('Policy Characteristics'!J:J,MATCH($C251,'Policy Characteristics'!$C:$C,0))),"",INDEX('Policy Characteristics'!J:J,MATCH($C251,'Policy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1" s="76" t="str">
        <f>IF(ISBLANK(INDEX('Policy Characteristics'!K:K,MATCH($C251,'Policy Characteristics'!$C:$C,0))),"",INDEX('Policy Characteristics'!K:K,MATCH($C251,'Policy Characteristics'!$C:$C,0)))</f>
        <v>buildings-sector-main.html#rebate</v>
      </c>
      <c r="R251" s="76" t="str">
        <f>IF(ISBLANK(INDEX('Policy Characteristics'!L:L,MATCH($C251,'Policy Characteristics'!$C:$C,0))),"",INDEX('Policy Characteristics'!L:L,MATCH($C251,'Policy Characteristics'!$C:$C,0)))</f>
        <v>rebate-for-efficient-products.html</v>
      </c>
    </row>
    <row r="252" spans="1:18" s="76" customFormat="1" x14ac:dyDescent="0.25">
      <c r="A252" s="76" t="str">
        <f>IF(ISBLANK(INDEX('Policy Characteristics'!A:A,MATCH($C252,'Policy Characteristics'!$C:$C,0))),"",INDEX('Policy Characteristics'!A:A,MATCH($C252,'Policy Characteristics'!$C:$C,0)))</f>
        <v>Buildings and Appliances</v>
      </c>
      <c r="B252" s="234" t="str">
        <f>IF(ISBLANK(INDEX('Policy Characteristics'!B:B,MATCH($C252,'Policy Characteristics'!$C:$C,0))),"",INDEX('Policy Characteristics'!B:B,MATCH($C252,'Policy Characteristics'!$C:$C,0)))</f>
        <v>Rebate for Efficient Products</v>
      </c>
      <c r="C252" s="76" t="str">
        <f t="shared" si="10"/>
        <v>Boolean Rebate Program for Efficient Components</v>
      </c>
      <c r="D252" s="88" t="s">
        <v>118</v>
      </c>
      <c r="E252" s="88"/>
      <c r="F252" s="88" t="s">
        <v>124</v>
      </c>
      <c r="G252" s="88"/>
      <c r="H252" s="15">
        <v>29</v>
      </c>
      <c r="I252" s="247" t="s">
        <v>43</v>
      </c>
      <c r="J252" s="236" t="str">
        <f>IF(ISBLANK(INDEX('Policy Characteristics'!D:D,MATCH($C252,'Policy Characteristics'!$C:$C,0))),"",INDEX('Policy Characteristics'!D:D,MATCH($C252,'Policy Characteristics'!$C:$C,0)))</f>
        <v>Rebate for Efficient Products</v>
      </c>
      <c r="K252" s="76" t="str">
        <f>IF(ISBLANK(INDEX('Policy Characteristics'!E:E,MATCH($C252,'Policy Characteristics'!$C:$C,0))),"",INDEX('Policy Characteristics'!E:E,MATCH($C252,'Policy Characteristics'!$C:$C,0)))</f>
        <v>bldgs rebate</v>
      </c>
      <c r="L252" s="76">
        <f>IF(ISBLANK(INDEX('Policy Characteristics'!F:F,MATCH($C252,'Policy Characteristics'!$C:$C,0))),"",INDEX('Policy Characteristics'!F:F,MATCH($C252,'Policy Characteristics'!$C:$C,0)))</f>
        <v>0</v>
      </c>
      <c r="M252" s="76">
        <f>IF(ISBLANK(INDEX('Policy Characteristics'!G:G,MATCH($C252,'Policy Characteristics'!$C:$C,0))),"",INDEX('Policy Characteristics'!G:G,MATCH($C252,'Policy Characteristics'!$C:$C,0)))</f>
        <v>1</v>
      </c>
      <c r="N252" s="76">
        <f>IF(ISBLANK(INDEX('Policy Characteristics'!H:H,MATCH($C252,'Policy Characteristics'!$C:$C,0))),"",INDEX('Policy Characteristics'!H:H,MATCH($C252,'Policy Characteristics'!$C:$C,0)))</f>
        <v>1</v>
      </c>
      <c r="O252" s="76" t="str">
        <f>IF(ISBLANK(INDEX('Policy Characteristics'!I:I,MATCH($C252,'Policy Characteristics'!$C:$C,0))),"",INDEX('Policy Characteristics'!I:I,MATCH($C252,'Policy Characteristics'!$C:$C,0)))</f>
        <v>on/off</v>
      </c>
      <c r="P252" s="76" t="str">
        <f>IF(ISBLANK(INDEX('Policy Characteristics'!J:J,MATCH($C252,'Policy Characteristics'!$C:$C,0))),"",INDEX('Policy Characteristics'!J:J,MATCH($C252,'Policy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2" s="76" t="str">
        <f>IF(ISBLANK(INDEX('Policy Characteristics'!K:K,MATCH($C252,'Policy Characteristics'!$C:$C,0))),"",INDEX('Policy Characteristics'!K:K,MATCH($C252,'Policy Characteristics'!$C:$C,0)))</f>
        <v>buildings-sector-main.html#rebate</v>
      </c>
      <c r="R252" s="76" t="str">
        <f>IF(ISBLANK(INDEX('Policy Characteristics'!L:L,MATCH($C252,'Policy Characteristics'!$C:$C,0))),"",INDEX('Policy Characteristics'!L:L,MATCH($C252,'Policy Characteristics'!$C:$C,0)))</f>
        <v>rebate-for-efficient-products.html</v>
      </c>
    </row>
    <row r="253" spans="1:18" s="76" customFormat="1" x14ac:dyDescent="0.25">
      <c r="A253" s="76" t="str">
        <f>IF(ISBLANK(INDEX('Policy Characteristics'!A:A,MATCH($C253,'Policy Characteristics'!$C:$C,0))),"",INDEX('Policy Characteristics'!A:A,MATCH($C253,'Policy Characteristics'!$C:$C,0)))</f>
        <v>Buildings and Appliances</v>
      </c>
      <c r="B253" s="234" t="str">
        <f>IF(ISBLANK(INDEX('Policy Characteristics'!B:B,MATCH($C253,'Policy Characteristics'!$C:$C,0))),"",INDEX('Policy Characteristics'!B:B,MATCH($C253,'Policy Characteristics'!$C:$C,0)))</f>
        <v>Rebate for Efficient Products</v>
      </c>
      <c r="C253" s="76" t="str">
        <f t="shared" si="10"/>
        <v>Boolean Rebate Program for Efficient Components</v>
      </c>
      <c r="D253" s="88" t="s">
        <v>119</v>
      </c>
      <c r="E253" s="88"/>
      <c r="F253" s="88" t="s">
        <v>125</v>
      </c>
      <c r="G253" s="88"/>
      <c r="H253" s="15">
        <v>607</v>
      </c>
      <c r="I253" s="247" t="s">
        <v>44</v>
      </c>
      <c r="J253" s="236" t="str">
        <f>IF(ISBLANK(INDEX('Policy Characteristics'!D:D,MATCH($C253,'Policy Characteristics'!$C:$C,0))),"",INDEX('Policy Characteristics'!D:D,MATCH($C253,'Policy Characteristics'!$C:$C,0)))</f>
        <v>Rebate for Efficient Products</v>
      </c>
      <c r="K253" s="76" t="str">
        <f>IF(ISBLANK(INDEX('Policy Characteristics'!E:E,MATCH($C253,'Policy Characteristics'!$C:$C,0))),"",INDEX('Policy Characteristics'!E:E,MATCH($C253,'Policy Characteristics'!$C:$C,0)))</f>
        <v>bldgs rebate</v>
      </c>
      <c r="L253" s="76">
        <f>IF(ISBLANK(INDEX('Policy Characteristics'!F:F,MATCH($C253,'Policy Characteristics'!$C:$C,0))),"",INDEX('Policy Characteristics'!F:F,MATCH($C253,'Policy Characteristics'!$C:$C,0)))</f>
        <v>0</v>
      </c>
      <c r="M253" s="76">
        <f>IF(ISBLANK(INDEX('Policy Characteristics'!G:G,MATCH($C253,'Policy Characteristics'!$C:$C,0))),"",INDEX('Policy Characteristics'!G:G,MATCH($C253,'Policy Characteristics'!$C:$C,0)))</f>
        <v>1</v>
      </c>
      <c r="N253" s="76">
        <f>IF(ISBLANK(INDEX('Policy Characteristics'!H:H,MATCH($C253,'Policy Characteristics'!$C:$C,0))),"",INDEX('Policy Characteristics'!H:H,MATCH($C253,'Policy Characteristics'!$C:$C,0)))</f>
        <v>1</v>
      </c>
      <c r="O253" s="76" t="str">
        <f>IF(ISBLANK(INDEX('Policy Characteristics'!I:I,MATCH($C253,'Policy Characteristics'!$C:$C,0))),"",INDEX('Policy Characteristics'!I:I,MATCH($C253,'Policy Characteristics'!$C:$C,0)))</f>
        <v>on/off</v>
      </c>
      <c r="P253" s="76" t="str">
        <f>IF(ISBLANK(INDEX('Policy Characteristics'!J:J,MATCH($C253,'Policy Characteristics'!$C:$C,0))),"",INDEX('Policy Characteristics'!J:J,MATCH($C253,'Policy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3" s="76" t="str">
        <f>IF(ISBLANK(INDEX('Policy Characteristics'!K:K,MATCH($C253,'Policy Characteristics'!$C:$C,0))),"",INDEX('Policy Characteristics'!K:K,MATCH($C253,'Policy Characteristics'!$C:$C,0)))</f>
        <v>buildings-sector-main.html#rebate</v>
      </c>
      <c r="R253" s="76" t="str">
        <f>IF(ISBLANK(INDEX('Policy Characteristics'!L:L,MATCH($C253,'Policy Characteristics'!$C:$C,0))),"",INDEX('Policy Characteristics'!L:L,MATCH($C253,'Policy Characteristics'!$C:$C,0)))</f>
        <v>rebate-for-efficient-products.html</v>
      </c>
    </row>
    <row r="254" spans="1:18" s="143" customFormat="1" x14ac:dyDescent="0.25">
      <c r="A254" s="76" t="str">
        <f>IF(ISBLANK(INDEX('Policy Characteristics'!A:A,MATCH($C254,'Policy Characteristics'!$C:$C,0))),"",INDEX('Policy Characteristics'!A:A,MATCH($C254,'Policy Characteristics'!$C:$C,0)))</f>
        <v>Electricity Supply</v>
      </c>
      <c r="B254" s="234" t="str">
        <f>IF(ISBLANK(INDEX('Policy Characteristics'!B:B,MATCH($C254,'Policy Characteristics'!$C:$C,0))),"",INDEX('Policy Characteristics'!B:B,MATCH($C254,'Policy Characteristics'!$C:$C,0)))</f>
        <v>Ban New Power Plants</v>
      </c>
      <c r="C254" s="143" t="s">
        <v>327</v>
      </c>
      <c r="D254" s="88" t="s">
        <v>445</v>
      </c>
      <c r="E254" s="88"/>
      <c r="F254" s="88" t="s">
        <v>444</v>
      </c>
      <c r="G254" s="78"/>
      <c r="H254" s="80">
        <v>167</v>
      </c>
      <c r="I254" s="235" t="s">
        <v>43</v>
      </c>
      <c r="J254" s="236" t="str">
        <f>IF(ISBLANK(INDEX('Policy Characteristics'!D:D,MATCH($C254,'Policy Characteristics'!$C:$C,0))),"",INDEX('Policy Characteristics'!D:D,MATCH($C254,'Policy Characteristics'!$C:$C,0)))</f>
        <v>Ban New Power Plants</v>
      </c>
      <c r="K254" s="76" t="str">
        <f>IF(ISBLANK(INDEX('Policy Characteristics'!E:E,MATCH($C254,'Policy Characteristics'!$C:$C,0))),"",INDEX('Policy Characteristics'!E:E,MATCH($C254,'Policy Characteristics'!$C:$C,0)))</f>
        <v>elec ban new power plants</v>
      </c>
      <c r="L254" s="76">
        <f>IF(ISBLANK(INDEX('Policy Characteristics'!F:F,MATCH($C254,'Policy Characteristics'!$C:$C,0))),"",INDEX('Policy Characteristics'!F:F,MATCH($C254,'Policy Characteristics'!$C:$C,0)))</f>
        <v>0</v>
      </c>
      <c r="M254" s="76">
        <f>IF(ISBLANK(INDEX('Policy Characteristics'!G:G,MATCH($C254,'Policy Characteristics'!$C:$C,0))),"",INDEX('Policy Characteristics'!G:G,MATCH($C254,'Policy Characteristics'!$C:$C,0)))</f>
        <v>1</v>
      </c>
      <c r="N254" s="76">
        <f>IF(ISBLANK(INDEX('Policy Characteristics'!H:H,MATCH($C254,'Policy Characteristics'!$C:$C,0))),"",INDEX('Policy Characteristics'!H:H,MATCH($C254,'Policy Characteristics'!$C:$C,0)))</f>
        <v>1</v>
      </c>
      <c r="O254" s="76" t="str">
        <f>IF(ISBLANK(INDEX('Policy Characteristics'!I:I,MATCH($C254,'Policy Characteristics'!$C:$C,0))),"",INDEX('Policy Characteristics'!I:I,MATCH($C254,'Policy Characteristics'!$C:$C,0)))</f>
        <v>on/off</v>
      </c>
      <c r="P254" s="76" t="str">
        <f>IF(ISBLANK(INDEX('Policy Characteristics'!J:J,MATCH($C254,'Policy Characteristics'!$C:$C,0))),"",INDEX('Policy Characteristics'!J:J,MATCH($C254,'Policy Characteristics'!$C:$C,0)))</f>
        <v>**Description:** This policy prevents new capacity of the selected type(s) from being built or deployed.  // **Guidance for setting values:** No new coal is planned in Illinois.</v>
      </c>
      <c r="Q254" s="76" t="str">
        <f>IF(ISBLANK(INDEX('Policy Characteristics'!K:K,MATCH($C254,'Policy Characteristics'!$C:$C,0))),"",INDEX('Policy Characteristics'!K:K,MATCH($C254,'Policy Characteristics'!$C:$C,0)))</f>
        <v>electricity-sector-main.html#ban</v>
      </c>
      <c r="R254" s="76" t="str">
        <f>IF(ISBLANK(INDEX('Policy Characteristics'!L:L,MATCH($C254,'Policy Characteristics'!$C:$C,0))),"",INDEX('Policy Characteristics'!L:L,MATCH($C254,'Policy Characteristics'!$C:$C,0)))</f>
        <v>ban-new-capacity.html</v>
      </c>
    </row>
    <row r="255" spans="1:18" s="76" customFormat="1" x14ac:dyDescent="0.25">
      <c r="A255" s="76" t="str">
        <f>IF(ISBLANK(INDEX('Policy Characteristics'!A:A,MATCH($C255,'Policy Characteristics'!$C:$C,0))),"",INDEX('Policy Characteristics'!A:A,MATCH($C255,'Policy Characteristics'!$C:$C,0)))</f>
        <v>Electricity Supply</v>
      </c>
      <c r="B255" s="234" t="str">
        <f>IF(ISBLANK(INDEX('Policy Characteristics'!B:B,MATCH($C255,'Policy Characteristics'!$C:$C,0))),"",INDEX('Policy Characteristics'!B:B,MATCH($C255,'Policy Characteristics'!$C:$C,0)))</f>
        <v>Ban New Power Plants</v>
      </c>
      <c r="C255" s="76" t="str">
        <f t="shared" ref="C255:C277" si="11">C$254</f>
        <v>Boolean Ban New Power Plants</v>
      </c>
      <c r="D255" s="78" t="s">
        <v>1663</v>
      </c>
      <c r="E255" s="88"/>
      <c r="F255" s="78" t="s">
        <v>1602</v>
      </c>
      <c r="G255" s="88"/>
      <c r="H255" s="15">
        <v>168</v>
      </c>
      <c r="I255" s="247" t="s">
        <v>43</v>
      </c>
      <c r="J255" s="236" t="str">
        <f>IF(ISBLANK(INDEX('Policy Characteristics'!D:D,MATCH($C255,'Policy Characteristics'!$C:$C,0))),"",INDEX('Policy Characteristics'!D:D,MATCH($C255,'Policy Characteristics'!$C:$C,0)))</f>
        <v>Ban New Power Plants</v>
      </c>
      <c r="K255" s="76" t="str">
        <f>IF(ISBLANK(INDEX('Policy Characteristics'!E:E,MATCH($C255,'Policy Characteristics'!$C:$C,0))),"",INDEX('Policy Characteristics'!E:E,MATCH($C255,'Policy Characteristics'!$C:$C,0)))</f>
        <v>elec ban new power plants</v>
      </c>
      <c r="L255" s="76">
        <f>IF(ISBLANK(INDEX('Policy Characteristics'!F:F,MATCH($C255,'Policy Characteristics'!$C:$C,0))),"",INDEX('Policy Characteristics'!F:F,MATCH($C255,'Policy Characteristics'!$C:$C,0)))</f>
        <v>0</v>
      </c>
      <c r="M255" s="76">
        <f>IF(ISBLANK(INDEX('Policy Characteristics'!G:G,MATCH($C255,'Policy Characteristics'!$C:$C,0))),"",INDEX('Policy Characteristics'!G:G,MATCH($C255,'Policy Characteristics'!$C:$C,0)))</f>
        <v>1</v>
      </c>
      <c r="N255" s="76">
        <f>IF(ISBLANK(INDEX('Policy Characteristics'!H:H,MATCH($C255,'Policy Characteristics'!$C:$C,0))),"",INDEX('Policy Characteristics'!H:H,MATCH($C255,'Policy Characteristics'!$C:$C,0)))</f>
        <v>1</v>
      </c>
      <c r="O255" s="76" t="str">
        <f>IF(ISBLANK(INDEX('Policy Characteristics'!I:I,MATCH($C255,'Policy Characteristics'!$C:$C,0))),"",INDEX('Policy Characteristics'!I:I,MATCH($C255,'Policy Characteristics'!$C:$C,0)))</f>
        <v>on/off</v>
      </c>
      <c r="P255" s="76" t="str">
        <f>IF(ISBLANK(INDEX('Policy Characteristics'!J:J,MATCH($C255,'Policy Characteristics'!$C:$C,0))),"",INDEX('Policy Characteristics'!J:J,MATCH($C255,'Policy Characteristics'!$C:$C,0)))</f>
        <v>**Description:** This policy prevents new capacity of the selected type(s) from being built or deployed.  // **Guidance for setting values:** No new coal is planned in Illinois.</v>
      </c>
      <c r="Q255" s="76" t="str">
        <f>IF(ISBLANK(INDEX('Policy Characteristics'!K:K,MATCH($C255,'Policy Characteristics'!$C:$C,0))),"",INDEX('Policy Characteristics'!K:K,MATCH($C255,'Policy Characteristics'!$C:$C,0)))</f>
        <v>electricity-sector-main.html#ban</v>
      </c>
      <c r="R255" s="76" t="str">
        <f>IF(ISBLANK(INDEX('Policy Characteristics'!L:L,MATCH($C255,'Policy Characteristics'!$C:$C,0))),"",INDEX('Policy Characteristics'!L:L,MATCH($C255,'Policy Characteristics'!$C:$C,0)))</f>
        <v>ban-new-capacity.html</v>
      </c>
    </row>
    <row r="256" spans="1:18" s="76" customFormat="1" x14ac:dyDescent="0.25">
      <c r="A256" s="76" t="str">
        <f>IF(ISBLANK(INDEX('Policy Characteristics'!A:A,MATCH($C256,'Policy Characteristics'!$C:$C,0))),"",INDEX('Policy Characteristics'!A:A,MATCH($C256,'Policy Characteristics'!$C:$C,0)))</f>
        <v>Electricity Supply</v>
      </c>
      <c r="B256" s="234" t="str">
        <f>IF(ISBLANK(INDEX('Policy Characteristics'!B:B,MATCH($C256,'Policy Characteristics'!$C:$C,0))),"",INDEX('Policy Characteristics'!B:B,MATCH($C256,'Policy Characteristics'!$C:$C,0)))</f>
        <v>Ban New Power Plants</v>
      </c>
      <c r="C256" s="76" t="str">
        <f t="shared" si="11"/>
        <v>Boolean Ban New Power Plants</v>
      </c>
      <c r="D256" s="78" t="s">
        <v>1664</v>
      </c>
      <c r="E256" s="88"/>
      <c r="F256" s="78" t="s">
        <v>1603</v>
      </c>
      <c r="G256" s="88"/>
      <c r="H256" s="15">
        <v>1746</v>
      </c>
      <c r="I256" s="247" t="s">
        <v>43</v>
      </c>
      <c r="J256" s="236" t="str">
        <f>IF(ISBLANK(INDEX('Policy Characteristics'!D:D,MATCH($C256,'Policy Characteristics'!$C:$C,0))),"",INDEX('Policy Characteristics'!D:D,MATCH($C256,'Policy Characteristics'!$C:$C,0)))</f>
        <v>Ban New Power Plants</v>
      </c>
      <c r="K256" s="76" t="str">
        <f>IF(ISBLANK(INDEX('Policy Characteristics'!E:E,MATCH($C256,'Policy Characteristics'!$C:$C,0))),"",INDEX('Policy Characteristics'!E:E,MATCH($C256,'Policy Characteristics'!$C:$C,0)))</f>
        <v>elec ban new power plants</v>
      </c>
      <c r="L256" s="76">
        <f>IF(ISBLANK(INDEX('Policy Characteristics'!F:F,MATCH($C256,'Policy Characteristics'!$C:$C,0))),"",INDEX('Policy Characteristics'!F:F,MATCH($C256,'Policy Characteristics'!$C:$C,0)))</f>
        <v>0</v>
      </c>
      <c r="M256" s="76">
        <f>IF(ISBLANK(INDEX('Policy Characteristics'!G:G,MATCH($C256,'Policy Characteristics'!$C:$C,0))),"",INDEX('Policy Characteristics'!G:G,MATCH($C256,'Policy Characteristics'!$C:$C,0)))</f>
        <v>1</v>
      </c>
      <c r="N256" s="76">
        <f>IF(ISBLANK(INDEX('Policy Characteristics'!H:H,MATCH($C256,'Policy Characteristics'!$C:$C,0))),"",INDEX('Policy Characteristics'!H:H,MATCH($C256,'Policy Characteristics'!$C:$C,0)))</f>
        <v>1</v>
      </c>
      <c r="O256" s="76" t="str">
        <f>IF(ISBLANK(INDEX('Policy Characteristics'!I:I,MATCH($C256,'Policy Characteristics'!$C:$C,0))),"",INDEX('Policy Characteristics'!I:I,MATCH($C256,'Policy Characteristics'!$C:$C,0)))</f>
        <v>on/off</v>
      </c>
      <c r="P256" s="76" t="str">
        <f>IF(ISBLANK(INDEX('Policy Characteristics'!J:J,MATCH($C256,'Policy Characteristics'!$C:$C,0))),"",INDEX('Policy Characteristics'!J:J,MATCH($C256,'Policy Characteristics'!$C:$C,0)))</f>
        <v>**Description:** This policy prevents new capacity of the selected type(s) from being built or deployed.  // **Guidance for setting values:** No new coal is planned in Illinois.</v>
      </c>
      <c r="Q256" s="76" t="str">
        <f>IF(ISBLANK(INDEX('Policy Characteristics'!K:K,MATCH($C256,'Policy Characteristics'!$C:$C,0))),"",INDEX('Policy Characteristics'!K:K,MATCH($C256,'Policy Characteristics'!$C:$C,0)))</f>
        <v>electricity-sector-main.html#ban</v>
      </c>
      <c r="R256" s="76" t="str">
        <f>IF(ISBLANK(INDEX('Policy Characteristics'!L:L,MATCH($C256,'Policy Characteristics'!$C:$C,0))),"",INDEX('Policy Characteristics'!L:L,MATCH($C256,'Policy Characteristics'!$C:$C,0)))</f>
        <v>ban-new-capacity.html</v>
      </c>
    </row>
    <row r="257" spans="1:18" s="76" customFormat="1" x14ac:dyDescent="0.25">
      <c r="A257" s="76" t="str">
        <f>IF(ISBLANK(INDEX('Policy Characteristics'!A:A,MATCH($C257,'Policy Characteristics'!$C:$C,0))),"",INDEX('Policy Characteristics'!A:A,MATCH($C257,'Policy Characteristics'!$C:$C,0)))</f>
        <v>Electricity Supply</v>
      </c>
      <c r="B257" s="234" t="str">
        <f>IF(ISBLANK(INDEX('Policy Characteristics'!B:B,MATCH($C257,'Policy Characteristics'!$C:$C,0))),"",INDEX('Policy Characteristics'!B:B,MATCH($C257,'Policy Characteristics'!$C:$C,0)))</f>
        <v>Ban New Power Plants</v>
      </c>
      <c r="C257" s="76" t="str">
        <f t="shared" si="11"/>
        <v>Boolean Ban New Power Plants</v>
      </c>
      <c r="D257" s="78" t="s">
        <v>76</v>
      </c>
      <c r="E257" s="88"/>
      <c r="F257" s="78" t="s">
        <v>1674</v>
      </c>
      <c r="G257" s="88"/>
      <c r="H257" s="80">
        <v>169</v>
      </c>
      <c r="I257" s="247" t="s">
        <v>43</v>
      </c>
      <c r="J257" s="236" t="str">
        <f>IF(ISBLANK(INDEX('Policy Characteristics'!D:D,MATCH($C257,'Policy Characteristics'!$C:$C,0))),"",INDEX('Policy Characteristics'!D:D,MATCH($C257,'Policy Characteristics'!$C:$C,0)))</f>
        <v>Ban New Power Plants</v>
      </c>
      <c r="K257" s="76" t="str">
        <f>IF(ISBLANK(INDEX('Policy Characteristics'!E:E,MATCH($C257,'Policy Characteristics'!$C:$C,0))),"",INDEX('Policy Characteristics'!E:E,MATCH($C257,'Policy Characteristics'!$C:$C,0)))</f>
        <v>elec ban new power plants</v>
      </c>
      <c r="L257" s="76">
        <f>IF(ISBLANK(INDEX('Policy Characteristics'!F:F,MATCH($C257,'Policy Characteristics'!$C:$C,0))),"",INDEX('Policy Characteristics'!F:F,MATCH($C257,'Policy Characteristics'!$C:$C,0)))</f>
        <v>0</v>
      </c>
      <c r="M257" s="76">
        <f>IF(ISBLANK(INDEX('Policy Characteristics'!G:G,MATCH($C257,'Policy Characteristics'!$C:$C,0))),"",INDEX('Policy Characteristics'!G:G,MATCH($C257,'Policy Characteristics'!$C:$C,0)))</f>
        <v>1</v>
      </c>
      <c r="N257" s="76">
        <f>IF(ISBLANK(INDEX('Policy Characteristics'!H:H,MATCH($C257,'Policy Characteristics'!$C:$C,0))),"",INDEX('Policy Characteristics'!H:H,MATCH($C257,'Policy Characteristics'!$C:$C,0)))</f>
        <v>1</v>
      </c>
      <c r="O257" s="76" t="str">
        <f>IF(ISBLANK(INDEX('Policy Characteristics'!I:I,MATCH($C257,'Policy Characteristics'!$C:$C,0))),"",INDEX('Policy Characteristics'!I:I,MATCH($C257,'Policy Characteristics'!$C:$C,0)))</f>
        <v>on/off</v>
      </c>
      <c r="P257" s="76" t="str">
        <f>IF(ISBLANK(INDEX('Policy Characteristics'!J:J,MATCH($C257,'Policy Characteristics'!$C:$C,0))),"",INDEX('Policy Characteristics'!J:J,MATCH($C257,'Policy Characteristics'!$C:$C,0)))</f>
        <v>**Description:** This policy prevents new capacity of the selected type(s) from being built or deployed.  // **Guidance for setting values:** No new coal is planned in Illinois.</v>
      </c>
      <c r="Q257" s="76" t="str">
        <f>IF(ISBLANK(INDEX('Policy Characteristics'!K:K,MATCH($C257,'Policy Characteristics'!$C:$C,0))),"",INDEX('Policy Characteristics'!K:K,MATCH($C257,'Policy Characteristics'!$C:$C,0)))</f>
        <v>electricity-sector-main.html#ban</v>
      </c>
      <c r="R257" s="76" t="str">
        <f>IF(ISBLANK(INDEX('Policy Characteristics'!L:L,MATCH($C257,'Policy Characteristics'!$C:$C,0))),"",INDEX('Policy Characteristics'!L:L,MATCH($C257,'Policy Characteristics'!$C:$C,0)))</f>
        <v>ban-new-capacity.html</v>
      </c>
    </row>
    <row r="258" spans="1:18" s="76" customFormat="1" x14ac:dyDescent="0.25">
      <c r="A258" s="76" t="str">
        <f>IF(ISBLANK(INDEX('Policy Characteristics'!A:A,MATCH($C258,'Policy Characteristics'!$C:$C,0))),"",INDEX('Policy Characteristics'!A:A,MATCH($C258,'Policy Characteristics'!$C:$C,0)))</f>
        <v>Electricity Supply</v>
      </c>
      <c r="B258" s="234" t="str">
        <f>IF(ISBLANK(INDEX('Policy Characteristics'!B:B,MATCH($C258,'Policy Characteristics'!$C:$C,0))),"",INDEX('Policy Characteristics'!B:B,MATCH($C258,'Policy Characteristics'!$C:$C,0)))</f>
        <v>Ban New Power Plants</v>
      </c>
      <c r="C258" s="76" t="str">
        <f t="shared" si="11"/>
        <v>Boolean Ban New Power Plants</v>
      </c>
      <c r="D258" s="78" t="s">
        <v>77</v>
      </c>
      <c r="E258" s="88"/>
      <c r="F258" s="78" t="s">
        <v>89</v>
      </c>
      <c r="G258" s="88"/>
      <c r="H258" s="15">
        <v>170</v>
      </c>
      <c r="I258" s="247" t="s">
        <v>43</v>
      </c>
      <c r="J258" s="236" t="str">
        <f>IF(ISBLANK(INDEX('Policy Characteristics'!D:D,MATCH($C258,'Policy Characteristics'!$C:$C,0))),"",INDEX('Policy Characteristics'!D:D,MATCH($C258,'Policy Characteristics'!$C:$C,0)))</f>
        <v>Ban New Power Plants</v>
      </c>
      <c r="K258" s="76" t="str">
        <f>IF(ISBLANK(INDEX('Policy Characteristics'!E:E,MATCH($C258,'Policy Characteristics'!$C:$C,0))),"",INDEX('Policy Characteristics'!E:E,MATCH($C258,'Policy Characteristics'!$C:$C,0)))</f>
        <v>elec ban new power plants</v>
      </c>
      <c r="L258" s="76">
        <f>IF(ISBLANK(INDEX('Policy Characteristics'!F:F,MATCH($C258,'Policy Characteristics'!$C:$C,0))),"",INDEX('Policy Characteristics'!F:F,MATCH($C258,'Policy Characteristics'!$C:$C,0)))</f>
        <v>0</v>
      </c>
      <c r="M258" s="76">
        <f>IF(ISBLANK(INDEX('Policy Characteristics'!G:G,MATCH($C258,'Policy Characteristics'!$C:$C,0))),"",INDEX('Policy Characteristics'!G:G,MATCH($C258,'Policy Characteristics'!$C:$C,0)))</f>
        <v>1</v>
      </c>
      <c r="N258" s="76">
        <f>IF(ISBLANK(INDEX('Policy Characteristics'!H:H,MATCH($C258,'Policy Characteristics'!$C:$C,0))),"",INDEX('Policy Characteristics'!H:H,MATCH($C258,'Policy Characteristics'!$C:$C,0)))</f>
        <v>1</v>
      </c>
      <c r="O258" s="76" t="str">
        <f>IF(ISBLANK(INDEX('Policy Characteristics'!I:I,MATCH($C258,'Policy Characteristics'!$C:$C,0))),"",INDEX('Policy Characteristics'!I:I,MATCH($C258,'Policy Characteristics'!$C:$C,0)))</f>
        <v>on/off</v>
      </c>
      <c r="P258" s="76" t="str">
        <f>IF(ISBLANK(INDEX('Policy Characteristics'!J:J,MATCH($C258,'Policy Characteristics'!$C:$C,0))),"",INDEX('Policy Characteristics'!J:J,MATCH($C258,'Policy Characteristics'!$C:$C,0)))</f>
        <v>**Description:** This policy prevents new capacity of the selected type(s) from being built or deployed.  // **Guidance for setting values:** No new coal is planned in Illinois.</v>
      </c>
      <c r="Q258" s="76" t="str">
        <f>IF(ISBLANK(INDEX('Policy Characteristics'!K:K,MATCH($C258,'Policy Characteristics'!$C:$C,0))),"",INDEX('Policy Characteristics'!K:K,MATCH($C258,'Policy Characteristics'!$C:$C,0)))</f>
        <v>electricity-sector-main.html#ban</v>
      </c>
      <c r="R258" s="76" t="str">
        <f>IF(ISBLANK(INDEX('Policy Characteristics'!L:L,MATCH($C258,'Policy Characteristics'!$C:$C,0))),"",INDEX('Policy Characteristics'!L:L,MATCH($C258,'Policy Characteristics'!$C:$C,0)))</f>
        <v>ban-new-capacity.html</v>
      </c>
    </row>
    <row r="259" spans="1:18" s="76" customFormat="1" x14ac:dyDescent="0.25">
      <c r="A259" s="76" t="str">
        <f>IF(ISBLANK(INDEX('Policy Characteristics'!A:A,MATCH($C259,'Policy Characteristics'!$C:$C,0))),"",INDEX('Policy Characteristics'!A:A,MATCH($C259,'Policy Characteristics'!$C:$C,0)))</f>
        <v>Electricity Supply</v>
      </c>
      <c r="B259" s="234" t="str">
        <f>IF(ISBLANK(INDEX('Policy Characteristics'!B:B,MATCH($C259,'Policy Characteristics'!$C:$C,0))),"",INDEX('Policy Characteristics'!B:B,MATCH($C259,'Policy Characteristics'!$C:$C,0)))</f>
        <v>Ban New Power Plants</v>
      </c>
      <c r="C259" s="76" t="str">
        <f t="shared" si="11"/>
        <v>Boolean Ban New Power Plants</v>
      </c>
      <c r="D259" s="78" t="s">
        <v>446</v>
      </c>
      <c r="E259" s="88"/>
      <c r="F259" s="78" t="s">
        <v>449</v>
      </c>
      <c r="G259" s="88"/>
      <c r="H259" s="15">
        <v>608</v>
      </c>
      <c r="I259" s="247" t="s">
        <v>44</v>
      </c>
      <c r="J259" s="236" t="str">
        <f>IF(ISBLANK(INDEX('Policy Characteristics'!D:D,MATCH($C259,'Policy Characteristics'!$C:$C,0))),"",INDEX('Policy Characteristics'!D:D,MATCH($C259,'Policy Characteristics'!$C:$C,0)))</f>
        <v>Ban New Power Plants</v>
      </c>
      <c r="K259" s="76" t="str">
        <f>IF(ISBLANK(INDEX('Policy Characteristics'!E:E,MATCH($C259,'Policy Characteristics'!$C:$C,0))),"",INDEX('Policy Characteristics'!E:E,MATCH($C259,'Policy Characteristics'!$C:$C,0)))</f>
        <v>elec ban new power plants</v>
      </c>
      <c r="L259" s="76">
        <f>IF(ISBLANK(INDEX('Policy Characteristics'!F:F,MATCH($C259,'Policy Characteristics'!$C:$C,0))),"",INDEX('Policy Characteristics'!F:F,MATCH($C259,'Policy Characteristics'!$C:$C,0)))</f>
        <v>0</v>
      </c>
      <c r="M259" s="76">
        <f>IF(ISBLANK(INDEX('Policy Characteristics'!G:G,MATCH($C259,'Policy Characteristics'!$C:$C,0))),"",INDEX('Policy Characteristics'!G:G,MATCH($C259,'Policy Characteristics'!$C:$C,0)))</f>
        <v>1</v>
      </c>
      <c r="N259" s="76">
        <f>IF(ISBLANK(INDEX('Policy Characteristics'!H:H,MATCH($C259,'Policy Characteristics'!$C:$C,0))),"",INDEX('Policy Characteristics'!H:H,MATCH($C259,'Policy Characteristics'!$C:$C,0)))</f>
        <v>1</v>
      </c>
      <c r="O259" s="76" t="str">
        <f>IF(ISBLANK(INDEX('Policy Characteristics'!I:I,MATCH($C259,'Policy Characteristics'!$C:$C,0))),"",INDEX('Policy Characteristics'!I:I,MATCH($C259,'Policy Characteristics'!$C:$C,0)))</f>
        <v>on/off</v>
      </c>
      <c r="P259" s="76" t="str">
        <f>IF(ISBLANK(INDEX('Policy Characteristics'!J:J,MATCH($C259,'Policy Characteristics'!$C:$C,0))),"",INDEX('Policy Characteristics'!J:J,MATCH($C259,'Policy Characteristics'!$C:$C,0)))</f>
        <v>**Description:** This policy prevents new capacity of the selected type(s) from being built or deployed.  // **Guidance for setting values:** No new coal is planned in Illinois.</v>
      </c>
      <c r="Q259" s="76" t="str">
        <f>IF(ISBLANK(INDEX('Policy Characteristics'!K:K,MATCH($C259,'Policy Characteristics'!$C:$C,0))),"",INDEX('Policy Characteristics'!K:K,MATCH($C259,'Policy Characteristics'!$C:$C,0)))</f>
        <v>electricity-sector-main.html#ban</v>
      </c>
      <c r="R259" s="76" t="str">
        <f>IF(ISBLANK(INDEX('Policy Characteristics'!L:L,MATCH($C259,'Policy Characteristics'!$C:$C,0))),"",INDEX('Policy Characteristics'!L:L,MATCH($C259,'Policy Characteristics'!$C:$C,0)))</f>
        <v>ban-new-capacity.html</v>
      </c>
    </row>
    <row r="260" spans="1:18" s="76" customFormat="1" x14ac:dyDescent="0.25">
      <c r="A260" s="76" t="str">
        <f>IF(ISBLANK(INDEX('Policy Characteristics'!A:A,MATCH($C260,'Policy Characteristics'!$C:$C,0))),"",INDEX('Policy Characteristics'!A:A,MATCH($C260,'Policy Characteristics'!$C:$C,0)))</f>
        <v>Electricity Supply</v>
      </c>
      <c r="B260" s="234" t="str">
        <f>IF(ISBLANK(INDEX('Policy Characteristics'!B:B,MATCH($C260,'Policy Characteristics'!$C:$C,0))),"",INDEX('Policy Characteristics'!B:B,MATCH($C260,'Policy Characteristics'!$C:$C,0)))</f>
        <v>Ban New Power Plants</v>
      </c>
      <c r="C260" s="76" t="str">
        <f t="shared" si="11"/>
        <v>Boolean Ban New Power Plants</v>
      </c>
      <c r="D260" s="78" t="s">
        <v>78</v>
      </c>
      <c r="E260" s="88"/>
      <c r="F260" s="78" t="s">
        <v>90</v>
      </c>
      <c r="G260" s="88"/>
      <c r="H260" s="15">
        <v>609</v>
      </c>
      <c r="I260" s="247" t="s">
        <v>44</v>
      </c>
      <c r="J260" s="236" t="str">
        <f>IF(ISBLANK(INDEX('Policy Characteristics'!D:D,MATCH($C260,'Policy Characteristics'!$C:$C,0))),"",INDEX('Policy Characteristics'!D:D,MATCH($C260,'Policy Characteristics'!$C:$C,0)))</f>
        <v>Ban New Power Plants</v>
      </c>
      <c r="K260" s="76" t="str">
        <f>IF(ISBLANK(INDEX('Policy Characteristics'!E:E,MATCH($C260,'Policy Characteristics'!$C:$C,0))),"",INDEX('Policy Characteristics'!E:E,MATCH($C260,'Policy Characteristics'!$C:$C,0)))</f>
        <v>elec ban new power plants</v>
      </c>
      <c r="L260" s="76">
        <f>IF(ISBLANK(INDEX('Policy Characteristics'!F:F,MATCH($C260,'Policy Characteristics'!$C:$C,0))),"",INDEX('Policy Characteristics'!F:F,MATCH($C260,'Policy Characteristics'!$C:$C,0)))</f>
        <v>0</v>
      </c>
      <c r="M260" s="76">
        <f>IF(ISBLANK(INDEX('Policy Characteristics'!G:G,MATCH($C260,'Policy Characteristics'!$C:$C,0))),"",INDEX('Policy Characteristics'!G:G,MATCH($C260,'Policy Characteristics'!$C:$C,0)))</f>
        <v>1</v>
      </c>
      <c r="N260" s="76">
        <f>IF(ISBLANK(INDEX('Policy Characteristics'!H:H,MATCH($C260,'Policy Characteristics'!$C:$C,0))),"",INDEX('Policy Characteristics'!H:H,MATCH($C260,'Policy Characteristics'!$C:$C,0)))</f>
        <v>1</v>
      </c>
      <c r="O260" s="76" t="str">
        <f>IF(ISBLANK(INDEX('Policy Characteristics'!I:I,MATCH($C260,'Policy Characteristics'!$C:$C,0))),"",INDEX('Policy Characteristics'!I:I,MATCH($C260,'Policy Characteristics'!$C:$C,0)))</f>
        <v>on/off</v>
      </c>
      <c r="P260" s="76" t="str">
        <f>IF(ISBLANK(INDEX('Policy Characteristics'!J:J,MATCH($C260,'Policy Characteristics'!$C:$C,0))),"",INDEX('Policy Characteristics'!J:J,MATCH($C260,'Policy Characteristics'!$C:$C,0)))</f>
        <v>**Description:** This policy prevents new capacity of the selected type(s) from being built or deployed.  // **Guidance for setting values:** No new coal is planned in Illinois.</v>
      </c>
      <c r="Q260" s="76" t="str">
        <f>IF(ISBLANK(INDEX('Policy Characteristics'!K:K,MATCH($C260,'Policy Characteristics'!$C:$C,0))),"",INDEX('Policy Characteristics'!K:K,MATCH($C260,'Policy Characteristics'!$C:$C,0)))</f>
        <v>electricity-sector-main.html#ban</v>
      </c>
      <c r="R260" s="76" t="str">
        <f>IF(ISBLANK(INDEX('Policy Characteristics'!L:L,MATCH($C260,'Policy Characteristics'!$C:$C,0))),"",INDEX('Policy Characteristics'!L:L,MATCH($C260,'Policy Characteristics'!$C:$C,0)))</f>
        <v>ban-new-capacity.html</v>
      </c>
    </row>
    <row r="261" spans="1:18" s="76" customFormat="1" x14ac:dyDescent="0.25">
      <c r="A261" s="76" t="str">
        <f>IF(ISBLANK(INDEX('Policy Characteristics'!A:A,MATCH($C261,'Policy Characteristics'!$C:$C,0))),"",INDEX('Policy Characteristics'!A:A,MATCH($C261,'Policy Characteristics'!$C:$C,0)))</f>
        <v>Electricity Supply</v>
      </c>
      <c r="B261" s="234" t="str">
        <f>IF(ISBLANK(INDEX('Policy Characteristics'!B:B,MATCH($C261,'Policy Characteristics'!$C:$C,0))),"",INDEX('Policy Characteristics'!B:B,MATCH($C261,'Policy Characteristics'!$C:$C,0)))</f>
        <v>Ban New Power Plants</v>
      </c>
      <c r="C261" s="76" t="str">
        <f t="shared" si="11"/>
        <v>Boolean Ban New Power Plants</v>
      </c>
      <c r="D261" s="78" t="s">
        <v>79</v>
      </c>
      <c r="E261" s="88"/>
      <c r="F261" s="78" t="s">
        <v>91</v>
      </c>
      <c r="G261" s="88"/>
      <c r="H261" s="15">
        <v>610</v>
      </c>
      <c r="I261" s="247" t="s">
        <v>44</v>
      </c>
      <c r="J261" s="236" t="str">
        <f>IF(ISBLANK(INDEX('Policy Characteristics'!D:D,MATCH($C261,'Policy Characteristics'!$C:$C,0))),"",INDEX('Policy Characteristics'!D:D,MATCH($C261,'Policy Characteristics'!$C:$C,0)))</f>
        <v>Ban New Power Plants</v>
      </c>
      <c r="K261" s="76" t="str">
        <f>IF(ISBLANK(INDEX('Policy Characteristics'!E:E,MATCH($C261,'Policy Characteristics'!$C:$C,0))),"",INDEX('Policy Characteristics'!E:E,MATCH($C261,'Policy Characteristics'!$C:$C,0)))</f>
        <v>elec ban new power plants</v>
      </c>
      <c r="L261" s="76">
        <f>IF(ISBLANK(INDEX('Policy Characteristics'!F:F,MATCH($C261,'Policy Characteristics'!$C:$C,0))),"",INDEX('Policy Characteristics'!F:F,MATCH($C261,'Policy Characteristics'!$C:$C,0)))</f>
        <v>0</v>
      </c>
      <c r="M261" s="76">
        <f>IF(ISBLANK(INDEX('Policy Characteristics'!G:G,MATCH($C261,'Policy Characteristics'!$C:$C,0))),"",INDEX('Policy Characteristics'!G:G,MATCH($C261,'Policy Characteristics'!$C:$C,0)))</f>
        <v>1</v>
      </c>
      <c r="N261" s="76">
        <f>IF(ISBLANK(INDEX('Policy Characteristics'!H:H,MATCH($C261,'Policy Characteristics'!$C:$C,0))),"",INDEX('Policy Characteristics'!H:H,MATCH($C261,'Policy Characteristics'!$C:$C,0)))</f>
        <v>1</v>
      </c>
      <c r="O261" s="76" t="str">
        <f>IF(ISBLANK(INDEX('Policy Characteristics'!I:I,MATCH($C261,'Policy Characteristics'!$C:$C,0))),"",INDEX('Policy Characteristics'!I:I,MATCH($C261,'Policy Characteristics'!$C:$C,0)))</f>
        <v>on/off</v>
      </c>
      <c r="P261" s="76" t="str">
        <f>IF(ISBLANK(INDEX('Policy Characteristics'!J:J,MATCH($C261,'Policy Characteristics'!$C:$C,0))),"",INDEX('Policy Characteristics'!J:J,MATCH($C261,'Policy Characteristics'!$C:$C,0)))</f>
        <v>**Description:** This policy prevents new capacity of the selected type(s) from being built or deployed.  // **Guidance for setting values:** No new coal is planned in Illinois.</v>
      </c>
      <c r="Q261" s="76" t="str">
        <f>IF(ISBLANK(INDEX('Policy Characteristics'!K:K,MATCH($C261,'Policy Characteristics'!$C:$C,0))),"",INDEX('Policy Characteristics'!K:K,MATCH($C261,'Policy Characteristics'!$C:$C,0)))</f>
        <v>electricity-sector-main.html#ban</v>
      </c>
      <c r="R261" s="76" t="str">
        <f>IF(ISBLANK(INDEX('Policy Characteristics'!L:L,MATCH($C261,'Policy Characteristics'!$C:$C,0))),"",INDEX('Policy Characteristics'!L:L,MATCH($C261,'Policy Characteristics'!$C:$C,0)))</f>
        <v>ban-new-capacity.html</v>
      </c>
    </row>
    <row r="262" spans="1:18" s="76" customFormat="1" x14ac:dyDescent="0.25">
      <c r="A262" s="76" t="str">
        <f>IF(ISBLANK(INDEX('Policy Characteristics'!A:A,MATCH($C262,'Policy Characteristics'!$C:$C,0))),"",INDEX('Policy Characteristics'!A:A,MATCH($C262,'Policy Characteristics'!$C:$C,0)))</f>
        <v>Electricity Supply</v>
      </c>
      <c r="B262" s="234" t="str">
        <f>IF(ISBLANK(INDEX('Policy Characteristics'!B:B,MATCH($C262,'Policy Characteristics'!$C:$C,0))),"",INDEX('Policy Characteristics'!B:B,MATCH($C262,'Policy Characteristics'!$C:$C,0)))</f>
        <v>Ban New Power Plants</v>
      </c>
      <c r="C262" s="76" t="str">
        <f t="shared" si="11"/>
        <v>Boolean Ban New Power Plants</v>
      </c>
      <c r="D262" s="78" t="s">
        <v>80</v>
      </c>
      <c r="E262" s="88"/>
      <c r="F262" s="78" t="s">
        <v>92</v>
      </c>
      <c r="G262" s="88"/>
      <c r="H262" s="15">
        <v>611</v>
      </c>
      <c r="I262" s="247" t="s">
        <v>44</v>
      </c>
      <c r="J262" s="236" t="str">
        <f>IF(ISBLANK(INDEX('Policy Characteristics'!D:D,MATCH($C262,'Policy Characteristics'!$C:$C,0))),"",INDEX('Policy Characteristics'!D:D,MATCH($C262,'Policy Characteristics'!$C:$C,0)))</f>
        <v>Ban New Power Plants</v>
      </c>
      <c r="K262" s="76" t="str">
        <f>IF(ISBLANK(INDEX('Policy Characteristics'!E:E,MATCH($C262,'Policy Characteristics'!$C:$C,0))),"",INDEX('Policy Characteristics'!E:E,MATCH($C262,'Policy Characteristics'!$C:$C,0)))</f>
        <v>elec ban new power plants</v>
      </c>
      <c r="L262" s="76">
        <f>IF(ISBLANK(INDEX('Policy Characteristics'!F:F,MATCH($C262,'Policy Characteristics'!$C:$C,0))),"",INDEX('Policy Characteristics'!F:F,MATCH($C262,'Policy Characteristics'!$C:$C,0)))</f>
        <v>0</v>
      </c>
      <c r="M262" s="76">
        <f>IF(ISBLANK(INDEX('Policy Characteristics'!G:G,MATCH($C262,'Policy Characteristics'!$C:$C,0))),"",INDEX('Policy Characteristics'!G:G,MATCH($C262,'Policy Characteristics'!$C:$C,0)))</f>
        <v>1</v>
      </c>
      <c r="N262" s="76">
        <f>IF(ISBLANK(INDEX('Policy Characteristics'!H:H,MATCH($C262,'Policy Characteristics'!$C:$C,0))),"",INDEX('Policy Characteristics'!H:H,MATCH($C262,'Policy Characteristics'!$C:$C,0)))</f>
        <v>1</v>
      </c>
      <c r="O262" s="76" t="str">
        <f>IF(ISBLANK(INDEX('Policy Characteristics'!I:I,MATCH($C262,'Policy Characteristics'!$C:$C,0))),"",INDEX('Policy Characteristics'!I:I,MATCH($C262,'Policy Characteristics'!$C:$C,0)))</f>
        <v>on/off</v>
      </c>
      <c r="P262" s="76" t="str">
        <f>IF(ISBLANK(INDEX('Policy Characteristics'!J:J,MATCH($C262,'Policy Characteristics'!$C:$C,0))),"",INDEX('Policy Characteristics'!J:J,MATCH($C262,'Policy Characteristics'!$C:$C,0)))</f>
        <v>**Description:** This policy prevents new capacity of the selected type(s) from being built or deployed.  // **Guidance for setting values:** No new coal is planned in Illinois.</v>
      </c>
      <c r="Q262" s="76" t="str">
        <f>IF(ISBLANK(INDEX('Policy Characteristics'!K:K,MATCH($C262,'Policy Characteristics'!$C:$C,0))),"",INDEX('Policy Characteristics'!K:K,MATCH($C262,'Policy Characteristics'!$C:$C,0)))</f>
        <v>electricity-sector-main.html#ban</v>
      </c>
      <c r="R262" s="76" t="str">
        <f>IF(ISBLANK(INDEX('Policy Characteristics'!L:L,MATCH($C262,'Policy Characteristics'!$C:$C,0))),"",INDEX('Policy Characteristics'!L:L,MATCH($C262,'Policy Characteristics'!$C:$C,0)))</f>
        <v>ban-new-capacity.html</v>
      </c>
    </row>
    <row r="263" spans="1:18" s="76" customFormat="1" x14ac:dyDescent="0.25">
      <c r="A263" s="76" t="str">
        <f>IF(ISBLANK(INDEX('Policy Characteristics'!A:A,MATCH($C263,'Policy Characteristics'!$C:$C,0))),"",INDEX('Policy Characteristics'!A:A,MATCH($C263,'Policy Characteristics'!$C:$C,0)))</f>
        <v>Electricity Supply</v>
      </c>
      <c r="B263" s="234" t="str">
        <f>IF(ISBLANK(INDEX('Policy Characteristics'!B:B,MATCH($C263,'Policy Characteristics'!$C:$C,0))),"",INDEX('Policy Characteristics'!B:B,MATCH($C263,'Policy Characteristics'!$C:$C,0)))</f>
        <v>Ban New Power Plants</v>
      </c>
      <c r="C263" s="76" t="str">
        <f t="shared" si="11"/>
        <v>Boolean Ban New Power Plants</v>
      </c>
      <c r="D263" s="78" t="s">
        <v>668</v>
      </c>
      <c r="E263" s="88"/>
      <c r="F263" s="78" t="s">
        <v>434</v>
      </c>
      <c r="G263" s="88"/>
      <c r="H263" s="15">
        <v>612</v>
      </c>
      <c r="I263" s="247" t="s">
        <v>44</v>
      </c>
      <c r="J263" s="236" t="str">
        <f>IF(ISBLANK(INDEX('Policy Characteristics'!D:D,MATCH($C263,'Policy Characteristics'!$C:$C,0))),"",INDEX('Policy Characteristics'!D:D,MATCH($C263,'Policy Characteristics'!$C:$C,0)))</f>
        <v>Ban New Power Plants</v>
      </c>
      <c r="K263" s="76" t="str">
        <f>IF(ISBLANK(INDEX('Policy Characteristics'!E:E,MATCH($C263,'Policy Characteristics'!$C:$C,0))),"",INDEX('Policy Characteristics'!E:E,MATCH($C263,'Policy Characteristics'!$C:$C,0)))</f>
        <v>elec ban new power plants</v>
      </c>
      <c r="L263" s="76">
        <f>IF(ISBLANK(INDEX('Policy Characteristics'!F:F,MATCH($C263,'Policy Characteristics'!$C:$C,0))),"",INDEX('Policy Characteristics'!F:F,MATCH($C263,'Policy Characteristics'!$C:$C,0)))</f>
        <v>0</v>
      </c>
      <c r="M263" s="76">
        <f>IF(ISBLANK(INDEX('Policy Characteristics'!G:G,MATCH($C263,'Policy Characteristics'!$C:$C,0))),"",INDEX('Policy Characteristics'!G:G,MATCH($C263,'Policy Characteristics'!$C:$C,0)))</f>
        <v>1</v>
      </c>
      <c r="N263" s="76">
        <f>IF(ISBLANK(INDEX('Policy Characteristics'!H:H,MATCH($C263,'Policy Characteristics'!$C:$C,0))),"",INDEX('Policy Characteristics'!H:H,MATCH($C263,'Policy Characteristics'!$C:$C,0)))</f>
        <v>1</v>
      </c>
      <c r="O263" s="76" t="str">
        <f>IF(ISBLANK(INDEX('Policy Characteristics'!I:I,MATCH($C263,'Policy Characteristics'!$C:$C,0))),"",INDEX('Policy Characteristics'!I:I,MATCH($C263,'Policy Characteristics'!$C:$C,0)))</f>
        <v>on/off</v>
      </c>
      <c r="P263" s="76" t="str">
        <f>IF(ISBLANK(INDEX('Policy Characteristics'!J:J,MATCH($C263,'Policy Characteristics'!$C:$C,0))),"",INDEX('Policy Characteristics'!J:J,MATCH($C263,'Policy Characteristics'!$C:$C,0)))</f>
        <v>**Description:** This policy prevents new capacity of the selected type(s) from being built or deployed.  // **Guidance for setting values:** No new coal is planned in Illinois.</v>
      </c>
      <c r="Q263" s="76" t="str">
        <f>IF(ISBLANK(INDEX('Policy Characteristics'!K:K,MATCH($C263,'Policy Characteristics'!$C:$C,0))),"",INDEX('Policy Characteristics'!K:K,MATCH($C263,'Policy Characteristics'!$C:$C,0)))</f>
        <v>electricity-sector-main.html#ban</v>
      </c>
      <c r="R263" s="76" t="str">
        <f>IF(ISBLANK(INDEX('Policy Characteristics'!L:L,MATCH($C263,'Policy Characteristics'!$C:$C,0))),"",INDEX('Policy Characteristics'!L:L,MATCH($C263,'Policy Characteristics'!$C:$C,0)))</f>
        <v>ban-new-capacity.html</v>
      </c>
    </row>
    <row r="264" spans="1:18" s="76" customFormat="1" x14ac:dyDescent="0.25">
      <c r="A264" s="76" t="str">
        <f>IF(ISBLANK(INDEX('Policy Characteristics'!A:A,MATCH($C264,'Policy Characteristics'!$C:$C,0))),"",INDEX('Policy Characteristics'!A:A,MATCH($C264,'Policy Characteristics'!$C:$C,0)))</f>
        <v>Electricity Supply</v>
      </c>
      <c r="B264" s="234" t="str">
        <f>IF(ISBLANK(INDEX('Policy Characteristics'!B:B,MATCH($C264,'Policy Characteristics'!$C:$C,0))),"",INDEX('Policy Characteristics'!B:B,MATCH($C264,'Policy Characteristics'!$C:$C,0)))</f>
        <v>Ban New Power Plants</v>
      </c>
      <c r="C264" s="76" t="str">
        <f t="shared" si="11"/>
        <v>Boolean Ban New Power Plants</v>
      </c>
      <c r="D264" s="78" t="s">
        <v>306</v>
      </c>
      <c r="E264" s="88"/>
      <c r="F264" s="78" t="s">
        <v>308</v>
      </c>
      <c r="G264" s="88"/>
      <c r="H264" s="15">
        <v>613</v>
      </c>
      <c r="I264" s="247" t="s">
        <v>43</v>
      </c>
      <c r="J264" s="236" t="str">
        <f>IF(ISBLANK(INDEX('Policy Characteristics'!D:D,MATCH($C264,'Policy Characteristics'!$C:$C,0))),"",INDEX('Policy Characteristics'!D:D,MATCH($C264,'Policy Characteristics'!$C:$C,0)))</f>
        <v>Ban New Power Plants</v>
      </c>
      <c r="K264" s="76" t="str">
        <f>IF(ISBLANK(INDEX('Policy Characteristics'!E:E,MATCH($C264,'Policy Characteristics'!$C:$C,0))),"",INDEX('Policy Characteristics'!E:E,MATCH($C264,'Policy Characteristics'!$C:$C,0)))</f>
        <v>elec ban new power plants</v>
      </c>
      <c r="L264" s="76">
        <f>IF(ISBLANK(INDEX('Policy Characteristics'!F:F,MATCH($C264,'Policy Characteristics'!$C:$C,0))),"",INDEX('Policy Characteristics'!F:F,MATCH($C264,'Policy Characteristics'!$C:$C,0)))</f>
        <v>0</v>
      </c>
      <c r="M264" s="76">
        <f>IF(ISBLANK(INDEX('Policy Characteristics'!G:G,MATCH($C264,'Policy Characteristics'!$C:$C,0))),"",INDEX('Policy Characteristics'!G:G,MATCH($C264,'Policy Characteristics'!$C:$C,0)))</f>
        <v>1</v>
      </c>
      <c r="N264" s="76">
        <f>IF(ISBLANK(INDEX('Policy Characteristics'!H:H,MATCH($C264,'Policy Characteristics'!$C:$C,0))),"",INDEX('Policy Characteristics'!H:H,MATCH($C264,'Policy Characteristics'!$C:$C,0)))</f>
        <v>1</v>
      </c>
      <c r="O264" s="76" t="str">
        <f>IF(ISBLANK(INDEX('Policy Characteristics'!I:I,MATCH($C264,'Policy Characteristics'!$C:$C,0))),"",INDEX('Policy Characteristics'!I:I,MATCH($C264,'Policy Characteristics'!$C:$C,0)))</f>
        <v>on/off</v>
      </c>
      <c r="P264" s="76" t="str">
        <f>IF(ISBLANK(INDEX('Policy Characteristics'!J:J,MATCH($C264,'Policy Characteristics'!$C:$C,0))),"",INDEX('Policy Characteristics'!J:J,MATCH($C264,'Policy Characteristics'!$C:$C,0)))</f>
        <v>**Description:** This policy prevents new capacity of the selected type(s) from being built or deployed.  // **Guidance for setting values:** No new coal is planned in Illinois.</v>
      </c>
      <c r="Q264" s="76" t="str">
        <f>IF(ISBLANK(INDEX('Policy Characteristics'!K:K,MATCH($C264,'Policy Characteristics'!$C:$C,0))),"",INDEX('Policy Characteristics'!K:K,MATCH($C264,'Policy Characteristics'!$C:$C,0)))</f>
        <v>electricity-sector-main.html#ban</v>
      </c>
      <c r="R264" s="76" t="str">
        <f>IF(ISBLANK(INDEX('Policy Characteristics'!L:L,MATCH($C264,'Policy Characteristics'!$C:$C,0))),"",INDEX('Policy Characteristics'!L:L,MATCH($C264,'Policy Characteristics'!$C:$C,0)))</f>
        <v>ban-new-capacity.html</v>
      </c>
    </row>
    <row r="265" spans="1:18" s="76" customFormat="1" x14ac:dyDescent="0.25">
      <c r="A265" s="76" t="str">
        <f>IF(ISBLANK(INDEX('Policy Characteristics'!A:A,MATCH($C265,'Policy Characteristics'!$C:$C,0))),"",INDEX('Policy Characteristics'!A:A,MATCH($C265,'Policy Characteristics'!$C:$C,0)))</f>
        <v>Electricity Supply</v>
      </c>
      <c r="B265" s="234" t="str">
        <f>IF(ISBLANK(INDEX('Policy Characteristics'!B:B,MATCH($C265,'Policy Characteristics'!$C:$C,0))),"",INDEX('Policy Characteristics'!B:B,MATCH($C265,'Policy Characteristics'!$C:$C,0)))</f>
        <v>Ban New Power Plants</v>
      </c>
      <c r="C265" s="76" t="str">
        <f t="shared" si="11"/>
        <v>Boolean Ban New Power Plants</v>
      </c>
      <c r="D265" s="78" t="s">
        <v>307</v>
      </c>
      <c r="E265" s="88"/>
      <c r="F265" s="78" t="s">
        <v>309</v>
      </c>
      <c r="G265" s="88"/>
      <c r="H265" s="15">
        <v>614</v>
      </c>
      <c r="I265" s="247" t="s">
        <v>43</v>
      </c>
      <c r="J265" s="236" t="str">
        <f>IF(ISBLANK(INDEX('Policy Characteristics'!D:D,MATCH($C265,'Policy Characteristics'!$C:$C,0))),"",INDEX('Policy Characteristics'!D:D,MATCH($C265,'Policy Characteristics'!$C:$C,0)))</f>
        <v>Ban New Power Plants</v>
      </c>
      <c r="K265" s="76" t="str">
        <f>IF(ISBLANK(INDEX('Policy Characteristics'!E:E,MATCH($C265,'Policy Characteristics'!$C:$C,0))),"",INDEX('Policy Characteristics'!E:E,MATCH($C265,'Policy Characteristics'!$C:$C,0)))</f>
        <v>elec ban new power plants</v>
      </c>
      <c r="L265" s="76">
        <f>IF(ISBLANK(INDEX('Policy Characteristics'!F:F,MATCH($C265,'Policy Characteristics'!$C:$C,0))),"",INDEX('Policy Characteristics'!F:F,MATCH($C265,'Policy Characteristics'!$C:$C,0)))</f>
        <v>0</v>
      </c>
      <c r="M265" s="76">
        <f>IF(ISBLANK(INDEX('Policy Characteristics'!G:G,MATCH($C265,'Policy Characteristics'!$C:$C,0))),"",INDEX('Policy Characteristics'!G:G,MATCH($C265,'Policy Characteristics'!$C:$C,0)))</f>
        <v>1</v>
      </c>
      <c r="N265" s="76">
        <f>IF(ISBLANK(INDEX('Policy Characteristics'!H:H,MATCH($C265,'Policy Characteristics'!$C:$C,0))),"",INDEX('Policy Characteristics'!H:H,MATCH($C265,'Policy Characteristics'!$C:$C,0)))</f>
        <v>1</v>
      </c>
      <c r="O265" s="76" t="str">
        <f>IF(ISBLANK(INDEX('Policy Characteristics'!I:I,MATCH($C265,'Policy Characteristics'!$C:$C,0))),"",INDEX('Policy Characteristics'!I:I,MATCH($C265,'Policy Characteristics'!$C:$C,0)))</f>
        <v>on/off</v>
      </c>
      <c r="P265" s="76" t="str">
        <f>IF(ISBLANK(INDEX('Policy Characteristics'!J:J,MATCH($C265,'Policy Characteristics'!$C:$C,0))),"",INDEX('Policy Characteristics'!J:J,MATCH($C265,'Policy Characteristics'!$C:$C,0)))</f>
        <v>**Description:** This policy prevents new capacity of the selected type(s) from being built or deployed.  // **Guidance for setting values:** No new coal is planned in Illinois.</v>
      </c>
      <c r="Q265" s="76" t="str">
        <f>IF(ISBLANK(INDEX('Policy Characteristics'!K:K,MATCH($C265,'Policy Characteristics'!$C:$C,0))),"",INDEX('Policy Characteristics'!K:K,MATCH($C265,'Policy Characteristics'!$C:$C,0)))</f>
        <v>electricity-sector-main.html#ban</v>
      </c>
      <c r="R265" s="76" t="str">
        <f>IF(ISBLANK(INDEX('Policy Characteristics'!L:L,MATCH($C265,'Policy Characteristics'!$C:$C,0))),"",INDEX('Policy Characteristics'!L:L,MATCH($C265,'Policy Characteristics'!$C:$C,0)))</f>
        <v>ban-new-capacity.html</v>
      </c>
    </row>
    <row r="266" spans="1:18" s="76" customFormat="1" x14ac:dyDescent="0.25">
      <c r="A266" s="76" t="str">
        <f>IF(ISBLANK(INDEX('Policy Characteristics'!A:A,MATCH($C266,'Policy Characteristics'!$C:$C,0))),"",INDEX('Policy Characteristics'!A:A,MATCH($C266,'Policy Characteristics'!$C:$C,0)))</f>
        <v>Electricity Supply</v>
      </c>
      <c r="B266" s="234" t="str">
        <f>IF(ISBLANK(INDEX('Policy Characteristics'!B:B,MATCH($C266,'Policy Characteristics'!$C:$C,0))),"",INDEX('Policy Characteristics'!B:B,MATCH($C266,'Policy Characteristics'!$C:$C,0)))</f>
        <v>Ban New Power Plants</v>
      </c>
      <c r="C266" s="76" t="str">
        <f t="shared" si="11"/>
        <v>Boolean Ban New Power Plants</v>
      </c>
      <c r="D266" s="78" t="s">
        <v>442</v>
      </c>
      <c r="E266" s="88"/>
      <c r="F266" s="78" t="s">
        <v>441</v>
      </c>
      <c r="G266" s="88"/>
      <c r="H266" s="15">
        <v>116</v>
      </c>
      <c r="I266" s="247" t="s">
        <v>43</v>
      </c>
      <c r="J266" s="236" t="str">
        <f>IF(ISBLANK(INDEX('Policy Characteristics'!D:D,MATCH($C266,'Policy Characteristics'!$C:$C,0))),"",INDEX('Policy Characteristics'!D:D,MATCH($C266,'Policy Characteristics'!$C:$C,0)))</f>
        <v>Ban New Power Plants</v>
      </c>
      <c r="K266" s="76" t="str">
        <f>IF(ISBLANK(INDEX('Policy Characteristics'!E:E,MATCH($C266,'Policy Characteristics'!$C:$C,0))),"",INDEX('Policy Characteristics'!E:E,MATCH($C266,'Policy Characteristics'!$C:$C,0)))</f>
        <v>elec ban new power plants</v>
      </c>
      <c r="L266" s="76">
        <f>IF(ISBLANK(INDEX('Policy Characteristics'!F:F,MATCH($C266,'Policy Characteristics'!$C:$C,0))),"",INDEX('Policy Characteristics'!F:F,MATCH($C266,'Policy Characteristics'!$C:$C,0)))</f>
        <v>0</v>
      </c>
      <c r="M266" s="76">
        <f>IF(ISBLANK(INDEX('Policy Characteristics'!G:G,MATCH($C266,'Policy Characteristics'!$C:$C,0))),"",INDEX('Policy Characteristics'!G:G,MATCH($C266,'Policy Characteristics'!$C:$C,0)))</f>
        <v>1</v>
      </c>
      <c r="N266" s="76">
        <f>IF(ISBLANK(INDEX('Policy Characteristics'!H:H,MATCH($C266,'Policy Characteristics'!$C:$C,0))),"",INDEX('Policy Characteristics'!H:H,MATCH($C266,'Policy Characteristics'!$C:$C,0)))</f>
        <v>1</v>
      </c>
      <c r="O266" s="76" t="str">
        <f>IF(ISBLANK(INDEX('Policy Characteristics'!I:I,MATCH($C266,'Policy Characteristics'!$C:$C,0))),"",INDEX('Policy Characteristics'!I:I,MATCH($C266,'Policy Characteristics'!$C:$C,0)))</f>
        <v>on/off</v>
      </c>
      <c r="P266" s="76" t="str">
        <f>IF(ISBLANK(INDEX('Policy Characteristics'!J:J,MATCH($C266,'Policy Characteristics'!$C:$C,0))),"",INDEX('Policy Characteristics'!J:J,MATCH($C266,'Policy Characteristics'!$C:$C,0)))</f>
        <v>**Description:** This policy prevents new capacity of the selected type(s) from being built or deployed.  // **Guidance for setting values:** No new coal is planned in Illinois.</v>
      </c>
      <c r="Q266" s="76" t="str">
        <f>IF(ISBLANK(INDEX('Policy Characteristics'!K:K,MATCH($C266,'Policy Characteristics'!$C:$C,0))),"",INDEX('Policy Characteristics'!K:K,MATCH($C266,'Policy Characteristics'!$C:$C,0)))</f>
        <v>electricity-sector-main.html#ban</v>
      </c>
      <c r="R266" s="76" t="str">
        <f>IF(ISBLANK(INDEX('Policy Characteristics'!L:L,MATCH($C266,'Policy Characteristics'!$C:$C,0))),"",INDEX('Policy Characteristics'!L:L,MATCH($C266,'Policy Characteristics'!$C:$C,0)))</f>
        <v>ban-new-capacity.html</v>
      </c>
    </row>
    <row r="267" spans="1:18" s="76" customFormat="1" x14ac:dyDescent="0.25">
      <c r="A267" s="76" t="str">
        <f>IF(ISBLANK(INDEX('Policy Characteristics'!A:A,MATCH($C267,'Policy Characteristics'!$C:$C,0))),"",INDEX('Policy Characteristics'!A:A,MATCH($C267,'Policy Characteristics'!$C:$C,0)))</f>
        <v>Electricity Supply</v>
      </c>
      <c r="B267" s="234" t="str">
        <f>IF(ISBLANK(INDEX('Policy Characteristics'!B:B,MATCH($C267,'Policy Characteristics'!$C:$C,0))),"",INDEX('Policy Characteristics'!B:B,MATCH($C267,'Policy Characteristics'!$C:$C,0)))</f>
        <v>Ban New Power Plants</v>
      </c>
      <c r="C267" s="76" t="str">
        <f t="shared" si="11"/>
        <v>Boolean Ban New Power Plants</v>
      </c>
      <c r="D267" s="78" t="s">
        <v>451</v>
      </c>
      <c r="E267" s="88"/>
      <c r="F267" s="78" t="s">
        <v>452</v>
      </c>
      <c r="G267" s="88"/>
      <c r="H267" s="15">
        <v>615</v>
      </c>
      <c r="I267" s="247" t="s">
        <v>44</v>
      </c>
      <c r="J267" s="236" t="str">
        <f>IF(ISBLANK(INDEX('Policy Characteristics'!D:D,MATCH($C267,'Policy Characteristics'!$C:$C,0))),"",INDEX('Policy Characteristics'!D:D,MATCH($C267,'Policy Characteristics'!$C:$C,0)))</f>
        <v>Ban New Power Plants</v>
      </c>
      <c r="K267" s="76" t="str">
        <f>IF(ISBLANK(INDEX('Policy Characteristics'!E:E,MATCH($C267,'Policy Characteristics'!$C:$C,0))),"",INDEX('Policy Characteristics'!E:E,MATCH($C267,'Policy Characteristics'!$C:$C,0)))</f>
        <v>elec ban new power plants</v>
      </c>
      <c r="L267" s="76">
        <f>IF(ISBLANK(INDEX('Policy Characteristics'!F:F,MATCH($C267,'Policy Characteristics'!$C:$C,0))),"",INDEX('Policy Characteristics'!F:F,MATCH($C267,'Policy Characteristics'!$C:$C,0)))</f>
        <v>0</v>
      </c>
      <c r="M267" s="76">
        <f>IF(ISBLANK(INDEX('Policy Characteristics'!G:G,MATCH($C267,'Policy Characteristics'!$C:$C,0))),"",INDEX('Policy Characteristics'!G:G,MATCH($C267,'Policy Characteristics'!$C:$C,0)))</f>
        <v>1</v>
      </c>
      <c r="N267" s="76">
        <f>IF(ISBLANK(INDEX('Policy Characteristics'!H:H,MATCH($C267,'Policy Characteristics'!$C:$C,0))),"",INDEX('Policy Characteristics'!H:H,MATCH($C267,'Policy Characteristics'!$C:$C,0)))</f>
        <v>1</v>
      </c>
      <c r="O267" s="76" t="str">
        <f>IF(ISBLANK(INDEX('Policy Characteristics'!I:I,MATCH($C267,'Policy Characteristics'!$C:$C,0))),"",INDEX('Policy Characteristics'!I:I,MATCH($C267,'Policy Characteristics'!$C:$C,0)))</f>
        <v>on/off</v>
      </c>
      <c r="P267" s="76" t="str">
        <f>IF(ISBLANK(INDEX('Policy Characteristics'!J:J,MATCH($C267,'Policy Characteristics'!$C:$C,0))),"",INDEX('Policy Characteristics'!J:J,MATCH($C267,'Policy Characteristics'!$C:$C,0)))</f>
        <v>**Description:** This policy prevents new capacity of the selected type(s) from being built or deployed.  // **Guidance for setting values:** No new coal is planned in Illinois.</v>
      </c>
      <c r="Q267" s="76" t="str">
        <f>IF(ISBLANK(INDEX('Policy Characteristics'!K:K,MATCH($C267,'Policy Characteristics'!$C:$C,0))),"",INDEX('Policy Characteristics'!K:K,MATCH($C267,'Policy Characteristics'!$C:$C,0)))</f>
        <v>electricity-sector-main.html#ban</v>
      </c>
      <c r="R267" s="76" t="str">
        <f>IF(ISBLANK(INDEX('Policy Characteristics'!L:L,MATCH($C267,'Policy Characteristics'!$C:$C,0))),"",INDEX('Policy Characteristics'!L:L,MATCH($C267,'Policy Characteristics'!$C:$C,0)))</f>
        <v>ban-new-capacity.html</v>
      </c>
    </row>
    <row r="268" spans="1:18" s="76" customFormat="1" x14ac:dyDescent="0.25">
      <c r="A268" s="76" t="str">
        <f>IF(ISBLANK(INDEX('Policy Characteristics'!A:A,MATCH($C268,'Policy Characteristics'!$C:$C,0))),"",INDEX('Policy Characteristics'!A:A,MATCH($C268,'Policy Characteristics'!$C:$C,0)))</f>
        <v>Electricity Supply</v>
      </c>
      <c r="B268" s="234" t="str">
        <f>IF(ISBLANK(INDEX('Policy Characteristics'!B:B,MATCH($C268,'Policy Characteristics'!$C:$C,0))),"",INDEX('Policy Characteristics'!B:B,MATCH($C268,'Policy Characteristics'!$C:$C,0)))</f>
        <v>Ban New Power Plants</v>
      </c>
      <c r="C268" s="76" t="str">
        <f t="shared" si="11"/>
        <v>Boolean Ban New Power Plants</v>
      </c>
      <c r="D268" s="78" t="s">
        <v>988</v>
      </c>
      <c r="E268" s="88"/>
      <c r="F268" s="78" t="s">
        <v>712</v>
      </c>
      <c r="G268" s="88"/>
      <c r="H268" s="15">
        <v>616</v>
      </c>
      <c r="I268" s="247" t="s">
        <v>44</v>
      </c>
      <c r="J268" s="236" t="str">
        <f>IF(ISBLANK(INDEX('Policy Characteristics'!D:D,MATCH($C268,'Policy Characteristics'!$C:$C,0))),"",INDEX('Policy Characteristics'!D:D,MATCH($C268,'Policy Characteristics'!$C:$C,0)))</f>
        <v>Ban New Power Plants</v>
      </c>
      <c r="K268" s="76" t="str">
        <f>IF(ISBLANK(INDEX('Policy Characteristics'!E:E,MATCH($C268,'Policy Characteristics'!$C:$C,0))),"",INDEX('Policy Characteristics'!E:E,MATCH($C268,'Policy Characteristics'!$C:$C,0)))</f>
        <v>elec ban new power plants</v>
      </c>
      <c r="L268" s="76">
        <f>IF(ISBLANK(INDEX('Policy Characteristics'!F:F,MATCH($C268,'Policy Characteristics'!$C:$C,0))),"",INDEX('Policy Characteristics'!F:F,MATCH($C268,'Policy Characteristics'!$C:$C,0)))</f>
        <v>0</v>
      </c>
      <c r="M268" s="76">
        <f>IF(ISBLANK(INDEX('Policy Characteristics'!G:G,MATCH($C268,'Policy Characteristics'!$C:$C,0))),"",INDEX('Policy Characteristics'!G:G,MATCH($C268,'Policy Characteristics'!$C:$C,0)))</f>
        <v>1</v>
      </c>
      <c r="N268" s="76">
        <f>IF(ISBLANK(INDEX('Policy Characteristics'!H:H,MATCH($C268,'Policy Characteristics'!$C:$C,0))),"",INDEX('Policy Characteristics'!H:H,MATCH($C268,'Policy Characteristics'!$C:$C,0)))</f>
        <v>1</v>
      </c>
      <c r="O268" s="76" t="str">
        <f>IF(ISBLANK(INDEX('Policy Characteristics'!I:I,MATCH($C268,'Policy Characteristics'!$C:$C,0))),"",INDEX('Policy Characteristics'!I:I,MATCH($C268,'Policy Characteristics'!$C:$C,0)))</f>
        <v>on/off</v>
      </c>
      <c r="P268" s="76" t="str">
        <f>IF(ISBLANK(INDEX('Policy Characteristics'!J:J,MATCH($C268,'Policy Characteristics'!$C:$C,0))),"",INDEX('Policy Characteristics'!J:J,MATCH($C268,'Policy Characteristics'!$C:$C,0)))</f>
        <v>**Description:** This policy prevents new capacity of the selected type(s) from being built or deployed.  // **Guidance for setting values:** No new coal is planned in Illinois.</v>
      </c>
      <c r="Q268" s="76" t="str">
        <f>IF(ISBLANK(INDEX('Policy Characteristics'!K:K,MATCH($C268,'Policy Characteristics'!$C:$C,0))),"",INDEX('Policy Characteristics'!K:K,MATCH($C268,'Policy Characteristics'!$C:$C,0)))</f>
        <v>electricity-sector-main.html#ban</v>
      </c>
      <c r="R268" s="76" t="str">
        <f>IF(ISBLANK(INDEX('Policy Characteristics'!L:L,MATCH($C268,'Policy Characteristics'!$C:$C,0))),"",INDEX('Policy Characteristics'!L:L,MATCH($C268,'Policy Characteristics'!$C:$C,0)))</f>
        <v>ban-new-capacity.html</v>
      </c>
    </row>
    <row r="269" spans="1:18" s="76" customFormat="1" x14ac:dyDescent="0.25">
      <c r="A269" s="76" t="str">
        <f>IF(ISBLANK(INDEX('Policy Characteristics'!A:A,MATCH($C269,'Policy Characteristics'!$C:$C,0))),"",INDEX('Policy Characteristics'!A:A,MATCH($C269,'Policy Characteristics'!$C:$C,0)))</f>
        <v>Electricity Supply</v>
      </c>
      <c r="B269" s="234" t="str">
        <f>IF(ISBLANK(INDEX('Policy Characteristics'!B:B,MATCH($C269,'Policy Characteristics'!$C:$C,0))),"",INDEX('Policy Characteristics'!B:B,MATCH($C269,'Policy Characteristics'!$C:$C,0)))</f>
        <v>Ban New Power Plants</v>
      </c>
      <c r="C269" s="76" t="str">
        <f t="shared" si="11"/>
        <v>Boolean Ban New Power Plants</v>
      </c>
      <c r="D269" s="78" t="s">
        <v>989</v>
      </c>
      <c r="E269" s="88"/>
      <c r="F269" s="78" t="s">
        <v>832</v>
      </c>
      <c r="G269" s="88"/>
      <c r="H269" s="15">
        <v>617</v>
      </c>
      <c r="I269" s="247" t="s">
        <v>44</v>
      </c>
      <c r="J269" s="236" t="str">
        <f>IF(ISBLANK(INDEX('Policy Characteristics'!D:D,MATCH($C269,'Policy Characteristics'!$C:$C,0))),"",INDEX('Policy Characteristics'!D:D,MATCH($C269,'Policy Characteristics'!$C:$C,0)))</f>
        <v>Ban New Power Plants</v>
      </c>
      <c r="K269" s="76" t="str">
        <f>IF(ISBLANK(INDEX('Policy Characteristics'!E:E,MATCH($C269,'Policy Characteristics'!$C:$C,0))),"",INDEX('Policy Characteristics'!E:E,MATCH($C269,'Policy Characteristics'!$C:$C,0)))</f>
        <v>elec ban new power plants</v>
      </c>
      <c r="L269" s="76">
        <f>IF(ISBLANK(INDEX('Policy Characteristics'!F:F,MATCH($C269,'Policy Characteristics'!$C:$C,0))),"",INDEX('Policy Characteristics'!F:F,MATCH($C269,'Policy Characteristics'!$C:$C,0)))</f>
        <v>0</v>
      </c>
      <c r="M269" s="76">
        <f>IF(ISBLANK(INDEX('Policy Characteristics'!G:G,MATCH($C269,'Policy Characteristics'!$C:$C,0))),"",INDEX('Policy Characteristics'!G:G,MATCH($C269,'Policy Characteristics'!$C:$C,0)))</f>
        <v>1</v>
      </c>
      <c r="N269" s="76">
        <f>IF(ISBLANK(INDEX('Policy Characteristics'!H:H,MATCH($C269,'Policy Characteristics'!$C:$C,0))),"",INDEX('Policy Characteristics'!H:H,MATCH($C269,'Policy Characteristics'!$C:$C,0)))</f>
        <v>1</v>
      </c>
      <c r="O269" s="76" t="str">
        <f>IF(ISBLANK(INDEX('Policy Characteristics'!I:I,MATCH($C269,'Policy Characteristics'!$C:$C,0))),"",INDEX('Policy Characteristics'!I:I,MATCH($C269,'Policy Characteristics'!$C:$C,0)))</f>
        <v>on/off</v>
      </c>
      <c r="P269" s="76" t="str">
        <f>IF(ISBLANK(INDEX('Policy Characteristics'!J:J,MATCH($C269,'Policy Characteristics'!$C:$C,0))),"",INDEX('Policy Characteristics'!J:J,MATCH($C269,'Policy Characteristics'!$C:$C,0)))</f>
        <v>**Description:** This policy prevents new capacity of the selected type(s) from being built or deployed.  // **Guidance for setting values:** No new coal is planned in Illinois.</v>
      </c>
      <c r="Q269" s="76" t="str">
        <f>IF(ISBLANK(INDEX('Policy Characteristics'!K:K,MATCH($C269,'Policy Characteristics'!$C:$C,0))),"",INDEX('Policy Characteristics'!K:K,MATCH($C269,'Policy Characteristics'!$C:$C,0)))</f>
        <v>electricity-sector-main.html#ban</v>
      </c>
      <c r="R269" s="76" t="str">
        <f>IF(ISBLANK(INDEX('Policy Characteristics'!L:L,MATCH($C269,'Policy Characteristics'!$C:$C,0))),"",INDEX('Policy Characteristics'!L:L,MATCH($C269,'Policy Characteristics'!$C:$C,0)))</f>
        <v>ban-new-capacity.html</v>
      </c>
    </row>
    <row r="270" spans="1:18" s="76" customFormat="1" x14ac:dyDescent="0.25">
      <c r="A270" s="76" t="str">
        <f>IF(ISBLANK(INDEX('Policy Characteristics'!A:A,MATCH($C270,'Policy Characteristics'!$C:$C,0))),"",INDEX('Policy Characteristics'!A:A,MATCH($C270,'Policy Characteristics'!$C:$C,0)))</f>
        <v>Electricity Supply</v>
      </c>
      <c r="B270" s="234" t="str">
        <f>IF(ISBLANK(INDEX('Policy Characteristics'!B:B,MATCH($C270,'Policy Characteristics'!$C:$C,0))),"",INDEX('Policy Characteristics'!B:B,MATCH($C270,'Policy Characteristics'!$C:$C,0)))</f>
        <v>Ban New Power Plants</v>
      </c>
      <c r="C270" s="76" t="str">
        <f t="shared" si="11"/>
        <v>Boolean Ban New Power Plants</v>
      </c>
      <c r="D270" s="78" t="s">
        <v>990</v>
      </c>
      <c r="E270" s="88"/>
      <c r="F270" s="78" t="s">
        <v>714</v>
      </c>
      <c r="G270" s="88"/>
      <c r="H270" s="15">
        <v>618</v>
      </c>
      <c r="I270" s="247" t="s">
        <v>43</v>
      </c>
      <c r="J270" s="236" t="str">
        <f>IF(ISBLANK(INDEX('Policy Characteristics'!D:D,MATCH($C270,'Policy Characteristics'!$C:$C,0))),"",INDEX('Policy Characteristics'!D:D,MATCH($C270,'Policy Characteristics'!$C:$C,0)))</f>
        <v>Ban New Power Plants</v>
      </c>
      <c r="K270" s="76" t="str">
        <f>IF(ISBLANK(INDEX('Policy Characteristics'!E:E,MATCH($C270,'Policy Characteristics'!$C:$C,0))),"",INDEX('Policy Characteristics'!E:E,MATCH($C270,'Policy Characteristics'!$C:$C,0)))</f>
        <v>elec ban new power plants</v>
      </c>
      <c r="L270" s="76">
        <f>IF(ISBLANK(INDEX('Policy Characteristics'!F:F,MATCH($C270,'Policy Characteristics'!$C:$C,0))),"",INDEX('Policy Characteristics'!F:F,MATCH($C270,'Policy Characteristics'!$C:$C,0)))</f>
        <v>0</v>
      </c>
      <c r="M270" s="76">
        <f>IF(ISBLANK(INDEX('Policy Characteristics'!G:G,MATCH($C270,'Policy Characteristics'!$C:$C,0))),"",INDEX('Policy Characteristics'!G:G,MATCH($C270,'Policy Characteristics'!$C:$C,0)))</f>
        <v>1</v>
      </c>
      <c r="N270" s="76">
        <f>IF(ISBLANK(INDEX('Policy Characteristics'!H:H,MATCH($C270,'Policy Characteristics'!$C:$C,0))),"",INDEX('Policy Characteristics'!H:H,MATCH($C270,'Policy Characteristics'!$C:$C,0)))</f>
        <v>1</v>
      </c>
      <c r="O270" s="76" t="str">
        <f>IF(ISBLANK(INDEX('Policy Characteristics'!I:I,MATCH($C270,'Policy Characteristics'!$C:$C,0))),"",INDEX('Policy Characteristics'!I:I,MATCH($C270,'Policy Characteristics'!$C:$C,0)))</f>
        <v>on/off</v>
      </c>
      <c r="P270" s="76" t="str">
        <f>IF(ISBLANK(INDEX('Policy Characteristics'!J:J,MATCH($C270,'Policy Characteristics'!$C:$C,0))),"",INDEX('Policy Characteristics'!J:J,MATCH($C270,'Policy Characteristics'!$C:$C,0)))</f>
        <v>**Description:** This policy prevents new capacity of the selected type(s) from being built or deployed.  // **Guidance for setting values:** No new coal is planned in Illinois.</v>
      </c>
      <c r="Q270" s="76" t="str">
        <f>IF(ISBLANK(INDEX('Policy Characteristics'!K:K,MATCH($C270,'Policy Characteristics'!$C:$C,0))),"",INDEX('Policy Characteristics'!K:K,MATCH($C270,'Policy Characteristics'!$C:$C,0)))</f>
        <v>electricity-sector-main.html#ban</v>
      </c>
      <c r="R270" s="76" t="str">
        <f>IF(ISBLANK(INDEX('Policy Characteristics'!L:L,MATCH($C270,'Policy Characteristics'!$C:$C,0))),"",INDEX('Policy Characteristics'!L:L,MATCH($C270,'Policy Characteristics'!$C:$C,0)))</f>
        <v>ban-new-capacity.html</v>
      </c>
    </row>
    <row r="271" spans="1:18" s="76" customFormat="1" x14ac:dyDescent="0.25">
      <c r="A271" s="76" t="str">
        <f>IF(ISBLANK(INDEX('Policy Characteristics'!A:A,MATCH($C271,'Policy Characteristics'!$C:$C,0))),"",INDEX('Policy Characteristics'!A:A,MATCH($C271,'Policy Characteristics'!$C:$C,0)))</f>
        <v>Electricity Supply</v>
      </c>
      <c r="B271" s="234" t="str">
        <f>IF(ISBLANK(INDEX('Policy Characteristics'!B:B,MATCH($C271,'Policy Characteristics'!$C:$C,0))),"",INDEX('Policy Characteristics'!B:B,MATCH($C271,'Policy Characteristics'!$C:$C,0)))</f>
        <v>Ban New Power Plants</v>
      </c>
      <c r="C271" s="76" t="str">
        <f t="shared" si="11"/>
        <v>Boolean Ban New Power Plants</v>
      </c>
      <c r="D271" s="78" t="s">
        <v>1662</v>
      </c>
      <c r="E271" s="88"/>
      <c r="F271" s="78" t="s">
        <v>1669</v>
      </c>
      <c r="G271" s="88"/>
      <c r="H271" s="15">
        <v>1747</v>
      </c>
      <c r="I271" s="247" t="s">
        <v>43</v>
      </c>
      <c r="J271" s="236" t="str">
        <f>IF(ISBLANK(INDEX('Policy Characteristics'!D:D,MATCH($C271,'Policy Characteristics'!$C:$C,0))),"",INDEX('Policy Characteristics'!D:D,MATCH($C271,'Policy Characteristics'!$C:$C,0)))</f>
        <v>Ban New Power Plants</v>
      </c>
      <c r="K271" s="76" t="str">
        <f>IF(ISBLANK(INDEX('Policy Characteristics'!E:E,MATCH($C271,'Policy Characteristics'!$C:$C,0))),"",INDEX('Policy Characteristics'!E:E,MATCH($C271,'Policy Characteristics'!$C:$C,0)))</f>
        <v>elec ban new power plants</v>
      </c>
      <c r="L271" s="76">
        <f>IF(ISBLANK(INDEX('Policy Characteristics'!F:F,MATCH($C271,'Policy Characteristics'!$C:$C,0))),"",INDEX('Policy Characteristics'!F:F,MATCH($C271,'Policy Characteristics'!$C:$C,0)))</f>
        <v>0</v>
      </c>
      <c r="M271" s="76">
        <f>IF(ISBLANK(INDEX('Policy Characteristics'!G:G,MATCH($C271,'Policy Characteristics'!$C:$C,0))),"",INDEX('Policy Characteristics'!G:G,MATCH($C271,'Policy Characteristics'!$C:$C,0)))</f>
        <v>1</v>
      </c>
      <c r="N271" s="76">
        <f>IF(ISBLANK(INDEX('Policy Characteristics'!H:H,MATCH($C271,'Policy Characteristics'!$C:$C,0))),"",INDEX('Policy Characteristics'!H:H,MATCH($C271,'Policy Characteristics'!$C:$C,0)))</f>
        <v>1</v>
      </c>
      <c r="O271" s="76" t="str">
        <f>IF(ISBLANK(INDEX('Policy Characteristics'!I:I,MATCH($C271,'Policy Characteristics'!$C:$C,0))),"",INDEX('Policy Characteristics'!I:I,MATCH($C271,'Policy Characteristics'!$C:$C,0)))</f>
        <v>on/off</v>
      </c>
      <c r="P271" s="76" t="str">
        <f>IF(ISBLANK(INDEX('Policy Characteristics'!J:J,MATCH($C271,'Policy Characteristics'!$C:$C,0))),"",INDEX('Policy Characteristics'!J:J,MATCH($C271,'Policy Characteristics'!$C:$C,0)))</f>
        <v>**Description:** This policy prevents new capacity of the selected type(s) from being built or deployed.  // **Guidance for setting values:** No new coal is planned in Illinois.</v>
      </c>
      <c r="Q271" s="76" t="str">
        <f>IF(ISBLANK(INDEX('Policy Characteristics'!K:K,MATCH($C271,'Policy Characteristics'!$C:$C,0))),"",INDEX('Policy Characteristics'!K:K,MATCH($C271,'Policy Characteristics'!$C:$C,0)))</f>
        <v>electricity-sector-main.html#ban</v>
      </c>
      <c r="R271" s="76" t="str">
        <f>IF(ISBLANK(INDEX('Policy Characteristics'!L:L,MATCH($C271,'Policy Characteristics'!$C:$C,0))),"",INDEX('Policy Characteristics'!L:L,MATCH($C271,'Policy Characteristics'!$C:$C,0)))</f>
        <v>ban-new-capacity.html</v>
      </c>
    </row>
    <row r="272" spans="1:18" s="76" customFormat="1" x14ac:dyDescent="0.25">
      <c r="A272" s="76" t="str">
        <f>IF(ISBLANK(INDEX('Policy Characteristics'!A:A,MATCH($C272,'Policy Characteristics'!$C:$C,0))),"",INDEX('Policy Characteristics'!A:A,MATCH($C272,'Policy Characteristics'!$C:$C,0)))</f>
        <v>Electricity Supply</v>
      </c>
      <c r="B272" s="234" t="str">
        <f>IF(ISBLANK(INDEX('Policy Characteristics'!B:B,MATCH($C272,'Policy Characteristics'!$C:$C,0))),"",INDEX('Policy Characteristics'!B:B,MATCH($C272,'Policy Characteristics'!$C:$C,0)))</f>
        <v>Ban New Power Plants</v>
      </c>
      <c r="C272" s="76" t="str">
        <f t="shared" si="11"/>
        <v>Boolean Ban New Power Plants</v>
      </c>
      <c r="D272" s="78" t="s">
        <v>1665</v>
      </c>
      <c r="E272" s="88"/>
      <c r="F272" s="78" t="s">
        <v>1670</v>
      </c>
      <c r="G272" s="88"/>
      <c r="H272" s="15">
        <v>1748</v>
      </c>
      <c r="I272" s="247" t="s">
        <v>43</v>
      </c>
      <c r="J272" s="236" t="str">
        <f>IF(ISBLANK(INDEX('Policy Characteristics'!D:D,MATCH($C272,'Policy Characteristics'!$C:$C,0))),"",INDEX('Policy Characteristics'!D:D,MATCH($C272,'Policy Characteristics'!$C:$C,0)))</f>
        <v>Ban New Power Plants</v>
      </c>
      <c r="K272" s="76" t="str">
        <f>IF(ISBLANK(INDEX('Policy Characteristics'!E:E,MATCH($C272,'Policy Characteristics'!$C:$C,0))),"",INDEX('Policy Characteristics'!E:E,MATCH($C272,'Policy Characteristics'!$C:$C,0)))</f>
        <v>elec ban new power plants</v>
      </c>
      <c r="L272" s="76">
        <f>IF(ISBLANK(INDEX('Policy Characteristics'!F:F,MATCH($C272,'Policy Characteristics'!$C:$C,0))),"",INDEX('Policy Characteristics'!F:F,MATCH($C272,'Policy Characteristics'!$C:$C,0)))</f>
        <v>0</v>
      </c>
      <c r="M272" s="76">
        <f>IF(ISBLANK(INDEX('Policy Characteristics'!G:G,MATCH($C272,'Policy Characteristics'!$C:$C,0))),"",INDEX('Policy Characteristics'!G:G,MATCH($C272,'Policy Characteristics'!$C:$C,0)))</f>
        <v>1</v>
      </c>
      <c r="N272" s="76">
        <f>IF(ISBLANK(INDEX('Policy Characteristics'!H:H,MATCH($C272,'Policy Characteristics'!$C:$C,0))),"",INDEX('Policy Characteristics'!H:H,MATCH($C272,'Policy Characteristics'!$C:$C,0)))</f>
        <v>1</v>
      </c>
      <c r="O272" s="76" t="str">
        <f>IF(ISBLANK(INDEX('Policy Characteristics'!I:I,MATCH($C272,'Policy Characteristics'!$C:$C,0))),"",INDEX('Policy Characteristics'!I:I,MATCH($C272,'Policy Characteristics'!$C:$C,0)))</f>
        <v>on/off</v>
      </c>
      <c r="P272" s="76" t="str">
        <f>IF(ISBLANK(INDEX('Policy Characteristics'!J:J,MATCH($C272,'Policy Characteristics'!$C:$C,0))),"",INDEX('Policy Characteristics'!J:J,MATCH($C272,'Policy Characteristics'!$C:$C,0)))</f>
        <v>**Description:** This policy prevents new capacity of the selected type(s) from being built or deployed.  // **Guidance for setting values:** No new coal is planned in Illinois.</v>
      </c>
      <c r="Q272" s="76" t="str">
        <f>IF(ISBLANK(INDEX('Policy Characteristics'!K:K,MATCH($C272,'Policy Characteristics'!$C:$C,0))),"",INDEX('Policy Characteristics'!K:K,MATCH($C272,'Policy Characteristics'!$C:$C,0)))</f>
        <v>electricity-sector-main.html#ban</v>
      </c>
      <c r="R272" s="76" t="str">
        <f>IF(ISBLANK(INDEX('Policy Characteristics'!L:L,MATCH($C272,'Policy Characteristics'!$C:$C,0))),"",INDEX('Policy Characteristics'!L:L,MATCH($C272,'Policy Characteristics'!$C:$C,0)))</f>
        <v>ban-new-capacity.html</v>
      </c>
    </row>
    <row r="273" spans="1:18" s="76" customFormat="1" x14ac:dyDescent="0.25">
      <c r="A273" s="76" t="str">
        <f>IF(ISBLANK(INDEX('Policy Characteristics'!A:A,MATCH($C273,'Policy Characteristics'!$C:$C,0))),"",INDEX('Policy Characteristics'!A:A,MATCH($C273,'Policy Characteristics'!$C:$C,0)))</f>
        <v>Electricity Supply</v>
      </c>
      <c r="B273" s="234" t="str">
        <f>IF(ISBLANK(INDEX('Policy Characteristics'!B:B,MATCH($C273,'Policy Characteristics'!$C:$C,0))),"",INDEX('Policy Characteristics'!B:B,MATCH($C273,'Policy Characteristics'!$C:$C,0)))</f>
        <v>Ban New Power Plants</v>
      </c>
      <c r="C273" s="76" t="str">
        <f t="shared" si="11"/>
        <v>Boolean Ban New Power Plants</v>
      </c>
      <c r="D273" s="78" t="s">
        <v>1666</v>
      </c>
      <c r="E273" s="88"/>
      <c r="F273" s="78" t="s">
        <v>1671</v>
      </c>
      <c r="G273" s="88"/>
      <c r="H273" s="15">
        <v>1749</v>
      </c>
      <c r="I273" s="247" t="s">
        <v>43</v>
      </c>
      <c r="J273" s="236" t="str">
        <f>IF(ISBLANK(INDEX('Policy Characteristics'!D:D,MATCH($C273,'Policy Characteristics'!$C:$C,0))),"",INDEX('Policy Characteristics'!D:D,MATCH($C273,'Policy Characteristics'!$C:$C,0)))</f>
        <v>Ban New Power Plants</v>
      </c>
      <c r="K273" s="76" t="str">
        <f>IF(ISBLANK(INDEX('Policy Characteristics'!E:E,MATCH($C273,'Policy Characteristics'!$C:$C,0))),"",INDEX('Policy Characteristics'!E:E,MATCH($C273,'Policy Characteristics'!$C:$C,0)))</f>
        <v>elec ban new power plants</v>
      </c>
      <c r="L273" s="76">
        <f>IF(ISBLANK(INDEX('Policy Characteristics'!F:F,MATCH($C273,'Policy Characteristics'!$C:$C,0))),"",INDEX('Policy Characteristics'!F:F,MATCH($C273,'Policy Characteristics'!$C:$C,0)))</f>
        <v>0</v>
      </c>
      <c r="M273" s="76">
        <f>IF(ISBLANK(INDEX('Policy Characteristics'!G:G,MATCH($C273,'Policy Characteristics'!$C:$C,0))),"",INDEX('Policy Characteristics'!G:G,MATCH($C273,'Policy Characteristics'!$C:$C,0)))</f>
        <v>1</v>
      </c>
      <c r="N273" s="76">
        <f>IF(ISBLANK(INDEX('Policy Characteristics'!H:H,MATCH($C273,'Policy Characteristics'!$C:$C,0))),"",INDEX('Policy Characteristics'!H:H,MATCH($C273,'Policy Characteristics'!$C:$C,0)))</f>
        <v>1</v>
      </c>
      <c r="O273" s="76" t="str">
        <f>IF(ISBLANK(INDEX('Policy Characteristics'!I:I,MATCH($C273,'Policy Characteristics'!$C:$C,0))),"",INDEX('Policy Characteristics'!I:I,MATCH($C273,'Policy Characteristics'!$C:$C,0)))</f>
        <v>on/off</v>
      </c>
      <c r="P273" s="76" t="str">
        <f>IF(ISBLANK(INDEX('Policy Characteristics'!J:J,MATCH($C273,'Policy Characteristics'!$C:$C,0))),"",INDEX('Policy Characteristics'!J:J,MATCH($C273,'Policy Characteristics'!$C:$C,0)))</f>
        <v>**Description:** This policy prevents new capacity of the selected type(s) from being built or deployed.  // **Guidance for setting values:** No new coal is planned in Illinois.</v>
      </c>
      <c r="Q273" s="76" t="str">
        <f>IF(ISBLANK(INDEX('Policy Characteristics'!K:K,MATCH($C273,'Policy Characteristics'!$C:$C,0))),"",INDEX('Policy Characteristics'!K:K,MATCH($C273,'Policy Characteristics'!$C:$C,0)))</f>
        <v>electricity-sector-main.html#ban</v>
      </c>
      <c r="R273" s="76" t="str">
        <f>IF(ISBLANK(INDEX('Policy Characteristics'!L:L,MATCH($C273,'Policy Characteristics'!$C:$C,0))),"",INDEX('Policy Characteristics'!L:L,MATCH($C273,'Policy Characteristics'!$C:$C,0)))</f>
        <v>ban-new-capacity.html</v>
      </c>
    </row>
    <row r="274" spans="1:18" s="76" customFormat="1" x14ac:dyDescent="0.25">
      <c r="A274" s="76" t="str">
        <f>IF(ISBLANK(INDEX('Policy Characteristics'!A:A,MATCH($C274,'Policy Characteristics'!$C:$C,0))),"",INDEX('Policy Characteristics'!A:A,MATCH($C274,'Policy Characteristics'!$C:$C,0)))</f>
        <v>Electricity Supply</v>
      </c>
      <c r="B274" s="234" t="str">
        <f>IF(ISBLANK(INDEX('Policy Characteristics'!B:B,MATCH($C274,'Policy Characteristics'!$C:$C,0))),"",INDEX('Policy Characteristics'!B:B,MATCH($C274,'Policy Characteristics'!$C:$C,0)))</f>
        <v>Ban New Power Plants</v>
      </c>
      <c r="C274" s="76" t="str">
        <f t="shared" si="11"/>
        <v>Boolean Ban New Power Plants</v>
      </c>
      <c r="D274" s="78" t="s">
        <v>1667</v>
      </c>
      <c r="E274" s="88"/>
      <c r="F274" s="78" t="s">
        <v>1672</v>
      </c>
      <c r="G274" s="88"/>
      <c r="H274" s="15">
        <v>1750</v>
      </c>
      <c r="I274" s="247" t="s">
        <v>43</v>
      </c>
      <c r="J274" s="236" t="str">
        <f>IF(ISBLANK(INDEX('Policy Characteristics'!D:D,MATCH($C274,'Policy Characteristics'!$C:$C,0))),"",INDEX('Policy Characteristics'!D:D,MATCH($C274,'Policy Characteristics'!$C:$C,0)))</f>
        <v>Ban New Power Plants</v>
      </c>
      <c r="K274" s="76" t="str">
        <f>IF(ISBLANK(INDEX('Policy Characteristics'!E:E,MATCH($C274,'Policy Characteristics'!$C:$C,0))),"",INDEX('Policy Characteristics'!E:E,MATCH($C274,'Policy Characteristics'!$C:$C,0)))</f>
        <v>elec ban new power plants</v>
      </c>
      <c r="L274" s="76">
        <f>IF(ISBLANK(INDEX('Policy Characteristics'!F:F,MATCH($C274,'Policy Characteristics'!$C:$C,0))),"",INDEX('Policy Characteristics'!F:F,MATCH($C274,'Policy Characteristics'!$C:$C,0)))</f>
        <v>0</v>
      </c>
      <c r="M274" s="76">
        <f>IF(ISBLANK(INDEX('Policy Characteristics'!G:G,MATCH($C274,'Policy Characteristics'!$C:$C,0))),"",INDEX('Policy Characteristics'!G:G,MATCH($C274,'Policy Characteristics'!$C:$C,0)))</f>
        <v>1</v>
      </c>
      <c r="N274" s="76">
        <f>IF(ISBLANK(INDEX('Policy Characteristics'!H:H,MATCH($C274,'Policy Characteristics'!$C:$C,0))),"",INDEX('Policy Characteristics'!H:H,MATCH($C274,'Policy Characteristics'!$C:$C,0)))</f>
        <v>1</v>
      </c>
      <c r="O274" s="76" t="str">
        <f>IF(ISBLANK(INDEX('Policy Characteristics'!I:I,MATCH($C274,'Policy Characteristics'!$C:$C,0))),"",INDEX('Policy Characteristics'!I:I,MATCH($C274,'Policy Characteristics'!$C:$C,0)))</f>
        <v>on/off</v>
      </c>
      <c r="P274" s="76" t="str">
        <f>IF(ISBLANK(INDEX('Policy Characteristics'!J:J,MATCH($C274,'Policy Characteristics'!$C:$C,0))),"",INDEX('Policy Characteristics'!J:J,MATCH($C274,'Policy Characteristics'!$C:$C,0)))</f>
        <v>**Description:** This policy prevents new capacity of the selected type(s) from being built or deployed.  // **Guidance for setting values:** No new coal is planned in Illinois.</v>
      </c>
      <c r="Q274" s="76" t="str">
        <f>IF(ISBLANK(INDEX('Policy Characteristics'!K:K,MATCH($C274,'Policy Characteristics'!$C:$C,0))),"",INDEX('Policy Characteristics'!K:K,MATCH($C274,'Policy Characteristics'!$C:$C,0)))</f>
        <v>electricity-sector-main.html#ban</v>
      </c>
      <c r="R274" s="76" t="str">
        <f>IF(ISBLANK(INDEX('Policy Characteristics'!L:L,MATCH($C274,'Policy Characteristics'!$C:$C,0))),"",INDEX('Policy Characteristics'!L:L,MATCH($C274,'Policy Characteristics'!$C:$C,0)))</f>
        <v>ban-new-capacity.html</v>
      </c>
    </row>
    <row r="275" spans="1:18" s="76" customFormat="1" x14ac:dyDescent="0.25">
      <c r="A275" s="76" t="str">
        <f>IF(ISBLANK(INDEX('Policy Characteristics'!A:A,MATCH($C275,'Policy Characteristics'!$C:$C,0))),"",INDEX('Policy Characteristics'!A:A,MATCH($C275,'Policy Characteristics'!$C:$C,0)))</f>
        <v>Electricity Supply</v>
      </c>
      <c r="B275" s="234" t="str">
        <f>IF(ISBLANK(INDEX('Policy Characteristics'!B:B,MATCH($C275,'Policy Characteristics'!$C:$C,0))),"",INDEX('Policy Characteristics'!B:B,MATCH($C275,'Policy Characteristics'!$C:$C,0)))</f>
        <v>Ban New Power Plants</v>
      </c>
      <c r="C275" s="76" t="str">
        <f t="shared" si="11"/>
        <v>Boolean Ban New Power Plants</v>
      </c>
      <c r="D275" s="78" t="s">
        <v>1668</v>
      </c>
      <c r="E275" s="88"/>
      <c r="F275" s="78" t="s">
        <v>1673</v>
      </c>
      <c r="G275" s="88"/>
      <c r="H275" s="15">
        <v>1751</v>
      </c>
      <c r="I275" s="247" t="s">
        <v>43</v>
      </c>
      <c r="J275" s="236" t="str">
        <f>IF(ISBLANK(INDEX('Policy Characteristics'!D:D,MATCH($C275,'Policy Characteristics'!$C:$C,0))),"",INDEX('Policy Characteristics'!D:D,MATCH($C275,'Policy Characteristics'!$C:$C,0)))</f>
        <v>Ban New Power Plants</v>
      </c>
      <c r="K275" s="76" t="str">
        <f>IF(ISBLANK(INDEX('Policy Characteristics'!E:E,MATCH($C275,'Policy Characteristics'!$C:$C,0))),"",INDEX('Policy Characteristics'!E:E,MATCH($C275,'Policy Characteristics'!$C:$C,0)))</f>
        <v>elec ban new power plants</v>
      </c>
      <c r="L275" s="76">
        <f>IF(ISBLANK(INDEX('Policy Characteristics'!F:F,MATCH($C275,'Policy Characteristics'!$C:$C,0))),"",INDEX('Policy Characteristics'!F:F,MATCH($C275,'Policy Characteristics'!$C:$C,0)))</f>
        <v>0</v>
      </c>
      <c r="M275" s="76">
        <f>IF(ISBLANK(INDEX('Policy Characteristics'!G:G,MATCH($C275,'Policy Characteristics'!$C:$C,0))),"",INDEX('Policy Characteristics'!G:G,MATCH($C275,'Policy Characteristics'!$C:$C,0)))</f>
        <v>1</v>
      </c>
      <c r="N275" s="76">
        <f>IF(ISBLANK(INDEX('Policy Characteristics'!H:H,MATCH($C275,'Policy Characteristics'!$C:$C,0))),"",INDEX('Policy Characteristics'!H:H,MATCH($C275,'Policy Characteristics'!$C:$C,0)))</f>
        <v>1</v>
      </c>
      <c r="O275" s="76" t="str">
        <f>IF(ISBLANK(INDEX('Policy Characteristics'!I:I,MATCH($C275,'Policy Characteristics'!$C:$C,0))),"",INDEX('Policy Characteristics'!I:I,MATCH($C275,'Policy Characteristics'!$C:$C,0)))</f>
        <v>on/off</v>
      </c>
      <c r="P275" s="76" t="str">
        <f>IF(ISBLANK(INDEX('Policy Characteristics'!J:J,MATCH($C275,'Policy Characteristics'!$C:$C,0))),"",INDEX('Policy Characteristics'!J:J,MATCH($C275,'Policy Characteristics'!$C:$C,0)))</f>
        <v>**Description:** This policy prevents new capacity of the selected type(s) from being built or deployed.  // **Guidance for setting values:** No new coal is planned in Illinois.</v>
      </c>
      <c r="Q275" s="76" t="str">
        <f>IF(ISBLANK(INDEX('Policy Characteristics'!K:K,MATCH($C275,'Policy Characteristics'!$C:$C,0))),"",INDEX('Policy Characteristics'!K:K,MATCH($C275,'Policy Characteristics'!$C:$C,0)))</f>
        <v>electricity-sector-main.html#ban</v>
      </c>
      <c r="R275" s="76" t="str">
        <f>IF(ISBLANK(INDEX('Policy Characteristics'!L:L,MATCH($C275,'Policy Characteristics'!$C:$C,0))),"",INDEX('Policy Characteristics'!L:L,MATCH($C275,'Policy Characteristics'!$C:$C,0)))</f>
        <v>ban-new-capacity.html</v>
      </c>
    </row>
    <row r="276" spans="1:18" s="76" customFormat="1" x14ac:dyDescent="0.25">
      <c r="A276" s="76" t="str">
        <f>IF(ISBLANK(INDEX('Policy Characteristics'!A:A,MATCH($C276,'Policy Characteristics'!$C:$C,0))),"",INDEX('Policy Characteristics'!A:A,MATCH($C276,'Policy Characteristics'!$C:$C,0)))</f>
        <v>Electricity Supply</v>
      </c>
      <c r="B276" s="234" t="str">
        <f>IF(ISBLANK(INDEX('Policy Characteristics'!B:B,MATCH($C276,'Policy Characteristics'!$C:$C,0))),"",INDEX('Policy Characteristics'!B:B,MATCH($C276,'Policy Characteristics'!$C:$C,0)))</f>
        <v>Ban New Power Plants</v>
      </c>
      <c r="C276" s="76" t="str">
        <f t="shared" si="11"/>
        <v>Boolean Ban New Power Plants</v>
      </c>
      <c r="D276" s="78" t="s">
        <v>1756</v>
      </c>
      <c r="E276" s="88"/>
      <c r="F276" s="78" t="s">
        <v>1754</v>
      </c>
      <c r="G276" s="88"/>
      <c r="H276" s="15">
        <v>1752</v>
      </c>
      <c r="I276" s="247" t="s">
        <v>43</v>
      </c>
      <c r="J276" s="236" t="str">
        <f>IF(ISBLANK(INDEX('Policy Characteristics'!D:D,MATCH($C276,'Policy Characteristics'!$C:$C,0))),"",INDEX('Policy Characteristics'!D:D,MATCH($C276,'Policy Characteristics'!$C:$C,0)))</f>
        <v>Ban New Power Plants</v>
      </c>
      <c r="K276" s="76" t="str">
        <f>IF(ISBLANK(INDEX('Policy Characteristics'!E:E,MATCH($C276,'Policy Characteristics'!$C:$C,0))),"",INDEX('Policy Characteristics'!E:E,MATCH($C276,'Policy Characteristics'!$C:$C,0)))</f>
        <v>elec ban new power plants</v>
      </c>
      <c r="L276" s="76">
        <f>IF(ISBLANK(INDEX('Policy Characteristics'!F:F,MATCH($C276,'Policy Characteristics'!$C:$C,0))),"",INDEX('Policy Characteristics'!F:F,MATCH($C276,'Policy Characteristics'!$C:$C,0)))</f>
        <v>0</v>
      </c>
      <c r="M276" s="76">
        <f>IF(ISBLANK(INDEX('Policy Characteristics'!G:G,MATCH($C276,'Policy Characteristics'!$C:$C,0))),"",INDEX('Policy Characteristics'!G:G,MATCH($C276,'Policy Characteristics'!$C:$C,0)))</f>
        <v>1</v>
      </c>
      <c r="N276" s="76">
        <f>IF(ISBLANK(INDEX('Policy Characteristics'!H:H,MATCH($C276,'Policy Characteristics'!$C:$C,0))),"",INDEX('Policy Characteristics'!H:H,MATCH($C276,'Policy Characteristics'!$C:$C,0)))</f>
        <v>1</v>
      </c>
      <c r="O276" s="76" t="str">
        <f>IF(ISBLANK(INDEX('Policy Characteristics'!I:I,MATCH($C276,'Policy Characteristics'!$C:$C,0))),"",INDEX('Policy Characteristics'!I:I,MATCH($C276,'Policy Characteristics'!$C:$C,0)))</f>
        <v>on/off</v>
      </c>
      <c r="P276" s="76" t="str">
        <f>IF(ISBLANK(INDEX('Policy Characteristics'!J:J,MATCH($C276,'Policy Characteristics'!$C:$C,0))),"",INDEX('Policy Characteristics'!J:J,MATCH($C276,'Policy Characteristics'!$C:$C,0)))</f>
        <v>**Description:** This policy prevents new capacity of the selected type(s) from being built or deployed.  // **Guidance for setting values:** No new coal is planned in Illinois.</v>
      </c>
      <c r="Q276" s="76" t="str">
        <f>IF(ISBLANK(INDEX('Policy Characteristics'!K:K,MATCH($C276,'Policy Characteristics'!$C:$C,0))),"",INDEX('Policy Characteristics'!K:K,MATCH($C276,'Policy Characteristics'!$C:$C,0)))</f>
        <v>electricity-sector-main.html#ban</v>
      </c>
      <c r="R276" s="76" t="str">
        <f>IF(ISBLANK(INDEX('Policy Characteristics'!L:L,MATCH($C276,'Policy Characteristics'!$C:$C,0))),"",INDEX('Policy Characteristics'!L:L,MATCH($C276,'Policy Characteristics'!$C:$C,0)))</f>
        <v>ban-new-capacity.html</v>
      </c>
    </row>
    <row r="277" spans="1:18" s="76" customFormat="1" x14ac:dyDescent="0.25">
      <c r="A277" s="76" t="str">
        <f>IF(ISBLANK(INDEX('Policy Characteristics'!A:A,MATCH($C277,'Policy Characteristics'!$C:$C,0))),"",INDEX('Policy Characteristics'!A:A,MATCH($C277,'Policy Characteristics'!$C:$C,0)))</f>
        <v>Electricity Supply</v>
      </c>
      <c r="B277" s="234" t="str">
        <f>IF(ISBLANK(INDEX('Policy Characteristics'!B:B,MATCH($C277,'Policy Characteristics'!$C:$C,0))),"",INDEX('Policy Characteristics'!B:B,MATCH($C277,'Policy Characteristics'!$C:$C,0)))</f>
        <v>Ban New Power Plants</v>
      </c>
      <c r="C277" s="76" t="str">
        <f t="shared" si="11"/>
        <v>Boolean Ban New Power Plants</v>
      </c>
      <c r="D277" s="78" t="s">
        <v>1757</v>
      </c>
      <c r="E277" s="88"/>
      <c r="F277" s="78" t="s">
        <v>1755</v>
      </c>
      <c r="G277" s="88"/>
      <c r="H277" s="15">
        <v>2236</v>
      </c>
      <c r="I277" s="247" t="s">
        <v>43</v>
      </c>
      <c r="J277" s="236" t="str">
        <f>IF(ISBLANK(INDEX('Policy Characteristics'!D:D,MATCH($C277,'Policy Characteristics'!$C:$C,0))),"",INDEX('Policy Characteristics'!D:D,MATCH($C277,'Policy Characteristics'!$C:$C,0)))</f>
        <v>Ban New Power Plants</v>
      </c>
      <c r="K277" s="76" t="str">
        <f>IF(ISBLANK(INDEX('Policy Characteristics'!E:E,MATCH($C277,'Policy Characteristics'!$C:$C,0))),"",INDEX('Policy Characteristics'!E:E,MATCH($C277,'Policy Characteristics'!$C:$C,0)))</f>
        <v>elec ban new power plants</v>
      </c>
      <c r="L277" s="76">
        <f>IF(ISBLANK(INDEX('Policy Characteristics'!F:F,MATCH($C277,'Policy Characteristics'!$C:$C,0))),"",INDEX('Policy Characteristics'!F:F,MATCH($C277,'Policy Characteristics'!$C:$C,0)))</f>
        <v>0</v>
      </c>
      <c r="M277" s="76">
        <f>IF(ISBLANK(INDEX('Policy Characteristics'!G:G,MATCH($C277,'Policy Characteristics'!$C:$C,0))),"",INDEX('Policy Characteristics'!G:G,MATCH($C277,'Policy Characteristics'!$C:$C,0)))</f>
        <v>1</v>
      </c>
      <c r="N277" s="76">
        <f>IF(ISBLANK(INDEX('Policy Characteristics'!H:H,MATCH($C277,'Policy Characteristics'!$C:$C,0))),"",INDEX('Policy Characteristics'!H:H,MATCH($C277,'Policy Characteristics'!$C:$C,0)))</f>
        <v>1</v>
      </c>
      <c r="O277" s="76" t="str">
        <f>IF(ISBLANK(INDEX('Policy Characteristics'!I:I,MATCH($C277,'Policy Characteristics'!$C:$C,0))),"",INDEX('Policy Characteristics'!I:I,MATCH($C277,'Policy Characteristics'!$C:$C,0)))</f>
        <v>on/off</v>
      </c>
      <c r="P277" s="76" t="str">
        <f>IF(ISBLANK(INDEX('Policy Characteristics'!J:J,MATCH($C277,'Policy Characteristics'!$C:$C,0))),"",INDEX('Policy Characteristics'!J:J,MATCH($C277,'Policy Characteristics'!$C:$C,0)))</f>
        <v>**Description:** This policy prevents new capacity of the selected type(s) from being built or deployed.  // **Guidance for setting values:** No new coal is planned in Illinois.</v>
      </c>
      <c r="Q277" s="76" t="str">
        <f>IF(ISBLANK(INDEX('Policy Characteristics'!K:K,MATCH($C277,'Policy Characteristics'!$C:$C,0))),"",INDEX('Policy Characteristics'!K:K,MATCH($C277,'Policy Characteristics'!$C:$C,0)))</f>
        <v>electricity-sector-main.html#ban</v>
      </c>
      <c r="R277" s="76" t="str">
        <f>IF(ISBLANK(INDEX('Policy Characteristics'!L:L,MATCH($C277,'Policy Characteristics'!$C:$C,0))),"",INDEX('Policy Characteristics'!L:L,MATCH($C277,'Policy Characteristics'!$C:$C,0)))</f>
        <v>ban-new-capacity.html</v>
      </c>
    </row>
    <row r="278" spans="1:18" s="76" customFormat="1" x14ac:dyDescent="0.25">
      <c r="A278" s="76" t="str">
        <f>IF(ISBLANK(INDEX('Policy Characteristics'!A:A,MATCH($C278,'Policy Characteristics'!$C:$C,0))),"",INDEX('Policy Characteristics'!A:A,MATCH($C278,'Policy Characteristics'!$C:$C,0)))</f>
        <v>Electricity Supply</v>
      </c>
      <c r="B278" s="234" t="str">
        <f>IF(ISBLANK(INDEX('Policy Characteristics'!B:B,MATCH($C278,'Policy Characteristics'!$C:$C,0))),"",INDEX('Policy Characteristics'!B:B,MATCH($C278,'Policy Characteristics'!$C:$C,0)))</f>
        <v>Ban New Power Plant Retrofits</v>
      </c>
      <c r="C278" s="143" t="s">
        <v>1928</v>
      </c>
      <c r="D278" s="88" t="s">
        <v>445</v>
      </c>
      <c r="E278" s="88"/>
      <c r="F278" s="88" t="s">
        <v>444</v>
      </c>
      <c r="G278" s="88"/>
      <c r="H278" s="15">
        <v>2436</v>
      </c>
      <c r="I278" s="247" t="s">
        <v>44</v>
      </c>
      <c r="J278" s="236" t="str">
        <f>IF(ISBLANK(INDEX('Policy Characteristics'!D:D,MATCH($C278,'Policy Characteristics'!$C:$C,0))),"",INDEX('Policy Characteristics'!D:D,MATCH($C278,'Policy Characteristics'!$C:$C,0)))</f>
        <v>Ban New Power Plant Retrofits</v>
      </c>
      <c r="K278" s="76" t="str">
        <f>IF(ISBLANK(INDEX('Policy Characteristics'!E:E,MATCH($C278,'Policy Characteristics'!$C:$C,0))),"",INDEX('Policy Characteristics'!E:E,MATCH($C278,'Policy Characteristics'!$C:$C,0)))</f>
        <v>elec ban new power plant retrofits</v>
      </c>
      <c r="L278" s="76">
        <f>IF(ISBLANK(INDEX('Policy Characteristics'!F:F,MATCH($C278,'Policy Characteristics'!$C:$C,0))),"",INDEX('Policy Characteristics'!F:F,MATCH($C278,'Policy Characteristics'!$C:$C,0)))</f>
        <v>0</v>
      </c>
      <c r="M278" s="76">
        <f>IF(ISBLANK(INDEX('Policy Characteristics'!G:G,MATCH($C278,'Policy Characteristics'!$C:$C,0))),"",INDEX('Policy Characteristics'!G:G,MATCH($C278,'Policy Characteristics'!$C:$C,0)))</f>
        <v>1</v>
      </c>
      <c r="N278" s="76">
        <f>IF(ISBLANK(INDEX('Policy Characteristics'!H:H,MATCH($C278,'Policy Characteristics'!$C:$C,0))),"",INDEX('Policy Characteristics'!H:H,MATCH($C278,'Policy Characteristics'!$C:$C,0)))</f>
        <v>1</v>
      </c>
      <c r="O278" s="76" t="str">
        <f>IF(ISBLANK(INDEX('Policy Characteristics'!I:I,MATCH($C278,'Policy Characteristics'!$C:$C,0))),"",INDEX('Policy Characteristics'!I:I,MATCH($C278,'Policy Characteristics'!$C:$C,0)))</f>
        <v>on/off</v>
      </c>
      <c r="P278" s="76" t="str">
        <f>IF(ISBLANK(INDEX('Policy Characteristics'!J:J,MATCH($C278,'Policy Characteristics'!$C:$C,0))),"",INDEX('Policy Characteristics'!J:J,MATCH($C278,'Policy Characteristics'!$C:$C,0)))</f>
        <v>**Description:** This policy prevents new capacity of the selected CCS plant type(s) from being built to replace existing non-CCS plants.</v>
      </c>
      <c r="Q278" s="76" t="str">
        <f>IF(ISBLANK(INDEX('Policy Characteristics'!K:K,MATCH($C278,'Policy Characteristics'!$C:$C,0))),"",INDEX('Policy Characteristics'!K:K,MATCH($C278,'Policy Characteristics'!$C:$C,0)))</f>
        <v/>
      </c>
      <c r="R278" s="76" t="str">
        <f>IF(ISBLANK(INDEX('Policy Characteristics'!L:L,MATCH($C278,'Policy Characteristics'!$C:$C,0))),"",INDEX('Policy Characteristics'!L:L,MATCH($C278,'Policy Characteristics'!$C:$C,0)))</f>
        <v/>
      </c>
    </row>
    <row r="279" spans="1:18" s="76" customFormat="1" x14ac:dyDescent="0.25">
      <c r="A279" s="76" t="str">
        <f>IF(ISBLANK(INDEX('Policy Characteristics'!A:A,MATCH($C279,'Policy Characteristics'!$C:$C,0))),"",INDEX('Policy Characteristics'!A:A,MATCH($C279,'Policy Characteristics'!$C:$C,0)))</f>
        <v>Electricity Supply</v>
      </c>
      <c r="B279" s="234" t="str">
        <f>IF(ISBLANK(INDEX('Policy Characteristics'!B:B,MATCH($C279,'Policy Characteristics'!$C:$C,0))),"",INDEX('Policy Characteristics'!B:B,MATCH($C279,'Policy Characteristics'!$C:$C,0)))</f>
        <v>Ban New Power Plant Retrofits</v>
      </c>
      <c r="C279" s="76" t="str">
        <f>C$278</f>
        <v>Boolean Ban New Power Plant Retrofits</v>
      </c>
      <c r="D279" s="78" t="s">
        <v>1663</v>
      </c>
      <c r="E279" s="88"/>
      <c r="F279" s="78" t="s">
        <v>1602</v>
      </c>
      <c r="G279" s="88"/>
      <c r="H279" s="15">
        <v>2437</v>
      </c>
      <c r="I279" s="247" t="s">
        <v>44</v>
      </c>
      <c r="J279" s="236" t="str">
        <f>IF(ISBLANK(INDEX('Policy Characteristics'!D:D,MATCH($C279,'Policy Characteristics'!$C:$C,0))),"",INDEX('Policy Characteristics'!D:D,MATCH($C279,'Policy Characteristics'!$C:$C,0)))</f>
        <v>Ban New Power Plant Retrofits</v>
      </c>
      <c r="K279" s="76" t="str">
        <f>IF(ISBLANK(INDEX('Policy Characteristics'!E:E,MATCH($C279,'Policy Characteristics'!$C:$C,0))),"",INDEX('Policy Characteristics'!E:E,MATCH($C279,'Policy Characteristics'!$C:$C,0)))</f>
        <v>elec ban new power plant retrofits</v>
      </c>
      <c r="L279" s="76">
        <f>IF(ISBLANK(INDEX('Policy Characteristics'!F:F,MATCH($C279,'Policy Characteristics'!$C:$C,0))),"",INDEX('Policy Characteristics'!F:F,MATCH($C279,'Policy Characteristics'!$C:$C,0)))</f>
        <v>0</v>
      </c>
      <c r="M279" s="76">
        <f>IF(ISBLANK(INDEX('Policy Characteristics'!G:G,MATCH($C279,'Policy Characteristics'!$C:$C,0))),"",INDEX('Policy Characteristics'!G:G,MATCH($C279,'Policy Characteristics'!$C:$C,0)))</f>
        <v>1</v>
      </c>
      <c r="N279" s="76">
        <f>IF(ISBLANK(INDEX('Policy Characteristics'!H:H,MATCH($C279,'Policy Characteristics'!$C:$C,0))),"",INDEX('Policy Characteristics'!H:H,MATCH($C279,'Policy Characteristics'!$C:$C,0)))</f>
        <v>1</v>
      </c>
      <c r="O279" s="76" t="str">
        <f>IF(ISBLANK(INDEX('Policy Characteristics'!I:I,MATCH($C279,'Policy Characteristics'!$C:$C,0))),"",INDEX('Policy Characteristics'!I:I,MATCH($C279,'Policy Characteristics'!$C:$C,0)))</f>
        <v>on/off</v>
      </c>
      <c r="P279" s="76" t="str">
        <f>IF(ISBLANK(INDEX('Policy Characteristics'!J:J,MATCH($C279,'Policy Characteristics'!$C:$C,0))),"",INDEX('Policy Characteristics'!J:J,MATCH($C279,'Policy Characteristics'!$C:$C,0)))</f>
        <v>**Description:** This policy prevents new capacity of the selected CCS plant type(s) from being built to replace existing non-CCS plants.</v>
      </c>
      <c r="Q279" s="76" t="str">
        <f>IF(ISBLANK(INDEX('Policy Characteristics'!K:K,MATCH($C279,'Policy Characteristics'!$C:$C,0))),"",INDEX('Policy Characteristics'!K:K,MATCH($C279,'Policy Characteristics'!$C:$C,0)))</f>
        <v/>
      </c>
      <c r="R279" s="76" t="str">
        <f>IF(ISBLANK(INDEX('Policy Characteristics'!L:L,MATCH($C279,'Policy Characteristics'!$C:$C,0))),"",INDEX('Policy Characteristics'!L:L,MATCH($C279,'Policy Characteristics'!$C:$C,0)))</f>
        <v/>
      </c>
    </row>
    <row r="280" spans="1:18" s="76" customFormat="1" x14ac:dyDescent="0.25">
      <c r="A280" s="76" t="str">
        <f>IF(ISBLANK(INDEX('Policy Characteristics'!A:A,MATCH($C280,'Policy Characteristics'!$C:$C,0))),"",INDEX('Policy Characteristics'!A:A,MATCH($C280,'Policy Characteristics'!$C:$C,0)))</f>
        <v>Electricity Supply</v>
      </c>
      <c r="B280" s="234" t="str">
        <f>IF(ISBLANK(INDEX('Policy Characteristics'!B:B,MATCH($C280,'Policy Characteristics'!$C:$C,0))),"",INDEX('Policy Characteristics'!B:B,MATCH($C280,'Policy Characteristics'!$C:$C,0)))</f>
        <v>Ban New Power Plant Retrofits</v>
      </c>
      <c r="C280" s="76" t="str">
        <f t="shared" ref="C280:C301" si="12">C$278</f>
        <v>Boolean Ban New Power Plant Retrofits</v>
      </c>
      <c r="D280" s="78" t="s">
        <v>1664</v>
      </c>
      <c r="E280" s="88"/>
      <c r="F280" s="78" t="s">
        <v>1603</v>
      </c>
      <c r="G280" s="88"/>
      <c r="H280" s="15">
        <v>2438</v>
      </c>
      <c r="I280" s="247" t="s">
        <v>44</v>
      </c>
      <c r="J280" s="236" t="str">
        <f>IF(ISBLANK(INDEX('Policy Characteristics'!D:D,MATCH($C280,'Policy Characteristics'!$C:$C,0))),"",INDEX('Policy Characteristics'!D:D,MATCH($C280,'Policy Characteristics'!$C:$C,0)))</f>
        <v>Ban New Power Plant Retrofits</v>
      </c>
      <c r="K280" s="76" t="str">
        <f>IF(ISBLANK(INDEX('Policy Characteristics'!E:E,MATCH($C280,'Policy Characteristics'!$C:$C,0))),"",INDEX('Policy Characteristics'!E:E,MATCH($C280,'Policy Characteristics'!$C:$C,0)))</f>
        <v>elec ban new power plant retrofits</v>
      </c>
      <c r="L280" s="76">
        <f>IF(ISBLANK(INDEX('Policy Characteristics'!F:F,MATCH($C280,'Policy Characteristics'!$C:$C,0))),"",INDEX('Policy Characteristics'!F:F,MATCH($C280,'Policy Characteristics'!$C:$C,0)))</f>
        <v>0</v>
      </c>
      <c r="M280" s="76">
        <f>IF(ISBLANK(INDEX('Policy Characteristics'!G:G,MATCH($C280,'Policy Characteristics'!$C:$C,0))),"",INDEX('Policy Characteristics'!G:G,MATCH($C280,'Policy Characteristics'!$C:$C,0)))</f>
        <v>1</v>
      </c>
      <c r="N280" s="76">
        <f>IF(ISBLANK(INDEX('Policy Characteristics'!H:H,MATCH($C280,'Policy Characteristics'!$C:$C,0))),"",INDEX('Policy Characteristics'!H:H,MATCH($C280,'Policy Characteristics'!$C:$C,0)))</f>
        <v>1</v>
      </c>
      <c r="O280" s="76" t="str">
        <f>IF(ISBLANK(INDEX('Policy Characteristics'!I:I,MATCH($C280,'Policy Characteristics'!$C:$C,0))),"",INDEX('Policy Characteristics'!I:I,MATCH($C280,'Policy Characteristics'!$C:$C,0)))</f>
        <v>on/off</v>
      </c>
      <c r="P280" s="76" t="str">
        <f>IF(ISBLANK(INDEX('Policy Characteristics'!J:J,MATCH($C280,'Policy Characteristics'!$C:$C,0))),"",INDEX('Policy Characteristics'!J:J,MATCH($C280,'Policy Characteristics'!$C:$C,0)))</f>
        <v>**Description:** This policy prevents new capacity of the selected CCS plant type(s) from being built to replace existing non-CCS plants.</v>
      </c>
      <c r="Q280" s="76" t="str">
        <f>IF(ISBLANK(INDEX('Policy Characteristics'!K:K,MATCH($C280,'Policy Characteristics'!$C:$C,0))),"",INDEX('Policy Characteristics'!K:K,MATCH($C280,'Policy Characteristics'!$C:$C,0)))</f>
        <v/>
      </c>
      <c r="R280" s="76" t="str">
        <f>IF(ISBLANK(INDEX('Policy Characteristics'!L:L,MATCH($C280,'Policy Characteristics'!$C:$C,0))),"",INDEX('Policy Characteristics'!L:L,MATCH($C280,'Policy Characteristics'!$C:$C,0)))</f>
        <v/>
      </c>
    </row>
    <row r="281" spans="1:18" s="76" customFormat="1" x14ac:dyDescent="0.25">
      <c r="A281" s="76" t="str">
        <f>IF(ISBLANK(INDEX('Policy Characteristics'!A:A,MATCH($C281,'Policy Characteristics'!$C:$C,0))),"",INDEX('Policy Characteristics'!A:A,MATCH($C281,'Policy Characteristics'!$C:$C,0)))</f>
        <v>Electricity Supply</v>
      </c>
      <c r="B281" s="234" t="str">
        <f>IF(ISBLANK(INDEX('Policy Characteristics'!B:B,MATCH($C281,'Policy Characteristics'!$C:$C,0))),"",INDEX('Policy Characteristics'!B:B,MATCH($C281,'Policy Characteristics'!$C:$C,0)))</f>
        <v>Ban New Power Plant Retrofits</v>
      </c>
      <c r="C281" s="76" t="str">
        <f t="shared" si="12"/>
        <v>Boolean Ban New Power Plant Retrofits</v>
      </c>
      <c r="D281" s="78" t="s">
        <v>76</v>
      </c>
      <c r="E281" s="88"/>
      <c r="F281" s="78" t="s">
        <v>1674</v>
      </c>
      <c r="G281" s="88"/>
      <c r="H281" s="15">
        <v>2439</v>
      </c>
      <c r="I281" s="247" t="s">
        <v>44</v>
      </c>
      <c r="J281" s="236" t="str">
        <f>IF(ISBLANK(INDEX('Policy Characteristics'!D:D,MATCH($C281,'Policy Characteristics'!$C:$C,0))),"",INDEX('Policy Characteristics'!D:D,MATCH($C281,'Policy Characteristics'!$C:$C,0)))</f>
        <v>Ban New Power Plant Retrofits</v>
      </c>
      <c r="K281" s="76" t="str">
        <f>IF(ISBLANK(INDEX('Policy Characteristics'!E:E,MATCH($C281,'Policy Characteristics'!$C:$C,0))),"",INDEX('Policy Characteristics'!E:E,MATCH($C281,'Policy Characteristics'!$C:$C,0)))</f>
        <v>elec ban new power plant retrofits</v>
      </c>
      <c r="L281" s="76">
        <f>IF(ISBLANK(INDEX('Policy Characteristics'!F:F,MATCH($C281,'Policy Characteristics'!$C:$C,0))),"",INDEX('Policy Characteristics'!F:F,MATCH($C281,'Policy Characteristics'!$C:$C,0)))</f>
        <v>0</v>
      </c>
      <c r="M281" s="76">
        <f>IF(ISBLANK(INDEX('Policy Characteristics'!G:G,MATCH($C281,'Policy Characteristics'!$C:$C,0))),"",INDEX('Policy Characteristics'!G:G,MATCH($C281,'Policy Characteristics'!$C:$C,0)))</f>
        <v>1</v>
      </c>
      <c r="N281" s="76">
        <f>IF(ISBLANK(INDEX('Policy Characteristics'!H:H,MATCH($C281,'Policy Characteristics'!$C:$C,0))),"",INDEX('Policy Characteristics'!H:H,MATCH($C281,'Policy Characteristics'!$C:$C,0)))</f>
        <v>1</v>
      </c>
      <c r="O281" s="76" t="str">
        <f>IF(ISBLANK(INDEX('Policy Characteristics'!I:I,MATCH($C281,'Policy Characteristics'!$C:$C,0))),"",INDEX('Policy Characteristics'!I:I,MATCH($C281,'Policy Characteristics'!$C:$C,0)))</f>
        <v>on/off</v>
      </c>
      <c r="P281" s="76" t="str">
        <f>IF(ISBLANK(INDEX('Policy Characteristics'!J:J,MATCH($C281,'Policy Characteristics'!$C:$C,0))),"",INDEX('Policy Characteristics'!J:J,MATCH($C281,'Policy Characteristics'!$C:$C,0)))</f>
        <v>**Description:** This policy prevents new capacity of the selected CCS plant type(s) from being built to replace existing non-CCS plants.</v>
      </c>
      <c r="Q281" s="76" t="str">
        <f>IF(ISBLANK(INDEX('Policy Characteristics'!K:K,MATCH($C281,'Policy Characteristics'!$C:$C,0))),"",INDEX('Policy Characteristics'!K:K,MATCH($C281,'Policy Characteristics'!$C:$C,0)))</f>
        <v/>
      </c>
      <c r="R281" s="76" t="str">
        <f>IF(ISBLANK(INDEX('Policy Characteristics'!L:L,MATCH($C281,'Policy Characteristics'!$C:$C,0))),"",INDEX('Policy Characteristics'!L:L,MATCH($C281,'Policy Characteristics'!$C:$C,0)))</f>
        <v/>
      </c>
    </row>
    <row r="282" spans="1:18" s="76" customFormat="1" x14ac:dyDescent="0.25">
      <c r="A282" s="76" t="str">
        <f>IF(ISBLANK(INDEX('Policy Characteristics'!A:A,MATCH($C282,'Policy Characteristics'!$C:$C,0))),"",INDEX('Policy Characteristics'!A:A,MATCH($C282,'Policy Characteristics'!$C:$C,0)))</f>
        <v>Electricity Supply</v>
      </c>
      <c r="B282" s="234" t="str">
        <f>IF(ISBLANK(INDEX('Policy Characteristics'!B:B,MATCH($C282,'Policy Characteristics'!$C:$C,0))),"",INDEX('Policy Characteristics'!B:B,MATCH($C282,'Policy Characteristics'!$C:$C,0)))</f>
        <v>Ban New Power Plant Retrofits</v>
      </c>
      <c r="C282" s="76" t="str">
        <f t="shared" si="12"/>
        <v>Boolean Ban New Power Plant Retrofits</v>
      </c>
      <c r="D282" s="78" t="s">
        <v>77</v>
      </c>
      <c r="E282" s="88"/>
      <c r="F282" s="78" t="s">
        <v>89</v>
      </c>
      <c r="G282" s="88"/>
      <c r="H282" s="15">
        <v>2440</v>
      </c>
      <c r="I282" s="247" t="s">
        <v>44</v>
      </c>
      <c r="J282" s="236" t="str">
        <f>IF(ISBLANK(INDEX('Policy Characteristics'!D:D,MATCH($C282,'Policy Characteristics'!$C:$C,0))),"",INDEX('Policy Characteristics'!D:D,MATCH($C282,'Policy Characteristics'!$C:$C,0)))</f>
        <v>Ban New Power Plant Retrofits</v>
      </c>
      <c r="K282" s="76" t="str">
        <f>IF(ISBLANK(INDEX('Policy Characteristics'!E:E,MATCH($C282,'Policy Characteristics'!$C:$C,0))),"",INDEX('Policy Characteristics'!E:E,MATCH($C282,'Policy Characteristics'!$C:$C,0)))</f>
        <v>elec ban new power plant retrofits</v>
      </c>
      <c r="L282" s="76">
        <f>IF(ISBLANK(INDEX('Policy Characteristics'!F:F,MATCH($C282,'Policy Characteristics'!$C:$C,0))),"",INDEX('Policy Characteristics'!F:F,MATCH($C282,'Policy Characteristics'!$C:$C,0)))</f>
        <v>0</v>
      </c>
      <c r="M282" s="76">
        <f>IF(ISBLANK(INDEX('Policy Characteristics'!G:G,MATCH($C282,'Policy Characteristics'!$C:$C,0))),"",INDEX('Policy Characteristics'!G:G,MATCH($C282,'Policy Characteristics'!$C:$C,0)))</f>
        <v>1</v>
      </c>
      <c r="N282" s="76">
        <f>IF(ISBLANK(INDEX('Policy Characteristics'!H:H,MATCH($C282,'Policy Characteristics'!$C:$C,0))),"",INDEX('Policy Characteristics'!H:H,MATCH($C282,'Policy Characteristics'!$C:$C,0)))</f>
        <v>1</v>
      </c>
      <c r="O282" s="76" t="str">
        <f>IF(ISBLANK(INDEX('Policy Characteristics'!I:I,MATCH($C282,'Policy Characteristics'!$C:$C,0))),"",INDEX('Policy Characteristics'!I:I,MATCH($C282,'Policy Characteristics'!$C:$C,0)))</f>
        <v>on/off</v>
      </c>
      <c r="P282" s="76" t="str">
        <f>IF(ISBLANK(INDEX('Policy Characteristics'!J:J,MATCH($C282,'Policy Characteristics'!$C:$C,0))),"",INDEX('Policy Characteristics'!J:J,MATCH($C282,'Policy Characteristics'!$C:$C,0)))</f>
        <v>**Description:** This policy prevents new capacity of the selected CCS plant type(s) from being built to replace existing non-CCS plants.</v>
      </c>
      <c r="Q282" s="76" t="str">
        <f>IF(ISBLANK(INDEX('Policy Characteristics'!K:K,MATCH($C282,'Policy Characteristics'!$C:$C,0))),"",INDEX('Policy Characteristics'!K:K,MATCH($C282,'Policy Characteristics'!$C:$C,0)))</f>
        <v/>
      </c>
      <c r="R282" s="76" t="str">
        <f>IF(ISBLANK(INDEX('Policy Characteristics'!L:L,MATCH($C282,'Policy Characteristics'!$C:$C,0))),"",INDEX('Policy Characteristics'!L:L,MATCH($C282,'Policy Characteristics'!$C:$C,0)))</f>
        <v/>
      </c>
    </row>
    <row r="283" spans="1:18" s="76" customFormat="1" x14ac:dyDescent="0.25">
      <c r="A283" s="76" t="str">
        <f>IF(ISBLANK(INDEX('Policy Characteristics'!A:A,MATCH($C283,'Policy Characteristics'!$C:$C,0))),"",INDEX('Policy Characteristics'!A:A,MATCH($C283,'Policy Characteristics'!$C:$C,0)))</f>
        <v>Electricity Supply</v>
      </c>
      <c r="B283" s="234" t="str">
        <f>IF(ISBLANK(INDEX('Policy Characteristics'!B:B,MATCH($C283,'Policy Characteristics'!$C:$C,0))),"",INDEX('Policy Characteristics'!B:B,MATCH($C283,'Policy Characteristics'!$C:$C,0)))</f>
        <v>Ban New Power Plant Retrofits</v>
      </c>
      <c r="C283" s="76" t="str">
        <f t="shared" si="12"/>
        <v>Boolean Ban New Power Plant Retrofits</v>
      </c>
      <c r="D283" s="78" t="s">
        <v>446</v>
      </c>
      <c r="E283" s="88"/>
      <c r="F283" s="78" t="s">
        <v>449</v>
      </c>
      <c r="G283" s="88"/>
      <c r="H283" s="15">
        <v>2441</v>
      </c>
      <c r="I283" s="247" t="s">
        <v>44</v>
      </c>
      <c r="J283" s="236" t="str">
        <f>IF(ISBLANK(INDEX('Policy Characteristics'!D:D,MATCH($C283,'Policy Characteristics'!$C:$C,0))),"",INDEX('Policy Characteristics'!D:D,MATCH($C283,'Policy Characteristics'!$C:$C,0)))</f>
        <v>Ban New Power Plant Retrofits</v>
      </c>
      <c r="K283" s="76" t="str">
        <f>IF(ISBLANK(INDEX('Policy Characteristics'!E:E,MATCH($C283,'Policy Characteristics'!$C:$C,0))),"",INDEX('Policy Characteristics'!E:E,MATCH($C283,'Policy Characteristics'!$C:$C,0)))</f>
        <v>elec ban new power plant retrofits</v>
      </c>
      <c r="L283" s="76">
        <f>IF(ISBLANK(INDEX('Policy Characteristics'!F:F,MATCH($C283,'Policy Characteristics'!$C:$C,0))),"",INDEX('Policy Characteristics'!F:F,MATCH($C283,'Policy Characteristics'!$C:$C,0)))</f>
        <v>0</v>
      </c>
      <c r="M283" s="76">
        <f>IF(ISBLANK(INDEX('Policy Characteristics'!G:G,MATCH($C283,'Policy Characteristics'!$C:$C,0))),"",INDEX('Policy Characteristics'!G:G,MATCH($C283,'Policy Characteristics'!$C:$C,0)))</f>
        <v>1</v>
      </c>
      <c r="N283" s="76">
        <f>IF(ISBLANK(INDEX('Policy Characteristics'!H:H,MATCH($C283,'Policy Characteristics'!$C:$C,0))),"",INDEX('Policy Characteristics'!H:H,MATCH($C283,'Policy Characteristics'!$C:$C,0)))</f>
        <v>1</v>
      </c>
      <c r="O283" s="76" t="str">
        <f>IF(ISBLANK(INDEX('Policy Characteristics'!I:I,MATCH($C283,'Policy Characteristics'!$C:$C,0))),"",INDEX('Policy Characteristics'!I:I,MATCH($C283,'Policy Characteristics'!$C:$C,0)))</f>
        <v>on/off</v>
      </c>
      <c r="P283" s="76" t="str">
        <f>IF(ISBLANK(INDEX('Policy Characteristics'!J:J,MATCH($C283,'Policy Characteristics'!$C:$C,0))),"",INDEX('Policy Characteristics'!J:J,MATCH($C283,'Policy Characteristics'!$C:$C,0)))</f>
        <v>**Description:** This policy prevents new capacity of the selected CCS plant type(s) from being built to replace existing non-CCS plants.</v>
      </c>
      <c r="Q283" s="76" t="str">
        <f>IF(ISBLANK(INDEX('Policy Characteristics'!K:K,MATCH($C283,'Policy Characteristics'!$C:$C,0))),"",INDEX('Policy Characteristics'!K:K,MATCH($C283,'Policy Characteristics'!$C:$C,0)))</f>
        <v/>
      </c>
      <c r="R283" s="76" t="str">
        <f>IF(ISBLANK(INDEX('Policy Characteristics'!L:L,MATCH($C283,'Policy Characteristics'!$C:$C,0))),"",INDEX('Policy Characteristics'!L:L,MATCH($C283,'Policy Characteristics'!$C:$C,0)))</f>
        <v/>
      </c>
    </row>
    <row r="284" spans="1:18" s="76" customFormat="1" x14ac:dyDescent="0.25">
      <c r="A284" s="76" t="str">
        <f>IF(ISBLANK(INDEX('Policy Characteristics'!A:A,MATCH($C284,'Policy Characteristics'!$C:$C,0))),"",INDEX('Policy Characteristics'!A:A,MATCH($C284,'Policy Characteristics'!$C:$C,0)))</f>
        <v>Electricity Supply</v>
      </c>
      <c r="B284" s="234" t="str">
        <f>IF(ISBLANK(INDEX('Policy Characteristics'!B:B,MATCH($C284,'Policy Characteristics'!$C:$C,0))),"",INDEX('Policy Characteristics'!B:B,MATCH($C284,'Policy Characteristics'!$C:$C,0)))</f>
        <v>Ban New Power Plant Retrofits</v>
      </c>
      <c r="C284" s="76" t="str">
        <f t="shared" si="12"/>
        <v>Boolean Ban New Power Plant Retrofits</v>
      </c>
      <c r="D284" s="78" t="s">
        <v>78</v>
      </c>
      <c r="E284" s="88"/>
      <c r="F284" s="78" t="s">
        <v>90</v>
      </c>
      <c r="G284" s="88"/>
      <c r="H284" s="15">
        <v>2442</v>
      </c>
      <c r="I284" s="247" t="s">
        <v>44</v>
      </c>
      <c r="J284" s="236" t="str">
        <f>IF(ISBLANK(INDEX('Policy Characteristics'!D:D,MATCH($C284,'Policy Characteristics'!$C:$C,0))),"",INDEX('Policy Characteristics'!D:D,MATCH($C284,'Policy Characteristics'!$C:$C,0)))</f>
        <v>Ban New Power Plant Retrofits</v>
      </c>
      <c r="K284" s="76" t="str">
        <f>IF(ISBLANK(INDEX('Policy Characteristics'!E:E,MATCH($C284,'Policy Characteristics'!$C:$C,0))),"",INDEX('Policy Characteristics'!E:E,MATCH($C284,'Policy Characteristics'!$C:$C,0)))</f>
        <v>elec ban new power plant retrofits</v>
      </c>
      <c r="L284" s="76">
        <f>IF(ISBLANK(INDEX('Policy Characteristics'!F:F,MATCH($C284,'Policy Characteristics'!$C:$C,0))),"",INDEX('Policy Characteristics'!F:F,MATCH($C284,'Policy Characteristics'!$C:$C,0)))</f>
        <v>0</v>
      </c>
      <c r="M284" s="76">
        <f>IF(ISBLANK(INDEX('Policy Characteristics'!G:G,MATCH($C284,'Policy Characteristics'!$C:$C,0))),"",INDEX('Policy Characteristics'!G:G,MATCH($C284,'Policy Characteristics'!$C:$C,0)))</f>
        <v>1</v>
      </c>
      <c r="N284" s="76">
        <f>IF(ISBLANK(INDEX('Policy Characteristics'!H:H,MATCH($C284,'Policy Characteristics'!$C:$C,0))),"",INDEX('Policy Characteristics'!H:H,MATCH($C284,'Policy Characteristics'!$C:$C,0)))</f>
        <v>1</v>
      </c>
      <c r="O284" s="76" t="str">
        <f>IF(ISBLANK(INDEX('Policy Characteristics'!I:I,MATCH($C284,'Policy Characteristics'!$C:$C,0))),"",INDEX('Policy Characteristics'!I:I,MATCH($C284,'Policy Characteristics'!$C:$C,0)))</f>
        <v>on/off</v>
      </c>
      <c r="P284" s="76" t="str">
        <f>IF(ISBLANK(INDEX('Policy Characteristics'!J:J,MATCH($C284,'Policy Characteristics'!$C:$C,0))),"",INDEX('Policy Characteristics'!J:J,MATCH($C284,'Policy Characteristics'!$C:$C,0)))</f>
        <v>**Description:** This policy prevents new capacity of the selected CCS plant type(s) from being built to replace existing non-CCS plants.</v>
      </c>
      <c r="Q284" s="76" t="str">
        <f>IF(ISBLANK(INDEX('Policy Characteristics'!K:K,MATCH($C284,'Policy Characteristics'!$C:$C,0))),"",INDEX('Policy Characteristics'!K:K,MATCH($C284,'Policy Characteristics'!$C:$C,0)))</f>
        <v/>
      </c>
      <c r="R284" s="76" t="str">
        <f>IF(ISBLANK(INDEX('Policy Characteristics'!L:L,MATCH($C284,'Policy Characteristics'!$C:$C,0))),"",INDEX('Policy Characteristics'!L:L,MATCH($C284,'Policy Characteristics'!$C:$C,0)))</f>
        <v/>
      </c>
    </row>
    <row r="285" spans="1:18" s="76" customFormat="1" x14ac:dyDescent="0.25">
      <c r="A285" s="76" t="str">
        <f>IF(ISBLANK(INDEX('Policy Characteristics'!A:A,MATCH($C285,'Policy Characteristics'!$C:$C,0))),"",INDEX('Policy Characteristics'!A:A,MATCH($C285,'Policy Characteristics'!$C:$C,0)))</f>
        <v>Electricity Supply</v>
      </c>
      <c r="B285" s="234" t="str">
        <f>IF(ISBLANK(INDEX('Policy Characteristics'!B:B,MATCH($C285,'Policy Characteristics'!$C:$C,0))),"",INDEX('Policy Characteristics'!B:B,MATCH($C285,'Policy Characteristics'!$C:$C,0)))</f>
        <v>Ban New Power Plant Retrofits</v>
      </c>
      <c r="C285" s="76" t="str">
        <f t="shared" si="12"/>
        <v>Boolean Ban New Power Plant Retrofits</v>
      </c>
      <c r="D285" s="78" t="s">
        <v>79</v>
      </c>
      <c r="E285" s="88"/>
      <c r="F285" s="78" t="s">
        <v>91</v>
      </c>
      <c r="G285" s="88"/>
      <c r="H285" s="15">
        <v>2443</v>
      </c>
      <c r="I285" s="247" t="s">
        <v>44</v>
      </c>
      <c r="J285" s="236" t="str">
        <f>IF(ISBLANK(INDEX('Policy Characteristics'!D:D,MATCH($C285,'Policy Characteristics'!$C:$C,0))),"",INDEX('Policy Characteristics'!D:D,MATCH($C285,'Policy Characteristics'!$C:$C,0)))</f>
        <v>Ban New Power Plant Retrofits</v>
      </c>
      <c r="K285" s="76" t="str">
        <f>IF(ISBLANK(INDEX('Policy Characteristics'!E:E,MATCH($C285,'Policy Characteristics'!$C:$C,0))),"",INDEX('Policy Characteristics'!E:E,MATCH($C285,'Policy Characteristics'!$C:$C,0)))</f>
        <v>elec ban new power plant retrofits</v>
      </c>
      <c r="L285" s="76">
        <f>IF(ISBLANK(INDEX('Policy Characteristics'!F:F,MATCH($C285,'Policy Characteristics'!$C:$C,0))),"",INDEX('Policy Characteristics'!F:F,MATCH($C285,'Policy Characteristics'!$C:$C,0)))</f>
        <v>0</v>
      </c>
      <c r="M285" s="76">
        <f>IF(ISBLANK(INDEX('Policy Characteristics'!G:G,MATCH($C285,'Policy Characteristics'!$C:$C,0))),"",INDEX('Policy Characteristics'!G:G,MATCH($C285,'Policy Characteristics'!$C:$C,0)))</f>
        <v>1</v>
      </c>
      <c r="N285" s="76">
        <f>IF(ISBLANK(INDEX('Policy Characteristics'!H:H,MATCH($C285,'Policy Characteristics'!$C:$C,0))),"",INDEX('Policy Characteristics'!H:H,MATCH($C285,'Policy Characteristics'!$C:$C,0)))</f>
        <v>1</v>
      </c>
      <c r="O285" s="76" t="str">
        <f>IF(ISBLANK(INDEX('Policy Characteristics'!I:I,MATCH($C285,'Policy Characteristics'!$C:$C,0))),"",INDEX('Policy Characteristics'!I:I,MATCH($C285,'Policy Characteristics'!$C:$C,0)))</f>
        <v>on/off</v>
      </c>
      <c r="P285" s="76" t="str">
        <f>IF(ISBLANK(INDEX('Policy Characteristics'!J:J,MATCH($C285,'Policy Characteristics'!$C:$C,0))),"",INDEX('Policy Characteristics'!J:J,MATCH($C285,'Policy Characteristics'!$C:$C,0)))</f>
        <v>**Description:** This policy prevents new capacity of the selected CCS plant type(s) from being built to replace existing non-CCS plants.</v>
      </c>
      <c r="Q285" s="76" t="str">
        <f>IF(ISBLANK(INDEX('Policy Characteristics'!K:K,MATCH($C285,'Policy Characteristics'!$C:$C,0))),"",INDEX('Policy Characteristics'!K:K,MATCH($C285,'Policy Characteristics'!$C:$C,0)))</f>
        <v/>
      </c>
      <c r="R285" s="76" t="str">
        <f>IF(ISBLANK(INDEX('Policy Characteristics'!L:L,MATCH($C285,'Policy Characteristics'!$C:$C,0))),"",INDEX('Policy Characteristics'!L:L,MATCH($C285,'Policy Characteristics'!$C:$C,0)))</f>
        <v/>
      </c>
    </row>
    <row r="286" spans="1:18" s="76" customFormat="1" x14ac:dyDescent="0.25">
      <c r="A286" s="76" t="str">
        <f>IF(ISBLANK(INDEX('Policy Characteristics'!A:A,MATCH($C286,'Policy Characteristics'!$C:$C,0))),"",INDEX('Policy Characteristics'!A:A,MATCH($C286,'Policy Characteristics'!$C:$C,0)))</f>
        <v>Electricity Supply</v>
      </c>
      <c r="B286" s="234" t="str">
        <f>IF(ISBLANK(INDEX('Policy Characteristics'!B:B,MATCH($C286,'Policy Characteristics'!$C:$C,0))),"",INDEX('Policy Characteristics'!B:B,MATCH($C286,'Policy Characteristics'!$C:$C,0)))</f>
        <v>Ban New Power Plant Retrofits</v>
      </c>
      <c r="C286" s="76" t="str">
        <f t="shared" si="12"/>
        <v>Boolean Ban New Power Plant Retrofits</v>
      </c>
      <c r="D286" s="78" t="s">
        <v>80</v>
      </c>
      <c r="E286" s="88"/>
      <c r="F286" s="78" t="s">
        <v>92</v>
      </c>
      <c r="G286" s="88"/>
      <c r="H286" s="15">
        <v>2444</v>
      </c>
      <c r="I286" s="247" t="s">
        <v>44</v>
      </c>
      <c r="J286" s="236" t="str">
        <f>IF(ISBLANK(INDEX('Policy Characteristics'!D:D,MATCH($C286,'Policy Characteristics'!$C:$C,0))),"",INDEX('Policy Characteristics'!D:D,MATCH($C286,'Policy Characteristics'!$C:$C,0)))</f>
        <v>Ban New Power Plant Retrofits</v>
      </c>
      <c r="K286" s="76" t="str">
        <f>IF(ISBLANK(INDEX('Policy Characteristics'!E:E,MATCH($C286,'Policy Characteristics'!$C:$C,0))),"",INDEX('Policy Characteristics'!E:E,MATCH($C286,'Policy Characteristics'!$C:$C,0)))</f>
        <v>elec ban new power plant retrofits</v>
      </c>
      <c r="L286" s="76">
        <f>IF(ISBLANK(INDEX('Policy Characteristics'!F:F,MATCH($C286,'Policy Characteristics'!$C:$C,0))),"",INDEX('Policy Characteristics'!F:F,MATCH($C286,'Policy Characteristics'!$C:$C,0)))</f>
        <v>0</v>
      </c>
      <c r="M286" s="76">
        <f>IF(ISBLANK(INDEX('Policy Characteristics'!G:G,MATCH($C286,'Policy Characteristics'!$C:$C,0))),"",INDEX('Policy Characteristics'!G:G,MATCH($C286,'Policy Characteristics'!$C:$C,0)))</f>
        <v>1</v>
      </c>
      <c r="N286" s="76">
        <f>IF(ISBLANK(INDEX('Policy Characteristics'!H:H,MATCH($C286,'Policy Characteristics'!$C:$C,0))),"",INDEX('Policy Characteristics'!H:H,MATCH($C286,'Policy Characteristics'!$C:$C,0)))</f>
        <v>1</v>
      </c>
      <c r="O286" s="76" t="str">
        <f>IF(ISBLANK(INDEX('Policy Characteristics'!I:I,MATCH($C286,'Policy Characteristics'!$C:$C,0))),"",INDEX('Policy Characteristics'!I:I,MATCH($C286,'Policy Characteristics'!$C:$C,0)))</f>
        <v>on/off</v>
      </c>
      <c r="P286" s="76" t="str">
        <f>IF(ISBLANK(INDEX('Policy Characteristics'!J:J,MATCH($C286,'Policy Characteristics'!$C:$C,0))),"",INDEX('Policy Characteristics'!J:J,MATCH($C286,'Policy Characteristics'!$C:$C,0)))</f>
        <v>**Description:** This policy prevents new capacity of the selected CCS plant type(s) from being built to replace existing non-CCS plants.</v>
      </c>
      <c r="Q286" s="76" t="str">
        <f>IF(ISBLANK(INDEX('Policy Characteristics'!K:K,MATCH($C286,'Policy Characteristics'!$C:$C,0))),"",INDEX('Policy Characteristics'!K:K,MATCH($C286,'Policy Characteristics'!$C:$C,0)))</f>
        <v/>
      </c>
      <c r="R286" s="76" t="str">
        <f>IF(ISBLANK(INDEX('Policy Characteristics'!L:L,MATCH($C286,'Policy Characteristics'!$C:$C,0))),"",INDEX('Policy Characteristics'!L:L,MATCH($C286,'Policy Characteristics'!$C:$C,0)))</f>
        <v/>
      </c>
    </row>
    <row r="287" spans="1:18" s="76" customFormat="1" x14ac:dyDescent="0.25">
      <c r="A287" s="76" t="str">
        <f>IF(ISBLANK(INDEX('Policy Characteristics'!A:A,MATCH($C287,'Policy Characteristics'!$C:$C,0))),"",INDEX('Policy Characteristics'!A:A,MATCH($C287,'Policy Characteristics'!$C:$C,0)))</f>
        <v>Electricity Supply</v>
      </c>
      <c r="B287" s="234" t="str">
        <f>IF(ISBLANK(INDEX('Policy Characteristics'!B:B,MATCH($C287,'Policy Characteristics'!$C:$C,0))),"",INDEX('Policy Characteristics'!B:B,MATCH($C287,'Policy Characteristics'!$C:$C,0)))</f>
        <v>Ban New Power Plant Retrofits</v>
      </c>
      <c r="C287" s="76" t="str">
        <f t="shared" si="12"/>
        <v>Boolean Ban New Power Plant Retrofits</v>
      </c>
      <c r="D287" s="78" t="s">
        <v>668</v>
      </c>
      <c r="E287" s="88"/>
      <c r="F287" s="78" t="s">
        <v>434</v>
      </c>
      <c r="G287" s="88"/>
      <c r="H287" s="15">
        <v>2445</v>
      </c>
      <c r="I287" s="247" t="s">
        <v>44</v>
      </c>
      <c r="J287" s="236" t="str">
        <f>IF(ISBLANK(INDEX('Policy Characteristics'!D:D,MATCH($C287,'Policy Characteristics'!$C:$C,0))),"",INDEX('Policy Characteristics'!D:D,MATCH($C287,'Policy Characteristics'!$C:$C,0)))</f>
        <v>Ban New Power Plant Retrofits</v>
      </c>
      <c r="K287" s="76" t="str">
        <f>IF(ISBLANK(INDEX('Policy Characteristics'!E:E,MATCH($C287,'Policy Characteristics'!$C:$C,0))),"",INDEX('Policy Characteristics'!E:E,MATCH($C287,'Policy Characteristics'!$C:$C,0)))</f>
        <v>elec ban new power plant retrofits</v>
      </c>
      <c r="L287" s="76">
        <f>IF(ISBLANK(INDEX('Policy Characteristics'!F:F,MATCH($C287,'Policy Characteristics'!$C:$C,0))),"",INDEX('Policy Characteristics'!F:F,MATCH($C287,'Policy Characteristics'!$C:$C,0)))</f>
        <v>0</v>
      </c>
      <c r="M287" s="76">
        <f>IF(ISBLANK(INDEX('Policy Characteristics'!G:G,MATCH($C287,'Policy Characteristics'!$C:$C,0))),"",INDEX('Policy Characteristics'!G:G,MATCH($C287,'Policy Characteristics'!$C:$C,0)))</f>
        <v>1</v>
      </c>
      <c r="N287" s="76">
        <f>IF(ISBLANK(INDEX('Policy Characteristics'!H:H,MATCH($C287,'Policy Characteristics'!$C:$C,0))),"",INDEX('Policy Characteristics'!H:H,MATCH($C287,'Policy Characteristics'!$C:$C,0)))</f>
        <v>1</v>
      </c>
      <c r="O287" s="76" t="str">
        <f>IF(ISBLANK(INDEX('Policy Characteristics'!I:I,MATCH($C287,'Policy Characteristics'!$C:$C,0))),"",INDEX('Policy Characteristics'!I:I,MATCH($C287,'Policy Characteristics'!$C:$C,0)))</f>
        <v>on/off</v>
      </c>
      <c r="P287" s="76" t="str">
        <f>IF(ISBLANK(INDEX('Policy Characteristics'!J:J,MATCH($C287,'Policy Characteristics'!$C:$C,0))),"",INDEX('Policy Characteristics'!J:J,MATCH($C287,'Policy Characteristics'!$C:$C,0)))</f>
        <v>**Description:** This policy prevents new capacity of the selected CCS plant type(s) from being built to replace existing non-CCS plants.</v>
      </c>
      <c r="Q287" s="76" t="str">
        <f>IF(ISBLANK(INDEX('Policy Characteristics'!K:K,MATCH($C287,'Policy Characteristics'!$C:$C,0))),"",INDEX('Policy Characteristics'!K:K,MATCH($C287,'Policy Characteristics'!$C:$C,0)))</f>
        <v/>
      </c>
      <c r="R287" s="76" t="str">
        <f>IF(ISBLANK(INDEX('Policy Characteristics'!L:L,MATCH($C287,'Policy Characteristics'!$C:$C,0))),"",INDEX('Policy Characteristics'!L:L,MATCH($C287,'Policy Characteristics'!$C:$C,0)))</f>
        <v/>
      </c>
    </row>
    <row r="288" spans="1:18" s="76" customFormat="1" x14ac:dyDescent="0.25">
      <c r="A288" s="76" t="str">
        <f>IF(ISBLANK(INDEX('Policy Characteristics'!A:A,MATCH($C288,'Policy Characteristics'!$C:$C,0))),"",INDEX('Policy Characteristics'!A:A,MATCH($C288,'Policy Characteristics'!$C:$C,0)))</f>
        <v>Electricity Supply</v>
      </c>
      <c r="B288" s="234" t="str">
        <f>IF(ISBLANK(INDEX('Policy Characteristics'!B:B,MATCH($C288,'Policy Characteristics'!$C:$C,0))),"",INDEX('Policy Characteristics'!B:B,MATCH($C288,'Policy Characteristics'!$C:$C,0)))</f>
        <v>Ban New Power Plant Retrofits</v>
      </c>
      <c r="C288" s="76" t="str">
        <f t="shared" si="12"/>
        <v>Boolean Ban New Power Plant Retrofits</v>
      </c>
      <c r="D288" s="78" t="s">
        <v>306</v>
      </c>
      <c r="E288" s="88"/>
      <c r="F288" s="78" t="s">
        <v>308</v>
      </c>
      <c r="G288" s="88"/>
      <c r="H288" s="15">
        <v>2446</v>
      </c>
      <c r="I288" s="247" t="s">
        <v>44</v>
      </c>
      <c r="J288" s="236" t="str">
        <f>IF(ISBLANK(INDEX('Policy Characteristics'!D:D,MATCH($C288,'Policy Characteristics'!$C:$C,0))),"",INDEX('Policy Characteristics'!D:D,MATCH($C288,'Policy Characteristics'!$C:$C,0)))</f>
        <v>Ban New Power Plant Retrofits</v>
      </c>
      <c r="K288" s="76" t="str">
        <f>IF(ISBLANK(INDEX('Policy Characteristics'!E:E,MATCH($C288,'Policy Characteristics'!$C:$C,0))),"",INDEX('Policy Characteristics'!E:E,MATCH($C288,'Policy Characteristics'!$C:$C,0)))</f>
        <v>elec ban new power plant retrofits</v>
      </c>
      <c r="L288" s="76">
        <f>IF(ISBLANK(INDEX('Policy Characteristics'!F:F,MATCH($C288,'Policy Characteristics'!$C:$C,0))),"",INDEX('Policy Characteristics'!F:F,MATCH($C288,'Policy Characteristics'!$C:$C,0)))</f>
        <v>0</v>
      </c>
      <c r="M288" s="76">
        <f>IF(ISBLANK(INDEX('Policy Characteristics'!G:G,MATCH($C288,'Policy Characteristics'!$C:$C,0))),"",INDEX('Policy Characteristics'!G:G,MATCH($C288,'Policy Characteristics'!$C:$C,0)))</f>
        <v>1</v>
      </c>
      <c r="N288" s="76">
        <f>IF(ISBLANK(INDEX('Policy Characteristics'!H:H,MATCH($C288,'Policy Characteristics'!$C:$C,0))),"",INDEX('Policy Characteristics'!H:H,MATCH($C288,'Policy Characteristics'!$C:$C,0)))</f>
        <v>1</v>
      </c>
      <c r="O288" s="76" t="str">
        <f>IF(ISBLANK(INDEX('Policy Characteristics'!I:I,MATCH($C288,'Policy Characteristics'!$C:$C,0))),"",INDEX('Policy Characteristics'!I:I,MATCH($C288,'Policy Characteristics'!$C:$C,0)))</f>
        <v>on/off</v>
      </c>
      <c r="P288" s="76" t="str">
        <f>IF(ISBLANK(INDEX('Policy Characteristics'!J:J,MATCH($C288,'Policy Characteristics'!$C:$C,0))),"",INDEX('Policy Characteristics'!J:J,MATCH($C288,'Policy Characteristics'!$C:$C,0)))</f>
        <v>**Description:** This policy prevents new capacity of the selected CCS plant type(s) from being built to replace existing non-CCS plants.</v>
      </c>
      <c r="Q288" s="76" t="str">
        <f>IF(ISBLANK(INDEX('Policy Characteristics'!K:K,MATCH($C288,'Policy Characteristics'!$C:$C,0))),"",INDEX('Policy Characteristics'!K:K,MATCH($C288,'Policy Characteristics'!$C:$C,0)))</f>
        <v/>
      </c>
      <c r="R288" s="76" t="str">
        <f>IF(ISBLANK(INDEX('Policy Characteristics'!L:L,MATCH($C288,'Policy Characteristics'!$C:$C,0))),"",INDEX('Policy Characteristics'!L:L,MATCH($C288,'Policy Characteristics'!$C:$C,0)))</f>
        <v/>
      </c>
    </row>
    <row r="289" spans="1:18" s="76" customFormat="1" x14ac:dyDescent="0.25">
      <c r="A289" s="76" t="str">
        <f>IF(ISBLANK(INDEX('Policy Characteristics'!A:A,MATCH($C289,'Policy Characteristics'!$C:$C,0))),"",INDEX('Policy Characteristics'!A:A,MATCH($C289,'Policy Characteristics'!$C:$C,0)))</f>
        <v>Electricity Supply</v>
      </c>
      <c r="B289" s="234" t="str">
        <f>IF(ISBLANK(INDEX('Policy Characteristics'!B:B,MATCH($C289,'Policy Characteristics'!$C:$C,0))),"",INDEX('Policy Characteristics'!B:B,MATCH($C289,'Policy Characteristics'!$C:$C,0)))</f>
        <v>Ban New Power Plant Retrofits</v>
      </c>
      <c r="C289" s="76" t="str">
        <f t="shared" si="12"/>
        <v>Boolean Ban New Power Plant Retrofits</v>
      </c>
      <c r="D289" s="78" t="s">
        <v>307</v>
      </c>
      <c r="E289" s="88"/>
      <c r="F289" s="78" t="s">
        <v>309</v>
      </c>
      <c r="G289" s="88"/>
      <c r="H289" s="15">
        <v>2447</v>
      </c>
      <c r="I289" s="247" t="s">
        <v>44</v>
      </c>
      <c r="J289" s="236" t="str">
        <f>IF(ISBLANK(INDEX('Policy Characteristics'!D:D,MATCH($C289,'Policy Characteristics'!$C:$C,0))),"",INDEX('Policy Characteristics'!D:D,MATCH($C289,'Policy Characteristics'!$C:$C,0)))</f>
        <v>Ban New Power Plant Retrofits</v>
      </c>
      <c r="K289" s="76" t="str">
        <f>IF(ISBLANK(INDEX('Policy Characteristics'!E:E,MATCH($C289,'Policy Characteristics'!$C:$C,0))),"",INDEX('Policy Characteristics'!E:E,MATCH($C289,'Policy Characteristics'!$C:$C,0)))</f>
        <v>elec ban new power plant retrofits</v>
      </c>
      <c r="L289" s="76">
        <f>IF(ISBLANK(INDEX('Policy Characteristics'!F:F,MATCH($C289,'Policy Characteristics'!$C:$C,0))),"",INDEX('Policy Characteristics'!F:F,MATCH($C289,'Policy Characteristics'!$C:$C,0)))</f>
        <v>0</v>
      </c>
      <c r="M289" s="76">
        <f>IF(ISBLANK(INDEX('Policy Characteristics'!G:G,MATCH($C289,'Policy Characteristics'!$C:$C,0))),"",INDEX('Policy Characteristics'!G:G,MATCH($C289,'Policy Characteristics'!$C:$C,0)))</f>
        <v>1</v>
      </c>
      <c r="N289" s="76">
        <f>IF(ISBLANK(INDEX('Policy Characteristics'!H:H,MATCH($C289,'Policy Characteristics'!$C:$C,0))),"",INDEX('Policy Characteristics'!H:H,MATCH($C289,'Policy Characteristics'!$C:$C,0)))</f>
        <v>1</v>
      </c>
      <c r="O289" s="76" t="str">
        <f>IF(ISBLANK(INDEX('Policy Characteristics'!I:I,MATCH($C289,'Policy Characteristics'!$C:$C,0))),"",INDEX('Policy Characteristics'!I:I,MATCH($C289,'Policy Characteristics'!$C:$C,0)))</f>
        <v>on/off</v>
      </c>
      <c r="P289" s="76" t="str">
        <f>IF(ISBLANK(INDEX('Policy Characteristics'!J:J,MATCH($C289,'Policy Characteristics'!$C:$C,0))),"",INDEX('Policy Characteristics'!J:J,MATCH($C289,'Policy Characteristics'!$C:$C,0)))</f>
        <v>**Description:** This policy prevents new capacity of the selected CCS plant type(s) from being built to replace existing non-CCS plants.</v>
      </c>
      <c r="Q289" s="76" t="str">
        <f>IF(ISBLANK(INDEX('Policy Characteristics'!K:K,MATCH($C289,'Policy Characteristics'!$C:$C,0))),"",INDEX('Policy Characteristics'!K:K,MATCH($C289,'Policy Characteristics'!$C:$C,0)))</f>
        <v/>
      </c>
      <c r="R289" s="76" t="str">
        <f>IF(ISBLANK(INDEX('Policy Characteristics'!L:L,MATCH($C289,'Policy Characteristics'!$C:$C,0))),"",INDEX('Policy Characteristics'!L:L,MATCH($C289,'Policy Characteristics'!$C:$C,0)))</f>
        <v/>
      </c>
    </row>
    <row r="290" spans="1:18" s="76" customFormat="1" x14ac:dyDescent="0.25">
      <c r="A290" s="76" t="str">
        <f>IF(ISBLANK(INDEX('Policy Characteristics'!A:A,MATCH($C290,'Policy Characteristics'!$C:$C,0))),"",INDEX('Policy Characteristics'!A:A,MATCH($C290,'Policy Characteristics'!$C:$C,0)))</f>
        <v>Electricity Supply</v>
      </c>
      <c r="B290" s="234" t="str">
        <f>IF(ISBLANK(INDEX('Policy Characteristics'!B:B,MATCH($C290,'Policy Characteristics'!$C:$C,0))),"",INDEX('Policy Characteristics'!B:B,MATCH($C290,'Policy Characteristics'!$C:$C,0)))</f>
        <v>Ban New Power Plant Retrofits</v>
      </c>
      <c r="C290" s="76" t="str">
        <f t="shared" si="12"/>
        <v>Boolean Ban New Power Plant Retrofits</v>
      </c>
      <c r="D290" s="78" t="s">
        <v>442</v>
      </c>
      <c r="E290" s="88"/>
      <c r="F290" s="78" t="s">
        <v>441</v>
      </c>
      <c r="G290" s="88"/>
      <c r="H290" s="15">
        <v>2448</v>
      </c>
      <c r="I290" s="247" t="s">
        <v>44</v>
      </c>
      <c r="J290" s="236" t="str">
        <f>IF(ISBLANK(INDEX('Policy Characteristics'!D:D,MATCH($C290,'Policy Characteristics'!$C:$C,0))),"",INDEX('Policy Characteristics'!D:D,MATCH($C290,'Policy Characteristics'!$C:$C,0)))</f>
        <v>Ban New Power Plant Retrofits</v>
      </c>
      <c r="K290" s="76" t="str">
        <f>IF(ISBLANK(INDEX('Policy Characteristics'!E:E,MATCH($C290,'Policy Characteristics'!$C:$C,0))),"",INDEX('Policy Characteristics'!E:E,MATCH($C290,'Policy Characteristics'!$C:$C,0)))</f>
        <v>elec ban new power plant retrofits</v>
      </c>
      <c r="L290" s="76">
        <f>IF(ISBLANK(INDEX('Policy Characteristics'!F:F,MATCH($C290,'Policy Characteristics'!$C:$C,0))),"",INDEX('Policy Characteristics'!F:F,MATCH($C290,'Policy Characteristics'!$C:$C,0)))</f>
        <v>0</v>
      </c>
      <c r="M290" s="76">
        <f>IF(ISBLANK(INDEX('Policy Characteristics'!G:G,MATCH($C290,'Policy Characteristics'!$C:$C,0))),"",INDEX('Policy Characteristics'!G:G,MATCH($C290,'Policy Characteristics'!$C:$C,0)))</f>
        <v>1</v>
      </c>
      <c r="N290" s="76">
        <f>IF(ISBLANK(INDEX('Policy Characteristics'!H:H,MATCH($C290,'Policy Characteristics'!$C:$C,0))),"",INDEX('Policy Characteristics'!H:H,MATCH($C290,'Policy Characteristics'!$C:$C,0)))</f>
        <v>1</v>
      </c>
      <c r="O290" s="76" t="str">
        <f>IF(ISBLANK(INDEX('Policy Characteristics'!I:I,MATCH($C290,'Policy Characteristics'!$C:$C,0))),"",INDEX('Policy Characteristics'!I:I,MATCH($C290,'Policy Characteristics'!$C:$C,0)))</f>
        <v>on/off</v>
      </c>
      <c r="P290" s="76" t="str">
        <f>IF(ISBLANK(INDEX('Policy Characteristics'!J:J,MATCH($C290,'Policy Characteristics'!$C:$C,0))),"",INDEX('Policy Characteristics'!J:J,MATCH($C290,'Policy Characteristics'!$C:$C,0)))</f>
        <v>**Description:** This policy prevents new capacity of the selected CCS plant type(s) from being built to replace existing non-CCS plants.</v>
      </c>
      <c r="Q290" s="76" t="str">
        <f>IF(ISBLANK(INDEX('Policy Characteristics'!K:K,MATCH($C290,'Policy Characteristics'!$C:$C,0))),"",INDEX('Policy Characteristics'!K:K,MATCH($C290,'Policy Characteristics'!$C:$C,0)))</f>
        <v/>
      </c>
      <c r="R290" s="76" t="str">
        <f>IF(ISBLANK(INDEX('Policy Characteristics'!L:L,MATCH($C290,'Policy Characteristics'!$C:$C,0))),"",INDEX('Policy Characteristics'!L:L,MATCH($C290,'Policy Characteristics'!$C:$C,0)))</f>
        <v/>
      </c>
    </row>
    <row r="291" spans="1:18" s="76" customFormat="1" x14ac:dyDescent="0.25">
      <c r="A291" s="76" t="str">
        <f>IF(ISBLANK(INDEX('Policy Characteristics'!A:A,MATCH($C291,'Policy Characteristics'!$C:$C,0))),"",INDEX('Policy Characteristics'!A:A,MATCH($C291,'Policy Characteristics'!$C:$C,0)))</f>
        <v>Electricity Supply</v>
      </c>
      <c r="B291" s="234" t="str">
        <f>IF(ISBLANK(INDEX('Policy Characteristics'!B:B,MATCH($C291,'Policy Characteristics'!$C:$C,0))),"",INDEX('Policy Characteristics'!B:B,MATCH($C291,'Policy Characteristics'!$C:$C,0)))</f>
        <v>Ban New Power Plant Retrofits</v>
      </c>
      <c r="C291" s="76" t="str">
        <f t="shared" si="12"/>
        <v>Boolean Ban New Power Plant Retrofits</v>
      </c>
      <c r="D291" s="78" t="s">
        <v>451</v>
      </c>
      <c r="E291" s="88"/>
      <c r="F291" s="78" t="s">
        <v>452</v>
      </c>
      <c r="G291" s="88"/>
      <c r="H291" s="15">
        <v>2449</v>
      </c>
      <c r="I291" s="247" t="s">
        <v>44</v>
      </c>
      <c r="J291" s="236" t="str">
        <f>IF(ISBLANK(INDEX('Policy Characteristics'!D:D,MATCH($C291,'Policy Characteristics'!$C:$C,0))),"",INDEX('Policy Characteristics'!D:D,MATCH($C291,'Policy Characteristics'!$C:$C,0)))</f>
        <v>Ban New Power Plant Retrofits</v>
      </c>
      <c r="K291" s="76" t="str">
        <f>IF(ISBLANK(INDEX('Policy Characteristics'!E:E,MATCH($C291,'Policy Characteristics'!$C:$C,0))),"",INDEX('Policy Characteristics'!E:E,MATCH($C291,'Policy Characteristics'!$C:$C,0)))</f>
        <v>elec ban new power plant retrofits</v>
      </c>
      <c r="L291" s="76">
        <f>IF(ISBLANK(INDEX('Policy Characteristics'!F:F,MATCH($C291,'Policy Characteristics'!$C:$C,0))),"",INDEX('Policy Characteristics'!F:F,MATCH($C291,'Policy Characteristics'!$C:$C,0)))</f>
        <v>0</v>
      </c>
      <c r="M291" s="76">
        <f>IF(ISBLANK(INDEX('Policy Characteristics'!G:G,MATCH($C291,'Policy Characteristics'!$C:$C,0))),"",INDEX('Policy Characteristics'!G:G,MATCH($C291,'Policy Characteristics'!$C:$C,0)))</f>
        <v>1</v>
      </c>
      <c r="N291" s="76">
        <f>IF(ISBLANK(INDEX('Policy Characteristics'!H:H,MATCH($C291,'Policy Characteristics'!$C:$C,0))),"",INDEX('Policy Characteristics'!H:H,MATCH($C291,'Policy Characteristics'!$C:$C,0)))</f>
        <v>1</v>
      </c>
      <c r="O291" s="76" t="str">
        <f>IF(ISBLANK(INDEX('Policy Characteristics'!I:I,MATCH($C291,'Policy Characteristics'!$C:$C,0))),"",INDEX('Policy Characteristics'!I:I,MATCH($C291,'Policy Characteristics'!$C:$C,0)))</f>
        <v>on/off</v>
      </c>
      <c r="P291" s="76" t="str">
        <f>IF(ISBLANK(INDEX('Policy Characteristics'!J:J,MATCH($C291,'Policy Characteristics'!$C:$C,0))),"",INDEX('Policy Characteristics'!J:J,MATCH($C291,'Policy Characteristics'!$C:$C,0)))</f>
        <v>**Description:** This policy prevents new capacity of the selected CCS plant type(s) from being built to replace existing non-CCS plants.</v>
      </c>
      <c r="Q291" s="76" t="str">
        <f>IF(ISBLANK(INDEX('Policy Characteristics'!K:K,MATCH($C291,'Policy Characteristics'!$C:$C,0))),"",INDEX('Policy Characteristics'!K:K,MATCH($C291,'Policy Characteristics'!$C:$C,0)))</f>
        <v/>
      </c>
      <c r="R291" s="76" t="str">
        <f>IF(ISBLANK(INDEX('Policy Characteristics'!L:L,MATCH($C291,'Policy Characteristics'!$C:$C,0))),"",INDEX('Policy Characteristics'!L:L,MATCH($C291,'Policy Characteristics'!$C:$C,0)))</f>
        <v/>
      </c>
    </row>
    <row r="292" spans="1:18" s="76" customFormat="1" x14ac:dyDescent="0.25">
      <c r="A292" s="76" t="str">
        <f>IF(ISBLANK(INDEX('Policy Characteristics'!A:A,MATCH($C292,'Policy Characteristics'!$C:$C,0))),"",INDEX('Policy Characteristics'!A:A,MATCH($C292,'Policy Characteristics'!$C:$C,0)))</f>
        <v>Electricity Supply</v>
      </c>
      <c r="B292" s="234" t="str">
        <f>IF(ISBLANK(INDEX('Policy Characteristics'!B:B,MATCH($C292,'Policy Characteristics'!$C:$C,0))),"",INDEX('Policy Characteristics'!B:B,MATCH($C292,'Policy Characteristics'!$C:$C,0)))</f>
        <v>Ban New Power Plant Retrofits</v>
      </c>
      <c r="C292" s="76" t="str">
        <f t="shared" si="12"/>
        <v>Boolean Ban New Power Plant Retrofits</v>
      </c>
      <c r="D292" s="78" t="s">
        <v>988</v>
      </c>
      <c r="E292" s="88"/>
      <c r="F292" s="78" t="s">
        <v>712</v>
      </c>
      <c r="G292" s="88"/>
      <c r="H292" s="15">
        <v>2450</v>
      </c>
      <c r="I292" s="247" t="s">
        <v>44</v>
      </c>
      <c r="J292" s="236" t="str">
        <f>IF(ISBLANK(INDEX('Policy Characteristics'!D:D,MATCH($C292,'Policy Characteristics'!$C:$C,0))),"",INDEX('Policy Characteristics'!D:D,MATCH($C292,'Policy Characteristics'!$C:$C,0)))</f>
        <v>Ban New Power Plant Retrofits</v>
      </c>
      <c r="K292" s="76" t="str">
        <f>IF(ISBLANK(INDEX('Policy Characteristics'!E:E,MATCH($C292,'Policy Characteristics'!$C:$C,0))),"",INDEX('Policy Characteristics'!E:E,MATCH($C292,'Policy Characteristics'!$C:$C,0)))</f>
        <v>elec ban new power plant retrofits</v>
      </c>
      <c r="L292" s="76">
        <f>IF(ISBLANK(INDEX('Policy Characteristics'!F:F,MATCH($C292,'Policy Characteristics'!$C:$C,0))),"",INDEX('Policy Characteristics'!F:F,MATCH($C292,'Policy Characteristics'!$C:$C,0)))</f>
        <v>0</v>
      </c>
      <c r="M292" s="76">
        <f>IF(ISBLANK(INDEX('Policy Characteristics'!G:G,MATCH($C292,'Policy Characteristics'!$C:$C,0))),"",INDEX('Policy Characteristics'!G:G,MATCH($C292,'Policy Characteristics'!$C:$C,0)))</f>
        <v>1</v>
      </c>
      <c r="N292" s="76">
        <f>IF(ISBLANK(INDEX('Policy Characteristics'!H:H,MATCH($C292,'Policy Characteristics'!$C:$C,0))),"",INDEX('Policy Characteristics'!H:H,MATCH($C292,'Policy Characteristics'!$C:$C,0)))</f>
        <v>1</v>
      </c>
      <c r="O292" s="76" t="str">
        <f>IF(ISBLANK(INDEX('Policy Characteristics'!I:I,MATCH($C292,'Policy Characteristics'!$C:$C,0))),"",INDEX('Policy Characteristics'!I:I,MATCH($C292,'Policy Characteristics'!$C:$C,0)))</f>
        <v>on/off</v>
      </c>
      <c r="P292" s="76" t="str">
        <f>IF(ISBLANK(INDEX('Policy Characteristics'!J:J,MATCH($C292,'Policy Characteristics'!$C:$C,0))),"",INDEX('Policy Characteristics'!J:J,MATCH($C292,'Policy Characteristics'!$C:$C,0)))</f>
        <v>**Description:** This policy prevents new capacity of the selected CCS plant type(s) from being built to replace existing non-CCS plants.</v>
      </c>
      <c r="Q292" s="76" t="str">
        <f>IF(ISBLANK(INDEX('Policy Characteristics'!K:K,MATCH($C292,'Policy Characteristics'!$C:$C,0))),"",INDEX('Policy Characteristics'!K:K,MATCH($C292,'Policy Characteristics'!$C:$C,0)))</f>
        <v/>
      </c>
      <c r="R292" s="76" t="str">
        <f>IF(ISBLANK(INDEX('Policy Characteristics'!L:L,MATCH($C292,'Policy Characteristics'!$C:$C,0))),"",INDEX('Policy Characteristics'!L:L,MATCH($C292,'Policy Characteristics'!$C:$C,0)))</f>
        <v/>
      </c>
    </row>
    <row r="293" spans="1:18" s="76" customFormat="1" x14ac:dyDescent="0.25">
      <c r="A293" s="76" t="str">
        <f>IF(ISBLANK(INDEX('Policy Characteristics'!A:A,MATCH($C293,'Policy Characteristics'!$C:$C,0))),"",INDEX('Policy Characteristics'!A:A,MATCH($C293,'Policy Characteristics'!$C:$C,0)))</f>
        <v>Electricity Supply</v>
      </c>
      <c r="B293" s="234" t="str">
        <f>IF(ISBLANK(INDEX('Policy Characteristics'!B:B,MATCH($C293,'Policy Characteristics'!$C:$C,0))),"",INDEX('Policy Characteristics'!B:B,MATCH($C293,'Policy Characteristics'!$C:$C,0)))</f>
        <v>Ban New Power Plant Retrofits</v>
      </c>
      <c r="C293" s="76" t="str">
        <f t="shared" si="12"/>
        <v>Boolean Ban New Power Plant Retrofits</v>
      </c>
      <c r="D293" s="78" t="s">
        <v>989</v>
      </c>
      <c r="E293" s="88"/>
      <c r="F293" s="78" t="s">
        <v>832</v>
      </c>
      <c r="G293" s="88"/>
      <c r="H293" s="15">
        <v>2451</v>
      </c>
      <c r="I293" s="247" t="s">
        <v>44</v>
      </c>
      <c r="J293" s="236" t="str">
        <f>IF(ISBLANK(INDEX('Policy Characteristics'!D:D,MATCH($C293,'Policy Characteristics'!$C:$C,0))),"",INDEX('Policy Characteristics'!D:D,MATCH($C293,'Policy Characteristics'!$C:$C,0)))</f>
        <v>Ban New Power Plant Retrofits</v>
      </c>
      <c r="K293" s="76" t="str">
        <f>IF(ISBLANK(INDEX('Policy Characteristics'!E:E,MATCH($C293,'Policy Characteristics'!$C:$C,0))),"",INDEX('Policy Characteristics'!E:E,MATCH($C293,'Policy Characteristics'!$C:$C,0)))</f>
        <v>elec ban new power plant retrofits</v>
      </c>
      <c r="L293" s="76">
        <f>IF(ISBLANK(INDEX('Policy Characteristics'!F:F,MATCH($C293,'Policy Characteristics'!$C:$C,0))),"",INDEX('Policy Characteristics'!F:F,MATCH($C293,'Policy Characteristics'!$C:$C,0)))</f>
        <v>0</v>
      </c>
      <c r="M293" s="76">
        <f>IF(ISBLANK(INDEX('Policy Characteristics'!G:G,MATCH($C293,'Policy Characteristics'!$C:$C,0))),"",INDEX('Policy Characteristics'!G:G,MATCH($C293,'Policy Characteristics'!$C:$C,0)))</f>
        <v>1</v>
      </c>
      <c r="N293" s="76">
        <f>IF(ISBLANK(INDEX('Policy Characteristics'!H:H,MATCH($C293,'Policy Characteristics'!$C:$C,0))),"",INDEX('Policy Characteristics'!H:H,MATCH($C293,'Policy Characteristics'!$C:$C,0)))</f>
        <v>1</v>
      </c>
      <c r="O293" s="76" t="str">
        <f>IF(ISBLANK(INDEX('Policy Characteristics'!I:I,MATCH($C293,'Policy Characteristics'!$C:$C,0))),"",INDEX('Policy Characteristics'!I:I,MATCH($C293,'Policy Characteristics'!$C:$C,0)))</f>
        <v>on/off</v>
      </c>
      <c r="P293" s="76" t="str">
        <f>IF(ISBLANK(INDEX('Policy Characteristics'!J:J,MATCH($C293,'Policy Characteristics'!$C:$C,0))),"",INDEX('Policy Characteristics'!J:J,MATCH($C293,'Policy Characteristics'!$C:$C,0)))</f>
        <v>**Description:** This policy prevents new capacity of the selected CCS plant type(s) from being built to replace existing non-CCS plants.</v>
      </c>
      <c r="Q293" s="76" t="str">
        <f>IF(ISBLANK(INDEX('Policy Characteristics'!K:K,MATCH($C293,'Policy Characteristics'!$C:$C,0))),"",INDEX('Policy Characteristics'!K:K,MATCH($C293,'Policy Characteristics'!$C:$C,0)))</f>
        <v/>
      </c>
      <c r="R293" s="76" t="str">
        <f>IF(ISBLANK(INDEX('Policy Characteristics'!L:L,MATCH($C293,'Policy Characteristics'!$C:$C,0))),"",INDEX('Policy Characteristics'!L:L,MATCH($C293,'Policy Characteristics'!$C:$C,0)))</f>
        <v/>
      </c>
    </row>
    <row r="294" spans="1:18" s="76" customFormat="1" x14ac:dyDescent="0.25">
      <c r="A294" s="76" t="str">
        <f>IF(ISBLANK(INDEX('Policy Characteristics'!A:A,MATCH($C294,'Policy Characteristics'!$C:$C,0))),"",INDEX('Policy Characteristics'!A:A,MATCH($C294,'Policy Characteristics'!$C:$C,0)))</f>
        <v>Electricity Supply</v>
      </c>
      <c r="B294" s="234" t="str">
        <f>IF(ISBLANK(INDEX('Policy Characteristics'!B:B,MATCH($C294,'Policy Characteristics'!$C:$C,0))),"",INDEX('Policy Characteristics'!B:B,MATCH($C294,'Policy Characteristics'!$C:$C,0)))</f>
        <v>Ban New Power Plant Retrofits</v>
      </c>
      <c r="C294" s="76" t="str">
        <f t="shared" si="12"/>
        <v>Boolean Ban New Power Plant Retrofits</v>
      </c>
      <c r="D294" s="78" t="s">
        <v>990</v>
      </c>
      <c r="E294" s="88"/>
      <c r="F294" s="78" t="s">
        <v>714</v>
      </c>
      <c r="G294" s="88"/>
      <c r="H294" s="15">
        <v>2452</v>
      </c>
      <c r="I294" s="247" t="s">
        <v>44</v>
      </c>
      <c r="J294" s="236" t="str">
        <f>IF(ISBLANK(INDEX('Policy Characteristics'!D:D,MATCH($C294,'Policy Characteristics'!$C:$C,0))),"",INDEX('Policy Characteristics'!D:D,MATCH($C294,'Policy Characteristics'!$C:$C,0)))</f>
        <v>Ban New Power Plant Retrofits</v>
      </c>
      <c r="K294" s="76" t="str">
        <f>IF(ISBLANK(INDEX('Policy Characteristics'!E:E,MATCH($C294,'Policy Characteristics'!$C:$C,0))),"",INDEX('Policy Characteristics'!E:E,MATCH($C294,'Policy Characteristics'!$C:$C,0)))</f>
        <v>elec ban new power plant retrofits</v>
      </c>
      <c r="L294" s="76">
        <f>IF(ISBLANK(INDEX('Policy Characteristics'!F:F,MATCH($C294,'Policy Characteristics'!$C:$C,0))),"",INDEX('Policy Characteristics'!F:F,MATCH($C294,'Policy Characteristics'!$C:$C,0)))</f>
        <v>0</v>
      </c>
      <c r="M294" s="76">
        <f>IF(ISBLANK(INDEX('Policy Characteristics'!G:G,MATCH($C294,'Policy Characteristics'!$C:$C,0))),"",INDEX('Policy Characteristics'!G:G,MATCH($C294,'Policy Characteristics'!$C:$C,0)))</f>
        <v>1</v>
      </c>
      <c r="N294" s="76">
        <f>IF(ISBLANK(INDEX('Policy Characteristics'!H:H,MATCH($C294,'Policy Characteristics'!$C:$C,0))),"",INDEX('Policy Characteristics'!H:H,MATCH($C294,'Policy Characteristics'!$C:$C,0)))</f>
        <v>1</v>
      </c>
      <c r="O294" s="76" t="str">
        <f>IF(ISBLANK(INDEX('Policy Characteristics'!I:I,MATCH($C294,'Policy Characteristics'!$C:$C,0))),"",INDEX('Policy Characteristics'!I:I,MATCH($C294,'Policy Characteristics'!$C:$C,0)))</f>
        <v>on/off</v>
      </c>
      <c r="P294" s="76" t="str">
        <f>IF(ISBLANK(INDEX('Policy Characteristics'!J:J,MATCH($C294,'Policy Characteristics'!$C:$C,0))),"",INDEX('Policy Characteristics'!J:J,MATCH($C294,'Policy Characteristics'!$C:$C,0)))</f>
        <v>**Description:** This policy prevents new capacity of the selected CCS plant type(s) from being built to replace existing non-CCS plants.</v>
      </c>
      <c r="Q294" s="76" t="str">
        <f>IF(ISBLANK(INDEX('Policy Characteristics'!K:K,MATCH($C294,'Policy Characteristics'!$C:$C,0))),"",INDEX('Policy Characteristics'!K:K,MATCH($C294,'Policy Characteristics'!$C:$C,0)))</f>
        <v/>
      </c>
      <c r="R294" s="76" t="str">
        <f>IF(ISBLANK(INDEX('Policy Characteristics'!L:L,MATCH($C294,'Policy Characteristics'!$C:$C,0))),"",INDEX('Policy Characteristics'!L:L,MATCH($C294,'Policy Characteristics'!$C:$C,0)))</f>
        <v/>
      </c>
    </row>
    <row r="295" spans="1:18" s="76" customFormat="1" x14ac:dyDescent="0.25">
      <c r="A295" s="76" t="str">
        <f>IF(ISBLANK(INDEX('Policy Characteristics'!A:A,MATCH($C295,'Policy Characteristics'!$C:$C,0))),"",INDEX('Policy Characteristics'!A:A,MATCH($C295,'Policy Characteristics'!$C:$C,0)))</f>
        <v>Electricity Supply</v>
      </c>
      <c r="B295" s="234" t="str">
        <f>IF(ISBLANK(INDEX('Policy Characteristics'!B:B,MATCH($C295,'Policy Characteristics'!$C:$C,0))),"",INDEX('Policy Characteristics'!B:B,MATCH($C295,'Policy Characteristics'!$C:$C,0)))</f>
        <v>Ban New Power Plant Retrofits</v>
      </c>
      <c r="C295" s="76" t="str">
        <f t="shared" si="12"/>
        <v>Boolean Ban New Power Plant Retrofits</v>
      </c>
      <c r="D295" s="78" t="s">
        <v>1662</v>
      </c>
      <c r="E295" s="88"/>
      <c r="F295" s="78" t="s">
        <v>1669</v>
      </c>
      <c r="G295" s="88"/>
      <c r="H295" s="15">
        <v>2453</v>
      </c>
      <c r="I295" s="247" t="s">
        <v>43</v>
      </c>
      <c r="J295" s="236" t="str">
        <f>IF(ISBLANK(INDEX('Policy Characteristics'!D:D,MATCH($C295,'Policy Characteristics'!$C:$C,0))),"",INDEX('Policy Characteristics'!D:D,MATCH($C295,'Policy Characteristics'!$C:$C,0)))</f>
        <v>Ban New Power Plant Retrofits</v>
      </c>
      <c r="K295" s="76" t="str">
        <f>IF(ISBLANK(INDEX('Policy Characteristics'!E:E,MATCH($C295,'Policy Characteristics'!$C:$C,0))),"",INDEX('Policy Characteristics'!E:E,MATCH($C295,'Policy Characteristics'!$C:$C,0)))</f>
        <v>elec ban new power plant retrofits</v>
      </c>
      <c r="L295" s="76">
        <f>IF(ISBLANK(INDEX('Policy Characteristics'!F:F,MATCH($C295,'Policy Characteristics'!$C:$C,0))),"",INDEX('Policy Characteristics'!F:F,MATCH($C295,'Policy Characteristics'!$C:$C,0)))</f>
        <v>0</v>
      </c>
      <c r="M295" s="76">
        <f>IF(ISBLANK(INDEX('Policy Characteristics'!G:G,MATCH($C295,'Policy Characteristics'!$C:$C,0))),"",INDEX('Policy Characteristics'!G:G,MATCH($C295,'Policy Characteristics'!$C:$C,0)))</f>
        <v>1</v>
      </c>
      <c r="N295" s="76">
        <f>IF(ISBLANK(INDEX('Policy Characteristics'!H:H,MATCH($C295,'Policy Characteristics'!$C:$C,0))),"",INDEX('Policy Characteristics'!H:H,MATCH($C295,'Policy Characteristics'!$C:$C,0)))</f>
        <v>1</v>
      </c>
      <c r="O295" s="76" t="str">
        <f>IF(ISBLANK(INDEX('Policy Characteristics'!I:I,MATCH($C295,'Policy Characteristics'!$C:$C,0))),"",INDEX('Policy Characteristics'!I:I,MATCH($C295,'Policy Characteristics'!$C:$C,0)))</f>
        <v>on/off</v>
      </c>
      <c r="P295" s="76" t="str">
        <f>IF(ISBLANK(INDEX('Policy Characteristics'!J:J,MATCH($C295,'Policy Characteristics'!$C:$C,0))),"",INDEX('Policy Characteristics'!J:J,MATCH($C295,'Policy Characteristics'!$C:$C,0)))</f>
        <v>**Description:** This policy prevents new capacity of the selected CCS plant type(s) from being built to replace existing non-CCS plants.</v>
      </c>
      <c r="Q295" s="76" t="str">
        <f>IF(ISBLANK(INDEX('Policy Characteristics'!K:K,MATCH($C295,'Policy Characteristics'!$C:$C,0))),"",INDEX('Policy Characteristics'!K:K,MATCH($C295,'Policy Characteristics'!$C:$C,0)))</f>
        <v/>
      </c>
      <c r="R295" s="76" t="str">
        <f>IF(ISBLANK(INDEX('Policy Characteristics'!L:L,MATCH($C295,'Policy Characteristics'!$C:$C,0))),"",INDEX('Policy Characteristics'!L:L,MATCH($C295,'Policy Characteristics'!$C:$C,0)))</f>
        <v/>
      </c>
    </row>
    <row r="296" spans="1:18" s="76" customFormat="1" x14ac:dyDescent="0.25">
      <c r="A296" s="76" t="str">
        <f>IF(ISBLANK(INDEX('Policy Characteristics'!A:A,MATCH($C296,'Policy Characteristics'!$C:$C,0))),"",INDEX('Policy Characteristics'!A:A,MATCH($C296,'Policy Characteristics'!$C:$C,0)))</f>
        <v>Electricity Supply</v>
      </c>
      <c r="B296" s="234" t="str">
        <f>IF(ISBLANK(INDEX('Policy Characteristics'!B:B,MATCH($C296,'Policy Characteristics'!$C:$C,0))),"",INDEX('Policy Characteristics'!B:B,MATCH($C296,'Policy Characteristics'!$C:$C,0)))</f>
        <v>Ban New Power Plant Retrofits</v>
      </c>
      <c r="C296" s="76" t="str">
        <f t="shared" si="12"/>
        <v>Boolean Ban New Power Plant Retrofits</v>
      </c>
      <c r="D296" s="78" t="s">
        <v>1665</v>
      </c>
      <c r="E296" s="88"/>
      <c r="F296" s="78" t="s">
        <v>1670</v>
      </c>
      <c r="G296" s="88"/>
      <c r="H296" s="15">
        <v>2454</v>
      </c>
      <c r="I296" s="247" t="s">
        <v>43</v>
      </c>
      <c r="J296" s="236" t="str">
        <f>IF(ISBLANK(INDEX('Policy Characteristics'!D:D,MATCH($C296,'Policy Characteristics'!$C:$C,0))),"",INDEX('Policy Characteristics'!D:D,MATCH($C296,'Policy Characteristics'!$C:$C,0)))</f>
        <v>Ban New Power Plant Retrofits</v>
      </c>
      <c r="K296" s="76" t="str">
        <f>IF(ISBLANK(INDEX('Policy Characteristics'!E:E,MATCH($C296,'Policy Characteristics'!$C:$C,0))),"",INDEX('Policy Characteristics'!E:E,MATCH($C296,'Policy Characteristics'!$C:$C,0)))</f>
        <v>elec ban new power plant retrofits</v>
      </c>
      <c r="L296" s="76">
        <f>IF(ISBLANK(INDEX('Policy Characteristics'!F:F,MATCH($C296,'Policy Characteristics'!$C:$C,0))),"",INDEX('Policy Characteristics'!F:F,MATCH($C296,'Policy Characteristics'!$C:$C,0)))</f>
        <v>0</v>
      </c>
      <c r="M296" s="76">
        <f>IF(ISBLANK(INDEX('Policy Characteristics'!G:G,MATCH($C296,'Policy Characteristics'!$C:$C,0))),"",INDEX('Policy Characteristics'!G:G,MATCH($C296,'Policy Characteristics'!$C:$C,0)))</f>
        <v>1</v>
      </c>
      <c r="N296" s="76">
        <f>IF(ISBLANK(INDEX('Policy Characteristics'!H:H,MATCH($C296,'Policy Characteristics'!$C:$C,0))),"",INDEX('Policy Characteristics'!H:H,MATCH($C296,'Policy Characteristics'!$C:$C,0)))</f>
        <v>1</v>
      </c>
      <c r="O296" s="76" t="str">
        <f>IF(ISBLANK(INDEX('Policy Characteristics'!I:I,MATCH($C296,'Policy Characteristics'!$C:$C,0))),"",INDEX('Policy Characteristics'!I:I,MATCH($C296,'Policy Characteristics'!$C:$C,0)))</f>
        <v>on/off</v>
      </c>
      <c r="P296" s="76" t="str">
        <f>IF(ISBLANK(INDEX('Policy Characteristics'!J:J,MATCH($C296,'Policy Characteristics'!$C:$C,0))),"",INDEX('Policy Characteristics'!J:J,MATCH($C296,'Policy Characteristics'!$C:$C,0)))</f>
        <v>**Description:** This policy prevents new capacity of the selected CCS plant type(s) from being built to replace existing non-CCS plants.</v>
      </c>
      <c r="Q296" s="76" t="str">
        <f>IF(ISBLANK(INDEX('Policy Characteristics'!K:K,MATCH($C296,'Policy Characteristics'!$C:$C,0))),"",INDEX('Policy Characteristics'!K:K,MATCH($C296,'Policy Characteristics'!$C:$C,0)))</f>
        <v/>
      </c>
      <c r="R296" s="76" t="str">
        <f>IF(ISBLANK(INDEX('Policy Characteristics'!L:L,MATCH($C296,'Policy Characteristics'!$C:$C,0))),"",INDEX('Policy Characteristics'!L:L,MATCH($C296,'Policy Characteristics'!$C:$C,0)))</f>
        <v/>
      </c>
    </row>
    <row r="297" spans="1:18" s="76" customFormat="1" x14ac:dyDescent="0.25">
      <c r="A297" s="76" t="str">
        <f>IF(ISBLANK(INDEX('Policy Characteristics'!A:A,MATCH($C297,'Policy Characteristics'!$C:$C,0))),"",INDEX('Policy Characteristics'!A:A,MATCH($C297,'Policy Characteristics'!$C:$C,0)))</f>
        <v>Electricity Supply</v>
      </c>
      <c r="B297" s="234" t="str">
        <f>IF(ISBLANK(INDEX('Policy Characteristics'!B:B,MATCH($C297,'Policy Characteristics'!$C:$C,0))),"",INDEX('Policy Characteristics'!B:B,MATCH($C297,'Policy Characteristics'!$C:$C,0)))</f>
        <v>Ban New Power Plant Retrofits</v>
      </c>
      <c r="C297" s="76" t="str">
        <f t="shared" si="12"/>
        <v>Boolean Ban New Power Plant Retrofits</v>
      </c>
      <c r="D297" s="78" t="s">
        <v>1666</v>
      </c>
      <c r="E297" s="88"/>
      <c r="F297" s="78" t="s">
        <v>1671</v>
      </c>
      <c r="G297" s="88"/>
      <c r="H297" s="15">
        <v>2455</v>
      </c>
      <c r="I297" s="247" t="s">
        <v>43</v>
      </c>
      <c r="J297" s="236" t="str">
        <f>IF(ISBLANK(INDEX('Policy Characteristics'!D:D,MATCH($C297,'Policy Characteristics'!$C:$C,0))),"",INDEX('Policy Characteristics'!D:D,MATCH($C297,'Policy Characteristics'!$C:$C,0)))</f>
        <v>Ban New Power Plant Retrofits</v>
      </c>
      <c r="K297" s="76" t="str">
        <f>IF(ISBLANK(INDEX('Policy Characteristics'!E:E,MATCH($C297,'Policy Characteristics'!$C:$C,0))),"",INDEX('Policy Characteristics'!E:E,MATCH($C297,'Policy Characteristics'!$C:$C,0)))</f>
        <v>elec ban new power plant retrofits</v>
      </c>
      <c r="L297" s="76">
        <f>IF(ISBLANK(INDEX('Policy Characteristics'!F:F,MATCH($C297,'Policy Characteristics'!$C:$C,0))),"",INDEX('Policy Characteristics'!F:F,MATCH($C297,'Policy Characteristics'!$C:$C,0)))</f>
        <v>0</v>
      </c>
      <c r="M297" s="76">
        <f>IF(ISBLANK(INDEX('Policy Characteristics'!G:G,MATCH($C297,'Policy Characteristics'!$C:$C,0))),"",INDEX('Policy Characteristics'!G:G,MATCH($C297,'Policy Characteristics'!$C:$C,0)))</f>
        <v>1</v>
      </c>
      <c r="N297" s="76">
        <f>IF(ISBLANK(INDEX('Policy Characteristics'!H:H,MATCH($C297,'Policy Characteristics'!$C:$C,0))),"",INDEX('Policy Characteristics'!H:H,MATCH($C297,'Policy Characteristics'!$C:$C,0)))</f>
        <v>1</v>
      </c>
      <c r="O297" s="76" t="str">
        <f>IF(ISBLANK(INDEX('Policy Characteristics'!I:I,MATCH($C297,'Policy Characteristics'!$C:$C,0))),"",INDEX('Policy Characteristics'!I:I,MATCH($C297,'Policy Characteristics'!$C:$C,0)))</f>
        <v>on/off</v>
      </c>
      <c r="P297" s="76" t="str">
        <f>IF(ISBLANK(INDEX('Policy Characteristics'!J:J,MATCH($C297,'Policy Characteristics'!$C:$C,0))),"",INDEX('Policy Characteristics'!J:J,MATCH($C297,'Policy Characteristics'!$C:$C,0)))</f>
        <v>**Description:** This policy prevents new capacity of the selected CCS plant type(s) from being built to replace existing non-CCS plants.</v>
      </c>
      <c r="Q297" s="76" t="str">
        <f>IF(ISBLANK(INDEX('Policy Characteristics'!K:K,MATCH($C297,'Policy Characteristics'!$C:$C,0))),"",INDEX('Policy Characteristics'!K:K,MATCH($C297,'Policy Characteristics'!$C:$C,0)))</f>
        <v/>
      </c>
      <c r="R297" s="76" t="str">
        <f>IF(ISBLANK(INDEX('Policy Characteristics'!L:L,MATCH($C297,'Policy Characteristics'!$C:$C,0))),"",INDEX('Policy Characteristics'!L:L,MATCH($C297,'Policy Characteristics'!$C:$C,0)))</f>
        <v/>
      </c>
    </row>
    <row r="298" spans="1:18" s="76" customFormat="1" x14ac:dyDescent="0.25">
      <c r="A298" s="76" t="str">
        <f>IF(ISBLANK(INDEX('Policy Characteristics'!A:A,MATCH($C298,'Policy Characteristics'!$C:$C,0))),"",INDEX('Policy Characteristics'!A:A,MATCH($C298,'Policy Characteristics'!$C:$C,0)))</f>
        <v>Electricity Supply</v>
      </c>
      <c r="B298" s="234" t="str">
        <f>IF(ISBLANK(INDEX('Policy Characteristics'!B:B,MATCH($C298,'Policy Characteristics'!$C:$C,0))),"",INDEX('Policy Characteristics'!B:B,MATCH($C298,'Policy Characteristics'!$C:$C,0)))</f>
        <v>Ban New Power Plant Retrofits</v>
      </c>
      <c r="C298" s="76" t="str">
        <f t="shared" si="12"/>
        <v>Boolean Ban New Power Plant Retrofits</v>
      </c>
      <c r="D298" s="78" t="s">
        <v>1667</v>
      </c>
      <c r="E298" s="88"/>
      <c r="F298" s="78" t="s">
        <v>1672</v>
      </c>
      <c r="G298" s="88"/>
      <c r="H298" s="15">
        <v>2456</v>
      </c>
      <c r="I298" s="247" t="s">
        <v>43</v>
      </c>
      <c r="J298" s="236" t="str">
        <f>IF(ISBLANK(INDEX('Policy Characteristics'!D:D,MATCH($C298,'Policy Characteristics'!$C:$C,0))),"",INDEX('Policy Characteristics'!D:D,MATCH($C298,'Policy Characteristics'!$C:$C,0)))</f>
        <v>Ban New Power Plant Retrofits</v>
      </c>
      <c r="K298" s="76" t="str">
        <f>IF(ISBLANK(INDEX('Policy Characteristics'!E:E,MATCH($C298,'Policy Characteristics'!$C:$C,0))),"",INDEX('Policy Characteristics'!E:E,MATCH($C298,'Policy Characteristics'!$C:$C,0)))</f>
        <v>elec ban new power plant retrofits</v>
      </c>
      <c r="L298" s="76">
        <f>IF(ISBLANK(INDEX('Policy Characteristics'!F:F,MATCH($C298,'Policy Characteristics'!$C:$C,0))),"",INDEX('Policy Characteristics'!F:F,MATCH($C298,'Policy Characteristics'!$C:$C,0)))</f>
        <v>0</v>
      </c>
      <c r="M298" s="76">
        <f>IF(ISBLANK(INDEX('Policy Characteristics'!G:G,MATCH($C298,'Policy Characteristics'!$C:$C,0))),"",INDEX('Policy Characteristics'!G:G,MATCH($C298,'Policy Characteristics'!$C:$C,0)))</f>
        <v>1</v>
      </c>
      <c r="N298" s="76">
        <f>IF(ISBLANK(INDEX('Policy Characteristics'!H:H,MATCH($C298,'Policy Characteristics'!$C:$C,0))),"",INDEX('Policy Characteristics'!H:H,MATCH($C298,'Policy Characteristics'!$C:$C,0)))</f>
        <v>1</v>
      </c>
      <c r="O298" s="76" t="str">
        <f>IF(ISBLANK(INDEX('Policy Characteristics'!I:I,MATCH($C298,'Policy Characteristics'!$C:$C,0))),"",INDEX('Policy Characteristics'!I:I,MATCH($C298,'Policy Characteristics'!$C:$C,0)))</f>
        <v>on/off</v>
      </c>
      <c r="P298" s="76" t="str">
        <f>IF(ISBLANK(INDEX('Policy Characteristics'!J:J,MATCH($C298,'Policy Characteristics'!$C:$C,0))),"",INDEX('Policy Characteristics'!J:J,MATCH($C298,'Policy Characteristics'!$C:$C,0)))</f>
        <v>**Description:** This policy prevents new capacity of the selected CCS plant type(s) from being built to replace existing non-CCS plants.</v>
      </c>
      <c r="Q298" s="76" t="str">
        <f>IF(ISBLANK(INDEX('Policy Characteristics'!K:K,MATCH($C298,'Policy Characteristics'!$C:$C,0))),"",INDEX('Policy Characteristics'!K:K,MATCH($C298,'Policy Characteristics'!$C:$C,0)))</f>
        <v/>
      </c>
      <c r="R298" s="76" t="str">
        <f>IF(ISBLANK(INDEX('Policy Characteristics'!L:L,MATCH($C298,'Policy Characteristics'!$C:$C,0))),"",INDEX('Policy Characteristics'!L:L,MATCH($C298,'Policy Characteristics'!$C:$C,0)))</f>
        <v/>
      </c>
    </row>
    <row r="299" spans="1:18" s="76" customFormat="1" x14ac:dyDescent="0.25">
      <c r="A299" s="76" t="str">
        <f>IF(ISBLANK(INDEX('Policy Characteristics'!A:A,MATCH($C299,'Policy Characteristics'!$C:$C,0))),"",INDEX('Policy Characteristics'!A:A,MATCH($C299,'Policy Characteristics'!$C:$C,0)))</f>
        <v>Electricity Supply</v>
      </c>
      <c r="B299" s="234" t="str">
        <f>IF(ISBLANK(INDEX('Policy Characteristics'!B:B,MATCH($C299,'Policy Characteristics'!$C:$C,0))),"",INDEX('Policy Characteristics'!B:B,MATCH($C299,'Policy Characteristics'!$C:$C,0)))</f>
        <v>Ban New Power Plant Retrofits</v>
      </c>
      <c r="C299" s="76" t="str">
        <f t="shared" si="12"/>
        <v>Boolean Ban New Power Plant Retrofits</v>
      </c>
      <c r="D299" s="78" t="s">
        <v>1668</v>
      </c>
      <c r="E299" s="88"/>
      <c r="F299" s="78" t="s">
        <v>1673</v>
      </c>
      <c r="G299" s="88"/>
      <c r="H299" s="15">
        <v>2457</v>
      </c>
      <c r="I299" s="247" t="s">
        <v>44</v>
      </c>
      <c r="J299" s="236" t="str">
        <f>IF(ISBLANK(INDEX('Policy Characteristics'!D:D,MATCH($C299,'Policy Characteristics'!$C:$C,0))),"",INDEX('Policy Characteristics'!D:D,MATCH($C299,'Policy Characteristics'!$C:$C,0)))</f>
        <v>Ban New Power Plant Retrofits</v>
      </c>
      <c r="K299" s="76" t="str">
        <f>IF(ISBLANK(INDEX('Policy Characteristics'!E:E,MATCH($C299,'Policy Characteristics'!$C:$C,0))),"",INDEX('Policy Characteristics'!E:E,MATCH($C299,'Policy Characteristics'!$C:$C,0)))</f>
        <v>elec ban new power plant retrofits</v>
      </c>
      <c r="L299" s="76">
        <f>IF(ISBLANK(INDEX('Policy Characteristics'!F:F,MATCH($C299,'Policy Characteristics'!$C:$C,0))),"",INDEX('Policy Characteristics'!F:F,MATCH($C299,'Policy Characteristics'!$C:$C,0)))</f>
        <v>0</v>
      </c>
      <c r="M299" s="76">
        <f>IF(ISBLANK(INDEX('Policy Characteristics'!G:G,MATCH($C299,'Policy Characteristics'!$C:$C,0))),"",INDEX('Policy Characteristics'!G:G,MATCH($C299,'Policy Characteristics'!$C:$C,0)))</f>
        <v>1</v>
      </c>
      <c r="N299" s="76">
        <f>IF(ISBLANK(INDEX('Policy Characteristics'!H:H,MATCH($C299,'Policy Characteristics'!$C:$C,0))),"",INDEX('Policy Characteristics'!H:H,MATCH($C299,'Policy Characteristics'!$C:$C,0)))</f>
        <v>1</v>
      </c>
      <c r="O299" s="76" t="str">
        <f>IF(ISBLANK(INDEX('Policy Characteristics'!I:I,MATCH($C299,'Policy Characteristics'!$C:$C,0))),"",INDEX('Policy Characteristics'!I:I,MATCH($C299,'Policy Characteristics'!$C:$C,0)))</f>
        <v>on/off</v>
      </c>
      <c r="P299" s="76" t="str">
        <f>IF(ISBLANK(INDEX('Policy Characteristics'!J:J,MATCH($C299,'Policy Characteristics'!$C:$C,0))),"",INDEX('Policy Characteristics'!J:J,MATCH($C299,'Policy Characteristics'!$C:$C,0)))</f>
        <v>**Description:** This policy prevents new capacity of the selected CCS plant type(s) from being built to replace existing non-CCS plants.</v>
      </c>
      <c r="Q299" s="76" t="str">
        <f>IF(ISBLANK(INDEX('Policy Characteristics'!K:K,MATCH($C299,'Policy Characteristics'!$C:$C,0))),"",INDEX('Policy Characteristics'!K:K,MATCH($C299,'Policy Characteristics'!$C:$C,0)))</f>
        <v/>
      </c>
      <c r="R299" s="76" t="str">
        <f>IF(ISBLANK(INDEX('Policy Characteristics'!L:L,MATCH($C299,'Policy Characteristics'!$C:$C,0))),"",INDEX('Policy Characteristics'!L:L,MATCH($C299,'Policy Characteristics'!$C:$C,0)))</f>
        <v/>
      </c>
    </row>
    <row r="300" spans="1:18" s="76" customFormat="1" x14ac:dyDescent="0.25">
      <c r="A300" s="76" t="str">
        <f>IF(ISBLANK(INDEX('Policy Characteristics'!A:A,MATCH($C300,'Policy Characteristics'!$C:$C,0))),"",INDEX('Policy Characteristics'!A:A,MATCH($C300,'Policy Characteristics'!$C:$C,0)))</f>
        <v>Electricity Supply</v>
      </c>
      <c r="B300" s="234" t="str">
        <f>IF(ISBLANK(INDEX('Policy Characteristics'!B:B,MATCH($C300,'Policy Characteristics'!$C:$C,0))),"",INDEX('Policy Characteristics'!B:B,MATCH($C300,'Policy Characteristics'!$C:$C,0)))</f>
        <v>Ban New Power Plant Retrofits</v>
      </c>
      <c r="C300" s="76" t="str">
        <f t="shared" si="12"/>
        <v>Boolean Ban New Power Plant Retrofits</v>
      </c>
      <c r="D300" s="78" t="s">
        <v>1756</v>
      </c>
      <c r="E300" s="88"/>
      <c r="F300" s="78" t="s">
        <v>1754</v>
      </c>
      <c r="G300" s="88"/>
      <c r="H300" s="15">
        <v>2458</v>
      </c>
      <c r="I300" s="247" t="s">
        <v>44</v>
      </c>
      <c r="J300" s="236" t="str">
        <f>IF(ISBLANK(INDEX('Policy Characteristics'!D:D,MATCH($C300,'Policy Characteristics'!$C:$C,0))),"",INDEX('Policy Characteristics'!D:D,MATCH($C300,'Policy Characteristics'!$C:$C,0)))</f>
        <v>Ban New Power Plant Retrofits</v>
      </c>
      <c r="K300" s="76" t="str">
        <f>IF(ISBLANK(INDEX('Policy Characteristics'!E:E,MATCH($C300,'Policy Characteristics'!$C:$C,0))),"",INDEX('Policy Characteristics'!E:E,MATCH($C300,'Policy Characteristics'!$C:$C,0)))</f>
        <v>elec ban new power plant retrofits</v>
      </c>
      <c r="L300" s="76">
        <f>IF(ISBLANK(INDEX('Policy Characteristics'!F:F,MATCH($C300,'Policy Characteristics'!$C:$C,0))),"",INDEX('Policy Characteristics'!F:F,MATCH($C300,'Policy Characteristics'!$C:$C,0)))</f>
        <v>0</v>
      </c>
      <c r="M300" s="76">
        <f>IF(ISBLANK(INDEX('Policy Characteristics'!G:G,MATCH($C300,'Policy Characteristics'!$C:$C,0))),"",INDEX('Policy Characteristics'!G:G,MATCH($C300,'Policy Characteristics'!$C:$C,0)))</f>
        <v>1</v>
      </c>
      <c r="N300" s="76">
        <f>IF(ISBLANK(INDEX('Policy Characteristics'!H:H,MATCH($C300,'Policy Characteristics'!$C:$C,0))),"",INDEX('Policy Characteristics'!H:H,MATCH($C300,'Policy Characteristics'!$C:$C,0)))</f>
        <v>1</v>
      </c>
      <c r="O300" s="76" t="str">
        <f>IF(ISBLANK(INDEX('Policy Characteristics'!I:I,MATCH($C300,'Policy Characteristics'!$C:$C,0))),"",INDEX('Policy Characteristics'!I:I,MATCH($C300,'Policy Characteristics'!$C:$C,0)))</f>
        <v>on/off</v>
      </c>
      <c r="P300" s="76" t="str">
        <f>IF(ISBLANK(INDEX('Policy Characteristics'!J:J,MATCH($C300,'Policy Characteristics'!$C:$C,0))),"",INDEX('Policy Characteristics'!J:J,MATCH($C300,'Policy Characteristics'!$C:$C,0)))</f>
        <v>**Description:** This policy prevents new capacity of the selected CCS plant type(s) from being built to replace existing non-CCS plants.</v>
      </c>
      <c r="Q300" s="76" t="str">
        <f>IF(ISBLANK(INDEX('Policy Characteristics'!K:K,MATCH($C300,'Policy Characteristics'!$C:$C,0))),"",INDEX('Policy Characteristics'!K:K,MATCH($C300,'Policy Characteristics'!$C:$C,0)))</f>
        <v/>
      </c>
      <c r="R300" s="76" t="str">
        <f>IF(ISBLANK(INDEX('Policy Characteristics'!L:L,MATCH($C300,'Policy Characteristics'!$C:$C,0))),"",INDEX('Policy Characteristics'!L:L,MATCH($C300,'Policy Characteristics'!$C:$C,0)))</f>
        <v/>
      </c>
    </row>
    <row r="301" spans="1:18" s="76" customFormat="1" x14ac:dyDescent="0.25">
      <c r="A301" s="76" t="str">
        <f>IF(ISBLANK(INDEX('Policy Characteristics'!A:A,MATCH($C301,'Policy Characteristics'!$C:$C,0))),"",INDEX('Policy Characteristics'!A:A,MATCH($C301,'Policy Characteristics'!$C:$C,0)))</f>
        <v>Electricity Supply</v>
      </c>
      <c r="B301" s="234" t="str">
        <f>IF(ISBLANK(INDEX('Policy Characteristics'!B:B,MATCH($C301,'Policy Characteristics'!$C:$C,0))),"",INDEX('Policy Characteristics'!B:B,MATCH($C301,'Policy Characteristics'!$C:$C,0)))</f>
        <v>Ban New Power Plant Retrofits</v>
      </c>
      <c r="C301" s="76" t="str">
        <f t="shared" si="12"/>
        <v>Boolean Ban New Power Plant Retrofits</v>
      </c>
      <c r="D301" s="78" t="s">
        <v>1757</v>
      </c>
      <c r="E301" s="88"/>
      <c r="F301" s="78" t="s">
        <v>1755</v>
      </c>
      <c r="G301" s="88"/>
      <c r="H301" s="15">
        <v>2459</v>
      </c>
      <c r="I301" s="247" t="s">
        <v>44</v>
      </c>
      <c r="J301" s="236" t="str">
        <f>IF(ISBLANK(INDEX('Policy Characteristics'!D:D,MATCH($C301,'Policy Characteristics'!$C:$C,0))),"",INDEX('Policy Characteristics'!D:D,MATCH($C301,'Policy Characteristics'!$C:$C,0)))</f>
        <v>Ban New Power Plant Retrofits</v>
      </c>
      <c r="K301" s="76" t="str">
        <f>IF(ISBLANK(INDEX('Policy Characteristics'!E:E,MATCH($C301,'Policy Characteristics'!$C:$C,0))),"",INDEX('Policy Characteristics'!E:E,MATCH($C301,'Policy Characteristics'!$C:$C,0)))</f>
        <v>elec ban new power plant retrofits</v>
      </c>
      <c r="L301" s="76">
        <f>IF(ISBLANK(INDEX('Policy Characteristics'!F:F,MATCH($C301,'Policy Characteristics'!$C:$C,0))),"",INDEX('Policy Characteristics'!F:F,MATCH($C301,'Policy Characteristics'!$C:$C,0)))</f>
        <v>0</v>
      </c>
      <c r="M301" s="76">
        <f>IF(ISBLANK(INDEX('Policy Characteristics'!G:G,MATCH($C301,'Policy Characteristics'!$C:$C,0))),"",INDEX('Policy Characteristics'!G:G,MATCH($C301,'Policy Characteristics'!$C:$C,0)))</f>
        <v>1</v>
      </c>
      <c r="N301" s="76">
        <f>IF(ISBLANK(INDEX('Policy Characteristics'!H:H,MATCH($C301,'Policy Characteristics'!$C:$C,0))),"",INDEX('Policy Characteristics'!H:H,MATCH($C301,'Policy Characteristics'!$C:$C,0)))</f>
        <v>1</v>
      </c>
      <c r="O301" s="76" t="str">
        <f>IF(ISBLANK(INDEX('Policy Characteristics'!I:I,MATCH($C301,'Policy Characteristics'!$C:$C,0))),"",INDEX('Policy Characteristics'!I:I,MATCH($C301,'Policy Characteristics'!$C:$C,0)))</f>
        <v>on/off</v>
      </c>
      <c r="P301" s="76" t="str">
        <f>IF(ISBLANK(INDEX('Policy Characteristics'!J:J,MATCH($C301,'Policy Characteristics'!$C:$C,0))),"",INDEX('Policy Characteristics'!J:J,MATCH($C301,'Policy Characteristics'!$C:$C,0)))</f>
        <v>**Description:** This policy prevents new capacity of the selected CCS plant type(s) from being built to replace existing non-CCS plants.</v>
      </c>
      <c r="Q301" s="76" t="str">
        <f>IF(ISBLANK(INDEX('Policy Characteristics'!K:K,MATCH($C301,'Policy Characteristics'!$C:$C,0))),"",INDEX('Policy Characteristics'!K:K,MATCH($C301,'Policy Characteristics'!$C:$C,0)))</f>
        <v/>
      </c>
      <c r="R301" s="76" t="str">
        <f>IF(ISBLANK(INDEX('Policy Characteristics'!L:L,MATCH($C301,'Policy Characteristics'!$C:$C,0))),"",INDEX('Policy Characteristics'!L:L,MATCH($C301,'Policy Characteristics'!$C:$C,0)))</f>
        <v/>
      </c>
    </row>
    <row r="302" spans="1:18" s="76" customFormat="1" x14ac:dyDescent="0.25">
      <c r="A302" s="76" t="str">
        <f>IF(ISBLANK(INDEX('Policy Characteristics'!A:A,MATCH($C302,'Policy Characteristics'!$C:$C,0))),"",INDEX('Policy Characteristics'!A:A,MATCH($C302,'Policy Characteristics'!$C:$C,0)))</f>
        <v>Electricity Supply</v>
      </c>
      <c r="B302" s="234" t="str">
        <f>IF(ISBLANK(INDEX('Policy Characteristics'!B:B,MATCH($C302,'Policy Characteristics'!$C:$C,0))),"",INDEX('Policy Characteristics'!B:B,MATCH($C302,'Policy Characteristics'!$C:$C,0)))</f>
        <v>Clean Electricity Standard</v>
      </c>
      <c r="C302" t="s">
        <v>980</v>
      </c>
      <c r="D302" s="88"/>
      <c r="E302" s="88"/>
      <c r="F302" s="88"/>
      <c r="G302" s="88"/>
      <c r="H302" s="15">
        <v>508</v>
      </c>
      <c r="I302" s="247" t="s">
        <v>43</v>
      </c>
      <c r="J302" s="236" t="str">
        <f>IF(ISBLANK(INDEX('Policy Characteristics'!D:D,MATCH($C302,'Policy Characteristics'!$C:$C,0))),"",INDEX('Policy Characteristics'!D:D,MATCH($C302,'Policy Characteristics'!$C:$C,0)))</f>
        <v>Clean Electricity Standard</v>
      </c>
      <c r="K302" s="76" t="str">
        <f>IF(ISBLANK(INDEX('Policy Characteristics'!E:E,MATCH($C302,'Policy Characteristics'!$C:$C,0))),"",INDEX('Policy Characteristics'!E:E,MATCH($C302,'Policy Characteristics'!$C:$C,0)))</f>
        <v>elec renewable portfolio standards</v>
      </c>
      <c r="L302" s="239">
        <f>IF(ISBLANK(INDEX('Policy Characteristics'!F:F,MATCH($C302,'Policy Characteristics'!$C:$C,0))),"",INDEX('Policy Characteristics'!F:F,MATCH($C302,'Policy Characteristics'!$C:$C,0)))</f>
        <v>0</v>
      </c>
      <c r="M302" s="239">
        <f>IF(ISBLANK(INDEX('Policy Characteristics'!G:G,MATCH($C302,'Policy Characteristics'!$C:$C,0))),"",INDEX('Policy Characteristics'!G:G,MATCH($C302,'Policy Characteristics'!$C:$C,0)))</f>
        <v>1</v>
      </c>
      <c r="N302" s="239">
        <f>IF(ISBLANK(INDEX('Policy Characteristics'!H:H,MATCH($C302,'Policy Characteristics'!$C:$C,0))),"",INDEX('Policy Characteristics'!H:H,MATCH($C302,'Policy Characteristics'!$C:$C,0)))</f>
        <v>0.01</v>
      </c>
      <c r="O302" s="76" t="str">
        <f>IF(ISBLANK(INDEX('Policy Characteristics'!I:I,MATCH($C302,'Policy Characteristics'!$C:$C,0))),"",INDEX('Policy Characteristics'!I:I,MATCH($C302,'Policy Characteristics'!$C:$C,0)))</f>
        <v>% of electricity generation</v>
      </c>
      <c r="P302" s="76" t="str">
        <f>IF(ISBLANK(INDEX('Policy Characteristics'!J:J,MATCH($C302,'Policy Characteristics'!$C:$C,0))),"",INDEX('Policy Characteristics'!J:J,MATCH($C302,'Policy Characteristics'!$C:$C,0)))</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including Illinois.. After weighing for coop and municipality requirements, the BAU assumes a total CES of 93% in 2030 that rises to 100%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302" s="76" t="str">
        <f>IF(ISBLANK(INDEX('Policy Characteristics'!K:K,MATCH($C302,'Policy Characteristics'!$C:$C,0))),"",INDEX('Policy Characteristics'!K:K,MATCH($C302,'Policy Characteristics'!$C:$C,0)))</f>
        <v>electricity-sector-main.html#ces</v>
      </c>
      <c r="R302" s="76" t="str">
        <f>IF(ISBLANK(INDEX('Policy Characteristics'!L:L,MATCH($C302,'Policy Characteristics'!$C:$C,0))),"",INDEX('Policy Characteristics'!L:L,MATCH($C302,'Policy Characteristics'!$C:$C,0)))</f>
        <v>clean-energy-standard.html</v>
      </c>
    </row>
    <row r="303" spans="1:18" s="76" customFormat="1" x14ac:dyDescent="0.25">
      <c r="A303" s="76" t="str">
        <f>IF(ISBLANK(INDEX('Policy Characteristics'!A:A,MATCH($C303,'Policy Characteristics'!$C:$C,0))),"",INDEX('Policy Characteristics'!A:A,MATCH($C303,'Policy Characteristics'!$C:$C,0)))</f>
        <v>Electricity Supply</v>
      </c>
      <c r="B303" s="234" t="str">
        <f>IF(ISBLANK(INDEX('Policy Characteristics'!B:B,MATCH($C303,'Policy Characteristics'!$C:$C,0))),"",INDEX('Policy Characteristics'!B:B,MATCH($C303,'Policy Characteristics'!$C:$C,0)))</f>
        <v>Clean Electricity Standard Foresight</v>
      </c>
      <c r="C303" t="s">
        <v>1719</v>
      </c>
      <c r="D303" s="88"/>
      <c r="E303" s="88"/>
      <c r="F303" s="88"/>
      <c r="G303" s="88"/>
      <c r="H303" s="15">
        <v>2234</v>
      </c>
      <c r="I303" s="247" t="s">
        <v>44</v>
      </c>
      <c r="J303" s="236" t="str">
        <f>IF(ISBLANK(INDEX('Policy Characteristics'!D:D,MATCH($C303,'Policy Characteristics'!$C:$C,0))),"",INDEX('Policy Characteristics'!D:D,MATCH($C303,'Policy Characteristics'!$C:$C,0)))</f>
        <v/>
      </c>
      <c r="K303" s="76" t="str">
        <f>IF(ISBLANK(INDEX('Policy Characteristics'!E:E,MATCH($C303,'Policy Characteristics'!$C:$C,0))),"",INDEX('Policy Characteristics'!E:E,MATCH($C303,'Policy Characteristics'!$C:$C,0)))</f>
        <v/>
      </c>
      <c r="L303" s="240">
        <f>IF(ISBLANK(INDEX('Policy Characteristics'!F:F,MATCH($C303,'Policy Characteristics'!$C:$C,0))),"",INDEX('Policy Characteristics'!F:F,MATCH($C303,'Policy Characteristics'!$C:$C,0)))</f>
        <v>0</v>
      </c>
      <c r="M303" s="240">
        <f>IF(ISBLANK(INDEX('Policy Characteristics'!G:G,MATCH($C303,'Policy Characteristics'!$C:$C,0))),"",INDEX('Policy Characteristics'!G:G,MATCH($C303,'Policy Characteristics'!$C:$C,0)))</f>
        <v>1</v>
      </c>
      <c r="N303" s="240">
        <f>IF(ISBLANK(INDEX('Policy Characteristics'!H:H,MATCH($C303,'Policy Characteristics'!$C:$C,0))),"",INDEX('Policy Characteristics'!H:H,MATCH($C303,'Policy Characteristics'!$C:$C,0)))</f>
        <v>1</v>
      </c>
      <c r="O303" s="76" t="str">
        <f>IF(ISBLANK(INDEX('Policy Characteristics'!I:I,MATCH($C303,'Policy Characteristics'!$C:$C,0))),"",INDEX('Policy Characteristics'!I:I,MATCH($C303,'Policy Characteristics'!$C:$C,0)))</f>
        <v>on/off</v>
      </c>
      <c r="P303" s="76" t="str">
        <f>IF(ISBLANK(INDEX('Policy Characteristics'!J:J,MATCH($C303,'Policy Characteristics'!$C:$C,0))),"",INDEX('Policy Characteristics'!J:J,MATCH($C303,'Policy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303" s="76" t="str">
        <f>IF(ISBLANK(INDEX('Policy Characteristics'!K:K,MATCH($C303,'Policy Characteristics'!$C:$C,0))),"",INDEX('Policy Characteristics'!K:K,MATCH($C303,'Policy Characteristics'!$C:$C,0)))</f>
        <v/>
      </c>
      <c r="R303" s="76" t="str">
        <f>IF(ISBLANK(INDEX('Policy Characteristics'!L:L,MATCH($C303,'Policy Characteristics'!$C:$C,0))),"",INDEX('Policy Characteristics'!L:L,MATCH($C303,'Policy Characteristics'!$C:$C,0)))</f>
        <v/>
      </c>
    </row>
    <row r="304" spans="1:18" s="76" customFormat="1" x14ac:dyDescent="0.25">
      <c r="A304" s="76" t="str">
        <f>IF(ISBLANK(INDEX('Policy Characteristics'!A:A,MATCH($C304,'Policy Characteristics'!$C:$C,0))),"",INDEX('Policy Characteristics'!A:A,MATCH($C304,'Policy Characteristics'!$C:$C,0)))</f>
        <v>Electricity Supply</v>
      </c>
      <c r="B304" s="234" t="str">
        <f>IF(ISBLANK(INDEX('Policy Characteristics'!B:B,MATCH($C304,'Policy Characteristics'!$C:$C,0))),"",INDEX('Policy Characteristics'!B:B,MATCH($C304,'Policy Characteristics'!$C:$C,0)))</f>
        <v xml:space="preserve">Lift the Clean Electricity Standard Alternative Compliance Payment </v>
      </c>
      <c r="C304" t="s">
        <v>1916</v>
      </c>
      <c r="D304" s="88"/>
      <c r="E304" s="88"/>
      <c r="F304" s="88"/>
      <c r="G304" s="88"/>
      <c r="H304" s="15">
        <v>2285</v>
      </c>
      <c r="I304" s="247" t="s">
        <v>43</v>
      </c>
      <c r="J304" s="236" t="str">
        <f>IF(ISBLANK(INDEX('Policy Characteristics'!D:D,MATCH($C304,'Policy Characteristics'!$C:$C,0))),"",INDEX('Policy Characteristics'!D:D,MATCH($C304,'Policy Characteristics'!$C:$C,0)))</f>
        <v>Clean Electricity Standard</v>
      </c>
      <c r="K304" s="76" t="str">
        <f>IF(ISBLANK(INDEX('Policy Characteristics'!E:E,MATCH($C304,'Policy Characteristics'!$C:$C,0))),"",INDEX('Policy Characteristics'!E:E,MATCH($C304,'Policy Characteristics'!$C:$C,0)))</f>
        <v>elec non BAU RACP</v>
      </c>
      <c r="L304" s="240">
        <f>IF(ISBLANK(INDEX('Policy Characteristics'!F:F,MATCH($C304,'Policy Characteristics'!$C:$C,0))),"",INDEX('Policy Characteristics'!F:F,MATCH($C304,'Policy Characteristics'!$C:$C,0)))</f>
        <v>0</v>
      </c>
      <c r="M304" s="240">
        <f>IF(ISBLANK(INDEX('Policy Characteristics'!G:G,MATCH($C304,'Policy Characteristics'!$C:$C,0))),"",INDEX('Policy Characteristics'!G:G,MATCH($C304,'Policy Characteristics'!$C:$C,0)))</f>
        <v>1</v>
      </c>
      <c r="N304" s="240">
        <f>IF(ISBLANK(INDEX('Policy Characteristics'!H:H,MATCH($C304,'Policy Characteristics'!$C:$C,0))),"",INDEX('Policy Characteristics'!H:H,MATCH($C304,'Policy Characteristics'!$C:$C,0)))</f>
        <v>1</v>
      </c>
      <c r="O304" s="76" t="str">
        <f>IF(ISBLANK(INDEX('Policy Characteristics'!I:I,MATCH($C304,'Policy Characteristics'!$C:$C,0))),"",INDEX('Policy Characteristics'!I:I,MATCH($C304,'Policy Characteristics'!$C:$C,0)))</f>
        <v>on/off</v>
      </c>
      <c r="P304" s="76" t="str">
        <f>IF(ISBLANK(INDEX('Policy Characteristics'!J:J,MATCH($C304,'Policy Characteristics'!$C:$C,0))),"",INDEX('Policy Characteristics'!J:J,MATCH($C304,'Policy Characteristics'!$C:$C,0)))</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Q304" s="76" t="str">
        <f>IF(ISBLANK(INDEX('Policy Characteristics'!K:K,MATCH($C304,'Policy Characteristics'!$C:$C,0))),"",INDEX('Policy Characteristics'!K:K,MATCH($C304,'Policy Characteristics'!$C:$C,0)))</f>
        <v/>
      </c>
      <c r="R304" s="76" t="str">
        <f>IF(ISBLANK(INDEX('Policy Characteristics'!L:L,MATCH($C304,'Policy Characteristics'!$C:$C,0))),"",INDEX('Policy Characteristics'!L:L,MATCH($C304,'Policy Characteristics'!$C:$C,0)))</f>
        <v/>
      </c>
    </row>
    <row r="305" spans="1:18" s="143" customFormat="1" x14ac:dyDescent="0.25">
      <c r="A305" s="76" t="str">
        <f>IF(ISBLANK(INDEX('Policy Characteristics'!A:A,MATCH($C305,'Policy Characteristics'!$C:$C,0))),"",INDEX('Policy Characteristics'!A:A,MATCH($C305,'Policy Characteristics'!$C:$C,0)))</f>
        <v>Electricity Supply</v>
      </c>
      <c r="B305" s="234" t="str">
        <f>IF(ISBLANK(INDEX('Policy Characteristics'!B:B,MATCH($C305,'Policy Characteristics'!$C:$C,0))),"",INDEX('Policy Characteristics'!B:B,MATCH($C305,'Policy Characteristics'!$C:$C,0)))</f>
        <v>Change Electricity Exports</v>
      </c>
      <c r="C305" s="143" t="s">
        <v>268</v>
      </c>
      <c r="D305" s="78"/>
      <c r="E305" s="78"/>
      <c r="F305" s="78"/>
      <c r="G305" s="78"/>
      <c r="H305" s="80">
        <v>148</v>
      </c>
      <c r="I305" s="247" t="s">
        <v>43</v>
      </c>
      <c r="J305" s="236" t="str">
        <f>IF(ISBLANK(INDEX('Policy Characteristics'!D:D,MATCH($C305,'Policy Characteristics'!$C:$C,0))),"",INDEX('Policy Characteristics'!D:D,MATCH($C305,'Policy Characteristics'!$C:$C,0)))</f>
        <v>Electricity Imports and Exports</v>
      </c>
      <c r="K305" s="76" t="str">
        <f>IF(ISBLANK(INDEX('Policy Characteristics'!E:E,MATCH($C305,'Policy Characteristics'!$C:$C,0))),"",INDEX('Policy Characteristics'!E:E,MATCH($C305,'Policy Characteristics'!$C:$C,0)))</f>
        <v>elec change exports</v>
      </c>
      <c r="L305" s="239">
        <f>IF(ISBLANK(INDEX('Policy Characteristics'!F:F,MATCH($C305,'Policy Characteristics'!$C:$C,0))),"",INDEX('Policy Characteristics'!F:F,MATCH($C305,'Policy Characteristics'!$C:$C,0)))</f>
        <v>-0.5</v>
      </c>
      <c r="M305" s="239">
        <f>IF(ISBLANK(INDEX('Policy Characteristics'!G:G,MATCH($C305,'Policy Characteristics'!$C:$C,0))),"",INDEX('Policy Characteristics'!G:G,MATCH($C305,'Policy Characteristics'!$C:$C,0)))</f>
        <v>1</v>
      </c>
      <c r="N305" s="239">
        <f>IF(ISBLANK(INDEX('Policy Characteristics'!H:H,MATCH($C305,'Policy Characteristics'!$C:$C,0))),"",INDEX('Policy Characteristics'!H:H,MATCH($C305,'Policy Characteristics'!$C:$C,0)))</f>
        <v>0.02</v>
      </c>
      <c r="O305" s="76" t="str">
        <f>IF(ISBLANK(INDEX('Policy Characteristics'!I:I,MATCH($C305,'Policy Characteristics'!$C:$C,0))),"",INDEX('Policy Characteristics'!I:I,MATCH($C305,'Policy Characteristics'!$C:$C,0)))</f>
        <v>% change in exports</v>
      </c>
      <c r="P305" s="76" t="str">
        <f>IF(ISBLANK(INDEX('Policy Characteristics'!J:J,MATCH($C305,'Policy Characteristics'!$C:$C,0))),"",INDEX('Policy Characteristics'!J:J,MATCH($C305,'Policy Characteristics'!$C:$C,0)))</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Illinois.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305" s="76" t="str">
        <f>IF(ISBLANK(INDEX('Policy Characteristics'!K:K,MATCH($C305,'Policy Characteristics'!$C:$C,0))),"",INDEX('Policy Characteristics'!K:K,MATCH($C305,'Policy Characteristics'!$C:$C,0)))</f>
        <v>electricity-sector-main.html#elec-exports</v>
      </c>
      <c r="R305" s="76" t="str">
        <f>IF(ISBLANK(INDEX('Policy Characteristics'!L:L,MATCH($C305,'Policy Characteristics'!$C:$C,0))),"",INDEX('Policy Characteristics'!L:L,MATCH($C305,'Policy Characteristics'!$C:$C,0)))</f>
        <v>electricity-imports-exports.html</v>
      </c>
    </row>
    <row r="306" spans="1:18" s="143" customFormat="1" x14ac:dyDescent="0.25">
      <c r="A306" s="76" t="str">
        <f>IF(ISBLANK(INDEX('Policy Characteristics'!A:A,MATCH($C306,'Policy Characteristics'!$C:$C,0))),"",INDEX('Policy Characteristics'!A:A,MATCH($C306,'Policy Characteristics'!$C:$C,0)))</f>
        <v>Electricity Supply</v>
      </c>
      <c r="B306" s="234" t="str">
        <f>IF(ISBLANK(INDEX('Policy Characteristics'!B:B,MATCH($C306,'Policy Characteristics'!$C:$C,0))),"",INDEX('Policy Characteristics'!B:B,MATCH($C306,'Policy Characteristics'!$C:$C,0)))</f>
        <v>Change Electricity Imports</v>
      </c>
      <c r="C306" s="143" t="s">
        <v>267</v>
      </c>
      <c r="D306" s="88" t="s">
        <v>445</v>
      </c>
      <c r="E306" s="88"/>
      <c r="F306" s="88" t="s">
        <v>444</v>
      </c>
      <c r="G306" s="78"/>
      <c r="H306" s="80">
        <v>149</v>
      </c>
      <c r="I306" s="247" t="s">
        <v>43</v>
      </c>
      <c r="J306" s="236" t="str">
        <f>IF(ISBLANK(INDEX('Policy Characteristics'!D:D,MATCH($C306,'Policy Characteristics'!$C:$C,0))),"",INDEX('Policy Characteristics'!D:D,MATCH($C306,'Policy Characteristics'!$C:$C,0)))</f>
        <v>Electricity Imports and Exports</v>
      </c>
      <c r="K306" s="76" t="str">
        <f>IF(ISBLANK(INDEX('Policy Characteristics'!E:E,MATCH($C306,'Policy Characteristics'!$C:$C,0))),"",INDEX('Policy Characteristics'!E:E,MATCH($C306,'Policy Characteristics'!$C:$C,0)))</f>
        <v>elec change imports</v>
      </c>
      <c r="L306" s="239">
        <f>IF(ISBLANK(INDEX('Policy Characteristics'!F:F,MATCH($C306,'Policy Characteristics'!$C:$C,0))),"",INDEX('Policy Characteristics'!F:F,MATCH($C306,'Policy Characteristics'!$C:$C,0)))</f>
        <v>-0.5</v>
      </c>
      <c r="M306" s="239">
        <f>IF(ISBLANK(INDEX('Policy Characteristics'!G:G,MATCH($C306,'Policy Characteristics'!$C:$C,0))),"",INDEX('Policy Characteristics'!G:G,MATCH($C306,'Policy Characteristics'!$C:$C,0)))</f>
        <v>1</v>
      </c>
      <c r="N306" s="239">
        <f>IF(ISBLANK(INDEX('Policy Characteristics'!H:H,MATCH($C306,'Policy Characteristics'!$C:$C,0))),"",INDEX('Policy Characteristics'!H:H,MATCH($C306,'Policy Characteristics'!$C:$C,0)))</f>
        <v>0.02</v>
      </c>
      <c r="O306" s="76" t="str">
        <f>IF(ISBLANK(INDEX('Policy Characteristics'!I:I,MATCH($C306,'Policy Characteristics'!$C:$C,0))),"",INDEX('Policy Characteristics'!I:I,MATCH($C306,'Policy Characteristics'!$C:$C,0)))</f>
        <v>% change in imports</v>
      </c>
      <c r="P306" s="76" t="str">
        <f>IF(ISBLANK(INDEX('Policy Characteristics'!J:J,MATCH($C306,'Policy Characteristics'!$C:$C,0))),"",INDEX('Policy Characteristics'!J:J,MATCH($C306,'Policy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06" s="76" t="str">
        <f>IF(ISBLANK(INDEX('Policy Characteristics'!K:K,MATCH($C306,'Policy Characteristics'!$C:$C,0))),"",INDEX('Policy Characteristics'!K:K,MATCH($C306,'Policy Characteristics'!$C:$C,0)))</f>
        <v>electricity-sector-main.html#elec-imports</v>
      </c>
      <c r="R306" s="76" t="str">
        <f>IF(ISBLANK(INDEX('Policy Characteristics'!L:L,MATCH($C306,'Policy Characteristics'!$C:$C,0))),"",INDEX('Policy Characteristics'!L:L,MATCH($C306,'Policy Characteristics'!$C:$C,0)))</f>
        <v>electricity-imports-exports.html</v>
      </c>
    </row>
    <row r="307" spans="1:18" s="143" customFormat="1" x14ac:dyDescent="0.25">
      <c r="A307" s="76" t="str">
        <f>IF(ISBLANK(INDEX('Policy Characteristics'!A:A,MATCH($C307,'Policy Characteristics'!$C:$C,0))),"",INDEX('Policy Characteristics'!A:A,MATCH($C307,'Policy Characteristics'!$C:$C,0)))</f>
        <v>Electricity Supply</v>
      </c>
      <c r="B307" s="234" t="str">
        <f>IF(ISBLANK(INDEX('Policy Characteristics'!B:B,MATCH($C307,'Policy Characteristics'!$C:$C,0))),"",INDEX('Policy Characteristics'!B:B,MATCH($C307,'Policy Characteristics'!$C:$C,0)))</f>
        <v>Change Electricity Imports</v>
      </c>
      <c r="C307" s="76" t="str">
        <f t="shared" ref="C307:C329" si="13">C$306</f>
        <v>Percent Change in Electricity Imports</v>
      </c>
      <c r="D307" s="78" t="s">
        <v>1663</v>
      </c>
      <c r="E307" s="88"/>
      <c r="F307" s="78" t="s">
        <v>1602</v>
      </c>
      <c r="G307" s="78"/>
      <c r="H307" s="80">
        <v>526</v>
      </c>
      <c r="I307" s="247" t="s">
        <v>43</v>
      </c>
      <c r="J307" s="236" t="str">
        <f>IF(ISBLANK(INDEX('Policy Characteristics'!D:D,MATCH($C307,'Policy Characteristics'!$C:$C,0))),"",INDEX('Policy Characteristics'!D:D,MATCH($C307,'Policy Characteristics'!$C:$C,0)))</f>
        <v>Electricity Imports and Exports</v>
      </c>
      <c r="K307" s="76" t="str">
        <f>IF(ISBLANK(INDEX('Policy Characteristics'!E:E,MATCH($C307,'Policy Characteristics'!$C:$C,0))),"",INDEX('Policy Characteristics'!E:E,MATCH($C307,'Policy Characteristics'!$C:$C,0)))</f>
        <v>elec change imports</v>
      </c>
      <c r="L307" s="239">
        <f>IF(ISBLANK(INDEX('Policy Characteristics'!F:F,MATCH($C307,'Policy Characteristics'!$C:$C,0))),"",INDEX('Policy Characteristics'!F:F,MATCH($C307,'Policy Characteristics'!$C:$C,0)))</f>
        <v>-0.5</v>
      </c>
      <c r="M307" s="239">
        <f>IF(ISBLANK(INDEX('Policy Characteristics'!G:G,MATCH($C307,'Policy Characteristics'!$C:$C,0))),"",INDEX('Policy Characteristics'!G:G,MATCH($C307,'Policy Characteristics'!$C:$C,0)))</f>
        <v>1</v>
      </c>
      <c r="N307" s="239">
        <f>IF(ISBLANK(INDEX('Policy Characteristics'!H:H,MATCH($C307,'Policy Characteristics'!$C:$C,0))),"",INDEX('Policy Characteristics'!H:H,MATCH($C307,'Policy Characteristics'!$C:$C,0)))</f>
        <v>0.02</v>
      </c>
      <c r="O307" s="76" t="str">
        <f>IF(ISBLANK(INDEX('Policy Characteristics'!I:I,MATCH($C307,'Policy Characteristics'!$C:$C,0))),"",INDEX('Policy Characteristics'!I:I,MATCH($C307,'Policy Characteristics'!$C:$C,0)))</f>
        <v>% change in imports</v>
      </c>
      <c r="P307" s="76" t="str">
        <f>IF(ISBLANK(INDEX('Policy Characteristics'!J:J,MATCH($C307,'Policy Characteristics'!$C:$C,0))),"",INDEX('Policy Characteristics'!J:J,MATCH($C307,'Policy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07" s="76" t="str">
        <f>IF(ISBLANK(INDEX('Policy Characteristics'!K:K,MATCH($C307,'Policy Characteristics'!$C:$C,0))),"",INDEX('Policy Characteristics'!K:K,MATCH($C307,'Policy Characteristics'!$C:$C,0)))</f>
        <v>electricity-sector-main.html#elec-imports</v>
      </c>
      <c r="R307" s="76" t="str">
        <f>IF(ISBLANK(INDEX('Policy Characteristics'!L:L,MATCH($C307,'Policy Characteristics'!$C:$C,0))),"",INDEX('Policy Characteristics'!L:L,MATCH($C307,'Policy Characteristics'!$C:$C,0)))</f>
        <v>electricity-imports-exports.html</v>
      </c>
    </row>
    <row r="308" spans="1:18" s="143" customFormat="1" x14ac:dyDescent="0.25">
      <c r="A308" s="76" t="str">
        <f>IF(ISBLANK(INDEX('Policy Characteristics'!A:A,MATCH($C308,'Policy Characteristics'!$C:$C,0))),"",INDEX('Policy Characteristics'!A:A,MATCH($C308,'Policy Characteristics'!$C:$C,0)))</f>
        <v>Electricity Supply</v>
      </c>
      <c r="B308" s="234" t="str">
        <f>IF(ISBLANK(INDEX('Policy Characteristics'!B:B,MATCH($C308,'Policy Characteristics'!$C:$C,0))),"",INDEX('Policy Characteristics'!B:B,MATCH($C308,'Policy Characteristics'!$C:$C,0)))</f>
        <v>Change Electricity Imports</v>
      </c>
      <c r="C308" s="76" t="str">
        <f t="shared" si="13"/>
        <v>Percent Change in Electricity Imports</v>
      </c>
      <c r="D308" s="78" t="s">
        <v>1664</v>
      </c>
      <c r="E308" s="88"/>
      <c r="F308" s="78" t="s">
        <v>1603</v>
      </c>
      <c r="G308" s="78"/>
      <c r="H308" s="80">
        <v>1753</v>
      </c>
      <c r="I308" s="247" t="s">
        <v>43</v>
      </c>
      <c r="J308" s="236" t="str">
        <f>IF(ISBLANK(INDEX('Policy Characteristics'!D:D,MATCH($C308,'Policy Characteristics'!$C:$C,0))),"",INDEX('Policy Characteristics'!D:D,MATCH($C308,'Policy Characteristics'!$C:$C,0)))</f>
        <v>Electricity Imports and Exports</v>
      </c>
      <c r="K308" s="76" t="str">
        <f>IF(ISBLANK(INDEX('Policy Characteristics'!E:E,MATCH($C308,'Policy Characteristics'!$C:$C,0))),"",INDEX('Policy Characteristics'!E:E,MATCH($C308,'Policy Characteristics'!$C:$C,0)))</f>
        <v>elec change imports</v>
      </c>
      <c r="L308" s="239">
        <f>IF(ISBLANK(INDEX('Policy Characteristics'!F:F,MATCH($C308,'Policy Characteristics'!$C:$C,0))),"",INDEX('Policy Characteristics'!F:F,MATCH($C308,'Policy Characteristics'!$C:$C,0)))</f>
        <v>-0.5</v>
      </c>
      <c r="M308" s="239">
        <f>IF(ISBLANK(INDEX('Policy Characteristics'!G:G,MATCH($C308,'Policy Characteristics'!$C:$C,0))),"",INDEX('Policy Characteristics'!G:G,MATCH($C308,'Policy Characteristics'!$C:$C,0)))</f>
        <v>1</v>
      </c>
      <c r="N308" s="239">
        <f>IF(ISBLANK(INDEX('Policy Characteristics'!H:H,MATCH($C308,'Policy Characteristics'!$C:$C,0))),"",INDEX('Policy Characteristics'!H:H,MATCH($C308,'Policy Characteristics'!$C:$C,0)))</f>
        <v>0.02</v>
      </c>
      <c r="O308" s="76" t="str">
        <f>IF(ISBLANK(INDEX('Policy Characteristics'!I:I,MATCH($C308,'Policy Characteristics'!$C:$C,0))),"",INDEX('Policy Characteristics'!I:I,MATCH($C308,'Policy Characteristics'!$C:$C,0)))</f>
        <v>% change in imports</v>
      </c>
      <c r="P308" s="76" t="str">
        <f>IF(ISBLANK(INDEX('Policy Characteristics'!J:J,MATCH($C308,'Policy Characteristics'!$C:$C,0))),"",INDEX('Policy Characteristics'!J:J,MATCH($C308,'Policy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08" s="76" t="str">
        <f>IF(ISBLANK(INDEX('Policy Characteristics'!K:K,MATCH($C308,'Policy Characteristics'!$C:$C,0))),"",INDEX('Policy Characteristics'!K:K,MATCH($C308,'Policy Characteristics'!$C:$C,0)))</f>
        <v>electricity-sector-main.html#elec-imports</v>
      </c>
      <c r="R308" s="76" t="str">
        <f>IF(ISBLANK(INDEX('Policy Characteristics'!L:L,MATCH($C308,'Policy Characteristics'!$C:$C,0))),"",INDEX('Policy Characteristics'!L:L,MATCH($C308,'Policy Characteristics'!$C:$C,0)))</f>
        <v>electricity-imports-exports.html</v>
      </c>
    </row>
    <row r="309" spans="1:18" s="143" customFormat="1" x14ac:dyDescent="0.25">
      <c r="A309" s="76" t="str">
        <f>IF(ISBLANK(INDEX('Policy Characteristics'!A:A,MATCH($C309,'Policy Characteristics'!$C:$C,0))),"",INDEX('Policy Characteristics'!A:A,MATCH($C309,'Policy Characteristics'!$C:$C,0)))</f>
        <v>Electricity Supply</v>
      </c>
      <c r="B309" s="234" t="str">
        <f>IF(ISBLANK(INDEX('Policy Characteristics'!B:B,MATCH($C309,'Policy Characteristics'!$C:$C,0))),"",INDEX('Policy Characteristics'!B:B,MATCH($C309,'Policy Characteristics'!$C:$C,0)))</f>
        <v>Change Electricity Imports</v>
      </c>
      <c r="C309" s="76" t="str">
        <f t="shared" si="13"/>
        <v>Percent Change in Electricity Imports</v>
      </c>
      <c r="D309" s="78" t="s">
        <v>76</v>
      </c>
      <c r="E309" s="88"/>
      <c r="F309" s="78" t="s">
        <v>1674</v>
      </c>
      <c r="G309" s="78"/>
      <c r="H309" s="80">
        <v>527</v>
      </c>
      <c r="I309" s="247" t="s">
        <v>43</v>
      </c>
      <c r="J309" s="236" t="str">
        <f>IF(ISBLANK(INDEX('Policy Characteristics'!D:D,MATCH($C309,'Policy Characteristics'!$C:$C,0))),"",INDEX('Policy Characteristics'!D:D,MATCH($C309,'Policy Characteristics'!$C:$C,0)))</f>
        <v>Electricity Imports and Exports</v>
      </c>
      <c r="K309" s="76" t="str">
        <f>IF(ISBLANK(INDEX('Policy Characteristics'!E:E,MATCH($C309,'Policy Characteristics'!$C:$C,0))),"",INDEX('Policy Characteristics'!E:E,MATCH($C309,'Policy Characteristics'!$C:$C,0)))</f>
        <v>elec change imports</v>
      </c>
      <c r="L309" s="239">
        <f>IF(ISBLANK(INDEX('Policy Characteristics'!F:F,MATCH($C309,'Policy Characteristics'!$C:$C,0))),"",INDEX('Policy Characteristics'!F:F,MATCH($C309,'Policy Characteristics'!$C:$C,0)))</f>
        <v>-0.5</v>
      </c>
      <c r="M309" s="239">
        <f>IF(ISBLANK(INDEX('Policy Characteristics'!G:G,MATCH($C309,'Policy Characteristics'!$C:$C,0))),"",INDEX('Policy Characteristics'!G:G,MATCH($C309,'Policy Characteristics'!$C:$C,0)))</f>
        <v>1</v>
      </c>
      <c r="N309" s="239">
        <f>IF(ISBLANK(INDEX('Policy Characteristics'!H:H,MATCH($C309,'Policy Characteristics'!$C:$C,0))),"",INDEX('Policy Characteristics'!H:H,MATCH($C309,'Policy Characteristics'!$C:$C,0)))</f>
        <v>0.02</v>
      </c>
      <c r="O309" s="76" t="str">
        <f>IF(ISBLANK(INDEX('Policy Characteristics'!I:I,MATCH($C309,'Policy Characteristics'!$C:$C,0))),"",INDEX('Policy Characteristics'!I:I,MATCH($C309,'Policy Characteristics'!$C:$C,0)))</f>
        <v>% change in imports</v>
      </c>
      <c r="P309" s="76" t="str">
        <f>IF(ISBLANK(INDEX('Policy Characteristics'!J:J,MATCH($C309,'Policy Characteristics'!$C:$C,0))),"",INDEX('Policy Characteristics'!J:J,MATCH($C309,'Policy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09" s="76" t="str">
        <f>IF(ISBLANK(INDEX('Policy Characteristics'!K:K,MATCH($C309,'Policy Characteristics'!$C:$C,0))),"",INDEX('Policy Characteristics'!K:K,MATCH($C309,'Policy Characteristics'!$C:$C,0)))</f>
        <v>electricity-sector-main.html#elec-imports</v>
      </c>
      <c r="R309" s="76" t="str">
        <f>IF(ISBLANK(INDEX('Policy Characteristics'!L:L,MATCH($C309,'Policy Characteristics'!$C:$C,0))),"",INDEX('Policy Characteristics'!L:L,MATCH($C309,'Policy Characteristics'!$C:$C,0)))</f>
        <v>electricity-imports-exports.html</v>
      </c>
    </row>
    <row r="310" spans="1:18" s="143" customFormat="1" x14ac:dyDescent="0.25">
      <c r="A310" s="76" t="str">
        <f>IF(ISBLANK(INDEX('Policy Characteristics'!A:A,MATCH($C310,'Policy Characteristics'!$C:$C,0))),"",INDEX('Policy Characteristics'!A:A,MATCH($C310,'Policy Characteristics'!$C:$C,0)))</f>
        <v>Electricity Supply</v>
      </c>
      <c r="B310" s="234" t="str">
        <f>IF(ISBLANK(INDEX('Policy Characteristics'!B:B,MATCH($C310,'Policy Characteristics'!$C:$C,0))),"",INDEX('Policy Characteristics'!B:B,MATCH($C310,'Policy Characteristics'!$C:$C,0)))</f>
        <v>Change Electricity Imports</v>
      </c>
      <c r="C310" s="76" t="str">
        <f t="shared" si="13"/>
        <v>Percent Change in Electricity Imports</v>
      </c>
      <c r="D310" s="78" t="s">
        <v>77</v>
      </c>
      <c r="E310" s="88"/>
      <c r="F310" s="78" t="s">
        <v>89</v>
      </c>
      <c r="G310" s="78"/>
      <c r="H310" s="80">
        <v>528</v>
      </c>
      <c r="I310" s="247" t="s">
        <v>43</v>
      </c>
      <c r="J310" s="236" t="str">
        <f>IF(ISBLANK(INDEX('Policy Characteristics'!D:D,MATCH($C310,'Policy Characteristics'!$C:$C,0))),"",INDEX('Policy Characteristics'!D:D,MATCH($C310,'Policy Characteristics'!$C:$C,0)))</f>
        <v>Electricity Imports and Exports</v>
      </c>
      <c r="K310" s="76" t="str">
        <f>IF(ISBLANK(INDEX('Policy Characteristics'!E:E,MATCH($C310,'Policy Characteristics'!$C:$C,0))),"",INDEX('Policy Characteristics'!E:E,MATCH($C310,'Policy Characteristics'!$C:$C,0)))</f>
        <v>elec change imports</v>
      </c>
      <c r="L310" s="239">
        <f>IF(ISBLANK(INDEX('Policy Characteristics'!F:F,MATCH($C310,'Policy Characteristics'!$C:$C,0))),"",INDEX('Policy Characteristics'!F:F,MATCH($C310,'Policy Characteristics'!$C:$C,0)))</f>
        <v>-0.5</v>
      </c>
      <c r="M310" s="239">
        <f>IF(ISBLANK(INDEX('Policy Characteristics'!G:G,MATCH($C310,'Policy Characteristics'!$C:$C,0))),"",INDEX('Policy Characteristics'!G:G,MATCH($C310,'Policy Characteristics'!$C:$C,0)))</f>
        <v>1</v>
      </c>
      <c r="N310" s="239">
        <f>IF(ISBLANK(INDEX('Policy Characteristics'!H:H,MATCH($C310,'Policy Characteristics'!$C:$C,0))),"",INDEX('Policy Characteristics'!H:H,MATCH($C310,'Policy Characteristics'!$C:$C,0)))</f>
        <v>0.02</v>
      </c>
      <c r="O310" s="76" t="str">
        <f>IF(ISBLANK(INDEX('Policy Characteristics'!I:I,MATCH($C310,'Policy Characteristics'!$C:$C,0))),"",INDEX('Policy Characteristics'!I:I,MATCH($C310,'Policy Characteristics'!$C:$C,0)))</f>
        <v>% change in imports</v>
      </c>
      <c r="P310" s="76" t="str">
        <f>IF(ISBLANK(INDEX('Policy Characteristics'!J:J,MATCH($C310,'Policy Characteristics'!$C:$C,0))),"",INDEX('Policy Characteristics'!J:J,MATCH($C310,'Policy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10" s="76" t="str">
        <f>IF(ISBLANK(INDEX('Policy Characteristics'!K:K,MATCH($C310,'Policy Characteristics'!$C:$C,0))),"",INDEX('Policy Characteristics'!K:K,MATCH($C310,'Policy Characteristics'!$C:$C,0)))</f>
        <v>electricity-sector-main.html#elec-imports</v>
      </c>
      <c r="R310" s="76" t="str">
        <f>IF(ISBLANK(INDEX('Policy Characteristics'!L:L,MATCH($C310,'Policy Characteristics'!$C:$C,0))),"",INDEX('Policy Characteristics'!L:L,MATCH($C310,'Policy Characteristics'!$C:$C,0)))</f>
        <v>electricity-imports-exports.html</v>
      </c>
    </row>
    <row r="311" spans="1:18" s="143" customFormat="1" x14ac:dyDescent="0.25">
      <c r="A311" s="76" t="str">
        <f>IF(ISBLANK(INDEX('Policy Characteristics'!A:A,MATCH($C311,'Policy Characteristics'!$C:$C,0))),"",INDEX('Policy Characteristics'!A:A,MATCH($C311,'Policy Characteristics'!$C:$C,0)))</f>
        <v>Electricity Supply</v>
      </c>
      <c r="B311" s="234" t="str">
        <f>IF(ISBLANK(INDEX('Policy Characteristics'!B:B,MATCH($C311,'Policy Characteristics'!$C:$C,0))),"",INDEX('Policy Characteristics'!B:B,MATCH($C311,'Policy Characteristics'!$C:$C,0)))</f>
        <v>Change Electricity Imports</v>
      </c>
      <c r="C311" s="76" t="str">
        <f t="shared" si="13"/>
        <v>Percent Change in Electricity Imports</v>
      </c>
      <c r="D311" s="78" t="s">
        <v>446</v>
      </c>
      <c r="E311" s="88"/>
      <c r="F311" s="78" t="s">
        <v>449</v>
      </c>
      <c r="G311" s="78"/>
      <c r="H311" s="80">
        <v>529</v>
      </c>
      <c r="I311" s="247" t="s">
        <v>43</v>
      </c>
      <c r="J311" s="236" t="str">
        <f>IF(ISBLANK(INDEX('Policy Characteristics'!D:D,MATCH($C311,'Policy Characteristics'!$C:$C,0))),"",INDEX('Policy Characteristics'!D:D,MATCH($C311,'Policy Characteristics'!$C:$C,0)))</f>
        <v>Electricity Imports and Exports</v>
      </c>
      <c r="K311" s="76" t="str">
        <f>IF(ISBLANK(INDEX('Policy Characteristics'!E:E,MATCH($C311,'Policy Characteristics'!$C:$C,0))),"",INDEX('Policy Characteristics'!E:E,MATCH($C311,'Policy Characteristics'!$C:$C,0)))</f>
        <v>elec change imports</v>
      </c>
      <c r="L311" s="239">
        <f>IF(ISBLANK(INDEX('Policy Characteristics'!F:F,MATCH($C311,'Policy Characteristics'!$C:$C,0))),"",INDEX('Policy Characteristics'!F:F,MATCH($C311,'Policy Characteristics'!$C:$C,0)))</f>
        <v>-0.5</v>
      </c>
      <c r="M311" s="239">
        <f>IF(ISBLANK(INDEX('Policy Characteristics'!G:G,MATCH($C311,'Policy Characteristics'!$C:$C,0))),"",INDEX('Policy Characteristics'!G:G,MATCH($C311,'Policy Characteristics'!$C:$C,0)))</f>
        <v>1</v>
      </c>
      <c r="N311" s="239">
        <f>IF(ISBLANK(INDEX('Policy Characteristics'!H:H,MATCH($C311,'Policy Characteristics'!$C:$C,0))),"",INDEX('Policy Characteristics'!H:H,MATCH($C311,'Policy Characteristics'!$C:$C,0)))</f>
        <v>0.02</v>
      </c>
      <c r="O311" s="76" t="str">
        <f>IF(ISBLANK(INDEX('Policy Characteristics'!I:I,MATCH($C311,'Policy Characteristics'!$C:$C,0))),"",INDEX('Policy Characteristics'!I:I,MATCH($C311,'Policy Characteristics'!$C:$C,0)))</f>
        <v>% change in imports</v>
      </c>
      <c r="P311" s="76" t="str">
        <f>IF(ISBLANK(INDEX('Policy Characteristics'!J:J,MATCH($C311,'Policy Characteristics'!$C:$C,0))),"",INDEX('Policy Characteristics'!J:J,MATCH($C311,'Policy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11" s="76" t="str">
        <f>IF(ISBLANK(INDEX('Policy Characteristics'!K:K,MATCH($C311,'Policy Characteristics'!$C:$C,0))),"",INDEX('Policy Characteristics'!K:K,MATCH($C311,'Policy Characteristics'!$C:$C,0)))</f>
        <v>electricity-sector-main.html#elec-imports</v>
      </c>
      <c r="R311" s="76" t="str">
        <f>IF(ISBLANK(INDEX('Policy Characteristics'!L:L,MATCH($C311,'Policy Characteristics'!$C:$C,0))),"",INDEX('Policy Characteristics'!L:L,MATCH($C311,'Policy Characteristics'!$C:$C,0)))</f>
        <v>electricity-imports-exports.html</v>
      </c>
    </row>
    <row r="312" spans="1:18" s="143" customFormat="1" x14ac:dyDescent="0.25">
      <c r="A312" s="76" t="str">
        <f>IF(ISBLANK(INDEX('Policy Characteristics'!A:A,MATCH($C312,'Policy Characteristics'!$C:$C,0))),"",INDEX('Policy Characteristics'!A:A,MATCH($C312,'Policy Characteristics'!$C:$C,0)))</f>
        <v>Electricity Supply</v>
      </c>
      <c r="B312" s="234" t="str">
        <f>IF(ISBLANK(INDEX('Policy Characteristics'!B:B,MATCH($C312,'Policy Characteristics'!$C:$C,0))),"",INDEX('Policy Characteristics'!B:B,MATCH($C312,'Policy Characteristics'!$C:$C,0)))</f>
        <v>Change Electricity Imports</v>
      </c>
      <c r="C312" s="76" t="str">
        <f t="shared" si="13"/>
        <v>Percent Change in Electricity Imports</v>
      </c>
      <c r="D312" s="78" t="s">
        <v>78</v>
      </c>
      <c r="E312" s="88"/>
      <c r="F312" s="78" t="s">
        <v>90</v>
      </c>
      <c r="G312" s="78"/>
      <c r="H312" s="80">
        <v>530</v>
      </c>
      <c r="I312" s="247" t="s">
        <v>43</v>
      </c>
      <c r="J312" s="236" t="str">
        <f>IF(ISBLANK(INDEX('Policy Characteristics'!D:D,MATCH($C312,'Policy Characteristics'!$C:$C,0))),"",INDEX('Policy Characteristics'!D:D,MATCH($C312,'Policy Characteristics'!$C:$C,0)))</f>
        <v>Electricity Imports and Exports</v>
      </c>
      <c r="K312" s="76" t="str">
        <f>IF(ISBLANK(INDEX('Policy Characteristics'!E:E,MATCH($C312,'Policy Characteristics'!$C:$C,0))),"",INDEX('Policy Characteristics'!E:E,MATCH($C312,'Policy Characteristics'!$C:$C,0)))</f>
        <v>elec change imports</v>
      </c>
      <c r="L312" s="239">
        <f>IF(ISBLANK(INDEX('Policy Characteristics'!F:F,MATCH($C312,'Policy Characteristics'!$C:$C,0))),"",INDEX('Policy Characteristics'!F:F,MATCH($C312,'Policy Characteristics'!$C:$C,0)))</f>
        <v>-0.5</v>
      </c>
      <c r="M312" s="239">
        <f>IF(ISBLANK(INDEX('Policy Characteristics'!G:G,MATCH($C312,'Policy Characteristics'!$C:$C,0))),"",INDEX('Policy Characteristics'!G:G,MATCH($C312,'Policy Characteristics'!$C:$C,0)))</f>
        <v>1</v>
      </c>
      <c r="N312" s="239">
        <f>IF(ISBLANK(INDEX('Policy Characteristics'!H:H,MATCH($C312,'Policy Characteristics'!$C:$C,0))),"",INDEX('Policy Characteristics'!H:H,MATCH($C312,'Policy Characteristics'!$C:$C,0)))</f>
        <v>0.02</v>
      </c>
      <c r="O312" s="76" t="str">
        <f>IF(ISBLANK(INDEX('Policy Characteristics'!I:I,MATCH($C312,'Policy Characteristics'!$C:$C,0))),"",INDEX('Policy Characteristics'!I:I,MATCH($C312,'Policy Characteristics'!$C:$C,0)))</f>
        <v>% change in imports</v>
      </c>
      <c r="P312" s="76" t="str">
        <f>IF(ISBLANK(INDEX('Policy Characteristics'!J:J,MATCH($C312,'Policy Characteristics'!$C:$C,0))),"",INDEX('Policy Characteristics'!J:J,MATCH($C312,'Policy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12" s="76" t="str">
        <f>IF(ISBLANK(INDEX('Policy Characteristics'!K:K,MATCH($C312,'Policy Characteristics'!$C:$C,0))),"",INDEX('Policy Characteristics'!K:K,MATCH($C312,'Policy Characteristics'!$C:$C,0)))</f>
        <v>electricity-sector-main.html#elec-imports</v>
      </c>
      <c r="R312" s="76" t="str">
        <f>IF(ISBLANK(INDEX('Policy Characteristics'!L:L,MATCH($C312,'Policy Characteristics'!$C:$C,0))),"",INDEX('Policy Characteristics'!L:L,MATCH($C312,'Policy Characteristics'!$C:$C,0)))</f>
        <v>electricity-imports-exports.html</v>
      </c>
    </row>
    <row r="313" spans="1:18" s="143" customFormat="1" x14ac:dyDescent="0.25">
      <c r="A313" s="76" t="str">
        <f>IF(ISBLANK(INDEX('Policy Characteristics'!A:A,MATCH($C313,'Policy Characteristics'!$C:$C,0))),"",INDEX('Policy Characteristics'!A:A,MATCH($C313,'Policy Characteristics'!$C:$C,0)))</f>
        <v>Electricity Supply</v>
      </c>
      <c r="B313" s="234" t="str">
        <f>IF(ISBLANK(INDEX('Policy Characteristics'!B:B,MATCH($C313,'Policy Characteristics'!$C:$C,0))),"",INDEX('Policy Characteristics'!B:B,MATCH($C313,'Policy Characteristics'!$C:$C,0)))</f>
        <v>Change Electricity Imports</v>
      </c>
      <c r="C313" s="76" t="str">
        <f t="shared" si="13"/>
        <v>Percent Change in Electricity Imports</v>
      </c>
      <c r="D313" s="78" t="s">
        <v>79</v>
      </c>
      <c r="E313" s="88"/>
      <c r="F313" s="78" t="s">
        <v>91</v>
      </c>
      <c r="G313" s="78"/>
      <c r="H313" s="80">
        <v>531</v>
      </c>
      <c r="I313" s="247" t="s">
        <v>44</v>
      </c>
      <c r="J313" s="236" t="str">
        <f>IF(ISBLANK(INDEX('Policy Characteristics'!D:D,MATCH($C313,'Policy Characteristics'!$C:$C,0))),"",INDEX('Policy Characteristics'!D:D,MATCH($C313,'Policy Characteristics'!$C:$C,0)))</f>
        <v>Electricity Imports and Exports</v>
      </c>
      <c r="K313" s="76" t="str">
        <f>IF(ISBLANK(INDEX('Policy Characteristics'!E:E,MATCH($C313,'Policy Characteristics'!$C:$C,0))),"",INDEX('Policy Characteristics'!E:E,MATCH($C313,'Policy Characteristics'!$C:$C,0)))</f>
        <v>elec change imports</v>
      </c>
      <c r="L313" s="239">
        <f>IF(ISBLANK(INDEX('Policy Characteristics'!F:F,MATCH($C313,'Policy Characteristics'!$C:$C,0))),"",INDEX('Policy Characteristics'!F:F,MATCH($C313,'Policy Characteristics'!$C:$C,0)))</f>
        <v>-0.5</v>
      </c>
      <c r="M313" s="239">
        <f>IF(ISBLANK(INDEX('Policy Characteristics'!G:G,MATCH($C313,'Policy Characteristics'!$C:$C,0))),"",INDEX('Policy Characteristics'!G:G,MATCH($C313,'Policy Characteristics'!$C:$C,0)))</f>
        <v>1</v>
      </c>
      <c r="N313" s="239">
        <f>IF(ISBLANK(INDEX('Policy Characteristics'!H:H,MATCH($C313,'Policy Characteristics'!$C:$C,0))),"",INDEX('Policy Characteristics'!H:H,MATCH($C313,'Policy Characteristics'!$C:$C,0)))</f>
        <v>0.02</v>
      </c>
      <c r="O313" s="76" t="str">
        <f>IF(ISBLANK(INDEX('Policy Characteristics'!I:I,MATCH($C313,'Policy Characteristics'!$C:$C,0))),"",INDEX('Policy Characteristics'!I:I,MATCH($C313,'Policy Characteristics'!$C:$C,0)))</f>
        <v>% change in imports</v>
      </c>
      <c r="P313" s="76" t="str">
        <f>IF(ISBLANK(INDEX('Policy Characteristics'!J:J,MATCH($C313,'Policy Characteristics'!$C:$C,0))),"",INDEX('Policy Characteristics'!J:J,MATCH($C313,'Policy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13" s="76" t="str">
        <f>IF(ISBLANK(INDEX('Policy Characteristics'!K:K,MATCH($C313,'Policy Characteristics'!$C:$C,0))),"",INDEX('Policy Characteristics'!K:K,MATCH($C313,'Policy Characteristics'!$C:$C,0)))</f>
        <v>electricity-sector-main.html#elec-imports</v>
      </c>
      <c r="R313" s="76" t="str">
        <f>IF(ISBLANK(INDEX('Policy Characteristics'!L:L,MATCH($C313,'Policy Characteristics'!$C:$C,0))),"",INDEX('Policy Characteristics'!L:L,MATCH($C313,'Policy Characteristics'!$C:$C,0)))</f>
        <v>electricity-imports-exports.html</v>
      </c>
    </row>
    <row r="314" spans="1:18" s="143" customFormat="1" x14ac:dyDescent="0.25">
      <c r="A314" s="76" t="str">
        <f>IF(ISBLANK(INDEX('Policy Characteristics'!A:A,MATCH($C314,'Policy Characteristics'!$C:$C,0))),"",INDEX('Policy Characteristics'!A:A,MATCH($C314,'Policy Characteristics'!$C:$C,0)))</f>
        <v>Electricity Supply</v>
      </c>
      <c r="B314" s="234" t="str">
        <f>IF(ISBLANK(INDEX('Policy Characteristics'!B:B,MATCH($C314,'Policy Characteristics'!$C:$C,0))),"",INDEX('Policy Characteristics'!B:B,MATCH($C314,'Policy Characteristics'!$C:$C,0)))</f>
        <v>Change Electricity Imports</v>
      </c>
      <c r="C314" s="76" t="str">
        <f t="shared" si="13"/>
        <v>Percent Change in Electricity Imports</v>
      </c>
      <c r="D314" s="78" t="s">
        <v>80</v>
      </c>
      <c r="E314" s="88"/>
      <c r="F314" s="78" t="s">
        <v>92</v>
      </c>
      <c r="G314" s="78"/>
      <c r="H314" s="80">
        <v>532</v>
      </c>
      <c r="I314" s="247" t="s">
        <v>43</v>
      </c>
      <c r="J314" s="236" t="str">
        <f>IF(ISBLANK(INDEX('Policy Characteristics'!D:D,MATCH($C314,'Policy Characteristics'!$C:$C,0))),"",INDEX('Policy Characteristics'!D:D,MATCH($C314,'Policy Characteristics'!$C:$C,0)))</f>
        <v>Electricity Imports and Exports</v>
      </c>
      <c r="K314" s="76" t="str">
        <f>IF(ISBLANK(INDEX('Policy Characteristics'!E:E,MATCH($C314,'Policy Characteristics'!$C:$C,0))),"",INDEX('Policy Characteristics'!E:E,MATCH($C314,'Policy Characteristics'!$C:$C,0)))</f>
        <v>elec change imports</v>
      </c>
      <c r="L314" s="239">
        <f>IF(ISBLANK(INDEX('Policy Characteristics'!F:F,MATCH($C314,'Policy Characteristics'!$C:$C,0))),"",INDEX('Policy Characteristics'!F:F,MATCH($C314,'Policy Characteristics'!$C:$C,0)))</f>
        <v>-0.5</v>
      </c>
      <c r="M314" s="239">
        <f>IF(ISBLANK(INDEX('Policy Characteristics'!G:G,MATCH($C314,'Policy Characteristics'!$C:$C,0))),"",INDEX('Policy Characteristics'!G:G,MATCH($C314,'Policy Characteristics'!$C:$C,0)))</f>
        <v>1</v>
      </c>
      <c r="N314" s="239">
        <f>IF(ISBLANK(INDEX('Policy Characteristics'!H:H,MATCH($C314,'Policy Characteristics'!$C:$C,0))),"",INDEX('Policy Characteristics'!H:H,MATCH($C314,'Policy Characteristics'!$C:$C,0)))</f>
        <v>0.02</v>
      </c>
      <c r="O314" s="76" t="str">
        <f>IF(ISBLANK(INDEX('Policy Characteristics'!I:I,MATCH($C314,'Policy Characteristics'!$C:$C,0))),"",INDEX('Policy Characteristics'!I:I,MATCH($C314,'Policy Characteristics'!$C:$C,0)))</f>
        <v>% change in imports</v>
      </c>
      <c r="P314" s="76" t="str">
        <f>IF(ISBLANK(INDEX('Policy Characteristics'!J:J,MATCH($C314,'Policy Characteristics'!$C:$C,0))),"",INDEX('Policy Characteristics'!J:J,MATCH($C314,'Policy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14" s="76" t="str">
        <f>IF(ISBLANK(INDEX('Policy Characteristics'!K:K,MATCH($C314,'Policy Characteristics'!$C:$C,0))),"",INDEX('Policy Characteristics'!K:K,MATCH($C314,'Policy Characteristics'!$C:$C,0)))</f>
        <v>electricity-sector-main.html#elec-imports</v>
      </c>
      <c r="R314" s="76" t="str">
        <f>IF(ISBLANK(INDEX('Policy Characteristics'!L:L,MATCH($C314,'Policy Characteristics'!$C:$C,0))),"",INDEX('Policy Characteristics'!L:L,MATCH($C314,'Policy Characteristics'!$C:$C,0)))</f>
        <v>electricity-imports-exports.html</v>
      </c>
    </row>
    <row r="315" spans="1:18" s="143" customFormat="1" x14ac:dyDescent="0.25">
      <c r="A315" s="76" t="str">
        <f>IF(ISBLANK(INDEX('Policy Characteristics'!A:A,MATCH($C315,'Policy Characteristics'!$C:$C,0))),"",INDEX('Policy Characteristics'!A:A,MATCH($C315,'Policy Characteristics'!$C:$C,0)))</f>
        <v>Electricity Supply</v>
      </c>
      <c r="B315" s="234" t="str">
        <f>IF(ISBLANK(INDEX('Policy Characteristics'!B:B,MATCH($C315,'Policy Characteristics'!$C:$C,0))),"",INDEX('Policy Characteristics'!B:B,MATCH($C315,'Policy Characteristics'!$C:$C,0)))</f>
        <v>Change Electricity Imports</v>
      </c>
      <c r="C315" s="76" t="str">
        <f t="shared" si="13"/>
        <v>Percent Change in Electricity Imports</v>
      </c>
      <c r="D315" s="78" t="s">
        <v>668</v>
      </c>
      <c r="E315" s="88"/>
      <c r="F315" s="78" t="s">
        <v>434</v>
      </c>
      <c r="G315" s="78"/>
      <c r="H315" s="80">
        <v>533</v>
      </c>
      <c r="I315" s="247" t="s">
        <v>44</v>
      </c>
      <c r="J315" s="236" t="str">
        <f>IF(ISBLANK(INDEX('Policy Characteristics'!D:D,MATCH($C315,'Policy Characteristics'!$C:$C,0))),"",INDEX('Policy Characteristics'!D:D,MATCH($C315,'Policy Characteristics'!$C:$C,0)))</f>
        <v>Electricity Imports and Exports</v>
      </c>
      <c r="K315" s="76" t="str">
        <f>IF(ISBLANK(INDEX('Policy Characteristics'!E:E,MATCH($C315,'Policy Characteristics'!$C:$C,0))),"",INDEX('Policy Characteristics'!E:E,MATCH($C315,'Policy Characteristics'!$C:$C,0)))</f>
        <v>elec change imports</v>
      </c>
      <c r="L315" s="239">
        <f>IF(ISBLANK(INDEX('Policy Characteristics'!F:F,MATCH($C315,'Policy Characteristics'!$C:$C,0))),"",INDEX('Policy Characteristics'!F:F,MATCH($C315,'Policy Characteristics'!$C:$C,0)))</f>
        <v>-0.5</v>
      </c>
      <c r="M315" s="239">
        <f>IF(ISBLANK(INDEX('Policy Characteristics'!G:G,MATCH($C315,'Policy Characteristics'!$C:$C,0))),"",INDEX('Policy Characteristics'!G:G,MATCH($C315,'Policy Characteristics'!$C:$C,0)))</f>
        <v>1</v>
      </c>
      <c r="N315" s="239">
        <f>IF(ISBLANK(INDEX('Policy Characteristics'!H:H,MATCH($C315,'Policy Characteristics'!$C:$C,0))),"",INDEX('Policy Characteristics'!H:H,MATCH($C315,'Policy Characteristics'!$C:$C,0)))</f>
        <v>0.02</v>
      </c>
      <c r="O315" s="76" t="str">
        <f>IF(ISBLANK(INDEX('Policy Characteristics'!I:I,MATCH($C315,'Policy Characteristics'!$C:$C,0))),"",INDEX('Policy Characteristics'!I:I,MATCH($C315,'Policy Characteristics'!$C:$C,0)))</f>
        <v>% change in imports</v>
      </c>
      <c r="P315" s="76" t="str">
        <f>IF(ISBLANK(INDEX('Policy Characteristics'!J:J,MATCH($C315,'Policy Characteristics'!$C:$C,0))),"",INDEX('Policy Characteristics'!J:J,MATCH($C315,'Policy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15" s="76" t="str">
        <f>IF(ISBLANK(INDEX('Policy Characteristics'!K:K,MATCH($C315,'Policy Characteristics'!$C:$C,0))),"",INDEX('Policy Characteristics'!K:K,MATCH($C315,'Policy Characteristics'!$C:$C,0)))</f>
        <v>electricity-sector-main.html#elec-imports</v>
      </c>
      <c r="R315" s="76" t="str">
        <f>IF(ISBLANK(INDEX('Policy Characteristics'!L:L,MATCH($C315,'Policy Characteristics'!$C:$C,0))),"",INDEX('Policy Characteristics'!L:L,MATCH($C315,'Policy Characteristics'!$C:$C,0)))</f>
        <v>electricity-imports-exports.html</v>
      </c>
    </row>
    <row r="316" spans="1:18" s="143" customFormat="1" x14ac:dyDescent="0.25">
      <c r="A316" s="76" t="str">
        <f>IF(ISBLANK(INDEX('Policy Characteristics'!A:A,MATCH($C316,'Policy Characteristics'!$C:$C,0))),"",INDEX('Policy Characteristics'!A:A,MATCH($C316,'Policy Characteristics'!$C:$C,0)))</f>
        <v>Electricity Supply</v>
      </c>
      <c r="B316" s="234" t="str">
        <f>IF(ISBLANK(INDEX('Policy Characteristics'!B:B,MATCH($C316,'Policy Characteristics'!$C:$C,0))),"",INDEX('Policy Characteristics'!B:B,MATCH($C316,'Policy Characteristics'!$C:$C,0)))</f>
        <v>Change Electricity Imports</v>
      </c>
      <c r="C316" s="76" t="str">
        <f t="shared" si="13"/>
        <v>Percent Change in Electricity Imports</v>
      </c>
      <c r="D316" s="78" t="s">
        <v>306</v>
      </c>
      <c r="E316" s="88"/>
      <c r="F316" s="78" t="s">
        <v>308</v>
      </c>
      <c r="G316" s="78"/>
      <c r="H316" s="80">
        <v>534</v>
      </c>
      <c r="I316" s="247" t="s">
        <v>43</v>
      </c>
      <c r="J316" s="236" t="str">
        <f>IF(ISBLANK(INDEX('Policy Characteristics'!D:D,MATCH($C316,'Policy Characteristics'!$C:$C,0))),"",INDEX('Policy Characteristics'!D:D,MATCH($C316,'Policy Characteristics'!$C:$C,0)))</f>
        <v>Electricity Imports and Exports</v>
      </c>
      <c r="K316" s="76" t="str">
        <f>IF(ISBLANK(INDEX('Policy Characteristics'!E:E,MATCH($C316,'Policy Characteristics'!$C:$C,0))),"",INDEX('Policy Characteristics'!E:E,MATCH($C316,'Policy Characteristics'!$C:$C,0)))</f>
        <v>elec change imports</v>
      </c>
      <c r="L316" s="239">
        <f>IF(ISBLANK(INDEX('Policy Characteristics'!F:F,MATCH($C316,'Policy Characteristics'!$C:$C,0))),"",INDEX('Policy Characteristics'!F:F,MATCH($C316,'Policy Characteristics'!$C:$C,0)))</f>
        <v>-0.5</v>
      </c>
      <c r="M316" s="239">
        <f>IF(ISBLANK(INDEX('Policy Characteristics'!G:G,MATCH($C316,'Policy Characteristics'!$C:$C,0))),"",INDEX('Policy Characteristics'!G:G,MATCH($C316,'Policy Characteristics'!$C:$C,0)))</f>
        <v>1</v>
      </c>
      <c r="N316" s="239">
        <f>IF(ISBLANK(INDEX('Policy Characteristics'!H:H,MATCH($C316,'Policy Characteristics'!$C:$C,0))),"",INDEX('Policy Characteristics'!H:H,MATCH($C316,'Policy Characteristics'!$C:$C,0)))</f>
        <v>0.02</v>
      </c>
      <c r="O316" s="76" t="str">
        <f>IF(ISBLANK(INDEX('Policy Characteristics'!I:I,MATCH($C316,'Policy Characteristics'!$C:$C,0))),"",INDEX('Policy Characteristics'!I:I,MATCH($C316,'Policy Characteristics'!$C:$C,0)))</f>
        <v>% change in imports</v>
      </c>
      <c r="P316" s="76" t="str">
        <f>IF(ISBLANK(INDEX('Policy Characteristics'!J:J,MATCH($C316,'Policy Characteristics'!$C:$C,0))),"",INDEX('Policy Characteristics'!J:J,MATCH($C316,'Policy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16" s="76" t="str">
        <f>IF(ISBLANK(INDEX('Policy Characteristics'!K:K,MATCH($C316,'Policy Characteristics'!$C:$C,0))),"",INDEX('Policy Characteristics'!K:K,MATCH($C316,'Policy Characteristics'!$C:$C,0)))</f>
        <v>electricity-sector-main.html#elec-imports</v>
      </c>
      <c r="R316" s="76" t="str">
        <f>IF(ISBLANK(INDEX('Policy Characteristics'!L:L,MATCH($C316,'Policy Characteristics'!$C:$C,0))),"",INDEX('Policy Characteristics'!L:L,MATCH($C316,'Policy Characteristics'!$C:$C,0)))</f>
        <v>electricity-imports-exports.html</v>
      </c>
    </row>
    <row r="317" spans="1:18" s="143" customFormat="1" x14ac:dyDescent="0.25">
      <c r="A317" s="76" t="str">
        <f>IF(ISBLANK(INDEX('Policy Characteristics'!A:A,MATCH($C317,'Policy Characteristics'!$C:$C,0))),"",INDEX('Policy Characteristics'!A:A,MATCH($C317,'Policy Characteristics'!$C:$C,0)))</f>
        <v>Electricity Supply</v>
      </c>
      <c r="B317" s="234" t="str">
        <f>IF(ISBLANK(INDEX('Policy Characteristics'!B:B,MATCH($C317,'Policy Characteristics'!$C:$C,0))),"",INDEX('Policy Characteristics'!B:B,MATCH($C317,'Policy Characteristics'!$C:$C,0)))</f>
        <v>Change Electricity Imports</v>
      </c>
      <c r="C317" s="76" t="str">
        <f t="shared" si="13"/>
        <v>Percent Change in Electricity Imports</v>
      </c>
      <c r="D317" s="78" t="s">
        <v>307</v>
      </c>
      <c r="E317" s="88"/>
      <c r="F317" s="78" t="s">
        <v>309</v>
      </c>
      <c r="G317" s="78"/>
      <c r="H317" s="80">
        <v>535</v>
      </c>
      <c r="I317" s="247" t="s">
        <v>44</v>
      </c>
      <c r="J317" s="236" t="str">
        <f>IF(ISBLANK(INDEX('Policy Characteristics'!D:D,MATCH($C317,'Policy Characteristics'!$C:$C,0))),"",INDEX('Policy Characteristics'!D:D,MATCH($C317,'Policy Characteristics'!$C:$C,0)))</f>
        <v>Electricity Imports and Exports</v>
      </c>
      <c r="K317" s="76" t="str">
        <f>IF(ISBLANK(INDEX('Policy Characteristics'!E:E,MATCH($C317,'Policy Characteristics'!$C:$C,0))),"",INDEX('Policy Characteristics'!E:E,MATCH($C317,'Policy Characteristics'!$C:$C,0)))</f>
        <v>elec change imports</v>
      </c>
      <c r="L317" s="239">
        <f>IF(ISBLANK(INDEX('Policy Characteristics'!F:F,MATCH($C317,'Policy Characteristics'!$C:$C,0))),"",INDEX('Policy Characteristics'!F:F,MATCH($C317,'Policy Characteristics'!$C:$C,0)))</f>
        <v>-0.5</v>
      </c>
      <c r="M317" s="239">
        <f>IF(ISBLANK(INDEX('Policy Characteristics'!G:G,MATCH($C317,'Policy Characteristics'!$C:$C,0))),"",INDEX('Policy Characteristics'!G:G,MATCH($C317,'Policy Characteristics'!$C:$C,0)))</f>
        <v>1</v>
      </c>
      <c r="N317" s="239">
        <f>IF(ISBLANK(INDEX('Policy Characteristics'!H:H,MATCH($C317,'Policy Characteristics'!$C:$C,0))),"",INDEX('Policy Characteristics'!H:H,MATCH($C317,'Policy Characteristics'!$C:$C,0)))</f>
        <v>0.02</v>
      </c>
      <c r="O317" s="76" t="str">
        <f>IF(ISBLANK(INDEX('Policy Characteristics'!I:I,MATCH($C317,'Policy Characteristics'!$C:$C,0))),"",INDEX('Policy Characteristics'!I:I,MATCH($C317,'Policy Characteristics'!$C:$C,0)))</f>
        <v>% change in imports</v>
      </c>
      <c r="P317" s="76" t="str">
        <f>IF(ISBLANK(INDEX('Policy Characteristics'!J:J,MATCH($C317,'Policy Characteristics'!$C:$C,0))),"",INDEX('Policy Characteristics'!J:J,MATCH($C317,'Policy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17" s="76" t="str">
        <f>IF(ISBLANK(INDEX('Policy Characteristics'!K:K,MATCH($C317,'Policy Characteristics'!$C:$C,0))),"",INDEX('Policy Characteristics'!K:K,MATCH($C317,'Policy Characteristics'!$C:$C,0)))</f>
        <v>electricity-sector-main.html#elec-imports</v>
      </c>
      <c r="R317" s="76" t="str">
        <f>IF(ISBLANK(INDEX('Policy Characteristics'!L:L,MATCH($C317,'Policy Characteristics'!$C:$C,0))),"",INDEX('Policy Characteristics'!L:L,MATCH($C317,'Policy Characteristics'!$C:$C,0)))</f>
        <v>electricity-imports-exports.html</v>
      </c>
    </row>
    <row r="318" spans="1:18" s="143" customFormat="1" x14ac:dyDescent="0.25">
      <c r="A318" s="76" t="str">
        <f>IF(ISBLANK(INDEX('Policy Characteristics'!A:A,MATCH($C318,'Policy Characteristics'!$C:$C,0))),"",INDEX('Policy Characteristics'!A:A,MATCH($C318,'Policy Characteristics'!$C:$C,0)))</f>
        <v>Electricity Supply</v>
      </c>
      <c r="B318" s="234" t="str">
        <f>IF(ISBLANK(INDEX('Policy Characteristics'!B:B,MATCH($C318,'Policy Characteristics'!$C:$C,0))),"",INDEX('Policy Characteristics'!B:B,MATCH($C318,'Policy Characteristics'!$C:$C,0)))</f>
        <v>Change Electricity Imports</v>
      </c>
      <c r="C318" s="76" t="str">
        <f t="shared" si="13"/>
        <v>Percent Change in Electricity Imports</v>
      </c>
      <c r="D318" s="78" t="s">
        <v>442</v>
      </c>
      <c r="E318" s="88"/>
      <c r="F318" s="78" t="s">
        <v>441</v>
      </c>
      <c r="G318" s="78"/>
      <c r="H318" s="80">
        <v>536</v>
      </c>
      <c r="I318" s="247" t="s">
        <v>44</v>
      </c>
      <c r="J318" s="236" t="str">
        <f>IF(ISBLANK(INDEX('Policy Characteristics'!D:D,MATCH($C318,'Policy Characteristics'!$C:$C,0))),"",INDEX('Policy Characteristics'!D:D,MATCH($C318,'Policy Characteristics'!$C:$C,0)))</f>
        <v>Electricity Imports and Exports</v>
      </c>
      <c r="K318" s="76" t="str">
        <f>IF(ISBLANK(INDEX('Policy Characteristics'!E:E,MATCH($C318,'Policy Characteristics'!$C:$C,0))),"",INDEX('Policy Characteristics'!E:E,MATCH($C318,'Policy Characteristics'!$C:$C,0)))</f>
        <v>elec change imports</v>
      </c>
      <c r="L318" s="239">
        <f>IF(ISBLANK(INDEX('Policy Characteristics'!F:F,MATCH($C318,'Policy Characteristics'!$C:$C,0))),"",INDEX('Policy Characteristics'!F:F,MATCH($C318,'Policy Characteristics'!$C:$C,0)))</f>
        <v>-0.5</v>
      </c>
      <c r="M318" s="239">
        <f>IF(ISBLANK(INDEX('Policy Characteristics'!G:G,MATCH($C318,'Policy Characteristics'!$C:$C,0))),"",INDEX('Policy Characteristics'!G:G,MATCH($C318,'Policy Characteristics'!$C:$C,0)))</f>
        <v>1</v>
      </c>
      <c r="N318" s="239">
        <f>IF(ISBLANK(INDEX('Policy Characteristics'!H:H,MATCH($C318,'Policy Characteristics'!$C:$C,0))),"",INDEX('Policy Characteristics'!H:H,MATCH($C318,'Policy Characteristics'!$C:$C,0)))</f>
        <v>0.02</v>
      </c>
      <c r="O318" s="76" t="str">
        <f>IF(ISBLANK(INDEX('Policy Characteristics'!I:I,MATCH($C318,'Policy Characteristics'!$C:$C,0))),"",INDEX('Policy Characteristics'!I:I,MATCH($C318,'Policy Characteristics'!$C:$C,0)))</f>
        <v>% change in imports</v>
      </c>
      <c r="P318" s="76" t="str">
        <f>IF(ISBLANK(INDEX('Policy Characteristics'!J:J,MATCH($C318,'Policy Characteristics'!$C:$C,0))),"",INDEX('Policy Characteristics'!J:J,MATCH($C318,'Policy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18" s="76" t="str">
        <f>IF(ISBLANK(INDEX('Policy Characteristics'!K:K,MATCH($C318,'Policy Characteristics'!$C:$C,0))),"",INDEX('Policy Characteristics'!K:K,MATCH($C318,'Policy Characteristics'!$C:$C,0)))</f>
        <v>electricity-sector-main.html#elec-imports</v>
      </c>
      <c r="R318" s="76" t="str">
        <f>IF(ISBLANK(INDEX('Policy Characteristics'!L:L,MATCH($C318,'Policy Characteristics'!$C:$C,0))),"",INDEX('Policy Characteristics'!L:L,MATCH($C318,'Policy Characteristics'!$C:$C,0)))</f>
        <v>electricity-imports-exports.html</v>
      </c>
    </row>
    <row r="319" spans="1:18" s="143" customFormat="1" x14ac:dyDescent="0.25">
      <c r="A319" s="76" t="str">
        <f>IF(ISBLANK(INDEX('Policy Characteristics'!A:A,MATCH($C319,'Policy Characteristics'!$C:$C,0))),"",INDEX('Policy Characteristics'!A:A,MATCH($C319,'Policy Characteristics'!$C:$C,0)))</f>
        <v>Electricity Supply</v>
      </c>
      <c r="B319" s="234" t="str">
        <f>IF(ISBLANK(INDEX('Policy Characteristics'!B:B,MATCH($C319,'Policy Characteristics'!$C:$C,0))),"",INDEX('Policy Characteristics'!B:B,MATCH($C319,'Policy Characteristics'!$C:$C,0)))</f>
        <v>Change Electricity Imports</v>
      </c>
      <c r="C319" s="76" t="str">
        <f t="shared" si="13"/>
        <v>Percent Change in Electricity Imports</v>
      </c>
      <c r="D319" s="78" t="s">
        <v>451</v>
      </c>
      <c r="E319" s="88"/>
      <c r="F319" s="78" t="s">
        <v>452</v>
      </c>
      <c r="G319" s="78"/>
      <c r="H319" s="80">
        <v>537</v>
      </c>
      <c r="I319" s="247" t="s">
        <v>44</v>
      </c>
      <c r="J319" s="236" t="str">
        <f>IF(ISBLANK(INDEX('Policy Characteristics'!D:D,MATCH($C319,'Policy Characteristics'!$C:$C,0))),"",INDEX('Policy Characteristics'!D:D,MATCH($C319,'Policy Characteristics'!$C:$C,0)))</f>
        <v>Electricity Imports and Exports</v>
      </c>
      <c r="K319" s="76" t="str">
        <f>IF(ISBLANK(INDEX('Policy Characteristics'!E:E,MATCH($C319,'Policy Characteristics'!$C:$C,0))),"",INDEX('Policy Characteristics'!E:E,MATCH($C319,'Policy Characteristics'!$C:$C,0)))</f>
        <v>elec change imports</v>
      </c>
      <c r="L319" s="239">
        <f>IF(ISBLANK(INDEX('Policy Characteristics'!F:F,MATCH($C319,'Policy Characteristics'!$C:$C,0))),"",INDEX('Policy Characteristics'!F:F,MATCH($C319,'Policy Characteristics'!$C:$C,0)))</f>
        <v>-0.5</v>
      </c>
      <c r="M319" s="239">
        <f>IF(ISBLANK(INDEX('Policy Characteristics'!G:G,MATCH($C319,'Policy Characteristics'!$C:$C,0))),"",INDEX('Policy Characteristics'!G:G,MATCH($C319,'Policy Characteristics'!$C:$C,0)))</f>
        <v>1</v>
      </c>
      <c r="N319" s="239">
        <f>IF(ISBLANK(INDEX('Policy Characteristics'!H:H,MATCH($C319,'Policy Characteristics'!$C:$C,0))),"",INDEX('Policy Characteristics'!H:H,MATCH($C319,'Policy Characteristics'!$C:$C,0)))</f>
        <v>0.02</v>
      </c>
      <c r="O319" s="76" t="str">
        <f>IF(ISBLANK(INDEX('Policy Characteristics'!I:I,MATCH($C319,'Policy Characteristics'!$C:$C,0))),"",INDEX('Policy Characteristics'!I:I,MATCH($C319,'Policy Characteristics'!$C:$C,0)))</f>
        <v>% change in imports</v>
      </c>
      <c r="P319" s="76" t="str">
        <f>IF(ISBLANK(INDEX('Policy Characteristics'!J:J,MATCH($C319,'Policy Characteristics'!$C:$C,0))),"",INDEX('Policy Characteristics'!J:J,MATCH($C319,'Policy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19" s="76" t="str">
        <f>IF(ISBLANK(INDEX('Policy Characteristics'!K:K,MATCH($C319,'Policy Characteristics'!$C:$C,0))),"",INDEX('Policy Characteristics'!K:K,MATCH($C319,'Policy Characteristics'!$C:$C,0)))</f>
        <v>electricity-sector-main.html#elec-imports</v>
      </c>
      <c r="R319" s="76" t="str">
        <f>IF(ISBLANK(INDEX('Policy Characteristics'!L:L,MATCH($C319,'Policy Characteristics'!$C:$C,0))),"",INDEX('Policy Characteristics'!L:L,MATCH($C319,'Policy Characteristics'!$C:$C,0)))</f>
        <v>electricity-imports-exports.html</v>
      </c>
    </row>
    <row r="320" spans="1:18" s="143" customFormat="1" x14ac:dyDescent="0.25">
      <c r="A320" s="76" t="str">
        <f>IF(ISBLANK(INDEX('Policy Characteristics'!A:A,MATCH($C320,'Policy Characteristics'!$C:$C,0))),"",INDEX('Policy Characteristics'!A:A,MATCH($C320,'Policy Characteristics'!$C:$C,0)))</f>
        <v>Electricity Supply</v>
      </c>
      <c r="B320" s="234" t="str">
        <f>IF(ISBLANK(INDEX('Policy Characteristics'!B:B,MATCH($C320,'Policy Characteristics'!$C:$C,0))),"",INDEX('Policy Characteristics'!B:B,MATCH($C320,'Policy Characteristics'!$C:$C,0)))</f>
        <v>Change Electricity Imports</v>
      </c>
      <c r="C320" s="76" t="str">
        <f t="shared" si="13"/>
        <v>Percent Change in Electricity Imports</v>
      </c>
      <c r="D320" s="78" t="s">
        <v>988</v>
      </c>
      <c r="E320" s="88"/>
      <c r="F320" s="78" t="s">
        <v>712</v>
      </c>
      <c r="G320" s="78"/>
      <c r="H320" s="80">
        <v>538</v>
      </c>
      <c r="I320" s="247" t="s">
        <v>44</v>
      </c>
      <c r="J320" s="236" t="str">
        <f>IF(ISBLANK(INDEX('Policy Characteristics'!D:D,MATCH($C320,'Policy Characteristics'!$C:$C,0))),"",INDEX('Policy Characteristics'!D:D,MATCH($C320,'Policy Characteristics'!$C:$C,0)))</f>
        <v>Electricity Imports and Exports</v>
      </c>
      <c r="K320" s="76" t="str">
        <f>IF(ISBLANK(INDEX('Policy Characteristics'!E:E,MATCH($C320,'Policy Characteristics'!$C:$C,0))),"",INDEX('Policy Characteristics'!E:E,MATCH($C320,'Policy Characteristics'!$C:$C,0)))</f>
        <v>elec change imports</v>
      </c>
      <c r="L320" s="239">
        <f>IF(ISBLANK(INDEX('Policy Characteristics'!F:F,MATCH($C320,'Policy Characteristics'!$C:$C,0))),"",INDEX('Policy Characteristics'!F:F,MATCH($C320,'Policy Characteristics'!$C:$C,0)))</f>
        <v>-0.5</v>
      </c>
      <c r="M320" s="239">
        <f>IF(ISBLANK(INDEX('Policy Characteristics'!G:G,MATCH($C320,'Policy Characteristics'!$C:$C,0))),"",INDEX('Policy Characteristics'!G:G,MATCH($C320,'Policy Characteristics'!$C:$C,0)))</f>
        <v>1</v>
      </c>
      <c r="N320" s="239">
        <f>IF(ISBLANK(INDEX('Policy Characteristics'!H:H,MATCH($C320,'Policy Characteristics'!$C:$C,0))),"",INDEX('Policy Characteristics'!H:H,MATCH($C320,'Policy Characteristics'!$C:$C,0)))</f>
        <v>0.02</v>
      </c>
      <c r="O320" s="76" t="str">
        <f>IF(ISBLANK(INDEX('Policy Characteristics'!I:I,MATCH($C320,'Policy Characteristics'!$C:$C,0))),"",INDEX('Policy Characteristics'!I:I,MATCH($C320,'Policy Characteristics'!$C:$C,0)))</f>
        <v>% change in imports</v>
      </c>
      <c r="P320" s="76" t="str">
        <f>IF(ISBLANK(INDEX('Policy Characteristics'!J:J,MATCH($C320,'Policy Characteristics'!$C:$C,0))),"",INDEX('Policy Characteristics'!J:J,MATCH($C320,'Policy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20" s="76" t="str">
        <f>IF(ISBLANK(INDEX('Policy Characteristics'!K:K,MATCH($C320,'Policy Characteristics'!$C:$C,0))),"",INDEX('Policy Characteristics'!K:K,MATCH($C320,'Policy Characteristics'!$C:$C,0)))</f>
        <v>electricity-sector-main.html#elec-imports</v>
      </c>
      <c r="R320" s="76" t="str">
        <f>IF(ISBLANK(INDEX('Policy Characteristics'!L:L,MATCH($C320,'Policy Characteristics'!$C:$C,0))),"",INDEX('Policy Characteristics'!L:L,MATCH($C320,'Policy Characteristics'!$C:$C,0)))</f>
        <v>electricity-imports-exports.html</v>
      </c>
    </row>
    <row r="321" spans="1:19" s="143" customFormat="1" x14ac:dyDescent="0.25">
      <c r="A321" s="76" t="str">
        <f>IF(ISBLANK(INDEX('Policy Characteristics'!A:A,MATCH($C321,'Policy Characteristics'!$C:$C,0))),"",INDEX('Policy Characteristics'!A:A,MATCH($C321,'Policy Characteristics'!$C:$C,0)))</f>
        <v>Electricity Supply</v>
      </c>
      <c r="B321" s="234" t="str">
        <f>IF(ISBLANK(INDEX('Policy Characteristics'!B:B,MATCH($C321,'Policy Characteristics'!$C:$C,0))),"",INDEX('Policy Characteristics'!B:B,MATCH($C321,'Policy Characteristics'!$C:$C,0)))</f>
        <v>Change Electricity Imports</v>
      </c>
      <c r="C321" s="76" t="str">
        <f t="shared" si="13"/>
        <v>Percent Change in Electricity Imports</v>
      </c>
      <c r="D321" s="78" t="s">
        <v>989</v>
      </c>
      <c r="E321" s="88"/>
      <c r="F321" s="78" t="s">
        <v>832</v>
      </c>
      <c r="G321" s="78"/>
      <c r="H321" s="80">
        <v>539</v>
      </c>
      <c r="I321" s="247" t="s">
        <v>44</v>
      </c>
      <c r="J321" s="236" t="str">
        <f>IF(ISBLANK(INDEX('Policy Characteristics'!D:D,MATCH($C321,'Policy Characteristics'!$C:$C,0))),"",INDEX('Policy Characteristics'!D:D,MATCH($C321,'Policy Characteristics'!$C:$C,0)))</f>
        <v>Electricity Imports and Exports</v>
      </c>
      <c r="K321" s="76" t="str">
        <f>IF(ISBLANK(INDEX('Policy Characteristics'!E:E,MATCH($C321,'Policy Characteristics'!$C:$C,0))),"",INDEX('Policy Characteristics'!E:E,MATCH($C321,'Policy Characteristics'!$C:$C,0)))</f>
        <v>elec change imports</v>
      </c>
      <c r="L321" s="239">
        <f>IF(ISBLANK(INDEX('Policy Characteristics'!F:F,MATCH($C321,'Policy Characteristics'!$C:$C,0))),"",INDEX('Policy Characteristics'!F:F,MATCH($C321,'Policy Characteristics'!$C:$C,0)))</f>
        <v>-0.5</v>
      </c>
      <c r="M321" s="239">
        <f>IF(ISBLANK(INDEX('Policy Characteristics'!G:G,MATCH($C321,'Policy Characteristics'!$C:$C,0))),"",INDEX('Policy Characteristics'!G:G,MATCH($C321,'Policy Characteristics'!$C:$C,0)))</f>
        <v>1</v>
      </c>
      <c r="N321" s="239">
        <f>IF(ISBLANK(INDEX('Policy Characteristics'!H:H,MATCH($C321,'Policy Characteristics'!$C:$C,0))),"",INDEX('Policy Characteristics'!H:H,MATCH($C321,'Policy Characteristics'!$C:$C,0)))</f>
        <v>0.02</v>
      </c>
      <c r="O321" s="76" t="str">
        <f>IF(ISBLANK(INDEX('Policy Characteristics'!I:I,MATCH($C321,'Policy Characteristics'!$C:$C,0))),"",INDEX('Policy Characteristics'!I:I,MATCH($C321,'Policy Characteristics'!$C:$C,0)))</f>
        <v>% change in imports</v>
      </c>
      <c r="P321" s="76" t="str">
        <f>IF(ISBLANK(INDEX('Policy Characteristics'!J:J,MATCH($C321,'Policy Characteristics'!$C:$C,0))),"",INDEX('Policy Characteristics'!J:J,MATCH($C321,'Policy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21" s="76" t="str">
        <f>IF(ISBLANK(INDEX('Policy Characteristics'!K:K,MATCH($C321,'Policy Characteristics'!$C:$C,0))),"",INDEX('Policy Characteristics'!K:K,MATCH($C321,'Policy Characteristics'!$C:$C,0)))</f>
        <v>electricity-sector-main.html#elec-imports</v>
      </c>
      <c r="R321" s="76" t="str">
        <f>IF(ISBLANK(INDEX('Policy Characteristics'!L:L,MATCH($C321,'Policy Characteristics'!$C:$C,0))),"",INDEX('Policy Characteristics'!L:L,MATCH($C321,'Policy Characteristics'!$C:$C,0)))</f>
        <v>electricity-imports-exports.html</v>
      </c>
    </row>
    <row r="322" spans="1:19" s="143" customFormat="1" x14ac:dyDescent="0.25">
      <c r="A322" s="76" t="str">
        <f>IF(ISBLANK(INDEX('Policy Characteristics'!A:A,MATCH($C322,'Policy Characteristics'!$C:$C,0))),"",INDEX('Policy Characteristics'!A:A,MATCH($C322,'Policy Characteristics'!$C:$C,0)))</f>
        <v>Electricity Supply</v>
      </c>
      <c r="B322" s="234" t="str">
        <f>IF(ISBLANK(INDEX('Policy Characteristics'!B:B,MATCH($C322,'Policy Characteristics'!$C:$C,0))),"",INDEX('Policy Characteristics'!B:B,MATCH($C322,'Policy Characteristics'!$C:$C,0)))</f>
        <v>Change Electricity Imports</v>
      </c>
      <c r="C322" s="76" t="str">
        <f t="shared" si="13"/>
        <v>Percent Change in Electricity Imports</v>
      </c>
      <c r="D322" s="78" t="s">
        <v>990</v>
      </c>
      <c r="E322" s="88"/>
      <c r="F322" s="78" t="s">
        <v>714</v>
      </c>
      <c r="G322" s="78"/>
      <c r="H322" s="80">
        <v>540</v>
      </c>
      <c r="I322" s="247" t="s">
        <v>44</v>
      </c>
      <c r="J322" s="236" t="str">
        <f>IF(ISBLANK(INDEX('Policy Characteristics'!D:D,MATCH($C322,'Policy Characteristics'!$C:$C,0))),"",INDEX('Policy Characteristics'!D:D,MATCH($C322,'Policy Characteristics'!$C:$C,0)))</f>
        <v>Electricity Imports and Exports</v>
      </c>
      <c r="K322" s="76" t="str">
        <f>IF(ISBLANK(INDEX('Policy Characteristics'!E:E,MATCH($C322,'Policy Characteristics'!$C:$C,0))),"",INDEX('Policy Characteristics'!E:E,MATCH($C322,'Policy Characteristics'!$C:$C,0)))</f>
        <v>elec change imports</v>
      </c>
      <c r="L322" s="239">
        <f>IF(ISBLANK(INDEX('Policy Characteristics'!F:F,MATCH($C322,'Policy Characteristics'!$C:$C,0))),"",INDEX('Policy Characteristics'!F:F,MATCH($C322,'Policy Characteristics'!$C:$C,0)))</f>
        <v>-0.5</v>
      </c>
      <c r="M322" s="239">
        <f>IF(ISBLANK(INDEX('Policy Characteristics'!G:G,MATCH($C322,'Policy Characteristics'!$C:$C,0))),"",INDEX('Policy Characteristics'!G:G,MATCH($C322,'Policy Characteristics'!$C:$C,0)))</f>
        <v>1</v>
      </c>
      <c r="N322" s="239">
        <f>IF(ISBLANK(INDEX('Policy Characteristics'!H:H,MATCH($C322,'Policy Characteristics'!$C:$C,0))),"",INDEX('Policy Characteristics'!H:H,MATCH($C322,'Policy Characteristics'!$C:$C,0)))</f>
        <v>0.02</v>
      </c>
      <c r="O322" s="76" t="str">
        <f>IF(ISBLANK(INDEX('Policy Characteristics'!I:I,MATCH($C322,'Policy Characteristics'!$C:$C,0))),"",INDEX('Policy Characteristics'!I:I,MATCH($C322,'Policy Characteristics'!$C:$C,0)))</f>
        <v>% change in imports</v>
      </c>
      <c r="P322" s="76" t="str">
        <f>IF(ISBLANK(INDEX('Policy Characteristics'!J:J,MATCH($C322,'Policy Characteristics'!$C:$C,0))),"",INDEX('Policy Characteristics'!J:J,MATCH($C322,'Policy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22" s="76" t="str">
        <f>IF(ISBLANK(INDEX('Policy Characteristics'!K:K,MATCH($C322,'Policy Characteristics'!$C:$C,0))),"",INDEX('Policy Characteristics'!K:K,MATCH($C322,'Policy Characteristics'!$C:$C,0)))</f>
        <v>electricity-sector-main.html#elec-imports</v>
      </c>
      <c r="R322" s="76" t="str">
        <f>IF(ISBLANK(INDEX('Policy Characteristics'!L:L,MATCH($C322,'Policy Characteristics'!$C:$C,0))),"",INDEX('Policy Characteristics'!L:L,MATCH($C322,'Policy Characteristics'!$C:$C,0)))</f>
        <v>electricity-imports-exports.html</v>
      </c>
    </row>
    <row r="323" spans="1:19" s="143" customFormat="1" x14ac:dyDescent="0.25">
      <c r="A323" s="76" t="str">
        <f>IF(ISBLANK(INDEX('Policy Characteristics'!A:A,MATCH($C323,'Policy Characteristics'!$C:$C,0))),"",INDEX('Policy Characteristics'!A:A,MATCH($C323,'Policy Characteristics'!$C:$C,0)))</f>
        <v>Electricity Supply</v>
      </c>
      <c r="B323" s="234" t="str">
        <f>IF(ISBLANK(INDEX('Policy Characteristics'!B:B,MATCH($C323,'Policy Characteristics'!$C:$C,0))),"",INDEX('Policy Characteristics'!B:B,MATCH($C323,'Policy Characteristics'!$C:$C,0)))</f>
        <v>Change Electricity Imports</v>
      </c>
      <c r="C323" s="76" t="str">
        <f t="shared" si="13"/>
        <v>Percent Change in Electricity Imports</v>
      </c>
      <c r="D323" s="78" t="s">
        <v>1662</v>
      </c>
      <c r="E323" s="88"/>
      <c r="F323" s="78" t="s">
        <v>1669</v>
      </c>
      <c r="G323" s="78"/>
      <c r="H323" s="80">
        <v>1754</v>
      </c>
      <c r="I323" s="247" t="s">
        <v>44</v>
      </c>
      <c r="J323" s="236" t="str">
        <f>IF(ISBLANK(INDEX('Policy Characteristics'!D:D,MATCH($C323,'Policy Characteristics'!$C:$C,0))),"",INDEX('Policy Characteristics'!D:D,MATCH($C323,'Policy Characteristics'!$C:$C,0)))</f>
        <v>Electricity Imports and Exports</v>
      </c>
      <c r="K323" s="76" t="str">
        <f>IF(ISBLANK(INDEX('Policy Characteristics'!E:E,MATCH($C323,'Policy Characteristics'!$C:$C,0))),"",INDEX('Policy Characteristics'!E:E,MATCH($C323,'Policy Characteristics'!$C:$C,0)))</f>
        <v>elec change imports</v>
      </c>
      <c r="L323" s="239">
        <f>IF(ISBLANK(INDEX('Policy Characteristics'!F:F,MATCH($C323,'Policy Characteristics'!$C:$C,0))),"",INDEX('Policy Characteristics'!F:F,MATCH($C323,'Policy Characteristics'!$C:$C,0)))</f>
        <v>-0.5</v>
      </c>
      <c r="M323" s="239">
        <f>IF(ISBLANK(INDEX('Policy Characteristics'!G:G,MATCH($C323,'Policy Characteristics'!$C:$C,0))),"",INDEX('Policy Characteristics'!G:G,MATCH($C323,'Policy Characteristics'!$C:$C,0)))</f>
        <v>1</v>
      </c>
      <c r="N323" s="239">
        <f>IF(ISBLANK(INDEX('Policy Characteristics'!H:H,MATCH($C323,'Policy Characteristics'!$C:$C,0))),"",INDEX('Policy Characteristics'!H:H,MATCH($C323,'Policy Characteristics'!$C:$C,0)))</f>
        <v>0.02</v>
      </c>
      <c r="O323" s="76" t="str">
        <f>IF(ISBLANK(INDEX('Policy Characteristics'!I:I,MATCH($C323,'Policy Characteristics'!$C:$C,0))),"",INDEX('Policy Characteristics'!I:I,MATCH($C323,'Policy Characteristics'!$C:$C,0)))</f>
        <v>% change in imports</v>
      </c>
      <c r="P323" s="76" t="str">
        <f>IF(ISBLANK(INDEX('Policy Characteristics'!J:J,MATCH($C323,'Policy Characteristics'!$C:$C,0))),"",INDEX('Policy Characteristics'!J:J,MATCH($C323,'Policy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23" s="76" t="str">
        <f>IF(ISBLANK(INDEX('Policy Characteristics'!K:K,MATCH($C323,'Policy Characteristics'!$C:$C,0))),"",INDEX('Policy Characteristics'!K:K,MATCH($C323,'Policy Characteristics'!$C:$C,0)))</f>
        <v>electricity-sector-main.html#elec-imports</v>
      </c>
      <c r="R323" s="76" t="str">
        <f>IF(ISBLANK(INDEX('Policy Characteristics'!L:L,MATCH($C323,'Policy Characteristics'!$C:$C,0))),"",INDEX('Policy Characteristics'!L:L,MATCH($C323,'Policy Characteristics'!$C:$C,0)))</f>
        <v>electricity-imports-exports.html</v>
      </c>
    </row>
    <row r="324" spans="1:19" s="143" customFormat="1" x14ac:dyDescent="0.25">
      <c r="A324" s="76" t="str">
        <f>IF(ISBLANK(INDEX('Policy Characteristics'!A:A,MATCH($C324,'Policy Characteristics'!$C:$C,0))),"",INDEX('Policy Characteristics'!A:A,MATCH($C324,'Policy Characteristics'!$C:$C,0)))</f>
        <v>Electricity Supply</v>
      </c>
      <c r="B324" s="234" t="str">
        <f>IF(ISBLANK(INDEX('Policy Characteristics'!B:B,MATCH($C324,'Policy Characteristics'!$C:$C,0))),"",INDEX('Policy Characteristics'!B:B,MATCH($C324,'Policy Characteristics'!$C:$C,0)))</f>
        <v>Change Electricity Imports</v>
      </c>
      <c r="C324" s="76" t="str">
        <f t="shared" si="13"/>
        <v>Percent Change in Electricity Imports</v>
      </c>
      <c r="D324" s="78" t="s">
        <v>1665</v>
      </c>
      <c r="E324" s="88"/>
      <c r="F324" s="78" t="s">
        <v>1670</v>
      </c>
      <c r="G324" s="78"/>
      <c r="H324" s="80">
        <v>1755</v>
      </c>
      <c r="I324" s="247" t="s">
        <v>44</v>
      </c>
      <c r="J324" s="236" t="str">
        <f>IF(ISBLANK(INDEX('Policy Characteristics'!D:D,MATCH($C324,'Policy Characteristics'!$C:$C,0))),"",INDEX('Policy Characteristics'!D:D,MATCH($C324,'Policy Characteristics'!$C:$C,0)))</f>
        <v>Electricity Imports and Exports</v>
      </c>
      <c r="K324" s="76" t="str">
        <f>IF(ISBLANK(INDEX('Policy Characteristics'!E:E,MATCH($C324,'Policy Characteristics'!$C:$C,0))),"",INDEX('Policy Characteristics'!E:E,MATCH($C324,'Policy Characteristics'!$C:$C,0)))</f>
        <v>elec change imports</v>
      </c>
      <c r="L324" s="239">
        <f>IF(ISBLANK(INDEX('Policy Characteristics'!F:F,MATCH($C324,'Policy Characteristics'!$C:$C,0))),"",INDEX('Policy Characteristics'!F:F,MATCH($C324,'Policy Characteristics'!$C:$C,0)))</f>
        <v>-0.5</v>
      </c>
      <c r="M324" s="239">
        <f>IF(ISBLANK(INDEX('Policy Characteristics'!G:G,MATCH($C324,'Policy Characteristics'!$C:$C,0))),"",INDEX('Policy Characteristics'!G:G,MATCH($C324,'Policy Characteristics'!$C:$C,0)))</f>
        <v>1</v>
      </c>
      <c r="N324" s="239">
        <f>IF(ISBLANK(INDEX('Policy Characteristics'!H:H,MATCH($C324,'Policy Characteristics'!$C:$C,0))),"",INDEX('Policy Characteristics'!H:H,MATCH($C324,'Policy Characteristics'!$C:$C,0)))</f>
        <v>0.02</v>
      </c>
      <c r="O324" s="76" t="str">
        <f>IF(ISBLANK(INDEX('Policy Characteristics'!I:I,MATCH($C324,'Policy Characteristics'!$C:$C,0))),"",INDEX('Policy Characteristics'!I:I,MATCH($C324,'Policy Characteristics'!$C:$C,0)))</f>
        <v>% change in imports</v>
      </c>
      <c r="P324" s="76" t="str">
        <f>IF(ISBLANK(INDEX('Policy Characteristics'!J:J,MATCH($C324,'Policy Characteristics'!$C:$C,0))),"",INDEX('Policy Characteristics'!J:J,MATCH($C324,'Policy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24" s="76" t="str">
        <f>IF(ISBLANK(INDEX('Policy Characteristics'!K:K,MATCH($C324,'Policy Characteristics'!$C:$C,0))),"",INDEX('Policy Characteristics'!K:K,MATCH($C324,'Policy Characteristics'!$C:$C,0)))</f>
        <v>electricity-sector-main.html#elec-imports</v>
      </c>
      <c r="R324" s="76" t="str">
        <f>IF(ISBLANK(INDEX('Policy Characteristics'!L:L,MATCH($C324,'Policy Characteristics'!$C:$C,0))),"",INDEX('Policy Characteristics'!L:L,MATCH($C324,'Policy Characteristics'!$C:$C,0)))</f>
        <v>electricity-imports-exports.html</v>
      </c>
    </row>
    <row r="325" spans="1:19" s="143" customFormat="1" x14ac:dyDescent="0.25">
      <c r="A325" s="76" t="str">
        <f>IF(ISBLANK(INDEX('Policy Characteristics'!A:A,MATCH($C325,'Policy Characteristics'!$C:$C,0))),"",INDEX('Policy Characteristics'!A:A,MATCH($C325,'Policy Characteristics'!$C:$C,0)))</f>
        <v>Electricity Supply</v>
      </c>
      <c r="B325" s="234" t="str">
        <f>IF(ISBLANK(INDEX('Policy Characteristics'!B:B,MATCH($C325,'Policy Characteristics'!$C:$C,0))),"",INDEX('Policy Characteristics'!B:B,MATCH($C325,'Policy Characteristics'!$C:$C,0)))</f>
        <v>Change Electricity Imports</v>
      </c>
      <c r="C325" s="76" t="str">
        <f t="shared" si="13"/>
        <v>Percent Change in Electricity Imports</v>
      </c>
      <c r="D325" s="78" t="s">
        <v>1666</v>
      </c>
      <c r="E325" s="88"/>
      <c r="F325" s="78" t="s">
        <v>1671</v>
      </c>
      <c r="G325" s="78"/>
      <c r="H325" s="80">
        <v>1756</v>
      </c>
      <c r="I325" s="247" t="s">
        <v>44</v>
      </c>
      <c r="J325" s="236" t="str">
        <f>IF(ISBLANK(INDEX('Policy Characteristics'!D:D,MATCH($C325,'Policy Characteristics'!$C:$C,0))),"",INDEX('Policy Characteristics'!D:D,MATCH($C325,'Policy Characteristics'!$C:$C,0)))</f>
        <v>Electricity Imports and Exports</v>
      </c>
      <c r="K325" s="76" t="str">
        <f>IF(ISBLANK(INDEX('Policy Characteristics'!E:E,MATCH($C325,'Policy Characteristics'!$C:$C,0))),"",INDEX('Policy Characteristics'!E:E,MATCH($C325,'Policy Characteristics'!$C:$C,0)))</f>
        <v>elec change imports</v>
      </c>
      <c r="L325" s="239">
        <f>IF(ISBLANK(INDEX('Policy Characteristics'!F:F,MATCH($C325,'Policy Characteristics'!$C:$C,0))),"",INDEX('Policy Characteristics'!F:F,MATCH($C325,'Policy Characteristics'!$C:$C,0)))</f>
        <v>-0.5</v>
      </c>
      <c r="M325" s="239">
        <f>IF(ISBLANK(INDEX('Policy Characteristics'!G:G,MATCH($C325,'Policy Characteristics'!$C:$C,0))),"",INDEX('Policy Characteristics'!G:G,MATCH($C325,'Policy Characteristics'!$C:$C,0)))</f>
        <v>1</v>
      </c>
      <c r="N325" s="239">
        <f>IF(ISBLANK(INDEX('Policy Characteristics'!H:H,MATCH($C325,'Policy Characteristics'!$C:$C,0))),"",INDEX('Policy Characteristics'!H:H,MATCH($C325,'Policy Characteristics'!$C:$C,0)))</f>
        <v>0.02</v>
      </c>
      <c r="O325" s="76" t="str">
        <f>IF(ISBLANK(INDEX('Policy Characteristics'!I:I,MATCH($C325,'Policy Characteristics'!$C:$C,0))),"",INDEX('Policy Characteristics'!I:I,MATCH($C325,'Policy Characteristics'!$C:$C,0)))</f>
        <v>% change in imports</v>
      </c>
      <c r="P325" s="76" t="str">
        <f>IF(ISBLANK(INDEX('Policy Characteristics'!J:J,MATCH($C325,'Policy Characteristics'!$C:$C,0))),"",INDEX('Policy Characteristics'!J:J,MATCH($C325,'Policy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25" s="76" t="str">
        <f>IF(ISBLANK(INDEX('Policy Characteristics'!K:K,MATCH($C325,'Policy Characteristics'!$C:$C,0))),"",INDEX('Policy Characteristics'!K:K,MATCH($C325,'Policy Characteristics'!$C:$C,0)))</f>
        <v>electricity-sector-main.html#elec-imports</v>
      </c>
      <c r="R325" s="76" t="str">
        <f>IF(ISBLANK(INDEX('Policy Characteristics'!L:L,MATCH($C325,'Policy Characteristics'!$C:$C,0))),"",INDEX('Policy Characteristics'!L:L,MATCH($C325,'Policy Characteristics'!$C:$C,0)))</f>
        <v>electricity-imports-exports.html</v>
      </c>
    </row>
    <row r="326" spans="1:19" s="143" customFormat="1" x14ac:dyDescent="0.25">
      <c r="A326" s="76" t="str">
        <f>IF(ISBLANK(INDEX('Policy Characteristics'!A:A,MATCH($C326,'Policy Characteristics'!$C:$C,0))),"",INDEX('Policy Characteristics'!A:A,MATCH($C326,'Policy Characteristics'!$C:$C,0)))</f>
        <v>Electricity Supply</v>
      </c>
      <c r="B326" s="234" t="str">
        <f>IF(ISBLANK(INDEX('Policy Characteristics'!B:B,MATCH($C326,'Policy Characteristics'!$C:$C,0))),"",INDEX('Policy Characteristics'!B:B,MATCH($C326,'Policy Characteristics'!$C:$C,0)))</f>
        <v>Change Electricity Imports</v>
      </c>
      <c r="C326" s="76" t="str">
        <f t="shared" si="13"/>
        <v>Percent Change in Electricity Imports</v>
      </c>
      <c r="D326" s="78" t="s">
        <v>1667</v>
      </c>
      <c r="E326" s="88"/>
      <c r="F326" s="78" t="s">
        <v>1672</v>
      </c>
      <c r="G326" s="78"/>
      <c r="H326" s="80">
        <v>1757</v>
      </c>
      <c r="I326" s="247" t="s">
        <v>44</v>
      </c>
      <c r="J326" s="236" t="str">
        <f>IF(ISBLANK(INDEX('Policy Characteristics'!D:D,MATCH($C326,'Policy Characteristics'!$C:$C,0))),"",INDEX('Policy Characteristics'!D:D,MATCH($C326,'Policy Characteristics'!$C:$C,0)))</f>
        <v>Electricity Imports and Exports</v>
      </c>
      <c r="K326" s="76" t="str">
        <f>IF(ISBLANK(INDEX('Policy Characteristics'!E:E,MATCH($C326,'Policy Characteristics'!$C:$C,0))),"",INDEX('Policy Characteristics'!E:E,MATCH($C326,'Policy Characteristics'!$C:$C,0)))</f>
        <v>elec change imports</v>
      </c>
      <c r="L326" s="239">
        <f>IF(ISBLANK(INDEX('Policy Characteristics'!F:F,MATCH($C326,'Policy Characteristics'!$C:$C,0))),"",INDEX('Policy Characteristics'!F:F,MATCH($C326,'Policy Characteristics'!$C:$C,0)))</f>
        <v>-0.5</v>
      </c>
      <c r="M326" s="239">
        <f>IF(ISBLANK(INDEX('Policy Characteristics'!G:G,MATCH($C326,'Policy Characteristics'!$C:$C,0))),"",INDEX('Policy Characteristics'!G:G,MATCH($C326,'Policy Characteristics'!$C:$C,0)))</f>
        <v>1</v>
      </c>
      <c r="N326" s="239">
        <f>IF(ISBLANK(INDEX('Policy Characteristics'!H:H,MATCH($C326,'Policy Characteristics'!$C:$C,0))),"",INDEX('Policy Characteristics'!H:H,MATCH($C326,'Policy Characteristics'!$C:$C,0)))</f>
        <v>0.02</v>
      </c>
      <c r="O326" s="76" t="str">
        <f>IF(ISBLANK(INDEX('Policy Characteristics'!I:I,MATCH($C326,'Policy Characteristics'!$C:$C,0))),"",INDEX('Policy Characteristics'!I:I,MATCH($C326,'Policy Characteristics'!$C:$C,0)))</f>
        <v>% change in imports</v>
      </c>
      <c r="P326" s="76" t="str">
        <f>IF(ISBLANK(INDEX('Policy Characteristics'!J:J,MATCH($C326,'Policy Characteristics'!$C:$C,0))),"",INDEX('Policy Characteristics'!J:J,MATCH($C326,'Policy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26" s="76" t="str">
        <f>IF(ISBLANK(INDEX('Policy Characteristics'!K:K,MATCH($C326,'Policy Characteristics'!$C:$C,0))),"",INDEX('Policy Characteristics'!K:K,MATCH($C326,'Policy Characteristics'!$C:$C,0)))</f>
        <v>electricity-sector-main.html#elec-imports</v>
      </c>
      <c r="R326" s="76" t="str">
        <f>IF(ISBLANK(INDEX('Policy Characteristics'!L:L,MATCH($C326,'Policy Characteristics'!$C:$C,0))),"",INDEX('Policy Characteristics'!L:L,MATCH($C326,'Policy Characteristics'!$C:$C,0)))</f>
        <v>electricity-imports-exports.html</v>
      </c>
    </row>
    <row r="327" spans="1:19" s="143" customFormat="1" x14ac:dyDescent="0.25">
      <c r="A327" s="76" t="str">
        <f>IF(ISBLANK(INDEX('Policy Characteristics'!A:A,MATCH($C327,'Policy Characteristics'!$C:$C,0))),"",INDEX('Policy Characteristics'!A:A,MATCH($C327,'Policy Characteristics'!$C:$C,0)))</f>
        <v>Electricity Supply</v>
      </c>
      <c r="B327" s="234" t="str">
        <f>IF(ISBLANK(INDEX('Policy Characteristics'!B:B,MATCH($C327,'Policy Characteristics'!$C:$C,0))),"",INDEX('Policy Characteristics'!B:B,MATCH($C327,'Policy Characteristics'!$C:$C,0)))</f>
        <v>Change Electricity Imports</v>
      </c>
      <c r="C327" s="76" t="str">
        <f t="shared" si="13"/>
        <v>Percent Change in Electricity Imports</v>
      </c>
      <c r="D327" s="78" t="s">
        <v>1668</v>
      </c>
      <c r="E327" s="88"/>
      <c r="F327" s="78" t="s">
        <v>1673</v>
      </c>
      <c r="G327" s="78"/>
      <c r="H327" s="80">
        <v>1758</v>
      </c>
      <c r="I327" s="247" t="s">
        <v>44</v>
      </c>
      <c r="J327" s="236" t="str">
        <f>IF(ISBLANK(INDEX('Policy Characteristics'!D:D,MATCH($C327,'Policy Characteristics'!$C:$C,0))),"",INDEX('Policy Characteristics'!D:D,MATCH($C327,'Policy Characteristics'!$C:$C,0)))</f>
        <v>Electricity Imports and Exports</v>
      </c>
      <c r="K327" s="76" t="str">
        <f>IF(ISBLANK(INDEX('Policy Characteristics'!E:E,MATCH($C327,'Policy Characteristics'!$C:$C,0))),"",INDEX('Policy Characteristics'!E:E,MATCH($C327,'Policy Characteristics'!$C:$C,0)))</f>
        <v>elec change imports</v>
      </c>
      <c r="L327" s="239">
        <f>IF(ISBLANK(INDEX('Policy Characteristics'!F:F,MATCH($C327,'Policy Characteristics'!$C:$C,0))),"",INDEX('Policy Characteristics'!F:F,MATCH($C327,'Policy Characteristics'!$C:$C,0)))</f>
        <v>-0.5</v>
      </c>
      <c r="M327" s="239">
        <f>IF(ISBLANK(INDEX('Policy Characteristics'!G:G,MATCH($C327,'Policy Characteristics'!$C:$C,0))),"",INDEX('Policy Characteristics'!G:G,MATCH($C327,'Policy Characteristics'!$C:$C,0)))</f>
        <v>1</v>
      </c>
      <c r="N327" s="239">
        <f>IF(ISBLANK(INDEX('Policy Characteristics'!H:H,MATCH($C327,'Policy Characteristics'!$C:$C,0))),"",INDEX('Policy Characteristics'!H:H,MATCH($C327,'Policy Characteristics'!$C:$C,0)))</f>
        <v>0.02</v>
      </c>
      <c r="O327" s="76" t="str">
        <f>IF(ISBLANK(INDEX('Policy Characteristics'!I:I,MATCH($C327,'Policy Characteristics'!$C:$C,0))),"",INDEX('Policy Characteristics'!I:I,MATCH($C327,'Policy Characteristics'!$C:$C,0)))</f>
        <v>% change in imports</v>
      </c>
      <c r="P327" s="76" t="str">
        <f>IF(ISBLANK(INDEX('Policy Characteristics'!J:J,MATCH($C327,'Policy Characteristics'!$C:$C,0))),"",INDEX('Policy Characteristics'!J:J,MATCH($C327,'Policy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27" s="76" t="str">
        <f>IF(ISBLANK(INDEX('Policy Characteristics'!K:K,MATCH($C327,'Policy Characteristics'!$C:$C,0))),"",INDEX('Policy Characteristics'!K:K,MATCH($C327,'Policy Characteristics'!$C:$C,0)))</f>
        <v>electricity-sector-main.html#elec-imports</v>
      </c>
      <c r="R327" s="76" t="str">
        <f>IF(ISBLANK(INDEX('Policy Characteristics'!L:L,MATCH($C327,'Policy Characteristics'!$C:$C,0))),"",INDEX('Policy Characteristics'!L:L,MATCH($C327,'Policy Characteristics'!$C:$C,0)))</f>
        <v>electricity-imports-exports.html</v>
      </c>
    </row>
    <row r="328" spans="1:19" s="143" customFormat="1" x14ac:dyDescent="0.25">
      <c r="A328" s="76" t="str">
        <f>IF(ISBLANK(INDEX('Policy Characteristics'!A:A,MATCH($C328,'Policy Characteristics'!$C:$C,0))),"",INDEX('Policy Characteristics'!A:A,MATCH($C328,'Policy Characteristics'!$C:$C,0)))</f>
        <v>Electricity Supply</v>
      </c>
      <c r="B328" s="234" t="str">
        <f>IF(ISBLANK(INDEX('Policy Characteristics'!B:B,MATCH($C328,'Policy Characteristics'!$C:$C,0))),"",INDEX('Policy Characteristics'!B:B,MATCH($C328,'Policy Characteristics'!$C:$C,0)))</f>
        <v>Change Electricity Imports</v>
      </c>
      <c r="C328" s="76" t="str">
        <f t="shared" si="13"/>
        <v>Percent Change in Electricity Imports</v>
      </c>
      <c r="D328" s="78" t="s">
        <v>1756</v>
      </c>
      <c r="E328" s="88"/>
      <c r="F328" s="78" t="s">
        <v>1754</v>
      </c>
      <c r="G328" s="78"/>
      <c r="H328" s="80">
        <v>1759</v>
      </c>
      <c r="I328" s="247" t="s">
        <v>44</v>
      </c>
      <c r="J328" s="236" t="str">
        <f>IF(ISBLANK(INDEX('Policy Characteristics'!D:D,MATCH($C328,'Policy Characteristics'!$C:$C,0))),"",INDEX('Policy Characteristics'!D:D,MATCH($C328,'Policy Characteristics'!$C:$C,0)))</f>
        <v>Electricity Imports and Exports</v>
      </c>
      <c r="K328" s="76" t="str">
        <f>IF(ISBLANK(INDEX('Policy Characteristics'!E:E,MATCH($C328,'Policy Characteristics'!$C:$C,0))),"",INDEX('Policy Characteristics'!E:E,MATCH($C328,'Policy Characteristics'!$C:$C,0)))</f>
        <v>elec change imports</v>
      </c>
      <c r="L328" s="239">
        <f>IF(ISBLANK(INDEX('Policy Characteristics'!F:F,MATCH($C328,'Policy Characteristics'!$C:$C,0))),"",INDEX('Policy Characteristics'!F:F,MATCH($C328,'Policy Characteristics'!$C:$C,0)))</f>
        <v>-0.5</v>
      </c>
      <c r="M328" s="239">
        <f>IF(ISBLANK(INDEX('Policy Characteristics'!G:G,MATCH($C328,'Policy Characteristics'!$C:$C,0))),"",INDEX('Policy Characteristics'!G:G,MATCH($C328,'Policy Characteristics'!$C:$C,0)))</f>
        <v>1</v>
      </c>
      <c r="N328" s="239">
        <f>IF(ISBLANK(INDEX('Policy Characteristics'!H:H,MATCH($C328,'Policy Characteristics'!$C:$C,0))),"",INDEX('Policy Characteristics'!H:H,MATCH($C328,'Policy Characteristics'!$C:$C,0)))</f>
        <v>0.02</v>
      </c>
      <c r="O328" s="76" t="str">
        <f>IF(ISBLANK(INDEX('Policy Characteristics'!I:I,MATCH($C328,'Policy Characteristics'!$C:$C,0))),"",INDEX('Policy Characteristics'!I:I,MATCH($C328,'Policy Characteristics'!$C:$C,0)))</f>
        <v>% change in imports</v>
      </c>
      <c r="P328" s="76" t="str">
        <f>IF(ISBLANK(INDEX('Policy Characteristics'!J:J,MATCH($C328,'Policy Characteristics'!$C:$C,0))),"",INDEX('Policy Characteristics'!J:J,MATCH($C328,'Policy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28" s="76" t="str">
        <f>IF(ISBLANK(INDEX('Policy Characteristics'!K:K,MATCH($C328,'Policy Characteristics'!$C:$C,0))),"",INDEX('Policy Characteristics'!K:K,MATCH($C328,'Policy Characteristics'!$C:$C,0)))</f>
        <v>electricity-sector-main.html#elec-imports</v>
      </c>
      <c r="R328" s="76" t="str">
        <f>IF(ISBLANK(INDEX('Policy Characteristics'!L:L,MATCH($C328,'Policy Characteristics'!$C:$C,0))),"",INDEX('Policy Characteristics'!L:L,MATCH($C328,'Policy Characteristics'!$C:$C,0)))</f>
        <v>electricity-imports-exports.html</v>
      </c>
    </row>
    <row r="329" spans="1:19" s="143" customFormat="1" x14ac:dyDescent="0.25">
      <c r="A329" s="76" t="str">
        <f>IF(ISBLANK(INDEX('Policy Characteristics'!A:A,MATCH($C329,'Policy Characteristics'!$C:$C,0))),"",INDEX('Policy Characteristics'!A:A,MATCH($C329,'Policy Characteristics'!$C:$C,0)))</f>
        <v>Electricity Supply</v>
      </c>
      <c r="B329" s="234" t="str">
        <f>IF(ISBLANK(INDEX('Policy Characteristics'!B:B,MATCH($C329,'Policy Characteristics'!$C:$C,0))),"",INDEX('Policy Characteristics'!B:B,MATCH($C329,'Policy Characteristics'!$C:$C,0)))</f>
        <v>Change Electricity Imports</v>
      </c>
      <c r="C329" s="76" t="str">
        <f t="shared" si="13"/>
        <v>Percent Change in Electricity Imports</v>
      </c>
      <c r="D329" s="78" t="s">
        <v>1757</v>
      </c>
      <c r="E329" s="88"/>
      <c r="F329" s="78" t="s">
        <v>1755</v>
      </c>
      <c r="G329" s="78"/>
      <c r="H329" s="80">
        <v>2237</v>
      </c>
      <c r="I329" s="247" t="s">
        <v>44</v>
      </c>
      <c r="J329" s="236" t="str">
        <f>IF(ISBLANK(INDEX('Policy Characteristics'!D:D,MATCH($C329,'Policy Characteristics'!$C:$C,0))),"",INDEX('Policy Characteristics'!D:D,MATCH($C329,'Policy Characteristics'!$C:$C,0)))</f>
        <v>Electricity Imports and Exports</v>
      </c>
      <c r="K329" s="76" t="str">
        <f>IF(ISBLANK(INDEX('Policy Characteristics'!E:E,MATCH($C329,'Policy Characteristics'!$C:$C,0))),"",INDEX('Policy Characteristics'!E:E,MATCH($C329,'Policy Characteristics'!$C:$C,0)))</f>
        <v>elec change imports</v>
      </c>
      <c r="L329" s="239">
        <f>IF(ISBLANK(INDEX('Policy Characteristics'!F:F,MATCH($C329,'Policy Characteristics'!$C:$C,0))),"",INDEX('Policy Characteristics'!F:F,MATCH($C329,'Policy Characteristics'!$C:$C,0)))</f>
        <v>-0.5</v>
      </c>
      <c r="M329" s="239">
        <f>IF(ISBLANK(INDEX('Policy Characteristics'!G:G,MATCH($C329,'Policy Characteristics'!$C:$C,0))),"",INDEX('Policy Characteristics'!G:G,MATCH($C329,'Policy Characteristics'!$C:$C,0)))</f>
        <v>1</v>
      </c>
      <c r="N329" s="239">
        <f>IF(ISBLANK(INDEX('Policy Characteristics'!H:H,MATCH($C329,'Policy Characteristics'!$C:$C,0))),"",INDEX('Policy Characteristics'!H:H,MATCH($C329,'Policy Characteristics'!$C:$C,0)))</f>
        <v>0.02</v>
      </c>
      <c r="O329" s="76" t="str">
        <f>IF(ISBLANK(INDEX('Policy Characteristics'!I:I,MATCH($C329,'Policy Characteristics'!$C:$C,0))),"",INDEX('Policy Characteristics'!I:I,MATCH($C329,'Policy Characteristics'!$C:$C,0)))</f>
        <v>% change in imports</v>
      </c>
      <c r="P329" s="76" t="str">
        <f>IF(ISBLANK(INDEX('Policy Characteristics'!J:J,MATCH($C329,'Policy Characteristics'!$C:$C,0))),"",INDEX('Policy Characteristics'!J:J,MATCH($C329,'Policy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29" s="76" t="str">
        <f>IF(ISBLANK(INDEX('Policy Characteristics'!K:K,MATCH($C329,'Policy Characteristics'!$C:$C,0))),"",INDEX('Policy Characteristics'!K:K,MATCH($C329,'Policy Characteristics'!$C:$C,0)))</f>
        <v>electricity-sector-main.html#elec-imports</v>
      </c>
      <c r="R329" s="76" t="str">
        <f>IF(ISBLANK(INDEX('Policy Characteristics'!L:L,MATCH($C329,'Policy Characteristics'!$C:$C,0))),"",INDEX('Policy Characteristics'!L:L,MATCH($C329,'Policy Characteristics'!$C:$C,0)))</f>
        <v>electricity-imports-exports.html</v>
      </c>
    </row>
    <row r="330" spans="1:19" x14ac:dyDescent="0.25">
      <c r="A330" s="76" t="str">
        <f>IF(ISBLANK(INDEX('Policy Characteristics'!A:A,MATCH($C330,'Policy Characteristics'!$C:$C,0))),"",INDEX('Policy Characteristics'!A:A,MATCH($C330,'Policy Characteristics'!$C:$C,0)))</f>
        <v>Electricity Supply</v>
      </c>
      <c r="B330" s="234" t="str">
        <f>IF(ISBLANK(INDEX('Policy Characteristics'!B:B,MATCH($C330,'Policy Characteristics'!$C:$C,0))),"",INDEX('Policy Characteristics'!B:B,MATCH($C330,'Policy Characteristics'!$C:$C,0)))</f>
        <v>Non BAU Guaranteed Dispatch</v>
      </c>
      <c r="C330" t="s">
        <v>299</v>
      </c>
      <c r="D330" s="88"/>
      <c r="E330" s="88"/>
      <c r="F330" s="88"/>
      <c r="G330" s="88"/>
      <c r="H330" s="15">
        <v>619</v>
      </c>
      <c r="I330" s="247" t="s">
        <v>44</v>
      </c>
      <c r="J330" s="236" t="str">
        <f>IF(ISBLANK(INDEX('Policy Characteristics'!D:D,MATCH($C330,'Policy Characteristics'!$C:$C,0))),"",INDEX('Policy Characteristics'!D:D,MATCH($C330,'Policy Characteristics'!$C:$C,0)))</f>
        <v>Non BAU Guaranteed Dispatch</v>
      </c>
      <c r="K330" s="76" t="str">
        <f>IF(ISBLANK(INDEX('Policy Characteristics'!E:E,MATCH($C330,'Policy Characteristics'!$C:$C,0))),"",INDEX('Policy Characteristics'!E:E,MATCH($C330,'Policy Characteristics'!$C:$C,0)))</f>
        <v>elec non BAU guaranteed dispatch</v>
      </c>
      <c r="L330" s="239">
        <f>IF(ISBLANK(INDEX('Policy Characteristics'!F:F,MATCH($C330,'Policy Characteristics'!$C:$C,0))),"",INDEX('Policy Characteristics'!F:F,MATCH($C330,'Policy Characteristics'!$C:$C,0)))</f>
        <v>0</v>
      </c>
      <c r="M330" s="239">
        <f>IF(ISBLANK(INDEX('Policy Characteristics'!G:G,MATCH($C330,'Policy Characteristics'!$C:$C,0))),"",INDEX('Policy Characteristics'!G:G,MATCH($C330,'Policy Characteristics'!$C:$C,0)))</f>
        <v>1</v>
      </c>
      <c r="N330" s="239">
        <f>IF(ISBLANK(INDEX('Policy Characteristics'!H:H,MATCH($C330,'Policy Characteristics'!$C:$C,0))),"",INDEX('Policy Characteristics'!H:H,MATCH($C330,'Policy Characteristics'!$C:$C,0)))</f>
        <v>1</v>
      </c>
      <c r="O330" s="76" t="str">
        <f>IF(ISBLANK(INDEX('Policy Characteristics'!I:I,MATCH($C330,'Policy Characteristics'!$C:$C,0))),"",INDEX('Policy Characteristics'!I:I,MATCH($C330,'Policy Characteristics'!$C:$C,0)))</f>
        <v>on/off</v>
      </c>
      <c r="P330" s="76" t="str">
        <f>IF(ISBLANK(INDEX('Policy Characteristics'!J:J,MATCH($C330,'Policy Characteristics'!$C:$C,0))),"",INDEX('Policy Characteristics'!J:J,MATCH($C330,'Policy Characteristics'!$C:$C,0)))</f>
        <v/>
      </c>
      <c r="Q330" s="76" t="str">
        <f>IF(ISBLANK(INDEX('Policy Characteristics'!K:K,MATCH($C330,'Policy Characteristics'!$C:$C,0))),"",INDEX('Policy Characteristics'!K:K,MATCH($C330,'Policy Characteristics'!$C:$C,0)))</f>
        <v/>
      </c>
      <c r="R330" s="76" t="str">
        <f>IF(ISBLANK(INDEX('Policy Characteristics'!L:L,MATCH($C330,'Policy Characteristics'!$C:$C,0))),"",INDEX('Policy Characteristics'!L:L,MATCH($C330,'Policy Characteristics'!$C:$C,0)))</f>
        <v/>
      </c>
    </row>
    <row r="331" spans="1:19" x14ac:dyDescent="0.25">
      <c r="A331" s="76" t="str">
        <f>IF(ISBLANK(INDEX('Policy Characteristics'!A:A,MATCH($C331,'Policy Characteristics'!$C:$C,0))),"",INDEX('Policy Characteristics'!A:A,MATCH($C331,'Policy Characteristics'!$C:$C,0)))</f>
        <v>Electricity Supply</v>
      </c>
      <c r="B331" s="234" t="str">
        <f>IF(ISBLANK(INDEX('Policy Characteristics'!B:B,MATCH($C331,'Policy Characteristics'!$C:$C,0))),"",INDEX('Policy Characteristics'!B:B,MATCH($C331,'Policy Characteristics'!$C:$C,0)))</f>
        <v>Decrease Cost of Capital</v>
      </c>
      <c r="C331" t="s">
        <v>1657</v>
      </c>
      <c r="D331" s="88" t="s">
        <v>445</v>
      </c>
      <c r="E331" s="88"/>
      <c r="F331" s="88" t="s">
        <v>444</v>
      </c>
      <c r="G331" s="78"/>
      <c r="H331" s="15">
        <v>1730</v>
      </c>
      <c r="I331" s="235" t="s">
        <v>44</v>
      </c>
      <c r="J331" s="236" t="str">
        <f>IF(ISBLANK(INDEX('Policy Characteristics'!D:D,MATCH($C331,'Policy Characteristics'!$C:$C,0))),"",INDEX('Policy Characteristics'!D:D,MATCH($C331,'Policy Characteristics'!$C:$C,0)))</f>
        <v>Decrease Electricity Sector Cost of Capital</v>
      </c>
      <c r="K331" s="76" t="str">
        <f>IF(ISBLANK(INDEX('Policy Characteristics'!E:E,MATCH($C331,'Policy Characteristics'!$C:$C,0))),"",INDEX('Policy Characteristics'!E:E,MATCH($C331,'Policy Characteristics'!$C:$C,0)))</f>
        <v>elec power plant cost of capital</v>
      </c>
      <c r="L331" s="76">
        <f>IF(ISBLANK(INDEX('Policy Characteristics'!F:F,MATCH($C331,'Policy Characteristics'!$C:$C,0))),"",INDEX('Policy Characteristics'!F:F,MATCH($C331,'Policy Characteristics'!$C:$C,0)))</f>
        <v>0</v>
      </c>
      <c r="M331" s="239">
        <f>IF(ISBLANK(INDEX('Policy Characteristics'!G:G,MATCH($C331,'Policy Characteristics'!$C:$C,0))),"",INDEX('Policy Characteristics'!G:G,MATCH($C331,'Policy Characteristics'!$C:$C,0)))</f>
        <v>1</v>
      </c>
      <c r="N331" s="76">
        <f>IF(ISBLANK(INDEX('Policy Characteristics'!H:H,MATCH($C331,'Policy Characteristics'!$C:$C,0))),"",INDEX('Policy Characteristics'!H:H,MATCH($C331,'Policy Characteristics'!$C:$C,0)))</f>
        <v>1</v>
      </c>
      <c r="O331" s="76" t="str">
        <f>IF(ISBLANK(INDEX('Policy Characteristics'!I:I,MATCH($C331,'Policy Characteristics'!$C:$C,0))),"",INDEX('Policy Characteristics'!I:I,MATCH($C331,'Policy Characteristics'!$C:$C,0)))</f>
        <v>% decrease</v>
      </c>
      <c r="P331" s="76" t="str">
        <f>IF(ISBLANK(INDEX('Policy Characteristics'!J:J,MATCH($C331,'Policy Characteristics'!$C:$C,0))),"",INDEX('Policy Characteristics'!J:J,MATCH($C331,'Policy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1" s="76" t="str">
        <f>IF(ISBLANK(INDEX('Policy Characteristics'!K:K,MATCH($C331,'Policy Characteristics'!$C:$C,0))),"",INDEX('Policy Characteristics'!K:K,MATCH($C331,'Policy Characteristics'!$C:$C,0)))</f>
        <v/>
      </c>
      <c r="R331" s="76" t="str">
        <f>IF(ISBLANK(INDEX('Policy Characteristics'!L:L,MATCH($C331,'Policy Characteristics'!$C:$C,0))),"",INDEX('Policy Characteristics'!L:L,MATCH($C331,'Policy Characteristics'!$C:$C,0)))</f>
        <v/>
      </c>
      <c r="S331" s="78"/>
    </row>
    <row r="332" spans="1:19" x14ac:dyDescent="0.25">
      <c r="A332" s="76" t="str">
        <f>IF(ISBLANK(INDEX('Policy Characteristics'!A:A,MATCH($C332,'Policy Characteristics'!$C:$C,0))),"",INDEX('Policy Characteristics'!A:A,MATCH($C332,'Policy Characteristics'!$C:$C,0)))</f>
        <v>Electricity Supply</v>
      </c>
      <c r="B332" s="234" t="str">
        <f>IF(ISBLANK(INDEX('Policy Characteristics'!B:B,MATCH($C332,'Policy Characteristics'!$C:$C,0))),"",INDEX('Policy Characteristics'!B:B,MATCH($C332,'Policy Characteristics'!$C:$C,0)))</f>
        <v>Decrease Cost of Capital</v>
      </c>
      <c r="C332" s="76" t="str">
        <f t="shared" ref="C332:C354" si="14">$C$331</f>
        <v>Percentage Decrease in Cost of Capital for Power Plants</v>
      </c>
      <c r="D332" s="78" t="s">
        <v>1663</v>
      </c>
      <c r="E332" s="88"/>
      <c r="F332" s="78" t="s">
        <v>1602</v>
      </c>
      <c r="G332" s="78"/>
      <c r="H332" s="15">
        <v>1731</v>
      </c>
      <c r="I332" s="235" t="s">
        <v>44</v>
      </c>
      <c r="J332" s="236" t="str">
        <f>IF(ISBLANK(INDEX('Policy Characteristics'!D:D,MATCH($C332,'Policy Characteristics'!$C:$C,0))),"",INDEX('Policy Characteristics'!D:D,MATCH($C332,'Policy Characteristics'!$C:$C,0)))</f>
        <v>Decrease Electricity Sector Cost of Capital</v>
      </c>
      <c r="K332" s="76" t="str">
        <f>IF(ISBLANK(INDEX('Policy Characteristics'!E:E,MATCH($C332,'Policy Characteristics'!$C:$C,0))),"",INDEX('Policy Characteristics'!E:E,MATCH($C332,'Policy Characteristics'!$C:$C,0)))</f>
        <v>elec power plant cost of capital</v>
      </c>
      <c r="L332" s="76">
        <f>IF(ISBLANK(INDEX('Policy Characteristics'!F:F,MATCH($C332,'Policy Characteristics'!$C:$C,0))),"",INDEX('Policy Characteristics'!F:F,MATCH($C332,'Policy Characteristics'!$C:$C,0)))</f>
        <v>0</v>
      </c>
      <c r="M332" s="239">
        <f>IF(ISBLANK(INDEX('Policy Characteristics'!G:G,MATCH($C332,'Policy Characteristics'!$C:$C,0))),"",INDEX('Policy Characteristics'!G:G,MATCH($C332,'Policy Characteristics'!$C:$C,0)))</f>
        <v>1</v>
      </c>
      <c r="N332" s="76">
        <f>IF(ISBLANK(INDEX('Policy Characteristics'!H:H,MATCH($C332,'Policy Characteristics'!$C:$C,0))),"",INDEX('Policy Characteristics'!H:H,MATCH($C332,'Policy Characteristics'!$C:$C,0)))</f>
        <v>1</v>
      </c>
      <c r="O332" s="76" t="str">
        <f>IF(ISBLANK(INDEX('Policy Characteristics'!I:I,MATCH($C332,'Policy Characteristics'!$C:$C,0))),"",INDEX('Policy Characteristics'!I:I,MATCH($C332,'Policy Characteristics'!$C:$C,0)))</f>
        <v>% decrease</v>
      </c>
      <c r="P332" s="76" t="str">
        <f>IF(ISBLANK(INDEX('Policy Characteristics'!J:J,MATCH($C332,'Policy Characteristics'!$C:$C,0))),"",INDEX('Policy Characteristics'!J:J,MATCH($C332,'Policy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2" s="76" t="str">
        <f>IF(ISBLANK(INDEX('Policy Characteristics'!K:K,MATCH($C332,'Policy Characteristics'!$C:$C,0))),"",INDEX('Policy Characteristics'!K:K,MATCH($C332,'Policy Characteristics'!$C:$C,0)))</f>
        <v/>
      </c>
      <c r="R332" s="76" t="str">
        <f>IF(ISBLANK(INDEX('Policy Characteristics'!L:L,MATCH($C332,'Policy Characteristics'!$C:$C,0))),"",INDEX('Policy Characteristics'!L:L,MATCH($C332,'Policy Characteristics'!$C:$C,0)))</f>
        <v/>
      </c>
      <c r="S332" s="78"/>
    </row>
    <row r="333" spans="1:19" x14ac:dyDescent="0.25">
      <c r="A333" s="76" t="str">
        <f>IF(ISBLANK(INDEX('Policy Characteristics'!A:A,MATCH($C333,'Policy Characteristics'!$C:$C,0))),"",INDEX('Policy Characteristics'!A:A,MATCH($C333,'Policy Characteristics'!$C:$C,0)))</f>
        <v>Electricity Supply</v>
      </c>
      <c r="B333" s="234" t="str">
        <f>IF(ISBLANK(INDEX('Policy Characteristics'!B:B,MATCH($C333,'Policy Characteristics'!$C:$C,0))),"",INDEX('Policy Characteristics'!B:B,MATCH($C333,'Policy Characteristics'!$C:$C,0)))</f>
        <v>Decrease Cost of Capital</v>
      </c>
      <c r="C333" s="76" t="str">
        <f t="shared" si="14"/>
        <v>Percentage Decrease in Cost of Capital for Power Plants</v>
      </c>
      <c r="D333" s="78" t="s">
        <v>1664</v>
      </c>
      <c r="E333" s="88"/>
      <c r="F333" s="78" t="s">
        <v>1603</v>
      </c>
      <c r="G333" s="78"/>
      <c r="H333" s="15">
        <v>1803</v>
      </c>
      <c r="I333" s="235" t="s">
        <v>44</v>
      </c>
      <c r="J333" s="236" t="str">
        <f>IF(ISBLANK(INDEX('Policy Characteristics'!D:D,MATCH($C333,'Policy Characteristics'!$C:$C,0))),"",INDEX('Policy Characteristics'!D:D,MATCH($C333,'Policy Characteristics'!$C:$C,0)))</f>
        <v>Decrease Electricity Sector Cost of Capital</v>
      </c>
      <c r="K333" s="76" t="str">
        <f>IF(ISBLANK(INDEX('Policy Characteristics'!E:E,MATCH($C333,'Policy Characteristics'!$C:$C,0))),"",INDEX('Policy Characteristics'!E:E,MATCH($C333,'Policy Characteristics'!$C:$C,0)))</f>
        <v>elec power plant cost of capital</v>
      </c>
      <c r="L333" s="76">
        <f>IF(ISBLANK(INDEX('Policy Characteristics'!F:F,MATCH($C333,'Policy Characteristics'!$C:$C,0))),"",INDEX('Policy Characteristics'!F:F,MATCH($C333,'Policy Characteristics'!$C:$C,0)))</f>
        <v>0</v>
      </c>
      <c r="M333" s="239">
        <f>IF(ISBLANK(INDEX('Policy Characteristics'!G:G,MATCH($C333,'Policy Characteristics'!$C:$C,0))),"",INDEX('Policy Characteristics'!G:G,MATCH($C333,'Policy Characteristics'!$C:$C,0)))</f>
        <v>1</v>
      </c>
      <c r="N333" s="76">
        <f>IF(ISBLANK(INDEX('Policy Characteristics'!H:H,MATCH($C333,'Policy Characteristics'!$C:$C,0))),"",INDEX('Policy Characteristics'!H:H,MATCH($C333,'Policy Characteristics'!$C:$C,0)))</f>
        <v>1</v>
      </c>
      <c r="O333" s="76" t="str">
        <f>IF(ISBLANK(INDEX('Policy Characteristics'!I:I,MATCH($C333,'Policy Characteristics'!$C:$C,0))),"",INDEX('Policy Characteristics'!I:I,MATCH($C333,'Policy Characteristics'!$C:$C,0)))</f>
        <v>% decrease</v>
      </c>
      <c r="P333" s="76" t="str">
        <f>IF(ISBLANK(INDEX('Policy Characteristics'!J:J,MATCH($C333,'Policy Characteristics'!$C:$C,0))),"",INDEX('Policy Characteristics'!J:J,MATCH($C333,'Policy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3" s="76" t="str">
        <f>IF(ISBLANK(INDEX('Policy Characteristics'!K:K,MATCH($C333,'Policy Characteristics'!$C:$C,0))),"",INDEX('Policy Characteristics'!K:K,MATCH($C333,'Policy Characteristics'!$C:$C,0)))</f>
        <v/>
      </c>
      <c r="R333" s="76" t="str">
        <f>IF(ISBLANK(INDEX('Policy Characteristics'!L:L,MATCH($C333,'Policy Characteristics'!$C:$C,0))),"",INDEX('Policy Characteristics'!L:L,MATCH($C333,'Policy Characteristics'!$C:$C,0)))</f>
        <v/>
      </c>
      <c r="S333" s="78"/>
    </row>
    <row r="334" spans="1:19" x14ac:dyDescent="0.25">
      <c r="A334" s="76" t="str">
        <f>IF(ISBLANK(INDEX('Policy Characteristics'!A:A,MATCH($C334,'Policy Characteristics'!$C:$C,0))),"",INDEX('Policy Characteristics'!A:A,MATCH($C334,'Policy Characteristics'!$C:$C,0)))</f>
        <v>Electricity Supply</v>
      </c>
      <c r="B334" s="234" t="str">
        <f>IF(ISBLANK(INDEX('Policy Characteristics'!B:B,MATCH($C334,'Policy Characteristics'!$C:$C,0))),"",INDEX('Policy Characteristics'!B:B,MATCH($C334,'Policy Characteristics'!$C:$C,0)))</f>
        <v>Decrease Cost of Capital</v>
      </c>
      <c r="C334" s="76" t="str">
        <f t="shared" si="14"/>
        <v>Percentage Decrease in Cost of Capital for Power Plants</v>
      </c>
      <c r="D334" s="78" t="s">
        <v>76</v>
      </c>
      <c r="E334" s="88"/>
      <c r="F334" s="78" t="s">
        <v>1674</v>
      </c>
      <c r="G334" s="78"/>
      <c r="H334" s="15">
        <v>1732</v>
      </c>
      <c r="I334" s="235" t="s">
        <v>44</v>
      </c>
      <c r="J334" s="236" t="str">
        <f>IF(ISBLANK(INDEX('Policy Characteristics'!D:D,MATCH($C334,'Policy Characteristics'!$C:$C,0))),"",INDEX('Policy Characteristics'!D:D,MATCH($C334,'Policy Characteristics'!$C:$C,0)))</f>
        <v>Decrease Electricity Sector Cost of Capital</v>
      </c>
      <c r="K334" s="76" t="str">
        <f>IF(ISBLANK(INDEX('Policy Characteristics'!E:E,MATCH($C334,'Policy Characteristics'!$C:$C,0))),"",INDEX('Policy Characteristics'!E:E,MATCH($C334,'Policy Characteristics'!$C:$C,0)))</f>
        <v>elec power plant cost of capital</v>
      </c>
      <c r="L334" s="76">
        <f>IF(ISBLANK(INDEX('Policy Characteristics'!F:F,MATCH($C334,'Policy Characteristics'!$C:$C,0))),"",INDEX('Policy Characteristics'!F:F,MATCH($C334,'Policy Characteristics'!$C:$C,0)))</f>
        <v>0</v>
      </c>
      <c r="M334" s="239">
        <f>IF(ISBLANK(INDEX('Policy Characteristics'!G:G,MATCH($C334,'Policy Characteristics'!$C:$C,0))),"",INDEX('Policy Characteristics'!G:G,MATCH($C334,'Policy Characteristics'!$C:$C,0)))</f>
        <v>1</v>
      </c>
      <c r="N334" s="76">
        <f>IF(ISBLANK(INDEX('Policy Characteristics'!H:H,MATCH($C334,'Policy Characteristics'!$C:$C,0))),"",INDEX('Policy Characteristics'!H:H,MATCH($C334,'Policy Characteristics'!$C:$C,0)))</f>
        <v>1</v>
      </c>
      <c r="O334" s="76" t="str">
        <f>IF(ISBLANK(INDEX('Policy Characteristics'!I:I,MATCH($C334,'Policy Characteristics'!$C:$C,0))),"",INDEX('Policy Characteristics'!I:I,MATCH($C334,'Policy Characteristics'!$C:$C,0)))</f>
        <v>% decrease</v>
      </c>
      <c r="P334" s="76" t="str">
        <f>IF(ISBLANK(INDEX('Policy Characteristics'!J:J,MATCH($C334,'Policy Characteristics'!$C:$C,0))),"",INDEX('Policy Characteristics'!J:J,MATCH($C334,'Policy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4" s="76" t="str">
        <f>IF(ISBLANK(INDEX('Policy Characteristics'!K:K,MATCH($C334,'Policy Characteristics'!$C:$C,0))),"",INDEX('Policy Characteristics'!K:K,MATCH($C334,'Policy Characteristics'!$C:$C,0)))</f>
        <v/>
      </c>
      <c r="R334" s="76" t="str">
        <f>IF(ISBLANK(INDEX('Policy Characteristics'!L:L,MATCH($C334,'Policy Characteristics'!$C:$C,0))),"",INDEX('Policy Characteristics'!L:L,MATCH($C334,'Policy Characteristics'!$C:$C,0)))</f>
        <v/>
      </c>
      <c r="S334" s="78"/>
    </row>
    <row r="335" spans="1:19" x14ac:dyDescent="0.25">
      <c r="A335" s="76" t="str">
        <f>IF(ISBLANK(INDEX('Policy Characteristics'!A:A,MATCH($C335,'Policy Characteristics'!$C:$C,0))),"",INDEX('Policy Characteristics'!A:A,MATCH($C335,'Policy Characteristics'!$C:$C,0)))</f>
        <v>Electricity Supply</v>
      </c>
      <c r="B335" s="234" t="str">
        <f>IF(ISBLANK(INDEX('Policy Characteristics'!B:B,MATCH($C335,'Policy Characteristics'!$C:$C,0))),"",INDEX('Policy Characteristics'!B:B,MATCH($C335,'Policy Characteristics'!$C:$C,0)))</f>
        <v>Decrease Cost of Capital</v>
      </c>
      <c r="C335" s="76" t="str">
        <f t="shared" si="14"/>
        <v>Percentage Decrease in Cost of Capital for Power Plants</v>
      </c>
      <c r="D335" s="78" t="s">
        <v>77</v>
      </c>
      <c r="E335" s="88"/>
      <c r="F335" s="78" t="s">
        <v>89</v>
      </c>
      <c r="G335" s="78"/>
      <c r="H335" s="15">
        <v>1733</v>
      </c>
      <c r="I335" s="235" t="s">
        <v>43</v>
      </c>
      <c r="J335" s="236" t="str">
        <f>IF(ISBLANK(INDEX('Policy Characteristics'!D:D,MATCH($C335,'Policy Characteristics'!$C:$C,0))),"",INDEX('Policy Characteristics'!D:D,MATCH($C335,'Policy Characteristics'!$C:$C,0)))</f>
        <v>Decrease Electricity Sector Cost of Capital</v>
      </c>
      <c r="K335" s="76" t="str">
        <f>IF(ISBLANK(INDEX('Policy Characteristics'!E:E,MATCH($C335,'Policy Characteristics'!$C:$C,0))),"",INDEX('Policy Characteristics'!E:E,MATCH($C335,'Policy Characteristics'!$C:$C,0)))</f>
        <v>elec power plant cost of capital</v>
      </c>
      <c r="L335" s="76">
        <f>IF(ISBLANK(INDEX('Policy Characteristics'!F:F,MATCH($C335,'Policy Characteristics'!$C:$C,0))),"",INDEX('Policy Characteristics'!F:F,MATCH($C335,'Policy Characteristics'!$C:$C,0)))</f>
        <v>0</v>
      </c>
      <c r="M335" s="239">
        <f>IF(ISBLANK(INDEX('Policy Characteristics'!G:G,MATCH($C335,'Policy Characteristics'!$C:$C,0))),"",INDEX('Policy Characteristics'!G:G,MATCH($C335,'Policy Characteristics'!$C:$C,0)))</f>
        <v>1</v>
      </c>
      <c r="N335" s="76">
        <f>IF(ISBLANK(INDEX('Policy Characteristics'!H:H,MATCH($C335,'Policy Characteristics'!$C:$C,0))),"",INDEX('Policy Characteristics'!H:H,MATCH($C335,'Policy Characteristics'!$C:$C,0)))</f>
        <v>1</v>
      </c>
      <c r="O335" s="76" t="str">
        <f>IF(ISBLANK(INDEX('Policy Characteristics'!I:I,MATCH($C335,'Policy Characteristics'!$C:$C,0))),"",INDEX('Policy Characteristics'!I:I,MATCH($C335,'Policy Characteristics'!$C:$C,0)))</f>
        <v>% decrease</v>
      </c>
      <c r="P335" s="76" t="str">
        <f>IF(ISBLANK(INDEX('Policy Characteristics'!J:J,MATCH($C335,'Policy Characteristics'!$C:$C,0))),"",INDEX('Policy Characteristics'!J:J,MATCH($C335,'Policy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5" s="76" t="str">
        <f>IF(ISBLANK(INDEX('Policy Characteristics'!K:K,MATCH($C335,'Policy Characteristics'!$C:$C,0))),"",INDEX('Policy Characteristics'!K:K,MATCH($C335,'Policy Characteristics'!$C:$C,0)))</f>
        <v/>
      </c>
      <c r="R335" s="76" t="str">
        <f>IF(ISBLANK(INDEX('Policy Characteristics'!L:L,MATCH($C335,'Policy Characteristics'!$C:$C,0))),"",INDEX('Policy Characteristics'!L:L,MATCH($C335,'Policy Characteristics'!$C:$C,0)))</f>
        <v/>
      </c>
      <c r="S335" s="78"/>
    </row>
    <row r="336" spans="1:19" x14ac:dyDescent="0.25">
      <c r="A336" s="76" t="str">
        <f>IF(ISBLANK(INDEX('Policy Characteristics'!A:A,MATCH($C336,'Policy Characteristics'!$C:$C,0))),"",INDEX('Policy Characteristics'!A:A,MATCH($C336,'Policy Characteristics'!$C:$C,0)))</f>
        <v>Electricity Supply</v>
      </c>
      <c r="B336" s="234" t="str">
        <f>IF(ISBLANK(INDEX('Policy Characteristics'!B:B,MATCH($C336,'Policy Characteristics'!$C:$C,0))),"",INDEX('Policy Characteristics'!B:B,MATCH($C336,'Policy Characteristics'!$C:$C,0)))</f>
        <v>Decrease Cost of Capital</v>
      </c>
      <c r="C336" s="76" t="str">
        <f t="shared" si="14"/>
        <v>Percentage Decrease in Cost of Capital for Power Plants</v>
      </c>
      <c r="D336" s="78" t="s">
        <v>446</v>
      </c>
      <c r="E336" s="88"/>
      <c r="F336" s="78" t="s">
        <v>449</v>
      </c>
      <c r="G336" s="78"/>
      <c r="H336" s="15">
        <v>1734</v>
      </c>
      <c r="I336" s="235" t="s">
        <v>43</v>
      </c>
      <c r="J336" s="236" t="str">
        <f>IF(ISBLANK(INDEX('Policy Characteristics'!D:D,MATCH($C336,'Policy Characteristics'!$C:$C,0))),"",INDEX('Policy Characteristics'!D:D,MATCH($C336,'Policy Characteristics'!$C:$C,0)))</f>
        <v>Decrease Electricity Sector Cost of Capital</v>
      </c>
      <c r="K336" s="76" t="str">
        <f>IF(ISBLANK(INDEX('Policy Characteristics'!E:E,MATCH($C336,'Policy Characteristics'!$C:$C,0))),"",INDEX('Policy Characteristics'!E:E,MATCH($C336,'Policy Characteristics'!$C:$C,0)))</f>
        <v>elec power plant cost of capital</v>
      </c>
      <c r="L336" s="76">
        <f>IF(ISBLANK(INDEX('Policy Characteristics'!F:F,MATCH($C336,'Policy Characteristics'!$C:$C,0))),"",INDEX('Policy Characteristics'!F:F,MATCH($C336,'Policy Characteristics'!$C:$C,0)))</f>
        <v>0</v>
      </c>
      <c r="M336" s="239">
        <f>IF(ISBLANK(INDEX('Policy Characteristics'!G:G,MATCH($C336,'Policy Characteristics'!$C:$C,0))),"",INDEX('Policy Characteristics'!G:G,MATCH($C336,'Policy Characteristics'!$C:$C,0)))</f>
        <v>1</v>
      </c>
      <c r="N336" s="76">
        <f>IF(ISBLANK(INDEX('Policy Characteristics'!H:H,MATCH($C336,'Policy Characteristics'!$C:$C,0))),"",INDEX('Policy Characteristics'!H:H,MATCH($C336,'Policy Characteristics'!$C:$C,0)))</f>
        <v>1</v>
      </c>
      <c r="O336" s="76" t="str">
        <f>IF(ISBLANK(INDEX('Policy Characteristics'!I:I,MATCH($C336,'Policy Characteristics'!$C:$C,0))),"",INDEX('Policy Characteristics'!I:I,MATCH($C336,'Policy Characteristics'!$C:$C,0)))</f>
        <v>% decrease</v>
      </c>
      <c r="P336" s="76" t="str">
        <f>IF(ISBLANK(INDEX('Policy Characteristics'!J:J,MATCH($C336,'Policy Characteristics'!$C:$C,0))),"",INDEX('Policy Characteristics'!J:J,MATCH($C336,'Policy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6" s="76" t="str">
        <f>IF(ISBLANK(INDEX('Policy Characteristics'!K:K,MATCH($C336,'Policy Characteristics'!$C:$C,0))),"",INDEX('Policy Characteristics'!K:K,MATCH($C336,'Policy Characteristics'!$C:$C,0)))</f>
        <v/>
      </c>
      <c r="R336" s="76" t="str">
        <f>IF(ISBLANK(INDEX('Policy Characteristics'!L:L,MATCH($C336,'Policy Characteristics'!$C:$C,0))),"",INDEX('Policy Characteristics'!L:L,MATCH($C336,'Policy Characteristics'!$C:$C,0)))</f>
        <v/>
      </c>
      <c r="S336" s="78"/>
    </row>
    <row r="337" spans="1:19" x14ac:dyDescent="0.25">
      <c r="A337" s="76" t="str">
        <f>IF(ISBLANK(INDEX('Policy Characteristics'!A:A,MATCH($C337,'Policy Characteristics'!$C:$C,0))),"",INDEX('Policy Characteristics'!A:A,MATCH($C337,'Policy Characteristics'!$C:$C,0)))</f>
        <v>Electricity Supply</v>
      </c>
      <c r="B337" s="234" t="str">
        <f>IF(ISBLANK(INDEX('Policy Characteristics'!B:B,MATCH($C337,'Policy Characteristics'!$C:$C,0))),"",INDEX('Policy Characteristics'!B:B,MATCH($C337,'Policy Characteristics'!$C:$C,0)))</f>
        <v>Decrease Cost of Capital</v>
      </c>
      <c r="C337" s="76" t="str">
        <f t="shared" si="14"/>
        <v>Percentage Decrease in Cost of Capital for Power Plants</v>
      </c>
      <c r="D337" s="78" t="s">
        <v>78</v>
      </c>
      <c r="E337" s="88"/>
      <c r="F337" s="78" t="s">
        <v>90</v>
      </c>
      <c r="G337" s="78"/>
      <c r="H337" s="15">
        <v>1735</v>
      </c>
      <c r="I337" s="235" t="s">
        <v>43</v>
      </c>
      <c r="J337" s="236" t="str">
        <f>IF(ISBLANK(INDEX('Policy Characteristics'!D:D,MATCH($C337,'Policy Characteristics'!$C:$C,0))),"",INDEX('Policy Characteristics'!D:D,MATCH($C337,'Policy Characteristics'!$C:$C,0)))</f>
        <v>Decrease Electricity Sector Cost of Capital</v>
      </c>
      <c r="K337" s="76" t="str">
        <f>IF(ISBLANK(INDEX('Policy Characteristics'!E:E,MATCH($C337,'Policy Characteristics'!$C:$C,0))),"",INDEX('Policy Characteristics'!E:E,MATCH($C337,'Policy Characteristics'!$C:$C,0)))</f>
        <v>elec power plant cost of capital</v>
      </c>
      <c r="L337" s="76">
        <f>IF(ISBLANK(INDEX('Policy Characteristics'!F:F,MATCH($C337,'Policy Characteristics'!$C:$C,0))),"",INDEX('Policy Characteristics'!F:F,MATCH($C337,'Policy Characteristics'!$C:$C,0)))</f>
        <v>0</v>
      </c>
      <c r="M337" s="239">
        <f>IF(ISBLANK(INDEX('Policy Characteristics'!G:G,MATCH($C337,'Policy Characteristics'!$C:$C,0))),"",INDEX('Policy Characteristics'!G:G,MATCH($C337,'Policy Characteristics'!$C:$C,0)))</f>
        <v>1</v>
      </c>
      <c r="N337" s="76">
        <f>IF(ISBLANK(INDEX('Policy Characteristics'!H:H,MATCH($C337,'Policy Characteristics'!$C:$C,0))),"",INDEX('Policy Characteristics'!H:H,MATCH($C337,'Policy Characteristics'!$C:$C,0)))</f>
        <v>1</v>
      </c>
      <c r="O337" s="76" t="str">
        <f>IF(ISBLANK(INDEX('Policy Characteristics'!I:I,MATCH($C337,'Policy Characteristics'!$C:$C,0))),"",INDEX('Policy Characteristics'!I:I,MATCH($C337,'Policy Characteristics'!$C:$C,0)))</f>
        <v>% decrease</v>
      </c>
      <c r="P337" s="76" t="str">
        <f>IF(ISBLANK(INDEX('Policy Characteristics'!J:J,MATCH($C337,'Policy Characteristics'!$C:$C,0))),"",INDEX('Policy Characteristics'!J:J,MATCH($C337,'Policy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7" s="76" t="str">
        <f>IF(ISBLANK(INDEX('Policy Characteristics'!K:K,MATCH($C337,'Policy Characteristics'!$C:$C,0))),"",INDEX('Policy Characteristics'!K:K,MATCH($C337,'Policy Characteristics'!$C:$C,0)))</f>
        <v/>
      </c>
      <c r="R337" s="76" t="str">
        <f>IF(ISBLANK(INDEX('Policy Characteristics'!L:L,MATCH($C337,'Policy Characteristics'!$C:$C,0))),"",INDEX('Policy Characteristics'!L:L,MATCH($C337,'Policy Characteristics'!$C:$C,0)))</f>
        <v/>
      </c>
      <c r="S337" s="78"/>
    </row>
    <row r="338" spans="1:19" x14ac:dyDescent="0.25">
      <c r="A338" s="76" t="str">
        <f>IF(ISBLANK(INDEX('Policy Characteristics'!A:A,MATCH($C338,'Policy Characteristics'!$C:$C,0))),"",INDEX('Policy Characteristics'!A:A,MATCH($C338,'Policy Characteristics'!$C:$C,0)))</f>
        <v>Electricity Supply</v>
      </c>
      <c r="B338" s="234" t="str">
        <f>IF(ISBLANK(INDEX('Policy Characteristics'!B:B,MATCH($C338,'Policy Characteristics'!$C:$C,0))),"",INDEX('Policy Characteristics'!B:B,MATCH($C338,'Policy Characteristics'!$C:$C,0)))</f>
        <v>Decrease Cost of Capital</v>
      </c>
      <c r="C338" s="76" t="str">
        <f t="shared" si="14"/>
        <v>Percentage Decrease in Cost of Capital for Power Plants</v>
      </c>
      <c r="D338" s="78" t="s">
        <v>79</v>
      </c>
      <c r="E338" s="88"/>
      <c r="F338" s="78" t="s">
        <v>91</v>
      </c>
      <c r="G338" s="78"/>
      <c r="H338" s="15">
        <v>1736</v>
      </c>
      <c r="I338" s="235" t="s">
        <v>43</v>
      </c>
      <c r="J338" s="236" t="str">
        <f>IF(ISBLANK(INDEX('Policy Characteristics'!D:D,MATCH($C338,'Policy Characteristics'!$C:$C,0))),"",INDEX('Policy Characteristics'!D:D,MATCH($C338,'Policy Characteristics'!$C:$C,0)))</f>
        <v>Decrease Electricity Sector Cost of Capital</v>
      </c>
      <c r="K338" s="76" t="str">
        <f>IF(ISBLANK(INDEX('Policy Characteristics'!E:E,MATCH($C338,'Policy Characteristics'!$C:$C,0))),"",INDEX('Policy Characteristics'!E:E,MATCH($C338,'Policy Characteristics'!$C:$C,0)))</f>
        <v>elec power plant cost of capital</v>
      </c>
      <c r="L338" s="76">
        <f>IF(ISBLANK(INDEX('Policy Characteristics'!F:F,MATCH($C338,'Policy Characteristics'!$C:$C,0))),"",INDEX('Policy Characteristics'!F:F,MATCH($C338,'Policy Characteristics'!$C:$C,0)))</f>
        <v>0</v>
      </c>
      <c r="M338" s="239">
        <f>IF(ISBLANK(INDEX('Policy Characteristics'!G:G,MATCH($C338,'Policy Characteristics'!$C:$C,0))),"",INDEX('Policy Characteristics'!G:G,MATCH($C338,'Policy Characteristics'!$C:$C,0)))</f>
        <v>1</v>
      </c>
      <c r="N338" s="76">
        <f>IF(ISBLANK(INDEX('Policy Characteristics'!H:H,MATCH($C338,'Policy Characteristics'!$C:$C,0))),"",INDEX('Policy Characteristics'!H:H,MATCH($C338,'Policy Characteristics'!$C:$C,0)))</f>
        <v>1</v>
      </c>
      <c r="O338" s="76" t="str">
        <f>IF(ISBLANK(INDEX('Policy Characteristics'!I:I,MATCH($C338,'Policy Characteristics'!$C:$C,0))),"",INDEX('Policy Characteristics'!I:I,MATCH($C338,'Policy Characteristics'!$C:$C,0)))</f>
        <v>% decrease</v>
      </c>
      <c r="P338" s="76" t="str">
        <f>IF(ISBLANK(INDEX('Policy Characteristics'!J:J,MATCH($C338,'Policy Characteristics'!$C:$C,0))),"",INDEX('Policy Characteristics'!J:J,MATCH($C338,'Policy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8" s="76" t="str">
        <f>IF(ISBLANK(INDEX('Policy Characteristics'!K:K,MATCH($C338,'Policy Characteristics'!$C:$C,0))),"",INDEX('Policy Characteristics'!K:K,MATCH($C338,'Policy Characteristics'!$C:$C,0)))</f>
        <v/>
      </c>
      <c r="R338" s="76" t="str">
        <f>IF(ISBLANK(INDEX('Policy Characteristics'!L:L,MATCH($C338,'Policy Characteristics'!$C:$C,0))),"",INDEX('Policy Characteristics'!L:L,MATCH($C338,'Policy Characteristics'!$C:$C,0)))</f>
        <v/>
      </c>
      <c r="S338" s="78"/>
    </row>
    <row r="339" spans="1:19" x14ac:dyDescent="0.25">
      <c r="A339" s="76" t="str">
        <f>IF(ISBLANK(INDEX('Policy Characteristics'!A:A,MATCH($C339,'Policy Characteristics'!$C:$C,0))),"",INDEX('Policy Characteristics'!A:A,MATCH($C339,'Policy Characteristics'!$C:$C,0)))</f>
        <v>Electricity Supply</v>
      </c>
      <c r="B339" s="234" t="str">
        <f>IF(ISBLANK(INDEX('Policy Characteristics'!B:B,MATCH($C339,'Policy Characteristics'!$C:$C,0))),"",INDEX('Policy Characteristics'!B:B,MATCH($C339,'Policy Characteristics'!$C:$C,0)))</f>
        <v>Decrease Cost of Capital</v>
      </c>
      <c r="C339" s="76" t="str">
        <f t="shared" si="14"/>
        <v>Percentage Decrease in Cost of Capital for Power Plants</v>
      </c>
      <c r="D339" s="78" t="s">
        <v>80</v>
      </c>
      <c r="E339" s="88"/>
      <c r="F339" s="78" t="s">
        <v>92</v>
      </c>
      <c r="G339" s="78"/>
      <c r="H339" s="15">
        <v>1737</v>
      </c>
      <c r="I339" s="235" t="s">
        <v>43</v>
      </c>
      <c r="J339" s="236" t="str">
        <f>IF(ISBLANK(INDEX('Policy Characteristics'!D:D,MATCH($C339,'Policy Characteristics'!$C:$C,0))),"",INDEX('Policy Characteristics'!D:D,MATCH($C339,'Policy Characteristics'!$C:$C,0)))</f>
        <v>Decrease Electricity Sector Cost of Capital</v>
      </c>
      <c r="K339" s="76" t="str">
        <f>IF(ISBLANK(INDEX('Policy Characteristics'!E:E,MATCH($C339,'Policy Characteristics'!$C:$C,0))),"",INDEX('Policy Characteristics'!E:E,MATCH($C339,'Policy Characteristics'!$C:$C,0)))</f>
        <v>elec power plant cost of capital</v>
      </c>
      <c r="L339" s="76">
        <f>IF(ISBLANK(INDEX('Policy Characteristics'!F:F,MATCH($C339,'Policy Characteristics'!$C:$C,0))),"",INDEX('Policy Characteristics'!F:F,MATCH($C339,'Policy Characteristics'!$C:$C,0)))</f>
        <v>0</v>
      </c>
      <c r="M339" s="239">
        <f>IF(ISBLANK(INDEX('Policy Characteristics'!G:G,MATCH($C339,'Policy Characteristics'!$C:$C,0))),"",INDEX('Policy Characteristics'!G:G,MATCH($C339,'Policy Characteristics'!$C:$C,0)))</f>
        <v>1</v>
      </c>
      <c r="N339" s="76">
        <f>IF(ISBLANK(INDEX('Policy Characteristics'!H:H,MATCH($C339,'Policy Characteristics'!$C:$C,0))),"",INDEX('Policy Characteristics'!H:H,MATCH($C339,'Policy Characteristics'!$C:$C,0)))</f>
        <v>1</v>
      </c>
      <c r="O339" s="76" t="str">
        <f>IF(ISBLANK(INDEX('Policy Characteristics'!I:I,MATCH($C339,'Policy Characteristics'!$C:$C,0))),"",INDEX('Policy Characteristics'!I:I,MATCH($C339,'Policy Characteristics'!$C:$C,0)))</f>
        <v>% decrease</v>
      </c>
      <c r="P339" s="76" t="str">
        <f>IF(ISBLANK(INDEX('Policy Characteristics'!J:J,MATCH($C339,'Policy Characteristics'!$C:$C,0))),"",INDEX('Policy Characteristics'!J:J,MATCH($C339,'Policy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9" s="76" t="str">
        <f>IF(ISBLANK(INDEX('Policy Characteristics'!K:K,MATCH($C339,'Policy Characteristics'!$C:$C,0))),"",INDEX('Policy Characteristics'!K:K,MATCH($C339,'Policy Characteristics'!$C:$C,0)))</f>
        <v/>
      </c>
      <c r="R339" s="76" t="str">
        <f>IF(ISBLANK(INDEX('Policy Characteristics'!L:L,MATCH($C339,'Policy Characteristics'!$C:$C,0))),"",INDEX('Policy Characteristics'!L:L,MATCH($C339,'Policy Characteristics'!$C:$C,0)))</f>
        <v/>
      </c>
      <c r="S339" s="78"/>
    </row>
    <row r="340" spans="1:19" x14ac:dyDescent="0.25">
      <c r="A340" s="76" t="str">
        <f>IF(ISBLANK(INDEX('Policy Characteristics'!A:A,MATCH($C340,'Policy Characteristics'!$C:$C,0))),"",INDEX('Policy Characteristics'!A:A,MATCH($C340,'Policy Characteristics'!$C:$C,0)))</f>
        <v>Electricity Supply</v>
      </c>
      <c r="B340" s="234" t="str">
        <f>IF(ISBLANK(INDEX('Policy Characteristics'!B:B,MATCH($C340,'Policy Characteristics'!$C:$C,0))),"",INDEX('Policy Characteristics'!B:B,MATCH($C340,'Policy Characteristics'!$C:$C,0)))</f>
        <v>Decrease Cost of Capital</v>
      </c>
      <c r="C340" s="76" t="str">
        <f t="shared" si="14"/>
        <v>Percentage Decrease in Cost of Capital for Power Plants</v>
      </c>
      <c r="D340" s="78" t="s">
        <v>668</v>
      </c>
      <c r="E340" s="88"/>
      <c r="F340" s="78" t="s">
        <v>434</v>
      </c>
      <c r="G340" s="78"/>
      <c r="H340" s="15">
        <v>1738</v>
      </c>
      <c r="I340" s="235" t="s">
        <v>43</v>
      </c>
      <c r="J340" s="236" t="str">
        <f>IF(ISBLANK(INDEX('Policy Characteristics'!D:D,MATCH($C340,'Policy Characteristics'!$C:$C,0))),"",INDEX('Policy Characteristics'!D:D,MATCH($C340,'Policy Characteristics'!$C:$C,0)))</f>
        <v>Decrease Electricity Sector Cost of Capital</v>
      </c>
      <c r="K340" s="76" t="str">
        <f>IF(ISBLANK(INDEX('Policy Characteristics'!E:E,MATCH($C340,'Policy Characteristics'!$C:$C,0))),"",INDEX('Policy Characteristics'!E:E,MATCH($C340,'Policy Characteristics'!$C:$C,0)))</f>
        <v>elec power plant cost of capital</v>
      </c>
      <c r="L340" s="76">
        <f>IF(ISBLANK(INDEX('Policy Characteristics'!F:F,MATCH($C340,'Policy Characteristics'!$C:$C,0))),"",INDEX('Policy Characteristics'!F:F,MATCH($C340,'Policy Characteristics'!$C:$C,0)))</f>
        <v>0</v>
      </c>
      <c r="M340" s="239">
        <f>IF(ISBLANK(INDEX('Policy Characteristics'!G:G,MATCH($C340,'Policy Characteristics'!$C:$C,0))),"",INDEX('Policy Characteristics'!G:G,MATCH($C340,'Policy Characteristics'!$C:$C,0)))</f>
        <v>1</v>
      </c>
      <c r="N340" s="76">
        <f>IF(ISBLANK(INDEX('Policy Characteristics'!H:H,MATCH($C340,'Policy Characteristics'!$C:$C,0))),"",INDEX('Policy Characteristics'!H:H,MATCH($C340,'Policy Characteristics'!$C:$C,0)))</f>
        <v>1</v>
      </c>
      <c r="O340" s="76" t="str">
        <f>IF(ISBLANK(INDEX('Policy Characteristics'!I:I,MATCH($C340,'Policy Characteristics'!$C:$C,0))),"",INDEX('Policy Characteristics'!I:I,MATCH($C340,'Policy Characteristics'!$C:$C,0)))</f>
        <v>% decrease</v>
      </c>
      <c r="P340" s="76" t="str">
        <f>IF(ISBLANK(INDEX('Policy Characteristics'!J:J,MATCH($C340,'Policy Characteristics'!$C:$C,0))),"",INDEX('Policy Characteristics'!J:J,MATCH($C340,'Policy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0" s="76" t="str">
        <f>IF(ISBLANK(INDEX('Policy Characteristics'!K:K,MATCH($C340,'Policy Characteristics'!$C:$C,0))),"",INDEX('Policy Characteristics'!K:K,MATCH($C340,'Policy Characteristics'!$C:$C,0)))</f>
        <v/>
      </c>
      <c r="R340" s="76" t="str">
        <f>IF(ISBLANK(INDEX('Policy Characteristics'!L:L,MATCH($C340,'Policy Characteristics'!$C:$C,0))),"",INDEX('Policy Characteristics'!L:L,MATCH($C340,'Policy Characteristics'!$C:$C,0)))</f>
        <v/>
      </c>
      <c r="S340" s="78"/>
    </row>
    <row r="341" spans="1:19" x14ac:dyDescent="0.25">
      <c r="A341" s="76" t="str">
        <f>IF(ISBLANK(INDEX('Policy Characteristics'!A:A,MATCH($C341,'Policy Characteristics'!$C:$C,0))),"",INDEX('Policy Characteristics'!A:A,MATCH($C341,'Policy Characteristics'!$C:$C,0)))</f>
        <v>Electricity Supply</v>
      </c>
      <c r="B341" s="234" t="str">
        <f>IF(ISBLANK(INDEX('Policy Characteristics'!B:B,MATCH($C341,'Policy Characteristics'!$C:$C,0))),"",INDEX('Policy Characteristics'!B:B,MATCH($C341,'Policy Characteristics'!$C:$C,0)))</f>
        <v>Decrease Cost of Capital</v>
      </c>
      <c r="C341" s="76" t="str">
        <f t="shared" si="14"/>
        <v>Percentage Decrease in Cost of Capital for Power Plants</v>
      </c>
      <c r="D341" s="78" t="s">
        <v>306</v>
      </c>
      <c r="E341" s="88"/>
      <c r="F341" s="78" t="s">
        <v>308</v>
      </c>
      <c r="G341" s="78"/>
      <c r="H341" s="15">
        <v>1739</v>
      </c>
      <c r="I341" s="235" t="s">
        <v>44</v>
      </c>
      <c r="J341" s="236" t="str">
        <f>IF(ISBLANK(INDEX('Policy Characteristics'!D:D,MATCH($C341,'Policy Characteristics'!$C:$C,0))),"",INDEX('Policy Characteristics'!D:D,MATCH($C341,'Policy Characteristics'!$C:$C,0)))</f>
        <v>Decrease Electricity Sector Cost of Capital</v>
      </c>
      <c r="K341" s="76" t="str">
        <f>IF(ISBLANK(INDEX('Policy Characteristics'!E:E,MATCH($C341,'Policy Characteristics'!$C:$C,0))),"",INDEX('Policy Characteristics'!E:E,MATCH($C341,'Policy Characteristics'!$C:$C,0)))</f>
        <v>elec power plant cost of capital</v>
      </c>
      <c r="L341" s="76">
        <f>IF(ISBLANK(INDEX('Policy Characteristics'!F:F,MATCH($C341,'Policy Characteristics'!$C:$C,0))),"",INDEX('Policy Characteristics'!F:F,MATCH($C341,'Policy Characteristics'!$C:$C,0)))</f>
        <v>0</v>
      </c>
      <c r="M341" s="239">
        <f>IF(ISBLANK(INDEX('Policy Characteristics'!G:G,MATCH($C341,'Policy Characteristics'!$C:$C,0))),"",INDEX('Policy Characteristics'!G:G,MATCH($C341,'Policy Characteristics'!$C:$C,0)))</f>
        <v>1</v>
      </c>
      <c r="N341" s="76">
        <f>IF(ISBLANK(INDEX('Policy Characteristics'!H:H,MATCH($C341,'Policy Characteristics'!$C:$C,0))),"",INDEX('Policy Characteristics'!H:H,MATCH($C341,'Policy Characteristics'!$C:$C,0)))</f>
        <v>1</v>
      </c>
      <c r="O341" s="76" t="str">
        <f>IF(ISBLANK(INDEX('Policy Characteristics'!I:I,MATCH($C341,'Policy Characteristics'!$C:$C,0))),"",INDEX('Policy Characteristics'!I:I,MATCH($C341,'Policy Characteristics'!$C:$C,0)))</f>
        <v>% decrease</v>
      </c>
      <c r="P341" s="76" t="str">
        <f>IF(ISBLANK(INDEX('Policy Characteristics'!J:J,MATCH($C341,'Policy Characteristics'!$C:$C,0))),"",INDEX('Policy Characteristics'!J:J,MATCH($C341,'Policy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1" s="76" t="str">
        <f>IF(ISBLANK(INDEX('Policy Characteristics'!K:K,MATCH($C341,'Policy Characteristics'!$C:$C,0))),"",INDEX('Policy Characteristics'!K:K,MATCH($C341,'Policy Characteristics'!$C:$C,0)))</f>
        <v/>
      </c>
      <c r="R341" s="76" t="str">
        <f>IF(ISBLANK(INDEX('Policy Characteristics'!L:L,MATCH($C341,'Policy Characteristics'!$C:$C,0))),"",INDEX('Policy Characteristics'!L:L,MATCH($C341,'Policy Characteristics'!$C:$C,0)))</f>
        <v/>
      </c>
      <c r="S341" s="78"/>
    </row>
    <row r="342" spans="1:19" x14ac:dyDescent="0.25">
      <c r="A342" s="76" t="str">
        <f>IF(ISBLANK(INDEX('Policy Characteristics'!A:A,MATCH($C342,'Policy Characteristics'!$C:$C,0))),"",INDEX('Policy Characteristics'!A:A,MATCH($C342,'Policy Characteristics'!$C:$C,0)))</f>
        <v>Electricity Supply</v>
      </c>
      <c r="B342" s="234" t="str">
        <f>IF(ISBLANK(INDEX('Policy Characteristics'!B:B,MATCH($C342,'Policy Characteristics'!$C:$C,0))),"",INDEX('Policy Characteristics'!B:B,MATCH($C342,'Policy Characteristics'!$C:$C,0)))</f>
        <v>Decrease Cost of Capital</v>
      </c>
      <c r="C342" s="76" t="str">
        <f t="shared" si="14"/>
        <v>Percentage Decrease in Cost of Capital for Power Plants</v>
      </c>
      <c r="D342" s="78" t="s">
        <v>307</v>
      </c>
      <c r="E342" s="88"/>
      <c r="F342" s="78" t="s">
        <v>309</v>
      </c>
      <c r="G342" s="78"/>
      <c r="H342" s="15">
        <v>1740</v>
      </c>
      <c r="I342" s="235" t="s">
        <v>44</v>
      </c>
      <c r="J342" s="236" t="str">
        <f>IF(ISBLANK(INDEX('Policy Characteristics'!D:D,MATCH($C342,'Policy Characteristics'!$C:$C,0))),"",INDEX('Policy Characteristics'!D:D,MATCH($C342,'Policy Characteristics'!$C:$C,0)))</f>
        <v>Decrease Electricity Sector Cost of Capital</v>
      </c>
      <c r="K342" s="76" t="str">
        <f>IF(ISBLANK(INDEX('Policy Characteristics'!E:E,MATCH($C342,'Policy Characteristics'!$C:$C,0))),"",INDEX('Policy Characteristics'!E:E,MATCH($C342,'Policy Characteristics'!$C:$C,0)))</f>
        <v>elec power plant cost of capital</v>
      </c>
      <c r="L342" s="76">
        <f>IF(ISBLANK(INDEX('Policy Characteristics'!F:F,MATCH($C342,'Policy Characteristics'!$C:$C,0))),"",INDEX('Policy Characteristics'!F:F,MATCH($C342,'Policy Characteristics'!$C:$C,0)))</f>
        <v>0</v>
      </c>
      <c r="M342" s="239">
        <f>IF(ISBLANK(INDEX('Policy Characteristics'!G:G,MATCH($C342,'Policy Characteristics'!$C:$C,0))),"",INDEX('Policy Characteristics'!G:G,MATCH($C342,'Policy Characteristics'!$C:$C,0)))</f>
        <v>1</v>
      </c>
      <c r="N342" s="76">
        <f>IF(ISBLANK(INDEX('Policy Characteristics'!H:H,MATCH($C342,'Policy Characteristics'!$C:$C,0))),"",INDEX('Policy Characteristics'!H:H,MATCH($C342,'Policy Characteristics'!$C:$C,0)))</f>
        <v>1</v>
      </c>
      <c r="O342" s="76" t="str">
        <f>IF(ISBLANK(INDEX('Policy Characteristics'!I:I,MATCH($C342,'Policy Characteristics'!$C:$C,0))),"",INDEX('Policy Characteristics'!I:I,MATCH($C342,'Policy Characteristics'!$C:$C,0)))</f>
        <v>% decrease</v>
      </c>
      <c r="P342" s="76" t="str">
        <f>IF(ISBLANK(INDEX('Policy Characteristics'!J:J,MATCH($C342,'Policy Characteristics'!$C:$C,0))),"",INDEX('Policy Characteristics'!J:J,MATCH($C342,'Policy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2" s="76" t="str">
        <f>IF(ISBLANK(INDEX('Policy Characteristics'!K:K,MATCH($C342,'Policy Characteristics'!$C:$C,0))),"",INDEX('Policy Characteristics'!K:K,MATCH($C342,'Policy Characteristics'!$C:$C,0)))</f>
        <v/>
      </c>
      <c r="R342" s="76" t="str">
        <f>IF(ISBLANK(INDEX('Policy Characteristics'!L:L,MATCH($C342,'Policy Characteristics'!$C:$C,0))),"",INDEX('Policy Characteristics'!L:L,MATCH($C342,'Policy Characteristics'!$C:$C,0)))</f>
        <v/>
      </c>
      <c r="S342" s="78"/>
    </row>
    <row r="343" spans="1:19" x14ac:dyDescent="0.25">
      <c r="A343" s="76" t="str">
        <f>IF(ISBLANK(INDEX('Policy Characteristics'!A:A,MATCH($C343,'Policy Characteristics'!$C:$C,0))),"",INDEX('Policy Characteristics'!A:A,MATCH($C343,'Policy Characteristics'!$C:$C,0)))</f>
        <v>Electricity Supply</v>
      </c>
      <c r="B343" s="234" t="str">
        <f>IF(ISBLANK(INDEX('Policy Characteristics'!B:B,MATCH($C343,'Policy Characteristics'!$C:$C,0))),"",INDEX('Policy Characteristics'!B:B,MATCH($C343,'Policy Characteristics'!$C:$C,0)))</f>
        <v>Decrease Cost of Capital</v>
      </c>
      <c r="C343" s="76" t="str">
        <f t="shared" si="14"/>
        <v>Percentage Decrease in Cost of Capital for Power Plants</v>
      </c>
      <c r="D343" s="78" t="s">
        <v>442</v>
      </c>
      <c r="E343" s="88"/>
      <c r="F343" s="78" t="s">
        <v>441</v>
      </c>
      <c r="G343" s="78"/>
      <c r="H343" s="15">
        <v>1741</v>
      </c>
      <c r="I343" s="235" t="s">
        <v>44</v>
      </c>
      <c r="J343" s="236" t="str">
        <f>IF(ISBLANK(INDEX('Policy Characteristics'!D:D,MATCH($C343,'Policy Characteristics'!$C:$C,0))),"",INDEX('Policy Characteristics'!D:D,MATCH($C343,'Policy Characteristics'!$C:$C,0)))</f>
        <v>Decrease Electricity Sector Cost of Capital</v>
      </c>
      <c r="K343" s="76" t="str">
        <f>IF(ISBLANK(INDEX('Policy Characteristics'!E:E,MATCH($C343,'Policy Characteristics'!$C:$C,0))),"",INDEX('Policy Characteristics'!E:E,MATCH($C343,'Policy Characteristics'!$C:$C,0)))</f>
        <v>elec power plant cost of capital</v>
      </c>
      <c r="L343" s="76">
        <f>IF(ISBLANK(INDEX('Policy Characteristics'!F:F,MATCH($C343,'Policy Characteristics'!$C:$C,0))),"",INDEX('Policy Characteristics'!F:F,MATCH($C343,'Policy Characteristics'!$C:$C,0)))</f>
        <v>0</v>
      </c>
      <c r="M343" s="239">
        <f>IF(ISBLANK(INDEX('Policy Characteristics'!G:G,MATCH($C343,'Policy Characteristics'!$C:$C,0))),"",INDEX('Policy Characteristics'!G:G,MATCH($C343,'Policy Characteristics'!$C:$C,0)))</f>
        <v>1</v>
      </c>
      <c r="N343" s="76">
        <f>IF(ISBLANK(INDEX('Policy Characteristics'!H:H,MATCH($C343,'Policy Characteristics'!$C:$C,0))),"",INDEX('Policy Characteristics'!H:H,MATCH($C343,'Policy Characteristics'!$C:$C,0)))</f>
        <v>1</v>
      </c>
      <c r="O343" s="76" t="str">
        <f>IF(ISBLANK(INDEX('Policy Characteristics'!I:I,MATCH($C343,'Policy Characteristics'!$C:$C,0))),"",INDEX('Policy Characteristics'!I:I,MATCH($C343,'Policy Characteristics'!$C:$C,0)))</f>
        <v>% decrease</v>
      </c>
      <c r="P343" s="76" t="str">
        <f>IF(ISBLANK(INDEX('Policy Characteristics'!J:J,MATCH($C343,'Policy Characteristics'!$C:$C,0))),"",INDEX('Policy Characteristics'!J:J,MATCH($C343,'Policy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3" s="76" t="str">
        <f>IF(ISBLANK(INDEX('Policy Characteristics'!K:K,MATCH($C343,'Policy Characteristics'!$C:$C,0))),"",INDEX('Policy Characteristics'!K:K,MATCH($C343,'Policy Characteristics'!$C:$C,0)))</f>
        <v/>
      </c>
      <c r="R343" s="76" t="str">
        <f>IF(ISBLANK(INDEX('Policy Characteristics'!L:L,MATCH($C343,'Policy Characteristics'!$C:$C,0))),"",INDEX('Policy Characteristics'!L:L,MATCH($C343,'Policy Characteristics'!$C:$C,0)))</f>
        <v/>
      </c>
      <c r="S343" s="78"/>
    </row>
    <row r="344" spans="1:19" x14ac:dyDescent="0.25">
      <c r="A344" s="76" t="str">
        <f>IF(ISBLANK(INDEX('Policy Characteristics'!A:A,MATCH($C344,'Policy Characteristics'!$C:$C,0))),"",INDEX('Policy Characteristics'!A:A,MATCH($C344,'Policy Characteristics'!$C:$C,0)))</f>
        <v>Electricity Supply</v>
      </c>
      <c r="B344" s="234" t="str">
        <f>IF(ISBLANK(INDEX('Policy Characteristics'!B:B,MATCH($C344,'Policy Characteristics'!$C:$C,0))),"",INDEX('Policy Characteristics'!B:B,MATCH($C344,'Policy Characteristics'!$C:$C,0)))</f>
        <v>Decrease Cost of Capital</v>
      </c>
      <c r="C344" s="76" t="str">
        <f t="shared" si="14"/>
        <v>Percentage Decrease in Cost of Capital for Power Plants</v>
      </c>
      <c r="D344" s="78" t="s">
        <v>451</v>
      </c>
      <c r="E344" s="88"/>
      <c r="F344" s="78" t="s">
        <v>452</v>
      </c>
      <c r="G344" s="78"/>
      <c r="H344" s="15">
        <v>1742</v>
      </c>
      <c r="I344" s="235" t="s">
        <v>43</v>
      </c>
      <c r="J344" s="236" t="str">
        <f>IF(ISBLANK(INDEX('Policy Characteristics'!D:D,MATCH($C344,'Policy Characteristics'!$C:$C,0))),"",INDEX('Policy Characteristics'!D:D,MATCH($C344,'Policy Characteristics'!$C:$C,0)))</f>
        <v>Decrease Electricity Sector Cost of Capital</v>
      </c>
      <c r="K344" s="76" t="str">
        <f>IF(ISBLANK(INDEX('Policy Characteristics'!E:E,MATCH($C344,'Policy Characteristics'!$C:$C,0))),"",INDEX('Policy Characteristics'!E:E,MATCH($C344,'Policy Characteristics'!$C:$C,0)))</f>
        <v>elec power plant cost of capital</v>
      </c>
      <c r="L344" s="76">
        <f>IF(ISBLANK(INDEX('Policy Characteristics'!F:F,MATCH($C344,'Policy Characteristics'!$C:$C,0))),"",INDEX('Policy Characteristics'!F:F,MATCH($C344,'Policy Characteristics'!$C:$C,0)))</f>
        <v>0</v>
      </c>
      <c r="M344" s="239">
        <f>IF(ISBLANK(INDEX('Policy Characteristics'!G:G,MATCH($C344,'Policy Characteristics'!$C:$C,0))),"",INDEX('Policy Characteristics'!G:G,MATCH($C344,'Policy Characteristics'!$C:$C,0)))</f>
        <v>1</v>
      </c>
      <c r="N344" s="76">
        <f>IF(ISBLANK(INDEX('Policy Characteristics'!H:H,MATCH($C344,'Policy Characteristics'!$C:$C,0))),"",INDEX('Policy Characteristics'!H:H,MATCH($C344,'Policy Characteristics'!$C:$C,0)))</f>
        <v>1</v>
      </c>
      <c r="O344" s="76" t="str">
        <f>IF(ISBLANK(INDEX('Policy Characteristics'!I:I,MATCH($C344,'Policy Characteristics'!$C:$C,0))),"",INDEX('Policy Characteristics'!I:I,MATCH($C344,'Policy Characteristics'!$C:$C,0)))</f>
        <v>% decrease</v>
      </c>
      <c r="P344" s="76" t="str">
        <f>IF(ISBLANK(INDEX('Policy Characteristics'!J:J,MATCH($C344,'Policy Characteristics'!$C:$C,0))),"",INDEX('Policy Characteristics'!J:J,MATCH($C344,'Policy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4" s="76" t="str">
        <f>IF(ISBLANK(INDEX('Policy Characteristics'!K:K,MATCH($C344,'Policy Characteristics'!$C:$C,0))),"",INDEX('Policy Characteristics'!K:K,MATCH($C344,'Policy Characteristics'!$C:$C,0)))</f>
        <v/>
      </c>
      <c r="R344" s="76" t="str">
        <f>IF(ISBLANK(INDEX('Policy Characteristics'!L:L,MATCH($C344,'Policy Characteristics'!$C:$C,0))),"",INDEX('Policy Characteristics'!L:L,MATCH($C344,'Policy Characteristics'!$C:$C,0)))</f>
        <v/>
      </c>
      <c r="S344" s="78"/>
    </row>
    <row r="345" spans="1:19" x14ac:dyDescent="0.25">
      <c r="A345" s="76" t="str">
        <f>IF(ISBLANK(INDEX('Policy Characteristics'!A:A,MATCH($C345,'Policy Characteristics'!$C:$C,0))),"",INDEX('Policy Characteristics'!A:A,MATCH($C345,'Policy Characteristics'!$C:$C,0)))</f>
        <v>Electricity Supply</v>
      </c>
      <c r="B345" s="234" t="str">
        <f>IF(ISBLANK(INDEX('Policy Characteristics'!B:B,MATCH($C345,'Policy Characteristics'!$C:$C,0))),"",INDEX('Policy Characteristics'!B:B,MATCH($C345,'Policy Characteristics'!$C:$C,0)))</f>
        <v>Decrease Cost of Capital</v>
      </c>
      <c r="C345" s="76" t="str">
        <f t="shared" si="14"/>
        <v>Percentage Decrease in Cost of Capital for Power Plants</v>
      </c>
      <c r="D345" s="78" t="s">
        <v>988</v>
      </c>
      <c r="E345" s="88"/>
      <c r="F345" s="78" t="s">
        <v>712</v>
      </c>
      <c r="G345" s="78"/>
      <c r="H345" s="15">
        <v>1743</v>
      </c>
      <c r="I345" s="235" t="s">
        <v>44</v>
      </c>
      <c r="J345" s="236" t="str">
        <f>IF(ISBLANK(INDEX('Policy Characteristics'!D:D,MATCH($C345,'Policy Characteristics'!$C:$C,0))),"",INDEX('Policy Characteristics'!D:D,MATCH($C345,'Policy Characteristics'!$C:$C,0)))</f>
        <v>Decrease Electricity Sector Cost of Capital</v>
      </c>
      <c r="K345" s="76" t="str">
        <f>IF(ISBLANK(INDEX('Policy Characteristics'!E:E,MATCH($C345,'Policy Characteristics'!$C:$C,0))),"",INDEX('Policy Characteristics'!E:E,MATCH($C345,'Policy Characteristics'!$C:$C,0)))</f>
        <v>elec power plant cost of capital</v>
      </c>
      <c r="L345" s="76">
        <f>IF(ISBLANK(INDEX('Policy Characteristics'!F:F,MATCH($C345,'Policy Characteristics'!$C:$C,0))),"",INDEX('Policy Characteristics'!F:F,MATCH($C345,'Policy Characteristics'!$C:$C,0)))</f>
        <v>0</v>
      </c>
      <c r="M345" s="239">
        <f>IF(ISBLANK(INDEX('Policy Characteristics'!G:G,MATCH($C345,'Policy Characteristics'!$C:$C,0))),"",INDEX('Policy Characteristics'!G:G,MATCH($C345,'Policy Characteristics'!$C:$C,0)))</f>
        <v>1</v>
      </c>
      <c r="N345" s="76">
        <f>IF(ISBLANK(INDEX('Policy Characteristics'!H:H,MATCH($C345,'Policy Characteristics'!$C:$C,0))),"",INDEX('Policy Characteristics'!H:H,MATCH($C345,'Policy Characteristics'!$C:$C,0)))</f>
        <v>1</v>
      </c>
      <c r="O345" s="76" t="str">
        <f>IF(ISBLANK(INDEX('Policy Characteristics'!I:I,MATCH($C345,'Policy Characteristics'!$C:$C,0))),"",INDEX('Policy Characteristics'!I:I,MATCH($C345,'Policy Characteristics'!$C:$C,0)))</f>
        <v>% decrease</v>
      </c>
      <c r="P345" s="76" t="str">
        <f>IF(ISBLANK(INDEX('Policy Characteristics'!J:J,MATCH($C345,'Policy Characteristics'!$C:$C,0))),"",INDEX('Policy Characteristics'!J:J,MATCH($C345,'Policy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5" s="76" t="str">
        <f>IF(ISBLANK(INDEX('Policy Characteristics'!K:K,MATCH($C345,'Policy Characteristics'!$C:$C,0))),"",INDEX('Policy Characteristics'!K:K,MATCH($C345,'Policy Characteristics'!$C:$C,0)))</f>
        <v/>
      </c>
      <c r="R345" s="76" t="str">
        <f>IF(ISBLANK(INDEX('Policy Characteristics'!L:L,MATCH($C345,'Policy Characteristics'!$C:$C,0))),"",INDEX('Policy Characteristics'!L:L,MATCH($C345,'Policy Characteristics'!$C:$C,0)))</f>
        <v/>
      </c>
      <c r="S345" s="78"/>
    </row>
    <row r="346" spans="1:19" x14ac:dyDescent="0.25">
      <c r="A346" s="76" t="str">
        <f>IF(ISBLANK(INDEX('Policy Characteristics'!A:A,MATCH($C346,'Policy Characteristics'!$C:$C,0))),"",INDEX('Policy Characteristics'!A:A,MATCH($C346,'Policy Characteristics'!$C:$C,0)))</f>
        <v>Electricity Supply</v>
      </c>
      <c r="B346" s="234" t="str">
        <f>IF(ISBLANK(INDEX('Policy Characteristics'!B:B,MATCH($C346,'Policy Characteristics'!$C:$C,0))),"",INDEX('Policy Characteristics'!B:B,MATCH($C346,'Policy Characteristics'!$C:$C,0)))</f>
        <v>Decrease Cost of Capital</v>
      </c>
      <c r="C346" s="76" t="str">
        <f t="shared" si="14"/>
        <v>Percentage Decrease in Cost of Capital for Power Plants</v>
      </c>
      <c r="D346" s="78" t="s">
        <v>989</v>
      </c>
      <c r="E346" s="88"/>
      <c r="F346" s="78" t="s">
        <v>832</v>
      </c>
      <c r="G346" s="78"/>
      <c r="H346" s="15">
        <v>1744</v>
      </c>
      <c r="I346" s="235" t="s">
        <v>44</v>
      </c>
      <c r="J346" s="236" t="str">
        <f>IF(ISBLANK(INDEX('Policy Characteristics'!D:D,MATCH($C346,'Policy Characteristics'!$C:$C,0))),"",INDEX('Policy Characteristics'!D:D,MATCH($C346,'Policy Characteristics'!$C:$C,0)))</f>
        <v>Decrease Electricity Sector Cost of Capital</v>
      </c>
      <c r="K346" s="76" t="str">
        <f>IF(ISBLANK(INDEX('Policy Characteristics'!E:E,MATCH($C346,'Policy Characteristics'!$C:$C,0))),"",INDEX('Policy Characteristics'!E:E,MATCH($C346,'Policy Characteristics'!$C:$C,0)))</f>
        <v>elec power plant cost of capital</v>
      </c>
      <c r="L346" s="76">
        <f>IF(ISBLANK(INDEX('Policy Characteristics'!F:F,MATCH($C346,'Policy Characteristics'!$C:$C,0))),"",INDEX('Policy Characteristics'!F:F,MATCH($C346,'Policy Characteristics'!$C:$C,0)))</f>
        <v>0</v>
      </c>
      <c r="M346" s="239">
        <f>IF(ISBLANK(INDEX('Policy Characteristics'!G:G,MATCH($C346,'Policy Characteristics'!$C:$C,0))),"",INDEX('Policy Characteristics'!G:G,MATCH($C346,'Policy Characteristics'!$C:$C,0)))</f>
        <v>1</v>
      </c>
      <c r="N346" s="76">
        <f>IF(ISBLANK(INDEX('Policy Characteristics'!H:H,MATCH($C346,'Policy Characteristics'!$C:$C,0))),"",INDEX('Policy Characteristics'!H:H,MATCH($C346,'Policy Characteristics'!$C:$C,0)))</f>
        <v>1</v>
      </c>
      <c r="O346" s="76" t="str">
        <f>IF(ISBLANK(INDEX('Policy Characteristics'!I:I,MATCH($C346,'Policy Characteristics'!$C:$C,0))),"",INDEX('Policy Characteristics'!I:I,MATCH($C346,'Policy Characteristics'!$C:$C,0)))</f>
        <v>% decrease</v>
      </c>
      <c r="P346" s="76" t="str">
        <f>IF(ISBLANK(INDEX('Policy Characteristics'!J:J,MATCH($C346,'Policy Characteristics'!$C:$C,0))),"",INDEX('Policy Characteristics'!J:J,MATCH($C346,'Policy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6" s="76" t="str">
        <f>IF(ISBLANK(INDEX('Policy Characteristics'!K:K,MATCH($C346,'Policy Characteristics'!$C:$C,0))),"",INDEX('Policy Characteristics'!K:K,MATCH($C346,'Policy Characteristics'!$C:$C,0)))</f>
        <v/>
      </c>
      <c r="R346" s="76" t="str">
        <f>IF(ISBLANK(INDEX('Policy Characteristics'!L:L,MATCH($C346,'Policy Characteristics'!$C:$C,0))),"",INDEX('Policy Characteristics'!L:L,MATCH($C346,'Policy Characteristics'!$C:$C,0)))</f>
        <v/>
      </c>
      <c r="S346" s="78"/>
    </row>
    <row r="347" spans="1:19" x14ac:dyDescent="0.25">
      <c r="A347" s="76" t="str">
        <f>IF(ISBLANK(INDEX('Policy Characteristics'!A:A,MATCH($C347,'Policy Characteristics'!$C:$C,0))),"",INDEX('Policy Characteristics'!A:A,MATCH($C347,'Policy Characteristics'!$C:$C,0)))</f>
        <v>Electricity Supply</v>
      </c>
      <c r="B347" s="234" t="str">
        <f>IF(ISBLANK(INDEX('Policy Characteristics'!B:B,MATCH($C347,'Policy Characteristics'!$C:$C,0))),"",INDEX('Policy Characteristics'!B:B,MATCH($C347,'Policy Characteristics'!$C:$C,0)))</f>
        <v>Decrease Cost of Capital</v>
      </c>
      <c r="C347" s="76" t="str">
        <f t="shared" si="14"/>
        <v>Percentage Decrease in Cost of Capital for Power Plants</v>
      </c>
      <c r="D347" s="78" t="s">
        <v>990</v>
      </c>
      <c r="E347" s="88"/>
      <c r="F347" s="78" t="s">
        <v>714</v>
      </c>
      <c r="G347" s="78"/>
      <c r="H347" s="15">
        <v>1745</v>
      </c>
      <c r="I347" s="235" t="s">
        <v>44</v>
      </c>
      <c r="J347" s="236" t="str">
        <f>IF(ISBLANK(INDEX('Policy Characteristics'!D:D,MATCH($C347,'Policy Characteristics'!$C:$C,0))),"",INDEX('Policy Characteristics'!D:D,MATCH($C347,'Policy Characteristics'!$C:$C,0)))</f>
        <v>Decrease Electricity Sector Cost of Capital</v>
      </c>
      <c r="K347" s="76" t="str">
        <f>IF(ISBLANK(INDEX('Policy Characteristics'!E:E,MATCH($C347,'Policy Characteristics'!$C:$C,0))),"",INDEX('Policy Characteristics'!E:E,MATCH($C347,'Policy Characteristics'!$C:$C,0)))</f>
        <v>elec power plant cost of capital</v>
      </c>
      <c r="L347" s="76">
        <f>IF(ISBLANK(INDEX('Policy Characteristics'!F:F,MATCH($C347,'Policy Characteristics'!$C:$C,0))),"",INDEX('Policy Characteristics'!F:F,MATCH($C347,'Policy Characteristics'!$C:$C,0)))</f>
        <v>0</v>
      </c>
      <c r="M347" s="239">
        <f>IF(ISBLANK(INDEX('Policy Characteristics'!G:G,MATCH($C347,'Policy Characteristics'!$C:$C,0))),"",INDEX('Policy Characteristics'!G:G,MATCH($C347,'Policy Characteristics'!$C:$C,0)))</f>
        <v>1</v>
      </c>
      <c r="N347" s="76">
        <f>IF(ISBLANK(INDEX('Policy Characteristics'!H:H,MATCH($C347,'Policy Characteristics'!$C:$C,0))),"",INDEX('Policy Characteristics'!H:H,MATCH($C347,'Policy Characteristics'!$C:$C,0)))</f>
        <v>1</v>
      </c>
      <c r="O347" s="76" t="str">
        <f>IF(ISBLANK(INDEX('Policy Characteristics'!I:I,MATCH($C347,'Policy Characteristics'!$C:$C,0))),"",INDEX('Policy Characteristics'!I:I,MATCH($C347,'Policy Characteristics'!$C:$C,0)))</f>
        <v>% decrease</v>
      </c>
      <c r="P347" s="76" t="str">
        <f>IF(ISBLANK(INDEX('Policy Characteristics'!J:J,MATCH($C347,'Policy Characteristics'!$C:$C,0))),"",INDEX('Policy Characteristics'!J:J,MATCH($C347,'Policy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7" s="76" t="str">
        <f>IF(ISBLANK(INDEX('Policy Characteristics'!K:K,MATCH($C347,'Policy Characteristics'!$C:$C,0))),"",INDEX('Policy Characteristics'!K:K,MATCH($C347,'Policy Characteristics'!$C:$C,0)))</f>
        <v/>
      </c>
      <c r="R347" s="76" t="str">
        <f>IF(ISBLANK(INDEX('Policy Characteristics'!L:L,MATCH($C347,'Policy Characteristics'!$C:$C,0))),"",INDEX('Policy Characteristics'!L:L,MATCH($C347,'Policy Characteristics'!$C:$C,0)))</f>
        <v/>
      </c>
      <c r="S347" s="78"/>
    </row>
    <row r="348" spans="1:19" x14ac:dyDescent="0.25">
      <c r="A348" s="76" t="str">
        <f>IF(ISBLANK(INDEX('Policy Characteristics'!A:A,MATCH($C348,'Policy Characteristics'!$C:$C,0))),"",INDEX('Policy Characteristics'!A:A,MATCH($C348,'Policy Characteristics'!$C:$C,0)))</f>
        <v>Electricity Supply</v>
      </c>
      <c r="B348" s="234" t="str">
        <f>IF(ISBLANK(INDEX('Policy Characteristics'!B:B,MATCH($C348,'Policy Characteristics'!$C:$C,0))),"",INDEX('Policy Characteristics'!B:B,MATCH($C348,'Policy Characteristics'!$C:$C,0)))</f>
        <v>Decrease Cost of Capital</v>
      </c>
      <c r="C348" s="76" t="str">
        <f t="shared" si="14"/>
        <v>Percentage Decrease in Cost of Capital for Power Plants</v>
      </c>
      <c r="D348" s="78" t="s">
        <v>1662</v>
      </c>
      <c r="E348" s="88"/>
      <c r="F348" s="78" t="s">
        <v>1669</v>
      </c>
      <c r="G348" s="78"/>
      <c r="H348" s="15">
        <v>1804</v>
      </c>
      <c r="I348" s="235" t="s">
        <v>43</v>
      </c>
      <c r="J348" s="236" t="str">
        <f>IF(ISBLANK(INDEX('Policy Characteristics'!D:D,MATCH($C348,'Policy Characteristics'!$C:$C,0))),"",INDEX('Policy Characteristics'!D:D,MATCH($C348,'Policy Characteristics'!$C:$C,0)))</f>
        <v>Decrease Electricity Sector Cost of Capital</v>
      </c>
      <c r="K348" s="76" t="str">
        <f>IF(ISBLANK(INDEX('Policy Characteristics'!E:E,MATCH($C348,'Policy Characteristics'!$C:$C,0))),"",INDEX('Policy Characteristics'!E:E,MATCH($C348,'Policy Characteristics'!$C:$C,0)))</f>
        <v>elec power plant cost of capital</v>
      </c>
      <c r="L348" s="76">
        <f>IF(ISBLANK(INDEX('Policy Characteristics'!F:F,MATCH($C348,'Policy Characteristics'!$C:$C,0))),"",INDEX('Policy Characteristics'!F:F,MATCH($C348,'Policy Characteristics'!$C:$C,0)))</f>
        <v>0</v>
      </c>
      <c r="M348" s="239">
        <f>IF(ISBLANK(INDEX('Policy Characteristics'!G:G,MATCH($C348,'Policy Characteristics'!$C:$C,0))),"",INDEX('Policy Characteristics'!G:G,MATCH($C348,'Policy Characteristics'!$C:$C,0)))</f>
        <v>1</v>
      </c>
      <c r="N348" s="76">
        <f>IF(ISBLANK(INDEX('Policy Characteristics'!H:H,MATCH($C348,'Policy Characteristics'!$C:$C,0))),"",INDEX('Policy Characteristics'!H:H,MATCH($C348,'Policy Characteristics'!$C:$C,0)))</f>
        <v>1</v>
      </c>
      <c r="O348" s="76" t="str">
        <f>IF(ISBLANK(INDEX('Policy Characteristics'!I:I,MATCH($C348,'Policy Characteristics'!$C:$C,0))),"",INDEX('Policy Characteristics'!I:I,MATCH($C348,'Policy Characteristics'!$C:$C,0)))</f>
        <v>% decrease</v>
      </c>
      <c r="P348" s="76" t="str">
        <f>IF(ISBLANK(INDEX('Policy Characteristics'!J:J,MATCH($C348,'Policy Characteristics'!$C:$C,0))),"",INDEX('Policy Characteristics'!J:J,MATCH($C348,'Policy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8" s="76" t="str">
        <f>IF(ISBLANK(INDEX('Policy Characteristics'!K:K,MATCH($C348,'Policy Characteristics'!$C:$C,0))),"",INDEX('Policy Characteristics'!K:K,MATCH($C348,'Policy Characteristics'!$C:$C,0)))</f>
        <v/>
      </c>
      <c r="R348" s="76" t="str">
        <f>IF(ISBLANK(INDEX('Policy Characteristics'!L:L,MATCH($C348,'Policy Characteristics'!$C:$C,0))),"",INDEX('Policy Characteristics'!L:L,MATCH($C348,'Policy Characteristics'!$C:$C,0)))</f>
        <v/>
      </c>
      <c r="S348" s="78"/>
    </row>
    <row r="349" spans="1:19" x14ac:dyDescent="0.25">
      <c r="A349" s="76" t="str">
        <f>IF(ISBLANK(INDEX('Policy Characteristics'!A:A,MATCH($C349,'Policy Characteristics'!$C:$C,0))),"",INDEX('Policy Characteristics'!A:A,MATCH($C349,'Policy Characteristics'!$C:$C,0)))</f>
        <v>Electricity Supply</v>
      </c>
      <c r="B349" s="234" t="str">
        <f>IF(ISBLANK(INDEX('Policy Characteristics'!B:B,MATCH($C349,'Policy Characteristics'!$C:$C,0))),"",INDEX('Policy Characteristics'!B:B,MATCH($C349,'Policy Characteristics'!$C:$C,0)))</f>
        <v>Decrease Cost of Capital</v>
      </c>
      <c r="C349" s="76" t="str">
        <f t="shared" si="14"/>
        <v>Percentage Decrease in Cost of Capital for Power Plants</v>
      </c>
      <c r="D349" s="78" t="s">
        <v>1665</v>
      </c>
      <c r="E349" s="88"/>
      <c r="F349" s="78" t="s">
        <v>1670</v>
      </c>
      <c r="G349" s="78"/>
      <c r="H349" s="15">
        <v>1805</v>
      </c>
      <c r="I349" s="235" t="s">
        <v>43</v>
      </c>
      <c r="J349" s="236" t="str">
        <f>IF(ISBLANK(INDEX('Policy Characteristics'!D:D,MATCH($C349,'Policy Characteristics'!$C:$C,0))),"",INDEX('Policy Characteristics'!D:D,MATCH($C349,'Policy Characteristics'!$C:$C,0)))</f>
        <v>Decrease Electricity Sector Cost of Capital</v>
      </c>
      <c r="K349" s="76" t="str">
        <f>IF(ISBLANK(INDEX('Policy Characteristics'!E:E,MATCH($C349,'Policy Characteristics'!$C:$C,0))),"",INDEX('Policy Characteristics'!E:E,MATCH($C349,'Policy Characteristics'!$C:$C,0)))</f>
        <v>elec power plant cost of capital</v>
      </c>
      <c r="L349" s="76">
        <f>IF(ISBLANK(INDEX('Policy Characteristics'!F:F,MATCH($C349,'Policy Characteristics'!$C:$C,0))),"",INDEX('Policy Characteristics'!F:F,MATCH($C349,'Policy Characteristics'!$C:$C,0)))</f>
        <v>0</v>
      </c>
      <c r="M349" s="239">
        <f>IF(ISBLANK(INDEX('Policy Characteristics'!G:G,MATCH($C349,'Policy Characteristics'!$C:$C,0))),"",INDEX('Policy Characteristics'!G:G,MATCH($C349,'Policy Characteristics'!$C:$C,0)))</f>
        <v>1</v>
      </c>
      <c r="N349" s="76">
        <f>IF(ISBLANK(INDEX('Policy Characteristics'!H:H,MATCH($C349,'Policy Characteristics'!$C:$C,0))),"",INDEX('Policy Characteristics'!H:H,MATCH($C349,'Policy Characteristics'!$C:$C,0)))</f>
        <v>1</v>
      </c>
      <c r="O349" s="76" t="str">
        <f>IF(ISBLANK(INDEX('Policy Characteristics'!I:I,MATCH($C349,'Policy Characteristics'!$C:$C,0))),"",INDEX('Policy Characteristics'!I:I,MATCH($C349,'Policy Characteristics'!$C:$C,0)))</f>
        <v>% decrease</v>
      </c>
      <c r="P349" s="76" t="str">
        <f>IF(ISBLANK(INDEX('Policy Characteristics'!J:J,MATCH($C349,'Policy Characteristics'!$C:$C,0))),"",INDEX('Policy Characteristics'!J:J,MATCH($C349,'Policy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9" s="76" t="str">
        <f>IF(ISBLANK(INDEX('Policy Characteristics'!K:K,MATCH($C349,'Policy Characteristics'!$C:$C,0))),"",INDEX('Policy Characteristics'!K:K,MATCH($C349,'Policy Characteristics'!$C:$C,0)))</f>
        <v/>
      </c>
      <c r="R349" s="76" t="str">
        <f>IF(ISBLANK(INDEX('Policy Characteristics'!L:L,MATCH($C349,'Policy Characteristics'!$C:$C,0))),"",INDEX('Policy Characteristics'!L:L,MATCH($C349,'Policy Characteristics'!$C:$C,0)))</f>
        <v/>
      </c>
      <c r="S349" s="78"/>
    </row>
    <row r="350" spans="1:19" x14ac:dyDescent="0.25">
      <c r="A350" s="76" t="str">
        <f>IF(ISBLANK(INDEX('Policy Characteristics'!A:A,MATCH($C350,'Policy Characteristics'!$C:$C,0))),"",INDEX('Policy Characteristics'!A:A,MATCH($C350,'Policy Characteristics'!$C:$C,0)))</f>
        <v>Electricity Supply</v>
      </c>
      <c r="B350" s="234" t="str">
        <f>IF(ISBLANK(INDEX('Policy Characteristics'!B:B,MATCH($C350,'Policy Characteristics'!$C:$C,0))),"",INDEX('Policy Characteristics'!B:B,MATCH($C350,'Policy Characteristics'!$C:$C,0)))</f>
        <v>Decrease Cost of Capital</v>
      </c>
      <c r="C350" s="76" t="str">
        <f t="shared" si="14"/>
        <v>Percentage Decrease in Cost of Capital for Power Plants</v>
      </c>
      <c r="D350" s="78" t="s">
        <v>1666</v>
      </c>
      <c r="E350" s="88"/>
      <c r="F350" s="78" t="s">
        <v>1671</v>
      </c>
      <c r="G350" s="78"/>
      <c r="H350" s="15">
        <v>1806</v>
      </c>
      <c r="I350" s="235" t="s">
        <v>43</v>
      </c>
      <c r="J350" s="236" t="str">
        <f>IF(ISBLANK(INDEX('Policy Characteristics'!D:D,MATCH($C350,'Policy Characteristics'!$C:$C,0))),"",INDEX('Policy Characteristics'!D:D,MATCH($C350,'Policy Characteristics'!$C:$C,0)))</f>
        <v>Decrease Electricity Sector Cost of Capital</v>
      </c>
      <c r="K350" s="76" t="str">
        <f>IF(ISBLANK(INDEX('Policy Characteristics'!E:E,MATCH($C350,'Policy Characteristics'!$C:$C,0))),"",INDEX('Policy Characteristics'!E:E,MATCH($C350,'Policy Characteristics'!$C:$C,0)))</f>
        <v>elec power plant cost of capital</v>
      </c>
      <c r="L350" s="76">
        <f>IF(ISBLANK(INDEX('Policy Characteristics'!F:F,MATCH($C350,'Policy Characteristics'!$C:$C,0))),"",INDEX('Policy Characteristics'!F:F,MATCH($C350,'Policy Characteristics'!$C:$C,0)))</f>
        <v>0</v>
      </c>
      <c r="M350" s="239">
        <f>IF(ISBLANK(INDEX('Policy Characteristics'!G:G,MATCH($C350,'Policy Characteristics'!$C:$C,0))),"",INDEX('Policy Characteristics'!G:G,MATCH($C350,'Policy Characteristics'!$C:$C,0)))</f>
        <v>1</v>
      </c>
      <c r="N350" s="76">
        <f>IF(ISBLANK(INDEX('Policy Characteristics'!H:H,MATCH($C350,'Policy Characteristics'!$C:$C,0))),"",INDEX('Policy Characteristics'!H:H,MATCH($C350,'Policy Characteristics'!$C:$C,0)))</f>
        <v>1</v>
      </c>
      <c r="O350" s="76" t="str">
        <f>IF(ISBLANK(INDEX('Policy Characteristics'!I:I,MATCH($C350,'Policy Characteristics'!$C:$C,0))),"",INDEX('Policy Characteristics'!I:I,MATCH($C350,'Policy Characteristics'!$C:$C,0)))</f>
        <v>% decrease</v>
      </c>
      <c r="P350" s="76" t="str">
        <f>IF(ISBLANK(INDEX('Policy Characteristics'!J:J,MATCH($C350,'Policy Characteristics'!$C:$C,0))),"",INDEX('Policy Characteristics'!J:J,MATCH($C350,'Policy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0" s="76" t="str">
        <f>IF(ISBLANK(INDEX('Policy Characteristics'!K:K,MATCH($C350,'Policy Characteristics'!$C:$C,0))),"",INDEX('Policy Characteristics'!K:K,MATCH($C350,'Policy Characteristics'!$C:$C,0)))</f>
        <v/>
      </c>
      <c r="R350" s="76" t="str">
        <f>IF(ISBLANK(INDEX('Policy Characteristics'!L:L,MATCH($C350,'Policy Characteristics'!$C:$C,0))),"",INDEX('Policy Characteristics'!L:L,MATCH($C350,'Policy Characteristics'!$C:$C,0)))</f>
        <v/>
      </c>
      <c r="S350" s="78"/>
    </row>
    <row r="351" spans="1:19" x14ac:dyDescent="0.25">
      <c r="A351" s="76" t="str">
        <f>IF(ISBLANK(INDEX('Policy Characteristics'!A:A,MATCH($C351,'Policy Characteristics'!$C:$C,0))),"",INDEX('Policy Characteristics'!A:A,MATCH($C351,'Policy Characteristics'!$C:$C,0)))</f>
        <v>Electricity Supply</v>
      </c>
      <c r="B351" s="234" t="str">
        <f>IF(ISBLANK(INDEX('Policy Characteristics'!B:B,MATCH($C351,'Policy Characteristics'!$C:$C,0))),"",INDEX('Policy Characteristics'!B:B,MATCH($C351,'Policy Characteristics'!$C:$C,0)))</f>
        <v>Decrease Cost of Capital</v>
      </c>
      <c r="C351" s="76" t="str">
        <f t="shared" si="14"/>
        <v>Percentage Decrease in Cost of Capital for Power Plants</v>
      </c>
      <c r="D351" s="78" t="s">
        <v>1667</v>
      </c>
      <c r="E351" s="88"/>
      <c r="F351" s="78" t="s">
        <v>1672</v>
      </c>
      <c r="G351" s="78"/>
      <c r="H351" s="15">
        <v>1807</v>
      </c>
      <c r="I351" s="235" t="s">
        <v>43</v>
      </c>
      <c r="J351" s="236" t="str">
        <f>IF(ISBLANK(INDEX('Policy Characteristics'!D:D,MATCH($C351,'Policy Characteristics'!$C:$C,0))),"",INDEX('Policy Characteristics'!D:D,MATCH($C351,'Policy Characteristics'!$C:$C,0)))</f>
        <v>Decrease Electricity Sector Cost of Capital</v>
      </c>
      <c r="K351" s="76" t="str">
        <f>IF(ISBLANK(INDEX('Policy Characteristics'!E:E,MATCH($C351,'Policy Characteristics'!$C:$C,0))),"",INDEX('Policy Characteristics'!E:E,MATCH($C351,'Policy Characteristics'!$C:$C,0)))</f>
        <v>elec power plant cost of capital</v>
      </c>
      <c r="L351" s="76">
        <f>IF(ISBLANK(INDEX('Policy Characteristics'!F:F,MATCH($C351,'Policy Characteristics'!$C:$C,0))),"",INDEX('Policy Characteristics'!F:F,MATCH($C351,'Policy Characteristics'!$C:$C,0)))</f>
        <v>0</v>
      </c>
      <c r="M351" s="239">
        <f>IF(ISBLANK(INDEX('Policy Characteristics'!G:G,MATCH($C351,'Policy Characteristics'!$C:$C,0))),"",INDEX('Policy Characteristics'!G:G,MATCH($C351,'Policy Characteristics'!$C:$C,0)))</f>
        <v>1</v>
      </c>
      <c r="N351" s="76">
        <f>IF(ISBLANK(INDEX('Policy Characteristics'!H:H,MATCH($C351,'Policy Characteristics'!$C:$C,0))),"",INDEX('Policy Characteristics'!H:H,MATCH($C351,'Policy Characteristics'!$C:$C,0)))</f>
        <v>1</v>
      </c>
      <c r="O351" s="76" t="str">
        <f>IF(ISBLANK(INDEX('Policy Characteristics'!I:I,MATCH($C351,'Policy Characteristics'!$C:$C,0))),"",INDEX('Policy Characteristics'!I:I,MATCH($C351,'Policy Characteristics'!$C:$C,0)))</f>
        <v>% decrease</v>
      </c>
      <c r="P351" s="76" t="str">
        <f>IF(ISBLANK(INDEX('Policy Characteristics'!J:J,MATCH($C351,'Policy Characteristics'!$C:$C,0))),"",INDEX('Policy Characteristics'!J:J,MATCH($C351,'Policy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1" s="76" t="str">
        <f>IF(ISBLANK(INDEX('Policy Characteristics'!K:K,MATCH($C351,'Policy Characteristics'!$C:$C,0))),"",INDEX('Policy Characteristics'!K:K,MATCH($C351,'Policy Characteristics'!$C:$C,0)))</f>
        <v/>
      </c>
      <c r="R351" s="76" t="str">
        <f>IF(ISBLANK(INDEX('Policy Characteristics'!L:L,MATCH($C351,'Policy Characteristics'!$C:$C,0))),"",INDEX('Policy Characteristics'!L:L,MATCH($C351,'Policy Characteristics'!$C:$C,0)))</f>
        <v/>
      </c>
      <c r="S351" s="78"/>
    </row>
    <row r="352" spans="1:19" x14ac:dyDescent="0.25">
      <c r="A352" s="76" t="str">
        <f>IF(ISBLANK(INDEX('Policy Characteristics'!A:A,MATCH($C352,'Policy Characteristics'!$C:$C,0))),"",INDEX('Policy Characteristics'!A:A,MATCH($C352,'Policy Characteristics'!$C:$C,0)))</f>
        <v>Electricity Supply</v>
      </c>
      <c r="B352" s="234" t="str">
        <f>IF(ISBLANK(INDEX('Policy Characteristics'!B:B,MATCH($C352,'Policy Characteristics'!$C:$C,0))),"",INDEX('Policy Characteristics'!B:B,MATCH($C352,'Policy Characteristics'!$C:$C,0)))</f>
        <v>Decrease Cost of Capital</v>
      </c>
      <c r="C352" s="76" t="str">
        <f t="shared" si="14"/>
        <v>Percentage Decrease in Cost of Capital for Power Plants</v>
      </c>
      <c r="D352" s="78" t="s">
        <v>1668</v>
      </c>
      <c r="E352" s="88"/>
      <c r="F352" s="78" t="s">
        <v>1673</v>
      </c>
      <c r="G352" s="78"/>
      <c r="H352" s="15">
        <v>1808</v>
      </c>
      <c r="I352" s="235" t="s">
        <v>43</v>
      </c>
      <c r="J352" s="236" t="str">
        <f>IF(ISBLANK(INDEX('Policy Characteristics'!D:D,MATCH($C352,'Policy Characteristics'!$C:$C,0))),"",INDEX('Policy Characteristics'!D:D,MATCH($C352,'Policy Characteristics'!$C:$C,0)))</f>
        <v>Decrease Electricity Sector Cost of Capital</v>
      </c>
      <c r="K352" s="76" t="str">
        <f>IF(ISBLANK(INDEX('Policy Characteristics'!E:E,MATCH($C352,'Policy Characteristics'!$C:$C,0))),"",INDEX('Policy Characteristics'!E:E,MATCH($C352,'Policy Characteristics'!$C:$C,0)))</f>
        <v>elec power plant cost of capital</v>
      </c>
      <c r="L352" s="76">
        <f>IF(ISBLANK(INDEX('Policy Characteristics'!F:F,MATCH($C352,'Policy Characteristics'!$C:$C,0))),"",INDEX('Policy Characteristics'!F:F,MATCH($C352,'Policy Characteristics'!$C:$C,0)))</f>
        <v>0</v>
      </c>
      <c r="M352" s="239">
        <f>IF(ISBLANK(INDEX('Policy Characteristics'!G:G,MATCH($C352,'Policy Characteristics'!$C:$C,0))),"",INDEX('Policy Characteristics'!G:G,MATCH($C352,'Policy Characteristics'!$C:$C,0)))</f>
        <v>1</v>
      </c>
      <c r="N352" s="76">
        <f>IF(ISBLANK(INDEX('Policy Characteristics'!H:H,MATCH($C352,'Policy Characteristics'!$C:$C,0))),"",INDEX('Policy Characteristics'!H:H,MATCH($C352,'Policy Characteristics'!$C:$C,0)))</f>
        <v>1</v>
      </c>
      <c r="O352" s="76" t="str">
        <f>IF(ISBLANK(INDEX('Policy Characteristics'!I:I,MATCH($C352,'Policy Characteristics'!$C:$C,0))),"",INDEX('Policy Characteristics'!I:I,MATCH($C352,'Policy Characteristics'!$C:$C,0)))</f>
        <v>% decrease</v>
      </c>
      <c r="P352" s="76" t="str">
        <f>IF(ISBLANK(INDEX('Policy Characteristics'!J:J,MATCH($C352,'Policy Characteristics'!$C:$C,0))),"",INDEX('Policy Characteristics'!J:J,MATCH($C352,'Policy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2" s="76" t="str">
        <f>IF(ISBLANK(INDEX('Policy Characteristics'!K:K,MATCH($C352,'Policy Characteristics'!$C:$C,0))),"",INDEX('Policy Characteristics'!K:K,MATCH($C352,'Policy Characteristics'!$C:$C,0)))</f>
        <v/>
      </c>
      <c r="R352" s="76" t="str">
        <f>IF(ISBLANK(INDEX('Policy Characteristics'!L:L,MATCH($C352,'Policy Characteristics'!$C:$C,0))),"",INDEX('Policy Characteristics'!L:L,MATCH($C352,'Policy Characteristics'!$C:$C,0)))</f>
        <v/>
      </c>
      <c r="S352" s="78"/>
    </row>
    <row r="353" spans="1:19" x14ac:dyDescent="0.25">
      <c r="A353" s="76" t="str">
        <f>IF(ISBLANK(INDEX('Policy Characteristics'!A:A,MATCH($C353,'Policy Characteristics'!$C:$C,0))),"",INDEX('Policy Characteristics'!A:A,MATCH($C353,'Policy Characteristics'!$C:$C,0)))</f>
        <v>Electricity Supply</v>
      </c>
      <c r="B353" s="234" t="str">
        <f>IF(ISBLANK(INDEX('Policy Characteristics'!B:B,MATCH($C353,'Policy Characteristics'!$C:$C,0))),"",INDEX('Policy Characteristics'!B:B,MATCH($C353,'Policy Characteristics'!$C:$C,0)))</f>
        <v>Decrease Cost of Capital</v>
      </c>
      <c r="C353" s="76" t="str">
        <f t="shared" si="14"/>
        <v>Percentage Decrease in Cost of Capital for Power Plants</v>
      </c>
      <c r="D353" s="78" t="s">
        <v>1756</v>
      </c>
      <c r="E353" s="88"/>
      <c r="F353" s="78" t="s">
        <v>1754</v>
      </c>
      <c r="G353" s="78"/>
      <c r="H353" s="15">
        <v>1809</v>
      </c>
      <c r="I353" s="235" t="s">
        <v>43</v>
      </c>
      <c r="J353" s="236" t="str">
        <f>IF(ISBLANK(INDEX('Policy Characteristics'!D:D,MATCH($C353,'Policy Characteristics'!$C:$C,0))),"",INDEX('Policy Characteristics'!D:D,MATCH($C353,'Policy Characteristics'!$C:$C,0)))</f>
        <v>Decrease Electricity Sector Cost of Capital</v>
      </c>
      <c r="K353" s="76" t="str">
        <f>IF(ISBLANK(INDEX('Policy Characteristics'!E:E,MATCH($C353,'Policy Characteristics'!$C:$C,0))),"",INDEX('Policy Characteristics'!E:E,MATCH($C353,'Policy Characteristics'!$C:$C,0)))</f>
        <v>elec power plant cost of capital</v>
      </c>
      <c r="L353" s="76">
        <f>IF(ISBLANK(INDEX('Policy Characteristics'!F:F,MATCH($C353,'Policy Characteristics'!$C:$C,0))),"",INDEX('Policy Characteristics'!F:F,MATCH($C353,'Policy Characteristics'!$C:$C,0)))</f>
        <v>0</v>
      </c>
      <c r="M353" s="239">
        <f>IF(ISBLANK(INDEX('Policy Characteristics'!G:G,MATCH($C353,'Policy Characteristics'!$C:$C,0))),"",INDEX('Policy Characteristics'!G:G,MATCH($C353,'Policy Characteristics'!$C:$C,0)))</f>
        <v>1</v>
      </c>
      <c r="N353" s="76">
        <f>IF(ISBLANK(INDEX('Policy Characteristics'!H:H,MATCH($C353,'Policy Characteristics'!$C:$C,0))),"",INDEX('Policy Characteristics'!H:H,MATCH($C353,'Policy Characteristics'!$C:$C,0)))</f>
        <v>1</v>
      </c>
      <c r="O353" s="76" t="str">
        <f>IF(ISBLANK(INDEX('Policy Characteristics'!I:I,MATCH($C353,'Policy Characteristics'!$C:$C,0))),"",INDEX('Policy Characteristics'!I:I,MATCH($C353,'Policy Characteristics'!$C:$C,0)))</f>
        <v>% decrease</v>
      </c>
      <c r="P353" s="76" t="str">
        <f>IF(ISBLANK(INDEX('Policy Characteristics'!J:J,MATCH($C353,'Policy Characteristics'!$C:$C,0))),"",INDEX('Policy Characteristics'!J:J,MATCH($C353,'Policy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3" s="76" t="str">
        <f>IF(ISBLANK(INDEX('Policy Characteristics'!K:K,MATCH($C353,'Policy Characteristics'!$C:$C,0))),"",INDEX('Policy Characteristics'!K:K,MATCH($C353,'Policy Characteristics'!$C:$C,0)))</f>
        <v/>
      </c>
      <c r="R353" s="76" t="str">
        <f>IF(ISBLANK(INDEX('Policy Characteristics'!L:L,MATCH($C353,'Policy Characteristics'!$C:$C,0))),"",INDEX('Policy Characteristics'!L:L,MATCH($C353,'Policy Characteristics'!$C:$C,0)))</f>
        <v/>
      </c>
      <c r="S353" s="78"/>
    </row>
    <row r="354" spans="1:19" x14ac:dyDescent="0.25">
      <c r="A354" s="76" t="str">
        <f>IF(ISBLANK(INDEX('Policy Characteristics'!A:A,MATCH($C354,'Policy Characteristics'!$C:$C,0))),"",INDEX('Policy Characteristics'!A:A,MATCH($C354,'Policy Characteristics'!$C:$C,0)))</f>
        <v>Electricity Supply</v>
      </c>
      <c r="B354" s="234" t="str">
        <f>IF(ISBLANK(INDEX('Policy Characteristics'!B:B,MATCH($C354,'Policy Characteristics'!$C:$C,0))),"",INDEX('Policy Characteristics'!B:B,MATCH($C354,'Policy Characteristics'!$C:$C,0)))</f>
        <v>Decrease Cost of Capital</v>
      </c>
      <c r="C354" s="76" t="str">
        <f t="shared" si="14"/>
        <v>Percentage Decrease in Cost of Capital for Power Plants</v>
      </c>
      <c r="D354" s="78" t="s">
        <v>1757</v>
      </c>
      <c r="E354" s="88"/>
      <c r="F354" s="78" t="s">
        <v>1755</v>
      </c>
      <c r="G354" s="78"/>
      <c r="H354" s="15">
        <v>2238</v>
      </c>
      <c r="I354" s="235" t="s">
        <v>43</v>
      </c>
      <c r="J354" s="236" t="str">
        <f>IF(ISBLANK(INDEX('Policy Characteristics'!D:D,MATCH($C354,'Policy Characteristics'!$C:$C,0))),"",INDEX('Policy Characteristics'!D:D,MATCH($C354,'Policy Characteristics'!$C:$C,0)))</f>
        <v>Decrease Electricity Sector Cost of Capital</v>
      </c>
      <c r="K354" s="76" t="str">
        <f>IF(ISBLANK(INDEX('Policy Characteristics'!E:E,MATCH($C354,'Policy Characteristics'!$C:$C,0))),"",INDEX('Policy Characteristics'!E:E,MATCH($C354,'Policy Characteristics'!$C:$C,0)))</f>
        <v>elec power plant cost of capital</v>
      </c>
      <c r="L354" s="76">
        <f>IF(ISBLANK(INDEX('Policy Characteristics'!F:F,MATCH($C354,'Policy Characteristics'!$C:$C,0))),"",INDEX('Policy Characteristics'!F:F,MATCH($C354,'Policy Characteristics'!$C:$C,0)))</f>
        <v>0</v>
      </c>
      <c r="M354" s="239">
        <f>IF(ISBLANK(INDEX('Policy Characteristics'!G:G,MATCH($C354,'Policy Characteristics'!$C:$C,0))),"",INDEX('Policy Characteristics'!G:G,MATCH($C354,'Policy Characteristics'!$C:$C,0)))</f>
        <v>1</v>
      </c>
      <c r="N354" s="76">
        <f>IF(ISBLANK(INDEX('Policy Characteristics'!H:H,MATCH($C354,'Policy Characteristics'!$C:$C,0))),"",INDEX('Policy Characteristics'!H:H,MATCH($C354,'Policy Characteristics'!$C:$C,0)))</f>
        <v>1</v>
      </c>
      <c r="O354" s="76" t="str">
        <f>IF(ISBLANK(INDEX('Policy Characteristics'!I:I,MATCH($C354,'Policy Characteristics'!$C:$C,0))),"",INDEX('Policy Characteristics'!I:I,MATCH($C354,'Policy Characteristics'!$C:$C,0)))</f>
        <v>% decrease</v>
      </c>
      <c r="P354" s="76" t="str">
        <f>IF(ISBLANK(INDEX('Policy Characteristics'!J:J,MATCH($C354,'Policy Characteristics'!$C:$C,0))),"",INDEX('Policy Characteristics'!J:J,MATCH($C354,'Policy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4" s="76"/>
      <c r="R354" s="76"/>
      <c r="S354" s="78"/>
    </row>
    <row r="355" spans="1:19" x14ac:dyDescent="0.25">
      <c r="A355" s="76" t="str">
        <f>IF(ISBLANK(INDEX('Policy Characteristics'!A:A,MATCH($C355,'Policy Characteristics'!$C:$C,0))),"",INDEX('Policy Characteristics'!A:A,MATCH($C355,'Policy Characteristics'!$C:$C,0)))</f>
        <v>Electricity Supply</v>
      </c>
      <c r="B355" s="234" t="str">
        <f>IF(ISBLANK(INDEX('Policy Characteristics'!B:B,MATCH($C355,'Policy Characteristics'!$C:$C,0))),"",INDEX('Policy Characteristics'!B:B,MATCH($C355,'Policy Characteristics'!$C:$C,0)))</f>
        <v>Demand Response</v>
      </c>
      <c r="C355" t="s">
        <v>27</v>
      </c>
      <c r="D355" s="88"/>
      <c r="E355" s="88"/>
      <c r="F355" s="88"/>
      <c r="G355" s="88"/>
      <c r="H355" s="15">
        <v>30</v>
      </c>
      <c r="I355" s="247" t="s">
        <v>43</v>
      </c>
      <c r="J355" s="236" t="str">
        <f>IF(ISBLANK(INDEX('Policy Characteristics'!D:D,MATCH($C355,'Policy Characteristics'!$C:$C,0))),"",INDEX('Policy Characteristics'!D:D,MATCH($C355,'Policy Characteristics'!$C:$C,0)))</f>
        <v>Demand Response</v>
      </c>
      <c r="K355" s="76" t="str">
        <f>IF(ISBLANK(INDEX('Policy Characteristics'!E:E,MATCH($C355,'Policy Characteristics'!$C:$C,0))),"",INDEX('Policy Characteristics'!E:E,MATCH($C355,'Policy Characteristics'!$C:$C,0)))</f>
        <v>elec demand response</v>
      </c>
      <c r="L355" s="239">
        <f>IF(ISBLANK(INDEX('Policy Characteristics'!F:F,MATCH($C355,'Policy Characteristics'!$C:$C,0))),"",INDEX('Policy Characteristics'!F:F,MATCH($C355,'Policy Characteristics'!$C:$C,0)))</f>
        <v>0</v>
      </c>
      <c r="M355" s="239">
        <f>IF(ISBLANK(INDEX('Policy Characteristics'!G:G,MATCH($C355,'Policy Characteristics'!$C:$C,0))),"",INDEX('Policy Characteristics'!G:G,MATCH($C355,'Policy Characteristics'!$C:$C,0)))</f>
        <v>1</v>
      </c>
      <c r="N355" s="239">
        <f>IF(ISBLANK(INDEX('Policy Characteristics'!H:H,MATCH($C355,'Policy Characteristics'!$C:$C,0))),"",INDEX('Policy Characteristics'!H:H,MATCH($C355,'Policy Characteristics'!$C:$C,0)))</f>
        <v>0.01</v>
      </c>
      <c r="O355" s="76" t="str">
        <f>IF(ISBLANK(INDEX('Policy Characteristics'!I:I,MATCH($C355,'Policy Characteristics'!$C:$C,0))),"",INDEX('Policy Characteristics'!I:I,MATCH($C355,'Policy Characteristics'!$C:$C,0)))</f>
        <v>% of potential achieved</v>
      </c>
      <c r="P355" s="76" t="str">
        <f>IF(ISBLANK(INDEX('Policy Characteristics'!J:J,MATCH($C355,'Policy Characteristics'!$C:$C,0))),"",INDEX('Policy Characteristics'!J:J,MATCH($C355,'Policy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Illinois, a 100% setting provides for an additional  9459 MW of demand response capacity in 2050 (on top of a BAU quantity of 4524 MW).</v>
      </c>
      <c r="Q355" s="76" t="str">
        <f>IF(ISBLANK(INDEX('Policy Characteristics'!K:K,MATCH($C355,'Policy Characteristics'!$C:$C,0))),"",INDEX('Policy Characteristics'!K:K,MATCH($C355,'Policy Characteristics'!$C:$C,0)))</f>
        <v>electricity-sector-main.html#dr</v>
      </c>
      <c r="R355" s="76" t="str">
        <f>IF(ISBLANK(INDEX('Policy Characteristics'!L:L,MATCH($C355,'Policy Characteristics'!$C:$C,0))),"",INDEX('Policy Characteristics'!L:L,MATCH($C355,'Policy Characteristics'!$C:$C,0)))</f>
        <v>demand-response.html</v>
      </c>
    </row>
    <row r="356" spans="1:19" x14ac:dyDescent="0.25">
      <c r="A356" s="76" t="str">
        <f>IF(ISBLANK(INDEX('Policy Characteristics'!A:A,MATCH($C356,'Policy Characteristics'!$C:$C,0))),"",INDEX('Policy Characteristics'!A:A,MATCH($C356,'Policy Characteristics'!$C:$C,0)))</f>
        <v>Electricity Supply</v>
      </c>
      <c r="B356" s="234" t="str">
        <f>IF(ISBLANK(INDEX('Policy Characteristics'!B:B,MATCH($C356,'Policy Characteristics'!$C:$C,0))),"",INDEX('Policy Characteristics'!B:B,MATCH($C356,'Policy Characteristics'!$C:$C,0)))</f>
        <v>Early Retirement of Power Plants</v>
      </c>
      <c r="C356" t="s">
        <v>127</v>
      </c>
      <c r="D356" s="88" t="s">
        <v>445</v>
      </c>
      <c r="E356" s="88"/>
      <c r="F356" s="88" t="s">
        <v>444</v>
      </c>
      <c r="G356" s="88"/>
      <c r="H356" s="15">
        <v>31</v>
      </c>
      <c r="I356" s="247" t="s">
        <v>43</v>
      </c>
      <c r="J356" s="236" t="str">
        <f>IF(ISBLANK(INDEX('Policy Characteristics'!D:D,MATCH($C356,'Policy Characteristics'!$C:$C,0))),"",INDEX('Policy Characteristics'!D:D,MATCH($C356,'Policy Characteristics'!$C:$C,0)))</f>
        <v>Early Retirement of Power Plants</v>
      </c>
      <c r="K356" s="76" t="str">
        <f>IF(ISBLANK(INDEX('Policy Characteristics'!E:E,MATCH($C356,'Policy Characteristics'!$C:$C,0))),"",INDEX('Policy Characteristics'!E:E,MATCH($C356,'Policy Characteristics'!$C:$C,0)))</f>
        <v>elec early retirement</v>
      </c>
      <c r="L356" s="76">
        <f>IF(ISBLANK(INDEX('Policy Characteristics'!F:F,MATCH($C356,'Policy Characteristics'!$C:$C,0))),"",INDEX('Policy Characteristics'!F:F,MATCH($C356,'Policy Characteristics'!$C:$C,0)))</f>
        <v>0</v>
      </c>
      <c r="M356" s="76">
        <f>IF(ISBLANK(INDEX('Policy Characteristics'!G:G,MATCH($C356,'Policy Characteristics'!$C:$C,0))),"",INDEX('Policy Characteristics'!G:G,MATCH($C356,'Policy Characteristics'!$C:$C,0)))</f>
        <v>3000</v>
      </c>
      <c r="N356" s="76">
        <f>IF(ISBLANK(INDEX('Policy Characteristics'!H:H,MATCH($C356,'Policy Characteristics'!$C:$C,0))),"",INDEX('Policy Characteristics'!H:H,MATCH($C356,'Policy Characteristics'!$C:$C,0)))</f>
        <v>50</v>
      </c>
      <c r="O356" s="76" t="str">
        <f>IF(ISBLANK(INDEX('Policy Characteristics'!I:I,MATCH($C356,'Policy Characteristics'!$C:$C,0))),"",INDEX('Policy Characteristics'!I:I,MATCH($C356,'Policy Characteristics'!$C:$C,0)))</f>
        <v>MW/year</v>
      </c>
      <c r="P356" s="76" t="str">
        <f>IF(ISBLANK(INDEX('Policy Characteristics'!J:J,MATCH($C356,'Policy Characteristics'!$C:$C,0))),"",INDEX('Policy Characteristics'!J:J,MATCH($C356,'Policy Characteristics'!$C:$C,0)))</f>
        <v>**Description:** This policy causes the specified quantity of otherwise non-retiring capacity of the selected type(s) to be retired each year. // **Guidance for setting values:** // **Hard coal:** The EIA projects that Illinois will retire 6400 MW of coal by 2050. Illinois currently has 10174 MW of coal capacity.//**Natural gas non-peaker:** The EIA projects that IL will retire 3550 MW of natural gas by 2050. IL currently has 3574 MW of natural gas non-peaker capacity.//**Nuclear:** The EIA projects that IL will retire 0 MW of nuclear by 2050. IL currently has 11582 MW of nuclear capacity.//**Natural gas peaker:** The EIA projects that IL will retire 10700 MW of natural gas by 2050. IL currently has 11892 MW of natural gas peaker capacity.//**Lignite:** The EIA projects that IL will retire 0 MW of lignite by 2050. IL currently has 0 MW of lignite capacity.</v>
      </c>
      <c r="Q356" s="76" t="str">
        <f>IF(ISBLANK(INDEX('Policy Characteristics'!K:K,MATCH($C356,'Policy Characteristics'!$C:$C,0))),"",INDEX('Policy Characteristics'!K:K,MATCH($C356,'Policy Characteristics'!$C:$C,0)))</f>
        <v>electricity-sector-main.html#early-ret</v>
      </c>
      <c r="R356" s="76" t="str">
        <f>IF(ISBLANK(INDEX('Policy Characteristics'!L:L,MATCH($C356,'Policy Characteristics'!$C:$C,0))),"",INDEX('Policy Characteristics'!L:L,MATCH($C356,'Policy Characteristics'!$C:$C,0)))</f>
        <v>early-retirement-of-power-plants.html</v>
      </c>
    </row>
    <row r="357" spans="1:19" x14ac:dyDescent="0.25">
      <c r="A357" s="76" t="str">
        <f>IF(ISBLANK(INDEX('Policy Characteristics'!A:A,MATCH($C357,'Policy Characteristics'!$C:$C,0))),"",INDEX('Policy Characteristics'!A:A,MATCH($C357,'Policy Characteristics'!$C:$C,0)))</f>
        <v>Electricity Supply</v>
      </c>
      <c r="B357" s="234" t="str">
        <f>IF(ISBLANK(INDEX('Policy Characteristics'!B:B,MATCH($C357,'Policy Characteristics'!$C:$C,0))),"",INDEX('Policy Characteristics'!B:B,MATCH($C357,'Policy Characteristics'!$C:$C,0)))</f>
        <v>Early Retirement of Power Plants</v>
      </c>
      <c r="C357" t="s">
        <v>127</v>
      </c>
      <c r="D357" s="78" t="s">
        <v>1663</v>
      </c>
      <c r="E357" s="88"/>
      <c r="F357" s="78" t="s">
        <v>1602</v>
      </c>
      <c r="G357" s="88"/>
      <c r="H357" s="15">
        <v>1760</v>
      </c>
      <c r="I357" s="247" t="s">
        <v>43</v>
      </c>
      <c r="J357" s="236" t="str">
        <f>IF(ISBLANK(INDEX('Policy Characteristics'!D:D,MATCH($C357,'Policy Characteristics'!$C:$C,0))),"",INDEX('Policy Characteristics'!D:D,MATCH($C357,'Policy Characteristics'!$C:$C,0)))</f>
        <v>Early Retirement of Power Plants</v>
      </c>
      <c r="K357" s="76" t="str">
        <f>IF(ISBLANK(INDEX('Policy Characteristics'!E:E,MATCH($C357,'Policy Characteristics'!$C:$C,0))),"",INDEX('Policy Characteristics'!E:E,MATCH($C357,'Policy Characteristics'!$C:$C,0)))</f>
        <v>elec early retirement</v>
      </c>
      <c r="L357" s="76">
        <f>IF(ISBLANK(INDEX('Policy Characteristics'!F:F,MATCH($C357,'Policy Characteristics'!$C:$C,0))),"",INDEX('Policy Characteristics'!F:F,MATCH($C357,'Policy Characteristics'!$C:$C,0)))</f>
        <v>0</v>
      </c>
      <c r="M357" s="76">
        <f>IF(ISBLANK(INDEX('Policy Characteristics'!G:G,MATCH($C357,'Policy Characteristics'!$C:$C,0))),"",INDEX('Policy Characteristics'!G:G,MATCH($C357,'Policy Characteristics'!$C:$C,0)))</f>
        <v>3000</v>
      </c>
      <c r="N357" s="76">
        <f>IF(ISBLANK(INDEX('Policy Characteristics'!H:H,MATCH($C357,'Policy Characteristics'!$C:$C,0))),"",INDEX('Policy Characteristics'!H:H,MATCH($C357,'Policy Characteristics'!$C:$C,0)))</f>
        <v>50</v>
      </c>
      <c r="O357" s="76" t="str">
        <f>IF(ISBLANK(INDEX('Policy Characteristics'!I:I,MATCH($C357,'Policy Characteristics'!$C:$C,0))),"",INDEX('Policy Characteristics'!I:I,MATCH($C357,'Policy Characteristics'!$C:$C,0)))</f>
        <v>MW/year</v>
      </c>
      <c r="P357" s="76" t="str">
        <f>IF(ISBLANK(INDEX('Policy Characteristics'!J:J,MATCH($C357,'Policy Characteristics'!$C:$C,0))),"",INDEX('Policy Characteristics'!J:J,MATCH($C357,'Policy Characteristics'!$C:$C,0)))</f>
        <v>**Description:** This policy causes the specified quantity of otherwise non-retiring capacity of the selected type(s) to be retired each year. // **Guidance for setting values:** // **Hard coal:** The EIA projects that Illinois will retire 6400 MW of coal by 2050. Illinois currently has 10174 MW of coal capacity.//**Natural gas non-peaker:** The EIA projects that IL will retire 3550 MW of natural gas by 2050. IL currently has 3574 MW of natural gas non-peaker capacity.//**Nuclear:** The EIA projects that IL will retire 0 MW of nuclear by 2050. IL currently has 11582 MW of nuclear capacity.//**Natural gas peaker:** The EIA projects that IL will retire 10700 MW of natural gas by 2050. IL currently has 11892 MW of natural gas peaker capacity.//**Lignite:** The EIA projects that IL will retire 0 MW of lignite by 2050. IL currently has 0 MW of lignite capacity.</v>
      </c>
      <c r="Q357" s="76" t="str">
        <f>IF(ISBLANK(INDEX('Policy Characteristics'!K:K,MATCH($C357,'Policy Characteristics'!$C:$C,0))),"",INDEX('Policy Characteristics'!K:K,MATCH($C357,'Policy Characteristics'!$C:$C,0)))</f>
        <v>electricity-sector-main.html#early-ret</v>
      </c>
      <c r="R357" s="76" t="str">
        <f>IF(ISBLANK(INDEX('Policy Characteristics'!L:L,MATCH($C357,'Policy Characteristics'!$C:$C,0))),"",INDEX('Policy Characteristics'!L:L,MATCH($C357,'Policy Characteristics'!$C:$C,0)))</f>
        <v>early-retirement-of-power-plants.html</v>
      </c>
    </row>
    <row r="358" spans="1:19" x14ac:dyDescent="0.25">
      <c r="A358" s="76" t="str">
        <f>IF(ISBLANK(INDEX('Policy Characteristics'!A:A,MATCH($C358,'Policy Characteristics'!$C:$C,0))),"",INDEX('Policy Characteristics'!A:A,MATCH($C358,'Policy Characteristics'!$C:$C,0)))</f>
        <v>Electricity Supply</v>
      </c>
      <c r="B358" s="234" t="str">
        <f>IF(ISBLANK(INDEX('Policy Characteristics'!B:B,MATCH($C358,'Policy Characteristics'!$C:$C,0))),"",INDEX('Policy Characteristics'!B:B,MATCH($C358,'Policy Characteristics'!$C:$C,0)))</f>
        <v>Early Retirement of Power Plants</v>
      </c>
      <c r="C358" s="76" t="str">
        <f t="shared" ref="C358:C379" si="15">C$356</f>
        <v>Annual Additional Capacity Retired due to Early Retirement Policy</v>
      </c>
      <c r="D358" s="78" t="s">
        <v>1664</v>
      </c>
      <c r="E358" s="88"/>
      <c r="F358" s="78" t="s">
        <v>1603</v>
      </c>
      <c r="G358" s="88"/>
      <c r="H358" s="15">
        <v>620</v>
      </c>
      <c r="I358" s="247" t="s">
        <v>43</v>
      </c>
      <c r="J358" s="236" t="str">
        <f>IF(ISBLANK(INDEX('Policy Characteristics'!D:D,MATCH($C358,'Policy Characteristics'!$C:$C,0))),"",INDEX('Policy Characteristics'!D:D,MATCH($C358,'Policy Characteristics'!$C:$C,0)))</f>
        <v>Early Retirement of Power Plants</v>
      </c>
      <c r="K358" s="76" t="str">
        <f>IF(ISBLANK(INDEX('Policy Characteristics'!E:E,MATCH($C358,'Policy Characteristics'!$C:$C,0))),"",INDEX('Policy Characteristics'!E:E,MATCH($C358,'Policy Characteristics'!$C:$C,0)))</f>
        <v>elec early retirement</v>
      </c>
      <c r="L358" s="76">
        <f>IF(ISBLANK(INDEX('Policy Characteristics'!F:F,MATCH($C358,'Policy Characteristics'!$C:$C,0))),"",INDEX('Policy Characteristics'!F:F,MATCH($C358,'Policy Characteristics'!$C:$C,0)))</f>
        <v>0</v>
      </c>
      <c r="M358" s="76">
        <f>IF(ISBLANK(INDEX('Policy Characteristics'!G:G,MATCH($C358,'Policy Characteristics'!$C:$C,0))),"",INDEX('Policy Characteristics'!G:G,MATCH($C358,'Policy Characteristics'!$C:$C,0)))</f>
        <v>3000</v>
      </c>
      <c r="N358" s="76">
        <f>IF(ISBLANK(INDEX('Policy Characteristics'!H:H,MATCH($C358,'Policy Characteristics'!$C:$C,0))),"",INDEX('Policy Characteristics'!H:H,MATCH($C358,'Policy Characteristics'!$C:$C,0)))</f>
        <v>50</v>
      </c>
      <c r="O358" s="76" t="str">
        <f>IF(ISBLANK(INDEX('Policy Characteristics'!I:I,MATCH($C358,'Policy Characteristics'!$C:$C,0))),"",INDEX('Policy Characteristics'!I:I,MATCH($C358,'Policy Characteristics'!$C:$C,0)))</f>
        <v>MW/year</v>
      </c>
      <c r="P358" s="76" t="str">
        <f>IF(ISBLANK(INDEX('Policy Characteristics'!J:J,MATCH($C358,'Policy Characteristics'!$C:$C,0))),"",INDEX('Policy Characteristics'!J:J,MATCH($C358,'Policy Characteristics'!$C:$C,0)))</f>
        <v>**Description:** This policy causes the specified quantity of otherwise non-retiring capacity of the selected type(s) to be retired each year. // **Guidance for setting values:** // **Hard coal:** The EIA projects that Illinois will retire 6400 MW of coal by 2050. Illinois currently has 10174 MW of coal capacity.//**Natural gas non-peaker:** The EIA projects that IL will retire 3550 MW of natural gas by 2050. IL currently has 3574 MW of natural gas non-peaker capacity.//**Nuclear:** The EIA projects that IL will retire 0 MW of nuclear by 2050. IL currently has 11582 MW of nuclear capacity.//**Natural gas peaker:** The EIA projects that IL will retire 10700 MW of natural gas by 2050. IL currently has 11892 MW of natural gas peaker capacity.//**Lignite:** The EIA projects that IL will retire 0 MW of lignite by 2050. IL currently has 0 MW of lignite capacity.</v>
      </c>
      <c r="Q358" s="76" t="str">
        <f>IF(ISBLANK(INDEX('Policy Characteristics'!K:K,MATCH($C358,'Policy Characteristics'!$C:$C,0))),"",INDEX('Policy Characteristics'!K:K,MATCH($C358,'Policy Characteristics'!$C:$C,0)))</f>
        <v>electricity-sector-main.html#early-ret</v>
      </c>
      <c r="R358" s="76" t="str">
        <f>IF(ISBLANK(INDEX('Policy Characteristics'!L:L,MATCH($C358,'Policy Characteristics'!$C:$C,0))),"",INDEX('Policy Characteristics'!L:L,MATCH($C358,'Policy Characteristics'!$C:$C,0)))</f>
        <v>early-retirement-of-power-plants.html</v>
      </c>
    </row>
    <row r="359" spans="1:19" x14ac:dyDescent="0.25">
      <c r="A359" s="76" t="str">
        <f>IF(ISBLANK(INDEX('Policy Characteristics'!A:A,MATCH($C359,'Policy Characteristics'!$C:$C,0))),"",INDEX('Policy Characteristics'!A:A,MATCH($C359,'Policy Characteristics'!$C:$C,0)))</f>
        <v>Electricity Supply</v>
      </c>
      <c r="B359" s="234" t="str">
        <f>IF(ISBLANK(INDEX('Policy Characteristics'!B:B,MATCH($C359,'Policy Characteristics'!$C:$C,0))),"",INDEX('Policy Characteristics'!B:B,MATCH($C359,'Policy Characteristics'!$C:$C,0)))</f>
        <v>Early Retirement of Power Plants</v>
      </c>
      <c r="C359" s="76" t="str">
        <f t="shared" si="15"/>
        <v>Annual Additional Capacity Retired due to Early Retirement Policy</v>
      </c>
      <c r="D359" s="78" t="s">
        <v>76</v>
      </c>
      <c r="E359" s="88"/>
      <c r="F359" s="78" t="s">
        <v>1674</v>
      </c>
      <c r="G359" s="88"/>
      <c r="H359" s="15">
        <v>32</v>
      </c>
      <c r="I359" s="247" t="s">
        <v>43</v>
      </c>
      <c r="J359" s="236" t="str">
        <f>IF(ISBLANK(INDEX('Policy Characteristics'!D:D,MATCH($C359,'Policy Characteristics'!$C:$C,0))),"",INDEX('Policy Characteristics'!D:D,MATCH($C359,'Policy Characteristics'!$C:$C,0)))</f>
        <v>Early Retirement of Power Plants</v>
      </c>
      <c r="K359" s="76" t="str">
        <f>IF(ISBLANK(INDEX('Policy Characteristics'!E:E,MATCH($C359,'Policy Characteristics'!$C:$C,0))),"",INDEX('Policy Characteristics'!E:E,MATCH($C359,'Policy Characteristics'!$C:$C,0)))</f>
        <v>elec early retirement</v>
      </c>
      <c r="L359" s="76">
        <f>IF(ISBLANK(INDEX('Policy Characteristics'!F:F,MATCH($C359,'Policy Characteristics'!$C:$C,0))),"",INDEX('Policy Characteristics'!F:F,MATCH($C359,'Policy Characteristics'!$C:$C,0)))</f>
        <v>0</v>
      </c>
      <c r="M359" s="76">
        <f>IF(ISBLANK(INDEX('Policy Characteristics'!G:G,MATCH($C359,'Policy Characteristics'!$C:$C,0))),"",INDEX('Policy Characteristics'!G:G,MATCH($C359,'Policy Characteristics'!$C:$C,0)))</f>
        <v>3000</v>
      </c>
      <c r="N359" s="76">
        <f>IF(ISBLANK(INDEX('Policy Characteristics'!H:H,MATCH($C359,'Policy Characteristics'!$C:$C,0))),"",INDEX('Policy Characteristics'!H:H,MATCH($C359,'Policy Characteristics'!$C:$C,0)))</f>
        <v>50</v>
      </c>
      <c r="O359" s="76" t="str">
        <f>IF(ISBLANK(INDEX('Policy Characteristics'!I:I,MATCH($C359,'Policy Characteristics'!$C:$C,0))),"",INDEX('Policy Characteristics'!I:I,MATCH($C359,'Policy Characteristics'!$C:$C,0)))</f>
        <v>MW/year</v>
      </c>
      <c r="P359" s="76" t="str">
        <f>IF(ISBLANK(INDEX('Policy Characteristics'!J:J,MATCH($C359,'Policy Characteristics'!$C:$C,0))),"",INDEX('Policy Characteristics'!J:J,MATCH($C359,'Policy Characteristics'!$C:$C,0)))</f>
        <v>**Description:** This policy causes the specified quantity of otherwise non-retiring capacity of the selected type(s) to be retired each year. // **Guidance for setting values:** // **Hard coal:** The EIA projects that Illinois will retire 6400 MW of coal by 2050. Illinois currently has 10174 MW of coal capacity.//**Natural gas non-peaker:** The EIA projects that IL will retire 3550 MW of natural gas by 2050. IL currently has 3574 MW of natural gas non-peaker capacity.//**Nuclear:** The EIA projects that IL will retire 0 MW of nuclear by 2050. IL currently has 11582 MW of nuclear capacity.//**Natural gas peaker:** The EIA projects that IL will retire 10700 MW of natural gas by 2050. IL currently has 11892 MW of natural gas peaker capacity.//**Lignite:** The EIA projects that IL will retire 0 MW of lignite by 2050. IL currently has 0 MW of lignite capacity.</v>
      </c>
      <c r="Q359" s="76" t="str">
        <f>IF(ISBLANK(INDEX('Policy Characteristics'!K:K,MATCH($C359,'Policy Characteristics'!$C:$C,0))),"",INDEX('Policy Characteristics'!K:K,MATCH($C359,'Policy Characteristics'!$C:$C,0)))</f>
        <v>electricity-sector-main.html#early-ret</v>
      </c>
      <c r="R359" s="76" t="str">
        <f>IF(ISBLANK(INDEX('Policy Characteristics'!L:L,MATCH($C359,'Policy Characteristics'!$C:$C,0))),"",INDEX('Policy Characteristics'!L:L,MATCH($C359,'Policy Characteristics'!$C:$C,0)))</f>
        <v>early-retirement-of-power-plants.html</v>
      </c>
    </row>
    <row r="360" spans="1:19" x14ac:dyDescent="0.25">
      <c r="A360" s="76" t="str">
        <f>IF(ISBLANK(INDEX('Policy Characteristics'!A:A,MATCH($C360,'Policy Characteristics'!$C:$C,0))),"",INDEX('Policy Characteristics'!A:A,MATCH($C360,'Policy Characteristics'!$C:$C,0)))</f>
        <v>Electricity Supply</v>
      </c>
      <c r="B360" s="234" t="str">
        <f>IF(ISBLANK(INDEX('Policy Characteristics'!B:B,MATCH($C360,'Policy Characteristics'!$C:$C,0))),"",INDEX('Policy Characteristics'!B:B,MATCH($C360,'Policy Characteristics'!$C:$C,0)))</f>
        <v>Early Retirement of Power Plants</v>
      </c>
      <c r="C360" s="76" t="str">
        <f t="shared" si="15"/>
        <v>Annual Additional Capacity Retired due to Early Retirement Policy</v>
      </c>
      <c r="D360" s="78" t="s">
        <v>77</v>
      </c>
      <c r="E360" s="88"/>
      <c r="F360" s="78" t="s">
        <v>89</v>
      </c>
      <c r="G360" s="88"/>
      <c r="H360" s="15">
        <v>621</v>
      </c>
      <c r="I360" s="247" t="s">
        <v>44</v>
      </c>
      <c r="J360" s="236" t="str">
        <f>IF(ISBLANK(INDEX('Policy Characteristics'!D:D,MATCH($C360,'Policy Characteristics'!$C:$C,0))),"",INDEX('Policy Characteristics'!D:D,MATCH($C360,'Policy Characteristics'!$C:$C,0)))</f>
        <v>Early Retirement of Power Plants</v>
      </c>
      <c r="K360" s="76" t="str">
        <f>IF(ISBLANK(INDEX('Policy Characteristics'!E:E,MATCH($C360,'Policy Characteristics'!$C:$C,0))),"",INDEX('Policy Characteristics'!E:E,MATCH($C360,'Policy Characteristics'!$C:$C,0)))</f>
        <v>elec early retirement</v>
      </c>
      <c r="L360" s="76">
        <f>IF(ISBLANK(INDEX('Policy Characteristics'!F:F,MATCH($C360,'Policy Characteristics'!$C:$C,0))),"",INDEX('Policy Characteristics'!F:F,MATCH($C360,'Policy Characteristics'!$C:$C,0)))</f>
        <v>0</v>
      </c>
      <c r="M360" s="76">
        <f>IF(ISBLANK(INDEX('Policy Characteristics'!G:G,MATCH($C360,'Policy Characteristics'!$C:$C,0))),"",INDEX('Policy Characteristics'!G:G,MATCH($C360,'Policy Characteristics'!$C:$C,0)))</f>
        <v>3000</v>
      </c>
      <c r="N360" s="76">
        <f>IF(ISBLANK(INDEX('Policy Characteristics'!H:H,MATCH($C360,'Policy Characteristics'!$C:$C,0))),"",INDEX('Policy Characteristics'!H:H,MATCH($C360,'Policy Characteristics'!$C:$C,0)))</f>
        <v>50</v>
      </c>
      <c r="O360" s="76" t="str">
        <f>IF(ISBLANK(INDEX('Policy Characteristics'!I:I,MATCH($C360,'Policy Characteristics'!$C:$C,0))),"",INDEX('Policy Characteristics'!I:I,MATCH($C360,'Policy Characteristics'!$C:$C,0)))</f>
        <v>MW/year</v>
      </c>
      <c r="P360" s="76" t="str">
        <f>IF(ISBLANK(INDEX('Policy Characteristics'!J:J,MATCH($C360,'Policy Characteristics'!$C:$C,0))),"",INDEX('Policy Characteristics'!J:J,MATCH($C360,'Policy Characteristics'!$C:$C,0)))</f>
        <v>**Description:** This policy causes the specified quantity of otherwise non-retiring capacity of the selected type(s) to be retired each year. // **Guidance for setting values:** // **Hard coal:** The EIA projects that Illinois will retire 6400 MW of coal by 2050. Illinois currently has 10174 MW of coal capacity.//**Natural gas non-peaker:** The EIA projects that IL will retire 3550 MW of natural gas by 2050. IL currently has 3574 MW of natural gas non-peaker capacity.//**Nuclear:** The EIA projects that IL will retire 0 MW of nuclear by 2050. IL currently has 11582 MW of nuclear capacity.//**Natural gas peaker:** The EIA projects that IL will retire 10700 MW of natural gas by 2050. IL currently has 11892 MW of natural gas peaker capacity.//**Lignite:** The EIA projects that IL will retire 0 MW of lignite by 2050. IL currently has 0 MW of lignite capacity.</v>
      </c>
      <c r="Q360" s="76" t="str">
        <f>IF(ISBLANK(INDEX('Policy Characteristics'!K:K,MATCH($C360,'Policy Characteristics'!$C:$C,0))),"",INDEX('Policy Characteristics'!K:K,MATCH($C360,'Policy Characteristics'!$C:$C,0)))</f>
        <v>electricity-sector-main.html#early-ret</v>
      </c>
      <c r="R360" s="76" t="str">
        <f>IF(ISBLANK(INDEX('Policy Characteristics'!L:L,MATCH($C360,'Policy Characteristics'!$C:$C,0))),"",INDEX('Policy Characteristics'!L:L,MATCH($C360,'Policy Characteristics'!$C:$C,0)))</f>
        <v>early-retirement-of-power-plants.html</v>
      </c>
    </row>
    <row r="361" spans="1:19" x14ac:dyDescent="0.25">
      <c r="A361" s="76" t="str">
        <f>IF(ISBLANK(INDEX('Policy Characteristics'!A:A,MATCH($C361,'Policy Characteristics'!$C:$C,0))),"",INDEX('Policy Characteristics'!A:A,MATCH($C361,'Policy Characteristics'!$C:$C,0)))</f>
        <v>Electricity Supply</v>
      </c>
      <c r="B361" s="234" t="str">
        <f>IF(ISBLANK(INDEX('Policy Characteristics'!B:B,MATCH($C361,'Policy Characteristics'!$C:$C,0))),"",INDEX('Policy Characteristics'!B:B,MATCH($C361,'Policy Characteristics'!$C:$C,0)))</f>
        <v>Early Retirement of Power Plants</v>
      </c>
      <c r="C361" s="76" t="str">
        <f t="shared" si="15"/>
        <v>Annual Additional Capacity Retired due to Early Retirement Policy</v>
      </c>
      <c r="D361" s="78" t="s">
        <v>446</v>
      </c>
      <c r="E361" s="88"/>
      <c r="F361" s="78" t="s">
        <v>449</v>
      </c>
      <c r="G361" s="88"/>
      <c r="H361" s="15">
        <v>622</v>
      </c>
      <c r="I361" s="247" t="s">
        <v>44</v>
      </c>
      <c r="J361" s="236" t="str">
        <f>IF(ISBLANK(INDEX('Policy Characteristics'!D:D,MATCH($C361,'Policy Characteristics'!$C:$C,0))),"",INDEX('Policy Characteristics'!D:D,MATCH($C361,'Policy Characteristics'!$C:$C,0)))</f>
        <v>Early Retirement of Power Plants</v>
      </c>
      <c r="K361" s="76" t="str">
        <f>IF(ISBLANK(INDEX('Policy Characteristics'!E:E,MATCH($C361,'Policy Characteristics'!$C:$C,0))),"",INDEX('Policy Characteristics'!E:E,MATCH($C361,'Policy Characteristics'!$C:$C,0)))</f>
        <v>elec early retirement</v>
      </c>
      <c r="L361" s="76">
        <f>IF(ISBLANK(INDEX('Policy Characteristics'!F:F,MATCH($C361,'Policy Characteristics'!$C:$C,0))),"",INDEX('Policy Characteristics'!F:F,MATCH($C361,'Policy Characteristics'!$C:$C,0)))</f>
        <v>0</v>
      </c>
      <c r="M361" s="76">
        <f>IF(ISBLANK(INDEX('Policy Characteristics'!G:G,MATCH($C361,'Policy Characteristics'!$C:$C,0))),"",INDEX('Policy Characteristics'!G:G,MATCH($C361,'Policy Characteristics'!$C:$C,0)))</f>
        <v>3000</v>
      </c>
      <c r="N361" s="76">
        <f>IF(ISBLANK(INDEX('Policy Characteristics'!H:H,MATCH($C361,'Policy Characteristics'!$C:$C,0))),"",INDEX('Policy Characteristics'!H:H,MATCH($C361,'Policy Characteristics'!$C:$C,0)))</f>
        <v>50</v>
      </c>
      <c r="O361" s="76" t="str">
        <f>IF(ISBLANK(INDEX('Policy Characteristics'!I:I,MATCH($C361,'Policy Characteristics'!$C:$C,0))),"",INDEX('Policy Characteristics'!I:I,MATCH($C361,'Policy Characteristics'!$C:$C,0)))</f>
        <v>MW/year</v>
      </c>
      <c r="P361" s="76" t="str">
        <f>IF(ISBLANK(INDEX('Policy Characteristics'!J:J,MATCH($C361,'Policy Characteristics'!$C:$C,0))),"",INDEX('Policy Characteristics'!J:J,MATCH($C361,'Policy Characteristics'!$C:$C,0)))</f>
        <v>**Description:** This policy causes the specified quantity of otherwise non-retiring capacity of the selected type(s) to be retired each year. // **Guidance for setting values:** // **Hard coal:** The EIA projects that Illinois will retire 6400 MW of coal by 2050. Illinois currently has 10174 MW of coal capacity.//**Natural gas non-peaker:** The EIA projects that IL will retire 3550 MW of natural gas by 2050. IL currently has 3574 MW of natural gas non-peaker capacity.//**Nuclear:** The EIA projects that IL will retire 0 MW of nuclear by 2050. IL currently has 11582 MW of nuclear capacity.//**Natural gas peaker:** The EIA projects that IL will retire 10700 MW of natural gas by 2050. IL currently has 11892 MW of natural gas peaker capacity.//**Lignite:** The EIA projects that IL will retire 0 MW of lignite by 2050. IL currently has 0 MW of lignite capacity.</v>
      </c>
      <c r="Q361" s="76" t="str">
        <f>IF(ISBLANK(INDEX('Policy Characteristics'!K:K,MATCH($C361,'Policy Characteristics'!$C:$C,0))),"",INDEX('Policy Characteristics'!K:K,MATCH($C361,'Policy Characteristics'!$C:$C,0)))</f>
        <v>electricity-sector-main.html#early-ret</v>
      </c>
      <c r="R361" s="76" t="str">
        <f>IF(ISBLANK(INDEX('Policy Characteristics'!L:L,MATCH($C361,'Policy Characteristics'!$C:$C,0))),"",INDEX('Policy Characteristics'!L:L,MATCH($C361,'Policy Characteristics'!$C:$C,0)))</f>
        <v>early-retirement-of-power-plants.html</v>
      </c>
    </row>
    <row r="362" spans="1:19" x14ac:dyDescent="0.25">
      <c r="A362" s="76" t="str">
        <f>IF(ISBLANK(INDEX('Policy Characteristics'!A:A,MATCH($C362,'Policy Characteristics'!$C:$C,0))),"",INDEX('Policy Characteristics'!A:A,MATCH($C362,'Policy Characteristics'!$C:$C,0)))</f>
        <v>Electricity Supply</v>
      </c>
      <c r="B362" s="234" t="str">
        <f>IF(ISBLANK(INDEX('Policy Characteristics'!B:B,MATCH($C362,'Policy Characteristics'!$C:$C,0))),"",INDEX('Policy Characteristics'!B:B,MATCH($C362,'Policy Characteristics'!$C:$C,0)))</f>
        <v>Early Retirement of Power Plants</v>
      </c>
      <c r="C362" s="76" t="str">
        <f t="shared" si="15"/>
        <v>Annual Additional Capacity Retired due to Early Retirement Policy</v>
      </c>
      <c r="D362" s="78" t="s">
        <v>78</v>
      </c>
      <c r="E362" s="88"/>
      <c r="F362" s="78" t="s">
        <v>90</v>
      </c>
      <c r="G362" s="88"/>
      <c r="H362" s="15">
        <v>623</v>
      </c>
      <c r="I362" s="247" t="s">
        <v>44</v>
      </c>
      <c r="J362" s="236" t="str">
        <f>IF(ISBLANK(INDEX('Policy Characteristics'!D:D,MATCH($C362,'Policy Characteristics'!$C:$C,0))),"",INDEX('Policy Characteristics'!D:D,MATCH($C362,'Policy Characteristics'!$C:$C,0)))</f>
        <v>Early Retirement of Power Plants</v>
      </c>
      <c r="K362" s="76" t="str">
        <f>IF(ISBLANK(INDEX('Policy Characteristics'!E:E,MATCH($C362,'Policy Characteristics'!$C:$C,0))),"",INDEX('Policy Characteristics'!E:E,MATCH($C362,'Policy Characteristics'!$C:$C,0)))</f>
        <v>elec early retirement</v>
      </c>
      <c r="L362" s="76">
        <f>IF(ISBLANK(INDEX('Policy Characteristics'!F:F,MATCH($C362,'Policy Characteristics'!$C:$C,0))),"",INDEX('Policy Characteristics'!F:F,MATCH($C362,'Policy Characteristics'!$C:$C,0)))</f>
        <v>0</v>
      </c>
      <c r="M362" s="76">
        <f>IF(ISBLANK(INDEX('Policy Characteristics'!G:G,MATCH($C362,'Policy Characteristics'!$C:$C,0))),"",INDEX('Policy Characteristics'!G:G,MATCH($C362,'Policy Characteristics'!$C:$C,0)))</f>
        <v>3000</v>
      </c>
      <c r="N362" s="76">
        <f>IF(ISBLANK(INDEX('Policy Characteristics'!H:H,MATCH($C362,'Policy Characteristics'!$C:$C,0))),"",INDEX('Policy Characteristics'!H:H,MATCH($C362,'Policy Characteristics'!$C:$C,0)))</f>
        <v>50</v>
      </c>
      <c r="O362" s="76" t="str">
        <f>IF(ISBLANK(INDEX('Policy Characteristics'!I:I,MATCH($C362,'Policy Characteristics'!$C:$C,0))),"",INDEX('Policy Characteristics'!I:I,MATCH($C362,'Policy Characteristics'!$C:$C,0)))</f>
        <v>MW/year</v>
      </c>
      <c r="P362" s="76" t="str">
        <f>IF(ISBLANK(INDEX('Policy Characteristics'!J:J,MATCH($C362,'Policy Characteristics'!$C:$C,0))),"",INDEX('Policy Characteristics'!J:J,MATCH($C362,'Policy Characteristics'!$C:$C,0)))</f>
        <v>**Description:** This policy causes the specified quantity of otherwise non-retiring capacity of the selected type(s) to be retired each year. // **Guidance for setting values:** // **Hard coal:** The EIA projects that Illinois will retire 6400 MW of coal by 2050. Illinois currently has 10174 MW of coal capacity.//**Natural gas non-peaker:** The EIA projects that IL will retire 3550 MW of natural gas by 2050. IL currently has 3574 MW of natural gas non-peaker capacity.//**Nuclear:** The EIA projects that IL will retire 0 MW of nuclear by 2050. IL currently has 11582 MW of nuclear capacity.//**Natural gas peaker:** The EIA projects that IL will retire 10700 MW of natural gas by 2050. IL currently has 11892 MW of natural gas peaker capacity.//**Lignite:** The EIA projects that IL will retire 0 MW of lignite by 2050. IL currently has 0 MW of lignite capacity.</v>
      </c>
      <c r="Q362" s="76" t="str">
        <f>IF(ISBLANK(INDEX('Policy Characteristics'!K:K,MATCH($C362,'Policy Characteristics'!$C:$C,0))),"",INDEX('Policy Characteristics'!K:K,MATCH($C362,'Policy Characteristics'!$C:$C,0)))</f>
        <v>electricity-sector-main.html#early-ret</v>
      </c>
      <c r="R362" s="76" t="str">
        <f>IF(ISBLANK(INDEX('Policy Characteristics'!L:L,MATCH($C362,'Policy Characteristics'!$C:$C,0))),"",INDEX('Policy Characteristics'!L:L,MATCH($C362,'Policy Characteristics'!$C:$C,0)))</f>
        <v>early-retirement-of-power-plants.html</v>
      </c>
    </row>
    <row r="363" spans="1:19" x14ac:dyDescent="0.25">
      <c r="A363" s="76" t="str">
        <f>IF(ISBLANK(INDEX('Policy Characteristics'!A:A,MATCH($C363,'Policy Characteristics'!$C:$C,0))),"",INDEX('Policy Characteristics'!A:A,MATCH($C363,'Policy Characteristics'!$C:$C,0)))</f>
        <v>Electricity Supply</v>
      </c>
      <c r="B363" s="234" t="str">
        <f>IF(ISBLANK(INDEX('Policy Characteristics'!B:B,MATCH($C363,'Policy Characteristics'!$C:$C,0))),"",INDEX('Policy Characteristics'!B:B,MATCH($C363,'Policy Characteristics'!$C:$C,0)))</f>
        <v>Early Retirement of Power Plants</v>
      </c>
      <c r="C363" s="76" t="str">
        <f t="shared" si="15"/>
        <v>Annual Additional Capacity Retired due to Early Retirement Policy</v>
      </c>
      <c r="D363" s="78" t="s">
        <v>79</v>
      </c>
      <c r="E363" s="88"/>
      <c r="F363" s="78" t="s">
        <v>91</v>
      </c>
      <c r="G363" s="88"/>
      <c r="H363" s="15">
        <v>624</v>
      </c>
      <c r="I363" s="247" t="s">
        <v>44</v>
      </c>
      <c r="J363" s="236" t="str">
        <f>IF(ISBLANK(INDEX('Policy Characteristics'!D:D,MATCH($C363,'Policy Characteristics'!$C:$C,0))),"",INDEX('Policy Characteristics'!D:D,MATCH($C363,'Policy Characteristics'!$C:$C,0)))</f>
        <v>Early Retirement of Power Plants</v>
      </c>
      <c r="K363" s="76" t="str">
        <f>IF(ISBLANK(INDEX('Policy Characteristics'!E:E,MATCH($C363,'Policy Characteristics'!$C:$C,0))),"",INDEX('Policy Characteristics'!E:E,MATCH($C363,'Policy Characteristics'!$C:$C,0)))</f>
        <v>elec early retirement</v>
      </c>
      <c r="L363" s="76">
        <f>IF(ISBLANK(INDEX('Policy Characteristics'!F:F,MATCH($C363,'Policy Characteristics'!$C:$C,0))),"",INDEX('Policy Characteristics'!F:F,MATCH($C363,'Policy Characteristics'!$C:$C,0)))</f>
        <v>0</v>
      </c>
      <c r="M363" s="76">
        <f>IF(ISBLANK(INDEX('Policy Characteristics'!G:G,MATCH($C363,'Policy Characteristics'!$C:$C,0))),"",INDEX('Policy Characteristics'!G:G,MATCH($C363,'Policy Characteristics'!$C:$C,0)))</f>
        <v>3000</v>
      </c>
      <c r="N363" s="76">
        <f>IF(ISBLANK(INDEX('Policy Characteristics'!H:H,MATCH($C363,'Policy Characteristics'!$C:$C,0))),"",INDEX('Policy Characteristics'!H:H,MATCH($C363,'Policy Characteristics'!$C:$C,0)))</f>
        <v>50</v>
      </c>
      <c r="O363" s="76" t="str">
        <f>IF(ISBLANK(INDEX('Policy Characteristics'!I:I,MATCH($C363,'Policy Characteristics'!$C:$C,0))),"",INDEX('Policy Characteristics'!I:I,MATCH($C363,'Policy Characteristics'!$C:$C,0)))</f>
        <v>MW/year</v>
      </c>
      <c r="P363" s="76" t="str">
        <f>IF(ISBLANK(INDEX('Policy Characteristics'!J:J,MATCH($C363,'Policy Characteristics'!$C:$C,0))),"",INDEX('Policy Characteristics'!J:J,MATCH($C363,'Policy Characteristics'!$C:$C,0)))</f>
        <v>**Description:** This policy causes the specified quantity of otherwise non-retiring capacity of the selected type(s) to be retired each year. // **Guidance for setting values:** // **Hard coal:** The EIA projects that Illinois will retire 6400 MW of coal by 2050. Illinois currently has 10174 MW of coal capacity.//**Natural gas non-peaker:** The EIA projects that IL will retire 3550 MW of natural gas by 2050. IL currently has 3574 MW of natural gas non-peaker capacity.//**Nuclear:** The EIA projects that IL will retire 0 MW of nuclear by 2050. IL currently has 11582 MW of nuclear capacity.//**Natural gas peaker:** The EIA projects that IL will retire 10700 MW of natural gas by 2050. IL currently has 11892 MW of natural gas peaker capacity.//**Lignite:** The EIA projects that IL will retire 0 MW of lignite by 2050. IL currently has 0 MW of lignite capacity.</v>
      </c>
      <c r="Q363" s="76" t="str">
        <f>IF(ISBLANK(INDEX('Policy Characteristics'!K:K,MATCH($C363,'Policy Characteristics'!$C:$C,0))),"",INDEX('Policy Characteristics'!K:K,MATCH($C363,'Policy Characteristics'!$C:$C,0)))</f>
        <v>electricity-sector-main.html#early-ret</v>
      </c>
      <c r="R363" s="76" t="str">
        <f>IF(ISBLANK(INDEX('Policy Characteristics'!L:L,MATCH($C363,'Policy Characteristics'!$C:$C,0))),"",INDEX('Policy Characteristics'!L:L,MATCH($C363,'Policy Characteristics'!$C:$C,0)))</f>
        <v>early-retirement-of-power-plants.html</v>
      </c>
    </row>
    <row r="364" spans="1:19" x14ac:dyDescent="0.25">
      <c r="A364" s="76" t="str">
        <f>IF(ISBLANK(INDEX('Policy Characteristics'!A:A,MATCH($C364,'Policy Characteristics'!$C:$C,0))),"",INDEX('Policy Characteristics'!A:A,MATCH($C364,'Policy Characteristics'!$C:$C,0)))</f>
        <v>Electricity Supply</v>
      </c>
      <c r="B364" s="234" t="str">
        <f>IF(ISBLANK(INDEX('Policy Characteristics'!B:B,MATCH($C364,'Policy Characteristics'!$C:$C,0))),"",INDEX('Policy Characteristics'!B:B,MATCH($C364,'Policy Characteristics'!$C:$C,0)))</f>
        <v>Early Retirement of Power Plants</v>
      </c>
      <c r="C364" s="76" t="str">
        <f t="shared" si="15"/>
        <v>Annual Additional Capacity Retired due to Early Retirement Policy</v>
      </c>
      <c r="D364" s="78" t="s">
        <v>80</v>
      </c>
      <c r="E364" s="88"/>
      <c r="F364" s="78" t="s">
        <v>92</v>
      </c>
      <c r="G364" s="88"/>
      <c r="H364" s="15">
        <v>625</v>
      </c>
      <c r="I364" s="247" t="s">
        <v>44</v>
      </c>
      <c r="J364" s="236" t="str">
        <f>IF(ISBLANK(INDEX('Policy Characteristics'!D:D,MATCH($C364,'Policy Characteristics'!$C:$C,0))),"",INDEX('Policy Characteristics'!D:D,MATCH($C364,'Policy Characteristics'!$C:$C,0)))</f>
        <v>Early Retirement of Power Plants</v>
      </c>
      <c r="K364" s="76" t="str">
        <f>IF(ISBLANK(INDEX('Policy Characteristics'!E:E,MATCH($C364,'Policy Characteristics'!$C:$C,0))),"",INDEX('Policy Characteristics'!E:E,MATCH($C364,'Policy Characteristics'!$C:$C,0)))</f>
        <v>elec early retirement</v>
      </c>
      <c r="L364" s="76">
        <f>IF(ISBLANK(INDEX('Policy Characteristics'!F:F,MATCH($C364,'Policy Characteristics'!$C:$C,0))),"",INDEX('Policy Characteristics'!F:F,MATCH($C364,'Policy Characteristics'!$C:$C,0)))</f>
        <v>0</v>
      </c>
      <c r="M364" s="76">
        <f>IF(ISBLANK(INDEX('Policy Characteristics'!G:G,MATCH($C364,'Policy Characteristics'!$C:$C,0))),"",INDEX('Policy Characteristics'!G:G,MATCH($C364,'Policy Characteristics'!$C:$C,0)))</f>
        <v>3000</v>
      </c>
      <c r="N364" s="76">
        <f>IF(ISBLANK(INDEX('Policy Characteristics'!H:H,MATCH($C364,'Policy Characteristics'!$C:$C,0))),"",INDEX('Policy Characteristics'!H:H,MATCH($C364,'Policy Characteristics'!$C:$C,0)))</f>
        <v>50</v>
      </c>
      <c r="O364" s="76" t="str">
        <f>IF(ISBLANK(INDEX('Policy Characteristics'!I:I,MATCH($C364,'Policy Characteristics'!$C:$C,0))),"",INDEX('Policy Characteristics'!I:I,MATCH($C364,'Policy Characteristics'!$C:$C,0)))</f>
        <v>MW/year</v>
      </c>
      <c r="P364" s="76" t="str">
        <f>IF(ISBLANK(INDEX('Policy Characteristics'!J:J,MATCH($C364,'Policy Characteristics'!$C:$C,0))),"",INDEX('Policy Characteristics'!J:J,MATCH($C364,'Policy Characteristics'!$C:$C,0)))</f>
        <v>**Description:** This policy causes the specified quantity of otherwise non-retiring capacity of the selected type(s) to be retired each year. // **Guidance for setting values:** // **Hard coal:** The EIA projects that Illinois will retire 6400 MW of coal by 2050. Illinois currently has 10174 MW of coal capacity.//**Natural gas non-peaker:** The EIA projects that IL will retire 3550 MW of natural gas by 2050. IL currently has 3574 MW of natural gas non-peaker capacity.//**Nuclear:** The EIA projects that IL will retire 0 MW of nuclear by 2050. IL currently has 11582 MW of nuclear capacity.//**Natural gas peaker:** The EIA projects that IL will retire 10700 MW of natural gas by 2050. IL currently has 11892 MW of natural gas peaker capacity.//**Lignite:** The EIA projects that IL will retire 0 MW of lignite by 2050. IL currently has 0 MW of lignite capacity.</v>
      </c>
      <c r="Q364" s="76" t="str">
        <f>IF(ISBLANK(INDEX('Policy Characteristics'!K:K,MATCH($C364,'Policy Characteristics'!$C:$C,0))),"",INDEX('Policy Characteristics'!K:K,MATCH($C364,'Policy Characteristics'!$C:$C,0)))</f>
        <v>electricity-sector-main.html#early-ret</v>
      </c>
      <c r="R364" s="76" t="str">
        <f>IF(ISBLANK(INDEX('Policy Characteristics'!L:L,MATCH($C364,'Policy Characteristics'!$C:$C,0))),"",INDEX('Policy Characteristics'!L:L,MATCH($C364,'Policy Characteristics'!$C:$C,0)))</f>
        <v>early-retirement-of-power-plants.html</v>
      </c>
    </row>
    <row r="365" spans="1:19" x14ac:dyDescent="0.25">
      <c r="A365" s="76" t="str">
        <f>IF(ISBLANK(INDEX('Policy Characteristics'!A:A,MATCH($C365,'Policy Characteristics'!$C:$C,0))),"",INDEX('Policy Characteristics'!A:A,MATCH($C365,'Policy Characteristics'!$C:$C,0)))</f>
        <v>Electricity Supply</v>
      </c>
      <c r="B365" s="234" t="str">
        <f>IF(ISBLANK(INDEX('Policy Characteristics'!B:B,MATCH($C365,'Policy Characteristics'!$C:$C,0))),"",INDEX('Policy Characteristics'!B:B,MATCH($C365,'Policy Characteristics'!$C:$C,0)))</f>
        <v>Early Retirement of Power Plants</v>
      </c>
      <c r="C365" s="76" t="str">
        <f t="shared" si="15"/>
        <v>Annual Additional Capacity Retired due to Early Retirement Policy</v>
      </c>
      <c r="D365" s="78" t="s">
        <v>668</v>
      </c>
      <c r="E365" s="88"/>
      <c r="F365" s="78" t="s">
        <v>434</v>
      </c>
      <c r="G365" s="88"/>
      <c r="H365" s="15">
        <v>626</v>
      </c>
      <c r="I365" s="247" t="s">
        <v>44</v>
      </c>
      <c r="J365" s="236" t="str">
        <f>IF(ISBLANK(INDEX('Policy Characteristics'!D:D,MATCH($C365,'Policy Characteristics'!$C:$C,0))),"",INDEX('Policy Characteristics'!D:D,MATCH($C365,'Policy Characteristics'!$C:$C,0)))</f>
        <v>Early Retirement of Power Plants</v>
      </c>
      <c r="K365" s="76" t="str">
        <f>IF(ISBLANK(INDEX('Policy Characteristics'!E:E,MATCH($C365,'Policy Characteristics'!$C:$C,0))),"",INDEX('Policy Characteristics'!E:E,MATCH($C365,'Policy Characteristics'!$C:$C,0)))</f>
        <v>elec early retirement</v>
      </c>
      <c r="L365" s="76">
        <f>IF(ISBLANK(INDEX('Policy Characteristics'!F:F,MATCH($C365,'Policy Characteristics'!$C:$C,0))),"",INDEX('Policy Characteristics'!F:F,MATCH($C365,'Policy Characteristics'!$C:$C,0)))</f>
        <v>0</v>
      </c>
      <c r="M365" s="76">
        <f>IF(ISBLANK(INDEX('Policy Characteristics'!G:G,MATCH($C365,'Policy Characteristics'!$C:$C,0))),"",INDEX('Policy Characteristics'!G:G,MATCH($C365,'Policy Characteristics'!$C:$C,0)))</f>
        <v>3000</v>
      </c>
      <c r="N365" s="76">
        <f>IF(ISBLANK(INDEX('Policy Characteristics'!H:H,MATCH($C365,'Policy Characteristics'!$C:$C,0))),"",INDEX('Policy Characteristics'!H:H,MATCH($C365,'Policy Characteristics'!$C:$C,0)))</f>
        <v>50</v>
      </c>
      <c r="O365" s="76" t="str">
        <f>IF(ISBLANK(INDEX('Policy Characteristics'!I:I,MATCH($C365,'Policy Characteristics'!$C:$C,0))),"",INDEX('Policy Characteristics'!I:I,MATCH($C365,'Policy Characteristics'!$C:$C,0)))</f>
        <v>MW/year</v>
      </c>
      <c r="P365" s="76" t="str">
        <f>IF(ISBLANK(INDEX('Policy Characteristics'!J:J,MATCH($C365,'Policy Characteristics'!$C:$C,0))),"",INDEX('Policy Characteristics'!J:J,MATCH($C365,'Policy Characteristics'!$C:$C,0)))</f>
        <v>**Description:** This policy causes the specified quantity of otherwise non-retiring capacity of the selected type(s) to be retired each year. // **Guidance for setting values:** // **Hard coal:** The EIA projects that Illinois will retire 6400 MW of coal by 2050. Illinois currently has 10174 MW of coal capacity.//**Natural gas non-peaker:** The EIA projects that IL will retire 3550 MW of natural gas by 2050. IL currently has 3574 MW of natural gas non-peaker capacity.//**Nuclear:** The EIA projects that IL will retire 0 MW of nuclear by 2050. IL currently has 11582 MW of nuclear capacity.//**Natural gas peaker:** The EIA projects that IL will retire 10700 MW of natural gas by 2050. IL currently has 11892 MW of natural gas peaker capacity.//**Lignite:** The EIA projects that IL will retire 0 MW of lignite by 2050. IL currently has 0 MW of lignite capacity.</v>
      </c>
      <c r="Q365" s="76" t="str">
        <f>IF(ISBLANK(INDEX('Policy Characteristics'!K:K,MATCH($C365,'Policy Characteristics'!$C:$C,0))),"",INDEX('Policy Characteristics'!K:K,MATCH($C365,'Policy Characteristics'!$C:$C,0)))</f>
        <v>electricity-sector-main.html#early-ret</v>
      </c>
      <c r="R365" s="76" t="str">
        <f>IF(ISBLANK(INDEX('Policy Characteristics'!L:L,MATCH($C365,'Policy Characteristics'!$C:$C,0))),"",INDEX('Policy Characteristics'!L:L,MATCH($C365,'Policy Characteristics'!$C:$C,0)))</f>
        <v>early-retirement-of-power-plants.html</v>
      </c>
    </row>
    <row r="366" spans="1:19" x14ac:dyDescent="0.25">
      <c r="A366" s="76" t="str">
        <f>IF(ISBLANK(INDEX('Policy Characteristics'!A:A,MATCH($C366,'Policy Characteristics'!$C:$C,0))),"",INDEX('Policy Characteristics'!A:A,MATCH($C366,'Policy Characteristics'!$C:$C,0)))</f>
        <v>Electricity Supply</v>
      </c>
      <c r="B366" s="234" t="str">
        <f>IF(ISBLANK(INDEX('Policy Characteristics'!B:B,MATCH($C366,'Policy Characteristics'!$C:$C,0))),"",INDEX('Policy Characteristics'!B:B,MATCH($C366,'Policy Characteristics'!$C:$C,0)))</f>
        <v>Early Retirement of Power Plants</v>
      </c>
      <c r="C366" s="76" t="str">
        <f t="shared" si="15"/>
        <v>Annual Additional Capacity Retired due to Early Retirement Policy</v>
      </c>
      <c r="D366" s="78" t="s">
        <v>306</v>
      </c>
      <c r="E366" s="88"/>
      <c r="F366" s="78" t="s">
        <v>308</v>
      </c>
      <c r="G366" s="88"/>
      <c r="H366" s="15">
        <v>627</v>
      </c>
      <c r="I366" s="247" t="s">
        <v>44</v>
      </c>
      <c r="J366" s="236" t="str">
        <f>IF(ISBLANK(INDEX('Policy Characteristics'!D:D,MATCH($C366,'Policy Characteristics'!$C:$C,0))),"",INDEX('Policy Characteristics'!D:D,MATCH($C366,'Policy Characteristics'!$C:$C,0)))</f>
        <v>Early Retirement of Power Plants</v>
      </c>
      <c r="K366" s="76" t="str">
        <f>IF(ISBLANK(INDEX('Policy Characteristics'!E:E,MATCH($C366,'Policy Characteristics'!$C:$C,0))),"",INDEX('Policy Characteristics'!E:E,MATCH($C366,'Policy Characteristics'!$C:$C,0)))</f>
        <v>elec early retirement</v>
      </c>
      <c r="L366" s="76">
        <f>IF(ISBLANK(INDEX('Policy Characteristics'!F:F,MATCH($C366,'Policy Characteristics'!$C:$C,0))),"",INDEX('Policy Characteristics'!F:F,MATCH($C366,'Policy Characteristics'!$C:$C,0)))</f>
        <v>0</v>
      </c>
      <c r="M366" s="76">
        <f>IF(ISBLANK(INDEX('Policy Characteristics'!G:G,MATCH($C366,'Policy Characteristics'!$C:$C,0))),"",INDEX('Policy Characteristics'!G:G,MATCH($C366,'Policy Characteristics'!$C:$C,0)))</f>
        <v>3000</v>
      </c>
      <c r="N366" s="76">
        <f>IF(ISBLANK(INDEX('Policy Characteristics'!H:H,MATCH($C366,'Policy Characteristics'!$C:$C,0))),"",INDEX('Policy Characteristics'!H:H,MATCH($C366,'Policy Characteristics'!$C:$C,0)))</f>
        <v>50</v>
      </c>
      <c r="O366" s="76" t="str">
        <f>IF(ISBLANK(INDEX('Policy Characteristics'!I:I,MATCH($C366,'Policy Characteristics'!$C:$C,0))),"",INDEX('Policy Characteristics'!I:I,MATCH($C366,'Policy Characteristics'!$C:$C,0)))</f>
        <v>MW/year</v>
      </c>
      <c r="P366" s="76" t="str">
        <f>IF(ISBLANK(INDEX('Policy Characteristics'!J:J,MATCH($C366,'Policy Characteristics'!$C:$C,0))),"",INDEX('Policy Characteristics'!J:J,MATCH($C366,'Policy Characteristics'!$C:$C,0)))</f>
        <v>**Description:** This policy causes the specified quantity of otherwise non-retiring capacity of the selected type(s) to be retired each year. // **Guidance for setting values:** // **Hard coal:** The EIA projects that Illinois will retire 6400 MW of coal by 2050. Illinois currently has 10174 MW of coal capacity.//**Natural gas non-peaker:** The EIA projects that IL will retire 3550 MW of natural gas by 2050. IL currently has 3574 MW of natural gas non-peaker capacity.//**Nuclear:** The EIA projects that IL will retire 0 MW of nuclear by 2050. IL currently has 11582 MW of nuclear capacity.//**Natural gas peaker:** The EIA projects that IL will retire 10700 MW of natural gas by 2050. IL currently has 11892 MW of natural gas peaker capacity.//**Lignite:** The EIA projects that IL will retire 0 MW of lignite by 2050. IL currently has 0 MW of lignite capacity.</v>
      </c>
      <c r="Q366" s="76" t="str">
        <f>IF(ISBLANK(INDEX('Policy Characteristics'!K:K,MATCH($C366,'Policy Characteristics'!$C:$C,0))),"",INDEX('Policy Characteristics'!K:K,MATCH($C366,'Policy Characteristics'!$C:$C,0)))</f>
        <v>electricity-sector-main.html#early-ret</v>
      </c>
      <c r="R366" s="76" t="str">
        <f>IF(ISBLANK(INDEX('Policy Characteristics'!L:L,MATCH($C366,'Policy Characteristics'!$C:$C,0))),"",INDEX('Policy Characteristics'!L:L,MATCH($C366,'Policy Characteristics'!$C:$C,0)))</f>
        <v>early-retirement-of-power-plants.html</v>
      </c>
    </row>
    <row r="367" spans="1:19" x14ac:dyDescent="0.25">
      <c r="A367" s="76" t="str">
        <f>IF(ISBLANK(INDEX('Policy Characteristics'!A:A,MATCH($C367,'Policy Characteristics'!$C:$C,0))),"",INDEX('Policy Characteristics'!A:A,MATCH($C367,'Policy Characteristics'!$C:$C,0)))</f>
        <v>Electricity Supply</v>
      </c>
      <c r="B367" s="234" t="str">
        <f>IF(ISBLANK(INDEX('Policy Characteristics'!B:B,MATCH($C367,'Policy Characteristics'!$C:$C,0))),"",INDEX('Policy Characteristics'!B:B,MATCH($C367,'Policy Characteristics'!$C:$C,0)))</f>
        <v>Early Retirement of Power Plants</v>
      </c>
      <c r="C367" s="76" t="str">
        <f t="shared" si="15"/>
        <v>Annual Additional Capacity Retired due to Early Retirement Policy</v>
      </c>
      <c r="D367" s="78" t="s">
        <v>307</v>
      </c>
      <c r="E367" s="88"/>
      <c r="F367" s="78" t="s">
        <v>309</v>
      </c>
      <c r="G367" s="88"/>
      <c r="H367" s="15">
        <v>628</v>
      </c>
      <c r="I367" s="247" t="s">
        <v>43</v>
      </c>
      <c r="J367" s="236" t="str">
        <f>IF(ISBLANK(INDEX('Policy Characteristics'!D:D,MATCH($C367,'Policy Characteristics'!$C:$C,0))),"",INDEX('Policy Characteristics'!D:D,MATCH($C367,'Policy Characteristics'!$C:$C,0)))</f>
        <v>Early Retirement of Power Plants</v>
      </c>
      <c r="K367" s="76" t="str">
        <f>IF(ISBLANK(INDEX('Policy Characteristics'!E:E,MATCH($C367,'Policy Characteristics'!$C:$C,0))),"",INDEX('Policy Characteristics'!E:E,MATCH($C367,'Policy Characteristics'!$C:$C,0)))</f>
        <v>elec early retirement</v>
      </c>
      <c r="L367" s="76">
        <f>IF(ISBLANK(INDEX('Policy Characteristics'!F:F,MATCH($C367,'Policy Characteristics'!$C:$C,0))),"",INDEX('Policy Characteristics'!F:F,MATCH($C367,'Policy Characteristics'!$C:$C,0)))</f>
        <v>0</v>
      </c>
      <c r="M367" s="76">
        <f>IF(ISBLANK(INDEX('Policy Characteristics'!G:G,MATCH($C367,'Policy Characteristics'!$C:$C,0))),"",INDEX('Policy Characteristics'!G:G,MATCH($C367,'Policy Characteristics'!$C:$C,0)))</f>
        <v>3000</v>
      </c>
      <c r="N367" s="76">
        <f>IF(ISBLANK(INDEX('Policy Characteristics'!H:H,MATCH($C367,'Policy Characteristics'!$C:$C,0))),"",INDEX('Policy Characteristics'!H:H,MATCH($C367,'Policy Characteristics'!$C:$C,0)))</f>
        <v>50</v>
      </c>
      <c r="O367" s="76" t="str">
        <f>IF(ISBLANK(INDEX('Policy Characteristics'!I:I,MATCH($C367,'Policy Characteristics'!$C:$C,0))),"",INDEX('Policy Characteristics'!I:I,MATCH($C367,'Policy Characteristics'!$C:$C,0)))</f>
        <v>MW/year</v>
      </c>
      <c r="P367" s="76" t="str">
        <f>IF(ISBLANK(INDEX('Policy Characteristics'!J:J,MATCH($C367,'Policy Characteristics'!$C:$C,0))),"",INDEX('Policy Characteristics'!J:J,MATCH($C367,'Policy Characteristics'!$C:$C,0)))</f>
        <v>**Description:** This policy causes the specified quantity of otherwise non-retiring capacity of the selected type(s) to be retired each year. // **Guidance for setting values:** // **Hard coal:** The EIA projects that Illinois will retire 6400 MW of coal by 2050. Illinois currently has 10174 MW of coal capacity.//**Natural gas non-peaker:** The EIA projects that IL will retire 3550 MW of natural gas by 2050. IL currently has 3574 MW of natural gas non-peaker capacity.//**Nuclear:** The EIA projects that IL will retire 0 MW of nuclear by 2050. IL currently has 11582 MW of nuclear capacity.//**Natural gas peaker:** The EIA projects that IL will retire 10700 MW of natural gas by 2050. IL currently has 11892 MW of natural gas peaker capacity.//**Lignite:** The EIA projects that IL will retire 0 MW of lignite by 2050. IL currently has 0 MW of lignite capacity.</v>
      </c>
      <c r="Q367" s="76" t="str">
        <f>IF(ISBLANK(INDEX('Policy Characteristics'!K:K,MATCH($C367,'Policy Characteristics'!$C:$C,0))),"",INDEX('Policy Characteristics'!K:K,MATCH($C367,'Policy Characteristics'!$C:$C,0)))</f>
        <v>electricity-sector-main.html#early-ret</v>
      </c>
      <c r="R367" s="76" t="str">
        <f>IF(ISBLANK(INDEX('Policy Characteristics'!L:L,MATCH($C367,'Policy Characteristics'!$C:$C,0))),"",INDEX('Policy Characteristics'!L:L,MATCH($C367,'Policy Characteristics'!$C:$C,0)))</f>
        <v>early-retirement-of-power-plants.html</v>
      </c>
    </row>
    <row r="368" spans="1:19" x14ac:dyDescent="0.25">
      <c r="A368" s="76" t="str">
        <f>IF(ISBLANK(INDEX('Policy Characteristics'!A:A,MATCH($C368,'Policy Characteristics'!$C:$C,0))),"",INDEX('Policy Characteristics'!A:A,MATCH($C368,'Policy Characteristics'!$C:$C,0)))</f>
        <v>Electricity Supply</v>
      </c>
      <c r="B368" s="234" t="str">
        <f>IF(ISBLANK(INDEX('Policy Characteristics'!B:B,MATCH($C368,'Policy Characteristics'!$C:$C,0))),"",INDEX('Policy Characteristics'!B:B,MATCH($C368,'Policy Characteristics'!$C:$C,0)))</f>
        <v>Early Retirement of Power Plants</v>
      </c>
      <c r="C368" s="76" t="str">
        <f t="shared" si="15"/>
        <v>Annual Additional Capacity Retired due to Early Retirement Policy</v>
      </c>
      <c r="D368" s="78" t="s">
        <v>442</v>
      </c>
      <c r="E368" s="88"/>
      <c r="F368" s="78" t="s">
        <v>441</v>
      </c>
      <c r="G368" s="88"/>
      <c r="H368" s="15">
        <v>590</v>
      </c>
      <c r="I368" s="247" t="s">
        <v>43</v>
      </c>
      <c r="J368" s="236" t="str">
        <f>IF(ISBLANK(INDEX('Policy Characteristics'!D:D,MATCH($C368,'Policy Characteristics'!$C:$C,0))),"",INDEX('Policy Characteristics'!D:D,MATCH($C368,'Policy Characteristics'!$C:$C,0)))</f>
        <v>Early Retirement of Power Plants</v>
      </c>
      <c r="K368" s="76" t="str">
        <f>IF(ISBLANK(INDEX('Policy Characteristics'!E:E,MATCH($C368,'Policy Characteristics'!$C:$C,0))),"",INDEX('Policy Characteristics'!E:E,MATCH($C368,'Policy Characteristics'!$C:$C,0)))</f>
        <v>elec early retirement</v>
      </c>
      <c r="L368" s="76">
        <f>IF(ISBLANK(INDEX('Policy Characteristics'!F:F,MATCH($C368,'Policy Characteristics'!$C:$C,0))),"",INDEX('Policy Characteristics'!F:F,MATCH($C368,'Policy Characteristics'!$C:$C,0)))</f>
        <v>0</v>
      </c>
      <c r="M368" s="76">
        <f>IF(ISBLANK(INDEX('Policy Characteristics'!G:G,MATCH($C368,'Policy Characteristics'!$C:$C,0))),"",INDEX('Policy Characteristics'!G:G,MATCH($C368,'Policy Characteristics'!$C:$C,0)))</f>
        <v>3000</v>
      </c>
      <c r="N368" s="76">
        <f>IF(ISBLANK(INDEX('Policy Characteristics'!H:H,MATCH($C368,'Policy Characteristics'!$C:$C,0))),"",INDEX('Policy Characteristics'!H:H,MATCH($C368,'Policy Characteristics'!$C:$C,0)))</f>
        <v>50</v>
      </c>
      <c r="O368" s="76" t="str">
        <f>IF(ISBLANK(INDEX('Policy Characteristics'!I:I,MATCH($C368,'Policy Characteristics'!$C:$C,0))),"",INDEX('Policy Characteristics'!I:I,MATCH($C368,'Policy Characteristics'!$C:$C,0)))</f>
        <v>MW/year</v>
      </c>
      <c r="P368" s="76" t="str">
        <f>IF(ISBLANK(INDEX('Policy Characteristics'!J:J,MATCH($C368,'Policy Characteristics'!$C:$C,0))),"",INDEX('Policy Characteristics'!J:J,MATCH($C368,'Policy Characteristics'!$C:$C,0)))</f>
        <v>**Description:** This policy causes the specified quantity of otherwise non-retiring capacity of the selected type(s) to be retired each year. // **Guidance for setting values:** // **Hard coal:** The EIA projects that Illinois will retire 6400 MW of coal by 2050. Illinois currently has 10174 MW of coal capacity.//**Natural gas non-peaker:** The EIA projects that IL will retire 3550 MW of natural gas by 2050. IL currently has 3574 MW of natural gas non-peaker capacity.//**Nuclear:** The EIA projects that IL will retire 0 MW of nuclear by 2050. IL currently has 11582 MW of nuclear capacity.//**Natural gas peaker:** The EIA projects that IL will retire 10700 MW of natural gas by 2050. IL currently has 11892 MW of natural gas peaker capacity.//**Lignite:** The EIA projects that IL will retire 0 MW of lignite by 2050. IL currently has 0 MW of lignite capacity.</v>
      </c>
      <c r="Q368" s="76" t="str">
        <f>IF(ISBLANK(INDEX('Policy Characteristics'!K:K,MATCH($C368,'Policy Characteristics'!$C:$C,0))),"",INDEX('Policy Characteristics'!K:K,MATCH($C368,'Policy Characteristics'!$C:$C,0)))</f>
        <v>electricity-sector-main.html#early-ret</v>
      </c>
      <c r="R368" s="76" t="str">
        <f>IF(ISBLANK(INDEX('Policy Characteristics'!L:L,MATCH($C368,'Policy Characteristics'!$C:$C,0))),"",INDEX('Policy Characteristics'!L:L,MATCH($C368,'Policy Characteristics'!$C:$C,0)))</f>
        <v>early-retirement-of-power-plants.html</v>
      </c>
    </row>
    <row r="369" spans="1:18" x14ac:dyDescent="0.25">
      <c r="A369" s="76" t="str">
        <f>IF(ISBLANK(INDEX('Policy Characteristics'!A:A,MATCH($C369,'Policy Characteristics'!$C:$C,0))),"",INDEX('Policy Characteristics'!A:A,MATCH($C369,'Policy Characteristics'!$C:$C,0)))</f>
        <v>Electricity Supply</v>
      </c>
      <c r="B369" s="234" t="str">
        <f>IF(ISBLANK(INDEX('Policy Characteristics'!B:B,MATCH($C369,'Policy Characteristics'!$C:$C,0))),"",INDEX('Policy Characteristics'!B:B,MATCH($C369,'Policy Characteristics'!$C:$C,0)))</f>
        <v>Early Retirement of Power Plants</v>
      </c>
      <c r="C369" s="76" t="str">
        <f t="shared" si="15"/>
        <v>Annual Additional Capacity Retired due to Early Retirement Policy</v>
      </c>
      <c r="D369" s="78" t="s">
        <v>451</v>
      </c>
      <c r="E369" s="88"/>
      <c r="F369" s="78" t="s">
        <v>452</v>
      </c>
      <c r="G369" s="88"/>
      <c r="H369" s="15">
        <v>629</v>
      </c>
      <c r="I369" s="247" t="s">
        <v>44</v>
      </c>
      <c r="J369" s="236" t="str">
        <f>IF(ISBLANK(INDEX('Policy Characteristics'!D:D,MATCH($C369,'Policy Characteristics'!$C:$C,0))),"",INDEX('Policy Characteristics'!D:D,MATCH($C369,'Policy Characteristics'!$C:$C,0)))</f>
        <v>Early Retirement of Power Plants</v>
      </c>
      <c r="K369" s="76" t="str">
        <f>IF(ISBLANK(INDEX('Policy Characteristics'!E:E,MATCH($C369,'Policy Characteristics'!$C:$C,0))),"",INDEX('Policy Characteristics'!E:E,MATCH($C369,'Policy Characteristics'!$C:$C,0)))</f>
        <v>elec early retirement</v>
      </c>
      <c r="L369" s="76">
        <f>IF(ISBLANK(INDEX('Policy Characteristics'!F:F,MATCH($C369,'Policy Characteristics'!$C:$C,0))),"",INDEX('Policy Characteristics'!F:F,MATCH($C369,'Policy Characteristics'!$C:$C,0)))</f>
        <v>0</v>
      </c>
      <c r="M369" s="76">
        <f>IF(ISBLANK(INDEX('Policy Characteristics'!G:G,MATCH($C369,'Policy Characteristics'!$C:$C,0))),"",INDEX('Policy Characteristics'!G:G,MATCH($C369,'Policy Characteristics'!$C:$C,0)))</f>
        <v>3000</v>
      </c>
      <c r="N369" s="76">
        <f>IF(ISBLANK(INDEX('Policy Characteristics'!H:H,MATCH($C369,'Policy Characteristics'!$C:$C,0))),"",INDEX('Policy Characteristics'!H:H,MATCH($C369,'Policy Characteristics'!$C:$C,0)))</f>
        <v>50</v>
      </c>
      <c r="O369" s="76" t="str">
        <f>IF(ISBLANK(INDEX('Policy Characteristics'!I:I,MATCH($C369,'Policy Characteristics'!$C:$C,0))),"",INDEX('Policy Characteristics'!I:I,MATCH($C369,'Policy Characteristics'!$C:$C,0)))</f>
        <v>MW/year</v>
      </c>
      <c r="P369" s="76" t="str">
        <f>IF(ISBLANK(INDEX('Policy Characteristics'!J:J,MATCH($C369,'Policy Characteristics'!$C:$C,0))),"",INDEX('Policy Characteristics'!J:J,MATCH($C369,'Policy Characteristics'!$C:$C,0)))</f>
        <v>**Description:** This policy causes the specified quantity of otherwise non-retiring capacity of the selected type(s) to be retired each year. // **Guidance for setting values:** // **Hard coal:** The EIA projects that Illinois will retire 6400 MW of coal by 2050. Illinois currently has 10174 MW of coal capacity.//**Natural gas non-peaker:** The EIA projects that IL will retire 3550 MW of natural gas by 2050. IL currently has 3574 MW of natural gas non-peaker capacity.//**Nuclear:** The EIA projects that IL will retire 0 MW of nuclear by 2050. IL currently has 11582 MW of nuclear capacity.//**Natural gas peaker:** The EIA projects that IL will retire 10700 MW of natural gas by 2050. IL currently has 11892 MW of natural gas peaker capacity.//**Lignite:** The EIA projects that IL will retire 0 MW of lignite by 2050. IL currently has 0 MW of lignite capacity.</v>
      </c>
      <c r="Q369" s="76" t="str">
        <f>IF(ISBLANK(INDEX('Policy Characteristics'!K:K,MATCH($C369,'Policy Characteristics'!$C:$C,0))),"",INDEX('Policy Characteristics'!K:K,MATCH($C369,'Policy Characteristics'!$C:$C,0)))</f>
        <v>electricity-sector-main.html#early-ret</v>
      </c>
      <c r="R369" s="76" t="str">
        <f>IF(ISBLANK(INDEX('Policy Characteristics'!L:L,MATCH($C369,'Policy Characteristics'!$C:$C,0))),"",INDEX('Policy Characteristics'!L:L,MATCH($C369,'Policy Characteristics'!$C:$C,0)))</f>
        <v>early-retirement-of-power-plants.html</v>
      </c>
    </row>
    <row r="370" spans="1:18" x14ac:dyDescent="0.25">
      <c r="A370" s="76" t="str">
        <f>IF(ISBLANK(INDEX('Policy Characteristics'!A:A,MATCH($C370,'Policy Characteristics'!$C:$C,0))),"",INDEX('Policy Characteristics'!A:A,MATCH($C370,'Policy Characteristics'!$C:$C,0)))</f>
        <v>Electricity Supply</v>
      </c>
      <c r="B370" s="234" t="str">
        <f>IF(ISBLANK(INDEX('Policy Characteristics'!B:B,MATCH($C370,'Policy Characteristics'!$C:$C,0))),"",INDEX('Policy Characteristics'!B:B,MATCH($C370,'Policy Characteristics'!$C:$C,0)))</f>
        <v>Early Retirement of Power Plants</v>
      </c>
      <c r="C370" s="76" t="str">
        <f t="shared" si="15"/>
        <v>Annual Additional Capacity Retired due to Early Retirement Policy</v>
      </c>
      <c r="D370" s="78" t="s">
        <v>988</v>
      </c>
      <c r="E370" s="88"/>
      <c r="F370" s="78" t="s">
        <v>712</v>
      </c>
      <c r="G370" s="88"/>
      <c r="H370" s="15">
        <v>630</v>
      </c>
      <c r="I370" s="247" t="s">
        <v>44</v>
      </c>
      <c r="J370" s="236" t="str">
        <f>IF(ISBLANK(INDEX('Policy Characteristics'!D:D,MATCH($C370,'Policy Characteristics'!$C:$C,0))),"",INDEX('Policy Characteristics'!D:D,MATCH($C370,'Policy Characteristics'!$C:$C,0)))</f>
        <v>Early Retirement of Power Plants</v>
      </c>
      <c r="K370" s="76" t="str">
        <f>IF(ISBLANK(INDEX('Policy Characteristics'!E:E,MATCH($C370,'Policy Characteristics'!$C:$C,0))),"",INDEX('Policy Characteristics'!E:E,MATCH($C370,'Policy Characteristics'!$C:$C,0)))</f>
        <v>elec early retirement</v>
      </c>
      <c r="L370" s="76">
        <f>IF(ISBLANK(INDEX('Policy Characteristics'!F:F,MATCH($C370,'Policy Characteristics'!$C:$C,0))),"",INDEX('Policy Characteristics'!F:F,MATCH($C370,'Policy Characteristics'!$C:$C,0)))</f>
        <v>0</v>
      </c>
      <c r="M370" s="76">
        <f>IF(ISBLANK(INDEX('Policy Characteristics'!G:G,MATCH($C370,'Policy Characteristics'!$C:$C,0))),"",INDEX('Policy Characteristics'!G:G,MATCH($C370,'Policy Characteristics'!$C:$C,0)))</f>
        <v>3000</v>
      </c>
      <c r="N370" s="76">
        <f>IF(ISBLANK(INDEX('Policy Characteristics'!H:H,MATCH($C370,'Policy Characteristics'!$C:$C,0))),"",INDEX('Policy Characteristics'!H:H,MATCH($C370,'Policy Characteristics'!$C:$C,0)))</f>
        <v>50</v>
      </c>
      <c r="O370" s="76" t="str">
        <f>IF(ISBLANK(INDEX('Policy Characteristics'!I:I,MATCH($C370,'Policy Characteristics'!$C:$C,0))),"",INDEX('Policy Characteristics'!I:I,MATCH($C370,'Policy Characteristics'!$C:$C,0)))</f>
        <v>MW/year</v>
      </c>
      <c r="P370" s="76" t="str">
        <f>IF(ISBLANK(INDEX('Policy Characteristics'!J:J,MATCH($C370,'Policy Characteristics'!$C:$C,0))),"",INDEX('Policy Characteristics'!J:J,MATCH($C370,'Policy Characteristics'!$C:$C,0)))</f>
        <v>**Description:** This policy causes the specified quantity of otherwise non-retiring capacity of the selected type(s) to be retired each year. // **Guidance for setting values:** // **Hard coal:** The EIA projects that Illinois will retire 6400 MW of coal by 2050. Illinois currently has 10174 MW of coal capacity.//**Natural gas non-peaker:** The EIA projects that IL will retire 3550 MW of natural gas by 2050. IL currently has 3574 MW of natural gas non-peaker capacity.//**Nuclear:** The EIA projects that IL will retire 0 MW of nuclear by 2050. IL currently has 11582 MW of nuclear capacity.//**Natural gas peaker:** The EIA projects that IL will retire 10700 MW of natural gas by 2050. IL currently has 11892 MW of natural gas peaker capacity.//**Lignite:** The EIA projects that IL will retire 0 MW of lignite by 2050. IL currently has 0 MW of lignite capacity.</v>
      </c>
      <c r="Q370" s="76" t="str">
        <f>IF(ISBLANK(INDEX('Policy Characteristics'!K:K,MATCH($C370,'Policy Characteristics'!$C:$C,0))),"",INDEX('Policy Characteristics'!K:K,MATCH($C370,'Policy Characteristics'!$C:$C,0)))</f>
        <v>electricity-sector-main.html#early-ret</v>
      </c>
      <c r="R370" s="76" t="str">
        <f>IF(ISBLANK(INDEX('Policy Characteristics'!L:L,MATCH($C370,'Policy Characteristics'!$C:$C,0))),"",INDEX('Policy Characteristics'!L:L,MATCH($C370,'Policy Characteristics'!$C:$C,0)))</f>
        <v>early-retirement-of-power-plants.html</v>
      </c>
    </row>
    <row r="371" spans="1:18" x14ac:dyDescent="0.25">
      <c r="A371" s="76" t="str">
        <f>IF(ISBLANK(INDEX('Policy Characteristics'!A:A,MATCH($C371,'Policy Characteristics'!$C:$C,0))),"",INDEX('Policy Characteristics'!A:A,MATCH($C371,'Policy Characteristics'!$C:$C,0)))</f>
        <v>Electricity Supply</v>
      </c>
      <c r="B371" s="234" t="str">
        <f>IF(ISBLANK(INDEX('Policy Characteristics'!B:B,MATCH($C371,'Policy Characteristics'!$C:$C,0))),"",INDEX('Policy Characteristics'!B:B,MATCH($C371,'Policy Characteristics'!$C:$C,0)))</f>
        <v>Early Retirement of Power Plants</v>
      </c>
      <c r="C371" s="76" t="str">
        <f t="shared" si="15"/>
        <v>Annual Additional Capacity Retired due to Early Retirement Policy</v>
      </c>
      <c r="D371" s="78" t="s">
        <v>989</v>
      </c>
      <c r="E371" s="88"/>
      <c r="F371" s="78" t="s">
        <v>832</v>
      </c>
      <c r="G371" s="88"/>
      <c r="H371" s="15">
        <v>631</v>
      </c>
      <c r="I371" s="247" t="s">
        <v>44</v>
      </c>
      <c r="J371" s="236" t="str">
        <f>IF(ISBLANK(INDEX('Policy Characteristics'!D:D,MATCH($C371,'Policy Characteristics'!$C:$C,0))),"",INDEX('Policy Characteristics'!D:D,MATCH($C371,'Policy Characteristics'!$C:$C,0)))</f>
        <v>Early Retirement of Power Plants</v>
      </c>
      <c r="K371" s="76" t="str">
        <f>IF(ISBLANK(INDEX('Policy Characteristics'!E:E,MATCH($C371,'Policy Characteristics'!$C:$C,0))),"",INDEX('Policy Characteristics'!E:E,MATCH($C371,'Policy Characteristics'!$C:$C,0)))</f>
        <v>elec early retirement</v>
      </c>
      <c r="L371" s="76">
        <f>IF(ISBLANK(INDEX('Policy Characteristics'!F:F,MATCH($C371,'Policy Characteristics'!$C:$C,0))),"",INDEX('Policy Characteristics'!F:F,MATCH($C371,'Policy Characteristics'!$C:$C,0)))</f>
        <v>0</v>
      </c>
      <c r="M371" s="76">
        <f>IF(ISBLANK(INDEX('Policy Characteristics'!G:G,MATCH($C371,'Policy Characteristics'!$C:$C,0))),"",INDEX('Policy Characteristics'!G:G,MATCH($C371,'Policy Characteristics'!$C:$C,0)))</f>
        <v>3000</v>
      </c>
      <c r="N371" s="76">
        <f>IF(ISBLANK(INDEX('Policy Characteristics'!H:H,MATCH($C371,'Policy Characteristics'!$C:$C,0))),"",INDEX('Policy Characteristics'!H:H,MATCH($C371,'Policy Characteristics'!$C:$C,0)))</f>
        <v>50</v>
      </c>
      <c r="O371" s="76" t="str">
        <f>IF(ISBLANK(INDEX('Policy Characteristics'!I:I,MATCH($C371,'Policy Characteristics'!$C:$C,0))),"",INDEX('Policy Characteristics'!I:I,MATCH($C371,'Policy Characteristics'!$C:$C,0)))</f>
        <v>MW/year</v>
      </c>
      <c r="P371" s="76" t="str">
        <f>IF(ISBLANK(INDEX('Policy Characteristics'!J:J,MATCH($C371,'Policy Characteristics'!$C:$C,0))),"",INDEX('Policy Characteristics'!J:J,MATCH($C371,'Policy Characteristics'!$C:$C,0)))</f>
        <v>**Description:** This policy causes the specified quantity of otherwise non-retiring capacity of the selected type(s) to be retired each year. // **Guidance for setting values:** // **Hard coal:** The EIA projects that Illinois will retire 6400 MW of coal by 2050. Illinois currently has 10174 MW of coal capacity.//**Natural gas non-peaker:** The EIA projects that IL will retire 3550 MW of natural gas by 2050. IL currently has 3574 MW of natural gas non-peaker capacity.//**Nuclear:** The EIA projects that IL will retire 0 MW of nuclear by 2050. IL currently has 11582 MW of nuclear capacity.//**Natural gas peaker:** The EIA projects that IL will retire 10700 MW of natural gas by 2050. IL currently has 11892 MW of natural gas peaker capacity.//**Lignite:** The EIA projects that IL will retire 0 MW of lignite by 2050. IL currently has 0 MW of lignite capacity.</v>
      </c>
      <c r="Q371" s="76" t="str">
        <f>IF(ISBLANK(INDEX('Policy Characteristics'!K:K,MATCH($C371,'Policy Characteristics'!$C:$C,0))),"",INDEX('Policy Characteristics'!K:K,MATCH($C371,'Policy Characteristics'!$C:$C,0)))</f>
        <v>electricity-sector-main.html#early-ret</v>
      </c>
      <c r="R371" s="76" t="str">
        <f>IF(ISBLANK(INDEX('Policy Characteristics'!L:L,MATCH($C371,'Policy Characteristics'!$C:$C,0))),"",INDEX('Policy Characteristics'!L:L,MATCH($C371,'Policy Characteristics'!$C:$C,0)))</f>
        <v>early-retirement-of-power-plants.html</v>
      </c>
    </row>
    <row r="372" spans="1:18" x14ac:dyDescent="0.25">
      <c r="A372" s="76" t="str">
        <f>IF(ISBLANK(INDEX('Policy Characteristics'!A:A,MATCH($C372,'Policy Characteristics'!$C:$C,0))),"",INDEX('Policy Characteristics'!A:A,MATCH($C372,'Policy Characteristics'!$C:$C,0)))</f>
        <v>Electricity Supply</v>
      </c>
      <c r="B372" s="234" t="str">
        <f>IF(ISBLANK(INDEX('Policy Characteristics'!B:B,MATCH($C372,'Policy Characteristics'!$C:$C,0))),"",INDEX('Policy Characteristics'!B:B,MATCH($C372,'Policy Characteristics'!$C:$C,0)))</f>
        <v>Early Retirement of Power Plants</v>
      </c>
      <c r="C372" s="76" t="str">
        <f t="shared" si="15"/>
        <v>Annual Additional Capacity Retired due to Early Retirement Policy</v>
      </c>
      <c r="D372" s="78" t="s">
        <v>990</v>
      </c>
      <c r="E372" s="88"/>
      <c r="F372" s="78" t="s">
        <v>714</v>
      </c>
      <c r="G372" s="88"/>
      <c r="H372" s="15">
        <v>632</v>
      </c>
      <c r="I372" s="247" t="s">
        <v>44</v>
      </c>
      <c r="J372" s="236" t="str">
        <f>IF(ISBLANK(INDEX('Policy Characteristics'!D:D,MATCH($C372,'Policy Characteristics'!$C:$C,0))),"",INDEX('Policy Characteristics'!D:D,MATCH($C372,'Policy Characteristics'!$C:$C,0)))</f>
        <v>Early Retirement of Power Plants</v>
      </c>
      <c r="K372" s="76" t="str">
        <f>IF(ISBLANK(INDEX('Policy Characteristics'!E:E,MATCH($C372,'Policy Characteristics'!$C:$C,0))),"",INDEX('Policy Characteristics'!E:E,MATCH($C372,'Policy Characteristics'!$C:$C,0)))</f>
        <v>elec early retirement</v>
      </c>
      <c r="L372" s="76">
        <f>IF(ISBLANK(INDEX('Policy Characteristics'!F:F,MATCH($C372,'Policy Characteristics'!$C:$C,0))),"",INDEX('Policy Characteristics'!F:F,MATCH($C372,'Policy Characteristics'!$C:$C,0)))</f>
        <v>0</v>
      </c>
      <c r="M372" s="76">
        <f>IF(ISBLANK(INDEX('Policy Characteristics'!G:G,MATCH($C372,'Policy Characteristics'!$C:$C,0))),"",INDEX('Policy Characteristics'!G:G,MATCH($C372,'Policy Characteristics'!$C:$C,0)))</f>
        <v>3000</v>
      </c>
      <c r="N372" s="76">
        <f>IF(ISBLANK(INDEX('Policy Characteristics'!H:H,MATCH($C372,'Policy Characteristics'!$C:$C,0))),"",INDEX('Policy Characteristics'!H:H,MATCH($C372,'Policy Characteristics'!$C:$C,0)))</f>
        <v>50</v>
      </c>
      <c r="O372" s="76" t="str">
        <f>IF(ISBLANK(INDEX('Policy Characteristics'!I:I,MATCH($C372,'Policy Characteristics'!$C:$C,0))),"",INDEX('Policy Characteristics'!I:I,MATCH($C372,'Policy Characteristics'!$C:$C,0)))</f>
        <v>MW/year</v>
      </c>
      <c r="P372" s="76" t="str">
        <f>IF(ISBLANK(INDEX('Policy Characteristics'!J:J,MATCH($C372,'Policy Characteristics'!$C:$C,0))),"",INDEX('Policy Characteristics'!J:J,MATCH($C372,'Policy Characteristics'!$C:$C,0)))</f>
        <v>**Description:** This policy causes the specified quantity of otherwise non-retiring capacity of the selected type(s) to be retired each year. // **Guidance for setting values:** // **Hard coal:** The EIA projects that Illinois will retire 6400 MW of coal by 2050. Illinois currently has 10174 MW of coal capacity.//**Natural gas non-peaker:** The EIA projects that IL will retire 3550 MW of natural gas by 2050. IL currently has 3574 MW of natural gas non-peaker capacity.//**Nuclear:** The EIA projects that IL will retire 0 MW of nuclear by 2050. IL currently has 11582 MW of nuclear capacity.//**Natural gas peaker:** The EIA projects that IL will retire 10700 MW of natural gas by 2050. IL currently has 11892 MW of natural gas peaker capacity.//**Lignite:** The EIA projects that IL will retire 0 MW of lignite by 2050. IL currently has 0 MW of lignite capacity.</v>
      </c>
      <c r="Q372" s="76" t="str">
        <f>IF(ISBLANK(INDEX('Policy Characteristics'!K:K,MATCH($C372,'Policy Characteristics'!$C:$C,0))),"",INDEX('Policy Characteristics'!K:K,MATCH($C372,'Policy Characteristics'!$C:$C,0)))</f>
        <v>electricity-sector-main.html#early-ret</v>
      </c>
      <c r="R372" s="76" t="str">
        <f>IF(ISBLANK(INDEX('Policy Characteristics'!L:L,MATCH($C372,'Policy Characteristics'!$C:$C,0))),"",INDEX('Policy Characteristics'!L:L,MATCH($C372,'Policy Characteristics'!$C:$C,0)))</f>
        <v>early-retirement-of-power-plants.html</v>
      </c>
    </row>
    <row r="373" spans="1:18" x14ac:dyDescent="0.25">
      <c r="A373" s="76" t="str">
        <f>IF(ISBLANK(INDEX('Policy Characteristics'!A:A,MATCH($C373,'Policy Characteristics'!$C:$C,0))),"",INDEX('Policy Characteristics'!A:A,MATCH($C373,'Policy Characteristics'!$C:$C,0)))</f>
        <v>Electricity Supply</v>
      </c>
      <c r="B373" s="234" t="str">
        <f>IF(ISBLANK(INDEX('Policy Characteristics'!B:B,MATCH($C373,'Policy Characteristics'!$C:$C,0))),"",INDEX('Policy Characteristics'!B:B,MATCH($C373,'Policy Characteristics'!$C:$C,0)))</f>
        <v>Early Retirement of Power Plants</v>
      </c>
      <c r="C373" s="76" t="str">
        <f t="shared" si="15"/>
        <v>Annual Additional Capacity Retired due to Early Retirement Policy</v>
      </c>
      <c r="D373" s="78" t="s">
        <v>1662</v>
      </c>
      <c r="E373" s="88"/>
      <c r="F373" s="78" t="s">
        <v>1669</v>
      </c>
      <c r="G373" s="88"/>
      <c r="H373" s="15">
        <v>1761</v>
      </c>
      <c r="I373" s="247" t="s">
        <v>44</v>
      </c>
      <c r="J373" s="236" t="str">
        <f>IF(ISBLANK(INDEX('Policy Characteristics'!D:D,MATCH($C373,'Policy Characteristics'!$C:$C,0))),"",INDEX('Policy Characteristics'!D:D,MATCH($C373,'Policy Characteristics'!$C:$C,0)))</f>
        <v>Early Retirement of Power Plants</v>
      </c>
      <c r="K373" s="76" t="str">
        <f>IF(ISBLANK(INDEX('Policy Characteristics'!E:E,MATCH($C373,'Policy Characteristics'!$C:$C,0))),"",INDEX('Policy Characteristics'!E:E,MATCH($C373,'Policy Characteristics'!$C:$C,0)))</f>
        <v>elec early retirement</v>
      </c>
      <c r="L373" s="76">
        <f>IF(ISBLANK(INDEX('Policy Characteristics'!F:F,MATCH($C373,'Policy Characteristics'!$C:$C,0))),"",INDEX('Policy Characteristics'!F:F,MATCH($C373,'Policy Characteristics'!$C:$C,0)))</f>
        <v>0</v>
      </c>
      <c r="M373" s="76">
        <f>IF(ISBLANK(INDEX('Policy Characteristics'!G:G,MATCH($C373,'Policy Characteristics'!$C:$C,0))),"",INDEX('Policy Characteristics'!G:G,MATCH($C373,'Policy Characteristics'!$C:$C,0)))</f>
        <v>3000</v>
      </c>
      <c r="N373" s="76">
        <f>IF(ISBLANK(INDEX('Policy Characteristics'!H:H,MATCH($C373,'Policy Characteristics'!$C:$C,0))),"",INDEX('Policy Characteristics'!H:H,MATCH($C373,'Policy Characteristics'!$C:$C,0)))</f>
        <v>50</v>
      </c>
      <c r="O373" s="76" t="str">
        <f>IF(ISBLANK(INDEX('Policy Characteristics'!I:I,MATCH($C373,'Policy Characteristics'!$C:$C,0))),"",INDEX('Policy Characteristics'!I:I,MATCH($C373,'Policy Characteristics'!$C:$C,0)))</f>
        <v>MW/year</v>
      </c>
      <c r="P373" s="76" t="str">
        <f>IF(ISBLANK(INDEX('Policy Characteristics'!J:J,MATCH($C373,'Policy Characteristics'!$C:$C,0))),"",INDEX('Policy Characteristics'!J:J,MATCH($C373,'Policy Characteristics'!$C:$C,0)))</f>
        <v>**Description:** This policy causes the specified quantity of otherwise non-retiring capacity of the selected type(s) to be retired each year. // **Guidance for setting values:** // **Hard coal:** The EIA projects that Illinois will retire 6400 MW of coal by 2050. Illinois currently has 10174 MW of coal capacity.//**Natural gas non-peaker:** The EIA projects that IL will retire 3550 MW of natural gas by 2050. IL currently has 3574 MW of natural gas non-peaker capacity.//**Nuclear:** The EIA projects that IL will retire 0 MW of nuclear by 2050. IL currently has 11582 MW of nuclear capacity.//**Natural gas peaker:** The EIA projects that IL will retire 10700 MW of natural gas by 2050. IL currently has 11892 MW of natural gas peaker capacity.//**Lignite:** The EIA projects that IL will retire 0 MW of lignite by 2050. IL currently has 0 MW of lignite capacity.</v>
      </c>
      <c r="Q373" s="76" t="str">
        <f>IF(ISBLANK(INDEX('Policy Characteristics'!K:K,MATCH($C373,'Policy Characteristics'!$C:$C,0))),"",INDEX('Policy Characteristics'!K:K,MATCH($C373,'Policy Characteristics'!$C:$C,0)))</f>
        <v>electricity-sector-main.html#early-ret</v>
      </c>
      <c r="R373" s="76" t="str">
        <f>IF(ISBLANK(INDEX('Policy Characteristics'!L:L,MATCH($C373,'Policy Characteristics'!$C:$C,0))),"",INDEX('Policy Characteristics'!L:L,MATCH($C373,'Policy Characteristics'!$C:$C,0)))</f>
        <v>early-retirement-of-power-plants.html</v>
      </c>
    </row>
    <row r="374" spans="1:18" x14ac:dyDescent="0.25">
      <c r="A374" s="76" t="str">
        <f>IF(ISBLANK(INDEX('Policy Characteristics'!A:A,MATCH($C374,'Policy Characteristics'!$C:$C,0))),"",INDEX('Policy Characteristics'!A:A,MATCH($C374,'Policy Characteristics'!$C:$C,0)))</f>
        <v>Electricity Supply</v>
      </c>
      <c r="B374" s="234" t="str">
        <f>IF(ISBLANK(INDEX('Policy Characteristics'!B:B,MATCH($C374,'Policy Characteristics'!$C:$C,0))),"",INDEX('Policy Characteristics'!B:B,MATCH($C374,'Policy Characteristics'!$C:$C,0)))</f>
        <v>Early Retirement of Power Plants</v>
      </c>
      <c r="C374" s="76" t="str">
        <f t="shared" si="15"/>
        <v>Annual Additional Capacity Retired due to Early Retirement Policy</v>
      </c>
      <c r="D374" s="78" t="s">
        <v>1665</v>
      </c>
      <c r="E374" s="88"/>
      <c r="F374" s="78" t="s">
        <v>1670</v>
      </c>
      <c r="G374" s="88"/>
      <c r="H374" s="15">
        <v>1762</v>
      </c>
      <c r="I374" s="247" t="s">
        <v>44</v>
      </c>
      <c r="J374" s="236" t="str">
        <f>IF(ISBLANK(INDEX('Policy Characteristics'!D:D,MATCH($C374,'Policy Characteristics'!$C:$C,0))),"",INDEX('Policy Characteristics'!D:D,MATCH($C374,'Policy Characteristics'!$C:$C,0)))</f>
        <v>Early Retirement of Power Plants</v>
      </c>
      <c r="K374" s="76" t="str">
        <f>IF(ISBLANK(INDEX('Policy Characteristics'!E:E,MATCH($C374,'Policy Characteristics'!$C:$C,0))),"",INDEX('Policy Characteristics'!E:E,MATCH($C374,'Policy Characteristics'!$C:$C,0)))</f>
        <v>elec early retirement</v>
      </c>
      <c r="L374" s="76">
        <f>IF(ISBLANK(INDEX('Policy Characteristics'!F:F,MATCH($C374,'Policy Characteristics'!$C:$C,0))),"",INDEX('Policy Characteristics'!F:F,MATCH($C374,'Policy Characteristics'!$C:$C,0)))</f>
        <v>0</v>
      </c>
      <c r="M374" s="76">
        <f>IF(ISBLANK(INDEX('Policy Characteristics'!G:G,MATCH($C374,'Policy Characteristics'!$C:$C,0))),"",INDEX('Policy Characteristics'!G:G,MATCH($C374,'Policy Characteristics'!$C:$C,0)))</f>
        <v>3000</v>
      </c>
      <c r="N374" s="76">
        <f>IF(ISBLANK(INDEX('Policy Characteristics'!H:H,MATCH($C374,'Policy Characteristics'!$C:$C,0))),"",INDEX('Policy Characteristics'!H:H,MATCH($C374,'Policy Characteristics'!$C:$C,0)))</f>
        <v>50</v>
      </c>
      <c r="O374" s="76" t="str">
        <f>IF(ISBLANK(INDEX('Policy Characteristics'!I:I,MATCH($C374,'Policy Characteristics'!$C:$C,0))),"",INDEX('Policy Characteristics'!I:I,MATCH($C374,'Policy Characteristics'!$C:$C,0)))</f>
        <v>MW/year</v>
      </c>
      <c r="P374" s="76" t="str">
        <f>IF(ISBLANK(INDEX('Policy Characteristics'!J:J,MATCH($C374,'Policy Characteristics'!$C:$C,0))),"",INDEX('Policy Characteristics'!J:J,MATCH($C374,'Policy Characteristics'!$C:$C,0)))</f>
        <v>**Description:** This policy causes the specified quantity of otherwise non-retiring capacity of the selected type(s) to be retired each year. // **Guidance for setting values:** // **Hard coal:** The EIA projects that Illinois will retire 6400 MW of coal by 2050. Illinois currently has 10174 MW of coal capacity.//**Natural gas non-peaker:** The EIA projects that IL will retire 3550 MW of natural gas by 2050. IL currently has 3574 MW of natural gas non-peaker capacity.//**Nuclear:** The EIA projects that IL will retire 0 MW of nuclear by 2050. IL currently has 11582 MW of nuclear capacity.//**Natural gas peaker:** The EIA projects that IL will retire 10700 MW of natural gas by 2050. IL currently has 11892 MW of natural gas peaker capacity.//**Lignite:** The EIA projects that IL will retire 0 MW of lignite by 2050. IL currently has 0 MW of lignite capacity.</v>
      </c>
      <c r="Q374" s="76" t="str">
        <f>IF(ISBLANK(INDEX('Policy Characteristics'!K:K,MATCH($C374,'Policy Characteristics'!$C:$C,0))),"",INDEX('Policy Characteristics'!K:K,MATCH($C374,'Policy Characteristics'!$C:$C,0)))</f>
        <v>electricity-sector-main.html#early-ret</v>
      </c>
      <c r="R374" s="76" t="str">
        <f>IF(ISBLANK(INDEX('Policy Characteristics'!L:L,MATCH($C374,'Policy Characteristics'!$C:$C,0))),"",INDEX('Policy Characteristics'!L:L,MATCH($C374,'Policy Characteristics'!$C:$C,0)))</f>
        <v>early-retirement-of-power-plants.html</v>
      </c>
    </row>
    <row r="375" spans="1:18" x14ac:dyDescent="0.25">
      <c r="A375" s="76" t="str">
        <f>IF(ISBLANK(INDEX('Policy Characteristics'!A:A,MATCH($C375,'Policy Characteristics'!$C:$C,0))),"",INDEX('Policy Characteristics'!A:A,MATCH($C375,'Policy Characteristics'!$C:$C,0)))</f>
        <v>Electricity Supply</v>
      </c>
      <c r="B375" s="234" t="str">
        <f>IF(ISBLANK(INDEX('Policy Characteristics'!B:B,MATCH($C375,'Policy Characteristics'!$C:$C,0))),"",INDEX('Policy Characteristics'!B:B,MATCH($C375,'Policy Characteristics'!$C:$C,0)))</f>
        <v>Early Retirement of Power Plants</v>
      </c>
      <c r="C375" s="76" t="str">
        <f t="shared" si="15"/>
        <v>Annual Additional Capacity Retired due to Early Retirement Policy</v>
      </c>
      <c r="D375" s="78" t="s">
        <v>1666</v>
      </c>
      <c r="E375" s="88"/>
      <c r="F375" s="78" t="s">
        <v>1671</v>
      </c>
      <c r="G375" s="88"/>
      <c r="H375" s="15">
        <v>1763</v>
      </c>
      <c r="I375" s="247" t="s">
        <v>44</v>
      </c>
      <c r="J375" s="236" t="str">
        <f>IF(ISBLANK(INDEX('Policy Characteristics'!D:D,MATCH($C375,'Policy Characteristics'!$C:$C,0))),"",INDEX('Policy Characteristics'!D:D,MATCH($C375,'Policy Characteristics'!$C:$C,0)))</f>
        <v>Early Retirement of Power Plants</v>
      </c>
      <c r="K375" s="76" t="str">
        <f>IF(ISBLANK(INDEX('Policy Characteristics'!E:E,MATCH($C375,'Policy Characteristics'!$C:$C,0))),"",INDEX('Policy Characteristics'!E:E,MATCH($C375,'Policy Characteristics'!$C:$C,0)))</f>
        <v>elec early retirement</v>
      </c>
      <c r="L375" s="76">
        <f>IF(ISBLANK(INDEX('Policy Characteristics'!F:F,MATCH($C375,'Policy Characteristics'!$C:$C,0))),"",INDEX('Policy Characteristics'!F:F,MATCH($C375,'Policy Characteristics'!$C:$C,0)))</f>
        <v>0</v>
      </c>
      <c r="M375" s="76">
        <f>IF(ISBLANK(INDEX('Policy Characteristics'!G:G,MATCH($C375,'Policy Characteristics'!$C:$C,0))),"",INDEX('Policy Characteristics'!G:G,MATCH($C375,'Policy Characteristics'!$C:$C,0)))</f>
        <v>3000</v>
      </c>
      <c r="N375" s="76">
        <f>IF(ISBLANK(INDEX('Policy Characteristics'!H:H,MATCH($C375,'Policy Characteristics'!$C:$C,0))),"",INDEX('Policy Characteristics'!H:H,MATCH($C375,'Policy Characteristics'!$C:$C,0)))</f>
        <v>50</v>
      </c>
      <c r="O375" s="76" t="str">
        <f>IF(ISBLANK(INDEX('Policy Characteristics'!I:I,MATCH($C375,'Policy Characteristics'!$C:$C,0))),"",INDEX('Policy Characteristics'!I:I,MATCH($C375,'Policy Characteristics'!$C:$C,0)))</f>
        <v>MW/year</v>
      </c>
      <c r="P375" s="76" t="str">
        <f>IF(ISBLANK(INDEX('Policy Characteristics'!J:J,MATCH($C375,'Policy Characteristics'!$C:$C,0))),"",INDEX('Policy Characteristics'!J:J,MATCH($C375,'Policy Characteristics'!$C:$C,0)))</f>
        <v>**Description:** This policy causes the specified quantity of otherwise non-retiring capacity of the selected type(s) to be retired each year. // **Guidance for setting values:** // **Hard coal:** The EIA projects that Illinois will retire 6400 MW of coal by 2050. Illinois currently has 10174 MW of coal capacity.//**Natural gas non-peaker:** The EIA projects that IL will retire 3550 MW of natural gas by 2050. IL currently has 3574 MW of natural gas non-peaker capacity.//**Nuclear:** The EIA projects that IL will retire 0 MW of nuclear by 2050. IL currently has 11582 MW of nuclear capacity.//**Natural gas peaker:** The EIA projects that IL will retire 10700 MW of natural gas by 2050. IL currently has 11892 MW of natural gas peaker capacity.//**Lignite:** The EIA projects that IL will retire 0 MW of lignite by 2050. IL currently has 0 MW of lignite capacity.</v>
      </c>
      <c r="Q375" s="76" t="str">
        <f>IF(ISBLANK(INDEX('Policy Characteristics'!K:K,MATCH($C375,'Policy Characteristics'!$C:$C,0))),"",INDEX('Policy Characteristics'!K:K,MATCH($C375,'Policy Characteristics'!$C:$C,0)))</f>
        <v>electricity-sector-main.html#early-ret</v>
      </c>
      <c r="R375" s="76" t="str">
        <f>IF(ISBLANK(INDEX('Policy Characteristics'!L:L,MATCH($C375,'Policy Characteristics'!$C:$C,0))),"",INDEX('Policy Characteristics'!L:L,MATCH($C375,'Policy Characteristics'!$C:$C,0)))</f>
        <v>early-retirement-of-power-plants.html</v>
      </c>
    </row>
    <row r="376" spans="1:18" x14ac:dyDescent="0.25">
      <c r="A376" s="76" t="str">
        <f>IF(ISBLANK(INDEX('Policy Characteristics'!A:A,MATCH($C376,'Policy Characteristics'!$C:$C,0))),"",INDEX('Policy Characteristics'!A:A,MATCH($C376,'Policy Characteristics'!$C:$C,0)))</f>
        <v>Electricity Supply</v>
      </c>
      <c r="B376" s="234" t="str">
        <f>IF(ISBLANK(INDEX('Policy Characteristics'!B:B,MATCH($C376,'Policy Characteristics'!$C:$C,0))),"",INDEX('Policy Characteristics'!B:B,MATCH($C376,'Policy Characteristics'!$C:$C,0)))</f>
        <v>Early Retirement of Power Plants</v>
      </c>
      <c r="C376" s="76" t="str">
        <f t="shared" si="15"/>
        <v>Annual Additional Capacity Retired due to Early Retirement Policy</v>
      </c>
      <c r="D376" s="78" t="s">
        <v>1667</v>
      </c>
      <c r="E376" s="88"/>
      <c r="F376" s="78" t="s">
        <v>1672</v>
      </c>
      <c r="G376" s="88"/>
      <c r="H376" s="15">
        <v>1764</v>
      </c>
      <c r="I376" s="247" t="s">
        <v>44</v>
      </c>
      <c r="J376" s="236" t="str">
        <f>IF(ISBLANK(INDEX('Policy Characteristics'!D:D,MATCH($C376,'Policy Characteristics'!$C:$C,0))),"",INDEX('Policy Characteristics'!D:D,MATCH($C376,'Policy Characteristics'!$C:$C,0)))</f>
        <v>Early Retirement of Power Plants</v>
      </c>
      <c r="K376" s="76" t="str">
        <f>IF(ISBLANK(INDEX('Policy Characteristics'!E:E,MATCH($C376,'Policy Characteristics'!$C:$C,0))),"",INDEX('Policy Characteristics'!E:E,MATCH($C376,'Policy Characteristics'!$C:$C,0)))</f>
        <v>elec early retirement</v>
      </c>
      <c r="L376" s="76">
        <f>IF(ISBLANK(INDEX('Policy Characteristics'!F:F,MATCH($C376,'Policy Characteristics'!$C:$C,0))),"",INDEX('Policy Characteristics'!F:F,MATCH($C376,'Policy Characteristics'!$C:$C,0)))</f>
        <v>0</v>
      </c>
      <c r="M376" s="76">
        <f>IF(ISBLANK(INDEX('Policy Characteristics'!G:G,MATCH($C376,'Policy Characteristics'!$C:$C,0))),"",INDEX('Policy Characteristics'!G:G,MATCH($C376,'Policy Characteristics'!$C:$C,0)))</f>
        <v>3000</v>
      </c>
      <c r="N376" s="76">
        <f>IF(ISBLANK(INDEX('Policy Characteristics'!H:H,MATCH($C376,'Policy Characteristics'!$C:$C,0))),"",INDEX('Policy Characteristics'!H:H,MATCH($C376,'Policy Characteristics'!$C:$C,0)))</f>
        <v>50</v>
      </c>
      <c r="O376" s="76" t="str">
        <f>IF(ISBLANK(INDEX('Policy Characteristics'!I:I,MATCH($C376,'Policy Characteristics'!$C:$C,0))),"",INDEX('Policy Characteristics'!I:I,MATCH($C376,'Policy Characteristics'!$C:$C,0)))</f>
        <v>MW/year</v>
      </c>
      <c r="P376" s="76" t="str">
        <f>IF(ISBLANK(INDEX('Policy Characteristics'!J:J,MATCH($C376,'Policy Characteristics'!$C:$C,0))),"",INDEX('Policy Characteristics'!J:J,MATCH($C376,'Policy Characteristics'!$C:$C,0)))</f>
        <v>**Description:** This policy causes the specified quantity of otherwise non-retiring capacity of the selected type(s) to be retired each year. // **Guidance for setting values:** // **Hard coal:** The EIA projects that Illinois will retire 6400 MW of coal by 2050. Illinois currently has 10174 MW of coal capacity.//**Natural gas non-peaker:** The EIA projects that IL will retire 3550 MW of natural gas by 2050. IL currently has 3574 MW of natural gas non-peaker capacity.//**Nuclear:** The EIA projects that IL will retire 0 MW of nuclear by 2050. IL currently has 11582 MW of nuclear capacity.//**Natural gas peaker:** The EIA projects that IL will retire 10700 MW of natural gas by 2050. IL currently has 11892 MW of natural gas peaker capacity.//**Lignite:** The EIA projects that IL will retire 0 MW of lignite by 2050. IL currently has 0 MW of lignite capacity.</v>
      </c>
      <c r="Q376" s="76" t="str">
        <f>IF(ISBLANK(INDEX('Policy Characteristics'!K:K,MATCH($C376,'Policy Characteristics'!$C:$C,0))),"",INDEX('Policy Characteristics'!K:K,MATCH($C376,'Policy Characteristics'!$C:$C,0)))</f>
        <v>electricity-sector-main.html#early-ret</v>
      </c>
      <c r="R376" s="76" t="str">
        <f>IF(ISBLANK(INDEX('Policy Characteristics'!L:L,MATCH($C376,'Policy Characteristics'!$C:$C,0))),"",INDEX('Policy Characteristics'!L:L,MATCH($C376,'Policy Characteristics'!$C:$C,0)))</f>
        <v>early-retirement-of-power-plants.html</v>
      </c>
    </row>
    <row r="377" spans="1:18" x14ac:dyDescent="0.25">
      <c r="A377" s="76" t="str">
        <f>IF(ISBLANK(INDEX('Policy Characteristics'!A:A,MATCH($C377,'Policy Characteristics'!$C:$C,0))),"",INDEX('Policy Characteristics'!A:A,MATCH($C377,'Policy Characteristics'!$C:$C,0)))</f>
        <v>Electricity Supply</v>
      </c>
      <c r="B377" s="234" t="str">
        <f>IF(ISBLANK(INDEX('Policy Characteristics'!B:B,MATCH($C377,'Policy Characteristics'!$C:$C,0))),"",INDEX('Policy Characteristics'!B:B,MATCH($C377,'Policy Characteristics'!$C:$C,0)))</f>
        <v>Early Retirement of Power Plants</v>
      </c>
      <c r="C377" s="76" t="str">
        <f t="shared" si="15"/>
        <v>Annual Additional Capacity Retired due to Early Retirement Policy</v>
      </c>
      <c r="D377" s="78" t="s">
        <v>1668</v>
      </c>
      <c r="E377" s="88"/>
      <c r="F377" s="78" t="s">
        <v>1673</v>
      </c>
      <c r="G377" s="88"/>
      <c r="H377" s="15">
        <v>1765</v>
      </c>
      <c r="I377" s="247" t="s">
        <v>44</v>
      </c>
      <c r="J377" s="236" t="str">
        <f>IF(ISBLANK(INDEX('Policy Characteristics'!D:D,MATCH($C377,'Policy Characteristics'!$C:$C,0))),"",INDEX('Policy Characteristics'!D:D,MATCH($C377,'Policy Characteristics'!$C:$C,0)))</f>
        <v>Early Retirement of Power Plants</v>
      </c>
      <c r="K377" s="76" t="str">
        <f>IF(ISBLANK(INDEX('Policy Characteristics'!E:E,MATCH($C377,'Policy Characteristics'!$C:$C,0))),"",INDEX('Policy Characteristics'!E:E,MATCH($C377,'Policy Characteristics'!$C:$C,0)))</f>
        <v>elec early retirement</v>
      </c>
      <c r="L377" s="76">
        <f>IF(ISBLANK(INDEX('Policy Characteristics'!F:F,MATCH($C377,'Policy Characteristics'!$C:$C,0))),"",INDEX('Policy Characteristics'!F:F,MATCH($C377,'Policy Characteristics'!$C:$C,0)))</f>
        <v>0</v>
      </c>
      <c r="M377" s="76">
        <f>IF(ISBLANK(INDEX('Policy Characteristics'!G:G,MATCH($C377,'Policy Characteristics'!$C:$C,0))),"",INDEX('Policy Characteristics'!G:G,MATCH($C377,'Policy Characteristics'!$C:$C,0)))</f>
        <v>3000</v>
      </c>
      <c r="N377" s="76">
        <f>IF(ISBLANK(INDEX('Policy Characteristics'!H:H,MATCH($C377,'Policy Characteristics'!$C:$C,0))),"",INDEX('Policy Characteristics'!H:H,MATCH($C377,'Policy Characteristics'!$C:$C,0)))</f>
        <v>50</v>
      </c>
      <c r="O377" s="76" t="str">
        <f>IF(ISBLANK(INDEX('Policy Characteristics'!I:I,MATCH($C377,'Policy Characteristics'!$C:$C,0))),"",INDEX('Policy Characteristics'!I:I,MATCH($C377,'Policy Characteristics'!$C:$C,0)))</f>
        <v>MW/year</v>
      </c>
      <c r="P377" s="76" t="str">
        <f>IF(ISBLANK(INDEX('Policy Characteristics'!J:J,MATCH($C377,'Policy Characteristics'!$C:$C,0))),"",INDEX('Policy Characteristics'!J:J,MATCH($C377,'Policy Characteristics'!$C:$C,0)))</f>
        <v>**Description:** This policy causes the specified quantity of otherwise non-retiring capacity of the selected type(s) to be retired each year. // **Guidance for setting values:** // **Hard coal:** The EIA projects that Illinois will retire 6400 MW of coal by 2050. Illinois currently has 10174 MW of coal capacity.//**Natural gas non-peaker:** The EIA projects that IL will retire 3550 MW of natural gas by 2050. IL currently has 3574 MW of natural gas non-peaker capacity.//**Nuclear:** The EIA projects that IL will retire 0 MW of nuclear by 2050. IL currently has 11582 MW of nuclear capacity.//**Natural gas peaker:** The EIA projects that IL will retire 10700 MW of natural gas by 2050. IL currently has 11892 MW of natural gas peaker capacity.//**Lignite:** The EIA projects that IL will retire 0 MW of lignite by 2050. IL currently has 0 MW of lignite capacity.</v>
      </c>
      <c r="Q377" s="76" t="str">
        <f>IF(ISBLANK(INDEX('Policy Characteristics'!K:K,MATCH($C377,'Policy Characteristics'!$C:$C,0))),"",INDEX('Policy Characteristics'!K:K,MATCH($C377,'Policy Characteristics'!$C:$C,0)))</f>
        <v>electricity-sector-main.html#early-ret</v>
      </c>
      <c r="R377" s="76" t="str">
        <f>IF(ISBLANK(INDEX('Policy Characteristics'!L:L,MATCH($C377,'Policy Characteristics'!$C:$C,0))),"",INDEX('Policy Characteristics'!L:L,MATCH($C377,'Policy Characteristics'!$C:$C,0)))</f>
        <v>early-retirement-of-power-plants.html</v>
      </c>
    </row>
    <row r="378" spans="1:18" x14ac:dyDescent="0.25">
      <c r="A378" s="76" t="str">
        <f>IF(ISBLANK(INDEX('Policy Characteristics'!A:A,MATCH($C378,'Policy Characteristics'!$C:$C,0))),"",INDEX('Policy Characteristics'!A:A,MATCH($C378,'Policy Characteristics'!$C:$C,0)))</f>
        <v>Electricity Supply</v>
      </c>
      <c r="B378" s="234" t="str">
        <f>IF(ISBLANK(INDEX('Policy Characteristics'!B:B,MATCH($C378,'Policy Characteristics'!$C:$C,0))),"",INDEX('Policy Characteristics'!B:B,MATCH($C378,'Policy Characteristics'!$C:$C,0)))</f>
        <v>Early Retirement of Power Plants</v>
      </c>
      <c r="C378" s="76" t="str">
        <f t="shared" si="15"/>
        <v>Annual Additional Capacity Retired due to Early Retirement Policy</v>
      </c>
      <c r="D378" s="78" t="s">
        <v>1756</v>
      </c>
      <c r="E378" s="88"/>
      <c r="F378" s="78" t="s">
        <v>1754</v>
      </c>
      <c r="G378" s="88"/>
      <c r="H378" s="15">
        <v>1766</v>
      </c>
      <c r="I378" s="247" t="s">
        <v>44</v>
      </c>
      <c r="J378" s="236" t="str">
        <f>IF(ISBLANK(INDEX('Policy Characteristics'!D:D,MATCH($C378,'Policy Characteristics'!$C:$C,0))),"",INDEX('Policy Characteristics'!D:D,MATCH($C378,'Policy Characteristics'!$C:$C,0)))</f>
        <v>Early Retirement of Power Plants</v>
      </c>
      <c r="K378" s="76" t="str">
        <f>IF(ISBLANK(INDEX('Policy Characteristics'!E:E,MATCH($C378,'Policy Characteristics'!$C:$C,0))),"",INDEX('Policy Characteristics'!E:E,MATCH($C378,'Policy Characteristics'!$C:$C,0)))</f>
        <v>elec early retirement</v>
      </c>
      <c r="L378" s="76">
        <f>IF(ISBLANK(INDEX('Policy Characteristics'!F:F,MATCH($C378,'Policy Characteristics'!$C:$C,0))),"",INDEX('Policy Characteristics'!F:F,MATCH($C378,'Policy Characteristics'!$C:$C,0)))</f>
        <v>0</v>
      </c>
      <c r="M378" s="76">
        <f>IF(ISBLANK(INDEX('Policy Characteristics'!G:G,MATCH($C378,'Policy Characteristics'!$C:$C,0))),"",INDEX('Policy Characteristics'!G:G,MATCH($C378,'Policy Characteristics'!$C:$C,0)))</f>
        <v>3000</v>
      </c>
      <c r="N378" s="76">
        <f>IF(ISBLANK(INDEX('Policy Characteristics'!H:H,MATCH($C378,'Policy Characteristics'!$C:$C,0))),"",INDEX('Policy Characteristics'!H:H,MATCH($C378,'Policy Characteristics'!$C:$C,0)))</f>
        <v>50</v>
      </c>
      <c r="O378" s="76" t="str">
        <f>IF(ISBLANK(INDEX('Policy Characteristics'!I:I,MATCH($C378,'Policy Characteristics'!$C:$C,0))),"",INDEX('Policy Characteristics'!I:I,MATCH($C378,'Policy Characteristics'!$C:$C,0)))</f>
        <v>MW/year</v>
      </c>
      <c r="P378" s="76" t="str">
        <f>IF(ISBLANK(INDEX('Policy Characteristics'!J:J,MATCH($C378,'Policy Characteristics'!$C:$C,0))),"",INDEX('Policy Characteristics'!J:J,MATCH($C378,'Policy Characteristics'!$C:$C,0)))</f>
        <v>**Description:** This policy causes the specified quantity of otherwise non-retiring capacity of the selected type(s) to be retired each year. // **Guidance for setting values:** // **Hard coal:** The EIA projects that Illinois will retire 6400 MW of coal by 2050. Illinois currently has 10174 MW of coal capacity.//**Natural gas non-peaker:** The EIA projects that IL will retire 3550 MW of natural gas by 2050. IL currently has 3574 MW of natural gas non-peaker capacity.//**Nuclear:** The EIA projects that IL will retire 0 MW of nuclear by 2050. IL currently has 11582 MW of nuclear capacity.//**Natural gas peaker:** The EIA projects that IL will retire 10700 MW of natural gas by 2050. IL currently has 11892 MW of natural gas peaker capacity.//**Lignite:** The EIA projects that IL will retire 0 MW of lignite by 2050. IL currently has 0 MW of lignite capacity.</v>
      </c>
      <c r="Q378" s="76" t="str">
        <f>IF(ISBLANK(INDEX('Policy Characteristics'!K:K,MATCH($C378,'Policy Characteristics'!$C:$C,0))),"",INDEX('Policy Characteristics'!K:K,MATCH($C378,'Policy Characteristics'!$C:$C,0)))</f>
        <v>electricity-sector-main.html#early-ret</v>
      </c>
      <c r="R378" s="76" t="str">
        <f>IF(ISBLANK(INDEX('Policy Characteristics'!L:L,MATCH($C378,'Policy Characteristics'!$C:$C,0))),"",INDEX('Policy Characteristics'!L:L,MATCH($C378,'Policy Characteristics'!$C:$C,0)))</f>
        <v>early-retirement-of-power-plants.html</v>
      </c>
    </row>
    <row r="379" spans="1:18" x14ac:dyDescent="0.25">
      <c r="A379" s="76" t="str">
        <f>IF(ISBLANK(INDEX('Policy Characteristics'!A:A,MATCH($C379,'Policy Characteristics'!$C:$C,0))),"",INDEX('Policy Characteristics'!A:A,MATCH($C379,'Policy Characteristics'!$C:$C,0)))</f>
        <v>Electricity Supply</v>
      </c>
      <c r="B379" s="234" t="str">
        <f>IF(ISBLANK(INDEX('Policy Characteristics'!B:B,MATCH($C379,'Policy Characteristics'!$C:$C,0))),"",INDEX('Policy Characteristics'!B:B,MATCH($C379,'Policy Characteristics'!$C:$C,0)))</f>
        <v>Early Retirement of Power Plants</v>
      </c>
      <c r="C379" s="76" t="str">
        <f t="shared" si="15"/>
        <v>Annual Additional Capacity Retired due to Early Retirement Policy</v>
      </c>
      <c r="D379" s="78" t="s">
        <v>1757</v>
      </c>
      <c r="E379" s="88"/>
      <c r="F379" s="78" t="s">
        <v>1755</v>
      </c>
      <c r="G379" s="88"/>
      <c r="H379" s="15">
        <v>2239</v>
      </c>
      <c r="I379" s="247" t="s">
        <v>44</v>
      </c>
      <c r="J379" s="236" t="str">
        <f>IF(ISBLANK(INDEX('Policy Characteristics'!D:D,MATCH($C379,'Policy Characteristics'!$C:$C,0))),"",INDEX('Policy Characteristics'!D:D,MATCH($C379,'Policy Characteristics'!$C:$C,0)))</f>
        <v>Early Retirement of Power Plants</v>
      </c>
      <c r="K379" s="76" t="str">
        <f>IF(ISBLANK(INDEX('Policy Characteristics'!E:E,MATCH($C379,'Policy Characteristics'!$C:$C,0))),"",INDEX('Policy Characteristics'!E:E,MATCH($C379,'Policy Characteristics'!$C:$C,0)))</f>
        <v>elec early retirement</v>
      </c>
      <c r="L379" s="76">
        <f>IF(ISBLANK(INDEX('Policy Characteristics'!F:F,MATCH($C379,'Policy Characteristics'!$C:$C,0))),"",INDEX('Policy Characteristics'!F:F,MATCH($C379,'Policy Characteristics'!$C:$C,0)))</f>
        <v>0</v>
      </c>
      <c r="M379" s="76">
        <f>IF(ISBLANK(INDEX('Policy Characteristics'!G:G,MATCH($C379,'Policy Characteristics'!$C:$C,0))),"",INDEX('Policy Characteristics'!G:G,MATCH($C379,'Policy Characteristics'!$C:$C,0)))</f>
        <v>3000</v>
      </c>
      <c r="N379" s="76">
        <f>IF(ISBLANK(INDEX('Policy Characteristics'!H:H,MATCH($C379,'Policy Characteristics'!$C:$C,0))),"",INDEX('Policy Characteristics'!H:H,MATCH($C379,'Policy Characteristics'!$C:$C,0)))</f>
        <v>50</v>
      </c>
      <c r="O379" s="76" t="str">
        <f>IF(ISBLANK(INDEX('Policy Characteristics'!I:I,MATCH($C379,'Policy Characteristics'!$C:$C,0))),"",INDEX('Policy Characteristics'!I:I,MATCH($C379,'Policy Characteristics'!$C:$C,0)))</f>
        <v>MW/year</v>
      </c>
      <c r="P379" s="76" t="str">
        <f>IF(ISBLANK(INDEX('Policy Characteristics'!J:J,MATCH($C379,'Policy Characteristics'!$C:$C,0))),"",INDEX('Policy Characteristics'!J:J,MATCH($C379,'Policy Characteristics'!$C:$C,0)))</f>
        <v>**Description:** This policy causes the specified quantity of otherwise non-retiring capacity of the selected type(s) to be retired each year. // **Guidance for setting values:** // **Hard coal:** The EIA projects that Illinois will retire 6400 MW of coal by 2050. Illinois currently has 10174 MW of coal capacity.//**Natural gas non-peaker:** The EIA projects that IL will retire 3550 MW of natural gas by 2050. IL currently has 3574 MW of natural gas non-peaker capacity.//**Nuclear:** The EIA projects that IL will retire 0 MW of nuclear by 2050. IL currently has 11582 MW of nuclear capacity.//**Natural gas peaker:** The EIA projects that IL will retire 10700 MW of natural gas by 2050. IL currently has 11892 MW of natural gas peaker capacity.//**Lignite:** The EIA projects that IL will retire 0 MW of lignite by 2050. IL currently has 0 MW of lignite capacity.</v>
      </c>
      <c r="Q379" s="76" t="str">
        <f>IF(ISBLANK(INDEX('Policy Characteristics'!K:K,MATCH($C379,'Policy Characteristics'!$C:$C,0))),"",INDEX('Policy Characteristics'!K:K,MATCH($C379,'Policy Characteristics'!$C:$C,0)))</f>
        <v>electricity-sector-main.html#early-ret</v>
      </c>
      <c r="R379" s="76" t="str">
        <f>IF(ISBLANK(INDEX('Policy Characteristics'!L:L,MATCH($C379,'Policy Characteristics'!$C:$C,0))),"",INDEX('Policy Characteristics'!L:L,MATCH($C379,'Policy Characteristics'!$C:$C,0)))</f>
        <v>early-retirement-of-power-plants.html</v>
      </c>
    </row>
    <row r="380" spans="1:18" x14ac:dyDescent="0.25">
      <c r="A380" s="76" t="str">
        <f>IF(ISBLANK(INDEX('Policy Characteristics'!A:A,MATCH($C380,'Policy Characteristics'!$C:$C,0))),"",INDEX('Policy Characteristics'!A:A,MATCH($C380,'Policy Characteristics'!$C:$C,0)))</f>
        <v>Electricity Supply</v>
      </c>
      <c r="B380" s="234" t="str">
        <f>IF(ISBLANK(INDEX('Policy Characteristics'!B:B,MATCH($C380,'Policy Characteristics'!$C:$C,0))),"",INDEX('Policy Characteristics'!B:B,MATCH($C380,'Policy Characteristics'!$C:$C,0)))</f>
        <v>Non BAU Capacity Retirement Schedule</v>
      </c>
      <c r="C380" t="s">
        <v>1258</v>
      </c>
      <c r="D380" s="88" t="s">
        <v>445</v>
      </c>
      <c r="E380" s="88"/>
      <c r="F380" s="88" t="s">
        <v>444</v>
      </c>
      <c r="G380" s="88"/>
      <c r="H380" s="15">
        <v>860</v>
      </c>
      <c r="I380" s="247" t="s">
        <v>43</v>
      </c>
      <c r="J380" s="236" t="str">
        <f>IF(ISBLANK(INDEX('Policy Characteristics'!D:D,MATCH($C380,'Policy Characteristics'!$C:$C,0))),"",INDEX('Policy Characteristics'!D:D,MATCH($C380,'Policy Characteristics'!$C:$C,0)))</f>
        <v>Non BAU Capacity Retirement Schedule</v>
      </c>
      <c r="K380" s="76" t="str">
        <f>IF(ISBLANK(INDEX('Policy Characteristics'!E:E,MATCH($C380,'Policy Characteristics'!$C:$C,0))),"",INDEX('Policy Characteristics'!E:E,MATCH($C380,'Policy Characteristics'!$C:$C,0)))</f>
        <v/>
      </c>
      <c r="L380" s="76">
        <f>IF(ISBLANK(INDEX('Policy Characteristics'!F:F,MATCH($C380,'Policy Characteristics'!$C:$C,0))),"",INDEX('Policy Characteristics'!F:F,MATCH($C380,'Policy Characteristics'!$C:$C,0)))</f>
        <v>0</v>
      </c>
      <c r="M380" s="76">
        <f>IF(ISBLANK(INDEX('Policy Characteristics'!G:G,MATCH($C380,'Policy Characteristics'!$C:$C,0))),"",INDEX('Policy Characteristics'!G:G,MATCH($C380,'Policy Characteristics'!$C:$C,0)))</f>
        <v>1</v>
      </c>
      <c r="N380" s="76">
        <f>IF(ISBLANK(INDEX('Policy Characteristics'!H:H,MATCH($C380,'Policy Characteristics'!$C:$C,0))),"",INDEX('Policy Characteristics'!H:H,MATCH($C380,'Policy Characteristics'!$C:$C,0)))</f>
        <v>1</v>
      </c>
      <c r="O380" s="76" t="str">
        <f>IF(ISBLANK(INDEX('Policy Characteristics'!I:I,MATCH($C380,'Policy Characteristics'!$C:$C,0))),"",INDEX('Policy Characteristics'!I:I,MATCH($C380,'Policy Characteristics'!$C:$C,0)))</f>
        <v>on/off</v>
      </c>
      <c r="P380" s="76" t="str">
        <f>IF(ISBLANK(INDEX('Policy Characteristics'!J:J,MATCH($C380,'Policy Characteristics'!$C:$C,0))),"",INDEX('Policy Characteristics'!J:J,MATCH($C380,'Policy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0" s="76" t="str">
        <f>IF(ISBLANK(INDEX('Policy Characteristics'!K:K,MATCH($C380,'Policy Characteristics'!$C:$C,0))),"",INDEX('Policy Characteristics'!K:K,MATCH($C380,'Policy Characteristics'!$C:$C,0)))</f>
        <v/>
      </c>
      <c r="R380" s="76" t="str">
        <f>IF(ISBLANK(INDEX('Policy Characteristics'!L:L,MATCH($C380,'Policy Characteristics'!$C:$C,0))),"",INDEX('Policy Characteristics'!L:L,MATCH($C380,'Policy Characteristics'!$C:$C,0)))</f>
        <v/>
      </c>
    </row>
    <row r="381" spans="1:18" x14ac:dyDescent="0.25">
      <c r="A381" s="76" t="str">
        <f>IF(ISBLANK(INDEX('Policy Characteristics'!A:A,MATCH($C381,'Policy Characteristics'!$C:$C,0))),"",INDEX('Policy Characteristics'!A:A,MATCH($C381,'Policy Characteristics'!$C:$C,0)))</f>
        <v>Electricity Supply</v>
      </c>
      <c r="B381" s="234" t="str">
        <f>IF(ISBLANK(INDEX('Policy Characteristics'!B:B,MATCH($C381,'Policy Characteristics'!$C:$C,0))),"",INDEX('Policy Characteristics'!B:B,MATCH($C381,'Policy Characteristics'!$C:$C,0)))</f>
        <v>Non BAU Capacity Retirement Schedule</v>
      </c>
      <c r="C381" s="76" t="str">
        <f t="shared" ref="C381:C403" si="16">C$380</f>
        <v>Boolean Use Non BAU Capacity Retirement Schedule</v>
      </c>
      <c r="D381" s="78" t="s">
        <v>1663</v>
      </c>
      <c r="E381" s="88"/>
      <c r="F381" s="78" t="s">
        <v>1602</v>
      </c>
      <c r="G381" s="88"/>
      <c r="H381" s="15">
        <v>861</v>
      </c>
      <c r="I381" s="247" t="s">
        <v>44</v>
      </c>
      <c r="J381" s="236" t="str">
        <f>IF(ISBLANK(INDEX('Policy Characteristics'!D:D,MATCH($C381,'Policy Characteristics'!$C:$C,0))),"",INDEX('Policy Characteristics'!D:D,MATCH($C381,'Policy Characteristics'!$C:$C,0)))</f>
        <v>Non BAU Capacity Retirement Schedule</v>
      </c>
      <c r="K381" s="76" t="str">
        <f>IF(ISBLANK(INDEX('Policy Characteristics'!E:E,MATCH($C381,'Policy Characteristics'!$C:$C,0))),"",INDEX('Policy Characteristics'!E:E,MATCH($C381,'Policy Characteristics'!$C:$C,0)))</f>
        <v/>
      </c>
      <c r="L381" s="76">
        <f>IF(ISBLANK(INDEX('Policy Characteristics'!F:F,MATCH($C381,'Policy Characteristics'!$C:$C,0))),"",INDEX('Policy Characteristics'!F:F,MATCH($C381,'Policy Characteristics'!$C:$C,0)))</f>
        <v>0</v>
      </c>
      <c r="M381" s="76">
        <f>IF(ISBLANK(INDEX('Policy Characteristics'!G:G,MATCH($C381,'Policy Characteristics'!$C:$C,0))),"",INDEX('Policy Characteristics'!G:G,MATCH($C381,'Policy Characteristics'!$C:$C,0)))</f>
        <v>1</v>
      </c>
      <c r="N381" s="76">
        <f>IF(ISBLANK(INDEX('Policy Characteristics'!H:H,MATCH($C381,'Policy Characteristics'!$C:$C,0))),"",INDEX('Policy Characteristics'!H:H,MATCH($C381,'Policy Characteristics'!$C:$C,0)))</f>
        <v>1</v>
      </c>
      <c r="O381" s="76" t="str">
        <f>IF(ISBLANK(INDEX('Policy Characteristics'!I:I,MATCH($C381,'Policy Characteristics'!$C:$C,0))),"",INDEX('Policy Characteristics'!I:I,MATCH($C381,'Policy Characteristics'!$C:$C,0)))</f>
        <v>on/off</v>
      </c>
      <c r="P381" s="76" t="str">
        <f>IF(ISBLANK(INDEX('Policy Characteristics'!J:J,MATCH($C381,'Policy Characteristics'!$C:$C,0))),"",INDEX('Policy Characteristics'!J:J,MATCH($C381,'Policy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1" s="76" t="str">
        <f>IF(ISBLANK(INDEX('Policy Characteristics'!K:K,MATCH($C381,'Policy Characteristics'!$C:$C,0))),"",INDEX('Policy Characteristics'!K:K,MATCH($C381,'Policy Characteristics'!$C:$C,0)))</f>
        <v/>
      </c>
      <c r="R381" s="76" t="str">
        <f>IF(ISBLANK(INDEX('Policy Characteristics'!L:L,MATCH($C381,'Policy Characteristics'!$C:$C,0))),"",INDEX('Policy Characteristics'!L:L,MATCH($C381,'Policy Characteristics'!$C:$C,0)))</f>
        <v/>
      </c>
    </row>
    <row r="382" spans="1:18" x14ac:dyDescent="0.25">
      <c r="A382" s="76" t="str">
        <f>IF(ISBLANK(INDEX('Policy Characteristics'!A:A,MATCH($C382,'Policy Characteristics'!$C:$C,0))),"",INDEX('Policy Characteristics'!A:A,MATCH($C382,'Policy Characteristics'!$C:$C,0)))</f>
        <v>Electricity Supply</v>
      </c>
      <c r="B382" s="234" t="str">
        <f>IF(ISBLANK(INDEX('Policy Characteristics'!B:B,MATCH($C382,'Policy Characteristics'!$C:$C,0))),"",INDEX('Policy Characteristics'!B:B,MATCH($C382,'Policy Characteristics'!$C:$C,0)))</f>
        <v>Non BAU Capacity Retirement Schedule</v>
      </c>
      <c r="C382" s="76" t="str">
        <f t="shared" si="16"/>
        <v>Boolean Use Non BAU Capacity Retirement Schedule</v>
      </c>
      <c r="D382" s="78" t="s">
        <v>1664</v>
      </c>
      <c r="E382" s="88"/>
      <c r="F382" s="78" t="s">
        <v>1603</v>
      </c>
      <c r="G382" s="88"/>
      <c r="H382" s="15">
        <v>1767</v>
      </c>
      <c r="I382" s="247" t="s">
        <v>44</v>
      </c>
      <c r="J382" s="236" t="str">
        <f>IF(ISBLANK(INDEX('Policy Characteristics'!D:D,MATCH($C382,'Policy Characteristics'!$C:$C,0))),"",INDEX('Policy Characteristics'!D:D,MATCH($C382,'Policy Characteristics'!$C:$C,0)))</f>
        <v>Non BAU Capacity Retirement Schedule</v>
      </c>
      <c r="K382" s="76" t="str">
        <f>IF(ISBLANK(INDEX('Policy Characteristics'!E:E,MATCH($C382,'Policy Characteristics'!$C:$C,0))),"",INDEX('Policy Characteristics'!E:E,MATCH($C382,'Policy Characteristics'!$C:$C,0)))</f>
        <v/>
      </c>
      <c r="L382" s="76">
        <f>IF(ISBLANK(INDEX('Policy Characteristics'!F:F,MATCH($C382,'Policy Characteristics'!$C:$C,0))),"",INDEX('Policy Characteristics'!F:F,MATCH($C382,'Policy Characteristics'!$C:$C,0)))</f>
        <v>0</v>
      </c>
      <c r="M382" s="76">
        <f>IF(ISBLANK(INDEX('Policy Characteristics'!G:G,MATCH($C382,'Policy Characteristics'!$C:$C,0))),"",INDEX('Policy Characteristics'!G:G,MATCH($C382,'Policy Characteristics'!$C:$C,0)))</f>
        <v>1</v>
      </c>
      <c r="N382" s="76">
        <f>IF(ISBLANK(INDEX('Policy Characteristics'!H:H,MATCH($C382,'Policy Characteristics'!$C:$C,0))),"",INDEX('Policy Characteristics'!H:H,MATCH($C382,'Policy Characteristics'!$C:$C,0)))</f>
        <v>1</v>
      </c>
      <c r="O382" s="76" t="str">
        <f>IF(ISBLANK(INDEX('Policy Characteristics'!I:I,MATCH($C382,'Policy Characteristics'!$C:$C,0))),"",INDEX('Policy Characteristics'!I:I,MATCH($C382,'Policy Characteristics'!$C:$C,0)))</f>
        <v>on/off</v>
      </c>
      <c r="P382" s="76" t="str">
        <f>IF(ISBLANK(INDEX('Policy Characteristics'!J:J,MATCH($C382,'Policy Characteristics'!$C:$C,0))),"",INDEX('Policy Characteristics'!J:J,MATCH($C382,'Policy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2" s="76" t="str">
        <f>IF(ISBLANK(INDEX('Policy Characteristics'!K:K,MATCH($C382,'Policy Characteristics'!$C:$C,0))),"",INDEX('Policy Characteristics'!K:K,MATCH($C382,'Policy Characteristics'!$C:$C,0)))</f>
        <v/>
      </c>
      <c r="R382" s="76" t="str">
        <f>IF(ISBLANK(INDEX('Policy Characteristics'!L:L,MATCH($C382,'Policy Characteristics'!$C:$C,0))),"",INDEX('Policy Characteristics'!L:L,MATCH($C382,'Policy Characteristics'!$C:$C,0)))</f>
        <v/>
      </c>
    </row>
    <row r="383" spans="1:18" x14ac:dyDescent="0.25">
      <c r="A383" s="76" t="str">
        <f>IF(ISBLANK(INDEX('Policy Characteristics'!A:A,MATCH($C383,'Policy Characteristics'!$C:$C,0))),"",INDEX('Policy Characteristics'!A:A,MATCH($C383,'Policy Characteristics'!$C:$C,0)))</f>
        <v>Electricity Supply</v>
      </c>
      <c r="B383" s="234" t="str">
        <f>IF(ISBLANK(INDEX('Policy Characteristics'!B:B,MATCH($C383,'Policy Characteristics'!$C:$C,0))),"",INDEX('Policy Characteristics'!B:B,MATCH($C383,'Policy Characteristics'!$C:$C,0)))</f>
        <v>Non BAU Capacity Retirement Schedule</v>
      </c>
      <c r="C383" s="76" t="str">
        <f t="shared" si="16"/>
        <v>Boolean Use Non BAU Capacity Retirement Schedule</v>
      </c>
      <c r="D383" s="78" t="s">
        <v>76</v>
      </c>
      <c r="E383" s="88"/>
      <c r="F383" s="78" t="s">
        <v>1674</v>
      </c>
      <c r="G383" s="88"/>
      <c r="H383" s="15">
        <v>862</v>
      </c>
      <c r="I383" s="247" t="s">
        <v>44</v>
      </c>
      <c r="J383" s="236" t="str">
        <f>IF(ISBLANK(INDEX('Policy Characteristics'!D:D,MATCH($C383,'Policy Characteristics'!$C:$C,0))),"",INDEX('Policy Characteristics'!D:D,MATCH($C383,'Policy Characteristics'!$C:$C,0)))</f>
        <v>Non BAU Capacity Retirement Schedule</v>
      </c>
      <c r="K383" s="76" t="str">
        <f>IF(ISBLANK(INDEX('Policy Characteristics'!E:E,MATCH($C383,'Policy Characteristics'!$C:$C,0))),"",INDEX('Policy Characteristics'!E:E,MATCH($C383,'Policy Characteristics'!$C:$C,0)))</f>
        <v/>
      </c>
      <c r="L383" s="76">
        <f>IF(ISBLANK(INDEX('Policy Characteristics'!F:F,MATCH($C383,'Policy Characteristics'!$C:$C,0))),"",INDEX('Policy Characteristics'!F:F,MATCH($C383,'Policy Characteristics'!$C:$C,0)))</f>
        <v>0</v>
      </c>
      <c r="M383" s="76">
        <f>IF(ISBLANK(INDEX('Policy Characteristics'!G:G,MATCH($C383,'Policy Characteristics'!$C:$C,0))),"",INDEX('Policy Characteristics'!G:G,MATCH($C383,'Policy Characteristics'!$C:$C,0)))</f>
        <v>1</v>
      </c>
      <c r="N383" s="76">
        <f>IF(ISBLANK(INDEX('Policy Characteristics'!H:H,MATCH($C383,'Policy Characteristics'!$C:$C,0))),"",INDEX('Policy Characteristics'!H:H,MATCH($C383,'Policy Characteristics'!$C:$C,0)))</f>
        <v>1</v>
      </c>
      <c r="O383" s="76" t="str">
        <f>IF(ISBLANK(INDEX('Policy Characteristics'!I:I,MATCH($C383,'Policy Characteristics'!$C:$C,0))),"",INDEX('Policy Characteristics'!I:I,MATCH($C383,'Policy Characteristics'!$C:$C,0)))</f>
        <v>on/off</v>
      </c>
      <c r="P383" s="76" t="str">
        <f>IF(ISBLANK(INDEX('Policy Characteristics'!J:J,MATCH($C383,'Policy Characteristics'!$C:$C,0))),"",INDEX('Policy Characteristics'!J:J,MATCH($C383,'Policy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3" s="76" t="str">
        <f>IF(ISBLANK(INDEX('Policy Characteristics'!K:K,MATCH($C383,'Policy Characteristics'!$C:$C,0))),"",INDEX('Policy Characteristics'!K:K,MATCH($C383,'Policy Characteristics'!$C:$C,0)))</f>
        <v/>
      </c>
      <c r="R383" s="76" t="str">
        <f>IF(ISBLANK(INDEX('Policy Characteristics'!L:L,MATCH($C383,'Policy Characteristics'!$C:$C,0))),"",INDEX('Policy Characteristics'!L:L,MATCH($C383,'Policy Characteristics'!$C:$C,0)))</f>
        <v/>
      </c>
    </row>
    <row r="384" spans="1:18" x14ac:dyDescent="0.25">
      <c r="A384" s="76" t="str">
        <f>IF(ISBLANK(INDEX('Policy Characteristics'!A:A,MATCH($C384,'Policy Characteristics'!$C:$C,0))),"",INDEX('Policy Characteristics'!A:A,MATCH($C384,'Policy Characteristics'!$C:$C,0)))</f>
        <v>Electricity Supply</v>
      </c>
      <c r="B384" s="234" t="str">
        <f>IF(ISBLANK(INDEX('Policy Characteristics'!B:B,MATCH($C384,'Policy Characteristics'!$C:$C,0))),"",INDEX('Policy Characteristics'!B:B,MATCH($C384,'Policy Characteristics'!$C:$C,0)))</f>
        <v>Non BAU Capacity Retirement Schedule</v>
      </c>
      <c r="C384" s="76" t="str">
        <f t="shared" si="16"/>
        <v>Boolean Use Non BAU Capacity Retirement Schedule</v>
      </c>
      <c r="D384" s="78" t="s">
        <v>77</v>
      </c>
      <c r="E384" s="88"/>
      <c r="F384" s="78" t="s">
        <v>89</v>
      </c>
      <c r="G384" s="88"/>
      <c r="H384" s="15">
        <v>863</v>
      </c>
      <c r="I384" s="247" t="s">
        <v>44</v>
      </c>
      <c r="J384" s="236" t="str">
        <f>IF(ISBLANK(INDEX('Policy Characteristics'!D:D,MATCH($C384,'Policy Characteristics'!$C:$C,0))),"",INDEX('Policy Characteristics'!D:D,MATCH($C384,'Policy Characteristics'!$C:$C,0)))</f>
        <v>Non BAU Capacity Retirement Schedule</v>
      </c>
      <c r="K384" s="76" t="str">
        <f>IF(ISBLANK(INDEX('Policy Characteristics'!E:E,MATCH($C384,'Policy Characteristics'!$C:$C,0))),"",INDEX('Policy Characteristics'!E:E,MATCH($C384,'Policy Characteristics'!$C:$C,0)))</f>
        <v/>
      </c>
      <c r="L384" s="76">
        <f>IF(ISBLANK(INDEX('Policy Characteristics'!F:F,MATCH($C384,'Policy Characteristics'!$C:$C,0))),"",INDEX('Policy Characteristics'!F:F,MATCH($C384,'Policy Characteristics'!$C:$C,0)))</f>
        <v>0</v>
      </c>
      <c r="M384" s="76">
        <f>IF(ISBLANK(INDEX('Policy Characteristics'!G:G,MATCH($C384,'Policy Characteristics'!$C:$C,0))),"",INDEX('Policy Characteristics'!G:G,MATCH($C384,'Policy Characteristics'!$C:$C,0)))</f>
        <v>1</v>
      </c>
      <c r="N384" s="76">
        <f>IF(ISBLANK(INDEX('Policy Characteristics'!H:H,MATCH($C384,'Policy Characteristics'!$C:$C,0))),"",INDEX('Policy Characteristics'!H:H,MATCH($C384,'Policy Characteristics'!$C:$C,0)))</f>
        <v>1</v>
      </c>
      <c r="O384" s="76" t="str">
        <f>IF(ISBLANK(INDEX('Policy Characteristics'!I:I,MATCH($C384,'Policy Characteristics'!$C:$C,0))),"",INDEX('Policy Characteristics'!I:I,MATCH($C384,'Policy Characteristics'!$C:$C,0)))</f>
        <v>on/off</v>
      </c>
      <c r="P384" s="76" t="str">
        <f>IF(ISBLANK(INDEX('Policy Characteristics'!J:J,MATCH($C384,'Policy Characteristics'!$C:$C,0))),"",INDEX('Policy Characteristics'!J:J,MATCH($C384,'Policy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4" s="76" t="str">
        <f>IF(ISBLANK(INDEX('Policy Characteristics'!K:K,MATCH($C384,'Policy Characteristics'!$C:$C,0))),"",INDEX('Policy Characteristics'!K:K,MATCH($C384,'Policy Characteristics'!$C:$C,0)))</f>
        <v/>
      </c>
      <c r="R384" s="76" t="str">
        <f>IF(ISBLANK(INDEX('Policy Characteristics'!L:L,MATCH($C384,'Policy Characteristics'!$C:$C,0))),"",INDEX('Policy Characteristics'!L:L,MATCH($C384,'Policy Characteristics'!$C:$C,0)))</f>
        <v/>
      </c>
    </row>
    <row r="385" spans="1:18" x14ac:dyDescent="0.25">
      <c r="A385" s="76" t="str">
        <f>IF(ISBLANK(INDEX('Policy Characteristics'!A:A,MATCH($C385,'Policy Characteristics'!$C:$C,0))),"",INDEX('Policy Characteristics'!A:A,MATCH($C385,'Policy Characteristics'!$C:$C,0)))</f>
        <v>Electricity Supply</v>
      </c>
      <c r="B385" s="234" t="str">
        <f>IF(ISBLANK(INDEX('Policy Characteristics'!B:B,MATCH($C385,'Policy Characteristics'!$C:$C,0))),"",INDEX('Policy Characteristics'!B:B,MATCH($C385,'Policy Characteristics'!$C:$C,0)))</f>
        <v>Non BAU Capacity Retirement Schedule</v>
      </c>
      <c r="C385" s="76" t="str">
        <f t="shared" si="16"/>
        <v>Boolean Use Non BAU Capacity Retirement Schedule</v>
      </c>
      <c r="D385" s="78" t="s">
        <v>446</v>
      </c>
      <c r="E385" s="88"/>
      <c r="F385" s="78" t="s">
        <v>449</v>
      </c>
      <c r="G385" s="88"/>
      <c r="H385" s="15">
        <v>864</v>
      </c>
      <c r="I385" s="247" t="s">
        <v>44</v>
      </c>
      <c r="J385" s="236" t="str">
        <f>IF(ISBLANK(INDEX('Policy Characteristics'!D:D,MATCH($C385,'Policy Characteristics'!$C:$C,0))),"",INDEX('Policy Characteristics'!D:D,MATCH($C385,'Policy Characteristics'!$C:$C,0)))</f>
        <v>Non BAU Capacity Retirement Schedule</v>
      </c>
      <c r="K385" s="76" t="str">
        <f>IF(ISBLANK(INDEX('Policy Characteristics'!E:E,MATCH($C385,'Policy Characteristics'!$C:$C,0))),"",INDEX('Policy Characteristics'!E:E,MATCH($C385,'Policy Characteristics'!$C:$C,0)))</f>
        <v/>
      </c>
      <c r="L385" s="76">
        <f>IF(ISBLANK(INDEX('Policy Characteristics'!F:F,MATCH($C385,'Policy Characteristics'!$C:$C,0))),"",INDEX('Policy Characteristics'!F:F,MATCH($C385,'Policy Characteristics'!$C:$C,0)))</f>
        <v>0</v>
      </c>
      <c r="M385" s="76">
        <f>IF(ISBLANK(INDEX('Policy Characteristics'!G:G,MATCH($C385,'Policy Characteristics'!$C:$C,0))),"",INDEX('Policy Characteristics'!G:G,MATCH($C385,'Policy Characteristics'!$C:$C,0)))</f>
        <v>1</v>
      </c>
      <c r="N385" s="76">
        <f>IF(ISBLANK(INDEX('Policy Characteristics'!H:H,MATCH($C385,'Policy Characteristics'!$C:$C,0))),"",INDEX('Policy Characteristics'!H:H,MATCH($C385,'Policy Characteristics'!$C:$C,0)))</f>
        <v>1</v>
      </c>
      <c r="O385" s="76" t="str">
        <f>IF(ISBLANK(INDEX('Policy Characteristics'!I:I,MATCH($C385,'Policy Characteristics'!$C:$C,0))),"",INDEX('Policy Characteristics'!I:I,MATCH($C385,'Policy Characteristics'!$C:$C,0)))</f>
        <v>on/off</v>
      </c>
      <c r="P385" s="76" t="str">
        <f>IF(ISBLANK(INDEX('Policy Characteristics'!J:J,MATCH($C385,'Policy Characteristics'!$C:$C,0))),"",INDEX('Policy Characteristics'!J:J,MATCH($C385,'Policy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5" s="76" t="str">
        <f>IF(ISBLANK(INDEX('Policy Characteristics'!K:K,MATCH($C385,'Policy Characteristics'!$C:$C,0))),"",INDEX('Policy Characteristics'!K:K,MATCH($C385,'Policy Characteristics'!$C:$C,0)))</f>
        <v/>
      </c>
      <c r="R385" s="76" t="str">
        <f>IF(ISBLANK(INDEX('Policy Characteristics'!L:L,MATCH($C385,'Policy Characteristics'!$C:$C,0))),"",INDEX('Policy Characteristics'!L:L,MATCH($C385,'Policy Characteristics'!$C:$C,0)))</f>
        <v/>
      </c>
    </row>
    <row r="386" spans="1:18" x14ac:dyDescent="0.25">
      <c r="A386" s="76" t="str">
        <f>IF(ISBLANK(INDEX('Policy Characteristics'!A:A,MATCH($C386,'Policy Characteristics'!$C:$C,0))),"",INDEX('Policy Characteristics'!A:A,MATCH($C386,'Policy Characteristics'!$C:$C,0)))</f>
        <v>Electricity Supply</v>
      </c>
      <c r="B386" s="234" t="str">
        <f>IF(ISBLANK(INDEX('Policy Characteristics'!B:B,MATCH($C386,'Policy Characteristics'!$C:$C,0))),"",INDEX('Policy Characteristics'!B:B,MATCH($C386,'Policy Characteristics'!$C:$C,0)))</f>
        <v>Non BAU Capacity Retirement Schedule</v>
      </c>
      <c r="C386" s="76" t="str">
        <f t="shared" si="16"/>
        <v>Boolean Use Non BAU Capacity Retirement Schedule</v>
      </c>
      <c r="D386" s="78" t="s">
        <v>78</v>
      </c>
      <c r="E386" s="88"/>
      <c r="F386" s="78" t="s">
        <v>90</v>
      </c>
      <c r="G386" s="88"/>
      <c r="H386" s="15">
        <v>865</v>
      </c>
      <c r="I386" s="247" t="s">
        <v>44</v>
      </c>
      <c r="J386" s="236" t="str">
        <f>IF(ISBLANK(INDEX('Policy Characteristics'!D:D,MATCH($C386,'Policy Characteristics'!$C:$C,0))),"",INDEX('Policy Characteristics'!D:D,MATCH($C386,'Policy Characteristics'!$C:$C,0)))</f>
        <v>Non BAU Capacity Retirement Schedule</v>
      </c>
      <c r="K386" s="76" t="str">
        <f>IF(ISBLANK(INDEX('Policy Characteristics'!E:E,MATCH($C386,'Policy Characteristics'!$C:$C,0))),"",INDEX('Policy Characteristics'!E:E,MATCH($C386,'Policy Characteristics'!$C:$C,0)))</f>
        <v/>
      </c>
      <c r="L386" s="76">
        <f>IF(ISBLANK(INDEX('Policy Characteristics'!F:F,MATCH($C386,'Policy Characteristics'!$C:$C,0))),"",INDEX('Policy Characteristics'!F:F,MATCH($C386,'Policy Characteristics'!$C:$C,0)))</f>
        <v>0</v>
      </c>
      <c r="M386" s="76">
        <f>IF(ISBLANK(INDEX('Policy Characteristics'!G:G,MATCH($C386,'Policy Characteristics'!$C:$C,0))),"",INDEX('Policy Characteristics'!G:G,MATCH($C386,'Policy Characteristics'!$C:$C,0)))</f>
        <v>1</v>
      </c>
      <c r="N386" s="76">
        <f>IF(ISBLANK(INDEX('Policy Characteristics'!H:H,MATCH($C386,'Policy Characteristics'!$C:$C,0))),"",INDEX('Policy Characteristics'!H:H,MATCH($C386,'Policy Characteristics'!$C:$C,0)))</f>
        <v>1</v>
      </c>
      <c r="O386" s="76" t="str">
        <f>IF(ISBLANK(INDEX('Policy Characteristics'!I:I,MATCH($C386,'Policy Characteristics'!$C:$C,0))),"",INDEX('Policy Characteristics'!I:I,MATCH($C386,'Policy Characteristics'!$C:$C,0)))</f>
        <v>on/off</v>
      </c>
      <c r="P386" s="76" t="str">
        <f>IF(ISBLANK(INDEX('Policy Characteristics'!J:J,MATCH($C386,'Policy Characteristics'!$C:$C,0))),"",INDEX('Policy Characteristics'!J:J,MATCH($C386,'Policy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6" s="76" t="str">
        <f>IF(ISBLANK(INDEX('Policy Characteristics'!K:K,MATCH($C386,'Policy Characteristics'!$C:$C,0))),"",INDEX('Policy Characteristics'!K:K,MATCH($C386,'Policy Characteristics'!$C:$C,0)))</f>
        <v/>
      </c>
      <c r="R386" s="76" t="str">
        <f>IF(ISBLANK(INDEX('Policy Characteristics'!L:L,MATCH($C386,'Policy Characteristics'!$C:$C,0))),"",INDEX('Policy Characteristics'!L:L,MATCH($C386,'Policy Characteristics'!$C:$C,0)))</f>
        <v/>
      </c>
    </row>
    <row r="387" spans="1:18" x14ac:dyDescent="0.25">
      <c r="A387" s="76" t="str">
        <f>IF(ISBLANK(INDEX('Policy Characteristics'!A:A,MATCH($C387,'Policy Characteristics'!$C:$C,0))),"",INDEX('Policy Characteristics'!A:A,MATCH($C387,'Policy Characteristics'!$C:$C,0)))</f>
        <v>Electricity Supply</v>
      </c>
      <c r="B387" s="234" t="str">
        <f>IF(ISBLANK(INDEX('Policy Characteristics'!B:B,MATCH($C387,'Policy Characteristics'!$C:$C,0))),"",INDEX('Policy Characteristics'!B:B,MATCH($C387,'Policy Characteristics'!$C:$C,0)))</f>
        <v>Non BAU Capacity Retirement Schedule</v>
      </c>
      <c r="C387" s="76" t="str">
        <f t="shared" si="16"/>
        <v>Boolean Use Non BAU Capacity Retirement Schedule</v>
      </c>
      <c r="D387" s="78" t="s">
        <v>79</v>
      </c>
      <c r="E387" s="88"/>
      <c r="F387" s="78" t="s">
        <v>91</v>
      </c>
      <c r="G387" s="88"/>
      <c r="H387" s="15">
        <v>866</v>
      </c>
      <c r="I387" s="247" t="s">
        <v>44</v>
      </c>
      <c r="J387" s="236" t="str">
        <f>IF(ISBLANK(INDEX('Policy Characteristics'!D:D,MATCH($C387,'Policy Characteristics'!$C:$C,0))),"",INDEX('Policy Characteristics'!D:D,MATCH($C387,'Policy Characteristics'!$C:$C,0)))</f>
        <v>Non BAU Capacity Retirement Schedule</v>
      </c>
      <c r="K387" s="76" t="str">
        <f>IF(ISBLANK(INDEX('Policy Characteristics'!E:E,MATCH($C387,'Policy Characteristics'!$C:$C,0))),"",INDEX('Policy Characteristics'!E:E,MATCH($C387,'Policy Characteristics'!$C:$C,0)))</f>
        <v/>
      </c>
      <c r="L387" s="76">
        <f>IF(ISBLANK(INDEX('Policy Characteristics'!F:F,MATCH($C387,'Policy Characteristics'!$C:$C,0))),"",INDEX('Policy Characteristics'!F:F,MATCH($C387,'Policy Characteristics'!$C:$C,0)))</f>
        <v>0</v>
      </c>
      <c r="M387" s="76">
        <f>IF(ISBLANK(INDEX('Policy Characteristics'!G:G,MATCH($C387,'Policy Characteristics'!$C:$C,0))),"",INDEX('Policy Characteristics'!G:G,MATCH($C387,'Policy Characteristics'!$C:$C,0)))</f>
        <v>1</v>
      </c>
      <c r="N387" s="76">
        <f>IF(ISBLANK(INDEX('Policy Characteristics'!H:H,MATCH($C387,'Policy Characteristics'!$C:$C,0))),"",INDEX('Policy Characteristics'!H:H,MATCH($C387,'Policy Characteristics'!$C:$C,0)))</f>
        <v>1</v>
      </c>
      <c r="O387" s="76" t="str">
        <f>IF(ISBLANK(INDEX('Policy Characteristics'!I:I,MATCH($C387,'Policy Characteristics'!$C:$C,0))),"",INDEX('Policy Characteristics'!I:I,MATCH($C387,'Policy Characteristics'!$C:$C,0)))</f>
        <v>on/off</v>
      </c>
      <c r="P387" s="76" t="str">
        <f>IF(ISBLANK(INDEX('Policy Characteristics'!J:J,MATCH($C387,'Policy Characteristics'!$C:$C,0))),"",INDEX('Policy Characteristics'!J:J,MATCH($C387,'Policy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7" s="76" t="str">
        <f>IF(ISBLANK(INDEX('Policy Characteristics'!K:K,MATCH($C387,'Policy Characteristics'!$C:$C,0))),"",INDEX('Policy Characteristics'!K:K,MATCH($C387,'Policy Characteristics'!$C:$C,0)))</f>
        <v/>
      </c>
      <c r="R387" s="76" t="str">
        <f>IF(ISBLANK(INDEX('Policy Characteristics'!L:L,MATCH($C387,'Policy Characteristics'!$C:$C,0))),"",INDEX('Policy Characteristics'!L:L,MATCH($C387,'Policy Characteristics'!$C:$C,0)))</f>
        <v/>
      </c>
    </row>
    <row r="388" spans="1:18" x14ac:dyDescent="0.25">
      <c r="A388" s="76" t="str">
        <f>IF(ISBLANK(INDEX('Policy Characteristics'!A:A,MATCH($C388,'Policy Characteristics'!$C:$C,0))),"",INDEX('Policy Characteristics'!A:A,MATCH($C388,'Policy Characteristics'!$C:$C,0)))</f>
        <v>Electricity Supply</v>
      </c>
      <c r="B388" s="234" t="str">
        <f>IF(ISBLANK(INDEX('Policy Characteristics'!B:B,MATCH($C388,'Policy Characteristics'!$C:$C,0))),"",INDEX('Policy Characteristics'!B:B,MATCH($C388,'Policy Characteristics'!$C:$C,0)))</f>
        <v>Non BAU Capacity Retirement Schedule</v>
      </c>
      <c r="C388" s="76" t="str">
        <f t="shared" si="16"/>
        <v>Boolean Use Non BAU Capacity Retirement Schedule</v>
      </c>
      <c r="D388" s="78" t="s">
        <v>80</v>
      </c>
      <c r="E388" s="88"/>
      <c r="F388" s="78" t="s">
        <v>92</v>
      </c>
      <c r="G388" s="88"/>
      <c r="H388" s="15">
        <v>867</v>
      </c>
      <c r="I388" s="247" t="s">
        <v>44</v>
      </c>
      <c r="J388" s="236" t="str">
        <f>IF(ISBLANK(INDEX('Policy Characteristics'!D:D,MATCH($C388,'Policy Characteristics'!$C:$C,0))),"",INDEX('Policy Characteristics'!D:D,MATCH($C388,'Policy Characteristics'!$C:$C,0)))</f>
        <v>Non BAU Capacity Retirement Schedule</v>
      </c>
      <c r="K388" s="76" t="str">
        <f>IF(ISBLANK(INDEX('Policy Characteristics'!E:E,MATCH($C388,'Policy Characteristics'!$C:$C,0))),"",INDEX('Policy Characteristics'!E:E,MATCH($C388,'Policy Characteristics'!$C:$C,0)))</f>
        <v/>
      </c>
      <c r="L388" s="76">
        <f>IF(ISBLANK(INDEX('Policy Characteristics'!F:F,MATCH($C388,'Policy Characteristics'!$C:$C,0))),"",INDEX('Policy Characteristics'!F:F,MATCH($C388,'Policy Characteristics'!$C:$C,0)))</f>
        <v>0</v>
      </c>
      <c r="M388" s="76">
        <f>IF(ISBLANK(INDEX('Policy Characteristics'!G:G,MATCH($C388,'Policy Characteristics'!$C:$C,0))),"",INDEX('Policy Characteristics'!G:G,MATCH($C388,'Policy Characteristics'!$C:$C,0)))</f>
        <v>1</v>
      </c>
      <c r="N388" s="76">
        <f>IF(ISBLANK(INDEX('Policy Characteristics'!H:H,MATCH($C388,'Policy Characteristics'!$C:$C,0))),"",INDEX('Policy Characteristics'!H:H,MATCH($C388,'Policy Characteristics'!$C:$C,0)))</f>
        <v>1</v>
      </c>
      <c r="O388" s="76" t="str">
        <f>IF(ISBLANK(INDEX('Policy Characteristics'!I:I,MATCH($C388,'Policy Characteristics'!$C:$C,0))),"",INDEX('Policy Characteristics'!I:I,MATCH($C388,'Policy Characteristics'!$C:$C,0)))</f>
        <v>on/off</v>
      </c>
      <c r="P388" s="76" t="str">
        <f>IF(ISBLANK(INDEX('Policy Characteristics'!J:J,MATCH($C388,'Policy Characteristics'!$C:$C,0))),"",INDEX('Policy Characteristics'!J:J,MATCH($C388,'Policy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8" s="76" t="str">
        <f>IF(ISBLANK(INDEX('Policy Characteristics'!K:K,MATCH($C388,'Policy Characteristics'!$C:$C,0))),"",INDEX('Policy Characteristics'!K:K,MATCH($C388,'Policy Characteristics'!$C:$C,0)))</f>
        <v/>
      </c>
      <c r="R388" s="76" t="str">
        <f>IF(ISBLANK(INDEX('Policy Characteristics'!L:L,MATCH($C388,'Policy Characteristics'!$C:$C,0))),"",INDEX('Policy Characteristics'!L:L,MATCH($C388,'Policy Characteristics'!$C:$C,0)))</f>
        <v/>
      </c>
    </row>
    <row r="389" spans="1:18" x14ac:dyDescent="0.25">
      <c r="A389" s="76" t="str">
        <f>IF(ISBLANK(INDEX('Policy Characteristics'!A:A,MATCH($C389,'Policy Characteristics'!$C:$C,0))),"",INDEX('Policy Characteristics'!A:A,MATCH($C389,'Policy Characteristics'!$C:$C,0)))</f>
        <v>Electricity Supply</v>
      </c>
      <c r="B389" s="234" t="str">
        <f>IF(ISBLANK(INDEX('Policy Characteristics'!B:B,MATCH($C389,'Policy Characteristics'!$C:$C,0))),"",INDEX('Policy Characteristics'!B:B,MATCH($C389,'Policy Characteristics'!$C:$C,0)))</f>
        <v>Non BAU Capacity Retirement Schedule</v>
      </c>
      <c r="C389" s="76" t="str">
        <f t="shared" si="16"/>
        <v>Boolean Use Non BAU Capacity Retirement Schedule</v>
      </c>
      <c r="D389" s="78" t="s">
        <v>668</v>
      </c>
      <c r="E389" s="88"/>
      <c r="F389" s="78" t="s">
        <v>434</v>
      </c>
      <c r="G389" s="88"/>
      <c r="H389" s="15">
        <v>868</v>
      </c>
      <c r="I389" s="247" t="s">
        <v>44</v>
      </c>
      <c r="J389" s="236" t="str">
        <f>IF(ISBLANK(INDEX('Policy Characteristics'!D:D,MATCH($C389,'Policy Characteristics'!$C:$C,0))),"",INDEX('Policy Characteristics'!D:D,MATCH($C389,'Policy Characteristics'!$C:$C,0)))</f>
        <v>Non BAU Capacity Retirement Schedule</v>
      </c>
      <c r="K389" s="76" t="str">
        <f>IF(ISBLANK(INDEX('Policy Characteristics'!E:E,MATCH($C389,'Policy Characteristics'!$C:$C,0))),"",INDEX('Policy Characteristics'!E:E,MATCH($C389,'Policy Characteristics'!$C:$C,0)))</f>
        <v/>
      </c>
      <c r="L389" s="76">
        <f>IF(ISBLANK(INDEX('Policy Characteristics'!F:F,MATCH($C389,'Policy Characteristics'!$C:$C,0))),"",INDEX('Policy Characteristics'!F:F,MATCH($C389,'Policy Characteristics'!$C:$C,0)))</f>
        <v>0</v>
      </c>
      <c r="M389" s="76">
        <f>IF(ISBLANK(INDEX('Policy Characteristics'!G:G,MATCH($C389,'Policy Characteristics'!$C:$C,0))),"",INDEX('Policy Characteristics'!G:G,MATCH($C389,'Policy Characteristics'!$C:$C,0)))</f>
        <v>1</v>
      </c>
      <c r="N389" s="76">
        <f>IF(ISBLANK(INDEX('Policy Characteristics'!H:H,MATCH($C389,'Policy Characteristics'!$C:$C,0))),"",INDEX('Policy Characteristics'!H:H,MATCH($C389,'Policy Characteristics'!$C:$C,0)))</f>
        <v>1</v>
      </c>
      <c r="O389" s="76" t="str">
        <f>IF(ISBLANK(INDEX('Policy Characteristics'!I:I,MATCH($C389,'Policy Characteristics'!$C:$C,0))),"",INDEX('Policy Characteristics'!I:I,MATCH($C389,'Policy Characteristics'!$C:$C,0)))</f>
        <v>on/off</v>
      </c>
      <c r="P389" s="76" t="str">
        <f>IF(ISBLANK(INDEX('Policy Characteristics'!J:J,MATCH($C389,'Policy Characteristics'!$C:$C,0))),"",INDEX('Policy Characteristics'!J:J,MATCH($C389,'Policy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9" s="76" t="str">
        <f>IF(ISBLANK(INDEX('Policy Characteristics'!K:K,MATCH($C389,'Policy Characteristics'!$C:$C,0))),"",INDEX('Policy Characteristics'!K:K,MATCH($C389,'Policy Characteristics'!$C:$C,0)))</f>
        <v/>
      </c>
      <c r="R389" s="76" t="str">
        <f>IF(ISBLANK(INDEX('Policy Characteristics'!L:L,MATCH($C389,'Policy Characteristics'!$C:$C,0))),"",INDEX('Policy Characteristics'!L:L,MATCH($C389,'Policy Characteristics'!$C:$C,0)))</f>
        <v/>
      </c>
    </row>
    <row r="390" spans="1:18" x14ac:dyDescent="0.25">
      <c r="A390" s="76" t="str">
        <f>IF(ISBLANK(INDEX('Policy Characteristics'!A:A,MATCH($C390,'Policy Characteristics'!$C:$C,0))),"",INDEX('Policy Characteristics'!A:A,MATCH($C390,'Policy Characteristics'!$C:$C,0)))</f>
        <v>Electricity Supply</v>
      </c>
      <c r="B390" s="234" t="str">
        <f>IF(ISBLANK(INDEX('Policy Characteristics'!B:B,MATCH($C390,'Policy Characteristics'!$C:$C,0))),"",INDEX('Policy Characteristics'!B:B,MATCH($C390,'Policy Characteristics'!$C:$C,0)))</f>
        <v>Non BAU Capacity Retirement Schedule</v>
      </c>
      <c r="C390" s="76" t="str">
        <f t="shared" si="16"/>
        <v>Boolean Use Non BAU Capacity Retirement Schedule</v>
      </c>
      <c r="D390" s="78" t="s">
        <v>306</v>
      </c>
      <c r="E390" s="88"/>
      <c r="F390" s="78" t="s">
        <v>308</v>
      </c>
      <c r="G390" s="88"/>
      <c r="H390" s="15">
        <v>869</v>
      </c>
      <c r="I390" s="247" t="s">
        <v>44</v>
      </c>
      <c r="J390" s="236" t="str">
        <f>IF(ISBLANK(INDEX('Policy Characteristics'!D:D,MATCH($C390,'Policy Characteristics'!$C:$C,0))),"",INDEX('Policy Characteristics'!D:D,MATCH($C390,'Policy Characteristics'!$C:$C,0)))</f>
        <v>Non BAU Capacity Retirement Schedule</v>
      </c>
      <c r="K390" s="76" t="str">
        <f>IF(ISBLANK(INDEX('Policy Characteristics'!E:E,MATCH($C390,'Policy Characteristics'!$C:$C,0))),"",INDEX('Policy Characteristics'!E:E,MATCH($C390,'Policy Characteristics'!$C:$C,0)))</f>
        <v/>
      </c>
      <c r="L390" s="76">
        <f>IF(ISBLANK(INDEX('Policy Characteristics'!F:F,MATCH($C390,'Policy Characteristics'!$C:$C,0))),"",INDEX('Policy Characteristics'!F:F,MATCH($C390,'Policy Characteristics'!$C:$C,0)))</f>
        <v>0</v>
      </c>
      <c r="M390" s="76">
        <f>IF(ISBLANK(INDEX('Policy Characteristics'!G:G,MATCH($C390,'Policy Characteristics'!$C:$C,0))),"",INDEX('Policy Characteristics'!G:G,MATCH($C390,'Policy Characteristics'!$C:$C,0)))</f>
        <v>1</v>
      </c>
      <c r="N390" s="76">
        <f>IF(ISBLANK(INDEX('Policy Characteristics'!H:H,MATCH($C390,'Policy Characteristics'!$C:$C,0))),"",INDEX('Policy Characteristics'!H:H,MATCH($C390,'Policy Characteristics'!$C:$C,0)))</f>
        <v>1</v>
      </c>
      <c r="O390" s="76" t="str">
        <f>IF(ISBLANK(INDEX('Policy Characteristics'!I:I,MATCH($C390,'Policy Characteristics'!$C:$C,0))),"",INDEX('Policy Characteristics'!I:I,MATCH($C390,'Policy Characteristics'!$C:$C,0)))</f>
        <v>on/off</v>
      </c>
      <c r="P390" s="76" t="str">
        <f>IF(ISBLANK(INDEX('Policy Characteristics'!J:J,MATCH($C390,'Policy Characteristics'!$C:$C,0))),"",INDEX('Policy Characteristics'!J:J,MATCH($C390,'Policy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0" s="76" t="str">
        <f>IF(ISBLANK(INDEX('Policy Characteristics'!K:K,MATCH($C390,'Policy Characteristics'!$C:$C,0))),"",INDEX('Policy Characteristics'!K:K,MATCH($C390,'Policy Characteristics'!$C:$C,0)))</f>
        <v/>
      </c>
      <c r="R390" s="76" t="str">
        <f>IF(ISBLANK(INDEX('Policy Characteristics'!L:L,MATCH($C390,'Policy Characteristics'!$C:$C,0))),"",INDEX('Policy Characteristics'!L:L,MATCH($C390,'Policy Characteristics'!$C:$C,0)))</f>
        <v/>
      </c>
    </row>
    <row r="391" spans="1:18" x14ac:dyDescent="0.25">
      <c r="A391" s="76" t="str">
        <f>IF(ISBLANK(INDEX('Policy Characteristics'!A:A,MATCH($C391,'Policy Characteristics'!$C:$C,0))),"",INDEX('Policy Characteristics'!A:A,MATCH($C391,'Policy Characteristics'!$C:$C,0)))</f>
        <v>Electricity Supply</v>
      </c>
      <c r="B391" s="234" t="str">
        <f>IF(ISBLANK(INDEX('Policy Characteristics'!B:B,MATCH($C391,'Policy Characteristics'!$C:$C,0))),"",INDEX('Policy Characteristics'!B:B,MATCH($C391,'Policy Characteristics'!$C:$C,0)))</f>
        <v>Non BAU Capacity Retirement Schedule</v>
      </c>
      <c r="C391" s="76" t="str">
        <f t="shared" si="16"/>
        <v>Boolean Use Non BAU Capacity Retirement Schedule</v>
      </c>
      <c r="D391" s="78" t="s">
        <v>307</v>
      </c>
      <c r="E391" s="88"/>
      <c r="F391" s="78" t="s">
        <v>309</v>
      </c>
      <c r="G391" s="88"/>
      <c r="H391" s="15">
        <v>870</v>
      </c>
      <c r="I391" s="247" t="s">
        <v>44</v>
      </c>
      <c r="J391" s="236" t="str">
        <f>IF(ISBLANK(INDEX('Policy Characteristics'!D:D,MATCH($C391,'Policy Characteristics'!$C:$C,0))),"",INDEX('Policy Characteristics'!D:D,MATCH($C391,'Policy Characteristics'!$C:$C,0)))</f>
        <v>Non BAU Capacity Retirement Schedule</v>
      </c>
      <c r="K391" s="76" t="str">
        <f>IF(ISBLANK(INDEX('Policy Characteristics'!E:E,MATCH($C391,'Policy Characteristics'!$C:$C,0))),"",INDEX('Policy Characteristics'!E:E,MATCH($C391,'Policy Characteristics'!$C:$C,0)))</f>
        <v/>
      </c>
      <c r="L391" s="76">
        <f>IF(ISBLANK(INDEX('Policy Characteristics'!F:F,MATCH($C391,'Policy Characteristics'!$C:$C,0))),"",INDEX('Policy Characteristics'!F:F,MATCH($C391,'Policy Characteristics'!$C:$C,0)))</f>
        <v>0</v>
      </c>
      <c r="M391" s="76">
        <f>IF(ISBLANK(INDEX('Policy Characteristics'!G:G,MATCH($C391,'Policy Characteristics'!$C:$C,0))),"",INDEX('Policy Characteristics'!G:G,MATCH($C391,'Policy Characteristics'!$C:$C,0)))</f>
        <v>1</v>
      </c>
      <c r="N391" s="76">
        <f>IF(ISBLANK(INDEX('Policy Characteristics'!H:H,MATCH($C391,'Policy Characteristics'!$C:$C,0))),"",INDEX('Policy Characteristics'!H:H,MATCH($C391,'Policy Characteristics'!$C:$C,0)))</f>
        <v>1</v>
      </c>
      <c r="O391" s="76" t="str">
        <f>IF(ISBLANK(INDEX('Policy Characteristics'!I:I,MATCH($C391,'Policy Characteristics'!$C:$C,0))),"",INDEX('Policy Characteristics'!I:I,MATCH($C391,'Policy Characteristics'!$C:$C,0)))</f>
        <v>on/off</v>
      </c>
      <c r="P391" s="76" t="str">
        <f>IF(ISBLANK(INDEX('Policy Characteristics'!J:J,MATCH($C391,'Policy Characteristics'!$C:$C,0))),"",INDEX('Policy Characteristics'!J:J,MATCH($C391,'Policy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1" s="76" t="str">
        <f>IF(ISBLANK(INDEX('Policy Characteristics'!K:K,MATCH($C391,'Policy Characteristics'!$C:$C,0))),"",INDEX('Policy Characteristics'!K:K,MATCH($C391,'Policy Characteristics'!$C:$C,0)))</f>
        <v/>
      </c>
      <c r="R391" s="76" t="str">
        <f>IF(ISBLANK(INDEX('Policy Characteristics'!L:L,MATCH($C391,'Policy Characteristics'!$C:$C,0))),"",INDEX('Policy Characteristics'!L:L,MATCH($C391,'Policy Characteristics'!$C:$C,0)))</f>
        <v/>
      </c>
    </row>
    <row r="392" spans="1:18" x14ac:dyDescent="0.25">
      <c r="A392" s="76" t="str">
        <f>IF(ISBLANK(INDEX('Policy Characteristics'!A:A,MATCH($C392,'Policy Characteristics'!$C:$C,0))),"",INDEX('Policy Characteristics'!A:A,MATCH($C392,'Policy Characteristics'!$C:$C,0)))</f>
        <v>Electricity Supply</v>
      </c>
      <c r="B392" s="234" t="str">
        <f>IF(ISBLANK(INDEX('Policy Characteristics'!B:B,MATCH($C392,'Policy Characteristics'!$C:$C,0))),"",INDEX('Policy Characteristics'!B:B,MATCH($C392,'Policy Characteristics'!$C:$C,0)))</f>
        <v>Non BAU Capacity Retirement Schedule</v>
      </c>
      <c r="C392" s="76" t="str">
        <f t="shared" si="16"/>
        <v>Boolean Use Non BAU Capacity Retirement Schedule</v>
      </c>
      <c r="D392" s="78" t="s">
        <v>442</v>
      </c>
      <c r="E392" s="88"/>
      <c r="F392" s="78" t="s">
        <v>441</v>
      </c>
      <c r="G392" s="88"/>
      <c r="H392" s="15">
        <v>871</v>
      </c>
      <c r="I392" s="247" t="s">
        <v>43</v>
      </c>
      <c r="J392" s="236" t="str">
        <f>IF(ISBLANK(INDEX('Policy Characteristics'!D:D,MATCH($C392,'Policy Characteristics'!$C:$C,0))),"",INDEX('Policy Characteristics'!D:D,MATCH($C392,'Policy Characteristics'!$C:$C,0)))</f>
        <v>Non BAU Capacity Retirement Schedule</v>
      </c>
      <c r="K392" s="76" t="str">
        <f>IF(ISBLANK(INDEX('Policy Characteristics'!E:E,MATCH($C392,'Policy Characteristics'!$C:$C,0))),"",INDEX('Policy Characteristics'!E:E,MATCH($C392,'Policy Characteristics'!$C:$C,0)))</f>
        <v/>
      </c>
      <c r="L392" s="76">
        <f>IF(ISBLANK(INDEX('Policy Characteristics'!F:F,MATCH($C392,'Policy Characteristics'!$C:$C,0))),"",INDEX('Policy Characteristics'!F:F,MATCH($C392,'Policy Characteristics'!$C:$C,0)))</f>
        <v>0</v>
      </c>
      <c r="M392" s="76">
        <f>IF(ISBLANK(INDEX('Policy Characteristics'!G:G,MATCH($C392,'Policy Characteristics'!$C:$C,0))),"",INDEX('Policy Characteristics'!G:G,MATCH($C392,'Policy Characteristics'!$C:$C,0)))</f>
        <v>1</v>
      </c>
      <c r="N392" s="76">
        <f>IF(ISBLANK(INDEX('Policy Characteristics'!H:H,MATCH($C392,'Policy Characteristics'!$C:$C,0))),"",INDEX('Policy Characteristics'!H:H,MATCH($C392,'Policy Characteristics'!$C:$C,0)))</f>
        <v>1</v>
      </c>
      <c r="O392" s="76" t="str">
        <f>IF(ISBLANK(INDEX('Policy Characteristics'!I:I,MATCH($C392,'Policy Characteristics'!$C:$C,0))),"",INDEX('Policy Characteristics'!I:I,MATCH($C392,'Policy Characteristics'!$C:$C,0)))</f>
        <v>on/off</v>
      </c>
      <c r="P392" s="76" t="str">
        <f>IF(ISBLANK(INDEX('Policy Characteristics'!J:J,MATCH($C392,'Policy Characteristics'!$C:$C,0))),"",INDEX('Policy Characteristics'!J:J,MATCH($C392,'Policy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2" s="76" t="str">
        <f>IF(ISBLANK(INDEX('Policy Characteristics'!K:K,MATCH($C392,'Policy Characteristics'!$C:$C,0))),"",INDEX('Policy Characteristics'!K:K,MATCH($C392,'Policy Characteristics'!$C:$C,0)))</f>
        <v/>
      </c>
      <c r="R392" s="76" t="str">
        <f>IF(ISBLANK(INDEX('Policy Characteristics'!L:L,MATCH($C392,'Policy Characteristics'!$C:$C,0))),"",INDEX('Policy Characteristics'!L:L,MATCH($C392,'Policy Characteristics'!$C:$C,0)))</f>
        <v/>
      </c>
    </row>
    <row r="393" spans="1:18" x14ac:dyDescent="0.25">
      <c r="A393" s="76" t="str">
        <f>IF(ISBLANK(INDEX('Policy Characteristics'!A:A,MATCH($C393,'Policy Characteristics'!$C:$C,0))),"",INDEX('Policy Characteristics'!A:A,MATCH($C393,'Policy Characteristics'!$C:$C,0)))</f>
        <v>Electricity Supply</v>
      </c>
      <c r="B393" s="234" t="str">
        <f>IF(ISBLANK(INDEX('Policy Characteristics'!B:B,MATCH($C393,'Policy Characteristics'!$C:$C,0))),"",INDEX('Policy Characteristics'!B:B,MATCH($C393,'Policy Characteristics'!$C:$C,0)))</f>
        <v>Non BAU Capacity Retirement Schedule</v>
      </c>
      <c r="C393" s="76" t="str">
        <f t="shared" si="16"/>
        <v>Boolean Use Non BAU Capacity Retirement Schedule</v>
      </c>
      <c r="D393" s="78" t="s">
        <v>451</v>
      </c>
      <c r="E393" s="88"/>
      <c r="F393" s="78" t="s">
        <v>452</v>
      </c>
      <c r="G393" s="88"/>
      <c r="H393" s="15">
        <v>872</v>
      </c>
      <c r="I393" s="247" t="s">
        <v>44</v>
      </c>
      <c r="J393" s="236" t="str">
        <f>IF(ISBLANK(INDEX('Policy Characteristics'!D:D,MATCH($C393,'Policy Characteristics'!$C:$C,0))),"",INDEX('Policy Characteristics'!D:D,MATCH($C393,'Policy Characteristics'!$C:$C,0)))</f>
        <v>Non BAU Capacity Retirement Schedule</v>
      </c>
      <c r="K393" s="76" t="str">
        <f>IF(ISBLANK(INDEX('Policy Characteristics'!E:E,MATCH($C393,'Policy Characteristics'!$C:$C,0))),"",INDEX('Policy Characteristics'!E:E,MATCH($C393,'Policy Characteristics'!$C:$C,0)))</f>
        <v/>
      </c>
      <c r="L393" s="76">
        <f>IF(ISBLANK(INDEX('Policy Characteristics'!F:F,MATCH($C393,'Policy Characteristics'!$C:$C,0))),"",INDEX('Policy Characteristics'!F:F,MATCH($C393,'Policy Characteristics'!$C:$C,0)))</f>
        <v>0</v>
      </c>
      <c r="M393" s="76">
        <f>IF(ISBLANK(INDEX('Policy Characteristics'!G:G,MATCH($C393,'Policy Characteristics'!$C:$C,0))),"",INDEX('Policy Characteristics'!G:G,MATCH($C393,'Policy Characteristics'!$C:$C,0)))</f>
        <v>1</v>
      </c>
      <c r="N393" s="76">
        <f>IF(ISBLANK(INDEX('Policy Characteristics'!H:H,MATCH($C393,'Policy Characteristics'!$C:$C,0))),"",INDEX('Policy Characteristics'!H:H,MATCH($C393,'Policy Characteristics'!$C:$C,0)))</f>
        <v>1</v>
      </c>
      <c r="O393" s="76" t="str">
        <f>IF(ISBLANK(INDEX('Policy Characteristics'!I:I,MATCH($C393,'Policy Characteristics'!$C:$C,0))),"",INDEX('Policy Characteristics'!I:I,MATCH($C393,'Policy Characteristics'!$C:$C,0)))</f>
        <v>on/off</v>
      </c>
      <c r="P393" s="76" t="str">
        <f>IF(ISBLANK(INDEX('Policy Characteristics'!J:J,MATCH($C393,'Policy Characteristics'!$C:$C,0))),"",INDEX('Policy Characteristics'!J:J,MATCH($C393,'Policy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3" s="76" t="str">
        <f>IF(ISBLANK(INDEX('Policy Characteristics'!K:K,MATCH($C393,'Policy Characteristics'!$C:$C,0))),"",INDEX('Policy Characteristics'!K:K,MATCH($C393,'Policy Characteristics'!$C:$C,0)))</f>
        <v/>
      </c>
      <c r="R393" s="76" t="str">
        <f>IF(ISBLANK(INDEX('Policy Characteristics'!L:L,MATCH($C393,'Policy Characteristics'!$C:$C,0))),"",INDEX('Policy Characteristics'!L:L,MATCH($C393,'Policy Characteristics'!$C:$C,0)))</f>
        <v/>
      </c>
    </row>
    <row r="394" spans="1:18" x14ac:dyDescent="0.25">
      <c r="A394" s="76" t="str">
        <f>IF(ISBLANK(INDEX('Policy Characteristics'!A:A,MATCH($C394,'Policy Characteristics'!$C:$C,0))),"",INDEX('Policy Characteristics'!A:A,MATCH($C394,'Policy Characteristics'!$C:$C,0)))</f>
        <v>Electricity Supply</v>
      </c>
      <c r="B394" s="234" t="str">
        <f>IF(ISBLANK(INDEX('Policy Characteristics'!B:B,MATCH($C394,'Policy Characteristics'!$C:$C,0))),"",INDEX('Policy Characteristics'!B:B,MATCH($C394,'Policy Characteristics'!$C:$C,0)))</f>
        <v>Non BAU Capacity Retirement Schedule</v>
      </c>
      <c r="C394" s="76" t="str">
        <f t="shared" si="16"/>
        <v>Boolean Use Non BAU Capacity Retirement Schedule</v>
      </c>
      <c r="D394" s="78" t="s">
        <v>988</v>
      </c>
      <c r="E394" s="88"/>
      <c r="F394" s="78" t="s">
        <v>712</v>
      </c>
      <c r="G394" s="88"/>
      <c r="H394" s="15">
        <v>873</v>
      </c>
      <c r="I394" s="247" t="s">
        <v>44</v>
      </c>
      <c r="J394" s="236" t="str">
        <f>IF(ISBLANK(INDEX('Policy Characteristics'!D:D,MATCH($C394,'Policy Characteristics'!$C:$C,0))),"",INDEX('Policy Characteristics'!D:D,MATCH($C394,'Policy Characteristics'!$C:$C,0)))</f>
        <v>Non BAU Capacity Retirement Schedule</v>
      </c>
      <c r="K394" s="76" t="str">
        <f>IF(ISBLANK(INDEX('Policy Characteristics'!E:E,MATCH($C394,'Policy Characteristics'!$C:$C,0))),"",INDEX('Policy Characteristics'!E:E,MATCH($C394,'Policy Characteristics'!$C:$C,0)))</f>
        <v/>
      </c>
      <c r="L394" s="76">
        <f>IF(ISBLANK(INDEX('Policy Characteristics'!F:F,MATCH($C394,'Policy Characteristics'!$C:$C,0))),"",INDEX('Policy Characteristics'!F:F,MATCH($C394,'Policy Characteristics'!$C:$C,0)))</f>
        <v>0</v>
      </c>
      <c r="M394" s="76">
        <f>IF(ISBLANK(INDEX('Policy Characteristics'!G:G,MATCH($C394,'Policy Characteristics'!$C:$C,0))),"",INDEX('Policy Characteristics'!G:G,MATCH($C394,'Policy Characteristics'!$C:$C,0)))</f>
        <v>1</v>
      </c>
      <c r="N394" s="76">
        <f>IF(ISBLANK(INDEX('Policy Characteristics'!H:H,MATCH($C394,'Policy Characteristics'!$C:$C,0))),"",INDEX('Policy Characteristics'!H:H,MATCH($C394,'Policy Characteristics'!$C:$C,0)))</f>
        <v>1</v>
      </c>
      <c r="O394" s="76" t="str">
        <f>IF(ISBLANK(INDEX('Policy Characteristics'!I:I,MATCH($C394,'Policy Characteristics'!$C:$C,0))),"",INDEX('Policy Characteristics'!I:I,MATCH($C394,'Policy Characteristics'!$C:$C,0)))</f>
        <v>on/off</v>
      </c>
      <c r="P394" s="76" t="str">
        <f>IF(ISBLANK(INDEX('Policy Characteristics'!J:J,MATCH($C394,'Policy Characteristics'!$C:$C,0))),"",INDEX('Policy Characteristics'!J:J,MATCH($C394,'Policy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4" s="76" t="str">
        <f>IF(ISBLANK(INDEX('Policy Characteristics'!K:K,MATCH($C394,'Policy Characteristics'!$C:$C,0))),"",INDEX('Policy Characteristics'!K:K,MATCH($C394,'Policy Characteristics'!$C:$C,0)))</f>
        <v/>
      </c>
      <c r="R394" s="76" t="str">
        <f>IF(ISBLANK(INDEX('Policy Characteristics'!L:L,MATCH($C394,'Policy Characteristics'!$C:$C,0))),"",INDEX('Policy Characteristics'!L:L,MATCH($C394,'Policy Characteristics'!$C:$C,0)))</f>
        <v/>
      </c>
    </row>
    <row r="395" spans="1:18" x14ac:dyDescent="0.25">
      <c r="A395" s="76" t="str">
        <f>IF(ISBLANK(INDEX('Policy Characteristics'!A:A,MATCH($C395,'Policy Characteristics'!$C:$C,0))),"",INDEX('Policy Characteristics'!A:A,MATCH($C395,'Policy Characteristics'!$C:$C,0)))</f>
        <v>Electricity Supply</v>
      </c>
      <c r="B395" s="234" t="str">
        <f>IF(ISBLANK(INDEX('Policy Characteristics'!B:B,MATCH($C395,'Policy Characteristics'!$C:$C,0))),"",INDEX('Policy Characteristics'!B:B,MATCH($C395,'Policy Characteristics'!$C:$C,0)))</f>
        <v>Non BAU Capacity Retirement Schedule</v>
      </c>
      <c r="C395" s="76" t="str">
        <f t="shared" si="16"/>
        <v>Boolean Use Non BAU Capacity Retirement Schedule</v>
      </c>
      <c r="D395" s="78" t="s">
        <v>989</v>
      </c>
      <c r="E395" s="88"/>
      <c r="F395" s="78" t="s">
        <v>832</v>
      </c>
      <c r="G395" s="88"/>
      <c r="H395" s="15">
        <v>874</v>
      </c>
      <c r="I395" s="247" t="s">
        <v>44</v>
      </c>
      <c r="J395" s="236" t="str">
        <f>IF(ISBLANK(INDEX('Policy Characteristics'!D:D,MATCH($C395,'Policy Characteristics'!$C:$C,0))),"",INDEX('Policy Characteristics'!D:D,MATCH($C395,'Policy Characteristics'!$C:$C,0)))</f>
        <v>Non BAU Capacity Retirement Schedule</v>
      </c>
      <c r="K395" s="76" t="str">
        <f>IF(ISBLANK(INDEX('Policy Characteristics'!E:E,MATCH($C395,'Policy Characteristics'!$C:$C,0))),"",INDEX('Policy Characteristics'!E:E,MATCH($C395,'Policy Characteristics'!$C:$C,0)))</f>
        <v/>
      </c>
      <c r="L395" s="76">
        <f>IF(ISBLANK(INDEX('Policy Characteristics'!F:F,MATCH($C395,'Policy Characteristics'!$C:$C,0))),"",INDEX('Policy Characteristics'!F:F,MATCH($C395,'Policy Characteristics'!$C:$C,0)))</f>
        <v>0</v>
      </c>
      <c r="M395" s="76">
        <f>IF(ISBLANK(INDEX('Policy Characteristics'!G:G,MATCH($C395,'Policy Characteristics'!$C:$C,0))),"",INDEX('Policy Characteristics'!G:G,MATCH($C395,'Policy Characteristics'!$C:$C,0)))</f>
        <v>1</v>
      </c>
      <c r="N395" s="76">
        <f>IF(ISBLANK(INDEX('Policy Characteristics'!H:H,MATCH($C395,'Policy Characteristics'!$C:$C,0))),"",INDEX('Policy Characteristics'!H:H,MATCH($C395,'Policy Characteristics'!$C:$C,0)))</f>
        <v>1</v>
      </c>
      <c r="O395" s="76" t="str">
        <f>IF(ISBLANK(INDEX('Policy Characteristics'!I:I,MATCH($C395,'Policy Characteristics'!$C:$C,0))),"",INDEX('Policy Characteristics'!I:I,MATCH($C395,'Policy Characteristics'!$C:$C,0)))</f>
        <v>on/off</v>
      </c>
      <c r="P395" s="76" t="str">
        <f>IF(ISBLANK(INDEX('Policy Characteristics'!J:J,MATCH($C395,'Policy Characteristics'!$C:$C,0))),"",INDEX('Policy Characteristics'!J:J,MATCH($C395,'Policy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5" s="76" t="str">
        <f>IF(ISBLANK(INDEX('Policy Characteristics'!K:K,MATCH($C395,'Policy Characteristics'!$C:$C,0))),"",INDEX('Policy Characteristics'!K:K,MATCH($C395,'Policy Characteristics'!$C:$C,0)))</f>
        <v/>
      </c>
      <c r="R395" s="76" t="str">
        <f>IF(ISBLANK(INDEX('Policy Characteristics'!L:L,MATCH($C395,'Policy Characteristics'!$C:$C,0))),"",INDEX('Policy Characteristics'!L:L,MATCH($C395,'Policy Characteristics'!$C:$C,0)))</f>
        <v/>
      </c>
    </row>
    <row r="396" spans="1:18" x14ac:dyDescent="0.25">
      <c r="A396" s="76" t="str">
        <f>IF(ISBLANK(INDEX('Policy Characteristics'!A:A,MATCH($C396,'Policy Characteristics'!$C:$C,0))),"",INDEX('Policy Characteristics'!A:A,MATCH($C396,'Policy Characteristics'!$C:$C,0)))</f>
        <v>Electricity Supply</v>
      </c>
      <c r="B396" s="234" t="str">
        <f>IF(ISBLANK(INDEX('Policy Characteristics'!B:B,MATCH($C396,'Policy Characteristics'!$C:$C,0))),"",INDEX('Policy Characteristics'!B:B,MATCH($C396,'Policy Characteristics'!$C:$C,0)))</f>
        <v>Non BAU Capacity Retirement Schedule</v>
      </c>
      <c r="C396" s="76" t="str">
        <f t="shared" si="16"/>
        <v>Boolean Use Non BAU Capacity Retirement Schedule</v>
      </c>
      <c r="D396" s="78" t="s">
        <v>990</v>
      </c>
      <c r="E396" s="88"/>
      <c r="F396" s="78" t="s">
        <v>714</v>
      </c>
      <c r="G396" s="88"/>
      <c r="H396" s="15">
        <v>875</v>
      </c>
      <c r="I396" s="247" t="s">
        <v>44</v>
      </c>
      <c r="J396" s="236" t="str">
        <f>IF(ISBLANK(INDEX('Policy Characteristics'!D:D,MATCH($C396,'Policy Characteristics'!$C:$C,0))),"",INDEX('Policy Characteristics'!D:D,MATCH($C396,'Policy Characteristics'!$C:$C,0)))</f>
        <v>Non BAU Capacity Retirement Schedule</v>
      </c>
      <c r="K396" s="76" t="str">
        <f>IF(ISBLANK(INDEX('Policy Characteristics'!E:E,MATCH($C396,'Policy Characteristics'!$C:$C,0))),"",INDEX('Policy Characteristics'!E:E,MATCH($C396,'Policy Characteristics'!$C:$C,0)))</f>
        <v/>
      </c>
      <c r="L396" s="76">
        <f>IF(ISBLANK(INDEX('Policy Characteristics'!F:F,MATCH($C396,'Policy Characteristics'!$C:$C,0))),"",INDEX('Policy Characteristics'!F:F,MATCH($C396,'Policy Characteristics'!$C:$C,0)))</f>
        <v>0</v>
      </c>
      <c r="M396" s="76">
        <f>IF(ISBLANK(INDEX('Policy Characteristics'!G:G,MATCH($C396,'Policy Characteristics'!$C:$C,0))),"",INDEX('Policy Characteristics'!G:G,MATCH($C396,'Policy Characteristics'!$C:$C,0)))</f>
        <v>1</v>
      </c>
      <c r="N396" s="76">
        <f>IF(ISBLANK(INDEX('Policy Characteristics'!H:H,MATCH($C396,'Policy Characteristics'!$C:$C,0))),"",INDEX('Policy Characteristics'!H:H,MATCH($C396,'Policy Characteristics'!$C:$C,0)))</f>
        <v>1</v>
      </c>
      <c r="O396" s="76" t="str">
        <f>IF(ISBLANK(INDEX('Policy Characteristics'!I:I,MATCH($C396,'Policy Characteristics'!$C:$C,0))),"",INDEX('Policy Characteristics'!I:I,MATCH($C396,'Policy Characteristics'!$C:$C,0)))</f>
        <v>on/off</v>
      </c>
      <c r="P396" s="76" t="str">
        <f>IF(ISBLANK(INDEX('Policy Characteristics'!J:J,MATCH($C396,'Policy Characteristics'!$C:$C,0))),"",INDEX('Policy Characteristics'!J:J,MATCH($C396,'Policy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6" s="76" t="str">
        <f>IF(ISBLANK(INDEX('Policy Characteristics'!K:K,MATCH($C396,'Policy Characteristics'!$C:$C,0))),"",INDEX('Policy Characteristics'!K:K,MATCH($C396,'Policy Characteristics'!$C:$C,0)))</f>
        <v/>
      </c>
      <c r="R396" s="76" t="str">
        <f>IF(ISBLANK(INDEX('Policy Characteristics'!L:L,MATCH($C396,'Policy Characteristics'!$C:$C,0))),"",INDEX('Policy Characteristics'!L:L,MATCH($C396,'Policy Characteristics'!$C:$C,0)))</f>
        <v/>
      </c>
    </row>
    <row r="397" spans="1:18" x14ac:dyDescent="0.25">
      <c r="A397" s="76" t="str">
        <f>IF(ISBLANK(INDEX('Policy Characteristics'!A:A,MATCH($C397,'Policy Characteristics'!$C:$C,0))),"",INDEX('Policy Characteristics'!A:A,MATCH($C397,'Policy Characteristics'!$C:$C,0)))</f>
        <v>Electricity Supply</v>
      </c>
      <c r="B397" s="234" t="str">
        <f>IF(ISBLANK(INDEX('Policy Characteristics'!B:B,MATCH($C397,'Policy Characteristics'!$C:$C,0))),"",INDEX('Policy Characteristics'!B:B,MATCH($C397,'Policy Characteristics'!$C:$C,0)))</f>
        <v>Non BAU Capacity Retirement Schedule</v>
      </c>
      <c r="C397" s="76" t="str">
        <f t="shared" si="16"/>
        <v>Boolean Use Non BAU Capacity Retirement Schedule</v>
      </c>
      <c r="D397" s="78" t="s">
        <v>1662</v>
      </c>
      <c r="E397" s="88"/>
      <c r="F397" s="78" t="s">
        <v>1669</v>
      </c>
      <c r="G397" s="88"/>
      <c r="H397" s="15">
        <v>1768</v>
      </c>
      <c r="I397" s="247" t="s">
        <v>43</v>
      </c>
      <c r="J397" s="236" t="str">
        <f>IF(ISBLANK(INDEX('Policy Characteristics'!D:D,MATCH($C397,'Policy Characteristics'!$C:$C,0))),"",INDEX('Policy Characteristics'!D:D,MATCH($C397,'Policy Characteristics'!$C:$C,0)))</f>
        <v>Non BAU Capacity Retirement Schedule</v>
      </c>
      <c r="K397" s="76" t="str">
        <f>IF(ISBLANK(INDEX('Policy Characteristics'!E:E,MATCH($C397,'Policy Characteristics'!$C:$C,0))),"",INDEX('Policy Characteristics'!E:E,MATCH($C397,'Policy Characteristics'!$C:$C,0)))</f>
        <v/>
      </c>
      <c r="L397" s="76">
        <f>IF(ISBLANK(INDEX('Policy Characteristics'!F:F,MATCH($C397,'Policy Characteristics'!$C:$C,0))),"",INDEX('Policy Characteristics'!F:F,MATCH($C397,'Policy Characteristics'!$C:$C,0)))</f>
        <v>0</v>
      </c>
      <c r="M397" s="76">
        <f>IF(ISBLANK(INDEX('Policy Characteristics'!G:G,MATCH($C397,'Policy Characteristics'!$C:$C,0))),"",INDEX('Policy Characteristics'!G:G,MATCH($C397,'Policy Characteristics'!$C:$C,0)))</f>
        <v>1</v>
      </c>
      <c r="N397" s="76">
        <f>IF(ISBLANK(INDEX('Policy Characteristics'!H:H,MATCH($C397,'Policy Characteristics'!$C:$C,0))),"",INDEX('Policy Characteristics'!H:H,MATCH($C397,'Policy Characteristics'!$C:$C,0)))</f>
        <v>1</v>
      </c>
      <c r="O397" s="76" t="str">
        <f>IF(ISBLANK(INDEX('Policy Characteristics'!I:I,MATCH($C397,'Policy Characteristics'!$C:$C,0))),"",INDEX('Policy Characteristics'!I:I,MATCH($C397,'Policy Characteristics'!$C:$C,0)))</f>
        <v>on/off</v>
      </c>
      <c r="P397" s="76" t="str">
        <f>IF(ISBLANK(INDEX('Policy Characteristics'!J:J,MATCH($C397,'Policy Characteristics'!$C:$C,0))),"",INDEX('Policy Characteristics'!J:J,MATCH($C397,'Policy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7" s="76" t="str">
        <f>IF(ISBLANK(INDEX('Policy Characteristics'!K:K,MATCH($C397,'Policy Characteristics'!$C:$C,0))),"",INDEX('Policy Characteristics'!K:K,MATCH($C397,'Policy Characteristics'!$C:$C,0)))</f>
        <v/>
      </c>
      <c r="R397" s="76" t="str">
        <f>IF(ISBLANK(INDEX('Policy Characteristics'!L:L,MATCH($C397,'Policy Characteristics'!$C:$C,0))),"",INDEX('Policy Characteristics'!L:L,MATCH($C397,'Policy Characteristics'!$C:$C,0)))</f>
        <v/>
      </c>
    </row>
    <row r="398" spans="1:18" x14ac:dyDescent="0.25">
      <c r="A398" s="76" t="str">
        <f>IF(ISBLANK(INDEX('Policy Characteristics'!A:A,MATCH($C398,'Policy Characteristics'!$C:$C,0))),"",INDEX('Policy Characteristics'!A:A,MATCH($C398,'Policy Characteristics'!$C:$C,0)))</f>
        <v>Electricity Supply</v>
      </c>
      <c r="B398" s="234" t="str">
        <f>IF(ISBLANK(INDEX('Policy Characteristics'!B:B,MATCH($C398,'Policy Characteristics'!$C:$C,0))),"",INDEX('Policy Characteristics'!B:B,MATCH($C398,'Policy Characteristics'!$C:$C,0)))</f>
        <v>Non BAU Capacity Retirement Schedule</v>
      </c>
      <c r="C398" s="76" t="str">
        <f t="shared" si="16"/>
        <v>Boolean Use Non BAU Capacity Retirement Schedule</v>
      </c>
      <c r="D398" s="78" t="s">
        <v>1665</v>
      </c>
      <c r="E398" s="88"/>
      <c r="F398" s="78" t="s">
        <v>1670</v>
      </c>
      <c r="G398" s="88"/>
      <c r="H398" s="15">
        <v>1769</v>
      </c>
      <c r="I398" s="247" t="s">
        <v>44</v>
      </c>
      <c r="J398" s="236" t="str">
        <f>IF(ISBLANK(INDEX('Policy Characteristics'!D:D,MATCH($C398,'Policy Characteristics'!$C:$C,0))),"",INDEX('Policy Characteristics'!D:D,MATCH($C398,'Policy Characteristics'!$C:$C,0)))</f>
        <v>Non BAU Capacity Retirement Schedule</v>
      </c>
      <c r="K398" s="76" t="str">
        <f>IF(ISBLANK(INDEX('Policy Characteristics'!E:E,MATCH($C398,'Policy Characteristics'!$C:$C,0))),"",INDEX('Policy Characteristics'!E:E,MATCH($C398,'Policy Characteristics'!$C:$C,0)))</f>
        <v/>
      </c>
      <c r="L398" s="76">
        <f>IF(ISBLANK(INDEX('Policy Characteristics'!F:F,MATCH($C398,'Policy Characteristics'!$C:$C,0))),"",INDEX('Policy Characteristics'!F:F,MATCH($C398,'Policy Characteristics'!$C:$C,0)))</f>
        <v>0</v>
      </c>
      <c r="M398" s="76">
        <f>IF(ISBLANK(INDEX('Policy Characteristics'!G:G,MATCH($C398,'Policy Characteristics'!$C:$C,0))),"",INDEX('Policy Characteristics'!G:G,MATCH($C398,'Policy Characteristics'!$C:$C,0)))</f>
        <v>1</v>
      </c>
      <c r="N398" s="76">
        <f>IF(ISBLANK(INDEX('Policy Characteristics'!H:H,MATCH($C398,'Policy Characteristics'!$C:$C,0))),"",INDEX('Policy Characteristics'!H:H,MATCH($C398,'Policy Characteristics'!$C:$C,0)))</f>
        <v>1</v>
      </c>
      <c r="O398" s="76" t="str">
        <f>IF(ISBLANK(INDEX('Policy Characteristics'!I:I,MATCH($C398,'Policy Characteristics'!$C:$C,0))),"",INDEX('Policy Characteristics'!I:I,MATCH($C398,'Policy Characteristics'!$C:$C,0)))</f>
        <v>on/off</v>
      </c>
      <c r="P398" s="76" t="str">
        <f>IF(ISBLANK(INDEX('Policy Characteristics'!J:J,MATCH($C398,'Policy Characteristics'!$C:$C,0))),"",INDEX('Policy Characteristics'!J:J,MATCH($C398,'Policy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8" s="76" t="str">
        <f>IF(ISBLANK(INDEX('Policy Characteristics'!K:K,MATCH($C398,'Policy Characteristics'!$C:$C,0))),"",INDEX('Policy Characteristics'!K:K,MATCH($C398,'Policy Characteristics'!$C:$C,0)))</f>
        <v/>
      </c>
      <c r="R398" s="76" t="str">
        <f>IF(ISBLANK(INDEX('Policy Characteristics'!L:L,MATCH($C398,'Policy Characteristics'!$C:$C,0))),"",INDEX('Policy Characteristics'!L:L,MATCH($C398,'Policy Characteristics'!$C:$C,0)))</f>
        <v/>
      </c>
    </row>
    <row r="399" spans="1:18" x14ac:dyDescent="0.25">
      <c r="A399" s="76" t="str">
        <f>IF(ISBLANK(INDEX('Policy Characteristics'!A:A,MATCH($C399,'Policy Characteristics'!$C:$C,0))),"",INDEX('Policy Characteristics'!A:A,MATCH($C399,'Policy Characteristics'!$C:$C,0)))</f>
        <v>Electricity Supply</v>
      </c>
      <c r="B399" s="234" t="str">
        <f>IF(ISBLANK(INDEX('Policy Characteristics'!B:B,MATCH($C399,'Policy Characteristics'!$C:$C,0))),"",INDEX('Policy Characteristics'!B:B,MATCH($C399,'Policy Characteristics'!$C:$C,0)))</f>
        <v>Non BAU Capacity Retirement Schedule</v>
      </c>
      <c r="C399" s="76" t="str">
        <f t="shared" si="16"/>
        <v>Boolean Use Non BAU Capacity Retirement Schedule</v>
      </c>
      <c r="D399" s="78" t="s">
        <v>1666</v>
      </c>
      <c r="E399" s="88"/>
      <c r="F399" s="78" t="s">
        <v>1671</v>
      </c>
      <c r="G399" s="88"/>
      <c r="H399" s="15">
        <v>1770</v>
      </c>
      <c r="I399" s="247" t="s">
        <v>44</v>
      </c>
      <c r="J399" s="236" t="str">
        <f>IF(ISBLANK(INDEX('Policy Characteristics'!D:D,MATCH($C399,'Policy Characteristics'!$C:$C,0))),"",INDEX('Policy Characteristics'!D:D,MATCH($C399,'Policy Characteristics'!$C:$C,0)))</f>
        <v>Non BAU Capacity Retirement Schedule</v>
      </c>
      <c r="K399" s="76" t="str">
        <f>IF(ISBLANK(INDEX('Policy Characteristics'!E:E,MATCH($C399,'Policy Characteristics'!$C:$C,0))),"",INDEX('Policy Characteristics'!E:E,MATCH($C399,'Policy Characteristics'!$C:$C,0)))</f>
        <v/>
      </c>
      <c r="L399" s="76">
        <f>IF(ISBLANK(INDEX('Policy Characteristics'!F:F,MATCH($C399,'Policy Characteristics'!$C:$C,0))),"",INDEX('Policy Characteristics'!F:F,MATCH($C399,'Policy Characteristics'!$C:$C,0)))</f>
        <v>0</v>
      </c>
      <c r="M399" s="76">
        <f>IF(ISBLANK(INDEX('Policy Characteristics'!G:G,MATCH($C399,'Policy Characteristics'!$C:$C,0))),"",INDEX('Policy Characteristics'!G:G,MATCH($C399,'Policy Characteristics'!$C:$C,0)))</f>
        <v>1</v>
      </c>
      <c r="N399" s="76">
        <f>IF(ISBLANK(INDEX('Policy Characteristics'!H:H,MATCH($C399,'Policy Characteristics'!$C:$C,0))),"",INDEX('Policy Characteristics'!H:H,MATCH($C399,'Policy Characteristics'!$C:$C,0)))</f>
        <v>1</v>
      </c>
      <c r="O399" s="76" t="str">
        <f>IF(ISBLANK(INDEX('Policy Characteristics'!I:I,MATCH($C399,'Policy Characteristics'!$C:$C,0))),"",INDEX('Policy Characteristics'!I:I,MATCH($C399,'Policy Characteristics'!$C:$C,0)))</f>
        <v>on/off</v>
      </c>
      <c r="P399" s="76" t="str">
        <f>IF(ISBLANK(INDEX('Policy Characteristics'!J:J,MATCH($C399,'Policy Characteristics'!$C:$C,0))),"",INDEX('Policy Characteristics'!J:J,MATCH($C399,'Policy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9" s="76" t="str">
        <f>IF(ISBLANK(INDEX('Policy Characteristics'!K:K,MATCH($C399,'Policy Characteristics'!$C:$C,0))),"",INDEX('Policy Characteristics'!K:K,MATCH($C399,'Policy Characteristics'!$C:$C,0)))</f>
        <v/>
      </c>
      <c r="R399" s="76" t="str">
        <f>IF(ISBLANK(INDEX('Policy Characteristics'!L:L,MATCH($C399,'Policy Characteristics'!$C:$C,0))),"",INDEX('Policy Characteristics'!L:L,MATCH($C399,'Policy Characteristics'!$C:$C,0)))</f>
        <v/>
      </c>
    </row>
    <row r="400" spans="1:18" x14ac:dyDescent="0.25">
      <c r="A400" s="76" t="str">
        <f>IF(ISBLANK(INDEX('Policy Characteristics'!A:A,MATCH($C400,'Policy Characteristics'!$C:$C,0))),"",INDEX('Policy Characteristics'!A:A,MATCH($C400,'Policy Characteristics'!$C:$C,0)))</f>
        <v>Electricity Supply</v>
      </c>
      <c r="B400" s="234" t="str">
        <f>IF(ISBLANK(INDEX('Policy Characteristics'!B:B,MATCH($C400,'Policy Characteristics'!$C:$C,0))),"",INDEX('Policy Characteristics'!B:B,MATCH($C400,'Policy Characteristics'!$C:$C,0)))</f>
        <v>Non BAU Capacity Retirement Schedule</v>
      </c>
      <c r="C400" s="76" t="str">
        <f t="shared" si="16"/>
        <v>Boolean Use Non BAU Capacity Retirement Schedule</v>
      </c>
      <c r="D400" s="78" t="s">
        <v>1667</v>
      </c>
      <c r="E400" s="88"/>
      <c r="F400" s="78" t="s">
        <v>1672</v>
      </c>
      <c r="G400" s="88"/>
      <c r="H400" s="15">
        <v>1771</v>
      </c>
      <c r="I400" s="247" t="s">
        <v>44</v>
      </c>
      <c r="J400" s="236" t="str">
        <f>IF(ISBLANK(INDEX('Policy Characteristics'!D:D,MATCH($C400,'Policy Characteristics'!$C:$C,0))),"",INDEX('Policy Characteristics'!D:D,MATCH($C400,'Policy Characteristics'!$C:$C,0)))</f>
        <v>Non BAU Capacity Retirement Schedule</v>
      </c>
      <c r="K400" s="76" t="str">
        <f>IF(ISBLANK(INDEX('Policy Characteristics'!E:E,MATCH($C400,'Policy Characteristics'!$C:$C,0))),"",INDEX('Policy Characteristics'!E:E,MATCH($C400,'Policy Characteristics'!$C:$C,0)))</f>
        <v/>
      </c>
      <c r="L400" s="76">
        <f>IF(ISBLANK(INDEX('Policy Characteristics'!F:F,MATCH($C400,'Policy Characteristics'!$C:$C,0))),"",INDEX('Policy Characteristics'!F:F,MATCH($C400,'Policy Characteristics'!$C:$C,0)))</f>
        <v>0</v>
      </c>
      <c r="M400" s="76">
        <f>IF(ISBLANK(INDEX('Policy Characteristics'!G:G,MATCH($C400,'Policy Characteristics'!$C:$C,0))),"",INDEX('Policy Characteristics'!G:G,MATCH($C400,'Policy Characteristics'!$C:$C,0)))</f>
        <v>1</v>
      </c>
      <c r="N400" s="76">
        <f>IF(ISBLANK(INDEX('Policy Characteristics'!H:H,MATCH($C400,'Policy Characteristics'!$C:$C,0))),"",INDEX('Policy Characteristics'!H:H,MATCH($C400,'Policy Characteristics'!$C:$C,0)))</f>
        <v>1</v>
      </c>
      <c r="O400" s="76" t="str">
        <f>IF(ISBLANK(INDEX('Policy Characteristics'!I:I,MATCH($C400,'Policy Characteristics'!$C:$C,0))),"",INDEX('Policy Characteristics'!I:I,MATCH($C400,'Policy Characteristics'!$C:$C,0)))</f>
        <v>on/off</v>
      </c>
      <c r="P400" s="76" t="str">
        <f>IF(ISBLANK(INDEX('Policy Characteristics'!J:J,MATCH($C400,'Policy Characteristics'!$C:$C,0))),"",INDEX('Policy Characteristics'!J:J,MATCH($C400,'Policy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0" s="76" t="str">
        <f>IF(ISBLANK(INDEX('Policy Characteristics'!K:K,MATCH($C400,'Policy Characteristics'!$C:$C,0))),"",INDEX('Policy Characteristics'!K:K,MATCH($C400,'Policy Characteristics'!$C:$C,0)))</f>
        <v/>
      </c>
      <c r="R400" s="76" t="str">
        <f>IF(ISBLANK(INDEX('Policy Characteristics'!L:L,MATCH($C400,'Policy Characteristics'!$C:$C,0))),"",INDEX('Policy Characteristics'!L:L,MATCH($C400,'Policy Characteristics'!$C:$C,0)))</f>
        <v/>
      </c>
    </row>
    <row r="401" spans="1:18" x14ac:dyDescent="0.25">
      <c r="A401" s="76" t="str">
        <f>IF(ISBLANK(INDEX('Policy Characteristics'!A:A,MATCH($C401,'Policy Characteristics'!$C:$C,0))),"",INDEX('Policy Characteristics'!A:A,MATCH($C401,'Policy Characteristics'!$C:$C,0)))</f>
        <v>Electricity Supply</v>
      </c>
      <c r="B401" s="234" t="str">
        <f>IF(ISBLANK(INDEX('Policy Characteristics'!B:B,MATCH($C401,'Policy Characteristics'!$C:$C,0))),"",INDEX('Policy Characteristics'!B:B,MATCH($C401,'Policy Characteristics'!$C:$C,0)))</f>
        <v>Non BAU Capacity Retirement Schedule</v>
      </c>
      <c r="C401" s="76" t="str">
        <f t="shared" si="16"/>
        <v>Boolean Use Non BAU Capacity Retirement Schedule</v>
      </c>
      <c r="D401" s="78" t="s">
        <v>1668</v>
      </c>
      <c r="E401" s="88"/>
      <c r="F401" s="78" t="s">
        <v>1673</v>
      </c>
      <c r="G401" s="88"/>
      <c r="H401" s="15">
        <v>1772</v>
      </c>
      <c r="I401" s="247" t="s">
        <v>44</v>
      </c>
      <c r="J401" s="236" t="str">
        <f>IF(ISBLANK(INDEX('Policy Characteristics'!D:D,MATCH($C401,'Policy Characteristics'!$C:$C,0))),"",INDEX('Policy Characteristics'!D:D,MATCH($C401,'Policy Characteristics'!$C:$C,0)))</f>
        <v>Non BAU Capacity Retirement Schedule</v>
      </c>
      <c r="K401" s="76" t="str">
        <f>IF(ISBLANK(INDEX('Policy Characteristics'!E:E,MATCH($C401,'Policy Characteristics'!$C:$C,0))),"",INDEX('Policy Characteristics'!E:E,MATCH($C401,'Policy Characteristics'!$C:$C,0)))</f>
        <v/>
      </c>
      <c r="L401" s="76">
        <f>IF(ISBLANK(INDEX('Policy Characteristics'!F:F,MATCH($C401,'Policy Characteristics'!$C:$C,0))),"",INDEX('Policy Characteristics'!F:F,MATCH($C401,'Policy Characteristics'!$C:$C,0)))</f>
        <v>0</v>
      </c>
      <c r="M401" s="76">
        <f>IF(ISBLANK(INDEX('Policy Characteristics'!G:G,MATCH($C401,'Policy Characteristics'!$C:$C,0))),"",INDEX('Policy Characteristics'!G:G,MATCH($C401,'Policy Characteristics'!$C:$C,0)))</f>
        <v>1</v>
      </c>
      <c r="N401" s="76">
        <f>IF(ISBLANK(INDEX('Policy Characteristics'!H:H,MATCH($C401,'Policy Characteristics'!$C:$C,0))),"",INDEX('Policy Characteristics'!H:H,MATCH($C401,'Policy Characteristics'!$C:$C,0)))</f>
        <v>1</v>
      </c>
      <c r="O401" s="76" t="str">
        <f>IF(ISBLANK(INDEX('Policy Characteristics'!I:I,MATCH($C401,'Policy Characteristics'!$C:$C,0))),"",INDEX('Policy Characteristics'!I:I,MATCH($C401,'Policy Characteristics'!$C:$C,0)))</f>
        <v>on/off</v>
      </c>
      <c r="P401" s="76" t="str">
        <f>IF(ISBLANK(INDEX('Policy Characteristics'!J:J,MATCH($C401,'Policy Characteristics'!$C:$C,0))),"",INDEX('Policy Characteristics'!J:J,MATCH($C401,'Policy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1" s="76" t="str">
        <f>IF(ISBLANK(INDEX('Policy Characteristics'!K:K,MATCH($C401,'Policy Characteristics'!$C:$C,0))),"",INDEX('Policy Characteristics'!K:K,MATCH($C401,'Policy Characteristics'!$C:$C,0)))</f>
        <v/>
      </c>
      <c r="R401" s="76" t="str">
        <f>IF(ISBLANK(INDEX('Policy Characteristics'!L:L,MATCH($C401,'Policy Characteristics'!$C:$C,0))),"",INDEX('Policy Characteristics'!L:L,MATCH($C401,'Policy Characteristics'!$C:$C,0)))</f>
        <v/>
      </c>
    </row>
    <row r="402" spans="1:18" x14ac:dyDescent="0.25">
      <c r="A402" s="76" t="str">
        <f>IF(ISBLANK(INDEX('Policy Characteristics'!A:A,MATCH($C402,'Policy Characteristics'!$C:$C,0))),"",INDEX('Policy Characteristics'!A:A,MATCH($C402,'Policy Characteristics'!$C:$C,0)))</f>
        <v>Electricity Supply</v>
      </c>
      <c r="B402" s="234" t="str">
        <f>IF(ISBLANK(INDEX('Policy Characteristics'!B:B,MATCH($C402,'Policy Characteristics'!$C:$C,0))),"",INDEX('Policy Characteristics'!B:B,MATCH($C402,'Policy Characteristics'!$C:$C,0)))</f>
        <v>Non BAU Capacity Retirement Schedule</v>
      </c>
      <c r="C402" s="76" t="str">
        <f t="shared" si="16"/>
        <v>Boolean Use Non BAU Capacity Retirement Schedule</v>
      </c>
      <c r="D402" s="78" t="s">
        <v>1756</v>
      </c>
      <c r="E402" s="88"/>
      <c r="F402" s="78" t="s">
        <v>1754</v>
      </c>
      <c r="G402" s="88"/>
      <c r="H402" s="15">
        <v>1773</v>
      </c>
      <c r="I402" s="247" t="s">
        <v>44</v>
      </c>
      <c r="J402" s="236" t="str">
        <f>IF(ISBLANK(INDEX('Policy Characteristics'!D:D,MATCH($C402,'Policy Characteristics'!$C:$C,0))),"",INDEX('Policy Characteristics'!D:D,MATCH($C402,'Policy Characteristics'!$C:$C,0)))</f>
        <v>Non BAU Capacity Retirement Schedule</v>
      </c>
      <c r="K402" s="76" t="str">
        <f>IF(ISBLANK(INDEX('Policy Characteristics'!E:E,MATCH($C402,'Policy Characteristics'!$C:$C,0))),"",INDEX('Policy Characteristics'!E:E,MATCH($C402,'Policy Characteristics'!$C:$C,0)))</f>
        <v/>
      </c>
      <c r="L402" s="76">
        <f>IF(ISBLANK(INDEX('Policy Characteristics'!F:F,MATCH($C402,'Policy Characteristics'!$C:$C,0))),"",INDEX('Policy Characteristics'!F:F,MATCH($C402,'Policy Characteristics'!$C:$C,0)))</f>
        <v>0</v>
      </c>
      <c r="M402" s="76">
        <f>IF(ISBLANK(INDEX('Policy Characteristics'!G:G,MATCH($C402,'Policy Characteristics'!$C:$C,0))),"",INDEX('Policy Characteristics'!G:G,MATCH($C402,'Policy Characteristics'!$C:$C,0)))</f>
        <v>1</v>
      </c>
      <c r="N402" s="76">
        <f>IF(ISBLANK(INDEX('Policy Characteristics'!H:H,MATCH($C402,'Policy Characteristics'!$C:$C,0))),"",INDEX('Policy Characteristics'!H:H,MATCH($C402,'Policy Characteristics'!$C:$C,0)))</f>
        <v>1</v>
      </c>
      <c r="O402" s="76" t="str">
        <f>IF(ISBLANK(INDEX('Policy Characteristics'!I:I,MATCH($C402,'Policy Characteristics'!$C:$C,0))),"",INDEX('Policy Characteristics'!I:I,MATCH($C402,'Policy Characteristics'!$C:$C,0)))</f>
        <v>on/off</v>
      </c>
      <c r="P402" s="76" t="str">
        <f>IF(ISBLANK(INDEX('Policy Characteristics'!J:J,MATCH($C402,'Policy Characteristics'!$C:$C,0))),"",INDEX('Policy Characteristics'!J:J,MATCH($C402,'Policy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2" s="76" t="str">
        <f>IF(ISBLANK(INDEX('Policy Characteristics'!K:K,MATCH($C402,'Policy Characteristics'!$C:$C,0))),"",INDEX('Policy Characteristics'!K:K,MATCH($C402,'Policy Characteristics'!$C:$C,0)))</f>
        <v/>
      </c>
      <c r="R402" s="76" t="str">
        <f>IF(ISBLANK(INDEX('Policy Characteristics'!L:L,MATCH($C402,'Policy Characteristics'!$C:$C,0))),"",INDEX('Policy Characteristics'!L:L,MATCH($C402,'Policy Characteristics'!$C:$C,0)))</f>
        <v/>
      </c>
    </row>
    <row r="403" spans="1:18" x14ac:dyDescent="0.25">
      <c r="A403" s="76" t="str">
        <f>IF(ISBLANK(INDEX('Policy Characteristics'!A:A,MATCH($C403,'Policy Characteristics'!$C:$C,0))),"",INDEX('Policy Characteristics'!A:A,MATCH($C403,'Policy Characteristics'!$C:$C,0)))</f>
        <v>Electricity Supply</v>
      </c>
      <c r="B403" s="234" t="str">
        <f>IF(ISBLANK(INDEX('Policy Characteristics'!B:B,MATCH($C403,'Policy Characteristics'!$C:$C,0))),"",INDEX('Policy Characteristics'!B:B,MATCH($C403,'Policy Characteristics'!$C:$C,0)))</f>
        <v>Non BAU Capacity Retirement Schedule</v>
      </c>
      <c r="C403" s="76" t="str">
        <f t="shared" si="16"/>
        <v>Boolean Use Non BAU Capacity Retirement Schedule</v>
      </c>
      <c r="D403" s="78" t="s">
        <v>1757</v>
      </c>
      <c r="E403" s="88"/>
      <c r="F403" s="78" t="s">
        <v>1755</v>
      </c>
      <c r="G403" s="88"/>
      <c r="H403" s="15">
        <v>2240</v>
      </c>
      <c r="I403" s="247" t="s">
        <v>44</v>
      </c>
      <c r="J403" s="236" t="str">
        <f>IF(ISBLANK(INDEX('Policy Characteristics'!D:D,MATCH($C403,'Policy Characteristics'!$C:$C,0))),"",INDEX('Policy Characteristics'!D:D,MATCH($C403,'Policy Characteristics'!$C:$C,0)))</f>
        <v>Non BAU Capacity Retirement Schedule</v>
      </c>
      <c r="K403" s="76" t="str">
        <f>IF(ISBLANK(INDEX('Policy Characteristics'!E:E,MATCH($C403,'Policy Characteristics'!$C:$C,0))),"",INDEX('Policy Characteristics'!E:E,MATCH($C403,'Policy Characteristics'!$C:$C,0)))</f>
        <v/>
      </c>
      <c r="L403" s="76">
        <f>IF(ISBLANK(INDEX('Policy Characteristics'!F:F,MATCH($C403,'Policy Characteristics'!$C:$C,0))),"",INDEX('Policy Characteristics'!F:F,MATCH($C403,'Policy Characteristics'!$C:$C,0)))</f>
        <v>0</v>
      </c>
      <c r="M403" s="76">
        <f>IF(ISBLANK(INDEX('Policy Characteristics'!G:G,MATCH($C403,'Policy Characteristics'!$C:$C,0))),"",INDEX('Policy Characteristics'!G:G,MATCH($C403,'Policy Characteristics'!$C:$C,0)))</f>
        <v>1</v>
      </c>
      <c r="N403" s="76">
        <f>IF(ISBLANK(INDEX('Policy Characteristics'!H:H,MATCH($C403,'Policy Characteristics'!$C:$C,0))),"",INDEX('Policy Characteristics'!H:H,MATCH($C403,'Policy Characteristics'!$C:$C,0)))</f>
        <v>1</v>
      </c>
      <c r="O403" s="76" t="str">
        <f>IF(ISBLANK(INDEX('Policy Characteristics'!I:I,MATCH($C403,'Policy Characteristics'!$C:$C,0))),"",INDEX('Policy Characteristics'!I:I,MATCH($C403,'Policy Characteristics'!$C:$C,0)))</f>
        <v>on/off</v>
      </c>
      <c r="P403" s="76" t="str">
        <f>IF(ISBLANK(INDEX('Policy Characteristics'!J:J,MATCH($C403,'Policy Characteristics'!$C:$C,0))),"",INDEX('Policy Characteristics'!J:J,MATCH($C403,'Policy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3" s="76"/>
      <c r="R403" s="76"/>
    </row>
    <row r="404" spans="1:18" s="76" customFormat="1" x14ac:dyDescent="0.25">
      <c r="A404" s="76" t="str">
        <f>IF(ISBLANK(INDEX('Policy Characteristics'!A:A,MATCH($C404,'Policy Characteristics'!$C:$C,0))),"",INDEX('Policy Characteristics'!A:A,MATCH($C404,'Policy Characteristics'!$C:$C,0)))</f>
        <v>Electricity Supply</v>
      </c>
      <c r="B404" s="234" t="str">
        <f>IF(ISBLANK(INDEX('Policy Characteristics'!B:B,MATCH($C404,'Policy Characteristics'!$C:$C,0))),"",INDEX('Policy Characteristics'!B:B,MATCH($C404,'Policy Characteristics'!$C:$C,0)))</f>
        <v>Non BAU Mandated Capacity Construction</v>
      </c>
      <c r="C404" t="s">
        <v>129</v>
      </c>
      <c r="D404" s="88" t="s">
        <v>445</v>
      </c>
      <c r="E404" s="88"/>
      <c r="F404" s="88" t="s">
        <v>444</v>
      </c>
      <c r="G404" s="88"/>
      <c r="H404" s="15">
        <v>633</v>
      </c>
      <c r="I404" s="247" t="s">
        <v>44</v>
      </c>
      <c r="J404" s="236" t="str">
        <f>IF(ISBLANK(INDEX('Policy Characteristics'!D:D,MATCH($C404,'Policy Characteristics'!$C:$C,0))),"",INDEX('Policy Characteristics'!D:D,MATCH($C404,'Policy Characteristics'!$C:$C,0)))</f>
        <v>Non BAU Mandated Capacity Construction</v>
      </c>
      <c r="K404" s="76" t="str">
        <f>IF(ISBLANK(INDEX('Policy Characteristics'!E:E,MATCH($C404,'Policy Characteristics'!$C:$C,0))),"",INDEX('Policy Characteristics'!E:E,MATCH($C404,'Policy Characteristics'!$C:$C,0)))</f>
        <v/>
      </c>
      <c r="L404" s="76">
        <f>IF(ISBLANK(INDEX('Policy Characteristics'!F:F,MATCH($C404,'Policy Characteristics'!$C:$C,0))),"",INDEX('Policy Characteristics'!F:F,MATCH($C404,'Policy Characteristics'!$C:$C,0)))</f>
        <v>0</v>
      </c>
      <c r="M404" s="76">
        <f>IF(ISBLANK(INDEX('Policy Characteristics'!G:G,MATCH($C404,'Policy Characteristics'!$C:$C,0))),"",INDEX('Policy Characteristics'!G:G,MATCH($C404,'Policy Characteristics'!$C:$C,0)))</f>
        <v>1</v>
      </c>
      <c r="N404" s="76">
        <f>IF(ISBLANK(INDEX('Policy Characteristics'!H:H,MATCH($C404,'Policy Characteristics'!$C:$C,0))),"",INDEX('Policy Characteristics'!H:H,MATCH($C404,'Policy Characteristics'!$C:$C,0)))</f>
        <v>1</v>
      </c>
      <c r="O404" s="76" t="str">
        <f>IF(ISBLANK(INDEX('Policy Characteristics'!I:I,MATCH($C404,'Policy Characteristics'!$C:$C,0))),"",INDEX('Policy Characteristics'!I:I,MATCH($C404,'Policy Characteristics'!$C:$C,0)))</f>
        <v>on/off</v>
      </c>
      <c r="P404" s="76" t="str">
        <f>IF(ISBLANK(INDEX('Policy Characteristics'!J:J,MATCH($C404,'Policy Characteristics'!$C:$C,0))),"",INDEX('Policy Characteristics'!J:J,MATCH($C404,'Policy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04" s="76" t="str">
        <f>IF(ISBLANK(INDEX('Policy Characteristics'!K:K,MATCH($C404,'Policy Characteristics'!$C:$C,0))),"",INDEX('Policy Characteristics'!K:K,MATCH($C404,'Policy Characteristics'!$C:$C,0)))</f>
        <v/>
      </c>
      <c r="R404" s="76" t="str">
        <f>IF(ISBLANK(INDEX('Policy Characteristics'!L:L,MATCH($C404,'Policy Characteristics'!$C:$C,0))),"",INDEX('Policy Characteristics'!L:L,MATCH($C404,'Policy Characteristics'!$C:$C,0)))</f>
        <v/>
      </c>
    </row>
    <row r="405" spans="1:18" s="76" customFormat="1" x14ac:dyDescent="0.25">
      <c r="A405" s="76" t="str">
        <f>IF(ISBLANK(INDEX('Policy Characteristics'!A:A,MATCH($C405,'Policy Characteristics'!$C:$C,0))),"",INDEX('Policy Characteristics'!A:A,MATCH($C405,'Policy Characteristics'!$C:$C,0)))</f>
        <v>Electricity Supply</v>
      </c>
      <c r="B405" s="234" t="str">
        <f>IF(ISBLANK(INDEX('Policy Characteristics'!B:B,MATCH($C405,'Policy Characteristics'!$C:$C,0))),"",INDEX('Policy Characteristics'!B:B,MATCH($C405,'Policy Characteristics'!$C:$C,0)))</f>
        <v>Non BAU Mandated Capacity Construction</v>
      </c>
      <c r="C405" s="76" t="str">
        <f t="shared" ref="C405:C427" si="17">C$404</f>
        <v>Boolean Use Non BAU Mandated Capacity Construction Schedule</v>
      </c>
      <c r="D405" s="78" t="s">
        <v>1663</v>
      </c>
      <c r="E405" s="88"/>
      <c r="F405" s="78" t="s">
        <v>1602</v>
      </c>
      <c r="G405" s="88"/>
      <c r="H405" s="15">
        <v>634</v>
      </c>
      <c r="I405" s="247" t="s">
        <v>44</v>
      </c>
      <c r="J405" s="236" t="str">
        <f>IF(ISBLANK(INDEX('Policy Characteristics'!D:D,MATCH($C405,'Policy Characteristics'!$C:$C,0))),"",INDEX('Policy Characteristics'!D:D,MATCH($C405,'Policy Characteristics'!$C:$C,0)))</f>
        <v>Non BAU Mandated Capacity Construction</v>
      </c>
      <c r="K405" s="76" t="str">
        <f>IF(ISBLANK(INDEX('Policy Characteristics'!E:E,MATCH($C405,'Policy Characteristics'!$C:$C,0))),"",INDEX('Policy Characteristics'!E:E,MATCH($C405,'Policy Characteristics'!$C:$C,0)))</f>
        <v/>
      </c>
      <c r="L405" s="76">
        <f>IF(ISBLANK(INDEX('Policy Characteristics'!F:F,MATCH($C405,'Policy Characteristics'!$C:$C,0))),"",INDEX('Policy Characteristics'!F:F,MATCH($C405,'Policy Characteristics'!$C:$C,0)))</f>
        <v>0</v>
      </c>
      <c r="M405" s="76">
        <f>IF(ISBLANK(INDEX('Policy Characteristics'!G:G,MATCH($C405,'Policy Characteristics'!$C:$C,0))),"",INDEX('Policy Characteristics'!G:G,MATCH($C405,'Policy Characteristics'!$C:$C,0)))</f>
        <v>1</v>
      </c>
      <c r="N405" s="76">
        <f>IF(ISBLANK(INDEX('Policy Characteristics'!H:H,MATCH($C405,'Policy Characteristics'!$C:$C,0))),"",INDEX('Policy Characteristics'!H:H,MATCH($C405,'Policy Characteristics'!$C:$C,0)))</f>
        <v>1</v>
      </c>
      <c r="O405" s="76" t="str">
        <f>IF(ISBLANK(INDEX('Policy Characteristics'!I:I,MATCH($C405,'Policy Characteristics'!$C:$C,0))),"",INDEX('Policy Characteristics'!I:I,MATCH($C405,'Policy Characteristics'!$C:$C,0)))</f>
        <v>on/off</v>
      </c>
      <c r="P405" s="76" t="str">
        <f>IF(ISBLANK(INDEX('Policy Characteristics'!J:J,MATCH($C405,'Policy Characteristics'!$C:$C,0))),"",INDEX('Policy Characteristics'!J:J,MATCH($C405,'Policy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05" s="76" t="str">
        <f>IF(ISBLANK(INDEX('Policy Characteristics'!K:K,MATCH($C405,'Policy Characteristics'!$C:$C,0))),"",INDEX('Policy Characteristics'!K:K,MATCH($C405,'Policy Characteristics'!$C:$C,0)))</f>
        <v/>
      </c>
      <c r="R405" s="76" t="str">
        <f>IF(ISBLANK(INDEX('Policy Characteristics'!L:L,MATCH($C405,'Policy Characteristics'!$C:$C,0))),"",INDEX('Policy Characteristics'!L:L,MATCH($C405,'Policy Characteristics'!$C:$C,0)))</f>
        <v/>
      </c>
    </row>
    <row r="406" spans="1:18" s="76" customFormat="1" x14ac:dyDescent="0.25">
      <c r="A406" s="76" t="str">
        <f>IF(ISBLANK(INDEX('Policy Characteristics'!A:A,MATCH($C406,'Policy Characteristics'!$C:$C,0))),"",INDEX('Policy Characteristics'!A:A,MATCH($C406,'Policy Characteristics'!$C:$C,0)))</f>
        <v>Electricity Supply</v>
      </c>
      <c r="B406" s="234" t="str">
        <f>IF(ISBLANK(INDEX('Policy Characteristics'!B:B,MATCH($C406,'Policy Characteristics'!$C:$C,0))),"",INDEX('Policy Characteristics'!B:B,MATCH($C406,'Policy Characteristics'!$C:$C,0)))</f>
        <v>Non BAU Mandated Capacity Construction</v>
      </c>
      <c r="C406" s="76" t="str">
        <f t="shared" si="17"/>
        <v>Boolean Use Non BAU Mandated Capacity Construction Schedule</v>
      </c>
      <c r="D406" s="78" t="s">
        <v>1664</v>
      </c>
      <c r="E406" s="88"/>
      <c r="F406" s="78" t="s">
        <v>1603</v>
      </c>
      <c r="G406" s="88"/>
      <c r="H406" s="15">
        <v>1774</v>
      </c>
      <c r="I406" s="247" t="s">
        <v>44</v>
      </c>
      <c r="J406" s="236" t="str">
        <f>IF(ISBLANK(INDEX('Policy Characteristics'!D:D,MATCH($C406,'Policy Characteristics'!$C:$C,0))),"",INDEX('Policy Characteristics'!D:D,MATCH($C406,'Policy Characteristics'!$C:$C,0)))</f>
        <v>Non BAU Mandated Capacity Construction</v>
      </c>
      <c r="K406" s="76" t="str">
        <f>IF(ISBLANK(INDEX('Policy Characteristics'!E:E,MATCH($C406,'Policy Characteristics'!$C:$C,0))),"",INDEX('Policy Characteristics'!E:E,MATCH($C406,'Policy Characteristics'!$C:$C,0)))</f>
        <v/>
      </c>
      <c r="L406" s="76">
        <f>IF(ISBLANK(INDEX('Policy Characteristics'!F:F,MATCH($C406,'Policy Characteristics'!$C:$C,0))),"",INDEX('Policy Characteristics'!F:F,MATCH($C406,'Policy Characteristics'!$C:$C,0)))</f>
        <v>0</v>
      </c>
      <c r="M406" s="76">
        <f>IF(ISBLANK(INDEX('Policy Characteristics'!G:G,MATCH($C406,'Policy Characteristics'!$C:$C,0))),"",INDEX('Policy Characteristics'!G:G,MATCH($C406,'Policy Characteristics'!$C:$C,0)))</f>
        <v>1</v>
      </c>
      <c r="N406" s="76">
        <f>IF(ISBLANK(INDEX('Policy Characteristics'!H:H,MATCH($C406,'Policy Characteristics'!$C:$C,0))),"",INDEX('Policy Characteristics'!H:H,MATCH($C406,'Policy Characteristics'!$C:$C,0)))</f>
        <v>1</v>
      </c>
      <c r="O406" s="76" t="str">
        <f>IF(ISBLANK(INDEX('Policy Characteristics'!I:I,MATCH($C406,'Policy Characteristics'!$C:$C,0))),"",INDEX('Policy Characteristics'!I:I,MATCH($C406,'Policy Characteristics'!$C:$C,0)))</f>
        <v>on/off</v>
      </c>
      <c r="P406" s="76" t="str">
        <f>IF(ISBLANK(INDEX('Policy Characteristics'!J:J,MATCH($C406,'Policy Characteristics'!$C:$C,0))),"",INDEX('Policy Characteristics'!J:J,MATCH($C406,'Policy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06" s="76" t="str">
        <f>IF(ISBLANK(INDEX('Policy Characteristics'!K:K,MATCH($C406,'Policy Characteristics'!$C:$C,0))),"",INDEX('Policy Characteristics'!K:K,MATCH($C406,'Policy Characteristics'!$C:$C,0)))</f>
        <v/>
      </c>
      <c r="R406" s="76" t="str">
        <f>IF(ISBLANK(INDEX('Policy Characteristics'!L:L,MATCH($C406,'Policy Characteristics'!$C:$C,0))),"",INDEX('Policy Characteristics'!L:L,MATCH($C406,'Policy Characteristics'!$C:$C,0)))</f>
        <v/>
      </c>
    </row>
    <row r="407" spans="1:18" s="76" customFormat="1" x14ac:dyDescent="0.25">
      <c r="A407" s="76" t="str">
        <f>IF(ISBLANK(INDEX('Policy Characteristics'!A:A,MATCH($C407,'Policy Characteristics'!$C:$C,0))),"",INDEX('Policy Characteristics'!A:A,MATCH($C407,'Policy Characteristics'!$C:$C,0)))</f>
        <v>Electricity Supply</v>
      </c>
      <c r="B407" s="234" t="str">
        <f>IF(ISBLANK(INDEX('Policy Characteristics'!B:B,MATCH($C407,'Policy Characteristics'!$C:$C,0))),"",INDEX('Policy Characteristics'!B:B,MATCH($C407,'Policy Characteristics'!$C:$C,0)))</f>
        <v>Non BAU Mandated Capacity Construction</v>
      </c>
      <c r="C407" s="76" t="str">
        <f t="shared" si="17"/>
        <v>Boolean Use Non BAU Mandated Capacity Construction Schedule</v>
      </c>
      <c r="D407" s="78" t="s">
        <v>76</v>
      </c>
      <c r="E407" s="88"/>
      <c r="F407" s="78" t="s">
        <v>1674</v>
      </c>
      <c r="G407" s="88"/>
      <c r="H407" s="15">
        <v>635</v>
      </c>
      <c r="I407" s="247" t="s">
        <v>44</v>
      </c>
      <c r="J407" s="236" t="str">
        <f>IF(ISBLANK(INDEX('Policy Characteristics'!D:D,MATCH($C407,'Policy Characteristics'!$C:$C,0))),"",INDEX('Policy Characteristics'!D:D,MATCH($C407,'Policy Characteristics'!$C:$C,0)))</f>
        <v>Non BAU Mandated Capacity Construction</v>
      </c>
      <c r="K407" s="76" t="str">
        <f>IF(ISBLANK(INDEX('Policy Characteristics'!E:E,MATCH($C407,'Policy Characteristics'!$C:$C,0))),"",INDEX('Policy Characteristics'!E:E,MATCH($C407,'Policy Characteristics'!$C:$C,0)))</f>
        <v/>
      </c>
      <c r="L407" s="76">
        <f>IF(ISBLANK(INDEX('Policy Characteristics'!F:F,MATCH($C407,'Policy Characteristics'!$C:$C,0))),"",INDEX('Policy Characteristics'!F:F,MATCH($C407,'Policy Characteristics'!$C:$C,0)))</f>
        <v>0</v>
      </c>
      <c r="M407" s="76">
        <f>IF(ISBLANK(INDEX('Policy Characteristics'!G:G,MATCH($C407,'Policy Characteristics'!$C:$C,0))),"",INDEX('Policy Characteristics'!G:G,MATCH($C407,'Policy Characteristics'!$C:$C,0)))</f>
        <v>1</v>
      </c>
      <c r="N407" s="76">
        <f>IF(ISBLANK(INDEX('Policy Characteristics'!H:H,MATCH($C407,'Policy Characteristics'!$C:$C,0))),"",INDEX('Policy Characteristics'!H:H,MATCH($C407,'Policy Characteristics'!$C:$C,0)))</f>
        <v>1</v>
      </c>
      <c r="O407" s="76" t="str">
        <f>IF(ISBLANK(INDEX('Policy Characteristics'!I:I,MATCH($C407,'Policy Characteristics'!$C:$C,0))),"",INDEX('Policy Characteristics'!I:I,MATCH($C407,'Policy Characteristics'!$C:$C,0)))</f>
        <v>on/off</v>
      </c>
      <c r="P407" s="76" t="str">
        <f>IF(ISBLANK(INDEX('Policy Characteristics'!J:J,MATCH($C407,'Policy Characteristics'!$C:$C,0))),"",INDEX('Policy Characteristics'!J:J,MATCH($C407,'Policy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07" s="76" t="str">
        <f>IF(ISBLANK(INDEX('Policy Characteristics'!K:K,MATCH($C407,'Policy Characteristics'!$C:$C,0))),"",INDEX('Policy Characteristics'!K:K,MATCH($C407,'Policy Characteristics'!$C:$C,0)))</f>
        <v/>
      </c>
      <c r="R407" s="76" t="str">
        <f>IF(ISBLANK(INDEX('Policy Characteristics'!L:L,MATCH($C407,'Policy Characteristics'!$C:$C,0))),"",INDEX('Policy Characteristics'!L:L,MATCH($C407,'Policy Characteristics'!$C:$C,0)))</f>
        <v/>
      </c>
    </row>
    <row r="408" spans="1:18" s="76" customFormat="1" x14ac:dyDescent="0.25">
      <c r="A408" s="76" t="str">
        <f>IF(ISBLANK(INDEX('Policy Characteristics'!A:A,MATCH($C408,'Policy Characteristics'!$C:$C,0))),"",INDEX('Policy Characteristics'!A:A,MATCH($C408,'Policy Characteristics'!$C:$C,0)))</f>
        <v>Electricity Supply</v>
      </c>
      <c r="B408" s="234" t="str">
        <f>IF(ISBLANK(INDEX('Policy Characteristics'!B:B,MATCH($C408,'Policy Characteristics'!$C:$C,0))),"",INDEX('Policy Characteristics'!B:B,MATCH($C408,'Policy Characteristics'!$C:$C,0)))</f>
        <v>Non BAU Mandated Capacity Construction</v>
      </c>
      <c r="C408" s="76" t="str">
        <f t="shared" si="17"/>
        <v>Boolean Use Non BAU Mandated Capacity Construction Schedule</v>
      </c>
      <c r="D408" s="78" t="s">
        <v>77</v>
      </c>
      <c r="E408" s="88"/>
      <c r="F408" s="78" t="s">
        <v>89</v>
      </c>
      <c r="G408" s="88"/>
      <c r="H408" s="15">
        <v>636</v>
      </c>
      <c r="I408" s="247" t="s">
        <v>44</v>
      </c>
      <c r="J408" s="236" t="str">
        <f>IF(ISBLANK(INDEX('Policy Characteristics'!D:D,MATCH($C408,'Policy Characteristics'!$C:$C,0))),"",INDEX('Policy Characteristics'!D:D,MATCH($C408,'Policy Characteristics'!$C:$C,0)))</f>
        <v>Non BAU Mandated Capacity Construction</v>
      </c>
      <c r="K408" s="76" t="str">
        <f>IF(ISBLANK(INDEX('Policy Characteristics'!E:E,MATCH($C408,'Policy Characteristics'!$C:$C,0))),"",INDEX('Policy Characteristics'!E:E,MATCH($C408,'Policy Characteristics'!$C:$C,0)))</f>
        <v/>
      </c>
      <c r="L408" s="76">
        <f>IF(ISBLANK(INDEX('Policy Characteristics'!F:F,MATCH($C408,'Policy Characteristics'!$C:$C,0))),"",INDEX('Policy Characteristics'!F:F,MATCH($C408,'Policy Characteristics'!$C:$C,0)))</f>
        <v>0</v>
      </c>
      <c r="M408" s="76">
        <f>IF(ISBLANK(INDEX('Policy Characteristics'!G:G,MATCH($C408,'Policy Characteristics'!$C:$C,0))),"",INDEX('Policy Characteristics'!G:G,MATCH($C408,'Policy Characteristics'!$C:$C,0)))</f>
        <v>1</v>
      </c>
      <c r="N408" s="76">
        <f>IF(ISBLANK(INDEX('Policy Characteristics'!H:H,MATCH($C408,'Policy Characteristics'!$C:$C,0))),"",INDEX('Policy Characteristics'!H:H,MATCH($C408,'Policy Characteristics'!$C:$C,0)))</f>
        <v>1</v>
      </c>
      <c r="O408" s="76" t="str">
        <f>IF(ISBLANK(INDEX('Policy Characteristics'!I:I,MATCH($C408,'Policy Characteristics'!$C:$C,0))),"",INDEX('Policy Characteristics'!I:I,MATCH($C408,'Policy Characteristics'!$C:$C,0)))</f>
        <v>on/off</v>
      </c>
      <c r="P408" s="76" t="str">
        <f>IF(ISBLANK(INDEX('Policy Characteristics'!J:J,MATCH($C408,'Policy Characteristics'!$C:$C,0))),"",INDEX('Policy Characteristics'!J:J,MATCH($C408,'Policy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08" s="76" t="str">
        <f>IF(ISBLANK(INDEX('Policy Characteristics'!K:K,MATCH($C408,'Policy Characteristics'!$C:$C,0))),"",INDEX('Policy Characteristics'!K:K,MATCH($C408,'Policy Characteristics'!$C:$C,0)))</f>
        <v/>
      </c>
      <c r="R408" s="76" t="str">
        <f>IF(ISBLANK(INDEX('Policy Characteristics'!L:L,MATCH($C408,'Policy Characteristics'!$C:$C,0))),"",INDEX('Policy Characteristics'!L:L,MATCH($C408,'Policy Characteristics'!$C:$C,0)))</f>
        <v/>
      </c>
    </row>
    <row r="409" spans="1:18" s="76" customFormat="1" x14ac:dyDescent="0.25">
      <c r="A409" s="76" t="str">
        <f>IF(ISBLANK(INDEX('Policy Characteristics'!A:A,MATCH($C409,'Policy Characteristics'!$C:$C,0))),"",INDEX('Policy Characteristics'!A:A,MATCH($C409,'Policy Characteristics'!$C:$C,0)))</f>
        <v>Electricity Supply</v>
      </c>
      <c r="B409" s="234" t="str">
        <f>IF(ISBLANK(INDEX('Policy Characteristics'!B:B,MATCH($C409,'Policy Characteristics'!$C:$C,0))),"",INDEX('Policy Characteristics'!B:B,MATCH($C409,'Policy Characteristics'!$C:$C,0)))</f>
        <v>Non BAU Mandated Capacity Construction</v>
      </c>
      <c r="C409" s="76" t="str">
        <f t="shared" si="17"/>
        <v>Boolean Use Non BAU Mandated Capacity Construction Schedule</v>
      </c>
      <c r="D409" s="78" t="s">
        <v>446</v>
      </c>
      <c r="E409" s="88"/>
      <c r="F409" s="78" t="s">
        <v>449</v>
      </c>
      <c r="G409" s="88"/>
      <c r="H409" s="15">
        <v>637</v>
      </c>
      <c r="I409" s="247" t="s">
        <v>43</v>
      </c>
      <c r="J409" s="236" t="str">
        <f>IF(ISBLANK(INDEX('Policy Characteristics'!D:D,MATCH($C409,'Policy Characteristics'!$C:$C,0))),"",INDEX('Policy Characteristics'!D:D,MATCH($C409,'Policy Characteristics'!$C:$C,0)))</f>
        <v>Non BAU Mandated Capacity Construction</v>
      </c>
      <c r="K409" s="76" t="str">
        <f>IF(ISBLANK(INDEX('Policy Characteristics'!E:E,MATCH($C409,'Policy Characteristics'!$C:$C,0))),"",INDEX('Policy Characteristics'!E:E,MATCH($C409,'Policy Characteristics'!$C:$C,0)))</f>
        <v/>
      </c>
      <c r="L409" s="76">
        <f>IF(ISBLANK(INDEX('Policy Characteristics'!F:F,MATCH($C409,'Policy Characteristics'!$C:$C,0))),"",INDEX('Policy Characteristics'!F:F,MATCH($C409,'Policy Characteristics'!$C:$C,0)))</f>
        <v>0</v>
      </c>
      <c r="M409" s="76">
        <f>IF(ISBLANK(INDEX('Policy Characteristics'!G:G,MATCH($C409,'Policy Characteristics'!$C:$C,0))),"",INDEX('Policy Characteristics'!G:G,MATCH($C409,'Policy Characteristics'!$C:$C,0)))</f>
        <v>1</v>
      </c>
      <c r="N409" s="76">
        <f>IF(ISBLANK(INDEX('Policy Characteristics'!H:H,MATCH($C409,'Policy Characteristics'!$C:$C,0))),"",INDEX('Policy Characteristics'!H:H,MATCH($C409,'Policy Characteristics'!$C:$C,0)))</f>
        <v>1</v>
      </c>
      <c r="O409" s="76" t="str">
        <f>IF(ISBLANK(INDEX('Policy Characteristics'!I:I,MATCH($C409,'Policy Characteristics'!$C:$C,0))),"",INDEX('Policy Characteristics'!I:I,MATCH($C409,'Policy Characteristics'!$C:$C,0)))</f>
        <v>on/off</v>
      </c>
      <c r="P409" s="76" t="str">
        <f>IF(ISBLANK(INDEX('Policy Characteristics'!J:J,MATCH($C409,'Policy Characteristics'!$C:$C,0))),"",INDEX('Policy Characteristics'!J:J,MATCH($C409,'Policy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09" s="76" t="str">
        <f>IF(ISBLANK(INDEX('Policy Characteristics'!K:K,MATCH($C409,'Policy Characteristics'!$C:$C,0))),"",INDEX('Policy Characteristics'!K:K,MATCH($C409,'Policy Characteristics'!$C:$C,0)))</f>
        <v/>
      </c>
      <c r="R409" s="76" t="str">
        <f>IF(ISBLANK(INDEX('Policy Characteristics'!L:L,MATCH($C409,'Policy Characteristics'!$C:$C,0))),"",INDEX('Policy Characteristics'!L:L,MATCH($C409,'Policy Characteristics'!$C:$C,0)))</f>
        <v/>
      </c>
    </row>
    <row r="410" spans="1:18" s="76" customFormat="1" x14ac:dyDescent="0.25">
      <c r="A410" s="76" t="str">
        <f>IF(ISBLANK(INDEX('Policy Characteristics'!A:A,MATCH($C410,'Policy Characteristics'!$C:$C,0))),"",INDEX('Policy Characteristics'!A:A,MATCH($C410,'Policy Characteristics'!$C:$C,0)))</f>
        <v>Electricity Supply</v>
      </c>
      <c r="B410" s="234" t="str">
        <f>IF(ISBLANK(INDEX('Policy Characteristics'!B:B,MATCH($C410,'Policy Characteristics'!$C:$C,0))),"",INDEX('Policy Characteristics'!B:B,MATCH($C410,'Policy Characteristics'!$C:$C,0)))</f>
        <v>Non BAU Mandated Capacity Construction</v>
      </c>
      <c r="C410" s="76" t="str">
        <f t="shared" si="17"/>
        <v>Boolean Use Non BAU Mandated Capacity Construction Schedule</v>
      </c>
      <c r="D410" s="78" t="s">
        <v>78</v>
      </c>
      <c r="E410" s="88"/>
      <c r="F410" s="78" t="s">
        <v>90</v>
      </c>
      <c r="G410" s="88"/>
      <c r="H410" s="15">
        <v>638</v>
      </c>
      <c r="I410" s="247" t="s">
        <v>43</v>
      </c>
      <c r="J410" s="236" t="str">
        <f>IF(ISBLANK(INDEX('Policy Characteristics'!D:D,MATCH($C410,'Policy Characteristics'!$C:$C,0))),"",INDEX('Policy Characteristics'!D:D,MATCH($C410,'Policy Characteristics'!$C:$C,0)))</f>
        <v>Non BAU Mandated Capacity Construction</v>
      </c>
      <c r="K410" s="76" t="str">
        <f>IF(ISBLANK(INDEX('Policy Characteristics'!E:E,MATCH($C410,'Policy Characteristics'!$C:$C,0))),"",INDEX('Policy Characteristics'!E:E,MATCH($C410,'Policy Characteristics'!$C:$C,0)))</f>
        <v/>
      </c>
      <c r="L410" s="76">
        <f>IF(ISBLANK(INDEX('Policy Characteristics'!F:F,MATCH($C410,'Policy Characteristics'!$C:$C,0))),"",INDEX('Policy Characteristics'!F:F,MATCH($C410,'Policy Characteristics'!$C:$C,0)))</f>
        <v>0</v>
      </c>
      <c r="M410" s="76">
        <f>IF(ISBLANK(INDEX('Policy Characteristics'!G:G,MATCH($C410,'Policy Characteristics'!$C:$C,0))),"",INDEX('Policy Characteristics'!G:G,MATCH($C410,'Policy Characteristics'!$C:$C,0)))</f>
        <v>1</v>
      </c>
      <c r="N410" s="76">
        <f>IF(ISBLANK(INDEX('Policy Characteristics'!H:H,MATCH($C410,'Policy Characteristics'!$C:$C,0))),"",INDEX('Policy Characteristics'!H:H,MATCH($C410,'Policy Characteristics'!$C:$C,0)))</f>
        <v>1</v>
      </c>
      <c r="O410" s="76" t="str">
        <f>IF(ISBLANK(INDEX('Policy Characteristics'!I:I,MATCH($C410,'Policy Characteristics'!$C:$C,0))),"",INDEX('Policy Characteristics'!I:I,MATCH($C410,'Policy Characteristics'!$C:$C,0)))</f>
        <v>on/off</v>
      </c>
      <c r="P410" s="76" t="str">
        <f>IF(ISBLANK(INDEX('Policy Characteristics'!J:J,MATCH($C410,'Policy Characteristics'!$C:$C,0))),"",INDEX('Policy Characteristics'!J:J,MATCH($C410,'Policy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10" s="76" t="str">
        <f>IF(ISBLANK(INDEX('Policy Characteristics'!K:K,MATCH($C410,'Policy Characteristics'!$C:$C,0))),"",INDEX('Policy Characteristics'!K:K,MATCH($C410,'Policy Characteristics'!$C:$C,0)))</f>
        <v/>
      </c>
      <c r="R410" s="76" t="str">
        <f>IF(ISBLANK(INDEX('Policy Characteristics'!L:L,MATCH($C410,'Policy Characteristics'!$C:$C,0))),"",INDEX('Policy Characteristics'!L:L,MATCH($C410,'Policy Characteristics'!$C:$C,0)))</f>
        <v/>
      </c>
    </row>
    <row r="411" spans="1:18" s="76" customFormat="1" x14ac:dyDescent="0.25">
      <c r="A411" s="76" t="str">
        <f>IF(ISBLANK(INDEX('Policy Characteristics'!A:A,MATCH($C411,'Policy Characteristics'!$C:$C,0))),"",INDEX('Policy Characteristics'!A:A,MATCH($C411,'Policy Characteristics'!$C:$C,0)))</f>
        <v>Electricity Supply</v>
      </c>
      <c r="B411" s="234" t="str">
        <f>IF(ISBLANK(INDEX('Policy Characteristics'!B:B,MATCH($C411,'Policy Characteristics'!$C:$C,0))),"",INDEX('Policy Characteristics'!B:B,MATCH($C411,'Policy Characteristics'!$C:$C,0)))</f>
        <v>Non BAU Mandated Capacity Construction</v>
      </c>
      <c r="C411" s="76" t="str">
        <f t="shared" si="17"/>
        <v>Boolean Use Non BAU Mandated Capacity Construction Schedule</v>
      </c>
      <c r="D411" s="78" t="s">
        <v>79</v>
      </c>
      <c r="E411" s="88"/>
      <c r="F411" s="78" t="s">
        <v>91</v>
      </c>
      <c r="G411" s="88"/>
      <c r="H411" s="15">
        <v>639</v>
      </c>
      <c r="I411" s="247" t="s">
        <v>44</v>
      </c>
      <c r="J411" s="236" t="str">
        <f>IF(ISBLANK(INDEX('Policy Characteristics'!D:D,MATCH($C411,'Policy Characteristics'!$C:$C,0))),"",INDEX('Policy Characteristics'!D:D,MATCH($C411,'Policy Characteristics'!$C:$C,0)))</f>
        <v>Non BAU Mandated Capacity Construction</v>
      </c>
      <c r="K411" s="76" t="str">
        <f>IF(ISBLANK(INDEX('Policy Characteristics'!E:E,MATCH($C411,'Policy Characteristics'!$C:$C,0))),"",INDEX('Policy Characteristics'!E:E,MATCH($C411,'Policy Characteristics'!$C:$C,0)))</f>
        <v/>
      </c>
      <c r="L411" s="76">
        <f>IF(ISBLANK(INDEX('Policy Characteristics'!F:F,MATCH($C411,'Policy Characteristics'!$C:$C,0))),"",INDEX('Policy Characteristics'!F:F,MATCH($C411,'Policy Characteristics'!$C:$C,0)))</f>
        <v>0</v>
      </c>
      <c r="M411" s="76">
        <f>IF(ISBLANK(INDEX('Policy Characteristics'!G:G,MATCH($C411,'Policy Characteristics'!$C:$C,0))),"",INDEX('Policy Characteristics'!G:G,MATCH($C411,'Policy Characteristics'!$C:$C,0)))</f>
        <v>1</v>
      </c>
      <c r="N411" s="76">
        <f>IF(ISBLANK(INDEX('Policy Characteristics'!H:H,MATCH($C411,'Policy Characteristics'!$C:$C,0))),"",INDEX('Policy Characteristics'!H:H,MATCH($C411,'Policy Characteristics'!$C:$C,0)))</f>
        <v>1</v>
      </c>
      <c r="O411" s="76" t="str">
        <f>IF(ISBLANK(INDEX('Policy Characteristics'!I:I,MATCH($C411,'Policy Characteristics'!$C:$C,0))),"",INDEX('Policy Characteristics'!I:I,MATCH($C411,'Policy Characteristics'!$C:$C,0)))</f>
        <v>on/off</v>
      </c>
      <c r="P411" s="76" t="str">
        <f>IF(ISBLANK(INDEX('Policy Characteristics'!J:J,MATCH($C411,'Policy Characteristics'!$C:$C,0))),"",INDEX('Policy Characteristics'!J:J,MATCH($C411,'Policy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11" s="76" t="str">
        <f>IF(ISBLANK(INDEX('Policy Characteristics'!K:K,MATCH($C411,'Policy Characteristics'!$C:$C,0))),"",INDEX('Policy Characteristics'!K:K,MATCH($C411,'Policy Characteristics'!$C:$C,0)))</f>
        <v/>
      </c>
      <c r="R411" s="76" t="str">
        <f>IF(ISBLANK(INDEX('Policy Characteristics'!L:L,MATCH($C411,'Policy Characteristics'!$C:$C,0))),"",INDEX('Policy Characteristics'!L:L,MATCH($C411,'Policy Characteristics'!$C:$C,0)))</f>
        <v/>
      </c>
    </row>
    <row r="412" spans="1:18" s="76" customFormat="1" x14ac:dyDescent="0.25">
      <c r="A412" s="76" t="str">
        <f>IF(ISBLANK(INDEX('Policy Characteristics'!A:A,MATCH($C412,'Policy Characteristics'!$C:$C,0))),"",INDEX('Policy Characteristics'!A:A,MATCH($C412,'Policy Characteristics'!$C:$C,0)))</f>
        <v>Electricity Supply</v>
      </c>
      <c r="B412" s="234" t="str">
        <f>IF(ISBLANK(INDEX('Policy Characteristics'!B:B,MATCH($C412,'Policy Characteristics'!$C:$C,0))),"",INDEX('Policy Characteristics'!B:B,MATCH($C412,'Policy Characteristics'!$C:$C,0)))</f>
        <v>Non BAU Mandated Capacity Construction</v>
      </c>
      <c r="C412" s="76" t="str">
        <f t="shared" si="17"/>
        <v>Boolean Use Non BAU Mandated Capacity Construction Schedule</v>
      </c>
      <c r="D412" s="78" t="s">
        <v>80</v>
      </c>
      <c r="E412" s="88"/>
      <c r="F412" s="78" t="s">
        <v>92</v>
      </c>
      <c r="G412" s="88"/>
      <c r="H412" s="15">
        <v>640</v>
      </c>
      <c r="I412" s="247" t="s">
        <v>44</v>
      </c>
      <c r="J412" s="236" t="str">
        <f>IF(ISBLANK(INDEX('Policy Characteristics'!D:D,MATCH($C412,'Policy Characteristics'!$C:$C,0))),"",INDEX('Policy Characteristics'!D:D,MATCH($C412,'Policy Characteristics'!$C:$C,0)))</f>
        <v>Non BAU Mandated Capacity Construction</v>
      </c>
      <c r="K412" s="76" t="str">
        <f>IF(ISBLANK(INDEX('Policy Characteristics'!E:E,MATCH($C412,'Policy Characteristics'!$C:$C,0))),"",INDEX('Policy Characteristics'!E:E,MATCH($C412,'Policy Characteristics'!$C:$C,0)))</f>
        <v/>
      </c>
      <c r="L412" s="76">
        <f>IF(ISBLANK(INDEX('Policy Characteristics'!F:F,MATCH($C412,'Policy Characteristics'!$C:$C,0))),"",INDEX('Policy Characteristics'!F:F,MATCH($C412,'Policy Characteristics'!$C:$C,0)))</f>
        <v>0</v>
      </c>
      <c r="M412" s="76">
        <f>IF(ISBLANK(INDEX('Policy Characteristics'!G:G,MATCH($C412,'Policy Characteristics'!$C:$C,0))),"",INDEX('Policy Characteristics'!G:G,MATCH($C412,'Policy Characteristics'!$C:$C,0)))</f>
        <v>1</v>
      </c>
      <c r="N412" s="76">
        <f>IF(ISBLANK(INDEX('Policy Characteristics'!H:H,MATCH($C412,'Policy Characteristics'!$C:$C,0))),"",INDEX('Policy Characteristics'!H:H,MATCH($C412,'Policy Characteristics'!$C:$C,0)))</f>
        <v>1</v>
      </c>
      <c r="O412" s="76" t="str">
        <f>IF(ISBLANK(INDEX('Policy Characteristics'!I:I,MATCH($C412,'Policy Characteristics'!$C:$C,0))),"",INDEX('Policy Characteristics'!I:I,MATCH($C412,'Policy Characteristics'!$C:$C,0)))</f>
        <v>on/off</v>
      </c>
      <c r="P412" s="76" t="str">
        <f>IF(ISBLANK(INDEX('Policy Characteristics'!J:J,MATCH($C412,'Policy Characteristics'!$C:$C,0))),"",INDEX('Policy Characteristics'!J:J,MATCH($C412,'Policy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12" s="76" t="str">
        <f>IF(ISBLANK(INDEX('Policy Characteristics'!K:K,MATCH($C412,'Policy Characteristics'!$C:$C,0))),"",INDEX('Policy Characteristics'!K:K,MATCH($C412,'Policy Characteristics'!$C:$C,0)))</f>
        <v/>
      </c>
      <c r="R412" s="76" t="str">
        <f>IF(ISBLANK(INDEX('Policy Characteristics'!L:L,MATCH($C412,'Policy Characteristics'!$C:$C,0))),"",INDEX('Policy Characteristics'!L:L,MATCH($C412,'Policy Characteristics'!$C:$C,0)))</f>
        <v/>
      </c>
    </row>
    <row r="413" spans="1:18" s="76" customFormat="1" x14ac:dyDescent="0.25">
      <c r="A413" s="76" t="str">
        <f>IF(ISBLANK(INDEX('Policy Characteristics'!A:A,MATCH($C413,'Policy Characteristics'!$C:$C,0))),"",INDEX('Policy Characteristics'!A:A,MATCH($C413,'Policy Characteristics'!$C:$C,0)))</f>
        <v>Electricity Supply</v>
      </c>
      <c r="B413" s="234" t="str">
        <f>IF(ISBLANK(INDEX('Policy Characteristics'!B:B,MATCH($C413,'Policy Characteristics'!$C:$C,0))),"",INDEX('Policy Characteristics'!B:B,MATCH($C413,'Policy Characteristics'!$C:$C,0)))</f>
        <v>Non BAU Mandated Capacity Construction</v>
      </c>
      <c r="C413" s="76" t="str">
        <f t="shared" si="17"/>
        <v>Boolean Use Non BAU Mandated Capacity Construction Schedule</v>
      </c>
      <c r="D413" s="78" t="s">
        <v>668</v>
      </c>
      <c r="E413" s="88"/>
      <c r="F413" s="78" t="s">
        <v>434</v>
      </c>
      <c r="G413" s="88"/>
      <c r="H413" s="15">
        <v>641</v>
      </c>
      <c r="I413" s="247" t="s">
        <v>44</v>
      </c>
      <c r="J413" s="236" t="str">
        <f>IF(ISBLANK(INDEX('Policy Characteristics'!D:D,MATCH($C413,'Policy Characteristics'!$C:$C,0))),"",INDEX('Policy Characteristics'!D:D,MATCH($C413,'Policy Characteristics'!$C:$C,0)))</f>
        <v>Non BAU Mandated Capacity Construction</v>
      </c>
      <c r="K413" s="76" t="str">
        <f>IF(ISBLANK(INDEX('Policy Characteristics'!E:E,MATCH($C413,'Policy Characteristics'!$C:$C,0))),"",INDEX('Policy Characteristics'!E:E,MATCH($C413,'Policy Characteristics'!$C:$C,0)))</f>
        <v/>
      </c>
      <c r="L413" s="76">
        <f>IF(ISBLANK(INDEX('Policy Characteristics'!F:F,MATCH($C413,'Policy Characteristics'!$C:$C,0))),"",INDEX('Policy Characteristics'!F:F,MATCH($C413,'Policy Characteristics'!$C:$C,0)))</f>
        <v>0</v>
      </c>
      <c r="M413" s="76">
        <f>IF(ISBLANK(INDEX('Policy Characteristics'!G:G,MATCH($C413,'Policy Characteristics'!$C:$C,0))),"",INDEX('Policy Characteristics'!G:G,MATCH($C413,'Policy Characteristics'!$C:$C,0)))</f>
        <v>1</v>
      </c>
      <c r="N413" s="76">
        <f>IF(ISBLANK(INDEX('Policy Characteristics'!H:H,MATCH($C413,'Policy Characteristics'!$C:$C,0))),"",INDEX('Policy Characteristics'!H:H,MATCH($C413,'Policy Characteristics'!$C:$C,0)))</f>
        <v>1</v>
      </c>
      <c r="O413" s="76" t="str">
        <f>IF(ISBLANK(INDEX('Policy Characteristics'!I:I,MATCH($C413,'Policy Characteristics'!$C:$C,0))),"",INDEX('Policy Characteristics'!I:I,MATCH($C413,'Policy Characteristics'!$C:$C,0)))</f>
        <v>on/off</v>
      </c>
      <c r="P413" s="76" t="str">
        <f>IF(ISBLANK(INDEX('Policy Characteristics'!J:J,MATCH($C413,'Policy Characteristics'!$C:$C,0))),"",INDEX('Policy Characteristics'!J:J,MATCH($C413,'Policy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13" s="76" t="str">
        <f>IF(ISBLANK(INDEX('Policy Characteristics'!K:K,MATCH($C413,'Policy Characteristics'!$C:$C,0))),"",INDEX('Policy Characteristics'!K:K,MATCH($C413,'Policy Characteristics'!$C:$C,0)))</f>
        <v/>
      </c>
      <c r="R413" s="76" t="str">
        <f>IF(ISBLANK(INDEX('Policy Characteristics'!L:L,MATCH($C413,'Policy Characteristics'!$C:$C,0))),"",INDEX('Policy Characteristics'!L:L,MATCH($C413,'Policy Characteristics'!$C:$C,0)))</f>
        <v/>
      </c>
    </row>
    <row r="414" spans="1:18" s="76" customFormat="1" x14ac:dyDescent="0.25">
      <c r="A414" s="76" t="str">
        <f>IF(ISBLANK(INDEX('Policy Characteristics'!A:A,MATCH($C414,'Policy Characteristics'!$C:$C,0))),"",INDEX('Policy Characteristics'!A:A,MATCH($C414,'Policy Characteristics'!$C:$C,0)))</f>
        <v>Electricity Supply</v>
      </c>
      <c r="B414" s="234" t="str">
        <f>IF(ISBLANK(INDEX('Policy Characteristics'!B:B,MATCH($C414,'Policy Characteristics'!$C:$C,0))),"",INDEX('Policy Characteristics'!B:B,MATCH($C414,'Policy Characteristics'!$C:$C,0)))</f>
        <v>Non BAU Mandated Capacity Construction</v>
      </c>
      <c r="C414" s="76" t="str">
        <f t="shared" si="17"/>
        <v>Boolean Use Non BAU Mandated Capacity Construction Schedule</v>
      </c>
      <c r="D414" s="78" t="s">
        <v>306</v>
      </c>
      <c r="E414" s="88"/>
      <c r="F414" s="78" t="s">
        <v>308</v>
      </c>
      <c r="G414" s="88"/>
      <c r="H414" s="15">
        <v>642</v>
      </c>
      <c r="I414" s="247" t="s">
        <v>44</v>
      </c>
      <c r="J414" s="236" t="str">
        <f>IF(ISBLANK(INDEX('Policy Characteristics'!D:D,MATCH($C414,'Policy Characteristics'!$C:$C,0))),"",INDEX('Policy Characteristics'!D:D,MATCH($C414,'Policy Characteristics'!$C:$C,0)))</f>
        <v>Non BAU Mandated Capacity Construction</v>
      </c>
      <c r="K414" s="76" t="str">
        <f>IF(ISBLANK(INDEX('Policy Characteristics'!E:E,MATCH($C414,'Policy Characteristics'!$C:$C,0))),"",INDEX('Policy Characteristics'!E:E,MATCH($C414,'Policy Characteristics'!$C:$C,0)))</f>
        <v/>
      </c>
      <c r="L414" s="76">
        <f>IF(ISBLANK(INDEX('Policy Characteristics'!F:F,MATCH($C414,'Policy Characteristics'!$C:$C,0))),"",INDEX('Policy Characteristics'!F:F,MATCH($C414,'Policy Characteristics'!$C:$C,0)))</f>
        <v>0</v>
      </c>
      <c r="M414" s="76">
        <f>IF(ISBLANK(INDEX('Policy Characteristics'!G:G,MATCH($C414,'Policy Characteristics'!$C:$C,0))),"",INDEX('Policy Characteristics'!G:G,MATCH($C414,'Policy Characteristics'!$C:$C,0)))</f>
        <v>1</v>
      </c>
      <c r="N414" s="76">
        <f>IF(ISBLANK(INDEX('Policy Characteristics'!H:H,MATCH($C414,'Policy Characteristics'!$C:$C,0))),"",INDEX('Policy Characteristics'!H:H,MATCH($C414,'Policy Characteristics'!$C:$C,0)))</f>
        <v>1</v>
      </c>
      <c r="O414" s="76" t="str">
        <f>IF(ISBLANK(INDEX('Policy Characteristics'!I:I,MATCH($C414,'Policy Characteristics'!$C:$C,0))),"",INDEX('Policy Characteristics'!I:I,MATCH($C414,'Policy Characteristics'!$C:$C,0)))</f>
        <v>on/off</v>
      </c>
      <c r="P414" s="76" t="str">
        <f>IF(ISBLANK(INDEX('Policy Characteristics'!J:J,MATCH($C414,'Policy Characteristics'!$C:$C,0))),"",INDEX('Policy Characteristics'!J:J,MATCH($C414,'Policy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14" s="76" t="str">
        <f>IF(ISBLANK(INDEX('Policy Characteristics'!K:K,MATCH($C414,'Policy Characteristics'!$C:$C,0))),"",INDEX('Policy Characteristics'!K:K,MATCH($C414,'Policy Characteristics'!$C:$C,0)))</f>
        <v/>
      </c>
      <c r="R414" s="76" t="str">
        <f>IF(ISBLANK(INDEX('Policy Characteristics'!L:L,MATCH($C414,'Policy Characteristics'!$C:$C,0))),"",INDEX('Policy Characteristics'!L:L,MATCH($C414,'Policy Characteristics'!$C:$C,0)))</f>
        <v/>
      </c>
    </row>
    <row r="415" spans="1:18" s="76" customFormat="1" x14ac:dyDescent="0.25">
      <c r="A415" s="76" t="str">
        <f>IF(ISBLANK(INDEX('Policy Characteristics'!A:A,MATCH($C415,'Policy Characteristics'!$C:$C,0))),"",INDEX('Policy Characteristics'!A:A,MATCH($C415,'Policy Characteristics'!$C:$C,0)))</f>
        <v>Electricity Supply</v>
      </c>
      <c r="B415" s="234" t="str">
        <f>IF(ISBLANK(INDEX('Policy Characteristics'!B:B,MATCH($C415,'Policy Characteristics'!$C:$C,0))),"",INDEX('Policy Characteristics'!B:B,MATCH($C415,'Policy Characteristics'!$C:$C,0)))</f>
        <v>Non BAU Mandated Capacity Construction</v>
      </c>
      <c r="C415" s="76" t="str">
        <f t="shared" si="17"/>
        <v>Boolean Use Non BAU Mandated Capacity Construction Schedule</v>
      </c>
      <c r="D415" s="78" t="s">
        <v>307</v>
      </c>
      <c r="E415" s="88"/>
      <c r="F415" s="78" t="s">
        <v>309</v>
      </c>
      <c r="G415" s="88"/>
      <c r="H415" s="15">
        <v>643</v>
      </c>
      <c r="I415" s="247" t="s">
        <v>44</v>
      </c>
      <c r="J415" s="236" t="str">
        <f>IF(ISBLANK(INDEX('Policy Characteristics'!D:D,MATCH($C415,'Policy Characteristics'!$C:$C,0))),"",INDEX('Policy Characteristics'!D:D,MATCH($C415,'Policy Characteristics'!$C:$C,0)))</f>
        <v>Non BAU Mandated Capacity Construction</v>
      </c>
      <c r="K415" s="76" t="str">
        <f>IF(ISBLANK(INDEX('Policy Characteristics'!E:E,MATCH($C415,'Policy Characteristics'!$C:$C,0))),"",INDEX('Policy Characteristics'!E:E,MATCH($C415,'Policy Characteristics'!$C:$C,0)))</f>
        <v/>
      </c>
      <c r="L415" s="76">
        <f>IF(ISBLANK(INDEX('Policy Characteristics'!F:F,MATCH($C415,'Policy Characteristics'!$C:$C,0))),"",INDEX('Policy Characteristics'!F:F,MATCH($C415,'Policy Characteristics'!$C:$C,0)))</f>
        <v>0</v>
      </c>
      <c r="M415" s="76">
        <f>IF(ISBLANK(INDEX('Policy Characteristics'!G:G,MATCH($C415,'Policy Characteristics'!$C:$C,0))),"",INDEX('Policy Characteristics'!G:G,MATCH($C415,'Policy Characteristics'!$C:$C,0)))</f>
        <v>1</v>
      </c>
      <c r="N415" s="76">
        <f>IF(ISBLANK(INDEX('Policy Characteristics'!H:H,MATCH($C415,'Policy Characteristics'!$C:$C,0))),"",INDEX('Policy Characteristics'!H:H,MATCH($C415,'Policy Characteristics'!$C:$C,0)))</f>
        <v>1</v>
      </c>
      <c r="O415" s="76" t="str">
        <f>IF(ISBLANK(INDEX('Policy Characteristics'!I:I,MATCH($C415,'Policy Characteristics'!$C:$C,0))),"",INDEX('Policy Characteristics'!I:I,MATCH($C415,'Policy Characteristics'!$C:$C,0)))</f>
        <v>on/off</v>
      </c>
      <c r="P415" s="76" t="str">
        <f>IF(ISBLANK(INDEX('Policy Characteristics'!J:J,MATCH($C415,'Policy Characteristics'!$C:$C,0))),"",INDEX('Policy Characteristics'!J:J,MATCH($C415,'Policy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15" s="76" t="str">
        <f>IF(ISBLANK(INDEX('Policy Characteristics'!K:K,MATCH($C415,'Policy Characteristics'!$C:$C,0))),"",INDEX('Policy Characteristics'!K:K,MATCH($C415,'Policy Characteristics'!$C:$C,0)))</f>
        <v/>
      </c>
      <c r="R415" s="76" t="str">
        <f>IF(ISBLANK(INDEX('Policy Characteristics'!L:L,MATCH($C415,'Policy Characteristics'!$C:$C,0))),"",INDEX('Policy Characteristics'!L:L,MATCH($C415,'Policy Characteristics'!$C:$C,0)))</f>
        <v/>
      </c>
    </row>
    <row r="416" spans="1:18" s="76" customFormat="1" x14ac:dyDescent="0.25">
      <c r="A416" s="76" t="str">
        <f>IF(ISBLANK(INDEX('Policy Characteristics'!A:A,MATCH($C416,'Policy Characteristics'!$C:$C,0))),"",INDEX('Policy Characteristics'!A:A,MATCH($C416,'Policy Characteristics'!$C:$C,0)))</f>
        <v>Electricity Supply</v>
      </c>
      <c r="B416" s="234" t="str">
        <f>IF(ISBLANK(INDEX('Policy Characteristics'!B:B,MATCH($C416,'Policy Characteristics'!$C:$C,0))),"",INDEX('Policy Characteristics'!B:B,MATCH($C416,'Policy Characteristics'!$C:$C,0)))</f>
        <v>Non BAU Mandated Capacity Construction</v>
      </c>
      <c r="C416" s="76" t="str">
        <f t="shared" si="17"/>
        <v>Boolean Use Non BAU Mandated Capacity Construction Schedule</v>
      </c>
      <c r="D416" s="78" t="s">
        <v>442</v>
      </c>
      <c r="E416" s="88"/>
      <c r="F416" s="78" t="s">
        <v>441</v>
      </c>
      <c r="G416" s="88"/>
      <c r="H416" s="15">
        <v>644</v>
      </c>
      <c r="I416" s="247" t="s">
        <v>44</v>
      </c>
      <c r="J416" s="236" t="str">
        <f>IF(ISBLANK(INDEX('Policy Characteristics'!D:D,MATCH($C416,'Policy Characteristics'!$C:$C,0))),"",INDEX('Policy Characteristics'!D:D,MATCH($C416,'Policy Characteristics'!$C:$C,0)))</f>
        <v>Non BAU Mandated Capacity Construction</v>
      </c>
      <c r="K416" s="76" t="str">
        <f>IF(ISBLANK(INDEX('Policy Characteristics'!E:E,MATCH($C416,'Policy Characteristics'!$C:$C,0))),"",INDEX('Policy Characteristics'!E:E,MATCH($C416,'Policy Characteristics'!$C:$C,0)))</f>
        <v/>
      </c>
      <c r="L416" s="76">
        <f>IF(ISBLANK(INDEX('Policy Characteristics'!F:F,MATCH($C416,'Policy Characteristics'!$C:$C,0))),"",INDEX('Policy Characteristics'!F:F,MATCH($C416,'Policy Characteristics'!$C:$C,0)))</f>
        <v>0</v>
      </c>
      <c r="M416" s="76">
        <f>IF(ISBLANK(INDEX('Policy Characteristics'!G:G,MATCH($C416,'Policy Characteristics'!$C:$C,0))),"",INDEX('Policy Characteristics'!G:G,MATCH($C416,'Policy Characteristics'!$C:$C,0)))</f>
        <v>1</v>
      </c>
      <c r="N416" s="76">
        <f>IF(ISBLANK(INDEX('Policy Characteristics'!H:H,MATCH($C416,'Policy Characteristics'!$C:$C,0))),"",INDEX('Policy Characteristics'!H:H,MATCH($C416,'Policy Characteristics'!$C:$C,0)))</f>
        <v>1</v>
      </c>
      <c r="O416" s="76" t="str">
        <f>IF(ISBLANK(INDEX('Policy Characteristics'!I:I,MATCH($C416,'Policy Characteristics'!$C:$C,0))),"",INDEX('Policy Characteristics'!I:I,MATCH($C416,'Policy Characteristics'!$C:$C,0)))</f>
        <v>on/off</v>
      </c>
      <c r="P416" s="76" t="str">
        <f>IF(ISBLANK(INDEX('Policy Characteristics'!J:J,MATCH($C416,'Policy Characteristics'!$C:$C,0))),"",INDEX('Policy Characteristics'!J:J,MATCH($C416,'Policy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16" s="76" t="str">
        <f>IF(ISBLANK(INDEX('Policy Characteristics'!K:K,MATCH($C416,'Policy Characteristics'!$C:$C,0))),"",INDEX('Policy Characteristics'!K:K,MATCH($C416,'Policy Characteristics'!$C:$C,0)))</f>
        <v/>
      </c>
      <c r="R416" s="76" t="str">
        <f>IF(ISBLANK(INDEX('Policy Characteristics'!L:L,MATCH($C416,'Policy Characteristics'!$C:$C,0))),"",INDEX('Policy Characteristics'!L:L,MATCH($C416,'Policy Characteristics'!$C:$C,0)))</f>
        <v/>
      </c>
    </row>
    <row r="417" spans="1:18" s="76" customFormat="1" x14ac:dyDescent="0.25">
      <c r="A417" s="76" t="str">
        <f>IF(ISBLANK(INDEX('Policy Characteristics'!A:A,MATCH($C417,'Policy Characteristics'!$C:$C,0))),"",INDEX('Policy Characteristics'!A:A,MATCH($C417,'Policy Characteristics'!$C:$C,0)))</f>
        <v>Electricity Supply</v>
      </c>
      <c r="B417" s="234" t="str">
        <f>IF(ISBLANK(INDEX('Policy Characteristics'!B:B,MATCH($C417,'Policy Characteristics'!$C:$C,0))),"",INDEX('Policy Characteristics'!B:B,MATCH($C417,'Policy Characteristics'!$C:$C,0)))</f>
        <v>Non BAU Mandated Capacity Construction</v>
      </c>
      <c r="C417" s="76" t="str">
        <f t="shared" si="17"/>
        <v>Boolean Use Non BAU Mandated Capacity Construction Schedule</v>
      </c>
      <c r="D417" s="78" t="s">
        <v>451</v>
      </c>
      <c r="E417" s="88"/>
      <c r="F417" s="78" t="s">
        <v>452</v>
      </c>
      <c r="G417" s="88"/>
      <c r="H417" s="15">
        <v>645</v>
      </c>
      <c r="I417" s="247" t="s">
        <v>43</v>
      </c>
      <c r="J417" s="236" t="str">
        <f>IF(ISBLANK(INDEX('Policy Characteristics'!D:D,MATCH($C417,'Policy Characteristics'!$C:$C,0))),"",INDEX('Policy Characteristics'!D:D,MATCH($C417,'Policy Characteristics'!$C:$C,0)))</f>
        <v>Non BAU Mandated Capacity Construction</v>
      </c>
      <c r="K417" s="76" t="str">
        <f>IF(ISBLANK(INDEX('Policy Characteristics'!E:E,MATCH($C417,'Policy Characteristics'!$C:$C,0))),"",INDEX('Policy Characteristics'!E:E,MATCH($C417,'Policy Characteristics'!$C:$C,0)))</f>
        <v/>
      </c>
      <c r="L417" s="76">
        <f>IF(ISBLANK(INDEX('Policy Characteristics'!F:F,MATCH($C417,'Policy Characteristics'!$C:$C,0))),"",INDEX('Policy Characteristics'!F:F,MATCH($C417,'Policy Characteristics'!$C:$C,0)))</f>
        <v>0</v>
      </c>
      <c r="M417" s="76">
        <f>IF(ISBLANK(INDEX('Policy Characteristics'!G:G,MATCH($C417,'Policy Characteristics'!$C:$C,0))),"",INDEX('Policy Characteristics'!G:G,MATCH($C417,'Policy Characteristics'!$C:$C,0)))</f>
        <v>1</v>
      </c>
      <c r="N417" s="76">
        <f>IF(ISBLANK(INDEX('Policy Characteristics'!H:H,MATCH($C417,'Policy Characteristics'!$C:$C,0))),"",INDEX('Policy Characteristics'!H:H,MATCH($C417,'Policy Characteristics'!$C:$C,0)))</f>
        <v>1</v>
      </c>
      <c r="O417" s="76" t="str">
        <f>IF(ISBLANK(INDEX('Policy Characteristics'!I:I,MATCH($C417,'Policy Characteristics'!$C:$C,0))),"",INDEX('Policy Characteristics'!I:I,MATCH($C417,'Policy Characteristics'!$C:$C,0)))</f>
        <v>on/off</v>
      </c>
      <c r="P417" s="76" t="str">
        <f>IF(ISBLANK(INDEX('Policy Characteristics'!J:J,MATCH($C417,'Policy Characteristics'!$C:$C,0))),"",INDEX('Policy Characteristics'!J:J,MATCH($C417,'Policy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17" s="76" t="str">
        <f>IF(ISBLANK(INDEX('Policy Characteristics'!K:K,MATCH($C417,'Policy Characteristics'!$C:$C,0))),"",INDEX('Policy Characteristics'!K:K,MATCH($C417,'Policy Characteristics'!$C:$C,0)))</f>
        <v/>
      </c>
      <c r="R417" s="76" t="str">
        <f>IF(ISBLANK(INDEX('Policy Characteristics'!L:L,MATCH($C417,'Policy Characteristics'!$C:$C,0))),"",INDEX('Policy Characteristics'!L:L,MATCH($C417,'Policy Characteristics'!$C:$C,0)))</f>
        <v/>
      </c>
    </row>
    <row r="418" spans="1:18" s="76" customFormat="1" x14ac:dyDescent="0.25">
      <c r="A418" s="76" t="str">
        <f>IF(ISBLANK(INDEX('Policy Characteristics'!A:A,MATCH($C418,'Policy Characteristics'!$C:$C,0))),"",INDEX('Policy Characteristics'!A:A,MATCH($C418,'Policy Characteristics'!$C:$C,0)))</f>
        <v>Electricity Supply</v>
      </c>
      <c r="B418" s="234" t="str">
        <f>IF(ISBLANK(INDEX('Policy Characteristics'!B:B,MATCH($C418,'Policy Characteristics'!$C:$C,0))),"",INDEX('Policy Characteristics'!B:B,MATCH($C418,'Policy Characteristics'!$C:$C,0)))</f>
        <v>Non BAU Mandated Capacity Construction</v>
      </c>
      <c r="C418" s="76" t="str">
        <f t="shared" si="17"/>
        <v>Boolean Use Non BAU Mandated Capacity Construction Schedule</v>
      </c>
      <c r="D418" s="78" t="s">
        <v>988</v>
      </c>
      <c r="E418" s="88"/>
      <c r="F418" s="78" t="s">
        <v>712</v>
      </c>
      <c r="G418" s="88"/>
      <c r="H418" s="15">
        <v>646</v>
      </c>
      <c r="I418" s="247" t="s">
        <v>44</v>
      </c>
      <c r="J418" s="236" t="str">
        <f>IF(ISBLANK(INDEX('Policy Characteristics'!D:D,MATCH($C418,'Policy Characteristics'!$C:$C,0))),"",INDEX('Policy Characteristics'!D:D,MATCH($C418,'Policy Characteristics'!$C:$C,0)))</f>
        <v>Non BAU Mandated Capacity Construction</v>
      </c>
      <c r="K418" s="76" t="str">
        <f>IF(ISBLANK(INDEX('Policy Characteristics'!E:E,MATCH($C418,'Policy Characteristics'!$C:$C,0))),"",INDEX('Policy Characteristics'!E:E,MATCH($C418,'Policy Characteristics'!$C:$C,0)))</f>
        <v/>
      </c>
      <c r="L418" s="76">
        <f>IF(ISBLANK(INDEX('Policy Characteristics'!F:F,MATCH($C418,'Policy Characteristics'!$C:$C,0))),"",INDEX('Policy Characteristics'!F:F,MATCH($C418,'Policy Characteristics'!$C:$C,0)))</f>
        <v>0</v>
      </c>
      <c r="M418" s="76">
        <f>IF(ISBLANK(INDEX('Policy Characteristics'!G:G,MATCH($C418,'Policy Characteristics'!$C:$C,0))),"",INDEX('Policy Characteristics'!G:G,MATCH($C418,'Policy Characteristics'!$C:$C,0)))</f>
        <v>1</v>
      </c>
      <c r="N418" s="76">
        <f>IF(ISBLANK(INDEX('Policy Characteristics'!H:H,MATCH($C418,'Policy Characteristics'!$C:$C,0))),"",INDEX('Policy Characteristics'!H:H,MATCH($C418,'Policy Characteristics'!$C:$C,0)))</f>
        <v>1</v>
      </c>
      <c r="O418" s="76" t="str">
        <f>IF(ISBLANK(INDEX('Policy Characteristics'!I:I,MATCH($C418,'Policy Characteristics'!$C:$C,0))),"",INDEX('Policy Characteristics'!I:I,MATCH($C418,'Policy Characteristics'!$C:$C,0)))</f>
        <v>on/off</v>
      </c>
      <c r="P418" s="76" t="str">
        <f>IF(ISBLANK(INDEX('Policy Characteristics'!J:J,MATCH($C418,'Policy Characteristics'!$C:$C,0))),"",INDEX('Policy Characteristics'!J:J,MATCH($C418,'Policy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18" s="76" t="str">
        <f>IF(ISBLANK(INDEX('Policy Characteristics'!K:K,MATCH($C418,'Policy Characteristics'!$C:$C,0))),"",INDEX('Policy Characteristics'!K:K,MATCH($C418,'Policy Characteristics'!$C:$C,0)))</f>
        <v/>
      </c>
      <c r="R418" s="76" t="str">
        <f>IF(ISBLANK(INDEX('Policy Characteristics'!L:L,MATCH($C418,'Policy Characteristics'!$C:$C,0))),"",INDEX('Policy Characteristics'!L:L,MATCH($C418,'Policy Characteristics'!$C:$C,0)))</f>
        <v/>
      </c>
    </row>
    <row r="419" spans="1:18" s="76" customFormat="1" x14ac:dyDescent="0.25">
      <c r="A419" s="76" t="str">
        <f>IF(ISBLANK(INDEX('Policy Characteristics'!A:A,MATCH($C419,'Policy Characteristics'!$C:$C,0))),"",INDEX('Policy Characteristics'!A:A,MATCH($C419,'Policy Characteristics'!$C:$C,0)))</f>
        <v>Electricity Supply</v>
      </c>
      <c r="B419" s="234" t="str">
        <f>IF(ISBLANK(INDEX('Policy Characteristics'!B:B,MATCH($C419,'Policy Characteristics'!$C:$C,0))),"",INDEX('Policy Characteristics'!B:B,MATCH($C419,'Policy Characteristics'!$C:$C,0)))</f>
        <v>Non BAU Mandated Capacity Construction</v>
      </c>
      <c r="C419" s="76" t="str">
        <f t="shared" si="17"/>
        <v>Boolean Use Non BAU Mandated Capacity Construction Schedule</v>
      </c>
      <c r="D419" s="78" t="s">
        <v>989</v>
      </c>
      <c r="E419" s="88"/>
      <c r="F419" s="78" t="s">
        <v>832</v>
      </c>
      <c r="G419" s="88"/>
      <c r="H419" s="15">
        <v>647</v>
      </c>
      <c r="I419" s="247" t="s">
        <v>44</v>
      </c>
      <c r="J419" s="236" t="str">
        <f>IF(ISBLANK(INDEX('Policy Characteristics'!D:D,MATCH($C419,'Policy Characteristics'!$C:$C,0))),"",INDEX('Policy Characteristics'!D:D,MATCH($C419,'Policy Characteristics'!$C:$C,0)))</f>
        <v>Non BAU Mandated Capacity Construction</v>
      </c>
      <c r="K419" s="76" t="str">
        <f>IF(ISBLANK(INDEX('Policy Characteristics'!E:E,MATCH($C419,'Policy Characteristics'!$C:$C,0))),"",INDEX('Policy Characteristics'!E:E,MATCH($C419,'Policy Characteristics'!$C:$C,0)))</f>
        <v/>
      </c>
      <c r="L419" s="76">
        <f>IF(ISBLANK(INDEX('Policy Characteristics'!F:F,MATCH($C419,'Policy Characteristics'!$C:$C,0))),"",INDEX('Policy Characteristics'!F:F,MATCH($C419,'Policy Characteristics'!$C:$C,0)))</f>
        <v>0</v>
      </c>
      <c r="M419" s="76">
        <f>IF(ISBLANK(INDEX('Policy Characteristics'!G:G,MATCH($C419,'Policy Characteristics'!$C:$C,0))),"",INDEX('Policy Characteristics'!G:G,MATCH($C419,'Policy Characteristics'!$C:$C,0)))</f>
        <v>1</v>
      </c>
      <c r="N419" s="76">
        <f>IF(ISBLANK(INDEX('Policy Characteristics'!H:H,MATCH($C419,'Policy Characteristics'!$C:$C,0))),"",INDEX('Policy Characteristics'!H:H,MATCH($C419,'Policy Characteristics'!$C:$C,0)))</f>
        <v>1</v>
      </c>
      <c r="O419" s="76" t="str">
        <f>IF(ISBLANK(INDEX('Policy Characteristics'!I:I,MATCH($C419,'Policy Characteristics'!$C:$C,0))),"",INDEX('Policy Characteristics'!I:I,MATCH($C419,'Policy Characteristics'!$C:$C,0)))</f>
        <v>on/off</v>
      </c>
      <c r="P419" s="76" t="str">
        <f>IF(ISBLANK(INDEX('Policy Characteristics'!J:J,MATCH($C419,'Policy Characteristics'!$C:$C,0))),"",INDEX('Policy Characteristics'!J:J,MATCH($C419,'Policy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19" s="76" t="str">
        <f>IF(ISBLANK(INDEX('Policy Characteristics'!K:K,MATCH($C419,'Policy Characteristics'!$C:$C,0))),"",INDEX('Policy Characteristics'!K:K,MATCH($C419,'Policy Characteristics'!$C:$C,0)))</f>
        <v/>
      </c>
      <c r="R419" s="76" t="str">
        <f>IF(ISBLANK(INDEX('Policy Characteristics'!L:L,MATCH($C419,'Policy Characteristics'!$C:$C,0))),"",INDEX('Policy Characteristics'!L:L,MATCH($C419,'Policy Characteristics'!$C:$C,0)))</f>
        <v/>
      </c>
    </row>
    <row r="420" spans="1:18" s="76" customFormat="1" x14ac:dyDescent="0.25">
      <c r="A420" s="76" t="str">
        <f>IF(ISBLANK(INDEX('Policy Characteristics'!A:A,MATCH($C420,'Policy Characteristics'!$C:$C,0))),"",INDEX('Policy Characteristics'!A:A,MATCH($C420,'Policy Characteristics'!$C:$C,0)))</f>
        <v>Electricity Supply</v>
      </c>
      <c r="B420" s="234" t="str">
        <f>IF(ISBLANK(INDEX('Policy Characteristics'!B:B,MATCH($C420,'Policy Characteristics'!$C:$C,0))),"",INDEX('Policy Characteristics'!B:B,MATCH($C420,'Policy Characteristics'!$C:$C,0)))</f>
        <v>Non BAU Mandated Capacity Construction</v>
      </c>
      <c r="C420" s="76" t="str">
        <f t="shared" si="17"/>
        <v>Boolean Use Non BAU Mandated Capacity Construction Schedule</v>
      </c>
      <c r="D420" s="78" t="s">
        <v>990</v>
      </c>
      <c r="E420" s="88"/>
      <c r="F420" s="78" t="s">
        <v>714</v>
      </c>
      <c r="G420" s="88"/>
      <c r="H420" s="15">
        <v>648</v>
      </c>
      <c r="I420" s="247" t="s">
        <v>44</v>
      </c>
      <c r="J420" s="236" t="str">
        <f>IF(ISBLANK(INDEX('Policy Characteristics'!D:D,MATCH($C420,'Policy Characteristics'!$C:$C,0))),"",INDEX('Policy Characteristics'!D:D,MATCH($C420,'Policy Characteristics'!$C:$C,0)))</f>
        <v>Non BAU Mandated Capacity Construction</v>
      </c>
      <c r="K420" s="76" t="str">
        <f>IF(ISBLANK(INDEX('Policy Characteristics'!E:E,MATCH($C420,'Policy Characteristics'!$C:$C,0))),"",INDEX('Policy Characteristics'!E:E,MATCH($C420,'Policy Characteristics'!$C:$C,0)))</f>
        <v/>
      </c>
      <c r="L420" s="76">
        <f>IF(ISBLANK(INDEX('Policy Characteristics'!F:F,MATCH($C420,'Policy Characteristics'!$C:$C,0))),"",INDEX('Policy Characteristics'!F:F,MATCH($C420,'Policy Characteristics'!$C:$C,0)))</f>
        <v>0</v>
      </c>
      <c r="M420" s="76">
        <f>IF(ISBLANK(INDEX('Policy Characteristics'!G:G,MATCH($C420,'Policy Characteristics'!$C:$C,0))),"",INDEX('Policy Characteristics'!G:G,MATCH($C420,'Policy Characteristics'!$C:$C,0)))</f>
        <v>1</v>
      </c>
      <c r="N420" s="76">
        <f>IF(ISBLANK(INDEX('Policy Characteristics'!H:H,MATCH($C420,'Policy Characteristics'!$C:$C,0))),"",INDEX('Policy Characteristics'!H:H,MATCH($C420,'Policy Characteristics'!$C:$C,0)))</f>
        <v>1</v>
      </c>
      <c r="O420" s="76" t="str">
        <f>IF(ISBLANK(INDEX('Policy Characteristics'!I:I,MATCH($C420,'Policy Characteristics'!$C:$C,0))),"",INDEX('Policy Characteristics'!I:I,MATCH($C420,'Policy Characteristics'!$C:$C,0)))</f>
        <v>on/off</v>
      </c>
      <c r="P420" s="76" t="str">
        <f>IF(ISBLANK(INDEX('Policy Characteristics'!J:J,MATCH($C420,'Policy Characteristics'!$C:$C,0))),"",INDEX('Policy Characteristics'!J:J,MATCH($C420,'Policy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20" s="76" t="str">
        <f>IF(ISBLANK(INDEX('Policy Characteristics'!K:K,MATCH($C420,'Policy Characteristics'!$C:$C,0))),"",INDEX('Policy Characteristics'!K:K,MATCH($C420,'Policy Characteristics'!$C:$C,0)))</f>
        <v/>
      </c>
      <c r="R420" s="76" t="str">
        <f>IF(ISBLANK(INDEX('Policy Characteristics'!L:L,MATCH($C420,'Policy Characteristics'!$C:$C,0))),"",INDEX('Policy Characteristics'!L:L,MATCH($C420,'Policy Characteristics'!$C:$C,0)))</f>
        <v/>
      </c>
    </row>
    <row r="421" spans="1:18" s="76" customFormat="1" x14ac:dyDescent="0.25">
      <c r="A421" s="76" t="str">
        <f>IF(ISBLANK(INDEX('Policy Characteristics'!A:A,MATCH($C421,'Policy Characteristics'!$C:$C,0))),"",INDEX('Policy Characteristics'!A:A,MATCH($C421,'Policy Characteristics'!$C:$C,0)))</f>
        <v>Electricity Supply</v>
      </c>
      <c r="B421" s="234" t="str">
        <f>IF(ISBLANK(INDEX('Policy Characteristics'!B:B,MATCH($C421,'Policy Characteristics'!$C:$C,0))),"",INDEX('Policy Characteristics'!B:B,MATCH($C421,'Policy Characteristics'!$C:$C,0)))</f>
        <v>Non BAU Mandated Capacity Construction</v>
      </c>
      <c r="C421" s="76" t="str">
        <f t="shared" si="17"/>
        <v>Boolean Use Non BAU Mandated Capacity Construction Schedule</v>
      </c>
      <c r="D421" s="78" t="s">
        <v>1662</v>
      </c>
      <c r="E421" s="88"/>
      <c r="F421" s="78" t="s">
        <v>1669</v>
      </c>
      <c r="G421" s="88"/>
      <c r="H421" s="15">
        <v>1775</v>
      </c>
      <c r="I421" s="247" t="s">
        <v>44</v>
      </c>
      <c r="J421" s="236" t="str">
        <f>IF(ISBLANK(INDEX('Policy Characteristics'!D:D,MATCH($C421,'Policy Characteristics'!$C:$C,0))),"",INDEX('Policy Characteristics'!D:D,MATCH($C421,'Policy Characteristics'!$C:$C,0)))</f>
        <v>Non BAU Mandated Capacity Construction</v>
      </c>
      <c r="K421" s="76" t="str">
        <f>IF(ISBLANK(INDEX('Policy Characteristics'!E:E,MATCH($C421,'Policy Characteristics'!$C:$C,0))),"",INDEX('Policy Characteristics'!E:E,MATCH($C421,'Policy Characteristics'!$C:$C,0)))</f>
        <v/>
      </c>
      <c r="L421" s="76">
        <f>IF(ISBLANK(INDEX('Policy Characteristics'!F:F,MATCH($C421,'Policy Characteristics'!$C:$C,0))),"",INDEX('Policy Characteristics'!F:F,MATCH($C421,'Policy Characteristics'!$C:$C,0)))</f>
        <v>0</v>
      </c>
      <c r="M421" s="76">
        <f>IF(ISBLANK(INDEX('Policy Characteristics'!G:G,MATCH($C421,'Policy Characteristics'!$C:$C,0))),"",INDEX('Policy Characteristics'!G:G,MATCH($C421,'Policy Characteristics'!$C:$C,0)))</f>
        <v>1</v>
      </c>
      <c r="N421" s="76">
        <f>IF(ISBLANK(INDEX('Policy Characteristics'!H:H,MATCH($C421,'Policy Characteristics'!$C:$C,0))),"",INDEX('Policy Characteristics'!H:H,MATCH($C421,'Policy Characteristics'!$C:$C,0)))</f>
        <v>1</v>
      </c>
      <c r="O421" s="76" t="str">
        <f>IF(ISBLANK(INDEX('Policy Characteristics'!I:I,MATCH($C421,'Policy Characteristics'!$C:$C,0))),"",INDEX('Policy Characteristics'!I:I,MATCH($C421,'Policy Characteristics'!$C:$C,0)))</f>
        <v>on/off</v>
      </c>
      <c r="P421" s="76" t="str">
        <f>IF(ISBLANK(INDEX('Policy Characteristics'!J:J,MATCH($C421,'Policy Characteristics'!$C:$C,0))),"",INDEX('Policy Characteristics'!J:J,MATCH($C421,'Policy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21" s="76" t="str">
        <f>IF(ISBLANK(INDEX('Policy Characteristics'!K:K,MATCH($C421,'Policy Characteristics'!$C:$C,0))),"",INDEX('Policy Characteristics'!K:K,MATCH($C421,'Policy Characteristics'!$C:$C,0)))</f>
        <v/>
      </c>
      <c r="R421" s="76" t="str">
        <f>IF(ISBLANK(INDEX('Policy Characteristics'!L:L,MATCH($C421,'Policy Characteristics'!$C:$C,0))),"",INDEX('Policy Characteristics'!L:L,MATCH($C421,'Policy Characteristics'!$C:$C,0)))</f>
        <v/>
      </c>
    </row>
    <row r="422" spans="1:18" s="76" customFormat="1" x14ac:dyDescent="0.25">
      <c r="A422" s="76" t="str">
        <f>IF(ISBLANK(INDEX('Policy Characteristics'!A:A,MATCH($C422,'Policy Characteristics'!$C:$C,0))),"",INDEX('Policy Characteristics'!A:A,MATCH($C422,'Policy Characteristics'!$C:$C,0)))</f>
        <v>Electricity Supply</v>
      </c>
      <c r="B422" s="234" t="str">
        <f>IF(ISBLANK(INDEX('Policy Characteristics'!B:B,MATCH($C422,'Policy Characteristics'!$C:$C,0))),"",INDEX('Policy Characteristics'!B:B,MATCH($C422,'Policy Characteristics'!$C:$C,0)))</f>
        <v>Non BAU Mandated Capacity Construction</v>
      </c>
      <c r="C422" s="76" t="str">
        <f t="shared" si="17"/>
        <v>Boolean Use Non BAU Mandated Capacity Construction Schedule</v>
      </c>
      <c r="D422" s="78" t="s">
        <v>1665</v>
      </c>
      <c r="E422" s="88"/>
      <c r="F422" s="78" t="s">
        <v>1670</v>
      </c>
      <c r="G422" s="88"/>
      <c r="H422" s="15">
        <v>1776</v>
      </c>
      <c r="I422" s="247" t="s">
        <v>44</v>
      </c>
      <c r="J422" s="236" t="str">
        <f>IF(ISBLANK(INDEX('Policy Characteristics'!D:D,MATCH($C422,'Policy Characteristics'!$C:$C,0))),"",INDEX('Policy Characteristics'!D:D,MATCH($C422,'Policy Characteristics'!$C:$C,0)))</f>
        <v>Non BAU Mandated Capacity Construction</v>
      </c>
      <c r="K422" s="76" t="str">
        <f>IF(ISBLANK(INDEX('Policy Characteristics'!E:E,MATCH($C422,'Policy Characteristics'!$C:$C,0))),"",INDEX('Policy Characteristics'!E:E,MATCH($C422,'Policy Characteristics'!$C:$C,0)))</f>
        <v/>
      </c>
      <c r="L422" s="76">
        <f>IF(ISBLANK(INDEX('Policy Characteristics'!F:F,MATCH($C422,'Policy Characteristics'!$C:$C,0))),"",INDEX('Policy Characteristics'!F:F,MATCH($C422,'Policy Characteristics'!$C:$C,0)))</f>
        <v>0</v>
      </c>
      <c r="M422" s="76">
        <f>IF(ISBLANK(INDEX('Policy Characteristics'!G:G,MATCH($C422,'Policy Characteristics'!$C:$C,0))),"",INDEX('Policy Characteristics'!G:G,MATCH($C422,'Policy Characteristics'!$C:$C,0)))</f>
        <v>1</v>
      </c>
      <c r="N422" s="76">
        <f>IF(ISBLANK(INDEX('Policy Characteristics'!H:H,MATCH($C422,'Policy Characteristics'!$C:$C,0))),"",INDEX('Policy Characteristics'!H:H,MATCH($C422,'Policy Characteristics'!$C:$C,0)))</f>
        <v>1</v>
      </c>
      <c r="O422" s="76" t="str">
        <f>IF(ISBLANK(INDEX('Policy Characteristics'!I:I,MATCH($C422,'Policy Characteristics'!$C:$C,0))),"",INDEX('Policy Characteristics'!I:I,MATCH($C422,'Policy Characteristics'!$C:$C,0)))</f>
        <v>on/off</v>
      </c>
      <c r="P422" s="76" t="str">
        <f>IF(ISBLANK(INDEX('Policy Characteristics'!J:J,MATCH($C422,'Policy Characteristics'!$C:$C,0))),"",INDEX('Policy Characteristics'!J:J,MATCH($C422,'Policy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22" s="76" t="str">
        <f>IF(ISBLANK(INDEX('Policy Characteristics'!K:K,MATCH($C422,'Policy Characteristics'!$C:$C,0))),"",INDEX('Policy Characteristics'!K:K,MATCH($C422,'Policy Characteristics'!$C:$C,0)))</f>
        <v/>
      </c>
      <c r="R422" s="76" t="str">
        <f>IF(ISBLANK(INDEX('Policy Characteristics'!L:L,MATCH($C422,'Policy Characteristics'!$C:$C,0))),"",INDEX('Policy Characteristics'!L:L,MATCH($C422,'Policy Characteristics'!$C:$C,0)))</f>
        <v/>
      </c>
    </row>
    <row r="423" spans="1:18" s="76" customFormat="1" x14ac:dyDescent="0.25">
      <c r="A423" s="76" t="str">
        <f>IF(ISBLANK(INDEX('Policy Characteristics'!A:A,MATCH($C423,'Policy Characteristics'!$C:$C,0))),"",INDEX('Policy Characteristics'!A:A,MATCH($C423,'Policy Characteristics'!$C:$C,0)))</f>
        <v>Electricity Supply</v>
      </c>
      <c r="B423" s="234" t="str">
        <f>IF(ISBLANK(INDEX('Policy Characteristics'!B:B,MATCH($C423,'Policy Characteristics'!$C:$C,0))),"",INDEX('Policy Characteristics'!B:B,MATCH($C423,'Policy Characteristics'!$C:$C,0)))</f>
        <v>Non BAU Mandated Capacity Construction</v>
      </c>
      <c r="C423" s="76" t="str">
        <f t="shared" si="17"/>
        <v>Boolean Use Non BAU Mandated Capacity Construction Schedule</v>
      </c>
      <c r="D423" s="78" t="s">
        <v>1666</v>
      </c>
      <c r="E423" s="88"/>
      <c r="F423" s="78" t="s">
        <v>1671</v>
      </c>
      <c r="G423" s="88"/>
      <c r="H423" s="15">
        <v>1777</v>
      </c>
      <c r="I423" s="247" t="s">
        <v>44</v>
      </c>
      <c r="J423" s="236" t="str">
        <f>IF(ISBLANK(INDEX('Policy Characteristics'!D:D,MATCH($C423,'Policy Characteristics'!$C:$C,0))),"",INDEX('Policy Characteristics'!D:D,MATCH($C423,'Policy Characteristics'!$C:$C,0)))</f>
        <v>Non BAU Mandated Capacity Construction</v>
      </c>
      <c r="K423" s="76" t="str">
        <f>IF(ISBLANK(INDEX('Policy Characteristics'!E:E,MATCH($C423,'Policy Characteristics'!$C:$C,0))),"",INDEX('Policy Characteristics'!E:E,MATCH($C423,'Policy Characteristics'!$C:$C,0)))</f>
        <v/>
      </c>
      <c r="L423" s="76">
        <f>IF(ISBLANK(INDEX('Policy Characteristics'!F:F,MATCH($C423,'Policy Characteristics'!$C:$C,0))),"",INDEX('Policy Characteristics'!F:F,MATCH($C423,'Policy Characteristics'!$C:$C,0)))</f>
        <v>0</v>
      </c>
      <c r="M423" s="76">
        <f>IF(ISBLANK(INDEX('Policy Characteristics'!G:G,MATCH($C423,'Policy Characteristics'!$C:$C,0))),"",INDEX('Policy Characteristics'!G:G,MATCH($C423,'Policy Characteristics'!$C:$C,0)))</f>
        <v>1</v>
      </c>
      <c r="N423" s="76">
        <f>IF(ISBLANK(INDEX('Policy Characteristics'!H:H,MATCH($C423,'Policy Characteristics'!$C:$C,0))),"",INDEX('Policy Characteristics'!H:H,MATCH($C423,'Policy Characteristics'!$C:$C,0)))</f>
        <v>1</v>
      </c>
      <c r="O423" s="76" t="str">
        <f>IF(ISBLANK(INDEX('Policy Characteristics'!I:I,MATCH($C423,'Policy Characteristics'!$C:$C,0))),"",INDEX('Policy Characteristics'!I:I,MATCH($C423,'Policy Characteristics'!$C:$C,0)))</f>
        <v>on/off</v>
      </c>
      <c r="P423" s="76" t="str">
        <f>IF(ISBLANK(INDEX('Policy Characteristics'!J:J,MATCH($C423,'Policy Characteristics'!$C:$C,0))),"",INDEX('Policy Characteristics'!J:J,MATCH($C423,'Policy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23" s="76" t="str">
        <f>IF(ISBLANK(INDEX('Policy Characteristics'!K:K,MATCH($C423,'Policy Characteristics'!$C:$C,0))),"",INDEX('Policy Characteristics'!K:K,MATCH($C423,'Policy Characteristics'!$C:$C,0)))</f>
        <v/>
      </c>
      <c r="R423" s="76" t="str">
        <f>IF(ISBLANK(INDEX('Policy Characteristics'!L:L,MATCH($C423,'Policy Characteristics'!$C:$C,0))),"",INDEX('Policy Characteristics'!L:L,MATCH($C423,'Policy Characteristics'!$C:$C,0)))</f>
        <v/>
      </c>
    </row>
    <row r="424" spans="1:18" s="76" customFormat="1" x14ac:dyDescent="0.25">
      <c r="A424" s="76" t="str">
        <f>IF(ISBLANK(INDEX('Policy Characteristics'!A:A,MATCH($C424,'Policy Characteristics'!$C:$C,0))),"",INDEX('Policy Characteristics'!A:A,MATCH($C424,'Policy Characteristics'!$C:$C,0)))</f>
        <v>Electricity Supply</v>
      </c>
      <c r="B424" s="234" t="str">
        <f>IF(ISBLANK(INDEX('Policy Characteristics'!B:B,MATCH($C424,'Policy Characteristics'!$C:$C,0))),"",INDEX('Policy Characteristics'!B:B,MATCH($C424,'Policy Characteristics'!$C:$C,0)))</f>
        <v>Non BAU Mandated Capacity Construction</v>
      </c>
      <c r="C424" s="76" t="str">
        <f t="shared" si="17"/>
        <v>Boolean Use Non BAU Mandated Capacity Construction Schedule</v>
      </c>
      <c r="D424" s="78" t="s">
        <v>1667</v>
      </c>
      <c r="E424" s="88"/>
      <c r="F424" s="78" t="s">
        <v>1672</v>
      </c>
      <c r="G424" s="88"/>
      <c r="H424" s="15">
        <v>1778</v>
      </c>
      <c r="I424" s="247" t="s">
        <v>44</v>
      </c>
      <c r="J424" s="236" t="str">
        <f>IF(ISBLANK(INDEX('Policy Characteristics'!D:D,MATCH($C424,'Policy Characteristics'!$C:$C,0))),"",INDEX('Policy Characteristics'!D:D,MATCH($C424,'Policy Characteristics'!$C:$C,0)))</f>
        <v>Non BAU Mandated Capacity Construction</v>
      </c>
      <c r="K424" s="76" t="str">
        <f>IF(ISBLANK(INDEX('Policy Characteristics'!E:E,MATCH($C424,'Policy Characteristics'!$C:$C,0))),"",INDEX('Policy Characteristics'!E:E,MATCH($C424,'Policy Characteristics'!$C:$C,0)))</f>
        <v/>
      </c>
      <c r="L424" s="76">
        <f>IF(ISBLANK(INDEX('Policy Characteristics'!F:F,MATCH($C424,'Policy Characteristics'!$C:$C,0))),"",INDEX('Policy Characteristics'!F:F,MATCH($C424,'Policy Characteristics'!$C:$C,0)))</f>
        <v>0</v>
      </c>
      <c r="M424" s="76">
        <f>IF(ISBLANK(INDEX('Policy Characteristics'!G:G,MATCH($C424,'Policy Characteristics'!$C:$C,0))),"",INDEX('Policy Characteristics'!G:G,MATCH($C424,'Policy Characteristics'!$C:$C,0)))</f>
        <v>1</v>
      </c>
      <c r="N424" s="76">
        <f>IF(ISBLANK(INDEX('Policy Characteristics'!H:H,MATCH($C424,'Policy Characteristics'!$C:$C,0))),"",INDEX('Policy Characteristics'!H:H,MATCH($C424,'Policy Characteristics'!$C:$C,0)))</f>
        <v>1</v>
      </c>
      <c r="O424" s="76" t="str">
        <f>IF(ISBLANK(INDEX('Policy Characteristics'!I:I,MATCH($C424,'Policy Characteristics'!$C:$C,0))),"",INDEX('Policy Characteristics'!I:I,MATCH($C424,'Policy Characteristics'!$C:$C,0)))</f>
        <v>on/off</v>
      </c>
      <c r="P424" s="76" t="str">
        <f>IF(ISBLANK(INDEX('Policy Characteristics'!J:J,MATCH($C424,'Policy Characteristics'!$C:$C,0))),"",INDEX('Policy Characteristics'!J:J,MATCH($C424,'Policy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24" s="76" t="str">
        <f>IF(ISBLANK(INDEX('Policy Characteristics'!K:K,MATCH($C424,'Policy Characteristics'!$C:$C,0))),"",INDEX('Policy Characteristics'!K:K,MATCH($C424,'Policy Characteristics'!$C:$C,0)))</f>
        <v/>
      </c>
      <c r="R424" s="76" t="str">
        <f>IF(ISBLANK(INDEX('Policy Characteristics'!L:L,MATCH($C424,'Policy Characteristics'!$C:$C,0))),"",INDEX('Policy Characteristics'!L:L,MATCH($C424,'Policy Characteristics'!$C:$C,0)))</f>
        <v/>
      </c>
    </row>
    <row r="425" spans="1:18" s="76" customFormat="1" x14ac:dyDescent="0.25">
      <c r="A425" s="76" t="str">
        <f>IF(ISBLANK(INDEX('Policy Characteristics'!A:A,MATCH($C425,'Policy Characteristics'!$C:$C,0))),"",INDEX('Policy Characteristics'!A:A,MATCH($C425,'Policy Characteristics'!$C:$C,0)))</f>
        <v>Electricity Supply</v>
      </c>
      <c r="B425" s="234" t="str">
        <f>IF(ISBLANK(INDEX('Policy Characteristics'!B:B,MATCH($C425,'Policy Characteristics'!$C:$C,0))),"",INDEX('Policy Characteristics'!B:B,MATCH($C425,'Policy Characteristics'!$C:$C,0)))</f>
        <v>Non BAU Mandated Capacity Construction</v>
      </c>
      <c r="C425" s="76" t="str">
        <f t="shared" si="17"/>
        <v>Boolean Use Non BAU Mandated Capacity Construction Schedule</v>
      </c>
      <c r="D425" s="78" t="s">
        <v>1668</v>
      </c>
      <c r="E425" s="88"/>
      <c r="F425" s="78" t="s">
        <v>1673</v>
      </c>
      <c r="G425" s="88"/>
      <c r="H425" s="15">
        <v>1779</v>
      </c>
      <c r="I425" s="247" t="s">
        <v>44</v>
      </c>
      <c r="J425" s="236" t="str">
        <f>IF(ISBLANK(INDEX('Policy Characteristics'!D:D,MATCH($C425,'Policy Characteristics'!$C:$C,0))),"",INDEX('Policy Characteristics'!D:D,MATCH($C425,'Policy Characteristics'!$C:$C,0)))</f>
        <v>Non BAU Mandated Capacity Construction</v>
      </c>
      <c r="K425" s="76" t="str">
        <f>IF(ISBLANK(INDEX('Policy Characteristics'!E:E,MATCH($C425,'Policy Characteristics'!$C:$C,0))),"",INDEX('Policy Characteristics'!E:E,MATCH($C425,'Policy Characteristics'!$C:$C,0)))</f>
        <v/>
      </c>
      <c r="L425" s="76">
        <f>IF(ISBLANK(INDEX('Policy Characteristics'!F:F,MATCH($C425,'Policy Characteristics'!$C:$C,0))),"",INDEX('Policy Characteristics'!F:F,MATCH($C425,'Policy Characteristics'!$C:$C,0)))</f>
        <v>0</v>
      </c>
      <c r="M425" s="76">
        <f>IF(ISBLANK(INDEX('Policy Characteristics'!G:G,MATCH($C425,'Policy Characteristics'!$C:$C,0))),"",INDEX('Policy Characteristics'!G:G,MATCH($C425,'Policy Characteristics'!$C:$C,0)))</f>
        <v>1</v>
      </c>
      <c r="N425" s="76">
        <f>IF(ISBLANK(INDEX('Policy Characteristics'!H:H,MATCH($C425,'Policy Characteristics'!$C:$C,0))),"",INDEX('Policy Characteristics'!H:H,MATCH($C425,'Policy Characteristics'!$C:$C,0)))</f>
        <v>1</v>
      </c>
      <c r="O425" s="76" t="str">
        <f>IF(ISBLANK(INDEX('Policy Characteristics'!I:I,MATCH($C425,'Policy Characteristics'!$C:$C,0))),"",INDEX('Policy Characteristics'!I:I,MATCH($C425,'Policy Characteristics'!$C:$C,0)))</f>
        <v>on/off</v>
      </c>
      <c r="P425" s="76" t="str">
        <f>IF(ISBLANK(INDEX('Policy Characteristics'!J:J,MATCH($C425,'Policy Characteristics'!$C:$C,0))),"",INDEX('Policy Characteristics'!J:J,MATCH($C425,'Policy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25" s="76" t="str">
        <f>IF(ISBLANK(INDEX('Policy Characteristics'!K:K,MATCH($C425,'Policy Characteristics'!$C:$C,0))),"",INDEX('Policy Characteristics'!K:K,MATCH($C425,'Policy Characteristics'!$C:$C,0)))</f>
        <v/>
      </c>
      <c r="R425" s="76" t="str">
        <f>IF(ISBLANK(INDEX('Policy Characteristics'!L:L,MATCH($C425,'Policy Characteristics'!$C:$C,0))),"",INDEX('Policy Characteristics'!L:L,MATCH($C425,'Policy Characteristics'!$C:$C,0)))</f>
        <v/>
      </c>
    </row>
    <row r="426" spans="1:18" s="76" customFormat="1" x14ac:dyDescent="0.25">
      <c r="A426" s="76" t="str">
        <f>IF(ISBLANK(INDEX('Policy Characteristics'!A:A,MATCH($C426,'Policy Characteristics'!$C:$C,0))),"",INDEX('Policy Characteristics'!A:A,MATCH($C426,'Policy Characteristics'!$C:$C,0)))</f>
        <v>Electricity Supply</v>
      </c>
      <c r="B426" s="234" t="str">
        <f>IF(ISBLANK(INDEX('Policy Characteristics'!B:B,MATCH($C426,'Policy Characteristics'!$C:$C,0))),"",INDEX('Policy Characteristics'!B:B,MATCH($C426,'Policy Characteristics'!$C:$C,0)))</f>
        <v>Non BAU Mandated Capacity Construction</v>
      </c>
      <c r="C426" s="76" t="str">
        <f t="shared" si="17"/>
        <v>Boolean Use Non BAU Mandated Capacity Construction Schedule</v>
      </c>
      <c r="D426" s="78" t="s">
        <v>1756</v>
      </c>
      <c r="E426" s="88"/>
      <c r="F426" s="78" t="s">
        <v>1754</v>
      </c>
      <c r="G426" s="88"/>
      <c r="H426" s="15">
        <v>1780</v>
      </c>
      <c r="I426" s="247" t="s">
        <v>44</v>
      </c>
      <c r="J426" s="236" t="str">
        <f>IF(ISBLANK(INDEX('Policy Characteristics'!D:D,MATCH($C426,'Policy Characteristics'!$C:$C,0))),"",INDEX('Policy Characteristics'!D:D,MATCH($C426,'Policy Characteristics'!$C:$C,0)))</f>
        <v>Non BAU Mandated Capacity Construction</v>
      </c>
      <c r="K426" s="76" t="str">
        <f>IF(ISBLANK(INDEX('Policy Characteristics'!E:E,MATCH($C426,'Policy Characteristics'!$C:$C,0))),"",INDEX('Policy Characteristics'!E:E,MATCH($C426,'Policy Characteristics'!$C:$C,0)))</f>
        <v/>
      </c>
      <c r="L426" s="76">
        <f>IF(ISBLANK(INDEX('Policy Characteristics'!F:F,MATCH($C426,'Policy Characteristics'!$C:$C,0))),"",INDEX('Policy Characteristics'!F:F,MATCH($C426,'Policy Characteristics'!$C:$C,0)))</f>
        <v>0</v>
      </c>
      <c r="M426" s="76">
        <f>IF(ISBLANK(INDEX('Policy Characteristics'!G:G,MATCH($C426,'Policy Characteristics'!$C:$C,0))),"",INDEX('Policy Characteristics'!G:G,MATCH($C426,'Policy Characteristics'!$C:$C,0)))</f>
        <v>1</v>
      </c>
      <c r="N426" s="76">
        <f>IF(ISBLANK(INDEX('Policy Characteristics'!H:H,MATCH($C426,'Policy Characteristics'!$C:$C,0))),"",INDEX('Policy Characteristics'!H:H,MATCH($C426,'Policy Characteristics'!$C:$C,0)))</f>
        <v>1</v>
      </c>
      <c r="O426" s="76" t="str">
        <f>IF(ISBLANK(INDEX('Policy Characteristics'!I:I,MATCH($C426,'Policy Characteristics'!$C:$C,0))),"",INDEX('Policy Characteristics'!I:I,MATCH($C426,'Policy Characteristics'!$C:$C,0)))</f>
        <v>on/off</v>
      </c>
      <c r="P426" s="76" t="str">
        <f>IF(ISBLANK(INDEX('Policy Characteristics'!J:J,MATCH($C426,'Policy Characteristics'!$C:$C,0))),"",INDEX('Policy Characteristics'!J:J,MATCH($C426,'Policy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26" s="76" t="str">
        <f>IF(ISBLANK(INDEX('Policy Characteristics'!K:K,MATCH($C426,'Policy Characteristics'!$C:$C,0))),"",INDEX('Policy Characteristics'!K:K,MATCH($C426,'Policy Characteristics'!$C:$C,0)))</f>
        <v/>
      </c>
      <c r="R426" s="76" t="str">
        <f>IF(ISBLANK(INDEX('Policy Characteristics'!L:L,MATCH($C426,'Policy Characteristics'!$C:$C,0))),"",INDEX('Policy Characteristics'!L:L,MATCH($C426,'Policy Characteristics'!$C:$C,0)))</f>
        <v/>
      </c>
    </row>
    <row r="427" spans="1:18" s="76" customFormat="1" x14ac:dyDescent="0.25">
      <c r="A427" s="76" t="str">
        <f>IF(ISBLANK(INDEX('Policy Characteristics'!A:A,MATCH($C427,'Policy Characteristics'!$C:$C,0))),"",INDEX('Policy Characteristics'!A:A,MATCH($C427,'Policy Characteristics'!$C:$C,0)))</f>
        <v>Electricity Supply</v>
      </c>
      <c r="B427" s="234" t="str">
        <f>IF(ISBLANK(INDEX('Policy Characteristics'!B:B,MATCH($C427,'Policy Characteristics'!$C:$C,0))),"",INDEX('Policy Characteristics'!B:B,MATCH($C427,'Policy Characteristics'!$C:$C,0)))</f>
        <v>Non BAU Mandated Capacity Construction</v>
      </c>
      <c r="C427" s="76" t="str">
        <f t="shared" si="17"/>
        <v>Boolean Use Non BAU Mandated Capacity Construction Schedule</v>
      </c>
      <c r="D427" s="78" t="s">
        <v>1757</v>
      </c>
      <c r="E427" s="88"/>
      <c r="F427" s="78" t="s">
        <v>1755</v>
      </c>
      <c r="G427" s="88"/>
      <c r="H427" s="15">
        <v>2241</v>
      </c>
      <c r="I427" s="247" t="s">
        <v>44</v>
      </c>
      <c r="J427" s="236" t="str">
        <f>IF(ISBLANK(INDEX('Policy Characteristics'!D:D,MATCH($C427,'Policy Characteristics'!$C:$C,0))),"",INDEX('Policy Characteristics'!D:D,MATCH($C427,'Policy Characteristics'!$C:$C,0)))</f>
        <v>Non BAU Mandated Capacity Construction</v>
      </c>
      <c r="K427" s="76" t="str">
        <f>IF(ISBLANK(INDEX('Policy Characteristics'!E:E,MATCH($C427,'Policy Characteristics'!$C:$C,0))),"",INDEX('Policy Characteristics'!E:E,MATCH($C427,'Policy Characteristics'!$C:$C,0)))</f>
        <v/>
      </c>
      <c r="L427" s="76">
        <f>IF(ISBLANK(INDEX('Policy Characteristics'!F:F,MATCH($C427,'Policy Characteristics'!$C:$C,0))),"",INDEX('Policy Characteristics'!F:F,MATCH($C427,'Policy Characteristics'!$C:$C,0)))</f>
        <v>0</v>
      </c>
      <c r="M427" s="76">
        <f>IF(ISBLANK(INDEX('Policy Characteristics'!G:G,MATCH($C427,'Policy Characteristics'!$C:$C,0))),"",INDEX('Policy Characteristics'!G:G,MATCH($C427,'Policy Characteristics'!$C:$C,0)))</f>
        <v>1</v>
      </c>
      <c r="N427" s="76">
        <f>IF(ISBLANK(INDEX('Policy Characteristics'!H:H,MATCH($C427,'Policy Characteristics'!$C:$C,0))),"",INDEX('Policy Characteristics'!H:H,MATCH($C427,'Policy Characteristics'!$C:$C,0)))</f>
        <v>1</v>
      </c>
      <c r="O427" s="76" t="str">
        <f>IF(ISBLANK(INDEX('Policy Characteristics'!I:I,MATCH($C427,'Policy Characteristics'!$C:$C,0))),"",INDEX('Policy Characteristics'!I:I,MATCH($C427,'Policy Characteristics'!$C:$C,0)))</f>
        <v>on/off</v>
      </c>
      <c r="P427" s="76" t="str">
        <f>IF(ISBLANK(INDEX('Policy Characteristics'!J:J,MATCH($C427,'Policy Characteristics'!$C:$C,0))),"",INDEX('Policy Characteristics'!J:J,MATCH($C427,'Policy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row>
    <row r="428" spans="1:18" s="76" customFormat="1" x14ac:dyDescent="0.25">
      <c r="A428" s="76" t="str">
        <f>IF(ISBLANK(INDEX('Policy Characteristics'!A:A,MATCH($C428,'Policy Characteristics'!$C:$C,0))),"",INDEX('Policy Characteristics'!A:A,MATCH($C428,'Policy Characteristics'!$C:$C,0)))</f>
        <v>Electricity Supply</v>
      </c>
      <c r="B428" s="234" t="str">
        <f>IF(ISBLANK(INDEX('Policy Characteristics'!B:B,MATCH($C428,'Policy Characteristics'!$C:$C,0))),"",INDEX('Policy Characteristics'!B:B,MATCH($C428,'Policy Characteristics'!$C:$C,0)))</f>
        <v>Non BAU Mandated Capacity CCUS Retrofits</v>
      </c>
      <c r="C428" t="s">
        <v>1885</v>
      </c>
      <c r="D428" s="88" t="s">
        <v>445</v>
      </c>
      <c r="E428" s="88"/>
      <c r="F428" s="88" t="s">
        <v>444</v>
      </c>
      <c r="G428" s="88"/>
      <c r="H428" s="15">
        <v>2289</v>
      </c>
      <c r="I428" s="247" t="s">
        <v>44</v>
      </c>
      <c r="J428" s="236" t="str">
        <f>IF(ISBLANK(INDEX('Policy Characteristics'!D:D,MATCH($C428,'Policy Characteristics'!$C:$C,0))),"",INDEX('Policy Characteristics'!D:D,MATCH($C428,'Policy Characteristics'!$C:$C,0)))</f>
        <v>Non BAU Mandated Capacity CCUS Retrofits</v>
      </c>
      <c r="K428" s="76" t="str">
        <f>IF(ISBLANK(INDEX('Policy Characteristics'!E:E,MATCH($C428,'Policy Characteristics'!$C:$C,0))),"",INDEX('Policy Characteristics'!E:E,MATCH($C428,'Policy Characteristics'!$C:$C,0)))</f>
        <v/>
      </c>
      <c r="L428" s="76">
        <f>IF(ISBLANK(INDEX('Policy Characteristics'!F:F,MATCH($C428,'Policy Characteristics'!$C:$C,0))),"",INDEX('Policy Characteristics'!F:F,MATCH($C428,'Policy Characteristics'!$C:$C,0)))</f>
        <v>0</v>
      </c>
      <c r="M428" s="76">
        <f>IF(ISBLANK(INDEX('Policy Characteristics'!G:G,MATCH($C428,'Policy Characteristics'!$C:$C,0))),"",INDEX('Policy Characteristics'!G:G,MATCH($C428,'Policy Characteristics'!$C:$C,0)))</f>
        <v>1</v>
      </c>
      <c r="N428" s="76">
        <f>IF(ISBLANK(INDEX('Policy Characteristics'!H:H,MATCH($C428,'Policy Characteristics'!$C:$C,0))),"",INDEX('Policy Characteristics'!H:H,MATCH($C428,'Policy Characteristics'!$C:$C,0)))</f>
        <v>1</v>
      </c>
      <c r="O428" s="76" t="str">
        <f>IF(ISBLANK(INDEX('Policy Characteristics'!I:I,MATCH($C428,'Policy Characteristics'!$C:$C,0))),"",INDEX('Policy Characteristics'!I:I,MATCH($C428,'Policy Characteristics'!$C:$C,0)))</f>
        <v>on/off</v>
      </c>
      <c r="P428" s="76" t="str">
        <f>IF(ISBLANK(INDEX('Policy Characteristics'!J:J,MATCH($C428,'Policy Characteristics'!$C:$C,0))),"",INDEX('Policy Characteristics'!J:J,MATCH($C428,'Policy Characteristics'!$C:$C,0)))</f>
        <v>**Description:** The business-as-usual case includes all planned CCUS retrofits (as modeled by the EPA for its latest GHG standards for power plants). This policy assumes those retrofits do not happen.</v>
      </c>
      <c r="Q428" s="76" t="str">
        <f>IF(ISBLANK(INDEX('Policy Characteristics'!K:K,MATCH($C428,'Policy Characteristics'!$C:$C,0))),"",INDEX('Policy Characteristics'!K:K,MATCH($C428,'Policy Characteristics'!$C:$C,0)))</f>
        <v/>
      </c>
      <c r="R428" s="76" t="str">
        <f>IF(ISBLANK(INDEX('Policy Characteristics'!L:L,MATCH($C428,'Policy Characteristics'!$C:$C,0))),"",INDEX('Policy Characteristics'!L:L,MATCH($C428,'Policy Characteristics'!$C:$C,0)))</f>
        <v/>
      </c>
    </row>
    <row r="429" spans="1:18" s="76" customFormat="1" x14ac:dyDescent="0.25">
      <c r="A429" s="76" t="str">
        <f>IF(ISBLANK(INDEX('Policy Characteristics'!A:A,MATCH($C429,'Policy Characteristics'!$C:$C,0))),"",INDEX('Policy Characteristics'!A:A,MATCH($C429,'Policy Characteristics'!$C:$C,0)))</f>
        <v>Electricity Supply</v>
      </c>
      <c r="B429" s="234" t="str">
        <f>IF(ISBLANK(INDEX('Policy Characteristics'!B:B,MATCH($C429,'Policy Characteristics'!$C:$C,0))),"",INDEX('Policy Characteristics'!B:B,MATCH($C429,'Policy Characteristics'!$C:$C,0)))</f>
        <v>Non BAU Mandated Capacity CCUS Retrofits</v>
      </c>
      <c r="C429" s="76" t="str">
        <f>$C$428</f>
        <v>Boolean Use Non BAU Mandated Capacity Retrofit Schedule</v>
      </c>
      <c r="D429" s="78" t="s">
        <v>1663</v>
      </c>
      <c r="E429" s="88"/>
      <c r="F429" s="78" t="s">
        <v>1602</v>
      </c>
      <c r="G429" s="88"/>
      <c r="H429" s="15">
        <v>2290</v>
      </c>
      <c r="I429" s="247" t="s">
        <v>44</v>
      </c>
      <c r="J429" s="236" t="str">
        <f>IF(ISBLANK(INDEX('Policy Characteristics'!D:D,MATCH($C429,'Policy Characteristics'!$C:$C,0))),"",INDEX('Policy Characteristics'!D:D,MATCH($C429,'Policy Characteristics'!$C:$C,0)))</f>
        <v>Non BAU Mandated Capacity CCUS Retrofits</v>
      </c>
      <c r="K429" s="76" t="str">
        <f>IF(ISBLANK(INDEX('Policy Characteristics'!E:E,MATCH($C429,'Policy Characteristics'!$C:$C,0))),"",INDEX('Policy Characteristics'!E:E,MATCH($C429,'Policy Characteristics'!$C:$C,0)))</f>
        <v/>
      </c>
      <c r="L429" s="76">
        <f>IF(ISBLANK(INDEX('Policy Characteristics'!F:F,MATCH($C429,'Policy Characteristics'!$C:$C,0))),"",INDEX('Policy Characteristics'!F:F,MATCH($C429,'Policy Characteristics'!$C:$C,0)))</f>
        <v>0</v>
      </c>
      <c r="M429" s="76">
        <f>IF(ISBLANK(INDEX('Policy Characteristics'!G:G,MATCH($C429,'Policy Characteristics'!$C:$C,0))),"",INDEX('Policy Characteristics'!G:G,MATCH($C429,'Policy Characteristics'!$C:$C,0)))</f>
        <v>1</v>
      </c>
      <c r="N429" s="76">
        <f>IF(ISBLANK(INDEX('Policy Characteristics'!H:H,MATCH($C429,'Policy Characteristics'!$C:$C,0))),"",INDEX('Policy Characteristics'!H:H,MATCH($C429,'Policy Characteristics'!$C:$C,0)))</f>
        <v>1</v>
      </c>
      <c r="O429" s="76" t="str">
        <f>IF(ISBLANK(INDEX('Policy Characteristics'!I:I,MATCH($C429,'Policy Characteristics'!$C:$C,0))),"",INDEX('Policy Characteristics'!I:I,MATCH($C429,'Policy Characteristics'!$C:$C,0)))</f>
        <v>on/off</v>
      </c>
      <c r="P429" s="76" t="str">
        <f>IF(ISBLANK(INDEX('Policy Characteristics'!J:J,MATCH($C429,'Policy Characteristics'!$C:$C,0))),"",INDEX('Policy Characteristics'!J:J,MATCH($C429,'Policy Characteristics'!$C:$C,0)))</f>
        <v>**Description:** The business-as-usual case includes all planned CCUS retrofits (as modeled by the EPA for its latest GHG standards for power plants). This policy assumes those retrofits do not happen.</v>
      </c>
      <c r="Q429" s="76" t="str">
        <f>IF(ISBLANK(INDEX('Policy Characteristics'!K:K,MATCH($C429,'Policy Characteristics'!$C:$C,0))),"",INDEX('Policy Characteristics'!K:K,MATCH($C429,'Policy Characteristics'!$C:$C,0)))</f>
        <v/>
      </c>
      <c r="R429" s="76" t="str">
        <f>IF(ISBLANK(INDEX('Policy Characteristics'!L:L,MATCH($C429,'Policy Characteristics'!$C:$C,0))),"",INDEX('Policy Characteristics'!L:L,MATCH($C429,'Policy Characteristics'!$C:$C,0)))</f>
        <v/>
      </c>
    </row>
    <row r="430" spans="1:18" s="76" customFormat="1" x14ac:dyDescent="0.25">
      <c r="A430" s="76" t="str">
        <f>IF(ISBLANK(INDEX('Policy Characteristics'!A:A,MATCH($C430,'Policy Characteristics'!$C:$C,0))),"",INDEX('Policy Characteristics'!A:A,MATCH($C430,'Policy Characteristics'!$C:$C,0)))</f>
        <v>Electricity Supply</v>
      </c>
      <c r="B430" s="234" t="str">
        <f>IF(ISBLANK(INDEX('Policy Characteristics'!B:B,MATCH($C430,'Policy Characteristics'!$C:$C,0))),"",INDEX('Policy Characteristics'!B:B,MATCH($C430,'Policy Characteristics'!$C:$C,0)))</f>
        <v>Non BAU Mandated Capacity CCUS Retrofits</v>
      </c>
      <c r="C430" s="76" t="str">
        <f t="shared" ref="C430:C451" si="18">$C$428</f>
        <v>Boolean Use Non BAU Mandated Capacity Retrofit Schedule</v>
      </c>
      <c r="D430" s="78" t="s">
        <v>1664</v>
      </c>
      <c r="E430" s="88"/>
      <c r="F430" s="78" t="s">
        <v>1603</v>
      </c>
      <c r="G430" s="88"/>
      <c r="H430" s="15">
        <v>2291</v>
      </c>
      <c r="I430" s="247" t="s">
        <v>44</v>
      </c>
      <c r="J430" s="236" t="str">
        <f>IF(ISBLANK(INDEX('Policy Characteristics'!D:D,MATCH($C430,'Policy Characteristics'!$C:$C,0))),"",INDEX('Policy Characteristics'!D:D,MATCH($C430,'Policy Characteristics'!$C:$C,0)))</f>
        <v>Non BAU Mandated Capacity CCUS Retrofits</v>
      </c>
      <c r="K430" s="76" t="str">
        <f>IF(ISBLANK(INDEX('Policy Characteristics'!E:E,MATCH($C430,'Policy Characteristics'!$C:$C,0))),"",INDEX('Policy Characteristics'!E:E,MATCH($C430,'Policy Characteristics'!$C:$C,0)))</f>
        <v/>
      </c>
      <c r="L430" s="76">
        <f>IF(ISBLANK(INDEX('Policy Characteristics'!F:F,MATCH($C430,'Policy Characteristics'!$C:$C,0))),"",INDEX('Policy Characteristics'!F:F,MATCH($C430,'Policy Characteristics'!$C:$C,0)))</f>
        <v>0</v>
      </c>
      <c r="M430" s="76">
        <f>IF(ISBLANK(INDEX('Policy Characteristics'!G:G,MATCH($C430,'Policy Characteristics'!$C:$C,0))),"",INDEX('Policy Characteristics'!G:G,MATCH($C430,'Policy Characteristics'!$C:$C,0)))</f>
        <v>1</v>
      </c>
      <c r="N430" s="76">
        <f>IF(ISBLANK(INDEX('Policy Characteristics'!H:H,MATCH($C430,'Policy Characteristics'!$C:$C,0))),"",INDEX('Policy Characteristics'!H:H,MATCH($C430,'Policy Characteristics'!$C:$C,0)))</f>
        <v>1</v>
      </c>
      <c r="O430" s="76" t="str">
        <f>IF(ISBLANK(INDEX('Policy Characteristics'!I:I,MATCH($C430,'Policy Characteristics'!$C:$C,0))),"",INDEX('Policy Characteristics'!I:I,MATCH($C430,'Policy Characteristics'!$C:$C,0)))</f>
        <v>on/off</v>
      </c>
      <c r="P430" s="76" t="str">
        <f>IF(ISBLANK(INDEX('Policy Characteristics'!J:J,MATCH($C430,'Policy Characteristics'!$C:$C,0))),"",INDEX('Policy Characteristics'!J:J,MATCH($C430,'Policy Characteristics'!$C:$C,0)))</f>
        <v>**Description:** The business-as-usual case includes all planned CCUS retrofits (as modeled by the EPA for its latest GHG standards for power plants). This policy assumes those retrofits do not happen.</v>
      </c>
      <c r="Q430" s="76" t="str">
        <f>IF(ISBLANK(INDEX('Policy Characteristics'!K:K,MATCH($C430,'Policy Characteristics'!$C:$C,0))),"",INDEX('Policy Characteristics'!K:K,MATCH($C430,'Policy Characteristics'!$C:$C,0)))</f>
        <v/>
      </c>
      <c r="R430" s="76" t="str">
        <f>IF(ISBLANK(INDEX('Policy Characteristics'!L:L,MATCH($C430,'Policy Characteristics'!$C:$C,0))),"",INDEX('Policy Characteristics'!L:L,MATCH($C430,'Policy Characteristics'!$C:$C,0)))</f>
        <v/>
      </c>
    </row>
    <row r="431" spans="1:18" s="76" customFormat="1" x14ac:dyDescent="0.25">
      <c r="A431" s="76" t="str">
        <f>IF(ISBLANK(INDEX('Policy Characteristics'!A:A,MATCH($C431,'Policy Characteristics'!$C:$C,0))),"",INDEX('Policy Characteristics'!A:A,MATCH($C431,'Policy Characteristics'!$C:$C,0)))</f>
        <v>Electricity Supply</v>
      </c>
      <c r="B431" s="234" t="str">
        <f>IF(ISBLANK(INDEX('Policy Characteristics'!B:B,MATCH($C431,'Policy Characteristics'!$C:$C,0))),"",INDEX('Policy Characteristics'!B:B,MATCH($C431,'Policy Characteristics'!$C:$C,0)))</f>
        <v>Non BAU Mandated Capacity CCUS Retrofits</v>
      </c>
      <c r="C431" s="76" t="str">
        <f t="shared" si="18"/>
        <v>Boolean Use Non BAU Mandated Capacity Retrofit Schedule</v>
      </c>
      <c r="D431" s="78" t="s">
        <v>76</v>
      </c>
      <c r="E431" s="88"/>
      <c r="F431" s="78" t="s">
        <v>1674</v>
      </c>
      <c r="G431" s="88"/>
      <c r="H431" s="15">
        <v>2292</v>
      </c>
      <c r="I431" s="247" t="s">
        <v>44</v>
      </c>
      <c r="J431" s="236" t="str">
        <f>IF(ISBLANK(INDEX('Policy Characteristics'!D:D,MATCH($C431,'Policy Characteristics'!$C:$C,0))),"",INDEX('Policy Characteristics'!D:D,MATCH($C431,'Policy Characteristics'!$C:$C,0)))</f>
        <v>Non BAU Mandated Capacity CCUS Retrofits</v>
      </c>
      <c r="K431" s="76" t="str">
        <f>IF(ISBLANK(INDEX('Policy Characteristics'!E:E,MATCH($C431,'Policy Characteristics'!$C:$C,0))),"",INDEX('Policy Characteristics'!E:E,MATCH($C431,'Policy Characteristics'!$C:$C,0)))</f>
        <v/>
      </c>
      <c r="L431" s="76">
        <f>IF(ISBLANK(INDEX('Policy Characteristics'!F:F,MATCH($C431,'Policy Characteristics'!$C:$C,0))),"",INDEX('Policy Characteristics'!F:F,MATCH($C431,'Policy Characteristics'!$C:$C,0)))</f>
        <v>0</v>
      </c>
      <c r="M431" s="76">
        <f>IF(ISBLANK(INDEX('Policy Characteristics'!G:G,MATCH($C431,'Policy Characteristics'!$C:$C,0))),"",INDEX('Policy Characteristics'!G:G,MATCH($C431,'Policy Characteristics'!$C:$C,0)))</f>
        <v>1</v>
      </c>
      <c r="N431" s="76">
        <f>IF(ISBLANK(INDEX('Policy Characteristics'!H:H,MATCH($C431,'Policy Characteristics'!$C:$C,0))),"",INDEX('Policy Characteristics'!H:H,MATCH($C431,'Policy Characteristics'!$C:$C,0)))</f>
        <v>1</v>
      </c>
      <c r="O431" s="76" t="str">
        <f>IF(ISBLANK(INDEX('Policy Characteristics'!I:I,MATCH($C431,'Policy Characteristics'!$C:$C,0))),"",INDEX('Policy Characteristics'!I:I,MATCH($C431,'Policy Characteristics'!$C:$C,0)))</f>
        <v>on/off</v>
      </c>
      <c r="P431" s="76" t="str">
        <f>IF(ISBLANK(INDEX('Policy Characteristics'!J:J,MATCH($C431,'Policy Characteristics'!$C:$C,0))),"",INDEX('Policy Characteristics'!J:J,MATCH($C431,'Policy Characteristics'!$C:$C,0)))</f>
        <v>**Description:** The business-as-usual case includes all planned CCUS retrofits (as modeled by the EPA for its latest GHG standards for power plants). This policy assumes those retrofits do not happen.</v>
      </c>
      <c r="Q431" s="76" t="str">
        <f>IF(ISBLANK(INDEX('Policy Characteristics'!K:K,MATCH($C431,'Policy Characteristics'!$C:$C,0))),"",INDEX('Policy Characteristics'!K:K,MATCH($C431,'Policy Characteristics'!$C:$C,0)))</f>
        <v/>
      </c>
      <c r="R431" s="76" t="str">
        <f>IF(ISBLANK(INDEX('Policy Characteristics'!L:L,MATCH($C431,'Policy Characteristics'!$C:$C,0))),"",INDEX('Policy Characteristics'!L:L,MATCH($C431,'Policy Characteristics'!$C:$C,0)))</f>
        <v/>
      </c>
    </row>
    <row r="432" spans="1:18" s="76" customFormat="1" x14ac:dyDescent="0.25">
      <c r="A432" s="76" t="str">
        <f>IF(ISBLANK(INDEX('Policy Characteristics'!A:A,MATCH($C432,'Policy Characteristics'!$C:$C,0))),"",INDEX('Policy Characteristics'!A:A,MATCH($C432,'Policy Characteristics'!$C:$C,0)))</f>
        <v>Electricity Supply</v>
      </c>
      <c r="B432" s="234" t="str">
        <f>IF(ISBLANK(INDEX('Policy Characteristics'!B:B,MATCH($C432,'Policy Characteristics'!$C:$C,0))),"",INDEX('Policy Characteristics'!B:B,MATCH($C432,'Policy Characteristics'!$C:$C,0)))</f>
        <v>Non BAU Mandated Capacity CCUS Retrofits</v>
      </c>
      <c r="C432" s="76" t="str">
        <f t="shared" si="18"/>
        <v>Boolean Use Non BAU Mandated Capacity Retrofit Schedule</v>
      </c>
      <c r="D432" s="78" t="s">
        <v>77</v>
      </c>
      <c r="E432" s="88"/>
      <c r="F432" s="78" t="s">
        <v>89</v>
      </c>
      <c r="G432" s="88"/>
      <c r="H432" s="15">
        <v>2293</v>
      </c>
      <c r="I432" s="247" t="s">
        <v>44</v>
      </c>
      <c r="J432" s="236" t="str">
        <f>IF(ISBLANK(INDEX('Policy Characteristics'!D:D,MATCH($C432,'Policy Characteristics'!$C:$C,0))),"",INDEX('Policy Characteristics'!D:D,MATCH($C432,'Policy Characteristics'!$C:$C,0)))</f>
        <v>Non BAU Mandated Capacity CCUS Retrofits</v>
      </c>
      <c r="K432" s="76" t="str">
        <f>IF(ISBLANK(INDEX('Policy Characteristics'!E:E,MATCH($C432,'Policy Characteristics'!$C:$C,0))),"",INDEX('Policy Characteristics'!E:E,MATCH($C432,'Policy Characteristics'!$C:$C,0)))</f>
        <v/>
      </c>
      <c r="L432" s="76">
        <f>IF(ISBLANK(INDEX('Policy Characteristics'!F:F,MATCH($C432,'Policy Characteristics'!$C:$C,0))),"",INDEX('Policy Characteristics'!F:F,MATCH($C432,'Policy Characteristics'!$C:$C,0)))</f>
        <v>0</v>
      </c>
      <c r="M432" s="76">
        <f>IF(ISBLANK(INDEX('Policy Characteristics'!G:G,MATCH($C432,'Policy Characteristics'!$C:$C,0))),"",INDEX('Policy Characteristics'!G:G,MATCH($C432,'Policy Characteristics'!$C:$C,0)))</f>
        <v>1</v>
      </c>
      <c r="N432" s="76">
        <f>IF(ISBLANK(INDEX('Policy Characteristics'!H:H,MATCH($C432,'Policy Characteristics'!$C:$C,0))),"",INDEX('Policy Characteristics'!H:H,MATCH($C432,'Policy Characteristics'!$C:$C,0)))</f>
        <v>1</v>
      </c>
      <c r="O432" s="76" t="str">
        <f>IF(ISBLANK(INDEX('Policy Characteristics'!I:I,MATCH($C432,'Policy Characteristics'!$C:$C,0))),"",INDEX('Policy Characteristics'!I:I,MATCH($C432,'Policy Characteristics'!$C:$C,0)))</f>
        <v>on/off</v>
      </c>
      <c r="P432" s="76" t="str">
        <f>IF(ISBLANK(INDEX('Policy Characteristics'!J:J,MATCH($C432,'Policy Characteristics'!$C:$C,0))),"",INDEX('Policy Characteristics'!J:J,MATCH($C432,'Policy Characteristics'!$C:$C,0)))</f>
        <v>**Description:** The business-as-usual case includes all planned CCUS retrofits (as modeled by the EPA for its latest GHG standards for power plants). This policy assumes those retrofits do not happen.</v>
      </c>
      <c r="Q432" s="76" t="str">
        <f>IF(ISBLANK(INDEX('Policy Characteristics'!K:K,MATCH($C432,'Policy Characteristics'!$C:$C,0))),"",INDEX('Policy Characteristics'!K:K,MATCH($C432,'Policy Characteristics'!$C:$C,0)))</f>
        <v/>
      </c>
      <c r="R432" s="76" t="str">
        <f>IF(ISBLANK(INDEX('Policy Characteristics'!L:L,MATCH($C432,'Policy Characteristics'!$C:$C,0))),"",INDEX('Policy Characteristics'!L:L,MATCH($C432,'Policy Characteristics'!$C:$C,0)))</f>
        <v/>
      </c>
    </row>
    <row r="433" spans="1:18" s="76" customFormat="1" x14ac:dyDescent="0.25">
      <c r="A433" s="76" t="str">
        <f>IF(ISBLANK(INDEX('Policy Characteristics'!A:A,MATCH($C433,'Policy Characteristics'!$C:$C,0))),"",INDEX('Policy Characteristics'!A:A,MATCH($C433,'Policy Characteristics'!$C:$C,0)))</f>
        <v>Electricity Supply</v>
      </c>
      <c r="B433" s="234" t="str">
        <f>IF(ISBLANK(INDEX('Policy Characteristics'!B:B,MATCH($C433,'Policy Characteristics'!$C:$C,0))),"",INDEX('Policy Characteristics'!B:B,MATCH($C433,'Policy Characteristics'!$C:$C,0)))</f>
        <v>Non BAU Mandated Capacity CCUS Retrofits</v>
      </c>
      <c r="C433" s="76" t="str">
        <f t="shared" si="18"/>
        <v>Boolean Use Non BAU Mandated Capacity Retrofit Schedule</v>
      </c>
      <c r="D433" s="78" t="s">
        <v>446</v>
      </c>
      <c r="E433" s="88"/>
      <c r="F433" s="78" t="s">
        <v>449</v>
      </c>
      <c r="G433" s="88"/>
      <c r="H433" s="15">
        <v>2294</v>
      </c>
      <c r="I433" s="247" t="s">
        <v>44</v>
      </c>
      <c r="J433" s="236" t="str">
        <f>IF(ISBLANK(INDEX('Policy Characteristics'!D:D,MATCH($C433,'Policy Characteristics'!$C:$C,0))),"",INDEX('Policy Characteristics'!D:D,MATCH($C433,'Policy Characteristics'!$C:$C,0)))</f>
        <v>Non BAU Mandated Capacity CCUS Retrofits</v>
      </c>
      <c r="K433" s="76" t="str">
        <f>IF(ISBLANK(INDEX('Policy Characteristics'!E:E,MATCH($C433,'Policy Characteristics'!$C:$C,0))),"",INDEX('Policy Characteristics'!E:E,MATCH($C433,'Policy Characteristics'!$C:$C,0)))</f>
        <v/>
      </c>
      <c r="L433" s="76">
        <f>IF(ISBLANK(INDEX('Policy Characteristics'!F:F,MATCH($C433,'Policy Characteristics'!$C:$C,0))),"",INDEX('Policy Characteristics'!F:F,MATCH($C433,'Policy Characteristics'!$C:$C,0)))</f>
        <v>0</v>
      </c>
      <c r="M433" s="76">
        <f>IF(ISBLANK(INDEX('Policy Characteristics'!G:G,MATCH($C433,'Policy Characteristics'!$C:$C,0))),"",INDEX('Policy Characteristics'!G:G,MATCH($C433,'Policy Characteristics'!$C:$C,0)))</f>
        <v>1</v>
      </c>
      <c r="N433" s="76">
        <f>IF(ISBLANK(INDEX('Policy Characteristics'!H:H,MATCH($C433,'Policy Characteristics'!$C:$C,0))),"",INDEX('Policy Characteristics'!H:H,MATCH($C433,'Policy Characteristics'!$C:$C,0)))</f>
        <v>1</v>
      </c>
      <c r="O433" s="76" t="str">
        <f>IF(ISBLANK(INDEX('Policy Characteristics'!I:I,MATCH($C433,'Policy Characteristics'!$C:$C,0))),"",INDEX('Policy Characteristics'!I:I,MATCH($C433,'Policy Characteristics'!$C:$C,0)))</f>
        <v>on/off</v>
      </c>
      <c r="P433" s="76" t="str">
        <f>IF(ISBLANK(INDEX('Policy Characteristics'!J:J,MATCH($C433,'Policy Characteristics'!$C:$C,0))),"",INDEX('Policy Characteristics'!J:J,MATCH($C433,'Policy Characteristics'!$C:$C,0)))</f>
        <v>**Description:** The business-as-usual case includes all planned CCUS retrofits (as modeled by the EPA for its latest GHG standards for power plants). This policy assumes those retrofits do not happen.</v>
      </c>
      <c r="Q433" s="76" t="str">
        <f>IF(ISBLANK(INDEX('Policy Characteristics'!K:K,MATCH($C433,'Policy Characteristics'!$C:$C,0))),"",INDEX('Policy Characteristics'!K:K,MATCH($C433,'Policy Characteristics'!$C:$C,0)))</f>
        <v/>
      </c>
      <c r="R433" s="76" t="str">
        <f>IF(ISBLANK(INDEX('Policy Characteristics'!L:L,MATCH($C433,'Policy Characteristics'!$C:$C,0))),"",INDEX('Policy Characteristics'!L:L,MATCH($C433,'Policy Characteristics'!$C:$C,0)))</f>
        <v/>
      </c>
    </row>
    <row r="434" spans="1:18" s="76" customFormat="1" x14ac:dyDescent="0.25">
      <c r="A434" s="76" t="str">
        <f>IF(ISBLANK(INDEX('Policy Characteristics'!A:A,MATCH($C434,'Policy Characteristics'!$C:$C,0))),"",INDEX('Policy Characteristics'!A:A,MATCH($C434,'Policy Characteristics'!$C:$C,0)))</f>
        <v>Electricity Supply</v>
      </c>
      <c r="B434" s="234" t="str">
        <f>IF(ISBLANK(INDEX('Policy Characteristics'!B:B,MATCH($C434,'Policy Characteristics'!$C:$C,0))),"",INDEX('Policy Characteristics'!B:B,MATCH($C434,'Policy Characteristics'!$C:$C,0)))</f>
        <v>Non BAU Mandated Capacity CCUS Retrofits</v>
      </c>
      <c r="C434" s="76" t="str">
        <f t="shared" si="18"/>
        <v>Boolean Use Non BAU Mandated Capacity Retrofit Schedule</v>
      </c>
      <c r="D434" s="78" t="s">
        <v>78</v>
      </c>
      <c r="E434" s="88"/>
      <c r="F434" s="78" t="s">
        <v>90</v>
      </c>
      <c r="G434" s="88"/>
      <c r="H434" s="15">
        <v>2295</v>
      </c>
      <c r="I434" s="247" t="s">
        <v>44</v>
      </c>
      <c r="J434" s="236" t="str">
        <f>IF(ISBLANK(INDEX('Policy Characteristics'!D:D,MATCH($C434,'Policy Characteristics'!$C:$C,0))),"",INDEX('Policy Characteristics'!D:D,MATCH($C434,'Policy Characteristics'!$C:$C,0)))</f>
        <v>Non BAU Mandated Capacity CCUS Retrofits</v>
      </c>
      <c r="K434" s="76" t="str">
        <f>IF(ISBLANK(INDEX('Policy Characteristics'!E:E,MATCH($C434,'Policy Characteristics'!$C:$C,0))),"",INDEX('Policy Characteristics'!E:E,MATCH($C434,'Policy Characteristics'!$C:$C,0)))</f>
        <v/>
      </c>
      <c r="L434" s="76">
        <f>IF(ISBLANK(INDEX('Policy Characteristics'!F:F,MATCH($C434,'Policy Characteristics'!$C:$C,0))),"",INDEX('Policy Characteristics'!F:F,MATCH($C434,'Policy Characteristics'!$C:$C,0)))</f>
        <v>0</v>
      </c>
      <c r="M434" s="76">
        <f>IF(ISBLANK(INDEX('Policy Characteristics'!G:G,MATCH($C434,'Policy Characteristics'!$C:$C,0))),"",INDEX('Policy Characteristics'!G:G,MATCH($C434,'Policy Characteristics'!$C:$C,0)))</f>
        <v>1</v>
      </c>
      <c r="N434" s="76">
        <f>IF(ISBLANK(INDEX('Policy Characteristics'!H:H,MATCH($C434,'Policy Characteristics'!$C:$C,0))),"",INDEX('Policy Characteristics'!H:H,MATCH($C434,'Policy Characteristics'!$C:$C,0)))</f>
        <v>1</v>
      </c>
      <c r="O434" s="76" t="str">
        <f>IF(ISBLANK(INDEX('Policy Characteristics'!I:I,MATCH($C434,'Policy Characteristics'!$C:$C,0))),"",INDEX('Policy Characteristics'!I:I,MATCH($C434,'Policy Characteristics'!$C:$C,0)))</f>
        <v>on/off</v>
      </c>
      <c r="P434" s="76" t="str">
        <f>IF(ISBLANK(INDEX('Policy Characteristics'!J:J,MATCH($C434,'Policy Characteristics'!$C:$C,0))),"",INDEX('Policy Characteristics'!J:J,MATCH($C434,'Policy Characteristics'!$C:$C,0)))</f>
        <v>**Description:** The business-as-usual case includes all planned CCUS retrofits (as modeled by the EPA for its latest GHG standards for power plants). This policy assumes those retrofits do not happen.</v>
      </c>
      <c r="Q434" s="76" t="str">
        <f>IF(ISBLANK(INDEX('Policy Characteristics'!K:K,MATCH($C434,'Policy Characteristics'!$C:$C,0))),"",INDEX('Policy Characteristics'!K:K,MATCH($C434,'Policy Characteristics'!$C:$C,0)))</f>
        <v/>
      </c>
      <c r="R434" s="76" t="str">
        <f>IF(ISBLANK(INDEX('Policy Characteristics'!L:L,MATCH($C434,'Policy Characteristics'!$C:$C,0))),"",INDEX('Policy Characteristics'!L:L,MATCH($C434,'Policy Characteristics'!$C:$C,0)))</f>
        <v/>
      </c>
    </row>
    <row r="435" spans="1:18" s="76" customFormat="1" x14ac:dyDescent="0.25">
      <c r="A435" s="76" t="str">
        <f>IF(ISBLANK(INDEX('Policy Characteristics'!A:A,MATCH($C435,'Policy Characteristics'!$C:$C,0))),"",INDEX('Policy Characteristics'!A:A,MATCH($C435,'Policy Characteristics'!$C:$C,0)))</f>
        <v>Electricity Supply</v>
      </c>
      <c r="B435" s="234" t="str">
        <f>IF(ISBLANK(INDEX('Policy Characteristics'!B:B,MATCH($C435,'Policy Characteristics'!$C:$C,0))),"",INDEX('Policy Characteristics'!B:B,MATCH($C435,'Policy Characteristics'!$C:$C,0)))</f>
        <v>Non BAU Mandated Capacity CCUS Retrofits</v>
      </c>
      <c r="C435" s="76" t="str">
        <f t="shared" si="18"/>
        <v>Boolean Use Non BAU Mandated Capacity Retrofit Schedule</v>
      </c>
      <c r="D435" s="78" t="s">
        <v>79</v>
      </c>
      <c r="E435" s="88"/>
      <c r="F435" s="78" t="s">
        <v>91</v>
      </c>
      <c r="G435" s="88"/>
      <c r="H435" s="15">
        <v>2296</v>
      </c>
      <c r="I435" s="247" t="s">
        <v>44</v>
      </c>
      <c r="J435" s="236" t="str">
        <f>IF(ISBLANK(INDEX('Policy Characteristics'!D:D,MATCH($C435,'Policy Characteristics'!$C:$C,0))),"",INDEX('Policy Characteristics'!D:D,MATCH($C435,'Policy Characteristics'!$C:$C,0)))</f>
        <v>Non BAU Mandated Capacity CCUS Retrofits</v>
      </c>
      <c r="K435" s="76" t="str">
        <f>IF(ISBLANK(INDEX('Policy Characteristics'!E:E,MATCH($C435,'Policy Characteristics'!$C:$C,0))),"",INDEX('Policy Characteristics'!E:E,MATCH($C435,'Policy Characteristics'!$C:$C,0)))</f>
        <v/>
      </c>
      <c r="L435" s="76">
        <f>IF(ISBLANK(INDEX('Policy Characteristics'!F:F,MATCH($C435,'Policy Characteristics'!$C:$C,0))),"",INDEX('Policy Characteristics'!F:F,MATCH($C435,'Policy Characteristics'!$C:$C,0)))</f>
        <v>0</v>
      </c>
      <c r="M435" s="76">
        <f>IF(ISBLANK(INDEX('Policy Characteristics'!G:G,MATCH($C435,'Policy Characteristics'!$C:$C,0))),"",INDEX('Policy Characteristics'!G:G,MATCH($C435,'Policy Characteristics'!$C:$C,0)))</f>
        <v>1</v>
      </c>
      <c r="N435" s="76">
        <f>IF(ISBLANK(INDEX('Policy Characteristics'!H:H,MATCH($C435,'Policy Characteristics'!$C:$C,0))),"",INDEX('Policy Characteristics'!H:H,MATCH($C435,'Policy Characteristics'!$C:$C,0)))</f>
        <v>1</v>
      </c>
      <c r="O435" s="76" t="str">
        <f>IF(ISBLANK(INDEX('Policy Characteristics'!I:I,MATCH($C435,'Policy Characteristics'!$C:$C,0))),"",INDEX('Policy Characteristics'!I:I,MATCH($C435,'Policy Characteristics'!$C:$C,0)))</f>
        <v>on/off</v>
      </c>
      <c r="P435" s="76" t="str">
        <f>IF(ISBLANK(INDEX('Policy Characteristics'!J:J,MATCH($C435,'Policy Characteristics'!$C:$C,0))),"",INDEX('Policy Characteristics'!J:J,MATCH($C435,'Policy Characteristics'!$C:$C,0)))</f>
        <v>**Description:** The business-as-usual case includes all planned CCUS retrofits (as modeled by the EPA for its latest GHG standards for power plants). This policy assumes those retrofits do not happen.</v>
      </c>
      <c r="Q435" s="76" t="str">
        <f>IF(ISBLANK(INDEX('Policy Characteristics'!K:K,MATCH($C435,'Policy Characteristics'!$C:$C,0))),"",INDEX('Policy Characteristics'!K:K,MATCH($C435,'Policy Characteristics'!$C:$C,0)))</f>
        <v/>
      </c>
      <c r="R435" s="76" t="str">
        <f>IF(ISBLANK(INDEX('Policy Characteristics'!L:L,MATCH($C435,'Policy Characteristics'!$C:$C,0))),"",INDEX('Policy Characteristics'!L:L,MATCH($C435,'Policy Characteristics'!$C:$C,0)))</f>
        <v/>
      </c>
    </row>
    <row r="436" spans="1:18" s="76" customFormat="1" x14ac:dyDescent="0.25">
      <c r="A436" s="76" t="str">
        <f>IF(ISBLANK(INDEX('Policy Characteristics'!A:A,MATCH($C436,'Policy Characteristics'!$C:$C,0))),"",INDEX('Policy Characteristics'!A:A,MATCH($C436,'Policy Characteristics'!$C:$C,0)))</f>
        <v>Electricity Supply</v>
      </c>
      <c r="B436" s="234" t="str">
        <f>IF(ISBLANK(INDEX('Policy Characteristics'!B:B,MATCH($C436,'Policy Characteristics'!$C:$C,0))),"",INDEX('Policy Characteristics'!B:B,MATCH($C436,'Policy Characteristics'!$C:$C,0)))</f>
        <v>Non BAU Mandated Capacity CCUS Retrofits</v>
      </c>
      <c r="C436" s="76" t="str">
        <f t="shared" si="18"/>
        <v>Boolean Use Non BAU Mandated Capacity Retrofit Schedule</v>
      </c>
      <c r="D436" s="78" t="s">
        <v>80</v>
      </c>
      <c r="E436" s="88"/>
      <c r="F436" s="78" t="s">
        <v>92</v>
      </c>
      <c r="G436" s="88"/>
      <c r="H436" s="15">
        <v>2297</v>
      </c>
      <c r="I436" s="247" t="s">
        <v>44</v>
      </c>
      <c r="J436" s="236" t="str">
        <f>IF(ISBLANK(INDEX('Policy Characteristics'!D:D,MATCH($C436,'Policy Characteristics'!$C:$C,0))),"",INDEX('Policy Characteristics'!D:D,MATCH($C436,'Policy Characteristics'!$C:$C,0)))</f>
        <v>Non BAU Mandated Capacity CCUS Retrofits</v>
      </c>
      <c r="K436" s="76" t="str">
        <f>IF(ISBLANK(INDEX('Policy Characteristics'!E:E,MATCH($C436,'Policy Characteristics'!$C:$C,0))),"",INDEX('Policy Characteristics'!E:E,MATCH($C436,'Policy Characteristics'!$C:$C,0)))</f>
        <v/>
      </c>
      <c r="L436" s="76">
        <f>IF(ISBLANK(INDEX('Policy Characteristics'!F:F,MATCH($C436,'Policy Characteristics'!$C:$C,0))),"",INDEX('Policy Characteristics'!F:F,MATCH($C436,'Policy Characteristics'!$C:$C,0)))</f>
        <v>0</v>
      </c>
      <c r="M436" s="76">
        <f>IF(ISBLANK(INDEX('Policy Characteristics'!G:G,MATCH($C436,'Policy Characteristics'!$C:$C,0))),"",INDEX('Policy Characteristics'!G:G,MATCH($C436,'Policy Characteristics'!$C:$C,0)))</f>
        <v>1</v>
      </c>
      <c r="N436" s="76">
        <f>IF(ISBLANK(INDEX('Policy Characteristics'!H:H,MATCH($C436,'Policy Characteristics'!$C:$C,0))),"",INDEX('Policy Characteristics'!H:H,MATCH($C436,'Policy Characteristics'!$C:$C,0)))</f>
        <v>1</v>
      </c>
      <c r="O436" s="76" t="str">
        <f>IF(ISBLANK(INDEX('Policy Characteristics'!I:I,MATCH($C436,'Policy Characteristics'!$C:$C,0))),"",INDEX('Policy Characteristics'!I:I,MATCH($C436,'Policy Characteristics'!$C:$C,0)))</f>
        <v>on/off</v>
      </c>
      <c r="P436" s="76" t="str">
        <f>IF(ISBLANK(INDEX('Policy Characteristics'!J:J,MATCH($C436,'Policy Characteristics'!$C:$C,0))),"",INDEX('Policy Characteristics'!J:J,MATCH($C436,'Policy Characteristics'!$C:$C,0)))</f>
        <v>**Description:** The business-as-usual case includes all planned CCUS retrofits (as modeled by the EPA for its latest GHG standards for power plants). This policy assumes those retrofits do not happen.</v>
      </c>
      <c r="Q436" s="76" t="str">
        <f>IF(ISBLANK(INDEX('Policy Characteristics'!K:K,MATCH($C436,'Policy Characteristics'!$C:$C,0))),"",INDEX('Policy Characteristics'!K:K,MATCH($C436,'Policy Characteristics'!$C:$C,0)))</f>
        <v/>
      </c>
      <c r="R436" s="76" t="str">
        <f>IF(ISBLANK(INDEX('Policy Characteristics'!L:L,MATCH($C436,'Policy Characteristics'!$C:$C,0))),"",INDEX('Policy Characteristics'!L:L,MATCH($C436,'Policy Characteristics'!$C:$C,0)))</f>
        <v/>
      </c>
    </row>
    <row r="437" spans="1:18" s="76" customFormat="1" x14ac:dyDescent="0.25">
      <c r="A437" s="76" t="str">
        <f>IF(ISBLANK(INDEX('Policy Characteristics'!A:A,MATCH($C437,'Policy Characteristics'!$C:$C,0))),"",INDEX('Policy Characteristics'!A:A,MATCH($C437,'Policy Characteristics'!$C:$C,0)))</f>
        <v>Electricity Supply</v>
      </c>
      <c r="B437" s="234" t="str">
        <f>IF(ISBLANK(INDEX('Policy Characteristics'!B:B,MATCH($C437,'Policy Characteristics'!$C:$C,0))),"",INDEX('Policy Characteristics'!B:B,MATCH($C437,'Policy Characteristics'!$C:$C,0)))</f>
        <v>Non BAU Mandated Capacity CCUS Retrofits</v>
      </c>
      <c r="C437" s="76" t="str">
        <f t="shared" si="18"/>
        <v>Boolean Use Non BAU Mandated Capacity Retrofit Schedule</v>
      </c>
      <c r="D437" s="78" t="s">
        <v>668</v>
      </c>
      <c r="E437" s="88"/>
      <c r="F437" s="78" t="s">
        <v>434</v>
      </c>
      <c r="G437" s="88"/>
      <c r="H437" s="15">
        <v>2298</v>
      </c>
      <c r="I437" s="247" t="s">
        <v>44</v>
      </c>
      <c r="J437" s="236" t="str">
        <f>IF(ISBLANK(INDEX('Policy Characteristics'!D:D,MATCH($C437,'Policy Characteristics'!$C:$C,0))),"",INDEX('Policy Characteristics'!D:D,MATCH($C437,'Policy Characteristics'!$C:$C,0)))</f>
        <v>Non BAU Mandated Capacity CCUS Retrofits</v>
      </c>
      <c r="K437" s="76" t="str">
        <f>IF(ISBLANK(INDEX('Policy Characteristics'!E:E,MATCH($C437,'Policy Characteristics'!$C:$C,0))),"",INDEX('Policy Characteristics'!E:E,MATCH($C437,'Policy Characteristics'!$C:$C,0)))</f>
        <v/>
      </c>
      <c r="L437" s="76">
        <f>IF(ISBLANK(INDEX('Policy Characteristics'!F:F,MATCH($C437,'Policy Characteristics'!$C:$C,0))),"",INDEX('Policy Characteristics'!F:F,MATCH($C437,'Policy Characteristics'!$C:$C,0)))</f>
        <v>0</v>
      </c>
      <c r="M437" s="76">
        <f>IF(ISBLANK(INDEX('Policy Characteristics'!G:G,MATCH($C437,'Policy Characteristics'!$C:$C,0))),"",INDEX('Policy Characteristics'!G:G,MATCH($C437,'Policy Characteristics'!$C:$C,0)))</f>
        <v>1</v>
      </c>
      <c r="N437" s="76">
        <f>IF(ISBLANK(INDEX('Policy Characteristics'!H:H,MATCH($C437,'Policy Characteristics'!$C:$C,0))),"",INDEX('Policy Characteristics'!H:H,MATCH($C437,'Policy Characteristics'!$C:$C,0)))</f>
        <v>1</v>
      </c>
      <c r="O437" s="76" t="str">
        <f>IF(ISBLANK(INDEX('Policy Characteristics'!I:I,MATCH($C437,'Policy Characteristics'!$C:$C,0))),"",INDEX('Policy Characteristics'!I:I,MATCH($C437,'Policy Characteristics'!$C:$C,0)))</f>
        <v>on/off</v>
      </c>
      <c r="P437" s="76" t="str">
        <f>IF(ISBLANK(INDEX('Policy Characteristics'!J:J,MATCH($C437,'Policy Characteristics'!$C:$C,0))),"",INDEX('Policy Characteristics'!J:J,MATCH($C437,'Policy Characteristics'!$C:$C,0)))</f>
        <v>**Description:** The business-as-usual case includes all planned CCUS retrofits (as modeled by the EPA for its latest GHG standards for power plants). This policy assumes those retrofits do not happen.</v>
      </c>
      <c r="Q437" s="76" t="str">
        <f>IF(ISBLANK(INDEX('Policy Characteristics'!K:K,MATCH($C437,'Policy Characteristics'!$C:$C,0))),"",INDEX('Policy Characteristics'!K:K,MATCH($C437,'Policy Characteristics'!$C:$C,0)))</f>
        <v/>
      </c>
      <c r="R437" s="76" t="str">
        <f>IF(ISBLANK(INDEX('Policy Characteristics'!L:L,MATCH($C437,'Policy Characteristics'!$C:$C,0))),"",INDEX('Policy Characteristics'!L:L,MATCH($C437,'Policy Characteristics'!$C:$C,0)))</f>
        <v/>
      </c>
    </row>
    <row r="438" spans="1:18" s="76" customFormat="1" x14ac:dyDescent="0.25">
      <c r="A438" s="76" t="str">
        <f>IF(ISBLANK(INDEX('Policy Characteristics'!A:A,MATCH($C438,'Policy Characteristics'!$C:$C,0))),"",INDEX('Policy Characteristics'!A:A,MATCH($C438,'Policy Characteristics'!$C:$C,0)))</f>
        <v>Electricity Supply</v>
      </c>
      <c r="B438" s="234" t="str">
        <f>IF(ISBLANK(INDEX('Policy Characteristics'!B:B,MATCH($C438,'Policy Characteristics'!$C:$C,0))),"",INDEX('Policy Characteristics'!B:B,MATCH($C438,'Policy Characteristics'!$C:$C,0)))</f>
        <v>Non BAU Mandated Capacity CCUS Retrofits</v>
      </c>
      <c r="C438" s="76" t="str">
        <f t="shared" si="18"/>
        <v>Boolean Use Non BAU Mandated Capacity Retrofit Schedule</v>
      </c>
      <c r="D438" s="78" t="s">
        <v>306</v>
      </c>
      <c r="E438" s="88"/>
      <c r="F438" s="78" t="s">
        <v>308</v>
      </c>
      <c r="G438" s="88"/>
      <c r="H438" s="15">
        <v>2299</v>
      </c>
      <c r="I438" s="247" t="s">
        <v>44</v>
      </c>
      <c r="J438" s="236" t="str">
        <f>IF(ISBLANK(INDEX('Policy Characteristics'!D:D,MATCH($C438,'Policy Characteristics'!$C:$C,0))),"",INDEX('Policy Characteristics'!D:D,MATCH($C438,'Policy Characteristics'!$C:$C,0)))</f>
        <v>Non BAU Mandated Capacity CCUS Retrofits</v>
      </c>
      <c r="K438" s="76" t="str">
        <f>IF(ISBLANK(INDEX('Policy Characteristics'!E:E,MATCH($C438,'Policy Characteristics'!$C:$C,0))),"",INDEX('Policy Characteristics'!E:E,MATCH($C438,'Policy Characteristics'!$C:$C,0)))</f>
        <v/>
      </c>
      <c r="L438" s="76">
        <f>IF(ISBLANK(INDEX('Policy Characteristics'!F:F,MATCH($C438,'Policy Characteristics'!$C:$C,0))),"",INDEX('Policy Characteristics'!F:F,MATCH($C438,'Policy Characteristics'!$C:$C,0)))</f>
        <v>0</v>
      </c>
      <c r="M438" s="76">
        <f>IF(ISBLANK(INDEX('Policy Characteristics'!G:G,MATCH($C438,'Policy Characteristics'!$C:$C,0))),"",INDEX('Policy Characteristics'!G:G,MATCH($C438,'Policy Characteristics'!$C:$C,0)))</f>
        <v>1</v>
      </c>
      <c r="N438" s="76">
        <f>IF(ISBLANK(INDEX('Policy Characteristics'!H:H,MATCH($C438,'Policy Characteristics'!$C:$C,0))),"",INDEX('Policy Characteristics'!H:H,MATCH($C438,'Policy Characteristics'!$C:$C,0)))</f>
        <v>1</v>
      </c>
      <c r="O438" s="76" t="str">
        <f>IF(ISBLANK(INDEX('Policy Characteristics'!I:I,MATCH($C438,'Policy Characteristics'!$C:$C,0))),"",INDEX('Policy Characteristics'!I:I,MATCH($C438,'Policy Characteristics'!$C:$C,0)))</f>
        <v>on/off</v>
      </c>
      <c r="P438" s="76" t="str">
        <f>IF(ISBLANK(INDEX('Policy Characteristics'!J:J,MATCH($C438,'Policy Characteristics'!$C:$C,0))),"",INDEX('Policy Characteristics'!J:J,MATCH($C438,'Policy Characteristics'!$C:$C,0)))</f>
        <v>**Description:** The business-as-usual case includes all planned CCUS retrofits (as modeled by the EPA for its latest GHG standards for power plants). This policy assumes those retrofits do not happen.</v>
      </c>
      <c r="Q438" s="76" t="str">
        <f>IF(ISBLANK(INDEX('Policy Characteristics'!K:K,MATCH($C438,'Policy Characteristics'!$C:$C,0))),"",INDEX('Policy Characteristics'!K:K,MATCH($C438,'Policy Characteristics'!$C:$C,0)))</f>
        <v/>
      </c>
      <c r="R438" s="76" t="str">
        <f>IF(ISBLANK(INDEX('Policy Characteristics'!L:L,MATCH($C438,'Policy Characteristics'!$C:$C,0))),"",INDEX('Policy Characteristics'!L:L,MATCH($C438,'Policy Characteristics'!$C:$C,0)))</f>
        <v/>
      </c>
    </row>
    <row r="439" spans="1:18" s="76" customFormat="1" x14ac:dyDescent="0.25">
      <c r="A439" s="76" t="str">
        <f>IF(ISBLANK(INDEX('Policy Characteristics'!A:A,MATCH($C439,'Policy Characteristics'!$C:$C,0))),"",INDEX('Policy Characteristics'!A:A,MATCH($C439,'Policy Characteristics'!$C:$C,0)))</f>
        <v>Electricity Supply</v>
      </c>
      <c r="B439" s="234" t="str">
        <f>IF(ISBLANK(INDEX('Policy Characteristics'!B:B,MATCH($C439,'Policy Characteristics'!$C:$C,0))),"",INDEX('Policy Characteristics'!B:B,MATCH($C439,'Policy Characteristics'!$C:$C,0)))</f>
        <v>Non BAU Mandated Capacity CCUS Retrofits</v>
      </c>
      <c r="C439" s="76" t="str">
        <f t="shared" si="18"/>
        <v>Boolean Use Non BAU Mandated Capacity Retrofit Schedule</v>
      </c>
      <c r="D439" s="78" t="s">
        <v>307</v>
      </c>
      <c r="E439" s="88"/>
      <c r="F439" s="78" t="s">
        <v>309</v>
      </c>
      <c r="G439" s="88"/>
      <c r="H439" s="15">
        <v>2300</v>
      </c>
      <c r="I439" s="247" t="s">
        <v>44</v>
      </c>
      <c r="J439" s="236" t="str">
        <f>IF(ISBLANK(INDEX('Policy Characteristics'!D:D,MATCH($C439,'Policy Characteristics'!$C:$C,0))),"",INDEX('Policy Characteristics'!D:D,MATCH($C439,'Policy Characteristics'!$C:$C,0)))</f>
        <v>Non BAU Mandated Capacity CCUS Retrofits</v>
      </c>
      <c r="K439" s="76" t="str">
        <f>IF(ISBLANK(INDEX('Policy Characteristics'!E:E,MATCH($C439,'Policy Characteristics'!$C:$C,0))),"",INDEX('Policy Characteristics'!E:E,MATCH($C439,'Policy Characteristics'!$C:$C,0)))</f>
        <v/>
      </c>
      <c r="L439" s="76">
        <f>IF(ISBLANK(INDEX('Policy Characteristics'!F:F,MATCH($C439,'Policy Characteristics'!$C:$C,0))),"",INDEX('Policy Characteristics'!F:F,MATCH($C439,'Policy Characteristics'!$C:$C,0)))</f>
        <v>0</v>
      </c>
      <c r="M439" s="76">
        <f>IF(ISBLANK(INDEX('Policy Characteristics'!G:G,MATCH($C439,'Policy Characteristics'!$C:$C,0))),"",INDEX('Policy Characteristics'!G:G,MATCH($C439,'Policy Characteristics'!$C:$C,0)))</f>
        <v>1</v>
      </c>
      <c r="N439" s="76">
        <f>IF(ISBLANK(INDEX('Policy Characteristics'!H:H,MATCH($C439,'Policy Characteristics'!$C:$C,0))),"",INDEX('Policy Characteristics'!H:H,MATCH($C439,'Policy Characteristics'!$C:$C,0)))</f>
        <v>1</v>
      </c>
      <c r="O439" s="76" t="str">
        <f>IF(ISBLANK(INDEX('Policy Characteristics'!I:I,MATCH($C439,'Policy Characteristics'!$C:$C,0))),"",INDEX('Policy Characteristics'!I:I,MATCH($C439,'Policy Characteristics'!$C:$C,0)))</f>
        <v>on/off</v>
      </c>
      <c r="P439" s="76" t="str">
        <f>IF(ISBLANK(INDEX('Policy Characteristics'!J:J,MATCH($C439,'Policy Characteristics'!$C:$C,0))),"",INDEX('Policy Characteristics'!J:J,MATCH($C439,'Policy Characteristics'!$C:$C,0)))</f>
        <v>**Description:** The business-as-usual case includes all planned CCUS retrofits (as modeled by the EPA for its latest GHG standards for power plants). This policy assumes those retrofits do not happen.</v>
      </c>
      <c r="Q439" s="76" t="str">
        <f>IF(ISBLANK(INDEX('Policy Characteristics'!K:K,MATCH($C439,'Policy Characteristics'!$C:$C,0))),"",INDEX('Policy Characteristics'!K:K,MATCH($C439,'Policy Characteristics'!$C:$C,0)))</f>
        <v/>
      </c>
      <c r="R439" s="76" t="str">
        <f>IF(ISBLANK(INDEX('Policy Characteristics'!L:L,MATCH($C439,'Policy Characteristics'!$C:$C,0))),"",INDEX('Policy Characteristics'!L:L,MATCH($C439,'Policy Characteristics'!$C:$C,0)))</f>
        <v/>
      </c>
    </row>
    <row r="440" spans="1:18" s="76" customFormat="1" x14ac:dyDescent="0.25">
      <c r="A440" s="76" t="str">
        <f>IF(ISBLANK(INDEX('Policy Characteristics'!A:A,MATCH($C440,'Policy Characteristics'!$C:$C,0))),"",INDEX('Policy Characteristics'!A:A,MATCH($C440,'Policy Characteristics'!$C:$C,0)))</f>
        <v>Electricity Supply</v>
      </c>
      <c r="B440" s="234" t="str">
        <f>IF(ISBLANK(INDEX('Policy Characteristics'!B:B,MATCH($C440,'Policy Characteristics'!$C:$C,0))),"",INDEX('Policy Characteristics'!B:B,MATCH($C440,'Policy Characteristics'!$C:$C,0)))</f>
        <v>Non BAU Mandated Capacity CCUS Retrofits</v>
      </c>
      <c r="C440" s="76" t="str">
        <f t="shared" si="18"/>
        <v>Boolean Use Non BAU Mandated Capacity Retrofit Schedule</v>
      </c>
      <c r="D440" s="78" t="s">
        <v>442</v>
      </c>
      <c r="E440" s="88"/>
      <c r="F440" s="78" t="s">
        <v>441</v>
      </c>
      <c r="G440" s="88"/>
      <c r="H440" s="15">
        <v>2301</v>
      </c>
      <c r="I440" s="247" t="s">
        <v>44</v>
      </c>
      <c r="J440" s="236" t="str">
        <f>IF(ISBLANK(INDEX('Policy Characteristics'!D:D,MATCH($C440,'Policy Characteristics'!$C:$C,0))),"",INDEX('Policy Characteristics'!D:D,MATCH($C440,'Policy Characteristics'!$C:$C,0)))</f>
        <v>Non BAU Mandated Capacity CCUS Retrofits</v>
      </c>
      <c r="K440" s="76" t="str">
        <f>IF(ISBLANK(INDEX('Policy Characteristics'!E:E,MATCH($C440,'Policy Characteristics'!$C:$C,0))),"",INDEX('Policy Characteristics'!E:E,MATCH($C440,'Policy Characteristics'!$C:$C,0)))</f>
        <v/>
      </c>
      <c r="L440" s="76">
        <f>IF(ISBLANK(INDEX('Policy Characteristics'!F:F,MATCH($C440,'Policy Characteristics'!$C:$C,0))),"",INDEX('Policy Characteristics'!F:F,MATCH($C440,'Policy Characteristics'!$C:$C,0)))</f>
        <v>0</v>
      </c>
      <c r="M440" s="76">
        <f>IF(ISBLANK(INDEX('Policy Characteristics'!G:G,MATCH($C440,'Policy Characteristics'!$C:$C,0))),"",INDEX('Policy Characteristics'!G:G,MATCH($C440,'Policy Characteristics'!$C:$C,0)))</f>
        <v>1</v>
      </c>
      <c r="N440" s="76">
        <f>IF(ISBLANK(INDEX('Policy Characteristics'!H:H,MATCH($C440,'Policy Characteristics'!$C:$C,0))),"",INDEX('Policy Characteristics'!H:H,MATCH($C440,'Policy Characteristics'!$C:$C,0)))</f>
        <v>1</v>
      </c>
      <c r="O440" s="76" t="str">
        <f>IF(ISBLANK(INDEX('Policy Characteristics'!I:I,MATCH($C440,'Policy Characteristics'!$C:$C,0))),"",INDEX('Policy Characteristics'!I:I,MATCH($C440,'Policy Characteristics'!$C:$C,0)))</f>
        <v>on/off</v>
      </c>
      <c r="P440" s="76" t="str">
        <f>IF(ISBLANK(INDEX('Policy Characteristics'!J:J,MATCH($C440,'Policy Characteristics'!$C:$C,0))),"",INDEX('Policy Characteristics'!J:J,MATCH($C440,'Policy Characteristics'!$C:$C,0)))</f>
        <v>**Description:** The business-as-usual case includes all planned CCUS retrofits (as modeled by the EPA for its latest GHG standards for power plants). This policy assumes those retrofits do not happen.</v>
      </c>
      <c r="Q440" s="76" t="str">
        <f>IF(ISBLANK(INDEX('Policy Characteristics'!K:K,MATCH($C440,'Policy Characteristics'!$C:$C,0))),"",INDEX('Policy Characteristics'!K:K,MATCH($C440,'Policy Characteristics'!$C:$C,0)))</f>
        <v/>
      </c>
      <c r="R440" s="76" t="str">
        <f>IF(ISBLANK(INDEX('Policy Characteristics'!L:L,MATCH($C440,'Policy Characteristics'!$C:$C,0))),"",INDEX('Policy Characteristics'!L:L,MATCH($C440,'Policy Characteristics'!$C:$C,0)))</f>
        <v/>
      </c>
    </row>
    <row r="441" spans="1:18" s="76" customFormat="1" x14ac:dyDescent="0.25">
      <c r="A441" s="76" t="str">
        <f>IF(ISBLANK(INDEX('Policy Characteristics'!A:A,MATCH($C441,'Policy Characteristics'!$C:$C,0))),"",INDEX('Policy Characteristics'!A:A,MATCH($C441,'Policy Characteristics'!$C:$C,0)))</f>
        <v>Electricity Supply</v>
      </c>
      <c r="B441" s="234" t="str">
        <f>IF(ISBLANK(INDEX('Policy Characteristics'!B:B,MATCH($C441,'Policy Characteristics'!$C:$C,0))),"",INDEX('Policy Characteristics'!B:B,MATCH($C441,'Policy Characteristics'!$C:$C,0)))</f>
        <v>Non BAU Mandated Capacity CCUS Retrofits</v>
      </c>
      <c r="C441" s="76" t="str">
        <f t="shared" si="18"/>
        <v>Boolean Use Non BAU Mandated Capacity Retrofit Schedule</v>
      </c>
      <c r="D441" s="78" t="s">
        <v>451</v>
      </c>
      <c r="E441" s="88"/>
      <c r="F441" s="78" t="s">
        <v>452</v>
      </c>
      <c r="G441" s="88"/>
      <c r="H441" s="15">
        <v>2302</v>
      </c>
      <c r="I441" s="247" t="s">
        <v>44</v>
      </c>
      <c r="J441" s="236" t="str">
        <f>IF(ISBLANK(INDEX('Policy Characteristics'!D:D,MATCH($C441,'Policy Characteristics'!$C:$C,0))),"",INDEX('Policy Characteristics'!D:D,MATCH($C441,'Policy Characteristics'!$C:$C,0)))</f>
        <v>Non BAU Mandated Capacity CCUS Retrofits</v>
      </c>
      <c r="K441" s="76" t="str">
        <f>IF(ISBLANK(INDEX('Policy Characteristics'!E:E,MATCH($C441,'Policy Characteristics'!$C:$C,0))),"",INDEX('Policy Characteristics'!E:E,MATCH($C441,'Policy Characteristics'!$C:$C,0)))</f>
        <v/>
      </c>
      <c r="L441" s="76">
        <f>IF(ISBLANK(INDEX('Policy Characteristics'!F:F,MATCH($C441,'Policy Characteristics'!$C:$C,0))),"",INDEX('Policy Characteristics'!F:F,MATCH($C441,'Policy Characteristics'!$C:$C,0)))</f>
        <v>0</v>
      </c>
      <c r="M441" s="76">
        <f>IF(ISBLANK(INDEX('Policy Characteristics'!G:G,MATCH($C441,'Policy Characteristics'!$C:$C,0))),"",INDEX('Policy Characteristics'!G:G,MATCH($C441,'Policy Characteristics'!$C:$C,0)))</f>
        <v>1</v>
      </c>
      <c r="N441" s="76">
        <f>IF(ISBLANK(INDEX('Policy Characteristics'!H:H,MATCH($C441,'Policy Characteristics'!$C:$C,0))),"",INDEX('Policy Characteristics'!H:H,MATCH($C441,'Policy Characteristics'!$C:$C,0)))</f>
        <v>1</v>
      </c>
      <c r="O441" s="76" t="str">
        <f>IF(ISBLANK(INDEX('Policy Characteristics'!I:I,MATCH($C441,'Policy Characteristics'!$C:$C,0))),"",INDEX('Policy Characteristics'!I:I,MATCH($C441,'Policy Characteristics'!$C:$C,0)))</f>
        <v>on/off</v>
      </c>
      <c r="P441" s="76" t="str">
        <f>IF(ISBLANK(INDEX('Policy Characteristics'!J:J,MATCH($C441,'Policy Characteristics'!$C:$C,0))),"",INDEX('Policy Characteristics'!J:J,MATCH($C441,'Policy Characteristics'!$C:$C,0)))</f>
        <v>**Description:** The business-as-usual case includes all planned CCUS retrofits (as modeled by the EPA for its latest GHG standards for power plants). This policy assumes those retrofits do not happen.</v>
      </c>
      <c r="Q441" s="76" t="str">
        <f>IF(ISBLANK(INDEX('Policy Characteristics'!K:K,MATCH($C441,'Policy Characteristics'!$C:$C,0))),"",INDEX('Policy Characteristics'!K:K,MATCH($C441,'Policy Characteristics'!$C:$C,0)))</f>
        <v/>
      </c>
      <c r="R441" s="76" t="str">
        <f>IF(ISBLANK(INDEX('Policy Characteristics'!L:L,MATCH($C441,'Policy Characteristics'!$C:$C,0))),"",INDEX('Policy Characteristics'!L:L,MATCH($C441,'Policy Characteristics'!$C:$C,0)))</f>
        <v/>
      </c>
    </row>
    <row r="442" spans="1:18" s="76" customFormat="1" x14ac:dyDescent="0.25">
      <c r="A442" s="76" t="str">
        <f>IF(ISBLANK(INDEX('Policy Characteristics'!A:A,MATCH($C442,'Policy Characteristics'!$C:$C,0))),"",INDEX('Policy Characteristics'!A:A,MATCH($C442,'Policy Characteristics'!$C:$C,0)))</f>
        <v>Electricity Supply</v>
      </c>
      <c r="B442" s="234" t="str">
        <f>IF(ISBLANK(INDEX('Policy Characteristics'!B:B,MATCH($C442,'Policy Characteristics'!$C:$C,0))),"",INDEX('Policy Characteristics'!B:B,MATCH($C442,'Policy Characteristics'!$C:$C,0)))</f>
        <v>Non BAU Mandated Capacity CCUS Retrofits</v>
      </c>
      <c r="C442" s="76" t="str">
        <f t="shared" si="18"/>
        <v>Boolean Use Non BAU Mandated Capacity Retrofit Schedule</v>
      </c>
      <c r="D442" s="78" t="s">
        <v>988</v>
      </c>
      <c r="E442" s="88"/>
      <c r="F442" s="78" t="s">
        <v>712</v>
      </c>
      <c r="G442" s="88"/>
      <c r="H442" s="15">
        <v>2303</v>
      </c>
      <c r="I442" s="247" t="s">
        <v>44</v>
      </c>
      <c r="J442" s="236" t="str">
        <f>IF(ISBLANK(INDEX('Policy Characteristics'!D:D,MATCH($C442,'Policy Characteristics'!$C:$C,0))),"",INDEX('Policy Characteristics'!D:D,MATCH($C442,'Policy Characteristics'!$C:$C,0)))</f>
        <v>Non BAU Mandated Capacity CCUS Retrofits</v>
      </c>
      <c r="K442" s="76" t="str">
        <f>IF(ISBLANK(INDEX('Policy Characteristics'!E:E,MATCH($C442,'Policy Characteristics'!$C:$C,0))),"",INDEX('Policy Characteristics'!E:E,MATCH($C442,'Policy Characteristics'!$C:$C,0)))</f>
        <v/>
      </c>
      <c r="L442" s="76">
        <f>IF(ISBLANK(INDEX('Policy Characteristics'!F:F,MATCH($C442,'Policy Characteristics'!$C:$C,0))),"",INDEX('Policy Characteristics'!F:F,MATCH($C442,'Policy Characteristics'!$C:$C,0)))</f>
        <v>0</v>
      </c>
      <c r="M442" s="76">
        <f>IF(ISBLANK(INDEX('Policy Characteristics'!G:G,MATCH($C442,'Policy Characteristics'!$C:$C,0))),"",INDEX('Policy Characteristics'!G:G,MATCH($C442,'Policy Characteristics'!$C:$C,0)))</f>
        <v>1</v>
      </c>
      <c r="N442" s="76">
        <f>IF(ISBLANK(INDEX('Policy Characteristics'!H:H,MATCH($C442,'Policy Characteristics'!$C:$C,0))),"",INDEX('Policy Characteristics'!H:H,MATCH($C442,'Policy Characteristics'!$C:$C,0)))</f>
        <v>1</v>
      </c>
      <c r="O442" s="76" t="str">
        <f>IF(ISBLANK(INDEX('Policy Characteristics'!I:I,MATCH($C442,'Policy Characteristics'!$C:$C,0))),"",INDEX('Policy Characteristics'!I:I,MATCH($C442,'Policy Characteristics'!$C:$C,0)))</f>
        <v>on/off</v>
      </c>
      <c r="P442" s="76" t="str">
        <f>IF(ISBLANK(INDEX('Policy Characteristics'!J:J,MATCH($C442,'Policy Characteristics'!$C:$C,0))),"",INDEX('Policy Characteristics'!J:J,MATCH($C442,'Policy Characteristics'!$C:$C,0)))</f>
        <v>**Description:** The business-as-usual case includes all planned CCUS retrofits (as modeled by the EPA for its latest GHG standards for power plants). This policy assumes those retrofits do not happen.</v>
      </c>
      <c r="Q442" s="76" t="str">
        <f>IF(ISBLANK(INDEX('Policy Characteristics'!K:K,MATCH($C442,'Policy Characteristics'!$C:$C,0))),"",INDEX('Policy Characteristics'!K:K,MATCH($C442,'Policy Characteristics'!$C:$C,0)))</f>
        <v/>
      </c>
      <c r="R442" s="76" t="str">
        <f>IF(ISBLANK(INDEX('Policy Characteristics'!L:L,MATCH($C442,'Policy Characteristics'!$C:$C,0))),"",INDEX('Policy Characteristics'!L:L,MATCH($C442,'Policy Characteristics'!$C:$C,0)))</f>
        <v/>
      </c>
    </row>
    <row r="443" spans="1:18" s="76" customFormat="1" x14ac:dyDescent="0.25">
      <c r="A443" s="76" t="str">
        <f>IF(ISBLANK(INDEX('Policy Characteristics'!A:A,MATCH($C443,'Policy Characteristics'!$C:$C,0))),"",INDEX('Policy Characteristics'!A:A,MATCH($C443,'Policy Characteristics'!$C:$C,0)))</f>
        <v>Electricity Supply</v>
      </c>
      <c r="B443" s="234" t="str">
        <f>IF(ISBLANK(INDEX('Policy Characteristics'!B:B,MATCH($C443,'Policy Characteristics'!$C:$C,0))),"",INDEX('Policy Characteristics'!B:B,MATCH($C443,'Policy Characteristics'!$C:$C,0)))</f>
        <v>Non BAU Mandated Capacity CCUS Retrofits</v>
      </c>
      <c r="C443" s="76" t="str">
        <f t="shared" si="18"/>
        <v>Boolean Use Non BAU Mandated Capacity Retrofit Schedule</v>
      </c>
      <c r="D443" s="78" t="s">
        <v>989</v>
      </c>
      <c r="E443" s="88"/>
      <c r="F443" s="78" t="s">
        <v>832</v>
      </c>
      <c r="G443" s="88"/>
      <c r="H443" s="15">
        <v>2304</v>
      </c>
      <c r="I443" s="247" t="s">
        <v>44</v>
      </c>
      <c r="J443" s="236" t="str">
        <f>IF(ISBLANK(INDEX('Policy Characteristics'!D:D,MATCH($C443,'Policy Characteristics'!$C:$C,0))),"",INDEX('Policy Characteristics'!D:D,MATCH($C443,'Policy Characteristics'!$C:$C,0)))</f>
        <v>Non BAU Mandated Capacity CCUS Retrofits</v>
      </c>
      <c r="K443" s="76" t="str">
        <f>IF(ISBLANK(INDEX('Policy Characteristics'!E:E,MATCH($C443,'Policy Characteristics'!$C:$C,0))),"",INDEX('Policy Characteristics'!E:E,MATCH($C443,'Policy Characteristics'!$C:$C,0)))</f>
        <v/>
      </c>
      <c r="L443" s="76">
        <f>IF(ISBLANK(INDEX('Policy Characteristics'!F:F,MATCH($C443,'Policy Characteristics'!$C:$C,0))),"",INDEX('Policy Characteristics'!F:F,MATCH($C443,'Policy Characteristics'!$C:$C,0)))</f>
        <v>0</v>
      </c>
      <c r="M443" s="76">
        <f>IF(ISBLANK(INDEX('Policy Characteristics'!G:G,MATCH($C443,'Policy Characteristics'!$C:$C,0))),"",INDEX('Policy Characteristics'!G:G,MATCH($C443,'Policy Characteristics'!$C:$C,0)))</f>
        <v>1</v>
      </c>
      <c r="N443" s="76">
        <f>IF(ISBLANK(INDEX('Policy Characteristics'!H:H,MATCH($C443,'Policy Characteristics'!$C:$C,0))),"",INDEX('Policy Characteristics'!H:H,MATCH($C443,'Policy Characteristics'!$C:$C,0)))</f>
        <v>1</v>
      </c>
      <c r="O443" s="76" t="str">
        <f>IF(ISBLANK(INDEX('Policy Characteristics'!I:I,MATCH($C443,'Policy Characteristics'!$C:$C,0))),"",INDEX('Policy Characteristics'!I:I,MATCH($C443,'Policy Characteristics'!$C:$C,0)))</f>
        <v>on/off</v>
      </c>
      <c r="P443" s="76" t="str">
        <f>IF(ISBLANK(INDEX('Policy Characteristics'!J:J,MATCH($C443,'Policy Characteristics'!$C:$C,0))),"",INDEX('Policy Characteristics'!J:J,MATCH($C443,'Policy Characteristics'!$C:$C,0)))</f>
        <v>**Description:** The business-as-usual case includes all planned CCUS retrofits (as modeled by the EPA for its latest GHG standards for power plants). This policy assumes those retrofits do not happen.</v>
      </c>
      <c r="Q443" s="76" t="str">
        <f>IF(ISBLANK(INDEX('Policy Characteristics'!K:K,MATCH($C443,'Policy Characteristics'!$C:$C,0))),"",INDEX('Policy Characteristics'!K:K,MATCH($C443,'Policy Characteristics'!$C:$C,0)))</f>
        <v/>
      </c>
      <c r="R443" s="76" t="str">
        <f>IF(ISBLANK(INDEX('Policy Characteristics'!L:L,MATCH($C443,'Policy Characteristics'!$C:$C,0))),"",INDEX('Policy Characteristics'!L:L,MATCH($C443,'Policy Characteristics'!$C:$C,0)))</f>
        <v/>
      </c>
    </row>
    <row r="444" spans="1:18" s="76" customFormat="1" x14ac:dyDescent="0.25">
      <c r="A444" s="76" t="str">
        <f>IF(ISBLANK(INDEX('Policy Characteristics'!A:A,MATCH($C444,'Policy Characteristics'!$C:$C,0))),"",INDEX('Policy Characteristics'!A:A,MATCH($C444,'Policy Characteristics'!$C:$C,0)))</f>
        <v>Electricity Supply</v>
      </c>
      <c r="B444" s="234" t="str">
        <f>IF(ISBLANK(INDEX('Policy Characteristics'!B:B,MATCH($C444,'Policy Characteristics'!$C:$C,0))),"",INDEX('Policy Characteristics'!B:B,MATCH($C444,'Policy Characteristics'!$C:$C,0)))</f>
        <v>Non BAU Mandated Capacity CCUS Retrofits</v>
      </c>
      <c r="C444" s="76" t="str">
        <f t="shared" si="18"/>
        <v>Boolean Use Non BAU Mandated Capacity Retrofit Schedule</v>
      </c>
      <c r="D444" s="78" t="s">
        <v>990</v>
      </c>
      <c r="E444" s="88"/>
      <c r="F444" s="78" t="s">
        <v>714</v>
      </c>
      <c r="G444" s="88"/>
      <c r="H444" s="15">
        <v>2305</v>
      </c>
      <c r="I444" s="247" t="s">
        <v>44</v>
      </c>
      <c r="J444" s="236" t="str">
        <f>IF(ISBLANK(INDEX('Policy Characteristics'!D:D,MATCH($C444,'Policy Characteristics'!$C:$C,0))),"",INDEX('Policy Characteristics'!D:D,MATCH($C444,'Policy Characteristics'!$C:$C,0)))</f>
        <v>Non BAU Mandated Capacity CCUS Retrofits</v>
      </c>
      <c r="K444" s="76" t="str">
        <f>IF(ISBLANK(INDEX('Policy Characteristics'!E:E,MATCH($C444,'Policy Characteristics'!$C:$C,0))),"",INDEX('Policy Characteristics'!E:E,MATCH($C444,'Policy Characteristics'!$C:$C,0)))</f>
        <v/>
      </c>
      <c r="L444" s="76">
        <f>IF(ISBLANK(INDEX('Policy Characteristics'!F:F,MATCH($C444,'Policy Characteristics'!$C:$C,0))),"",INDEX('Policy Characteristics'!F:F,MATCH($C444,'Policy Characteristics'!$C:$C,0)))</f>
        <v>0</v>
      </c>
      <c r="M444" s="76">
        <f>IF(ISBLANK(INDEX('Policy Characteristics'!G:G,MATCH($C444,'Policy Characteristics'!$C:$C,0))),"",INDEX('Policy Characteristics'!G:G,MATCH($C444,'Policy Characteristics'!$C:$C,0)))</f>
        <v>1</v>
      </c>
      <c r="N444" s="76">
        <f>IF(ISBLANK(INDEX('Policy Characteristics'!H:H,MATCH($C444,'Policy Characteristics'!$C:$C,0))),"",INDEX('Policy Characteristics'!H:H,MATCH($C444,'Policy Characteristics'!$C:$C,0)))</f>
        <v>1</v>
      </c>
      <c r="O444" s="76" t="str">
        <f>IF(ISBLANK(INDEX('Policy Characteristics'!I:I,MATCH($C444,'Policy Characteristics'!$C:$C,0))),"",INDEX('Policy Characteristics'!I:I,MATCH($C444,'Policy Characteristics'!$C:$C,0)))</f>
        <v>on/off</v>
      </c>
      <c r="P444" s="76" t="str">
        <f>IF(ISBLANK(INDEX('Policy Characteristics'!J:J,MATCH($C444,'Policy Characteristics'!$C:$C,0))),"",INDEX('Policy Characteristics'!J:J,MATCH($C444,'Policy Characteristics'!$C:$C,0)))</f>
        <v>**Description:** The business-as-usual case includes all planned CCUS retrofits (as modeled by the EPA for its latest GHG standards for power plants). This policy assumes those retrofits do not happen.</v>
      </c>
      <c r="Q444" s="76" t="str">
        <f>IF(ISBLANK(INDEX('Policy Characteristics'!K:K,MATCH($C444,'Policy Characteristics'!$C:$C,0))),"",INDEX('Policy Characteristics'!K:K,MATCH($C444,'Policy Characteristics'!$C:$C,0)))</f>
        <v/>
      </c>
      <c r="R444" s="76" t="str">
        <f>IF(ISBLANK(INDEX('Policy Characteristics'!L:L,MATCH($C444,'Policy Characteristics'!$C:$C,0))),"",INDEX('Policy Characteristics'!L:L,MATCH($C444,'Policy Characteristics'!$C:$C,0)))</f>
        <v/>
      </c>
    </row>
    <row r="445" spans="1:18" s="76" customFormat="1" x14ac:dyDescent="0.25">
      <c r="A445" s="76" t="str">
        <f>IF(ISBLANK(INDEX('Policy Characteristics'!A:A,MATCH($C445,'Policy Characteristics'!$C:$C,0))),"",INDEX('Policy Characteristics'!A:A,MATCH($C445,'Policy Characteristics'!$C:$C,0)))</f>
        <v>Electricity Supply</v>
      </c>
      <c r="B445" s="234" t="str">
        <f>IF(ISBLANK(INDEX('Policy Characteristics'!B:B,MATCH($C445,'Policy Characteristics'!$C:$C,0))),"",INDEX('Policy Characteristics'!B:B,MATCH($C445,'Policy Characteristics'!$C:$C,0)))</f>
        <v>Non BAU Mandated Capacity CCUS Retrofits</v>
      </c>
      <c r="C445" s="76" t="str">
        <f t="shared" si="18"/>
        <v>Boolean Use Non BAU Mandated Capacity Retrofit Schedule</v>
      </c>
      <c r="D445" s="78" t="s">
        <v>1662</v>
      </c>
      <c r="E445" s="88"/>
      <c r="F445" s="78" t="s">
        <v>1669</v>
      </c>
      <c r="G445" s="88"/>
      <c r="H445" s="15">
        <v>2306</v>
      </c>
      <c r="I445" s="247" t="s">
        <v>43</v>
      </c>
      <c r="J445" s="236" t="str">
        <f>IF(ISBLANK(INDEX('Policy Characteristics'!D:D,MATCH($C445,'Policy Characteristics'!$C:$C,0))),"",INDEX('Policy Characteristics'!D:D,MATCH($C445,'Policy Characteristics'!$C:$C,0)))</f>
        <v>Non BAU Mandated Capacity CCUS Retrofits</v>
      </c>
      <c r="K445" s="76" t="str">
        <f>IF(ISBLANK(INDEX('Policy Characteristics'!E:E,MATCH($C445,'Policy Characteristics'!$C:$C,0))),"",INDEX('Policy Characteristics'!E:E,MATCH($C445,'Policy Characteristics'!$C:$C,0)))</f>
        <v/>
      </c>
      <c r="L445" s="76">
        <f>IF(ISBLANK(INDEX('Policy Characteristics'!F:F,MATCH($C445,'Policy Characteristics'!$C:$C,0))),"",INDEX('Policy Characteristics'!F:F,MATCH($C445,'Policy Characteristics'!$C:$C,0)))</f>
        <v>0</v>
      </c>
      <c r="M445" s="76">
        <f>IF(ISBLANK(INDEX('Policy Characteristics'!G:G,MATCH($C445,'Policy Characteristics'!$C:$C,0))),"",INDEX('Policy Characteristics'!G:G,MATCH($C445,'Policy Characteristics'!$C:$C,0)))</f>
        <v>1</v>
      </c>
      <c r="N445" s="76">
        <f>IF(ISBLANK(INDEX('Policy Characteristics'!H:H,MATCH($C445,'Policy Characteristics'!$C:$C,0))),"",INDEX('Policy Characteristics'!H:H,MATCH($C445,'Policy Characteristics'!$C:$C,0)))</f>
        <v>1</v>
      </c>
      <c r="O445" s="76" t="str">
        <f>IF(ISBLANK(INDEX('Policy Characteristics'!I:I,MATCH($C445,'Policy Characteristics'!$C:$C,0))),"",INDEX('Policy Characteristics'!I:I,MATCH($C445,'Policy Characteristics'!$C:$C,0)))</f>
        <v>on/off</v>
      </c>
      <c r="P445" s="76" t="str">
        <f>IF(ISBLANK(INDEX('Policy Characteristics'!J:J,MATCH($C445,'Policy Characteristics'!$C:$C,0))),"",INDEX('Policy Characteristics'!J:J,MATCH($C445,'Policy Characteristics'!$C:$C,0)))</f>
        <v>**Description:** The business-as-usual case includes all planned CCUS retrofits (as modeled by the EPA for its latest GHG standards for power plants). This policy assumes those retrofits do not happen.</v>
      </c>
      <c r="Q445" s="76" t="str">
        <f>IF(ISBLANK(INDEX('Policy Characteristics'!K:K,MATCH($C445,'Policy Characteristics'!$C:$C,0))),"",INDEX('Policy Characteristics'!K:K,MATCH($C445,'Policy Characteristics'!$C:$C,0)))</f>
        <v/>
      </c>
      <c r="R445" s="76" t="str">
        <f>IF(ISBLANK(INDEX('Policy Characteristics'!L:L,MATCH($C445,'Policy Characteristics'!$C:$C,0))),"",INDEX('Policy Characteristics'!L:L,MATCH($C445,'Policy Characteristics'!$C:$C,0)))</f>
        <v/>
      </c>
    </row>
    <row r="446" spans="1:18" s="76" customFormat="1" x14ac:dyDescent="0.25">
      <c r="A446" s="76" t="str">
        <f>IF(ISBLANK(INDEX('Policy Characteristics'!A:A,MATCH($C446,'Policy Characteristics'!$C:$C,0))),"",INDEX('Policy Characteristics'!A:A,MATCH($C446,'Policy Characteristics'!$C:$C,0)))</f>
        <v>Electricity Supply</v>
      </c>
      <c r="B446" s="234" t="str">
        <f>IF(ISBLANK(INDEX('Policy Characteristics'!B:B,MATCH($C446,'Policy Characteristics'!$C:$C,0))),"",INDEX('Policy Characteristics'!B:B,MATCH($C446,'Policy Characteristics'!$C:$C,0)))</f>
        <v>Non BAU Mandated Capacity CCUS Retrofits</v>
      </c>
      <c r="C446" s="76" t="str">
        <f t="shared" si="18"/>
        <v>Boolean Use Non BAU Mandated Capacity Retrofit Schedule</v>
      </c>
      <c r="D446" s="78" t="s">
        <v>1665</v>
      </c>
      <c r="E446" s="88"/>
      <c r="F446" s="78" t="s">
        <v>1670</v>
      </c>
      <c r="G446" s="88"/>
      <c r="H446" s="15">
        <v>2307</v>
      </c>
      <c r="I446" s="247" t="s">
        <v>44</v>
      </c>
      <c r="J446" s="236" t="str">
        <f>IF(ISBLANK(INDEX('Policy Characteristics'!D:D,MATCH($C446,'Policy Characteristics'!$C:$C,0))),"",INDEX('Policy Characteristics'!D:D,MATCH($C446,'Policy Characteristics'!$C:$C,0)))</f>
        <v>Non BAU Mandated Capacity CCUS Retrofits</v>
      </c>
      <c r="K446" s="76" t="str">
        <f>IF(ISBLANK(INDEX('Policy Characteristics'!E:E,MATCH($C446,'Policy Characteristics'!$C:$C,0))),"",INDEX('Policy Characteristics'!E:E,MATCH($C446,'Policy Characteristics'!$C:$C,0)))</f>
        <v/>
      </c>
      <c r="L446" s="76">
        <f>IF(ISBLANK(INDEX('Policy Characteristics'!F:F,MATCH($C446,'Policy Characteristics'!$C:$C,0))),"",INDEX('Policy Characteristics'!F:F,MATCH($C446,'Policy Characteristics'!$C:$C,0)))</f>
        <v>0</v>
      </c>
      <c r="M446" s="76">
        <f>IF(ISBLANK(INDEX('Policy Characteristics'!G:G,MATCH($C446,'Policy Characteristics'!$C:$C,0))),"",INDEX('Policy Characteristics'!G:G,MATCH($C446,'Policy Characteristics'!$C:$C,0)))</f>
        <v>1</v>
      </c>
      <c r="N446" s="76">
        <f>IF(ISBLANK(INDEX('Policy Characteristics'!H:H,MATCH($C446,'Policy Characteristics'!$C:$C,0))),"",INDEX('Policy Characteristics'!H:H,MATCH($C446,'Policy Characteristics'!$C:$C,0)))</f>
        <v>1</v>
      </c>
      <c r="O446" s="76" t="str">
        <f>IF(ISBLANK(INDEX('Policy Characteristics'!I:I,MATCH($C446,'Policy Characteristics'!$C:$C,0))),"",INDEX('Policy Characteristics'!I:I,MATCH($C446,'Policy Characteristics'!$C:$C,0)))</f>
        <v>on/off</v>
      </c>
      <c r="P446" s="76" t="str">
        <f>IF(ISBLANK(INDEX('Policy Characteristics'!J:J,MATCH($C446,'Policy Characteristics'!$C:$C,0))),"",INDEX('Policy Characteristics'!J:J,MATCH($C446,'Policy Characteristics'!$C:$C,0)))</f>
        <v>**Description:** The business-as-usual case includes all planned CCUS retrofits (as modeled by the EPA for its latest GHG standards for power plants). This policy assumes those retrofits do not happen.</v>
      </c>
      <c r="Q446" s="76" t="str">
        <f>IF(ISBLANK(INDEX('Policy Characteristics'!K:K,MATCH($C446,'Policy Characteristics'!$C:$C,0))),"",INDEX('Policy Characteristics'!K:K,MATCH($C446,'Policy Characteristics'!$C:$C,0)))</f>
        <v/>
      </c>
      <c r="R446" s="76" t="str">
        <f>IF(ISBLANK(INDEX('Policy Characteristics'!L:L,MATCH($C446,'Policy Characteristics'!$C:$C,0))),"",INDEX('Policy Characteristics'!L:L,MATCH($C446,'Policy Characteristics'!$C:$C,0)))</f>
        <v/>
      </c>
    </row>
    <row r="447" spans="1:18" s="76" customFormat="1" x14ac:dyDescent="0.25">
      <c r="A447" s="76" t="str">
        <f>IF(ISBLANK(INDEX('Policy Characteristics'!A:A,MATCH($C447,'Policy Characteristics'!$C:$C,0))),"",INDEX('Policy Characteristics'!A:A,MATCH($C447,'Policy Characteristics'!$C:$C,0)))</f>
        <v>Electricity Supply</v>
      </c>
      <c r="B447" s="234" t="str">
        <f>IF(ISBLANK(INDEX('Policy Characteristics'!B:B,MATCH($C447,'Policy Characteristics'!$C:$C,0))),"",INDEX('Policy Characteristics'!B:B,MATCH($C447,'Policy Characteristics'!$C:$C,0)))</f>
        <v>Non BAU Mandated Capacity CCUS Retrofits</v>
      </c>
      <c r="C447" s="76" t="str">
        <f t="shared" si="18"/>
        <v>Boolean Use Non BAU Mandated Capacity Retrofit Schedule</v>
      </c>
      <c r="D447" s="78" t="s">
        <v>1666</v>
      </c>
      <c r="E447" s="88"/>
      <c r="F447" s="78" t="s">
        <v>1671</v>
      </c>
      <c r="G447" s="88"/>
      <c r="H447" s="15">
        <v>2308</v>
      </c>
      <c r="I447" s="247" t="s">
        <v>44</v>
      </c>
      <c r="J447" s="236" t="str">
        <f>IF(ISBLANK(INDEX('Policy Characteristics'!D:D,MATCH($C447,'Policy Characteristics'!$C:$C,0))),"",INDEX('Policy Characteristics'!D:D,MATCH($C447,'Policy Characteristics'!$C:$C,0)))</f>
        <v>Non BAU Mandated Capacity CCUS Retrofits</v>
      </c>
      <c r="K447" s="76" t="str">
        <f>IF(ISBLANK(INDEX('Policy Characteristics'!E:E,MATCH($C447,'Policy Characteristics'!$C:$C,0))),"",INDEX('Policy Characteristics'!E:E,MATCH($C447,'Policy Characteristics'!$C:$C,0)))</f>
        <v/>
      </c>
      <c r="L447" s="76">
        <f>IF(ISBLANK(INDEX('Policy Characteristics'!F:F,MATCH($C447,'Policy Characteristics'!$C:$C,0))),"",INDEX('Policy Characteristics'!F:F,MATCH($C447,'Policy Characteristics'!$C:$C,0)))</f>
        <v>0</v>
      </c>
      <c r="M447" s="76">
        <f>IF(ISBLANK(INDEX('Policy Characteristics'!G:G,MATCH($C447,'Policy Characteristics'!$C:$C,0))),"",INDEX('Policy Characteristics'!G:G,MATCH($C447,'Policy Characteristics'!$C:$C,0)))</f>
        <v>1</v>
      </c>
      <c r="N447" s="76">
        <f>IF(ISBLANK(INDEX('Policy Characteristics'!H:H,MATCH($C447,'Policy Characteristics'!$C:$C,0))),"",INDEX('Policy Characteristics'!H:H,MATCH($C447,'Policy Characteristics'!$C:$C,0)))</f>
        <v>1</v>
      </c>
      <c r="O447" s="76" t="str">
        <f>IF(ISBLANK(INDEX('Policy Characteristics'!I:I,MATCH($C447,'Policy Characteristics'!$C:$C,0))),"",INDEX('Policy Characteristics'!I:I,MATCH($C447,'Policy Characteristics'!$C:$C,0)))</f>
        <v>on/off</v>
      </c>
      <c r="P447" s="76" t="str">
        <f>IF(ISBLANK(INDEX('Policy Characteristics'!J:J,MATCH($C447,'Policy Characteristics'!$C:$C,0))),"",INDEX('Policy Characteristics'!J:J,MATCH($C447,'Policy Characteristics'!$C:$C,0)))</f>
        <v>**Description:** The business-as-usual case includes all planned CCUS retrofits (as modeled by the EPA for its latest GHG standards for power plants). This policy assumes those retrofits do not happen.</v>
      </c>
      <c r="Q447" s="76" t="str">
        <f>IF(ISBLANK(INDEX('Policy Characteristics'!K:K,MATCH($C447,'Policy Characteristics'!$C:$C,0))),"",INDEX('Policy Characteristics'!K:K,MATCH($C447,'Policy Characteristics'!$C:$C,0)))</f>
        <v/>
      </c>
      <c r="R447" s="76" t="str">
        <f>IF(ISBLANK(INDEX('Policy Characteristics'!L:L,MATCH($C447,'Policy Characteristics'!$C:$C,0))),"",INDEX('Policy Characteristics'!L:L,MATCH($C447,'Policy Characteristics'!$C:$C,0)))</f>
        <v/>
      </c>
    </row>
    <row r="448" spans="1:18" s="76" customFormat="1" x14ac:dyDescent="0.25">
      <c r="A448" s="76" t="str">
        <f>IF(ISBLANK(INDEX('Policy Characteristics'!A:A,MATCH($C448,'Policy Characteristics'!$C:$C,0))),"",INDEX('Policy Characteristics'!A:A,MATCH($C448,'Policy Characteristics'!$C:$C,0)))</f>
        <v>Electricity Supply</v>
      </c>
      <c r="B448" s="234" t="str">
        <f>IF(ISBLANK(INDEX('Policy Characteristics'!B:B,MATCH($C448,'Policy Characteristics'!$C:$C,0))),"",INDEX('Policy Characteristics'!B:B,MATCH($C448,'Policy Characteristics'!$C:$C,0)))</f>
        <v>Non BAU Mandated Capacity CCUS Retrofits</v>
      </c>
      <c r="C448" s="76" t="str">
        <f t="shared" si="18"/>
        <v>Boolean Use Non BAU Mandated Capacity Retrofit Schedule</v>
      </c>
      <c r="D448" s="78" t="s">
        <v>1667</v>
      </c>
      <c r="E448" s="88"/>
      <c r="F448" s="78" t="s">
        <v>1672</v>
      </c>
      <c r="G448" s="88"/>
      <c r="H448" s="15">
        <v>2309</v>
      </c>
      <c r="I448" s="247" t="s">
        <v>44</v>
      </c>
      <c r="J448" s="236" t="str">
        <f>IF(ISBLANK(INDEX('Policy Characteristics'!D:D,MATCH($C448,'Policy Characteristics'!$C:$C,0))),"",INDEX('Policy Characteristics'!D:D,MATCH($C448,'Policy Characteristics'!$C:$C,0)))</f>
        <v>Non BAU Mandated Capacity CCUS Retrofits</v>
      </c>
      <c r="K448" s="76" t="str">
        <f>IF(ISBLANK(INDEX('Policy Characteristics'!E:E,MATCH($C448,'Policy Characteristics'!$C:$C,0))),"",INDEX('Policy Characteristics'!E:E,MATCH($C448,'Policy Characteristics'!$C:$C,0)))</f>
        <v/>
      </c>
      <c r="L448" s="76">
        <f>IF(ISBLANK(INDEX('Policy Characteristics'!F:F,MATCH($C448,'Policy Characteristics'!$C:$C,0))),"",INDEX('Policy Characteristics'!F:F,MATCH($C448,'Policy Characteristics'!$C:$C,0)))</f>
        <v>0</v>
      </c>
      <c r="M448" s="76">
        <f>IF(ISBLANK(INDEX('Policy Characteristics'!G:G,MATCH($C448,'Policy Characteristics'!$C:$C,0))),"",INDEX('Policy Characteristics'!G:G,MATCH($C448,'Policy Characteristics'!$C:$C,0)))</f>
        <v>1</v>
      </c>
      <c r="N448" s="76">
        <f>IF(ISBLANK(INDEX('Policy Characteristics'!H:H,MATCH($C448,'Policy Characteristics'!$C:$C,0))),"",INDEX('Policy Characteristics'!H:H,MATCH($C448,'Policy Characteristics'!$C:$C,0)))</f>
        <v>1</v>
      </c>
      <c r="O448" s="76" t="str">
        <f>IF(ISBLANK(INDEX('Policy Characteristics'!I:I,MATCH($C448,'Policy Characteristics'!$C:$C,0))),"",INDEX('Policy Characteristics'!I:I,MATCH($C448,'Policy Characteristics'!$C:$C,0)))</f>
        <v>on/off</v>
      </c>
      <c r="P448" s="76" t="str">
        <f>IF(ISBLANK(INDEX('Policy Characteristics'!J:J,MATCH($C448,'Policy Characteristics'!$C:$C,0))),"",INDEX('Policy Characteristics'!J:J,MATCH($C448,'Policy Characteristics'!$C:$C,0)))</f>
        <v>**Description:** The business-as-usual case includes all planned CCUS retrofits (as modeled by the EPA for its latest GHG standards for power plants). This policy assumes those retrofits do not happen.</v>
      </c>
      <c r="Q448" s="76" t="str">
        <f>IF(ISBLANK(INDEX('Policy Characteristics'!K:K,MATCH($C448,'Policy Characteristics'!$C:$C,0))),"",INDEX('Policy Characteristics'!K:K,MATCH($C448,'Policy Characteristics'!$C:$C,0)))</f>
        <v/>
      </c>
      <c r="R448" s="76" t="str">
        <f>IF(ISBLANK(INDEX('Policy Characteristics'!L:L,MATCH($C448,'Policy Characteristics'!$C:$C,0))),"",INDEX('Policy Characteristics'!L:L,MATCH($C448,'Policy Characteristics'!$C:$C,0)))</f>
        <v/>
      </c>
    </row>
    <row r="449" spans="1:18" s="76" customFormat="1" x14ac:dyDescent="0.25">
      <c r="A449" s="76" t="str">
        <f>IF(ISBLANK(INDEX('Policy Characteristics'!A:A,MATCH($C449,'Policy Characteristics'!$C:$C,0))),"",INDEX('Policy Characteristics'!A:A,MATCH($C449,'Policy Characteristics'!$C:$C,0)))</f>
        <v>Electricity Supply</v>
      </c>
      <c r="B449" s="234" t="str">
        <f>IF(ISBLANK(INDEX('Policy Characteristics'!B:B,MATCH($C449,'Policy Characteristics'!$C:$C,0))),"",INDEX('Policy Characteristics'!B:B,MATCH($C449,'Policy Characteristics'!$C:$C,0)))</f>
        <v>Non BAU Mandated Capacity CCUS Retrofits</v>
      </c>
      <c r="C449" s="76" t="str">
        <f t="shared" si="18"/>
        <v>Boolean Use Non BAU Mandated Capacity Retrofit Schedule</v>
      </c>
      <c r="D449" s="78" t="s">
        <v>1668</v>
      </c>
      <c r="E449" s="88"/>
      <c r="F449" s="78" t="s">
        <v>1673</v>
      </c>
      <c r="G449" s="88"/>
      <c r="H449" s="15">
        <v>2310</v>
      </c>
      <c r="I449" s="247" t="s">
        <v>44</v>
      </c>
      <c r="J449" s="236" t="str">
        <f>IF(ISBLANK(INDEX('Policy Characteristics'!D:D,MATCH($C449,'Policy Characteristics'!$C:$C,0))),"",INDEX('Policy Characteristics'!D:D,MATCH($C449,'Policy Characteristics'!$C:$C,0)))</f>
        <v>Non BAU Mandated Capacity CCUS Retrofits</v>
      </c>
      <c r="K449" s="76" t="str">
        <f>IF(ISBLANK(INDEX('Policy Characteristics'!E:E,MATCH($C449,'Policy Characteristics'!$C:$C,0))),"",INDEX('Policy Characteristics'!E:E,MATCH($C449,'Policy Characteristics'!$C:$C,0)))</f>
        <v/>
      </c>
      <c r="L449" s="76">
        <f>IF(ISBLANK(INDEX('Policy Characteristics'!F:F,MATCH($C449,'Policy Characteristics'!$C:$C,0))),"",INDEX('Policy Characteristics'!F:F,MATCH($C449,'Policy Characteristics'!$C:$C,0)))</f>
        <v>0</v>
      </c>
      <c r="M449" s="76">
        <f>IF(ISBLANK(INDEX('Policy Characteristics'!G:G,MATCH($C449,'Policy Characteristics'!$C:$C,0))),"",INDEX('Policy Characteristics'!G:G,MATCH($C449,'Policy Characteristics'!$C:$C,0)))</f>
        <v>1</v>
      </c>
      <c r="N449" s="76">
        <f>IF(ISBLANK(INDEX('Policy Characteristics'!H:H,MATCH($C449,'Policy Characteristics'!$C:$C,0))),"",INDEX('Policy Characteristics'!H:H,MATCH($C449,'Policy Characteristics'!$C:$C,0)))</f>
        <v>1</v>
      </c>
      <c r="O449" s="76" t="str">
        <f>IF(ISBLANK(INDEX('Policy Characteristics'!I:I,MATCH($C449,'Policy Characteristics'!$C:$C,0))),"",INDEX('Policy Characteristics'!I:I,MATCH($C449,'Policy Characteristics'!$C:$C,0)))</f>
        <v>on/off</v>
      </c>
      <c r="P449" s="76" t="str">
        <f>IF(ISBLANK(INDEX('Policy Characteristics'!J:J,MATCH($C449,'Policy Characteristics'!$C:$C,0))),"",INDEX('Policy Characteristics'!J:J,MATCH($C449,'Policy Characteristics'!$C:$C,0)))</f>
        <v>**Description:** The business-as-usual case includes all planned CCUS retrofits (as modeled by the EPA for its latest GHG standards for power plants). This policy assumes those retrofits do not happen.</v>
      </c>
      <c r="Q449" s="76" t="str">
        <f>IF(ISBLANK(INDEX('Policy Characteristics'!K:K,MATCH($C449,'Policy Characteristics'!$C:$C,0))),"",INDEX('Policy Characteristics'!K:K,MATCH($C449,'Policy Characteristics'!$C:$C,0)))</f>
        <v/>
      </c>
      <c r="R449" s="76" t="str">
        <f>IF(ISBLANK(INDEX('Policy Characteristics'!L:L,MATCH($C449,'Policy Characteristics'!$C:$C,0))),"",INDEX('Policy Characteristics'!L:L,MATCH($C449,'Policy Characteristics'!$C:$C,0)))</f>
        <v/>
      </c>
    </row>
    <row r="450" spans="1:18" s="76" customFormat="1" x14ac:dyDescent="0.25">
      <c r="A450" s="76" t="str">
        <f>IF(ISBLANK(INDEX('Policy Characteristics'!A:A,MATCH($C450,'Policy Characteristics'!$C:$C,0))),"",INDEX('Policy Characteristics'!A:A,MATCH($C450,'Policy Characteristics'!$C:$C,0)))</f>
        <v>Electricity Supply</v>
      </c>
      <c r="B450" s="234" t="str">
        <f>IF(ISBLANK(INDEX('Policy Characteristics'!B:B,MATCH($C450,'Policy Characteristics'!$C:$C,0))),"",INDEX('Policy Characteristics'!B:B,MATCH($C450,'Policy Characteristics'!$C:$C,0)))</f>
        <v>Non BAU Mandated Capacity CCUS Retrofits</v>
      </c>
      <c r="C450" s="76" t="str">
        <f t="shared" si="18"/>
        <v>Boolean Use Non BAU Mandated Capacity Retrofit Schedule</v>
      </c>
      <c r="D450" s="78" t="s">
        <v>1756</v>
      </c>
      <c r="E450" s="88"/>
      <c r="F450" s="78" t="s">
        <v>1754</v>
      </c>
      <c r="G450" s="88"/>
      <c r="H450" s="15">
        <v>2311</v>
      </c>
      <c r="I450" s="247" t="s">
        <v>44</v>
      </c>
      <c r="J450" s="236" t="str">
        <f>IF(ISBLANK(INDEX('Policy Characteristics'!D:D,MATCH($C450,'Policy Characteristics'!$C:$C,0))),"",INDEX('Policy Characteristics'!D:D,MATCH($C450,'Policy Characteristics'!$C:$C,0)))</f>
        <v>Non BAU Mandated Capacity CCUS Retrofits</v>
      </c>
      <c r="K450" s="76" t="str">
        <f>IF(ISBLANK(INDEX('Policy Characteristics'!E:E,MATCH($C450,'Policy Characteristics'!$C:$C,0))),"",INDEX('Policy Characteristics'!E:E,MATCH($C450,'Policy Characteristics'!$C:$C,0)))</f>
        <v/>
      </c>
      <c r="L450" s="76">
        <f>IF(ISBLANK(INDEX('Policy Characteristics'!F:F,MATCH($C450,'Policy Characteristics'!$C:$C,0))),"",INDEX('Policy Characteristics'!F:F,MATCH($C450,'Policy Characteristics'!$C:$C,0)))</f>
        <v>0</v>
      </c>
      <c r="M450" s="76">
        <f>IF(ISBLANK(INDEX('Policy Characteristics'!G:G,MATCH($C450,'Policy Characteristics'!$C:$C,0))),"",INDEX('Policy Characteristics'!G:G,MATCH($C450,'Policy Characteristics'!$C:$C,0)))</f>
        <v>1</v>
      </c>
      <c r="N450" s="76">
        <f>IF(ISBLANK(INDEX('Policy Characteristics'!H:H,MATCH($C450,'Policy Characteristics'!$C:$C,0))),"",INDEX('Policy Characteristics'!H:H,MATCH($C450,'Policy Characteristics'!$C:$C,0)))</f>
        <v>1</v>
      </c>
      <c r="O450" s="76" t="str">
        <f>IF(ISBLANK(INDEX('Policy Characteristics'!I:I,MATCH($C450,'Policy Characteristics'!$C:$C,0))),"",INDEX('Policy Characteristics'!I:I,MATCH($C450,'Policy Characteristics'!$C:$C,0)))</f>
        <v>on/off</v>
      </c>
      <c r="P450" s="76" t="str">
        <f>IF(ISBLANK(INDEX('Policy Characteristics'!J:J,MATCH($C450,'Policy Characteristics'!$C:$C,0))),"",INDEX('Policy Characteristics'!J:J,MATCH($C450,'Policy Characteristics'!$C:$C,0)))</f>
        <v>**Description:** The business-as-usual case includes all planned CCUS retrofits (as modeled by the EPA for its latest GHG standards for power plants). This policy assumes those retrofits do not happen.</v>
      </c>
      <c r="Q450" s="76" t="str">
        <f>IF(ISBLANK(INDEX('Policy Characteristics'!K:K,MATCH($C450,'Policy Characteristics'!$C:$C,0))),"",INDEX('Policy Characteristics'!K:K,MATCH($C450,'Policy Characteristics'!$C:$C,0)))</f>
        <v/>
      </c>
      <c r="R450" s="76" t="str">
        <f>IF(ISBLANK(INDEX('Policy Characteristics'!L:L,MATCH($C450,'Policy Characteristics'!$C:$C,0))),"",INDEX('Policy Characteristics'!L:L,MATCH($C450,'Policy Characteristics'!$C:$C,0)))</f>
        <v/>
      </c>
    </row>
    <row r="451" spans="1:18" s="76" customFormat="1" x14ac:dyDescent="0.25">
      <c r="A451" s="76" t="str">
        <f>IF(ISBLANK(INDEX('Policy Characteristics'!A:A,MATCH($C451,'Policy Characteristics'!$C:$C,0))),"",INDEX('Policy Characteristics'!A:A,MATCH($C451,'Policy Characteristics'!$C:$C,0)))</f>
        <v>Electricity Supply</v>
      </c>
      <c r="B451" s="234" t="str">
        <f>IF(ISBLANK(INDEX('Policy Characteristics'!B:B,MATCH($C451,'Policy Characteristics'!$C:$C,0))),"",INDEX('Policy Characteristics'!B:B,MATCH($C451,'Policy Characteristics'!$C:$C,0)))</f>
        <v>Non BAU Mandated Capacity CCUS Retrofits</v>
      </c>
      <c r="C451" s="76" t="str">
        <f t="shared" si="18"/>
        <v>Boolean Use Non BAU Mandated Capacity Retrofit Schedule</v>
      </c>
      <c r="D451" s="78" t="s">
        <v>1757</v>
      </c>
      <c r="E451" s="88"/>
      <c r="F451" s="78" t="s">
        <v>1755</v>
      </c>
      <c r="G451" s="88"/>
      <c r="H451" s="15">
        <v>2312</v>
      </c>
      <c r="I451" s="247" t="s">
        <v>44</v>
      </c>
      <c r="J451" s="236" t="str">
        <f>IF(ISBLANK(INDEX('Policy Characteristics'!D:D,MATCH($C451,'Policy Characteristics'!$C:$C,0))),"",INDEX('Policy Characteristics'!D:D,MATCH($C451,'Policy Characteristics'!$C:$C,0)))</f>
        <v>Non BAU Mandated Capacity CCUS Retrofits</v>
      </c>
      <c r="K451" s="76" t="str">
        <f>IF(ISBLANK(INDEX('Policy Characteristics'!E:E,MATCH($C451,'Policy Characteristics'!$C:$C,0))),"",INDEX('Policy Characteristics'!E:E,MATCH($C451,'Policy Characteristics'!$C:$C,0)))</f>
        <v/>
      </c>
      <c r="L451" s="76">
        <f>IF(ISBLANK(INDEX('Policy Characteristics'!F:F,MATCH($C451,'Policy Characteristics'!$C:$C,0))),"",INDEX('Policy Characteristics'!F:F,MATCH($C451,'Policy Characteristics'!$C:$C,0)))</f>
        <v>0</v>
      </c>
      <c r="M451" s="76">
        <f>IF(ISBLANK(INDEX('Policy Characteristics'!G:G,MATCH($C451,'Policy Characteristics'!$C:$C,0))),"",INDEX('Policy Characteristics'!G:G,MATCH($C451,'Policy Characteristics'!$C:$C,0)))</f>
        <v>1</v>
      </c>
      <c r="N451" s="76">
        <f>IF(ISBLANK(INDEX('Policy Characteristics'!H:H,MATCH($C451,'Policy Characteristics'!$C:$C,0))),"",INDEX('Policy Characteristics'!H:H,MATCH($C451,'Policy Characteristics'!$C:$C,0)))</f>
        <v>1</v>
      </c>
      <c r="O451" s="76" t="str">
        <f>IF(ISBLANK(INDEX('Policy Characteristics'!I:I,MATCH($C451,'Policy Characteristics'!$C:$C,0))),"",INDEX('Policy Characteristics'!I:I,MATCH($C451,'Policy Characteristics'!$C:$C,0)))</f>
        <v>on/off</v>
      </c>
      <c r="P451" s="76" t="str">
        <f>IF(ISBLANK(INDEX('Policy Characteristics'!J:J,MATCH($C451,'Policy Characteristics'!$C:$C,0))),"",INDEX('Policy Characteristics'!J:J,MATCH($C451,'Policy Characteristics'!$C:$C,0)))</f>
        <v>**Description:** The business-as-usual case includes all planned CCUS retrofits (as modeled by the EPA for its latest GHG standards for power plants). This policy assumes those retrofits do not happen.</v>
      </c>
    </row>
    <row r="452" spans="1:18" s="143" customFormat="1" x14ac:dyDescent="0.25">
      <c r="A452" s="76" t="str">
        <f>IF(ISBLANK(INDEX('Policy Characteristics'!A:A,MATCH($C452,'Policy Characteristics'!$C:$C,0))),"",INDEX('Policy Characteristics'!A:A,MATCH($C452,'Policy Characteristics'!$C:$C,0)))</f>
        <v>Electricity Supply</v>
      </c>
      <c r="B452" s="234" t="str">
        <f>IF(ISBLANK(INDEX('Policy Characteristics'!B:B,MATCH($C452,'Policy Characteristics'!$C:$C,0))),"",INDEX('Policy Characteristics'!B:B,MATCH($C452,'Policy Characteristics'!$C:$C,0)))</f>
        <v>Reduce Plant Downtime</v>
      </c>
      <c r="C452" t="s">
        <v>253</v>
      </c>
      <c r="D452" s="88" t="s">
        <v>445</v>
      </c>
      <c r="E452" s="88"/>
      <c r="F452" s="88" t="s">
        <v>444</v>
      </c>
      <c r="G452" s="78"/>
      <c r="H452" s="80">
        <v>652</v>
      </c>
      <c r="I452" s="235" t="s">
        <v>44</v>
      </c>
      <c r="J452" s="236" t="str">
        <f>IF(ISBLANK(INDEX('Policy Characteristics'!D:D,MATCH($C452,'Policy Characteristics'!$C:$C,0))),"",INDEX('Policy Characteristics'!D:D,MATCH($C452,'Policy Characteristics'!$C:$C,0)))</f>
        <v>Reduce Plant Downtime</v>
      </c>
      <c r="K452" s="76" t="str">
        <f>IF(ISBLANK(INDEX('Policy Characteristics'!E:E,MATCH($C452,'Policy Characteristics'!$C:$C,0))),"",INDEX('Policy Characteristics'!E:E,MATCH($C452,'Policy Characteristics'!$C:$C,0)))</f>
        <v>elec reduce plant downtime</v>
      </c>
      <c r="L452" s="239">
        <f>IF(ISBLANK(INDEX('Policy Characteristics'!F:F,MATCH($C452,'Policy Characteristics'!$C:$C,0))),"",INDEX('Policy Characteristics'!F:F,MATCH($C452,'Policy Characteristics'!$C:$C,0)))</f>
        <v>-0.3</v>
      </c>
      <c r="M452" s="239">
        <f>IF(ISBLANK(INDEX('Policy Characteristics'!G:G,MATCH($C452,'Policy Characteristics'!$C:$C,0))),"",INDEX('Policy Characteristics'!G:G,MATCH($C452,'Policy Characteristics'!$C:$C,0)))</f>
        <v>0.6</v>
      </c>
      <c r="N452" s="239">
        <f>IF(ISBLANK(INDEX('Policy Characteristics'!H:H,MATCH($C452,'Policy Characteristics'!$C:$C,0))),"",INDEX('Policy Characteristics'!H:H,MATCH($C452,'Policy Characteristics'!$C:$C,0)))</f>
        <v>0.01</v>
      </c>
      <c r="O452" s="76" t="str">
        <f>IF(ISBLANK(INDEX('Policy Characteristics'!I:I,MATCH($C452,'Policy Characteristics'!$C:$C,0))),"",INDEX('Policy Characteristics'!I:I,MATCH($C452,'Policy Characteristics'!$C:$C,0)))</f>
        <v>% reduction in downtime</v>
      </c>
      <c r="P452" s="76" t="str">
        <f>IF(ISBLANK(INDEX('Policy Characteristics'!J:J,MATCH($C452,'Policy Characteristics'!$C:$C,0))),"",INDEX('Policy Characteristics'!J:J,MATCH($C452,'Policy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2" s="76" t="str">
        <f>IF(ISBLANK(INDEX('Policy Characteristics'!K:K,MATCH($C452,'Policy Characteristics'!$C:$C,0))),"",INDEX('Policy Characteristics'!K:K,MATCH($C452,'Policy Characteristics'!$C:$C,0)))</f>
        <v>electricity-sector-main.html#red-downtime</v>
      </c>
      <c r="R452" s="76" t="str">
        <f>IF(ISBLANK(INDEX('Policy Characteristics'!L:L,MATCH($C452,'Policy Characteristics'!$C:$C,0))),"",INDEX('Policy Characteristics'!L:L,MATCH($C452,'Policy Characteristics'!$C:$C,0)))</f>
        <v>reduce-downtime.html</v>
      </c>
    </row>
    <row r="453" spans="1:18" s="143" customFormat="1" x14ac:dyDescent="0.25">
      <c r="A453" s="76" t="str">
        <f>IF(ISBLANK(INDEX('Policy Characteristics'!A:A,MATCH($C453,'Policy Characteristics'!$C:$C,0))),"",INDEX('Policy Characteristics'!A:A,MATCH($C453,'Policy Characteristics'!$C:$C,0)))</f>
        <v>Electricity Supply</v>
      </c>
      <c r="B453" s="234" t="str">
        <f>IF(ISBLANK(INDEX('Policy Characteristics'!B:B,MATCH($C453,'Policy Characteristics'!$C:$C,0))),"",INDEX('Policy Characteristics'!B:B,MATCH($C453,'Policy Characteristics'!$C:$C,0)))</f>
        <v>Reduce Plant Downtime</v>
      </c>
      <c r="C453" s="79" t="str">
        <f>$C$452</f>
        <v>Percentage Reduction in Plant Downtime</v>
      </c>
      <c r="D453" s="78" t="s">
        <v>1663</v>
      </c>
      <c r="E453" s="88"/>
      <c r="F453" s="78" t="s">
        <v>1602</v>
      </c>
      <c r="G453" s="78"/>
      <c r="H453" s="80">
        <v>654</v>
      </c>
      <c r="I453" s="235" t="s">
        <v>44</v>
      </c>
      <c r="J453" s="236" t="str">
        <f>IF(ISBLANK(INDEX('Policy Characteristics'!D:D,MATCH($C453,'Policy Characteristics'!$C:$C,0))),"",INDEX('Policy Characteristics'!D:D,MATCH($C453,'Policy Characteristics'!$C:$C,0)))</f>
        <v>Reduce Plant Downtime</v>
      </c>
      <c r="K453" s="76" t="str">
        <f>IF(ISBLANK(INDEX('Policy Characteristics'!E:E,MATCH($C453,'Policy Characteristics'!$C:$C,0))),"",INDEX('Policy Characteristics'!E:E,MATCH($C453,'Policy Characteristics'!$C:$C,0)))</f>
        <v>elec reduce plant downtime</v>
      </c>
      <c r="L453" s="239">
        <f>IF(ISBLANK(INDEX('Policy Characteristics'!F:F,MATCH($C453,'Policy Characteristics'!$C:$C,0))),"",INDEX('Policy Characteristics'!F:F,MATCH($C453,'Policy Characteristics'!$C:$C,0)))</f>
        <v>-0.3</v>
      </c>
      <c r="M453" s="239">
        <f>IF(ISBLANK(INDEX('Policy Characteristics'!G:G,MATCH($C453,'Policy Characteristics'!$C:$C,0))),"",INDEX('Policy Characteristics'!G:G,MATCH($C453,'Policy Characteristics'!$C:$C,0)))</f>
        <v>0.6</v>
      </c>
      <c r="N453" s="239">
        <f>IF(ISBLANK(INDEX('Policy Characteristics'!H:H,MATCH($C453,'Policy Characteristics'!$C:$C,0))),"",INDEX('Policy Characteristics'!H:H,MATCH($C453,'Policy Characteristics'!$C:$C,0)))</f>
        <v>0.01</v>
      </c>
      <c r="O453" s="76" t="str">
        <f>IF(ISBLANK(INDEX('Policy Characteristics'!I:I,MATCH($C453,'Policy Characteristics'!$C:$C,0))),"",INDEX('Policy Characteristics'!I:I,MATCH($C453,'Policy Characteristics'!$C:$C,0)))</f>
        <v>% reduction in downtime</v>
      </c>
      <c r="P453" s="76" t="str">
        <f>IF(ISBLANK(INDEX('Policy Characteristics'!J:J,MATCH($C453,'Policy Characteristics'!$C:$C,0))),"",INDEX('Policy Characteristics'!J:J,MATCH($C453,'Policy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3" s="76" t="str">
        <f>IF(ISBLANK(INDEX('Policy Characteristics'!K:K,MATCH($C453,'Policy Characteristics'!$C:$C,0))),"",INDEX('Policy Characteristics'!K:K,MATCH($C453,'Policy Characteristics'!$C:$C,0)))</f>
        <v>electricity-sector-main.html#red-downtime</v>
      </c>
      <c r="R453" s="76" t="str">
        <f>IF(ISBLANK(INDEX('Policy Characteristics'!L:L,MATCH($C453,'Policy Characteristics'!$C:$C,0))),"",INDEX('Policy Characteristics'!L:L,MATCH($C453,'Policy Characteristics'!$C:$C,0)))</f>
        <v>reduce-downtime.html</v>
      </c>
    </row>
    <row r="454" spans="1:18" s="143" customFormat="1" x14ac:dyDescent="0.25">
      <c r="A454" s="76" t="str">
        <f>IF(ISBLANK(INDEX('Policy Characteristics'!A:A,MATCH($C454,'Policy Characteristics'!$C:$C,0))),"",INDEX('Policy Characteristics'!A:A,MATCH($C454,'Policy Characteristics'!$C:$C,0)))</f>
        <v>Electricity Supply</v>
      </c>
      <c r="B454" s="234" t="str">
        <f>IF(ISBLANK(INDEX('Policy Characteristics'!B:B,MATCH($C454,'Policy Characteristics'!$C:$C,0))),"",INDEX('Policy Characteristics'!B:B,MATCH($C454,'Policy Characteristics'!$C:$C,0)))</f>
        <v>Reduce Plant Downtime</v>
      </c>
      <c r="C454" s="79" t="str">
        <f t="shared" ref="C454:C475" si="19">$C$452</f>
        <v>Percentage Reduction in Plant Downtime</v>
      </c>
      <c r="D454" s="78" t="s">
        <v>1664</v>
      </c>
      <c r="E454" s="88"/>
      <c r="F454" s="78" t="s">
        <v>1603</v>
      </c>
      <c r="G454" s="78"/>
      <c r="H454" s="80">
        <v>1781</v>
      </c>
      <c r="I454" s="235" t="s">
        <v>43</v>
      </c>
      <c r="J454" s="236" t="str">
        <f>IF(ISBLANK(INDEX('Policy Characteristics'!D:D,MATCH($C454,'Policy Characteristics'!$C:$C,0))),"",INDEX('Policy Characteristics'!D:D,MATCH($C454,'Policy Characteristics'!$C:$C,0)))</f>
        <v>Reduce Plant Downtime</v>
      </c>
      <c r="K454" s="76" t="str">
        <f>IF(ISBLANK(INDEX('Policy Characteristics'!E:E,MATCH($C454,'Policy Characteristics'!$C:$C,0))),"",INDEX('Policy Characteristics'!E:E,MATCH($C454,'Policy Characteristics'!$C:$C,0)))</f>
        <v>elec reduce plant downtime</v>
      </c>
      <c r="L454" s="239">
        <f>IF(ISBLANK(INDEX('Policy Characteristics'!F:F,MATCH($C454,'Policy Characteristics'!$C:$C,0))),"",INDEX('Policy Characteristics'!F:F,MATCH($C454,'Policy Characteristics'!$C:$C,0)))</f>
        <v>-0.3</v>
      </c>
      <c r="M454" s="239">
        <f>IF(ISBLANK(INDEX('Policy Characteristics'!G:G,MATCH($C454,'Policy Characteristics'!$C:$C,0))),"",INDEX('Policy Characteristics'!G:G,MATCH($C454,'Policy Characteristics'!$C:$C,0)))</f>
        <v>0.6</v>
      </c>
      <c r="N454" s="239">
        <f>IF(ISBLANK(INDEX('Policy Characteristics'!H:H,MATCH($C454,'Policy Characteristics'!$C:$C,0))),"",INDEX('Policy Characteristics'!H:H,MATCH($C454,'Policy Characteristics'!$C:$C,0)))</f>
        <v>0.01</v>
      </c>
      <c r="O454" s="76" t="str">
        <f>IF(ISBLANK(INDEX('Policy Characteristics'!I:I,MATCH($C454,'Policy Characteristics'!$C:$C,0))),"",INDEX('Policy Characteristics'!I:I,MATCH($C454,'Policy Characteristics'!$C:$C,0)))</f>
        <v>% reduction in downtime</v>
      </c>
      <c r="P454" s="76" t="str">
        <f>IF(ISBLANK(INDEX('Policy Characteristics'!J:J,MATCH($C454,'Policy Characteristics'!$C:$C,0))),"",INDEX('Policy Characteristics'!J:J,MATCH($C454,'Policy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4" s="76" t="str">
        <f>IF(ISBLANK(INDEX('Policy Characteristics'!K:K,MATCH($C454,'Policy Characteristics'!$C:$C,0))),"",INDEX('Policy Characteristics'!K:K,MATCH($C454,'Policy Characteristics'!$C:$C,0)))</f>
        <v>electricity-sector-main.html#red-downtime</v>
      </c>
      <c r="R454" s="76" t="str">
        <f>IF(ISBLANK(INDEX('Policy Characteristics'!L:L,MATCH($C454,'Policy Characteristics'!$C:$C,0))),"",INDEX('Policy Characteristics'!L:L,MATCH($C454,'Policy Characteristics'!$C:$C,0)))</f>
        <v>reduce-downtime.html</v>
      </c>
    </row>
    <row r="455" spans="1:18" s="143" customFormat="1" x14ac:dyDescent="0.25">
      <c r="A455" s="76" t="str">
        <f>IF(ISBLANK(INDEX('Policy Characteristics'!A:A,MATCH($C455,'Policy Characteristics'!$C:$C,0))),"",INDEX('Policy Characteristics'!A:A,MATCH($C455,'Policy Characteristics'!$C:$C,0)))</f>
        <v>Electricity Supply</v>
      </c>
      <c r="B455" s="234" t="str">
        <f>IF(ISBLANK(INDEX('Policy Characteristics'!B:B,MATCH($C455,'Policy Characteristics'!$C:$C,0))),"",INDEX('Policy Characteristics'!B:B,MATCH($C455,'Policy Characteristics'!$C:$C,0)))</f>
        <v>Reduce Plant Downtime</v>
      </c>
      <c r="C455" s="79" t="str">
        <f t="shared" si="19"/>
        <v>Percentage Reduction in Plant Downtime</v>
      </c>
      <c r="D455" s="78" t="s">
        <v>76</v>
      </c>
      <c r="E455" s="88"/>
      <c r="F455" s="78" t="s">
        <v>1674</v>
      </c>
      <c r="G455" s="78"/>
      <c r="H455" s="80">
        <v>657</v>
      </c>
      <c r="I455" s="235" t="s">
        <v>44</v>
      </c>
      <c r="J455" s="236" t="str">
        <f>IF(ISBLANK(INDEX('Policy Characteristics'!D:D,MATCH($C455,'Policy Characteristics'!$C:$C,0))),"",INDEX('Policy Characteristics'!D:D,MATCH($C455,'Policy Characteristics'!$C:$C,0)))</f>
        <v>Reduce Plant Downtime</v>
      </c>
      <c r="K455" s="76" t="str">
        <f>IF(ISBLANK(INDEX('Policy Characteristics'!E:E,MATCH($C455,'Policy Characteristics'!$C:$C,0))),"",INDEX('Policy Characteristics'!E:E,MATCH($C455,'Policy Characteristics'!$C:$C,0)))</f>
        <v>elec reduce plant downtime</v>
      </c>
      <c r="L455" s="239">
        <f>IF(ISBLANK(INDEX('Policy Characteristics'!F:F,MATCH($C455,'Policy Characteristics'!$C:$C,0))),"",INDEX('Policy Characteristics'!F:F,MATCH($C455,'Policy Characteristics'!$C:$C,0)))</f>
        <v>-0.3</v>
      </c>
      <c r="M455" s="239">
        <f>IF(ISBLANK(INDEX('Policy Characteristics'!G:G,MATCH($C455,'Policy Characteristics'!$C:$C,0))),"",INDEX('Policy Characteristics'!G:G,MATCH($C455,'Policy Characteristics'!$C:$C,0)))</f>
        <v>0.6</v>
      </c>
      <c r="N455" s="239">
        <f>IF(ISBLANK(INDEX('Policy Characteristics'!H:H,MATCH($C455,'Policy Characteristics'!$C:$C,0))),"",INDEX('Policy Characteristics'!H:H,MATCH($C455,'Policy Characteristics'!$C:$C,0)))</f>
        <v>0.01</v>
      </c>
      <c r="O455" s="76" t="str">
        <f>IF(ISBLANK(INDEX('Policy Characteristics'!I:I,MATCH($C455,'Policy Characteristics'!$C:$C,0))),"",INDEX('Policy Characteristics'!I:I,MATCH($C455,'Policy Characteristics'!$C:$C,0)))</f>
        <v>% reduction in downtime</v>
      </c>
      <c r="P455" s="76" t="str">
        <f>IF(ISBLANK(INDEX('Policy Characteristics'!J:J,MATCH($C455,'Policy Characteristics'!$C:$C,0))),"",INDEX('Policy Characteristics'!J:J,MATCH($C455,'Policy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5" s="76" t="str">
        <f>IF(ISBLANK(INDEX('Policy Characteristics'!K:K,MATCH($C455,'Policy Characteristics'!$C:$C,0))),"",INDEX('Policy Characteristics'!K:K,MATCH($C455,'Policy Characteristics'!$C:$C,0)))</f>
        <v>electricity-sector-main.html#red-downtime</v>
      </c>
      <c r="R455" s="76" t="str">
        <f>IF(ISBLANK(INDEX('Policy Characteristics'!L:L,MATCH($C455,'Policy Characteristics'!$C:$C,0))),"",INDEX('Policy Characteristics'!L:L,MATCH($C455,'Policy Characteristics'!$C:$C,0)))</f>
        <v>reduce-downtime.html</v>
      </c>
    </row>
    <row r="456" spans="1:18" s="143" customFormat="1" x14ac:dyDescent="0.25">
      <c r="A456" s="76" t="str">
        <f>IF(ISBLANK(INDEX('Policy Characteristics'!A:A,MATCH($C456,'Policy Characteristics'!$C:$C,0))),"",INDEX('Policy Characteristics'!A:A,MATCH($C456,'Policy Characteristics'!$C:$C,0)))</f>
        <v>Electricity Supply</v>
      </c>
      <c r="B456" s="234" t="str">
        <f>IF(ISBLANK(INDEX('Policy Characteristics'!B:B,MATCH($C456,'Policy Characteristics'!$C:$C,0))),"",INDEX('Policy Characteristics'!B:B,MATCH($C456,'Policy Characteristics'!$C:$C,0)))</f>
        <v>Reduce Plant Downtime</v>
      </c>
      <c r="C456" s="79" t="str">
        <f t="shared" si="19"/>
        <v>Percentage Reduction in Plant Downtime</v>
      </c>
      <c r="D456" s="78" t="s">
        <v>77</v>
      </c>
      <c r="E456" s="88"/>
      <c r="F456" s="78" t="s">
        <v>89</v>
      </c>
      <c r="G456" s="78"/>
      <c r="H456" s="80">
        <v>660</v>
      </c>
      <c r="I456" s="235" t="s">
        <v>44</v>
      </c>
      <c r="J456" s="236" t="str">
        <f>IF(ISBLANK(INDEX('Policy Characteristics'!D:D,MATCH($C456,'Policy Characteristics'!$C:$C,0))),"",INDEX('Policy Characteristics'!D:D,MATCH($C456,'Policy Characteristics'!$C:$C,0)))</f>
        <v>Reduce Plant Downtime</v>
      </c>
      <c r="K456" s="76" t="str">
        <f>IF(ISBLANK(INDEX('Policy Characteristics'!E:E,MATCH($C456,'Policy Characteristics'!$C:$C,0))),"",INDEX('Policy Characteristics'!E:E,MATCH($C456,'Policy Characteristics'!$C:$C,0)))</f>
        <v>elec reduce plant downtime</v>
      </c>
      <c r="L456" s="239">
        <f>IF(ISBLANK(INDEX('Policy Characteristics'!F:F,MATCH($C456,'Policy Characteristics'!$C:$C,0))),"",INDEX('Policy Characteristics'!F:F,MATCH($C456,'Policy Characteristics'!$C:$C,0)))</f>
        <v>-0.3</v>
      </c>
      <c r="M456" s="239">
        <f>IF(ISBLANK(INDEX('Policy Characteristics'!G:G,MATCH($C456,'Policy Characteristics'!$C:$C,0))),"",INDEX('Policy Characteristics'!G:G,MATCH($C456,'Policy Characteristics'!$C:$C,0)))</f>
        <v>0.6</v>
      </c>
      <c r="N456" s="239">
        <f>IF(ISBLANK(INDEX('Policy Characteristics'!H:H,MATCH($C456,'Policy Characteristics'!$C:$C,0))),"",INDEX('Policy Characteristics'!H:H,MATCH($C456,'Policy Characteristics'!$C:$C,0)))</f>
        <v>0.01</v>
      </c>
      <c r="O456" s="76" t="str">
        <f>IF(ISBLANK(INDEX('Policy Characteristics'!I:I,MATCH($C456,'Policy Characteristics'!$C:$C,0))),"",INDEX('Policy Characteristics'!I:I,MATCH($C456,'Policy Characteristics'!$C:$C,0)))</f>
        <v>% reduction in downtime</v>
      </c>
      <c r="P456" s="76" t="str">
        <f>IF(ISBLANK(INDEX('Policy Characteristics'!J:J,MATCH($C456,'Policy Characteristics'!$C:$C,0))),"",INDEX('Policy Characteristics'!J:J,MATCH($C456,'Policy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6" s="76" t="str">
        <f>IF(ISBLANK(INDEX('Policy Characteristics'!K:K,MATCH($C456,'Policy Characteristics'!$C:$C,0))),"",INDEX('Policy Characteristics'!K:K,MATCH($C456,'Policy Characteristics'!$C:$C,0)))</f>
        <v>electricity-sector-main.html#red-downtime</v>
      </c>
      <c r="R456" s="76" t="str">
        <f>IF(ISBLANK(INDEX('Policy Characteristics'!L:L,MATCH($C456,'Policy Characteristics'!$C:$C,0))),"",INDEX('Policy Characteristics'!L:L,MATCH($C456,'Policy Characteristics'!$C:$C,0)))</f>
        <v>reduce-downtime.html</v>
      </c>
    </row>
    <row r="457" spans="1:18" s="143" customFormat="1" x14ac:dyDescent="0.25">
      <c r="A457" s="76" t="str">
        <f>IF(ISBLANK(INDEX('Policy Characteristics'!A:A,MATCH($C457,'Policy Characteristics'!$C:$C,0))),"",INDEX('Policy Characteristics'!A:A,MATCH($C457,'Policy Characteristics'!$C:$C,0)))</f>
        <v>Electricity Supply</v>
      </c>
      <c r="B457" s="234" t="str">
        <f>IF(ISBLANK(INDEX('Policy Characteristics'!B:B,MATCH($C457,'Policy Characteristics'!$C:$C,0))),"",INDEX('Policy Characteristics'!B:B,MATCH($C457,'Policy Characteristics'!$C:$C,0)))</f>
        <v>Reduce Plant Downtime</v>
      </c>
      <c r="C457" s="79" t="str">
        <f t="shared" si="19"/>
        <v>Percentage Reduction in Plant Downtime</v>
      </c>
      <c r="D457" s="78" t="s">
        <v>446</v>
      </c>
      <c r="E457" s="88"/>
      <c r="F457" s="78" t="s">
        <v>449</v>
      </c>
      <c r="G457" s="78"/>
      <c r="H457" s="80">
        <v>143</v>
      </c>
      <c r="I457" s="235" t="s">
        <v>44</v>
      </c>
      <c r="J457" s="236" t="str">
        <f>IF(ISBLANK(INDEX('Policy Characteristics'!D:D,MATCH($C457,'Policy Characteristics'!$C:$C,0))),"",INDEX('Policy Characteristics'!D:D,MATCH($C457,'Policy Characteristics'!$C:$C,0)))</f>
        <v>Reduce Plant Downtime</v>
      </c>
      <c r="K457" s="76" t="str">
        <f>IF(ISBLANK(INDEX('Policy Characteristics'!E:E,MATCH($C457,'Policy Characteristics'!$C:$C,0))),"",INDEX('Policy Characteristics'!E:E,MATCH($C457,'Policy Characteristics'!$C:$C,0)))</f>
        <v>elec reduce plant downtime</v>
      </c>
      <c r="L457" s="239">
        <f>IF(ISBLANK(INDEX('Policy Characteristics'!F:F,MATCH($C457,'Policy Characteristics'!$C:$C,0))),"",INDEX('Policy Characteristics'!F:F,MATCH($C457,'Policy Characteristics'!$C:$C,0)))</f>
        <v>-0.3</v>
      </c>
      <c r="M457" s="239">
        <f>IF(ISBLANK(INDEX('Policy Characteristics'!G:G,MATCH($C457,'Policy Characteristics'!$C:$C,0))),"",INDEX('Policy Characteristics'!G:G,MATCH($C457,'Policy Characteristics'!$C:$C,0)))</f>
        <v>0.6</v>
      </c>
      <c r="N457" s="239">
        <f>IF(ISBLANK(INDEX('Policy Characteristics'!H:H,MATCH($C457,'Policy Characteristics'!$C:$C,0))),"",INDEX('Policy Characteristics'!H:H,MATCH($C457,'Policy Characteristics'!$C:$C,0)))</f>
        <v>0.01</v>
      </c>
      <c r="O457" s="76" t="str">
        <f>IF(ISBLANK(INDEX('Policy Characteristics'!I:I,MATCH($C457,'Policy Characteristics'!$C:$C,0))),"",INDEX('Policy Characteristics'!I:I,MATCH($C457,'Policy Characteristics'!$C:$C,0)))</f>
        <v>% reduction in downtime</v>
      </c>
      <c r="P457" s="76" t="str">
        <f>IF(ISBLANK(INDEX('Policy Characteristics'!J:J,MATCH($C457,'Policy Characteristics'!$C:$C,0))),"",INDEX('Policy Characteristics'!J:J,MATCH($C457,'Policy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7" s="76" t="str">
        <f>IF(ISBLANK(INDEX('Policy Characteristics'!K:K,MATCH($C457,'Policy Characteristics'!$C:$C,0))),"",INDEX('Policy Characteristics'!K:K,MATCH($C457,'Policy Characteristics'!$C:$C,0)))</f>
        <v>electricity-sector-main.html#red-downtime</v>
      </c>
      <c r="R457" s="76" t="str">
        <f>IF(ISBLANK(INDEX('Policy Characteristics'!L:L,MATCH($C457,'Policy Characteristics'!$C:$C,0))),"",INDEX('Policy Characteristics'!L:L,MATCH($C457,'Policy Characteristics'!$C:$C,0)))</f>
        <v>reduce-downtime.html</v>
      </c>
    </row>
    <row r="458" spans="1:18" s="143" customFormat="1" x14ac:dyDescent="0.25">
      <c r="A458" s="76" t="str">
        <f>IF(ISBLANK(INDEX('Policy Characteristics'!A:A,MATCH($C458,'Policy Characteristics'!$C:$C,0))),"",INDEX('Policy Characteristics'!A:A,MATCH($C458,'Policy Characteristics'!$C:$C,0)))</f>
        <v>Electricity Supply</v>
      </c>
      <c r="B458" s="234" t="str">
        <f>IF(ISBLANK(INDEX('Policy Characteristics'!B:B,MATCH($C458,'Policy Characteristics'!$C:$C,0))),"",INDEX('Policy Characteristics'!B:B,MATCH($C458,'Policy Characteristics'!$C:$C,0)))</f>
        <v>Reduce Plant Downtime</v>
      </c>
      <c r="C458" s="79" t="str">
        <f t="shared" si="19"/>
        <v>Percentage Reduction in Plant Downtime</v>
      </c>
      <c r="D458" s="78" t="s">
        <v>78</v>
      </c>
      <c r="E458" s="88"/>
      <c r="F458" s="78" t="s">
        <v>90</v>
      </c>
      <c r="G458" s="78"/>
      <c r="H458" s="80">
        <v>144</v>
      </c>
      <c r="I458" s="235" t="s">
        <v>44</v>
      </c>
      <c r="J458" s="236" t="str">
        <f>IF(ISBLANK(INDEX('Policy Characteristics'!D:D,MATCH($C458,'Policy Characteristics'!$C:$C,0))),"",INDEX('Policy Characteristics'!D:D,MATCH($C458,'Policy Characteristics'!$C:$C,0)))</f>
        <v>Reduce Plant Downtime</v>
      </c>
      <c r="K458" s="76" t="str">
        <f>IF(ISBLANK(INDEX('Policy Characteristics'!E:E,MATCH($C458,'Policy Characteristics'!$C:$C,0))),"",INDEX('Policy Characteristics'!E:E,MATCH($C458,'Policy Characteristics'!$C:$C,0)))</f>
        <v>elec reduce plant downtime</v>
      </c>
      <c r="L458" s="239">
        <f>IF(ISBLANK(INDEX('Policy Characteristics'!F:F,MATCH($C458,'Policy Characteristics'!$C:$C,0))),"",INDEX('Policy Characteristics'!F:F,MATCH($C458,'Policy Characteristics'!$C:$C,0)))</f>
        <v>-0.3</v>
      </c>
      <c r="M458" s="239">
        <f>IF(ISBLANK(INDEX('Policy Characteristics'!G:G,MATCH($C458,'Policy Characteristics'!$C:$C,0))),"",INDEX('Policy Characteristics'!G:G,MATCH($C458,'Policy Characteristics'!$C:$C,0)))</f>
        <v>0.6</v>
      </c>
      <c r="N458" s="239">
        <f>IF(ISBLANK(INDEX('Policy Characteristics'!H:H,MATCH($C458,'Policy Characteristics'!$C:$C,0))),"",INDEX('Policy Characteristics'!H:H,MATCH($C458,'Policy Characteristics'!$C:$C,0)))</f>
        <v>0.01</v>
      </c>
      <c r="O458" s="76" t="str">
        <f>IF(ISBLANK(INDEX('Policy Characteristics'!I:I,MATCH($C458,'Policy Characteristics'!$C:$C,0))),"",INDEX('Policy Characteristics'!I:I,MATCH($C458,'Policy Characteristics'!$C:$C,0)))</f>
        <v>% reduction in downtime</v>
      </c>
      <c r="P458" s="76" t="str">
        <f>IF(ISBLANK(INDEX('Policy Characteristics'!J:J,MATCH($C458,'Policy Characteristics'!$C:$C,0))),"",INDEX('Policy Characteristics'!J:J,MATCH($C458,'Policy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8" s="76" t="str">
        <f>IF(ISBLANK(INDEX('Policy Characteristics'!K:K,MATCH($C458,'Policy Characteristics'!$C:$C,0))),"",INDEX('Policy Characteristics'!K:K,MATCH($C458,'Policy Characteristics'!$C:$C,0)))</f>
        <v>electricity-sector-main.html#red-downtime</v>
      </c>
      <c r="R458" s="76" t="str">
        <f>IF(ISBLANK(INDEX('Policy Characteristics'!L:L,MATCH($C458,'Policy Characteristics'!$C:$C,0))),"",INDEX('Policy Characteristics'!L:L,MATCH($C458,'Policy Characteristics'!$C:$C,0)))</f>
        <v>reduce-downtime.html</v>
      </c>
    </row>
    <row r="459" spans="1:18" s="143" customFormat="1" x14ac:dyDescent="0.25">
      <c r="A459" s="76" t="str">
        <f>IF(ISBLANK(INDEX('Policy Characteristics'!A:A,MATCH($C459,'Policy Characteristics'!$C:$C,0))),"",INDEX('Policy Characteristics'!A:A,MATCH($C459,'Policy Characteristics'!$C:$C,0)))</f>
        <v>Electricity Supply</v>
      </c>
      <c r="B459" s="234" t="str">
        <f>IF(ISBLANK(INDEX('Policy Characteristics'!B:B,MATCH($C459,'Policy Characteristics'!$C:$C,0))),"",INDEX('Policy Characteristics'!B:B,MATCH($C459,'Policy Characteristics'!$C:$C,0)))</f>
        <v>Reduce Plant Downtime</v>
      </c>
      <c r="C459" s="79" t="str">
        <f t="shared" si="19"/>
        <v>Percentage Reduction in Plant Downtime</v>
      </c>
      <c r="D459" s="78" t="s">
        <v>79</v>
      </c>
      <c r="E459" s="88"/>
      <c r="F459" s="78" t="s">
        <v>91</v>
      </c>
      <c r="G459" s="78"/>
      <c r="H459" s="80">
        <v>667</v>
      </c>
      <c r="I459" s="235" t="s">
        <v>44</v>
      </c>
      <c r="J459" s="236" t="str">
        <f>IF(ISBLANK(INDEX('Policy Characteristics'!D:D,MATCH($C459,'Policy Characteristics'!$C:$C,0))),"",INDEX('Policy Characteristics'!D:D,MATCH($C459,'Policy Characteristics'!$C:$C,0)))</f>
        <v>Reduce Plant Downtime</v>
      </c>
      <c r="K459" s="76" t="str">
        <f>IF(ISBLANK(INDEX('Policy Characteristics'!E:E,MATCH($C459,'Policy Characteristics'!$C:$C,0))),"",INDEX('Policy Characteristics'!E:E,MATCH($C459,'Policy Characteristics'!$C:$C,0)))</f>
        <v>elec reduce plant downtime</v>
      </c>
      <c r="L459" s="239">
        <f>IF(ISBLANK(INDEX('Policy Characteristics'!F:F,MATCH($C459,'Policy Characteristics'!$C:$C,0))),"",INDEX('Policy Characteristics'!F:F,MATCH($C459,'Policy Characteristics'!$C:$C,0)))</f>
        <v>-0.3</v>
      </c>
      <c r="M459" s="239">
        <f>IF(ISBLANK(INDEX('Policy Characteristics'!G:G,MATCH($C459,'Policy Characteristics'!$C:$C,0))),"",INDEX('Policy Characteristics'!G:G,MATCH($C459,'Policy Characteristics'!$C:$C,0)))</f>
        <v>0.6</v>
      </c>
      <c r="N459" s="239">
        <f>IF(ISBLANK(INDEX('Policy Characteristics'!H:H,MATCH($C459,'Policy Characteristics'!$C:$C,0))),"",INDEX('Policy Characteristics'!H:H,MATCH($C459,'Policy Characteristics'!$C:$C,0)))</f>
        <v>0.01</v>
      </c>
      <c r="O459" s="76" t="str">
        <f>IF(ISBLANK(INDEX('Policy Characteristics'!I:I,MATCH($C459,'Policy Characteristics'!$C:$C,0))),"",INDEX('Policy Characteristics'!I:I,MATCH($C459,'Policy Characteristics'!$C:$C,0)))</f>
        <v>% reduction in downtime</v>
      </c>
      <c r="P459" s="76" t="str">
        <f>IF(ISBLANK(INDEX('Policy Characteristics'!J:J,MATCH($C459,'Policy Characteristics'!$C:$C,0))),"",INDEX('Policy Characteristics'!J:J,MATCH($C459,'Policy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9" s="76" t="str">
        <f>IF(ISBLANK(INDEX('Policy Characteristics'!K:K,MATCH($C459,'Policy Characteristics'!$C:$C,0))),"",INDEX('Policy Characteristics'!K:K,MATCH($C459,'Policy Characteristics'!$C:$C,0)))</f>
        <v>electricity-sector-main.html#red-downtime</v>
      </c>
      <c r="R459" s="76" t="str">
        <f>IF(ISBLANK(INDEX('Policy Characteristics'!L:L,MATCH($C459,'Policy Characteristics'!$C:$C,0))),"",INDEX('Policy Characteristics'!L:L,MATCH($C459,'Policy Characteristics'!$C:$C,0)))</f>
        <v>reduce-downtime.html</v>
      </c>
    </row>
    <row r="460" spans="1:18" s="143" customFormat="1" x14ac:dyDescent="0.25">
      <c r="A460" s="76" t="str">
        <f>IF(ISBLANK(INDEX('Policy Characteristics'!A:A,MATCH($C460,'Policy Characteristics'!$C:$C,0))),"",INDEX('Policy Characteristics'!A:A,MATCH($C460,'Policy Characteristics'!$C:$C,0)))</f>
        <v>Electricity Supply</v>
      </c>
      <c r="B460" s="234" t="str">
        <f>IF(ISBLANK(INDEX('Policy Characteristics'!B:B,MATCH($C460,'Policy Characteristics'!$C:$C,0))),"",INDEX('Policy Characteristics'!B:B,MATCH($C460,'Policy Characteristics'!$C:$C,0)))</f>
        <v>Reduce Plant Downtime</v>
      </c>
      <c r="C460" s="79" t="str">
        <f t="shared" si="19"/>
        <v>Percentage Reduction in Plant Downtime</v>
      </c>
      <c r="D460" s="78" t="s">
        <v>80</v>
      </c>
      <c r="E460" s="88"/>
      <c r="F460" s="78" t="s">
        <v>92</v>
      </c>
      <c r="G460" s="78"/>
      <c r="H460" s="80">
        <v>670</v>
      </c>
      <c r="I460" s="235" t="s">
        <v>44</v>
      </c>
      <c r="J460" s="236" t="str">
        <f>IF(ISBLANK(INDEX('Policy Characteristics'!D:D,MATCH($C460,'Policy Characteristics'!$C:$C,0))),"",INDEX('Policy Characteristics'!D:D,MATCH($C460,'Policy Characteristics'!$C:$C,0)))</f>
        <v>Reduce Plant Downtime</v>
      </c>
      <c r="K460" s="76" t="str">
        <f>IF(ISBLANK(INDEX('Policy Characteristics'!E:E,MATCH($C460,'Policy Characteristics'!$C:$C,0))),"",INDEX('Policy Characteristics'!E:E,MATCH($C460,'Policy Characteristics'!$C:$C,0)))</f>
        <v>elec reduce plant downtime</v>
      </c>
      <c r="L460" s="239">
        <f>IF(ISBLANK(INDEX('Policy Characteristics'!F:F,MATCH($C460,'Policy Characteristics'!$C:$C,0))),"",INDEX('Policy Characteristics'!F:F,MATCH($C460,'Policy Characteristics'!$C:$C,0)))</f>
        <v>-0.3</v>
      </c>
      <c r="M460" s="239">
        <f>IF(ISBLANK(INDEX('Policy Characteristics'!G:G,MATCH($C460,'Policy Characteristics'!$C:$C,0))),"",INDEX('Policy Characteristics'!G:G,MATCH($C460,'Policy Characteristics'!$C:$C,0)))</f>
        <v>0.6</v>
      </c>
      <c r="N460" s="239">
        <f>IF(ISBLANK(INDEX('Policy Characteristics'!H:H,MATCH($C460,'Policy Characteristics'!$C:$C,0))),"",INDEX('Policy Characteristics'!H:H,MATCH($C460,'Policy Characteristics'!$C:$C,0)))</f>
        <v>0.01</v>
      </c>
      <c r="O460" s="76" t="str">
        <f>IF(ISBLANK(INDEX('Policy Characteristics'!I:I,MATCH($C460,'Policy Characteristics'!$C:$C,0))),"",INDEX('Policy Characteristics'!I:I,MATCH($C460,'Policy Characteristics'!$C:$C,0)))</f>
        <v>% reduction in downtime</v>
      </c>
      <c r="P460" s="76" t="str">
        <f>IF(ISBLANK(INDEX('Policy Characteristics'!J:J,MATCH($C460,'Policy Characteristics'!$C:$C,0))),"",INDEX('Policy Characteristics'!J:J,MATCH($C460,'Policy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0" s="76" t="str">
        <f>IF(ISBLANK(INDEX('Policy Characteristics'!K:K,MATCH($C460,'Policy Characteristics'!$C:$C,0))),"",INDEX('Policy Characteristics'!K:K,MATCH($C460,'Policy Characteristics'!$C:$C,0)))</f>
        <v>electricity-sector-main.html#red-downtime</v>
      </c>
      <c r="R460" s="76" t="str">
        <f>IF(ISBLANK(INDEX('Policy Characteristics'!L:L,MATCH($C460,'Policy Characteristics'!$C:$C,0))),"",INDEX('Policy Characteristics'!L:L,MATCH($C460,'Policy Characteristics'!$C:$C,0)))</f>
        <v>reduce-downtime.html</v>
      </c>
    </row>
    <row r="461" spans="1:18" s="143" customFormat="1" x14ac:dyDescent="0.25">
      <c r="A461" s="76" t="str">
        <f>IF(ISBLANK(INDEX('Policy Characteristics'!A:A,MATCH($C461,'Policy Characteristics'!$C:$C,0))),"",INDEX('Policy Characteristics'!A:A,MATCH($C461,'Policy Characteristics'!$C:$C,0)))</f>
        <v>Electricity Supply</v>
      </c>
      <c r="B461" s="234" t="str">
        <f>IF(ISBLANK(INDEX('Policy Characteristics'!B:B,MATCH($C461,'Policy Characteristics'!$C:$C,0))),"",INDEX('Policy Characteristics'!B:B,MATCH($C461,'Policy Characteristics'!$C:$C,0)))</f>
        <v>Reduce Plant Downtime</v>
      </c>
      <c r="C461" s="79" t="str">
        <f t="shared" si="19"/>
        <v>Percentage Reduction in Plant Downtime</v>
      </c>
      <c r="D461" s="78" t="s">
        <v>668</v>
      </c>
      <c r="E461" s="88"/>
      <c r="F461" s="78" t="s">
        <v>434</v>
      </c>
      <c r="G461" s="78"/>
      <c r="H461" s="80">
        <v>673</v>
      </c>
      <c r="I461" s="235" t="s">
        <v>44</v>
      </c>
      <c r="J461" s="236" t="str">
        <f>IF(ISBLANK(INDEX('Policy Characteristics'!D:D,MATCH($C461,'Policy Characteristics'!$C:$C,0))),"",INDEX('Policy Characteristics'!D:D,MATCH($C461,'Policy Characteristics'!$C:$C,0)))</f>
        <v>Reduce Plant Downtime</v>
      </c>
      <c r="K461" s="76" t="str">
        <f>IF(ISBLANK(INDEX('Policy Characteristics'!E:E,MATCH($C461,'Policy Characteristics'!$C:$C,0))),"",INDEX('Policy Characteristics'!E:E,MATCH($C461,'Policy Characteristics'!$C:$C,0)))</f>
        <v>elec reduce plant downtime</v>
      </c>
      <c r="L461" s="239">
        <f>IF(ISBLANK(INDEX('Policy Characteristics'!F:F,MATCH($C461,'Policy Characteristics'!$C:$C,0))),"",INDEX('Policy Characteristics'!F:F,MATCH($C461,'Policy Characteristics'!$C:$C,0)))</f>
        <v>-0.3</v>
      </c>
      <c r="M461" s="239">
        <f>IF(ISBLANK(INDEX('Policy Characteristics'!G:G,MATCH($C461,'Policy Characteristics'!$C:$C,0))),"",INDEX('Policy Characteristics'!G:G,MATCH($C461,'Policy Characteristics'!$C:$C,0)))</f>
        <v>0.6</v>
      </c>
      <c r="N461" s="239">
        <f>IF(ISBLANK(INDEX('Policy Characteristics'!H:H,MATCH($C461,'Policy Characteristics'!$C:$C,0))),"",INDEX('Policy Characteristics'!H:H,MATCH($C461,'Policy Characteristics'!$C:$C,0)))</f>
        <v>0.01</v>
      </c>
      <c r="O461" s="76" t="str">
        <f>IF(ISBLANK(INDEX('Policy Characteristics'!I:I,MATCH($C461,'Policy Characteristics'!$C:$C,0))),"",INDEX('Policy Characteristics'!I:I,MATCH($C461,'Policy Characteristics'!$C:$C,0)))</f>
        <v>% reduction in downtime</v>
      </c>
      <c r="P461" s="76" t="str">
        <f>IF(ISBLANK(INDEX('Policy Characteristics'!J:J,MATCH($C461,'Policy Characteristics'!$C:$C,0))),"",INDEX('Policy Characteristics'!J:J,MATCH($C461,'Policy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1" s="76" t="str">
        <f>IF(ISBLANK(INDEX('Policy Characteristics'!K:K,MATCH($C461,'Policy Characteristics'!$C:$C,0))),"",INDEX('Policy Characteristics'!K:K,MATCH($C461,'Policy Characteristics'!$C:$C,0)))</f>
        <v>electricity-sector-main.html#red-downtime</v>
      </c>
      <c r="R461" s="76" t="str">
        <f>IF(ISBLANK(INDEX('Policy Characteristics'!L:L,MATCH($C461,'Policy Characteristics'!$C:$C,0))),"",INDEX('Policy Characteristics'!L:L,MATCH($C461,'Policy Characteristics'!$C:$C,0)))</f>
        <v>reduce-downtime.html</v>
      </c>
    </row>
    <row r="462" spans="1:18" s="143" customFormat="1" x14ac:dyDescent="0.25">
      <c r="A462" s="76" t="str">
        <f>IF(ISBLANK(INDEX('Policy Characteristics'!A:A,MATCH($C462,'Policy Characteristics'!$C:$C,0))),"",INDEX('Policy Characteristics'!A:A,MATCH($C462,'Policy Characteristics'!$C:$C,0)))</f>
        <v>Electricity Supply</v>
      </c>
      <c r="B462" s="234" t="str">
        <f>IF(ISBLANK(INDEX('Policy Characteristics'!B:B,MATCH($C462,'Policy Characteristics'!$C:$C,0))),"",INDEX('Policy Characteristics'!B:B,MATCH($C462,'Policy Characteristics'!$C:$C,0)))</f>
        <v>Reduce Plant Downtime</v>
      </c>
      <c r="C462" s="79" t="str">
        <f t="shared" si="19"/>
        <v>Percentage Reduction in Plant Downtime</v>
      </c>
      <c r="D462" s="78" t="s">
        <v>306</v>
      </c>
      <c r="E462" s="88"/>
      <c r="F462" s="78" t="s">
        <v>308</v>
      </c>
      <c r="G462" s="78"/>
      <c r="H462" s="80">
        <v>676</v>
      </c>
      <c r="I462" s="235" t="s">
        <v>44</v>
      </c>
      <c r="J462" s="236" t="str">
        <f>IF(ISBLANK(INDEX('Policy Characteristics'!D:D,MATCH($C462,'Policy Characteristics'!$C:$C,0))),"",INDEX('Policy Characteristics'!D:D,MATCH($C462,'Policy Characteristics'!$C:$C,0)))</f>
        <v>Reduce Plant Downtime</v>
      </c>
      <c r="K462" s="76" t="str">
        <f>IF(ISBLANK(INDEX('Policy Characteristics'!E:E,MATCH($C462,'Policy Characteristics'!$C:$C,0))),"",INDEX('Policy Characteristics'!E:E,MATCH($C462,'Policy Characteristics'!$C:$C,0)))</f>
        <v>elec reduce plant downtime</v>
      </c>
      <c r="L462" s="239">
        <f>IF(ISBLANK(INDEX('Policy Characteristics'!F:F,MATCH($C462,'Policy Characteristics'!$C:$C,0))),"",INDEX('Policy Characteristics'!F:F,MATCH($C462,'Policy Characteristics'!$C:$C,0)))</f>
        <v>-0.3</v>
      </c>
      <c r="M462" s="239">
        <f>IF(ISBLANK(INDEX('Policy Characteristics'!G:G,MATCH($C462,'Policy Characteristics'!$C:$C,0))),"",INDEX('Policy Characteristics'!G:G,MATCH($C462,'Policy Characteristics'!$C:$C,0)))</f>
        <v>0.6</v>
      </c>
      <c r="N462" s="239">
        <f>IF(ISBLANK(INDEX('Policy Characteristics'!H:H,MATCH($C462,'Policy Characteristics'!$C:$C,0))),"",INDEX('Policy Characteristics'!H:H,MATCH($C462,'Policy Characteristics'!$C:$C,0)))</f>
        <v>0.01</v>
      </c>
      <c r="O462" s="76" t="str">
        <f>IF(ISBLANK(INDEX('Policy Characteristics'!I:I,MATCH($C462,'Policy Characteristics'!$C:$C,0))),"",INDEX('Policy Characteristics'!I:I,MATCH($C462,'Policy Characteristics'!$C:$C,0)))</f>
        <v>% reduction in downtime</v>
      </c>
      <c r="P462" s="76" t="str">
        <f>IF(ISBLANK(INDEX('Policy Characteristics'!J:J,MATCH($C462,'Policy Characteristics'!$C:$C,0))),"",INDEX('Policy Characteristics'!J:J,MATCH($C462,'Policy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2" s="76" t="str">
        <f>IF(ISBLANK(INDEX('Policy Characteristics'!K:K,MATCH($C462,'Policy Characteristics'!$C:$C,0))),"",INDEX('Policy Characteristics'!K:K,MATCH($C462,'Policy Characteristics'!$C:$C,0)))</f>
        <v>electricity-sector-main.html#red-downtime</v>
      </c>
      <c r="R462" s="76" t="str">
        <f>IF(ISBLANK(INDEX('Policy Characteristics'!L:L,MATCH($C462,'Policy Characteristics'!$C:$C,0))),"",INDEX('Policy Characteristics'!L:L,MATCH($C462,'Policy Characteristics'!$C:$C,0)))</f>
        <v>reduce-downtime.html</v>
      </c>
    </row>
    <row r="463" spans="1:18" s="143" customFormat="1" x14ac:dyDescent="0.25">
      <c r="A463" s="76" t="str">
        <f>IF(ISBLANK(INDEX('Policy Characteristics'!A:A,MATCH($C463,'Policy Characteristics'!$C:$C,0))),"",INDEX('Policy Characteristics'!A:A,MATCH($C463,'Policy Characteristics'!$C:$C,0)))</f>
        <v>Electricity Supply</v>
      </c>
      <c r="B463" s="234" t="str">
        <f>IF(ISBLANK(INDEX('Policy Characteristics'!B:B,MATCH($C463,'Policy Characteristics'!$C:$C,0))),"",INDEX('Policy Characteristics'!B:B,MATCH($C463,'Policy Characteristics'!$C:$C,0)))</f>
        <v>Reduce Plant Downtime</v>
      </c>
      <c r="C463" s="79" t="str">
        <f t="shared" si="19"/>
        <v>Percentage Reduction in Plant Downtime</v>
      </c>
      <c r="D463" s="78" t="s">
        <v>307</v>
      </c>
      <c r="E463" s="88"/>
      <c r="F463" s="78" t="s">
        <v>309</v>
      </c>
      <c r="G463" s="78"/>
      <c r="H463" s="80">
        <v>679</v>
      </c>
      <c r="I463" s="235" t="s">
        <v>44</v>
      </c>
      <c r="J463" s="236" t="str">
        <f>IF(ISBLANK(INDEX('Policy Characteristics'!D:D,MATCH($C463,'Policy Characteristics'!$C:$C,0))),"",INDEX('Policy Characteristics'!D:D,MATCH($C463,'Policy Characteristics'!$C:$C,0)))</f>
        <v>Reduce Plant Downtime</v>
      </c>
      <c r="K463" s="76" t="str">
        <f>IF(ISBLANK(INDEX('Policy Characteristics'!E:E,MATCH($C463,'Policy Characteristics'!$C:$C,0))),"",INDEX('Policy Characteristics'!E:E,MATCH($C463,'Policy Characteristics'!$C:$C,0)))</f>
        <v>elec reduce plant downtime</v>
      </c>
      <c r="L463" s="239">
        <f>IF(ISBLANK(INDEX('Policy Characteristics'!F:F,MATCH($C463,'Policy Characteristics'!$C:$C,0))),"",INDEX('Policy Characteristics'!F:F,MATCH($C463,'Policy Characteristics'!$C:$C,0)))</f>
        <v>-0.3</v>
      </c>
      <c r="M463" s="239">
        <f>IF(ISBLANK(INDEX('Policy Characteristics'!G:G,MATCH($C463,'Policy Characteristics'!$C:$C,0))),"",INDEX('Policy Characteristics'!G:G,MATCH($C463,'Policy Characteristics'!$C:$C,0)))</f>
        <v>0.6</v>
      </c>
      <c r="N463" s="239">
        <f>IF(ISBLANK(INDEX('Policy Characteristics'!H:H,MATCH($C463,'Policy Characteristics'!$C:$C,0))),"",INDEX('Policy Characteristics'!H:H,MATCH($C463,'Policy Characteristics'!$C:$C,0)))</f>
        <v>0.01</v>
      </c>
      <c r="O463" s="76" t="str">
        <f>IF(ISBLANK(INDEX('Policy Characteristics'!I:I,MATCH($C463,'Policy Characteristics'!$C:$C,0))),"",INDEX('Policy Characteristics'!I:I,MATCH($C463,'Policy Characteristics'!$C:$C,0)))</f>
        <v>% reduction in downtime</v>
      </c>
      <c r="P463" s="76" t="str">
        <f>IF(ISBLANK(INDEX('Policy Characteristics'!J:J,MATCH($C463,'Policy Characteristics'!$C:$C,0))),"",INDEX('Policy Characteristics'!J:J,MATCH($C463,'Policy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3" s="76" t="str">
        <f>IF(ISBLANK(INDEX('Policy Characteristics'!K:K,MATCH($C463,'Policy Characteristics'!$C:$C,0))),"",INDEX('Policy Characteristics'!K:K,MATCH($C463,'Policy Characteristics'!$C:$C,0)))</f>
        <v>electricity-sector-main.html#red-downtime</v>
      </c>
      <c r="R463" s="76" t="str">
        <f>IF(ISBLANK(INDEX('Policy Characteristics'!L:L,MATCH($C463,'Policy Characteristics'!$C:$C,0))),"",INDEX('Policy Characteristics'!L:L,MATCH($C463,'Policy Characteristics'!$C:$C,0)))</f>
        <v>reduce-downtime.html</v>
      </c>
    </row>
    <row r="464" spans="1:18" s="143" customFormat="1" x14ac:dyDescent="0.25">
      <c r="A464" s="76" t="str">
        <f>IF(ISBLANK(INDEX('Policy Characteristics'!A:A,MATCH($C464,'Policy Characteristics'!$C:$C,0))),"",INDEX('Policy Characteristics'!A:A,MATCH($C464,'Policy Characteristics'!$C:$C,0)))</f>
        <v>Electricity Supply</v>
      </c>
      <c r="B464" s="234" t="str">
        <f>IF(ISBLANK(INDEX('Policy Characteristics'!B:B,MATCH($C464,'Policy Characteristics'!$C:$C,0))),"",INDEX('Policy Characteristics'!B:B,MATCH($C464,'Policy Characteristics'!$C:$C,0)))</f>
        <v>Reduce Plant Downtime</v>
      </c>
      <c r="C464" s="79" t="str">
        <f t="shared" si="19"/>
        <v>Percentage Reduction in Plant Downtime</v>
      </c>
      <c r="D464" s="78" t="s">
        <v>442</v>
      </c>
      <c r="E464" s="88"/>
      <c r="F464" s="78" t="s">
        <v>441</v>
      </c>
      <c r="G464" s="78"/>
      <c r="H464" s="80">
        <v>182</v>
      </c>
      <c r="I464" s="235" t="s">
        <v>44</v>
      </c>
      <c r="J464" s="236" t="str">
        <f>IF(ISBLANK(INDEX('Policy Characteristics'!D:D,MATCH($C464,'Policy Characteristics'!$C:$C,0))),"",INDEX('Policy Characteristics'!D:D,MATCH($C464,'Policy Characteristics'!$C:$C,0)))</f>
        <v>Reduce Plant Downtime</v>
      </c>
      <c r="K464" s="76" t="str">
        <f>IF(ISBLANK(INDEX('Policy Characteristics'!E:E,MATCH($C464,'Policy Characteristics'!$C:$C,0))),"",INDEX('Policy Characteristics'!E:E,MATCH($C464,'Policy Characteristics'!$C:$C,0)))</f>
        <v>elec reduce plant downtime</v>
      </c>
      <c r="L464" s="239">
        <f>IF(ISBLANK(INDEX('Policy Characteristics'!F:F,MATCH($C464,'Policy Characteristics'!$C:$C,0))),"",INDEX('Policy Characteristics'!F:F,MATCH($C464,'Policy Characteristics'!$C:$C,0)))</f>
        <v>-0.3</v>
      </c>
      <c r="M464" s="239">
        <f>IF(ISBLANK(INDEX('Policy Characteristics'!G:G,MATCH($C464,'Policy Characteristics'!$C:$C,0))),"",INDEX('Policy Characteristics'!G:G,MATCH($C464,'Policy Characteristics'!$C:$C,0)))</f>
        <v>0.6</v>
      </c>
      <c r="N464" s="239">
        <f>IF(ISBLANK(INDEX('Policy Characteristics'!H:H,MATCH($C464,'Policy Characteristics'!$C:$C,0))),"",INDEX('Policy Characteristics'!H:H,MATCH($C464,'Policy Characteristics'!$C:$C,0)))</f>
        <v>0.01</v>
      </c>
      <c r="O464" s="76" t="str">
        <f>IF(ISBLANK(INDEX('Policy Characteristics'!I:I,MATCH($C464,'Policy Characteristics'!$C:$C,0))),"",INDEX('Policy Characteristics'!I:I,MATCH($C464,'Policy Characteristics'!$C:$C,0)))</f>
        <v>% reduction in downtime</v>
      </c>
      <c r="P464" s="76" t="str">
        <f>IF(ISBLANK(INDEX('Policy Characteristics'!J:J,MATCH($C464,'Policy Characteristics'!$C:$C,0))),"",INDEX('Policy Characteristics'!J:J,MATCH($C464,'Policy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4" s="76" t="str">
        <f>IF(ISBLANK(INDEX('Policy Characteristics'!K:K,MATCH($C464,'Policy Characteristics'!$C:$C,0))),"",INDEX('Policy Characteristics'!K:K,MATCH($C464,'Policy Characteristics'!$C:$C,0)))</f>
        <v>electricity-sector-main.html#red-downtime</v>
      </c>
      <c r="R464" s="76" t="str">
        <f>IF(ISBLANK(INDEX('Policy Characteristics'!L:L,MATCH($C464,'Policy Characteristics'!$C:$C,0))),"",INDEX('Policy Characteristics'!L:L,MATCH($C464,'Policy Characteristics'!$C:$C,0)))</f>
        <v>reduce-downtime.html</v>
      </c>
    </row>
    <row r="465" spans="1:18" s="143" customFormat="1" x14ac:dyDescent="0.25">
      <c r="A465" s="76" t="str">
        <f>IF(ISBLANK(INDEX('Policy Characteristics'!A:A,MATCH($C465,'Policy Characteristics'!$C:$C,0))),"",INDEX('Policy Characteristics'!A:A,MATCH($C465,'Policy Characteristics'!$C:$C,0)))</f>
        <v>Electricity Supply</v>
      </c>
      <c r="B465" s="234" t="str">
        <f>IF(ISBLANK(INDEX('Policy Characteristics'!B:B,MATCH($C465,'Policy Characteristics'!$C:$C,0))),"",INDEX('Policy Characteristics'!B:B,MATCH($C465,'Policy Characteristics'!$C:$C,0)))</f>
        <v>Reduce Plant Downtime</v>
      </c>
      <c r="C465" s="79" t="str">
        <f t="shared" si="19"/>
        <v>Percentage Reduction in Plant Downtime</v>
      </c>
      <c r="D465" s="78" t="s">
        <v>451</v>
      </c>
      <c r="E465" s="88"/>
      <c r="F465" s="78" t="s">
        <v>452</v>
      </c>
      <c r="H465" s="80">
        <v>684</v>
      </c>
      <c r="I465" s="235" t="s">
        <v>44</v>
      </c>
      <c r="J465" s="236" t="str">
        <f>IF(ISBLANK(INDEX('Policy Characteristics'!D:D,MATCH($C465,'Policy Characteristics'!$C:$C,0))),"",INDEX('Policy Characteristics'!D:D,MATCH($C465,'Policy Characteristics'!$C:$C,0)))</f>
        <v>Reduce Plant Downtime</v>
      </c>
      <c r="K465" s="76" t="str">
        <f>IF(ISBLANK(INDEX('Policy Characteristics'!E:E,MATCH($C465,'Policy Characteristics'!$C:$C,0))),"",INDEX('Policy Characteristics'!E:E,MATCH($C465,'Policy Characteristics'!$C:$C,0)))</f>
        <v>elec reduce plant downtime</v>
      </c>
      <c r="L465" s="239">
        <f>IF(ISBLANK(INDEX('Policy Characteristics'!F:F,MATCH($C465,'Policy Characteristics'!$C:$C,0))),"",INDEX('Policy Characteristics'!F:F,MATCH($C465,'Policy Characteristics'!$C:$C,0)))</f>
        <v>-0.3</v>
      </c>
      <c r="M465" s="239">
        <f>IF(ISBLANK(INDEX('Policy Characteristics'!G:G,MATCH($C465,'Policy Characteristics'!$C:$C,0))),"",INDEX('Policy Characteristics'!G:G,MATCH($C465,'Policy Characteristics'!$C:$C,0)))</f>
        <v>0.6</v>
      </c>
      <c r="N465" s="239">
        <f>IF(ISBLANK(INDEX('Policy Characteristics'!H:H,MATCH($C465,'Policy Characteristics'!$C:$C,0))),"",INDEX('Policy Characteristics'!H:H,MATCH($C465,'Policy Characteristics'!$C:$C,0)))</f>
        <v>0.01</v>
      </c>
      <c r="O465" s="76" t="str">
        <f>IF(ISBLANK(INDEX('Policy Characteristics'!I:I,MATCH($C465,'Policy Characteristics'!$C:$C,0))),"",INDEX('Policy Characteristics'!I:I,MATCH($C465,'Policy Characteristics'!$C:$C,0)))</f>
        <v>% reduction in downtime</v>
      </c>
      <c r="P465" s="76" t="str">
        <f>IF(ISBLANK(INDEX('Policy Characteristics'!J:J,MATCH($C465,'Policy Characteristics'!$C:$C,0))),"",INDEX('Policy Characteristics'!J:J,MATCH($C465,'Policy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5" s="76" t="str">
        <f>IF(ISBLANK(INDEX('Policy Characteristics'!K:K,MATCH($C465,'Policy Characteristics'!$C:$C,0))),"",INDEX('Policy Characteristics'!K:K,MATCH($C465,'Policy Characteristics'!$C:$C,0)))</f>
        <v>electricity-sector-main.html#red-downtime</v>
      </c>
      <c r="R465" s="76" t="str">
        <f>IF(ISBLANK(INDEX('Policy Characteristics'!L:L,MATCH($C465,'Policy Characteristics'!$C:$C,0))),"",INDEX('Policy Characteristics'!L:L,MATCH($C465,'Policy Characteristics'!$C:$C,0)))</f>
        <v>reduce-downtime.html</v>
      </c>
    </row>
    <row r="466" spans="1:18" s="143" customFormat="1" x14ac:dyDescent="0.25">
      <c r="A466" s="76" t="str">
        <f>IF(ISBLANK(INDEX('Policy Characteristics'!A:A,MATCH($C466,'Policy Characteristics'!$C:$C,0))),"",INDEX('Policy Characteristics'!A:A,MATCH($C466,'Policy Characteristics'!$C:$C,0)))</f>
        <v>Electricity Supply</v>
      </c>
      <c r="B466" s="234" t="str">
        <f>IF(ISBLANK(INDEX('Policy Characteristics'!B:B,MATCH($C466,'Policy Characteristics'!$C:$C,0))),"",INDEX('Policy Characteristics'!B:B,MATCH($C466,'Policy Characteristics'!$C:$C,0)))</f>
        <v>Reduce Plant Downtime</v>
      </c>
      <c r="C466" s="79" t="str">
        <f t="shared" si="19"/>
        <v>Percentage Reduction in Plant Downtime</v>
      </c>
      <c r="D466" s="78" t="s">
        <v>988</v>
      </c>
      <c r="E466" s="88"/>
      <c r="F466" s="78" t="s">
        <v>712</v>
      </c>
      <c r="G466" s="78"/>
      <c r="H466" s="80">
        <v>687</v>
      </c>
      <c r="I466" s="235" t="s">
        <v>44</v>
      </c>
      <c r="J466" s="236" t="str">
        <f>IF(ISBLANK(INDEX('Policy Characteristics'!D:D,MATCH($C466,'Policy Characteristics'!$C:$C,0))),"",INDEX('Policy Characteristics'!D:D,MATCH($C466,'Policy Characteristics'!$C:$C,0)))</f>
        <v>Reduce Plant Downtime</v>
      </c>
      <c r="K466" s="76" t="str">
        <f>IF(ISBLANK(INDEX('Policy Characteristics'!E:E,MATCH($C466,'Policy Characteristics'!$C:$C,0))),"",INDEX('Policy Characteristics'!E:E,MATCH($C466,'Policy Characteristics'!$C:$C,0)))</f>
        <v>elec reduce plant downtime</v>
      </c>
      <c r="L466" s="239">
        <f>IF(ISBLANK(INDEX('Policy Characteristics'!F:F,MATCH($C466,'Policy Characteristics'!$C:$C,0))),"",INDEX('Policy Characteristics'!F:F,MATCH($C466,'Policy Characteristics'!$C:$C,0)))</f>
        <v>-0.3</v>
      </c>
      <c r="M466" s="239">
        <f>IF(ISBLANK(INDEX('Policy Characteristics'!G:G,MATCH($C466,'Policy Characteristics'!$C:$C,0))),"",INDEX('Policy Characteristics'!G:G,MATCH($C466,'Policy Characteristics'!$C:$C,0)))</f>
        <v>0.6</v>
      </c>
      <c r="N466" s="239">
        <f>IF(ISBLANK(INDEX('Policy Characteristics'!H:H,MATCH($C466,'Policy Characteristics'!$C:$C,0))),"",INDEX('Policy Characteristics'!H:H,MATCH($C466,'Policy Characteristics'!$C:$C,0)))</f>
        <v>0.01</v>
      </c>
      <c r="O466" s="76" t="str">
        <f>IF(ISBLANK(INDEX('Policy Characteristics'!I:I,MATCH($C466,'Policy Characteristics'!$C:$C,0))),"",INDEX('Policy Characteristics'!I:I,MATCH($C466,'Policy Characteristics'!$C:$C,0)))</f>
        <v>% reduction in downtime</v>
      </c>
      <c r="P466" s="76" t="str">
        <f>IF(ISBLANK(INDEX('Policy Characteristics'!J:J,MATCH($C466,'Policy Characteristics'!$C:$C,0))),"",INDEX('Policy Characteristics'!J:J,MATCH($C466,'Policy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6" s="76" t="str">
        <f>IF(ISBLANK(INDEX('Policy Characteristics'!K:K,MATCH($C466,'Policy Characteristics'!$C:$C,0))),"",INDEX('Policy Characteristics'!K:K,MATCH($C466,'Policy Characteristics'!$C:$C,0)))</f>
        <v>electricity-sector-main.html#red-downtime</v>
      </c>
      <c r="R466" s="76" t="str">
        <f>IF(ISBLANK(INDEX('Policy Characteristics'!L:L,MATCH($C466,'Policy Characteristics'!$C:$C,0))),"",INDEX('Policy Characteristics'!L:L,MATCH($C466,'Policy Characteristics'!$C:$C,0)))</f>
        <v>reduce-downtime.html</v>
      </c>
    </row>
    <row r="467" spans="1:18" s="143" customFormat="1" x14ac:dyDescent="0.25">
      <c r="A467" s="76" t="str">
        <f>IF(ISBLANK(INDEX('Policy Characteristics'!A:A,MATCH($C467,'Policy Characteristics'!$C:$C,0))),"",INDEX('Policy Characteristics'!A:A,MATCH($C467,'Policy Characteristics'!$C:$C,0)))</f>
        <v>Electricity Supply</v>
      </c>
      <c r="B467" s="234" t="str">
        <f>IF(ISBLANK(INDEX('Policy Characteristics'!B:B,MATCH($C467,'Policy Characteristics'!$C:$C,0))),"",INDEX('Policy Characteristics'!B:B,MATCH($C467,'Policy Characteristics'!$C:$C,0)))</f>
        <v>Reduce Plant Downtime</v>
      </c>
      <c r="C467" s="79" t="str">
        <f t="shared" si="19"/>
        <v>Percentage Reduction in Plant Downtime</v>
      </c>
      <c r="D467" s="78" t="s">
        <v>989</v>
      </c>
      <c r="E467" s="88"/>
      <c r="F467" s="78" t="s">
        <v>832</v>
      </c>
      <c r="G467" s="78"/>
      <c r="H467" s="80">
        <v>690</v>
      </c>
      <c r="I467" s="235" t="s">
        <v>44</v>
      </c>
      <c r="J467" s="236" t="str">
        <f>IF(ISBLANK(INDEX('Policy Characteristics'!D:D,MATCH($C467,'Policy Characteristics'!$C:$C,0))),"",INDEX('Policy Characteristics'!D:D,MATCH($C467,'Policy Characteristics'!$C:$C,0)))</f>
        <v>Reduce Plant Downtime</v>
      </c>
      <c r="K467" s="76" t="str">
        <f>IF(ISBLANK(INDEX('Policy Characteristics'!E:E,MATCH($C467,'Policy Characteristics'!$C:$C,0))),"",INDEX('Policy Characteristics'!E:E,MATCH($C467,'Policy Characteristics'!$C:$C,0)))</f>
        <v>elec reduce plant downtime</v>
      </c>
      <c r="L467" s="239">
        <f>IF(ISBLANK(INDEX('Policy Characteristics'!F:F,MATCH($C467,'Policy Characteristics'!$C:$C,0))),"",INDEX('Policy Characteristics'!F:F,MATCH($C467,'Policy Characteristics'!$C:$C,0)))</f>
        <v>-0.3</v>
      </c>
      <c r="M467" s="239">
        <f>IF(ISBLANK(INDEX('Policy Characteristics'!G:G,MATCH($C467,'Policy Characteristics'!$C:$C,0))),"",INDEX('Policy Characteristics'!G:G,MATCH($C467,'Policy Characteristics'!$C:$C,0)))</f>
        <v>0.6</v>
      </c>
      <c r="N467" s="239">
        <f>IF(ISBLANK(INDEX('Policy Characteristics'!H:H,MATCH($C467,'Policy Characteristics'!$C:$C,0))),"",INDEX('Policy Characteristics'!H:H,MATCH($C467,'Policy Characteristics'!$C:$C,0)))</f>
        <v>0.01</v>
      </c>
      <c r="O467" s="76" t="str">
        <f>IF(ISBLANK(INDEX('Policy Characteristics'!I:I,MATCH($C467,'Policy Characteristics'!$C:$C,0))),"",INDEX('Policy Characteristics'!I:I,MATCH($C467,'Policy Characteristics'!$C:$C,0)))</f>
        <v>% reduction in downtime</v>
      </c>
      <c r="P467" s="76" t="str">
        <f>IF(ISBLANK(INDEX('Policy Characteristics'!J:J,MATCH($C467,'Policy Characteristics'!$C:$C,0))),"",INDEX('Policy Characteristics'!J:J,MATCH($C467,'Policy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7" s="76" t="str">
        <f>IF(ISBLANK(INDEX('Policy Characteristics'!K:K,MATCH($C467,'Policy Characteristics'!$C:$C,0))),"",INDEX('Policy Characteristics'!K:K,MATCH($C467,'Policy Characteristics'!$C:$C,0)))</f>
        <v>electricity-sector-main.html#red-downtime</v>
      </c>
      <c r="R467" s="76" t="str">
        <f>IF(ISBLANK(INDEX('Policy Characteristics'!L:L,MATCH($C467,'Policy Characteristics'!$C:$C,0))),"",INDEX('Policy Characteristics'!L:L,MATCH($C467,'Policy Characteristics'!$C:$C,0)))</f>
        <v>reduce-downtime.html</v>
      </c>
    </row>
    <row r="468" spans="1:18" s="143" customFormat="1" x14ac:dyDescent="0.25">
      <c r="A468" s="76" t="str">
        <f>IF(ISBLANK(INDEX('Policy Characteristics'!A:A,MATCH($C468,'Policy Characteristics'!$C:$C,0))),"",INDEX('Policy Characteristics'!A:A,MATCH($C468,'Policy Characteristics'!$C:$C,0)))</f>
        <v>Electricity Supply</v>
      </c>
      <c r="B468" s="234" t="str">
        <f>IF(ISBLANK(INDEX('Policy Characteristics'!B:B,MATCH($C468,'Policy Characteristics'!$C:$C,0))),"",INDEX('Policy Characteristics'!B:B,MATCH($C468,'Policy Characteristics'!$C:$C,0)))</f>
        <v>Reduce Plant Downtime</v>
      </c>
      <c r="C468" s="79" t="str">
        <f t="shared" si="19"/>
        <v>Percentage Reduction in Plant Downtime</v>
      </c>
      <c r="D468" s="78" t="s">
        <v>990</v>
      </c>
      <c r="E468" s="88"/>
      <c r="F468" s="78" t="s">
        <v>714</v>
      </c>
      <c r="G468" s="78"/>
      <c r="H468" s="80">
        <v>1782</v>
      </c>
      <c r="I468" s="235" t="s">
        <v>44</v>
      </c>
      <c r="J468" s="236" t="str">
        <f>IF(ISBLANK(INDEX('Policy Characteristics'!D:D,MATCH($C468,'Policy Characteristics'!$C:$C,0))),"",INDEX('Policy Characteristics'!D:D,MATCH($C468,'Policy Characteristics'!$C:$C,0)))</f>
        <v>Reduce Plant Downtime</v>
      </c>
      <c r="K468" s="76" t="str">
        <f>IF(ISBLANK(INDEX('Policy Characteristics'!E:E,MATCH($C468,'Policy Characteristics'!$C:$C,0))),"",INDEX('Policy Characteristics'!E:E,MATCH($C468,'Policy Characteristics'!$C:$C,0)))</f>
        <v>elec reduce plant downtime</v>
      </c>
      <c r="L468" s="239">
        <f>IF(ISBLANK(INDEX('Policy Characteristics'!F:F,MATCH($C468,'Policy Characteristics'!$C:$C,0))),"",INDEX('Policy Characteristics'!F:F,MATCH($C468,'Policy Characteristics'!$C:$C,0)))</f>
        <v>-0.3</v>
      </c>
      <c r="M468" s="239">
        <f>IF(ISBLANK(INDEX('Policy Characteristics'!G:G,MATCH($C468,'Policy Characteristics'!$C:$C,0))),"",INDEX('Policy Characteristics'!G:G,MATCH($C468,'Policy Characteristics'!$C:$C,0)))</f>
        <v>0.6</v>
      </c>
      <c r="N468" s="239">
        <f>IF(ISBLANK(INDEX('Policy Characteristics'!H:H,MATCH($C468,'Policy Characteristics'!$C:$C,0))),"",INDEX('Policy Characteristics'!H:H,MATCH($C468,'Policy Characteristics'!$C:$C,0)))</f>
        <v>0.01</v>
      </c>
      <c r="O468" s="76" t="str">
        <f>IF(ISBLANK(INDEX('Policy Characteristics'!I:I,MATCH($C468,'Policy Characteristics'!$C:$C,0))),"",INDEX('Policy Characteristics'!I:I,MATCH($C468,'Policy Characteristics'!$C:$C,0)))</f>
        <v>% reduction in downtime</v>
      </c>
      <c r="P468" s="76" t="str">
        <f>IF(ISBLANK(INDEX('Policy Characteristics'!J:J,MATCH($C468,'Policy Characteristics'!$C:$C,0))),"",INDEX('Policy Characteristics'!J:J,MATCH($C468,'Policy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8" s="76" t="str">
        <f>IF(ISBLANK(INDEX('Policy Characteristics'!K:K,MATCH($C468,'Policy Characteristics'!$C:$C,0))),"",INDEX('Policy Characteristics'!K:K,MATCH($C468,'Policy Characteristics'!$C:$C,0)))</f>
        <v>electricity-sector-main.html#red-downtime</v>
      </c>
      <c r="R468" s="76" t="str">
        <f>IF(ISBLANK(INDEX('Policy Characteristics'!L:L,MATCH($C468,'Policy Characteristics'!$C:$C,0))),"",INDEX('Policy Characteristics'!L:L,MATCH($C468,'Policy Characteristics'!$C:$C,0)))</f>
        <v>reduce-downtime.html</v>
      </c>
    </row>
    <row r="469" spans="1:18" s="143" customFormat="1" x14ac:dyDescent="0.25">
      <c r="A469" s="76" t="str">
        <f>IF(ISBLANK(INDEX('Policy Characteristics'!A:A,MATCH($C469,'Policy Characteristics'!$C:$C,0))),"",INDEX('Policy Characteristics'!A:A,MATCH($C469,'Policy Characteristics'!$C:$C,0)))</f>
        <v>Electricity Supply</v>
      </c>
      <c r="B469" s="234" t="str">
        <f>IF(ISBLANK(INDEX('Policy Characteristics'!B:B,MATCH($C469,'Policy Characteristics'!$C:$C,0))),"",INDEX('Policy Characteristics'!B:B,MATCH($C469,'Policy Characteristics'!$C:$C,0)))</f>
        <v>Reduce Plant Downtime</v>
      </c>
      <c r="C469" s="79" t="str">
        <f t="shared" si="19"/>
        <v>Percentage Reduction in Plant Downtime</v>
      </c>
      <c r="D469" s="78" t="s">
        <v>1662</v>
      </c>
      <c r="E469" s="88"/>
      <c r="F469" s="78" t="s">
        <v>1669</v>
      </c>
      <c r="G469" s="78"/>
      <c r="H469" s="80">
        <v>1783</v>
      </c>
      <c r="I469" s="235" t="s">
        <v>44</v>
      </c>
      <c r="J469" s="236" t="str">
        <f>IF(ISBLANK(INDEX('Policy Characteristics'!D:D,MATCH($C469,'Policy Characteristics'!$C:$C,0))),"",INDEX('Policy Characteristics'!D:D,MATCH($C469,'Policy Characteristics'!$C:$C,0)))</f>
        <v>Reduce Plant Downtime</v>
      </c>
      <c r="K469" s="76" t="str">
        <f>IF(ISBLANK(INDEX('Policy Characteristics'!E:E,MATCH($C469,'Policy Characteristics'!$C:$C,0))),"",INDEX('Policy Characteristics'!E:E,MATCH($C469,'Policy Characteristics'!$C:$C,0)))</f>
        <v>elec reduce plant downtime</v>
      </c>
      <c r="L469" s="239">
        <f>IF(ISBLANK(INDEX('Policy Characteristics'!F:F,MATCH($C469,'Policy Characteristics'!$C:$C,0))),"",INDEX('Policy Characteristics'!F:F,MATCH($C469,'Policy Characteristics'!$C:$C,0)))</f>
        <v>-0.3</v>
      </c>
      <c r="M469" s="239">
        <f>IF(ISBLANK(INDEX('Policy Characteristics'!G:G,MATCH($C469,'Policy Characteristics'!$C:$C,0))),"",INDEX('Policy Characteristics'!G:G,MATCH($C469,'Policy Characteristics'!$C:$C,0)))</f>
        <v>0.6</v>
      </c>
      <c r="N469" s="239">
        <f>IF(ISBLANK(INDEX('Policy Characteristics'!H:H,MATCH($C469,'Policy Characteristics'!$C:$C,0))),"",INDEX('Policy Characteristics'!H:H,MATCH($C469,'Policy Characteristics'!$C:$C,0)))</f>
        <v>0.01</v>
      </c>
      <c r="O469" s="76" t="str">
        <f>IF(ISBLANK(INDEX('Policy Characteristics'!I:I,MATCH($C469,'Policy Characteristics'!$C:$C,0))),"",INDEX('Policy Characteristics'!I:I,MATCH($C469,'Policy Characteristics'!$C:$C,0)))</f>
        <v>% reduction in downtime</v>
      </c>
      <c r="P469" s="76" t="str">
        <f>IF(ISBLANK(INDEX('Policy Characteristics'!J:J,MATCH($C469,'Policy Characteristics'!$C:$C,0))),"",INDEX('Policy Characteristics'!J:J,MATCH($C469,'Policy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9" s="76" t="str">
        <f>IF(ISBLANK(INDEX('Policy Characteristics'!K:K,MATCH($C469,'Policy Characteristics'!$C:$C,0))),"",INDEX('Policy Characteristics'!K:K,MATCH($C469,'Policy Characteristics'!$C:$C,0)))</f>
        <v>electricity-sector-main.html#red-downtime</v>
      </c>
      <c r="R469" s="76" t="str">
        <f>IF(ISBLANK(INDEX('Policy Characteristics'!L:L,MATCH($C469,'Policy Characteristics'!$C:$C,0))),"",INDEX('Policy Characteristics'!L:L,MATCH($C469,'Policy Characteristics'!$C:$C,0)))</f>
        <v>reduce-downtime.html</v>
      </c>
    </row>
    <row r="470" spans="1:18" s="143" customFormat="1" x14ac:dyDescent="0.25">
      <c r="A470" s="76" t="str">
        <f>IF(ISBLANK(INDEX('Policy Characteristics'!A:A,MATCH($C470,'Policy Characteristics'!$C:$C,0))),"",INDEX('Policy Characteristics'!A:A,MATCH($C470,'Policy Characteristics'!$C:$C,0)))</f>
        <v>Electricity Supply</v>
      </c>
      <c r="B470" s="234" t="str">
        <f>IF(ISBLANK(INDEX('Policy Characteristics'!B:B,MATCH($C470,'Policy Characteristics'!$C:$C,0))),"",INDEX('Policy Characteristics'!B:B,MATCH($C470,'Policy Characteristics'!$C:$C,0)))</f>
        <v>Reduce Plant Downtime</v>
      </c>
      <c r="C470" s="79" t="str">
        <f t="shared" si="19"/>
        <v>Percentage Reduction in Plant Downtime</v>
      </c>
      <c r="D470" s="78" t="s">
        <v>1665</v>
      </c>
      <c r="E470" s="88"/>
      <c r="F470" s="78" t="s">
        <v>1670</v>
      </c>
      <c r="G470" s="78"/>
      <c r="H470" s="80">
        <v>1784</v>
      </c>
      <c r="I470" s="235" t="s">
        <v>44</v>
      </c>
      <c r="J470" s="236" t="str">
        <f>IF(ISBLANK(INDEX('Policy Characteristics'!D:D,MATCH($C470,'Policy Characteristics'!$C:$C,0))),"",INDEX('Policy Characteristics'!D:D,MATCH($C470,'Policy Characteristics'!$C:$C,0)))</f>
        <v>Reduce Plant Downtime</v>
      </c>
      <c r="K470" s="76" t="str">
        <f>IF(ISBLANK(INDEX('Policy Characteristics'!E:E,MATCH($C470,'Policy Characteristics'!$C:$C,0))),"",INDEX('Policy Characteristics'!E:E,MATCH($C470,'Policy Characteristics'!$C:$C,0)))</f>
        <v>elec reduce plant downtime</v>
      </c>
      <c r="L470" s="239">
        <f>IF(ISBLANK(INDEX('Policy Characteristics'!F:F,MATCH($C470,'Policy Characteristics'!$C:$C,0))),"",INDEX('Policy Characteristics'!F:F,MATCH($C470,'Policy Characteristics'!$C:$C,0)))</f>
        <v>-0.3</v>
      </c>
      <c r="M470" s="239">
        <f>IF(ISBLANK(INDEX('Policy Characteristics'!G:G,MATCH($C470,'Policy Characteristics'!$C:$C,0))),"",INDEX('Policy Characteristics'!G:G,MATCH($C470,'Policy Characteristics'!$C:$C,0)))</f>
        <v>0.6</v>
      </c>
      <c r="N470" s="239">
        <f>IF(ISBLANK(INDEX('Policy Characteristics'!H:H,MATCH($C470,'Policy Characteristics'!$C:$C,0))),"",INDEX('Policy Characteristics'!H:H,MATCH($C470,'Policy Characteristics'!$C:$C,0)))</f>
        <v>0.01</v>
      </c>
      <c r="O470" s="76" t="str">
        <f>IF(ISBLANK(INDEX('Policy Characteristics'!I:I,MATCH($C470,'Policy Characteristics'!$C:$C,0))),"",INDEX('Policy Characteristics'!I:I,MATCH($C470,'Policy Characteristics'!$C:$C,0)))</f>
        <v>% reduction in downtime</v>
      </c>
      <c r="P470" s="76" t="str">
        <f>IF(ISBLANK(INDEX('Policy Characteristics'!J:J,MATCH($C470,'Policy Characteristics'!$C:$C,0))),"",INDEX('Policy Characteristics'!J:J,MATCH($C470,'Policy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0" s="76" t="str">
        <f>IF(ISBLANK(INDEX('Policy Characteristics'!K:K,MATCH($C470,'Policy Characteristics'!$C:$C,0))),"",INDEX('Policy Characteristics'!K:K,MATCH($C470,'Policy Characteristics'!$C:$C,0)))</f>
        <v>electricity-sector-main.html#red-downtime</v>
      </c>
      <c r="R470" s="76" t="str">
        <f>IF(ISBLANK(INDEX('Policy Characteristics'!L:L,MATCH($C470,'Policy Characteristics'!$C:$C,0))),"",INDEX('Policy Characteristics'!L:L,MATCH($C470,'Policy Characteristics'!$C:$C,0)))</f>
        <v>reduce-downtime.html</v>
      </c>
    </row>
    <row r="471" spans="1:18" s="143" customFormat="1" x14ac:dyDescent="0.25">
      <c r="A471" s="76" t="str">
        <f>IF(ISBLANK(INDEX('Policy Characteristics'!A:A,MATCH($C471,'Policy Characteristics'!$C:$C,0))),"",INDEX('Policy Characteristics'!A:A,MATCH($C471,'Policy Characteristics'!$C:$C,0)))</f>
        <v>Electricity Supply</v>
      </c>
      <c r="B471" s="234" t="str">
        <f>IF(ISBLANK(INDEX('Policy Characteristics'!B:B,MATCH($C471,'Policy Characteristics'!$C:$C,0))),"",INDEX('Policy Characteristics'!B:B,MATCH($C471,'Policy Characteristics'!$C:$C,0)))</f>
        <v>Reduce Plant Downtime</v>
      </c>
      <c r="C471" s="79" t="str">
        <f t="shared" si="19"/>
        <v>Percentage Reduction in Plant Downtime</v>
      </c>
      <c r="D471" s="78" t="s">
        <v>1666</v>
      </c>
      <c r="E471" s="88"/>
      <c r="F471" s="78" t="s">
        <v>1671</v>
      </c>
      <c r="G471" s="78"/>
      <c r="H471" s="80">
        <v>1785</v>
      </c>
      <c r="I471" s="235" t="s">
        <v>44</v>
      </c>
      <c r="J471" s="236" t="str">
        <f>IF(ISBLANK(INDEX('Policy Characteristics'!D:D,MATCH($C471,'Policy Characteristics'!$C:$C,0))),"",INDEX('Policy Characteristics'!D:D,MATCH($C471,'Policy Characteristics'!$C:$C,0)))</f>
        <v>Reduce Plant Downtime</v>
      </c>
      <c r="K471" s="76" t="str">
        <f>IF(ISBLANK(INDEX('Policy Characteristics'!E:E,MATCH($C471,'Policy Characteristics'!$C:$C,0))),"",INDEX('Policy Characteristics'!E:E,MATCH($C471,'Policy Characteristics'!$C:$C,0)))</f>
        <v>elec reduce plant downtime</v>
      </c>
      <c r="L471" s="239">
        <f>IF(ISBLANK(INDEX('Policy Characteristics'!F:F,MATCH($C471,'Policy Characteristics'!$C:$C,0))),"",INDEX('Policy Characteristics'!F:F,MATCH($C471,'Policy Characteristics'!$C:$C,0)))</f>
        <v>-0.3</v>
      </c>
      <c r="M471" s="239">
        <f>IF(ISBLANK(INDEX('Policy Characteristics'!G:G,MATCH($C471,'Policy Characteristics'!$C:$C,0))),"",INDEX('Policy Characteristics'!G:G,MATCH($C471,'Policy Characteristics'!$C:$C,0)))</f>
        <v>0.6</v>
      </c>
      <c r="N471" s="239">
        <f>IF(ISBLANK(INDEX('Policy Characteristics'!H:H,MATCH($C471,'Policy Characteristics'!$C:$C,0))),"",INDEX('Policy Characteristics'!H:H,MATCH($C471,'Policy Characteristics'!$C:$C,0)))</f>
        <v>0.01</v>
      </c>
      <c r="O471" s="76" t="str">
        <f>IF(ISBLANK(INDEX('Policy Characteristics'!I:I,MATCH($C471,'Policy Characteristics'!$C:$C,0))),"",INDEX('Policy Characteristics'!I:I,MATCH($C471,'Policy Characteristics'!$C:$C,0)))</f>
        <v>% reduction in downtime</v>
      </c>
      <c r="P471" s="76" t="str">
        <f>IF(ISBLANK(INDEX('Policy Characteristics'!J:J,MATCH($C471,'Policy Characteristics'!$C:$C,0))),"",INDEX('Policy Characteristics'!J:J,MATCH($C471,'Policy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1" s="76" t="str">
        <f>IF(ISBLANK(INDEX('Policy Characteristics'!K:K,MATCH($C471,'Policy Characteristics'!$C:$C,0))),"",INDEX('Policy Characteristics'!K:K,MATCH($C471,'Policy Characteristics'!$C:$C,0)))</f>
        <v>electricity-sector-main.html#red-downtime</v>
      </c>
      <c r="R471" s="76" t="str">
        <f>IF(ISBLANK(INDEX('Policy Characteristics'!L:L,MATCH($C471,'Policy Characteristics'!$C:$C,0))),"",INDEX('Policy Characteristics'!L:L,MATCH($C471,'Policy Characteristics'!$C:$C,0)))</f>
        <v>reduce-downtime.html</v>
      </c>
    </row>
    <row r="472" spans="1:18" s="143" customFormat="1" x14ac:dyDescent="0.25">
      <c r="A472" s="76" t="str">
        <f>IF(ISBLANK(INDEX('Policy Characteristics'!A:A,MATCH($C472,'Policy Characteristics'!$C:$C,0))),"",INDEX('Policy Characteristics'!A:A,MATCH($C472,'Policy Characteristics'!$C:$C,0)))</f>
        <v>Electricity Supply</v>
      </c>
      <c r="B472" s="234" t="str">
        <f>IF(ISBLANK(INDEX('Policy Characteristics'!B:B,MATCH($C472,'Policy Characteristics'!$C:$C,0))),"",INDEX('Policy Characteristics'!B:B,MATCH($C472,'Policy Characteristics'!$C:$C,0)))</f>
        <v>Reduce Plant Downtime</v>
      </c>
      <c r="C472" s="79" t="str">
        <f t="shared" si="19"/>
        <v>Percentage Reduction in Plant Downtime</v>
      </c>
      <c r="D472" s="78" t="s">
        <v>1667</v>
      </c>
      <c r="E472" s="88"/>
      <c r="F472" s="78" t="s">
        <v>1672</v>
      </c>
      <c r="G472" s="78"/>
      <c r="H472" s="80">
        <v>1786</v>
      </c>
      <c r="I472" s="235" t="s">
        <v>44</v>
      </c>
      <c r="J472" s="236" t="str">
        <f>IF(ISBLANK(INDEX('Policy Characteristics'!D:D,MATCH($C472,'Policy Characteristics'!$C:$C,0))),"",INDEX('Policy Characteristics'!D:D,MATCH($C472,'Policy Characteristics'!$C:$C,0)))</f>
        <v>Reduce Plant Downtime</v>
      </c>
      <c r="K472" s="76" t="str">
        <f>IF(ISBLANK(INDEX('Policy Characteristics'!E:E,MATCH($C472,'Policy Characteristics'!$C:$C,0))),"",INDEX('Policy Characteristics'!E:E,MATCH($C472,'Policy Characteristics'!$C:$C,0)))</f>
        <v>elec reduce plant downtime</v>
      </c>
      <c r="L472" s="239">
        <f>IF(ISBLANK(INDEX('Policy Characteristics'!F:F,MATCH($C472,'Policy Characteristics'!$C:$C,0))),"",INDEX('Policy Characteristics'!F:F,MATCH($C472,'Policy Characteristics'!$C:$C,0)))</f>
        <v>-0.3</v>
      </c>
      <c r="M472" s="239">
        <f>IF(ISBLANK(INDEX('Policy Characteristics'!G:G,MATCH($C472,'Policy Characteristics'!$C:$C,0))),"",INDEX('Policy Characteristics'!G:G,MATCH($C472,'Policy Characteristics'!$C:$C,0)))</f>
        <v>0.6</v>
      </c>
      <c r="N472" s="239">
        <f>IF(ISBLANK(INDEX('Policy Characteristics'!H:H,MATCH($C472,'Policy Characteristics'!$C:$C,0))),"",INDEX('Policy Characteristics'!H:H,MATCH($C472,'Policy Characteristics'!$C:$C,0)))</f>
        <v>0.01</v>
      </c>
      <c r="O472" s="76" t="str">
        <f>IF(ISBLANK(INDEX('Policy Characteristics'!I:I,MATCH($C472,'Policy Characteristics'!$C:$C,0))),"",INDEX('Policy Characteristics'!I:I,MATCH($C472,'Policy Characteristics'!$C:$C,0)))</f>
        <v>% reduction in downtime</v>
      </c>
      <c r="P472" s="76" t="str">
        <f>IF(ISBLANK(INDEX('Policy Characteristics'!J:J,MATCH($C472,'Policy Characteristics'!$C:$C,0))),"",INDEX('Policy Characteristics'!J:J,MATCH($C472,'Policy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2" s="76" t="str">
        <f>IF(ISBLANK(INDEX('Policy Characteristics'!K:K,MATCH($C472,'Policy Characteristics'!$C:$C,0))),"",INDEX('Policy Characteristics'!K:K,MATCH($C472,'Policy Characteristics'!$C:$C,0)))</f>
        <v>electricity-sector-main.html#red-downtime</v>
      </c>
      <c r="R472" s="76" t="str">
        <f>IF(ISBLANK(INDEX('Policy Characteristics'!L:L,MATCH($C472,'Policy Characteristics'!$C:$C,0))),"",INDEX('Policy Characteristics'!L:L,MATCH($C472,'Policy Characteristics'!$C:$C,0)))</f>
        <v>reduce-downtime.html</v>
      </c>
    </row>
    <row r="473" spans="1:18" s="143" customFormat="1" x14ac:dyDescent="0.25">
      <c r="A473" s="76" t="str">
        <f>IF(ISBLANK(INDEX('Policy Characteristics'!A:A,MATCH($C473,'Policy Characteristics'!$C:$C,0))),"",INDEX('Policy Characteristics'!A:A,MATCH($C473,'Policy Characteristics'!$C:$C,0)))</f>
        <v>Electricity Supply</v>
      </c>
      <c r="B473" s="234" t="str">
        <f>IF(ISBLANK(INDEX('Policy Characteristics'!B:B,MATCH($C473,'Policy Characteristics'!$C:$C,0))),"",INDEX('Policy Characteristics'!B:B,MATCH($C473,'Policy Characteristics'!$C:$C,0)))</f>
        <v>Reduce Plant Downtime</v>
      </c>
      <c r="C473" s="79" t="str">
        <f t="shared" si="19"/>
        <v>Percentage Reduction in Plant Downtime</v>
      </c>
      <c r="D473" s="78" t="s">
        <v>1668</v>
      </c>
      <c r="E473" s="88"/>
      <c r="F473" s="78" t="s">
        <v>1673</v>
      </c>
      <c r="G473" s="78"/>
      <c r="H473" s="80">
        <v>1787</v>
      </c>
      <c r="I473" s="235" t="s">
        <v>44</v>
      </c>
      <c r="J473" s="236" t="str">
        <f>IF(ISBLANK(INDEX('Policy Characteristics'!D:D,MATCH($C473,'Policy Characteristics'!$C:$C,0))),"",INDEX('Policy Characteristics'!D:D,MATCH($C473,'Policy Characteristics'!$C:$C,0)))</f>
        <v>Reduce Plant Downtime</v>
      </c>
      <c r="K473" s="76" t="str">
        <f>IF(ISBLANK(INDEX('Policy Characteristics'!E:E,MATCH($C473,'Policy Characteristics'!$C:$C,0))),"",INDEX('Policy Characteristics'!E:E,MATCH($C473,'Policy Characteristics'!$C:$C,0)))</f>
        <v>elec reduce plant downtime</v>
      </c>
      <c r="L473" s="239">
        <f>IF(ISBLANK(INDEX('Policy Characteristics'!F:F,MATCH($C473,'Policy Characteristics'!$C:$C,0))),"",INDEX('Policy Characteristics'!F:F,MATCH($C473,'Policy Characteristics'!$C:$C,0)))</f>
        <v>-0.3</v>
      </c>
      <c r="M473" s="239">
        <f>IF(ISBLANK(INDEX('Policy Characteristics'!G:G,MATCH($C473,'Policy Characteristics'!$C:$C,0))),"",INDEX('Policy Characteristics'!G:G,MATCH($C473,'Policy Characteristics'!$C:$C,0)))</f>
        <v>0.6</v>
      </c>
      <c r="N473" s="239">
        <f>IF(ISBLANK(INDEX('Policy Characteristics'!H:H,MATCH($C473,'Policy Characteristics'!$C:$C,0))),"",INDEX('Policy Characteristics'!H:H,MATCH($C473,'Policy Characteristics'!$C:$C,0)))</f>
        <v>0.01</v>
      </c>
      <c r="O473" s="76" t="str">
        <f>IF(ISBLANK(INDEX('Policy Characteristics'!I:I,MATCH($C473,'Policy Characteristics'!$C:$C,0))),"",INDEX('Policy Characteristics'!I:I,MATCH($C473,'Policy Characteristics'!$C:$C,0)))</f>
        <v>% reduction in downtime</v>
      </c>
      <c r="P473" s="76" t="str">
        <f>IF(ISBLANK(INDEX('Policy Characteristics'!J:J,MATCH($C473,'Policy Characteristics'!$C:$C,0))),"",INDEX('Policy Characteristics'!J:J,MATCH($C473,'Policy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3" s="76" t="str">
        <f>IF(ISBLANK(INDEX('Policy Characteristics'!K:K,MATCH($C473,'Policy Characteristics'!$C:$C,0))),"",INDEX('Policy Characteristics'!K:K,MATCH($C473,'Policy Characteristics'!$C:$C,0)))</f>
        <v>electricity-sector-main.html#red-downtime</v>
      </c>
      <c r="R473" s="76" t="str">
        <f>IF(ISBLANK(INDEX('Policy Characteristics'!L:L,MATCH($C473,'Policy Characteristics'!$C:$C,0))),"",INDEX('Policy Characteristics'!L:L,MATCH($C473,'Policy Characteristics'!$C:$C,0)))</f>
        <v>reduce-downtime.html</v>
      </c>
    </row>
    <row r="474" spans="1:18" s="143" customFormat="1" x14ac:dyDescent="0.25">
      <c r="A474" s="76" t="str">
        <f>IF(ISBLANK(INDEX('Policy Characteristics'!A:A,MATCH($C474,'Policy Characteristics'!$C:$C,0))),"",INDEX('Policy Characteristics'!A:A,MATCH($C474,'Policy Characteristics'!$C:$C,0)))</f>
        <v>Electricity Supply</v>
      </c>
      <c r="B474" s="234" t="str">
        <f>IF(ISBLANK(INDEX('Policy Characteristics'!B:B,MATCH($C474,'Policy Characteristics'!$C:$C,0))),"",INDEX('Policy Characteristics'!B:B,MATCH($C474,'Policy Characteristics'!$C:$C,0)))</f>
        <v>Reduce Plant Downtime</v>
      </c>
      <c r="C474" s="79" t="str">
        <f t="shared" si="19"/>
        <v>Percentage Reduction in Plant Downtime</v>
      </c>
      <c r="D474" s="78" t="s">
        <v>1756</v>
      </c>
      <c r="E474" s="88"/>
      <c r="F474" s="78" t="s">
        <v>1754</v>
      </c>
      <c r="G474" s="78"/>
      <c r="H474" s="80">
        <v>1788</v>
      </c>
      <c r="I474" s="235" t="s">
        <v>44</v>
      </c>
      <c r="J474" s="236" t="str">
        <f>IF(ISBLANK(INDEX('Policy Characteristics'!D:D,MATCH($C474,'Policy Characteristics'!$C:$C,0))),"",INDEX('Policy Characteristics'!D:D,MATCH($C474,'Policy Characteristics'!$C:$C,0)))</f>
        <v>Reduce Plant Downtime</v>
      </c>
      <c r="K474" s="76" t="str">
        <f>IF(ISBLANK(INDEX('Policy Characteristics'!E:E,MATCH($C474,'Policy Characteristics'!$C:$C,0))),"",INDEX('Policy Characteristics'!E:E,MATCH($C474,'Policy Characteristics'!$C:$C,0)))</f>
        <v>elec reduce plant downtime</v>
      </c>
      <c r="L474" s="239">
        <f>IF(ISBLANK(INDEX('Policy Characteristics'!F:F,MATCH($C474,'Policy Characteristics'!$C:$C,0))),"",INDEX('Policy Characteristics'!F:F,MATCH($C474,'Policy Characteristics'!$C:$C,0)))</f>
        <v>-0.3</v>
      </c>
      <c r="M474" s="239">
        <f>IF(ISBLANK(INDEX('Policy Characteristics'!G:G,MATCH($C474,'Policy Characteristics'!$C:$C,0))),"",INDEX('Policy Characteristics'!G:G,MATCH($C474,'Policy Characteristics'!$C:$C,0)))</f>
        <v>0.6</v>
      </c>
      <c r="N474" s="239">
        <f>IF(ISBLANK(INDEX('Policy Characteristics'!H:H,MATCH($C474,'Policy Characteristics'!$C:$C,0))),"",INDEX('Policy Characteristics'!H:H,MATCH($C474,'Policy Characteristics'!$C:$C,0)))</f>
        <v>0.01</v>
      </c>
      <c r="O474" s="76" t="str">
        <f>IF(ISBLANK(INDEX('Policy Characteristics'!I:I,MATCH($C474,'Policy Characteristics'!$C:$C,0))),"",INDEX('Policy Characteristics'!I:I,MATCH($C474,'Policy Characteristics'!$C:$C,0)))</f>
        <v>% reduction in downtime</v>
      </c>
      <c r="P474" s="76" t="str">
        <f>IF(ISBLANK(INDEX('Policy Characteristics'!J:J,MATCH($C474,'Policy Characteristics'!$C:$C,0))),"",INDEX('Policy Characteristics'!J:J,MATCH($C474,'Policy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4" s="76" t="str">
        <f>IF(ISBLANK(INDEX('Policy Characteristics'!K:K,MATCH($C474,'Policy Characteristics'!$C:$C,0))),"",INDEX('Policy Characteristics'!K:K,MATCH($C474,'Policy Characteristics'!$C:$C,0)))</f>
        <v>electricity-sector-main.html#red-downtime</v>
      </c>
      <c r="R474" s="76" t="str">
        <f>IF(ISBLANK(INDEX('Policy Characteristics'!L:L,MATCH($C474,'Policy Characteristics'!$C:$C,0))),"",INDEX('Policy Characteristics'!L:L,MATCH($C474,'Policy Characteristics'!$C:$C,0)))</f>
        <v>reduce-downtime.html</v>
      </c>
    </row>
    <row r="475" spans="1:18" s="143" customFormat="1" x14ac:dyDescent="0.25">
      <c r="A475" s="76" t="str">
        <f>IF(ISBLANK(INDEX('Policy Characteristics'!A:A,MATCH($C475,'Policy Characteristics'!$C:$C,0))),"",INDEX('Policy Characteristics'!A:A,MATCH($C475,'Policy Characteristics'!$C:$C,0)))</f>
        <v>Electricity Supply</v>
      </c>
      <c r="B475" s="234" t="str">
        <f>IF(ISBLANK(INDEX('Policy Characteristics'!B:B,MATCH($C475,'Policy Characteristics'!$C:$C,0))),"",INDEX('Policy Characteristics'!B:B,MATCH($C475,'Policy Characteristics'!$C:$C,0)))</f>
        <v>Reduce Plant Downtime</v>
      </c>
      <c r="C475" s="79" t="str">
        <f t="shared" si="19"/>
        <v>Percentage Reduction in Plant Downtime</v>
      </c>
      <c r="D475" s="78" t="s">
        <v>1757</v>
      </c>
      <c r="E475" s="88"/>
      <c r="F475" s="78" t="s">
        <v>1755</v>
      </c>
      <c r="G475" s="78"/>
      <c r="H475" s="80">
        <v>2242</v>
      </c>
      <c r="I475" s="235" t="s">
        <v>44</v>
      </c>
      <c r="J475" s="236" t="str">
        <f>IF(ISBLANK(INDEX('Policy Characteristics'!D:D,MATCH($C475,'Policy Characteristics'!$C:$C,0))),"",INDEX('Policy Characteristics'!D:D,MATCH($C475,'Policy Characteristics'!$C:$C,0)))</f>
        <v>Reduce Plant Downtime</v>
      </c>
      <c r="K475" s="76" t="str">
        <f>IF(ISBLANK(INDEX('Policy Characteristics'!E:E,MATCH($C475,'Policy Characteristics'!$C:$C,0))),"",INDEX('Policy Characteristics'!E:E,MATCH($C475,'Policy Characteristics'!$C:$C,0)))</f>
        <v>elec reduce plant downtime</v>
      </c>
      <c r="L475" s="239">
        <f>IF(ISBLANK(INDEX('Policy Characteristics'!F:F,MATCH($C475,'Policy Characteristics'!$C:$C,0))),"",INDEX('Policy Characteristics'!F:F,MATCH($C475,'Policy Characteristics'!$C:$C,0)))</f>
        <v>-0.3</v>
      </c>
      <c r="M475" s="239">
        <f>IF(ISBLANK(INDEX('Policy Characteristics'!G:G,MATCH($C475,'Policy Characteristics'!$C:$C,0))),"",INDEX('Policy Characteristics'!G:G,MATCH($C475,'Policy Characteristics'!$C:$C,0)))</f>
        <v>0.6</v>
      </c>
      <c r="N475" s="239">
        <f>IF(ISBLANK(INDEX('Policy Characteristics'!H:H,MATCH($C475,'Policy Characteristics'!$C:$C,0))),"",INDEX('Policy Characteristics'!H:H,MATCH($C475,'Policy Characteristics'!$C:$C,0)))</f>
        <v>0.01</v>
      </c>
      <c r="O475" s="76" t="str">
        <f>IF(ISBLANK(INDEX('Policy Characteristics'!I:I,MATCH($C475,'Policy Characteristics'!$C:$C,0))),"",INDEX('Policy Characteristics'!I:I,MATCH($C475,'Policy Characteristics'!$C:$C,0)))</f>
        <v>% reduction in downtime</v>
      </c>
      <c r="P475" s="76" t="str">
        <f>IF(ISBLANK(INDEX('Policy Characteristics'!J:J,MATCH($C475,'Policy Characteristics'!$C:$C,0))),"",INDEX('Policy Characteristics'!J:J,MATCH($C475,'Policy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5" s="76" t="str">
        <f>IF(ISBLANK(INDEX('Policy Characteristics'!K:K,MATCH($C475,'Policy Characteristics'!$C:$C,0))),"",INDEX('Policy Characteristics'!K:K,MATCH($C475,'Policy Characteristics'!$C:$C,0)))</f>
        <v>electricity-sector-main.html#red-downtime</v>
      </c>
      <c r="R475" s="76"/>
    </row>
    <row r="476" spans="1:18" s="143" customFormat="1" x14ac:dyDescent="0.25">
      <c r="A476" s="76" t="str">
        <f>IF(ISBLANK(INDEX('Policy Characteristics'!A:A,MATCH($C476,'Policy Characteristics'!$C:$C,0))),"",INDEX('Policy Characteristics'!A:A,MATCH($C476,'Policy Characteristics'!$C:$C,0)))</f>
        <v>Electricity Supply</v>
      </c>
      <c r="B476" s="234" t="str">
        <f>IF(ISBLANK(INDEX('Policy Characteristics'!B:B,MATCH($C476,'Policy Characteristics'!$C:$C,0))),"",INDEX('Policy Characteristics'!B:B,MATCH($C476,'Policy Characteristics'!$C:$C,0)))</f>
        <v>Reduce Soft Costs</v>
      </c>
      <c r="C476" s="80" t="s">
        <v>566</v>
      </c>
      <c r="D476" s="78" t="s">
        <v>446</v>
      </c>
      <c r="E476" s="78"/>
      <c r="F476" s="78" t="s">
        <v>449</v>
      </c>
      <c r="G476" s="78"/>
      <c r="H476" s="80">
        <v>194</v>
      </c>
      <c r="I476" s="235" t="s">
        <v>43</v>
      </c>
      <c r="J476" s="236" t="str">
        <f>IF(ISBLANK(INDEX('Policy Characteristics'!D:D,MATCH($C476,'Policy Characteristics'!$C:$C,0))),"",INDEX('Policy Characteristics'!D:D,MATCH($C476,'Policy Characteristics'!$C:$C,0)))</f>
        <v>Reduce Soft Costs</v>
      </c>
      <c r="K476" s="76" t="str">
        <f>IF(ISBLANK(INDEX('Policy Characteristics'!E:E,MATCH($C476,'Policy Characteristics'!$C:$C,0))),"",INDEX('Policy Characteristics'!E:E,MATCH($C476,'Policy Characteristics'!$C:$C,0)))</f>
        <v>elec reduce soft costs</v>
      </c>
      <c r="L476" s="239">
        <f>IF(ISBLANK(INDEX('Policy Characteristics'!F:F,MATCH($C476,'Policy Characteristics'!$C:$C,0))),"",INDEX('Policy Characteristics'!F:F,MATCH($C476,'Policy Characteristics'!$C:$C,0)))</f>
        <v>0</v>
      </c>
      <c r="M476" s="239">
        <f>IF(ISBLANK(INDEX('Policy Characteristics'!G:G,MATCH($C476,'Policy Characteristics'!$C:$C,0))),"",INDEX('Policy Characteristics'!G:G,MATCH($C476,'Policy Characteristics'!$C:$C,0)))</f>
        <v>0.9</v>
      </c>
      <c r="N476" s="239">
        <f>IF(ISBLANK(INDEX('Policy Characteristics'!H:H,MATCH($C476,'Policy Characteristics'!$C:$C,0))),"",INDEX('Policy Characteristics'!H:H,MATCH($C476,'Policy Characteristics'!$C:$C,0)))</f>
        <v>0.01</v>
      </c>
      <c r="O476" s="76" t="str">
        <f>IF(ISBLANK(INDEX('Policy Characteristics'!I:I,MATCH($C476,'Policy Characteristics'!$C:$C,0))),"",INDEX('Policy Characteristics'!I:I,MATCH($C476,'Policy Characteristics'!$C:$C,0)))</f>
        <v>% reduction in soft costs</v>
      </c>
      <c r="P476" s="76" t="str">
        <f>IF(ISBLANK(INDEX('Policy Characteristics'!J:J,MATCH($C476,'Policy Characteristics'!$C:$C,0))),"",INDEX('Policy Characteristics'!J:J,MATCH($C476,'Policy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6" s="76" t="str">
        <f>IF(ISBLANK(INDEX('Policy Characteristics'!K:K,MATCH($C476,'Policy Characteristics'!$C:$C,0))),"",INDEX('Policy Characteristics'!K:K,MATCH($C476,'Policy Characteristics'!$C:$C,0)))</f>
        <v>endogenous-learning.html#red-soft-costs</v>
      </c>
      <c r="R476" s="76" t="str">
        <f>IF(ISBLANK(INDEX('Policy Characteristics'!L:L,MATCH($C476,'Policy Characteristics'!$C:$C,0))),"",INDEX('Policy Characteristics'!L:L,MATCH($C476,'Policy Characteristics'!$C:$C,0)))</f>
        <v>reduce-soft-costs.html</v>
      </c>
    </row>
    <row r="477" spans="1:18" s="143" customFormat="1" x14ac:dyDescent="0.25">
      <c r="A477" s="76" t="str">
        <f>IF(ISBLANK(INDEX('Policy Characteristics'!A:A,MATCH($C477,'Policy Characteristics'!$C:$C,0))),"",INDEX('Policy Characteristics'!A:A,MATCH($C477,'Policy Characteristics'!$C:$C,0)))</f>
        <v>Electricity Supply</v>
      </c>
      <c r="B477" s="234" t="str">
        <f>IF(ISBLANK(INDEX('Policy Characteristics'!B:B,MATCH($C477,'Policy Characteristics'!$C:$C,0))),"",INDEX('Policy Characteristics'!B:B,MATCH($C477,'Policy Characteristics'!$C:$C,0)))</f>
        <v>Reduce Soft Costs</v>
      </c>
      <c r="C477" s="79" t="str">
        <f t="shared" ref="C477:C478" si="20">C$476</f>
        <v>Percent Reduction in Soft Costs of Capacity Construction</v>
      </c>
      <c r="D477" s="78" t="s">
        <v>78</v>
      </c>
      <c r="E477" s="78"/>
      <c r="F477" s="78" t="s">
        <v>90</v>
      </c>
      <c r="G477" s="78"/>
      <c r="H477" s="80">
        <v>195</v>
      </c>
      <c r="I477" s="235" t="s">
        <v>43</v>
      </c>
      <c r="J477" s="236" t="str">
        <f>IF(ISBLANK(INDEX('Policy Characteristics'!D:D,MATCH($C477,'Policy Characteristics'!$C:$C,0))),"",INDEX('Policy Characteristics'!D:D,MATCH($C477,'Policy Characteristics'!$C:$C,0)))</f>
        <v>Reduce Soft Costs</v>
      </c>
      <c r="K477" s="76" t="str">
        <f>IF(ISBLANK(INDEX('Policy Characteristics'!E:E,MATCH($C477,'Policy Characteristics'!$C:$C,0))),"",INDEX('Policy Characteristics'!E:E,MATCH($C477,'Policy Characteristics'!$C:$C,0)))</f>
        <v>elec reduce soft costs</v>
      </c>
      <c r="L477" s="239">
        <f>IF(ISBLANK(INDEX('Policy Characteristics'!F:F,MATCH($C477,'Policy Characteristics'!$C:$C,0))),"",INDEX('Policy Characteristics'!F:F,MATCH($C477,'Policy Characteristics'!$C:$C,0)))</f>
        <v>0</v>
      </c>
      <c r="M477" s="239">
        <f>IF(ISBLANK(INDEX('Policy Characteristics'!G:G,MATCH($C477,'Policy Characteristics'!$C:$C,0))),"",INDEX('Policy Characteristics'!G:G,MATCH($C477,'Policy Characteristics'!$C:$C,0)))</f>
        <v>0.9</v>
      </c>
      <c r="N477" s="239">
        <f>IF(ISBLANK(INDEX('Policy Characteristics'!H:H,MATCH($C477,'Policy Characteristics'!$C:$C,0))),"",INDEX('Policy Characteristics'!H:H,MATCH($C477,'Policy Characteristics'!$C:$C,0)))</f>
        <v>0.01</v>
      </c>
      <c r="O477" s="76" t="str">
        <f>IF(ISBLANK(INDEX('Policy Characteristics'!I:I,MATCH($C477,'Policy Characteristics'!$C:$C,0))),"",INDEX('Policy Characteristics'!I:I,MATCH($C477,'Policy Characteristics'!$C:$C,0)))</f>
        <v>% reduction in soft costs</v>
      </c>
      <c r="P477" s="76" t="str">
        <f>IF(ISBLANK(INDEX('Policy Characteristics'!J:J,MATCH($C477,'Policy Characteristics'!$C:$C,0))),"",INDEX('Policy Characteristics'!J:J,MATCH($C477,'Policy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7" s="76" t="str">
        <f>IF(ISBLANK(INDEX('Policy Characteristics'!K:K,MATCH($C477,'Policy Characteristics'!$C:$C,0))),"",INDEX('Policy Characteristics'!K:K,MATCH($C477,'Policy Characteristics'!$C:$C,0)))</f>
        <v>endogenous-learning.html#red-soft-costs</v>
      </c>
      <c r="R477" s="76" t="str">
        <f>IF(ISBLANK(INDEX('Policy Characteristics'!L:L,MATCH($C477,'Policy Characteristics'!$C:$C,0))),"",INDEX('Policy Characteristics'!L:L,MATCH($C477,'Policy Characteristics'!$C:$C,0)))</f>
        <v>reduce-soft-costs.html</v>
      </c>
    </row>
    <row r="478" spans="1:18" s="143" customFormat="1" x14ac:dyDescent="0.25">
      <c r="A478" s="76" t="str">
        <f>IF(ISBLANK(INDEX('Policy Characteristics'!A:A,MATCH($C478,'Policy Characteristics'!$C:$C,0))),"",INDEX('Policy Characteristics'!A:A,MATCH($C478,'Policy Characteristics'!$C:$C,0)))</f>
        <v>Electricity Supply</v>
      </c>
      <c r="B478" s="234" t="str">
        <f>IF(ISBLANK(INDEX('Policy Characteristics'!B:B,MATCH($C478,'Policy Characteristics'!$C:$C,0))),"",INDEX('Policy Characteristics'!B:B,MATCH($C478,'Policy Characteristics'!$C:$C,0)))</f>
        <v>Reduce Soft Costs</v>
      </c>
      <c r="C478" s="79" t="str">
        <f t="shared" si="20"/>
        <v>Percent Reduction in Soft Costs of Capacity Construction</v>
      </c>
      <c r="D478" s="78" t="s">
        <v>451</v>
      </c>
      <c r="E478" s="78"/>
      <c r="F478" s="78" t="s">
        <v>452</v>
      </c>
      <c r="G478" s="78"/>
      <c r="H478" s="80">
        <v>196</v>
      </c>
      <c r="I478" s="235" t="s">
        <v>43</v>
      </c>
      <c r="J478" s="236" t="str">
        <f>IF(ISBLANK(INDEX('Policy Characteristics'!D:D,MATCH($C478,'Policy Characteristics'!$C:$C,0))),"",INDEX('Policy Characteristics'!D:D,MATCH($C478,'Policy Characteristics'!$C:$C,0)))</f>
        <v>Reduce Soft Costs</v>
      </c>
      <c r="K478" s="76" t="str">
        <f>IF(ISBLANK(INDEX('Policy Characteristics'!E:E,MATCH($C478,'Policy Characteristics'!$C:$C,0))),"",INDEX('Policy Characteristics'!E:E,MATCH($C478,'Policy Characteristics'!$C:$C,0)))</f>
        <v>elec reduce soft costs</v>
      </c>
      <c r="L478" s="239">
        <f>IF(ISBLANK(INDEX('Policy Characteristics'!F:F,MATCH($C478,'Policy Characteristics'!$C:$C,0))),"",INDEX('Policy Characteristics'!F:F,MATCH($C478,'Policy Characteristics'!$C:$C,0)))</f>
        <v>0</v>
      </c>
      <c r="M478" s="239">
        <f>IF(ISBLANK(INDEX('Policy Characteristics'!G:G,MATCH($C478,'Policy Characteristics'!$C:$C,0))),"",INDEX('Policy Characteristics'!G:G,MATCH($C478,'Policy Characteristics'!$C:$C,0)))</f>
        <v>0.9</v>
      </c>
      <c r="N478" s="239">
        <f>IF(ISBLANK(INDEX('Policy Characteristics'!H:H,MATCH($C478,'Policy Characteristics'!$C:$C,0))),"",INDEX('Policy Characteristics'!H:H,MATCH($C478,'Policy Characteristics'!$C:$C,0)))</f>
        <v>0.01</v>
      </c>
      <c r="O478" s="76" t="str">
        <f>IF(ISBLANK(INDEX('Policy Characteristics'!I:I,MATCH($C478,'Policy Characteristics'!$C:$C,0))),"",INDEX('Policy Characteristics'!I:I,MATCH($C478,'Policy Characteristics'!$C:$C,0)))</f>
        <v>% reduction in soft costs</v>
      </c>
      <c r="P478" s="76" t="str">
        <f>IF(ISBLANK(INDEX('Policy Characteristics'!J:J,MATCH($C478,'Policy Characteristics'!$C:$C,0))),"",INDEX('Policy Characteristics'!J:J,MATCH($C478,'Policy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8" s="76" t="str">
        <f>IF(ISBLANK(INDEX('Policy Characteristics'!K:K,MATCH($C478,'Policy Characteristics'!$C:$C,0))),"",INDEX('Policy Characteristics'!K:K,MATCH($C478,'Policy Characteristics'!$C:$C,0)))</f>
        <v>endogenous-learning.html#red-soft-costs</v>
      </c>
      <c r="R478" s="76" t="str">
        <f>IF(ISBLANK(INDEX('Policy Characteristics'!L:L,MATCH($C478,'Policy Characteristics'!$C:$C,0))),"",INDEX('Policy Characteristics'!L:L,MATCH($C478,'Policy Characteristics'!$C:$C,0)))</f>
        <v>reduce-soft-costs.html</v>
      </c>
    </row>
    <row r="479" spans="1:18" s="143" customFormat="1" x14ac:dyDescent="0.25">
      <c r="A479" s="76" t="str">
        <f>IF(ISBLANK(INDEX('Policy Characteristics'!A:A,MATCH($C479,'Policy Characteristics'!$C:$C,0))),"",INDEX('Policy Characteristics'!A:A,MATCH($C479,'Policy Characteristics'!$C:$C,0)))</f>
        <v>Electricity Supply</v>
      </c>
      <c r="B479" s="234" t="str">
        <f>IF(ISBLANK(INDEX('Policy Characteristics'!B:B,MATCH($C479,'Policy Characteristics'!$C:$C,0))),"",INDEX('Policy Characteristics'!B:B,MATCH($C479,'Policy Characteristics'!$C:$C,0)))</f>
        <v>Reduce Transmission &amp; Distribution Losses</v>
      </c>
      <c r="C479" s="143" t="s">
        <v>279</v>
      </c>
      <c r="D479" s="78"/>
      <c r="E479" s="78"/>
      <c r="F479" s="78"/>
      <c r="G479" s="78"/>
      <c r="H479" s="80">
        <v>145</v>
      </c>
      <c r="I479" s="235" t="s">
        <v>43</v>
      </c>
      <c r="J479" s="236" t="str">
        <f>IF(ISBLANK(INDEX('Policy Characteristics'!D:D,MATCH($C479,'Policy Characteristics'!$C:$C,0))),"",INDEX('Policy Characteristics'!D:D,MATCH($C479,'Policy Characteristics'!$C:$C,0)))</f>
        <v>Reduce T&amp;D Losses</v>
      </c>
      <c r="K479" s="76" t="str">
        <f>IF(ISBLANK(INDEX('Policy Characteristics'!E:E,MATCH($C479,'Policy Characteristics'!$C:$C,0))),"",INDEX('Policy Characteristics'!E:E,MATCH($C479,'Policy Characteristics'!$C:$C,0)))</f>
        <v>elec avoid TND loss</v>
      </c>
      <c r="L479" s="239">
        <f>IF(ISBLANK(INDEX('Policy Characteristics'!F:F,MATCH($C479,'Policy Characteristics'!$C:$C,0))),"",INDEX('Policy Characteristics'!F:F,MATCH($C479,'Policy Characteristics'!$C:$C,0)))</f>
        <v>0</v>
      </c>
      <c r="M479" s="239">
        <f>IF(ISBLANK(INDEX('Policy Characteristics'!G:G,MATCH($C479,'Policy Characteristics'!$C:$C,0))),"",INDEX('Policy Characteristics'!G:G,MATCH($C479,'Policy Characteristics'!$C:$C,0)))</f>
        <v>0.4</v>
      </c>
      <c r="N479" s="239">
        <f>IF(ISBLANK(INDEX('Policy Characteristics'!H:H,MATCH($C479,'Policy Characteristics'!$C:$C,0))),"",INDEX('Policy Characteristics'!H:H,MATCH($C479,'Policy Characteristics'!$C:$C,0)))</f>
        <v>0.01</v>
      </c>
      <c r="O479" s="76" t="str">
        <f>IF(ISBLANK(INDEX('Policy Characteristics'!I:I,MATCH($C479,'Policy Characteristics'!$C:$C,0))),"",INDEX('Policy Characteristics'!I:I,MATCH($C479,'Policy Characteristics'!$C:$C,0)))</f>
        <v>% of losses avoided</v>
      </c>
      <c r="P479" s="76" t="str">
        <f>IF(ISBLANK(INDEX('Policy Characteristics'!J:J,MATCH($C479,'Policy Characteristics'!$C:$C,0))),"",INDEX('Policy Characteristics'!J:J,MATCH($C479,'Policy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79" s="76" t="str">
        <f>IF(ISBLANK(INDEX('Policy Characteristics'!K:K,MATCH($C479,'Policy Characteristics'!$C:$C,0))),"",INDEX('Policy Characteristics'!K:K,MATCH($C479,'Policy Characteristics'!$C:$C,0)))</f>
        <v>electricity-sector-main.html#red-tnd-losses</v>
      </c>
      <c r="R479" s="76" t="str">
        <f>IF(ISBLANK(INDEX('Policy Characteristics'!L:L,MATCH($C479,'Policy Characteristics'!$C:$C,0))),"",INDEX('Policy Characteristics'!L:L,MATCH($C479,'Policy Characteristics'!$C:$C,0)))</f>
        <v>reduce-tnd-losses.html</v>
      </c>
    </row>
    <row r="480" spans="1:18" s="143" customFormat="1" x14ac:dyDescent="0.25">
      <c r="A480" s="76" t="str">
        <f>IF(ISBLANK(INDEX('Policy Characteristics'!A:A,MATCH($C480,'Policy Characteristics'!$C:$C,0))),"",INDEX('Policy Characteristics'!A:A,MATCH($C480,'Policy Characteristics'!$C:$C,0)))</f>
        <v>Electricity Supply</v>
      </c>
      <c r="B480" s="234" t="str">
        <f>IF(ISBLANK(INDEX('Policy Characteristics'!B:B,MATCH($C480,'Policy Characteristics'!$C:$C,0))),"",INDEX('Policy Characteristics'!B:B,MATCH($C480,'Policy Characteristics'!$C:$C,0)))</f>
        <v>Subsidy for Capacity Construction</v>
      </c>
      <c r="C480" s="143" t="s">
        <v>1028</v>
      </c>
      <c r="D480" s="88" t="s">
        <v>445</v>
      </c>
      <c r="E480" s="88"/>
      <c r="F480" s="88" t="s">
        <v>444</v>
      </c>
      <c r="G480" s="78"/>
      <c r="H480" s="80">
        <v>691</v>
      </c>
      <c r="I480" s="235" t="s">
        <v>44</v>
      </c>
      <c r="J480" s="236" t="str">
        <f>IF(ISBLANK(INDEX('Policy Characteristics'!D:D,MATCH($C480,'Policy Characteristics'!$C:$C,0))),"",INDEX('Policy Characteristics'!D:D,MATCH($C480,'Policy Characteristics'!$C:$C,0)))</f>
        <v>Subsidy for Capacity Construction</v>
      </c>
      <c r="K480" s="76" t="str">
        <f>IF(ISBLANK(INDEX('Policy Characteristics'!E:E,MATCH($C480,'Policy Characteristics'!$C:$C,0))),"",INDEX('Policy Characteristics'!E:E,MATCH($C480,'Policy Characteristics'!$C:$C,0)))</f>
        <v>elec capacity construction subsidy</v>
      </c>
      <c r="L480" s="239">
        <f>IF(ISBLANK(INDEX('Policy Characteristics'!F:F,MATCH($C480,'Policy Characteristics'!$C:$C,0))),"",INDEX('Policy Characteristics'!F:F,MATCH($C480,'Policy Characteristics'!$C:$C,0)))</f>
        <v>0</v>
      </c>
      <c r="M480" s="239">
        <f>IF(ISBLANK(INDEX('Policy Characteristics'!G:G,MATCH($C480,'Policy Characteristics'!$C:$C,0))),"",INDEX('Policy Characteristics'!G:G,MATCH($C480,'Policy Characteristics'!$C:$C,0)))</f>
        <v>0.95</v>
      </c>
      <c r="N480" s="239">
        <f>IF(ISBLANK(INDEX('Policy Characteristics'!H:H,MATCH($C480,'Policy Characteristics'!$C:$C,0))),"",INDEX('Policy Characteristics'!H:H,MATCH($C480,'Policy Characteristics'!$C:$C,0)))</f>
        <v>0.01</v>
      </c>
      <c r="O480" s="76" t="str">
        <f>IF(ISBLANK(INDEX('Policy Characteristics'!I:I,MATCH($C480,'Policy Characteristics'!$C:$C,0))),"",INDEX('Policy Characteristics'!I:I,MATCH($C480,'Policy Characteristics'!$C:$C,0)))</f>
        <v>% of construction cost</v>
      </c>
      <c r="P480" s="76" t="str">
        <f>IF(ISBLANK(INDEX('Policy Characteristics'!J:J,MATCH($C480,'Policy Characteristics'!$C:$C,0))),"",INDEX('Policy Characteristics'!J:J,MATCH($C480,'Policy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Illinois does not have a capacity construction subsidy. However, the Investment Tax Credit, a similar program for solar power, covers 30% of system costs through 2019, with declining amounts thereafter.//**Solar PV: **Illinois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**Illinois does not have a capacity construction subsidy. However, the Investment Tax Credit, a similar program for solar power, covers 30% of system costs through 2019, with declining amounts thereafter.</v>
      </c>
      <c r="Q480" s="76" t="str">
        <f>IF(ISBLANK(INDEX('Policy Characteristics'!K:K,MATCH($C480,'Policy Characteristics'!$C:$C,0))),"",INDEX('Policy Characteristics'!K:K,MATCH($C480,'Policy Characteristics'!$C:$C,0)))</f>
        <v>electricity-sector-main.html#subsidies</v>
      </c>
      <c r="R480" s="76" t="str">
        <f>IF(ISBLANK(INDEX('Policy Characteristics'!L:L,MATCH($C480,'Policy Characteristics'!$C:$C,0))),"",INDEX('Policy Characteristics'!L:L,MATCH($C480,'Policy Characteristics'!$C:$C,0)))</f>
        <v/>
      </c>
    </row>
    <row r="481" spans="1:18" s="143" customFormat="1" x14ac:dyDescent="0.25">
      <c r="A481" s="76" t="str">
        <f>IF(ISBLANK(INDEX('Policy Characteristics'!A:A,MATCH($C481,'Policy Characteristics'!$C:$C,0))),"",INDEX('Policy Characteristics'!A:A,MATCH($C481,'Policy Characteristics'!$C:$C,0)))</f>
        <v>Electricity Supply</v>
      </c>
      <c r="B481" s="234" t="str">
        <f>IF(ISBLANK(INDEX('Policy Characteristics'!B:B,MATCH($C481,'Policy Characteristics'!$C:$C,0))),"",INDEX('Policy Characteristics'!B:B,MATCH($C481,'Policy Characteristics'!$C:$C,0)))</f>
        <v>Subsidy for Capacity Construction</v>
      </c>
      <c r="C481" s="79" t="str">
        <f>C$480</f>
        <v>Perc Subsidy for Elec Capacity Construction</v>
      </c>
      <c r="D481" s="78" t="s">
        <v>1663</v>
      </c>
      <c r="E481" s="88"/>
      <c r="F481" s="78" t="s">
        <v>1602</v>
      </c>
      <c r="G481" s="78"/>
      <c r="H481" s="80">
        <v>692</v>
      </c>
      <c r="I481" s="235" t="s">
        <v>44</v>
      </c>
      <c r="J481" s="236" t="str">
        <f>IF(ISBLANK(INDEX('Policy Characteristics'!D:D,MATCH($C481,'Policy Characteristics'!$C:$C,0))),"",INDEX('Policy Characteristics'!D:D,MATCH($C481,'Policy Characteristics'!$C:$C,0)))</f>
        <v>Subsidy for Capacity Construction</v>
      </c>
      <c r="K481" s="76" t="str">
        <f>IF(ISBLANK(INDEX('Policy Characteristics'!E:E,MATCH($C481,'Policy Characteristics'!$C:$C,0))),"",INDEX('Policy Characteristics'!E:E,MATCH($C481,'Policy Characteristics'!$C:$C,0)))</f>
        <v>elec capacity construction subsidy</v>
      </c>
      <c r="L481" s="239">
        <f>IF(ISBLANK(INDEX('Policy Characteristics'!F:F,MATCH($C481,'Policy Characteristics'!$C:$C,0))),"",INDEX('Policy Characteristics'!F:F,MATCH($C481,'Policy Characteristics'!$C:$C,0)))</f>
        <v>0</v>
      </c>
      <c r="M481" s="239">
        <f>IF(ISBLANK(INDEX('Policy Characteristics'!G:G,MATCH($C481,'Policy Characteristics'!$C:$C,0))),"",INDEX('Policy Characteristics'!G:G,MATCH($C481,'Policy Characteristics'!$C:$C,0)))</f>
        <v>0.95</v>
      </c>
      <c r="N481" s="239">
        <f>IF(ISBLANK(INDEX('Policy Characteristics'!H:H,MATCH($C481,'Policy Characteristics'!$C:$C,0))),"",INDEX('Policy Characteristics'!H:H,MATCH($C481,'Policy Characteristics'!$C:$C,0)))</f>
        <v>0.01</v>
      </c>
      <c r="O481" s="76" t="str">
        <f>IF(ISBLANK(INDEX('Policy Characteristics'!I:I,MATCH($C481,'Policy Characteristics'!$C:$C,0))),"",INDEX('Policy Characteristics'!I:I,MATCH($C481,'Policy Characteristics'!$C:$C,0)))</f>
        <v>% of construction cost</v>
      </c>
      <c r="P481" s="76" t="str">
        <f>IF(ISBLANK(INDEX('Policy Characteristics'!J:J,MATCH($C481,'Policy Characteristics'!$C:$C,0))),"",INDEX('Policy Characteristics'!J:J,MATCH($C481,'Policy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Illinois does not have a capacity construction subsidy. However, the Investment Tax Credit, a similar program for solar power, covers 30% of system costs through 2019, with declining amounts thereafter.//**Solar PV: **Illinois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**Illinois does not have a capacity construction subsidy. However, the Investment Tax Credit, a similar program for solar power, covers 30% of system costs through 2019, with declining amounts thereafter.</v>
      </c>
      <c r="Q481" s="76" t="str">
        <f>IF(ISBLANK(INDEX('Policy Characteristics'!K:K,MATCH($C481,'Policy Characteristics'!$C:$C,0))),"",INDEX('Policy Characteristics'!K:K,MATCH($C481,'Policy Characteristics'!$C:$C,0)))</f>
        <v>electricity-sector-main.html#subsidies</v>
      </c>
      <c r="R481" s="76" t="str">
        <f>IF(ISBLANK(INDEX('Policy Characteristics'!L:L,MATCH($C481,'Policy Characteristics'!$C:$C,0))),"",INDEX('Policy Characteristics'!L:L,MATCH($C481,'Policy Characteristics'!$C:$C,0)))</f>
        <v/>
      </c>
    </row>
    <row r="482" spans="1:18" s="143" customFormat="1" x14ac:dyDescent="0.25">
      <c r="A482" s="76" t="str">
        <f>IF(ISBLANK(INDEX('Policy Characteristics'!A:A,MATCH($C482,'Policy Characteristics'!$C:$C,0))),"",INDEX('Policy Characteristics'!A:A,MATCH($C482,'Policy Characteristics'!$C:$C,0)))</f>
        <v>Electricity Supply</v>
      </c>
      <c r="B482" s="234" t="str">
        <f>IF(ISBLANK(INDEX('Policy Characteristics'!B:B,MATCH($C482,'Policy Characteristics'!$C:$C,0))),"",INDEX('Policy Characteristics'!B:B,MATCH($C482,'Policy Characteristics'!$C:$C,0)))</f>
        <v>Subsidy for Capacity Construction</v>
      </c>
      <c r="C482" s="79" t="str">
        <f t="shared" ref="C482:C503" si="21">C$480</f>
        <v>Perc Subsidy for Elec Capacity Construction</v>
      </c>
      <c r="D482" s="78" t="s">
        <v>1664</v>
      </c>
      <c r="E482" s="88"/>
      <c r="F482" s="78" t="s">
        <v>1603</v>
      </c>
      <c r="G482" s="78"/>
      <c r="H482" s="80">
        <v>1789</v>
      </c>
      <c r="I482" s="235" t="s">
        <v>44</v>
      </c>
      <c r="J482" s="236" t="str">
        <f>IF(ISBLANK(INDEX('Policy Characteristics'!D:D,MATCH($C482,'Policy Characteristics'!$C:$C,0))),"",INDEX('Policy Characteristics'!D:D,MATCH($C482,'Policy Characteristics'!$C:$C,0)))</f>
        <v>Subsidy for Capacity Construction</v>
      </c>
      <c r="K482" s="76" t="str">
        <f>IF(ISBLANK(INDEX('Policy Characteristics'!E:E,MATCH($C482,'Policy Characteristics'!$C:$C,0))),"",INDEX('Policy Characteristics'!E:E,MATCH($C482,'Policy Characteristics'!$C:$C,0)))</f>
        <v>elec capacity construction subsidy</v>
      </c>
      <c r="L482" s="239">
        <f>IF(ISBLANK(INDEX('Policy Characteristics'!F:F,MATCH($C482,'Policy Characteristics'!$C:$C,0))),"",INDEX('Policy Characteristics'!F:F,MATCH($C482,'Policy Characteristics'!$C:$C,0)))</f>
        <v>0</v>
      </c>
      <c r="M482" s="239">
        <f>IF(ISBLANK(INDEX('Policy Characteristics'!G:G,MATCH($C482,'Policy Characteristics'!$C:$C,0))),"",INDEX('Policy Characteristics'!G:G,MATCH($C482,'Policy Characteristics'!$C:$C,0)))</f>
        <v>0.95</v>
      </c>
      <c r="N482" s="239">
        <f>IF(ISBLANK(INDEX('Policy Characteristics'!H:H,MATCH($C482,'Policy Characteristics'!$C:$C,0))),"",INDEX('Policy Characteristics'!H:H,MATCH($C482,'Policy Characteristics'!$C:$C,0)))</f>
        <v>0.01</v>
      </c>
      <c r="O482" s="76" t="str">
        <f>IF(ISBLANK(INDEX('Policy Characteristics'!I:I,MATCH($C482,'Policy Characteristics'!$C:$C,0))),"",INDEX('Policy Characteristics'!I:I,MATCH($C482,'Policy Characteristics'!$C:$C,0)))</f>
        <v>% of construction cost</v>
      </c>
      <c r="P482" s="76" t="str">
        <f>IF(ISBLANK(INDEX('Policy Characteristics'!J:J,MATCH($C482,'Policy Characteristics'!$C:$C,0))),"",INDEX('Policy Characteristics'!J:J,MATCH($C482,'Policy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Illinois does not have a capacity construction subsidy. However, the Investment Tax Credit, a similar program for solar power, covers 30% of system costs through 2019, with declining amounts thereafter.//**Solar PV: **Illinois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**Illinois does not have a capacity construction subsidy. However, the Investment Tax Credit, a similar program for solar power, covers 30% of system costs through 2019, with declining amounts thereafter.</v>
      </c>
      <c r="Q482" s="76" t="str">
        <f>IF(ISBLANK(INDEX('Policy Characteristics'!K:K,MATCH($C482,'Policy Characteristics'!$C:$C,0))),"",INDEX('Policy Characteristics'!K:K,MATCH($C482,'Policy Characteristics'!$C:$C,0)))</f>
        <v>electricity-sector-main.html#subsidies</v>
      </c>
      <c r="R482" s="76" t="str">
        <f>IF(ISBLANK(INDEX('Policy Characteristics'!L:L,MATCH($C482,'Policy Characteristics'!$C:$C,0))),"",INDEX('Policy Characteristics'!L:L,MATCH($C482,'Policy Characteristics'!$C:$C,0)))</f>
        <v/>
      </c>
    </row>
    <row r="483" spans="1:18" s="143" customFormat="1" x14ac:dyDescent="0.25">
      <c r="A483" s="76" t="str">
        <f>IF(ISBLANK(INDEX('Policy Characteristics'!A:A,MATCH($C483,'Policy Characteristics'!$C:$C,0))),"",INDEX('Policy Characteristics'!A:A,MATCH($C483,'Policy Characteristics'!$C:$C,0)))</f>
        <v>Electricity Supply</v>
      </c>
      <c r="B483" s="234" t="str">
        <f>IF(ISBLANK(INDEX('Policy Characteristics'!B:B,MATCH($C483,'Policy Characteristics'!$C:$C,0))),"",INDEX('Policy Characteristics'!B:B,MATCH($C483,'Policy Characteristics'!$C:$C,0)))</f>
        <v>Subsidy for Capacity Construction</v>
      </c>
      <c r="C483" s="79" t="str">
        <f t="shared" si="21"/>
        <v>Perc Subsidy for Elec Capacity Construction</v>
      </c>
      <c r="D483" s="78" t="s">
        <v>76</v>
      </c>
      <c r="E483" s="88"/>
      <c r="F483" s="78" t="s">
        <v>1674</v>
      </c>
      <c r="G483" s="78"/>
      <c r="H483" s="80">
        <v>517</v>
      </c>
      <c r="I483" s="235" t="s">
        <v>43</v>
      </c>
      <c r="J483" s="236" t="str">
        <f>IF(ISBLANK(INDEX('Policy Characteristics'!D:D,MATCH($C483,'Policy Characteristics'!$C:$C,0))),"",INDEX('Policy Characteristics'!D:D,MATCH($C483,'Policy Characteristics'!$C:$C,0)))</f>
        <v>Subsidy for Capacity Construction</v>
      </c>
      <c r="K483" s="76" t="str">
        <f>IF(ISBLANK(INDEX('Policy Characteristics'!E:E,MATCH($C483,'Policy Characteristics'!$C:$C,0))),"",INDEX('Policy Characteristics'!E:E,MATCH($C483,'Policy Characteristics'!$C:$C,0)))</f>
        <v>elec capacity construction subsidy</v>
      </c>
      <c r="L483" s="239">
        <f>IF(ISBLANK(INDEX('Policy Characteristics'!F:F,MATCH($C483,'Policy Characteristics'!$C:$C,0))),"",INDEX('Policy Characteristics'!F:F,MATCH($C483,'Policy Characteristics'!$C:$C,0)))</f>
        <v>0</v>
      </c>
      <c r="M483" s="239">
        <f>IF(ISBLANK(INDEX('Policy Characteristics'!G:G,MATCH($C483,'Policy Characteristics'!$C:$C,0))),"",INDEX('Policy Characteristics'!G:G,MATCH($C483,'Policy Characteristics'!$C:$C,0)))</f>
        <v>0.95</v>
      </c>
      <c r="N483" s="239">
        <f>IF(ISBLANK(INDEX('Policy Characteristics'!H:H,MATCH($C483,'Policy Characteristics'!$C:$C,0))),"",INDEX('Policy Characteristics'!H:H,MATCH($C483,'Policy Characteristics'!$C:$C,0)))</f>
        <v>0.01</v>
      </c>
      <c r="O483" s="76" t="str">
        <f>IF(ISBLANK(INDEX('Policy Characteristics'!I:I,MATCH($C483,'Policy Characteristics'!$C:$C,0))),"",INDEX('Policy Characteristics'!I:I,MATCH($C483,'Policy Characteristics'!$C:$C,0)))</f>
        <v>% of construction cost</v>
      </c>
      <c r="P483" s="76" t="str">
        <f>IF(ISBLANK(INDEX('Policy Characteristics'!J:J,MATCH($C483,'Policy Characteristics'!$C:$C,0))),"",INDEX('Policy Characteristics'!J:J,MATCH($C483,'Policy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Illinois does not have a capacity construction subsidy. However, the Investment Tax Credit, a similar program for solar power, covers 30% of system costs through 2019, with declining amounts thereafter.//**Solar PV: **Illinois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**Illinois does not have a capacity construction subsidy. However, the Investment Tax Credit, a similar program for solar power, covers 30% of system costs through 2019, with declining amounts thereafter.</v>
      </c>
      <c r="Q483" s="76" t="str">
        <f>IF(ISBLANK(INDEX('Policy Characteristics'!K:K,MATCH($C483,'Policy Characteristics'!$C:$C,0))),"",INDEX('Policy Characteristics'!K:K,MATCH($C483,'Policy Characteristics'!$C:$C,0)))</f>
        <v>electricity-sector-main.html#subsidies</v>
      </c>
      <c r="R483" s="76" t="str">
        <f>IF(ISBLANK(INDEX('Policy Characteristics'!L:L,MATCH($C483,'Policy Characteristics'!$C:$C,0))),"",INDEX('Policy Characteristics'!L:L,MATCH($C483,'Policy Characteristics'!$C:$C,0)))</f>
        <v/>
      </c>
    </row>
    <row r="484" spans="1:18" s="143" customFormat="1" x14ac:dyDescent="0.25">
      <c r="A484" s="76" t="str">
        <f>IF(ISBLANK(INDEX('Policy Characteristics'!A:A,MATCH($C484,'Policy Characteristics'!$C:$C,0))),"",INDEX('Policy Characteristics'!A:A,MATCH($C484,'Policy Characteristics'!$C:$C,0)))</f>
        <v>Electricity Supply</v>
      </c>
      <c r="B484" s="234" t="str">
        <f>IF(ISBLANK(INDEX('Policy Characteristics'!B:B,MATCH($C484,'Policy Characteristics'!$C:$C,0))),"",INDEX('Policy Characteristics'!B:B,MATCH($C484,'Policy Characteristics'!$C:$C,0)))</f>
        <v>Subsidy for Capacity Construction</v>
      </c>
      <c r="C484" s="79" t="str">
        <f t="shared" si="21"/>
        <v>Perc Subsidy for Elec Capacity Construction</v>
      </c>
      <c r="D484" s="78" t="s">
        <v>77</v>
      </c>
      <c r="E484" s="88"/>
      <c r="F484" s="78" t="s">
        <v>89</v>
      </c>
      <c r="G484" s="78"/>
      <c r="H484" s="80">
        <v>693</v>
      </c>
      <c r="I484" s="235" t="s">
        <v>44</v>
      </c>
      <c r="J484" s="236" t="str">
        <f>IF(ISBLANK(INDEX('Policy Characteristics'!D:D,MATCH($C484,'Policy Characteristics'!$C:$C,0))),"",INDEX('Policy Characteristics'!D:D,MATCH($C484,'Policy Characteristics'!$C:$C,0)))</f>
        <v>Subsidy for Capacity Construction</v>
      </c>
      <c r="K484" s="76" t="str">
        <f>IF(ISBLANK(INDEX('Policy Characteristics'!E:E,MATCH($C484,'Policy Characteristics'!$C:$C,0))),"",INDEX('Policy Characteristics'!E:E,MATCH($C484,'Policy Characteristics'!$C:$C,0)))</f>
        <v>elec capacity construction subsidy</v>
      </c>
      <c r="L484" s="239">
        <f>IF(ISBLANK(INDEX('Policy Characteristics'!F:F,MATCH($C484,'Policy Characteristics'!$C:$C,0))),"",INDEX('Policy Characteristics'!F:F,MATCH($C484,'Policy Characteristics'!$C:$C,0)))</f>
        <v>0</v>
      </c>
      <c r="M484" s="239">
        <f>IF(ISBLANK(INDEX('Policy Characteristics'!G:G,MATCH($C484,'Policy Characteristics'!$C:$C,0))),"",INDEX('Policy Characteristics'!G:G,MATCH($C484,'Policy Characteristics'!$C:$C,0)))</f>
        <v>0.95</v>
      </c>
      <c r="N484" s="239">
        <f>IF(ISBLANK(INDEX('Policy Characteristics'!H:H,MATCH($C484,'Policy Characteristics'!$C:$C,0))),"",INDEX('Policy Characteristics'!H:H,MATCH($C484,'Policy Characteristics'!$C:$C,0)))</f>
        <v>0.01</v>
      </c>
      <c r="O484" s="76" t="str">
        <f>IF(ISBLANK(INDEX('Policy Characteristics'!I:I,MATCH($C484,'Policy Characteristics'!$C:$C,0))),"",INDEX('Policy Characteristics'!I:I,MATCH($C484,'Policy Characteristics'!$C:$C,0)))</f>
        <v>% of construction cost</v>
      </c>
      <c r="P484" s="76" t="str">
        <f>IF(ISBLANK(INDEX('Policy Characteristics'!J:J,MATCH($C484,'Policy Characteristics'!$C:$C,0))),"",INDEX('Policy Characteristics'!J:J,MATCH($C484,'Policy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Illinois does not have a capacity construction subsidy. However, the Investment Tax Credit, a similar program for solar power, covers 30% of system costs through 2019, with declining amounts thereafter.//**Solar PV: **Illinois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**Illinois does not have a capacity construction subsidy. However, the Investment Tax Credit, a similar program for solar power, covers 30% of system costs through 2019, with declining amounts thereafter.</v>
      </c>
      <c r="Q484" s="76" t="str">
        <f>IF(ISBLANK(INDEX('Policy Characteristics'!K:K,MATCH($C484,'Policy Characteristics'!$C:$C,0))),"",INDEX('Policy Characteristics'!K:K,MATCH($C484,'Policy Characteristics'!$C:$C,0)))</f>
        <v>electricity-sector-main.html#subsidies</v>
      </c>
      <c r="R484" s="76" t="str">
        <f>IF(ISBLANK(INDEX('Policy Characteristics'!L:L,MATCH($C484,'Policy Characteristics'!$C:$C,0))),"",INDEX('Policy Characteristics'!L:L,MATCH($C484,'Policy Characteristics'!$C:$C,0)))</f>
        <v/>
      </c>
    </row>
    <row r="485" spans="1:18" s="143" customFormat="1" x14ac:dyDescent="0.25">
      <c r="A485" s="76" t="str">
        <f>IF(ISBLANK(INDEX('Policy Characteristics'!A:A,MATCH($C485,'Policy Characteristics'!$C:$C,0))),"",INDEX('Policy Characteristics'!A:A,MATCH($C485,'Policy Characteristics'!$C:$C,0)))</f>
        <v>Electricity Supply</v>
      </c>
      <c r="B485" s="234" t="str">
        <f>IF(ISBLANK(INDEX('Policy Characteristics'!B:B,MATCH($C485,'Policy Characteristics'!$C:$C,0))),"",INDEX('Policy Characteristics'!B:B,MATCH($C485,'Policy Characteristics'!$C:$C,0)))</f>
        <v>Subsidy for Capacity Construction</v>
      </c>
      <c r="C485" s="79" t="str">
        <f t="shared" si="21"/>
        <v>Perc Subsidy for Elec Capacity Construction</v>
      </c>
      <c r="D485" s="78" t="s">
        <v>446</v>
      </c>
      <c r="E485" s="88"/>
      <c r="F485" s="78" t="s">
        <v>449</v>
      </c>
      <c r="G485" s="78"/>
      <c r="H485" s="80">
        <v>518</v>
      </c>
      <c r="I485" s="235" t="s">
        <v>43</v>
      </c>
      <c r="J485" s="236" t="str">
        <f>IF(ISBLANK(INDEX('Policy Characteristics'!D:D,MATCH($C485,'Policy Characteristics'!$C:$C,0))),"",INDEX('Policy Characteristics'!D:D,MATCH($C485,'Policy Characteristics'!$C:$C,0)))</f>
        <v>Subsidy for Capacity Construction</v>
      </c>
      <c r="K485" s="76" t="str">
        <f>IF(ISBLANK(INDEX('Policy Characteristics'!E:E,MATCH($C485,'Policy Characteristics'!$C:$C,0))),"",INDEX('Policy Characteristics'!E:E,MATCH($C485,'Policy Characteristics'!$C:$C,0)))</f>
        <v>elec capacity construction subsidy</v>
      </c>
      <c r="L485" s="239">
        <f>IF(ISBLANK(INDEX('Policy Characteristics'!F:F,MATCH($C485,'Policy Characteristics'!$C:$C,0))),"",INDEX('Policy Characteristics'!F:F,MATCH($C485,'Policy Characteristics'!$C:$C,0)))</f>
        <v>0</v>
      </c>
      <c r="M485" s="239">
        <f>IF(ISBLANK(INDEX('Policy Characteristics'!G:G,MATCH($C485,'Policy Characteristics'!$C:$C,0))),"",INDEX('Policy Characteristics'!G:G,MATCH($C485,'Policy Characteristics'!$C:$C,0)))</f>
        <v>0.95</v>
      </c>
      <c r="N485" s="239">
        <f>IF(ISBLANK(INDEX('Policy Characteristics'!H:H,MATCH($C485,'Policy Characteristics'!$C:$C,0))),"",INDEX('Policy Characteristics'!H:H,MATCH($C485,'Policy Characteristics'!$C:$C,0)))</f>
        <v>0.01</v>
      </c>
      <c r="O485" s="76" t="str">
        <f>IF(ISBLANK(INDEX('Policy Characteristics'!I:I,MATCH($C485,'Policy Characteristics'!$C:$C,0))),"",INDEX('Policy Characteristics'!I:I,MATCH($C485,'Policy Characteristics'!$C:$C,0)))</f>
        <v>% of construction cost</v>
      </c>
      <c r="P485" s="76" t="str">
        <f>IF(ISBLANK(INDEX('Policy Characteristics'!J:J,MATCH($C485,'Policy Characteristics'!$C:$C,0))),"",INDEX('Policy Characteristics'!J:J,MATCH($C485,'Policy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Illinois does not have a capacity construction subsidy. However, the Investment Tax Credit, a similar program for solar power, covers 30% of system costs through 2019, with declining amounts thereafter.//**Solar PV: **Illinois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**Illinois does not have a capacity construction subsidy. However, the Investment Tax Credit, a similar program for solar power, covers 30% of system costs through 2019, with declining amounts thereafter.</v>
      </c>
      <c r="Q485" s="76" t="str">
        <f>IF(ISBLANK(INDEX('Policy Characteristics'!K:K,MATCH($C485,'Policy Characteristics'!$C:$C,0))),"",INDEX('Policy Characteristics'!K:K,MATCH($C485,'Policy Characteristics'!$C:$C,0)))</f>
        <v>electricity-sector-main.html#subsidies</v>
      </c>
      <c r="R485" s="76" t="str">
        <f>IF(ISBLANK(INDEX('Policy Characteristics'!L:L,MATCH($C485,'Policy Characteristics'!$C:$C,0))),"",INDEX('Policy Characteristics'!L:L,MATCH($C485,'Policy Characteristics'!$C:$C,0)))</f>
        <v/>
      </c>
    </row>
    <row r="486" spans="1:18" s="143" customFormat="1" x14ac:dyDescent="0.25">
      <c r="A486" s="76" t="str">
        <f>IF(ISBLANK(INDEX('Policy Characteristics'!A:A,MATCH($C486,'Policy Characteristics'!$C:$C,0))),"",INDEX('Policy Characteristics'!A:A,MATCH($C486,'Policy Characteristics'!$C:$C,0)))</f>
        <v>Electricity Supply</v>
      </c>
      <c r="B486" s="234" t="str">
        <f>IF(ISBLANK(INDEX('Policy Characteristics'!B:B,MATCH($C486,'Policy Characteristics'!$C:$C,0))),"",INDEX('Policy Characteristics'!B:B,MATCH($C486,'Policy Characteristics'!$C:$C,0)))</f>
        <v>Subsidy for Capacity Construction</v>
      </c>
      <c r="C486" s="79" t="str">
        <f t="shared" si="21"/>
        <v>Perc Subsidy for Elec Capacity Construction</v>
      </c>
      <c r="D486" s="78" t="s">
        <v>78</v>
      </c>
      <c r="E486" s="88"/>
      <c r="F486" s="78" t="s">
        <v>90</v>
      </c>
      <c r="G486" s="78"/>
      <c r="H486" s="80">
        <v>519</v>
      </c>
      <c r="I486" s="235" t="s">
        <v>43</v>
      </c>
      <c r="J486" s="236" t="str">
        <f>IF(ISBLANK(INDEX('Policy Characteristics'!D:D,MATCH($C486,'Policy Characteristics'!$C:$C,0))),"",INDEX('Policy Characteristics'!D:D,MATCH($C486,'Policy Characteristics'!$C:$C,0)))</f>
        <v>Subsidy for Capacity Construction</v>
      </c>
      <c r="K486" s="76" t="str">
        <f>IF(ISBLANK(INDEX('Policy Characteristics'!E:E,MATCH($C486,'Policy Characteristics'!$C:$C,0))),"",INDEX('Policy Characteristics'!E:E,MATCH($C486,'Policy Characteristics'!$C:$C,0)))</f>
        <v>elec capacity construction subsidy</v>
      </c>
      <c r="L486" s="239">
        <f>IF(ISBLANK(INDEX('Policy Characteristics'!F:F,MATCH($C486,'Policy Characteristics'!$C:$C,0))),"",INDEX('Policy Characteristics'!F:F,MATCH($C486,'Policy Characteristics'!$C:$C,0)))</f>
        <v>0</v>
      </c>
      <c r="M486" s="239">
        <f>IF(ISBLANK(INDEX('Policy Characteristics'!G:G,MATCH($C486,'Policy Characteristics'!$C:$C,0))),"",INDEX('Policy Characteristics'!G:G,MATCH($C486,'Policy Characteristics'!$C:$C,0)))</f>
        <v>0.95</v>
      </c>
      <c r="N486" s="239">
        <f>IF(ISBLANK(INDEX('Policy Characteristics'!H:H,MATCH($C486,'Policy Characteristics'!$C:$C,0))),"",INDEX('Policy Characteristics'!H:H,MATCH($C486,'Policy Characteristics'!$C:$C,0)))</f>
        <v>0.01</v>
      </c>
      <c r="O486" s="76" t="str">
        <f>IF(ISBLANK(INDEX('Policy Characteristics'!I:I,MATCH($C486,'Policy Characteristics'!$C:$C,0))),"",INDEX('Policy Characteristics'!I:I,MATCH($C486,'Policy Characteristics'!$C:$C,0)))</f>
        <v>% of construction cost</v>
      </c>
      <c r="P486" s="76" t="str">
        <f>IF(ISBLANK(INDEX('Policy Characteristics'!J:J,MATCH($C486,'Policy Characteristics'!$C:$C,0))),"",INDEX('Policy Characteristics'!J:J,MATCH($C486,'Policy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Illinois does not have a capacity construction subsidy. However, the Investment Tax Credit, a similar program for solar power, covers 30% of system costs through 2019, with declining amounts thereafter.//**Solar PV: **Illinois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**Illinois does not have a capacity construction subsidy. However, the Investment Tax Credit, a similar program for solar power, covers 30% of system costs through 2019, with declining amounts thereafter.</v>
      </c>
      <c r="Q486" s="76" t="str">
        <f>IF(ISBLANK(INDEX('Policy Characteristics'!K:K,MATCH($C486,'Policy Characteristics'!$C:$C,0))),"",INDEX('Policy Characteristics'!K:K,MATCH($C486,'Policy Characteristics'!$C:$C,0)))</f>
        <v>electricity-sector-main.html#subsidies</v>
      </c>
      <c r="R486" s="76" t="str">
        <f>IF(ISBLANK(INDEX('Policy Characteristics'!L:L,MATCH($C486,'Policy Characteristics'!$C:$C,0))),"",INDEX('Policy Characteristics'!L:L,MATCH($C486,'Policy Characteristics'!$C:$C,0)))</f>
        <v/>
      </c>
    </row>
    <row r="487" spans="1:18" s="143" customFormat="1" x14ac:dyDescent="0.25">
      <c r="A487" s="76" t="str">
        <f>IF(ISBLANK(INDEX('Policy Characteristics'!A:A,MATCH($C487,'Policy Characteristics'!$C:$C,0))),"",INDEX('Policy Characteristics'!A:A,MATCH($C487,'Policy Characteristics'!$C:$C,0)))</f>
        <v>Electricity Supply</v>
      </c>
      <c r="B487" s="234" t="str">
        <f>IF(ISBLANK(INDEX('Policy Characteristics'!B:B,MATCH($C487,'Policy Characteristics'!$C:$C,0))),"",INDEX('Policy Characteristics'!B:B,MATCH($C487,'Policy Characteristics'!$C:$C,0)))</f>
        <v>Subsidy for Capacity Construction</v>
      </c>
      <c r="C487" s="79" t="str">
        <f t="shared" si="21"/>
        <v>Perc Subsidy for Elec Capacity Construction</v>
      </c>
      <c r="D487" s="78" t="s">
        <v>79</v>
      </c>
      <c r="E487" s="88"/>
      <c r="F487" s="78" t="s">
        <v>91</v>
      </c>
      <c r="G487" s="78"/>
      <c r="H487" s="80">
        <v>520</v>
      </c>
      <c r="I487" s="235" t="s">
        <v>43</v>
      </c>
      <c r="J487" s="236" t="str">
        <f>IF(ISBLANK(INDEX('Policy Characteristics'!D:D,MATCH($C487,'Policy Characteristics'!$C:$C,0))),"",INDEX('Policy Characteristics'!D:D,MATCH($C487,'Policy Characteristics'!$C:$C,0)))</f>
        <v>Subsidy for Capacity Construction</v>
      </c>
      <c r="K487" s="76" t="str">
        <f>IF(ISBLANK(INDEX('Policy Characteristics'!E:E,MATCH($C487,'Policy Characteristics'!$C:$C,0))),"",INDEX('Policy Characteristics'!E:E,MATCH($C487,'Policy Characteristics'!$C:$C,0)))</f>
        <v>elec capacity construction subsidy</v>
      </c>
      <c r="L487" s="239">
        <f>IF(ISBLANK(INDEX('Policy Characteristics'!F:F,MATCH($C487,'Policy Characteristics'!$C:$C,0))),"",INDEX('Policy Characteristics'!F:F,MATCH($C487,'Policy Characteristics'!$C:$C,0)))</f>
        <v>0</v>
      </c>
      <c r="M487" s="239">
        <f>IF(ISBLANK(INDEX('Policy Characteristics'!G:G,MATCH($C487,'Policy Characteristics'!$C:$C,0))),"",INDEX('Policy Characteristics'!G:G,MATCH($C487,'Policy Characteristics'!$C:$C,0)))</f>
        <v>0.95</v>
      </c>
      <c r="N487" s="239">
        <f>IF(ISBLANK(INDEX('Policy Characteristics'!H:H,MATCH($C487,'Policy Characteristics'!$C:$C,0))),"",INDEX('Policy Characteristics'!H:H,MATCH($C487,'Policy Characteristics'!$C:$C,0)))</f>
        <v>0.01</v>
      </c>
      <c r="O487" s="76" t="str">
        <f>IF(ISBLANK(INDEX('Policy Characteristics'!I:I,MATCH($C487,'Policy Characteristics'!$C:$C,0))),"",INDEX('Policy Characteristics'!I:I,MATCH($C487,'Policy Characteristics'!$C:$C,0)))</f>
        <v>% of construction cost</v>
      </c>
      <c r="P487" s="76" t="str">
        <f>IF(ISBLANK(INDEX('Policy Characteristics'!J:J,MATCH($C487,'Policy Characteristics'!$C:$C,0))),"",INDEX('Policy Characteristics'!J:J,MATCH($C487,'Policy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Illinois does not have a capacity construction subsidy. However, the Investment Tax Credit, a similar program for solar power, covers 30% of system costs through 2019, with declining amounts thereafter.//**Solar PV: **Illinois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**Illinois does not have a capacity construction subsidy. However, the Investment Tax Credit, a similar program for solar power, covers 30% of system costs through 2019, with declining amounts thereafter.</v>
      </c>
      <c r="Q487" s="76" t="str">
        <f>IF(ISBLANK(INDEX('Policy Characteristics'!K:K,MATCH($C487,'Policy Characteristics'!$C:$C,0))),"",INDEX('Policy Characteristics'!K:K,MATCH($C487,'Policy Characteristics'!$C:$C,0)))</f>
        <v>electricity-sector-main.html#subsidies</v>
      </c>
      <c r="R487" s="76" t="str">
        <f>IF(ISBLANK(INDEX('Policy Characteristics'!L:L,MATCH($C487,'Policy Characteristics'!$C:$C,0))),"",INDEX('Policy Characteristics'!L:L,MATCH($C487,'Policy Characteristics'!$C:$C,0)))</f>
        <v/>
      </c>
    </row>
    <row r="488" spans="1:18" s="143" customFormat="1" x14ac:dyDescent="0.25">
      <c r="A488" s="76" t="str">
        <f>IF(ISBLANK(INDEX('Policy Characteristics'!A:A,MATCH($C488,'Policy Characteristics'!$C:$C,0))),"",INDEX('Policy Characteristics'!A:A,MATCH($C488,'Policy Characteristics'!$C:$C,0)))</f>
        <v>Electricity Supply</v>
      </c>
      <c r="B488" s="234" t="str">
        <f>IF(ISBLANK(INDEX('Policy Characteristics'!B:B,MATCH($C488,'Policy Characteristics'!$C:$C,0))),"",INDEX('Policy Characteristics'!B:B,MATCH($C488,'Policy Characteristics'!$C:$C,0)))</f>
        <v>Subsidy for Capacity Construction</v>
      </c>
      <c r="C488" s="79" t="str">
        <f t="shared" si="21"/>
        <v>Perc Subsidy for Elec Capacity Construction</v>
      </c>
      <c r="D488" s="78" t="s">
        <v>80</v>
      </c>
      <c r="E488" s="88"/>
      <c r="F488" s="78" t="s">
        <v>92</v>
      </c>
      <c r="G488" s="78"/>
      <c r="H488" s="80">
        <v>521</v>
      </c>
      <c r="I488" s="235" t="s">
        <v>43</v>
      </c>
      <c r="J488" s="236" t="str">
        <f>IF(ISBLANK(INDEX('Policy Characteristics'!D:D,MATCH($C488,'Policy Characteristics'!$C:$C,0))),"",INDEX('Policy Characteristics'!D:D,MATCH($C488,'Policy Characteristics'!$C:$C,0)))</f>
        <v>Subsidy for Capacity Construction</v>
      </c>
      <c r="K488" s="76" t="str">
        <f>IF(ISBLANK(INDEX('Policy Characteristics'!E:E,MATCH($C488,'Policy Characteristics'!$C:$C,0))),"",INDEX('Policy Characteristics'!E:E,MATCH($C488,'Policy Characteristics'!$C:$C,0)))</f>
        <v>elec capacity construction subsidy</v>
      </c>
      <c r="L488" s="239">
        <f>IF(ISBLANK(INDEX('Policy Characteristics'!F:F,MATCH($C488,'Policy Characteristics'!$C:$C,0))),"",INDEX('Policy Characteristics'!F:F,MATCH($C488,'Policy Characteristics'!$C:$C,0)))</f>
        <v>0</v>
      </c>
      <c r="M488" s="239">
        <f>IF(ISBLANK(INDEX('Policy Characteristics'!G:G,MATCH($C488,'Policy Characteristics'!$C:$C,0))),"",INDEX('Policy Characteristics'!G:G,MATCH($C488,'Policy Characteristics'!$C:$C,0)))</f>
        <v>0.95</v>
      </c>
      <c r="N488" s="239">
        <f>IF(ISBLANK(INDEX('Policy Characteristics'!H:H,MATCH($C488,'Policy Characteristics'!$C:$C,0))),"",INDEX('Policy Characteristics'!H:H,MATCH($C488,'Policy Characteristics'!$C:$C,0)))</f>
        <v>0.01</v>
      </c>
      <c r="O488" s="76" t="str">
        <f>IF(ISBLANK(INDEX('Policy Characteristics'!I:I,MATCH($C488,'Policy Characteristics'!$C:$C,0))),"",INDEX('Policy Characteristics'!I:I,MATCH($C488,'Policy Characteristics'!$C:$C,0)))</f>
        <v>% of construction cost</v>
      </c>
      <c r="P488" s="76" t="str">
        <f>IF(ISBLANK(INDEX('Policy Characteristics'!J:J,MATCH($C488,'Policy Characteristics'!$C:$C,0))),"",INDEX('Policy Characteristics'!J:J,MATCH($C488,'Policy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Illinois does not have a capacity construction subsidy. However, the Investment Tax Credit, a similar program for solar power, covers 30% of system costs through 2019, with declining amounts thereafter.//**Solar PV: **Illinois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**Illinois does not have a capacity construction subsidy. However, the Investment Tax Credit, a similar program for solar power, covers 30% of system costs through 2019, with declining amounts thereafter.</v>
      </c>
      <c r="Q488" s="76" t="str">
        <f>IF(ISBLANK(INDEX('Policy Characteristics'!K:K,MATCH($C488,'Policy Characteristics'!$C:$C,0))),"",INDEX('Policy Characteristics'!K:K,MATCH($C488,'Policy Characteristics'!$C:$C,0)))</f>
        <v>electricity-sector-main.html#subsidies</v>
      </c>
      <c r="R488" s="76" t="str">
        <f>IF(ISBLANK(INDEX('Policy Characteristics'!L:L,MATCH($C488,'Policy Characteristics'!$C:$C,0))),"",INDEX('Policy Characteristics'!L:L,MATCH($C488,'Policy Characteristics'!$C:$C,0)))</f>
        <v/>
      </c>
    </row>
    <row r="489" spans="1:18" s="143" customFormat="1" x14ac:dyDescent="0.25">
      <c r="A489" s="76" t="str">
        <f>IF(ISBLANK(INDEX('Policy Characteristics'!A:A,MATCH($C489,'Policy Characteristics'!$C:$C,0))),"",INDEX('Policy Characteristics'!A:A,MATCH($C489,'Policy Characteristics'!$C:$C,0)))</f>
        <v>Electricity Supply</v>
      </c>
      <c r="B489" s="234" t="str">
        <f>IF(ISBLANK(INDEX('Policy Characteristics'!B:B,MATCH($C489,'Policy Characteristics'!$C:$C,0))),"",INDEX('Policy Characteristics'!B:B,MATCH($C489,'Policy Characteristics'!$C:$C,0)))</f>
        <v>Subsidy for Capacity Construction</v>
      </c>
      <c r="C489" s="79" t="str">
        <f t="shared" si="21"/>
        <v>Perc Subsidy for Elec Capacity Construction</v>
      </c>
      <c r="D489" s="78" t="s">
        <v>668</v>
      </c>
      <c r="E489" s="88"/>
      <c r="F489" s="78" t="s">
        <v>434</v>
      </c>
      <c r="G489" s="78"/>
      <c r="H489" s="80">
        <v>1598</v>
      </c>
      <c r="I489" s="235" t="s">
        <v>43</v>
      </c>
      <c r="J489" s="236" t="str">
        <f>IF(ISBLANK(INDEX('Policy Characteristics'!D:D,MATCH($C489,'Policy Characteristics'!$C:$C,0))),"",INDEX('Policy Characteristics'!D:D,MATCH($C489,'Policy Characteristics'!$C:$C,0)))</f>
        <v>Subsidy for Capacity Construction</v>
      </c>
      <c r="K489" s="76" t="str">
        <f>IF(ISBLANK(INDEX('Policy Characteristics'!E:E,MATCH($C489,'Policy Characteristics'!$C:$C,0))),"",INDEX('Policy Characteristics'!E:E,MATCH($C489,'Policy Characteristics'!$C:$C,0)))</f>
        <v>elec capacity construction subsidy</v>
      </c>
      <c r="L489" s="239">
        <f>IF(ISBLANK(INDEX('Policy Characteristics'!F:F,MATCH($C489,'Policy Characteristics'!$C:$C,0))),"",INDEX('Policy Characteristics'!F:F,MATCH($C489,'Policy Characteristics'!$C:$C,0)))</f>
        <v>0</v>
      </c>
      <c r="M489" s="239">
        <f>IF(ISBLANK(INDEX('Policy Characteristics'!G:G,MATCH($C489,'Policy Characteristics'!$C:$C,0))),"",INDEX('Policy Characteristics'!G:G,MATCH($C489,'Policy Characteristics'!$C:$C,0)))</f>
        <v>0.95</v>
      </c>
      <c r="N489" s="239">
        <f>IF(ISBLANK(INDEX('Policy Characteristics'!H:H,MATCH($C489,'Policy Characteristics'!$C:$C,0))),"",INDEX('Policy Characteristics'!H:H,MATCH($C489,'Policy Characteristics'!$C:$C,0)))</f>
        <v>0.01</v>
      </c>
      <c r="O489" s="76" t="str">
        <f>IF(ISBLANK(INDEX('Policy Characteristics'!I:I,MATCH($C489,'Policy Characteristics'!$C:$C,0))),"",INDEX('Policy Characteristics'!I:I,MATCH($C489,'Policy Characteristics'!$C:$C,0)))</f>
        <v>% of construction cost</v>
      </c>
      <c r="P489" s="76" t="str">
        <f>IF(ISBLANK(INDEX('Policy Characteristics'!J:J,MATCH($C489,'Policy Characteristics'!$C:$C,0))),"",INDEX('Policy Characteristics'!J:J,MATCH($C489,'Policy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Illinois does not have a capacity construction subsidy. However, the Investment Tax Credit, a similar program for solar power, covers 30% of system costs through 2019, with declining amounts thereafter.//**Solar PV: **Illinois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**Illinois does not have a capacity construction subsidy. However, the Investment Tax Credit, a similar program for solar power, covers 30% of system costs through 2019, with declining amounts thereafter.</v>
      </c>
      <c r="Q489" s="76" t="str">
        <f>IF(ISBLANK(INDEX('Policy Characteristics'!K:K,MATCH($C489,'Policy Characteristics'!$C:$C,0))),"",INDEX('Policy Characteristics'!K:K,MATCH($C489,'Policy Characteristics'!$C:$C,0)))</f>
        <v>electricity-sector-main.html#subsidies</v>
      </c>
      <c r="R489" s="76" t="str">
        <f>IF(ISBLANK(INDEX('Policy Characteristics'!L:L,MATCH($C489,'Policy Characteristics'!$C:$C,0))),"",INDEX('Policy Characteristics'!L:L,MATCH($C489,'Policy Characteristics'!$C:$C,0)))</f>
        <v/>
      </c>
    </row>
    <row r="490" spans="1:18" s="143" customFormat="1" x14ac:dyDescent="0.25">
      <c r="A490" s="76" t="str">
        <f>IF(ISBLANK(INDEX('Policy Characteristics'!A:A,MATCH($C490,'Policy Characteristics'!$C:$C,0))),"",INDEX('Policy Characteristics'!A:A,MATCH($C490,'Policy Characteristics'!$C:$C,0)))</f>
        <v>Electricity Supply</v>
      </c>
      <c r="B490" s="234" t="str">
        <f>IF(ISBLANK(INDEX('Policy Characteristics'!B:B,MATCH($C490,'Policy Characteristics'!$C:$C,0))),"",INDEX('Policy Characteristics'!B:B,MATCH($C490,'Policy Characteristics'!$C:$C,0)))</f>
        <v>Subsidy for Capacity Construction</v>
      </c>
      <c r="C490" s="79" t="str">
        <f t="shared" si="21"/>
        <v>Perc Subsidy for Elec Capacity Construction</v>
      </c>
      <c r="D490" s="78" t="s">
        <v>306</v>
      </c>
      <c r="E490" s="88"/>
      <c r="F490" s="78" t="s">
        <v>308</v>
      </c>
      <c r="G490" s="78"/>
      <c r="H490" s="80">
        <v>1599</v>
      </c>
      <c r="I490" s="235" t="s">
        <v>44</v>
      </c>
      <c r="J490" s="236" t="str">
        <f>IF(ISBLANK(INDEX('Policy Characteristics'!D:D,MATCH($C490,'Policy Characteristics'!$C:$C,0))),"",INDEX('Policy Characteristics'!D:D,MATCH($C490,'Policy Characteristics'!$C:$C,0)))</f>
        <v>Subsidy for Capacity Construction</v>
      </c>
      <c r="K490" s="76" t="str">
        <f>IF(ISBLANK(INDEX('Policy Characteristics'!E:E,MATCH($C490,'Policy Characteristics'!$C:$C,0))),"",INDEX('Policy Characteristics'!E:E,MATCH($C490,'Policy Characteristics'!$C:$C,0)))</f>
        <v>elec capacity construction subsidy</v>
      </c>
      <c r="L490" s="239">
        <f>IF(ISBLANK(INDEX('Policy Characteristics'!F:F,MATCH($C490,'Policy Characteristics'!$C:$C,0))),"",INDEX('Policy Characteristics'!F:F,MATCH($C490,'Policy Characteristics'!$C:$C,0)))</f>
        <v>0</v>
      </c>
      <c r="M490" s="239">
        <f>IF(ISBLANK(INDEX('Policy Characteristics'!G:G,MATCH($C490,'Policy Characteristics'!$C:$C,0))),"",INDEX('Policy Characteristics'!G:G,MATCH($C490,'Policy Characteristics'!$C:$C,0)))</f>
        <v>0.95</v>
      </c>
      <c r="N490" s="239">
        <f>IF(ISBLANK(INDEX('Policy Characteristics'!H:H,MATCH($C490,'Policy Characteristics'!$C:$C,0))),"",INDEX('Policy Characteristics'!H:H,MATCH($C490,'Policy Characteristics'!$C:$C,0)))</f>
        <v>0.01</v>
      </c>
      <c r="O490" s="76" t="str">
        <f>IF(ISBLANK(INDEX('Policy Characteristics'!I:I,MATCH($C490,'Policy Characteristics'!$C:$C,0))),"",INDEX('Policy Characteristics'!I:I,MATCH($C490,'Policy Characteristics'!$C:$C,0)))</f>
        <v>% of construction cost</v>
      </c>
      <c r="P490" s="76" t="str">
        <f>IF(ISBLANK(INDEX('Policy Characteristics'!J:J,MATCH($C490,'Policy Characteristics'!$C:$C,0))),"",INDEX('Policy Characteristics'!J:J,MATCH($C490,'Policy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Illinois does not have a capacity construction subsidy. However, the Investment Tax Credit, a similar program for solar power, covers 30% of system costs through 2019, with declining amounts thereafter.//**Solar PV: **Illinois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**Illinois does not have a capacity construction subsidy. However, the Investment Tax Credit, a similar program for solar power, covers 30% of system costs through 2019, with declining amounts thereafter.</v>
      </c>
      <c r="Q490" s="76" t="str">
        <f>IF(ISBLANK(INDEX('Policy Characteristics'!K:K,MATCH($C490,'Policy Characteristics'!$C:$C,0))),"",INDEX('Policy Characteristics'!K:K,MATCH($C490,'Policy Characteristics'!$C:$C,0)))</f>
        <v>electricity-sector-main.html#subsidies</v>
      </c>
      <c r="R490" s="76" t="str">
        <f>IF(ISBLANK(INDEX('Policy Characteristics'!L:L,MATCH($C490,'Policy Characteristics'!$C:$C,0))),"",INDEX('Policy Characteristics'!L:L,MATCH($C490,'Policy Characteristics'!$C:$C,0)))</f>
        <v/>
      </c>
    </row>
    <row r="491" spans="1:18" s="143" customFormat="1" x14ac:dyDescent="0.25">
      <c r="A491" s="76" t="str">
        <f>IF(ISBLANK(INDEX('Policy Characteristics'!A:A,MATCH($C491,'Policy Characteristics'!$C:$C,0))),"",INDEX('Policy Characteristics'!A:A,MATCH($C491,'Policy Characteristics'!$C:$C,0)))</f>
        <v>Electricity Supply</v>
      </c>
      <c r="B491" s="234" t="str">
        <f>IF(ISBLANK(INDEX('Policy Characteristics'!B:B,MATCH($C491,'Policy Characteristics'!$C:$C,0))),"",INDEX('Policy Characteristics'!B:B,MATCH($C491,'Policy Characteristics'!$C:$C,0)))</f>
        <v>Subsidy for Capacity Construction</v>
      </c>
      <c r="C491" s="79" t="str">
        <f t="shared" si="21"/>
        <v>Perc Subsidy for Elec Capacity Construction</v>
      </c>
      <c r="D491" s="78" t="s">
        <v>307</v>
      </c>
      <c r="E491" s="88"/>
      <c r="F491" s="78" t="s">
        <v>309</v>
      </c>
      <c r="G491" s="78"/>
      <c r="H491" s="80">
        <v>1600</v>
      </c>
      <c r="I491" s="235" t="s">
        <v>44</v>
      </c>
      <c r="J491" s="236" t="str">
        <f>IF(ISBLANK(INDEX('Policy Characteristics'!D:D,MATCH($C491,'Policy Characteristics'!$C:$C,0))),"",INDEX('Policy Characteristics'!D:D,MATCH($C491,'Policy Characteristics'!$C:$C,0)))</f>
        <v>Subsidy for Capacity Construction</v>
      </c>
      <c r="K491" s="76" t="str">
        <f>IF(ISBLANK(INDEX('Policy Characteristics'!E:E,MATCH($C491,'Policy Characteristics'!$C:$C,0))),"",INDEX('Policy Characteristics'!E:E,MATCH($C491,'Policy Characteristics'!$C:$C,0)))</f>
        <v>elec capacity construction subsidy</v>
      </c>
      <c r="L491" s="239">
        <f>IF(ISBLANK(INDEX('Policy Characteristics'!F:F,MATCH($C491,'Policy Characteristics'!$C:$C,0))),"",INDEX('Policy Characteristics'!F:F,MATCH($C491,'Policy Characteristics'!$C:$C,0)))</f>
        <v>0</v>
      </c>
      <c r="M491" s="239">
        <f>IF(ISBLANK(INDEX('Policy Characteristics'!G:G,MATCH($C491,'Policy Characteristics'!$C:$C,0))),"",INDEX('Policy Characteristics'!G:G,MATCH($C491,'Policy Characteristics'!$C:$C,0)))</f>
        <v>0.95</v>
      </c>
      <c r="N491" s="239">
        <f>IF(ISBLANK(INDEX('Policy Characteristics'!H:H,MATCH($C491,'Policy Characteristics'!$C:$C,0))),"",INDEX('Policy Characteristics'!H:H,MATCH($C491,'Policy Characteristics'!$C:$C,0)))</f>
        <v>0.01</v>
      </c>
      <c r="O491" s="76" t="str">
        <f>IF(ISBLANK(INDEX('Policy Characteristics'!I:I,MATCH($C491,'Policy Characteristics'!$C:$C,0))),"",INDEX('Policy Characteristics'!I:I,MATCH($C491,'Policy Characteristics'!$C:$C,0)))</f>
        <v>% of construction cost</v>
      </c>
      <c r="P491" s="76" t="str">
        <f>IF(ISBLANK(INDEX('Policy Characteristics'!J:J,MATCH($C491,'Policy Characteristics'!$C:$C,0))),"",INDEX('Policy Characteristics'!J:J,MATCH($C491,'Policy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Illinois does not have a capacity construction subsidy. However, the Investment Tax Credit, a similar program for solar power, covers 30% of system costs through 2019, with declining amounts thereafter.//**Solar PV: **Illinois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**Illinois does not have a capacity construction subsidy. However, the Investment Tax Credit, a similar program for solar power, covers 30% of system costs through 2019, with declining amounts thereafter.</v>
      </c>
      <c r="Q491" s="76" t="str">
        <f>IF(ISBLANK(INDEX('Policy Characteristics'!K:K,MATCH($C491,'Policy Characteristics'!$C:$C,0))),"",INDEX('Policy Characteristics'!K:K,MATCH($C491,'Policy Characteristics'!$C:$C,0)))</f>
        <v>electricity-sector-main.html#subsidies</v>
      </c>
      <c r="R491" s="76" t="str">
        <f>IF(ISBLANK(INDEX('Policy Characteristics'!L:L,MATCH($C491,'Policy Characteristics'!$C:$C,0))),"",INDEX('Policy Characteristics'!L:L,MATCH($C491,'Policy Characteristics'!$C:$C,0)))</f>
        <v/>
      </c>
    </row>
    <row r="492" spans="1:18" s="143" customFormat="1" x14ac:dyDescent="0.25">
      <c r="A492" s="76" t="str">
        <f>IF(ISBLANK(INDEX('Policy Characteristics'!A:A,MATCH($C492,'Policy Characteristics'!$C:$C,0))),"",INDEX('Policy Characteristics'!A:A,MATCH($C492,'Policy Characteristics'!$C:$C,0)))</f>
        <v>Electricity Supply</v>
      </c>
      <c r="B492" s="234" t="str">
        <f>IF(ISBLANK(INDEX('Policy Characteristics'!B:B,MATCH($C492,'Policy Characteristics'!$C:$C,0))),"",INDEX('Policy Characteristics'!B:B,MATCH($C492,'Policy Characteristics'!$C:$C,0)))</f>
        <v>Subsidy for Capacity Construction</v>
      </c>
      <c r="C492" s="79" t="str">
        <f t="shared" si="21"/>
        <v>Perc Subsidy for Elec Capacity Construction</v>
      </c>
      <c r="D492" s="78" t="s">
        <v>442</v>
      </c>
      <c r="E492" s="88"/>
      <c r="F492" s="78" t="s">
        <v>441</v>
      </c>
      <c r="G492" s="78"/>
      <c r="H492" s="80">
        <v>694</v>
      </c>
      <c r="I492" s="235" t="s">
        <v>44</v>
      </c>
      <c r="J492" s="236" t="str">
        <f>IF(ISBLANK(INDEX('Policy Characteristics'!D:D,MATCH($C492,'Policy Characteristics'!$C:$C,0))),"",INDEX('Policy Characteristics'!D:D,MATCH($C492,'Policy Characteristics'!$C:$C,0)))</f>
        <v>Subsidy for Capacity Construction</v>
      </c>
      <c r="K492" s="76" t="str">
        <f>IF(ISBLANK(INDEX('Policy Characteristics'!E:E,MATCH($C492,'Policy Characteristics'!$C:$C,0))),"",INDEX('Policy Characteristics'!E:E,MATCH($C492,'Policy Characteristics'!$C:$C,0)))</f>
        <v>elec capacity construction subsidy</v>
      </c>
      <c r="L492" s="239">
        <f>IF(ISBLANK(INDEX('Policy Characteristics'!F:F,MATCH($C492,'Policy Characteristics'!$C:$C,0))),"",INDEX('Policy Characteristics'!F:F,MATCH($C492,'Policy Characteristics'!$C:$C,0)))</f>
        <v>0</v>
      </c>
      <c r="M492" s="239">
        <f>IF(ISBLANK(INDEX('Policy Characteristics'!G:G,MATCH($C492,'Policy Characteristics'!$C:$C,0))),"",INDEX('Policy Characteristics'!G:G,MATCH($C492,'Policy Characteristics'!$C:$C,0)))</f>
        <v>0.95</v>
      </c>
      <c r="N492" s="239">
        <f>IF(ISBLANK(INDEX('Policy Characteristics'!H:H,MATCH($C492,'Policy Characteristics'!$C:$C,0))),"",INDEX('Policy Characteristics'!H:H,MATCH($C492,'Policy Characteristics'!$C:$C,0)))</f>
        <v>0.01</v>
      </c>
      <c r="O492" s="76" t="str">
        <f>IF(ISBLANK(INDEX('Policy Characteristics'!I:I,MATCH($C492,'Policy Characteristics'!$C:$C,0))),"",INDEX('Policy Characteristics'!I:I,MATCH($C492,'Policy Characteristics'!$C:$C,0)))</f>
        <v>% of construction cost</v>
      </c>
      <c r="P492" s="76" t="str">
        <f>IF(ISBLANK(INDEX('Policy Characteristics'!J:J,MATCH($C492,'Policy Characteristics'!$C:$C,0))),"",INDEX('Policy Characteristics'!J:J,MATCH($C492,'Policy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Illinois does not have a capacity construction subsidy. However, the Investment Tax Credit, a similar program for solar power, covers 30% of system costs through 2019, with declining amounts thereafter.//**Solar PV: **Illinois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**Illinois does not have a capacity construction subsidy. However, the Investment Tax Credit, a similar program for solar power, covers 30% of system costs through 2019, with declining amounts thereafter.</v>
      </c>
      <c r="Q492" s="76" t="str">
        <f>IF(ISBLANK(INDEX('Policy Characteristics'!K:K,MATCH($C492,'Policy Characteristics'!$C:$C,0))),"",INDEX('Policy Characteristics'!K:K,MATCH($C492,'Policy Characteristics'!$C:$C,0)))</f>
        <v>electricity-sector-main.html#subsidies</v>
      </c>
      <c r="R492" s="76" t="str">
        <f>IF(ISBLANK(INDEX('Policy Characteristics'!L:L,MATCH($C492,'Policy Characteristics'!$C:$C,0))),"",INDEX('Policy Characteristics'!L:L,MATCH($C492,'Policy Characteristics'!$C:$C,0)))</f>
        <v/>
      </c>
    </row>
    <row r="493" spans="1:18" s="143" customFormat="1" x14ac:dyDescent="0.25">
      <c r="A493" s="76" t="str">
        <f>IF(ISBLANK(INDEX('Policy Characteristics'!A:A,MATCH($C493,'Policy Characteristics'!$C:$C,0))),"",INDEX('Policy Characteristics'!A:A,MATCH($C493,'Policy Characteristics'!$C:$C,0)))</f>
        <v>Electricity Supply</v>
      </c>
      <c r="B493" s="234" t="str">
        <f>IF(ISBLANK(INDEX('Policy Characteristics'!B:B,MATCH($C493,'Policy Characteristics'!$C:$C,0))),"",INDEX('Policy Characteristics'!B:B,MATCH($C493,'Policy Characteristics'!$C:$C,0)))</f>
        <v>Subsidy for Capacity Construction</v>
      </c>
      <c r="C493" s="79" t="str">
        <f t="shared" si="21"/>
        <v>Perc Subsidy for Elec Capacity Construction</v>
      </c>
      <c r="D493" s="78" t="s">
        <v>451</v>
      </c>
      <c r="E493" s="88"/>
      <c r="F493" s="78" t="s">
        <v>452</v>
      </c>
      <c r="H493" s="80">
        <v>522</v>
      </c>
      <c r="I493" s="235" t="s">
        <v>43</v>
      </c>
      <c r="J493" s="236" t="str">
        <f>IF(ISBLANK(INDEX('Policy Characteristics'!D:D,MATCH($C493,'Policy Characteristics'!$C:$C,0))),"",INDEX('Policy Characteristics'!D:D,MATCH($C493,'Policy Characteristics'!$C:$C,0)))</f>
        <v>Subsidy for Capacity Construction</v>
      </c>
      <c r="K493" s="76" t="str">
        <f>IF(ISBLANK(INDEX('Policy Characteristics'!E:E,MATCH($C493,'Policy Characteristics'!$C:$C,0))),"",INDEX('Policy Characteristics'!E:E,MATCH($C493,'Policy Characteristics'!$C:$C,0)))</f>
        <v>elec capacity construction subsidy</v>
      </c>
      <c r="L493" s="239">
        <f>IF(ISBLANK(INDEX('Policy Characteristics'!F:F,MATCH($C493,'Policy Characteristics'!$C:$C,0))),"",INDEX('Policy Characteristics'!F:F,MATCH($C493,'Policy Characteristics'!$C:$C,0)))</f>
        <v>0</v>
      </c>
      <c r="M493" s="239">
        <f>IF(ISBLANK(INDEX('Policy Characteristics'!G:G,MATCH($C493,'Policy Characteristics'!$C:$C,0))),"",INDEX('Policy Characteristics'!G:G,MATCH($C493,'Policy Characteristics'!$C:$C,0)))</f>
        <v>0.95</v>
      </c>
      <c r="N493" s="239">
        <f>IF(ISBLANK(INDEX('Policy Characteristics'!H:H,MATCH($C493,'Policy Characteristics'!$C:$C,0))),"",INDEX('Policy Characteristics'!H:H,MATCH($C493,'Policy Characteristics'!$C:$C,0)))</f>
        <v>0.01</v>
      </c>
      <c r="O493" s="76" t="str">
        <f>IF(ISBLANK(INDEX('Policy Characteristics'!I:I,MATCH($C493,'Policy Characteristics'!$C:$C,0))),"",INDEX('Policy Characteristics'!I:I,MATCH($C493,'Policy Characteristics'!$C:$C,0)))</f>
        <v>% of construction cost</v>
      </c>
      <c r="P493" s="76" t="str">
        <f>IF(ISBLANK(INDEX('Policy Characteristics'!J:J,MATCH($C493,'Policy Characteristics'!$C:$C,0))),"",INDEX('Policy Characteristics'!J:J,MATCH($C493,'Policy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Illinois does not have a capacity construction subsidy. However, the Investment Tax Credit, a similar program for solar power, covers 30% of system costs through 2019, with declining amounts thereafter.//**Solar PV: **Illinois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**Illinois does not have a capacity construction subsidy. However, the Investment Tax Credit, a similar program for solar power, covers 30% of system costs through 2019, with declining amounts thereafter.</v>
      </c>
      <c r="Q493" s="76" t="str">
        <f>IF(ISBLANK(INDEX('Policy Characteristics'!K:K,MATCH($C493,'Policy Characteristics'!$C:$C,0))),"",INDEX('Policy Characteristics'!K:K,MATCH($C493,'Policy Characteristics'!$C:$C,0)))</f>
        <v>electricity-sector-main.html#subsidies</v>
      </c>
      <c r="R493" s="76" t="str">
        <f>IF(ISBLANK(INDEX('Policy Characteristics'!L:L,MATCH($C493,'Policy Characteristics'!$C:$C,0))),"",INDEX('Policy Characteristics'!L:L,MATCH($C493,'Policy Characteristics'!$C:$C,0)))</f>
        <v/>
      </c>
    </row>
    <row r="494" spans="1:18" s="143" customFormat="1" x14ac:dyDescent="0.25">
      <c r="A494" s="76" t="str">
        <f>IF(ISBLANK(INDEX('Policy Characteristics'!A:A,MATCH($C494,'Policy Characteristics'!$C:$C,0))),"",INDEX('Policy Characteristics'!A:A,MATCH($C494,'Policy Characteristics'!$C:$C,0)))</f>
        <v>Electricity Supply</v>
      </c>
      <c r="B494" s="234" t="str">
        <f>IF(ISBLANK(INDEX('Policy Characteristics'!B:B,MATCH($C494,'Policy Characteristics'!$C:$C,0))),"",INDEX('Policy Characteristics'!B:B,MATCH($C494,'Policy Characteristics'!$C:$C,0)))</f>
        <v>Subsidy for Capacity Construction</v>
      </c>
      <c r="C494" s="79" t="str">
        <f t="shared" si="21"/>
        <v>Perc Subsidy for Elec Capacity Construction</v>
      </c>
      <c r="D494" s="78" t="s">
        <v>988</v>
      </c>
      <c r="E494" s="88"/>
      <c r="F494" s="78" t="s">
        <v>712</v>
      </c>
      <c r="G494" s="78"/>
      <c r="H494" s="80">
        <v>695</v>
      </c>
      <c r="I494" s="235" t="s">
        <v>44</v>
      </c>
      <c r="J494" s="236" t="str">
        <f>IF(ISBLANK(INDEX('Policy Characteristics'!D:D,MATCH($C494,'Policy Characteristics'!$C:$C,0))),"",INDEX('Policy Characteristics'!D:D,MATCH($C494,'Policy Characteristics'!$C:$C,0)))</f>
        <v>Subsidy for Capacity Construction</v>
      </c>
      <c r="K494" s="76" t="str">
        <f>IF(ISBLANK(INDEX('Policy Characteristics'!E:E,MATCH($C494,'Policy Characteristics'!$C:$C,0))),"",INDEX('Policy Characteristics'!E:E,MATCH($C494,'Policy Characteristics'!$C:$C,0)))</f>
        <v>elec capacity construction subsidy</v>
      </c>
      <c r="L494" s="239">
        <f>IF(ISBLANK(INDEX('Policy Characteristics'!F:F,MATCH($C494,'Policy Characteristics'!$C:$C,0))),"",INDEX('Policy Characteristics'!F:F,MATCH($C494,'Policy Characteristics'!$C:$C,0)))</f>
        <v>0</v>
      </c>
      <c r="M494" s="239">
        <f>IF(ISBLANK(INDEX('Policy Characteristics'!G:G,MATCH($C494,'Policy Characteristics'!$C:$C,0))),"",INDEX('Policy Characteristics'!G:G,MATCH($C494,'Policy Characteristics'!$C:$C,0)))</f>
        <v>0.95</v>
      </c>
      <c r="N494" s="239">
        <f>IF(ISBLANK(INDEX('Policy Characteristics'!H:H,MATCH($C494,'Policy Characteristics'!$C:$C,0))),"",INDEX('Policy Characteristics'!H:H,MATCH($C494,'Policy Characteristics'!$C:$C,0)))</f>
        <v>0.01</v>
      </c>
      <c r="O494" s="76" t="str">
        <f>IF(ISBLANK(INDEX('Policy Characteristics'!I:I,MATCH($C494,'Policy Characteristics'!$C:$C,0))),"",INDEX('Policy Characteristics'!I:I,MATCH($C494,'Policy Characteristics'!$C:$C,0)))</f>
        <v>% of construction cost</v>
      </c>
      <c r="P494" s="76" t="str">
        <f>IF(ISBLANK(INDEX('Policy Characteristics'!J:J,MATCH($C494,'Policy Characteristics'!$C:$C,0))),"",INDEX('Policy Characteristics'!J:J,MATCH($C494,'Policy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Illinois does not have a capacity construction subsidy. However, the Investment Tax Credit, a similar program for solar power, covers 30% of system costs through 2019, with declining amounts thereafter.//**Solar PV: **Illinois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**Illinois does not have a capacity construction subsidy. However, the Investment Tax Credit, a similar program for solar power, covers 30% of system costs through 2019, with declining amounts thereafter.</v>
      </c>
      <c r="Q494" s="76" t="str">
        <f>IF(ISBLANK(INDEX('Policy Characteristics'!K:K,MATCH($C494,'Policy Characteristics'!$C:$C,0))),"",INDEX('Policy Characteristics'!K:K,MATCH($C494,'Policy Characteristics'!$C:$C,0)))</f>
        <v>electricity-sector-main.html#subsidies</v>
      </c>
      <c r="R494" s="76" t="str">
        <f>IF(ISBLANK(INDEX('Policy Characteristics'!L:L,MATCH($C494,'Policy Characteristics'!$C:$C,0))),"",INDEX('Policy Characteristics'!L:L,MATCH($C494,'Policy Characteristics'!$C:$C,0)))</f>
        <v/>
      </c>
    </row>
    <row r="495" spans="1:18" s="143" customFormat="1" x14ac:dyDescent="0.25">
      <c r="A495" s="76" t="str">
        <f>IF(ISBLANK(INDEX('Policy Characteristics'!A:A,MATCH($C495,'Policy Characteristics'!$C:$C,0))),"",INDEX('Policy Characteristics'!A:A,MATCH($C495,'Policy Characteristics'!$C:$C,0)))</f>
        <v>Electricity Supply</v>
      </c>
      <c r="B495" s="234" t="str">
        <f>IF(ISBLANK(INDEX('Policy Characteristics'!B:B,MATCH($C495,'Policy Characteristics'!$C:$C,0))),"",INDEX('Policy Characteristics'!B:B,MATCH($C495,'Policy Characteristics'!$C:$C,0)))</f>
        <v>Subsidy for Capacity Construction</v>
      </c>
      <c r="C495" s="79" t="str">
        <f t="shared" si="21"/>
        <v>Perc Subsidy for Elec Capacity Construction</v>
      </c>
      <c r="D495" s="78" t="s">
        <v>989</v>
      </c>
      <c r="E495" s="88"/>
      <c r="F495" s="78" t="s">
        <v>832</v>
      </c>
      <c r="G495" s="78"/>
      <c r="H495" s="80">
        <v>696</v>
      </c>
      <c r="I495" s="235" t="s">
        <v>44</v>
      </c>
      <c r="J495" s="236" t="str">
        <f>IF(ISBLANK(INDEX('Policy Characteristics'!D:D,MATCH($C495,'Policy Characteristics'!$C:$C,0))),"",INDEX('Policy Characteristics'!D:D,MATCH($C495,'Policy Characteristics'!$C:$C,0)))</f>
        <v>Subsidy for Capacity Construction</v>
      </c>
      <c r="K495" s="76" t="str">
        <f>IF(ISBLANK(INDEX('Policy Characteristics'!E:E,MATCH($C495,'Policy Characteristics'!$C:$C,0))),"",INDEX('Policy Characteristics'!E:E,MATCH($C495,'Policy Characteristics'!$C:$C,0)))</f>
        <v>elec capacity construction subsidy</v>
      </c>
      <c r="L495" s="239">
        <f>IF(ISBLANK(INDEX('Policy Characteristics'!F:F,MATCH($C495,'Policy Characteristics'!$C:$C,0))),"",INDEX('Policy Characteristics'!F:F,MATCH($C495,'Policy Characteristics'!$C:$C,0)))</f>
        <v>0</v>
      </c>
      <c r="M495" s="239">
        <f>IF(ISBLANK(INDEX('Policy Characteristics'!G:G,MATCH($C495,'Policy Characteristics'!$C:$C,0))),"",INDEX('Policy Characteristics'!G:G,MATCH($C495,'Policy Characteristics'!$C:$C,0)))</f>
        <v>0.95</v>
      </c>
      <c r="N495" s="239">
        <f>IF(ISBLANK(INDEX('Policy Characteristics'!H:H,MATCH($C495,'Policy Characteristics'!$C:$C,0))),"",INDEX('Policy Characteristics'!H:H,MATCH($C495,'Policy Characteristics'!$C:$C,0)))</f>
        <v>0.01</v>
      </c>
      <c r="O495" s="76" t="str">
        <f>IF(ISBLANK(INDEX('Policy Characteristics'!I:I,MATCH($C495,'Policy Characteristics'!$C:$C,0))),"",INDEX('Policy Characteristics'!I:I,MATCH($C495,'Policy Characteristics'!$C:$C,0)))</f>
        <v>% of construction cost</v>
      </c>
      <c r="P495" s="76" t="str">
        <f>IF(ISBLANK(INDEX('Policy Characteristics'!J:J,MATCH($C495,'Policy Characteristics'!$C:$C,0))),"",INDEX('Policy Characteristics'!J:J,MATCH($C495,'Policy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Illinois does not have a capacity construction subsidy. However, the Investment Tax Credit, a similar program for solar power, covers 30% of system costs through 2019, with declining amounts thereafter.//**Solar PV: **Illinois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**Illinois does not have a capacity construction subsidy. However, the Investment Tax Credit, a similar program for solar power, covers 30% of system costs through 2019, with declining amounts thereafter.</v>
      </c>
      <c r="Q495" s="76" t="str">
        <f>IF(ISBLANK(INDEX('Policy Characteristics'!K:K,MATCH($C495,'Policy Characteristics'!$C:$C,0))),"",INDEX('Policy Characteristics'!K:K,MATCH($C495,'Policy Characteristics'!$C:$C,0)))</f>
        <v>electricity-sector-main.html#subsidies</v>
      </c>
      <c r="R495" s="76" t="str">
        <f>IF(ISBLANK(INDEX('Policy Characteristics'!L:L,MATCH($C495,'Policy Characteristics'!$C:$C,0))),"",INDEX('Policy Characteristics'!L:L,MATCH($C495,'Policy Characteristics'!$C:$C,0)))</f>
        <v/>
      </c>
    </row>
    <row r="496" spans="1:18" s="143" customFormat="1" x14ac:dyDescent="0.25">
      <c r="A496" s="76" t="str">
        <f>IF(ISBLANK(INDEX('Policy Characteristics'!A:A,MATCH($C496,'Policy Characteristics'!$C:$C,0))),"",INDEX('Policy Characteristics'!A:A,MATCH($C496,'Policy Characteristics'!$C:$C,0)))</f>
        <v>Electricity Supply</v>
      </c>
      <c r="B496" s="234" t="str">
        <f>IF(ISBLANK(INDEX('Policy Characteristics'!B:B,MATCH($C496,'Policy Characteristics'!$C:$C,0))),"",INDEX('Policy Characteristics'!B:B,MATCH($C496,'Policy Characteristics'!$C:$C,0)))</f>
        <v>Subsidy for Capacity Construction</v>
      </c>
      <c r="C496" s="79" t="str">
        <f t="shared" si="21"/>
        <v>Perc Subsidy for Elec Capacity Construction</v>
      </c>
      <c r="D496" s="78" t="s">
        <v>990</v>
      </c>
      <c r="E496" s="88"/>
      <c r="F496" s="78" t="s">
        <v>714</v>
      </c>
      <c r="G496" s="78"/>
      <c r="H496" s="80">
        <v>697</v>
      </c>
      <c r="I496" s="235" t="s">
        <v>44</v>
      </c>
      <c r="J496" s="236" t="str">
        <f>IF(ISBLANK(INDEX('Policy Characteristics'!D:D,MATCH($C496,'Policy Characteristics'!$C:$C,0))),"",INDEX('Policy Characteristics'!D:D,MATCH($C496,'Policy Characteristics'!$C:$C,0)))</f>
        <v>Subsidy for Capacity Construction</v>
      </c>
      <c r="K496" s="76" t="str">
        <f>IF(ISBLANK(INDEX('Policy Characteristics'!E:E,MATCH($C496,'Policy Characteristics'!$C:$C,0))),"",INDEX('Policy Characteristics'!E:E,MATCH($C496,'Policy Characteristics'!$C:$C,0)))</f>
        <v>elec capacity construction subsidy</v>
      </c>
      <c r="L496" s="239">
        <f>IF(ISBLANK(INDEX('Policy Characteristics'!F:F,MATCH($C496,'Policy Characteristics'!$C:$C,0))),"",INDEX('Policy Characteristics'!F:F,MATCH($C496,'Policy Characteristics'!$C:$C,0)))</f>
        <v>0</v>
      </c>
      <c r="M496" s="239">
        <f>IF(ISBLANK(INDEX('Policy Characteristics'!G:G,MATCH($C496,'Policy Characteristics'!$C:$C,0))),"",INDEX('Policy Characteristics'!G:G,MATCH($C496,'Policy Characteristics'!$C:$C,0)))</f>
        <v>0.95</v>
      </c>
      <c r="N496" s="239">
        <f>IF(ISBLANK(INDEX('Policy Characteristics'!H:H,MATCH($C496,'Policy Characteristics'!$C:$C,0))),"",INDEX('Policy Characteristics'!H:H,MATCH($C496,'Policy Characteristics'!$C:$C,0)))</f>
        <v>0.01</v>
      </c>
      <c r="O496" s="76" t="str">
        <f>IF(ISBLANK(INDEX('Policy Characteristics'!I:I,MATCH($C496,'Policy Characteristics'!$C:$C,0))),"",INDEX('Policy Characteristics'!I:I,MATCH($C496,'Policy Characteristics'!$C:$C,0)))</f>
        <v>% of construction cost</v>
      </c>
      <c r="P496" s="76" t="str">
        <f>IF(ISBLANK(INDEX('Policy Characteristics'!J:J,MATCH($C496,'Policy Characteristics'!$C:$C,0))),"",INDEX('Policy Characteristics'!J:J,MATCH($C496,'Policy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Illinois does not have a capacity construction subsidy. However, the Investment Tax Credit, a similar program for solar power, covers 30% of system costs through 2019, with declining amounts thereafter.//**Solar PV: **Illinois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**Illinois does not have a capacity construction subsidy. However, the Investment Tax Credit, a similar program for solar power, covers 30% of system costs through 2019, with declining amounts thereafter.</v>
      </c>
      <c r="Q496" s="76" t="str">
        <f>IF(ISBLANK(INDEX('Policy Characteristics'!K:K,MATCH($C496,'Policy Characteristics'!$C:$C,0))),"",INDEX('Policy Characteristics'!K:K,MATCH($C496,'Policy Characteristics'!$C:$C,0)))</f>
        <v>electricity-sector-main.html#subsidies</v>
      </c>
      <c r="R496" s="76" t="str">
        <f>IF(ISBLANK(INDEX('Policy Characteristics'!L:L,MATCH($C496,'Policy Characteristics'!$C:$C,0))),"",INDEX('Policy Characteristics'!L:L,MATCH($C496,'Policy Characteristics'!$C:$C,0)))</f>
        <v/>
      </c>
    </row>
    <row r="497" spans="1:19" s="143" customFormat="1" x14ac:dyDescent="0.25">
      <c r="A497" s="76" t="str">
        <f>IF(ISBLANK(INDEX('Policy Characteristics'!A:A,MATCH($C497,'Policy Characteristics'!$C:$C,0))),"",INDEX('Policy Characteristics'!A:A,MATCH($C497,'Policy Characteristics'!$C:$C,0)))</f>
        <v>Electricity Supply</v>
      </c>
      <c r="B497" s="234" t="str">
        <f>IF(ISBLANK(INDEX('Policy Characteristics'!B:B,MATCH($C497,'Policy Characteristics'!$C:$C,0))),"",INDEX('Policy Characteristics'!B:B,MATCH($C497,'Policy Characteristics'!$C:$C,0)))</f>
        <v>Subsidy for Capacity Construction</v>
      </c>
      <c r="C497" s="79" t="str">
        <f t="shared" si="21"/>
        <v>Perc Subsidy for Elec Capacity Construction</v>
      </c>
      <c r="D497" s="78" t="s">
        <v>1662</v>
      </c>
      <c r="E497" s="88"/>
      <c r="F497" s="78" t="s">
        <v>1669</v>
      </c>
      <c r="G497" s="78"/>
      <c r="H497" s="80">
        <v>1790</v>
      </c>
      <c r="I497" s="235" t="s">
        <v>43</v>
      </c>
      <c r="J497" s="236" t="str">
        <f>IF(ISBLANK(INDEX('Policy Characteristics'!D:D,MATCH($C497,'Policy Characteristics'!$C:$C,0))),"",INDEX('Policy Characteristics'!D:D,MATCH($C497,'Policy Characteristics'!$C:$C,0)))</f>
        <v>Subsidy for Capacity Construction</v>
      </c>
      <c r="K497" s="76" t="str">
        <f>IF(ISBLANK(INDEX('Policy Characteristics'!E:E,MATCH($C497,'Policy Characteristics'!$C:$C,0))),"",INDEX('Policy Characteristics'!E:E,MATCH($C497,'Policy Characteristics'!$C:$C,0)))</f>
        <v>elec capacity construction subsidy</v>
      </c>
      <c r="L497" s="239">
        <f>IF(ISBLANK(INDEX('Policy Characteristics'!F:F,MATCH($C497,'Policy Characteristics'!$C:$C,0))),"",INDEX('Policy Characteristics'!F:F,MATCH($C497,'Policy Characteristics'!$C:$C,0)))</f>
        <v>0</v>
      </c>
      <c r="M497" s="239">
        <f>IF(ISBLANK(INDEX('Policy Characteristics'!G:G,MATCH($C497,'Policy Characteristics'!$C:$C,0))),"",INDEX('Policy Characteristics'!G:G,MATCH($C497,'Policy Characteristics'!$C:$C,0)))</f>
        <v>0.95</v>
      </c>
      <c r="N497" s="239">
        <f>IF(ISBLANK(INDEX('Policy Characteristics'!H:H,MATCH($C497,'Policy Characteristics'!$C:$C,0))),"",INDEX('Policy Characteristics'!H:H,MATCH($C497,'Policy Characteristics'!$C:$C,0)))</f>
        <v>0.01</v>
      </c>
      <c r="O497" s="76" t="str">
        <f>IF(ISBLANK(INDEX('Policy Characteristics'!I:I,MATCH($C497,'Policy Characteristics'!$C:$C,0))),"",INDEX('Policy Characteristics'!I:I,MATCH($C497,'Policy Characteristics'!$C:$C,0)))</f>
        <v>% of construction cost</v>
      </c>
      <c r="P497" s="76" t="str">
        <f>IF(ISBLANK(INDEX('Policy Characteristics'!J:J,MATCH($C497,'Policy Characteristics'!$C:$C,0))),"",INDEX('Policy Characteristics'!J:J,MATCH($C497,'Policy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Illinois does not have a capacity construction subsidy. However, the Investment Tax Credit, a similar program for solar power, covers 30% of system costs through 2019, with declining amounts thereafter.//**Solar PV: **Illinois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**Illinois does not have a capacity construction subsidy. However, the Investment Tax Credit, a similar program for solar power, covers 30% of system costs through 2019, with declining amounts thereafter.</v>
      </c>
      <c r="Q497" s="76" t="str">
        <f>IF(ISBLANK(INDEX('Policy Characteristics'!K:K,MATCH($C497,'Policy Characteristics'!$C:$C,0))),"",INDEX('Policy Characteristics'!K:K,MATCH($C497,'Policy Characteristics'!$C:$C,0)))</f>
        <v>electricity-sector-main.html#subsidies</v>
      </c>
      <c r="R497" s="76" t="str">
        <f>IF(ISBLANK(INDEX('Policy Characteristics'!L:L,MATCH($C497,'Policy Characteristics'!$C:$C,0))),"",INDEX('Policy Characteristics'!L:L,MATCH($C497,'Policy Characteristics'!$C:$C,0)))</f>
        <v/>
      </c>
    </row>
    <row r="498" spans="1:19" s="143" customFormat="1" x14ac:dyDescent="0.25">
      <c r="A498" s="76" t="str">
        <f>IF(ISBLANK(INDEX('Policy Characteristics'!A:A,MATCH($C498,'Policy Characteristics'!$C:$C,0))),"",INDEX('Policy Characteristics'!A:A,MATCH($C498,'Policy Characteristics'!$C:$C,0)))</f>
        <v>Electricity Supply</v>
      </c>
      <c r="B498" s="234" t="str">
        <f>IF(ISBLANK(INDEX('Policy Characteristics'!B:B,MATCH($C498,'Policy Characteristics'!$C:$C,0))),"",INDEX('Policy Characteristics'!B:B,MATCH($C498,'Policy Characteristics'!$C:$C,0)))</f>
        <v>Subsidy for Capacity Construction</v>
      </c>
      <c r="C498" s="79" t="str">
        <f t="shared" si="21"/>
        <v>Perc Subsidy for Elec Capacity Construction</v>
      </c>
      <c r="D498" s="78" t="s">
        <v>1665</v>
      </c>
      <c r="E498" s="88"/>
      <c r="F498" s="78" t="s">
        <v>1670</v>
      </c>
      <c r="G498" s="78"/>
      <c r="H498" s="80">
        <v>1791</v>
      </c>
      <c r="I498" s="235" t="s">
        <v>43</v>
      </c>
      <c r="J498" s="236" t="str">
        <f>IF(ISBLANK(INDEX('Policy Characteristics'!D:D,MATCH($C498,'Policy Characteristics'!$C:$C,0))),"",INDEX('Policy Characteristics'!D:D,MATCH($C498,'Policy Characteristics'!$C:$C,0)))</f>
        <v>Subsidy for Capacity Construction</v>
      </c>
      <c r="K498" s="76" t="str">
        <f>IF(ISBLANK(INDEX('Policy Characteristics'!E:E,MATCH($C498,'Policy Characteristics'!$C:$C,0))),"",INDEX('Policy Characteristics'!E:E,MATCH($C498,'Policy Characteristics'!$C:$C,0)))</f>
        <v>elec capacity construction subsidy</v>
      </c>
      <c r="L498" s="239">
        <f>IF(ISBLANK(INDEX('Policy Characteristics'!F:F,MATCH($C498,'Policy Characteristics'!$C:$C,0))),"",INDEX('Policy Characteristics'!F:F,MATCH($C498,'Policy Characteristics'!$C:$C,0)))</f>
        <v>0</v>
      </c>
      <c r="M498" s="239">
        <f>IF(ISBLANK(INDEX('Policy Characteristics'!G:G,MATCH($C498,'Policy Characteristics'!$C:$C,0))),"",INDEX('Policy Characteristics'!G:G,MATCH($C498,'Policy Characteristics'!$C:$C,0)))</f>
        <v>0.95</v>
      </c>
      <c r="N498" s="239">
        <f>IF(ISBLANK(INDEX('Policy Characteristics'!H:H,MATCH($C498,'Policy Characteristics'!$C:$C,0))),"",INDEX('Policy Characteristics'!H:H,MATCH($C498,'Policy Characteristics'!$C:$C,0)))</f>
        <v>0.01</v>
      </c>
      <c r="O498" s="76" t="str">
        <f>IF(ISBLANK(INDEX('Policy Characteristics'!I:I,MATCH($C498,'Policy Characteristics'!$C:$C,0))),"",INDEX('Policy Characteristics'!I:I,MATCH($C498,'Policy Characteristics'!$C:$C,0)))</f>
        <v>% of construction cost</v>
      </c>
      <c r="P498" s="76" t="str">
        <f>IF(ISBLANK(INDEX('Policy Characteristics'!J:J,MATCH($C498,'Policy Characteristics'!$C:$C,0))),"",INDEX('Policy Characteristics'!J:J,MATCH($C498,'Policy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Illinois does not have a capacity construction subsidy. However, the Investment Tax Credit, a similar program for solar power, covers 30% of system costs through 2019, with declining amounts thereafter.//**Solar PV: **Illinois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**Illinois does not have a capacity construction subsidy. However, the Investment Tax Credit, a similar program for solar power, covers 30% of system costs through 2019, with declining amounts thereafter.</v>
      </c>
      <c r="Q498" s="76" t="str">
        <f>IF(ISBLANK(INDEX('Policy Characteristics'!K:K,MATCH($C498,'Policy Characteristics'!$C:$C,0))),"",INDEX('Policy Characteristics'!K:K,MATCH($C498,'Policy Characteristics'!$C:$C,0)))</f>
        <v>electricity-sector-main.html#subsidies</v>
      </c>
      <c r="R498" s="76" t="str">
        <f>IF(ISBLANK(INDEX('Policy Characteristics'!L:L,MATCH($C498,'Policy Characteristics'!$C:$C,0))),"",INDEX('Policy Characteristics'!L:L,MATCH($C498,'Policy Characteristics'!$C:$C,0)))</f>
        <v/>
      </c>
    </row>
    <row r="499" spans="1:19" s="143" customFormat="1" x14ac:dyDescent="0.25">
      <c r="A499" s="76" t="str">
        <f>IF(ISBLANK(INDEX('Policy Characteristics'!A:A,MATCH($C499,'Policy Characteristics'!$C:$C,0))),"",INDEX('Policy Characteristics'!A:A,MATCH($C499,'Policy Characteristics'!$C:$C,0)))</f>
        <v>Electricity Supply</v>
      </c>
      <c r="B499" s="234" t="str">
        <f>IF(ISBLANK(INDEX('Policy Characteristics'!B:B,MATCH($C499,'Policy Characteristics'!$C:$C,0))),"",INDEX('Policy Characteristics'!B:B,MATCH($C499,'Policy Characteristics'!$C:$C,0)))</f>
        <v>Subsidy for Capacity Construction</v>
      </c>
      <c r="C499" s="79" t="str">
        <f t="shared" si="21"/>
        <v>Perc Subsidy for Elec Capacity Construction</v>
      </c>
      <c r="D499" s="78" t="s">
        <v>1666</v>
      </c>
      <c r="E499" s="88"/>
      <c r="F499" s="78" t="s">
        <v>1671</v>
      </c>
      <c r="G499" s="78"/>
      <c r="H499" s="80">
        <v>1792</v>
      </c>
      <c r="I499" s="235" t="s">
        <v>43</v>
      </c>
      <c r="J499" s="236" t="str">
        <f>IF(ISBLANK(INDEX('Policy Characteristics'!D:D,MATCH($C499,'Policy Characteristics'!$C:$C,0))),"",INDEX('Policy Characteristics'!D:D,MATCH($C499,'Policy Characteristics'!$C:$C,0)))</f>
        <v>Subsidy for Capacity Construction</v>
      </c>
      <c r="K499" s="76" t="str">
        <f>IF(ISBLANK(INDEX('Policy Characteristics'!E:E,MATCH($C499,'Policy Characteristics'!$C:$C,0))),"",INDEX('Policy Characteristics'!E:E,MATCH($C499,'Policy Characteristics'!$C:$C,0)))</f>
        <v>elec capacity construction subsidy</v>
      </c>
      <c r="L499" s="239">
        <f>IF(ISBLANK(INDEX('Policy Characteristics'!F:F,MATCH($C499,'Policy Characteristics'!$C:$C,0))),"",INDEX('Policy Characteristics'!F:F,MATCH($C499,'Policy Characteristics'!$C:$C,0)))</f>
        <v>0</v>
      </c>
      <c r="M499" s="239">
        <f>IF(ISBLANK(INDEX('Policy Characteristics'!G:G,MATCH($C499,'Policy Characteristics'!$C:$C,0))),"",INDEX('Policy Characteristics'!G:G,MATCH($C499,'Policy Characteristics'!$C:$C,0)))</f>
        <v>0.95</v>
      </c>
      <c r="N499" s="239">
        <f>IF(ISBLANK(INDEX('Policy Characteristics'!H:H,MATCH($C499,'Policy Characteristics'!$C:$C,0))),"",INDEX('Policy Characteristics'!H:H,MATCH($C499,'Policy Characteristics'!$C:$C,0)))</f>
        <v>0.01</v>
      </c>
      <c r="O499" s="76" t="str">
        <f>IF(ISBLANK(INDEX('Policy Characteristics'!I:I,MATCH($C499,'Policy Characteristics'!$C:$C,0))),"",INDEX('Policy Characteristics'!I:I,MATCH($C499,'Policy Characteristics'!$C:$C,0)))</f>
        <v>% of construction cost</v>
      </c>
      <c r="P499" s="76" t="str">
        <f>IF(ISBLANK(INDEX('Policy Characteristics'!J:J,MATCH($C499,'Policy Characteristics'!$C:$C,0))),"",INDEX('Policy Characteristics'!J:J,MATCH($C499,'Policy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Illinois does not have a capacity construction subsidy. However, the Investment Tax Credit, a similar program for solar power, covers 30% of system costs through 2019, with declining amounts thereafter.//**Solar PV: **Illinois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**Illinois does not have a capacity construction subsidy. However, the Investment Tax Credit, a similar program for solar power, covers 30% of system costs through 2019, with declining amounts thereafter.</v>
      </c>
      <c r="Q499" s="76" t="str">
        <f>IF(ISBLANK(INDEX('Policy Characteristics'!K:K,MATCH($C499,'Policy Characteristics'!$C:$C,0))),"",INDEX('Policy Characteristics'!K:K,MATCH($C499,'Policy Characteristics'!$C:$C,0)))</f>
        <v>electricity-sector-main.html#subsidies</v>
      </c>
      <c r="R499" s="76" t="str">
        <f>IF(ISBLANK(INDEX('Policy Characteristics'!L:L,MATCH($C499,'Policy Characteristics'!$C:$C,0))),"",INDEX('Policy Characteristics'!L:L,MATCH($C499,'Policy Characteristics'!$C:$C,0)))</f>
        <v/>
      </c>
    </row>
    <row r="500" spans="1:19" s="143" customFormat="1" x14ac:dyDescent="0.25">
      <c r="A500" s="76" t="str">
        <f>IF(ISBLANK(INDEX('Policy Characteristics'!A:A,MATCH($C500,'Policy Characteristics'!$C:$C,0))),"",INDEX('Policy Characteristics'!A:A,MATCH($C500,'Policy Characteristics'!$C:$C,0)))</f>
        <v>Electricity Supply</v>
      </c>
      <c r="B500" s="234" t="str">
        <f>IF(ISBLANK(INDEX('Policy Characteristics'!B:B,MATCH($C500,'Policy Characteristics'!$C:$C,0))),"",INDEX('Policy Characteristics'!B:B,MATCH($C500,'Policy Characteristics'!$C:$C,0)))</f>
        <v>Subsidy for Capacity Construction</v>
      </c>
      <c r="C500" s="79" t="str">
        <f t="shared" si="21"/>
        <v>Perc Subsidy for Elec Capacity Construction</v>
      </c>
      <c r="D500" s="78" t="s">
        <v>1667</v>
      </c>
      <c r="E500" s="88"/>
      <c r="F500" s="78" t="s">
        <v>1672</v>
      </c>
      <c r="G500" s="78"/>
      <c r="H500" s="80">
        <v>1793</v>
      </c>
      <c r="I500" s="235" t="s">
        <v>43</v>
      </c>
      <c r="J500" s="236" t="str">
        <f>IF(ISBLANK(INDEX('Policy Characteristics'!D:D,MATCH($C500,'Policy Characteristics'!$C:$C,0))),"",INDEX('Policy Characteristics'!D:D,MATCH($C500,'Policy Characteristics'!$C:$C,0)))</f>
        <v>Subsidy for Capacity Construction</v>
      </c>
      <c r="K500" s="76" t="str">
        <f>IF(ISBLANK(INDEX('Policy Characteristics'!E:E,MATCH($C500,'Policy Characteristics'!$C:$C,0))),"",INDEX('Policy Characteristics'!E:E,MATCH($C500,'Policy Characteristics'!$C:$C,0)))</f>
        <v>elec capacity construction subsidy</v>
      </c>
      <c r="L500" s="239">
        <f>IF(ISBLANK(INDEX('Policy Characteristics'!F:F,MATCH($C500,'Policy Characteristics'!$C:$C,0))),"",INDEX('Policy Characteristics'!F:F,MATCH($C500,'Policy Characteristics'!$C:$C,0)))</f>
        <v>0</v>
      </c>
      <c r="M500" s="239">
        <f>IF(ISBLANK(INDEX('Policy Characteristics'!G:G,MATCH($C500,'Policy Characteristics'!$C:$C,0))),"",INDEX('Policy Characteristics'!G:G,MATCH($C500,'Policy Characteristics'!$C:$C,0)))</f>
        <v>0.95</v>
      </c>
      <c r="N500" s="239">
        <f>IF(ISBLANK(INDEX('Policy Characteristics'!H:H,MATCH($C500,'Policy Characteristics'!$C:$C,0))),"",INDEX('Policy Characteristics'!H:H,MATCH($C500,'Policy Characteristics'!$C:$C,0)))</f>
        <v>0.01</v>
      </c>
      <c r="O500" s="76" t="str">
        <f>IF(ISBLANK(INDEX('Policy Characteristics'!I:I,MATCH($C500,'Policy Characteristics'!$C:$C,0))),"",INDEX('Policy Characteristics'!I:I,MATCH($C500,'Policy Characteristics'!$C:$C,0)))</f>
        <v>% of construction cost</v>
      </c>
      <c r="P500" s="76" t="str">
        <f>IF(ISBLANK(INDEX('Policy Characteristics'!J:J,MATCH($C500,'Policy Characteristics'!$C:$C,0))),"",INDEX('Policy Characteristics'!J:J,MATCH($C500,'Policy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Illinois does not have a capacity construction subsidy. However, the Investment Tax Credit, a similar program for solar power, covers 30% of system costs through 2019, with declining amounts thereafter.//**Solar PV: **Illinois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**Illinois does not have a capacity construction subsidy. However, the Investment Tax Credit, a similar program for solar power, covers 30% of system costs through 2019, with declining amounts thereafter.</v>
      </c>
      <c r="Q500" s="76" t="str">
        <f>IF(ISBLANK(INDEX('Policy Characteristics'!K:K,MATCH($C500,'Policy Characteristics'!$C:$C,0))),"",INDEX('Policy Characteristics'!K:K,MATCH($C500,'Policy Characteristics'!$C:$C,0)))</f>
        <v>electricity-sector-main.html#subsidies</v>
      </c>
      <c r="R500" s="76" t="str">
        <f>IF(ISBLANK(INDEX('Policy Characteristics'!L:L,MATCH($C500,'Policy Characteristics'!$C:$C,0))),"",INDEX('Policy Characteristics'!L:L,MATCH($C500,'Policy Characteristics'!$C:$C,0)))</f>
        <v/>
      </c>
    </row>
    <row r="501" spans="1:19" s="143" customFormat="1" x14ac:dyDescent="0.25">
      <c r="A501" s="76" t="str">
        <f>IF(ISBLANK(INDEX('Policy Characteristics'!A:A,MATCH($C501,'Policy Characteristics'!$C:$C,0))),"",INDEX('Policy Characteristics'!A:A,MATCH($C501,'Policy Characteristics'!$C:$C,0)))</f>
        <v>Electricity Supply</v>
      </c>
      <c r="B501" s="234" t="str">
        <f>IF(ISBLANK(INDEX('Policy Characteristics'!B:B,MATCH($C501,'Policy Characteristics'!$C:$C,0))),"",INDEX('Policy Characteristics'!B:B,MATCH($C501,'Policy Characteristics'!$C:$C,0)))</f>
        <v>Subsidy for Capacity Construction</v>
      </c>
      <c r="C501" s="79" t="str">
        <f t="shared" si="21"/>
        <v>Perc Subsidy for Elec Capacity Construction</v>
      </c>
      <c r="D501" s="78" t="s">
        <v>1668</v>
      </c>
      <c r="E501" s="88"/>
      <c r="F501" s="78" t="s">
        <v>1673</v>
      </c>
      <c r="G501" s="78"/>
      <c r="H501" s="80">
        <v>1794</v>
      </c>
      <c r="I501" s="235" t="s">
        <v>43</v>
      </c>
      <c r="J501" s="236" t="str">
        <f>IF(ISBLANK(INDEX('Policy Characteristics'!D:D,MATCH($C501,'Policy Characteristics'!$C:$C,0))),"",INDEX('Policy Characteristics'!D:D,MATCH($C501,'Policy Characteristics'!$C:$C,0)))</f>
        <v>Subsidy for Capacity Construction</v>
      </c>
      <c r="K501" s="76" t="str">
        <f>IF(ISBLANK(INDEX('Policy Characteristics'!E:E,MATCH($C501,'Policy Characteristics'!$C:$C,0))),"",INDEX('Policy Characteristics'!E:E,MATCH($C501,'Policy Characteristics'!$C:$C,0)))</f>
        <v>elec capacity construction subsidy</v>
      </c>
      <c r="L501" s="239">
        <f>IF(ISBLANK(INDEX('Policy Characteristics'!F:F,MATCH($C501,'Policy Characteristics'!$C:$C,0))),"",INDEX('Policy Characteristics'!F:F,MATCH($C501,'Policy Characteristics'!$C:$C,0)))</f>
        <v>0</v>
      </c>
      <c r="M501" s="239">
        <f>IF(ISBLANK(INDEX('Policy Characteristics'!G:G,MATCH($C501,'Policy Characteristics'!$C:$C,0))),"",INDEX('Policy Characteristics'!G:G,MATCH($C501,'Policy Characteristics'!$C:$C,0)))</f>
        <v>0.95</v>
      </c>
      <c r="N501" s="239">
        <f>IF(ISBLANK(INDEX('Policy Characteristics'!H:H,MATCH($C501,'Policy Characteristics'!$C:$C,0))),"",INDEX('Policy Characteristics'!H:H,MATCH($C501,'Policy Characteristics'!$C:$C,0)))</f>
        <v>0.01</v>
      </c>
      <c r="O501" s="76" t="str">
        <f>IF(ISBLANK(INDEX('Policy Characteristics'!I:I,MATCH($C501,'Policy Characteristics'!$C:$C,0))),"",INDEX('Policy Characteristics'!I:I,MATCH($C501,'Policy Characteristics'!$C:$C,0)))</f>
        <v>% of construction cost</v>
      </c>
      <c r="P501" s="76" t="str">
        <f>IF(ISBLANK(INDEX('Policy Characteristics'!J:J,MATCH($C501,'Policy Characteristics'!$C:$C,0))),"",INDEX('Policy Characteristics'!J:J,MATCH($C501,'Policy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Illinois does not have a capacity construction subsidy. However, the Investment Tax Credit, a similar program for solar power, covers 30% of system costs through 2019, with declining amounts thereafter.//**Solar PV: **Illinois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**Illinois does not have a capacity construction subsidy. However, the Investment Tax Credit, a similar program for solar power, covers 30% of system costs through 2019, with declining amounts thereafter.</v>
      </c>
      <c r="Q501" s="76" t="str">
        <f>IF(ISBLANK(INDEX('Policy Characteristics'!K:K,MATCH($C501,'Policy Characteristics'!$C:$C,0))),"",INDEX('Policy Characteristics'!K:K,MATCH($C501,'Policy Characteristics'!$C:$C,0)))</f>
        <v>electricity-sector-main.html#subsidies</v>
      </c>
      <c r="R501" s="76" t="str">
        <f>IF(ISBLANK(INDEX('Policy Characteristics'!L:L,MATCH($C501,'Policy Characteristics'!$C:$C,0))),"",INDEX('Policy Characteristics'!L:L,MATCH($C501,'Policy Characteristics'!$C:$C,0)))</f>
        <v/>
      </c>
    </row>
    <row r="502" spans="1:19" s="143" customFormat="1" x14ac:dyDescent="0.25">
      <c r="A502" s="76" t="str">
        <f>IF(ISBLANK(INDEX('Policy Characteristics'!A:A,MATCH($C502,'Policy Characteristics'!$C:$C,0))),"",INDEX('Policy Characteristics'!A:A,MATCH($C502,'Policy Characteristics'!$C:$C,0)))</f>
        <v>Electricity Supply</v>
      </c>
      <c r="B502" s="234" t="str">
        <f>IF(ISBLANK(INDEX('Policy Characteristics'!B:B,MATCH($C502,'Policy Characteristics'!$C:$C,0))),"",INDEX('Policy Characteristics'!B:B,MATCH($C502,'Policy Characteristics'!$C:$C,0)))</f>
        <v>Subsidy for Capacity Construction</v>
      </c>
      <c r="C502" s="79" t="str">
        <f t="shared" si="21"/>
        <v>Perc Subsidy for Elec Capacity Construction</v>
      </c>
      <c r="D502" s="78" t="s">
        <v>1756</v>
      </c>
      <c r="E502" s="88"/>
      <c r="F502" s="78" t="s">
        <v>1754</v>
      </c>
      <c r="G502" s="78"/>
      <c r="H502" s="80">
        <v>1795</v>
      </c>
      <c r="I502" s="235" t="s">
        <v>43</v>
      </c>
      <c r="J502" s="236" t="str">
        <f>IF(ISBLANK(INDEX('Policy Characteristics'!D:D,MATCH($C502,'Policy Characteristics'!$C:$C,0))),"",INDEX('Policy Characteristics'!D:D,MATCH($C502,'Policy Characteristics'!$C:$C,0)))</f>
        <v>Subsidy for Capacity Construction</v>
      </c>
      <c r="K502" s="76" t="str">
        <f>IF(ISBLANK(INDEX('Policy Characteristics'!E:E,MATCH($C502,'Policy Characteristics'!$C:$C,0))),"",INDEX('Policy Characteristics'!E:E,MATCH($C502,'Policy Characteristics'!$C:$C,0)))</f>
        <v>elec capacity construction subsidy</v>
      </c>
      <c r="L502" s="239">
        <f>IF(ISBLANK(INDEX('Policy Characteristics'!F:F,MATCH($C502,'Policy Characteristics'!$C:$C,0))),"",INDEX('Policy Characteristics'!F:F,MATCH($C502,'Policy Characteristics'!$C:$C,0)))</f>
        <v>0</v>
      </c>
      <c r="M502" s="239">
        <f>IF(ISBLANK(INDEX('Policy Characteristics'!G:G,MATCH($C502,'Policy Characteristics'!$C:$C,0))),"",INDEX('Policy Characteristics'!G:G,MATCH($C502,'Policy Characteristics'!$C:$C,0)))</f>
        <v>0.95</v>
      </c>
      <c r="N502" s="239">
        <f>IF(ISBLANK(INDEX('Policy Characteristics'!H:H,MATCH($C502,'Policy Characteristics'!$C:$C,0))),"",INDEX('Policy Characteristics'!H:H,MATCH($C502,'Policy Characteristics'!$C:$C,0)))</f>
        <v>0.01</v>
      </c>
      <c r="O502" s="76" t="str">
        <f>IF(ISBLANK(INDEX('Policy Characteristics'!I:I,MATCH($C502,'Policy Characteristics'!$C:$C,0))),"",INDEX('Policy Characteristics'!I:I,MATCH($C502,'Policy Characteristics'!$C:$C,0)))</f>
        <v>% of construction cost</v>
      </c>
      <c r="P502" s="76" t="str">
        <f>IF(ISBLANK(INDEX('Policy Characteristics'!J:J,MATCH($C502,'Policy Characteristics'!$C:$C,0))),"",INDEX('Policy Characteristics'!J:J,MATCH($C502,'Policy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Illinois does not have a capacity construction subsidy. However, the Investment Tax Credit, a similar program for solar power, covers 30% of system costs through 2019, with declining amounts thereafter.//**Solar PV: **Illinois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**Illinois does not have a capacity construction subsidy. However, the Investment Tax Credit, a similar program for solar power, covers 30% of system costs through 2019, with declining amounts thereafter.</v>
      </c>
      <c r="Q502" s="76" t="str">
        <f>IF(ISBLANK(INDEX('Policy Characteristics'!K:K,MATCH($C502,'Policy Characteristics'!$C:$C,0))),"",INDEX('Policy Characteristics'!K:K,MATCH($C502,'Policy Characteristics'!$C:$C,0)))</f>
        <v>electricity-sector-main.html#subsidies</v>
      </c>
      <c r="R502" s="76" t="str">
        <f>IF(ISBLANK(INDEX('Policy Characteristics'!L:L,MATCH($C502,'Policy Characteristics'!$C:$C,0))),"",INDEX('Policy Characteristics'!L:L,MATCH($C502,'Policy Characteristics'!$C:$C,0)))</f>
        <v/>
      </c>
    </row>
    <row r="503" spans="1:19" s="143" customFormat="1" x14ac:dyDescent="0.25">
      <c r="A503" s="76" t="str">
        <f>IF(ISBLANK(INDEX('Policy Characteristics'!A:A,MATCH($C503,'Policy Characteristics'!$C:$C,0))),"",INDEX('Policy Characteristics'!A:A,MATCH($C503,'Policy Characteristics'!$C:$C,0)))</f>
        <v>Electricity Supply</v>
      </c>
      <c r="B503" s="234" t="str">
        <f>IF(ISBLANK(INDEX('Policy Characteristics'!B:B,MATCH($C503,'Policy Characteristics'!$C:$C,0))),"",INDEX('Policy Characteristics'!B:B,MATCH($C503,'Policy Characteristics'!$C:$C,0)))</f>
        <v>Subsidy for Capacity Construction</v>
      </c>
      <c r="C503" s="79" t="str">
        <f t="shared" si="21"/>
        <v>Perc Subsidy for Elec Capacity Construction</v>
      </c>
      <c r="D503" s="78" t="s">
        <v>1757</v>
      </c>
      <c r="E503" s="88"/>
      <c r="F503" s="78" t="s">
        <v>1755</v>
      </c>
      <c r="G503" s="78"/>
      <c r="H503" s="80">
        <v>2243</v>
      </c>
      <c r="I503" s="235" t="s">
        <v>43</v>
      </c>
      <c r="J503" s="236" t="str">
        <f>IF(ISBLANK(INDEX('Policy Characteristics'!D:D,MATCH($C503,'Policy Characteristics'!$C:$C,0))),"",INDEX('Policy Characteristics'!D:D,MATCH($C503,'Policy Characteristics'!$C:$C,0)))</f>
        <v>Subsidy for Capacity Construction</v>
      </c>
      <c r="K503" s="76" t="str">
        <f>IF(ISBLANK(INDEX('Policy Characteristics'!E:E,MATCH($C503,'Policy Characteristics'!$C:$C,0))),"",INDEX('Policy Characteristics'!E:E,MATCH($C503,'Policy Characteristics'!$C:$C,0)))</f>
        <v>elec capacity construction subsidy</v>
      </c>
      <c r="L503" s="239">
        <f>IF(ISBLANK(INDEX('Policy Characteristics'!F:F,MATCH($C503,'Policy Characteristics'!$C:$C,0))),"",INDEX('Policy Characteristics'!F:F,MATCH($C503,'Policy Characteristics'!$C:$C,0)))</f>
        <v>0</v>
      </c>
      <c r="M503" s="239">
        <f>IF(ISBLANK(INDEX('Policy Characteristics'!G:G,MATCH($C503,'Policy Characteristics'!$C:$C,0))),"",INDEX('Policy Characteristics'!G:G,MATCH($C503,'Policy Characteristics'!$C:$C,0)))</f>
        <v>0.95</v>
      </c>
      <c r="N503" s="239">
        <f>IF(ISBLANK(INDEX('Policy Characteristics'!H:H,MATCH($C503,'Policy Characteristics'!$C:$C,0))),"",INDEX('Policy Characteristics'!H:H,MATCH($C503,'Policy Characteristics'!$C:$C,0)))</f>
        <v>0.01</v>
      </c>
      <c r="O503" s="76" t="str">
        <f>IF(ISBLANK(INDEX('Policy Characteristics'!I:I,MATCH($C503,'Policy Characteristics'!$C:$C,0))),"",INDEX('Policy Characteristics'!I:I,MATCH($C503,'Policy Characteristics'!$C:$C,0)))</f>
        <v>% of construction cost</v>
      </c>
      <c r="P503" s="76" t="str">
        <f>IF(ISBLANK(INDEX('Policy Characteristics'!J:J,MATCH($C503,'Policy Characteristics'!$C:$C,0))),"",INDEX('Policy Characteristics'!J:J,MATCH($C503,'Policy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Illinois does not have a capacity construction subsidy. However, the Investment Tax Credit, a similar program for solar power, covers 30% of system costs through 2019, with declining amounts thereafter.//**Solar PV: **Illinois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**Illinois does not have a capacity construction subsidy. However, the Investment Tax Credit, a similar program for solar power, covers 30% of system costs through 2019, with declining amounts thereafter.</v>
      </c>
      <c r="Q503" s="76" t="str">
        <f>IF(ISBLANK(INDEX('Policy Characteristics'!K:K,MATCH($C503,'Policy Characteristics'!$C:$C,0))),"",INDEX('Policy Characteristics'!K:K,MATCH($C503,'Policy Characteristics'!$C:$C,0)))</f>
        <v>electricity-sector-main.html#subsidies</v>
      </c>
      <c r="R503" s="76"/>
    </row>
    <row r="504" spans="1:19" s="76" customFormat="1" x14ac:dyDescent="0.25">
      <c r="A504" s="76" t="str">
        <f>IF(ISBLANK(INDEX('Policy Characteristics'!A:A,MATCH($C504,'Policy Characteristics'!$C:$C,0))),"",INDEX('Policy Characteristics'!A:A,MATCH($C504,'Policy Characteristics'!$C:$C,0)))</f>
        <v>Electricity Supply</v>
      </c>
      <c r="B504" s="234" t="str">
        <f>IF(ISBLANK(INDEX('Policy Characteristics'!B:B,MATCH($C504,'Policy Characteristics'!$C:$C,0))),"",INDEX('Policy Characteristics'!B:B,MATCH($C504,'Policy Characteristics'!$C:$C,0)))</f>
        <v>Subsidy for Electricity Production</v>
      </c>
      <c r="C504" t="s">
        <v>130</v>
      </c>
      <c r="D504" s="88" t="s">
        <v>445</v>
      </c>
      <c r="E504" s="88"/>
      <c r="F504" s="88" t="s">
        <v>444</v>
      </c>
      <c r="G504" s="78"/>
      <c r="H504" s="15">
        <v>1564</v>
      </c>
      <c r="I504" s="235" t="s">
        <v>44</v>
      </c>
      <c r="J504" s="236" t="str">
        <f>IF(ISBLANK(INDEX('Policy Characteristics'!D:D,MATCH($C504,'Policy Characteristics'!$C:$C,0))),"",INDEX('Policy Characteristics'!D:D,MATCH($C504,'Policy Characteristics'!$C:$C,0)))</f>
        <v>Subsidy for Electricity Production</v>
      </c>
      <c r="K504" s="76" t="str">
        <f>IF(ISBLANK(INDEX('Policy Characteristics'!E:E,MATCH($C504,'Policy Characteristics'!$C:$C,0))),"",INDEX('Policy Characteristics'!E:E,MATCH($C504,'Policy Characteristics'!$C:$C,0)))</f>
        <v>elec generation subsidy</v>
      </c>
      <c r="L504" s="76">
        <f>IF(ISBLANK(INDEX('Policy Characteristics'!F:F,MATCH($C504,'Policy Characteristics'!$C:$C,0))),"",INDEX('Policy Characteristics'!F:F,MATCH($C504,'Policy Characteristics'!$C:$C,0)))</f>
        <v>0</v>
      </c>
      <c r="M504" s="76">
        <f>IF(ISBLANK(INDEX('Policy Characteristics'!G:G,MATCH($C504,'Policy Characteristics'!$C:$C,0))),"",INDEX('Policy Characteristics'!G:G,MATCH($C504,'Policy Characteristics'!$C:$C,0)))</f>
        <v>60</v>
      </c>
      <c r="N504" s="76">
        <f>IF(ISBLANK(INDEX('Policy Characteristics'!H:H,MATCH($C504,'Policy Characteristics'!$C:$C,0))),"",INDEX('Policy Characteristics'!H:H,MATCH($C504,'Policy Characteristics'!$C:$C,0)))</f>
        <v>1</v>
      </c>
      <c r="O504" s="76" t="str">
        <f>IF(ISBLANK(INDEX('Policy Characteristics'!I:I,MATCH($C504,'Policy Characteristics'!$C:$C,0))),"",INDEX('Policy Characteristics'!I:I,MATCH($C504,'Policy Characteristics'!$C:$C,0)))</f>
        <v>$/MWh</v>
      </c>
      <c r="P504" s="76" t="str">
        <f>IF(ISBLANK(INDEX('Policy Characteristics'!J:J,MATCH($C504,'Policy Characteristics'!$C:$C,0))),"",INDEX('Policy Characteristics'!J:J,MATCH($C504,'Policy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4" s="76" t="str">
        <f>IF(ISBLANK(INDEX('Policy Characteristics'!K:K,MATCH($C504,'Policy Characteristics'!$C:$C,0))),"",INDEX('Policy Characteristics'!K:K,MATCH($C504,'Policy Characteristics'!$C:$C,0)))</f>
        <v>electricity-sector-main.html#subsidies</v>
      </c>
      <c r="R504" s="76" t="str">
        <f>IF(ISBLANK(INDEX('Policy Characteristics'!L:L,MATCH($C504,'Policy Characteristics'!$C:$C,0))),"",INDEX('Policy Characteristics'!L:L,MATCH($C504,'Policy Characteristics'!$C:$C,0)))</f>
        <v>subsidy-for-electricity-production.html</v>
      </c>
      <c r="S504" s="78"/>
    </row>
    <row r="505" spans="1:19" x14ac:dyDescent="0.25">
      <c r="A505" s="76" t="str">
        <f>IF(ISBLANK(INDEX('Policy Characteristics'!A:A,MATCH($C505,'Policy Characteristics'!$C:$C,0))),"",INDEX('Policy Characteristics'!A:A,MATCH($C505,'Policy Characteristics'!$C:$C,0)))</f>
        <v>Electricity Supply</v>
      </c>
      <c r="B505" s="234" t="str">
        <f>IF(ISBLANK(INDEX('Policy Characteristics'!B:B,MATCH($C505,'Policy Characteristics'!$C:$C,0))),"",INDEX('Policy Characteristics'!B:B,MATCH($C505,'Policy Characteristics'!$C:$C,0)))</f>
        <v>Subsidy for Electricity Production</v>
      </c>
      <c r="C505" s="76" t="str">
        <f t="shared" ref="C505:C527" si="22">$C$504</f>
        <v>Subsidy for Elec Production by Fuel</v>
      </c>
      <c r="D505" s="78" t="s">
        <v>1663</v>
      </c>
      <c r="E505" s="88"/>
      <c r="F505" s="78" t="s">
        <v>1602</v>
      </c>
      <c r="G505" s="78"/>
      <c r="H505" s="15">
        <v>1566</v>
      </c>
      <c r="I505" s="235" t="s">
        <v>44</v>
      </c>
      <c r="J505" s="236" t="str">
        <f>IF(ISBLANK(INDEX('Policy Characteristics'!D:D,MATCH($C505,'Policy Characteristics'!$C:$C,0))),"",INDEX('Policy Characteristics'!D:D,MATCH($C505,'Policy Characteristics'!$C:$C,0)))</f>
        <v>Subsidy for Electricity Production</v>
      </c>
      <c r="K505" s="76" t="str">
        <f>IF(ISBLANK(INDEX('Policy Characteristics'!E:E,MATCH($C505,'Policy Characteristics'!$C:$C,0))),"",INDEX('Policy Characteristics'!E:E,MATCH($C505,'Policy Characteristics'!$C:$C,0)))</f>
        <v>elec generation subsidy</v>
      </c>
      <c r="L505" s="76">
        <f>IF(ISBLANK(INDEX('Policy Characteristics'!F:F,MATCH($C505,'Policy Characteristics'!$C:$C,0))),"",INDEX('Policy Characteristics'!F:F,MATCH($C505,'Policy Characteristics'!$C:$C,0)))</f>
        <v>0</v>
      </c>
      <c r="M505" s="76">
        <f>IF(ISBLANK(INDEX('Policy Characteristics'!G:G,MATCH($C505,'Policy Characteristics'!$C:$C,0))),"",INDEX('Policy Characteristics'!G:G,MATCH($C505,'Policy Characteristics'!$C:$C,0)))</f>
        <v>60</v>
      </c>
      <c r="N505" s="76">
        <f>IF(ISBLANK(INDEX('Policy Characteristics'!H:H,MATCH($C505,'Policy Characteristics'!$C:$C,0))),"",INDEX('Policy Characteristics'!H:H,MATCH($C505,'Policy Characteristics'!$C:$C,0)))</f>
        <v>1</v>
      </c>
      <c r="O505" s="76" t="str">
        <f>IF(ISBLANK(INDEX('Policy Characteristics'!I:I,MATCH($C505,'Policy Characteristics'!$C:$C,0))),"",INDEX('Policy Characteristics'!I:I,MATCH($C505,'Policy Characteristics'!$C:$C,0)))</f>
        <v>$/MWh</v>
      </c>
      <c r="P505" s="76" t="str">
        <f>IF(ISBLANK(INDEX('Policy Characteristics'!J:J,MATCH($C505,'Policy Characteristics'!$C:$C,0))),"",INDEX('Policy Characteristics'!J:J,MATCH($C505,'Policy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5" s="76" t="str">
        <f>IF(ISBLANK(INDEX('Policy Characteristics'!K:K,MATCH($C505,'Policy Characteristics'!$C:$C,0))),"",INDEX('Policy Characteristics'!K:K,MATCH($C505,'Policy Characteristics'!$C:$C,0)))</f>
        <v>electricity-sector-main.html#subsidies</v>
      </c>
      <c r="R505" s="76" t="str">
        <f>IF(ISBLANK(INDEX('Policy Characteristics'!L:L,MATCH($C505,'Policy Characteristics'!$C:$C,0))),"",INDEX('Policy Characteristics'!L:L,MATCH($C505,'Policy Characteristics'!$C:$C,0)))</f>
        <v>subsidy-for-electricity-production.html</v>
      </c>
      <c r="S505" s="78"/>
    </row>
    <row r="506" spans="1:19" x14ac:dyDescent="0.25">
      <c r="A506" s="76" t="str">
        <f>IF(ISBLANK(INDEX('Policy Characteristics'!A:A,MATCH($C506,'Policy Characteristics'!$C:$C,0))),"",INDEX('Policy Characteristics'!A:A,MATCH($C506,'Policy Characteristics'!$C:$C,0)))</f>
        <v>Electricity Supply</v>
      </c>
      <c r="B506" s="234" t="str">
        <f>IF(ISBLANK(INDEX('Policy Characteristics'!B:B,MATCH($C506,'Policy Characteristics'!$C:$C,0))),"",INDEX('Policy Characteristics'!B:B,MATCH($C506,'Policy Characteristics'!$C:$C,0)))</f>
        <v>Subsidy for Electricity Production</v>
      </c>
      <c r="C506" s="76" t="str">
        <f t="shared" si="22"/>
        <v>Subsidy for Elec Production by Fuel</v>
      </c>
      <c r="D506" s="78" t="s">
        <v>1664</v>
      </c>
      <c r="E506" s="88"/>
      <c r="F506" s="78" t="s">
        <v>1603</v>
      </c>
      <c r="G506" s="78"/>
      <c r="H506" s="15">
        <v>1796</v>
      </c>
      <c r="I506" s="235" t="s">
        <v>44</v>
      </c>
      <c r="J506" s="236" t="str">
        <f>IF(ISBLANK(INDEX('Policy Characteristics'!D:D,MATCH($C506,'Policy Characteristics'!$C:$C,0))),"",INDEX('Policy Characteristics'!D:D,MATCH($C506,'Policy Characteristics'!$C:$C,0)))</f>
        <v>Subsidy for Electricity Production</v>
      </c>
      <c r="K506" s="76" t="str">
        <f>IF(ISBLANK(INDEX('Policy Characteristics'!E:E,MATCH($C506,'Policy Characteristics'!$C:$C,0))),"",INDEX('Policy Characteristics'!E:E,MATCH($C506,'Policy Characteristics'!$C:$C,0)))</f>
        <v>elec generation subsidy</v>
      </c>
      <c r="L506" s="76">
        <f>IF(ISBLANK(INDEX('Policy Characteristics'!F:F,MATCH($C506,'Policy Characteristics'!$C:$C,0))),"",INDEX('Policy Characteristics'!F:F,MATCH($C506,'Policy Characteristics'!$C:$C,0)))</f>
        <v>0</v>
      </c>
      <c r="M506" s="76">
        <f>IF(ISBLANK(INDEX('Policy Characteristics'!G:G,MATCH($C506,'Policy Characteristics'!$C:$C,0))),"",INDEX('Policy Characteristics'!G:G,MATCH($C506,'Policy Characteristics'!$C:$C,0)))</f>
        <v>60</v>
      </c>
      <c r="N506" s="76">
        <f>IF(ISBLANK(INDEX('Policy Characteristics'!H:H,MATCH($C506,'Policy Characteristics'!$C:$C,0))),"",INDEX('Policy Characteristics'!H:H,MATCH($C506,'Policy Characteristics'!$C:$C,0)))</f>
        <v>1</v>
      </c>
      <c r="O506" s="76" t="str">
        <f>IF(ISBLANK(INDEX('Policy Characteristics'!I:I,MATCH($C506,'Policy Characteristics'!$C:$C,0))),"",INDEX('Policy Characteristics'!I:I,MATCH($C506,'Policy Characteristics'!$C:$C,0)))</f>
        <v>$/MWh</v>
      </c>
      <c r="P506" s="76" t="str">
        <f>IF(ISBLANK(INDEX('Policy Characteristics'!J:J,MATCH($C506,'Policy Characteristics'!$C:$C,0))),"",INDEX('Policy Characteristics'!J:J,MATCH($C506,'Policy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6" s="76" t="str">
        <f>IF(ISBLANK(INDEX('Policy Characteristics'!K:K,MATCH($C506,'Policy Characteristics'!$C:$C,0))),"",INDEX('Policy Characteristics'!K:K,MATCH($C506,'Policy Characteristics'!$C:$C,0)))</f>
        <v>electricity-sector-main.html#subsidies</v>
      </c>
      <c r="R506" s="76" t="str">
        <f>IF(ISBLANK(INDEX('Policy Characteristics'!L:L,MATCH($C506,'Policy Characteristics'!$C:$C,0))),"",INDEX('Policy Characteristics'!L:L,MATCH($C506,'Policy Characteristics'!$C:$C,0)))</f>
        <v>subsidy-for-electricity-production.html</v>
      </c>
      <c r="S506" s="78"/>
    </row>
    <row r="507" spans="1:19" x14ac:dyDescent="0.25">
      <c r="A507" s="76" t="str">
        <f>IF(ISBLANK(INDEX('Policy Characteristics'!A:A,MATCH($C507,'Policy Characteristics'!$C:$C,0))),"",INDEX('Policy Characteristics'!A:A,MATCH($C507,'Policy Characteristics'!$C:$C,0)))</f>
        <v>Electricity Supply</v>
      </c>
      <c r="B507" s="234" t="str">
        <f>IF(ISBLANK(INDEX('Policy Characteristics'!B:B,MATCH($C507,'Policy Characteristics'!$C:$C,0))),"",INDEX('Policy Characteristics'!B:B,MATCH($C507,'Policy Characteristics'!$C:$C,0)))</f>
        <v>Subsidy for Electricity Production</v>
      </c>
      <c r="C507" s="76" t="str">
        <f t="shared" si="22"/>
        <v>Subsidy for Elec Production by Fuel</v>
      </c>
      <c r="D507" s="78" t="s">
        <v>76</v>
      </c>
      <c r="E507" s="88"/>
      <c r="F507" s="78" t="s">
        <v>1674</v>
      </c>
      <c r="G507" s="78"/>
      <c r="H507" s="15">
        <v>1568</v>
      </c>
      <c r="I507" s="247" t="s">
        <v>43</v>
      </c>
      <c r="J507" s="236" t="str">
        <f>IF(ISBLANK(INDEX('Policy Characteristics'!D:D,MATCH($C507,'Policy Characteristics'!$C:$C,0))),"",INDEX('Policy Characteristics'!D:D,MATCH($C507,'Policy Characteristics'!$C:$C,0)))</f>
        <v>Subsidy for Electricity Production</v>
      </c>
      <c r="K507" s="76" t="str">
        <f>IF(ISBLANK(INDEX('Policy Characteristics'!E:E,MATCH($C507,'Policy Characteristics'!$C:$C,0))),"",INDEX('Policy Characteristics'!E:E,MATCH($C507,'Policy Characteristics'!$C:$C,0)))</f>
        <v>elec generation subsidy</v>
      </c>
      <c r="L507" s="76">
        <f>IF(ISBLANK(INDEX('Policy Characteristics'!F:F,MATCH($C507,'Policy Characteristics'!$C:$C,0))),"",INDEX('Policy Characteristics'!F:F,MATCH($C507,'Policy Characteristics'!$C:$C,0)))</f>
        <v>0</v>
      </c>
      <c r="M507" s="76">
        <f>IF(ISBLANK(INDEX('Policy Characteristics'!G:G,MATCH($C507,'Policy Characteristics'!$C:$C,0))),"",INDEX('Policy Characteristics'!G:G,MATCH($C507,'Policy Characteristics'!$C:$C,0)))</f>
        <v>60</v>
      </c>
      <c r="N507" s="76">
        <f>IF(ISBLANK(INDEX('Policy Characteristics'!H:H,MATCH($C507,'Policy Characteristics'!$C:$C,0))),"",INDEX('Policy Characteristics'!H:H,MATCH($C507,'Policy Characteristics'!$C:$C,0)))</f>
        <v>1</v>
      </c>
      <c r="O507" s="76" t="str">
        <f>IF(ISBLANK(INDEX('Policy Characteristics'!I:I,MATCH($C507,'Policy Characteristics'!$C:$C,0))),"",INDEX('Policy Characteristics'!I:I,MATCH($C507,'Policy Characteristics'!$C:$C,0)))</f>
        <v>$/MWh</v>
      </c>
      <c r="P507" s="76" t="str">
        <f>IF(ISBLANK(INDEX('Policy Characteristics'!J:J,MATCH($C507,'Policy Characteristics'!$C:$C,0))),"",INDEX('Policy Characteristics'!J:J,MATCH($C507,'Policy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7" s="76" t="str">
        <f>IF(ISBLANK(INDEX('Policy Characteristics'!K:K,MATCH($C507,'Policy Characteristics'!$C:$C,0))),"",INDEX('Policy Characteristics'!K:K,MATCH($C507,'Policy Characteristics'!$C:$C,0)))</f>
        <v>electricity-sector-main.html#subsidies</v>
      </c>
      <c r="R507" s="76" t="str">
        <f>IF(ISBLANK(INDEX('Policy Characteristics'!L:L,MATCH($C507,'Policy Characteristics'!$C:$C,0))),"",INDEX('Policy Characteristics'!L:L,MATCH($C507,'Policy Characteristics'!$C:$C,0)))</f>
        <v>subsidy-for-electricity-production.html</v>
      </c>
      <c r="S507" s="78"/>
    </row>
    <row r="508" spans="1:19" x14ac:dyDescent="0.25">
      <c r="A508" s="76" t="str">
        <f>IF(ISBLANK(INDEX('Policy Characteristics'!A:A,MATCH($C508,'Policy Characteristics'!$C:$C,0))),"",INDEX('Policy Characteristics'!A:A,MATCH($C508,'Policy Characteristics'!$C:$C,0)))</f>
        <v>Electricity Supply</v>
      </c>
      <c r="B508" s="234" t="str">
        <f>IF(ISBLANK(INDEX('Policy Characteristics'!B:B,MATCH($C508,'Policy Characteristics'!$C:$C,0))),"",INDEX('Policy Characteristics'!B:B,MATCH($C508,'Policy Characteristics'!$C:$C,0)))</f>
        <v>Subsidy for Electricity Production</v>
      </c>
      <c r="C508" s="76" t="str">
        <f t="shared" si="22"/>
        <v>Subsidy for Elec Production by Fuel</v>
      </c>
      <c r="D508" s="78" t="s">
        <v>77</v>
      </c>
      <c r="E508" s="88"/>
      <c r="F508" s="78" t="s">
        <v>89</v>
      </c>
      <c r="G508" s="78"/>
      <c r="H508" s="15">
        <v>1570</v>
      </c>
      <c r="I508" s="247" t="s">
        <v>43</v>
      </c>
      <c r="J508" s="236" t="str">
        <f>IF(ISBLANK(INDEX('Policy Characteristics'!D:D,MATCH($C508,'Policy Characteristics'!$C:$C,0))),"",INDEX('Policy Characteristics'!D:D,MATCH($C508,'Policy Characteristics'!$C:$C,0)))</f>
        <v>Subsidy for Electricity Production</v>
      </c>
      <c r="K508" s="76" t="str">
        <f>IF(ISBLANK(INDEX('Policy Characteristics'!E:E,MATCH($C508,'Policy Characteristics'!$C:$C,0))),"",INDEX('Policy Characteristics'!E:E,MATCH($C508,'Policy Characteristics'!$C:$C,0)))</f>
        <v>elec generation subsidy</v>
      </c>
      <c r="L508" s="76">
        <f>IF(ISBLANK(INDEX('Policy Characteristics'!F:F,MATCH($C508,'Policy Characteristics'!$C:$C,0))),"",INDEX('Policy Characteristics'!F:F,MATCH($C508,'Policy Characteristics'!$C:$C,0)))</f>
        <v>0</v>
      </c>
      <c r="M508" s="76">
        <f>IF(ISBLANK(INDEX('Policy Characteristics'!G:G,MATCH($C508,'Policy Characteristics'!$C:$C,0))),"",INDEX('Policy Characteristics'!G:G,MATCH($C508,'Policy Characteristics'!$C:$C,0)))</f>
        <v>60</v>
      </c>
      <c r="N508" s="76">
        <f>IF(ISBLANK(INDEX('Policy Characteristics'!H:H,MATCH($C508,'Policy Characteristics'!$C:$C,0))),"",INDEX('Policy Characteristics'!H:H,MATCH($C508,'Policy Characteristics'!$C:$C,0)))</f>
        <v>1</v>
      </c>
      <c r="O508" s="76" t="str">
        <f>IF(ISBLANK(INDEX('Policy Characteristics'!I:I,MATCH($C508,'Policy Characteristics'!$C:$C,0))),"",INDEX('Policy Characteristics'!I:I,MATCH($C508,'Policy Characteristics'!$C:$C,0)))</f>
        <v>$/MWh</v>
      </c>
      <c r="P508" s="76" t="str">
        <f>IF(ISBLANK(INDEX('Policy Characteristics'!J:J,MATCH($C508,'Policy Characteristics'!$C:$C,0))),"",INDEX('Policy Characteristics'!J:J,MATCH($C508,'Policy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8" s="76" t="str">
        <f>IF(ISBLANK(INDEX('Policy Characteristics'!K:K,MATCH($C508,'Policy Characteristics'!$C:$C,0))),"",INDEX('Policy Characteristics'!K:K,MATCH($C508,'Policy Characteristics'!$C:$C,0)))</f>
        <v>electricity-sector-main.html#subsidies</v>
      </c>
      <c r="R508" s="76" t="str">
        <f>IF(ISBLANK(INDEX('Policy Characteristics'!L:L,MATCH($C508,'Policy Characteristics'!$C:$C,0))),"",INDEX('Policy Characteristics'!L:L,MATCH($C508,'Policy Characteristics'!$C:$C,0)))</f>
        <v>subsidy-for-electricity-production.html</v>
      </c>
      <c r="S508" s="78"/>
    </row>
    <row r="509" spans="1:19" x14ac:dyDescent="0.25">
      <c r="A509" s="76" t="str">
        <f>IF(ISBLANK(INDEX('Policy Characteristics'!A:A,MATCH($C509,'Policy Characteristics'!$C:$C,0))),"",INDEX('Policy Characteristics'!A:A,MATCH($C509,'Policy Characteristics'!$C:$C,0)))</f>
        <v>Electricity Supply</v>
      </c>
      <c r="B509" s="234" t="str">
        <f>IF(ISBLANK(INDEX('Policy Characteristics'!B:B,MATCH($C509,'Policy Characteristics'!$C:$C,0))),"",INDEX('Policy Characteristics'!B:B,MATCH($C509,'Policy Characteristics'!$C:$C,0)))</f>
        <v>Subsidy for Electricity Production</v>
      </c>
      <c r="C509" s="76" t="str">
        <f t="shared" si="22"/>
        <v>Subsidy for Elec Production by Fuel</v>
      </c>
      <c r="D509" s="78" t="s">
        <v>446</v>
      </c>
      <c r="E509" s="88"/>
      <c r="F509" s="78" t="s">
        <v>449</v>
      </c>
      <c r="G509" s="78"/>
      <c r="H509" s="15">
        <v>1572</v>
      </c>
      <c r="I509" s="247" t="s">
        <v>43</v>
      </c>
      <c r="J509" s="236" t="str">
        <f>IF(ISBLANK(INDEX('Policy Characteristics'!D:D,MATCH($C509,'Policy Characteristics'!$C:$C,0))),"",INDEX('Policy Characteristics'!D:D,MATCH($C509,'Policy Characteristics'!$C:$C,0)))</f>
        <v>Subsidy for Electricity Production</v>
      </c>
      <c r="K509" s="76" t="str">
        <f>IF(ISBLANK(INDEX('Policy Characteristics'!E:E,MATCH($C509,'Policy Characteristics'!$C:$C,0))),"",INDEX('Policy Characteristics'!E:E,MATCH($C509,'Policy Characteristics'!$C:$C,0)))</f>
        <v>elec generation subsidy</v>
      </c>
      <c r="L509" s="76">
        <f>IF(ISBLANK(INDEX('Policy Characteristics'!F:F,MATCH($C509,'Policy Characteristics'!$C:$C,0))),"",INDEX('Policy Characteristics'!F:F,MATCH($C509,'Policy Characteristics'!$C:$C,0)))</f>
        <v>0</v>
      </c>
      <c r="M509" s="76">
        <f>IF(ISBLANK(INDEX('Policy Characteristics'!G:G,MATCH($C509,'Policy Characteristics'!$C:$C,0))),"",INDEX('Policy Characteristics'!G:G,MATCH($C509,'Policy Characteristics'!$C:$C,0)))</f>
        <v>60</v>
      </c>
      <c r="N509" s="76">
        <f>IF(ISBLANK(INDEX('Policy Characteristics'!H:H,MATCH($C509,'Policy Characteristics'!$C:$C,0))),"",INDEX('Policy Characteristics'!H:H,MATCH($C509,'Policy Characteristics'!$C:$C,0)))</f>
        <v>1</v>
      </c>
      <c r="O509" s="76" t="str">
        <f>IF(ISBLANK(INDEX('Policy Characteristics'!I:I,MATCH($C509,'Policy Characteristics'!$C:$C,0))),"",INDEX('Policy Characteristics'!I:I,MATCH($C509,'Policy Characteristics'!$C:$C,0)))</f>
        <v>$/MWh</v>
      </c>
      <c r="P509" s="76" t="str">
        <f>IF(ISBLANK(INDEX('Policy Characteristics'!J:J,MATCH($C509,'Policy Characteristics'!$C:$C,0))),"",INDEX('Policy Characteristics'!J:J,MATCH($C509,'Policy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9" s="76" t="str">
        <f>IF(ISBLANK(INDEX('Policy Characteristics'!K:K,MATCH($C509,'Policy Characteristics'!$C:$C,0))),"",INDEX('Policy Characteristics'!K:K,MATCH($C509,'Policy Characteristics'!$C:$C,0)))</f>
        <v>electricity-sector-main.html#subsidies</v>
      </c>
      <c r="R509" s="76" t="str">
        <f>IF(ISBLANK(INDEX('Policy Characteristics'!L:L,MATCH($C509,'Policy Characteristics'!$C:$C,0))),"",INDEX('Policy Characteristics'!L:L,MATCH($C509,'Policy Characteristics'!$C:$C,0)))</f>
        <v>subsidy-for-electricity-production.html</v>
      </c>
      <c r="S509" s="78"/>
    </row>
    <row r="510" spans="1:19" x14ac:dyDescent="0.25">
      <c r="A510" s="76" t="str">
        <f>IF(ISBLANK(INDEX('Policy Characteristics'!A:A,MATCH($C510,'Policy Characteristics'!$C:$C,0))),"",INDEX('Policy Characteristics'!A:A,MATCH($C510,'Policy Characteristics'!$C:$C,0)))</f>
        <v>Electricity Supply</v>
      </c>
      <c r="B510" s="234" t="str">
        <f>IF(ISBLANK(INDEX('Policy Characteristics'!B:B,MATCH($C510,'Policy Characteristics'!$C:$C,0))),"",INDEX('Policy Characteristics'!B:B,MATCH($C510,'Policy Characteristics'!$C:$C,0)))</f>
        <v>Subsidy for Electricity Production</v>
      </c>
      <c r="C510" s="76" t="str">
        <f t="shared" si="22"/>
        <v>Subsidy for Elec Production by Fuel</v>
      </c>
      <c r="D510" s="78" t="s">
        <v>78</v>
      </c>
      <c r="E510" s="88"/>
      <c r="F510" s="78" t="s">
        <v>90</v>
      </c>
      <c r="G510" s="78"/>
      <c r="H510" s="15">
        <v>1574</v>
      </c>
      <c r="I510" s="247" t="s">
        <v>43</v>
      </c>
      <c r="J510" s="236" t="str">
        <f>IF(ISBLANK(INDEX('Policy Characteristics'!D:D,MATCH($C510,'Policy Characteristics'!$C:$C,0))),"",INDEX('Policy Characteristics'!D:D,MATCH($C510,'Policy Characteristics'!$C:$C,0)))</f>
        <v>Subsidy for Electricity Production</v>
      </c>
      <c r="K510" s="76" t="str">
        <f>IF(ISBLANK(INDEX('Policy Characteristics'!E:E,MATCH($C510,'Policy Characteristics'!$C:$C,0))),"",INDEX('Policy Characteristics'!E:E,MATCH($C510,'Policy Characteristics'!$C:$C,0)))</f>
        <v>elec generation subsidy</v>
      </c>
      <c r="L510" s="76">
        <f>IF(ISBLANK(INDEX('Policy Characteristics'!F:F,MATCH($C510,'Policy Characteristics'!$C:$C,0))),"",INDEX('Policy Characteristics'!F:F,MATCH($C510,'Policy Characteristics'!$C:$C,0)))</f>
        <v>0</v>
      </c>
      <c r="M510" s="76">
        <f>IF(ISBLANK(INDEX('Policy Characteristics'!G:G,MATCH($C510,'Policy Characteristics'!$C:$C,0))),"",INDEX('Policy Characteristics'!G:G,MATCH($C510,'Policy Characteristics'!$C:$C,0)))</f>
        <v>60</v>
      </c>
      <c r="N510" s="76">
        <f>IF(ISBLANK(INDEX('Policy Characteristics'!H:H,MATCH($C510,'Policy Characteristics'!$C:$C,0))),"",INDEX('Policy Characteristics'!H:H,MATCH($C510,'Policy Characteristics'!$C:$C,0)))</f>
        <v>1</v>
      </c>
      <c r="O510" s="76" t="str">
        <f>IF(ISBLANK(INDEX('Policy Characteristics'!I:I,MATCH($C510,'Policy Characteristics'!$C:$C,0))),"",INDEX('Policy Characteristics'!I:I,MATCH($C510,'Policy Characteristics'!$C:$C,0)))</f>
        <v>$/MWh</v>
      </c>
      <c r="P510" s="76" t="str">
        <f>IF(ISBLANK(INDEX('Policy Characteristics'!J:J,MATCH($C510,'Policy Characteristics'!$C:$C,0))),"",INDEX('Policy Characteristics'!J:J,MATCH($C510,'Policy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0" s="76" t="str">
        <f>IF(ISBLANK(INDEX('Policy Characteristics'!K:K,MATCH($C510,'Policy Characteristics'!$C:$C,0))),"",INDEX('Policy Characteristics'!K:K,MATCH($C510,'Policy Characteristics'!$C:$C,0)))</f>
        <v>electricity-sector-main.html#subsidies</v>
      </c>
      <c r="R510" s="76" t="str">
        <f>IF(ISBLANK(INDEX('Policy Characteristics'!L:L,MATCH($C510,'Policy Characteristics'!$C:$C,0))),"",INDEX('Policy Characteristics'!L:L,MATCH($C510,'Policy Characteristics'!$C:$C,0)))</f>
        <v>subsidy-for-electricity-production.html</v>
      </c>
      <c r="S510" s="78"/>
    </row>
    <row r="511" spans="1:19" x14ac:dyDescent="0.25">
      <c r="A511" s="76" t="str">
        <f>IF(ISBLANK(INDEX('Policy Characteristics'!A:A,MATCH($C511,'Policy Characteristics'!$C:$C,0))),"",INDEX('Policy Characteristics'!A:A,MATCH($C511,'Policy Characteristics'!$C:$C,0)))</f>
        <v>Electricity Supply</v>
      </c>
      <c r="B511" s="234" t="str">
        <f>IF(ISBLANK(INDEX('Policy Characteristics'!B:B,MATCH($C511,'Policy Characteristics'!$C:$C,0))),"",INDEX('Policy Characteristics'!B:B,MATCH($C511,'Policy Characteristics'!$C:$C,0)))</f>
        <v>Subsidy for Electricity Production</v>
      </c>
      <c r="C511" s="76" t="str">
        <f t="shared" si="22"/>
        <v>Subsidy for Elec Production by Fuel</v>
      </c>
      <c r="D511" s="78" t="s">
        <v>79</v>
      </c>
      <c r="E511" s="88"/>
      <c r="F511" s="78" t="s">
        <v>91</v>
      </c>
      <c r="G511" s="78"/>
      <c r="H511" s="15">
        <v>1576</v>
      </c>
      <c r="I511" s="247" t="s">
        <v>43</v>
      </c>
      <c r="J511" s="236" t="str">
        <f>IF(ISBLANK(INDEX('Policy Characteristics'!D:D,MATCH($C511,'Policy Characteristics'!$C:$C,0))),"",INDEX('Policy Characteristics'!D:D,MATCH($C511,'Policy Characteristics'!$C:$C,0)))</f>
        <v>Subsidy for Electricity Production</v>
      </c>
      <c r="K511" s="76" t="str">
        <f>IF(ISBLANK(INDEX('Policy Characteristics'!E:E,MATCH($C511,'Policy Characteristics'!$C:$C,0))),"",INDEX('Policy Characteristics'!E:E,MATCH($C511,'Policy Characteristics'!$C:$C,0)))</f>
        <v>elec generation subsidy</v>
      </c>
      <c r="L511" s="76">
        <f>IF(ISBLANK(INDEX('Policy Characteristics'!F:F,MATCH($C511,'Policy Characteristics'!$C:$C,0))),"",INDEX('Policy Characteristics'!F:F,MATCH($C511,'Policy Characteristics'!$C:$C,0)))</f>
        <v>0</v>
      </c>
      <c r="M511" s="76">
        <f>IF(ISBLANK(INDEX('Policy Characteristics'!G:G,MATCH($C511,'Policy Characteristics'!$C:$C,0))),"",INDEX('Policy Characteristics'!G:G,MATCH($C511,'Policy Characteristics'!$C:$C,0)))</f>
        <v>60</v>
      </c>
      <c r="N511" s="76">
        <f>IF(ISBLANK(INDEX('Policy Characteristics'!H:H,MATCH($C511,'Policy Characteristics'!$C:$C,0))),"",INDEX('Policy Characteristics'!H:H,MATCH($C511,'Policy Characteristics'!$C:$C,0)))</f>
        <v>1</v>
      </c>
      <c r="O511" s="76" t="str">
        <f>IF(ISBLANK(INDEX('Policy Characteristics'!I:I,MATCH($C511,'Policy Characteristics'!$C:$C,0))),"",INDEX('Policy Characteristics'!I:I,MATCH($C511,'Policy Characteristics'!$C:$C,0)))</f>
        <v>$/MWh</v>
      </c>
      <c r="P511" s="76" t="str">
        <f>IF(ISBLANK(INDEX('Policy Characteristics'!J:J,MATCH($C511,'Policy Characteristics'!$C:$C,0))),"",INDEX('Policy Characteristics'!J:J,MATCH($C511,'Policy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1" s="76" t="str">
        <f>IF(ISBLANK(INDEX('Policy Characteristics'!K:K,MATCH($C511,'Policy Characteristics'!$C:$C,0))),"",INDEX('Policy Characteristics'!K:K,MATCH($C511,'Policy Characteristics'!$C:$C,0)))</f>
        <v>electricity-sector-main.html#subsidies</v>
      </c>
      <c r="R511" s="76" t="str">
        <f>IF(ISBLANK(INDEX('Policy Characteristics'!L:L,MATCH($C511,'Policy Characteristics'!$C:$C,0))),"",INDEX('Policy Characteristics'!L:L,MATCH($C511,'Policy Characteristics'!$C:$C,0)))</f>
        <v>subsidy-for-electricity-production.html</v>
      </c>
      <c r="S511" s="78"/>
    </row>
    <row r="512" spans="1:19" x14ac:dyDescent="0.25">
      <c r="A512" s="76" t="str">
        <f>IF(ISBLANK(INDEX('Policy Characteristics'!A:A,MATCH($C512,'Policy Characteristics'!$C:$C,0))),"",INDEX('Policy Characteristics'!A:A,MATCH($C512,'Policy Characteristics'!$C:$C,0)))</f>
        <v>Electricity Supply</v>
      </c>
      <c r="B512" s="234" t="str">
        <f>IF(ISBLANK(INDEX('Policy Characteristics'!B:B,MATCH($C512,'Policy Characteristics'!$C:$C,0))),"",INDEX('Policy Characteristics'!B:B,MATCH($C512,'Policy Characteristics'!$C:$C,0)))</f>
        <v>Subsidy for Electricity Production</v>
      </c>
      <c r="C512" s="76" t="str">
        <f t="shared" si="22"/>
        <v>Subsidy for Elec Production by Fuel</v>
      </c>
      <c r="D512" s="78" t="s">
        <v>80</v>
      </c>
      <c r="E512" s="88"/>
      <c r="F512" s="78" t="s">
        <v>92</v>
      </c>
      <c r="G512" s="78"/>
      <c r="H512" s="15">
        <v>1578</v>
      </c>
      <c r="I512" s="247" t="s">
        <v>43</v>
      </c>
      <c r="J512" s="236" t="str">
        <f>IF(ISBLANK(INDEX('Policy Characteristics'!D:D,MATCH($C512,'Policy Characteristics'!$C:$C,0))),"",INDEX('Policy Characteristics'!D:D,MATCH($C512,'Policy Characteristics'!$C:$C,0)))</f>
        <v>Subsidy for Electricity Production</v>
      </c>
      <c r="K512" s="76" t="str">
        <f>IF(ISBLANK(INDEX('Policy Characteristics'!E:E,MATCH($C512,'Policy Characteristics'!$C:$C,0))),"",INDEX('Policy Characteristics'!E:E,MATCH($C512,'Policy Characteristics'!$C:$C,0)))</f>
        <v>elec generation subsidy</v>
      </c>
      <c r="L512" s="76">
        <f>IF(ISBLANK(INDEX('Policy Characteristics'!F:F,MATCH($C512,'Policy Characteristics'!$C:$C,0))),"",INDEX('Policy Characteristics'!F:F,MATCH($C512,'Policy Characteristics'!$C:$C,0)))</f>
        <v>0</v>
      </c>
      <c r="M512" s="76">
        <f>IF(ISBLANK(INDEX('Policy Characteristics'!G:G,MATCH($C512,'Policy Characteristics'!$C:$C,0))),"",INDEX('Policy Characteristics'!G:G,MATCH($C512,'Policy Characteristics'!$C:$C,0)))</f>
        <v>60</v>
      </c>
      <c r="N512" s="76">
        <f>IF(ISBLANK(INDEX('Policy Characteristics'!H:H,MATCH($C512,'Policy Characteristics'!$C:$C,0))),"",INDEX('Policy Characteristics'!H:H,MATCH($C512,'Policy Characteristics'!$C:$C,0)))</f>
        <v>1</v>
      </c>
      <c r="O512" s="76" t="str">
        <f>IF(ISBLANK(INDEX('Policy Characteristics'!I:I,MATCH($C512,'Policy Characteristics'!$C:$C,0))),"",INDEX('Policy Characteristics'!I:I,MATCH($C512,'Policy Characteristics'!$C:$C,0)))</f>
        <v>$/MWh</v>
      </c>
      <c r="P512" s="76" t="str">
        <f>IF(ISBLANK(INDEX('Policy Characteristics'!J:J,MATCH($C512,'Policy Characteristics'!$C:$C,0))),"",INDEX('Policy Characteristics'!J:J,MATCH($C512,'Policy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2" s="76" t="str">
        <f>IF(ISBLANK(INDEX('Policy Characteristics'!K:K,MATCH($C512,'Policy Characteristics'!$C:$C,0))),"",INDEX('Policy Characteristics'!K:K,MATCH($C512,'Policy Characteristics'!$C:$C,0)))</f>
        <v>electricity-sector-main.html#subsidies</v>
      </c>
      <c r="R512" s="76" t="str">
        <f>IF(ISBLANK(INDEX('Policy Characteristics'!L:L,MATCH($C512,'Policy Characteristics'!$C:$C,0))),"",INDEX('Policy Characteristics'!L:L,MATCH($C512,'Policy Characteristics'!$C:$C,0)))</f>
        <v>subsidy-for-electricity-production.html</v>
      </c>
      <c r="S512" s="78"/>
    </row>
    <row r="513" spans="1:19" x14ac:dyDescent="0.25">
      <c r="A513" s="76" t="str">
        <f>IF(ISBLANK(INDEX('Policy Characteristics'!A:A,MATCH($C513,'Policy Characteristics'!$C:$C,0))),"",INDEX('Policy Characteristics'!A:A,MATCH($C513,'Policy Characteristics'!$C:$C,0)))</f>
        <v>Electricity Supply</v>
      </c>
      <c r="B513" s="234" t="str">
        <f>IF(ISBLANK(INDEX('Policy Characteristics'!B:B,MATCH($C513,'Policy Characteristics'!$C:$C,0))),"",INDEX('Policy Characteristics'!B:B,MATCH($C513,'Policy Characteristics'!$C:$C,0)))</f>
        <v>Subsidy for Electricity Production</v>
      </c>
      <c r="C513" s="76" t="str">
        <f t="shared" si="22"/>
        <v>Subsidy for Elec Production by Fuel</v>
      </c>
      <c r="D513" s="78" t="s">
        <v>668</v>
      </c>
      <c r="E513" s="88"/>
      <c r="F513" s="78" t="s">
        <v>434</v>
      </c>
      <c r="G513" s="78"/>
      <c r="H513" s="15">
        <v>1591</v>
      </c>
      <c r="I513" s="247" t="s">
        <v>43</v>
      </c>
      <c r="J513" s="236" t="str">
        <f>IF(ISBLANK(INDEX('Policy Characteristics'!D:D,MATCH($C513,'Policy Characteristics'!$C:$C,0))),"",INDEX('Policy Characteristics'!D:D,MATCH($C513,'Policy Characteristics'!$C:$C,0)))</f>
        <v>Subsidy for Electricity Production</v>
      </c>
      <c r="K513" s="76" t="str">
        <f>IF(ISBLANK(INDEX('Policy Characteristics'!E:E,MATCH($C513,'Policy Characteristics'!$C:$C,0))),"",INDEX('Policy Characteristics'!E:E,MATCH($C513,'Policy Characteristics'!$C:$C,0)))</f>
        <v>elec generation subsidy</v>
      </c>
      <c r="L513" s="76">
        <f>IF(ISBLANK(INDEX('Policy Characteristics'!F:F,MATCH($C513,'Policy Characteristics'!$C:$C,0))),"",INDEX('Policy Characteristics'!F:F,MATCH($C513,'Policy Characteristics'!$C:$C,0)))</f>
        <v>0</v>
      </c>
      <c r="M513" s="76">
        <f>IF(ISBLANK(INDEX('Policy Characteristics'!G:G,MATCH($C513,'Policy Characteristics'!$C:$C,0))),"",INDEX('Policy Characteristics'!G:G,MATCH($C513,'Policy Characteristics'!$C:$C,0)))</f>
        <v>60</v>
      </c>
      <c r="N513" s="76">
        <f>IF(ISBLANK(INDEX('Policy Characteristics'!H:H,MATCH($C513,'Policy Characteristics'!$C:$C,0))),"",INDEX('Policy Characteristics'!H:H,MATCH($C513,'Policy Characteristics'!$C:$C,0)))</f>
        <v>1</v>
      </c>
      <c r="O513" s="76" t="str">
        <f>IF(ISBLANK(INDEX('Policy Characteristics'!I:I,MATCH($C513,'Policy Characteristics'!$C:$C,0))),"",INDEX('Policy Characteristics'!I:I,MATCH($C513,'Policy Characteristics'!$C:$C,0)))</f>
        <v>$/MWh</v>
      </c>
      <c r="P513" s="76" t="str">
        <f>IF(ISBLANK(INDEX('Policy Characteristics'!J:J,MATCH($C513,'Policy Characteristics'!$C:$C,0))),"",INDEX('Policy Characteristics'!J:J,MATCH($C513,'Policy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3" s="76" t="str">
        <f>IF(ISBLANK(INDEX('Policy Characteristics'!K:K,MATCH($C513,'Policy Characteristics'!$C:$C,0))),"",INDEX('Policy Characteristics'!K:K,MATCH($C513,'Policy Characteristics'!$C:$C,0)))</f>
        <v>electricity-sector-main.html#subsidies</v>
      </c>
      <c r="R513" s="76" t="str">
        <f>IF(ISBLANK(INDEX('Policy Characteristics'!L:L,MATCH($C513,'Policy Characteristics'!$C:$C,0))),"",INDEX('Policy Characteristics'!L:L,MATCH($C513,'Policy Characteristics'!$C:$C,0)))</f>
        <v>subsidy-for-electricity-production.html</v>
      </c>
      <c r="S513" s="78"/>
    </row>
    <row r="514" spans="1:19" x14ac:dyDescent="0.25">
      <c r="A514" s="76" t="str">
        <f>IF(ISBLANK(INDEX('Policy Characteristics'!A:A,MATCH($C514,'Policy Characteristics'!$C:$C,0))),"",INDEX('Policy Characteristics'!A:A,MATCH($C514,'Policy Characteristics'!$C:$C,0)))</f>
        <v>Electricity Supply</v>
      </c>
      <c r="B514" s="234" t="str">
        <f>IF(ISBLANK(INDEX('Policy Characteristics'!B:B,MATCH($C514,'Policy Characteristics'!$C:$C,0))),"",INDEX('Policy Characteristics'!B:B,MATCH($C514,'Policy Characteristics'!$C:$C,0)))</f>
        <v>Subsidy for Electricity Production</v>
      </c>
      <c r="C514" s="76" t="str">
        <f t="shared" si="22"/>
        <v>Subsidy for Elec Production by Fuel</v>
      </c>
      <c r="D514" s="78" t="s">
        <v>306</v>
      </c>
      <c r="E514" s="88"/>
      <c r="F514" s="78" t="s">
        <v>308</v>
      </c>
      <c r="G514" s="78"/>
      <c r="H514" s="15">
        <v>1594</v>
      </c>
      <c r="I514" s="235" t="s">
        <v>44</v>
      </c>
      <c r="J514" s="236" t="str">
        <f>IF(ISBLANK(INDEX('Policy Characteristics'!D:D,MATCH($C514,'Policy Characteristics'!$C:$C,0))),"",INDEX('Policy Characteristics'!D:D,MATCH($C514,'Policy Characteristics'!$C:$C,0)))</f>
        <v>Subsidy for Electricity Production</v>
      </c>
      <c r="K514" s="76" t="str">
        <f>IF(ISBLANK(INDEX('Policy Characteristics'!E:E,MATCH($C514,'Policy Characteristics'!$C:$C,0))),"",INDEX('Policy Characteristics'!E:E,MATCH($C514,'Policy Characteristics'!$C:$C,0)))</f>
        <v>elec generation subsidy</v>
      </c>
      <c r="L514" s="76">
        <f>IF(ISBLANK(INDEX('Policy Characteristics'!F:F,MATCH($C514,'Policy Characteristics'!$C:$C,0))),"",INDEX('Policy Characteristics'!F:F,MATCH($C514,'Policy Characteristics'!$C:$C,0)))</f>
        <v>0</v>
      </c>
      <c r="M514" s="76">
        <f>IF(ISBLANK(INDEX('Policy Characteristics'!G:G,MATCH($C514,'Policy Characteristics'!$C:$C,0))),"",INDEX('Policy Characteristics'!G:G,MATCH($C514,'Policy Characteristics'!$C:$C,0)))</f>
        <v>60</v>
      </c>
      <c r="N514" s="76">
        <f>IF(ISBLANK(INDEX('Policy Characteristics'!H:H,MATCH($C514,'Policy Characteristics'!$C:$C,0))),"",INDEX('Policy Characteristics'!H:H,MATCH($C514,'Policy Characteristics'!$C:$C,0)))</f>
        <v>1</v>
      </c>
      <c r="O514" s="76" t="str">
        <f>IF(ISBLANK(INDEX('Policy Characteristics'!I:I,MATCH($C514,'Policy Characteristics'!$C:$C,0))),"",INDEX('Policy Characteristics'!I:I,MATCH($C514,'Policy Characteristics'!$C:$C,0)))</f>
        <v>$/MWh</v>
      </c>
      <c r="P514" s="76" t="str">
        <f>IF(ISBLANK(INDEX('Policy Characteristics'!J:J,MATCH($C514,'Policy Characteristics'!$C:$C,0))),"",INDEX('Policy Characteristics'!J:J,MATCH($C514,'Policy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4" s="76" t="str">
        <f>IF(ISBLANK(INDEX('Policy Characteristics'!K:K,MATCH($C514,'Policy Characteristics'!$C:$C,0))),"",INDEX('Policy Characteristics'!K:K,MATCH($C514,'Policy Characteristics'!$C:$C,0)))</f>
        <v>electricity-sector-main.html#subsidies</v>
      </c>
      <c r="R514" s="76" t="str">
        <f>IF(ISBLANK(INDEX('Policy Characteristics'!L:L,MATCH($C514,'Policy Characteristics'!$C:$C,0))),"",INDEX('Policy Characteristics'!L:L,MATCH($C514,'Policy Characteristics'!$C:$C,0)))</f>
        <v>subsidy-for-electricity-production.html</v>
      </c>
      <c r="S514" s="78"/>
    </row>
    <row r="515" spans="1:19" x14ac:dyDescent="0.25">
      <c r="A515" s="76" t="str">
        <f>IF(ISBLANK(INDEX('Policy Characteristics'!A:A,MATCH($C515,'Policy Characteristics'!$C:$C,0))),"",INDEX('Policy Characteristics'!A:A,MATCH($C515,'Policy Characteristics'!$C:$C,0)))</f>
        <v>Electricity Supply</v>
      </c>
      <c r="B515" s="234" t="str">
        <f>IF(ISBLANK(INDEX('Policy Characteristics'!B:B,MATCH($C515,'Policy Characteristics'!$C:$C,0))),"",INDEX('Policy Characteristics'!B:B,MATCH($C515,'Policy Characteristics'!$C:$C,0)))</f>
        <v>Subsidy for Electricity Production</v>
      </c>
      <c r="C515" s="76" t="str">
        <f t="shared" si="22"/>
        <v>Subsidy for Elec Production by Fuel</v>
      </c>
      <c r="D515" s="78" t="s">
        <v>307</v>
      </c>
      <c r="E515" s="88"/>
      <c r="F515" s="78" t="s">
        <v>309</v>
      </c>
      <c r="G515" s="78"/>
      <c r="H515" s="15">
        <v>1597</v>
      </c>
      <c r="I515" s="235" t="s">
        <v>44</v>
      </c>
      <c r="J515" s="236" t="str">
        <f>IF(ISBLANK(INDEX('Policy Characteristics'!D:D,MATCH($C515,'Policy Characteristics'!$C:$C,0))),"",INDEX('Policy Characteristics'!D:D,MATCH($C515,'Policy Characteristics'!$C:$C,0)))</f>
        <v>Subsidy for Electricity Production</v>
      </c>
      <c r="K515" s="76" t="str">
        <f>IF(ISBLANK(INDEX('Policy Characteristics'!E:E,MATCH($C515,'Policy Characteristics'!$C:$C,0))),"",INDEX('Policy Characteristics'!E:E,MATCH($C515,'Policy Characteristics'!$C:$C,0)))</f>
        <v>elec generation subsidy</v>
      </c>
      <c r="L515" s="76">
        <f>IF(ISBLANK(INDEX('Policy Characteristics'!F:F,MATCH($C515,'Policy Characteristics'!$C:$C,0))),"",INDEX('Policy Characteristics'!F:F,MATCH($C515,'Policy Characteristics'!$C:$C,0)))</f>
        <v>0</v>
      </c>
      <c r="M515" s="76">
        <f>IF(ISBLANK(INDEX('Policy Characteristics'!G:G,MATCH($C515,'Policy Characteristics'!$C:$C,0))),"",INDEX('Policy Characteristics'!G:G,MATCH($C515,'Policy Characteristics'!$C:$C,0)))</f>
        <v>60</v>
      </c>
      <c r="N515" s="76">
        <f>IF(ISBLANK(INDEX('Policy Characteristics'!H:H,MATCH($C515,'Policy Characteristics'!$C:$C,0))),"",INDEX('Policy Characteristics'!H:H,MATCH($C515,'Policy Characteristics'!$C:$C,0)))</f>
        <v>1</v>
      </c>
      <c r="O515" s="76" t="str">
        <f>IF(ISBLANK(INDEX('Policy Characteristics'!I:I,MATCH($C515,'Policy Characteristics'!$C:$C,0))),"",INDEX('Policy Characteristics'!I:I,MATCH($C515,'Policy Characteristics'!$C:$C,0)))</f>
        <v>$/MWh</v>
      </c>
      <c r="P515" s="76" t="str">
        <f>IF(ISBLANK(INDEX('Policy Characteristics'!J:J,MATCH($C515,'Policy Characteristics'!$C:$C,0))),"",INDEX('Policy Characteristics'!J:J,MATCH($C515,'Policy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5" s="76" t="str">
        <f>IF(ISBLANK(INDEX('Policy Characteristics'!K:K,MATCH($C515,'Policy Characteristics'!$C:$C,0))),"",INDEX('Policy Characteristics'!K:K,MATCH($C515,'Policy Characteristics'!$C:$C,0)))</f>
        <v>electricity-sector-main.html#subsidies</v>
      </c>
      <c r="R515" s="76" t="str">
        <f>IF(ISBLANK(INDEX('Policy Characteristics'!L:L,MATCH($C515,'Policy Characteristics'!$C:$C,0))),"",INDEX('Policy Characteristics'!L:L,MATCH($C515,'Policy Characteristics'!$C:$C,0)))</f>
        <v>subsidy-for-electricity-production.html</v>
      </c>
      <c r="S515" s="78"/>
    </row>
    <row r="516" spans="1:19" x14ac:dyDescent="0.25">
      <c r="A516" s="76" t="str">
        <f>IF(ISBLANK(INDEX('Policy Characteristics'!A:A,MATCH($C516,'Policy Characteristics'!$C:$C,0))),"",INDEX('Policy Characteristics'!A:A,MATCH($C516,'Policy Characteristics'!$C:$C,0)))</f>
        <v>Electricity Supply</v>
      </c>
      <c r="B516" s="234" t="str">
        <f>IF(ISBLANK(INDEX('Policy Characteristics'!B:B,MATCH($C516,'Policy Characteristics'!$C:$C,0))),"",INDEX('Policy Characteristics'!B:B,MATCH($C516,'Policy Characteristics'!$C:$C,0)))</f>
        <v>Subsidy for Electricity Production</v>
      </c>
      <c r="C516" s="76" t="str">
        <f t="shared" si="22"/>
        <v>Subsidy for Elec Production by Fuel</v>
      </c>
      <c r="D516" s="78" t="s">
        <v>442</v>
      </c>
      <c r="E516" s="88"/>
      <c r="F516" s="78" t="s">
        <v>441</v>
      </c>
      <c r="G516" s="78"/>
      <c r="H516" s="15">
        <v>1580</v>
      </c>
      <c r="I516" s="235" t="s">
        <v>44</v>
      </c>
      <c r="J516" s="236" t="str">
        <f>IF(ISBLANK(INDEX('Policy Characteristics'!D:D,MATCH($C516,'Policy Characteristics'!$C:$C,0))),"",INDEX('Policy Characteristics'!D:D,MATCH($C516,'Policy Characteristics'!$C:$C,0)))</f>
        <v>Subsidy for Electricity Production</v>
      </c>
      <c r="K516" s="76" t="str">
        <f>IF(ISBLANK(INDEX('Policy Characteristics'!E:E,MATCH($C516,'Policy Characteristics'!$C:$C,0))),"",INDEX('Policy Characteristics'!E:E,MATCH($C516,'Policy Characteristics'!$C:$C,0)))</f>
        <v>elec generation subsidy</v>
      </c>
      <c r="L516" s="76">
        <f>IF(ISBLANK(INDEX('Policy Characteristics'!F:F,MATCH($C516,'Policy Characteristics'!$C:$C,0))),"",INDEX('Policy Characteristics'!F:F,MATCH($C516,'Policy Characteristics'!$C:$C,0)))</f>
        <v>0</v>
      </c>
      <c r="M516" s="76">
        <f>IF(ISBLANK(INDEX('Policy Characteristics'!G:G,MATCH($C516,'Policy Characteristics'!$C:$C,0))),"",INDEX('Policy Characteristics'!G:G,MATCH($C516,'Policy Characteristics'!$C:$C,0)))</f>
        <v>60</v>
      </c>
      <c r="N516" s="76">
        <f>IF(ISBLANK(INDEX('Policy Characteristics'!H:H,MATCH($C516,'Policy Characteristics'!$C:$C,0))),"",INDEX('Policy Characteristics'!H:H,MATCH($C516,'Policy Characteristics'!$C:$C,0)))</f>
        <v>1</v>
      </c>
      <c r="O516" s="76" t="str">
        <f>IF(ISBLANK(INDEX('Policy Characteristics'!I:I,MATCH($C516,'Policy Characteristics'!$C:$C,0))),"",INDEX('Policy Characteristics'!I:I,MATCH($C516,'Policy Characteristics'!$C:$C,0)))</f>
        <v>$/MWh</v>
      </c>
      <c r="P516" s="76" t="str">
        <f>IF(ISBLANK(INDEX('Policy Characteristics'!J:J,MATCH($C516,'Policy Characteristics'!$C:$C,0))),"",INDEX('Policy Characteristics'!J:J,MATCH($C516,'Policy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6" s="76" t="str">
        <f>IF(ISBLANK(INDEX('Policy Characteristics'!K:K,MATCH($C516,'Policy Characteristics'!$C:$C,0))),"",INDEX('Policy Characteristics'!K:K,MATCH($C516,'Policy Characteristics'!$C:$C,0)))</f>
        <v>electricity-sector-main.html#subsidies</v>
      </c>
      <c r="R516" s="76" t="str">
        <f>IF(ISBLANK(INDEX('Policy Characteristics'!L:L,MATCH($C516,'Policy Characteristics'!$C:$C,0))),"",INDEX('Policy Characteristics'!L:L,MATCH($C516,'Policy Characteristics'!$C:$C,0)))</f>
        <v>subsidy-for-electricity-production.html</v>
      </c>
      <c r="S516" s="78"/>
    </row>
    <row r="517" spans="1:19" x14ac:dyDescent="0.25">
      <c r="A517" s="76" t="str">
        <f>IF(ISBLANK(INDEX('Policy Characteristics'!A:A,MATCH($C517,'Policy Characteristics'!$C:$C,0))),"",INDEX('Policy Characteristics'!A:A,MATCH($C517,'Policy Characteristics'!$C:$C,0)))</f>
        <v>Electricity Supply</v>
      </c>
      <c r="B517" s="234" t="str">
        <f>IF(ISBLANK(INDEX('Policy Characteristics'!B:B,MATCH($C517,'Policy Characteristics'!$C:$C,0))),"",INDEX('Policy Characteristics'!B:B,MATCH($C517,'Policy Characteristics'!$C:$C,0)))</f>
        <v>Subsidy for Electricity Production</v>
      </c>
      <c r="C517" s="76" t="str">
        <f t="shared" si="22"/>
        <v>Subsidy for Elec Production by Fuel</v>
      </c>
      <c r="D517" s="78" t="s">
        <v>451</v>
      </c>
      <c r="E517" s="88"/>
      <c r="F517" s="78" t="s">
        <v>452</v>
      </c>
      <c r="G517" s="78"/>
      <c r="H517" s="15">
        <v>1582</v>
      </c>
      <c r="I517" s="247" t="s">
        <v>43</v>
      </c>
      <c r="J517" s="236" t="str">
        <f>IF(ISBLANK(INDEX('Policy Characteristics'!D:D,MATCH($C517,'Policy Characteristics'!$C:$C,0))),"",INDEX('Policy Characteristics'!D:D,MATCH($C517,'Policy Characteristics'!$C:$C,0)))</f>
        <v>Subsidy for Electricity Production</v>
      </c>
      <c r="K517" s="76" t="str">
        <f>IF(ISBLANK(INDEX('Policy Characteristics'!E:E,MATCH($C517,'Policy Characteristics'!$C:$C,0))),"",INDEX('Policy Characteristics'!E:E,MATCH($C517,'Policy Characteristics'!$C:$C,0)))</f>
        <v>elec generation subsidy</v>
      </c>
      <c r="L517" s="76">
        <f>IF(ISBLANK(INDEX('Policy Characteristics'!F:F,MATCH($C517,'Policy Characteristics'!$C:$C,0))),"",INDEX('Policy Characteristics'!F:F,MATCH($C517,'Policy Characteristics'!$C:$C,0)))</f>
        <v>0</v>
      </c>
      <c r="M517" s="76">
        <f>IF(ISBLANK(INDEX('Policy Characteristics'!G:G,MATCH($C517,'Policy Characteristics'!$C:$C,0))),"",INDEX('Policy Characteristics'!G:G,MATCH($C517,'Policy Characteristics'!$C:$C,0)))</f>
        <v>60</v>
      </c>
      <c r="N517" s="76">
        <f>IF(ISBLANK(INDEX('Policy Characteristics'!H:H,MATCH($C517,'Policy Characteristics'!$C:$C,0))),"",INDEX('Policy Characteristics'!H:H,MATCH($C517,'Policy Characteristics'!$C:$C,0)))</f>
        <v>1</v>
      </c>
      <c r="O517" s="76" t="str">
        <f>IF(ISBLANK(INDEX('Policy Characteristics'!I:I,MATCH($C517,'Policy Characteristics'!$C:$C,0))),"",INDEX('Policy Characteristics'!I:I,MATCH($C517,'Policy Characteristics'!$C:$C,0)))</f>
        <v>$/MWh</v>
      </c>
      <c r="P517" s="76" t="str">
        <f>IF(ISBLANK(INDEX('Policy Characteristics'!J:J,MATCH($C517,'Policy Characteristics'!$C:$C,0))),"",INDEX('Policy Characteristics'!J:J,MATCH($C517,'Policy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7" s="76" t="str">
        <f>IF(ISBLANK(INDEX('Policy Characteristics'!K:K,MATCH($C517,'Policy Characteristics'!$C:$C,0))),"",INDEX('Policy Characteristics'!K:K,MATCH($C517,'Policy Characteristics'!$C:$C,0)))</f>
        <v>electricity-sector-main.html#subsidies</v>
      </c>
      <c r="R517" s="76" t="str">
        <f>IF(ISBLANK(INDEX('Policy Characteristics'!L:L,MATCH($C517,'Policy Characteristics'!$C:$C,0))),"",INDEX('Policy Characteristics'!L:L,MATCH($C517,'Policy Characteristics'!$C:$C,0)))</f>
        <v>subsidy-for-electricity-production.html</v>
      </c>
      <c r="S517" s="78"/>
    </row>
    <row r="518" spans="1:19" x14ac:dyDescent="0.25">
      <c r="A518" s="76" t="str">
        <f>IF(ISBLANK(INDEX('Policy Characteristics'!A:A,MATCH($C518,'Policy Characteristics'!$C:$C,0))),"",INDEX('Policy Characteristics'!A:A,MATCH($C518,'Policy Characteristics'!$C:$C,0)))</f>
        <v>Electricity Supply</v>
      </c>
      <c r="B518" s="234" t="str">
        <f>IF(ISBLANK(INDEX('Policy Characteristics'!B:B,MATCH($C518,'Policy Characteristics'!$C:$C,0))),"",INDEX('Policy Characteristics'!B:B,MATCH($C518,'Policy Characteristics'!$C:$C,0)))</f>
        <v>Subsidy for Electricity Production</v>
      </c>
      <c r="C518" s="76" t="str">
        <f t="shared" si="22"/>
        <v>Subsidy for Elec Production by Fuel</v>
      </c>
      <c r="D518" s="78" t="s">
        <v>988</v>
      </c>
      <c r="E518" s="88"/>
      <c r="F518" s="78" t="s">
        <v>712</v>
      </c>
      <c r="G518" s="78"/>
      <c r="H518" s="15">
        <v>1584</v>
      </c>
      <c r="I518" s="235" t="s">
        <v>44</v>
      </c>
      <c r="J518" s="236" t="str">
        <f>IF(ISBLANK(INDEX('Policy Characteristics'!D:D,MATCH($C518,'Policy Characteristics'!$C:$C,0))),"",INDEX('Policy Characteristics'!D:D,MATCH($C518,'Policy Characteristics'!$C:$C,0)))</f>
        <v>Subsidy for Electricity Production</v>
      </c>
      <c r="K518" s="76" t="str">
        <f>IF(ISBLANK(INDEX('Policy Characteristics'!E:E,MATCH($C518,'Policy Characteristics'!$C:$C,0))),"",INDEX('Policy Characteristics'!E:E,MATCH($C518,'Policy Characteristics'!$C:$C,0)))</f>
        <v>elec generation subsidy</v>
      </c>
      <c r="L518" s="76">
        <f>IF(ISBLANK(INDEX('Policy Characteristics'!F:F,MATCH($C518,'Policy Characteristics'!$C:$C,0))),"",INDEX('Policy Characteristics'!F:F,MATCH($C518,'Policy Characteristics'!$C:$C,0)))</f>
        <v>0</v>
      </c>
      <c r="M518" s="76">
        <f>IF(ISBLANK(INDEX('Policy Characteristics'!G:G,MATCH($C518,'Policy Characteristics'!$C:$C,0))),"",INDEX('Policy Characteristics'!G:G,MATCH($C518,'Policy Characteristics'!$C:$C,0)))</f>
        <v>60</v>
      </c>
      <c r="N518" s="76">
        <f>IF(ISBLANK(INDEX('Policy Characteristics'!H:H,MATCH($C518,'Policy Characteristics'!$C:$C,0))),"",INDEX('Policy Characteristics'!H:H,MATCH($C518,'Policy Characteristics'!$C:$C,0)))</f>
        <v>1</v>
      </c>
      <c r="O518" s="76" t="str">
        <f>IF(ISBLANK(INDEX('Policy Characteristics'!I:I,MATCH($C518,'Policy Characteristics'!$C:$C,0))),"",INDEX('Policy Characteristics'!I:I,MATCH($C518,'Policy Characteristics'!$C:$C,0)))</f>
        <v>$/MWh</v>
      </c>
      <c r="P518" s="76" t="str">
        <f>IF(ISBLANK(INDEX('Policy Characteristics'!J:J,MATCH($C518,'Policy Characteristics'!$C:$C,0))),"",INDEX('Policy Characteristics'!J:J,MATCH($C518,'Policy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8" s="76" t="str">
        <f>IF(ISBLANK(INDEX('Policy Characteristics'!K:K,MATCH($C518,'Policy Characteristics'!$C:$C,0))),"",INDEX('Policy Characteristics'!K:K,MATCH($C518,'Policy Characteristics'!$C:$C,0)))</f>
        <v>electricity-sector-main.html#subsidies</v>
      </c>
      <c r="R518" s="76" t="str">
        <f>IF(ISBLANK(INDEX('Policy Characteristics'!L:L,MATCH($C518,'Policy Characteristics'!$C:$C,0))),"",INDEX('Policy Characteristics'!L:L,MATCH($C518,'Policy Characteristics'!$C:$C,0)))</f>
        <v>subsidy-for-electricity-production.html</v>
      </c>
      <c r="S518" s="78"/>
    </row>
    <row r="519" spans="1:19" x14ac:dyDescent="0.25">
      <c r="A519" s="76" t="str">
        <f>IF(ISBLANK(INDEX('Policy Characteristics'!A:A,MATCH($C519,'Policy Characteristics'!$C:$C,0))),"",INDEX('Policy Characteristics'!A:A,MATCH($C519,'Policy Characteristics'!$C:$C,0)))</f>
        <v>Electricity Supply</v>
      </c>
      <c r="B519" s="234" t="str">
        <f>IF(ISBLANK(INDEX('Policy Characteristics'!B:B,MATCH($C519,'Policy Characteristics'!$C:$C,0))),"",INDEX('Policy Characteristics'!B:B,MATCH($C519,'Policy Characteristics'!$C:$C,0)))</f>
        <v>Subsidy for Electricity Production</v>
      </c>
      <c r="C519" s="76" t="str">
        <f t="shared" si="22"/>
        <v>Subsidy for Elec Production by Fuel</v>
      </c>
      <c r="D519" s="78" t="s">
        <v>989</v>
      </c>
      <c r="E519" s="88"/>
      <c r="F519" s="78" t="s">
        <v>832</v>
      </c>
      <c r="G519" s="78"/>
      <c r="H519" s="15">
        <v>1586</v>
      </c>
      <c r="I519" s="235" t="s">
        <v>44</v>
      </c>
      <c r="J519" s="236" t="str">
        <f>IF(ISBLANK(INDEX('Policy Characteristics'!D:D,MATCH($C519,'Policy Characteristics'!$C:$C,0))),"",INDEX('Policy Characteristics'!D:D,MATCH($C519,'Policy Characteristics'!$C:$C,0)))</f>
        <v>Subsidy for Electricity Production</v>
      </c>
      <c r="K519" s="76" t="str">
        <f>IF(ISBLANK(INDEX('Policy Characteristics'!E:E,MATCH($C519,'Policy Characteristics'!$C:$C,0))),"",INDEX('Policy Characteristics'!E:E,MATCH($C519,'Policy Characteristics'!$C:$C,0)))</f>
        <v>elec generation subsidy</v>
      </c>
      <c r="L519" s="76">
        <f>IF(ISBLANK(INDEX('Policy Characteristics'!F:F,MATCH($C519,'Policy Characteristics'!$C:$C,0))),"",INDEX('Policy Characteristics'!F:F,MATCH($C519,'Policy Characteristics'!$C:$C,0)))</f>
        <v>0</v>
      </c>
      <c r="M519" s="76">
        <f>IF(ISBLANK(INDEX('Policy Characteristics'!G:G,MATCH($C519,'Policy Characteristics'!$C:$C,0))),"",INDEX('Policy Characteristics'!G:G,MATCH($C519,'Policy Characteristics'!$C:$C,0)))</f>
        <v>60</v>
      </c>
      <c r="N519" s="76">
        <f>IF(ISBLANK(INDEX('Policy Characteristics'!H:H,MATCH($C519,'Policy Characteristics'!$C:$C,0))),"",INDEX('Policy Characteristics'!H:H,MATCH($C519,'Policy Characteristics'!$C:$C,0)))</f>
        <v>1</v>
      </c>
      <c r="O519" s="76" t="str">
        <f>IF(ISBLANK(INDEX('Policy Characteristics'!I:I,MATCH($C519,'Policy Characteristics'!$C:$C,0))),"",INDEX('Policy Characteristics'!I:I,MATCH($C519,'Policy Characteristics'!$C:$C,0)))</f>
        <v>$/MWh</v>
      </c>
      <c r="P519" s="76" t="str">
        <f>IF(ISBLANK(INDEX('Policy Characteristics'!J:J,MATCH($C519,'Policy Characteristics'!$C:$C,0))),"",INDEX('Policy Characteristics'!J:J,MATCH($C519,'Policy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9" s="76" t="str">
        <f>IF(ISBLANK(INDEX('Policy Characteristics'!K:K,MATCH($C519,'Policy Characteristics'!$C:$C,0))),"",INDEX('Policy Characteristics'!K:K,MATCH($C519,'Policy Characteristics'!$C:$C,0)))</f>
        <v>electricity-sector-main.html#subsidies</v>
      </c>
      <c r="R519" s="76" t="str">
        <f>IF(ISBLANK(INDEX('Policy Characteristics'!L:L,MATCH($C519,'Policy Characteristics'!$C:$C,0))),"",INDEX('Policy Characteristics'!L:L,MATCH($C519,'Policy Characteristics'!$C:$C,0)))</f>
        <v>subsidy-for-electricity-production.html</v>
      </c>
      <c r="S519" s="78"/>
    </row>
    <row r="520" spans="1:19" x14ac:dyDescent="0.25">
      <c r="A520" s="76" t="str">
        <f>IF(ISBLANK(INDEX('Policy Characteristics'!A:A,MATCH($C520,'Policy Characteristics'!$C:$C,0))),"",INDEX('Policy Characteristics'!A:A,MATCH($C520,'Policy Characteristics'!$C:$C,0)))</f>
        <v>Electricity Supply</v>
      </c>
      <c r="B520" s="234" t="str">
        <f>IF(ISBLANK(INDEX('Policy Characteristics'!B:B,MATCH($C520,'Policy Characteristics'!$C:$C,0))),"",INDEX('Policy Characteristics'!B:B,MATCH($C520,'Policy Characteristics'!$C:$C,0)))</f>
        <v>Subsidy for Electricity Production</v>
      </c>
      <c r="C520" s="76" t="str">
        <f t="shared" si="22"/>
        <v>Subsidy for Elec Production by Fuel</v>
      </c>
      <c r="D520" s="78" t="s">
        <v>990</v>
      </c>
      <c r="E520" s="88"/>
      <c r="F520" s="78" t="s">
        <v>714</v>
      </c>
      <c r="G520" s="78"/>
      <c r="H520" s="15">
        <v>1588</v>
      </c>
      <c r="I520" s="235" t="s">
        <v>43</v>
      </c>
      <c r="J520" s="236" t="str">
        <f>IF(ISBLANK(INDEX('Policy Characteristics'!D:D,MATCH($C520,'Policy Characteristics'!$C:$C,0))),"",INDEX('Policy Characteristics'!D:D,MATCH($C520,'Policy Characteristics'!$C:$C,0)))</f>
        <v>Subsidy for Electricity Production</v>
      </c>
      <c r="K520" s="76" t="str">
        <f>IF(ISBLANK(INDEX('Policy Characteristics'!E:E,MATCH($C520,'Policy Characteristics'!$C:$C,0))),"",INDEX('Policy Characteristics'!E:E,MATCH($C520,'Policy Characteristics'!$C:$C,0)))</f>
        <v>elec generation subsidy</v>
      </c>
      <c r="L520" s="76">
        <f>IF(ISBLANK(INDEX('Policy Characteristics'!F:F,MATCH($C520,'Policy Characteristics'!$C:$C,0))),"",INDEX('Policy Characteristics'!F:F,MATCH($C520,'Policy Characteristics'!$C:$C,0)))</f>
        <v>0</v>
      </c>
      <c r="M520" s="76">
        <f>IF(ISBLANK(INDEX('Policy Characteristics'!G:G,MATCH($C520,'Policy Characteristics'!$C:$C,0))),"",INDEX('Policy Characteristics'!G:G,MATCH($C520,'Policy Characteristics'!$C:$C,0)))</f>
        <v>60</v>
      </c>
      <c r="N520" s="76">
        <f>IF(ISBLANK(INDEX('Policy Characteristics'!H:H,MATCH($C520,'Policy Characteristics'!$C:$C,0))),"",INDEX('Policy Characteristics'!H:H,MATCH($C520,'Policy Characteristics'!$C:$C,0)))</f>
        <v>1</v>
      </c>
      <c r="O520" s="76" t="str">
        <f>IF(ISBLANK(INDEX('Policy Characteristics'!I:I,MATCH($C520,'Policy Characteristics'!$C:$C,0))),"",INDEX('Policy Characteristics'!I:I,MATCH($C520,'Policy Characteristics'!$C:$C,0)))</f>
        <v>$/MWh</v>
      </c>
      <c r="P520" s="76" t="str">
        <f>IF(ISBLANK(INDEX('Policy Characteristics'!J:J,MATCH($C520,'Policy Characteristics'!$C:$C,0))),"",INDEX('Policy Characteristics'!J:J,MATCH($C520,'Policy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0" s="76" t="str">
        <f>IF(ISBLANK(INDEX('Policy Characteristics'!K:K,MATCH($C520,'Policy Characteristics'!$C:$C,0))),"",INDEX('Policy Characteristics'!K:K,MATCH($C520,'Policy Characteristics'!$C:$C,0)))</f>
        <v>electricity-sector-main.html#subsidies</v>
      </c>
      <c r="R520" s="76" t="str">
        <f>IF(ISBLANK(INDEX('Policy Characteristics'!L:L,MATCH($C520,'Policy Characteristics'!$C:$C,0))),"",INDEX('Policy Characteristics'!L:L,MATCH($C520,'Policy Characteristics'!$C:$C,0)))</f>
        <v>subsidy-for-electricity-production.html</v>
      </c>
      <c r="S520" s="78"/>
    </row>
    <row r="521" spans="1:19" x14ac:dyDescent="0.25">
      <c r="A521" s="76" t="str">
        <f>IF(ISBLANK(INDEX('Policy Characteristics'!A:A,MATCH($C521,'Policy Characteristics'!$C:$C,0))),"",INDEX('Policy Characteristics'!A:A,MATCH($C521,'Policy Characteristics'!$C:$C,0)))</f>
        <v>Electricity Supply</v>
      </c>
      <c r="B521" s="234" t="str">
        <f>IF(ISBLANK(INDEX('Policy Characteristics'!B:B,MATCH($C521,'Policy Characteristics'!$C:$C,0))),"",INDEX('Policy Characteristics'!B:B,MATCH($C521,'Policy Characteristics'!$C:$C,0)))</f>
        <v>Subsidy for Electricity Production</v>
      </c>
      <c r="C521" s="76" t="str">
        <f t="shared" si="22"/>
        <v>Subsidy for Elec Production by Fuel</v>
      </c>
      <c r="D521" s="78" t="s">
        <v>1662</v>
      </c>
      <c r="E521" s="88"/>
      <c r="F521" s="78" t="s">
        <v>1669</v>
      </c>
      <c r="G521" s="78"/>
      <c r="H521" s="15">
        <v>1797</v>
      </c>
      <c r="I521" s="235" t="s">
        <v>43</v>
      </c>
      <c r="J521" s="236" t="str">
        <f>IF(ISBLANK(INDEX('Policy Characteristics'!D:D,MATCH($C521,'Policy Characteristics'!$C:$C,0))),"",INDEX('Policy Characteristics'!D:D,MATCH($C521,'Policy Characteristics'!$C:$C,0)))</f>
        <v>Subsidy for Electricity Production</v>
      </c>
      <c r="K521" s="76" t="str">
        <f>IF(ISBLANK(INDEX('Policy Characteristics'!E:E,MATCH($C521,'Policy Characteristics'!$C:$C,0))),"",INDEX('Policy Characteristics'!E:E,MATCH($C521,'Policy Characteristics'!$C:$C,0)))</f>
        <v>elec generation subsidy</v>
      </c>
      <c r="L521" s="76">
        <f>IF(ISBLANK(INDEX('Policy Characteristics'!F:F,MATCH($C521,'Policy Characteristics'!$C:$C,0))),"",INDEX('Policy Characteristics'!F:F,MATCH($C521,'Policy Characteristics'!$C:$C,0)))</f>
        <v>0</v>
      </c>
      <c r="M521" s="76">
        <f>IF(ISBLANK(INDEX('Policy Characteristics'!G:G,MATCH($C521,'Policy Characteristics'!$C:$C,0))),"",INDEX('Policy Characteristics'!G:G,MATCH($C521,'Policy Characteristics'!$C:$C,0)))</f>
        <v>60</v>
      </c>
      <c r="N521" s="76">
        <f>IF(ISBLANK(INDEX('Policy Characteristics'!H:H,MATCH($C521,'Policy Characteristics'!$C:$C,0))),"",INDEX('Policy Characteristics'!H:H,MATCH($C521,'Policy Characteristics'!$C:$C,0)))</f>
        <v>1</v>
      </c>
      <c r="O521" s="76" t="str">
        <f>IF(ISBLANK(INDEX('Policy Characteristics'!I:I,MATCH($C521,'Policy Characteristics'!$C:$C,0))),"",INDEX('Policy Characteristics'!I:I,MATCH($C521,'Policy Characteristics'!$C:$C,0)))</f>
        <v>$/MWh</v>
      </c>
      <c r="P521" s="76" t="str">
        <f>IF(ISBLANK(INDEX('Policy Characteristics'!J:J,MATCH($C521,'Policy Characteristics'!$C:$C,0))),"",INDEX('Policy Characteristics'!J:J,MATCH($C521,'Policy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1" s="76" t="str">
        <f>IF(ISBLANK(INDEX('Policy Characteristics'!K:K,MATCH($C521,'Policy Characteristics'!$C:$C,0))),"",INDEX('Policy Characteristics'!K:K,MATCH($C521,'Policy Characteristics'!$C:$C,0)))</f>
        <v>electricity-sector-main.html#subsidies</v>
      </c>
      <c r="R521" s="76" t="str">
        <f>IF(ISBLANK(INDEX('Policy Characteristics'!L:L,MATCH($C521,'Policy Characteristics'!$C:$C,0))),"",INDEX('Policy Characteristics'!L:L,MATCH($C521,'Policy Characteristics'!$C:$C,0)))</f>
        <v>subsidy-for-electricity-production.html</v>
      </c>
      <c r="S521" s="78"/>
    </row>
    <row r="522" spans="1:19" x14ac:dyDescent="0.25">
      <c r="A522" s="76" t="str">
        <f>IF(ISBLANK(INDEX('Policy Characteristics'!A:A,MATCH($C522,'Policy Characteristics'!$C:$C,0))),"",INDEX('Policy Characteristics'!A:A,MATCH($C522,'Policy Characteristics'!$C:$C,0)))</f>
        <v>Electricity Supply</v>
      </c>
      <c r="B522" s="234" t="str">
        <f>IF(ISBLANK(INDEX('Policy Characteristics'!B:B,MATCH($C522,'Policy Characteristics'!$C:$C,0))),"",INDEX('Policy Characteristics'!B:B,MATCH($C522,'Policy Characteristics'!$C:$C,0)))</f>
        <v>Subsidy for Electricity Production</v>
      </c>
      <c r="C522" s="76" t="str">
        <f t="shared" si="22"/>
        <v>Subsidy for Elec Production by Fuel</v>
      </c>
      <c r="D522" s="78" t="s">
        <v>1665</v>
      </c>
      <c r="E522" s="88"/>
      <c r="F522" s="78" t="s">
        <v>1670</v>
      </c>
      <c r="G522" s="78"/>
      <c r="H522" s="15">
        <v>1798</v>
      </c>
      <c r="I522" s="235" t="s">
        <v>43</v>
      </c>
      <c r="J522" s="236" t="str">
        <f>IF(ISBLANK(INDEX('Policy Characteristics'!D:D,MATCH($C522,'Policy Characteristics'!$C:$C,0))),"",INDEX('Policy Characteristics'!D:D,MATCH($C522,'Policy Characteristics'!$C:$C,0)))</f>
        <v>Subsidy for Electricity Production</v>
      </c>
      <c r="K522" s="76" t="str">
        <f>IF(ISBLANK(INDEX('Policy Characteristics'!E:E,MATCH($C522,'Policy Characteristics'!$C:$C,0))),"",INDEX('Policy Characteristics'!E:E,MATCH($C522,'Policy Characteristics'!$C:$C,0)))</f>
        <v>elec generation subsidy</v>
      </c>
      <c r="L522" s="76">
        <f>IF(ISBLANK(INDEX('Policy Characteristics'!F:F,MATCH($C522,'Policy Characteristics'!$C:$C,0))),"",INDEX('Policy Characteristics'!F:F,MATCH($C522,'Policy Characteristics'!$C:$C,0)))</f>
        <v>0</v>
      </c>
      <c r="M522" s="76">
        <f>IF(ISBLANK(INDEX('Policy Characteristics'!G:G,MATCH($C522,'Policy Characteristics'!$C:$C,0))),"",INDEX('Policy Characteristics'!G:G,MATCH($C522,'Policy Characteristics'!$C:$C,0)))</f>
        <v>60</v>
      </c>
      <c r="N522" s="76">
        <f>IF(ISBLANK(INDEX('Policy Characteristics'!H:H,MATCH($C522,'Policy Characteristics'!$C:$C,0))),"",INDEX('Policy Characteristics'!H:H,MATCH($C522,'Policy Characteristics'!$C:$C,0)))</f>
        <v>1</v>
      </c>
      <c r="O522" s="76" t="str">
        <f>IF(ISBLANK(INDEX('Policy Characteristics'!I:I,MATCH($C522,'Policy Characteristics'!$C:$C,0))),"",INDEX('Policy Characteristics'!I:I,MATCH($C522,'Policy Characteristics'!$C:$C,0)))</f>
        <v>$/MWh</v>
      </c>
      <c r="P522" s="76" t="str">
        <f>IF(ISBLANK(INDEX('Policy Characteristics'!J:J,MATCH($C522,'Policy Characteristics'!$C:$C,0))),"",INDEX('Policy Characteristics'!J:J,MATCH($C522,'Policy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2" s="76" t="str">
        <f>IF(ISBLANK(INDEX('Policy Characteristics'!K:K,MATCH($C522,'Policy Characteristics'!$C:$C,0))),"",INDEX('Policy Characteristics'!K:K,MATCH($C522,'Policy Characteristics'!$C:$C,0)))</f>
        <v>electricity-sector-main.html#subsidies</v>
      </c>
      <c r="R522" s="76" t="str">
        <f>IF(ISBLANK(INDEX('Policy Characteristics'!L:L,MATCH($C522,'Policy Characteristics'!$C:$C,0))),"",INDEX('Policy Characteristics'!L:L,MATCH($C522,'Policy Characteristics'!$C:$C,0)))</f>
        <v>subsidy-for-electricity-production.html</v>
      </c>
      <c r="S522" s="78"/>
    </row>
    <row r="523" spans="1:19" x14ac:dyDescent="0.25">
      <c r="A523" s="76" t="str">
        <f>IF(ISBLANK(INDEX('Policy Characteristics'!A:A,MATCH($C523,'Policy Characteristics'!$C:$C,0))),"",INDEX('Policy Characteristics'!A:A,MATCH($C523,'Policy Characteristics'!$C:$C,0)))</f>
        <v>Electricity Supply</v>
      </c>
      <c r="B523" s="234" t="str">
        <f>IF(ISBLANK(INDEX('Policy Characteristics'!B:B,MATCH($C523,'Policy Characteristics'!$C:$C,0))),"",INDEX('Policy Characteristics'!B:B,MATCH($C523,'Policy Characteristics'!$C:$C,0)))</f>
        <v>Subsidy for Electricity Production</v>
      </c>
      <c r="C523" s="76" t="str">
        <f t="shared" si="22"/>
        <v>Subsidy for Elec Production by Fuel</v>
      </c>
      <c r="D523" s="78" t="s">
        <v>1666</v>
      </c>
      <c r="E523" s="88"/>
      <c r="F523" s="78" t="s">
        <v>1671</v>
      </c>
      <c r="G523" s="78"/>
      <c r="H523" s="15">
        <v>1799</v>
      </c>
      <c r="I523" s="235" t="s">
        <v>43</v>
      </c>
      <c r="J523" s="236" t="str">
        <f>IF(ISBLANK(INDEX('Policy Characteristics'!D:D,MATCH($C523,'Policy Characteristics'!$C:$C,0))),"",INDEX('Policy Characteristics'!D:D,MATCH($C523,'Policy Characteristics'!$C:$C,0)))</f>
        <v>Subsidy for Electricity Production</v>
      </c>
      <c r="K523" s="76" t="str">
        <f>IF(ISBLANK(INDEX('Policy Characteristics'!E:E,MATCH($C523,'Policy Characteristics'!$C:$C,0))),"",INDEX('Policy Characteristics'!E:E,MATCH($C523,'Policy Characteristics'!$C:$C,0)))</f>
        <v>elec generation subsidy</v>
      </c>
      <c r="L523" s="76">
        <f>IF(ISBLANK(INDEX('Policy Characteristics'!F:F,MATCH($C523,'Policy Characteristics'!$C:$C,0))),"",INDEX('Policy Characteristics'!F:F,MATCH($C523,'Policy Characteristics'!$C:$C,0)))</f>
        <v>0</v>
      </c>
      <c r="M523" s="76">
        <f>IF(ISBLANK(INDEX('Policy Characteristics'!G:G,MATCH($C523,'Policy Characteristics'!$C:$C,0))),"",INDEX('Policy Characteristics'!G:G,MATCH($C523,'Policy Characteristics'!$C:$C,0)))</f>
        <v>60</v>
      </c>
      <c r="N523" s="76">
        <f>IF(ISBLANK(INDEX('Policy Characteristics'!H:H,MATCH($C523,'Policy Characteristics'!$C:$C,0))),"",INDEX('Policy Characteristics'!H:H,MATCH($C523,'Policy Characteristics'!$C:$C,0)))</f>
        <v>1</v>
      </c>
      <c r="O523" s="76" t="str">
        <f>IF(ISBLANK(INDEX('Policy Characteristics'!I:I,MATCH($C523,'Policy Characteristics'!$C:$C,0))),"",INDEX('Policy Characteristics'!I:I,MATCH($C523,'Policy Characteristics'!$C:$C,0)))</f>
        <v>$/MWh</v>
      </c>
      <c r="P523" s="76" t="str">
        <f>IF(ISBLANK(INDEX('Policy Characteristics'!J:J,MATCH($C523,'Policy Characteristics'!$C:$C,0))),"",INDEX('Policy Characteristics'!J:J,MATCH($C523,'Policy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3" s="76" t="str">
        <f>IF(ISBLANK(INDEX('Policy Characteristics'!K:K,MATCH($C523,'Policy Characteristics'!$C:$C,0))),"",INDEX('Policy Characteristics'!K:K,MATCH($C523,'Policy Characteristics'!$C:$C,0)))</f>
        <v>electricity-sector-main.html#subsidies</v>
      </c>
      <c r="R523" s="76" t="str">
        <f>IF(ISBLANK(INDEX('Policy Characteristics'!L:L,MATCH($C523,'Policy Characteristics'!$C:$C,0))),"",INDEX('Policy Characteristics'!L:L,MATCH($C523,'Policy Characteristics'!$C:$C,0)))</f>
        <v>subsidy-for-electricity-production.html</v>
      </c>
      <c r="S523" s="78"/>
    </row>
    <row r="524" spans="1:19" x14ac:dyDescent="0.25">
      <c r="A524" s="76" t="str">
        <f>IF(ISBLANK(INDEX('Policy Characteristics'!A:A,MATCH($C524,'Policy Characteristics'!$C:$C,0))),"",INDEX('Policy Characteristics'!A:A,MATCH($C524,'Policy Characteristics'!$C:$C,0)))</f>
        <v>Electricity Supply</v>
      </c>
      <c r="B524" s="234" t="str">
        <f>IF(ISBLANK(INDEX('Policy Characteristics'!B:B,MATCH($C524,'Policy Characteristics'!$C:$C,0))),"",INDEX('Policy Characteristics'!B:B,MATCH($C524,'Policy Characteristics'!$C:$C,0)))</f>
        <v>Subsidy for Electricity Production</v>
      </c>
      <c r="C524" s="76" t="str">
        <f t="shared" si="22"/>
        <v>Subsidy for Elec Production by Fuel</v>
      </c>
      <c r="D524" s="78" t="s">
        <v>1667</v>
      </c>
      <c r="E524" s="88"/>
      <c r="F524" s="78" t="s">
        <v>1672</v>
      </c>
      <c r="G524" s="78"/>
      <c r="H524" s="15">
        <v>1800</v>
      </c>
      <c r="I524" s="235" t="s">
        <v>43</v>
      </c>
      <c r="J524" s="236" t="str">
        <f>IF(ISBLANK(INDEX('Policy Characteristics'!D:D,MATCH($C524,'Policy Characteristics'!$C:$C,0))),"",INDEX('Policy Characteristics'!D:D,MATCH($C524,'Policy Characteristics'!$C:$C,0)))</f>
        <v>Subsidy for Electricity Production</v>
      </c>
      <c r="K524" s="76" t="str">
        <f>IF(ISBLANK(INDEX('Policy Characteristics'!E:E,MATCH($C524,'Policy Characteristics'!$C:$C,0))),"",INDEX('Policy Characteristics'!E:E,MATCH($C524,'Policy Characteristics'!$C:$C,0)))</f>
        <v>elec generation subsidy</v>
      </c>
      <c r="L524" s="76">
        <f>IF(ISBLANK(INDEX('Policy Characteristics'!F:F,MATCH($C524,'Policy Characteristics'!$C:$C,0))),"",INDEX('Policy Characteristics'!F:F,MATCH($C524,'Policy Characteristics'!$C:$C,0)))</f>
        <v>0</v>
      </c>
      <c r="M524" s="76">
        <f>IF(ISBLANK(INDEX('Policy Characteristics'!G:G,MATCH($C524,'Policy Characteristics'!$C:$C,0))),"",INDEX('Policy Characteristics'!G:G,MATCH($C524,'Policy Characteristics'!$C:$C,0)))</f>
        <v>60</v>
      </c>
      <c r="N524" s="76">
        <f>IF(ISBLANK(INDEX('Policy Characteristics'!H:H,MATCH($C524,'Policy Characteristics'!$C:$C,0))),"",INDEX('Policy Characteristics'!H:H,MATCH($C524,'Policy Characteristics'!$C:$C,0)))</f>
        <v>1</v>
      </c>
      <c r="O524" s="76" t="str">
        <f>IF(ISBLANK(INDEX('Policy Characteristics'!I:I,MATCH($C524,'Policy Characteristics'!$C:$C,0))),"",INDEX('Policy Characteristics'!I:I,MATCH($C524,'Policy Characteristics'!$C:$C,0)))</f>
        <v>$/MWh</v>
      </c>
      <c r="P524" s="76" t="str">
        <f>IF(ISBLANK(INDEX('Policy Characteristics'!J:J,MATCH($C524,'Policy Characteristics'!$C:$C,0))),"",INDEX('Policy Characteristics'!J:J,MATCH($C524,'Policy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4" s="76" t="str">
        <f>IF(ISBLANK(INDEX('Policy Characteristics'!K:K,MATCH($C524,'Policy Characteristics'!$C:$C,0))),"",INDEX('Policy Characteristics'!K:K,MATCH($C524,'Policy Characteristics'!$C:$C,0)))</f>
        <v>electricity-sector-main.html#subsidies</v>
      </c>
      <c r="R524" s="76" t="str">
        <f>IF(ISBLANK(INDEX('Policy Characteristics'!L:L,MATCH($C524,'Policy Characteristics'!$C:$C,0))),"",INDEX('Policy Characteristics'!L:L,MATCH($C524,'Policy Characteristics'!$C:$C,0)))</f>
        <v>subsidy-for-electricity-production.html</v>
      </c>
      <c r="S524" s="78"/>
    </row>
    <row r="525" spans="1:19" x14ac:dyDescent="0.25">
      <c r="A525" s="76" t="str">
        <f>IF(ISBLANK(INDEX('Policy Characteristics'!A:A,MATCH($C525,'Policy Characteristics'!$C:$C,0))),"",INDEX('Policy Characteristics'!A:A,MATCH($C525,'Policy Characteristics'!$C:$C,0)))</f>
        <v>Electricity Supply</v>
      </c>
      <c r="B525" s="234" t="str">
        <f>IF(ISBLANK(INDEX('Policy Characteristics'!B:B,MATCH($C525,'Policy Characteristics'!$C:$C,0))),"",INDEX('Policy Characteristics'!B:B,MATCH($C525,'Policy Characteristics'!$C:$C,0)))</f>
        <v>Subsidy for Electricity Production</v>
      </c>
      <c r="C525" s="76" t="str">
        <f t="shared" si="22"/>
        <v>Subsidy for Elec Production by Fuel</v>
      </c>
      <c r="D525" s="78" t="s">
        <v>1668</v>
      </c>
      <c r="E525" s="88"/>
      <c r="F525" s="78" t="s">
        <v>1673</v>
      </c>
      <c r="G525" s="78"/>
      <c r="H525" s="15">
        <v>1801</v>
      </c>
      <c r="I525" s="235" t="s">
        <v>43</v>
      </c>
      <c r="J525" s="236" t="str">
        <f>IF(ISBLANK(INDEX('Policy Characteristics'!D:D,MATCH($C525,'Policy Characteristics'!$C:$C,0))),"",INDEX('Policy Characteristics'!D:D,MATCH($C525,'Policy Characteristics'!$C:$C,0)))</f>
        <v>Subsidy for Electricity Production</v>
      </c>
      <c r="K525" s="76" t="str">
        <f>IF(ISBLANK(INDEX('Policy Characteristics'!E:E,MATCH($C525,'Policy Characteristics'!$C:$C,0))),"",INDEX('Policy Characteristics'!E:E,MATCH($C525,'Policy Characteristics'!$C:$C,0)))</f>
        <v>elec generation subsidy</v>
      </c>
      <c r="L525" s="76">
        <f>IF(ISBLANK(INDEX('Policy Characteristics'!F:F,MATCH($C525,'Policy Characteristics'!$C:$C,0))),"",INDEX('Policy Characteristics'!F:F,MATCH($C525,'Policy Characteristics'!$C:$C,0)))</f>
        <v>0</v>
      </c>
      <c r="M525" s="76">
        <f>IF(ISBLANK(INDEX('Policy Characteristics'!G:G,MATCH($C525,'Policy Characteristics'!$C:$C,0))),"",INDEX('Policy Characteristics'!G:G,MATCH($C525,'Policy Characteristics'!$C:$C,0)))</f>
        <v>60</v>
      </c>
      <c r="N525" s="76">
        <f>IF(ISBLANK(INDEX('Policy Characteristics'!H:H,MATCH($C525,'Policy Characteristics'!$C:$C,0))),"",INDEX('Policy Characteristics'!H:H,MATCH($C525,'Policy Characteristics'!$C:$C,0)))</f>
        <v>1</v>
      </c>
      <c r="O525" s="76" t="str">
        <f>IF(ISBLANK(INDEX('Policy Characteristics'!I:I,MATCH($C525,'Policy Characteristics'!$C:$C,0))),"",INDEX('Policy Characteristics'!I:I,MATCH($C525,'Policy Characteristics'!$C:$C,0)))</f>
        <v>$/MWh</v>
      </c>
      <c r="P525" s="76" t="str">
        <f>IF(ISBLANK(INDEX('Policy Characteristics'!J:J,MATCH($C525,'Policy Characteristics'!$C:$C,0))),"",INDEX('Policy Characteristics'!J:J,MATCH($C525,'Policy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5" s="76" t="str">
        <f>IF(ISBLANK(INDEX('Policy Characteristics'!K:K,MATCH($C525,'Policy Characteristics'!$C:$C,0))),"",INDEX('Policy Characteristics'!K:K,MATCH($C525,'Policy Characteristics'!$C:$C,0)))</f>
        <v>electricity-sector-main.html#subsidies</v>
      </c>
      <c r="R525" s="76" t="str">
        <f>IF(ISBLANK(INDEX('Policy Characteristics'!L:L,MATCH($C525,'Policy Characteristics'!$C:$C,0))),"",INDEX('Policy Characteristics'!L:L,MATCH($C525,'Policy Characteristics'!$C:$C,0)))</f>
        <v>subsidy-for-electricity-production.html</v>
      </c>
      <c r="S525" s="78"/>
    </row>
    <row r="526" spans="1:19" x14ac:dyDescent="0.25">
      <c r="A526" s="76" t="str">
        <f>IF(ISBLANK(INDEX('Policy Characteristics'!A:A,MATCH($C526,'Policy Characteristics'!$C:$C,0))),"",INDEX('Policy Characteristics'!A:A,MATCH($C526,'Policy Characteristics'!$C:$C,0)))</f>
        <v>Electricity Supply</v>
      </c>
      <c r="B526" s="234" t="str">
        <f>IF(ISBLANK(INDEX('Policy Characteristics'!B:B,MATCH($C526,'Policy Characteristics'!$C:$C,0))),"",INDEX('Policy Characteristics'!B:B,MATCH($C526,'Policy Characteristics'!$C:$C,0)))</f>
        <v>Subsidy for Electricity Production</v>
      </c>
      <c r="C526" s="76" t="str">
        <f t="shared" si="22"/>
        <v>Subsidy for Elec Production by Fuel</v>
      </c>
      <c r="D526" s="78" t="s">
        <v>1756</v>
      </c>
      <c r="E526" s="88"/>
      <c r="F526" s="78" t="s">
        <v>1754</v>
      </c>
      <c r="G526" s="78"/>
      <c r="H526" s="15">
        <v>1802</v>
      </c>
      <c r="I526" s="235" t="s">
        <v>43</v>
      </c>
      <c r="J526" s="236" t="str">
        <f>IF(ISBLANK(INDEX('Policy Characteristics'!D:D,MATCH($C526,'Policy Characteristics'!$C:$C,0))),"",INDEX('Policy Characteristics'!D:D,MATCH($C526,'Policy Characteristics'!$C:$C,0)))</f>
        <v>Subsidy for Electricity Production</v>
      </c>
      <c r="K526" s="76" t="str">
        <f>IF(ISBLANK(INDEX('Policy Characteristics'!E:E,MATCH($C526,'Policy Characteristics'!$C:$C,0))),"",INDEX('Policy Characteristics'!E:E,MATCH($C526,'Policy Characteristics'!$C:$C,0)))</f>
        <v>elec generation subsidy</v>
      </c>
      <c r="L526" s="76">
        <f>IF(ISBLANK(INDEX('Policy Characteristics'!F:F,MATCH($C526,'Policy Characteristics'!$C:$C,0))),"",INDEX('Policy Characteristics'!F:F,MATCH($C526,'Policy Characteristics'!$C:$C,0)))</f>
        <v>0</v>
      </c>
      <c r="M526" s="76">
        <f>IF(ISBLANK(INDEX('Policy Characteristics'!G:G,MATCH($C526,'Policy Characteristics'!$C:$C,0))),"",INDEX('Policy Characteristics'!G:G,MATCH($C526,'Policy Characteristics'!$C:$C,0)))</f>
        <v>60</v>
      </c>
      <c r="N526" s="76">
        <f>IF(ISBLANK(INDEX('Policy Characteristics'!H:H,MATCH($C526,'Policy Characteristics'!$C:$C,0))),"",INDEX('Policy Characteristics'!H:H,MATCH($C526,'Policy Characteristics'!$C:$C,0)))</f>
        <v>1</v>
      </c>
      <c r="O526" s="76" t="str">
        <f>IF(ISBLANK(INDEX('Policy Characteristics'!I:I,MATCH($C526,'Policy Characteristics'!$C:$C,0))),"",INDEX('Policy Characteristics'!I:I,MATCH($C526,'Policy Characteristics'!$C:$C,0)))</f>
        <v>$/MWh</v>
      </c>
      <c r="P526" s="76" t="str">
        <f>IF(ISBLANK(INDEX('Policy Characteristics'!J:J,MATCH($C526,'Policy Characteristics'!$C:$C,0))),"",INDEX('Policy Characteristics'!J:J,MATCH($C526,'Policy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6" s="76" t="str">
        <f>IF(ISBLANK(INDEX('Policy Characteristics'!K:K,MATCH($C526,'Policy Characteristics'!$C:$C,0))),"",INDEX('Policy Characteristics'!K:K,MATCH($C526,'Policy Characteristics'!$C:$C,0)))</f>
        <v>electricity-sector-main.html#subsidies</v>
      </c>
      <c r="R526" s="76" t="str">
        <f>IF(ISBLANK(INDEX('Policy Characteristics'!L:L,MATCH($C526,'Policy Characteristics'!$C:$C,0))),"",INDEX('Policy Characteristics'!L:L,MATCH($C526,'Policy Characteristics'!$C:$C,0)))</f>
        <v>subsidy-for-electricity-production.html</v>
      </c>
      <c r="S526" s="78"/>
    </row>
    <row r="527" spans="1:19" x14ac:dyDescent="0.25">
      <c r="A527" s="76" t="str">
        <f>IF(ISBLANK(INDEX('Policy Characteristics'!A:A,MATCH($C527,'Policy Characteristics'!$C:$C,0))),"",INDEX('Policy Characteristics'!A:A,MATCH($C527,'Policy Characteristics'!$C:$C,0)))</f>
        <v>Electricity Supply</v>
      </c>
      <c r="B527" s="234" t="str">
        <f>IF(ISBLANK(INDEX('Policy Characteristics'!B:B,MATCH($C527,'Policy Characteristics'!$C:$C,0))),"",INDEX('Policy Characteristics'!B:B,MATCH($C527,'Policy Characteristics'!$C:$C,0)))</f>
        <v>Subsidy for Electricity Production</v>
      </c>
      <c r="C527" s="76" t="str">
        <f t="shared" si="22"/>
        <v>Subsidy for Elec Production by Fuel</v>
      </c>
      <c r="D527" s="78" t="s">
        <v>1757</v>
      </c>
      <c r="E527" s="88"/>
      <c r="F527" s="78" t="s">
        <v>1755</v>
      </c>
      <c r="G527" s="78"/>
      <c r="H527" s="15">
        <v>2244</v>
      </c>
      <c r="I527" s="235" t="s">
        <v>43</v>
      </c>
      <c r="J527" s="236" t="str">
        <f>IF(ISBLANK(INDEX('Policy Characteristics'!D:D,MATCH($C527,'Policy Characteristics'!$C:$C,0))),"",INDEX('Policy Characteristics'!D:D,MATCH($C527,'Policy Characteristics'!$C:$C,0)))</f>
        <v>Subsidy for Electricity Production</v>
      </c>
      <c r="K527" s="76" t="str">
        <f>IF(ISBLANK(INDEX('Policy Characteristics'!E:E,MATCH($C527,'Policy Characteristics'!$C:$C,0))),"",INDEX('Policy Characteristics'!E:E,MATCH($C527,'Policy Characteristics'!$C:$C,0)))</f>
        <v>elec generation subsidy</v>
      </c>
      <c r="L527" s="76">
        <f>IF(ISBLANK(INDEX('Policy Characteristics'!F:F,MATCH($C527,'Policy Characteristics'!$C:$C,0))),"",INDEX('Policy Characteristics'!F:F,MATCH($C527,'Policy Characteristics'!$C:$C,0)))</f>
        <v>0</v>
      </c>
      <c r="M527" s="76">
        <f>IF(ISBLANK(INDEX('Policy Characteristics'!G:G,MATCH($C527,'Policy Characteristics'!$C:$C,0))),"",INDEX('Policy Characteristics'!G:G,MATCH($C527,'Policy Characteristics'!$C:$C,0)))</f>
        <v>60</v>
      </c>
      <c r="N527" s="76">
        <f>IF(ISBLANK(INDEX('Policy Characteristics'!H:H,MATCH($C527,'Policy Characteristics'!$C:$C,0))),"",INDEX('Policy Characteristics'!H:H,MATCH($C527,'Policy Characteristics'!$C:$C,0)))</f>
        <v>1</v>
      </c>
      <c r="O527" s="76" t="str">
        <f>IF(ISBLANK(INDEX('Policy Characteristics'!I:I,MATCH($C527,'Policy Characteristics'!$C:$C,0))),"",INDEX('Policy Characteristics'!I:I,MATCH($C527,'Policy Characteristics'!$C:$C,0)))</f>
        <v>$/MWh</v>
      </c>
      <c r="P527" s="76" t="str">
        <f>IF(ISBLANK(INDEX('Policy Characteristics'!J:J,MATCH($C527,'Policy Characteristics'!$C:$C,0))),"",INDEX('Policy Characteristics'!J:J,MATCH($C527,'Policy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7" s="76" t="str">
        <f>IF(ISBLANK(INDEX('Policy Characteristics'!K:K,MATCH($C527,'Policy Characteristics'!$C:$C,0))),"",INDEX('Policy Characteristics'!K:K,MATCH($C527,'Policy Characteristics'!$C:$C,0)))</f>
        <v>electricity-sector-main.html#subsidies</v>
      </c>
      <c r="R527" s="76"/>
      <c r="S527" s="78"/>
    </row>
    <row r="528" spans="1:19" x14ac:dyDescent="0.25">
      <c r="A528" s="76" t="str">
        <f>IF(ISBLANK(INDEX('Policy Characteristics'!A:A,MATCH($C528,'Policy Characteristics'!$C:$C,0))),"",INDEX('Policy Characteristics'!A:A,MATCH($C528,'Policy Characteristics'!$C:$C,0)))</f>
        <v>Electricity Supply</v>
      </c>
      <c r="B528" s="234" t="str">
        <f>IF(ISBLANK(INDEX('Policy Characteristics'!B:B,MATCH($C528,'Policy Characteristics'!$C:$C,0))),"",INDEX('Policy Characteristics'!B:B,MATCH($C528,'Policy Characteristics'!$C:$C,0)))</f>
        <v>Use EVs for Grid Balancing</v>
      </c>
      <c r="C528" t="s">
        <v>1749</v>
      </c>
      <c r="D528" s="78"/>
      <c r="E528" s="88"/>
      <c r="F528" s="78"/>
      <c r="G528" s="78"/>
      <c r="H528" s="15">
        <v>2235</v>
      </c>
      <c r="I528" s="235" t="s">
        <v>43</v>
      </c>
      <c r="J528" s="236" t="str">
        <f>IF(ISBLANK(INDEX('Policy Characteristics'!D:D,MATCH($C528,'Policy Characteristics'!$C:$C,0))),"",INDEX('Policy Characteristics'!D:D,MATCH($C528,'Policy Characteristics'!$C:$C,0)))</f>
        <v>EVs for Grid Balancing</v>
      </c>
      <c r="K528" s="76" t="str">
        <f>IF(ISBLANK(INDEX('Policy Characteristics'!E:E,MATCH($C528,'Policy Characteristics'!$C:$C,0))),"",INDEX('Policy Characteristics'!E:E,MATCH($C528,'Policy Characteristics'!$C:$C,0)))</f>
        <v>elec use EVs for grid balancing</v>
      </c>
      <c r="L528" s="237">
        <f>IF(ISBLANK(INDEX('Policy Characteristics'!F:F,MATCH($C528,'Policy Characteristics'!$C:$C,0))),"",INDEX('Policy Characteristics'!F:F,MATCH($C528,'Policy Characteristics'!$C:$C,0)))</f>
        <v>0</v>
      </c>
      <c r="M528" s="237">
        <f>IF(ISBLANK(INDEX('Policy Characteristics'!G:G,MATCH($C528,'Policy Characteristics'!$C:$C,0))),"",INDEX('Policy Characteristics'!G:G,MATCH($C528,'Policy Characteristics'!$C:$C,0)))</f>
        <v>1</v>
      </c>
      <c r="N528" s="237">
        <f>IF(ISBLANK(INDEX('Policy Characteristics'!H:H,MATCH($C528,'Policy Characteristics'!$C:$C,0))),"",INDEX('Policy Characteristics'!H:H,MATCH($C528,'Policy Characteristics'!$C:$C,0)))</f>
        <v>0.01</v>
      </c>
      <c r="O528" s="76" t="str">
        <f>IF(ISBLANK(INDEX('Policy Characteristics'!I:I,MATCH($C528,'Policy Characteristics'!$C:$C,0))),"",INDEX('Policy Characteristics'!I:I,MATCH($C528,'Policy Characteristics'!$C:$C,0)))</f>
        <v>% of EVs used</v>
      </c>
      <c r="P528" s="76" t="str">
        <f>IF(ISBLANK(INDEX('Policy Characteristics'!J:J,MATCH($C528,'Policy Characteristics'!$C:$C,0))),"",INDEX('Policy Characteristics'!J:J,MATCH($C528,'Policy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528" s="76" t="str">
        <f>IF(ISBLANK(INDEX('Policy Characteristics'!K:K,MATCH($C528,'Policy Characteristics'!$C:$C,0))),"",INDEX('Policy Characteristics'!K:K,MATCH($C528,'Policy Characteristics'!$C:$C,0)))</f>
        <v/>
      </c>
      <c r="R528" s="76" t="str">
        <f>IF(ISBLANK(INDEX('Policy Characteristics'!L:L,MATCH($C528,'Policy Characteristics'!$C:$C,0))),"",INDEX('Policy Characteristics'!L:L,MATCH($C528,'Policy Characteristics'!$C:$C,0)))</f>
        <v/>
      </c>
      <c r="S528" s="78"/>
    </row>
    <row r="529" spans="1:19" x14ac:dyDescent="0.25">
      <c r="A529" s="76" t="str">
        <f>IF(ISBLANK(INDEX('Policy Characteristics'!A:A,MATCH($C529,'Policy Characteristics'!$C:$C,0))),"",INDEX('Policy Characteristics'!A:A,MATCH($C529,'Policy Characteristics'!$C:$C,0)))</f>
        <v>Electricity Supply</v>
      </c>
      <c r="B529" s="234" t="str">
        <f>IF(ISBLANK(INDEX('Policy Characteristics'!B:B,MATCH($C529,'Policy Characteristics'!$C:$C,0))),"",INDEX('Policy Characteristics'!B:B,MATCH($C529,'Policy Characteristics'!$C:$C,0)))</f>
        <v>Subsidy for Grid Battery Production</v>
      </c>
      <c r="C529" t="s">
        <v>2632</v>
      </c>
      <c r="D529" s="78"/>
      <c r="E529" s="88"/>
      <c r="F529" s="78"/>
      <c r="G529" s="78"/>
      <c r="H529" s="15">
        <v>2769</v>
      </c>
      <c r="I529" s="235" t="s">
        <v>43</v>
      </c>
      <c r="J529" s="236" t="str">
        <f>IF(ISBLANK(INDEX('Policy Characteristics'!D:D,MATCH($C529,'Policy Characteristics'!$C:$C,0))),"",INDEX('Policy Characteristics'!D:D,MATCH($C529,'Policy Characteristics'!$C:$C,0)))</f>
        <v>Grid Battery Subsidy</v>
      </c>
      <c r="K529" s="76" t="str">
        <f>IF(ISBLANK(INDEX('Policy Characteristics'!E:E,MATCH($C529,'Policy Characteristics'!$C:$C,0))),"",INDEX('Policy Characteristics'!E:E,MATCH($C529,'Policy Characteristics'!$C:$C,0)))</f>
        <v>elec battery production subsidy</v>
      </c>
      <c r="L529" s="76">
        <f>IF(ISBLANK(INDEX('Policy Characteristics'!F:F,MATCH($C529,'Policy Characteristics'!$C:$C,0))),"",INDEX('Policy Characteristics'!F:F,MATCH($C529,'Policy Characteristics'!$C:$C,0)))</f>
        <v>-100</v>
      </c>
      <c r="M529" s="76">
        <f>IF(ISBLANK(INDEX('Policy Characteristics'!G:G,MATCH($C529,'Policy Characteristics'!$C:$C,0))),"",INDEX('Policy Characteristics'!G:G,MATCH($C529,'Policy Characteristics'!$C:$C,0)))</f>
        <v>100</v>
      </c>
      <c r="N529" s="76">
        <f>IF(ISBLANK(INDEX('Policy Characteristics'!H:H,MATCH($C529,'Policy Characteristics'!$C:$C,0))),"",INDEX('Policy Characteristics'!H:H,MATCH($C529,'Policy Characteristics'!$C:$C,0)))</f>
        <v>5</v>
      </c>
      <c r="O529" s="76" t="str">
        <f>IF(ISBLANK(INDEX('Policy Characteristics'!I:I,MATCH($C529,'Policy Characteristics'!$C:$C,0))),"",INDEX('Policy Characteristics'!I:I,MATCH($C529,'Policy Characteristics'!$C:$C,0)))</f>
        <v>$/kWh</v>
      </c>
      <c r="P529" s="76" t="str">
        <f>IF(ISBLANK(INDEX('Policy Characteristics'!J:J,MATCH($C529,'Policy Characteristics'!$C:$C,0))),"",INDEX('Policy Characteristics'!J:J,MATCH($C529,'Policy Characteristics'!$C:$C,0)))</f>
        <v>**Description:** This policy provides a subsidy in units of dollar per kilowatt-hour of battery capacity produced by manufacturers, additional to any BAU subsidies. A negative value implies a tax or removal of subsidies.  // **Guidance for setting values:** The BAU case has a $45/kWh production credit provided to manufacturers reflecting the Inflation Reduction Act's 45X tax credit.</v>
      </c>
      <c r="Q529" s="76" t="str">
        <f>IF(ISBLANK(INDEX('Policy Characteristics'!K:K,MATCH($C529,'Policy Characteristics'!$C:$C,0))),"",INDEX('Policy Characteristics'!K:K,MATCH($C529,'Policy Characteristics'!$C:$C,0)))</f>
        <v/>
      </c>
      <c r="R529" s="76" t="str">
        <f>IF(ISBLANK(INDEX('Policy Characteristics'!L:L,MATCH($C529,'Policy Characteristics'!$C:$C,0))),"",INDEX('Policy Characteristics'!L:L,MATCH($C529,'Policy Characteristics'!$C:$C,0)))</f>
        <v/>
      </c>
      <c r="S529" s="78"/>
    </row>
    <row r="530" spans="1:19" x14ac:dyDescent="0.25">
      <c r="A530" s="76" t="str">
        <f>IF(ISBLANK(INDEX('Policy Characteristics'!A:A,MATCH($C530,'Policy Characteristics'!$C:$C,0))),"",INDEX('Policy Characteristics'!A:A,MATCH($C530,'Policy Characteristics'!$C:$C,0)))</f>
        <v>Electricity Supply</v>
      </c>
      <c r="B530" s="234" t="str">
        <f>IF(ISBLANK(INDEX('Policy Characteristics'!B:B,MATCH($C530,'Policy Characteristics'!$C:$C,0))),"",INDEX('Policy Characteristics'!B:B,MATCH($C530,'Policy Characteristics'!$C:$C,0)))</f>
        <v>Subsidy for Grid Battery Output</v>
      </c>
      <c r="C530" t="s">
        <v>1802</v>
      </c>
      <c r="D530" s="78"/>
      <c r="E530" s="88"/>
      <c r="F530" s="78"/>
      <c r="G530" s="78"/>
      <c r="H530" s="15">
        <v>2258</v>
      </c>
      <c r="I530" s="235" t="s">
        <v>43</v>
      </c>
      <c r="J530" s="236" t="str">
        <f>IF(ISBLANK(INDEX('Policy Characteristics'!D:D,MATCH($C530,'Policy Characteristics'!$C:$C,0))),"",INDEX('Policy Characteristics'!D:D,MATCH($C530,'Policy Characteristics'!$C:$C,0)))</f>
        <v>Grid Battery Subsidy</v>
      </c>
      <c r="K530" s="76" t="str">
        <f>IF(ISBLANK(INDEX('Policy Characteristics'!E:E,MATCH($C530,'Policy Characteristics'!$C:$C,0))),"",INDEX('Policy Characteristics'!E:E,MATCH($C530,'Policy Characteristics'!$C:$C,0)))</f>
        <v>elec battery subsidy per output</v>
      </c>
      <c r="L530" s="76">
        <f>IF(ISBLANK(INDEX('Policy Characteristics'!F:F,MATCH($C530,'Policy Characteristics'!$C:$C,0))),"",INDEX('Policy Characteristics'!F:F,MATCH($C530,'Policy Characteristics'!$C:$C,0)))</f>
        <v>-100</v>
      </c>
      <c r="M530" s="76">
        <f>IF(ISBLANK(INDEX('Policy Characteristics'!G:G,MATCH($C530,'Policy Characteristics'!$C:$C,0))),"",INDEX('Policy Characteristics'!G:G,MATCH($C530,'Policy Characteristics'!$C:$C,0)))</f>
        <v>100</v>
      </c>
      <c r="N530" s="76">
        <f>IF(ISBLANK(INDEX('Policy Characteristics'!H:H,MATCH($C530,'Policy Characteristics'!$C:$C,0))),"",INDEX('Policy Characteristics'!H:H,MATCH($C530,'Policy Characteristics'!$C:$C,0)))</f>
        <v>5</v>
      </c>
      <c r="O530" s="76" t="str">
        <f>IF(ISBLANK(INDEX('Policy Characteristics'!I:I,MATCH($C530,'Policy Characteristics'!$C:$C,0))),"",INDEX('Policy Characteristics'!I:I,MATCH($C530,'Policy Characteristics'!$C:$C,0)))</f>
        <v>$ / MWh</v>
      </c>
      <c r="P530" s="76" t="str">
        <f>IF(ISBLANK(INDEX('Policy Characteristics'!J:J,MATCH($C530,'Policy Characteristics'!$C:$C,0))),"",INDEX('Policy Characteristics'!J:J,MATCH($C530,'Policy Characteristics'!$C:$C,0)))</f>
        <v>**Description:** This policy provides a subsidy in units of dollar per megawatt-hour electricity supplied to the grid, additional to any BAU subsidies. A negative value implies a tax or removal of subsidies.  // **Guidance for setting values:** The BAU case has grid batteries claiming the Subsidy for Grid Battery Capacity, not a subsidy per unit output.</v>
      </c>
      <c r="Q530" s="76" t="str">
        <f>IF(ISBLANK(INDEX('Policy Characteristics'!K:K,MATCH($C530,'Policy Characteristics'!$C:$C,0))),"",INDEX('Policy Characteristics'!K:K,MATCH($C530,'Policy Characteristics'!$C:$C,0)))</f>
        <v/>
      </c>
      <c r="R530" s="76"/>
      <c r="S530" s="78"/>
    </row>
    <row r="531" spans="1:19" x14ac:dyDescent="0.25">
      <c r="A531" s="76" t="str">
        <f>IF(ISBLANK(INDEX('Policy Characteristics'!A:A,MATCH($C531,'Policy Characteristics'!$C:$C,0))),"",INDEX('Policy Characteristics'!A:A,MATCH($C531,'Policy Characteristics'!$C:$C,0)))</f>
        <v>Electricity Supply</v>
      </c>
      <c r="B531" s="234" t="str">
        <f>IF(ISBLANK(INDEX('Policy Characteristics'!B:B,MATCH($C531,'Policy Characteristics'!$C:$C,0))),"",INDEX('Policy Characteristics'!B:B,MATCH($C531,'Policy Characteristics'!$C:$C,0)))</f>
        <v>Subsidy for Grid Battery Capacity</v>
      </c>
      <c r="C531" t="s">
        <v>1806</v>
      </c>
      <c r="D531" s="78"/>
      <c r="E531" s="88"/>
      <c r="F531" s="78"/>
      <c r="G531" s="78"/>
      <c r="H531" s="15">
        <v>2259</v>
      </c>
      <c r="I531" s="235" t="s">
        <v>43</v>
      </c>
      <c r="J531" s="236" t="str">
        <f>IF(ISBLANK(INDEX('Policy Characteristics'!D:D,MATCH($C531,'Policy Characteristics'!$C:$C,0))),"",INDEX('Policy Characteristics'!D:D,MATCH($C531,'Policy Characteristics'!$C:$C,0)))</f>
        <v>Grid Battery Subsidy</v>
      </c>
      <c r="K531" s="76" t="str">
        <f>IF(ISBLANK(INDEX('Policy Characteristics'!E:E,MATCH($C531,'Policy Characteristics'!$C:$C,0))),"",INDEX('Policy Characteristics'!E:E,MATCH($C531,'Policy Characteristics'!$C:$C,0)))</f>
        <v>elec battery construction subsidy</v>
      </c>
      <c r="L531" s="237">
        <f>IF(ISBLANK(INDEX('Policy Characteristics'!F:F,MATCH($C531,'Policy Characteristics'!$C:$C,0))),"",INDEX('Policy Characteristics'!F:F,MATCH($C531,'Policy Characteristics'!$C:$C,0)))</f>
        <v>-1</v>
      </c>
      <c r="M531" s="237">
        <f>IF(ISBLANK(INDEX('Policy Characteristics'!G:G,MATCH($C531,'Policy Characteristics'!$C:$C,0))),"",INDEX('Policy Characteristics'!G:G,MATCH($C531,'Policy Characteristics'!$C:$C,0)))</f>
        <v>1</v>
      </c>
      <c r="N531" s="237">
        <f>IF(ISBLANK(INDEX('Policy Characteristics'!H:H,MATCH($C531,'Policy Characteristics'!$C:$C,0))),"",INDEX('Policy Characteristics'!H:H,MATCH($C531,'Policy Characteristics'!$C:$C,0)))</f>
        <v>0.01</v>
      </c>
      <c r="O531" s="76" t="str">
        <f>IF(ISBLANK(INDEX('Policy Characteristics'!I:I,MATCH($C531,'Policy Characteristics'!$C:$C,0))),"",INDEX('Policy Characteristics'!I:I,MATCH($C531,'Policy Characteristics'!$C:$C,0)))</f>
        <v>% of capital costs</v>
      </c>
      <c r="P531" s="76" t="str">
        <f>IF(ISBLANK(INDEX('Policy Characteristics'!J:J,MATCH($C531,'Policy Characteristics'!$C:$C,0))),"",INDEX('Policy Characteristics'!J:J,MATCH($C531,'Policy Characteristics'!$C:$C,0)))</f>
        <v>**Description:** This policy subsidizes a percentage of grid battery capacity costs, additional to any BAU capacity construction subsidies. A negative value implies a tax or removal of subsidies. // **Guidance for setting values:** We assume IRA tax credits of 41.6%, based on assumptions on which share of new projects qualify for various bonus credits.</v>
      </c>
      <c r="Q531" s="76" t="str">
        <f>IF(ISBLANK(INDEX('Policy Characteristics'!K:K,MATCH($C531,'Policy Characteristics'!$C:$C,0))),"",INDEX('Policy Characteristics'!K:K,MATCH($C531,'Policy Characteristics'!$C:$C,0)))</f>
        <v/>
      </c>
      <c r="R531" s="76"/>
      <c r="S531" s="78"/>
    </row>
    <row r="532" spans="1:19" x14ac:dyDescent="0.25">
      <c r="A532" s="76" t="str">
        <f>IF(ISBLANK(INDEX('Policy Characteristics'!A:A,MATCH($C532,'Policy Characteristics'!$C:$C,0))),"",INDEX('Policy Characteristics'!A:A,MATCH($C532,'Policy Characteristics'!$C:$C,0)))</f>
        <v>Electricity Supply</v>
      </c>
      <c r="B532" s="234" t="str">
        <f>IF(ISBLANK(INDEX('Policy Characteristics'!B:B,MATCH($C532,'Policy Characteristics'!$C:$C,0))),"",INDEX('Policy Characteristics'!B:B,MATCH($C532,'Policy Characteristics'!$C:$C,0)))</f>
        <v>Electricity CCS Subsidy</v>
      </c>
      <c r="C532" t="s">
        <v>1812</v>
      </c>
      <c r="D532" s="88" t="s">
        <v>445</v>
      </c>
      <c r="F532" s="88" t="s">
        <v>444</v>
      </c>
      <c r="H532" s="15">
        <v>2260</v>
      </c>
      <c r="I532" t="s">
        <v>44</v>
      </c>
      <c r="J532" s="236" t="str">
        <f>IF(ISBLANK(INDEX('Policy Characteristics'!D:D,MATCH($C532,'Policy Characteristics'!$C:$C,0))),"",INDEX('Policy Characteristics'!D:D,MATCH($C532,'Policy Characteristics'!$C:$C,0)))</f>
        <v>Electricity CCS Subsidy</v>
      </c>
      <c r="K532" s="76" t="str">
        <f>IF(ISBLANK(INDEX('Policy Characteristics'!E:E,MATCH($C532,'Policy Characteristics'!$C:$C,0))),"",INDEX('Policy Characteristics'!E:E,MATCH($C532,'Policy Characteristics'!$C:$C,0)))</f>
        <v>elec CCS subsidy</v>
      </c>
      <c r="L532" s="237">
        <f>IF(ISBLANK(INDEX('Policy Characteristics'!F:F,MATCH($C532,'Policy Characteristics'!$C:$C,0))),"",INDEX('Policy Characteristics'!F:F,MATCH($C532,'Policy Characteristics'!$C:$C,0)))</f>
        <v>-100</v>
      </c>
      <c r="M532" s="237">
        <f>IF(ISBLANK(INDEX('Policy Characteristics'!G:G,MATCH($C532,'Policy Characteristics'!$C:$C,0))),"",INDEX('Policy Characteristics'!G:G,MATCH($C532,'Policy Characteristics'!$C:$C,0)))</f>
        <v>100</v>
      </c>
      <c r="N532" s="237">
        <f>IF(ISBLANK(INDEX('Policy Characteristics'!H:H,MATCH($C532,'Policy Characteristics'!$C:$C,0))),"",INDEX('Policy Characteristics'!H:H,MATCH($C532,'Policy Characteristics'!$C:$C,0)))</f>
        <v>5</v>
      </c>
      <c r="O532" s="76" t="str">
        <f>IF(ISBLANK(INDEX('Policy Characteristics'!I:I,MATCH($C532,'Policy Characteristics'!$C:$C,0))),"",INDEX('Policy Characteristics'!I:I,MATCH($C532,'Policy Characteristics'!$C:$C,0)))</f>
        <v>$ / metric ton CO2e</v>
      </c>
      <c r="P532" s="76" t="str">
        <f>IF(ISBLANK(INDEX('Policy Characteristics'!J:J,MATCH($C532,'Policy Characteristics'!$C:$C,0))),"",INDEX('Policy Characteristics'!J:J,MATCH($C532,'Policy Characteristics'!$C:$C,0)))</f>
        <v>**Description:** This policy provides a dollar per metric ton CO2e subsidy, additional to any BAU subsidies.  // **Guidance for setting values:** The 45Q tax credits provide $85 per metric ton CO2e stored, which is included in the BAU case.</v>
      </c>
      <c r="R532"/>
    </row>
    <row r="533" spans="1:19" x14ac:dyDescent="0.25">
      <c r="A533" s="76" t="str">
        <f>IF(ISBLANK(INDEX('Policy Characteristics'!A:A,MATCH($C533,'Policy Characteristics'!$C:$C,0))),"",INDEX('Policy Characteristics'!A:A,MATCH($C533,'Policy Characteristics'!$C:$C,0)))</f>
        <v>Electricity Supply</v>
      </c>
      <c r="B533" s="234" t="str">
        <f>IF(ISBLANK(INDEX('Policy Characteristics'!B:B,MATCH($C533,'Policy Characteristics'!$C:$C,0))),"",INDEX('Policy Characteristics'!B:B,MATCH($C533,'Policy Characteristics'!$C:$C,0)))</f>
        <v>Electricity CCS Subsidy</v>
      </c>
      <c r="C533" s="76" t="str">
        <f>$C$532</f>
        <v>Additional Subsidy for Elec CCS</v>
      </c>
      <c r="D533" s="78" t="s">
        <v>1663</v>
      </c>
      <c r="F533" s="78" t="s">
        <v>1602</v>
      </c>
      <c r="H533" s="15">
        <v>2261</v>
      </c>
      <c r="I533" t="s">
        <v>44</v>
      </c>
      <c r="J533" s="236" t="str">
        <f>IF(ISBLANK(INDEX('Policy Characteristics'!D:D,MATCH($C533,'Policy Characteristics'!$C:$C,0))),"",INDEX('Policy Characteristics'!D:D,MATCH($C533,'Policy Characteristics'!$C:$C,0)))</f>
        <v>Electricity CCS Subsidy</v>
      </c>
      <c r="K533" s="76" t="str">
        <f>IF(ISBLANK(INDEX('Policy Characteristics'!E:E,MATCH($C533,'Policy Characteristics'!$C:$C,0))),"",INDEX('Policy Characteristics'!E:E,MATCH($C533,'Policy Characteristics'!$C:$C,0)))</f>
        <v>elec CCS subsidy</v>
      </c>
      <c r="L533" s="237">
        <f>IF(ISBLANK(INDEX('Policy Characteristics'!F:F,MATCH($C533,'Policy Characteristics'!$C:$C,0))),"",INDEX('Policy Characteristics'!F:F,MATCH($C533,'Policy Characteristics'!$C:$C,0)))</f>
        <v>-100</v>
      </c>
      <c r="M533" s="237">
        <f>IF(ISBLANK(INDEX('Policy Characteristics'!G:G,MATCH($C533,'Policy Characteristics'!$C:$C,0))),"",INDEX('Policy Characteristics'!G:G,MATCH($C533,'Policy Characteristics'!$C:$C,0)))</f>
        <v>100</v>
      </c>
      <c r="N533" s="237">
        <f>IF(ISBLANK(INDEX('Policy Characteristics'!H:H,MATCH($C533,'Policy Characteristics'!$C:$C,0))),"",INDEX('Policy Characteristics'!H:H,MATCH($C533,'Policy Characteristics'!$C:$C,0)))</f>
        <v>5</v>
      </c>
      <c r="O533" s="76" t="str">
        <f>IF(ISBLANK(INDEX('Policy Characteristics'!I:I,MATCH($C533,'Policy Characteristics'!$C:$C,0))),"",INDEX('Policy Characteristics'!I:I,MATCH($C533,'Policy Characteristics'!$C:$C,0)))</f>
        <v>$ / metric ton CO2e</v>
      </c>
      <c r="P533" s="76" t="str">
        <f>IF(ISBLANK(INDEX('Policy Characteristics'!J:J,MATCH($C533,'Policy Characteristics'!$C:$C,0))),"",INDEX('Policy Characteristics'!J:J,MATCH($C533,'Policy Characteristics'!$C:$C,0)))</f>
        <v>**Description:** This policy provides a dollar per metric ton CO2e subsidy, additional to any BAU subsidies.  // **Guidance for setting values:** The 45Q tax credits provide $85 per metric ton CO2e stored, which is included in the BAU case.</v>
      </c>
      <c r="R533"/>
    </row>
    <row r="534" spans="1:19" x14ac:dyDescent="0.25">
      <c r="A534" s="76" t="str">
        <f>IF(ISBLANK(INDEX('Policy Characteristics'!A:A,MATCH($C534,'Policy Characteristics'!$C:$C,0))),"",INDEX('Policy Characteristics'!A:A,MATCH($C534,'Policy Characteristics'!$C:$C,0)))</f>
        <v>Electricity Supply</v>
      </c>
      <c r="B534" s="234" t="str">
        <f>IF(ISBLANK(INDEX('Policy Characteristics'!B:B,MATCH($C534,'Policy Characteristics'!$C:$C,0))),"",INDEX('Policy Characteristics'!B:B,MATCH($C534,'Policy Characteristics'!$C:$C,0)))</f>
        <v>Electricity CCS Subsidy</v>
      </c>
      <c r="C534" s="76" t="str">
        <f t="shared" ref="C534:C555" si="23">$C$532</f>
        <v>Additional Subsidy for Elec CCS</v>
      </c>
      <c r="D534" s="78" t="s">
        <v>1664</v>
      </c>
      <c r="F534" s="78" t="s">
        <v>1603</v>
      </c>
      <c r="H534" s="15">
        <v>2262</v>
      </c>
      <c r="I534" t="s">
        <v>44</v>
      </c>
      <c r="J534" s="236" t="str">
        <f>IF(ISBLANK(INDEX('Policy Characteristics'!D:D,MATCH($C534,'Policy Characteristics'!$C:$C,0))),"",INDEX('Policy Characteristics'!D:D,MATCH($C534,'Policy Characteristics'!$C:$C,0)))</f>
        <v>Electricity CCS Subsidy</v>
      </c>
      <c r="K534" s="76" t="str">
        <f>IF(ISBLANK(INDEX('Policy Characteristics'!E:E,MATCH($C534,'Policy Characteristics'!$C:$C,0))),"",INDEX('Policy Characteristics'!E:E,MATCH($C534,'Policy Characteristics'!$C:$C,0)))</f>
        <v>elec CCS subsidy</v>
      </c>
      <c r="L534" s="237">
        <f>IF(ISBLANK(INDEX('Policy Characteristics'!F:F,MATCH($C534,'Policy Characteristics'!$C:$C,0))),"",INDEX('Policy Characteristics'!F:F,MATCH($C534,'Policy Characteristics'!$C:$C,0)))</f>
        <v>-100</v>
      </c>
      <c r="M534" s="237">
        <f>IF(ISBLANK(INDEX('Policy Characteristics'!G:G,MATCH($C534,'Policy Characteristics'!$C:$C,0))),"",INDEX('Policy Characteristics'!G:G,MATCH($C534,'Policy Characteristics'!$C:$C,0)))</f>
        <v>100</v>
      </c>
      <c r="N534" s="237">
        <f>IF(ISBLANK(INDEX('Policy Characteristics'!H:H,MATCH($C534,'Policy Characteristics'!$C:$C,0))),"",INDEX('Policy Characteristics'!H:H,MATCH($C534,'Policy Characteristics'!$C:$C,0)))</f>
        <v>5</v>
      </c>
      <c r="O534" s="76" t="str">
        <f>IF(ISBLANK(INDEX('Policy Characteristics'!I:I,MATCH($C534,'Policy Characteristics'!$C:$C,0))),"",INDEX('Policy Characteristics'!I:I,MATCH($C534,'Policy Characteristics'!$C:$C,0)))</f>
        <v>$ / metric ton CO2e</v>
      </c>
      <c r="P534" s="76" t="str">
        <f>IF(ISBLANK(INDEX('Policy Characteristics'!J:J,MATCH($C534,'Policy Characteristics'!$C:$C,0))),"",INDEX('Policy Characteristics'!J:J,MATCH($C534,'Policy Characteristics'!$C:$C,0)))</f>
        <v>**Description:** This policy provides a dollar per metric ton CO2e subsidy, additional to any BAU subsidies.  // **Guidance for setting values:** The 45Q tax credits provide $85 per metric ton CO2e stored, which is included in the BAU case.</v>
      </c>
      <c r="R534"/>
    </row>
    <row r="535" spans="1:19" x14ac:dyDescent="0.25">
      <c r="A535" s="76" t="str">
        <f>IF(ISBLANK(INDEX('Policy Characteristics'!A:A,MATCH($C535,'Policy Characteristics'!$C:$C,0))),"",INDEX('Policy Characteristics'!A:A,MATCH($C535,'Policy Characteristics'!$C:$C,0)))</f>
        <v>Electricity Supply</v>
      </c>
      <c r="B535" s="234" t="str">
        <f>IF(ISBLANK(INDEX('Policy Characteristics'!B:B,MATCH($C535,'Policy Characteristics'!$C:$C,0))),"",INDEX('Policy Characteristics'!B:B,MATCH($C535,'Policy Characteristics'!$C:$C,0)))</f>
        <v>Electricity CCS Subsidy</v>
      </c>
      <c r="C535" s="76" t="str">
        <f t="shared" si="23"/>
        <v>Additional Subsidy for Elec CCS</v>
      </c>
      <c r="D535" s="78" t="s">
        <v>76</v>
      </c>
      <c r="F535" s="78" t="s">
        <v>1674</v>
      </c>
      <c r="H535" s="15">
        <v>2263</v>
      </c>
      <c r="I535" t="s">
        <v>44</v>
      </c>
      <c r="J535" s="236" t="str">
        <f>IF(ISBLANK(INDEX('Policy Characteristics'!D:D,MATCH($C535,'Policy Characteristics'!$C:$C,0))),"",INDEX('Policy Characteristics'!D:D,MATCH($C535,'Policy Characteristics'!$C:$C,0)))</f>
        <v>Electricity CCS Subsidy</v>
      </c>
      <c r="K535" s="76" t="str">
        <f>IF(ISBLANK(INDEX('Policy Characteristics'!E:E,MATCH($C535,'Policy Characteristics'!$C:$C,0))),"",INDEX('Policy Characteristics'!E:E,MATCH($C535,'Policy Characteristics'!$C:$C,0)))</f>
        <v>elec CCS subsidy</v>
      </c>
      <c r="L535" s="237">
        <f>IF(ISBLANK(INDEX('Policy Characteristics'!F:F,MATCH($C535,'Policy Characteristics'!$C:$C,0))),"",INDEX('Policy Characteristics'!F:F,MATCH($C535,'Policy Characteristics'!$C:$C,0)))</f>
        <v>-100</v>
      </c>
      <c r="M535" s="237">
        <f>IF(ISBLANK(INDEX('Policy Characteristics'!G:G,MATCH($C535,'Policy Characteristics'!$C:$C,0))),"",INDEX('Policy Characteristics'!G:G,MATCH($C535,'Policy Characteristics'!$C:$C,0)))</f>
        <v>100</v>
      </c>
      <c r="N535" s="237">
        <f>IF(ISBLANK(INDEX('Policy Characteristics'!H:H,MATCH($C535,'Policy Characteristics'!$C:$C,0))),"",INDEX('Policy Characteristics'!H:H,MATCH($C535,'Policy Characteristics'!$C:$C,0)))</f>
        <v>5</v>
      </c>
      <c r="O535" s="76" t="str">
        <f>IF(ISBLANK(INDEX('Policy Characteristics'!I:I,MATCH($C535,'Policy Characteristics'!$C:$C,0))),"",INDEX('Policy Characteristics'!I:I,MATCH($C535,'Policy Characteristics'!$C:$C,0)))</f>
        <v>$ / metric ton CO2e</v>
      </c>
      <c r="P535" s="76" t="str">
        <f>IF(ISBLANK(INDEX('Policy Characteristics'!J:J,MATCH($C535,'Policy Characteristics'!$C:$C,0))),"",INDEX('Policy Characteristics'!J:J,MATCH($C535,'Policy Characteristics'!$C:$C,0)))</f>
        <v>**Description:** This policy provides a dollar per metric ton CO2e subsidy, additional to any BAU subsidies.  // **Guidance for setting values:** The 45Q tax credits provide $85 per metric ton CO2e stored, which is included in the BAU case.</v>
      </c>
      <c r="R535"/>
    </row>
    <row r="536" spans="1:19" x14ac:dyDescent="0.25">
      <c r="A536" s="76" t="str">
        <f>IF(ISBLANK(INDEX('Policy Characteristics'!A:A,MATCH($C536,'Policy Characteristics'!$C:$C,0))),"",INDEX('Policy Characteristics'!A:A,MATCH($C536,'Policy Characteristics'!$C:$C,0)))</f>
        <v>Electricity Supply</v>
      </c>
      <c r="B536" s="234" t="str">
        <f>IF(ISBLANK(INDEX('Policy Characteristics'!B:B,MATCH($C536,'Policy Characteristics'!$C:$C,0))),"",INDEX('Policy Characteristics'!B:B,MATCH($C536,'Policy Characteristics'!$C:$C,0)))</f>
        <v>Electricity CCS Subsidy</v>
      </c>
      <c r="C536" s="76" t="str">
        <f t="shared" si="23"/>
        <v>Additional Subsidy for Elec CCS</v>
      </c>
      <c r="D536" s="78" t="s">
        <v>77</v>
      </c>
      <c r="F536" s="78" t="s">
        <v>89</v>
      </c>
      <c r="H536" s="15">
        <v>2264</v>
      </c>
      <c r="I536" t="s">
        <v>44</v>
      </c>
      <c r="J536" s="236" t="str">
        <f>IF(ISBLANK(INDEX('Policy Characteristics'!D:D,MATCH($C536,'Policy Characteristics'!$C:$C,0))),"",INDEX('Policy Characteristics'!D:D,MATCH($C536,'Policy Characteristics'!$C:$C,0)))</f>
        <v>Electricity CCS Subsidy</v>
      </c>
      <c r="K536" s="76" t="str">
        <f>IF(ISBLANK(INDEX('Policy Characteristics'!E:E,MATCH($C536,'Policy Characteristics'!$C:$C,0))),"",INDEX('Policy Characteristics'!E:E,MATCH($C536,'Policy Characteristics'!$C:$C,0)))</f>
        <v>elec CCS subsidy</v>
      </c>
      <c r="L536" s="237">
        <f>IF(ISBLANK(INDEX('Policy Characteristics'!F:F,MATCH($C536,'Policy Characteristics'!$C:$C,0))),"",INDEX('Policy Characteristics'!F:F,MATCH($C536,'Policy Characteristics'!$C:$C,0)))</f>
        <v>-100</v>
      </c>
      <c r="M536" s="237">
        <f>IF(ISBLANK(INDEX('Policy Characteristics'!G:G,MATCH($C536,'Policy Characteristics'!$C:$C,0))),"",INDEX('Policy Characteristics'!G:G,MATCH($C536,'Policy Characteristics'!$C:$C,0)))</f>
        <v>100</v>
      </c>
      <c r="N536" s="237">
        <f>IF(ISBLANK(INDEX('Policy Characteristics'!H:H,MATCH($C536,'Policy Characteristics'!$C:$C,0))),"",INDEX('Policy Characteristics'!H:H,MATCH($C536,'Policy Characteristics'!$C:$C,0)))</f>
        <v>5</v>
      </c>
      <c r="O536" s="76" t="str">
        <f>IF(ISBLANK(INDEX('Policy Characteristics'!I:I,MATCH($C536,'Policy Characteristics'!$C:$C,0))),"",INDEX('Policy Characteristics'!I:I,MATCH($C536,'Policy Characteristics'!$C:$C,0)))</f>
        <v>$ / metric ton CO2e</v>
      </c>
      <c r="P536" s="76" t="str">
        <f>IF(ISBLANK(INDEX('Policy Characteristics'!J:J,MATCH($C536,'Policy Characteristics'!$C:$C,0))),"",INDEX('Policy Characteristics'!J:J,MATCH($C536,'Policy Characteristics'!$C:$C,0)))</f>
        <v>**Description:** This policy provides a dollar per metric ton CO2e subsidy, additional to any BAU subsidies.  // **Guidance for setting values:** The 45Q tax credits provide $85 per metric ton CO2e stored, which is included in the BAU case.</v>
      </c>
      <c r="R536"/>
    </row>
    <row r="537" spans="1:19" x14ac:dyDescent="0.25">
      <c r="A537" s="76" t="str">
        <f>IF(ISBLANK(INDEX('Policy Characteristics'!A:A,MATCH($C537,'Policy Characteristics'!$C:$C,0))),"",INDEX('Policy Characteristics'!A:A,MATCH($C537,'Policy Characteristics'!$C:$C,0)))</f>
        <v>Electricity Supply</v>
      </c>
      <c r="B537" s="234" t="str">
        <f>IF(ISBLANK(INDEX('Policy Characteristics'!B:B,MATCH($C537,'Policy Characteristics'!$C:$C,0))),"",INDEX('Policy Characteristics'!B:B,MATCH($C537,'Policy Characteristics'!$C:$C,0)))</f>
        <v>Electricity CCS Subsidy</v>
      </c>
      <c r="C537" s="76" t="str">
        <f t="shared" si="23"/>
        <v>Additional Subsidy for Elec CCS</v>
      </c>
      <c r="D537" s="78" t="s">
        <v>446</v>
      </c>
      <c r="F537" s="78" t="s">
        <v>449</v>
      </c>
      <c r="H537" s="15">
        <v>2265</v>
      </c>
      <c r="I537" t="s">
        <v>44</v>
      </c>
      <c r="J537" s="236" t="str">
        <f>IF(ISBLANK(INDEX('Policy Characteristics'!D:D,MATCH($C537,'Policy Characteristics'!$C:$C,0))),"",INDEX('Policy Characteristics'!D:D,MATCH($C537,'Policy Characteristics'!$C:$C,0)))</f>
        <v>Electricity CCS Subsidy</v>
      </c>
      <c r="K537" s="76" t="str">
        <f>IF(ISBLANK(INDEX('Policy Characteristics'!E:E,MATCH($C537,'Policy Characteristics'!$C:$C,0))),"",INDEX('Policy Characteristics'!E:E,MATCH($C537,'Policy Characteristics'!$C:$C,0)))</f>
        <v>elec CCS subsidy</v>
      </c>
      <c r="L537" s="237">
        <f>IF(ISBLANK(INDEX('Policy Characteristics'!F:F,MATCH($C537,'Policy Characteristics'!$C:$C,0))),"",INDEX('Policy Characteristics'!F:F,MATCH($C537,'Policy Characteristics'!$C:$C,0)))</f>
        <v>-100</v>
      </c>
      <c r="M537" s="237">
        <f>IF(ISBLANK(INDEX('Policy Characteristics'!G:G,MATCH($C537,'Policy Characteristics'!$C:$C,0))),"",INDEX('Policy Characteristics'!G:G,MATCH($C537,'Policy Characteristics'!$C:$C,0)))</f>
        <v>100</v>
      </c>
      <c r="N537" s="237">
        <f>IF(ISBLANK(INDEX('Policy Characteristics'!H:H,MATCH($C537,'Policy Characteristics'!$C:$C,0))),"",INDEX('Policy Characteristics'!H:H,MATCH($C537,'Policy Characteristics'!$C:$C,0)))</f>
        <v>5</v>
      </c>
      <c r="O537" s="76" t="str">
        <f>IF(ISBLANK(INDEX('Policy Characteristics'!I:I,MATCH($C537,'Policy Characteristics'!$C:$C,0))),"",INDEX('Policy Characteristics'!I:I,MATCH($C537,'Policy Characteristics'!$C:$C,0)))</f>
        <v>$ / metric ton CO2e</v>
      </c>
      <c r="P537" s="76" t="str">
        <f>IF(ISBLANK(INDEX('Policy Characteristics'!J:J,MATCH($C537,'Policy Characteristics'!$C:$C,0))),"",INDEX('Policy Characteristics'!J:J,MATCH($C537,'Policy Characteristics'!$C:$C,0)))</f>
        <v>**Description:** This policy provides a dollar per metric ton CO2e subsidy, additional to any BAU subsidies.  // **Guidance for setting values:** The 45Q tax credits provide $85 per metric ton CO2e stored, which is included in the BAU case.</v>
      </c>
      <c r="R537"/>
    </row>
    <row r="538" spans="1:19" x14ac:dyDescent="0.25">
      <c r="A538" s="76" t="str">
        <f>IF(ISBLANK(INDEX('Policy Characteristics'!A:A,MATCH($C538,'Policy Characteristics'!$C:$C,0))),"",INDEX('Policy Characteristics'!A:A,MATCH($C538,'Policy Characteristics'!$C:$C,0)))</f>
        <v>Electricity Supply</v>
      </c>
      <c r="B538" s="234" t="str">
        <f>IF(ISBLANK(INDEX('Policy Characteristics'!B:B,MATCH($C538,'Policy Characteristics'!$C:$C,0))),"",INDEX('Policy Characteristics'!B:B,MATCH($C538,'Policy Characteristics'!$C:$C,0)))</f>
        <v>Electricity CCS Subsidy</v>
      </c>
      <c r="C538" s="76" t="str">
        <f t="shared" si="23"/>
        <v>Additional Subsidy for Elec CCS</v>
      </c>
      <c r="D538" s="78" t="s">
        <v>78</v>
      </c>
      <c r="F538" s="78" t="s">
        <v>90</v>
      </c>
      <c r="H538" s="15">
        <v>2266</v>
      </c>
      <c r="I538" t="s">
        <v>44</v>
      </c>
      <c r="J538" s="236" t="str">
        <f>IF(ISBLANK(INDEX('Policy Characteristics'!D:D,MATCH($C538,'Policy Characteristics'!$C:$C,0))),"",INDEX('Policy Characteristics'!D:D,MATCH($C538,'Policy Characteristics'!$C:$C,0)))</f>
        <v>Electricity CCS Subsidy</v>
      </c>
      <c r="K538" s="76" t="str">
        <f>IF(ISBLANK(INDEX('Policy Characteristics'!E:E,MATCH($C538,'Policy Characteristics'!$C:$C,0))),"",INDEX('Policy Characteristics'!E:E,MATCH($C538,'Policy Characteristics'!$C:$C,0)))</f>
        <v>elec CCS subsidy</v>
      </c>
      <c r="L538" s="237">
        <f>IF(ISBLANK(INDEX('Policy Characteristics'!F:F,MATCH($C538,'Policy Characteristics'!$C:$C,0))),"",INDEX('Policy Characteristics'!F:F,MATCH($C538,'Policy Characteristics'!$C:$C,0)))</f>
        <v>-100</v>
      </c>
      <c r="M538" s="237">
        <f>IF(ISBLANK(INDEX('Policy Characteristics'!G:G,MATCH($C538,'Policy Characteristics'!$C:$C,0))),"",INDEX('Policy Characteristics'!G:G,MATCH($C538,'Policy Characteristics'!$C:$C,0)))</f>
        <v>100</v>
      </c>
      <c r="N538" s="237">
        <f>IF(ISBLANK(INDEX('Policy Characteristics'!H:H,MATCH($C538,'Policy Characteristics'!$C:$C,0))),"",INDEX('Policy Characteristics'!H:H,MATCH($C538,'Policy Characteristics'!$C:$C,0)))</f>
        <v>5</v>
      </c>
      <c r="O538" s="76" t="str">
        <f>IF(ISBLANK(INDEX('Policy Characteristics'!I:I,MATCH($C538,'Policy Characteristics'!$C:$C,0))),"",INDEX('Policy Characteristics'!I:I,MATCH($C538,'Policy Characteristics'!$C:$C,0)))</f>
        <v>$ / metric ton CO2e</v>
      </c>
      <c r="P538" s="76" t="str">
        <f>IF(ISBLANK(INDEX('Policy Characteristics'!J:J,MATCH($C538,'Policy Characteristics'!$C:$C,0))),"",INDEX('Policy Characteristics'!J:J,MATCH($C538,'Policy Characteristics'!$C:$C,0)))</f>
        <v>**Description:** This policy provides a dollar per metric ton CO2e subsidy, additional to any BAU subsidies.  // **Guidance for setting values:** The 45Q tax credits provide $85 per metric ton CO2e stored, which is included in the BAU case.</v>
      </c>
      <c r="R538"/>
    </row>
    <row r="539" spans="1:19" x14ac:dyDescent="0.25">
      <c r="A539" s="76" t="str">
        <f>IF(ISBLANK(INDEX('Policy Characteristics'!A:A,MATCH($C539,'Policy Characteristics'!$C:$C,0))),"",INDEX('Policy Characteristics'!A:A,MATCH($C539,'Policy Characteristics'!$C:$C,0)))</f>
        <v>Electricity Supply</v>
      </c>
      <c r="B539" s="234" t="str">
        <f>IF(ISBLANK(INDEX('Policy Characteristics'!B:B,MATCH($C539,'Policy Characteristics'!$C:$C,0))),"",INDEX('Policy Characteristics'!B:B,MATCH($C539,'Policy Characteristics'!$C:$C,0)))</f>
        <v>Electricity CCS Subsidy</v>
      </c>
      <c r="C539" s="76" t="str">
        <f t="shared" si="23"/>
        <v>Additional Subsidy for Elec CCS</v>
      </c>
      <c r="D539" s="78" t="s">
        <v>79</v>
      </c>
      <c r="F539" s="78" t="s">
        <v>91</v>
      </c>
      <c r="H539" s="15">
        <v>2267</v>
      </c>
      <c r="I539" t="s">
        <v>44</v>
      </c>
      <c r="J539" s="236" t="str">
        <f>IF(ISBLANK(INDEX('Policy Characteristics'!D:D,MATCH($C539,'Policy Characteristics'!$C:$C,0))),"",INDEX('Policy Characteristics'!D:D,MATCH($C539,'Policy Characteristics'!$C:$C,0)))</f>
        <v>Electricity CCS Subsidy</v>
      </c>
      <c r="K539" s="76" t="str">
        <f>IF(ISBLANK(INDEX('Policy Characteristics'!E:E,MATCH($C539,'Policy Characteristics'!$C:$C,0))),"",INDEX('Policy Characteristics'!E:E,MATCH($C539,'Policy Characteristics'!$C:$C,0)))</f>
        <v>elec CCS subsidy</v>
      </c>
      <c r="L539" s="237">
        <f>IF(ISBLANK(INDEX('Policy Characteristics'!F:F,MATCH($C539,'Policy Characteristics'!$C:$C,0))),"",INDEX('Policy Characteristics'!F:F,MATCH($C539,'Policy Characteristics'!$C:$C,0)))</f>
        <v>-100</v>
      </c>
      <c r="M539" s="237">
        <f>IF(ISBLANK(INDEX('Policy Characteristics'!G:G,MATCH($C539,'Policy Characteristics'!$C:$C,0))),"",INDEX('Policy Characteristics'!G:G,MATCH($C539,'Policy Characteristics'!$C:$C,0)))</f>
        <v>100</v>
      </c>
      <c r="N539" s="237">
        <f>IF(ISBLANK(INDEX('Policy Characteristics'!H:H,MATCH($C539,'Policy Characteristics'!$C:$C,0))),"",INDEX('Policy Characteristics'!H:H,MATCH($C539,'Policy Characteristics'!$C:$C,0)))</f>
        <v>5</v>
      </c>
      <c r="O539" s="76" t="str">
        <f>IF(ISBLANK(INDEX('Policy Characteristics'!I:I,MATCH($C539,'Policy Characteristics'!$C:$C,0))),"",INDEX('Policy Characteristics'!I:I,MATCH($C539,'Policy Characteristics'!$C:$C,0)))</f>
        <v>$ / metric ton CO2e</v>
      </c>
      <c r="P539" s="76" t="str">
        <f>IF(ISBLANK(INDEX('Policy Characteristics'!J:J,MATCH($C539,'Policy Characteristics'!$C:$C,0))),"",INDEX('Policy Characteristics'!J:J,MATCH($C539,'Policy Characteristics'!$C:$C,0)))</f>
        <v>**Description:** This policy provides a dollar per metric ton CO2e subsidy, additional to any BAU subsidies.  // **Guidance for setting values:** The 45Q tax credits provide $85 per metric ton CO2e stored, which is included in the BAU case.</v>
      </c>
      <c r="R539"/>
    </row>
    <row r="540" spans="1:19" x14ac:dyDescent="0.25">
      <c r="A540" s="76" t="str">
        <f>IF(ISBLANK(INDEX('Policy Characteristics'!A:A,MATCH($C540,'Policy Characteristics'!$C:$C,0))),"",INDEX('Policy Characteristics'!A:A,MATCH($C540,'Policy Characteristics'!$C:$C,0)))</f>
        <v>Electricity Supply</v>
      </c>
      <c r="B540" s="234" t="str">
        <f>IF(ISBLANK(INDEX('Policy Characteristics'!B:B,MATCH($C540,'Policy Characteristics'!$C:$C,0))),"",INDEX('Policy Characteristics'!B:B,MATCH($C540,'Policy Characteristics'!$C:$C,0)))</f>
        <v>Electricity CCS Subsidy</v>
      </c>
      <c r="C540" s="76" t="str">
        <f t="shared" si="23"/>
        <v>Additional Subsidy for Elec CCS</v>
      </c>
      <c r="D540" s="78" t="s">
        <v>80</v>
      </c>
      <c r="F540" s="78" t="s">
        <v>92</v>
      </c>
      <c r="H540" s="15">
        <v>2268</v>
      </c>
      <c r="I540" t="s">
        <v>44</v>
      </c>
      <c r="J540" s="236" t="str">
        <f>IF(ISBLANK(INDEX('Policy Characteristics'!D:D,MATCH($C540,'Policy Characteristics'!$C:$C,0))),"",INDEX('Policy Characteristics'!D:D,MATCH($C540,'Policy Characteristics'!$C:$C,0)))</f>
        <v>Electricity CCS Subsidy</v>
      </c>
      <c r="K540" s="76" t="str">
        <f>IF(ISBLANK(INDEX('Policy Characteristics'!E:E,MATCH($C540,'Policy Characteristics'!$C:$C,0))),"",INDEX('Policy Characteristics'!E:E,MATCH($C540,'Policy Characteristics'!$C:$C,0)))</f>
        <v>elec CCS subsidy</v>
      </c>
      <c r="L540" s="237">
        <f>IF(ISBLANK(INDEX('Policy Characteristics'!F:F,MATCH($C540,'Policy Characteristics'!$C:$C,0))),"",INDEX('Policy Characteristics'!F:F,MATCH($C540,'Policy Characteristics'!$C:$C,0)))</f>
        <v>-100</v>
      </c>
      <c r="M540" s="237">
        <f>IF(ISBLANK(INDEX('Policy Characteristics'!G:G,MATCH($C540,'Policy Characteristics'!$C:$C,0))),"",INDEX('Policy Characteristics'!G:G,MATCH($C540,'Policy Characteristics'!$C:$C,0)))</f>
        <v>100</v>
      </c>
      <c r="N540" s="237">
        <f>IF(ISBLANK(INDEX('Policy Characteristics'!H:H,MATCH($C540,'Policy Characteristics'!$C:$C,0))),"",INDEX('Policy Characteristics'!H:H,MATCH($C540,'Policy Characteristics'!$C:$C,0)))</f>
        <v>5</v>
      </c>
      <c r="O540" s="76" t="str">
        <f>IF(ISBLANK(INDEX('Policy Characteristics'!I:I,MATCH($C540,'Policy Characteristics'!$C:$C,0))),"",INDEX('Policy Characteristics'!I:I,MATCH($C540,'Policy Characteristics'!$C:$C,0)))</f>
        <v>$ / metric ton CO2e</v>
      </c>
      <c r="P540" s="76" t="str">
        <f>IF(ISBLANK(INDEX('Policy Characteristics'!J:J,MATCH($C540,'Policy Characteristics'!$C:$C,0))),"",INDEX('Policy Characteristics'!J:J,MATCH($C540,'Policy Characteristics'!$C:$C,0)))</f>
        <v>**Description:** This policy provides a dollar per metric ton CO2e subsidy, additional to any BAU subsidies.  // **Guidance for setting values:** The 45Q tax credits provide $85 per metric ton CO2e stored, which is included in the BAU case.</v>
      </c>
      <c r="R540"/>
    </row>
    <row r="541" spans="1:19" x14ac:dyDescent="0.25">
      <c r="A541" s="76" t="str">
        <f>IF(ISBLANK(INDEX('Policy Characteristics'!A:A,MATCH($C541,'Policy Characteristics'!$C:$C,0))),"",INDEX('Policy Characteristics'!A:A,MATCH($C541,'Policy Characteristics'!$C:$C,0)))</f>
        <v>Electricity Supply</v>
      </c>
      <c r="B541" s="234" t="str">
        <f>IF(ISBLANK(INDEX('Policy Characteristics'!B:B,MATCH($C541,'Policy Characteristics'!$C:$C,0))),"",INDEX('Policy Characteristics'!B:B,MATCH($C541,'Policy Characteristics'!$C:$C,0)))</f>
        <v>Electricity CCS Subsidy</v>
      </c>
      <c r="C541" s="76" t="str">
        <f t="shared" si="23"/>
        <v>Additional Subsidy for Elec CCS</v>
      </c>
      <c r="D541" s="78" t="s">
        <v>668</v>
      </c>
      <c r="F541" s="78" t="s">
        <v>434</v>
      </c>
      <c r="H541" s="15">
        <v>2269</v>
      </c>
      <c r="I541" t="s">
        <v>44</v>
      </c>
      <c r="J541" s="236" t="str">
        <f>IF(ISBLANK(INDEX('Policy Characteristics'!D:D,MATCH($C541,'Policy Characteristics'!$C:$C,0))),"",INDEX('Policy Characteristics'!D:D,MATCH($C541,'Policy Characteristics'!$C:$C,0)))</f>
        <v>Electricity CCS Subsidy</v>
      </c>
      <c r="K541" s="76" t="str">
        <f>IF(ISBLANK(INDEX('Policy Characteristics'!E:E,MATCH($C541,'Policy Characteristics'!$C:$C,0))),"",INDEX('Policy Characteristics'!E:E,MATCH($C541,'Policy Characteristics'!$C:$C,0)))</f>
        <v>elec CCS subsidy</v>
      </c>
      <c r="L541" s="237">
        <f>IF(ISBLANK(INDEX('Policy Characteristics'!F:F,MATCH($C541,'Policy Characteristics'!$C:$C,0))),"",INDEX('Policy Characteristics'!F:F,MATCH($C541,'Policy Characteristics'!$C:$C,0)))</f>
        <v>-100</v>
      </c>
      <c r="M541" s="237">
        <f>IF(ISBLANK(INDEX('Policy Characteristics'!G:G,MATCH($C541,'Policy Characteristics'!$C:$C,0))),"",INDEX('Policy Characteristics'!G:G,MATCH($C541,'Policy Characteristics'!$C:$C,0)))</f>
        <v>100</v>
      </c>
      <c r="N541" s="237">
        <f>IF(ISBLANK(INDEX('Policy Characteristics'!H:H,MATCH($C541,'Policy Characteristics'!$C:$C,0))),"",INDEX('Policy Characteristics'!H:H,MATCH($C541,'Policy Characteristics'!$C:$C,0)))</f>
        <v>5</v>
      </c>
      <c r="O541" s="76" t="str">
        <f>IF(ISBLANK(INDEX('Policy Characteristics'!I:I,MATCH($C541,'Policy Characteristics'!$C:$C,0))),"",INDEX('Policy Characteristics'!I:I,MATCH($C541,'Policy Characteristics'!$C:$C,0)))</f>
        <v>$ / metric ton CO2e</v>
      </c>
      <c r="P541" s="76" t="str">
        <f>IF(ISBLANK(INDEX('Policy Characteristics'!J:J,MATCH($C541,'Policy Characteristics'!$C:$C,0))),"",INDEX('Policy Characteristics'!J:J,MATCH($C541,'Policy Characteristics'!$C:$C,0)))</f>
        <v>**Description:** This policy provides a dollar per metric ton CO2e subsidy, additional to any BAU subsidies.  // **Guidance for setting values:** The 45Q tax credits provide $85 per metric ton CO2e stored, which is included in the BAU case.</v>
      </c>
      <c r="R541"/>
    </row>
    <row r="542" spans="1:19" x14ac:dyDescent="0.25">
      <c r="A542" s="76" t="str">
        <f>IF(ISBLANK(INDEX('Policy Characteristics'!A:A,MATCH($C542,'Policy Characteristics'!$C:$C,0))),"",INDEX('Policy Characteristics'!A:A,MATCH($C542,'Policy Characteristics'!$C:$C,0)))</f>
        <v>Electricity Supply</v>
      </c>
      <c r="B542" s="234" t="str">
        <f>IF(ISBLANK(INDEX('Policy Characteristics'!B:B,MATCH($C542,'Policy Characteristics'!$C:$C,0))),"",INDEX('Policy Characteristics'!B:B,MATCH($C542,'Policy Characteristics'!$C:$C,0)))</f>
        <v>Electricity CCS Subsidy</v>
      </c>
      <c r="C542" s="76" t="str">
        <f t="shared" si="23"/>
        <v>Additional Subsidy for Elec CCS</v>
      </c>
      <c r="D542" s="78" t="s">
        <v>306</v>
      </c>
      <c r="F542" s="78" t="s">
        <v>308</v>
      </c>
      <c r="H542" s="15">
        <v>2270</v>
      </c>
      <c r="I542" t="s">
        <v>44</v>
      </c>
      <c r="J542" s="236" t="str">
        <f>IF(ISBLANK(INDEX('Policy Characteristics'!D:D,MATCH($C542,'Policy Characteristics'!$C:$C,0))),"",INDEX('Policy Characteristics'!D:D,MATCH($C542,'Policy Characteristics'!$C:$C,0)))</f>
        <v>Electricity CCS Subsidy</v>
      </c>
      <c r="K542" s="76" t="str">
        <f>IF(ISBLANK(INDEX('Policy Characteristics'!E:E,MATCH($C542,'Policy Characteristics'!$C:$C,0))),"",INDEX('Policy Characteristics'!E:E,MATCH($C542,'Policy Characteristics'!$C:$C,0)))</f>
        <v>elec CCS subsidy</v>
      </c>
      <c r="L542" s="237">
        <f>IF(ISBLANK(INDEX('Policy Characteristics'!F:F,MATCH($C542,'Policy Characteristics'!$C:$C,0))),"",INDEX('Policy Characteristics'!F:F,MATCH($C542,'Policy Characteristics'!$C:$C,0)))</f>
        <v>-100</v>
      </c>
      <c r="M542" s="237">
        <f>IF(ISBLANK(INDEX('Policy Characteristics'!G:G,MATCH($C542,'Policy Characteristics'!$C:$C,0))),"",INDEX('Policy Characteristics'!G:G,MATCH($C542,'Policy Characteristics'!$C:$C,0)))</f>
        <v>100</v>
      </c>
      <c r="N542" s="237">
        <f>IF(ISBLANK(INDEX('Policy Characteristics'!H:H,MATCH($C542,'Policy Characteristics'!$C:$C,0))),"",INDEX('Policy Characteristics'!H:H,MATCH($C542,'Policy Characteristics'!$C:$C,0)))</f>
        <v>5</v>
      </c>
      <c r="O542" s="76" t="str">
        <f>IF(ISBLANK(INDEX('Policy Characteristics'!I:I,MATCH($C542,'Policy Characteristics'!$C:$C,0))),"",INDEX('Policy Characteristics'!I:I,MATCH($C542,'Policy Characteristics'!$C:$C,0)))</f>
        <v>$ / metric ton CO2e</v>
      </c>
      <c r="P542" s="76" t="str">
        <f>IF(ISBLANK(INDEX('Policy Characteristics'!J:J,MATCH($C542,'Policy Characteristics'!$C:$C,0))),"",INDEX('Policy Characteristics'!J:J,MATCH($C542,'Policy Characteristics'!$C:$C,0)))</f>
        <v>**Description:** This policy provides a dollar per metric ton CO2e subsidy, additional to any BAU subsidies.  // **Guidance for setting values:** The 45Q tax credits provide $85 per metric ton CO2e stored, which is included in the BAU case.</v>
      </c>
      <c r="R542"/>
    </row>
    <row r="543" spans="1:19" x14ac:dyDescent="0.25">
      <c r="A543" s="76" t="str">
        <f>IF(ISBLANK(INDEX('Policy Characteristics'!A:A,MATCH($C543,'Policy Characteristics'!$C:$C,0))),"",INDEX('Policy Characteristics'!A:A,MATCH($C543,'Policy Characteristics'!$C:$C,0)))</f>
        <v>Electricity Supply</v>
      </c>
      <c r="B543" s="234" t="str">
        <f>IF(ISBLANK(INDEX('Policy Characteristics'!B:B,MATCH($C543,'Policy Characteristics'!$C:$C,0))),"",INDEX('Policy Characteristics'!B:B,MATCH($C543,'Policy Characteristics'!$C:$C,0)))</f>
        <v>Electricity CCS Subsidy</v>
      </c>
      <c r="C543" s="76" t="str">
        <f t="shared" si="23"/>
        <v>Additional Subsidy for Elec CCS</v>
      </c>
      <c r="D543" s="78" t="s">
        <v>307</v>
      </c>
      <c r="F543" s="78" t="s">
        <v>309</v>
      </c>
      <c r="H543" s="15">
        <v>2271</v>
      </c>
      <c r="I543" t="s">
        <v>44</v>
      </c>
      <c r="J543" s="236" t="str">
        <f>IF(ISBLANK(INDEX('Policy Characteristics'!D:D,MATCH($C543,'Policy Characteristics'!$C:$C,0))),"",INDEX('Policy Characteristics'!D:D,MATCH($C543,'Policy Characteristics'!$C:$C,0)))</f>
        <v>Electricity CCS Subsidy</v>
      </c>
      <c r="K543" s="76" t="str">
        <f>IF(ISBLANK(INDEX('Policy Characteristics'!E:E,MATCH($C543,'Policy Characteristics'!$C:$C,0))),"",INDEX('Policy Characteristics'!E:E,MATCH($C543,'Policy Characteristics'!$C:$C,0)))</f>
        <v>elec CCS subsidy</v>
      </c>
      <c r="L543" s="237">
        <f>IF(ISBLANK(INDEX('Policy Characteristics'!F:F,MATCH($C543,'Policy Characteristics'!$C:$C,0))),"",INDEX('Policy Characteristics'!F:F,MATCH($C543,'Policy Characteristics'!$C:$C,0)))</f>
        <v>-100</v>
      </c>
      <c r="M543" s="237">
        <f>IF(ISBLANK(INDEX('Policy Characteristics'!G:G,MATCH($C543,'Policy Characteristics'!$C:$C,0))),"",INDEX('Policy Characteristics'!G:G,MATCH($C543,'Policy Characteristics'!$C:$C,0)))</f>
        <v>100</v>
      </c>
      <c r="N543" s="237">
        <f>IF(ISBLANK(INDEX('Policy Characteristics'!H:H,MATCH($C543,'Policy Characteristics'!$C:$C,0))),"",INDEX('Policy Characteristics'!H:H,MATCH($C543,'Policy Characteristics'!$C:$C,0)))</f>
        <v>5</v>
      </c>
      <c r="O543" s="76" t="str">
        <f>IF(ISBLANK(INDEX('Policy Characteristics'!I:I,MATCH($C543,'Policy Characteristics'!$C:$C,0))),"",INDEX('Policy Characteristics'!I:I,MATCH($C543,'Policy Characteristics'!$C:$C,0)))</f>
        <v>$ / metric ton CO2e</v>
      </c>
      <c r="P543" s="76" t="str">
        <f>IF(ISBLANK(INDEX('Policy Characteristics'!J:J,MATCH($C543,'Policy Characteristics'!$C:$C,0))),"",INDEX('Policy Characteristics'!J:J,MATCH($C543,'Policy Characteristics'!$C:$C,0)))</f>
        <v>**Description:** This policy provides a dollar per metric ton CO2e subsidy, additional to any BAU subsidies.  // **Guidance for setting values:** The 45Q tax credits provide $85 per metric ton CO2e stored, which is included in the BAU case.</v>
      </c>
      <c r="R543"/>
    </row>
    <row r="544" spans="1:19" x14ac:dyDescent="0.25">
      <c r="A544" s="76" t="str">
        <f>IF(ISBLANK(INDEX('Policy Characteristics'!A:A,MATCH($C544,'Policy Characteristics'!$C:$C,0))),"",INDEX('Policy Characteristics'!A:A,MATCH($C544,'Policy Characteristics'!$C:$C,0)))</f>
        <v>Electricity Supply</v>
      </c>
      <c r="B544" s="234" t="str">
        <f>IF(ISBLANK(INDEX('Policy Characteristics'!B:B,MATCH($C544,'Policy Characteristics'!$C:$C,0))),"",INDEX('Policy Characteristics'!B:B,MATCH($C544,'Policy Characteristics'!$C:$C,0)))</f>
        <v>Electricity CCS Subsidy</v>
      </c>
      <c r="C544" s="76" t="str">
        <f t="shared" si="23"/>
        <v>Additional Subsidy for Elec CCS</v>
      </c>
      <c r="D544" s="78" t="s">
        <v>442</v>
      </c>
      <c r="F544" s="78" t="s">
        <v>441</v>
      </c>
      <c r="H544" s="15">
        <v>2272</v>
      </c>
      <c r="I544" t="s">
        <v>44</v>
      </c>
      <c r="J544" s="236" t="str">
        <f>IF(ISBLANK(INDEX('Policy Characteristics'!D:D,MATCH($C544,'Policy Characteristics'!$C:$C,0))),"",INDEX('Policy Characteristics'!D:D,MATCH($C544,'Policy Characteristics'!$C:$C,0)))</f>
        <v>Electricity CCS Subsidy</v>
      </c>
      <c r="K544" s="76" t="str">
        <f>IF(ISBLANK(INDEX('Policy Characteristics'!E:E,MATCH($C544,'Policy Characteristics'!$C:$C,0))),"",INDEX('Policy Characteristics'!E:E,MATCH($C544,'Policy Characteristics'!$C:$C,0)))</f>
        <v>elec CCS subsidy</v>
      </c>
      <c r="L544" s="237">
        <f>IF(ISBLANK(INDEX('Policy Characteristics'!F:F,MATCH($C544,'Policy Characteristics'!$C:$C,0))),"",INDEX('Policy Characteristics'!F:F,MATCH($C544,'Policy Characteristics'!$C:$C,0)))</f>
        <v>-100</v>
      </c>
      <c r="M544" s="237">
        <f>IF(ISBLANK(INDEX('Policy Characteristics'!G:G,MATCH($C544,'Policy Characteristics'!$C:$C,0))),"",INDEX('Policy Characteristics'!G:G,MATCH($C544,'Policy Characteristics'!$C:$C,0)))</f>
        <v>100</v>
      </c>
      <c r="N544" s="237">
        <f>IF(ISBLANK(INDEX('Policy Characteristics'!H:H,MATCH($C544,'Policy Characteristics'!$C:$C,0))),"",INDEX('Policy Characteristics'!H:H,MATCH($C544,'Policy Characteristics'!$C:$C,0)))</f>
        <v>5</v>
      </c>
      <c r="O544" s="76" t="str">
        <f>IF(ISBLANK(INDEX('Policy Characteristics'!I:I,MATCH($C544,'Policy Characteristics'!$C:$C,0))),"",INDEX('Policy Characteristics'!I:I,MATCH($C544,'Policy Characteristics'!$C:$C,0)))</f>
        <v>$ / metric ton CO2e</v>
      </c>
      <c r="P544" s="76" t="str">
        <f>IF(ISBLANK(INDEX('Policy Characteristics'!J:J,MATCH($C544,'Policy Characteristics'!$C:$C,0))),"",INDEX('Policy Characteristics'!J:J,MATCH($C544,'Policy Characteristics'!$C:$C,0)))</f>
        <v>**Description:** This policy provides a dollar per metric ton CO2e subsidy, additional to any BAU subsidies.  // **Guidance for setting values:** The 45Q tax credits provide $85 per metric ton CO2e stored, which is included in the BAU case.</v>
      </c>
      <c r="R544"/>
    </row>
    <row r="545" spans="1:18" x14ac:dyDescent="0.25">
      <c r="A545" s="76" t="str">
        <f>IF(ISBLANK(INDEX('Policy Characteristics'!A:A,MATCH($C545,'Policy Characteristics'!$C:$C,0))),"",INDEX('Policy Characteristics'!A:A,MATCH($C545,'Policy Characteristics'!$C:$C,0)))</f>
        <v>Electricity Supply</v>
      </c>
      <c r="B545" s="234" t="str">
        <f>IF(ISBLANK(INDEX('Policy Characteristics'!B:B,MATCH($C545,'Policy Characteristics'!$C:$C,0))),"",INDEX('Policy Characteristics'!B:B,MATCH($C545,'Policy Characteristics'!$C:$C,0)))</f>
        <v>Electricity CCS Subsidy</v>
      </c>
      <c r="C545" s="76" t="str">
        <f t="shared" si="23"/>
        <v>Additional Subsidy for Elec CCS</v>
      </c>
      <c r="D545" s="78" t="s">
        <v>451</v>
      </c>
      <c r="F545" s="78" t="s">
        <v>452</v>
      </c>
      <c r="H545" s="15">
        <v>2273</v>
      </c>
      <c r="I545" t="s">
        <v>44</v>
      </c>
      <c r="J545" s="236" t="str">
        <f>IF(ISBLANK(INDEX('Policy Characteristics'!D:D,MATCH($C545,'Policy Characteristics'!$C:$C,0))),"",INDEX('Policy Characteristics'!D:D,MATCH($C545,'Policy Characteristics'!$C:$C,0)))</f>
        <v>Electricity CCS Subsidy</v>
      </c>
      <c r="K545" s="76" t="str">
        <f>IF(ISBLANK(INDEX('Policy Characteristics'!E:E,MATCH($C545,'Policy Characteristics'!$C:$C,0))),"",INDEX('Policy Characteristics'!E:E,MATCH($C545,'Policy Characteristics'!$C:$C,0)))</f>
        <v>elec CCS subsidy</v>
      </c>
      <c r="L545" s="237">
        <f>IF(ISBLANK(INDEX('Policy Characteristics'!F:F,MATCH($C545,'Policy Characteristics'!$C:$C,0))),"",INDEX('Policy Characteristics'!F:F,MATCH($C545,'Policy Characteristics'!$C:$C,0)))</f>
        <v>-100</v>
      </c>
      <c r="M545" s="237">
        <f>IF(ISBLANK(INDEX('Policy Characteristics'!G:G,MATCH($C545,'Policy Characteristics'!$C:$C,0))),"",INDEX('Policy Characteristics'!G:G,MATCH($C545,'Policy Characteristics'!$C:$C,0)))</f>
        <v>100</v>
      </c>
      <c r="N545" s="237">
        <f>IF(ISBLANK(INDEX('Policy Characteristics'!H:H,MATCH($C545,'Policy Characteristics'!$C:$C,0))),"",INDEX('Policy Characteristics'!H:H,MATCH($C545,'Policy Characteristics'!$C:$C,0)))</f>
        <v>5</v>
      </c>
      <c r="O545" s="76" t="str">
        <f>IF(ISBLANK(INDEX('Policy Characteristics'!I:I,MATCH($C545,'Policy Characteristics'!$C:$C,0))),"",INDEX('Policy Characteristics'!I:I,MATCH($C545,'Policy Characteristics'!$C:$C,0)))</f>
        <v>$ / metric ton CO2e</v>
      </c>
      <c r="P545" s="76" t="str">
        <f>IF(ISBLANK(INDEX('Policy Characteristics'!J:J,MATCH($C545,'Policy Characteristics'!$C:$C,0))),"",INDEX('Policy Characteristics'!J:J,MATCH($C545,'Policy Characteristics'!$C:$C,0)))</f>
        <v>**Description:** This policy provides a dollar per metric ton CO2e subsidy, additional to any BAU subsidies.  // **Guidance for setting values:** The 45Q tax credits provide $85 per metric ton CO2e stored, which is included in the BAU case.</v>
      </c>
      <c r="R545"/>
    </row>
    <row r="546" spans="1:18" x14ac:dyDescent="0.25">
      <c r="A546" s="76" t="str">
        <f>IF(ISBLANK(INDEX('Policy Characteristics'!A:A,MATCH($C546,'Policy Characteristics'!$C:$C,0))),"",INDEX('Policy Characteristics'!A:A,MATCH($C546,'Policy Characteristics'!$C:$C,0)))</f>
        <v>Electricity Supply</v>
      </c>
      <c r="B546" s="234" t="str">
        <f>IF(ISBLANK(INDEX('Policy Characteristics'!B:B,MATCH($C546,'Policy Characteristics'!$C:$C,0))),"",INDEX('Policy Characteristics'!B:B,MATCH($C546,'Policy Characteristics'!$C:$C,0)))</f>
        <v>Electricity CCS Subsidy</v>
      </c>
      <c r="C546" s="76" t="str">
        <f t="shared" si="23"/>
        <v>Additional Subsidy for Elec CCS</v>
      </c>
      <c r="D546" s="78" t="s">
        <v>988</v>
      </c>
      <c r="F546" s="78" t="s">
        <v>712</v>
      </c>
      <c r="H546" s="15">
        <v>2274</v>
      </c>
      <c r="I546" t="s">
        <v>44</v>
      </c>
      <c r="J546" s="236" t="str">
        <f>IF(ISBLANK(INDEX('Policy Characteristics'!D:D,MATCH($C546,'Policy Characteristics'!$C:$C,0))),"",INDEX('Policy Characteristics'!D:D,MATCH($C546,'Policy Characteristics'!$C:$C,0)))</f>
        <v>Electricity CCS Subsidy</v>
      </c>
      <c r="K546" s="76" t="str">
        <f>IF(ISBLANK(INDEX('Policy Characteristics'!E:E,MATCH($C546,'Policy Characteristics'!$C:$C,0))),"",INDEX('Policy Characteristics'!E:E,MATCH($C546,'Policy Characteristics'!$C:$C,0)))</f>
        <v>elec CCS subsidy</v>
      </c>
      <c r="L546" s="237">
        <f>IF(ISBLANK(INDEX('Policy Characteristics'!F:F,MATCH($C546,'Policy Characteristics'!$C:$C,0))),"",INDEX('Policy Characteristics'!F:F,MATCH($C546,'Policy Characteristics'!$C:$C,0)))</f>
        <v>-100</v>
      </c>
      <c r="M546" s="237">
        <f>IF(ISBLANK(INDEX('Policy Characteristics'!G:G,MATCH($C546,'Policy Characteristics'!$C:$C,0))),"",INDEX('Policy Characteristics'!G:G,MATCH($C546,'Policy Characteristics'!$C:$C,0)))</f>
        <v>100</v>
      </c>
      <c r="N546" s="237">
        <f>IF(ISBLANK(INDEX('Policy Characteristics'!H:H,MATCH($C546,'Policy Characteristics'!$C:$C,0))),"",INDEX('Policy Characteristics'!H:H,MATCH($C546,'Policy Characteristics'!$C:$C,0)))</f>
        <v>5</v>
      </c>
      <c r="O546" s="76" t="str">
        <f>IF(ISBLANK(INDEX('Policy Characteristics'!I:I,MATCH($C546,'Policy Characteristics'!$C:$C,0))),"",INDEX('Policy Characteristics'!I:I,MATCH($C546,'Policy Characteristics'!$C:$C,0)))</f>
        <v>$ / metric ton CO2e</v>
      </c>
      <c r="P546" s="76" t="str">
        <f>IF(ISBLANK(INDEX('Policy Characteristics'!J:J,MATCH($C546,'Policy Characteristics'!$C:$C,0))),"",INDEX('Policy Characteristics'!J:J,MATCH($C546,'Policy Characteristics'!$C:$C,0)))</f>
        <v>**Description:** This policy provides a dollar per metric ton CO2e subsidy, additional to any BAU subsidies.  // **Guidance for setting values:** The 45Q tax credits provide $85 per metric ton CO2e stored, which is included in the BAU case.</v>
      </c>
      <c r="R546"/>
    </row>
    <row r="547" spans="1:18" x14ac:dyDescent="0.25">
      <c r="A547" s="76" t="str">
        <f>IF(ISBLANK(INDEX('Policy Characteristics'!A:A,MATCH($C547,'Policy Characteristics'!$C:$C,0))),"",INDEX('Policy Characteristics'!A:A,MATCH($C547,'Policy Characteristics'!$C:$C,0)))</f>
        <v>Electricity Supply</v>
      </c>
      <c r="B547" s="234" t="str">
        <f>IF(ISBLANK(INDEX('Policy Characteristics'!B:B,MATCH($C547,'Policy Characteristics'!$C:$C,0))),"",INDEX('Policy Characteristics'!B:B,MATCH($C547,'Policy Characteristics'!$C:$C,0)))</f>
        <v>Electricity CCS Subsidy</v>
      </c>
      <c r="C547" s="76" t="str">
        <f t="shared" si="23"/>
        <v>Additional Subsidy for Elec CCS</v>
      </c>
      <c r="D547" s="78" t="s">
        <v>989</v>
      </c>
      <c r="F547" s="78" t="s">
        <v>832</v>
      </c>
      <c r="H547" s="15">
        <v>2275</v>
      </c>
      <c r="I547" t="s">
        <v>44</v>
      </c>
      <c r="J547" s="236" t="str">
        <f>IF(ISBLANK(INDEX('Policy Characteristics'!D:D,MATCH($C547,'Policy Characteristics'!$C:$C,0))),"",INDEX('Policy Characteristics'!D:D,MATCH($C547,'Policy Characteristics'!$C:$C,0)))</f>
        <v>Electricity CCS Subsidy</v>
      </c>
      <c r="K547" s="76" t="str">
        <f>IF(ISBLANK(INDEX('Policy Characteristics'!E:E,MATCH($C547,'Policy Characteristics'!$C:$C,0))),"",INDEX('Policy Characteristics'!E:E,MATCH($C547,'Policy Characteristics'!$C:$C,0)))</f>
        <v>elec CCS subsidy</v>
      </c>
      <c r="L547" s="237">
        <f>IF(ISBLANK(INDEX('Policy Characteristics'!F:F,MATCH($C547,'Policy Characteristics'!$C:$C,0))),"",INDEX('Policy Characteristics'!F:F,MATCH($C547,'Policy Characteristics'!$C:$C,0)))</f>
        <v>-100</v>
      </c>
      <c r="M547" s="237">
        <f>IF(ISBLANK(INDEX('Policy Characteristics'!G:G,MATCH($C547,'Policy Characteristics'!$C:$C,0))),"",INDEX('Policy Characteristics'!G:G,MATCH($C547,'Policy Characteristics'!$C:$C,0)))</f>
        <v>100</v>
      </c>
      <c r="N547" s="237">
        <f>IF(ISBLANK(INDEX('Policy Characteristics'!H:H,MATCH($C547,'Policy Characteristics'!$C:$C,0))),"",INDEX('Policy Characteristics'!H:H,MATCH($C547,'Policy Characteristics'!$C:$C,0)))</f>
        <v>5</v>
      </c>
      <c r="O547" s="76" t="str">
        <f>IF(ISBLANK(INDEX('Policy Characteristics'!I:I,MATCH($C547,'Policy Characteristics'!$C:$C,0))),"",INDEX('Policy Characteristics'!I:I,MATCH($C547,'Policy Characteristics'!$C:$C,0)))</f>
        <v>$ / metric ton CO2e</v>
      </c>
      <c r="P547" s="76" t="str">
        <f>IF(ISBLANK(INDEX('Policy Characteristics'!J:J,MATCH($C547,'Policy Characteristics'!$C:$C,0))),"",INDEX('Policy Characteristics'!J:J,MATCH($C547,'Policy Characteristics'!$C:$C,0)))</f>
        <v>**Description:** This policy provides a dollar per metric ton CO2e subsidy, additional to any BAU subsidies.  // **Guidance for setting values:** The 45Q tax credits provide $85 per metric ton CO2e stored, which is included in the BAU case.</v>
      </c>
      <c r="R547"/>
    </row>
    <row r="548" spans="1:18" x14ac:dyDescent="0.25">
      <c r="A548" s="76" t="str">
        <f>IF(ISBLANK(INDEX('Policy Characteristics'!A:A,MATCH($C548,'Policy Characteristics'!$C:$C,0))),"",INDEX('Policy Characteristics'!A:A,MATCH($C548,'Policy Characteristics'!$C:$C,0)))</f>
        <v>Electricity Supply</v>
      </c>
      <c r="B548" s="234" t="str">
        <f>IF(ISBLANK(INDEX('Policy Characteristics'!B:B,MATCH($C548,'Policy Characteristics'!$C:$C,0))),"",INDEX('Policy Characteristics'!B:B,MATCH($C548,'Policy Characteristics'!$C:$C,0)))</f>
        <v>Electricity CCS Subsidy</v>
      </c>
      <c r="C548" s="76" t="str">
        <f t="shared" si="23"/>
        <v>Additional Subsidy for Elec CCS</v>
      </c>
      <c r="D548" s="78" t="s">
        <v>990</v>
      </c>
      <c r="F548" s="78" t="s">
        <v>714</v>
      </c>
      <c r="H548" s="15">
        <v>2276</v>
      </c>
      <c r="I548" t="s">
        <v>44</v>
      </c>
      <c r="J548" s="236" t="str">
        <f>IF(ISBLANK(INDEX('Policy Characteristics'!D:D,MATCH($C548,'Policy Characteristics'!$C:$C,0))),"",INDEX('Policy Characteristics'!D:D,MATCH($C548,'Policy Characteristics'!$C:$C,0)))</f>
        <v>Electricity CCS Subsidy</v>
      </c>
      <c r="K548" s="76" t="str">
        <f>IF(ISBLANK(INDEX('Policy Characteristics'!E:E,MATCH($C548,'Policy Characteristics'!$C:$C,0))),"",INDEX('Policy Characteristics'!E:E,MATCH($C548,'Policy Characteristics'!$C:$C,0)))</f>
        <v>elec CCS subsidy</v>
      </c>
      <c r="L548" s="237">
        <f>IF(ISBLANK(INDEX('Policy Characteristics'!F:F,MATCH($C548,'Policy Characteristics'!$C:$C,0))),"",INDEX('Policy Characteristics'!F:F,MATCH($C548,'Policy Characteristics'!$C:$C,0)))</f>
        <v>-100</v>
      </c>
      <c r="M548" s="237">
        <f>IF(ISBLANK(INDEX('Policy Characteristics'!G:G,MATCH($C548,'Policy Characteristics'!$C:$C,0))),"",INDEX('Policy Characteristics'!G:G,MATCH($C548,'Policy Characteristics'!$C:$C,0)))</f>
        <v>100</v>
      </c>
      <c r="N548" s="237">
        <f>IF(ISBLANK(INDEX('Policy Characteristics'!H:H,MATCH($C548,'Policy Characteristics'!$C:$C,0))),"",INDEX('Policy Characteristics'!H:H,MATCH($C548,'Policy Characteristics'!$C:$C,0)))</f>
        <v>5</v>
      </c>
      <c r="O548" s="76" t="str">
        <f>IF(ISBLANK(INDEX('Policy Characteristics'!I:I,MATCH($C548,'Policy Characteristics'!$C:$C,0))),"",INDEX('Policy Characteristics'!I:I,MATCH($C548,'Policy Characteristics'!$C:$C,0)))</f>
        <v>$ / metric ton CO2e</v>
      </c>
      <c r="P548" s="76" t="str">
        <f>IF(ISBLANK(INDEX('Policy Characteristics'!J:J,MATCH($C548,'Policy Characteristics'!$C:$C,0))),"",INDEX('Policy Characteristics'!J:J,MATCH($C548,'Policy Characteristics'!$C:$C,0)))</f>
        <v>**Description:** This policy provides a dollar per metric ton CO2e subsidy, additional to any BAU subsidies.  // **Guidance for setting values:** The 45Q tax credits provide $85 per metric ton CO2e stored, which is included in the BAU case.</v>
      </c>
      <c r="R548"/>
    </row>
    <row r="549" spans="1:18" x14ac:dyDescent="0.25">
      <c r="A549" s="76" t="str">
        <f>IF(ISBLANK(INDEX('Policy Characteristics'!A:A,MATCH($C549,'Policy Characteristics'!$C:$C,0))),"",INDEX('Policy Characteristics'!A:A,MATCH($C549,'Policy Characteristics'!$C:$C,0)))</f>
        <v>Electricity Supply</v>
      </c>
      <c r="B549" s="234" t="str">
        <f>IF(ISBLANK(INDEX('Policy Characteristics'!B:B,MATCH($C549,'Policy Characteristics'!$C:$C,0))),"",INDEX('Policy Characteristics'!B:B,MATCH($C549,'Policy Characteristics'!$C:$C,0)))</f>
        <v>Electricity CCS Subsidy</v>
      </c>
      <c r="C549" s="76" t="str">
        <f t="shared" si="23"/>
        <v>Additional Subsidy for Elec CCS</v>
      </c>
      <c r="D549" s="78" t="s">
        <v>1662</v>
      </c>
      <c r="F549" s="78" t="s">
        <v>1669</v>
      </c>
      <c r="H549" s="15">
        <v>2277</v>
      </c>
      <c r="I549" t="s">
        <v>43</v>
      </c>
      <c r="J549" s="236" t="str">
        <f>IF(ISBLANK(INDEX('Policy Characteristics'!D:D,MATCH($C549,'Policy Characteristics'!$C:$C,0))),"",INDEX('Policy Characteristics'!D:D,MATCH($C549,'Policy Characteristics'!$C:$C,0)))</f>
        <v>Electricity CCS Subsidy</v>
      </c>
      <c r="K549" s="76" t="str">
        <f>IF(ISBLANK(INDEX('Policy Characteristics'!E:E,MATCH($C549,'Policy Characteristics'!$C:$C,0))),"",INDEX('Policy Characteristics'!E:E,MATCH($C549,'Policy Characteristics'!$C:$C,0)))</f>
        <v>elec CCS subsidy</v>
      </c>
      <c r="L549" s="237">
        <f>IF(ISBLANK(INDEX('Policy Characteristics'!F:F,MATCH($C549,'Policy Characteristics'!$C:$C,0))),"",INDEX('Policy Characteristics'!F:F,MATCH($C549,'Policy Characteristics'!$C:$C,0)))</f>
        <v>-100</v>
      </c>
      <c r="M549" s="237">
        <f>IF(ISBLANK(INDEX('Policy Characteristics'!G:G,MATCH($C549,'Policy Characteristics'!$C:$C,0))),"",INDEX('Policy Characteristics'!G:G,MATCH($C549,'Policy Characteristics'!$C:$C,0)))</f>
        <v>100</v>
      </c>
      <c r="N549" s="237">
        <f>IF(ISBLANK(INDEX('Policy Characteristics'!H:H,MATCH($C549,'Policy Characteristics'!$C:$C,0))),"",INDEX('Policy Characteristics'!H:H,MATCH($C549,'Policy Characteristics'!$C:$C,0)))</f>
        <v>5</v>
      </c>
      <c r="O549" s="76" t="str">
        <f>IF(ISBLANK(INDEX('Policy Characteristics'!I:I,MATCH($C549,'Policy Characteristics'!$C:$C,0))),"",INDEX('Policy Characteristics'!I:I,MATCH($C549,'Policy Characteristics'!$C:$C,0)))</f>
        <v>$ / metric ton CO2e</v>
      </c>
      <c r="P549" s="76" t="str">
        <f>IF(ISBLANK(INDEX('Policy Characteristics'!J:J,MATCH($C549,'Policy Characteristics'!$C:$C,0))),"",INDEX('Policy Characteristics'!J:J,MATCH($C549,'Policy Characteristics'!$C:$C,0)))</f>
        <v>**Description:** This policy provides a dollar per metric ton CO2e subsidy, additional to any BAU subsidies.  // **Guidance for setting values:** The 45Q tax credits provide $85 per metric ton CO2e stored, which is included in the BAU case.</v>
      </c>
      <c r="R549"/>
    </row>
    <row r="550" spans="1:18" x14ac:dyDescent="0.25">
      <c r="A550" s="76" t="str">
        <f>IF(ISBLANK(INDEX('Policy Characteristics'!A:A,MATCH($C550,'Policy Characteristics'!$C:$C,0))),"",INDEX('Policy Characteristics'!A:A,MATCH($C550,'Policy Characteristics'!$C:$C,0)))</f>
        <v>Electricity Supply</v>
      </c>
      <c r="B550" s="234" t="str">
        <f>IF(ISBLANK(INDEX('Policy Characteristics'!B:B,MATCH($C550,'Policy Characteristics'!$C:$C,0))),"",INDEX('Policy Characteristics'!B:B,MATCH($C550,'Policy Characteristics'!$C:$C,0)))</f>
        <v>Electricity CCS Subsidy</v>
      </c>
      <c r="C550" s="76" t="str">
        <f t="shared" si="23"/>
        <v>Additional Subsidy for Elec CCS</v>
      </c>
      <c r="D550" s="78" t="s">
        <v>1665</v>
      </c>
      <c r="F550" s="78" t="s">
        <v>1670</v>
      </c>
      <c r="H550" s="15">
        <v>2278</v>
      </c>
      <c r="I550" t="s">
        <v>43</v>
      </c>
      <c r="J550" s="236" t="str">
        <f>IF(ISBLANK(INDEX('Policy Characteristics'!D:D,MATCH($C550,'Policy Characteristics'!$C:$C,0))),"",INDEX('Policy Characteristics'!D:D,MATCH($C550,'Policy Characteristics'!$C:$C,0)))</f>
        <v>Electricity CCS Subsidy</v>
      </c>
      <c r="K550" s="76" t="str">
        <f>IF(ISBLANK(INDEX('Policy Characteristics'!E:E,MATCH($C550,'Policy Characteristics'!$C:$C,0))),"",INDEX('Policy Characteristics'!E:E,MATCH($C550,'Policy Characteristics'!$C:$C,0)))</f>
        <v>elec CCS subsidy</v>
      </c>
      <c r="L550" s="237">
        <f>IF(ISBLANK(INDEX('Policy Characteristics'!F:F,MATCH($C550,'Policy Characteristics'!$C:$C,0))),"",INDEX('Policy Characteristics'!F:F,MATCH($C550,'Policy Characteristics'!$C:$C,0)))</f>
        <v>-100</v>
      </c>
      <c r="M550" s="237">
        <f>IF(ISBLANK(INDEX('Policy Characteristics'!G:G,MATCH($C550,'Policy Characteristics'!$C:$C,0))),"",INDEX('Policy Characteristics'!G:G,MATCH($C550,'Policy Characteristics'!$C:$C,0)))</f>
        <v>100</v>
      </c>
      <c r="N550" s="237">
        <f>IF(ISBLANK(INDEX('Policy Characteristics'!H:H,MATCH($C550,'Policy Characteristics'!$C:$C,0))),"",INDEX('Policy Characteristics'!H:H,MATCH($C550,'Policy Characteristics'!$C:$C,0)))</f>
        <v>5</v>
      </c>
      <c r="O550" s="76" t="str">
        <f>IF(ISBLANK(INDEX('Policy Characteristics'!I:I,MATCH($C550,'Policy Characteristics'!$C:$C,0))),"",INDEX('Policy Characteristics'!I:I,MATCH($C550,'Policy Characteristics'!$C:$C,0)))</f>
        <v>$ / metric ton CO2e</v>
      </c>
      <c r="P550" s="76" t="str">
        <f>IF(ISBLANK(INDEX('Policy Characteristics'!J:J,MATCH($C550,'Policy Characteristics'!$C:$C,0))),"",INDEX('Policy Characteristics'!J:J,MATCH($C550,'Policy Characteristics'!$C:$C,0)))</f>
        <v>**Description:** This policy provides a dollar per metric ton CO2e subsidy, additional to any BAU subsidies.  // **Guidance for setting values:** The 45Q tax credits provide $85 per metric ton CO2e stored, which is included in the BAU case.</v>
      </c>
      <c r="R550"/>
    </row>
    <row r="551" spans="1:18" x14ac:dyDescent="0.25">
      <c r="A551" s="76" t="str">
        <f>IF(ISBLANK(INDEX('Policy Characteristics'!A:A,MATCH($C551,'Policy Characteristics'!$C:$C,0))),"",INDEX('Policy Characteristics'!A:A,MATCH($C551,'Policy Characteristics'!$C:$C,0)))</f>
        <v>Electricity Supply</v>
      </c>
      <c r="B551" s="234" t="str">
        <f>IF(ISBLANK(INDEX('Policy Characteristics'!B:B,MATCH($C551,'Policy Characteristics'!$C:$C,0))),"",INDEX('Policy Characteristics'!B:B,MATCH($C551,'Policy Characteristics'!$C:$C,0)))</f>
        <v>Electricity CCS Subsidy</v>
      </c>
      <c r="C551" s="76" t="str">
        <f t="shared" si="23"/>
        <v>Additional Subsidy for Elec CCS</v>
      </c>
      <c r="D551" s="78" t="s">
        <v>1666</v>
      </c>
      <c r="F551" s="78" t="s">
        <v>1671</v>
      </c>
      <c r="H551" s="15">
        <v>2279</v>
      </c>
      <c r="I551" t="s">
        <v>43</v>
      </c>
      <c r="J551" s="236" t="str">
        <f>IF(ISBLANK(INDEX('Policy Characteristics'!D:D,MATCH($C551,'Policy Characteristics'!$C:$C,0))),"",INDEX('Policy Characteristics'!D:D,MATCH($C551,'Policy Characteristics'!$C:$C,0)))</f>
        <v>Electricity CCS Subsidy</v>
      </c>
      <c r="K551" s="76" t="str">
        <f>IF(ISBLANK(INDEX('Policy Characteristics'!E:E,MATCH($C551,'Policy Characteristics'!$C:$C,0))),"",INDEX('Policy Characteristics'!E:E,MATCH($C551,'Policy Characteristics'!$C:$C,0)))</f>
        <v>elec CCS subsidy</v>
      </c>
      <c r="L551" s="237">
        <f>IF(ISBLANK(INDEX('Policy Characteristics'!F:F,MATCH($C551,'Policy Characteristics'!$C:$C,0))),"",INDEX('Policy Characteristics'!F:F,MATCH($C551,'Policy Characteristics'!$C:$C,0)))</f>
        <v>-100</v>
      </c>
      <c r="M551" s="237">
        <f>IF(ISBLANK(INDEX('Policy Characteristics'!G:G,MATCH($C551,'Policy Characteristics'!$C:$C,0))),"",INDEX('Policy Characteristics'!G:G,MATCH($C551,'Policy Characteristics'!$C:$C,0)))</f>
        <v>100</v>
      </c>
      <c r="N551" s="237">
        <f>IF(ISBLANK(INDEX('Policy Characteristics'!H:H,MATCH($C551,'Policy Characteristics'!$C:$C,0))),"",INDEX('Policy Characteristics'!H:H,MATCH($C551,'Policy Characteristics'!$C:$C,0)))</f>
        <v>5</v>
      </c>
      <c r="O551" s="76" t="str">
        <f>IF(ISBLANK(INDEX('Policy Characteristics'!I:I,MATCH($C551,'Policy Characteristics'!$C:$C,0))),"",INDEX('Policy Characteristics'!I:I,MATCH($C551,'Policy Characteristics'!$C:$C,0)))</f>
        <v>$ / metric ton CO2e</v>
      </c>
      <c r="P551" s="76" t="str">
        <f>IF(ISBLANK(INDEX('Policy Characteristics'!J:J,MATCH($C551,'Policy Characteristics'!$C:$C,0))),"",INDEX('Policy Characteristics'!J:J,MATCH($C551,'Policy Characteristics'!$C:$C,0)))</f>
        <v>**Description:** This policy provides a dollar per metric ton CO2e subsidy, additional to any BAU subsidies.  // **Guidance for setting values:** The 45Q tax credits provide $85 per metric ton CO2e stored, which is included in the BAU case.</v>
      </c>
      <c r="R551"/>
    </row>
    <row r="552" spans="1:18" x14ac:dyDescent="0.25">
      <c r="A552" s="76" t="str">
        <f>IF(ISBLANK(INDEX('Policy Characteristics'!A:A,MATCH($C552,'Policy Characteristics'!$C:$C,0))),"",INDEX('Policy Characteristics'!A:A,MATCH($C552,'Policy Characteristics'!$C:$C,0)))</f>
        <v>Electricity Supply</v>
      </c>
      <c r="B552" s="234" t="str">
        <f>IF(ISBLANK(INDEX('Policy Characteristics'!B:B,MATCH($C552,'Policy Characteristics'!$C:$C,0))),"",INDEX('Policy Characteristics'!B:B,MATCH($C552,'Policy Characteristics'!$C:$C,0)))</f>
        <v>Electricity CCS Subsidy</v>
      </c>
      <c r="C552" s="76" t="str">
        <f t="shared" si="23"/>
        <v>Additional Subsidy for Elec CCS</v>
      </c>
      <c r="D552" s="78" t="s">
        <v>1667</v>
      </c>
      <c r="F552" s="78" t="s">
        <v>1672</v>
      </c>
      <c r="H552" s="15">
        <v>2280</v>
      </c>
      <c r="I552" t="s">
        <v>43</v>
      </c>
      <c r="J552" s="236" t="str">
        <f>IF(ISBLANK(INDEX('Policy Characteristics'!D:D,MATCH($C552,'Policy Characteristics'!$C:$C,0))),"",INDEX('Policy Characteristics'!D:D,MATCH($C552,'Policy Characteristics'!$C:$C,0)))</f>
        <v>Electricity CCS Subsidy</v>
      </c>
      <c r="K552" s="76" t="str">
        <f>IF(ISBLANK(INDEX('Policy Characteristics'!E:E,MATCH($C552,'Policy Characteristics'!$C:$C,0))),"",INDEX('Policy Characteristics'!E:E,MATCH($C552,'Policy Characteristics'!$C:$C,0)))</f>
        <v>elec CCS subsidy</v>
      </c>
      <c r="L552" s="237">
        <f>IF(ISBLANK(INDEX('Policy Characteristics'!F:F,MATCH($C552,'Policy Characteristics'!$C:$C,0))),"",INDEX('Policy Characteristics'!F:F,MATCH($C552,'Policy Characteristics'!$C:$C,0)))</f>
        <v>-100</v>
      </c>
      <c r="M552" s="237">
        <f>IF(ISBLANK(INDEX('Policy Characteristics'!G:G,MATCH($C552,'Policy Characteristics'!$C:$C,0))),"",INDEX('Policy Characteristics'!G:G,MATCH($C552,'Policy Characteristics'!$C:$C,0)))</f>
        <v>100</v>
      </c>
      <c r="N552" s="237">
        <f>IF(ISBLANK(INDEX('Policy Characteristics'!H:H,MATCH($C552,'Policy Characteristics'!$C:$C,0))),"",INDEX('Policy Characteristics'!H:H,MATCH($C552,'Policy Characteristics'!$C:$C,0)))</f>
        <v>5</v>
      </c>
      <c r="O552" s="76" t="str">
        <f>IF(ISBLANK(INDEX('Policy Characteristics'!I:I,MATCH($C552,'Policy Characteristics'!$C:$C,0))),"",INDEX('Policy Characteristics'!I:I,MATCH($C552,'Policy Characteristics'!$C:$C,0)))</f>
        <v>$ / metric ton CO2e</v>
      </c>
      <c r="P552" s="76" t="str">
        <f>IF(ISBLANK(INDEX('Policy Characteristics'!J:J,MATCH($C552,'Policy Characteristics'!$C:$C,0))),"",INDEX('Policy Characteristics'!J:J,MATCH($C552,'Policy Characteristics'!$C:$C,0)))</f>
        <v>**Description:** This policy provides a dollar per metric ton CO2e subsidy, additional to any BAU subsidies.  // **Guidance for setting values:** The 45Q tax credits provide $85 per metric ton CO2e stored, which is included in the BAU case.</v>
      </c>
      <c r="R552"/>
    </row>
    <row r="553" spans="1:18" x14ac:dyDescent="0.25">
      <c r="A553" s="76" t="str">
        <f>IF(ISBLANK(INDEX('Policy Characteristics'!A:A,MATCH($C553,'Policy Characteristics'!$C:$C,0))),"",INDEX('Policy Characteristics'!A:A,MATCH($C553,'Policy Characteristics'!$C:$C,0)))</f>
        <v>Electricity Supply</v>
      </c>
      <c r="B553" s="234" t="str">
        <f>IF(ISBLANK(INDEX('Policy Characteristics'!B:B,MATCH($C553,'Policy Characteristics'!$C:$C,0))),"",INDEX('Policy Characteristics'!B:B,MATCH($C553,'Policy Characteristics'!$C:$C,0)))</f>
        <v>Electricity CCS Subsidy</v>
      </c>
      <c r="C553" s="76" t="str">
        <f t="shared" si="23"/>
        <v>Additional Subsidy for Elec CCS</v>
      </c>
      <c r="D553" s="78" t="s">
        <v>1668</v>
      </c>
      <c r="F553" s="78" t="s">
        <v>1673</v>
      </c>
      <c r="H553" s="15">
        <v>2281</v>
      </c>
      <c r="I553" t="s">
        <v>44</v>
      </c>
      <c r="J553" s="236" t="str">
        <f>IF(ISBLANK(INDEX('Policy Characteristics'!D:D,MATCH($C553,'Policy Characteristics'!$C:$C,0))),"",INDEX('Policy Characteristics'!D:D,MATCH($C553,'Policy Characteristics'!$C:$C,0)))</f>
        <v>Electricity CCS Subsidy</v>
      </c>
      <c r="K553" s="76" t="str">
        <f>IF(ISBLANK(INDEX('Policy Characteristics'!E:E,MATCH($C553,'Policy Characteristics'!$C:$C,0))),"",INDEX('Policy Characteristics'!E:E,MATCH($C553,'Policy Characteristics'!$C:$C,0)))</f>
        <v>elec CCS subsidy</v>
      </c>
      <c r="L553" s="237">
        <f>IF(ISBLANK(INDEX('Policy Characteristics'!F:F,MATCH($C553,'Policy Characteristics'!$C:$C,0))),"",INDEX('Policy Characteristics'!F:F,MATCH($C553,'Policy Characteristics'!$C:$C,0)))</f>
        <v>-100</v>
      </c>
      <c r="M553" s="237">
        <f>IF(ISBLANK(INDEX('Policy Characteristics'!G:G,MATCH($C553,'Policy Characteristics'!$C:$C,0))),"",INDEX('Policy Characteristics'!G:G,MATCH($C553,'Policy Characteristics'!$C:$C,0)))</f>
        <v>100</v>
      </c>
      <c r="N553" s="237">
        <f>IF(ISBLANK(INDEX('Policy Characteristics'!H:H,MATCH($C553,'Policy Characteristics'!$C:$C,0))),"",INDEX('Policy Characteristics'!H:H,MATCH($C553,'Policy Characteristics'!$C:$C,0)))</f>
        <v>5</v>
      </c>
      <c r="O553" s="76" t="str">
        <f>IF(ISBLANK(INDEX('Policy Characteristics'!I:I,MATCH($C553,'Policy Characteristics'!$C:$C,0))),"",INDEX('Policy Characteristics'!I:I,MATCH($C553,'Policy Characteristics'!$C:$C,0)))</f>
        <v>$ / metric ton CO2e</v>
      </c>
      <c r="P553" s="76" t="str">
        <f>IF(ISBLANK(INDEX('Policy Characteristics'!J:J,MATCH($C553,'Policy Characteristics'!$C:$C,0))),"",INDEX('Policy Characteristics'!J:J,MATCH($C553,'Policy Characteristics'!$C:$C,0)))</f>
        <v>**Description:** This policy provides a dollar per metric ton CO2e subsidy, additional to any BAU subsidies.  // **Guidance for setting values:** The 45Q tax credits provide $85 per metric ton CO2e stored, which is included in the BAU case.</v>
      </c>
      <c r="R553"/>
    </row>
    <row r="554" spans="1:18" x14ac:dyDescent="0.25">
      <c r="A554" s="76" t="str">
        <f>IF(ISBLANK(INDEX('Policy Characteristics'!A:A,MATCH($C554,'Policy Characteristics'!$C:$C,0))),"",INDEX('Policy Characteristics'!A:A,MATCH($C554,'Policy Characteristics'!$C:$C,0)))</f>
        <v>Electricity Supply</v>
      </c>
      <c r="B554" s="234" t="str">
        <f>IF(ISBLANK(INDEX('Policy Characteristics'!B:B,MATCH($C554,'Policy Characteristics'!$C:$C,0))),"",INDEX('Policy Characteristics'!B:B,MATCH($C554,'Policy Characteristics'!$C:$C,0)))</f>
        <v>Electricity CCS Subsidy</v>
      </c>
      <c r="C554" s="76" t="str">
        <f t="shared" si="23"/>
        <v>Additional Subsidy for Elec CCS</v>
      </c>
      <c r="D554" s="78" t="s">
        <v>1756</v>
      </c>
      <c r="F554" s="78" t="s">
        <v>1754</v>
      </c>
      <c r="H554" s="15">
        <v>2282</v>
      </c>
      <c r="I554" t="s">
        <v>44</v>
      </c>
      <c r="J554" s="236" t="str">
        <f>IF(ISBLANK(INDEX('Policy Characteristics'!D:D,MATCH($C554,'Policy Characteristics'!$C:$C,0))),"",INDEX('Policy Characteristics'!D:D,MATCH($C554,'Policy Characteristics'!$C:$C,0)))</f>
        <v>Electricity CCS Subsidy</v>
      </c>
      <c r="K554" s="76" t="str">
        <f>IF(ISBLANK(INDEX('Policy Characteristics'!E:E,MATCH($C554,'Policy Characteristics'!$C:$C,0))),"",INDEX('Policy Characteristics'!E:E,MATCH($C554,'Policy Characteristics'!$C:$C,0)))</f>
        <v>elec CCS subsidy</v>
      </c>
      <c r="L554" s="237">
        <f>IF(ISBLANK(INDEX('Policy Characteristics'!F:F,MATCH($C554,'Policy Characteristics'!$C:$C,0))),"",INDEX('Policy Characteristics'!F:F,MATCH($C554,'Policy Characteristics'!$C:$C,0)))</f>
        <v>-100</v>
      </c>
      <c r="M554" s="237">
        <f>IF(ISBLANK(INDEX('Policy Characteristics'!G:G,MATCH($C554,'Policy Characteristics'!$C:$C,0))),"",INDEX('Policy Characteristics'!G:G,MATCH($C554,'Policy Characteristics'!$C:$C,0)))</f>
        <v>100</v>
      </c>
      <c r="N554" s="237">
        <f>IF(ISBLANK(INDEX('Policy Characteristics'!H:H,MATCH($C554,'Policy Characteristics'!$C:$C,0))),"",INDEX('Policy Characteristics'!H:H,MATCH($C554,'Policy Characteristics'!$C:$C,0)))</f>
        <v>5</v>
      </c>
      <c r="O554" s="76" t="str">
        <f>IF(ISBLANK(INDEX('Policy Characteristics'!I:I,MATCH($C554,'Policy Characteristics'!$C:$C,0))),"",INDEX('Policy Characteristics'!I:I,MATCH($C554,'Policy Characteristics'!$C:$C,0)))</f>
        <v>$ / metric ton CO2e</v>
      </c>
      <c r="P554" s="76" t="str">
        <f>IF(ISBLANK(INDEX('Policy Characteristics'!J:J,MATCH($C554,'Policy Characteristics'!$C:$C,0))),"",INDEX('Policy Characteristics'!J:J,MATCH($C554,'Policy Characteristics'!$C:$C,0)))</f>
        <v>**Description:** This policy provides a dollar per metric ton CO2e subsidy, additional to any BAU subsidies.  // **Guidance for setting values:** The 45Q tax credits provide $85 per metric ton CO2e stored, which is included in the BAU case.</v>
      </c>
      <c r="R554"/>
    </row>
    <row r="555" spans="1:18" x14ac:dyDescent="0.25">
      <c r="A555" s="76" t="str">
        <f>IF(ISBLANK(INDEX('Policy Characteristics'!A:A,MATCH($C555,'Policy Characteristics'!$C:$C,0))),"",INDEX('Policy Characteristics'!A:A,MATCH($C555,'Policy Characteristics'!$C:$C,0)))</f>
        <v>Electricity Supply</v>
      </c>
      <c r="B555" s="234" t="str">
        <f>IF(ISBLANK(INDEX('Policy Characteristics'!B:B,MATCH($C555,'Policy Characteristics'!$C:$C,0))),"",INDEX('Policy Characteristics'!B:B,MATCH($C555,'Policy Characteristics'!$C:$C,0)))</f>
        <v>Electricity CCS Subsidy</v>
      </c>
      <c r="C555" s="76" t="str">
        <f t="shared" si="23"/>
        <v>Additional Subsidy for Elec CCS</v>
      </c>
      <c r="D555" s="78" t="s">
        <v>1757</v>
      </c>
      <c r="F555" s="78" t="s">
        <v>1755</v>
      </c>
      <c r="H555" s="15">
        <v>2283</v>
      </c>
      <c r="I555" t="s">
        <v>44</v>
      </c>
      <c r="J555" s="236" t="str">
        <f>IF(ISBLANK(INDEX('Policy Characteristics'!D:D,MATCH($C555,'Policy Characteristics'!$C:$C,0))),"",INDEX('Policy Characteristics'!D:D,MATCH($C555,'Policy Characteristics'!$C:$C,0)))</f>
        <v>Electricity CCS Subsidy</v>
      </c>
      <c r="K555" s="76" t="str">
        <f>IF(ISBLANK(INDEX('Policy Characteristics'!E:E,MATCH($C555,'Policy Characteristics'!$C:$C,0))),"",INDEX('Policy Characteristics'!E:E,MATCH($C555,'Policy Characteristics'!$C:$C,0)))</f>
        <v>elec CCS subsidy</v>
      </c>
      <c r="L555" s="237">
        <f>IF(ISBLANK(INDEX('Policy Characteristics'!F:F,MATCH($C555,'Policy Characteristics'!$C:$C,0))),"",INDEX('Policy Characteristics'!F:F,MATCH($C555,'Policy Characteristics'!$C:$C,0)))</f>
        <v>-100</v>
      </c>
      <c r="M555" s="237">
        <f>IF(ISBLANK(INDEX('Policy Characteristics'!G:G,MATCH($C555,'Policy Characteristics'!$C:$C,0))),"",INDEX('Policy Characteristics'!G:G,MATCH($C555,'Policy Characteristics'!$C:$C,0)))</f>
        <v>100</v>
      </c>
      <c r="N555" s="237">
        <f>IF(ISBLANK(INDEX('Policy Characteristics'!H:H,MATCH($C555,'Policy Characteristics'!$C:$C,0))),"",INDEX('Policy Characteristics'!H:H,MATCH($C555,'Policy Characteristics'!$C:$C,0)))</f>
        <v>5</v>
      </c>
      <c r="O555" s="76" t="str">
        <f>IF(ISBLANK(INDEX('Policy Characteristics'!I:I,MATCH($C555,'Policy Characteristics'!$C:$C,0))),"",INDEX('Policy Characteristics'!I:I,MATCH($C555,'Policy Characteristics'!$C:$C,0)))</f>
        <v>$ / metric ton CO2e</v>
      </c>
      <c r="P555" s="76" t="str">
        <f>IF(ISBLANK(INDEX('Policy Characteristics'!J:J,MATCH($C555,'Policy Characteristics'!$C:$C,0))),"",INDEX('Policy Characteristics'!J:J,MATCH($C555,'Policy Characteristics'!$C:$C,0)))</f>
        <v>**Description:** This policy provides a dollar per metric ton CO2e subsidy, additional to any BAU subsidies.  // **Guidance for setting values:** The 45Q tax credits provide $85 per metric ton CO2e stored, which is included in the BAU case.</v>
      </c>
      <c r="R555"/>
    </row>
    <row r="556" spans="1:18" s="156" customFormat="1" x14ac:dyDescent="0.25">
      <c r="A556" s="156" t="str">
        <f>IF(ISBLANK(INDEX('Policy Characteristics'!A:A,MATCH($C556,'Policy Characteristics'!$C:$C,0))),"",INDEX('Policy Characteristics'!A:A,MATCH($C556,'Policy Characteristics'!$C:$C,0)))</f>
        <v>Electricity Supply</v>
      </c>
      <c r="B556" s="157" t="str">
        <f>IF(ISBLANK(INDEX('Policy Characteristics'!B:B,MATCH($C556,'Policy Characteristics'!$C:$C,0))),"",INDEX('Policy Characteristics'!B:B,MATCH($C556,'Policy Characteristics'!$C:$C,0)))</f>
        <v>Non BAU RPS Qualifying Resources</v>
      </c>
      <c r="C556" s="58" t="s">
        <v>356</v>
      </c>
      <c r="D556" s="114"/>
      <c r="E556" s="114"/>
      <c r="F556" s="114"/>
      <c r="G556" s="114"/>
      <c r="H556" s="158">
        <v>649</v>
      </c>
      <c r="I556" s="159" t="s">
        <v>2473</v>
      </c>
      <c r="J556" s="160" t="s">
        <v>1361</v>
      </c>
      <c r="K556" s="156" t="str">
        <f>IF(ISBLANK(INDEX('Policy Characteristics'!E:E,MATCH($C556,'Policy Characteristics'!$C:$C,0))),"",INDEX('Policy Characteristics'!E:E,MATCH($C556,'Policy Characteristics'!$C:$C,0)))</f>
        <v>elec non BAU RPS qualifying resources</v>
      </c>
      <c r="L556" s="161">
        <f>IF(ISBLANK(INDEX('Policy Characteristics'!F:F,MATCH($C556,'Policy Characteristics'!$C:$C,0))),"",INDEX('Policy Characteristics'!F:F,MATCH($C556,'Policy Characteristics'!$C:$C,0)))</f>
        <v>0</v>
      </c>
      <c r="M556" s="161">
        <f>IF(ISBLANK(INDEX('Policy Characteristics'!G:G,MATCH($C556,'Policy Characteristics'!$C:$C,0))),"",INDEX('Policy Characteristics'!G:G,MATCH($C556,'Policy Characteristics'!$C:$C,0)))</f>
        <v>1</v>
      </c>
      <c r="N556" s="161">
        <f>IF(ISBLANK(INDEX('Policy Characteristics'!H:H,MATCH($C556,'Policy Characteristics'!$C:$C,0))),"",INDEX('Policy Characteristics'!H:H,MATCH($C556,'Policy Characteristics'!$C:$C,0)))</f>
        <v>1</v>
      </c>
      <c r="O556" s="156" t="str">
        <f>IF(ISBLANK(INDEX('Policy Characteristics'!I:I,MATCH($C556,'Policy Characteristics'!$C:$C,0))),"",INDEX('Policy Characteristics'!I:I,MATCH($C556,'Policy Characteristics'!$C:$C,0)))</f>
        <v>on/off</v>
      </c>
      <c r="P556" s="156" t="str">
        <f>IF(ISBLANK(INDEX('Policy Characteristics'!J:J,MATCH($C556,'Policy Characteristics'!$C:$C,0))),"",INDEX('Policy Characteristics'!J:J,MATCH($C556,'Policy Characteristics'!$C:$C,0)))</f>
        <v>**Description:** This policy expands the definitions for qualifying carbon-free sources to include: nuclear, hydro, wind, solar, biomass, geothermal, municipal solid waste, carbon capture and storage, and hydrogen.//</v>
      </c>
      <c r="Q556" s="156" t="str">
        <f>IF(ISBLANK(INDEX('Policy Characteristics'!K:K,MATCH($C556,'Policy Characteristics'!$C:$C,0))),"",INDEX('Policy Characteristics'!K:K,MATCH($C556,'Policy Characteristics'!$C:$C,0)))</f>
        <v/>
      </c>
    </row>
    <row r="557" spans="1:18" s="58" customFormat="1" x14ac:dyDescent="0.25">
      <c r="A557" s="156" t="str">
        <f>IF(ISBLANK(INDEX('Policy Characteristics'!A:A,MATCH($C557,'Policy Characteristics'!$C:$C,0))),"",INDEX('Policy Characteristics'!A:A,MATCH($C557,'Policy Characteristics'!$C:$C,0)))</f>
        <v>Industry</v>
      </c>
      <c r="B557" s="157" t="str">
        <f>IF(ISBLANK(INDEX('Policy Characteristics'!B:B,MATCH($C557,'Policy Characteristics'!$C:$C,0))),"",INDEX('Policy Characteristics'!B:B,MATCH($C557,'Policy Characteristics'!$C:$C,0)))</f>
        <v>Buy In-Region Products</v>
      </c>
      <c r="C557" s="58" t="s">
        <v>1412</v>
      </c>
      <c r="D557" s="114" t="s">
        <v>1301</v>
      </c>
      <c r="E557" s="248"/>
      <c r="F557" s="58" t="s">
        <v>1326</v>
      </c>
      <c r="G557" s="114"/>
      <c r="H557" s="158">
        <v>1537</v>
      </c>
      <c r="I557" s="159" t="s">
        <v>2474</v>
      </c>
      <c r="J557" s="160" t="str">
        <f>IF(ISBLANK(INDEX('Policy Characteristics'!D:D,MATCH($C557,'Policy Characteristics'!$C:$C,0))),"",INDEX('Policy Characteristics'!D:D,MATCH($C557,'Policy Characteristics'!$C:$C,0)))</f>
        <v>Buy In-Region Products</v>
      </c>
      <c r="K557" s="156" t="str">
        <f>IF(ISBLANK(INDEX('Policy Characteristics'!E:E,MATCH($C557,'Policy Characteristics'!$C:$C,0))),"",INDEX('Policy Characteristics'!E:E,MATCH($C557,'Policy Characteristics'!$C:$C,0)))</f>
        <v>indst buy in region outputs</v>
      </c>
      <c r="L557" s="249">
        <f>IF(ISBLANK(INDEX('Policy Characteristics'!F:F,MATCH($C557,'Policy Characteristics'!$C:$C,0))),"",INDEX('Policy Characteristics'!F:F,MATCH($C557,'Policy Characteristics'!$C:$C,0)))</f>
        <v>0</v>
      </c>
      <c r="M557" s="249">
        <f>IF(ISBLANK(INDEX('Policy Characteristics'!G:G,MATCH($C557,'Policy Characteristics'!$C:$C,0))),"",INDEX('Policy Characteristics'!G:G,MATCH($C557,'Policy Characteristics'!$C:$C,0)))</f>
        <v>0.5</v>
      </c>
      <c r="N557" s="249">
        <f>IF(ISBLANK(INDEX('Policy Characteristics'!H:H,MATCH($C557,'Policy Characteristics'!$C:$C,0))),"",INDEX('Policy Characteristics'!H:H,MATCH($C557,'Policy Characteristics'!$C:$C,0)))</f>
        <v>0.01</v>
      </c>
      <c r="O557" s="156" t="str">
        <f>IF(ISBLANK(INDEX('Policy Characteristics'!I:I,MATCH($C557,'Policy Characteristics'!$C:$C,0))),"",INDEX('Policy Characteristics'!I:I,MATCH($C557,'Policy Characteristics'!$C:$C,0)))</f>
        <v>% of imports shifted</v>
      </c>
      <c r="P557" s="156" t="str">
        <f>IF(ISBLANK(INDEX('Policy Characteristics'!J:J,MATCH($C557,'Policy Characteristics'!$C:$C,0))),"",INDEX('Policy Characteristics'!J:J,MATCH($C557,'Policy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7" s="156" t="str">
        <f>IF(ISBLANK(INDEX('Policy Characteristics'!K:K,MATCH($C557,'Policy Characteristics'!$C:$C,0))),"",INDEX('Policy Characteristics'!K:K,MATCH($C557,'Policy Characteristics'!$C:$C,0)))</f>
        <v/>
      </c>
      <c r="R557" s="156" t="str">
        <f>IF(ISBLANK(INDEX('Policy Characteristics'!L:L,MATCH($C557,'Policy Characteristics'!$C:$C,0))),"",INDEX('Policy Characteristics'!L:L,MATCH($C557,'Policy Characteristics'!$C:$C,0)))</f>
        <v/>
      </c>
    </row>
    <row r="558" spans="1:18" s="58" customFormat="1" x14ac:dyDescent="0.25">
      <c r="A558" s="156" t="str">
        <f>IF(ISBLANK(INDEX('Policy Characteristics'!A:A,MATCH($C558,'Policy Characteristics'!$C:$C,0))),"",INDEX('Policy Characteristics'!A:A,MATCH($C558,'Policy Characteristics'!$C:$C,0)))</f>
        <v>Industry</v>
      </c>
      <c r="B558" s="157" t="str">
        <f>IF(ISBLANK(INDEX('Policy Characteristics'!B:B,MATCH($C558,'Policy Characteristics'!$C:$C,0))),"",INDEX('Policy Characteristics'!B:B,MATCH($C558,'Policy Characteristics'!$C:$C,0)))</f>
        <v>Buy In-Region Products</v>
      </c>
      <c r="C558" s="156" t="str">
        <f>C$557</f>
        <v>Fraction of Imported Industrial Outputs Shifted to In Region Suppliers</v>
      </c>
      <c r="D558" s="248" t="s">
        <v>1302</v>
      </c>
      <c r="E558" s="248"/>
      <c r="F558" s="58" t="s">
        <v>999</v>
      </c>
      <c r="G558" s="250"/>
      <c r="H558" s="158">
        <v>1538</v>
      </c>
      <c r="I558" s="159" t="s">
        <v>2474</v>
      </c>
      <c r="J558" s="160" t="str">
        <f>IF(ISBLANK(INDEX('Policy Characteristics'!D:D,MATCH($C558,'Policy Characteristics'!$C:$C,0))),"",INDEX('Policy Characteristics'!D:D,MATCH($C558,'Policy Characteristics'!$C:$C,0)))</f>
        <v>Buy In-Region Products</v>
      </c>
      <c r="K558" s="156" t="str">
        <f>IF(ISBLANK(INDEX('Policy Characteristics'!E:E,MATCH($C558,'Policy Characteristics'!$C:$C,0))),"",INDEX('Policy Characteristics'!E:E,MATCH($C558,'Policy Characteristics'!$C:$C,0)))</f>
        <v>indst buy in region outputs</v>
      </c>
      <c r="L558" s="249">
        <f>IF(ISBLANK(INDEX('Policy Characteristics'!F:F,MATCH($C558,'Policy Characteristics'!$C:$C,0))),"",INDEX('Policy Characteristics'!F:F,MATCH($C558,'Policy Characteristics'!$C:$C,0)))</f>
        <v>0</v>
      </c>
      <c r="M558" s="249">
        <f>IF(ISBLANK(INDEX('Policy Characteristics'!G:G,MATCH($C558,'Policy Characteristics'!$C:$C,0))),"",INDEX('Policy Characteristics'!G:G,MATCH($C558,'Policy Characteristics'!$C:$C,0)))</f>
        <v>0.5</v>
      </c>
      <c r="N558" s="249">
        <f>IF(ISBLANK(INDEX('Policy Characteristics'!H:H,MATCH($C558,'Policy Characteristics'!$C:$C,0))),"",INDEX('Policy Characteristics'!H:H,MATCH($C558,'Policy Characteristics'!$C:$C,0)))</f>
        <v>0.01</v>
      </c>
      <c r="O558" s="156" t="str">
        <f>IF(ISBLANK(INDEX('Policy Characteristics'!I:I,MATCH($C558,'Policy Characteristics'!$C:$C,0))),"",INDEX('Policy Characteristics'!I:I,MATCH($C558,'Policy Characteristics'!$C:$C,0)))</f>
        <v>% of imports shifted</v>
      </c>
      <c r="P558" s="156" t="str">
        <f>IF(ISBLANK(INDEX('Policy Characteristics'!J:J,MATCH($C558,'Policy Characteristics'!$C:$C,0))),"",INDEX('Policy Characteristics'!J:J,MATCH($C558,'Policy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8" s="156" t="str">
        <f>IF(ISBLANK(INDEX('Policy Characteristics'!K:K,MATCH($C558,'Policy Characteristics'!$C:$C,0))),"",INDEX('Policy Characteristics'!K:K,MATCH($C558,'Policy Characteristics'!$C:$C,0)))</f>
        <v/>
      </c>
      <c r="R558" s="156" t="str">
        <f>IF(ISBLANK(INDEX('Policy Characteristics'!L:L,MATCH($C558,'Policy Characteristics'!$C:$C,0))),"",INDEX('Policy Characteristics'!L:L,MATCH($C558,'Policy Characteristics'!$C:$C,0)))</f>
        <v/>
      </c>
    </row>
    <row r="559" spans="1:18" s="58" customFormat="1" x14ac:dyDescent="0.25">
      <c r="A559" s="156" t="str">
        <f>IF(ISBLANK(INDEX('Policy Characteristics'!A:A,MATCH($C559,'Policy Characteristics'!$C:$C,0))),"",INDEX('Policy Characteristics'!A:A,MATCH($C559,'Policy Characteristics'!$C:$C,0)))</f>
        <v>Industry</v>
      </c>
      <c r="B559" s="157" t="str">
        <f>IF(ISBLANK(INDEX('Policy Characteristics'!B:B,MATCH($C559,'Policy Characteristics'!$C:$C,0))),"",INDEX('Policy Characteristics'!B:B,MATCH($C559,'Policy Characteristics'!$C:$C,0)))</f>
        <v>Buy In-Region Products</v>
      </c>
      <c r="C559" s="156" t="str">
        <f t="shared" ref="C559:C581" si="24">C$557</f>
        <v>Fraction of Imported Industrial Outputs Shifted to In Region Suppliers</v>
      </c>
      <c r="D559" s="248" t="s">
        <v>1303</v>
      </c>
      <c r="E559" s="248"/>
      <c r="F559" s="58" t="s">
        <v>1267</v>
      </c>
      <c r="G559" s="250"/>
      <c r="H559" s="158">
        <v>1539</v>
      </c>
      <c r="I559" s="159" t="s">
        <v>2474</v>
      </c>
      <c r="J559" s="160" t="str">
        <f>IF(ISBLANK(INDEX('Policy Characteristics'!D:D,MATCH($C559,'Policy Characteristics'!$C:$C,0))),"",INDEX('Policy Characteristics'!D:D,MATCH($C559,'Policy Characteristics'!$C:$C,0)))</f>
        <v>Buy In-Region Products</v>
      </c>
      <c r="K559" s="156" t="str">
        <f>IF(ISBLANK(INDEX('Policy Characteristics'!E:E,MATCH($C559,'Policy Characteristics'!$C:$C,0))),"",INDEX('Policy Characteristics'!E:E,MATCH($C559,'Policy Characteristics'!$C:$C,0)))</f>
        <v>indst buy in region outputs</v>
      </c>
      <c r="L559" s="249">
        <f>IF(ISBLANK(INDEX('Policy Characteristics'!F:F,MATCH($C559,'Policy Characteristics'!$C:$C,0))),"",INDEX('Policy Characteristics'!F:F,MATCH($C559,'Policy Characteristics'!$C:$C,0)))</f>
        <v>0</v>
      </c>
      <c r="M559" s="249">
        <f>IF(ISBLANK(INDEX('Policy Characteristics'!G:G,MATCH($C559,'Policy Characteristics'!$C:$C,0))),"",INDEX('Policy Characteristics'!G:G,MATCH($C559,'Policy Characteristics'!$C:$C,0)))</f>
        <v>0.5</v>
      </c>
      <c r="N559" s="249">
        <f>IF(ISBLANK(INDEX('Policy Characteristics'!H:H,MATCH($C559,'Policy Characteristics'!$C:$C,0))),"",INDEX('Policy Characteristics'!H:H,MATCH($C559,'Policy Characteristics'!$C:$C,0)))</f>
        <v>0.01</v>
      </c>
      <c r="O559" s="156" t="str">
        <f>IF(ISBLANK(INDEX('Policy Characteristics'!I:I,MATCH($C559,'Policy Characteristics'!$C:$C,0))),"",INDEX('Policy Characteristics'!I:I,MATCH($C559,'Policy Characteristics'!$C:$C,0)))</f>
        <v>% of imports shifted</v>
      </c>
      <c r="P559" s="156" t="str">
        <f>IF(ISBLANK(INDEX('Policy Characteristics'!J:J,MATCH($C559,'Policy Characteristics'!$C:$C,0))),"",INDEX('Policy Characteristics'!J:J,MATCH($C559,'Policy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9" s="156" t="str">
        <f>IF(ISBLANK(INDEX('Policy Characteristics'!K:K,MATCH($C559,'Policy Characteristics'!$C:$C,0))),"",INDEX('Policy Characteristics'!K:K,MATCH($C559,'Policy Characteristics'!$C:$C,0)))</f>
        <v/>
      </c>
      <c r="R559" s="156" t="str">
        <f>IF(ISBLANK(INDEX('Policy Characteristics'!L:L,MATCH($C559,'Policy Characteristics'!$C:$C,0))),"",INDEX('Policy Characteristics'!L:L,MATCH($C559,'Policy Characteristics'!$C:$C,0)))</f>
        <v/>
      </c>
    </row>
    <row r="560" spans="1:18" s="58" customFormat="1" x14ac:dyDescent="0.25">
      <c r="A560" s="156" t="str">
        <f>IF(ISBLANK(INDEX('Policy Characteristics'!A:A,MATCH($C560,'Policy Characteristics'!$C:$C,0))),"",INDEX('Policy Characteristics'!A:A,MATCH($C560,'Policy Characteristics'!$C:$C,0)))</f>
        <v>Industry</v>
      </c>
      <c r="B560" s="157" t="str">
        <f>IF(ISBLANK(INDEX('Policy Characteristics'!B:B,MATCH($C560,'Policy Characteristics'!$C:$C,0))),"",INDEX('Policy Characteristics'!B:B,MATCH($C560,'Policy Characteristics'!$C:$C,0)))</f>
        <v>Buy In-Region Products</v>
      </c>
      <c r="C560" s="156" t="str">
        <f t="shared" si="24"/>
        <v>Fraction of Imported Industrial Outputs Shifted to In Region Suppliers</v>
      </c>
      <c r="D560" s="248" t="s">
        <v>1304</v>
      </c>
      <c r="E560" s="248"/>
      <c r="F560" s="58" t="s">
        <v>1268</v>
      </c>
      <c r="G560" s="250"/>
      <c r="H560" s="158">
        <v>1540</v>
      </c>
      <c r="I560" s="159" t="s">
        <v>2474</v>
      </c>
      <c r="J560" s="160" t="str">
        <f>IF(ISBLANK(INDEX('Policy Characteristics'!D:D,MATCH($C560,'Policy Characteristics'!$C:$C,0))),"",INDEX('Policy Characteristics'!D:D,MATCH($C560,'Policy Characteristics'!$C:$C,0)))</f>
        <v>Buy In-Region Products</v>
      </c>
      <c r="K560" s="156" t="str">
        <f>IF(ISBLANK(INDEX('Policy Characteristics'!E:E,MATCH($C560,'Policy Characteristics'!$C:$C,0))),"",INDEX('Policy Characteristics'!E:E,MATCH($C560,'Policy Characteristics'!$C:$C,0)))</f>
        <v>indst buy in region outputs</v>
      </c>
      <c r="L560" s="249">
        <f>IF(ISBLANK(INDEX('Policy Characteristics'!F:F,MATCH($C560,'Policy Characteristics'!$C:$C,0))),"",INDEX('Policy Characteristics'!F:F,MATCH($C560,'Policy Characteristics'!$C:$C,0)))</f>
        <v>0</v>
      </c>
      <c r="M560" s="249">
        <f>IF(ISBLANK(INDEX('Policy Characteristics'!G:G,MATCH($C560,'Policy Characteristics'!$C:$C,0))),"",INDEX('Policy Characteristics'!G:G,MATCH($C560,'Policy Characteristics'!$C:$C,0)))</f>
        <v>0.5</v>
      </c>
      <c r="N560" s="249">
        <f>IF(ISBLANK(INDEX('Policy Characteristics'!H:H,MATCH($C560,'Policy Characteristics'!$C:$C,0))),"",INDEX('Policy Characteristics'!H:H,MATCH($C560,'Policy Characteristics'!$C:$C,0)))</f>
        <v>0.01</v>
      </c>
      <c r="O560" s="156" t="str">
        <f>IF(ISBLANK(INDEX('Policy Characteristics'!I:I,MATCH($C560,'Policy Characteristics'!$C:$C,0))),"",INDEX('Policy Characteristics'!I:I,MATCH($C560,'Policy Characteristics'!$C:$C,0)))</f>
        <v>% of imports shifted</v>
      </c>
      <c r="P560" s="156" t="str">
        <f>IF(ISBLANK(INDEX('Policy Characteristics'!J:J,MATCH($C560,'Policy Characteristics'!$C:$C,0))),"",INDEX('Policy Characteristics'!J:J,MATCH($C560,'Policy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0" s="156" t="str">
        <f>IF(ISBLANK(INDEX('Policy Characteristics'!K:K,MATCH($C560,'Policy Characteristics'!$C:$C,0))),"",INDEX('Policy Characteristics'!K:K,MATCH($C560,'Policy Characteristics'!$C:$C,0)))</f>
        <v/>
      </c>
      <c r="R560" s="156" t="str">
        <f>IF(ISBLANK(INDEX('Policy Characteristics'!L:L,MATCH($C560,'Policy Characteristics'!$C:$C,0))),"",INDEX('Policy Characteristics'!L:L,MATCH($C560,'Policy Characteristics'!$C:$C,0)))</f>
        <v/>
      </c>
    </row>
    <row r="561" spans="1:18" s="58" customFormat="1" x14ac:dyDescent="0.25">
      <c r="A561" s="156" t="str">
        <f>IF(ISBLANK(INDEX('Policy Characteristics'!A:A,MATCH($C561,'Policy Characteristics'!$C:$C,0))),"",INDEX('Policy Characteristics'!A:A,MATCH($C561,'Policy Characteristics'!$C:$C,0)))</f>
        <v>Industry</v>
      </c>
      <c r="B561" s="157" t="str">
        <f>IF(ISBLANK(INDEX('Policy Characteristics'!B:B,MATCH($C561,'Policy Characteristics'!$C:$C,0))),"",INDEX('Policy Characteristics'!B:B,MATCH($C561,'Policy Characteristics'!$C:$C,0)))</f>
        <v>Buy In-Region Products</v>
      </c>
      <c r="C561" s="156" t="str">
        <f t="shared" si="24"/>
        <v>Fraction of Imported Industrial Outputs Shifted to In Region Suppliers</v>
      </c>
      <c r="D561" s="248" t="s">
        <v>1305</v>
      </c>
      <c r="E561" s="248"/>
      <c r="F561" s="58" t="s">
        <v>1269</v>
      </c>
      <c r="G561" s="250"/>
      <c r="H561" s="158">
        <v>1541</v>
      </c>
      <c r="I561" s="159" t="s">
        <v>2474</v>
      </c>
      <c r="J561" s="160" t="str">
        <f>IF(ISBLANK(INDEX('Policy Characteristics'!D:D,MATCH($C561,'Policy Characteristics'!$C:$C,0))),"",INDEX('Policy Characteristics'!D:D,MATCH($C561,'Policy Characteristics'!$C:$C,0)))</f>
        <v>Buy In-Region Products</v>
      </c>
      <c r="K561" s="156" t="str">
        <f>IF(ISBLANK(INDEX('Policy Characteristics'!E:E,MATCH($C561,'Policy Characteristics'!$C:$C,0))),"",INDEX('Policy Characteristics'!E:E,MATCH($C561,'Policy Characteristics'!$C:$C,0)))</f>
        <v>indst buy in region outputs</v>
      </c>
      <c r="L561" s="249">
        <f>IF(ISBLANK(INDEX('Policy Characteristics'!F:F,MATCH($C561,'Policy Characteristics'!$C:$C,0))),"",INDEX('Policy Characteristics'!F:F,MATCH($C561,'Policy Characteristics'!$C:$C,0)))</f>
        <v>0</v>
      </c>
      <c r="M561" s="249">
        <f>IF(ISBLANK(INDEX('Policy Characteristics'!G:G,MATCH($C561,'Policy Characteristics'!$C:$C,0))),"",INDEX('Policy Characteristics'!G:G,MATCH($C561,'Policy Characteristics'!$C:$C,0)))</f>
        <v>0.5</v>
      </c>
      <c r="N561" s="249">
        <f>IF(ISBLANK(INDEX('Policy Characteristics'!H:H,MATCH($C561,'Policy Characteristics'!$C:$C,0))),"",INDEX('Policy Characteristics'!H:H,MATCH($C561,'Policy Characteristics'!$C:$C,0)))</f>
        <v>0.01</v>
      </c>
      <c r="O561" s="156" t="str">
        <f>IF(ISBLANK(INDEX('Policy Characteristics'!I:I,MATCH($C561,'Policy Characteristics'!$C:$C,0))),"",INDEX('Policy Characteristics'!I:I,MATCH($C561,'Policy Characteristics'!$C:$C,0)))</f>
        <v>% of imports shifted</v>
      </c>
      <c r="P561" s="156" t="str">
        <f>IF(ISBLANK(INDEX('Policy Characteristics'!J:J,MATCH($C561,'Policy Characteristics'!$C:$C,0))),"",INDEX('Policy Characteristics'!J:J,MATCH($C561,'Policy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1" s="156" t="str">
        <f>IF(ISBLANK(INDEX('Policy Characteristics'!K:K,MATCH($C561,'Policy Characteristics'!$C:$C,0))),"",INDEX('Policy Characteristics'!K:K,MATCH($C561,'Policy Characteristics'!$C:$C,0)))</f>
        <v/>
      </c>
      <c r="R561" s="156" t="str">
        <f>IF(ISBLANK(INDEX('Policy Characteristics'!L:L,MATCH($C561,'Policy Characteristics'!$C:$C,0))),"",INDEX('Policy Characteristics'!L:L,MATCH($C561,'Policy Characteristics'!$C:$C,0)))</f>
        <v/>
      </c>
    </row>
    <row r="562" spans="1:18" s="58" customFormat="1" x14ac:dyDescent="0.25">
      <c r="A562" s="156" t="str">
        <f>IF(ISBLANK(INDEX('Policy Characteristics'!A:A,MATCH($C562,'Policy Characteristics'!$C:$C,0))),"",INDEX('Policy Characteristics'!A:A,MATCH($C562,'Policy Characteristics'!$C:$C,0)))</f>
        <v>Industry</v>
      </c>
      <c r="B562" s="157" t="str">
        <f>IF(ISBLANK(INDEX('Policy Characteristics'!B:B,MATCH($C562,'Policy Characteristics'!$C:$C,0))),"",INDEX('Policy Characteristics'!B:B,MATCH($C562,'Policy Characteristics'!$C:$C,0)))</f>
        <v>Buy In-Region Products</v>
      </c>
      <c r="C562" s="156" t="str">
        <f t="shared" si="24"/>
        <v>Fraction of Imported Industrial Outputs Shifted to In Region Suppliers</v>
      </c>
      <c r="D562" s="248" t="s">
        <v>1306</v>
      </c>
      <c r="E562" s="248"/>
      <c r="F562" s="58" t="s">
        <v>1270</v>
      </c>
      <c r="G562" s="250"/>
      <c r="H562" s="158">
        <v>1542</v>
      </c>
      <c r="I562" s="159" t="s">
        <v>2474</v>
      </c>
      <c r="J562" s="160" t="str">
        <f>IF(ISBLANK(INDEX('Policy Characteristics'!D:D,MATCH($C562,'Policy Characteristics'!$C:$C,0))),"",INDEX('Policy Characteristics'!D:D,MATCH($C562,'Policy Characteristics'!$C:$C,0)))</f>
        <v>Buy In-Region Products</v>
      </c>
      <c r="K562" s="156" t="str">
        <f>IF(ISBLANK(INDEX('Policy Characteristics'!E:E,MATCH($C562,'Policy Characteristics'!$C:$C,0))),"",INDEX('Policy Characteristics'!E:E,MATCH($C562,'Policy Characteristics'!$C:$C,0)))</f>
        <v>indst buy in region outputs</v>
      </c>
      <c r="L562" s="249">
        <f>IF(ISBLANK(INDEX('Policy Characteristics'!F:F,MATCH($C562,'Policy Characteristics'!$C:$C,0))),"",INDEX('Policy Characteristics'!F:F,MATCH($C562,'Policy Characteristics'!$C:$C,0)))</f>
        <v>0</v>
      </c>
      <c r="M562" s="249">
        <f>IF(ISBLANK(INDEX('Policy Characteristics'!G:G,MATCH($C562,'Policy Characteristics'!$C:$C,0))),"",INDEX('Policy Characteristics'!G:G,MATCH($C562,'Policy Characteristics'!$C:$C,0)))</f>
        <v>0.5</v>
      </c>
      <c r="N562" s="249">
        <f>IF(ISBLANK(INDEX('Policy Characteristics'!H:H,MATCH($C562,'Policy Characteristics'!$C:$C,0))),"",INDEX('Policy Characteristics'!H:H,MATCH($C562,'Policy Characteristics'!$C:$C,0)))</f>
        <v>0.01</v>
      </c>
      <c r="O562" s="156" t="str">
        <f>IF(ISBLANK(INDEX('Policy Characteristics'!I:I,MATCH($C562,'Policy Characteristics'!$C:$C,0))),"",INDEX('Policy Characteristics'!I:I,MATCH($C562,'Policy Characteristics'!$C:$C,0)))</f>
        <v>% of imports shifted</v>
      </c>
      <c r="P562" s="156" t="str">
        <f>IF(ISBLANK(INDEX('Policy Characteristics'!J:J,MATCH($C562,'Policy Characteristics'!$C:$C,0))),"",INDEX('Policy Characteristics'!J:J,MATCH($C562,'Policy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2" s="156" t="str">
        <f>IF(ISBLANK(INDEX('Policy Characteristics'!K:K,MATCH($C562,'Policy Characteristics'!$C:$C,0))),"",INDEX('Policy Characteristics'!K:K,MATCH($C562,'Policy Characteristics'!$C:$C,0)))</f>
        <v/>
      </c>
      <c r="R562" s="156" t="str">
        <f>IF(ISBLANK(INDEX('Policy Characteristics'!L:L,MATCH($C562,'Policy Characteristics'!$C:$C,0))),"",INDEX('Policy Characteristics'!L:L,MATCH($C562,'Policy Characteristics'!$C:$C,0)))</f>
        <v/>
      </c>
    </row>
    <row r="563" spans="1:18" s="58" customFormat="1" x14ac:dyDescent="0.25">
      <c r="A563" s="156" t="str">
        <f>IF(ISBLANK(INDEX('Policy Characteristics'!A:A,MATCH($C563,'Policy Characteristics'!$C:$C,0))),"",INDEX('Policy Characteristics'!A:A,MATCH($C563,'Policy Characteristics'!$C:$C,0)))</f>
        <v>Industry</v>
      </c>
      <c r="B563" s="157" t="str">
        <f>IF(ISBLANK(INDEX('Policy Characteristics'!B:B,MATCH($C563,'Policy Characteristics'!$C:$C,0))),"",INDEX('Policy Characteristics'!B:B,MATCH($C563,'Policy Characteristics'!$C:$C,0)))</f>
        <v>Buy In-Region Products</v>
      </c>
      <c r="C563" s="156" t="str">
        <f t="shared" si="24"/>
        <v>Fraction of Imported Industrial Outputs Shifted to In Region Suppliers</v>
      </c>
      <c r="D563" s="248" t="s">
        <v>1307</v>
      </c>
      <c r="E563" s="248"/>
      <c r="F563" s="58" t="s">
        <v>1271</v>
      </c>
      <c r="G563" s="250"/>
      <c r="H563" s="158">
        <v>1543</v>
      </c>
      <c r="I563" s="159" t="s">
        <v>2474</v>
      </c>
      <c r="J563" s="160" t="str">
        <f>IF(ISBLANK(INDEX('Policy Characteristics'!D:D,MATCH($C563,'Policy Characteristics'!$C:$C,0))),"",INDEX('Policy Characteristics'!D:D,MATCH($C563,'Policy Characteristics'!$C:$C,0)))</f>
        <v>Buy In-Region Products</v>
      </c>
      <c r="K563" s="156" t="str">
        <f>IF(ISBLANK(INDEX('Policy Characteristics'!E:E,MATCH($C563,'Policy Characteristics'!$C:$C,0))),"",INDEX('Policy Characteristics'!E:E,MATCH($C563,'Policy Characteristics'!$C:$C,0)))</f>
        <v>indst buy in region outputs</v>
      </c>
      <c r="L563" s="249">
        <f>IF(ISBLANK(INDEX('Policy Characteristics'!F:F,MATCH($C563,'Policy Characteristics'!$C:$C,0))),"",INDEX('Policy Characteristics'!F:F,MATCH($C563,'Policy Characteristics'!$C:$C,0)))</f>
        <v>0</v>
      </c>
      <c r="M563" s="249">
        <f>IF(ISBLANK(INDEX('Policy Characteristics'!G:G,MATCH($C563,'Policy Characteristics'!$C:$C,0))),"",INDEX('Policy Characteristics'!G:G,MATCH($C563,'Policy Characteristics'!$C:$C,0)))</f>
        <v>0.5</v>
      </c>
      <c r="N563" s="249">
        <f>IF(ISBLANK(INDEX('Policy Characteristics'!H:H,MATCH($C563,'Policy Characteristics'!$C:$C,0))),"",INDEX('Policy Characteristics'!H:H,MATCH($C563,'Policy Characteristics'!$C:$C,0)))</f>
        <v>0.01</v>
      </c>
      <c r="O563" s="156" t="str">
        <f>IF(ISBLANK(INDEX('Policy Characteristics'!I:I,MATCH($C563,'Policy Characteristics'!$C:$C,0))),"",INDEX('Policy Characteristics'!I:I,MATCH($C563,'Policy Characteristics'!$C:$C,0)))</f>
        <v>% of imports shifted</v>
      </c>
      <c r="P563" s="156" t="str">
        <f>IF(ISBLANK(INDEX('Policy Characteristics'!J:J,MATCH($C563,'Policy Characteristics'!$C:$C,0))),"",INDEX('Policy Characteristics'!J:J,MATCH($C563,'Policy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3" s="156" t="str">
        <f>IF(ISBLANK(INDEX('Policy Characteristics'!K:K,MATCH($C563,'Policy Characteristics'!$C:$C,0))),"",INDEX('Policy Characteristics'!K:K,MATCH($C563,'Policy Characteristics'!$C:$C,0)))</f>
        <v/>
      </c>
      <c r="R563" s="156" t="str">
        <f>IF(ISBLANK(INDEX('Policy Characteristics'!L:L,MATCH($C563,'Policy Characteristics'!$C:$C,0))),"",INDEX('Policy Characteristics'!L:L,MATCH($C563,'Policy Characteristics'!$C:$C,0)))</f>
        <v/>
      </c>
    </row>
    <row r="564" spans="1:18" s="58" customFormat="1" x14ac:dyDescent="0.25">
      <c r="A564" s="156" t="str">
        <f>IF(ISBLANK(INDEX('Policy Characteristics'!A:A,MATCH($C564,'Policy Characteristics'!$C:$C,0))),"",INDEX('Policy Characteristics'!A:A,MATCH($C564,'Policy Characteristics'!$C:$C,0)))</f>
        <v>Industry</v>
      </c>
      <c r="B564" s="157" t="str">
        <f>IF(ISBLANK(INDEX('Policy Characteristics'!B:B,MATCH($C564,'Policy Characteristics'!$C:$C,0))),"",INDEX('Policy Characteristics'!B:B,MATCH($C564,'Policy Characteristics'!$C:$C,0)))</f>
        <v>Buy In-Region Products</v>
      </c>
      <c r="C564" s="156" t="str">
        <f t="shared" si="24"/>
        <v>Fraction of Imported Industrial Outputs Shifted to In Region Suppliers</v>
      </c>
      <c r="D564" s="248" t="s">
        <v>1308</v>
      </c>
      <c r="E564" s="248"/>
      <c r="F564" s="58" t="s">
        <v>1272</v>
      </c>
      <c r="G564" s="250"/>
      <c r="H564" s="158">
        <v>1544</v>
      </c>
      <c r="I564" s="159" t="s">
        <v>2474</v>
      </c>
      <c r="J564" s="160" t="str">
        <f>IF(ISBLANK(INDEX('Policy Characteristics'!D:D,MATCH($C564,'Policy Characteristics'!$C:$C,0))),"",INDEX('Policy Characteristics'!D:D,MATCH($C564,'Policy Characteristics'!$C:$C,0)))</f>
        <v>Buy In-Region Products</v>
      </c>
      <c r="K564" s="156" t="str">
        <f>IF(ISBLANK(INDEX('Policy Characteristics'!E:E,MATCH($C564,'Policy Characteristics'!$C:$C,0))),"",INDEX('Policy Characteristics'!E:E,MATCH($C564,'Policy Characteristics'!$C:$C,0)))</f>
        <v>indst buy in region outputs</v>
      </c>
      <c r="L564" s="249">
        <f>IF(ISBLANK(INDEX('Policy Characteristics'!F:F,MATCH($C564,'Policy Characteristics'!$C:$C,0))),"",INDEX('Policy Characteristics'!F:F,MATCH($C564,'Policy Characteristics'!$C:$C,0)))</f>
        <v>0</v>
      </c>
      <c r="M564" s="249">
        <f>IF(ISBLANK(INDEX('Policy Characteristics'!G:G,MATCH($C564,'Policy Characteristics'!$C:$C,0))),"",INDEX('Policy Characteristics'!G:G,MATCH($C564,'Policy Characteristics'!$C:$C,0)))</f>
        <v>0.5</v>
      </c>
      <c r="N564" s="249">
        <f>IF(ISBLANK(INDEX('Policy Characteristics'!H:H,MATCH($C564,'Policy Characteristics'!$C:$C,0))),"",INDEX('Policy Characteristics'!H:H,MATCH($C564,'Policy Characteristics'!$C:$C,0)))</f>
        <v>0.01</v>
      </c>
      <c r="O564" s="156" t="str">
        <f>IF(ISBLANK(INDEX('Policy Characteristics'!I:I,MATCH($C564,'Policy Characteristics'!$C:$C,0))),"",INDEX('Policy Characteristics'!I:I,MATCH($C564,'Policy Characteristics'!$C:$C,0)))</f>
        <v>% of imports shifted</v>
      </c>
      <c r="P564" s="156" t="str">
        <f>IF(ISBLANK(INDEX('Policy Characteristics'!J:J,MATCH($C564,'Policy Characteristics'!$C:$C,0))),"",INDEX('Policy Characteristics'!J:J,MATCH($C564,'Policy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4" s="156" t="str">
        <f>IF(ISBLANK(INDEX('Policy Characteristics'!K:K,MATCH($C564,'Policy Characteristics'!$C:$C,0))),"",INDEX('Policy Characteristics'!K:K,MATCH($C564,'Policy Characteristics'!$C:$C,0)))</f>
        <v/>
      </c>
      <c r="R564" s="156" t="str">
        <f>IF(ISBLANK(INDEX('Policy Characteristics'!L:L,MATCH($C564,'Policy Characteristics'!$C:$C,0))),"",INDEX('Policy Characteristics'!L:L,MATCH($C564,'Policy Characteristics'!$C:$C,0)))</f>
        <v/>
      </c>
    </row>
    <row r="565" spans="1:18" s="58" customFormat="1" x14ac:dyDescent="0.25">
      <c r="A565" s="156" t="str">
        <f>IF(ISBLANK(INDEX('Policy Characteristics'!A:A,MATCH($C565,'Policy Characteristics'!$C:$C,0))),"",INDEX('Policy Characteristics'!A:A,MATCH($C565,'Policy Characteristics'!$C:$C,0)))</f>
        <v>Industry</v>
      </c>
      <c r="B565" s="157" t="str">
        <f>IF(ISBLANK(INDEX('Policy Characteristics'!B:B,MATCH($C565,'Policy Characteristics'!$C:$C,0))),"",INDEX('Policy Characteristics'!B:B,MATCH($C565,'Policy Characteristics'!$C:$C,0)))</f>
        <v>Buy In-Region Products</v>
      </c>
      <c r="C565" s="156" t="str">
        <f t="shared" si="24"/>
        <v>Fraction of Imported Industrial Outputs Shifted to In Region Suppliers</v>
      </c>
      <c r="D565" s="248" t="s">
        <v>1309</v>
      </c>
      <c r="E565" s="248"/>
      <c r="F565" s="58" t="s">
        <v>1273</v>
      </c>
      <c r="G565" s="250"/>
      <c r="H565" s="158">
        <v>1545</v>
      </c>
      <c r="I565" s="159" t="s">
        <v>2474</v>
      </c>
      <c r="J565" s="160" t="str">
        <f>IF(ISBLANK(INDEX('Policy Characteristics'!D:D,MATCH($C565,'Policy Characteristics'!$C:$C,0))),"",INDEX('Policy Characteristics'!D:D,MATCH($C565,'Policy Characteristics'!$C:$C,0)))</f>
        <v>Buy In-Region Products</v>
      </c>
      <c r="K565" s="156" t="str">
        <f>IF(ISBLANK(INDEX('Policy Characteristics'!E:E,MATCH($C565,'Policy Characteristics'!$C:$C,0))),"",INDEX('Policy Characteristics'!E:E,MATCH($C565,'Policy Characteristics'!$C:$C,0)))</f>
        <v>indst buy in region outputs</v>
      </c>
      <c r="L565" s="249">
        <f>IF(ISBLANK(INDEX('Policy Characteristics'!F:F,MATCH($C565,'Policy Characteristics'!$C:$C,0))),"",INDEX('Policy Characteristics'!F:F,MATCH($C565,'Policy Characteristics'!$C:$C,0)))</f>
        <v>0</v>
      </c>
      <c r="M565" s="249">
        <f>IF(ISBLANK(INDEX('Policy Characteristics'!G:G,MATCH($C565,'Policy Characteristics'!$C:$C,0))),"",INDEX('Policy Characteristics'!G:G,MATCH($C565,'Policy Characteristics'!$C:$C,0)))</f>
        <v>0.5</v>
      </c>
      <c r="N565" s="249">
        <f>IF(ISBLANK(INDEX('Policy Characteristics'!H:H,MATCH($C565,'Policy Characteristics'!$C:$C,0))),"",INDEX('Policy Characteristics'!H:H,MATCH($C565,'Policy Characteristics'!$C:$C,0)))</f>
        <v>0.01</v>
      </c>
      <c r="O565" s="156" t="str">
        <f>IF(ISBLANK(INDEX('Policy Characteristics'!I:I,MATCH($C565,'Policy Characteristics'!$C:$C,0))),"",INDEX('Policy Characteristics'!I:I,MATCH($C565,'Policy Characteristics'!$C:$C,0)))</f>
        <v>% of imports shifted</v>
      </c>
      <c r="P565" s="156" t="str">
        <f>IF(ISBLANK(INDEX('Policy Characteristics'!J:J,MATCH($C565,'Policy Characteristics'!$C:$C,0))),"",INDEX('Policy Characteristics'!J:J,MATCH($C565,'Policy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5" s="156" t="str">
        <f>IF(ISBLANK(INDEX('Policy Characteristics'!K:K,MATCH($C565,'Policy Characteristics'!$C:$C,0))),"",INDEX('Policy Characteristics'!K:K,MATCH($C565,'Policy Characteristics'!$C:$C,0)))</f>
        <v/>
      </c>
      <c r="R565" s="156" t="str">
        <f>IF(ISBLANK(INDEX('Policy Characteristics'!L:L,MATCH($C565,'Policy Characteristics'!$C:$C,0))),"",INDEX('Policy Characteristics'!L:L,MATCH($C565,'Policy Characteristics'!$C:$C,0)))</f>
        <v/>
      </c>
    </row>
    <row r="566" spans="1:18" s="58" customFormat="1" x14ac:dyDescent="0.25">
      <c r="A566" s="156" t="str">
        <f>IF(ISBLANK(INDEX('Policy Characteristics'!A:A,MATCH($C566,'Policy Characteristics'!$C:$C,0))),"",INDEX('Policy Characteristics'!A:A,MATCH($C566,'Policy Characteristics'!$C:$C,0)))</f>
        <v>Industry</v>
      </c>
      <c r="B566" s="157" t="str">
        <f>IF(ISBLANK(INDEX('Policy Characteristics'!B:B,MATCH($C566,'Policy Characteristics'!$C:$C,0))),"",INDEX('Policy Characteristics'!B:B,MATCH($C566,'Policy Characteristics'!$C:$C,0)))</f>
        <v>Buy In-Region Products</v>
      </c>
      <c r="C566" s="156" t="str">
        <f t="shared" si="24"/>
        <v>Fraction of Imported Industrial Outputs Shifted to In Region Suppliers</v>
      </c>
      <c r="D566" s="248" t="s">
        <v>1310</v>
      </c>
      <c r="E566" s="248"/>
      <c r="F566" s="58" t="s">
        <v>819</v>
      </c>
      <c r="G566" s="250"/>
      <c r="H566" s="158">
        <v>1546</v>
      </c>
      <c r="I566" s="159" t="s">
        <v>2474</v>
      </c>
      <c r="J566" s="160" t="str">
        <f>IF(ISBLANK(INDEX('Policy Characteristics'!D:D,MATCH($C566,'Policy Characteristics'!$C:$C,0))),"",INDEX('Policy Characteristics'!D:D,MATCH($C566,'Policy Characteristics'!$C:$C,0)))</f>
        <v>Buy In-Region Products</v>
      </c>
      <c r="K566" s="156" t="str">
        <f>IF(ISBLANK(INDEX('Policy Characteristics'!E:E,MATCH($C566,'Policy Characteristics'!$C:$C,0))),"",INDEX('Policy Characteristics'!E:E,MATCH($C566,'Policy Characteristics'!$C:$C,0)))</f>
        <v>indst buy in region outputs</v>
      </c>
      <c r="L566" s="249">
        <f>IF(ISBLANK(INDEX('Policy Characteristics'!F:F,MATCH($C566,'Policy Characteristics'!$C:$C,0))),"",INDEX('Policy Characteristics'!F:F,MATCH($C566,'Policy Characteristics'!$C:$C,0)))</f>
        <v>0</v>
      </c>
      <c r="M566" s="249">
        <f>IF(ISBLANK(INDEX('Policy Characteristics'!G:G,MATCH($C566,'Policy Characteristics'!$C:$C,0))),"",INDEX('Policy Characteristics'!G:G,MATCH($C566,'Policy Characteristics'!$C:$C,0)))</f>
        <v>0.5</v>
      </c>
      <c r="N566" s="249">
        <f>IF(ISBLANK(INDEX('Policy Characteristics'!H:H,MATCH($C566,'Policy Characteristics'!$C:$C,0))),"",INDEX('Policy Characteristics'!H:H,MATCH($C566,'Policy Characteristics'!$C:$C,0)))</f>
        <v>0.01</v>
      </c>
      <c r="O566" s="156" t="str">
        <f>IF(ISBLANK(INDEX('Policy Characteristics'!I:I,MATCH($C566,'Policy Characteristics'!$C:$C,0))),"",INDEX('Policy Characteristics'!I:I,MATCH($C566,'Policy Characteristics'!$C:$C,0)))</f>
        <v>% of imports shifted</v>
      </c>
      <c r="P566" s="156" t="str">
        <f>IF(ISBLANK(INDEX('Policy Characteristics'!J:J,MATCH($C566,'Policy Characteristics'!$C:$C,0))),"",INDEX('Policy Characteristics'!J:J,MATCH($C566,'Policy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6" s="156" t="str">
        <f>IF(ISBLANK(INDEX('Policy Characteristics'!K:K,MATCH($C566,'Policy Characteristics'!$C:$C,0))),"",INDEX('Policy Characteristics'!K:K,MATCH($C566,'Policy Characteristics'!$C:$C,0)))</f>
        <v/>
      </c>
      <c r="R566" s="156" t="str">
        <f>IF(ISBLANK(INDEX('Policy Characteristics'!L:L,MATCH($C566,'Policy Characteristics'!$C:$C,0))),"",INDEX('Policy Characteristics'!L:L,MATCH($C566,'Policy Characteristics'!$C:$C,0)))</f>
        <v/>
      </c>
    </row>
    <row r="567" spans="1:18" s="58" customFormat="1" x14ac:dyDescent="0.25">
      <c r="A567" s="156" t="str">
        <f>IF(ISBLANK(INDEX('Policy Characteristics'!A:A,MATCH($C567,'Policy Characteristics'!$C:$C,0))),"",INDEX('Policy Characteristics'!A:A,MATCH($C567,'Policy Characteristics'!$C:$C,0)))</f>
        <v>Industry</v>
      </c>
      <c r="B567" s="157" t="str">
        <f>IF(ISBLANK(INDEX('Policy Characteristics'!B:B,MATCH($C567,'Policy Characteristics'!$C:$C,0))),"",INDEX('Policy Characteristics'!B:B,MATCH($C567,'Policy Characteristics'!$C:$C,0)))</f>
        <v>Buy In-Region Products</v>
      </c>
      <c r="C567" s="156" t="str">
        <f t="shared" si="24"/>
        <v>Fraction of Imported Industrial Outputs Shifted to In Region Suppliers</v>
      </c>
      <c r="D567" s="248" t="s">
        <v>1311</v>
      </c>
      <c r="E567" s="248"/>
      <c r="F567" s="58" t="s">
        <v>1274</v>
      </c>
      <c r="G567" s="250"/>
      <c r="H567" s="158">
        <v>1547</v>
      </c>
      <c r="I567" s="159" t="s">
        <v>2474</v>
      </c>
      <c r="J567" s="160" t="str">
        <f>IF(ISBLANK(INDEX('Policy Characteristics'!D:D,MATCH($C567,'Policy Characteristics'!$C:$C,0))),"",INDEX('Policy Characteristics'!D:D,MATCH($C567,'Policy Characteristics'!$C:$C,0)))</f>
        <v>Buy In-Region Products</v>
      </c>
      <c r="K567" s="156" t="str">
        <f>IF(ISBLANK(INDEX('Policy Characteristics'!E:E,MATCH($C567,'Policy Characteristics'!$C:$C,0))),"",INDEX('Policy Characteristics'!E:E,MATCH($C567,'Policy Characteristics'!$C:$C,0)))</f>
        <v>indst buy in region outputs</v>
      </c>
      <c r="L567" s="249">
        <f>IF(ISBLANK(INDEX('Policy Characteristics'!F:F,MATCH($C567,'Policy Characteristics'!$C:$C,0))),"",INDEX('Policy Characteristics'!F:F,MATCH($C567,'Policy Characteristics'!$C:$C,0)))</f>
        <v>0</v>
      </c>
      <c r="M567" s="249">
        <f>IF(ISBLANK(INDEX('Policy Characteristics'!G:G,MATCH($C567,'Policy Characteristics'!$C:$C,0))),"",INDEX('Policy Characteristics'!G:G,MATCH($C567,'Policy Characteristics'!$C:$C,0)))</f>
        <v>0.5</v>
      </c>
      <c r="N567" s="249">
        <f>IF(ISBLANK(INDEX('Policy Characteristics'!H:H,MATCH($C567,'Policy Characteristics'!$C:$C,0))),"",INDEX('Policy Characteristics'!H:H,MATCH($C567,'Policy Characteristics'!$C:$C,0)))</f>
        <v>0.01</v>
      </c>
      <c r="O567" s="156" t="str">
        <f>IF(ISBLANK(INDEX('Policy Characteristics'!I:I,MATCH($C567,'Policy Characteristics'!$C:$C,0))),"",INDEX('Policy Characteristics'!I:I,MATCH($C567,'Policy Characteristics'!$C:$C,0)))</f>
        <v>% of imports shifted</v>
      </c>
      <c r="P567" s="156" t="str">
        <f>IF(ISBLANK(INDEX('Policy Characteristics'!J:J,MATCH($C567,'Policy Characteristics'!$C:$C,0))),"",INDEX('Policy Characteristics'!J:J,MATCH($C567,'Policy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7" s="156" t="str">
        <f>IF(ISBLANK(INDEX('Policy Characteristics'!K:K,MATCH($C567,'Policy Characteristics'!$C:$C,0))),"",INDEX('Policy Characteristics'!K:K,MATCH($C567,'Policy Characteristics'!$C:$C,0)))</f>
        <v/>
      </c>
      <c r="R567" s="156" t="str">
        <f>IF(ISBLANK(INDEX('Policy Characteristics'!L:L,MATCH($C567,'Policy Characteristics'!$C:$C,0))),"",INDEX('Policy Characteristics'!L:L,MATCH($C567,'Policy Characteristics'!$C:$C,0)))</f>
        <v/>
      </c>
    </row>
    <row r="568" spans="1:18" s="58" customFormat="1" x14ac:dyDescent="0.25">
      <c r="A568" s="156" t="str">
        <f>IF(ISBLANK(INDEX('Policy Characteristics'!A:A,MATCH($C568,'Policy Characteristics'!$C:$C,0))),"",INDEX('Policy Characteristics'!A:A,MATCH($C568,'Policy Characteristics'!$C:$C,0)))</f>
        <v>Industry</v>
      </c>
      <c r="B568" s="157" t="str">
        <f>IF(ISBLANK(INDEX('Policy Characteristics'!B:B,MATCH($C568,'Policy Characteristics'!$C:$C,0))),"",INDEX('Policy Characteristics'!B:B,MATCH($C568,'Policy Characteristics'!$C:$C,0)))</f>
        <v>Buy In-Region Products</v>
      </c>
      <c r="C568" s="156" t="str">
        <f t="shared" si="24"/>
        <v>Fraction of Imported Industrial Outputs Shifted to In Region Suppliers</v>
      </c>
      <c r="D568" s="248" t="s">
        <v>1312</v>
      </c>
      <c r="E568" s="248"/>
      <c r="F568" s="58" t="s">
        <v>1275</v>
      </c>
      <c r="G568" s="250"/>
      <c r="H568" s="158">
        <v>1548</v>
      </c>
      <c r="I568" s="159" t="s">
        <v>2474</v>
      </c>
      <c r="J568" s="160" t="str">
        <f>IF(ISBLANK(INDEX('Policy Characteristics'!D:D,MATCH($C568,'Policy Characteristics'!$C:$C,0))),"",INDEX('Policy Characteristics'!D:D,MATCH($C568,'Policy Characteristics'!$C:$C,0)))</f>
        <v>Buy In-Region Products</v>
      </c>
      <c r="K568" s="156" t="str">
        <f>IF(ISBLANK(INDEX('Policy Characteristics'!E:E,MATCH($C568,'Policy Characteristics'!$C:$C,0))),"",INDEX('Policy Characteristics'!E:E,MATCH($C568,'Policy Characteristics'!$C:$C,0)))</f>
        <v>indst buy in region outputs</v>
      </c>
      <c r="L568" s="249">
        <f>IF(ISBLANK(INDEX('Policy Characteristics'!F:F,MATCH($C568,'Policy Characteristics'!$C:$C,0))),"",INDEX('Policy Characteristics'!F:F,MATCH($C568,'Policy Characteristics'!$C:$C,0)))</f>
        <v>0</v>
      </c>
      <c r="M568" s="249">
        <f>IF(ISBLANK(INDEX('Policy Characteristics'!G:G,MATCH($C568,'Policy Characteristics'!$C:$C,0))),"",INDEX('Policy Characteristics'!G:G,MATCH($C568,'Policy Characteristics'!$C:$C,0)))</f>
        <v>0.5</v>
      </c>
      <c r="N568" s="249">
        <f>IF(ISBLANK(INDEX('Policy Characteristics'!H:H,MATCH($C568,'Policy Characteristics'!$C:$C,0))),"",INDEX('Policy Characteristics'!H:H,MATCH($C568,'Policy Characteristics'!$C:$C,0)))</f>
        <v>0.01</v>
      </c>
      <c r="O568" s="156" t="str">
        <f>IF(ISBLANK(INDEX('Policy Characteristics'!I:I,MATCH($C568,'Policy Characteristics'!$C:$C,0))),"",INDEX('Policy Characteristics'!I:I,MATCH($C568,'Policy Characteristics'!$C:$C,0)))</f>
        <v>% of imports shifted</v>
      </c>
      <c r="P568" s="156" t="str">
        <f>IF(ISBLANK(INDEX('Policy Characteristics'!J:J,MATCH($C568,'Policy Characteristics'!$C:$C,0))),"",INDEX('Policy Characteristics'!J:J,MATCH($C568,'Policy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8" s="156" t="str">
        <f>IF(ISBLANK(INDEX('Policy Characteristics'!K:K,MATCH($C568,'Policy Characteristics'!$C:$C,0))),"",INDEX('Policy Characteristics'!K:K,MATCH($C568,'Policy Characteristics'!$C:$C,0)))</f>
        <v/>
      </c>
      <c r="R568" s="156" t="str">
        <f>IF(ISBLANK(INDEX('Policy Characteristics'!L:L,MATCH($C568,'Policy Characteristics'!$C:$C,0))),"",INDEX('Policy Characteristics'!L:L,MATCH($C568,'Policy Characteristics'!$C:$C,0)))</f>
        <v/>
      </c>
    </row>
    <row r="569" spans="1:18" s="58" customFormat="1" x14ac:dyDescent="0.25">
      <c r="A569" s="156" t="str">
        <f>IF(ISBLANK(INDEX('Policy Characteristics'!A:A,MATCH($C569,'Policy Characteristics'!$C:$C,0))),"",INDEX('Policy Characteristics'!A:A,MATCH($C569,'Policy Characteristics'!$C:$C,0)))</f>
        <v>Industry</v>
      </c>
      <c r="B569" s="157" t="str">
        <f>IF(ISBLANK(INDEX('Policy Characteristics'!B:B,MATCH($C569,'Policy Characteristics'!$C:$C,0))),"",INDEX('Policy Characteristics'!B:B,MATCH($C569,'Policy Characteristics'!$C:$C,0)))</f>
        <v>Buy In-Region Products</v>
      </c>
      <c r="C569" s="156" t="str">
        <f t="shared" si="24"/>
        <v>Fraction of Imported Industrial Outputs Shifted to In Region Suppliers</v>
      </c>
      <c r="D569" s="248" t="s">
        <v>1313</v>
      </c>
      <c r="E569" s="248"/>
      <c r="F569" s="58" t="s">
        <v>1276</v>
      </c>
      <c r="G569" s="250"/>
      <c r="H569" s="158">
        <v>1549</v>
      </c>
      <c r="I569" s="159" t="s">
        <v>2474</v>
      </c>
      <c r="J569" s="160" t="str">
        <f>IF(ISBLANK(INDEX('Policy Characteristics'!D:D,MATCH($C569,'Policy Characteristics'!$C:$C,0))),"",INDEX('Policy Characteristics'!D:D,MATCH($C569,'Policy Characteristics'!$C:$C,0)))</f>
        <v>Buy In-Region Products</v>
      </c>
      <c r="K569" s="156" t="str">
        <f>IF(ISBLANK(INDEX('Policy Characteristics'!E:E,MATCH($C569,'Policy Characteristics'!$C:$C,0))),"",INDEX('Policy Characteristics'!E:E,MATCH($C569,'Policy Characteristics'!$C:$C,0)))</f>
        <v>indst buy in region outputs</v>
      </c>
      <c r="L569" s="249">
        <f>IF(ISBLANK(INDEX('Policy Characteristics'!F:F,MATCH($C569,'Policy Characteristics'!$C:$C,0))),"",INDEX('Policy Characteristics'!F:F,MATCH($C569,'Policy Characteristics'!$C:$C,0)))</f>
        <v>0</v>
      </c>
      <c r="M569" s="249">
        <f>IF(ISBLANK(INDEX('Policy Characteristics'!G:G,MATCH($C569,'Policy Characteristics'!$C:$C,0))),"",INDEX('Policy Characteristics'!G:G,MATCH($C569,'Policy Characteristics'!$C:$C,0)))</f>
        <v>0.5</v>
      </c>
      <c r="N569" s="249">
        <f>IF(ISBLANK(INDEX('Policy Characteristics'!H:H,MATCH($C569,'Policy Characteristics'!$C:$C,0))),"",INDEX('Policy Characteristics'!H:H,MATCH($C569,'Policy Characteristics'!$C:$C,0)))</f>
        <v>0.01</v>
      </c>
      <c r="O569" s="156" t="str">
        <f>IF(ISBLANK(INDEX('Policy Characteristics'!I:I,MATCH($C569,'Policy Characteristics'!$C:$C,0))),"",INDEX('Policy Characteristics'!I:I,MATCH($C569,'Policy Characteristics'!$C:$C,0)))</f>
        <v>% of imports shifted</v>
      </c>
      <c r="P569" s="156" t="str">
        <f>IF(ISBLANK(INDEX('Policy Characteristics'!J:J,MATCH($C569,'Policy Characteristics'!$C:$C,0))),"",INDEX('Policy Characteristics'!J:J,MATCH($C569,'Policy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9" s="156" t="str">
        <f>IF(ISBLANK(INDEX('Policy Characteristics'!K:K,MATCH($C569,'Policy Characteristics'!$C:$C,0))),"",INDEX('Policy Characteristics'!K:K,MATCH($C569,'Policy Characteristics'!$C:$C,0)))</f>
        <v/>
      </c>
      <c r="R569" s="156" t="str">
        <f>IF(ISBLANK(INDEX('Policy Characteristics'!L:L,MATCH($C569,'Policy Characteristics'!$C:$C,0))),"",INDEX('Policy Characteristics'!L:L,MATCH($C569,'Policy Characteristics'!$C:$C,0)))</f>
        <v/>
      </c>
    </row>
    <row r="570" spans="1:18" s="58" customFormat="1" x14ac:dyDescent="0.25">
      <c r="A570" s="156" t="str">
        <f>IF(ISBLANK(INDEX('Policy Characteristics'!A:A,MATCH($C570,'Policy Characteristics'!$C:$C,0))),"",INDEX('Policy Characteristics'!A:A,MATCH($C570,'Policy Characteristics'!$C:$C,0)))</f>
        <v>Industry</v>
      </c>
      <c r="B570" s="157" t="str">
        <f>IF(ISBLANK(INDEX('Policy Characteristics'!B:B,MATCH($C570,'Policy Characteristics'!$C:$C,0))),"",INDEX('Policy Characteristics'!B:B,MATCH($C570,'Policy Characteristics'!$C:$C,0)))</f>
        <v>Buy In-Region Products</v>
      </c>
      <c r="C570" s="156" t="str">
        <f t="shared" si="24"/>
        <v>Fraction of Imported Industrial Outputs Shifted to In Region Suppliers</v>
      </c>
      <c r="D570" s="248" t="s">
        <v>1314</v>
      </c>
      <c r="E570" s="248"/>
      <c r="F570" s="58" t="s">
        <v>820</v>
      </c>
      <c r="G570" s="250"/>
      <c r="H570" s="158">
        <v>1550</v>
      </c>
      <c r="I570" s="159" t="s">
        <v>2474</v>
      </c>
      <c r="J570" s="160" t="str">
        <f>IF(ISBLANK(INDEX('Policy Characteristics'!D:D,MATCH($C570,'Policy Characteristics'!$C:$C,0))),"",INDEX('Policy Characteristics'!D:D,MATCH($C570,'Policy Characteristics'!$C:$C,0)))</f>
        <v>Buy In-Region Products</v>
      </c>
      <c r="K570" s="156" t="str">
        <f>IF(ISBLANK(INDEX('Policy Characteristics'!E:E,MATCH($C570,'Policy Characteristics'!$C:$C,0))),"",INDEX('Policy Characteristics'!E:E,MATCH($C570,'Policy Characteristics'!$C:$C,0)))</f>
        <v>indst buy in region outputs</v>
      </c>
      <c r="L570" s="249">
        <f>IF(ISBLANK(INDEX('Policy Characteristics'!F:F,MATCH($C570,'Policy Characteristics'!$C:$C,0))),"",INDEX('Policy Characteristics'!F:F,MATCH($C570,'Policy Characteristics'!$C:$C,0)))</f>
        <v>0</v>
      </c>
      <c r="M570" s="249">
        <f>IF(ISBLANK(INDEX('Policy Characteristics'!G:G,MATCH($C570,'Policy Characteristics'!$C:$C,0))),"",INDEX('Policy Characteristics'!G:G,MATCH($C570,'Policy Characteristics'!$C:$C,0)))</f>
        <v>0.5</v>
      </c>
      <c r="N570" s="249">
        <f>IF(ISBLANK(INDEX('Policy Characteristics'!H:H,MATCH($C570,'Policy Characteristics'!$C:$C,0))),"",INDEX('Policy Characteristics'!H:H,MATCH($C570,'Policy Characteristics'!$C:$C,0)))</f>
        <v>0.01</v>
      </c>
      <c r="O570" s="156" t="str">
        <f>IF(ISBLANK(INDEX('Policy Characteristics'!I:I,MATCH($C570,'Policy Characteristics'!$C:$C,0))),"",INDEX('Policy Characteristics'!I:I,MATCH($C570,'Policy Characteristics'!$C:$C,0)))</f>
        <v>% of imports shifted</v>
      </c>
      <c r="P570" s="156" t="str">
        <f>IF(ISBLANK(INDEX('Policy Characteristics'!J:J,MATCH($C570,'Policy Characteristics'!$C:$C,0))),"",INDEX('Policy Characteristics'!J:J,MATCH($C570,'Policy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0" s="156" t="str">
        <f>IF(ISBLANK(INDEX('Policy Characteristics'!K:K,MATCH($C570,'Policy Characteristics'!$C:$C,0))),"",INDEX('Policy Characteristics'!K:K,MATCH($C570,'Policy Characteristics'!$C:$C,0)))</f>
        <v/>
      </c>
      <c r="R570" s="156" t="str">
        <f>IF(ISBLANK(INDEX('Policy Characteristics'!L:L,MATCH($C570,'Policy Characteristics'!$C:$C,0))),"",INDEX('Policy Characteristics'!L:L,MATCH($C570,'Policy Characteristics'!$C:$C,0)))</f>
        <v/>
      </c>
    </row>
    <row r="571" spans="1:18" s="58" customFormat="1" x14ac:dyDescent="0.25">
      <c r="A571" s="156" t="str">
        <f>IF(ISBLANK(INDEX('Policy Characteristics'!A:A,MATCH($C571,'Policy Characteristics'!$C:$C,0))),"",INDEX('Policy Characteristics'!A:A,MATCH($C571,'Policy Characteristics'!$C:$C,0)))</f>
        <v>Industry</v>
      </c>
      <c r="B571" s="157" t="str">
        <f>IF(ISBLANK(INDEX('Policy Characteristics'!B:B,MATCH($C571,'Policy Characteristics'!$C:$C,0))),"",INDEX('Policy Characteristics'!B:B,MATCH($C571,'Policy Characteristics'!$C:$C,0)))</f>
        <v>Buy In-Region Products</v>
      </c>
      <c r="C571" s="156" t="str">
        <f t="shared" si="24"/>
        <v>Fraction of Imported Industrial Outputs Shifted to In Region Suppliers</v>
      </c>
      <c r="D571" s="248" t="s">
        <v>1315</v>
      </c>
      <c r="E571" s="248"/>
      <c r="F571" s="58" t="s">
        <v>1277</v>
      </c>
      <c r="G571" s="250"/>
      <c r="H571" s="158">
        <v>1551</v>
      </c>
      <c r="I571" s="159" t="s">
        <v>2474</v>
      </c>
      <c r="J571" s="160" t="str">
        <f>IF(ISBLANK(INDEX('Policy Characteristics'!D:D,MATCH($C571,'Policy Characteristics'!$C:$C,0))),"",INDEX('Policy Characteristics'!D:D,MATCH($C571,'Policy Characteristics'!$C:$C,0)))</f>
        <v>Buy In-Region Products</v>
      </c>
      <c r="K571" s="156" t="str">
        <f>IF(ISBLANK(INDEX('Policy Characteristics'!E:E,MATCH($C571,'Policy Characteristics'!$C:$C,0))),"",INDEX('Policy Characteristics'!E:E,MATCH($C571,'Policy Characteristics'!$C:$C,0)))</f>
        <v>indst buy in region outputs</v>
      </c>
      <c r="L571" s="249">
        <f>IF(ISBLANK(INDEX('Policy Characteristics'!F:F,MATCH($C571,'Policy Characteristics'!$C:$C,0))),"",INDEX('Policy Characteristics'!F:F,MATCH($C571,'Policy Characteristics'!$C:$C,0)))</f>
        <v>0</v>
      </c>
      <c r="M571" s="249">
        <f>IF(ISBLANK(INDEX('Policy Characteristics'!G:G,MATCH($C571,'Policy Characteristics'!$C:$C,0))),"",INDEX('Policy Characteristics'!G:G,MATCH($C571,'Policy Characteristics'!$C:$C,0)))</f>
        <v>0.5</v>
      </c>
      <c r="N571" s="249">
        <f>IF(ISBLANK(INDEX('Policy Characteristics'!H:H,MATCH($C571,'Policy Characteristics'!$C:$C,0))),"",INDEX('Policy Characteristics'!H:H,MATCH($C571,'Policy Characteristics'!$C:$C,0)))</f>
        <v>0.01</v>
      </c>
      <c r="O571" s="156" t="str">
        <f>IF(ISBLANK(INDEX('Policy Characteristics'!I:I,MATCH($C571,'Policy Characteristics'!$C:$C,0))),"",INDEX('Policy Characteristics'!I:I,MATCH($C571,'Policy Characteristics'!$C:$C,0)))</f>
        <v>% of imports shifted</v>
      </c>
      <c r="P571" s="156" t="str">
        <f>IF(ISBLANK(INDEX('Policy Characteristics'!J:J,MATCH($C571,'Policy Characteristics'!$C:$C,0))),"",INDEX('Policy Characteristics'!J:J,MATCH($C571,'Policy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1" s="156" t="str">
        <f>IF(ISBLANK(INDEX('Policy Characteristics'!K:K,MATCH($C571,'Policy Characteristics'!$C:$C,0))),"",INDEX('Policy Characteristics'!K:K,MATCH($C571,'Policy Characteristics'!$C:$C,0)))</f>
        <v/>
      </c>
      <c r="R571" s="156" t="str">
        <f>IF(ISBLANK(INDEX('Policy Characteristics'!L:L,MATCH($C571,'Policy Characteristics'!$C:$C,0))),"",INDEX('Policy Characteristics'!L:L,MATCH($C571,'Policy Characteristics'!$C:$C,0)))</f>
        <v/>
      </c>
    </row>
    <row r="572" spans="1:18" s="58" customFormat="1" x14ac:dyDescent="0.25">
      <c r="A572" s="156" t="str">
        <f>IF(ISBLANK(INDEX('Policy Characteristics'!A:A,MATCH($C572,'Policy Characteristics'!$C:$C,0))),"",INDEX('Policy Characteristics'!A:A,MATCH($C572,'Policy Characteristics'!$C:$C,0)))</f>
        <v>Industry</v>
      </c>
      <c r="B572" s="157" t="str">
        <f>IF(ISBLANK(INDEX('Policy Characteristics'!B:B,MATCH($C572,'Policy Characteristics'!$C:$C,0))),"",INDEX('Policy Characteristics'!B:B,MATCH($C572,'Policy Characteristics'!$C:$C,0)))</f>
        <v>Buy In-Region Products</v>
      </c>
      <c r="C572" s="156" t="str">
        <f t="shared" si="24"/>
        <v>Fraction of Imported Industrial Outputs Shifted to In Region Suppliers</v>
      </c>
      <c r="D572" s="248" t="s">
        <v>1316</v>
      </c>
      <c r="E572" s="248"/>
      <c r="F572" s="58" t="s">
        <v>1278</v>
      </c>
      <c r="G572" s="250"/>
      <c r="H572" s="158">
        <v>1552</v>
      </c>
      <c r="I572" s="159" t="s">
        <v>2474</v>
      </c>
      <c r="J572" s="160" t="str">
        <f>IF(ISBLANK(INDEX('Policy Characteristics'!D:D,MATCH($C572,'Policy Characteristics'!$C:$C,0))),"",INDEX('Policy Characteristics'!D:D,MATCH($C572,'Policy Characteristics'!$C:$C,0)))</f>
        <v>Buy In-Region Products</v>
      </c>
      <c r="K572" s="156" t="str">
        <f>IF(ISBLANK(INDEX('Policy Characteristics'!E:E,MATCH($C572,'Policy Characteristics'!$C:$C,0))),"",INDEX('Policy Characteristics'!E:E,MATCH($C572,'Policy Characteristics'!$C:$C,0)))</f>
        <v>indst buy in region outputs</v>
      </c>
      <c r="L572" s="249">
        <f>IF(ISBLANK(INDEX('Policy Characteristics'!F:F,MATCH($C572,'Policy Characteristics'!$C:$C,0))),"",INDEX('Policy Characteristics'!F:F,MATCH($C572,'Policy Characteristics'!$C:$C,0)))</f>
        <v>0</v>
      </c>
      <c r="M572" s="249">
        <f>IF(ISBLANK(INDEX('Policy Characteristics'!G:G,MATCH($C572,'Policy Characteristics'!$C:$C,0))),"",INDEX('Policy Characteristics'!G:G,MATCH($C572,'Policy Characteristics'!$C:$C,0)))</f>
        <v>0.5</v>
      </c>
      <c r="N572" s="249">
        <f>IF(ISBLANK(INDEX('Policy Characteristics'!H:H,MATCH($C572,'Policy Characteristics'!$C:$C,0))),"",INDEX('Policy Characteristics'!H:H,MATCH($C572,'Policy Characteristics'!$C:$C,0)))</f>
        <v>0.01</v>
      </c>
      <c r="O572" s="156" t="str">
        <f>IF(ISBLANK(INDEX('Policy Characteristics'!I:I,MATCH($C572,'Policy Characteristics'!$C:$C,0))),"",INDEX('Policy Characteristics'!I:I,MATCH($C572,'Policy Characteristics'!$C:$C,0)))</f>
        <v>% of imports shifted</v>
      </c>
      <c r="P572" s="156" t="str">
        <f>IF(ISBLANK(INDEX('Policy Characteristics'!J:J,MATCH($C572,'Policy Characteristics'!$C:$C,0))),"",INDEX('Policy Characteristics'!J:J,MATCH($C572,'Policy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2" s="156" t="str">
        <f>IF(ISBLANK(INDEX('Policy Characteristics'!K:K,MATCH($C572,'Policy Characteristics'!$C:$C,0))),"",INDEX('Policy Characteristics'!K:K,MATCH($C572,'Policy Characteristics'!$C:$C,0)))</f>
        <v/>
      </c>
      <c r="R572" s="156" t="str">
        <f>IF(ISBLANK(INDEX('Policy Characteristics'!L:L,MATCH($C572,'Policy Characteristics'!$C:$C,0))),"",INDEX('Policy Characteristics'!L:L,MATCH($C572,'Policy Characteristics'!$C:$C,0)))</f>
        <v/>
      </c>
    </row>
    <row r="573" spans="1:18" s="58" customFormat="1" x14ac:dyDescent="0.25">
      <c r="A573" s="156" t="str">
        <f>IF(ISBLANK(INDEX('Policy Characteristics'!A:A,MATCH($C573,'Policy Characteristics'!$C:$C,0))),"",INDEX('Policy Characteristics'!A:A,MATCH($C573,'Policy Characteristics'!$C:$C,0)))</f>
        <v>Industry</v>
      </c>
      <c r="B573" s="157" t="str">
        <f>IF(ISBLANK(INDEX('Policy Characteristics'!B:B,MATCH($C573,'Policy Characteristics'!$C:$C,0))),"",INDEX('Policy Characteristics'!B:B,MATCH($C573,'Policy Characteristics'!$C:$C,0)))</f>
        <v>Buy In-Region Products</v>
      </c>
      <c r="C573" s="156" t="str">
        <f t="shared" si="24"/>
        <v>Fraction of Imported Industrial Outputs Shifted to In Region Suppliers</v>
      </c>
      <c r="D573" s="248" t="s">
        <v>1317</v>
      </c>
      <c r="E573" s="248"/>
      <c r="F573" s="58" t="s">
        <v>1279</v>
      </c>
      <c r="G573" s="250"/>
      <c r="H573" s="158">
        <v>1553</v>
      </c>
      <c r="I573" s="159" t="s">
        <v>2474</v>
      </c>
      <c r="J573" s="160" t="str">
        <f>IF(ISBLANK(INDEX('Policy Characteristics'!D:D,MATCH($C573,'Policy Characteristics'!$C:$C,0))),"",INDEX('Policy Characteristics'!D:D,MATCH($C573,'Policy Characteristics'!$C:$C,0)))</f>
        <v>Buy In-Region Products</v>
      </c>
      <c r="K573" s="156" t="str">
        <f>IF(ISBLANK(INDEX('Policy Characteristics'!E:E,MATCH($C573,'Policy Characteristics'!$C:$C,0))),"",INDEX('Policy Characteristics'!E:E,MATCH($C573,'Policy Characteristics'!$C:$C,0)))</f>
        <v>indst buy in region outputs</v>
      </c>
      <c r="L573" s="249">
        <f>IF(ISBLANK(INDEX('Policy Characteristics'!F:F,MATCH($C573,'Policy Characteristics'!$C:$C,0))),"",INDEX('Policy Characteristics'!F:F,MATCH($C573,'Policy Characteristics'!$C:$C,0)))</f>
        <v>0</v>
      </c>
      <c r="M573" s="249">
        <f>IF(ISBLANK(INDEX('Policy Characteristics'!G:G,MATCH($C573,'Policy Characteristics'!$C:$C,0))),"",INDEX('Policy Characteristics'!G:G,MATCH($C573,'Policy Characteristics'!$C:$C,0)))</f>
        <v>0.5</v>
      </c>
      <c r="N573" s="249">
        <f>IF(ISBLANK(INDEX('Policy Characteristics'!H:H,MATCH($C573,'Policy Characteristics'!$C:$C,0))),"",INDEX('Policy Characteristics'!H:H,MATCH($C573,'Policy Characteristics'!$C:$C,0)))</f>
        <v>0.01</v>
      </c>
      <c r="O573" s="156" t="str">
        <f>IF(ISBLANK(INDEX('Policy Characteristics'!I:I,MATCH($C573,'Policy Characteristics'!$C:$C,0))),"",INDEX('Policy Characteristics'!I:I,MATCH($C573,'Policy Characteristics'!$C:$C,0)))</f>
        <v>% of imports shifted</v>
      </c>
      <c r="P573" s="156" t="str">
        <f>IF(ISBLANK(INDEX('Policy Characteristics'!J:J,MATCH($C573,'Policy Characteristics'!$C:$C,0))),"",INDEX('Policy Characteristics'!J:J,MATCH($C573,'Policy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3" s="156" t="str">
        <f>IF(ISBLANK(INDEX('Policy Characteristics'!K:K,MATCH($C573,'Policy Characteristics'!$C:$C,0))),"",INDEX('Policy Characteristics'!K:K,MATCH($C573,'Policy Characteristics'!$C:$C,0)))</f>
        <v/>
      </c>
      <c r="R573" s="156" t="str">
        <f>IF(ISBLANK(INDEX('Policy Characteristics'!L:L,MATCH($C573,'Policy Characteristics'!$C:$C,0))),"",INDEX('Policy Characteristics'!L:L,MATCH($C573,'Policy Characteristics'!$C:$C,0)))</f>
        <v/>
      </c>
    </row>
    <row r="574" spans="1:18" s="58" customFormat="1" x14ac:dyDescent="0.25">
      <c r="A574" s="156" t="str">
        <f>IF(ISBLANK(INDEX('Policy Characteristics'!A:A,MATCH($C574,'Policy Characteristics'!$C:$C,0))),"",INDEX('Policy Characteristics'!A:A,MATCH($C574,'Policy Characteristics'!$C:$C,0)))</f>
        <v>Industry</v>
      </c>
      <c r="B574" s="157" t="str">
        <f>IF(ISBLANK(INDEX('Policy Characteristics'!B:B,MATCH($C574,'Policy Characteristics'!$C:$C,0))),"",INDEX('Policy Characteristics'!B:B,MATCH($C574,'Policy Characteristics'!$C:$C,0)))</f>
        <v>Buy In-Region Products</v>
      </c>
      <c r="C574" s="156" t="str">
        <f t="shared" si="24"/>
        <v>Fraction of Imported Industrial Outputs Shifted to In Region Suppliers</v>
      </c>
      <c r="D574" s="248" t="s">
        <v>1318</v>
      </c>
      <c r="E574" s="248"/>
      <c r="F574" s="58" t="s">
        <v>1280</v>
      </c>
      <c r="G574" s="250"/>
      <c r="H574" s="158">
        <v>1554</v>
      </c>
      <c r="I574" s="159" t="s">
        <v>2474</v>
      </c>
      <c r="J574" s="160" t="str">
        <f>IF(ISBLANK(INDEX('Policy Characteristics'!D:D,MATCH($C574,'Policy Characteristics'!$C:$C,0))),"",INDEX('Policy Characteristics'!D:D,MATCH($C574,'Policy Characteristics'!$C:$C,0)))</f>
        <v>Buy In-Region Products</v>
      </c>
      <c r="K574" s="156" t="str">
        <f>IF(ISBLANK(INDEX('Policy Characteristics'!E:E,MATCH($C574,'Policy Characteristics'!$C:$C,0))),"",INDEX('Policy Characteristics'!E:E,MATCH($C574,'Policy Characteristics'!$C:$C,0)))</f>
        <v>indst buy in region outputs</v>
      </c>
      <c r="L574" s="249">
        <f>IF(ISBLANK(INDEX('Policy Characteristics'!F:F,MATCH($C574,'Policy Characteristics'!$C:$C,0))),"",INDEX('Policy Characteristics'!F:F,MATCH($C574,'Policy Characteristics'!$C:$C,0)))</f>
        <v>0</v>
      </c>
      <c r="M574" s="249">
        <f>IF(ISBLANK(INDEX('Policy Characteristics'!G:G,MATCH($C574,'Policy Characteristics'!$C:$C,0))),"",INDEX('Policy Characteristics'!G:G,MATCH($C574,'Policy Characteristics'!$C:$C,0)))</f>
        <v>0.5</v>
      </c>
      <c r="N574" s="249">
        <f>IF(ISBLANK(INDEX('Policy Characteristics'!H:H,MATCH($C574,'Policy Characteristics'!$C:$C,0))),"",INDEX('Policy Characteristics'!H:H,MATCH($C574,'Policy Characteristics'!$C:$C,0)))</f>
        <v>0.01</v>
      </c>
      <c r="O574" s="156" t="str">
        <f>IF(ISBLANK(INDEX('Policy Characteristics'!I:I,MATCH($C574,'Policy Characteristics'!$C:$C,0))),"",INDEX('Policy Characteristics'!I:I,MATCH($C574,'Policy Characteristics'!$C:$C,0)))</f>
        <v>% of imports shifted</v>
      </c>
      <c r="P574" s="156" t="str">
        <f>IF(ISBLANK(INDEX('Policy Characteristics'!J:J,MATCH($C574,'Policy Characteristics'!$C:$C,0))),"",INDEX('Policy Characteristics'!J:J,MATCH($C574,'Policy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4" s="156" t="str">
        <f>IF(ISBLANK(INDEX('Policy Characteristics'!K:K,MATCH($C574,'Policy Characteristics'!$C:$C,0))),"",INDEX('Policy Characteristics'!K:K,MATCH($C574,'Policy Characteristics'!$C:$C,0)))</f>
        <v/>
      </c>
      <c r="R574" s="156" t="str">
        <f>IF(ISBLANK(INDEX('Policy Characteristics'!L:L,MATCH($C574,'Policy Characteristics'!$C:$C,0))),"",INDEX('Policy Characteristics'!L:L,MATCH($C574,'Policy Characteristics'!$C:$C,0)))</f>
        <v/>
      </c>
    </row>
    <row r="575" spans="1:18" s="58" customFormat="1" x14ac:dyDescent="0.25">
      <c r="A575" s="156" t="str">
        <f>IF(ISBLANK(INDEX('Policy Characteristics'!A:A,MATCH($C575,'Policy Characteristics'!$C:$C,0))),"",INDEX('Policy Characteristics'!A:A,MATCH($C575,'Policy Characteristics'!$C:$C,0)))</f>
        <v>Industry</v>
      </c>
      <c r="B575" s="157" t="str">
        <f>IF(ISBLANK(INDEX('Policy Characteristics'!B:B,MATCH($C575,'Policy Characteristics'!$C:$C,0))),"",INDEX('Policy Characteristics'!B:B,MATCH($C575,'Policy Characteristics'!$C:$C,0)))</f>
        <v>Buy In-Region Products</v>
      </c>
      <c r="C575" s="156" t="str">
        <f t="shared" si="24"/>
        <v>Fraction of Imported Industrial Outputs Shifted to In Region Suppliers</v>
      </c>
      <c r="D575" s="248" t="s">
        <v>1319</v>
      </c>
      <c r="E575" s="248"/>
      <c r="F575" s="58" t="s">
        <v>1281</v>
      </c>
      <c r="G575" s="250"/>
      <c r="H575" s="158">
        <v>1555</v>
      </c>
      <c r="I575" s="159" t="s">
        <v>2474</v>
      </c>
      <c r="J575" s="160" t="str">
        <f>IF(ISBLANK(INDEX('Policy Characteristics'!D:D,MATCH($C575,'Policy Characteristics'!$C:$C,0))),"",INDEX('Policy Characteristics'!D:D,MATCH($C575,'Policy Characteristics'!$C:$C,0)))</f>
        <v>Buy In-Region Products</v>
      </c>
      <c r="K575" s="156" t="str">
        <f>IF(ISBLANK(INDEX('Policy Characteristics'!E:E,MATCH($C575,'Policy Characteristics'!$C:$C,0))),"",INDEX('Policy Characteristics'!E:E,MATCH($C575,'Policy Characteristics'!$C:$C,0)))</f>
        <v>indst buy in region outputs</v>
      </c>
      <c r="L575" s="249">
        <f>IF(ISBLANK(INDEX('Policy Characteristics'!F:F,MATCH($C575,'Policy Characteristics'!$C:$C,0))),"",INDEX('Policy Characteristics'!F:F,MATCH($C575,'Policy Characteristics'!$C:$C,0)))</f>
        <v>0</v>
      </c>
      <c r="M575" s="249">
        <f>IF(ISBLANK(INDEX('Policy Characteristics'!G:G,MATCH($C575,'Policy Characteristics'!$C:$C,0))),"",INDEX('Policy Characteristics'!G:G,MATCH($C575,'Policy Characteristics'!$C:$C,0)))</f>
        <v>0.5</v>
      </c>
      <c r="N575" s="249">
        <f>IF(ISBLANK(INDEX('Policy Characteristics'!H:H,MATCH($C575,'Policy Characteristics'!$C:$C,0))),"",INDEX('Policy Characteristics'!H:H,MATCH($C575,'Policy Characteristics'!$C:$C,0)))</f>
        <v>0.01</v>
      </c>
      <c r="O575" s="156" t="str">
        <f>IF(ISBLANK(INDEX('Policy Characteristics'!I:I,MATCH($C575,'Policy Characteristics'!$C:$C,0))),"",INDEX('Policy Characteristics'!I:I,MATCH($C575,'Policy Characteristics'!$C:$C,0)))</f>
        <v>% of imports shifted</v>
      </c>
      <c r="P575" s="156" t="str">
        <f>IF(ISBLANK(INDEX('Policy Characteristics'!J:J,MATCH($C575,'Policy Characteristics'!$C:$C,0))),"",INDEX('Policy Characteristics'!J:J,MATCH($C575,'Policy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5" s="156" t="str">
        <f>IF(ISBLANK(INDEX('Policy Characteristics'!K:K,MATCH($C575,'Policy Characteristics'!$C:$C,0))),"",INDEX('Policy Characteristics'!K:K,MATCH($C575,'Policy Characteristics'!$C:$C,0)))</f>
        <v/>
      </c>
      <c r="R575" s="156" t="str">
        <f>IF(ISBLANK(INDEX('Policy Characteristics'!L:L,MATCH($C575,'Policy Characteristics'!$C:$C,0))),"",INDEX('Policy Characteristics'!L:L,MATCH($C575,'Policy Characteristics'!$C:$C,0)))</f>
        <v/>
      </c>
    </row>
    <row r="576" spans="1:18" s="58" customFormat="1" x14ac:dyDescent="0.25">
      <c r="A576" s="156" t="str">
        <f>IF(ISBLANK(INDEX('Policy Characteristics'!A:A,MATCH($C576,'Policy Characteristics'!$C:$C,0))),"",INDEX('Policy Characteristics'!A:A,MATCH($C576,'Policy Characteristics'!$C:$C,0)))</f>
        <v>Industry</v>
      </c>
      <c r="B576" s="157" t="str">
        <f>IF(ISBLANK(INDEX('Policy Characteristics'!B:B,MATCH($C576,'Policy Characteristics'!$C:$C,0))),"",INDEX('Policy Characteristics'!B:B,MATCH($C576,'Policy Characteristics'!$C:$C,0)))</f>
        <v>Buy In-Region Products</v>
      </c>
      <c r="C576" s="156" t="str">
        <f t="shared" si="24"/>
        <v>Fraction of Imported Industrial Outputs Shifted to In Region Suppliers</v>
      </c>
      <c r="D576" s="248" t="s">
        <v>1320</v>
      </c>
      <c r="E576" s="248"/>
      <c r="F576" s="58" t="s">
        <v>1282</v>
      </c>
      <c r="G576" s="250"/>
      <c r="H576" s="158">
        <v>1556</v>
      </c>
      <c r="I576" s="159" t="s">
        <v>2474</v>
      </c>
      <c r="J576" s="160" t="str">
        <f>IF(ISBLANK(INDEX('Policy Characteristics'!D:D,MATCH($C576,'Policy Characteristics'!$C:$C,0))),"",INDEX('Policy Characteristics'!D:D,MATCH($C576,'Policy Characteristics'!$C:$C,0)))</f>
        <v>Buy In-Region Products</v>
      </c>
      <c r="K576" s="156" t="str">
        <f>IF(ISBLANK(INDEX('Policy Characteristics'!E:E,MATCH($C576,'Policy Characteristics'!$C:$C,0))),"",INDEX('Policy Characteristics'!E:E,MATCH($C576,'Policy Characteristics'!$C:$C,0)))</f>
        <v>indst buy in region outputs</v>
      </c>
      <c r="L576" s="249">
        <f>IF(ISBLANK(INDEX('Policy Characteristics'!F:F,MATCH($C576,'Policy Characteristics'!$C:$C,0))),"",INDEX('Policy Characteristics'!F:F,MATCH($C576,'Policy Characteristics'!$C:$C,0)))</f>
        <v>0</v>
      </c>
      <c r="M576" s="249">
        <f>IF(ISBLANK(INDEX('Policy Characteristics'!G:G,MATCH($C576,'Policy Characteristics'!$C:$C,0))),"",INDEX('Policy Characteristics'!G:G,MATCH($C576,'Policy Characteristics'!$C:$C,0)))</f>
        <v>0.5</v>
      </c>
      <c r="N576" s="249">
        <f>IF(ISBLANK(INDEX('Policy Characteristics'!H:H,MATCH($C576,'Policy Characteristics'!$C:$C,0))),"",INDEX('Policy Characteristics'!H:H,MATCH($C576,'Policy Characteristics'!$C:$C,0)))</f>
        <v>0.01</v>
      </c>
      <c r="O576" s="156" t="str">
        <f>IF(ISBLANK(INDEX('Policy Characteristics'!I:I,MATCH($C576,'Policy Characteristics'!$C:$C,0))),"",INDEX('Policy Characteristics'!I:I,MATCH($C576,'Policy Characteristics'!$C:$C,0)))</f>
        <v>% of imports shifted</v>
      </c>
      <c r="P576" s="156" t="str">
        <f>IF(ISBLANK(INDEX('Policy Characteristics'!J:J,MATCH($C576,'Policy Characteristics'!$C:$C,0))),"",INDEX('Policy Characteristics'!J:J,MATCH($C576,'Policy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6" s="156" t="str">
        <f>IF(ISBLANK(INDEX('Policy Characteristics'!K:K,MATCH($C576,'Policy Characteristics'!$C:$C,0))),"",INDEX('Policy Characteristics'!K:K,MATCH($C576,'Policy Characteristics'!$C:$C,0)))</f>
        <v/>
      </c>
      <c r="R576" s="156" t="str">
        <f>IF(ISBLANK(INDEX('Policy Characteristics'!L:L,MATCH($C576,'Policy Characteristics'!$C:$C,0))),"",INDEX('Policy Characteristics'!L:L,MATCH($C576,'Policy Characteristics'!$C:$C,0)))</f>
        <v/>
      </c>
    </row>
    <row r="577" spans="1:18" s="58" customFormat="1" x14ac:dyDescent="0.25">
      <c r="A577" s="156" t="str">
        <f>IF(ISBLANK(INDEX('Policy Characteristics'!A:A,MATCH($C577,'Policy Characteristics'!$C:$C,0))),"",INDEX('Policy Characteristics'!A:A,MATCH($C577,'Policy Characteristics'!$C:$C,0)))</f>
        <v>Industry</v>
      </c>
      <c r="B577" s="157" t="str">
        <f>IF(ISBLANK(INDEX('Policy Characteristics'!B:B,MATCH($C577,'Policy Characteristics'!$C:$C,0))),"",INDEX('Policy Characteristics'!B:B,MATCH($C577,'Policy Characteristics'!$C:$C,0)))</f>
        <v>Buy In-Region Products</v>
      </c>
      <c r="C577" s="156" t="str">
        <f t="shared" si="24"/>
        <v>Fraction of Imported Industrial Outputs Shifted to In Region Suppliers</v>
      </c>
      <c r="D577" s="248" t="s">
        <v>1321</v>
      </c>
      <c r="E577" s="248"/>
      <c r="F577" s="58" t="s">
        <v>1283</v>
      </c>
      <c r="G577" s="250"/>
      <c r="H577" s="158">
        <v>1557</v>
      </c>
      <c r="I577" s="159" t="s">
        <v>2474</v>
      </c>
      <c r="J577" s="160" t="str">
        <f>IF(ISBLANK(INDEX('Policy Characteristics'!D:D,MATCH($C577,'Policy Characteristics'!$C:$C,0))),"",INDEX('Policy Characteristics'!D:D,MATCH($C577,'Policy Characteristics'!$C:$C,0)))</f>
        <v>Buy In-Region Products</v>
      </c>
      <c r="K577" s="156" t="str">
        <f>IF(ISBLANK(INDEX('Policy Characteristics'!E:E,MATCH($C577,'Policy Characteristics'!$C:$C,0))),"",INDEX('Policy Characteristics'!E:E,MATCH($C577,'Policy Characteristics'!$C:$C,0)))</f>
        <v>indst buy in region outputs</v>
      </c>
      <c r="L577" s="249">
        <f>IF(ISBLANK(INDEX('Policy Characteristics'!F:F,MATCH($C577,'Policy Characteristics'!$C:$C,0))),"",INDEX('Policy Characteristics'!F:F,MATCH($C577,'Policy Characteristics'!$C:$C,0)))</f>
        <v>0</v>
      </c>
      <c r="M577" s="249">
        <f>IF(ISBLANK(INDEX('Policy Characteristics'!G:G,MATCH($C577,'Policy Characteristics'!$C:$C,0))),"",INDEX('Policy Characteristics'!G:G,MATCH($C577,'Policy Characteristics'!$C:$C,0)))</f>
        <v>0.5</v>
      </c>
      <c r="N577" s="249">
        <f>IF(ISBLANK(INDEX('Policy Characteristics'!H:H,MATCH($C577,'Policy Characteristics'!$C:$C,0))),"",INDEX('Policy Characteristics'!H:H,MATCH($C577,'Policy Characteristics'!$C:$C,0)))</f>
        <v>0.01</v>
      </c>
      <c r="O577" s="156" t="str">
        <f>IF(ISBLANK(INDEX('Policy Characteristics'!I:I,MATCH($C577,'Policy Characteristics'!$C:$C,0))),"",INDEX('Policy Characteristics'!I:I,MATCH($C577,'Policy Characteristics'!$C:$C,0)))</f>
        <v>% of imports shifted</v>
      </c>
      <c r="P577" s="156" t="str">
        <f>IF(ISBLANK(INDEX('Policy Characteristics'!J:J,MATCH($C577,'Policy Characteristics'!$C:$C,0))),"",INDEX('Policy Characteristics'!J:J,MATCH($C577,'Policy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7" s="156" t="str">
        <f>IF(ISBLANK(INDEX('Policy Characteristics'!K:K,MATCH($C577,'Policy Characteristics'!$C:$C,0))),"",INDEX('Policy Characteristics'!K:K,MATCH($C577,'Policy Characteristics'!$C:$C,0)))</f>
        <v/>
      </c>
      <c r="R577" s="156" t="str">
        <f>IF(ISBLANK(INDEX('Policy Characteristics'!L:L,MATCH($C577,'Policy Characteristics'!$C:$C,0))),"",INDEX('Policy Characteristics'!L:L,MATCH($C577,'Policy Characteristics'!$C:$C,0)))</f>
        <v/>
      </c>
    </row>
    <row r="578" spans="1:18" s="58" customFormat="1" x14ac:dyDescent="0.25">
      <c r="A578" s="156" t="str">
        <f>IF(ISBLANK(INDEX('Policy Characteristics'!A:A,MATCH($C578,'Policy Characteristics'!$C:$C,0))),"",INDEX('Policy Characteristics'!A:A,MATCH($C578,'Policy Characteristics'!$C:$C,0)))</f>
        <v>Industry</v>
      </c>
      <c r="B578" s="157" t="str">
        <f>IF(ISBLANK(INDEX('Policy Characteristics'!B:B,MATCH($C578,'Policy Characteristics'!$C:$C,0))),"",INDEX('Policy Characteristics'!B:B,MATCH($C578,'Policy Characteristics'!$C:$C,0)))</f>
        <v>Buy In-Region Products</v>
      </c>
      <c r="C578" s="156" t="str">
        <f t="shared" si="24"/>
        <v>Fraction of Imported Industrial Outputs Shifted to In Region Suppliers</v>
      </c>
      <c r="D578" s="248" t="s">
        <v>1322</v>
      </c>
      <c r="E578" s="248"/>
      <c r="F578" s="58" t="s">
        <v>1284</v>
      </c>
      <c r="G578" s="250"/>
      <c r="H578" s="158">
        <v>1558</v>
      </c>
      <c r="I578" s="159" t="s">
        <v>2474</v>
      </c>
      <c r="J578" s="160" t="str">
        <f>IF(ISBLANK(INDEX('Policy Characteristics'!D:D,MATCH($C578,'Policy Characteristics'!$C:$C,0))),"",INDEX('Policy Characteristics'!D:D,MATCH($C578,'Policy Characteristics'!$C:$C,0)))</f>
        <v>Buy In-Region Products</v>
      </c>
      <c r="K578" s="156" t="str">
        <f>IF(ISBLANK(INDEX('Policy Characteristics'!E:E,MATCH($C578,'Policy Characteristics'!$C:$C,0))),"",INDEX('Policy Characteristics'!E:E,MATCH($C578,'Policy Characteristics'!$C:$C,0)))</f>
        <v>indst buy in region outputs</v>
      </c>
      <c r="L578" s="249">
        <f>IF(ISBLANK(INDEX('Policy Characteristics'!F:F,MATCH($C578,'Policy Characteristics'!$C:$C,0))),"",INDEX('Policy Characteristics'!F:F,MATCH($C578,'Policy Characteristics'!$C:$C,0)))</f>
        <v>0</v>
      </c>
      <c r="M578" s="249">
        <f>IF(ISBLANK(INDEX('Policy Characteristics'!G:G,MATCH($C578,'Policy Characteristics'!$C:$C,0))),"",INDEX('Policy Characteristics'!G:G,MATCH($C578,'Policy Characteristics'!$C:$C,0)))</f>
        <v>0.5</v>
      </c>
      <c r="N578" s="249">
        <f>IF(ISBLANK(INDEX('Policy Characteristics'!H:H,MATCH($C578,'Policy Characteristics'!$C:$C,0))),"",INDEX('Policy Characteristics'!H:H,MATCH($C578,'Policy Characteristics'!$C:$C,0)))</f>
        <v>0.01</v>
      </c>
      <c r="O578" s="156" t="str">
        <f>IF(ISBLANK(INDEX('Policy Characteristics'!I:I,MATCH($C578,'Policy Characteristics'!$C:$C,0))),"",INDEX('Policy Characteristics'!I:I,MATCH($C578,'Policy Characteristics'!$C:$C,0)))</f>
        <v>% of imports shifted</v>
      </c>
      <c r="P578" s="156" t="str">
        <f>IF(ISBLANK(INDEX('Policy Characteristics'!J:J,MATCH($C578,'Policy Characteristics'!$C:$C,0))),"",INDEX('Policy Characteristics'!J:J,MATCH($C578,'Policy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8" s="156" t="str">
        <f>IF(ISBLANK(INDEX('Policy Characteristics'!K:K,MATCH($C578,'Policy Characteristics'!$C:$C,0))),"",INDEX('Policy Characteristics'!K:K,MATCH($C578,'Policy Characteristics'!$C:$C,0)))</f>
        <v/>
      </c>
      <c r="R578" s="156" t="str">
        <f>IF(ISBLANK(INDEX('Policy Characteristics'!L:L,MATCH($C578,'Policy Characteristics'!$C:$C,0))),"",INDEX('Policy Characteristics'!L:L,MATCH($C578,'Policy Characteristics'!$C:$C,0)))</f>
        <v/>
      </c>
    </row>
    <row r="579" spans="1:18" s="58" customFormat="1" x14ac:dyDescent="0.25">
      <c r="A579" s="156" t="str">
        <f>IF(ISBLANK(INDEX('Policy Characteristics'!A:A,MATCH($C579,'Policy Characteristics'!$C:$C,0))),"",INDEX('Policy Characteristics'!A:A,MATCH($C579,'Policy Characteristics'!$C:$C,0)))</f>
        <v>Industry</v>
      </c>
      <c r="B579" s="157" t="str">
        <f>IF(ISBLANK(INDEX('Policy Characteristics'!B:B,MATCH($C579,'Policy Characteristics'!$C:$C,0))),"",INDEX('Policy Characteristics'!B:B,MATCH($C579,'Policy Characteristics'!$C:$C,0)))</f>
        <v>Buy In-Region Products</v>
      </c>
      <c r="C579" s="156" t="str">
        <f t="shared" si="24"/>
        <v>Fraction of Imported Industrial Outputs Shifted to In Region Suppliers</v>
      </c>
      <c r="D579" s="248" t="s">
        <v>1323</v>
      </c>
      <c r="E579" s="248"/>
      <c r="F579" s="58" t="s">
        <v>1285</v>
      </c>
      <c r="G579" s="250"/>
      <c r="H579" s="158">
        <v>1559</v>
      </c>
      <c r="I579" s="159" t="s">
        <v>2474</v>
      </c>
      <c r="J579" s="160" t="str">
        <f>IF(ISBLANK(INDEX('Policy Characteristics'!D:D,MATCH($C579,'Policy Characteristics'!$C:$C,0))),"",INDEX('Policy Characteristics'!D:D,MATCH($C579,'Policy Characteristics'!$C:$C,0)))</f>
        <v>Buy In-Region Products</v>
      </c>
      <c r="K579" s="156" t="str">
        <f>IF(ISBLANK(INDEX('Policy Characteristics'!E:E,MATCH($C579,'Policy Characteristics'!$C:$C,0))),"",INDEX('Policy Characteristics'!E:E,MATCH($C579,'Policy Characteristics'!$C:$C,0)))</f>
        <v>indst buy in region outputs</v>
      </c>
      <c r="L579" s="249">
        <f>IF(ISBLANK(INDEX('Policy Characteristics'!F:F,MATCH($C579,'Policy Characteristics'!$C:$C,0))),"",INDEX('Policy Characteristics'!F:F,MATCH($C579,'Policy Characteristics'!$C:$C,0)))</f>
        <v>0</v>
      </c>
      <c r="M579" s="249">
        <f>IF(ISBLANK(INDEX('Policy Characteristics'!G:G,MATCH($C579,'Policy Characteristics'!$C:$C,0))),"",INDEX('Policy Characteristics'!G:G,MATCH($C579,'Policy Characteristics'!$C:$C,0)))</f>
        <v>0.5</v>
      </c>
      <c r="N579" s="249">
        <f>IF(ISBLANK(INDEX('Policy Characteristics'!H:H,MATCH($C579,'Policy Characteristics'!$C:$C,0))),"",INDEX('Policy Characteristics'!H:H,MATCH($C579,'Policy Characteristics'!$C:$C,0)))</f>
        <v>0.01</v>
      </c>
      <c r="O579" s="156" t="str">
        <f>IF(ISBLANK(INDEX('Policy Characteristics'!I:I,MATCH($C579,'Policy Characteristics'!$C:$C,0))),"",INDEX('Policy Characteristics'!I:I,MATCH($C579,'Policy Characteristics'!$C:$C,0)))</f>
        <v>% of imports shifted</v>
      </c>
      <c r="P579" s="156" t="str">
        <f>IF(ISBLANK(INDEX('Policy Characteristics'!J:J,MATCH($C579,'Policy Characteristics'!$C:$C,0))),"",INDEX('Policy Characteristics'!J:J,MATCH($C579,'Policy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9" s="156" t="str">
        <f>IF(ISBLANK(INDEX('Policy Characteristics'!K:K,MATCH($C579,'Policy Characteristics'!$C:$C,0))),"",INDEX('Policy Characteristics'!K:K,MATCH($C579,'Policy Characteristics'!$C:$C,0)))</f>
        <v/>
      </c>
      <c r="R579" s="156" t="str">
        <f>IF(ISBLANK(INDEX('Policy Characteristics'!L:L,MATCH($C579,'Policy Characteristics'!$C:$C,0))),"",INDEX('Policy Characteristics'!L:L,MATCH($C579,'Policy Characteristics'!$C:$C,0)))</f>
        <v/>
      </c>
    </row>
    <row r="580" spans="1:18" s="58" customFormat="1" x14ac:dyDescent="0.25">
      <c r="A580" s="156" t="str">
        <f>IF(ISBLANK(INDEX('Policy Characteristics'!A:A,MATCH($C580,'Policy Characteristics'!$C:$C,0))),"",INDEX('Policy Characteristics'!A:A,MATCH($C580,'Policy Characteristics'!$C:$C,0)))</f>
        <v>Industry</v>
      </c>
      <c r="B580" s="157" t="str">
        <f>IF(ISBLANK(INDEX('Policy Characteristics'!B:B,MATCH($C580,'Policy Characteristics'!$C:$C,0))),"",INDEX('Policy Characteristics'!B:B,MATCH($C580,'Policy Characteristics'!$C:$C,0)))</f>
        <v>Buy In-Region Products</v>
      </c>
      <c r="C580" s="156" t="str">
        <f t="shared" si="24"/>
        <v>Fraction of Imported Industrial Outputs Shifted to In Region Suppliers</v>
      </c>
      <c r="D580" s="248" t="s">
        <v>1324</v>
      </c>
      <c r="E580" s="248"/>
      <c r="F580" s="58" t="s">
        <v>1327</v>
      </c>
      <c r="G580" s="250"/>
      <c r="H580" s="158">
        <v>1560</v>
      </c>
      <c r="I580" s="159" t="s">
        <v>2474</v>
      </c>
      <c r="J580" s="160" t="str">
        <f>IF(ISBLANK(INDEX('Policy Characteristics'!D:D,MATCH($C580,'Policy Characteristics'!$C:$C,0))),"",INDEX('Policy Characteristics'!D:D,MATCH($C580,'Policy Characteristics'!$C:$C,0)))</f>
        <v>Buy In-Region Products</v>
      </c>
      <c r="K580" s="156" t="str">
        <f>IF(ISBLANK(INDEX('Policy Characteristics'!E:E,MATCH($C580,'Policy Characteristics'!$C:$C,0))),"",INDEX('Policy Characteristics'!E:E,MATCH($C580,'Policy Characteristics'!$C:$C,0)))</f>
        <v>indst buy in region outputs</v>
      </c>
      <c r="L580" s="249">
        <f>IF(ISBLANK(INDEX('Policy Characteristics'!F:F,MATCH($C580,'Policy Characteristics'!$C:$C,0))),"",INDEX('Policy Characteristics'!F:F,MATCH($C580,'Policy Characteristics'!$C:$C,0)))</f>
        <v>0</v>
      </c>
      <c r="M580" s="249">
        <f>IF(ISBLANK(INDEX('Policy Characteristics'!G:G,MATCH($C580,'Policy Characteristics'!$C:$C,0))),"",INDEX('Policy Characteristics'!G:G,MATCH($C580,'Policy Characteristics'!$C:$C,0)))</f>
        <v>0.5</v>
      </c>
      <c r="N580" s="249">
        <f>IF(ISBLANK(INDEX('Policy Characteristics'!H:H,MATCH($C580,'Policy Characteristics'!$C:$C,0))),"",INDEX('Policy Characteristics'!H:H,MATCH($C580,'Policy Characteristics'!$C:$C,0)))</f>
        <v>0.01</v>
      </c>
      <c r="O580" s="156" t="str">
        <f>IF(ISBLANK(INDEX('Policy Characteristics'!I:I,MATCH($C580,'Policy Characteristics'!$C:$C,0))),"",INDEX('Policy Characteristics'!I:I,MATCH($C580,'Policy Characteristics'!$C:$C,0)))</f>
        <v>% of imports shifted</v>
      </c>
      <c r="P580" s="156" t="str">
        <f>IF(ISBLANK(INDEX('Policy Characteristics'!J:J,MATCH($C580,'Policy Characteristics'!$C:$C,0))),"",INDEX('Policy Characteristics'!J:J,MATCH($C580,'Policy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80" s="156" t="str">
        <f>IF(ISBLANK(INDEX('Policy Characteristics'!K:K,MATCH($C580,'Policy Characteristics'!$C:$C,0))),"",INDEX('Policy Characteristics'!K:K,MATCH($C580,'Policy Characteristics'!$C:$C,0)))</f>
        <v/>
      </c>
      <c r="R580" s="156" t="str">
        <f>IF(ISBLANK(INDEX('Policy Characteristics'!L:L,MATCH($C580,'Policy Characteristics'!$C:$C,0))),"",INDEX('Policy Characteristics'!L:L,MATCH($C580,'Policy Characteristics'!$C:$C,0)))</f>
        <v/>
      </c>
    </row>
    <row r="581" spans="1:18" s="58" customFormat="1" x14ac:dyDescent="0.25">
      <c r="A581" s="156" t="str">
        <f>IF(ISBLANK(INDEX('Policy Characteristics'!A:A,MATCH($C581,'Policy Characteristics'!$C:$C,0))),"",INDEX('Policy Characteristics'!A:A,MATCH($C581,'Policy Characteristics'!$C:$C,0)))</f>
        <v>Industry</v>
      </c>
      <c r="B581" s="157" t="str">
        <f>IF(ISBLANK(INDEX('Policy Characteristics'!B:B,MATCH($C581,'Policy Characteristics'!$C:$C,0))),"",INDEX('Policy Characteristics'!B:B,MATCH($C581,'Policy Characteristics'!$C:$C,0)))</f>
        <v>Buy In-Region Products</v>
      </c>
      <c r="C581" s="156" t="str">
        <f t="shared" si="24"/>
        <v>Fraction of Imported Industrial Outputs Shifted to In Region Suppliers</v>
      </c>
      <c r="D581" s="248" t="s">
        <v>1325</v>
      </c>
      <c r="E581" s="248"/>
      <c r="F581" s="58" t="s">
        <v>1286</v>
      </c>
      <c r="G581" s="250"/>
      <c r="H581" s="158">
        <v>1561</v>
      </c>
      <c r="I581" s="159" t="s">
        <v>2474</v>
      </c>
      <c r="J581" s="160" t="str">
        <f>IF(ISBLANK(INDEX('Policy Characteristics'!D:D,MATCH($C581,'Policy Characteristics'!$C:$C,0))),"",INDEX('Policy Characteristics'!D:D,MATCH($C581,'Policy Characteristics'!$C:$C,0)))</f>
        <v>Buy In-Region Products</v>
      </c>
      <c r="K581" s="156" t="str">
        <f>IF(ISBLANK(INDEX('Policy Characteristics'!E:E,MATCH($C581,'Policy Characteristics'!$C:$C,0))),"",INDEX('Policy Characteristics'!E:E,MATCH($C581,'Policy Characteristics'!$C:$C,0)))</f>
        <v>indst buy in region outputs</v>
      </c>
      <c r="L581" s="249">
        <f>IF(ISBLANK(INDEX('Policy Characteristics'!F:F,MATCH($C581,'Policy Characteristics'!$C:$C,0))),"",INDEX('Policy Characteristics'!F:F,MATCH($C581,'Policy Characteristics'!$C:$C,0)))</f>
        <v>0</v>
      </c>
      <c r="M581" s="249">
        <f>IF(ISBLANK(INDEX('Policy Characteristics'!G:G,MATCH($C581,'Policy Characteristics'!$C:$C,0))),"",INDEX('Policy Characteristics'!G:G,MATCH($C581,'Policy Characteristics'!$C:$C,0)))</f>
        <v>0.5</v>
      </c>
      <c r="N581" s="249">
        <f>IF(ISBLANK(INDEX('Policy Characteristics'!H:H,MATCH($C581,'Policy Characteristics'!$C:$C,0))),"",INDEX('Policy Characteristics'!H:H,MATCH($C581,'Policy Characteristics'!$C:$C,0)))</f>
        <v>0.01</v>
      </c>
      <c r="O581" s="156" t="str">
        <f>IF(ISBLANK(INDEX('Policy Characteristics'!I:I,MATCH($C581,'Policy Characteristics'!$C:$C,0))),"",INDEX('Policy Characteristics'!I:I,MATCH($C581,'Policy Characteristics'!$C:$C,0)))</f>
        <v>% of imports shifted</v>
      </c>
      <c r="P581" s="156" t="str">
        <f>IF(ISBLANK(INDEX('Policy Characteristics'!J:J,MATCH($C581,'Policy Characteristics'!$C:$C,0))),"",INDEX('Policy Characteristics'!J:J,MATCH($C581,'Policy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81" s="156" t="str">
        <f>IF(ISBLANK(INDEX('Policy Characteristics'!K:K,MATCH($C581,'Policy Characteristics'!$C:$C,0))),"",INDEX('Policy Characteristics'!K:K,MATCH($C581,'Policy Characteristics'!$C:$C,0)))</f>
        <v/>
      </c>
      <c r="R581" s="156" t="str">
        <f>IF(ISBLANK(INDEX('Policy Characteristics'!L:L,MATCH($C581,'Policy Characteristics'!$C:$C,0))),"",INDEX('Policy Characteristics'!L:L,MATCH($C581,'Policy Characteristics'!$C:$C,0)))</f>
        <v/>
      </c>
    </row>
    <row r="582" spans="1:18" x14ac:dyDescent="0.25">
      <c r="A582" s="76" t="str">
        <f>IF(ISBLANK(INDEX('Policy Characteristics'!A:A,MATCH($C582,'Policy Characteristics'!$C:$C,0))),"",INDEX('Policy Characteristics'!A:A,MATCH($C582,'Policy Characteristics'!$C:$C,0)))</f>
        <v>Industry</v>
      </c>
      <c r="B582" s="234" t="str">
        <f>IF(ISBLANK(INDEX('Policy Characteristics'!B:B,MATCH($C582,'Policy Characteristics'!$C:$C,0))),"",INDEX('Policy Characteristics'!B:B,MATCH($C582,'Policy Characteristics'!$C:$C,0)))</f>
        <v>Carbon Capture and Sequestration</v>
      </c>
      <c r="C582" t="s">
        <v>1260</v>
      </c>
      <c r="D582" s="88" t="s">
        <v>1301</v>
      </c>
      <c r="E582" s="78" t="s">
        <v>1263</v>
      </c>
      <c r="F582" t="s">
        <v>1326</v>
      </c>
      <c r="G582" s="88" t="s">
        <v>1264</v>
      </c>
      <c r="H582" s="15">
        <v>908</v>
      </c>
      <c r="I582" s="235" t="s">
        <v>44</v>
      </c>
      <c r="J582" s="236" t="str">
        <f>IF(ISBLANK(INDEX('Policy Characteristics'!D:D,MATCH($C582,'Policy Characteristics'!$C:$C,0))),"",INDEX('Policy Characteristics'!D:D,MATCH($C582,'Policy Characteristics'!$C:$C,0)))</f>
        <v>Industry CCS</v>
      </c>
      <c r="K582" s="76" t="str">
        <f>IF(ISBLANK(INDEX('Policy Characteristics'!E:E,MATCH($C582,'Policy Characteristics'!$C:$C,0))),"",INDEX('Policy Characteristics'!E:E,MATCH($C582,'Policy Characteristics'!$C:$C,0)))</f>
        <v>indst CCS</v>
      </c>
      <c r="L582" s="239">
        <f>IF(ISBLANK(INDEX('Policy Characteristics'!F:F,MATCH($C582,'Policy Characteristics'!$C:$C,0))),"",INDEX('Policy Characteristics'!F:F,MATCH($C582,'Policy Characteristics'!$C:$C,0)))</f>
        <v>0</v>
      </c>
      <c r="M582" s="239">
        <f>IF(ISBLANK(INDEX('Policy Characteristics'!G:G,MATCH($C582,'Policy Characteristics'!$C:$C,0))),"",INDEX('Policy Characteristics'!G:G,MATCH($C582,'Policy Characteristics'!$C:$C,0)))</f>
        <v>1</v>
      </c>
      <c r="N582" s="239">
        <f>IF(ISBLANK(INDEX('Policy Characteristics'!H:H,MATCH($C582,'Policy Characteristics'!$C:$C,0))),"",INDEX('Policy Characteristics'!H:H,MATCH($C582,'Policy Characteristics'!$C:$C,0)))</f>
        <v>0.01</v>
      </c>
      <c r="O582" s="76" t="str">
        <f>IF(ISBLANK(INDEX('Policy Characteristics'!I:I,MATCH($C582,'Policy Characteristics'!$C:$C,0))),"",INDEX('Policy Characteristics'!I:I,MATCH($C582,'Policy Characteristics'!$C:$C,0)))</f>
        <v>% of CO2 captured</v>
      </c>
      <c r="P582" s="76"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76" t="str">
        <f>IF(ISBLANK(INDEX('Policy Characteristics'!K:K,MATCH($C582,'Policy Characteristics'!$C:$C,0))),"",INDEX('Policy Characteristics'!K:K,MATCH($C582,'Policy Characteristics'!$C:$C,0)))</f>
        <v>ccs.html#ccs</v>
      </c>
      <c r="R582" s="76" t="str">
        <f>IF(ISBLANK(INDEX('Policy Characteristics'!L:L,MATCH($C582,'Policy Characteristics'!$C:$C,0))),"",INDEX('Policy Characteristics'!L:L,MATCH($C582,'Policy Characteristics'!$C:$C,0)))</f>
        <v>carbon-capture-and-sequestration.html</v>
      </c>
    </row>
    <row r="583" spans="1:18" x14ac:dyDescent="0.25">
      <c r="A583" s="76" t="str">
        <f>IF(ISBLANK(INDEX('Policy Characteristics'!A:A,MATCH($C583,'Policy Characteristics'!$C:$C,0))),"",INDEX('Policy Characteristics'!A:A,MATCH($C583,'Policy Characteristics'!$C:$C,0)))</f>
        <v>Industry</v>
      </c>
      <c r="B583" s="234" t="str">
        <f>IF(ISBLANK(INDEX('Policy Characteristics'!B:B,MATCH($C583,'Policy Characteristics'!$C:$C,0))),"",INDEX('Policy Characteristics'!B:B,MATCH($C583,'Policy Characteristics'!$C:$C,0)))</f>
        <v>Carbon Capture and Sequestration</v>
      </c>
      <c r="C583" s="76" t="str">
        <f t="shared" ref="C583:C631" si="25">C$582</f>
        <v>Industry Sector Fraction of Potential Additional CCS Achieved</v>
      </c>
      <c r="D583" s="88" t="s">
        <v>1301</v>
      </c>
      <c r="E583" s="78" t="s">
        <v>772</v>
      </c>
      <c r="F583" t="s">
        <v>1326</v>
      </c>
      <c r="G583" s="88" t="s">
        <v>1265</v>
      </c>
      <c r="H583" s="15">
        <v>909</v>
      </c>
      <c r="I583" s="235" t="s">
        <v>44</v>
      </c>
      <c r="J583" s="236" t="str">
        <f>IF(ISBLANK(INDEX('Policy Characteristics'!D:D,MATCH($C583,'Policy Characteristics'!$C:$C,0))),"",INDEX('Policy Characteristics'!D:D,MATCH($C583,'Policy Characteristics'!$C:$C,0)))</f>
        <v>Industry CCS</v>
      </c>
      <c r="K583" s="76" t="str">
        <f>IF(ISBLANK(INDEX('Policy Characteristics'!E:E,MATCH($C583,'Policy Characteristics'!$C:$C,0))),"",INDEX('Policy Characteristics'!E:E,MATCH($C583,'Policy Characteristics'!$C:$C,0)))</f>
        <v>indst CCS</v>
      </c>
      <c r="L583" s="239">
        <f>IF(ISBLANK(INDEX('Policy Characteristics'!F:F,MATCH($C583,'Policy Characteristics'!$C:$C,0))),"",INDEX('Policy Characteristics'!F:F,MATCH($C583,'Policy Characteristics'!$C:$C,0)))</f>
        <v>0</v>
      </c>
      <c r="M583" s="239">
        <f>IF(ISBLANK(INDEX('Policy Characteristics'!G:G,MATCH($C583,'Policy Characteristics'!$C:$C,0))),"",INDEX('Policy Characteristics'!G:G,MATCH($C583,'Policy Characteristics'!$C:$C,0)))</f>
        <v>1</v>
      </c>
      <c r="N583" s="239">
        <f>IF(ISBLANK(INDEX('Policy Characteristics'!H:H,MATCH($C583,'Policy Characteristics'!$C:$C,0))),"",INDEX('Policy Characteristics'!H:H,MATCH($C583,'Policy Characteristics'!$C:$C,0)))</f>
        <v>0.01</v>
      </c>
      <c r="O583" s="76" t="str">
        <f>IF(ISBLANK(INDEX('Policy Characteristics'!I:I,MATCH($C583,'Policy Characteristics'!$C:$C,0))),"",INDEX('Policy Characteristics'!I:I,MATCH($C583,'Policy Characteristics'!$C:$C,0)))</f>
        <v>% of CO2 captured</v>
      </c>
      <c r="P583" s="76"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76" t="str">
        <f>IF(ISBLANK(INDEX('Policy Characteristics'!K:K,MATCH($C583,'Policy Characteristics'!$C:$C,0))),"",INDEX('Policy Characteristics'!K:K,MATCH($C583,'Policy Characteristics'!$C:$C,0)))</f>
        <v>ccs.html#ccs</v>
      </c>
      <c r="R583" s="76" t="str">
        <f>IF(ISBLANK(INDEX('Policy Characteristics'!L:L,MATCH($C583,'Policy Characteristics'!$C:$C,0))),"",INDEX('Policy Characteristics'!L:L,MATCH($C583,'Policy Characteristics'!$C:$C,0)))</f>
        <v>carbon-capture-and-sequestration.html</v>
      </c>
    </row>
    <row r="584" spans="1:18" x14ac:dyDescent="0.25">
      <c r="A584" s="76" t="str">
        <f>IF(ISBLANK(INDEX('Policy Characteristics'!A:A,MATCH($C584,'Policy Characteristics'!$C:$C,0))),"",INDEX('Policy Characteristics'!A:A,MATCH($C584,'Policy Characteristics'!$C:$C,0)))</f>
        <v>Industry</v>
      </c>
      <c r="B584" s="234" t="str">
        <f>IF(ISBLANK(INDEX('Policy Characteristics'!B:B,MATCH($C584,'Policy Characteristics'!$C:$C,0))),"",INDEX('Policy Characteristics'!B:B,MATCH($C584,'Policy Characteristics'!$C:$C,0)))</f>
        <v>Carbon Capture and Sequestration</v>
      </c>
      <c r="C584" s="76" t="str">
        <f t="shared" si="25"/>
        <v>Industry Sector Fraction of Potential Additional CCS Achieved</v>
      </c>
      <c r="D584" s="78" t="s">
        <v>1302</v>
      </c>
      <c r="E584" s="78" t="s">
        <v>1263</v>
      </c>
      <c r="F584" t="s">
        <v>999</v>
      </c>
      <c r="G584" s="88" t="s">
        <v>1264</v>
      </c>
      <c r="H584" s="15">
        <v>910</v>
      </c>
      <c r="I584" s="235" t="s">
        <v>44</v>
      </c>
      <c r="J584" s="236" t="str">
        <f>IF(ISBLANK(INDEX('Policy Characteristics'!D:D,MATCH($C584,'Policy Characteristics'!$C:$C,0))),"",INDEX('Policy Characteristics'!D:D,MATCH($C584,'Policy Characteristics'!$C:$C,0)))</f>
        <v>Industry CCS</v>
      </c>
      <c r="K584" s="76" t="str">
        <f>IF(ISBLANK(INDEX('Policy Characteristics'!E:E,MATCH($C584,'Policy Characteristics'!$C:$C,0))),"",INDEX('Policy Characteristics'!E:E,MATCH($C584,'Policy Characteristics'!$C:$C,0)))</f>
        <v>indst CCS</v>
      </c>
      <c r="L584" s="239">
        <f>IF(ISBLANK(INDEX('Policy Characteristics'!F:F,MATCH($C584,'Policy Characteristics'!$C:$C,0))),"",INDEX('Policy Characteristics'!F:F,MATCH($C584,'Policy Characteristics'!$C:$C,0)))</f>
        <v>0</v>
      </c>
      <c r="M584" s="239">
        <f>IF(ISBLANK(INDEX('Policy Characteristics'!G:G,MATCH($C584,'Policy Characteristics'!$C:$C,0))),"",INDEX('Policy Characteristics'!G:G,MATCH($C584,'Policy Characteristics'!$C:$C,0)))</f>
        <v>1</v>
      </c>
      <c r="N584" s="239">
        <f>IF(ISBLANK(INDEX('Policy Characteristics'!H:H,MATCH($C584,'Policy Characteristics'!$C:$C,0))),"",INDEX('Policy Characteristics'!H:H,MATCH($C584,'Policy Characteristics'!$C:$C,0)))</f>
        <v>0.01</v>
      </c>
      <c r="O584" s="76" t="str">
        <f>IF(ISBLANK(INDEX('Policy Characteristics'!I:I,MATCH($C584,'Policy Characteristics'!$C:$C,0))),"",INDEX('Policy Characteristics'!I:I,MATCH($C584,'Policy Characteristics'!$C:$C,0)))</f>
        <v>% of CO2 captured</v>
      </c>
      <c r="P584" s="76"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76" t="str">
        <f>IF(ISBLANK(INDEX('Policy Characteristics'!K:K,MATCH($C584,'Policy Characteristics'!$C:$C,0))),"",INDEX('Policy Characteristics'!K:K,MATCH($C584,'Policy Characteristics'!$C:$C,0)))</f>
        <v>ccs.html#ccs</v>
      </c>
      <c r="R584" s="76" t="str">
        <f>IF(ISBLANK(INDEX('Policy Characteristics'!L:L,MATCH($C584,'Policy Characteristics'!$C:$C,0))),"",INDEX('Policy Characteristics'!L:L,MATCH($C584,'Policy Characteristics'!$C:$C,0)))</f>
        <v>carbon-capture-and-sequestration.html</v>
      </c>
    </row>
    <row r="585" spans="1:18" x14ac:dyDescent="0.25">
      <c r="A585" s="76" t="str">
        <f>IF(ISBLANK(INDEX('Policy Characteristics'!A:A,MATCH($C585,'Policy Characteristics'!$C:$C,0))),"",INDEX('Policy Characteristics'!A:A,MATCH($C585,'Policy Characteristics'!$C:$C,0)))</f>
        <v>Industry</v>
      </c>
      <c r="B585" s="234" t="str">
        <f>IF(ISBLANK(INDEX('Policy Characteristics'!B:B,MATCH($C585,'Policy Characteristics'!$C:$C,0))),"",INDEX('Policy Characteristics'!B:B,MATCH($C585,'Policy Characteristics'!$C:$C,0)))</f>
        <v>Carbon Capture and Sequestration</v>
      </c>
      <c r="C585" s="76" t="str">
        <f t="shared" si="25"/>
        <v>Industry Sector Fraction of Potential Additional CCS Achieved</v>
      </c>
      <c r="D585" s="78" t="s">
        <v>1302</v>
      </c>
      <c r="E585" s="78" t="s">
        <v>772</v>
      </c>
      <c r="F585" t="s">
        <v>999</v>
      </c>
      <c r="G585" s="88" t="s">
        <v>1265</v>
      </c>
      <c r="H585" s="15">
        <v>911</v>
      </c>
      <c r="I585" s="235" t="s">
        <v>44</v>
      </c>
      <c r="J585" s="236" t="str">
        <f>IF(ISBLANK(INDEX('Policy Characteristics'!D:D,MATCH($C585,'Policy Characteristics'!$C:$C,0))),"",INDEX('Policy Characteristics'!D:D,MATCH($C585,'Policy Characteristics'!$C:$C,0)))</f>
        <v>Industry CCS</v>
      </c>
      <c r="K585" s="76" t="str">
        <f>IF(ISBLANK(INDEX('Policy Characteristics'!E:E,MATCH($C585,'Policy Characteristics'!$C:$C,0))),"",INDEX('Policy Characteristics'!E:E,MATCH($C585,'Policy Characteristics'!$C:$C,0)))</f>
        <v>indst CCS</v>
      </c>
      <c r="L585" s="239">
        <f>IF(ISBLANK(INDEX('Policy Characteristics'!F:F,MATCH($C585,'Policy Characteristics'!$C:$C,0))),"",INDEX('Policy Characteristics'!F:F,MATCH($C585,'Policy Characteristics'!$C:$C,0)))</f>
        <v>0</v>
      </c>
      <c r="M585" s="239">
        <f>IF(ISBLANK(INDEX('Policy Characteristics'!G:G,MATCH($C585,'Policy Characteristics'!$C:$C,0))),"",INDEX('Policy Characteristics'!G:G,MATCH($C585,'Policy Characteristics'!$C:$C,0)))</f>
        <v>1</v>
      </c>
      <c r="N585" s="239">
        <f>IF(ISBLANK(INDEX('Policy Characteristics'!H:H,MATCH($C585,'Policy Characteristics'!$C:$C,0))),"",INDEX('Policy Characteristics'!H:H,MATCH($C585,'Policy Characteristics'!$C:$C,0)))</f>
        <v>0.01</v>
      </c>
      <c r="O585" s="76" t="str">
        <f>IF(ISBLANK(INDEX('Policy Characteristics'!I:I,MATCH($C585,'Policy Characteristics'!$C:$C,0))),"",INDEX('Policy Characteristics'!I:I,MATCH($C585,'Policy Characteristics'!$C:$C,0)))</f>
        <v>% of CO2 captured</v>
      </c>
      <c r="P585" s="76"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76" t="str">
        <f>IF(ISBLANK(INDEX('Policy Characteristics'!K:K,MATCH($C585,'Policy Characteristics'!$C:$C,0))),"",INDEX('Policy Characteristics'!K:K,MATCH($C585,'Policy Characteristics'!$C:$C,0)))</f>
        <v>ccs.html#ccs</v>
      </c>
      <c r="R585" s="76" t="str">
        <f>IF(ISBLANK(INDEX('Policy Characteristics'!L:L,MATCH($C585,'Policy Characteristics'!$C:$C,0))),"",INDEX('Policy Characteristics'!L:L,MATCH($C585,'Policy Characteristics'!$C:$C,0)))</f>
        <v>carbon-capture-and-sequestration.html</v>
      </c>
    </row>
    <row r="586" spans="1:18" x14ac:dyDescent="0.25">
      <c r="A586" s="76" t="str">
        <f>IF(ISBLANK(INDEX('Policy Characteristics'!A:A,MATCH($C586,'Policy Characteristics'!$C:$C,0))),"",INDEX('Policy Characteristics'!A:A,MATCH($C586,'Policy Characteristics'!$C:$C,0)))</f>
        <v>Industry</v>
      </c>
      <c r="B586" s="234" t="str">
        <f>IF(ISBLANK(INDEX('Policy Characteristics'!B:B,MATCH($C586,'Policy Characteristics'!$C:$C,0))),"",INDEX('Policy Characteristics'!B:B,MATCH($C586,'Policy Characteristics'!$C:$C,0)))</f>
        <v>Carbon Capture and Sequestration</v>
      </c>
      <c r="C586" s="76" t="str">
        <f t="shared" si="25"/>
        <v>Industry Sector Fraction of Potential Additional CCS Achieved</v>
      </c>
      <c r="D586" s="78" t="s">
        <v>1303</v>
      </c>
      <c r="E586" s="78" t="s">
        <v>1263</v>
      </c>
      <c r="F586" t="s">
        <v>1267</v>
      </c>
      <c r="G586" s="88" t="s">
        <v>1264</v>
      </c>
      <c r="H586" s="15">
        <v>912</v>
      </c>
      <c r="I586" s="235" t="s">
        <v>44</v>
      </c>
      <c r="J586" s="236" t="str">
        <f>IF(ISBLANK(INDEX('Policy Characteristics'!D:D,MATCH($C586,'Policy Characteristics'!$C:$C,0))),"",INDEX('Policy Characteristics'!D:D,MATCH($C586,'Policy Characteristics'!$C:$C,0)))</f>
        <v>Industry CCS</v>
      </c>
      <c r="K586" s="76" t="str">
        <f>IF(ISBLANK(INDEX('Policy Characteristics'!E:E,MATCH($C586,'Policy Characteristics'!$C:$C,0))),"",INDEX('Policy Characteristics'!E:E,MATCH($C586,'Policy Characteristics'!$C:$C,0)))</f>
        <v>indst CCS</v>
      </c>
      <c r="L586" s="239">
        <f>IF(ISBLANK(INDEX('Policy Characteristics'!F:F,MATCH($C586,'Policy Characteristics'!$C:$C,0))),"",INDEX('Policy Characteristics'!F:F,MATCH($C586,'Policy Characteristics'!$C:$C,0)))</f>
        <v>0</v>
      </c>
      <c r="M586" s="239">
        <f>IF(ISBLANK(INDEX('Policy Characteristics'!G:G,MATCH($C586,'Policy Characteristics'!$C:$C,0))),"",INDEX('Policy Characteristics'!G:G,MATCH($C586,'Policy Characteristics'!$C:$C,0)))</f>
        <v>1</v>
      </c>
      <c r="N586" s="239">
        <f>IF(ISBLANK(INDEX('Policy Characteristics'!H:H,MATCH($C586,'Policy Characteristics'!$C:$C,0))),"",INDEX('Policy Characteristics'!H:H,MATCH($C586,'Policy Characteristics'!$C:$C,0)))</f>
        <v>0.01</v>
      </c>
      <c r="O586" s="76" t="str">
        <f>IF(ISBLANK(INDEX('Policy Characteristics'!I:I,MATCH($C586,'Policy Characteristics'!$C:$C,0))),"",INDEX('Policy Characteristics'!I:I,MATCH($C586,'Policy Characteristics'!$C:$C,0)))</f>
        <v>% of CO2 captured</v>
      </c>
      <c r="P586" s="76"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76" t="str">
        <f>IF(ISBLANK(INDEX('Policy Characteristics'!K:K,MATCH($C586,'Policy Characteristics'!$C:$C,0))),"",INDEX('Policy Characteristics'!K:K,MATCH($C586,'Policy Characteristics'!$C:$C,0)))</f>
        <v>ccs.html#ccs</v>
      </c>
      <c r="R586" s="76" t="str">
        <f>IF(ISBLANK(INDEX('Policy Characteristics'!L:L,MATCH($C586,'Policy Characteristics'!$C:$C,0))),"",INDEX('Policy Characteristics'!L:L,MATCH($C586,'Policy Characteristics'!$C:$C,0)))</f>
        <v>carbon-capture-and-sequestration.html</v>
      </c>
    </row>
    <row r="587" spans="1:18" x14ac:dyDescent="0.25">
      <c r="A587" s="76" t="str">
        <f>IF(ISBLANK(INDEX('Policy Characteristics'!A:A,MATCH($C587,'Policy Characteristics'!$C:$C,0))),"",INDEX('Policy Characteristics'!A:A,MATCH($C587,'Policy Characteristics'!$C:$C,0)))</f>
        <v>Industry</v>
      </c>
      <c r="B587" s="234" t="str">
        <f>IF(ISBLANK(INDEX('Policy Characteristics'!B:B,MATCH($C587,'Policy Characteristics'!$C:$C,0))),"",INDEX('Policy Characteristics'!B:B,MATCH($C587,'Policy Characteristics'!$C:$C,0)))</f>
        <v>Carbon Capture and Sequestration</v>
      </c>
      <c r="C587" s="76" t="str">
        <f t="shared" si="25"/>
        <v>Industry Sector Fraction of Potential Additional CCS Achieved</v>
      </c>
      <c r="D587" s="78" t="s">
        <v>1303</v>
      </c>
      <c r="E587" s="78" t="s">
        <v>772</v>
      </c>
      <c r="F587" t="s">
        <v>1267</v>
      </c>
      <c r="G587" s="88" t="s">
        <v>1265</v>
      </c>
      <c r="H587" s="15">
        <v>913</v>
      </c>
      <c r="I587" s="235" t="s">
        <v>44</v>
      </c>
      <c r="J587" s="236" t="str">
        <f>IF(ISBLANK(INDEX('Policy Characteristics'!D:D,MATCH($C587,'Policy Characteristics'!$C:$C,0))),"",INDEX('Policy Characteristics'!D:D,MATCH($C587,'Policy Characteristics'!$C:$C,0)))</f>
        <v>Industry CCS</v>
      </c>
      <c r="K587" s="76" t="str">
        <f>IF(ISBLANK(INDEX('Policy Characteristics'!E:E,MATCH($C587,'Policy Characteristics'!$C:$C,0))),"",INDEX('Policy Characteristics'!E:E,MATCH($C587,'Policy Characteristics'!$C:$C,0)))</f>
        <v>indst CCS</v>
      </c>
      <c r="L587" s="239">
        <f>IF(ISBLANK(INDEX('Policy Characteristics'!F:F,MATCH($C587,'Policy Characteristics'!$C:$C,0))),"",INDEX('Policy Characteristics'!F:F,MATCH($C587,'Policy Characteristics'!$C:$C,0)))</f>
        <v>0</v>
      </c>
      <c r="M587" s="239">
        <f>IF(ISBLANK(INDEX('Policy Characteristics'!G:G,MATCH($C587,'Policy Characteristics'!$C:$C,0))),"",INDEX('Policy Characteristics'!G:G,MATCH($C587,'Policy Characteristics'!$C:$C,0)))</f>
        <v>1</v>
      </c>
      <c r="N587" s="239">
        <f>IF(ISBLANK(INDEX('Policy Characteristics'!H:H,MATCH($C587,'Policy Characteristics'!$C:$C,0))),"",INDEX('Policy Characteristics'!H:H,MATCH($C587,'Policy Characteristics'!$C:$C,0)))</f>
        <v>0.01</v>
      </c>
      <c r="O587" s="76" t="str">
        <f>IF(ISBLANK(INDEX('Policy Characteristics'!I:I,MATCH($C587,'Policy Characteristics'!$C:$C,0))),"",INDEX('Policy Characteristics'!I:I,MATCH($C587,'Policy Characteristics'!$C:$C,0)))</f>
        <v>% of CO2 captured</v>
      </c>
      <c r="P587" s="76"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76" t="str">
        <f>IF(ISBLANK(INDEX('Policy Characteristics'!K:K,MATCH($C587,'Policy Characteristics'!$C:$C,0))),"",INDEX('Policy Characteristics'!K:K,MATCH($C587,'Policy Characteristics'!$C:$C,0)))</f>
        <v>ccs.html#ccs</v>
      </c>
      <c r="R587" s="76" t="str">
        <f>IF(ISBLANK(INDEX('Policy Characteristics'!L:L,MATCH($C587,'Policy Characteristics'!$C:$C,0))),"",INDEX('Policy Characteristics'!L:L,MATCH($C587,'Policy Characteristics'!$C:$C,0)))</f>
        <v>carbon-capture-and-sequestration.html</v>
      </c>
    </row>
    <row r="588" spans="1:18" x14ac:dyDescent="0.25">
      <c r="A588" s="76" t="str">
        <f>IF(ISBLANK(INDEX('Policy Characteristics'!A:A,MATCH($C588,'Policy Characteristics'!$C:$C,0))),"",INDEX('Policy Characteristics'!A:A,MATCH($C588,'Policy Characteristics'!$C:$C,0)))</f>
        <v>Industry</v>
      </c>
      <c r="B588" s="234" t="str">
        <f>IF(ISBLANK(INDEX('Policy Characteristics'!B:B,MATCH($C588,'Policy Characteristics'!$C:$C,0))),"",INDEX('Policy Characteristics'!B:B,MATCH($C588,'Policy Characteristics'!$C:$C,0)))</f>
        <v>Carbon Capture and Sequestration</v>
      </c>
      <c r="C588" s="76" t="str">
        <f t="shared" si="25"/>
        <v>Industry Sector Fraction of Potential Additional CCS Achieved</v>
      </c>
      <c r="D588" s="78" t="s">
        <v>1304</v>
      </c>
      <c r="E588" s="78" t="s">
        <v>1263</v>
      </c>
      <c r="F588" t="s">
        <v>1268</v>
      </c>
      <c r="G588" s="88" t="s">
        <v>1264</v>
      </c>
      <c r="H588" s="15">
        <v>914</v>
      </c>
      <c r="I588" s="235" t="s">
        <v>44</v>
      </c>
      <c r="J588" s="236" t="str">
        <f>IF(ISBLANK(INDEX('Policy Characteristics'!D:D,MATCH($C588,'Policy Characteristics'!$C:$C,0))),"",INDEX('Policy Characteristics'!D:D,MATCH($C588,'Policy Characteristics'!$C:$C,0)))</f>
        <v>Industry CCS</v>
      </c>
      <c r="K588" s="76" t="str">
        <f>IF(ISBLANK(INDEX('Policy Characteristics'!E:E,MATCH($C588,'Policy Characteristics'!$C:$C,0))),"",INDEX('Policy Characteristics'!E:E,MATCH($C588,'Policy Characteristics'!$C:$C,0)))</f>
        <v>indst CCS</v>
      </c>
      <c r="L588" s="239">
        <f>IF(ISBLANK(INDEX('Policy Characteristics'!F:F,MATCH($C588,'Policy Characteristics'!$C:$C,0))),"",INDEX('Policy Characteristics'!F:F,MATCH($C588,'Policy Characteristics'!$C:$C,0)))</f>
        <v>0</v>
      </c>
      <c r="M588" s="239">
        <f>IF(ISBLANK(INDEX('Policy Characteristics'!G:G,MATCH($C588,'Policy Characteristics'!$C:$C,0))),"",INDEX('Policy Characteristics'!G:G,MATCH($C588,'Policy Characteristics'!$C:$C,0)))</f>
        <v>1</v>
      </c>
      <c r="N588" s="239">
        <f>IF(ISBLANK(INDEX('Policy Characteristics'!H:H,MATCH($C588,'Policy Characteristics'!$C:$C,0))),"",INDEX('Policy Characteristics'!H:H,MATCH($C588,'Policy Characteristics'!$C:$C,0)))</f>
        <v>0.01</v>
      </c>
      <c r="O588" s="76" t="str">
        <f>IF(ISBLANK(INDEX('Policy Characteristics'!I:I,MATCH($C588,'Policy Characteristics'!$C:$C,0))),"",INDEX('Policy Characteristics'!I:I,MATCH($C588,'Policy Characteristics'!$C:$C,0)))</f>
        <v>% of CO2 captured</v>
      </c>
      <c r="P588" s="76"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76" t="str">
        <f>IF(ISBLANK(INDEX('Policy Characteristics'!K:K,MATCH($C588,'Policy Characteristics'!$C:$C,0))),"",INDEX('Policy Characteristics'!K:K,MATCH($C588,'Policy Characteristics'!$C:$C,0)))</f>
        <v>ccs.html#ccs</v>
      </c>
      <c r="R588" s="76" t="str">
        <f>IF(ISBLANK(INDEX('Policy Characteristics'!L:L,MATCH($C588,'Policy Characteristics'!$C:$C,0))),"",INDEX('Policy Characteristics'!L:L,MATCH($C588,'Policy Characteristics'!$C:$C,0)))</f>
        <v>carbon-capture-and-sequestration.html</v>
      </c>
    </row>
    <row r="589" spans="1:18" x14ac:dyDescent="0.25">
      <c r="A589" s="76" t="str">
        <f>IF(ISBLANK(INDEX('Policy Characteristics'!A:A,MATCH($C589,'Policy Characteristics'!$C:$C,0))),"",INDEX('Policy Characteristics'!A:A,MATCH($C589,'Policy Characteristics'!$C:$C,0)))</f>
        <v>Industry</v>
      </c>
      <c r="B589" s="234" t="str">
        <f>IF(ISBLANK(INDEX('Policy Characteristics'!B:B,MATCH($C589,'Policy Characteristics'!$C:$C,0))),"",INDEX('Policy Characteristics'!B:B,MATCH($C589,'Policy Characteristics'!$C:$C,0)))</f>
        <v>Carbon Capture and Sequestration</v>
      </c>
      <c r="C589" s="76" t="str">
        <f t="shared" si="25"/>
        <v>Industry Sector Fraction of Potential Additional CCS Achieved</v>
      </c>
      <c r="D589" s="78" t="s">
        <v>1304</v>
      </c>
      <c r="E589" s="78" t="s">
        <v>772</v>
      </c>
      <c r="F589" t="s">
        <v>1268</v>
      </c>
      <c r="G589" s="88" t="s">
        <v>1265</v>
      </c>
      <c r="H589" s="15">
        <v>915</v>
      </c>
      <c r="I589" s="235" t="s">
        <v>44</v>
      </c>
      <c r="J589" s="236" t="str">
        <f>IF(ISBLANK(INDEX('Policy Characteristics'!D:D,MATCH($C589,'Policy Characteristics'!$C:$C,0))),"",INDEX('Policy Characteristics'!D:D,MATCH($C589,'Policy Characteristics'!$C:$C,0)))</f>
        <v>Industry CCS</v>
      </c>
      <c r="K589" s="76" t="str">
        <f>IF(ISBLANK(INDEX('Policy Characteristics'!E:E,MATCH($C589,'Policy Characteristics'!$C:$C,0))),"",INDEX('Policy Characteristics'!E:E,MATCH($C589,'Policy Characteristics'!$C:$C,0)))</f>
        <v>indst CCS</v>
      </c>
      <c r="L589" s="239">
        <f>IF(ISBLANK(INDEX('Policy Characteristics'!F:F,MATCH($C589,'Policy Characteristics'!$C:$C,0))),"",INDEX('Policy Characteristics'!F:F,MATCH($C589,'Policy Characteristics'!$C:$C,0)))</f>
        <v>0</v>
      </c>
      <c r="M589" s="239">
        <f>IF(ISBLANK(INDEX('Policy Characteristics'!G:G,MATCH($C589,'Policy Characteristics'!$C:$C,0))),"",INDEX('Policy Characteristics'!G:G,MATCH($C589,'Policy Characteristics'!$C:$C,0)))</f>
        <v>1</v>
      </c>
      <c r="N589" s="239">
        <f>IF(ISBLANK(INDEX('Policy Characteristics'!H:H,MATCH($C589,'Policy Characteristics'!$C:$C,0))),"",INDEX('Policy Characteristics'!H:H,MATCH($C589,'Policy Characteristics'!$C:$C,0)))</f>
        <v>0.01</v>
      </c>
      <c r="O589" s="76" t="str">
        <f>IF(ISBLANK(INDEX('Policy Characteristics'!I:I,MATCH($C589,'Policy Characteristics'!$C:$C,0))),"",INDEX('Policy Characteristics'!I:I,MATCH($C589,'Policy Characteristics'!$C:$C,0)))</f>
        <v>% of CO2 captured</v>
      </c>
      <c r="P589" s="76" t="str">
        <f>IF(ISBLANK(INDEX('Policy Characteristics'!J:J,MATCH($C589,'Policy Characteristics'!$C:$C,0))),"",INDEX('Policy Characteristics'!J:J,MATCH($C589,'Policy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9" s="76" t="str">
        <f>IF(ISBLANK(INDEX('Policy Characteristics'!K:K,MATCH($C589,'Policy Characteristics'!$C:$C,0))),"",INDEX('Policy Characteristics'!K:K,MATCH($C589,'Policy Characteristics'!$C:$C,0)))</f>
        <v>ccs.html#ccs</v>
      </c>
      <c r="R589" s="76" t="str">
        <f>IF(ISBLANK(INDEX('Policy Characteristics'!L:L,MATCH($C589,'Policy Characteristics'!$C:$C,0))),"",INDEX('Policy Characteristics'!L:L,MATCH($C589,'Policy Characteristics'!$C:$C,0)))</f>
        <v>carbon-capture-and-sequestration.html</v>
      </c>
    </row>
    <row r="590" spans="1:18" x14ac:dyDescent="0.25">
      <c r="A590" s="76" t="str">
        <f>IF(ISBLANK(INDEX('Policy Characteristics'!A:A,MATCH($C590,'Policy Characteristics'!$C:$C,0))),"",INDEX('Policy Characteristics'!A:A,MATCH($C590,'Policy Characteristics'!$C:$C,0)))</f>
        <v>Industry</v>
      </c>
      <c r="B590" s="234" t="str">
        <f>IF(ISBLANK(INDEX('Policy Characteristics'!B:B,MATCH($C590,'Policy Characteristics'!$C:$C,0))),"",INDEX('Policy Characteristics'!B:B,MATCH($C590,'Policy Characteristics'!$C:$C,0)))</f>
        <v>Carbon Capture and Sequestration</v>
      </c>
      <c r="C590" s="76" t="str">
        <f t="shared" si="25"/>
        <v>Industry Sector Fraction of Potential Additional CCS Achieved</v>
      </c>
      <c r="D590" s="78" t="s">
        <v>1305</v>
      </c>
      <c r="E590" s="78" t="s">
        <v>1263</v>
      </c>
      <c r="F590" t="s">
        <v>1269</v>
      </c>
      <c r="G590" s="88" t="s">
        <v>1264</v>
      </c>
      <c r="H590" s="15">
        <v>916</v>
      </c>
      <c r="I590" s="247" t="s">
        <v>43</v>
      </c>
      <c r="J590" s="236" t="str">
        <f>IF(ISBLANK(INDEX('Policy Characteristics'!D:D,MATCH($C590,'Policy Characteristics'!$C:$C,0))),"",INDEX('Policy Characteristics'!D:D,MATCH($C590,'Policy Characteristics'!$C:$C,0)))</f>
        <v>Industry CCS</v>
      </c>
      <c r="K590" s="76" t="str">
        <f>IF(ISBLANK(INDEX('Policy Characteristics'!E:E,MATCH($C590,'Policy Characteristics'!$C:$C,0))),"",INDEX('Policy Characteristics'!E:E,MATCH($C590,'Policy Characteristics'!$C:$C,0)))</f>
        <v>indst CCS</v>
      </c>
      <c r="L590" s="239">
        <f>IF(ISBLANK(INDEX('Policy Characteristics'!F:F,MATCH($C590,'Policy Characteristics'!$C:$C,0))),"",INDEX('Policy Characteristics'!F:F,MATCH($C590,'Policy Characteristics'!$C:$C,0)))</f>
        <v>0</v>
      </c>
      <c r="M590" s="239">
        <f>IF(ISBLANK(INDEX('Policy Characteristics'!G:G,MATCH($C590,'Policy Characteristics'!$C:$C,0))),"",INDEX('Policy Characteristics'!G:G,MATCH($C590,'Policy Characteristics'!$C:$C,0)))</f>
        <v>1</v>
      </c>
      <c r="N590" s="239">
        <f>IF(ISBLANK(INDEX('Policy Characteristics'!H:H,MATCH($C590,'Policy Characteristics'!$C:$C,0))),"",INDEX('Policy Characteristics'!H:H,MATCH($C590,'Policy Characteristics'!$C:$C,0)))</f>
        <v>0.01</v>
      </c>
      <c r="O590" s="76" t="str">
        <f>IF(ISBLANK(INDEX('Policy Characteristics'!I:I,MATCH($C590,'Policy Characteristics'!$C:$C,0))),"",INDEX('Policy Characteristics'!I:I,MATCH($C590,'Policy Characteristics'!$C:$C,0)))</f>
        <v>% of CO2 captured</v>
      </c>
      <c r="P590" s="76" t="str">
        <f>IF(ISBLANK(INDEX('Policy Characteristics'!J:J,MATCH($C590,'Policy Characteristics'!$C:$C,0))),"",INDEX('Policy Characteristics'!J:J,MATCH($C590,'Policy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0" s="76" t="str">
        <f>IF(ISBLANK(INDEX('Policy Characteristics'!K:K,MATCH($C590,'Policy Characteristics'!$C:$C,0))),"",INDEX('Policy Characteristics'!K:K,MATCH($C590,'Policy Characteristics'!$C:$C,0)))</f>
        <v>ccs.html#ccs</v>
      </c>
      <c r="R590" s="76" t="str">
        <f>IF(ISBLANK(INDEX('Policy Characteristics'!L:L,MATCH($C590,'Policy Characteristics'!$C:$C,0))),"",INDEX('Policy Characteristics'!L:L,MATCH($C590,'Policy Characteristics'!$C:$C,0)))</f>
        <v>carbon-capture-and-sequestration.html</v>
      </c>
    </row>
    <row r="591" spans="1:18" x14ac:dyDescent="0.25">
      <c r="A591" s="76" t="str">
        <f>IF(ISBLANK(INDEX('Policy Characteristics'!A:A,MATCH($C591,'Policy Characteristics'!$C:$C,0))),"",INDEX('Policy Characteristics'!A:A,MATCH($C591,'Policy Characteristics'!$C:$C,0)))</f>
        <v>Industry</v>
      </c>
      <c r="B591" s="234" t="str">
        <f>IF(ISBLANK(INDEX('Policy Characteristics'!B:B,MATCH($C591,'Policy Characteristics'!$C:$C,0))),"",INDEX('Policy Characteristics'!B:B,MATCH($C591,'Policy Characteristics'!$C:$C,0)))</f>
        <v>Carbon Capture and Sequestration</v>
      </c>
      <c r="C591" s="76" t="str">
        <f t="shared" si="25"/>
        <v>Industry Sector Fraction of Potential Additional CCS Achieved</v>
      </c>
      <c r="D591" s="78" t="s">
        <v>1305</v>
      </c>
      <c r="E591" s="78" t="s">
        <v>772</v>
      </c>
      <c r="F591" t="s">
        <v>1269</v>
      </c>
      <c r="G591" s="88" t="s">
        <v>1265</v>
      </c>
      <c r="H591" s="15">
        <v>917</v>
      </c>
      <c r="I591" s="235" t="s">
        <v>44</v>
      </c>
      <c r="J591" s="236" t="str">
        <f>IF(ISBLANK(INDEX('Policy Characteristics'!D:D,MATCH($C591,'Policy Characteristics'!$C:$C,0))),"",INDEX('Policy Characteristics'!D:D,MATCH($C591,'Policy Characteristics'!$C:$C,0)))</f>
        <v>Industry CCS</v>
      </c>
      <c r="K591" s="76" t="str">
        <f>IF(ISBLANK(INDEX('Policy Characteristics'!E:E,MATCH($C591,'Policy Characteristics'!$C:$C,0))),"",INDEX('Policy Characteristics'!E:E,MATCH($C591,'Policy Characteristics'!$C:$C,0)))</f>
        <v>indst CCS</v>
      </c>
      <c r="L591" s="239">
        <f>IF(ISBLANK(INDEX('Policy Characteristics'!F:F,MATCH($C591,'Policy Characteristics'!$C:$C,0))),"",INDEX('Policy Characteristics'!F:F,MATCH($C591,'Policy Characteristics'!$C:$C,0)))</f>
        <v>0</v>
      </c>
      <c r="M591" s="239">
        <f>IF(ISBLANK(INDEX('Policy Characteristics'!G:G,MATCH($C591,'Policy Characteristics'!$C:$C,0))),"",INDEX('Policy Characteristics'!G:G,MATCH($C591,'Policy Characteristics'!$C:$C,0)))</f>
        <v>1</v>
      </c>
      <c r="N591" s="239">
        <f>IF(ISBLANK(INDEX('Policy Characteristics'!H:H,MATCH($C591,'Policy Characteristics'!$C:$C,0))),"",INDEX('Policy Characteristics'!H:H,MATCH($C591,'Policy Characteristics'!$C:$C,0)))</f>
        <v>0.01</v>
      </c>
      <c r="O591" s="76" t="str">
        <f>IF(ISBLANK(INDEX('Policy Characteristics'!I:I,MATCH($C591,'Policy Characteristics'!$C:$C,0))),"",INDEX('Policy Characteristics'!I:I,MATCH($C591,'Policy Characteristics'!$C:$C,0)))</f>
        <v>% of CO2 captured</v>
      </c>
      <c r="P591" s="76" t="str">
        <f>IF(ISBLANK(INDEX('Policy Characteristics'!J:J,MATCH($C591,'Policy Characteristics'!$C:$C,0))),"",INDEX('Policy Characteristics'!J:J,MATCH($C591,'Policy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1" s="76" t="str">
        <f>IF(ISBLANK(INDEX('Policy Characteristics'!K:K,MATCH($C591,'Policy Characteristics'!$C:$C,0))),"",INDEX('Policy Characteristics'!K:K,MATCH($C591,'Policy Characteristics'!$C:$C,0)))</f>
        <v>ccs.html#ccs</v>
      </c>
      <c r="R591" s="76" t="str">
        <f>IF(ISBLANK(INDEX('Policy Characteristics'!L:L,MATCH($C591,'Policy Characteristics'!$C:$C,0))),"",INDEX('Policy Characteristics'!L:L,MATCH($C591,'Policy Characteristics'!$C:$C,0)))</f>
        <v>carbon-capture-and-sequestration.html</v>
      </c>
    </row>
    <row r="592" spans="1:18" x14ac:dyDescent="0.25">
      <c r="A592" s="76" t="str">
        <f>IF(ISBLANK(INDEX('Policy Characteristics'!A:A,MATCH($C592,'Policy Characteristics'!$C:$C,0))),"",INDEX('Policy Characteristics'!A:A,MATCH($C592,'Policy Characteristics'!$C:$C,0)))</f>
        <v>Industry</v>
      </c>
      <c r="B592" s="234" t="str">
        <f>IF(ISBLANK(INDEX('Policy Characteristics'!B:B,MATCH($C592,'Policy Characteristics'!$C:$C,0))),"",INDEX('Policy Characteristics'!B:B,MATCH($C592,'Policy Characteristics'!$C:$C,0)))</f>
        <v>Carbon Capture and Sequestration</v>
      </c>
      <c r="C592" s="76" t="str">
        <f t="shared" si="25"/>
        <v>Industry Sector Fraction of Potential Additional CCS Achieved</v>
      </c>
      <c r="D592" s="78" t="s">
        <v>1306</v>
      </c>
      <c r="E592" s="78" t="s">
        <v>1263</v>
      </c>
      <c r="F592" t="s">
        <v>1270</v>
      </c>
      <c r="G592" s="88" t="s">
        <v>1264</v>
      </c>
      <c r="H592" s="15">
        <v>918</v>
      </c>
      <c r="I592" s="247" t="s">
        <v>43</v>
      </c>
      <c r="J592" s="236" t="str">
        <f>IF(ISBLANK(INDEX('Policy Characteristics'!D:D,MATCH($C592,'Policy Characteristics'!$C:$C,0))),"",INDEX('Policy Characteristics'!D:D,MATCH($C592,'Policy Characteristics'!$C:$C,0)))</f>
        <v>Industry CCS</v>
      </c>
      <c r="K592" s="76" t="str">
        <f>IF(ISBLANK(INDEX('Policy Characteristics'!E:E,MATCH($C592,'Policy Characteristics'!$C:$C,0))),"",INDEX('Policy Characteristics'!E:E,MATCH($C592,'Policy Characteristics'!$C:$C,0)))</f>
        <v>indst CCS</v>
      </c>
      <c r="L592" s="239">
        <f>IF(ISBLANK(INDEX('Policy Characteristics'!F:F,MATCH($C592,'Policy Characteristics'!$C:$C,0))),"",INDEX('Policy Characteristics'!F:F,MATCH($C592,'Policy Characteristics'!$C:$C,0)))</f>
        <v>0</v>
      </c>
      <c r="M592" s="239">
        <f>IF(ISBLANK(INDEX('Policy Characteristics'!G:G,MATCH($C592,'Policy Characteristics'!$C:$C,0))),"",INDEX('Policy Characteristics'!G:G,MATCH($C592,'Policy Characteristics'!$C:$C,0)))</f>
        <v>1</v>
      </c>
      <c r="N592" s="239">
        <f>IF(ISBLANK(INDEX('Policy Characteristics'!H:H,MATCH($C592,'Policy Characteristics'!$C:$C,0))),"",INDEX('Policy Characteristics'!H:H,MATCH($C592,'Policy Characteristics'!$C:$C,0)))</f>
        <v>0.01</v>
      </c>
      <c r="O592" s="76" t="str">
        <f>IF(ISBLANK(INDEX('Policy Characteristics'!I:I,MATCH($C592,'Policy Characteristics'!$C:$C,0))),"",INDEX('Policy Characteristics'!I:I,MATCH($C592,'Policy Characteristics'!$C:$C,0)))</f>
        <v>% of CO2 captured</v>
      </c>
      <c r="P592" s="76" t="str">
        <f>IF(ISBLANK(INDEX('Policy Characteristics'!J:J,MATCH($C592,'Policy Characteristics'!$C:$C,0))),"",INDEX('Policy Characteristics'!J:J,MATCH($C592,'Policy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2" s="76" t="str">
        <f>IF(ISBLANK(INDEX('Policy Characteristics'!K:K,MATCH($C592,'Policy Characteristics'!$C:$C,0))),"",INDEX('Policy Characteristics'!K:K,MATCH($C592,'Policy Characteristics'!$C:$C,0)))</f>
        <v>ccs.html#ccs</v>
      </c>
      <c r="R592" s="76" t="str">
        <f>IF(ISBLANK(INDEX('Policy Characteristics'!L:L,MATCH($C592,'Policy Characteristics'!$C:$C,0))),"",INDEX('Policy Characteristics'!L:L,MATCH($C592,'Policy Characteristics'!$C:$C,0)))</f>
        <v>carbon-capture-and-sequestration.html</v>
      </c>
    </row>
    <row r="593" spans="1:18" x14ac:dyDescent="0.25">
      <c r="A593" s="76" t="str">
        <f>IF(ISBLANK(INDEX('Policy Characteristics'!A:A,MATCH($C593,'Policy Characteristics'!$C:$C,0))),"",INDEX('Policy Characteristics'!A:A,MATCH($C593,'Policy Characteristics'!$C:$C,0)))</f>
        <v>Industry</v>
      </c>
      <c r="B593" s="234" t="str">
        <f>IF(ISBLANK(INDEX('Policy Characteristics'!B:B,MATCH($C593,'Policy Characteristics'!$C:$C,0))),"",INDEX('Policy Characteristics'!B:B,MATCH($C593,'Policy Characteristics'!$C:$C,0)))</f>
        <v>Carbon Capture and Sequestration</v>
      </c>
      <c r="C593" s="76" t="str">
        <f t="shared" si="25"/>
        <v>Industry Sector Fraction of Potential Additional CCS Achieved</v>
      </c>
      <c r="D593" s="78" t="s">
        <v>1306</v>
      </c>
      <c r="E593" s="78" t="s">
        <v>772</v>
      </c>
      <c r="F593" t="s">
        <v>1270</v>
      </c>
      <c r="G593" s="88" t="s">
        <v>1265</v>
      </c>
      <c r="H593" s="15">
        <v>919</v>
      </c>
      <c r="I593" s="235" t="s">
        <v>44</v>
      </c>
      <c r="J593" s="236" t="str">
        <f>IF(ISBLANK(INDEX('Policy Characteristics'!D:D,MATCH($C593,'Policy Characteristics'!$C:$C,0))),"",INDEX('Policy Characteristics'!D:D,MATCH($C593,'Policy Characteristics'!$C:$C,0)))</f>
        <v>Industry CCS</v>
      </c>
      <c r="K593" s="76" t="str">
        <f>IF(ISBLANK(INDEX('Policy Characteristics'!E:E,MATCH($C593,'Policy Characteristics'!$C:$C,0))),"",INDEX('Policy Characteristics'!E:E,MATCH($C593,'Policy Characteristics'!$C:$C,0)))</f>
        <v>indst CCS</v>
      </c>
      <c r="L593" s="239">
        <f>IF(ISBLANK(INDEX('Policy Characteristics'!F:F,MATCH($C593,'Policy Characteristics'!$C:$C,0))),"",INDEX('Policy Characteristics'!F:F,MATCH($C593,'Policy Characteristics'!$C:$C,0)))</f>
        <v>0</v>
      </c>
      <c r="M593" s="239">
        <f>IF(ISBLANK(INDEX('Policy Characteristics'!G:G,MATCH($C593,'Policy Characteristics'!$C:$C,0))),"",INDEX('Policy Characteristics'!G:G,MATCH($C593,'Policy Characteristics'!$C:$C,0)))</f>
        <v>1</v>
      </c>
      <c r="N593" s="239">
        <f>IF(ISBLANK(INDEX('Policy Characteristics'!H:H,MATCH($C593,'Policy Characteristics'!$C:$C,0))),"",INDEX('Policy Characteristics'!H:H,MATCH($C593,'Policy Characteristics'!$C:$C,0)))</f>
        <v>0.01</v>
      </c>
      <c r="O593" s="76" t="str">
        <f>IF(ISBLANK(INDEX('Policy Characteristics'!I:I,MATCH($C593,'Policy Characteristics'!$C:$C,0))),"",INDEX('Policy Characteristics'!I:I,MATCH($C593,'Policy Characteristics'!$C:$C,0)))</f>
        <v>% of CO2 captured</v>
      </c>
      <c r="P593" s="76" t="str">
        <f>IF(ISBLANK(INDEX('Policy Characteristics'!J:J,MATCH($C593,'Policy Characteristics'!$C:$C,0))),"",INDEX('Policy Characteristics'!J:J,MATCH($C593,'Policy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3" s="76" t="str">
        <f>IF(ISBLANK(INDEX('Policy Characteristics'!K:K,MATCH($C593,'Policy Characteristics'!$C:$C,0))),"",INDEX('Policy Characteristics'!K:K,MATCH($C593,'Policy Characteristics'!$C:$C,0)))</f>
        <v>ccs.html#ccs</v>
      </c>
      <c r="R593" s="76" t="str">
        <f>IF(ISBLANK(INDEX('Policy Characteristics'!L:L,MATCH($C593,'Policy Characteristics'!$C:$C,0))),"",INDEX('Policy Characteristics'!L:L,MATCH($C593,'Policy Characteristics'!$C:$C,0)))</f>
        <v>carbon-capture-and-sequestration.html</v>
      </c>
    </row>
    <row r="594" spans="1:18" x14ac:dyDescent="0.25">
      <c r="A594" s="76" t="str">
        <f>IF(ISBLANK(INDEX('Policy Characteristics'!A:A,MATCH($C594,'Policy Characteristics'!$C:$C,0))),"",INDEX('Policy Characteristics'!A:A,MATCH($C594,'Policy Characteristics'!$C:$C,0)))</f>
        <v>Industry</v>
      </c>
      <c r="B594" s="234" t="str">
        <f>IF(ISBLANK(INDEX('Policy Characteristics'!B:B,MATCH($C594,'Policy Characteristics'!$C:$C,0))),"",INDEX('Policy Characteristics'!B:B,MATCH($C594,'Policy Characteristics'!$C:$C,0)))</f>
        <v>Carbon Capture and Sequestration</v>
      </c>
      <c r="C594" s="76" t="str">
        <f t="shared" si="25"/>
        <v>Industry Sector Fraction of Potential Additional CCS Achieved</v>
      </c>
      <c r="D594" s="78" t="s">
        <v>1307</v>
      </c>
      <c r="E594" s="78" t="s">
        <v>1263</v>
      </c>
      <c r="F594" t="s">
        <v>1271</v>
      </c>
      <c r="G594" s="88" t="s">
        <v>1264</v>
      </c>
      <c r="H594" s="15">
        <v>920</v>
      </c>
      <c r="I594" s="247" t="s">
        <v>43</v>
      </c>
      <c r="J594" s="236" t="str">
        <f>IF(ISBLANK(INDEX('Policy Characteristics'!D:D,MATCH($C594,'Policy Characteristics'!$C:$C,0))),"",INDEX('Policy Characteristics'!D:D,MATCH($C594,'Policy Characteristics'!$C:$C,0)))</f>
        <v>Industry CCS</v>
      </c>
      <c r="K594" s="76" t="str">
        <f>IF(ISBLANK(INDEX('Policy Characteristics'!E:E,MATCH($C594,'Policy Characteristics'!$C:$C,0))),"",INDEX('Policy Characteristics'!E:E,MATCH($C594,'Policy Characteristics'!$C:$C,0)))</f>
        <v>indst CCS</v>
      </c>
      <c r="L594" s="239">
        <f>IF(ISBLANK(INDEX('Policy Characteristics'!F:F,MATCH($C594,'Policy Characteristics'!$C:$C,0))),"",INDEX('Policy Characteristics'!F:F,MATCH($C594,'Policy Characteristics'!$C:$C,0)))</f>
        <v>0</v>
      </c>
      <c r="M594" s="239">
        <f>IF(ISBLANK(INDEX('Policy Characteristics'!G:G,MATCH($C594,'Policy Characteristics'!$C:$C,0))),"",INDEX('Policy Characteristics'!G:G,MATCH($C594,'Policy Characteristics'!$C:$C,0)))</f>
        <v>1</v>
      </c>
      <c r="N594" s="239">
        <f>IF(ISBLANK(INDEX('Policy Characteristics'!H:H,MATCH($C594,'Policy Characteristics'!$C:$C,0))),"",INDEX('Policy Characteristics'!H:H,MATCH($C594,'Policy Characteristics'!$C:$C,0)))</f>
        <v>0.01</v>
      </c>
      <c r="O594" s="76" t="str">
        <f>IF(ISBLANK(INDEX('Policy Characteristics'!I:I,MATCH($C594,'Policy Characteristics'!$C:$C,0))),"",INDEX('Policy Characteristics'!I:I,MATCH($C594,'Policy Characteristics'!$C:$C,0)))</f>
        <v>% of CO2 captured</v>
      </c>
      <c r="P594" s="76" t="str">
        <f>IF(ISBLANK(INDEX('Policy Characteristics'!J:J,MATCH($C594,'Policy Characteristics'!$C:$C,0))),"",INDEX('Policy Characteristics'!J:J,MATCH($C594,'Policy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4" s="76" t="str">
        <f>IF(ISBLANK(INDEX('Policy Characteristics'!K:K,MATCH($C594,'Policy Characteristics'!$C:$C,0))),"",INDEX('Policy Characteristics'!K:K,MATCH($C594,'Policy Characteristics'!$C:$C,0)))</f>
        <v>ccs.html#ccs</v>
      </c>
      <c r="R594" s="76" t="str">
        <f>IF(ISBLANK(INDEX('Policy Characteristics'!L:L,MATCH($C594,'Policy Characteristics'!$C:$C,0))),"",INDEX('Policy Characteristics'!L:L,MATCH($C594,'Policy Characteristics'!$C:$C,0)))</f>
        <v>carbon-capture-and-sequestration.html</v>
      </c>
    </row>
    <row r="595" spans="1:18" x14ac:dyDescent="0.25">
      <c r="A595" s="76" t="str">
        <f>IF(ISBLANK(INDEX('Policy Characteristics'!A:A,MATCH($C595,'Policy Characteristics'!$C:$C,0))),"",INDEX('Policy Characteristics'!A:A,MATCH($C595,'Policy Characteristics'!$C:$C,0)))</f>
        <v>Industry</v>
      </c>
      <c r="B595" s="234" t="str">
        <f>IF(ISBLANK(INDEX('Policy Characteristics'!B:B,MATCH($C595,'Policy Characteristics'!$C:$C,0))),"",INDEX('Policy Characteristics'!B:B,MATCH($C595,'Policy Characteristics'!$C:$C,0)))</f>
        <v>Carbon Capture and Sequestration</v>
      </c>
      <c r="C595" s="76" t="str">
        <f t="shared" si="25"/>
        <v>Industry Sector Fraction of Potential Additional CCS Achieved</v>
      </c>
      <c r="D595" s="78" t="s">
        <v>1307</v>
      </c>
      <c r="E595" s="78" t="s">
        <v>772</v>
      </c>
      <c r="F595" t="s">
        <v>1271</v>
      </c>
      <c r="G595" s="88" t="s">
        <v>1265</v>
      </c>
      <c r="H595" s="15">
        <v>921</v>
      </c>
      <c r="I595" s="235" t="s">
        <v>44</v>
      </c>
      <c r="J595" s="236" t="str">
        <f>IF(ISBLANK(INDEX('Policy Characteristics'!D:D,MATCH($C595,'Policy Characteristics'!$C:$C,0))),"",INDEX('Policy Characteristics'!D:D,MATCH($C595,'Policy Characteristics'!$C:$C,0)))</f>
        <v>Industry CCS</v>
      </c>
      <c r="K595" s="76" t="str">
        <f>IF(ISBLANK(INDEX('Policy Characteristics'!E:E,MATCH($C595,'Policy Characteristics'!$C:$C,0))),"",INDEX('Policy Characteristics'!E:E,MATCH($C595,'Policy Characteristics'!$C:$C,0)))</f>
        <v>indst CCS</v>
      </c>
      <c r="L595" s="239">
        <f>IF(ISBLANK(INDEX('Policy Characteristics'!F:F,MATCH($C595,'Policy Characteristics'!$C:$C,0))),"",INDEX('Policy Characteristics'!F:F,MATCH($C595,'Policy Characteristics'!$C:$C,0)))</f>
        <v>0</v>
      </c>
      <c r="M595" s="239">
        <f>IF(ISBLANK(INDEX('Policy Characteristics'!G:G,MATCH($C595,'Policy Characteristics'!$C:$C,0))),"",INDEX('Policy Characteristics'!G:G,MATCH($C595,'Policy Characteristics'!$C:$C,0)))</f>
        <v>1</v>
      </c>
      <c r="N595" s="239">
        <f>IF(ISBLANK(INDEX('Policy Characteristics'!H:H,MATCH($C595,'Policy Characteristics'!$C:$C,0))),"",INDEX('Policy Characteristics'!H:H,MATCH($C595,'Policy Characteristics'!$C:$C,0)))</f>
        <v>0.01</v>
      </c>
      <c r="O595" s="76" t="str">
        <f>IF(ISBLANK(INDEX('Policy Characteristics'!I:I,MATCH($C595,'Policy Characteristics'!$C:$C,0))),"",INDEX('Policy Characteristics'!I:I,MATCH($C595,'Policy Characteristics'!$C:$C,0)))</f>
        <v>% of CO2 captured</v>
      </c>
      <c r="P595" s="76" t="str">
        <f>IF(ISBLANK(INDEX('Policy Characteristics'!J:J,MATCH($C595,'Policy Characteristics'!$C:$C,0))),"",INDEX('Policy Characteristics'!J:J,MATCH($C595,'Policy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5" s="76" t="str">
        <f>IF(ISBLANK(INDEX('Policy Characteristics'!K:K,MATCH($C595,'Policy Characteristics'!$C:$C,0))),"",INDEX('Policy Characteristics'!K:K,MATCH($C595,'Policy Characteristics'!$C:$C,0)))</f>
        <v>ccs.html#ccs</v>
      </c>
      <c r="R595" s="76" t="str">
        <f>IF(ISBLANK(INDEX('Policy Characteristics'!L:L,MATCH($C595,'Policy Characteristics'!$C:$C,0))),"",INDEX('Policy Characteristics'!L:L,MATCH($C595,'Policy Characteristics'!$C:$C,0)))</f>
        <v>carbon-capture-and-sequestration.html</v>
      </c>
    </row>
    <row r="596" spans="1:18" x14ac:dyDescent="0.25">
      <c r="A596" s="76" t="str">
        <f>IF(ISBLANK(INDEX('Policy Characteristics'!A:A,MATCH($C596,'Policy Characteristics'!$C:$C,0))),"",INDEX('Policy Characteristics'!A:A,MATCH($C596,'Policy Characteristics'!$C:$C,0)))</f>
        <v>Industry</v>
      </c>
      <c r="B596" s="234" t="str">
        <f>IF(ISBLANK(INDEX('Policy Characteristics'!B:B,MATCH($C596,'Policy Characteristics'!$C:$C,0))),"",INDEX('Policy Characteristics'!B:B,MATCH($C596,'Policy Characteristics'!$C:$C,0)))</f>
        <v>Carbon Capture and Sequestration</v>
      </c>
      <c r="C596" s="76" t="str">
        <f t="shared" si="25"/>
        <v>Industry Sector Fraction of Potential Additional CCS Achieved</v>
      </c>
      <c r="D596" s="78" t="s">
        <v>1308</v>
      </c>
      <c r="E596" s="78" t="s">
        <v>1263</v>
      </c>
      <c r="F596" t="s">
        <v>1272</v>
      </c>
      <c r="G596" s="88" t="s">
        <v>1264</v>
      </c>
      <c r="H596" s="15">
        <v>922</v>
      </c>
      <c r="I596" s="247" t="s">
        <v>43</v>
      </c>
      <c r="J596" s="236" t="str">
        <f>IF(ISBLANK(INDEX('Policy Characteristics'!D:D,MATCH($C596,'Policy Characteristics'!$C:$C,0))),"",INDEX('Policy Characteristics'!D:D,MATCH($C596,'Policy Characteristics'!$C:$C,0)))</f>
        <v>Industry CCS</v>
      </c>
      <c r="K596" s="76" t="str">
        <f>IF(ISBLANK(INDEX('Policy Characteristics'!E:E,MATCH($C596,'Policy Characteristics'!$C:$C,0))),"",INDEX('Policy Characteristics'!E:E,MATCH($C596,'Policy Characteristics'!$C:$C,0)))</f>
        <v>indst CCS</v>
      </c>
      <c r="L596" s="239">
        <f>IF(ISBLANK(INDEX('Policy Characteristics'!F:F,MATCH($C596,'Policy Characteristics'!$C:$C,0))),"",INDEX('Policy Characteristics'!F:F,MATCH($C596,'Policy Characteristics'!$C:$C,0)))</f>
        <v>0</v>
      </c>
      <c r="M596" s="239">
        <f>IF(ISBLANK(INDEX('Policy Characteristics'!G:G,MATCH($C596,'Policy Characteristics'!$C:$C,0))),"",INDEX('Policy Characteristics'!G:G,MATCH($C596,'Policy Characteristics'!$C:$C,0)))</f>
        <v>1</v>
      </c>
      <c r="N596" s="239">
        <f>IF(ISBLANK(INDEX('Policy Characteristics'!H:H,MATCH($C596,'Policy Characteristics'!$C:$C,0))),"",INDEX('Policy Characteristics'!H:H,MATCH($C596,'Policy Characteristics'!$C:$C,0)))</f>
        <v>0.01</v>
      </c>
      <c r="O596" s="76" t="str">
        <f>IF(ISBLANK(INDEX('Policy Characteristics'!I:I,MATCH($C596,'Policy Characteristics'!$C:$C,0))),"",INDEX('Policy Characteristics'!I:I,MATCH($C596,'Policy Characteristics'!$C:$C,0)))</f>
        <v>% of CO2 captured</v>
      </c>
      <c r="P596" s="76" t="str">
        <f>IF(ISBLANK(INDEX('Policy Characteristics'!J:J,MATCH($C596,'Policy Characteristics'!$C:$C,0))),"",INDEX('Policy Characteristics'!J:J,MATCH($C596,'Policy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6" s="76" t="str">
        <f>IF(ISBLANK(INDEX('Policy Characteristics'!K:K,MATCH($C596,'Policy Characteristics'!$C:$C,0))),"",INDEX('Policy Characteristics'!K:K,MATCH($C596,'Policy Characteristics'!$C:$C,0)))</f>
        <v>ccs.html#ccs</v>
      </c>
      <c r="R596" s="76" t="str">
        <f>IF(ISBLANK(INDEX('Policy Characteristics'!L:L,MATCH($C596,'Policy Characteristics'!$C:$C,0))),"",INDEX('Policy Characteristics'!L:L,MATCH($C596,'Policy Characteristics'!$C:$C,0)))</f>
        <v>carbon-capture-and-sequestration.html</v>
      </c>
    </row>
    <row r="597" spans="1:18" x14ac:dyDescent="0.25">
      <c r="A597" s="76" t="str">
        <f>IF(ISBLANK(INDEX('Policy Characteristics'!A:A,MATCH($C597,'Policy Characteristics'!$C:$C,0))),"",INDEX('Policy Characteristics'!A:A,MATCH($C597,'Policy Characteristics'!$C:$C,0)))</f>
        <v>Industry</v>
      </c>
      <c r="B597" s="234" t="str">
        <f>IF(ISBLANK(INDEX('Policy Characteristics'!B:B,MATCH($C597,'Policy Characteristics'!$C:$C,0))),"",INDEX('Policy Characteristics'!B:B,MATCH($C597,'Policy Characteristics'!$C:$C,0)))</f>
        <v>Carbon Capture and Sequestration</v>
      </c>
      <c r="C597" s="76" t="str">
        <f t="shared" si="25"/>
        <v>Industry Sector Fraction of Potential Additional CCS Achieved</v>
      </c>
      <c r="D597" s="78" t="s">
        <v>1308</v>
      </c>
      <c r="E597" s="78" t="s">
        <v>772</v>
      </c>
      <c r="F597" t="s">
        <v>1272</v>
      </c>
      <c r="G597" s="88" t="s">
        <v>1265</v>
      </c>
      <c r="H597" s="15">
        <v>923</v>
      </c>
      <c r="I597" s="235" t="s">
        <v>44</v>
      </c>
      <c r="J597" s="236" t="str">
        <f>IF(ISBLANK(INDEX('Policy Characteristics'!D:D,MATCH($C597,'Policy Characteristics'!$C:$C,0))),"",INDEX('Policy Characteristics'!D:D,MATCH($C597,'Policy Characteristics'!$C:$C,0)))</f>
        <v>Industry CCS</v>
      </c>
      <c r="K597" s="76" t="str">
        <f>IF(ISBLANK(INDEX('Policy Characteristics'!E:E,MATCH($C597,'Policy Characteristics'!$C:$C,0))),"",INDEX('Policy Characteristics'!E:E,MATCH($C597,'Policy Characteristics'!$C:$C,0)))</f>
        <v>indst CCS</v>
      </c>
      <c r="L597" s="239">
        <f>IF(ISBLANK(INDEX('Policy Characteristics'!F:F,MATCH($C597,'Policy Characteristics'!$C:$C,0))),"",INDEX('Policy Characteristics'!F:F,MATCH($C597,'Policy Characteristics'!$C:$C,0)))</f>
        <v>0</v>
      </c>
      <c r="M597" s="239">
        <f>IF(ISBLANK(INDEX('Policy Characteristics'!G:G,MATCH($C597,'Policy Characteristics'!$C:$C,0))),"",INDEX('Policy Characteristics'!G:G,MATCH($C597,'Policy Characteristics'!$C:$C,0)))</f>
        <v>1</v>
      </c>
      <c r="N597" s="239">
        <f>IF(ISBLANK(INDEX('Policy Characteristics'!H:H,MATCH($C597,'Policy Characteristics'!$C:$C,0))),"",INDEX('Policy Characteristics'!H:H,MATCH($C597,'Policy Characteristics'!$C:$C,0)))</f>
        <v>0.01</v>
      </c>
      <c r="O597" s="76" t="str">
        <f>IF(ISBLANK(INDEX('Policy Characteristics'!I:I,MATCH($C597,'Policy Characteristics'!$C:$C,0))),"",INDEX('Policy Characteristics'!I:I,MATCH($C597,'Policy Characteristics'!$C:$C,0)))</f>
        <v>% of CO2 captured</v>
      </c>
      <c r="P597" s="76" t="str">
        <f>IF(ISBLANK(INDEX('Policy Characteristics'!J:J,MATCH($C597,'Policy Characteristics'!$C:$C,0))),"",INDEX('Policy Characteristics'!J:J,MATCH($C597,'Policy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7" s="76" t="str">
        <f>IF(ISBLANK(INDEX('Policy Characteristics'!K:K,MATCH($C597,'Policy Characteristics'!$C:$C,0))),"",INDEX('Policy Characteristics'!K:K,MATCH($C597,'Policy Characteristics'!$C:$C,0)))</f>
        <v>ccs.html#ccs</v>
      </c>
      <c r="R597" s="76" t="str">
        <f>IF(ISBLANK(INDEX('Policy Characteristics'!L:L,MATCH($C597,'Policy Characteristics'!$C:$C,0))),"",INDEX('Policy Characteristics'!L:L,MATCH($C597,'Policy Characteristics'!$C:$C,0)))</f>
        <v>carbon-capture-and-sequestration.html</v>
      </c>
    </row>
    <row r="598" spans="1:18" x14ac:dyDescent="0.25">
      <c r="A598" s="76" t="str">
        <f>IF(ISBLANK(INDEX('Policy Characteristics'!A:A,MATCH($C598,'Policy Characteristics'!$C:$C,0))),"",INDEX('Policy Characteristics'!A:A,MATCH($C598,'Policy Characteristics'!$C:$C,0)))</f>
        <v>Industry</v>
      </c>
      <c r="B598" s="234" t="str">
        <f>IF(ISBLANK(INDEX('Policy Characteristics'!B:B,MATCH($C598,'Policy Characteristics'!$C:$C,0))),"",INDEX('Policy Characteristics'!B:B,MATCH($C598,'Policy Characteristics'!$C:$C,0)))</f>
        <v>Carbon Capture and Sequestration</v>
      </c>
      <c r="C598" s="76" t="str">
        <f t="shared" si="25"/>
        <v>Industry Sector Fraction of Potential Additional CCS Achieved</v>
      </c>
      <c r="D598" s="78" t="s">
        <v>1309</v>
      </c>
      <c r="E598" s="78" t="s">
        <v>1263</v>
      </c>
      <c r="F598" t="s">
        <v>1273</v>
      </c>
      <c r="G598" s="88" t="s">
        <v>1264</v>
      </c>
      <c r="H598" s="15">
        <v>924</v>
      </c>
      <c r="I598" s="247" t="s">
        <v>43</v>
      </c>
      <c r="J598" s="236" t="str">
        <f>IF(ISBLANK(INDEX('Policy Characteristics'!D:D,MATCH($C598,'Policy Characteristics'!$C:$C,0))),"",INDEX('Policy Characteristics'!D:D,MATCH($C598,'Policy Characteristics'!$C:$C,0)))</f>
        <v>Industry CCS</v>
      </c>
      <c r="K598" s="76" t="str">
        <f>IF(ISBLANK(INDEX('Policy Characteristics'!E:E,MATCH($C598,'Policy Characteristics'!$C:$C,0))),"",INDEX('Policy Characteristics'!E:E,MATCH($C598,'Policy Characteristics'!$C:$C,0)))</f>
        <v>indst CCS</v>
      </c>
      <c r="L598" s="239">
        <f>IF(ISBLANK(INDEX('Policy Characteristics'!F:F,MATCH($C598,'Policy Characteristics'!$C:$C,0))),"",INDEX('Policy Characteristics'!F:F,MATCH($C598,'Policy Characteristics'!$C:$C,0)))</f>
        <v>0</v>
      </c>
      <c r="M598" s="239">
        <f>IF(ISBLANK(INDEX('Policy Characteristics'!G:G,MATCH($C598,'Policy Characteristics'!$C:$C,0))),"",INDEX('Policy Characteristics'!G:G,MATCH($C598,'Policy Characteristics'!$C:$C,0)))</f>
        <v>1</v>
      </c>
      <c r="N598" s="239">
        <f>IF(ISBLANK(INDEX('Policy Characteristics'!H:H,MATCH($C598,'Policy Characteristics'!$C:$C,0))),"",INDEX('Policy Characteristics'!H:H,MATCH($C598,'Policy Characteristics'!$C:$C,0)))</f>
        <v>0.01</v>
      </c>
      <c r="O598" s="76" t="str">
        <f>IF(ISBLANK(INDEX('Policy Characteristics'!I:I,MATCH($C598,'Policy Characteristics'!$C:$C,0))),"",INDEX('Policy Characteristics'!I:I,MATCH($C598,'Policy Characteristics'!$C:$C,0)))</f>
        <v>% of CO2 captured</v>
      </c>
      <c r="P598" s="76" t="str">
        <f>IF(ISBLANK(INDEX('Policy Characteristics'!J:J,MATCH($C598,'Policy Characteristics'!$C:$C,0))),"",INDEX('Policy Characteristics'!J:J,MATCH($C598,'Policy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8" s="76" t="str">
        <f>IF(ISBLANK(INDEX('Policy Characteristics'!K:K,MATCH($C598,'Policy Characteristics'!$C:$C,0))),"",INDEX('Policy Characteristics'!K:K,MATCH($C598,'Policy Characteristics'!$C:$C,0)))</f>
        <v>ccs.html#ccs</v>
      </c>
      <c r="R598" s="76" t="str">
        <f>IF(ISBLANK(INDEX('Policy Characteristics'!L:L,MATCH($C598,'Policy Characteristics'!$C:$C,0))),"",INDEX('Policy Characteristics'!L:L,MATCH($C598,'Policy Characteristics'!$C:$C,0)))</f>
        <v>carbon-capture-and-sequestration.html</v>
      </c>
    </row>
    <row r="599" spans="1:18" x14ac:dyDescent="0.25">
      <c r="A599" s="76" t="str">
        <f>IF(ISBLANK(INDEX('Policy Characteristics'!A:A,MATCH($C599,'Policy Characteristics'!$C:$C,0))),"",INDEX('Policy Characteristics'!A:A,MATCH($C599,'Policy Characteristics'!$C:$C,0)))</f>
        <v>Industry</v>
      </c>
      <c r="B599" s="234" t="str">
        <f>IF(ISBLANK(INDEX('Policy Characteristics'!B:B,MATCH($C599,'Policy Characteristics'!$C:$C,0))),"",INDEX('Policy Characteristics'!B:B,MATCH($C599,'Policy Characteristics'!$C:$C,0)))</f>
        <v>Carbon Capture and Sequestration</v>
      </c>
      <c r="C599" s="76" t="str">
        <f t="shared" si="25"/>
        <v>Industry Sector Fraction of Potential Additional CCS Achieved</v>
      </c>
      <c r="D599" s="78" t="s">
        <v>1309</v>
      </c>
      <c r="E599" s="78" t="s">
        <v>772</v>
      </c>
      <c r="F599" t="s">
        <v>1273</v>
      </c>
      <c r="G599" s="88" t="s">
        <v>1265</v>
      </c>
      <c r="H599" s="15">
        <v>925</v>
      </c>
      <c r="I599" s="235" t="s">
        <v>43</v>
      </c>
      <c r="J599" s="236" t="str">
        <f>IF(ISBLANK(INDEX('Policy Characteristics'!D:D,MATCH($C599,'Policy Characteristics'!$C:$C,0))),"",INDEX('Policy Characteristics'!D:D,MATCH($C599,'Policy Characteristics'!$C:$C,0)))</f>
        <v>Industry CCS</v>
      </c>
      <c r="K599" s="76" t="str">
        <f>IF(ISBLANK(INDEX('Policy Characteristics'!E:E,MATCH($C599,'Policy Characteristics'!$C:$C,0))),"",INDEX('Policy Characteristics'!E:E,MATCH($C599,'Policy Characteristics'!$C:$C,0)))</f>
        <v>indst CCS</v>
      </c>
      <c r="L599" s="239">
        <f>IF(ISBLANK(INDEX('Policy Characteristics'!F:F,MATCH($C599,'Policy Characteristics'!$C:$C,0))),"",INDEX('Policy Characteristics'!F:F,MATCH($C599,'Policy Characteristics'!$C:$C,0)))</f>
        <v>0</v>
      </c>
      <c r="M599" s="239">
        <f>IF(ISBLANK(INDEX('Policy Characteristics'!G:G,MATCH($C599,'Policy Characteristics'!$C:$C,0))),"",INDEX('Policy Characteristics'!G:G,MATCH($C599,'Policy Characteristics'!$C:$C,0)))</f>
        <v>1</v>
      </c>
      <c r="N599" s="239">
        <f>IF(ISBLANK(INDEX('Policy Characteristics'!H:H,MATCH($C599,'Policy Characteristics'!$C:$C,0))),"",INDEX('Policy Characteristics'!H:H,MATCH($C599,'Policy Characteristics'!$C:$C,0)))</f>
        <v>0.01</v>
      </c>
      <c r="O599" s="76" t="str">
        <f>IF(ISBLANK(INDEX('Policy Characteristics'!I:I,MATCH($C599,'Policy Characteristics'!$C:$C,0))),"",INDEX('Policy Characteristics'!I:I,MATCH($C599,'Policy Characteristics'!$C:$C,0)))</f>
        <v>% of CO2 captured</v>
      </c>
      <c r="P599" s="76" t="str">
        <f>IF(ISBLANK(INDEX('Policy Characteristics'!J:J,MATCH($C599,'Policy Characteristics'!$C:$C,0))),"",INDEX('Policy Characteristics'!J:J,MATCH($C599,'Policy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9" s="76" t="str">
        <f>IF(ISBLANK(INDEX('Policy Characteristics'!K:K,MATCH($C599,'Policy Characteristics'!$C:$C,0))),"",INDEX('Policy Characteristics'!K:K,MATCH($C599,'Policy Characteristics'!$C:$C,0)))</f>
        <v>ccs.html#ccs</v>
      </c>
      <c r="R599" s="76" t="str">
        <f>IF(ISBLANK(INDEX('Policy Characteristics'!L:L,MATCH($C599,'Policy Characteristics'!$C:$C,0))),"",INDEX('Policy Characteristics'!L:L,MATCH($C599,'Policy Characteristics'!$C:$C,0)))</f>
        <v>carbon-capture-and-sequestration.html</v>
      </c>
    </row>
    <row r="600" spans="1:18" x14ac:dyDescent="0.25">
      <c r="A600" s="76" t="str">
        <f>IF(ISBLANK(INDEX('Policy Characteristics'!A:A,MATCH($C600,'Policy Characteristics'!$C:$C,0))),"",INDEX('Policy Characteristics'!A:A,MATCH($C600,'Policy Characteristics'!$C:$C,0)))</f>
        <v>Industry</v>
      </c>
      <c r="B600" s="234" t="str">
        <f>IF(ISBLANK(INDEX('Policy Characteristics'!B:B,MATCH($C600,'Policy Characteristics'!$C:$C,0))),"",INDEX('Policy Characteristics'!B:B,MATCH($C600,'Policy Characteristics'!$C:$C,0)))</f>
        <v>Carbon Capture and Sequestration</v>
      </c>
      <c r="C600" s="76" t="str">
        <f t="shared" si="25"/>
        <v>Industry Sector Fraction of Potential Additional CCS Achieved</v>
      </c>
      <c r="D600" s="78" t="s">
        <v>1310</v>
      </c>
      <c r="E600" s="78" t="s">
        <v>1263</v>
      </c>
      <c r="F600" t="s">
        <v>819</v>
      </c>
      <c r="G600" s="88" t="s">
        <v>1264</v>
      </c>
      <c r="H600" s="15">
        <v>926</v>
      </c>
      <c r="I600" s="247" t="s">
        <v>43</v>
      </c>
      <c r="J600" s="236" t="str">
        <f>IF(ISBLANK(INDEX('Policy Characteristics'!D:D,MATCH($C600,'Policy Characteristics'!$C:$C,0))),"",INDEX('Policy Characteristics'!D:D,MATCH($C600,'Policy Characteristics'!$C:$C,0)))</f>
        <v>Industry CCS</v>
      </c>
      <c r="K600" s="76" t="str">
        <f>IF(ISBLANK(INDEX('Policy Characteristics'!E:E,MATCH($C600,'Policy Characteristics'!$C:$C,0))),"",INDEX('Policy Characteristics'!E:E,MATCH($C600,'Policy Characteristics'!$C:$C,0)))</f>
        <v>indst CCS</v>
      </c>
      <c r="L600" s="239">
        <f>IF(ISBLANK(INDEX('Policy Characteristics'!F:F,MATCH($C600,'Policy Characteristics'!$C:$C,0))),"",INDEX('Policy Characteristics'!F:F,MATCH($C600,'Policy Characteristics'!$C:$C,0)))</f>
        <v>0</v>
      </c>
      <c r="M600" s="239">
        <f>IF(ISBLANK(INDEX('Policy Characteristics'!G:G,MATCH($C600,'Policy Characteristics'!$C:$C,0))),"",INDEX('Policy Characteristics'!G:G,MATCH($C600,'Policy Characteristics'!$C:$C,0)))</f>
        <v>1</v>
      </c>
      <c r="N600" s="239">
        <f>IF(ISBLANK(INDEX('Policy Characteristics'!H:H,MATCH($C600,'Policy Characteristics'!$C:$C,0))),"",INDEX('Policy Characteristics'!H:H,MATCH($C600,'Policy Characteristics'!$C:$C,0)))</f>
        <v>0.01</v>
      </c>
      <c r="O600" s="76" t="str">
        <f>IF(ISBLANK(INDEX('Policy Characteristics'!I:I,MATCH($C600,'Policy Characteristics'!$C:$C,0))),"",INDEX('Policy Characteristics'!I:I,MATCH($C600,'Policy Characteristics'!$C:$C,0)))</f>
        <v>% of CO2 captured</v>
      </c>
      <c r="P600" s="76" t="str">
        <f>IF(ISBLANK(INDEX('Policy Characteristics'!J:J,MATCH($C600,'Policy Characteristics'!$C:$C,0))),"",INDEX('Policy Characteristics'!J:J,MATCH($C600,'Policy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0" s="76" t="str">
        <f>IF(ISBLANK(INDEX('Policy Characteristics'!K:K,MATCH($C600,'Policy Characteristics'!$C:$C,0))),"",INDEX('Policy Characteristics'!K:K,MATCH($C600,'Policy Characteristics'!$C:$C,0)))</f>
        <v>ccs.html#ccs</v>
      </c>
      <c r="R600" s="76" t="str">
        <f>IF(ISBLANK(INDEX('Policy Characteristics'!L:L,MATCH($C600,'Policy Characteristics'!$C:$C,0))),"",INDEX('Policy Characteristics'!L:L,MATCH($C600,'Policy Characteristics'!$C:$C,0)))</f>
        <v>carbon-capture-and-sequestration.html</v>
      </c>
    </row>
    <row r="601" spans="1:18" x14ac:dyDescent="0.25">
      <c r="A601" s="76" t="str">
        <f>IF(ISBLANK(INDEX('Policy Characteristics'!A:A,MATCH($C601,'Policy Characteristics'!$C:$C,0))),"",INDEX('Policy Characteristics'!A:A,MATCH($C601,'Policy Characteristics'!$C:$C,0)))</f>
        <v>Industry</v>
      </c>
      <c r="B601" s="234" t="str">
        <f>IF(ISBLANK(INDEX('Policy Characteristics'!B:B,MATCH($C601,'Policy Characteristics'!$C:$C,0))),"",INDEX('Policy Characteristics'!B:B,MATCH($C601,'Policy Characteristics'!$C:$C,0)))</f>
        <v>Carbon Capture and Sequestration</v>
      </c>
      <c r="C601" s="76" t="str">
        <f t="shared" si="25"/>
        <v>Industry Sector Fraction of Potential Additional CCS Achieved</v>
      </c>
      <c r="D601" s="78" t="s">
        <v>1310</v>
      </c>
      <c r="E601" s="78" t="s">
        <v>772</v>
      </c>
      <c r="F601" t="s">
        <v>819</v>
      </c>
      <c r="G601" s="88" t="s">
        <v>1265</v>
      </c>
      <c r="H601" s="15">
        <v>927</v>
      </c>
      <c r="I601" s="247" t="s">
        <v>43</v>
      </c>
      <c r="J601" s="236" t="str">
        <f>IF(ISBLANK(INDEX('Policy Characteristics'!D:D,MATCH($C601,'Policy Characteristics'!$C:$C,0))),"",INDEX('Policy Characteristics'!D:D,MATCH($C601,'Policy Characteristics'!$C:$C,0)))</f>
        <v>Industry CCS</v>
      </c>
      <c r="K601" s="76" t="str">
        <f>IF(ISBLANK(INDEX('Policy Characteristics'!E:E,MATCH($C601,'Policy Characteristics'!$C:$C,0))),"",INDEX('Policy Characteristics'!E:E,MATCH($C601,'Policy Characteristics'!$C:$C,0)))</f>
        <v>indst CCS</v>
      </c>
      <c r="L601" s="239">
        <f>IF(ISBLANK(INDEX('Policy Characteristics'!F:F,MATCH($C601,'Policy Characteristics'!$C:$C,0))),"",INDEX('Policy Characteristics'!F:F,MATCH($C601,'Policy Characteristics'!$C:$C,0)))</f>
        <v>0</v>
      </c>
      <c r="M601" s="239">
        <f>IF(ISBLANK(INDEX('Policy Characteristics'!G:G,MATCH($C601,'Policy Characteristics'!$C:$C,0))),"",INDEX('Policy Characteristics'!G:G,MATCH($C601,'Policy Characteristics'!$C:$C,0)))</f>
        <v>1</v>
      </c>
      <c r="N601" s="239">
        <f>IF(ISBLANK(INDEX('Policy Characteristics'!H:H,MATCH($C601,'Policy Characteristics'!$C:$C,0))),"",INDEX('Policy Characteristics'!H:H,MATCH($C601,'Policy Characteristics'!$C:$C,0)))</f>
        <v>0.01</v>
      </c>
      <c r="O601" s="76" t="str">
        <f>IF(ISBLANK(INDEX('Policy Characteristics'!I:I,MATCH($C601,'Policy Characteristics'!$C:$C,0))),"",INDEX('Policy Characteristics'!I:I,MATCH($C601,'Policy Characteristics'!$C:$C,0)))</f>
        <v>% of CO2 captured</v>
      </c>
      <c r="P601" s="76" t="str">
        <f>IF(ISBLANK(INDEX('Policy Characteristics'!J:J,MATCH($C601,'Policy Characteristics'!$C:$C,0))),"",INDEX('Policy Characteristics'!J:J,MATCH($C601,'Policy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1" s="76" t="str">
        <f>IF(ISBLANK(INDEX('Policy Characteristics'!K:K,MATCH($C601,'Policy Characteristics'!$C:$C,0))),"",INDEX('Policy Characteristics'!K:K,MATCH($C601,'Policy Characteristics'!$C:$C,0)))</f>
        <v>ccs.html#ccs</v>
      </c>
      <c r="R601" s="76" t="str">
        <f>IF(ISBLANK(INDEX('Policy Characteristics'!L:L,MATCH($C601,'Policy Characteristics'!$C:$C,0))),"",INDEX('Policy Characteristics'!L:L,MATCH($C601,'Policy Characteristics'!$C:$C,0)))</f>
        <v>carbon-capture-and-sequestration.html</v>
      </c>
    </row>
    <row r="602" spans="1:18" x14ac:dyDescent="0.25">
      <c r="A602" s="76" t="str">
        <f>IF(ISBLANK(INDEX('Policy Characteristics'!A:A,MATCH($C602,'Policy Characteristics'!$C:$C,0))),"",INDEX('Policy Characteristics'!A:A,MATCH($C602,'Policy Characteristics'!$C:$C,0)))</f>
        <v>Industry</v>
      </c>
      <c r="B602" s="234" t="str">
        <f>IF(ISBLANK(INDEX('Policy Characteristics'!B:B,MATCH($C602,'Policy Characteristics'!$C:$C,0))),"",INDEX('Policy Characteristics'!B:B,MATCH($C602,'Policy Characteristics'!$C:$C,0)))</f>
        <v>Carbon Capture and Sequestration</v>
      </c>
      <c r="C602" s="76" t="str">
        <f t="shared" si="25"/>
        <v>Industry Sector Fraction of Potential Additional CCS Achieved</v>
      </c>
      <c r="D602" s="78" t="s">
        <v>1311</v>
      </c>
      <c r="E602" s="78" t="s">
        <v>1263</v>
      </c>
      <c r="F602" t="s">
        <v>1274</v>
      </c>
      <c r="G602" s="88" t="s">
        <v>1264</v>
      </c>
      <c r="H602" s="15">
        <v>928</v>
      </c>
      <c r="I602" s="247" t="s">
        <v>43</v>
      </c>
      <c r="J602" s="236" t="str">
        <f>IF(ISBLANK(INDEX('Policy Characteristics'!D:D,MATCH($C602,'Policy Characteristics'!$C:$C,0))),"",INDEX('Policy Characteristics'!D:D,MATCH($C602,'Policy Characteristics'!$C:$C,0)))</f>
        <v>Industry CCS</v>
      </c>
      <c r="K602" s="76" t="str">
        <f>IF(ISBLANK(INDEX('Policy Characteristics'!E:E,MATCH($C602,'Policy Characteristics'!$C:$C,0))),"",INDEX('Policy Characteristics'!E:E,MATCH($C602,'Policy Characteristics'!$C:$C,0)))</f>
        <v>indst CCS</v>
      </c>
      <c r="L602" s="239">
        <f>IF(ISBLANK(INDEX('Policy Characteristics'!F:F,MATCH($C602,'Policy Characteristics'!$C:$C,0))),"",INDEX('Policy Characteristics'!F:F,MATCH($C602,'Policy Characteristics'!$C:$C,0)))</f>
        <v>0</v>
      </c>
      <c r="M602" s="239">
        <f>IF(ISBLANK(INDEX('Policy Characteristics'!G:G,MATCH($C602,'Policy Characteristics'!$C:$C,0))),"",INDEX('Policy Characteristics'!G:G,MATCH($C602,'Policy Characteristics'!$C:$C,0)))</f>
        <v>1</v>
      </c>
      <c r="N602" s="239">
        <f>IF(ISBLANK(INDEX('Policy Characteristics'!H:H,MATCH($C602,'Policy Characteristics'!$C:$C,0))),"",INDEX('Policy Characteristics'!H:H,MATCH($C602,'Policy Characteristics'!$C:$C,0)))</f>
        <v>0.01</v>
      </c>
      <c r="O602" s="76" t="str">
        <f>IF(ISBLANK(INDEX('Policy Characteristics'!I:I,MATCH($C602,'Policy Characteristics'!$C:$C,0))),"",INDEX('Policy Characteristics'!I:I,MATCH($C602,'Policy Characteristics'!$C:$C,0)))</f>
        <v>% of CO2 captured</v>
      </c>
      <c r="P602" s="76" t="str">
        <f>IF(ISBLANK(INDEX('Policy Characteristics'!J:J,MATCH($C602,'Policy Characteristics'!$C:$C,0))),"",INDEX('Policy Characteristics'!J:J,MATCH($C602,'Policy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2" s="76" t="str">
        <f>IF(ISBLANK(INDEX('Policy Characteristics'!K:K,MATCH($C602,'Policy Characteristics'!$C:$C,0))),"",INDEX('Policy Characteristics'!K:K,MATCH($C602,'Policy Characteristics'!$C:$C,0)))</f>
        <v>ccs.html#ccs</v>
      </c>
      <c r="R602" s="76" t="str">
        <f>IF(ISBLANK(INDEX('Policy Characteristics'!L:L,MATCH($C602,'Policy Characteristics'!$C:$C,0))),"",INDEX('Policy Characteristics'!L:L,MATCH($C602,'Policy Characteristics'!$C:$C,0)))</f>
        <v>carbon-capture-and-sequestration.html</v>
      </c>
    </row>
    <row r="603" spans="1:18" x14ac:dyDescent="0.25">
      <c r="A603" s="76" t="str">
        <f>IF(ISBLANK(INDEX('Policy Characteristics'!A:A,MATCH($C603,'Policy Characteristics'!$C:$C,0))),"",INDEX('Policy Characteristics'!A:A,MATCH($C603,'Policy Characteristics'!$C:$C,0)))</f>
        <v>Industry</v>
      </c>
      <c r="B603" s="234" t="str">
        <f>IF(ISBLANK(INDEX('Policy Characteristics'!B:B,MATCH($C603,'Policy Characteristics'!$C:$C,0))),"",INDEX('Policy Characteristics'!B:B,MATCH($C603,'Policy Characteristics'!$C:$C,0)))</f>
        <v>Carbon Capture and Sequestration</v>
      </c>
      <c r="C603" s="76" t="str">
        <f t="shared" si="25"/>
        <v>Industry Sector Fraction of Potential Additional CCS Achieved</v>
      </c>
      <c r="D603" s="78" t="s">
        <v>1311</v>
      </c>
      <c r="E603" s="78" t="s">
        <v>772</v>
      </c>
      <c r="F603" t="s">
        <v>1274</v>
      </c>
      <c r="G603" s="88" t="s">
        <v>1265</v>
      </c>
      <c r="H603" s="15">
        <v>929</v>
      </c>
      <c r="I603" s="235" t="s">
        <v>44</v>
      </c>
      <c r="J603" s="236" t="str">
        <f>IF(ISBLANK(INDEX('Policy Characteristics'!D:D,MATCH($C603,'Policy Characteristics'!$C:$C,0))),"",INDEX('Policy Characteristics'!D:D,MATCH($C603,'Policy Characteristics'!$C:$C,0)))</f>
        <v>Industry CCS</v>
      </c>
      <c r="K603" s="76" t="str">
        <f>IF(ISBLANK(INDEX('Policy Characteristics'!E:E,MATCH($C603,'Policy Characteristics'!$C:$C,0))),"",INDEX('Policy Characteristics'!E:E,MATCH($C603,'Policy Characteristics'!$C:$C,0)))</f>
        <v>indst CCS</v>
      </c>
      <c r="L603" s="239">
        <f>IF(ISBLANK(INDEX('Policy Characteristics'!F:F,MATCH($C603,'Policy Characteristics'!$C:$C,0))),"",INDEX('Policy Characteristics'!F:F,MATCH($C603,'Policy Characteristics'!$C:$C,0)))</f>
        <v>0</v>
      </c>
      <c r="M603" s="239">
        <f>IF(ISBLANK(INDEX('Policy Characteristics'!G:G,MATCH($C603,'Policy Characteristics'!$C:$C,0))),"",INDEX('Policy Characteristics'!G:G,MATCH($C603,'Policy Characteristics'!$C:$C,0)))</f>
        <v>1</v>
      </c>
      <c r="N603" s="239">
        <f>IF(ISBLANK(INDEX('Policy Characteristics'!H:H,MATCH($C603,'Policy Characteristics'!$C:$C,0))),"",INDEX('Policy Characteristics'!H:H,MATCH($C603,'Policy Characteristics'!$C:$C,0)))</f>
        <v>0.01</v>
      </c>
      <c r="O603" s="76" t="str">
        <f>IF(ISBLANK(INDEX('Policy Characteristics'!I:I,MATCH($C603,'Policy Characteristics'!$C:$C,0))),"",INDEX('Policy Characteristics'!I:I,MATCH($C603,'Policy Characteristics'!$C:$C,0)))</f>
        <v>% of CO2 captured</v>
      </c>
      <c r="P603" s="76" t="str">
        <f>IF(ISBLANK(INDEX('Policy Characteristics'!J:J,MATCH($C603,'Policy Characteristics'!$C:$C,0))),"",INDEX('Policy Characteristics'!J:J,MATCH($C603,'Policy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3" s="76" t="str">
        <f>IF(ISBLANK(INDEX('Policy Characteristics'!K:K,MATCH($C603,'Policy Characteristics'!$C:$C,0))),"",INDEX('Policy Characteristics'!K:K,MATCH($C603,'Policy Characteristics'!$C:$C,0)))</f>
        <v>ccs.html#ccs</v>
      </c>
      <c r="R603" s="76" t="str">
        <f>IF(ISBLANK(INDEX('Policy Characteristics'!L:L,MATCH($C603,'Policy Characteristics'!$C:$C,0))),"",INDEX('Policy Characteristics'!L:L,MATCH($C603,'Policy Characteristics'!$C:$C,0)))</f>
        <v>carbon-capture-and-sequestration.html</v>
      </c>
    </row>
    <row r="604" spans="1:18" x14ac:dyDescent="0.25">
      <c r="A604" s="76" t="str">
        <f>IF(ISBLANK(INDEX('Policy Characteristics'!A:A,MATCH($C604,'Policy Characteristics'!$C:$C,0))),"",INDEX('Policy Characteristics'!A:A,MATCH($C604,'Policy Characteristics'!$C:$C,0)))</f>
        <v>Industry</v>
      </c>
      <c r="B604" s="234" t="str">
        <f>IF(ISBLANK(INDEX('Policy Characteristics'!B:B,MATCH($C604,'Policy Characteristics'!$C:$C,0))),"",INDEX('Policy Characteristics'!B:B,MATCH($C604,'Policy Characteristics'!$C:$C,0)))</f>
        <v>Carbon Capture and Sequestration</v>
      </c>
      <c r="C604" s="76" t="str">
        <f t="shared" si="25"/>
        <v>Industry Sector Fraction of Potential Additional CCS Achieved</v>
      </c>
      <c r="D604" s="78" t="s">
        <v>1312</v>
      </c>
      <c r="E604" s="78" t="s">
        <v>1263</v>
      </c>
      <c r="F604" t="s">
        <v>1275</v>
      </c>
      <c r="G604" s="88" t="s">
        <v>1264</v>
      </c>
      <c r="H604" s="15">
        <v>930</v>
      </c>
      <c r="I604" s="247" t="s">
        <v>43</v>
      </c>
      <c r="J604" s="236" t="str">
        <f>IF(ISBLANK(INDEX('Policy Characteristics'!D:D,MATCH($C604,'Policy Characteristics'!$C:$C,0))),"",INDEX('Policy Characteristics'!D:D,MATCH($C604,'Policy Characteristics'!$C:$C,0)))</f>
        <v>Industry CCS</v>
      </c>
      <c r="K604" s="76" t="str">
        <f>IF(ISBLANK(INDEX('Policy Characteristics'!E:E,MATCH($C604,'Policy Characteristics'!$C:$C,0))),"",INDEX('Policy Characteristics'!E:E,MATCH($C604,'Policy Characteristics'!$C:$C,0)))</f>
        <v>indst CCS</v>
      </c>
      <c r="L604" s="239">
        <f>IF(ISBLANK(INDEX('Policy Characteristics'!F:F,MATCH($C604,'Policy Characteristics'!$C:$C,0))),"",INDEX('Policy Characteristics'!F:F,MATCH($C604,'Policy Characteristics'!$C:$C,0)))</f>
        <v>0</v>
      </c>
      <c r="M604" s="239">
        <f>IF(ISBLANK(INDEX('Policy Characteristics'!G:G,MATCH($C604,'Policy Characteristics'!$C:$C,0))),"",INDEX('Policy Characteristics'!G:G,MATCH($C604,'Policy Characteristics'!$C:$C,0)))</f>
        <v>1</v>
      </c>
      <c r="N604" s="239">
        <f>IF(ISBLANK(INDEX('Policy Characteristics'!H:H,MATCH($C604,'Policy Characteristics'!$C:$C,0))),"",INDEX('Policy Characteristics'!H:H,MATCH($C604,'Policy Characteristics'!$C:$C,0)))</f>
        <v>0.01</v>
      </c>
      <c r="O604" s="76" t="str">
        <f>IF(ISBLANK(INDEX('Policy Characteristics'!I:I,MATCH($C604,'Policy Characteristics'!$C:$C,0))),"",INDEX('Policy Characteristics'!I:I,MATCH($C604,'Policy Characteristics'!$C:$C,0)))</f>
        <v>% of CO2 captured</v>
      </c>
      <c r="P604" s="76" t="str">
        <f>IF(ISBLANK(INDEX('Policy Characteristics'!J:J,MATCH($C604,'Policy Characteristics'!$C:$C,0))),"",INDEX('Policy Characteristics'!J:J,MATCH($C604,'Policy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4" s="76" t="str">
        <f>IF(ISBLANK(INDEX('Policy Characteristics'!K:K,MATCH($C604,'Policy Characteristics'!$C:$C,0))),"",INDEX('Policy Characteristics'!K:K,MATCH($C604,'Policy Characteristics'!$C:$C,0)))</f>
        <v>ccs.html#ccs</v>
      </c>
      <c r="R604" s="76" t="str">
        <f>IF(ISBLANK(INDEX('Policy Characteristics'!L:L,MATCH($C604,'Policy Characteristics'!$C:$C,0))),"",INDEX('Policy Characteristics'!L:L,MATCH($C604,'Policy Characteristics'!$C:$C,0)))</f>
        <v>carbon-capture-and-sequestration.html</v>
      </c>
    </row>
    <row r="605" spans="1:18" x14ac:dyDescent="0.25">
      <c r="A605" s="76" t="str">
        <f>IF(ISBLANK(INDEX('Policy Characteristics'!A:A,MATCH($C605,'Policy Characteristics'!$C:$C,0))),"",INDEX('Policy Characteristics'!A:A,MATCH($C605,'Policy Characteristics'!$C:$C,0)))</f>
        <v>Industry</v>
      </c>
      <c r="B605" s="234" t="str">
        <f>IF(ISBLANK(INDEX('Policy Characteristics'!B:B,MATCH($C605,'Policy Characteristics'!$C:$C,0))),"",INDEX('Policy Characteristics'!B:B,MATCH($C605,'Policy Characteristics'!$C:$C,0)))</f>
        <v>Carbon Capture and Sequestration</v>
      </c>
      <c r="C605" s="76" t="str">
        <f t="shared" si="25"/>
        <v>Industry Sector Fraction of Potential Additional CCS Achieved</v>
      </c>
      <c r="D605" s="78" t="s">
        <v>1312</v>
      </c>
      <c r="E605" s="78" t="s">
        <v>772</v>
      </c>
      <c r="F605" t="s">
        <v>1275</v>
      </c>
      <c r="G605" s="88" t="s">
        <v>1265</v>
      </c>
      <c r="H605" s="15">
        <v>931</v>
      </c>
      <c r="I605" s="235" t="s">
        <v>44</v>
      </c>
      <c r="J605" s="236" t="str">
        <f>IF(ISBLANK(INDEX('Policy Characteristics'!D:D,MATCH($C605,'Policy Characteristics'!$C:$C,0))),"",INDEX('Policy Characteristics'!D:D,MATCH($C605,'Policy Characteristics'!$C:$C,0)))</f>
        <v>Industry CCS</v>
      </c>
      <c r="K605" s="76" t="str">
        <f>IF(ISBLANK(INDEX('Policy Characteristics'!E:E,MATCH($C605,'Policy Characteristics'!$C:$C,0))),"",INDEX('Policy Characteristics'!E:E,MATCH($C605,'Policy Characteristics'!$C:$C,0)))</f>
        <v>indst CCS</v>
      </c>
      <c r="L605" s="239">
        <f>IF(ISBLANK(INDEX('Policy Characteristics'!F:F,MATCH($C605,'Policy Characteristics'!$C:$C,0))),"",INDEX('Policy Characteristics'!F:F,MATCH($C605,'Policy Characteristics'!$C:$C,0)))</f>
        <v>0</v>
      </c>
      <c r="M605" s="239">
        <f>IF(ISBLANK(INDEX('Policy Characteristics'!G:G,MATCH($C605,'Policy Characteristics'!$C:$C,0))),"",INDEX('Policy Characteristics'!G:G,MATCH($C605,'Policy Characteristics'!$C:$C,0)))</f>
        <v>1</v>
      </c>
      <c r="N605" s="239">
        <f>IF(ISBLANK(INDEX('Policy Characteristics'!H:H,MATCH($C605,'Policy Characteristics'!$C:$C,0))),"",INDEX('Policy Characteristics'!H:H,MATCH($C605,'Policy Characteristics'!$C:$C,0)))</f>
        <v>0.01</v>
      </c>
      <c r="O605" s="76" t="str">
        <f>IF(ISBLANK(INDEX('Policy Characteristics'!I:I,MATCH($C605,'Policy Characteristics'!$C:$C,0))),"",INDEX('Policy Characteristics'!I:I,MATCH($C605,'Policy Characteristics'!$C:$C,0)))</f>
        <v>% of CO2 captured</v>
      </c>
      <c r="P605" s="76" t="str">
        <f>IF(ISBLANK(INDEX('Policy Characteristics'!J:J,MATCH($C605,'Policy Characteristics'!$C:$C,0))),"",INDEX('Policy Characteristics'!J:J,MATCH($C605,'Policy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5" s="76" t="str">
        <f>IF(ISBLANK(INDEX('Policy Characteristics'!K:K,MATCH($C605,'Policy Characteristics'!$C:$C,0))),"",INDEX('Policy Characteristics'!K:K,MATCH($C605,'Policy Characteristics'!$C:$C,0)))</f>
        <v>ccs.html#ccs</v>
      </c>
      <c r="R605" s="76" t="str">
        <f>IF(ISBLANK(INDEX('Policy Characteristics'!L:L,MATCH($C605,'Policy Characteristics'!$C:$C,0))),"",INDEX('Policy Characteristics'!L:L,MATCH($C605,'Policy Characteristics'!$C:$C,0)))</f>
        <v>carbon-capture-and-sequestration.html</v>
      </c>
    </row>
    <row r="606" spans="1:18" x14ac:dyDescent="0.25">
      <c r="A606" s="76" t="str">
        <f>IF(ISBLANK(INDEX('Policy Characteristics'!A:A,MATCH($C606,'Policy Characteristics'!$C:$C,0))),"",INDEX('Policy Characteristics'!A:A,MATCH($C606,'Policy Characteristics'!$C:$C,0)))</f>
        <v>Industry</v>
      </c>
      <c r="B606" s="234" t="str">
        <f>IF(ISBLANK(INDEX('Policy Characteristics'!B:B,MATCH($C606,'Policy Characteristics'!$C:$C,0))),"",INDEX('Policy Characteristics'!B:B,MATCH($C606,'Policy Characteristics'!$C:$C,0)))</f>
        <v>Carbon Capture and Sequestration</v>
      </c>
      <c r="C606" s="76" t="str">
        <f t="shared" si="25"/>
        <v>Industry Sector Fraction of Potential Additional CCS Achieved</v>
      </c>
      <c r="D606" s="78" t="s">
        <v>1313</v>
      </c>
      <c r="E606" s="78" t="s">
        <v>1263</v>
      </c>
      <c r="F606" t="s">
        <v>1276</v>
      </c>
      <c r="G606" s="88" t="s">
        <v>1264</v>
      </c>
      <c r="H606" s="15">
        <v>932</v>
      </c>
      <c r="I606" s="247" t="s">
        <v>43</v>
      </c>
      <c r="J606" s="236" t="str">
        <f>IF(ISBLANK(INDEX('Policy Characteristics'!D:D,MATCH($C606,'Policy Characteristics'!$C:$C,0))),"",INDEX('Policy Characteristics'!D:D,MATCH($C606,'Policy Characteristics'!$C:$C,0)))</f>
        <v>Industry CCS</v>
      </c>
      <c r="K606" s="76" t="str">
        <f>IF(ISBLANK(INDEX('Policy Characteristics'!E:E,MATCH($C606,'Policy Characteristics'!$C:$C,0))),"",INDEX('Policy Characteristics'!E:E,MATCH($C606,'Policy Characteristics'!$C:$C,0)))</f>
        <v>indst CCS</v>
      </c>
      <c r="L606" s="239">
        <f>IF(ISBLANK(INDEX('Policy Characteristics'!F:F,MATCH($C606,'Policy Characteristics'!$C:$C,0))),"",INDEX('Policy Characteristics'!F:F,MATCH($C606,'Policy Characteristics'!$C:$C,0)))</f>
        <v>0</v>
      </c>
      <c r="M606" s="239">
        <f>IF(ISBLANK(INDEX('Policy Characteristics'!G:G,MATCH($C606,'Policy Characteristics'!$C:$C,0))),"",INDEX('Policy Characteristics'!G:G,MATCH($C606,'Policy Characteristics'!$C:$C,0)))</f>
        <v>1</v>
      </c>
      <c r="N606" s="239">
        <f>IF(ISBLANK(INDEX('Policy Characteristics'!H:H,MATCH($C606,'Policy Characteristics'!$C:$C,0))),"",INDEX('Policy Characteristics'!H:H,MATCH($C606,'Policy Characteristics'!$C:$C,0)))</f>
        <v>0.01</v>
      </c>
      <c r="O606" s="76" t="str">
        <f>IF(ISBLANK(INDEX('Policy Characteristics'!I:I,MATCH($C606,'Policy Characteristics'!$C:$C,0))),"",INDEX('Policy Characteristics'!I:I,MATCH($C606,'Policy Characteristics'!$C:$C,0)))</f>
        <v>% of CO2 captured</v>
      </c>
      <c r="P606" s="76" t="str">
        <f>IF(ISBLANK(INDEX('Policy Characteristics'!J:J,MATCH($C606,'Policy Characteristics'!$C:$C,0))),"",INDEX('Policy Characteristics'!J:J,MATCH($C606,'Policy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6" s="76" t="str">
        <f>IF(ISBLANK(INDEX('Policy Characteristics'!K:K,MATCH($C606,'Policy Characteristics'!$C:$C,0))),"",INDEX('Policy Characteristics'!K:K,MATCH($C606,'Policy Characteristics'!$C:$C,0)))</f>
        <v>ccs.html#ccs</v>
      </c>
      <c r="R606" s="76" t="str">
        <f>IF(ISBLANK(INDEX('Policy Characteristics'!L:L,MATCH($C606,'Policy Characteristics'!$C:$C,0))),"",INDEX('Policy Characteristics'!L:L,MATCH($C606,'Policy Characteristics'!$C:$C,0)))</f>
        <v>carbon-capture-and-sequestration.html</v>
      </c>
    </row>
    <row r="607" spans="1:18" x14ac:dyDescent="0.25">
      <c r="A607" s="76" t="str">
        <f>IF(ISBLANK(INDEX('Policy Characteristics'!A:A,MATCH($C607,'Policy Characteristics'!$C:$C,0))),"",INDEX('Policy Characteristics'!A:A,MATCH($C607,'Policy Characteristics'!$C:$C,0)))</f>
        <v>Industry</v>
      </c>
      <c r="B607" s="234" t="str">
        <f>IF(ISBLANK(INDEX('Policy Characteristics'!B:B,MATCH($C607,'Policy Characteristics'!$C:$C,0))),"",INDEX('Policy Characteristics'!B:B,MATCH($C607,'Policy Characteristics'!$C:$C,0)))</f>
        <v>Carbon Capture and Sequestration</v>
      </c>
      <c r="C607" s="76" t="str">
        <f t="shared" si="25"/>
        <v>Industry Sector Fraction of Potential Additional CCS Achieved</v>
      </c>
      <c r="D607" s="78" t="s">
        <v>1313</v>
      </c>
      <c r="E607" s="78" t="s">
        <v>772</v>
      </c>
      <c r="F607" t="s">
        <v>1276</v>
      </c>
      <c r="G607" s="88" t="s">
        <v>1265</v>
      </c>
      <c r="H607" s="15">
        <v>933</v>
      </c>
      <c r="I607" s="247" t="s">
        <v>43</v>
      </c>
      <c r="J607" s="236" t="str">
        <f>IF(ISBLANK(INDEX('Policy Characteristics'!D:D,MATCH($C607,'Policy Characteristics'!$C:$C,0))),"",INDEX('Policy Characteristics'!D:D,MATCH($C607,'Policy Characteristics'!$C:$C,0)))</f>
        <v>Industry CCS</v>
      </c>
      <c r="K607" s="76" t="str">
        <f>IF(ISBLANK(INDEX('Policy Characteristics'!E:E,MATCH($C607,'Policy Characteristics'!$C:$C,0))),"",INDEX('Policy Characteristics'!E:E,MATCH($C607,'Policy Characteristics'!$C:$C,0)))</f>
        <v>indst CCS</v>
      </c>
      <c r="L607" s="239">
        <f>IF(ISBLANK(INDEX('Policy Characteristics'!F:F,MATCH($C607,'Policy Characteristics'!$C:$C,0))),"",INDEX('Policy Characteristics'!F:F,MATCH($C607,'Policy Characteristics'!$C:$C,0)))</f>
        <v>0</v>
      </c>
      <c r="M607" s="239">
        <f>IF(ISBLANK(INDEX('Policy Characteristics'!G:G,MATCH($C607,'Policy Characteristics'!$C:$C,0))),"",INDEX('Policy Characteristics'!G:G,MATCH($C607,'Policy Characteristics'!$C:$C,0)))</f>
        <v>1</v>
      </c>
      <c r="N607" s="239">
        <f>IF(ISBLANK(INDEX('Policy Characteristics'!H:H,MATCH($C607,'Policy Characteristics'!$C:$C,0))),"",INDEX('Policy Characteristics'!H:H,MATCH($C607,'Policy Characteristics'!$C:$C,0)))</f>
        <v>0.01</v>
      </c>
      <c r="O607" s="76" t="str">
        <f>IF(ISBLANK(INDEX('Policy Characteristics'!I:I,MATCH($C607,'Policy Characteristics'!$C:$C,0))),"",INDEX('Policy Characteristics'!I:I,MATCH($C607,'Policy Characteristics'!$C:$C,0)))</f>
        <v>% of CO2 captured</v>
      </c>
      <c r="P607" s="76" t="str">
        <f>IF(ISBLANK(INDEX('Policy Characteristics'!J:J,MATCH($C607,'Policy Characteristics'!$C:$C,0))),"",INDEX('Policy Characteristics'!J:J,MATCH($C607,'Policy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7" s="76" t="str">
        <f>IF(ISBLANK(INDEX('Policy Characteristics'!K:K,MATCH($C607,'Policy Characteristics'!$C:$C,0))),"",INDEX('Policy Characteristics'!K:K,MATCH($C607,'Policy Characteristics'!$C:$C,0)))</f>
        <v>ccs.html#ccs</v>
      </c>
      <c r="R607" s="76" t="str">
        <f>IF(ISBLANK(INDEX('Policy Characteristics'!L:L,MATCH($C607,'Policy Characteristics'!$C:$C,0))),"",INDEX('Policy Characteristics'!L:L,MATCH($C607,'Policy Characteristics'!$C:$C,0)))</f>
        <v>carbon-capture-and-sequestration.html</v>
      </c>
    </row>
    <row r="608" spans="1:18" x14ac:dyDescent="0.25">
      <c r="A608" s="76" t="str">
        <f>IF(ISBLANK(INDEX('Policy Characteristics'!A:A,MATCH($C608,'Policy Characteristics'!$C:$C,0))),"",INDEX('Policy Characteristics'!A:A,MATCH($C608,'Policy Characteristics'!$C:$C,0)))</f>
        <v>Industry</v>
      </c>
      <c r="B608" s="234" t="str">
        <f>IF(ISBLANK(INDEX('Policy Characteristics'!B:B,MATCH($C608,'Policy Characteristics'!$C:$C,0))),"",INDEX('Policy Characteristics'!B:B,MATCH($C608,'Policy Characteristics'!$C:$C,0)))</f>
        <v>Carbon Capture and Sequestration</v>
      </c>
      <c r="C608" s="76" t="str">
        <f t="shared" si="25"/>
        <v>Industry Sector Fraction of Potential Additional CCS Achieved</v>
      </c>
      <c r="D608" s="78" t="s">
        <v>1314</v>
      </c>
      <c r="E608" s="78" t="s">
        <v>1263</v>
      </c>
      <c r="F608" t="s">
        <v>820</v>
      </c>
      <c r="G608" s="88" t="s">
        <v>1264</v>
      </c>
      <c r="H608" s="15">
        <v>934</v>
      </c>
      <c r="I608" s="247" t="s">
        <v>43</v>
      </c>
      <c r="J608" s="236" t="str">
        <f>IF(ISBLANK(INDEX('Policy Characteristics'!D:D,MATCH($C608,'Policy Characteristics'!$C:$C,0))),"",INDEX('Policy Characteristics'!D:D,MATCH($C608,'Policy Characteristics'!$C:$C,0)))</f>
        <v>Industry CCS</v>
      </c>
      <c r="K608" s="76" t="str">
        <f>IF(ISBLANK(INDEX('Policy Characteristics'!E:E,MATCH($C608,'Policy Characteristics'!$C:$C,0))),"",INDEX('Policy Characteristics'!E:E,MATCH($C608,'Policy Characteristics'!$C:$C,0)))</f>
        <v>indst CCS</v>
      </c>
      <c r="L608" s="239">
        <f>IF(ISBLANK(INDEX('Policy Characteristics'!F:F,MATCH($C608,'Policy Characteristics'!$C:$C,0))),"",INDEX('Policy Characteristics'!F:F,MATCH($C608,'Policy Characteristics'!$C:$C,0)))</f>
        <v>0</v>
      </c>
      <c r="M608" s="239">
        <f>IF(ISBLANK(INDEX('Policy Characteristics'!G:G,MATCH($C608,'Policy Characteristics'!$C:$C,0))),"",INDEX('Policy Characteristics'!G:G,MATCH($C608,'Policy Characteristics'!$C:$C,0)))</f>
        <v>1</v>
      </c>
      <c r="N608" s="239">
        <f>IF(ISBLANK(INDEX('Policy Characteristics'!H:H,MATCH($C608,'Policy Characteristics'!$C:$C,0))),"",INDEX('Policy Characteristics'!H:H,MATCH($C608,'Policy Characteristics'!$C:$C,0)))</f>
        <v>0.01</v>
      </c>
      <c r="O608" s="76" t="str">
        <f>IF(ISBLANK(INDEX('Policy Characteristics'!I:I,MATCH($C608,'Policy Characteristics'!$C:$C,0))),"",INDEX('Policy Characteristics'!I:I,MATCH($C608,'Policy Characteristics'!$C:$C,0)))</f>
        <v>% of CO2 captured</v>
      </c>
      <c r="P608" s="76" t="str">
        <f>IF(ISBLANK(INDEX('Policy Characteristics'!J:J,MATCH($C608,'Policy Characteristics'!$C:$C,0))),"",INDEX('Policy Characteristics'!J:J,MATCH($C608,'Policy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8" s="76" t="str">
        <f>IF(ISBLANK(INDEX('Policy Characteristics'!K:K,MATCH($C608,'Policy Characteristics'!$C:$C,0))),"",INDEX('Policy Characteristics'!K:K,MATCH($C608,'Policy Characteristics'!$C:$C,0)))</f>
        <v>ccs.html#ccs</v>
      </c>
      <c r="R608" s="76" t="str">
        <f>IF(ISBLANK(INDEX('Policy Characteristics'!L:L,MATCH($C608,'Policy Characteristics'!$C:$C,0))),"",INDEX('Policy Characteristics'!L:L,MATCH($C608,'Policy Characteristics'!$C:$C,0)))</f>
        <v>carbon-capture-and-sequestration.html</v>
      </c>
    </row>
    <row r="609" spans="1:18" x14ac:dyDescent="0.25">
      <c r="A609" s="76" t="str">
        <f>IF(ISBLANK(INDEX('Policy Characteristics'!A:A,MATCH($C609,'Policy Characteristics'!$C:$C,0))),"",INDEX('Policy Characteristics'!A:A,MATCH($C609,'Policy Characteristics'!$C:$C,0)))</f>
        <v>Industry</v>
      </c>
      <c r="B609" s="234" t="str">
        <f>IF(ISBLANK(INDEX('Policy Characteristics'!B:B,MATCH($C609,'Policy Characteristics'!$C:$C,0))),"",INDEX('Policy Characteristics'!B:B,MATCH($C609,'Policy Characteristics'!$C:$C,0)))</f>
        <v>Carbon Capture and Sequestration</v>
      </c>
      <c r="C609" s="76" t="str">
        <f t="shared" si="25"/>
        <v>Industry Sector Fraction of Potential Additional CCS Achieved</v>
      </c>
      <c r="D609" s="78" t="s">
        <v>1314</v>
      </c>
      <c r="E609" s="78" t="s">
        <v>772</v>
      </c>
      <c r="F609" t="s">
        <v>820</v>
      </c>
      <c r="G609" s="88" t="s">
        <v>1265</v>
      </c>
      <c r="H609" s="15">
        <v>935</v>
      </c>
      <c r="I609" s="247" t="s">
        <v>43</v>
      </c>
      <c r="J609" s="236" t="str">
        <f>IF(ISBLANK(INDEX('Policy Characteristics'!D:D,MATCH($C609,'Policy Characteristics'!$C:$C,0))),"",INDEX('Policy Characteristics'!D:D,MATCH($C609,'Policy Characteristics'!$C:$C,0)))</f>
        <v>Industry CCS</v>
      </c>
      <c r="K609" s="76" t="str">
        <f>IF(ISBLANK(INDEX('Policy Characteristics'!E:E,MATCH($C609,'Policy Characteristics'!$C:$C,0))),"",INDEX('Policy Characteristics'!E:E,MATCH($C609,'Policy Characteristics'!$C:$C,0)))</f>
        <v>indst CCS</v>
      </c>
      <c r="L609" s="239">
        <f>IF(ISBLANK(INDEX('Policy Characteristics'!F:F,MATCH($C609,'Policy Characteristics'!$C:$C,0))),"",INDEX('Policy Characteristics'!F:F,MATCH($C609,'Policy Characteristics'!$C:$C,0)))</f>
        <v>0</v>
      </c>
      <c r="M609" s="239">
        <f>IF(ISBLANK(INDEX('Policy Characteristics'!G:G,MATCH($C609,'Policy Characteristics'!$C:$C,0))),"",INDEX('Policy Characteristics'!G:G,MATCH($C609,'Policy Characteristics'!$C:$C,0)))</f>
        <v>1</v>
      </c>
      <c r="N609" s="239">
        <f>IF(ISBLANK(INDEX('Policy Characteristics'!H:H,MATCH($C609,'Policy Characteristics'!$C:$C,0))),"",INDEX('Policy Characteristics'!H:H,MATCH($C609,'Policy Characteristics'!$C:$C,0)))</f>
        <v>0.01</v>
      </c>
      <c r="O609" s="76" t="str">
        <f>IF(ISBLANK(INDEX('Policy Characteristics'!I:I,MATCH($C609,'Policy Characteristics'!$C:$C,0))),"",INDEX('Policy Characteristics'!I:I,MATCH($C609,'Policy Characteristics'!$C:$C,0)))</f>
        <v>% of CO2 captured</v>
      </c>
      <c r="P609" s="76" t="str">
        <f>IF(ISBLANK(INDEX('Policy Characteristics'!J:J,MATCH($C609,'Policy Characteristics'!$C:$C,0))),"",INDEX('Policy Characteristics'!J:J,MATCH($C609,'Policy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9" s="76" t="str">
        <f>IF(ISBLANK(INDEX('Policy Characteristics'!K:K,MATCH($C609,'Policy Characteristics'!$C:$C,0))),"",INDEX('Policy Characteristics'!K:K,MATCH($C609,'Policy Characteristics'!$C:$C,0)))</f>
        <v>ccs.html#ccs</v>
      </c>
      <c r="R609" s="76" t="str">
        <f>IF(ISBLANK(INDEX('Policy Characteristics'!L:L,MATCH($C609,'Policy Characteristics'!$C:$C,0))),"",INDEX('Policy Characteristics'!L:L,MATCH($C609,'Policy Characteristics'!$C:$C,0)))</f>
        <v>carbon-capture-and-sequestration.html</v>
      </c>
    </row>
    <row r="610" spans="1:18" x14ac:dyDescent="0.25">
      <c r="A610" s="76" t="str">
        <f>IF(ISBLANK(INDEX('Policy Characteristics'!A:A,MATCH($C610,'Policy Characteristics'!$C:$C,0))),"",INDEX('Policy Characteristics'!A:A,MATCH($C610,'Policy Characteristics'!$C:$C,0)))</f>
        <v>Industry</v>
      </c>
      <c r="B610" s="234" t="str">
        <f>IF(ISBLANK(INDEX('Policy Characteristics'!B:B,MATCH($C610,'Policy Characteristics'!$C:$C,0))),"",INDEX('Policy Characteristics'!B:B,MATCH($C610,'Policy Characteristics'!$C:$C,0)))</f>
        <v>Carbon Capture and Sequestration</v>
      </c>
      <c r="C610" s="76" t="str">
        <f t="shared" si="25"/>
        <v>Industry Sector Fraction of Potential Additional CCS Achieved</v>
      </c>
      <c r="D610" s="78" t="s">
        <v>1315</v>
      </c>
      <c r="E610" s="78" t="s">
        <v>1263</v>
      </c>
      <c r="F610" t="s">
        <v>1277</v>
      </c>
      <c r="G610" s="88" t="s">
        <v>1264</v>
      </c>
      <c r="H610" s="15">
        <v>936</v>
      </c>
      <c r="I610" s="247" t="s">
        <v>43</v>
      </c>
      <c r="J610" s="236" t="str">
        <f>IF(ISBLANK(INDEX('Policy Characteristics'!D:D,MATCH($C610,'Policy Characteristics'!$C:$C,0))),"",INDEX('Policy Characteristics'!D:D,MATCH($C610,'Policy Characteristics'!$C:$C,0)))</f>
        <v>Industry CCS</v>
      </c>
      <c r="K610" s="76" t="str">
        <f>IF(ISBLANK(INDEX('Policy Characteristics'!E:E,MATCH($C610,'Policy Characteristics'!$C:$C,0))),"",INDEX('Policy Characteristics'!E:E,MATCH($C610,'Policy Characteristics'!$C:$C,0)))</f>
        <v>indst CCS</v>
      </c>
      <c r="L610" s="239">
        <f>IF(ISBLANK(INDEX('Policy Characteristics'!F:F,MATCH($C610,'Policy Characteristics'!$C:$C,0))),"",INDEX('Policy Characteristics'!F:F,MATCH($C610,'Policy Characteristics'!$C:$C,0)))</f>
        <v>0</v>
      </c>
      <c r="M610" s="239">
        <f>IF(ISBLANK(INDEX('Policy Characteristics'!G:G,MATCH($C610,'Policy Characteristics'!$C:$C,0))),"",INDEX('Policy Characteristics'!G:G,MATCH($C610,'Policy Characteristics'!$C:$C,0)))</f>
        <v>1</v>
      </c>
      <c r="N610" s="239">
        <f>IF(ISBLANK(INDEX('Policy Characteristics'!H:H,MATCH($C610,'Policy Characteristics'!$C:$C,0))),"",INDEX('Policy Characteristics'!H:H,MATCH($C610,'Policy Characteristics'!$C:$C,0)))</f>
        <v>0.01</v>
      </c>
      <c r="O610" s="76" t="str">
        <f>IF(ISBLANK(INDEX('Policy Characteristics'!I:I,MATCH($C610,'Policy Characteristics'!$C:$C,0))),"",INDEX('Policy Characteristics'!I:I,MATCH($C610,'Policy Characteristics'!$C:$C,0)))</f>
        <v>% of CO2 captured</v>
      </c>
      <c r="P610" s="76" t="str">
        <f>IF(ISBLANK(INDEX('Policy Characteristics'!J:J,MATCH($C610,'Policy Characteristics'!$C:$C,0))),"",INDEX('Policy Characteristics'!J:J,MATCH($C610,'Policy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0" s="76" t="str">
        <f>IF(ISBLANK(INDEX('Policy Characteristics'!K:K,MATCH($C610,'Policy Characteristics'!$C:$C,0))),"",INDEX('Policy Characteristics'!K:K,MATCH($C610,'Policy Characteristics'!$C:$C,0)))</f>
        <v>ccs.html#ccs</v>
      </c>
      <c r="R610" s="76" t="str">
        <f>IF(ISBLANK(INDEX('Policy Characteristics'!L:L,MATCH($C610,'Policy Characteristics'!$C:$C,0))),"",INDEX('Policy Characteristics'!L:L,MATCH($C610,'Policy Characteristics'!$C:$C,0)))</f>
        <v>carbon-capture-and-sequestration.html</v>
      </c>
    </row>
    <row r="611" spans="1:18" x14ac:dyDescent="0.25">
      <c r="A611" s="76" t="str">
        <f>IF(ISBLANK(INDEX('Policy Characteristics'!A:A,MATCH($C611,'Policy Characteristics'!$C:$C,0))),"",INDEX('Policy Characteristics'!A:A,MATCH($C611,'Policy Characteristics'!$C:$C,0)))</f>
        <v>Industry</v>
      </c>
      <c r="B611" s="234" t="str">
        <f>IF(ISBLANK(INDEX('Policy Characteristics'!B:B,MATCH($C611,'Policy Characteristics'!$C:$C,0))),"",INDEX('Policy Characteristics'!B:B,MATCH($C611,'Policy Characteristics'!$C:$C,0)))</f>
        <v>Carbon Capture and Sequestration</v>
      </c>
      <c r="C611" s="76" t="str">
        <f t="shared" si="25"/>
        <v>Industry Sector Fraction of Potential Additional CCS Achieved</v>
      </c>
      <c r="D611" s="78" t="s">
        <v>1315</v>
      </c>
      <c r="E611" s="78" t="s">
        <v>772</v>
      </c>
      <c r="F611" t="s">
        <v>1277</v>
      </c>
      <c r="G611" s="88" t="s">
        <v>1265</v>
      </c>
      <c r="H611" s="15">
        <v>937</v>
      </c>
      <c r="I611" s="235" t="s">
        <v>44</v>
      </c>
      <c r="J611" s="236" t="str">
        <f>IF(ISBLANK(INDEX('Policy Characteristics'!D:D,MATCH($C611,'Policy Characteristics'!$C:$C,0))),"",INDEX('Policy Characteristics'!D:D,MATCH($C611,'Policy Characteristics'!$C:$C,0)))</f>
        <v>Industry CCS</v>
      </c>
      <c r="K611" s="76" t="str">
        <f>IF(ISBLANK(INDEX('Policy Characteristics'!E:E,MATCH($C611,'Policy Characteristics'!$C:$C,0))),"",INDEX('Policy Characteristics'!E:E,MATCH($C611,'Policy Characteristics'!$C:$C,0)))</f>
        <v>indst CCS</v>
      </c>
      <c r="L611" s="239">
        <f>IF(ISBLANK(INDEX('Policy Characteristics'!F:F,MATCH($C611,'Policy Characteristics'!$C:$C,0))),"",INDEX('Policy Characteristics'!F:F,MATCH($C611,'Policy Characteristics'!$C:$C,0)))</f>
        <v>0</v>
      </c>
      <c r="M611" s="239">
        <f>IF(ISBLANK(INDEX('Policy Characteristics'!G:G,MATCH($C611,'Policy Characteristics'!$C:$C,0))),"",INDEX('Policy Characteristics'!G:G,MATCH($C611,'Policy Characteristics'!$C:$C,0)))</f>
        <v>1</v>
      </c>
      <c r="N611" s="239">
        <f>IF(ISBLANK(INDEX('Policy Characteristics'!H:H,MATCH($C611,'Policy Characteristics'!$C:$C,0))),"",INDEX('Policy Characteristics'!H:H,MATCH($C611,'Policy Characteristics'!$C:$C,0)))</f>
        <v>0.01</v>
      </c>
      <c r="O611" s="76" t="str">
        <f>IF(ISBLANK(INDEX('Policy Characteristics'!I:I,MATCH($C611,'Policy Characteristics'!$C:$C,0))),"",INDEX('Policy Characteristics'!I:I,MATCH($C611,'Policy Characteristics'!$C:$C,0)))</f>
        <v>% of CO2 captured</v>
      </c>
      <c r="P611" s="76" t="str">
        <f>IF(ISBLANK(INDEX('Policy Characteristics'!J:J,MATCH($C611,'Policy Characteristics'!$C:$C,0))),"",INDEX('Policy Characteristics'!J:J,MATCH($C611,'Policy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1" s="76" t="str">
        <f>IF(ISBLANK(INDEX('Policy Characteristics'!K:K,MATCH($C611,'Policy Characteristics'!$C:$C,0))),"",INDEX('Policy Characteristics'!K:K,MATCH($C611,'Policy Characteristics'!$C:$C,0)))</f>
        <v>ccs.html#ccs</v>
      </c>
      <c r="R611" s="76" t="str">
        <f>IF(ISBLANK(INDEX('Policy Characteristics'!L:L,MATCH($C611,'Policy Characteristics'!$C:$C,0))),"",INDEX('Policy Characteristics'!L:L,MATCH($C611,'Policy Characteristics'!$C:$C,0)))</f>
        <v>carbon-capture-and-sequestration.html</v>
      </c>
    </row>
    <row r="612" spans="1:18" x14ac:dyDescent="0.25">
      <c r="A612" s="76" t="str">
        <f>IF(ISBLANK(INDEX('Policy Characteristics'!A:A,MATCH($C612,'Policy Characteristics'!$C:$C,0))),"",INDEX('Policy Characteristics'!A:A,MATCH($C612,'Policy Characteristics'!$C:$C,0)))</f>
        <v>Industry</v>
      </c>
      <c r="B612" s="234" t="str">
        <f>IF(ISBLANK(INDEX('Policy Characteristics'!B:B,MATCH($C612,'Policy Characteristics'!$C:$C,0))),"",INDEX('Policy Characteristics'!B:B,MATCH($C612,'Policy Characteristics'!$C:$C,0)))</f>
        <v>Carbon Capture and Sequestration</v>
      </c>
      <c r="C612" s="76" t="str">
        <f t="shared" si="25"/>
        <v>Industry Sector Fraction of Potential Additional CCS Achieved</v>
      </c>
      <c r="D612" s="78" t="s">
        <v>1316</v>
      </c>
      <c r="E612" s="78" t="s">
        <v>1263</v>
      </c>
      <c r="F612" t="s">
        <v>1278</v>
      </c>
      <c r="G612" s="88" t="s">
        <v>1264</v>
      </c>
      <c r="H612" s="15">
        <v>938</v>
      </c>
      <c r="I612" s="247" t="s">
        <v>43</v>
      </c>
      <c r="J612" s="236" t="str">
        <f>IF(ISBLANK(INDEX('Policy Characteristics'!D:D,MATCH($C612,'Policy Characteristics'!$C:$C,0))),"",INDEX('Policy Characteristics'!D:D,MATCH($C612,'Policy Characteristics'!$C:$C,0)))</f>
        <v>Industry CCS</v>
      </c>
      <c r="K612" s="76" t="str">
        <f>IF(ISBLANK(INDEX('Policy Characteristics'!E:E,MATCH($C612,'Policy Characteristics'!$C:$C,0))),"",INDEX('Policy Characteristics'!E:E,MATCH($C612,'Policy Characteristics'!$C:$C,0)))</f>
        <v>indst CCS</v>
      </c>
      <c r="L612" s="239">
        <f>IF(ISBLANK(INDEX('Policy Characteristics'!F:F,MATCH($C612,'Policy Characteristics'!$C:$C,0))),"",INDEX('Policy Characteristics'!F:F,MATCH($C612,'Policy Characteristics'!$C:$C,0)))</f>
        <v>0</v>
      </c>
      <c r="M612" s="239">
        <f>IF(ISBLANK(INDEX('Policy Characteristics'!G:G,MATCH($C612,'Policy Characteristics'!$C:$C,0))),"",INDEX('Policy Characteristics'!G:G,MATCH($C612,'Policy Characteristics'!$C:$C,0)))</f>
        <v>1</v>
      </c>
      <c r="N612" s="239">
        <f>IF(ISBLANK(INDEX('Policy Characteristics'!H:H,MATCH($C612,'Policy Characteristics'!$C:$C,0))),"",INDEX('Policy Characteristics'!H:H,MATCH($C612,'Policy Characteristics'!$C:$C,0)))</f>
        <v>0.01</v>
      </c>
      <c r="O612" s="76" t="str">
        <f>IF(ISBLANK(INDEX('Policy Characteristics'!I:I,MATCH($C612,'Policy Characteristics'!$C:$C,0))),"",INDEX('Policy Characteristics'!I:I,MATCH($C612,'Policy Characteristics'!$C:$C,0)))</f>
        <v>% of CO2 captured</v>
      </c>
      <c r="P612" s="76" t="str">
        <f>IF(ISBLANK(INDEX('Policy Characteristics'!J:J,MATCH($C612,'Policy Characteristics'!$C:$C,0))),"",INDEX('Policy Characteristics'!J:J,MATCH($C612,'Policy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2" s="76" t="str">
        <f>IF(ISBLANK(INDEX('Policy Characteristics'!K:K,MATCH($C612,'Policy Characteristics'!$C:$C,0))),"",INDEX('Policy Characteristics'!K:K,MATCH($C612,'Policy Characteristics'!$C:$C,0)))</f>
        <v>ccs.html#ccs</v>
      </c>
      <c r="R612" s="76" t="str">
        <f>IF(ISBLANK(INDEX('Policy Characteristics'!L:L,MATCH($C612,'Policy Characteristics'!$C:$C,0))),"",INDEX('Policy Characteristics'!L:L,MATCH($C612,'Policy Characteristics'!$C:$C,0)))</f>
        <v>carbon-capture-and-sequestration.html</v>
      </c>
    </row>
    <row r="613" spans="1:18" x14ac:dyDescent="0.25">
      <c r="A613" s="76" t="str">
        <f>IF(ISBLANK(INDEX('Policy Characteristics'!A:A,MATCH($C613,'Policy Characteristics'!$C:$C,0))),"",INDEX('Policy Characteristics'!A:A,MATCH($C613,'Policy Characteristics'!$C:$C,0)))</f>
        <v>Industry</v>
      </c>
      <c r="B613" s="234" t="str">
        <f>IF(ISBLANK(INDEX('Policy Characteristics'!B:B,MATCH($C613,'Policy Characteristics'!$C:$C,0))),"",INDEX('Policy Characteristics'!B:B,MATCH($C613,'Policy Characteristics'!$C:$C,0)))</f>
        <v>Carbon Capture and Sequestration</v>
      </c>
      <c r="C613" s="76" t="str">
        <f t="shared" si="25"/>
        <v>Industry Sector Fraction of Potential Additional CCS Achieved</v>
      </c>
      <c r="D613" s="78" t="s">
        <v>1316</v>
      </c>
      <c r="E613" s="78" t="s">
        <v>772</v>
      </c>
      <c r="F613" t="s">
        <v>1278</v>
      </c>
      <c r="G613" s="88" t="s">
        <v>1265</v>
      </c>
      <c r="H613" s="15">
        <v>939</v>
      </c>
      <c r="I613" s="235" t="s">
        <v>44</v>
      </c>
      <c r="J613" s="236" t="str">
        <f>IF(ISBLANK(INDEX('Policy Characteristics'!D:D,MATCH($C613,'Policy Characteristics'!$C:$C,0))),"",INDEX('Policy Characteristics'!D:D,MATCH($C613,'Policy Characteristics'!$C:$C,0)))</f>
        <v>Industry CCS</v>
      </c>
      <c r="K613" s="76" t="str">
        <f>IF(ISBLANK(INDEX('Policy Characteristics'!E:E,MATCH($C613,'Policy Characteristics'!$C:$C,0))),"",INDEX('Policy Characteristics'!E:E,MATCH($C613,'Policy Characteristics'!$C:$C,0)))</f>
        <v>indst CCS</v>
      </c>
      <c r="L613" s="239">
        <f>IF(ISBLANK(INDEX('Policy Characteristics'!F:F,MATCH($C613,'Policy Characteristics'!$C:$C,0))),"",INDEX('Policy Characteristics'!F:F,MATCH($C613,'Policy Characteristics'!$C:$C,0)))</f>
        <v>0</v>
      </c>
      <c r="M613" s="239">
        <f>IF(ISBLANK(INDEX('Policy Characteristics'!G:G,MATCH($C613,'Policy Characteristics'!$C:$C,0))),"",INDEX('Policy Characteristics'!G:G,MATCH($C613,'Policy Characteristics'!$C:$C,0)))</f>
        <v>1</v>
      </c>
      <c r="N613" s="239">
        <f>IF(ISBLANK(INDEX('Policy Characteristics'!H:H,MATCH($C613,'Policy Characteristics'!$C:$C,0))),"",INDEX('Policy Characteristics'!H:H,MATCH($C613,'Policy Characteristics'!$C:$C,0)))</f>
        <v>0.01</v>
      </c>
      <c r="O613" s="76" t="str">
        <f>IF(ISBLANK(INDEX('Policy Characteristics'!I:I,MATCH($C613,'Policy Characteristics'!$C:$C,0))),"",INDEX('Policy Characteristics'!I:I,MATCH($C613,'Policy Characteristics'!$C:$C,0)))</f>
        <v>% of CO2 captured</v>
      </c>
      <c r="P613" s="76" t="str">
        <f>IF(ISBLANK(INDEX('Policy Characteristics'!J:J,MATCH($C613,'Policy Characteristics'!$C:$C,0))),"",INDEX('Policy Characteristics'!J:J,MATCH($C613,'Policy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3" s="76" t="str">
        <f>IF(ISBLANK(INDEX('Policy Characteristics'!K:K,MATCH($C613,'Policy Characteristics'!$C:$C,0))),"",INDEX('Policy Characteristics'!K:K,MATCH($C613,'Policy Characteristics'!$C:$C,0)))</f>
        <v>ccs.html#ccs</v>
      </c>
      <c r="R613" s="76" t="str">
        <f>IF(ISBLANK(INDEX('Policy Characteristics'!L:L,MATCH($C613,'Policy Characteristics'!$C:$C,0))),"",INDEX('Policy Characteristics'!L:L,MATCH($C613,'Policy Characteristics'!$C:$C,0)))</f>
        <v>carbon-capture-and-sequestration.html</v>
      </c>
    </row>
    <row r="614" spans="1:18" x14ac:dyDescent="0.25">
      <c r="A614" s="76" t="str">
        <f>IF(ISBLANK(INDEX('Policy Characteristics'!A:A,MATCH($C614,'Policy Characteristics'!$C:$C,0))),"",INDEX('Policy Characteristics'!A:A,MATCH($C614,'Policy Characteristics'!$C:$C,0)))</f>
        <v>Industry</v>
      </c>
      <c r="B614" s="234" t="str">
        <f>IF(ISBLANK(INDEX('Policy Characteristics'!B:B,MATCH($C614,'Policy Characteristics'!$C:$C,0))),"",INDEX('Policy Characteristics'!B:B,MATCH($C614,'Policy Characteristics'!$C:$C,0)))</f>
        <v>Carbon Capture and Sequestration</v>
      </c>
      <c r="C614" s="76" t="str">
        <f t="shared" si="25"/>
        <v>Industry Sector Fraction of Potential Additional CCS Achieved</v>
      </c>
      <c r="D614" s="78" t="s">
        <v>1317</v>
      </c>
      <c r="E614" s="78" t="s">
        <v>1263</v>
      </c>
      <c r="F614" t="s">
        <v>1279</v>
      </c>
      <c r="G614" s="88" t="s">
        <v>1264</v>
      </c>
      <c r="H614" s="15">
        <v>940</v>
      </c>
      <c r="I614" s="247" t="s">
        <v>43</v>
      </c>
      <c r="J614" s="236" t="str">
        <f>IF(ISBLANK(INDEX('Policy Characteristics'!D:D,MATCH($C614,'Policy Characteristics'!$C:$C,0))),"",INDEX('Policy Characteristics'!D:D,MATCH($C614,'Policy Characteristics'!$C:$C,0)))</f>
        <v>Industry CCS</v>
      </c>
      <c r="K614" s="76" t="str">
        <f>IF(ISBLANK(INDEX('Policy Characteristics'!E:E,MATCH($C614,'Policy Characteristics'!$C:$C,0))),"",INDEX('Policy Characteristics'!E:E,MATCH($C614,'Policy Characteristics'!$C:$C,0)))</f>
        <v>indst CCS</v>
      </c>
      <c r="L614" s="239">
        <f>IF(ISBLANK(INDEX('Policy Characteristics'!F:F,MATCH($C614,'Policy Characteristics'!$C:$C,0))),"",INDEX('Policy Characteristics'!F:F,MATCH($C614,'Policy Characteristics'!$C:$C,0)))</f>
        <v>0</v>
      </c>
      <c r="M614" s="239">
        <f>IF(ISBLANK(INDEX('Policy Characteristics'!G:G,MATCH($C614,'Policy Characteristics'!$C:$C,0))),"",INDEX('Policy Characteristics'!G:G,MATCH($C614,'Policy Characteristics'!$C:$C,0)))</f>
        <v>1</v>
      </c>
      <c r="N614" s="239">
        <f>IF(ISBLANK(INDEX('Policy Characteristics'!H:H,MATCH($C614,'Policy Characteristics'!$C:$C,0))),"",INDEX('Policy Characteristics'!H:H,MATCH($C614,'Policy Characteristics'!$C:$C,0)))</f>
        <v>0.01</v>
      </c>
      <c r="O614" s="76" t="str">
        <f>IF(ISBLANK(INDEX('Policy Characteristics'!I:I,MATCH($C614,'Policy Characteristics'!$C:$C,0))),"",INDEX('Policy Characteristics'!I:I,MATCH($C614,'Policy Characteristics'!$C:$C,0)))</f>
        <v>% of CO2 captured</v>
      </c>
      <c r="P614" s="76" t="str">
        <f>IF(ISBLANK(INDEX('Policy Characteristics'!J:J,MATCH($C614,'Policy Characteristics'!$C:$C,0))),"",INDEX('Policy Characteristics'!J:J,MATCH($C614,'Policy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4" s="76" t="str">
        <f>IF(ISBLANK(INDEX('Policy Characteristics'!K:K,MATCH($C614,'Policy Characteristics'!$C:$C,0))),"",INDEX('Policy Characteristics'!K:K,MATCH($C614,'Policy Characteristics'!$C:$C,0)))</f>
        <v>ccs.html#ccs</v>
      </c>
      <c r="R614" s="76" t="str">
        <f>IF(ISBLANK(INDEX('Policy Characteristics'!L:L,MATCH($C614,'Policy Characteristics'!$C:$C,0))),"",INDEX('Policy Characteristics'!L:L,MATCH($C614,'Policy Characteristics'!$C:$C,0)))</f>
        <v>carbon-capture-and-sequestration.html</v>
      </c>
    </row>
    <row r="615" spans="1:18" x14ac:dyDescent="0.25">
      <c r="A615" s="76" t="str">
        <f>IF(ISBLANK(INDEX('Policy Characteristics'!A:A,MATCH($C615,'Policy Characteristics'!$C:$C,0))),"",INDEX('Policy Characteristics'!A:A,MATCH($C615,'Policy Characteristics'!$C:$C,0)))</f>
        <v>Industry</v>
      </c>
      <c r="B615" s="234" t="str">
        <f>IF(ISBLANK(INDEX('Policy Characteristics'!B:B,MATCH($C615,'Policy Characteristics'!$C:$C,0))),"",INDEX('Policy Characteristics'!B:B,MATCH($C615,'Policy Characteristics'!$C:$C,0)))</f>
        <v>Carbon Capture and Sequestration</v>
      </c>
      <c r="C615" s="76" t="str">
        <f t="shared" si="25"/>
        <v>Industry Sector Fraction of Potential Additional CCS Achieved</v>
      </c>
      <c r="D615" s="78" t="s">
        <v>1317</v>
      </c>
      <c r="E615" s="78" t="s">
        <v>772</v>
      </c>
      <c r="F615" t="s">
        <v>1279</v>
      </c>
      <c r="G615" s="88" t="s">
        <v>1265</v>
      </c>
      <c r="H615" s="15">
        <v>941</v>
      </c>
      <c r="I615" s="235" t="s">
        <v>44</v>
      </c>
      <c r="J615" s="236" t="str">
        <f>IF(ISBLANK(INDEX('Policy Characteristics'!D:D,MATCH($C615,'Policy Characteristics'!$C:$C,0))),"",INDEX('Policy Characteristics'!D:D,MATCH($C615,'Policy Characteristics'!$C:$C,0)))</f>
        <v>Industry CCS</v>
      </c>
      <c r="K615" s="76" t="str">
        <f>IF(ISBLANK(INDEX('Policy Characteristics'!E:E,MATCH($C615,'Policy Characteristics'!$C:$C,0))),"",INDEX('Policy Characteristics'!E:E,MATCH($C615,'Policy Characteristics'!$C:$C,0)))</f>
        <v>indst CCS</v>
      </c>
      <c r="L615" s="239">
        <f>IF(ISBLANK(INDEX('Policy Characteristics'!F:F,MATCH($C615,'Policy Characteristics'!$C:$C,0))),"",INDEX('Policy Characteristics'!F:F,MATCH($C615,'Policy Characteristics'!$C:$C,0)))</f>
        <v>0</v>
      </c>
      <c r="M615" s="239">
        <f>IF(ISBLANK(INDEX('Policy Characteristics'!G:G,MATCH($C615,'Policy Characteristics'!$C:$C,0))),"",INDEX('Policy Characteristics'!G:G,MATCH($C615,'Policy Characteristics'!$C:$C,0)))</f>
        <v>1</v>
      </c>
      <c r="N615" s="239">
        <f>IF(ISBLANK(INDEX('Policy Characteristics'!H:H,MATCH($C615,'Policy Characteristics'!$C:$C,0))),"",INDEX('Policy Characteristics'!H:H,MATCH($C615,'Policy Characteristics'!$C:$C,0)))</f>
        <v>0.01</v>
      </c>
      <c r="O615" s="76" t="str">
        <f>IF(ISBLANK(INDEX('Policy Characteristics'!I:I,MATCH($C615,'Policy Characteristics'!$C:$C,0))),"",INDEX('Policy Characteristics'!I:I,MATCH($C615,'Policy Characteristics'!$C:$C,0)))</f>
        <v>% of CO2 captured</v>
      </c>
      <c r="P615" s="76" t="str">
        <f>IF(ISBLANK(INDEX('Policy Characteristics'!J:J,MATCH($C615,'Policy Characteristics'!$C:$C,0))),"",INDEX('Policy Characteristics'!J:J,MATCH($C615,'Policy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5" s="76" t="str">
        <f>IF(ISBLANK(INDEX('Policy Characteristics'!K:K,MATCH($C615,'Policy Characteristics'!$C:$C,0))),"",INDEX('Policy Characteristics'!K:K,MATCH($C615,'Policy Characteristics'!$C:$C,0)))</f>
        <v>ccs.html#ccs</v>
      </c>
      <c r="R615" s="76" t="str">
        <f>IF(ISBLANK(INDEX('Policy Characteristics'!L:L,MATCH($C615,'Policy Characteristics'!$C:$C,0))),"",INDEX('Policy Characteristics'!L:L,MATCH($C615,'Policy Characteristics'!$C:$C,0)))</f>
        <v>carbon-capture-and-sequestration.html</v>
      </c>
    </row>
    <row r="616" spans="1:18" x14ac:dyDescent="0.25">
      <c r="A616" s="76" t="str">
        <f>IF(ISBLANK(INDEX('Policy Characteristics'!A:A,MATCH($C616,'Policy Characteristics'!$C:$C,0))),"",INDEX('Policy Characteristics'!A:A,MATCH($C616,'Policy Characteristics'!$C:$C,0)))</f>
        <v>Industry</v>
      </c>
      <c r="B616" s="234" t="str">
        <f>IF(ISBLANK(INDEX('Policy Characteristics'!B:B,MATCH($C616,'Policy Characteristics'!$C:$C,0))),"",INDEX('Policy Characteristics'!B:B,MATCH($C616,'Policy Characteristics'!$C:$C,0)))</f>
        <v>Carbon Capture and Sequestration</v>
      </c>
      <c r="C616" s="76" t="str">
        <f t="shared" si="25"/>
        <v>Industry Sector Fraction of Potential Additional CCS Achieved</v>
      </c>
      <c r="D616" s="78" t="s">
        <v>1318</v>
      </c>
      <c r="E616" s="78" t="s">
        <v>1263</v>
      </c>
      <c r="F616" t="s">
        <v>1280</v>
      </c>
      <c r="G616" s="88" t="s">
        <v>1264</v>
      </c>
      <c r="H616" s="15">
        <v>942</v>
      </c>
      <c r="I616" s="247" t="s">
        <v>43</v>
      </c>
      <c r="J616" s="236" t="str">
        <f>IF(ISBLANK(INDEX('Policy Characteristics'!D:D,MATCH($C616,'Policy Characteristics'!$C:$C,0))),"",INDEX('Policy Characteristics'!D:D,MATCH($C616,'Policy Characteristics'!$C:$C,0)))</f>
        <v>Industry CCS</v>
      </c>
      <c r="K616" s="76" t="str">
        <f>IF(ISBLANK(INDEX('Policy Characteristics'!E:E,MATCH($C616,'Policy Characteristics'!$C:$C,0))),"",INDEX('Policy Characteristics'!E:E,MATCH($C616,'Policy Characteristics'!$C:$C,0)))</f>
        <v>indst CCS</v>
      </c>
      <c r="L616" s="239">
        <f>IF(ISBLANK(INDEX('Policy Characteristics'!F:F,MATCH($C616,'Policy Characteristics'!$C:$C,0))),"",INDEX('Policy Characteristics'!F:F,MATCH($C616,'Policy Characteristics'!$C:$C,0)))</f>
        <v>0</v>
      </c>
      <c r="M616" s="239">
        <f>IF(ISBLANK(INDEX('Policy Characteristics'!G:G,MATCH($C616,'Policy Characteristics'!$C:$C,0))),"",INDEX('Policy Characteristics'!G:G,MATCH($C616,'Policy Characteristics'!$C:$C,0)))</f>
        <v>1</v>
      </c>
      <c r="N616" s="239">
        <f>IF(ISBLANK(INDEX('Policy Characteristics'!H:H,MATCH($C616,'Policy Characteristics'!$C:$C,0))),"",INDEX('Policy Characteristics'!H:H,MATCH($C616,'Policy Characteristics'!$C:$C,0)))</f>
        <v>0.01</v>
      </c>
      <c r="O616" s="76" t="str">
        <f>IF(ISBLANK(INDEX('Policy Characteristics'!I:I,MATCH($C616,'Policy Characteristics'!$C:$C,0))),"",INDEX('Policy Characteristics'!I:I,MATCH($C616,'Policy Characteristics'!$C:$C,0)))</f>
        <v>% of CO2 captured</v>
      </c>
      <c r="P616" s="76" t="str">
        <f>IF(ISBLANK(INDEX('Policy Characteristics'!J:J,MATCH($C616,'Policy Characteristics'!$C:$C,0))),"",INDEX('Policy Characteristics'!J:J,MATCH($C616,'Policy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6" s="76" t="str">
        <f>IF(ISBLANK(INDEX('Policy Characteristics'!K:K,MATCH($C616,'Policy Characteristics'!$C:$C,0))),"",INDEX('Policy Characteristics'!K:K,MATCH($C616,'Policy Characteristics'!$C:$C,0)))</f>
        <v>ccs.html#ccs</v>
      </c>
      <c r="R616" s="76" t="str">
        <f>IF(ISBLANK(INDEX('Policy Characteristics'!L:L,MATCH($C616,'Policy Characteristics'!$C:$C,0))),"",INDEX('Policy Characteristics'!L:L,MATCH($C616,'Policy Characteristics'!$C:$C,0)))</f>
        <v>carbon-capture-and-sequestration.html</v>
      </c>
    </row>
    <row r="617" spans="1:18" x14ac:dyDescent="0.25">
      <c r="A617" s="76" t="str">
        <f>IF(ISBLANK(INDEX('Policy Characteristics'!A:A,MATCH($C617,'Policy Characteristics'!$C:$C,0))),"",INDEX('Policy Characteristics'!A:A,MATCH($C617,'Policy Characteristics'!$C:$C,0)))</f>
        <v>Industry</v>
      </c>
      <c r="B617" s="234" t="str">
        <f>IF(ISBLANK(INDEX('Policy Characteristics'!B:B,MATCH($C617,'Policy Characteristics'!$C:$C,0))),"",INDEX('Policy Characteristics'!B:B,MATCH($C617,'Policy Characteristics'!$C:$C,0)))</f>
        <v>Carbon Capture and Sequestration</v>
      </c>
      <c r="C617" s="76" t="str">
        <f t="shared" si="25"/>
        <v>Industry Sector Fraction of Potential Additional CCS Achieved</v>
      </c>
      <c r="D617" s="78" t="s">
        <v>1318</v>
      </c>
      <c r="E617" s="78" t="s">
        <v>772</v>
      </c>
      <c r="F617" t="s">
        <v>1280</v>
      </c>
      <c r="G617" s="88" t="s">
        <v>1265</v>
      </c>
      <c r="H617" s="15">
        <v>943</v>
      </c>
      <c r="I617" s="235" t="s">
        <v>44</v>
      </c>
      <c r="J617" s="236" t="str">
        <f>IF(ISBLANK(INDEX('Policy Characteristics'!D:D,MATCH($C617,'Policy Characteristics'!$C:$C,0))),"",INDEX('Policy Characteristics'!D:D,MATCH($C617,'Policy Characteristics'!$C:$C,0)))</f>
        <v>Industry CCS</v>
      </c>
      <c r="K617" s="76" t="str">
        <f>IF(ISBLANK(INDEX('Policy Characteristics'!E:E,MATCH($C617,'Policy Characteristics'!$C:$C,0))),"",INDEX('Policy Characteristics'!E:E,MATCH($C617,'Policy Characteristics'!$C:$C,0)))</f>
        <v>indst CCS</v>
      </c>
      <c r="L617" s="239">
        <f>IF(ISBLANK(INDEX('Policy Characteristics'!F:F,MATCH($C617,'Policy Characteristics'!$C:$C,0))),"",INDEX('Policy Characteristics'!F:F,MATCH($C617,'Policy Characteristics'!$C:$C,0)))</f>
        <v>0</v>
      </c>
      <c r="M617" s="239">
        <f>IF(ISBLANK(INDEX('Policy Characteristics'!G:G,MATCH($C617,'Policy Characteristics'!$C:$C,0))),"",INDEX('Policy Characteristics'!G:G,MATCH($C617,'Policy Characteristics'!$C:$C,0)))</f>
        <v>1</v>
      </c>
      <c r="N617" s="239">
        <f>IF(ISBLANK(INDEX('Policy Characteristics'!H:H,MATCH($C617,'Policy Characteristics'!$C:$C,0))),"",INDEX('Policy Characteristics'!H:H,MATCH($C617,'Policy Characteristics'!$C:$C,0)))</f>
        <v>0.01</v>
      </c>
      <c r="O617" s="76" t="str">
        <f>IF(ISBLANK(INDEX('Policy Characteristics'!I:I,MATCH($C617,'Policy Characteristics'!$C:$C,0))),"",INDEX('Policy Characteristics'!I:I,MATCH($C617,'Policy Characteristics'!$C:$C,0)))</f>
        <v>% of CO2 captured</v>
      </c>
      <c r="P617" s="76" t="str">
        <f>IF(ISBLANK(INDEX('Policy Characteristics'!J:J,MATCH($C617,'Policy Characteristics'!$C:$C,0))),"",INDEX('Policy Characteristics'!J:J,MATCH($C617,'Policy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7" s="76" t="str">
        <f>IF(ISBLANK(INDEX('Policy Characteristics'!K:K,MATCH($C617,'Policy Characteristics'!$C:$C,0))),"",INDEX('Policy Characteristics'!K:K,MATCH($C617,'Policy Characteristics'!$C:$C,0)))</f>
        <v>ccs.html#ccs</v>
      </c>
      <c r="R617" s="76" t="str">
        <f>IF(ISBLANK(INDEX('Policy Characteristics'!L:L,MATCH($C617,'Policy Characteristics'!$C:$C,0))),"",INDEX('Policy Characteristics'!L:L,MATCH($C617,'Policy Characteristics'!$C:$C,0)))</f>
        <v>carbon-capture-and-sequestration.html</v>
      </c>
    </row>
    <row r="618" spans="1:18" x14ac:dyDescent="0.25">
      <c r="A618" s="76" t="str">
        <f>IF(ISBLANK(INDEX('Policy Characteristics'!A:A,MATCH($C618,'Policy Characteristics'!$C:$C,0))),"",INDEX('Policy Characteristics'!A:A,MATCH($C618,'Policy Characteristics'!$C:$C,0)))</f>
        <v>Industry</v>
      </c>
      <c r="B618" s="234" t="str">
        <f>IF(ISBLANK(INDEX('Policy Characteristics'!B:B,MATCH($C618,'Policy Characteristics'!$C:$C,0))),"",INDEX('Policy Characteristics'!B:B,MATCH($C618,'Policy Characteristics'!$C:$C,0)))</f>
        <v>Carbon Capture and Sequestration</v>
      </c>
      <c r="C618" s="76" t="str">
        <f t="shared" si="25"/>
        <v>Industry Sector Fraction of Potential Additional CCS Achieved</v>
      </c>
      <c r="D618" s="78" t="s">
        <v>1319</v>
      </c>
      <c r="E618" s="78" t="s">
        <v>1263</v>
      </c>
      <c r="F618" t="s">
        <v>1281</v>
      </c>
      <c r="G618" s="88" t="s">
        <v>1264</v>
      </c>
      <c r="H618" s="15">
        <v>944</v>
      </c>
      <c r="I618" s="247" t="s">
        <v>43</v>
      </c>
      <c r="J618" s="236" t="str">
        <f>IF(ISBLANK(INDEX('Policy Characteristics'!D:D,MATCH($C618,'Policy Characteristics'!$C:$C,0))),"",INDEX('Policy Characteristics'!D:D,MATCH($C618,'Policy Characteristics'!$C:$C,0)))</f>
        <v>Industry CCS</v>
      </c>
      <c r="K618" s="76" t="str">
        <f>IF(ISBLANK(INDEX('Policy Characteristics'!E:E,MATCH($C618,'Policy Characteristics'!$C:$C,0))),"",INDEX('Policy Characteristics'!E:E,MATCH($C618,'Policy Characteristics'!$C:$C,0)))</f>
        <v>indst CCS</v>
      </c>
      <c r="L618" s="239">
        <f>IF(ISBLANK(INDEX('Policy Characteristics'!F:F,MATCH($C618,'Policy Characteristics'!$C:$C,0))),"",INDEX('Policy Characteristics'!F:F,MATCH($C618,'Policy Characteristics'!$C:$C,0)))</f>
        <v>0</v>
      </c>
      <c r="M618" s="239">
        <f>IF(ISBLANK(INDEX('Policy Characteristics'!G:G,MATCH($C618,'Policy Characteristics'!$C:$C,0))),"",INDEX('Policy Characteristics'!G:G,MATCH($C618,'Policy Characteristics'!$C:$C,0)))</f>
        <v>1</v>
      </c>
      <c r="N618" s="239">
        <f>IF(ISBLANK(INDEX('Policy Characteristics'!H:H,MATCH($C618,'Policy Characteristics'!$C:$C,0))),"",INDEX('Policy Characteristics'!H:H,MATCH($C618,'Policy Characteristics'!$C:$C,0)))</f>
        <v>0.01</v>
      </c>
      <c r="O618" s="76" t="str">
        <f>IF(ISBLANK(INDEX('Policy Characteristics'!I:I,MATCH($C618,'Policy Characteristics'!$C:$C,0))),"",INDEX('Policy Characteristics'!I:I,MATCH($C618,'Policy Characteristics'!$C:$C,0)))</f>
        <v>% of CO2 captured</v>
      </c>
      <c r="P618" s="76" t="str">
        <f>IF(ISBLANK(INDEX('Policy Characteristics'!J:J,MATCH($C618,'Policy Characteristics'!$C:$C,0))),"",INDEX('Policy Characteristics'!J:J,MATCH($C618,'Policy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8" s="76" t="str">
        <f>IF(ISBLANK(INDEX('Policy Characteristics'!K:K,MATCH($C618,'Policy Characteristics'!$C:$C,0))),"",INDEX('Policy Characteristics'!K:K,MATCH($C618,'Policy Characteristics'!$C:$C,0)))</f>
        <v>ccs.html#ccs</v>
      </c>
      <c r="R618" s="76" t="str">
        <f>IF(ISBLANK(INDEX('Policy Characteristics'!L:L,MATCH($C618,'Policy Characteristics'!$C:$C,0))),"",INDEX('Policy Characteristics'!L:L,MATCH($C618,'Policy Characteristics'!$C:$C,0)))</f>
        <v>carbon-capture-and-sequestration.html</v>
      </c>
    </row>
    <row r="619" spans="1:18" x14ac:dyDescent="0.25">
      <c r="A619" s="76" t="str">
        <f>IF(ISBLANK(INDEX('Policy Characteristics'!A:A,MATCH($C619,'Policy Characteristics'!$C:$C,0))),"",INDEX('Policy Characteristics'!A:A,MATCH($C619,'Policy Characteristics'!$C:$C,0)))</f>
        <v>Industry</v>
      </c>
      <c r="B619" s="234" t="str">
        <f>IF(ISBLANK(INDEX('Policy Characteristics'!B:B,MATCH($C619,'Policy Characteristics'!$C:$C,0))),"",INDEX('Policy Characteristics'!B:B,MATCH($C619,'Policy Characteristics'!$C:$C,0)))</f>
        <v>Carbon Capture and Sequestration</v>
      </c>
      <c r="C619" s="76" t="str">
        <f t="shared" si="25"/>
        <v>Industry Sector Fraction of Potential Additional CCS Achieved</v>
      </c>
      <c r="D619" s="78" t="s">
        <v>1319</v>
      </c>
      <c r="E619" s="78" t="s">
        <v>772</v>
      </c>
      <c r="F619" t="s">
        <v>1281</v>
      </c>
      <c r="G619" s="88" t="s">
        <v>1265</v>
      </c>
      <c r="H619" s="15">
        <v>945</v>
      </c>
      <c r="I619" s="235" t="s">
        <v>44</v>
      </c>
      <c r="J619" s="236" t="str">
        <f>IF(ISBLANK(INDEX('Policy Characteristics'!D:D,MATCH($C619,'Policy Characteristics'!$C:$C,0))),"",INDEX('Policy Characteristics'!D:D,MATCH($C619,'Policy Characteristics'!$C:$C,0)))</f>
        <v>Industry CCS</v>
      </c>
      <c r="K619" s="76" t="str">
        <f>IF(ISBLANK(INDEX('Policy Characteristics'!E:E,MATCH($C619,'Policy Characteristics'!$C:$C,0))),"",INDEX('Policy Characteristics'!E:E,MATCH($C619,'Policy Characteristics'!$C:$C,0)))</f>
        <v>indst CCS</v>
      </c>
      <c r="L619" s="239">
        <f>IF(ISBLANK(INDEX('Policy Characteristics'!F:F,MATCH($C619,'Policy Characteristics'!$C:$C,0))),"",INDEX('Policy Characteristics'!F:F,MATCH($C619,'Policy Characteristics'!$C:$C,0)))</f>
        <v>0</v>
      </c>
      <c r="M619" s="239">
        <f>IF(ISBLANK(INDEX('Policy Characteristics'!G:G,MATCH($C619,'Policy Characteristics'!$C:$C,0))),"",INDEX('Policy Characteristics'!G:G,MATCH($C619,'Policy Characteristics'!$C:$C,0)))</f>
        <v>1</v>
      </c>
      <c r="N619" s="239">
        <f>IF(ISBLANK(INDEX('Policy Characteristics'!H:H,MATCH($C619,'Policy Characteristics'!$C:$C,0))),"",INDEX('Policy Characteristics'!H:H,MATCH($C619,'Policy Characteristics'!$C:$C,0)))</f>
        <v>0.01</v>
      </c>
      <c r="O619" s="76" t="str">
        <f>IF(ISBLANK(INDEX('Policy Characteristics'!I:I,MATCH($C619,'Policy Characteristics'!$C:$C,0))),"",INDEX('Policy Characteristics'!I:I,MATCH($C619,'Policy Characteristics'!$C:$C,0)))</f>
        <v>% of CO2 captured</v>
      </c>
      <c r="P619" s="76" t="str">
        <f>IF(ISBLANK(INDEX('Policy Characteristics'!J:J,MATCH($C619,'Policy Characteristics'!$C:$C,0))),"",INDEX('Policy Characteristics'!J:J,MATCH($C619,'Policy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9" s="76" t="str">
        <f>IF(ISBLANK(INDEX('Policy Characteristics'!K:K,MATCH($C619,'Policy Characteristics'!$C:$C,0))),"",INDEX('Policy Characteristics'!K:K,MATCH($C619,'Policy Characteristics'!$C:$C,0)))</f>
        <v>ccs.html#ccs</v>
      </c>
      <c r="R619" s="76" t="str">
        <f>IF(ISBLANK(INDEX('Policy Characteristics'!L:L,MATCH($C619,'Policy Characteristics'!$C:$C,0))),"",INDEX('Policy Characteristics'!L:L,MATCH($C619,'Policy Characteristics'!$C:$C,0)))</f>
        <v>carbon-capture-and-sequestration.html</v>
      </c>
    </row>
    <row r="620" spans="1:18" x14ac:dyDescent="0.25">
      <c r="A620" s="76" t="str">
        <f>IF(ISBLANK(INDEX('Policy Characteristics'!A:A,MATCH($C620,'Policy Characteristics'!$C:$C,0))),"",INDEX('Policy Characteristics'!A:A,MATCH($C620,'Policy Characteristics'!$C:$C,0)))</f>
        <v>Industry</v>
      </c>
      <c r="B620" s="234" t="str">
        <f>IF(ISBLANK(INDEX('Policy Characteristics'!B:B,MATCH($C620,'Policy Characteristics'!$C:$C,0))),"",INDEX('Policy Characteristics'!B:B,MATCH($C620,'Policy Characteristics'!$C:$C,0)))</f>
        <v>Carbon Capture and Sequestration</v>
      </c>
      <c r="C620" s="76" t="str">
        <f t="shared" si="25"/>
        <v>Industry Sector Fraction of Potential Additional CCS Achieved</v>
      </c>
      <c r="D620" s="78" t="s">
        <v>1320</v>
      </c>
      <c r="E620" s="78" t="s">
        <v>1263</v>
      </c>
      <c r="F620" t="s">
        <v>1282</v>
      </c>
      <c r="G620" s="88" t="s">
        <v>1264</v>
      </c>
      <c r="H620" s="15">
        <v>946</v>
      </c>
      <c r="I620" s="247" t="s">
        <v>43</v>
      </c>
      <c r="J620" s="236" t="str">
        <f>IF(ISBLANK(INDEX('Policy Characteristics'!D:D,MATCH($C620,'Policy Characteristics'!$C:$C,0))),"",INDEX('Policy Characteristics'!D:D,MATCH($C620,'Policy Characteristics'!$C:$C,0)))</f>
        <v>Industry CCS</v>
      </c>
      <c r="K620" s="76" t="str">
        <f>IF(ISBLANK(INDEX('Policy Characteristics'!E:E,MATCH($C620,'Policy Characteristics'!$C:$C,0))),"",INDEX('Policy Characteristics'!E:E,MATCH($C620,'Policy Characteristics'!$C:$C,0)))</f>
        <v>indst CCS</v>
      </c>
      <c r="L620" s="239">
        <f>IF(ISBLANK(INDEX('Policy Characteristics'!F:F,MATCH($C620,'Policy Characteristics'!$C:$C,0))),"",INDEX('Policy Characteristics'!F:F,MATCH($C620,'Policy Characteristics'!$C:$C,0)))</f>
        <v>0</v>
      </c>
      <c r="M620" s="239">
        <f>IF(ISBLANK(INDEX('Policy Characteristics'!G:G,MATCH($C620,'Policy Characteristics'!$C:$C,0))),"",INDEX('Policy Characteristics'!G:G,MATCH($C620,'Policy Characteristics'!$C:$C,0)))</f>
        <v>1</v>
      </c>
      <c r="N620" s="239">
        <f>IF(ISBLANK(INDEX('Policy Characteristics'!H:H,MATCH($C620,'Policy Characteristics'!$C:$C,0))),"",INDEX('Policy Characteristics'!H:H,MATCH($C620,'Policy Characteristics'!$C:$C,0)))</f>
        <v>0.01</v>
      </c>
      <c r="O620" s="76" t="str">
        <f>IF(ISBLANK(INDEX('Policy Characteristics'!I:I,MATCH($C620,'Policy Characteristics'!$C:$C,0))),"",INDEX('Policy Characteristics'!I:I,MATCH($C620,'Policy Characteristics'!$C:$C,0)))</f>
        <v>% of CO2 captured</v>
      </c>
      <c r="P620" s="76" t="str">
        <f>IF(ISBLANK(INDEX('Policy Characteristics'!J:J,MATCH($C620,'Policy Characteristics'!$C:$C,0))),"",INDEX('Policy Characteristics'!J:J,MATCH($C620,'Policy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0" s="76" t="str">
        <f>IF(ISBLANK(INDEX('Policy Characteristics'!K:K,MATCH($C620,'Policy Characteristics'!$C:$C,0))),"",INDEX('Policy Characteristics'!K:K,MATCH($C620,'Policy Characteristics'!$C:$C,0)))</f>
        <v>ccs.html#ccs</v>
      </c>
      <c r="R620" s="76" t="str">
        <f>IF(ISBLANK(INDEX('Policy Characteristics'!L:L,MATCH($C620,'Policy Characteristics'!$C:$C,0))),"",INDEX('Policy Characteristics'!L:L,MATCH($C620,'Policy Characteristics'!$C:$C,0)))</f>
        <v>carbon-capture-and-sequestration.html</v>
      </c>
    </row>
    <row r="621" spans="1:18" x14ac:dyDescent="0.25">
      <c r="A621" s="76" t="str">
        <f>IF(ISBLANK(INDEX('Policy Characteristics'!A:A,MATCH($C621,'Policy Characteristics'!$C:$C,0))),"",INDEX('Policy Characteristics'!A:A,MATCH($C621,'Policy Characteristics'!$C:$C,0)))</f>
        <v>Industry</v>
      </c>
      <c r="B621" s="234" t="str">
        <f>IF(ISBLANK(INDEX('Policy Characteristics'!B:B,MATCH($C621,'Policy Characteristics'!$C:$C,0))),"",INDEX('Policy Characteristics'!B:B,MATCH($C621,'Policy Characteristics'!$C:$C,0)))</f>
        <v>Carbon Capture and Sequestration</v>
      </c>
      <c r="C621" s="76" t="str">
        <f t="shared" si="25"/>
        <v>Industry Sector Fraction of Potential Additional CCS Achieved</v>
      </c>
      <c r="D621" s="78" t="s">
        <v>1320</v>
      </c>
      <c r="E621" s="78" t="s">
        <v>772</v>
      </c>
      <c r="F621" t="s">
        <v>1282</v>
      </c>
      <c r="G621" s="88" t="s">
        <v>1265</v>
      </c>
      <c r="H621" s="15">
        <v>947</v>
      </c>
      <c r="I621" s="235" t="s">
        <v>44</v>
      </c>
      <c r="J621" s="236" t="str">
        <f>IF(ISBLANK(INDEX('Policy Characteristics'!D:D,MATCH($C621,'Policy Characteristics'!$C:$C,0))),"",INDEX('Policy Characteristics'!D:D,MATCH($C621,'Policy Characteristics'!$C:$C,0)))</f>
        <v>Industry CCS</v>
      </c>
      <c r="K621" s="76" t="str">
        <f>IF(ISBLANK(INDEX('Policy Characteristics'!E:E,MATCH($C621,'Policy Characteristics'!$C:$C,0))),"",INDEX('Policy Characteristics'!E:E,MATCH($C621,'Policy Characteristics'!$C:$C,0)))</f>
        <v>indst CCS</v>
      </c>
      <c r="L621" s="239">
        <f>IF(ISBLANK(INDEX('Policy Characteristics'!F:F,MATCH($C621,'Policy Characteristics'!$C:$C,0))),"",INDEX('Policy Characteristics'!F:F,MATCH($C621,'Policy Characteristics'!$C:$C,0)))</f>
        <v>0</v>
      </c>
      <c r="M621" s="239">
        <f>IF(ISBLANK(INDEX('Policy Characteristics'!G:G,MATCH($C621,'Policy Characteristics'!$C:$C,0))),"",INDEX('Policy Characteristics'!G:G,MATCH($C621,'Policy Characteristics'!$C:$C,0)))</f>
        <v>1</v>
      </c>
      <c r="N621" s="239">
        <f>IF(ISBLANK(INDEX('Policy Characteristics'!H:H,MATCH($C621,'Policy Characteristics'!$C:$C,0))),"",INDEX('Policy Characteristics'!H:H,MATCH($C621,'Policy Characteristics'!$C:$C,0)))</f>
        <v>0.01</v>
      </c>
      <c r="O621" s="76" t="str">
        <f>IF(ISBLANK(INDEX('Policy Characteristics'!I:I,MATCH($C621,'Policy Characteristics'!$C:$C,0))),"",INDEX('Policy Characteristics'!I:I,MATCH($C621,'Policy Characteristics'!$C:$C,0)))</f>
        <v>% of CO2 captured</v>
      </c>
      <c r="P621" s="76" t="str">
        <f>IF(ISBLANK(INDEX('Policy Characteristics'!J:J,MATCH($C621,'Policy Characteristics'!$C:$C,0))),"",INDEX('Policy Characteristics'!J:J,MATCH($C621,'Policy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1" s="76" t="str">
        <f>IF(ISBLANK(INDEX('Policy Characteristics'!K:K,MATCH($C621,'Policy Characteristics'!$C:$C,0))),"",INDEX('Policy Characteristics'!K:K,MATCH($C621,'Policy Characteristics'!$C:$C,0)))</f>
        <v>ccs.html#ccs</v>
      </c>
      <c r="R621" s="76" t="str">
        <f>IF(ISBLANK(INDEX('Policy Characteristics'!L:L,MATCH($C621,'Policy Characteristics'!$C:$C,0))),"",INDEX('Policy Characteristics'!L:L,MATCH($C621,'Policy Characteristics'!$C:$C,0)))</f>
        <v>carbon-capture-and-sequestration.html</v>
      </c>
    </row>
    <row r="622" spans="1:18" x14ac:dyDescent="0.25">
      <c r="A622" s="76" t="str">
        <f>IF(ISBLANK(INDEX('Policy Characteristics'!A:A,MATCH($C622,'Policy Characteristics'!$C:$C,0))),"",INDEX('Policy Characteristics'!A:A,MATCH($C622,'Policy Characteristics'!$C:$C,0)))</f>
        <v>Industry</v>
      </c>
      <c r="B622" s="234" t="str">
        <f>IF(ISBLANK(INDEX('Policy Characteristics'!B:B,MATCH($C622,'Policy Characteristics'!$C:$C,0))),"",INDEX('Policy Characteristics'!B:B,MATCH($C622,'Policy Characteristics'!$C:$C,0)))</f>
        <v>Carbon Capture and Sequestration</v>
      </c>
      <c r="C622" s="76" t="str">
        <f t="shared" si="25"/>
        <v>Industry Sector Fraction of Potential Additional CCS Achieved</v>
      </c>
      <c r="D622" s="78" t="s">
        <v>1321</v>
      </c>
      <c r="E622" s="78" t="s">
        <v>1263</v>
      </c>
      <c r="F622" t="s">
        <v>1283</v>
      </c>
      <c r="G622" s="88" t="s">
        <v>1264</v>
      </c>
      <c r="H622" s="15">
        <v>948</v>
      </c>
      <c r="I622" s="247" t="s">
        <v>43</v>
      </c>
      <c r="J622" s="236" t="str">
        <f>IF(ISBLANK(INDEX('Policy Characteristics'!D:D,MATCH($C622,'Policy Characteristics'!$C:$C,0))),"",INDEX('Policy Characteristics'!D:D,MATCH($C622,'Policy Characteristics'!$C:$C,0)))</f>
        <v>Industry CCS</v>
      </c>
      <c r="K622" s="76" t="str">
        <f>IF(ISBLANK(INDEX('Policy Characteristics'!E:E,MATCH($C622,'Policy Characteristics'!$C:$C,0))),"",INDEX('Policy Characteristics'!E:E,MATCH($C622,'Policy Characteristics'!$C:$C,0)))</f>
        <v>indst CCS</v>
      </c>
      <c r="L622" s="239">
        <f>IF(ISBLANK(INDEX('Policy Characteristics'!F:F,MATCH($C622,'Policy Characteristics'!$C:$C,0))),"",INDEX('Policy Characteristics'!F:F,MATCH($C622,'Policy Characteristics'!$C:$C,0)))</f>
        <v>0</v>
      </c>
      <c r="M622" s="239">
        <f>IF(ISBLANK(INDEX('Policy Characteristics'!G:G,MATCH($C622,'Policy Characteristics'!$C:$C,0))),"",INDEX('Policy Characteristics'!G:G,MATCH($C622,'Policy Characteristics'!$C:$C,0)))</f>
        <v>1</v>
      </c>
      <c r="N622" s="239">
        <f>IF(ISBLANK(INDEX('Policy Characteristics'!H:H,MATCH($C622,'Policy Characteristics'!$C:$C,0))),"",INDEX('Policy Characteristics'!H:H,MATCH($C622,'Policy Characteristics'!$C:$C,0)))</f>
        <v>0.01</v>
      </c>
      <c r="O622" s="76" t="str">
        <f>IF(ISBLANK(INDEX('Policy Characteristics'!I:I,MATCH($C622,'Policy Characteristics'!$C:$C,0))),"",INDEX('Policy Characteristics'!I:I,MATCH($C622,'Policy Characteristics'!$C:$C,0)))</f>
        <v>% of CO2 captured</v>
      </c>
      <c r="P622" s="76" t="str">
        <f>IF(ISBLANK(INDEX('Policy Characteristics'!J:J,MATCH($C622,'Policy Characteristics'!$C:$C,0))),"",INDEX('Policy Characteristics'!J:J,MATCH($C622,'Policy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2" s="76" t="str">
        <f>IF(ISBLANK(INDEX('Policy Characteristics'!K:K,MATCH($C622,'Policy Characteristics'!$C:$C,0))),"",INDEX('Policy Characteristics'!K:K,MATCH($C622,'Policy Characteristics'!$C:$C,0)))</f>
        <v>ccs.html#ccs</v>
      </c>
      <c r="R622" s="76" t="str">
        <f>IF(ISBLANK(INDEX('Policy Characteristics'!L:L,MATCH($C622,'Policy Characteristics'!$C:$C,0))),"",INDEX('Policy Characteristics'!L:L,MATCH($C622,'Policy Characteristics'!$C:$C,0)))</f>
        <v>carbon-capture-and-sequestration.html</v>
      </c>
    </row>
    <row r="623" spans="1:18" x14ac:dyDescent="0.25">
      <c r="A623" s="76" t="str">
        <f>IF(ISBLANK(INDEX('Policy Characteristics'!A:A,MATCH($C623,'Policy Characteristics'!$C:$C,0))),"",INDEX('Policy Characteristics'!A:A,MATCH($C623,'Policy Characteristics'!$C:$C,0)))</f>
        <v>Industry</v>
      </c>
      <c r="B623" s="234" t="str">
        <f>IF(ISBLANK(INDEX('Policy Characteristics'!B:B,MATCH($C623,'Policy Characteristics'!$C:$C,0))),"",INDEX('Policy Characteristics'!B:B,MATCH($C623,'Policy Characteristics'!$C:$C,0)))</f>
        <v>Carbon Capture and Sequestration</v>
      </c>
      <c r="C623" s="76" t="str">
        <f t="shared" si="25"/>
        <v>Industry Sector Fraction of Potential Additional CCS Achieved</v>
      </c>
      <c r="D623" s="78" t="s">
        <v>1321</v>
      </c>
      <c r="E623" s="78" t="s">
        <v>772</v>
      </c>
      <c r="F623" t="s">
        <v>1283</v>
      </c>
      <c r="G623" s="88" t="s">
        <v>1265</v>
      </c>
      <c r="H623" s="15">
        <v>949</v>
      </c>
      <c r="I623" s="235" t="s">
        <v>44</v>
      </c>
      <c r="J623" s="236" t="str">
        <f>IF(ISBLANK(INDEX('Policy Characteristics'!D:D,MATCH($C623,'Policy Characteristics'!$C:$C,0))),"",INDEX('Policy Characteristics'!D:D,MATCH($C623,'Policy Characteristics'!$C:$C,0)))</f>
        <v>Industry CCS</v>
      </c>
      <c r="K623" s="76" t="str">
        <f>IF(ISBLANK(INDEX('Policy Characteristics'!E:E,MATCH($C623,'Policy Characteristics'!$C:$C,0))),"",INDEX('Policy Characteristics'!E:E,MATCH($C623,'Policy Characteristics'!$C:$C,0)))</f>
        <v>indst CCS</v>
      </c>
      <c r="L623" s="239">
        <f>IF(ISBLANK(INDEX('Policy Characteristics'!F:F,MATCH($C623,'Policy Characteristics'!$C:$C,0))),"",INDEX('Policy Characteristics'!F:F,MATCH($C623,'Policy Characteristics'!$C:$C,0)))</f>
        <v>0</v>
      </c>
      <c r="M623" s="239">
        <f>IF(ISBLANK(INDEX('Policy Characteristics'!G:G,MATCH($C623,'Policy Characteristics'!$C:$C,0))),"",INDEX('Policy Characteristics'!G:G,MATCH($C623,'Policy Characteristics'!$C:$C,0)))</f>
        <v>1</v>
      </c>
      <c r="N623" s="239">
        <f>IF(ISBLANK(INDEX('Policy Characteristics'!H:H,MATCH($C623,'Policy Characteristics'!$C:$C,0))),"",INDEX('Policy Characteristics'!H:H,MATCH($C623,'Policy Characteristics'!$C:$C,0)))</f>
        <v>0.01</v>
      </c>
      <c r="O623" s="76" t="str">
        <f>IF(ISBLANK(INDEX('Policy Characteristics'!I:I,MATCH($C623,'Policy Characteristics'!$C:$C,0))),"",INDEX('Policy Characteristics'!I:I,MATCH($C623,'Policy Characteristics'!$C:$C,0)))</f>
        <v>% of CO2 captured</v>
      </c>
      <c r="P623" s="76" t="str">
        <f>IF(ISBLANK(INDEX('Policy Characteristics'!J:J,MATCH($C623,'Policy Characteristics'!$C:$C,0))),"",INDEX('Policy Characteristics'!J:J,MATCH($C623,'Policy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3" s="76" t="str">
        <f>IF(ISBLANK(INDEX('Policy Characteristics'!K:K,MATCH($C623,'Policy Characteristics'!$C:$C,0))),"",INDEX('Policy Characteristics'!K:K,MATCH($C623,'Policy Characteristics'!$C:$C,0)))</f>
        <v>ccs.html#ccs</v>
      </c>
      <c r="R623" s="76" t="str">
        <f>IF(ISBLANK(INDEX('Policy Characteristics'!L:L,MATCH($C623,'Policy Characteristics'!$C:$C,0))),"",INDEX('Policy Characteristics'!L:L,MATCH($C623,'Policy Characteristics'!$C:$C,0)))</f>
        <v>carbon-capture-and-sequestration.html</v>
      </c>
    </row>
    <row r="624" spans="1:18" x14ac:dyDescent="0.25">
      <c r="A624" s="76" t="str">
        <f>IF(ISBLANK(INDEX('Policy Characteristics'!A:A,MATCH($C624,'Policy Characteristics'!$C:$C,0))),"",INDEX('Policy Characteristics'!A:A,MATCH($C624,'Policy Characteristics'!$C:$C,0)))</f>
        <v>Industry</v>
      </c>
      <c r="B624" s="234" t="str">
        <f>IF(ISBLANK(INDEX('Policy Characteristics'!B:B,MATCH($C624,'Policy Characteristics'!$C:$C,0))),"",INDEX('Policy Characteristics'!B:B,MATCH($C624,'Policy Characteristics'!$C:$C,0)))</f>
        <v>Carbon Capture and Sequestration</v>
      </c>
      <c r="C624" s="76" t="str">
        <f t="shared" si="25"/>
        <v>Industry Sector Fraction of Potential Additional CCS Achieved</v>
      </c>
      <c r="D624" s="78" t="s">
        <v>1322</v>
      </c>
      <c r="E624" s="78" t="s">
        <v>1263</v>
      </c>
      <c r="F624" t="s">
        <v>1284</v>
      </c>
      <c r="G624" s="88" t="s">
        <v>1264</v>
      </c>
      <c r="H624" s="15">
        <v>950</v>
      </c>
      <c r="I624" s="247" t="s">
        <v>43</v>
      </c>
      <c r="J624" s="236" t="str">
        <f>IF(ISBLANK(INDEX('Policy Characteristics'!D:D,MATCH($C624,'Policy Characteristics'!$C:$C,0))),"",INDEX('Policy Characteristics'!D:D,MATCH($C624,'Policy Characteristics'!$C:$C,0)))</f>
        <v>Industry CCS</v>
      </c>
      <c r="K624" s="76" t="str">
        <f>IF(ISBLANK(INDEX('Policy Characteristics'!E:E,MATCH($C624,'Policy Characteristics'!$C:$C,0))),"",INDEX('Policy Characteristics'!E:E,MATCH($C624,'Policy Characteristics'!$C:$C,0)))</f>
        <v>indst CCS</v>
      </c>
      <c r="L624" s="239">
        <f>IF(ISBLANK(INDEX('Policy Characteristics'!F:F,MATCH($C624,'Policy Characteristics'!$C:$C,0))),"",INDEX('Policy Characteristics'!F:F,MATCH($C624,'Policy Characteristics'!$C:$C,0)))</f>
        <v>0</v>
      </c>
      <c r="M624" s="239">
        <f>IF(ISBLANK(INDEX('Policy Characteristics'!G:G,MATCH($C624,'Policy Characteristics'!$C:$C,0))),"",INDEX('Policy Characteristics'!G:G,MATCH($C624,'Policy Characteristics'!$C:$C,0)))</f>
        <v>1</v>
      </c>
      <c r="N624" s="239">
        <f>IF(ISBLANK(INDEX('Policy Characteristics'!H:H,MATCH($C624,'Policy Characteristics'!$C:$C,0))),"",INDEX('Policy Characteristics'!H:H,MATCH($C624,'Policy Characteristics'!$C:$C,0)))</f>
        <v>0.01</v>
      </c>
      <c r="O624" s="76" t="str">
        <f>IF(ISBLANK(INDEX('Policy Characteristics'!I:I,MATCH($C624,'Policy Characteristics'!$C:$C,0))),"",INDEX('Policy Characteristics'!I:I,MATCH($C624,'Policy Characteristics'!$C:$C,0)))</f>
        <v>% of CO2 captured</v>
      </c>
      <c r="P624" s="76" t="str">
        <f>IF(ISBLANK(INDEX('Policy Characteristics'!J:J,MATCH($C624,'Policy Characteristics'!$C:$C,0))),"",INDEX('Policy Characteristics'!J:J,MATCH($C624,'Policy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4" s="76" t="str">
        <f>IF(ISBLANK(INDEX('Policy Characteristics'!K:K,MATCH($C624,'Policy Characteristics'!$C:$C,0))),"",INDEX('Policy Characteristics'!K:K,MATCH($C624,'Policy Characteristics'!$C:$C,0)))</f>
        <v>ccs.html#ccs</v>
      </c>
      <c r="R624" s="76" t="str">
        <f>IF(ISBLANK(INDEX('Policy Characteristics'!L:L,MATCH($C624,'Policy Characteristics'!$C:$C,0))),"",INDEX('Policy Characteristics'!L:L,MATCH($C624,'Policy Characteristics'!$C:$C,0)))</f>
        <v>carbon-capture-and-sequestration.html</v>
      </c>
    </row>
    <row r="625" spans="1:18" x14ac:dyDescent="0.25">
      <c r="A625" s="76" t="str">
        <f>IF(ISBLANK(INDEX('Policy Characteristics'!A:A,MATCH($C625,'Policy Characteristics'!$C:$C,0))),"",INDEX('Policy Characteristics'!A:A,MATCH($C625,'Policy Characteristics'!$C:$C,0)))</f>
        <v>Industry</v>
      </c>
      <c r="B625" s="234" t="str">
        <f>IF(ISBLANK(INDEX('Policy Characteristics'!B:B,MATCH($C625,'Policy Characteristics'!$C:$C,0))),"",INDEX('Policy Characteristics'!B:B,MATCH($C625,'Policy Characteristics'!$C:$C,0)))</f>
        <v>Carbon Capture and Sequestration</v>
      </c>
      <c r="C625" s="76" t="str">
        <f t="shared" si="25"/>
        <v>Industry Sector Fraction of Potential Additional CCS Achieved</v>
      </c>
      <c r="D625" s="78" t="s">
        <v>1322</v>
      </c>
      <c r="E625" s="78" t="s">
        <v>772</v>
      </c>
      <c r="F625" t="s">
        <v>1284</v>
      </c>
      <c r="G625" s="88" t="s">
        <v>1265</v>
      </c>
      <c r="H625" s="15">
        <v>951</v>
      </c>
      <c r="I625" s="235" t="s">
        <v>44</v>
      </c>
      <c r="J625" s="236" t="str">
        <f>IF(ISBLANK(INDEX('Policy Characteristics'!D:D,MATCH($C625,'Policy Characteristics'!$C:$C,0))),"",INDEX('Policy Characteristics'!D:D,MATCH($C625,'Policy Characteristics'!$C:$C,0)))</f>
        <v>Industry CCS</v>
      </c>
      <c r="K625" s="76" t="str">
        <f>IF(ISBLANK(INDEX('Policy Characteristics'!E:E,MATCH($C625,'Policy Characteristics'!$C:$C,0))),"",INDEX('Policy Characteristics'!E:E,MATCH($C625,'Policy Characteristics'!$C:$C,0)))</f>
        <v>indst CCS</v>
      </c>
      <c r="L625" s="239">
        <f>IF(ISBLANK(INDEX('Policy Characteristics'!F:F,MATCH($C625,'Policy Characteristics'!$C:$C,0))),"",INDEX('Policy Characteristics'!F:F,MATCH($C625,'Policy Characteristics'!$C:$C,0)))</f>
        <v>0</v>
      </c>
      <c r="M625" s="239">
        <f>IF(ISBLANK(INDEX('Policy Characteristics'!G:G,MATCH($C625,'Policy Characteristics'!$C:$C,0))),"",INDEX('Policy Characteristics'!G:G,MATCH($C625,'Policy Characteristics'!$C:$C,0)))</f>
        <v>1</v>
      </c>
      <c r="N625" s="239">
        <f>IF(ISBLANK(INDEX('Policy Characteristics'!H:H,MATCH($C625,'Policy Characteristics'!$C:$C,0))),"",INDEX('Policy Characteristics'!H:H,MATCH($C625,'Policy Characteristics'!$C:$C,0)))</f>
        <v>0.01</v>
      </c>
      <c r="O625" s="76" t="str">
        <f>IF(ISBLANK(INDEX('Policy Characteristics'!I:I,MATCH($C625,'Policy Characteristics'!$C:$C,0))),"",INDEX('Policy Characteristics'!I:I,MATCH($C625,'Policy Characteristics'!$C:$C,0)))</f>
        <v>% of CO2 captured</v>
      </c>
      <c r="P625" s="76" t="str">
        <f>IF(ISBLANK(INDEX('Policy Characteristics'!J:J,MATCH($C625,'Policy Characteristics'!$C:$C,0))),"",INDEX('Policy Characteristics'!J:J,MATCH($C625,'Policy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5" s="76" t="str">
        <f>IF(ISBLANK(INDEX('Policy Characteristics'!K:K,MATCH($C625,'Policy Characteristics'!$C:$C,0))),"",INDEX('Policy Characteristics'!K:K,MATCH($C625,'Policy Characteristics'!$C:$C,0)))</f>
        <v>ccs.html#ccs</v>
      </c>
      <c r="R625" s="76" t="str">
        <f>IF(ISBLANK(INDEX('Policy Characteristics'!L:L,MATCH($C625,'Policy Characteristics'!$C:$C,0))),"",INDEX('Policy Characteristics'!L:L,MATCH($C625,'Policy Characteristics'!$C:$C,0)))</f>
        <v>carbon-capture-and-sequestration.html</v>
      </c>
    </row>
    <row r="626" spans="1:18" x14ac:dyDescent="0.25">
      <c r="A626" s="76" t="str">
        <f>IF(ISBLANK(INDEX('Policy Characteristics'!A:A,MATCH($C626,'Policy Characteristics'!$C:$C,0))),"",INDEX('Policy Characteristics'!A:A,MATCH($C626,'Policy Characteristics'!$C:$C,0)))</f>
        <v>Industry</v>
      </c>
      <c r="B626" s="234" t="str">
        <f>IF(ISBLANK(INDEX('Policy Characteristics'!B:B,MATCH($C626,'Policy Characteristics'!$C:$C,0))),"",INDEX('Policy Characteristics'!B:B,MATCH($C626,'Policy Characteristics'!$C:$C,0)))</f>
        <v>Carbon Capture and Sequestration</v>
      </c>
      <c r="C626" s="76" t="str">
        <f t="shared" si="25"/>
        <v>Industry Sector Fraction of Potential Additional CCS Achieved</v>
      </c>
      <c r="D626" s="78" t="s">
        <v>1323</v>
      </c>
      <c r="E626" s="78" t="s">
        <v>1263</v>
      </c>
      <c r="F626" t="s">
        <v>1285</v>
      </c>
      <c r="G626" s="88" t="s">
        <v>1264</v>
      </c>
      <c r="H626" s="15">
        <v>952</v>
      </c>
      <c r="I626" s="247" t="s">
        <v>43</v>
      </c>
      <c r="J626" s="236" t="str">
        <f>IF(ISBLANK(INDEX('Policy Characteristics'!D:D,MATCH($C626,'Policy Characteristics'!$C:$C,0))),"",INDEX('Policy Characteristics'!D:D,MATCH($C626,'Policy Characteristics'!$C:$C,0)))</f>
        <v>Industry CCS</v>
      </c>
      <c r="K626" s="76" t="str">
        <f>IF(ISBLANK(INDEX('Policy Characteristics'!E:E,MATCH($C626,'Policy Characteristics'!$C:$C,0))),"",INDEX('Policy Characteristics'!E:E,MATCH($C626,'Policy Characteristics'!$C:$C,0)))</f>
        <v>indst CCS</v>
      </c>
      <c r="L626" s="239">
        <f>IF(ISBLANK(INDEX('Policy Characteristics'!F:F,MATCH($C626,'Policy Characteristics'!$C:$C,0))),"",INDEX('Policy Characteristics'!F:F,MATCH($C626,'Policy Characteristics'!$C:$C,0)))</f>
        <v>0</v>
      </c>
      <c r="M626" s="239">
        <f>IF(ISBLANK(INDEX('Policy Characteristics'!G:G,MATCH($C626,'Policy Characteristics'!$C:$C,0))),"",INDEX('Policy Characteristics'!G:G,MATCH($C626,'Policy Characteristics'!$C:$C,0)))</f>
        <v>1</v>
      </c>
      <c r="N626" s="239">
        <f>IF(ISBLANK(INDEX('Policy Characteristics'!H:H,MATCH($C626,'Policy Characteristics'!$C:$C,0))),"",INDEX('Policy Characteristics'!H:H,MATCH($C626,'Policy Characteristics'!$C:$C,0)))</f>
        <v>0.01</v>
      </c>
      <c r="O626" s="76" t="str">
        <f>IF(ISBLANK(INDEX('Policy Characteristics'!I:I,MATCH($C626,'Policy Characteristics'!$C:$C,0))),"",INDEX('Policy Characteristics'!I:I,MATCH($C626,'Policy Characteristics'!$C:$C,0)))</f>
        <v>% of CO2 captured</v>
      </c>
      <c r="P626" s="76" t="str">
        <f>IF(ISBLANK(INDEX('Policy Characteristics'!J:J,MATCH($C626,'Policy Characteristics'!$C:$C,0))),"",INDEX('Policy Characteristics'!J:J,MATCH($C626,'Policy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6" s="76" t="str">
        <f>IF(ISBLANK(INDEX('Policy Characteristics'!K:K,MATCH($C626,'Policy Characteristics'!$C:$C,0))),"",INDEX('Policy Characteristics'!K:K,MATCH($C626,'Policy Characteristics'!$C:$C,0)))</f>
        <v>ccs.html#ccs</v>
      </c>
      <c r="R626" s="76" t="str">
        <f>IF(ISBLANK(INDEX('Policy Characteristics'!L:L,MATCH($C626,'Policy Characteristics'!$C:$C,0))),"",INDEX('Policy Characteristics'!L:L,MATCH($C626,'Policy Characteristics'!$C:$C,0)))</f>
        <v>carbon-capture-and-sequestration.html</v>
      </c>
    </row>
    <row r="627" spans="1:18" x14ac:dyDescent="0.25">
      <c r="A627" s="76" t="str">
        <f>IF(ISBLANK(INDEX('Policy Characteristics'!A:A,MATCH($C627,'Policy Characteristics'!$C:$C,0))),"",INDEX('Policy Characteristics'!A:A,MATCH($C627,'Policy Characteristics'!$C:$C,0)))</f>
        <v>Industry</v>
      </c>
      <c r="B627" s="234" t="str">
        <f>IF(ISBLANK(INDEX('Policy Characteristics'!B:B,MATCH($C627,'Policy Characteristics'!$C:$C,0))),"",INDEX('Policy Characteristics'!B:B,MATCH($C627,'Policy Characteristics'!$C:$C,0)))</f>
        <v>Carbon Capture and Sequestration</v>
      </c>
      <c r="C627" s="76" t="str">
        <f t="shared" si="25"/>
        <v>Industry Sector Fraction of Potential Additional CCS Achieved</v>
      </c>
      <c r="D627" s="78" t="s">
        <v>1323</v>
      </c>
      <c r="E627" s="78" t="s">
        <v>772</v>
      </c>
      <c r="F627" t="s">
        <v>1285</v>
      </c>
      <c r="G627" s="88" t="s">
        <v>1265</v>
      </c>
      <c r="H627" s="15">
        <v>953</v>
      </c>
      <c r="I627" s="235" t="s">
        <v>43</v>
      </c>
      <c r="J627" s="236" t="str">
        <f>IF(ISBLANK(INDEX('Policy Characteristics'!D:D,MATCH($C627,'Policy Characteristics'!$C:$C,0))),"",INDEX('Policy Characteristics'!D:D,MATCH($C627,'Policy Characteristics'!$C:$C,0)))</f>
        <v>Industry CCS</v>
      </c>
      <c r="K627" s="76" t="str">
        <f>IF(ISBLANK(INDEX('Policy Characteristics'!E:E,MATCH($C627,'Policy Characteristics'!$C:$C,0))),"",INDEX('Policy Characteristics'!E:E,MATCH($C627,'Policy Characteristics'!$C:$C,0)))</f>
        <v>indst CCS</v>
      </c>
      <c r="L627" s="239">
        <f>IF(ISBLANK(INDEX('Policy Characteristics'!F:F,MATCH($C627,'Policy Characteristics'!$C:$C,0))),"",INDEX('Policy Characteristics'!F:F,MATCH($C627,'Policy Characteristics'!$C:$C,0)))</f>
        <v>0</v>
      </c>
      <c r="M627" s="239">
        <f>IF(ISBLANK(INDEX('Policy Characteristics'!G:G,MATCH($C627,'Policy Characteristics'!$C:$C,0))),"",INDEX('Policy Characteristics'!G:G,MATCH($C627,'Policy Characteristics'!$C:$C,0)))</f>
        <v>1</v>
      </c>
      <c r="N627" s="239">
        <f>IF(ISBLANK(INDEX('Policy Characteristics'!H:H,MATCH($C627,'Policy Characteristics'!$C:$C,0))),"",INDEX('Policy Characteristics'!H:H,MATCH($C627,'Policy Characteristics'!$C:$C,0)))</f>
        <v>0.01</v>
      </c>
      <c r="O627" s="76" t="str">
        <f>IF(ISBLANK(INDEX('Policy Characteristics'!I:I,MATCH($C627,'Policy Characteristics'!$C:$C,0))),"",INDEX('Policy Characteristics'!I:I,MATCH($C627,'Policy Characteristics'!$C:$C,0)))</f>
        <v>% of CO2 captured</v>
      </c>
      <c r="P627" s="76" t="str">
        <f>IF(ISBLANK(INDEX('Policy Characteristics'!J:J,MATCH($C627,'Policy Characteristics'!$C:$C,0))),"",INDEX('Policy Characteristics'!J:J,MATCH($C627,'Policy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7" s="76" t="str">
        <f>IF(ISBLANK(INDEX('Policy Characteristics'!K:K,MATCH($C627,'Policy Characteristics'!$C:$C,0))),"",INDEX('Policy Characteristics'!K:K,MATCH($C627,'Policy Characteristics'!$C:$C,0)))</f>
        <v>ccs.html#ccs</v>
      </c>
      <c r="R627" s="76" t="str">
        <f>IF(ISBLANK(INDEX('Policy Characteristics'!L:L,MATCH($C627,'Policy Characteristics'!$C:$C,0))),"",INDEX('Policy Characteristics'!L:L,MATCH($C627,'Policy Characteristics'!$C:$C,0)))</f>
        <v>carbon-capture-and-sequestration.html</v>
      </c>
    </row>
    <row r="628" spans="1:18" x14ac:dyDescent="0.25">
      <c r="A628" s="76" t="str">
        <f>IF(ISBLANK(INDEX('Policy Characteristics'!A:A,MATCH($C628,'Policy Characteristics'!$C:$C,0))),"",INDEX('Policy Characteristics'!A:A,MATCH($C628,'Policy Characteristics'!$C:$C,0)))</f>
        <v>Industry</v>
      </c>
      <c r="B628" s="234" t="str">
        <f>IF(ISBLANK(INDEX('Policy Characteristics'!B:B,MATCH($C628,'Policy Characteristics'!$C:$C,0))),"",INDEX('Policy Characteristics'!B:B,MATCH($C628,'Policy Characteristics'!$C:$C,0)))</f>
        <v>Carbon Capture and Sequestration</v>
      </c>
      <c r="C628" s="76" t="str">
        <f t="shared" si="25"/>
        <v>Industry Sector Fraction of Potential Additional CCS Achieved</v>
      </c>
      <c r="D628" s="78" t="s">
        <v>1324</v>
      </c>
      <c r="E628" s="78" t="s">
        <v>1263</v>
      </c>
      <c r="F628" t="s">
        <v>1327</v>
      </c>
      <c r="G628" s="88" t="s">
        <v>1264</v>
      </c>
      <c r="H628" s="15">
        <v>954</v>
      </c>
      <c r="I628" s="235" t="s">
        <v>44</v>
      </c>
      <c r="J628" s="236" t="str">
        <f>IF(ISBLANK(INDEX('Policy Characteristics'!D:D,MATCH($C628,'Policy Characteristics'!$C:$C,0))),"",INDEX('Policy Characteristics'!D:D,MATCH($C628,'Policy Characteristics'!$C:$C,0)))</f>
        <v>Industry CCS</v>
      </c>
      <c r="K628" s="76" t="str">
        <f>IF(ISBLANK(INDEX('Policy Characteristics'!E:E,MATCH($C628,'Policy Characteristics'!$C:$C,0))),"",INDEX('Policy Characteristics'!E:E,MATCH($C628,'Policy Characteristics'!$C:$C,0)))</f>
        <v>indst CCS</v>
      </c>
      <c r="L628" s="239">
        <f>IF(ISBLANK(INDEX('Policy Characteristics'!F:F,MATCH($C628,'Policy Characteristics'!$C:$C,0))),"",INDEX('Policy Characteristics'!F:F,MATCH($C628,'Policy Characteristics'!$C:$C,0)))</f>
        <v>0</v>
      </c>
      <c r="M628" s="239">
        <f>IF(ISBLANK(INDEX('Policy Characteristics'!G:G,MATCH($C628,'Policy Characteristics'!$C:$C,0))),"",INDEX('Policy Characteristics'!G:G,MATCH($C628,'Policy Characteristics'!$C:$C,0)))</f>
        <v>1</v>
      </c>
      <c r="N628" s="239">
        <f>IF(ISBLANK(INDEX('Policy Characteristics'!H:H,MATCH($C628,'Policy Characteristics'!$C:$C,0))),"",INDEX('Policy Characteristics'!H:H,MATCH($C628,'Policy Characteristics'!$C:$C,0)))</f>
        <v>0.01</v>
      </c>
      <c r="O628" s="76" t="str">
        <f>IF(ISBLANK(INDEX('Policy Characteristics'!I:I,MATCH($C628,'Policy Characteristics'!$C:$C,0))),"",INDEX('Policy Characteristics'!I:I,MATCH($C628,'Policy Characteristics'!$C:$C,0)))</f>
        <v>% of CO2 captured</v>
      </c>
      <c r="P628" s="76" t="str">
        <f>IF(ISBLANK(INDEX('Policy Characteristics'!J:J,MATCH($C628,'Policy Characteristics'!$C:$C,0))),"",INDEX('Policy Characteristics'!J:J,MATCH($C628,'Policy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8" s="76" t="str">
        <f>IF(ISBLANK(INDEX('Policy Characteristics'!K:K,MATCH($C628,'Policy Characteristics'!$C:$C,0))),"",INDEX('Policy Characteristics'!K:K,MATCH($C628,'Policy Characteristics'!$C:$C,0)))</f>
        <v>ccs.html#ccs</v>
      </c>
      <c r="R628" s="76" t="str">
        <f>IF(ISBLANK(INDEX('Policy Characteristics'!L:L,MATCH($C628,'Policy Characteristics'!$C:$C,0))),"",INDEX('Policy Characteristics'!L:L,MATCH($C628,'Policy Characteristics'!$C:$C,0)))</f>
        <v>carbon-capture-and-sequestration.html</v>
      </c>
    </row>
    <row r="629" spans="1:18" x14ac:dyDescent="0.25">
      <c r="A629" s="76" t="str">
        <f>IF(ISBLANK(INDEX('Policy Characteristics'!A:A,MATCH($C629,'Policy Characteristics'!$C:$C,0))),"",INDEX('Policy Characteristics'!A:A,MATCH($C629,'Policy Characteristics'!$C:$C,0)))</f>
        <v>Industry</v>
      </c>
      <c r="B629" s="234" t="str">
        <f>IF(ISBLANK(INDEX('Policy Characteristics'!B:B,MATCH($C629,'Policy Characteristics'!$C:$C,0))),"",INDEX('Policy Characteristics'!B:B,MATCH($C629,'Policy Characteristics'!$C:$C,0)))</f>
        <v>Carbon Capture and Sequestration</v>
      </c>
      <c r="C629" s="76" t="str">
        <f t="shared" si="25"/>
        <v>Industry Sector Fraction of Potential Additional CCS Achieved</v>
      </c>
      <c r="D629" s="78" t="s">
        <v>1324</v>
      </c>
      <c r="E629" s="78" t="s">
        <v>772</v>
      </c>
      <c r="F629" t="s">
        <v>1327</v>
      </c>
      <c r="G629" s="88" t="s">
        <v>1265</v>
      </c>
      <c r="H629" s="15">
        <v>955</v>
      </c>
      <c r="I629" s="235" t="s">
        <v>44</v>
      </c>
      <c r="J629" s="236" t="str">
        <f>IF(ISBLANK(INDEX('Policy Characteristics'!D:D,MATCH($C629,'Policy Characteristics'!$C:$C,0))),"",INDEX('Policy Characteristics'!D:D,MATCH($C629,'Policy Characteristics'!$C:$C,0)))</f>
        <v>Industry CCS</v>
      </c>
      <c r="K629" s="76" t="str">
        <f>IF(ISBLANK(INDEX('Policy Characteristics'!E:E,MATCH($C629,'Policy Characteristics'!$C:$C,0))),"",INDEX('Policy Characteristics'!E:E,MATCH($C629,'Policy Characteristics'!$C:$C,0)))</f>
        <v>indst CCS</v>
      </c>
      <c r="L629" s="239">
        <f>IF(ISBLANK(INDEX('Policy Characteristics'!F:F,MATCH($C629,'Policy Characteristics'!$C:$C,0))),"",INDEX('Policy Characteristics'!F:F,MATCH($C629,'Policy Characteristics'!$C:$C,0)))</f>
        <v>0</v>
      </c>
      <c r="M629" s="239">
        <f>IF(ISBLANK(INDEX('Policy Characteristics'!G:G,MATCH($C629,'Policy Characteristics'!$C:$C,0))),"",INDEX('Policy Characteristics'!G:G,MATCH($C629,'Policy Characteristics'!$C:$C,0)))</f>
        <v>1</v>
      </c>
      <c r="N629" s="239">
        <f>IF(ISBLANK(INDEX('Policy Characteristics'!H:H,MATCH($C629,'Policy Characteristics'!$C:$C,0))),"",INDEX('Policy Characteristics'!H:H,MATCH($C629,'Policy Characteristics'!$C:$C,0)))</f>
        <v>0.01</v>
      </c>
      <c r="O629" s="76" t="str">
        <f>IF(ISBLANK(INDEX('Policy Characteristics'!I:I,MATCH($C629,'Policy Characteristics'!$C:$C,0))),"",INDEX('Policy Characteristics'!I:I,MATCH($C629,'Policy Characteristics'!$C:$C,0)))</f>
        <v>% of CO2 captured</v>
      </c>
      <c r="P629" s="76" t="str">
        <f>IF(ISBLANK(INDEX('Policy Characteristics'!J:J,MATCH($C629,'Policy Characteristics'!$C:$C,0))),"",INDEX('Policy Characteristics'!J:J,MATCH($C629,'Policy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9" s="76" t="str">
        <f>IF(ISBLANK(INDEX('Policy Characteristics'!K:K,MATCH($C629,'Policy Characteristics'!$C:$C,0))),"",INDEX('Policy Characteristics'!K:K,MATCH($C629,'Policy Characteristics'!$C:$C,0)))</f>
        <v>ccs.html#ccs</v>
      </c>
      <c r="R629" s="76" t="str">
        <f>IF(ISBLANK(INDEX('Policy Characteristics'!L:L,MATCH($C629,'Policy Characteristics'!$C:$C,0))),"",INDEX('Policy Characteristics'!L:L,MATCH($C629,'Policy Characteristics'!$C:$C,0)))</f>
        <v>carbon-capture-and-sequestration.html</v>
      </c>
    </row>
    <row r="630" spans="1:18" x14ac:dyDescent="0.25">
      <c r="A630" s="76" t="str">
        <f>IF(ISBLANK(INDEX('Policy Characteristics'!A:A,MATCH($C630,'Policy Characteristics'!$C:$C,0))),"",INDEX('Policy Characteristics'!A:A,MATCH($C630,'Policy Characteristics'!$C:$C,0)))</f>
        <v>Industry</v>
      </c>
      <c r="B630" s="234" t="str">
        <f>IF(ISBLANK(INDEX('Policy Characteristics'!B:B,MATCH($C630,'Policy Characteristics'!$C:$C,0))),"",INDEX('Policy Characteristics'!B:B,MATCH($C630,'Policy Characteristics'!$C:$C,0)))</f>
        <v>Carbon Capture and Sequestration</v>
      </c>
      <c r="C630" s="76" t="str">
        <f t="shared" si="25"/>
        <v>Industry Sector Fraction of Potential Additional CCS Achieved</v>
      </c>
      <c r="D630" s="78" t="s">
        <v>1325</v>
      </c>
      <c r="E630" s="78" t="s">
        <v>1263</v>
      </c>
      <c r="F630" t="s">
        <v>1286</v>
      </c>
      <c r="G630" s="88" t="s">
        <v>1264</v>
      </c>
      <c r="H630" s="15">
        <v>956</v>
      </c>
      <c r="I630" s="235" t="s">
        <v>44</v>
      </c>
      <c r="J630" s="236" t="str">
        <f>IF(ISBLANK(INDEX('Policy Characteristics'!D:D,MATCH($C630,'Policy Characteristics'!$C:$C,0))),"",INDEX('Policy Characteristics'!D:D,MATCH($C630,'Policy Characteristics'!$C:$C,0)))</f>
        <v>Industry CCS</v>
      </c>
      <c r="K630" s="76" t="str">
        <f>IF(ISBLANK(INDEX('Policy Characteristics'!E:E,MATCH($C630,'Policy Characteristics'!$C:$C,0))),"",INDEX('Policy Characteristics'!E:E,MATCH($C630,'Policy Characteristics'!$C:$C,0)))</f>
        <v>indst CCS</v>
      </c>
      <c r="L630" s="239">
        <f>IF(ISBLANK(INDEX('Policy Characteristics'!F:F,MATCH($C630,'Policy Characteristics'!$C:$C,0))),"",INDEX('Policy Characteristics'!F:F,MATCH($C630,'Policy Characteristics'!$C:$C,0)))</f>
        <v>0</v>
      </c>
      <c r="M630" s="239">
        <f>IF(ISBLANK(INDEX('Policy Characteristics'!G:G,MATCH($C630,'Policy Characteristics'!$C:$C,0))),"",INDEX('Policy Characteristics'!G:G,MATCH($C630,'Policy Characteristics'!$C:$C,0)))</f>
        <v>1</v>
      </c>
      <c r="N630" s="239">
        <f>IF(ISBLANK(INDEX('Policy Characteristics'!H:H,MATCH($C630,'Policy Characteristics'!$C:$C,0))),"",INDEX('Policy Characteristics'!H:H,MATCH($C630,'Policy Characteristics'!$C:$C,0)))</f>
        <v>0.01</v>
      </c>
      <c r="O630" s="76" t="str">
        <f>IF(ISBLANK(INDEX('Policy Characteristics'!I:I,MATCH($C630,'Policy Characteristics'!$C:$C,0))),"",INDEX('Policy Characteristics'!I:I,MATCH($C630,'Policy Characteristics'!$C:$C,0)))</f>
        <v>% of CO2 captured</v>
      </c>
      <c r="P630" s="76" t="str">
        <f>IF(ISBLANK(INDEX('Policy Characteristics'!J:J,MATCH($C630,'Policy Characteristics'!$C:$C,0))),"",INDEX('Policy Characteristics'!J:J,MATCH($C630,'Policy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30" s="76" t="str">
        <f>IF(ISBLANK(INDEX('Policy Characteristics'!K:K,MATCH($C630,'Policy Characteristics'!$C:$C,0))),"",INDEX('Policy Characteristics'!K:K,MATCH($C630,'Policy Characteristics'!$C:$C,0)))</f>
        <v>ccs.html#ccs</v>
      </c>
      <c r="R630" s="76" t="str">
        <f>IF(ISBLANK(INDEX('Policy Characteristics'!L:L,MATCH($C630,'Policy Characteristics'!$C:$C,0))),"",INDEX('Policy Characteristics'!L:L,MATCH($C630,'Policy Characteristics'!$C:$C,0)))</f>
        <v>carbon-capture-and-sequestration.html</v>
      </c>
    </row>
    <row r="631" spans="1:18" x14ac:dyDescent="0.25">
      <c r="A631" s="76" t="str">
        <f>IF(ISBLANK(INDEX('Policy Characteristics'!A:A,MATCH($C631,'Policy Characteristics'!$C:$C,0))),"",INDEX('Policy Characteristics'!A:A,MATCH($C631,'Policy Characteristics'!$C:$C,0)))</f>
        <v>Industry</v>
      </c>
      <c r="B631" s="234" t="str">
        <f>IF(ISBLANK(INDEX('Policy Characteristics'!B:B,MATCH($C631,'Policy Characteristics'!$C:$C,0))),"",INDEX('Policy Characteristics'!B:B,MATCH($C631,'Policy Characteristics'!$C:$C,0)))</f>
        <v>Carbon Capture and Sequestration</v>
      </c>
      <c r="C631" s="76" t="str">
        <f t="shared" si="25"/>
        <v>Industry Sector Fraction of Potential Additional CCS Achieved</v>
      </c>
      <c r="D631" s="78" t="s">
        <v>1325</v>
      </c>
      <c r="E631" s="78" t="s">
        <v>772</v>
      </c>
      <c r="F631" t="s">
        <v>1286</v>
      </c>
      <c r="G631" s="88" t="s">
        <v>1265</v>
      </c>
      <c r="H631" s="15">
        <v>957</v>
      </c>
      <c r="I631" s="235" t="s">
        <v>44</v>
      </c>
      <c r="J631" s="236" t="str">
        <f>IF(ISBLANK(INDEX('Policy Characteristics'!D:D,MATCH($C631,'Policy Characteristics'!$C:$C,0))),"",INDEX('Policy Characteristics'!D:D,MATCH($C631,'Policy Characteristics'!$C:$C,0)))</f>
        <v>Industry CCS</v>
      </c>
      <c r="K631" s="76" t="str">
        <f>IF(ISBLANK(INDEX('Policy Characteristics'!E:E,MATCH($C631,'Policy Characteristics'!$C:$C,0))),"",INDEX('Policy Characteristics'!E:E,MATCH($C631,'Policy Characteristics'!$C:$C,0)))</f>
        <v>indst CCS</v>
      </c>
      <c r="L631" s="239">
        <f>IF(ISBLANK(INDEX('Policy Characteristics'!F:F,MATCH($C631,'Policy Characteristics'!$C:$C,0))),"",INDEX('Policy Characteristics'!F:F,MATCH($C631,'Policy Characteristics'!$C:$C,0)))</f>
        <v>0</v>
      </c>
      <c r="M631" s="239">
        <f>IF(ISBLANK(INDEX('Policy Characteristics'!G:G,MATCH($C631,'Policy Characteristics'!$C:$C,0))),"",INDEX('Policy Characteristics'!G:G,MATCH($C631,'Policy Characteristics'!$C:$C,0)))</f>
        <v>1</v>
      </c>
      <c r="N631" s="239">
        <f>IF(ISBLANK(INDEX('Policy Characteristics'!H:H,MATCH($C631,'Policy Characteristics'!$C:$C,0))),"",INDEX('Policy Characteristics'!H:H,MATCH($C631,'Policy Characteristics'!$C:$C,0)))</f>
        <v>0.01</v>
      </c>
      <c r="O631" s="76" t="str">
        <f>IF(ISBLANK(INDEX('Policy Characteristics'!I:I,MATCH($C631,'Policy Characteristics'!$C:$C,0))),"",INDEX('Policy Characteristics'!I:I,MATCH($C631,'Policy Characteristics'!$C:$C,0)))</f>
        <v>% of CO2 captured</v>
      </c>
      <c r="P631" s="76" t="str">
        <f>IF(ISBLANK(INDEX('Policy Characteristics'!J:J,MATCH($C631,'Policy Characteristics'!$C:$C,0))),"",INDEX('Policy Characteristics'!J:J,MATCH($C631,'Policy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31" s="76" t="str">
        <f>IF(ISBLANK(INDEX('Policy Characteristics'!K:K,MATCH($C631,'Policy Characteristics'!$C:$C,0))),"",INDEX('Policy Characteristics'!K:K,MATCH($C631,'Policy Characteristics'!$C:$C,0)))</f>
        <v>ccs.html#ccs</v>
      </c>
      <c r="R631" s="76" t="str">
        <f>IF(ISBLANK(INDEX('Policy Characteristics'!L:L,MATCH($C631,'Policy Characteristics'!$C:$C,0))),"",INDEX('Policy Characteristics'!L:L,MATCH($C631,'Policy Characteristics'!$C:$C,0)))</f>
        <v>carbon-capture-and-sequestration.html</v>
      </c>
    </row>
    <row r="632" spans="1:18" x14ac:dyDescent="0.25">
      <c r="A632" s="76" t="str">
        <f>IF(ISBLANK(INDEX('Policy Characteristics'!A:A,MATCH($C632,'Policy Characteristics'!$C:$C,0))),"",INDEX('Policy Characteristics'!A:A,MATCH($C632,'Policy Characteristics'!$C:$C,0)))</f>
        <v>Industry</v>
      </c>
      <c r="B632" s="234" t="str">
        <f>IF(ISBLANK(INDEX('Policy Characteristics'!B:B,MATCH($C632,'Policy Characteristics'!$C:$C,0))),"",INDEX('Policy Characteristics'!B:B,MATCH($C632,'Policy Characteristics'!$C:$C,0)))</f>
        <v>Non BAU Industry CCS Subsidy</v>
      </c>
      <c r="C632" t="s">
        <v>1977</v>
      </c>
      <c r="D632" s="88" t="s">
        <v>1301</v>
      </c>
      <c r="E632" s="78"/>
      <c r="F632" t="s">
        <v>1326</v>
      </c>
      <c r="H632" s="15">
        <v>2723</v>
      </c>
      <c r="I632" s="247" t="s">
        <v>43</v>
      </c>
      <c r="J632" s="236" t="str">
        <f>IF(ISBLANK(INDEX('Policy Characteristics'!D:D,MATCH($C632,'Policy Characteristics'!$C:$C,0))),"",INDEX('Policy Characteristics'!D:D,MATCH($C632,'Policy Characteristics'!$C:$C,0)))</f>
        <v>Industry CCS</v>
      </c>
      <c r="K632" s="76" t="str">
        <f>IF(ISBLANK(INDEX('Policy Characteristics'!E:E,MATCH($C632,'Policy Characteristics'!$C:$C,0))),"",INDEX('Policy Characteristics'!E:E,MATCH($C632,'Policy Characteristics'!$C:$C,0)))</f>
        <v>indst non BAU CCS</v>
      </c>
      <c r="L632" s="239">
        <f>IF(ISBLANK(INDEX('Policy Characteristics'!F:F,MATCH($C632,'Policy Characteristics'!$C:$C,0))),"",INDEX('Policy Characteristics'!F:F,MATCH($C632,'Policy Characteristics'!$C:$C,0)))</f>
        <v>0</v>
      </c>
      <c r="M632" s="239">
        <f>IF(ISBLANK(INDEX('Policy Characteristics'!G:G,MATCH($C632,'Policy Characteristics'!$C:$C,0))),"",INDEX('Policy Characteristics'!G:G,MATCH($C632,'Policy Characteristics'!$C:$C,0)))</f>
        <v>1</v>
      </c>
      <c r="N632" s="239">
        <f>IF(ISBLANK(INDEX('Policy Characteristics'!H:H,MATCH($C632,'Policy Characteristics'!$C:$C,0))),"",INDEX('Policy Characteristics'!H:H,MATCH($C632,'Policy Characteristics'!$C:$C,0)))</f>
        <v>1</v>
      </c>
      <c r="O632" s="76" t="str">
        <f>IF(ISBLANK(INDEX('Policy Characteristics'!I:I,MATCH($C632,'Policy Characteristics'!$C:$C,0))),"",INDEX('Policy Characteristics'!I:I,MATCH($C632,'Policy Characteristics'!$C:$C,0)))</f>
        <v>on/off</v>
      </c>
      <c r="P632" s="76" t="str">
        <f>IF(ISBLANK(INDEX('Policy Characteristics'!J:J,MATCH($C632,'Policy Characteristics'!$C:$C,0))),"",INDEX('Policy Characteristics'!J:J,MATCH($C632,'Policy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2" s="76" t="str">
        <f>IF(ISBLANK(INDEX('Policy Characteristics'!K:K,MATCH($C632,'Policy Characteristics'!$C:$C,0))),"",INDEX('Policy Characteristics'!K:K,MATCH($C632,'Policy Characteristics'!$C:$C,0)))</f>
        <v>ccs.html#ccs</v>
      </c>
      <c r="R632" s="76" t="str">
        <f>IF(ISBLANK(INDEX('Policy Characteristics'!L:L,MATCH($C632,'Policy Characteristics'!$C:$C,0))),"",INDEX('Policy Characteristics'!L:L,MATCH($C632,'Policy Characteristics'!$C:$C,0)))</f>
        <v>carbon-capture-and-sequestration.html</v>
      </c>
    </row>
    <row r="633" spans="1:18" x14ac:dyDescent="0.25">
      <c r="A633" s="76" t="str">
        <f>IF(ISBLANK(INDEX('Policy Characteristics'!A:A,MATCH($C633,'Policy Characteristics'!$C:$C,0))),"",INDEX('Policy Characteristics'!A:A,MATCH($C633,'Policy Characteristics'!$C:$C,0)))</f>
        <v>Industry</v>
      </c>
      <c r="B633" s="234" t="str">
        <f>IF(ISBLANK(INDEX('Policy Characteristics'!B:B,MATCH($C633,'Policy Characteristics'!$C:$C,0))),"",INDEX('Policy Characteristics'!B:B,MATCH($C633,'Policy Characteristics'!$C:$C,0)))</f>
        <v>Non BAU Industry CCS Subsidy</v>
      </c>
      <c r="C633" s="76" t="str">
        <f>$C$632</f>
        <v>Boolean Use Non BAU Industry CCS Subsidies</v>
      </c>
      <c r="D633" s="78" t="s">
        <v>1302</v>
      </c>
      <c r="E633" s="78"/>
      <c r="F633" t="s">
        <v>999</v>
      </c>
      <c r="H633" s="15">
        <v>2724</v>
      </c>
      <c r="I633" s="247" t="s">
        <v>43</v>
      </c>
      <c r="J633" s="236" t="str">
        <f>IF(ISBLANK(INDEX('Policy Characteristics'!D:D,MATCH($C633,'Policy Characteristics'!$C:$C,0))),"",INDEX('Policy Characteristics'!D:D,MATCH($C633,'Policy Characteristics'!$C:$C,0)))</f>
        <v>Industry CCS</v>
      </c>
      <c r="K633" s="76" t="str">
        <f>IF(ISBLANK(INDEX('Policy Characteristics'!E:E,MATCH($C633,'Policy Characteristics'!$C:$C,0))),"",INDEX('Policy Characteristics'!E:E,MATCH($C633,'Policy Characteristics'!$C:$C,0)))</f>
        <v>indst non BAU CCS</v>
      </c>
      <c r="L633" s="239">
        <f>IF(ISBLANK(INDEX('Policy Characteristics'!F:F,MATCH($C633,'Policy Characteristics'!$C:$C,0))),"",INDEX('Policy Characteristics'!F:F,MATCH($C633,'Policy Characteristics'!$C:$C,0)))</f>
        <v>0</v>
      </c>
      <c r="M633" s="239">
        <f>IF(ISBLANK(INDEX('Policy Characteristics'!G:G,MATCH($C633,'Policy Characteristics'!$C:$C,0))),"",INDEX('Policy Characteristics'!G:G,MATCH($C633,'Policy Characteristics'!$C:$C,0)))</f>
        <v>1</v>
      </c>
      <c r="N633" s="239">
        <f>IF(ISBLANK(INDEX('Policy Characteristics'!H:H,MATCH($C633,'Policy Characteristics'!$C:$C,0))),"",INDEX('Policy Characteristics'!H:H,MATCH($C633,'Policy Characteristics'!$C:$C,0)))</f>
        <v>1</v>
      </c>
      <c r="O633" s="76" t="str">
        <f>IF(ISBLANK(INDEX('Policy Characteristics'!I:I,MATCH($C633,'Policy Characteristics'!$C:$C,0))),"",INDEX('Policy Characteristics'!I:I,MATCH($C633,'Policy Characteristics'!$C:$C,0)))</f>
        <v>on/off</v>
      </c>
      <c r="P633" s="76" t="str">
        <f>IF(ISBLANK(INDEX('Policy Characteristics'!J:J,MATCH($C633,'Policy Characteristics'!$C:$C,0))),"",INDEX('Policy Characteristics'!J:J,MATCH($C633,'Policy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3" s="76" t="str">
        <f>IF(ISBLANK(INDEX('Policy Characteristics'!K:K,MATCH($C633,'Policy Characteristics'!$C:$C,0))),"",INDEX('Policy Characteristics'!K:K,MATCH($C633,'Policy Characteristics'!$C:$C,0)))</f>
        <v>ccs.html#ccs</v>
      </c>
      <c r="R633" s="76" t="str">
        <f>IF(ISBLANK(INDEX('Policy Characteristics'!L:L,MATCH($C633,'Policy Characteristics'!$C:$C,0))),"",INDEX('Policy Characteristics'!L:L,MATCH($C633,'Policy Characteristics'!$C:$C,0)))</f>
        <v>carbon-capture-and-sequestration.html</v>
      </c>
    </row>
    <row r="634" spans="1:18" x14ac:dyDescent="0.25">
      <c r="A634" s="76" t="str">
        <f>IF(ISBLANK(INDEX('Policy Characteristics'!A:A,MATCH($C634,'Policy Characteristics'!$C:$C,0))),"",INDEX('Policy Characteristics'!A:A,MATCH($C634,'Policy Characteristics'!$C:$C,0)))</f>
        <v>Industry</v>
      </c>
      <c r="B634" s="234" t="str">
        <f>IF(ISBLANK(INDEX('Policy Characteristics'!B:B,MATCH($C634,'Policy Characteristics'!$C:$C,0))),"",INDEX('Policy Characteristics'!B:B,MATCH($C634,'Policy Characteristics'!$C:$C,0)))</f>
        <v>Non BAU Industry CCS Subsidy</v>
      </c>
      <c r="C634" s="76" t="str">
        <f t="shared" ref="C634:C656" si="26">$C$632</f>
        <v>Boolean Use Non BAU Industry CCS Subsidies</v>
      </c>
      <c r="D634" s="78" t="s">
        <v>1303</v>
      </c>
      <c r="E634" s="78"/>
      <c r="F634" t="s">
        <v>1267</v>
      </c>
      <c r="H634" s="15">
        <v>2725</v>
      </c>
      <c r="I634" s="247" t="s">
        <v>43</v>
      </c>
      <c r="J634" s="236" t="str">
        <f>IF(ISBLANK(INDEX('Policy Characteristics'!D:D,MATCH($C634,'Policy Characteristics'!$C:$C,0))),"",INDEX('Policy Characteristics'!D:D,MATCH($C634,'Policy Characteristics'!$C:$C,0)))</f>
        <v>Industry CCS</v>
      </c>
      <c r="K634" s="76" t="str">
        <f>IF(ISBLANK(INDEX('Policy Characteristics'!E:E,MATCH($C634,'Policy Characteristics'!$C:$C,0))),"",INDEX('Policy Characteristics'!E:E,MATCH($C634,'Policy Characteristics'!$C:$C,0)))</f>
        <v>indst non BAU CCS</v>
      </c>
      <c r="L634" s="239">
        <f>IF(ISBLANK(INDEX('Policy Characteristics'!F:F,MATCH($C634,'Policy Characteristics'!$C:$C,0))),"",INDEX('Policy Characteristics'!F:F,MATCH($C634,'Policy Characteristics'!$C:$C,0)))</f>
        <v>0</v>
      </c>
      <c r="M634" s="239">
        <f>IF(ISBLANK(INDEX('Policy Characteristics'!G:G,MATCH($C634,'Policy Characteristics'!$C:$C,0))),"",INDEX('Policy Characteristics'!G:G,MATCH($C634,'Policy Characteristics'!$C:$C,0)))</f>
        <v>1</v>
      </c>
      <c r="N634" s="239">
        <f>IF(ISBLANK(INDEX('Policy Characteristics'!H:H,MATCH($C634,'Policy Characteristics'!$C:$C,0))),"",INDEX('Policy Characteristics'!H:H,MATCH($C634,'Policy Characteristics'!$C:$C,0)))</f>
        <v>1</v>
      </c>
      <c r="O634" s="76" t="str">
        <f>IF(ISBLANK(INDEX('Policy Characteristics'!I:I,MATCH($C634,'Policy Characteristics'!$C:$C,0))),"",INDEX('Policy Characteristics'!I:I,MATCH($C634,'Policy Characteristics'!$C:$C,0)))</f>
        <v>on/off</v>
      </c>
      <c r="P634" s="76" t="str">
        <f>IF(ISBLANK(INDEX('Policy Characteristics'!J:J,MATCH($C634,'Policy Characteristics'!$C:$C,0))),"",INDEX('Policy Characteristics'!J:J,MATCH($C634,'Policy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4" s="76" t="str">
        <f>IF(ISBLANK(INDEX('Policy Characteristics'!K:K,MATCH($C634,'Policy Characteristics'!$C:$C,0))),"",INDEX('Policy Characteristics'!K:K,MATCH($C634,'Policy Characteristics'!$C:$C,0)))</f>
        <v>ccs.html#ccs</v>
      </c>
      <c r="R634" s="76" t="str">
        <f>IF(ISBLANK(INDEX('Policy Characteristics'!L:L,MATCH($C634,'Policy Characteristics'!$C:$C,0))),"",INDEX('Policy Characteristics'!L:L,MATCH($C634,'Policy Characteristics'!$C:$C,0)))</f>
        <v>carbon-capture-and-sequestration.html</v>
      </c>
    </row>
    <row r="635" spans="1:18" x14ac:dyDescent="0.25">
      <c r="A635" s="76" t="str">
        <f>IF(ISBLANK(INDEX('Policy Characteristics'!A:A,MATCH($C635,'Policy Characteristics'!$C:$C,0))),"",INDEX('Policy Characteristics'!A:A,MATCH($C635,'Policy Characteristics'!$C:$C,0)))</f>
        <v>Industry</v>
      </c>
      <c r="B635" s="234" t="str">
        <f>IF(ISBLANK(INDEX('Policy Characteristics'!B:B,MATCH($C635,'Policy Characteristics'!$C:$C,0))),"",INDEX('Policy Characteristics'!B:B,MATCH($C635,'Policy Characteristics'!$C:$C,0)))</f>
        <v>Non BAU Industry CCS Subsidy</v>
      </c>
      <c r="C635" s="76" t="str">
        <f t="shared" si="26"/>
        <v>Boolean Use Non BAU Industry CCS Subsidies</v>
      </c>
      <c r="D635" s="78" t="s">
        <v>1304</v>
      </c>
      <c r="E635" s="78"/>
      <c r="F635" t="s">
        <v>1268</v>
      </c>
      <c r="H635" s="15">
        <v>2726</v>
      </c>
      <c r="I635" s="247" t="s">
        <v>43</v>
      </c>
      <c r="J635" s="236" t="str">
        <f>IF(ISBLANK(INDEX('Policy Characteristics'!D:D,MATCH($C635,'Policy Characteristics'!$C:$C,0))),"",INDEX('Policy Characteristics'!D:D,MATCH($C635,'Policy Characteristics'!$C:$C,0)))</f>
        <v>Industry CCS</v>
      </c>
      <c r="K635" s="76" t="str">
        <f>IF(ISBLANK(INDEX('Policy Characteristics'!E:E,MATCH($C635,'Policy Characteristics'!$C:$C,0))),"",INDEX('Policy Characteristics'!E:E,MATCH($C635,'Policy Characteristics'!$C:$C,0)))</f>
        <v>indst non BAU CCS</v>
      </c>
      <c r="L635" s="239">
        <f>IF(ISBLANK(INDEX('Policy Characteristics'!F:F,MATCH($C635,'Policy Characteristics'!$C:$C,0))),"",INDEX('Policy Characteristics'!F:F,MATCH($C635,'Policy Characteristics'!$C:$C,0)))</f>
        <v>0</v>
      </c>
      <c r="M635" s="239">
        <f>IF(ISBLANK(INDEX('Policy Characteristics'!G:G,MATCH($C635,'Policy Characteristics'!$C:$C,0))),"",INDEX('Policy Characteristics'!G:G,MATCH($C635,'Policy Characteristics'!$C:$C,0)))</f>
        <v>1</v>
      </c>
      <c r="N635" s="239">
        <f>IF(ISBLANK(INDEX('Policy Characteristics'!H:H,MATCH($C635,'Policy Characteristics'!$C:$C,0))),"",INDEX('Policy Characteristics'!H:H,MATCH($C635,'Policy Characteristics'!$C:$C,0)))</f>
        <v>1</v>
      </c>
      <c r="O635" s="76" t="str">
        <f>IF(ISBLANK(INDEX('Policy Characteristics'!I:I,MATCH($C635,'Policy Characteristics'!$C:$C,0))),"",INDEX('Policy Characteristics'!I:I,MATCH($C635,'Policy Characteristics'!$C:$C,0)))</f>
        <v>on/off</v>
      </c>
      <c r="P635" s="76" t="str">
        <f>IF(ISBLANK(INDEX('Policy Characteristics'!J:J,MATCH($C635,'Policy Characteristics'!$C:$C,0))),"",INDEX('Policy Characteristics'!J:J,MATCH($C635,'Policy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5" s="76" t="str">
        <f>IF(ISBLANK(INDEX('Policy Characteristics'!K:K,MATCH($C635,'Policy Characteristics'!$C:$C,0))),"",INDEX('Policy Characteristics'!K:K,MATCH($C635,'Policy Characteristics'!$C:$C,0)))</f>
        <v>ccs.html#ccs</v>
      </c>
      <c r="R635" s="76" t="str">
        <f>IF(ISBLANK(INDEX('Policy Characteristics'!L:L,MATCH($C635,'Policy Characteristics'!$C:$C,0))),"",INDEX('Policy Characteristics'!L:L,MATCH($C635,'Policy Characteristics'!$C:$C,0)))</f>
        <v>carbon-capture-and-sequestration.html</v>
      </c>
    </row>
    <row r="636" spans="1:18" x14ac:dyDescent="0.25">
      <c r="A636" s="76" t="str">
        <f>IF(ISBLANK(INDEX('Policy Characteristics'!A:A,MATCH($C636,'Policy Characteristics'!$C:$C,0))),"",INDEX('Policy Characteristics'!A:A,MATCH($C636,'Policy Characteristics'!$C:$C,0)))</f>
        <v>Industry</v>
      </c>
      <c r="B636" s="234" t="str">
        <f>IF(ISBLANK(INDEX('Policy Characteristics'!B:B,MATCH($C636,'Policy Characteristics'!$C:$C,0))),"",INDEX('Policy Characteristics'!B:B,MATCH($C636,'Policy Characteristics'!$C:$C,0)))</f>
        <v>Non BAU Industry CCS Subsidy</v>
      </c>
      <c r="C636" s="76" t="str">
        <f t="shared" si="26"/>
        <v>Boolean Use Non BAU Industry CCS Subsidies</v>
      </c>
      <c r="D636" s="78" t="s">
        <v>1305</v>
      </c>
      <c r="E636" s="78"/>
      <c r="F636" t="s">
        <v>1269</v>
      </c>
      <c r="H636" s="15">
        <v>2727</v>
      </c>
      <c r="I636" s="247" t="s">
        <v>43</v>
      </c>
      <c r="J636" s="236" t="str">
        <f>IF(ISBLANK(INDEX('Policy Characteristics'!D:D,MATCH($C636,'Policy Characteristics'!$C:$C,0))),"",INDEX('Policy Characteristics'!D:D,MATCH($C636,'Policy Characteristics'!$C:$C,0)))</f>
        <v>Industry CCS</v>
      </c>
      <c r="K636" s="76" t="str">
        <f>IF(ISBLANK(INDEX('Policy Characteristics'!E:E,MATCH($C636,'Policy Characteristics'!$C:$C,0))),"",INDEX('Policy Characteristics'!E:E,MATCH($C636,'Policy Characteristics'!$C:$C,0)))</f>
        <v>indst non BAU CCS</v>
      </c>
      <c r="L636" s="239">
        <f>IF(ISBLANK(INDEX('Policy Characteristics'!F:F,MATCH($C636,'Policy Characteristics'!$C:$C,0))),"",INDEX('Policy Characteristics'!F:F,MATCH($C636,'Policy Characteristics'!$C:$C,0)))</f>
        <v>0</v>
      </c>
      <c r="M636" s="239">
        <f>IF(ISBLANK(INDEX('Policy Characteristics'!G:G,MATCH($C636,'Policy Characteristics'!$C:$C,0))),"",INDEX('Policy Characteristics'!G:G,MATCH($C636,'Policy Characteristics'!$C:$C,0)))</f>
        <v>1</v>
      </c>
      <c r="N636" s="239">
        <f>IF(ISBLANK(INDEX('Policy Characteristics'!H:H,MATCH($C636,'Policy Characteristics'!$C:$C,0))),"",INDEX('Policy Characteristics'!H:H,MATCH($C636,'Policy Characteristics'!$C:$C,0)))</f>
        <v>1</v>
      </c>
      <c r="O636" s="76" t="str">
        <f>IF(ISBLANK(INDEX('Policy Characteristics'!I:I,MATCH($C636,'Policy Characteristics'!$C:$C,0))),"",INDEX('Policy Characteristics'!I:I,MATCH($C636,'Policy Characteristics'!$C:$C,0)))</f>
        <v>on/off</v>
      </c>
      <c r="P636" s="76" t="str">
        <f>IF(ISBLANK(INDEX('Policy Characteristics'!J:J,MATCH($C636,'Policy Characteristics'!$C:$C,0))),"",INDEX('Policy Characteristics'!J:J,MATCH($C636,'Policy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6" s="76" t="str">
        <f>IF(ISBLANK(INDEX('Policy Characteristics'!K:K,MATCH($C636,'Policy Characteristics'!$C:$C,0))),"",INDEX('Policy Characteristics'!K:K,MATCH($C636,'Policy Characteristics'!$C:$C,0)))</f>
        <v>ccs.html#ccs</v>
      </c>
      <c r="R636" s="76" t="str">
        <f>IF(ISBLANK(INDEX('Policy Characteristics'!L:L,MATCH($C636,'Policy Characteristics'!$C:$C,0))),"",INDEX('Policy Characteristics'!L:L,MATCH($C636,'Policy Characteristics'!$C:$C,0)))</f>
        <v>carbon-capture-and-sequestration.html</v>
      </c>
    </row>
    <row r="637" spans="1:18" x14ac:dyDescent="0.25">
      <c r="A637" s="76" t="str">
        <f>IF(ISBLANK(INDEX('Policy Characteristics'!A:A,MATCH($C637,'Policy Characteristics'!$C:$C,0))),"",INDEX('Policy Characteristics'!A:A,MATCH($C637,'Policy Characteristics'!$C:$C,0)))</f>
        <v>Industry</v>
      </c>
      <c r="B637" s="234" t="str">
        <f>IF(ISBLANK(INDEX('Policy Characteristics'!B:B,MATCH($C637,'Policy Characteristics'!$C:$C,0))),"",INDEX('Policy Characteristics'!B:B,MATCH($C637,'Policy Characteristics'!$C:$C,0)))</f>
        <v>Non BAU Industry CCS Subsidy</v>
      </c>
      <c r="C637" s="76" t="str">
        <f t="shared" si="26"/>
        <v>Boolean Use Non BAU Industry CCS Subsidies</v>
      </c>
      <c r="D637" s="78" t="s">
        <v>1306</v>
      </c>
      <c r="E637" s="78"/>
      <c r="F637" t="s">
        <v>1270</v>
      </c>
      <c r="H637" s="15">
        <v>2728</v>
      </c>
      <c r="I637" s="247" t="s">
        <v>43</v>
      </c>
      <c r="J637" s="236" t="str">
        <f>IF(ISBLANK(INDEX('Policy Characteristics'!D:D,MATCH($C637,'Policy Characteristics'!$C:$C,0))),"",INDEX('Policy Characteristics'!D:D,MATCH($C637,'Policy Characteristics'!$C:$C,0)))</f>
        <v>Industry CCS</v>
      </c>
      <c r="K637" s="76" t="str">
        <f>IF(ISBLANK(INDEX('Policy Characteristics'!E:E,MATCH($C637,'Policy Characteristics'!$C:$C,0))),"",INDEX('Policy Characteristics'!E:E,MATCH($C637,'Policy Characteristics'!$C:$C,0)))</f>
        <v>indst non BAU CCS</v>
      </c>
      <c r="L637" s="239">
        <f>IF(ISBLANK(INDEX('Policy Characteristics'!F:F,MATCH($C637,'Policy Characteristics'!$C:$C,0))),"",INDEX('Policy Characteristics'!F:F,MATCH($C637,'Policy Characteristics'!$C:$C,0)))</f>
        <v>0</v>
      </c>
      <c r="M637" s="239">
        <f>IF(ISBLANK(INDEX('Policy Characteristics'!G:G,MATCH($C637,'Policy Characteristics'!$C:$C,0))),"",INDEX('Policy Characteristics'!G:G,MATCH($C637,'Policy Characteristics'!$C:$C,0)))</f>
        <v>1</v>
      </c>
      <c r="N637" s="239">
        <f>IF(ISBLANK(INDEX('Policy Characteristics'!H:H,MATCH($C637,'Policy Characteristics'!$C:$C,0))),"",INDEX('Policy Characteristics'!H:H,MATCH($C637,'Policy Characteristics'!$C:$C,0)))</f>
        <v>1</v>
      </c>
      <c r="O637" s="76" t="str">
        <f>IF(ISBLANK(INDEX('Policy Characteristics'!I:I,MATCH($C637,'Policy Characteristics'!$C:$C,0))),"",INDEX('Policy Characteristics'!I:I,MATCH($C637,'Policy Characteristics'!$C:$C,0)))</f>
        <v>on/off</v>
      </c>
      <c r="P637" s="76" t="str">
        <f>IF(ISBLANK(INDEX('Policy Characteristics'!J:J,MATCH($C637,'Policy Characteristics'!$C:$C,0))),"",INDEX('Policy Characteristics'!J:J,MATCH($C637,'Policy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7" s="76" t="str">
        <f>IF(ISBLANK(INDEX('Policy Characteristics'!K:K,MATCH($C637,'Policy Characteristics'!$C:$C,0))),"",INDEX('Policy Characteristics'!K:K,MATCH($C637,'Policy Characteristics'!$C:$C,0)))</f>
        <v>ccs.html#ccs</v>
      </c>
      <c r="R637" s="76" t="str">
        <f>IF(ISBLANK(INDEX('Policy Characteristics'!L:L,MATCH($C637,'Policy Characteristics'!$C:$C,0))),"",INDEX('Policy Characteristics'!L:L,MATCH($C637,'Policy Characteristics'!$C:$C,0)))</f>
        <v>carbon-capture-and-sequestration.html</v>
      </c>
    </row>
    <row r="638" spans="1:18" x14ac:dyDescent="0.25">
      <c r="A638" s="76" t="str">
        <f>IF(ISBLANK(INDEX('Policy Characteristics'!A:A,MATCH($C638,'Policy Characteristics'!$C:$C,0))),"",INDEX('Policy Characteristics'!A:A,MATCH($C638,'Policy Characteristics'!$C:$C,0)))</f>
        <v>Industry</v>
      </c>
      <c r="B638" s="234" t="str">
        <f>IF(ISBLANK(INDEX('Policy Characteristics'!B:B,MATCH($C638,'Policy Characteristics'!$C:$C,0))),"",INDEX('Policy Characteristics'!B:B,MATCH($C638,'Policy Characteristics'!$C:$C,0)))</f>
        <v>Non BAU Industry CCS Subsidy</v>
      </c>
      <c r="C638" s="76" t="str">
        <f t="shared" si="26"/>
        <v>Boolean Use Non BAU Industry CCS Subsidies</v>
      </c>
      <c r="D638" s="78" t="s">
        <v>1307</v>
      </c>
      <c r="E638" s="78"/>
      <c r="F638" t="s">
        <v>1271</v>
      </c>
      <c r="H638" s="15">
        <v>2729</v>
      </c>
      <c r="I638" s="247" t="s">
        <v>43</v>
      </c>
      <c r="J638" s="236" t="str">
        <f>IF(ISBLANK(INDEX('Policy Characteristics'!D:D,MATCH($C638,'Policy Characteristics'!$C:$C,0))),"",INDEX('Policy Characteristics'!D:D,MATCH($C638,'Policy Characteristics'!$C:$C,0)))</f>
        <v>Industry CCS</v>
      </c>
      <c r="K638" s="76" t="str">
        <f>IF(ISBLANK(INDEX('Policy Characteristics'!E:E,MATCH($C638,'Policy Characteristics'!$C:$C,0))),"",INDEX('Policy Characteristics'!E:E,MATCH($C638,'Policy Characteristics'!$C:$C,0)))</f>
        <v>indst non BAU CCS</v>
      </c>
      <c r="L638" s="239">
        <f>IF(ISBLANK(INDEX('Policy Characteristics'!F:F,MATCH($C638,'Policy Characteristics'!$C:$C,0))),"",INDEX('Policy Characteristics'!F:F,MATCH($C638,'Policy Characteristics'!$C:$C,0)))</f>
        <v>0</v>
      </c>
      <c r="M638" s="239">
        <f>IF(ISBLANK(INDEX('Policy Characteristics'!G:G,MATCH($C638,'Policy Characteristics'!$C:$C,0))),"",INDEX('Policy Characteristics'!G:G,MATCH($C638,'Policy Characteristics'!$C:$C,0)))</f>
        <v>1</v>
      </c>
      <c r="N638" s="239">
        <f>IF(ISBLANK(INDEX('Policy Characteristics'!H:H,MATCH($C638,'Policy Characteristics'!$C:$C,0))),"",INDEX('Policy Characteristics'!H:H,MATCH($C638,'Policy Characteristics'!$C:$C,0)))</f>
        <v>1</v>
      </c>
      <c r="O638" s="76" t="str">
        <f>IF(ISBLANK(INDEX('Policy Characteristics'!I:I,MATCH($C638,'Policy Characteristics'!$C:$C,0))),"",INDEX('Policy Characteristics'!I:I,MATCH($C638,'Policy Characteristics'!$C:$C,0)))</f>
        <v>on/off</v>
      </c>
      <c r="P638" s="76" t="str">
        <f>IF(ISBLANK(INDEX('Policy Characteristics'!J:J,MATCH($C638,'Policy Characteristics'!$C:$C,0))),"",INDEX('Policy Characteristics'!J:J,MATCH($C638,'Policy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8" s="76" t="str">
        <f>IF(ISBLANK(INDEX('Policy Characteristics'!K:K,MATCH($C638,'Policy Characteristics'!$C:$C,0))),"",INDEX('Policy Characteristics'!K:K,MATCH($C638,'Policy Characteristics'!$C:$C,0)))</f>
        <v>ccs.html#ccs</v>
      </c>
      <c r="R638" s="76" t="str">
        <f>IF(ISBLANK(INDEX('Policy Characteristics'!L:L,MATCH($C638,'Policy Characteristics'!$C:$C,0))),"",INDEX('Policy Characteristics'!L:L,MATCH($C638,'Policy Characteristics'!$C:$C,0)))</f>
        <v>carbon-capture-and-sequestration.html</v>
      </c>
    </row>
    <row r="639" spans="1:18" x14ac:dyDescent="0.25">
      <c r="A639" s="76" t="str">
        <f>IF(ISBLANK(INDEX('Policy Characteristics'!A:A,MATCH($C639,'Policy Characteristics'!$C:$C,0))),"",INDEX('Policy Characteristics'!A:A,MATCH($C639,'Policy Characteristics'!$C:$C,0)))</f>
        <v>Industry</v>
      </c>
      <c r="B639" s="234" t="str">
        <f>IF(ISBLANK(INDEX('Policy Characteristics'!B:B,MATCH($C639,'Policy Characteristics'!$C:$C,0))),"",INDEX('Policy Characteristics'!B:B,MATCH($C639,'Policy Characteristics'!$C:$C,0)))</f>
        <v>Non BAU Industry CCS Subsidy</v>
      </c>
      <c r="C639" s="76" t="str">
        <f t="shared" si="26"/>
        <v>Boolean Use Non BAU Industry CCS Subsidies</v>
      </c>
      <c r="D639" s="78" t="s">
        <v>1308</v>
      </c>
      <c r="E639" s="78"/>
      <c r="F639" t="s">
        <v>1272</v>
      </c>
      <c r="H639" s="15">
        <v>2730</v>
      </c>
      <c r="I639" s="247" t="s">
        <v>43</v>
      </c>
      <c r="J639" s="236" t="str">
        <f>IF(ISBLANK(INDEX('Policy Characteristics'!D:D,MATCH($C639,'Policy Characteristics'!$C:$C,0))),"",INDEX('Policy Characteristics'!D:D,MATCH($C639,'Policy Characteristics'!$C:$C,0)))</f>
        <v>Industry CCS</v>
      </c>
      <c r="K639" s="76" t="str">
        <f>IF(ISBLANK(INDEX('Policy Characteristics'!E:E,MATCH($C639,'Policy Characteristics'!$C:$C,0))),"",INDEX('Policy Characteristics'!E:E,MATCH($C639,'Policy Characteristics'!$C:$C,0)))</f>
        <v>indst non BAU CCS</v>
      </c>
      <c r="L639" s="239">
        <f>IF(ISBLANK(INDEX('Policy Characteristics'!F:F,MATCH($C639,'Policy Characteristics'!$C:$C,0))),"",INDEX('Policy Characteristics'!F:F,MATCH($C639,'Policy Characteristics'!$C:$C,0)))</f>
        <v>0</v>
      </c>
      <c r="M639" s="239">
        <f>IF(ISBLANK(INDEX('Policy Characteristics'!G:G,MATCH($C639,'Policy Characteristics'!$C:$C,0))),"",INDEX('Policy Characteristics'!G:G,MATCH($C639,'Policy Characteristics'!$C:$C,0)))</f>
        <v>1</v>
      </c>
      <c r="N639" s="239">
        <f>IF(ISBLANK(INDEX('Policy Characteristics'!H:H,MATCH($C639,'Policy Characteristics'!$C:$C,0))),"",INDEX('Policy Characteristics'!H:H,MATCH($C639,'Policy Characteristics'!$C:$C,0)))</f>
        <v>1</v>
      </c>
      <c r="O639" s="76" t="str">
        <f>IF(ISBLANK(INDEX('Policy Characteristics'!I:I,MATCH($C639,'Policy Characteristics'!$C:$C,0))),"",INDEX('Policy Characteristics'!I:I,MATCH($C639,'Policy Characteristics'!$C:$C,0)))</f>
        <v>on/off</v>
      </c>
      <c r="P639" s="76" t="str">
        <f>IF(ISBLANK(INDEX('Policy Characteristics'!J:J,MATCH($C639,'Policy Characteristics'!$C:$C,0))),"",INDEX('Policy Characteristics'!J:J,MATCH($C639,'Policy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9" s="76" t="str">
        <f>IF(ISBLANK(INDEX('Policy Characteristics'!K:K,MATCH($C639,'Policy Characteristics'!$C:$C,0))),"",INDEX('Policy Characteristics'!K:K,MATCH($C639,'Policy Characteristics'!$C:$C,0)))</f>
        <v>ccs.html#ccs</v>
      </c>
      <c r="R639" s="76" t="str">
        <f>IF(ISBLANK(INDEX('Policy Characteristics'!L:L,MATCH($C639,'Policy Characteristics'!$C:$C,0))),"",INDEX('Policy Characteristics'!L:L,MATCH($C639,'Policy Characteristics'!$C:$C,0)))</f>
        <v>carbon-capture-and-sequestration.html</v>
      </c>
    </row>
    <row r="640" spans="1:18" x14ac:dyDescent="0.25">
      <c r="A640" s="76" t="str">
        <f>IF(ISBLANK(INDEX('Policy Characteristics'!A:A,MATCH($C640,'Policy Characteristics'!$C:$C,0))),"",INDEX('Policy Characteristics'!A:A,MATCH($C640,'Policy Characteristics'!$C:$C,0)))</f>
        <v>Industry</v>
      </c>
      <c r="B640" s="234" t="str">
        <f>IF(ISBLANK(INDEX('Policy Characteristics'!B:B,MATCH($C640,'Policy Characteristics'!$C:$C,0))),"",INDEX('Policy Characteristics'!B:B,MATCH($C640,'Policy Characteristics'!$C:$C,0)))</f>
        <v>Non BAU Industry CCS Subsidy</v>
      </c>
      <c r="C640" s="76" t="str">
        <f t="shared" si="26"/>
        <v>Boolean Use Non BAU Industry CCS Subsidies</v>
      </c>
      <c r="D640" s="78" t="s">
        <v>1309</v>
      </c>
      <c r="E640" s="78"/>
      <c r="F640" t="s">
        <v>1273</v>
      </c>
      <c r="H640" s="15">
        <v>2731</v>
      </c>
      <c r="I640" s="247" t="s">
        <v>43</v>
      </c>
      <c r="J640" s="236" t="str">
        <f>IF(ISBLANK(INDEX('Policy Characteristics'!D:D,MATCH($C640,'Policy Characteristics'!$C:$C,0))),"",INDEX('Policy Characteristics'!D:D,MATCH($C640,'Policy Characteristics'!$C:$C,0)))</f>
        <v>Industry CCS</v>
      </c>
      <c r="K640" s="76" t="str">
        <f>IF(ISBLANK(INDEX('Policy Characteristics'!E:E,MATCH($C640,'Policy Characteristics'!$C:$C,0))),"",INDEX('Policy Characteristics'!E:E,MATCH($C640,'Policy Characteristics'!$C:$C,0)))</f>
        <v>indst non BAU CCS</v>
      </c>
      <c r="L640" s="239">
        <f>IF(ISBLANK(INDEX('Policy Characteristics'!F:F,MATCH($C640,'Policy Characteristics'!$C:$C,0))),"",INDEX('Policy Characteristics'!F:F,MATCH($C640,'Policy Characteristics'!$C:$C,0)))</f>
        <v>0</v>
      </c>
      <c r="M640" s="239">
        <f>IF(ISBLANK(INDEX('Policy Characteristics'!G:G,MATCH($C640,'Policy Characteristics'!$C:$C,0))),"",INDEX('Policy Characteristics'!G:G,MATCH($C640,'Policy Characteristics'!$C:$C,0)))</f>
        <v>1</v>
      </c>
      <c r="N640" s="239">
        <f>IF(ISBLANK(INDEX('Policy Characteristics'!H:H,MATCH($C640,'Policy Characteristics'!$C:$C,0))),"",INDEX('Policy Characteristics'!H:H,MATCH($C640,'Policy Characteristics'!$C:$C,0)))</f>
        <v>1</v>
      </c>
      <c r="O640" s="76" t="str">
        <f>IF(ISBLANK(INDEX('Policy Characteristics'!I:I,MATCH($C640,'Policy Characteristics'!$C:$C,0))),"",INDEX('Policy Characteristics'!I:I,MATCH($C640,'Policy Characteristics'!$C:$C,0)))</f>
        <v>on/off</v>
      </c>
      <c r="P640" s="76" t="str">
        <f>IF(ISBLANK(INDEX('Policy Characteristics'!J:J,MATCH($C640,'Policy Characteristics'!$C:$C,0))),"",INDEX('Policy Characteristics'!J:J,MATCH($C640,'Policy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0" s="76" t="str">
        <f>IF(ISBLANK(INDEX('Policy Characteristics'!K:K,MATCH($C640,'Policy Characteristics'!$C:$C,0))),"",INDEX('Policy Characteristics'!K:K,MATCH($C640,'Policy Characteristics'!$C:$C,0)))</f>
        <v>ccs.html#ccs</v>
      </c>
      <c r="R640" s="76" t="str">
        <f>IF(ISBLANK(INDEX('Policy Characteristics'!L:L,MATCH($C640,'Policy Characteristics'!$C:$C,0))),"",INDEX('Policy Characteristics'!L:L,MATCH($C640,'Policy Characteristics'!$C:$C,0)))</f>
        <v>carbon-capture-and-sequestration.html</v>
      </c>
    </row>
    <row r="641" spans="1:18" x14ac:dyDescent="0.25">
      <c r="A641" s="76" t="str">
        <f>IF(ISBLANK(INDEX('Policy Characteristics'!A:A,MATCH($C641,'Policy Characteristics'!$C:$C,0))),"",INDEX('Policy Characteristics'!A:A,MATCH($C641,'Policy Characteristics'!$C:$C,0)))</f>
        <v>Industry</v>
      </c>
      <c r="B641" s="234" t="str">
        <f>IF(ISBLANK(INDEX('Policy Characteristics'!B:B,MATCH($C641,'Policy Characteristics'!$C:$C,0))),"",INDEX('Policy Characteristics'!B:B,MATCH($C641,'Policy Characteristics'!$C:$C,0)))</f>
        <v>Non BAU Industry CCS Subsidy</v>
      </c>
      <c r="C641" s="76" t="str">
        <f t="shared" si="26"/>
        <v>Boolean Use Non BAU Industry CCS Subsidies</v>
      </c>
      <c r="D641" s="78" t="s">
        <v>1310</v>
      </c>
      <c r="E641" s="78"/>
      <c r="F641" t="s">
        <v>819</v>
      </c>
      <c r="H641" s="15">
        <v>2732</v>
      </c>
      <c r="I641" s="247" t="s">
        <v>43</v>
      </c>
      <c r="J641" s="236" t="str">
        <f>IF(ISBLANK(INDEX('Policy Characteristics'!D:D,MATCH($C641,'Policy Characteristics'!$C:$C,0))),"",INDEX('Policy Characteristics'!D:D,MATCH($C641,'Policy Characteristics'!$C:$C,0)))</f>
        <v>Industry CCS</v>
      </c>
      <c r="K641" s="76" t="str">
        <f>IF(ISBLANK(INDEX('Policy Characteristics'!E:E,MATCH($C641,'Policy Characteristics'!$C:$C,0))),"",INDEX('Policy Characteristics'!E:E,MATCH($C641,'Policy Characteristics'!$C:$C,0)))</f>
        <v>indst non BAU CCS</v>
      </c>
      <c r="L641" s="239">
        <f>IF(ISBLANK(INDEX('Policy Characteristics'!F:F,MATCH($C641,'Policy Characteristics'!$C:$C,0))),"",INDEX('Policy Characteristics'!F:F,MATCH($C641,'Policy Characteristics'!$C:$C,0)))</f>
        <v>0</v>
      </c>
      <c r="M641" s="239">
        <f>IF(ISBLANK(INDEX('Policy Characteristics'!G:G,MATCH($C641,'Policy Characteristics'!$C:$C,0))),"",INDEX('Policy Characteristics'!G:G,MATCH($C641,'Policy Characteristics'!$C:$C,0)))</f>
        <v>1</v>
      </c>
      <c r="N641" s="239">
        <f>IF(ISBLANK(INDEX('Policy Characteristics'!H:H,MATCH($C641,'Policy Characteristics'!$C:$C,0))),"",INDEX('Policy Characteristics'!H:H,MATCH($C641,'Policy Characteristics'!$C:$C,0)))</f>
        <v>1</v>
      </c>
      <c r="O641" s="76" t="str">
        <f>IF(ISBLANK(INDEX('Policy Characteristics'!I:I,MATCH($C641,'Policy Characteristics'!$C:$C,0))),"",INDEX('Policy Characteristics'!I:I,MATCH($C641,'Policy Characteristics'!$C:$C,0)))</f>
        <v>on/off</v>
      </c>
      <c r="P641" s="76" t="str">
        <f>IF(ISBLANK(INDEX('Policy Characteristics'!J:J,MATCH($C641,'Policy Characteristics'!$C:$C,0))),"",INDEX('Policy Characteristics'!J:J,MATCH($C641,'Policy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1" s="76" t="str">
        <f>IF(ISBLANK(INDEX('Policy Characteristics'!K:K,MATCH($C641,'Policy Characteristics'!$C:$C,0))),"",INDEX('Policy Characteristics'!K:K,MATCH($C641,'Policy Characteristics'!$C:$C,0)))</f>
        <v>ccs.html#ccs</v>
      </c>
      <c r="R641" s="76" t="str">
        <f>IF(ISBLANK(INDEX('Policy Characteristics'!L:L,MATCH($C641,'Policy Characteristics'!$C:$C,0))),"",INDEX('Policy Characteristics'!L:L,MATCH($C641,'Policy Characteristics'!$C:$C,0)))</f>
        <v>carbon-capture-and-sequestration.html</v>
      </c>
    </row>
    <row r="642" spans="1:18" x14ac:dyDescent="0.25">
      <c r="A642" s="76" t="str">
        <f>IF(ISBLANK(INDEX('Policy Characteristics'!A:A,MATCH($C642,'Policy Characteristics'!$C:$C,0))),"",INDEX('Policy Characteristics'!A:A,MATCH($C642,'Policy Characteristics'!$C:$C,0)))</f>
        <v>Industry</v>
      </c>
      <c r="B642" s="234" t="str">
        <f>IF(ISBLANK(INDEX('Policy Characteristics'!B:B,MATCH($C642,'Policy Characteristics'!$C:$C,0))),"",INDEX('Policy Characteristics'!B:B,MATCH($C642,'Policy Characteristics'!$C:$C,0)))</f>
        <v>Non BAU Industry CCS Subsidy</v>
      </c>
      <c r="C642" s="76" t="str">
        <f t="shared" si="26"/>
        <v>Boolean Use Non BAU Industry CCS Subsidies</v>
      </c>
      <c r="D642" s="78" t="s">
        <v>1311</v>
      </c>
      <c r="E642" s="78"/>
      <c r="F642" t="s">
        <v>1274</v>
      </c>
      <c r="H642" s="15">
        <v>2733</v>
      </c>
      <c r="I642" s="247" t="s">
        <v>43</v>
      </c>
      <c r="J642" s="236" t="str">
        <f>IF(ISBLANK(INDEX('Policy Characteristics'!D:D,MATCH($C642,'Policy Characteristics'!$C:$C,0))),"",INDEX('Policy Characteristics'!D:D,MATCH($C642,'Policy Characteristics'!$C:$C,0)))</f>
        <v>Industry CCS</v>
      </c>
      <c r="K642" s="76" t="str">
        <f>IF(ISBLANK(INDEX('Policy Characteristics'!E:E,MATCH($C642,'Policy Characteristics'!$C:$C,0))),"",INDEX('Policy Characteristics'!E:E,MATCH($C642,'Policy Characteristics'!$C:$C,0)))</f>
        <v>indst non BAU CCS</v>
      </c>
      <c r="L642" s="239">
        <f>IF(ISBLANK(INDEX('Policy Characteristics'!F:F,MATCH($C642,'Policy Characteristics'!$C:$C,0))),"",INDEX('Policy Characteristics'!F:F,MATCH($C642,'Policy Characteristics'!$C:$C,0)))</f>
        <v>0</v>
      </c>
      <c r="M642" s="239">
        <f>IF(ISBLANK(INDEX('Policy Characteristics'!G:G,MATCH($C642,'Policy Characteristics'!$C:$C,0))),"",INDEX('Policy Characteristics'!G:G,MATCH($C642,'Policy Characteristics'!$C:$C,0)))</f>
        <v>1</v>
      </c>
      <c r="N642" s="239">
        <f>IF(ISBLANK(INDEX('Policy Characteristics'!H:H,MATCH($C642,'Policy Characteristics'!$C:$C,0))),"",INDEX('Policy Characteristics'!H:H,MATCH($C642,'Policy Characteristics'!$C:$C,0)))</f>
        <v>1</v>
      </c>
      <c r="O642" s="76" t="str">
        <f>IF(ISBLANK(INDEX('Policy Characteristics'!I:I,MATCH($C642,'Policy Characteristics'!$C:$C,0))),"",INDEX('Policy Characteristics'!I:I,MATCH($C642,'Policy Characteristics'!$C:$C,0)))</f>
        <v>on/off</v>
      </c>
      <c r="P642" s="76" t="str">
        <f>IF(ISBLANK(INDEX('Policy Characteristics'!J:J,MATCH($C642,'Policy Characteristics'!$C:$C,0))),"",INDEX('Policy Characteristics'!J:J,MATCH($C642,'Policy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2" s="76" t="str">
        <f>IF(ISBLANK(INDEX('Policy Characteristics'!K:K,MATCH($C642,'Policy Characteristics'!$C:$C,0))),"",INDEX('Policy Characteristics'!K:K,MATCH($C642,'Policy Characteristics'!$C:$C,0)))</f>
        <v>ccs.html#ccs</v>
      </c>
      <c r="R642" s="76" t="str">
        <f>IF(ISBLANK(INDEX('Policy Characteristics'!L:L,MATCH($C642,'Policy Characteristics'!$C:$C,0))),"",INDEX('Policy Characteristics'!L:L,MATCH($C642,'Policy Characteristics'!$C:$C,0)))</f>
        <v>carbon-capture-and-sequestration.html</v>
      </c>
    </row>
    <row r="643" spans="1:18" x14ac:dyDescent="0.25">
      <c r="A643" s="76" t="str">
        <f>IF(ISBLANK(INDEX('Policy Characteristics'!A:A,MATCH($C643,'Policy Characteristics'!$C:$C,0))),"",INDEX('Policy Characteristics'!A:A,MATCH($C643,'Policy Characteristics'!$C:$C,0)))</f>
        <v>Industry</v>
      </c>
      <c r="B643" s="234" t="str">
        <f>IF(ISBLANK(INDEX('Policy Characteristics'!B:B,MATCH($C643,'Policy Characteristics'!$C:$C,0))),"",INDEX('Policy Characteristics'!B:B,MATCH($C643,'Policy Characteristics'!$C:$C,0)))</f>
        <v>Non BAU Industry CCS Subsidy</v>
      </c>
      <c r="C643" s="76" t="str">
        <f t="shared" si="26"/>
        <v>Boolean Use Non BAU Industry CCS Subsidies</v>
      </c>
      <c r="D643" s="78" t="s">
        <v>1312</v>
      </c>
      <c r="E643" s="78"/>
      <c r="F643" t="s">
        <v>1275</v>
      </c>
      <c r="H643" s="15">
        <v>2734</v>
      </c>
      <c r="I643" s="247" t="s">
        <v>43</v>
      </c>
      <c r="J643" s="236" t="str">
        <f>IF(ISBLANK(INDEX('Policy Characteristics'!D:D,MATCH($C643,'Policy Characteristics'!$C:$C,0))),"",INDEX('Policy Characteristics'!D:D,MATCH($C643,'Policy Characteristics'!$C:$C,0)))</f>
        <v>Industry CCS</v>
      </c>
      <c r="K643" s="76" t="str">
        <f>IF(ISBLANK(INDEX('Policy Characteristics'!E:E,MATCH($C643,'Policy Characteristics'!$C:$C,0))),"",INDEX('Policy Characteristics'!E:E,MATCH($C643,'Policy Characteristics'!$C:$C,0)))</f>
        <v>indst non BAU CCS</v>
      </c>
      <c r="L643" s="239">
        <f>IF(ISBLANK(INDEX('Policy Characteristics'!F:F,MATCH($C643,'Policy Characteristics'!$C:$C,0))),"",INDEX('Policy Characteristics'!F:F,MATCH($C643,'Policy Characteristics'!$C:$C,0)))</f>
        <v>0</v>
      </c>
      <c r="M643" s="239">
        <f>IF(ISBLANK(INDEX('Policy Characteristics'!G:G,MATCH($C643,'Policy Characteristics'!$C:$C,0))),"",INDEX('Policy Characteristics'!G:G,MATCH($C643,'Policy Characteristics'!$C:$C,0)))</f>
        <v>1</v>
      </c>
      <c r="N643" s="239">
        <f>IF(ISBLANK(INDEX('Policy Characteristics'!H:H,MATCH($C643,'Policy Characteristics'!$C:$C,0))),"",INDEX('Policy Characteristics'!H:H,MATCH($C643,'Policy Characteristics'!$C:$C,0)))</f>
        <v>1</v>
      </c>
      <c r="O643" s="76" t="str">
        <f>IF(ISBLANK(INDEX('Policy Characteristics'!I:I,MATCH($C643,'Policy Characteristics'!$C:$C,0))),"",INDEX('Policy Characteristics'!I:I,MATCH($C643,'Policy Characteristics'!$C:$C,0)))</f>
        <v>on/off</v>
      </c>
      <c r="P643" s="76" t="str">
        <f>IF(ISBLANK(INDEX('Policy Characteristics'!J:J,MATCH($C643,'Policy Characteristics'!$C:$C,0))),"",INDEX('Policy Characteristics'!J:J,MATCH($C643,'Policy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3" s="76" t="str">
        <f>IF(ISBLANK(INDEX('Policy Characteristics'!K:K,MATCH($C643,'Policy Characteristics'!$C:$C,0))),"",INDEX('Policy Characteristics'!K:K,MATCH($C643,'Policy Characteristics'!$C:$C,0)))</f>
        <v>ccs.html#ccs</v>
      </c>
      <c r="R643" s="76" t="str">
        <f>IF(ISBLANK(INDEX('Policy Characteristics'!L:L,MATCH($C643,'Policy Characteristics'!$C:$C,0))),"",INDEX('Policy Characteristics'!L:L,MATCH($C643,'Policy Characteristics'!$C:$C,0)))</f>
        <v>carbon-capture-and-sequestration.html</v>
      </c>
    </row>
    <row r="644" spans="1:18" x14ac:dyDescent="0.25">
      <c r="A644" s="76" t="str">
        <f>IF(ISBLANK(INDEX('Policy Characteristics'!A:A,MATCH($C644,'Policy Characteristics'!$C:$C,0))),"",INDEX('Policy Characteristics'!A:A,MATCH($C644,'Policy Characteristics'!$C:$C,0)))</f>
        <v>Industry</v>
      </c>
      <c r="B644" s="234" t="str">
        <f>IF(ISBLANK(INDEX('Policy Characteristics'!B:B,MATCH($C644,'Policy Characteristics'!$C:$C,0))),"",INDEX('Policy Characteristics'!B:B,MATCH($C644,'Policy Characteristics'!$C:$C,0)))</f>
        <v>Non BAU Industry CCS Subsidy</v>
      </c>
      <c r="C644" s="76" t="str">
        <f t="shared" si="26"/>
        <v>Boolean Use Non BAU Industry CCS Subsidies</v>
      </c>
      <c r="D644" s="78" t="s">
        <v>1313</v>
      </c>
      <c r="E644" s="78"/>
      <c r="F644" t="s">
        <v>1276</v>
      </c>
      <c r="H644" s="15">
        <v>2735</v>
      </c>
      <c r="I644" s="247" t="s">
        <v>43</v>
      </c>
      <c r="J644" s="236" t="str">
        <f>IF(ISBLANK(INDEX('Policy Characteristics'!D:D,MATCH($C644,'Policy Characteristics'!$C:$C,0))),"",INDEX('Policy Characteristics'!D:D,MATCH($C644,'Policy Characteristics'!$C:$C,0)))</f>
        <v>Industry CCS</v>
      </c>
      <c r="K644" s="76" t="str">
        <f>IF(ISBLANK(INDEX('Policy Characteristics'!E:E,MATCH($C644,'Policy Characteristics'!$C:$C,0))),"",INDEX('Policy Characteristics'!E:E,MATCH($C644,'Policy Characteristics'!$C:$C,0)))</f>
        <v>indst non BAU CCS</v>
      </c>
      <c r="L644" s="239">
        <f>IF(ISBLANK(INDEX('Policy Characteristics'!F:F,MATCH($C644,'Policy Characteristics'!$C:$C,0))),"",INDEX('Policy Characteristics'!F:F,MATCH($C644,'Policy Characteristics'!$C:$C,0)))</f>
        <v>0</v>
      </c>
      <c r="M644" s="239">
        <f>IF(ISBLANK(INDEX('Policy Characteristics'!G:G,MATCH($C644,'Policy Characteristics'!$C:$C,0))),"",INDEX('Policy Characteristics'!G:G,MATCH($C644,'Policy Characteristics'!$C:$C,0)))</f>
        <v>1</v>
      </c>
      <c r="N644" s="239">
        <f>IF(ISBLANK(INDEX('Policy Characteristics'!H:H,MATCH($C644,'Policy Characteristics'!$C:$C,0))),"",INDEX('Policy Characteristics'!H:H,MATCH($C644,'Policy Characteristics'!$C:$C,0)))</f>
        <v>1</v>
      </c>
      <c r="O644" s="76" t="str">
        <f>IF(ISBLANK(INDEX('Policy Characteristics'!I:I,MATCH($C644,'Policy Characteristics'!$C:$C,0))),"",INDEX('Policy Characteristics'!I:I,MATCH($C644,'Policy Characteristics'!$C:$C,0)))</f>
        <v>on/off</v>
      </c>
      <c r="P644" s="76" t="str">
        <f>IF(ISBLANK(INDEX('Policy Characteristics'!J:J,MATCH($C644,'Policy Characteristics'!$C:$C,0))),"",INDEX('Policy Characteristics'!J:J,MATCH($C644,'Policy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4" s="76" t="str">
        <f>IF(ISBLANK(INDEX('Policy Characteristics'!K:K,MATCH($C644,'Policy Characteristics'!$C:$C,0))),"",INDEX('Policy Characteristics'!K:K,MATCH($C644,'Policy Characteristics'!$C:$C,0)))</f>
        <v>ccs.html#ccs</v>
      </c>
      <c r="R644" s="76" t="str">
        <f>IF(ISBLANK(INDEX('Policy Characteristics'!L:L,MATCH($C644,'Policy Characteristics'!$C:$C,0))),"",INDEX('Policy Characteristics'!L:L,MATCH($C644,'Policy Characteristics'!$C:$C,0)))</f>
        <v>carbon-capture-and-sequestration.html</v>
      </c>
    </row>
    <row r="645" spans="1:18" x14ac:dyDescent="0.25">
      <c r="A645" s="76" t="str">
        <f>IF(ISBLANK(INDEX('Policy Characteristics'!A:A,MATCH($C645,'Policy Characteristics'!$C:$C,0))),"",INDEX('Policy Characteristics'!A:A,MATCH($C645,'Policy Characteristics'!$C:$C,0)))</f>
        <v>Industry</v>
      </c>
      <c r="B645" s="234" t="str">
        <f>IF(ISBLANK(INDEX('Policy Characteristics'!B:B,MATCH($C645,'Policy Characteristics'!$C:$C,0))),"",INDEX('Policy Characteristics'!B:B,MATCH($C645,'Policy Characteristics'!$C:$C,0)))</f>
        <v>Non BAU Industry CCS Subsidy</v>
      </c>
      <c r="C645" s="76" t="str">
        <f t="shared" si="26"/>
        <v>Boolean Use Non BAU Industry CCS Subsidies</v>
      </c>
      <c r="D645" s="78" t="s">
        <v>1314</v>
      </c>
      <c r="E645" s="78"/>
      <c r="F645" t="s">
        <v>820</v>
      </c>
      <c r="H645" s="15">
        <v>2736</v>
      </c>
      <c r="I645" s="247" t="s">
        <v>43</v>
      </c>
      <c r="J645" s="236" t="str">
        <f>IF(ISBLANK(INDEX('Policy Characteristics'!D:D,MATCH($C645,'Policy Characteristics'!$C:$C,0))),"",INDEX('Policy Characteristics'!D:D,MATCH($C645,'Policy Characteristics'!$C:$C,0)))</f>
        <v>Industry CCS</v>
      </c>
      <c r="K645" s="76" t="str">
        <f>IF(ISBLANK(INDEX('Policy Characteristics'!E:E,MATCH($C645,'Policy Characteristics'!$C:$C,0))),"",INDEX('Policy Characteristics'!E:E,MATCH($C645,'Policy Characteristics'!$C:$C,0)))</f>
        <v>indst non BAU CCS</v>
      </c>
      <c r="L645" s="239">
        <f>IF(ISBLANK(INDEX('Policy Characteristics'!F:F,MATCH($C645,'Policy Characteristics'!$C:$C,0))),"",INDEX('Policy Characteristics'!F:F,MATCH($C645,'Policy Characteristics'!$C:$C,0)))</f>
        <v>0</v>
      </c>
      <c r="M645" s="239">
        <f>IF(ISBLANK(INDEX('Policy Characteristics'!G:G,MATCH($C645,'Policy Characteristics'!$C:$C,0))),"",INDEX('Policy Characteristics'!G:G,MATCH($C645,'Policy Characteristics'!$C:$C,0)))</f>
        <v>1</v>
      </c>
      <c r="N645" s="239">
        <f>IF(ISBLANK(INDEX('Policy Characteristics'!H:H,MATCH($C645,'Policy Characteristics'!$C:$C,0))),"",INDEX('Policy Characteristics'!H:H,MATCH($C645,'Policy Characteristics'!$C:$C,0)))</f>
        <v>1</v>
      </c>
      <c r="O645" s="76" t="str">
        <f>IF(ISBLANK(INDEX('Policy Characteristics'!I:I,MATCH($C645,'Policy Characteristics'!$C:$C,0))),"",INDEX('Policy Characteristics'!I:I,MATCH($C645,'Policy Characteristics'!$C:$C,0)))</f>
        <v>on/off</v>
      </c>
      <c r="P645" s="76" t="str">
        <f>IF(ISBLANK(INDEX('Policy Characteristics'!J:J,MATCH($C645,'Policy Characteristics'!$C:$C,0))),"",INDEX('Policy Characteristics'!J:J,MATCH($C645,'Policy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5" s="76" t="str">
        <f>IF(ISBLANK(INDEX('Policy Characteristics'!K:K,MATCH($C645,'Policy Characteristics'!$C:$C,0))),"",INDEX('Policy Characteristics'!K:K,MATCH($C645,'Policy Characteristics'!$C:$C,0)))</f>
        <v>ccs.html#ccs</v>
      </c>
      <c r="R645" s="76" t="str">
        <f>IF(ISBLANK(INDEX('Policy Characteristics'!L:L,MATCH($C645,'Policy Characteristics'!$C:$C,0))),"",INDEX('Policy Characteristics'!L:L,MATCH($C645,'Policy Characteristics'!$C:$C,0)))</f>
        <v>carbon-capture-and-sequestration.html</v>
      </c>
    </row>
    <row r="646" spans="1:18" x14ac:dyDescent="0.25">
      <c r="A646" s="76" t="str">
        <f>IF(ISBLANK(INDEX('Policy Characteristics'!A:A,MATCH($C646,'Policy Characteristics'!$C:$C,0))),"",INDEX('Policy Characteristics'!A:A,MATCH($C646,'Policy Characteristics'!$C:$C,0)))</f>
        <v>Industry</v>
      </c>
      <c r="B646" s="234" t="str">
        <f>IF(ISBLANK(INDEX('Policy Characteristics'!B:B,MATCH($C646,'Policy Characteristics'!$C:$C,0))),"",INDEX('Policy Characteristics'!B:B,MATCH($C646,'Policy Characteristics'!$C:$C,0)))</f>
        <v>Non BAU Industry CCS Subsidy</v>
      </c>
      <c r="C646" s="76" t="str">
        <f t="shared" si="26"/>
        <v>Boolean Use Non BAU Industry CCS Subsidies</v>
      </c>
      <c r="D646" s="78" t="s">
        <v>1315</v>
      </c>
      <c r="E646" s="78"/>
      <c r="F646" t="s">
        <v>1277</v>
      </c>
      <c r="H646" s="15">
        <v>2737</v>
      </c>
      <c r="I646" s="247" t="s">
        <v>43</v>
      </c>
      <c r="J646" s="236" t="str">
        <f>IF(ISBLANK(INDEX('Policy Characteristics'!D:D,MATCH($C646,'Policy Characteristics'!$C:$C,0))),"",INDEX('Policy Characteristics'!D:D,MATCH($C646,'Policy Characteristics'!$C:$C,0)))</f>
        <v>Industry CCS</v>
      </c>
      <c r="K646" s="76" t="str">
        <f>IF(ISBLANK(INDEX('Policy Characteristics'!E:E,MATCH($C646,'Policy Characteristics'!$C:$C,0))),"",INDEX('Policy Characteristics'!E:E,MATCH($C646,'Policy Characteristics'!$C:$C,0)))</f>
        <v>indst non BAU CCS</v>
      </c>
      <c r="L646" s="239">
        <f>IF(ISBLANK(INDEX('Policy Characteristics'!F:F,MATCH($C646,'Policy Characteristics'!$C:$C,0))),"",INDEX('Policy Characteristics'!F:F,MATCH($C646,'Policy Characteristics'!$C:$C,0)))</f>
        <v>0</v>
      </c>
      <c r="M646" s="239">
        <f>IF(ISBLANK(INDEX('Policy Characteristics'!G:G,MATCH($C646,'Policy Characteristics'!$C:$C,0))),"",INDEX('Policy Characteristics'!G:G,MATCH($C646,'Policy Characteristics'!$C:$C,0)))</f>
        <v>1</v>
      </c>
      <c r="N646" s="239">
        <f>IF(ISBLANK(INDEX('Policy Characteristics'!H:H,MATCH($C646,'Policy Characteristics'!$C:$C,0))),"",INDEX('Policy Characteristics'!H:H,MATCH($C646,'Policy Characteristics'!$C:$C,0)))</f>
        <v>1</v>
      </c>
      <c r="O646" s="76" t="str">
        <f>IF(ISBLANK(INDEX('Policy Characteristics'!I:I,MATCH($C646,'Policy Characteristics'!$C:$C,0))),"",INDEX('Policy Characteristics'!I:I,MATCH($C646,'Policy Characteristics'!$C:$C,0)))</f>
        <v>on/off</v>
      </c>
      <c r="P646" s="76" t="str">
        <f>IF(ISBLANK(INDEX('Policy Characteristics'!J:J,MATCH($C646,'Policy Characteristics'!$C:$C,0))),"",INDEX('Policy Characteristics'!J:J,MATCH($C646,'Policy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6" s="76" t="str">
        <f>IF(ISBLANK(INDEX('Policy Characteristics'!K:K,MATCH($C646,'Policy Characteristics'!$C:$C,0))),"",INDEX('Policy Characteristics'!K:K,MATCH($C646,'Policy Characteristics'!$C:$C,0)))</f>
        <v>ccs.html#ccs</v>
      </c>
      <c r="R646" s="76" t="str">
        <f>IF(ISBLANK(INDEX('Policy Characteristics'!L:L,MATCH($C646,'Policy Characteristics'!$C:$C,0))),"",INDEX('Policy Characteristics'!L:L,MATCH($C646,'Policy Characteristics'!$C:$C,0)))</f>
        <v>carbon-capture-and-sequestration.html</v>
      </c>
    </row>
    <row r="647" spans="1:18" x14ac:dyDescent="0.25">
      <c r="A647" s="76" t="str">
        <f>IF(ISBLANK(INDEX('Policy Characteristics'!A:A,MATCH($C647,'Policy Characteristics'!$C:$C,0))),"",INDEX('Policy Characteristics'!A:A,MATCH($C647,'Policy Characteristics'!$C:$C,0)))</f>
        <v>Industry</v>
      </c>
      <c r="B647" s="234" t="str">
        <f>IF(ISBLANK(INDEX('Policy Characteristics'!B:B,MATCH($C647,'Policy Characteristics'!$C:$C,0))),"",INDEX('Policy Characteristics'!B:B,MATCH($C647,'Policy Characteristics'!$C:$C,0)))</f>
        <v>Non BAU Industry CCS Subsidy</v>
      </c>
      <c r="C647" s="76" t="str">
        <f t="shared" si="26"/>
        <v>Boolean Use Non BAU Industry CCS Subsidies</v>
      </c>
      <c r="D647" s="78" t="s">
        <v>1316</v>
      </c>
      <c r="E647" s="78"/>
      <c r="F647" t="s">
        <v>1278</v>
      </c>
      <c r="H647" s="15">
        <v>2738</v>
      </c>
      <c r="I647" s="247" t="s">
        <v>43</v>
      </c>
      <c r="J647" s="236" t="str">
        <f>IF(ISBLANK(INDEX('Policy Characteristics'!D:D,MATCH($C647,'Policy Characteristics'!$C:$C,0))),"",INDEX('Policy Characteristics'!D:D,MATCH($C647,'Policy Characteristics'!$C:$C,0)))</f>
        <v>Industry CCS</v>
      </c>
      <c r="K647" s="76" t="str">
        <f>IF(ISBLANK(INDEX('Policy Characteristics'!E:E,MATCH($C647,'Policy Characteristics'!$C:$C,0))),"",INDEX('Policy Characteristics'!E:E,MATCH($C647,'Policy Characteristics'!$C:$C,0)))</f>
        <v>indst non BAU CCS</v>
      </c>
      <c r="L647" s="239">
        <f>IF(ISBLANK(INDEX('Policy Characteristics'!F:F,MATCH($C647,'Policy Characteristics'!$C:$C,0))),"",INDEX('Policy Characteristics'!F:F,MATCH($C647,'Policy Characteristics'!$C:$C,0)))</f>
        <v>0</v>
      </c>
      <c r="M647" s="239">
        <f>IF(ISBLANK(INDEX('Policy Characteristics'!G:G,MATCH($C647,'Policy Characteristics'!$C:$C,0))),"",INDEX('Policy Characteristics'!G:G,MATCH($C647,'Policy Characteristics'!$C:$C,0)))</f>
        <v>1</v>
      </c>
      <c r="N647" s="239">
        <f>IF(ISBLANK(INDEX('Policy Characteristics'!H:H,MATCH($C647,'Policy Characteristics'!$C:$C,0))),"",INDEX('Policy Characteristics'!H:H,MATCH($C647,'Policy Characteristics'!$C:$C,0)))</f>
        <v>1</v>
      </c>
      <c r="O647" s="76" t="str">
        <f>IF(ISBLANK(INDEX('Policy Characteristics'!I:I,MATCH($C647,'Policy Characteristics'!$C:$C,0))),"",INDEX('Policy Characteristics'!I:I,MATCH($C647,'Policy Characteristics'!$C:$C,0)))</f>
        <v>on/off</v>
      </c>
      <c r="P647" s="76" t="str">
        <f>IF(ISBLANK(INDEX('Policy Characteristics'!J:J,MATCH($C647,'Policy Characteristics'!$C:$C,0))),"",INDEX('Policy Characteristics'!J:J,MATCH($C647,'Policy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7" s="76" t="str">
        <f>IF(ISBLANK(INDEX('Policy Characteristics'!K:K,MATCH($C647,'Policy Characteristics'!$C:$C,0))),"",INDEX('Policy Characteristics'!K:K,MATCH($C647,'Policy Characteristics'!$C:$C,0)))</f>
        <v>ccs.html#ccs</v>
      </c>
      <c r="R647" s="76" t="str">
        <f>IF(ISBLANK(INDEX('Policy Characteristics'!L:L,MATCH($C647,'Policy Characteristics'!$C:$C,0))),"",INDEX('Policy Characteristics'!L:L,MATCH($C647,'Policy Characteristics'!$C:$C,0)))</f>
        <v>carbon-capture-and-sequestration.html</v>
      </c>
    </row>
    <row r="648" spans="1:18" x14ac:dyDescent="0.25">
      <c r="A648" s="76" t="str">
        <f>IF(ISBLANK(INDEX('Policy Characteristics'!A:A,MATCH($C648,'Policy Characteristics'!$C:$C,0))),"",INDEX('Policy Characteristics'!A:A,MATCH($C648,'Policy Characteristics'!$C:$C,0)))</f>
        <v>Industry</v>
      </c>
      <c r="B648" s="234" t="str">
        <f>IF(ISBLANK(INDEX('Policy Characteristics'!B:B,MATCH($C648,'Policy Characteristics'!$C:$C,0))),"",INDEX('Policy Characteristics'!B:B,MATCH($C648,'Policy Characteristics'!$C:$C,0)))</f>
        <v>Non BAU Industry CCS Subsidy</v>
      </c>
      <c r="C648" s="76" t="str">
        <f t="shared" si="26"/>
        <v>Boolean Use Non BAU Industry CCS Subsidies</v>
      </c>
      <c r="D648" s="78" t="s">
        <v>1317</v>
      </c>
      <c r="E648" s="78"/>
      <c r="F648" t="s">
        <v>1279</v>
      </c>
      <c r="H648" s="15">
        <v>2739</v>
      </c>
      <c r="I648" s="247" t="s">
        <v>43</v>
      </c>
      <c r="J648" s="236" t="str">
        <f>IF(ISBLANK(INDEX('Policy Characteristics'!D:D,MATCH($C648,'Policy Characteristics'!$C:$C,0))),"",INDEX('Policy Characteristics'!D:D,MATCH($C648,'Policy Characteristics'!$C:$C,0)))</f>
        <v>Industry CCS</v>
      </c>
      <c r="K648" s="76" t="str">
        <f>IF(ISBLANK(INDEX('Policy Characteristics'!E:E,MATCH($C648,'Policy Characteristics'!$C:$C,0))),"",INDEX('Policy Characteristics'!E:E,MATCH($C648,'Policy Characteristics'!$C:$C,0)))</f>
        <v>indst non BAU CCS</v>
      </c>
      <c r="L648" s="239">
        <f>IF(ISBLANK(INDEX('Policy Characteristics'!F:F,MATCH($C648,'Policy Characteristics'!$C:$C,0))),"",INDEX('Policy Characteristics'!F:F,MATCH($C648,'Policy Characteristics'!$C:$C,0)))</f>
        <v>0</v>
      </c>
      <c r="M648" s="239">
        <f>IF(ISBLANK(INDEX('Policy Characteristics'!G:G,MATCH($C648,'Policy Characteristics'!$C:$C,0))),"",INDEX('Policy Characteristics'!G:G,MATCH($C648,'Policy Characteristics'!$C:$C,0)))</f>
        <v>1</v>
      </c>
      <c r="N648" s="239">
        <f>IF(ISBLANK(INDEX('Policy Characteristics'!H:H,MATCH($C648,'Policy Characteristics'!$C:$C,0))),"",INDEX('Policy Characteristics'!H:H,MATCH($C648,'Policy Characteristics'!$C:$C,0)))</f>
        <v>1</v>
      </c>
      <c r="O648" s="76" t="str">
        <f>IF(ISBLANK(INDEX('Policy Characteristics'!I:I,MATCH($C648,'Policy Characteristics'!$C:$C,0))),"",INDEX('Policy Characteristics'!I:I,MATCH($C648,'Policy Characteristics'!$C:$C,0)))</f>
        <v>on/off</v>
      </c>
      <c r="P648" s="76" t="str">
        <f>IF(ISBLANK(INDEX('Policy Characteristics'!J:J,MATCH($C648,'Policy Characteristics'!$C:$C,0))),"",INDEX('Policy Characteristics'!J:J,MATCH($C648,'Policy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8" s="76" t="str">
        <f>IF(ISBLANK(INDEX('Policy Characteristics'!K:K,MATCH($C648,'Policy Characteristics'!$C:$C,0))),"",INDEX('Policy Characteristics'!K:K,MATCH($C648,'Policy Characteristics'!$C:$C,0)))</f>
        <v>ccs.html#ccs</v>
      </c>
      <c r="R648" s="76" t="str">
        <f>IF(ISBLANK(INDEX('Policy Characteristics'!L:L,MATCH($C648,'Policy Characteristics'!$C:$C,0))),"",INDEX('Policy Characteristics'!L:L,MATCH($C648,'Policy Characteristics'!$C:$C,0)))</f>
        <v>carbon-capture-and-sequestration.html</v>
      </c>
    </row>
    <row r="649" spans="1:18" x14ac:dyDescent="0.25">
      <c r="A649" s="76" t="str">
        <f>IF(ISBLANK(INDEX('Policy Characteristics'!A:A,MATCH($C649,'Policy Characteristics'!$C:$C,0))),"",INDEX('Policy Characteristics'!A:A,MATCH($C649,'Policy Characteristics'!$C:$C,0)))</f>
        <v>Industry</v>
      </c>
      <c r="B649" s="234" t="str">
        <f>IF(ISBLANK(INDEX('Policy Characteristics'!B:B,MATCH($C649,'Policy Characteristics'!$C:$C,0))),"",INDEX('Policy Characteristics'!B:B,MATCH($C649,'Policy Characteristics'!$C:$C,0)))</f>
        <v>Non BAU Industry CCS Subsidy</v>
      </c>
      <c r="C649" s="76" t="str">
        <f t="shared" si="26"/>
        <v>Boolean Use Non BAU Industry CCS Subsidies</v>
      </c>
      <c r="D649" s="78" t="s">
        <v>1318</v>
      </c>
      <c r="E649" s="78"/>
      <c r="F649" t="s">
        <v>1280</v>
      </c>
      <c r="H649" s="15">
        <v>2740</v>
      </c>
      <c r="I649" s="247" t="s">
        <v>43</v>
      </c>
      <c r="J649" s="236" t="str">
        <f>IF(ISBLANK(INDEX('Policy Characteristics'!D:D,MATCH($C649,'Policy Characteristics'!$C:$C,0))),"",INDEX('Policy Characteristics'!D:D,MATCH($C649,'Policy Characteristics'!$C:$C,0)))</f>
        <v>Industry CCS</v>
      </c>
      <c r="K649" s="76" t="str">
        <f>IF(ISBLANK(INDEX('Policy Characteristics'!E:E,MATCH($C649,'Policy Characteristics'!$C:$C,0))),"",INDEX('Policy Characteristics'!E:E,MATCH($C649,'Policy Characteristics'!$C:$C,0)))</f>
        <v>indst non BAU CCS</v>
      </c>
      <c r="L649" s="239">
        <f>IF(ISBLANK(INDEX('Policy Characteristics'!F:F,MATCH($C649,'Policy Characteristics'!$C:$C,0))),"",INDEX('Policy Characteristics'!F:F,MATCH($C649,'Policy Characteristics'!$C:$C,0)))</f>
        <v>0</v>
      </c>
      <c r="M649" s="239">
        <f>IF(ISBLANK(INDEX('Policy Characteristics'!G:G,MATCH($C649,'Policy Characteristics'!$C:$C,0))),"",INDEX('Policy Characteristics'!G:G,MATCH($C649,'Policy Characteristics'!$C:$C,0)))</f>
        <v>1</v>
      </c>
      <c r="N649" s="239">
        <f>IF(ISBLANK(INDEX('Policy Characteristics'!H:H,MATCH($C649,'Policy Characteristics'!$C:$C,0))),"",INDEX('Policy Characteristics'!H:H,MATCH($C649,'Policy Characteristics'!$C:$C,0)))</f>
        <v>1</v>
      </c>
      <c r="O649" s="76" t="str">
        <f>IF(ISBLANK(INDEX('Policy Characteristics'!I:I,MATCH($C649,'Policy Characteristics'!$C:$C,0))),"",INDEX('Policy Characteristics'!I:I,MATCH($C649,'Policy Characteristics'!$C:$C,0)))</f>
        <v>on/off</v>
      </c>
      <c r="P649" s="76" t="str">
        <f>IF(ISBLANK(INDEX('Policy Characteristics'!J:J,MATCH($C649,'Policy Characteristics'!$C:$C,0))),"",INDEX('Policy Characteristics'!J:J,MATCH($C649,'Policy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9" s="76" t="str">
        <f>IF(ISBLANK(INDEX('Policy Characteristics'!K:K,MATCH($C649,'Policy Characteristics'!$C:$C,0))),"",INDEX('Policy Characteristics'!K:K,MATCH($C649,'Policy Characteristics'!$C:$C,0)))</f>
        <v>ccs.html#ccs</v>
      </c>
      <c r="R649" s="76" t="str">
        <f>IF(ISBLANK(INDEX('Policy Characteristics'!L:L,MATCH($C649,'Policy Characteristics'!$C:$C,0))),"",INDEX('Policy Characteristics'!L:L,MATCH($C649,'Policy Characteristics'!$C:$C,0)))</f>
        <v>carbon-capture-and-sequestration.html</v>
      </c>
    </row>
    <row r="650" spans="1:18" x14ac:dyDescent="0.25">
      <c r="A650" s="76" t="str">
        <f>IF(ISBLANK(INDEX('Policy Characteristics'!A:A,MATCH($C650,'Policy Characteristics'!$C:$C,0))),"",INDEX('Policy Characteristics'!A:A,MATCH($C650,'Policy Characteristics'!$C:$C,0)))</f>
        <v>Industry</v>
      </c>
      <c r="B650" s="234" t="str">
        <f>IF(ISBLANK(INDEX('Policy Characteristics'!B:B,MATCH($C650,'Policy Characteristics'!$C:$C,0))),"",INDEX('Policy Characteristics'!B:B,MATCH($C650,'Policy Characteristics'!$C:$C,0)))</f>
        <v>Non BAU Industry CCS Subsidy</v>
      </c>
      <c r="C650" s="76" t="str">
        <f t="shared" si="26"/>
        <v>Boolean Use Non BAU Industry CCS Subsidies</v>
      </c>
      <c r="D650" s="78" t="s">
        <v>1319</v>
      </c>
      <c r="E650" s="78"/>
      <c r="F650" t="s">
        <v>1281</v>
      </c>
      <c r="H650" s="15">
        <v>2741</v>
      </c>
      <c r="I650" s="247" t="s">
        <v>43</v>
      </c>
      <c r="J650" s="236" t="str">
        <f>IF(ISBLANK(INDEX('Policy Characteristics'!D:D,MATCH($C650,'Policy Characteristics'!$C:$C,0))),"",INDEX('Policy Characteristics'!D:D,MATCH($C650,'Policy Characteristics'!$C:$C,0)))</f>
        <v>Industry CCS</v>
      </c>
      <c r="K650" s="76" t="str">
        <f>IF(ISBLANK(INDEX('Policy Characteristics'!E:E,MATCH($C650,'Policy Characteristics'!$C:$C,0))),"",INDEX('Policy Characteristics'!E:E,MATCH($C650,'Policy Characteristics'!$C:$C,0)))</f>
        <v>indst non BAU CCS</v>
      </c>
      <c r="L650" s="239">
        <f>IF(ISBLANK(INDEX('Policy Characteristics'!F:F,MATCH($C650,'Policy Characteristics'!$C:$C,0))),"",INDEX('Policy Characteristics'!F:F,MATCH($C650,'Policy Characteristics'!$C:$C,0)))</f>
        <v>0</v>
      </c>
      <c r="M650" s="239">
        <f>IF(ISBLANK(INDEX('Policy Characteristics'!G:G,MATCH($C650,'Policy Characteristics'!$C:$C,0))),"",INDEX('Policy Characteristics'!G:G,MATCH($C650,'Policy Characteristics'!$C:$C,0)))</f>
        <v>1</v>
      </c>
      <c r="N650" s="239">
        <f>IF(ISBLANK(INDEX('Policy Characteristics'!H:H,MATCH($C650,'Policy Characteristics'!$C:$C,0))),"",INDEX('Policy Characteristics'!H:H,MATCH($C650,'Policy Characteristics'!$C:$C,0)))</f>
        <v>1</v>
      </c>
      <c r="O650" s="76" t="str">
        <f>IF(ISBLANK(INDEX('Policy Characteristics'!I:I,MATCH($C650,'Policy Characteristics'!$C:$C,0))),"",INDEX('Policy Characteristics'!I:I,MATCH($C650,'Policy Characteristics'!$C:$C,0)))</f>
        <v>on/off</v>
      </c>
      <c r="P650" s="76" t="str">
        <f>IF(ISBLANK(INDEX('Policy Characteristics'!J:J,MATCH($C650,'Policy Characteristics'!$C:$C,0))),"",INDEX('Policy Characteristics'!J:J,MATCH($C650,'Policy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0" s="76" t="str">
        <f>IF(ISBLANK(INDEX('Policy Characteristics'!K:K,MATCH($C650,'Policy Characteristics'!$C:$C,0))),"",INDEX('Policy Characteristics'!K:K,MATCH($C650,'Policy Characteristics'!$C:$C,0)))</f>
        <v>ccs.html#ccs</v>
      </c>
      <c r="R650" s="76" t="str">
        <f>IF(ISBLANK(INDEX('Policy Characteristics'!L:L,MATCH($C650,'Policy Characteristics'!$C:$C,0))),"",INDEX('Policy Characteristics'!L:L,MATCH($C650,'Policy Characteristics'!$C:$C,0)))</f>
        <v>carbon-capture-and-sequestration.html</v>
      </c>
    </row>
    <row r="651" spans="1:18" x14ac:dyDescent="0.25">
      <c r="A651" s="76" t="str">
        <f>IF(ISBLANK(INDEX('Policy Characteristics'!A:A,MATCH($C651,'Policy Characteristics'!$C:$C,0))),"",INDEX('Policy Characteristics'!A:A,MATCH($C651,'Policy Characteristics'!$C:$C,0)))</f>
        <v>Industry</v>
      </c>
      <c r="B651" s="234" t="str">
        <f>IF(ISBLANK(INDEX('Policy Characteristics'!B:B,MATCH($C651,'Policy Characteristics'!$C:$C,0))),"",INDEX('Policy Characteristics'!B:B,MATCH($C651,'Policy Characteristics'!$C:$C,0)))</f>
        <v>Non BAU Industry CCS Subsidy</v>
      </c>
      <c r="C651" s="76" t="str">
        <f t="shared" si="26"/>
        <v>Boolean Use Non BAU Industry CCS Subsidies</v>
      </c>
      <c r="D651" s="78" t="s">
        <v>1320</v>
      </c>
      <c r="E651" s="78"/>
      <c r="F651" t="s">
        <v>1282</v>
      </c>
      <c r="H651" s="15">
        <v>2742</v>
      </c>
      <c r="I651" s="247" t="s">
        <v>43</v>
      </c>
      <c r="J651" s="236" t="str">
        <f>IF(ISBLANK(INDEX('Policy Characteristics'!D:D,MATCH($C651,'Policy Characteristics'!$C:$C,0))),"",INDEX('Policy Characteristics'!D:D,MATCH($C651,'Policy Characteristics'!$C:$C,0)))</f>
        <v>Industry CCS</v>
      </c>
      <c r="K651" s="76" t="str">
        <f>IF(ISBLANK(INDEX('Policy Characteristics'!E:E,MATCH($C651,'Policy Characteristics'!$C:$C,0))),"",INDEX('Policy Characteristics'!E:E,MATCH($C651,'Policy Characteristics'!$C:$C,0)))</f>
        <v>indst non BAU CCS</v>
      </c>
      <c r="L651" s="239">
        <f>IF(ISBLANK(INDEX('Policy Characteristics'!F:F,MATCH($C651,'Policy Characteristics'!$C:$C,0))),"",INDEX('Policy Characteristics'!F:F,MATCH($C651,'Policy Characteristics'!$C:$C,0)))</f>
        <v>0</v>
      </c>
      <c r="M651" s="239">
        <f>IF(ISBLANK(INDEX('Policy Characteristics'!G:G,MATCH($C651,'Policy Characteristics'!$C:$C,0))),"",INDEX('Policy Characteristics'!G:G,MATCH($C651,'Policy Characteristics'!$C:$C,0)))</f>
        <v>1</v>
      </c>
      <c r="N651" s="239">
        <f>IF(ISBLANK(INDEX('Policy Characteristics'!H:H,MATCH($C651,'Policy Characteristics'!$C:$C,0))),"",INDEX('Policy Characteristics'!H:H,MATCH($C651,'Policy Characteristics'!$C:$C,0)))</f>
        <v>1</v>
      </c>
      <c r="O651" s="76" t="str">
        <f>IF(ISBLANK(INDEX('Policy Characteristics'!I:I,MATCH($C651,'Policy Characteristics'!$C:$C,0))),"",INDEX('Policy Characteristics'!I:I,MATCH($C651,'Policy Characteristics'!$C:$C,0)))</f>
        <v>on/off</v>
      </c>
      <c r="P651" s="76" t="str">
        <f>IF(ISBLANK(INDEX('Policy Characteristics'!J:J,MATCH($C651,'Policy Characteristics'!$C:$C,0))),"",INDEX('Policy Characteristics'!J:J,MATCH($C651,'Policy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1" s="76" t="str">
        <f>IF(ISBLANK(INDEX('Policy Characteristics'!K:K,MATCH($C651,'Policy Characteristics'!$C:$C,0))),"",INDEX('Policy Characteristics'!K:K,MATCH($C651,'Policy Characteristics'!$C:$C,0)))</f>
        <v>ccs.html#ccs</v>
      </c>
      <c r="R651" s="76" t="str">
        <f>IF(ISBLANK(INDEX('Policy Characteristics'!L:L,MATCH($C651,'Policy Characteristics'!$C:$C,0))),"",INDEX('Policy Characteristics'!L:L,MATCH($C651,'Policy Characteristics'!$C:$C,0)))</f>
        <v>carbon-capture-and-sequestration.html</v>
      </c>
    </row>
    <row r="652" spans="1:18" x14ac:dyDescent="0.25">
      <c r="A652" s="76" t="str">
        <f>IF(ISBLANK(INDEX('Policy Characteristics'!A:A,MATCH($C652,'Policy Characteristics'!$C:$C,0))),"",INDEX('Policy Characteristics'!A:A,MATCH($C652,'Policy Characteristics'!$C:$C,0)))</f>
        <v>Industry</v>
      </c>
      <c r="B652" s="234" t="str">
        <f>IF(ISBLANK(INDEX('Policy Characteristics'!B:B,MATCH($C652,'Policy Characteristics'!$C:$C,0))),"",INDEX('Policy Characteristics'!B:B,MATCH($C652,'Policy Characteristics'!$C:$C,0)))</f>
        <v>Non BAU Industry CCS Subsidy</v>
      </c>
      <c r="C652" s="76" t="str">
        <f t="shared" si="26"/>
        <v>Boolean Use Non BAU Industry CCS Subsidies</v>
      </c>
      <c r="D652" s="78" t="s">
        <v>1321</v>
      </c>
      <c r="E652" s="78"/>
      <c r="F652" t="s">
        <v>1283</v>
      </c>
      <c r="H652" s="15">
        <v>2743</v>
      </c>
      <c r="I652" s="247" t="s">
        <v>43</v>
      </c>
      <c r="J652" s="236" t="str">
        <f>IF(ISBLANK(INDEX('Policy Characteristics'!D:D,MATCH($C652,'Policy Characteristics'!$C:$C,0))),"",INDEX('Policy Characteristics'!D:D,MATCH($C652,'Policy Characteristics'!$C:$C,0)))</f>
        <v>Industry CCS</v>
      </c>
      <c r="K652" s="76" t="str">
        <f>IF(ISBLANK(INDEX('Policy Characteristics'!E:E,MATCH($C652,'Policy Characteristics'!$C:$C,0))),"",INDEX('Policy Characteristics'!E:E,MATCH($C652,'Policy Characteristics'!$C:$C,0)))</f>
        <v>indst non BAU CCS</v>
      </c>
      <c r="L652" s="239">
        <f>IF(ISBLANK(INDEX('Policy Characteristics'!F:F,MATCH($C652,'Policy Characteristics'!$C:$C,0))),"",INDEX('Policy Characteristics'!F:F,MATCH($C652,'Policy Characteristics'!$C:$C,0)))</f>
        <v>0</v>
      </c>
      <c r="M652" s="239">
        <f>IF(ISBLANK(INDEX('Policy Characteristics'!G:G,MATCH($C652,'Policy Characteristics'!$C:$C,0))),"",INDEX('Policy Characteristics'!G:G,MATCH($C652,'Policy Characteristics'!$C:$C,0)))</f>
        <v>1</v>
      </c>
      <c r="N652" s="239">
        <f>IF(ISBLANK(INDEX('Policy Characteristics'!H:H,MATCH($C652,'Policy Characteristics'!$C:$C,0))),"",INDEX('Policy Characteristics'!H:H,MATCH($C652,'Policy Characteristics'!$C:$C,0)))</f>
        <v>1</v>
      </c>
      <c r="O652" s="76" t="str">
        <f>IF(ISBLANK(INDEX('Policy Characteristics'!I:I,MATCH($C652,'Policy Characteristics'!$C:$C,0))),"",INDEX('Policy Characteristics'!I:I,MATCH($C652,'Policy Characteristics'!$C:$C,0)))</f>
        <v>on/off</v>
      </c>
      <c r="P652" s="76" t="str">
        <f>IF(ISBLANK(INDEX('Policy Characteristics'!J:J,MATCH($C652,'Policy Characteristics'!$C:$C,0))),"",INDEX('Policy Characteristics'!J:J,MATCH($C652,'Policy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2" s="76" t="str">
        <f>IF(ISBLANK(INDEX('Policy Characteristics'!K:K,MATCH($C652,'Policy Characteristics'!$C:$C,0))),"",INDEX('Policy Characteristics'!K:K,MATCH($C652,'Policy Characteristics'!$C:$C,0)))</f>
        <v>ccs.html#ccs</v>
      </c>
      <c r="R652" s="76" t="str">
        <f>IF(ISBLANK(INDEX('Policy Characteristics'!L:L,MATCH($C652,'Policy Characteristics'!$C:$C,0))),"",INDEX('Policy Characteristics'!L:L,MATCH($C652,'Policy Characteristics'!$C:$C,0)))</f>
        <v>carbon-capture-and-sequestration.html</v>
      </c>
    </row>
    <row r="653" spans="1:18" x14ac:dyDescent="0.25">
      <c r="A653" s="76" t="str">
        <f>IF(ISBLANK(INDEX('Policy Characteristics'!A:A,MATCH($C653,'Policy Characteristics'!$C:$C,0))),"",INDEX('Policy Characteristics'!A:A,MATCH($C653,'Policy Characteristics'!$C:$C,0)))</f>
        <v>Industry</v>
      </c>
      <c r="B653" s="234" t="str">
        <f>IF(ISBLANK(INDEX('Policy Characteristics'!B:B,MATCH($C653,'Policy Characteristics'!$C:$C,0))),"",INDEX('Policy Characteristics'!B:B,MATCH($C653,'Policy Characteristics'!$C:$C,0)))</f>
        <v>Non BAU Industry CCS Subsidy</v>
      </c>
      <c r="C653" s="76" t="str">
        <f t="shared" si="26"/>
        <v>Boolean Use Non BAU Industry CCS Subsidies</v>
      </c>
      <c r="D653" s="78" t="s">
        <v>1322</v>
      </c>
      <c r="E653" s="78"/>
      <c r="F653" t="s">
        <v>1284</v>
      </c>
      <c r="H653" s="15">
        <v>2744</v>
      </c>
      <c r="I653" s="247" t="s">
        <v>43</v>
      </c>
      <c r="J653" s="236" t="str">
        <f>IF(ISBLANK(INDEX('Policy Characteristics'!D:D,MATCH($C653,'Policy Characteristics'!$C:$C,0))),"",INDEX('Policy Characteristics'!D:D,MATCH($C653,'Policy Characteristics'!$C:$C,0)))</f>
        <v>Industry CCS</v>
      </c>
      <c r="K653" s="76" t="str">
        <f>IF(ISBLANK(INDEX('Policy Characteristics'!E:E,MATCH($C653,'Policy Characteristics'!$C:$C,0))),"",INDEX('Policy Characteristics'!E:E,MATCH($C653,'Policy Characteristics'!$C:$C,0)))</f>
        <v>indst non BAU CCS</v>
      </c>
      <c r="L653" s="239">
        <f>IF(ISBLANK(INDEX('Policy Characteristics'!F:F,MATCH($C653,'Policy Characteristics'!$C:$C,0))),"",INDEX('Policy Characteristics'!F:F,MATCH($C653,'Policy Characteristics'!$C:$C,0)))</f>
        <v>0</v>
      </c>
      <c r="M653" s="239">
        <f>IF(ISBLANK(INDEX('Policy Characteristics'!G:G,MATCH($C653,'Policy Characteristics'!$C:$C,0))),"",INDEX('Policy Characteristics'!G:G,MATCH($C653,'Policy Characteristics'!$C:$C,0)))</f>
        <v>1</v>
      </c>
      <c r="N653" s="239">
        <f>IF(ISBLANK(INDEX('Policy Characteristics'!H:H,MATCH($C653,'Policy Characteristics'!$C:$C,0))),"",INDEX('Policy Characteristics'!H:H,MATCH($C653,'Policy Characteristics'!$C:$C,0)))</f>
        <v>1</v>
      </c>
      <c r="O653" s="76" t="str">
        <f>IF(ISBLANK(INDEX('Policy Characteristics'!I:I,MATCH($C653,'Policy Characteristics'!$C:$C,0))),"",INDEX('Policy Characteristics'!I:I,MATCH($C653,'Policy Characteristics'!$C:$C,0)))</f>
        <v>on/off</v>
      </c>
      <c r="P653" s="76" t="str">
        <f>IF(ISBLANK(INDEX('Policy Characteristics'!J:J,MATCH($C653,'Policy Characteristics'!$C:$C,0))),"",INDEX('Policy Characteristics'!J:J,MATCH($C653,'Policy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3" s="76" t="str">
        <f>IF(ISBLANK(INDEX('Policy Characteristics'!K:K,MATCH($C653,'Policy Characteristics'!$C:$C,0))),"",INDEX('Policy Characteristics'!K:K,MATCH($C653,'Policy Characteristics'!$C:$C,0)))</f>
        <v>ccs.html#ccs</v>
      </c>
      <c r="R653" s="76" t="str">
        <f>IF(ISBLANK(INDEX('Policy Characteristics'!L:L,MATCH($C653,'Policy Characteristics'!$C:$C,0))),"",INDEX('Policy Characteristics'!L:L,MATCH($C653,'Policy Characteristics'!$C:$C,0)))</f>
        <v>carbon-capture-and-sequestration.html</v>
      </c>
    </row>
    <row r="654" spans="1:18" x14ac:dyDescent="0.25">
      <c r="A654" s="76" t="str">
        <f>IF(ISBLANK(INDEX('Policy Characteristics'!A:A,MATCH($C654,'Policy Characteristics'!$C:$C,0))),"",INDEX('Policy Characteristics'!A:A,MATCH($C654,'Policy Characteristics'!$C:$C,0)))</f>
        <v>Industry</v>
      </c>
      <c r="B654" s="234" t="str">
        <f>IF(ISBLANK(INDEX('Policy Characteristics'!B:B,MATCH($C654,'Policy Characteristics'!$C:$C,0))),"",INDEX('Policy Characteristics'!B:B,MATCH($C654,'Policy Characteristics'!$C:$C,0)))</f>
        <v>Non BAU Industry CCS Subsidy</v>
      </c>
      <c r="C654" s="76" t="str">
        <f t="shared" si="26"/>
        <v>Boolean Use Non BAU Industry CCS Subsidies</v>
      </c>
      <c r="D654" s="78" t="s">
        <v>1323</v>
      </c>
      <c r="E654" s="78"/>
      <c r="F654" t="s">
        <v>1285</v>
      </c>
      <c r="H654" s="15">
        <v>2745</v>
      </c>
      <c r="I654" s="247" t="s">
        <v>43</v>
      </c>
      <c r="J654" s="236" t="str">
        <f>IF(ISBLANK(INDEX('Policy Characteristics'!D:D,MATCH($C654,'Policy Characteristics'!$C:$C,0))),"",INDEX('Policy Characteristics'!D:D,MATCH($C654,'Policy Characteristics'!$C:$C,0)))</f>
        <v>Industry CCS</v>
      </c>
      <c r="K654" s="76" t="str">
        <f>IF(ISBLANK(INDEX('Policy Characteristics'!E:E,MATCH($C654,'Policy Characteristics'!$C:$C,0))),"",INDEX('Policy Characteristics'!E:E,MATCH($C654,'Policy Characteristics'!$C:$C,0)))</f>
        <v>indst non BAU CCS</v>
      </c>
      <c r="L654" s="239">
        <f>IF(ISBLANK(INDEX('Policy Characteristics'!F:F,MATCH($C654,'Policy Characteristics'!$C:$C,0))),"",INDEX('Policy Characteristics'!F:F,MATCH($C654,'Policy Characteristics'!$C:$C,0)))</f>
        <v>0</v>
      </c>
      <c r="M654" s="239">
        <f>IF(ISBLANK(INDEX('Policy Characteristics'!G:G,MATCH($C654,'Policy Characteristics'!$C:$C,0))),"",INDEX('Policy Characteristics'!G:G,MATCH($C654,'Policy Characteristics'!$C:$C,0)))</f>
        <v>1</v>
      </c>
      <c r="N654" s="239">
        <f>IF(ISBLANK(INDEX('Policy Characteristics'!H:H,MATCH($C654,'Policy Characteristics'!$C:$C,0))),"",INDEX('Policy Characteristics'!H:H,MATCH($C654,'Policy Characteristics'!$C:$C,0)))</f>
        <v>1</v>
      </c>
      <c r="O654" s="76" t="str">
        <f>IF(ISBLANK(INDEX('Policy Characteristics'!I:I,MATCH($C654,'Policy Characteristics'!$C:$C,0))),"",INDEX('Policy Characteristics'!I:I,MATCH($C654,'Policy Characteristics'!$C:$C,0)))</f>
        <v>on/off</v>
      </c>
      <c r="P654" s="76" t="str">
        <f>IF(ISBLANK(INDEX('Policy Characteristics'!J:J,MATCH($C654,'Policy Characteristics'!$C:$C,0))),"",INDEX('Policy Characteristics'!J:J,MATCH($C654,'Policy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4" s="76" t="str">
        <f>IF(ISBLANK(INDEX('Policy Characteristics'!K:K,MATCH($C654,'Policy Characteristics'!$C:$C,0))),"",INDEX('Policy Characteristics'!K:K,MATCH($C654,'Policy Characteristics'!$C:$C,0)))</f>
        <v>ccs.html#ccs</v>
      </c>
      <c r="R654" s="76" t="str">
        <f>IF(ISBLANK(INDEX('Policy Characteristics'!L:L,MATCH($C654,'Policy Characteristics'!$C:$C,0))),"",INDEX('Policy Characteristics'!L:L,MATCH($C654,'Policy Characteristics'!$C:$C,0)))</f>
        <v>carbon-capture-and-sequestration.html</v>
      </c>
    </row>
    <row r="655" spans="1:18" x14ac:dyDescent="0.25">
      <c r="A655" s="76" t="str">
        <f>IF(ISBLANK(INDEX('Policy Characteristics'!A:A,MATCH($C655,'Policy Characteristics'!$C:$C,0))),"",INDEX('Policy Characteristics'!A:A,MATCH($C655,'Policy Characteristics'!$C:$C,0)))</f>
        <v>Industry</v>
      </c>
      <c r="B655" s="234" t="str">
        <f>IF(ISBLANK(INDEX('Policy Characteristics'!B:B,MATCH($C655,'Policy Characteristics'!$C:$C,0))),"",INDEX('Policy Characteristics'!B:B,MATCH($C655,'Policy Characteristics'!$C:$C,0)))</f>
        <v>Non BAU Industry CCS Subsidy</v>
      </c>
      <c r="C655" s="76" t="str">
        <f t="shared" si="26"/>
        <v>Boolean Use Non BAU Industry CCS Subsidies</v>
      </c>
      <c r="D655" s="78" t="s">
        <v>1324</v>
      </c>
      <c r="E655" s="78"/>
      <c r="F655" t="s">
        <v>1327</v>
      </c>
      <c r="H655" s="15">
        <v>2746</v>
      </c>
      <c r="I655" s="247" t="s">
        <v>43</v>
      </c>
      <c r="J655" s="236" t="str">
        <f>IF(ISBLANK(INDEX('Policy Characteristics'!D:D,MATCH($C655,'Policy Characteristics'!$C:$C,0))),"",INDEX('Policy Characteristics'!D:D,MATCH($C655,'Policy Characteristics'!$C:$C,0)))</f>
        <v>Industry CCS</v>
      </c>
      <c r="K655" s="76" t="str">
        <f>IF(ISBLANK(INDEX('Policy Characteristics'!E:E,MATCH($C655,'Policy Characteristics'!$C:$C,0))),"",INDEX('Policy Characteristics'!E:E,MATCH($C655,'Policy Characteristics'!$C:$C,0)))</f>
        <v>indst non BAU CCS</v>
      </c>
      <c r="L655" s="239">
        <f>IF(ISBLANK(INDEX('Policy Characteristics'!F:F,MATCH($C655,'Policy Characteristics'!$C:$C,0))),"",INDEX('Policy Characteristics'!F:F,MATCH($C655,'Policy Characteristics'!$C:$C,0)))</f>
        <v>0</v>
      </c>
      <c r="M655" s="239">
        <f>IF(ISBLANK(INDEX('Policy Characteristics'!G:G,MATCH($C655,'Policy Characteristics'!$C:$C,0))),"",INDEX('Policy Characteristics'!G:G,MATCH($C655,'Policy Characteristics'!$C:$C,0)))</f>
        <v>1</v>
      </c>
      <c r="N655" s="239">
        <f>IF(ISBLANK(INDEX('Policy Characteristics'!H:H,MATCH($C655,'Policy Characteristics'!$C:$C,0))),"",INDEX('Policy Characteristics'!H:H,MATCH($C655,'Policy Characteristics'!$C:$C,0)))</f>
        <v>1</v>
      </c>
      <c r="O655" s="76" t="str">
        <f>IF(ISBLANK(INDEX('Policy Characteristics'!I:I,MATCH($C655,'Policy Characteristics'!$C:$C,0))),"",INDEX('Policy Characteristics'!I:I,MATCH($C655,'Policy Characteristics'!$C:$C,0)))</f>
        <v>on/off</v>
      </c>
      <c r="P655" s="76" t="str">
        <f>IF(ISBLANK(INDEX('Policy Characteristics'!J:J,MATCH($C655,'Policy Characteristics'!$C:$C,0))),"",INDEX('Policy Characteristics'!J:J,MATCH($C655,'Policy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5" s="76" t="str">
        <f>IF(ISBLANK(INDEX('Policy Characteristics'!K:K,MATCH($C655,'Policy Characteristics'!$C:$C,0))),"",INDEX('Policy Characteristics'!K:K,MATCH($C655,'Policy Characteristics'!$C:$C,0)))</f>
        <v>ccs.html#ccs</v>
      </c>
      <c r="R655" s="76" t="str">
        <f>IF(ISBLANK(INDEX('Policy Characteristics'!L:L,MATCH($C655,'Policy Characteristics'!$C:$C,0))),"",INDEX('Policy Characteristics'!L:L,MATCH($C655,'Policy Characteristics'!$C:$C,0)))</f>
        <v>carbon-capture-and-sequestration.html</v>
      </c>
    </row>
    <row r="656" spans="1:18" x14ac:dyDescent="0.25">
      <c r="A656" s="76" t="str">
        <f>IF(ISBLANK(INDEX('Policy Characteristics'!A:A,MATCH($C656,'Policy Characteristics'!$C:$C,0))),"",INDEX('Policy Characteristics'!A:A,MATCH($C656,'Policy Characteristics'!$C:$C,0)))</f>
        <v>Industry</v>
      </c>
      <c r="B656" s="234" t="str">
        <f>IF(ISBLANK(INDEX('Policy Characteristics'!B:B,MATCH($C656,'Policy Characteristics'!$C:$C,0))),"",INDEX('Policy Characteristics'!B:B,MATCH($C656,'Policy Characteristics'!$C:$C,0)))</f>
        <v>Non BAU Industry CCS Subsidy</v>
      </c>
      <c r="C656" s="76" t="str">
        <f t="shared" si="26"/>
        <v>Boolean Use Non BAU Industry CCS Subsidies</v>
      </c>
      <c r="D656" s="78" t="s">
        <v>1325</v>
      </c>
      <c r="E656" s="78"/>
      <c r="F656" t="s">
        <v>1286</v>
      </c>
      <c r="H656" s="15">
        <v>2747</v>
      </c>
      <c r="I656" s="247" t="s">
        <v>43</v>
      </c>
      <c r="J656" s="236" t="str">
        <f>IF(ISBLANK(INDEX('Policy Characteristics'!D:D,MATCH($C656,'Policy Characteristics'!$C:$C,0))),"",INDEX('Policy Characteristics'!D:D,MATCH($C656,'Policy Characteristics'!$C:$C,0)))</f>
        <v>Industry CCS</v>
      </c>
      <c r="K656" s="76" t="str">
        <f>IF(ISBLANK(INDEX('Policy Characteristics'!E:E,MATCH($C656,'Policy Characteristics'!$C:$C,0))),"",INDEX('Policy Characteristics'!E:E,MATCH($C656,'Policy Characteristics'!$C:$C,0)))</f>
        <v>indst non BAU CCS</v>
      </c>
      <c r="L656" s="239">
        <f>IF(ISBLANK(INDEX('Policy Characteristics'!F:F,MATCH($C656,'Policy Characteristics'!$C:$C,0))),"",INDEX('Policy Characteristics'!F:F,MATCH($C656,'Policy Characteristics'!$C:$C,0)))</f>
        <v>0</v>
      </c>
      <c r="M656" s="239">
        <f>IF(ISBLANK(INDEX('Policy Characteristics'!G:G,MATCH($C656,'Policy Characteristics'!$C:$C,0))),"",INDEX('Policy Characteristics'!G:G,MATCH($C656,'Policy Characteristics'!$C:$C,0)))</f>
        <v>1</v>
      </c>
      <c r="N656" s="239">
        <f>IF(ISBLANK(INDEX('Policy Characteristics'!H:H,MATCH($C656,'Policy Characteristics'!$C:$C,0))),"",INDEX('Policy Characteristics'!H:H,MATCH($C656,'Policy Characteristics'!$C:$C,0)))</f>
        <v>1</v>
      </c>
      <c r="O656" s="76" t="str">
        <f>IF(ISBLANK(INDEX('Policy Characteristics'!I:I,MATCH($C656,'Policy Characteristics'!$C:$C,0))),"",INDEX('Policy Characteristics'!I:I,MATCH($C656,'Policy Characteristics'!$C:$C,0)))</f>
        <v>on/off</v>
      </c>
      <c r="P656" s="76" t="str">
        <f>IF(ISBLANK(INDEX('Policy Characteristics'!J:J,MATCH($C656,'Policy Characteristics'!$C:$C,0))),"",INDEX('Policy Characteristics'!J:J,MATCH($C656,'Policy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6" s="76" t="str">
        <f>IF(ISBLANK(INDEX('Policy Characteristics'!K:K,MATCH($C656,'Policy Characteristics'!$C:$C,0))),"",INDEX('Policy Characteristics'!K:K,MATCH($C656,'Policy Characteristics'!$C:$C,0)))</f>
        <v>ccs.html#ccs</v>
      </c>
      <c r="R656" s="76" t="str">
        <f>IF(ISBLANK(INDEX('Policy Characteristics'!L:L,MATCH($C656,'Policy Characteristics'!$C:$C,0))),"",INDEX('Policy Characteristics'!L:L,MATCH($C656,'Policy Characteristics'!$C:$C,0)))</f>
        <v>carbon-capture-and-sequestration.html</v>
      </c>
    </row>
    <row r="657" spans="1:18" x14ac:dyDescent="0.25">
      <c r="A657" s="76" t="str">
        <f>IF(ISBLANK(INDEX('Policy Characteristics'!A:A,MATCH($C657,'Policy Characteristics'!$C:$C,0))),"",INDEX('Policy Characteristics'!A:A,MATCH($C657,'Policy Characteristics'!$C:$C,0)))</f>
        <v>Industry</v>
      </c>
      <c r="B657" s="234" t="str">
        <f>IF(ISBLANK(INDEX('Policy Characteristics'!B:B,MATCH($C657,'Policy Characteristics'!$C:$C,0))),"",INDEX('Policy Characteristics'!B:B,MATCH($C657,'Policy Characteristics'!$C:$C,0)))</f>
        <v>Cement Clinker Substitution</v>
      </c>
      <c r="C657" t="s">
        <v>1008</v>
      </c>
      <c r="D657" s="88"/>
      <c r="E657" s="88"/>
      <c r="F657" s="88"/>
      <c r="G657" s="88"/>
      <c r="H657" s="15">
        <v>43</v>
      </c>
      <c r="I657" s="247" t="s">
        <v>43</v>
      </c>
      <c r="J657" s="236" t="str">
        <f>IF(ISBLANK(INDEX('Policy Characteristics'!D:D,MATCH($C657,'Policy Characteristics'!$C:$C,0))),"",INDEX('Policy Characteristics'!D:D,MATCH($C657,'Policy Characteristics'!$C:$C,0)))</f>
        <v>Cement Clinker Substitution</v>
      </c>
      <c r="K657" s="76" t="str">
        <f>IF(ISBLANK(INDEX('Policy Characteristics'!E:E,MATCH($C657,'Policy Characteristics'!$C:$C,0))),"",INDEX('Policy Characteristics'!E:E,MATCH($C657,'Policy Characteristics'!$C:$C,0)))</f>
        <v>indst cement measures</v>
      </c>
      <c r="L657" s="239">
        <f>IF(ISBLANK(INDEX('Policy Characteristics'!F:F,MATCH($C657,'Policy Characteristics'!$C:$C,0))),"",INDEX('Policy Characteristics'!F:F,MATCH($C657,'Policy Characteristics'!$C:$C,0)))</f>
        <v>0</v>
      </c>
      <c r="M657" s="239">
        <f>IF(ISBLANK(INDEX('Policy Characteristics'!G:G,MATCH($C657,'Policy Characteristics'!$C:$C,0))),"",INDEX('Policy Characteristics'!G:G,MATCH($C657,'Policy Characteristics'!$C:$C,0)))</f>
        <v>1</v>
      </c>
      <c r="N657" s="239">
        <f>IF(ISBLANK(INDEX('Policy Characteristics'!H:H,MATCH($C657,'Policy Characteristics'!$C:$C,0))),"",INDEX('Policy Characteristics'!H:H,MATCH($C657,'Policy Characteristics'!$C:$C,0)))</f>
        <v>0.01</v>
      </c>
      <c r="O657" s="76" t="str">
        <f>IF(ISBLANK(INDEX('Policy Characteristics'!I:I,MATCH($C657,'Policy Characteristics'!$C:$C,0))),"",INDEX('Policy Characteristics'!I:I,MATCH($C657,'Policy Characteristics'!$C:$C,0)))</f>
        <v>% of potential achieved</v>
      </c>
      <c r="P657" s="76" t="str">
        <f>IF(ISBLANK(INDEX('Policy Characteristics'!J:J,MATCH($C657,'Policy Characteristics'!$C:$C,0))),"",INDEX('Policy Characteristics'!J:J,MATCH($C657,'Policy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657" s="76" t="str">
        <f>IF(ISBLANK(INDEX('Policy Characteristics'!K:K,MATCH($C657,'Policy Characteristics'!$C:$C,0))),"",INDEX('Policy Characteristics'!K:K,MATCH($C657,'Policy Characteristics'!$C:$C,0)))</f>
        <v>industry-ag-main.html#clinker</v>
      </c>
      <c r="R657" s="76" t="str">
        <f>IF(ISBLANK(INDEX('Policy Characteristics'!L:L,MATCH($C657,'Policy Characteristics'!$C:$C,0))),"",INDEX('Policy Characteristics'!L:L,MATCH($C657,'Policy Characteristics'!$C:$C,0)))</f>
        <v>cement-clinker-substitution.html</v>
      </c>
    </row>
    <row r="658" spans="1:18" s="76" customFormat="1" x14ac:dyDescent="0.25">
      <c r="A658" s="76" t="str">
        <f>IF(ISBLANK(INDEX('Policy Characteristics'!A:A,MATCH($C658,'Policy Characteristics'!$C:$C,0))),"",INDEX('Policy Characteristics'!A:A,MATCH($C658,'Policy Characteristics'!$C:$C,0)))</f>
        <v>Industry</v>
      </c>
      <c r="B658" s="234" t="str">
        <f>IF(ISBLANK(INDEX('Policy Characteristics'!B:B,MATCH($C658,'Policy Characteristics'!$C:$C,0))),"",INDEX('Policy Characteristics'!B:B,MATCH($C658,'Policy Characteristics'!$C:$C,0)))</f>
        <v>Cogeneration and Waste Heat Recovery</v>
      </c>
      <c r="C658" t="s">
        <v>280</v>
      </c>
      <c r="D658" s="88"/>
      <c r="E658" s="88"/>
      <c r="F658" s="88"/>
      <c r="G658" s="88"/>
      <c r="H658" s="15">
        <v>44</v>
      </c>
      <c r="I658" s="247" t="s">
        <v>43</v>
      </c>
      <c r="J658" s="236" t="str">
        <f>IF(ISBLANK(INDEX('Policy Characteristics'!D:D,MATCH($C658,'Policy Characteristics'!$C:$C,0))),"",INDEX('Policy Characteristics'!D:D,MATCH($C658,'Policy Characteristics'!$C:$C,0)))</f>
        <v>Cogeneration and Waste Heat Recovery</v>
      </c>
      <c r="K658" s="76" t="str">
        <f>IF(ISBLANK(INDEX('Policy Characteristics'!E:E,MATCH($C658,'Policy Characteristics'!$C:$C,0))),"",INDEX('Policy Characteristics'!E:E,MATCH($C658,'Policy Characteristics'!$C:$C,0)))</f>
        <v>indst CHP</v>
      </c>
      <c r="L658" s="239">
        <f>IF(ISBLANK(INDEX('Policy Characteristics'!F:F,MATCH($C658,'Policy Characteristics'!$C:$C,0))),"",INDEX('Policy Characteristics'!F:F,MATCH($C658,'Policy Characteristics'!$C:$C,0)))</f>
        <v>0</v>
      </c>
      <c r="M658" s="239">
        <f>IF(ISBLANK(INDEX('Policy Characteristics'!G:G,MATCH($C658,'Policy Characteristics'!$C:$C,0))),"",INDEX('Policy Characteristics'!G:G,MATCH($C658,'Policy Characteristics'!$C:$C,0)))</f>
        <v>1</v>
      </c>
      <c r="N658" s="239">
        <f>IF(ISBLANK(INDEX('Policy Characteristics'!H:H,MATCH($C658,'Policy Characteristics'!$C:$C,0))),"",INDEX('Policy Characteristics'!H:H,MATCH($C658,'Policy Characteristics'!$C:$C,0)))</f>
        <v>0.01</v>
      </c>
      <c r="O658" s="76" t="str">
        <f>IF(ISBLANK(INDEX('Policy Characteristics'!I:I,MATCH($C658,'Policy Characteristics'!$C:$C,0))),"",INDEX('Policy Characteristics'!I:I,MATCH($C658,'Policy Characteristics'!$C:$C,0)))</f>
        <v>% of potential achieved</v>
      </c>
      <c r="P658" s="76" t="str">
        <f>IF(ISBLANK(INDEX('Policy Characteristics'!J:J,MATCH($C658,'Policy Characteristics'!$C:$C,0))),"",INDEX('Policy Characteristics'!J:J,MATCH($C658,'Policy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658" s="76" t="str">
        <f>IF(ISBLANK(INDEX('Policy Characteristics'!K:K,MATCH($C658,'Policy Characteristics'!$C:$C,0))),"",INDEX('Policy Characteristics'!K:K,MATCH($C658,'Policy Characteristics'!$C:$C,0)))</f>
        <v>industry-ag-main.html#cogen</v>
      </c>
      <c r="R658" s="76" t="str">
        <f>IF(ISBLANK(INDEX('Policy Characteristics'!L:L,MATCH($C658,'Policy Characteristics'!$C:$C,0))),"",INDEX('Policy Characteristics'!L:L,MATCH($C658,'Policy Characteristics'!$C:$C,0)))</f>
        <v>cogeneration-and-waste-heat-recovery.html</v>
      </c>
    </row>
    <row r="659" spans="1:18" s="76" customFormat="1" x14ac:dyDescent="0.25">
      <c r="A659" s="76" t="str">
        <f>IF(ISBLANK(INDEX('Policy Characteristics'!A:A,MATCH($C659,'Policy Characteristics'!$C:$C,0))),"",INDEX('Policy Characteristics'!A:A,MATCH($C659,'Policy Characteristics'!$C:$C,0)))</f>
        <v>Industry</v>
      </c>
      <c r="B659" s="234" t="str">
        <f>IF(ISBLANK(INDEX('Policy Characteristics'!B:B,MATCH($C659,'Policy Characteristics'!$C:$C,0))),"",INDEX('Policy Characteristics'!B:B,MATCH($C659,'Policy Characteristics'!$C:$C,0)))</f>
        <v>Early Retirement of Industrial Facilities</v>
      </c>
      <c r="C659" t="s">
        <v>58</v>
      </c>
      <c r="D659" s="88"/>
      <c r="E659" s="88"/>
      <c r="F659" s="88"/>
      <c r="G659" s="88"/>
      <c r="H659" s="15">
        <v>45</v>
      </c>
      <c r="I659" s="247" t="s">
        <v>43</v>
      </c>
      <c r="J659" s="236" t="str">
        <f>IF(ISBLANK(INDEX('Policy Characteristics'!D:D,MATCH($C659,'Policy Characteristics'!$C:$C,0))),"",INDEX('Policy Characteristics'!D:D,MATCH($C659,'Policy Characteristics'!$C:$C,0)))</f>
        <v>Early Retirement of Industrial Facilities</v>
      </c>
      <c r="K659" s="76" t="str">
        <f>IF(ISBLANK(INDEX('Policy Characteristics'!E:E,MATCH($C659,'Policy Characteristics'!$C:$C,0))),"",INDEX('Policy Characteristics'!E:E,MATCH($C659,'Policy Characteristics'!$C:$C,0)))</f>
        <v>indst early retirement</v>
      </c>
      <c r="L659" s="239">
        <f>IF(ISBLANK(INDEX('Policy Characteristics'!F:F,MATCH($C659,'Policy Characteristics'!$C:$C,0))),"",INDEX('Policy Characteristics'!F:F,MATCH($C659,'Policy Characteristics'!$C:$C,0)))</f>
        <v>0</v>
      </c>
      <c r="M659" s="239">
        <f>IF(ISBLANK(INDEX('Policy Characteristics'!G:G,MATCH($C659,'Policy Characteristics'!$C:$C,0))),"",INDEX('Policy Characteristics'!G:G,MATCH($C659,'Policy Characteristics'!$C:$C,0)))</f>
        <v>1</v>
      </c>
      <c r="N659" s="239">
        <f>IF(ISBLANK(INDEX('Policy Characteristics'!H:H,MATCH($C659,'Policy Characteristics'!$C:$C,0))),"",INDEX('Policy Characteristics'!H:H,MATCH($C659,'Policy Characteristics'!$C:$C,0)))</f>
        <v>0.01</v>
      </c>
      <c r="O659" s="76" t="str">
        <f>IF(ISBLANK(INDEX('Policy Characteristics'!I:I,MATCH($C659,'Policy Characteristics'!$C:$C,0))),"",INDEX('Policy Characteristics'!I:I,MATCH($C659,'Policy Characteristics'!$C:$C,0)))</f>
        <v>% of potential achieved</v>
      </c>
      <c r="P659" s="76" t="str">
        <f>IF(ISBLANK(INDEX('Policy Characteristics'!J:J,MATCH($C659,'Policy Characteristics'!$C:$C,0))),"",INDEX('Policy Characteristics'!J:J,MATCH($C659,'Policy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659" s="76" t="str">
        <f>IF(ISBLANK(INDEX('Policy Characteristics'!K:K,MATCH($C659,'Policy Characteristics'!$C:$C,0))),"",INDEX('Policy Characteristics'!K:K,MATCH($C659,'Policy Characteristics'!$C:$C,0)))</f>
        <v>industry-ag-main.html#early-ret</v>
      </c>
      <c r="R659" s="76" t="str">
        <f>IF(ISBLANK(INDEX('Policy Characteristics'!L:L,MATCH($C659,'Policy Characteristics'!$C:$C,0))),"",INDEX('Policy Characteristics'!L:L,MATCH($C659,'Policy Characteristics'!$C:$C,0)))</f>
        <v>early-retirement-of-industrial-facilities.html</v>
      </c>
    </row>
    <row r="660" spans="1:18" x14ac:dyDescent="0.25">
      <c r="A660" s="76" t="str">
        <f>IF(ISBLANK(INDEX('Policy Characteristics'!A:A,MATCH($C660,'Policy Characteristics'!$C:$C,0))),"",INDEX('Policy Characteristics'!A:A,MATCH($C660,'Policy Characteristics'!$C:$C,0)))</f>
        <v>Industry</v>
      </c>
      <c r="B660" s="234" t="str">
        <f>IF(ISBLANK(INDEX('Policy Characteristics'!B:B,MATCH($C660,'Policy Characteristics'!$C:$C,0))),"",INDEX('Policy Characteristics'!B:B,MATCH($C660,'Policy Characteristics'!$C:$C,0)))</f>
        <v>Electrification</v>
      </c>
      <c r="C660" t="s">
        <v>1712</v>
      </c>
      <c r="D660" s="88" t="s">
        <v>1301</v>
      </c>
      <c r="E660" t="s">
        <v>1689</v>
      </c>
      <c r="F660" t="s">
        <v>1326</v>
      </c>
      <c r="G660" s="88" t="s">
        <v>1696</v>
      </c>
      <c r="H660" s="15">
        <v>1834</v>
      </c>
      <c r="I660" s="247" t="s">
        <v>43</v>
      </c>
      <c r="J660" s="236" t="str">
        <f>IF(ISBLANK(INDEX('Policy Characteristics'!D:D,MATCH($C660,'Policy Characteristics'!$C:$C,0))),"",INDEX('Policy Characteristics'!D:D,MATCH($C660,'Policy Characteristics'!$C:$C,0)))</f>
        <v>Electrification</v>
      </c>
      <c r="K660" s="76" t="str">
        <f>IF(ISBLANK(INDEX('Policy Characteristics'!E:E,MATCH($C660,'Policy Characteristics'!$C:$C,0))),"",INDEX('Policy Characteristics'!E:E,MATCH($C660,'Policy Characteristics'!$C:$C,0)))</f>
        <v>indst shift to electricity</v>
      </c>
      <c r="L660" s="239">
        <f>IF(ISBLANK(INDEX('Policy Characteristics'!F:F,MATCH($C660,'Policy Characteristics'!$C:$C,0))),"",INDEX('Policy Characteristics'!F:F,MATCH($C660,'Policy Characteristics'!$C:$C,0)))</f>
        <v>0</v>
      </c>
      <c r="M660" s="239">
        <f>IF(ISBLANK(INDEX('Policy Characteristics'!G:G,MATCH($C660,'Policy Characteristics'!$C:$C,0))),"",INDEX('Policy Characteristics'!G:G,MATCH($C660,'Policy Characteristics'!$C:$C,0)))</f>
        <v>1</v>
      </c>
      <c r="N660" s="239">
        <f>IF(ISBLANK(INDEX('Policy Characteristics'!H:H,MATCH($C660,'Policy Characteristics'!$C:$C,0))),"",INDEX('Policy Characteristics'!H:H,MATCH($C660,'Policy Characteristics'!$C:$C,0)))</f>
        <v>0.01</v>
      </c>
      <c r="O660" s="76" t="str">
        <f>IF(ISBLANK(INDEX('Policy Characteristics'!I:I,MATCH($C660,'Policy Characteristics'!$C:$C,0))),"",INDEX('Policy Characteristics'!I:I,MATCH($C660,'Policy Characteristics'!$C:$C,0)))</f>
        <v>% of fuel shifted</v>
      </c>
      <c r="P660" s="76"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76" t="str">
        <f>IF(ISBLANK(INDEX('Policy Characteristics'!K:K,MATCH($C660,'Policy Characteristics'!$C:$C,0))),"",INDEX('Policy Characteristics'!K:K,MATCH($C660,'Policy Characteristics'!$C:$C,0)))</f>
        <v>industry-ag-main.html#fuel-switching</v>
      </c>
      <c r="R660" s="76" t="str">
        <f>IF(ISBLANK(INDEX('Policy Characteristics'!L:L,MATCH($C660,'Policy Characteristics'!$C:$C,0))),"",INDEX('Policy Characteristics'!L:L,MATCH($C660,'Policy Characteristics'!$C:$C,0)))</f>
        <v>industry-elec-and-hydrogen.html</v>
      </c>
    </row>
    <row r="661" spans="1:18" x14ac:dyDescent="0.25">
      <c r="A661" s="76" t="str">
        <f>IF(ISBLANK(INDEX('Policy Characteristics'!A:A,MATCH($C661,'Policy Characteristics'!$C:$C,0))),"",INDEX('Policy Characteristics'!A:A,MATCH($C661,'Policy Characteristics'!$C:$C,0)))</f>
        <v>Industry</v>
      </c>
      <c r="B661" s="234" t="str">
        <f>IF(ISBLANK(INDEX('Policy Characteristics'!B:B,MATCH($C661,'Policy Characteristics'!$C:$C,0))),"",INDEX('Policy Characteristics'!B:B,MATCH($C661,'Policy Characteristics'!$C:$C,0)))</f>
        <v>Electrification</v>
      </c>
      <c r="C661" s="76" t="str">
        <f t="shared" ref="C661:C724" si="27">C$660</f>
        <v>Fraction of Eligible Industrial Energy Use Shifted to Electricity</v>
      </c>
      <c r="D661" s="88" t="s">
        <v>1301</v>
      </c>
      <c r="E661" t="s">
        <v>1690</v>
      </c>
      <c r="F661" t="s">
        <v>1326</v>
      </c>
      <c r="G661" s="88" t="s">
        <v>1697</v>
      </c>
      <c r="H661" s="15">
        <v>1835</v>
      </c>
      <c r="I661" s="247" t="s">
        <v>43</v>
      </c>
      <c r="J661" s="236" t="str">
        <f>IF(ISBLANK(INDEX('Policy Characteristics'!D:D,MATCH($C661,'Policy Characteristics'!$C:$C,0))),"",INDEX('Policy Characteristics'!D:D,MATCH($C661,'Policy Characteristics'!$C:$C,0)))</f>
        <v>Electrification</v>
      </c>
      <c r="K661" s="76" t="str">
        <f>IF(ISBLANK(INDEX('Policy Characteristics'!E:E,MATCH($C661,'Policy Characteristics'!$C:$C,0))),"",INDEX('Policy Characteristics'!E:E,MATCH($C661,'Policy Characteristics'!$C:$C,0)))</f>
        <v>indst shift to electricity</v>
      </c>
      <c r="L661" s="239">
        <f>IF(ISBLANK(INDEX('Policy Characteristics'!F:F,MATCH($C661,'Policy Characteristics'!$C:$C,0))),"",INDEX('Policy Characteristics'!F:F,MATCH($C661,'Policy Characteristics'!$C:$C,0)))</f>
        <v>0</v>
      </c>
      <c r="M661" s="239">
        <f>IF(ISBLANK(INDEX('Policy Characteristics'!G:G,MATCH($C661,'Policy Characteristics'!$C:$C,0))),"",INDEX('Policy Characteristics'!G:G,MATCH($C661,'Policy Characteristics'!$C:$C,0)))</f>
        <v>1</v>
      </c>
      <c r="N661" s="239">
        <f>IF(ISBLANK(INDEX('Policy Characteristics'!H:H,MATCH($C661,'Policy Characteristics'!$C:$C,0))),"",INDEX('Policy Characteristics'!H:H,MATCH($C661,'Policy Characteristics'!$C:$C,0)))</f>
        <v>0.01</v>
      </c>
      <c r="O661" s="76" t="str">
        <f>IF(ISBLANK(INDEX('Policy Characteristics'!I:I,MATCH($C661,'Policy Characteristics'!$C:$C,0))),"",INDEX('Policy Characteristics'!I:I,MATCH($C661,'Policy Characteristics'!$C:$C,0)))</f>
        <v>% of fuel shifted</v>
      </c>
      <c r="P661" s="76"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76" t="str">
        <f>IF(ISBLANK(INDEX('Policy Characteristics'!K:K,MATCH($C661,'Policy Characteristics'!$C:$C,0))),"",INDEX('Policy Characteristics'!K:K,MATCH($C661,'Policy Characteristics'!$C:$C,0)))</f>
        <v>industry-ag-main.html#fuel-switching</v>
      </c>
      <c r="R661" s="76" t="str">
        <f>IF(ISBLANK(INDEX('Policy Characteristics'!L:L,MATCH($C661,'Policy Characteristics'!$C:$C,0))),"",INDEX('Policy Characteristics'!L:L,MATCH($C661,'Policy Characteristics'!$C:$C,0)))</f>
        <v>industry-elec-and-hydrogen.html</v>
      </c>
    </row>
    <row r="662" spans="1:18" x14ac:dyDescent="0.25">
      <c r="A662" s="76" t="str">
        <f>IF(ISBLANK(INDEX('Policy Characteristics'!A:A,MATCH($C662,'Policy Characteristics'!$C:$C,0))),"",INDEX('Policy Characteristics'!A:A,MATCH($C662,'Policy Characteristics'!$C:$C,0)))</f>
        <v>Industry</v>
      </c>
      <c r="B662" s="234" t="str">
        <f>IF(ISBLANK(INDEX('Policy Characteristics'!B:B,MATCH($C662,'Policy Characteristics'!$C:$C,0))),"",INDEX('Policy Characteristics'!B:B,MATCH($C662,'Policy Characteristics'!$C:$C,0)))</f>
        <v>Electrification</v>
      </c>
      <c r="C662" s="76" t="str">
        <f t="shared" si="27"/>
        <v>Fraction of Eligible Industrial Energy Use Shifted to Electricity</v>
      </c>
      <c r="D662" s="88" t="s">
        <v>1301</v>
      </c>
      <c r="E662" t="s">
        <v>1691</v>
      </c>
      <c r="F662" t="s">
        <v>1326</v>
      </c>
      <c r="G662" s="88" t="s">
        <v>1698</v>
      </c>
      <c r="H662" s="15">
        <v>1836</v>
      </c>
      <c r="I662" s="247" t="s">
        <v>43</v>
      </c>
      <c r="J662" s="236" t="str">
        <f>IF(ISBLANK(INDEX('Policy Characteristics'!D:D,MATCH($C662,'Policy Characteristics'!$C:$C,0))),"",INDEX('Policy Characteristics'!D:D,MATCH($C662,'Policy Characteristics'!$C:$C,0)))</f>
        <v>Electrification</v>
      </c>
      <c r="K662" s="76" t="str">
        <f>IF(ISBLANK(INDEX('Policy Characteristics'!E:E,MATCH($C662,'Policy Characteristics'!$C:$C,0))),"",INDEX('Policy Characteristics'!E:E,MATCH($C662,'Policy Characteristics'!$C:$C,0)))</f>
        <v>indst shift to electricity</v>
      </c>
      <c r="L662" s="239">
        <f>IF(ISBLANK(INDEX('Policy Characteristics'!F:F,MATCH($C662,'Policy Characteristics'!$C:$C,0))),"",INDEX('Policy Characteristics'!F:F,MATCH($C662,'Policy Characteristics'!$C:$C,0)))</f>
        <v>0</v>
      </c>
      <c r="M662" s="239">
        <f>IF(ISBLANK(INDEX('Policy Characteristics'!G:G,MATCH($C662,'Policy Characteristics'!$C:$C,0))),"",INDEX('Policy Characteristics'!G:G,MATCH($C662,'Policy Characteristics'!$C:$C,0)))</f>
        <v>1</v>
      </c>
      <c r="N662" s="239">
        <f>IF(ISBLANK(INDEX('Policy Characteristics'!H:H,MATCH($C662,'Policy Characteristics'!$C:$C,0))),"",INDEX('Policy Characteristics'!H:H,MATCH($C662,'Policy Characteristics'!$C:$C,0)))</f>
        <v>0.01</v>
      </c>
      <c r="O662" s="76" t="str">
        <f>IF(ISBLANK(INDEX('Policy Characteristics'!I:I,MATCH($C662,'Policy Characteristics'!$C:$C,0))),"",INDEX('Policy Characteristics'!I:I,MATCH($C662,'Policy Characteristics'!$C:$C,0)))</f>
        <v>% of fuel shifted</v>
      </c>
      <c r="P662" s="76"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76" t="str">
        <f>IF(ISBLANK(INDEX('Policy Characteristics'!K:K,MATCH($C662,'Policy Characteristics'!$C:$C,0))),"",INDEX('Policy Characteristics'!K:K,MATCH($C662,'Policy Characteristics'!$C:$C,0)))</f>
        <v>industry-ag-main.html#fuel-switching</v>
      </c>
      <c r="R662" s="76" t="str">
        <f>IF(ISBLANK(INDEX('Policy Characteristics'!L:L,MATCH($C662,'Policy Characteristics'!$C:$C,0))),"",INDEX('Policy Characteristics'!L:L,MATCH($C662,'Policy Characteristics'!$C:$C,0)))</f>
        <v>industry-elec-and-hydrogen.html</v>
      </c>
    </row>
    <row r="663" spans="1:18" x14ac:dyDescent="0.25">
      <c r="A663" s="76" t="str">
        <f>IF(ISBLANK(INDEX('Policy Characteristics'!A:A,MATCH($C663,'Policy Characteristics'!$C:$C,0))),"",INDEX('Policy Characteristics'!A:A,MATCH($C663,'Policy Characteristics'!$C:$C,0)))</f>
        <v>Industry</v>
      </c>
      <c r="B663" s="234" t="str">
        <f>IF(ISBLANK(INDEX('Policy Characteristics'!B:B,MATCH($C663,'Policy Characteristics'!$C:$C,0))),"",INDEX('Policy Characteristics'!B:B,MATCH($C663,'Policy Characteristics'!$C:$C,0)))</f>
        <v>Electrification</v>
      </c>
      <c r="C663" s="76" t="str">
        <f t="shared" si="27"/>
        <v>Fraction of Eligible Industrial Energy Use Shifted to Electricity</v>
      </c>
      <c r="D663" s="88" t="s">
        <v>1301</v>
      </c>
      <c r="E663" t="s">
        <v>1692</v>
      </c>
      <c r="F663" t="s">
        <v>1326</v>
      </c>
      <c r="G663" s="88" t="s">
        <v>1699</v>
      </c>
      <c r="H663" s="15">
        <v>1837</v>
      </c>
      <c r="I663" s="247" t="s">
        <v>43</v>
      </c>
      <c r="J663" s="236" t="str">
        <f>IF(ISBLANK(INDEX('Policy Characteristics'!D:D,MATCH($C663,'Policy Characteristics'!$C:$C,0))),"",INDEX('Policy Characteristics'!D:D,MATCH($C663,'Policy Characteristics'!$C:$C,0)))</f>
        <v>Electrification</v>
      </c>
      <c r="K663" s="76" t="str">
        <f>IF(ISBLANK(INDEX('Policy Characteristics'!E:E,MATCH($C663,'Policy Characteristics'!$C:$C,0))),"",INDEX('Policy Characteristics'!E:E,MATCH($C663,'Policy Characteristics'!$C:$C,0)))</f>
        <v>indst shift to electricity</v>
      </c>
      <c r="L663" s="239">
        <f>IF(ISBLANK(INDEX('Policy Characteristics'!F:F,MATCH($C663,'Policy Characteristics'!$C:$C,0))),"",INDEX('Policy Characteristics'!F:F,MATCH($C663,'Policy Characteristics'!$C:$C,0)))</f>
        <v>0</v>
      </c>
      <c r="M663" s="239">
        <f>IF(ISBLANK(INDEX('Policy Characteristics'!G:G,MATCH($C663,'Policy Characteristics'!$C:$C,0))),"",INDEX('Policy Characteristics'!G:G,MATCH($C663,'Policy Characteristics'!$C:$C,0)))</f>
        <v>1</v>
      </c>
      <c r="N663" s="239">
        <f>IF(ISBLANK(INDEX('Policy Characteristics'!H:H,MATCH($C663,'Policy Characteristics'!$C:$C,0))),"",INDEX('Policy Characteristics'!H:H,MATCH($C663,'Policy Characteristics'!$C:$C,0)))</f>
        <v>0.01</v>
      </c>
      <c r="O663" s="76" t="str">
        <f>IF(ISBLANK(INDEX('Policy Characteristics'!I:I,MATCH($C663,'Policy Characteristics'!$C:$C,0))),"",INDEX('Policy Characteristics'!I:I,MATCH($C663,'Policy Characteristics'!$C:$C,0)))</f>
        <v>% of fuel shifted</v>
      </c>
      <c r="P663" s="76"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76" t="str">
        <f>IF(ISBLANK(INDEX('Policy Characteristics'!K:K,MATCH($C663,'Policy Characteristics'!$C:$C,0))),"",INDEX('Policy Characteristics'!K:K,MATCH($C663,'Policy Characteristics'!$C:$C,0)))</f>
        <v>industry-ag-main.html#fuel-switching</v>
      </c>
      <c r="R663" s="76" t="str">
        <f>IF(ISBLANK(INDEX('Policy Characteristics'!L:L,MATCH($C663,'Policy Characteristics'!$C:$C,0))),"",INDEX('Policy Characteristics'!L:L,MATCH($C663,'Policy Characteristics'!$C:$C,0)))</f>
        <v>industry-elec-and-hydrogen.html</v>
      </c>
    </row>
    <row r="664" spans="1:18" x14ac:dyDescent="0.25">
      <c r="A664" s="76" t="str">
        <f>IF(ISBLANK(INDEX('Policy Characteristics'!A:A,MATCH($C664,'Policy Characteristics'!$C:$C,0))),"",INDEX('Policy Characteristics'!A:A,MATCH($C664,'Policy Characteristics'!$C:$C,0)))</f>
        <v>Industry</v>
      </c>
      <c r="B664" s="234" t="str">
        <f>IF(ISBLANK(INDEX('Policy Characteristics'!B:B,MATCH($C664,'Policy Characteristics'!$C:$C,0))),"",INDEX('Policy Characteristics'!B:B,MATCH($C664,'Policy Characteristics'!$C:$C,0)))</f>
        <v>Electrification</v>
      </c>
      <c r="C664" s="76" t="str">
        <f t="shared" si="27"/>
        <v>Fraction of Eligible Industrial Energy Use Shifted to Electricity</v>
      </c>
      <c r="D664" s="88" t="s">
        <v>1301</v>
      </c>
      <c r="E664" t="s">
        <v>1693</v>
      </c>
      <c r="F664" t="s">
        <v>1326</v>
      </c>
      <c r="G664" s="88" t="s">
        <v>1700</v>
      </c>
      <c r="H664" s="15">
        <v>1838</v>
      </c>
      <c r="I664" s="247" t="s">
        <v>43</v>
      </c>
      <c r="J664" s="236" t="str">
        <f>IF(ISBLANK(INDEX('Policy Characteristics'!D:D,MATCH($C664,'Policy Characteristics'!$C:$C,0))),"",INDEX('Policy Characteristics'!D:D,MATCH($C664,'Policy Characteristics'!$C:$C,0)))</f>
        <v>Electrification</v>
      </c>
      <c r="K664" s="76" t="str">
        <f>IF(ISBLANK(INDEX('Policy Characteristics'!E:E,MATCH($C664,'Policy Characteristics'!$C:$C,0))),"",INDEX('Policy Characteristics'!E:E,MATCH($C664,'Policy Characteristics'!$C:$C,0)))</f>
        <v>indst shift to electricity</v>
      </c>
      <c r="L664" s="239">
        <f>IF(ISBLANK(INDEX('Policy Characteristics'!F:F,MATCH($C664,'Policy Characteristics'!$C:$C,0))),"",INDEX('Policy Characteristics'!F:F,MATCH($C664,'Policy Characteristics'!$C:$C,0)))</f>
        <v>0</v>
      </c>
      <c r="M664" s="239">
        <f>IF(ISBLANK(INDEX('Policy Characteristics'!G:G,MATCH($C664,'Policy Characteristics'!$C:$C,0))),"",INDEX('Policy Characteristics'!G:G,MATCH($C664,'Policy Characteristics'!$C:$C,0)))</f>
        <v>1</v>
      </c>
      <c r="N664" s="239">
        <f>IF(ISBLANK(INDEX('Policy Characteristics'!H:H,MATCH($C664,'Policy Characteristics'!$C:$C,0))),"",INDEX('Policy Characteristics'!H:H,MATCH($C664,'Policy Characteristics'!$C:$C,0)))</f>
        <v>0.01</v>
      </c>
      <c r="O664" s="76" t="str">
        <f>IF(ISBLANK(INDEX('Policy Characteristics'!I:I,MATCH($C664,'Policy Characteristics'!$C:$C,0))),"",INDEX('Policy Characteristics'!I:I,MATCH($C664,'Policy Characteristics'!$C:$C,0)))</f>
        <v>% of fuel shifted</v>
      </c>
      <c r="P664" s="76"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76" t="str">
        <f>IF(ISBLANK(INDEX('Policy Characteristics'!K:K,MATCH($C664,'Policy Characteristics'!$C:$C,0))),"",INDEX('Policy Characteristics'!K:K,MATCH($C664,'Policy Characteristics'!$C:$C,0)))</f>
        <v>industry-ag-main.html#fuel-switching</v>
      </c>
      <c r="R664" s="76" t="str">
        <f>IF(ISBLANK(INDEX('Policy Characteristics'!L:L,MATCH($C664,'Policy Characteristics'!$C:$C,0))),"",INDEX('Policy Characteristics'!L:L,MATCH($C664,'Policy Characteristics'!$C:$C,0)))</f>
        <v>industry-elec-and-hydrogen.html</v>
      </c>
    </row>
    <row r="665" spans="1:18" x14ac:dyDescent="0.25">
      <c r="A665" s="76" t="str">
        <f>IF(ISBLANK(INDEX('Policy Characteristics'!A:A,MATCH($C665,'Policy Characteristics'!$C:$C,0))),"",INDEX('Policy Characteristics'!A:A,MATCH($C665,'Policy Characteristics'!$C:$C,0)))</f>
        <v>Industry</v>
      </c>
      <c r="B665" s="234" t="str">
        <f>IF(ISBLANK(INDEX('Policy Characteristics'!B:B,MATCH($C665,'Policy Characteristics'!$C:$C,0))),"",INDEX('Policy Characteristics'!B:B,MATCH($C665,'Policy Characteristics'!$C:$C,0)))</f>
        <v>Electrification</v>
      </c>
      <c r="C665" s="76" t="str">
        <f t="shared" si="27"/>
        <v>Fraction of Eligible Industrial Energy Use Shifted to Electricity</v>
      </c>
      <c r="D665" s="88" t="s">
        <v>1301</v>
      </c>
      <c r="E665" t="s">
        <v>1694</v>
      </c>
      <c r="F665" t="s">
        <v>1326</v>
      </c>
      <c r="G665" s="88" t="s">
        <v>1701</v>
      </c>
      <c r="H665" s="15">
        <v>1839</v>
      </c>
      <c r="I665" s="247" t="s">
        <v>43</v>
      </c>
      <c r="J665" s="236" t="str">
        <f>IF(ISBLANK(INDEX('Policy Characteristics'!D:D,MATCH($C665,'Policy Characteristics'!$C:$C,0))),"",INDEX('Policy Characteristics'!D:D,MATCH($C665,'Policy Characteristics'!$C:$C,0)))</f>
        <v>Electrification</v>
      </c>
      <c r="K665" s="76" t="str">
        <f>IF(ISBLANK(INDEX('Policy Characteristics'!E:E,MATCH($C665,'Policy Characteristics'!$C:$C,0))),"",INDEX('Policy Characteristics'!E:E,MATCH($C665,'Policy Characteristics'!$C:$C,0)))</f>
        <v>indst shift to electricity</v>
      </c>
      <c r="L665" s="239">
        <f>IF(ISBLANK(INDEX('Policy Characteristics'!F:F,MATCH($C665,'Policy Characteristics'!$C:$C,0))),"",INDEX('Policy Characteristics'!F:F,MATCH($C665,'Policy Characteristics'!$C:$C,0)))</f>
        <v>0</v>
      </c>
      <c r="M665" s="239">
        <f>IF(ISBLANK(INDEX('Policy Characteristics'!G:G,MATCH($C665,'Policy Characteristics'!$C:$C,0))),"",INDEX('Policy Characteristics'!G:G,MATCH($C665,'Policy Characteristics'!$C:$C,0)))</f>
        <v>1</v>
      </c>
      <c r="N665" s="239">
        <f>IF(ISBLANK(INDEX('Policy Characteristics'!H:H,MATCH($C665,'Policy Characteristics'!$C:$C,0))),"",INDEX('Policy Characteristics'!H:H,MATCH($C665,'Policy Characteristics'!$C:$C,0)))</f>
        <v>0.01</v>
      </c>
      <c r="O665" s="76" t="str">
        <f>IF(ISBLANK(INDEX('Policy Characteristics'!I:I,MATCH($C665,'Policy Characteristics'!$C:$C,0))),"",INDEX('Policy Characteristics'!I:I,MATCH($C665,'Policy Characteristics'!$C:$C,0)))</f>
        <v>% of fuel shifted</v>
      </c>
      <c r="P665" s="76"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76" t="str">
        <f>IF(ISBLANK(INDEX('Policy Characteristics'!K:K,MATCH($C665,'Policy Characteristics'!$C:$C,0))),"",INDEX('Policy Characteristics'!K:K,MATCH($C665,'Policy Characteristics'!$C:$C,0)))</f>
        <v>industry-ag-main.html#fuel-switching</v>
      </c>
      <c r="R665" s="76" t="str">
        <f>IF(ISBLANK(INDEX('Policy Characteristics'!L:L,MATCH($C665,'Policy Characteristics'!$C:$C,0))),"",INDEX('Policy Characteristics'!L:L,MATCH($C665,'Policy Characteristics'!$C:$C,0)))</f>
        <v>industry-elec-and-hydrogen.html</v>
      </c>
    </row>
    <row r="666" spans="1:18" x14ac:dyDescent="0.25">
      <c r="A666" s="76" t="str">
        <f>IF(ISBLANK(INDEX('Policy Characteristics'!A:A,MATCH($C666,'Policy Characteristics'!$C:$C,0))),"",INDEX('Policy Characteristics'!A:A,MATCH($C666,'Policy Characteristics'!$C:$C,0)))</f>
        <v>Industry</v>
      </c>
      <c r="B666" s="234" t="str">
        <f>IF(ISBLANK(INDEX('Policy Characteristics'!B:B,MATCH($C666,'Policy Characteristics'!$C:$C,0))),"",INDEX('Policy Characteristics'!B:B,MATCH($C666,'Policy Characteristics'!$C:$C,0)))</f>
        <v>Electrification</v>
      </c>
      <c r="C666" s="76" t="str">
        <f t="shared" si="27"/>
        <v>Fraction of Eligible Industrial Energy Use Shifted to Electricity</v>
      </c>
      <c r="D666" s="88" t="s">
        <v>1301</v>
      </c>
      <c r="E666" t="s">
        <v>1695</v>
      </c>
      <c r="F666" t="s">
        <v>1326</v>
      </c>
      <c r="G666" s="88" t="s">
        <v>1702</v>
      </c>
      <c r="H666" s="15">
        <v>1840</v>
      </c>
      <c r="I666" s="247" t="s">
        <v>43</v>
      </c>
      <c r="J666" s="236" t="str">
        <f>IF(ISBLANK(INDEX('Policy Characteristics'!D:D,MATCH($C666,'Policy Characteristics'!$C:$C,0))),"",INDEX('Policy Characteristics'!D:D,MATCH($C666,'Policy Characteristics'!$C:$C,0)))</f>
        <v>Electrification</v>
      </c>
      <c r="K666" s="76" t="str">
        <f>IF(ISBLANK(INDEX('Policy Characteristics'!E:E,MATCH($C666,'Policy Characteristics'!$C:$C,0))),"",INDEX('Policy Characteristics'!E:E,MATCH($C666,'Policy Characteristics'!$C:$C,0)))</f>
        <v>indst shift to electricity</v>
      </c>
      <c r="L666" s="239">
        <f>IF(ISBLANK(INDEX('Policy Characteristics'!F:F,MATCH($C666,'Policy Characteristics'!$C:$C,0))),"",INDEX('Policy Characteristics'!F:F,MATCH($C666,'Policy Characteristics'!$C:$C,0)))</f>
        <v>0</v>
      </c>
      <c r="M666" s="239">
        <f>IF(ISBLANK(INDEX('Policy Characteristics'!G:G,MATCH($C666,'Policy Characteristics'!$C:$C,0))),"",INDEX('Policy Characteristics'!G:G,MATCH($C666,'Policy Characteristics'!$C:$C,0)))</f>
        <v>1</v>
      </c>
      <c r="N666" s="239">
        <f>IF(ISBLANK(INDEX('Policy Characteristics'!H:H,MATCH($C666,'Policy Characteristics'!$C:$C,0))),"",INDEX('Policy Characteristics'!H:H,MATCH($C666,'Policy Characteristics'!$C:$C,0)))</f>
        <v>0.01</v>
      </c>
      <c r="O666" s="76" t="str">
        <f>IF(ISBLANK(INDEX('Policy Characteristics'!I:I,MATCH($C666,'Policy Characteristics'!$C:$C,0))),"",INDEX('Policy Characteristics'!I:I,MATCH($C666,'Policy Characteristics'!$C:$C,0)))</f>
        <v>% of fuel shifted</v>
      </c>
      <c r="P666" s="76"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76" t="str">
        <f>IF(ISBLANK(INDEX('Policy Characteristics'!K:K,MATCH($C666,'Policy Characteristics'!$C:$C,0))),"",INDEX('Policy Characteristics'!K:K,MATCH($C666,'Policy Characteristics'!$C:$C,0)))</f>
        <v>industry-ag-main.html#fuel-switching</v>
      </c>
      <c r="R666" s="76" t="str">
        <f>IF(ISBLANK(INDEX('Policy Characteristics'!L:L,MATCH($C666,'Policy Characteristics'!$C:$C,0))),"",INDEX('Policy Characteristics'!L:L,MATCH($C666,'Policy Characteristics'!$C:$C,0)))</f>
        <v>industry-elec-and-hydrogen.html</v>
      </c>
    </row>
    <row r="667" spans="1:18" x14ac:dyDescent="0.25">
      <c r="A667" s="76" t="str">
        <f>IF(ISBLANK(INDEX('Policy Characteristics'!A:A,MATCH($C667,'Policy Characteristics'!$C:$C,0))),"",INDEX('Policy Characteristics'!A:A,MATCH($C667,'Policy Characteristics'!$C:$C,0)))</f>
        <v>Industry</v>
      </c>
      <c r="B667" s="234" t="str">
        <f>IF(ISBLANK(INDEX('Policy Characteristics'!B:B,MATCH($C667,'Policy Characteristics'!$C:$C,0))),"",INDEX('Policy Characteristics'!B:B,MATCH($C667,'Policy Characteristics'!$C:$C,0)))</f>
        <v>Electrification</v>
      </c>
      <c r="C667" s="76" t="str">
        <f t="shared" si="27"/>
        <v>Fraction of Eligible Industrial Energy Use Shifted to Electricity</v>
      </c>
      <c r="D667" s="88" t="s">
        <v>1301</v>
      </c>
      <c r="E667" t="s">
        <v>1833</v>
      </c>
      <c r="F667" t="s">
        <v>1326</v>
      </c>
      <c r="G667" s="88" t="s">
        <v>1833</v>
      </c>
      <c r="H667" s="15">
        <v>1841</v>
      </c>
      <c r="I667" s="247" t="s">
        <v>43</v>
      </c>
      <c r="J667" s="236" t="str">
        <f>IF(ISBLANK(INDEX('Policy Characteristics'!D:D,MATCH($C667,'Policy Characteristics'!$C:$C,0))),"",INDEX('Policy Characteristics'!D:D,MATCH($C667,'Policy Characteristics'!$C:$C,0)))</f>
        <v>Electrification</v>
      </c>
      <c r="K667" s="76" t="str">
        <f>IF(ISBLANK(INDEX('Policy Characteristics'!E:E,MATCH($C667,'Policy Characteristics'!$C:$C,0))),"",INDEX('Policy Characteristics'!E:E,MATCH($C667,'Policy Characteristics'!$C:$C,0)))</f>
        <v>indst shift to electricity</v>
      </c>
      <c r="L667" s="239">
        <f>IF(ISBLANK(INDEX('Policy Characteristics'!F:F,MATCH($C667,'Policy Characteristics'!$C:$C,0))),"",INDEX('Policy Characteristics'!F:F,MATCH($C667,'Policy Characteristics'!$C:$C,0)))</f>
        <v>0</v>
      </c>
      <c r="M667" s="239">
        <f>IF(ISBLANK(INDEX('Policy Characteristics'!G:G,MATCH($C667,'Policy Characteristics'!$C:$C,0))),"",INDEX('Policy Characteristics'!G:G,MATCH($C667,'Policy Characteristics'!$C:$C,0)))</f>
        <v>1</v>
      </c>
      <c r="N667" s="239">
        <f>IF(ISBLANK(INDEX('Policy Characteristics'!H:H,MATCH($C667,'Policy Characteristics'!$C:$C,0))),"",INDEX('Policy Characteristics'!H:H,MATCH($C667,'Policy Characteristics'!$C:$C,0)))</f>
        <v>0.01</v>
      </c>
      <c r="O667" s="76" t="str">
        <f>IF(ISBLANK(INDEX('Policy Characteristics'!I:I,MATCH($C667,'Policy Characteristics'!$C:$C,0))),"",INDEX('Policy Characteristics'!I:I,MATCH($C667,'Policy Characteristics'!$C:$C,0)))</f>
        <v>% of fuel shifted</v>
      </c>
      <c r="P667" s="76"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76" t="str">
        <f>IF(ISBLANK(INDEX('Policy Characteristics'!K:K,MATCH($C667,'Policy Characteristics'!$C:$C,0))),"",INDEX('Policy Characteristics'!K:K,MATCH($C667,'Policy Characteristics'!$C:$C,0)))</f>
        <v>industry-ag-main.html#fuel-switching</v>
      </c>
      <c r="R667" s="76" t="str">
        <f>IF(ISBLANK(INDEX('Policy Characteristics'!L:L,MATCH($C667,'Policy Characteristics'!$C:$C,0))),"",INDEX('Policy Characteristics'!L:L,MATCH($C667,'Policy Characteristics'!$C:$C,0)))</f>
        <v>industry-elec-and-hydrogen.html</v>
      </c>
    </row>
    <row r="668" spans="1:18" x14ac:dyDescent="0.25">
      <c r="A668" s="76" t="str">
        <f>IF(ISBLANK(INDEX('Policy Characteristics'!A:A,MATCH($C668,'Policy Characteristics'!$C:$C,0))),"",INDEX('Policy Characteristics'!A:A,MATCH($C668,'Policy Characteristics'!$C:$C,0)))</f>
        <v>Industry</v>
      </c>
      <c r="B668" s="234" t="str">
        <f>IF(ISBLANK(INDEX('Policy Characteristics'!B:B,MATCH($C668,'Policy Characteristics'!$C:$C,0))),"",INDEX('Policy Characteristics'!B:B,MATCH($C668,'Policy Characteristics'!$C:$C,0)))</f>
        <v>Electrification</v>
      </c>
      <c r="C668" s="76" t="str">
        <f t="shared" si="27"/>
        <v>Fraction of Eligible Industrial Energy Use Shifted to Electricity</v>
      </c>
      <c r="D668" s="78" t="s">
        <v>1302</v>
      </c>
      <c r="E668" t="s">
        <v>1689</v>
      </c>
      <c r="F668" t="s">
        <v>999</v>
      </c>
      <c r="G668" s="88" t="s">
        <v>1696</v>
      </c>
      <c r="H668" s="15">
        <v>1842</v>
      </c>
      <c r="I668" s="247" t="s">
        <v>43</v>
      </c>
      <c r="J668" s="236" t="str">
        <f>IF(ISBLANK(INDEX('Policy Characteristics'!D:D,MATCH($C668,'Policy Characteristics'!$C:$C,0))),"",INDEX('Policy Characteristics'!D:D,MATCH($C668,'Policy Characteristics'!$C:$C,0)))</f>
        <v>Electrification</v>
      </c>
      <c r="K668" s="76" t="str">
        <f>IF(ISBLANK(INDEX('Policy Characteristics'!E:E,MATCH($C668,'Policy Characteristics'!$C:$C,0))),"",INDEX('Policy Characteristics'!E:E,MATCH($C668,'Policy Characteristics'!$C:$C,0)))</f>
        <v>indst shift to electricity</v>
      </c>
      <c r="L668" s="239">
        <f>IF(ISBLANK(INDEX('Policy Characteristics'!F:F,MATCH($C668,'Policy Characteristics'!$C:$C,0))),"",INDEX('Policy Characteristics'!F:F,MATCH($C668,'Policy Characteristics'!$C:$C,0)))</f>
        <v>0</v>
      </c>
      <c r="M668" s="239">
        <f>IF(ISBLANK(INDEX('Policy Characteristics'!G:G,MATCH($C668,'Policy Characteristics'!$C:$C,0))),"",INDEX('Policy Characteristics'!G:G,MATCH($C668,'Policy Characteristics'!$C:$C,0)))</f>
        <v>1</v>
      </c>
      <c r="N668" s="239">
        <f>IF(ISBLANK(INDEX('Policy Characteristics'!H:H,MATCH($C668,'Policy Characteristics'!$C:$C,0))),"",INDEX('Policy Characteristics'!H:H,MATCH($C668,'Policy Characteristics'!$C:$C,0)))</f>
        <v>0.01</v>
      </c>
      <c r="O668" s="76" t="str">
        <f>IF(ISBLANK(INDEX('Policy Characteristics'!I:I,MATCH($C668,'Policy Characteristics'!$C:$C,0))),"",INDEX('Policy Characteristics'!I:I,MATCH($C668,'Policy Characteristics'!$C:$C,0)))</f>
        <v>% of fuel shifted</v>
      </c>
      <c r="P668" s="76"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76" t="str">
        <f>IF(ISBLANK(INDEX('Policy Characteristics'!K:K,MATCH($C668,'Policy Characteristics'!$C:$C,0))),"",INDEX('Policy Characteristics'!K:K,MATCH($C668,'Policy Characteristics'!$C:$C,0)))</f>
        <v>industry-ag-main.html#fuel-switching</v>
      </c>
      <c r="R668" s="76" t="str">
        <f>IF(ISBLANK(INDEX('Policy Characteristics'!L:L,MATCH($C668,'Policy Characteristics'!$C:$C,0))),"",INDEX('Policy Characteristics'!L:L,MATCH($C668,'Policy Characteristics'!$C:$C,0)))</f>
        <v>industry-elec-and-hydrogen.html</v>
      </c>
    </row>
    <row r="669" spans="1:18" x14ac:dyDescent="0.25">
      <c r="A669" s="76" t="str">
        <f>IF(ISBLANK(INDEX('Policy Characteristics'!A:A,MATCH($C669,'Policy Characteristics'!$C:$C,0))),"",INDEX('Policy Characteristics'!A:A,MATCH($C669,'Policy Characteristics'!$C:$C,0)))</f>
        <v>Industry</v>
      </c>
      <c r="B669" s="234" t="str">
        <f>IF(ISBLANK(INDEX('Policy Characteristics'!B:B,MATCH($C669,'Policy Characteristics'!$C:$C,0))),"",INDEX('Policy Characteristics'!B:B,MATCH($C669,'Policy Characteristics'!$C:$C,0)))</f>
        <v>Electrification</v>
      </c>
      <c r="C669" s="76" t="str">
        <f t="shared" si="27"/>
        <v>Fraction of Eligible Industrial Energy Use Shifted to Electricity</v>
      </c>
      <c r="D669" s="78" t="s">
        <v>1302</v>
      </c>
      <c r="E669" t="s">
        <v>1690</v>
      </c>
      <c r="F669" t="s">
        <v>999</v>
      </c>
      <c r="G669" s="88" t="s">
        <v>1697</v>
      </c>
      <c r="H669" s="15">
        <v>1843</v>
      </c>
      <c r="I669" s="247" t="s">
        <v>43</v>
      </c>
      <c r="J669" s="236" t="str">
        <f>IF(ISBLANK(INDEX('Policy Characteristics'!D:D,MATCH($C669,'Policy Characteristics'!$C:$C,0))),"",INDEX('Policy Characteristics'!D:D,MATCH($C669,'Policy Characteristics'!$C:$C,0)))</f>
        <v>Electrification</v>
      </c>
      <c r="K669" s="76" t="str">
        <f>IF(ISBLANK(INDEX('Policy Characteristics'!E:E,MATCH($C669,'Policy Characteristics'!$C:$C,0))),"",INDEX('Policy Characteristics'!E:E,MATCH($C669,'Policy Characteristics'!$C:$C,0)))</f>
        <v>indst shift to electricity</v>
      </c>
      <c r="L669" s="239">
        <f>IF(ISBLANK(INDEX('Policy Characteristics'!F:F,MATCH($C669,'Policy Characteristics'!$C:$C,0))),"",INDEX('Policy Characteristics'!F:F,MATCH($C669,'Policy Characteristics'!$C:$C,0)))</f>
        <v>0</v>
      </c>
      <c r="M669" s="239">
        <f>IF(ISBLANK(INDEX('Policy Characteristics'!G:G,MATCH($C669,'Policy Characteristics'!$C:$C,0))),"",INDEX('Policy Characteristics'!G:G,MATCH($C669,'Policy Characteristics'!$C:$C,0)))</f>
        <v>1</v>
      </c>
      <c r="N669" s="239">
        <f>IF(ISBLANK(INDEX('Policy Characteristics'!H:H,MATCH($C669,'Policy Characteristics'!$C:$C,0))),"",INDEX('Policy Characteristics'!H:H,MATCH($C669,'Policy Characteristics'!$C:$C,0)))</f>
        <v>0.01</v>
      </c>
      <c r="O669" s="76" t="str">
        <f>IF(ISBLANK(INDEX('Policy Characteristics'!I:I,MATCH($C669,'Policy Characteristics'!$C:$C,0))),"",INDEX('Policy Characteristics'!I:I,MATCH($C669,'Policy Characteristics'!$C:$C,0)))</f>
        <v>% of fuel shifted</v>
      </c>
      <c r="P669" s="76"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76" t="str">
        <f>IF(ISBLANK(INDEX('Policy Characteristics'!K:K,MATCH($C669,'Policy Characteristics'!$C:$C,0))),"",INDEX('Policy Characteristics'!K:K,MATCH($C669,'Policy Characteristics'!$C:$C,0)))</f>
        <v>industry-ag-main.html#fuel-switching</v>
      </c>
      <c r="R669" s="76" t="str">
        <f>IF(ISBLANK(INDEX('Policy Characteristics'!L:L,MATCH($C669,'Policy Characteristics'!$C:$C,0))),"",INDEX('Policy Characteristics'!L:L,MATCH($C669,'Policy Characteristics'!$C:$C,0)))</f>
        <v>industry-elec-and-hydrogen.html</v>
      </c>
    </row>
    <row r="670" spans="1:18" x14ac:dyDescent="0.25">
      <c r="A670" s="76" t="str">
        <f>IF(ISBLANK(INDEX('Policy Characteristics'!A:A,MATCH($C670,'Policy Characteristics'!$C:$C,0))),"",INDEX('Policy Characteristics'!A:A,MATCH($C670,'Policy Characteristics'!$C:$C,0)))</f>
        <v>Industry</v>
      </c>
      <c r="B670" s="234" t="str">
        <f>IF(ISBLANK(INDEX('Policy Characteristics'!B:B,MATCH($C670,'Policy Characteristics'!$C:$C,0))),"",INDEX('Policy Characteristics'!B:B,MATCH($C670,'Policy Characteristics'!$C:$C,0)))</f>
        <v>Electrification</v>
      </c>
      <c r="C670" s="76" t="str">
        <f t="shared" si="27"/>
        <v>Fraction of Eligible Industrial Energy Use Shifted to Electricity</v>
      </c>
      <c r="D670" s="78" t="s">
        <v>1302</v>
      </c>
      <c r="E670" t="s">
        <v>1691</v>
      </c>
      <c r="F670" t="s">
        <v>999</v>
      </c>
      <c r="G670" s="88" t="s">
        <v>1698</v>
      </c>
      <c r="H670" s="15">
        <v>1844</v>
      </c>
      <c r="I670" s="247" t="s">
        <v>43</v>
      </c>
      <c r="J670" s="236" t="str">
        <f>IF(ISBLANK(INDEX('Policy Characteristics'!D:D,MATCH($C670,'Policy Characteristics'!$C:$C,0))),"",INDEX('Policy Characteristics'!D:D,MATCH($C670,'Policy Characteristics'!$C:$C,0)))</f>
        <v>Electrification</v>
      </c>
      <c r="K670" s="76" t="str">
        <f>IF(ISBLANK(INDEX('Policy Characteristics'!E:E,MATCH($C670,'Policy Characteristics'!$C:$C,0))),"",INDEX('Policy Characteristics'!E:E,MATCH($C670,'Policy Characteristics'!$C:$C,0)))</f>
        <v>indst shift to electricity</v>
      </c>
      <c r="L670" s="239">
        <f>IF(ISBLANK(INDEX('Policy Characteristics'!F:F,MATCH($C670,'Policy Characteristics'!$C:$C,0))),"",INDEX('Policy Characteristics'!F:F,MATCH($C670,'Policy Characteristics'!$C:$C,0)))</f>
        <v>0</v>
      </c>
      <c r="M670" s="239">
        <f>IF(ISBLANK(INDEX('Policy Characteristics'!G:G,MATCH($C670,'Policy Characteristics'!$C:$C,0))),"",INDEX('Policy Characteristics'!G:G,MATCH($C670,'Policy Characteristics'!$C:$C,0)))</f>
        <v>1</v>
      </c>
      <c r="N670" s="239">
        <f>IF(ISBLANK(INDEX('Policy Characteristics'!H:H,MATCH($C670,'Policy Characteristics'!$C:$C,0))),"",INDEX('Policy Characteristics'!H:H,MATCH($C670,'Policy Characteristics'!$C:$C,0)))</f>
        <v>0.01</v>
      </c>
      <c r="O670" s="76" t="str">
        <f>IF(ISBLANK(INDEX('Policy Characteristics'!I:I,MATCH($C670,'Policy Characteristics'!$C:$C,0))),"",INDEX('Policy Characteristics'!I:I,MATCH($C670,'Policy Characteristics'!$C:$C,0)))</f>
        <v>% of fuel shifted</v>
      </c>
      <c r="P670" s="76"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76" t="str">
        <f>IF(ISBLANK(INDEX('Policy Characteristics'!K:K,MATCH($C670,'Policy Characteristics'!$C:$C,0))),"",INDEX('Policy Characteristics'!K:K,MATCH($C670,'Policy Characteristics'!$C:$C,0)))</f>
        <v>industry-ag-main.html#fuel-switching</v>
      </c>
      <c r="R670" s="76" t="str">
        <f>IF(ISBLANK(INDEX('Policy Characteristics'!L:L,MATCH($C670,'Policy Characteristics'!$C:$C,0))),"",INDEX('Policy Characteristics'!L:L,MATCH($C670,'Policy Characteristics'!$C:$C,0)))</f>
        <v>industry-elec-and-hydrogen.html</v>
      </c>
    </row>
    <row r="671" spans="1:18" x14ac:dyDescent="0.25">
      <c r="A671" s="76" t="str">
        <f>IF(ISBLANK(INDEX('Policy Characteristics'!A:A,MATCH($C671,'Policy Characteristics'!$C:$C,0))),"",INDEX('Policy Characteristics'!A:A,MATCH($C671,'Policy Characteristics'!$C:$C,0)))</f>
        <v>Industry</v>
      </c>
      <c r="B671" s="234" t="str">
        <f>IF(ISBLANK(INDEX('Policy Characteristics'!B:B,MATCH($C671,'Policy Characteristics'!$C:$C,0))),"",INDEX('Policy Characteristics'!B:B,MATCH($C671,'Policy Characteristics'!$C:$C,0)))</f>
        <v>Electrification</v>
      </c>
      <c r="C671" s="76" t="str">
        <f t="shared" si="27"/>
        <v>Fraction of Eligible Industrial Energy Use Shifted to Electricity</v>
      </c>
      <c r="D671" s="78" t="s">
        <v>1302</v>
      </c>
      <c r="E671" t="s">
        <v>1692</v>
      </c>
      <c r="F671" t="s">
        <v>999</v>
      </c>
      <c r="G671" s="88" t="s">
        <v>1699</v>
      </c>
      <c r="H671" s="15">
        <v>1845</v>
      </c>
      <c r="I671" s="247" t="s">
        <v>43</v>
      </c>
      <c r="J671" s="236" t="str">
        <f>IF(ISBLANK(INDEX('Policy Characteristics'!D:D,MATCH($C671,'Policy Characteristics'!$C:$C,0))),"",INDEX('Policy Characteristics'!D:D,MATCH($C671,'Policy Characteristics'!$C:$C,0)))</f>
        <v>Electrification</v>
      </c>
      <c r="K671" s="76" t="str">
        <f>IF(ISBLANK(INDEX('Policy Characteristics'!E:E,MATCH($C671,'Policy Characteristics'!$C:$C,0))),"",INDEX('Policy Characteristics'!E:E,MATCH($C671,'Policy Characteristics'!$C:$C,0)))</f>
        <v>indst shift to electricity</v>
      </c>
      <c r="L671" s="239">
        <f>IF(ISBLANK(INDEX('Policy Characteristics'!F:F,MATCH($C671,'Policy Characteristics'!$C:$C,0))),"",INDEX('Policy Characteristics'!F:F,MATCH($C671,'Policy Characteristics'!$C:$C,0)))</f>
        <v>0</v>
      </c>
      <c r="M671" s="239">
        <f>IF(ISBLANK(INDEX('Policy Characteristics'!G:G,MATCH($C671,'Policy Characteristics'!$C:$C,0))),"",INDEX('Policy Characteristics'!G:G,MATCH($C671,'Policy Characteristics'!$C:$C,0)))</f>
        <v>1</v>
      </c>
      <c r="N671" s="239">
        <f>IF(ISBLANK(INDEX('Policy Characteristics'!H:H,MATCH($C671,'Policy Characteristics'!$C:$C,0))),"",INDEX('Policy Characteristics'!H:H,MATCH($C671,'Policy Characteristics'!$C:$C,0)))</f>
        <v>0.01</v>
      </c>
      <c r="O671" s="76" t="str">
        <f>IF(ISBLANK(INDEX('Policy Characteristics'!I:I,MATCH($C671,'Policy Characteristics'!$C:$C,0))),"",INDEX('Policy Characteristics'!I:I,MATCH($C671,'Policy Characteristics'!$C:$C,0)))</f>
        <v>% of fuel shifted</v>
      </c>
      <c r="P671" s="76"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76" t="str">
        <f>IF(ISBLANK(INDEX('Policy Characteristics'!K:K,MATCH($C671,'Policy Characteristics'!$C:$C,0))),"",INDEX('Policy Characteristics'!K:K,MATCH($C671,'Policy Characteristics'!$C:$C,0)))</f>
        <v>industry-ag-main.html#fuel-switching</v>
      </c>
      <c r="R671" s="76" t="str">
        <f>IF(ISBLANK(INDEX('Policy Characteristics'!L:L,MATCH($C671,'Policy Characteristics'!$C:$C,0))),"",INDEX('Policy Characteristics'!L:L,MATCH($C671,'Policy Characteristics'!$C:$C,0)))</f>
        <v>industry-elec-and-hydrogen.html</v>
      </c>
    </row>
    <row r="672" spans="1:18" x14ac:dyDescent="0.25">
      <c r="A672" s="76" t="str">
        <f>IF(ISBLANK(INDEX('Policy Characteristics'!A:A,MATCH($C672,'Policy Characteristics'!$C:$C,0))),"",INDEX('Policy Characteristics'!A:A,MATCH($C672,'Policy Characteristics'!$C:$C,0)))</f>
        <v>Industry</v>
      </c>
      <c r="B672" s="234" t="str">
        <f>IF(ISBLANK(INDEX('Policy Characteristics'!B:B,MATCH($C672,'Policy Characteristics'!$C:$C,0))),"",INDEX('Policy Characteristics'!B:B,MATCH($C672,'Policy Characteristics'!$C:$C,0)))</f>
        <v>Electrification</v>
      </c>
      <c r="C672" s="76" t="str">
        <f t="shared" si="27"/>
        <v>Fraction of Eligible Industrial Energy Use Shifted to Electricity</v>
      </c>
      <c r="D672" s="78" t="s">
        <v>1302</v>
      </c>
      <c r="E672" t="s">
        <v>1693</v>
      </c>
      <c r="F672" t="s">
        <v>999</v>
      </c>
      <c r="G672" s="88" t="s">
        <v>1700</v>
      </c>
      <c r="H672" s="15">
        <v>1846</v>
      </c>
      <c r="I672" s="247" t="s">
        <v>43</v>
      </c>
      <c r="J672" s="236" t="str">
        <f>IF(ISBLANK(INDEX('Policy Characteristics'!D:D,MATCH($C672,'Policy Characteristics'!$C:$C,0))),"",INDEX('Policy Characteristics'!D:D,MATCH($C672,'Policy Characteristics'!$C:$C,0)))</f>
        <v>Electrification</v>
      </c>
      <c r="K672" s="76" t="str">
        <f>IF(ISBLANK(INDEX('Policy Characteristics'!E:E,MATCH($C672,'Policy Characteristics'!$C:$C,0))),"",INDEX('Policy Characteristics'!E:E,MATCH($C672,'Policy Characteristics'!$C:$C,0)))</f>
        <v>indst shift to electricity</v>
      </c>
      <c r="L672" s="239">
        <f>IF(ISBLANK(INDEX('Policy Characteristics'!F:F,MATCH($C672,'Policy Characteristics'!$C:$C,0))),"",INDEX('Policy Characteristics'!F:F,MATCH($C672,'Policy Characteristics'!$C:$C,0)))</f>
        <v>0</v>
      </c>
      <c r="M672" s="239">
        <f>IF(ISBLANK(INDEX('Policy Characteristics'!G:G,MATCH($C672,'Policy Characteristics'!$C:$C,0))),"",INDEX('Policy Characteristics'!G:G,MATCH($C672,'Policy Characteristics'!$C:$C,0)))</f>
        <v>1</v>
      </c>
      <c r="N672" s="239">
        <f>IF(ISBLANK(INDEX('Policy Characteristics'!H:H,MATCH($C672,'Policy Characteristics'!$C:$C,0))),"",INDEX('Policy Characteristics'!H:H,MATCH($C672,'Policy Characteristics'!$C:$C,0)))</f>
        <v>0.01</v>
      </c>
      <c r="O672" s="76" t="str">
        <f>IF(ISBLANK(INDEX('Policy Characteristics'!I:I,MATCH($C672,'Policy Characteristics'!$C:$C,0))),"",INDEX('Policy Characteristics'!I:I,MATCH($C672,'Policy Characteristics'!$C:$C,0)))</f>
        <v>% of fuel shifted</v>
      </c>
      <c r="P672" s="76"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76" t="str">
        <f>IF(ISBLANK(INDEX('Policy Characteristics'!K:K,MATCH($C672,'Policy Characteristics'!$C:$C,0))),"",INDEX('Policy Characteristics'!K:K,MATCH($C672,'Policy Characteristics'!$C:$C,0)))</f>
        <v>industry-ag-main.html#fuel-switching</v>
      </c>
      <c r="R672" s="76" t="str">
        <f>IF(ISBLANK(INDEX('Policy Characteristics'!L:L,MATCH($C672,'Policy Characteristics'!$C:$C,0))),"",INDEX('Policy Characteristics'!L:L,MATCH($C672,'Policy Characteristics'!$C:$C,0)))</f>
        <v>industry-elec-and-hydrogen.html</v>
      </c>
    </row>
    <row r="673" spans="1:18" x14ac:dyDescent="0.25">
      <c r="A673" s="76" t="str">
        <f>IF(ISBLANK(INDEX('Policy Characteristics'!A:A,MATCH($C673,'Policy Characteristics'!$C:$C,0))),"",INDEX('Policy Characteristics'!A:A,MATCH($C673,'Policy Characteristics'!$C:$C,0)))</f>
        <v>Industry</v>
      </c>
      <c r="B673" s="234" t="str">
        <f>IF(ISBLANK(INDEX('Policy Characteristics'!B:B,MATCH($C673,'Policy Characteristics'!$C:$C,0))),"",INDEX('Policy Characteristics'!B:B,MATCH($C673,'Policy Characteristics'!$C:$C,0)))</f>
        <v>Electrification</v>
      </c>
      <c r="C673" s="76" t="str">
        <f t="shared" si="27"/>
        <v>Fraction of Eligible Industrial Energy Use Shifted to Electricity</v>
      </c>
      <c r="D673" s="78" t="s">
        <v>1302</v>
      </c>
      <c r="E673" t="s">
        <v>1694</v>
      </c>
      <c r="F673" t="s">
        <v>999</v>
      </c>
      <c r="G673" s="88" t="s">
        <v>1701</v>
      </c>
      <c r="H673" s="15">
        <v>1847</v>
      </c>
      <c r="I673" s="247" t="s">
        <v>43</v>
      </c>
      <c r="J673" s="236" t="str">
        <f>IF(ISBLANK(INDEX('Policy Characteristics'!D:D,MATCH($C673,'Policy Characteristics'!$C:$C,0))),"",INDEX('Policy Characteristics'!D:D,MATCH($C673,'Policy Characteristics'!$C:$C,0)))</f>
        <v>Electrification</v>
      </c>
      <c r="K673" s="76" t="str">
        <f>IF(ISBLANK(INDEX('Policy Characteristics'!E:E,MATCH($C673,'Policy Characteristics'!$C:$C,0))),"",INDEX('Policy Characteristics'!E:E,MATCH($C673,'Policy Characteristics'!$C:$C,0)))</f>
        <v>indst shift to electricity</v>
      </c>
      <c r="L673" s="239">
        <f>IF(ISBLANK(INDEX('Policy Characteristics'!F:F,MATCH($C673,'Policy Characteristics'!$C:$C,0))),"",INDEX('Policy Characteristics'!F:F,MATCH($C673,'Policy Characteristics'!$C:$C,0)))</f>
        <v>0</v>
      </c>
      <c r="M673" s="239">
        <f>IF(ISBLANK(INDEX('Policy Characteristics'!G:G,MATCH($C673,'Policy Characteristics'!$C:$C,0))),"",INDEX('Policy Characteristics'!G:G,MATCH($C673,'Policy Characteristics'!$C:$C,0)))</f>
        <v>1</v>
      </c>
      <c r="N673" s="239">
        <f>IF(ISBLANK(INDEX('Policy Characteristics'!H:H,MATCH($C673,'Policy Characteristics'!$C:$C,0))),"",INDEX('Policy Characteristics'!H:H,MATCH($C673,'Policy Characteristics'!$C:$C,0)))</f>
        <v>0.01</v>
      </c>
      <c r="O673" s="76" t="str">
        <f>IF(ISBLANK(INDEX('Policy Characteristics'!I:I,MATCH($C673,'Policy Characteristics'!$C:$C,0))),"",INDEX('Policy Characteristics'!I:I,MATCH($C673,'Policy Characteristics'!$C:$C,0)))</f>
        <v>% of fuel shifted</v>
      </c>
      <c r="P673" s="76"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76" t="str">
        <f>IF(ISBLANK(INDEX('Policy Characteristics'!K:K,MATCH($C673,'Policy Characteristics'!$C:$C,0))),"",INDEX('Policy Characteristics'!K:K,MATCH($C673,'Policy Characteristics'!$C:$C,0)))</f>
        <v>industry-ag-main.html#fuel-switching</v>
      </c>
      <c r="R673" s="76" t="str">
        <f>IF(ISBLANK(INDEX('Policy Characteristics'!L:L,MATCH($C673,'Policy Characteristics'!$C:$C,0))),"",INDEX('Policy Characteristics'!L:L,MATCH($C673,'Policy Characteristics'!$C:$C,0)))</f>
        <v>industry-elec-and-hydrogen.html</v>
      </c>
    </row>
    <row r="674" spans="1:18" x14ac:dyDescent="0.25">
      <c r="A674" s="76" t="str">
        <f>IF(ISBLANK(INDEX('Policy Characteristics'!A:A,MATCH($C674,'Policy Characteristics'!$C:$C,0))),"",INDEX('Policy Characteristics'!A:A,MATCH($C674,'Policy Characteristics'!$C:$C,0)))</f>
        <v>Industry</v>
      </c>
      <c r="B674" s="234" t="str">
        <f>IF(ISBLANK(INDEX('Policy Characteristics'!B:B,MATCH($C674,'Policy Characteristics'!$C:$C,0))),"",INDEX('Policy Characteristics'!B:B,MATCH($C674,'Policy Characteristics'!$C:$C,0)))</f>
        <v>Electrification</v>
      </c>
      <c r="C674" s="76" t="str">
        <f t="shared" si="27"/>
        <v>Fraction of Eligible Industrial Energy Use Shifted to Electricity</v>
      </c>
      <c r="D674" s="78" t="s">
        <v>1302</v>
      </c>
      <c r="E674" t="s">
        <v>1695</v>
      </c>
      <c r="F674" t="s">
        <v>999</v>
      </c>
      <c r="G674" s="88" t="s">
        <v>1702</v>
      </c>
      <c r="H674" s="15">
        <v>1848</v>
      </c>
      <c r="I674" s="247" t="s">
        <v>43</v>
      </c>
      <c r="J674" s="236" t="str">
        <f>IF(ISBLANK(INDEX('Policy Characteristics'!D:D,MATCH($C674,'Policy Characteristics'!$C:$C,0))),"",INDEX('Policy Characteristics'!D:D,MATCH($C674,'Policy Characteristics'!$C:$C,0)))</f>
        <v>Electrification</v>
      </c>
      <c r="K674" s="76" t="str">
        <f>IF(ISBLANK(INDEX('Policy Characteristics'!E:E,MATCH($C674,'Policy Characteristics'!$C:$C,0))),"",INDEX('Policy Characteristics'!E:E,MATCH($C674,'Policy Characteristics'!$C:$C,0)))</f>
        <v>indst shift to electricity</v>
      </c>
      <c r="L674" s="239">
        <f>IF(ISBLANK(INDEX('Policy Characteristics'!F:F,MATCH($C674,'Policy Characteristics'!$C:$C,0))),"",INDEX('Policy Characteristics'!F:F,MATCH($C674,'Policy Characteristics'!$C:$C,0)))</f>
        <v>0</v>
      </c>
      <c r="M674" s="239">
        <f>IF(ISBLANK(INDEX('Policy Characteristics'!G:G,MATCH($C674,'Policy Characteristics'!$C:$C,0))),"",INDEX('Policy Characteristics'!G:G,MATCH($C674,'Policy Characteristics'!$C:$C,0)))</f>
        <v>1</v>
      </c>
      <c r="N674" s="239">
        <f>IF(ISBLANK(INDEX('Policy Characteristics'!H:H,MATCH($C674,'Policy Characteristics'!$C:$C,0))),"",INDEX('Policy Characteristics'!H:H,MATCH($C674,'Policy Characteristics'!$C:$C,0)))</f>
        <v>0.01</v>
      </c>
      <c r="O674" s="76" t="str">
        <f>IF(ISBLANK(INDEX('Policy Characteristics'!I:I,MATCH($C674,'Policy Characteristics'!$C:$C,0))),"",INDEX('Policy Characteristics'!I:I,MATCH($C674,'Policy Characteristics'!$C:$C,0)))</f>
        <v>% of fuel shifted</v>
      </c>
      <c r="P674" s="76"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76" t="str">
        <f>IF(ISBLANK(INDEX('Policy Characteristics'!K:K,MATCH($C674,'Policy Characteristics'!$C:$C,0))),"",INDEX('Policy Characteristics'!K:K,MATCH($C674,'Policy Characteristics'!$C:$C,0)))</f>
        <v>industry-ag-main.html#fuel-switching</v>
      </c>
      <c r="R674" s="76" t="str">
        <f>IF(ISBLANK(INDEX('Policy Characteristics'!L:L,MATCH($C674,'Policy Characteristics'!$C:$C,0))),"",INDEX('Policy Characteristics'!L:L,MATCH($C674,'Policy Characteristics'!$C:$C,0)))</f>
        <v>industry-elec-and-hydrogen.html</v>
      </c>
    </row>
    <row r="675" spans="1:18" x14ac:dyDescent="0.25">
      <c r="A675" s="76" t="str">
        <f>IF(ISBLANK(INDEX('Policy Characteristics'!A:A,MATCH($C675,'Policy Characteristics'!$C:$C,0))),"",INDEX('Policy Characteristics'!A:A,MATCH($C675,'Policy Characteristics'!$C:$C,0)))</f>
        <v>Industry</v>
      </c>
      <c r="B675" s="234" t="str">
        <f>IF(ISBLANK(INDEX('Policy Characteristics'!B:B,MATCH($C675,'Policy Characteristics'!$C:$C,0))),"",INDEX('Policy Characteristics'!B:B,MATCH($C675,'Policy Characteristics'!$C:$C,0)))</f>
        <v>Electrification</v>
      </c>
      <c r="C675" s="76" t="str">
        <f t="shared" si="27"/>
        <v>Fraction of Eligible Industrial Energy Use Shifted to Electricity</v>
      </c>
      <c r="D675" s="78" t="s">
        <v>1302</v>
      </c>
      <c r="E675" t="s">
        <v>1833</v>
      </c>
      <c r="F675" t="s">
        <v>999</v>
      </c>
      <c r="G675" s="88" t="s">
        <v>1833</v>
      </c>
      <c r="H675" s="15">
        <v>1849</v>
      </c>
      <c r="I675" s="247" t="s">
        <v>43</v>
      </c>
      <c r="J675" s="236" t="str">
        <f>IF(ISBLANK(INDEX('Policy Characteristics'!D:D,MATCH($C675,'Policy Characteristics'!$C:$C,0))),"",INDEX('Policy Characteristics'!D:D,MATCH($C675,'Policy Characteristics'!$C:$C,0)))</f>
        <v>Electrification</v>
      </c>
      <c r="K675" s="76" t="str">
        <f>IF(ISBLANK(INDEX('Policy Characteristics'!E:E,MATCH($C675,'Policy Characteristics'!$C:$C,0))),"",INDEX('Policy Characteristics'!E:E,MATCH($C675,'Policy Characteristics'!$C:$C,0)))</f>
        <v>indst shift to electricity</v>
      </c>
      <c r="L675" s="239">
        <f>IF(ISBLANK(INDEX('Policy Characteristics'!F:F,MATCH($C675,'Policy Characteristics'!$C:$C,0))),"",INDEX('Policy Characteristics'!F:F,MATCH($C675,'Policy Characteristics'!$C:$C,0)))</f>
        <v>0</v>
      </c>
      <c r="M675" s="239">
        <f>IF(ISBLANK(INDEX('Policy Characteristics'!G:G,MATCH($C675,'Policy Characteristics'!$C:$C,0))),"",INDEX('Policy Characteristics'!G:G,MATCH($C675,'Policy Characteristics'!$C:$C,0)))</f>
        <v>1</v>
      </c>
      <c r="N675" s="239">
        <f>IF(ISBLANK(INDEX('Policy Characteristics'!H:H,MATCH($C675,'Policy Characteristics'!$C:$C,0))),"",INDEX('Policy Characteristics'!H:H,MATCH($C675,'Policy Characteristics'!$C:$C,0)))</f>
        <v>0.01</v>
      </c>
      <c r="O675" s="76" t="str">
        <f>IF(ISBLANK(INDEX('Policy Characteristics'!I:I,MATCH($C675,'Policy Characteristics'!$C:$C,0))),"",INDEX('Policy Characteristics'!I:I,MATCH($C675,'Policy Characteristics'!$C:$C,0)))</f>
        <v>% of fuel shifted</v>
      </c>
      <c r="P675" s="76"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76" t="str">
        <f>IF(ISBLANK(INDEX('Policy Characteristics'!K:K,MATCH($C675,'Policy Characteristics'!$C:$C,0))),"",INDEX('Policy Characteristics'!K:K,MATCH($C675,'Policy Characteristics'!$C:$C,0)))</f>
        <v>industry-ag-main.html#fuel-switching</v>
      </c>
      <c r="R675" s="76" t="str">
        <f>IF(ISBLANK(INDEX('Policy Characteristics'!L:L,MATCH($C675,'Policy Characteristics'!$C:$C,0))),"",INDEX('Policy Characteristics'!L:L,MATCH($C675,'Policy Characteristics'!$C:$C,0)))</f>
        <v>industry-elec-and-hydrogen.html</v>
      </c>
    </row>
    <row r="676" spans="1:18" x14ac:dyDescent="0.25">
      <c r="A676" s="76" t="str">
        <f>IF(ISBLANK(INDEX('Policy Characteristics'!A:A,MATCH($C676,'Policy Characteristics'!$C:$C,0))),"",INDEX('Policy Characteristics'!A:A,MATCH($C676,'Policy Characteristics'!$C:$C,0)))</f>
        <v>Industry</v>
      </c>
      <c r="B676" s="234" t="str">
        <f>IF(ISBLANK(INDEX('Policy Characteristics'!B:B,MATCH($C676,'Policy Characteristics'!$C:$C,0))),"",INDEX('Policy Characteristics'!B:B,MATCH($C676,'Policy Characteristics'!$C:$C,0)))</f>
        <v>Electrification</v>
      </c>
      <c r="C676" s="76" t="str">
        <f t="shared" si="27"/>
        <v>Fraction of Eligible Industrial Energy Use Shifted to Electricity</v>
      </c>
      <c r="D676" s="78" t="s">
        <v>1303</v>
      </c>
      <c r="E676" t="s">
        <v>1689</v>
      </c>
      <c r="F676" t="s">
        <v>1267</v>
      </c>
      <c r="G676" s="88" t="s">
        <v>1696</v>
      </c>
      <c r="H676" s="15">
        <v>1850</v>
      </c>
      <c r="I676" s="247" t="s">
        <v>43</v>
      </c>
      <c r="J676" s="236" t="str">
        <f>IF(ISBLANK(INDEX('Policy Characteristics'!D:D,MATCH($C676,'Policy Characteristics'!$C:$C,0))),"",INDEX('Policy Characteristics'!D:D,MATCH($C676,'Policy Characteristics'!$C:$C,0)))</f>
        <v>Electrification</v>
      </c>
      <c r="K676" s="76" t="str">
        <f>IF(ISBLANK(INDEX('Policy Characteristics'!E:E,MATCH($C676,'Policy Characteristics'!$C:$C,0))),"",INDEX('Policy Characteristics'!E:E,MATCH($C676,'Policy Characteristics'!$C:$C,0)))</f>
        <v>indst shift to electricity</v>
      </c>
      <c r="L676" s="239">
        <f>IF(ISBLANK(INDEX('Policy Characteristics'!F:F,MATCH($C676,'Policy Characteristics'!$C:$C,0))),"",INDEX('Policy Characteristics'!F:F,MATCH($C676,'Policy Characteristics'!$C:$C,0)))</f>
        <v>0</v>
      </c>
      <c r="M676" s="239">
        <f>IF(ISBLANK(INDEX('Policy Characteristics'!G:G,MATCH($C676,'Policy Characteristics'!$C:$C,0))),"",INDEX('Policy Characteristics'!G:G,MATCH($C676,'Policy Characteristics'!$C:$C,0)))</f>
        <v>1</v>
      </c>
      <c r="N676" s="239">
        <f>IF(ISBLANK(INDEX('Policy Characteristics'!H:H,MATCH($C676,'Policy Characteristics'!$C:$C,0))),"",INDEX('Policy Characteristics'!H:H,MATCH($C676,'Policy Characteristics'!$C:$C,0)))</f>
        <v>0.01</v>
      </c>
      <c r="O676" s="76" t="str">
        <f>IF(ISBLANK(INDEX('Policy Characteristics'!I:I,MATCH($C676,'Policy Characteristics'!$C:$C,0))),"",INDEX('Policy Characteristics'!I:I,MATCH($C676,'Policy Characteristics'!$C:$C,0)))</f>
        <v>% of fuel shifted</v>
      </c>
      <c r="P676" s="76"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76" t="str">
        <f>IF(ISBLANK(INDEX('Policy Characteristics'!K:K,MATCH($C676,'Policy Characteristics'!$C:$C,0))),"",INDEX('Policy Characteristics'!K:K,MATCH($C676,'Policy Characteristics'!$C:$C,0)))</f>
        <v>industry-ag-main.html#fuel-switching</v>
      </c>
      <c r="R676" s="76" t="str">
        <f>IF(ISBLANK(INDEX('Policy Characteristics'!L:L,MATCH($C676,'Policy Characteristics'!$C:$C,0))),"",INDEX('Policy Characteristics'!L:L,MATCH($C676,'Policy Characteristics'!$C:$C,0)))</f>
        <v>industry-elec-and-hydrogen.html</v>
      </c>
    </row>
    <row r="677" spans="1:18" x14ac:dyDescent="0.25">
      <c r="A677" s="76" t="str">
        <f>IF(ISBLANK(INDEX('Policy Characteristics'!A:A,MATCH($C677,'Policy Characteristics'!$C:$C,0))),"",INDEX('Policy Characteristics'!A:A,MATCH($C677,'Policy Characteristics'!$C:$C,0)))</f>
        <v>Industry</v>
      </c>
      <c r="B677" s="234" t="str">
        <f>IF(ISBLANK(INDEX('Policy Characteristics'!B:B,MATCH($C677,'Policy Characteristics'!$C:$C,0))),"",INDEX('Policy Characteristics'!B:B,MATCH($C677,'Policy Characteristics'!$C:$C,0)))</f>
        <v>Electrification</v>
      </c>
      <c r="C677" s="76" t="str">
        <f t="shared" si="27"/>
        <v>Fraction of Eligible Industrial Energy Use Shifted to Electricity</v>
      </c>
      <c r="D677" s="78" t="s">
        <v>1303</v>
      </c>
      <c r="E677" t="s">
        <v>1690</v>
      </c>
      <c r="F677" t="s">
        <v>1267</v>
      </c>
      <c r="G677" s="88" t="s">
        <v>1697</v>
      </c>
      <c r="H677" s="15">
        <v>1851</v>
      </c>
      <c r="I677" s="247" t="s">
        <v>43</v>
      </c>
      <c r="J677" s="236" t="str">
        <f>IF(ISBLANK(INDEX('Policy Characteristics'!D:D,MATCH($C677,'Policy Characteristics'!$C:$C,0))),"",INDEX('Policy Characteristics'!D:D,MATCH($C677,'Policy Characteristics'!$C:$C,0)))</f>
        <v>Electrification</v>
      </c>
      <c r="K677" s="76" t="str">
        <f>IF(ISBLANK(INDEX('Policy Characteristics'!E:E,MATCH($C677,'Policy Characteristics'!$C:$C,0))),"",INDEX('Policy Characteristics'!E:E,MATCH($C677,'Policy Characteristics'!$C:$C,0)))</f>
        <v>indst shift to electricity</v>
      </c>
      <c r="L677" s="239">
        <f>IF(ISBLANK(INDEX('Policy Characteristics'!F:F,MATCH($C677,'Policy Characteristics'!$C:$C,0))),"",INDEX('Policy Characteristics'!F:F,MATCH($C677,'Policy Characteristics'!$C:$C,0)))</f>
        <v>0</v>
      </c>
      <c r="M677" s="239">
        <f>IF(ISBLANK(INDEX('Policy Characteristics'!G:G,MATCH($C677,'Policy Characteristics'!$C:$C,0))),"",INDEX('Policy Characteristics'!G:G,MATCH($C677,'Policy Characteristics'!$C:$C,0)))</f>
        <v>1</v>
      </c>
      <c r="N677" s="239">
        <f>IF(ISBLANK(INDEX('Policy Characteristics'!H:H,MATCH($C677,'Policy Characteristics'!$C:$C,0))),"",INDEX('Policy Characteristics'!H:H,MATCH($C677,'Policy Characteristics'!$C:$C,0)))</f>
        <v>0.01</v>
      </c>
      <c r="O677" s="76" t="str">
        <f>IF(ISBLANK(INDEX('Policy Characteristics'!I:I,MATCH($C677,'Policy Characteristics'!$C:$C,0))),"",INDEX('Policy Characteristics'!I:I,MATCH($C677,'Policy Characteristics'!$C:$C,0)))</f>
        <v>% of fuel shifted</v>
      </c>
      <c r="P677" s="76"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76" t="str">
        <f>IF(ISBLANK(INDEX('Policy Characteristics'!K:K,MATCH($C677,'Policy Characteristics'!$C:$C,0))),"",INDEX('Policy Characteristics'!K:K,MATCH($C677,'Policy Characteristics'!$C:$C,0)))</f>
        <v>industry-ag-main.html#fuel-switching</v>
      </c>
      <c r="R677" s="76" t="str">
        <f>IF(ISBLANK(INDEX('Policy Characteristics'!L:L,MATCH($C677,'Policy Characteristics'!$C:$C,0))),"",INDEX('Policy Characteristics'!L:L,MATCH($C677,'Policy Characteristics'!$C:$C,0)))</f>
        <v>industry-elec-and-hydrogen.html</v>
      </c>
    </row>
    <row r="678" spans="1:18" x14ac:dyDescent="0.25">
      <c r="A678" s="76" t="str">
        <f>IF(ISBLANK(INDEX('Policy Characteristics'!A:A,MATCH($C678,'Policy Characteristics'!$C:$C,0))),"",INDEX('Policy Characteristics'!A:A,MATCH($C678,'Policy Characteristics'!$C:$C,0)))</f>
        <v>Industry</v>
      </c>
      <c r="B678" s="234" t="str">
        <f>IF(ISBLANK(INDEX('Policy Characteristics'!B:B,MATCH($C678,'Policy Characteristics'!$C:$C,0))),"",INDEX('Policy Characteristics'!B:B,MATCH($C678,'Policy Characteristics'!$C:$C,0)))</f>
        <v>Electrification</v>
      </c>
      <c r="C678" s="76" t="str">
        <f t="shared" si="27"/>
        <v>Fraction of Eligible Industrial Energy Use Shifted to Electricity</v>
      </c>
      <c r="D678" s="78" t="s">
        <v>1303</v>
      </c>
      <c r="E678" t="s">
        <v>1691</v>
      </c>
      <c r="F678" t="s">
        <v>1267</v>
      </c>
      <c r="G678" s="88" t="s">
        <v>1698</v>
      </c>
      <c r="H678" s="15">
        <v>1852</v>
      </c>
      <c r="I678" s="247" t="s">
        <v>43</v>
      </c>
      <c r="J678" s="236" t="str">
        <f>IF(ISBLANK(INDEX('Policy Characteristics'!D:D,MATCH($C678,'Policy Characteristics'!$C:$C,0))),"",INDEX('Policy Characteristics'!D:D,MATCH($C678,'Policy Characteristics'!$C:$C,0)))</f>
        <v>Electrification</v>
      </c>
      <c r="K678" s="76" t="str">
        <f>IF(ISBLANK(INDEX('Policy Characteristics'!E:E,MATCH($C678,'Policy Characteristics'!$C:$C,0))),"",INDEX('Policy Characteristics'!E:E,MATCH($C678,'Policy Characteristics'!$C:$C,0)))</f>
        <v>indst shift to electricity</v>
      </c>
      <c r="L678" s="239">
        <f>IF(ISBLANK(INDEX('Policy Characteristics'!F:F,MATCH($C678,'Policy Characteristics'!$C:$C,0))),"",INDEX('Policy Characteristics'!F:F,MATCH($C678,'Policy Characteristics'!$C:$C,0)))</f>
        <v>0</v>
      </c>
      <c r="M678" s="239">
        <f>IF(ISBLANK(INDEX('Policy Characteristics'!G:G,MATCH($C678,'Policy Characteristics'!$C:$C,0))),"",INDEX('Policy Characteristics'!G:G,MATCH($C678,'Policy Characteristics'!$C:$C,0)))</f>
        <v>1</v>
      </c>
      <c r="N678" s="239">
        <f>IF(ISBLANK(INDEX('Policy Characteristics'!H:H,MATCH($C678,'Policy Characteristics'!$C:$C,0))),"",INDEX('Policy Characteristics'!H:H,MATCH($C678,'Policy Characteristics'!$C:$C,0)))</f>
        <v>0.01</v>
      </c>
      <c r="O678" s="76" t="str">
        <f>IF(ISBLANK(INDEX('Policy Characteristics'!I:I,MATCH($C678,'Policy Characteristics'!$C:$C,0))),"",INDEX('Policy Characteristics'!I:I,MATCH($C678,'Policy Characteristics'!$C:$C,0)))</f>
        <v>% of fuel shifted</v>
      </c>
      <c r="P678" s="76"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76" t="str">
        <f>IF(ISBLANK(INDEX('Policy Characteristics'!K:K,MATCH($C678,'Policy Characteristics'!$C:$C,0))),"",INDEX('Policy Characteristics'!K:K,MATCH($C678,'Policy Characteristics'!$C:$C,0)))</f>
        <v>industry-ag-main.html#fuel-switching</v>
      </c>
      <c r="R678" s="76" t="str">
        <f>IF(ISBLANK(INDEX('Policy Characteristics'!L:L,MATCH($C678,'Policy Characteristics'!$C:$C,0))),"",INDEX('Policy Characteristics'!L:L,MATCH($C678,'Policy Characteristics'!$C:$C,0)))</f>
        <v>industry-elec-and-hydrogen.html</v>
      </c>
    </row>
    <row r="679" spans="1:18" x14ac:dyDescent="0.25">
      <c r="A679" s="76" t="str">
        <f>IF(ISBLANK(INDEX('Policy Characteristics'!A:A,MATCH($C679,'Policy Characteristics'!$C:$C,0))),"",INDEX('Policy Characteristics'!A:A,MATCH($C679,'Policy Characteristics'!$C:$C,0)))</f>
        <v>Industry</v>
      </c>
      <c r="B679" s="234" t="str">
        <f>IF(ISBLANK(INDEX('Policy Characteristics'!B:B,MATCH($C679,'Policy Characteristics'!$C:$C,0))),"",INDEX('Policy Characteristics'!B:B,MATCH($C679,'Policy Characteristics'!$C:$C,0)))</f>
        <v>Electrification</v>
      </c>
      <c r="C679" s="76" t="str">
        <f t="shared" si="27"/>
        <v>Fraction of Eligible Industrial Energy Use Shifted to Electricity</v>
      </c>
      <c r="D679" s="78" t="s">
        <v>1303</v>
      </c>
      <c r="E679" t="s">
        <v>1692</v>
      </c>
      <c r="F679" t="s">
        <v>1267</v>
      </c>
      <c r="G679" s="88" t="s">
        <v>1699</v>
      </c>
      <c r="H679" s="15">
        <v>1853</v>
      </c>
      <c r="I679" s="247" t="s">
        <v>43</v>
      </c>
      <c r="J679" s="236" t="str">
        <f>IF(ISBLANK(INDEX('Policy Characteristics'!D:D,MATCH($C679,'Policy Characteristics'!$C:$C,0))),"",INDEX('Policy Characteristics'!D:D,MATCH($C679,'Policy Characteristics'!$C:$C,0)))</f>
        <v>Electrification</v>
      </c>
      <c r="K679" s="76" t="str">
        <f>IF(ISBLANK(INDEX('Policy Characteristics'!E:E,MATCH($C679,'Policy Characteristics'!$C:$C,0))),"",INDEX('Policy Characteristics'!E:E,MATCH($C679,'Policy Characteristics'!$C:$C,0)))</f>
        <v>indst shift to electricity</v>
      </c>
      <c r="L679" s="239">
        <f>IF(ISBLANK(INDEX('Policy Characteristics'!F:F,MATCH($C679,'Policy Characteristics'!$C:$C,0))),"",INDEX('Policy Characteristics'!F:F,MATCH($C679,'Policy Characteristics'!$C:$C,0)))</f>
        <v>0</v>
      </c>
      <c r="M679" s="239">
        <f>IF(ISBLANK(INDEX('Policy Characteristics'!G:G,MATCH($C679,'Policy Characteristics'!$C:$C,0))),"",INDEX('Policy Characteristics'!G:G,MATCH($C679,'Policy Characteristics'!$C:$C,0)))</f>
        <v>1</v>
      </c>
      <c r="N679" s="239">
        <f>IF(ISBLANK(INDEX('Policy Characteristics'!H:H,MATCH($C679,'Policy Characteristics'!$C:$C,0))),"",INDEX('Policy Characteristics'!H:H,MATCH($C679,'Policy Characteristics'!$C:$C,0)))</f>
        <v>0.01</v>
      </c>
      <c r="O679" s="76" t="str">
        <f>IF(ISBLANK(INDEX('Policy Characteristics'!I:I,MATCH($C679,'Policy Characteristics'!$C:$C,0))),"",INDEX('Policy Characteristics'!I:I,MATCH($C679,'Policy Characteristics'!$C:$C,0)))</f>
        <v>% of fuel shifted</v>
      </c>
      <c r="P679" s="76"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76" t="str">
        <f>IF(ISBLANK(INDEX('Policy Characteristics'!K:K,MATCH($C679,'Policy Characteristics'!$C:$C,0))),"",INDEX('Policy Characteristics'!K:K,MATCH($C679,'Policy Characteristics'!$C:$C,0)))</f>
        <v>industry-ag-main.html#fuel-switching</v>
      </c>
      <c r="R679" s="76" t="str">
        <f>IF(ISBLANK(INDEX('Policy Characteristics'!L:L,MATCH($C679,'Policy Characteristics'!$C:$C,0))),"",INDEX('Policy Characteristics'!L:L,MATCH($C679,'Policy Characteristics'!$C:$C,0)))</f>
        <v>industry-elec-and-hydrogen.html</v>
      </c>
    </row>
    <row r="680" spans="1:18" x14ac:dyDescent="0.25">
      <c r="A680" s="76" t="str">
        <f>IF(ISBLANK(INDEX('Policy Characteristics'!A:A,MATCH($C680,'Policy Characteristics'!$C:$C,0))),"",INDEX('Policy Characteristics'!A:A,MATCH($C680,'Policy Characteristics'!$C:$C,0)))</f>
        <v>Industry</v>
      </c>
      <c r="B680" s="234" t="str">
        <f>IF(ISBLANK(INDEX('Policy Characteristics'!B:B,MATCH($C680,'Policy Characteristics'!$C:$C,0))),"",INDEX('Policy Characteristics'!B:B,MATCH($C680,'Policy Characteristics'!$C:$C,0)))</f>
        <v>Electrification</v>
      </c>
      <c r="C680" s="76" t="str">
        <f t="shared" si="27"/>
        <v>Fraction of Eligible Industrial Energy Use Shifted to Electricity</v>
      </c>
      <c r="D680" s="78" t="s">
        <v>1303</v>
      </c>
      <c r="E680" t="s">
        <v>1693</v>
      </c>
      <c r="F680" t="s">
        <v>1267</v>
      </c>
      <c r="G680" s="88" t="s">
        <v>1700</v>
      </c>
      <c r="H680" s="15">
        <v>1854</v>
      </c>
      <c r="I680" s="247" t="s">
        <v>43</v>
      </c>
      <c r="J680" s="236" t="str">
        <f>IF(ISBLANK(INDEX('Policy Characteristics'!D:D,MATCH($C680,'Policy Characteristics'!$C:$C,0))),"",INDEX('Policy Characteristics'!D:D,MATCH($C680,'Policy Characteristics'!$C:$C,0)))</f>
        <v>Electrification</v>
      </c>
      <c r="K680" s="76" t="str">
        <f>IF(ISBLANK(INDEX('Policy Characteristics'!E:E,MATCH($C680,'Policy Characteristics'!$C:$C,0))),"",INDEX('Policy Characteristics'!E:E,MATCH($C680,'Policy Characteristics'!$C:$C,0)))</f>
        <v>indst shift to electricity</v>
      </c>
      <c r="L680" s="239">
        <f>IF(ISBLANK(INDEX('Policy Characteristics'!F:F,MATCH($C680,'Policy Characteristics'!$C:$C,0))),"",INDEX('Policy Characteristics'!F:F,MATCH($C680,'Policy Characteristics'!$C:$C,0)))</f>
        <v>0</v>
      </c>
      <c r="M680" s="239">
        <f>IF(ISBLANK(INDEX('Policy Characteristics'!G:G,MATCH($C680,'Policy Characteristics'!$C:$C,0))),"",INDEX('Policy Characteristics'!G:G,MATCH($C680,'Policy Characteristics'!$C:$C,0)))</f>
        <v>1</v>
      </c>
      <c r="N680" s="239">
        <f>IF(ISBLANK(INDEX('Policy Characteristics'!H:H,MATCH($C680,'Policy Characteristics'!$C:$C,0))),"",INDEX('Policy Characteristics'!H:H,MATCH($C680,'Policy Characteristics'!$C:$C,0)))</f>
        <v>0.01</v>
      </c>
      <c r="O680" s="76" t="str">
        <f>IF(ISBLANK(INDEX('Policy Characteristics'!I:I,MATCH($C680,'Policy Characteristics'!$C:$C,0))),"",INDEX('Policy Characteristics'!I:I,MATCH($C680,'Policy Characteristics'!$C:$C,0)))</f>
        <v>% of fuel shifted</v>
      </c>
      <c r="P680" s="76"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76" t="str">
        <f>IF(ISBLANK(INDEX('Policy Characteristics'!K:K,MATCH($C680,'Policy Characteristics'!$C:$C,0))),"",INDEX('Policy Characteristics'!K:K,MATCH($C680,'Policy Characteristics'!$C:$C,0)))</f>
        <v>industry-ag-main.html#fuel-switching</v>
      </c>
      <c r="R680" s="76" t="str">
        <f>IF(ISBLANK(INDEX('Policy Characteristics'!L:L,MATCH($C680,'Policy Characteristics'!$C:$C,0))),"",INDEX('Policy Characteristics'!L:L,MATCH($C680,'Policy Characteristics'!$C:$C,0)))</f>
        <v>industry-elec-and-hydrogen.html</v>
      </c>
    </row>
    <row r="681" spans="1:18" x14ac:dyDescent="0.25">
      <c r="A681" s="76" t="str">
        <f>IF(ISBLANK(INDEX('Policy Characteristics'!A:A,MATCH($C681,'Policy Characteristics'!$C:$C,0))),"",INDEX('Policy Characteristics'!A:A,MATCH($C681,'Policy Characteristics'!$C:$C,0)))</f>
        <v>Industry</v>
      </c>
      <c r="B681" s="234" t="str">
        <f>IF(ISBLANK(INDEX('Policy Characteristics'!B:B,MATCH($C681,'Policy Characteristics'!$C:$C,0))),"",INDEX('Policy Characteristics'!B:B,MATCH($C681,'Policy Characteristics'!$C:$C,0)))</f>
        <v>Electrification</v>
      </c>
      <c r="C681" s="76" t="str">
        <f t="shared" si="27"/>
        <v>Fraction of Eligible Industrial Energy Use Shifted to Electricity</v>
      </c>
      <c r="D681" s="78" t="s">
        <v>1303</v>
      </c>
      <c r="E681" t="s">
        <v>1694</v>
      </c>
      <c r="F681" t="s">
        <v>1267</v>
      </c>
      <c r="G681" s="88" t="s">
        <v>1701</v>
      </c>
      <c r="H681" s="15">
        <v>1855</v>
      </c>
      <c r="I681" s="247" t="s">
        <v>43</v>
      </c>
      <c r="J681" s="236" t="str">
        <f>IF(ISBLANK(INDEX('Policy Characteristics'!D:D,MATCH($C681,'Policy Characteristics'!$C:$C,0))),"",INDEX('Policy Characteristics'!D:D,MATCH($C681,'Policy Characteristics'!$C:$C,0)))</f>
        <v>Electrification</v>
      </c>
      <c r="K681" s="76" t="str">
        <f>IF(ISBLANK(INDEX('Policy Characteristics'!E:E,MATCH($C681,'Policy Characteristics'!$C:$C,0))),"",INDEX('Policy Characteristics'!E:E,MATCH($C681,'Policy Characteristics'!$C:$C,0)))</f>
        <v>indst shift to electricity</v>
      </c>
      <c r="L681" s="239">
        <f>IF(ISBLANK(INDEX('Policy Characteristics'!F:F,MATCH($C681,'Policy Characteristics'!$C:$C,0))),"",INDEX('Policy Characteristics'!F:F,MATCH($C681,'Policy Characteristics'!$C:$C,0)))</f>
        <v>0</v>
      </c>
      <c r="M681" s="239">
        <f>IF(ISBLANK(INDEX('Policy Characteristics'!G:G,MATCH($C681,'Policy Characteristics'!$C:$C,0))),"",INDEX('Policy Characteristics'!G:G,MATCH($C681,'Policy Characteristics'!$C:$C,0)))</f>
        <v>1</v>
      </c>
      <c r="N681" s="239">
        <f>IF(ISBLANK(INDEX('Policy Characteristics'!H:H,MATCH($C681,'Policy Characteristics'!$C:$C,0))),"",INDEX('Policy Characteristics'!H:H,MATCH($C681,'Policy Characteristics'!$C:$C,0)))</f>
        <v>0.01</v>
      </c>
      <c r="O681" s="76" t="str">
        <f>IF(ISBLANK(INDEX('Policy Characteristics'!I:I,MATCH($C681,'Policy Characteristics'!$C:$C,0))),"",INDEX('Policy Characteristics'!I:I,MATCH($C681,'Policy Characteristics'!$C:$C,0)))</f>
        <v>% of fuel shifted</v>
      </c>
      <c r="P681" s="76"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76" t="str">
        <f>IF(ISBLANK(INDEX('Policy Characteristics'!K:K,MATCH($C681,'Policy Characteristics'!$C:$C,0))),"",INDEX('Policy Characteristics'!K:K,MATCH($C681,'Policy Characteristics'!$C:$C,0)))</f>
        <v>industry-ag-main.html#fuel-switching</v>
      </c>
      <c r="R681" s="76" t="str">
        <f>IF(ISBLANK(INDEX('Policy Characteristics'!L:L,MATCH($C681,'Policy Characteristics'!$C:$C,0))),"",INDEX('Policy Characteristics'!L:L,MATCH($C681,'Policy Characteristics'!$C:$C,0)))</f>
        <v>industry-elec-and-hydrogen.html</v>
      </c>
    </row>
    <row r="682" spans="1:18" x14ac:dyDescent="0.25">
      <c r="A682" s="76" t="str">
        <f>IF(ISBLANK(INDEX('Policy Characteristics'!A:A,MATCH($C682,'Policy Characteristics'!$C:$C,0))),"",INDEX('Policy Characteristics'!A:A,MATCH($C682,'Policy Characteristics'!$C:$C,0)))</f>
        <v>Industry</v>
      </c>
      <c r="B682" s="234" t="str">
        <f>IF(ISBLANK(INDEX('Policy Characteristics'!B:B,MATCH($C682,'Policy Characteristics'!$C:$C,0))),"",INDEX('Policy Characteristics'!B:B,MATCH($C682,'Policy Characteristics'!$C:$C,0)))</f>
        <v>Electrification</v>
      </c>
      <c r="C682" s="76" t="str">
        <f t="shared" si="27"/>
        <v>Fraction of Eligible Industrial Energy Use Shifted to Electricity</v>
      </c>
      <c r="D682" s="78" t="s">
        <v>1303</v>
      </c>
      <c r="E682" t="s">
        <v>1695</v>
      </c>
      <c r="F682" t="s">
        <v>1267</v>
      </c>
      <c r="G682" s="88" t="s">
        <v>1702</v>
      </c>
      <c r="H682" s="15">
        <v>1856</v>
      </c>
      <c r="I682" s="247" t="s">
        <v>43</v>
      </c>
      <c r="J682" s="236" t="str">
        <f>IF(ISBLANK(INDEX('Policy Characteristics'!D:D,MATCH($C682,'Policy Characteristics'!$C:$C,0))),"",INDEX('Policy Characteristics'!D:D,MATCH($C682,'Policy Characteristics'!$C:$C,0)))</f>
        <v>Electrification</v>
      </c>
      <c r="K682" s="76" t="str">
        <f>IF(ISBLANK(INDEX('Policy Characteristics'!E:E,MATCH($C682,'Policy Characteristics'!$C:$C,0))),"",INDEX('Policy Characteristics'!E:E,MATCH($C682,'Policy Characteristics'!$C:$C,0)))</f>
        <v>indst shift to electricity</v>
      </c>
      <c r="L682" s="239">
        <f>IF(ISBLANK(INDEX('Policy Characteristics'!F:F,MATCH($C682,'Policy Characteristics'!$C:$C,0))),"",INDEX('Policy Characteristics'!F:F,MATCH($C682,'Policy Characteristics'!$C:$C,0)))</f>
        <v>0</v>
      </c>
      <c r="M682" s="239">
        <f>IF(ISBLANK(INDEX('Policy Characteristics'!G:G,MATCH($C682,'Policy Characteristics'!$C:$C,0))),"",INDEX('Policy Characteristics'!G:G,MATCH($C682,'Policy Characteristics'!$C:$C,0)))</f>
        <v>1</v>
      </c>
      <c r="N682" s="239">
        <f>IF(ISBLANK(INDEX('Policy Characteristics'!H:H,MATCH($C682,'Policy Characteristics'!$C:$C,0))),"",INDEX('Policy Characteristics'!H:H,MATCH($C682,'Policy Characteristics'!$C:$C,0)))</f>
        <v>0.01</v>
      </c>
      <c r="O682" s="76" t="str">
        <f>IF(ISBLANK(INDEX('Policy Characteristics'!I:I,MATCH($C682,'Policy Characteristics'!$C:$C,0))),"",INDEX('Policy Characteristics'!I:I,MATCH($C682,'Policy Characteristics'!$C:$C,0)))</f>
        <v>% of fuel shifted</v>
      </c>
      <c r="P682" s="76"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76" t="str">
        <f>IF(ISBLANK(INDEX('Policy Characteristics'!K:K,MATCH($C682,'Policy Characteristics'!$C:$C,0))),"",INDEX('Policy Characteristics'!K:K,MATCH($C682,'Policy Characteristics'!$C:$C,0)))</f>
        <v>industry-ag-main.html#fuel-switching</v>
      </c>
      <c r="R682" s="76" t="str">
        <f>IF(ISBLANK(INDEX('Policy Characteristics'!L:L,MATCH($C682,'Policy Characteristics'!$C:$C,0))),"",INDEX('Policy Characteristics'!L:L,MATCH($C682,'Policy Characteristics'!$C:$C,0)))</f>
        <v>industry-elec-and-hydrogen.html</v>
      </c>
    </row>
    <row r="683" spans="1:18" x14ac:dyDescent="0.25">
      <c r="A683" s="76" t="str">
        <f>IF(ISBLANK(INDEX('Policy Characteristics'!A:A,MATCH($C683,'Policy Characteristics'!$C:$C,0))),"",INDEX('Policy Characteristics'!A:A,MATCH($C683,'Policy Characteristics'!$C:$C,0)))</f>
        <v>Industry</v>
      </c>
      <c r="B683" s="234" t="str">
        <f>IF(ISBLANK(INDEX('Policy Characteristics'!B:B,MATCH($C683,'Policy Characteristics'!$C:$C,0))),"",INDEX('Policy Characteristics'!B:B,MATCH($C683,'Policy Characteristics'!$C:$C,0)))</f>
        <v>Electrification</v>
      </c>
      <c r="C683" s="76" t="str">
        <f t="shared" si="27"/>
        <v>Fraction of Eligible Industrial Energy Use Shifted to Electricity</v>
      </c>
      <c r="D683" s="78" t="s">
        <v>1303</v>
      </c>
      <c r="E683" t="s">
        <v>1833</v>
      </c>
      <c r="F683" t="s">
        <v>1267</v>
      </c>
      <c r="G683" s="88" t="s">
        <v>1833</v>
      </c>
      <c r="H683" s="15">
        <v>1857</v>
      </c>
      <c r="I683" s="247" t="s">
        <v>43</v>
      </c>
      <c r="J683" s="236" t="str">
        <f>IF(ISBLANK(INDEX('Policy Characteristics'!D:D,MATCH($C683,'Policy Characteristics'!$C:$C,0))),"",INDEX('Policy Characteristics'!D:D,MATCH($C683,'Policy Characteristics'!$C:$C,0)))</f>
        <v>Electrification</v>
      </c>
      <c r="K683" s="76" t="str">
        <f>IF(ISBLANK(INDEX('Policy Characteristics'!E:E,MATCH($C683,'Policy Characteristics'!$C:$C,0))),"",INDEX('Policy Characteristics'!E:E,MATCH($C683,'Policy Characteristics'!$C:$C,0)))</f>
        <v>indst shift to electricity</v>
      </c>
      <c r="L683" s="239">
        <f>IF(ISBLANK(INDEX('Policy Characteristics'!F:F,MATCH($C683,'Policy Characteristics'!$C:$C,0))),"",INDEX('Policy Characteristics'!F:F,MATCH($C683,'Policy Characteristics'!$C:$C,0)))</f>
        <v>0</v>
      </c>
      <c r="M683" s="239">
        <f>IF(ISBLANK(INDEX('Policy Characteristics'!G:G,MATCH($C683,'Policy Characteristics'!$C:$C,0))),"",INDEX('Policy Characteristics'!G:G,MATCH($C683,'Policy Characteristics'!$C:$C,0)))</f>
        <v>1</v>
      </c>
      <c r="N683" s="239">
        <f>IF(ISBLANK(INDEX('Policy Characteristics'!H:H,MATCH($C683,'Policy Characteristics'!$C:$C,0))),"",INDEX('Policy Characteristics'!H:H,MATCH($C683,'Policy Characteristics'!$C:$C,0)))</f>
        <v>0.01</v>
      </c>
      <c r="O683" s="76" t="str">
        <f>IF(ISBLANK(INDEX('Policy Characteristics'!I:I,MATCH($C683,'Policy Characteristics'!$C:$C,0))),"",INDEX('Policy Characteristics'!I:I,MATCH($C683,'Policy Characteristics'!$C:$C,0)))</f>
        <v>% of fuel shifted</v>
      </c>
      <c r="P683" s="76"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76" t="str">
        <f>IF(ISBLANK(INDEX('Policy Characteristics'!K:K,MATCH($C683,'Policy Characteristics'!$C:$C,0))),"",INDEX('Policy Characteristics'!K:K,MATCH($C683,'Policy Characteristics'!$C:$C,0)))</f>
        <v>industry-ag-main.html#fuel-switching</v>
      </c>
      <c r="R683" s="76" t="str">
        <f>IF(ISBLANK(INDEX('Policy Characteristics'!L:L,MATCH($C683,'Policy Characteristics'!$C:$C,0))),"",INDEX('Policy Characteristics'!L:L,MATCH($C683,'Policy Characteristics'!$C:$C,0)))</f>
        <v>industry-elec-and-hydrogen.html</v>
      </c>
    </row>
    <row r="684" spans="1:18" x14ac:dyDescent="0.25">
      <c r="A684" s="76" t="str">
        <f>IF(ISBLANK(INDEX('Policy Characteristics'!A:A,MATCH($C684,'Policy Characteristics'!$C:$C,0))),"",INDEX('Policy Characteristics'!A:A,MATCH($C684,'Policy Characteristics'!$C:$C,0)))</f>
        <v>Industry</v>
      </c>
      <c r="B684" s="234" t="str">
        <f>IF(ISBLANK(INDEX('Policy Characteristics'!B:B,MATCH($C684,'Policy Characteristics'!$C:$C,0))),"",INDEX('Policy Characteristics'!B:B,MATCH($C684,'Policy Characteristics'!$C:$C,0)))</f>
        <v>Electrification</v>
      </c>
      <c r="C684" s="76" t="str">
        <f t="shared" si="27"/>
        <v>Fraction of Eligible Industrial Energy Use Shifted to Electricity</v>
      </c>
      <c r="D684" s="78" t="s">
        <v>1304</v>
      </c>
      <c r="E684" t="s">
        <v>1689</v>
      </c>
      <c r="F684" t="s">
        <v>1268</v>
      </c>
      <c r="G684" s="88" t="s">
        <v>1696</v>
      </c>
      <c r="H684" s="15">
        <v>1858</v>
      </c>
      <c r="I684" s="247" t="s">
        <v>43</v>
      </c>
      <c r="J684" s="236" t="str">
        <f>IF(ISBLANK(INDEX('Policy Characteristics'!D:D,MATCH($C684,'Policy Characteristics'!$C:$C,0))),"",INDEX('Policy Characteristics'!D:D,MATCH($C684,'Policy Characteristics'!$C:$C,0)))</f>
        <v>Electrification</v>
      </c>
      <c r="K684" s="76" t="str">
        <f>IF(ISBLANK(INDEX('Policy Characteristics'!E:E,MATCH($C684,'Policy Characteristics'!$C:$C,0))),"",INDEX('Policy Characteristics'!E:E,MATCH($C684,'Policy Characteristics'!$C:$C,0)))</f>
        <v>indst shift to electricity</v>
      </c>
      <c r="L684" s="239">
        <f>IF(ISBLANK(INDEX('Policy Characteristics'!F:F,MATCH($C684,'Policy Characteristics'!$C:$C,0))),"",INDEX('Policy Characteristics'!F:F,MATCH($C684,'Policy Characteristics'!$C:$C,0)))</f>
        <v>0</v>
      </c>
      <c r="M684" s="239">
        <f>IF(ISBLANK(INDEX('Policy Characteristics'!G:G,MATCH($C684,'Policy Characteristics'!$C:$C,0))),"",INDEX('Policy Characteristics'!G:G,MATCH($C684,'Policy Characteristics'!$C:$C,0)))</f>
        <v>1</v>
      </c>
      <c r="N684" s="239">
        <f>IF(ISBLANK(INDEX('Policy Characteristics'!H:H,MATCH($C684,'Policy Characteristics'!$C:$C,0))),"",INDEX('Policy Characteristics'!H:H,MATCH($C684,'Policy Characteristics'!$C:$C,0)))</f>
        <v>0.01</v>
      </c>
      <c r="O684" s="76" t="str">
        <f>IF(ISBLANK(INDEX('Policy Characteristics'!I:I,MATCH($C684,'Policy Characteristics'!$C:$C,0))),"",INDEX('Policy Characteristics'!I:I,MATCH($C684,'Policy Characteristics'!$C:$C,0)))</f>
        <v>% of fuel shifted</v>
      </c>
      <c r="P684" s="76"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76" t="str">
        <f>IF(ISBLANK(INDEX('Policy Characteristics'!K:K,MATCH($C684,'Policy Characteristics'!$C:$C,0))),"",INDEX('Policy Characteristics'!K:K,MATCH($C684,'Policy Characteristics'!$C:$C,0)))</f>
        <v>industry-ag-main.html#fuel-switching</v>
      </c>
      <c r="R684" s="76" t="str">
        <f>IF(ISBLANK(INDEX('Policy Characteristics'!L:L,MATCH($C684,'Policy Characteristics'!$C:$C,0))),"",INDEX('Policy Characteristics'!L:L,MATCH($C684,'Policy Characteristics'!$C:$C,0)))</f>
        <v>industry-elec-and-hydrogen.html</v>
      </c>
    </row>
    <row r="685" spans="1:18" x14ac:dyDescent="0.25">
      <c r="A685" s="76" t="str">
        <f>IF(ISBLANK(INDEX('Policy Characteristics'!A:A,MATCH($C685,'Policy Characteristics'!$C:$C,0))),"",INDEX('Policy Characteristics'!A:A,MATCH($C685,'Policy Characteristics'!$C:$C,0)))</f>
        <v>Industry</v>
      </c>
      <c r="B685" s="234" t="str">
        <f>IF(ISBLANK(INDEX('Policy Characteristics'!B:B,MATCH($C685,'Policy Characteristics'!$C:$C,0))),"",INDEX('Policy Characteristics'!B:B,MATCH($C685,'Policy Characteristics'!$C:$C,0)))</f>
        <v>Electrification</v>
      </c>
      <c r="C685" s="76" t="str">
        <f t="shared" si="27"/>
        <v>Fraction of Eligible Industrial Energy Use Shifted to Electricity</v>
      </c>
      <c r="D685" s="78" t="s">
        <v>1304</v>
      </c>
      <c r="E685" t="s">
        <v>1690</v>
      </c>
      <c r="F685" t="s">
        <v>1268</v>
      </c>
      <c r="G685" s="88" t="s">
        <v>1697</v>
      </c>
      <c r="H685" s="15">
        <v>1859</v>
      </c>
      <c r="I685" s="247" t="s">
        <v>43</v>
      </c>
      <c r="J685" s="236" t="str">
        <f>IF(ISBLANK(INDEX('Policy Characteristics'!D:D,MATCH($C685,'Policy Characteristics'!$C:$C,0))),"",INDEX('Policy Characteristics'!D:D,MATCH($C685,'Policy Characteristics'!$C:$C,0)))</f>
        <v>Electrification</v>
      </c>
      <c r="K685" s="76" t="str">
        <f>IF(ISBLANK(INDEX('Policy Characteristics'!E:E,MATCH($C685,'Policy Characteristics'!$C:$C,0))),"",INDEX('Policy Characteristics'!E:E,MATCH($C685,'Policy Characteristics'!$C:$C,0)))</f>
        <v>indst shift to electricity</v>
      </c>
      <c r="L685" s="239">
        <f>IF(ISBLANK(INDEX('Policy Characteristics'!F:F,MATCH($C685,'Policy Characteristics'!$C:$C,0))),"",INDEX('Policy Characteristics'!F:F,MATCH($C685,'Policy Characteristics'!$C:$C,0)))</f>
        <v>0</v>
      </c>
      <c r="M685" s="239">
        <f>IF(ISBLANK(INDEX('Policy Characteristics'!G:G,MATCH($C685,'Policy Characteristics'!$C:$C,0))),"",INDEX('Policy Characteristics'!G:G,MATCH($C685,'Policy Characteristics'!$C:$C,0)))</f>
        <v>1</v>
      </c>
      <c r="N685" s="239">
        <f>IF(ISBLANK(INDEX('Policy Characteristics'!H:H,MATCH($C685,'Policy Characteristics'!$C:$C,0))),"",INDEX('Policy Characteristics'!H:H,MATCH($C685,'Policy Characteristics'!$C:$C,0)))</f>
        <v>0.01</v>
      </c>
      <c r="O685" s="76" t="str">
        <f>IF(ISBLANK(INDEX('Policy Characteristics'!I:I,MATCH($C685,'Policy Characteristics'!$C:$C,0))),"",INDEX('Policy Characteristics'!I:I,MATCH($C685,'Policy Characteristics'!$C:$C,0)))</f>
        <v>% of fuel shifted</v>
      </c>
      <c r="P685" s="76"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76" t="str">
        <f>IF(ISBLANK(INDEX('Policy Characteristics'!K:K,MATCH($C685,'Policy Characteristics'!$C:$C,0))),"",INDEX('Policy Characteristics'!K:K,MATCH($C685,'Policy Characteristics'!$C:$C,0)))</f>
        <v>industry-ag-main.html#fuel-switching</v>
      </c>
      <c r="R685" s="76" t="str">
        <f>IF(ISBLANK(INDEX('Policy Characteristics'!L:L,MATCH($C685,'Policy Characteristics'!$C:$C,0))),"",INDEX('Policy Characteristics'!L:L,MATCH($C685,'Policy Characteristics'!$C:$C,0)))</f>
        <v>industry-elec-and-hydrogen.html</v>
      </c>
    </row>
    <row r="686" spans="1:18" x14ac:dyDescent="0.25">
      <c r="A686" s="76" t="str">
        <f>IF(ISBLANK(INDEX('Policy Characteristics'!A:A,MATCH($C686,'Policy Characteristics'!$C:$C,0))),"",INDEX('Policy Characteristics'!A:A,MATCH($C686,'Policy Characteristics'!$C:$C,0)))</f>
        <v>Industry</v>
      </c>
      <c r="B686" s="234" t="str">
        <f>IF(ISBLANK(INDEX('Policy Characteristics'!B:B,MATCH($C686,'Policy Characteristics'!$C:$C,0))),"",INDEX('Policy Characteristics'!B:B,MATCH($C686,'Policy Characteristics'!$C:$C,0)))</f>
        <v>Electrification</v>
      </c>
      <c r="C686" s="76" t="str">
        <f t="shared" si="27"/>
        <v>Fraction of Eligible Industrial Energy Use Shifted to Electricity</v>
      </c>
      <c r="D686" s="78" t="s">
        <v>1304</v>
      </c>
      <c r="E686" t="s">
        <v>1691</v>
      </c>
      <c r="F686" t="s">
        <v>1268</v>
      </c>
      <c r="G686" s="88" t="s">
        <v>1698</v>
      </c>
      <c r="H686" s="15">
        <v>1860</v>
      </c>
      <c r="I686" s="247" t="s">
        <v>43</v>
      </c>
      <c r="J686" s="236" t="str">
        <f>IF(ISBLANK(INDEX('Policy Characteristics'!D:D,MATCH($C686,'Policy Characteristics'!$C:$C,0))),"",INDEX('Policy Characteristics'!D:D,MATCH($C686,'Policy Characteristics'!$C:$C,0)))</f>
        <v>Electrification</v>
      </c>
      <c r="K686" s="76" t="str">
        <f>IF(ISBLANK(INDEX('Policy Characteristics'!E:E,MATCH($C686,'Policy Characteristics'!$C:$C,0))),"",INDEX('Policy Characteristics'!E:E,MATCH($C686,'Policy Characteristics'!$C:$C,0)))</f>
        <v>indst shift to electricity</v>
      </c>
      <c r="L686" s="239">
        <f>IF(ISBLANK(INDEX('Policy Characteristics'!F:F,MATCH($C686,'Policy Characteristics'!$C:$C,0))),"",INDEX('Policy Characteristics'!F:F,MATCH($C686,'Policy Characteristics'!$C:$C,0)))</f>
        <v>0</v>
      </c>
      <c r="M686" s="239">
        <f>IF(ISBLANK(INDEX('Policy Characteristics'!G:G,MATCH($C686,'Policy Characteristics'!$C:$C,0))),"",INDEX('Policy Characteristics'!G:G,MATCH($C686,'Policy Characteristics'!$C:$C,0)))</f>
        <v>1</v>
      </c>
      <c r="N686" s="239">
        <f>IF(ISBLANK(INDEX('Policy Characteristics'!H:H,MATCH($C686,'Policy Characteristics'!$C:$C,0))),"",INDEX('Policy Characteristics'!H:H,MATCH($C686,'Policy Characteristics'!$C:$C,0)))</f>
        <v>0.01</v>
      </c>
      <c r="O686" s="76" t="str">
        <f>IF(ISBLANK(INDEX('Policy Characteristics'!I:I,MATCH($C686,'Policy Characteristics'!$C:$C,0))),"",INDEX('Policy Characteristics'!I:I,MATCH($C686,'Policy Characteristics'!$C:$C,0)))</f>
        <v>% of fuel shifted</v>
      </c>
      <c r="P686" s="76"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76" t="str">
        <f>IF(ISBLANK(INDEX('Policy Characteristics'!K:K,MATCH($C686,'Policy Characteristics'!$C:$C,0))),"",INDEX('Policy Characteristics'!K:K,MATCH($C686,'Policy Characteristics'!$C:$C,0)))</f>
        <v>industry-ag-main.html#fuel-switching</v>
      </c>
      <c r="R686" s="76" t="str">
        <f>IF(ISBLANK(INDEX('Policy Characteristics'!L:L,MATCH($C686,'Policy Characteristics'!$C:$C,0))),"",INDEX('Policy Characteristics'!L:L,MATCH($C686,'Policy Characteristics'!$C:$C,0)))</f>
        <v>industry-elec-and-hydrogen.html</v>
      </c>
    </row>
    <row r="687" spans="1:18" x14ac:dyDescent="0.25">
      <c r="A687" s="76" t="str">
        <f>IF(ISBLANK(INDEX('Policy Characteristics'!A:A,MATCH($C687,'Policy Characteristics'!$C:$C,0))),"",INDEX('Policy Characteristics'!A:A,MATCH($C687,'Policy Characteristics'!$C:$C,0)))</f>
        <v>Industry</v>
      </c>
      <c r="B687" s="234" t="str">
        <f>IF(ISBLANK(INDEX('Policy Characteristics'!B:B,MATCH($C687,'Policy Characteristics'!$C:$C,0))),"",INDEX('Policy Characteristics'!B:B,MATCH($C687,'Policy Characteristics'!$C:$C,0)))</f>
        <v>Electrification</v>
      </c>
      <c r="C687" s="76" t="str">
        <f t="shared" si="27"/>
        <v>Fraction of Eligible Industrial Energy Use Shifted to Electricity</v>
      </c>
      <c r="D687" s="78" t="s">
        <v>1304</v>
      </c>
      <c r="E687" t="s">
        <v>1692</v>
      </c>
      <c r="F687" t="s">
        <v>1268</v>
      </c>
      <c r="G687" s="88" t="s">
        <v>1699</v>
      </c>
      <c r="H687" s="15">
        <v>1861</v>
      </c>
      <c r="I687" s="247" t="s">
        <v>43</v>
      </c>
      <c r="J687" s="236" t="str">
        <f>IF(ISBLANK(INDEX('Policy Characteristics'!D:D,MATCH($C687,'Policy Characteristics'!$C:$C,0))),"",INDEX('Policy Characteristics'!D:D,MATCH($C687,'Policy Characteristics'!$C:$C,0)))</f>
        <v>Electrification</v>
      </c>
      <c r="K687" s="76" t="str">
        <f>IF(ISBLANK(INDEX('Policy Characteristics'!E:E,MATCH($C687,'Policy Characteristics'!$C:$C,0))),"",INDEX('Policy Characteristics'!E:E,MATCH($C687,'Policy Characteristics'!$C:$C,0)))</f>
        <v>indst shift to electricity</v>
      </c>
      <c r="L687" s="239">
        <f>IF(ISBLANK(INDEX('Policy Characteristics'!F:F,MATCH($C687,'Policy Characteristics'!$C:$C,0))),"",INDEX('Policy Characteristics'!F:F,MATCH($C687,'Policy Characteristics'!$C:$C,0)))</f>
        <v>0</v>
      </c>
      <c r="M687" s="239">
        <f>IF(ISBLANK(INDEX('Policy Characteristics'!G:G,MATCH($C687,'Policy Characteristics'!$C:$C,0))),"",INDEX('Policy Characteristics'!G:G,MATCH($C687,'Policy Characteristics'!$C:$C,0)))</f>
        <v>1</v>
      </c>
      <c r="N687" s="239">
        <f>IF(ISBLANK(INDEX('Policy Characteristics'!H:H,MATCH($C687,'Policy Characteristics'!$C:$C,0))),"",INDEX('Policy Characteristics'!H:H,MATCH($C687,'Policy Characteristics'!$C:$C,0)))</f>
        <v>0.01</v>
      </c>
      <c r="O687" s="76" t="str">
        <f>IF(ISBLANK(INDEX('Policy Characteristics'!I:I,MATCH($C687,'Policy Characteristics'!$C:$C,0))),"",INDEX('Policy Characteristics'!I:I,MATCH($C687,'Policy Characteristics'!$C:$C,0)))</f>
        <v>% of fuel shifted</v>
      </c>
      <c r="P687" s="76"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76" t="str">
        <f>IF(ISBLANK(INDEX('Policy Characteristics'!K:K,MATCH($C687,'Policy Characteristics'!$C:$C,0))),"",INDEX('Policy Characteristics'!K:K,MATCH($C687,'Policy Characteristics'!$C:$C,0)))</f>
        <v>industry-ag-main.html#fuel-switching</v>
      </c>
      <c r="R687" s="76" t="str">
        <f>IF(ISBLANK(INDEX('Policy Characteristics'!L:L,MATCH($C687,'Policy Characteristics'!$C:$C,0))),"",INDEX('Policy Characteristics'!L:L,MATCH($C687,'Policy Characteristics'!$C:$C,0)))</f>
        <v>industry-elec-and-hydrogen.html</v>
      </c>
    </row>
    <row r="688" spans="1:18" x14ac:dyDescent="0.25">
      <c r="A688" s="76" t="str">
        <f>IF(ISBLANK(INDEX('Policy Characteristics'!A:A,MATCH($C688,'Policy Characteristics'!$C:$C,0))),"",INDEX('Policy Characteristics'!A:A,MATCH($C688,'Policy Characteristics'!$C:$C,0)))</f>
        <v>Industry</v>
      </c>
      <c r="B688" s="234" t="str">
        <f>IF(ISBLANK(INDEX('Policy Characteristics'!B:B,MATCH($C688,'Policy Characteristics'!$C:$C,0))),"",INDEX('Policy Characteristics'!B:B,MATCH($C688,'Policy Characteristics'!$C:$C,0)))</f>
        <v>Electrification</v>
      </c>
      <c r="C688" s="76" t="str">
        <f t="shared" si="27"/>
        <v>Fraction of Eligible Industrial Energy Use Shifted to Electricity</v>
      </c>
      <c r="D688" s="78" t="s">
        <v>1304</v>
      </c>
      <c r="E688" t="s">
        <v>1693</v>
      </c>
      <c r="F688" t="s">
        <v>1268</v>
      </c>
      <c r="G688" s="88" t="s">
        <v>1700</v>
      </c>
      <c r="H688" s="15">
        <v>1862</v>
      </c>
      <c r="I688" s="247" t="s">
        <v>43</v>
      </c>
      <c r="J688" s="236" t="str">
        <f>IF(ISBLANK(INDEX('Policy Characteristics'!D:D,MATCH($C688,'Policy Characteristics'!$C:$C,0))),"",INDEX('Policy Characteristics'!D:D,MATCH($C688,'Policy Characteristics'!$C:$C,0)))</f>
        <v>Electrification</v>
      </c>
      <c r="K688" s="76" t="str">
        <f>IF(ISBLANK(INDEX('Policy Characteristics'!E:E,MATCH($C688,'Policy Characteristics'!$C:$C,0))),"",INDEX('Policy Characteristics'!E:E,MATCH($C688,'Policy Characteristics'!$C:$C,0)))</f>
        <v>indst shift to electricity</v>
      </c>
      <c r="L688" s="239">
        <f>IF(ISBLANK(INDEX('Policy Characteristics'!F:F,MATCH($C688,'Policy Characteristics'!$C:$C,0))),"",INDEX('Policy Characteristics'!F:F,MATCH($C688,'Policy Characteristics'!$C:$C,0)))</f>
        <v>0</v>
      </c>
      <c r="M688" s="239">
        <f>IF(ISBLANK(INDEX('Policy Characteristics'!G:G,MATCH($C688,'Policy Characteristics'!$C:$C,0))),"",INDEX('Policy Characteristics'!G:G,MATCH($C688,'Policy Characteristics'!$C:$C,0)))</f>
        <v>1</v>
      </c>
      <c r="N688" s="239">
        <f>IF(ISBLANK(INDEX('Policy Characteristics'!H:H,MATCH($C688,'Policy Characteristics'!$C:$C,0))),"",INDEX('Policy Characteristics'!H:H,MATCH($C688,'Policy Characteristics'!$C:$C,0)))</f>
        <v>0.01</v>
      </c>
      <c r="O688" s="76" t="str">
        <f>IF(ISBLANK(INDEX('Policy Characteristics'!I:I,MATCH($C688,'Policy Characteristics'!$C:$C,0))),"",INDEX('Policy Characteristics'!I:I,MATCH($C688,'Policy Characteristics'!$C:$C,0)))</f>
        <v>% of fuel shifted</v>
      </c>
      <c r="P688" s="76"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76" t="str">
        <f>IF(ISBLANK(INDEX('Policy Characteristics'!K:K,MATCH($C688,'Policy Characteristics'!$C:$C,0))),"",INDEX('Policy Characteristics'!K:K,MATCH($C688,'Policy Characteristics'!$C:$C,0)))</f>
        <v>industry-ag-main.html#fuel-switching</v>
      </c>
      <c r="R688" s="76" t="str">
        <f>IF(ISBLANK(INDEX('Policy Characteristics'!L:L,MATCH($C688,'Policy Characteristics'!$C:$C,0))),"",INDEX('Policy Characteristics'!L:L,MATCH($C688,'Policy Characteristics'!$C:$C,0)))</f>
        <v>industry-elec-and-hydrogen.html</v>
      </c>
    </row>
    <row r="689" spans="1:18" x14ac:dyDescent="0.25">
      <c r="A689" s="76" t="str">
        <f>IF(ISBLANK(INDEX('Policy Characteristics'!A:A,MATCH($C689,'Policy Characteristics'!$C:$C,0))),"",INDEX('Policy Characteristics'!A:A,MATCH($C689,'Policy Characteristics'!$C:$C,0)))</f>
        <v>Industry</v>
      </c>
      <c r="B689" s="234" t="str">
        <f>IF(ISBLANK(INDEX('Policy Characteristics'!B:B,MATCH($C689,'Policy Characteristics'!$C:$C,0))),"",INDEX('Policy Characteristics'!B:B,MATCH($C689,'Policy Characteristics'!$C:$C,0)))</f>
        <v>Electrification</v>
      </c>
      <c r="C689" s="76" t="str">
        <f t="shared" si="27"/>
        <v>Fraction of Eligible Industrial Energy Use Shifted to Electricity</v>
      </c>
      <c r="D689" s="78" t="s">
        <v>1304</v>
      </c>
      <c r="E689" t="s">
        <v>1694</v>
      </c>
      <c r="F689" t="s">
        <v>1268</v>
      </c>
      <c r="G689" s="88" t="s">
        <v>1701</v>
      </c>
      <c r="H689" s="15">
        <v>1863</v>
      </c>
      <c r="I689" s="247" t="s">
        <v>43</v>
      </c>
      <c r="J689" s="236" t="str">
        <f>IF(ISBLANK(INDEX('Policy Characteristics'!D:D,MATCH($C689,'Policy Characteristics'!$C:$C,0))),"",INDEX('Policy Characteristics'!D:D,MATCH($C689,'Policy Characteristics'!$C:$C,0)))</f>
        <v>Electrification</v>
      </c>
      <c r="K689" s="76" t="str">
        <f>IF(ISBLANK(INDEX('Policy Characteristics'!E:E,MATCH($C689,'Policy Characteristics'!$C:$C,0))),"",INDEX('Policy Characteristics'!E:E,MATCH($C689,'Policy Characteristics'!$C:$C,0)))</f>
        <v>indst shift to electricity</v>
      </c>
      <c r="L689" s="239">
        <f>IF(ISBLANK(INDEX('Policy Characteristics'!F:F,MATCH($C689,'Policy Characteristics'!$C:$C,0))),"",INDEX('Policy Characteristics'!F:F,MATCH($C689,'Policy Characteristics'!$C:$C,0)))</f>
        <v>0</v>
      </c>
      <c r="M689" s="239">
        <f>IF(ISBLANK(INDEX('Policy Characteristics'!G:G,MATCH($C689,'Policy Characteristics'!$C:$C,0))),"",INDEX('Policy Characteristics'!G:G,MATCH($C689,'Policy Characteristics'!$C:$C,0)))</f>
        <v>1</v>
      </c>
      <c r="N689" s="239">
        <f>IF(ISBLANK(INDEX('Policy Characteristics'!H:H,MATCH($C689,'Policy Characteristics'!$C:$C,0))),"",INDEX('Policy Characteristics'!H:H,MATCH($C689,'Policy Characteristics'!$C:$C,0)))</f>
        <v>0.01</v>
      </c>
      <c r="O689" s="76" t="str">
        <f>IF(ISBLANK(INDEX('Policy Characteristics'!I:I,MATCH($C689,'Policy Characteristics'!$C:$C,0))),"",INDEX('Policy Characteristics'!I:I,MATCH($C689,'Policy Characteristics'!$C:$C,0)))</f>
        <v>% of fuel shifted</v>
      </c>
      <c r="P689" s="76"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76" t="str">
        <f>IF(ISBLANK(INDEX('Policy Characteristics'!K:K,MATCH($C689,'Policy Characteristics'!$C:$C,0))),"",INDEX('Policy Characteristics'!K:K,MATCH($C689,'Policy Characteristics'!$C:$C,0)))</f>
        <v>industry-ag-main.html#fuel-switching</v>
      </c>
      <c r="R689" s="76" t="str">
        <f>IF(ISBLANK(INDEX('Policy Characteristics'!L:L,MATCH($C689,'Policy Characteristics'!$C:$C,0))),"",INDEX('Policy Characteristics'!L:L,MATCH($C689,'Policy Characteristics'!$C:$C,0)))</f>
        <v>industry-elec-and-hydrogen.html</v>
      </c>
    </row>
    <row r="690" spans="1:18" x14ac:dyDescent="0.25">
      <c r="A690" s="76" t="str">
        <f>IF(ISBLANK(INDEX('Policy Characteristics'!A:A,MATCH($C690,'Policy Characteristics'!$C:$C,0))),"",INDEX('Policy Characteristics'!A:A,MATCH($C690,'Policy Characteristics'!$C:$C,0)))</f>
        <v>Industry</v>
      </c>
      <c r="B690" s="234" t="str">
        <f>IF(ISBLANK(INDEX('Policy Characteristics'!B:B,MATCH($C690,'Policy Characteristics'!$C:$C,0))),"",INDEX('Policy Characteristics'!B:B,MATCH($C690,'Policy Characteristics'!$C:$C,0)))</f>
        <v>Electrification</v>
      </c>
      <c r="C690" s="76" t="str">
        <f t="shared" si="27"/>
        <v>Fraction of Eligible Industrial Energy Use Shifted to Electricity</v>
      </c>
      <c r="D690" s="78" t="s">
        <v>1304</v>
      </c>
      <c r="E690" t="s">
        <v>1695</v>
      </c>
      <c r="F690" t="s">
        <v>1268</v>
      </c>
      <c r="G690" s="88" t="s">
        <v>1702</v>
      </c>
      <c r="H690" s="15">
        <v>1864</v>
      </c>
      <c r="I690" s="247" t="s">
        <v>43</v>
      </c>
      <c r="J690" s="236" t="str">
        <f>IF(ISBLANK(INDEX('Policy Characteristics'!D:D,MATCH($C690,'Policy Characteristics'!$C:$C,0))),"",INDEX('Policy Characteristics'!D:D,MATCH($C690,'Policy Characteristics'!$C:$C,0)))</f>
        <v>Electrification</v>
      </c>
      <c r="K690" s="76" t="str">
        <f>IF(ISBLANK(INDEX('Policy Characteristics'!E:E,MATCH($C690,'Policy Characteristics'!$C:$C,0))),"",INDEX('Policy Characteristics'!E:E,MATCH($C690,'Policy Characteristics'!$C:$C,0)))</f>
        <v>indst shift to electricity</v>
      </c>
      <c r="L690" s="239">
        <f>IF(ISBLANK(INDEX('Policy Characteristics'!F:F,MATCH($C690,'Policy Characteristics'!$C:$C,0))),"",INDEX('Policy Characteristics'!F:F,MATCH($C690,'Policy Characteristics'!$C:$C,0)))</f>
        <v>0</v>
      </c>
      <c r="M690" s="239">
        <f>IF(ISBLANK(INDEX('Policy Characteristics'!G:G,MATCH($C690,'Policy Characteristics'!$C:$C,0))),"",INDEX('Policy Characteristics'!G:G,MATCH($C690,'Policy Characteristics'!$C:$C,0)))</f>
        <v>1</v>
      </c>
      <c r="N690" s="239">
        <f>IF(ISBLANK(INDEX('Policy Characteristics'!H:H,MATCH($C690,'Policy Characteristics'!$C:$C,0))),"",INDEX('Policy Characteristics'!H:H,MATCH($C690,'Policy Characteristics'!$C:$C,0)))</f>
        <v>0.01</v>
      </c>
      <c r="O690" s="76" t="str">
        <f>IF(ISBLANK(INDEX('Policy Characteristics'!I:I,MATCH($C690,'Policy Characteristics'!$C:$C,0))),"",INDEX('Policy Characteristics'!I:I,MATCH($C690,'Policy Characteristics'!$C:$C,0)))</f>
        <v>% of fuel shifted</v>
      </c>
      <c r="P690" s="76"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76" t="str">
        <f>IF(ISBLANK(INDEX('Policy Characteristics'!K:K,MATCH($C690,'Policy Characteristics'!$C:$C,0))),"",INDEX('Policy Characteristics'!K:K,MATCH($C690,'Policy Characteristics'!$C:$C,0)))</f>
        <v>industry-ag-main.html#fuel-switching</v>
      </c>
      <c r="R690" s="76" t="str">
        <f>IF(ISBLANK(INDEX('Policy Characteristics'!L:L,MATCH($C690,'Policy Characteristics'!$C:$C,0))),"",INDEX('Policy Characteristics'!L:L,MATCH($C690,'Policy Characteristics'!$C:$C,0)))</f>
        <v>industry-elec-and-hydrogen.html</v>
      </c>
    </row>
    <row r="691" spans="1:18" x14ac:dyDescent="0.25">
      <c r="A691" s="76" t="str">
        <f>IF(ISBLANK(INDEX('Policy Characteristics'!A:A,MATCH($C691,'Policy Characteristics'!$C:$C,0))),"",INDEX('Policy Characteristics'!A:A,MATCH($C691,'Policy Characteristics'!$C:$C,0)))</f>
        <v>Industry</v>
      </c>
      <c r="B691" s="234" t="str">
        <f>IF(ISBLANK(INDEX('Policy Characteristics'!B:B,MATCH($C691,'Policy Characteristics'!$C:$C,0))),"",INDEX('Policy Characteristics'!B:B,MATCH($C691,'Policy Characteristics'!$C:$C,0)))</f>
        <v>Electrification</v>
      </c>
      <c r="C691" s="76" t="str">
        <f t="shared" si="27"/>
        <v>Fraction of Eligible Industrial Energy Use Shifted to Electricity</v>
      </c>
      <c r="D691" s="78" t="s">
        <v>1304</v>
      </c>
      <c r="E691" t="s">
        <v>1833</v>
      </c>
      <c r="F691" t="s">
        <v>1268</v>
      </c>
      <c r="G691" s="88" t="s">
        <v>1833</v>
      </c>
      <c r="H691" s="15">
        <v>1865</v>
      </c>
      <c r="I691" s="247" t="s">
        <v>43</v>
      </c>
      <c r="J691" s="236" t="str">
        <f>IF(ISBLANK(INDEX('Policy Characteristics'!D:D,MATCH($C691,'Policy Characteristics'!$C:$C,0))),"",INDEX('Policy Characteristics'!D:D,MATCH($C691,'Policy Characteristics'!$C:$C,0)))</f>
        <v>Electrification</v>
      </c>
      <c r="K691" s="76" t="str">
        <f>IF(ISBLANK(INDEX('Policy Characteristics'!E:E,MATCH($C691,'Policy Characteristics'!$C:$C,0))),"",INDEX('Policy Characteristics'!E:E,MATCH($C691,'Policy Characteristics'!$C:$C,0)))</f>
        <v>indst shift to electricity</v>
      </c>
      <c r="L691" s="239">
        <f>IF(ISBLANK(INDEX('Policy Characteristics'!F:F,MATCH($C691,'Policy Characteristics'!$C:$C,0))),"",INDEX('Policy Characteristics'!F:F,MATCH($C691,'Policy Characteristics'!$C:$C,0)))</f>
        <v>0</v>
      </c>
      <c r="M691" s="239">
        <f>IF(ISBLANK(INDEX('Policy Characteristics'!G:G,MATCH($C691,'Policy Characteristics'!$C:$C,0))),"",INDEX('Policy Characteristics'!G:G,MATCH($C691,'Policy Characteristics'!$C:$C,0)))</f>
        <v>1</v>
      </c>
      <c r="N691" s="239">
        <f>IF(ISBLANK(INDEX('Policy Characteristics'!H:H,MATCH($C691,'Policy Characteristics'!$C:$C,0))),"",INDEX('Policy Characteristics'!H:H,MATCH($C691,'Policy Characteristics'!$C:$C,0)))</f>
        <v>0.01</v>
      </c>
      <c r="O691" s="76" t="str">
        <f>IF(ISBLANK(INDEX('Policy Characteristics'!I:I,MATCH($C691,'Policy Characteristics'!$C:$C,0))),"",INDEX('Policy Characteristics'!I:I,MATCH($C691,'Policy Characteristics'!$C:$C,0)))</f>
        <v>% of fuel shifted</v>
      </c>
      <c r="P691" s="76"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76" t="str">
        <f>IF(ISBLANK(INDEX('Policy Characteristics'!K:K,MATCH($C691,'Policy Characteristics'!$C:$C,0))),"",INDEX('Policy Characteristics'!K:K,MATCH($C691,'Policy Characteristics'!$C:$C,0)))</f>
        <v>industry-ag-main.html#fuel-switching</v>
      </c>
      <c r="R691" s="76" t="str">
        <f>IF(ISBLANK(INDEX('Policy Characteristics'!L:L,MATCH($C691,'Policy Characteristics'!$C:$C,0))),"",INDEX('Policy Characteristics'!L:L,MATCH($C691,'Policy Characteristics'!$C:$C,0)))</f>
        <v>industry-elec-and-hydrogen.html</v>
      </c>
    </row>
    <row r="692" spans="1:18" x14ac:dyDescent="0.25">
      <c r="A692" s="76" t="str">
        <f>IF(ISBLANK(INDEX('Policy Characteristics'!A:A,MATCH($C692,'Policy Characteristics'!$C:$C,0))),"",INDEX('Policy Characteristics'!A:A,MATCH($C692,'Policy Characteristics'!$C:$C,0)))</f>
        <v>Industry</v>
      </c>
      <c r="B692" s="234" t="str">
        <f>IF(ISBLANK(INDEX('Policy Characteristics'!B:B,MATCH($C692,'Policy Characteristics'!$C:$C,0))),"",INDEX('Policy Characteristics'!B:B,MATCH($C692,'Policy Characteristics'!$C:$C,0)))</f>
        <v>Electrification</v>
      </c>
      <c r="C692" s="76" t="str">
        <f t="shared" si="27"/>
        <v>Fraction of Eligible Industrial Energy Use Shifted to Electricity</v>
      </c>
      <c r="D692" s="78" t="s">
        <v>1305</v>
      </c>
      <c r="E692" t="s">
        <v>1689</v>
      </c>
      <c r="F692" t="s">
        <v>1269</v>
      </c>
      <c r="G692" s="88" t="s">
        <v>1696</v>
      </c>
      <c r="H692" s="15">
        <v>1866</v>
      </c>
      <c r="I692" s="247" t="s">
        <v>43</v>
      </c>
      <c r="J692" s="236" t="str">
        <f>IF(ISBLANK(INDEX('Policy Characteristics'!D:D,MATCH($C692,'Policy Characteristics'!$C:$C,0))),"",INDEX('Policy Characteristics'!D:D,MATCH($C692,'Policy Characteristics'!$C:$C,0)))</f>
        <v>Electrification</v>
      </c>
      <c r="K692" s="76" t="str">
        <f>IF(ISBLANK(INDEX('Policy Characteristics'!E:E,MATCH($C692,'Policy Characteristics'!$C:$C,0))),"",INDEX('Policy Characteristics'!E:E,MATCH($C692,'Policy Characteristics'!$C:$C,0)))</f>
        <v>indst shift to electricity</v>
      </c>
      <c r="L692" s="239">
        <f>IF(ISBLANK(INDEX('Policy Characteristics'!F:F,MATCH($C692,'Policy Characteristics'!$C:$C,0))),"",INDEX('Policy Characteristics'!F:F,MATCH($C692,'Policy Characteristics'!$C:$C,0)))</f>
        <v>0</v>
      </c>
      <c r="M692" s="239">
        <f>IF(ISBLANK(INDEX('Policy Characteristics'!G:G,MATCH($C692,'Policy Characteristics'!$C:$C,0))),"",INDEX('Policy Characteristics'!G:G,MATCH($C692,'Policy Characteristics'!$C:$C,0)))</f>
        <v>1</v>
      </c>
      <c r="N692" s="239">
        <f>IF(ISBLANK(INDEX('Policy Characteristics'!H:H,MATCH($C692,'Policy Characteristics'!$C:$C,0))),"",INDEX('Policy Characteristics'!H:H,MATCH($C692,'Policy Characteristics'!$C:$C,0)))</f>
        <v>0.01</v>
      </c>
      <c r="O692" s="76" t="str">
        <f>IF(ISBLANK(INDEX('Policy Characteristics'!I:I,MATCH($C692,'Policy Characteristics'!$C:$C,0))),"",INDEX('Policy Characteristics'!I:I,MATCH($C692,'Policy Characteristics'!$C:$C,0)))</f>
        <v>% of fuel shifted</v>
      </c>
      <c r="P692" s="76"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76" t="str">
        <f>IF(ISBLANK(INDEX('Policy Characteristics'!K:K,MATCH($C692,'Policy Characteristics'!$C:$C,0))),"",INDEX('Policy Characteristics'!K:K,MATCH($C692,'Policy Characteristics'!$C:$C,0)))</f>
        <v>industry-ag-main.html#fuel-switching</v>
      </c>
      <c r="R692" s="76" t="str">
        <f>IF(ISBLANK(INDEX('Policy Characteristics'!L:L,MATCH($C692,'Policy Characteristics'!$C:$C,0))),"",INDEX('Policy Characteristics'!L:L,MATCH($C692,'Policy Characteristics'!$C:$C,0)))</f>
        <v>industry-elec-and-hydrogen.html</v>
      </c>
    </row>
    <row r="693" spans="1:18" x14ac:dyDescent="0.25">
      <c r="A693" s="76" t="str">
        <f>IF(ISBLANK(INDEX('Policy Characteristics'!A:A,MATCH($C693,'Policy Characteristics'!$C:$C,0))),"",INDEX('Policy Characteristics'!A:A,MATCH($C693,'Policy Characteristics'!$C:$C,0)))</f>
        <v>Industry</v>
      </c>
      <c r="B693" s="234" t="str">
        <f>IF(ISBLANK(INDEX('Policy Characteristics'!B:B,MATCH($C693,'Policy Characteristics'!$C:$C,0))),"",INDEX('Policy Characteristics'!B:B,MATCH($C693,'Policy Characteristics'!$C:$C,0)))</f>
        <v>Electrification</v>
      </c>
      <c r="C693" s="76" t="str">
        <f t="shared" si="27"/>
        <v>Fraction of Eligible Industrial Energy Use Shifted to Electricity</v>
      </c>
      <c r="D693" s="78" t="s">
        <v>1305</v>
      </c>
      <c r="E693" t="s">
        <v>1690</v>
      </c>
      <c r="F693" t="s">
        <v>1269</v>
      </c>
      <c r="G693" s="88" t="s">
        <v>1697</v>
      </c>
      <c r="H693" s="15">
        <v>1867</v>
      </c>
      <c r="I693" s="247" t="s">
        <v>43</v>
      </c>
      <c r="J693" s="236" t="str">
        <f>IF(ISBLANK(INDEX('Policy Characteristics'!D:D,MATCH($C693,'Policy Characteristics'!$C:$C,0))),"",INDEX('Policy Characteristics'!D:D,MATCH($C693,'Policy Characteristics'!$C:$C,0)))</f>
        <v>Electrification</v>
      </c>
      <c r="K693" s="76" t="str">
        <f>IF(ISBLANK(INDEX('Policy Characteristics'!E:E,MATCH($C693,'Policy Characteristics'!$C:$C,0))),"",INDEX('Policy Characteristics'!E:E,MATCH($C693,'Policy Characteristics'!$C:$C,0)))</f>
        <v>indst shift to electricity</v>
      </c>
      <c r="L693" s="239">
        <f>IF(ISBLANK(INDEX('Policy Characteristics'!F:F,MATCH($C693,'Policy Characteristics'!$C:$C,0))),"",INDEX('Policy Characteristics'!F:F,MATCH($C693,'Policy Characteristics'!$C:$C,0)))</f>
        <v>0</v>
      </c>
      <c r="M693" s="239">
        <f>IF(ISBLANK(INDEX('Policy Characteristics'!G:G,MATCH($C693,'Policy Characteristics'!$C:$C,0))),"",INDEX('Policy Characteristics'!G:G,MATCH($C693,'Policy Characteristics'!$C:$C,0)))</f>
        <v>1</v>
      </c>
      <c r="N693" s="239">
        <f>IF(ISBLANK(INDEX('Policy Characteristics'!H:H,MATCH($C693,'Policy Characteristics'!$C:$C,0))),"",INDEX('Policy Characteristics'!H:H,MATCH($C693,'Policy Characteristics'!$C:$C,0)))</f>
        <v>0.01</v>
      </c>
      <c r="O693" s="76" t="str">
        <f>IF(ISBLANK(INDEX('Policy Characteristics'!I:I,MATCH($C693,'Policy Characteristics'!$C:$C,0))),"",INDEX('Policy Characteristics'!I:I,MATCH($C693,'Policy Characteristics'!$C:$C,0)))</f>
        <v>% of fuel shifted</v>
      </c>
      <c r="P693" s="76"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76" t="str">
        <f>IF(ISBLANK(INDEX('Policy Characteristics'!K:K,MATCH($C693,'Policy Characteristics'!$C:$C,0))),"",INDEX('Policy Characteristics'!K:K,MATCH($C693,'Policy Characteristics'!$C:$C,0)))</f>
        <v>industry-ag-main.html#fuel-switching</v>
      </c>
      <c r="R693" s="76" t="str">
        <f>IF(ISBLANK(INDEX('Policy Characteristics'!L:L,MATCH($C693,'Policy Characteristics'!$C:$C,0))),"",INDEX('Policy Characteristics'!L:L,MATCH($C693,'Policy Characteristics'!$C:$C,0)))</f>
        <v>industry-elec-and-hydrogen.html</v>
      </c>
    </row>
    <row r="694" spans="1:18" x14ac:dyDescent="0.25">
      <c r="A694" s="76" t="str">
        <f>IF(ISBLANK(INDEX('Policy Characteristics'!A:A,MATCH($C694,'Policy Characteristics'!$C:$C,0))),"",INDEX('Policy Characteristics'!A:A,MATCH($C694,'Policy Characteristics'!$C:$C,0)))</f>
        <v>Industry</v>
      </c>
      <c r="B694" s="234" t="str">
        <f>IF(ISBLANK(INDEX('Policy Characteristics'!B:B,MATCH($C694,'Policy Characteristics'!$C:$C,0))),"",INDEX('Policy Characteristics'!B:B,MATCH($C694,'Policy Characteristics'!$C:$C,0)))</f>
        <v>Electrification</v>
      </c>
      <c r="C694" s="76" t="str">
        <f t="shared" si="27"/>
        <v>Fraction of Eligible Industrial Energy Use Shifted to Electricity</v>
      </c>
      <c r="D694" s="78" t="s">
        <v>1305</v>
      </c>
      <c r="E694" t="s">
        <v>1691</v>
      </c>
      <c r="F694" t="s">
        <v>1269</v>
      </c>
      <c r="G694" s="88" t="s">
        <v>1698</v>
      </c>
      <c r="H694" s="15">
        <v>1868</v>
      </c>
      <c r="I694" s="247" t="s">
        <v>43</v>
      </c>
      <c r="J694" s="236" t="str">
        <f>IF(ISBLANK(INDEX('Policy Characteristics'!D:D,MATCH($C694,'Policy Characteristics'!$C:$C,0))),"",INDEX('Policy Characteristics'!D:D,MATCH($C694,'Policy Characteristics'!$C:$C,0)))</f>
        <v>Electrification</v>
      </c>
      <c r="K694" s="76" t="str">
        <f>IF(ISBLANK(INDEX('Policy Characteristics'!E:E,MATCH($C694,'Policy Characteristics'!$C:$C,0))),"",INDEX('Policy Characteristics'!E:E,MATCH($C694,'Policy Characteristics'!$C:$C,0)))</f>
        <v>indst shift to electricity</v>
      </c>
      <c r="L694" s="239">
        <f>IF(ISBLANK(INDEX('Policy Characteristics'!F:F,MATCH($C694,'Policy Characteristics'!$C:$C,0))),"",INDEX('Policy Characteristics'!F:F,MATCH($C694,'Policy Characteristics'!$C:$C,0)))</f>
        <v>0</v>
      </c>
      <c r="M694" s="239">
        <f>IF(ISBLANK(INDEX('Policy Characteristics'!G:G,MATCH($C694,'Policy Characteristics'!$C:$C,0))),"",INDEX('Policy Characteristics'!G:G,MATCH($C694,'Policy Characteristics'!$C:$C,0)))</f>
        <v>1</v>
      </c>
      <c r="N694" s="239">
        <f>IF(ISBLANK(INDEX('Policy Characteristics'!H:H,MATCH($C694,'Policy Characteristics'!$C:$C,0))),"",INDEX('Policy Characteristics'!H:H,MATCH($C694,'Policy Characteristics'!$C:$C,0)))</f>
        <v>0.01</v>
      </c>
      <c r="O694" s="76" t="str">
        <f>IF(ISBLANK(INDEX('Policy Characteristics'!I:I,MATCH($C694,'Policy Characteristics'!$C:$C,0))),"",INDEX('Policy Characteristics'!I:I,MATCH($C694,'Policy Characteristics'!$C:$C,0)))</f>
        <v>% of fuel shifted</v>
      </c>
      <c r="P694" s="76"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76" t="str">
        <f>IF(ISBLANK(INDEX('Policy Characteristics'!K:K,MATCH($C694,'Policy Characteristics'!$C:$C,0))),"",INDEX('Policy Characteristics'!K:K,MATCH($C694,'Policy Characteristics'!$C:$C,0)))</f>
        <v>industry-ag-main.html#fuel-switching</v>
      </c>
      <c r="R694" s="76" t="str">
        <f>IF(ISBLANK(INDEX('Policy Characteristics'!L:L,MATCH($C694,'Policy Characteristics'!$C:$C,0))),"",INDEX('Policy Characteristics'!L:L,MATCH($C694,'Policy Characteristics'!$C:$C,0)))</f>
        <v>industry-elec-and-hydrogen.html</v>
      </c>
    </row>
    <row r="695" spans="1:18" x14ac:dyDescent="0.25">
      <c r="A695" s="76" t="str">
        <f>IF(ISBLANK(INDEX('Policy Characteristics'!A:A,MATCH($C695,'Policy Characteristics'!$C:$C,0))),"",INDEX('Policy Characteristics'!A:A,MATCH($C695,'Policy Characteristics'!$C:$C,0)))</f>
        <v>Industry</v>
      </c>
      <c r="B695" s="234" t="str">
        <f>IF(ISBLANK(INDEX('Policy Characteristics'!B:B,MATCH($C695,'Policy Characteristics'!$C:$C,0))),"",INDEX('Policy Characteristics'!B:B,MATCH($C695,'Policy Characteristics'!$C:$C,0)))</f>
        <v>Electrification</v>
      </c>
      <c r="C695" s="76" t="str">
        <f t="shared" si="27"/>
        <v>Fraction of Eligible Industrial Energy Use Shifted to Electricity</v>
      </c>
      <c r="D695" s="78" t="s">
        <v>1305</v>
      </c>
      <c r="E695" t="s">
        <v>1692</v>
      </c>
      <c r="F695" t="s">
        <v>1269</v>
      </c>
      <c r="G695" s="88" t="s">
        <v>1699</v>
      </c>
      <c r="H695" s="15">
        <v>1869</v>
      </c>
      <c r="I695" s="247" t="s">
        <v>43</v>
      </c>
      <c r="J695" s="236" t="str">
        <f>IF(ISBLANK(INDEX('Policy Characteristics'!D:D,MATCH($C695,'Policy Characteristics'!$C:$C,0))),"",INDEX('Policy Characteristics'!D:D,MATCH($C695,'Policy Characteristics'!$C:$C,0)))</f>
        <v>Electrification</v>
      </c>
      <c r="K695" s="76" t="str">
        <f>IF(ISBLANK(INDEX('Policy Characteristics'!E:E,MATCH($C695,'Policy Characteristics'!$C:$C,0))),"",INDEX('Policy Characteristics'!E:E,MATCH($C695,'Policy Characteristics'!$C:$C,0)))</f>
        <v>indst shift to electricity</v>
      </c>
      <c r="L695" s="239">
        <f>IF(ISBLANK(INDEX('Policy Characteristics'!F:F,MATCH($C695,'Policy Characteristics'!$C:$C,0))),"",INDEX('Policy Characteristics'!F:F,MATCH($C695,'Policy Characteristics'!$C:$C,0)))</f>
        <v>0</v>
      </c>
      <c r="M695" s="239">
        <f>IF(ISBLANK(INDEX('Policy Characteristics'!G:G,MATCH($C695,'Policy Characteristics'!$C:$C,0))),"",INDEX('Policy Characteristics'!G:G,MATCH($C695,'Policy Characteristics'!$C:$C,0)))</f>
        <v>1</v>
      </c>
      <c r="N695" s="239">
        <f>IF(ISBLANK(INDEX('Policy Characteristics'!H:H,MATCH($C695,'Policy Characteristics'!$C:$C,0))),"",INDEX('Policy Characteristics'!H:H,MATCH($C695,'Policy Characteristics'!$C:$C,0)))</f>
        <v>0.01</v>
      </c>
      <c r="O695" s="76" t="str">
        <f>IF(ISBLANK(INDEX('Policy Characteristics'!I:I,MATCH($C695,'Policy Characteristics'!$C:$C,0))),"",INDEX('Policy Characteristics'!I:I,MATCH($C695,'Policy Characteristics'!$C:$C,0)))</f>
        <v>% of fuel shifted</v>
      </c>
      <c r="P695" s="76"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76" t="str">
        <f>IF(ISBLANK(INDEX('Policy Characteristics'!K:K,MATCH($C695,'Policy Characteristics'!$C:$C,0))),"",INDEX('Policy Characteristics'!K:K,MATCH($C695,'Policy Characteristics'!$C:$C,0)))</f>
        <v>industry-ag-main.html#fuel-switching</v>
      </c>
      <c r="R695" s="76" t="str">
        <f>IF(ISBLANK(INDEX('Policy Characteristics'!L:L,MATCH($C695,'Policy Characteristics'!$C:$C,0))),"",INDEX('Policy Characteristics'!L:L,MATCH($C695,'Policy Characteristics'!$C:$C,0)))</f>
        <v>industry-elec-and-hydrogen.html</v>
      </c>
    </row>
    <row r="696" spans="1:18" x14ac:dyDescent="0.25">
      <c r="A696" s="76" t="str">
        <f>IF(ISBLANK(INDEX('Policy Characteristics'!A:A,MATCH($C696,'Policy Characteristics'!$C:$C,0))),"",INDEX('Policy Characteristics'!A:A,MATCH($C696,'Policy Characteristics'!$C:$C,0)))</f>
        <v>Industry</v>
      </c>
      <c r="B696" s="234" t="str">
        <f>IF(ISBLANK(INDEX('Policy Characteristics'!B:B,MATCH($C696,'Policy Characteristics'!$C:$C,0))),"",INDEX('Policy Characteristics'!B:B,MATCH($C696,'Policy Characteristics'!$C:$C,0)))</f>
        <v>Electrification</v>
      </c>
      <c r="C696" s="76" t="str">
        <f t="shared" si="27"/>
        <v>Fraction of Eligible Industrial Energy Use Shifted to Electricity</v>
      </c>
      <c r="D696" s="78" t="s">
        <v>1305</v>
      </c>
      <c r="E696" t="s">
        <v>1693</v>
      </c>
      <c r="F696" t="s">
        <v>1269</v>
      </c>
      <c r="G696" s="88" t="s">
        <v>1700</v>
      </c>
      <c r="H696" s="15">
        <v>1870</v>
      </c>
      <c r="I696" s="247" t="s">
        <v>43</v>
      </c>
      <c r="J696" s="236" t="str">
        <f>IF(ISBLANK(INDEX('Policy Characteristics'!D:D,MATCH($C696,'Policy Characteristics'!$C:$C,0))),"",INDEX('Policy Characteristics'!D:D,MATCH($C696,'Policy Characteristics'!$C:$C,0)))</f>
        <v>Electrification</v>
      </c>
      <c r="K696" s="76" t="str">
        <f>IF(ISBLANK(INDEX('Policy Characteristics'!E:E,MATCH($C696,'Policy Characteristics'!$C:$C,0))),"",INDEX('Policy Characteristics'!E:E,MATCH($C696,'Policy Characteristics'!$C:$C,0)))</f>
        <v>indst shift to electricity</v>
      </c>
      <c r="L696" s="239">
        <f>IF(ISBLANK(INDEX('Policy Characteristics'!F:F,MATCH($C696,'Policy Characteristics'!$C:$C,0))),"",INDEX('Policy Characteristics'!F:F,MATCH($C696,'Policy Characteristics'!$C:$C,0)))</f>
        <v>0</v>
      </c>
      <c r="M696" s="239">
        <f>IF(ISBLANK(INDEX('Policy Characteristics'!G:G,MATCH($C696,'Policy Characteristics'!$C:$C,0))),"",INDEX('Policy Characteristics'!G:G,MATCH($C696,'Policy Characteristics'!$C:$C,0)))</f>
        <v>1</v>
      </c>
      <c r="N696" s="239">
        <f>IF(ISBLANK(INDEX('Policy Characteristics'!H:H,MATCH($C696,'Policy Characteristics'!$C:$C,0))),"",INDEX('Policy Characteristics'!H:H,MATCH($C696,'Policy Characteristics'!$C:$C,0)))</f>
        <v>0.01</v>
      </c>
      <c r="O696" s="76" t="str">
        <f>IF(ISBLANK(INDEX('Policy Characteristics'!I:I,MATCH($C696,'Policy Characteristics'!$C:$C,0))),"",INDEX('Policy Characteristics'!I:I,MATCH($C696,'Policy Characteristics'!$C:$C,0)))</f>
        <v>% of fuel shifted</v>
      </c>
      <c r="P696" s="76"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76" t="str">
        <f>IF(ISBLANK(INDEX('Policy Characteristics'!K:K,MATCH($C696,'Policy Characteristics'!$C:$C,0))),"",INDEX('Policy Characteristics'!K:K,MATCH($C696,'Policy Characteristics'!$C:$C,0)))</f>
        <v>industry-ag-main.html#fuel-switching</v>
      </c>
      <c r="R696" s="76" t="str">
        <f>IF(ISBLANK(INDEX('Policy Characteristics'!L:L,MATCH($C696,'Policy Characteristics'!$C:$C,0))),"",INDEX('Policy Characteristics'!L:L,MATCH($C696,'Policy Characteristics'!$C:$C,0)))</f>
        <v>industry-elec-and-hydrogen.html</v>
      </c>
    </row>
    <row r="697" spans="1:18" x14ac:dyDescent="0.25">
      <c r="A697" s="76" t="str">
        <f>IF(ISBLANK(INDEX('Policy Characteristics'!A:A,MATCH($C697,'Policy Characteristics'!$C:$C,0))),"",INDEX('Policy Characteristics'!A:A,MATCH($C697,'Policy Characteristics'!$C:$C,0)))</f>
        <v>Industry</v>
      </c>
      <c r="B697" s="234" t="str">
        <f>IF(ISBLANK(INDEX('Policy Characteristics'!B:B,MATCH($C697,'Policy Characteristics'!$C:$C,0))),"",INDEX('Policy Characteristics'!B:B,MATCH($C697,'Policy Characteristics'!$C:$C,0)))</f>
        <v>Electrification</v>
      </c>
      <c r="C697" s="76" t="str">
        <f t="shared" si="27"/>
        <v>Fraction of Eligible Industrial Energy Use Shifted to Electricity</v>
      </c>
      <c r="D697" s="78" t="s">
        <v>1305</v>
      </c>
      <c r="E697" t="s">
        <v>1694</v>
      </c>
      <c r="F697" t="s">
        <v>1269</v>
      </c>
      <c r="G697" s="88" t="s">
        <v>1701</v>
      </c>
      <c r="H697" s="15">
        <v>1871</v>
      </c>
      <c r="I697" s="247" t="s">
        <v>43</v>
      </c>
      <c r="J697" s="236" t="str">
        <f>IF(ISBLANK(INDEX('Policy Characteristics'!D:D,MATCH($C697,'Policy Characteristics'!$C:$C,0))),"",INDEX('Policy Characteristics'!D:D,MATCH($C697,'Policy Characteristics'!$C:$C,0)))</f>
        <v>Electrification</v>
      </c>
      <c r="K697" s="76" t="str">
        <f>IF(ISBLANK(INDEX('Policy Characteristics'!E:E,MATCH($C697,'Policy Characteristics'!$C:$C,0))),"",INDEX('Policy Characteristics'!E:E,MATCH($C697,'Policy Characteristics'!$C:$C,0)))</f>
        <v>indst shift to electricity</v>
      </c>
      <c r="L697" s="239">
        <f>IF(ISBLANK(INDEX('Policy Characteristics'!F:F,MATCH($C697,'Policy Characteristics'!$C:$C,0))),"",INDEX('Policy Characteristics'!F:F,MATCH($C697,'Policy Characteristics'!$C:$C,0)))</f>
        <v>0</v>
      </c>
      <c r="M697" s="239">
        <f>IF(ISBLANK(INDEX('Policy Characteristics'!G:G,MATCH($C697,'Policy Characteristics'!$C:$C,0))),"",INDEX('Policy Characteristics'!G:G,MATCH($C697,'Policy Characteristics'!$C:$C,0)))</f>
        <v>1</v>
      </c>
      <c r="N697" s="239">
        <f>IF(ISBLANK(INDEX('Policy Characteristics'!H:H,MATCH($C697,'Policy Characteristics'!$C:$C,0))),"",INDEX('Policy Characteristics'!H:H,MATCH($C697,'Policy Characteristics'!$C:$C,0)))</f>
        <v>0.01</v>
      </c>
      <c r="O697" s="76" t="str">
        <f>IF(ISBLANK(INDEX('Policy Characteristics'!I:I,MATCH($C697,'Policy Characteristics'!$C:$C,0))),"",INDEX('Policy Characteristics'!I:I,MATCH($C697,'Policy Characteristics'!$C:$C,0)))</f>
        <v>% of fuel shifted</v>
      </c>
      <c r="P697" s="76"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76" t="str">
        <f>IF(ISBLANK(INDEX('Policy Characteristics'!K:K,MATCH($C697,'Policy Characteristics'!$C:$C,0))),"",INDEX('Policy Characteristics'!K:K,MATCH($C697,'Policy Characteristics'!$C:$C,0)))</f>
        <v>industry-ag-main.html#fuel-switching</v>
      </c>
      <c r="R697" s="76" t="str">
        <f>IF(ISBLANK(INDEX('Policy Characteristics'!L:L,MATCH($C697,'Policy Characteristics'!$C:$C,0))),"",INDEX('Policy Characteristics'!L:L,MATCH($C697,'Policy Characteristics'!$C:$C,0)))</f>
        <v>industry-elec-and-hydrogen.html</v>
      </c>
    </row>
    <row r="698" spans="1:18" x14ac:dyDescent="0.25">
      <c r="A698" s="76" t="str">
        <f>IF(ISBLANK(INDEX('Policy Characteristics'!A:A,MATCH($C698,'Policy Characteristics'!$C:$C,0))),"",INDEX('Policy Characteristics'!A:A,MATCH($C698,'Policy Characteristics'!$C:$C,0)))</f>
        <v>Industry</v>
      </c>
      <c r="B698" s="234" t="str">
        <f>IF(ISBLANK(INDEX('Policy Characteristics'!B:B,MATCH($C698,'Policy Characteristics'!$C:$C,0))),"",INDEX('Policy Characteristics'!B:B,MATCH($C698,'Policy Characteristics'!$C:$C,0)))</f>
        <v>Electrification</v>
      </c>
      <c r="C698" s="76" t="str">
        <f t="shared" si="27"/>
        <v>Fraction of Eligible Industrial Energy Use Shifted to Electricity</v>
      </c>
      <c r="D698" s="78" t="s">
        <v>1305</v>
      </c>
      <c r="E698" t="s">
        <v>1695</v>
      </c>
      <c r="F698" t="s">
        <v>1269</v>
      </c>
      <c r="G698" s="88" t="s">
        <v>1702</v>
      </c>
      <c r="H698" s="15">
        <v>1872</v>
      </c>
      <c r="I698" s="247" t="s">
        <v>43</v>
      </c>
      <c r="J698" s="236" t="str">
        <f>IF(ISBLANK(INDEX('Policy Characteristics'!D:D,MATCH($C698,'Policy Characteristics'!$C:$C,0))),"",INDEX('Policy Characteristics'!D:D,MATCH($C698,'Policy Characteristics'!$C:$C,0)))</f>
        <v>Electrification</v>
      </c>
      <c r="K698" s="76" t="str">
        <f>IF(ISBLANK(INDEX('Policy Characteristics'!E:E,MATCH($C698,'Policy Characteristics'!$C:$C,0))),"",INDEX('Policy Characteristics'!E:E,MATCH($C698,'Policy Characteristics'!$C:$C,0)))</f>
        <v>indst shift to electricity</v>
      </c>
      <c r="L698" s="239">
        <f>IF(ISBLANK(INDEX('Policy Characteristics'!F:F,MATCH($C698,'Policy Characteristics'!$C:$C,0))),"",INDEX('Policy Characteristics'!F:F,MATCH($C698,'Policy Characteristics'!$C:$C,0)))</f>
        <v>0</v>
      </c>
      <c r="M698" s="239">
        <f>IF(ISBLANK(INDEX('Policy Characteristics'!G:G,MATCH($C698,'Policy Characteristics'!$C:$C,0))),"",INDEX('Policy Characteristics'!G:G,MATCH($C698,'Policy Characteristics'!$C:$C,0)))</f>
        <v>1</v>
      </c>
      <c r="N698" s="239">
        <f>IF(ISBLANK(INDEX('Policy Characteristics'!H:H,MATCH($C698,'Policy Characteristics'!$C:$C,0))),"",INDEX('Policy Characteristics'!H:H,MATCH($C698,'Policy Characteristics'!$C:$C,0)))</f>
        <v>0.01</v>
      </c>
      <c r="O698" s="76" t="str">
        <f>IF(ISBLANK(INDEX('Policy Characteristics'!I:I,MATCH($C698,'Policy Characteristics'!$C:$C,0))),"",INDEX('Policy Characteristics'!I:I,MATCH($C698,'Policy Characteristics'!$C:$C,0)))</f>
        <v>% of fuel shifted</v>
      </c>
      <c r="P698" s="76"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76" t="str">
        <f>IF(ISBLANK(INDEX('Policy Characteristics'!K:K,MATCH($C698,'Policy Characteristics'!$C:$C,0))),"",INDEX('Policy Characteristics'!K:K,MATCH($C698,'Policy Characteristics'!$C:$C,0)))</f>
        <v>industry-ag-main.html#fuel-switching</v>
      </c>
      <c r="R698" s="76" t="str">
        <f>IF(ISBLANK(INDEX('Policy Characteristics'!L:L,MATCH($C698,'Policy Characteristics'!$C:$C,0))),"",INDEX('Policy Characteristics'!L:L,MATCH($C698,'Policy Characteristics'!$C:$C,0)))</f>
        <v>industry-elec-and-hydrogen.html</v>
      </c>
    </row>
    <row r="699" spans="1:18" x14ac:dyDescent="0.25">
      <c r="A699" s="76" t="str">
        <f>IF(ISBLANK(INDEX('Policy Characteristics'!A:A,MATCH($C699,'Policy Characteristics'!$C:$C,0))),"",INDEX('Policy Characteristics'!A:A,MATCH($C699,'Policy Characteristics'!$C:$C,0)))</f>
        <v>Industry</v>
      </c>
      <c r="B699" s="234" t="str">
        <f>IF(ISBLANK(INDEX('Policy Characteristics'!B:B,MATCH($C699,'Policy Characteristics'!$C:$C,0))),"",INDEX('Policy Characteristics'!B:B,MATCH($C699,'Policy Characteristics'!$C:$C,0)))</f>
        <v>Electrification</v>
      </c>
      <c r="C699" s="76" t="str">
        <f t="shared" si="27"/>
        <v>Fraction of Eligible Industrial Energy Use Shifted to Electricity</v>
      </c>
      <c r="D699" s="78" t="s">
        <v>1305</v>
      </c>
      <c r="E699" t="s">
        <v>1833</v>
      </c>
      <c r="F699" t="s">
        <v>1269</v>
      </c>
      <c r="G699" s="88" t="s">
        <v>1833</v>
      </c>
      <c r="H699" s="15">
        <v>1873</v>
      </c>
      <c r="I699" s="247" t="s">
        <v>43</v>
      </c>
      <c r="J699" s="236" t="str">
        <f>IF(ISBLANK(INDEX('Policy Characteristics'!D:D,MATCH($C699,'Policy Characteristics'!$C:$C,0))),"",INDEX('Policy Characteristics'!D:D,MATCH($C699,'Policy Characteristics'!$C:$C,0)))</f>
        <v>Electrification</v>
      </c>
      <c r="K699" s="76" t="str">
        <f>IF(ISBLANK(INDEX('Policy Characteristics'!E:E,MATCH($C699,'Policy Characteristics'!$C:$C,0))),"",INDEX('Policy Characteristics'!E:E,MATCH($C699,'Policy Characteristics'!$C:$C,0)))</f>
        <v>indst shift to electricity</v>
      </c>
      <c r="L699" s="239">
        <f>IF(ISBLANK(INDEX('Policy Characteristics'!F:F,MATCH($C699,'Policy Characteristics'!$C:$C,0))),"",INDEX('Policy Characteristics'!F:F,MATCH($C699,'Policy Characteristics'!$C:$C,0)))</f>
        <v>0</v>
      </c>
      <c r="M699" s="239">
        <f>IF(ISBLANK(INDEX('Policy Characteristics'!G:G,MATCH($C699,'Policy Characteristics'!$C:$C,0))),"",INDEX('Policy Characteristics'!G:G,MATCH($C699,'Policy Characteristics'!$C:$C,0)))</f>
        <v>1</v>
      </c>
      <c r="N699" s="239">
        <f>IF(ISBLANK(INDEX('Policy Characteristics'!H:H,MATCH($C699,'Policy Characteristics'!$C:$C,0))),"",INDEX('Policy Characteristics'!H:H,MATCH($C699,'Policy Characteristics'!$C:$C,0)))</f>
        <v>0.01</v>
      </c>
      <c r="O699" s="76" t="str">
        <f>IF(ISBLANK(INDEX('Policy Characteristics'!I:I,MATCH($C699,'Policy Characteristics'!$C:$C,0))),"",INDEX('Policy Characteristics'!I:I,MATCH($C699,'Policy Characteristics'!$C:$C,0)))</f>
        <v>% of fuel shifted</v>
      </c>
      <c r="P699" s="76"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76" t="str">
        <f>IF(ISBLANK(INDEX('Policy Characteristics'!K:K,MATCH($C699,'Policy Characteristics'!$C:$C,0))),"",INDEX('Policy Characteristics'!K:K,MATCH($C699,'Policy Characteristics'!$C:$C,0)))</f>
        <v>industry-ag-main.html#fuel-switching</v>
      </c>
      <c r="R699" s="76" t="str">
        <f>IF(ISBLANK(INDEX('Policy Characteristics'!L:L,MATCH($C699,'Policy Characteristics'!$C:$C,0))),"",INDEX('Policy Characteristics'!L:L,MATCH($C699,'Policy Characteristics'!$C:$C,0)))</f>
        <v>industry-elec-and-hydrogen.html</v>
      </c>
    </row>
    <row r="700" spans="1:18" x14ac:dyDescent="0.25">
      <c r="A700" s="76" t="str">
        <f>IF(ISBLANK(INDEX('Policy Characteristics'!A:A,MATCH($C700,'Policy Characteristics'!$C:$C,0))),"",INDEX('Policy Characteristics'!A:A,MATCH($C700,'Policy Characteristics'!$C:$C,0)))</f>
        <v>Industry</v>
      </c>
      <c r="B700" s="234" t="str">
        <f>IF(ISBLANK(INDEX('Policy Characteristics'!B:B,MATCH($C700,'Policy Characteristics'!$C:$C,0))),"",INDEX('Policy Characteristics'!B:B,MATCH($C700,'Policy Characteristics'!$C:$C,0)))</f>
        <v>Electrification</v>
      </c>
      <c r="C700" s="76" t="str">
        <f t="shared" si="27"/>
        <v>Fraction of Eligible Industrial Energy Use Shifted to Electricity</v>
      </c>
      <c r="D700" s="78" t="s">
        <v>1306</v>
      </c>
      <c r="E700" t="s">
        <v>1689</v>
      </c>
      <c r="F700" t="s">
        <v>1270</v>
      </c>
      <c r="G700" s="88" t="s">
        <v>1696</v>
      </c>
      <c r="H700" s="15">
        <v>1874</v>
      </c>
      <c r="I700" s="247" t="s">
        <v>43</v>
      </c>
      <c r="J700" s="236" t="str">
        <f>IF(ISBLANK(INDEX('Policy Characteristics'!D:D,MATCH($C700,'Policy Characteristics'!$C:$C,0))),"",INDEX('Policy Characteristics'!D:D,MATCH($C700,'Policy Characteristics'!$C:$C,0)))</f>
        <v>Electrification</v>
      </c>
      <c r="K700" s="76" t="str">
        <f>IF(ISBLANK(INDEX('Policy Characteristics'!E:E,MATCH($C700,'Policy Characteristics'!$C:$C,0))),"",INDEX('Policy Characteristics'!E:E,MATCH($C700,'Policy Characteristics'!$C:$C,0)))</f>
        <v>indst shift to electricity</v>
      </c>
      <c r="L700" s="239">
        <f>IF(ISBLANK(INDEX('Policy Characteristics'!F:F,MATCH($C700,'Policy Characteristics'!$C:$C,0))),"",INDEX('Policy Characteristics'!F:F,MATCH($C700,'Policy Characteristics'!$C:$C,0)))</f>
        <v>0</v>
      </c>
      <c r="M700" s="239">
        <f>IF(ISBLANK(INDEX('Policy Characteristics'!G:G,MATCH($C700,'Policy Characteristics'!$C:$C,0))),"",INDEX('Policy Characteristics'!G:G,MATCH($C700,'Policy Characteristics'!$C:$C,0)))</f>
        <v>1</v>
      </c>
      <c r="N700" s="239">
        <f>IF(ISBLANK(INDEX('Policy Characteristics'!H:H,MATCH($C700,'Policy Characteristics'!$C:$C,0))),"",INDEX('Policy Characteristics'!H:H,MATCH($C700,'Policy Characteristics'!$C:$C,0)))</f>
        <v>0.01</v>
      </c>
      <c r="O700" s="76" t="str">
        <f>IF(ISBLANK(INDEX('Policy Characteristics'!I:I,MATCH($C700,'Policy Characteristics'!$C:$C,0))),"",INDEX('Policy Characteristics'!I:I,MATCH($C700,'Policy Characteristics'!$C:$C,0)))</f>
        <v>% of fuel shifted</v>
      </c>
      <c r="P700" s="76"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76" t="str">
        <f>IF(ISBLANK(INDEX('Policy Characteristics'!K:K,MATCH($C700,'Policy Characteristics'!$C:$C,0))),"",INDEX('Policy Characteristics'!K:K,MATCH($C700,'Policy Characteristics'!$C:$C,0)))</f>
        <v>industry-ag-main.html#fuel-switching</v>
      </c>
      <c r="R700" s="76" t="str">
        <f>IF(ISBLANK(INDEX('Policy Characteristics'!L:L,MATCH($C700,'Policy Characteristics'!$C:$C,0))),"",INDEX('Policy Characteristics'!L:L,MATCH($C700,'Policy Characteristics'!$C:$C,0)))</f>
        <v>industry-elec-and-hydrogen.html</v>
      </c>
    </row>
    <row r="701" spans="1:18" x14ac:dyDescent="0.25">
      <c r="A701" s="76" t="str">
        <f>IF(ISBLANK(INDEX('Policy Characteristics'!A:A,MATCH($C701,'Policy Characteristics'!$C:$C,0))),"",INDEX('Policy Characteristics'!A:A,MATCH($C701,'Policy Characteristics'!$C:$C,0)))</f>
        <v>Industry</v>
      </c>
      <c r="B701" s="234" t="str">
        <f>IF(ISBLANK(INDEX('Policy Characteristics'!B:B,MATCH($C701,'Policy Characteristics'!$C:$C,0))),"",INDEX('Policy Characteristics'!B:B,MATCH($C701,'Policy Characteristics'!$C:$C,0)))</f>
        <v>Electrification</v>
      </c>
      <c r="C701" s="76" t="str">
        <f t="shared" si="27"/>
        <v>Fraction of Eligible Industrial Energy Use Shifted to Electricity</v>
      </c>
      <c r="D701" s="78" t="s">
        <v>1306</v>
      </c>
      <c r="E701" t="s">
        <v>1690</v>
      </c>
      <c r="F701" t="s">
        <v>1270</v>
      </c>
      <c r="G701" s="88" t="s">
        <v>1697</v>
      </c>
      <c r="H701" s="15">
        <v>1875</v>
      </c>
      <c r="I701" s="247" t="s">
        <v>43</v>
      </c>
      <c r="J701" s="236" t="str">
        <f>IF(ISBLANK(INDEX('Policy Characteristics'!D:D,MATCH($C701,'Policy Characteristics'!$C:$C,0))),"",INDEX('Policy Characteristics'!D:D,MATCH($C701,'Policy Characteristics'!$C:$C,0)))</f>
        <v>Electrification</v>
      </c>
      <c r="K701" s="76" t="str">
        <f>IF(ISBLANK(INDEX('Policy Characteristics'!E:E,MATCH($C701,'Policy Characteristics'!$C:$C,0))),"",INDEX('Policy Characteristics'!E:E,MATCH($C701,'Policy Characteristics'!$C:$C,0)))</f>
        <v>indst shift to electricity</v>
      </c>
      <c r="L701" s="239">
        <f>IF(ISBLANK(INDEX('Policy Characteristics'!F:F,MATCH($C701,'Policy Characteristics'!$C:$C,0))),"",INDEX('Policy Characteristics'!F:F,MATCH($C701,'Policy Characteristics'!$C:$C,0)))</f>
        <v>0</v>
      </c>
      <c r="M701" s="239">
        <f>IF(ISBLANK(INDEX('Policy Characteristics'!G:G,MATCH($C701,'Policy Characteristics'!$C:$C,0))),"",INDEX('Policy Characteristics'!G:G,MATCH($C701,'Policy Characteristics'!$C:$C,0)))</f>
        <v>1</v>
      </c>
      <c r="N701" s="239">
        <f>IF(ISBLANK(INDEX('Policy Characteristics'!H:H,MATCH($C701,'Policy Characteristics'!$C:$C,0))),"",INDEX('Policy Characteristics'!H:H,MATCH($C701,'Policy Characteristics'!$C:$C,0)))</f>
        <v>0.01</v>
      </c>
      <c r="O701" s="76" t="str">
        <f>IF(ISBLANK(INDEX('Policy Characteristics'!I:I,MATCH($C701,'Policy Characteristics'!$C:$C,0))),"",INDEX('Policy Characteristics'!I:I,MATCH($C701,'Policy Characteristics'!$C:$C,0)))</f>
        <v>% of fuel shifted</v>
      </c>
      <c r="P701" s="76"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76" t="str">
        <f>IF(ISBLANK(INDEX('Policy Characteristics'!K:K,MATCH($C701,'Policy Characteristics'!$C:$C,0))),"",INDEX('Policy Characteristics'!K:K,MATCH($C701,'Policy Characteristics'!$C:$C,0)))</f>
        <v>industry-ag-main.html#fuel-switching</v>
      </c>
      <c r="R701" s="76" t="str">
        <f>IF(ISBLANK(INDEX('Policy Characteristics'!L:L,MATCH($C701,'Policy Characteristics'!$C:$C,0))),"",INDEX('Policy Characteristics'!L:L,MATCH($C701,'Policy Characteristics'!$C:$C,0)))</f>
        <v>industry-elec-and-hydrogen.html</v>
      </c>
    </row>
    <row r="702" spans="1:18" x14ac:dyDescent="0.25">
      <c r="A702" s="76" t="str">
        <f>IF(ISBLANK(INDEX('Policy Characteristics'!A:A,MATCH($C702,'Policy Characteristics'!$C:$C,0))),"",INDEX('Policy Characteristics'!A:A,MATCH($C702,'Policy Characteristics'!$C:$C,0)))</f>
        <v>Industry</v>
      </c>
      <c r="B702" s="234" t="str">
        <f>IF(ISBLANK(INDEX('Policy Characteristics'!B:B,MATCH($C702,'Policy Characteristics'!$C:$C,0))),"",INDEX('Policy Characteristics'!B:B,MATCH($C702,'Policy Characteristics'!$C:$C,0)))</f>
        <v>Electrification</v>
      </c>
      <c r="C702" s="76" t="str">
        <f t="shared" si="27"/>
        <v>Fraction of Eligible Industrial Energy Use Shifted to Electricity</v>
      </c>
      <c r="D702" s="78" t="s">
        <v>1306</v>
      </c>
      <c r="E702" t="s">
        <v>1691</v>
      </c>
      <c r="F702" t="s">
        <v>1270</v>
      </c>
      <c r="G702" s="88" t="s">
        <v>1698</v>
      </c>
      <c r="H702" s="15">
        <v>1876</v>
      </c>
      <c r="I702" s="247" t="s">
        <v>43</v>
      </c>
      <c r="J702" s="236" t="str">
        <f>IF(ISBLANK(INDEX('Policy Characteristics'!D:D,MATCH($C702,'Policy Characteristics'!$C:$C,0))),"",INDEX('Policy Characteristics'!D:D,MATCH($C702,'Policy Characteristics'!$C:$C,0)))</f>
        <v>Electrification</v>
      </c>
      <c r="K702" s="76" t="str">
        <f>IF(ISBLANK(INDEX('Policy Characteristics'!E:E,MATCH($C702,'Policy Characteristics'!$C:$C,0))),"",INDEX('Policy Characteristics'!E:E,MATCH($C702,'Policy Characteristics'!$C:$C,0)))</f>
        <v>indst shift to electricity</v>
      </c>
      <c r="L702" s="239">
        <f>IF(ISBLANK(INDEX('Policy Characteristics'!F:F,MATCH($C702,'Policy Characteristics'!$C:$C,0))),"",INDEX('Policy Characteristics'!F:F,MATCH($C702,'Policy Characteristics'!$C:$C,0)))</f>
        <v>0</v>
      </c>
      <c r="M702" s="239">
        <f>IF(ISBLANK(INDEX('Policy Characteristics'!G:G,MATCH($C702,'Policy Characteristics'!$C:$C,0))),"",INDEX('Policy Characteristics'!G:G,MATCH($C702,'Policy Characteristics'!$C:$C,0)))</f>
        <v>1</v>
      </c>
      <c r="N702" s="239">
        <f>IF(ISBLANK(INDEX('Policy Characteristics'!H:H,MATCH($C702,'Policy Characteristics'!$C:$C,0))),"",INDEX('Policy Characteristics'!H:H,MATCH($C702,'Policy Characteristics'!$C:$C,0)))</f>
        <v>0.01</v>
      </c>
      <c r="O702" s="76" t="str">
        <f>IF(ISBLANK(INDEX('Policy Characteristics'!I:I,MATCH($C702,'Policy Characteristics'!$C:$C,0))),"",INDEX('Policy Characteristics'!I:I,MATCH($C702,'Policy Characteristics'!$C:$C,0)))</f>
        <v>% of fuel shifted</v>
      </c>
      <c r="P702" s="76"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76" t="str">
        <f>IF(ISBLANK(INDEX('Policy Characteristics'!K:K,MATCH($C702,'Policy Characteristics'!$C:$C,0))),"",INDEX('Policy Characteristics'!K:K,MATCH($C702,'Policy Characteristics'!$C:$C,0)))</f>
        <v>industry-ag-main.html#fuel-switching</v>
      </c>
      <c r="R702" s="76" t="str">
        <f>IF(ISBLANK(INDEX('Policy Characteristics'!L:L,MATCH($C702,'Policy Characteristics'!$C:$C,0))),"",INDEX('Policy Characteristics'!L:L,MATCH($C702,'Policy Characteristics'!$C:$C,0)))</f>
        <v>industry-elec-and-hydrogen.html</v>
      </c>
    </row>
    <row r="703" spans="1:18" x14ac:dyDescent="0.25">
      <c r="A703" s="76" t="str">
        <f>IF(ISBLANK(INDEX('Policy Characteristics'!A:A,MATCH($C703,'Policy Characteristics'!$C:$C,0))),"",INDEX('Policy Characteristics'!A:A,MATCH($C703,'Policy Characteristics'!$C:$C,0)))</f>
        <v>Industry</v>
      </c>
      <c r="B703" s="234" t="str">
        <f>IF(ISBLANK(INDEX('Policy Characteristics'!B:B,MATCH($C703,'Policy Characteristics'!$C:$C,0))),"",INDEX('Policy Characteristics'!B:B,MATCH($C703,'Policy Characteristics'!$C:$C,0)))</f>
        <v>Electrification</v>
      </c>
      <c r="C703" s="76" t="str">
        <f t="shared" si="27"/>
        <v>Fraction of Eligible Industrial Energy Use Shifted to Electricity</v>
      </c>
      <c r="D703" s="78" t="s">
        <v>1306</v>
      </c>
      <c r="E703" t="s">
        <v>1692</v>
      </c>
      <c r="F703" t="s">
        <v>1270</v>
      </c>
      <c r="G703" s="88" t="s">
        <v>1699</v>
      </c>
      <c r="H703" s="15">
        <v>1877</v>
      </c>
      <c r="I703" s="247" t="s">
        <v>43</v>
      </c>
      <c r="J703" s="236" t="str">
        <f>IF(ISBLANK(INDEX('Policy Characteristics'!D:D,MATCH($C703,'Policy Characteristics'!$C:$C,0))),"",INDEX('Policy Characteristics'!D:D,MATCH($C703,'Policy Characteristics'!$C:$C,0)))</f>
        <v>Electrification</v>
      </c>
      <c r="K703" s="76" t="str">
        <f>IF(ISBLANK(INDEX('Policy Characteristics'!E:E,MATCH($C703,'Policy Characteristics'!$C:$C,0))),"",INDEX('Policy Characteristics'!E:E,MATCH($C703,'Policy Characteristics'!$C:$C,0)))</f>
        <v>indst shift to electricity</v>
      </c>
      <c r="L703" s="239">
        <f>IF(ISBLANK(INDEX('Policy Characteristics'!F:F,MATCH($C703,'Policy Characteristics'!$C:$C,0))),"",INDEX('Policy Characteristics'!F:F,MATCH($C703,'Policy Characteristics'!$C:$C,0)))</f>
        <v>0</v>
      </c>
      <c r="M703" s="239">
        <f>IF(ISBLANK(INDEX('Policy Characteristics'!G:G,MATCH($C703,'Policy Characteristics'!$C:$C,0))),"",INDEX('Policy Characteristics'!G:G,MATCH($C703,'Policy Characteristics'!$C:$C,0)))</f>
        <v>1</v>
      </c>
      <c r="N703" s="239">
        <f>IF(ISBLANK(INDEX('Policy Characteristics'!H:H,MATCH($C703,'Policy Characteristics'!$C:$C,0))),"",INDEX('Policy Characteristics'!H:H,MATCH($C703,'Policy Characteristics'!$C:$C,0)))</f>
        <v>0.01</v>
      </c>
      <c r="O703" s="76" t="str">
        <f>IF(ISBLANK(INDEX('Policy Characteristics'!I:I,MATCH($C703,'Policy Characteristics'!$C:$C,0))),"",INDEX('Policy Characteristics'!I:I,MATCH($C703,'Policy Characteristics'!$C:$C,0)))</f>
        <v>% of fuel shifted</v>
      </c>
      <c r="P703" s="76"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76" t="str">
        <f>IF(ISBLANK(INDEX('Policy Characteristics'!K:K,MATCH($C703,'Policy Characteristics'!$C:$C,0))),"",INDEX('Policy Characteristics'!K:K,MATCH($C703,'Policy Characteristics'!$C:$C,0)))</f>
        <v>industry-ag-main.html#fuel-switching</v>
      </c>
      <c r="R703" s="76" t="str">
        <f>IF(ISBLANK(INDEX('Policy Characteristics'!L:L,MATCH($C703,'Policy Characteristics'!$C:$C,0))),"",INDEX('Policy Characteristics'!L:L,MATCH($C703,'Policy Characteristics'!$C:$C,0)))</f>
        <v>industry-elec-and-hydrogen.html</v>
      </c>
    </row>
    <row r="704" spans="1:18" x14ac:dyDescent="0.25">
      <c r="A704" s="76" t="str">
        <f>IF(ISBLANK(INDEX('Policy Characteristics'!A:A,MATCH($C704,'Policy Characteristics'!$C:$C,0))),"",INDEX('Policy Characteristics'!A:A,MATCH($C704,'Policy Characteristics'!$C:$C,0)))</f>
        <v>Industry</v>
      </c>
      <c r="B704" s="234" t="str">
        <f>IF(ISBLANK(INDEX('Policy Characteristics'!B:B,MATCH($C704,'Policy Characteristics'!$C:$C,0))),"",INDEX('Policy Characteristics'!B:B,MATCH($C704,'Policy Characteristics'!$C:$C,0)))</f>
        <v>Electrification</v>
      </c>
      <c r="C704" s="76" t="str">
        <f t="shared" si="27"/>
        <v>Fraction of Eligible Industrial Energy Use Shifted to Electricity</v>
      </c>
      <c r="D704" s="78" t="s">
        <v>1306</v>
      </c>
      <c r="E704" t="s">
        <v>1693</v>
      </c>
      <c r="F704" t="s">
        <v>1270</v>
      </c>
      <c r="G704" s="88" t="s">
        <v>1700</v>
      </c>
      <c r="H704" s="15">
        <v>1878</v>
      </c>
      <c r="I704" s="247" t="s">
        <v>43</v>
      </c>
      <c r="J704" s="236" t="str">
        <f>IF(ISBLANK(INDEX('Policy Characteristics'!D:D,MATCH($C704,'Policy Characteristics'!$C:$C,0))),"",INDEX('Policy Characteristics'!D:D,MATCH($C704,'Policy Characteristics'!$C:$C,0)))</f>
        <v>Electrification</v>
      </c>
      <c r="K704" s="76" t="str">
        <f>IF(ISBLANK(INDEX('Policy Characteristics'!E:E,MATCH($C704,'Policy Characteristics'!$C:$C,0))),"",INDEX('Policy Characteristics'!E:E,MATCH($C704,'Policy Characteristics'!$C:$C,0)))</f>
        <v>indst shift to electricity</v>
      </c>
      <c r="L704" s="239">
        <f>IF(ISBLANK(INDEX('Policy Characteristics'!F:F,MATCH($C704,'Policy Characteristics'!$C:$C,0))),"",INDEX('Policy Characteristics'!F:F,MATCH($C704,'Policy Characteristics'!$C:$C,0)))</f>
        <v>0</v>
      </c>
      <c r="M704" s="239">
        <f>IF(ISBLANK(INDEX('Policy Characteristics'!G:G,MATCH($C704,'Policy Characteristics'!$C:$C,0))),"",INDEX('Policy Characteristics'!G:G,MATCH($C704,'Policy Characteristics'!$C:$C,0)))</f>
        <v>1</v>
      </c>
      <c r="N704" s="239">
        <f>IF(ISBLANK(INDEX('Policy Characteristics'!H:H,MATCH($C704,'Policy Characteristics'!$C:$C,0))),"",INDEX('Policy Characteristics'!H:H,MATCH($C704,'Policy Characteristics'!$C:$C,0)))</f>
        <v>0.01</v>
      </c>
      <c r="O704" s="76" t="str">
        <f>IF(ISBLANK(INDEX('Policy Characteristics'!I:I,MATCH($C704,'Policy Characteristics'!$C:$C,0))),"",INDEX('Policy Characteristics'!I:I,MATCH($C704,'Policy Characteristics'!$C:$C,0)))</f>
        <v>% of fuel shifted</v>
      </c>
      <c r="P704" s="76"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76" t="str">
        <f>IF(ISBLANK(INDEX('Policy Characteristics'!K:K,MATCH($C704,'Policy Characteristics'!$C:$C,0))),"",INDEX('Policy Characteristics'!K:K,MATCH($C704,'Policy Characteristics'!$C:$C,0)))</f>
        <v>industry-ag-main.html#fuel-switching</v>
      </c>
      <c r="R704" s="76" t="str">
        <f>IF(ISBLANK(INDEX('Policy Characteristics'!L:L,MATCH($C704,'Policy Characteristics'!$C:$C,0))),"",INDEX('Policy Characteristics'!L:L,MATCH($C704,'Policy Characteristics'!$C:$C,0)))</f>
        <v>industry-elec-and-hydrogen.html</v>
      </c>
    </row>
    <row r="705" spans="1:18" x14ac:dyDescent="0.25">
      <c r="A705" s="76" t="str">
        <f>IF(ISBLANK(INDEX('Policy Characteristics'!A:A,MATCH($C705,'Policy Characteristics'!$C:$C,0))),"",INDEX('Policy Characteristics'!A:A,MATCH($C705,'Policy Characteristics'!$C:$C,0)))</f>
        <v>Industry</v>
      </c>
      <c r="B705" s="234" t="str">
        <f>IF(ISBLANK(INDEX('Policy Characteristics'!B:B,MATCH($C705,'Policy Characteristics'!$C:$C,0))),"",INDEX('Policy Characteristics'!B:B,MATCH($C705,'Policy Characteristics'!$C:$C,0)))</f>
        <v>Electrification</v>
      </c>
      <c r="C705" s="76" t="str">
        <f t="shared" si="27"/>
        <v>Fraction of Eligible Industrial Energy Use Shifted to Electricity</v>
      </c>
      <c r="D705" s="78" t="s">
        <v>1306</v>
      </c>
      <c r="E705" t="s">
        <v>1694</v>
      </c>
      <c r="F705" t="s">
        <v>1270</v>
      </c>
      <c r="G705" s="88" t="s">
        <v>1701</v>
      </c>
      <c r="H705" s="15">
        <v>1879</v>
      </c>
      <c r="I705" s="247" t="s">
        <v>43</v>
      </c>
      <c r="J705" s="236" t="str">
        <f>IF(ISBLANK(INDEX('Policy Characteristics'!D:D,MATCH($C705,'Policy Characteristics'!$C:$C,0))),"",INDEX('Policy Characteristics'!D:D,MATCH($C705,'Policy Characteristics'!$C:$C,0)))</f>
        <v>Electrification</v>
      </c>
      <c r="K705" s="76" t="str">
        <f>IF(ISBLANK(INDEX('Policy Characteristics'!E:E,MATCH($C705,'Policy Characteristics'!$C:$C,0))),"",INDEX('Policy Characteristics'!E:E,MATCH($C705,'Policy Characteristics'!$C:$C,0)))</f>
        <v>indst shift to electricity</v>
      </c>
      <c r="L705" s="239">
        <f>IF(ISBLANK(INDEX('Policy Characteristics'!F:F,MATCH($C705,'Policy Characteristics'!$C:$C,0))),"",INDEX('Policy Characteristics'!F:F,MATCH($C705,'Policy Characteristics'!$C:$C,0)))</f>
        <v>0</v>
      </c>
      <c r="M705" s="239">
        <f>IF(ISBLANK(INDEX('Policy Characteristics'!G:G,MATCH($C705,'Policy Characteristics'!$C:$C,0))),"",INDEX('Policy Characteristics'!G:G,MATCH($C705,'Policy Characteristics'!$C:$C,0)))</f>
        <v>1</v>
      </c>
      <c r="N705" s="239">
        <f>IF(ISBLANK(INDEX('Policy Characteristics'!H:H,MATCH($C705,'Policy Characteristics'!$C:$C,0))),"",INDEX('Policy Characteristics'!H:H,MATCH($C705,'Policy Characteristics'!$C:$C,0)))</f>
        <v>0.01</v>
      </c>
      <c r="O705" s="76" t="str">
        <f>IF(ISBLANK(INDEX('Policy Characteristics'!I:I,MATCH($C705,'Policy Characteristics'!$C:$C,0))),"",INDEX('Policy Characteristics'!I:I,MATCH($C705,'Policy Characteristics'!$C:$C,0)))</f>
        <v>% of fuel shifted</v>
      </c>
      <c r="P705" s="76"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76" t="str">
        <f>IF(ISBLANK(INDEX('Policy Characteristics'!K:K,MATCH($C705,'Policy Characteristics'!$C:$C,0))),"",INDEX('Policy Characteristics'!K:K,MATCH($C705,'Policy Characteristics'!$C:$C,0)))</f>
        <v>industry-ag-main.html#fuel-switching</v>
      </c>
      <c r="R705" s="76" t="str">
        <f>IF(ISBLANK(INDEX('Policy Characteristics'!L:L,MATCH($C705,'Policy Characteristics'!$C:$C,0))),"",INDEX('Policy Characteristics'!L:L,MATCH($C705,'Policy Characteristics'!$C:$C,0)))</f>
        <v>industry-elec-and-hydrogen.html</v>
      </c>
    </row>
    <row r="706" spans="1:18" x14ac:dyDescent="0.25">
      <c r="A706" s="76" t="str">
        <f>IF(ISBLANK(INDEX('Policy Characteristics'!A:A,MATCH($C706,'Policy Characteristics'!$C:$C,0))),"",INDEX('Policy Characteristics'!A:A,MATCH($C706,'Policy Characteristics'!$C:$C,0)))</f>
        <v>Industry</v>
      </c>
      <c r="B706" s="234" t="str">
        <f>IF(ISBLANK(INDEX('Policy Characteristics'!B:B,MATCH($C706,'Policy Characteristics'!$C:$C,0))),"",INDEX('Policy Characteristics'!B:B,MATCH($C706,'Policy Characteristics'!$C:$C,0)))</f>
        <v>Electrification</v>
      </c>
      <c r="C706" s="76" t="str">
        <f t="shared" si="27"/>
        <v>Fraction of Eligible Industrial Energy Use Shifted to Electricity</v>
      </c>
      <c r="D706" s="78" t="s">
        <v>1306</v>
      </c>
      <c r="E706" t="s">
        <v>1695</v>
      </c>
      <c r="F706" t="s">
        <v>1270</v>
      </c>
      <c r="G706" s="88" t="s">
        <v>1702</v>
      </c>
      <c r="H706" s="15">
        <v>1880</v>
      </c>
      <c r="I706" s="247" t="s">
        <v>43</v>
      </c>
      <c r="J706" s="236" t="str">
        <f>IF(ISBLANK(INDEX('Policy Characteristics'!D:D,MATCH($C706,'Policy Characteristics'!$C:$C,0))),"",INDEX('Policy Characteristics'!D:D,MATCH($C706,'Policy Characteristics'!$C:$C,0)))</f>
        <v>Electrification</v>
      </c>
      <c r="K706" s="76" t="str">
        <f>IF(ISBLANK(INDEX('Policy Characteristics'!E:E,MATCH($C706,'Policy Characteristics'!$C:$C,0))),"",INDEX('Policy Characteristics'!E:E,MATCH($C706,'Policy Characteristics'!$C:$C,0)))</f>
        <v>indst shift to electricity</v>
      </c>
      <c r="L706" s="239">
        <f>IF(ISBLANK(INDEX('Policy Characteristics'!F:F,MATCH($C706,'Policy Characteristics'!$C:$C,0))),"",INDEX('Policy Characteristics'!F:F,MATCH($C706,'Policy Characteristics'!$C:$C,0)))</f>
        <v>0</v>
      </c>
      <c r="M706" s="239">
        <f>IF(ISBLANK(INDEX('Policy Characteristics'!G:G,MATCH($C706,'Policy Characteristics'!$C:$C,0))),"",INDEX('Policy Characteristics'!G:G,MATCH($C706,'Policy Characteristics'!$C:$C,0)))</f>
        <v>1</v>
      </c>
      <c r="N706" s="239">
        <f>IF(ISBLANK(INDEX('Policy Characteristics'!H:H,MATCH($C706,'Policy Characteristics'!$C:$C,0))),"",INDEX('Policy Characteristics'!H:H,MATCH($C706,'Policy Characteristics'!$C:$C,0)))</f>
        <v>0.01</v>
      </c>
      <c r="O706" s="76" t="str">
        <f>IF(ISBLANK(INDEX('Policy Characteristics'!I:I,MATCH($C706,'Policy Characteristics'!$C:$C,0))),"",INDEX('Policy Characteristics'!I:I,MATCH($C706,'Policy Characteristics'!$C:$C,0)))</f>
        <v>% of fuel shifted</v>
      </c>
      <c r="P706" s="76"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76" t="str">
        <f>IF(ISBLANK(INDEX('Policy Characteristics'!K:K,MATCH($C706,'Policy Characteristics'!$C:$C,0))),"",INDEX('Policy Characteristics'!K:K,MATCH($C706,'Policy Characteristics'!$C:$C,0)))</f>
        <v>industry-ag-main.html#fuel-switching</v>
      </c>
      <c r="R706" s="76" t="str">
        <f>IF(ISBLANK(INDEX('Policy Characteristics'!L:L,MATCH($C706,'Policy Characteristics'!$C:$C,0))),"",INDEX('Policy Characteristics'!L:L,MATCH($C706,'Policy Characteristics'!$C:$C,0)))</f>
        <v>industry-elec-and-hydrogen.html</v>
      </c>
    </row>
    <row r="707" spans="1:18" x14ac:dyDescent="0.25">
      <c r="A707" s="76" t="str">
        <f>IF(ISBLANK(INDEX('Policy Characteristics'!A:A,MATCH($C707,'Policy Characteristics'!$C:$C,0))),"",INDEX('Policy Characteristics'!A:A,MATCH($C707,'Policy Characteristics'!$C:$C,0)))</f>
        <v>Industry</v>
      </c>
      <c r="B707" s="234" t="str">
        <f>IF(ISBLANK(INDEX('Policy Characteristics'!B:B,MATCH($C707,'Policy Characteristics'!$C:$C,0))),"",INDEX('Policy Characteristics'!B:B,MATCH($C707,'Policy Characteristics'!$C:$C,0)))</f>
        <v>Electrification</v>
      </c>
      <c r="C707" s="76" t="str">
        <f t="shared" si="27"/>
        <v>Fraction of Eligible Industrial Energy Use Shifted to Electricity</v>
      </c>
      <c r="D707" s="78" t="s">
        <v>1306</v>
      </c>
      <c r="E707" t="s">
        <v>1833</v>
      </c>
      <c r="F707" t="s">
        <v>1270</v>
      </c>
      <c r="G707" s="88" t="s">
        <v>1833</v>
      </c>
      <c r="H707" s="15">
        <v>1881</v>
      </c>
      <c r="I707" s="247" t="s">
        <v>43</v>
      </c>
      <c r="J707" s="236" t="str">
        <f>IF(ISBLANK(INDEX('Policy Characteristics'!D:D,MATCH($C707,'Policy Characteristics'!$C:$C,0))),"",INDEX('Policy Characteristics'!D:D,MATCH($C707,'Policy Characteristics'!$C:$C,0)))</f>
        <v>Electrification</v>
      </c>
      <c r="K707" s="76" t="str">
        <f>IF(ISBLANK(INDEX('Policy Characteristics'!E:E,MATCH($C707,'Policy Characteristics'!$C:$C,0))),"",INDEX('Policy Characteristics'!E:E,MATCH($C707,'Policy Characteristics'!$C:$C,0)))</f>
        <v>indst shift to electricity</v>
      </c>
      <c r="L707" s="239">
        <f>IF(ISBLANK(INDEX('Policy Characteristics'!F:F,MATCH($C707,'Policy Characteristics'!$C:$C,0))),"",INDEX('Policy Characteristics'!F:F,MATCH($C707,'Policy Characteristics'!$C:$C,0)))</f>
        <v>0</v>
      </c>
      <c r="M707" s="239">
        <f>IF(ISBLANK(INDEX('Policy Characteristics'!G:G,MATCH($C707,'Policy Characteristics'!$C:$C,0))),"",INDEX('Policy Characteristics'!G:G,MATCH($C707,'Policy Characteristics'!$C:$C,0)))</f>
        <v>1</v>
      </c>
      <c r="N707" s="239">
        <f>IF(ISBLANK(INDEX('Policy Characteristics'!H:H,MATCH($C707,'Policy Characteristics'!$C:$C,0))),"",INDEX('Policy Characteristics'!H:H,MATCH($C707,'Policy Characteristics'!$C:$C,0)))</f>
        <v>0.01</v>
      </c>
      <c r="O707" s="76" t="str">
        <f>IF(ISBLANK(INDEX('Policy Characteristics'!I:I,MATCH($C707,'Policy Characteristics'!$C:$C,0))),"",INDEX('Policy Characteristics'!I:I,MATCH($C707,'Policy Characteristics'!$C:$C,0)))</f>
        <v>% of fuel shifted</v>
      </c>
      <c r="P707" s="76"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76" t="str">
        <f>IF(ISBLANK(INDEX('Policy Characteristics'!K:K,MATCH($C707,'Policy Characteristics'!$C:$C,0))),"",INDEX('Policy Characteristics'!K:K,MATCH($C707,'Policy Characteristics'!$C:$C,0)))</f>
        <v>industry-ag-main.html#fuel-switching</v>
      </c>
      <c r="R707" s="76" t="str">
        <f>IF(ISBLANK(INDEX('Policy Characteristics'!L:L,MATCH($C707,'Policy Characteristics'!$C:$C,0))),"",INDEX('Policy Characteristics'!L:L,MATCH($C707,'Policy Characteristics'!$C:$C,0)))</f>
        <v>industry-elec-and-hydrogen.html</v>
      </c>
    </row>
    <row r="708" spans="1:18" x14ac:dyDescent="0.25">
      <c r="A708" s="76" t="str">
        <f>IF(ISBLANK(INDEX('Policy Characteristics'!A:A,MATCH($C708,'Policy Characteristics'!$C:$C,0))),"",INDEX('Policy Characteristics'!A:A,MATCH($C708,'Policy Characteristics'!$C:$C,0)))</f>
        <v>Industry</v>
      </c>
      <c r="B708" s="234" t="str">
        <f>IF(ISBLANK(INDEX('Policy Characteristics'!B:B,MATCH($C708,'Policy Characteristics'!$C:$C,0))),"",INDEX('Policy Characteristics'!B:B,MATCH($C708,'Policy Characteristics'!$C:$C,0)))</f>
        <v>Electrification</v>
      </c>
      <c r="C708" s="76" t="str">
        <f t="shared" si="27"/>
        <v>Fraction of Eligible Industrial Energy Use Shifted to Electricity</v>
      </c>
      <c r="D708" s="78" t="s">
        <v>1307</v>
      </c>
      <c r="E708" t="s">
        <v>1689</v>
      </c>
      <c r="F708" t="s">
        <v>1271</v>
      </c>
      <c r="G708" s="88" t="s">
        <v>1696</v>
      </c>
      <c r="H708" s="15">
        <v>1882</v>
      </c>
      <c r="I708" s="247" t="s">
        <v>43</v>
      </c>
      <c r="J708" s="236" t="str">
        <f>IF(ISBLANK(INDEX('Policy Characteristics'!D:D,MATCH($C708,'Policy Characteristics'!$C:$C,0))),"",INDEX('Policy Characteristics'!D:D,MATCH($C708,'Policy Characteristics'!$C:$C,0)))</f>
        <v>Electrification</v>
      </c>
      <c r="K708" s="76" t="str">
        <f>IF(ISBLANK(INDEX('Policy Characteristics'!E:E,MATCH($C708,'Policy Characteristics'!$C:$C,0))),"",INDEX('Policy Characteristics'!E:E,MATCH($C708,'Policy Characteristics'!$C:$C,0)))</f>
        <v>indst shift to electricity</v>
      </c>
      <c r="L708" s="239">
        <f>IF(ISBLANK(INDEX('Policy Characteristics'!F:F,MATCH($C708,'Policy Characteristics'!$C:$C,0))),"",INDEX('Policy Characteristics'!F:F,MATCH($C708,'Policy Characteristics'!$C:$C,0)))</f>
        <v>0</v>
      </c>
      <c r="M708" s="239">
        <f>IF(ISBLANK(INDEX('Policy Characteristics'!G:G,MATCH($C708,'Policy Characteristics'!$C:$C,0))),"",INDEX('Policy Characteristics'!G:G,MATCH($C708,'Policy Characteristics'!$C:$C,0)))</f>
        <v>1</v>
      </c>
      <c r="N708" s="239">
        <f>IF(ISBLANK(INDEX('Policy Characteristics'!H:H,MATCH($C708,'Policy Characteristics'!$C:$C,0))),"",INDEX('Policy Characteristics'!H:H,MATCH($C708,'Policy Characteristics'!$C:$C,0)))</f>
        <v>0.01</v>
      </c>
      <c r="O708" s="76" t="str">
        <f>IF(ISBLANK(INDEX('Policy Characteristics'!I:I,MATCH($C708,'Policy Characteristics'!$C:$C,0))),"",INDEX('Policy Characteristics'!I:I,MATCH($C708,'Policy Characteristics'!$C:$C,0)))</f>
        <v>% of fuel shifted</v>
      </c>
      <c r="P708" s="76"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76" t="str">
        <f>IF(ISBLANK(INDEX('Policy Characteristics'!K:K,MATCH($C708,'Policy Characteristics'!$C:$C,0))),"",INDEX('Policy Characteristics'!K:K,MATCH($C708,'Policy Characteristics'!$C:$C,0)))</f>
        <v>industry-ag-main.html#fuel-switching</v>
      </c>
      <c r="R708" s="76" t="str">
        <f>IF(ISBLANK(INDEX('Policy Characteristics'!L:L,MATCH($C708,'Policy Characteristics'!$C:$C,0))),"",INDEX('Policy Characteristics'!L:L,MATCH($C708,'Policy Characteristics'!$C:$C,0)))</f>
        <v>industry-elec-and-hydrogen.html</v>
      </c>
    </row>
    <row r="709" spans="1:18" x14ac:dyDescent="0.25">
      <c r="A709" s="76" t="str">
        <f>IF(ISBLANK(INDEX('Policy Characteristics'!A:A,MATCH($C709,'Policy Characteristics'!$C:$C,0))),"",INDEX('Policy Characteristics'!A:A,MATCH($C709,'Policy Characteristics'!$C:$C,0)))</f>
        <v>Industry</v>
      </c>
      <c r="B709" s="234" t="str">
        <f>IF(ISBLANK(INDEX('Policy Characteristics'!B:B,MATCH($C709,'Policy Characteristics'!$C:$C,0))),"",INDEX('Policy Characteristics'!B:B,MATCH($C709,'Policy Characteristics'!$C:$C,0)))</f>
        <v>Electrification</v>
      </c>
      <c r="C709" s="76" t="str">
        <f t="shared" si="27"/>
        <v>Fraction of Eligible Industrial Energy Use Shifted to Electricity</v>
      </c>
      <c r="D709" s="78" t="s">
        <v>1307</v>
      </c>
      <c r="E709" t="s">
        <v>1690</v>
      </c>
      <c r="F709" t="s">
        <v>1271</v>
      </c>
      <c r="G709" s="88" t="s">
        <v>1697</v>
      </c>
      <c r="H709" s="15">
        <v>1883</v>
      </c>
      <c r="I709" s="247" t="s">
        <v>43</v>
      </c>
      <c r="J709" s="236" t="str">
        <f>IF(ISBLANK(INDEX('Policy Characteristics'!D:D,MATCH($C709,'Policy Characteristics'!$C:$C,0))),"",INDEX('Policy Characteristics'!D:D,MATCH($C709,'Policy Characteristics'!$C:$C,0)))</f>
        <v>Electrification</v>
      </c>
      <c r="K709" s="76" t="str">
        <f>IF(ISBLANK(INDEX('Policy Characteristics'!E:E,MATCH($C709,'Policy Characteristics'!$C:$C,0))),"",INDEX('Policy Characteristics'!E:E,MATCH($C709,'Policy Characteristics'!$C:$C,0)))</f>
        <v>indst shift to electricity</v>
      </c>
      <c r="L709" s="239">
        <f>IF(ISBLANK(INDEX('Policy Characteristics'!F:F,MATCH($C709,'Policy Characteristics'!$C:$C,0))),"",INDEX('Policy Characteristics'!F:F,MATCH($C709,'Policy Characteristics'!$C:$C,0)))</f>
        <v>0</v>
      </c>
      <c r="M709" s="239">
        <f>IF(ISBLANK(INDEX('Policy Characteristics'!G:G,MATCH($C709,'Policy Characteristics'!$C:$C,0))),"",INDEX('Policy Characteristics'!G:G,MATCH($C709,'Policy Characteristics'!$C:$C,0)))</f>
        <v>1</v>
      </c>
      <c r="N709" s="239">
        <f>IF(ISBLANK(INDEX('Policy Characteristics'!H:H,MATCH($C709,'Policy Characteristics'!$C:$C,0))),"",INDEX('Policy Characteristics'!H:H,MATCH($C709,'Policy Characteristics'!$C:$C,0)))</f>
        <v>0.01</v>
      </c>
      <c r="O709" s="76" t="str">
        <f>IF(ISBLANK(INDEX('Policy Characteristics'!I:I,MATCH($C709,'Policy Characteristics'!$C:$C,0))),"",INDEX('Policy Characteristics'!I:I,MATCH($C709,'Policy Characteristics'!$C:$C,0)))</f>
        <v>% of fuel shifted</v>
      </c>
      <c r="P709" s="76"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76" t="str">
        <f>IF(ISBLANK(INDEX('Policy Characteristics'!K:K,MATCH($C709,'Policy Characteristics'!$C:$C,0))),"",INDEX('Policy Characteristics'!K:K,MATCH($C709,'Policy Characteristics'!$C:$C,0)))</f>
        <v>industry-ag-main.html#fuel-switching</v>
      </c>
      <c r="R709" s="76" t="str">
        <f>IF(ISBLANK(INDEX('Policy Characteristics'!L:L,MATCH($C709,'Policy Characteristics'!$C:$C,0))),"",INDEX('Policy Characteristics'!L:L,MATCH($C709,'Policy Characteristics'!$C:$C,0)))</f>
        <v>industry-elec-and-hydrogen.html</v>
      </c>
    </row>
    <row r="710" spans="1:18" x14ac:dyDescent="0.25">
      <c r="A710" s="76" t="str">
        <f>IF(ISBLANK(INDEX('Policy Characteristics'!A:A,MATCH($C710,'Policy Characteristics'!$C:$C,0))),"",INDEX('Policy Characteristics'!A:A,MATCH($C710,'Policy Characteristics'!$C:$C,0)))</f>
        <v>Industry</v>
      </c>
      <c r="B710" s="234" t="str">
        <f>IF(ISBLANK(INDEX('Policy Characteristics'!B:B,MATCH($C710,'Policy Characteristics'!$C:$C,0))),"",INDEX('Policy Characteristics'!B:B,MATCH($C710,'Policy Characteristics'!$C:$C,0)))</f>
        <v>Electrification</v>
      </c>
      <c r="C710" s="76" t="str">
        <f t="shared" si="27"/>
        <v>Fraction of Eligible Industrial Energy Use Shifted to Electricity</v>
      </c>
      <c r="D710" s="78" t="s">
        <v>1307</v>
      </c>
      <c r="E710" t="s">
        <v>1691</v>
      </c>
      <c r="F710" t="s">
        <v>1271</v>
      </c>
      <c r="G710" s="88" t="s">
        <v>1698</v>
      </c>
      <c r="H710" s="15">
        <v>1884</v>
      </c>
      <c r="I710" s="247" t="s">
        <v>43</v>
      </c>
      <c r="J710" s="236" t="str">
        <f>IF(ISBLANK(INDEX('Policy Characteristics'!D:D,MATCH($C710,'Policy Characteristics'!$C:$C,0))),"",INDEX('Policy Characteristics'!D:D,MATCH($C710,'Policy Characteristics'!$C:$C,0)))</f>
        <v>Electrification</v>
      </c>
      <c r="K710" s="76" t="str">
        <f>IF(ISBLANK(INDEX('Policy Characteristics'!E:E,MATCH($C710,'Policy Characteristics'!$C:$C,0))),"",INDEX('Policy Characteristics'!E:E,MATCH($C710,'Policy Characteristics'!$C:$C,0)))</f>
        <v>indst shift to electricity</v>
      </c>
      <c r="L710" s="239">
        <f>IF(ISBLANK(INDEX('Policy Characteristics'!F:F,MATCH($C710,'Policy Characteristics'!$C:$C,0))),"",INDEX('Policy Characteristics'!F:F,MATCH($C710,'Policy Characteristics'!$C:$C,0)))</f>
        <v>0</v>
      </c>
      <c r="M710" s="239">
        <f>IF(ISBLANK(INDEX('Policy Characteristics'!G:G,MATCH($C710,'Policy Characteristics'!$C:$C,0))),"",INDEX('Policy Characteristics'!G:G,MATCH($C710,'Policy Characteristics'!$C:$C,0)))</f>
        <v>1</v>
      </c>
      <c r="N710" s="239">
        <f>IF(ISBLANK(INDEX('Policy Characteristics'!H:H,MATCH($C710,'Policy Characteristics'!$C:$C,0))),"",INDEX('Policy Characteristics'!H:H,MATCH($C710,'Policy Characteristics'!$C:$C,0)))</f>
        <v>0.01</v>
      </c>
      <c r="O710" s="76" t="str">
        <f>IF(ISBLANK(INDEX('Policy Characteristics'!I:I,MATCH($C710,'Policy Characteristics'!$C:$C,0))),"",INDEX('Policy Characteristics'!I:I,MATCH($C710,'Policy Characteristics'!$C:$C,0)))</f>
        <v>% of fuel shifted</v>
      </c>
      <c r="P710" s="76"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76" t="str">
        <f>IF(ISBLANK(INDEX('Policy Characteristics'!K:K,MATCH($C710,'Policy Characteristics'!$C:$C,0))),"",INDEX('Policy Characteristics'!K:K,MATCH($C710,'Policy Characteristics'!$C:$C,0)))</f>
        <v>industry-ag-main.html#fuel-switching</v>
      </c>
      <c r="R710" s="76" t="str">
        <f>IF(ISBLANK(INDEX('Policy Characteristics'!L:L,MATCH($C710,'Policy Characteristics'!$C:$C,0))),"",INDEX('Policy Characteristics'!L:L,MATCH($C710,'Policy Characteristics'!$C:$C,0)))</f>
        <v>industry-elec-and-hydrogen.html</v>
      </c>
    </row>
    <row r="711" spans="1:18" x14ac:dyDescent="0.25">
      <c r="A711" s="76" t="str">
        <f>IF(ISBLANK(INDEX('Policy Characteristics'!A:A,MATCH($C711,'Policy Characteristics'!$C:$C,0))),"",INDEX('Policy Characteristics'!A:A,MATCH($C711,'Policy Characteristics'!$C:$C,0)))</f>
        <v>Industry</v>
      </c>
      <c r="B711" s="234" t="str">
        <f>IF(ISBLANK(INDEX('Policy Characteristics'!B:B,MATCH($C711,'Policy Characteristics'!$C:$C,0))),"",INDEX('Policy Characteristics'!B:B,MATCH($C711,'Policy Characteristics'!$C:$C,0)))</f>
        <v>Electrification</v>
      </c>
      <c r="C711" s="76" t="str">
        <f t="shared" si="27"/>
        <v>Fraction of Eligible Industrial Energy Use Shifted to Electricity</v>
      </c>
      <c r="D711" s="78" t="s">
        <v>1307</v>
      </c>
      <c r="E711" t="s">
        <v>1692</v>
      </c>
      <c r="F711" t="s">
        <v>1271</v>
      </c>
      <c r="G711" s="88" t="s">
        <v>1699</v>
      </c>
      <c r="H711" s="15">
        <v>1885</v>
      </c>
      <c r="I711" s="247" t="s">
        <v>43</v>
      </c>
      <c r="J711" s="236" t="str">
        <f>IF(ISBLANK(INDEX('Policy Characteristics'!D:D,MATCH($C711,'Policy Characteristics'!$C:$C,0))),"",INDEX('Policy Characteristics'!D:D,MATCH($C711,'Policy Characteristics'!$C:$C,0)))</f>
        <v>Electrification</v>
      </c>
      <c r="K711" s="76" t="str">
        <f>IF(ISBLANK(INDEX('Policy Characteristics'!E:E,MATCH($C711,'Policy Characteristics'!$C:$C,0))),"",INDEX('Policy Characteristics'!E:E,MATCH($C711,'Policy Characteristics'!$C:$C,0)))</f>
        <v>indst shift to electricity</v>
      </c>
      <c r="L711" s="239">
        <f>IF(ISBLANK(INDEX('Policy Characteristics'!F:F,MATCH($C711,'Policy Characteristics'!$C:$C,0))),"",INDEX('Policy Characteristics'!F:F,MATCH($C711,'Policy Characteristics'!$C:$C,0)))</f>
        <v>0</v>
      </c>
      <c r="M711" s="239">
        <f>IF(ISBLANK(INDEX('Policy Characteristics'!G:G,MATCH($C711,'Policy Characteristics'!$C:$C,0))),"",INDEX('Policy Characteristics'!G:G,MATCH($C711,'Policy Characteristics'!$C:$C,0)))</f>
        <v>1</v>
      </c>
      <c r="N711" s="239">
        <f>IF(ISBLANK(INDEX('Policy Characteristics'!H:H,MATCH($C711,'Policy Characteristics'!$C:$C,0))),"",INDEX('Policy Characteristics'!H:H,MATCH($C711,'Policy Characteristics'!$C:$C,0)))</f>
        <v>0.01</v>
      </c>
      <c r="O711" s="76" t="str">
        <f>IF(ISBLANK(INDEX('Policy Characteristics'!I:I,MATCH($C711,'Policy Characteristics'!$C:$C,0))),"",INDEX('Policy Characteristics'!I:I,MATCH($C711,'Policy Characteristics'!$C:$C,0)))</f>
        <v>% of fuel shifted</v>
      </c>
      <c r="P711" s="76"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76" t="str">
        <f>IF(ISBLANK(INDEX('Policy Characteristics'!K:K,MATCH($C711,'Policy Characteristics'!$C:$C,0))),"",INDEX('Policy Characteristics'!K:K,MATCH($C711,'Policy Characteristics'!$C:$C,0)))</f>
        <v>industry-ag-main.html#fuel-switching</v>
      </c>
      <c r="R711" s="76" t="str">
        <f>IF(ISBLANK(INDEX('Policy Characteristics'!L:L,MATCH($C711,'Policy Characteristics'!$C:$C,0))),"",INDEX('Policy Characteristics'!L:L,MATCH($C711,'Policy Characteristics'!$C:$C,0)))</f>
        <v>industry-elec-and-hydrogen.html</v>
      </c>
    </row>
    <row r="712" spans="1:18" x14ac:dyDescent="0.25">
      <c r="A712" s="76" t="str">
        <f>IF(ISBLANK(INDEX('Policy Characteristics'!A:A,MATCH($C712,'Policy Characteristics'!$C:$C,0))),"",INDEX('Policy Characteristics'!A:A,MATCH($C712,'Policy Characteristics'!$C:$C,0)))</f>
        <v>Industry</v>
      </c>
      <c r="B712" s="234" t="str">
        <f>IF(ISBLANK(INDEX('Policy Characteristics'!B:B,MATCH($C712,'Policy Characteristics'!$C:$C,0))),"",INDEX('Policy Characteristics'!B:B,MATCH($C712,'Policy Characteristics'!$C:$C,0)))</f>
        <v>Electrification</v>
      </c>
      <c r="C712" s="76" t="str">
        <f t="shared" si="27"/>
        <v>Fraction of Eligible Industrial Energy Use Shifted to Electricity</v>
      </c>
      <c r="D712" s="78" t="s">
        <v>1307</v>
      </c>
      <c r="E712" t="s">
        <v>1693</v>
      </c>
      <c r="F712" t="s">
        <v>1271</v>
      </c>
      <c r="G712" s="88" t="s">
        <v>1700</v>
      </c>
      <c r="H712" s="15">
        <v>1886</v>
      </c>
      <c r="I712" s="247" t="s">
        <v>43</v>
      </c>
      <c r="J712" s="236" t="str">
        <f>IF(ISBLANK(INDEX('Policy Characteristics'!D:D,MATCH($C712,'Policy Characteristics'!$C:$C,0))),"",INDEX('Policy Characteristics'!D:D,MATCH($C712,'Policy Characteristics'!$C:$C,0)))</f>
        <v>Electrification</v>
      </c>
      <c r="K712" s="76" t="str">
        <f>IF(ISBLANK(INDEX('Policy Characteristics'!E:E,MATCH($C712,'Policy Characteristics'!$C:$C,0))),"",INDEX('Policy Characteristics'!E:E,MATCH($C712,'Policy Characteristics'!$C:$C,0)))</f>
        <v>indst shift to electricity</v>
      </c>
      <c r="L712" s="239">
        <f>IF(ISBLANK(INDEX('Policy Characteristics'!F:F,MATCH($C712,'Policy Characteristics'!$C:$C,0))),"",INDEX('Policy Characteristics'!F:F,MATCH($C712,'Policy Characteristics'!$C:$C,0)))</f>
        <v>0</v>
      </c>
      <c r="M712" s="239">
        <f>IF(ISBLANK(INDEX('Policy Characteristics'!G:G,MATCH($C712,'Policy Characteristics'!$C:$C,0))),"",INDEX('Policy Characteristics'!G:G,MATCH($C712,'Policy Characteristics'!$C:$C,0)))</f>
        <v>1</v>
      </c>
      <c r="N712" s="239">
        <f>IF(ISBLANK(INDEX('Policy Characteristics'!H:H,MATCH($C712,'Policy Characteristics'!$C:$C,0))),"",INDEX('Policy Characteristics'!H:H,MATCH($C712,'Policy Characteristics'!$C:$C,0)))</f>
        <v>0.01</v>
      </c>
      <c r="O712" s="76" t="str">
        <f>IF(ISBLANK(INDEX('Policy Characteristics'!I:I,MATCH($C712,'Policy Characteristics'!$C:$C,0))),"",INDEX('Policy Characteristics'!I:I,MATCH($C712,'Policy Characteristics'!$C:$C,0)))</f>
        <v>% of fuel shifted</v>
      </c>
      <c r="P712" s="76"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76" t="str">
        <f>IF(ISBLANK(INDEX('Policy Characteristics'!K:K,MATCH($C712,'Policy Characteristics'!$C:$C,0))),"",INDEX('Policy Characteristics'!K:K,MATCH($C712,'Policy Characteristics'!$C:$C,0)))</f>
        <v>industry-ag-main.html#fuel-switching</v>
      </c>
      <c r="R712" s="76" t="str">
        <f>IF(ISBLANK(INDEX('Policy Characteristics'!L:L,MATCH($C712,'Policy Characteristics'!$C:$C,0))),"",INDEX('Policy Characteristics'!L:L,MATCH($C712,'Policy Characteristics'!$C:$C,0)))</f>
        <v>industry-elec-and-hydrogen.html</v>
      </c>
    </row>
    <row r="713" spans="1:18" x14ac:dyDescent="0.25">
      <c r="A713" s="76" t="str">
        <f>IF(ISBLANK(INDEX('Policy Characteristics'!A:A,MATCH($C713,'Policy Characteristics'!$C:$C,0))),"",INDEX('Policy Characteristics'!A:A,MATCH($C713,'Policy Characteristics'!$C:$C,0)))</f>
        <v>Industry</v>
      </c>
      <c r="B713" s="234" t="str">
        <f>IF(ISBLANK(INDEX('Policy Characteristics'!B:B,MATCH($C713,'Policy Characteristics'!$C:$C,0))),"",INDEX('Policy Characteristics'!B:B,MATCH($C713,'Policy Characteristics'!$C:$C,0)))</f>
        <v>Electrification</v>
      </c>
      <c r="C713" s="76" t="str">
        <f t="shared" si="27"/>
        <v>Fraction of Eligible Industrial Energy Use Shifted to Electricity</v>
      </c>
      <c r="D713" s="78" t="s">
        <v>1307</v>
      </c>
      <c r="E713" t="s">
        <v>1694</v>
      </c>
      <c r="F713" t="s">
        <v>1271</v>
      </c>
      <c r="G713" s="88" t="s">
        <v>1701</v>
      </c>
      <c r="H713" s="15">
        <v>1887</v>
      </c>
      <c r="I713" s="247" t="s">
        <v>43</v>
      </c>
      <c r="J713" s="236" t="str">
        <f>IF(ISBLANK(INDEX('Policy Characteristics'!D:D,MATCH($C713,'Policy Characteristics'!$C:$C,0))),"",INDEX('Policy Characteristics'!D:D,MATCH($C713,'Policy Characteristics'!$C:$C,0)))</f>
        <v>Electrification</v>
      </c>
      <c r="K713" s="76" t="str">
        <f>IF(ISBLANK(INDEX('Policy Characteristics'!E:E,MATCH($C713,'Policy Characteristics'!$C:$C,0))),"",INDEX('Policy Characteristics'!E:E,MATCH($C713,'Policy Characteristics'!$C:$C,0)))</f>
        <v>indst shift to electricity</v>
      </c>
      <c r="L713" s="239">
        <f>IF(ISBLANK(INDEX('Policy Characteristics'!F:F,MATCH($C713,'Policy Characteristics'!$C:$C,0))),"",INDEX('Policy Characteristics'!F:F,MATCH($C713,'Policy Characteristics'!$C:$C,0)))</f>
        <v>0</v>
      </c>
      <c r="M713" s="239">
        <f>IF(ISBLANK(INDEX('Policy Characteristics'!G:G,MATCH($C713,'Policy Characteristics'!$C:$C,0))),"",INDEX('Policy Characteristics'!G:G,MATCH($C713,'Policy Characteristics'!$C:$C,0)))</f>
        <v>1</v>
      </c>
      <c r="N713" s="239">
        <f>IF(ISBLANK(INDEX('Policy Characteristics'!H:H,MATCH($C713,'Policy Characteristics'!$C:$C,0))),"",INDEX('Policy Characteristics'!H:H,MATCH($C713,'Policy Characteristics'!$C:$C,0)))</f>
        <v>0.01</v>
      </c>
      <c r="O713" s="76" t="str">
        <f>IF(ISBLANK(INDEX('Policy Characteristics'!I:I,MATCH($C713,'Policy Characteristics'!$C:$C,0))),"",INDEX('Policy Characteristics'!I:I,MATCH($C713,'Policy Characteristics'!$C:$C,0)))</f>
        <v>% of fuel shifted</v>
      </c>
      <c r="P713" s="76"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76" t="str">
        <f>IF(ISBLANK(INDEX('Policy Characteristics'!K:K,MATCH($C713,'Policy Characteristics'!$C:$C,0))),"",INDEX('Policy Characteristics'!K:K,MATCH($C713,'Policy Characteristics'!$C:$C,0)))</f>
        <v>industry-ag-main.html#fuel-switching</v>
      </c>
      <c r="R713" s="76" t="str">
        <f>IF(ISBLANK(INDEX('Policy Characteristics'!L:L,MATCH($C713,'Policy Characteristics'!$C:$C,0))),"",INDEX('Policy Characteristics'!L:L,MATCH($C713,'Policy Characteristics'!$C:$C,0)))</f>
        <v>industry-elec-and-hydrogen.html</v>
      </c>
    </row>
    <row r="714" spans="1:18" x14ac:dyDescent="0.25">
      <c r="A714" s="76" t="str">
        <f>IF(ISBLANK(INDEX('Policy Characteristics'!A:A,MATCH($C714,'Policy Characteristics'!$C:$C,0))),"",INDEX('Policy Characteristics'!A:A,MATCH($C714,'Policy Characteristics'!$C:$C,0)))</f>
        <v>Industry</v>
      </c>
      <c r="B714" s="234" t="str">
        <f>IF(ISBLANK(INDEX('Policy Characteristics'!B:B,MATCH($C714,'Policy Characteristics'!$C:$C,0))),"",INDEX('Policy Characteristics'!B:B,MATCH($C714,'Policy Characteristics'!$C:$C,0)))</f>
        <v>Electrification</v>
      </c>
      <c r="C714" s="76" t="str">
        <f t="shared" si="27"/>
        <v>Fraction of Eligible Industrial Energy Use Shifted to Electricity</v>
      </c>
      <c r="D714" s="78" t="s">
        <v>1307</v>
      </c>
      <c r="E714" t="s">
        <v>1695</v>
      </c>
      <c r="F714" t="s">
        <v>1271</v>
      </c>
      <c r="G714" s="88" t="s">
        <v>1702</v>
      </c>
      <c r="H714" s="15">
        <v>1888</v>
      </c>
      <c r="I714" s="247" t="s">
        <v>43</v>
      </c>
      <c r="J714" s="236" t="str">
        <f>IF(ISBLANK(INDEX('Policy Characteristics'!D:D,MATCH($C714,'Policy Characteristics'!$C:$C,0))),"",INDEX('Policy Characteristics'!D:D,MATCH($C714,'Policy Characteristics'!$C:$C,0)))</f>
        <v>Electrification</v>
      </c>
      <c r="K714" s="76" t="str">
        <f>IF(ISBLANK(INDEX('Policy Characteristics'!E:E,MATCH($C714,'Policy Characteristics'!$C:$C,0))),"",INDEX('Policy Characteristics'!E:E,MATCH($C714,'Policy Characteristics'!$C:$C,0)))</f>
        <v>indst shift to electricity</v>
      </c>
      <c r="L714" s="239">
        <f>IF(ISBLANK(INDEX('Policy Characteristics'!F:F,MATCH($C714,'Policy Characteristics'!$C:$C,0))),"",INDEX('Policy Characteristics'!F:F,MATCH($C714,'Policy Characteristics'!$C:$C,0)))</f>
        <v>0</v>
      </c>
      <c r="M714" s="239">
        <f>IF(ISBLANK(INDEX('Policy Characteristics'!G:G,MATCH($C714,'Policy Characteristics'!$C:$C,0))),"",INDEX('Policy Characteristics'!G:G,MATCH($C714,'Policy Characteristics'!$C:$C,0)))</f>
        <v>1</v>
      </c>
      <c r="N714" s="239">
        <f>IF(ISBLANK(INDEX('Policy Characteristics'!H:H,MATCH($C714,'Policy Characteristics'!$C:$C,0))),"",INDEX('Policy Characteristics'!H:H,MATCH($C714,'Policy Characteristics'!$C:$C,0)))</f>
        <v>0.01</v>
      </c>
      <c r="O714" s="76" t="str">
        <f>IF(ISBLANK(INDEX('Policy Characteristics'!I:I,MATCH($C714,'Policy Characteristics'!$C:$C,0))),"",INDEX('Policy Characteristics'!I:I,MATCH($C714,'Policy Characteristics'!$C:$C,0)))</f>
        <v>% of fuel shifted</v>
      </c>
      <c r="P714" s="76"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76" t="str">
        <f>IF(ISBLANK(INDEX('Policy Characteristics'!K:K,MATCH($C714,'Policy Characteristics'!$C:$C,0))),"",INDEX('Policy Characteristics'!K:K,MATCH($C714,'Policy Characteristics'!$C:$C,0)))</f>
        <v>industry-ag-main.html#fuel-switching</v>
      </c>
      <c r="R714" s="76" t="str">
        <f>IF(ISBLANK(INDEX('Policy Characteristics'!L:L,MATCH($C714,'Policy Characteristics'!$C:$C,0))),"",INDEX('Policy Characteristics'!L:L,MATCH($C714,'Policy Characteristics'!$C:$C,0)))</f>
        <v>industry-elec-and-hydrogen.html</v>
      </c>
    </row>
    <row r="715" spans="1:18" x14ac:dyDescent="0.25">
      <c r="A715" s="76" t="str">
        <f>IF(ISBLANK(INDEX('Policy Characteristics'!A:A,MATCH($C715,'Policy Characteristics'!$C:$C,0))),"",INDEX('Policy Characteristics'!A:A,MATCH($C715,'Policy Characteristics'!$C:$C,0)))</f>
        <v>Industry</v>
      </c>
      <c r="B715" s="234" t="str">
        <f>IF(ISBLANK(INDEX('Policy Characteristics'!B:B,MATCH($C715,'Policy Characteristics'!$C:$C,0))),"",INDEX('Policy Characteristics'!B:B,MATCH($C715,'Policy Characteristics'!$C:$C,0)))</f>
        <v>Electrification</v>
      </c>
      <c r="C715" s="76" t="str">
        <f t="shared" si="27"/>
        <v>Fraction of Eligible Industrial Energy Use Shifted to Electricity</v>
      </c>
      <c r="D715" s="78" t="s">
        <v>1307</v>
      </c>
      <c r="E715" t="s">
        <v>1833</v>
      </c>
      <c r="F715" t="s">
        <v>1271</v>
      </c>
      <c r="G715" s="88" t="s">
        <v>1833</v>
      </c>
      <c r="H715" s="15">
        <v>1889</v>
      </c>
      <c r="I715" s="247" t="s">
        <v>43</v>
      </c>
      <c r="J715" s="236" t="str">
        <f>IF(ISBLANK(INDEX('Policy Characteristics'!D:D,MATCH($C715,'Policy Characteristics'!$C:$C,0))),"",INDEX('Policy Characteristics'!D:D,MATCH($C715,'Policy Characteristics'!$C:$C,0)))</f>
        <v>Electrification</v>
      </c>
      <c r="K715" s="76" t="str">
        <f>IF(ISBLANK(INDEX('Policy Characteristics'!E:E,MATCH($C715,'Policy Characteristics'!$C:$C,0))),"",INDEX('Policy Characteristics'!E:E,MATCH($C715,'Policy Characteristics'!$C:$C,0)))</f>
        <v>indst shift to electricity</v>
      </c>
      <c r="L715" s="239">
        <f>IF(ISBLANK(INDEX('Policy Characteristics'!F:F,MATCH($C715,'Policy Characteristics'!$C:$C,0))),"",INDEX('Policy Characteristics'!F:F,MATCH($C715,'Policy Characteristics'!$C:$C,0)))</f>
        <v>0</v>
      </c>
      <c r="M715" s="239">
        <f>IF(ISBLANK(INDEX('Policy Characteristics'!G:G,MATCH($C715,'Policy Characteristics'!$C:$C,0))),"",INDEX('Policy Characteristics'!G:G,MATCH($C715,'Policy Characteristics'!$C:$C,0)))</f>
        <v>1</v>
      </c>
      <c r="N715" s="239">
        <f>IF(ISBLANK(INDEX('Policy Characteristics'!H:H,MATCH($C715,'Policy Characteristics'!$C:$C,0))),"",INDEX('Policy Characteristics'!H:H,MATCH($C715,'Policy Characteristics'!$C:$C,0)))</f>
        <v>0.01</v>
      </c>
      <c r="O715" s="76" t="str">
        <f>IF(ISBLANK(INDEX('Policy Characteristics'!I:I,MATCH($C715,'Policy Characteristics'!$C:$C,0))),"",INDEX('Policy Characteristics'!I:I,MATCH($C715,'Policy Characteristics'!$C:$C,0)))</f>
        <v>% of fuel shifted</v>
      </c>
      <c r="P715" s="76"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76" t="str">
        <f>IF(ISBLANK(INDEX('Policy Characteristics'!K:K,MATCH($C715,'Policy Characteristics'!$C:$C,0))),"",INDEX('Policy Characteristics'!K:K,MATCH($C715,'Policy Characteristics'!$C:$C,0)))</f>
        <v>industry-ag-main.html#fuel-switching</v>
      </c>
      <c r="R715" s="76" t="str">
        <f>IF(ISBLANK(INDEX('Policy Characteristics'!L:L,MATCH($C715,'Policy Characteristics'!$C:$C,0))),"",INDEX('Policy Characteristics'!L:L,MATCH($C715,'Policy Characteristics'!$C:$C,0)))</f>
        <v>industry-elec-and-hydrogen.html</v>
      </c>
    </row>
    <row r="716" spans="1:18" x14ac:dyDescent="0.25">
      <c r="A716" s="76" t="str">
        <f>IF(ISBLANK(INDEX('Policy Characteristics'!A:A,MATCH($C716,'Policy Characteristics'!$C:$C,0))),"",INDEX('Policy Characteristics'!A:A,MATCH($C716,'Policy Characteristics'!$C:$C,0)))</f>
        <v>Industry</v>
      </c>
      <c r="B716" s="234" t="str">
        <f>IF(ISBLANK(INDEX('Policy Characteristics'!B:B,MATCH($C716,'Policy Characteristics'!$C:$C,0))),"",INDEX('Policy Characteristics'!B:B,MATCH($C716,'Policy Characteristics'!$C:$C,0)))</f>
        <v>Electrification</v>
      </c>
      <c r="C716" s="76" t="str">
        <f t="shared" si="27"/>
        <v>Fraction of Eligible Industrial Energy Use Shifted to Electricity</v>
      </c>
      <c r="D716" s="78" t="s">
        <v>1308</v>
      </c>
      <c r="E716" t="s">
        <v>1689</v>
      </c>
      <c r="F716" t="s">
        <v>1272</v>
      </c>
      <c r="G716" s="88" t="s">
        <v>1696</v>
      </c>
      <c r="H716" s="15">
        <v>1890</v>
      </c>
      <c r="I716" s="247" t="s">
        <v>43</v>
      </c>
      <c r="J716" s="236" t="str">
        <f>IF(ISBLANK(INDEX('Policy Characteristics'!D:D,MATCH($C716,'Policy Characteristics'!$C:$C,0))),"",INDEX('Policy Characteristics'!D:D,MATCH($C716,'Policy Characteristics'!$C:$C,0)))</f>
        <v>Electrification</v>
      </c>
      <c r="K716" s="76" t="str">
        <f>IF(ISBLANK(INDEX('Policy Characteristics'!E:E,MATCH($C716,'Policy Characteristics'!$C:$C,0))),"",INDEX('Policy Characteristics'!E:E,MATCH($C716,'Policy Characteristics'!$C:$C,0)))</f>
        <v>indst shift to electricity</v>
      </c>
      <c r="L716" s="239">
        <f>IF(ISBLANK(INDEX('Policy Characteristics'!F:F,MATCH($C716,'Policy Characteristics'!$C:$C,0))),"",INDEX('Policy Characteristics'!F:F,MATCH($C716,'Policy Characteristics'!$C:$C,0)))</f>
        <v>0</v>
      </c>
      <c r="M716" s="239">
        <f>IF(ISBLANK(INDEX('Policy Characteristics'!G:G,MATCH($C716,'Policy Characteristics'!$C:$C,0))),"",INDEX('Policy Characteristics'!G:G,MATCH($C716,'Policy Characteristics'!$C:$C,0)))</f>
        <v>1</v>
      </c>
      <c r="N716" s="239">
        <f>IF(ISBLANK(INDEX('Policy Characteristics'!H:H,MATCH($C716,'Policy Characteristics'!$C:$C,0))),"",INDEX('Policy Characteristics'!H:H,MATCH($C716,'Policy Characteristics'!$C:$C,0)))</f>
        <v>0.01</v>
      </c>
      <c r="O716" s="76" t="str">
        <f>IF(ISBLANK(INDEX('Policy Characteristics'!I:I,MATCH($C716,'Policy Characteristics'!$C:$C,0))),"",INDEX('Policy Characteristics'!I:I,MATCH($C716,'Policy Characteristics'!$C:$C,0)))</f>
        <v>% of fuel shifted</v>
      </c>
      <c r="P716" s="76"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76" t="str">
        <f>IF(ISBLANK(INDEX('Policy Characteristics'!K:K,MATCH($C716,'Policy Characteristics'!$C:$C,0))),"",INDEX('Policy Characteristics'!K:K,MATCH($C716,'Policy Characteristics'!$C:$C,0)))</f>
        <v>industry-ag-main.html#fuel-switching</v>
      </c>
      <c r="R716" s="76" t="str">
        <f>IF(ISBLANK(INDEX('Policy Characteristics'!L:L,MATCH($C716,'Policy Characteristics'!$C:$C,0))),"",INDEX('Policy Characteristics'!L:L,MATCH($C716,'Policy Characteristics'!$C:$C,0)))</f>
        <v>industry-elec-and-hydrogen.html</v>
      </c>
    </row>
    <row r="717" spans="1:18" x14ac:dyDescent="0.25">
      <c r="A717" s="76" t="str">
        <f>IF(ISBLANK(INDEX('Policy Characteristics'!A:A,MATCH($C717,'Policy Characteristics'!$C:$C,0))),"",INDEX('Policy Characteristics'!A:A,MATCH($C717,'Policy Characteristics'!$C:$C,0)))</f>
        <v>Industry</v>
      </c>
      <c r="B717" s="234" t="str">
        <f>IF(ISBLANK(INDEX('Policy Characteristics'!B:B,MATCH($C717,'Policy Characteristics'!$C:$C,0))),"",INDEX('Policy Characteristics'!B:B,MATCH($C717,'Policy Characteristics'!$C:$C,0)))</f>
        <v>Electrification</v>
      </c>
      <c r="C717" s="76" t="str">
        <f t="shared" si="27"/>
        <v>Fraction of Eligible Industrial Energy Use Shifted to Electricity</v>
      </c>
      <c r="D717" s="78" t="s">
        <v>1308</v>
      </c>
      <c r="E717" t="s">
        <v>1690</v>
      </c>
      <c r="F717" t="s">
        <v>1272</v>
      </c>
      <c r="G717" s="88" t="s">
        <v>1697</v>
      </c>
      <c r="H717" s="15">
        <v>1891</v>
      </c>
      <c r="I717" s="247" t="s">
        <v>43</v>
      </c>
      <c r="J717" s="236" t="str">
        <f>IF(ISBLANK(INDEX('Policy Characteristics'!D:D,MATCH($C717,'Policy Characteristics'!$C:$C,0))),"",INDEX('Policy Characteristics'!D:D,MATCH($C717,'Policy Characteristics'!$C:$C,0)))</f>
        <v>Electrification</v>
      </c>
      <c r="K717" s="76" t="str">
        <f>IF(ISBLANK(INDEX('Policy Characteristics'!E:E,MATCH($C717,'Policy Characteristics'!$C:$C,0))),"",INDEX('Policy Characteristics'!E:E,MATCH($C717,'Policy Characteristics'!$C:$C,0)))</f>
        <v>indst shift to electricity</v>
      </c>
      <c r="L717" s="239">
        <f>IF(ISBLANK(INDEX('Policy Characteristics'!F:F,MATCH($C717,'Policy Characteristics'!$C:$C,0))),"",INDEX('Policy Characteristics'!F:F,MATCH($C717,'Policy Characteristics'!$C:$C,0)))</f>
        <v>0</v>
      </c>
      <c r="M717" s="239">
        <f>IF(ISBLANK(INDEX('Policy Characteristics'!G:G,MATCH($C717,'Policy Characteristics'!$C:$C,0))),"",INDEX('Policy Characteristics'!G:G,MATCH($C717,'Policy Characteristics'!$C:$C,0)))</f>
        <v>1</v>
      </c>
      <c r="N717" s="239">
        <f>IF(ISBLANK(INDEX('Policy Characteristics'!H:H,MATCH($C717,'Policy Characteristics'!$C:$C,0))),"",INDEX('Policy Characteristics'!H:H,MATCH($C717,'Policy Characteristics'!$C:$C,0)))</f>
        <v>0.01</v>
      </c>
      <c r="O717" s="76" t="str">
        <f>IF(ISBLANK(INDEX('Policy Characteristics'!I:I,MATCH($C717,'Policy Characteristics'!$C:$C,0))),"",INDEX('Policy Characteristics'!I:I,MATCH($C717,'Policy Characteristics'!$C:$C,0)))</f>
        <v>% of fuel shifted</v>
      </c>
      <c r="P717" s="76"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76" t="str">
        <f>IF(ISBLANK(INDEX('Policy Characteristics'!K:K,MATCH($C717,'Policy Characteristics'!$C:$C,0))),"",INDEX('Policy Characteristics'!K:K,MATCH($C717,'Policy Characteristics'!$C:$C,0)))</f>
        <v>industry-ag-main.html#fuel-switching</v>
      </c>
      <c r="R717" s="76" t="str">
        <f>IF(ISBLANK(INDEX('Policy Characteristics'!L:L,MATCH($C717,'Policy Characteristics'!$C:$C,0))),"",INDEX('Policy Characteristics'!L:L,MATCH($C717,'Policy Characteristics'!$C:$C,0)))</f>
        <v>industry-elec-and-hydrogen.html</v>
      </c>
    </row>
    <row r="718" spans="1:18" x14ac:dyDescent="0.25">
      <c r="A718" s="76" t="str">
        <f>IF(ISBLANK(INDEX('Policy Characteristics'!A:A,MATCH($C718,'Policy Characteristics'!$C:$C,0))),"",INDEX('Policy Characteristics'!A:A,MATCH($C718,'Policy Characteristics'!$C:$C,0)))</f>
        <v>Industry</v>
      </c>
      <c r="B718" s="234" t="str">
        <f>IF(ISBLANK(INDEX('Policy Characteristics'!B:B,MATCH($C718,'Policy Characteristics'!$C:$C,0))),"",INDEX('Policy Characteristics'!B:B,MATCH($C718,'Policy Characteristics'!$C:$C,0)))</f>
        <v>Electrification</v>
      </c>
      <c r="C718" s="76" t="str">
        <f t="shared" si="27"/>
        <v>Fraction of Eligible Industrial Energy Use Shifted to Electricity</v>
      </c>
      <c r="D718" s="78" t="s">
        <v>1308</v>
      </c>
      <c r="E718" t="s">
        <v>1691</v>
      </c>
      <c r="F718" t="s">
        <v>1272</v>
      </c>
      <c r="G718" s="88" t="s">
        <v>1698</v>
      </c>
      <c r="H718" s="15">
        <v>1892</v>
      </c>
      <c r="I718" s="247" t="s">
        <v>43</v>
      </c>
      <c r="J718" s="236" t="str">
        <f>IF(ISBLANK(INDEX('Policy Characteristics'!D:D,MATCH($C718,'Policy Characteristics'!$C:$C,0))),"",INDEX('Policy Characteristics'!D:D,MATCH($C718,'Policy Characteristics'!$C:$C,0)))</f>
        <v>Electrification</v>
      </c>
      <c r="K718" s="76" t="str">
        <f>IF(ISBLANK(INDEX('Policy Characteristics'!E:E,MATCH($C718,'Policy Characteristics'!$C:$C,0))),"",INDEX('Policy Characteristics'!E:E,MATCH($C718,'Policy Characteristics'!$C:$C,0)))</f>
        <v>indst shift to electricity</v>
      </c>
      <c r="L718" s="239">
        <f>IF(ISBLANK(INDEX('Policy Characteristics'!F:F,MATCH($C718,'Policy Characteristics'!$C:$C,0))),"",INDEX('Policy Characteristics'!F:F,MATCH($C718,'Policy Characteristics'!$C:$C,0)))</f>
        <v>0</v>
      </c>
      <c r="M718" s="239">
        <f>IF(ISBLANK(INDEX('Policy Characteristics'!G:G,MATCH($C718,'Policy Characteristics'!$C:$C,0))),"",INDEX('Policy Characteristics'!G:G,MATCH($C718,'Policy Characteristics'!$C:$C,0)))</f>
        <v>1</v>
      </c>
      <c r="N718" s="239">
        <f>IF(ISBLANK(INDEX('Policy Characteristics'!H:H,MATCH($C718,'Policy Characteristics'!$C:$C,0))),"",INDEX('Policy Characteristics'!H:H,MATCH($C718,'Policy Characteristics'!$C:$C,0)))</f>
        <v>0.01</v>
      </c>
      <c r="O718" s="76" t="str">
        <f>IF(ISBLANK(INDEX('Policy Characteristics'!I:I,MATCH($C718,'Policy Characteristics'!$C:$C,0))),"",INDEX('Policy Characteristics'!I:I,MATCH($C718,'Policy Characteristics'!$C:$C,0)))</f>
        <v>% of fuel shifted</v>
      </c>
      <c r="P718" s="76"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76" t="str">
        <f>IF(ISBLANK(INDEX('Policy Characteristics'!K:K,MATCH($C718,'Policy Characteristics'!$C:$C,0))),"",INDEX('Policy Characteristics'!K:K,MATCH($C718,'Policy Characteristics'!$C:$C,0)))</f>
        <v>industry-ag-main.html#fuel-switching</v>
      </c>
      <c r="R718" s="76" t="str">
        <f>IF(ISBLANK(INDEX('Policy Characteristics'!L:L,MATCH($C718,'Policy Characteristics'!$C:$C,0))),"",INDEX('Policy Characteristics'!L:L,MATCH($C718,'Policy Characteristics'!$C:$C,0)))</f>
        <v>industry-elec-and-hydrogen.html</v>
      </c>
    </row>
    <row r="719" spans="1:18" x14ac:dyDescent="0.25">
      <c r="A719" s="76" t="str">
        <f>IF(ISBLANK(INDEX('Policy Characteristics'!A:A,MATCH($C719,'Policy Characteristics'!$C:$C,0))),"",INDEX('Policy Characteristics'!A:A,MATCH($C719,'Policy Characteristics'!$C:$C,0)))</f>
        <v>Industry</v>
      </c>
      <c r="B719" s="234" t="str">
        <f>IF(ISBLANK(INDEX('Policy Characteristics'!B:B,MATCH($C719,'Policy Characteristics'!$C:$C,0))),"",INDEX('Policy Characteristics'!B:B,MATCH($C719,'Policy Characteristics'!$C:$C,0)))</f>
        <v>Electrification</v>
      </c>
      <c r="C719" s="76" t="str">
        <f t="shared" si="27"/>
        <v>Fraction of Eligible Industrial Energy Use Shifted to Electricity</v>
      </c>
      <c r="D719" s="78" t="s">
        <v>1308</v>
      </c>
      <c r="E719" t="s">
        <v>1692</v>
      </c>
      <c r="F719" t="s">
        <v>1272</v>
      </c>
      <c r="G719" s="88" t="s">
        <v>1699</v>
      </c>
      <c r="H719" s="15">
        <v>1893</v>
      </c>
      <c r="I719" s="247" t="s">
        <v>43</v>
      </c>
      <c r="J719" s="236" t="str">
        <f>IF(ISBLANK(INDEX('Policy Characteristics'!D:D,MATCH($C719,'Policy Characteristics'!$C:$C,0))),"",INDEX('Policy Characteristics'!D:D,MATCH($C719,'Policy Characteristics'!$C:$C,0)))</f>
        <v>Electrification</v>
      </c>
      <c r="K719" s="76" t="str">
        <f>IF(ISBLANK(INDEX('Policy Characteristics'!E:E,MATCH($C719,'Policy Characteristics'!$C:$C,0))),"",INDEX('Policy Characteristics'!E:E,MATCH($C719,'Policy Characteristics'!$C:$C,0)))</f>
        <v>indst shift to electricity</v>
      </c>
      <c r="L719" s="239">
        <f>IF(ISBLANK(INDEX('Policy Characteristics'!F:F,MATCH($C719,'Policy Characteristics'!$C:$C,0))),"",INDEX('Policy Characteristics'!F:F,MATCH($C719,'Policy Characteristics'!$C:$C,0)))</f>
        <v>0</v>
      </c>
      <c r="M719" s="239">
        <f>IF(ISBLANK(INDEX('Policy Characteristics'!G:G,MATCH($C719,'Policy Characteristics'!$C:$C,0))),"",INDEX('Policy Characteristics'!G:G,MATCH($C719,'Policy Characteristics'!$C:$C,0)))</f>
        <v>1</v>
      </c>
      <c r="N719" s="239">
        <f>IF(ISBLANK(INDEX('Policy Characteristics'!H:H,MATCH($C719,'Policy Characteristics'!$C:$C,0))),"",INDEX('Policy Characteristics'!H:H,MATCH($C719,'Policy Characteristics'!$C:$C,0)))</f>
        <v>0.01</v>
      </c>
      <c r="O719" s="76" t="str">
        <f>IF(ISBLANK(INDEX('Policy Characteristics'!I:I,MATCH($C719,'Policy Characteristics'!$C:$C,0))),"",INDEX('Policy Characteristics'!I:I,MATCH($C719,'Policy Characteristics'!$C:$C,0)))</f>
        <v>% of fuel shifted</v>
      </c>
      <c r="P719" s="76"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76" t="str">
        <f>IF(ISBLANK(INDEX('Policy Characteristics'!K:K,MATCH($C719,'Policy Characteristics'!$C:$C,0))),"",INDEX('Policy Characteristics'!K:K,MATCH($C719,'Policy Characteristics'!$C:$C,0)))</f>
        <v>industry-ag-main.html#fuel-switching</v>
      </c>
      <c r="R719" s="76" t="str">
        <f>IF(ISBLANK(INDEX('Policy Characteristics'!L:L,MATCH($C719,'Policy Characteristics'!$C:$C,0))),"",INDEX('Policy Characteristics'!L:L,MATCH($C719,'Policy Characteristics'!$C:$C,0)))</f>
        <v>industry-elec-and-hydrogen.html</v>
      </c>
    </row>
    <row r="720" spans="1:18" x14ac:dyDescent="0.25">
      <c r="A720" s="76" t="str">
        <f>IF(ISBLANK(INDEX('Policy Characteristics'!A:A,MATCH($C720,'Policy Characteristics'!$C:$C,0))),"",INDEX('Policy Characteristics'!A:A,MATCH($C720,'Policy Characteristics'!$C:$C,0)))</f>
        <v>Industry</v>
      </c>
      <c r="B720" s="234" t="str">
        <f>IF(ISBLANK(INDEX('Policy Characteristics'!B:B,MATCH($C720,'Policy Characteristics'!$C:$C,0))),"",INDEX('Policy Characteristics'!B:B,MATCH($C720,'Policy Characteristics'!$C:$C,0)))</f>
        <v>Electrification</v>
      </c>
      <c r="C720" s="76" t="str">
        <f t="shared" si="27"/>
        <v>Fraction of Eligible Industrial Energy Use Shifted to Electricity</v>
      </c>
      <c r="D720" s="78" t="s">
        <v>1308</v>
      </c>
      <c r="E720" t="s">
        <v>1693</v>
      </c>
      <c r="F720" t="s">
        <v>1272</v>
      </c>
      <c r="G720" s="88" t="s">
        <v>1700</v>
      </c>
      <c r="H720" s="15">
        <v>1894</v>
      </c>
      <c r="I720" s="247" t="s">
        <v>43</v>
      </c>
      <c r="J720" s="236" t="str">
        <f>IF(ISBLANK(INDEX('Policy Characteristics'!D:D,MATCH($C720,'Policy Characteristics'!$C:$C,0))),"",INDEX('Policy Characteristics'!D:D,MATCH($C720,'Policy Characteristics'!$C:$C,0)))</f>
        <v>Electrification</v>
      </c>
      <c r="K720" s="76" t="str">
        <f>IF(ISBLANK(INDEX('Policy Characteristics'!E:E,MATCH($C720,'Policy Characteristics'!$C:$C,0))),"",INDEX('Policy Characteristics'!E:E,MATCH($C720,'Policy Characteristics'!$C:$C,0)))</f>
        <v>indst shift to electricity</v>
      </c>
      <c r="L720" s="239">
        <f>IF(ISBLANK(INDEX('Policy Characteristics'!F:F,MATCH($C720,'Policy Characteristics'!$C:$C,0))),"",INDEX('Policy Characteristics'!F:F,MATCH($C720,'Policy Characteristics'!$C:$C,0)))</f>
        <v>0</v>
      </c>
      <c r="M720" s="239">
        <f>IF(ISBLANK(INDEX('Policy Characteristics'!G:G,MATCH($C720,'Policy Characteristics'!$C:$C,0))),"",INDEX('Policy Characteristics'!G:G,MATCH($C720,'Policy Characteristics'!$C:$C,0)))</f>
        <v>1</v>
      </c>
      <c r="N720" s="239">
        <f>IF(ISBLANK(INDEX('Policy Characteristics'!H:H,MATCH($C720,'Policy Characteristics'!$C:$C,0))),"",INDEX('Policy Characteristics'!H:H,MATCH($C720,'Policy Characteristics'!$C:$C,0)))</f>
        <v>0.01</v>
      </c>
      <c r="O720" s="76" t="str">
        <f>IF(ISBLANK(INDEX('Policy Characteristics'!I:I,MATCH($C720,'Policy Characteristics'!$C:$C,0))),"",INDEX('Policy Characteristics'!I:I,MATCH($C720,'Policy Characteristics'!$C:$C,0)))</f>
        <v>% of fuel shifted</v>
      </c>
      <c r="P720" s="76"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76" t="str">
        <f>IF(ISBLANK(INDEX('Policy Characteristics'!K:K,MATCH($C720,'Policy Characteristics'!$C:$C,0))),"",INDEX('Policy Characteristics'!K:K,MATCH($C720,'Policy Characteristics'!$C:$C,0)))</f>
        <v>industry-ag-main.html#fuel-switching</v>
      </c>
      <c r="R720" s="76" t="str">
        <f>IF(ISBLANK(INDEX('Policy Characteristics'!L:L,MATCH($C720,'Policy Characteristics'!$C:$C,0))),"",INDEX('Policy Characteristics'!L:L,MATCH($C720,'Policy Characteristics'!$C:$C,0)))</f>
        <v>industry-elec-and-hydrogen.html</v>
      </c>
    </row>
    <row r="721" spans="1:18" x14ac:dyDescent="0.25">
      <c r="A721" s="76" t="str">
        <f>IF(ISBLANK(INDEX('Policy Characteristics'!A:A,MATCH($C721,'Policy Characteristics'!$C:$C,0))),"",INDEX('Policy Characteristics'!A:A,MATCH($C721,'Policy Characteristics'!$C:$C,0)))</f>
        <v>Industry</v>
      </c>
      <c r="B721" s="234" t="str">
        <f>IF(ISBLANK(INDEX('Policy Characteristics'!B:B,MATCH($C721,'Policy Characteristics'!$C:$C,0))),"",INDEX('Policy Characteristics'!B:B,MATCH($C721,'Policy Characteristics'!$C:$C,0)))</f>
        <v>Electrification</v>
      </c>
      <c r="C721" s="76" t="str">
        <f t="shared" si="27"/>
        <v>Fraction of Eligible Industrial Energy Use Shifted to Electricity</v>
      </c>
      <c r="D721" s="78" t="s">
        <v>1308</v>
      </c>
      <c r="E721" t="s">
        <v>1694</v>
      </c>
      <c r="F721" t="s">
        <v>1272</v>
      </c>
      <c r="G721" s="88" t="s">
        <v>1701</v>
      </c>
      <c r="H721" s="15">
        <v>1895</v>
      </c>
      <c r="I721" s="247" t="s">
        <v>43</v>
      </c>
      <c r="J721" s="236" t="str">
        <f>IF(ISBLANK(INDEX('Policy Characteristics'!D:D,MATCH($C721,'Policy Characteristics'!$C:$C,0))),"",INDEX('Policy Characteristics'!D:D,MATCH($C721,'Policy Characteristics'!$C:$C,0)))</f>
        <v>Electrification</v>
      </c>
      <c r="K721" s="76" t="str">
        <f>IF(ISBLANK(INDEX('Policy Characteristics'!E:E,MATCH($C721,'Policy Characteristics'!$C:$C,0))),"",INDEX('Policy Characteristics'!E:E,MATCH($C721,'Policy Characteristics'!$C:$C,0)))</f>
        <v>indst shift to electricity</v>
      </c>
      <c r="L721" s="239">
        <f>IF(ISBLANK(INDEX('Policy Characteristics'!F:F,MATCH($C721,'Policy Characteristics'!$C:$C,0))),"",INDEX('Policy Characteristics'!F:F,MATCH($C721,'Policy Characteristics'!$C:$C,0)))</f>
        <v>0</v>
      </c>
      <c r="M721" s="239">
        <f>IF(ISBLANK(INDEX('Policy Characteristics'!G:G,MATCH($C721,'Policy Characteristics'!$C:$C,0))),"",INDEX('Policy Characteristics'!G:G,MATCH($C721,'Policy Characteristics'!$C:$C,0)))</f>
        <v>1</v>
      </c>
      <c r="N721" s="239">
        <f>IF(ISBLANK(INDEX('Policy Characteristics'!H:H,MATCH($C721,'Policy Characteristics'!$C:$C,0))),"",INDEX('Policy Characteristics'!H:H,MATCH($C721,'Policy Characteristics'!$C:$C,0)))</f>
        <v>0.01</v>
      </c>
      <c r="O721" s="76" t="str">
        <f>IF(ISBLANK(INDEX('Policy Characteristics'!I:I,MATCH($C721,'Policy Characteristics'!$C:$C,0))),"",INDEX('Policy Characteristics'!I:I,MATCH($C721,'Policy Characteristics'!$C:$C,0)))</f>
        <v>% of fuel shifted</v>
      </c>
      <c r="P721" s="76"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76" t="str">
        <f>IF(ISBLANK(INDEX('Policy Characteristics'!K:K,MATCH($C721,'Policy Characteristics'!$C:$C,0))),"",INDEX('Policy Characteristics'!K:K,MATCH($C721,'Policy Characteristics'!$C:$C,0)))</f>
        <v>industry-ag-main.html#fuel-switching</v>
      </c>
      <c r="R721" s="76" t="str">
        <f>IF(ISBLANK(INDEX('Policy Characteristics'!L:L,MATCH($C721,'Policy Characteristics'!$C:$C,0))),"",INDEX('Policy Characteristics'!L:L,MATCH($C721,'Policy Characteristics'!$C:$C,0)))</f>
        <v>industry-elec-and-hydrogen.html</v>
      </c>
    </row>
    <row r="722" spans="1:18" x14ac:dyDescent="0.25">
      <c r="A722" s="76" t="str">
        <f>IF(ISBLANK(INDEX('Policy Characteristics'!A:A,MATCH($C722,'Policy Characteristics'!$C:$C,0))),"",INDEX('Policy Characteristics'!A:A,MATCH($C722,'Policy Characteristics'!$C:$C,0)))</f>
        <v>Industry</v>
      </c>
      <c r="B722" s="234" t="str">
        <f>IF(ISBLANK(INDEX('Policy Characteristics'!B:B,MATCH($C722,'Policy Characteristics'!$C:$C,0))),"",INDEX('Policy Characteristics'!B:B,MATCH($C722,'Policy Characteristics'!$C:$C,0)))</f>
        <v>Electrification</v>
      </c>
      <c r="C722" s="76" t="str">
        <f t="shared" si="27"/>
        <v>Fraction of Eligible Industrial Energy Use Shifted to Electricity</v>
      </c>
      <c r="D722" s="78" t="s">
        <v>1308</v>
      </c>
      <c r="E722" t="s">
        <v>1695</v>
      </c>
      <c r="F722" t="s">
        <v>1272</v>
      </c>
      <c r="G722" s="88" t="s">
        <v>1702</v>
      </c>
      <c r="H722" s="15">
        <v>1896</v>
      </c>
      <c r="I722" s="247" t="s">
        <v>43</v>
      </c>
      <c r="J722" s="236" t="str">
        <f>IF(ISBLANK(INDEX('Policy Characteristics'!D:D,MATCH($C722,'Policy Characteristics'!$C:$C,0))),"",INDEX('Policy Characteristics'!D:D,MATCH($C722,'Policy Characteristics'!$C:$C,0)))</f>
        <v>Electrification</v>
      </c>
      <c r="K722" s="76" t="str">
        <f>IF(ISBLANK(INDEX('Policy Characteristics'!E:E,MATCH($C722,'Policy Characteristics'!$C:$C,0))),"",INDEX('Policy Characteristics'!E:E,MATCH($C722,'Policy Characteristics'!$C:$C,0)))</f>
        <v>indst shift to electricity</v>
      </c>
      <c r="L722" s="239">
        <f>IF(ISBLANK(INDEX('Policy Characteristics'!F:F,MATCH($C722,'Policy Characteristics'!$C:$C,0))),"",INDEX('Policy Characteristics'!F:F,MATCH($C722,'Policy Characteristics'!$C:$C,0)))</f>
        <v>0</v>
      </c>
      <c r="M722" s="239">
        <f>IF(ISBLANK(INDEX('Policy Characteristics'!G:G,MATCH($C722,'Policy Characteristics'!$C:$C,0))),"",INDEX('Policy Characteristics'!G:G,MATCH($C722,'Policy Characteristics'!$C:$C,0)))</f>
        <v>1</v>
      </c>
      <c r="N722" s="239">
        <f>IF(ISBLANK(INDEX('Policy Characteristics'!H:H,MATCH($C722,'Policy Characteristics'!$C:$C,0))),"",INDEX('Policy Characteristics'!H:H,MATCH($C722,'Policy Characteristics'!$C:$C,0)))</f>
        <v>0.01</v>
      </c>
      <c r="O722" s="76" t="str">
        <f>IF(ISBLANK(INDEX('Policy Characteristics'!I:I,MATCH($C722,'Policy Characteristics'!$C:$C,0))),"",INDEX('Policy Characteristics'!I:I,MATCH($C722,'Policy Characteristics'!$C:$C,0)))</f>
        <v>% of fuel shifted</v>
      </c>
      <c r="P722" s="76"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76" t="str">
        <f>IF(ISBLANK(INDEX('Policy Characteristics'!K:K,MATCH($C722,'Policy Characteristics'!$C:$C,0))),"",INDEX('Policy Characteristics'!K:K,MATCH($C722,'Policy Characteristics'!$C:$C,0)))</f>
        <v>industry-ag-main.html#fuel-switching</v>
      </c>
      <c r="R722" s="76" t="str">
        <f>IF(ISBLANK(INDEX('Policy Characteristics'!L:L,MATCH($C722,'Policy Characteristics'!$C:$C,0))),"",INDEX('Policy Characteristics'!L:L,MATCH($C722,'Policy Characteristics'!$C:$C,0)))</f>
        <v>industry-elec-and-hydrogen.html</v>
      </c>
    </row>
    <row r="723" spans="1:18" x14ac:dyDescent="0.25">
      <c r="A723" s="76" t="str">
        <f>IF(ISBLANK(INDEX('Policy Characteristics'!A:A,MATCH($C723,'Policy Characteristics'!$C:$C,0))),"",INDEX('Policy Characteristics'!A:A,MATCH($C723,'Policy Characteristics'!$C:$C,0)))</f>
        <v>Industry</v>
      </c>
      <c r="B723" s="234" t="str">
        <f>IF(ISBLANK(INDEX('Policy Characteristics'!B:B,MATCH($C723,'Policy Characteristics'!$C:$C,0))),"",INDEX('Policy Characteristics'!B:B,MATCH($C723,'Policy Characteristics'!$C:$C,0)))</f>
        <v>Electrification</v>
      </c>
      <c r="C723" s="76" t="str">
        <f t="shared" si="27"/>
        <v>Fraction of Eligible Industrial Energy Use Shifted to Electricity</v>
      </c>
      <c r="D723" s="78" t="s">
        <v>1308</v>
      </c>
      <c r="E723" t="s">
        <v>1833</v>
      </c>
      <c r="F723" t="s">
        <v>1272</v>
      </c>
      <c r="G723" s="88" t="s">
        <v>1833</v>
      </c>
      <c r="H723" s="15">
        <v>1897</v>
      </c>
      <c r="I723" s="247" t="s">
        <v>43</v>
      </c>
      <c r="J723" s="236" t="str">
        <f>IF(ISBLANK(INDEX('Policy Characteristics'!D:D,MATCH($C723,'Policy Characteristics'!$C:$C,0))),"",INDEX('Policy Characteristics'!D:D,MATCH($C723,'Policy Characteristics'!$C:$C,0)))</f>
        <v>Electrification</v>
      </c>
      <c r="K723" s="76" t="str">
        <f>IF(ISBLANK(INDEX('Policy Characteristics'!E:E,MATCH($C723,'Policy Characteristics'!$C:$C,0))),"",INDEX('Policy Characteristics'!E:E,MATCH($C723,'Policy Characteristics'!$C:$C,0)))</f>
        <v>indst shift to electricity</v>
      </c>
      <c r="L723" s="239">
        <f>IF(ISBLANK(INDEX('Policy Characteristics'!F:F,MATCH($C723,'Policy Characteristics'!$C:$C,0))),"",INDEX('Policy Characteristics'!F:F,MATCH($C723,'Policy Characteristics'!$C:$C,0)))</f>
        <v>0</v>
      </c>
      <c r="M723" s="239">
        <f>IF(ISBLANK(INDEX('Policy Characteristics'!G:G,MATCH($C723,'Policy Characteristics'!$C:$C,0))),"",INDEX('Policy Characteristics'!G:G,MATCH($C723,'Policy Characteristics'!$C:$C,0)))</f>
        <v>1</v>
      </c>
      <c r="N723" s="239">
        <f>IF(ISBLANK(INDEX('Policy Characteristics'!H:H,MATCH($C723,'Policy Characteristics'!$C:$C,0))),"",INDEX('Policy Characteristics'!H:H,MATCH($C723,'Policy Characteristics'!$C:$C,0)))</f>
        <v>0.01</v>
      </c>
      <c r="O723" s="76" t="str">
        <f>IF(ISBLANK(INDEX('Policy Characteristics'!I:I,MATCH($C723,'Policy Characteristics'!$C:$C,0))),"",INDEX('Policy Characteristics'!I:I,MATCH($C723,'Policy Characteristics'!$C:$C,0)))</f>
        <v>% of fuel shifted</v>
      </c>
      <c r="P723" s="76"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76" t="str">
        <f>IF(ISBLANK(INDEX('Policy Characteristics'!K:K,MATCH($C723,'Policy Characteristics'!$C:$C,0))),"",INDEX('Policy Characteristics'!K:K,MATCH($C723,'Policy Characteristics'!$C:$C,0)))</f>
        <v>industry-ag-main.html#fuel-switching</v>
      </c>
      <c r="R723" s="76" t="str">
        <f>IF(ISBLANK(INDEX('Policy Characteristics'!L:L,MATCH($C723,'Policy Characteristics'!$C:$C,0))),"",INDEX('Policy Characteristics'!L:L,MATCH($C723,'Policy Characteristics'!$C:$C,0)))</f>
        <v>industry-elec-and-hydrogen.html</v>
      </c>
    </row>
    <row r="724" spans="1:18" x14ac:dyDescent="0.25">
      <c r="A724" s="76" t="str">
        <f>IF(ISBLANK(INDEX('Policy Characteristics'!A:A,MATCH($C724,'Policy Characteristics'!$C:$C,0))),"",INDEX('Policy Characteristics'!A:A,MATCH($C724,'Policy Characteristics'!$C:$C,0)))</f>
        <v>Industry</v>
      </c>
      <c r="B724" s="234" t="str">
        <f>IF(ISBLANK(INDEX('Policy Characteristics'!B:B,MATCH($C724,'Policy Characteristics'!$C:$C,0))),"",INDEX('Policy Characteristics'!B:B,MATCH($C724,'Policy Characteristics'!$C:$C,0)))</f>
        <v>Electrification</v>
      </c>
      <c r="C724" s="76" t="str">
        <f t="shared" si="27"/>
        <v>Fraction of Eligible Industrial Energy Use Shifted to Electricity</v>
      </c>
      <c r="D724" s="78" t="s">
        <v>1309</v>
      </c>
      <c r="E724" t="s">
        <v>1689</v>
      </c>
      <c r="F724" t="s">
        <v>1273</v>
      </c>
      <c r="G724" s="88" t="s">
        <v>1696</v>
      </c>
      <c r="H724" s="15">
        <v>1898</v>
      </c>
      <c r="I724" s="247" t="s">
        <v>43</v>
      </c>
      <c r="J724" s="236" t="str">
        <f>IF(ISBLANK(INDEX('Policy Characteristics'!D:D,MATCH($C724,'Policy Characteristics'!$C:$C,0))),"",INDEX('Policy Characteristics'!D:D,MATCH($C724,'Policy Characteristics'!$C:$C,0)))</f>
        <v>Electrification</v>
      </c>
      <c r="K724" s="76" t="str">
        <f>IF(ISBLANK(INDEX('Policy Characteristics'!E:E,MATCH($C724,'Policy Characteristics'!$C:$C,0))),"",INDEX('Policy Characteristics'!E:E,MATCH($C724,'Policy Characteristics'!$C:$C,0)))</f>
        <v>indst shift to electricity</v>
      </c>
      <c r="L724" s="239">
        <f>IF(ISBLANK(INDEX('Policy Characteristics'!F:F,MATCH($C724,'Policy Characteristics'!$C:$C,0))),"",INDEX('Policy Characteristics'!F:F,MATCH($C724,'Policy Characteristics'!$C:$C,0)))</f>
        <v>0</v>
      </c>
      <c r="M724" s="239">
        <f>IF(ISBLANK(INDEX('Policy Characteristics'!G:G,MATCH($C724,'Policy Characteristics'!$C:$C,0))),"",INDEX('Policy Characteristics'!G:G,MATCH($C724,'Policy Characteristics'!$C:$C,0)))</f>
        <v>1</v>
      </c>
      <c r="N724" s="239">
        <f>IF(ISBLANK(INDEX('Policy Characteristics'!H:H,MATCH($C724,'Policy Characteristics'!$C:$C,0))),"",INDEX('Policy Characteristics'!H:H,MATCH($C724,'Policy Characteristics'!$C:$C,0)))</f>
        <v>0.01</v>
      </c>
      <c r="O724" s="76" t="str">
        <f>IF(ISBLANK(INDEX('Policy Characteristics'!I:I,MATCH($C724,'Policy Characteristics'!$C:$C,0))),"",INDEX('Policy Characteristics'!I:I,MATCH($C724,'Policy Characteristics'!$C:$C,0)))</f>
        <v>% of fuel shifted</v>
      </c>
      <c r="P724" s="76"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76" t="str">
        <f>IF(ISBLANK(INDEX('Policy Characteristics'!K:K,MATCH($C724,'Policy Characteristics'!$C:$C,0))),"",INDEX('Policy Characteristics'!K:K,MATCH($C724,'Policy Characteristics'!$C:$C,0)))</f>
        <v>industry-ag-main.html#fuel-switching</v>
      </c>
      <c r="R724" s="76" t="str">
        <f>IF(ISBLANK(INDEX('Policy Characteristics'!L:L,MATCH($C724,'Policy Characteristics'!$C:$C,0))),"",INDEX('Policy Characteristics'!L:L,MATCH($C724,'Policy Characteristics'!$C:$C,0)))</f>
        <v>industry-elec-and-hydrogen.html</v>
      </c>
    </row>
    <row r="725" spans="1:18" x14ac:dyDescent="0.25">
      <c r="A725" s="76" t="str">
        <f>IF(ISBLANK(INDEX('Policy Characteristics'!A:A,MATCH($C725,'Policy Characteristics'!$C:$C,0))),"",INDEX('Policy Characteristics'!A:A,MATCH($C725,'Policy Characteristics'!$C:$C,0)))</f>
        <v>Industry</v>
      </c>
      <c r="B725" s="234" t="str">
        <f>IF(ISBLANK(INDEX('Policy Characteristics'!B:B,MATCH($C725,'Policy Characteristics'!$C:$C,0))),"",INDEX('Policy Characteristics'!B:B,MATCH($C725,'Policy Characteristics'!$C:$C,0)))</f>
        <v>Electrification</v>
      </c>
      <c r="C725" s="76" t="str">
        <f t="shared" ref="C725:C788" si="28">C$660</f>
        <v>Fraction of Eligible Industrial Energy Use Shifted to Electricity</v>
      </c>
      <c r="D725" s="78" t="s">
        <v>1309</v>
      </c>
      <c r="E725" t="s">
        <v>1690</v>
      </c>
      <c r="F725" t="s">
        <v>1273</v>
      </c>
      <c r="G725" s="88" t="s">
        <v>1697</v>
      </c>
      <c r="H725" s="15">
        <v>1899</v>
      </c>
      <c r="I725" s="247" t="s">
        <v>43</v>
      </c>
      <c r="J725" s="236" t="str">
        <f>IF(ISBLANK(INDEX('Policy Characteristics'!D:D,MATCH($C725,'Policy Characteristics'!$C:$C,0))),"",INDEX('Policy Characteristics'!D:D,MATCH($C725,'Policy Characteristics'!$C:$C,0)))</f>
        <v>Electrification</v>
      </c>
      <c r="K725" s="76" t="str">
        <f>IF(ISBLANK(INDEX('Policy Characteristics'!E:E,MATCH($C725,'Policy Characteristics'!$C:$C,0))),"",INDEX('Policy Characteristics'!E:E,MATCH($C725,'Policy Characteristics'!$C:$C,0)))</f>
        <v>indst shift to electricity</v>
      </c>
      <c r="L725" s="239">
        <f>IF(ISBLANK(INDEX('Policy Characteristics'!F:F,MATCH($C725,'Policy Characteristics'!$C:$C,0))),"",INDEX('Policy Characteristics'!F:F,MATCH($C725,'Policy Characteristics'!$C:$C,0)))</f>
        <v>0</v>
      </c>
      <c r="M725" s="239">
        <f>IF(ISBLANK(INDEX('Policy Characteristics'!G:G,MATCH($C725,'Policy Characteristics'!$C:$C,0))),"",INDEX('Policy Characteristics'!G:G,MATCH($C725,'Policy Characteristics'!$C:$C,0)))</f>
        <v>1</v>
      </c>
      <c r="N725" s="239">
        <f>IF(ISBLANK(INDEX('Policy Characteristics'!H:H,MATCH($C725,'Policy Characteristics'!$C:$C,0))),"",INDEX('Policy Characteristics'!H:H,MATCH($C725,'Policy Characteristics'!$C:$C,0)))</f>
        <v>0.01</v>
      </c>
      <c r="O725" s="76" t="str">
        <f>IF(ISBLANK(INDEX('Policy Characteristics'!I:I,MATCH($C725,'Policy Characteristics'!$C:$C,0))),"",INDEX('Policy Characteristics'!I:I,MATCH($C725,'Policy Characteristics'!$C:$C,0)))</f>
        <v>% of fuel shifted</v>
      </c>
      <c r="P725" s="76"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76" t="str">
        <f>IF(ISBLANK(INDEX('Policy Characteristics'!K:K,MATCH($C725,'Policy Characteristics'!$C:$C,0))),"",INDEX('Policy Characteristics'!K:K,MATCH($C725,'Policy Characteristics'!$C:$C,0)))</f>
        <v>industry-ag-main.html#fuel-switching</v>
      </c>
      <c r="R725" s="76" t="str">
        <f>IF(ISBLANK(INDEX('Policy Characteristics'!L:L,MATCH($C725,'Policy Characteristics'!$C:$C,0))),"",INDEX('Policy Characteristics'!L:L,MATCH($C725,'Policy Characteristics'!$C:$C,0)))</f>
        <v>industry-elec-and-hydrogen.html</v>
      </c>
    </row>
    <row r="726" spans="1:18" x14ac:dyDescent="0.25">
      <c r="A726" s="76" t="str">
        <f>IF(ISBLANK(INDEX('Policy Characteristics'!A:A,MATCH($C726,'Policy Characteristics'!$C:$C,0))),"",INDEX('Policy Characteristics'!A:A,MATCH($C726,'Policy Characteristics'!$C:$C,0)))</f>
        <v>Industry</v>
      </c>
      <c r="B726" s="234" t="str">
        <f>IF(ISBLANK(INDEX('Policy Characteristics'!B:B,MATCH($C726,'Policy Characteristics'!$C:$C,0))),"",INDEX('Policy Characteristics'!B:B,MATCH($C726,'Policy Characteristics'!$C:$C,0)))</f>
        <v>Electrification</v>
      </c>
      <c r="C726" s="76" t="str">
        <f t="shared" si="28"/>
        <v>Fraction of Eligible Industrial Energy Use Shifted to Electricity</v>
      </c>
      <c r="D726" s="78" t="s">
        <v>1309</v>
      </c>
      <c r="E726" t="s">
        <v>1691</v>
      </c>
      <c r="F726" t="s">
        <v>1273</v>
      </c>
      <c r="G726" s="88" t="s">
        <v>1698</v>
      </c>
      <c r="H726" s="15">
        <v>1900</v>
      </c>
      <c r="I726" s="247" t="s">
        <v>43</v>
      </c>
      <c r="J726" s="236" t="str">
        <f>IF(ISBLANK(INDEX('Policy Characteristics'!D:D,MATCH($C726,'Policy Characteristics'!$C:$C,0))),"",INDEX('Policy Characteristics'!D:D,MATCH($C726,'Policy Characteristics'!$C:$C,0)))</f>
        <v>Electrification</v>
      </c>
      <c r="K726" s="76" t="str">
        <f>IF(ISBLANK(INDEX('Policy Characteristics'!E:E,MATCH($C726,'Policy Characteristics'!$C:$C,0))),"",INDEX('Policy Characteristics'!E:E,MATCH($C726,'Policy Characteristics'!$C:$C,0)))</f>
        <v>indst shift to electricity</v>
      </c>
      <c r="L726" s="239">
        <f>IF(ISBLANK(INDEX('Policy Characteristics'!F:F,MATCH($C726,'Policy Characteristics'!$C:$C,0))),"",INDEX('Policy Characteristics'!F:F,MATCH($C726,'Policy Characteristics'!$C:$C,0)))</f>
        <v>0</v>
      </c>
      <c r="M726" s="239">
        <f>IF(ISBLANK(INDEX('Policy Characteristics'!G:G,MATCH($C726,'Policy Characteristics'!$C:$C,0))),"",INDEX('Policy Characteristics'!G:G,MATCH($C726,'Policy Characteristics'!$C:$C,0)))</f>
        <v>1</v>
      </c>
      <c r="N726" s="239">
        <f>IF(ISBLANK(INDEX('Policy Characteristics'!H:H,MATCH($C726,'Policy Characteristics'!$C:$C,0))),"",INDEX('Policy Characteristics'!H:H,MATCH($C726,'Policy Characteristics'!$C:$C,0)))</f>
        <v>0.01</v>
      </c>
      <c r="O726" s="76" t="str">
        <f>IF(ISBLANK(INDEX('Policy Characteristics'!I:I,MATCH($C726,'Policy Characteristics'!$C:$C,0))),"",INDEX('Policy Characteristics'!I:I,MATCH($C726,'Policy Characteristics'!$C:$C,0)))</f>
        <v>% of fuel shifted</v>
      </c>
      <c r="P726" s="76"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76" t="str">
        <f>IF(ISBLANK(INDEX('Policy Characteristics'!K:K,MATCH($C726,'Policy Characteristics'!$C:$C,0))),"",INDEX('Policy Characteristics'!K:K,MATCH($C726,'Policy Characteristics'!$C:$C,0)))</f>
        <v>industry-ag-main.html#fuel-switching</v>
      </c>
      <c r="R726" s="76" t="str">
        <f>IF(ISBLANK(INDEX('Policy Characteristics'!L:L,MATCH($C726,'Policy Characteristics'!$C:$C,0))),"",INDEX('Policy Characteristics'!L:L,MATCH($C726,'Policy Characteristics'!$C:$C,0)))</f>
        <v>industry-elec-and-hydrogen.html</v>
      </c>
    </row>
    <row r="727" spans="1:18" x14ac:dyDescent="0.25">
      <c r="A727" s="76" t="str">
        <f>IF(ISBLANK(INDEX('Policy Characteristics'!A:A,MATCH($C727,'Policy Characteristics'!$C:$C,0))),"",INDEX('Policy Characteristics'!A:A,MATCH($C727,'Policy Characteristics'!$C:$C,0)))</f>
        <v>Industry</v>
      </c>
      <c r="B727" s="234" t="str">
        <f>IF(ISBLANK(INDEX('Policy Characteristics'!B:B,MATCH($C727,'Policy Characteristics'!$C:$C,0))),"",INDEX('Policy Characteristics'!B:B,MATCH($C727,'Policy Characteristics'!$C:$C,0)))</f>
        <v>Electrification</v>
      </c>
      <c r="C727" s="76" t="str">
        <f t="shared" si="28"/>
        <v>Fraction of Eligible Industrial Energy Use Shifted to Electricity</v>
      </c>
      <c r="D727" s="78" t="s">
        <v>1309</v>
      </c>
      <c r="E727" t="s">
        <v>1692</v>
      </c>
      <c r="F727" t="s">
        <v>1273</v>
      </c>
      <c r="G727" s="88" t="s">
        <v>1699</v>
      </c>
      <c r="H727" s="15">
        <v>1901</v>
      </c>
      <c r="I727" s="247" t="s">
        <v>43</v>
      </c>
      <c r="J727" s="236" t="str">
        <f>IF(ISBLANK(INDEX('Policy Characteristics'!D:D,MATCH($C727,'Policy Characteristics'!$C:$C,0))),"",INDEX('Policy Characteristics'!D:D,MATCH($C727,'Policy Characteristics'!$C:$C,0)))</f>
        <v>Electrification</v>
      </c>
      <c r="K727" s="76" t="str">
        <f>IF(ISBLANK(INDEX('Policy Characteristics'!E:E,MATCH($C727,'Policy Characteristics'!$C:$C,0))),"",INDEX('Policy Characteristics'!E:E,MATCH($C727,'Policy Characteristics'!$C:$C,0)))</f>
        <v>indst shift to electricity</v>
      </c>
      <c r="L727" s="239">
        <f>IF(ISBLANK(INDEX('Policy Characteristics'!F:F,MATCH($C727,'Policy Characteristics'!$C:$C,0))),"",INDEX('Policy Characteristics'!F:F,MATCH($C727,'Policy Characteristics'!$C:$C,0)))</f>
        <v>0</v>
      </c>
      <c r="M727" s="239">
        <f>IF(ISBLANK(INDEX('Policy Characteristics'!G:G,MATCH($C727,'Policy Characteristics'!$C:$C,0))),"",INDEX('Policy Characteristics'!G:G,MATCH($C727,'Policy Characteristics'!$C:$C,0)))</f>
        <v>1</v>
      </c>
      <c r="N727" s="239">
        <f>IF(ISBLANK(INDEX('Policy Characteristics'!H:H,MATCH($C727,'Policy Characteristics'!$C:$C,0))),"",INDEX('Policy Characteristics'!H:H,MATCH($C727,'Policy Characteristics'!$C:$C,0)))</f>
        <v>0.01</v>
      </c>
      <c r="O727" s="76" t="str">
        <f>IF(ISBLANK(INDEX('Policy Characteristics'!I:I,MATCH($C727,'Policy Characteristics'!$C:$C,0))),"",INDEX('Policy Characteristics'!I:I,MATCH($C727,'Policy Characteristics'!$C:$C,0)))</f>
        <v>% of fuel shifted</v>
      </c>
      <c r="P727" s="76"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76" t="str">
        <f>IF(ISBLANK(INDEX('Policy Characteristics'!K:K,MATCH($C727,'Policy Characteristics'!$C:$C,0))),"",INDEX('Policy Characteristics'!K:K,MATCH($C727,'Policy Characteristics'!$C:$C,0)))</f>
        <v>industry-ag-main.html#fuel-switching</v>
      </c>
      <c r="R727" s="76" t="str">
        <f>IF(ISBLANK(INDEX('Policy Characteristics'!L:L,MATCH($C727,'Policy Characteristics'!$C:$C,0))),"",INDEX('Policy Characteristics'!L:L,MATCH($C727,'Policy Characteristics'!$C:$C,0)))</f>
        <v>industry-elec-and-hydrogen.html</v>
      </c>
    </row>
    <row r="728" spans="1:18" x14ac:dyDescent="0.25">
      <c r="A728" s="76" t="str">
        <f>IF(ISBLANK(INDEX('Policy Characteristics'!A:A,MATCH($C728,'Policy Characteristics'!$C:$C,0))),"",INDEX('Policy Characteristics'!A:A,MATCH($C728,'Policy Characteristics'!$C:$C,0)))</f>
        <v>Industry</v>
      </c>
      <c r="B728" s="234" t="str">
        <f>IF(ISBLANK(INDEX('Policy Characteristics'!B:B,MATCH($C728,'Policy Characteristics'!$C:$C,0))),"",INDEX('Policy Characteristics'!B:B,MATCH($C728,'Policy Characteristics'!$C:$C,0)))</f>
        <v>Electrification</v>
      </c>
      <c r="C728" s="76" t="str">
        <f t="shared" si="28"/>
        <v>Fraction of Eligible Industrial Energy Use Shifted to Electricity</v>
      </c>
      <c r="D728" s="78" t="s">
        <v>1309</v>
      </c>
      <c r="E728" t="s">
        <v>1693</v>
      </c>
      <c r="F728" t="s">
        <v>1273</v>
      </c>
      <c r="G728" s="88" t="s">
        <v>1700</v>
      </c>
      <c r="H728" s="15">
        <v>1902</v>
      </c>
      <c r="I728" s="247" t="s">
        <v>43</v>
      </c>
      <c r="J728" s="236" t="str">
        <f>IF(ISBLANK(INDEX('Policy Characteristics'!D:D,MATCH($C728,'Policy Characteristics'!$C:$C,0))),"",INDEX('Policy Characteristics'!D:D,MATCH($C728,'Policy Characteristics'!$C:$C,0)))</f>
        <v>Electrification</v>
      </c>
      <c r="K728" s="76" t="str">
        <f>IF(ISBLANK(INDEX('Policy Characteristics'!E:E,MATCH($C728,'Policy Characteristics'!$C:$C,0))),"",INDEX('Policy Characteristics'!E:E,MATCH($C728,'Policy Characteristics'!$C:$C,0)))</f>
        <v>indst shift to electricity</v>
      </c>
      <c r="L728" s="239">
        <f>IF(ISBLANK(INDEX('Policy Characteristics'!F:F,MATCH($C728,'Policy Characteristics'!$C:$C,0))),"",INDEX('Policy Characteristics'!F:F,MATCH($C728,'Policy Characteristics'!$C:$C,0)))</f>
        <v>0</v>
      </c>
      <c r="M728" s="239">
        <f>IF(ISBLANK(INDEX('Policy Characteristics'!G:G,MATCH($C728,'Policy Characteristics'!$C:$C,0))),"",INDEX('Policy Characteristics'!G:G,MATCH($C728,'Policy Characteristics'!$C:$C,0)))</f>
        <v>1</v>
      </c>
      <c r="N728" s="239">
        <f>IF(ISBLANK(INDEX('Policy Characteristics'!H:H,MATCH($C728,'Policy Characteristics'!$C:$C,0))),"",INDEX('Policy Characteristics'!H:H,MATCH($C728,'Policy Characteristics'!$C:$C,0)))</f>
        <v>0.01</v>
      </c>
      <c r="O728" s="76" t="str">
        <f>IF(ISBLANK(INDEX('Policy Characteristics'!I:I,MATCH($C728,'Policy Characteristics'!$C:$C,0))),"",INDEX('Policy Characteristics'!I:I,MATCH($C728,'Policy Characteristics'!$C:$C,0)))</f>
        <v>% of fuel shifted</v>
      </c>
      <c r="P728" s="76"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76" t="str">
        <f>IF(ISBLANK(INDEX('Policy Characteristics'!K:K,MATCH($C728,'Policy Characteristics'!$C:$C,0))),"",INDEX('Policy Characteristics'!K:K,MATCH($C728,'Policy Characteristics'!$C:$C,0)))</f>
        <v>industry-ag-main.html#fuel-switching</v>
      </c>
      <c r="R728" s="76" t="str">
        <f>IF(ISBLANK(INDEX('Policy Characteristics'!L:L,MATCH($C728,'Policy Characteristics'!$C:$C,0))),"",INDEX('Policy Characteristics'!L:L,MATCH($C728,'Policy Characteristics'!$C:$C,0)))</f>
        <v>industry-elec-and-hydrogen.html</v>
      </c>
    </row>
    <row r="729" spans="1:18" x14ac:dyDescent="0.25">
      <c r="A729" s="76" t="str">
        <f>IF(ISBLANK(INDEX('Policy Characteristics'!A:A,MATCH($C729,'Policy Characteristics'!$C:$C,0))),"",INDEX('Policy Characteristics'!A:A,MATCH($C729,'Policy Characteristics'!$C:$C,0)))</f>
        <v>Industry</v>
      </c>
      <c r="B729" s="234" t="str">
        <f>IF(ISBLANK(INDEX('Policy Characteristics'!B:B,MATCH($C729,'Policy Characteristics'!$C:$C,0))),"",INDEX('Policy Characteristics'!B:B,MATCH($C729,'Policy Characteristics'!$C:$C,0)))</f>
        <v>Electrification</v>
      </c>
      <c r="C729" s="76" t="str">
        <f t="shared" si="28"/>
        <v>Fraction of Eligible Industrial Energy Use Shifted to Electricity</v>
      </c>
      <c r="D729" s="78" t="s">
        <v>1309</v>
      </c>
      <c r="E729" t="s">
        <v>1694</v>
      </c>
      <c r="F729" t="s">
        <v>1273</v>
      </c>
      <c r="G729" s="88" t="s">
        <v>1701</v>
      </c>
      <c r="H729" s="15">
        <v>1903</v>
      </c>
      <c r="I729" s="247" t="s">
        <v>43</v>
      </c>
      <c r="J729" s="236" t="str">
        <f>IF(ISBLANK(INDEX('Policy Characteristics'!D:D,MATCH($C729,'Policy Characteristics'!$C:$C,0))),"",INDEX('Policy Characteristics'!D:D,MATCH($C729,'Policy Characteristics'!$C:$C,0)))</f>
        <v>Electrification</v>
      </c>
      <c r="K729" s="76" t="str">
        <f>IF(ISBLANK(INDEX('Policy Characteristics'!E:E,MATCH($C729,'Policy Characteristics'!$C:$C,0))),"",INDEX('Policy Characteristics'!E:E,MATCH($C729,'Policy Characteristics'!$C:$C,0)))</f>
        <v>indst shift to electricity</v>
      </c>
      <c r="L729" s="239">
        <f>IF(ISBLANK(INDEX('Policy Characteristics'!F:F,MATCH($C729,'Policy Characteristics'!$C:$C,0))),"",INDEX('Policy Characteristics'!F:F,MATCH($C729,'Policy Characteristics'!$C:$C,0)))</f>
        <v>0</v>
      </c>
      <c r="M729" s="239">
        <f>IF(ISBLANK(INDEX('Policy Characteristics'!G:G,MATCH($C729,'Policy Characteristics'!$C:$C,0))),"",INDEX('Policy Characteristics'!G:G,MATCH($C729,'Policy Characteristics'!$C:$C,0)))</f>
        <v>1</v>
      </c>
      <c r="N729" s="239">
        <f>IF(ISBLANK(INDEX('Policy Characteristics'!H:H,MATCH($C729,'Policy Characteristics'!$C:$C,0))),"",INDEX('Policy Characteristics'!H:H,MATCH($C729,'Policy Characteristics'!$C:$C,0)))</f>
        <v>0.01</v>
      </c>
      <c r="O729" s="76" t="str">
        <f>IF(ISBLANK(INDEX('Policy Characteristics'!I:I,MATCH($C729,'Policy Characteristics'!$C:$C,0))),"",INDEX('Policy Characteristics'!I:I,MATCH($C729,'Policy Characteristics'!$C:$C,0)))</f>
        <v>% of fuel shifted</v>
      </c>
      <c r="P729" s="76"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76" t="str">
        <f>IF(ISBLANK(INDEX('Policy Characteristics'!K:K,MATCH($C729,'Policy Characteristics'!$C:$C,0))),"",INDEX('Policy Characteristics'!K:K,MATCH($C729,'Policy Characteristics'!$C:$C,0)))</f>
        <v>industry-ag-main.html#fuel-switching</v>
      </c>
      <c r="R729" s="76" t="str">
        <f>IF(ISBLANK(INDEX('Policy Characteristics'!L:L,MATCH($C729,'Policy Characteristics'!$C:$C,0))),"",INDEX('Policy Characteristics'!L:L,MATCH($C729,'Policy Characteristics'!$C:$C,0)))</f>
        <v>industry-elec-and-hydrogen.html</v>
      </c>
    </row>
    <row r="730" spans="1:18" x14ac:dyDescent="0.25">
      <c r="A730" s="76" t="str">
        <f>IF(ISBLANK(INDEX('Policy Characteristics'!A:A,MATCH($C730,'Policy Characteristics'!$C:$C,0))),"",INDEX('Policy Characteristics'!A:A,MATCH($C730,'Policy Characteristics'!$C:$C,0)))</f>
        <v>Industry</v>
      </c>
      <c r="B730" s="234" t="str">
        <f>IF(ISBLANK(INDEX('Policy Characteristics'!B:B,MATCH($C730,'Policy Characteristics'!$C:$C,0))),"",INDEX('Policy Characteristics'!B:B,MATCH($C730,'Policy Characteristics'!$C:$C,0)))</f>
        <v>Electrification</v>
      </c>
      <c r="C730" s="76" t="str">
        <f t="shared" si="28"/>
        <v>Fraction of Eligible Industrial Energy Use Shifted to Electricity</v>
      </c>
      <c r="D730" s="78" t="s">
        <v>1309</v>
      </c>
      <c r="E730" t="s">
        <v>1695</v>
      </c>
      <c r="F730" t="s">
        <v>1273</v>
      </c>
      <c r="G730" s="88" t="s">
        <v>1702</v>
      </c>
      <c r="H730" s="15">
        <v>1904</v>
      </c>
      <c r="I730" s="247" t="s">
        <v>43</v>
      </c>
      <c r="J730" s="236" t="str">
        <f>IF(ISBLANK(INDEX('Policy Characteristics'!D:D,MATCH($C730,'Policy Characteristics'!$C:$C,0))),"",INDEX('Policy Characteristics'!D:D,MATCH($C730,'Policy Characteristics'!$C:$C,0)))</f>
        <v>Electrification</v>
      </c>
      <c r="K730" s="76" t="str">
        <f>IF(ISBLANK(INDEX('Policy Characteristics'!E:E,MATCH($C730,'Policy Characteristics'!$C:$C,0))),"",INDEX('Policy Characteristics'!E:E,MATCH($C730,'Policy Characteristics'!$C:$C,0)))</f>
        <v>indst shift to electricity</v>
      </c>
      <c r="L730" s="239">
        <f>IF(ISBLANK(INDEX('Policy Characteristics'!F:F,MATCH($C730,'Policy Characteristics'!$C:$C,0))),"",INDEX('Policy Characteristics'!F:F,MATCH($C730,'Policy Characteristics'!$C:$C,0)))</f>
        <v>0</v>
      </c>
      <c r="M730" s="239">
        <f>IF(ISBLANK(INDEX('Policy Characteristics'!G:G,MATCH($C730,'Policy Characteristics'!$C:$C,0))),"",INDEX('Policy Characteristics'!G:G,MATCH($C730,'Policy Characteristics'!$C:$C,0)))</f>
        <v>1</v>
      </c>
      <c r="N730" s="239">
        <f>IF(ISBLANK(INDEX('Policy Characteristics'!H:H,MATCH($C730,'Policy Characteristics'!$C:$C,0))),"",INDEX('Policy Characteristics'!H:H,MATCH($C730,'Policy Characteristics'!$C:$C,0)))</f>
        <v>0.01</v>
      </c>
      <c r="O730" s="76" t="str">
        <f>IF(ISBLANK(INDEX('Policy Characteristics'!I:I,MATCH($C730,'Policy Characteristics'!$C:$C,0))),"",INDEX('Policy Characteristics'!I:I,MATCH($C730,'Policy Characteristics'!$C:$C,0)))</f>
        <v>% of fuel shifted</v>
      </c>
      <c r="P730" s="76"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76" t="str">
        <f>IF(ISBLANK(INDEX('Policy Characteristics'!K:K,MATCH($C730,'Policy Characteristics'!$C:$C,0))),"",INDEX('Policy Characteristics'!K:K,MATCH($C730,'Policy Characteristics'!$C:$C,0)))</f>
        <v>industry-ag-main.html#fuel-switching</v>
      </c>
      <c r="R730" s="76" t="str">
        <f>IF(ISBLANK(INDEX('Policy Characteristics'!L:L,MATCH($C730,'Policy Characteristics'!$C:$C,0))),"",INDEX('Policy Characteristics'!L:L,MATCH($C730,'Policy Characteristics'!$C:$C,0)))</f>
        <v>industry-elec-and-hydrogen.html</v>
      </c>
    </row>
    <row r="731" spans="1:18" x14ac:dyDescent="0.25">
      <c r="A731" s="76" t="str">
        <f>IF(ISBLANK(INDEX('Policy Characteristics'!A:A,MATCH($C731,'Policy Characteristics'!$C:$C,0))),"",INDEX('Policy Characteristics'!A:A,MATCH($C731,'Policy Characteristics'!$C:$C,0)))</f>
        <v>Industry</v>
      </c>
      <c r="B731" s="234" t="str">
        <f>IF(ISBLANK(INDEX('Policy Characteristics'!B:B,MATCH($C731,'Policy Characteristics'!$C:$C,0))),"",INDEX('Policy Characteristics'!B:B,MATCH($C731,'Policy Characteristics'!$C:$C,0)))</f>
        <v>Electrification</v>
      </c>
      <c r="C731" s="76" t="str">
        <f t="shared" si="28"/>
        <v>Fraction of Eligible Industrial Energy Use Shifted to Electricity</v>
      </c>
      <c r="D731" s="78" t="s">
        <v>1309</v>
      </c>
      <c r="E731" t="s">
        <v>1833</v>
      </c>
      <c r="F731" t="s">
        <v>1273</v>
      </c>
      <c r="G731" s="88" t="s">
        <v>1833</v>
      </c>
      <c r="H731" s="15">
        <v>1905</v>
      </c>
      <c r="I731" s="247" t="s">
        <v>43</v>
      </c>
      <c r="J731" s="236" t="str">
        <f>IF(ISBLANK(INDEX('Policy Characteristics'!D:D,MATCH($C731,'Policy Characteristics'!$C:$C,0))),"",INDEX('Policy Characteristics'!D:D,MATCH($C731,'Policy Characteristics'!$C:$C,0)))</f>
        <v>Electrification</v>
      </c>
      <c r="K731" s="76" t="str">
        <f>IF(ISBLANK(INDEX('Policy Characteristics'!E:E,MATCH($C731,'Policy Characteristics'!$C:$C,0))),"",INDEX('Policy Characteristics'!E:E,MATCH($C731,'Policy Characteristics'!$C:$C,0)))</f>
        <v>indst shift to electricity</v>
      </c>
      <c r="L731" s="239">
        <f>IF(ISBLANK(INDEX('Policy Characteristics'!F:F,MATCH($C731,'Policy Characteristics'!$C:$C,0))),"",INDEX('Policy Characteristics'!F:F,MATCH($C731,'Policy Characteristics'!$C:$C,0)))</f>
        <v>0</v>
      </c>
      <c r="M731" s="239">
        <f>IF(ISBLANK(INDEX('Policy Characteristics'!G:G,MATCH($C731,'Policy Characteristics'!$C:$C,0))),"",INDEX('Policy Characteristics'!G:G,MATCH($C731,'Policy Characteristics'!$C:$C,0)))</f>
        <v>1</v>
      </c>
      <c r="N731" s="239">
        <f>IF(ISBLANK(INDEX('Policy Characteristics'!H:H,MATCH($C731,'Policy Characteristics'!$C:$C,0))),"",INDEX('Policy Characteristics'!H:H,MATCH($C731,'Policy Characteristics'!$C:$C,0)))</f>
        <v>0.01</v>
      </c>
      <c r="O731" s="76" t="str">
        <f>IF(ISBLANK(INDEX('Policy Characteristics'!I:I,MATCH($C731,'Policy Characteristics'!$C:$C,0))),"",INDEX('Policy Characteristics'!I:I,MATCH($C731,'Policy Characteristics'!$C:$C,0)))</f>
        <v>% of fuel shifted</v>
      </c>
      <c r="P731" s="76"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76" t="str">
        <f>IF(ISBLANK(INDEX('Policy Characteristics'!K:K,MATCH($C731,'Policy Characteristics'!$C:$C,0))),"",INDEX('Policy Characteristics'!K:K,MATCH($C731,'Policy Characteristics'!$C:$C,0)))</f>
        <v>industry-ag-main.html#fuel-switching</v>
      </c>
      <c r="R731" s="76" t="str">
        <f>IF(ISBLANK(INDEX('Policy Characteristics'!L:L,MATCH($C731,'Policy Characteristics'!$C:$C,0))),"",INDEX('Policy Characteristics'!L:L,MATCH($C731,'Policy Characteristics'!$C:$C,0)))</f>
        <v>industry-elec-and-hydrogen.html</v>
      </c>
    </row>
    <row r="732" spans="1:18" x14ac:dyDescent="0.25">
      <c r="A732" s="76" t="str">
        <f>IF(ISBLANK(INDEX('Policy Characteristics'!A:A,MATCH($C732,'Policy Characteristics'!$C:$C,0))),"",INDEX('Policy Characteristics'!A:A,MATCH($C732,'Policy Characteristics'!$C:$C,0)))</f>
        <v>Industry</v>
      </c>
      <c r="B732" s="234" t="str">
        <f>IF(ISBLANK(INDEX('Policy Characteristics'!B:B,MATCH($C732,'Policy Characteristics'!$C:$C,0))),"",INDEX('Policy Characteristics'!B:B,MATCH($C732,'Policy Characteristics'!$C:$C,0)))</f>
        <v>Electrification</v>
      </c>
      <c r="C732" s="76" t="str">
        <f t="shared" si="28"/>
        <v>Fraction of Eligible Industrial Energy Use Shifted to Electricity</v>
      </c>
      <c r="D732" s="78" t="s">
        <v>1310</v>
      </c>
      <c r="E732" t="s">
        <v>1689</v>
      </c>
      <c r="F732" t="s">
        <v>819</v>
      </c>
      <c r="G732" s="88" t="s">
        <v>1696</v>
      </c>
      <c r="H732" s="15">
        <v>1906</v>
      </c>
      <c r="I732" s="247" t="s">
        <v>43</v>
      </c>
      <c r="J732" s="236" t="str">
        <f>IF(ISBLANK(INDEX('Policy Characteristics'!D:D,MATCH($C732,'Policy Characteristics'!$C:$C,0))),"",INDEX('Policy Characteristics'!D:D,MATCH($C732,'Policy Characteristics'!$C:$C,0)))</f>
        <v>Electrification</v>
      </c>
      <c r="K732" s="76" t="str">
        <f>IF(ISBLANK(INDEX('Policy Characteristics'!E:E,MATCH($C732,'Policy Characteristics'!$C:$C,0))),"",INDEX('Policy Characteristics'!E:E,MATCH($C732,'Policy Characteristics'!$C:$C,0)))</f>
        <v>indst shift to electricity</v>
      </c>
      <c r="L732" s="239">
        <f>IF(ISBLANK(INDEX('Policy Characteristics'!F:F,MATCH($C732,'Policy Characteristics'!$C:$C,0))),"",INDEX('Policy Characteristics'!F:F,MATCH($C732,'Policy Characteristics'!$C:$C,0)))</f>
        <v>0</v>
      </c>
      <c r="M732" s="239">
        <f>IF(ISBLANK(INDEX('Policy Characteristics'!G:G,MATCH($C732,'Policy Characteristics'!$C:$C,0))),"",INDEX('Policy Characteristics'!G:G,MATCH($C732,'Policy Characteristics'!$C:$C,0)))</f>
        <v>1</v>
      </c>
      <c r="N732" s="239">
        <f>IF(ISBLANK(INDEX('Policy Characteristics'!H:H,MATCH($C732,'Policy Characteristics'!$C:$C,0))),"",INDEX('Policy Characteristics'!H:H,MATCH($C732,'Policy Characteristics'!$C:$C,0)))</f>
        <v>0.01</v>
      </c>
      <c r="O732" s="76" t="str">
        <f>IF(ISBLANK(INDEX('Policy Characteristics'!I:I,MATCH($C732,'Policy Characteristics'!$C:$C,0))),"",INDEX('Policy Characteristics'!I:I,MATCH($C732,'Policy Characteristics'!$C:$C,0)))</f>
        <v>% of fuel shifted</v>
      </c>
      <c r="P732" s="76"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76" t="str">
        <f>IF(ISBLANK(INDEX('Policy Characteristics'!K:K,MATCH($C732,'Policy Characteristics'!$C:$C,0))),"",INDEX('Policy Characteristics'!K:K,MATCH($C732,'Policy Characteristics'!$C:$C,0)))</f>
        <v>industry-ag-main.html#fuel-switching</v>
      </c>
      <c r="R732" s="76" t="str">
        <f>IF(ISBLANK(INDEX('Policy Characteristics'!L:L,MATCH($C732,'Policy Characteristics'!$C:$C,0))),"",INDEX('Policy Characteristics'!L:L,MATCH($C732,'Policy Characteristics'!$C:$C,0)))</f>
        <v>industry-elec-and-hydrogen.html</v>
      </c>
    </row>
    <row r="733" spans="1:18" x14ac:dyDescent="0.25">
      <c r="A733" s="76" t="str">
        <f>IF(ISBLANK(INDEX('Policy Characteristics'!A:A,MATCH($C733,'Policy Characteristics'!$C:$C,0))),"",INDEX('Policy Characteristics'!A:A,MATCH($C733,'Policy Characteristics'!$C:$C,0)))</f>
        <v>Industry</v>
      </c>
      <c r="B733" s="234" t="str">
        <f>IF(ISBLANK(INDEX('Policy Characteristics'!B:B,MATCH($C733,'Policy Characteristics'!$C:$C,0))),"",INDEX('Policy Characteristics'!B:B,MATCH($C733,'Policy Characteristics'!$C:$C,0)))</f>
        <v>Electrification</v>
      </c>
      <c r="C733" s="76" t="str">
        <f t="shared" si="28"/>
        <v>Fraction of Eligible Industrial Energy Use Shifted to Electricity</v>
      </c>
      <c r="D733" s="78" t="s">
        <v>1310</v>
      </c>
      <c r="E733" t="s">
        <v>1690</v>
      </c>
      <c r="F733" t="s">
        <v>819</v>
      </c>
      <c r="G733" s="88" t="s">
        <v>1697</v>
      </c>
      <c r="H733" s="15">
        <v>1907</v>
      </c>
      <c r="I733" s="247" t="s">
        <v>43</v>
      </c>
      <c r="J733" s="236" t="str">
        <f>IF(ISBLANK(INDEX('Policy Characteristics'!D:D,MATCH($C733,'Policy Characteristics'!$C:$C,0))),"",INDEX('Policy Characteristics'!D:D,MATCH($C733,'Policy Characteristics'!$C:$C,0)))</f>
        <v>Electrification</v>
      </c>
      <c r="K733" s="76" t="str">
        <f>IF(ISBLANK(INDEX('Policy Characteristics'!E:E,MATCH($C733,'Policy Characteristics'!$C:$C,0))),"",INDEX('Policy Characteristics'!E:E,MATCH($C733,'Policy Characteristics'!$C:$C,0)))</f>
        <v>indst shift to electricity</v>
      </c>
      <c r="L733" s="239">
        <f>IF(ISBLANK(INDEX('Policy Characteristics'!F:F,MATCH($C733,'Policy Characteristics'!$C:$C,0))),"",INDEX('Policy Characteristics'!F:F,MATCH($C733,'Policy Characteristics'!$C:$C,0)))</f>
        <v>0</v>
      </c>
      <c r="M733" s="239">
        <f>IF(ISBLANK(INDEX('Policy Characteristics'!G:G,MATCH($C733,'Policy Characteristics'!$C:$C,0))),"",INDEX('Policy Characteristics'!G:G,MATCH($C733,'Policy Characteristics'!$C:$C,0)))</f>
        <v>1</v>
      </c>
      <c r="N733" s="239">
        <f>IF(ISBLANK(INDEX('Policy Characteristics'!H:H,MATCH($C733,'Policy Characteristics'!$C:$C,0))),"",INDEX('Policy Characteristics'!H:H,MATCH($C733,'Policy Characteristics'!$C:$C,0)))</f>
        <v>0.01</v>
      </c>
      <c r="O733" s="76" t="str">
        <f>IF(ISBLANK(INDEX('Policy Characteristics'!I:I,MATCH($C733,'Policy Characteristics'!$C:$C,0))),"",INDEX('Policy Characteristics'!I:I,MATCH($C733,'Policy Characteristics'!$C:$C,0)))</f>
        <v>% of fuel shifted</v>
      </c>
      <c r="P733" s="76"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76" t="str">
        <f>IF(ISBLANK(INDEX('Policy Characteristics'!K:K,MATCH($C733,'Policy Characteristics'!$C:$C,0))),"",INDEX('Policy Characteristics'!K:K,MATCH($C733,'Policy Characteristics'!$C:$C,0)))</f>
        <v>industry-ag-main.html#fuel-switching</v>
      </c>
      <c r="R733" s="76" t="str">
        <f>IF(ISBLANK(INDEX('Policy Characteristics'!L:L,MATCH($C733,'Policy Characteristics'!$C:$C,0))),"",INDEX('Policy Characteristics'!L:L,MATCH($C733,'Policy Characteristics'!$C:$C,0)))</f>
        <v>industry-elec-and-hydrogen.html</v>
      </c>
    </row>
    <row r="734" spans="1:18" x14ac:dyDescent="0.25">
      <c r="A734" s="76" t="str">
        <f>IF(ISBLANK(INDEX('Policy Characteristics'!A:A,MATCH($C734,'Policy Characteristics'!$C:$C,0))),"",INDEX('Policy Characteristics'!A:A,MATCH($C734,'Policy Characteristics'!$C:$C,0)))</f>
        <v>Industry</v>
      </c>
      <c r="B734" s="234" t="str">
        <f>IF(ISBLANK(INDEX('Policy Characteristics'!B:B,MATCH($C734,'Policy Characteristics'!$C:$C,0))),"",INDEX('Policy Characteristics'!B:B,MATCH($C734,'Policy Characteristics'!$C:$C,0)))</f>
        <v>Electrification</v>
      </c>
      <c r="C734" s="76" t="str">
        <f t="shared" si="28"/>
        <v>Fraction of Eligible Industrial Energy Use Shifted to Electricity</v>
      </c>
      <c r="D734" s="78" t="s">
        <v>1310</v>
      </c>
      <c r="E734" t="s">
        <v>1691</v>
      </c>
      <c r="F734" t="s">
        <v>819</v>
      </c>
      <c r="G734" s="88" t="s">
        <v>1698</v>
      </c>
      <c r="H734" s="15">
        <v>1908</v>
      </c>
      <c r="I734" s="247" t="s">
        <v>43</v>
      </c>
      <c r="J734" s="236" t="str">
        <f>IF(ISBLANK(INDEX('Policy Characteristics'!D:D,MATCH($C734,'Policy Characteristics'!$C:$C,0))),"",INDEX('Policy Characteristics'!D:D,MATCH($C734,'Policy Characteristics'!$C:$C,0)))</f>
        <v>Electrification</v>
      </c>
      <c r="K734" s="76" t="str">
        <f>IF(ISBLANK(INDEX('Policy Characteristics'!E:E,MATCH($C734,'Policy Characteristics'!$C:$C,0))),"",INDEX('Policy Characteristics'!E:E,MATCH($C734,'Policy Characteristics'!$C:$C,0)))</f>
        <v>indst shift to electricity</v>
      </c>
      <c r="L734" s="239">
        <f>IF(ISBLANK(INDEX('Policy Characteristics'!F:F,MATCH($C734,'Policy Characteristics'!$C:$C,0))),"",INDEX('Policy Characteristics'!F:F,MATCH($C734,'Policy Characteristics'!$C:$C,0)))</f>
        <v>0</v>
      </c>
      <c r="M734" s="239">
        <f>IF(ISBLANK(INDEX('Policy Characteristics'!G:G,MATCH($C734,'Policy Characteristics'!$C:$C,0))),"",INDEX('Policy Characteristics'!G:G,MATCH($C734,'Policy Characteristics'!$C:$C,0)))</f>
        <v>1</v>
      </c>
      <c r="N734" s="239">
        <f>IF(ISBLANK(INDEX('Policy Characteristics'!H:H,MATCH($C734,'Policy Characteristics'!$C:$C,0))),"",INDEX('Policy Characteristics'!H:H,MATCH($C734,'Policy Characteristics'!$C:$C,0)))</f>
        <v>0.01</v>
      </c>
      <c r="O734" s="76" t="str">
        <f>IF(ISBLANK(INDEX('Policy Characteristics'!I:I,MATCH($C734,'Policy Characteristics'!$C:$C,0))),"",INDEX('Policy Characteristics'!I:I,MATCH($C734,'Policy Characteristics'!$C:$C,0)))</f>
        <v>% of fuel shifted</v>
      </c>
      <c r="P734" s="76"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76" t="str">
        <f>IF(ISBLANK(INDEX('Policy Characteristics'!K:K,MATCH($C734,'Policy Characteristics'!$C:$C,0))),"",INDEX('Policy Characteristics'!K:K,MATCH($C734,'Policy Characteristics'!$C:$C,0)))</f>
        <v>industry-ag-main.html#fuel-switching</v>
      </c>
      <c r="R734" s="76" t="str">
        <f>IF(ISBLANK(INDEX('Policy Characteristics'!L:L,MATCH($C734,'Policy Characteristics'!$C:$C,0))),"",INDEX('Policy Characteristics'!L:L,MATCH($C734,'Policy Characteristics'!$C:$C,0)))</f>
        <v>industry-elec-and-hydrogen.html</v>
      </c>
    </row>
    <row r="735" spans="1:18" x14ac:dyDescent="0.25">
      <c r="A735" s="76" t="str">
        <f>IF(ISBLANK(INDEX('Policy Characteristics'!A:A,MATCH($C735,'Policy Characteristics'!$C:$C,0))),"",INDEX('Policy Characteristics'!A:A,MATCH($C735,'Policy Characteristics'!$C:$C,0)))</f>
        <v>Industry</v>
      </c>
      <c r="B735" s="234" t="str">
        <f>IF(ISBLANK(INDEX('Policy Characteristics'!B:B,MATCH($C735,'Policy Characteristics'!$C:$C,0))),"",INDEX('Policy Characteristics'!B:B,MATCH($C735,'Policy Characteristics'!$C:$C,0)))</f>
        <v>Electrification</v>
      </c>
      <c r="C735" s="76" t="str">
        <f t="shared" si="28"/>
        <v>Fraction of Eligible Industrial Energy Use Shifted to Electricity</v>
      </c>
      <c r="D735" s="78" t="s">
        <v>1310</v>
      </c>
      <c r="E735" t="s">
        <v>1692</v>
      </c>
      <c r="F735" t="s">
        <v>819</v>
      </c>
      <c r="G735" s="88" t="s">
        <v>1699</v>
      </c>
      <c r="H735" s="15">
        <v>1909</v>
      </c>
      <c r="I735" s="247" t="s">
        <v>43</v>
      </c>
      <c r="J735" s="236" t="str">
        <f>IF(ISBLANK(INDEX('Policy Characteristics'!D:D,MATCH($C735,'Policy Characteristics'!$C:$C,0))),"",INDEX('Policy Characteristics'!D:D,MATCH($C735,'Policy Characteristics'!$C:$C,0)))</f>
        <v>Electrification</v>
      </c>
      <c r="K735" s="76" t="str">
        <f>IF(ISBLANK(INDEX('Policy Characteristics'!E:E,MATCH($C735,'Policy Characteristics'!$C:$C,0))),"",INDEX('Policy Characteristics'!E:E,MATCH($C735,'Policy Characteristics'!$C:$C,0)))</f>
        <v>indst shift to electricity</v>
      </c>
      <c r="L735" s="239">
        <f>IF(ISBLANK(INDEX('Policy Characteristics'!F:F,MATCH($C735,'Policy Characteristics'!$C:$C,0))),"",INDEX('Policy Characteristics'!F:F,MATCH($C735,'Policy Characteristics'!$C:$C,0)))</f>
        <v>0</v>
      </c>
      <c r="M735" s="239">
        <f>IF(ISBLANK(INDEX('Policy Characteristics'!G:G,MATCH($C735,'Policy Characteristics'!$C:$C,0))),"",INDEX('Policy Characteristics'!G:G,MATCH($C735,'Policy Characteristics'!$C:$C,0)))</f>
        <v>1</v>
      </c>
      <c r="N735" s="239">
        <f>IF(ISBLANK(INDEX('Policy Characteristics'!H:H,MATCH($C735,'Policy Characteristics'!$C:$C,0))),"",INDEX('Policy Characteristics'!H:H,MATCH($C735,'Policy Characteristics'!$C:$C,0)))</f>
        <v>0.01</v>
      </c>
      <c r="O735" s="76" t="str">
        <f>IF(ISBLANK(INDEX('Policy Characteristics'!I:I,MATCH($C735,'Policy Characteristics'!$C:$C,0))),"",INDEX('Policy Characteristics'!I:I,MATCH($C735,'Policy Characteristics'!$C:$C,0)))</f>
        <v>% of fuel shifted</v>
      </c>
      <c r="P735" s="76"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76" t="str">
        <f>IF(ISBLANK(INDEX('Policy Characteristics'!K:K,MATCH($C735,'Policy Characteristics'!$C:$C,0))),"",INDEX('Policy Characteristics'!K:K,MATCH($C735,'Policy Characteristics'!$C:$C,0)))</f>
        <v>industry-ag-main.html#fuel-switching</v>
      </c>
      <c r="R735" s="76" t="str">
        <f>IF(ISBLANK(INDEX('Policy Characteristics'!L:L,MATCH($C735,'Policy Characteristics'!$C:$C,0))),"",INDEX('Policy Characteristics'!L:L,MATCH($C735,'Policy Characteristics'!$C:$C,0)))</f>
        <v>industry-elec-and-hydrogen.html</v>
      </c>
    </row>
    <row r="736" spans="1:18" x14ac:dyDescent="0.25">
      <c r="A736" s="76" t="str">
        <f>IF(ISBLANK(INDEX('Policy Characteristics'!A:A,MATCH($C736,'Policy Characteristics'!$C:$C,0))),"",INDEX('Policy Characteristics'!A:A,MATCH($C736,'Policy Characteristics'!$C:$C,0)))</f>
        <v>Industry</v>
      </c>
      <c r="B736" s="234" t="str">
        <f>IF(ISBLANK(INDEX('Policy Characteristics'!B:B,MATCH($C736,'Policy Characteristics'!$C:$C,0))),"",INDEX('Policy Characteristics'!B:B,MATCH($C736,'Policy Characteristics'!$C:$C,0)))</f>
        <v>Electrification</v>
      </c>
      <c r="C736" s="76" t="str">
        <f t="shared" si="28"/>
        <v>Fraction of Eligible Industrial Energy Use Shifted to Electricity</v>
      </c>
      <c r="D736" s="78" t="s">
        <v>1310</v>
      </c>
      <c r="E736" t="s">
        <v>1693</v>
      </c>
      <c r="F736" t="s">
        <v>819</v>
      </c>
      <c r="G736" s="88" t="s">
        <v>1700</v>
      </c>
      <c r="H736" s="15">
        <v>1910</v>
      </c>
      <c r="I736" s="247" t="s">
        <v>43</v>
      </c>
      <c r="J736" s="236" t="str">
        <f>IF(ISBLANK(INDEX('Policy Characteristics'!D:D,MATCH($C736,'Policy Characteristics'!$C:$C,0))),"",INDEX('Policy Characteristics'!D:D,MATCH($C736,'Policy Characteristics'!$C:$C,0)))</f>
        <v>Electrification</v>
      </c>
      <c r="K736" s="76" t="str">
        <f>IF(ISBLANK(INDEX('Policy Characteristics'!E:E,MATCH($C736,'Policy Characteristics'!$C:$C,0))),"",INDEX('Policy Characteristics'!E:E,MATCH($C736,'Policy Characteristics'!$C:$C,0)))</f>
        <v>indst shift to electricity</v>
      </c>
      <c r="L736" s="239">
        <f>IF(ISBLANK(INDEX('Policy Characteristics'!F:F,MATCH($C736,'Policy Characteristics'!$C:$C,0))),"",INDEX('Policy Characteristics'!F:F,MATCH($C736,'Policy Characteristics'!$C:$C,0)))</f>
        <v>0</v>
      </c>
      <c r="M736" s="239">
        <f>IF(ISBLANK(INDEX('Policy Characteristics'!G:G,MATCH($C736,'Policy Characteristics'!$C:$C,0))),"",INDEX('Policy Characteristics'!G:G,MATCH($C736,'Policy Characteristics'!$C:$C,0)))</f>
        <v>1</v>
      </c>
      <c r="N736" s="239">
        <f>IF(ISBLANK(INDEX('Policy Characteristics'!H:H,MATCH($C736,'Policy Characteristics'!$C:$C,0))),"",INDEX('Policy Characteristics'!H:H,MATCH($C736,'Policy Characteristics'!$C:$C,0)))</f>
        <v>0.01</v>
      </c>
      <c r="O736" s="76" t="str">
        <f>IF(ISBLANK(INDEX('Policy Characteristics'!I:I,MATCH($C736,'Policy Characteristics'!$C:$C,0))),"",INDEX('Policy Characteristics'!I:I,MATCH($C736,'Policy Characteristics'!$C:$C,0)))</f>
        <v>% of fuel shifted</v>
      </c>
      <c r="P736" s="76"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76" t="str">
        <f>IF(ISBLANK(INDEX('Policy Characteristics'!K:K,MATCH($C736,'Policy Characteristics'!$C:$C,0))),"",INDEX('Policy Characteristics'!K:K,MATCH($C736,'Policy Characteristics'!$C:$C,0)))</f>
        <v>industry-ag-main.html#fuel-switching</v>
      </c>
      <c r="R736" s="76" t="str">
        <f>IF(ISBLANK(INDEX('Policy Characteristics'!L:L,MATCH($C736,'Policy Characteristics'!$C:$C,0))),"",INDEX('Policy Characteristics'!L:L,MATCH($C736,'Policy Characteristics'!$C:$C,0)))</f>
        <v>industry-elec-and-hydrogen.html</v>
      </c>
    </row>
    <row r="737" spans="1:18" x14ac:dyDescent="0.25">
      <c r="A737" s="76" t="str">
        <f>IF(ISBLANK(INDEX('Policy Characteristics'!A:A,MATCH($C737,'Policy Characteristics'!$C:$C,0))),"",INDEX('Policy Characteristics'!A:A,MATCH($C737,'Policy Characteristics'!$C:$C,0)))</f>
        <v>Industry</v>
      </c>
      <c r="B737" s="234" t="str">
        <f>IF(ISBLANK(INDEX('Policy Characteristics'!B:B,MATCH($C737,'Policy Characteristics'!$C:$C,0))),"",INDEX('Policy Characteristics'!B:B,MATCH($C737,'Policy Characteristics'!$C:$C,0)))</f>
        <v>Electrification</v>
      </c>
      <c r="C737" s="76" t="str">
        <f t="shared" si="28"/>
        <v>Fraction of Eligible Industrial Energy Use Shifted to Electricity</v>
      </c>
      <c r="D737" s="78" t="s">
        <v>1310</v>
      </c>
      <c r="E737" t="s">
        <v>1694</v>
      </c>
      <c r="F737" t="s">
        <v>819</v>
      </c>
      <c r="G737" s="88" t="s">
        <v>1701</v>
      </c>
      <c r="H737" s="15">
        <v>1911</v>
      </c>
      <c r="I737" s="247" t="s">
        <v>43</v>
      </c>
      <c r="J737" s="236" t="str">
        <f>IF(ISBLANK(INDEX('Policy Characteristics'!D:D,MATCH($C737,'Policy Characteristics'!$C:$C,0))),"",INDEX('Policy Characteristics'!D:D,MATCH($C737,'Policy Characteristics'!$C:$C,0)))</f>
        <v>Electrification</v>
      </c>
      <c r="K737" s="76" t="str">
        <f>IF(ISBLANK(INDEX('Policy Characteristics'!E:E,MATCH($C737,'Policy Characteristics'!$C:$C,0))),"",INDEX('Policy Characteristics'!E:E,MATCH($C737,'Policy Characteristics'!$C:$C,0)))</f>
        <v>indst shift to electricity</v>
      </c>
      <c r="L737" s="239">
        <f>IF(ISBLANK(INDEX('Policy Characteristics'!F:F,MATCH($C737,'Policy Characteristics'!$C:$C,0))),"",INDEX('Policy Characteristics'!F:F,MATCH($C737,'Policy Characteristics'!$C:$C,0)))</f>
        <v>0</v>
      </c>
      <c r="M737" s="239">
        <f>IF(ISBLANK(INDEX('Policy Characteristics'!G:G,MATCH($C737,'Policy Characteristics'!$C:$C,0))),"",INDEX('Policy Characteristics'!G:G,MATCH($C737,'Policy Characteristics'!$C:$C,0)))</f>
        <v>1</v>
      </c>
      <c r="N737" s="239">
        <f>IF(ISBLANK(INDEX('Policy Characteristics'!H:H,MATCH($C737,'Policy Characteristics'!$C:$C,0))),"",INDEX('Policy Characteristics'!H:H,MATCH($C737,'Policy Characteristics'!$C:$C,0)))</f>
        <v>0.01</v>
      </c>
      <c r="O737" s="76" t="str">
        <f>IF(ISBLANK(INDEX('Policy Characteristics'!I:I,MATCH($C737,'Policy Characteristics'!$C:$C,0))),"",INDEX('Policy Characteristics'!I:I,MATCH($C737,'Policy Characteristics'!$C:$C,0)))</f>
        <v>% of fuel shifted</v>
      </c>
      <c r="P737" s="76"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76" t="str">
        <f>IF(ISBLANK(INDEX('Policy Characteristics'!K:K,MATCH($C737,'Policy Characteristics'!$C:$C,0))),"",INDEX('Policy Characteristics'!K:K,MATCH($C737,'Policy Characteristics'!$C:$C,0)))</f>
        <v>industry-ag-main.html#fuel-switching</v>
      </c>
      <c r="R737" s="76" t="str">
        <f>IF(ISBLANK(INDEX('Policy Characteristics'!L:L,MATCH($C737,'Policy Characteristics'!$C:$C,0))),"",INDEX('Policy Characteristics'!L:L,MATCH($C737,'Policy Characteristics'!$C:$C,0)))</f>
        <v>industry-elec-and-hydrogen.html</v>
      </c>
    </row>
    <row r="738" spans="1:18" x14ac:dyDescent="0.25">
      <c r="A738" s="76" t="str">
        <f>IF(ISBLANK(INDEX('Policy Characteristics'!A:A,MATCH($C738,'Policy Characteristics'!$C:$C,0))),"",INDEX('Policy Characteristics'!A:A,MATCH($C738,'Policy Characteristics'!$C:$C,0)))</f>
        <v>Industry</v>
      </c>
      <c r="B738" s="234" t="str">
        <f>IF(ISBLANK(INDEX('Policy Characteristics'!B:B,MATCH($C738,'Policy Characteristics'!$C:$C,0))),"",INDEX('Policy Characteristics'!B:B,MATCH($C738,'Policy Characteristics'!$C:$C,0)))</f>
        <v>Electrification</v>
      </c>
      <c r="C738" s="76" t="str">
        <f t="shared" si="28"/>
        <v>Fraction of Eligible Industrial Energy Use Shifted to Electricity</v>
      </c>
      <c r="D738" s="78" t="s">
        <v>1310</v>
      </c>
      <c r="E738" t="s">
        <v>1695</v>
      </c>
      <c r="F738" t="s">
        <v>819</v>
      </c>
      <c r="G738" s="88" t="s">
        <v>1702</v>
      </c>
      <c r="H738" s="15">
        <v>1912</v>
      </c>
      <c r="I738" s="247" t="s">
        <v>43</v>
      </c>
      <c r="J738" s="236" t="str">
        <f>IF(ISBLANK(INDEX('Policy Characteristics'!D:D,MATCH($C738,'Policy Characteristics'!$C:$C,0))),"",INDEX('Policy Characteristics'!D:D,MATCH($C738,'Policy Characteristics'!$C:$C,0)))</f>
        <v>Electrification</v>
      </c>
      <c r="K738" s="76" t="str">
        <f>IF(ISBLANK(INDEX('Policy Characteristics'!E:E,MATCH($C738,'Policy Characteristics'!$C:$C,0))),"",INDEX('Policy Characteristics'!E:E,MATCH($C738,'Policy Characteristics'!$C:$C,0)))</f>
        <v>indst shift to electricity</v>
      </c>
      <c r="L738" s="239">
        <f>IF(ISBLANK(INDEX('Policy Characteristics'!F:F,MATCH($C738,'Policy Characteristics'!$C:$C,0))),"",INDEX('Policy Characteristics'!F:F,MATCH($C738,'Policy Characteristics'!$C:$C,0)))</f>
        <v>0</v>
      </c>
      <c r="M738" s="239">
        <f>IF(ISBLANK(INDEX('Policy Characteristics'!G:G,MATCH($C738,'Policy Characteristics'!$C:$C,0))),"",INDEX('Policy Characteristics'!G:G,MATCH($C738,'Policy Characteristics'!$C:$C,0)))</f>
        <v>1</v>
      </c>
      <c r="N738" s="239">
        <f>IF(ISBLANK(INDEX('Policy Characteristics'!H:H,MATCH($C738,'Policy Characteristics'!$C:$C,0))),"",INDEX('Policy Characteristics'!H:H,MATCH($C738,'Policy Characteristics'!$C:$C,0)))</f>
        <v>0.01</v>
      </c>
      <c r="O738" s="76" t="str">
        <f>IF(ISBLANK(INDEX('Policy Characteristics'!I:I,MATCH($C738,'Policy Characteristics'!$C:$C,0))),"",INDEX('Policy Characteristics'!I:I,MATCH($C738,'Policy Characteristics'!$C:$C,0)))</f>
        <v>% of fuel shifted</v>
      </c>
      <c r="P738" s="76"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76" t="str">
        <f>IF(ISBLANK(INDEX('Policy Characteristics'!K:K,MATCH($C738,'Policy Characteristics'!$C:$C,0))),"",INDEX('Policy Characteristics'!K:K,MATCH($C738,'Policy Characteristics'!$C:$C,0)))</f>
        <v>industry-ag-main.html#fuel-switching</v>
      </c>
      <c r="R738" s="76" t="str">
        <f>IF(ISBLANK(INDEX('Policy Characteristics'!L:L,MATCH($C738,'Policy Characteristics'!$C:$C,0))),"",INDEX('Policy Characteristics'!L:L,MATCH($C738,'Policy Characteristics'!$C:$C,0)))</f>
        <v>industry-elec-and-hydrogen.html</v>
      </c>
    </row>
    <row r="739" spans="1:18" x14ac:dyDescent="0.25">
      <c r="A739" s="76" t="str">
        <f>IF(ISBLANK(INDEX('Policy Characteristics'!A:A,MATCH($C739,'Policy Characteristics'!$C:$C,0))),"",INDEX('Policy Characteristics'!A:A,MATCH($C739,'Policy Characteristics'!$C:$C,0)))</f>
        <v>Industry</v>
      </c>
      <c r="B739" s="234" t="str">
        <f>IF(ISBLANK(INDEX('Policy Characteristics'!B:B,MATCH($C739,'Policy Characteristics'!$C:$C,0))),"",INDEX('Policy Characteristics'!B:B,MATCH($C739,'Policy Characteristics'!$C:$C,0)))</f>
        <v>Electrification</v>
      </c>
      <c r="C739" s="76" t="str">
        <f t="shared" si="28"/>
        <v>Fraction of Eligible Industrial Energy Use Shifted to Electricity</v>
      </c>
      <c r="D739" s="78" t="s">
        <v>1310</v>
      </c>
      <c r="E739" t="s">
        <v>1833</v>
      </c>
      <c r="F739" t="s">
        <v>819</v>
      </c>
      <c r="G739" s="88" t="s">
        <v>1833</v>
      </c>
      <c r="H739" s="15">
        <v>1913</v>
      </c>
      <c r="I739" s="247" t="s">
        <v>43</v>
      </c>
      <c r="J739" s="236" t="str">
        <f>IF(ISBLANK(INDEX('Policy Characteristics'!D:D,MATCH($C739,'Policy Characteristics'!$C:$C,0))),"",INDEX('Policy Characteristics'!D:D,MATCH($C739,'Policy Characteristics'!$C:$C,0)))</f>
        <v>Electrification</v>
      </c>
      <c r="K739" s="76" t="str">
        <f>IF(ISBLANK(INDEX('Policy Characteristics'!E:E,MATCH($C739,'Policy Characteristics'!$C:$C,0))),"",INDEX('Policy Characteristics'!E:E,MATCH($C739,'Policy Characteristics'!$C:$C,0)))</f>
        <v>indst shift to electricity</v>
      </c>
      <c r="L739" s="239">
        <f>IF(ISBLANK(INDEX('Policy Characteristics'!F:F,MATCH($C739,'Policy Characteristics'!$C:$C,0))),"",INDEX('Policy Characteristics'!F:F,MATCH($C739,'Policy Characteristics'!$C:$C,0)))</f>
        <v>0</v>
      </c>
      <c r="M739" s="239">
        <f>IF(ISBLANK(INDEX('Policy Characteristics'!G:G,MATCH($C739,'Policy Characteristics'!$C:$C,0))),"",INDEX('Policy Characteristics'!G:G,MATCH($C739,'Policy Characteristics'!$C:$C,0)))</f>
        <v>1</v>
      </c>
      <c r="N739" s="239">
        <f>IF(ISBLANK(INDEX('Policy Characteristics'!H:H,MATCH($C739,'Policy Characteristics'!$C:$C,0))),"",INDEX('Policy Characteristics'!H:H,MATCH($C739,'Policy Characteristics'!$C:$C,0)))</f>
        <v>0.01</v>
      </c>
      <c r="O739" s="76" t="str">
        <f>IF(ISBLANK(INDEX('Policy Characteristics'!I:I,MATCH($C739,'Policy Characteristics'!$C:$C,0))),"",INDEX('Policy Characteristics'!I:I,MATCH($C739,'Policy Characteristics'!$C:$C,0)))</f>
        <v>% of fuel shifted</v>
      </c>
      <c r="P739" s="76"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76" t="str">
        <f>IF(ISBLANK(INDEX('Policy Characteristics'!K:K,MATCH($C739,'Policy Characteristics'!$C:$C,0))),"",INDEX('Policy Characteristics'!K:K,MATCH($C739,'Policy Characteristics'!$C:$C,0)))</f>
        <v>industry-ag-main.html#fuel-switching</v>
      </c>
      <c r="R739" s="76" t="str">
        <f>IF(ISBLANK(INDEX('Policy Characteristics'!L:L,MATCH($C739,'Policy Characteristics'!$C:$C,0))),"",INDEX('Policy Characteristics'!L:L,MATCH($C739,'Policy Characteristics'!$C:$C,0)))</f>
        <v>industry-elec-and-hydrogen.html</v>
      </c>
    </row>
    <row r="740" spans="1:18" x14ac:dyDescent="0.25">
      <c r="A740" s="76" t="str">
        <f>IF(ISBLANK(INDEX('Policy Characteristics'!A:A,MATCH($C740,'Policy Characteristics'!$C:$C,0))),"",INDEX('Policy Characteristics'!A:A,MATCH($C740,'Policy Characteristics'!$C:$C,0)))</f>
        <v>Industry</v>
      </c>
      <c r="B740" s="234" t="str">
        <f>IF(ISBLANK(INDEX('Policy Characteristics'!B:B,MATCH($C740,'Policy Characteristics'!$C:$C,0))),"",INDEX('Policy Characteristics'!B:B,MATCH($C740,'Policy Characteristics'!$C:$C,0)))</f>
        <v>Electrification</v>
      </c>
      <c r="C740" s="76" t="str">
        <f t="shared" si="28"/>
        <v>Fraction of Eligible Industrial Energy Use Shifted to Electricity</v>
      </c>
      <c r="D740" s="78" t="s">
        <v>1311</v>
      </c>
      <c r="E740" t="s">
        <v>1689</v>
      </c>
      <c r="F740" t="s">
        <v>1274</v>
      </c>
      <c r="G740" s="88" t="s">
        <v>1696</v>
      </c>
      <c r="H740" s="15">
        <v>1914</v>
      </c>
      <c r="I740" s="247" t="s">
        <v>43</v>
      </c>
      <c r="J740" s="236" t="str">
        <f>IF(ISBLANK(INDEX('Policy Characteristics'!D:D,MATCH($C740,'Policy Characteristics'!$C:$C,0))),"",INDEX('Policy Characteristics'!D:D,MATCH($C740,'Policy Characteristics'!$C:$C,0)))</f>
        <v>Electrification</v>
      </c>
      <c r="K740" s="76" t="str">
        <f>IF(ISBLANK(INDEX('Policy Characteristics'!E:E,MATCH($C740,'Policy Characteristics'!$C:$C,0))),"",INDEX('Policy Characteristics'!E:E,MATCH($C740,'Policy Characteristics'!$C:$C,0)))</f>
        <v>indst shift to electricity</v>
      </c>
      <c r="L740" s="239">
        <f>IF(ISBLANK(INDEX('Policy Characteristics'!F:F,MATCH($C740,'Policy Characteristics'!$C:$C,0))),"",INDEX('Policy Characteristics'!F:F,MATCH($C740,'Policy Characteristics'!$C:$C,0)))</f>
        <v>0</v>
      </c>
      <c r="M740" s="239">
        <f>IF(ISBLANK(INDEX('Policy Characteristics'!G:G,MATCH($C740,'Policy Characteristics'!$C:$C,0))),"",INDEX('Policy Characteristics'!G:G,MATCH($C740,'Policy Characteristics'!$C:$C,0)))</f>
        <v>1</v>
      </c>
      <c r="N740" s="239">
        <f>IF(ISBLANK(INDEX('Policy Characteristics'!H:H,MATCH($C740,'Policy Characteristics'!$C:$C,0))),"",INDEX('Policy Characteristics'!H:H,MATCH($C740,'Policy Characteristics'!$C:$C,0)))</f>
        <v>0.01</v>
      </c>
      <c r="O740" s="76" t="str">
        <f>IF(ISBLANK(INDEX('Policy Characteristics'!I:I,MATCH($C740,'Policy Characteristics'!$C:$C,0))),"",INDEX('Policy Characteristics'!I:I,MATCH($C740,'Policy Characteristics'!$C:$C,0)))</f>
        <v>% of fuel shifted</v>
      </c>
      <c r="P740" s="76"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76" t="str">
        <f>IF(ISBLANK(INDEX('Policy Characteristics'!K:K,MATCH($C740,'Policy Characteristics'!$C:$C,0))),"",INDEX('Policy Characteristics'!K:K,MATCH($C740,'Policy Characteristics'!$C:$C,0)))</f>
        <v>industry-ag-main.html#fuel-switching</v>
      </c>
      <c r="R740" s="76" t="str">
        <f>IF(ISBLANK(INDEX('Policy Characteristics'!L:L,MATCH($C740,'Policy Characteristics'!$C:$C,0))),"",INDEX('Policy Characteristics'!L:L,MATCH($C740,'Policy Characteristics'!$C:$C,0)))</f>
        <v>industry-elec-and-hydrogen.html</v>
      </c>
    </row>
    <row r="741" spans="1:18" x14ac:dyDescent="0.25">
      <c r="A741" s="76" t="str">
        <f>IF(ISBLANK(INDEX('Policy Characteristics'!A:A,MATCH($C741,'Policy Characteristics'!$C:$C,0))),"",INDEX('Policy Characteristics'!A:A,MATCH($C741,'Policy Characteristics'!$C:$C,0)))</f>
        <v>Industry</v>
      </c>
      <c r="B741" s="234" t="str">
        <f>IF(ISBLANK(INDEX('Policy Characteristics'!B:B,MATCH($C741,'Policy Characteristics'!$C:$C,0))),"",INDEX('Policy Characteristics'!B:B,MATCH($C741,'Policy Characteristics'!$C:$C,0)))</f>
        <v>Electrification</v>
      </c>
      <c r="C741" s="76" t="str">
        <f t="shared" si="28"/>
        <v>Fraction of Eligible Industrial Energy Use Shifted to Electricity</v>
      </c>
      <c r="D741" s="78" t="s">
        <v>1311</v>
      </c>
      <c r="E741" t="s">
        <v>1690</v>
      </c>
      <c r="F741" t="s">
        <v>1274</v>
      </c>
      <c r="G741" s="88" t="s">
        <v>1697</v>
      </c>
      <c r="H741" s="15">
        <v>1915</v>
      </c>
      <c r="I741" s="247" t="s">
        <v>43</v>
      </c>
      <c r="J741" s="236" t="str">
        <f>IF(ISBLANK(INDEX('Policy Characteristics'!D:D,MATCH($C741,'Policy Characteristics'!$C:$C,0))),"",INDEX('Policy Characteristics'!D:D,MATCH($C741,'Policy Characteristics'!$C:$C,0)))</f>
        <v>Electrification</v>
      </c>
      <c r="K741" s="76" t="str">
        <f>IF(ISBLANK(INDEX('Policy Characteristics'!E:E,MATCH($C741,'Policy Characteristics'!$C:$C,0))),"",INDEX('Policy Characteristics'!E:E,MATCH($C741,'Policy Characteristics'!$C:$C,0)))</f>
        <v>indst shift to electricity</v>
      </c>
      <c r="L741" s="239">
        <f>IF(ISBLANK(INDEX('Policy Characteristics'!F:F,MATCH($C741,'Policy Characteristics'!$C:$C,0))),"",INDEX('Policy Characteristics'!F:F,MATCH($C741,'Policy Characteristics'!$C:$C,0)))</f>
        <v>0</v>
      </c>
      <c r="M741" s="239">
        <f>IF(ISBLANK(INDEX('Policy Characteristics'!G:G,MATCH($C741,'Policy Characteristics'!$C:$C,0))),"",INDEX('Policy Characteristics'!G:G,MATCH($C741,'Policy Characteristics'!$C:$C,0)))</f>
        <v>1</v>
      </c>
      <c r="N741" s="239">
        <f>IF(ISBLANK(INDEX('Policy Characteristics'!H:H,MATCH($C741,'Policy Characteristics'!$C:$C,0))),"",INDEX('Policy Characteristics'!H:H,MATCH($C741,'Policy Characteristics'!$C:$C,0)))</f>
        <v>0.01</v>
      </c>
      <c r="O741" s="76" t="str">
        <f>IF(ISBLANK(INDEX('Policy Characteristics'!I:I,MATCH($C741,'Policy Characteristics'!$C:$C,0))),"",INDEX('Policy Characteristics'!I:I,MATCH($C741,'Policy Characteristics'!$C:$C,0)))</f>
        <v>% of fuel shifted</v>
      </c>
      <c r="P741" s="76"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76" t="str">
        <f>IF(ISBLANK(INDEX('Policy Characteristics'!K:K,MATCH($C741,'Policy Characteristics'!$C:$C,0))),"",INDEX('Policy Characteristics'!K:K,MATCH($C741,'Policy Characteristics'!$C:$C,0)))</f>
        <v>industry-ag-main.html#fuel-switching</v>
      </c>
      <c r="R741" s="76" t="str">
        <f>IF(ISBLANK(INDEX('Policy Characteristics'!L:L,MATCH($C741,'Policy Characteristics'!$C:$C,0))),"",INDEX('Policy Characteristics'!L:L,MATCH($C741,'Policy Characteristics'!$C:$C,0)))</f>
        <v>industry-elec-and-hydrogen.html</v>
      </c>
    </row>
    <row r="742" spans="1:18" x14ac:dyDescent="0.25">
      <c r="A742" s="76" t="str">
        <f>IF(ISBLANK(INDEX('Policy Characteristics'!A:A,MATCH($C742,'Policy Characteristics'!$C:$C,0))),"",INDEX('Policy Characteristics'!A:A,MATCH($C742,'Policy Characteristics'!$C:$C,0)))</f>
        <v>Industry</v>
      </c>
      <c r="B742" s="234" t="str">
        <f>IF(ISBLANK(INDEX('Policy Characteristics'!B:B,MATCH($C742,'Policy Characteristics'!$C:$C,0))),"",INDEX('Policy Characteristics'!B:B,MATCH($C742,'Policy Characteristics'!$C:$C,0)))</f>
        <v>Electrification</v>
      </c>
      <c r="C742" s="76" t="str">
        <f t="shared" si="28"/>
        <v>Fraction of Eligible Industrial Energy Use Shifted to Electricity</v>
      </c>
      <c r="D742" s="78" t="s">
        <v>1311</v>
      </c>
      <c r="E742" t="s">
        <v>1691</v>
      </c>
      <c r="F742" t="s">
        <v>1274</v>
      </c>
      <c r="G742" s="88" t="s">
        <v>1698</v>
      </c>
      <c r="H742" s="15">
        <v>1916</v>
      </c>
      <c r="I742" s="247" t="s">
        <v>43</v>
      </c>
      <c r="J742" s="236" t="str">
        <f>IF(ISBLANK(INDEX('Policy Characteristics'!D:D,MATCH($C742,'Policy Characteristics'!$C:$C,0))),"",INDEX('Policy Characteristics'!D:D,MATCH($C742,'Policy Characteristics'!$C:$C,0)))</f>
        <v>Electrification</v>
      </c>
      <c r="K742" s="76" t="str">
        <f>IF(ISBLANK(INDEX('Policy Characteristics'!E:E,MATCH($C742,'Policy Characteristics'!$C:$C,0))),"",INDEX('Policy Characteristics'!E:E,MATCH($C742,'Policy Characteristics'!$C:$C,0)))</f>
        <v>indst shift to electricity</v>
      </c>
      <c r="L742" s="239">
        <f>IF(ISBLANK(INDEX('Policy Characteristics'!F:F,MATCH($C742,'Policy Characteristics'!$C:$C,0))),"",INDEX('Policy Characteristics'!F:F,MATCH($C742,'Policy Characteristics'!$C:$C,0)))</f>
        <v>0</v>
      </c>
      <c r="M742" s="239">
        <f>IF(ISBLANK(INDEX('Policy Characteristics'!G:G,MATCH($C742,'Policy Characteristics'!$C:$C,0))),"",INDEX('Policy Characteristics'!G:G,MATCH($C742,'Policy Characteristics'!$C:$C,0)))</f>
        <v>1</v>
      </c>
      <c r="N742" s="239">
        <f>IF(ISBLANK(INDEX('Policy Characteristics'!H:H,MATCH($C742,'Policy Characteristics'!$C:$C,0))),"",INDEX('Policy Characteristics'!H:H,MATCH($C742,'Policy Characteristics'!$C:$C,0)))</f>
        <v>0.01</v>
      </c>
      <c r="O742" s="76" t="str">
        <f>IF(ISBLANK(INDEX('Policy Characteristics'!I:I,MATCH($C742,'Policy Characteristics'!$C:$C,0))),"",INDEX('Policy Characteristics'!I:I,MATCH($C742,'Policy Characteristics'!$C:$C,0)))</f>
        <v>% of fuel shifted</v>
      </c>
      <c r="P742" s="76"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76" t="str">
        <f>IF(ISBLANK(INDEX('Policy Characteristics'!K:K,MATCH($C742,'Policy Characteristics'!$C:$C,0))),"",INDEX('Policy Characteristics'!K:K,MATCH($C742,'Policy Characteristics'!$C:$C,0)))</f>
        <v>industry-ag-main.html#fuel-switching</v>
      </c>
      <c r="R742" s="76" t="str">
        <f>IF(ISBLANK(INDEX('Policy Characteristics'!L:L,MATCH($C742,'Policy Characteristics'!$C:$C,0))),"",INDEX('Policy Characteristics'!L:L,MATCH($C742,'Policy Characteristics'!$C:$C,0)))</f>
        <v>industry-elec-and-hydrogen.html</v>
      </c>
    </row>
    <row r="743" spans="1:18" x14ac:dyDescent="0.25">
      <c r="A743" s="76" t="str">
        <f>IF(ISBLANK(INDEX('Policy Characteristics'!A:A,MATCH($C743,'Policy Characteristics'!$C:$C,0))),"",INDEX('Policy Characteristics'!A:A,MATCH($C743,'Policy Characteristics'!$C:$C,0)))</f>
        <v>Industry</v>
      </c>
      <c r="B743" s="234" t="str">
        <f>IF(ISBLANK(INDEX('Policy Characteristics'!B:B,MATCH($C743,'Policy Characteristics'!$C:$C,0))),"",INDEX('Policy Characteristics'!B:B,MATCH($C743,'Policy Characteristics'!$C:$C,0)))</f>
        <v>Electrification</v>
      </c>
      <c r="C743" s="76" t="str">
        <f t="shared" si="28"/>
        <v>Fraction of Eligible Industrial Energy Use Shifted to Electricity</v>
      </c>
      <c r="D743" s="78" t="s">
        <v>1311</v>
      </c>
      <c r="E743" t="s">
        <v>1692</v>
      </c>
      <c r="F743" t="s">
        <v>1274</v>
      </c>
      <c r="G743" s="88" t="s">
        <v>1699</v>
      </c>
      <c r="H743" s="15">
        <v>1917</v>
      </c>
      <c r="I743" s="247" t="s">
        <v>43</v>
      </c>
      <c r="J743" s="236" t="str">
        <f>IF(ISBLANK(INDEX('Policy Characteristics'!D:D,MATCH($C743,'Policy Characteristics'!$C:$C,0))),"",INDEX('Policy Characteristics'!D:D,MATCH($C743,'Policy Characteristics'!$C:$C,0)))</f>
        <v>Electrification</v>
      </c>
      <c r="K743" s="76" t="str">
        <f>IF(ISBLANK(INDEX('Policy Characteristics'!E:E,MATCH($C743,'Policy Characteristics'!$C:$C,0))),"",INDEX('Policy Characteristics'!E:E,MATCH($C743,'Policy Characteristics'!$C:$C,0)))</f>
        <v>indst shift to electricity</v>
      </c>
      <c r="L743" s="239">
        <f>IF(ISBLANK(INDEX('Policy Characteristics'!F:F,MATCH($C743,'Policy Characteristics'!$C:$C,0))),"",INDEX('Policy Characteristics'!F:F,MATCH($C743,'Policy Characteristics'!$C:$C,0)))</f>
        <v>0</v>
      </c>
      <c r="M743" s="239">
        <f>IF(ISBLANK(INDEX('Policy Characteristics'!G:G,MATCH($C743,'Policy Characteristics'!$C:$C,0))),"",INDEX('Policy Characteristics'!G:G,MATCH($C743,'Policy Characteristics'!$C:$C,0)))</f>
        <v>1</v>
      </c>
      <c r="N743" s="239">
        <f>IF(ISBLANK(INDEX('Policy Characteristics'!H:H,MATCH($C743,'Policy Characteristics'!$C:$C,0))),"",INDEX('Policy Characteristics'!H:H,MATCH($C743,'Policy Characteristics'!$C:$C,0)))</f>
        <v>0.01</v>
      </c>
      <c r="O743" s="76" t="str">
        <f>IF(ISBLANK(INDEX('Policy Characteristics'!I:I,MATCH($C743,'Policy Characteristics'!$C:$C,0))),"",INDEX('Policy Characteristics'!I:I,MATCH($C743,'Policy Characteristics'!$C:$C,0)))</f>
        <v>% of fuel shifted</v>
      </c>
      <c r="P743" s="76"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76" t="str">
        <f>IF(ISBLANK(INDEX('Policy Characteristics'!K:K,MATCH($C743,'Policy Characteristics'!$C:$C,0))),"",INDEX('Policy Characteristics'!K:K,MATCH($C743,'Policy Characteristics'!$C:$C,0)))</f>
        <v>industry-ag-main.html#fuel-switching</v>
      </c>
      <c r="R743" s="76" t="str">
        <f>IF(ISBLANK(INDEX('Policy Characteristics'!L:L,MATCH($C743,'Policy Characteristics'!$C:$C,0))),"",INDEX('Policy Characteristics'!L:L,MATCH($C743,'Policy Characteristics'!$C:$C,0)))</f>
        <v>industry-elec-and-hydrogen.html</v>
      </c>
    </row>
    <row r="744" spans="1:18" x14ac:dyDescent="0.25">
      <c r="A744" s="76" t="str">
        <f>IF(ISBLANK(INDEX('Policy Characteristics'!A:A,MATCH($C744,'Policy Characteristics'!$C:$C,0))),"",INDEX('Policy Characteristics'!A:A,MATCH($C744,'Policy Characteristics'!$C:$C,0)))</f>
        <v>Industry</v>
      </c>
      <c r="B744" s="234" t="str">
        <f>IF(ISBLANK(INDEX('Policy Characteristics'!B:B,MATCH($C744,'Policy Characteristics'!$C:$C,0))),"",INDEX('Policy Characteristics'!B:B,MATCH($C744,'Policy Characteristics'!$C:$C,0)))</f>
        <v>Electrification</v>
      </c>
      <c r="C744" s="76" t="str">
        <f t="shared" si="28"/>
        <v>Fraction of Eligible Industrial Energy Use Shifted to Electricity</v>
      </c>
      <c r="D744" s="78" t="s">
        <v>1311</v>
      </c>
      <c r="E744" t="s">
        <v>1693</v>
      </c>
      <c r="F744" t="s">
        <v>1274</v>
      </c>
      <c r="G744" s="88" t="s">
        <v>1700</v>
      </c>
      <c r="H744" s="15">
        <v>1918</v>
      </c>
      <c r="I744" s="247" t="s">
        <v>43</v>
      </c>
      <c r="J744" s="236" t="str">
        <f>IF(ISBLANK(INDEX('Policy Characteristics'!D:D,MATCH($C744,'Policy Characteristics'!$C:$C,0))),"",INDEX('Policy Characteristics'!D:D,MATCH($C744,'Policy Characteristics'!$C:$C,0)))</f>
        <v>Electrification</v>
      </c>
      <c r="K744" s="76" t="str">
        <f>IF(ISBLANK(INDEX('Policy Characteristics'!E:E,MATCH($C744,'Policy Characteristics'!$C:$C,0))),"",INDEX('Policy Characteristics'!E:E,MATCH($C744,'Policy Characteristics'!$C:$C,0)))</f>
        <v>indst shift to electricity</v>
      </c>
      <c r="L744" s="239">
        <f>IF(ISBLANK(INDEX('Policy Characteristics'!F:F,MATCH($C744,'Policy Characteristics'!$C:$C,0))),"",INDEX('Policy Characteristics'!F:F,MATCH($C744,'Policy Characteristics'!$C:$C,0)))</f>
        <v>0</v>
      </c>
      <c r="M744" s="239">
        <f>IF(ISBLANK(INDEX('Policy Characteristics'!G:G,MATCH($C744,'Policy Characteristics'!$C:$C,0))),"",INDEX('Policy Characteristics'!G:G,MATCH($C744,'Policy Characteristics'!$C:$C,0)))</f>
        <v>1</v>
      </c>
      <c r="N744" s="239">
        <f>IF(ISBLANK(INDEX('Policy Characteristics'!H:H,MATCH($C744,'Policy Characteristics'!$C:$C,0))),"",INDEX('Policy Characteristics'!H:H,MATCH($C744,'Policy Characteristics'!$C:$C,0)))</f>
        <v>0.01</v>
      </c>
      <c r="O744" s="76" t="str">
        <f>IF(ISBLANK(INDEX('Policy Characteristics'!I:I,MATCH($C744,'Policy Characteristics'!$C:$C,0))),"",INDEX('Policy Characteristics'!I:I,MATCH($C744,'Policy Characteristics'!$C:$C,0)))</f>
        <v>% of fuel shifted</v>
      </c>
      <c r="P744" s="76"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76" t="str">
        <f>IF(ISBLANK(INDEX('Policy Characteristics'!K:K,MATCH($C744,'Policy Characteristics'!$C:$C,0))),"",INDEX('Policy Characteristics'!K:K,MATCH($C744,'Policy Characteristics'!$C:$C,0)))</f>
        <v>industry-ag-main.html#fuel-switching</v>
      </c>
      <c r="R744" s="76" t="str">
        <f>IF(ISBLANK(INDEX('Policy Characteristics'!L:L,MATCH($C744,'Policy Characteristics'!$C:$C,0))),"",INDEX('Policy Characteristics'!L:L,MATCH($C744,'Policy Characteristics'!$C:$C,0)))</f>
        <v>industry-elec-and-hydrogen.html</v>
      </c>
    </row>
    <row r="745" spans="1:18" x14ac:dyDescent="0.25">
      <c r="A745" s="76" t="str">
        <f>IF(ISBLANK(INDEX('Policy Characteristics'!A:A,MATCH($C745,'Policy Characteristics'!$C:$C,0))),"",INDEX('Policy Characteristics'!A:A,MATCH($C745,'Policy Characteristics'!$C:$C,0)))</f>
        <v>Industry</v>
      </c>
      <c r="B745" s="234" t="str">
        <f>IF(ISBLANK(INDEX('Policy Characteristics'!B:B,MATCH($C745,'Policy Characteristics'!$C:$C,0))),"",INDEX('Policy Characteristics'!B:B,MATCH($C745,'Policy Characteristics'!$C:$C,0)))</f>
        <v>Electrification</v>
      </c>
      <c r="C745" s="76" t="str">
        <f t="shared" si="28"/>
        <v>Fraction of Eligible Industrial Energy Use Shifted to Electricity</v>
      </c>
      <c r="D745" s="78" t="s">
        <v>1311</v>
      </c>
      <c r="E745" t="s">
        <v>1694</v>
      </c>
      <c r="F745" t="s">
        <v>1274</v>
      </c>
      <c r="G745" s="88" t="s">
        <v>1701</v>
      </c>
      <c r="H745" s="15">
        <v>1919</v>
      </c>
      <c r="I745" s="247" t="s">
        <v>43</v>
      </c>
      <c r="J745" s="236" t="str">
        <f>IF(ISBLANK(INDEX('Policy Characteristics'!D:D,MATCH($C745,'Policy Characteristics'!$C:$C,0))),"",INDEX('Policy Characteristics'!D:D,MATCH($C745,'Policy Characteristics'!$C:$C,0)))</f>
        <v>Electrification</v>
      </c>
      <c r="K745" s="76" t="str">
        <f>IF(ISBLANK(INDEX('Policy Characteristics'!E:E,MATCH($C745,'Policy Characteristics'!$C:$C,0))),"",INDEX('Policy Characteristics'!E:E,MATCH($C745,'Policy Characteristics'!$C:$C,0)))</f>
        <v>indst shift to electricity</v>
      </c>
      <c r="L745" s="239">
        <f>IF(ISBLANK(INDEX('Policy Characteristics'!F:F,MATCH($C745,'Policy Characteristics'!$C:$C,0))),"",INDEX('Policy Characteristics'!F:F,MATCH($C745,'Policy Characteristics'!$C:$C,0)))</f>
        <v>0</v>
      </c>
      <c r="M745" s="239">
        <f>IF(ISBLANK(INDEX('Policy Characteristics'!G:G,MATCH($C745,'Policy Characteristics'!$C:$C,0))),"",INDEX('Policy Characteristics'!G:G,MATCH($C745,'Policy Characteristics'!$C:$C,0)))</f>
        <v>1</v>
      </c>
      <c r="N745" s="239">
        <f>IF(ISBLANK(INDEX('Policy Characteristics'!H:H,MATCH($C745,'Policy Characteristics'!$C:$C,0))),"",INDEX('Policy Characteristics'!H:H,MATCH($C745,'Policy Characteristics'!$C:$C,0)))</f>
        <v>0.01</v>
      </c>
      <c r="O745" s="76" t="str">
        <f>IF(ISBLANK(INDEX('Policy Characteristics'!I:I,MATCH($C745,'Policy Characteristics'!$C:$C,0))),"",INDEX('Policy Characteristics'!I:I,MATCH($C745,'Policy Characteristics'!$C:$C,0)))</f>
        <v>% of fuel shifted</v>
      </c>
      <c r="P745" s="76"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76" t="str">
        <f>IF(ISBLANK(INDEX('Policy Characteristics'!K:K,MATCH($C745,'Policy Characteristics'!$C:$C,0))),"",INDEX('Policy Characteristics'!K:K,MATCH($C745,'Policy Characteristics'!$C:$C,0)))</f>
        <v>industry-ag-main.html#fuel-switching</v>
      </c>
      <c r="R745" s="76" t="str">
        <f>IF(ISBLANK(INDEX('Policy Characteristics'!L:L,MATCH($C745,'Policy Characteristics'!$C:$C,0))),"",INDEX('Policy Characteristics'!L:L,MATCH($C745,'Policy Characteristics'!$C:$C,0)))</f>
        <v>industry-elec-and-hydrogen.html</v>
      </c>
    </row>
    <row r="746" spans="1:18" x14ac:dyDescent="0.25">
      <c r="A746" s="76" t="str">
        <f>IF(ISBLANK(INDEX('Policy Characteristics'!A:A,MATCH($C746,'Policy Characteristics'!$C:$C,0))),"",INDEX('Policy Characteristics'!A:A,MATCH($C746,'Policy Characteristics'!$C:$C,0)))</f>
        <v>Industry</v>
      </c>
      <c r="B746" s="234" t="str">
        <f>IF(ISBLANK(INDEX('Policy Characteristics'!B:B,MATCH($C746,'Policy Characteristics'!$C:$C,0))),"",INDEX('Policy Characteristics'!B:B,MATCH($C746,'Policy Characteristics'!$C:$C,0)))</f>
        <v>Electrification</v>
      </c>
      <c r="C746" s="76" t="str">
        <f t="shared" si="28"/>
        <v>Fraction of Eligible Industrial Energy Use Shifted to Electricity</v>
      </c>
      <c r="D746" s="78" t="s">
        <v>1311</v>
      </c>
      <c r="E746" t="s">
        <v>1695</v>
      </c>
      <c r="F746" t="s">
        <v>1274</v>
      </c>
      <c r="G746" s="88" t="s">
        <v>1702</v>
      </c>
      <c r="H746" s="15">
        <v>1920</v>
      </c>
      <c r="I746" s="247" t="s">
        <v>43</v>
      </c>
      <c r="J746" s="236" t="str">
        <f>IF(ISBLANK(INDEX('Policy Characteristics'!D:D,MATCH($C746,'Policy Characteristics'!$C:$C,0))),"",INDEX('Policy Characteristics'!D:D,MATCH($C746,'Policy Characteristics'!$C:$C,0)))</f>
        <v>Electrification</v>
      </c>
      <c r="K746" s="76" t="str">
        <f>IF(ISBLANK(INDEX('Policy Characteristics'!E:E,MATCH($C746,'Policy Characteristics'!$C:$C,0))),"",INDEX('Policy Characteristics'!E:E,MATCH($C746,'Policy Characteristics'!$C:$C,0)))</f>
        <v>indst shift to electricity</v>
      </c>
      <c r="L746" s="239">
        <f>IF(ISBLANK(INDEX('Policy Characteristics'!F:F,MATCH($C746,'Policy Characteristics'!$C:$C,0))),"",INDEX('Policy Characteristics'!F:F,MATCH($C746,'Policy Characteristics'!$C:$C,0)))</f>
        <v>0</v>
      </c>
      <c r="M746" s="239">
        <f>IF(ISBLANK(INDEX('Policy Characteristics'!G:G,MATCH($C746,'Policy Characteristics'!$C:$C,0))),"",INDEX('Policy Characteristics'!G:G,MATCH($C746,'Policy Characteristics'!$C:$C,0)))</f>
        <v>1</v>
      </c>
      <c r="N746" s="239">
        <f>IF(ISBLANK(INDEX('Policy Characteristics'!H:H,MATCH($C746,'Policy Characteristics'!$C:$C,0))),"",INDEX('Policy Characteristics'!H:H,MATCH($C746,'Policy Characteristics'!$C:$C,0)))</f>
        <v>0.01</v>
      </c>
      <c r="O746" s="76" t="str">
        <f>IF(ISBLANK(INDEX('Policy Characteristics'!I:I,MATCH($C746,'Policy Characteristics'!$C:$C,0))),"",INDEX('Policy Characteristics'!I:I,MATCH($C746,'Policy Characteristics'!$C:$C,0)))</f>
        <v>% of fuel shifted</v>
      </c>
      <c r="P746" s="76"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76" t="str">
        <f>IF(ISBLANK(INDEX('Policy Characteristics'!K:K,MATCH($C746,'Policy Characteristics'!$C:$C,0))),"",INDEX('Policy Characteristics'!K:K,MATCH($C746,'Policy Characteristics'!$C:$C,0)))</f>
        <v>industry-ag-main.html#fuel-switching</v>
      </c>
      <c r="R746" s="76" t="str">
        <f>IF(ISBLANK(INDEX('Policy Characteristics'!L:L,MATCH($C746,'Policy Characteristics'!$C:$C,0))),"",INDEX('Policy Characteristics'!L:L,MATCH($C746,'Policy Characteristics'!$C:$C,0)))</f>
        <v>industry-elec-and-hydrogen.html</v>
      </c>
    </row>
    <row r="747" spans="1:18" x14ac:dyDescent="0.25">
      <c r="A747" s="76" t="str">
        <f>IF(ISBLANK(INDEX('Policy Characteristics'!A:A,MATCH($C747,'Policy Characteristics'!$C:$C,0))),"",INDEX('Policy Characteristics'!A:A,MATCH($C747,'Policy Characteristics'!$C:$C,0)))</f>
        <v>Industry</v>
      </c>
      <c r="B747" s="234" t="str">
        <f>IF(ISBLANK(INDEX('Policy Characteristics'!B:B,MATCH($C747,'Policy Characteristics'!$C:$C,0))),"",INDEX('Policy Characteristics'!B:B,MATCH($C747,'Policy Characteristics'!$C:$C,0)))</f>
        <v>Electrification</v>
      </c>
      <c r="C747" s="76" t="str">
        <f t="shared" si="28"/>
        <v>Fraction of Eligible Industrial Energy Use Shifted to Electricity</v>
      </c>
      <c r="D747" s="78" t="s">
        <v>1311</v>
      </c>
      <c r="E747" t="s">
        <v>1833</v>
      </c>
      <c r="F747" t="s">
        <v>1274</v>
      </c>
      <c r="G747" s="88" t="s">
        <v>1833</v>
      </c>
      <c r="H747" s="15">
        <v>1921</v>
      </c>
      <c r="I747" s="247" t="s">
        <v>43</v>
      </c>
      <c r="J747" s="236" t="str">
        <f>IF(ISBLANK(INDEX('Policy Characteristics'!D:D,MATCH($C747,'Policy Characteristics'!$C:$C,0))),"",INDEX('Policy Characteristics'!D:D,MATCH($C747,'Policy Characteristics'!$C:$C,0)))</f>
        <v>Electrification</v>
      </c>
      <c r="K747" s="76" t="str">
        <f>IF(ISBLANK(INDEX('Policy Characteristics'!E:E,MATCH($C747,'Policy Characteristics'!$C:$C,0))),"",INDEX('Policy Characteristics'!E:E,MATCH($C747,'Policy Characteristics'!$C:$C,0)))</f>
        <v>indst shift to electricity</v>
      </c>
      <c r="L747" s="239">
        <f>IF(ISBLANK(INDEX('Policy Characteristics'!F:F,MATCH($C747,'Policy Characteristics'!$C:$C,0))),"",INDEX('Policy Characteristics'!F:F,MATCH($C747,'Policy Characteristics'!$C:$C,0)))</f>
        <v>0</v>
      </c>
      <c r="M747" s="239">
        <f>IF(ISBLANK(INDEX('Policy Characteristics'!G:G,MATCH($C747,'Policy Characteristics'!$C:$C,0))),"",INDEX('Policy Characteristics'!G:G,MATCH($C747,'Policy Characteristics'!$C:$C,0)))</f>
        <v>1</v>
      </c>
      <c r="N747" s="239">
        <f>IF(ISBLANK(INDEX('Policy Characteristics'!H:H,MATCH($C747,'Policy Characteristics'!$C:$C,0))),"",INDEX('Policy Characteristics'!H:H,MATCH($C747,'Policy Characteristics'!$C:$C,0)))</f>
        <v>0.01</v>
      </c>
      <c r="O747" s="76" t="str">
        <f>IF(ISBLANK(INDEX('Policy Characteristics'!I:I,MATCH($C747,'Policy Characteristics'!$C:$C,0))),"",INDEX('Policy Characteristics'!I:I,MATCH($C747,'Policy Characteristics'!$C:$C,0)))</f>
        <v>% of fuel shifted</v>
      </c>
      <c r="P747" s="76"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76" t="str">
        <f>IF(ISBLANK(INDEX('Policy Characteristics'!K:K,MATCH($C747,'Policy Characteristics'!$C:$C,0))),"",INDEX('Policy Characteristics'!K:K,MATCH($C747,'Policy Characteristics'!$C:$C,0)))</f>
        <v>industry-ag-main.html#fuel-switching</v>
      </c>
      <c r="R747" s="76" t="str">
        <f>IF(ISBLANK(INDEX('Policy Characteristics'!L:L,MATCH($C747,'Policy Characteristics'!$C:$C,0))),"",INDEX('Policy Characteristics'!L:L,MATCH($C747,'Policy Characteristics'!$C:$C,0)))</f>
        <v>industry-elec-and-hydrogen.html</v>
      </c>
    </row>
    <row r="748" spans="1:18" x14ac:dyDescent="0.25">
      <c r="A748" s="76" t="str">
        <f>IF(ISBLANK(INDEX('Policy Characteristics'!A:A,MATCH($C748,'Policy Characteristics'!$C:$C,0))),"",INDEX('Policy Characteristics'!A:A,MATCH($C748,'Policy Characteristics'!$C:$C,0)))</f>
        <v>Industry</v>
      </c>
      <c r="B748" s="234" t="str">
        <f>IF(ISBLANK(INDEX('Policy Characteristics'!B:B,MATCH($C748,'Policy Characteristics'!$C:$C,0))),"",INDEX('Policy Characteristics'!B:B,MATCH($C748,'Policy Characteristics'!$C:$C,0)))</f>
        <v>Electrification</v>
      </c>
      <c r="C748" s="76" t="str">
        <f t="shared" si="28"/>
        <v>Fraction of Eligible Industrial Energy Use Shifted to Electricity</v>
      </c>
      <c r="D748" s="78" t="s">
        <v>1312</v>
      </c>
      <c r="E748" t="s">
        <v>1689</v>
      </c>
      <c r="F748" t="s">
        <v>1275</v>
      </c>
      <c r="G748" s="88" t="s">
        <v>1696</v>
      </c>
      <c r="H748" s="15">
        <v>1922</v>
      </c>
      <c r="I748" s="247" t="s">
        <v>43</v>
      </c>
      <c r="J748" s="236" t="str">
        <f>IF(ISBLANK(INDEX('Policy Characteristics'!D:D,MATCH($C748,'Policy Characteristics'!$C:$C,0))),"",INDEX('Policy Characteristics'!D:D,MATCH($C748,'Policy Characteristics'!$C:$C,0)))</f>
        <v>Electrification</v>
      </c>
      <c r="K748" s="76" t="str">
        <f>IF(ISBLANK(INDEX('Policy Characteristics'!E:E,MATCH($C748,'Policy Characteristics'!$C:$C,0))),"",INDEX('Policy Characteristics'!E:E,MATCH($C748,'Policy Characteristics'!$C:$C,0)))</f>
        <v>indst shift to electricity</v>
      </c>
      <c r="L748" s="239">
        <f>IF(ISBLANK(INDEX('Policy Characteristics'!F:F,MATCH($C748,'Policy Characteristics'!$C:$C,0))),"",INDEX('Policy Characteristics'!F:F,MATCH($C748,'Policy Characteristics'!$C:$C,0)))</f>
        <v>0</v>
      </c>
      <c r="M748" s="239">
        <f>IF(ISBLANK(INDEX('Policy Characteristics'!G:G,MATCH($C748,'Policy Characteristics'!$C:$C,0))),"",INDEX('Policy Characteristics'!G:G,MATCH($C748,'Policy Characteristics'!$C:$C,0)))</f>
        <v>1</v>
      </c>
      <c r="N748" s="239">
        <f>IF(ISBLANK(INDEX('Policy Characteristics'!H:H,MATCH($C748,'Policy Characteristics'!$C:$C,0))),"",INDEX('Policy Characteristics'!H:H,MATCH($C748,'Policy Characteristics'!$C:$C,0)))</f>
        <v>0.01</v>
      </c>
      <c r="O748" s="76" t="str">
        <f>IF(ISBLANK(INDEX('Policy Characteristics'!I:I,MATCH($C748,'Policy Characteristics'!$C:$C,0))),"",INDEX('Policy Characteristics'!I:I,MATCH($C748,'Policy Characteristics'!$C:$C,0)))</f>
        <v>% of fuel shifted</v>
      </c>
      <c r="P748" s="76"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76" t="str">
        <f>IF(ISBLANK(INDEX('Policy Characteristics'!K:K,MATCH($C748,'Policy Characteristics'!$C:$C,0))),"",INDEX('Policy Characteristics'!K:K,MATCH($C748,'Policy Characteristics'!$C:$C,0)))</f>
        <v>industry-ag-main.html#fuel-switching</v>
      </c>
      <c r="R748" s="76" t="str">
        <f>IF(ISBLANK(INDEX('Policy Characteristics'!L:L,MATCH($C748,'Policy Characteristics'!$C:$C,0))),"",INDEX('Policy Characteristics'!L:L,MATCH($C748,'Policy Characteristics'!$C:$C,0)))</f>
        <v>industry-elec-and-hydrogen.html</v>
      </c>
    </row>
    <row r="749" spans="1:18" x14ac:dyDescent="0.25">
      <c r="A749" s="76" t="str">
        <f>IF(ISBLANK(INDEX('Policy Characteristics'!A:A,MATCH($C749,'Policy Characteristics'!$C:$C,0))),"",INDEX('Policy Characteristics'!A:A,MATCH($C749,'Policy Characteristics'!$C:$C,0)))</f>
        <v>Industry</v>
      </c>
      <c r="B749" s="234" t="str">
        <f>IF(ISBLANK(INDEX('Policy Characteristics'!B:B,MATCH($C749,'Policy Characteristics'!$C:$C,0))),"",INDEX('Policy Characteristics'!B:B,MATCH($C749,'Policy Characteristics'!$C:$C,0)))</f>
        <v>Electrification</v>
      </c>
      <c r="C749" s="76" t="str">
        <f t="shared" si="28"/>
        <v>Fraction of Eligible Industrial Energy Use Shifted to Electricity</v>
      </c>
      <c r="D749" s="78" t="s">
        <v>1312</v>
      </c>
      <c r="E749" t="s">
        <v>1690</v>
      </c>
      <c r="F749" t="s">
        <v>1275</v>
      </c>
      <c r="G749" s="88" t="s">
        <v>1697</v>
      </c>
      <c r="H749" s="15">
        <v>1923</v>
      </c>
      <c r="I749" s="247" t="s">
        <v>43</v>
      </c>
      <c r="J749" s="236" t="str">
        <f>IF(ISBLANK(INDEX('Policy Characteristics'!D:D,MATCH($C749,'Policy Characteristics'!$C:$C,0))),"",INDEX('Policy Characteristics'!D:D,MATCH($C749,'Policy Characteristics'!$C:$C,0)))</f>
        <v>Electrification</v>
      </c>
      <c r="K749" s="76" t="str">
        <f>IF(ISBLANK(INDEX('Policy Characteristics'!E:E,MATCH($C749,'Policy Characteristics'!$C:$C,0))),"",INDEX('Policy Characteristics'!E:E,MATCH($C749,'Policy Characteristics'!$C:$C,0)))</f>
        <v>indst shift to electricity</v>
      </c>
      <c r="L749" s="239">
        <f>IF(ISBLANK(INDEX('Policy Characteristics'!F:F,MATCH($C749,'Policy Characteristics'!$C:$C,0))),"",INDEX('Policy Characteristics'!F:F,MATCH($C749,'Policy Characteristics'!$C:$C,0)))</f>
        <v>0</v>
      </c>
      <c r="M749" s="239">
        <f>IF(ISBLANK(INDEX('Policy Characteristics'!G:G,MATCH($C749,'Policy Characteristics'!$C:$C,0))),"",INDEX('Policy Characteristics'!G:G,MATCH($C749,'Policy Characteristics'!$C:$C,0)))</f>
        <v>1</v>
      </c>
      <c r="N749" s="239">
        <f>IF(ISBLANK(INDEX('Policy Characteristics'!H:H,MATCH($C749,'Policy Characteristics'!$C:$C,0))),"",INDEX('Policy Characteristics'!H:H,MATCH($C749,'Policy Characteristics'!$C:$C,0)))</f>
        <v>0.01</v>
      </c>
      <c r="O749" s="76" t="str">
        <f>IF(ISBLANK(INDEX('Policy Characteristics'!I:I,MATCH($C749,'Policy Characteristics'!$C:$C,0))),"",INDEX('Policy Characteristics'!I:I,MATCH($C749,'Policy Characteristics'!$C:$C,0)))</f>
        <v>% of fuel shifted</v>
      </c>
      <c r="P749" s="76"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76" t="str">
        <f>IF(ISBLANK(INDEX('Policy Characteristics'!K:K,MATCH($C749,'Policy Characteristics'!$C:$C,0))),"",INDEX('Policy Characteristics'!K:K,MATCH($C749,'Policy Characteristics'!$C:$C,0)))</f>
        <v>industry-ag-main.html#fuel-switching</v>
      </c>
      <c r="R749" s="76" t="str">
        <f>IF(ISBLANK(INDEX('Policy Characteristics'!L:L,MATCH($C749,'Policy Characteristics'!$C:$C,0))),"",INDEX('Policy Characteristics'!L:L,MATCH($C749,'Policy Characteristics'!$C:$C,0)))</f>
        <v>industry-elec-and-hydrogen.html</v>
      </c>
    </row>
    <row r="750" spans="1:18" x14ac:dyDescent="0.25">
      <c r="A750" s="76" t="str">
        <f>IF(ISBLANK(INDEX('Policy Characteristics'!A:A,MATCH($C750,'Policy Characteristics'!$C:$C,0))),"",INDEX('Policy Characteristics'!A:A,MATCH($C750,'Policy Characteristics'!$C:$C,0)))</f>
        <v>Industry</v>
      </c>
      <c r="B750" s="234" t="str">
        <f>IF(ISBLANK(INDEX('Policy Characteristics'!B:B,MATCH($C750,'Policy Characteristics'!$C:$C,0))),"",INDEX('Policy Characteristics'!B:B,MATCH($C750,'Policy Characteristics'!$C:$C,0)))</f>
        <v>Electrification</v>
      </c>
      <c r="C750" s="76" t="str">
        <f t="shared" si="28"/>
        <v>Fraction of Eligible Industrial Energy Use Shifted to Electricity</v>
      </c>
      <c r="D750" s="78" t="s">
        <v>1312</v>
      </c>
      <c r="E750" t="s">
        <v>1691</v>
      </c>
      <c r="F750" t="s">
        <v>1275</v>
      </c>
      <c r="G750" s="88" t="s">
        <v>1698</v>
      </c>
      <c r="H750" s="15">
        <v>1924</v>
      </c>
      <c r="I750" s="247" t="s">
        <v>43</v>
      </c>
      <c r="J750" s="236" t="str">
        <f>IF(ISBLANK(INDEX('Policy Characteristics'!D:D,MATCH($C750,'Policy Characteristics'!$C:$C,0))),"",INDEX('Policy Characteristics'!D:D,MATCH($C750,'Policy Characteristics'!$C:$C,0)))</f>
        <v>Electrification</v>
      </c>
      <c r="K750" s="76" t="str">
        <f>IF(ISBLANK(INDEX('Policy Characteristics'!E:E,MATCH($C750,'Policy Characteristics'!$C:$C,0))),"",INDEX('Policy Characteristics'!E:E,MATCH($C750,'Policy Characteristics'!$C:$C,0)))</f>
        <v>indst shift to electricity</v>
      </c>
      <c r="L750" s="239">
        <f>IF(ISBLANK(INDEX('Policy Characteristics'!F:F,MATCH($C750,'Policy Characteristics'!$C:$C,0))),"",INDEX('Policy Characteristics'!F:F,MATCH($C750,'Policy Characteristics'!$C:$C,0)))</f>
        <v>0</v>
      </c>
      <c r="M750" s="239">
        <f>IF(ISBLANK(INDEX('Policy Characteristics'!G:G,MATCH($C750,'Policy Characteristics'!$C:$C,0))),"",INDEX('Policy Characteristics'!G:G,MATCH($C750,'Policy Characteristics'!$C:$C,0)))</f>
        <v>1</v>
      </c>
      <c r="N750" s="239">
        <f>IF(ISBLANK(INDEX('Policy Characteristics'!H:H,MATCH($C750,'Policy Characteristics'!$C:$C,0))),"",INDEX('Policy Characteristics'!H:H,MATCH($C750,'Policy Characteristics'!$C:$C,0)))</f>
        <v>0.01</v>
      </c>
      <c r="O750" s="76" t="str">
        <f>IF(ISBLANK(INDEX('Policy Characteristics'!I:I,MATCH($C750,'Policy Characteristics'!$C:$C,0))),"",INDEX('Policy Characteristics'!I:I,MATCH($C750,'Policy Characteristics'!$C:$C,0)))</f>
        <v>% of fuel shifted</v>
      </c>
      <c r="P750" s="76"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76" t="str">
        <f>IF(ISBLANK(INDEX('Policy Characteristics'!K:K,MATCH($C750,'Policy Characteristics'!$C:$C,0))),"",INDEX('Policy Characteristics'!K:K,MATCH($C750,'Policy Characteristics'!$C:$C,0)))</f>
        <v>industry-ag-main.html#fuel-switching</v>
      </c>
      <c r="R750" s="76" t="str">
        <f>IF(ISBLANK(INDEX('Policy Characteristics'!L:L,MATCH($C750,'Policy Characteristics'!$C:$C,0))),"",INDEX('Policy Characteristics'!L:L,MATCH($C750,'Policy Characteristics'!$C:$C,0)))</f>
        <v>industry-elec-and-hydrogen.html</v>
      </c>
    </row>
    <row r="751" spans="1:18" x14ac:dyDescent="0.25">
      <c r="A751" s="76" t="str">
        <f>IF(ISBLANK(INDEX('Policy Characteristics'!A:A,MATCH($C751,'Policy Characteristics'!$C:$C,0))),"",INDEX('Policy Characteristics'!A:A,MATCH($C751,'Policy Characteristics'!$C:$C,0)))</f>
        <v>Industry</v>
      </c>
      <c r="B751" s="234" t="str">
        <f>IF(ISBLANK(INDEX('Policy Characteristics'!B:B,MATCH($C751,'Policy Characteristics'!$C:$C,0))),"",INDEX('Policy Characteristics'!B:B,MATCH($C751,'Policy Characteristics'!$C:$C,0)))</f>
        <v>Electrification</v>
      </c>
      <c r="C751" s="76" t="str">
        <f t="shared" si="28"/>
        <v>Fraction of Eligible Industrial Energy Use Shifted to Electricity</v>
      </c>
      <c r="D751" s="78" t="s">
        <v>1312</v>
      </c>
      <c r="E751" t="s">
        <v>1692</v>
      </c>
      <c r="F751" t="s">
        <v>1275</v>
      </c>
      <c r="G751" s="88" t="s">
        <v>1699</v>
      </c>
      <c r="H751" s="15">
        <v>1925</v>
      </c>
      <c r="I751" s="247" t="s">
        <v>43</v>
      </c>
      <c r="J751" s="236" t="str">
        <f>IF(ISBLANK(INDEX('Policy Characteristics'!D:D,MATCH($C751,'Policy Characteristics'!$C:$C,0))),"",INDEX('Policy Characteristics'!D:D,MATCH($C751,'Policy Characteristics'!$C:$C,0)))</f>
        <v>Electrification</v>
      </c>
      <c r="K751" s="76" t="str">
        <f>IF(ISBLANK(INDEX('Policy Characteristics'!E:E,MATCH($C751,'Policy Characteristics'!$C:$C,0))),"",INDEX('Policy Characteristics'!E:E,MATCH($C751,'Policy Characteristics'!$C:$C,0)))</f>
        <v>indst shift to electricity</v>
      </c>
      <c r="L751" s="239">
        <f>IF(ISBLANK(INDEX('Policy Characteristics'!F:F,MATCH($C751,'Policy Characteristics'!$C:$C,0))),"",INDEX('Policy Characteristics'!F:F,MATCH($C751,'Policy Characteristics'!$C:$C,0)))</f>
        <v>0</v>
      </c>
      <c r="M751" s="239">
        <f>IF(ISBLANK(INDEX('Policy Characteristics'!G:G,MATCH($C751,'Policy Characteristics'!$C:$C,0))),"",INDEX('Policy Characteristics'!G:G,MATCH($C751,'Policy Characteristics'!$C:$C,0)))</f>
        <v>1</v>
      </c>
      <c r="N751" s="239">
        <f>IF(ISBLANK(INDEX('Policy Characteristics'!H:H,MATCH($C751,'Policy Characteristics'!$C:$C,0))),"",INDEX('Policy Characteristics'!H:H,MATCH($C751,'Policy Characteristics'!$C:$C,0)))</f>
        <v>0.01</v>
      </c>
      <c r="O751" s="76" t="str">
        <f>IF(ISBLANK(INDEX('Policy Characteristics'!I:I,MATCH($C751,'Policy Characteristics'!$C:$C,0))),"",INDEX('Policy Characteristics'!I:I,MATCH($C751,'Policy Characteristics'!$C:$C,0)))</f>
        <v>% of fuel shifted</v>
      </c>
      <c r="P751" s="76"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76" t="str">
        <f>IF(ISBLANK(INDEX('Policy Characteristics'!K:K,MATCH($C751,'Policy Characteristics'!$C:$C,0))),"",INDEX('Policy Characteristics'!K:K,MATCH($C751,'Policy Characteristics'!$C:$C,0)))</f>
        <v>industry-ag-main.html#fuel-switching</v>
      </c>
      <c r="R751" s="76" t="str">
        <f>IF(ISBLANK(INDEX('Policy Characteristics'!L:L,MATCH($C751,'Policy Characteristics'!$C:$C,0))),"",INDEX('Policy Characteristics'!L:L,MATCH($C751,'Policy Characteristics'!$C:$C,0)))</f>
        <v>industry-elec-and-hydrogen.html</v>
      </c>
    </row>
    <row r="752" spans="1:18" x14ac:dyDescent="0.25">
      <c r="A752" s="76" t="str">
        <f>IF(ISBLANK(INDEX('Policy Characteristics'!A:A,MATCH($C752,'Policy Characteristics'!$C:$C,0))),"",INDEX('Policy Characteristics'!A:A,MATCH($C752,'Policy Characteristics'!$C:$C,0)))</f>
        <v>Industry</v>
      </c>
      <c r="B752" s="234" t="str">
        <f>IF(ISBLANK(INDEX('Policy Characteristics'!B:B,MATCH($C752,'Policy Characteristics'!$C:$C,0))),"",INDEX('Policy Characteristics'!B:B,MATCH($C752,'Policy Characteristics'!$C:$C,0)))</f>
        <v>Electrification</v>
      </c>
      <c r="C752" s="76" t="str">
        <f t="shared" si="28"/>
        <v>Fraction of Eligible Industrial Energy Use Shifted to Electricity</v>
      </c>
      <c r="D752" s="78" t="s">
        <v>1312</v>
      </c>
      <c r="E752" t="s">
        <v>1693</v>
      </c>
      <c r="F752" t="s">
        <v>1275</v>
      </c>
      <c r="G752" s="88" t="s">
        <v>1700</v>
      </c>
      <c r="H752" s="15">
        <v>1926</v>
      </c>
      <c r="I752" s="247" t="s">
        <v>43</v>
      </c>
      <c r="J752" s="236" t="str">
        <f>IF(ISBLANK(INDEX('Policy Characteristics'!D:D,MATCH($C752,'Policy Characteristics'!$C:$C,0))),"",INDEX('Policy Characteristics'!D:D,MATCH($C752,'Policy Characteristics'!$C:$C,0)))</f>
        <v>Electrification</v>
      </c>
      <c r="K752" s="76" t="str">
        <f>IF(ISBLANK(INDEX('Policy Characteristics'!E:E,MATCH($C752,'Policy Characteristics'!$C:$C,0))),"",INDEX('Policy Characteristics'!E:E,MATCH($C752,'Policy Characteristics'!$C:$C,0)))</f>
        <v>indst shift to electricity</v>
      </c>
      <c r="L752" s="239">
        <f>IF(ISBLANK(INDEX('Policy Characteristics'!F:F,MATCH($C752,'Policy Characteristics'!$C:$C,0))),"",INDEX('Policy Characteristics'!F:F,MATCH($C752,'Policy Characteristics'!$C:$C,0)))</f>
        <v>0</v>
      </c>
      <c r="M752" s="239">
        <f>IF(ISBLANK(INDEX('Policy Characteristics'!G:G,MATCH($C752,'Policy Characteristics'!$C:$C,0))),"",INDEX('Policy Characteristics'!G:G,MATCH($C752,'Policy Characteristics'!$C:$C,0)))</f>
        <v>1</v>
      </c>
      <c r="N752" s="239">
        <f>IF(ISBLANK(INDEX('Policy Characteristics'!H:H,MATCH($C752,'Policy Characteristics'!$C:$C,0))),"",INDEX('Policy Characteristics'!H:H,MATCH($C752,'Policy Characteristics'!$C:$C,0)))</f>
        <v>0.01</v>
      </c>
      <c r="O752" s="76" t="str">
        <f>IF(ISBLANK(INDEX('Policy Characteristics'!I:I,MATCH($C752,'Policy Characteristics'!$C:$C,0))),"",INDEX('Policy Characteristics'!I:I,MATCH($C752,'Policy Characteristics'!$C:$C,0)))</f>
        <v>% of fuel shifted</v>
      </c>
      <c r="P752" s="76"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76" t="str">
        <f>IF(ISBLANK(INDEX('Policy Characteristics'!K:K,MATCH($C752,'Policy Characteristics'!$C:$C,0))),"",INDEX('Policy Characteristics'!K:K,MATCH($C752,'Policy Characteristics'!$C:$C,0)))</f>
        <v>industry-ag-main.html#fuel-switching</v>
      </c>
      <c r="R752" s="76" t="str">
        <f>IF(ISBLANK(INDEX('Policy Characteristics'!L:L,MATCH($C752,'Policy Characteristics'!$C:$C,0))),"",INDEX('Policy Characteristics'!L:L,MATCH($C752,'Policy Characteristics'!$C:$C,0)))</f>
        <v>industry-elec-and-hydrogen.html</v>
      </c>
    </row>
    <row r="753" spans="1:18" x14ac:dyDescent="0.25">
      <c r="A753" s="76" t="str">
        <f>IF(ISBLANK(INDEX('Policy Characteristics'!A:A,MATCH($C753,'Policy Characteristics'!$C:$C,0))),"",INDEX('Policy Characteristics'!A:A,MATCH($C753,'Policy Characteristics'!$C:$C,0)))</f>
        <v>Industry</v>
      </c>
      <c r="B753" s="234" t="str">
        <f>IF(ISBLANK(INDEX('Policy Characteristics'!B:B,MATCH($C753,'Policy Characteristics'!$C:$C,0))),"",INDEX('Policy Characteristics'!B:B,MATCH($C753,'Policy Characteristics'!$C:$C,0)))</f>
        <v>Electrification</v>
      </c>
      <c r="C753" s="76" t="str">
        <f t="shared" si="28"/>
        <v>Fraction of Eligible Industrial Energy Use Shifted to Electricity</v>
      </c>
      <c r="D753" s="78" t="s">
        <v>1312</v>
      </c>
      <c r="E753" t="s">
        <v>1694</v>
      </c>
      <c r="F753" t="s">
        <v>1275</v>
      </c>
      <c r="G753" s="88" t="s">
        <v>1701</v>
      </c>
      <c r="H753" s="15">
        <v>1927</v>
      </c>
      <c r="I753" s="247" t="s">
        <v>43</v>
      </c>
      <c r="J753" s="236" t="str">
        <f>IF(ISBLANK(INDEX('Policy Characteristics'!D:D,MATCH($C753,'Policy Characteristics'!$C:$C,0))),"",INDEX('Policy Characteristics'!D:D,MATCH($C753,'Policy Characteristics'!$C:$C,0)))</f>
        <v>Electrification</v>
      </c>
      <c r="K753" s="76" t="str">
        <f>IF(ISBLANK(INDEX('Policy Characteristics'!E:E,MATCH($C753,'Policy Characteristics'!$C:$C,0))),"",INDEX('Policy Characteristics'!E:E,MATCH($C753,'Policy Characteristics'!$C:$C,0)))</f>
        <v>indst shift to electricity</v>
      </c>
      <c r="L753" s="239">
        <f>IF(ISBLANK(INDEX('Policy Characteristics'!F:F,MATCH($C753,'Policy Characteristics'!$C:$C,0))),"",INDEX('Policy Characteristics'!F:F,MATCH($C753,'Policy Characteristics'!$C:$C,0)))</f>
        <v>0</v>
      </c>
      <c r="M753" s="239">
        <f>IF(ISBLANK(INDEX('Policy Characteristics'!G:G,MATCH($C753,'Policy Characteristics'!$C:$C,0))),"",INDEX('Policy Characteristics'!G:G,MATCH($C753,'Policy Characteristics'!$C:$C,0)))</f>
        <v>1</v>
      </c>
      <c r="N753" s="239">
        <f>IF(ISBLANK(INDEX('Policy Characteristics'!H:H,MATCH($C753,'Policy Characteristics'!$C:$C,0))),"",INDEX('Policy Characteristics'!H:H,MATCH($C753,'Policy Characteristics'!$C:$C,0)))</f>
        <v>0.01</v>
      </c>
      <c r="O753" s="76" t="str">
        <f>IF(ISBLANK(INDEX('Policy Characteristics'!I:I,MATCH($C753,'Policy Characteristics'!$C:$C,0))),"",INDEX('Policy Characteristics'!I:I,MATCH($C753,'Policy Characteristics'!$C:$C,0)))</f>
        <v>% of fuel shifted</v>
      </c>
      <c r="P753" s="76"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76" t="str">
        <f>IF(ISBLANK(INDEX('Policy Characteristics'!K:K,MATCH($C753,'Policy Characteristics'!$C:$C,0))),"",INDEX('Policy Characteristics'!K:K,MATCH($C753,'Policy Characteristics'!$C:$C,0)))</f>
        <v>industry-ag-main.html#fuel-switching</v>
      </c>
      <c r="R753" s="76" t="str">
        <f>IF(ISBLANK(INDEX('Policy Characteristics'!L:L,MATCH($C753,'Policy Characteristics'!$C:$C,0))),"",INDEX('Policy Characteristics'!L:L,MATCH($C753,'Policy Characteristics'!$C:$C,0)))</f>
        <v>industry-elec-and-hydrogen.html</v>
      </c>
    </row>
    <row r="754" spans="1:18" x14ac:dyDescent="0.25">
      <c r="A754" s="76" t="str">
        <f>IF(ISBLANK(INDEX('Policy Characteristics'!A:A,MATCH($C754,'Policy Characteristics'!$C:$C,0))),"",INDEX('Policy Characteristics'!A:A,MATCH($C754,'Policy Characteristics'!$C:$C,0)))</f>
        <v>Industry</v>
      </c>
      <c r="B754" s="234" t="str">
        <f>IF(ISBLANK(INDEX('Policy Characteristics'!B:B,MATCH($C754,'Policy Characteristics'!$C:$C,0))),"",INDEX('Policy Characteristics'!B:B,MATCH($C754,'Policy Characteristics'!$C:$C,0)))</f>
        <v>Electrification</v>
      </c>
      <c r="C754" s="76" t="str">
        <f t="shared" si="28"/>
        <v>Fraction of Eligible Industrial Energy Use Shifted to Electricity</v>
      </c>
      <c r="D754" s="78" t="s">
        <v>1312</v>
      </c>
      <c r="E754" t="s">
        <v>1695</v>
      </c>
      <c r="F754" t="s">
        <v>1275</v>
      </c>
      <c r="G754" s="88" t="s">
        <v>1702</v>
      </c>
      <c r="H754" s="15">
        <v>1928</v>
      </c>
      <c r="I754" s="247" t="s">
        <v>43</v>
      </c>
      <c r="J754" s="236" t="str">
        <f>IF(ISBLANK(INDEX('Policy Characteristics'!D:D,MATCH($C754,'Policy Characteristics'!$C:$C,0))),"",INDEX('Policy Characteristics'!D:D,MATCH($C754,'Policy Characteristics'!$C:$C,0)))</f>
        <v>Electrification</v>
      </c>
      <c r="K754" s="76" t="str">
        <f>IF(ISBLANK(INDEX('Policy Characteristics'!E:E,MATCH($C754,'Policy Characteristics'!$C:$C,0))),"",INDEX('Policy Characteristics'!E:E,MATCH($C754,'Policy Characteristics'!$C:$C,0)))</f>
        <v>indst shift to electricity</v>
      </c>
      <c r="L754" s="239">
        <f>IF(ISBLANK(INDEX('Policy Characteristics'!F:F,MATCH($C754,'Policy Characteristics'!$C:$C,0))),"",INDEX('Policy Characteristics'!F:F,MATCH($C754,'Policy Characteristics'!$C:$C,0)))</f>
        <v>0</v>
      </c>
      <c r="M754" s="239">
        <f>IF(ISBLANK(INDEX('Policy Characteristics'!G:G,MATCH($C754,'Policy Characteristics'!$C:$C,0))),"",INDEX('Policy Characteristics'!G:G,MATCH($C754,'Policy Characteristics'!$C:$C,0)))</f>
        <v>1</v>
      </c>
      <c r="N754" s="239">
        <f>IF(ISBLANK(INDEX('Policy Characteristics'!H:H,MATCH($C754,'Policy Characteristics'!$C:$C,0))),"",INDEX('Policy Characteristics'!H:H,MATCH($C754,'Policy Characteristics'!$C:$C,0)))</f>
        <v>0.01</v>
      </c>
      <c r="O754" s="76" t="str">
        <f>IF(ISBLANK(INDEX('Policy Characteristics'!I:I,MATCH($C754,'Policy Characteristics'!$C:$C,0))),"",INDEX('Policy Characteristics'!I:I,MATCH($C754,'Policy Characteristics'!$C:$C,0)))</f>
        <v>% of fuel shifted</v>
      </c>
      <c r="P754" s="76"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76" t="str">
        <f>IF(ISBLANK(INDEX('Policy Characteristics'!K:K,MATCH($C754,'Policy Characteristics'!$C:$C,0))),"",INDEX('Policy Characteristics'!K:K,MATCH($C754,'Policy Characteristics'!$C:$C,0)))</f>
        <v>industry-ag-main.html#fuel-switching</v>
      </c>
      <c r="R754" s="76" t="str">
        <f>IF(ISBLANK(INDEX('Policy Characteristics'!L:L,MATCH($C754,'Policy Characteristics'!$C:$C,0))),"",INDEX('Policy Characteristics'!L:L,MATCH($C754,'Policy Characteristics'!$C:$C,0)))</f>
        <v>industry-elec-and-hydrogen.html</v>
      </c>
    </row>
    <row r="755" spans="1:18" x14ac:dyDescent="0.25">
      <c r="A755" s="76" t="str">
        <f>IF(ISBLANK(INDEX('Policy Characteristics'!A:A,MATCH($C755,'Policy Characteristics'!$C:$C,0))),"",INDEX('Policy Characteristics'!A:A,MATCH($C755,'Policy Characteristics'!$C:$C,0)))</f>
        <v>Industry</v>
      </c>
      <c r="B755" s="234" t="str">
        <f>IF(ISBLANK(INDEX('Policy Characteristics'!B:B,MATCH($C755,'Policy Characteristics'!$C:$C,0))),"",INDEX('Policy Characteristics'!B:B,MATCH($C755,'Policy Characteristics'!$C:$C,0)))</f>
        <v>Electrification</v>
      </c>
      <c r="C755" s="76" t="str">
        <f t="shared" si="28"/>
        <v>Fraction of Eligible Industrial Energy Use Shifted to Electricity</v>
      </c>
      <c r="D755" s="78" t="s">
        <v>1312</v>
      </c>
      <c r="E755" t="s">
        <v>1833</v>
      </c>
      <c r="F755" t="s">
        <v>1275</v>
      </c>
      <c r="G755" s="88" t="s">
        <v>1833</v>
      </c>
      <c r="H755" s="15">
        <v>1929</v>
      </c>
      <c r="I755" s="247" t="s">
        <v>43</v>
      </c>
      <c r="J755" s="236" t="str">
        <f>IF(ISBLANK(INDEX('Policy Characteristics'!D:D,MATCH($C755,'Policy Characteristics'!$C:$C,0))),"",INDEX('Policy Characteristics'!D:D,MATCH($C755,'Policy Characteristics'!$C:$C,0)))</f>
        <v>Electrification</v>
      </c>
      <c r="K755" s="76" t="str">
        <f>IF(ISBLANK(INDEX('Policy Characteristics'!E:E,MATCH($C755,'Policy Characteristics'!$C:$C,0))),"",INDEX('Policy Characteristics'!E:E,MATCH($C755,'Policy Characteristics'!$C:$C,0)))</f>
        <v>indst shift to electricity</v>
      </c>
      <c r="L755" s="239">
        <f>IF(ISBLANK(INDEX('Policy Characteristics'!F:F,MATCH($C755,'Policy Characteristics'!$C:$C,0))),"",INDEX('Policy Characteristics'!F:F,MATCH($C755,'Policy Characteristics'!$C:$C,0)))</f>
        <v>0</v>
      </c>
      <c r="M755" s="239">
        <f>IF(ISBLANK(INDEX('Policy Characteristics'!G:G,MATCH($C755,'Policy Characteristics'!$C:$C,0))),"",INDEX('Policy Characteristics'!G:G,MATCH($C755,'Policy Characteristics'!$C:$C,0)))</f>
        <v>1</v>
      </c>
      <c r="N755" s="239">
        <f>IF(ISBLANK(INDEX('Policy Characteristics'!H:H,MATCH($C755,'Policy Characteristics'!$C:$C,0))),"",INDEX('Policy Characteristics'!H:H,MATCH($C755,'Policy Characteristics'!$C:$C,0)))</f>
        <v>0.01</v>
      </c>
      <c r="O755" s="76" t="str">
        <f>IF(ISBLANK(INDEX('Policy Characteristics'!I:I,MATCH($C755,'Policy Characteristics'!$C:$C,0))),"",INDEX('Policy Characteristics'!I:I,MATCH($C755,'Policy Characteristics'!$C:$C,0)))</f>
        <v>% of fuel shifted</v>
      </c>
      <c r="P755" s="76"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76" t="str">
        <f>IF(ISBLANK(INDEX('Policy Characteristics'!K:K,MATCH($C755,'Policy Characteristics'!$C:$C,0))),"",INDEX('Policy Characteristics'!K:K,MATCH($C755,'Policy Characteristics'!$C:$C,0)))</f>
        <v>industry-ag-main.html#fuel-switching</v>
      </c>
      <c r="R755" s="76" t="str">
        <f>IF(ISBLANK(INDEX('Policy Characteristics'!L:L,MATCH($C755,'Policy Characteristics'!$C:$C,0))),"",INDEX('Policy Characteristics'!L:L,MATCH($C755,'Policy Characteristics'!$C:$C,0)))</f>
        <v>industry-elec-and-hydrogen.html</v>
      </c>
    </row>
    <row r="756" spans="1:18" x14ac:dyDescent="0.25">
      <c r="A756" s="76" t="str">
        <f>IF(ISBLANK(INDEX('Policy Characteristics'!A:A,MATCH($C756,'Policy Characteristics'!$C:$C,0))),"",INDEX('Policy Characteristics'!A:A,MATCH($C756,'Policy Characteristics'!$C:$C,0)))</f>
        <v>Industry</v>
      </c>
      <c r="B756" s="234" t="str">
        <f>IF(ISBLANK(INDEX('Policy Characteristics'!B:B,MATCH($C756,'Policy Characteristics'!$C:$C,0))),"",INDEX('Policy Characteristics'!B:B,MATCH($C756,'Policy Characteristics'!$C:$C,0)))</f>
        <v>Electrification</v>
      </c>
      <c r="C756" s="76" t="str">
        <f t="shared" si="28"/>
        <v>Fraction of Eligible Industrial Energy Use Shifted to Electricity</v>
      </c>
      <c r="D756" s="78" t="s">
        <v>1313</v>
      </c>
      <c r="E756" t="s">
        <v>1689</v>
      </c>
      <c r="F756" t="s">
        <v>1276</v>
      </c>
      <c r="G756" s="88" t="s">
        <v>1696</v>
      </c>
      <c r="H756" s="15">
        <v>1930</v>
      </c>
      <c r="I756" s="247" t="s">
        <v>43</v>
      </c>
      <c r="J756" s="236" t="str">
        <f>IF(ISBLANK(INDEX('Policy Characteristics'!D:D,MATCH($C756,'Policy Characteristics'!$C:$C,0))),"",INDEX('Policy Characteristics'!D:D,MATCH($C756,'Policy Characteristics'!$C:$C,0)))</f>
        <v>Electrification</v>
      </c>
      <c r="K756" s="76" t="str">
        <f>IF(ISBLANK(INDEX('Policy Characteristics'!E:E,MATCH($C756,'Policy Characteristics'!$C:$C,0))),"",INDEX('Policy Characteristics'!E:E,MATCH($C756,'Policy Characteristics'!$C:$C,0)))</f>
        <v>indst shift to electricity</v>
      </c>
      <c r="L756" s="239">
        <f>IF(ISBLANK(INDEX('Policy Characteristics'!F:F,MATCH($C756,'Policy Characteristics'!$C:$C,0))),"",INDEX('Policy Characteristics'!F:F,MATCH($C756,'Policy Characteristics'!$C:$C,0)))</f>
        <v>0</v>
      </c>
      <c r="M756" s="239">
        <f>IF(ISBLANK(INDEX('Policy Characteristics'!G:G,MATCH($C756,'Policy Characteristics'!$C:$C,0))),"",INDEX('Policy Characteristics'!G:G,MATCH($C756,'Policy Characteristics'!$C:$C,0)))</f>
        <v>1</v>
      </c>
      <c r="N756" s="239">
        <f>IF(ISBLANK(INDEX('Policy Characteristics'!H:H,MATCH($C756,'Policy Characteristics'!$C:$C,0))),"",INDEX('Policy Characteristics'!H:H,MATCH($C756,'Policy Characteristics'!$C:$C,0)))</f>
        <v>0.01</v>
      </c>
      <c r="O756" s="76" t="str">
        <f>IF(ISBLANK(INDEX('Policy Characteristics'!I:I,MATCH($C756,'Policy Characteristics'!$C:$C,0))),"",INDEX('Policy Characteristics'!I:I,MATCH($C756,'Policy Characteristics'!$C:$C,0)))</f>
        <v>% of fuel shifted</v>
      </c>
      <c r="P756" s="76"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76" t="str">
        <f>IF(ISBLANK(INDEX('Policy Characteristics'!K:K,MATCH($C756,'Policy Characteristics'!$C:$C,0))),"",INDEX('Policy Characteristics'!K:K,MATCH($C756,'Policy Characteristics'!$C:$C,0)))</f>
        <v>industry-ag-main.html#fuel-switching</v>
      </c>
      <c r="R756" s="76" t="str">
        <f>IF(ISBLANK(INDEX('Policy Characteristics'!L:L,MATCH($C756,'Policy Characteristics'!$C:$C,0))),"",INDEX('Policy Characteristics'!L:L,MATCH($C756,'Policy Characteristics'!$C:$C,0)))</f>
        <v>industry-elec-and-hydrogen.html</v>
      </c>
    </row>
    <row r="757" spans="1:18" x14ac:dyDescent="0.25">
      <c r="A757" s="76" t="str">
        <f>IF(ISBLANK(INDEX('Policy Characteristics'!A:A,MATCH($C757,'Policy Characteristics'!$C:$C,0))),"",INDEX('Policy Characteristics'!A:A,MATCH($C757,'Policy Characteristics'!$C:$C,0)))</f>
        <v>Industry</v>
      </c>
      <c r="B757" s="234" t="str">
        <f>IF(ISBLANK(INDEX('Policy Characteristics'!B:B,MATCH($C757,'Policy Characteristics'!$C:$C,0))),"",INDEX('Policy Characteristics'!B:B,MATCH($C757,'Policy Characteristics'!$C:$C,0)))</f>
        <v>Electrification</v>
      </c>
      <c r="C757" s="76" t="str">
        <f t="shared" si="28"/>
        <v>Fraction of Eligible Industrial Energy Use Shifted to Electricity</v>
      </c>
      <c r="D757" s="78" t="s">
        <v>1313</v>
      </c>
      <c r="E757" t="s">
        <v>1690</v>
      </c>
      <c r="F757" t="s">
        <v>1276</v>
      </c>
      <c r="G757" s="88" t="s">
        <v>1697</v>
      </c>
      <c r="H757" s="15">
        <v>1931</v>
      </c>
      <c r="I757" s="247" t="s">
        <v>43</v>
      </c>
      <c r="J757" s="236" t="str">
        <f>IF(ISBLANK(INDEX('Policy Characteristics'!D:D,MATCH($C757,'Policy Characteristics'!$C:$C,0))),"",INDEX('Policy Characteristics'!D:D,MATCH($C757,'Policy Characteristics'!$C:$C,0)))</f>
        <v>Electrification</v>
      </c>
      <c r="K757" s="76" t="str">
        <f>IF(ISBLANK(INDEX('Policy Characteristics'!E:E,MATCH($C757,'Policy Characteristics'!$C:$C,0))),"",INDEX('Policy Characteristics'!E:E,MATCH($C757,'Policy Characteristics'!$C:$C,0)))</f>
        <v>indst shift to electricity</v>
      </c>
      <c r="L757" s="239">
        <f>IF(ISBLANK(INDEX('Policy Characteristics'!F:F,MATCH($C757,'Policy Characteristics'!$C:$C,0))),"",INDEX('Policy Characteristics'!F:F,MATCH($C757,'Policy Characteristics'!$C:$C,0)))</f>
        <v>0</v>
      </c>
      <c r="M757" s="239">
        <f>IF(ISBLANK(INDEX('Policy Characteristics'!G:G,MATCH($C757,'Policy Characteristics'!$C:$C,0))),"",INDEX('Policy Characteristics'!G:G,MATCH($C757,'Policy Characteristics'!$C:$C,0)))</f>
        <v>1</v>
      </c>
      <c r="N757" s="239">
        <f>IF(ISBLANK(INDEX('Policy Characteristics'!H:H,MATCH($C757,'Policy Characteristics'!$C:$C,0))),"",INDEX('Policy Characteristics'!H:H,MATCH($C757,'Policy Characteristics'!$C:$C,0)))</f>
        <v>0.01</v>
      </c>
      <c r="O757" s="76" t="str">
        <f>IF(ISBLANK(INDEX('Policy Characteristics'!I:I,MATCH($C757,'Policy Characteristics'!$C:$C,0))),"",INDEX('Policy Characteristics'!I:I,MATCH($C757,'Policy Characteristics'!$C:$C,0)))</f>
        <v>% of fuel shifted</v>
      </c>
      <c r="P757" s="76"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76" t="str">
        <f>IF(ISBLANK(INDEX('Policy Characteristics'!K:K,MATCH($C757,'Policy Characteristics'!$C:$C,0))),"",INDEX('Policy Characteristics'!K:K,MATCH($C757,'Policy Characteristics'!$C:$C,0)))</f>
        <v>industry-ag-main.html#fuel-switching</v>
      </c>
      <c r="R757" s="76" t="str">
        <f>IF(ISBLANK(INDEX('Policy Characteristics'!L:L,MATCH($C757,'Policy Characteristics'!$C:$C,0))),"",INDEX('Policy Characteristics'!L:L,MATCH($C757,'Policy Characteristics'!$C:$C,0)))</f>
        <v>industry-elec-and-hydrogen.html</v>
      </c>
    </row>
    <row r="758" spans="1:18" x14ac:dyDescent="0.25">
      <c r="A758" s="76" t="str">
        <f>IF(ISBLANK(INDEX('Policy Characteristics'!A:A,MATCH($C758,'Policy Characteristics'!$C:$C,0))),"",INDEX('Policy Characteristics'!A:A,MATCH($C758,'Policy Characteristics'!$C:$C,0)))</f>
        <v>Industry</v>
      </c>
      <c r="B758" s="234" t="str">
        <f>IF(ISBLANK(INDEX('Policy Characteristics'!B:B,MATCH($C758,'Policy Characteristics'!$C:$C,0))),"",INDEX('Policy Characteristics'!B:B,MATCH($C758,'Policy Characteristics'!$C:$C,0)))</f>
        <v>Electrification</v>
      </c>
      <c r="C758" s="76" t="str">
        <f t="shared" si="28"/>
        <v>Fraction of Eligible Industrial Energy Use Shifted to Electricity</v>
      </c>
      <c r="D758" s="78" t="s">
        <v>1313</v>
      </c>
      <c r="E758" t="s">
        <v>1691</v>
      </c>
      <c r="F758" t="s">
        <v>1276</v>
      </c>
      <c r="G758" s="88" t="s">
        <v>1698</v>
      </c>
      <c r="H758" s="15">
        <v>1932</v>
      </c>
      <c r="I758" s="247" t="s">
        <v>43</v>
      </c>
      <c r="J758" s="236" t="str">
        <f>IF(ISBLANK(INDEX('Policy Characteristics'!D:D,MATCH($C758,'Policy Characteristics'!$C:$C,0))),"",INDEX('Policy Characteristics'!D:D,MATCH($C758,'Policy Characteristics'!$C:$C,0)))</f>
        <v>Electrification</v>
      </c>
      <c r="K758" s="76" t="str">
        <f>IF(ISBLANK(INDEX('Policy Characteristics'!E:E,MATCH($C758,'Policy Characteristics'!$C:$C,0))),"",INDEX('Policy Characteristics'!E:E,MATCH($C758,'Policy Characteristics'!$C:$C,0)))</f>
        <v>indst shift to electricity</v>
      </c>
      <c r="L758" s="239">
        <f>IF(ISBLANK(INDEX('Policy Characteristics'!F:F,MATCH($C758,'Policy Characteristics'!$C:$C,0))),"",INDEX('Policy Characteristics'!F:F,MATCH($C758,'Policy Characteristics'!$C:$C,0)))</f>
        <v>0</v>
      </c>
      <c r="M758" s="239">
        <f>IF(ISBLANK(INDEX('Policy Characteristics'!G:G,MATCH($C758,'Policy Characteristics'!$C:$C,0))),"",INDEX('Policy Characteristics'!G:G,MATCH($C758,'Policy Characteristics'!$C:$C,0)))</f>
        <v>1</v>
      </c>
      <c r="N758" s="239">
        <f>IF(ISBLANK(INDEX('Policy Characteristics'!H:H,MATCH($C758,'Policy Characteristics'!$C:$C,0))),"",INDEX('Policy Characteristics'!H:H,MATCH($C758,'Policy Characteristics'!$C:$C,0)))</f>
        <v>0.01</v>
      </c>
      <c r="O758" s="76" t="str">
        <f>IF(ISBLANK(INDEX('Policy Characteristics'!I:I,MATCH($C758,'Policy Characteristics'!$C:$C,0))),"",INDEX('Policy Characteristics'!I:I,MATCH($C758,'Policy Characteristics'!$C:$C,0)))</f>
        <v>% of fuel shifted</v>
      </c>
      <c r="P758" s="76"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76" t="str">
        <f>IF(ISBLANK(INDEX('Policy Characteristics'!K:K,MATCH($C758,'Policy Characteristics'!$C:$C,0))),"",INDEX('Policy Characteristics'!K:K,MATCH($C758,'Policy Characteristics'!$C:$C,0)))</f>
        <v>industry-ag-main.html#fuel-switching</v>
      </c>
      <c r="R758" s="76" t="str">
        <f>IF(ISBLANK(INDEX('Policy Characteristics'!L:L,MATCH($C758,'Policy Characteristics'!$C:$C,0))),"",INDEX('Policy Characteristics'!L:L,MATCH($C758,'Policy Characteristics'!$C:$C,0)))</f>
        <v>industry-elec-and-hydrogen.html</v>
      </c>
    </row>
    <row r="759" spans="1:18" x14ac:dyDescent="0.25">
      <c r="A759" s="76" t="str">
        <f>IF(ISBLANK(INDEX('Policy Characteristics'!A:A,MATCH($C759,'Policy Characteristics'!$C:$C,0))),"",INDEX('Policy Characteristics'!A:A,MATCH($C759,'Policy Characteristics'!$C:$C,0)))</f>
        <v>Industry</v>
      </c>
      <c r="B759" s="234" t="str">
        <f>IF(ISBLANK(INDEX('Policy Characteristics'!B:B,MATCH($C759,'Policy Characteristics'!$C:$C,0))),"",INDEX('Policy Characteristics'!B:B,MATCH($C759,'Policy Characteristics'!$C:$C,0)))</f>
        <v>Electrification</v>
      </c>
      <c r="C759" s="76" t="str">
        <f t="shared" si="28"/>
        <v>Fraction of Eligible Industrial Energy Use Shifted to Electricity</v>
      </c>
      <c r="D759" s="78" t="s">
        <v>1313</v>
      </c>
      <c r="E759" t="s">
        <v>1692</v>
      </c>
      <c r="F759" t="s">
        <v>1276</v>
      </c>
      <c r="G759" s="88" t="s">
        <v>1699</v>
      </c>
      <c r="H759" s="15">
        <v>1933</v>
      </c>
      <c r="I759" s="247" t="s">
        <v>43</v>
      </c>
      <c r="J759" s="236" t="str">
        <f>IF(ISBLANK(INDEX('Policy Characteristics'!D:D,MATCH($C759,'Policy Characteristics'!$C:$C,0))),"",INDEX('Policy Characteristics'!D:D,MATCH($C759,'Policy Characteristics'!$C:$C,0)))</f>
        <v>Electrification</v>
      </c>
      <c r="K759" s="76" t="str">
        <f>IF(ISBLANK(INDEX('Policy Characteristics'!E:E,MATCH($C759,'Policy Characteristics'!$C:$C,0))),"",INDEX('Policy Characteristics'!E:E,MATCH($C759,'Policy Characteristics'!$C:$C,0)))</f>
        <v>indst shift to electricity</v>
      </c>
      <c r="L759" s="239">
        <f>IF(ISBLANK(INDEX('Policy Characteristics'!F:F,MATCH($C759,'Policy Characteristics'!$C:$C,0))),"",INDEX('Policy Characteristics'!F:F,MATCH($C759,'Policy Characteristics'!$C:$C,0)))</f>
        <v>0</v>
      </c>
      <c r="M759" s="239">
        <f>IF(ISBLANK(INDEX('Policy Characteristics'!G:G,MATCH($C759,'Policy Characteristics'!$C:$C,0))),"",INDEX('Policy Characteristics'!G:G,MATCH($C759,'Policy Characteristics'!$C:$C,0)))</f>
        <v>1</v>
      </c>
      <c r="N759" s="239">
        <f>IF(ISBLANK(INDEX('Policy Characteristics'!H:H,MATCH($C759,'Policy Characteristics'!$C:$C,0))),"",INDEX('Policy Characteristics'!H:H,MATCH($C759,'Policy Characteristics'!$C:$C,0)))</f>
        <v>0.01</v>
      </c>
      <c r="O759" s="76" t="str">
        <f>IF(ISBLANK(INDEX('Policy Characteristics'!I:I,MATCH($C759,'Policy Characteristics'!$C:$C,0))),"",INDEX('Policy Characteristics'!I:I,MATCH($C759,'Policy Characteristics'!$C:$C,0)))</f>
        <v>% of fuel shifted</v>
      </c>
      <c r="P759" s="76"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76" t="str">
        <f>IF(ISBLANK(INDEX('Policy Characteristics'!K:K,MATCH($C759,'Policy Characteristics'!$C:$C,0))),"",INDEX('Policy Characteristics'!K:K,MATCH($C759,'Policy Characteristics'!$C:$C,0)))</f>
        <v>industry-ag-main.html#fuel-switching</v>
      </c>
      <c r="R759" s="76" t="str">
        <f>IF(ISBLANK(INDEX('Policy Characteristics'!L:L,MATCH($C759,'Policy Characteristics'!$C:$C,0))),"",INDEX('Policy Characteristics'!L:L,MATCH($C759,'Policy Characteristics'!$C:$C,0)))</f>
        <v>industry-elec-and-hydrogen.html</v>
      </c>
    </row>
    <row r="760" spans="1:18" x14ac:dyDescent="0.25">
      <c r="A760" s="76" t="str">
        <f>IF(ISBLANK(INDEX('Policy Characteristics'!A:A,MATCH($C760,'Policy Characteristics'!$C:$C,0))),"",INDEX('Policy Characteristics'!A:A,MATCH($C760,'Policy Characteristics'!$C:$C,0)))</f>
        <v>Industry</v>
      </c>
      <c r="B760" s="234" t="str">
        <f>IF(ISBLANK(INDEX('Policy Characteristics'!B:B,MATCH($C760,'Policy Characteristics'!$C:$C,0))),"",INDEX('Policy Characteristics'!B:B,MATCH($C760,'Policy Characteristics'!$C:$C,0)))</f>
        <v>Electrification</v>
      </c>
      <c r="C760" s="76" t="str">
        <f t="shared" si="28"/>
        <v>Fraction of Eligible Industrial Energy Use Shifted to Electricity</v>
      </c>
      <c r="D760" s="78" t="s">
        <v>1313</v>
      </c>
      <c r="E760" t="s">
        <v>1693</v>
      </c>
      <c r="F760" t="s">
        <v>1276</v>
      </c>
      <c r="G760" s="88" t="s">
        <v>1700</v>
      </c>
      <c r="H760" s="15">
        <v>1934</v>
      </c>
      <c r="I760" s="247" t="s">
        <v>43</v>
      </c>
      <c r="J760" s="236" t="str">
        <f>IF(ISBLANK(INDEX('Policy Characteristics'!D:D,MATCH($C760,'Policy Characteristics'!$C:$C,0))),"",INDEX('Policy Characteristics'!D:D,MATCH($C760,'Policy Characteristics'!$C:$C,0)))</f>
        <v>Electrification</v>
      </c>
      <c r="K760" s="76" t="str">
        <f>IF(ISBLANK(INDEX('Policy Characteristics'!E:E,MATCH($C760,'Policy Characteristics'!$C:$C,0))),"",INDEX('Policy Characteristics'!E:E,MATCH($C760,'Policy Characteristics'!$C:$C,0)))</f>
        <v>indst shift to electricity</v>
      </c>
      <c r="L760" s="239">
        <f>IF(ISBLANK(INDEX('Policy Characteristics'!F:F,MATCH($C760,'Policy Characteristics'!$C:$C,0))),"",INDEX('Policy Characteristics'!F:F,MATCH($C760,'Policy Characteristics'!$C:$C,0)))</f>
        <v>0</v>
      </c>
      <c r="M760" s="239">
        <f>IF(ISBLANK(INDEX('Policy Characteristics'!G:G,MATCH($C760,'Policy Characteristics'!$C:$C,0))),"",INDEX('Policy Characteristics'!G:G,MATCH($C760,'Policy Characteristics'!$C:$C,0)))</f>
        <v>1</v>
      </c>
      <c r="N760" s="239">
        <f>IF(ISBLANK(INDEX('Policy Characteristics'!H:H,MATCH($C760,'Policy Characteristics'!$C:$C,0))),"",INDEX('Policy Characteristics'!H:H,MATCH($C760,'Policy Characteristics'!$C:$C,0)))</f>
        <v>0.01</v>
      </c>
      <c r="O760" s="76" t="str">
        <f>IF(ISBLANK(INDEX('Policy Characteristics'!I:I,MATCH($C760,'Policy Characteristics'!$C:$C,0))),"",INDEX('Policy Characteristics'!I:I,MATCH($C760,'Policy Characteristics'!$C:$C,0)))</f>
        <v>% of fuel shifted</v>
      </c>
      <c r="P760" s="76"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76" t="str">
        <f>IF(ISBLANK(INDEX('Policy Characteristics'!K:K,MATCH($C760,'Policy Characteristics'!$C:$C,0))),"",INDEX('Policy Characteristics'!K:K,MATCH($C760,'Policy Characteristics'!$C:$C,0)))</f>
        <v>industry-ag-main.html#fuel-switching</v>
      </c>
      <c r="R760" s="76" t="str">
        <f>IF(ISBLANK(INDEX('Policy Characteristics'!L:L,MATCH($C760,'Policy Characteristics'!$C:$C,0))),"",INDEX('Policy Characteristics'!L:L,MATCH($C760,'Policy Characteristics'!$C:$C,0)))</f>
        <v>industry-elec-and-hydrogen.html</v>
      </c>
    </row>
    <row r="761" spans="1:18" x14ac:dyDescent="0.25">
      <c r="A761" s="76" t="str">
        <f>IF(ISBLANK(INDEX('Policy Characteristics'!A:A,MATCH($C761,'Policy Characteristics'!$C:$C,0))),"",INDEX('Policy Characteristics'!A:A,MATCH($C761,'Policy Characteristics'!$C:$C,0)))</f>
        <v>Industry</v>
      </c>
      <c r="B761" s="234" t="str">
        <f>IF(ISBLANK(INDEX('Policy Characteristics'!B:B,MATCH($C761,'Policy Characteristics'!$C:$C,0))),"",INDEX('Policy Characteristics'!B:B,MATCH($C761,'Policy Characteristics'!$C:$C,0)))</f>
        <v>Electrification</v>
      </c>
      <c r="C761" s="76" t="str">
        <f t="shared" si="28"/>
        <v>Fraction of Eligible Industrial Energy Use Shifted to Electricity</v>
      </c>
      <c r="D761" s="78" t="s">
        <v>1313</v>
      </c>
      <c r="E761" t="s">
        <v>1694</v>
      </c>
      <c r="F761" t="s">
        <v>1276</v>
      </c>
      <c r="G761" s="88" t="s">
        <v>1701</v>
      </c>
      <c r="H761" s="15">
        <v>1935</v>
      </c>
      <c r="I761" s="247" t="s">
        <v>43</v>
      </c>
      <c r="J761" s="236" t="str">
        <f>IF(ISBLANK(INDEX('Policy Characteristics'!D:D,MATCH($C761,'Policy Characteristics'!$C:$C,0))),"",INDEX('Policy Characteristics'!D:D,MATCH($C761,'Policy Characteristics'!$C:$C,0)))</f>
        <v>Electrification</v>
      </c>
      <c r="K761" s="76" t="str">
        <f>IF(ISBLANK(INDEX('Policy Characteristics'!E:E,MATCH($C761,'Policy Characteristics'!$C:$C,0))),"",INDEX('Policy Characteristics'!E:E,MATCH($C761,'Policy Characteristics'!$C:$C,0)))</f>
        <v>indst shift to electricity</v>
      </c>
      <c r="L761" s="239">
        <f>IF(ISBLANK(INDEX('Policy Characteristics'!F:F,MATCH($C761,'Policy Characteristics'!$C:$C,0))),"",INDEX('Policy Characteristics'!F:F,MATCH($C761,'Policy Characteristics'!$C:$C,0)))</f>
        <v>0</v>
      </c>
      <c r="M761" s="239">
        <f>IF(ISBLANK(INDEX('Policy Characteristics'!G:G,MATCH($C761,'Policy Characteristics'!$C:$C,0))),"",INDEX('Policy Characteristics'!G:G,MATCH($C761,'Policy Characteristics'!$C:$C,0)))</f>
        <v>1</v>
      </c>
      <c r="N761" s="239">
        <f>IF(ISBLANK(INDEX('Policy Characteristics'!H:H,MATCH($C761,'Policy Characteristics'!$C:$C,0))),"",INDEX('Policy Characteristics'!H:H,MATCH($C761,'Policy Characteristics'!$C:$C,0)))</f>
        <v>0.01</v>
      </c>
      <c r="O761" s="76" t="str">
        <f>IF(ISBLANK(INDEX('Policy Characteristics'!I:I,MATCH($C761,'Policy Characteristics'!$C:$C,0))),"",INDEX('Policy Characteristics'!I:I,MATCH($C761,'Policy Characteristics'!$C:$C,0)))</f>
        <v>% of fuel shifted</v>
      </c>
      <c r="P761" s="76"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76" t="str">
        <f>IF(ISBLANK(INDEX('Policy Characteristics'!K:K,MATCH($C761,'Policy Characteristics'!$C:$C,0))),"",INDEX('Policy Characteristics'!K:K,MATCH($C761,'Policy Characteristics'!$C:$C,0)))</f>
        <v>industry-ag-main.html#fuel-switching</v>
      </c>
      <c r="R761" s="76" t="str">
        <f>IF(ISBLANK(INDEX('Policy Characteristics'!L:L,MATCH($C761,'Policy Characteristics'!$C:$C,0))),"",INDEX('Policy Characteristics'!L:L,MATCH($C761,'Policy Characteristics'!$C:$C,0)))</f>
        <v>industry-elec-and-hydrogen.html</v>
      </c>
    </row>
    <row r="762" spans="1:18" x14ac:dyDescent="0.25">
      <c r="A762" s="76" t="str">
        <f>IF(ISBLANK(INDEX('Policy Characteristics'!A:A,MATCH($C762,'Policy Characteristics'!$C:$C,0))),"",INDEX('Policy Characteristics'!A:A,MATCH($C762,'Policy Characteristics'!$C:$C,0)))</f>
        <v>Industry</v>
      </c>
      <c r="B762" s="234" t="str">
        <f>IF(ISBLANK(INDEX('Policy Characteristics'!B:B,MATCH($C762,'Policy Characteristics'!$C:$C,0))),"",INDEX('Policy Characteristics'!B:B,MATCH($C762,'Policy Characteristics'!$C:$C,0)))</f>
        <v>Electrification</v>
      </c>
      <c r="C762" s="76" t="str">
        <f t="shared" si="28"/>
        <v>Fraction of Eligible Industrial Energy Use Shifted to Electricity</v>
      </c>
      <c r="D762" s="78" t="s">
        <v>1313</v>
      </c>
      <c r="E762" t="s">
        <v>1695</v>
      </c>
      <c r="F762" t="s">
        <v>1276</v>
      </c>
      <c r="G762" s="88" t="s">
        <v>1702</v>
      </c>
      <c r="H762" s="15">
        <v>1936</v>
      </c>
      <c r="I762" s="247" t="s">
        <v>43</v>
      </c>
      <c r="J762" s="236" t="str">
        <f>IF(ISBLANK(INDEX('Policy Characteristics'!D:D,MATCH($C762,'Policy Characteristics'!$C:$C,0))),"",INDEX('Policy Characteristics'!D:D,MATCH($C762,'Policy Characteristics'!$C:$C,0)))</f>
        <v>Electrification</v>
      </c>
      <c r="K762" s="76" t="str">
        <f>IF(ISBLANK(INDEX('Policy Characteristics'!E:E,MATCH($C762,'Policy Characteristics'!$C:$C,0))),"",INDEX('Policy Characteristics'!E:E,MATCH($C762,'Policy Characteristics'!$C:$C,0)))</f>
        <v>indst shift to electricity</v>
      </c>
      <c r="L762" s="239">
        <f>IF(ISBLANK(INDEX('Policy Characteristics'!F:F,MATCH($C762,'Policy Characteristics'!$C:$C,0))),"",INDEX('Policy Characteristics'!F:F,MATCH($C762,'Policy Characteristics'!$C:$C,0)))</f>
        <v>0</v>
      </c>
      <c r="M762" s="239">
        <f>IF(ISBLANK(INDEX('Policy Characteristics'!G:G,MATCH($C762,'Policy Characteristics'!$C:$C,0))),"",INDEX('Policy Characteristics'!G:G,MATCH($C762,'Policy Characteristics'!$C:$C,0)))</f>
        <v>1</v>
      </c>
      <c r="N762" s="239">
        <f>IF(ISBLANK(INDEX('Policy Characteristics'!H:H,MATCH($C762,'Policy Characteristics'!$C:$C,0))),"",INDEX('Policy Characteristics'!H:H,MATCH($C762,'Policy Characteristics'!$C:$C,0)))</f>
        <v>0.01</v>
      </c>
      <c r="O762" s="76" t="str">
        <f>IF(ISBLANK(INDEX('Policy Characteristics'!I:I,MATCH($C762,'Policy Characteristics'!$C:$C,0))),"",INDEX('Policy Characteristics'!I:I,MATCH($C762,'Policy Characteristics'!$C:$C,0)))</f>
        <v>% of fuel shifted</v>
      </c>
      <c r="P762" s="76"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76" t="str">
        <f>IF(ISBLANK(INDEX('Policy Characteristics'!K:K,MATCH($C762,'Policy Characteristics'!$C:$C,0))),"",INDEX('Policy Characteristics'!K:K,MATCH($C762,'Policy Characteristics'!$C:$C,0)))</f>
        <v>industry-ag-main.html#fuel-switching</v>
      </c>
      <c r="R762" s="76" t="str">
        <f>IF(ISBLANK(INDEX('Policy Characteristics'!L:L,MATCH($C762,'Policy Characteristics'!$C:$C,0))),"",INDEX('Policy Characteristics'!L:L,MATCH($C762,'Policy Characteristics'!$C:$C,0)))</f>
        <v>industry-elec-and-hydrogen.html</v>
      </c>
    </row>
    <row r="763" spans="1:18" x14ac:dyDescent="0.25">
      <c r="A763" s="76" t="str">
        <f>IF(ISBLANK(INDEX('Policy Characteristics'!A:A,MATCH($C763,'Policy Characteristics'!$C:$C,0))),"",INDEX('Policy Characteristics'!A:A,MATCH($C763,'Policy Characteristics'!$C:$C,0)))</f>
        <v>Industry</v>
      </c>
      <c r="B763" s="234" t="str">
        <f>IF(ISBLANK(INDEX('Policy Characteristics'!B:B,MATCH($C763,'Policy Characteristics'!$C:$C,0))),"",INDEX('Policy Characteristics'!B:B,MATCH($C763,'Policy Characteristics'!$C:$C,0)))</f>
        <v>Electrification</v>
      </c>
      <c r="C763" s="76" t="str">
        <f t="shared" si="28"/>
        <v>Fraction of Eligible Industrial Energy Use Shifted to Electricity</v>
      </c>
      <c r="D763" s="78" t="s">
        <v>1313</v>
      </c>
      <c r="E763" t="s">
        <v>1833</v>
      </c>
      <c r="F763" t="s">
        <v>1276</v>
      </c>
      <c r="G763" s="88" t="s">
        <v>1833</v>
      </c>
      <c r="H763" s="15">
        <v>1937</v>
      </c>
      <c r="I763" s="247" t="s">
        <v>43</v>
      </c>
      <c r="J763" s="236" t="str">
        <f>IF(ISBLANK(INDEX('Policy Characteristics'!D:D,MATCH($C763,'Policy Characteristics'!$C:$C,0))),"",INDEX('Policy Characteristics'!D:D,MATCH($C763,'Policy Characteristics'!$C:$C,0)))</f>
        <v>Electrification</v>
      </c>
      <c r="K763" s="76" t="str">
        <f>IF(ISBLANK(INDEX('Policy Characteristics'!E:E,MATCH($C763,'Policy Characteristics'!$C:$C,0))),"",INDEX('Policy Characteristics'!E:E,MATCH($C763,'Policy Characteristics'!$C:$C,0)))</f>
        <v>indst shift to electricity</v>
      </c>
      <c r="L763" s="239">
        <f>IF(ISBLANK(INDEX('Policy Characteristics'!F:F,MATCH($C763,'Policy Characteristics'!$C:$C,0))),"",INDEX('Policy Characteristics'!F:F,MATCH($C763,'Policy Characteristics'!$C:$C,0)))</f>
        <v>0</v>
      </c>
      <c r="M763" s="239">
        <f>IF(ISBLANK(INDEX('Policy Characteristics'!G:G,MATCH($C763,'Policy Characteristics'!$C:$C,0))),"",INDEX('Policy Characteristics'!G:G,MATCH($C763,'Policy Characteristics'!$C:$C,0)))</f>
        <v>1</v>
      </c>
      <c r="N763" s="239">
        <f>IF(ISBLANK(INDEX('Policy Characteristics'!H:H,MATCH($C763,'Policy Characteristics'!$C:$C,0))),"",INDEX('Policy Characteristics'!H:H,MATCH($C763,'Policy Characteristics'!$C:$C,0)))</f>
        <v>0.01</v>
      </c>
      <c r="O763" s="76" t="str">
        <f>IF(ISBLANK(INDEX('Policy Characteristics'!I:I,MATCH($C763,'Policy Characteristics'!$C:$C,0))),"",INDEX('Policy Characteristics'!I:I,MATCH($C763,'Policy Characteristics'!$C:$C,0)))</f>
        <v>% of fuel shifted</v>
      </c>
      <c r="P763" s="76"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76" t="str">
        <f>IF(ISBLANK(INDEX('Policy Characteristics'!K:K,MATCH($C763,'Policy Characteristics'!$C:$C,0))),"",INDEX('Policy Characteristics'!K:K,MATCH($C763,'Policy Characteristics'!$C:$C,0)))</f>
        <v>industry-ag-main.html#fuel-switching</v>
      </c>
      <c r="R763" s="76" t="str">
        <f>IF(ISBLANK(INDEX('Policy Characteristics'!L:L,MATCH($C763,'Policy Characteristics'!$C:$C,0))),"",INDEX('Policy Characteristics'!L:L,MATCH($C763,'Policy Characteristics'!$C:$C,0)))</f>
        <v>industry-elec-and-hydrogen.html</v>
      </c>
    </row>
    <row r="764" spans="1:18" x14ac:dyDescent="0.25">
      <c r="A764" s="76" t="str">
        <f>IF(ISBLANK(INDEX('Policy Characteristics'!A:A,MATCH($C764,'Policy Characteristics'!$C:$C,0))),"",INDEX('Policy Characteristics'!A:A,MATCH($C764,'Policy Characteristics'!$C:$C,0)))</f>
        <v>Industry</v>
      </c>
      <c r="B764" s="234" t="str">
        <f>IF(ISBLANK(INDEX('Policy Characteristics'!B:B,MATCH($C764,'Policy Characteristics'!$C:$C,0))),"",INDEX('Policy Characteristics'!B:B,MATCH($C764,'Policy Characteristics'!$C:$C,0)))</f>
        <v>Electrification</v>
      </c>
      <c r="C764" s="76" t="str">
        <f t="shared" si="28"/>
        <v>Fraction of Eligible Industrial Energy Use Shifted to Electricity</v>
      </c>
      <c r="D764" s="78" t="s">
        <v>1314</v>
      </c>
      <c r="E764" t="s">
        <v>1689</v>
      </c>
      <c r="F764" t="s">
        <v>820</v>
      </c>
      <c r="G764" s="88" t="s">
        <v>1696</v>
      </c>
      <c r="H764" s="15">
        <v>1938</v>
      </c>
      <c r="I764" s="247" t="s">
        <v>43</v>
      </c>
      <c r="J764" s="236" t="str">
        <f>IF(ISBLANK(INDEX('Policy Characteristics'!D:D,MATCH($C764,'Policy Characteristics'!$C:$C,0))),"",INDEX('Policy Characteristics'!D:D,MATCH($C764,'Policy Characteristics'!$C:$C,0)))</f>
        <v>Electrification</v>
      </c>
      <c r="K764" s="76" t="str">
        <f>IF(ISBLANK(INDEX('Policy Characteristics'!E:E,MATCH($C764,'Policy Characteristics'!$C:$C,0))),"",INDEX('Policy Characteristics'!E:E,MATCH($C764,'Policy Characteristics'!$C:$C,0)))</f>
        <v>indst shift to electricity</v>
      </c>
      <c r="L764" s="239">
        <f>IF(ISBLANK(INDEX('Policy Characteristics'!F:F,MATCH($C764,'Policy Characteristics'!$C:$C,0))),"",INDEX('Policy Characteristics'!F:F,MATCH($C764,'Policy Characteristics'!$C:$C,0)))</f>
        <v>0</v>
      </c>
      <c r="M764" s="239">
        <f>IF(ISBLANK(INDEX('Policy Characteristics'!G:G,MATCH($C764,'Policy Characteristics'!$C:$C,0))),"",INDEX('Policy Characteristics'!G:G,MATCH($C764,'Policy Characteristics'!$C:$C,0)))</f>
        <v>1</v>
      </c>
      <c r="N764" s="239">
        <f>IF(ISBLANK(INDEX('Policy Characteristics'!H:H,MATCH($C764,'Policy Characteristics'!$C:$C,0))),"",INDEX('Policy Characteristics'!H:H,MATCH($C764,'Policy Characteristics'!$C:$C,0)))</f>
        <v>0.01</v>
      </c>
      <c r="O764" s="76" t="str">
        <f>IF(ISBLANK(INDEX('Policy Characteristics'!I:I,MATCH($C764,'Policy Characteristics'!$C:$C,0))),"",INDEX('Policy Characteristics'!I:I,MATCH($C764,'Policy Characteristics'!$C:$C,0)))</f>
        <v>% of fuel shifted</v>
      </c>
      <c r="P764" s="76"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76" t="str">
        <f>IF(ISBLANK(INDEX('Policy Characteristics'!K:K,MATCH($C764,'Policy Characteristics'!$C:$C,0))),"",INDEX('Policy Characteristics'!K:K,MATCH($C764,'Policy Characteristics'!$C:$C,0)))</f>
        <v>industry-ag-main.html#fuel-switching</v>
      </c>
      <c r="R764" s="76" t="str">
        <f>IF(ISBLANK(INDEX('Policy Characteristics'!L:L,MATCH($C764,'Policy Characteristics'!$C:$C,0))),"",INDEX('Policy Characteristics'!L:L,MATCH($C764,'Policy Characteristics'!$C:$C,0)))</f>
        <v>industry-elec-and-hydrogen.html</v>
      </c>
    </row>
    <row r="765" spans="1:18" x14ac:dyDescent="0.25">
      <c r="A765" s="76" t="str">
        <f>IF(ISBLANK(INDEX('Policy Characteristics'!A:A,MATCH($C765,'Policy Characteristics'!$C:$C,0))),"",INDEX('Policy Characteristics'!A:A,MATCH($C765,'Policy Characteristics'!$C:$C,0)))</f>
        <v>Industry</v>
      </c>
      <c r="B765" s="234" t="str">
        <f>IF(ISBLANK(INDEX('Policy Characteristics'!B:B,MATCH($C765,'Policy Characteristics'!$C:$C,0))),"",INDEX('Policy Characteristics'!B:B,MATCH($C765,'Policy Characteristics'!$C:$C,0)))</f>
        <v>Electrification</v>
      </c>
      <c r="C765" s="76" t="str">
        <f t="shared" si="28"/>
        <v>Fraction of Eligible Industrial Energy Use Shifted to Electricity</v>
      </c>
      <c r="D765" s="78" t="s">
        <v>1314</v>
      </c>
      <c r="E765" t="s">
        <v>1690</v>
      </c>
      <c r="F765" t="s">
        <v>820</v>
      </c>
      <c r="G765" s="88" t="s">
        <v>1697</v>
      </c>
      <c r="H765" s="15">
        <v>1939</v>
      </c>
      <c r="I765" s="247" t="s">
        <v>43</v>
      </c>
      <c r="J765" s="236" t="str">
        <f>IF(ISBLANK(INDEX('Policy Characteristics'!D:D,MATCH($C765,'Policy Characteristics'!$C:$C,0))),"",INDEX('Policy Characteristics'!D:D,MATCH($C765,'Policy Characteristics'!$C:$C,0)))</f>
        <v>Electrification</v>
      </c>
      <c r="K765" s="76" t="str">
        <f>IF(ISBLANK(INDEX('Policy Characteristics'!E:E,MATCH($C765,'Policy Characteristics'!$C:$C,0))),"",INDEX('Policy Characteristics'!E:E,MATCH($C765,'Policy Characteristics'!$C:$C,0)))</f>
        <v>indst shift to electricity</v>
      </c>
      <c r="L765" s="239">
        <f>IF(ISBLANK(INDEX('Policy Characteristics'!F:F,MATCH($C765,'Policy Characteristics'!$C:$C,0))),"",INDEX('Policy Characteristics'!F:F,MATCH($C765,'Policy Characteristics'!$C:$C,0)))</f>
        <v>0</v>
      </c>
      <c r="M765" s="239">
        <f>IF(ISBLANK(INDEX('Policy Characteristics'!G:G,MATCH($C765,'Policy Characteristics'!$C:$C,0))),"",INDEX('Policy Characteristics'!G:G,MATCH($C765,'Policy Characteristics'!$C:$C,0)))</f>
        <v>1</v>
      </c>
      <c r="N765" s="239">
        <f>IF(ISBLANK(INDEX('Policy Characteristics'!H:H,MATCH($C765,'Policy Characteristics'!$C:$C,0))),"",INDEX('Policy Characteristics'!H:H,MATCH($C765,'Policy Characteristics'!$C:$C,0)))</f>
        <v>0.01</v>
      </c>
      <c r="O765" s="76" t="str">
        <f>IF(ISBLANK(INDEX('Policy Characteristics'!I:I,MATCH($C765,'Policy Characteristics'!$C:$C,0))),"",INDEX('Policy Characteristics'!I:I,MATCH($C765,'Policy Characteristics'!$C:$C,0)))</f>
        <v>% of fuel shifted</v>
      </c>
      <c r="P765" s="76"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76" t="str">
        <f>IF(ISBLANK(INDEX('Policy Characteristics'!K:K,MATCH($C765,'Policy Characteristics'!$C:$C,0))),"",INDEX('Policy Characteristics'!K:K,MATCH($C765,'Policy Characteristics'!$C:$C,0)))</f>
        <v>industry-ag-main.html#fuel-switching</v>
      </c>
      <c r="R765" s="76" t="str">
        <f>IF(ISBLANK(INDEX('Policy Characteristics'!L:L,MATCH($C765,'Policy Characteristics'!$C:$C,0))),"",INDEX('Policy Characteristics'!L:L,MATCH($C765,'Policy Characteristics'!$C:$C,0)))</f>
        <v>industry-elec-and-hydrogen.html</v>
      </c>
    </row>
    <row r="766" spans="1:18" x14ac:dyDescent="0.25">
      <c r="A766" s="76" t="str">
        <f>IF(ISBLANK(INDEX('Policy Characteristics'!A:A,MATCH($C766,'Policy Characteristics'!$C:$C,0))),"",INDEX('Policy Characteristics'!A:A,MATCH($C766,'Policy Characteristics'!$C:$C,0)))</f>
        <v>Industry</v>
      </c>
      <c r="B766" s="234" t="str">
        <f>IF(ISBLANK(INDEX('Policy Characteristics'!B:B,MATCH($C766,'Policy Characteristics'!$C:$C,0))),"",INDEX('Policy Characteristics'!B:B,MATCH($C766,'Policy Characteristics'!$C:$C,0)))</f>
        <v>Electrification</v>
      </c>
      <c r="C766" s="76" t="str">
        <f t="shared" si="28"/>
        <v>Fraction of Eligible Industrial Energy Use Shifted to Electricity</v>
      </c>
      <c r="D766" s="78" t="s">
        <v>1314</v>
      </c>
      <c r="E766" t="s">
        <v>1691</v>
      </c>
      <c r="F766" t="s">
        <v>820</v>
      </c>
      <c r="G766" s="88" t="s">
        <v>1698</v>
      </c>
      <c r="H766" s="15">
        <v>1940</v>
      </c>
      <c r="I766" s="247" t="s">
        <v>43</v>
      </c>
      <c r="J766" s="236" t="str">
        <f>IF(ISBLANK(INDEX('Policy Characteristics'!D:D,MATCH($C766,'Policy Characteristics'!$C:$C,0))),"",INDEX('Policy Characteristics'!D:D,MATCH($C766,'Policy Characteristics'!$C:$C,0)))</f>
        <v>Electrification</v>
      </c>
      <c r="K766" s="76" t="str">
        <f>IF(ISBLANK(INDEX('Policy Characteristics'!E:E,MATCH($C766,'Policy Characteristics'!$C:$C,0))),"",INDEX('Policy Characteristics'!E:E,MATCH($C766,'Policy Characteristics'!$C:$C,0)))</f>
        <v>indst shift to electricity</v>
      </c>
      <c r="L766" s="239">
        <f>IF(ISBLANK(INDEX('Policy Characteristics'!F:F,MATCH($C766,'Policy Characteristics'!$C:$C,0))),"",INDEX('Policy Characteristics'!F:F,MATCH($C766,'Policy Characteristics'!$C:$C,0)))</f>
        <v>0</v>
      </c>
      <c r="M766" s="239">
        <f>IF(ISBLANK(INDEX('Policy Characteristics'!G:G,MATCH($C766,'Policy Characteristics'!$C:$C,0))),"",INDEX('Policy Characteristics'!G:G,MATCH($C766,'Policy Characteristics'!$C:$C,0)))</f>
        <v>1</v>
      </c>
      <c r="N766" s="239">
        <f>IF(ISBLANK(INDEX('Policy Characteristics'!H:H,MATCH($C766,'Policy Characteristics'!$C:$C,0))),"",INDEX('Policy Characteristics'!H:H,MATCH($C766,'Policy Characteristics'!$C:$C,0)))</f>
        <v>0.01</v>
      </c>
      <c r="O766" s="76" t="str">
        <f>IF(ISBLANK(INDEX('Policy Characteristics'!I:I,MATCH($C766,'Policy Characteristics'!$C:$C,0))),"",INDEX('Policy Characteristics'!I:I,MATCH($C766,'Policy Characteristics'!$C:$C,0)))</f>
        <v>% of fuel shifted</v>
      </c>
      <c r="P766" s="76"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76" t="str">
        <f>IF(ISBLANK(INDEX('Policy Characteristics'!K:K,MATCH($C766,'Policy Characteristics'!$C:$C,0))),"",INDEX('Policy Characteristics'!K:K,MATCH($C766,'Policy Characteristics'!$C:$C,0)))</f>
        <v>industry-ag-main.html#fuel-switching</v>
      </c>
      <c r="R766" s="76" t="str">
        <f>IF(ISBLANK(INDEX('Policy Characteristics'!L:L,MATCH($C766,'Policy Characteristics'!$C:$C,0))),"",INDEX('Policy Characteristics'!L:L,MATCH($C766,'Policy Characteristics'!$C:$C,0)))</f>
        <v>industry-elec-and-hydrogen.html</v>
      </c>
    </row>
    <row r="767" spans="1:18" x14ac:dyDescent="0.25">
      <c r="A767" s="76" t="str">
        <f>IF(ISBLANK(INDEX('Policy Characteristics'!A:A,MATCH($C767,'Policy Characteristics'!$C:$C,0))),"",INDEX('Policy Characteristics'!A:A,MATCH($C767,'Policy Characteristics'!$C:$C,0)))</f>
        <v>Industry</v>
      </c>
      <c r="B767" s="234" t="str">
        <f>IF(ISBLANK(INDEX('Policy Characteristics'!B:B,MATCH($C767,'Policy Characteristics'!$C:$C,0))),"",INDEX('Policy Characteristics'!B:B,MATCH($C767,'Policy Characteristics'!$C:$C,0)))</f>
        <v>Electrification</v>
      </c>
      <c r="C767" s="76" t="str">
        <f t="shared" si="28"/>
        <v>Fraction of Eligible Industrial Energy Use Shifted to Electricity</v>
      </c>
      <c r="D767" s="78" t="s">
        <v>1314</v>
      </c>
      <c r="E767" t="s">
        <v>1692</v>
      </c>
      <c r="F767" t="s">
        <v>820</v>
      </c>
      <c r="G767" s="88" t="s">
        <v>1699</v>
      </c>
      <c r="H767" s="15">
        <v>1941</v>
      </c>
      <c r="I767" s="247" t="s">
        <v>43</v>
      </c>
      <c r="J767" s="236" t="str">
        <f>IF(ISBLANK(INDEX('Policy Characteristics'!D:D,MATCH($C767,'Policy Characteristics'!$C:$C,0))),"",INDEX('Policy Characteristics'!D:D,MATCH($C767,'Policy Characteristics'!$C:$C,0)))</f>
        <v>Electrification</v>
      </c>
      <c r="K767" s="76" t="str">
        <f>IF(ISBLANK(INDEX('Policy Characteristics'!E:E,MATCH($C767,'Policy Characteristics'!$C:$C,0))),"",INDEX('Policy Characteristics'!E:E,MATCH($C767,'Policy Characteristics'!$C:$C,0)))</f>
        <v>indst shift to electricity</v>
      </c>
      <c r="L767" s="239">
        <f>IF(ISBLANK(INDEX('Policy Characteristics'!F:F,MATCH($C767,'Policy Characteristics'!$C:$C,0))),"",INDEX('Policy Characteristics'!F:F,MATCH($C767,'Policy Characteristics'!$C:$C,0)))</f>
        <v>0</v>
      </c>
      <c r="M767" s="239">
        <f>IF(ISBLANK(INDEX('Policy Characteristics'!G:G,MATCH($C767,'Policy Characteristics'!$C:$C,0))),"",INDEX('Policy Characteristics'!G:G,MATCH($C767,'Policy Characteristics'!$C:$C,0)))</f>
        <v>1</v>
      </c>
      <c r="N767" s="239">
        <f>IF(ISBLANK(INDEX('Policy Characteristics'!H:H,MATCH($C767,'Policy Characteristics'!$C:$C,0))),"",INDEX('Policy Characteristics'!H:H,MATCH($C767,'Policy Characteristics'!$C:$C,0)))</f>
        <v>0.01</v>
      </c>
      <c r="O767" s="76" t="str">
        <f>IF(ISBLANK(INDEX('Policy Characteristics'!I:I,MATCH($C767,'Policy Characteristics'!$C:$C,0))),"",INDEX('Policy Characteristics'!I:I,MATCH($C767,'Policy Characteristics'!$C:$C,0)))</f>
        <v>% of fuel shifted</v>
      </c>
      <c r="P767" s="76"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76" t="str">
        <f>IF(ISBLANK(INDEX('Policy Characteristics'!K:K,MATCH($C767,'Policy Characteristics'!$C:$C,0))),"",INDEX('Policy Characteristics'!K:K,MATCH($C767,'Policy Characteristics'!$C:$C,0)))</f>
        <v>industry-ag-main.html#fuel-switching</v>
      </c>
      <c r="R767" s="76" t="str">
        <f>IF(ISBLANK(INDEX('Policy Characteristics'!L:L,MATCH($C767,'Policy Characteristics'!$C:$C,0))),"",INDEX('Policy Characteristics'!L:L,MATCH($C767,'Policy Characteristics'!$C:$C,0)))</f>
        <v>industry-elec-and-hydrogen.html</v>
      </c>
    </row>
    <row r="768" spans="1:18" x14ac:dyDescent="0.25">
      <c r="A768" s="76" t="str">
        <f>IF(ISBLANK(INDEX('Policy Characteristics'!A:A,MATCH($C768,'Policy Characteristics'!$C:$C,0))),"",INDEX('Policy Characteristics'!A:A,MATCH($C768,'Policy Characteristics'!$C:$C,0)))</f>
        <v>Industry</v>
      </c>
      <c r="B768" s="234" t="str">
        <f>IF(ISBLANK(INDEX('Policy Characteristics'!B:B,MATCH($C768,'Policy Characteristics'!$C:$C,0))),"",INDEX('Policy Characteristics'!B:B,MATCH($C768,'Policy Characteristics'!$C:$C,0)))</f>
        <v>Electrification</v>
      </c>
      <c r="C768" s="76" t="str">
        <f t="shared" si="28"/>
        <v>Fraction of Eligible Industrial Energy Use Shifted to Electricity</v>
      </c>
      <c r="D768" s="78" t="s">
        <v>1314</v>
      </c>
      <c r="E768" t="s">
        <v>1693</v>
      </c>
      <c r="F768" t="s">
        <v>820</v>
      </c>
      <c r="G768" s="88" t="s">
        <v>1700</v>
      </c>
      <c r="H768" s="15">
        <v>1942</v>
      </c>
      <c r="I768" s="247" t="s">
        <v>43</v>
      </c>
      <c r="J768" s="236" t="str">
        <f>IF(ISBLANK(INDEX('Policy Characteristics'!D:D,MATCH($C768,'Policy Characteristics'!$C:$C,0))),"",INDEX('Policy Characteristics'!D:D,MATCH($C768,'Policy Characteristics'!$C:$C,0)))</f>
        <v>Electrification</v>
      </c>
      <c r="K768" s="76" t="str">
        <f>IF(ISBLANK(INDEX('Policy Characteristics'!E:E,MATCH($C768,'Policy Characteristics'!$C:$C,0))),"",INDEX('Policy Characteristics'!E:E,MATCH($C768,'Policy Characteristics'!$C:$C,0)))</f>
        <v>indst shift to electricity</v>
      </c>
      <c r="L768" s="239">
        <f>IF(ISBLANK(INDEX('Policy Characteristics'!F:F,MATCH($C768,'Policy Characteristics'!$C:$C,0))),"",INDEX('Policy Characteristics'!F:F,MATCH($C768,'Policy Characteristics'!$C:$C,0)))</f>
        <v>0</v>
      </c>
      <c r="M768" s="239">
        <f>IF(ISBLANK(INDEX('Policy Characteristics'!G:G,MATCH($C768,'Policy Characteristics'!$C:$C,0))),"",INDEX('Policy Characteristics'!G:G,MATCH($C768,'Policy Characteristics'!$C:$C,0)))</f>
        <v>1</v>
      </c>
      <c r="N768" s="239">
        <f>IF(ISBLANK(INDEX('Policy Characteristics'!H:H,MATCH($C768,'Policy Characteristics'!$C:$C,0))),"",INDEX('Policy Characteristics'!H:H,MATCH($C768,'Policy Characteristics'!$C:$C,0)))</f>
        <v>0.01</v>
      </c>
      <c r="O768" s="76" t="str">
        <f>IF(ISBLANK(INDEX('Policy Characteristics'!I:I,MATCH($C768,'Policy Characteristics'!$C:$C,0))),"",INDEX('Policy Characteristics'!I:I,MATCH($C768,'Policy Characteristics'!$C:$C,0)))</f>
        <v>% of fuel shifted</v>
      </c>
      <c r="P768" s="76"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76" t="str">
        <f>IF(ISBLANK(INDEX('Policy Characteristics'!K:K,MATCH($C768,'Policy Characteristics'!$C:$C,0))),"",INDEX('Policy Characteristics'!K:K,MATCH($C768,'Policy Characteristics'!$C:$C,0)))</f>
        <v>industry-ag-main.html#fuel-switching</v>
      </c>
      <c r="R768" s="76" t="str">
        <f>IF(ISBLANK(INDEX('Policy Characteristics'!L:L,MATCH($C768,'Policy Characteristics'!$C:$C,0))),"",INDEX('Policy Characteristics'!L:L,MATCH($C768,'Policy Characteristics'!$C:$C,0)))</f>
        <v>industry-elec-and-hydrogen.html</v>
      </c>
    </row>
    <row r="769" spans="1:18" x14ac:dyDescent="0.25">
      <c r="A769" s="76" t="str">
        <f>IF(ISBLANK(INDEX('Policy Characteristics'!A:A,MATCH($C769,'Policy Characteristics'!$C:$C,0))),"",INDEX('Policy Characteristics'!A:A,MATCH($C769,'Policy Characteristics'!$C:$C,0)))</f>
        <v>Industry</v>
      </c>
      <c r="B769" s="234" t="str">
        <f>IF(ISBLANK(INDEX('Policy Characteristics'!B:B,MATCH($C769,'Policy Characteristics'!$C:$C,0))),"",INDEX('Policy Characteristics'!B:B,MATCH($C769,'Policy Characteristics'!$C:$C,0)))</f>
        <v>Electrification</v>
      </c>
      <c r="C769" s="76" t="str">
        <f t="shared" si="28"/>
        <v>Fraction of Eligible Industrial Energy Use Shifted to Electricity</v>
      </c>
      <c r="D769" s="78" t="s">
        <v>1314</v>
      </c>
      <c r="E769" t="s">
        <v>1694</v>
      </c>
      <c r="F769" t="s">
        <v>820</v>
      </c>
      <c r="G769" s="88" t="s">
        <v>1701</v>
      </c>
      <c r="H769" s="15">
        <v>1943</v>
      </c>
      <c r="I769" s="247" t="s">
        <v>43</v>
      </c>
      <c r="J769" s="236" t="str">
        <f>IF(ISBLANK(INDEX('Policy Characteristics'!D:D,MATCH($C769,'Policy Characteristics'!$C:$C,0))),"",INDEX('Policy Characteristics'!D:D,MATCH($C769,'Policy Characteristics'!$C:$C,0)))</f>
        <v>Electrification</v>
      </c>
      <c r="K769" s="76" t="str">
        <f>IF(ISBLANK(INDEX('Policy Characteristics'!E:E,MATCH($C769,'Policy Characteristics'!$C:$C,0))),"",INDEX('Policy Characteristics'!E:E,MATCH($C769,'Policy Characteristics'!$C:$C,0)))</f>
        <v>indst shift to electricity</v>
      </c>
      <c r="L769" s="239">
        <f>IF(ISBLANK(INDEX('Policy Characteristics'!F:F,MATCH($C769,'Policy Characteristics'!$C:$C,0))),"",INDEX('Policy Characteristics'!F:F,MATCH($C769,'Policy Characteristics'!$C:$C,0)))</f>
        <v>0</v>
      </c>
      <c r="M769" s="239">
        <f>IF(ISBLANK(INDEX('Policy Characteristics'!G:G,MATCH($C769,'Policy Characteristics'!$C:$C,0))),"",INDEX('Policy Characteristics'!G:G,MATCH($C769,'Policy Characteristics'!$C:$C,0)))</f>
        <v>1</v>
      </c>
      <c r="N769" s="239">
        <f>IF(ISBLANK(INDEX('Policy Characteristics'!H:H,MATCH($C769,'Policy Characteristics'!$C:$C,0))),"",INDEX('Policy Characteristics'!H:H,MATCH($C769,'Policy Characteristics'!$C:$C,0)))</f>
        <v>0.01</v>
      </c>
      <c r="O769" s="76" t="str">
        <f>IF(ISBLANK(INDEX('Policy Characteristics'!I:I,MATCH($C769,'Policy Characteristics'!$C:$C,0))),"",INDEX('Policy Characteristics'!I:I,MATCH($C769,'Policy Characteristics'!$C:$C,0)))</f>
        <v>% of fuel shifted</v>
      </c>
      <c r="P769" s="76"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76" t="str">
        <f>IF(ISBLANK(INDEX('Policy Characteristics'!K:K,MATCH($C769,'Policy Characteristics'!$C:$C,0))),"",INDEX('Policy Characteristics'!K:K,MATCH($C769,'Policy Characteristics'!$C:$C,0)))</f>
        <v>industry-ag-main.html#fuel-switching</v>
      </c>
      <c r="R769" s="76" t="str">
        <f>IF(ISBLANK(INDEX('Policy Characteristics'!L:L,MATCH($C769,'Policy Characteristics'!$C:$C,0))),"",INDEX('Policy Characteristics'!L:L,MATCH($C769,'Policy Characteristics'!$C:$C,0)))</f>
        <v>industry-elec-and-hydrogen.html</v>
      </c>
    </row>
    <row r="770" spans="1:18" x14ac:dyDescent="0.25">
      <c r="A770" s="76" t="str">
        <f>IF(ISBLANK(INDEX('Policy Characteristics'!A:A,MATCH($C770,'Policy Characteristics'!$C:$C,0))),"",INDEX('Policy Characteristics'!A:A,MATCH($C770,'Policy Characteristics'!$C:$C,0)))</f>
        <v>Industry</v>
      </c>
      <c r="B770" s="234" t="str">
        <f>IF(ISBLANK(INDEX('Policy Characteristics'!B:B,MATCH($C770,'Policy Characteristics'!$C:$C,0))),"",INDEX('Policy Characteristics'!B:B,MATCH($C770,'Policy Characteristics'!$C:$C,0)))</f>
        <v>Electrification</v>
      </c>
      <c r="C770" s="76" t="str">
        <f t="shared" si="28"/>
        <v>Fraction of Eligible Industrial Energy Use Shifted to Electricity</v>
      </c>
      <c r="D770" s="78" t="s">
        <v>1314</v>
      </c>
      <c r="E770" t="s">
        <v>1695</v>
      </c>
      <c r="F770" t="s">
        <v>820</v>
      </c>
      <c r="G770" s="88" t="s">
        <v>1702</v>
      </c>
      <c r="H770" s="15">
        <v>1944</v>
      </c>
      <c r="I770" s="247" t="s">
        <v>43</v>
      </c>
      <c r="J770" s="236" t="str">
        <f>IF(ISBLANK(INDEX('Policy Characteristics'!D:D,MATCH($C770,'Policy Characteristics'!$C:$C,0))),"",INDEX('Policy Characteristics'!D:D,MATCH($C770,'Policy Characteristics'!$C:$C,0)))</f>
        <v>Electrification</v>
      </c>
      <c r="K770" s="76" t="str">
        <f>IF(ISBLANK(INDEX('Policy Characteristics'!E:E,MATCH($C770,'Policy Characteristics'!$C:$C,0))),"",INDEX('Policy Characteristics'!E:E,MATCH($C770,'Policy Characteristics'!$C:$C,0)))</f>
        <v>indst shift to electricity</v>
      </c>
      <c r="L770" s="239">
        <f>IF(ISBLANK(INDEX('Policy Characteristics'!F:F,MATCH($C770,'Policy Characteristics'!$C:$C,0))),"",INDEX('Policy Characteristics'!F:F,MATCH($C770,'Policy Characteristics'!$C:$C,0)))</f>
        <v>0</v>
      </c>
      <c r="M770" s="239">
        <f>IF(ISBLANK(INDEX('Policy Characteristics'!G:G,MATCH($C770,'Policy Characteristics'!$C:$C,0))),"",INDEX('Policy Characteristics'!G:G,MATCH($C770,'Policy Characteristics'!$C:$C,0)))</f>
        <v>1</v>
      </c>
      <c r="N770" s="239">
        <f>IF(ISBLANK(INDEX('Policy Characteristics'!H:H,MATCH($C770,'Policy Characteristics'!$C:$C,0))),"",INDEX('Policy Characteristics'!H:H,MATCH($C770,'Policy Characteristics'!$C:$C,0)))</f>
        <v>0.01</v>
      </c>
      <c r="O770" s="76" t="str">
        <f>IF(ISBLANK(INDEX('Policy Characteristics'!I:I,MATCH($C770,'Policy Characteristics'!$C:$C,0))),"",INDEX('Policy Characteristics'!I:I,MATCH($C770,'Policy Characteristics'!$C:$C,0)))</f>
        <v>% of fuel shifted</v>
      </c>
      <c r="P770" s="76"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76" t="str">
        <f>IF(ISBLANK(INDEX('Policy Characteristics'!K:K,MATCH($C770,'Policy Characteristics'!$C:$C,0))),"",INDEX('Policy Characteristics'!K:K,MATCH($C770,'Policy Characteristics'!$C:$C,0)))</f>
        <v>industry-ag-main.html#fuel-switching</v>
      </c>
      <c r="R770" s="76" t="str">
        <f>IF(ISBLANK(INDEX('Policy Characteristics'!L:L,MATCH($C770,'Policy Characteristics'!$C:$C,0))),"",INDEX('Policy Characteristics'!L:L,MATCH($C770,'Policy Characteristics'!$C:$C,0)))</f>
        <v>industry-elec-and-hydrogen.html</v>
      </c>
    </row>
    <row r="771" spans="1:18" x14ac:dyDescent="0.25">
      <c r="A771" s="76" t="str">
        <f>IF(ISBLANK(INDEX('Policy Characteristics'!A:A,MATCH($C771,'Policy Characteristics'!$C:$C,0))),"",INDEX('Policy Characteristics'!A:A,MATCH($C771,'Policy Characteristics'!$C:$C,0)))</f>
        <v>Industry</v>
      </c>
      <c r="B771" s="234" t="str">
        <f>IF(ISBLANK(INDEX('Policy Characteristics'!B:B,MATCH($C771,'Policy Characteristics'!$C:$C,0))),"",INDEX('Policy Characteristics'!B:B,MATCH($C771,'Policy Characteristics'!$C:$C,0)))</f>
        <v>Electrification</v>
      </c>
      <c r="C771" s="76" t="str">
        <f t="shared" si="28"/>
        <v>Fraction of Eligible Industrial Energy Use Shifted to Electricity</v>
      </c>
      <c r="D771" s="78" t="s">
        <v>1314</v>
      </c>
      <c r="E771" t="s">
        <v>1833</v>
      </c>
      <c r="F771" t="s">
        <v>820</v>
      </c>
      <c r="G771" s="88" t="s">
        <v>1833</v>
      </c>
      <c r="H771" s="15">
        <v>1945</v>
      </c>
      <c r="I771" s="247" t="s">
        <v>43</v>
      </c>
      <c r="J771" s="236" t="str">
        <f>IF(ISBLANK(INDEX('Policy Characteristics'!D:D,MATCH($C771,'Policy Characteristics'!$C:$C,0))),"",INDEX('Policy Characteristics'!D:D,MATCH($C771,'Policy Characteristics'!$C:$C,0)))</f>
        <v>Electrification</v>
      </c>
      <c r="K771" s="76" t="str">
        <f>IF(ISBLANK(INDEX('Policy Characteristics'!E:E,MATCH($C771,'Policy Characteristics'!$C:$C,0))),"",INDEX('Policy Characteristics'!E:E,MATCH($C771,'Policy Characteristics'!$C:$C,0)))</f>
        <v>indst shift to electricity</v>
      </c>
      <c r="L771" s="239">
        <f>IF(ISBLANK(INDEX('Policy Characteristics'!F:F,MATCH($C771,'Policy Characteristics'!$C:$C,0))),"",INDEX('Policy Characteristics'!F:F,MATCH($C771,'Policy Characteristics'!$C:$C,0)))</f>
        <v>0</v>
      </c>
      <c r="M771" s="239">
        <f>IF(ISBLANK(INDEX('Policy Characteristics'!G:G,MATCH($C771,'Policy Characteristics'!$C:$C,0))),"",INDEX('Policy Characteristics'!G:G,MATCH($C771,'Policy Characteristics'!$C:$C,0)))</f>
        <v>1</v>
      </c>
      <c r="N771" s="239">
        <f>IF(ISBLANK(INDEX('Policy Characteristics'!H:H,MATCH($C771,'Policy Characteristics'!$C:$C,0))),"",INDEX('Policy Characteristics'!H:H,MATCH($C771,'Policy Characteristics'!$C:$C,0)))</f>
        <v>0.01</v>
      </c>
      <c r="O771" s="76" t="str">
        <f>IF(ISBLANK(INDEX('Policy Characteristics'!I:I,MATCH($C771,'Policy Characteristics'!$C:$C,0))),"",INDEX('Policy Characteristics'!I:I,MATCH($C771,'Policy Characteristics'!$C:$C,0)))</f>
        <v>% of fuel shifted</v>
      </c>
      <c r="P771" s="76"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76" t="str">
        <f>IF(ISBLANK(INDEX('Policy Characteristics'!K:K,MATCH($C771,'Policy Characteristics'!$C:$C,0))),"",INDEX('Policy Characteristics'!K:K,MATCH($C771,'Policy Characteristics'!$C:$C,0)))</f>
        <v>industry-ag-main.html#fuel-switching</v>
      </c>
      <c r="R771" s="76" t="str">
        <f>IF(ISBLANK(INDEX('Policy Characteristics'!L:L,MATCH($C771,'Policy Characteristics'!$C:$C,0))),"",INDEX('Policy Characteristics'!L:L,MATCH($C771,'Policy Characteristics'!$C:$C,0)))</f>
        <v>industry-elec-and-hydrogen.html</v>
      </c>
    </row>
    <row r="772" spans="1:18" x14ac:dyDescent="0.25">
      <c r="A772" s="76" t="str">
        <f>IF(ISBLANK(INDEX('Policy Characteristics'!A:A,MATCH($C772,'Policy Characteristics'!$C:$C,0))),"",INDEX('Policy Characteristics'!A:A,MATCH($C772,'Policy Characteristics'!$C:$C,0)))</f>
        <v>Industry</v>
      </c>
      <c r="B772" s="234" t="str">
        <f>IF(ISBLANK(INDEX('Policy Characteristics'!B:B,MATCH($C772,'Policy Characteristics'!$C:$C,0))),"",INDEX('Policy Characteristics'!B:B,MATCH($C772,'Policy Characteristics'!$C:$C,0)))</f>
        <v>Electrification</v>
      </c>
      <c r="C772" s="76" t="str">
        <f t="shared" si="28"/>
        <v>Fraction of Eligible Industrial Energy Use Shifted to Electricity</v>
      </c>
      <c r="D772" s="78" t="s">
        <v>1315</v>
      </c>
      <c r="E772" t="s">
        <v>1689</v>
      </c>
      <c r="F772" t="s">
        <v>1277</v>
      </c>
      <c r="G772" s="88" t="s">
        <v>1696</v>
      </c>
      <c r="H772" s="15">
        <v>1946</v>
      </c>
      <c r="I772" s="247" t="s">
        <v>43</v>
      </c>
      <c r="J772" s="236" t="str">
        <f>IF(ISBLANK(INDEX('Policy Characteristics'!D:D,MATCH($C772,'Policy Characteristics'!$C:$C,0))),"",INDEX('Policy Characteristics'!D:D,MATCH($C772,'Policy Characteristics'!$C:$C,0)))</f>
        <v>Electrification</v>
      </c>
      <c r="K772" s="76" t="str">
        <f>IF(ISBLANK(INDEX('Policy Characteristics'!E:E,MATCH($C772,'Policy Characteristics'!$C:$C,0))),"",INDEX('Policy Characteristics'!E:E,MATCH($C772,'Policy Characteristics'!$C:$C,0)))</f>
        <v>indst shift to electricity</v>
      </c>
      <c r="L772" s="239">
        <f>IF(ISBLANK(INDEX('Policy Characteristics'!F:F,MATCH($C772,'Policy Characteristics'!$C:$C,0))),"",INDEX('Policy Characteristics'!F:F,MATCH($C772,'Policy Characteristics'!$C:$C,0)))</f>
        <v>0</v>
      </c>
      <c r="M772" s="239">
        <f>IF(ISBLANK(INDEX('Policy Characteristics'!G:G,MATCH($C772,'Policy Characteristics'!$C:$C,0))),"",INDEX('Policy Characteristics'!G:G,MATCH($C772,'Policy Characteristics'!$C:$C,0)))</f>
        <v>1</v>
      </c>
      <c r="N772" s="239">
        <f>IF(ISBLANK(INDEX('Policy Characteristics'!H:H,MATCH($C772,'Policy Characteristics'!$C:$C,0))),"",INDEX('Policy Characteristics'!H:H,MATCH($C772,'Policy Characteristics'!$C:$C,0)))</f>
        <v>0.01</v>
      </c>
      <c r="O772" s="76" t="str">
        <f>IF(ISBLANK(INDEX('Policy Characteristics'!I:I,MATCH($C772,'Policy Characteristics'!$C:$C,0))),"",INDEX('Policy Characteristics'!I:I,MATCH($C772,'Policy Characteristics'!$C:$C,0)))</f>
        <v>% of fuel shifted</v>
      </c>
      <c r="P772" s="76"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76" t="str">
        <f>IF(ISBLANK(INDEX('Policy Characteristics'!K:K,MATCH($C772,'Policy Characteristics'!$C:$C,0))),"",INDEX('Policy Characteristics'!K:K,MATCH($C772,'Policy Characteristics'!$C:$C,0)))</f>
        <v>industry-ag-main.html#fuel-switching</v>
      </c>
      <c r="R772" s="76" t="str">
        <f>IF(ISBLANK(INDEX('Policy Characteristics'!L:L,MATCH($C772,'Policy Characteristics'!$C:$C,0))),"",INDEX('Policy Characteristics'!L:L,MATCH($C772,'Policy Characteristics'!$C:$C,0)))</f>
        <v>industry-elec-and-hydrogen.html</v>
      </c>
    </row>
    <row r="773" spans="1:18" x14ac:dyDescent="0.25">
      <c r="A773" s="76" t="str">
        <f>IF(ISBLANK(INDEX('Policy Characteristics'!A:A,MATCH($C773,'Policy Characteristics'!$C:$C,0))),"",INDEX('Policy Characteristics'!A:A,MATCH($C773,'Policy Characteristics'!$C:$C,0)))</f>
        <v>Industry</v>
      </c>
      <c r="B773" s="234" t="str">
        <f>IF(ISBLANK(INDEX('Policy Characteristics'!B:B,MATCH($C773,'Policy Characteristics'!$C:$C,0))),"",INDEX('Policy Characteristics'!B:B,MATCH($C773,'Policy Characteristics'!$C:$C,0)))</f>
        <v>Electrification</v>
      </c>
      <c r="C773" s="76" t="str">
        <f t="shared" si="28"/>
        <v>Fraction of Eligible Industrial Energy Use Shifted to Electricity</v>
      </c>
      <c r="D773" s="78" t="s">
        <v>1315</v>
      </c>
      <c r="E773" t="s">
        <v>1690</v>
      </c>
      <c r="F773" t="s">
        <v>1277</v>
      </c>
      <c r="G773" s="88" t="s">
        <v>1697</v>
      </c>
      <c r="H773" s="15">
        <v>1947</v>
      </c>
      <c r="I773" s="247" t="s">
        <v>43</v>
      </c>
      <c r="J773" s="236" t="str">
        <f>IF(ISBLANK(INDEX('Policy Characteristics'!D:D,MATCH($C773,'Policy Characteristics'!$C:$C,0))),"",INDEX('Policy Characteristics'!D:D,MATCH($C773,'Policy Characteristics'!$C:$C,0)))</f>
        <v>Electrification</v>
      </c>
      <c r="K773" s="76" t="str">
        <f>IF(ISBLANK(INDEX('Policy Characteristics'!E:E,MATCH($C773,'Policy Characteristics'!$C:$C,0))),"",INDEX('Policy Characteristics'!E:E,MATCH($C773,'Policy Characteristics'!$C:$C,0)))</f>
        <v>indst shift to electricity</v>
      </c>
      <c r="L773" s="239">
        <f>IF(ISBLANK(INDEX('Policy Characteristics'!F:F,MATCH($C773,'Policy Characteristics'!$C:$C,0))),"",INDEX('Policy Characteristics'!F:F,MATCH($C773,'Policy Characteristics'!$C:$C,0)))</f>
        <v>0</v>
      </c>
      <c r="M773" s="239">
        <f>IF(ISBLANK(INDEX('Policy Characteristics'!G:G,MATCH($C773,'Policy Characteristics'!$C:$C,0))),"",INDEX('Policy Characteristics'!G:G,MATCH($C773,'Policy Characteristics'!$C:$C,0)))</f>
        <v>1</v>
      </c>
      <c r="N773" s="239">
        <f>IF(ISBLANK(INDEX('Policy Characteristics'!H:H,MATCH($C773,'Policy Characteristics'!$C:$C,0))),"",INDEX('Policy Characteristics'!H:H,MATCH($C773,'Policy Characteristics'!$C:$C,0)))</f>
        <v>0.01</v>
      </c>
      <c r="O773" s="76" t="str">
        <f>IF(ISBLANK(INDEX('Policy Characteristics'!I:I,MATCH($C773,'Policy Characteristics'!$C:$C,0))),"",INDEX('Policy Characteristics'!I:I,MATCH($C773,'Policy Characteristics'!$C:$C,0)))</f>
        <v>% of fuel shifted</v>
      </c>
      <c r="P773" s="76"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76" t="str">
        <f>IF(ISBLANK(INDEX('Policy Characteristics'!K:K,MATCH($C773,'Policy Characteristics'!$C:$C,0))),"",INDEX('Policy Characteristics'!K:K,MATCH($C773,'Policy Characteristics'!$C:$C,0)))</f>
        <v>industry-ag-main.html#fuel-switching</v>
      </c>
      <c r="R773" s="76" t="str">
        <f>IF(ISBLANK(INDEX('Policy Characteristics'!L:L,MATCH($C773,'Policy Characteristics'!$C:$C,0))),"",INDEX('Policy Characteristics'!L:L,MATCH($C773,'Policy Characteristics'!$C:$C,0)))</f>
        <v>industry-elec-and-hydrogen.html</v>
      </c>
    </row>
    <row r="774" spans="1:18" x14ac:dyDescent="0.25">
      <c r="A774" s="76" t="str">
        <f>IF(ISBLANK(INDEX('Policy Characteristics'!A:A,MATCH($C774,'Policy Characteristics'!$C:$C,0))),"",INDEX('Policy Characteristics'!A:A,MATCH($C774,'Policy Characteristics'!$C:$C,0)))</f>
        <v>Industry</v>
      </c>
      <c r="B774" s="234" t="str">
        <f>IF(ISBLANK(INDEX('Policy Characteristics'!B:B,MATCH($C774,'Policy Characteristics'!$C:$C,0))),"",INDEX('Policy Characteristics'!B:B,MATCH($C774,'Policy Characteristics'!$C:$C,0)))</f>
        <v>Electrification</v>
      </c>
      <c r="C774" s="76" t="str">
        <f t="shared" si="28"/>
        <v>Fraction of Eligible Industrial Energy Use Shifted to Electricity</v>
      </c>
      <c r="D774" s="78" t="s">
        <v>1315</v>
      </c>
      <c r="E774" t="s">
        <v>1691</v>
      </c>
      <c r="F774" t="s">
        <v>1277</v>
      </c>
      <c r="G774" s="88" t="s">
        <v>1698</v>
      </c>
      <c r="H774" s="15">
        <v>1948</v>
      </c>
      <c r="I774" s="247" t="s">
        <v>43</v>
      </c>
      <c r="J774" s="236" t="str">
        <f>IF(ISBLANK(INDEX('Policy Characteristics'!D:D,MATCH($C774,'Policy Characteristics'!$C:$C,0))),"",INDEX('Policy Characteristics'!D:D,MATCH($C774,'Policy Characteristics'!$C:$C,0)))</f>
        <v>Electrification</v>
      </c>
      <c r="K774" s="76" t="str">
        <f>IF(ISBLANK(INDEX('Policy Characteristics'!E:E,MATCH($C774,'Policy Characteristics'!$C:$C,0))),"",INDEX('Policy Characteristics'!E:E,MATCH($C774,'Policy Characteristics'!$C:$C,0)))</f>
        <v>indst shift to electricity</v>
      </c>
      <c r="L774" s="239">
        <f>IF(ISBLANK(INDEX('Policy Characteristics'!F:F,MATCH($C774,'Policy Characteristics'!$C:$C,0))),"",INDEX('Policy Characteristics'!F:F,MATCH($C774,'Policy Characteristics'!$C:$C,0)))</f>
        <v>0</v>
      </c>
      <c r="M774" s="239">
        <f>IF(ISBLANK(INDEX('Policy Characteristics'!G:G,MATCH($C774,'Policy Characteristics'!$C:$C,0))),"",INDEX('Policy Characteristics'!G:G,MATCH($C774,'Policy Characteristics'!$C:$C,0)))</f>
        <v>1</v>
      </c>
      <c r="N774" s="239">
        <f>IF(ISBLANK(INDEX('Policy Characteristics'!H:H,MATCH($C774,'Policy Characteristics'!$C:$C,0))),"",INDEX('Policy Characteristics'!H:H,MATCH($C774,'Policy Characteristics'!$C:$C,0)))</f>
        <v>0.01</v>
      </c>
      <c r="O774" s="76" t="str">
        <f>IF(ISBLANK(INDEX('Policy Characteristics'!I:I,MATCH($C774,'Policy Characteristics'!$C:$C,0))),"",INDEX('Policy Characteristics'!I:I,MATCH($C774,'Policy Characteristics'!$C:$C,0)))</f>
        <v>% of fuel shifted</v>
      </c>
      <c r="P774" s="76"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76" t="str">
        <f>IF(ISBLANK(INDEX('Policy Characteristics'!K:K,MATCH($C774,'Policy Characteristics'!$C:$C,0))),"",INDEX('Policy Characteristics'!K:K,MATCH($C774,'Policy Characteristics'!$C:$C,0)))</f>
        <v>industry-ag-main.html#fuel-switching</v>
      </c>
      <c r="R774" s="76" t="str">
        <f>IF(ISBLANK(INDEX('Policy Characteristics'!L:L,MATCH($C774,'Policy Characteristics'!$C:$C,0))),"",INDEX('Policy Characteristics'!L:L,MATCH($C774,'Policy Characteristics'!$C:$C,0)))</f>
        <v>industry-elec-and-hydrogen.html</v>
      </c>
    </row>
    <row r="775" spans="1:18" x14ac:dyDescent="0.25">
      <c r="A775" s="76" t="str">
        <f>IF(ISBLANK(INDEX('Policy Characteristics'!A:A,MATCH($C775,'Policy Characteristics'!$C:$C,0))),"",INDEX('Policy Characteristics'!A:A,MATCH($C775,'Policy Characteristics'!$C:$C,0)))</f>
        <v>Industry</v>
      </c>
      <c r="B775" s="234" t="str">
        <f>IF(ISBLANK(INDEX('Policy Characteristics'!B:B,MATCH($C775,'Policy Characteristics'!$C:$C,0))),"",INDEX('Policy Characteristics'!B:B,MATCH($C775,'Policy Characteristics'!$C:$C,0)))</f>
        <v>Electrification</v>
      </c>
      <c r="C775" s="76" t="str">
        <f t="shared" si="28"/>
        <v>Fraction of Eligible Industrial Energy Use Shifted to Electricity</v>
      </c>
      <c r="D775" s="78" t="s">
        <v>1315</v>
      </c>
      <c r="E775" t="s">
        <v>1692</v>
      </c>
      <c r="F775" t="s">
        <v>1277</v>
      </c>
      <c r="G775" s="88" t="s">
        <v>1699</v>
      </c>
      <c r="H775" s="15">
        <v>1949</v>
      </c>
      <c r="I775" s="247" t="s">
        <v>43</v>
      </c>
      <c r="J775" s="236" t="str">
        <f>IF(ISBLANK(INDEX('Policy Characteristics'!D:D,MATCH($C775,'Policy Characteristics'!$C:$C,0))),"",INDEX('Policy Characteristics'!D:D,MATCH($C775,'Policy Characteristics'!$C:$C,0)))</f>
        <v>Electrification</v>
      </c>
      <c r="K775" s="76" t="str">
        <f>IF(ISBLANK(INDEX('Policy Characteristics'!E:E,MATCH($C775,'Policy Characteristics'!$C:$C,0))),"",INDEX('Policy Characteristics'!E:E,MATCH($C775,'Policy Characteristics'!$C:$C,0)))</f>
        <v>indst shift to electricity</v>
      </c>
      <c r="L775" s="239">
        <f>IF(ISBLANK(INDEX('Policy Characteristics'!F:F,MATCH($C775,'Policy Characteristics'!$C:$C,0))),"",INDEX('Policy Characteristics'!F:F,MATCH($C775,'Policy Characteristics'!$C:$C,0)))</f>
        <v>0</v>
      </c>
      <c r="M775" s="239">
        <f>IF(ISBLANK(INDEX('Policy Characteristics'!G:G,MATCH($C775,'Policy Characteristics'!$C:$C,0))),"",INDEX('Policy Characteristics'!G:G,MATCH($C775,'Policy Characteristics'!$C:$C,0)))</f>
        <v>1</v>
      </c>
      <c r="N775" s="239">
        <f>IF(ISBLANK(INDEX('Policy Characteristics'!H:H,MATCH($C775,'Policy Characteristics'!$C:$C,0))),"",INDEX('Policy Characteristics'!H:H,MATCH($C775,'Policy Characteristics'!$C:$C,0)))</f>
        <v>0.01</v>
      </c>
      <c r="O775" s="76" t="str">
        <f>IF(ISBLANK(INDEX('Policy Characteristics'!I:I,MATCH($C775,'Policy Characteristics'!$C:$C,0))),"",INDEX('Policy Characteristics'!I:I,MATCH($C775,'Policy Characteristics'!$C:$C,0)))</f>
        <v>% of fuel shifted</v>
      </c>
      <c r="P775" s="76"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76" t="str">
        <f>IF(ISBLANK(INDEX('Policy Characteristics'!K:K,MATCH($C775,'Policy Characteristics'!$C:$C,0))),"",INDEX('Policy Characteristics'!K:K,MATCH($C775,'Policy Characteristics'!$C:$C,0)))</f>
        <v>industry-ag-main.html#fuel-switching</v>
      </c>
      <c r="R775" s="76" t="str">
        <f>IF(ISBLANK(INDEX('Policy Characteristics'!L:L,MATCH($C775,'Policy Characteristics'!$C:$C,0))),"",INDEX('Policy Characteristics'!L:L,MATCH($C775,'Policy Characteristics'!$C:$C,0)))</f>
        <v>industry-elec-and-hydrogen.html</v>
      </c>
    </row>
    <row r="776" spans="1:18" x14ac:dyDescent="0.25">
      <c r="A776" s="76" t="str">
        <f>IF(ISBLANK(INDEX('Policy Characteristics'!A:A,MATCH($C776,'Policy Characteristics'!$C:$C,0))),"",INDEX('Policy Characteristics'!A:A,MATCH($C776,'Policy Characteristics'!$C:$C,0)))</f>
        <v>Industry</v>
      </c>
      <c r="B776" s="234" t="str">
        <f>IF(ISBLANK(INDEX('Policy Characteristics'!B:B,MATCH($C776,'Policy Characteristics'!$C:$C,0))),"",INDEX('Policy Characteristics'!B:B,MATCH($C776,'Policy Characteristics'!$C:$C,0)))</f>
        <v>Electrification</v>
      </c>
      <c r="C776" s="76" t="str">
        <f t="shared" si="28"/>
        <v>Fraction of Eligible Industrial Energy Use Shifted to Electricity</v>
      </c>
      <c r="D776" s="78" t="s">
        <v>1315</v>
      </c>
      <c r="E776" t="s">
        <v>1693</v>
      </c>
      <c r="F776" t="s">
        <v>1277</v>
      </c>
      <c r="G776" s="88" t="s">
        <v>1700</v>
      </c>
      <c r="H776" s="15">
        <v>1950</v>
      </c>
      <c r="I776" s="247" t="s">
        <v>43</v>
      </c>
      <c r="J776" s="236" t="str">
        <f>IF(ISBLANK(INDEX('Policy Characteristics'!D:D,MATCH($C776,'Policy Characteristics'!$C:$C,0))),"",INDEX('Policy Characteristics'!D:D,MATCH($C776,'Policy Characteristics'!$C:$C,0)))</f>
        <v>Electrification</v>
      </c>
      <c r="K776" s="76" t="str">
        <f>IF(ISBLANK(INDEX('Policy Characteristics'!E:E,MATCH($C776,'Policy Characteristics'!$C:$C,0))),"",INDEX('Policy Characteristics'!E:E,MATCH($C776,'Policy Characteristics'!$C:$C,0)))</f>
        <v>indst shift to electricity</v>
      </c>
      <c r="L776" s="239">
        <f>IF(ISBLANK(INDEX('Policy Characteristics'!F:F,MATCH($C776,'Policy Characteristics'!$C:$C,0))),"",INDEX('Policy Characteristics'!F:F,MATCH($C776,'Policy Characteristics'!$C:$C,0)))</f>
        <v>0</v>
      </c>
      <c r="M776" s="239">
        <f>IF(ISBLANK(INDEX('Policy Characteristics'!G:G,MATCH($C776,'Policy Characteristics'!$C:$C,0))),"",INDEX('Policy Characteristics'!G:G,MATCH($C776,'Policy Characteristics'!$C:$C,0)))</f>
        <v>1</v>
      </c>
      <c r="N776" s="239">
        <f>IF(ISBLANK(INDEX('Policy Characteristics'!H:H,MATCH($C776,'Policy Characteristics'!$C:$C,0))),"",INDEX('Policy Characteristics'!H:H,MATCH($C776,'Policy Characteristics'!$C:$C,0)))</f>
        <v>0.01</v>
      </c>
      <c r="O776" s="76" t="str">
        <f>IF(ISBLANK(INDEX('Policy Characteristics'!I:I,MATCH($C776,'Policy Characteristics'!$C:$C,0))),"",INDEX('Policy Characteristics'!I:I,MATCH($C776,'Policy Characteristics'!$C:$C,0)))</f>
        <v>% of fuel shifted</v>
      </c>
      <c r="P776" s="76"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76" t="str">
        <f>IF(ISBLANK(INDEX('Policy Characteristics'!K:K,MATCH($C776,'Policy Characteristics'!$C:$C,0))),"",INDEX('Policy Characteristics'!K:K,MATCH($C776,'Policy Characteristics'!$C:$C,0)))</f>
        <v>industry-ag-main.html#fuel-switching</v>
      </c>
      <c r="R776" s="76" t="str">
        <f>IF(ISBLANK(INDEX('Policy Characteristics'!L:L,MATCH($C776,'Policy Characteristics'!$C:$C,0))),"",INDEX('Policy Characteristics'!L:L,MATCH($C776,'Policy Characteristics'!$C:$C,0)))</f>
        <v>industry-elec-and-hydrogen.html</v>
      </c>
    </row>
    <row r="777" spans="1:18" x14ac:dyDescent="0.25">
      <c r="A777" s="76" t="str">
        <f>IF(ISBLANK(INDEX('Policy Characteristics'!A:A,MATCH($C777,'Policy Characteristics'!$C:$C,0))),"",INDEX('Policy Characteristics'!A:A,MATCH($C777,'Policy Characteristics'!$C:$C,0)))</f>
        <v>Industry</v>
      </c>
      <c r="B777" s="234" t="str">
        <f>IF(ISBLANK(INDEX('Policy Characteristics'!B:B,MATCH($C777,'Policy Characteristics'!$C:$C,0))),"",INDEX('Policy Characteristics'!B:B,MATCH($C777,'Policy Characteristics'!$C:$C,0)))</f>
        <v>Electrification</v>
      </c>
      <c r="C777" s="76" t="str">
        <f t="shared" si="28"/>
        <v>Fraction of Eligible Industrial Energy Use Shifted to Electricity</v>
      </c>
      <c r="D777" s="78" t="s">
        <v>1315</v>
      </c>
      <c r="E777" t="s">
        <v>1694</v>
      </c>
      <c r="F777" t="s">
        <v>1277</v>
      </c>
      <c r="G777" s="88" t="s">
        <v>1701</v>
      </c>
      <c r="H777" s="15">
        <v>1951</v>
      </c>
      <c r="I777" s="247" t="s">
        <v>43</v>
      </c>
      <c r="J777" s="236" t="str">
        <f>IF(ISBLANK(INDEX('Policy Characteristics'!D:D,MATCH($C777,'Policy Characteristics'!$C:$C,0))),"",INDEX('Policy Characteristics'!D:D,MATCH($C777,'Policy Characteristics'!$C:$C,0)))</f>
        <v>Electrification</v>
      </c>
      <c r="K777" s="76" t="str">
        <f>IF(ISBLANK(INDEX('Policy Characteristics'!E:E,MATCH($C777,'Policy Characteristics'!$C:$C,0))),"",INDEX('Policy Characteristics'!E:E,MATCH($C777,'Policy Characteristics'!$C:$C,0)))</f>
        <v>indst shift to electricity</v>
      </c>
      <c r="L777" s="239">
        <f>IF(ISBLANK(INDEX('Policy Characteristics'!F:F,MATCH($C777,'Policy Characteristics'!$C:$C,0))),"",INDEX('Policy Characteristics'!F:F,MATCH($C777,'Policy Characteristics'!$C:$C,0)))</f>
        <v>0</v>
      </c>
      <c r="M777" s="239">
        <f>IF(ISBLANK(INDEX('Policy Characteristics'!G:G,MATCH($C777,'Policy Characteristics'!$C:$C,0))),"",INDEX('Policy Characteristics'!G:G,MATCH($C777,'Policy Characteristics'!$C:$C,0)))</f>
        <v>1</v>
      </c>
      <c r="N777" s="239">
        <f>IF(ISBLANK(INDEX('Policy Characteristics'!H:H,MATCH($C777,'Policy Characteristics'!$C:$C,0))),"",INDEX('Policy Characteristics'!H:H,MATCH($C777,'Policy Characteristics'!$C:$C,0)))</f>
        <v>0.01</v>
      </c>
      <c r="O777" s="76" t="str">
        <f>IF(ISBLANK(INDEX('Policy Characteristics'!I:I,MATCH($C777,'Policy Characteristics'!$C:$C,0))),"",INDEX('Policy Characteristics'!I:I,MATCH($C777,'Policy Characteristics'!$C:$C,0)))</f>
        <v>% of fuel shifted</v>
      </c>
      <c r="P777" s="76"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76" t="str">
        <f>IF(ISBLANK(INDEX('Policy Characteristics'!K:K,MATCH($C777,'Policy Characteristics'!$C:$C,0))),"",INDEX('Policy Characteristics'!K:K,MATCH($C777,'Policy Characteristics'!$C:$C,0)))</f>
        <v>industry-ag-main.html#fuel-switching</v>
      </c>
      <c r="R777" s="76" t="str">
        <f>IF(ISBLANK(INDEX('Policy Characteristics'!L:L,MATCH($C777,'Policy Characteristics'!$C:$C,0))),"",INDEX('Policy Characteristics'!L:L,MATCH($C777,'Policy Characteristics'!$C:$C,0)))</f>
        <v>industry-elec-and-hydrogen.html</v>
      </c>
    </row>
    <row r="778" spans="1:18" x14ac:dyDescent="0.25">
      <c r="A778" s="76" t="str">
        <f>IF(ISBLANK(INDEX('Policy Characteristics'!A:A,MATCH($C778,'Policy Characteristics'!$C:$C,0))),"",INDEX('Policy Characteristics'!A:A,MATCH($C778,'Policy Characteristics'!$C:$C,0)))</f>
        <v>Industry</v>
      </c>
      <c r="B778" s="234" t="str">
        <f>IF(ISBLANK(INDEX('Policy Characteristics'!B:B,MATCH($C778,'Policy Characteristics'!$C:$C,0))),"",INDEX('Policy Characteristics'!B:B,MATCH($C778,'Policy Characteristics'!$C:$C,0)))</f>
        <v>Electrification</v>
      </c>
      <c r="C778" s="76" t="str">
        <f t="shared" si="28"/>
        <v>Fraction of Eligible Industrial Energy Use Shifted to Electricity</v>
      </c>
      <c r="D778" s="78" t="s">
        <v>1315</v>
      </c>
      <c r="E778" t="s">
        <v>1695</v>
      </c>
      <c r="F778" t="s">
        <v>1277</v>
      </c>
      <c r="G778" s="88" t="s">
        <v>1702</v>
      </c>
      <c r="H778" s="15">
        <v>1952</v>
      </c>
      <c r="I778" s="247" t="s">
        <v>43</v>
      </c>
      <c r="J778" s="236" t="str">
        <f>IF(ISBLANK(INDEX('Policy Characteristics'!D:D,MATCH($C778,'Policy Characteristics'!$C:$C,0))),"",INDEX('Policy Characteristics'!D:D,MATCH($C778,'Policy Characteristics'!$C:$C,0)))</f>
        <v>Electrification</v>
      </c>
      <c r="K778" s="76" t="str">
        <f>IF(ISBLANK(INDEX('Policy Characteristics'!E:E,MATCH($C778,'Policy Characteristics'!$C:$C,0))),"",INDEX('Policy Characteristics'!E:E,MATCH($C778,'Policy Characteristics'!$C:$C,0)))</f>
        <v>indst shift to electricity</v>
      </c>
      <c r="L778" s="239">
        <f>IF(ISBLANK(INDEX('Policy Characteristics'!F:F,MATCH($C778,'Policy Characteristics'!$C:$C,0))),"",INDEX('Policy Characteristics'!F:F,MATCH($C778,'Policy Characteristics'!$C:$C,0)))</f>
        <v>0</v>
      </c>
      <c r="M778" s="239">
        <f>IF(ISBLANK(INDEX('Policy Characteristics'!G:G,MATCH($C778,'Policy Characteristics'!$C:$C,0))),"",INDEX('Policy Characteristics'!G:G,MATCH($C778,'Policy Characteristics'!$C:$C,0)))</f>
        <v>1</v>
      </c>
      <c r="N778" s="239">
        <f>IF(ISBLANK(INDEX('Policy Characteristics'!H:H,MATCH($C778,'Policy Characteristics'!$C:$C,0))),"",INDEX('Policy Characteristics'!H:H,MATCH($C778,'Policy Characteristics'!$C:$C,0)))</f>
        <v>0.01</v>
      </c>
      <c r="O778" s="76" t="str">
        <f>IF(ISBLANK(INDEX('Policy Characteristics'!I:I,MATCH($C778,'Policy Characteristics'!$C:$C,0))),"",INDEX('Policy Characteristics'!I:I,MATCH($C778,'Policy Characteristics'!$C:$C,0)))</f>
        <v>% of fuel shifted</v>
      </c>
      <c r="P778" s="76"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76" t="str">
        <f>IF(ISBLANK(INDEX('Policy Characteristics'!K:K,MATCH($C778,'Policy Characteristics'!$C:$C,0))),"",INDEX('Policy Characteristics'!K:K,MATCH($C778,'Policy Characteristics'!$C:$C,0)))</f>
        <v>industry-ag-main.html#fuel-switching</v>
      </c>
      <c r="R778" s="76" t="str">
        <f>IF(ISBLANK(INDEX('Policy Characteristics'!L:L,MATCH($C778,'Policy Characteristics'!$C:$C,0))),"",INDEX('Policy Characteristics'!L:L,MATCH($C778,'Policy Characteristics'!$C:$C,0)))</f>
        <v>industry-elec-and-hydrogen.html</v>
      </c>
    </row>
    <row r="779" spans="1:18" x14ac:dyDescent="0.25">
      <c r="A779" s="76" t="str">
        <f>IF(ISBLANK(INDEX('Policy Characteristics'!A:A,MATCH($C779,'Policy Characteristics'!$C:$C,0))),"",INDEX('Policy Characteristics'!A:A,MATCH($C779,'Policy Characteristics'!$C:$C,0)))</f>
        <v>Industry</v>
      </c>
      <c r="B779" s="234" t="str">
        <f>IF(ISBLANK(INDEX('Policy Characteristics'!B:B,MATCH($C779,'Policy Characteristics'!$C:$C,0))),"",INDEX('Policy Characteristics'!B:B,MATCH($C779,'Policy Characteristics'!$C:$C,0)))</f>
        <v>Electrification</v>
      </c>
      <c r="C779" s="76" t="str">
        <f t="shared" si="28"/>
        <v>Fraction of Eligible Industrial Energy Use Shifted to Electricity</v>
      </c>
      <c r="D779" s="78" t="s">
        <v>1315</v>
      </c>
      <c r="E779" t="s">
        <v>1833</v>
      </c>
      <c r="F779" t="s">
        <v>1277</v>
      </c>
      <c r="G779" s="88" t="s">
        <v>1833</v>
      </c>
      <c r="H779" s="15">
        <v>1953</v>
      </c>
      <c r="I779" s="247" t="s">
        <v>43</v>
      </c>
      <c r="J779" s="236" t="str">
        <f>IF(ISBLANK(INDEX('Policy Characteristics'!D:D,MATCH($C779,'Policy Characteristics'!$C:$C,0))),"",INDEX('Policy Characteristics'!D:D,MATCH($C779,'Policy Characteristics'!$C:$C,0)))</f>
        <v>Electrification</v>
      </c>
      <c r="K779" s="76" t="str">
        <f>IF(ISBLANK(INDEX('Policy Characteristics'!E:E,MATCH($C779,'Policy Characteristics'!$C:$C,0))),"",INDEX('Policy Characteristics'!E:E,MATCH($C779,'Policy Characteristics'!$C:$C,0)))</f>
        <v>indst shift to electricity</v>
      </c>
      <c r="L779" s="239">
        <f>IF(ISBLANK(INDEX('Policy Characteristics'!F:F,MATCH($C779,'Policy Characteristics'!$C:$C,0))),"",INDEX('Policy Characteristics'!F:F,MATCH($C779,'Policy Characteristics'!$C:$C,0)))</f>
        <v>0</v>
      </c>
      <c r="M779" s="239">
        <f>IF(ISBLANK(INDEX('Policy Characteristics'!G:G,MATCH($C779,'Policy Characteristics'!$C:$C,0))),"",INDEX('Policy Characteristics'!G:G,MATCH($C779,'Policy Characteristics'!$C:$C,0)))</f>
        <v>1</v>
      </c>
      <c r="N779" s="239">
        <f>IF(ISBLANK(INDEX('Policy Characteristics'!H:H,MATCH($C779,'Policy Characteristics'!$C:$C,0))),"",INDEX('Policy Characteristics'!H:H,MATCH($C779,'Policy Characteristics'!$C:$C,0)))</f>
        <v>0.01</v>
      </c>
      <c r="O779" s="76" t="str">
        <f>IF(ISBLANK(INDEX('Policy Characteristics'!I:I,MATCH($C779,'Policy Characteristics'!$C:$C,0))),"",INDEX('Policy Characteristics'!I:I,MATCH($C779,'Policy Characteristics'!$C:$C,0)))</f>
        <v>% of fuel shifted</v>
      </c>
      <c r="P779" s="76"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76" t="str">
        <f>IF(ISBLANK(INDEX('Policy Characteristics'!K:K,MATCH($C779,'Policy Characteristics'!$C:$C,0))),"",INDEX('Policy Characteristics'!K:K,MATCH($C779,'Policy Characteristics'!$C:$C,0)))</f>
        <v>industry-ag-main.html#fuel-switching</v>
      </c>
      <c r="R779" s="76" t="str">
        <f>IF(ISBLANK(INDEX('Policy Characteristics'!L:L,MATCH($C779,'Policy Characteristics'!$C:$C,0))),"",INDEX('Policy Characteristics'!L:L,MATCH($C779,'Policy Characteristics'!$C:$C,0)))</f>
        <v>industry-elec-and-hydrogen.html</v>
      </c>
    </row>
    <row r="780" spans="1:18" x14ac:dyDescent="0.25">
      <c r="A780" s="76" t="str">
        <f>IF(ISBLANK(INDEX('Policy Characteristics'!A:A,MATCH($C780,'Policy Characteristics'!$C:$C,0))),"",INDEX('Policy Characteristics'!A:A,MATCH($C780,'Policy Characteristics'!$C:$C,0)))</f>
        <v>Industry</v>
      </c>
      <c r="B780" s="234" t="str">
        <f>IF(ISBLANK(INDEX('Policy Characteristics'!B:B,MATCH($C780,'Policy Characteristics'!$C:$C,0))),"",INDEX('Policy Characteristics'!B:B,MATCH($C780,'Policy Characteristics'!$C:$C,0)))</f>
        <v>Electrification</v>
      </c>
      <c r="C780" s="76" t="str">
        <f t="shared" si="28"/>
        <v>Fraction of Eligible Industrial Energy Use Shifted to Electricity</v>
      </c>
      <c r="D780" s="78" t="s">
        <v>1316</v>
      </c>
      <c r="E780" t="s">
        <v>1689</v>
      </c>
      <c r="F780" t="s">
        <v>1278</v>
      </c>
      <c r="G780" s="88" t="s">
        <v>1696</v>
      </c>
      <c r="H780" s="15">
        <v>1954</v>
      </c>
      <c r="I780" s="247" t="s">
        <v>43</v>
      </c>
      <c r="J780" s="236" t="str">
        <f>IF(ISBLANK(INDEX('Policy Characteristics'!D:D,MATCH($C780,'Policy Characteristics'!$C:$C,0))),"",INDEX('Policy Characteristics'!D:D,MATCH($C780,'Policy Characteristics'!$C:$C,0)))</f>
        <v>Electrification</v>
      </c>
      <c r="K780" s="76" t="str">
        <f>IF(ISBLANK(INDEX('Policy Characteristics'!E:E,MATCH($C780,'Policy Characteristics'!$C:$C,0))),"",INDEX('Policy Characteristics'!E:E,MATCH($C780,'Policy Characteristics'!$C:$C,0)))</f>
        <v>indst shift to electricity</v>
      </c>
      <c r="L780" s="239">
        <f>IF(ISBLANK(INDEX('Policy Characteristics'!F:F,MATCH($C780,'Policy Characteristics'!$C:$C,0))),"",INDEX('Policy Characteristics'!F:F,MATCH($C780,'Policy Characteristics'!$C:$C,0)))</f>
        <v>0</v>
      </c>
      <c r="M780" s="239">
        <f>IF(ISBLANK(INDEX('Policy Characteristics'!G:G,MATCH($C780,'Policy Characteristics'!$C:$C,0))),"",INDEX('Policy Characteristics'!G:G,MATCH($C780,'Policy Characteristics'!$C:$C,0)))</f>
        <v>1</v>
      </c>
      <c r="N780" s="239">
        <f>IF(ISBLANK(INDEX('Policy Characteristics'!H:H,MATCH($C780,'Policy Characteristics'!$C:$C,0))),"",INDEX('Policy Characteristics'!H:H,MATCH($C780,'Policy Characteristics'!$C:$C,0)))</f>
        <v>0.01</v>
      </c>
      <c r="O780" s="76" t="str">
        <f>IF(ISBLANK(INDEX('Policy Characteristics'!I:I,MATCH($C780,'Policy Characteristics'!$C:$C,0))),"",INDEX('Policy Characteristics'!I:I,MATCH($C780,'Policy Characteristics'!$C:$C,0)))</f>
        <v>% of fuel shifted</v>
      </c>
      <c r="P780" s="76"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76" t="str">
        <f>IF(ISBLANK(INDEX('Policy Characteristics'!K:K,MATCH($C780,'Policy Characteristics'!$C:$C,0))),"",INDEX('Policy Characteristics'!K:K,MATCH($C780,'Policy Characteristics'!$C:$C,0)))</f>
        <v>industry-ag-main.html#fuel-switching</v>
      </c>
      <c r="R780" s="76" t="str">
        <f>IF(ISBLANK(INDEX('Policy Characteristics'!L:L,MATCH($C780,'Policy Characteristics'!$C:$C,0))),"",INDEX('Policy Characteristics'!L:L,MATCH($C780,'Policy Characteristics'!$C:$C,0)))</f>
        <v>industry-elec-and-hydrogen.html</v>
      </c>
    </row>
    <row r="781" spans="1:18" x14ac:dyDescent="0.25">
      <c r="A781" s="76" t="str">
        <f>IF(ISBLANK(INDEX('Policy Characteristics'!A:A,MATCH($C781,'Policy Characteristics'!$C:$C,0))),"",INDEX('Policy Characteristics'!A:A,MATCH($C781,'Policy Characteristics'!$C:$C,0)))</f>
        <v>Industry</v>
      </c>
      <c r="B781" s="234" t="str">
        <f>IF(ISBLANK(INDEX('Policy Characteristics'!B:B,MATCH($C781,'Policy Characteristics'!$C:$C,0))),"",INDEX('Policy Characteristics'!B:B,MATCH($C781,'Policy Characteristics'!$C:$C,0)))</f>
        <v>Electrification</v>
      </c>
      <c r="C781" s="76" t="str">
        <f t="shared" si="28"/>
        <v>Fraction of Eligible Industrial Energy Use Shifted to Electricity</v>
      </c>
      <c r="D781" s="78" t="s">
        <v>1316</v>
      </c>
      <c r="E781" t="s">
        <v>1690</v>
      </c>
      <c r="F781" t="s">
        <v>1278</v>
      </c>
      <c r="G781" s="88" t="s">
        <v>1697</v>
      </c>
      <c r="H781" s="15">
        <v>1955</v>
      </c>
      <c r="I781" s="247" t="s">
        <v>43</v>
      </c>
      <c r="J781" s="236" t="str">
        <f>IF(ISBLANK(INDEX('Policy Characteristics'!D:D,MATCH($C781,'Policy Characteristics'!$C:$C,0))),"",INDEX('Policy Characteristics'!D:D,MATCH($C781,'Policy Characteristics'!$C:$C,0)))</f>
        <v>Electrification</v>
      </c>
      <c r="K781" s="76" t="str">
        <f>IF(ISBLANK(INDEX('Policy Characteristics'!E:E,MATCH($C781,'Policy Characteristics'!$C:$C,0))),"",INDEX('Policy Characteristics'!E:E,MATCH($C781,'Policy Characteristics'!$C:$C,0)))</f>
        <v>indst shift to electricity</v>
      </c>
      <c r="L781" s="239">
        <f>IF(ISBLANK(INDEX('Policy Characteristics'!F:F,MATCH($C781,'Policy Characteristics'!$C:$C,0))),"",INDEX('Policy Characteristics'!F:F,MATCH($C781,'Policy Characteristics'!$C:$C,0)))</f>
        <v>0</v>
      </c>
      <c r="M781" s="239">
        <f>IF(ISBLANK(INDEX('Policy Characteristics'!G:G,MATCH($C781,'Policy Characteristics'!$C:$C,0))),"",INDEX('Policy Characteristics'!G:G,MATCH($C781,'Policy Characteristics'!$C:$C,0)))</f>
        <v>1</v>
      </c>
      <c r="N781" s="239">
        <f>IF(ISBLANK(INDEX('Policy Characteristics'!H:H,MATCH($C781,'Policy Characteristics'!$C:$C,0))),"",INDEX('Policy Characteristics'!H:H,MATCH($C781,'Policy Characteristics'!$C:$C,0)))</f>
        <v>0.01</v>
      </c>
      <c r="O781" s="76" t="str">
        <f>IF(ISBLANK(INDEX('Policy Characteristics'!I:I,MATCH($C781,'Policy Characteristics'!$C:$C,0))),"",INDEX('Policy Characteristics'!I:I,MATCH($C781,'Policy Characteristics'!$C:$C,0)))</f>
        <v>% of fuel shifted</v>
      </c>
      <c r="P781" s="76"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76" t="str">
        <f>IF(ISBLANK(INDEX('Policy Characteristics'!K:K,MATCH($C781,'Policy Characteristics'!$C:$C,0))),"",INDEX('Policy Characteristics'!K:K,MATCH($C781,'Policy Characteristics'!$C:$C,0)))</f>
        <v>industry-ag-main.html#fuel-switching</v>
      </c>
      <c r="R781" s="76" t="str">
        <f>IF(ISBLANK(INDEX('Policy Characteristics'!L:L,MATCH($C781,'Policy Characteristics'!$C:$C,0))),"",INDEX('Policy Characteristics'!L:L,MATCH($C781,'Policy Characteristics'!$C:$C,0)))</f>
        <v>industry-elec-and-hydrogen.html</v>
      </c>
    </row>
    <row r="782" spans="1:18" x14ac:dyDescent="0.25">
      <c r="A782" s="76" t="str">
        <f>IF(ISBLANK(INDEX('Policy Characteristics'!A:A,MATCH($C782,'Policy Characteristics'!$C:$C,0))),"",INDEX('Policy Characteristics'!A:A,MATCH($C782,'Policy Characteristics'!$C:$C,0)))</f>
        <v>Industry</v>
      </c>
      <c r="B782" s="234" t="str">
        <f>IF(ISBLANK(INDEX('Policy Characteristics'!B:B,MATCH($C782,'Policy Characteristics'!$C:$C,0))),"",INDEX('Policy Characteristics'!B:B,MATCH($C782,'Policy Characteristics'!$C:$C,0)))</f>
        <v>Electrification</v>
      </c>
      <c r="C782" s="76" t="str">
        <f t="shared" si="28"/>
        <v>Fraction of Eligible Industrial Energy Use Shifted to Electricity</v>
      </c>
      <c r="D782" s="78" t="s">
        <v>1316</v>
      </c>
      <c r="E782" t="s">
        <v>1691</v>
      </c>
      <c r="F782" t="s">
        <v>1278</v>
      </c>
      <c r="G782" s="88" t="s">
        <v>1698</v>
      </c>
      <c r="H782" s="15">
        <v>1956</v>
      </c>
      <c r="I782" s="247" t="s">
        <v>43</v>
      </c>
      <c r="J782" s="236" t="str">
        <f>IF(ISBLANK(INDEX('Policy Characteristics'!D:D,MATCH($C782,'Policy Characteristics'!$C:$C,0))),"",INDEX('Policy Characteristics'!D:D,MATCH($C782,'Policy Characteristics'!$C:$C,0)))</f>
        <v>Electrification</v>
      </c>
      <c r="K782" s="76" t="str">
        <f>IF(ISBLANK(INDEX('Policy Characteristics'!E:E,MATCH($C782,'Policy Characteristics'!$C:$C,0))),"",INDEX('Policy Characteristics'!E:E,MATCH($C782,'Policy Characteristics'!$C:$C,0)))</f>
        <v>indst shift to electricity</v>
      </c>
      <c r="L782" s="239">
        <f>IF(ISBLANK(INDEX('Policy Characteristics'!F:F,MATCH($C782,'Policy Characteristics'!$C:$C,0))),"",INDEX('Policy Characteristics'!F:F,MATCH($C782,'Policy Characteristics'!$C:$C,0)))</f>
        <v>0</v>
      </c>
      <c r="M782" s="239">
        <f>IF(ISBLANK(INDEX('Policy Characteristics'!G:G,MATCH($C782,'Policy Characteristics'!$C:$C,0))),"",INDEX('Policy Characteristics'!G:G,MATCH($C782,'Policy Characteristics'!$C:$C,0)))</f>
        <v>1</v>
      </c>
      <c r="N782" s="239">
        <f>IF(ISBLANK(INDEX('Policy Characteristics'!H:H,MATCH($C782,'Policy Characteristics'!$C:$C,0))),"",INDEX('Policy Characteristics'!H:H,MATCH($C782,'Policy Characteristics'!$C:$C,0)))</f>
        <v>0.01</v>
      </c>
      <c r="O782" s="76" t="str">
        <f>IF(ISBLANK(INDEX('Policy Characteristics'!I:I,MATCH($C782,'Policy Characteristics'!$C:$C,0))),"",INDEX('Policy Characteristics'!I:I,MATCH($C782,'Policy Characteristics'!$C:$C,0)))</f>
        <v>% of fuel shifted</v>
      </c>
      <c r="P782" s="76"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76" t="str">
        <f>IF(ISBLANK(INDEX('Policy Characteristics'!K:K,MATCH($C782,'Policy Characteristics'!$C:$C,0))),"",INDEX('Policy Characteristics'!K:K,MATCH($C782,'Policy Characteristics'!$C:$C,0)))</f>
        <v>industry-ag-main.html#fuel-switching</v>
      </c>
      <c r="R782" s="76" t="str">
        <f>IF(ISBLANK(INDEX('Policy Characteristics'!L:L,MATCH($C782,'Policy Characteristics'!$C:$C,0))),"",INDEX('Policy Characteristics'!L:L,MATCH($C782,'Policy Characteristics'!$C:$C,0)))</f>
        <v>industry-elec-and-hydrogen.html</v>
      </c>
    </row>
    <row r="783" spans="1:18" x14ac:dyDescent="0.25">
      <c r="A783" s="76" t="str">
        <f>IF(ISBLANK(INDEX('Policy Characteristics'!A:A,MATCH($C783,'Policy Characteristics'!$C:$C,0))),"",INDEX('Policy Characteristics'!A:A,MATCH($C783,'Policy Characteristics'!$C:$C,0)))</f>
        <v>Industry</v>
      </c>
      <c r="B783" s="234" t="str">
        <f>IF(ISBLANK(INDEX('Policy Characteristics'!B:B,MATCH($C783,'Policy Characteristics'!$C:$C,0))),"",INDEX('Policy Characteristics'!B:B,MATCH($C783,'Policy Characteristics'!$C:$C,0)))</f>
        <v>Electrification</v>
      </c>
      <c r="C783" s="76" t="str">
        <f t="shared" si="28"/>
        <v>Fraction of Eligible Industrial Energy Use Shifted to Electricity</v>
      </c>
      <c r="D783" s="78" t="s">
        <v>1316</v>
      </c>
      <c r="E783" t="s">
        <v>1692</v>
      </c>
      <c r="F783" t="s">
        <v>1278</v>
      </c>
      <c r="G783" s="88" t="s">
        <v>1699</v>
      </c>
      <c r="H783" s="15">
        <v>1957</v>
      </c>
      <c r="I783" s="247" t="s">
        <v>43</v>
      </c>
      <c r="J783" s="236" t="str">
        <f>IF(ISBLANK(INDEX('Policy Characteristics'!D:D,MATCH($C783,'Policy Characteristics'!$C:$C,0))),"",INDEX('Policy Characteristics'!D:D,MATCH($C783,'Policy Characteristics'!$C:$C,0)))</f>
        <v>Electrification</v>
      </c>
      <c r="K783" s="76" t="str">
        <f>IF(ISBLANK(INDEX('Policy Characteristics'!E:E,MATCH($C783,'Policy Characteristics'!$C:$C,0))),"",INDEX('Policy Characteristics'!E:E,MATCH($C783,'Policy Characteristics'!$C:$C,0)))</f>
        <v>indst shift to electricity</v>
      </c>
      <c r="L783" s="239">
        <f>IF(ISBLANK(INDEX('Policy Characteristics'!F:F,MATCH($C783,'Policy Characteristics'!$C:$C,0))),"",INDEX('Policy Characteristics'!F:F,MATCH($C783,'Policy Characteristics'!$C:$C,0)))</f>
        <v>0</v>
      </c>
      <c r="M783" s="239">
        <f>IF(ISBLANK(INDEX('Policy Characteristics'!G:G,MATCH($C783,'Policy Characteristics'!$C:$C,0))),"",INDEX('Policy Characteristics'!G:G,MATCH($C783,'Policy Characteristics'!$C:$C,0)))</f>
        <v>1</v>
      </c>
      <c r="N783" s="239">
        <f>IF(ISBLANK(INDEX('Policy Characteristics'!H:H,MATCH($C783,'Policy Characteristics'!$C:$C,0))),"",INDEX('Policy Characteristics'!H:H,MATCH($C783,'Policy Characteristics'!$C:$C,0)))</f>
        <v>0.01</v>
      </c>
      <c r="O783" s="76" t="str">
        <f>IF(ISBLANK(INDEX('Policy Characteristics'!I:I,MATCH($C783,'Policy Characteristics'!$C:$C,0))),"",INDEX('Policy Characteristics'!I:I,MATCH($C783,'Policy Characteristics'!$C:$C,0)))</f>
        <v>% of fuel shifted</v>
      </c>
      <c r="P783" s="76"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76" t="str">
        <f>IF(ISBLANK(INDEX('Policy Characteristics'!K:K,MATCH($C783,'Policy Characteristics'!$C:$C,0))),"",INDEX('Policy Characteristics'!K:K,MATCH($C783,'Policy Characteristics'!$C:$C,0)))</f>
        <v>industry-ag-main.html#fuel-switching</v>
      </c>
      <c r="R783" s="76" t="str">
        <f>IF(ISBLANK(INDEX('Policy Characteristics'!L:L,MATCH($C783,'Policy Characteristics'!$C:$C,0))),"",INDEX('Policy Characteristics'!L:L,MATCH($C783,'Policy Characteristics'!$C:$C,0)))</f>
        <v>industry-elec-and-hydrogen.html</v>
      </c>
    </row>
    <row r="784" spans="1:18" x14ac:dyDescent="0.25">
      <c r="A784" s="76" t="str">
        <f>IF(ISBLANK(INDEX('Policy Characteristics'!A:A,MATCH($C784,'Policy Characteristics'!$C:$C,0))),"",INDEX('Policy Characteristics'!A:A,MATCH($C784,'Policy Characteristics'!$C:$C,0)))</f>
        <v>Industry</v>
      </c>
      <c r="B784" s="234" t="str">
        <f>IF(ISBLANK(INDEX('Policy Characteristics'!B:B,MATCH($C784,'Policy Characteristics'!$C:$C,0))),"",INDEX('Policy Characteristics'!B:B,MATCH($C784,'Policy Characteristics'!$C:$C,0)))</f>
        <v>Electrification</v>
      </c>
      <c r="C784" s="76" t="str">
        <f t="shared" si="28"/>
        <v>Fraction of Eligible Industrial Energy Use Shifted to Electricity</v>
      </c>
      <c r="D784" s="78" t="s">
        <v>1316</v>
      </c>
      <c r="E784" t="s">
        <v>1693</v>
      </c>
      <c r="F784" t="s">
        <v>1278</v>
      </c>
      <c r="G784" s="88" t="s">
        <v>1700</v>
      </c>
      <c r="H784" s="15">
        <v>1958</v>
      </c>
      <c r="I784" s="247" t="s">
        <v>43</v>
      </c>
      <c r="J784" s="236" t="str">
        <f>IF(ISBLANK(INDEX('Policy Characteristics'!D:D,MATCH($C784,'Policy Characteristics'!$C:$C,0))),"",INDEX('Policy Characteristics'!D:D,MATCH($C784,'Policy Characteristics'!$C:$C,0)))</f>
        <v>Electrification</v>
      </c>
      <c r="K784" s="76" t="str">
        <f>IF(ISBLANK(INDEX('Policy Characteristics'!E:E,MATCH($C784,'Policy Characteristics'!$C:$C,0))),"",INDEX('Policy Characteristics'!E:E,MATCH($C784,'Policy Characteristics'!$C:$C,0)))</f>
        <v>indst shift to electricity</v>
      </c>
      <c r="L784" s="239">
        <f>IF(ISBLANK(INDEX('Policy Characteristics'!F:F,MATCH($C784,'Policy Characteristics'!$C:$C,0))),"",INDEX('Policy Characteristics'!F:F,MATCH($C784,'Policy Characteristics'!$C:$C,0)))</f>
        <v>0</v>
      </c>
      <c r="M784" s="239">
        <f>IF(ISBLANK(INDEX('Policy Characteristics'!G:G,MATCH($C784,'Policy Characteristics'!$C:$C,0))),"",INDEX('Policy Characteristics'!G:G,MATCH($C784,'Policy Characteristics'!$C:$C,0)))</f>
        <v>1</v>
      </c>
      <c r="N784" s="239">
        <f>IF(ISBLANK(INDEX('Policy Characteristics'!H:H,MATCH($C784,'Policy Characteristics'!$C:$C,0))),"",INDEX('Policy Characteristics'!H:H,MATCH($C784,'Policy Characteristics'!$C:$C,0)))</f>
        <v>0.01</v>
      </c>
      <c r="O784" s="76" t="str">
        <f>IF(ISBLANK(INDEX('Policy Characteristics'!I:I,MATCH($C784,'Policy Characteristics'!$C:$C,0))),"",INDEX('Policy Characteristics'!I:I,MATCH($C784,'Policy Characteristics'!$C:$C,0)))</f>
        <v>% of fuel shifted</v>
      </c>
      <c r="P784" s="76"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76" t="str">
        <f>IF(ISBLANK(INDEX('Policy Characteristics'!K:K,MATCH($C784,'Policy Characteristics'!$C:$C,0))),"",INDEX('Policy Characteristics'!K:K,MATCH($C784,'Policy Characteristics'!$C:$C,0)))</f>
        <v>industry-ag-main.html#fuel-switching</v>
      </c>
      <c r="R784" s="76" t="str">
        <f>IF(ISBLANK(INDEX('Policy Characteristics'!L:L,MATCH($C784,'Policy Characteristics'!$C:$C,0))),"",INDEX('Policy Characteristics'!L:L,MATCH($C784,'Policy Characteristics'!$C:$C,0)))</f>
        <v>industry-elec-and-hydrogen.html</v>
      </c>
    </row>
    <row r="785" spans="1:18" x14ac:dyDescent="0.25">
      <c r="A785" s="76" t="str">
        <f>IF(ISBLANK(INDEX('Policy Characteristics'!A:A,MATCH($C785,'Policy Characteristics'!$C:$C,0))),"",INDEX('Policy Characteristics'!A:A,MATCH($C785,'Policy Characteristics'!$C:$C,0)))</f>
        <v>Industry</v>
      </c>
      <c r="B785" s="234" t="str">
        <f>IF(ISBLANK(INDEX('Policy Characteristics'!B:B,MATCH($C785,'Policy Characteristics'!$C:$C,0))),"",INDEX('Policy Characteristics'!B:B,MATCH($C785,'Policy Characteristics'!$C:$C,0)))</f>
        <v>Electrification</v>
      </c>
      <c r="C785" s="76" t="str">
        <f t="shared" si="28"/>
        <v>Fraction of Eligible Industrial Energy Use Shifted to Electricity</v>
      </c>
      <c r="D785" s="78" t="s">
        <v>1316</v>
      </c>
      <c r="E785" t="s">
        <v>1694</v>
      </c>
      <c r="F785" t="s">
        <v>1278</v>
      </c>
      <c r="G785" s="88" t="s">
        <v>1701</v>
      </c>
      <c r="H785" s="15">
        <v>1959</v>
      </c>
      <c r="I785" s="247" t="s">
        <v>43</v>
      </c>
      <c r="J785" s="236" t="str">
        <f>IF(ISBLANK(INDEX('Policy Characteristics'!D:D,MATCH($C785,'Policy Characteristics'!$C:$C,0))),"",INDEX('Policy Characteristics'!D:D,MATCH($C785,'Policy Characteristics'!$C:$C,0)))</f>
        <v>Electrification</v>
      </c>
      <c r="K785" s="76" t="str">
        <f>IF(ISBLANK(INDEX('Policy Characteristics'!E:E,MATCH($C785,'Policy Characteristics'!$C:$C,0))),"",INDEX('Policy Characteristics'!E:E,MATCH($C785,'Policy Characteristics'!$C:$C,0)))</f>
        <v>indst shift to electricity</v>
      </c>
      <c r="L785" s="239">
        <f>IF(ISBLANK(INDEX('Policy Characteristics'!F:F,MATCH($C785,'Policy Characteristics'!$C:$C,0))),"",INDEX('Policy Characteristics'!F:F,MATCH($C785,'Policy Characteristics'!$C:$C,0)))</f>
        <v>0</v>
      </c>
      <c r="M785" s="239">
        <f>IF(ISBLANK(INDEX('Policy Characteristics'!G:G,MATCH($C785,'Policy Characteristics'!$C:$C,0))),"",INDEX('Policy Characteristics'!G:G,MATCH($C785,'Policy Characteristics'!$C:$C,0)))</f>
        <v>1</v>
      </c>
      <c r="N785" s="239">
        <f>IF(ISBLANK(INDEX('Policy Characteristics'!H:H,MATCH($C785,'Policy Characteristics'!$C:$C,0))),"",INDEX('Policy Characteristics'!H:H,MATCH($C785,'Policy Characteristics'!$C:$C,0)))</f>
        <v>0.01</v>
      </c>
      <c r="O785" s="76" t="str">
        <f>IF(ISBLANK(INDEX('Policy Characteristics'!I:I,MATCH($C785,'Policy Characteristics'!$C:$C,0))),"",INDEX('Policy Characteristics'!I:I,MATCH($C785,'Policy Characteristics'!$C:$C,0)))</f>
        <v>% of fuel shifted</v>
      </c>
      <c r="P785" s="76"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76" t="str">
        <f>IF(ISBLANK(INDEX('Policy Characteristics'!K:K,MATCH($C785,'Policy Characteristics'!$C:$C,0))),"",INDEX('Policy Characteristics'!K:K,MATCH($C785,'Policy Characteristics'!$C:$C,0)))</f>
        <v>industry-ag-main.html#fuel-switching</v>
      </c>
      <c r="R785" s="76" t="str">
        <f>IF(ISBLANK(INDEX('Policy Characteristics'!L:L,MATCH($C785,'Policy Characteristics'!$C:$C,0))),"",INDEX('Policy Characteristics'!L:L,MATCH($C785,'Policy Characteristics'!$C:$C,0)))</f>
        <v>industry-elec-and-hydrogen.html</v>
      </c>
    </row>
    <row r="786" spans="1:18" x14ac:dyDescent="0.25">
      <c r="A786" s="76" t="str">
        <f>IF(ISBLANK(INDEX('Policy Characteristics'!A:A,MATCH($C786,'Policy Characteristics'!$C:$C,0))),"",INDEX('Policy Characteristics'!A:A,MATCH($C786,'Policy Characteristics'!$C:$C,0)))</f>
        <v>Industry</v>
      </c>
      <c r="B786" s="234" t="str">
        <f>IF(ISBLANK(INDEX('Policy Characteristics'!B:B,MATCH($C786,'Policy Characteristics'!$C:$C,0))),"",INDEX('Policy Characteristics'!B:B,MATCH($C786,'Policy Characteristics'!$C:$C,0)))</f>
        <v>Electrification</v>
      </c>
      <c r="C786" s="76" t="str">
        <f t="shared" si="28"/>
        <v>Fraction of Eligible Industrial Energy Use Shifted to Electricity</v>
      </c>
      <c r="D786" s="78" t="s">
        <v>1316</v>
      </c>
      <c r="E786" t="s">
        <v>1695</v>
      </c>
      <c r="F786" t="s">
        <v>1278</v>
      </c>
      <c r="G786" s="88" t="s">
        <v>1702</v>
      </c>
      <c r="H786" s="15">
        <v>1960</v>
      </c>
      <c r="I786" s="247" t="s">
        <v>43</v>
      </c>
      <c r="J786" s="236" t="str">
        <f>IF(ISBLANK(INDEX('Policy Characteristics'!D:D,MATCH($C786,'Policy Characteristics'!$C:$C,0))),"",INDEX('Policy Characteristics'!D:D,MATCH($C786,'Policy Characteristics'!$C:$C,0)))</f>
        <v>Electrification</v>
      </c>
      <c r="K786" s="76" t="str">
        <f>IF(ISBLANK(INDEX('Policy Characteristics'!E:E,MATCH($C786,'Policy Characteristics'!$C:$C,0))),"",INDEX('Policy Characteristics'!E:E,MATCH($C786,'Policy Characteristics'!$C:$C,0)))</f>
        <v>indst shift to electricity</v>
      </c>
      <c r="L786" s="239">
        <f>IF(ISBLANK(INDEX('Policy Characteristics'!F:F,MATCH($C786,'Policy Characteristics'!$C:$C,0))),"",INDEX('Policy Characteristics'!F:F,MATCH($C786,'Policy Characteristics'!$C:$C,0)))</f>
        <v>0</v>
      </c>
      <c r="M786" s="239">
        <f>IF(ISBLANK(INDEX('Policy Characteristics'!G:G,MATCH($C786,'Policy Characteristics'!$C:$C,0))),"",INDEX('Policy Characteristics'!G:G,MATCH($C786,'Policy Characteristics'!$C:$C,0)))</f>
        <v>1</v>
      </c>
      <c r="N786" s="239">
        <f>IF(ISBLANK(INDEX('Policy Characteristics'!H:H,MATCH($C786,'Policy Characteristics'!$C:$C,0))),"",INDEX('Policy Characteristics'!H:H,MATCH($C786,'Policy Characteristics'!$C:$C,0)))</f>
        <v>0.01</v>
      </c>
      <c r="O786" s="76" t="str">
        <f>IF(ISBLANK(INDEX('Policy Characteristics'!I:I,MATCH($C786,'Policy Characteristics'!$C:$C,0))),"",INDEX('Policy Characteristics'!I:I,MATCH($C786,'Policy Characteristics'!$C:$C,0)))</f>
        <v>% of fuel shifted</v>
      </c>
      <c r="P786" s="76"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76" t="str">
        <f>IF(ISBLANK(INDEX('Policy Characteristics'!K:K,MATCH($C786,'Policy Characteristics'!$C:$C,0))),"",INDEX('Policy Characteristics'!K:K,MATCH($C786,'Policy Characteristics'!$C:$C,0)))</f>
        <v>industry-ag-main.html#fuel-switching</v>
      </c>
      <c r="R786" s="76" t="str">
        <f>IF(ISBLANK(INDEX('Policy Characteristics'!L:L,MATCH($C786,'Policy Characteristics'!$C:$C,0))),"",INDEX('Policy Characteristics'!L:L,MATCH($C786,'Policy Characteristics'!$C:$C,0)))</f>
        <v>industry-elec-and-hydrogen.html</v>
      </c>
    </row>
    <row r="787" spans="1:18" x14ac:dyDescent="0.25">
      <c r="A787" s="76" t="str">
        <f>IF(ISBLANK(INDEX('Policy Characteristics'!A:A,MATCH($C787,'Policy Characteristics'!$C:$C,0))),"",INDEX('Policy Characteristics'!A:A,MATCH($C787,'Policy Characteristics'!$C:$C,0)))</f>
        <v>Industry</v>
      </c>
      <c r="B787" s="234" t="str">
        <f>IF(ISBLANK(INDEX('Policy Characteristics'!B:B,MATCH($C787,'Policy Characteristics'!$C:$C,0))),"",INDEX('Policy Characteristics'!B:B,MATCH($C787,'Policy Characteristics'!$C:$C,0)))</f>
        <v>Electrification</v>
      </c>
      <c r="C787" s="76" t="str">
        <f t="shared" si="28"/>
        <v>Fraction of Eligible Industrial Energy Use Shifted to Electricity</v>
      </c>
      <c r="D787" s="78" t="s">
        <v>1316</v>
      </c>
      <c r="E787" t="s">
        <v>1833</v>
      </c>
      <c r="F787" t="s">
        <v>1278</v>
      </c>
      <c r="G787" s="88" t="s">
        <v>1833</v>
      </c>
      <c r="H787" s="15">
        <v>1961</v>
      </c>
      <c r="I787" s="247" t="s">
        <v>43</v>
      </c>
      <c r="J787" s="236" t="str">
        <f>IF(ISBLANK(INDEX('Policy Characteristics'!D:D,MATCH($C787,'Policy Characteristics'!$C:$C,0))),"",INDEX('Policy Characteristics'!D:D,MATCH($C787,'Policy Characteristics'!$C:$C,0)))</f>
        <v>Electrification</v>
      </c>
      <c r="K787" s="76" t="str">
        <f>IF(ISBLANK(INDEX('Policy Characteristics'!E:E,MATCH($C787,'Policy Characteristics'!$C:$C,0))),"",INDEX('Policy Characteristics'!E:E,MATCH($C787,'Policy Characteristics'!$C:$C,0)))</f>
        <v>indst shift to electricity</v>
      </c>
      <c r="L787" s="239">
        <f>IF(ISBLANK(INDEX('Policy Characteristics'!F:F,MATCH($C787,'Policy Characteristics'!$C:$C,0))),"",INDEX('Policy Characteristics'!F:F,MATCH($C787,'Policy Characteristics'!$C:$C,0)))</f>
        <v>0</v>
      </c>
      <c r="M787" s="239">
        <f>IF(ISBLANK(INDEX('Policy Characteristics'!G:G,MATCH($C787,'Policy Characteristics'!$C:$C,0))),"",INDEX('Policy Characteristics'!G:G,MATCH($C787,'Policy Characteristics'!$C:$C,0)))</f>
        <v>1</v>
      </c>
      <c r="N787" s="239">
        <f>IF(ISBLANK(INDEX('Policy Characteristics'!H:H,MATCH($C787,'Policy Characteristics'!$C:$C,0))),"",INDEX('Policy Characteristics'!H:H,MATCH($C787,'Policy Characteristics'!$C:$C,0)))</f>
        <v>0.01</v>
      </c>
      <c r="O787" s="76" t="str">
        <f>IF(ISBLANK(INDEX('Policy Characteristics'!I:I,MATCH($C787,'Policy Characteristics'!$C:$C,0))),"",INDEX('Policy Characteristics'!I:I,MATCH($C787,'Policy Characteristics'!$C:$C,0)))</f>
        <v>% of fuel shifted</v>
      </c>
      <c r="P787" s="76"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76" t="str">
        <f>IF(ISBLANK(INDEX('Policy Characteristics'!K:K,MATCH($C787,'Policy Characteristics'!$C:$C,0))),"",INDEX('Policy Characteristics'!K:K,MATCH($C787,'Policy Characteristics'!$C:$C,0)))</f>
        <v>industry-ag-main.html#fuel-switching</v>
      </c>
      <c r="R787" s="76" t="str">
        <f>IF(ISBLANK(INDEX('Policy Characteristics'!L:L,MATCH($C787,'Policy Characteristics'!$C:$C,0))),"",INDEX('Policy Characteristics'!L:L,MATCH($C787,'Policy Characteristics'!$C:$C,0)))</f>
        <v>industry-elec-and-hydrogen.html</v>
      </c>
    </row>
    <row r="788" spans="1:18" x14ac:dyDescent="0.25">
      <c r="A788" s="76" t="str">
        <f>IF(ISBLANK(INDEX('Policy Characteristics'!A:A,MATCH($C788,'Policy Characteristics'!$C:$C,0))),"",INDEX('Policy Characteristics'!A:A,MATCH($C788,'Policy Characteristics'!$C:$C,0)))</f>
        <v>Industry</v>
      </c>
      <c r="B788" s="234" t="str">
        <f>IF(ISBLANK(INDEX('Policy Characteristics'!B:B,MATCH($C788,'Policy Characteristics'!$C:$C,0))),"",INDEX('Policy Characteristics'!B:B,MATCH($C788,'Policy Characteristics'!$C:$C,0)))</f>
        <v>Electrification</v>
      </c>
      <c r="C788" s="76" t="str">
        <f t="shared" si="28"/>
        <v>Fraction of Eligible Industrial Energy Use Shifted to Electricity</v>
      </c>
      <c r="D788" s="78" t="s">
        <v>1317</v>
      </c>
      <c r="E788" t="s">
        <v>1689</v>
      </c>
      <c r="F788" t="s">
        <v>1279</v>
      </c>
      <c r="G788" s="88" t="s">
        <v>1696</v>
      </c>
      <c r="H788" s="15">
        <v>1962</v>
      </c>
      <c r="I788" s="247" t="s">
        <v>43</v>
      </c>
      <c r="J788" s="236" t="str">
        <f>IF(ISBLANK(INDEX('Policy Characteristics'!D:D,MATCH($C788,'Policy Characteristics'!$C:$C,0))),"",INDEX('Policy Characteristics'!D:D,MATCH($C788,'Policy Characteristics'!$C:$C,0)))</f>
        <v>Electrification</v>
      </c>
      <c r="K788" s="76" t="str">
        <f>IF(ISBLANK(INDEX('Policy Characteristics'!E:E,MATCH($C788,'Policy Characteristics'!$C:$C,0))),"",INDEX('Policy Characteristics'!E:E,MATCH($C788,'Policy Characteristics'!$C:$C,0)))</f>
        <v>indst shift to electricity</v>
      </c>
      <c r="L788" s="239">
        <f>IF(ISBLANK(INDEX('Policy Characteristics'!F:F,MATCH($C788,'Policy Characteristics'!$C:$C,0))),"",INDEX('Policy Characteristics'!F:F,MATCH($C788,'Policy Characteristics'!$C:$C,0)))</f>
        <v>0</v>
      </c>
      <c r="M788" s="239">
        <f>IF(ISBLANK(INDEX('Policy Characteristics'!G:G,MATCH($C788,'Policy Characteristics'!$C:$C,0))),"",INDEX('Policy Characteristics'!G:G,MATCH($C788,'Policy Characteristics'!$C:$C,0)))</f>
        <v>1</v>
      </c>
      <c r="N788" s="239">
        <f>IF(ISBLANK(INDEX('Policy Characteristics'!H:H,MATCH($C788,'Policy Characteristics'!$C:$C,0))),"",INDEX('Policy Characteristics'!H:H,MATCH($C788,'Policy Characteristics'!$C:$C,0)))</f>
        <v>0.01</v>
      </c>
      <c r="O788" s="76" t="str">
        <f>IF(ISBLANK(INDEX('Policy Characteristics'!I:I,MATCH($C788,'Policy Characteristics'!$C:$C,0))),"",INDEX('Policy Characteristics'!I:I,MATCH($C788,'Policy Characteristics'!$C:$C,0)))</f>
        <v>% of fuel shifted</v>
      </c>
      <c r="P788" s="76"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76" t="str">
        <f>IF(ISBLANK(INDEX('Policy Characteristics'!K:K,MATCH($C788,'Policy Characteristics'!$C:$C,0))),"",INDEX('Policy Characteristics'!K:K,MATCH($C788,'Policy Characteristics'!$C:$C,0)))</f>
        <v>industry-ag-main.html#fuel-switching</v>
      </c>
      <c r="R788" s="76" t="str">
        <f>IF(ISBLANK(INDEX('Policy Characteristics'!L:L,MATCH($C788,'Policy Characteristics'!$C:$C,0))),"",INDEX('Policy Characteristics'!L:L,MATCH($C788,'Policy Characteristics'!$C:$C,0)))</f>
        <v>industry-elec-and-hydrogen.html</v>
      </c>
    </row>
    <row r="789" spans="1:18" x14ac:dyDescent="0.25">
      <c r="A789" s="76" t="str">
        <f>IF(ISBLANK(INDEX('Policy Characteristics'!A:A,MATCH($C789,'Policy Characteristics'!$C:$C,0))),"",INDEX('Policy Characteristics'!A:A,MATCH($C789,'Policy Characteristics'!$C:$C,0)))</f>
        <v>Industry</v>
      </c>
      <c r="B789" s="234" t="str">
        <f>IF(ISBLANK(INDEX('Policy Characteristics'!B:B,MATCH($C789,'Policy Characteristics'!$C:$C,0))),"",INDEX('Policy Characteristics'!B:B,MATCH($C789,'Policy Characteristics'!$C:$C,0)))</f>
        <v>Electrification</v>
      </c>
      <c r="C789" s="76" t="str">
        <f t="shared" ref="C789:C852" si="29">C$660</f>
        <v>Fraction of Eligible Industrial Energy Use Shifted to Electricity</v>
      </c>
      <c r="D789" s="78" t="s">
        <v>1317</v>
      </c>
      <c r="E789" t="s">
        <v>1690</v>
      </c>
      <c r="F789" t="s">
        <v>1279</v>
      </c>
      <c r="G789" s="88" t="s">
        <v>1697</v>
      </c>
      <c r="H789" s="15">
        <v>1963</v>
      </c>
      <c r="I789" s="247" t="s">
        <v>43</v>
      </c>
      <c r="J789" s="236" t="str">
        <f>IF(ISBLANK(INDEX('Policy Characteristics'!D:D,MATCH($C789,'Policy Characteristics'!$C:$C,0))),"",INDEX('Policy Characteristics'!D:D,MATCH($C789,'Policy Characteristics'!$C:$C,0)))</f>
        <v>Electrification</v>
      </c>
      <c r="K789" s="76" t="str">
        <f>IF(ISBLANK(INDEX('Policy Characteristics'!E:E,MATCH($C789,'Policy Characteristics'!$C:$C,0))),"",INDEX('Policy Characteristics'!E:E,MATCH($C789,'Policy Characteristics'!$C:$C,0)))</f>
        <v>indst shift to electricity</v>
      </c>
      <c r="L789" s="239">
        <f>IF(ISBLANK(INDEX('Policy Characteristics'!F:F,MATCH($C789,'Policy Characteristics'!$C:$C,0))),"",INDEX('Policy Characteristics'!F:F,MATCH($C789,'Policy Characteristics'!$C:$C,0)))</f>
        <v>0</v>
      </c>
      <c r="M789" s="239">
        <f>IF(ISBLANK(INDEX('Policy Characteristics'!G:G,MATCH($C789,'Policy Characteristics'!$C:$C,0))),"",INDEX('Policy Characteristics'!G:G,MATCH($C789,'Policy Characteristics'!$C:$C,0)))</f>
        <v>1</v>
      </c>
      <c r="N789" s="239">
        <f>IF(ISBLANK(INDEX('Policy Characteristics'!H:H,MATCH($C789,'Policy Characteristics'!$C:$C,0))),"",INDEX('Policy Characteristics'!H:H,MATCH($C789,'Policy Characteristics'!$C:$C,0)))</f>
        <v>0.01</v>
      </c>
      <c r="O789" s="76" t="str">
        <f>IF(ISBLANK(INDEX('Policy Characteristics'!I:I,MATCH($C789,'Policy Characteristics'!$C:$C,0))),"",INDEX('Policy Characteristics'!I:I,MATCH($C789,'Policy Characteristics'!$C:$C,0)))</f>
        <v>% of fuel shifted</v>
      </c>
      <c r="P789" s="76"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76" t="str">
        <f>IF(ISBLANK(INDEX('Policy Characteristics'!K:K,MATCH($C789,'Policy Characteristics'!$C:$C,0))),"",INDEX('Policy Characteristics'!K:K,MATCH($C789,'Policy Characteristics'!$C:$C,0)))</f>
        <v>industry-ag-main.html#fuel-switching</v>
      </c>
      <c r="R789" s="76" t="str">
        <f>IF(ISBLANK(INDEX('Policy Characteristics'!L:L,MATCH($C789,'Policy Characteristics'!$C:$C,0))),"",INDEX('Policy Characteristics'!L:L,MATCH($C789,'Policy Characteristics'!$C:$C,0)))</f>
        <v>industry-elec-and-hydrogen.html</v>
      </c>
    </row>
    <row r="790" spans="1:18" x14ac:dyDescent="0.25">
      <c r="A790" s="76" t="str">
        <f>IF(ISBLANK(INDEX('Policy Characteristics'!A:A,MATCH($C790,'Policy Characteristics'!$C:$C,0))),"",INDEX('Policy Characteristics'!A:A,MATCH($C790,'Policy Characteristics'!$C:$C,0)))</f>
        <v>Industry</v>
      </c>
      <c r="B790" s="234" t="str">
        <f>IF(ISBLANK(INDEX('Policy Characteristics'!B:B,MATCH($C790,'Policy Characteristics'!$C:$C,0))),"",INDEX('Policy Characteristics'!B:B,MATCH($C790,'Policy Characteristics'!$C:$C,0)))</f>
        <v>Electrification</v>
      </c>
      <c r="C790" s="76" t="str">
        <f t="shared" si="29"/>
        <v>Fraction of Eligible Industrial Energy Use Shifted to Electricity</v>
      </c>
      <c r="D790" s="78" t="s">
        <v>1317</v>
      </c>
      <c r="E790" t="s">
        <v>1691</v>
      </c>
      <c r="F790" t="s">
        <v>1279</v>
      </c>
      <c r="G790" s="88" t="s">
        <v>1698</v>
      </c>
      <c r="H790" s="15">
        <v>1964</v>
      </c>
      <c r="I790" s="247" t="s">
        <v>43</v>
      </c>
      <c r="J790" s="236" t="str">
        <f>IF(ISBLANK(INDEX('Policy Characteristics'!D:D,MATCH($C790,'Policy Characteristics'!$C:$C,0))),"",INDEX('Policy Characteristics'!D:D,MATCH($C790,'Policy Characteristics'!$C:$C,0)))</f>
        <v>Electrification</v>
      </c>
      <c r="K790" s="76" t="str">
        <f>IF(ISBLANK(INDEX('Policy Characteristics'!E:E,MATCH($C790,'Policy Characteristics'!$C:$C,0))),"",INDEX('Policy Characteristics'!E:E,MATCH($C790,'Policy Characteristics'!$C:$C,0)))</f>
        <v>indst shift to electricity</v>
      </c>
      <c r="L790" s="239">
        <f>IF(ISBLANK(INDEX('Policy Characteristics'!F:F,MATCH($C790,'Policy Characteristics'!$C:$C,0))),"",INDEX('Policy Characteristics'!F:F,MATCH($C790,'Policy Characteristics'!$C:$C,0)))</f>
        <v>0</v>
      </c>
      <c r="M790" s="239">
        <f>IF(ISBLANK(INDEX('Policy Characteristics'!G:G,MATCH($C790,'Policy Characteristics'!$C:$C,0))),"",INDEX('Policy Characteristics'!G:G,MATCH($C790,'Policy Characteristics'!$C:$C,0)))</f>
        <v>1</v>
      </c>
      <c r="N790" s="239">
        <f>IF(ISBLANK(INDEX('Policy Characteristics'!H:H,MATCH($C790,'Policy Characteristics'!$C:$C,0))),"",INDEX('Policy Characteristics'!H:H,MATCH($C790,'Policy Characteristics'!$C:$C,0)))</f>
        <v>0.01</v>
      </c>
      <c r="O790" s="76" t="str">
        <f>IF(ISBLANK(INDEX('Policy Characteristics'!I:I,MATCH($C790,'Policy Characteristics'!$C:$C,0))),"",INDEX('Policy Characteristics'!I:I,MATCH($C790,'Policy Characteristics'!$C:$C,0)))</f>
        <v>% of fuel shifted</v>
      </c>
      <c r="P790" s="76"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76" t="str">
        <f>IF(ISBLANK(INDEX('Policy Characteristics'!K:K,MATCH($C790,'Policy Characteristics'!$C:$C,0))),"",INDEX('Policy Characteristics'!K:K,MATCH($C790,'Policy Characteristics'!$C:$C,0)))</f>
        <v>industry-ag-main.html#fuel-switching</v>
      </c>
      <c r="R790" s="76" t="str">
        <f>IF(ISBLANK(INDEX('Policy Characteristics'!L:L,MATCH($C790,'Policy Characteristics'!$C:$C,0))),"",INDEX('Policy Characteristics'!L:L,MATCH($C790,'Policy Characteristics'!$C:$C,0)))</f>
        <v>industry-elec-and-hydrogen.html</v>
      </c>
    </row>
    <row r="791" spans="1:18" x14ac:dyDescent="0.25">
      <c r="A791" s="76" t="str">
        <f>IF(ISBLANK(INDEX('Policy Characteristics'!A:A,MATCH($C791,'Policy Characteristics'!$C:$C,0))),"",INDEX('Policy Characteristics'!A:A,MATCH($C791,'Policy Characteristics'!$C:$C,0)))</f>
        <v>Industry</v>
      </c>
      <c r="B791" s="234" t="str">
        <f>IF(ISBLANK(INDEX('Policy Characteristics'!B:B,MATCH($C791,'Policy Characteristics'!$C:$C,0))),"",INDEX('Policy Characteristics'!B:B,MATCH($C791,'Policy Characteristics'!$C:$C,0)))</f>
        <v>Electrification</v>
      </c>
      <c r="C791" s="76" t="str">
        <f t="shared" si="29"/>
        <v>Fraction of Eligible Industrial Energy Use Shifted to Electricity</v>
      </c>
      <c r="D791" s="78" t="s">
        <v>1317</v>
      </c>
      <c r="E791" t="s">
        <v>1692</v>
      </c>
      <c r="F791" t="s">
        <v>1279</v>
      </c>
      <c r="G791" s="88" t="s">
        <v>1699</v>
      </c>
      <c r="H791" s="15">
        <v>1965</v>
      </c>
      <c r="I791" s="247" t="s">
        <v>43</v>
      </c>
      <c r="J791" s="236" t="str">
        <f>IF(ISBLANK(INDEX('Policy Characteristics'!D:D,MATCH($C791,'Policy Characteristics'!$C:$C,0))),"",INDEX('Policy Characteristics'!D:D,MATCH($C791,'Policy Characteristics'!$C:$C,0)))</f>
        <v>Electrification</v>
      </c>
      <c r="K791" s="76" t="str">
        <f>IF(ISBLANK(INDEX('Policy Characteristics'!E:E,MATCH($C791,'Policy Characteristics'!$C:$C,0))),"",INDEX('Policy Characteristics'!E:E,MATCH($C791,'Policy Characteristics'!$C:$C,0)))</f>
        <v>indst shift to electricity</v>
      </c>
      <c r="L791" s="239">
        <f>IF(ISBLANK(INDEX('Policy Characteristics'!F:F,MATCH($C791,'Policy Characteristics'!$C:$C,0))),"",INDEX('Policy Characteristics'!F:F,MATCH($C791,'Policy Characteristics'!$C:$C,0)))</f>
        <v>0</v>
      </c>
      <c r="M791" s="239">
        <f>IF(ISBLANK(INDEX('Policy Characteristics'!G:G,MATCH($C791,'Policy Characteristics'!$C:$C,0))),"",INDEX('Policy Characteristics'!G:G,MATCH($C791,'Policy Characteristics'!$C:$C,0)))</f>
        <v>1</v>
      </c>
      <c r="N791" s="239">
        <f>IF(ISBLANK(INDEX('Policy Characteristics'!H:H,MATCH($C791,'Policy Characteristics'!$C:$C,0))),"",INDEX('Policy Characteristics'!H:H,MATCH($C791,'Policy Characteristics'!$C:$C,0)))</f>
        <v>0.01</v>
      </c>
      <c r="O791" s="76" t="str">
        <f>IF(ISBLANK(INDEX('Policy Characteristics'!I:I,MATCH($C791,'Policy Characteristics'!$C:$C,0))),"",INDEX('Policy Characteristics'!I:I,MATCH($C791,'Policy Characteristics'!$C:$C,0)))</f>
        <v>% of fuel shifted</v>
      </c>
      <c r="P791" s="76"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76" t="str">
        <f>IF(ISBLANK(INDEX('Policy Characteristics'!K:K,MATCH($C791,'Policy Characteristics'!$C:$C,0))),"",INDEX('Policy Characteristics'!K:K,MATCH($C791,'Policy Characteristics'!$C:$C,0)))</f>
        <v>industry-ag-main.html#fuel-switching</v>
      </c>
      <c r="R791" s="76" t="str">
        <f>IF(ISBLANK(INDEX('Policy Characteristics'!L:L,MATCH($C791,'Policy Characteristics'!$C:$C,0))),"",INDEX('Policy Characteristics'!L:L,MATCH($C791,'Policy Characteristics'!$C:$C,0)))</f>
        <v>industry-elec-and-hydrogen.html</v>
      </c>
    </row>
    <row r="792" spans="1:18" x14ac:dyDescent="0.25">
      <c r="A792" s="76" t="str">
        <f>IF(ISBLANK(INDEX('Policy Characteristics'!A:A,MATCH($C792,'Policy Characteristics'!$C:$C,0))),"",INDEX('Policy Characteristics'!A:A,MATCH($C792,'Policy Characteristics'!$C:$C,0)))</f>
        <v>Industry</v>
      </c>
      <c r="B792" s="234" t="str">
        <f>IF(ISBLANK(INDEX('Policy Characteristics'!B:B,MATCH($C792,'Policy Characteristics'!$C:$C,0))),"",INDEX('Policy Characteristics'!B:B,MATCH($C792,'Policy Characteristics'!$C:$C,0)))</f>
        <v>Electrification</v>
      </c>
      <c r="C792" s="76" t="str">
        <f t="shared" si="29"/>
        <v>Fraction of Eligible Industrial Energy Use Shifted to Electricity</v>
      </c>
      <c r="D792" s="78" t="s">
        <v>1317</v>
      </c>
      <c r="E792" t="s">
        <v>1693</v>
      </c>
      <c r="F792" t="s">
        <v>1279</v>
      </c>
      <c r="G792" s="88" t="s">
        <v>1700</v>
      </c>
      <c r="H792" s="15">
        <v>1966</v>
      </c>
      <c r="I792" s="247" t="s">
        <v>43</v>
      </c>
      <c r="J792" s="236" t="str">
        <f>IF(ISBLANK(INDEX('Policy Characteristics'!D:D,MATCH($C792,'Policy Characteristics'!$C:$C,0))),"",INDEX('Policy Characteristics'!D:D,MATCH($C792,'Policy Characteristics'!$C:$C,0)))</f>
        <v>Electrification</v>
      </c>
      <c r="K792" s="76" t="str">
        <f>IF(ISBLANK(INDEX('Policy Characteristics'!E:E,MATCH($C792,'Policy Characteristics'!$C:$C,0))),"",INDEX('Policy Characteristics'!E:E,MATCH($C792,'Policy Characteristics'!$C:$C,0)))</f>
        <v>indst shift to electricity</v>
      </c>
      <c r="L792" s="239">
        <f>IF(ISBLANK(INDEX('Policy Characteristics'!F:F,MATCH($C792,'Policy Characteristics'!$C:$C,0))),"",INDEX('Policy Characteristics'!F:F,MATCH($C792,'Policy Characteristics'!$C:$C,0)))</f>
        <v>0</v>
      </c>
      <c r="M792" s="239">
        <f>IF(ISBLANK(INDEX('Policy Characteristics'!G:G,MATCH($C792,'Policy Characteristics'!$C:$C,0))),"",INDEX('Policy Characteristics'!G:G,MATCH($C792,'Policy Characteristics'!$C:$C,0)))</f>
        <v>1</v>
      </c>
      <c r="N792" s="239">
        <f>IF(ISBLANK(INDEX('Policy Characteristics'!H:H,MATCH($C792,'Policy Characteristics'!$C:$C,0))),"",INDEX('Policy Characteristics'!H:H,MATCH($C792,'Policy Characteristics'!$C:$C,0)))</f>
        <v>0.01</v>
      </c>
      <c r="O792" s="76" t="str">
        <f>IF(ISBLANK(INDEX('Policy Characteristics'!I:I,MATCH($C792,'Policy Characteristics'!$C:$C,0))),"",INDEX('Policy Characteristics'!I:I,MATCH($C792,'Policy Characteristics'!$C:$C,0)))</f>
        <v>% of fuel shifted</v>
      </c>
      <c r="P792" s="76" t="str">
        <f>IF(ISBLANK(INDEX('Policy Characteristics'!J:J,MATCH($C792,'Policy Characteristics'!$C:$C,0))),"",INDEX('Policy Characteristics'!J:J,MATCH($C792,'Policy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2" s="76" t="str">
        <f>IF(ISBLANK(INDEX('Policy Characteristics'!K:K,MATCH($C792,'Policy Characteristics'!$C:$C,0))),"",INDEX('Policy Characteristics'!K:K,MATCH($C792,'Policy Characteristics'!$C:$C,0)))</f>
        <v>industry-ag-main.html#fuel-switching</v>
      </c>
      <c r="R792" s="76" t="str">
        <f>IF(ISBLANK(INDEX('Policy Characteristics'!L:L,MATCH($C792,'Policy Characteristics'!$C:$C,0))),"",INDEX('Policy Characteristics'!L:L,MATCH($C792,'Policy Characteristics'!$C:$C,0)))</f>
        <v>industry-elec-and-hydrogen.html</v>
      </c>
    </row>
    <row r="793" spans="1:18" x14ac:dyDescent="0.25">
      <c r="A793" s="76" t="str">
        <f>IF(ISBLANK(INDEX('Policy Characteristics'!A:A,MATCH($C793,'Policy Characteristics'!$C:$C,0))),"",INDEX('Policy Characteristics'!A:A,MATCH($C793,'Policy Characteristics'!$C:$C,0)))</f>
        <v>Industry</v>
      </c>
      <c r="B793" s="234" t="str">
        <f>IF(ISBLANK(INDEX('Policy Characteristics'!B:B,MATCH($C793,'Policy Characteristics'!$C:$C,0))),"",INDEX('Policy Characteristics'!B:B,MATCH($C793,'Policy Characteristics'!$C:$C,0)))</f>
        <v>Electrification</v>
      </c>
      <c r="C793" s="76" t="str">
        <f t="shared" si="29"/>
        <v>Fraction of Eligible Industrial Energy Use Shifted to Electricity</v>
      </c>
      <c r="D793" s="78" t="s">
        <v>1317</v>
      </c>
      <c r="E793" t="s">
        <v>1694</v>
      </c>
      <c r="F793" t="s">
        <v>1279</v>
      </c>
      <c r="G793" s="88" t="s">
        <v>1701</v>
      </c>
      <c r="H793" s="15">
        <v>1967</v>
      </c>
      <c r="I793" s="247" t="s">
        <v>43</v>
      </c>
      <c r="J793" s="236" t="str">
        <f>IF(ISBLANK(INDEX('Policy Characteristics'!D:D,MATCH($C793,'Policy Characteristics'!$C:$C,0))),"",INDEX('Policy Characteristics'!D:D,MATCH($C793,'Policy Characteristics'!$C:$C,0)))</f>
        <v>Electrification</v>
      </c>
      <c r="K793" s="76" t="str">
        <f>IF(ISBLANK(INDEX('Policy Characteristics'!E:E,MATCH($C793,'Policy Characteristics'!$C:$C,0))),"",INDEX('Policy Characteristics'!E:E,MATCH($C793,'Policy Characteristics'!$C:$C,0)))</f>
        <v>indst shift to electricity</v>
      </c>
      <c r="L793" s="239">
        <f>IF(ISBLANK(INDEX('Policy Characteristics'!F:F,MATCH($C793,'Policy Characteristics'!$C:$C,0))),"",INDEX('Policy Characteristics'!F:F,MATCH($C793,'Policy Characteristics'!$C:$C,0)))</f>
        <v>0</v>
      </c>
      <c r="M793" s="239">
        <f>IF(ISBLANK(INDEX('Policy Characteristics'!G:G,MATCH($C793,'Policy Characteristics'!$C:$C,0))),"",INDEX('Policy Characteristics'!G:G,MATCH($C793,'Policy Characteristics'!$C:$C,0)))</f>
        <v>1</v>
      </c>
      <c r="N793" s="239">
        <f>IF(ISBLANK(INDEX('Policy Characteristics'!H:H,MATCH($C793,'Policy Characteristics'!$C:$C,0))),"",INDEX('Policy Characteristics'!H:H,MATCH($C793,'Policy Characteristics'!$C:$C,0)))</f>
        <v>0.01</v>
      </c>
      <c r="O793" s="76" t="str">
        <f>IF(ISBLANK(INDEX('Policy Characteristics'!I:I,MATCH($C793,'Policy Characteristics'!$C:$C,0))),"",INDEX('Policy Characteristics'!I:I,MATCH($C793,'Policy Characteristics'!$C:$C,0)))</f>
        <v>% of fuel shifted</v>
      </c>
      <c r="P793" s="76" t="str">
        <f>IF(ISBLANK(INDEX('Policy Characteristics'!J:J,MATCH($C793,'Policy Characteristics'!$C:$C,0))),"",INDEX('Policy Characteristics'!J:J,MATCH($C793,'Policy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3" s="76" t="str">
        <f>IF(ISBLANK(INDEX('Policy Characteristics'!K:K,MATCH($C793,'Policy Characteristics'!$C:$C,0))),"",INDEX('Policy Characteristics'!K:K,MATCH($C793,'Policy Characteristics'!$C:$C,0)))</f>
        <v>industry-ag-main.html#fuel-switching</v>
      </c>
      <c r="R793" s="76" t="str">
        <f>IF(ISBLANK(INDEX('Policy Characteristics'!L:L,MATCH($C793,'Policy Characteristics'!$C:$C,0))),"",INDEX('Policy Characteristics'!L:L,MATCH($C793,'Policy Characteristics'!$C:$C,0)))</f>
        <v>industry-elec-and-hydrogen.html</v>
      </c>
    </row>
    <row r="794" spans="1:18" x14ac:dyDescent="0.25">
      <c r="A794" s="76" t="str">
        <f>IF(ISBLANK(INDEX('Policy Characteristics'!A:A,MATCH($C794,'Policy Characteristics'!$C:$C,0))),"",INDEX('Policy Characteristics'!A:A,MATCH($C794,'Policy Characteristics'!$C:$C,0)))</f>
        <v>Industry</v>
      </c>
      <c r="B794" s="234" t="str">
        <f>IF(ISBLANK(INDEX('Policy Characteristics'!B:B,MATCH($C794,'Policy Characteristics'!$C:$C,0))),"",INDEX('Policy Characteristics'!B:B,MATCH($C794,'Policy Characteristics'!$C:$C,0)))</f>
        <v>Electrification</v>
      </c>
      <c r="C794" s="76" t="str">
        <f t="shared" si="29"/>
        <v>Fraction of Eligible Industrial Energy Use Shifted to Electricity</v>
      </c>
      <c r="D794" s="78" t="s">
        <v>1317</v>
      </c>
      <c r="E794" t="s">
        <v>1695</v>
      </c>
      <c r="F794" t="s">
        <v>1279</v>
      </c>
      <c r="G794" s="88" t="s">
        <v>1702</v>
      </c>
      <c r="H794" s="15">
        <v>1968</v>
      </c>
      <c r="I794" s="247" t="s">
        <v>43</v>
      </c>
      <c r="J794" s="236" t="str">
        <f>IF(ISBLANK(INDEX('Policy Characteristics'!D:D,MATCH($C794,'Policy Characteristics'!$C:$C,0))),"",INDEX('Policy Characteristics'!D:D,MATCH($C794,'Policy Characteristics'!$C:$C,0)))</f>
        <v>Electrification</v>
      </c>
      <c r="K794" s="76" t="str">
        <f>IF(ISBLANK(INDEX('Policy Characteristics'!E:E,MATCH($C794,'Policy Characteristics'!$C:$C,0))),"",INDEX('Policy Characteristics'!E:E,MATCH($C794,'Policy Characteristics'!$C:$C,0)))</f>
        <v>indst shift to electricity</v>
      </c>
      <c r="L794" s="239">
        <f>IF(ISBLANK(INDEX('Policy Characteristics'!F:F,MATCH($C794,'Policy Characteristics'!$C:$C,0))),"",INDEX('Policy Characteristics'!F:F,MATCH($C794,'Policy Characteristics'!$C:$C,0)))</f>
        <v>0</v>
      </c>
      <c r="M794" s="239">
        <f>IF(ISBLANK(INDEX('Policy Characteristics'!G:G,MATCH($C794,'Policy Characteristics'!$C:$C,0))),"",INDEX('Policy Characteristics'!G:G,MATCH($C794,'Policy Characteristics'!$C:$C,0)))</f>
        <v>1</v>
      </c>
      <c r="N794" s="239">
        <f>IF(ISBLANK(INDEX('Policy Characteristics'!H:H,MATCH($C794,'Policy Characteristics'!$C:$C,0))),"",INDEX('Policy Characteristics'!H:H,MATCH($C794,'Policy Characteristics'!$C:$C,0)))</f>
        <v>0.01</v>
      </c>
      <c r="O794" s="76" t="str">
        <f>IF(ISBLANK(INDEX('Policy Characteristics'!I:I,MATCH($C794,'Policy Characteristics'!$C:$C,0))),"",INDEX('Policy Characteristics'!I:I,MATCH($C794,'Policy Characteristics'!$C:$C,0)))</f>
        <v>% of fuel shifted</v>
      </c>
      <c r="P794" s="76" t="str">
        <f>IF(ISBLANK(INDEX('Policy Characteristics'!J:J,MATCH($C794,'Policy Characteristics'!$C:$C,0))),"",INDEX('Policy Characteristics'!J:J,MATCH($C794,'Policy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4" s="76" t="str">
        <f>IF(ISBLANK(INDEX('Policy Characteristics'!K:K,MATCH($C794,'Policy Characteristics'!$C:$C,0))),"",INDEX('Policy Characteristics'!K:K,MATCH($C794,'Policy Characteristics'!$C:$C,0)))</f>
        <v>industry-ag-main.html#fuel-switching</v>
      </c>
      <c r="R794" s="76" t="str">
        <f>IF(ISBLANK(INDEX('Policy Characteristics'!L:L,MATCH($C794,'Policy Characteristics'!$C:$C,0))),"",INDEX('Policy Characteristics'!L:L,MATCH($C794,'Policy Characteristics'!$C:$C,0)))</f>
        <v>industry-elec-and-hydrogen.html</v>
      </c>
    </row>
    <row r="795" spans="1:18" x14ac:dyDescent="0.25">
      <c r="A795" s="76" t="str">
        <f>IF(ISBLANK(INDEX('Policy Characteristics'!A:A,MATCH($C795,'Policy Characteristics'!$C:$C,0))),"",INDEX('Policy Characteristics'!A:A,MATCH($C795,'Policy Characteristics'!$C:$C,0)))</f>
        <v>Industry</v>
      </c>
      <c r="B795" s="234" t="str">
        <f>IF(ISBLANK(INDEX('Policy Characteristics'!B:B,MATCH($C795,'Policy Characteristics'!$C:$C,0))),"",INDEX('Policy Characteristics'!B:B,MATCH($C795,'Policy Characteristics'!$C:$C,0)))</f>
        <v>Electrification</v>
      </c>
      <c r="C795" s="76" t="str">
        <f t="shared" si="29"/>
        <v>Fraction of Eligible Industrial Energy Use Shifted to Electricity</v>
      </c>
      <c r="D795" s="78" t="s">
        <v>1317</v>
      </c>
      <c r="E795" t="s">
        <v>1833</v>
      </c>
      <c r="F795" t="s">
        <v>1279</v>
      </c>
      <c r="G795" s="88" t="s">
        <v>1833</v>
      </c>
      <c r="H795" s="15">
        <v>1969</v>
      </c>
      <c r="I795" s="247" t="s">
        <v>43</v>
      </c>
      <c r="J795" s="236" t="str">
        <f>IF(ISBLANK(INDEX('Policy Characteristics'!D:D,MATCH($C795,'Policy Characteristics'!$C:$C,0))),"",INDEX('Policy Characteristics'!D:D,MATCH($C795,'Policy Characteristics'!$C:$C,0)))</f>
        <v>Electrification</v>
      </c>
      <c r="K795" s="76" t="str">
        <f>IF(ISBLANK(INDEX('Policy Characteristics'!E:E,MATCH($C795,'Policy Characteristics'!$C:$C,0))),"",INDEX('Policy Characteristics'!E:E,MATCH($C795,'Policy Characteristics'!$C:$C,0)))</f>
        <v>indst shift to electricity</v>
      </c>
      <c r="L795" s="239">
        <f>IF(ISBLANK(INDEX('Policy Characteristics'!F:F,MATCH($C795,'Policy Characteristics'!$C:$C,0))),"",INDEX('Policy Characteristics'!F:F,MATCH($C795,'Policy Characteristics'!$C:$C,0)))</f>
        <v>0</v>
      </c>
      <c r="M795" s="239">
        <f>IF(ISBLANK(INDEX('Policy Characteristics'!G:G,MATCH($C795,'Policy Characteristics'!$C:$C,0))),"",INDEX('Policy Characteristics'!G:G,MATCH($C795,'Policy Characteristics'!$C:$C,0)))</f>
        <v>1</v>
      </c>
      <c r="N795" s="239">
        <f>IF(ISBLANK(INDEX('Policy Characteristics'!H:H,MATCH($C795,'Policy Characteristics'!$C:$C,0))),"",INDEX('Policy Characteristics'!H:H,MATCH($C795,'Policy Characteristics'!$C:$C,0)))</f>
        <v>0.01</v>
      </c>
      <c r="O795" s="76" t="str">
        <f>IF(ISBLANK(INDEX('Policy Characteristics'!I:I,MATCH($C795,'Policy Characteristics'!$C:$C,0))),"",INDEX('Policy Characteristics'!I:I,MATCH($C795,'Policy Characteristics'!$C:$C,0)))</f>
        <v>% of fuel shifted</v>
      </c>
      <c r="P795" s="76" t="str">
        <f>IF(ISBLANK(INDEX('Policy Characteristics'!J:J,MATCH($C795,'Policy Characteristics'!$C:$C,0))),"",INDEX('Policy Characteristics'!J:J,MATCH($C795,'Policy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5" s="76" t="str">
        <f>IF(ISBLANK(INDEX('Policy Characteristics'!K:K,MATCH($C795,'Policy Characteristics'!$C:$C,0))),"",INDEX('Policy Characteristics'!K:K,MATCH($C795,'Policy Characteristics'!$C:$C,0)))</f>
        <v>industry-ag-main.html#fuel-switching</v>
      </c>
      <c r="R795" s="76" t="str">
        <f>IF(ISBLANK(INDEX('Policy Characteristics'!L:L,MATCH($C795,'Policy Characteristics'!$C:$C,0))),"",INDEX('Policy Characteristics'!L:L,MATCH($C795,'Policy Characteristics'!$C:$C,0)))</f>
        <v>industry-elec-and-hydrogen.html</v>
      </c>
    </row>
    <row r="796" spans="1:18" x14ac:dyDescent="0.25">
      <c r="A796" s="76" t="str">
        <f>IF(ISBLANK(INDEX('Policy Characteristics'!A:A,MATCH($C796,'Policy Characteristics'!$C:$C,0))),"",INDEX('Policy Characteristics'!A:A,MATCH($C796,'Policy Characteristics'!$C:$C,0)))</f>
        <v>Industry</v>
      </c>
      <c r="B796" s="234" t="str">
        <f>IF(ISBLANK(INDEX('Policy Characteristics'!B:B,MATCH($C796,'Policy Characteristics'!$C:$C,0))),"",INDEX('Policy Characteristics'!B:B,MATCH($C796,'Policy Characteristics'!$C:$C,0)))</f>
        <v>Electrification</v>
      </c>
      <c r="C796" s="76" t="str">
        <f t="shared" si="29"/>
        <v>Fraction of Eligible Industrial Energy Use Shifted to Electricity</v>
      </c>
      <c r="D796" s="78" t="s">
        <v>1318</v>
      </c>
      <c r="E796" t="s">
        <v>1689</v>
      </c>
      <c r="F796" t="s">
        <v>1280</v>
      </c>
      <c r="G796" s="88" t="s">
        <v>1696</v>
      </c>
      <c r="H796" s="15">
        <v>1970</v>
      </c>
      <c r="I796" s="247" t="s">
        <v>43</v>
      </c>
      <c r="J796" s="236" t="str">
        <f>IF(ISBLANK(INDEX('Policy Characteristics'!D:D,MATCH($C796,'Policy Characteristics'!$C:$C,0))),"",INDEX('Policy Characteristics'!D:D,MATCH($C796,'Policy Characteristics'!$C:$C,0)))</f>
        <v>Electrification</v>
      </c>
      <c r="K796" s="76" t="str">
        <f>IF(ISBLANK(INDEX('Policy Characteristics'!E:E,MATCH($C796,'Policy Characteristics'!$C:$C,0))),"",INDEX('Policy Characteristics'!E:E,MATCH($C796,'Policy Characteristics'!$C:$C,0)))</f>
        <v>indst shift to electricity</v>
      </c>
      <c r="L796" s="239">
        <f>IF(ISBLANK(INDEX('Policy Characteristics'!F:F,MATCH($C796,'Policy Characteristics'!$C:$C,0))),"",INDEX('Policy Characteristics'!F:F,MATCH($C796,'Policy Characteristics'!$C:$C,0)))</f>
        <v>0</v>
      </c>
      <c r="M796" s="239">
        <f>IF(ISBLANK(INDEX('Policy Characteristics'!G:G,MATCH($C796,'Policy Characteristics'!$C:$C,0))),"",INDEX('Policy Characteristics'!G:G,MATCH($C796,'Policy Characteristics'!$C:$C,0)))</f>
        <v>1</v>
      </c>
      <c r="N796" s="239">
        <f>IF(ISBLANK(INDEX('Policy Characteristics'!H:H,MATCH($C796,'Policy Characteristics'!$C:$C,0))),"",INDEX('Policy Characteristics'!H:H,MATCH($C796,'Policy Characteristics'!$C:$C,0)))</f>
        <v>0.01</v>
      </c>
      <c r="O796" s="76" t="str">
        <f>IF(ISBLANK(INDEX('Policy Characteristics'!I:I,MATCH($C796,'Policy Characteristics'!$C:$C,0))),"",INDEX('Policy Characteristics'!I:I,MATCH($C796,'Policy Characteristics'!$C:$C,0)))</f>
        <v>% of fuel shifted</v>
      </c>
      <c r="P796" s="76" t="str">
        <f>IF(ISBLANK(INDEX('Policy Characteristics'!J:J,MATCH($C796,'Policy Characteristics'!$C:$C,0))),"",INDEX('Policy Characteristics'!J:J,MATCH($C796,'Policy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6" s="76" t="str">
        <f>IF(ISBLANK(INDEX('Policy Characteristics'!K:K,MATCH($C796,'Policy Characteristics'!$C:$C,0))),"",INDEX('Policy Characteristics'!K:K,MATCH($C796,'Policy Characteristics'!$C:$C,0)))</f>
        <v>industry-ag-main.html#fuel-switching</v>
      </c>
      <c r="R796" s="76" t="str">
        <f>IF(ISBLANK(INDEX('Policy Characteristics'!L:L,MATCH($C796,'Policy Characteristics'!$C:$C,0))),"",INDEX('Policy Characteristics'!L:L,MATCH($C796,'Policy Characteristics'!$C:$C,0)))</f>
        <v>industry-elec-and-hydrogen.html</v>
      </c>
    </row>
    <row r="797" spans="1:18" x14ac:dyDescent="0.25">
      <c r="A797" s="76" t="str">
        <f>IF(ISBLANK(INDEX('Policy Characteristics'!A:A,MATCH($C797,'Policy Characteristics'!$C:$C,0))),"",INDEX('Policy Characteristics'!A:A,MATCH($C797,'Policy Characteristics'!$C:$C,0)))</f>
        <v>Industry</v>
      </c>
      <c r="B797" s="234" t="str">
        <f>IF(ISBLANK(INDEX('Policy Characteristics'!B:B,MATCH($C797,'Policy Characteristics'!$C:$C,0))),"",INDEX('Policy Characteristics'!B:B,MATCH($C797,'Policy Characteristics'!$C:$C,0)))</f>
        <v>Electrification</v>
      </c>
      <c r="C797" s="76" t="str">
        <f t="shared" si="29"/>
        <v>Fraction of Eligible Industrial Energy Use Shifted to Electricity</v>
      </c>
      <c r="D797" s="78" t="s">
        <v>1318</v>
      </c>
      <c r="E797" t="s">
        <v>1690</v>
      </c>
      <c r="F797" t="s">
        <v>1280</v>
      </c>
      <c r="G797" s="88" t="s">
        <v>1697</v>
      </c>
      <c r="H797" s="15">
        <v>1971</v>
      </c>
      <c r="I797" s="247" t="s">
        <v>43</v>
      </c>
      <c r="J797" s="236" t="str">
        <f>IF(ISBLANK(INDEX('Policy Characteristics'!D:D,MATCH($C797,'Policy Characteristics'!$C:$C,0))),"",INDEX('Policy Characteristics'!D:D,MATCH($C797,'Policy Characteristics'!$C:$C,0)))</f>
        <v>Electrification</v>
      </c>
      <c r="K797" s="76" t="str">
        <f>IF(ISBLANK(INDEX('Policy Characteristics'!E:E,MATCH($C797,'Policy Characteristics'!$C:$C,0))),"",INDEX('Policy Characteristics'!E:E,MATCH($C797,'Policy Characteristics'!$C:$C,0)))</f>
        <v>indst shift to electricity</v>
      </c>
      <c r="L797" s="239">
        <f>IF(ISBLANK(INDEX('Policy Characteristics'!F:F,MATCH($C797,'Policy Characteristics'!$C:$C,0))),"",INDEX('Policy Characteristics'!F:F,MATCH($C797,'Policy Characteristics'!$C:$C,0)))</f>
        <v>0</v>
      </c>
      <c r="M797" s="239">
        <f>IF(ISBLANK(INDEX('Policy Characteristics'!G:G,MATCH($C797,'Policy Characteristics'!$C:$C,0))),"",INDEX('Policy Characteristics'!G:G,MATCH($C797,'Policy Characteristics'!$C:$C,0)))</f>
        <v>1</v>
      </c>
      <c r="N797" s="239">
        <f>IF(ISBLANK(INDEX('Policy Characteristics'!H:H,MATCH($C797,'Policy Characteristics'!$C:$C,0))),"",INDEX('Policy Characteristics'!H:H,MATCH($C797,'Policy Characteristics'!$C:$C,0)))</f>
        <v>0.01</v>
      </c>
      <c r="O797" s="76" t="str">
        <f>IF(ISBLANK(INDEX('Policy Characteristics'!I:I,MATCH($C797,'Policy Characteristics'!$C:$C,0))),"",INDEX('Policy Characteristics'!I:I,MATCH($C797,'Policy Characteristics'!$C:$C,0)))</f>
        <v>% of fuel shifted</v>
      </c>
      <c r="P797" s="76" t="str">
        <f>IF(ISBLANK(INDEX('Policy Characteristics'!J:J,MATCH($C797,'Policy Characteristics'!$C:$C,0))),"",INDEX('Policy Characteristics'!J:J,MATCH($C797,'Policy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7" s="76" t="str">
        <f>IF(ISBLANK(INDEX('Policy Characteristics'!K:K,MATCH($C797,'Policy Characteristics'!$C:$C,0))),"",INDEX('Policy Characteristics'!K:K,MATCH($C797,'Policy Characteristics'!$C:$C,0)))</f>
        <v>industry-ag-main.html#fuel-switching</v>
      </c>
      <c r="R797" s="76" t="str">
        <f>IF(ISBLANK(INDEX('Policy Characteristics'!L:L,MATCH($C797,'Policy Characteristics'!$C:$C,0))),"",INDEX('Policy Characteristics'!L:L,MATCH($C797,'Policy Characteristics'!$C:$C,0)))</f>
        <v>industry-elec-and-hydrogen.html</v>
      </c>
    </row>
    <row r="798" spans="1:18" x14ac:dyDescent="0.25">
      <c r="A798" s="76" t="str">
        <f>IF(ISBLANK(INDEX('Policy Characteristics'!A:A,MATCH($C798,'Policy Characteristics'!$C:$C,0))),"",INDEX('Policy Characteristics'!A:A,MATCH($C798,'Policy Characteristics'!$C:$C,0)))</f>
        <v>Industry</v>
      </c>
      <c r="B798" s="234" t="str">
        <f>IF(ISBLANK(INDEX('Policy Characteristics'!B:B,MATCH($C798,'Policy Characteristics'!$C:$C,0))),"",INDEX('Policy Characteristics'!B:B,MATCH($C798,'Policy Characteristics'!$C:$C,0)))</f>
        <v>Electrification</v>
      </c>
      <c r="C798" s="76" t="str">
        <f t="shared" si="29"/>
        <v>Fraction of Eligible Industrial Energy Use Shifted to Electricity</v>
      </c>
      <c r="D798" s="78" t="s">
        <v>1318</v>
      </c>
      <c r="E798" t="s">
        <v>1691</v>
      </c>
      <c r="F798" t="s">
        <v>1280</v>
      </c>
      <c r="G798" s="88" t="s">
        <v>1698</v>
      </c>
      <c r="H798" s="15">
        <v>1972</v>
      </c>
      <c r="I798" s="247" t="s">
        <v>43</v>
      </c>
      <c r="J798" s="236" t="str">
        <f>IF(ISBLANK(INDEX('Policy Characteristics'!D:D,MATCH($C798,'Policy Characteristics'!$C:$C,0))),"",INDEX('Policy Characteristics'!D:D,MATCH($C798,'Policy Characteristics'!$C:$C,0)))</f>
        <v>Electrification</v>
      </c>
      <c r="K798" s="76" t="str">
        <f>IF(ISBLANK(INDEX('Policy Characteristics'!E:E,MATCH($C798,'Policy Characteristics'!$C:$C,0))),"",INDEX('Policy Characteristics'!E:E,MATCH($C798,'Policy Characteristics'!$C:$C,0)))</f>
        <v>indst shift to electricity</v>
      </c>
      <c r="L798" s="239">
        <f>IF(ISBLANK(INDEX('Policy Characteristics'!F:F,MATCH($C798,'Policy Characteristics'!$C:$C,0))),"",INDEX('Policy Characteristics'!F:F,MATCH($C798,'Policy Characteristics'!$C:$C,0)))</f>
        <v>0</v>
      </c>
      <c r="M798" s="239">
        <f>IF(ISBLANK(INDEX('Policy Characteristics'!G:G,MATCH($C798,'Policy Characteristics'!$C:$C,0))),"",INDEX('Policy Characteristics'!G:G,MATCH($C798,'Policy Characteristics'!$C:$C,0)))</f>
        <v>1</v>
      </c>
      <c r="N798" s="239">
        <f>IF(ISBLANK(INDEX('Policy Characteristics'!H:H,MATCH($C798,'Policy Characteristics'!$C:$C,0))),"",INDEX('Policy Characteristics'!H:H,MATCH($C798,'Policy Characteristics'!$C:$C,0)))</f>
        <v>0.01</v>
      </c>
      <c r="O798" s="76" t="str">
        <f>IF(ISBLANK(INDEX('Policy Characteristics'!I:I,MATCH($C798,'Policy Characteristics'!$C:$C,0))),"",INDEX('Policy Characteristics'!I:I,MATCH($C798,'Policy Characteristics'!$C:$C,0)))</f>
        <v>% of fuel shifted</v>
      </c>
      <c r="P798" s="76" t="str">
        <f>IF(ISBLANK(INDEX('Policy Characteristics'!J:J,MATCH($C798,'Policy Characteristics'!$C:$C,0))),"",INDEX('Policy Characteristics'!J:J,MATCH($C798,'Policy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8" s="76" t="str">
        <f>IF(ISBLANK(INDEX('Policy Characteristics'!K:K,MATCH($C798,'Policy Characteristics'!$C:$C,0))),"",INDEX('Policy Characteristics'!K:K,MATCH($C798,'Policy Characteristics'!$C:$C,0)))</f>
        <v>industry-ag-main.html#fuel-switching</v>
      </c>
      <c r="R798" s="76" t="str">
        <f>IF(ISBLANK(INDEX('Policy Characteristics'!L:L,MATCH($C798,'Policy Characteristics'!$C:$C,0))),"",INDEX('Policy Characteristics'!L:L,MATCH($C798,'Policy Characteristics'!$C:$C,0)))</f>
        <v>industry-elec-and-hydrogen.html</v>
      </c>
    </row>
    <row r="799" spans="1:18" x14ac:dyDescent="0.25">
      <c r="A799" s="76" t="str">
        <f>IF(ISBLANK(INDEX('Policy Characteristics'!A:A,MATCH($C799,'Policy Characteristics'!$C:$C,0))),"",INDEX('Policy Characteristics'!A:A,MATCH($C799,'Policy Characteristics'!$C:$C,0)))</f>
        <v>Industry</v>
      </c>
      <c r="B799" s="234" t="str">
        <f>IF(ISBLANK(INDEX('Policy Characteristics'!B:B,MATCH($C799,'Policy Characteristics'!$C:$C,0))),"",INDEX('Policy Characteristics'!B:B,MATCH($C799,'Policy Characteristics'!$C:$C,0)))</f>
        <v>Electrification</v>
      </c>
      <c r="C799" s="76" t="str">
        <f t="shared" si="29"/>
        <v>Fraction of Eligible Industrial Energy Use Shifted to Electricity</v>
      </c>
      <c r="D799" s="78" t="s">
        <v>1318</v>
      </c>
      <c r="E799" t="s">
        <v>1692</v>
      </c>
      <c r="F799" t="s">
        <v>1280</v>
      </c>
      <c r="G799" s="88" t="s">
        <v>1699</v>
      </c>
      <c r="H799" s="15">
        <v>1973</v>
      </c>
      <c r="I799" s="247" t="s">
        <v>43</v>
      </c>
      <c r="J799" s="236" t="str">
        <f>IF(ISBLANK(INDEX('Policy Characteristics'!D:D,MATCH($C799,'Policy Characteristics'!$C:$C,0))),"",INDEX('Policy Characteristics'!D:D,MATCH($C799,'Policy Characteristics'!$C:$C,0)))</f>
        <v>Electrification</v>
      </c>
      <c r="K799" s="76" t="str">
        <f>IF(ISBLANK(INDEX('Policy Characteristics'!E:E,MATCH($C799,'Policy Characteristics'!$C:$C,0))),"",INDEX('Policy Characteristics'!E:E,MATCH($C799,'Policy Characteristics'!$C:$C,0)))</f>
        <v>indst shift to electricity</v>
      </c>
      <c r="L799" s="239">
        <f>IF(ISBLANK(INDEX('Policy Characteristics'!F:F,MATCH($C799,'Policy Characteristics'!$C:$C,0))),"",INDEX('Policy Characteristics'!F:F,MATCH($C799,'Policy Characteristics'!$C:$C,0)))</f>
        <v>0</v>
      </c>
      <c r="M799" s="239">
        <f>IF(ISBLANK(INDEX('Policy Characteristics'!G:G,MATCH($C799,'Policy Characteristics'!$C:$C,0))),"",INDEX('Policy Characteristics'!G:G,MATCH($C799,'Policy Characteristics'!$C:$C,0)))</f>
        <v>1</v>
      </c>
      <c r="N799" s="239">
        <f>IF(ISBLANK(INDEX('Policy Characteristics'!H:H,MATCH($C799,'Policy Characteristics'!$C:$C,0))),"",INDEX('Policy Characteristics'!H:H,MATCH($C799,'Policy Characteristics'!$C:$C,0)))</f>
        <v>0.01</v>
      </c>
      <c r="O799" s="76" t="str">
        <f>IF(ISBLANK(INDEX('Policy Characteristics'!I:I,MATCH($C799,'Policy Characteristics'!$C:$C,0))),"",INDEX('Policy Characteristics'!I:I,MATCH($C799,'Policy Characteristics'!$C:$C,0)))</f>
        <v>% of fuel shifted</v>
      </c>
      <c r="P799" s="76" t="str">
        <f>IF(ISBLANK(INDEX('Policy Characteristics'!J:J,MATCH($C799,'Policy Characteristics'!$C:$C,0))),"",INDEX('Policy Characteristics'!J:J,MATCH($C799,'Policy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9" s="76" t="str">
        <f>IF(ISBLANK(INDEX('Policy Characteristics'!K:K,MATCH($C799,'Policy Characteristics'!$C:$C,0))),"",INDEX('Policy Characteristics'!K:K,MATCH($C799,'Policy Characteristics'!$C:$C,0)))</f>
        <v>industry-ag-main.html#fuel-switching</v>
      </c>
      <c r="R799" s="76" t="str">
        <f>IF(ISBLANK(INDEX('Policy Characteristics'!L:L,MATCH($C799,'Policy Characteristics'!$C:$C,0))),"",INDEX('Policy Characteristics'!L:L,MATCH($C799,'Policy Characteristics'!$C:$C,0)))</f>
        <v>industry-elec-and-hydrogen.html</v>
      </c>
    </row>
    <row r="800" spans="1:18" x14ac:dyDescent="0.25">
      <c r="A800" s="76" t="str">
        <f>IF(ISBLANK(INDEX('Policy Characteristics'!A:A,MATCH($C800,'Policy Characteristics'!$C:$C,0))),"",INDEX('Policy Characteristics'!A:A,MATCH($C800,'Policy Characteristics'!$C:$C,0)))</f>
        <v>Industry</v>
      </c>
      <c r="B800" s="234" t="str">
        <f>IF(ISBLANK(INDEX('Policy Characteristics'!B:B,MATCH($C800,'Policy Characteristics'!$C:$C,0))),"",INDEX('Policy Characteristics'!B:B,MATCH($C800,'Policy Characteristics'!$C:$C,0)))</f>
        <v>Electrification</v>
      </c>
      <c r="C800" s="76" t="str">
        <f t="shared" si="29"/>
        <v>Fraction of Eligible Industrial Energy Use Shifted to Electricity</v>
      </c>
      <c r="D800" s="78" t="s">
        <v>1318</v>
      </c>
      <c r="E800" t="s">
        <v>1693</v>
      </c>
      <c r="F800" t="s">
        <v>1280</v>
      </c>
      <c r="G800" s="88" t="s">
        <v>1700</v>
      </c>
      <c r="H800" s="15">
        <v>1974</v>
      </c>
      <c r="I800" s="247" t="s">
        <v>43</v>
      </c>
      <c r="J800" s="236" t="str">
        <f>IF(ISBLANK(INDEX('Policy Characteristics'!D:D,MATCH($C800,'Policy Characteristics'!$C:$C,0))),"",INDEX('Policy Characteristics'!D:D,MATCH($C800,'Policy Characteristics'!$C:$C,0)))</f>
        <v>Electrification</v>
      </c>
      <c r="K800" s="76" t="str">
        <f>IF(ISBLANK(INDEX('Policy Characteristics'!E:E,MATCH($C800,'Policy Characteristics'!$C:$C,0))),"",INDEX('Policy Characteristics'!E:E,MATCH($C800,'Policy Characteristics'!$C:$C,0)))</f>
        <v>indst shift to electricity</v>
      </c>
      <c r="L800" s="239">
        <f>IF(ISBLANK(INDEX('Policy Characteristics'!F:F,MATCH($C800,'Policy Characteristics'!$C:$C,0))),"",INDEX('Policy Characteristics'!F:F,MATCH($C800,'Policy Characteristics'!$C:$C,0)))</f>
        <v>0</v>
      </c>
      <c r="M800" s="239">
        <f>IF(ISBLANK(INDEX('Policy Characteristics'!G:G,MATCH($C800,'Policy Characteristics'!$C:$C,0))),"",INDEX('Policy Characteristics'!G:G,MATCH($C800,'Policy Characteristics'!$C:$C,0)))</f>
        <v>1</v>
      </c>
      <c r="N800" s="239">
        <f>IF(ISBLANK(INDEX('Policy Characteristics'!H:H,MATCH($C800,'Policy Characteristics'!$C:$C,0))),"",INDEX('Policy Characteristics'!H:H,MATCH($C800,'Policy Characteristics'!$C:$C,0)))</f>
        <v>0.01</v>
      </c>
      <c r="O800" s="76" t="str">
        <f>IF(ISBLANK(INDEX('Policy Characteristics'!I:I,MATCH($C800,'Policy Characteristics'!$C:$C,0))),"",INDEX('Policy Characteristics'!I:I,MATCH($C800,'Policy Characteristics'!$C:$C,0)))</f>
        <v>% of fuel shifted</v>
      </c>
      <c r="P800" s="76" t="str">
        <f>IF(ISBLANK(INDEX('Policy Characteristics'!J:J,MATCH($C800,'Policy Characteristics'!$C:$C,0))),"",INDEX('Policy Characteristics'!J:J,MATCH($C800,'Policy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0" s="76" t="str">
        <f>IF(ISBLANK(INDEX('Policy Characteristics'!K:K,MATCH($C800,'Policy Characteristics'!$C:$C,0))),"",INDEX('Policy Characteristics'!K:K,MATCH($C800,'Policy Characteristics'!$C:$C,0)))</f>
        <v>industry-ag-main.html#fuel-switching</v>
      </c>
      <c r="R800" s="76" t="str">
        <f>IF(ISBLANK(INDEX('Policy Characteristics'!L:L,MATCH($C800,'Policy Characteristics'!$C:$C,0))),"",INDEX('Policy Characteristics'!L:L,MATCH($C800,'Policy Characteristics'!$C:$C,0)))</f>
        <v>industry-elec-and-hydrogen.html</v>
      </c>
    </row>
    <row r="801" spans="1:18" x14ac:dyDescent="0.25">
      <c r="A801" s="76" t="str">
        <f>IF(ISBLANK(INDEX('Policy Characteristics'!A:A,MATCH($C801,'Policy Characteristics'!$C:$C,0))),"",INDEX('Policy Characteristics'!A:A,MATCH($C801,'Policy Characteristics'!$C:$C,0)))</f>
        <v>Industry</v>
      </c>
      <c r="B801" s="234" t="str">
        <f>IF(ISBLANK(INDEX('Policy Characteristics'!B:B,MATCH($C801,'Policy Characteristics'!$C:$C,0))),"",INDEX('Policy Characteristics'!B:B,MATCH($C801,'Policy Characteristics'!$C:$C,0)))</f>
        <v>Electrification</v>
      </c>
      <c r="C801" s="76" t="str">
        <f t="shared" si="29"/>
        <v>Fraction of Eligible Industrial Energy Use Shifted to Electricity</v>
      </c>
      <c r="D801" s="78" t="s">
        <v>1318</v>
      </c>
      <c r="E801" t="s">
        <v>1694</v>
      </c>
      <c r="F801" t="s">
        <v>1280</v>
      </c>
      <c r="G801" s="88" t="s">
        <v>1701</v>
      </c>
      <c r="H801" s="15">
        <v>1975</v>
      </c>
      <c r="I801" s="247" t="s">
        <v>43</v>
      </c>
      <c r="J801" s="236" t="str">
        <f>IF(ISBLANK(INDEX('Policy Characteristics'!D:D,MATCH($C801,'Policy Characteristics'!$C:$C,0))),"",INDEX('Policy Characteristics'!D:D,MATCH($C801,'Policy Characteristics'!$C:$C,0)))</f>
        <v>Electrification</v>
      </c>
      <c r="K801" s="76" t="str">
        <f>IF(ISBLANK(INDEX('Policy Characteristics'!E:E,MATCH($C801,'Policy Characteristics'!$C:$C,0))),"",INDEX('Policy Characteristics'!E:E,MATCH($C801,'Policy Characteristics'!$C:$C,0)))</f>
        <v>indst shift to electricity</v>
      </c>
      <c r="L801" s="239">
        <f>IF(ISBLANK(INDEX('Policy Characteristics'!F:F,MATCH($C801,'Policy Characteristics'!$C:$C,0))),"",INDEX('Policy Characteristics'!F:F,MATCH($C801,'Policy Characteristics'!$C:$C,0)))</f>
        <v>0</v>
      </c>
      <c r="M801" s="239">
        <f>IF(ISBLANK(INDEX('Policy Characteristics'!G:G,MATCH($C801,'Policy Characteristics'!$C:$C,0))),"",INDEX('Policy Characteristics'!G:G,MATCH($C801,'Policy Characteristics'!$C:$C,0)))</f>
        <v>1</v>
      </c>
      <c r="N801" s="239">
        <f>IF(ISBLANK(INDEX('Policy Characteristics'!H:H,MATCH($C801,'Policy Characteristics'!$C:$C,0))),"",INDEX('Policy Characteristics'!H:H,MATCH($C801,'Policy Characteristics'!$C:$C,0)))</f>
        <v>0.01</v>
      </c>
      <c r="O801" s="76" t="str">
        <f>IF(ISBLANK(INDEX('Policy Characteristics'!I:I,MATCH($C801,'Policy Characteristics'!$C:$C,0))),"",INDEX('Policy Characteristics'!I:I,MATCH($C801,'Policy Characteristics'!$C:$C,0)))</f>
        <v>% of fuel shifted</v>
      </c>
      <c r="P801" s="76" t="str">
        <f>IF(ISBLANK(INDEX('Policy Characteristics'!J:J,MATCH($C801,'Policy Characteristics'!$C:$C,0))),"",INDEX('Policy Characteristics'!J:J,MATCH($C801,'Policy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1" s="76" t="str">
        <f>IF(ISBLANK(INDEX('Policy Characteristics'!K:K,MATCH($C801,'Policy Characteristics'!$C:$C,0))),"",INDEX('Policy Characteristics'!K:K,MATCH($C801,'Policy Characteristics'!$C:$C,0)))</f>
        <v>industry-ag-main.html#fuel-switching</v>
      </c>
      <c r="R801" s="76" t="str">
        <f>IF(ISBLANK(INDEX('Policy Characteristics'!L:L,MATCH($C801,'Policy Characteristics'!$C:$C,0))),"",INDEX('Policy Characteristics'!L:L,MATCH($C801,'Policy Characteristics'!$C:$C,0)))</f>
        <v>industry-elec-and-hydrogen.html</v>
      </c>
    </row>
    <row r="802" spans="1:18" x14ac:dyDescent="0.25">
      <c r="A802" s="76" t="str">
        <f>IF(ISBLANK(INDEX('Policy Characteristics'!A:A,MATCH($C802,'Policy Characteristics'!$C:$C,0))),"",INDEX('Policy Characteristics'!A:A,MATCH($C802,'Policy Characteristics'!$C:$C,0)))</f>
        <v>Industry</v>
      </c>
      <c r="B802" s="234" t="str">
        <f>IF(ISBLANK(INDEX('Policy Characteristics'!B:B,MATCH($C802,'Policy Characteristics'!$C:$C,0))),"",INDEX('Policy Characteristics'!B:B,MATCH($C802,'Policy Characteristics'!$C:$C,0)))</f>
        <v>Electrification</v>
      </c>
      <c r="C802" s="76" t="str">
        <f t="shared" si="29"/>
        <v>Fraction of Eligible Industrial Energy Use Shifted to Electricity</v>
      </c>
      <c r="D802" s="78" t="s">
        <v>1318</v>
      </c>
      <c r="E802" t="s">
        <v>1695</v>
      </c>
      <c r="F802" t="s">
        <v>1280</v>
      </c>
      <c r="G802" s="88" t="s">
        <v>1702</v>
      </c>
      <c r="H802" s="15">
        <v>1976</v>
      </c>
      <c r="I802" s="247" t="s">
        <v>43</v>
      </c>
      <c r="J802" s="236" t="str">
        <f>IF(ISBLANK(INDEX('Policy Characteristics'!D:D,MATCH($C802,'Policy Characteristics'!$C:$C,0))),"",INDEX('Policy Characteristics'!D:D,MATCH($C802,'Policy Characteristics'!$C:$C,0)))</f>
        <v>Electrification</v>
      </c>
      <c r="K802" s="76" t="str">
        <f>IF(ISBLANK(INDEX('Policy Characteristics'!E:E,MATCH($C802,'Policy Characteristics'!$C:$C,0))),"",INDEX('Policy Characteristics'!E:E,MATCH($C802,'Policy Characteristics'!$C:$C,0)))</f>
        <v>indst shift to electricity</v>
      </c>
      <c r="L802" s="239">
        <f>IF(ISBLANK(INDEX('Policy Characteristics'!F:F,MATCH($C802,'Policy Characteristics'!$C:$C,0))),"",INDEX('Policy Characteristics'!F:F,MATCH($C802,'Policy Characteristics'!$C:$C,0)))</f>
        <v>0</v>
      </c>
      <c r="M802" s="239">
        <f>IF(ISBLANK(INDEX('Policy Characteristics'!G:G,MATCH($C802,'Policy Characteristics'!$C:$C,0))),"",INDEX('Policy Characteristics'!G:G,MATCH($C802,'Policy Characteristics'!$C:$C,0)))</f>
        <v>1</v>
      </c>
      <c r="N802" s="239">
        <f>IF(ISBLANK(INDEX('Policy Characteristics'!H:H,MATCH($C802,'Policy Characteristics'!$C:$C,0))),"",INDEX('Policy Characteristics'!H:H,MATCH($C802,'Policy Characteristics'!$C:$C,0)))</f>
        <v>0.01</v>
      </c>
      <c r="O802" s="76" t="str">
        <f>IF(ISBLANK(INDEX('Policy Characteristics'!I:I,MATCH($C802,'Policy Characteristics'!$C:$C,0))),"",INDEX('Policy Characteristics'!I:I,MATCH($C802,'Policy Characteristics'!$C:$C,0)))</f>
        <v>% of fuel shifted</v>
      </c>
      <c r="P802" s="76" t="str">
        <f>IF(ISBLANK(INDEX('Policy Characteristics'!J:J,MATCH($C802,'Policy Characteristics'!$C:$C,0))),"",INDEX('Policy Characteristics'!J:J,MATCH($C802,'Policy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2" s="76" t="str">
        <f>IF(ISBLANK(INDEX('Policy Characteristics'!K:K,MATCH($C802,'Policy Characteristics'!$C:$C,0))),"",INDEX('Policy Characteristics'!K:K,MATCH($C802,'Policy Characteristics'!$C:$C,0)))</f>
        <v>industry-ag-main.html#fuel-switching</v>
      </c>
      <c r="R802" s="76" t="str">
        <f>IF(ISBLANK(INDEX('Policy Characteristics'!L:L,MATCH($C802,'Policy Characteristics'!$C:$C,0))),"",INDEX('Policy Characteristics'!L:L,MATCH($C802,'Policy Characteristics'!$C:$C,0)))</f>
        <v>industry-elec-and-hydrogen.html</v>
      </c>
    </row>
    <row r="803" spans="1:18" x14ac:dyDescent="0.25">
      <c r="A803" s="76" t="str">
        <f>IF(ISBLANK(INDEX('Policy Characteristics'!A:A,MATCH($C803,'Policy Characteristics'!$C:$C,0))),"",INDEX('Policy Characteristics'!A:A,MATCH($C803,'Policy Characteristics'!$C:$C,0)))</f>
        <v>Industry</v>
      </c>
      <c r="B803" s="234" t="str">
        <f>IF(ISBLANK(INDEX('Policy Characteristics'!B:B,MATCH($C803,'Policy Characteristics'!$C:$C,0))),"",INDEX('Policy Characteristics'!B:B,MATCH($C803,'Policy Characteristics'!$C:$C,0)))</f>
        <v>Electrification</v>
      </c>
      <c r="C803" s="76" t="str">
        <f t="shared" si="29"/>
        <v>Fraction of Eligible Industrial Energy Use Shifted to Electricity</v>
      </c>
      <c r="D803" s="78" t="s">
        <v>1318</v>
      </c>
      <c r="E803" t="s">
        <v>1833</v>
      </c>
      <c r="F803" t="s">
        <v>1280</v>
      </c>
      <c r="G803" s="88" t="s">
        <v>1833</v>
      </c>
      <c r="H803" s="15">
        <v>1977</v>
      </c>
      <c r="I803" s="247" t="s">
        <v>43</v>
      </c>
      <c r="J803" s="236" t="str">
        <f>IF(ISBLANK(INDEX('Policy Characteristics'!D:D,MATCH($C803,'Policy Characteristics'!$C:$C,0))),"",INDEX('Policy Characteristics'!D:D,MATCH($C803,'Policy Characteristics'!$C:$C,0)))</f>
        <v>Electrification</v>
      </c>
      <c r="K803" s="76" t="str">
        <f>IF(ISBLANK(INDEX('Policy Characteristics'!E:E,MATCH($C803,'Policy Characteristics'!$C:$C,0))),"",INDEX('Policy Characteristics'!E:E,MATCH($C803,'Policy Characteristics'!$C:$C,0)))</f>
        <v>indst shift to electricity</v>
      </c>
      <c r="L803" s="239">
        <f>IF(ISBLANK(INDEX('Policy Characteristics'!F:F,MATCH($C803,'Policy Characteristics'!$C:$C,0))),"",INDEX('Policy Characteristics'!F:F,MATCH($C803,'Policy Characteristics'!$C:$C,0)))</f>
        <v>0</v>
      </c>
      <c r="M803" s="239">
        <f>IF(ISBLANK(INDEX('Policy Characteristics'!G:G,MATCH($C803,'Policy Characteristics'!$C:$C,0))),"",INDEX('Policy Characteristics'!G:G,MATCH($C803,'Policy Characteristics'!$C:$C,0)))</f>
        <v>1</v>
      </c>
      <c r="N803" s="239">
        <f>IF(ISBLANK(INDEX('Policy Characteristics'!H:H,MATCH($C803,'Policy Characteristics'!$C:$C,0))),"",INDEX('Policy Characteristics'!H:H,MATCH($C803,'Policy Characteristics'!$C:$C,0)))</f>
        <v>0.01</v>
      </c>
      <c r="O803" s="76" t="str">
        <f>IF(ISBLANK(INDEX('Policy Characteristics'!I:I,MATCH($C803,'Policy Characteristics'!$C:$C,0))),"",INDEX('Policy Characteristics'!I:I,MATCH($C803,'Policy Characteristics'!$C:$C,0)))</f>
        <v>% of fuel shifted</v>
      </c>
      <c r="P803" s="76" t="str">
        <f>IF(ISBLANK(INDEX('Policy Characteristics'!J:J,MATCH($C803,'Policy Characteristics'!$C:$C,0))),"",INDEX('Policy Characteristics'!J:J,MATCH($C803,'Policy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3" s="76" t="str">
        <f>IF(ISBLANK(INDEX('Policy Characteristics'!K:K,MATCH($C803,'Policy Characteristics'!$C:$C,0))),"",INDEX('Policy Characteristics'!K:K,MATCH($C803,'Policy Characteristics'!$C:$C,0)))</f>
        <v>industry-ag-main.html#fuel-switching</v>
      </c>
      <c r="R803" s="76" t="str">
        <f>IF(ISBLANK(INDEX('Policy Characteristics'!L:L,MATCH($C803,'Policy Characteristics'!$C:$C,0))),"",INDEX('Policy Characteristics'!L:L,MATCH($C803,'Policy Characteristics'!$C:$C,0)))</f>
        <v>industry-elec-and-hydrogen.html</v>
      </c>
    </row>
    <row r="804" spans="1:18" x14ac:dyDescent="0.25">
      <c r="A804" s="76" t="str">
        <f>IF(ISBLANK(INDEX('Policy Characteristics'!A:A,MATCH($C804,'Policy Characteristics'!$C:$C,0))),"",INDEX('Policy Characteristics'!A:A,MATCH($C804,'Policy Characteristics'!$C:$C,0)))</f>
        <v>Industry</v>
      </c>
      <c r="B804" s="234" t="str">
        <f>IF(ISBLANK(INDEX('Policy Characteristics'!B:B,MATCH($C804,'Policy Characteristics'!$C:$C,0))),"",INDEX('Policy Characteristics'!B:B,MATCH($C804,'Policy Characteristics'!$C:$C,0)))</f>
        <v>Electrification</v>
      </c>
      <c r="C804" s="76" t="str">
        <f t="shared" si="29"/>
        <v>Fraction of Eligible Industrial Energy Use Shifted to Electricity</v>
      </c>
      <c r="D804" s="78" t="s">
        <v>1319</v>
      </c>
      <c r="E804" t="s">
        <v>1689</v>
      </c>
      <c r="F804" t="s">
        <v>1281</v>
      </c>
      <c r="G804" s="88" t="s">
        <v>1696</v>
      </c>
      <c r="H804" s="15">
        <v>1978</v>
      </c>
      <c r="I804" s="247" t="s">
        <v>43</v>
      </c>
      <c r="J804" s="236" t="str">
        <f>IF(ISBLANK(INDEX('Policy Characteristics'!D:D,MATCH($C804,'Policy Characteristics'!$C:$C,0))),"",INDEX('Policy Characteristics'!D:D,MATCH($C804,'Policy Characteristics'!$C:$C,0)))</f>
        <v>Electrification</v>
      </c>
      <c r="K804" s="76" t="str">
        <f>IF(ISBLANK(INDEX('Policy Characteristics'!E:E,MATCH($C804,'Policy Characteristics'!$C:$C,0))),"",INDEX('Policy Characteristics'!E:E,MATCH($C804,'Policy Characteristics'!$C:$C,0)))</f>
        <v>indst shift to electricity</v>
      </c>
      <c r="L804" s="239">
        <f>IF(ISBLANK(INDEX('Policy Characteristics'!F:F,MATCH($C804,'Policy Characteristics'!$C:$C,0))),"",INDEX('Policy Characteristics'!F:F,MATCH($C804,'Policy Characteristics'!$C:$C,0)))</f>
        <v>0</v>
      </c>
      <c r="M804" s="239">
        <f>IF(ISBLANK(INDEX('Policy Characteristics'!G:G,MATCH($C804,'Policy Characteristics'!$C:$C,0))),"",INDEX('Policy Characteristics'!G:G,MATCH($C804,'Policy Characteristics'!$C:$C,0)))</f>
        <v>1</v>
      </c>
      <c r="N804" s="239">
        <f>IF(ISBLANK(INDEX('Policy Characteristics'!H:H,MATCH($C804,'Policy Characteristics'!$C:$C,0))),"",INDEX('Policy Characteristics'!H:H,MATCH($C804,'Policy Characteristics'!$C:$C,0)))</f>
        <v>0.01</v>
      </c>
      <c r="O804" s="76" t="str">
        <f>IF(ISBLANK(INDEX('Policy Characteristics'!I:I,MATCH($C804,'Policy Characteristics'!$C:$C,0))),"",INDEX('Policy Characteristics'!I:I,MATCH($C804,'Policy Characteristics'!$C:$C,0)))</f>
        <v>% of fuel shifted</v>
      </c>
      <c r="P804" s="76" t="str">
        <f>IF(ISBLANK(INDEX('Policy Characteristics'!J:J,MATCH($C804,'Policy Characteristics'!$C:$C,0))),"",INDEX('Policy Characteristics'!J:J,MATCH($C804,'Policy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4" s="76" t="str">
        <f>IF(ISBLANK(INDEX('Policy Characteristics'!K:K,MATCH($C804,'Policy Characteristics'!$C:$C,0))),"",INDEX('Policy Characteristics'!K:K,MATCH($C804,'Policy Characteristics'!$C:$C,0)))</f>
        <v>industry-ag-main.html#fuel-switching</v>
      </c>
      <c r="R804" s="76" t="str">
        <f>IF(ISBLANK(INDEX('Policy Characteristics'!L:L,MATCH($C804,'Policy Characteristics'!$C:$C,0))),"",INDEX('Policy Characteristics'!L:L,MATCH($C804,'Policy Characteristics'!$C:$C,0)))</f>
        <v>industry-elec-and-hydrogen.html</v>
      </c>
    </row>
    <row r="805" spans="1:18" x14ac:dyDescent="0.25">
      <c r="A805" s="76" t="str">
        <f>IF(ISBLANK(INDEX('Policy Characteristics'!A:A,MATCH($C805,'Policy Characteristics'!$C:$C,0))),"",INDEX('Policy Characteristics'!A:A,MATCH($C805,'Policy Characteristics'!$C:$C,0)))</f>
        <v>Industry</v>
      </c>
      <c r="B805" s="234" t="str">
        <f>IF(ISBLANK(INDEX('Policy Characteristics'!B:B,MATCH($C805,'Policy Characteristics'!$C:$C,0))),"",INDEX('Policy Characteristics'!B:B,MATCH($C805,'Policy Characteristics'!$C:$C,0)))</f>
        <v>Electrification</v>
      </c>
      <c r="C805" s="76" t="str">
        <f t="shared" si="29"/>
        <v>Fraction of Eligible Industrial Energy Use Shifted to Electricity</v>
      </c>
      <c r="D805" s="78" t="s">
        <v>1319</v>
      </c>
      <c r="E805" t="s">
        <v>1690</v>
      </c>
      <c r="F805" t="s">
        <v>1281</v>
      </c>
      <c r="G805" s="88" t="s">
        <v>1697</v>
      </c>
      <c r="H805" s="15">
        <v>1979</v>
      </c>
      <c r="I805" s="247" t="s">
        <v>43</v>
      </c>
      <c r="J805" s="236" t="str">
        <f>IF(ISBLANK(INDEX('Policy Characteristics'!D:D,MATCH($C805,'Policy Characteristics'!$C:$C,0))),"",INDEX('Policy Characteristics'!D:D,MATCH($C805,'Policy Characteristics'!$C:$C,0)))</f>
        <v>Electrification</v>
      </c>
      <c r="K805" s="76" t="str">
        <f>IF(ISBLANK(INDEX('Policy Characteristics'!E:E,MATCH($C805,'Policy Characteristics'!$C:$C,0))),"",INDEX('Policy Characteristics'!E:E,MATCH($C805,'Policy Characteristics'!$C:$C,0)))</f>
        <v>indst shift to electricity</v>
      </c>
      <c r="L805" s="239">
        <f>IF(ISBLANK(INDEX('Policy Characteristics'!F:F,MATCH($C805,'Policy Characteristics'!$C:$C,0))),"",INDEX('Policy Characteristics'!F:F,MATCH($C805,'Policy Characteristics'!$C:$C,0)))</f>
        <v>0</v>
      </c>
      <c r="M805" s="239">
        <f>IF(ISBLANK(INDEX('Policy Characteristics'!G:G,MATCH($C805,'Policy Characteristics'!$C:$C,0))),"",INDEX('Policy Characteristics'!G:G,MATCH($C805,'Policy Characteristics'!$C:$C,0)))</f>
        <v>1</v>
      </c>
      <c r="N805" s="239">
        <f>IF(ISBLANK(INDEX('Policy Characteristics'!H:H,MATCH($C805,'Policy Characteristics'!$C:$C,0))),"",INDEX('Policy Characteristics'!H:H,MATCH($C805,'Policy Characteristics'!$C:$C,0)))</f>
        <v>0.01</v>
      </c>
      <c r="O805" s="76" t="str">
        <f>IF(ISBLANK(INDEX('Policy Characteristics'!I:I,MATCH($C805,'Policy Characteristics'!$C:$C,0))),"",INDEX('Policy Characteristics'!I:I,MATCH($C805,'Policy Characteristics'!$C:$C,0)))</f>
        <v>% of fuel shifted</v>
      </c>
      <c r="P805" s="76" t="str">
        <f>IF(ISBLANK(INDEX('Policy Characteristics'!J:J,MATCH($C805,'Policy Characteristics'!$C:$C,0))),"",INDEX('Policy Characteristics'!J:J,MATCH($C805,'Policy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5" s="76" t="str">
        <f>IF(ISBLANK(INDEX('Policy Characteristics'!K:K,MATCH($C805,'Policy Characteristics'!$C:$C,0))),"",INDEX('Policy Characteristics'!K:K,MATCH($C805,'Policy Characteristics'!$C:$C,0)))</f>
        <v>industry-ag-main.html#fuel-switching</v>
      </c>
      <c r="R805" s="76" t="str">
        <f>IF(ISBLANK(INDEX('Policy Characteristics'!L:L,MATCH($C805,'Policy Characteristics'!$C:$C,0))),"",INDEX('Policy Characteristics'!L:L,MATCH($C805,'Policy Characteristics'!$C:$C,0)))</f>
        <v>industry-elec-and-hydrogen.html</v>
      </c>
    </row>
    <row r="806" spans="1:18" x14ac:dyDescent="0.25">
      <c r="A806" s="76" t="str">
        <f>IF(ISBLANK(INDEX('Policy Characteristics'!A:A,MATCH($C806,'Policy Characteristics'!$C:$C,0))),"",INDEX('Policy Characteristics'!A:A,MATCH($C806,'Policy Characteristics'!$C:$C,0)))</f>
        <v>Industry</v>
      </c>
      <c r="B806" s="234" t="str">
        <f>IF(ISBLANK(INDEX('Policy Characteristics'!B:B,MATCH($C806,'Policy Characteristics'!$C:$C,0))),"",INDEX('Policy Characteristics'!B:B,MATCH($C806,'Policy Characteristics'!$C:$C,0)))</f>
        <v>Electrification</v>
      </c>
      <c r="C806" s="76" t="str">
        <f t="shared" si="29"/>
        <v>Fraction of Eligible Industrial Energy Use Shifted to Electricity</v>
      </c>
      <c r="D806" s="78" t="s">
        <v>1319</v>
      </c>
      <c r="E806" t="s">
        <v>1691</v>
      </c>
      <c r="F806" t="s">
        <v>1281</v>
      </c>
      <c r="G806" s="88" t="s">
        <v>1698</v>
      </c>
      <c r="H806" s="15">
        <v>1980</v>
      </c>
      <c r="I806" s="247" t="s">
        <v>43</v>
      </c>
      <c r="J806" s="236" t="str">
        <f>IF(ISBLANK(INDEX('Policy Characteristics'!D:D,MATCH($C806,'Policy Characteristics'!$C:$C,0))),"",INDEX('Policy Characteristics'!D:D,MATCH($C806,'Policy Characteristics'!$C:$C,0)))</f>
        <v>Electrification</v>
      </c>
      <c r="K806" s="76" t="str">
        <f>IF(ISBLANK(INDEX('Policy Characteristics'!E:E,MATCH($C806,'Policy Characteristics'!$C:$C,0))),"",INDEX('Policy Characteristics'!E:E,MATCH($C806,'Policy Characteristics'!$C:$C,0)))</f>
        <v>indst shift to electricity</v>
      </c>
      <c r="L806" s="239">
        <f>IF(ISBLANK(INDEX('Policy Characteristics'!F:F,MATCH($C806,'Policy Characteristics'!$C:$C,0))),"",INDEX('Policy Characteristics'!F:F,MATCH($C806,'Policy Characteristics'!$C:$C,0)))</f>
        <v>0</v>
      </c>
      <c r="M806" s="239">
        <f>IF(ISBLANK(INDEX('Policy Characteristics'!G:G,MATCH($C806,'Policy Characteristics'!$C:$C,0))),"",INDEX('Policy Characteristics'!G:G,MATCH($C806,'Policy Characteristics'!$C:$C,0)))</f>
        <v>1</v>
      </c>
      <c r="N806" s="239">
        <f>IF(ISBLANK(INDEX('Policy Characteristics'!H:H,MATCH($C806,'Policy Characteristics'!$C:$C,0))),"",INDEX('Policy Characteristics'!H:H,MATCH($C806,'Policy Characteristics'!$C:$C,0)))</f>
        <v>0.01</v>
      </c>
      <c r="O806" s="76" t="str">
        <f>IF(ISBLANK(INDEX('Policy Characteristics'!I:I,MATCH($C806,'Policy Characteristics'!$C:$C,0))),"",INDEX('Policy Characteristics'!I:I,MATCH($C806,'Policy Characteristics'!$C:$C,0)))</f>
        <v>% of fuel shifted</v>
      </c>
      <c r="P806" s="76" t="str">
        <f>IF(ISBLANK(INDEX('Policy Characteristics'!J:J,MATCH($C806,'Policy Characteristics'!$C:$C,0))),"",INDEX('Policy Characteristics'!J:J,MATCH($C806,'Policy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6" s="76" t="str">
        <f>IF(ISBLANK(INDEX('Policy Characteristics'!K:K,MATCH($C806,'Policy Characteristics'!$C:$C,0))),"",INDEX('Policy Characteristics'!K:K,MATCH($C806,'Policy Characteristics'!$C:$C,0)))</f>
        <v>industry-ag-main.html#fuel-switching</v>
      </c>
      <c r="R806" s="76" t="str">
        <f>IF(ISBLANK(INDEX('Policy Characteristics'!L:L,MATCH($C806,'Policy Characteristics'!$C:$C,0))),"",INDEX('Policy Characteristics'!L:L,MATCH($C806,'Policy Characteristics'!$C:$C,0)))</f>
        <v>industry-elec-and-hydrogen.html</v>
      </c>
    </row>
    <row r="807" spans="1:18" x14ac:dyDescent="0.25">
      <c r="A807" s="76" t="str">
        <f>IF(ISBLANK(INDEX('Policy Characteristics'!A:A,MATCH($C807,'Policy Characteristics'!$C:$C,0))),"",INDEX('Policy Characteristics'!A:A,MATCH($C807,'Policy Characteristics'!$C:$C,0)))</f>
        <v>Industry</v>
      </c>
      <c r="B807" s="234" t="str">
        <f>IF(ISBLANK(INDEX('Policy Characteristics'!B:B,MATCH($C807,'Policy Characteristics'!$C:$C,0))),"",INDEX('Policy Characteristics'!B:B,MATCH($C807,'Policy Characteristics'!$C:$C,0)))</f>
        <v>Electrification</v>
      </c>
      <c r="C807" s="76" t="str">
        <f t="shared" si="29"/>
        <v>Fraction of Eligible Industrial Energy Use Shifted to Electricity</v>
      </c>
      <c r="D807" s="78" t="s">
        <v>1319</v>
      </c>
      <c r="E807" t="s">
        <v>1692</v>
      </c>
      <c r="F807" t="s">
        <v>1281</v>
      </c>
      <c r="G807" s="88" t="s">
        <v>1699</v>
      </c>
      <c r="H807" s="15">
        <v>1981</v>
      </c>
      <c r="I807" s="247" t="s">
        <v>43</v>
      </c>
      <c r="J807" s="236" t="str">
        <f>IF(ISBLANK(INDEX('Policy Characteristics'!D:D,MATCH($C807,'Policy Characteristics'!$C:$C,0))),"",INDEX('Policy Characteristics'!D:D,MATCH($C807,'Policy Characteristics'!$C:$C,0)))</f>
        <v>Electrification</v>
      </c>
      <c r="K807" s="76" t="str">
        <f>IF(ISBLANK(INDEX('Policy Characteristics'!E:E,MATCH($C807,'Policy Characteristics'!$C:$C,0))),"",INDEX('Policy Characteristics'!E:E,MATCH($C807,'Policy Characteristics'!$C:$C,0)))</f>
        <v>indst shift to electricity</v>
      </c>
      <c r="L807" s="239">
        <f>IF(ISBLANK(INDEX('Policy Characteristics'!F:F,MATCH($C807,'Policy Characteristics'!$C:$C,0))),"",INDEX('Policy Characteristics'!F:F,MATCH($C807,'Policy Characteristics'!$C:$C,0)))</f>
        <v>0</v>
      </c>
      <c r="M807" s="239">
        <f>IF(ISBLANK(INDEX('Policy Characteristics'!G:G,MATCH($C807,'Policy Characteristics'!$C:$C,0))),"",INDEX('Policy Characteristics'!G:G,MATCH($C807,'Policy Characteristics'!$C:$C,0)))</f>
        <v>1</v>
      </c>
      <c r="N807" s="239">
        <f>IF(ISBLANK(INDEX('Policy Characteristics'!H:H,MATCH($C807,'Policy Characteristics'!$C:$C,0))),"",INDEX('Policy Characteristics'!H:H,MATCH($C807,'Policy Characteristics'!$C:$C,0)))</f>
        <v>0.01</v>
      </c>
      <c r="O807" s="76" t="str">
        <f>IF(ISBLANK(INDEX('Policy Characteristics'!I:I,MATCH($C807,'Policy Characteristics'!$C:$C,0))),"",INDEX('Policy Characteristics'!I:I,MATCH($C807,'Policy Characteristics'!$C:$C,0)))</f>
        <v>% of fuel shifted</v>
      </c>
      <c r="P807" s="76" t="str">
        <f>IF(ISBLANK(INDEX('Policy Characteristics'!J:J,MATCH($C807,'Policy Characteristics'!$C:$C,0))),"",INDEX('Policy Characteristics'!J:J,MATCH($C807,'Policy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7" s="76" t="str">
        <f>IF(ISBLANK(INDEX('Policy Characteristics'!K:K,MATCH($C807,'Policy Characteristics'!$C:$C,0))),"",INDEX('Policy Characteristics'!K:K,MATCH($C807,'Policy Characteristics'!$C:$C,0)))</f>
        <v>industry-ag-main.html#fuel-switching</v>
      </c>
      <c r="R807" s="76" t="str">
        <f>IF(ISBLANK(INDEX('Policy Characteristics'!L:L,MATCH($C807,'Policy Characteristics'!$C:$C,0))),"",INDEX('Policy Characteristics'!L:L,MATCH($C807,'Policy Characteristics'!$C:$C,0)))</f>
        <v>industry-elec-and-hydrogen.html</v>
      </c>
    </row>
    <row r="808" spans="1:18" x14ac:dyDescent="0.25">
      <c r="A808" s="76" t="str">
        <f>IF(ISBLANK(INDEX('Policy Characteristics'!A:A,MATCH($C808,'Policy Characteristics'!$C:$C,0))),"",INDEX('Policy Characteristics'!A:A,MATCH($C808,'Policy Characteristics'!$C:$C,0)))</f>
        <v>Industry</v>
      </c>
      <c r="B808" s="234" t="str">
        <f>IF(ISBLANK(INDEX('Policy Characteristics'!B:B,MATCH($C808,'Policy Characteristics'!$C:$C,0))),"",INDEX('Policy Characteristics'!B:B,MATCH($C808,'Policy Characteristics'!$C:$C,0)))</f>
        <v>Electrification</v>
      </c>
      <c r="C808" s="76" t="str">
        <f t="shared" si="29"/>
        <v>Fraction of Eligible Industrial Energy Use Shifted to Electricity</v>
      </c>
      <c r="D808" s="78" t="s">
        <v>1319</v>
      </c>
      <c r="E808" t="s">
        <v>1693</v>
      </c>
      <c r="F808" t="s">
        <v>1281</v>
      </c>
      <c r="G808" s="88" t="s">
        <v>1700</v>
      </c>
      <c r="H808" s="15">
        <v>1982</v>
      </c>
      <c r="I808" s="247" t="s">
        <v>43</v>
      </c>
      <c r="J808" s="236" t="str">
        <f>IF(ISBLANK(INDEX('Policy Characteristics'!D:D,MATCH($C808,'Policy Characteristics'!$C:$C,0))),"",INDEX('Policy Characteristics'!D:D,MATCH($C808,'Policy Characteristics'!$C:$C,0)))</f>
        <v>Electrification</v>
      </c>
      <c r="K808" s="76" t="str">
        <f>IF(ISBLANK(INDEX('Policy Characteristics'!E:E,MATCH($C808,'Policy Characteristics'!$C:$C,0))),"",INDEX('Policy Characteristics'!E:E,MATCH($C808,'Policy Characteristics'!$C:$C,0)))</f>
        <v>indst shift to electricity</v>
      </c>
      <c r="L808" s="239">
        <f>IF(ISBLANK(INDEX('Policy Characteristics'!F:F,MATCH($C808,'Policy Characteristics'!$C:$C,0))),"",INDEX('Policy Characteristics'!F:F,MATCH($C808,'Policy Characteristics'!$C:$C,0)))</f>
        <v>0</v>
      </c>
      <c r="M808" s="239">
        <f>IF(ISBLANK(INDEX('Policy Characteristics'!G:G,MATCH($C808,'Policy Characteristics'!$C:$C,0))),"",INDEX('Policy Characteristics'!G:G,MATCH($C808,'Policy Characteristics'!$C:$C,0)))</f>
        <v>1</v>
      </c>
      <c r="N808" s="239">
        <f>IF(ISBLANK(INDEX('Policy Characteristics'!H:H,MATCH($C808,'Policy Characteristics'!$C:$C,0))),"",INDEX('Policy Characteristics'!H:H,MATCH($C808,'Policy Characteristics'!$C:$C,0)))</f>
        <v>0.01</v>
      </c>
      <c r="O808" s="76" t="str">
        <f>IF(ISBLANK(INDEX('Policy Characteristics'!I:I,MATCH($C808,'Policy Characteristics'!$C:$C,0))),"",INDEX('Policy Characteristics'!I:I,MATCH($C808,'Policy Characteristics'!$C:$C,0)))</f>
        <v>% of fuel shifted</v>
      </c>
      <c r="P808" s="76" t="str">
        <f>IF(ISBLANK(INDEX('Policy Characteristics'!J:J,MATCH($C808,'Policy Characteristics'!$C:$C,0))),"",INDEX('Policy Characteristics'!J:J,MATCH($C808,'Policy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8" s="76" t="str">
        <f>IF(ISBLANK(INDEX('Policy Characteristics'!K:K,MATCH($C808,'Policy Characteristics'!$C:$C,0))),"",INDEX('Policy Characteristics'!K:K,MATCH($C808,'Policy Characteristics'!$C:$C,0)))</f>
        <v>industry-ag-main.html#fuel-switching</v>
      </c>
      <c r="R808" s="76" t="str">
        <f>IF(ISBLANK(INDEX('Policy Characteristics'!L:L,MATCH($C808,'Policy Characteristics'!$C:$C,0))),"",INDEX('Policy Characteristics'!L:L,MATCH($C808,'Policy Characteristics'!$C:$C,0)))</f>
        <v>industry-elec-and-hydrogen.html</v>
      </c>
    </row>
    <row r="809" spans="1:18" x14ac:dyDescent="0.25">
      <c r="A809" s="76" t="str">
        <f>IF(ISBLANK(INDEX('Policy Characteristics'!A:A,MATCH($C809,'Policy Characteristics'!$C:$C,0))),"",INDEX('Policy Characteristics'!A:A,MATCH($C809,'Policy Characteristics'!$C:$C,0)))</f>
        <v>Industry</v>
      </c>
      <c r="B809" s="234" t="str">
        <f>IF(ISBLANK(INDEX('Policy Characteristics'!B:B,MATCH($C809,'Policy Characteristics'!$C:$C,0))),"",INDEX('Policy Characteristics'!B:B,MATCH($C809,'Policy Characteristics'!$C:$C,0)))</f>
        <v>Electrification</v>
      </c>
      <c r="C809" s="76" t="str">
        <f t="shared" si="29"/>
        <v>Fraction of Eligible Industrial Energy Use Shifted to Electricity</v>
      </c>
      <c r="D809" s="78" t="s">
        <v>1319</v>
      </c>
      <c r="E809" t="s">
        <v>1694</v>
      </c>
      <c r="F809" t="s">
        <v>1281</v>
      </c>
      <c r="G809" s="88" t="s">
        <v>1701</v>
      </c>
      <c r="H809" s="15">
        <v>1983</v>
      </c>
      <c r="I809" s="247" t="s">
        <v>43</v>
      </c>
      <c r="J809" s="236" t="str">
        <f>IF(ISBLANK(INDEX('Policy Characteristics'!D:D,MATCH($C809,'Policy Characteristics'!$C:$C,0))),"",INDEX('Policy Characteristics'!D:D,MATCH($C809,'Policy Characteristics'!$C:$C,0)))</f>
        <v>Electrification</v>
      </c>
      <c r="K809" s="76" t="str">
        <f>IF(ISBLANK(INDEX('Policy Characteristics'!E:E,MATCH($C809,'Policy Characteristics'!$C:$C,0))),"",INDEX('Policy Characteristics'!E:E,MATCH($C809,'Policy Characteristics'!$C:$C,0)))</f>
        <v>indst shift to electricity</v>
      </c>
      <c r="L809" s="239">
        <f>IF(ISBLANK(INDEX('Policy Characteristics'!F:F,MATCH($C809,'Policy Characteristics'!$C:$C,0))),"",INDEX('Policy Characteristics'!F:F,MATCH($C809,'Policy Characteristics'!$C:$C,0)))</f>
        <v>0</v>
      </c>
      <c r="M809" s="239">
        <f>IF(ISBLANK(INDEX('Policy Characteristics'!G:G,MATCH($C809,'Policy Characteristics'!$C:$C,0))),"",INDEX('Policy Characteristics'!G:G,MATCH($C809,'Policy Characteristics'!$C:$C,0)))</f>
        <v>1</v>
      </c>
      <c r="N809" s="239">
        <f>IF(ISBLANK(INDEX('Policy Characteristics'!H:H,MATCH($C809,'Policy Characteristics'!$C:$C,0))),"",INDEX('Policy Characteristics'!H:H,MATCH($C809,'Policy Characteristics'!$C:$C,0)))</f>
        <v>0.01</v>
      </c>
      <c r="O809" s="76" t="str">
        <f>IF(ISBLANK(INDEX('Policy Characteristics'!I:I,MATCH($C809,'Policy Characteristics'!$C:$C,0))),"",INDEX('Policy Characteristics'!I:I,MATCH($C809,'Policy Characteristics'!$C:$C,0)))</f>
        <v>% of fuel shifted</v>
      </c>
      <c r="P809" s="76" t="str">
        <f>IF(ISBLANK(INDEX('Policy Characteristics'!J:J,MATCH($C809,'Policy Characteristics'!$C:$C,0))),"",INDEX('Policy Characteristics'!J:J,MATCH($C809,'Policy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9" s="76" t="str">
        <f>IF(ISBLANK(INDEX('Policy Characteristics'!K:K,MATCH($C809,'Policy Characteristics'!$C:$C,0))),"",INDEX('Policy Characteristics'!K:K,MATCH($C809,'Policy Characteristics'!$C:$C,0)))</f>
        <v>industry-ag-main.html#fuel-switching</v>
      </c>
      <c r="R809" s="76" t="str">
        <f>IF(ISBLANK(INDEX('Policy Characteristics'!L:L,MATCH($C809,'Policy Characteristics'!$C:$C,0))),"",INDEX('Policy Characteristics'!L:L,MATCH($C809,'Policy Characteristics'!$C:$C,0)))</f>
        <v>industry-elec-and-hydrogen.html</v>
      </c>
    </row>
    <row r="810" spans="1:18" x14ac:dyDescent="0.25">
      <c r="A810" s="76" t="str">
        <f>IF(ISBLANK(INDEX('Policy Characteristics'!A:A,MATCH($C810,'Policy Characteristics'!$C:$C,0))),"",INDEX('Policy Characteristics'!A:A,MATCH($C810,'Policy Characteristics'!$C:$C,0)))</f>
        <v>Industry</v>
      </c>
      <c r="B810" s="234" t="str">
        <f>IF(ISBLANK(INDEX('Policy Characteristics'!B:B,MATCH($C810,'Policy Characteristics'!$C:$C,0))),"",INDEX('Policy Characteristics'!B:B,MATCH($C810,'Policy Characteristics'!$C:$C,0)))</f>
        <v>Electrification</v>
      </c>
      <c r="C810" s="76" t="str">
        <f t="shared" si="29"/>
        <v>Fraction of Eligible Industrial Energy Use Shifted to Electricity</v>
      </c>
      <c r="D810" s="78" t="s">
        <v>1319</v>
      </c>
      <c r="E810" t="s">
        <v>1695</v>
      </c>
      <c r="F810" t="s">
        <v>1281</v>
      </c>
      <c r="G810" s="88" t="s">
        <v>1702</v>
      </c>
      <c r="H810" s="15">
        <v>1984</v>
      </c>
      <c r="I810" s="247" t="s">
        <v>43</v>
      </c>
      <c r="J810" s="236" t="str">
        <f>IF(ISBLANK(INDEX('Policy Characteristics'!D:D,MATCH($C810,'Policy Characteristics'!$C:$C,0))),"",INDEX('Policy Characteristics'!D:D,MATCH($C810,'Policy Characteristics'!$C:$C,0)))</f>
        <v>Electrification</v>
      </c>
      <c r="K810" s="76" t="str">
        <f>IF(ISBLANK(INDEX('Policy Characteristics'!E:E,MATCH($C810,'Policy Characteristics'!$C:$C,0))),"",INDEX('Policy Characteristics'!E:E,MATCH($C810,'Policy Characteristics'!$C:$C,0)))</f>
        <v>indst shift to electricity</v>
      </c>
      <c r="L810" s="239">
        <f>IF(ISBLANK(INDEX('Policy Characteristics'!F:F,MATCH($C810,'Policy Characteristics'!$C:$C,0))),"",INDEX('Policy Characteristics'!F:F,MATCH($C810,'Policy Characteristics'!$C:$C,0)))</f>
        <v>0</v>
      </c>
      <c r="M810" s="239">
        <f>IF(ISBLANK(INDEX('Policy Characteristics'!G:G,MATCH($C810,'Policy Characteristics'!$C:$C,0))),"",INDEX('Policy Characteristics'!G:G,MATCH($C810,'Policy Characteristics'!$C:$C,0)))</f>
        <v>1</v>
      </c>
      <c r="N810" s="239">
        <f>IF(ISBLANK(INDEX('Policy Characteristics'!H:H,MATCH($C810,'Policy Characteristics'!$C:$C,0))),"",INDEX('Policy Characteristics'!H:H,MATCH($C810,'Policy Characteristics'!$C:$C,0)))</f>
        <v>0.01</v>
      </c>
      <c r="O810" s="76" t="str">
        <f>IF(ISBLANK(INDEX('Policy Characteristics'!I:I,MATCH($C810,'Policy Characteristics'!$C:$C,0))),"",INDEX('Policy Characteristics'!I:I,MATCH($C810,'Policy Characteristics'!$C:$C,0)))</f>
        <v>% of fuel shifted</v>
      </c>
      <c r="P810" s="76" t="str">
        <f>IF(ISBLANK(INDEX('Policy Characteristics'!J:J,MATCH($C810,'Policy Characteristics'!$C:$C,0))),"",INDEX('Policy Characteristics'!J:J,MATCH($C810,'Policy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0" s="76" t="str">
        <f>IF(ISBLANK(INDEX('Policy Characteristics'!K:K,MATCH($C810,'Policy Characteristics'!$C:$C,0))),"",INDEX('Policy Characteristics'!K:K,MATCH($C810,'Policy Characteristics'!$C:$C,0)))</f>
        <v>industry-ag-main.html#fuel-switching</v>
      </c>
      <c r="R810" s="76" t="str">
        <f>IF(ISBLANK(INDEX('Policy Characteristics'!L:L,MATCH($C810,'Policy Characteristics'!$C:$C,0))),"",INDEX('Policy Characteristics'!L:L,MATCH($C810,'Policy Characteristics'!$C:$C,0)))</f>
        <v>industry-elec-and-hydrogen.html</v>
      </c>
    </row>
    <row r="811" spans="1:18" x14ac:dyDescent="0.25">
      <c r="A811" s="76" t="str">
        <f>IF(ISBLANK(INDEX('Policy Characteristics'!A:A,MATCH($C811,'Policy Characteristics'!$C:$C,0))),"",INDEX('Policy Characteristics'!A:A,MATCH($C811,'Policy Characteristics'!$C:$C,0)))</f>
        <v>Industry</v>
      </c>
      <c r="B811" s="234" t="str">
        <f>IF(ISBLANK(INDEX('Policy Characteristics'!B:B,MATCH($C811,'Policy Characteristics'!$C:$C,0))),"",INDEX('Policy Characteristics'!B:B,MATCH($C811,'Policy Characteristics'!$C:$C,0)))</f>
        <v>Electrification</v>
      </c>
      <c r="C811" s="76" t="str">
        <f t="shared" si="29"/>
        <v>Fraction of Eligible Industrial Energy Use Shifted to Electricity</v>
      </c>
      <c r="D811" s="78" t="s">
        <v>1319</v>
      </c>
      <c r="E811" t="s">
        <v>1833</v>
      </c>
      <c r="F811" t="s">
        <v>1281</v>
      </c>
      <c r="G811" s="88" t="s">
        <v>1833</v>
      </c>
      <c r="H811" s="15">
        <v>1985</v>
      </c>
      <c r="I811" s="247" t="s">
        <v>43</v>
      </c>
      <c r="J811" s="236" t="str">
        <f>IF(ISBLANK(INDEX('Policy Characteristics'!D:D,MATCH($C811,'Policy Characteristics'!$C:$C,0))),"",INDEX('Policy Characteristics'!D:D,MATCH($C811,'Policy Characteristics'!$C:$C,0)))</f>
        <v>Electrification</v>
      </c>
      <c r="K811" s="76" t="str">
        <f>IF(ISBLANK(INDEX('Policy Characteristics'!E:E,MATCH($C811,'Policy Characteristics'!$C:$C,0))),"",INDEX('Policy Characteristics'!E:E,MATCH($C811,'Policy Characteristics'!$C:$C,0)))</f>
        <v>indst shift to electricity</v>
      </c>
      <c r="L811" s="239">
        <f>IF(ISBLANK(INDEX('Policy Characteristics'!F:F,MATCH($C811,'Policy Characteristics'!$C:$C,0))),"",INDEX('Policy Characteristics'!F:F,MATCH($C811,'Policy Characteristics'!$C:$C,0)))</f>
        <v>0</v>
      </c>
      <c r="M811" s="239">
        <f>IF(ISBLANK(INDEX('Policy Characteristics'!G:G,MATCH($C811,'Policy Characteristics'!$C:$C,0))),"",INDEX('Policy Characteristics'!G:G,MATCH($C811,'Policy Characteristics'!$C:$C,0)))</f>
        <v>1</v>
      </c>
      <c r="N811" s="239">
        <f>IF(ISBLANK(INDEX('Policy Characteristics'!H:H,MATCH($C811,'Policy Characteristics'!$C:$C,0))),"",INDEX('Policy Characteristics'!H:H,MATCH($C811,'Policy Characteristics'!$C:$C,0)))</f>
        <v>0.01</v>
      </c>
      <c r="O811" s="76" t="str">
        <f>IF(ISBLANK(INDEX('Policy Characteristics'!I:I,MATCH($C811,'Policy Characteristics'!$C:$C,0))),"",INDEX('Policy Characteristics'!I:I,MATCH($C811,'Policy Characteristics'!$C:$C,0)))</f>
        <v>% of fuel shifted</v>
      </c>
      <c r="P811" s="76" t="str">
        <f>IF(ISBLANK(INDEX('Policy Characteristics'!J:J,MATCH($C811,'Policy Characteristics'!$C:$C,0))),"",INDEX('Policy Characteristics'!J:J,MATCH($C811,'Policy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1" s="76" t="str">
        <f>IF(ISBLANK(INDEX('Policy Characteristics'!K:K,MATCH($C811,'Policy Characteristics'!$C:$C,0))),"",INDEX('Policy Characteristics'!K:K,MATCH($C811,'Policy Characteristics'!$C:$C,0)))</f>
        <v>industry-ag-main.html#fuel-switching</v>
      </c>
      <c r="R811" s="76" t="str">
        <f>IF(ISBLANK(INDEX('Policy Characteristics'!L:L,MATCH($C811,'Policy Characteristics'!$C:$C,0))),"",INDEX('Policy Characteristics'!L:L,MATCH($C811,'Policy Characteristics'!$C:$C,0)))</f>
        <v>industry-elec-and-hydrogen.html</v>
      </c>
    </row>
    <row r="812" spans="1:18" x14ac:dyDescent="0.25">
      <c r="A812" s="76" t="str">
        <f>IF(ISBLANK(INDEX('Policy Characteristics'!A:A,MATCH($C812,'Policy Characteristics'!$C:$C,0))),"",INDEX('Policy Characteristics'!A:A,MATCH($C812,'Policy Characteristics'!$C:$C,0)))</f>
        <v>Industry</v>
      </c>
      <c r="B812" s="234" t="str">
        <f>IF(ISBLANK(INDEX('Policy Characteristics'!B:B,MATCH($C812,'Policy Characteristics'!$C:$C,0))),"",INDEX('Policy Characteristics'!B:B,MATCH($C812,'Policy Characteristics'!$C:$C,0)))</f>
        <v>Electrification</v>
      </c>
      <c r="C812" s="76" t="str">
        <f t="shared" si="29"/>
        <v>Fraction of Eligible Industrial Energy Use Shifted to Electricity</v>
      </c>
      <c r="D812" s="78" t="s">
        <v>1320</v>
      </c>
      <c r="E812" t="s">
        <v>1689</v>
      </c>
      <c r="F812" t="s">
        <v>1282</v>
      </c>
      <c r="G812" s="88" t="s">
        <v>1696</v>
      </c>
      <c r="H812" s="15">
        <v>1986</v>
      </c>
      <c r="I812" s="247" t="s">
        <v>43</v>
      </c>
      <c r="J812" s="236" t="str">
        <f>IF(ISBLANK(INDEX('Policy Characteristics'!D:D,MATCH($C812,'Policy Characteristics'!$C:$C,0))),"",INDEX('Policy Characteristics'!D:D,MATCH($C812,'Policy Characteristics'!$C:$C,0)))</f>
        <v>Electrification</v>
      </c>
      <c r="K812" s="76" t="str">
        <f>IF(ISBLANK(INDEX('Policy Characteristics'!E:E,MATCH($C812,'Policy Characteristics'!$C:$C,0))),"",INDEX('Policy Characteristics'!E:E,MATCH($C812,'Policy Characteristics'!$C:$C,0)))</f>
        <v>indst shift to electricity</v>
      </c>
      <c r="L812" s="239">
        <f>IF(ISBLANK(INDEX('Policy Characteristics'!F:F,MATCH($C812,'Policy Characteristics'!$C:$C,0))),"",INDEX('Policy Characteristics'!F:F,MATCH($C812,'Policy Characteristics'!$C:$C,0)))</f>
        <v>0</v>
      </c>
      <c r="M812" s="239">
        <f>IF(ISBLANK(INDEX('Policy Characteristics'!G:G,MATCH($C812,'Policy Characteristics'!$C:$C,0))),"",INDEX('Policy Characteristics'!G:G,MATCH($C812,'Policy Characteristics'!$C:$C,0)))</f>
        <v>1</v>
      </c>
      <c r="N812" s="239">
        <f>IF(ISBLANK(INDEX('Policy Characteristics'!H:H,MATCH($C812,'Policy Characteristics'!$C:$C,0))),"",INDEX('Policy Characteristics'!H:H,MATCH($C812,'Policy Characteristics'!$C:$C,0)))</f>
        <v>0.01</v>
      </c>
      <c r="O812" s="76" t="str">
        <f>IF(ISBLANK(INDEX('Policy Characteristics'!I:I,MATCH($C812,'Policy Characteristics'!$C:$C,0))),"",INDEX('Policy Characteristics'!I:I,MATCH($C812,'Policy Characteristics'!$C:$C,0)))</f>
        <v>% of fuel shifted</v>
      </c>
      <c r="P812" s="76" t="str">
        <f>IF(ISBLANK(INDEX('Policy Characteristics'!J:J,MATCH($C812,'Policy Characteristics'!$C:$C,0))),"",INDEX('Policy Characteristics'!J:J,MATCH($C812,'Policy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2" s="76" t="str">
        <f>IF(ISBLANK(INDEX('Policy Characteristics'!K:K,MATCH($C812,'Policy Characteristics'!$C:$C,0))),"",INDEX('Policy Characteristics'!K:K,MATCH($C812,'Policy Characteristics'!$C:$C,0)))</f>
        <v>industry-ag-main.html#fuel-switching</v>
      </c>
      <c r="R812" s="76" t="str">
        <f>IF(ISBLANK(INDEX('Policy Characteristics'!L:L,MATCH($C812,'Policy Characteristics'!$C:$C,0))),"",INDEX('Policy Characteristics'!L:L,MATCH($C812,'Policy Characteristics'!$C:$C,0)))</f>
        <v>industry-elec-and-hydrogen.html</v>
      </c>
    </row>
    <row r="813" spans="1:18" x14ac:dyDescent="0.25">
      <c r="A813" s="76" t="str">
        <f>IF(ISBLANK(INDEX('Policy Characteristics'!A:A,MATCH($C813,'Policy Characteristics'!$C:$C,0))),"",INDEX('Policy Characteristics'!A:A,MATCH($C813,'Policy Characteristics'!$C:$C,0)))</f>
        <v>Industry</v>
      </c>
      <c r="B813" s="234" t="str">
        <f>IF(ISBLANK(INDEX('Policy Characteristics'!B:B,MATCH($C813,'Policy Characteristics'!$C:$C,0))),"",INDEX('Policy Characteristics'!B:B,MATCH($C813,'Policy Characteristics'!$C:$C,0)))</f>
        <v>Electrification</v>
      </c>
      <c r="C813" s="76" t="str">
        <f t="shared" si="29"/>
        <v>Fraction of Eligible Industrial Energy Use Shifted to Electricity</v>
      </c>
      <c r="D813" s="78" t="s">
        <v>1320</v>
      </c>
      <c r="E813" t="s">
        <v>1690</v>
      </c>
      <c r="F813" t="s">
        <v>1282</v>
      </c>
      <c r="G813" s="88" t="s">
        <v>1697</v>
      </c>
      <c r="H813" s="15">
        <v>1987</v>
      </c>
      <c r="I813" s="247" t="s">
        <v>43</v>
      </c>
      <c r="J813" s="236" t="str">
        <f>IF(ISBLANK(INDEX('Policy Characteristics'!D:D,MATCH($C813,'Policy Characteristics'!$C:$C,0))),"",INDEX('Policy Characteristics'!D:D,MATCH($C813,'Policy Characteristics'!$C:$C,0)))</f>
        <v>Electrification</v>
      </c>
      <c r="K813" s="76" t="str">
        <f>IF(ISBLANK(INDEX('Policy Characteristics'!E:E,MATCH($C813,'Policy Characteristics'!$C:$C,0))),"",INDEX('Policy Characteristics'!E:E,MATCH($C813,'Policy Characteristics'!$C:$C,0)))</f>
        <v>indst shift to electricity</v>
      </c>
      <c r="L813" s="239">
        <f>IF(ISBLANK(INDEX('Policy Characteristics'!F:F,MATCH($C813,'Policy Characteristics'!$C:$C,0))),"",INDEX('Policy Characteristics'!F:F,MATCH($C813,'Policy Characteristics'!$C:$C,0)))</f>
        <v>0</v>
      </c>
      <c r="M813" s="239">
        <f>IF(ISBLANK(INDEX('Policy Characteristics'!G:G,MATCH($C813,'Policy Characteristics'!$C:$C,0))),"",INDEX('Policy Characteristics'!G:G,MATCH($C813,'Policy Characteristics'!$C:$C,0)))</f>
        <v>1</v>
      </c>
      <c r="N813" s="239">
        <f>IF(ISBLANK(INDEX('Policy Characteristics'!H:H,MATCH($C813,'Policy Characteristics'!$C:$C,0))),"",INDEX('Policy Characteristics'!H:H,MATCH($C813,'Policy Characteristics'!$C:$C,0)))</f>
        <v>0.01</v>
      </c>
      <c r="O813" s="76" t="str">
        <f>IF(ISBLANK(INDEX('Policy Characteristics'!I:I,MATCH($C813,'Policy Characteristics'!$C:$C,0))),"",INDEX('Policy Characteristics'!I:I,MATCH($C813,'Policy Characteristics'!$C:$C,0)))</f>
        <v>% of fuel shifted</v>
      </c>
      <c r="P813" s="76" t="str">
        <f>IF(ISBLANK(INDEX('Policy Characteristics'!J:J,MATCH($C813,'Policy Characteristics'!$C:$C,0))),"",INDEX('Policy Characteristics'!J:J,MATCH($C813,'Policy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3" s="76" t="str">
        <f>IF(ISBLANK(INDEX('Policy Characteristics'!K:K,MATCH($C813,'Policy Characteristics'!$C:$C,0))),"",INDEX('Policy Characteristics'!K:K,MATCH($C813,'Policy Characteristics'!$C:$C,0)))</f>
        <v>industry-ag-main.html#fuel-switching</v>
      </c>
      <c r="R813" s="76" t="str">
        <f>IF(ISBLANK(INDEX('Policy Characteristics'!L:L,MATCH($C813,'Policy Characteristics'!$C:$C,0))),"",INDEX('Policy Characteristics'!L:L,MATCH($C813,'Policy Characteristics'!$C:$C,0)))</f>
        <v>industry-elec-and-hydrogen.html</v>
      </c>
    </row>
    <row r="814" spans="1:18" x14ac:dyDescent="0.25">
      <c r="A814" s="76" t="str">
        <f>IF(ISBLANK(INDEX('Policy Characteristics'!A:A,MATCH($C814,'Policy Characteristics'!$C:$C,0))),"",INDEX('Policy Characteristics'!A:A,MATCH($C814,'Policy Characteristics'!$C:$C,0)))</f>
        <v>Industry</v>
      </c>
      <c r="B814" s="234" t="str">
        <f>IF(ISBLANK(INDEX('Policy Characteristics'!B:B,MATCH($C814,'Policy Characteristics'!$C:$C,0))),"",INDEX('Policy Characteristics'!B:B,MATCH($C814,'Policy Characteristics'!$C:$C,0)))</f>
        <v>Electrification</v>
      </c>
      <c r="C814" s="76" t="str">
        <f t="shared" si="29"/>
        <v>Fraction of Eligible Industrial Energy Use Shifted to Electricity</v>
      </c>
      <c r="D814" s="78" t="s">
        <v>1320</v>
      </c>
      <c r="E814" t="s">
        <v>1691</v>
      </c>
      <c r="F814" t="s">
        <v>1282</v>
      </c>
      <c r="G814" s="88" t="s">
        <v>1698</v>
      </c>
      <c r="H814" s="15">
        <v>1988</v>
      </c>
      <c r="I814" s="247" t="s">
        <v>43</v>
      </c>
      <c r="J814" s="236" t="str">
        <f>IF(ISBLANK(INDEX('Policy Characteristics'!D:D,MATCH($C814,'Policy Characteristics'!$C:$C,0))),"",INDEX('Policy Characteristics'!D:D,MATCH($C814,'Policy Characteristics'!$C:$C,0)))</f>
        <v>Electrification</v>
      </c>
      <c r="K814" s="76" t="str">
        <f>IF(ISBLANK(INDEX('Policy Characteristics'!E:E,MATCH($C814,'Policy Characteristics'!$C:$C,0))),"",INDEX('Policy Characteristics'!E:E,MATCH($C814,'Policy Characteristics'!$C:$C,0)))</f>
        <v>indst shift to electricity</v>
      </c>
      <c r="L814" s="239">
        <f>IF(ISBLANK(INDEX('Policy Characteristics'!F:F,MATCH($C814,'Policy Characteristics'!$C:$C,0))),"",INDEX('Policy Characteristics'!F:F,MATCH($C814,'Policy Characteristics'!$C:$C,0)))</f>
        <v>0</v>
      </c>
      <c r="M814" s="239">
        <f>IF(ISBLANK(INDEX('Policy Characteristics'!G:G,MATCH($C814,'Policy Characteristics'!$C:$C,0))),"",INDEX('Policy Characteristics'!G:G,MATCH($C814,'Policy Characteristics'!$C:$C,0)))</f>
        <v>1</v>
      </c>
      <c r="N814" s="239">
        <f>IF(ISBLANK(INDEX('Policy Characteristics'!H:H,MATCH($C814,'Policy Characteristics'!$C:$C,0))),"",INDEX('Policy Characteristics'!H:H,MATCH($C814,'Policy Characteristics'!$C:$C,0)))</f>
        <v>0.01</v>
      </c>
      <c r="O814" s="76" t="str">
        <f>IF(ISBLANK(INDEX('Policy Characteristics'!I:I,MATCH($C814,'Policy Characteristics'!$C:$C,0))),"",INDEX('Policy Characteristics'!I:I,MATCH($C814,'Policy Characteristics'!$C:$C,0)))</f>
        <v>% of fuel shifted</v>
      </c>
      <c r="P814" s="76" t="str">
        <f>IF(ISBLANK(INDEX('Policy Characteristics'!J:J,MATCH($C814,'Policy Characteristics'!$C:$C,0))),"",INDEX('Policy Characteristics'!J:J,MATCH($C814,'Policy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4" s="76" t="str">
        <f>IF(ISBLANK(INDEX('Policy Characteristics'!K:K,MATCH($C814,'Policy Characteristics'!$C:$C,0))),"",INDEX('Policy Characteristics'!K:K,MATCH($C814,'Policy Characteristics'!$C:$C,0)))</f>
        <v>industry-ag-main.html#fuel-switching</v>
      </c>
      <c r="R814" s="76" t="str">
        <f>IF(ISBLANK(INDEX('Policy Characteristics'!L:L,MATCH($C814,'Policy Characteristics'!$C:$C,0))),"",INDEX('Policy Characteristics'!L:L,MATCH($C814,'Policy Characteristics'!$C:$C,0)))</f>
        <v>industry-elec-and-hydrogen.html</v>
      </c>
    </row>
    <row r="815" spans="1:18" x14ac:dyDescent="0.25">
      <c r="A815" s="76" t="str">
        <f>IF(ISBLANK(INDEX('Policy Characteristics'!A:A,MATCH($C815,'Policy Characteristics'!$C:$C,0))),"",INDEX('Policy Characteristics'!A:A,MATCH($C815,'Policy Characteristics'!$C:$C,0)))</f>
        <v>Industry</v>
      </c>
      <c r="B815" s="234" t="str">
        <f>IF(ISBLANK(INDEX('Policy Characteristics'!B:B,MATCH($C815,'Policy Characteristics'!$C:$C,0))),"",INDEX('Policy Characteristics'!B:B,MATCH($C815,'Policy Characteristics'!$C:$C,0)))</f>
        <v>Electrification</v>
      </c>
      <c r="C815" s="76" t="str">
        <f t="shared" si="29"/>
        <v>Fraction of Eligible Industrial Energy Use Shifted to Electricity</v>
      </c>
      <c r="D815" s="78" t="s">
        <v>1320</v>
      </c>
      <c r="E815" t="s">
        <v>1692</v>
      </c>
      <c r="F815" t="s">
        <v>1282</v>
      </c>
      <c r="G815" s="88" t="s">
        <v>1699</v>
      </c>
      <c r="H815" s="15">
        <v>1989</v>
      </c>
      <c r="I815" s="247" t="s">
        <v>43</v>
      </c>
      <c r="J815" s="236" t="str">
        <f>IF(ISBLANK(INDEX('Policy Characteristics'!D:D,MATCH($C815,'Policy Characteristics'!$C:$C,0))),"",INDEX('Policy Characteristics'!D:D,MATCH($C815,'Policy Characteristics'!$C:$C,0)))</f>
        <v>Electrification</v>
      </c>
      <c r="K815" s="76" t="str">
        <f>IF(ISBLANK(INDEX('Policy Characteristics'!E:E,MATCH($C815,'Policy Characteristics'!$C:$C,0))),"",INDEX('Policy Characteristics'!E:E,MATCH($C815,'Policy Characteristics'!$C:$C,0)))</f>
        <v>indst shift to electricity</v>
      </c>
      <c r="L815" s="239">
        <f>IF(ISBLANK(INDEX('Policy Characteristics'!F:F,MATCH($C815,'Policy Characteristics'!$C:$C,0))),"",INDEX('Policy Characteristics'!F:F,MATCH($C815,'Policy Characteristics'!$C:$C,0)))</f>
        <v>0</v>
      </c>
      <c r="M815" s="239">
        <f>IF(ISBLANK(INDEX('Policy Characteristics'!G:G,MATCH($C815,'Policy Characteristics'!$C:$C,0))),"",INDEX('Policy Characteristics'!G:G,MATCH($C815,'Policy Characteristics'!$C:$C,0)))</f>
        <v>1</v>
      </c>
      <c r="N815" s="239">
        <f>IF(ISBLANK(INDEX('Policy Characteristics'!H:H,MATCH($C815,'Policy Characteristics'!$C:$C,0))),"",INDEX('Policy Characteristics'!H:H,MATCH($C815,'Policy Characteristics'!$C:$C,0)))</f>
        <v>0.01</v>
      </c>
      <c r="O815" s="76" t="str">
        <f>IF(ISBLANK(INDEX('Policy Characteristics'!I:I,MATCH($C815,'Policy Characteristics'!$C:$C,0))),"",INDEX('Policy Characteristics'!I:I,MATCH($C815,'Policy Characteristics'!$C:$C,0)))</f>
        <v>% of fuel shifted</v>
      </c>
      <c r="P815" s="76" t="str">
        <f>IF(ISBLANK(INDEX('Policy Characteristics'!J:J,MATCH($C815,'Policy Characteristics'!$C:$C,0))),"",INDEX('Policy Characteristics'!J:J,MATCH($C815,'Policy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5" s="76" t="str">
        <f>IF(ISBLANK(INDEX('Policy Characteristics'!K:K,MATCH($C815,'Policy Characteristics'!$C:$C,0))),"",INDEX('Policy Characteristics'!K:K,MATCH($C815,'Policy Characteristics'!$C:$C,0)))</f>
        <v>industry-ag-main.html#fuel-switching</v>
      </c>
      <c r="R815" s="76" t="str">
        <f>IF(ISBLANK(INDEX('Policy Characteristics'!L:L,MATCH($C815,'Policy Characteristics'!$C:$C,0))),"",INDEX('Policy Characteristics'!L:L,MATCH($C815,'Policy Characteristics'!$C:$C,0)))</f>
        <v>industry-elec-and-hydrogen.html</v>
      </c>
    </row>
    <row r="816" spans="1:18" x14ac:dyDescent="0.25">
      <c r="A816" s="76" t="str">
        <f>IF(ISBLANK(INDEX('Policy Characteristics'!A:A,MATCH($C816,'Policy Characteristics'!$C:$C,0))),"",INDEX('Policy Characteristics'!A:A,MATCH($C816,'Policy Characteristics'!$C:$C,0)))</f>
        <v>Industry</v>
      </c>
      <c r="B816" s="234" t="str">
        <f>IF(ISBLANK(INDEX('Policy Characteristics'!B:B,MATCH($C816,'Policy Characteristics'!$C:$C,0))),"",INDEX('Policy Characteristics'!B:B,MATCH($C816,'Policy Characteristics'!$C:$C,0)))</f>
        <v>Electrification</v>
      </c>
      <c r="C816" s="76" t="str">
        <f t="shared" si="29"/>
        <v>Fraction of Eligible Industrial Energy Use Shifted to Electricity</v>
      </c>
      <c r="D816" s="78" t="s">
        <v>1320</v>
      </c>
      <c r="E816" t="s">
        <v>1693</v>
      </c>
      <c r="F816" t="s">
        <v>1282</v>
      </c>
      <c r="G816" s="88" t="s">
        <v>1700</v>
      </c>
      <c r="H816" s="15">
        <v>1990</v>
      </c>
      <c r="I816" s="247" t="s">
        <v>43</v>
      </c>
      <c r="J816" s="236" t="str">
        <f>IF(ISBLANK(INDEX('Policy Characteristics'!D:D,MATCH($C816,'Policy Characteristics'!$C:$C,0))),"",INDEX('Policy Characteristics'!D:D,MATCH($C816,'Policy Characteristics'!$C:$C,0)))</f>
        <v>Electrification</v>
      </c>
      <c r="K816" s="76" t="str">
        <f>IF(ISBLANK(INDEX('Policy Characteristics'!E:E,MATCH($C816,'Policy Characteristics'!$C:$C,0))),"",INDEX('Policy Characteristics'!E:E,MATCH($C816,'Policy Characteristics'!$C:$C,0)))</f>
        <v>indst shift to electricity</v>
      </c>
      <c r="L816" s="239">
        <f>IF(ISBLANK(INDEX('Policy Characteristics'!F:F,MATCH($C816,'Policy Characteristics'!$C:$C,0))),"",INDEX('Policy Characteristics'!F:F,MATCH($C816,'Policy Characteristics'!$C:$C,0)))</f>
        <v>0</v>
      </c>
      <c r="M816" s="239">
        <f>IF(ISBLANK(INDEX('Policy Characteristics'!G:G,MATCH($C816,'Policy Characteristics'!$C:$C,0))),"",INDEX('Policy Characteristics'!G:G,MATCH($C816,'Policy Characteristics'!$C:$C,0)))</f>
        <v>1</v>
      </c>
      <c r="N816" s="239">
        <f>IF(ISBLANK(INDEX('Policy Characteristics'!H:H,MATCH($C816,'Policy Characteristics'!$C:$C,0))),"",INDEX('Policy Characteristics'!H:H,MATCH($C816,'Policy Characteristics'!$C:$C,0)))</f>
        <v>0.01</v>
      </c>
      <c r="O816" s="76" t="str">
        <f>IF(ISBLANK(INDEX('Policy Characteristics'!I:I,MATCH($C816,'Policy Characteristics'!$C:$C,0))),"",INDEX('Policy Characteristics'!I:I,MATCH($C816,'Policy Characteristics'!$C:$C,0)))</f>
        <v>% of fuel shifted</v>
      </c>
      <c r="P816" s="76" t="str">
        <f>IF(ISBLANK(INDEX('Policy Characteristics'!J:J,MATCH($C816,'Policy Characteristics'!$C:$C,0))),"",INDEX('Policy Characteristics'!J:J,MATCH($C816,'Policy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6" s="76" t="str">
        <f>IF(ISBLANK(INDEX('Policy Characteristics'!K:K,MATCH($C816,'Policy Characteristics'!$C:$C,0))),"",INDEX('Policy Characteristics'!K:K,MATCH($C816,'Policy Characteristics'!$C:$C,0)))</f>
        <v>industry-ag-main.html#fuel-switching</v>
      </c>
      <c r="R816" s="76" t="str">
        <f>IF(ISBLANK(INDEX('Policy Characteristics'!L:L,MATCH($C816,'Policy Characteristics'!$C:$C,0))),"",INDEX('Policy Characteristics'!L:L,MATCH($C816,'Policy Characteristics'!$C:$C,0)))</f>
        <v>industry-elec-and-hydrogen.html</v>
      </c>
    </row>
    <row r="817" spans="1:18" x14ac:dyDescent="0.25">
      <c r="A817" s="76" t="str">
        <f>IF(ISBLANK(INDEX('Policy Characteristics'!A:A,MATCH($C817,'Policy Characteristics'!$C:$C,0))),"",INDEX('Policy Characteristics'!A:A,MATCH($C817,'Policy Characteristics'!$C:$C,0)))</f>
        <v>Industry</v>
      </c>
      <c r="B817" s="234" t="str">
        <f>IF(ISBLANK(INDEX('Policy Characteristics'!B:B,MATCH($C817,'Policy Characteristics'!$C:$C,0))),"",INDEX('Policy Characteristics'!B:B,MATCH($C817,'Policy Characteristics'!$C:$C,0)))</f>
        <v>Electrification</v>
      </c>
      <c r="C817" s="76" t="str">
        <f t="shared" si="29"/>
        <v>Fraction of Eligible Industrial Energy Use Shifted to Electricity</v>
      </c>
      <c r="D817" s="78" t="s">
        <v>1320</v>
      </c>
      <c r="E817" t="s">
        <v>1694</v>
      </c>
      <c r="F817" t="s">
        <v>1282</v>
      </c>
      <c r="G817" s="88" t="s">
        <v>1701</v>
      </c>
      <c r="H817" s="15">
        <v>1991</v>
      </c>
      <c r="I817" s="247" t="s">
        <v>43</v>
      </c>
      <c r="J817" s="236" t="str">
        <f>IF(ISBLANK(INDEX('Policy Characteristics'!D:D,MATCH($C817,'Policy Characteristics'!$C:$C,0))),"",INDEX('Policy Characteristics'!D:D,MATCH($C817,'Policy Characteristics'!$C:$C,0)))</f>
        <v>Electrification</v>
      </c>
      <c r="K817" s="76" t="str">
        <f>IF(ISBLANK(INDEX('Policy Characteristics'!E:E,MATCH($C817,'Policy Characteristics'!$C:$C,0))),"",INDEX('Policy Characteristics'!E:E,MATCH($C817,'Policy Characteristics'!$C:$C,0)))</f>
        <v>indst shift to electricity</v>
      </c>
      <c r="L817" s="239">
        <f>IF(ISBLANK(INDEX('Policy Characteristics'!F:F,MATCH($C817,'Policy Characteristics'!$C:$C,0))),"",INDEX('Policy Characteristics'!F:F,MATCH($C817,'Policy Characteristics'!$C:$C,0)))</f>
        <v>0</v>
      </c>
      <c r="M817" s="239">
        <f>IF(ISBLANK(INDEX('Policy Characteristics'!G:G,MATCH($C817,'Policy Characteristics'!$C:$C,0))),"",INDEX('Policy Characteristics'!G:G,MATCH($C817,'Policy Characteristics'!$C:$C,0)))</f>
        <v>1</v>
      </c>
      <c r="N817" s="239">
        <f>IF(ISBLANK(INDEX('Policy Characteristics'!H:H,MATCH($C817,'Policy Characteristics'!$C:$C,0))),"",INDEX('Policy Characteristics'!H:H,MATCH($C817,'Policy Characteristics'!$C:$C,0)))</f>
        <v>0.01</v>
      </c>
      <c r="O817" s="76" t="str">
        <f>IF(ISBLANK(INDEX('Policy Characteristics'!I:I,MATCH($C817,'Policy Characteristics'!$C:$C,0))),"",INDEX('Policy Characteristics'!I:I,MATCH($C817,'Policy Characteristics'!$C:$C,0)))</f>
        <v>% of fuel shifted</v>
      </c>
      <c r="P817" s="76" t="str">
        <f>IF(ISBLANK(INDEX('Policy Characteristics'!J:J,MATCH($C817,'Policy Characteristics'!$C:$C,0))),"",INDEX('Policy Characteristics'!J:J,MATCH($C817,'Policy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7" s="76" t="str">
        <f>IF(ISBLANK(INDEX('Policy Characteristics'!K:K,MATCH($C817,'Policy Characteristics'!$C:$C,0))),"",INDEX('Policy Characteristics'!K:K,MATCH($C817,'Policy Characteristics'!$C:$C,0)))</f>
        <v>industry-ag-main.html#fuel-switching</v>
      </c>
      <c r="R817" s="76" t="str">
        <f>IF(ISBLANK(INDEX('Policy Characteristics'!L:L,MATCH($C817,'Policy Characteristics'!$C:$C,0))),"",INDEX('Policy Characteristics'!L:L,MATCH($C817,'Policy Characteristics'!$C:$C,0)))</f>
        <v>industry-elec-and-hydrogen.html</v>
      </c>
    </row>
    <row r="818" spans="1:18" x14ac:dyDescent="0.25">
      <c r="A818" s="76" t="str">
        <f>IF(ISBLANK(INDEX('Policy Characteristics'!A:A,MATCH($C818,'Policy Characteristics'!$C:$C,0))),"",INDEX('Policy Characteristics'!A:A,MATCH($C818,'Policy Characteristics'!$C:$C,0)))</f>
        <v>Industry</v>
      </c>
      <c r="B818" s="234" t="str">
        <f>IF(ISBLANK(INDEX('Policy Characteristics'!B:B,MATCH($C818,'Policy Characteristics'!$C:$C,0))),"",INDEX('Policy Characteristics'!B:B,MATCH($C818,'Policy Characteristics'!$C:$C,0)))</f>
        <v>Electrification</v>
      </c>
      <c r="C818" s="76" t="str">
        <f t="shared" si="29"/>
        <v>Fraction of Eligible Industrial Energy Use Shifted to Electricity</v>
      </c>
      <c r="D818" s="78" t="s">
        <v>1320</v>
      </c>
      <c r="E818" t="s">
        <v>1695</v>
      </c>
      <c r="F818" t="s">
        <v>1282</v>
      </c>
      <c r="G818" s="88" t="s">
        <v>1702</v>
      </c>
      <c r="H818" s="15">
        <v>1992</v>
      </c>
      <c r="I818" s="247" t="s">
        <v>43</v>
      </c>
      <c r="J818" s="236" t="str">
        <f>IF(ISBLANK(INDEX('Policy Characteristics'!D:D,MATCH($C818,'Policy Characteristics'!$C:$C,0))),"",INDEX('Policy Characteristics'!D:D,MATCH($C818,'Policy Characteristics'!$C:$C,0)))</f>
        <v>Electrification</v>
      </c>
      <c r="K818" s="76" t="str">
        <f>IF(ISBLANK(INDEX('Policy Characteristics'!E:E,MATCH($C818,'Policy Characteristics'!$C:$C,0))),"",INDEX('Policy Characteristics'!E:E,MATCH($C818,'Policy Characteristics'!$C:$C,0)))</f>
        <v>indst shift to electricity</v>
      </c>
      <c r="L818" s="239">
        <f>IF(ISBLANK(INDEX('Policy Characteristics'!F:F,MATCH($C818,'Policy Characteristics'!$C:$C,0))),"",INDEX('Policy Characteristics'!F:F,MATCH($C818,'Policy Characteristics'!$C:$C,0)))</f>
        <v>0</v>
      </c>
      <c r="M818" s="239">
        <f>IF(ISBLANK(INDEX('Policy Characteristics'!G:G,MATCH($C818,'Policy Characteristics'!$C:$C,0))),"",INDEX('Policy Characteristics'!G:G,MATCH($C818,'Policy Characteristics'!$C:$C,0)))</f>
        <v>1</v>
      </c>
      <c r="N818" s="239">
        <f>IF(ISBLANK(INDEX('Policy Characteristics'!H:H,MATCH($C818,'Policy Characteristics'!$C:$C,0))),"",INDEX('Policy Characteristics'!H:H,MATCH($C818,'Policy Characteristics'!$C:$C,0)))</f>
        <v>0.01</v>
      </c>
      <c r="O818" s="76" t="str">
        <f>IF(ISBLANK(INDEX('Policy Characteristics'!I:I,MATCH($C818,'Policy Characteristics'!$C:$C,0))),"",INDEX('Policy Characteristics'!I:I,MATCH($C818,'Policy Characteristics'!$C:$C,0)))</f>
        <v>% of fuel shifted</v>
      </c>
      <c r="P818" s="76" t="str">
        <f>IF(ISBLANK(INDEX('Policy Characteristics'!J:J,MATCH($C818,'Policy Characteristics'!$C:$C,0))),"",INDEX('Policy Characteristics'!J:J,MATCH($C818,'Policy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8" s="76" t="str">
        <f>IF(ISBLANK(INDEX('Policy Characteristics'!K:K,MATCH($C818,'Policy Characteristics'!$C:$C,0))),"",INDEX('Policy Characteristics'!K:K,MATCH($C818,'Policy Characteristics'!$C:$C,0)))</f>
        <v>industry-ag-main.html#fuel-switching</v>
      </c>
      <c r="R818" s="76" t="str">
        <f>IF(ISBLANK(INDEX('Policy Characteristics'!L:L,MATCH($C818,'Policy Characteristics'!$C:$C,0))),"",INDEX('Policy Characteristics'!L:L,MATCH($C818,'Policy Characteristics'!$C:$C,0)))</f>
        <v>industry-elec-and-hydrogen.html</v>
      </c>
    </row>
    <row r="819" spans="1:18" x14ac:dyDescent="0.25">
      <c r="A819" s="76" t="str">
        <f>IF(ISBLANK(INDEX('Policy Characteristics'!A:A,MATCH($C819,'Policy Characteristics'!$C:$C,0))),"",INDEX('Policy Characteristics'!A:A,MATCH($C819,'Policy Characteristics'!$C:$C,0)))</f>
        <v>Industry</v>
      </c>
      <c r="B819" s="234" t="str">
        <f>IF(ISBLANK(INDEX('Policy Characteristics'!B:B,MATCH($C819,'Policy Characteristics'!$C:$C,0))),"",INDEX('Policy Characteristics'!B:B,MATCH($C819,'Policy Characteristics'!$C:$C,0)))</f>
        <v>Electrification</v>
      </c>
      <c r="C819" s="76" t="str">
        <f t="shared" si="29"/>
        <v>Fraction of Eligible Industrial Energy Use Shifted to Electricity</v>
      </c>
      <c r="D819" s="78" t="s">
        <v>1320</v>
      </c>
      <c r="E819" t="s">
        <v>1833</v>
      </c>
      <c r="F819" t="s">
        <v>1282</v>
      </c>
      <c r="G819" s="88" t="s">
        <v>1833</v>
      </c>
      <c r="H819" s="15">
        <v>1993</v>
      </c>
      <c r="I819" s="247" t="s">
        <v>43</v>
      </c>
      <c r="J819" s="236" t="str">
        <f>IF(ISBLANK(INDEX('Policy Characteristics'!D:D,MATCH($C819,'Policy Characteristics'!$C:$C,0))),"",INDEX('Policy Characteristics'!D:D,MATCH($C819,'Policy Characteristics'!$C:$C,0)))</f>
        <v>Electrification</v>
      </c>
      <c r="K819" s="76" t="str">
        <f>IF(ISBLANK(INDEX('Policy Characteristics'!E:E,MATCH($C819,'Policy Characteristics'!$C:$C,0))),"",INDEX('Policy Characteristics'!E:E,MATCH($C819,'Policy Characteristics'!$C:$C,0)))</f>
        <v>indst shift to electricity</v>
      </c>
      <c r="L819" s="239">
        <f>IF(ISBLANK(INDEX('Policy Characteristics'!F:F,MATCH($C819,'Policy Characteristics'!$C:$C,0))),"",INDEX('Policy Characteristics'!F:F,MATCH($C819,'Policy Characteristics'!$C:$C,0)))</f>
        <v>0</v>
      </c>
      <c r="M819" s="239">
        <f>IF(ISBLANK(INDEX('Policy Characteristics'!G:G,MATCH($C819,'Policy Characteristics'!$C:$C,0))),"",INDEX('Policy Characteristics'!G:G,MATCH($C819,'Policy Characteristics'!$C:$C,0)))</f>
        <v>1</v>
      </c>
      <c r="N819" s="239">
        <f>IF(ISBLANK(INDEX('Policy Characteristics'!H:H,MATCH($C819,'Policy Characteristics'!$C:$C,0))),"",INDEX('Policy Characteristics'!H:H,MATCH($C819,'Policy Characteristics'!$C:$C,0)))</f>
        <v>0.01</v>
      </c>
      <c r="O819" s="76" t="str">
        <f>IF(ISBLANK(INDEX('Policy Characteristics'!I:I,MATCH($C819,'Policy Characteristics'!$C:$C,0))),"",INDEX('Policy Characteristics'!I:I,MATCH($C819,'Policy Characteristics'!$C:$C,0)))</f>
        <v>% of fuel shifted</v>
      </c>
      <c r="P819" s="76" t="str">
        <f>IF(ISBLANK(INDEX('Policy Characteristics'!J:J,MATCH($C819,'Policy Characteristics'!$C:$C,0))),"",INDEX('Policy Characteristics'!J:J,MATCH($C819,'Policy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9" s="76" t="str">
        <f>IF(ISBLANK(INDEX('Policy Characteristics'!K:K,MATCH($C819,'Policy Characteristics'!$C:$C,0))),"",INDEX('Policy Characteristics'!K:K,MATCH($C819,'Policy Characteristics'!$C:$C,0)))</f>
        <v>industry-ag-main.html#fuel-switching</v>
      </c>
      <c r="R819" s="76" t="str">
        <f>IF(ISBLANK(INDEX('Policy Characteristics'!L:L,MATCH($C819,'Policy Characteristics'!$C:$C,0))),"",INDEX('Policy Characteristics'!L:L,MATCH($C819,'Policy Characteristics'!$C:$C,0)))</f>
        <v>industry-elec-and-hydrogen.html</v>
      </c>
    </row>
    <row r="820" spans="1:18" x14ac:dyDescent="0.25">
      <c r="A820" s="76" t="str">
        <f>IF(ISBLANK(INDEX('Policy Characteristics'!A:A,MATCH($C820,'Policy Characteristics'!$C:$C,0))),"",INDEX('Policy Characteristics'!A:A,MATCH($C820,'Policy Characteristics'!$C:$C,0)))</f>
        <v>Industry</v>
      </c>
      <c r="B820" s="234" t="str">
        <f>IF(ISBLANK(INDEX('Policy Characteristics'!B:B,MATCH($C820,'Policy Characteristics'!$C:$C,0))),"",INDEX('Policy Characteristics'!B:B,MATCH($C820,'Policy Characteristics'!$C:$C,0)))</f>
        <v>Electrification</v>
      </c>
      <c r="C820" s="76" t="str">
        <f t="shared" si="29"/>
        <v>Fraction of Eligible Industrial Energy Use Shifted to Electricity</v>
      </c>
      <c r="D820" s="78" t="s">
        <v>1321</v>
      </c>
      <c r="E820" t="s">
        <v>1689</v>
      </c>
      <c r="F820" t="s">
        <v>1283</v>
      </c>
      <c r="G820" s="88" t="s">
        <v>1696</v>
      </c>
      <c r="H820" s="15">
        <v>1994</v>
      </c>
      <c r="I820" s="247" t="s">
        <v>43</v>
      </c>
      <c r="J820" s="236" t="str">
        <f>IF(ISBLANK(INDEX('Policy Characteristics'!D:D,MATCH($C820,'Policy Characteristics'!$C:$C,0))),"",INDEX('Policy Characteristics'!D:D,MATCH($C820,'Policy Characteristics'!$C:$C,0)))</f>
        <v>Electrification</v>
      </c>
      <c r="K820" s="76" t="str">
        <f>IF(ISBLANK(INDEX('Policy Characteristics'!E:E,MATCH($C820,'Policy Characteristics'!$C:$C,0))),"",INDEX('Policy Characteristics'!E:E,MATCH($C820,'Policy Characteristics'!$C:$C,0)))</f>
        <v>indst shift to electricity</v>
      </c>
      <c r="L820" s="239">
        <f>IF(ISBLANK(INDEX('Policy Characteristics'!F:F,MATCH($C820,'Policy Characteristics'!$C:$C,0))),"",INDEX('Policy Characteristics'!F:F,MATCH($C820,'Policy Characteristics'!$C:$C,0)))</f>
        <v>0</v>
      </c>
      <c r="M820" s="239">
        <f>IF(ISBLANK(INDEX('Policy Characteristics'!G:G,MATCH($C820,'Policy Characteristics'!$C:$C,0))),"",INDEX('Policy Characteristics'!G:G,MATCH($C820,'Policy Characteristics'!$C:$C,0)))</f>
        <v>1</v>
      </c>
      <c r="N820" s="239">
        <f>IF(ISBLANK(INDEX('Policy Characteristics'!H:H,MATCH($C820,'Policy Characteristics'!$C:$C,0))),"",INDEX('Policy Characteristics'!H:H,MATCH($C820,'Policy Characteristics'!$C:$C,0)))</f>
        <v>0.01</v>
      </c>
      <c r="O820" s="76" t="str">
        <f>IF(ISBLANK(INDEX('Policy Characteristics'!I:I,MATCH($C820,'Policy Characteristics'!$C:$C,0))),"",INDEX('Policy Characteristics'!I:I,MATCH($C820,'Policy Characteristics'!$C:$C,0)))</f>
        <v>% of fuel shifted</v>
      </c>
      <c r="P820" s="76" t="str">
        <f>IF(ISBLANK(INDEX('Policy Characteristics'!J:J,MATCH($C820,'Policy Characteristics'!$C:$C,0))),"",INDEX('Policy Characteristics'!J:J,MATCH($C820,'Policy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0" s="76" t="str">
        <f>IF(ISBLANK(INDEX('Policy Characteristics'!K:K,MATCH($C820,'Policy Characteristics'!$C:$C,0))),"",INDEX('Policy Characteristics'!K:K,MATCH($C820,'Policy Characteristics'!$C:$C,0)))</f>
        <v>industry-ag-main.html#fuel-switching</v>
      </c>
      <c r="R820" s="76" t="str">
        <f>IF(ISBLANK(INDEX('Policy Characteristics'!L:L,MATCH($C820,'Policy Characteristics'!$C:$C,0))),"",INDEX('Policy Characteristics'!L:L,MATCH($C820,'Policy Characteristics'!$C:$C,0)))</f>
        <v>industry-elec-and-hydrogen.html</v>
      </c>
    </row>
    <row r="821" spans="1:18" x14ac:dyDescent="0.25">
      <c r="A821" s="76" t="str">
        <f>IF(ISBLANK(INDEX('Policy Characteristics'!A:A,MATCH($C821,'Policy Characteristics'!$C:$C,0))),"",INDEX('Policy Characteristics'!A:A,MATCH($C821,'Policy Characteristics'!$C:$C,0)))</f>
        <v>Industry</v>
      </c>
      <c r="B821" s="234" t="str">
        <f>IF(ISBLANK(INDEX('Policy Characteristics'!B:B,MATCH($C821,'Policy Characteristics'!$C:$C,0))),"",INDEX('Policy Characteristics'!B:B,MATCH($C821,'Policy Characteristics'!$C:$C,0)))</f>
        <v>Electrification</v>
      </c>
      <c r="C821" s="76" t="str">
        <f t="shared" si="29"/>
        <v>Fraction of Eligible Industrial Energy Use Shifted to Electricity</v>
      </c>
      <c r="D821" s="78" t="s">
        <v>1321</v>
      </c>
      <c r="E821" t="s">
        <v>1690</v>
      </c>
      <c r="F821" t="s">
        <v>1283</v>
      </c>
      <c r="G821" s="88" t="s">
        <v>1697</v>
      </c>
      <c r="H821" s="15">
        <v>1995</v>
      </c>
      <c r="I821" s="247" t="s">
        <v>43</v>
      </c>
      <c r="J821" s="236" t="str">
        <f>IF(ISBLANK(INDEX('Policy Characteristics'!D:D,MATCH($C821,'Policy Characteristics'!$C:$C,0))),"",INDEX('Policy Characteristics'!D:D,MATCH($C821,'Policy Characteristics'!$C:$C,0)))</f>
        <v>Electrification</v>
      </c>
      <c r="K821" s="76" t="str">
        <f>IF(ISBLANK(INDEX('Policy Characteristics'!E:E,MATCH($C821,'Policy Characteristics'!$C:$C,0))),"",INDEX('Policy Characteristics'!E:E,MATCH($C821,'Policy Characteristics'!$C:$C,0)))</f>
        <v>indst shift to electricity</v>
      </c>
      <c r="L821" s="239">
        <f>IF(ISBLANK(INDEX('Policy Characteristics'!F:F,MATCH($C821,'Policy Characteristics'!$C:$C,0))),"",INDEX('Policy Characteristics'!F:F,MATCH($C821,'Policy Characteristics'!$C:$C,0)))</f>
        <v>0</v>
      </c>
      <c r="M821" s="239">
        <f>IF(ISBLANK(INDEX('Policy Characteristics'!G:G,MATCH($C821,'Policy Characteristics'!$C:$C,0))),"",INDEX('Policy Characteristics'!G:G,MATCH($C821,'Policy Characteristics'!$C:$C,0)))</f>
        <v>1</v>
      </c>
      <c r="N821" s="239">
        <f>IF(ISBLANK(INDEX('Policy Characteristics'!H:H,MATCH($C821,'Policy Characteristics'!$C:$C,0))),"",INDEX('Policy Characteristics'!H:H,MATCH($C821,'Policy Characteristics'!$C:$C,0)))</f>
        <v>0.01</v>
      </c>
      <c r="O821" s="76" t="str">
        <f>IF(ISBLANK(INDEX('Policy Characteristics'!I:I,MATCH($C821,'Policy Characteristics'!$C:$C,0))),"",INDEX('Policy Characteristics'!I:I,MATCH($C821,'Policy Characteristics'!$C:$C,0)))</f>
        <v>% of fuel shifted</v>
      </c>
      <c r="P821" s="76" t="str">
        <f>IF(ISBLANK(INDEX('Policy Characteristics'!J:J,MATCH($C821,'Policy Characteristics'!$C:$C,0))),"",INDEX('Policy Characteristics'!J:J,MATCH($C821,'Policy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1" s="76" t="str">
        <f>IF(ISBLANK(INDEX('Policy Characteristics'!K:K,MATCH($C821,'Policy Characteristics'!$C:$C,0))),"",INDEX('Policy Characteristics'!K:K,MATCH($C821,'Policy Characteristics'!$C:$C,0)))</f>
        <v>industry-ag-main.html#fuel-switching</v>
      </c>
      <c r="R821" s="76" t="str">
        <f>IF(ISBLANK(INDEX('Policy Characteristics'!L:L,MATCH($C821,'Policy Characteristics'!$C:$C,0))),"",INDEX('Policy Characteristics'!L:L,MATCH($C821,'Policy Characteristics'!$C:$C,0)))</f>
        <v>industry-elec-and-hydrogen.html</v>
      </c>
    </row>
    <row r="822" spans="1:18" x14ac:dyDescent="0.25">
      <c r="A822" s="76" t="str">
        <f>IF(ISBLANK(INDEX('Policy Characteristics'!A:A,MATCH($C822,'Policy Characteristics'!$C:$C,0))),"",INDEX('Policy Characteristics'!A:A,MATCH($C822,'Policy Characteristics'!$C:$C,0)))</f>
        <v>Industry</v>
      </c>
      <c r="B822" s="234" t="str">
        <f>IF(ISBLANK(INDEX('Policy Characteristics'!B:B,MATCH($C822,'Policy Characteristics'!$C:$C,0))),"",INDEX('Policy Characteristics'!B:B,MATCH($C822,'Policy Characteristics'!$C:$C,0)))</f>
        <v>Electrification</v>
      </c>
      <c r="C822" s="76" t="str">
        <f t="shared" si="29"/>
        <v>Fraction of Eligible Industrial Energy Use Shifted to Electricity</v>
      </c>
      <c r="D822" s="78" t="s">
        <v>1321</v>
      </c>
      <c r="E822" t="s">
        <v>1691</v>
      </c>
      <c r="F822" t="s">
        <v>1283</v>
      </c>
      <c r="G822" s="88" t="s">
        <v>1698</v>
      </c>
      <c r="H822" s="15">
        <v>1996</v>
      </c>
      <c r="I822" s="247" t="s">
        <v>43</v>
      </c>
      <c r="J822" s="236" t="str">
        <f>IF(ISBLANK(INDEX('Policy Characteristics'!D:D,MATCH($C822,'Policy Characteristics'!$C:$C,0))),"",INDEX('Policy Characteristics'!D:D,MATCH($C822,'Policy Characteristics'!$C:$C,0)))</f>
        <v>Electrification</v>
      </c>
      <c r="K822" s="76" t="str">
        <f>IF(ISBLANK(INDEX('Policy Characteristics'!E:E,MATCH($C822,'Policy Characteristics'!$C:$C,0))),"",INDEX('Policy Characteristics'!E:E,MATCH($C822,'Policy Characteristics'!$C:$C,0)))</f>
        <v>indst shift to electricity</v>
      </c>
      <c r="L822" s="239">
        <f>IF(ISBLANK(INDEX('Policy Characteristics'!F:F,MATCH($C822,'Policy Characteristics'!$C:$C,0))),"",INDEX('Policy Characteristics'!F:F,MATCH($C822,'Policy Characteristics'!$C:$C,0)))</f>
        <v>0</v>
      </c>
      <c r="M822" s="239">
        <f>IF(ISBLANK(INDEX('Policy Characteristics'!G:G,MATCH($C822,'Policy Characteristics'!$C:$C,0))),"",INDEX('Policy Characteristics'!G:G,MATCH($C822,'Policy Characteristics'!$C:$C,0)))</f>
        <v>1</v>
      </c>
      <c r="N822" s="239">
        <f>IF(ISBLANK(INDEX('Policy Characteristics'!H:H,MATCH($C822,'Policy Characteristics'!$C:$C,0))),"",INDEX('Policy Characteristics'!H:H,MATCH($C822,'Policy Characteristics'!$C:$C,0)))</f>
        <v>0.01</v>
      </c>
      <c r="O822" s="76" t="str">
        <f>IF(ISBLANK(INDEX('Policy Characteristics'!I:I,MATCH($C822,'Policy Characteristics'!$C:$C,0))),"",INDEX('Policy Characteristics'!I:I,MATCH($C822,'Policy Characteristics'!$C:$C,0)))</f>
        <v>% of fuel shifted</v>
      </c>
      <c r="P822" s="76" t="str">
        <f>IF(ISBLANK(INDEX('Policy Characteristics'!J:J,MATCH($C822,'Policy Characteristics'!$C:$C,0))),"",INDEX('Policy Characteristics'!J:J,MATCH($C822,'Policy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2" s="76" t="str">
        <f>IF(ISBLANK(INDEX('Policy Characteristics'!K:K,MATCH($C822,'Policy Characteristics'!$C:$C,0))),"",INDEX('Policy Characteristics'!K:K,MATCH($C822,'Policy Characteristics'!$C:$C,0)))</f>
        <v>industry-ag-main.html#fuel-switching</v>
      </c>
      <c r="R822" s="76" t="str">
        <f>IF(ISBLANK(INDEX('Policy Characteristics'!L:L,MATCH($C822,'Policy Characteristics'!$C:$C,0))),"",INDEX('Policy Characteristics'!L:L,MATCH($C822,'Policy Characteristics'!$C:$C,0)))</f>
        <v>industry-elec-and-hydrogen.html</v>
      </c>
    </row>
    <row r="823" spans="1:18" x14ac:dyDescent="0.25">
      <c r="A823" s="76" t="str">
        <f>IF(ISBLANK(INDEX('Policy Characteristics'!A:A,MATCH($C823,'Policy Characteristics'!$C:$C,0))),"",INDEX('Policy Characteristics'!A:A,MATCH($C823,'Policy Characteristics'!$C:$C,0)))</f>
        <v>Industry</v>
      </c>
      <c r="B823" s="234" t="str">
        <f>IF(ISBLANK(INDEX('Policy Characteristics'!B:B,MATCH($C823,'Policy Characteristics'!$C:$C,0))),"",INDEX('Policy Characteristics'!B:B,MATCH($C823,'Policy Characteristics'!$C:$C,0)))</f>
        <v>Electrification</v>
      </c>
      <c r="C823" s="76" t="str">
        <f t="shared" si="29"/>
        <v>Fraction of Eligible Industrial Energy Use Shifted to Electricity</v>
      </c>
      <c r="D823" s="78" t="s">
        <v>1321</v>
      </c>
      <c r="E823" t="s">
        <v>1692</v>
      </c>
      <c r="F823" t="s">
        <v>1283</v>
      </c>
      <c r="G823" s="88" t="s">
        <v>1699</v>
      </c>
      <c r="H823" s="15">
        <v>1997</v>
      </c>
      <c r="I823" s="247" t="s">
        <v>43</v>
      </c>
      <c r="J823" s="236" t="str">
        <f>IF(ISBLANK(INDEX('Policy Characteristics'!D:D,MATCH($C823,'Policy Characteristics'!$C:$C,0))),"",INDEX('Policy Characteristics'!D:D,MATCH($C823,'Policy Characteristics'!$C:$C,0)))</f>
        <v>Electrification</v>
      </c>
      <c r="K823" s="76" t="str">
        <f>IF(ISBLANK(INDEX('Policy Characteristics'!E:E,MATCH($C823,'Policy Characteristics'!$C:$C,0))),"",INDEX('Policy Characteristics'!E:E,MATCH($C823,'Policy Characteristics'!$C:$C,0)))</f>
        <v>indst shift to electricity</v>
      </c>
      <c r="L823" s="239">
        <f>IF(ISBLANK(INDEX('Policy Characteristics'!F:F,MATCH($C823,'Policy Characteristics'!$C:$C,0))),"",INDEX('Policy Characteristics'!F:F,MATCH($C823,'Policy Characteristics'!$C:$C,0)))</f>
        <v>0</v>
      </c>
      <c r="M823" s="239">
        <f>IF(ISBLANK(INDEX('Policy Characteristics'!G:G,MATCH($C823,'Policy Characteristics'!$C:$C,0))),"",INDEX('Policy Characteristics'!G:G,MATCH($C823,'Policy Characteristics'!$C:$C,0)))</f>
        <v>1</v>
      </c>
      <c r="N823" s="239">
        <f>IF(ISBLANK(INDEX('Policy Characteristics'!H:H,MATCH($C823,'Policy Characteristics'!$C:$C,0))),"",INDEX('Policy Characteristics'!H:H,MATCH($C823,'Policy Characteristics'!$C:$C,0)))</f>
        <v>0.01</v>
      </c>
      <c r="O823" s="76" t="str">
        <f>IF(ISBLANK(INDEX('Policy Characteristics'!I:I,MATCH($C823,'Policy Characteristics'!$C:$C,0))),"",INDEX('Policy Characteristics'!I:I,MATCH($C823,'Policy Characteristics'!$C:$C,0)))</f>
        <v>% of fuel shifted</v>
      </c>
      <c r="P823" s="76" t="str">
        <f>IF(ISBLANK(INDEX('Policy Characteristics'!J:J,MATCH($C823,'Policy Characteristics'!$C:$C,0))),"",INDEX('Policy Characteristics'!J:J,MATCH($C823,'Policy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3" s="76" t="str">
        <f>IF(ISBLANK(INDEX('Policy Characteristics'!K:K,MATCH($C823,'Policy Characteristics'!$C:$C,0))),"",INDEX('Policy Characteristics'!K:K,MATCH($C823,'Policy Characteristics'!$C:$C,0)))</f>
        <v>industry-ag-main.html#fuel-switching</v>
      </c>
      <c r="R823" s="76" t="str">
        <f>IF(ISBLANK(INDEX('Policy Characteristics'!L:L,MATCH($C823,'Policy Characteristics'!$C:$C,0))),"",INDEX('Policy Characteristics'!L:L,MATCH($C823,'Policy Characteristics'!$C:$C,0)))</f>
        <v>industry-elec-and-hydrogen.html</v>
      </c>
    </row>
    <row r="824" spans="1:18" x14ac:dyDescent="0.25">
      <c r="A824" s="76" t="str">
        <f>IF(ISBLANK(INDEX('Policy Characteristics'!A:A,MATCH($C824,'Policy Characteristics'!$C:$C,0))),"",INDEX('Policy Characteristics'!A:A,MATCH($C824,'Policy Characteristics'!$C:$C,0)))</f>
        <v>Industry</v>
      </c>
      <c r="B824" s="234" t="str">
        <f>IF(ISBLANK(INDEX('Policy Characteristics'!B:B,MATCH($C824,'Policy Characteristics'!$C:$C,0))),"",INDEX('Policy Characteristics'!B:B,MATCH($C824,'Policy Characteristics'!$C:$C,0)))</f>
        <v>Electrification</v>
      </c>
      <c r="C824" s="76" t="str">
        <f t="shared" si="29"/>
        <v>Fraction of Eligible Industrial Energy Use Shifted to Electricity</v>
      </c>
      <c r="D824" s="78" t="s">
        <v>1321</v>
      </c>
      <c r="E824" t="s">
        <v>1693</v>
      </c>
      <c r="F824" t="s">
        <v>1283</v>
      </c>
      <c r="G824" s="88" t="s">
        <v>1700</v>
      </c>
      <c r="H824" s="15">
        <v>1998</v>
      </c>
      <c r="I824" s="247" t="s">
        <v>43</v>
      </c>
      <c r="J824" s="236" t="str">
        <f>IF(ISBLANK(INDEX('Policy Characteristics'!D:D,MATCH($C824,'Policy Characteristics'!$C:$C,0))),"",INDEX('Policy Characteristics'!D:D,MATCH($C824,'Policy Characteristics'!$C:$C,0)))</f>
        <v>Electrification</v>
      </c>
      <c r="K824" s="76" t="str">
        <f>IF(ISBLANK(INDEX('Policy Characteristics'!E:E,MATCH($C824,'Policy Characteristics'!$C:$C,0))),"",INDEX('Policy Characteristics'!E:E,MATCH($C824,'Policy Characteristics'!$C:$C,0)))</f>
        <v>indst shift to electricity</v>
      </c>
      <c r="L824" s="239">
        <f>IF(ISBLANK(INDEX('Policy Characteristics'!F:F,MATCH($C824,'Policy Characteristics'!$C:$C,0))),"",INDEX('Policy Characteristics'!F:F,MATCH($C824,'Policy Characteristics'!$C:$C,0)))</f>
        <v>0</v>
      </c>
      <c r="M824" s="239">
        <f>IF(ISBLANK(INDEX('Policy Characteristics'!G:G,MATCH($C824,'Policy Characteristics'!$C:$C,0))),"",INDEX('Policy Characteristics'!G:G,MATCH($C824,'Policy Characteristics'!$C:$C,0)))</f>
        <v>1</v>
      </c>
      <c r="N824" s="239">
        <f>IF(ISBLANK(INDEX('Policy Characteristics'!H:H,MATCH($C824,'Policy Characteristics'!$C:$C,0))),"",INDEX('Policy Characteristics'!H:H,MATCH($C824,'Policy Characteristics'!$C:$C,0)))</f>
        <v>0.01</v>
      </c>
      <c r="O824" s="76" t="str">
        <f>IF(ISBLANK(INDEX('Policy Characteristics'!I:I,MATCH($C824,'Policy Characteristics'!$C:$C,0))),"",INDEX('Policy Characteristics'!I:I,MATCH($C824,'Policy Characteristics'!$C:$C,0)))</f>
        <v>% of fuel shifted</v>
      </c>
      <c r="P824" s="76" t="str">
        <f>IF(ISBLANK(INDEX('Policy Characteristics'!J:J,MATCH($C824,'Policy Characteristics'!$C:$C,0))),"",INDEX('Policy Characteristics'!J:J,MATCH($C824,'Policy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4" s="76" t="str">
        <f>IF(ISBLANK(INDEX('Policy Characteristics'!K:K,MATCH($C824,'Policy Characteristics'!$C:$C,0))),"",INDEX('Policy Characteristics'!K:K,MATCH($C824,'Policy Characteristics'!$C:$C,0)))</f>
        <v>industry-ag-main.html#fuel-switching</v>
      </c>
      <c r="R824" s="76" t="str">
        <f>IF(ISBLANK(INDEX('Policy Characteristics'!L:L,MATCH($C824,'Policy Characteristics'!$C:$C,0))),"",INDEX('Policy Characteristics'!L:L,MATCH($C824,'Policy Characteristics'!$C:$C,0)))</f>
        <v>industry-elec-and-hydrogen.html</v>
      </c>
    </row>
    <row r="825" spans="1:18" x14ac:dyDescent="0.25">
      <c r="A825" s="76" t="str">
        <f>IF(ISBLANK(INDEX('Policy Characteristics'!A:A,MATCH($C825,'Policy Characteristics'!$C:$C,0))),"",INDEX('Policy Characteristics'!A:A,MATCH($C825,'Policy Characteristics'!$C:$C,0)))</f>
        <v>Industry</v>
      </c>
      <c r="B825" s="234" t="str">
        <f>IF(ISBLANK(INDEX('Policy Characteristics'!B:B,MATCH($C825,'Policy Characteristics'!$C:$C,0))),"",INDEX('Policy Characteristics'!B:B,MATCH($C825,'Policy Characteristics'!$C:$C,0)))</f>
        <v>Electrification</v>
      </c>
      <c r="C825" s="76" t="str">
        <f t="shared" si="29"/>
        <v>Fraction of Eligible Industrial Energy Use Shifted to Electricity</v>
      </c>
      <c r="D825" s="78" t="s">
        <v>1321</v>
      </c>
      <c r="E825" t="s">
        <v>1694</v>
      </c>
      <c r="F825" t="s">
        <v>1283</v>
      </c>
      <c r="G825" s="88" t="s">
        <v>1701</v>
      </c>
      <c r="H825" s="15">
        <v>1999</v>
      </c>
      <c r="I825" s="247" t="s">
        <v>43</v>
      </c>
      <c r="J825" s="236" t="str">
        <f>IF(ISBLANK(INDEX('Policy Characteristics'!D:D,MATCH($C825,'Policy Characteristics'!$C:$C,0))),"",INDEX('Policy Characteristics'!D:D,MATCH($C825,'Policy Characteristics'!$C:$C,0)))</f>
        <v>Electrification</v>
      </c>
      <c r="K825" s="76" t="str">
        <f>IF(ISBLANK(INDEX('Policy Characteristics'!E:E,MATCH($C825,'Policy Characteristics'!$C:$C,0))),"",INDEX('Policy Characteristics'!E:E,MATCH($C825,'Policy Characteristics'!$C:$C,0)))</f>
        <v>indst shift to electricity</v>
      </c>
      <c r="L825" s="239">
        <f>IF(ISBLANK(INDEX('Policy Characteristics'!F:F,MATCH($C825,'Policy Characteristics'!$C:$C,0))),"",INDEX('Policy Characteristics'!F:F,MATCH($C825,'Policy Characteristics'!$C:$C,0)))</f>
        <v>0</v>
      </c>
      <c r="M825" s="239">
        <f>IF(ISBLANK(INDEX('Policy Characteristics'!G:G,MATCH($C825,'Policy Characteristics'!$C:$C,0))),"",INDEX('Policy Characteristics'!G:G,MATCH($C825,'Policy Characteristics'!$C:$C,0)))</f>
        <v>1</v>
      </c>
      <c r="N825" s="239">
        <f>IF(ISBLANK(INDEX('Policy Characteristics'!H:H,MATCH($C825,'Policy Characteristics'!$C:$C,0))),"",INDEX('Policy Characteristics'!H:H,MATCH($C825,'Policy Characteristics'!$C:$C,0)))</f>
        <v>0.01</v>
      </c>
      <c r="O825" s="76" t="str">
        <f>IF(ISBLANK(INDEX('Policy Characteristics'!I:I,MATCH($C825,'Policy Characteristics'!$C:$C,0))),"",INDEX('Policy Characteristics'!I:I,MATCH($C825,'Policy Characteristics'!$C:$C,0)))</f>
        <v>% of fuel shifted</v>
      </c>
      <c r="P825" s="76" t="str">
        <f>IF(ISBLANK(INDEX('Policy Characteristics'!J:J,MATCH($C825,'Policy Characteristics'!$C:$C,0))),"",INDEX('Policy Characteristics'!J:J,MATCH($C825,'Policy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5" s="76" t="str">
        <f>IF(ISBLANK(INDEX('Policy Characteristics'!K:K,MATCH($C825,'Policy Characteristics'!$C:$C,0))),"",INDEX('Policy Characteristics'!K:K,MATCH($C825,'Policy Characteristics'!$C:$C,0)))</f>
        <v>industry-ag-main.html#fuel-switching</v>
      </c>
      <c r="R825" s="76" t="str">
        <f>IF(ISBLANK(INDEX('Policy Characteristics'!L:L,MATCH($C825,'Policy Characteristics'!$C:$C,0))),"",INDEX('Policy Characteristics'!L:L,MATCH($C825,'Policy Characteristics'!$C:$C,0)))</f>
        <v>industry-elec-and-hydrogen.html</v>
      </c>
    </row>
    <row r="826" spans="1:18" x14ac:dyDescent="0.25">
      <c r="A826" s="76" t="str">
        <f>IF(ISBLANK(INDEX('Policy Characteristics'!A:A,MATCH($C826,'Policy Characteristics'!$C:$C,0))),"",INDEX('Policy Characteristics'!A:A,MATCH($C826,'Policy Characteristics'!$C:$C,0)))</f>
        <v>Industry</v>
      </c>
      <c r="B826" s="234" t="str">
        <f>IF(ISBLANK(INDEX('Policy Characteristics'!B:B,MATCH($C826,'Policy Characteristics'!$C:$C,0))),"",INDEX('Policy Characteristics'!B:B,MATCH($C826,'Policy Characteristics'!$C:$C,0)))</f>
        <v>Electrification</v>
      </c>
      <c r="C826" s="76" t="str">
        <f t="shared" si="29"/>
        <v>Fraction of Eligible Industrial Energy Use Shifted to Electricity</v>
      </c>
      <c r="D826" s="78" t="s">
        <v>1321</v>
      </c>
      <c r="E826" t="s">
        <v>1695</v>
      </c>
      <c r="F826" t="s">
        <v>1283</v>
      </c>
      <c r="G826" s="88" t="s">
        <v>1702</v>
      </c>
      <c r="H826" s="15">
        <v>2000</v>
      </c>
      <c r="I826" s="247" t="s">
        <v>43</v>
      </c>
      <c r="J826" s="236" t="str">
        <f>IF(ISBLANK(INDEX('Policy Characteristics'!D:D,MATCH($C826,'Policy Characteristics'!$C:$C,0))),"",INDEX('Policy Characteristics'!D:D,MATCH($C826,'Policy Characteristics'!$C:$C,0)))</f>
        <v>Electrification</v>
      </c>
      <c r="K826" s="76" t="str">
        <f>IF(ISBLANK(INDEX('Policy Characteristics'!E:E,MATCH($C826,'Policy Characteristics'!$C:$C,0))),"",INDEX('Policy Characteristics'!E:E,MATCH($C826,'Policy Characteristics'!$C:$C,0)))</f>
        <v>indst shift to electricity</v>
      </c>
      <c r="L826" s="239">
        <f>IF(ISBLANK(INDEX('Policy Characteristics'!F:F,MATCH($C826,'Policy Characteristics'!$C:$C,0))),"",INDEX('Policy Characteristics'!F:F,MATCH($C826,'Policy Characteristics'!$C:$C,0)))</f>
        <v>0</v>
      </c>
      <c r="M826" s="239">
        <f>IF(ISBLANK(INDEX('Policy Characteristics'!G:G,MATCH($C826,'Policy Characteristics'!$C:$C,0))),"",INDEX('Policy Characteristics'!G:G,MATCH($C826,'Policy Characteristics'!$C:$C,0)))</f>
        <v>1</v>
      </c>
      <c r="N826" s="239">
        <f>IF(ISBLANK(INDEX('Policy Characteristics'!H:H,MATCH($C826,'Policy Characteristics'!$C:$C,0))),"",INDEX('Policy Characteristics'!H:H,MATCH($C826,'Policy Characteristics'!$C:$C,0)))</f>
        <v>0.01</v>
      </c>
      <c r="O826" s="76" t="str">
        <f>IF(ISBLANK(INDEX('Policy Characteristics'!I:I,MATCH($C826,'Policy Characteristics'!$C:$C,0))),"",INDEX('Policy Characteristics'!I:I,MATCH($C826,'Policy Characteristics'!$C:$C,0)))</f>
        <v>% of fuel shifted</v>
      </c>
      <c r="P826" s="76" t="str">
        <f>IF(ISBLANK(INDEX('Policy Characteristics'!J:J,MATCH($C826,'Policy Characteristics'!$C:$C,0))),"",INDEX('Policy Characteristics'!J:J,MATCH($C826,'Policy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6" s="76" t="str">
        <f>IF(ISBLANK(INDEX('Policy Characteristics'!K:K,MATCH($C826,'Policy Characteristics'!$C:$C,0))),"",INDEX('Policy Characteristics'!K:K,MATCH($C826,'Policy Characteristics'!$C:$C,0)))</f>
        <v>industry-ag-main.html#fuel-switching</v>
      </c>
      <c r="R826" s="76" t="str">
        <f>IF(ISBLANK(INDEX('Policy Characteristics'!L:L,MATCH($C826,'Policy Characteristics'!$C:$C,0))),"",INDEX('Policy Characteristics'!L:L,MATCH($C826,'Policy Characteristics'!$C:$C,0)))</f>
        <v>industry-elec-and-hydrogen.html</v>
      </c>
    </row>
    <row r="827" spans="1:18" x14ac:dyDescent="0.25">
      <c r="A827" s="76" t="str">
        <f>IF(ISBLANK(INDEX('Policy Characteristics'!A:A,MATCH($C827,'Policy Characteristics'!$C:$C,0))),"",INDEX('Policy Characteristics'!A:A,MATCH($C827,'Policy Characteristics'!$C:$C,0)))</f>
        <v>Industry</v>
      </c>
      <c r="B827" s="234" t="str">
        <f>IF(ISBLANK(INDEX('Policy Characteristics'!B:B,MATCH($C827,'Policy Characteristics'!$C:$C,0))),"",INDEX('Policy Characteristics'!B:B,MATCH($C827,'Policy Characteristics'!$C:$C,0)))</f>
        <v>Electrification</v>
      </c>
      <c r="C827" s="76" t="str">
        <f t="shared" si="29"/>
        <v>Fraction of Eligible Industrial Energy Use Shifted to Electricity</v>
      </c>
      <c r="D827" s="78" t="s">
        <v>1321</v>
      </c>
      <c r="E827" t="s">
        <v>1833</v>
      </c>
      <c r="F827" t="s">
        <v>1283</v>
      </c>
      <c r="G827" s="88" t="s">
        <v>1833</v>
      </c>
      <c r="H827" s="15">
        <v>2001</v>
      </c>
      <c r="I827" s="247" t="s">
        <v>43</v>
      </c>
      <c r="J827" s="236" t="str">
        <f>IF(ISBLANK(INDEX('Policy Characteristics'!D:D,MATCH($C827,'Policy Characteristics'!$C:$C,0))),"",INDEX('Policy Characteristics'!D:D,MATCH($C827,'Policy Characteristics'!$C:$C,0)))</f>
        <v>Electrification</v>
      </c>
      <c r="K827" s="76" t="str">
        <f>IF(ISBLANK(INDEX('Policy Characteristics'!E:E,MATCH($C827,'Policy Characteristics'!$C:$C,0))),"",INDEX('Policy Characteristics'!E:E,MATCH($C827,'Policy Characteristics'!$C:$C,0)))</f>
        <v>indst shift to electricity</v>
      </c>
      <c r="L827" s="239">
        <f>IF(ISBLANK(INDEX('Policy Characteristics'!F:F,MATCH($C827,'Policy Characteristics'!$C:$C,0))),"",INDEX('Policy Characteristics'!F:F,MATCH($C827,'Policy Characteristics'!$C:$C,0)))</f>
        <v>0</v>
      </c>
      <c r="M827" s="239">
        <f>IF(ISBLANK(INDEX('Policy Characteristics'!G:G,MATCH($C827,'Policy Characteristics'!$C:$C,0))),"",INDEX('Policy Characteristics'!G:G,MATCH($C827,'Policy Characteristics'!$C:$C,0)))</f>
        <v>1</v>
      </c>
      <c r="N827" s="239">
        <f>IF(ISBLANK(INDEX('Policy Characteristics'!H:H,MATCH($C827,'Policy Characteristics'!$C:$C,0))),"",INDEX('Policy Characteristics'!H:H,MATCH($C827,'Policy Characteristics'!$C:$C,0)))</f>
        <v>0.01</v>
      </c>
      <c r="O827" s="76" t="str">
        <f>IF(ISBLANK(INDEX('Policy Characteristics'!I:I,MATCH($C827,'Policy Characteristics'!$C:$C,0))),"",INDEX('Policy Characteristics'!I:I,MATCH($C827,'Policy Characteristics'!$C:$C,0)))</f>
        <v>% of fuel shifted</v>
      </c>
      <c r="P827" s="76" t="str">
        <f>IF(ISBLANK(INDEX('Policy Characteristics'!J:J,MATCH($C827,'Policy Characteristics'!$C:$C,0))),"",INDEX('Policy Characteristics'!J:J,MATCH($C827,'Policy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7" s="76" t="str">
        <f>IF(ISBLANK(INDEX('Policy Characteristics'!K:K,MATCH($C827,'Policy Characteristics'!$C:$C,0))),"",INDEX('Policy Characteristics'!K:K,MATCH($C827,'Policy Characteristics'!$C:$C,0)))</f>
        <v>industry-ag-main.html#fuel-switching</v>
      </c>
      <c r="R827" s="76" t="str">
        <f>IF(ISBLANK(INDEX('Policy Characteristics'!L:L,MATCH($C827,'Policy Characteristics'!$C:$C,0))),"",INDEX('Policy Characteristics'!L:L,MATCH($C827,'Policy Characteristics'!$C:$C,0)))</f>
        <v>industry-elec-and-hydrogen.html</v>
      </c>
    </row>
    <row r="828" spans="1:18" x14ac:dyDescent="0.25">
      <c r="A828" s="76" t="str">
        <f>IF(ISBLANK(INDEX('Policy Characteristics'!A:A,MATCH($C828,'Policy Characteristics'!$C:$C,0))),"",INDEX('Policy Characteristics'!A:A,MATCH($C828,'Policy Characteristics'!$C:$C,0)))</f>
        <v>Industry</v>
      </c>
      <c r="B828" s="234" t="str">
        <f>IF(ISBLANK(INDEX('Policy Characteristics'!B:B,MATCH($C828,'Policy Characteristics'!$C:$C,0))),"",INDEX('Policy Characteristics'!B:B,MATCH($C828,'Policy Characteristics'!$C:$C,0)))</f>
        <v>Electrification</v>
      </c>
      <c r="C828" s="76" t="str">
        <f t="shared" si="29"/>
        <v>Fraction of Eligible Industrial Energy Use Shifted to Electricity</v>
      </c>
      <c r="D828" s="78" t="s">
        <v>1322</v>
      </c>
      <c r="E828" t="s">
        <v>1689</v>
      </c>
      <c r="F828" t="s">
        <v>1284</v>
      </c>
      <c r="G828" s="88" t="s">
        <v>1696</v>
      </c>
      <c r="H828" s="15">
        <v>2002</v>
      </c>
      <c r="I828" s="247" t="s">
        <v>43</v>
      </c>
      <c r="J828" s="236" t="str">
        <f>IF(ISBLANK(INDEX('Policy Characteristics'!D:D,MATCH($C828,'Policy Characteristics'!$C:$C,0))),"",INDEX('Policy Characteristics'!D:D,MATCH($C828,'Policy Characteristics'!$C:$C,0)))</f>
        <v>Electrification</v>
      </c>
      <c r="K828" s="76" t="str">
        <f>IF(ISBLANK(INDEX('Policy Characteristics'!E:E,MATCH($C828,'Policy Characteristics'!$C:$C,0))),"",INDEX('Policy Characteristics'!E:E,MATCH($C828,'Policy Characteristics'!$C:$C,0)))</f>
        <v>indst shift to electricity</v>
      </c>
      <c r="L828" s="239">
        <f>IF(ISBLANK(INDEX('Policy Characteristics'!F:F,MATCH($C828,'Policy Characteristics'!$C:$C,0))),"",INDEX('Policy Characteristics'!F:F,MATCH($C828,'Policy Characteristics'!$C:$C,0)))</f>
        <v>0</v>
      </c>
      <c r="M828" s="239">
        <f>IF(ISBLANK(INDEX('Policy Characteristics'!G:G,MATCH($C828,'Policy Characteristics'!$C:$C,0))),"",INDEX('Policy Characteristics'!G:G,MATCH($C828,'Policy Characteristics'!$C:$C,0)))</f>
        <v>1</v>
      </c>
      <c r="N828" s="239">
        <f>IF(ISBLANK(INDEX('Policy Characteristics'!H:H,MATCH($C828,'Policy Characteristics'!$C:$C,0))),"",INDEX('Policy Characteristics'!H:H,MATCH($C828,'Policy Characteristics'!$C:$C,0)))</f>
        <v>0.01</v>
      </c>
      <c r="O828" s="76" t="str">
        <f>IF(ISBLANK(INDEX('Policy Characteristics'!I:I,MATCH($C828,'Policy Characteristics'!$C:$C,0))),"",INDEX('Policy Characteristics'!I:I,MATCH($C828,'Policy Characteristics'!$C:$C,0)))</f>
        <v>% of fuel shifted</v>
      </c>
      <c r="P828" s="76" t="str">
        <f>IF(ISBLANK(INDEX('Policy Characteristics'!J:J,MATCH($C828,'Policy Characteristics'!$C:$C,0))),"",INDEX('Policy Characteristics'!J:J,MATCH($C828,'Policy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8" s="76" t="str">
        <f>IF(ISBLANK(INDEX('Policy Characteristics'!K:K,MATCH($C828,'Policy Characteristics'!$C:$C,0))),"",INDEX('Policy Characteristics'!K:K,MATCH($C828,'Policy Characteristics'!$C:$C,0)))</f>
        <v>industry-ag-main.html#fuel-switching</v>
      </c>
      <c r="R828" s="76" t="str">
        <f>IF(ISBLANK(INDEX('Policy Characteristics'!L:L,MATCH($C828,'Policy Characteristics'!$C:$C,0))),"",INDEX('Policy Characteristics'!L:L,MATCH($C828,'Policy Characteristics'!$C:$C,0)))</f>
        <v>industry-elec-and-hydrogen.html</v>
      </c>
    </row>
    <row r="829" spans="1:18" x14ac:dyDescent="0.25">
      <c r="A829" s="76" t="str">
        <f>IF(ISBLANK(INDEX('Policy Characteristics'!A:A,MATCH($C829,'Policy Characteristics'!$C:$C,0))),"",INDEX('Policy Characteristics'!A:A,MATCH($C829,'Policy Characteristics'!$C:$C,0)))</f>
        <v>Industry</v>
      </c>
      <c r="B829" s="234" t="str">
        <f>IF(ISBLANK(INDEX('Policy Characteristics'!B:B,MATCH($C829,'Policy Characteristics'!$C:$C,0))),"",INDEX('Policy Characteristics'!B:B,MATCH($C829,'Policy Characteristics'!$C:$C,0)))</f>
        <v>Electrification</v>
      </c>
      <c r="C829" s="76" t="str">
        <f t="shared" si="29"/>
        <v>Fraction of Eligible Industrial Energy Use Shifted to Electricity</v>
      </c>
      <c r="D829" s="78" t="s">
        <v>1322</v>
      </c>
      <c r="E829" t="s">
        <v>1690</v>
      </c>
      <c r="F829" t="s">
        <v>1284</v>
      </c>
      <c r="G829" s="88" t="s">
        <v>1697</v>
      </c>
      <c r="H829" s="15">
        <v>2003</v>
      </c>
      <c r="I829" s="247" t="s">
        <v>43</v>
      </c>
      <c r="J829" s="236" t="str">
        <f>IF(ISBLANK(INDEX('Policy Characteristics'!D:D,MATCH($C829,'Policy Characteristics'!$C:$C,0))),"",INDEX('Policy Characteristics'!D:D,MATCH($C829,'Policy Characteristics'!$C:$C,0)))</f>
        <v>Electrification</v>
      </c>
      <c r="K829" s="76" t="str">
        <f>IF(ISBLANK(INDEX('Policy Characteristics'!E:E,MATCH($C829,'Policy Characteristics'!$C:$C,0))),"",INDEX('Policy Characteristics'!E:E,MATCH($C829,'Policy Characteristics'!$C:$C,0)))</f>
        <v>indst shift to electricity</v>
      </c>
      <c r="L829" s="239">
        <f>IF(ISBLANK(INDEX('Policy Characteristics'!F:F,MATCH($C829,'Policy Characteristics'!$C:$C,0))),"",INDEX('Policy Characteristics'!F:F,MATCH($C829,'Policy Characteristics'!$C:$C,0)))</f>
        <v>0</v>
      </c>
      <c r="M829" s="239">
        <f>IF(ISBLANK(INDEX('Policy Characteristics'!G:G,MATCH($C829,'Policy Characteristics'!$C:$C,0))),"",INDEX('Policy Characteristics'!G:G,MATCH($C829,'Policy Characteristics'!$C:$C,0)))</f>
        <v>1</v>
      </c>
      <c r="N829" s="239">
        <f>IF(ISBLANK(INDEX('Policy Characteristics'!H:H,MATCH($C829,'Policy Characteristics'!$C:$C,0))),"",INDEX('Policy Characteristics'!H:H,MATCH($C829,'Policy Characteristics'!$C:$C,0)))</f>
        <v>0.01</v>
      </c>
      <c r="O829" s="76" t="str">
        <f>IF(ISBLANK(INDEX('Policy Characteristics'!I:I,MATCH($C829,'Policy Characteristics'!$C:$C,0))),"",INDEX('Policy Characteristics'!I:I,MATCH($C829,'Policy Characteristics'!$C:$C,0)))</f>
        <v>% of fuel shifted</v>
      </c>
      <c r="P829" s="76" t="str">
        <f>IF(ISBLANK(INDEX('Policy Characteristics'!J:J,MATCH($C829,'Policy Characteristics'!$C:$C,0))),"",INDEX('Policy Characteristics'!J:J,MATCH($C829,'Policy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9" s="76" t="str">
        <f>IF(ISBLANK(INDEX('Policy Characteristics'!K:K,MATCH($C829,'Policy Characteristics'!$C:$C,0))),"",INDEX('Policy Characteristics'!K:K,MATCH($C829,'Policy Characteristics'!$C:$C,0)))</f>
        <v>industry-ag-main.html#fuel-switching</v>
      </c>
      <c r="R829" s="76" t="str">
        <f>IF(ISBLANK(INDEX('Policy Characteristics'!L:L,MATCH($C829,'Policy Characteristics'!$C:$C,0))),"",INDEX('Policy Characteristics'!L:L,MATCH($C829,'Policy Characteristics'!$C:$C,0)))</f>
        <v>industry-elec-and-hydrogen.html</v>
      </c>
    </row>
    <row r="830" spans="1:18" x14ac:dyDescent="0.25">
      <c r="A830" s="76" t="str">
        <f>IF(ISBLANK(INDEX('Policy Characteristics'!A:A,MATCH($C830,'Policy Characteristics'!$C:$C,0))),"",INDEX('Policy Characteristics'!A:A,MATCH($C830,'Policy Characteristics'!$C:$C,0)))</f>
        <v>Industry</v>
      </c>
      <c r="B830" s="234" t="str">
        <f>IF(ISBLANK(INDEX('Policy Characteristics'!B:B,MATCH($C830,'Policy Characteristics'!$C:$C,0))),"",INDEX('Policy Characteristics'!B:B,MATCH($C830,'Policy Characteristics'!$C:$C,0)))</f>
        <v>Electrification</v>
      </c>
      <c r="C830" s="76" t="str">
        <f t="shared" si="29"/>
        <v>Fraction of Eligible Industrial Energy Use Shifted to Electricity</v>
      </c>
      <c r="D830" s="78" t="s">
        <v>1322</v>
      </c>
      <c r="E830" t="s">
        <v>1691</v>
      </c>
      <c r="F830" t="s">
        <v>1284</v>
      </c>
      <c r="G830" s="88" t="s">
        <v>1698</v>
      </c>
      <c r="H830" s="15">
        <v>2004</v>
      </c>
      <c r="I830" s="247" t="s">
        <v>43</v>
      </c>
      <c r="J830" s="236" t="str">
        <f>IF(ISBLANK(INDEX('Policy Characteristics'!D:D,MATCH($C830,'Policy Characteristics'!$C:$C,0))),"",INDEX('Policy Characteristics'!D:D,MATCH($C830,'Policy Characteristics'!$C:$C,0)))</f>
        <v>Electrification</v>
      </c>
      <c r="K830" s="76" t="str">
        <f>IF(ISBLANK(INDEX('Policy Characteristics'!E:E,MATCH($C830,'Policy Characteristics'!$C:$C,0))),"",INDEX('Policy Characteristics'!E:E,MATCH($C830,'Policy Characteristics'!$C:$C,0)))</f>
        <v>indst shift to electricity</v>
      </c>
      <c r="L830" s="239">
        <f>IF(ISBLANK(INDEX('Policy Characteristics'!F:F,MATCH($C830,'Policy Characteristics'!$C:$C,0))),"",INDEX('Policy Characteristics'!F:F,MATCH($C830,'Policy Characteristics'!$C:$C,0)))</f>
        <v>0</v>
      </c>
      <c r="M830" s="239">
        <f>IF(ISBLANK(INDEX('Policy Characteristics'!G:G,MATCH($C830,'Policy Characteristics'!$C:$C,0))),"",INDEX('Policy Characteristics'!G:G,MATCH($C830,'Policy Characteristics'!$C:$C,0)))</f>
        <v>1</v>
      </c>
      <c r="N830" s="239">
        <f>IF(ISBLANK(INDEX('Policy Characteristics'!H:H,MATCH($C830,'Policy Characteristics'!$C:$C,0))),"",INDEX('Policy Characteristics'!H:H,MATCH($C830,'Policy Characteristics'!$C:$C,0)))</f>
        <v>0.01</v>
      </c>
      <c r="O830" s="76" t="str">
        <f>IF(ISBLANK(INDEX('Policy Characteristics'!I:I,MATCH($C830,'Policy Characteristics'!$C:$C,0))),"",INDEX('Policy Characteristics'!I:I,MATCH($C830,'Policy Characteristics'!$C:$C,0)))</f>
        <v>% of fuel shifted</v>
      </c>
      <c r="P830" s="76" t="str">
        <f>IF(ISBLANK(INDEX('Policy Characteristics'!J:J,MATCH($C830,'Policy Characteristics'!$C:$C,0))),"",INDEX('Policy Characteristics'!J:J,MATCH($C830,'Policy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0" s="76" t="str">
        <f>IF(ISBLANK(INDEX('Policy Characteristics'!K:K,MATCH($C830,'Policy Characteristics'!$C:$C,0))),"",INDEX('Policy Characteristics'!K:K,MATCH($C830,'Policy Characteristics'!$C:$C,0)))</f>
        <v>industry-ag-main.html#fuel-switching</v>
      </c>
      <c r="R830" s="76" t="str">
        <f>IF(ISBLANK(INDEX('Policy Characteristics'!L:L,MATCH($C830,'Policy Characteristics'!$C:$C,0))),"",INDEX('Policy Characteristics'!L:L,MATCH($C830,'Policy Characteristics'!$C:$C,0)))</f>
        <v>industry-elec-and-hydrogen.html</v>
      </c>
    </row>
    <row r="831" spans="1:18" x14ac:dyDescent="0.25">
      <c r="A831" s="76" t="str">
        <f>IF(ISBLANK(INDEX('Policy Characteristics'!A:A,MATCH($C831,'Policy Characteristics'!$C:$C,0))),"",INDEX('Policy Characteristics'!A:A,MATCH($C831,'Policy Characteristics'!$C:$C,0)))</f>
        <v>Industry</v>
      </c>
      <c r="B831" s="234" t="str">
        <f>IF(ISBLANK(INDEX('Policy Characteristics'!B:B,MATCH($C831,'Policy Characteristics'!$C:$C,0))),"",INDEX('Policy Characteristics'!B:B,MATCH($C831,'Policy Characteristics'!$C:$C,0)))</f>
        <v>Electrification</v>
      </c>
      <c r="C831" s="76" t="str">
        <f t="shared" si="29"/>
        <v>Fraction of Eligible Industrial Energy Use Shifted to Electricity</v>
      </c>
      <c r="D831" s="78" t="s">
        <v>1322</v>
      </c>
      <c r="E831" t="s">
        <v>1692</v>
      </c>
      <c r="F831" t="s">
        <v>1284</v>
      </c>
      <c r="G831" s="88" t="s">
        <v>1699</v>
      </c>
      <c r="H831" s="15">
        <v>2005</v>
      </c>
      <c r="I831" s="247" t="s">
        <v>43</v>
      </c>
      <c r="J831" s="236" t="str">
        <f>IF(ISBLANK(INDEX('Policy Characteristics'!D:D,MATCH($C831,'Policy Characteristics'!$C:$C,0))),"",INDEX('Policy Characteristics'!D:D,MATCH($C831,'Policy Characteristics'!$C:$C,0)))</f>
        <v>Electrification</v>
      </c>
      <c r="K831" s="76" t="str">
        <f>IF(ISBLANK(INDEX('Policy Characteristics'!E:E,MATCH($C831,'Policy Characteristics'!$C:$C,0))),"",INDEX('Policy Characteristics'!E:E,MATCH($C831,'Policy Characteristics'!$C:$C,0)))</f>
        <v>indst shift to electricity</v>
      </c>
      <c r="L831" s="239">
        <f>IF(ISBLANK(INDEX('Policy Characteristics'!F:F,MATCH($C831,'Policy Characteristics'!$C:$C,0))),"",INDEX('Policy Characteristics'!F:F,MATCH($C831,'Policy Characteristics'!$C:$C,0)))</f>
        <v>0</v>
      </c>
      <c r="M831" s="239">
        <f>IF(ISBLANK(INDEX('Policy Characteristics'!G:G,MATCH($C831,'Policy Characteristics'!$C:$C,0))),"",INDEX('Policy Characteristics'!G:G,MATCH($C831,'Policy Characteristics'!$C:$C,0)))</f>
        <v>1</v>
      </c>
      <c r="N831" s="239">
        <f>IF(ISBLANK(INDEX('Policy Characteristics'!H:H,MATCH($C831,'Policy Characteristics'!$C:$C,0))),"",INDEX('Policy Characteristics'!H:H,MATCH($C831,'Policy Characteristics'!$C:$C,0)))</f>
        <v>0.01</v>
      </c>
      <c r="O831" s="76" t="str">
        <f>IF(ISBLANK(INDEX('Policy Characteristics'!I:I,MATCH($C831,'Policy Characteristics'!$C:$C,0))),"",INDEX('Policy Characteristics'!I:I,MATCH($C831,'Policy Characteristics'!$C:$C,0)))</f>
        <v>% of fuel shifted</v>
      </c>
      <c r="P831" s="76" t="str">
        <f>IF(ISBLANK(INDEX('Policy Characteristics'!J:J,MATCH($C831,'Policy Characteristics'!$C:$C,0))),"",INDEX('Policy Characteristics'!J:J,MATCH($C831,'Policy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1" s="76" t="str">
        <f>IF(ISBLANK(INDEX('Policy Characteristics'!K:K,MATCH($C831,'Policy Characteristics'!$C:$C,0))),"",INDEX('Policy Characteristics'!K:K,MATCH($C831,'Policy Characteristics'!$C:$C,0)))</f>
        <v>industry-ag-main.html#fuel-switching</v>
      </c>
      <c r="R831" s="76" t="str">
        <f>IF(ISBLANK(INDEX('Policy Characteristics'!L:L,MATCH($C831,'Policy Characteristics'!$C:$C,0))),"",INDEX('Policy Characteristics'!L:L,MATCH($C831,'Policy Characteristics'!$C:$C,0)))</f>
        <v>industry-elec-and-hydrogen.html</v>
      </c>
    </row>
    <row r="832" spans="1:18" x14ac:dyDescent="0.25">
      <c r="A832" s="76" t="str">
        <f>IF(ISBLANK(INDEX('Policy Characteristics'!A:A,MATCH($C832,'Policy Characteristics'!$C:$C,0))),"",INDEX('Policy Characteristics'!A:A,MATCH($C832,'Policy Characteristics'!$C:$C,0)))</f>
        <v>Industry</v>
      </c>
      <c r="B832" s="234" t="str">
        <f>IF(ISBLANK(INDEX('Policy Characteristics'!B:B,MATCH($C832,'Policy Characteristics'!$C:$C,0))),"",INDEX('Policy Characteristics'!B:B,MATCH($C832,'Policy Characteristics'!$C:$C,0)))</f>
        <v>Electrification</v>
      </c>
      <c r="C832" s="76" t="str">
        <f t="shared" si="29"/>
        <v>Fraction of Eligible Industrial Energy Use Shifted to Electricity</v>
      </c>
      <c r="D832" s="78" t="s">
        <v>1322</v>
      </c>
      <c r="E832" t="s">
        <v>1693</v>
      </c>
      <c r="F832" t="s">
        <v>1284</v>
      </c>
      <c r="G832" s="88" t="s">
        <v>1700</v>
      </c>
      <c r="H832" s="15">
        <v>2006</v>
      </c>
      <c r="I832" s="247" t="s">
        <v>43</v>
      </c>
      <c r="J832" s="236" t="str">
        <f>IF(ISBLANK(INDEX('Policy Characteristics'!D:D,MATCH($C832,'Policy Characteristics'!$C:$C,0))),"",INDEX('Policy Characteristics'!D:D,MATCH($C832,'Policy Characteristics'!$C:$C,0)))</f>
        <v>Electrification</v>
      </c>
      <c r="K832" s="76" t="str">
        <f>IF(ISBLANK(INDEX('Policy Characteristics'!E:E,MATCH($C832,'Policy Characteristics'!$C:$C,0))),"",INDEX('Policy Characteristics'!E:E,MATCH($C832,'Policy Characteristics'!$C:$C,0)))</f>
        <v>indst shift to electricity</v>
      </c>
      <c r="L832" s="239">
        <f>IF(ISBLANK(INDEX('Policy Characteristics'!F:F,MATCH($C832,'Policy Characteristics'!$C:$C,0))),"",INDEX('Policy Characteristics'!F:F,MATCH($C832,'Policy Characteristics'!$C:$C,0)))</f>
        <v>0</v>
      </c>
      <c r="M832" s="239">
        <f>IF(ISBLANK(INDEX('Policy Characteristics'!G:G,MATCH($C832,'Policy Characteristics'!$C:$C,0))),"",INDEX('Policy Characteristics'!G:G,MATCH($C832,'Policy Characteristics'!$C:$C,0)))</f>
        <v>1</v>
      </c>
      <c r="N832" s="239">
        <f>IF(ISBLANK(INDEX('Policy Characteristics'!H:H,MATCH($C832,'Policy Characteristics'!$C:$C,0))),"",INDEX('Policy Characteristics'!H:H,MATCH($C832,'Policy Characteristics'!$C:$C,0)))</f>
        <v>0.01</v>
      </c>
      <c r="O832" s="76" t="str">
        <f>IF(ISBLANK(INDEX('Policy Characteristics'!I:I,MATCH($C832,'Policy Characteristics'!$C:$C,0))),"",INDEX('Policy Characteristics'!I:I,MATCH($C832,'Policy Characteristics'!$C:$C,0)))</f>
        <v>% of fuel shifted</v>
      </c>
      <c r="P832" s="76" t="str">
        <f>IF(ISBLANK(INDEX('Policy Characteristics'!J:J,MATCH($C832,'Policy Characteristics'!$C:$C,0))),"",INDEX('Policy Characteristics'!J:J,MATCH($C832,'Policy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2" s="76" t="str">
        <f>IF(ISBLANK(INDEX('Policy Characteristics'!K:K,MATCH($C832,'Policy Characteristics'!$C:$C,0))),"",INDEX('Policy Characteristics'!K:K,MATCH($C832,'Policy Characteristics'!$C:$C,0)))</f>
        <v>industry-ag-main.html#fuel-switching</v>
      </c>
      <c r="R832" s="76" t="str">
        <f>IF(ISBLANK(INDEX('Policy Characteristics'!L:L,MATCH($C832,'Policy Characteristics'!$C:$C,0))),"",INDEX('Policy Characteristics'!L:L,MATCH($C832,'Policy Characteristics'!$C:$C,0)))</f>
        <v>industry-elec-and-hydrogen.html</v>
      </c>
    </row>
    <row r="833" spans="1:18" x14ac:dyDescent="0.25">
      <c r="A833" s="76" t="str">
        <f>IF(ISBLANK(INDEX('Policy Characteristics'!A:A,MATCH($C833,'Policy Characteristics'!$C:$C,0))),"",INDEX('Policy Characteristics'!A:A,MATCH($C833,'Policy Characteristics'!$C:$C,0)))</f>
        <v>Industry</v>
      </c>
      <c r="B833" s="234" t="str">
        <f>IF(ISBLANK(INDEX('Policy Characteristics'!B:B,MATCH($C833,'Policy Characteristics'!$C:$C,0))),"",INDEX('Policy Characteristics'!B:B,MATCH($C833,'Policy Characteristics'!$C:$C,0)))</f>
        <v>Electrification</v>
      </c>
      <c r="C833" s="76" t="str">
        <f t="shared" si="29"/>
        <v>Fraction of Eligible Industrial Energy Use Shifted to Electricity</v>
      </c>
      <c r="D833" s="78" t="s">
        <v>1322</v>
      </c>
      <c r="E833" t="s">
        <v>1694</v>
      </c>
      <c r="F833" t="s">
        <v>1284</v>
      </c>
      <c r="G833" s="88" t="s">
        <v>1701</v>
      </c>
      <c r="H833" s="15">
        <v>2007</v>
      </c>
      <c r="I833" s="247" t="s">
        <v>43</v>
      </c>
      <c r="J833" s="236" t="str">
        <f>IF(ISBLANK(INDEX('Policy Characteristics'!D:D,MATCH($C833,'Policy Characteristics'!$C:$C,0))),"",INDEX('Policy Characteristics'!D:D,MATCH($C833,'Policy Characteristics'!$C:$C,0)))</f>
        <v>Electrification</v>
      </c>
      <c r="K833" s="76" t="str">
        <f>IF(ISBLANK(INDEX('Policy Characteristics'!E:E,MATCH($C833,'Policy Characteristics'!$C:$C,0))),"",INDEX('Policy Characteristics'!E:E,MATCH($C833,'Policy Characteristics'!$C:$C,0)))</f>
        <v>indst shift to electricity</v>
      </c>
      <c r="L833" s="239">
        <f>IF(ISBLANK(INDEX('Policy Characteristics'!F:F,MATCH($C833,'Policy Characteristics'!$C:$C,0))),"",INDEX('Policy Characteristics'!F:F,MATCH($C833,'Policy Characteristics'!$C:$C,0)))</f>
        <v>0</v>
      </c>
      <c r="M833" s="239">
        <f>IF(ISBLANK(INDEX('Policy Characteristics'!G:G,MATCH($C833,'Policy Characteristics'!$C:$C,0))),"",INDEX('Policy Characteristics'!G:G,MATCH($C833,'Policy Characteristics'!$C:$C,0)))</f>
        <v>1</v>
      </c>
      <c r="N833" s="239">
        <f>IF(ISBLANK(INDEX('Policy Characteristics'!H:H,MATCH($C833,'Policy Characteristics'!$C:$C,0))),"",INDEX('Policy Characteristics'!H:H,MATCH($C833,'Policy Characteristics'!$C:$C,0)))</f>
        <v>0.01</v>
      </c>
      <c r="O833" s="76" t="str">
        <f>IF(ISBLANK(INDEX('Policy Characteristics'!I:I,MATCH($C833,'Policy Characteristics'!$C:$C,0))),"",INDEX('Policy Characteristics'!I:I,MATCH($C833,'Policy Characteristics'!$C:$C,0)))</f>
        <v>% of fuel shifted</v>
      </c>
      <c r="P833" s="76" t="str">
        <f>IF(ISBLANK(INDEX('Policy Characteristics'!J:J,MATCH($C833,'Policy Characteristics'!$C:$C,0))),"",INDEX('Policy Characteristics'!J:J,MATCH($C833,'Policy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3" s="76" t="str">
        <f>IF(ISBLANK(INDEX('Policy Characteristics'!K:K,MATCH($C833,'Policy Characteristics'!$C:$C,0))),"",INDEX('Policy Characteristics'!K:K,MATCH($C833,'Policy Characteristics'!$C:$C,0)))</f>
        <v>industry-ag-main.html#fuel-switching</v>
      </c>
      <c r="R833" s="76" t="str">
        <f>IF(ISBLANK(INDEX('Policy Characteristics'!L:L,MATCH($C833,'Policy Characteristics'!$C:$C,0))),"",INDEX('Policy Characteristics'!L:L,MATCH($C833,'Policy Characteristics'!$C:$C,0)))</f>
        <v>industry-elec-and-hydrogen.html</v>
      </c>
    </row>
    <row r="834" spans="1:18" x14ac:dyDescent="0.25">
      <c r="A834" s="76" t="str">
        <f>IF(ISBLANK(INDEX('Policy Characteristics'!A:A,MATCH($C834,'Policy Characteristics'!$C:$C,0))),"",INDEX('Policy Characteristics'!A:A,MATCH($C834,'Policy Characteristics'!$C:$C,0)))</f>
        <v>Industry</v>
      </c>
      <c r="B834" s="234" t="str">
        <f>IF(ISBLANK(INDEX('Policy Characteristics'!B:B,MATCH($C834,'Policy Characteristics'!$C:$C,0))),"",INDEX('Policy Characteristics'!B:B,MATCH($C834,'Policy Characteristics'!$C:$C,0)))</f>
        <v>Electrification</v>
      </c>
      <c r="C834" s="76" t="str">
        <f t="shared" si="29"/>
        <v>Fraction of Eligible Industrial Energy Use Shifted to Electricity</v>
      </c>
      <c r="D834" s="78" t="s">
        <v>1322</v>
      </c>
      <c r="E834" t="s">
        <v>1695</v>
      </c>
      <c r="F834" t="s">
        <v>1284</v>
      </c>
      <c r="G834" s="88" t="s">
        <v>1702</v>
      </c>
      <c r="H834" s="15">
        <v>2008</v>
      </c>
      <c r="I834" s="247" t="s">
        <v>43</v>
      </c>
      <c r="J834" s="236" t="str">
        <f>IF(ISBLANK(INDEX('Policy Characteristics'!D:D,MATCH($C834,'Policy Characteristics'!$C:$C,0))),"",INDEX('Policy Characteristics'!D:D,MATCH($C834,'Policy Characteristics'!$C:$C,0)))</f>
        <v>Electrification</v>
      </c>
      <c r="K834" s="76" t="str">
        <f>IF(ISBLANK(INDEX('Policy Characteristics'!E:E,MATCH($C834,'Policy Characteristics'!$C:$C,0))),"",INDEX('Policy Characteristics'!E:E,MATCH($C834,'Policy Characteristics'!$C:$C,0)))</f>
        <v>indst shift to electricity</v>
      </c>
      <c r="L834" s="239">
        <f>IF(ISBLANK(INDEX('Policy Characteristics'!F:F,MATCH($C834,'Policy Characteristics'!$C:$C,0))),"",INDEX('Policy Characteristics'!F:F,MATCH($C834,'Policy Characteristics'!$C:$C,0)))</f>
        <v>0</v>
      </c>
      <c r="M834" s="239">
        <f>IF(ISBLANK(INDEX('Policy Characteristics'!G:G,MATCH($C834,'Policy Characteristics'!$C:$C,0))),"",INDEX('Policy Characteristics'!G:G,MATCH($C834,'Policy Characteristics'!$C:$C,0)))</f>
        <v>1</v>
      </c>
      <c r="N834" s="239">
        <f>IF(ISBLANK(INDEX('Policy Characteristics'!H:H,MATCH($C834,'Policy Characteristics'!$C:$C,0))),"",INDEX('Policy Characteristics'!H:H,MATCH($C834,'Policy Characteristics'!$C:$C,0)))</f>
        <v>0.01</v>
      </c>
      <c r="O834" s="76" t="str">
        <f>IF(ISBLANK(INDEX('Policy Characteristics'!I:I,MATCH($C834,'Policy Characteristics'!$C:$C,0))),"",INDEX('Policy Characteristics'!I:I,MATCH($C834,'Policy Characteristics'!$C:$C,0)))</f>
        <v>% of fuel shifted</v>
      </c>
      <c r="P834" s="76" t="str">
        <f>IF(ISBLANK(INDEX('Policy Characteristics'!J:J,MATCH($C834,'Policy Characteristics'!$C:$C,0))),"",INDEX('Policy Characteristics'!J:J,MATCH($C834,'Policy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4" s="76" t="str">
        <f>IF(ISBLANK(INDEX('Policy Characteristics'!K:K,MATCH($C834,'Policy Characteristics'!$C:$C,0))),"",INDEX('Policy Characteristics'!K:K,MATCH($C834,'Policy Characteristics'!$C:$C,0)))</f>
        <v>industry-ag-main.html#fuel-switching</v>
      </c>
      <c r="R834" s="76" t="str">
        <f>IF(ISBLANK(INDEX('Policy Characteristics'!L:L,MATCH($C834,'Policy Characteristics'!$C:$C,0))),"",INDEX('Policy Characteristics'!L:L,MATCH($C834,'Policy Characteristics'!$C:$C,0)))</f>
        <v>industry-elec-and-hydrogen.html</v>
      </c>
    </row>
    <row r="835" spans="1:18" x14ac:dyDescent="0.25">
      <c r="A835" s="76" t="str">
        <f>IF(ISBLANK(INDEX('Policy Characteristics'!A:A,MATCH($C835,'Policy Characteristics'!$C:$C,0))),"",INDEX('Policy Characteristics'!A:A,MATCH($C835,'Policy Characteristics'!$C:$C,0)))</f>
        <v>Industry</v>
      </c>
      <c r="B835" s="234" t="str">
        <f>IF(ISBLANK(INDEX('Policy Characteristics'!B:B,MATCH($C835,'Policy Characteristics'!$C:$C,0))),"",INDEX('Policy Characteristics'!B:B,MATCH($C835,'Policy Characteristics'!$C:$C,0)))</f>
        <v>Electrification</v>
      </c>
      <c r="C835" s="76" t="str">
        <f t="shared" si="29"/>
        <v>Fraction of Eligible Industrial Energy Use Shifted to Electricity</v>
      </c>
      <c r="D835" s="78" t="s">
        <v>1322</v>
      </c>
      <c r="E835" t="s">
        <v>1833</v>
      </c>
      <c r="F835" t="s">
        <v>1284</v>
      </c>
      <c r="G835" s="88" t="s">
        <v>1833</v>
      </c>
      <c r="H835" s="15">
        <v>2009</v>
      </c>
      <c r="I835" s="247" t="s">
        <v>43</v>
      </c>
      <c r="J835" s="236" t="str">
        <f>IF(ISBLANK(INDEX('Policy Characteristics'!D:D,MATCH($C835,'Policy Characteristics'!$C:$C,0))),"",INDEX('Policy Characteristics'!D:D,MATCH($C835,'Policy Characteristics'!$C:$C,0)))</f>
        <v>Electrification</v>
      </c>
      <c r="K835" s="76" t="str">
        <f>IF(ISBLANK(INDEX('Policy Characteristics'!E:E,MATCH($C835,'Policy Characteristics'!$C:$C,0))),"",INDEX('Policy Characteristics'!E:E,MATCH($C835,'Policy Characteristics'!$C:$C,0)))</f>
        <v>indst shift to electricity</v>
      </c>
      <c r="L835" s="239">
        <f>IF(ISBLANK(INDEX('Policy Characteristics'!F:F,MATCH($C835,'Policy Characteristics'!$C:$C,0))),"",INDEX('Policy Characteristics'!F:F,MATCH($C835,'Policy Characteristics'!$C:$C,0)))</f>
        <v>0</v>
      </c>
      <c r="M835" s="239">
        <f>IF(ISBLANK(INDEX('Policy Characteristics'!G:G,MATCH($C835,'Policy Characteristics'!$C:$C,0))),"",INDEX('Policy Characteristics'!G:G,MATCH($C835,'Policy Characteristics'!$C:$C,0)))</f>
        <v>1</v>
      </c>
      <c r="N835" s="239">
        <f>IF(ISBLANK(INDEX('Policy Characteristics'!H:H,MATCH($C835,'Policy Characteristics'!$C:$C,0))),"",INDEX('Policy Characteristics'!H:H,MATCH($C835,'Policy Characteristics'!$C:$C,0)))</f>
        <v>0.01</v>
      </c>
      <c r="O835" s="76" t="str">
        <f>IF(ISBLANK(INDEX('Policy Characteristics'!I:I,MATCH($C835,'Policy Characteristics'!$C:$C,0))),"",INDEX('Policy Characteristics'!I:I,MATCH($C835,'Policy Characteristics'!$C:$C,0)))</f>
        <v>% of fuel shifted</v>
      </c>
      <c r="P835" s="76" t="str">
        <f>IF(ISBLANK(INDEX('Policy Characteristics'!J:J,MATCH($C835,'Policy Characteristics'!$C:$C,0))),"",INDEX('Policy Characteristics'!J:J,MATCH($C835,'Policy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5" s="76" t="str">
        <f>IF(ISBLANK(INDEX('Policy Characteristics'!K:K,MATCH($C835,'Policy Characteristics'!$C:$C,0))),"",INDEX('Policy Characteristics'!K:K,MATCH($C835,'Policy Characteristics'!$C:$C,0)))</f>
        <v>industry-ag-main.html#fuel-switching</v>
      </c>
      <c r="R835" s="76" t="str">
        <f>IF(ISBLANK(INDEX('Policy Characteristics'!L:L,MATCH($C835,'Policy Characteristics'!$C:$C,0))),"",INDEX('Policy Characteristics'!L:L,MATCH($C835,'Policy Characteristics'!$C:$C,0)))</f>
        <v>industry-elec-and-hydrogen.html</v>
      </c>
    </row>
    <row r="836" spans="1:18" x14ac:dyDescent="0.25">
      <c r="A836" s="76" t="str">
        <f>IF(ISBLANK(INDEX('Policy Characteristics'!A:A,MATCH($C836,'Policy Characteristics'!$C:$C,0))),"",INDEX('Policy Characteristics'!A:A,MATCH($C836,'Policy Characteristics'!$C:$C,0)))</f>
        <v>Industry</v>
      </c>
      <c r="B836" s="234" t="str">
        <f>IF(ISBLANK(INDEX('Policy Characteristics'!B:B,MATCH($C836,'Policy Characteristics'!$C:$C,0))),"",INDEX('Policy Characteristics'!B:B,MATCH($C836,'Policy Characteristics'!$C:$C,0)))</f>
        <v>Electrification</v>
      </c>
      <c r="C836" s="76" t="str">
        <f t="shared" si="29"/>
        <v>Fraction of Eligible Industrial Energy Use Shifted to Electricity</v>
      </c>
      <c r="D836" s="78" t="s">
        <v>1323</v>
      </c>
      <c r="E836" t="s">
        <v>1689</v>
      </c>
      <c r="F836" t="s">
        <v>1285</v>
      </c>
      <c r="G836" s="88" t="s">
        <v>1696</v>
      </c>
      <c r="H836" s="15">
        <v>2010</v>
      </c>
      <c r="I836" s="247" t="s">
        <v>43</v>
      </c>
      <c r="J836" s="236" t="str">
        <f>IF(ISBLANK(INDEX('Policy Characteristics'!D:D,MATCH($C836,'Policy Characteristics'!$C:$C,0))),"",INDEX('Policy Characteristics'!D:D,MATCH($C836,'Policy Characteristics'!$C:$C,0)))</f>
        <v>Electrification</v>
      </c>
      <c r="K836" s="76" t="str">
        <f>IF(ISBLANK(INDEX('Policy Characteristics'!E:E,MATCH($C836,'Policy Characteristics'!$C:$C,0))),"",INDEX('Policy Characteristics'!E:E,MATCH($C836,'Policy Characteristics'!$C:$C,0)))</f>
        <v>indst shift to electricity</v>
      </c>
      <c r="L836" s="239">
        <f>IF(ISBLANK(INDEX('Policy Characteristics'!F:F,MATCH($C836,'Policy Characteristics'!$C:$C,0))),"",INDEX('Policy Characteristics'!F:F,MATCH($C836,'Policy Characteristics'!$C:$C,0)))</f>
        <v>0</v>
      </c>
      <c r="M836" s="239">
        <f>IF(ISBLANK(INDEX('Policy Characteristics'!G:G,MATCH($C836,'Policy Characteristics'!$C:$C,0))),"",INDEX('Policy Characteristics'!G:G,MATCH($C836,'Policy Characteristics'!$C:$C,0)))</f>
        <v>1</v>
      </c>
      <c r="N836" s="239">
        <f>IF(ISBLANK(INDEX('Policy Characteristics'!H:H,MATCH($C836,'Policy Characteristics'!$C:$C,0))),"",INDEX('Policy Characteristics'!H:H,MATCH($C836,'Policy Characteristics'!$C:$C,0)))</f>
        <v>0.01</v>
      </c>
      <c r="O836" s="76" t="str">
        <f>IF(ISBLANK(INDEX('Policy Characteristics'!I:I,MATCH($C836,'Policy Characteristics'!$C:$C,0))),"",INDEX('Policy Characteristics'!I:I,MATCH($C836,'Policy Characteristics'!$C:$C,0)))</f>
        <v>% of fuel shifted</v>
      </c>
      <c r="P836" s="76" t="str">
        <f>IF(ISBLANK(INDEX('Policy Characteristics'!J:J,MATCH($C836,'Policy Characteristics'!$C:$C,0))),"",INDEX('Policy Characteristics'!J:J,MATCH($C836,'Policy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6" s="76" t="str">
        <f>IF(ISBLANK(INDEX('Policy Characteristics'!K:K,MATCH($C836,'Policy Characteristics'!$C:$C,0))),"",INDEX('Policy Characteristics'!K:K,MATCH($C836,'Policy Characteristics'!$C:$C,0)))</f>
        <v>industry-ag-main.html#fuel-switching</v>
      </c>
      <c r="R836" s="76" t="str">
        <f>IF(ISBLANK(INDEX('Policy Characteristics'!L:L,MATCH($C836,'Policy Characteristics'!$C:$C,0))),"",INDEX('Policy Characteristics'!L:L,MATCH($C836,'Policy Characteristics'!$C:$C,0)))</f>
        <v>industry-elec-and-hydrogen.html</v>
      </c>
    </row>
    <row r="837" spans="1:18" x14ac:dyDescent="0.25">
      <c r="A837" s="76" t="str">
        <f>IF(ISBLANK(INDEX('Policy Characteristics'!A:A,MATCH($C837,'Policy Characteristics'!$C:$C,0))),"",INDEX('Policy Characteristics'!A:A,MATCH($C837,'Policy Characteristics'!$C:$C,0)))</f>
        <v>Industry</v>
      </c>
      <c r="B837" s="234" t="str">
        <f>IF(ISBLANK(INDEX('Policy Characteristics'!B:B,MATCH($C837,'Policy Characteristics'!$C:$C,0))),"",INDEX('Policy Characteristics'!B:B,MATCH($C837,'Policy Characteristics'!$C:$C,0)))</f>
        <v>Electrification</v>
      </c>
      <c r="C837" s="76" t="str">
        <f t="shared" si="29"/>
        <v>Fraction of Eligible Industrial Energy Use Shifted to Electricity</v>
      </c>
      <c r="D837" s="78" t="s">
        <v>1323</v>
      </c>
      <c r="E837" t="s">
        <v>1690</v>
      </c>
      <c r="F837" t="s">
        <v>1285</v>
      </c>
      <c r="G837" s="88" t="s">
        <v>1697</v>
      </c>
      <c r="H837" s="15">
        <v>2011</v>
      </c>
      <c r="I837" s="247" t="s">
        <v>43</v>
      </c>
      <c r="J837" s="236" t="str">
        <f>IF(ISBLANK(INDEX('Policy Characteristics'!D:D,MATCH($C837,'Policy Characteristics'!$C:$C,0))),"",INDEX('Policy Characteristics'!D:D,MATCH($C837,'Policy Characteristics'!$C:$C,0)))</f>
        <v>Electrification</v>
      </c>
      <c r="K837" s="76" t="str">
        <f>IF(ISBLANK(INDEX('Policy Characteristics'!E:E,MATCH($C837,'Policy Characteristics'!$C:$C,0))),"",INDEX('Policy Characteristics'!E:E,MATCH($C837,'Policy Characteristics'!$C:$C,0)))</f>
        <v>indst shift to electricity</v>
      </c>
      <c r="L837" s="239">
        <f>IF(ISBLANK(INDEX('Policy Characteristics'!F:F,MATCH($C837,'Policy Characteristics'!$C:$C,0))),"",INDEX('Policy Characteristics'!F:F,MATCH($C837,'Policy Characteristics'!$C:$C,0)))</f>
        <v>0</v>
      </c>
      <c r="M837" s="239">
        <f>IF(ISBLANK(INDEX('Policy Characteristics'!G:G,MATCH($C837,'Policy Characteristics'!$C:$C,0))),"",INDEX('Policy Characteristics'!G:G,MATCH($C837,'Policy Characteristics'!$C:$C,0)))</f>
        <v>1</v>
      </c>
      <c r="N837" s="239">
        <f>IF(ISBLANK(INDEX('Policy Characteristics'!H:H,MATCH($C837,'Policy Characteristics'!$C:$C,0))),"",INDEX('Policy Characteristics'!H:H,MATCH($C837,'Policy Characteristics'!$C:$C,0)))</f>
        <v>0.01</v>
      </c>
      <c r="O837" s="76" t="str">
        <f>IF(ISBLANK(INDEX('Policy Characteristics'!I:I,MATCH($C837,'Policy Characteristics'!$C:$C,0))),"",INDEX('Policy Characteristics'!I:I,MATCH($C837,'Policy Characteristics'!$C:$C,0)))</f>
        <v>% of fuel shifted</v>
      </c>
      <c r="P837" s="76" t="str">
        <f>IF(ISBLANK(INDEX('Policy Characteristics'!J:J,MATCH($C837,'Policy Characteristics'!$C:$C,0))),"",INDEX('Policy Characteristics'!J:J,MATCH($C837,'Policy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7" s="76" t="str">
        <f>IF(ISBLANK(INDEX('Policy Characteristics'!K:K,MATCH($C837,'Policy Characteristics'!$C:$C,0))),"",INDEX('Policy Characteristics'!K:K,MATCH($C837,'Policy Characteristics'!$C:$C,0)))</f>
        <v>industry-ag-main.html#fuel-switching</v>
      </c>
      <c r="R837" s="76" t="str">
        <f>IF(ISBLANK(INDEX('Policy Characteristics'!L:L,MATCH($C837,'Policy Characteristics'!$C:$C,0))),"",INDEX('Policy Characteristics'!L:L,MATCH($C837,'Policy Characteristics'!$C:$C,0)))</f>
        <v>industry-elec-and-hydrogen.html</v>
      </c>
    </row>
    <row r="838" spans="1:18" x14ac:dyDescent="0.25">
      <c r="A838" s="76" t="str">
        <f>IF(ISBLANK(INDEX('Policy Characteristics'!A:A,MATCH($C838,'Policy Characteristics'!$C:$C,0))),"",INDEX('Policy Characteristics'!A:A,MATCH($C838,'Policy Characteristics'!$C:$C,0)))</f>
        <v>Industry</v>
      </c>
      <c r="B838" s="234" t="str">
        <f>IF(ISBLANK(INDEX('Policy Characteristics'!B:B,MATCH($C838,'Policy Characteristics'!$C:$C,0))),"",INDEX('Policy Characteristics'!B:B,MATCH($C838,'Policy Characteristics'!$C:$C,0)))</f>
        <v>Electrification</v>
      </c>
      <c r="C838" s="76" t="str">
        <f t="shared" si="29"/>
        <v>Fraction of Eligible Industrial Energy Use Shifted to Electricity</v>
      </c>
      <c r="D838" s="78" t="s">
        <v>1323</v>
      </c>
      <c r="E838" t="s">
        <v>1691</v>
      </c>
      <c r="F838" t="s">
        <v>1285</v>
      </c>
      <c r="G838" s="88" t="s">
        <v>1698</v>
      </c>
      <c r="H838" s="15">
        <v>2012</v>
      </c>
      <c r="I838" s="247" t="s">
        <v>43</v>
      </c>
      <c r="J838" s="236" t="str">
        <f>IF(ISBLANK(INDEX('Policy Characteristics'!D:D,MATCH($C838,'Policy Characteristics'!$C:$C,0))),"",INDEX('Policy Characteristics'!D:D,MATCH($C838,'Policy Characteristics'!$C:$C,0)))</f>
        <v>Electrification</v>
      </c>
      <c r="K838" s="76" t="str">
        <f>IF(ISBLANK(INDEX('Policy Characteristics'!E:E,MATCH($C838,'Policy Characteristics'!$C:$C,0))),"",INDEX('Policy Characteristics'!E:E,MATCH($C838,'Policy Characteristics'!$C:$C,0)))</f>
        <v>indst shift to electricity</v>
      </c>
      <c r="L838" s="239">
        <f>IF(ISBLANK(INDEX('Policy Characteristics'!F:F,MATCH($C838,'Policy Characteristics'!$C:$C,0))),"",INDEX('Policy Characteristics'!F:F,MATCH($C838,'Policy Characteristics'!$C:$C,0)))</f>
        <v>0</v>
      </c>
      <c r="M838" s="239">
        <f>IF(ISBLANK(INDEX('Policy Characteristics'!G:G,MATCH($C838,'Policy Characteristics'!$C:$C,0))),"",INDEX('Policy Characteristics'!G:G,MATCH($C838,'Policy Characteristics'!$C:$C,0)))</f>
        <v>1</v>
      </c>
      <c r="N838" s="239">
        <f>IF(ISBLANK(INDEX('Policy Characteristics'!H:H,MATCH($C838,'Policy Characteristics'!$C:$C,0))),"",INDEX('Policy Characteristics'!H:H,MATCH($C838,'Policy Characteristics'!$C:$C,0)))</f>
        <v>0.01</v>
      </c>
      <c r="O838" s="76" t="str">
        <f>IF(ISBLANK(INDEX('Policy Characteristics'!I:I,MATCH($C838,'Policy Characteristics'!$C:$C,0))),"",INDEX('Policy Characteristics'!I:I,MATCH($C838,'Policy Characteristics'!$C:$C,0)))</f>
        <v>% of fuel shifted</v>
      </c>
      <c r="P838" s="76" t="str">
        <f>IF(ISBLANK(INDEX('Policy Characteristics'!J:J,MATCH($C838,'Policy Characteristics'!$C:$C,0))),"",INDEX('Policy Characteristics'!J:J,MATCH($C838,'Policy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8" s="76" t="str">
        <f>IF(ISBLANK(INDEX('Policy Characteristics'!K:K,MATCH($C838,'Policy Characteristics'!$C:$C,0))),"",INDEX('Policy Characteristics'!K:K,MATCH($C838,'Policy Characteristics'!$C:$C,0)))</f>
        <v>industry-ag-main.html#fuel-switching</v>
      </c>
      <c r="R838" s="76" t="str">
        <f>IF(ISBLANK(INDEX('Policy Characteristics'!L:L,MATCH($C838,'Policy Characteristics'!$C:$C,0))),"",INDEX('Policy Characteristics'!L:L,MATCH($C838,'Policy Characteristics'!$C:$C,0)))</f>
        <v>industry-elec-and-hydrogen.html</v>
      </c>
    </row>
    <row r="839" spans="1:18" x14ac:dyDescent="0.25">
      <c r="A839" s="76" t="str">
        <f>IF(ISBLANK(INDEX('Policy Characteristics'!A:A,MATCH($C839,'Policy Characteristics'!$C:$C,0))),"",INDEX('Policy Characteristics'!A:A,MATCH($C839,'Policy Characteristics'!$C:$C,0)))</f>
        <v>Industry</v>
      </c>
      <c r="B839" s="234" t="str">
        <f>IF(ISBLANK(INDEX('Policy Characteristics'!B:B,MATCH($C839,'Policy Characteristics'!$C:$C,0))),"",INDEX('Policy Characteristics'!B:B,MATCH($C839,'Policy Characteristics'!$C:$C,0)))</f>
        <v>Electrification</v>
      </c>
      <c r="C839" s="76" t="str">
        <f t="shared" si="29"/>
        <v>Fraction of Eligible Industrial Energy Use Shifted to Electricity</v>
      </c>
      <c r="D839" s="78" t="s">
        <v>1323</v>
      </c>
      <c r="E839" t="s">
        <v>1692</v>
      </c>
      <c r="F839" t="s">
        <v>1285</v>
      </c>
      <c r="G839" s="88" t="s">
        <v>1699</v>
      </c>
      <c r="H839" s="15">
        <v>2013</v>
      </c>
      <c r="I839" s="247" t="s">
        <v>43</v>
      </c>
      <c r="J839" s="236" t="str">
        <f>IF(ISBLANK(INDEX('Policy Characteristics'!D:D,MATCH($C839,'Policy Characteristics'!$C:$C,0))),"",INDEX('Policy Characteristics'!D:D,MATCH($C839,'Policy Characteristics'!$C:$C,0)))</f>
        <v>Electrification</v>
      </c>
      <c r="K839" s="76" t="str">
        <f>IF(ISBLANK(INDEX('Policy Characteristics'!E:E,MATCH($C839,'Policy Characteristics'!$C:$C,0))),"",INDEX('Policy Characteristics'!E:E,MATCH($C839,'Policy Characteristics'!$C:$C,0)))</f>
        <v>indst shift to electricity</v>
      </c>
      <c r="L839" s="239">
        <f>IF(ISBLANK(INDEX('Policy Characteristics'!F:F,MATCH($C839,'Policy Characteristics'!$C:$C,0))),"",INDEX('Policy Characteristics'!F:F,MATCH($C839,'Policy Characteristics'!$C:$C,0)))</f>
        <v>0</v>
      </c>
      <c r="M839" s="239">
        <f>IF(ISBLANK(INDEX('Policy Characteristics'!G:G,MATCH($C839,'Policy Characteristics'!$C:$C,0))),"",INDEX('Policy Characteristics'!G:G,MATCH($C839,'Policy Characteristics'!$C:$C,0)))</f>
        <v>1</v>
      </c>
      <c r="N839" s="239">
        <f>IF(ISBLANK(INDEX('Policy Characteristics'!H:H,MATCH($C839,'Policy Characteristics'!$C:$C,0))),"",INDEX('Policy Characteristics'!H:H,MATCH($C839,'Policy Characteristics'!$C:$C,0)))</f>
        <v>0.01</v>
      </c>
      <c r="O839" s="76" t="str">
        <f>IF(ISBLANK(INDEX('Policy Characteristics'!I:I,MATCH($C839,'Policy Characteristics'!$C:$C,0))),"",INDEX('Policy Characteristics'!I:I,MATCH($C839,'Policy Characteristics'!$C:$C,0)))</f>
        <v>% of fuel shifted</v>
      </c>
      <c r="P839" s="76" t="str">
        <f>IF(ISBLANK(INDEX('Policy Characteristics'!J:J,MATCH($C839,'Policy Characteristics'!$C:$C,0))),"",INDEX('Policy Characteristics'!J:J,MATCH($C839,'Policy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9" s="76" t="str">
        <f>IF(ISBLANK(INDEX('Policy Characteristics'!K:K,MATCH($C839,'Policy Characteristics'!$C:$C,0))),"",INDEX('Policy Characteristics'!K:K,MATCH($C839,'Policy Characteristics'!$C:$C,0)))</f>
        <v>industry-ag-main.html#fuel-switching</v>
      </c>
      <c r="R839" s="76" t="str">
        <f>IF(ISBLANK(INDEX('Policy Characteristics'!L:L,MATCH($C839,'Policy Characteristics'!$C:$C,0))),"",INDEX('Policy Characteristics'!L:L,MATCH($C839,'Policy Characteristics'!$C:$C,0)))</f>
        <v>industry-elec-and-hydrogen.html</v>
      </c>
    </row>
    <row r="840" spans="1:18" x14ac:dyDescent="0.25">
      <c r="A840" s="76" t="str">
        <f>IF(ISBLANK(INDEX('Policy Characteristics'!A:A,MATCH($C840,'Policy Characteristics'!$C:$C,0))),"",INDEX('Policy Characteristics'!A:A,MATCH($C840,'Policy Characteristics'!$C:$C,0)))</f>
        <v>Industry</v>
      </c>
      <c r="B840" s="234" t="str">
        <f>IF(ISBLANK(INDEX('Policy Characteristics'!B:B,MATCH($C840,'Policy Characteristics'!$C:$C,0))),"",INDEX('Policy Characteristics'!B:B,MATCH($C840,'Policy Characteristics'!$C:$C,0)))</f>
        <v>Electrification</v>
      </c>
      <c r="C840" s="76" t="str">
        <f t="shared" si="29"/>
        <v>Fraction of Eligible Industrial Energy Use Shifted to Electricity</v>
      </c>
      <c r="D840" s="78" t="s">
        <v>1323</v>
      </c>
      <c r="E840" t="s">
        <v>1693</v>
      </c>
      <c r="F840" t="s">
        <v>1285</v>
      </c>
      <c r="G840" s="88" t="s">
        <v>1700</v>
      </c>
      <c r="H840" s="15">
        <v>2014</v>
      </c>
      <c r="I840" s="247" t="s">
        <v>43</v>
      </c>
      <c r="J840" s="236" t="str">
        <f>IF(ISBLANK(INDEX('Policy Characteristics'!D:D,MATCH($C840,'Policy Characteristics'!$C:$C,0))),"",INDEX('Policy Characteristics'!D:D,MATCH($C840,'Policy Characteristics'!$C:$C,0)))</f>
        <v>Electrification</v>
      </c>
      <c r="K840" s="76" t="str">
        <f>IF(ISBLANK(INDEX('Policy Characteristics'!E:E,MATCH($C840,'Policy Characteristics'!$C:$C,0))),"",INDEX('Policy Characteristics'!E:E,MATCH($C840,'Policy Characteristics'!$C:$C,0)))</f>
        <v>indst shift to electricity</v>
      </c>
      <c r="L840" s="239">
        <f>IF(ISBLANK(INDEX('Policy Characteristics'!F:F,MATCH($C840,'Policy Characteristics'!$C:$C,0))),"",INDEX('Policy Characteristics'!F:F,MATCH($C840,'Policy Characteristics'!$C:$C,0)))</f>
        <v>0</v>
      </c>
      <c r="M840" s="239">
        <f>IF(ISBLANK(INDEX('Policy Characteristics'!G:G,MATCH($C840,'Policy Characteristics'!$C:$C,0))),"",INDEX('Policy Characteristics'!G:G,MATCH($C840,'Policy Characteristics'!$C:$C,0)))</f>
        <v>1</v>
      </c>
      <c r="N840" s="239">
        <f>IF(ISBLANK(INDEX('Policy Characteristics'!H:H,MATCH($C840,'Policy Characteristics'!$C:$C,0))),"",INDEX('Policy Characteristics'!H:H,MATCH($C840,'Policy Characteristics'!$C:$C,0)))</f>
        <v>0.01</v>
      </c>
      <c r="O840" s="76" t="str">
        <f>IF(ISBLANK(INDEX('Policy Characteristics'!I:I,MATCH($C840,'Policy Characteristics'!$C:$C,0))),"",INDEX('Policy Characteristics'!I:I,MATCH($C840,'Policy Characteristics'!$C:$C,0)))</f>
        <v>% of fuel shifted</v>
      </c>
      <c r="P840" s="76" t="str">
        <f>IF(ISBLANK(INDEX('Policy Characteristics'!J:J,MATCH($C840,'Policy Characteristics'!$C:$C,0))),"",INDEX('Policy Characteristics'!J:J,MATCH($C840,'Policy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0" s="76" t="str">
        <f>IF(ISBLANK(INDEX('Policy Characteristics'!K:K,MATCH($C840,'Policy Characteristics'!$C:$C,0))),"",INDEX('Policy Characteristics'!K:K,MATCH($C840,'Policy Characteristics'!$C:$C,0)))</f>
        <v>industry-ag-main.html#fuel-switching</v>
      </c>
      <c r="R840" s="76" t="str">
        <f>IF(ISBLANK(INDEX('Policy Characteristics'!L:L,MATCH($C840,'Policy Characteristics'!$C:$C,0))),"",INDEX('Policy Characteristics'!L:L,MATCH($C840,'Policy Characteristics'!$C:$C,0)))</f>
        <v>industry-elec-and-hydrogen.html</v>
      </c>
    </row>
    <row r="841" spans="1:18" x14ac:dyDescent="0.25">
      <c r="A841" s="76" t="str">
        <f>IF(ISBLANK(INDEX('Policy Characteristics'!A:A,MATCH($C841,'Policy Characteristics'!$C:$C,0))),"",INDEX('Policy Characteristics'!A:A,MATCH($C841,'Policy Characteristics'!$C:$C,0)))</f>
        <v>Industry</v>
      </c>
      <c r="B841" s="234" t="str">
        <f>IF(ISBLANK(INDEX('Policy Characteristics'!B:B,MATCH($C841,'Policy Characteristics'!$C:$C,0))),"",INDEX('Policy Characteristics'!B:B,MATCH($C841,'Policy Characteristics'!$C:$C,0)))</f>
        <v>Electrification</v>
      </c>
      <c r="C841" s="76" t="str">
        <f t="shared" si="29"/>
        <v>Fraction of Eligible Industrial Energy Use Shifted to Electricity</v>
      </c>
      <c r="D841" s="78" t="s">
        <v>1323</v>
      </c>
      <c r="E841" t="s">
        <v>1694</v>
      </c>
      <c r="F841" t="s">
        <v>1285</v>
      </c>
      <c r="G841" s="88" t="s">
        <v>1701</v>
      </c>
      <c r="H841" s="15">
        <v>2015</v>
      </c>
      <c r="I841" s="247" t="s">
        <v>43</v>
      </c>
      <c r="J841" s="236" t="str">
        <f>IF(ISBLANK(INDEX('Policy Characteristics'!D:D,MATCH($C841,'Policy Characteristics'!$C:$C,0))),"",INDEX('Policy Characteristics'!D:D,MATCH($C841,'Policy Characteristics'!$C:$C,0)))</f>
        <v>Electrification</v>
      </c>
      <c r="K841" s="76" t="str">
        <f>IF(ISBLANK(INDEX('Policy Characteristics'!E:E,MATCH($C841,'Policy Characteristics'!$C:$C,0))),"",INDEX('Policy Characteristics'!E:E,MATCH($C841,'Policy Characteristics'!$C:$C,0)))</f>
        <v>indst shift to electricity</v>
      </c>
      <c r="L841" s="239">
        <f>IF(ISBLANK(INDEX('Policy Characteristics'!F:F,MATCH($C841,'Policy Characteristics'!$C:$C,0))),"",INDEX('Policy Characteristics'!F:F,MATCH($C841,'Policy Characteristics'!$C:$C,0)))</f>
        <v>0</v>
      </c>
      <c r="M841" s="239">
        <f>IF(ISBLANK(INDEX('Policy Characteristics'!G:G,MATCH($C841,'Policy Characteristics'!$C:$C,0))),"",INDEX('Policy Characteristics'!G:G,MATCH($C841,'Policy Characteristics'!$C:$C,0)))</f>
        <v>1</v>
      </c>
      <c r="N841" s="239">
        <f>IF(ISBLANK(INDEX('Policy Characteristics'!H:H,MATCH($C841,'Policy Characteristics'!$C:$C,0))),"",INDEX('Policy Characteristics'!H:H,MATCH($C841,'Policy Characteristics'!$C:$C,0)))</f>
        <v>0.01</v>
      </c>
      <c r="O841" s="76" t="str">
        <f>IF(ISBLANK(INDEX('Policy Characteristics'!I:I,MATCH($C841,'Policy Characteristics'!$C:$C,0))),"",INDEX('Policy Characteristics'!I:I,MATCH($C841,'Policy Characteristics'!$C:$C,0)))</f>
        <v>% of fuel shifted</v>
      </c>
      <c r="P841" s="76" t="str">
        <f>IF(ISBLANK(INDEX('Policy Characteristics'!J:J,MATCH($C841,'Policy Characteristics'!$C:$C,0))),"",INDEX('Policy Characteristics'!J:J,MATCH($C841,'Policy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1" s="76" t="str">
        <f>IF(ISBLANK(INDEX('Policy Characteristics'!K:K,MATCH($C841,'Policy Characteristics'!$C:$C,0))),"",INDEX('Policy Characteristics'!K:K,MATCH($C841,'Policy Characteristics'!$C:$C,0)))</f>
        <v>industry-ag-main.html#fuel-switching</v>
      </c>
      <c r="R841" s="76" t="str">
        <f>IF(ISBLANK(INDEX('Policy Characteristics'!L:L,MATCH($C841,'Policy Characteristics'!$C:$C,0))),"",INDEX('Policy Characteristics'!L:L,MATCH($C841,'Policy Characteristics'!$C:$C,0)))</f>
        <v>industry-elec-and-hydrogen.html</v>
      </c>
    </row>
    <row r="842" spans="1:18" x14ac:dyDescent="0.25">
      <c r="A842" s="76" t="str">
        <f>IF(ISBLANK(INDEX('Policy Characteristics'!A:A,MATCH($C842,'Policy Characteristics'!$C:$C,0))),"",INDEX('Policy Characteristics'!A:A,MATCH($C842,'Policy Characteristics'!$C:$C,0)))</f>
        <v>Industry</v>
      </c>
      <c r="B842" s="234" t="str">
        <f>IF(ISBLANK(INDEX('Policy Characteristics'!B:B,MATCH($C842,'Policy Characteristics'!$C:$C,0))),"",INDEX('Policy Characteristics'!B:B,MATCH($C842,'Policy Characteristics'!$C:$C,0)))</f>
        <v>Electrification</v>
      </c>
      <c r="C842" s="76" t="str">
        <f t="shared" si="29"/>
        <v>Fraction of Eligible Industrial Energy Use Shifted to Electricity</v>
      </c>
      <c r="D842" s="78" t="s">
        <v>1323</v>
      </c>
      <c r="E842" t="s">
        <v>1695</v>
      </c>
      <c r="F842" t="s">
        <v>1285</v>
      </c>
      <c r="G842" s="88" t="s">
        <v>1702</v>
      </c>
      <c r="H842" s="15">
        <v>2016</v>
      </c>
      <c r="I842" s="247" t="s">
        <v>43</v>
      </c>
      <c r="J842" s="236" t="str">
        <f>IF(ISBLANK(INDEX('Policy Characteristics'!D:D,MATCH($C842,'Policy Characteristics'!$C:$C,0))),"",INDEX('Policy Characteristics'!D:D,MATCH($C842,'Policy Characteristics'!$C:$C,0)))</f>
        <v>Electrification</v>
      </c>
      <c r="K842" s="76" t="str">
        <f>IF(ISBLANK(INDEX('Policy Characteristics'!E:E,MATCH($C842,'Policy Characteristics'!$C:$C,0))),"",INDEX('Policy Characteristics'!E:E,MATCH($C842,'Policy Characteristics'!$C:$C,0)))</f>
        <v>indst shift to electricity</v>
      </c>
      <c r="L842" s="239">
        <f>IF(ISBLANK(INDEX('Policy Characteristics'!F:F,MATCH($C842,'Policy Characteristics'!$C:$C,0))),"",INDEX('Policy Characteristics'!F:F,MATCH($C842,'Policy Characteristics'!$C:$C,0)))</f>
        <v>0</v>
      </c>
      <c r="M842" s="239">
        <f>IF(ISBLANK(INDEX('Policy Characteristics'!G:G,MATCH($C842,'Policy Characteristics'!$C:$C,0))),"",INDEX('Policy Characteristics'!G:G,MATCH($C842,'Policy Characteristics'!$C:$C,0)))</f>
        <v>1</v>
      </c>
      <c r="N842" s="239">
        <f>IF(ISBLANK(INDEX('Policy Characteristics'!H:H,MATCH($C842,'Policy Characteristics'!$C:$C,0))),"",INDEX('Policy Characteristics'!H:H,MATCH($C842,'Policy Characteristics'!$C:$C,0)))</f>
        <v>0.01</v>
      </c>
      <c r="O842" s="76" t="str">
        <f>IF(ISBLANK(INDEX('Policy Characteristics'!I:I,MATCH($C842,'Policy Characteristics'!$C:$C,0))),"",INDEX('Policy Characteristics'!I:I,MATCH($C842,'Policy Characteristics'!$C:$C,0)))</f>
        <v>% of fuel shifted</v>
      </c>
      <c r="P842" s="76" t="str">
        <f>IF(ISBLANK(INDEX('Policy Characteristics'!J:J,MATCH($C842,'Policy Characteristics'!$C:$C,0))),"",INDEX('Policy Characteristics'!J:J,MATCH($C842,'Policy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2" s="76" t="str">
        <f>IF(ISBLANK(INDEX('Policy Characteristics'!K:K,MATCH($C842,'Policy Characteristics'!$C:$C,0))),"",INDEX('Policy Characteristics'!K:K,MATCH($C842,'Policy Characteristics'!$C:$C,0)))</f>
        <v>industry-ag-main.html#fuel-switching</v>
      </c>
      <c r="R842" s="76" t="str">
        <f>IF(ISBLANK(INDEX('Policy Characteristics'!L:L,MATCH($C842,'Policy Characteristics'!$C:$C,0))),"",INDEX('Policy Characteristics'!L:L,MATCH($C842,'Policy Characteristics'!$C:$C,0)))</f>
        <v>industry-elec-and-hydrogen.html</v>
      </c>
    </row>
    <row r="843" spans="1:18" x14ac:dyDescent="0.25">
      <c r="A843" s="76" t="str">
        <f>IF(ISBLANK(INDEX('Policy Characteristics'!A:A,MATCH($C843,'Policy Characteristics'!$C:$C,0))),"",INDEX('Policy Characteristics'!A:A,MATCH($C843,'Policy Characteristics'!$C:$C,0)))</f>
        <v>Industry</v>
      </c>
      <c r="B843" s="234" t="str">
        <f>IF(ISBLANK(INDEX('Policy Characteristics'!B:B,MATCH($C843,'Policy Characteristics'!$C:$C,0))),"",INDEX('Policy Characteristics'!B:B,MATCH($C843,'Policy Characteristics'!$C:$C,0)))</f>
        <v>Electrification</v>
      </c>
      <c r="C843" s="76" t="str">
        <f t="shared" si="29"/>
        <v>Fraction of Eligible Industrial Energy Use Shifted to Electricity</v>
      </c>
      <c r="D843" s="78" t="s">
        <v>1323</v>
      </c>
      <c r="E843" t="s">
        <v>1833</v>
      </c>
      <c r="F843" t="s">
        <v>1285</v>
      </c>
      <c r="G843" s="88" t="s">
        <v>1833</v>
      </c>
      <c r="H843" s="15">
        <v>2017</v>
      </c>
      <c r="I843" s="247" t="s">
        <v>43</v>
      </c>
      <c r="J843" s="236" t="str">
        <f>IF(ISBLANK(INDEX('Policy Characteristics'!D:D,MATCH($C843,'Policy Characteristics'!$C:$C,0))),"",INDEX('Policy Characteristics'!D:D,MATCH($C843,'Policy Characteristics'!$C:$C,0)))</f>
        <v>Electrification</v>
      </c>
      <c r="K843" s="76" t="str">
        <f>IF(ISBLANK(INDEX('Policy Characteristics'!E:E,MATCH($C843,'Policy Characteristics'!$C:$C,0))),"",INDEX('Policy Characteristics'!E:E,MATCH($C843,'Policy Characteristics'!$C:$C,0)))</f>
        <v>indst shift to electricity</v>
      </c>
      <c r="L843" s="239">
        <f>IF(ISBLANK(INDEX('Policy Characteristics'!F:F,MATCH($C843,'Policy Characteristics'!$C:$C,0))),"",INDEX('Policy Characteristics'!F:F,MATCH($C843,'Policy Characteristics'!$C:$C,0)))</f>
        <v>0</v>
      </c>
      <c r="M843" s="239">
        <f>IF(ISBLANK(INDEX('Policy Characteristics'!G:G,MATCH($C843,'Policy Characteristics'!$C:$C,0))),"",INDEX('Policy Characteristics'!G:G,MATCH($C843,'Policy Characteristics'!$C:$C,0)))</f>
        <v>1</v>
      </c>
      <c r="N843" s="239">
        <f>IF(ISBLANK(INDEX('Policy Characteristics'!H:H,MATCH($C843,'Policy Characteristics'!$C:$C,0))),"",INDEX('Policy Characteristics'!H:H,MATCH($C843,'Policy Characteristics'!$C:$C,0)))</f>
        <v>0.01</v>
      </c>
      <c r="O843" s="76" t="str">
        <f>IF(ISBLANK(INDEX('Policy Characteristics'!I:I,MATCH($C843,'Policy Characteristics'!$C:$C,0))),"",INDEX('Policy Characteristics'!I:I,MATCH($C843,'Policy Characteristics'!$C:$C,0)))</f>
        <v>% of fuel shifted</v>
      </c>
      <c r="P843" s="76" t="str">
        <f>IF(ISBLANK(INDEX('Policy Characteristics'!J:J,MATCH($C843,'Policy Characteristics'!$C:$C,0))),"",INDEX('Policy Characteristics'!J:J,MATCH($C843,'Policy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3" s="76" t="str">
        <f>IF(ISBLANK(INDEX('Policy Characteristics'!K:K,MATCH($C843,'Policy Characteristics'!$C:$C,0))),"",INDEX('Policy Characteristics'!K:K,MATCH($C843,'Policy Characteristics'!$C:$C,0)))</f>
        <v>industry-ag-main.html#fuel-switching</v>
      </c>
      <c r="R843" s="76" t="str">
        <f>IF(ISBLANK(INDEX('Policy Characteristics'!L:L,MATCH($C843,'Policy Characteristics'!$C:$C,0))),"",INDEX('Policy Characteristics'!L:L,MATCH($C843,'Policy Characteristics'!$C:$C,0)))</f>
        <v>industry-elec-and-hydrogen.html</v>
      </c>
    </row>
    <row r="844" spans="1:18" x14ac:dyDescent="0.25">
      <c r="A844" s="76" t="str">
        <f>IF(ISBLANK(INDEX('Policy Characteristics'!A:A,MATCH($C844,'Policy Characteristics'!$C:$C,0))),"",INDEX('Policy Characteristics'!A:A,MATCH($C844,'Policy Characteristics'!$C:$C,0)))</f>
        <v>Industry</v>
      </c>
      <c r="B844" s="234" t="str">
        <f>IF(ISBLANK(INDEX('Policy Characteristics'!B:B,MATCH($C844,'Policy Characteristics'!$C:$C,0))),"",INDEX('Policy Characteristics'!B:B,MATCH($C844,'Policy Characteristics'!$C:$C,0)))</f>
        <v>Electrification</v>
      </c>
      <c r="C844" s="76" t="str">
        <f t="shared" si="29"/>
        <v>Fraction of Eligible Industrial Energy Use Shifted to Electricity</v>
      </c>
      <c r="D844" s="78" t="s">
        <v>1324</v>
      </c>
      <c r="E844" t="s">
        <v>1689</v>
      </c>
      <c r="F844" t="s">
        <v>1327</v>
      </c>
      <c r="G844" s="88" t="s">
        <v>1696</v>
      </c>
      <c r="H844" s="15">
        <v>2018</v>
      </c>
      <c r="I844" s="247" t="s">
        <v>43</v>
      </c>
      <c r="J844" s="236" t="str">
        <f>IF(ISBLANK(INDEX('Policy Characteristics'!D:D,MATCH($C844,'Policy Characteristics'!$C:$C,0))),"",INDEX('Policy Characteristics'!D:D,MATCH($C844,'Policy Characteristics'!$C:$C,0)))</f>
        <v>Electrification</v>
      </c>
      <c r="K844" s="76" t="str">
        <f>IF(ISBLANK(INDEX('Policy Characteristics'!E:E,MATCH($C844,'Policy Characteristics'!$C:$C,0))),"",INDEX('Policy Characteristics'!E:E,MATCH($C844,'Policy Characteristics'!$C:$C,0)))</f>
        <v>indst shift to electricity</v>
      </c>
      <c r="L844" s="239">
        <f>IF(ISBLANK(INDEX('Policy Characteristics'!F:F,MATCH($C844,'Policy Characteristics'!$C:$C,0))),"",INDEX('Policy Characteristics'!F:F,MATCH($C844,'Policy Characteristics'!$C:$C,0)))</f>
        <v>0</v>
      </c>
      <c r="M844" s="239">
        <f>IF(ISBLANK(INDEX('Policy Characteristics'!G:G,MATCH($C844,'Policy Characteristics'!$C:$C,0))),"",INDEX('Policy Characteristics'!G:G,MATCH($C844,'Policy Characteristics'!$C:$C,0)))</f>
        <v>1</v>
      </c>
      <c r="N844" s="239">
        <f>IF(ISBLANK(INDEX('Policy Characteristics'!H:H,MATCH($C844,'Policy Characteristics'!$C:$C,0))),"",INDEX('Policy Characteristics'!H:H,MATCH($C844,'Policy Characteristics'!$C:$C,0)))</f>
        <v>0.01</v>
      </c>
      <c r="O844" s="76" t="str">
        <f>IF(ISBLANK(INDEX('Policy Characteristics'!I:I,MATCH($C844,'Policy Characteristics'!$C:$C,0))),"",INDEX('Policy Characteristics'!I:I,MATCH($C844,'Policy Characteristics'!$C:$C,0)))</f>
        <v>% of fuel shifted</v>
      </c>
      <c r="P844" s="76" t="str">
        <f>IF(ISBLANK(INDEX('Policy Characteristics'!J:J,MATCH($C844,'Policy Characteristics'!$C:$C,0))),"",INDEX('Policy Characteristics'!J:J,MATCH($C844,'Policy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4" s="76" t="str">
        <f>IF(ISBLANK(INDEX('Policy Characteristics'!K:K,MATCH($C844,'Policy Characteristics'!$C:$C,0))),"",INDEX('Policy Characteristics'!K:K,MATCH($C844,'Policy Characteristics'!$C:$C,0)))</f>
        <v>industry-ag-main.html#fuel-switching</v>
      </c>
      <c r="R844" s="76" t="str">
        <f>IF(ISBLANK(INDEX('Policy Characteristics'!L:L,MATCH($C844,'Policy Characteristics'!$C:$C,0))),"",INDEX('Policy Characteristics'!L:L,MATCH($C844,'Policy Characteristics'!$C:$C,0)))</f>
        <v>industry-elec-and-hydrogen.html</v>
      </c>
    </row>
    <row r="845" spans="1:18" x14ac:dyDescent="0.25">
      <c r="A845" s="76" t="str">
        <f>IF(ISBLANK(INDEX('Policy Characteristics'!A:A,MATCH($C845,'Policy Characteristics'!$C:$C,0))),"",INDEX('Policy Characteristics'!A:A,MATCH($C845,'Policy Characteristics'!$C:$C,0)))</f>
        <v>Industry</v>
      </c>
      <c r="B845" s="234" t="str">
        <f>IF(ISBLANK(INDEX('Policy Characteristics'!B:B,MATCH($C845,'Policy Characteristics'!$C:$C,0))),"",INDEX('Policy Characteristics'!B:B,MATCH($C845,'Policy Characteristics'!$C:$C,0)))</f>
        <v>Electrification</v>
      </c>
      <c r="C845" s="76" t="str">
        <f t="shared" si="29"/>
        <v>Fraction of Eligible Industrial Energy Use Shifted to Electricity</v>
      </c>
      <c r="D845" s="78" t="s">
        <v>1324</v>
      </c>
      <c r="E845" t="s">
        <v>1690</v>
      </c>
      <c r="F845" t="s">
        <v>1327</v>
      </c>
      <c r="G845" s="88" t="s">
        <v>1697</v>
      </c>
      <c r="H845" s="15">
        <v>2019</v>
      </c>
      <c r="I845" s="247" t="s">
        <v>43</v>
      </c>
      <c r="J845" s="236" t="str">
        <f>IF(ISBLANK(INDEX('Policy Characteristics'!D:D,MATCH($C845,'Policy Characteristics'!$C:$C,0))),"",INDEX('Policy Characteristics'!D:D,MATCH($C845,'Policy Characteristics'!$C:$C,0)))</f>
        <v>Electrification</v>
      </c>
      <c r="K845" s="76" t="str">
        <f>IF(ISBLANK(INDEX('Policy Characteristics'!E:E,MATCH($C845,'Policy Characteristics'!$C:$C,0))),"",INDEX('Policy Characteristics'!E:E,MATCH($C845,'Policy Characteristics'!$C:$C,0)))</f>
        <v>indst shift to electricity</v>
      </c>
      <c r="L845" s="239">
        <f>IF(ISBLANK(INDEX('Policy Characteristics'!F:F,MATCH($C845,'Policy Characteristics'!$C:$C,0))),"",INDEX('Policy Characteristics'!F:F,MATCH($C845,'Policy Characteristics'!$C:$C,0)))</f>
        <v>0</v>
      </c>
      <c r="M845" s="239">
        <f>IF(ISBLANK(INDEX('Policy Characteristics'!G:G,MATCH($C845,'Policy Characteristics'!$C:$C,0))),"",INDEX('Policy Characteristics'!G:G,MATCH($C845,'Policy Characteristics'!$C:$C,0)))</f>
        <v>1</v>
      </c>
      <c r="N845" s="239">
        <f>IF(ISBLANK(INDEX('Policy Characteristics'!H:H,MATCH($C845,'Policy Characteristics'!$C:$C,0))),"",INDEX('Policy Characteristics'!H:H,MATCH($C845,'Policy Characteristics'!$C:$C,0)))</f>
        <v>0.01</v>
      </c>
      <c r="O845" s="76" t="str">
        <f>IF(ISBLANK(INDEX('Policy Characteristics'!I:I,MATCH($C845,'Policy Characteristics'!$C:$C,0))),"",INDEX('Policy Characteristics'!I:I,MATCH($C845,'Policy Characteristics'!$C:$C,0)))</f>
        <v>% of fuel shifted</v>
      </c>
      <c r="P845" s="76" t="str">
        <f>IF(ISBLANK(INDEX('Policy Characteristics'!J:J,MATCH($C845,'Policy Characteristics'!$C:$C,0))),"",INDEX('Policy Characteristics'!J:J,MATCH($C845,'Policy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5" s="76" t="str">
        <f>IF(ISBLANK(INDEX('Policy Characteristics'!K:K,MATCH($C845,'Policy Characteristics'!$C:$C,0))),"",INDEX('Policy Characteristics'!K:K,MATCH($C845,'Policy Characteristics'!$C:$C,0)))</f>
        <v>industry-ag-main.html#fuel-switching</v>
      </c>
      <c r="R845" s="76" t="str">
        <f>IF(ISBLANK(INDEX('Policy Characteristics'!L:L,MATCH($C845,'Policy Characteristics'!$C:$C,0))),"",INDEX('Policy Characteristics'!L:L,MATCH($C845,'Policy Characteristics'!$C:$C,0)))</f>
        <v>industry-elec-and-hydrogen.html</v>
      </c>
    </row>
    <row r="846" spans="1:18" x14ac:dyDescent="0.25">
      <c r="A846" s="76" t="str">
        <f>IF(ISBLANK(INDEX('Policy Characteristics'!A:A,MATCH($C846,'Policy Characteristics'!$C:$C,0))),"",INDEX('Policy Characteristics'!A:A,MATCH($C846,'Policy Characteristics'!$C:$C,0)))</f>
        <v>Industry</v>
      </c>
      <c r="B846" s="234" t="str">
        <f>IF(ISBLANK(INDEX('Policy Characteristics'!B:B,MATCH($C846,'Policy Characteristics'!$C:$C,0))),"",INDEX('Policy Characteristics'!B:B,MATCH($C846,'Policy Characteristics'!$C:$C,0)))</f>
        <v>Electrification</v>
      </c>
      <c r="C846" s="76" t="str">
        <f t="shared" si="29"/>
        <v>Fraction of Eligible Industrial Energy Use Shifted to Electricity</v>
      </c>
      <c r="D846" s="78" t="s">
        <v>1324</v>
      </c>
      <c r="E846" t="s">
        <v>1691</v>
      </c>
      <c r="F846" t="s">
        <v>1327</v>
      </c>
      <c r="G846" s="88" t="s">
        <v>1698</v>
      </c>
      <c r="H846" s="15">
        <v>2020</v>
      </c>
      <c r="I846" s="247" t="s">
        <v>43</v>
      </c>
      <c r="J846" s="236" t="str">
        <f>IF(ISBLANK(INDEX('Policy Characteristics'!D:D,MATCH($C846,'Policy Characteristics'!$C:$C,0))),"",INDEX('Policy Characteristics'!D:D,MATCH($C846,'Policy Characteristics'!$C:$C,0)))</f>
        <v>Electrification</v>
      </c>
      <c r="K846" s="76" t="str">
        <f>IF(ISBLANK(INDEX('Policy Characteristics'!E:E,MATCH($C846,'Policy Characteristics'!$C:$C,0))),"",INDEX('Policy Characteristics'!E:E,MATCH($C846,'Policy Characteristics'!$C:$C,0)))</f>
        <v>indst shift to electricity</v>
      </c>
      <c r="L846" s="239">
        <f>IF(ISBLANK(INDEX('Policy Characteristics'!F:F,MATCH($C846,'Policy Characteristics'!$C:$C,0))),"",INDEX('Policy Characteristics'!F:F,MATCH($C846,'Policy Characteristics'!$C:$C,0)))</f>
        <v>0</v>
      </c>
      <c r="M846" s="239">
        <f>IF(ISBLANK(INDEX('Policy Characteristics'!G:G,MATCH($C846,'Policy Characteristics'!$C:$C,0))),"",INDEX('Policy Characteristics'!G:G,MATCH($C846,'Policy Characteristics'!$C:$C,0)))</f>
        <v>1</v>
      </c>
      <c r="N846" s="239">
        <f>IF(ISBLANK(INDEX('Policy Characteristics'!H:H,MATCH($C846,'Policy Characteristics'!$C:$C,0))),"",INDEX('Policy Characteristics'!H:H,MATCH($C846,'Policy Characteristics'!$C:$C,0)))</f>
        <v>0.01</v>
      </c>
      <c r="O846" s="76" t="str">
        <f>IF(ISBLANK(INDEX('Policy Characteristics'!I:I,MATCH($C846,'Policy Characteristics'!$C:$C,0))),"",INDEX('Policy Characteristics'!I:I,MATCH($C846,'Policy Characteristics'!$C:$C,0)))</f>
        <v>% of fuel shifted</v>
      </c>
      <c r="P846" s="76" t="str">
        <f>IF(ISBLANK(INDEX('Policy Characteristics'!J:J,MATCH($C846,'Policy Characteristics'!$C:$C,0))),"",INDEX('Policy Characteristics'!J:J,MATCH($C846,'Policy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6" s="76" t="str">
        <f>IF(ISBLANK(INDEX('Policy Characteristics'!K:K,MATCH($C846,'Policy Characteristics'!$C:$C,0))),"",INDEX('Policy Characteristics'!K:K,MATCH($C846,'Policy Characteristics'!$C:$C,0)))</f>
        <v>industry-ag-main.html#fuel-switching</v>
      </c>
      <c r="R846" s="76" t="str">
        <f>IF(ISBLANK(INDEX('Policy Characteristics'!L:L,MATCH($C846,'Policy Characteristics'!$C:$C,0))),"",INDEX('Policy Characteristics'!L:L,MATCH($C846,'Policy Characteristics'!$C:$C,0)))</f>
        <v>industry-elec-and-hydrogen.html</v>
      </c>
    </row>
    <row r="847" spans="1:18" x14ac:dyDescent="0.25">
      <c r="A847" s="76" t="str">
        <f>IF(ISBLANK(INDEX('Policy Characteristics'!A:A,MATCH($C847,'Policy Characteristics'!$C:$C,0))),"",INDEX('Policy Characteristics'!A:A,MATCH($C847,'Policy Characteristics'!$C:$C,0)))</f>
        <v>Industry</v>
      </c>
      <c r="B847" s="234" t="str">
        <f>IF(ISBLANK(INDEX('Policy Characteristics'!B:B,MATCH($C847,'Policy Characteristics'!$C:$C,0))),"",INDEX('Policy Characteristics'!B:B,MATCH($C847,'Policy Characteristics'!$C:$C,0)))</f>
        <v>Electrification</v>
      </c>
      <c r="C847" s="76" t="str">
        <f t="shared" si="29"/>
        <v>Fraction of Eligible Industrial Energy Use Shifted to Electricity</v>
      </c>
      <c r="D847" s="78" t="s">
        <v>1324</v>
      </c>
      <c r="E847" t="s">
        <v>1692</v>
      </c>
      <c r="F847" t="s">
        <v>1327</v>
      </c>
      <c r="G847" s="88" t="s">
        <v>1699</v>
      </c>
      <c r="H847" s="15">
        <v>2021</v>
      </c>
      <c r="I847" s="247" t="s">
        <v>43</v>
      </c>
      <c r="J847" s="236" t="str">
        <f>IF(ISBLANK(INDEX('Policy Characteristics'!D:D,MATCH($C847,'Policy Characteristics'!$C:$C,0))),"",INDEX('Policy Characteristics'!D:D,MATCH($C847,'Policy Characteristics'!$C:$C,0)))</f>
        <v>Electrification</v>
      </c>
      <c r="K847" s="76" t="str">
        <f>IF(ISBLANK(INDEX('Policy Characteristics'!E:E,MATCH($C847,'Policy Characteristics'!$C:$C,0))),"",INDEX('Policy Characteristics'!E:E,MATCH($C847,'Policy Characteristics'!$C:$C,0)))</f>
        <v>indst shift to electricity</v>
      </c>
      <c r="L847" s="239">
        <f>IF(ISBLANK(INDEX('Policy Characteristics'!F:F,MATCH($C847,'Policy Characteristics'!$C:$C,0))),"",INDEX('Policy Characteristics'!F:F,MATCH($C847,'Policy Characteristics'!$C:$C,0)))</f>
        <v>0</v>
      </c>
      <c r="M847" s="239">
        <f>IF(ISBLANK(INDEX('Policy Characteristics'!G:G,MATCH($C847,'Policy Characteristics'!$C:$C,0))),"",INDEX('Policy Characteristics'!G:G,MATCH($C847,'Policy Characteristics'!$C:$C,0)))</f>
        <v>1</v>
      </c>
      <c r="N847" s="239">
        <f>IF(ISBLANK(INDEX('Policy Characteristics'!H:H,MATCH($C847,'Policy Characteristics'!$C:$C,0))),"",INDEX('Policy Characteristics'!H:H,MATCH($C847,'Policy Characteristics'!$C:$C,0)))</f>
        <v>0.01</v>
      </c>
      <c r="O847" s="76" t="str">
        <f>IF(ISBLANK(INDEX('Policy Characteristics'!I:I,MATCH($C847,'Policy Characteristics'!$C:$C,0))),"",INDEX('Policy Characteristics'!I:I,MATCH($C847,'Policy Characteristics'!$C:$C,0)))</f>
        <v>% of fuel shifted</v>
      </c>
      <c r="P847" s="76" t="str">
        <f>IF(ISBLANK(INDEX('Policy Characteristics'!J:J,MATCH($C847,'Policy Characteristics'!$C:$C,0))),"",INDEX('Policy Characteristics'!J:J,MATCH($C847,'Policy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7" s="76" t="str">
        <f>IF(ISBLANK(INDEX('Policy Characteristics'!K:K,MATCH($C847,'Policy Characteristics'!$C:$C,0))),"",INDEX('Policy Characteristics'!K:K,MATCH($C847,'Policy Characteristics'!$C:$C,0)))</f>
        <v>industry-ag-main.html#fuel-switching</v>
      </c>
      <c r="R847" s="76" t="str">
        <f>IF(ISBLANK(INDEX('Policy Characteristics'!L:L,MATCH($C847,'Policy Characteristics'!$C:$C,0))),"",INDEX('Policy Characteristics'!L:L,MATCH($C847,'Policy Characteristics'!$C:$C,0)))</f>
        <v>industry-elec-and-hydrogen.html</v>
      </c>
    </row>
    <row r="848" spans="1:18" x14ac:dyDescent="0.25">
      <c r="A848" s="76" t="str">
        <f>IF(ISBLANK(INDEX('Policy Characteristics'!A:A,MATCH($C848,'Policy Characteristics'!$C:$C,0))),"",INDEX('Policy Characteristics'!A:A,MATCH($C848,'Policy Characteristics'!$C:$C,0)))</f>
        <v>Industry</v>
      </c>
      <c r="B848" s="234" t="str">
        <f>IF(ISBLANK(INDEX('Policy Characteristics'!B:B,MATCH($C848,'Policy Characteristics'!$C:$C,0))),"",INDEX('Policy Characteristics'!B:B,MATCH($C848,'Policy Characteristics'!$C:$C,0)))</f>
        <v>Electrification</v>
      </c>
      <c r="C848" s="76" t="str">
        <f t="shared" si="29"/>
        <v>Fraction of Eligible Industrial Energy Use Shifted to Electricity</v>
      </c>
      <c r="D848" s="78" t="s">
        <v>1324</v>
      </c>
      <c r="E848" t="s">
        <v>1693</v>
      </c>
      <c r="F848" t="s">
        <v>1327</v>
      </c>
      <c r="G848" s="88" t="s">
        <v>1700</v>
      </c>
      <c r="H848" s="15">
        <v>2022</v>
      </c>
      <c r="I848" s="247" t="s">
        <v>43</v>
      </c>
      <c r="J848" s="236" t="str">
        <f>IF(ISBLANK(INDEX('Policy Characteristics'!D:D,MATCH($C848,'Policy Characteristics'!$C:$C,0))),"",INDEX('Policy Characteristics'!D:D,MATCH($C848,'Policy Characteristics'!$C:$C,0)))</f>
        <v>Electrification</v>
      </c>
      <c r="K848" s="76" t="str">
        <f>IF(ISBLANK(INDEX('Policy Characteristics'!E:E,MATCH($C848,'Policy Characteristics'!$C:$C,0))),"",INDEX('Policy Characteristics'!E:E,MATCH($C848,'Policy Characteristics'!$C:$C,0)))</f>
        <v>indst shift to electricity</v>
      </c>
      <c r="L848" s="239">
        <f>IF(ISBLANK(INDEX('Policy Characteristics'!F:F,MATCH($C848,'Policy Characteristics'!$C:$C,0))),"",INDEX('Policy Characteristics'!F:F,MATCH($C848,'Policy Characteristics'!$C:$C,0)))</f>
        <v>0</v>
      </c>
      <c r="M848" s="239">
        <f>IF(ISBLANK(INDEX('Policy Characteristics'!G:G,MATCH($C848,'Policy Characteristics'!$C:$C,0))),"",INDEX('Policy Characteristics'!G:G,MATCH($C848,'Policy Characteristics'!$C:$C,0)))</f>
        <v>1</v>
      </c>
      <c r="N848" s="239">
        <f>IF(ISBLANK(INDEX('Policy Characteristics'!H:H,MATCH($C848,'Policy Characteristics'!$C:$C,0))),"",INDEX('Policy Characteristics'!H:H,MATCH($C848,'Policy Characteristics'!$C:$C,0)))</f>
        <v>0.01</v>
      </c>
      <c r="O848" s="76" t="str">
        <f>IF(ISBLANK(INDEX('Policy Characteristics'!I:I,MATCH($C848,'Policy Characteristics'!$C:$C,0))),"",INDEX('Policy Characteristics'!I:I,MATCH($C848,'Policy Characteristics'!$C:$C,0)))</f>
        <v>% of fuel shifted</v>
      </c>
      <c r="P848" s="76" t="str">
        <f>IF(ISBLANK(INDEX('Policy Characteristics'!J:J,MATCH($C848,'Policy Characteristics'!$C:$C,0))),"",INDEX('Policy Characteristics'!J:J,MATCH($C848,'Policy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8" s="76" t="str">
        <f>IF(ISBLANK(INDEX('Policy Characteristics'!K:K,MATCH($C848,'Policy Characteristics'!$C:$C,0))),"",INDEX('Policy Characteristics'!K:K,MATCH($C848,'Policy Characteristics'!$C:$C,0)))</f>
        <v>industry-ag-main.html#fuel-switching</v>
      </c>
      <c r="R848" s="76" t="str">
        <f>IF(ISBLANK(INDEX('Policy Characteristics'!L:L,MATCH($C848,'Policy Characteristics'!$C:$C,0))),"",INDEX('Policy Characteristics'!L:L,MATCH($C848,'Policy Characteristics'!$C:$C,0)))</f>
        <v>industry-elec-and-hydrogen.html</v>
      </c>
    </row>
    <row r="849" spans="1:18" x14ac:dyDescent="0.25">
      <c r="A849" s="76" t="str">
        <f>IF(ISBLANK(INDEX('Policy Characteristics'!A:A,MATCH($C849,'Policy Characteristics'!$C:$C,0))),"",INDEX('Policy Characteristics'!A:A,MATCH($C849,'Policy Characteristics'!$C:$C,0)))</f>
        <v>Industry</v>
      </c>
      <c r="B849" s="234" t="str">
        <f>IF(ISBLANK(INDEX('Policy Characteristics'!B:B,MATCH($C849,'Policy Characteristics'!$C:$C,0))),"",INDEX('Policy Characteristics'!B:B,MATCH($C849,'Policy Characteristics'!$C:$C,0)))</f>
        <v>Electrification</v>
      </c>
      <c r="C849" s="76" t="str">
        <f t="shared" si="29"/>
        <v>Fraction of Eligible Industrial Energy Use Shifted to Electricity</v>
      </c>
      <c r="D849" s="78" t="s">
        <v>1324</v>
      </c>
      <c r="E849" t="s">
        <v>1694</v>
      </c>
      <c r="F849" t="s">
        <v>1327</v>
      </c>
      <c r="G849" s="88" t="s">
        <v>1701</v>
      </c>
      <c r="H849" s="15">
        <v>2023</v>
      </c>
      <c r="I849" s="247" t="s">
        <v>43</v>
      </c>
      <c r="J849" s="236" t="str">
        <f>IF(ISBLANK(INDEX('Policy Characteristics'!D:D,MATCH($C849,'Policy Characteristics'!$C:$C,0))),"",INDEX('Policy Characteristics'!D:D,MATCH($C849,'Policy Characteristics'!$C:$C,0)))</f>
        <v>Electrification</v>
      </c>
      <c r="K849" s="76" t="str">
        <f>IF(ISBLANK(INDEX('Policy Characteristics'!E:E,MATCH($C849,'Policy Characteristics'!$C:$C,0))),"",INDEX('Policy Characteristics'!E:E,MATCH($C849,'Policy Characteristics'!$C:$C,0)))</f>
        <v>indst shift to electricity</v>
      </c>
      <c r="L849" s="239">
        <f>IF(ISBLANK(INDEX('Policy Characteristics'!F:F,MATCH($C849,'Policy Characteristics'!$C:$C,0))),"",INDEX('Policy Characteristics'!F:F,MATCH($C849,'Policy Characteristics'!$C:$C,0)))</f>
        <v>0</v>
      </c>
      <c r="M849" s="239">
        <f>IF(ISBLANK(INDEX('Policy Characteristics'!G:G,MATCH($C849,'Policy Characteristics'!$C:$C,0))),"",INDEX('Policy Characteristics'!G:G,MATCH($C849,'Policy Characteristics'!$C:$C,0)))</f>
        <v>1</v>
      </c>
      <c r="N849" s="239">
        <f>IF(ISBLANK(INDEX('Policy Characteristics'!H:H,MATCH($C849,'Policy Characteristics'!$C:$C,0))),"",INDEX('Policy Characteristics'!H:H,MATCH($C849,'Policy Characteristics'!$C:$C,0)))</f>
        <v>0.01</v>
      </c>
      <c r="O849" s="76" t="str">
        <f>IF(ISBLANK(INDEX('Policy Characteristics'!I:I,MATCH($C849,'Policy Characteristics'!$C:$C,0))),"",INDEX('Policy Characteristics'!I:I,MATCH($C849,'Policy Characteristics'!$C:$C,0)))</f>
        <v>% of fuel shifted</v>
      </c>
      <c r="P849" s="76" t="str">
        <f>IF(ISBLANK(INDEX('Policy Characteristics'!J:J,MATCH($C849,'Policy Characteristics'!$C:$C,0))),"",INDEX('Policy Characteristics'!J:J,MATCH($C849,'Policy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9" s="76" t="str">
        <f>IF(ISBLANK(INDEX('Policy Characteristics'!K:K,MATCH($C849,'Policy Characteristics'!$C:$C,0))),"",INDEX('Policy Characteristics'!K:K,MATCH($C849,'Policy Characteristics'!$C:$C,0)))</f>
        <v>industry-ag-main.html#fuel-switching</v>
      </c>
      <c r="R849" s="76" t="str">
        <f>IF(ISBLANK(INDEX('Policy Characteristics'!L:L,MATCH($C849,'Policy Characteristics'!$C:$C,0))),"",INDEX('Policy Characteristics'!L:L,MATCH($C849,'Policy Characteristics'!$C:$C,0)))</f>
        <v>industry-elec-and-hydrogen.html</v>
      </c>
    </row>
    <row r="850" spans="1:18" x14ac:dyDescent="0.25">
      <c r="A850" s="76" t="str">
        <f>IF(ISBLANK(INDEX('Policy Characteristics'!A:A,MATCH($C850,'Policy Characteristics'!$C:$C,0))),"",INDEX('Policy Characteristics'!A:A,MATCH($C850,'Policy Characteristics'!$C:$C,0)))</f>
        <v>Industry</v>
      </c>
      <c r="B850" s="234" t="str">
        <f>IF(ISBLANK(INDEX('Policy Characteristics'!B:B,MATCH($C850,'Policy Characteristics'!$C:$C,0))),"",INDEX('Policy Characteristics'!B:B,MATCH($C850,'Policy Characteristics'!$C:$C,0)))</f>
        <v>Electrification</v>
      </c>
      <c r="C850" s="76" t="str">
        <f t="shared" si="29"/>
        <v>Fraction of Eligible Industrial Energy Use Shifted to Electricity</v>
      </c>
      <c r="D850" s="78" t="s">
        <v>1324</v>
      </c>
      <c r="E850" t="s">
        <v>1695</v>
      </c>
      <c r="F850" t="s">
        <v>1327</v>
      </c>
      <c r="G850" s="88" t="s">
        <v>1702</v>
      </c>
      <c r="H850" s="15">
        <v>2024</v>
      </c>
      <c r="I850" s="247" t="s">
        <v>43</v>
      </c>
      <c r="J850" s="236" t="str">
        <f>IF(ISBLANK(INDEX('Policy Characteristics'!D:D,MATCH($C850,'Policy Characteristics'!$C:$C,0))),"",INDEX('Policy Characteristics'!D:D,MATCH($C850,'Policy Characteristics'!$C:$C,0)))</f>
        <v>Electrification</v>
      </c>
      <c r="K850" s="76" t="str">
        <f>IF(ISBLANK(INDEX('Policy Characteristics'!E:E,MATCH($C850,'Policy Characteristics'!$C:$C,0))),"",INDEX('Policy Characteristics'!E:E,MATCH($C850,'Policy Characteristics'!$C:$C,0)))</f>
        <v>indst shift to electricity</v>
      </c>
      <c r="L850" s="239">
        <f>IF(ISBLANK(INDEX('Policy Characteristics'!F:F,MATCH($C850,'Policy Characteristics'!$C:$C,0))),"",INDEX('Policy Characteristics'!F:F,MATCH($C850,'Policy Characteristics'!$C:$C,0)))</f>
        <v>0</v>
      </c>
      <c r="M850" s="239">
        <f>IF(ISBLANK(INDEX('Policy Characteristics'!G:G,MATCH($C850,'Policy Characteristics'!$C:$C,0))),"",INDEX('Policy Characteristics'!G:G,MATCH($C850,'Policy Characteristics'!$C:$C,0)))</f>
        <v>1</v>
      </c>
      <c r="N850" s="239">
        <f>IF(ISBLANK(INDEX('Policy Characteristics'!H:H,MATCH($C850,'Policy Characteristics'!$C:$C,0))),"",INDEX('Policy Characteristics'!H:H,MATCH($C850,'Policy Characteristics'!$C:$C,0)))</f>
        <v>0.01</v>
      </c>
      <c r="O850" s="76" t="str">
        <f>IF(ISBLANK(INDEX('Policy Characteristics'!I:I,MATCH($C850,'Policy Characteristics'!$C:$C,0))),"",INDEX('Policy Characteristics'!I:I,MATCH($C850,'Policy Characteristics'!$C:$C,0)))</f>
        <v>% of fuel shifted</v>
      </c>
      <c r="P850" s="76" t="str">
        <f>IF(ISBLANK(INDEX('Policy Characteristics'!J:J,MATCH($C850,'Policy Characteristics'!$C:$C,0))),"",INDEX('Policy Characteristics'!J:J,MATCH($C850,'Policy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0" s="76" t="str">
        <f>IF(ISBLANK(INDEX('Policy Characteristics'!K:K,MATCH($C850,'Policy Characteristics'!$C:$C,0))),"",INDEX('Policy Characteristics'!K:K,MATCH($C850,'Policy Characteristics'!$C:$C,0)))</f>
        <v>industry-ag-main.html#fuel-switching</v>
      </c>
      <c r="R850" s="76" t="str">
        <f>IF(ISBLANK(INDEX('Policy Characteristics'!L:L,MATCH($C850,'Policy Characteristics'!$C:$C,0))),"",INDEX('Policy Characteristics'!L:L,MATCH($C850,'Policy Characteristics'!$C:$C,0)))</f>
        <v>industry-elec-and-hydrogen.html</v>
      </c>
    </row>
    <row r="851" spans="1:18" x14ac:dyDescent="0.25">
      <c r="A851" s="76" t="str">
        <f>IF(ISBLANK(INDEX('Policy Characteristics'!A:A,MATCH($C851,'Policy Characteristics'!$C:$C,0))),"",INDEX('Policy Characteristics'!A:A,MATCH($C851,'Policy Characteristics'!$C:$C,0)))</f>
        <v>Industry</v>
      </c>
      <c r="B851" s="234" t="str">
        <f>IF(ISBLANK(INDEX('Policy Characteristics'!B:B,MATCH($C851,'Policy Characteristics'!$C:$C,0))),"",INDEX('Policy Characteristics'!B:B,MATCH($C851,'Policy Characteristics'!$C:$C,0)))</f>
        <v>Electrification</v>
      </c>
      <c r="C851" s="76" t="str">
        <f t="shared" si="29"/>
        <v>Fraction of Eligible Industrial Energy Use Shifted to Electricity</v>
      </c>
      <c r="D851" s="78" t="s">
        <v>1324</v>
      </c>
      <c r="E851" t="s">
        <v>1833</v>
      </c>
      <c r="F851" t="s">
        <v>1327</v>
      </c>
      <c r="G851" s="88" t="s">
        <v>1833</v>
      </c>
      <c r="H851" s="15">
        <v>2025</v>
      </c>
      <c r="I851" s="247" t="s">
        <v>43</v>
      </c>
      <c r="J851" s="236" t="str">
        <f>IF(ISBLANK(INDEX('Policy Characteristics'!D:D,MATCH($C851,'Policy Characteristics'!$C:$C,0))),"",INDEX('Policy Characteristics'!D:D,MATCH($C851,'Policy Characteristics'!$C:$C,0)))</f>
        <v>Electrification</v>
      </c>
      <c r="K851" s="76" t="str">
        <f>IF(ISBLANK(INDEX('Policy Characteristics'!E:E,MATCH($C851,'Policy Characteristics'!$C:$C,0))),"",INDEX('Policy Characteristics'!E:E,MATCH($C851,'Policy Characteristics'!$C:$C,0)))</f>
        <v>indst shift to electricity</v>
      </c>
      <c r="L851" s="239">
        <f>IF(ISBLANK(INDEX('Policy Characteristics'!F:F,MATCH($C851,'Policy Characteristics'!$C:$C,0))),"",INDEX('Policy Characteristics'!F:F,MATCH($C851,'Policy Characteristics'!$C:$C,0)))</f>
        <v>0</v>
      </c>
      <c r="M851" s="239">
        <f>IF(ISBLANK(INDEX('Policy Characteristics'!G:G,MATCH($C851,'Policy Characteristics'!$C:$C,0))),"",INDEX('Policy Characteristics'!G:G,MATCH($C851,'Policy Characteristics'!$C:$C,0)))</f>
        <v>1</v>
      </c>
      <c r="N851" s="239">
        <f>IF(ISBLANK(INDEX('Policy Characteristics'!H:H,MATCH($C851,'Policy Characteristics'!$C:$C,0))),"",INDEX('Policy Characteristics'!H:H,MATCH($C851,'Policy Characteristics'!$C:$C,0)))</f>
        <v>0.01</v>
      </c>
      <c r="O851" s="76" t="str">
        <f>IF(ISBLANK(INDEX('Policy Characteristics'!I:I,MATCH($C851,'Policy Characteristics'!$C:$C,0))),"",INDEX('Policy Characteristics'!I:I,MATCH($C851,'Policy Characteristics'!$C:$C,0)))</f>
        <v>% of fuel shifted</v>
      </c>
      <c r="P851" s="76" t="str">
        <f>IF(ISBLANK(INDEX('Policy Characteristics'!J:J,MATCH($C851,'Policy Characteristics'!$C:$C,0))),"",INDEX('Policy Characteristics'!J:J,MATCH($C851,'Policy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1" s="76" t="str">
        <f>IF(ISBLANK(INDEX('Policy Characteristics'!K:K,MATCH($C851,'Policy Characteristics'!$C:$C,0))),"",INDEX('Policy Characteristics'!K:K,MATCH($C851,'Policy Characteristics'!$C:$C,0)))</f>
        <v>industry-ag-main.html#fuel-switching</v>
      </c>
      <c r="R851" s="76" t="str">
        <f>IF(ISBLANK(INDEX('Policy Characteristics'!L:L,MATCH($C851,'Policy Characteristics'!$C:$C,0))),"",INDEX('Policy Characteristics'!L:L,MATCH($C851,'Policy Characteristics'!$C:$C,0)))</f>
        <v>industry-elec-and-hydrogen.html</v>
      </c>
    </row>
    <row r="852" spans="1:18" x14ac:dyDescent="0.25">
      <c r="A852" s="76" t="str">
        <f>IF(ISBLANK(INDEX('Policy Characteristics'!A:A,MATCH($C852,'Policy Characteristics'!$C:$C,0))),"",INDEX('Policy Characteristics'!A:A,MATCH($C852,'Policy Characteristics'!$C:$C,0)))</f>
        <v>Industry</v>
      </c>
      <c r="B852" s="234" t="str">
        <f>IF(ISBLANK(INDEX('Policy Characteristics'!B:B,MATCH($C852,'Policy Characteristics'!$C:$C,0))),"",INDEX('Policy Characteristics'!B:B,MATCH($C852,'Policy Characteristics'!$C:$C,0)))</f>
        <v>Electrification</v>
      </c>
      <c r="C852" s="76" t="str">
        <f t="shared" si="29"/>
        <v>Fraction of Eligible Industrial Energy Use Shifted to Electricity</v>
      </c>
      <c r="D852" s="78" t="s">
        <v>1325</v>
      </c>
      <c r="E852" t="s">
        <v>1689</v>
      </c>
      <c r="F852" t="s">
        <v>1286</v>
      </c>
      <c r="G852" s="88" t="s">
        <v>1696</v>
      </c>
      <c r="H852" s="15">
        <v>2026</v>
      </c>
      <c r="I852" s="247" t="s">
        <v>43</v>
      </c>
      <c r="J852" s="236" t="str">
        <f>IF(ISBLANK(INDEX('Policy Characteristics'!D:D,MATCH($C852,'Policy Characteristics'!$C:$C,0))),"",INDEX('Policy Characteristics'!D:D,MATCH($C852,'Policy Characteristics'!$C:$C,0)))</f>
        <v>Electrification</v>
      </c>
      <c r="K852" s="76" t="str">
        <f>IF(ISBLANK(INDEX('Policy Characteristics'!E:E,MATCH($C852,'Policy Characteristics'!$C:$C,0))),"",INDEX('Policy Characteristics'!E:E,MATCH($C852,'Policy Characteristics'!$C:$C,0)))</f>
        <v>indst shift to electricity</v>
      </c>
      <c r="L852" s="239">
        <f>IF(ISBLANK(INDEX('Policy Characteristics'!F:F,MATCH($C852,'Policy Characteristics'!$C:$C,0))),"",INDEX('Policy Characteristics'!F:F,MATCH($C852,'Policy Characteristics'!$C:$C,0)))</f>
        <v>0</v>
      </c>
      <c r="M852" s="239">
        <f>IF(ISBLANK(INDEX('Policy Characteristics'!G:G,MATCH($C852,'Policy Characteristics'!$C:$C,0))),"",INDEX('Policy Characteristics'!G:G,MATCH($C852,'Policy Characteristics'!$C:$C,0)))</f>
        <v>1</v>
      </c>
      <c r="N852" s="239">
        <f>IF(ISBLANK(INDEX('Policy Characteristics'!H:H,MATCH($C852,'Policy Characteristics'!$C:$C,0))),"",INDEX('Policy Characteristics'!H:H,MATCH($C852,'Policy Characteristics'!$C:$C,0)))</f>
        <v>0.01</v>
      </c>
      <c r="O852" s="76" t="str">
        <f>IF(ISBLANK(INDEX('Policy Characteristics'!I:I,MATCH($C852,'Policy Characteristics'!$C:$C,0))),"",INDEX('Policy Characteristics'!I:I,MATCH($C852,'Policy Characteristics'!$C:$C,0)))</f>
        <v>% of fuel shifted</v>
      </c>
      <c r="P852" s="76" t="str">
        <f>IF(ISBLANK(INDEX('Policy Characteristics'!J:J,MATCH($C852,'Policy Characteristics'!$C:$C,0))),"",INDEX('Policy Characteristics'!J:J,MATCH($C852,'Policy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2" s="76" t="str">
        <f>IF(ISBLANK(INDEX('Policy Characteristics'!K:K,MATCH($C852,'Policy Characteristics'!$C:$C,0))),"",INDEX('Policy Characteristics'!K:K,MATCH($C852,'Policy Characteristics'!$C:$C,0)))</f>
        <v>industry-ag-main.html#fuel-switching</v>
      </c>
      <c r="R852" s="76" t="str">
        <f>IF(ISBLANK(INDEX('Policy Characteristics'!L:L,MATCH($C852,'Policy Characteristics'!$C:$C,0))),"",INDEX('Policy Characteristics'!L:L,MATCH($C852,'Policy Characteristics'!$C:$C,0)))</f>
        <v>industry-elec-and-hydrogen.html</v>
      </c>
    </row>
    <row r="853" spans="1:18" x14ac:dyDescent="0.25">
      <c r="A853" s="76" t="str">
        <f>IF(ISBLANK(INDEX('Policy Characteristics'!A:A,MATCH($C853,'Policy Characteristics'!$C:$C,0))),"",INDEX('Policy Characteristics'!A:A,MATCH($C853,'Policy Characteristics'!$C:$C,0)))</f>
        <v>Industry</v>
      </c>
      <c r="B853" s="234" t="str">
        <f>IF(ISBLANK(INDEX('Policy Characteristics'!B:B,MATCH($C853,'Policy Characteristics'!$C:$C,0))),"",INDEX('Policy Characteristics'!B:B,MATCH($C853,'Policy Characteristics'!$C:$C,0)))</f>
        <v>Electrification</v>
      </c>
      <c r="C853" s="76" t="str">
        <f t="shared" ref="C853:C859" si="30">C$660</f>
        <v>Fraction of Eligible Industrial Energy Use Shifted to Electricity</v>
      </c>
      <c r="D853" s="78" t="s">
        <v>1325</v>
      </c>
      <c r="E853" t="s">
        <v>1690</v>
      </c>
      <c r="F853" t="s">
        <v>1286</v>
      </c>
      <c r="G853" s="88" t="s">
        <v>1697</v>
      </c>
      <c r="H853" s="15">
        <v>2027</v>
      </c>
      <c r="I853" s="247" t="s">
        <v>43</v>
      </c>
      <c r="J853" s="236" t="str">
        <f>IF(ISBLANK(INDEX('Policy Characteristics'!D:D,MATCH($C853,'Policy Characteristics'!$C:$C,0))),"",INDEX('Policy Characteristics'!D:D,MATCH($C853,'Policy Characteristics'!$C:$C,0)))</f>
        <v>Electrification</v>
      </c>
      <c r="K853" s="76" t="str">
        <f>IF(ISBLANK(INDEX('Policy Characteristics'!E:E,MATCH($C853,'Policy Characteristics'!$C:$C,0))),"",INDEX('Policy Characteristics'!E:E,MATCH($C853,'Policy Characteristics'!$C:$C,0)))</f>
        <v>indst shift to electricity</v>
      </c>
      <c r="L853" s="239">
        <f>IF(ISBLANK(INDEX('Policy Characteristics'!F:F,MATCH($C853,'Policy Characteristics'!$C:$C,0))),"",INDEX('Policy Characteristics'!F:F,MATCH($C853,'Policy Characteristics'!$C:$C,0)))</f>
        <v>0</v>
      </c>
      <c r="M853" s="239">
        <f>IF(ISBLANK(INDEX('Policy Characteristics'!G:G,MATCH($C853,'Policy Characteristics'!$C:$C,0))),"",INDEX('Policy Characteristics'!G:G,MATCH($C853,'Policy Characteristics'!$C:$C,0)))</f>
        <v>1</v>
      </c>
      <c r="N853" s="239">
        <f>IF(ISBLANK(INDEX('Policy Characteristics'!H:H,MATCH($C853,'Policy Characteristics'!$C:$C,0))),"",INDEX('Policy Characteristics'!H:H,MATCH($C853,'Policy Characteristics'!$C:$C,0)))</f>
        <v>0.01</v>
      </c>
      <c r="O853" s="76" t="str">
        <f>IF(ISBLANK(INDEX('Policy Characteristics'!I:I,MATCH($C853,'Policy Characteristics'!$C:$C,0))),"",INDEX('Policy Characteristics'!I:I,MATCH($C853,'Policy Characteristics'!$C:$C,0)))</f>
        <v>% of fuel shifted</v>
      </c>
      <c r="P853" s="76" t="str">
        <f>IF(ISBLANK(INDEX('Policy Characteristics'!J:J,MATCH($C853,'Policy Characteristics'!$C:$C,0))),"",INDEX('Policy Characteristics'!J:J,MATCH($C853,'Policy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3" s="76" t="str">
        <f>IF(ISBLANK(INDEX('Policy Characteristics'!K:K,MATCH($C853,'Policy Characteristics'!$C:$C,0))),"",INDEX('Policy Characteristics'!K:K,MATCH($C853,'Policy Characteristics'!$C:$C,0)))</f>
        <v>industry-ag-main.html#fuel-switching</v>
      </c>
      <c r="R853" s="76" t="str">
        <f>IF(ISBLANK(INDEX('Policy Characteristics'!L:L,MATCH($C853,'Policy Characteristics'!$C:$C,0))),"",INDEX('Policy Characteristics'!L:L,MATCH($C853,'Policy Characteristics'!$C:$C,0)))</f>
        <v>industry-elec-and-hydrogen.html</v>
      </c>
    </row>
    <row r="854" spans="1:18" x14ac:dyDescent="0.25">
      <c r="A854" s="76" t="str">
        <f>IF(ISBLANK(INDEX('Policy Characteristics'!A:A,MATCH($C854,'Policy Characteristics'!$C:$C,0))),"",INDEX('Policy Characteristics'!A:A,MATCH($C854,'Policy Characteristics'!$C:$C,0)))</f>
        <v>Industry</v>
      </c>
      <c r="B854" s="234" t="str">
        <f>IF(ISBLANK(INDEX('Policy Characteristics'!B:B,MATCH($C854,'Policy Characteristics'!$C:$C,0))),"",INDEX('Policy Characteristics'!B:B,MATCH($C854,'Policy Characteristics'!$C:$C,0)))</f>
        <v>Electrification</v>
      </c>
      <c r="C854" s="76" t="str">
        <f t="shared" si="30"/>
        <v>Fraction of Eligible Industrial Energy Use Shifted to Electricity</v>
      </c>
      <c r="D854" s="78" t="s">
        <v>1325</v>
      </c>
      <c r="E854" t="s">
        <v>1691</v>
      </c>
      <c r="F854" t="s">
        <v>1286</v>
      </c>
      <c r="G854" s="88" t="s">
        <v>1698</v>
      </c>
      <c r="H854" s="15">
        <v>2028</v>
      </c>
      <c r="I854" s="247" t="s">
        <v>43</v>
      </c>
      <c r="J854" s="236" t="str">
        <f>IF(ISBLANK(INDEX('Policy Characteristics'!D:D,MATCH($C854,'Policy Characteristics'!$C:$C,0))),"",INDEX('Policy Characteristics'!D:D,MATCH($C854,'Policy Characteristics'!$C:$C,0)))</f>
        <v>Electrification</v>
      </c>
      <c r="K854" s="76" t="str">
        <f>IF(ISBLANK(INDEX('Policy Characteristics'!E:E,MATCH($C854,'Policy Characteristics'!$C:$C,0))),"",INDEX('Policy Characteristics'!E:E,MATCH($C854,'Policy Characteristics'!$C:$C,0)))</f>
        <v>indst shift to electricity</v>
      </c>
      <c r="L854" s="239">
        <f>IF(ISBLANK(INDEX('Policy Characteristics'!F:F,MATCH($C854,'Policy Characteristics'!$C:$C,0))),"",INDEX('Policy Characteristics'!F:F,MATCH($C854,'Policy Characteristics'!$C:$C,0)))</f>
        <v>0</v>
      </c>
      <c r="M854" s="239">
        <f>IF(ISBLANK(INDEX('Policy Characteristics'!G:G,MATCH($C854,'Policy Characteristics'!$C:$C,0))),"",INDEX('Policy Characteristics'!G:G,MATCH($C854,'Policy Characteristics'!$C:$C,0)))</f>
        <v>1</v>
      </c>
      <c r="N854" s="239">
        <f>IF(ISBLANK(INDEX('Policy Characteristics'!H:H,MATCH($C854,'Policy Characteristics'!$C:$C,0))),"",INDEX('Policy Characteristics'!H:H,MATCH($C854,'Policy Characteristics'!$C:$C,0)))</f>
        <v>0.01</v>
      </c>
      <c r="O854" s="76" t="str">
        <f>IF(ISBLANK(INDEX('Policy Characteristics'!I:I,MATCH($C854,'Policy Characteristics'!$C:$C,0))),"",INDEX('Policy Characteristics'!I:I,MATCH($C854,'Policy Characteristics'!$C:$C,0)))</f>
        <v>% of fuel shifted</v>
      </c>
      <c r="P854" s="76" t="str">
        <f>IF(ISBLANK(INDEX('Policy Characteristics'!J:J,MATCH($C854,'Policy Characteristics'!$C:$C,0))),"",INDEX('Policy Characteristics'!J:J,MATCH($C854,'Policy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4" s="76" t="str">
        <f>IF(ISBLANK(INDEX('Policy Characteristics'!K:K,MATCH($C854,'Policy Characteristics'!$C:$C,0))),"",INDEX('Policy Characteristics'!K:K,MATCH($C854,'Policy Characteristics'!$C:$C,0)))</f>
        <v>industry-ag-main.html#fuel-switching</v>
      </c>
      <c r="R854" s="76" t="str">
        <f>IF(ISBLANK(INDEX('Policy Characteristics'!L:L,MATCH($C854,'Policy Characteristics'!$C:$C,0))),"",INDEX('Policy Characteristics'!L:L,MATCH($C854,'Policy Characteristics'!$C:$C,0)))</f>
        <v>industry-elec-and-hydrogen.html</v>
      </c>
    </row>
    <row r="855" spans="1:18" x14ac:dyDescent="0.25">
      <c r="A855" s="76" t="str">
        <f>IF(ISBLANK(INDEX('Policy Characteristics'!A:A,MATCH($C855,'Policy Characteristics'!$C:$C,0))),"",INDEX('Policy Characteristics'!A:A,MATCH($C855,'Policy Characteristics'!$C:$C,0)))</f>
        <v>Industry</v>
      </c>
      <c r="B855" s="234" t="str">
        <f>IF(ISBLANK(INDEX('Policy Characteristics'!B:B,MATCH($C855,'Policy Characteristics'!$C:$C,0))),"",INDEX('Policy Characteristics'!B:B,MATCH($C855,'Policy Characteristics'!$C:$C,0)))</f>
        <v>Electrification</v>
      </c>
      <c r="C855" s="76" t="str">
        <f t="shared" si="30"/>
        <v>Fraction of Eligible Industrial Energy Use Shifted to Electricity</v>
      </c>
      <c r="D855" s="78" t="s">
        <v>1325</v>
      </c>
      <c r="E855" t="s">
        <v>1692</v>
      </c>
      <c r="F855" t="s">
        <v>1286</v>
      </c>
      <c r="G855" s="88" t="s">
        <v>1699</v>
      </c>
      <c r="H855" s="15">
        <v>2029</v>
      </c>
      <c r="I855" s="247" t="s">
        <v>43</v>
      </c>
      <c r="J855" s="236" t="str">
        <f>IF(ISBLANK(INDEX('Policy Characteristics'!D:D,MATCH($C855,'Policy Characteristics'!$C:$C,0))),"",INDEX('Policy Characteristics'!D:D,MATCH($C855,'Policy Characteristics'!$C:$C,0)))</f>
        <v>Electrification</v>
      </c>
      <c r="K855" s="76" t="str">
        <f>IF(ISBLANK(INDEX('Policy Characteristics'!E:E,MATCH($C855,'Policy Characteristics'!$C:$C,0))),"",INDEX('Policy Characteristics'!E:E,MATCH($C855,'Policy Characteristics'!$C:$C,0)))</f>
        <v>indst shift to electricity</v>
      </c>
      <c r="L855" s="239">
        <f>IF(ISBLANK(INDEX('Policy Characteristics'!F:F,MATCH($C855,'Policy Characteristics'!$C:$C,0))),"",INDEX('Policy Characteristics'!F:F,MATCH($C855,'Policy Characteristics'!$C:$C,0)))</f>
        <v>0</v>
      </c>
      <c r="M855" s="239">
        <f>IF(ISBLANK(INDEX('Policy Characteristics'!G:G,MATCH($C855,'Policy Characteristics'!$C:$C,0))),"",INDEX('Policy Characteristics'!G:G,MATCH($C855,'Policy Characteristics'!$C:$C,0)))</f>
        <v>1</v>
      </c>
      <c r="N855" s="239">
        <f>IF(ISBLANK(INDEX('Policy Characteristics'!H:H,MATCH($C855,'Policy Characteristics'!$C:$C,0))),"",INDEX('Policy Characteristics'!H:H,MATCH($C855,'Policy Characteristics'!$C:$C,0)))</f>
        <v>0.01</v>
      </c>
      <c r="O855" s="76" t="str">
        <f>IF(ISBLANK(INDEX('Policy Characteristics'!I:I,MATCH($C855,'Policy Characteristics'!$C:$C,0))),"",INDEX('Policy Characteristics'!I:I,MATCH($C855,'Policy Characteristics'!$C:$C,0)))</f>
        <v>% of fuel shifted</v>
      </c>
      <c r="P855" s="76" t="str">
        <f>IF(ISBLANK(INDEX('Policy Characteristics'!J:J,MATCH($C855,'Policy Characteristics'!$C:$C,0))),"",INDEX('Policy Characteristics'!J:J,MATCH($C855,'Policy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5" s="76" t="str">
        <f>IF(ISBLANK(INDEX('Policy Characteristics'!K:K,MATCH($C855,'Policy Characteristics'!$C:$C,0))),"",INDEX('Policy Characteristics'!K:K,MATCH($C855,'Policy Characteristics'!$C:$C,0)))</f>
        <v>industry-ag-main.html#fuel-switching</v>
      </c>
      <c r="R855" s="76" t="str">
        <f>IF(ISBLANK(INDEX('Policy Characteristics'!L:L,MATCH($C855,'Policy Characteristics'!$C:$C,0))),"",INDEX('Policy Characteristics'!L:L,MATCH($C855,'Policy Characteristics'!$C:$C,0)))</f>
        <v>industry-elec-and-hydrogen.html</v>
      </c>
    </row>
    <row r="856" spans="1:18" x14ac:dyDescent="0.25">
      <c r="A856" s="76" t="str">
        <f>IF(ISBLANK(INDEX('Policy Characteristics'!A:A,MATCH($C856,'Policy Characteristics'!$C:$C,0))),"",INDEX('Policy Characteristics'!A:A,MATCH($C856,'Policy Characteristics'!$C:$C,0)))</f>
        <v>Industry</v>
      </c>
      <c r="B856" s="234" t="str">
        <f>IF(ISBLANK(INDEX('Policy Characteristics'!B:B,MATCH($C856,'Policy Characteristics'!$C:$C,0))),"",INDEX('Policy Characteristics'!B:B,MATCH($C856,'Policy Characteristics'!$C:$C,0)))</f>
        <v>Electrification</v>
      </c>
      <c r="C856" s="76" t="str">
        <f t="shared" si="30"/>
        <v>Fraction of Eligible Industrial Energy Use Shifted to Electricity</v>
      </c>
      <c r="D856" s="78" t="s">
        <v>1325</v>
      </c>
      <c r="E856" t="s">
        <v>1693</v>
      </c>
      <c r="F856" t="s">
        <v>1286</v>
      </c>
      <c r="G856" s="88" t="s">
        <v>1700</v>
      </c>
      <c r="H856" s="15">
        <v>2030</v>
      </c>
      <c r="I856" s="247" t="s">
        <v>43</v>
      </c>
      <c r="J856" s="236" t="str">
        <f>IF(ISBLANK(INDEX('Policy Characteristics'!D:D,MATCH($C856,'Policy Characteristics'!$C:$C,0))),"",INDEX('Policy Characteristics'!D:D,MATCH($C856,'Policy Characteristics'!$C:$C,0)))</f>
        <v>Electrification</v>
      </c>
      <c r="K856" s="76" t="str">
        <f>IF(ISBLANK(INDEX('Policy Characteristics'!E:E,MATCH($C856,'Policy Characteristics'!$C:$C,0))),"",INDEX('Policy Characteristics'!E:E,MATCH($C856,'Policy Characteristics'!$C:$C,0)))</f>
        <v>indst shift to electricity</v>
      </c>
      <c r="L856" s="239">
        <f>IF(ISBLANK(INDEX('Policy Characteristics'!F:F,MATCH($C856,'Policy Characteristics'!$C:$C,0))),"",INDEX('Policy Characteristics'!F:F,MATCH($C856,'Policy Characteristics'!$C:$C,0)))</f>
        <v>0</v>
      </c>
      <c r="M856" s="239">
        <f>IF(ISBLANK(INDEX('Policy Characteristics'!G:G,MATCH($C856,'Policy Characteristics'!$C:$C,0))),"",INDEX('Policy Characteristics'!G:G,MATCH($C856,'Policy Characteristics'!$C:$C,0)))</f>
        <v>1</v>
      </c>
      <c r="N856" s="239">
        <f>IF(ISBLANK(INDEX('Policy Characteristics'!H:H,MATCH($C856,'Policy Characteristics'!$C:$C,0))),"",INDEX('Policy Characteristics'!H:H,MATCH($C856,'Policy Characteristics'!$C:$C,0)))</f>
        <v>0.01</v>
      </c>
      <c r="O856" s="76" t="str">
        <f>IF(ISBLANK(INDEX('Policy Characteristics'!I:I,MATCH($C856,'Policy Characteristics'!$C:$C,0))),"",INDEX('Policy Characteristics'!I:I,MATCH($C856,'Policy Characteristics'!$C:$C,0)))</f>
        <v>% of fuel shifted</v>
      </c>
      <c r="P856" s="76" t="str">
        <f>IF(ISBLANK(INDEX('Policy Characteristics'!J:J,MATCH($C856,'Policy Characteristics'!$C:$C,0))),"",INDEX('Policy Characteristics'!J:J,MATCH($C856,'Policy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6" s="76" t="str">
        <f>IF(ISBLANK(INDEX('Policy Characteristics'!K:K,MATCH($C856,'Policy Characteristics'!$C:$C,0))),"",INDEX('Policy Characteristics'!K:K,MATCH($C856,'Policy Characteristics'!$C:$C,0)))</f>
        <v>industry-ag-main.html#fuel-switching</v>
      </c>
      <c r="R856" s="76" t="str">
        <f>IF(ISBLANK(INDEX('Policy Characteristics'!L:L,MATCH($C856,'Policy Characteristics'!$C:$C,0))),"",INDEX('Policy Characteristics'!L:L,MATCH($C856,'Policy Characteristics'!$C:$C,0)))</f>
        <v>industry-elec-and-hydrogen.html</v>
      </c>
    </row>
    <row r="857" spans="1:18" x14ac:dyDescent="0.25">
      <c r="A857" s="76" t="str">
        <f>IF(ISBLANK(INDEX('Policy Characteristics'!A:A,MATCH($C857,'Policy Characteristics'!$C:$C,0))),"",INDEX('Policy Characteristics'!A:A,MATCH($C857,'Policy Characteristics'!$C:$C,0)))</f>
        <v>Industry</v>
      </c>
      <c r="B857" s="234" t="str">
        <f>IF(ISBLANK(INDEX('Policy Characteristics'!B:B,MATCH($C857,'Policy Characteristics'!$C:$C,0))),"",INDEX('Policy Characteristics'!B:B,MATCH($C857,'Policy Characteristics'!$C:$C,0)))</f>
        <v>Electrification</v>
      </c>
      <c r="C857" s="76" t="str">
        <f t="shared" si="30"/>
        <v>Fraction of Eligible Industrial Energy Use Shifted to Electricity</v>
      </c>
      <c r="D857" s="78" t="s">
        <v>1325</v>
      </c>
      <c r="E857" t="s">
        <v>1694</v>
      </c>
      <c r="F857" t="s">
        <v>1286</v>
      </c>
      <c r="G857" s="88" t="s">
        <v>1701</v>
      </c>
      <c r="H857" s="15">
        <v>2031</v>
      </c>
      <c r="I857" s="247" t="s">
        <v>43</v>
      </c>
      <c r="J857" s="236" t="str">
        <f>IF(ISBLANK(INDEX('Policy Characteristics'!D:D,MATCH($C857,'Policy Characteristics'!$C:$C,0))),"",INDEX('Policy Characteristics'!D:D,MATCH($C857,'Policy Characteristics'!$C:$C,0)))</f>
        <v>Electrification</v>
      </c>
      <c r="K857" s="76" t="str">
        <f>IF(ISBLANK(INDEX('Policy Characteristics'!E:E,MATCH($C857,'Policy Characteristics'!$C:$C,0))),"",INDEX('Policy Characteristics'!E:E,MATCH($C857,'Policy Characteristics'!$C:$C,0)))</f>
        <v>indst shift to electricity</v>
      </c>
      <c r="L857" s="239">
        <f>IF(ISBLANK(INDEX('Policy Characteristics'!F:F,MATCH($C857,'Policy Characteristics'!$C:$C,0))),"",INDEX('Policy Characteristics'!F:F,MATCH($C857,'Policy Characteristics'!$C:$C,0)))</f>
        <v>0</v>
      </c>
      <c r="M857" s="239">
        <f>IF(ISBLANK(INDEX('Policy Characteristics'!G:G,MATCH($C857,'Policy Characteristics'!$C:$C,0))),"",INDEX('Policy Characteristics'!G:G,MATCH($C857,'Policy Characteristics'!$C:$C,0)))</f>
        <v>1</v>
      </c>
      <c r="N857" s="239">
        <f>IF(ISBLANK(INDEX('Policy Characteristics'!H:H,MATCH($C857,'Policy Characteristics'!$C:$C,0))),"",INDEX('Policy Characteristics'!H:H,MATCH($C857,'Policy Characteristics'!$C:$C,0)))</f>
        <v>0.01</v>
      </c>
      <c r="O857" s="76" t="str">
        <f>IF(ISBLANK(INDEX('Policy Characteristics'!I:I,MATCH($C857,'Policy Characteristics'!$C:$C,0))),"",INDEX('Policy Characteristics'!I:I,MATCH($C857,'Policy Characteristics'!$C:$C,0)))</f>
        <v>% of fuel shifted</v>
      </c>
      <c r="P857" s="76" t="str">
        <f>IF(ISBLANK(INDEX('Policy Characteristics'!J:J,MATCH($C857,'Policy Characteristics'!$C:$C,0))),"",INDEX('Policy Characteristics'!J:J,MATCH($C857,'Policy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7" s="76" t="str">
        <f>IF(ISBLANK(INDEX('Policy Characteristics'!K:K,MATCH($C857,'Policy Characteristics'!$C:$C,0))),"",INDEX('Policy Characteristics'!K:K,MATCH($C857,'Policy Characteristics'!$C:$C,0)))</f>
        <v>industry-ag-main.html#fuel-switching</v>
      </c>
      <c r="R857" s="76" t="str">
        <f>IF(ISBLANK(INDEX('Policy Characteristics'!L:L,MATCH($C857,'Policy Characteristics'!$C:$C,0))),"",INDEX('Policy Characteristics'!L:L,MATCH($C857,'Policy Characteristics'!$C:$C,0)))</f>
        <v>industry-elec-and-hydrogen.html</v>
      </c>
    </row>
    <row r="858" spans="1:18" x14ac:dyDescent="0.25">
      <c r="A858" s="76" t="str">
        <f>IF(ISBLANK(INDEX('Policy Characteristics'!A:A,MATCH($C858,'Policy Characteristics'!$C:$C,0))),"",INDEX('Policy Characteristics'!A:A,MATCH($C858,'Policy Characteristics'!$C:$C,0)))</f>
        <v>Industry</v>
      </c>
      <c r="B858" s="234" t="str">
        <f>IF(ISBLANK(INDEX('Policy Characteristics'!B:B,MATCH($C858,'Policy Characteristics'!$C:$C,0))),"",INDEX('Policy Characteristics'!B:B,MATCH($C858,'Policy Characteristics'!$C:$C,0)))</f>
        <v>Electrification</v>
      </c>
      <c r="C858" s="76" t="str">
        <f t="shared" si="30"/>
        <v>Fraction of Eligible Industrial Energy Use Shifted to Electricity</v>
      </c>
      <c r="D858" s="78" t="s">
        <v>1325</v>
      </c>
      <c r="E858" t="s">
        <v>1695</v>
      </c>
      <c r="F858" t="s">
        <v>1286</v>
      </c>
      <c r="G858" s="88" t="s">
        <v>1702</v>
      </c>
      <c r="H858" s="15">
        <v>2032</v>
      </c>
      <c r="I858" s="247" t="s">
        <v>43</v>
      </c>
      <c r="J858" s="236" t="str">
        <f>IF(ISBLANK(INDEX('Policy Characteristics'!D:D,MATCH($C858,'Policy Characteristics'!$C:$C,0))),"",INDEX('Policy Characteristics'!D:D,MATCH($C858,'Policy Characteristics'!$C:$C,0)))</f>
        <v>Electrification</v>
      </c>
      <c r="K858" s="76" t="str">
        <f>IF(ISBLANK(INDEX('Policy Characteristics'!E:E,MATCH($C858,'Policy Characteristics'!$C:$C,0))),"",INDEX('Policy Characteristics'!E:E,MATCH($C858,'Policy Characteristics'!$C:$C,0)))</f>
        <v>indst shift to electricity</v>
      </c>
      <c r="L858" s="239">
        <f>IF(ISBLANK(INDEX('Policy Characteristics'!F:F,MATCH($C858,'Policy Characteristics'!$C:$C,0))),"",INDEX('Policy Characteristics'!F:F,MATCH($C858,'Policy Characteristics'!$C:$C,0)))</f>
        <v>0</v>
      </c>
      <c r="M858" s="239">
        <f>IF(ISBLANK(INDEX('Policy Characteristics'!G:G,MATCH($C858,'Policy Characteristics'!$C:$C,0))),"",INDEX('Policy Characteristics'!G:G,MATCH($C858,'Policy Characteristics'!$C:$C,0)))</f>
        <v>1</v>
      </c>
      <c r="N858" s="239">
        <f>IF(ISBLANK(INDEX('Policy Characteristics'!H:H,MATCH($C858,'Policy Characteristics'!$C:$C,0))),"",INDEX('Policy Characteristics'!H:H,MATCH($C858,'Policy Characteristics'!$C:$C,0)))</f>
        <v>0.01</v>
      </c>
      <c r="O858" s="76" t="str">
        <f>IF(ISBLANK(INDEX('Policy Characteristics'!I:I,MATCH($C858,'Policy Characteristics'!$C:$C,0))),"",INDEX('Policy Characteristics'!I:I,MATCH($C858,'Policy Characteristics'!$C:$C,0)))</f>
        <v>% of fuel shifted</v>
      </c>
      <c r="P858" s="76" t="str">
        <f>IF(ISBLANK(INDEX('Policy Characteristics'!J:J,MATCH($C858,'Policy Characteristics'!$C:$C,0))),"",INDEX('Policy Characteristics'!J:J,MATCH($C858,'Policy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8" s="76" t="str">
        <f>IF(ISBLANK(INDEX('Policy Characteristics'!K:K,MATCH($C858,'Policy Characteristics'!$C:$C,0))),"",INDEX('Policy Characteristics'!K:K,MATCH($C858,'Policy Characteristics'!$C:$C,0)))</f>
        <v>industry-ag-main.html#fuel-switching</v>
      </c>
      <c r="R858" s="76" t="str">
        <f>IF(ISBLANK(INDEX('Policy Characteristics'!L:L,MATCH($C858,'Policy Characteristics'!$C:$C,0))),"",INDEX('Policy Characteristics'!L:L,MATCH($C858,'Policy Characteristics'!$C:$C,0)))</f>
        <v>industry-elec-and-hydrogen.html</v>
      </c>
    </row>
    <row r="859" spans="1:18" x14ac:dyDescent="0.25">
      <c r="A859" s="76" t="str">
        <f>IF(ISBLANK(INDEX('Policy Characteristics'!A:A,MATCH($C859,'Policy Characteristics'!$C:$C,0))),"",INDEX('Policy Characteristics'!A:A,MATCH($C859,'Policy Characteristics'!$C:$C,0)))</f>
        <v>Industry</v>
      </c>
      <c r="B859" s="234" t="str">
        <f>IF(ISBLANK(INDEX('Policy Characteristics'!B:B,MATCH($C859,'Policy Characteristics'!$C:$C,0))),"",INDEX('Policy Characteristics'!B:B,MATCH($C859,'Policy Characteristics'!$C:$C,0)))</f>
        <v>Electrification</v>
      </c>
      <c r="C859" s="76" t="str">
        <f t="shared" si="30"/>
        <v>Fraction of Eligible Industrial Energy Use Shifted to Electricity</v>
      </c>
      <c r="D859" s="78" t="s">
        <v>1325</v>
      </c>
      <c r="E859" t="s">
        <v>1833</v>
      </c>
      <c r="F859" t="s">
        <v>1286</v>
      </c>
      <c r="G859" s="88" t="s">
        <v>1833</v>
      </c>
      <c r="H859" s="15">
        <v>2033</v>
      </c>
      <c r="I859" s="247" t="s">
        <v>43</v>
      </c>
      <c r="J859" s="236" t="str">
        <f>IF(ISBLANK(INDEX('Policy Characteristics'!D:D,MATCH($C859,'Policy Characteristics'!$C:$C,0))),"",INDEX('Policy Characteristics'!D:D,MATCH($C859,'Policy Characteristics'!$C:$C,0)))</f>
        <v>Electrification</v>
      </c>
      <c r="K859" s="76" t="str">
        <f>IF(ISBLANK(INDEX('Policy Characteristics'!E:E,MATCH($C859,'Policy Characteristics'!$C:$C,0))),"",INDEX('Policy Characteristics'!E:E,MATCH($C859,'Policy Characteristics'!$C:$C,0)))</f>
        <v>indst shift to electricity</v>
      </c>
      <c r="L859" s="239">
        <f>IF(ISBLANK(INDEX('Policy Characteristics'!F:F,MATCH($C859,'Policy Characteristics'!$C:$C,0))),"",INDEX('Policy Characteristics'!F:F,MATCH($C859,'Policy Characteristics'!$C:$C,0)))</f>
        <v>0</v>
      </c>
      <c r="M859" s="239">
        <f>IF(ISBLANK(INDEX('Policy Characteristics'!G:G,MATCH($C859,'Policy Characteristics'!$C:$C,0))),"",INDEX('Policy Characteristics'!G:G,MATCH($C859,'Policy Characteristics'!$C:$C,0)))</f>
        <v>1</v>
      </c>
      <c r="N859" s="239">
        <f>IF(ISBLANK(INDEX('Policy Characteristics'!H:H,MATCH($C859,'Policy Characteristics'!$C:$C,0))),"",INDEX('Policy Characteristics'!H:H,MATCH($C859,'Policy Characteristics'!$C:$C,0)))</f>
        <v>0.01</v>
      </c>
      <c r="O859" s="76" t="str">
        <f>IF(ISBLANK(INDEX('Policy Characteristics'!I:I,MATCH($C859,'Policy Characteristics'!$C:$C,0))),"",INDEX('Policy Characteristics'!I:I,MATCH($C859,'Policy Characteristics'!$C:$C,0)))</f>
        <v>% of fuel shifted</v>
      </c>
      <c r="P859" s="76" t="str">
        <f>IF(ISBLANK(INDEX('Policy Characteristics'!J:J,MATCH($C859,'Policy Characteristics'!$C:$C,0))),"",INDEX('Policy Characteristics'!J:J,MATCH($C859,'Policy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9" s="76" t="str">
        <f>IF(ISBLANK(INDEX('Policy Characteristics'!K:K,MATCH($C859,'Policy Characteristics'!$C:$C,0))),"",INDEX('Policy Characteristics'!K:K,MATCH($C859,'Policy Characteristics'!$C:$C,0)))</f>
        <v>industry-ag-main.html#fuel-switching</v>
      </c>
      <c r="R859" s="76" t="str">
        <f>IF(ISBLANK(INDEX('Policy Characteristics'!L:L,MATCH($C859,'Policy Characteristics'!$C:$C,0))),"",INDEX('Policy Characteristics'!L:L,MATCH($C859,'Policy Characteristics'!$C:$C,0)))</f>
        <v>industry-elec-and-hydrogen.html</v>
      </c>
    </row>
    <row r="860" spans="1:18" s="143" customFormat="1" x14ac:dyDescent="0.25">
      <c r="A860" s="76" t="str">
        <f>IF(ISBLANK(INDEX('Policy Characteristics'!A:A,MATCH($C860,'Policy Characteristics'!$C:$C,0))),"",INDEX('Policy Characteristics'!A:A,MATCH($C860,'Policy Characteristics'!$C:$C,0)))</f>
        <v>Industry</v>
      </c>
      <c r="B860" s="234" t="str">
        <f>IF(ISBLANK(INDEX('Policy Characteristics'!B:B,MATCH($C860,'Policy Characteristics'!$C:$C,0))),"",INDEX('Policy Characteristics'!B:B,MATCH($C860,'Policy Characteristics'!$C:$C,0)))</f>
        <v>F-Gas Substitution</v>
      </c>
      <c r="C860" s="143" t="s">
        <v>1016</v>
      </c>
      <c r="D860" s="78"/>
      <c r="E860" s="78"/>
      <c r="F860" s="78"/>
      <c r="G860" s="78"/>
      <c r="H860" s="80">
        <v>58</v>
      </c>
      <c r="I860" s="247" t="s">
        <v>43</v>
      </c>
      <c r="J860" s="236" t="str">
        <f>IF(ISBLANK(INDEX('Policy Characteristics'!D:D,MATCH($C860,'Policy Characteristics'!$C:$C,0))),"",INDEX('Policy Characteristics'!D:D,MATCH($C860,'Policy Characteristics'!$C:$C,0)))</f>
        <v>F-gas Measures</v>
      </c>
      <c r="K860" s="76" t="str">
        <f>IF(ISBLANK(INDEX('Policy Characteristics'!E:E,MATCH($C860,'Policy Characteristics'!$C:$C,0))),"",INDEX('Policy Characteristics'!E:E,MATCH($C860,'Policy Characteristics'!$C:$C,0)))</f>
        <v>indst f gas substitution</v>
      </c>
      <c r="L860" s="239">
        <f>IF(ISBLANK(INDEX('Policy Characteristics'!F:F,MATCH($C860,'Policy Characteristics'!$C:$C,0))),"",INDEX('Policy Characteristics'!F:F,MATCH($C860,'Policy Characteristics'!$C:$C,0)))</f>
        <v>0</v>
      </c>
      <c r="M860" s="239">
        <f>IF(ISBLANK(INDEX('Policy Characteristics'!G:G,MATCH($C860,'Policy Characteristics'!$C:$C,0))),"",INDEX('Policy Characteristics'!G:G,MATCH($C860,'Policy Characteristics'!$C:$C,0)))</f>
        <v>1</v>
      </c>
      <c r="N860" s="239">
        <f>IF(ISBLANK(INDEX('Policy Characteristics'!H:H,MATCH($C860,'Policy Characteristics'!$C:$C,0))),"",INDEX('Policy Characteristics'!H:H,MATCH($C860,'Policy Characteristics'!$C:$C,0)))</f>
        <v>0.01</v>
      </c>
      <c r="O860" s="76" t="str">
        <f>IF(ISBLANK(INDEX('Policy Characteristics'!I:I,MATCH($C860,'Policy Characteristics'!$C:$C,0))),"",INDEX('Policy Characteristics'!I:I,MATCH($C860,'Policy Characteristics'!$C:$C,0)))</f>
        <v>% of potential achieved</v>
      </c>
      <c r="P860" s="76" t="str">
        <f>IF(ISBLANK(INDEX('Policy Characteristics'!J:J,MATCH($C860,'Policy Characteristics'!$C:$C,0))),"",INDEX('Policy Characteristics'!J:J,MATCH($C860,'Policy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860" s="76" t="str">
        <f>IF(ISBLANK(INDEX('Policy Characteristics'!K:K,MATCH($C860,'Policy Characteristics'!$C:$C,0))),"",INDEX('Policy Characteristics'!K:K,MATCH($C860,'Policy Characteristics'!$C:$C,0)))</f>
        <v>industry-ag-main.html#avoid-f-gases</v>
      </c>
      <c r="R860" s="76" t="str">
        <f>IF(ISBLANK(INDEX('Policy Characteristics'!L:L,MATCH($C860,'Policy Characteristics'!$C:$C,0))),"",INDEX('Policy Characteristics'!L:L,MATCH($C860,'Policy Characteristics'!$C:$C,0)))</f>
        <v>avoid-f-gases.html</v>
      </c>
    </row>
    <row r="861" spans="1:18" s="143" customFormat="1" x14ac:dyDescent="0.25">
      <c r="A861" s="76" t="str">
        <f>IF(ISBLANK(INDEX('Policy Characteristics'!A:A,MATCH($C861,'Policy Characteristics'!$C:$C,0))),"",INDEX('Policy Characteristics'!A:A,MATCH($C861,'Policy Characteristics'!$C:$C,0)))</f>
        <v>Industry</v>
      </c>
      <c r="B861" s="234" t="str">
        <f>IF(ISBLANK(INDEX('Policy Characteristics'!B:B,MATCH($C861,'Policy Characteristics'!$C:$C,0))),"",INDEX('Policy Characteristics'!B:B,MATCH($C861,'Policy Characteristics'!$C:$C,0)))</f>
        <v>F-Gas Destruction</v>
      </c>
      <c r="C861" s="143" t="s">
        <v>1017</v>
      </c>
      <c r="D861" s="78"/>
      <c r="E861" s="78"/>
      <c r="F861" s="78"/>
      <c r="G861" s="78"/>
      <c r="H861" s="80">
        <v>510</v>
      </c>
      <c r="I861" s="247" t="s">
        <v>43</v>
      </c>
      <c r="J861" s="236" t="str">
        <f>IF(ISBLANK(INDEX('Policy Characteristics'!D:D,MATCH($C861,'Policy Characteristics'!$C:$C,0))),"",INDEX('Policy Characteristics'!D:D,MATCH($C861,'Policy Characteristics'!$C:$C,0)))</f>
        <v>F-gas Measures</v>
      </c>
      <c r="K861" s="76" t="str">
        <f>IF(ISBLANK(INDEX('Policy Characteristics'!E:E,MATCH($C861,'Policy Characteristics'!$C:$C,0))),"",INDEX('Policy Characteristics'!E:E,MATCH($C861,'Policy Characteristics'!$C:$C,0)))</f>
        <v>indst f gas destruction</v>
      </c>
      <c r="L861" s="239">
        <f>IF(ISBLANK(INDEX('Policy Characteristics'!F:F,MATCH($C861,'Policy Characteristics'!$C:$C,0))),"",INDEX('Policy Characteristics'!F:F,MATCH($C861,'Policy Characteristics'!$C:$C,0)))</f>
        <v>0</v>
      </c>
      <c r="M861" s="239">
        <f>IF(ISBLANK(INDEX('Policy Characteristics'!G:G,MATCH($C861,'Policy Characteristics'!$C:$C,0))),"",INDEX('Policy Characteristics'!G:G,MATCH($C861,'Policy Characteristics'!$C:$C,0)))</f>
        <v>1</v>
      </c>
      <c r="N861" s="239">
        <f>IF(ISBLANK(INDEX('Policy Characteristics'!H:H,MATCH($C861,'Policy Characteristics'!$C:$C,0))),"",INDEX('Policy Characteristics'!H:H,MATCH($C861,'Policy Characteristics'!$C:$C,0)))</f>
        <v>0.01</v>
      </c>
      <c r="O861" s="76" t="str">
        <f>IF(ISBLANK(INDEX('Policy Characteristics'!I:I,MATCH($C861,'Policy Characteristics'!$C:$C,0))),"",INDEX('Policy Characteristics'!I:I,MATCH($C861,'Policy Characteristics'!$C:$C,0)))</f>
        <v>% of potential achieved</v>
      </c>
      <c r="P861" s="76" t="str">
        <f>IF(ISBLANK(INDEX('Policy Characteristics'!J:J,MATCH($C861,'Policy Characteristics'!$C:$C,0))),"",INDEX('Policy Characteristics'!J:J,MATCH($C861,'Policy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861" s="76" t="str">
        <f>IF(ISBLANK(INDEX('Policy Characteristics'!K:K,MATCH($C861,'Policy Characteristics'!$C:$C,0))),"",INDEX('Policy Characteristics'!K:K,MATCH($C861,'Policy Characteristics'!$C:$C,0)))</f>
        <v>industry-ag-main.html#avoid-f-gases</v>
      </c>
      <c r="R861" s="76" t="str">
        <f>IF(ISBLANK(INDEX('Policy Characteristics'!L:L,MATCH($C861,'Policy Characteristics'!$C:$C,0))),"",INDEX('Policy Characteristics'!L:L,MATCH($C861,'Policy Characteristics'!$C:$C,0)))</f>
        <v>avoid-f-gases.html</v>
      </c>
    </row>
    <row r="862" spans="1:18" s="143" customFormat="1" x14ac:dyDescent="0.25">
      <c r="A862" s="76" t="str">
        <f>IF(ISBLANK(INDEX('Policy Characteristics'!A:A,MATCH($C862,'Policy Characteristics'!$C:$C,0))),"",INDEX('Policy Characteristics'!A:A,MATCH($C862,'Policy Characteristics'!$C:$C,0)))</f>
        <v>Industry</v>
      </c>
      <c r="B862" s="234" t="str">
        <f>IF(ISBLANK(INDEX('Policy Characteristics'!B:B,MATCH($C862,'Policy Characteristics'!$C:$C,0))),"",INDEX('Policy Characteristics'!B:B,MATCH($C862,'Policy Characteristics'!$C:$C,0)))</f>
        <v>F-Gas Recovery</v>
      </c>
      <c r="C862" s="143" t="s">
        <v>1018</v>
      </c>
      <c r="D862" s="78"/>
      <c r="E862" s="78"/>
      <c r="F862" s="78"/>
      <c r="G862" s="78"/>
      <c r="H862" s="80">
        <v>511</v>
      </c>
      <c r="I862" s="247" t="s">
        <v>43</v>
      </c>
      <c r="J862" s="236" t="str">
        <f>IF(ISBLANK(INDEX('Policy Characteristics'!D:D,MATCH($C862,'Policy Characteristics'!$C:$C,0))),"",INDEX('Policy Characteristics'!D:D,MATCH($C862,'Policy Characteristics'!$C:$C,0)))</f>
        <v>F-gas Measures</v>
      </c>
      <c r="K862" s="76" t="str">
        <f>IF(ISBLANK(INDEX('Policy Characteristics'!E:E,MATCH($C862,'Policy Characteristics'!$C:$C,0))),"",INDEX('Policy Characteristics'!E:E,MATCH($C862,'Policy Characteristics'!$C:$C,0)))</f>
        <v>indst f gas recovery</v>
      </c>
      <c r="L862" s="239">
        <f>IF(ISBLANK(INDEX('Policy Characteristics'!F:F,MATCH($C862,'Policy Characteristics'!$C:$C,0))),"",INDEX('Policy Characteristics'!F:F,MATCH($C862,'Policy Characteristics'!$C:$C,0)))</f>
        <v>0</v>
      </c>
      <c r="M862" s="239">
        <f>IF(ISBLANK(INDEX('Policy Characteristics'!G:G,MATCH($C862,'Policy Characteristics'!$C:$C,0))),"",INDEX('Policy Characteristics'!G:G,MATCH($C862,'Policy Characteristics'!$C:$C,0)))</f>
        <v>1</v>
      </c>
      <c r="N862" s="239">
        <f>IF(ISBLANK(INDEX('Policy Characteristics'!H:H,MATCH($C862,'Policy Characteristics'!$C:$C,0))),"",INDEX('Policy Characteristics'!H:H,MATCH($C862,'Policy Characteristics'!$C:$C,0)))</f>
        <v>0.01</v>
      </c>
      <c r="O862" s="76" t="str">
        <f>IF(ISBLANK(INDEX('Policy Characteristics'!I:I,MATCH($C862,'Policy Characteristics'!$C:$C,0))),"",INDEX('Policy Characteristics'!I:I,MATCH($C862,'Policy Characteristics'!$C:$C,0)))</f>
        <v>% of potential achieved</v>
      </c>
      <c r="P862" s="76" t="str">
        <f>IF(ISBLANK(INDEX('Policy Characteristics'!J:J,MATCH($C862,'Policy Characteristics'!$C:$C,0))),"",INDEX('Policy Characteristics'!J:J,MATCH($C862,'Policy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862" s="76" t="str">
        <f>IF(ISBLANK(INDEX('Policy Characteristics'!K:K,MATCH($C862,'Policy Characteristics'!$C:$C,0))),"",INDEX('Policy Characteristics'!K:K,MATCH($C862,'Policy Characteristics'!$C:$C,0)))</f>
        <v>industry-ag-main.html#avoid-f-gases</v>
      </c>
      <c r="R862" s="76" t="str">
        <f>IF(ISBLANK(INDEX('Policy Characteristics'!L:L,MATCH($C862,'Policy Characteristics'!$C:$C,0))),"",INDEX('Policy Characteristics'!L:L,MATCH($C862,'Policy Characteristics'!$C:$C,0)))</f>
        <v>avoid-f-gases.html</v>
      </c>
    </row>
    <row r="863" spans="1:18" s="143" customFormat="1" x14ac:dyDescent="0.25">
      <c r="A863" s="76" t="str">
        <f>IF(ISBLANK(INDEX('Policy Characteristics'!A:A,MATCH($C863,'Policy Characteristics'!$C:$C,0))),"",INDEX('Policy Characteristics'!A:A,MATCH($C863,'Policy Characteristics'!$C:$C,0)))</f>
        <v>Industry</v>
      </c>
      <c r="B863" s="234" t="str">
        <f>IF(ISBLANK(INDEX('Policy Characteristics'!B:B,MATCH($C863,'Policy Characteristics'!$C:$C,0))),"",INDEX('Policy Characteristics'!B:B,MATCH($C863,'Policy Characteristics'!$C:$C,0)))</f>
        <v>F-Gas Eqpt. Maintenance &amp; Retrofits</v>
      </c>
      <c r="C863" s="143" t="s">
        <v>1019</v>
      </c>
      <c r="D863" s="78" t="s">
        <v>1310</v>
      </c>
      <c r="E863" s="78"/>
      <c r="F863" t="s">
        <v>819</v>
      </c>
      <c r="G863" s="78"/>
      <c r="H863" s="80">
        <v>512</v>
      </c>
      <c r="I863" s="247" t="s">
        <v>43</v>
      </c>
      <c r="J863" s="236" t="str">
        <f>IF(ISBLANK(INDEX('Policy Characteristics'!D:D,MATCH($C863,'Policy Characteristics'!$C:$C,0))),"",INDEX('Policy Characteristics'!D:D,MATCH($C863,'Policy Characteristics'!$C:$C,0)))</f>
        <v>F-gas Measures</v>
      </c>
      <c r="K863" s="76" t="str">
        <f>IF(ISBLANK(INDEX('Policy Characteristics'!E:E,MATCH($C863,'Policy Characteristics'!$C:$C,0))),"",INDEX('Policy Characteristics'!E:E,MATCH($C863,'Policy Characteristics'!$C:$C,0)))</f>
        <v>indst f gas inspct maint retrofit</v>
      </c>
      <c r="L863" s="239">
        <f>IF(ISBLANK(INDEX('Policy Characteristics'!F:F,MATCH($C863,'Policy Characteristics'!$C:$C,0))),"",INDEX('Policy Characteristics'!F:F,MATCH($C863,'Policy Characteristics'!$C:$C,0)))</f>
        <v>0</v>
      </c>
      <c r="M863" s="239">
        <f>IF(ISBLANK(INDEX('Policy Characteristics'!G:G,MATCH($C863,'Policy Characteristics'!$C:$C,0))),"",INDEX('Policy Characteristics'!G:G,MATCH($C863,'Policy Characteristics'!$C:$C,0)))</f>
        <v>1</v>
      </c>
      <c r="N863" s="239">
        <f>IF(ISBLANK(INDEX('Policy Characteristics'!H:H,MATCH($C863,'Policy Characteristics'!$C:$C,0))),"",INDEX('Policy Characteristics'!H:H,MATCH($C863,'Policy Characteristics'!$C:$C,0)))</f>
        <v>0.01</v>
      </c>
      <c r="O863" s="76" t="str">
        <f>IF(ISBLANK(INDEX('Policy Characteristics'!I:I,MATCH($C863,'Policy Characteristics'!$C:$C,0))),"",INDEX('Policy Characteristics'!I:I,MATCH($C863,'Policy Characteristics'!$C:$C,0)))</f>
        <v>% of potential achieved</v>
      </c>
      <c r="P863" s="76" t="str">
        <f>IF(ISBLANK(INDEX('Policy Characteristics'!J:J,MATCH($C863,'Policy Characteristics'!$C:$C,0))),"",INDEX('Policy Characteristics'!J:J,MATCH($C863,'Policy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863" s="76" t="str">
        <f>IF(ISBLANK(INDEX('Policy Characteristics'!K:K,MATCH($C863,'Policy Characteristics'!$C:$C,0))),"",INDEX('Policy Characteristics'!K:K,MATCH($C863,'Policy Characteristics'!$C:$C,0)))</f>
        <v>industry-ag-main.html#avoid-f-gases</v>
      </c>
      <c r="R863" s="76" t="str">
        <f>IF(ISBLANK(INDEX('Policy Characteristics'!L:L,MATCH($C863,'Policy Characteristics'!$C:$C,0))),"",INDEX('Policy Characteristics'!L:L,MATCH($C863,'Policy Characteristics'!$C:$C,0)))</f>
        <v>avoid-f-gases.html</v>
      </c>
    </row>
    <row r="864" spans="1:18" s="143" customFormat="1" x14ac:dyDescent="0.25">
      <c r="A864" s="76" t="str">
        <f>IF(ISBLANK(INDEX('Policy Characteristics'!A:A,MATCH($C864,'Policy Characteristics'!$C:$C,0))),"",INDEX('Policy Characteristics'!A:A,MATCH($C864,'Policy Characteristics'!$C:$C,0)))</f>
        <v>Industry</v>
      </c>
      <c r="B864" s="234" t="str">
        <f>IF(ISBLANK(INDEX('Policy Characteristics'!B:B,MATCH($C864,'Policy Characteristics'!$C:$C,0))),"",INDEX('Policy Characteristics'!B:B,MATCH($C864,'Policy Characteristics'!$C:$C,0)))</f>
        <v>F-Gas Eqpt. Maintenance &amp; Retrofits</v>
      </c>
      <c r="C864" s="143" t="s">
        <v>1019</v>
      </c>
      <c r="D864" s="78" t="s">
        <v>1315</v>
      </c>
      <c r="E864" s="78"/>
      <c r="F864" t="s">
        <v>1277</v>
      </c>
      <c r="G864" s="78"/>
      <c r="H864" s="80">
        <v>1653</v>
      </c>
      <c r="I864" s="247" t="s">
        <v>43</v>
      </c>
      <c r="J864" s="236" t="str">
        <f>IF(ISBLANK(INDEX('Policy Characteristics'!D:D,MATCH($C864,'Policy Characteristics'!$C:$C,0))),"",INDEX('Policy Characteristics'!D:D,MATCH($C864,'Policy Characteristics'!$C:$C,0)))</f>
        <v>F-gas Measures</v>
      </c>
      <c r="K864" s="76" t="str">
        <f>IF(ISBLANK(INDEX('Policy Characteristics'!E:E,MATCH($C864,'Policy Characteristics'!$C:$C,0))),"",INDEX('Policy Characteristics'!E:E,MATCH($C864,'Policy Characteristics'!$C:$C,0)))</f>
        <v>indst f gas inspct maint retrofit</v>
      </c>
      <c r="L864" s="239">
        <f>IF(ISBLANK(INDEX('Policy Characteristics'!F:F,MATCH($C864,'Policy Characteristics'!$C:$C,0))),"",INDEX('Policy Characteristics'!F:F,MATCH($C864,'Policy Characteristics'!$C:$C,0)))</f>
        <v>0</v>
      </c>
      <c r="M864" s="239">
        <f>IF(ISBLANK(INDEX('Policy Characteristics'!G:G,MATCH($C864,'Policy Characteristics'!$C:$C,0))),"",INDEX('Policy Characteristics'!G:G,MATCH($C864,'Policy Characteristics'!$C:$C,0)))</f>
        <v>1</v>
      </c>
      <c r="N864" s="239">
        <f>IF(ISBLANK(INDEX('Policy Characteristics'!H:H,MATCH($C864,'Policy Characteristics'!$C:$C,0))),"",INDEX('Policy Characteristics'!H:H,MATCH($C864,'Policy Characteristics'!$C:$C,0)))</f>
        <v>0.01</v>
      </c>
      <c r="O864" s="76" t="str">
        <f>IF(ISBLANK(INDEX('Policy Characteristics'!I:I,MATCH($C864,'Policy Characteristics'!$C:$C,0))),"",INDEX('Policy Characteristics'!I:I,MATCH($C864,'Policy Characteristics'!$C:$C,0)))</f>
        <v>% of potential achieved</v>
      </c>
      <c r="P864" s="76" t="str">
        <f>IF(ISBLANK(INDEX('Policy Characteristics'!J:J,MATCH($C864,'Policy Characteristics'!$C:$C,0))),"",INDEX('Policy Characteristics'!J:J,MATCH($C864,'Policy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864" s="76" t="str">
        <f>IF(ISBLANK(INDEX('Policy Characteristics'!K:K,MATCH($C864,'Policy Characteristics'!$C:$C,0))),"",INDEX('Policy Characteristics'!K:K,MATCH($C864,'Policy Characteristics'!$C:$C,0)))</f>
        <v>industry-ag-main.html#avoid-f-gases</v>
      </c>
      <c r="R864" s="76" t="str">
        <f>IF(ISBLANK(INDEX('Policy Characteristics'!L:L,MATCH($C864,'Policy Characteristics'!$C:$C,0))),"",INDEX('Policy Characteristics'!L:L,MATCH($C864,'Policy Characteristics'!$C:$C,0)))</f>
        <v>avoid-f-gases.html</v>
      </c>
    </row>
    <row r="865" spans="1:18" s="143" customFormat="1" x14ac:dyDescent="0.25">
      <c r="A865" s="76" t="str">
        <f>IF(ISBLANK(INDEX('Policy Characteristics'!A:A,MATCH($C865,'Policy Characteristics'!$C:$C,0))),"",INDEX('Policy Characteristics'!A:A,MATCH($C865,'Policy Characteristics'!$C:$C,0)))</f>
        <v>Industry</v>
      </c>
      <c r="B865" s="234" t="str">
        <f>IF(ISBLANK(INDEX('Policy Characteristics'!B:B,MATCH($C865,'Policy Characteristics'!$C:$C,0))),"",INDEX('Policy Characteristics'!B:B,MATCH($C865,'Policy Characteristics'!$C:$C,0)))</f>
        <v>Feedstock Shifting</v>
      </c>
      <c r="C865" t="s">
        <v>1952</v>
      </c>
      <c r="D865" s="88" t="s">
        <v>1301</v>
      </c>
      <c r="E865" s="88" t="s">
        <v>642</v>
      </c>
      <c r="F865" t="s">
        <v>1326</v>
      </c>
      <c r="G865" s="88" t="s">
        <v>648</v>
      </c>
      <c r="H865" s="80">
        <v>2460</v>
      </c>
      <c r="I865" s="247" t="s">
        <v>44</v>
      </c>
      <c r="J865" s="236" t="str">
        <f>IF(ISBLANK(INDEX('Policy Characteristics'!D:D,MATCH($C865,'Policy Characteristics'!$C:$C,0))),"",INDEX('Policy Characteristics'!D:D,MATCH($C865,'Policy Characteristics'!$C:$C,0)))</f>
        <v>Feedstock Shifting</v>
      </c>
      <c r="K865" s="76" t="str">
        <f>IF(ISBLANK(INDEX('Policy Characteristics'!E:E,MATCH($C865,'Policy Characteristics'!$C:$C,0))),"",INDEX('Policy Characteristics'!E:E,MATCH($C865,'Policy Characteristics'!$C:$C,0)))</f>
        <v>indst feedstock shifting</v>
      </c>
      <c r="L865" s="239">
        <f>IF(ISBLANK(INDEX('Policy Characteristics'!F:F,MATCH($C865,'Policy Characteristics'!$C:$C,0))),"",INDEX('Policy Characteristics'!F:F,MATCH($C865,'Policy Characteristics'!$C:$C,0)))</f>
        <v>0</v>
      </c>
      <c r="M865" s="239">
        <f>IF(ISBLANK(INDEX('Policy Characteristics'!G:G,MATCH($C865,'Policy Characteristics'!$C:$C,0))),"",INDEX('Policy Characteristics'!G:G,MATCH($C865,'Policy Characteristics'!$C:$C,0)))</f>
        <v>1</v>
      </c>
      <c r="N865" s="239">
        <f>IF(ISBLANK(INDEX('Policy Characteristics'!H:H,MATCH($C865,'Policy Characteristics'!$C:$C,0))),"",INDEX('Policy Characteristics'!H:H,MATCH($C865,'Policy Characteristics'!$C:$C,0)))</f>
        <v>0.01</v>
      </c>
      <c r="O865" s="76" t="str">
        <f>IF(ISBLANK(INDEX('Policy Characteristics'!I:I,MATCH($C865,'Policy Characteristics'!$C:$C,0))),"",INDEX('Policy Characteristics'!I:I,MATCH($C865,'Policy Characteristics'!$C:$C,0)))</f>
        <v>% of potential achieved</v>
      </c>
      <c r="P865" s="76" t="str">
        <f>IF(ISBLANK(INDEX('Policy Characteristics'!J:J,MATCH($C865,'Policy Characteristics'!$C:$C,0))),"",INDEX('Policy Characteristics'!J:J,MATCH($C865,'Policy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5" s="76" t="str">
        <f>IF(ISBLANK(INDEX('Policy Characteristics'!K:K,MATCH($C865,'Policy Characteristics'!$C:$C,0))),"",INDEX('Policy Characteristics'!K:K,MATCH($C865,'Policy Characteristics'!$C:$C,0)))</f>
        <v/>
      </c>
      <c r="R865" s="76" t="str">
        <f>IF(ISBLANK(INDEX('Policy Characteristics'!L:L,MATCH($C865,'Policy Characteristics'!$C:$C,0))),"",INDEX('Policy Characteristics'!L:L,MATCH($C865,'Policy Characteristics'!$C:$C,0)))</f>
        <v/>
      </c>
    </row>
    <row r="866" spans="1:18" s="143" customFormat="1" x14ac:dyDescent="0.25">
      <c r="A866" s="76" t="str">
        <f>IF(ISBLANK(INDEX('Policy Characteristics'!A:A,MATCH($C866,'Policy Characteristics'!$C:$C,0))),"",INDEX('Policy Characteristics'!A:A,MATCH($C866,'Policy Characteristics'!$C:$C,0)))</f>
        <v>Industry</v>
      </c>
      <c r="B866" s="234" t="str">
        <f>IF(ISBLANK(INDEX('Policy Characteristics'!B:B,MATCH($C866,'Policy Characteristics'!$C:$C,0))),"",INDEX('Policy Characteristics'!B:B,MATCH($C866,'Policy Characteristics'!$C:$C,0)))</f>
        <v>Feedstock Shifting</v>
      </c>
      <c r="C866" s="76" t="str">
        <f>C$865</f>
        <v>Fraction of Feedstock Shifted</v>
      </c>
      <c r="D866" s="88" t="s">
        <v>1301</v>
      </c>
      <c r="E866" s="88" t="s">
        <v>643</v>
      </c>
      <c r="F866" t="s">
        <v>1326</v>
      </c>
      <c r="G866" s="88" t="s">
        <v>651</v>
      </c>
      <c r="H866" s="80">
        <v>2461</v>
      </c>
      <c r="I866" s="247" t="s">
        <v>44</v>
      </c>
      <c r="J866" s="236" t="str">
        <f>IF(ISBLANK(INDEX('Policy Characteristics'!D:D,MATCH($C866,'Policy Characteristics'!$C:$C,0))),"",INDEX('Policy Characteristics'!D:D,MATCH($C866,'Policy Characteristics'!$C:$C,0)))</f>
        <v>Feedstock Shifting</v>
      </c>
      <c r="K866" s="76" t="str">
        <f>IF(ISBLANK(INDEX('Policy Characteristics'!E:E,MATCH($C866,'Policy Characteristics'!$C:$C,0))),"",INDEX('Policy Characteristics'!E:E,MATCH($C866,'Policy Characteristics'!$C:$C,0)))</f>
        <v>indst feedstock shifting</v>
      </c>
      <c r="L866" s="239">
        <f>IF(ISBLANK(INDEX('Policy Characteristics'!F:F,MATCH($C866,'Policy Characteristics'!$C:$C,0))),"",INDEX('Policy Characteristics'!F:F,MATCH($C866,'Policy Characteristics'!$C:$C,0)))</f>
        <v>0</v>
      </c>
      <c r="M866" s="239">
        <f>IF(ISBLANK(INDEX('Policy Characteristics'!G:G,MATCH($C866,'Policy Characteristics'!$C:$C,0))),"",INDEX('Policy Characteristics'!G:G,MATCH($C866,'Policy Characteristics'!$C:$C,0)))</f>
        <v>1</v>
      </c>
      <c r="N866" s="239">
        <f>IF(ISBLANK(INDEX('Policy Characteristics'!H:H,MATCH($C866,'Policy Characteristics'!$C:$C,0))),"",INDEX('Policy Characteristics'!H:H,MATCH($C866,'Policy Characteristics'!$C:$C,0)))</f>
        <v>0.01</v>
      </c>
      <c r="O866" s="76" t="str">
        <f>IF(ISBLANK(INDEX('Policy Characteristics'!I:I,MATCH($C866,'Policy Characteristics'!$C:$C,0))),"",INDEX('Policy Characteristics'!I:I,MATCH($C866,'Policy Characteristics'!$C:$C,0)))</f>
        <v>% of potential achieved</v>
      </c>
      <c r="P866" s="76" t="str">
        <f>IF(ISBLANK(INDEX('Policy Characteristics'!J:J,MATCH($C866,'Policy Characteristics'!$C:$C,0))),"",INDEX('Policy Characteristics'!J:J,MATCH($C866,'Policy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6" s="76" t="str">
        <f>IF(ISBLANK(INDEX('Policy Characteristics'!K:K,MATCH($C866,'Policy Characteristics'!$C:$C,0))),"",INDEX('Policy Characteristics'!K:K,MATCH($C866,'Policy Characteristics'!$C:$C,0)))</f>
        <v/>
      </c>
      <c r="R866" s="76" t="str">
        <f>IF(ISBLANK(INDEX('Policy Characteristics'!L:L,MATCH($C866,'Policy Characteristics'!$C:$C,0))),"",INDEX('Policy Characteristics'!L:L,MATCH($C866,'Policy Characteristics'!$C:$C,0)))</f>
        <v/>
      </c>
    </row>
    <row r="867" spans="1:18" s="143" customFormat="1" x14ac:dyDescent="0.25">
      <c r="A867" s="76" t="str">
        <f>IF(ISBLANK(INDEX('Policy Characteristics'!A:A,MATCH($C867,'Policy Characteristics'!$C:$C,0))),"",INDEX('Policy Characteristics'!A:A,MATCH($C867,'Policy Characteristics'!$C:$C,0)))</f>
        <v>Industry</v>
      </c>
      <c r="B867" s="234" t="str">
        <f>IF(ISBLANK(INDEX('Policy Characteristics'!B:B,MATCH($C867,'Policy Characteristics'!$C:$C,0))),"",INDEX('Policy Characteristics'!B:B,MATCH($C867,'Policy Characteristics'!$C:$C,0)))</f>
        <v>Feedstock Shifting</v>
      </c>
      <c r="C867" s="76" t="str">
        <f t="shared" ref="C867:C930" si="31">C$865</f>
        <v>Fraction of Feedstock Shifted</v>
      </c>
      <c r="D867" s="88" t="s">
        <v>1301</v>
      </c>
      <c r="E867" s="88" t="s">
        <v>644</v>
      </c>
      <c r="F867" t="s">
        <v>1326</v>
      </c>
      <c r="G867" s="88" t="s">
        <v>652</v>
      </c>
      <c r="H867" s="80">
        <v>2462</v>
      </c>
      <c r="I867" s="247" t="s">
        <v>44</v>
      </c>
      <c r="J867" s="236" t="str">
        <f>IF(ISBLANK(INDEX('Policy Characteristics'!D:D,MATCH($C867,'Policy Characteristics'!$C:$C,0))),"",INDEX('Policy Characteristics'!D:D,MATCH($C867,'Policy Characteristics'!$C:$C,0)))</f>
        <v>Feedstock Shifting</v>
      </c>
      <c r="K867" s="76" t="str">
        <f>IF(ISBLANK(INDEX('Policy Characteristics'!E:E,MATCH($C867,'Policy Characteristics'!$C:$C,0))),"",INDEX('Policy Characteristics'!E:E,MATCH($C867,'Policy Characteristics'!$C:$C,0)))</f>
        <v>indst feedstock shifting</v>
      </c>
      <c r="L867" s="239">
        <f>IF(ISBLANK(INDEX('Policy Characteristics'!F:F,MATCH($C867,'Policy Characteristics'!$C:$C,0))),"",INDEX('Policy Characteristics'!F:F,MATCH($C867,'Policy Characteristics'!$C:$C,0)))</f>
        <v>0</v>
      </c>
      <c r="M867" s="239">
        <f>IF(ISBLANK(INDEX('Policy Characteristics'!G:G,MATCH($C867,'Policy Characteristics'!$C:$C,0))),"",INDEX('Policy Characteristics'!G:G,MATCH($C867,'Policy Characteristics'!$C:$C,0)))</f>
        <v>1</v>
      </c>
      <c r="N867" s="239">
        <f>IF(ISBLANK(INDEX('Policy Characteristics'!H:H,MATCH($C867,'Policy Characteristics'!$C:$C,0))),"",INDEX('Policy Characteristics'!H:H,MATCH($C867,'Policy Characteristics'!$C:$C,0)))</f>
        <v>0.01</v>
      </c>
      <c r="O867" s="76" t="str">
        <f>IF(ISBLANK(INDEX('Policy Characteristics'!I:I,MATCH($C867,'Policy Characteristics'!$C:$C,0))),"",INDEX('Policy Characteristics'!I:I,MATCH($C867,'Policy Characteristics'!$C:$C,0)))</f>
        <v>% of potential achieved</v>
      </c>
      <c r="P867" s="76" t="str">
        <f>IF(ISBLANK(INDEX('Policy Characteristics'!J:J,MATCH($C867,'Policy Characteristics'!$C:$C,0))),"",INDEX('Policy Characteristics'!J:J,MATCH($C867,'Policy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7" s="76" t="str">
        <f>IF(ISBLANK(INDEX('Policy Characteristics'!K:K,MATCH($C867,'Policy Characteristics'!$C:$C,0))),"",INDEX('Policy Characteristics'!K:K,MATCH($C867,'Policy Characteristics'!$C:$C,0)))</f>
        <v/>
      </c>
      <c r="R867" s="76" t="str">
        <f>IF(ISBLANK(INDEX('Policy Characteristics'!L:L,MATCH($C867,'Policy Characteristics'!$C:$C,0))),"",INDEX('Policy Characteristics'!L:L,MATCH($C867,'Policy Characteristics'!$C:$C,0)))</f>
        <v/>
      </c>
    </row>
    <row r="868" spans="1:18" s="143" customFormat="1" x14ac:dyDescent="0.25">
      <c r="A868" s="76" t="str">
        <f>IF(ISBLANK(INDEX('Policy Characteristics'!A:A,MATCH($C868,'Policy Characteristics'!$C:$C,0))),"",INDEX('Policy Characteristics'!A:A,MATCH($C868,'Policy Characteristics'!$C:$C,0)))</f>
        <v>Industry</v>
      </c>
      <c r="B868" s="234" t="str">
        <f>IF(ISBLANK(INDEX('Policy Characteristics'!B:B,MATCH($C868,'Policy Characteristics'!$C:$C,0))),"",INDEX('Policy Characteristics'!B:B,MATCH($C868,'Policy Characteristics'!$C:$C,0)))</f>
        <v>Feedstock Shifting</v>
      </c>
      <c r="C868" s="76" t="str">
        <f t="shared" si="31"/>
        <v>Fraction of Feedstock Shifted</v>
      </c>
      <c r="D868" s="88" t="s">
        <v>1301</v>
      </c>
      <c r="E868" s="88" t="s">
        <v>645</v>
      </c>
      <c r="F868" t="s">
        <v>1326</v>
      </c>
      <c r="G868" s="88" t="s">
        <v>649</v>
      </c>
      <c r="H868" s="80">
        <v>2463</v>
      </c>
      <c r="I868" s="247" t="s">
        <v>44</v>
      </c>
      <c r="J868" s="236" t="str">
        <f>IF(ISBLANK(INDEX('Policy Characteristics'!D:D,MATCH($C868,'Policy Characteristics'!$C:$C,0))),"",INDEX('Policy Characteristics'!D:D,MATCH($C868,'Policy Characteristics'!$C:$C,0)))</f>
        <v>Feedstock Shifting</v>
      </c>
      <c r="K868" s="76" t="str">
        <f>IF(ISBLANK(INDEX('Policy Characteristics'!E:E,MATCH($C868,'Policy Characteristics'!$C:$C,0))),"",INDEX('Policy Characteristics'!E:E,MATCH($C868,'Policy Characteristics'!$C:$C,0)))</f>
        <v>indst feedstock shifting</v>
      </c>
      <c r="L868" s="239">
        <f>IF(ISBLANK(INDEX('Policy Characteristics'!F:F,MATCH($C868,'Policy Characteristics'!$C:$C,0))),"",INDEX('Policy Characteristics'!F:F,MATCH($C868,'Policy Characteristics'!$C:$C,0)))</f>
        <v>0</v>
      </c>
      <c r="M868" s="239">
        <f>IF(ISBLANK(INDEX('Policy Characteristics'!G:G,MATCH($C868,'Policy Characteristics'!$C:$C,0))),"",INDEX('Policy Characteristics'!G:G,MATCH($C868,'Policy Characteristics'!$C:$C,0)))</f>
        <v>1</v>
      </c>
      <c r="N868" s="239">
        <f>IF(ISBLANK(INDEX('Policy Characteristics'!H:H,MATCH($C868,'Policy Characteristics'!$C:$C,0))),"",INDEX('Policy Characteristics'!H:H,MATCH($C868,'Policy Characteristics'!$C:$C,0)))</f>
        <v>0.01</v>
      </c>
      <c r="O868" s="76" t="str">
        <f>IF(ISBLANK(INDEX('Policy Characteristics'!I:I,MATCH($C868,'Policy Characteristics'!$C:$C,0))),"",INDEX('Policy Characteristics'!I:I,MATCH($C868,'Policy Characteristics'!$C:$C,0)))</f>
        <v>% of potential achieved</v>
      </c>
      <c r="P868" s="76" t="str">
        <f>IF(ISBLANK(INDEX('Policy Characteristics'!J:J,MATCH($C868,'Policy Characteristics'!$C:$C,0))),"",INDEX('Policy Characteristics'!J:J,MATCH($C868,'Policy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8" s="76" t="str">
        <f>IF(ISBLANK(INDEX('Policy Characteristics'!K:K,MATCH($C868,'Policy Characteristics'!$C:$C,0))),"",INDEX('Policy Characteristics'!K:K,MATCH($C868,'Policy Characteristics'!$C:$C,0)))</f>
        <v/>
      </c>
      <c r="R868" s="76" t="str">
        <f>IF(ISBLANK(INDEX('Policy Characteristics'!L:L,MATCH($C868,'Policy Characteristics'!$C:$C,0))),"",INDEX('Policy Characteristics'!L:L,MATCH($C868,'Policy Characteristics'!$C:$C,0)))</f>
        <v/>
      </c>
    </row>
    <row r="869" spans="1:18" s="143" customFormat="1" x14ac:dyDescent="0.25">
      <c r="A869" s="76" t="str">
        <f>IF(ISBLANK(INDEX('Policy Characteristics'!A:A,MATCH($C869,'Policy Characteristics'!$C:$C,0))),"",INDEX('Policy Characteristics'!A:A,MATCH($C869,'Policy Characteristics'!$C:$C,0)))</f>
        <v>Industry</v>
      </c>
      <c r="B869" s="234" t="str">
        <f>IF(ISBLANK(INDEX('Policy Characteristics'!B:B,MATCH($C869,'Policy Characteristics'!$C:$C,0))),"",INDEX('Policy Characteristics'!B:B,MATCH($C869,'Policy Characteristics'!$C:$C,0)))</f>
        <v>Feedstock Shifting</v>
      </c>
      <c r="C869" s="76" t="str">
        <f t="shared" si="31"/>
        <v>Fraction of Feedstock Shifted</v>
      </c>
      <c r="D869" s="88" t="s">
        <v>1301</v>
      </c>
      <c r="E869" s="88" t="s">
        <v>646</v>
      </c>
      <c r="F869" t="s">
        <v>1326</v>
      </c>
      <c r="G869" s="88" t="s">
        <v>650</v>
      </c>
      <c r="H869" s="80">
        <v>2464</v>
      </c>
      <c r="I869" s="247" t="s">
        <v>44</v>
      </c>
      <c r="J869" s="236" t="str">
        <f>IF(ISBLANK(INDEX('Policy Characteristics'!D:D,MATCH($C869,'Policy Characteristics'!$C:$C,0))),"",INDEX('Policy Characteristics'!D:D,MATCH($C869,'Policy Characteristics'!$C:$C,0)))</f>
        <v>Feedstock Shifting</v>
      </c>
      <c r="K869" s="76" t="str">
        <f>IF(ISBLANK(INDEX('Policy Characteristics'!E:E,MATCH($C869,'Policy Characteristics'!$C:$C,0))),"",INDEX('Policy Characteristics'!E:E,MATCH($C869,'Policy Characteristics'!$C:$C,0)))</f>
        <v>indst feedstock shifting</v>
      </c>
      <c r="L869" s="239">
        <f>IF(ISBLANK(INDEX('Policy Characteristics'!F:F,MATCH($C869,'Policy Characteristics'!$C:$C,0))),"",INDEX('Policy Characteristics'!F:F,MATCH($C869,'Policy Characteristics'!$C:$C,0)))</f>
        <v>0</v>
      </c>
      <c r="M869" s="239">
        <f>IF(ISBLANK(INDEX('Policy Characteristics'!G:G,MATCH($C869,'Policy Characteristics'!$C:$C,0))),"",INDEX('Policy Characteristics'!G:G,MATCH($C869,'Policy Characteristics'!$C:$C,0)))</f>
        <v>1</v>
      </c>
      <c r="N869" s="239">
        <f>IF(ISBLANK(INDEX('Policy Characteristics'!H:H,MATCH($C869,'Policy Characteristics'!$C:$C,0))),"",INDEX('Policy Characteristics'!H:H,MATCH($C869,'Policy Characteristics'!$C:$C,0)))</f>
        <v>0.01</v>
      </c>
      <c r="O869" s="76" t="str">
        <f>IF(ISBLANK(INDEX('Policy Characteristics'!I:I,MATCH($C869,'Policy Characteristics'!$C:$C,0))),"",INDEX('Policy Characteristics'!I:I,MATCH($C869,'Policy Characteristics'!$C:$C,0)))</f>
        <v>% of potential achieved</v>
      </c>
      <c r="P869" s="76" t="str">
        <f>IF(ISBLANK(INDEX('Policy Characteristics'!J:J,MATCH($C869,'Policy Characteristics'!$C:$C,0))),"",INDEX('Policy Characteristics'!J:J,MATCH($C869,'Policy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9" s="76" t="str">
        <f>IF(ISBLANK(INDEX('Policy Characteristics'!K:K,MATCH($C869,'Policy Characteristics'!$C:$C,0))),"",INDEX('Policy Characteristics'!K:K,MATCH($C869,'Policy Characteristics'!$C:$C,0)))</f>
        <v/>
      </c>
      <c r="R869" s="76" t="str">
        <f>IF(ISBLANK(INDEX('Policy Characteristics'!L:L,MATCH($C869,'Policy Characteristics'!$C:$C,0))),"",INDEX('Policy Characteristics'!L:L,MATCH($C869,'Policy Characteristics'!$C:$C,0)))</f>
        <v/>
      </c>
    </row>
    <row r="870" spans="1:18" s="143" customFormat="1" x14ac:dyDescent="0.25">
      <c r="A870" s="76" t="str">
        <f>IF(ISBLANK(INDEX('Policy Characteristics'!A:A,MATCH($C870,'Policy Characteristics'!$C:$C,0))),"",INDEX('Policy Characteristics'!A:A,MATCH($C870,'Policy Characteristics'!$C:$C,0)))</f>
        <v>Industry</v>
      </c>
      <c r="B870" s="234" t="str">
        <f>IF(ISBLANK(INDEX('Policy Characteristics'!B:B,MATCH($C870,'Policy Characteristics'!$C:$C,0))),"",INDEX('Policy Characteristics'!B:B,MATCH($C870,'Policy Characteristics'!$C:$C,0)))</f>
        <v>Feedstock Shifting</v>
      </c>
      <c r="C870" s="76" t="str">
        <f t="shared" si="31"/>
        <v>Fraction of Feedstock Shifted</v>
      </c>
      <c r="D870" s="88" t="s">
        <v>1301</v>
      </c>
      <c r="E870" s="88" t="s">
        <v>647</v>
      </c>
      <c r="F870" t="s">
        <v>1326</v>
      </c>
      <c r="G870" s="88" t="s">
        <v>653</v>
      </c>
      <c r="H870" s="80">
        <v>2465</v>
      </c>
      <c r="I870" s="247" t="s">
        <v>44</v>
      </c>
      <c r="J870" s="236" t="str">
        <f>IF(ISBLANK(INDEX('Policy Characteristics'!D:D,MATCH($C870,'Policy Characteristics'!$C:$C,0))),"",INDEX('Policy Characteristics'!D:D,MATCH($C870,'Policy Characteristics'!$C:$C,0)))</f>
        <v>Feedstock Shifting</v>
      </c>
      <c r="K870" s="76" t="str">
        <f>IF(ISBLANK(INDEX('Policy Characteristics'!E:E,MATCH($C870,'Policy Characteristics'!$C:$C,0))),"",INDEX('Policy Characteristics'!E:E,MATCH($C870,'Policy Characteristics'!$C:$C,0)))</f>
        <v>indst feedstock shifting</v>
      </c>
      <c r="L870" s="239">
        <f>IF(ISBLANK(INDEX('Policy Characteristics'!F:F,MATCH($C870,'Policy Characteristics'!$C:$C,0))),"",INDEX('Policy Characteristics'!F:F,MATCH($C870,'Policy Characteristics'!$C:$C,0)))</f>
        <v>0</v>
      </c>
      <c r="M870" s="239">
        <f>IF(ISBLANK(INDEX('Policy Characteristics'!G:G,MATCH($C870,'Policy Characteristics'!$C:$C,0))),"",INDEX('Policy Characteristics'!G:G,MATCH($C870,'Policy Characteristics'!$C:$C,0)))</f>
        <v>1</v>
      </c>
      <c r="N870" s="239">
        <f>IF(ISBLANK(INDEX('Policy Characteristics'!H:H,MATCH($C870,'Policy Characteristics'!$C:$C,0))),"",INDEX('Policy Characteristics'!H:H,MATCH($C870,'Policy Characteristics'!$C:$C,0)))</f>
        <v>0.01</v>
      </c>
      <c r="O870" s="76" t="str">
        <f>IF(ISBLANK(INDEX('Policy Characteristics'!I:I,MATCH($C870,'Policy Characteristics'!$C:$C,0))),"",INDEX('Policy Characteristics'!I:I,MATCH($C870,'Policy Characteristics'!$C:$C,0)))</f>
        <v>% of potential achieved</v>
      </c>
      <c r="P870" s="76" t="str">
        <f>IF(ISBLANK(INDEX('Policy Characteristics'!J:J,MATCH($C870,'Policy Characteristics'!$C:$C,0))),"",INDEX('Policy Characteristics'!J:J,MATCH($C870,'Policy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0" s="76" t="str">
        <f>IF(ISBLANK(INDEX('Policy Characteristics'!K:K,MATCH($C870,'Policy Characteristics'!$C:$C,0))),"",INDEX('Policy Characteristics'!K:K,MATCH($C870,'Policy Characteristics'!$C:$C,0)))</f>
        <v/>
      </c>
      <c r="R870" s="76" t="str">
        <f>IF(ISBLANK(INDEX('Policy Characteristics'!L:L,MATCH($C870,'Policy Characteristics'!$C:$C,0))),"",INDEX('Policy Characteristics'!L:L,MATCH($C870,'Policy Characteristics'!$C:$C,0)))</f>
        <v/>
      </c>
    </row>
    <row r="871" spans="1:18" s="143" customFormat="1" x14ac:dyDescent="0.25">
      <c r="A871" s="76" t="str">
        <f>IF(ISBLANK(INDEX('Policy Characteristics'!A:A,MATCH($C871,'Policy Characteristics'!$C:$C,0))),"",INDEX('Policy Characteristics'!A:A,MATCH($C871,'Policy Characteristics'!$C:$C,0)))</f>
        <v>Industry</v>
      </c>
      <c r="B871" s="234" t="str">
        <f>IF(ISBLANK(INDEX('Policy Characteristics'!B:B,MATCH($C871,'Policy Characteristics'!$C:$C,0))),"",INDEX('Policy Characteristics'!B:B,MATCH($C871,'Policy Characteristics'!$C:$C,0)))</f>
        <v>Feedstock Shifting</v>
      </c>
      <c r="C871" s="76" t="str">
        <f t="shared" si="31"/>
        <v>Fraction of Feedstock Shifted</v>
      </c>
      <c r="D871" s="88" t="s">
        <v>1301</v>
      </c>
      <c r="E871" s="88" t="s">
        <v>946</v>
      </c>
      <c r="F871" t="s">
        <v>1326</v>
      </c>
      <c r="G871" s="88" t="s">
        <v>949</v>
      </c>
      <c r="H871" s="80">
        <v>2466</v>
      </c>
      <c r="I871" s="247" t="s">
        <v>44</v>
      </c>
      <c r="J871" s="236" t="str">
        <f>IF(ISBLANK(INDEX('Policy Characteristics'!D:D,MATCH($C871,'Policy Characteristics'!$C:$C,0))),"",INDEX('Policy Characteristics'!D:D,MATCH($C871,'Policy Characteristics'!$C:$C,0)))</f>
        <v>Feedstock Shifting</v>
      </c>
      <c r="K871" s="76" t="str">
        <f>IF(ISBLANK(INDEX('Policy Characteristics'!E:E,MATCH($C871,'Policy Characteristics'!$C:$C,0))),"",INDEX('Policy Characteristics'!E:E,MATCH($C871,'Policy Characteristics'!$C:$C,0)))</f>
        <v>indst feedstock shifting</v>
      </c>
      <c r="L871" s="239">
        <f>IF(ISBLANK(INDEX('Policy Characteristics'!F:F,MATCH($C871,'Policy Characteristics'!$C:$C,0))),"",INDEX('Policy Characteristics'!F:F,MATCH($C871,'Policy Characteristics'!$C:$C,0)))</f>
        <v>0</v>
      </c>
      <c r="M871" s="239">
        <f>IF(ISBLANK(INDEX('Policy Characteristics'!G:G,MATCH($C871,'Policy Characteristics'!$C:$C,0))),"",INDEX('Policy Characteristics'!G:G,MATCH($C871,'Policy Characteristics'!$C:$C,0)))</f>
        <v>1</v>
      </c>
      <c r="N871" s="239">
        <f>IF(ISBLANK(INDEX('Policy Characteristics'!H:H,MATCH($C871,'Policy Characteristics'!$C:$C,0))),"",INDEX('Policy Characteristics'!H:H,MATCH($C871,'Policy Characteristics'!$C:$C,0)))</f>
        <v>0.01</v>
      </c>
      <c r="O871" s="76" t="str">
        <f>IF(ISBLANK(INDEX('Policy Characteristics'!I:I,MATCH($C871,'Policy Characteristics'!$C:$C,0))),"",INDEX('Policy Characteristics'!I:I,MATCH($C871,'Policy Characteristics'!$C:$C,0)))</f>
        <v>% of potential achieved</v>
      </c>
      <c r="P871" s="76" t="str">
        <f>IF(ISBLANK(INDEX('Policy Characteristics'!J:J,MATCH($C871,'Policy Characteristics'!$C:$C,0))),"",INDEX('Policy Characteristics'!J:J,MATCH($C871,'Policy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1" s="76" t="str">
        <f>IF(ISBLANK(INDEX('Policy Characteristics'!K:K,MATCH($C871,'Policy Characteristics'!$C:$C,0))),"",INDEX('Policy Characteristics'!K:K,MATCH($C871,'Policy Characteristics'!$C:$C,0)))</f>
        <v/>
      </c>
      <c r="R871" s="76" t="str">
        <f>IF(ISBLANK(INDEX('Policy Characteristics'!L:L,MATCH($C871,'Policy Characteristics'!$C:$C,0))),"",INDEX('Policy Characteristics'!L:L,MATCH($C871,'Policy Characteristics'!$C:$C,0)))</f>
        <v/>
      </c>
    </row>
    <row r="872" spans="1:18" s="143" customFormat="1" x14ac:dyDescent="0.25">
      <c r="A872" s="76" t="str">
        <f>IF(ISBLANK(INDEX('Policy Characteristics'!A:A,MATCH($C872,'Policy Characteristics'!$C:$C,0))),"",INDEX('Policy Characteristics'!A:A,MATCH($C872,'Policy Characteristics'!$C:$C,0)))</f>
        <v>Industry</v>
      </c>
      <c r="B872" s="234" t="str">
        <f>IF(ISBLANK(INDEX('Policy Characteristics'!B:B,MATCH($C872,'Policy Characteristics'!$C:$C,0))),"",INDEX('Policy Characteristics'!B:B,MATCH($C872,'Policy Characteristics'!$C:$C,0)))</f>
        <v>Feedstock Shifting</v>
      </c>
      <c r="C872" s="76" t="str">
        <f t="shared" si="31"/>
        <v>Fraction of Feedstock Shifted</v>
      </c>
      <c r="D872" s="88" t="s">
        <v>1301</v>
      </c>
      <c r="E872" s="88" t="s">
        <v>947</v>
      </c>
      <c r="F872" t="s">
        <v>1326</v>
      </c>
      <c r="G872" s="88" t="s">
        <v>951</v>
      </c>
      <c r="H872" s="80">
        <v>2467</v>
      </c>
      <c r="I872" s="247" t="s">
        <v>44</v>
      </c>
      <c r="J872" s="236" t="str">
        <f>IF(ISBLANK(INDEX('Policy Characteristics'!D:D,MATCH($C872,'Policy Characteristics'!$C:$C,0))),"",INDEX('Policy Characteristics'!D:D,MATCH($C872,'Policy Characteristics'!$C:$C,0)))</f>
        <v>Feedstock Shifting</v>
      </c>
      <c r="K872" s="76" t="str">
        <f>IF(ISBLANK(INDEX('Policy Characteristics'!E:E,MATCH($C872,'Policy Characteristics'!$C:$C,0))),"",INDEX('Policy Characteristics'!E:E,MATCH($C872,'Policy Characteristics'!$C:$C,0)))</f>
        <v>indst feedstock shifting</v>
      </c>
      <c r="L872" s="239">
        <f>IF(ISBLANK(INDEX('Policy Characteristics'!F:F,MATCH($C872,'Policy Characteristics'!$C:$C,0))),"",INDEX('Policy Characteristics'!F:F,MATCH($C872,'Policy Characteristics'!$C:$C,0)))</f>
        <v>0</v>
      </c>
      <c r="M872" s="239">
        <f>IF(ISBLANK(INDEX('Policy Characteristics'!G:G,MATCH($C872,'Policy Characteristics'!$C:$C,0))),"",INDEX('Policy Characteristics'!G:G,MATCH($C872,'Policy Characteristics'!$C:$C,0)))</f>
        <v>1</v>
      </c>
      <c r="N872" s="239">
        <f>IF(ISBLANK(INDEX('Policy Characteristics'!H:H,MATCH($C872,'Policy Characteristics'!$C:$C,0))),"",INDEX('Policy Characteristics'!H:H,MATCH($C872,'Policy Characteristics'!$C:$C,0)))</f>
        <v>0.01</v>
      </c>
      <c r="O872" s="76" t="str">
        <f>IF(ISBLANK(INDEX('Policy Characteristics'!I:I,MATCH($C872,'Policy Characteristics'!$C:$C,0))),"",INDEX('Policy Characteristics'!I:I,MATCH($C872,'Policy Characteristics'!$C:$C,0)))</f>
        <v>% of potential achieved</v>
      </c>
      <c r="P872" s="76" t="str">
        <f>IF(ISBLANK(INDEX('Policy Characteristics'!J:J,MATCH($C872,'Policy Characteristics'!$C:$C,0))),"",INDEX('Policy Characteristics'!J:J,MATCH($C872,'Policy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2" s="76" t="str">
        <f>IF(ISBLANK(INDEX('Policy Characteristics'!K:K,MATCH($C872,'Policy Characteristics'!$C:$C,0))),"",INDEX('Policy Characteristics'!K:K,MATCH($C872,'Policy Characteristics'!$C:$C,0)))</f>
        <v/>
      </c>
      <c r="R872" s="76" t="str">
        <f>IF(ISBLANK(INDEX('Policy Characteristics'!L:L,MATCH($C872,'Policy Characteristics'!$C:$C,0))),"",INDEX('Policy Characteristics'!L:L,MATCH($C872,'Policy Characteristics'!$C:$C,0)))</f>
        <v/>
      </c>
    </row>
    <row r="873" spans="1:18" s="143" customFormat="1" x14ac:dyDescent="0.25">
      <c r="A873" s="76" t="str">
        <f>IF(ISBLANK(INDEX('Policy Characteristics'!A:A,MATCH($C873,'Policy Characteristics'!$C:$C,0))),"",INDEX('Policy Characteristics'!A:A,MATCH($C873,'Policy Characteristics'!$C:$C,0)))</f>
        <v>Industry</v>
      </c>
      <c r="B873" s="234" t="str">
        <f>IF(ISBLANK(INDEX('Policy Characteristics'!B:B,MATCH($C873,'Policy Characteristics'!$C:$C,0))),"",INDEX('Policy Characteristics'!B:B,MATCH($C873,'Policy Characteristics'!$C:$C,0)))</f>
        <v>Feedstock Shifting</v>
      </c>
      <c r="C873" s="76" t="str">
        <f t="shared" si="31"/>
        <v>Fraction of Feedstock Shifted</v>
      </c>
      <c r="D873" s="88" t="s">
        <v>1301</v>
      </c>
      <c r="E873" s="88" t="s">
        <v>948</v>
      </c>
      <c r="F873" t="s">
        <v>1326</v>
      </c>
      <c r="G873" s="88" t="s">
        <v>952</v>
      </c>
      <c r="H873" s="80">
        <v>2468</v>
      </c>
      <c r="I873" s="247" t="s">
        <v>44</v>
      </c>
      <c r="J873" s="236" t="str">
        <f>IF(ISBLANK(INDEX('Policy Characteristics'!D:D,MATCH($C873,'Policy Characteristics'!$C:$C,0))),"",INDEX('Policy Characteristics'!D:D,MATCH($C873,'Policy Characteristics'!$C:$C,0)))</f>
        <v>Feedstock Shifting</v>
      </c>
      <c r="K873" s="76" t="str">
        <f>IF(ISBLANK(INDEX('Policy Characteristics'!E:E,MATCH($C873,'Policy Characteristics'!$C:$C,0))),"",INDEX('Policy Characteristics'!E:E,MATCH($C873,'Policy Characteristics'!$C:$C,0)))</f>
        <v>indst feedstock shifting</v>
      </c>
      <c r="L873" s="239">
        <f>IF(ISBLANK(INDEX('Policy Characteristics'!F:F,MATCH($C873,'Policy Characteristics'!$C:$C,0))),"",INDEX('Policy Characteristics'!F:F,MATCH($C873,'Policy Characteristics'!$C:$C,0)))</f>
        <v>0</v>
      </c>
      <c r="M873" s="239">
        <f>IF(ISBLANK(INDEX('Policy Characteristics'!G:G,MATCH($C873,'Policy Characteristics'!$C:$C,0))),"",INDEX('Policy Characteristics'!G:G,MATCH($C873,'Policy Characteristics'!$C:$C,0)))</f>
        <v>1</v>
      </c>
      <c r="N873" s="239">
        <f>IF(ISBLANK(INDEX('Policy Characteristics'!H:H,MATCH($C873,'Policy Characteristics'!$C:$C,0))),"",INDEX('Policy Characteristics'!H:H,MATCH($C873,'Policy Characteristics'!$C:$C,0)))</f>
        <v>0.01</v>
      </c>
      <c r="O873" s="76" t="str">
        <f>IF(ISBLANK(INDEX('Policy Characteristics'!I:I,MATCH($C873,'Policy Characteristics'!$C:$C,0))),"",INDEX('Policy Characteristics'!I:I,MATCH($C873,'Policy Characteristics'!$C:$C,0)))</f>
        <v>% of potential achieved</v>
      </c>
      <c r="P873" s="76" t="str">
        <f>IF(ISBLANK(INDEX('Policy Characteristics'!J:J,MATCH($C873,'Policy Characteristics'!$C:$C,0))),"",INDEX('Policy Characteristics'!J:J,MATCH($C873,'Policy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3" s="76" t="str">
        <f>IF(ISBLANK(INDEX('Policy Characteristics'!K:K,MATCH($C873,'Policy Characteristics'!$C:$C,0))),"",INDEX('Policy Characteristics'!K:K,MATCH($C873,'Policy Characteristics'!$C:$C,0)))</f>
        <v/>
      </c>
      <c r="R873" s="76" t="str">
        <f>IF(ISBLANK(INDEX('Policy Characteristics'!L:L,MATCH($C873,'Policy Characteristics'!$C:$C,0))),"",INDEX('Policy Characteristics'!L:L,MATCH($C873,'Policy Characteristics'!$C:$C,0)))</f>
        <v/>
      </c>
    </row>
    <row r="874" spans="1:18" s="143" customFormat="1" x14ac:dyDescent="0.25">
      <c r="A874" s="76" t="str">
        <f>IF(ISBLANK(INDEX('Policy Characteristics'!A:A,MATCH($C874,'Policy Characteristics'!$C:$C,0))),"",INDEX('Policy Characteristics'!A:A,MATCH($C874,'Policy Characteristics'!$C:$C,0)))</f>
        <v>Industry</v>
      </c>
      <c r="B874" s="234" t="str">
        <f>IF(ISBLANK(INDEX('Policy Characteristics'!B:B,MATCH($C874,'Policy Characteristics'!$C:$C,0))),"",INDEX('Policy Characteristics'!B:B,MATCH($C874,'Policy Characteristics'!$C:$C,0)))</f>
        <v>Feedstock Shifting</v>
      </c>
      <c r="C874" s="76" t="str">
        <f t="shared" si="31"/>
        <v>Fraction of Feedstock Shifted</v>
      </c>
      <c r="D874" s="88" t="s">
        <v>1301</v>
      </c>
      <c r="E874" s="88" t="s">
        <v>945</v>
      </c>
      <c r="F874" t="s">
        <v>1326</v>
      </c>
      <c r="G874" s="88" t="s">
        <v>950</v>
      </c>
      <c r="H874" s="80">
        <v>2469</v>
      </c>
      <c r="I874" s="247" t="s">
        <v>44</v>
      </c>
      <c r="J874" s="236" t="str">
        <f>IF(ISBLANK(INDEX('Policy Characteristics'!D:D,MATCH($C874,'Policy Characteristics'!$C:$C,0))),"",INDEX('Policy Characteristics'!D:D,MATCH($C874,'Policy Characteristics'!$C:$C,0)))</f>
        <v>Feedstock Shifting</v>
      </c>
      <c r="K874" s="76" t="str">
        <f>IF(ISBLANK(INDEX('Policy Characteristics'!E:E,MATCH($C874,'Policy Characteristics'!$C:$C,0))),"",INDEX('Policy Characteristics'!E:E,MATCH($C874,'Policy Characteristics'!$C:$C,0)))</f>
        <v>indst feedstock shifting</v>
      </c>
      <c r="L874" s="239">
        <f>IF(ISBLANK(INDEX('Policy Characteristics'!F:F,MATCH($C874,'Policy Characteristics'!$C:$C,0))),"",INDEX('Policy Characteristics'!F:F,MATCH($C874,'Policy Characteristics'!$C:$C,0)))</f>
        <v>0</v>
      </c>
      <c r="M874" s="239">
        <f>IF(ISBLANK(INDEX('Policy Characteristics'!G:G,MATCH($C874,'Policy Characteristics'!$C:$C,0))),"",INDEX('Policy Characteristics'!G:G,MATCH($C874,'Policy Characteristics'!$C:$C,0)))</f>
        <v>1</v>
      </c>
      <c r="N874" s="239">
        <f>IF(ISBLANK(INDEX('Policy Characteristics'!H:H,MATCH($C874,'Policy Characteristics'!$C:$C,0))),"",INDEX('Policy Characteristics'!H:H,MATCH($C874,'Policy Characteristics'!$C:$C,0)))</f>
        <v>0.01</v>
      </c>
      <c r="O874" s="76" t="str">
        <f>IF(ISBLANK(INDEX('Policy Characteristics'!I:I,MATCH($C874,'Policy Characteristics'!$C:$C,0))),"",INDEX('Policy Characteristics'!I:I,MATCH($C874,'Policy Characteristics'!$C:$C,0)))</f>
        <v>% of potential achieved</v>
      </c>
      <c r="P874" s="76" t="str">
        <f>IF(ISBLANK(INDEX('Policy Characteristics'!J:J,MATCH($C874,'Policy Characteristics'!$C:$C,0))),"",INDEX('Policy Characteristics'!J:J,MATCH($C874,'Policy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4" s="76" t="str">
        <f>IF(ISBLANK(INDEX('Policy Characteristics'!K:K,MATCH($C874,'Policy Characteristics'!$C:$C,0))),"",INDEX('Policy Characteristics'!K:K,MATCH($C874,'Policy Characteristics'!$C:$C,0)))</f>
        <v/>
      </c>
      <c r="R874" s="76" t="str">
        <f>IF(ISBLANK(INDEX('Policy Characteristics'!L:L,MATCH($C874,'Policy Characteristics'!$C:$C,0))),"",INDEX('Policy Characteristics'!L:L,MATCH($C874,'Policy Characteristics'!$C:$C,0)))</f>
        <v/>
      </c>
    </row>
    <row r="875" spans="1:18" s="143" customFormat="1" x14ac:dyDescent="0.25">
      <c r="A875" s="76" t="str">
        <f>IF(ISBLANK(INDEX('Policy Characteristics'!A:A,MATCH($C875,'Policy Characteristics'!$C:$C,0))),"",INDEX('Policy Characteristics'!A:A,MATCH($C875,'Policy Characteristics'!$C:$C,0)))</f>
        <v>Industry</v>
      </c>
      <c r="B875" s="234" t="str">
        <f>IF(ISBLANK(INDEX('Policy Characteristics'!B:B,MATCH($C875,'Policy Characteristics'!$C:$C,0))),"",INDEX('Policy Characteristics'!B:B,MATCH($C875,'Policy Characteristics'!$C:$C,0)))</f>
        <v>Feedstock Shifting</v>
      </c>
      <c r="C875" s="76" t="str">
        <f t="shared" si="31"/>
        <v>Fraction of Feedstock Shifted</v>
      </c>
      <c r="D875" s="78" t="s">
        <v>1302</v>
      </c>
      <c r="E875" s="88" t="s">
        <v>642</v>
      </c>
      <c r="F875" t="s">
        <v>999</v>
      </c>
      <c r="G875" s="88" t="s">
        <v>648</v>
      </c>
      <c r="H875" s="80">
        <v>2470</v>
      </c>
      <c r="I875" s="247" t="s">
        <v>44</v>
      </c>
      <c r="J875" s="236" t="str">
        <f>IF(ISBLANK(INDEX('Policy Characteristics'!D:D,MATCH($C875,'Policy Characteristics'!$C:$C,0))),"",INDEX('Policy Characteristics'!D:D,MATCH($C875,'Policy Characteristics'!$C:$C,0)))</f>
        <v>Feedstock Shifting</v>
      </c>
      <c r="K875" s="76" t="str">
        <f>IF(ISBLANK(INDEX('Policy Characteristics'!E:E,MATCH($C875,'Policy Characteristics'!$C:$C,0))),"",INDEX('Policy Characteristics'!E:E,MATCH($C875,'Policy Characteristics'!$C:$C,0)))</f>
        <v>indst feedstock shifting</v>
      </c>
      <c r="L875" s="239">
        <f>IF(ISBLANK(INDEX('Policy Characteristics'!F:F,MATCH($C875,'Policy Characteristics'!$C:$C,0))),"",INDEX('Policy Characteristics'!F:F,MATCH($C875,'Policy Characteristics'!$C:$C,0)))</f>
        <v>0</v>
      </c>
      <c r="M875" s="239">
        <f>IF(ISBLANK(INDEX('Policy Characteristics'!G:G,MATCH($C875,'Policy Characteristics'!$C:$C,0))),"",INDEX('Policy Characteristics'!G:G,MATCH($C875,'Policy Characteristics'!$C:$C,0)))</f>
        <v>1</v>
      </c>
      <c r="N875" s="239">
        <f>IF(ISBLANK(INDEX('Policy Characteristics'!H:H,MATCH($C875,'Policy Characteristics'!$C:$C,0))),"",INDEX('Policy Characteristics'!H:H,MATCH($C875,'Policy Characteristics'!$C:$C,0)))</f>
        <v>0.01</v>
      </c>
      <c r="O875" s="76" t="str">
        <f>IF(ISBLANK(INDEX('Policy Characteristics'!I:I,MATCH($C875,'Policy Characteristics'!$C:$C,0))),"",INDEX('Policy Characteristics'!I:I,MATCH($C875,'Policy Characteristics'!$C:$C,0)))</f>
        <v>% of potential achieved</v>
      </c>
      <c r="P875" s="76" t="str">
        <f>IF(ISBLANK(INDEX('Policy Characteristics'!J:J,MATCH($C875,'Policy Characteristics'!$C:$C,0))),"",INDEX('Policy Characteristics'!J:J,MATCH($C875,'Policy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5" s="76" t="str">
        <f>IF(ISBLANK(INDEX('Policy Characteristics'!K:K,MATCH($C875,'Policy Characteristics'!$C:$C,0))),"",INDEX('Policy Characteristics'!K:K,MATCH($C875,'Policy Characteristics'!$C:$C,0)))</f>
        <v/>
      </c>
      <c r="R875" s="76" t="str">
        <f>IF(ISBLANK(INDEX('Policy Characteristics'!L:L,MATCH($C875,'Policy Characteristics'!$C:$C,0))),"",INDEX('Policy Characteristics'!L:L,MATCH($C875,'Policy Characteristics'!$C:$C,0)))</f>
        <v/>
      </c>
    </row>
    <row r="876" spans="1:18" s="143" customFormat="1" x14ac:dyDescent="0.25">
      <c r="A876" s="76" t="str">
        <f>IF(ISBLANK(INDEX('Policy Characteristics'!A:A,MATCH($C876,'Policy Characteristics'!$C:$C,0))),"",INDEX('Policy Characteristics'!A:A,MATCH($C876,'Policy Characteristics'!$C:$C,0)))</f>
        <v>Industry</v>
      </c>
      <c r="B876" s="234" t="str">
        <f>IF(ISBLANK(INDEX('Policy Characteristics'!B:B,MATCH($C876,'Policy Characteristics'!$C:$C,0))),"",INDEX('Policy Characteristics'!B:B,MATCH($C876,'Policy Characteristics'!$C:$C,0)))</f>
        <v>Feedstock Shifting</v>
      </c>
      <c r="C876" s="76" t="str">
        <f t="shared" si="31"/>
        <v>Fraction of Feedstock Shifted</v>
      </c>
      <c r="D876" s="78" t="s">
        <v>1302</v>
      </c>
      <c r="E876" s="88" t="s">
        <v>643</v>
      </c>
      <c r="F876" t="s">
        <v>999</v>
      </c>
      <c r="G876" s="88" t="s">
        <v>651</v>
      </c>
      <c r="H876" s="80">
        <v>2471</v>
      </c>
      <c r="I876" s="247" t="s">
        <v>44</v>
      </c>
      <c r="J876" s="236" t="str">
        <f>IF(ISBLANK(INDEX('Policy Characteristics'!D:D,MATCH($C876,'Policy Characteristics'!$C:$C,0))),"",INDEX('Policy Characteristics'!D:D,MATCH($C876,'Policy Characteristics'!$C:$C,0)))</f>
        <v>Feedstock Shifting</v>
      </c>
      <c r="K876" s="76" t="str">
        <f>IF(ISBLANK(INDEX('Policy Characteristics'!E:E,MATCH($C876,'Policy Characteristics'!$C:$C,0))),"",INDEX('Policy Characteristics'!E:E,MATCH($C876,'Policy Characteristics'!$C:$C,0)))</f>
        <v>indst feedstock shifting</v>
      </c>
      <c r="L876" s="239">
        <f>IF(ISBLANK(INDEX('Policy Characteristics'!F:F,MATCH($C876,'Policy Characteristics'!$C:$C,0))),"",INDEX('Policy Characteristics'!F:F,MATCH($C876,'Policy Characteristics'!$C:$C,0)))</f>
        <v>0</v>
      </c>
      <c r="M876" s="239">
        <f>IF(ISBLANK(INDEX('Policy Characteristics'!G:G,MATCH($C876,'Policy Characteristics'!$C:$C,0))),"",INDEX('Policy Characteristics'!G:G,MATCH($C876,'Policy Characteristics'!$C:$C,0)))</f>
        <v>1</v>
      </c>
      <c r="N876" s="239">
        <f>IF(ISBLANK(INDEX('Policy Characteristics'!H:H,MATCH($C876,'Policy Characteristics'!$C:$C,0))),"",INDEX('Policy Characteristics'!H:H,MATCH($C876,'Policy Characteristics'!$C:$C,0)))</f>
        <v>0.01</v>
      </c>
      <c r="O876" s="76" t="str">
        <f>IF(ISBLANK(INDEX('Policy Characteristics'!I:I,MATCH($C876,'Policy Characteristics'!$C:$C,0))),"",INDEX('Policy Characteristics'!I:I,MATCH($C876,'Policy Characteristics'!$C:$C,0)))</f>
        <v>% of potential achieved</v>
      </c>
      <c r="P876" s="76" t="str">
        <f>IF(ISBLANK(INDEX('Policy Characteristics'!J:J,MATCH($C876,'Policy Characteristics'!$C:$C,0))),"",INDEX('Policy Characteristics'!J:J,MATCH($C876,'Policy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6" s="76" t="str">
        <f>IF(ISBLANK(INDEX('Policy Characteristics'!K:K,MATCH($C876,'Policy Characteristics'!$C:$C,0))),"",INDEX('Policy Characteristics'!K:K,MATCH($C876,'Policy Characteristics'!$C:$C,0)))</f>
        <v/>
      </c>
      <c r="R876" s="76" t="str">
        <f>IF(ISBLANK(INDEX('Policy Characteristics'!L:L,MATCH($C876,'Policy Characteristics'!$C:$C,0))),"",INDEX('Policy Characteristics'!L:L,MATCH($C876,'Policy Characteristics'!$C:$C,0)))</f>
        <v/>
      </c>
    </row>
    <row r="877" spans="1:18" s="143" customFormat="1" x14ac:dyDescent="0.25">
      <c r="A877" s="76" t="str">
        <f>IF(ISBLANK(INDEX('Policy Characteristics'!A:A,MATCH($C877,'Policy Characteristics'!$C:$C,0))),"",INDEX('Policy Characteristics'!A:A,MATCH($C877,'Policy Characteristics'!$C:$C,0)))</f>
        <v>Industry</v>
      </c>
      <c r="B877" s="234" t="str">
        <f>IF(ISBLANK(INDEX('Policy Characteristics'!B:B,MATCH($C877,'Policy Characteristics'!$C:$C,0))),"",INDEX('Policy Characteristics'!B:B,MATCH($C877,'Policy Characteristics'!$C:$C,0)))</f>
        <v>Feedstock Shifting</v>
      </c>
      <c r="C877" s="76" t="str">
        <f t="shared" si="31"/>
        <v>Fraction of Feedstock Shifted</v>
      </c>
      <c r="D877" s="78" t="s">
        <v>1302</v>
      </c>
      <c r="E877" s="88" t="s">
        <v>644</v>
      </c>
      <c r="F877" t="s">
        <v>999</v>
      </c>
      <c r="G877" s="88" t="s">
        <v>652</v>
      </c>
      <c r="H877" s="80">
        <v>2472</v>
      </c>
      <c r="I877" s="247" t="s">
        <v>44</v>
      </c>
      <c r="J877" s="236" t="str">
        <f>IF(ISBLANK(INDEX('Policy Characteristics'!D:D,MATCH($C877,'Policy Characteristics'!$C:$C,0))),"",INDEX('Policy Characteristics'!D:D,MATCH($C877,'Policy Characteristics'!$C:$C,0)))</f>
        <v>Feedstock Shifting</v>
      </c>
      <c r="K877" s="76" t="str">
        <f>IF(ISBLANK(INDEX('Policy Characteristics'!E:E,MATCH($C877,'Policy Characteristics'!$C:$C,0))),"",INDEX('Policy Characteristics'!E:E,MATCH($C877,'Policy Characteristics'!$C:$C,0)))</f>
        <v>indst feedstock shifting</v>
      </c>
      <c r="L877" s="239">
        <f>IF(ISBLANK(INDEX('Policy Characteristics'!F:F,MATCH($C877,'Policy Characteristics'!$C:$C,0))),"",INDEX('Policy Characteristics'!F:F,MATCH($C877,'Policy Characteristics'!$C:$C,0)))</f>
        <v>0</v>
      </c>
      <c r="M877" s="239">
        <f>IF(ISBLANK(INDEX('Policy Characteristics'!G:G,MATCH($C877,'Policy Characteristics'!$C:$C,0))),"",INDEX('Policy Characteristics'!G:G,MATCH($C877,'Policy Characteristics'!$C:$C,0)))</f>
        <v>1</v>
      </c>
      <c r="N877" s="239">
        <f>IF(ISBLANK(INDEX('Policy Characteristics'!H:H,MATCH($C877,'Policy Characteristics'!$C:$C,0))),"",INDEX('Policy Characteristics'!H:H,MATCH($C877,'Policy Characteristics'!$C:$C,0)))</f>
        <v>0.01</v>
      </c>
      <c r="O877" s="76" t="str">
        <f>IF(ISBLANK(INDEX('Policy Characteristics'!I:I,MATCH($C877,'Policy Characteristics'!$C:$C,0))),"",INDEX('Policy Characteristics'!I:I,MATCH($C877,'Policy Characteristics'!$C:$C,0)))</f>
        <v>% of potential achieved</v>
      </c>
      <c r="P877" s="76" t="str">
        <f>IF(ISBLANK(INDEX('Policy Characteristics'!J:J,MATCH($C877,'Policy Characteristics'!$C:$C,0))),"",INDEX('Policy Characteristics'!J:J,MATCH($C877,'Policy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7" s="76" t="str">
        <f>IF(ISBLANK(INDEX('Policy Characteristics'!K:K,MATCH($C877,'Policy Characteristics'!$C:$C,0))),"",INDEX('Policy Characteristics'!K:K,MATCH($C877,'Policy Characteristics'!$C:$C,0)))</f>
        <v/>
      </c>
      <c r="R877" s="76" t="str">
        <f>IF(ISBLANK(INDEX('Policy Characteristics'!L:L,MATCH($C877,'Policy Characteristics'!$C:$C,0))),"",INDEX('Policy Characteristics'!L:L,MATCH($C877,'Policy Characteristics'!$C:$C,0)))</f>
        <v/>
      </c>
    </row>
    <row r="878" spans="1:18" s="143" customFormat="1" x14ac:dyDescent="0.25">
      <c r="A878" s="76" t="str">
        <f>IF(ISBLANK(INDEX('Policy Characteristics'!A:A,MATCH($C878,'Policy Characteristics'!$C:$C,0))),"",INDEX('Policy Characteristics'!A:A,MATCH($C878,'Policy Characteristics'!$C:$C,0)))</f>
        <v>Industry</v>
      </c>
      <c r="B878" s="234" t="str">
        <f>IF(ISBLANK(INDEX('Policy Characteristics'!B:B,MATCH($C878,'Policy Characteristics'!$C:$C,0))),"",INDEX('Policy Characteristics'!B:B,MATCH($C878,'Policy Characteristics'!$C:$C,0)))</f>
        <v>Feedstock Shifting</v>
      </c>
      <c r="C878" s="76" t="str">
        <f t="shared" si="31"/>
        <v>Fraction of Feedstock Shifted</v>
      </c>
      <c r="D878" s="78" t="s">
        <v>1302</v>
      </c>
      <c r="E878" s="88" t="s">
        <v>645</v>
      </c>
      <c r="F878" t="s">
        <v>999</v>
      </c>
      <c r="G878" s="88" t="s">
        <v>649</v>
      </c>
      <c r="H878" s="80">
        <v>2473</v>
      </c>
      <c r="I878" s="247" t="s">
        <v>44</v>
      </c>
      <c r="J878" s="236" t="str">
        <f>IF(ISBLANK(INDEX('Policy Characteristics'!D:D,MATCH($C878,'Policy Characteristics'!$C:$C,0))),"",INDEX('Policy Characteristics'!D:D,MATCH($C878,'Policy Characteristics'!$C:$C,0)))</f>
        <v>Feedstock Shifting</v>
      </c>
      <c r="K878" s="76" t="str">
        <f>IF(ISBLANK(INDEX('Policy Characteristics'!E:E,MATCH($C878,'Policy Characteristics'!$C:$C,0))),"",INDEX('Policy Characteristics'!E:E,MATCH($C878,'Policy Characteristics'!$C:$C,0)))</f>
        <v>indst feedstock shifting</v>
      </c>
      <c r="L878" s="239">
        <f>IF(ISBLANK(INDEX('Policy Characteristics'!F:F,MATCH($C878,'Policy Characteristics'!$C:$C,0))),"",INDEX('Policy Characteristics'!F:F,MATCH($C878,'Policy Characteristics'!$C:$C,0)))</f>
        <v>0</v>
      </c>
      <c r="M878" s="239">
        <f>IF(ISBLANK(INDEX('Policy Characteristics'!G:G,MATCH($C878,'Policy Characteristics'!$C:$C,0))),"",INDEX('Policy Characteristics'!G:G,MATCH($C878,'Policy Characteristics'!$C:$C,0)))</f>
        <v>1</v>
      </c>
      <c r="N878" s="239">
        <f>IF(ISBLANK(INDEX('Policy Characteristics'!H:H,MATCH($C878,'Policy Characteristics'!$C:$C,0))),"",INDEX('Policy Characteristics'!H:H,MATCH($C878,'Policy Characteristics'!$C:$C,0)))</f>
        <v>0.01</v>
      </c>
      <c r="O878" s="76" t="str">
        <f>IF(ISBLANK(INDEX('Policy Characteristics'!I:I,MATCH($C878,'Policy Characteristics'!$C:$C,0))),"",INDEX('Policy Characteristics'!I:I,MATCH($C878,'Policy Characteristics'!$C:$C,0)))</f>
        <v>% of potential achieved</v>
      </c>
      <c r="P878" s="76" t="str">
        <f>IF(ISBLANK(INDEX('Policy Characteristics'!J:J,MATCH($C878,'Policy Characteristics'!$C:$C,0))),"",INDEX('Policy Characteristics'!J:J,MATCH($C878,'Policy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8" s="76" t="str">
        <f>IF(ISBLANK(INDEX('Policy Characteristics'!K:K,MATCH($C878,'Policy Characteristics'!$C:$C,0))),"",INDEX('Policy Characteristics'!K:K,MATCH($C878,'Policy Characteristics'!$C:$C,0)))</f>
        <v/>
      </c>
      <c r="R878" s="76" t="str">
        <f>IF(ISBLANK(INDEX('Policy Characteristics'!L:L,MATCH($C878,'Policy Characteristics'!$C:$C,0))),"",INDEX('Policy Characteristics'!L:L,MATCH($C878,'Policy Characteristics'!$C:$C,0)))</f>
        <v/>
      </c>
    </row>
    <row r="879" spans="1:18" s="143" customFormat="1" x14ac:dyDescent="0.25">
      <c r="A879" s="76" t="str">
        <f>IF(ISBLANK(INDEX('Policy Characteristics'!A:A,MATCH($C879,'Policy Characteristics'!$C:$C,0))),"",INDEX('Policy Characteristics'!A:A,MATCH($C879,'Policy Characteristics'!$C:$C,0)))</f>
        <v>Industry</v>
      </c>
      <c r="B879" s="234" t="str">
        <f>IF(ISBLANK(INDEX('Policy Characteristics'!B:B,MATCH($C879,'Policy Characteristics'!$C:$C,0))),"",INDEX('Policy Characteristics'!B:B,MATCH($C879,'Policy Characteristics'!$C:$C,0)))</f>
        <v>Feedstock Shifting</v>
      </c>
      <c r="C879" s="76" t="str">
        <f t="shared" si="31"/>
        <v>Fraction of Feedstock Shifted</v>
      </c>
      <c r="D879" s="78" t="s">
        <v>1302</v>
      </c>
      <c r="E879" s="88" t="s">
        <v>646</v>
      </c>
      <c r="F879" t="s">
        <v>999</v>
      </c>
      <c r="G879" s="88" t="s">
        <v>650</v>
      </c>
      <c r="H879" s="80">
        <v>2474</v>
      </c>
      <c r="I879" s="247" t="s">
        <v>44</v>
      </c>
      <c r="J879" s="236" t="str">
        <f>IF(ISBLANK(INDEX('Policy Characteristics'!D:D,MATCH($C879,'Policy Characteristics'!$C:$C,0))),"",INDEX('Policy Characteristics'!D:D,MATCH($C879,'Policy Characteristics'!$C:$C,0)))</f>
        <v>Feedstock Shifting</v>
      </c>
      <c r="K879" s="76" t="str">
        <f>IF(ISBLANK(INDEX('Policy Characteristics'!E:E,MATCH($C879,'Policy Characteristics'!$C:$C,0))),"",INDEX('Policy Characteristics'!E:E,MATCH($C879,'Policy Characteristics'!$C:$C,0)))</f>
        <v>indst feedstock shifting</v>
      </c>
      <c r="L879" s="239">
        <f>IF(ISBLANK(INDEX('Policy Characteristics'!F:F,MATCH($C879,'Policy Characteristics'!$C:$C,0))),"",INDEX('Policy Characteristics'!F:F,MATCH($C879,'Policy Characteristics'!$C:$C,0)))</f>
        <v>0</v>
      </c>
      <c r="M879" s="239">
        <f>IF(ISBLANK(INDEX('Policy Characteristics'!G:G,MATCH($C879,'Policy Characteristics'!$C:$C,0))),"",INDEX('Policy Characteristics'!G:G,MATCH($C879,'Policy Characteristics'!$C:$C,0)))</f>
        <v>1</v>
      </c>
      <c r="N879" s="239">
        <f>IF(ISBLANK(INDEX('Policy Characteristics'!H:H,MATCH($C879,'Policy Characteristics'!$C:$C,0))),"",INDEX('Policy Characteristics'!H:H,MATCH($C879,'Policy Characteristics'!$C:$C,0)))</f>
        <v>0.01</v>
      </c>
      <c r="O879" s="76" t="str">
        <f>IF(ISBLANK(INDEX('Policy Characteristics'!I:I,MATCH($C879,'Policy Characteristics'!$C:$C,0))),"",INDEX('Policy Characteristics'!I:I,MATCH($C879,'Policy Characteristics'!$C:$C,0)))</f>
        <v>% of potential achieved</v>
      </c>
      <c r="P879" s="76" t="str">
        <f>IF(ISBLANK(INDEX('Policy Characteristics'!J:J,MATCH($C879,'Policy Characteristics'!$C:$C,0))),"",INDEX('Policy Characteristics'!J:J,MATCH($C879,'Policy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9" s="76" t="str">
        <f>IF(ISBLANK(INDEX('Policy Characteristics'!K:K,MATCH($C879,'Policy Characteristics'!$C:$C,0))),"",INDEX('Policy Characteristics'!K:K,MATCH($C879,'Policy Characteristics'!$C:$C,0)))</f>
        <v/>
      </c>
      <c r="R879" s="76" t="str">
        <f>IF(ISBLANK(INDEX('Policy Characteristics'!L:L,MATCH($C879,'Policy Characteristics'!$C:$C,0))),"",INDEX('Policy Characteristics'!L:L,MATCH($C879,'Policy Characteristics'!$C:$C,0)))</f>
        <v/>
      </c>
    </row>
    <row r="880" spans="1:18" s="143" customFormat="1" x14ac:dyDescent="0.25">
      <c r="A880" s="76" t="str">
        <f>IF(ISBLANK(INDEX('Policy Characteristics'!A:A,MATCH($C880,'Policy Characteristics'!$C:$C,0))),"",INDEX('Policy Characteristics'!A:A,MATCH($C880,'Policy Characteristics'!$C:$C,0)))</f>
        <v>Industry</v>
      </c>
      <c r="B880" s="234" t="str">
        <f>IF(ISBLANK(INDEX('Policy Characteristics'!B:B,MATCH($C880,'Policy Characteristics'!$C:$C,0))),"",INDEX('Policy Characteristics'!B:B,MATCH($C880,'Policy Characteristics'!$C:$C,0)))</f>
        <v>Feedstock Shifting</v>
      </c>
      <c r="C880" s="76" t="str">
        <f t="shared" si="31"/>
        <v>Fraction of Feedstock Shifted</v>
      </c>
      <c r="D880" s="78" t="s">
        <v>1302</v>
      </c>
      <c r="E880" s="88" t="s">
        <v>647</v>
      </c>
      <c r="F880" t="s">
        <v>999</v>
      </c>
      <c r="G880" s="88" t="s">
        <v>653</v>
      </c>
      <c r="H880" s="80">
        <v>2475</v>
      </c>
      <c r="I880" s="247" t="s">
        <v>44</v>
      </c>
      <c r="J880" s="236" t="str">
        <f>IF(ISBLANK(INDEX('Policy Characteristics'!D:D,MATCH($C880,'Policy Characteristics'!$C:$C,0))),"",INDEX('Policy Characteristics'!D:D,MATCH($C880,'Policy Characteristics'!$C:$C,0)))</f>
        <v>Feedstock Shifting</v>
      </c>
      <c r="K880" s="76" t="str">
        <f>IF(ISBLANK(INDEX('Policy Characteristics'!E:E,MATCH($C880,'Policy Characteristics'!$C:$C,0))),"",INDEX('Policy Characteristics'!E:E,MATCH($C880,'Policy Characteristics'!$C:$C,0)))</f>
        <v>indst feedstock shifting</v>
      </c>
      <c r="L880" s="239">
        <f>IF(ISBLANK(INDEX('Policy Characteristics'!F:F,MATCH($C880,'Policy Characteristics'!$C:$C,0))),"",INDEX('Policy Characteristics'!F:F,MATCH($C880,'Policy Characteristics'!$C:$C,0)))</f>
        <v>0</v>
      </c>
      <c r="M880" s="239">
        <f>IF(ISBLANK(INDEX('Policy Characteristics'!G:G,MATCH($C880,'Policy Characteristics'!$C:$C,0))),"",INDEX('Policy Characteristics'!G:G,MATCH($C880,'Policy Characteristics'!$C:$C,0)))</f>
        <v>1</v>
      </c>
      <c r="N880" s="239">
        <f>IF(ISBLANK(INDEX('Policy Characteristics'!H:H,MATCH($C880,'Policy Characteristics'!$C:$C,0))),"",INDEX('Policy Characteristics'!H:H,MATCH($C880,'Policy Characteristics'!$C:$C,0)))</f>
        <v>0.01</v>
      </c>
      <c r="O880" s="76" t="str">
        <f>IF(ISBLANK(INDEX('Policy Characteristics'!I:I,MATCH($C880,'Policy Characteristics'!$C:$C,0))),"",INDEX('Policy Characteristics'!I:I,MATCH($C880,'Policy Characteristics'!$C:$C,0)))</f>
        <v>% of potential achieved</v>
      </c>
      <c r="P880" s="76" t="str">
        <f>IF(ISBLANK(INDEX('Policy Characteristics'!J:J,MATCH($C880,'Policy Characteristics'!$C:$C,0))),"",INDEX('Policy Characteristics'!J:J,MATCH($C880,'Policy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0" s="76" t="str">
        <f>IF(ISBLANK(INDEX('Policy Characteristics'!K:K,MATCH($C880,'Policy Characteristics'!$C:$C,0))),"",INDEX('Policy Characteristics'!K:K,MATCH($C880,'Policy Characteristics'!$C:$C,0)))</f>
        <v/>
      </c>
      <c r="R880" s="76" t="str">
        <f>IF(ISBLANK(INDEX('Policy Characteristics'!L:L,MATCH($C880,'Policy Characteristics'!$C:$C,0))),"",INDEX('Policy Characteristics'!L:L,MATCH($C880,'Policy Characteristics'!$C:$C,0)))</f>
        <v/>
      </c>
    </row>
    <row r="881" spans="1:18" s="143" customFormat="1" x14ac:dyDescent="0.25">
      <c r="A881" s="76" t="str">
        <f>IF(ISBLANK(INDEX('Policy Characteristics'!A:A,MATCH($C881,'Policy Characteristics'!$C:$C,0))),"",INDEX('Policy Characteristics'!A:A,MATCH($C881,'Policy Characteristics'!$C:$C,0)))</f>
        <v>Industry</v>
      </c>
      <c r="B881" s="234" t="str">
        <f>IF(ISBLANK(INDEX('Policy Characteristics'!B:B,MATCH($C881,'Policy Characteristics'!$C:$C,0))),"",INDEX('Policy Characteristics'!B:B,MATCH($C881,'Policy Characteristics'!$C:$C,0)))</f>
        <v>Feedstock Shifting</v>
      </c>
      <c r="C881" s="76" t="str">
        <f t="shared" si="31"/>
        <v>Fraction of Feedstock Shifted</v>
      </c>
      <c r="D881" s="78" t="s">
        <v>1302</v>
      </c>
      <c r="E881" s="88" t="s">
        <v>946</v>
      </c>
      <c r="F881" t="s">
        <v>999</v>
      </c>
      <c r="G881" s="88" t="s">
        <v>949</v>
      </c>
      <c r="H881" s="80">
        <v>2476</v>
      </c>
      <c r="I881" s="247" t="s">
        <v>44</v>
      </c>
      <c r="J881" s="236" t="str">
        <f>IF(ISBLANK(INDEX('Policy Characteristics'!D:D,MATCH($C881,'Policy Characteristics'!$C:$C,0))),"",INDEX('Policy Characteristics'!D:D,MATCH($C881,'Policy Characteristics'!$C:$C,0)))</f>
        <v>Feedstock Shifting</v>
      </c>
      <c r="K881" s="76" t="str">
        <f>IF(ISBLANK(INDEX('Policy Characteristics'!E:E,MATCH($C881,'Policy Characteristics'!$C:$C,0))),"",INDEX('Policy Characteristics'!E:E,MATCH($C881,'Policy Characteristics'!$C:$C,0)))</f>
        <v>indst feedstock shifting</v>
      </c>
      <c r="L881" s="239">
        <f>IF(ISBLANK(INDEX('Policy Characteristics'!F:F,MATCH($C881,'Policy Characteristics'!$C:$C,0))),"",INDEX('Policy Characteristics'!F:F,MATCH($C881,'Policy Characteristics'!$C:$C,0)))</f>
        <v>0</v>
      </c>
      <c r="M881" s="239">
        <f>IF(ISBLANK(INDEX('Policy Characteristics'!G:G,MATCH($C881,'Policy Characteristics'!$C:$C,0))),"",INDEX('Policy Characteristics'!G:G,MATCH($C881,'Policy Characteristics'!$C:$C,0)))</f>
        <v>1</v>
      </c>
      <c r="N881" s="239">
        <f>IF(ISBLANK(INDEX('Policy Characteristics'!H:H,MATCH($C881,'Policy Characteristics'!$C:$C,0))),"",INDEX('Policy Characteristics'!H:H,MATCH($C881,'Policy Characteristics'!$C:$C,0)))</f>
        <v>0.01</v>
      </c>
      <c r="O881" s="76" t="str">
        <f>IF(ISBLANK(INDEX('Policy Characteristics'!I:I,MATCH($C881,'Policy Characteristics'!$C:$C,0))),"",INDEX('Policy Characteristics'!I:I,MATCH($C881,'Policy Characteristics'!$C:$C,0)))</f>
        <v>% of potential achieved</v>
      </c>
      <c r="P881" s="76" t="str">
        <f>IF(ISBLANK(INDEX('Policy Characteristics'!J:J,MATCH($C881,'Policy Characteristics'!$C:$C,0))),"",INDEX('Policy Characteristics'!J:J,MATCH($C881,'Policy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1" s="76" t="str">
        <f>IF(ISBLANK(INDEX('Policy Characteristics'!K:K,MATCH($C881,'Policy Characteristics'!$C:$C,0))),"",INDEX('Policy Characteristics'!K:K,MATCH($C881,'Policy Characteristics'!$C:$C,0)))</f>
        <v/>
      </c>
      <c r="R881" s="76" t="str">
        <f>IF(ISBLANK(INDEX('Policy Characteristics'!L:L,MATCH($C881,'Policy Characteristics'!$C:$C,0))),"",INDEX('Policy Characteristics'!L:L,MATCH($C881,'Policy Characteristics'!$C:$C,0)))</f>
        <v/>
      </c>
    </row>
    <row r="882" spans="1:18" s="143" customFormat="1" x14ac:dyDescent="0.25">
      <c r="A882" s="76" t="str">
        <f>IF(ISBLANK(INDEX('Policy Characteristics'!A:A,MATCH($C882,'Policy Characteristics'!$C:$C,0))),"",INDEX('Policy Characteristics'!A:A,MATCH($C882,'Policy Characteristics'!$C:$C,0)))</f>
        <v>Industry</v>
      </c>
      <c r="B882" s="234" t="str">
        <f>IF(ISBLANK(INDEX('Policy Characteristics'!B:B,MATCH($C882,'Policy Characteristics'!$C:$C,0))),"",INDEX('Policy Characteristics'!B:B,MATCH($C882,'Policy Characteristics'!$C:$C,0)))</f>
        <v>Feedstock Shifting</v>
      </c>
      <c r="C882" s="76" t="str">
        <f t="shared" si="31"/>
        <v>Fraction of Feedstock Shifted</v>
      </c>
      <c r="D882" s="78" t="s">
        <v>1302</v>
      </c>
      <c r="E882" s="88" t="s">
        <v>947</v>
      </c>
      <c r="F882" t="s">
        <v>999</v>
      </c>
      <c r="G882" s="88" t="s">
        <v>951</v>
      </c>
      <c r="H882" s="80">
        <v>2477</v>
      </c>
      <c r="I882" s="247" t="s">
        <v>44</v>
      </c>
      <c r="J882" s="236" t="str">
        <f>IF(ISBLANK(INDEX('Policy Characteristics'!D:D,MATCH($C882,'Policy Characteristics'!$C:$C,0))),"",INDEX('Policy Characteristics'!D:D,MATCH($C882,'Policy Characteristics'!$C:$C,0)))</f>
        <v>Feedstock Shifting</v>
      </c>
      <c r="K882" s="76" t="str">
        <f>IF(ISBLANK(INDEX('Policy Characteristics'!E:E,MATCH($C882,'Policy Characteristics'!$C:$C,0))),"",INDEX('Policy Characteristics'!E:E,MATCH($C882,'Policy Characteristics'!$C:$C,0)))</f>
        <v>indst feedstock shifting</v>
      </c>
      <c r="L882" s="239">
        <f>IF(ISBLANK(INDEX('Policy Characteristics'!F:F,MATCH($C882,'Policy Characteristics'!$C:$C,0))),"",INDEX('Policy Characteristics'!F:F,MATCH($C882,'Policy Characteristics'!$C:$C,0)))</f>
        <v>0</v>
      </c>
      <c r="M882" s="239">
        <f>IF(ISBLANK(INDEX('Policy Characteristics'!G:G,MATCH($C882,'Policy Characteristics'!$C:$C,0))),"",INDEX('Policy Characteristics'!G:G,MATCH($C882,'Policy Characteristics'!$C:$C,0)))</f>
        <v>1</v>
      </c>
      <c r="N882" s="239">
        <f>IF(ISBLANK(INDEX('Policy Characteristics'!H:H,MATCH($C882,'Policy Characteristics'!$C:$C,0))),"",INDEX('Policy Characteristics'!H:H,MATCH($C882,'Policy Characteristics'!$C:$C,0)))</f>
        <v>0.01</v>
      </c>
      <c r="O882" s="76" t="str">
        <f>IF(ISBLANK(INDEX('Policy Characteristics'!I:I,MATCH($C882,'Policy Characteristics'!$C:$C,0))),"",INDEX('Policy Characteristics'!I:I,MATCH($C882,'Policy Characteristics'!$C:$C,0)))</f>
        <v>% of potential achieved</v>
      </c>
      <c r="P882" s="76" t="str">
        <f>IF(ISBLANK(INDEX('Policy Characteristics'!J:J,MATCH($C882,'Policy Characteristics'!$C:$C,0))),"",INDEX('Policy Characteristics'!J:J,MATCH($C882,'Policy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2" s="76" t="str">
        <f>IF(ISBLANK(INDEX('Policy Characteristics'!K:K,MATCH($C882,'Policy Characteristics'!$C:$C,0))),"",INDEX('Policy Characteristics'!K:K,MATCH($C882,'Policy Characteristics'!$C:$C,0)))</f>
        <v/>
      </c>
      <c r="R882" s="76" t="str">
        <f>IF(ISBLANK(INDEX('Policy Characteristics'!L:L,MATCH($C882,'Policy Characteristics'!$C:$C,0))),"",INDEX('Policy Characteristics'!L:L,MATCH($C882,'Policy Characteristics'!$C:$C,0)))</f>
        <v/>
      </c>
    </row>
    <row r="883" spans="1:18" s="143" customFormat="1" x14ac:dyDescent="0.25">
      <c r="A883" s="76" t="str">
        <f>IF(ISBLANK(INDEX('Policy Characteristics'!A:A,MATCH($C883,'Policy Characteristics'!$C:$C,0))),"",INDEX('Policy Characteristics'!A:A,MATCH($C883,'Policy Characteristics'!$C:$C,0)))</f>
        <v>Industry</v>
      </c>
      <c r="B883" s="234" t="str">
        <f>IF(ISBLANK(INDEX('Policy Characteristics'!B:B,MATCH($C883,'Policy Characteristics'!$C:$C,0))),"",INDEX('Policy Characteristics'!B:B,MATCH($C883,'Policy Characteristics'!$C:$C,0)))</f>
        <v>Feedstock Shifting</v>
      </c>
      <c r="C883" s="76" t="str">
        <f t="shared" si="31"/>
        <v>Fraction of Feedstock Shifted</v>
      </c>
      <c r="D883" s="78" t="s">
        <v>1302</v>
      </c>
      <c r="E883" s="88" t="s">
        <v>948</v>
      </c>
      <c r="F883" t="s">
        <v>999</v>
      </c>
      <c r="G883" s="88" t="s">
        <v>952</v>
      </c>
      <c r="H883" s="80">
        <v>2478</v>
      </c>
      <c r="I883" s="247" t="s">
        <v>44</v>
      </c>
      <c r="J883" s="236" t="str">
        <f>IF(ISBLANK(INDEX('Policy Characteristics'!D:D,MATCH($C883,'Policy Characteristics'!$C:$C,0))),"",INDEX('Policy Characteristics'!D:D,MATCH($C883,'Policy Characteristics'!$C:$C,0)))</f>
        <v>Feedstock Shifting</v>
      </c>
      <c r="K883" s="76" t="str">
        <f>IF(ISBLANK(INDEX('Policy Characteristics'!E:E,MATCH($C883,'Policy Characteristics'!$C:$C,0))),"",INDEX('Policy Characteristics'!E:E,MATCH($C883,'Policy Characteristics'!$C:$C,0)))</f>
        <v>indst feedstock shifting</v>
      </c>
      <c r="L883" s="239">
        <f>IF(ISBLANK(INDEX('Policy Characteristics'!F:F,MATCH($C883,'Policy Characteristics'!$C:$C,0))),"",INDEX('Policy Characteristics'!F:F,MATCH($C883,'Policy Characteristics'!$C:$C,0)))</f>
        <v>0</v>
      </c>
      <c r="M883" s="239">
        <f>IF(ISBLANK(INDEX('Policy Characteristics'!G:G,MATCH($C883,'Policy Characteristics'!$C:$C,0))),"",INDEX('Policy Characteristics'!G:G,MATCH($C883,'Policy Characteristics'!$C:$C,0)))</f>
        <v>1</v>
      </c>
      <c r="N883" s="239">
        <f>IF(ISBLANK(INDEX('Policy Characteristics'!H:H,MATCH($C883,'Policy Characteristics'!$C:$C,0))),"",INDEX('Policy Characteristics'!H:H,MATCH($C883,'Policy Characteristics'!$C:$C,0)))</f>
        <v>0.01</v>
      </c>
      <c r="O883" s="76" t="str">
        <f>IF(ISBLANK(INDEX('Policy Characteristics'!I:I,MATCH($C883,'Policy Characteristics'!$C:$C,0))),"",INDEX('Policy Characteristics'!I:I,MATCH($C883,'Policy Characteristics'!$C:$C,0)))</f>
        <v>% of potential achieved</v>
      </c>
      <c r="P883" s="76" t="str">
        <f>IF(ISBLANK(INDEX('Policy Characteristics'!J:J,MATCH($C883,'Policy Characteristics'!$C:$C,0))),"",INDEX('Policy Characteristics'!J:J,MATCH($C883,'Policy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3" s="76" t="str">
        <f>IF(ISBLANK(INDEX('Policy Characteristics'!K:K,MATCH($C883,'Policy Characteristics'!$C:$C,0))),"",INDEX('Policy Characteristics'!K:K,MATCH($C883,'Policy Characteristics'!$C:$C,0)))</f>
        <v/>
      </c>
      <c r="R883" s="76" t="str">
        <f>IF(ISBLANK(INDEX('Policy Characteristics'!L:L,MATCH($C883,'Policy Characteristics'!$C:$C,0))),"",INDEX('Policy Characteristics'!L:L,MATCH($C883,'Policy Characteristics'!$C:$C,0)))</f>
        <v/>
      </c>
    </row>
    <row r="884" spans="1:18" s="143" customFormat="1" x14ac:dyDescent="0.25">
      <c r="A884" s="76" t="str">
        <f>IF(ISBLANK(INDEX('Policy Characteristics'!A:A,MATCH($C884,'Policy Characteristics'!$C:$C,0))),"",INDEX('Policy Characteristics'!A:A,MATCH($C884,'Policy Characteristics'!$C:$C,0)))</f>
        <v>Industry</v>
      </c>
      <c r="B884" s="234" t="str">
        <f>IF(ISBLANK(INDEX('Policy Characteristics'!B:B,MATCH($C884,'Policy Characteristics'!$C:$C,0))),"",INDEX('Policy Characteristics'!B:B,MATCH($C884,'Policy Characteristics'!$C:$C,0)))</f>
        <v>Feedstock Shifting</v>
      </c>
      <c r="C884" s="76" t="str">
        <f t="shared" si="31"/>
        <v>Fraction of Feedstock Shifted</v>
      </c>
      <c r="D884" s="78" t="s">
        <v>1302</v>
      </c>
      <c r="E884" s="88" t="s">
        <v>945</v>
      </c>
      <c r="F884" t="s">
        <v>999</v>
      </c>
      <c r="G884" s="88" t="s">
        <v>950</v>
      </c>
      <c r="H884" s="80">
        <v>2479</v>
      </c>
      <c r="I884" s="247" t="s">
        <v>44</v>
      </c>
      <c r="J884" s="236" t="str">
        <f>IF(ISBLANK(INDEX('Policy Characteristics'!D:D,MATCH($C884,'Policy Characteristics'!$C:$C,0))),"",INDEX('Policy Characteristics'!D:D,MATCH($C884,'Policy Characteristics'!$C:$C,0)))</f>
        <v>Feedstock Shifting</v>
      </c>
      <c r="K884" s="76" t="str">
        <f>IF(ISBLANK(INDEX('Policy Characteristics'!E:E,MATCH($C884,'Policy Characteristics'!$C:$C,0))),"",INDEX('Policy Characteristics'!E:E,MATCH($C884,'Policy Characteristics'!$C:$C,0)))</f>
        <v>indst feedstock shifting</v>
      </c>
      <c r="L884" s="239">
        <f>IF(ISBLANK(INDEX('Policy Characteristics'!F:F,MATCH($C884,'Policy Characteristics'!$C:$C,0))),"",INDEX('Policy Characteristics'!F:F,MATCH($C884,'Policy Characteristics'!$C:$C,0)))</f>
        <v>0</v>
      </c>
      <c r="M884" s="239">
        <f>IF(ISBLANK(INDEX('Policy Characteristics'!G:G,MATCH($C884,'Policy Characteristics'!$C:$C,0))),"",INDEX('Policy Characteristics'!G:G,MATCH($C884,'Policy Characteristics'!$C:$C,0)))</f>
        <v>1</v>
      </c>
      <c r="N884" s="239">
        <f>IF(ISBLANK(INDEX('Policy Characteristics'!H:H,MATCH($C884,'Policy Characteristics'!$C:$C,0))),"",INDEX('Policy Characteristics'!H:H,MATCH($C884,'Policy Characteristics'!$C:$C,0)))</f>
        <v>0.01</v>
      </c>
      <c r="O884" s="76" t="str">
        <f>IF(ISBLANK(INDEX('Policy Characteristics'!I:I,MATCH($C884,'Policy Characteristics'!$C:$C,0))),"",INDEX('Policy Characteristics'!I:I,MATCH($C884,'Policy Characteristics'!$C:$C,0)))</f>
        <v>% of potential achieved</v>
      </c>
      <c r="P884" s="76" t="str">
        <f>IF(ISBLANK(INDEX('Policy Characteristics'!J:J,MATCH($C884,'Policy Characteristics'!$C:$C,0))),"",INDEX('Policy Characteristics'!J:J,MATCH($C884,'Policy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4" s="76" t="str">
        <f>IF(ISBLANK(INDEX('Policy Characteristics'!K:K,MATCH($C884,'Policy Characteristics'!$C:$C,0))),"",INDEX('Policy Characteristics'!K:K,MATCH($C884,'Policy Characteristics'!$C:$C,0)))</f>
        <v/>
      </c>
      <c r="R884" s="76" t="str">
        <f>IF(ISBLANK(INDEX('Policy Characteristics'!L:L,MATCH($C884,'Policy Characteristics'!$C:$C,0))),"",INDEX('Policy Characteristics'!L:L,MATCH($C884,'Policy Characteristics'!$C:$C,0)))</f>
        <v/>
      </c>
    </row>
    <row r="885" spans="1:18" s="143" customFormat="1" x14ac:dyDescent="0.25">
      <c r="A885" s="76" t="str">
        <f>IF(ISBLANK(INDEX('Policy Characteristics'!A:A,MATCH($C885,'Policy Characteristics'!$C:$C,0))),"",INDEX('Policy Characteristics'!A:A,MATCH($C885,'Policy Characteristics'!$C:$C,0)))</f>
        <v>Industry</v>
      </c>
      <c r="B885" s="234" t="str">
        <f>IF(ISBLANK(INDEX('Policy Characteristics'!B:B,MATCH($C885,'Policy Characteristics'!$C:$C,0))),"",INDEX('Policy Characteristics'!B:B,MATCH($C885,'Policy Characteristics'!$C:$C,0)))</f>
        <v>Feedstock Shifting</v>
      </c>
      <c r="C885" s="76" t="str">
        <f t="shared" si="31"/>
        <v>Fraction of Feedstock Shifted</v>
      </c>
      <c r="D885" s="78" t="s">
        <v>1303</v>
      </c>
      <c r="E885" s="88" t="s">
        <v>642</v>
      </c>
      <c r="F885" t="s">
        <v>1267</v>
      </c>
      <c r="G885" s="88" t="s">
        <v>648</v>
      </c>
      <c r="H885" s="80">
        <v>2480</v>
      </c>
      <c r="I885" s="247" t="s">
        <v>44</v>
      </c>
      <c r="J885" s="236" t="str">
        <f>IF(ISBLANK(INDEX('Policy Characteristics'!D:D,MATCH($C885,'Policy Characteristics'!$C:$C,0))),"",INDEX('Policy Characteristics'!D:D,MATCH($C885,'Policy Characteristics'!$C:$C,0)))</f>
        <v>Feedstock Shifting</v>
      </c>
      <c r="K885" s="76" t="str">
        <f>IF(ISBLANK(INDEX('Policy Characteristics'!E:E,MATCH($C885,'Policy Characteristics'!$C:$C,0))),"",INDEX('Policy Characteristics'!E:E,MATCH($C885,'Policy Characteristics'!$C:$C,0)))</f>
        <v>indst feedstock shifting</v>
      </c>
      <c r="L885" s="239">
        <f>IF(ISBLANK(INDEX('Policy Characteristics'!F:F,MATCH($C885,'Policy Characteristics'!$C:$C,0))),"",INDEX('Policy Characteristics'!F:F,MATCH($C885,'Policy Characteristics'!$C:$C,0)))</f>
        <v>0</v>
      </c>
      <c r="M885" s="239">
        <f>IF(ISBLANK(INDEX('Policy Characteristics'!G:G,MATCH($C885,'Policy Characteristics'!$C:$C,0))),"",INDEX('Policy Characteristics'!G:G,MATCH($C885,'Policy Characteristics'!$C:$C,0)))</f>
        <v>1</v>
      </c>
      <c r="N885" s="239">
        <f>IF(ISBLANK(INDEX('Policy Characteristics'!H:H,MATCH($C885,'Policy Characteristics'!$C:$C,0))),"",INDEX('Policy Characteristics'!H:H,MATCH($C885,'Policy Characteristics'!$C:$C,0)))</f>
        <v>0.01</v>
      </c>
      <c r="O885" s="76" t="str">
        <f>IF(ISBLANK(INDEX('Policy Characteristics'!I:I,MATCH($C885,'Policy Characteristics'!$C:$C,0))),"",INDEX('Policy Characteristics'!I:I,MATCH($C885,'Policy Characteristics'!$C:$C,0)))</f>
        <v>% of potential achieved</v>
      </c>
      <c r="P885" s="76" t="str">
        <f>IF(ISBLANK(INDEX('Policy Characteristics'!J:J,MATCH($C885,'Policy Characteristics'!$C:$C,0))),"",INDEX('Policy Characteristics'!J:J,MATCH($C885,'Policy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5" s="76" t="str">
        <f>IF(ISBLANK(INDEX('Policy Characteristics'!K:K,MATCH($C885,'Policy Characteristics'!$C:$C,0))),"",INDEX('Policy Characteristics'!K:K,MATCH($C885,'Policy Characteristics'!$C:$C,0)))</f>
        <v/>
      </c>
      <c r="R885" s="76" t="str">
        <f>IF(ISBLANK(INDEX('Policy Characteristics'!L:L,MATCH($C885,'Policy Characteristics'!$C:$C,0))),"",INDEX('Policy Characteristics'!L:L,MATCH($C885,'Policy Characteristics'!$C:$C,0)))</f>
        <v/>
      </c>
    </row>
    <row r="886" spans="1:18" s="143" customFormat="1" x14ac:dyDescent="0.25">
      <c r="A886" s="76" t="str">
        <f>IF(ISBLANK(INDEX('Policy Characteristics'!A:A,MATCH($C886,'Policy Characteristics'!$C:$C,0))),"",INDEX('Policy Characteristics'!A:A,MATCH($C886,'Policy Characteristics'!$C:$C,0)))</f>
        <v>Industry</v>
      </c>
      <c r="B886" s="234" t="str">
        <f>IF(ISBLANK(INDEX('Policy Characteristics'!B:B,MATCH($C886,'Policy Characteristics'!$C:$C,0))),"",INDEX('Policy Characteristics'!B:B,MATCH($C886,'Policy Characteristics'!$C:$C,0)))</f>
        <v>Feedstock Shifting</v>
      </c>
      <c r="C886" s="76" t="str">
        <f t="shared" si="31"/>
        <v>Fraction of Feedstock Shifted</v>
      </c>
      <c r="D886" s="78" t="s">
        <v>1303</v>
      </c>
      <c r="E886" s="88" t="s">
        <v>643</v>
      </c>
      <c r="F886" t="s">
        <v>1267</v>
      </c>
      <c r="G886" s="88" t="s">
        <v>651</v>
      </c>
      <c r="H886" s="80">
        <v>2481</v>
      </c>
      <c r="I886" s="247" t="s">
        <v>44</v>
      </c>
      <c r="J886" s="236" t="str">
        <f>IF(ISBLANK(INDEX('Policy Characteristics'!D:D,MATCH($C886,'Policy Characteristics'!$C:$C,0))),"",INDEX('Policy Characteristics'!D:D,MATCH($C886,'Policy Characteristics'!$C:$C,0)))</f>
        <v>Feedstock Shifting</v>
      </c>
      <c r="K886" s="76" t="str">
        <f>IF(ISBLANK(INDEX('Policy Characteristics'!E:E,MATCH($C886,'Policy Characteristics'!$C:$C,0))),"",INDEX('Policy Characteristics'!E:E,MATCH($C886,'Policy Characteristics'!$C:$C,0)))</f>
        <v>indst feedstock shifting</v>
      </c>
      <c r="L886" s="239">
        <f>IF(ISBLANK(INDEX('Policy Characteristics'!F:F,MATCH($C886,'Policy Characteristics'!$C:$C,0))),"",INDEX('Policy Characteristics'!F:F,MATCH($C886,'Policy Characteristics'!$C:$C,0)))</f>
        <v>0</v>
      </c>
      <c r="M886" s="239">
        <f>IF(ISBLANK(INDEX('Policy Characteristics'!G:G,MATCH($C886,'Policy Characteristics'!$C:$C,0))),"",INDEX('Policy Characteristics'!G:G,MATCH($C886,'Policy Characteristics'!$C:$C,0)))</f>
        <v>1</v>
      </c>
      <c r="N886" s="239">
        <f>IF(ISBLANK(INDEX('Policy Characteristics'!H:H,MATCH($C886,'Policy Characteristics'!$C:$C,0))),"",INDEX('Policy Characteristics'!H:H,MATCH($C886,'Policy Characteristics'!$C:$C,0)))</f>
        <v>0.01</v>
      </c>
      <c r="O886" s="76" t="str">
        <f>IF(ISBLANK(INDEX('Policy Characteristics'!I:I,MATCH($C886,'Policy Characteristics'!$C:$C,0))),"",INDEX('Policy Characteristics'!I:I,MATCH($C886,'Policy Characteristics'!$C:$C,0)))</f>
        <v>% of potential achieved</v>
      </c>
      <c r="P886" s="76" t="str">
        <f>IF(ISBLANK(INDEX('Policy Characteristics'!J:J,MATCH($C886,'Policy Characteristics'!$C:$C,0))),"",INDEX('Policy Characteristics'!J:J,MATCH($C886,'Policy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6" s="76" t="str">
        <f>IF(ISBLANK(INDEX('Policy Characteristics'!K:K,MATCH($C886,'Policy Characteristics'!$C:$C,0))),"",INDEX('Policy Characteristics'!K:K,MATCH($C886,'Policy Characteristics'!$C:$C,0)))</f>
        <v/>
      </c>
      <c r="R886" s="76" t="str">
        <f>IF(ISBLANK(INDEX('Policy Characteristics'!L:L,MATCH($C886,'Policy Characteristics'!$C:$C,0))),"",INDEX('Policy Characteristics'!L:L,MATCH($C886,'Policy Characteristics'!$C:$C,0)))</f>
        <v/>
      </c>
    </row>
    <row r="887" spans="1:18" s="143" customFormat="1" x14ac:dyDescent="0.25">
      <c r="A887" s="76" t="str">
        <f>IF(ISBLANK(INDEX('Policy Characteristics'!A:A,MATCH($C887,'Policy Characteristics'!$C:$C,0))),"",INDEX('Policy Characteristics'!A:A,MATCH($C887,'Policy Characteristics'!$C:$C,0)))</f>
        <v>Industry</v>
      </c>
      <c r="B887" s="234" t="str">
        <f>IF(ISBLANK(INDEX('Policy Characteristics'!B:B,MATCH($C887,'Policy Characteristics'!$C:$C,0))),"",INDEX('Policy Characteristics'!B:B,MATCH($C887,'Policy Characteristics'!$C:$C,0)))</f>
        <v>Feedstock Shifting</v>
      </c>
      <c r="C887" s="76" t="str">
        <f t="shared" si="31"/>
        <v>Fraction of Feedstock Shifted</v>
      </c>
      <c r="D887" s="78" t="s">
        <v>1303</v>
      </c>
      <c r="E887" s="88" t="s">
        <v>644</v>
      </c>
      <c r="F887" t="s">
        <v>1267</v>
      </c>
      <c r="G887" s="88" t="s">
        <v>652</v>
      </c>
      <c r="H887" s="80">
        <v>2482</v>
      </c>
      <c r="I887" s="247" t="s">
        <v>44</v>
      </c>
      <c r="J887" s="236" t="str">
        <f>IF(ISBLANK(INDEX('Policy Characteristics'!D:D,MATCH($C887,'Policy Characteristics'!$C:$C,0))),"",INDEX('Policy Characteristics'!D:D,MATCH($C887,'Policy Characteristics'!$C:$C,0)))</f>
        <v>Feedstock Shifting</v>
      </c>
      <c r="K887" s="76" t="str">
        <f>IF(ISBLANK(INDEX('Policy Characteristics'!E:E,MATCH($C887,'Policy Characteristics'!$C:$C,0))),"",INDEX('Policy Characteristics'!E:E,MATCH($C887,'Policy Characteristics'!$C:$C,0)))</f>
        <v>indst feedstock shifting</v>
      </c>
      <c r="L887" s="239">
        <f>IF(ISBLANK(INDEX('Policy Characteristics'!F:F,MATCH($C887,'Policy Characteristics'!$C:$C,0))),"",INDEX('Policy Characteristics'!F:F,MATCH($C887,'Policy Characteristics'!$C:$C,0)))</f>
        <v>0</v>
      </c>
      <c r="M887" s="239">
        <f>IF(ISBLANK(INDEX('Policy Characteristics'!G:G,MATCH($C887,'Policy Characteristics'!$C:$C,0))),"",INDEX('Policy Characteristics'!G:G,MATCH($C887,'Policy Characteristics'!$C:$C,0)))</f>
        <v>1</v>
      </c>
      <c r="N887" s="239">
        <f>IF(ISBLANK(INDEX('Policy Characteristics'!H:H,MATCH($C887,'Policy Characteristics'!$C:$C,0))),"",INDEX('Policy Characteristics'!H:H,MATCH($C887,'Policy Characteristics'!$C:$C,0)))</f>
        <v>0.01</v>
      </c>
      <c r="O887" s="76" t="str">
        <f>IF(ISBLANK(INDEX('Policy Characteristics'!I:I,MATCH($C887,'Policy Characteristics'!$C:$C,0))),"",INDEX('Policy Characteristics'!I:I,MATCH($C887,'Policy Characteristics'!$C:$C,0)))</f>
        <v>% of potential achieved</v>
      </c>
      <c r="P887" s="76" t="str">
        <f>IF(ISBLANK(INDEX('Policy Characteristics'!J:J,MATCH($C887,'Policy Characteristics'!$C:$C,0))),"",INDEX('Policy Characteristics'!J:J,MATCH($C887,'Policy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7" s="76" t="str">
        <f>IF(ISBLANK(INDEX('Policy Characteristics'!K:K,MATCH($C887,'Policy Characteristics'!$C:$C,0))),"",INDEX('Policy Characteristics'!K:K,MATCH($C887,'Policy Characteristics'!$C:$C,0)))</f>
        <v/>
      </c>
      <c r="R887" s="76" t="str">
        <f>IF(ISBLANK(INDEX('Policy Characteristics'!L:L,MATCH($C887,'Policy Characteristics'!$C:$C,0))),"",INDEX('Policy Characteristics'!L:L,MATCH($C887,'Policy Characteristics'!$C:$C,0)))</f>
        <v/>
      </c>
    </row>
    <row r="888" spans="1:18" s="143" customFormat="1" x14ac:dyDescent="0.25">
      <c r="A888" s="76" t="str">
        <f>IF(ISBLANK(INDEX('Policy Characteristics'!A:A,MATCH($C888,'Policy Characteristics'!$C:$C,0))),"",INDEX('Policy Characteristics'!A:A,MATCH($C888,'Policy Characteristics'!$C:$C,0)))</f>
        <v>Industry</v>
      </c>
      <c r="B888" s="234" t="str">
        <f>IF(ISBLANK(INDEX('Policy Characteristics'!B:B,MATCH($C888,'Policy Characteristics'!$C:$C,0))),"",INDEX('Policy Characteristics'!B:B,MATCH($C888,'Policy Characteristics'!$C:$C,0)))</f>
        <v>Feedstock Shifting</v>
      </c>
      <c r="C888" s="76" t="str">
        <f t="shared" si="31"/>
        <v>Fraction of Feedstock Shifted</v>
      </c>
      <c r="D888" s="78" t="s">
        <v>1303</v>
      </c>
      <c r="E888" s="88" t="s">
        <v>645</v>
      </c>
      <c r="F888" t="s">
        <v>1267</v>
      </c>
      <c r="G888" s="88" t="s">
        <v>649</v>
      </c>
      <c r="H888" s="80">
        <v>2483</v>
      </c>
      <c r="I888" s="247" t="s">
        <v>44</v>
      </c>
      <c r="J888" s="236" t="str">
        <f>IF(ISBLANK(INDEX('Policy Characteristics'!D:D,MATCH($C888,'Policy Characteristics'!$C:$C,0))),"",INDEX('Policy Characteristics'!D:D,MATCH($C888,'Policy Characteristics'!$C:$C,0)))</f>
        <v>Feedstock Shifting</v>
      </c>
      <c r="K888" s="76" t="str">
        <f>IF(ISBLANK(INDEX('Policy Characteristics'!E:E,MATCH($C888,'Policy Characteristics'!$C:$C,0))),"",INDEX('Policy Characteristics'!E:E,MATCH($C888,'Policy Characteristics'!$C:$C,0)))</f>
        <v>indst feedstock shifting</v>
      </c>
      <c r="L888" s="239">
        <f>IF(ISBLANK(INDEX('Policy Characteristics'!F:F,MATCH($C888,'Policy Characteristics'!$C:$C,0))),"",INDEX('Policy Characteristics'!F:F,MATCH($C888,'Policy Characteristics'!$C:$C,0)))</f>
        <v>0</v>
      </c>
      <c r="M888" s="239">
        <f>IF(ISBLANK(INDEX('Policy Characteristics'!G:G,MATCH($C888,'Policy Characteristics'!$C:$C,0))),"",INDEX('Policy Characteristics'!G:G,MATCH($C888,'Policy Characteristics'!$C:$C,0)))</f>
        <v>1</v>
      </c>
      <c r="N888" s="239">
        <f>IF(ISBLANK(INDEX('Policy Characteristics'!H:H,MATCH($C888,'Policy Characteristics'!$C:$C,0))),"",INDEX('Policy Characteristics'!H:H,MATCH($C888,'Policy Characteristics'!$C:$C,0)))</f>
        <v>0.01</v>
      </c>
      <c r="O888" s="76" t="str">
        <f>IF(ISBLANK(INDEX('Policy Characteristics'!I:I,MATCH($C888,'Policy Characteristics'!$C:$C,0))),"",INDEX('Policy Characteristics'!I:I,MATCH($C888,'Policy Characteristics'!$C:$C,0)))</f>
        <v>% of potential achieved</v>
      </c>
      <c r="P888" s="76" t="str">
        <f>IF(ISBLANK(INDEX('Policy Characteristics'!J:J,MATCH($C888,'Policy Characteristics'!$C:$C,0))),"",INDEX('Policy Characteristics'!J:J,MATCH($C888,'Policy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8" s="76" t="str">
        <f>IF(ISBLANK(INDEX('Policy Characteristics'!K:K,MATCH($C888,'Policy Characteristics'!$C:$C,0))),"",INDEX('Policy Characteristics'!K:K,MATCH($C888,'Policy Characteristics'!$C:$C,0)))</f>
        <v/>
      </c>
      <c r="R888" s="76" t="str">
        <f>IF(ISBLANK(INDEX('Policy Characteristics'!L:L,MATCH($C888,'Policy Characteristics'!$C:$C,0))),"",INDEX('Policy Characteristics'!L:L,MATCH($C888,'Policy Characteristics'!$C:$C,0)))</f>
        <v/>
      </c>
    </row>
    <row r="889" spans="1:18" s="143" customFormat="1" x14ac:dyDescent="0.25">
      <c r="A889" s="76" t="str">
        <f>IF(ISBLANK(INDEX('Policy Characteristics'!A:A,MATCH($C889,'Policy Characteristics'!$C:$C,0))),"",INDEX('Policy Characteristics'!A:A,MATCH($C889,'Policy Characteristics'!$C:$C,0)))</f>
        <v>Industry</v>
      </c>
      <c r="B889" s="234" t="str">
        <f>IF(ISBLANK(INDEX('Policy Characteristics'!B:B,MATCH($C889,'Policy Characteristics'!$C:$C,0))),"",INDEX('Policy Characteristics'!B:B,MATCH($C889,'Policy Characteristics'!$C:$C,0)))</f>
        <v>Feedstock Shifting</v>
      </c>
      <c r="C889" s="76" t="str">
        <f t="shared" si="31"/>
        <v>Fraction of Feedstock Shifted</v>
      </c>
      <c r="D889" s="78" t="s">
        <v>1303</v>
      </c>
      <c r="E889" s="88" t="s">
        <v>646</v>
      </c>
      <c r="F889" t="s">
        <v>1267</v>
      </c>
      <c r="G889" s="88" t="s">
        <v>650</v>
      </c>
      <c r="H889" s="80">
        <v>2484</v>
      </c>
      <c r="I889" s="247" t="s">
        <v>44</v>
      </c>
      <c r="J889" s="236" t="str">
        <f>IF(ISBLANK(INDEX('Policy Characteristics'!D:D,MATCH($C889,'Policy Characteristics'!$C:$C,0))),"",INDEX('Policy Characteristics'!D:D,MATCH($C889,'Policy Characteristics'!$C:$C,0)))</f>
        <v>Feedstock Shifting</v>
      </c>
      <c r="K889" s="76" t="str">
        <f>IF(ISBLANK(INDEX('Policy Characteristics'!E:E,MATCH($C889,'Policy Characteristics'!$C:$C,0))),"",INDEX('Policy Characteristics'!E:E,MATCH($C889,'Policy Characteristics'!$C:$C,0)))</f>
        <v>indst feedstock shifting</v>
      </c>
      <c r="L889" s="239">
        <f>IF(ISBLANK(INDEX('Policy Characteristics'!F:F,MATCH($C889,'Policy Characteristics'!$C:$C,0))),"",INDEX('Policy Characteristics'!F:F,MATCH($C889,'Policy Characteristics'!$C:$C,0)))</f>
        <v>0</v>
      </c>
      <c r="M889" s="239">
        <f>IF(ISBLANK(INDEX('Policy Characteristics'!G:G,MATCH($C889,'Policy Characteristics'!$C:$C,0))),"",INDEX('Policy Characteristics'!G:G,MATCH($C889,'Policy Characteristics'!$C:$C,0)))</f>
        <v>1</v>
      </c>
      <c r="N889" s="239">
        <f>IF(ISBLANK(INDEX('Policy Characteristics'!H:H,MATCH($C889,'Policy Characteristics'!$C:$C,0))),"",INDEX('Policy Characteristics'!H:H,MATCH($C889,'Policy Characteristics'!$C:$C,0)))</f>
        <v>0.01</v>
      </c>
      <c r="O889" s="76" t="str">
        <f>IF(ISBLANK(INDEX('Policy Characteristics'!I:I,MATCH($C889,'Policy Characteristics'!$C:$C,0))),"",INDEX('Policy Characteristics'!I:I,MATCH($C889,'Policy Characteristics'!$C:$C,0)))</f>
        <v>% of potential achieved</v>
      </c>
      <c r="P889" s="76" t="str">
        <f>IF(ISBLANK(INDEX('Policy Characteristics'!J:J,MATCH($C889,'Policy Characteristics'!$C:$C,0))),"",INDEX('Policy Characteristics'!J:J,MATCH($C889,'Policy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9" s="76" t="str">
        <f>IF(ISBLANK(INDEX('Policy Characteristics'!K:K,MATCH($C889,'Policy Characteristics'!$C:$C,0))),"",INDEX('Policy Characteristics'!K:K,MATCH($C889,'Policy Characteristics'!$C:$C,0)))</f>
        <v/>
      </c>
      <c r="R889" s="76" t="str">
        <f>IF(ISBLANK(INDEX('Policy Characteristics'!L:L,MATCH($C889,'Policy Characteristics'!$C:$C,0))),"",INDEX('Policy Characteristics'!L:L,MATCH($C889,'Policy Characteristics'!$C:$C,0)))</f>
        <v/>
      </c>
    </row>
    <row r="890" spans="1:18" s="143" customFormat="1" x14ac:dyDescent="0.25">
      <c r="A890" s="76" t="str">
        <f>IF(ISBLANK(INDEX('Policy Characteristics'!A:A,MATCH($C890,'Policy Characteristics'!$C:$C,0))),"",INDEX('Policy Characteristics'!A:A,MATCH($C890,'Policy Characteristics'!$C:$C,0)))</f>
        <v>Industry</v>
      </c>
      <c r="B890" s="234" t="str">
        <f>IF(ISBLANK(INDEX('Policy Characteristics'!B:B,MATCH($C890,'Policy Characteristics'!$C:$C,0))),"",INDEX('Policy Characteristics'!B:B,MATCH($C890,'Policy Characteristics'!$C:$C,0)))</f>
        <v>Feedstock Shifting</v>
      </c>
      <c r="C890" s="76" t="str">
        <f t="shared" si="31"/>
        <v>Fraction of Feedstock Shifted</v>
      </c>
      <c r="D890" s="78" t="s">
        <v>1303</v>
      </c>
      <c r="E890" s="88" t="s">
        <v>647</v>
      </c>
      <c r="F890" t="s">
        <v>1267</v>
      </c>
      <c r="G890" s="88" t="s">
        <v>653</v>
      </c>
      <c r="H890" s="80">
        <v>2485</v>
      </c>
      <c r="I890" s="247" t="s">
        <v>44</v>
      </c>
      <c r="J890" s="236" t="str">
        <f>IF(ISBLANK(INDEX('Policy Characteristics'!D:D,MATCH($C890,'Policy Characteristics'!$C:$C,0))),"",INDEX('Policy Characteristics'!D:D,MATCH($C890,'Policy Characteristics'!$C:$C,0)))</f>
        <v>Feedstock Shifting</v>
      </c>
      <c r="K890" s="76" t="str">
        <f>IF(ISBLANK(INDEX('Policy Characteristics'!E:E,MATCH($C890,'Policy Characteristics'!$C:$C,0))),"",INDEX('Policy Characteristics'!E:E,MATCH($C890,'Policy Characteristics'!$C:$C,0)))</f>
        <v>indst feedstock shifting</v>
      </c>
      <c r="L890" s="239">
        <f>IF(ISBLANK(INDEX('Policy Characteristics'!F:F,MATCH($C890,'Policy Characteristics'!$C:$C,0))),"",INDEX('Policy Characteristics'!F:F,MATCH($C890,'Policy Characteristics'!$C:$C,0)))</f>
        <v>0</v>
      </c>
      <c r="M890" s="239">
        <f>IF(ISBLANK(INDEX('Policy Characteristics'!G:G,MATCH($C890,'Policy Characteristics'!$C:$C,0))),"",INDEX('Policy Characteristics'!G:G,MATCH($C890,'Policy Characteristics'!$C:$C,0)))</f>
        <v>1</v>
      </c>
      <c r="N890" s="239">
        <f>IF(ISBLANK(INDEX('Policy Characteristics'!H:H,MATCH($C890,'Policy Characteristics'!$C:$C,0))),"",INDEX('Policy Characteristics'!H:H,MATCH($C890,'Policy Characteristics'!$C:$C,0)))</f>
        <v>0.01</v>
      </c>
      <c r="O890" s="76" t="str">
        <f>IF(ISBLANK(INDEX('Policy Characteristics'!I:I,MATCH($C890,'Policy Characteristics'!$C:$C,0))),"",INDEX('Policy Characteristics'!I:I,MATCH($C890,'Policy Characteristics'!$C:$C,0)))</f>
        <v>% of potential achieved</v>
      </c>
      <c r="P890" s="76" t="str">
        <f>IF(ISBLANK(INDEX('Policy Characteristics'!J:J,MATCH($C890,'Policy Characteristics'!$C:$C,0))),"",INDEX('Policy Characteristics'!J:J,MATCH($C890,'Policy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0" s="76" t="str">
        <f>IF(ISBLANK(INDEX('Policy Characteristics'!K:K,MATCH($C890,'Policy Characteristics'!$C:$C,0))),"",INDEX('Policy Characteristics'!K:K,MATCH($C890,'Policy Characteristics'!$C:$C,0)))</f>
        <v/>
      </c>
      <c r="R890" s="76" t="str">
        <f>IF(ISBLANK(INDEX('Policy Characteristics'!L:L,MATCH($C890,'Policy Characteristics'!$C:$C,0))),"",INDEX('Policy Characteristics'!L:L,MATCH($C890,'Policy Characteristics'!$C:$C,0)))</f>
        <v/>
      </c>
    </row>
    <row r="891" spans="1:18" s="143" customFormat="1" x14ac:dyDescent="0.25">
      <c r="A891" s="76" t="str">
        <f>IF(ISBLANK(INDEX('Policy Characteristics'!A:A,MATCH($C891,'Policy Characteristics'!$C:$C,0))),"",INDEX('Policy Characteristics'!A:A,MATCH($C891,'Policy Characteristics'!$C:$C,0)))</f>
        <v>Industry</v>
      </c>
      <c r="B891" s="234" t="str">
        <f>IF(ISBLANK(INDEX('Policy Characteristics'!B:B,MATCH($C891,'Policy Characteristics'!$C:$C,0))),"",INDEX('Policy Characteristics'!B:B,MATCH($C891,'Policy Characteristics'!$C:$C,0)))</f>
        <v>Feedstock Shifting</v>
      </c>
      <c r="C891" s="76" t="str">
        <f t="shared" si="31"/>
        <v>Fraction of Feedstock Shifted</v>
      </c>
      <c r="D891" s="78" t="s">
        <v>1303</v>
      </c>
      <c r="E891" s="88" t="s">
        <v>946</v>
      </c>
      <c r="F891" t="s">
        <v>1267</v>
      </c>
      <c r="G891" s="88" t="s">
        <v>949</v>
      </c>
      <c r="H891" s="80">
        <v>2486</v>
      </c>
      <c r="I891" s="247" t="s">
        <v>44</v>
      </c>
      <c r="J891" s="236" t="str">
        <f>IF(ISBLANK(INDEX('Policy Characteristics'!D:D,MATCH($C891,'Policy Characteristics'!$C:$C,0))),"",INDEX('Policy Characteristics'!D:D,MATCH($C891,'Policy Characteristics'!$C:$C,0)))</f>
        <v>Feedstock Shifting</v>
      </c>
      <c r="K891" s="76" t="str">
        <f>IF(ISBLANK(INDEX('Policy Characteristics'!E:E,MATCH($C891,'Policy Characteristics'!$C:$C,0))),"",INDEX('Policy Characteristics'!E:E,MATCH($C891,'Policy Characteristics'!$C:$C,0)))</f>
        <v>indst feedstock shifting</v>
      </c>
      <c r="L891" s="239">
        <f>IF(ISBLANK(INDEX('Policy Characteristics'!F:F,MATCH($C891,'Policy Characteristics'!$C:$C,0))),"",INDEX('Policy Characteristics'!F:F,MATCH($C891,'Policy Characteristics'!$C:$C,0)))</f>
        <v>0</v>
      </c>
      <c r="M891" s="239">
        <f>IF(ISBLANK(INDEX('Policy Characteristics'!G:G,MATCH($C891,'Policy Characteristics'!$C:$C,0))),"",INDEX('Policy Characteristics'!G:G,MATCH($C891,'Policy Characteristics'!$C:$C,0)))</f>
        <v>1</v>
      </c>
      <c r="N891" s="239">
        <f>IF(ISBLANK(INDEX('Policy Characteristics'!H:H,MATCH($C891,'Policy Characteristics'!$C:$C,0))),"",INDEX('Policy Characteristics'!H:H,MATCH($C891,'Policy Characteristics'!$C:$C,0)))</f>
        <v>0.01</v>
      </c>
      <c r="O891" s="76" t="str">
        <f>IF(ISBLANK(INDEX('Policy Characteristics'!I:I,MATCH($C891,'Policy Characteristics'!$C:$C,0))),"",INDEX('Policy Characteristics'!I:I,MATCH($C891,'Policy Characteristics'!$C:$C,0)))</f>
        <v>% of potential achieved</v>
      </c>
      <c r="P891" s="76" t="str">
        <f>IF(ISBLANK(INDEX('Policy Characteristics'!J:J,MATCH($C891,'Policy Characteristics'!$C:$C,0))),"",INDEX('Policy Characteristics'!J:J,MATCH($C891,'Policy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1" s="76" t="str">
        <f>IF(ISBLANK(INDEX('Policy Characteristics'!K:K,MATCH($C891,'Policy Characteristics'!$C:$C,0))),"",INDEX('Policy Characteristics'!K:K,MATCH($C891,'Policy Characteristics'!$C:$C,0)))</f>
        <v/>
      </c>
      <c r="R891" s="76" t="str">
        <f>IF(ISBLANK(INDEX('Policy Characteristics'!L:L,MATCH($C891,'Policy Characteristics'!$C:$C,0))),"",INDEX('Policy Characteristics'!L:L,MATCH($C891,'Policy Characteristics'!$C:$C,0)))</f>
        <v/>
      </c>
    </row>
    <row r="892" spans="1:18" s="143" customFormat="1" x14ac:dyDescent="0.25">
      <c r="A892" s="76" t="str">
        <f>IF(ISBLANK(INDEX('Policy Characteristics'!A:A,MATCH($C892,'Policy Characteristics'!$C:$C,0))),"",INDEX('Policy Characteristics'!A:A,MATCH($C892,'Policy Characteristics'!$C:$C,0)))</f>
        <v>Industry</v>
      </c>
      <c r="B892" s="234" t="str">
        <f>IF(ISBLANK(INDEX('Policy Characteristics'!B:B,MATCH($C892,'Policy Characteristics'!$C:$C,0))),"",INDEX('Policy Characteristics'!B:B,MATCH($C892,'Policy Characteristics'!$C:$C,0)))</f>
        <v>Feedstock Shifting</v>
      </c>
      <c r="C892" s="76" t="str">
        <f t="shared" si="31"/>
        <v>Fraction of Feedstock Shifted</v>
      </c>
      <c r="D892" s="78" t="s">
        <v>1303</v>
      </c>
      <c r="E892" s="88" t="s">
        <v>947</v>
      </c>
      <c r="F892" t="s">
        <v>1267</v>
      </c>
      <c r="G892" s="88" t="s">
        <v>951</v>
      </c>
      <c r="H892" s="80">
        <v>2487</v>
      </c>
      <c r="I892" s="247" t="s">
        <v>44</v>
      </c>
      <c r="J892" s="236" t="str">
        <f>IF(ISBLANK(INDEX('Policy Characteristics'!D:D,MATCH($C892,'Policy Characteristics'!$C:$C,0))),"",INDEX('Policy Characteristics'!D:D,MATCH($C892,'Policy Characteristics'!$C:$C,0)))</f>
        <v>Feedstock Shifting</v>
      </c>
      <c r="K892" s="76" t="str">
        <f>IF(ISBLANK(INDEX('Policy Characteristics'!E:E,MATCH($C892,'Policy Characteristics'!$C:$C,0))),"",INDEX('Policy Characteristics'!E:E,MATCH($C892,'Policy Characteristics'!$C:$C,0)))</f>
        <v>indst feedstock shifting</v>
      </c>
      <c r="L892" s="239">
        <f>IF(ISBLANK(INDEX('Policy Characteristics'!F:F,MATCH($C892,'Policy Characteristics'!$C:$C,0))),"",INDEX('Policy Characteristics'!F:F,MATCH($C892,'Policy Characteristics'!$C:$C,0)))</f>
        <v>0</v>
      </c>
      <c r="M892" s="239">
        <f>IF(ISBLANK(INDEX('Policy Characteristics'!G:G,MATCH($C892,'Policy Characteristics'!$C:$C,0))),"",INDEX('Policy Characteristics'!G:G,MATCH($C892,'Policy Characteristics'!$C:$C,0)))</f>
        <v>1</v>
      </c>
      <c r="N892" s="239">
        <f>IF(ISBLANK(INDEX('Policy Characteristics'!H:H,MATCH($C892,'Policy Characteristics'!$C:$C,0))),"",INDEX('Policy Characteristics'!H:H,MATCH($C892,'Policy Characteristics'!$C:$C,0)))</f>
        <v>0.01</v>
      </c>
      <c r="O892" s="76" t="str">
        <f>IF(ISBLANK(INDEX('Policy Characteristics'!I:I,MATCH($C892,'Policy Characteristics'!$C:$C,0))),"",INDEX('Policy Characteristics'!I:I,MATCH($C892,'Policy Characteristics'!$C:$C,0)))</f>
        <v>% of potential achieved</v>
      </c>
      <c r="P892" s="76" t="str">
        <f>IF(ISBLANK(INDEX('Policy Characteristics'!J:J,MATCH($C892,'Policy Characteristics'!$C:$C,0))),"",INDEX('Policy Characteristics'!J:J,MATCH($C892,'Policy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2" s="76" t="str">
        <f>IF(ISBLANK(INDEX('Policy Characteristics'!K:K,MATCH($C892,'Policy Characteristics'!$C:$C,0))),"",INDEX('Policy Characteristics'!K:K,MATCH($C892,'Policy Characteristics'!$C:$C,0)))</f>
        <v/>
      </c>
      <c r="R892" s="76" t="str">
        <f>IF(ISBLANK(INDEX('Policy Characteristics'!L:L,MATCH($C892,'Policy Characteristics'!$C:$C,0))),"",INDEX('Policy Characteristics'!L:L,MATCH($C892,'Policy Characteristics'!$C:$C,0)))</f>
        <v/>
      </c>
    </row>
    <row r="893" spans="1:18" s="143" customFormat="1" x14ac:dyDescent="0.25">
      <c r="A893" s="76" t="str">
        <f>IF(ISBLANK(INDEX('Policy Characteristics'!A:A,MATCH($C893,'Policy Characteristics'!$C:$C,0))),"",INDEX('Policy Characteristics'!A:A,MATCH($C893,'Policy Characteristics'!$C:$C,0)))</f>
        <v>Industry</v>
      </c>
      <c r="B893" s="234" t="str">
        <f>IF(ISBLANK(INDEX('Policy Characteristics'!B:B,MATCH($C893,'Policy Characteristics'!$C:$C,0))),"",INDEX('Policy Characteristics'!B:B,MATCH($C893,'Policy Characteristics'!$C:$C,0)))</f>
        <v>Feedstock Shifting</v>
      </c>
      <c r="C893" s="76" t="str">
        <f t="shared" si="31"/>
        <v>Fraction of Feedstock Shifted</v>
      </c>
      <c r="D893" s="78" t="s">
        <v>1303</v>
      </c>
      <c r="E893" s="88" t="s">
        <v>948</v>
      </c>
      <c r="F893" t="s">
        <v>1267</v>
      </c>
      <c r="G893" s="88" t="s">
        <v>952</v>
      </c>
      <c r="H893" s="80">
        <v>2488</v>
      </c>
      <c r="I893" s="247" t="s">
        <v>44</v>
      </c>
      <c r="J893" s="236" t="str">
        <f>IF(ISBLANK(INDEX('Policy Characteristics'!D:D,MATCH($C893,'Policy Characteristics'!$C:$C,0))),"",INDEX('Policy Characteristics'!D:D,MATCH($C893,'Policy Characteristics'!$C:$C,0)))</f>
        <v>Feedstock Shifting</v>
      </c>
      <c r="K893" s="76" t="str">
        <f>IF(ISBLANK(INDEX('Policy Characteristics'!E:E,MATCH($C893,'Policy Characteristics'!$C:$C,0))),"",INDEX('Policy Characteristics'!E:E,MATCH($C893,'Policy Characteristics'!$C:$C,0)))</f>
        <v>indst feedstock shifting</v>
      </c>
      <c r="L893" s="239">
        <f>IF(ISBLANK(INDEX('Policy Characteristics'!F:F,MATCH($C893,'Policy Characteristics'!$C:$C,0))),"",INDEX('Policy Characteristics'!F:F,MATCH($C893,'Policy Characteristics'!$C:$C,0)))</f>
        <v>0</v>
      </c>
      <c r="M893" s="239">
        <f>IF(ISBLANK(INDEX('Policy Characteristics'!G:G,MATCH($C893,'Policy Characteristics'!$C:$C,0))),"",INDEX('Policy Characteristics'!G:G,MATCH($C893,'Policy Characteristics'!$C:$C,0)))</f>
        <v>1</v>
      </c>
      <c r="N893" s="239">
        <f>IF(ISBLANK(INDEX('Policy Characteristics'!H:H,MATCH($C893,'Policy Characteristics'!$C:$C,0))),"",INDEX('Policy Characteristics'!H:H,MATCH($C893,'Policy Characteristics'!$C:$C,0)))</f>
        <v>0.01</v>
      </c>
      <c r="O893" s="76" t="str">
        <f>IF(ISBLANK(INDEX('Policy Characteristics'!I:I,MATCH($C893,'Policy Characteristics'!$C:$C,0))),"",INDEX('Policy Characteristics'!I:I,MATCH($C893,'Policy Characteristics'!$C:$C,0)))</f>
        <v>% of potential achieved</v>
      </c>
      <c r="P893" s="76" t="str">
        <f>IF(ISBLANK(INDEX('Policy Characteristics'!J:J,MATCH($C893,'Policy Characteristics'!$C:$C,0))),"",INDEX('Policy Characteristics'!J:J,MATCH($C893,'Policy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3" s="76" t="str">
        <f>IF(ISBLANK(INDEX('Policy Characteristics'!K:K,MATCH($C893,'Policy Characteristics'!$C:$C,0))),"",INDEX('Policy Characteristics'!K:K,MATCH($C893,'Policy Characteristics'!$C:$C,0)))</f>
        <v/>
      </c>
      <c r="R893" s="76" t="str">
        <f>IF(ISBLANK(INDEX('Policy Characteristics'!L:L,MATCH($C893,'Policy Characteristics'!$C:$C,0))),"",INDEX('Policy Characteristics'!L:L,MATCH($C893,'Policy Characteristics'!$C:$C,0)))</f>
        <v/>
      </c>
    </row>
    <row r="894" spans="1:18" s="143" customFormat="1" x14ac:dyDescent="0.25">
      <c r="A894" s="76" t="str">
        <f>IF(ISBLANK(INDEX('Policy Characteristics'!A:A,MATCH($C894,'Policy Characteristics'!$C:$C,0))),"",INDEX('Policy Characteristics'!A:A,MATCH($C894,'Policy Characteristics'!$C:$C,0)))</f>
        <v>Industry</v>
      </c>
      <c r="B894" s="234" t="str">
        <f>IF(ISBLANK(INDEX('Policy Characteristics'!B:B,MATCH($C894,'Policy Characteristics'!$C:$C,0))),"",INDEX('Policy Characteristics'!B:B,MATCH($C894,'Policy Characteristics'!$C:$C,0)))</f>
        <v>Feedstock Shifting</v>
      </c>
      <c r="C894" s="76" t="str">
        <f t="shared" si="31"/>
        <v>Fraction of Feedstock Shifted</v>
      </c>
      <c r="D894" s="78" t="s">
        <v>1303</v>
      </c>
      <c r="E894" s="88" t="s">
        <v>945</v>
      </c>
      <c r="F894" t="s">
        <v>1267</v>
      </c>
      <c r="G894" s="88" t="s">
        <v>950</v>
      </c>
      <c r="H894" s="80">
        <v>2489</v>
      </c>
      <c r="I894" s="247" t="s">
        <v>44</v>
      </c>
      <c r="J894" s="236" t="str">
        <f>IF(ISBLANK(INDEX('Policy Characteristics'!D:D,MATCH($C894,'Policy Characteristics'!$C:$C,0))),"",INDEX('Policy Characteristics'!D:D,MATCH($C894,'Policy Characteristics'!$C:$C,0)))</f>
        <v>Feedstock Shifting</v>
      </c>
      <c r="K894" s="76" t="str">
        <f>IF(ISBLANK(INDEX('Policy Characteristics'!E:E,MATCH($C894,'Policy Characteristics'!$C:$C,0))),"",INDEX('Policy Characteristics'!E:E,MATCH($C894,'Policy Characteristics'!$C:$C,0)))</f>
        <v>indst feedstock shifting</v>
      </c>
      <c r="L894" s="239">
        <f>IF(ISBLANK(INDEX('Policy Characteristics'!F:F,MATCH($C894,'Policy Characteristics'!$C:$C,0))),"",INDEX('Policy Characteristics'!F:F,MATCH($C894,'Policy Characteristics'!$C:$C,0)))</f>
        <v>0</v>
      </c>
      <c r="M894" s="239">
        <f>IF(ISBLANK(INDEX('Policy Characteristics'!G:G,MATCH($C894,'Policy Characteristics'!$C:$C,0))),"",INDEX('Policy Characteristics'!G:G,MATCH($C894,'Policy Characteristics'!$C:$C,0)))</f>
        <v>1</v>
      </c>
      <c r="N894" s="239">
        <f>IF(ISBLANK(INDEX('Policy Characteristics'!H:H,MATCH($C894,'Policy Characteristics'!$C:$C,0))),"",INDEX('Policy Characteristics'!H:H,MATCH($C894,'Policy Characteristics'!$C:$C,0)))</f>
        <v>0.01</v>
      </c>
      <c r="O894" s="76" t="str">
        <f>IF(ISBLANK(INDEX('Policy Characteristics'!I:I,MATCH($C894,'Policy Characteristics'!$C:$C,0))),"",INDEX('Policy Characteristics'!I:I,MATCH($C894,'Policy Characteristics'!$C:$C,0)))</f>
        <v>% of potential achieved</v>
      </c>
      <c r="P894" s="76" t="str">
        <f>IF(ISBLANK(INDEX('Policy Characteristics'!J:J,MATCH($C894,'Policy Characteristics'!$C:$C,0))),"",INDEX('Policy Characteristics'!J:J,MATCH($C894,'Policy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4" s="76" t="str">
        <f>IF(ISBLANK(INDEX('Policy Characteristics'!K:K,MATCH($C894,'Policy Characteristics'!$C:$C,0))),"",INDEX('Policy Characteristics'!K:K,MATCH($C894,'Policy Characteristics'!$C:$C,0)))</f>
        <v/>
      </c>
      <c r="R894" s="76" t="str">
        <f>IF(ISBLANK(INDEX('Policy Characteristics'!L:L,MATCH($C894,'Policy Characteristics'!$C:$C,0))),"",INDEX('Policy Characteristics'!L:L,MATCH($C894,'Policy Characteristics'!$C:$C,0)))</f>
        <v/>
      </c>
    </row>
    <row r="895" spans="1:18" s="143" customFormat="1" x14ac:dyDescent="0.25">
      <c r="A895" s="76" t="str">
        <f>IF(ISBLANK(INDEX('Policy Characteristics'!A:A,MATCH($C895,'Policy Characteristics'!$C:$C,0))),"",INDEX('Policy Characteristics'!A:A,MATCH($C895,'Policy Characteristics'!$C:$C,0)))</f>
        <v>Industry</v>
      </c>
      <c r="B895" s="234" t="str">
        <f>IF(ISBLANK(INDEX('Policy Characteristics'!B:B,MATCH($C895,'Policy Characteristics'!$C:$C,0))),"",INDEX('Policy Characteristics'!B:B,MATCH($C895,'Policy Characteristics'!$C:$C,0)))</f>
        <v>Feedstock Shifting</v>
      </c>
      <c r="C895" s="76" t="str">
        <f t="shared" si="31"/>
        <v>Fraction of Feedstock Shifted</v>
      </c>
      <c r="D895" s="78" t="s">
        <v>1304</v>
      </c>
      <c r="E895" s="88" t="s">
        <v>642</v>
      </c>
      <c r="F895" t="s">
        <v>1268</v>
      </c>
      <c r="G895" s="88" t="s">
        <v>648</v>
      </c>
      <c r="H895" s="80">
        <v>2490</v>
      </c>
      <c r="I895" s="247" t="s">
        <v>44</v>
      </c>
      <c r="J895" s="236" t="str">
        <f>IF(ISBLANK(INDEX('Policy Characteristics'!D:D,MATCH($C895,'Policy Characteristics'!$C:$C,0))),"",INDEX('Policy Characteristics'!D:D,MATCH($C895,'Policy Characteristics'!$C:$C,0)))</f>
        <v>Feedstock Shifting</v>
      </c>
      <c r="K895" s="76" t="str">
        <f>IF(ISBLANK(INDEX('Policy Characteristics'!E:E,MATCH($C895,'Policy Characteristics'!$C:$C,0))),"",INDEX('Policy Characteristics'!E:E,MATCH($C895,'Policy Characteristics'!$C:$C,0)))</f>
        <v>indst feedstock shifting</v>
      </c>
      <c r="L895" s="239">
        <f>IF(ISBLANK(INDEX('Policy Characteristics'!F:F,MATCH($C895,'Policy Characteristics'!$C:$C,0))),"",INDEX('Policy Characteristics'!F:F,MATCH($C895,'Policy Characteristics'!$C:$C,0)))</f>
        <v>0</v>
      </c>
      <c r="M895" s="239">
        <f>IF(ISBLANK(INDEX('Policy Characteristics'!G:G,MATCH($C895,'Policy Characteristics'!$C:$C,0))),"",INDEX('Policy Characteristics'!G:G,MATCH($C895,'Policy Characteristics'!$C:$C,0)))</f>
        <v>1</v>
      </c>
      <c r="N895" s="239">
        <f>IF(ISBLANK(INDEX('Policy Characteristics'!H:H,MATCH($C895,'Policy Characteristics'!$C:$C,0))),"",INDEX('Policy Characteristics'!H:H,MATCH($C895,'Policy Characteristics'!$C:$C,0)))</f>
        <v>0.01</v>
      </c>
      <c r="O895" s="76" t="str">
        <f>IF(ISBLANK(INDEX('Policy Characteristics'!I:I,MATCH($C895,'Policy Characteristics'!$C:$C,0))),"",INDEX('Policy Characteristics'!I:I,MATCH($C895,'Policy Characteristics'!$C:$C,0)))</f>
        <v>% of potential achieved</v>
      </c>
      <c r="P895" s="76" t="str">
        <f>IF(ISBLANK(INDEX('Policy Characteristics'!J:J,MATCH($C895,'Policy Characteristics'!$C:$C,0))),"",INDEX('Policy Characteristics'!J:J,MATCH($C895,'Policy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5" s="76" t="str">
        <f>IF(ISBLANK(INDEX('Policy Characteristics'!K:K,MATCH($C895,'Policy Characteristics'!$C:$C,0))),"",INDEX('Policy Characteristics'!K:K,MATCH($C895,'Policy Characteristics'!$C:$C,0)))</f>
        <v/>
      </c>
      <c r="R895" s="76" t="str">
        <f>IF(ISBLANK(INDEX('Policy Characteristics'!L:L,MATCH($C895,'Policy Characteristics'!$C:$C,0))),"",INDEX('Policy Characteristics'!L:L,MATCH($C895,'Policy Characteristics'!$C:$C,0)))</f>
        <v/>
      </c>
    </row>
    <row r="896" spans="1:18" s="143" customFormat="1" x14ac:dyDescent="0.25">
      <c r="A896" s="76" t="str">
        <f>IF(ISBLANK(INDEX('Policy Characteristics'!A:A,MATCH($C896,'Policy Characteristics'!$C:$C,0))),"",INDEX('Policy Characteristics'!A:A,MATCH($C896,'Policy Characteristics'!$C:$C,0)))</f>
        <v>Industry</v>
      </c>
      <c r="B896" s="234" t="str">
        <f>IF(ISBLANK(INDEX('Policy Characteristics'!B:B,MATCH($C896,'Policy Characteristics'!$C:$C,0))),"",INDEX('Policy Characteristics'!B:B,MATCH($C896,'Policy Characteristics'!$C:$C,0)))</f>
        <v>Feedstock Shifting</v>
      </c>
      <c r="C896" s="76" t="str">
        <f t="shared" si="31"/>
        <v>Fraction of Feedstock Shifted</v>
      </c>
      <c r="D896" s="78" t="s">
        <v>1304</v>
      </c>
      <c r="E896" s="88" t="s">
        <v>643</v>
      </c>
      <c r="F896" t="s">
        <v>1268</v>
      </c>
      <c r="G896" s="88" t="s">
        <v>651</v>
      </c>
      <c r="H896" s="80">
        <v>2491</v>
      </c>
      <c r="I896" s="247" t="s">
        <v>44</v>
      </c>
      <c r="J896" s="236" t="str">
        <f>IF(ISBLANK(INDEX('Policy Characteristics'!D:D,MATCH($C896,'Policy Characteristics'!$C:$C,0))),"",INDEX('Policy Characteristics'!D:D,MATCH($C896,'Policy Characteristics'!$C:$C,0)))</f>
        <v>Feedstock Shifting</v>
      </c>
      <c r="K896" s="76" t="str">
        <f>IF(ISBLANK(INDEX('Policy Characteristics'!E:E,MATCH($C896,'Policy Characteristics'!$C:$C,0))),"",INDEX('Policy Characteristics'!E:E,MATCH($C896,'Policy Characteristics'!$C:$C,0)))</f>
        <v>indst feedstock shifting</v>
      </c>
      <c r="L896" s="239">
        <f>IF(ISBLANK(INDEX('Policy Characteristics'!F:F,MATCH($C896,'Policy Characteristics'!$C:$C,0))),"",INDEX('Policy Characteristics'!F:F,MATCH($C896,'Policy Characteristics'!$C:$C,0)))</f>
        <v>0</v>
      </c>
      <c r="M896" s="239">
        <f>IF(ISBLANK(INDEX('Policy Characteristics'!G:G,MATCH($C896,'Policy Characteristics'!$C:$C,0))),"",INDEX('Policy Characteristics'!G:G,MATCH($C896,'Policy Characteristics'!$C:$C,0)))</f>
        <v>1</v>
      </c>
      <c r="N896" s="239">
        <f>IF(ISBLANK(INDEX('Policy Characteristics'!H:H,MATCH($C896,'Policy Characteristics'!$C:$C,0))),"",INDEX('Policy Characteristics'!H:H,MATCH($C896,'Policy Characteristics'!$C:$C,0)))</f>
        <v>0.01</v>
      </c>
      <c r="O896" s="76" t="str">
        <f>IF(ISBLANK(INDEX('Policy Characteristics'!I:I,MATCH($C896,'Policy Characteristics'!$C:$C,0))),"",INDEX('Policy Characteristics'!I:I,MATCH($C896,'Policy Characteristics'!$C:$C,0)))</f>
        <v>% of potential achieved</v>
      </c>
      <c r="P896" s="76" t="str">
        <f>IF(ISBLANK(INDEX('Policy Characteristics'!J:J,MATCH($C896,'Policy Characteristics'!$C:$C,0))),"",INDEX('Policy Characteristics'!J:J,MATCH($C896,'Policy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6" s="76" t="str">
        <f>IF(ISBLANK(INDEX('Policy Characteristics'!K:K,MATCH($C896,'Policy Characteristics'!$C:$C,0))),"",INDEX('Policy Characteristics'!K:K,MATCH($C896,'Policy Characteristics'!$C:$C,0)))</f>
        <v/>
      </c>
      <c r="R896" s="76" t="str">
        <f>IF(ISBLANK(INDEX('Policy Characteristics'!L:L,MATCH($C896,'Policy Characteristics'!$C:$C,0))),"",INDEX('Policy Characteristics'!L:L,MATCH($C896,'Policy Characteristics'!$C:$C,0)))</f>
        <v/>
      </c>
    </row>
    <row r="897" spans="1:18" s="143" customFormat="1" x14ac:dyDescent="0.25">
      <c r="A897" s="76" t="str">
        <f>IF(ISBLANK(INDEX('Policy Characteristics'!A:A,MATCH($C897,'Policy Characteristics'!$C:$C,0))),"",INDEX('Policy Characteristics'!A:A,MATCH($C897,'Policy Characteristics'!$C:$C,0)))</f>
        <v>Industry</v>
      </c>
      <c r="B897" s="234" t="str">
        <f>IF(ISBLANK(INDEX('Policy Characteristics'!B:B,MATCH($C897,'Policy Characteristics'!$C:$C,0))),"",INDEX('Policy Characteristics'!B:B,MATCH($C897,'Policy Characteristics'!$C:$C,0)))</f>
        <v>Feedstock Shifting</v>
      </c>
      <c r="C897" s="76" t="str">
        <f t="shared" si="31"/>
        <v>Fraction of Feedstock Shifted</v>
      </c>
      <c r="D897" s="78" t="s">
        <v>1304</v>
      </c>
      <c r="E897" s="88" t="s">
        <v>644</v>
      </c>
      <c r="F897" t="s">
        <v>1268</v>
      </c>
      <c r="G897" s="88" t="s">
        <v>652</v>
      </c>
      <c r="H897" s="80">
        <v>2492</v>
      </c>
      <c r="I897" s="247" t="s">
        <v>44</v>
      </c>
      <c r="J897" s="236" t="str">
        <f>IF(ISBLANK(INDEX('Policy Characteristics'!D:D,MATCH($C897,'Policy Characteristics'!$C:$C,0))),"",INDEX('Policy Characteristics'!D:D,MATCH($C897,'Policy Characteristics'!$C:$C,0)))</f>
        <v>Feedstock Shifting</v>
      </c>
      <c r="K897" s="76" t="str">
        <f>IF(ISBLANK(INDEX('Policy Characteristics'!E:E,MATCH($C897,'Policy Characteristics'!$C:$C,0))),"",INDEX('Policy Characteristics'!E:E,MATCH($C897,'Policy Characteristics'!$C:$C,0)))</f>
        <v>indst feedstock shifting</v>
      </c>
      <c r="L897" s="239">
        <f>IF(ISBLANK(INDEX('Policy Characteristics'!F:F,MATCH($C897,'Policy Characteristics'!$C:$C,0))),"",INDEX('Policy Characteristics'!F:F,MATCH($C897,'Policy Characteristics'!$C:$C,0)))</f>
        <v>0</v>
      </c>
      <c r="M897" s="239">
        <f>IF(ISBLANK(INDEX('Policy Characteristics'!G:G,MATCH($C897,'Policy Characteristics'!$C:$C,0))),"",INDEX('Policy Characteristics'!G:G,MATCH($C897,'Policy Characteristics'!$C:$C,0)))</f>
        <v>1</v>
      </c>
      <c r="N897" s="239">
        <f>IF(ISBLANK(INDEX('Policy Characteristics'!H:H,MATCH($C897,'Policy Characteristics'!$C:$C,0))),"",INDEX('Policy Characteristics'!H:H,MATCH($C897,'Policy Characteristics'!$C:$C,0)))</f>
        <v>0.01</v>
      </c>
      <c r="O897" s="76" t="str">
        <f>IF(ISBLANK(INDEX('Policy Characteristics'!I:I,MATCH($C897,'Policy Characteristics'!$C:$C,0))),"",INDEX('Policy Characteristics'!I:I,MATCH($C897,'Policy Characteristics'!$C:$C,0)))</f>
        <v>% of potential achieved</v>
      </c>
      <c r="P897" s="76" t="str">
        <f>IF(ISBLANK(INDEX('Policy Characteristics'!J:J,MATCH($C897,'Policy Characteristics'!$C:$C,0))),"",INDEX('Policy Characteristics'!J:J,MATCH($C897,'Policy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7" s="76" t="str">
        <f>IF(ISBLANK(INDEX('Policy Characteristics'!K:K,MATCH($C897,'Policy Characteristics'!$C:$C,0))),"",INDEX('Policy Characteristics'!K:K,MATCH($C897,'Policy Characteristics'!$C:$C,0)))</f>
        <v/>
      </c>
      <c r="R897" s="76" t="str">
        <f>IF(ISBLANK(INDEX('Policy Characteristics'!L:L,MATCH($C897,'Policy Characteristics'!$C:$C,0))),"",INDEX('Policy Characteristics'!L:L,MATCH($C897,'Policy Characteristics'!$C:$C,0)))</f>
        <v/>
      </c>
    </row>
    <row r="898" spans="1:18" s="143" customFormat="1" x14ac:dyDescent="0.25">
      <c r="A898" s="76" t="str">
        <f>IF(ISBLANK(INDEX('Policy Characteristics'!A:A,MATCH($C898,'Policy Characteristics'!$C:$C,0))),"",INDEX('Policy Characteristics'!A:A,MATCH($C898,'Policy Characteristics'!$C:$C,0)))</f>
        <v>Industry</v>
      </c>
      <c r="B898" s="234" t="str">
        <f>IF(ISBLANK(INDEX('Policy Characteristics'!B:B,MATCH($C898,'Policy Characteristics'!$C:$C,0))),"",INDEX('Policy Characteristics'!B:B,MATCH($C898,'Policy Characteristics'!$C:$C,0)))</f>
        <v>Feedstock Shifting</v>
      </c>
      <c r="C898" s="76" t="str">
        <f t="shared" si="31"/>
        <v>Fraction of Feedstock Shifted</v>
      </c>
      <c r="D898" s="78" t="s">
        <v>1304</v>
      </c>
      <c r="E898" s="88" t="s">
        <v>645</v>
      </c>
      <c r="F898" t="s">
        <v>1268</v>
      </c>
      <c r="G898" s="88" t="s">
        <v>649</v>
      </c>
      <c r="H898" s="80">
        <v>2493</v>
      </c>
      <c r="I898" s="247" t="s">
        <v>44</v>
      </c>
      <c r="J898" s="236" t="str">
        <f>IF(ISBLANK(INDEX('Policy Characteristics'!D:D,MATCH($C898,'Policy Characteristics'!$C:$C,0))),"",INDEX('Policy Characteristics'!D:D,MATCH($C898,'Policy Characteristics'!$C:$C,0)))</f>
        <v>Feedstock Shifting</v>
      </c>
      <c r="K898" s="76" t="str">
        <f>IF(ISBLANK(INDEX('Policy Characteristics'!E:E,MATCH($C898,'Policy Characteristics'!$C:$C,0))),"",INDEX('Policy Characteristics'!E:E,MATCH($C898,'Policy Characteristics'!$C:$C,0)))</f>
        <v>indst feedstock shifting</v>
      </c>
      <c r="L898" s="239">
        <f>IF(ISBLANK(INDEX('Policy Characteristics'!F:F,MATCH($C898,'Policy Characteristics'!$C:$C,0))),"",INDEX('Policy Characteristics'!F:F,MATCH($C898,'Policy Characteristics'!$C:$C,0)))</f>
        <v>0</v>
      </c>
      <c r="M898" s="239">
        <f>IF(ISBLANK(INDEX('Policy Characteristics'!G:G,MATCH($C898,'Policy Characteristics'!$C:$C,0))),"",INDEX('Policy Characteristics'!G:G,MATCH($C898,'Policy Characteristics'!$C:$C,0)))</f>
        <v>1</v>
      </c>
      <c r="N898" s="239">
        <f>IF(ISBLANK(INDEX('Policy Characteristics'!H:H,MATCH($C898,'Policy Characteristics'!$C:$C,0))),"",INDEX('Policy Characteristics'!H:H,MATCH($C898,'Policy Characteristics'!$C:$C,0)))</f>
        <v>0.01</v>
      </c>
      <c r="O898" s="76" t="str">
        <f>IF(ISBLANK(INDEX('Policy Characteristics'!I:I,MATCH($C898,'Policy Characteristics'!$C:$C,0))),"",INDEX('Policy Characteristics'!I:I,MATCH($C898,'Policy Characteristics'!$C:$C,0)))</f>
        <v>% of potential achieved</v>
      </c>
      <c r="P898" s="76" t="str">
        <f>IF(ISBLANK(INDEX('Policy Characteristics'!J:J,MATCH($C898,'Policy Characteristics'!$C:$C,0))),"",INDEX('Policy Characteristics'!J:J,MATCH($C898,'Policy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8" s="76" t="str">
        <f>IF(ISBLANK(INDEX('Policy Characteristics'!K:K,MATCH($C898,'Policy Characteristics'!$C:$C,0))),"",INDEX('Policy Characteristics'!K:K,MATCH($C898,'Policy Characteristics'!$C:$C,0)))</f>
        <v/>
      </c>
      <c r="R898" s="76" t="str">
        <f>IF(ISBLANK(INDEX('Policy Characteristics'!L:L,MATCH($C898,'Policy Characteristics'!$C:$C,0))),"",INDEX('Policy Characteristics'!L:L,MATCH($C898,'Policy Characteristics'!$C:$C,0)))</f>
        <v/>
      </c>
    </row>
    <row r="899" spans="1:18" s="143" customFormat="1" x14ac:dyDescent="0.25">
      <c r="A899" s="76" t="str">
        <f>IF(ISBLANK(INDEX('Policy Characteristics'!A:A,MATCH($C899,'Policy Characteristics'!$C:$C,0))),"",INDEX('Policy Characteristics'!A:A,MATCH($C899,'Policy Characteristics'!$C:$C,0)))</f>
        <v>Industry</v>
      </c>
      <c r="B899" s="234" t="str">
        <f>IF(ISBLANK(INDEX('Policy Characteristics'!B:B,MATCH($C899,'Policy Characteristics'!$C:$C,0))),"",INDEX('Policy Characteristics'!B:B,MATCH($C899,'Policy Characteristics'!$C:$C,0)))</f>
        <v>Feedstock Shifting</v>
      </c>
      <c r="C899" s="76" t="str">
        <f t="shared" si="31"/>
        <v>Fraction of Feedstock Shifted</v>
      </c>
      <c r="D899" s="78" t="s">
        <v>1304</v>
      </c>
      <c r="E899" s="88" t="s">
        <v>646</v>
      </c>
      <c r="F899" t="s">
        <v>1268</v>
      </c>
      <c r="G899" s="88" t="s">
        <v>650</v>
      </c>
      <c r="H899" s="80">
        <v>2494</v>
      </c>
      <c r="I899" s="247" t="s">
        <v>44</v>
      </c>
      <c r="J899" s="236" t="str">
        <f>IF(ISBLANK(INDEX('Policy Characteristics'!D:D,MATCH($C899,'Policy Characteristics'!$C:$C,0))),"",INDEX('Policy Characteristics'!D:D,MATCH($C899,'Policy Characteristics'!$C:$C,0)))</f>
        <v>Feedstock Shifting</v>
      </c>
      <c r="K899" s="76" t="str">
        <f>IF(ISBLANK(INDEX('Policy Characteristics'!E:E,MATCH($C899,'Policy Characteristics'!$C:$C,0))),"",INDEX('Policy Characteristics'!E:E,MATCH($C899,'Policy Characteristics'!$C:$C,0)))</f>
        <v>indst feedstock shifting</v>
      </c>
      <c r="L899" s="239">
        <f>IF(ISBLANK(INDEX('Policy Characteristics'!F:F,MATCH($C899,'Policy Characteristics'!$C:$C,0))),"",INDEX('Policy Characteristics'!F:F,MATCH($C899,'Policy Characteristics'!$C:$C,0)))</f>
        <v>0</v>
      </c>
      <c r="M899" s="239">
        <f>IF(ISBLANK(INDEX('Policy Characteristics'!G:G,MATCH($C899,'Policy Characteristics'!$C:$C,0))),"",INDEX('Policy Characteristics'!G:G,MATCH($C899,'Policy Characteristics'!$C:$C,0)))</f>
        <v>1</v>
      </c>
      <c r="N899" s="239">
        <f>IF(ISBLANK(INDEX('Policy Characteristics'!H:H,MATCH($C899,'Policy Characteristics'!$C:$C,0))),"",INDEX('Policy Characteristics'!H:H,MATCH($C899,'Policy Characteristics'!$C:$C,0)))</f>
        <v>0.01</v>
      </c>
      <c r="O899" s="76" t="str">
        <f>IF(ISBLANK(INDEX('Policy Characteristics'!I:I,MATCH($C899,'Policy Characteristics'!$C:$C,0))),"",INDEX('Policy Characteristics'!I:I,MATCH($C899,'Policy Characteristics'!$C:$C,0)))</f>
        <v>% of potential achieved</v>
      </c>
      <c r="P899" s="76" t="str">
        <f>IF(ISBLANK(INDEX('Policy Characteristics'!J:J,MATCH($C899,'Policy Characteristics'!$C:$C,0))),"",INDEX('Policy Characteristics'!J:J,MATCH($C899,'Policy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9" s="76" t="str">
        <f>IF(ISBLANK(INDEX('Policy Characteristics'!K:K,MATCH($C899,'Policy Characteristics'!$C:$C,0))),"",INDEX('Policy Characteristics'!K:K,MATCH($C899,'Policy Characteristics'!$C:$C,0)))</f>
        <v/>
      </c>
      <c r="R899" s="76" t="str">
        <f>IF(ISBLANK(INDEX('Policy Characteristics'!L:L,MATCH($C899,'Policy Characteristics'!$C:$C,0))),"",INDEX('Policy Characteristics'!L:L,MATCH($C899,'Policy Characteristics'!$C:$C,0)))</f>
        <v/>
      </c>
    </row>
    <row r="900" spans="1:18" s="143" customFormat="1" x14ac:dyDescent="0.25">
      <c r="A900" s="76" t="str">
        <f>IF(ISBLANK(INDEX('Policy Characteristics'!A:A,MATCH($C900,'Policy Characteristics'!$C:$C,0))),"",INDEX('Policy Characteristics'!A:A,MATCH($C900,'Policy Characteristics'!$C:$C,0)))</f>
        <v>Industry</v>
      </c>
      <c r="B900" s="234" t="str">
        <f>IF(ISBLANK(INDEX('Policy Characteristics'!B:B,MATCH($C900,'Policy Characteristics'!$C:$C,0))),"",INDEX('Policy Characteristics'!B:B,MATCH($C900,'Policy Characteristics'!$C:$C,0)))</f>
        <v>Feedstock Shifting</v>
      </c>
      <c r="C900" s="76" t="str">
        <f t="shared" si="31"/>
        <v>Fraction of Feedstock Shifted</v>
      </c>
      <c r="D900" s="78" t="s">
        <v>1304</v>
      </c>
      <c r="E900" s="88" t="s">
        <v>647</v>
      </c>
      <c r="F900" t="s">
        <v>1268</v>
      </c>
      <c r="G900" s="88" t="s">
        <v>653</v>
      </c>
      <c r="H900" s="80">
        <v>2495</v>
      </c>
      <c r="I900" s="247" t="s">
        <v>44</v>
      </c>
      <c r="J900" s="236" t="str">
        <f>IF(ISBLANK(INDEX('Policy Characteristics'!D:D,MATCH($C900,'Policy Characteristics'!$C:$C,0))),"",INDEX('Policy Characteristics'!D:D,MATCH($C900,'Policy Characteristics'!$C:$C,0)))</f>
        <v>Feedstock Shifting</v>
      </c>
      <c r="K900" s="76" t="str">
        <f>IF(ISBLANK(INDEX('Policy Characteristics'!E:E,MATCH($C900,'Policy Characteristics'!$C:$C,0))),"",INDEX('Policy Characteristics'!E:E,MATCH($C900,'Policy Characteristics'!$C:$C,0)))</f>
        <v>indst feedstock shifting</v>
      </c>
      <c r="L900" s="239">
        <f>IF(ISBLANK(INDEX('Policy Characteristics'!F:F,MATCH($C900,'Policy Characteristics'!$C:$C,0))),"",INDEX('Policy Characteristics'!F:F,MATCH($C900,'Policy Characteristics'!$C:$C,0)))</f>
        <v>0</v>
      </c>
      <c r="M900" s="239">
        <f>IF(ISBLANK(INDEX('Policy Characteristics'!G:G,MATCH($C900,'Policy Characteristics'!$C:$C,0))),"",INDEX('Policy Characteristics'!G:G,MATCH($C900,'Policy Characteristics'!$C:$C,0)))</f>
        <v>1</v>
      </c>
      <c r="N900" s="239">
        <f>IF(ISBLANK(INDEX('Policy Characteristics'!H:H,MATCH($C900,'Policy Characteristics'!$C:$C,0))),"",INDEX('Policy Characteristics'!H:H,MATCH($C900,'Policy Characteristics'!$C:$C,0)))</f>
        <v>0.01</v>
      </c>
      <c r="O900" s="76" t="str">
        <f>IF(ISBLANK(INDEX('Policy Characteristics'!I:I,MATCH($C900,'Policy Characteristics'!$C:$C,0))),"",INDEX('Policy Characteristics'!I:I,MATCH($C900,'Policy Characteristics'!$C:$C,0)))</f>
        <v>% of potential achieved</v>
      </c>
      <c r="P900" s="76" t="str">
        <f>IF(ISBLANK(INDEX('Policy Characteristics'!J:J,MATCH($C900,'Policy Characteristics'!$C:$C,0))),"",INDEX('Policy Characteristics'!J:J,MATCH($C900,'Policy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0" s="76" t="str">
        <f>IF(ISBLANK(INDEX('Policy Characteristics'!K:K,MATCH($C900,'Policy Characteristics'!$C:$C,0))),"",INDEX('Policy Characteristics'!K:K,MATCH($C900,'Policy Characteristics'!$C:$C,0)))</f>
        <v/>
      </c>
      <c r="R900" s="76" t="str">
        <f>IF(ISBLANK(INDEX('Policy Characteristics'!L:L,MATCH($C900,'Policy Characteristics'!$C:$C,0))),"",INDEX('Policy Characteristics'!L:L,MATCH($C900,'Policy Characteristics'!$C:$C,0)))</f>
        <v/>
      </c>
    </row>
    <row r="901" spans="1:18" s="143" customFormat="1" x14ac:dyDescent="0.25">
      <c r="A901" s="76" t="str">
        <f>IF(ISBLANK(INDEX('Policy Characteristics'!A:A,MATCH($C901,'Policy Characteristics'!$C:$C,0))),"",INDEX('Policy Characteristics'!A:A,MATCH($C901,'Policy Characteristics'!$C:$C,0)))</f>
        <v>Industry</v>
      </c>
      <c r="B901" s="234" t="str">
        <f>IF(ISBLANK(INDEX('Policy Characteristics'!B:B,MATCH($C901,'Policy Characteristics'!$C:$C,0))),"",INDEX('Policy Characteristics'!B:B,MATCH($C901,'Policy Characteristics'!$C:$C,0)))</f>
        <v>Feedstock Shifting</v>
      </c>
      <c r="C901" s="76" t="str">
        <f t="shared" si="31"/>
        <v>Fraction of Feedstock Shifted</v>
      </c>
      <c r="D901" s="78" t="s">
        <v>1304</v>
      </c>
      <c r="E901" s="88" t="s">
        <v>946</v>
      </c>
      <c r="F901" t="s">
        <v>1268</v>
      </c>
      <c r="G901" s="88" t="s">
        <v>949</v>
      </c>
      <c r="H901" s="80">
        <v>2496</v>
      </c>
      <c r="I901" s="247" t="s">
        <v>44</v>
      </c>
      <c r="J901" s="236" t="str">
        <f>IF(ISBLANK(INDEX('Policy Characteristics'!D:D,MATCH($C901,'Policy Characteristics'!$C:$C,0))),"",INDEX('Policy Characteristics'!D:D,MATCH($C901,'Policy Characteristics'!$C:$C,0)))</f>
        <v>Feedstock Shifting</v>
      </c>
      <c r="K901" s="76" t="str">
        <f>IF(ISBLANK(INDEX('Policy Characteristics'!E:E,MATCH($C901,'Policy Characteristics'!$C:$C,0))),"",INDEX('Policy Characteristics'!E:E,MATCH($C901,'Policy Characteristics'!$C:$C,0)))</f>
        <v>indst feedstock shifting</v>
      </c>
      <c r="L901" s="239">
        <f>IF(ISBLANK(INDEX('Policy Characteristics'!F:F,MATCH($C901,'Policy Characteristics'!$C:$C,0))),"",INDEX('Policy Characteristics'!F:F,MATCH($C901,'Policy Characteristics'!$C:$C,0)))</f>
        <v>0</v>
      </c>
      <c r="M901" s="239">
        <f>IF(ISBLANK(INDEX('Policy Characteristics'!G:G,MATCH($C901,'Policy Characteristics'!$C:$C,0))),"",INDEX('Policy Characteristics'!G:G,MATCH($C901,'Policy Characteristics'!$C:$C,0)))</f>
        <v>1</v>
      </c>
      <c r="N901" s="239">
        <f>IF(ISBLANK(INDEX('Policy Characteristics'!H:H,MATCH($C901,'Policy Characteristics'!$C:$C,0))),"",INDEX('Policy Characteristics'!H:H,MATCH($C901,'Policy Characteristics'!$C:$C,0)))</f>
        <v>0.01</v>
      </c>
      <c r="O901" s="76" t="str">
        <f>IF(ISBLANK(INDEX('Policy Characteristics'!I:I,MATCH($C901,'Policy Characteristics'!$C:$C,0))),"",INDEX('Policy Characteristics'!I:I,MATCH($C901,'Policy Characteristics'!$C:$C,0)))</f>
        <v>% of potential achieved</v>
      </c>
      <c r="P901" s="76" t="str">
        <f>IF(ISBLANK(INDEX('Policy Characteristics'!J:J,MATCH($C901,'Policy Characteristics'!$C:$C,0))),"",INDEX('Policy Characteristics'!J:J,MATCH($C901,'Policy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1" s="76" t="str">
        <f>IF(ISBLANK(INDEX('Policy Characteristics'!K:K,MATCH($C901,'Policy Characteristics'!$C:$C,0))),"",INDEX('Policy Characteristics'!K:K,MATCH($C901,'Policy Characteristics'!$C:$C,0)))</f>
        <v/>
      </c>
      <c r="R901" s="76" t="str">
        <f>IF(ISBLANK(INDEX('Policy Characteristics'!L:L,MATCH($C901,'Policy Characteristics'!$C:$C,0))),"",INDEX('Policy Characteristics'!L:L,MATCH($C901,'Policy Characteristics'!$C:$C,0)))</f>
        <v/>
      </c>
    </row>
    <row r="902" spans="1:18" s="143" customFormat="1" x14ac:dyDescent="0.25">
      <c r="A902" s="76" t="str">
        <f>IF(ISBLANK(INDEX('Policy Characteristics'!A:A,MATCH($C902,'Policy Characteristics'!$C:$C,0))),"",INDEX('Policy Characteristics'!A:A,MATCH($C902,'Policy Characteristics'!$C:$C,0)))</f>
        <v>Industry</v>
      </c>
      <c r="B902" s="234" t="str">
        <f>IF(ISBLANK(INDEX('Policy Characteristics'!B:B,MATCH($C902,'Policy Characteristics'!$C:$C,0))),"",INDEX('Policy Characteristics'!B:B,MATCH($C902,'Policy Characteristics'!$C:$C,0)))</f>
        <v>Feedstock Shifting</v>
      </c>
      <c r="C902" s="76" t="str">
        <f t="shared" si="31"/>
        <v>Fraction of Feedstock Shifted</v>
      </c>
      <c r="D902" s="78" t="s">
        <v>1304</v>
      </c>
      <c r="E902" s="88" t="s">
        <v>947</v>
      </c>
      <c r="F902" t="s">
        <v>1268</v>
      </c>
      <c r="G902" s="88" t="s">
        <v>951</v>
      </c>
      <c r="H902" s="80">
        <v>2497</v>
      </c>
      <c r="I902" s="247" t="s">
        <v>44</v>
      </c>
      <c r="J902" s="236" t="str">
        <f>IF(ISBLANK(INDEX('Policy Characteristics'!D:D,MATCH($C902,'Policy Characteristics'!$C:$C,0))),"",INDEX('Policy Characteristics'!D:D,MATCH($C902,'Policy Characteristics'!$C:$C,0)))</f>
        <v>Feedstock Shifting</v>
      </c>
      <c r="K902" s="76" t="str">
        <f>IF(ISBLANK(INDEX('Policy Characteristics'!E:E,MATCH($C902,'Policy Characteristics'!$C:$C,0))),"",INDEX('Policy Characteristics'!E:E,MATCH($C902,'Policy Characteristics'!$C:$C,0)))</f>
        <v>indst feedstock shifting</v>
      </c>
      <c r="L902" s="239">
        <f>IF(ISBLANK(INDEX('Policy Characteristics'!F:F,MATCH($C902,'Policy Characteristics'!$C:$C,0))),"",INDEX('Policy Characteristics'!F:F,MATCH($C902,'Policy Characteristics'!$C:$C,0)))</f>
        <v>0</v>
      </c>
      <c r="M902" s="239">
        <f>IF(ISBLANK(INDEX('Policy Characteristics'!G:G,MATCH($C902,'Policy Characteristics'!$C:$C,0))),"",INDEX('Policy Characteristics'!G:G,MATCH($C902,'Policy Characteristics'!$C:$C,0)))</f>
        <v>1</v>
      </c>
      <c r="N902" s="239">
        <f>IF(ISBLANK(INDEX('Policy Characteristics'!H:H,MATCH($C902,'Policy Characteristics'!$C:$C,0))),"",INDEX('Policy Characteristics'!H:H,MATCH($C902,'Policy Characteristics'!$C:$C,0)))</f>
        <v>0.01</v>
      </c>
      <c r="O902" s="76" t="str">
        <f>IF(ISBLANK(INDEX('Policy Characteristics'!I:I,MATCH($C902,'Policy Characteristics'!$C:$C,0))),"",INDEX('Policy Characteristics'!I:I,MATCH($C902,'Policy Characteristics'!$C:$C,0)))</f>
        <v>% of potential achieved</v>
      </c>
      <c r="P902" s="76" t="str">
        <f>IF(ISBLANK(INDEX('Policy Characteristics'!J:J,MATCH($C902,'Policy Characteristics'!$C:$C,0))),"",INDEX('Policy Characteristics'!J:J,MATCH($C902,'Policy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2" s="76" t="str">
        <f>IF(ISBLANK(INDEX('Policy Characteristics'!K:K,MATCH($C902,'Policy Characteristics'!$C:$C,0))),"",INDEX('Policy Characteristics'!K:K,MATCH($C902,'Policy Characteristics'!$C:$C,0)))</f>
        <v/>
      </c>
      <c r="R902" s="76" t="str">
        <f>IF(ISBLANK(INDEX('Policy Characteristics'!L:L,MATCH($C902,'Policy Characteristics'!$C:$C,0))),"",INDEX('Policy Characteristics'!L:L,MATCH($C902,'Policy Characteristics'!$C:$C,0)))</f>
        <v/>
      </c>
    </row>
    <row r="903" spans="1:18" s="143" customFormat="1" x14ac:dyDescent="0.25">
      <c r="A903" s="76" t="str">
        <f>IF(ISBLANK(INDEX('Policy Characteristics'!A:A,MATCH($C903,'Policy Characteristics'!$C:$C,0))),"",INDEX('Policy Characteristics'!A:A,MATCH($C903,'Policy Characteristics'!$C:$C,0)))</f>
        <v>Industry</v>
      </c>
      <c r="B903" s="234" t="str">
        <f>IF(ISBLANK(INDEX('Policy Characteristics'!B:B,MATCH($C903,'Policy Characteristics'!$C:$C,0))),"",INDEX('Policy Characteristics'!B:B,MATCH($C903,'Policy Characteristics'!$C:$C,0)))</f>
        <v>Feedstock Shifting</v>
      </c>
      <c r="C903" s="76" t="str">
        <f t="shared" si="31"/>
        <v>Fraction of Feedstock Shifted</v>
      </c>
      <c r="D903" s="78" t="s">
        <v>1304</v>
      </c>
      <c r="E903" s="88" t="s">
        <v>948</v>
      </c>
      <c r="F903" t="s">
        <v>1268</v>
      </c>
      <c r="G903" s="88" t="s">
        <v>952</v>
      </c>
      <c r="H903" s="80">
        <v>2498</v>
      </c>
      <c r="I903" s="247" t="s">
        <v>44</v>
      </c>
      <c r="J903" s="236" t="str">
        <f>IF(ISBLANK(INDEX('Policy Characteristics'!D:D,MATCH($C903,'Policy Characteristics'!$C:$C,0))),"",INDEX('Policy Characteristics'!D:D,MATCH($C903,'Policy Characteristics'!$C:$C,0)))</f>
        <v>Feedstock Shifting</v>
      </c>
      <c r="K903" s="76" t="str">
        <f>IF(ISBLANK(INDEX('Policy Characteristics'!E:E,MATCH($C903,'Policy Characteristics'!$C:$C,0))),"",INDEX('Policy Characteristics'!E:E,MATCH($C903,'Policy Characteristics'!$C:$C,0)))</f>
        <v>indst feedstock shifting</v>
      </c>
      <c r="L903" s="239">
        <f>IF(ISBLANK(INDEX('Policy Characteristics'!F:F,MATCH($C903,'Policy Characteristics'!$C:$C,0))),"",INDEX('Policy Characteristics'!F:F,MATCH($C903,'Policy Characteristics'!$C:$C,0)))</f>
        <v>0</v>
      </c>
      <c r="M903" s="239">
        <f>IF(ISBLANK(INDEX('Policy Characteristics'!G:G,MATCH($C903,'Policy Characteristics'!$C:$C,0))),"",INDEX('Policy Characteristics'!G:G,MATCH($C903,'Policy Characteristics'!$C:$C,0)))</f>
        <v>1</v>
      </c>
      <c r="N903" s="239">
        <f>IF(ISBLANK(INDEX('Policy Characteristics'!H:H,MATCH($C903,'Policy Characteristics'!$C:$C,0))),"",INDEX('Policy Characteristics'!H:H,MATCH($C903,'Policy Characteristics'!$C:$C,0)))</f>
        <v>0.01</v>
      </c>
      <c r="O903" s="76" t="str">
        <f>IF(ISBLANK(INDEX('Policy Characteristics'!I:I,MATCH($C903,'Policy Characteristics'!$C:$C,0))),"",INDEX('Policy Characteristics'!I:I,MATCH($C903,'Policy Characteristics'!$C:$C,0)))</f>
        <v>% of potential achieved</v>
      </c>
      <c r="P903" s="76" t="str">
        <f>IF(ISBLANK(INDEX('Policy Characteristics'!J:J,MATCH($C903,'Policy Characteristics'!$C:$C,0))),"",INDEX('Policy Characteristics'!J:J,MATCH($C903,'Policy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3" s="76" t="str">
        <f>IF(ISBLANK(INDEX('Policy Characteristics'!K:K,MATCH($C903,'Policy Characteristics'!$C:$C,0))),"",INDEX('Policy Characteristics'!K:K,MATCH($C903,'Policy Characteristics'!$C:$C,0)))</f>
        <v/>
      </c>
      <c r="R903" s="76" t="str">
        <f>IF(ISBLANK(INDEX('Policy Characteristics'!L:L,MATCH($C903,'Policy Characteristics'!$C:$C,0))),"",INDEX('Policy Characteristics'!L:L,MATCH($C903,'Policy Characteristics'!$C:$C,0)))</f>
        <v/>
      </c>
    </row>
    <row r="904" spans="1:18" s="143" customFormat="1" x14ac:dyDescent="0.25">
      <c r="A904" s="76" t="str">
        <f>IF(ISBLANK(INDEX('Policy Characteristics'!A:A,MATCH($C904,'Policy Characteristics'!$C:$C,0))),"",INDEX('Policy Characteristics'!A:A,MATCH($C904,'Policy Characteristics'!$C:$C,0)))</f>
        <v>Industry</v>
      </c>
      <c r="B904" s="234" t="str">
        <f>IF(ISBLANK(INDEX('Policy Characteristics'!B:B,MATCH($C904,'Policy Characteristics'!$C:$C,0))),"",INDEX('Policy Characteristics'!B:B,MATCH($C904,'Policy Characteristics'!$C:$C,0)))</f>
        <v>Feedstock Shifting</v>
      </c>
      <c r="C904" s="76" t="str">
        <f t="shared" si="31"/>
        <v>Fraction of Feedstock Shifted</v>
      </c>
      <c r="D904" s="78" t="s">
        <v>1304</v>
      </c>
      <c r="E904" s="88" t="s">
        <v>945</v>
      </c>
      <c r="F904" t="s">
        <v>1268</v>
      </c>
      <c r="G904" s="88" t="s">
        <v>950</v>
      </c>
      <c r="H904" s="80">
        <v>2499</v>
      </c>
      <c r="I904" s="247" t="s">
        <v>44</v>
      </c>
      <c r="J904" s="236" t="str">
        <f>IF(ISBLANK(INDEX('Policy Characteristics'!D:D,MATCH($C904,'Policy Characteristics'!$C:$C,0))),"",INDEX('Policy Characteristics'!D:D,MATCH($C904,'Policy Characteristics'!$C:$C,0)))</f>
        <v>Feedstock Shifting</v>
      </c>
      <c r="K904" s="76" t="str">
        <f>IF(ISBLANK(INDEX('Policy Characteristics'!E:E,MATCH($C904,'Policy Characteristics'!$C:$C,0))),"",INDEX('Policy Characteristics'!E:E,MATCH($C904,'Policy Characteristics'!$C:$C,0)))</f>
        <v>indst feedstock shifting</v>
      </c>
      <c r="L904" s="239">
        <f>IF(ISBLANK(INDEX('Policy Characteristics'!F:F,MATCH($C904,'Policy Characteristics'!$C:$C,0))),"",INDEX('Policy Characteristics'!F:F,MATCH($C904,'Policy Characteristics'!$C:$C,0)))</f>
        <v>0</v>
      </c>
      <c r="M904" s="239">
        <f>IF(ISBLANK(INDEX('Policy Characteristics'!G:G,MATCH($C904,'Policy Characteristics'!$C:$C,0))),"",INDEX('Policy Characteristics'!G:G,MATCH($C904,'Policy Characteristics'!$C:$C,0)))</f>
        <v>1</v>
      </c>
      <c r="N904" s="239">
        <f>IF(ISBLANK(INDEX('Policy Characteristics'!H:H,MATCH($C904,'Policy Characteristics'!$C:$C,0))),"",INDEX('Policy Characteristics'!H:H,MATCH($C904,'Policy Characteristics'!$C:$C,0)))</f>
        <v>0.01</v>
      </c>
      <c r="O904" s="76" t="str">
        <f>IF(ISBLANK(INDEX('Policy Characteristics'!I:I,MATCH($C904,'Policy Characteristics'!$C:$C,0))),"",INDEX('Policy Characteristics'!I:I,MATCH($C904,'Policy Characteristics'!$C:$C,0)))</f>
        <v>% of potential achieved</v>
      </c>
      <c r="P904" s="76" t="str">
        <f>IF(ISBLANK(INDEX('Policy Characteristics'!J:J,MATCH($C904,'Policy Characteristics'!$C:$C,0))),"",INDEX('Policy Characteristics'!J:J,MATCH($C904,'Policy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4" s="76" t="str">
        <f>IF(ISBLANK(INDEX('Policy Characteristics'!K:K,MATCH($C904,'Policy Characteristics'!$C:$C,0))),"",INDEX('Policy Characteristics'!K:K,MATCH($C904,'Policy Characteristics'!$C:$C,0)))</f>
        <v/>
      </c>
      <c r="R904" s="76" t="str">
        <f>IF(ISBLANK(INDEX('Policy Characteristics'!L:L,MATCH($C904,'Policy Characteristics'!$C:$C,0))),"",INDEX('Policy Characteristics'!L:L,MATCH($C904,'Policy Characteristics'!$C:$C,0)))</f>
        <v/>
      </c>
    </row>
    <row r="905" spans="1:18" s="143" customFormat="1" x14ac:dyDescent="0.25">
      <c r="A905" s="76" t="str">
        <f>IF(ISBLANK(INDEX('Policy Characteristics'!A:A,MATCH($C905,'Policy Characteristics'!$C:$C,0))),"",INDEX('Policy Characteristics'!A:A,MATCH($C905,'Policy Characteristics'!$C:$C,0)))</f>
        <v>Industry</v>
      </c>
      <c r="B905" s="234" t="str">
        <f>IF(ISBLANK(INDEX('Policy Characteristics'!B:B,MATCH($C905,'Policy Characteristics'!$C:$C,0))),"",INDEX('Policy Characteristics'!B:B,MATCH($C905,'Policy Characteristics'!$C:$C,0)))</f>
        <v>Feedstock Shifting</v>
      </c>
      <c r="C905" s="76" t="str">
        <f t="shared" si="31"/>
        <v>Fraction of Feedstock Shifted</v>
      </c>
      <c r="D905" s="78" t="s">
        <v>1305</v>
      </c>
      <c r="E905" s="88" t="s">
        <v>642</v>
      </c>
      <c r="F905" t="s">
        <v>1269</v>
      </c>
      <c r="G905" s="88" t="s">
        <v>648</v>
      </c>
      <c r="H905" s="80">
        <v>2500</v>
      </c>
      <c r="I905" s="247" t="s">
        <v>44</v>
      </c>
      <c r="J905" s="236" t="str">
        <f>IF(ISBLANK(INDEX('Policy Characteristics'!D:D,MATCH($C905,'Policy Characteristics'!$C:$C,0))),"",INDEX('Policy Characteristics'!D:D,MATCH($C905,'Policy Characteristics'!$C:$C,0)))</f>
        <v>Feedstock Shifting</v>
      </c>
      <c r="K905" s="76" t="str">
        <f>IF(ISBLANK(INDEX('Policy Characteristics'!E:E,MATCH($C905,'Policy Characteristics'!$C:$C,0))),"",INDEX('Policy Characteristics'!E:E,MATCH($C905,'Policy Characteristics'!$C:$C,0)))</f>
        <v>indst feedstock shifting</v>
      </c>
      <c r="L905" s="239">
        <f>IF(ISBLANK(INDEX('Policy Characteristics'!F:F,MATCH($C905,'Policy Characteristics'!$C:$C,0))),"",INDEX('Policy Characteristics'!F:F,MATCH($C905,'Policy Characteristics'!$C:$C,0)))</f>
        <v>0</v>
      </c>
      <c r="M905" s="239">
        <f>IF(ISBLANK(INDEX('Policy Characteristics'!G:G,MATCH($C905,'Policy Characteristics'!$C:$C,0))),"",INDEX('Policy Characteristics'!G:G,MATCH($C905,'Policy Characteristics'!$C:$C,0)))</f>
        <v>1</v>
      </c>
      <c r="N905" s="239">
        <f>IF(ISBLANK(INDEX('Policy Characteristics'!H:H,MATCH($C905,'Policy Characteristics'!$C:$C,0))),"",INDEX('Policy Characteristics'!H:H,MATCH($C905,'Policy Characteristics'!$C:$C,0)))</f>
        <v>0.01</v>
      </c>
      <c r="O905" s="76" t="str">
        <f>IF(ISBLANK(INDEX('Policy Characteristics'!I:I,MATCH($C905,'Policy Characteristics'!$C:$C,0))),"",INDEX('Policy Characteristics'!I:I,MATCH($C905,'Policy Characteristics'!$C:$C,0)))</f>
        <v>% of potential achieved</v>
      </c>
      <c r="P905" s="76" t="str">
        <f>IF(ISBLANK(INDEX('Policy Characteristics'!J:J,MATCH($C905,'Policy Characteristics'!$C:$C,0))),"",INDEX('Policy Characteristics'!J:J,MATCH($C905,'Policy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5" s="76" t="str">
        <f>IF(ISBLANK(INDEX('Policy Characteristics'!K:K,MATCH($C905,'Policy Characteristics'!$C:$C,0))),"",INDEX('Policy Characteristics'!K:K,MATCH($C905,'Policy Characteristics'!$C:$C,0)))</f>
        <v/>
      </c>
      <c r="R905" s="76" t="str">
        <f>IF(ISBLANK(INDEX('Policy Characteristics'!L:L,MATCH($C905,'Policy Characteristics'!$C:$C,0))),"",INDEX('Policy Characteristics'!L:L,MATCH($C905,'Policy Characteristics'!$C:$C,0)))</f>
        <v/>
      </c>
    </row>
    <row r="906" spans="1:18" s="143" customFormat="1" x14ac:dyDescent="0.25">
      <c r="A906" s="76" t="str">
        <f>IF(ISBLANK(INDEX('Policy Characteristics'!A:A,MATCH($C906,'Policy Characteristics'!$C:$C,0))),"",INDEX('Policy Characteristics'!A:A,MATCH($C906,'Policy Characteristics'!$C:$C,0)))</f>
        <v>Industry</v>
      </c>
      <c r="B906" s="234" t="str">
        <f>IF(ISBLANK(INDEX('Policy Characteristics'!B:B,MATCH($C906,'Policy Characteristics'!$C:$C,0))),"",INDEX('Policy Characteristics'!B:B,MATCH($C906,'Policy Characteristics'!$C:$C,0)))</f>
        <v>Feedstock Shifting</v>
      </c>
      <c r="C906" s="76" t="str">
        <f t="shared" si="31"/>
        <v>Fraction of Feedstock Shifted</v>
      </c>
      <c r="D906" s="78" t="s">
        <v>1305</v>
      </c>
      <c r="E906" s="88" t="s">
        <v>643</v>
      </c>
      <c r="F906" t="s">
        <v>1269</v>
      </c>
      <c r="G906" s="88" t="s">
        <v>651</v>
      </c>
      <c r="H906" s="80">
        <v>2501</v>
      </c>
      <c r="I906" s="247" t="s">
        <v>44</v>
      </c>
      <c r="J906" s="236" t="str">
        <f>IF(ISBLANK(INDEX('Policy Characteristics'!D:D,MATCH($C906,'Policy Characteristics'!$C:$C,0))),"",INDEX('Policy Characteristics'!D:D,MATCH($C906,'Policy Characteristics'!$C:$C,0)))</f>
        <v>Feedstock Shifting</v>
      </c>
      <c r="K906" s="76" t="str">
        <f>IF(ISBLANK(INDEX('Policy Characteristics'!E:E,MATCH($C906,'Policy Characteristics'!$C:$C,0))),"",INDEX('Policy Characteristics'!E:E,MATCH($C906,'Policy Characteristics'!$C:$C,0)))</f>
        <v>indst feedstock shifting</v>
      </c>
      <c r="L906" s="239">
        <f>IF(ISBLANK(INDEX('Policy Characteristics'!F:F,MATCH($C906,'Policy Characteristics'!$C:$C,0))),"",INDEX('Policy Characteristics'!F:F,MATCH($C906,'Policy Characteristics'!$C:$C,0)))</f>
        <v>0</v>
      </c>
      <c r="M906" s="239">
        <f>IF(ISBLANK(INDEX('Policy Characteristics'!G:G,MATCH($C906,'Policy Characteristics'!$C:$C,0))),"",INDEX('Policy Characteristics'!G:G,MATCH($C906,'Policy Characteristics'!$C:$C,0)))</f>
        <v>1</v>
      </c>
      <c r="N906" s="239">
        <f>IF(ISBLANK(INDEX('Policy Characteristics'!H:H,MATCH($C906,'Policy Characteristics'!$C:$C,0))),"",INDEX('Policy Characteristics'!H:H,MATCH($C906,'Policy Characteristics'!$C:$C,0)))</f>
        <v>0.01</v>
      </c>
      <c r="O906" s="76" t="str">
        <f>IF(ISBLANK(INDEX('Policy Characteristics'!I:I,MATCH($C906,'Policy Characteristics'!$C:$C,0))),"",INDEX('Policy Characteristics'!I:I,MATCH($C906,'Policy Characteristics'!$C:$C,0)))</f>
        <v>% of potential achieved</v>
      </c>
      <c r="P906" s="76" t="str">
        <f>IF(ISBLANK(INDEX('Policy Characteristics'!J:J,MATCH($C906,'Policy Characteristics'!$C:$C,0))),"",INDEX('Policy Characteristics'!J:J,MATCH($C906,'Policy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6" s="76" t="str">
        <f>IF(ISBLANK(INDEX('Policy Characteristics'!K:K,MATCH($C906,'Policy Characteristics'!$C:$C,0))),"",INDEX('Policy Characteristics'!K:K,MATCH($C906,'Policy Characteristics'!$C:$C,0)))</f>
        <v/>
      </c>
      <c r="R906" s="76" t="str">
        <f>IF(ISBLANK(INDEX('Policy Characteristics'!L:L,MATCH($C906,'Policy Characteristics'!$C:$C,0))),"",INDEX('Policy Characteristics'!L:L,MATCH($C906,'Policy Characteristics'!$C:$C,0)))</f>
        <v/>
      </c>
    </row>
    <row r="907" spans="1:18" s="143" customFormat="1" x14ac:dyDescent="0.25">
      <c r="A907" s="76" t="str">
        <f>IF(ISBLANK(INDEX('Policy Characteristics'!A:A,MATCH($C907,'Policy Characteristics'!$C:$C,0))),"",INDEX('Policy Characteristics'!A:A,MATCH($C907,'Policy Characteristics'!$C:$C,0)))</f>
        <v>Industry</v>
      </c>
      <c r="B907" s="234" t="str">
        <f>IF(ISBLANK(INDEX('Policy Characteristics'!B:B,MATCH($C907,'Policy Characteristics'!$C:$C,0))),"",INDEX('Policy Characteristics'!B:B,MATCH($C907,'Policy Characteristics'!$C:$C,0)))</f>
        <v>Feedstock Shifting</v>
      </c>
      <c r="C907" s="76" t="str">
        <f t="shared" si="31"/>
        <v>Fraction of Feedstock Shifted</v>
      </c>
      <c r="D907" s="78" t="s">
        <v>1305</v>
      </c>
      <c r="E907" s="88" t="s">
        <v>644</v>
      </c>
      <c r="F907" t="s">
        <v>1269</v>
      </c>
      <c r="G907" s="88" t="s">
        <v>652</v>
      </c>
      <c r="H907" s="80">
        <v>2502</v>
      </c>
      <c r="I907" s="247" t="s">
        <v>44</v>
      </c>
      <c r="J907" s="236" t="str">
        <f>IF(ISBLANK(INDEX('Policy Characteristics'!D:D,MATCH($C907,'Policy Characteristics'!$C:$C,0))),"",INDEX('Policy Characteristics'!D:D,MATCH($C907,'Policy Characteristics'!$C:$C,0)))</f>
        <v>Feedstock Shifting</v>
      </c>
      <c r="K907" s="76" t="str">
        <f>IF(ISBLANK(INDEX('Policy Characteristics'!E:E,MATCH($C907,'Policy Characteristics'!$C:$C,0))),"",INDEX('Policy Characteristics'!E:E,MATCH($C907,'Policy Characteristics'!$C:$C,0)))</f>
        <v>indst feedstock shifting</v>
      </c>
      <c r="L907" s="239">
        <f>IF(ISBLANK(INDEX('Policy Characteristics'!F:F,MATCH($C907,'Policy Characteristics'!$C:$C,0))),"",INDEX('Policy Characteristics'!F:F,MATCH($C907,'Policy Characteristics'!$C:$C,0)))</f>
        <v>0</v>
      </c>
      <c r="M907" s="239">
        <f>IF(ISBLANK(INDEX('Policy Characteristics'!G:G,MATCH($C907,'Policy Characteristics'!$C:$C,0))),"",INDEX('Policy Characteristics'!G:G,MATCH($C907,'Policy Characteristics'!$C:$C,0)))</f>
        <v>1</v>
      </c>
      <c r="N907" s="239">
        <f>IF(ISBLANK(INDEX('Policy Characteristics'!H:H,MATCH($C907,'Policy Characteristics'!$C:$C,0))),"",INDEX('Policy Characteristics'!H:H,MATCH($C907,'Policy Characteristics'!$C:$C,0)))</f>
        <v>0.01</v>
      </c>
      <c r="O907" s="76" t="str">
        <f>IF(ISBLANK(INDEX('Policy Characteristics'!I:I,MATCH($C907,'Policy Characteristics'!$C:$C,0))),"",INDEX('Policy Characteristics'!I:I,MATCH($C907,'Policy Characteristics'!$C:$C,0)))</f>
        <v>% of potential achieved</v>
      </c>
      <c r="P907" s="76" t="str">
        <f>IF(ISBLANK(INDEX('Policy Characteristics'!J:J,MATCH($C907,'Policy Characteristics'!$C:$C,0))),"",INDEX('Policy Characteristics'!J:J,MATCH($C907,'Policy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7" s="76" t="str">
        <f>IF(ISBLANK(INDEX('Policy Characteristics'!K:K,MATCH($C907,'Policy Characteristics'!$C:$C,0))),"",INDEX('Policy Characteristics'!K:K,MATCH($C907,'Policy Characteristics'!$C:$C,0)))</f>
        <v/>
      </c>
      <c r="R907" s="76" t="str">
        <f>IF(ISBLANK(INDEX('Policy Characteristics'!L:L,MATCH($C907,'Policy Characteristics'!$C:$C,0))),"",INDEX('Policy Characteristics'!L:L,MATCH($C907,'Policy Characteristics'!$C:$C,0)))</f>
        <v/>
      </c>
    </row>
    <row r="908" spans="1:18" s="143" customFormat="1" x14ac:dyDescent="0.25">
      <c r="A908" s="76" t="str">
        <f>IF(ISBLANK(INDEX('Policy Characteristics'!A:A,MATCH($C908,'Policy Characteristics'!$C:$C,0))),"",INDEX('Policy Characteristics'!A:A,MATCH($C908,'Policy Characteristics'!$C:$C,0)))</f>
        <v>Industry</v>
      </c>
      <c r="B908" s="234" t="str">
        <f>IF(ISBLANK(INDEX('Policy Characteristics'!B:B,MATCH($C908,'Policy Characteristics'!$C:$C,0))),"",INDEX('Policy Characteristics'!B:B,MATCH($C908,'Policy Characteristics'!$C:$C,0)))</f>
        <v>Feedstock Shifting</v>
      </c>
      <c r="C908" s="76" t="str">
        <f t="shared" si="31"/>
        <v>Fraction of Feedstock Shifted</v>
      </c>
      <c r="D908" s="78" t="s">
        <v>1305</v>
      </c>
      <c r="E908" s="88" t="s">
        <v>645</v>
      </c>
      <c r="F908" t="s">
        <v>1269</v>
      </c>
      <c r="G908" s="88" t="s">
        <v>649</v>
      </c>
      <c r="H908" s="80">
        <v>2503</v>
      </c>
      <c r="I908" s="247" t="s">
        <v>44</v>
      </c>
      <c r="J908" s="236" t="str">
        <f>IF(ISBLANK(INDEX('Policy Characteristics'!D:D,MATCH($C908,'Policy Characteristics'!$C:$C,0))),"",INDEX('Policy Characteristics'!D:D,MATCH($C908,'Policy Characteristics'!$C:$C,0)))</f>
        <v>Feedstock Shifting</v>
      </c>
      <c r="K908" s="76" t="str">
        <f>IF(ISBLANK(INDEX('Policy Characteristics'!E:E,MATCH($C908,'Policy Characteristics'!$C:$C,0))),"",INDEX('Policy Characteristics'!E:E,MATCH($C908,'Policy Characteristics'!$C:$C,0)))</f>
        <v>indst feedstock shifting</v>
      </c>
      <c r="L908" s="239">
        <f>IF(ISBLANK(INDEX('Policy Characteristics'!F:F,MATCH($C908,'Policy Characteristics'!$C:$C,0))),"",INDEX('Policy Characteristics'!F:F,MATCH($C908,'Policy Characteristics'!$C:$C,0)))</f>
        <v>0</v>
      </c>
      <c r="M908" s="239">
        <f>IF(ISBLANK(INDEX('Policy Characteristics'!G:G,MATCH($C908,'Policy Characteristics'!$C:$C,0))),"",INDEX('Policy Characteristics'!G:G,MATCH($C908,'Policy Characteristics'!$C:$C,0)))</f>
        <v>1</v>
      </c>
      <c r="N908" s="239">
        <f>IF(ISBLANK(INDEX('Policy Characteristics'!H:H,MATCH($C908,'Policy Characteristics'!$C:$C,0))),"",INDEX('Policy Characteristics'!H:H,MATCH($C908,'Policy Characteristics'!$C:$C,0)))</f>
        <v>0.01</v>
      </c>
      <c r="O908" s="76" t="str">
        <f>IF(ISBLANK(INDEX('Policy Characteristics'!I:I,MATCH($C908,'Policy Characteristics'!$C:$C,0))),"",INDEX('Policy Characteristics'!I:I,MATCH($C908,'Policy Characteristics'!$C:$C,0)))</f>
        <v>% of potential achieved</v>
      </c>
      <c r="P908" s="76" t="str">
        <f>IF(ISBLANK(INDEX('Policy Characteristics'!J:J,MATCH($C908,'Policy Characteristics'!$C:$C,0))),"",INDEX('Policy Characteristics'!J:J,MATCH($C908,'Policy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8" s="76" t="str">
        <f>IF(ISBLANK(INDEX('Policy Characteristics'!K:K,MATCH($C908,'Policy Characteristics'!$C:$C,0))),"",INDEX('Policy Characteristics'!K:K,MATCH($C908,'Policy Characteristics'!$C:$C,0)))</f>
        <v/>
      </c>
      <c r="R908" s="76" t="str">
        <f>IF(ISBLANK(INDEX('Policy Characteristics'!L:L,MATCH($C908,'Policy Characteristics'!$C:$C,0))),"",INDEX('Policy Characteristics'!L:L,MATCH($C908,'Policy Characteristics'!$C:$C,0)))</f>
        <v/>
      </c>
    </row>
    <row r="909" spans="1:18" s="143" customFormat="1" x14ac:dyDescent="0.25">
      <c r="A909" s="76" t="str">
        <f>IF(ISBLANK(INDEX('Policy Characteristics'!A:A,MATCH($C909,'Policy Characteristics'!$C:$C,0))),"",INDEX('Policy Characteristics'!A:A,MATCH($C909,'Policy Characteristics'!$C:$C,0)))</f>
        <v>Industry</v>
      </c>
      <c r="B909" s="234" t="str">
        <f>IF(ISBLANK(INDEX('Policy Characteristics'!B:B,MATCH($C909,'Policy Characteristics'!$C:$C,0))),"",INDEX('Policy Characteristics'!B:B,MATCH($C909,'Policy Characteristics'!$C:$C,0)))</f>
        <v>Feedstock Shifting</v>
      </c>
      <c r="C909" s="76" t="str">
        <f t="shared" si="31"/>
        <v>Fraction of Feedstock Shifted</v>
      </c>
      <c r="D909" s="78" t="s">
        <v>1305</v>
      </c>
      <c r="E909" s="88" t="s">
        <v>646</v>
      </c>
      <c r="F909" t="s">
        <v>1269</v>
      </c>
      <c r="G909" s="88" t="s">
        <v>650</v>
      </c>
      <c r="H909" s="80">
        <v>2504</v>
      </c>
      <c r="I909" s="247" t="s">
        <v>44</v>
      </c>
      <c r="J909" s="236" t="str">
        <f>IF(ISBLANK(INDEX('Policy Characteristics'!D:D,MATCH($C909,'Policy Characteristics'!$C:$C,0))),"",INDEX('Policy Characteristics'!D:D,MATCH($C909,'Policy Characteristics'!$C:$C,0)))</f>
        <v>Feedstock Shifting</v>
      </c>
      <c r="K909" s="76" t="str">
        <f>IF(ISBLANK(INDEX('Policy Characteristics'!E:E,MATCH($C909,'Policy Characteristics'!$C:$C,0))),"",INDEX('Policy Characteristics'!E:E,MATCH($C909,'Policy Characteristics'!$C:$C,0)))</f>
        <v>indst feedstock shifting</v>
      </c>
      <c r="L909" s="239">
        <f>IF(ISBLANK(INDEX('Policy Characteristics'!F:F,MATCH($C909,'Policy Characteristics'!$C:$C,0))),"",INDEX('Policy Characteristics'!F:F,MATCH($C909,'Policy Characteristics'!$C:$C,0)))</f>
        <v>0</v>
      </c>
      <c r="M909" s="239">
        <f>IF(ISBLANK(INDEX('Policy Characteristics'!G:G,MATCH($C909,'Policy Characteristics'!$C:$C,0))),"",INDEX('Policy Characteristics'!G:G,MATCH($C909,'Policy Characteristics'!$C:$C,0)))</f>
        <v>1</v>
      </c>
      <c r="N909" s="239">
        <f>IF(ISBLANK(INDEX('Policy Characteristics'!H:H,MATCH($C909,'Policy Characteristics'!$C:$C,0))),"",INDEX('Policy Characteristics'!H:H,MATCH($C909,'Policy Characteristics'!$C:$C,0)))</f>
        <v>0.01</v>
      </c>
      <c r="O909" s="76" t="str">
        <f>IF(ISBLANK(INDEX('Policy Characteristics'!I:I,MATCH($C909,'Policy Characteristics'!$C:$C,0))),"",INDEX('Policy Characteristics'!I:I,MATCH($C909,'Policy Characteristics'!$C:$C,0)))</f>
        <v>% of potential achieved</v>
      </c>
      <c r="P909" s="76" t="str">
        <f>IF(ISBLANK(INDEX('Policy Characteristics'!J:J,MATCH($C909,'Policy Characteristics'!$C:$C,0))),"",INDEX('Policy Characteristics'!J:J,MATCH($C909,'Policy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9" s="76" t="str">
        <f>IF(ISBLANK(INDEX('Policy Characteristics'!K:K,MATCH($C909,'Policy Characteristics'!$C:$C,0))),"",INDEX('Policy Characteristics'!K:K,MATCH($C909,'Policy Characteristics'!$C:$C,0)))</f>
        <v/>
      </c>
      <c r="R909" s="76" t="str">
        <f>IF(ISBLANK(INDEX('Policy Characteristics'!L:L,MATCH($C909,'Policy Characteristics'!$C:$C,0))),"",INDEX('Policy Characteristics'!L:L,MATCH($C909,'Policy Characteristics'!$C:$C,0)))</f>
        <v/>
      </c>
    </row>
    <row r="910" spans="1:18" s="143" customFormat="1" x14ac:dyDescent="0.25">
      <c r="A910" s="76" t="str">
        <f>IF(ISBLANK(INDEX('Policy Characteristics'!A:A,MATCH($C910,'Policy Characteristics'!$C:$C,0))),"",INDEX('Policy Characteristics'!A:A,MATCH($C910,'Policy Characteristics'!$C:$C,0)))</f>
        <v>Industry</v>
      </c>
      <c r="B910" s="234" t="str">
        <f>IF(ISBLANK(INDEX('Policy Characteristics'!B:B,MATCH($C910,'Policy Characteristics'!$C:$C,0))),"",INDEX('Policy Characteristics'!B:B,MATCH($C910,'Policy Characteristics'!$C:$C,0)))</f>
        <v>Feedstock Shifting</v>
      </c>
      <c r="C910" s="76" t="str">
        <f t="shared" si="31"/>
        <v>Fraction of Feedstock Shifted</v>
      </c>
      <c r="D910" s="78" t="s">
        <v>1305</v>
      </c>
      <c r="E910" s="88" t="s">
        <v>647</v>
      </c>
      <c r="F910" t="s">
        <v>1269</v>
      </c>
      <c r="G910" s="88" t="s">
        <v>653</v>
      </c>
      <c r="H910" s="80">
        <v>2505</v>
      </c>
      <c r="I910" s="247" t="s">
        <v>44</v>
      </c>
      <c r="J910" s="236" t="str">
        <f>IF(ISBLANK(INDEX('Policy Characteristics'!D:D,MATCH($C910,'Policy Characteristics'!$C:$C,0))),"",INDEX('Policy Characteristics'!D:D,MATCH($C910,'Policy Characteristics'!$C:$C,0)))</f>
        <v>Feedstock Shifting</v>
      </c>
      <c r="K910" s="76" t="str">
        <f>IF(ISBLANK(INDEX('Policy Characteristics'!E:E,MATCH($C910,'Policy Characteristics'!$C:$C,0))),"",INDEX('Policy Characteristics'!E:E,MATCH($C910,'Policy Characteristics'!$C:$C,0)))</f>
        <v>indst feedstock shifting</v>
      </c>
      <c r="L910" s="239">
        <f>IF(ISBLANK(INDEX('Policy Characteristics'!F:F,MATCH($C910,'Policy Characteristics'!$C:$C,0))),"",INDEX('Policy Characteristics'!F:F,MATCH($C910,'Policy Characteristics'!$C:$C,0)))</f>
        <v>0</v>
      </c>
      <c r="M910" s="239">
        <f>IF(ISBLANK(INDEX('Policy Characteristics'!G:G,MATCH($C910,'Policy Characteristics'!$C:$C,0))),"",INDEX('Policy Characteristics'!G:G,MATCH($C910,'Policy Characteristics'!$C:$C,0)))</f>
        <v>1</v>
      </c>
      <c r="N910" s="239">
        <f>IF(ISBLANK(INDEX('Policy Characteristics'!H:H,MATCH($C910,'Policy Characteristics'!$C:$C,0))),"",INDEX('Policy Characteristics'!H:H,MATCH($C910,'Policy Characteristics'!$C:$C,0)))</f>
        <v>0.01</v>
      </c>
      <c r="O910" s="76" t="str">
        <f>IF(ISBLANK(INDEX('Policy Characteristics'!I:I,MATCH($C910,'Policy Characteristics'!$C:$C,0))),"",INDEX('Policy Characteristics'!I:I,MATCH($C910,'Policy Characteristics'!$C:$C,0)))</f>
        <v>% of potential achieved</v>
      </c>
      <c r="P910" s="76" t="str">
        <f>IF(ISBLANK(INDEX('Policy Characteristics'!J:J,MATCH($C910,'Policy Characteristics'!$C:$C,0))),"",INDEX('Policy Characteristics'!J:J,MATCH($C910,'Policy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0" s="76" t="str">
        <f>IF(ISBLANK(INDEX('Policy Characteristics'!K:K,MATCH($C910,'Policy Characteristics'!$C:$C,0))),"",INDEX('Policy Characteristics'!K:K,MATCH($C910,'Policy Characteristics'!$C:$C,0)))</f>
        <v/>
      </c>
      <c r="R910" s="76" t="str">
        <f>IF(ISBLANK(INDEX('Policy Characteristics'!L:L,MATCH($C910,'Policy Characteristics'!$C:$C,0))),"",INDEX('Policy Characteristics'!L:L,MATCH($C910,'Policy Characteristics'!$C:$C,0)))</f>
        <v/>
      </c>
    </row>
    <row r="911" spans="1:18" s="143" customFormat="1" x14ac:dyDescent="0.25">
      <c r="A911" s="76" t="str">
        <f>IF(ISBLANK(INDEX('Policy Characteristics'!A:A,MATCH($C911,'Policy Characteristics'!$C:$C,0))),"",INDEX('Policy Characteristics'!A:A,MATCH($C911,'Policy Characteristics'!$C:$C,0)))</f>
        <v>Industry</v>
      </c>
      <c r="B911" s="234" t="str">
        <f>IF(ISBLANK(INDEX('Policy Characteristics'!B:B,MATCH($C911,'Policy Characteristics'!$C:$C,0))),"",INDEX('Policy Characteristics'!B:B,MATCH($C911,'Policy Characteristics'!$C:$C,0)))</f>
        <v>Feedstock Shifting</v>
      </c>
      <c r="C911" s="76" t="str">
        <f t="shared" si="31"/>
        <v>Fraction of Feedstock Shifted</v>
      </c>
      <c r="D911" s="78" t="s">
        <v>1305</v>
      </c>
      <c r="E911" s="88" t="s">
        <v>946</v>
      </c>
      <c r="F911" t="s">
        <v>1269</v>
      </c>
      <c r="G911" s="88" t="s">
        <v>949</v>
      </c>
      <c r="H911" s="80">
        <v>2506</v>
      </c>
      <c r="I911" s="247" t="s">
        <v>44</v>
      </c>
      <c r="J911" s="236" t="str">
        <f>IF(ISBLANK(INDEX('Policy Characteristics'!D:D,MATCH($C911,'Policy Characteristics'!$C:$C,0))),"",INDEX('Policy Characteristics'!D:D,MATCH($C911,'Policy Characteristics'!$C:$C,0)))</f>
        <v>Feedstock Shifting</v>
      </c>
      <c r="K911" s="76" t="str">
        <f>IF(ISBLANK(INDEX('Policy Characteristics'!E:E,MATCH($C911,'Policy Characteristics'!$C:$C,0))),"",INDEX('Policy Characteristics'!E:E,MATCH($C911,'Policy Characteristics'!$C:$C,0)))</f>
        <v>indst feedstock shifting</v>
      </c>
      <c r="L911" s="239">
        <f>IF(ISBLANK(INDEX('Policy Characteristics'!F:F,MATCH($C911,'Policy Characteristics'!$C:$C,0))),"",INDEX('Policy Characteristics'!F:F,MATCH($C911,'Policy Characteristics'!$C:$C,0)))</f>
        <v>0</v>
      </c>
      <c r="M911" s="239">
        <f>IF(ISBLANK(INDEX('Policy Characteristics'!G:G,MATCH($C911,'Policy Characteristics'!$C:$C,0))),"",INDEX('Policy Characteristics'!G:G,MATCH($C911,'Policy Characteristics'!$C:$C,0)))</f>
        <v>1</v>
      </c>
      <c r="N911" s="239">
        <f>IF(ISBLANK(INDEX('Policy Characteristics'!H:H,MATCH($C911,'Policy Characteristics'!$C:$C,0))),"",INDEX('Policy Characteristics'!H:H,MATCH($C911,'Policy Characteristics'!$C:$C,0)))</f>
        <v>0.01</v>
      </c>
      <c r="O911" s="76" t="str">
        <f>IF(ISBLANK(INDEX('Policy Characteristics'!I:I,MATCH($C911,'Policy Characteristics'!$C:$C,0))),"",INDEX('Policy Characteristics'!I:I,MATCH($C911,'Policy Characteristics'!$C:$C,0)))</f>
        <v>% of potential achieved</v>
      </c>
      <c r="P911" s="76" t="str">
        <f>IF(ISBLANK(INDEX('Policy Characteristics'!J:J,MATCH($C911,'Policy Characteristics'!$C:$C,0))),"",INDEX('Policy Characteristics'!J:J,MATCH($C911,'Policy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1" s="76" t="str">
        <f>IF(ISBLANK(INDEX('Policy Characteristics'!K:K,MATCH($C911,'Policy Characteristics'!$C:$C,0))),"",INDEX('Policy Characteristics'!K:K,MATCH($C911,'Policy Characteristics'!$C:$C,0)))</f>
        <v/>
      </c>
      <c r="R911" s="76" t="str">
        <f>IF(ISBLANK(INDEX('Policy Characteristics'!L:L,MATCH($C911,'Policy Characteristics'!$C:$C,0))),"",INDEX('Policy Characteristics'!L:L,MATCH($C911,'Policy Characteristics'!$C:$C,0)))</f>
        <v/>
      </c>
    </row>
    <row r="912" spans="1:18" s="143" customFormat="1" x14ac:dyDescent="0.25">
      <c r="A912" s="76" t="str">
        <f>IF(ISBLANK(INDEX('Policy Characteristics'!A:A,MATCH($C912,'Policy Characteristics'!$C:$C,0))),"",INDEX('Policy Characteristics'!A:A,MATCH($C912,'Policy Characteristics'!$C:$C,0)))</f>
        <v>Industry</v>
      </c>
      <c r="B912" s="234" t="str">
        <f>IF(ISBLANK(INDEX('Policy Characteristics'!B:B,MATCH($C912,'Policy Characteristics'!$C:$C,0))),"",INDEX('Policy Characteristics'!B:B,MATCH($C912,'Policy Characteristics'!$C:$C,0)))</f>
        <v>Feedstock Shifting</v>
      </c>
      <c r="C912" s="76" t="str">
        <f t="shared" si="31"/>
        <v>Fraction of Feedstock Shifted</v>
      </c>
      <c r="D912" s="78" t="s">
        <v>1305</v>
      </c>
      <c r="E912" s="88" t="s">
        <v>947</v>
      </c>
      <c r="F912" t="s">
        <v>1269</v>
      </c>
      <c r="G912" s="88" t="s">
        <v>951</v>
      </c>
      <c r="H912" s="80">
        <v>2507</v>
      </c>
      <c r="I912" s="247" t="s">
        <v>44</v>
      </c>
      <c r="J912" s="236" t="str">
        <f>IF(ISBLANK(INDEX('Policy Characteristics'!D:D,MATCH($C912,'Policy Characteristics'!$C:$C,0))),"",INDEX('Policy Characteristics'!D:D,MATCH($C912,'Policy Characteristics'!$C:$C,0)))</f>
        <v>Feedstock Shifting</v>
      </c>
      <c r="K912" s="76" t="str">
        <f>IF(ISBLANK(INDEX('Policy Characteristics'!E:E,MATCH($C912,'Policy Characteristics'!$C:$C,0))),"",INDEX('Policy Characteristics'!E:E,MATCH($C912,'Policy Characteristics'!$C:$C,0)))</f>
        <v>indst feedstock shifting</v>
      </c>
      <c r="L912" s="239">
        <f>IF(ISBLANK(INDEX('Policy Characteristics'!F:F,MATCH($C912,'Policy Characteristics'!$C:$C,0))),"",INDEX('Policy Characteristics'!F:F,MATCH($C912,'Policy Characteristics'!$C:$C,0)))</f>
        <v>0</v>
      </c>
      <c r="M912" s="239">
        <f>IF(ISBLANK(INDEX('Policy Characteristics'!G:G,MATCH($C912,'Policy Characteristics'!$C:$C,0))),"",INDEX('Policy Characteristics'!G:G,MATCH($C912,'Policy Characteristics'!$C:$C,0)))</f>
        <v>1</v>
      </c>
      <c r="N912" s="239">
        <f>IF(ISBLANK(INDEX('Policy Characteristics'!H:H,MATCH($C912,'Policy Characteristics'!$C:$C,0))),"",INDEX('Policy Characteristics'!H:H,MATCH($C912,'Policy Characteristics'!$C:$C,0)))</f>
        <v>0.01</v>
      </c>
      <c r="O912" s="76" t="str">
        <f>IF(ISBLANK(INDEX('Policy Characteristics'!I:I,MATCH($C912,'Policy Characteristics'!$C:$C,0))),"",INDEX('Policy Characteristics'!I:I,MATCH($C912,'Policy Characteristics'!$C:$C,0)))</f>
        <v>% of potential achieved</v>
      </c>
      <c r="P912" s="76" t="str">
        <f>IF(ISBLANK(INDEX('Policy Characteristics'!J:J,MATCH($C912,'Policy Characteristics'!$C:$C,0))),"",INDEX('Policy Characteristics'!J:J,MATCH($C912,'Policy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2" s="76" t="str">
        <f>IF(ISBLANK(INDEX('Policy Characteristics'!K:K,MATCH($C912,'Policy Characteristics'!$C:$C,0))),"",INDEX('Policy Characteristics'!K:K,MATCH($C912,'Policy Characteristics'!$C:$C,0)))</f>
        <v/>
      </c>
      <c r="R912" s="76" t="str">
        <f>IF(ISBLANK(INDEX('Policy Characteristics'!L:L,MATCH($C912,'Policy Characteristics'!$C:$C,0))),"",INDEX('Policy Characteristics'!L:L,MATCH($C912,'Policy Characteristics'!$C:$C,0)))</f>
        <v/>
      </c>
    </row>
    <row r="913" spans="1:18" s="143" customFormat="1" x14ac:dyDescent="0.25">
      <c r="A913" s="76" t="str">
        <f>IF(ISBLANK(INDEX('Policy Characteristics'!A:A,MATCH($C913,'Policy Characteristics'!$C:$C,0))),"",INDEX('Policy Characteristics'!A:A,MATCH($C913,'Policy Characteristics'!$C:$C,0)))</f>
        <v>Industry</v>
      </c>
      <c r="B913" s="234" t="str">
        <f>IF(ISBLANK(INDEX('Policy Characteristics'!B:B,MATCH($C913,'Policy Characteristics'!$C:$C,0))),"",INDEX('Policy Characteristics'!B:B,MATCH($C913,'Policy Characteristics'!$C:$C,0)))</f>
        <v>Feedstock Shifting</v>
      </c>
      <c r="C913" s="76" t="str">
        <f t="shared" si="31"/>
        <v>Fraction of Feedstock Shifted</v>
      </c>
      <c r="D913" s="78" t="s">
        <v>1305</v>
      </c>
      <c r="E913" s="88" t="s">
        <v>948</v>
      </c>
      <c r="F913" t="s">
        <v>1269</v>
      </c>
      <c r="G913" s="88" t="s">
        <v>952</v>
      </c>
      <c r="H913" s="80">
        <v>2508</v>
      </c>
      <c r="I913" s="247" t="s">
        <v>44</v>
      </c>
      <c r="J913" s="236" t="str">
        <f>IF(ISBLANK(INDEX('Policy Characteristics'!D:D,MATCH($C913,'Policy Characteristics'!$C:$C,0))),"",INDEX('Policy Characteristics'!D:D,MATCH($C913,'Policy Characteristics'!$C:$C,0)))</f>
        <v>Feedstock Shifting</v>
      </c>
      <c r="K913" s="76" t="str">
        <f>IF(ISBLANK(INDEX('Policy Characteristics'!E:E,MATCH($C913,'Policy Characteristics'!$C:$C,0))),"",INDEX('Policy Characteristics'!E:E,MATCH($C913,'Policy Characteristics'!$C:$C,0)))</f>
        <v>indst feedstock shifting</v>
      </c>
      <c r="L913" s="239">
        <f>IF(ISBLANK(INDEX('Policy Characteristics'!F:F,MATCH($C913,'Policy Characteristics'!$C:$C,0))),"",INDEX('Policy Characteristics'!F:F,MATCH($C913,'Policy Characteristics'!$C:$C,0)))</f>
        <v>0</v>
      </c>
      <c r="M913" s="239">
        <f>IF(ISBLANK(INDEX('Policy Characteristics'!G:G,MATCH($C913,'Policy Characteristics'!$C:$C,0))),"",INDEX('Policy Characteristics'!G:G,MATCH($C913,'Policy Characteristics'!$C:$C,0)))</f>
        <v>1</v>
      </c>
      <c r="N913" s="239">
        <f>IF(ISBLANK(INDEX('Policy Characteristics'!H:H,MATCH($C913,'Policy Characteristics'!$C:$C,0))),"",INDEX('Policy Characteristics'!H:H,MATCH($C913,'Policy Characteristics'!$C:$C,0)))</f>
        <v>0.01</v>
      </c>
      <c r="O913" s="76" t="str">
        <f>IF(ISBLANK(INDEX('Policy Characteristics'!I:I,MATCH($C913,'Policy Characteristics'!$C:$C,0))),"",INDEX('Policy Characteristics'!I:I,MATCH($C913,'Policy Characteristics'!$C:$C,0)))</f>
        <v>% of potential achieved</v>
      </c>
      <c r="P913" s="76" t="str">
        <f>IF(ISBLANK(INDEX('Policy Characteristics'!J:J,MATCH($C913,'Policy Characteristics'!$C:$C,0))),"",INDEX('Policy Characteristics'!J:J,MATCH($C913,'Policy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3" s="76" t="str">
        <f>IF(ISBLANK(INDEX('Policy Characteristics'!K:K,MATCH($C913,'Policy Characteristics'!$C:$C,0))),"",INDEX('Policy Characteristics'!K:K,MATCH($C913,'Policy Characteristics'!$C:$C,0)))</f>
        <v/>
      </c>
      <c r="R913" s="76" t="str">
        <f>IF(ISBLANK(INDEX('Policy Characteristics'!L:L,MATCH($C913,'Policy Characteristics'!$C:$C,0))),"",INDEX('Policy Characteristics'!L:L,MATCH($C913,'Policy Characteristics'!$C:$C,0)))</f>
        <v/>
      </c>
    </row>
    <row r="914" spans="1:18" s="143" customFormat="1" x14ac:dyDescent="0.25">
      <c r="A914" s="76" t="str">
        <f>IF(ISBLANK(INDEX('Policy Characteristics'!A:A,MATCH($C914,'Policy Characteristics'!$C:$C,0))),"",INDEX('Policy Characteristics'!A:A,MATCH($C914,'Policy Characteristics'!$C:$C,0)))</f>
        <v>Industry</v>
      </c>
      <c r="B914" s="234" t="str">
        <f>IF(ISBLANK(INDEX('Policy Characteristics'!B:B,MATCH($C914,'Policy Characteristics'!$C:$C,0))),"",INDEX('Policy Characteristics'!B:B,MATCH($C914,'Policy Characteristics'!$C:$C,0)))</f>
        <v>Feedstock Shifting</v>
      </c>
      <c r="C914" s="76" t="str">
        <f t="shared" si="31"/>
        <v>Fraction of Feedstock Shifted</v>
      </c>
      <c r="D914" s="78" t="s">
        <v>1305</v>
      </c>
      <c r="E914" s="88" t="s">
        <v>945</v>
      </c>
      <c r="F914" t="s">
        <v>1269</v>
      </c>
      <c r="G914" s="88" t="s">
        <v>950</v>
      </c>
      <c r="H914" s="80">
        <v>2509</v>
      </c>
      <c r="I914" s="247" t="s">
        <v>44</v>
      </c>
      <c r="J914" s="236" t="str">
        <f>IF(ISBLANK(INDEX('Policy Characteristics'!D:D,MATCH($C914,'Policy Characteristics'!$C:$C,0))),"",INDEX('Policy Characteristics'!D:D,MATCH($C914,'Policy Characteristics'!$C:$C,0)))</f>
        <v>Feedstock Shifting</v>
      </c>
      <c r="K914" s="76" t="str">
        <f>IF(ISBLANK(INDEX('Policy Characteristics'!E:E,MATCH($C914,'Policy Characteristics'!$C:$C,0))),"",INDEX('Policy Characteristics'!E:E,MATCH($C914,'Policy Characteristics'!$C:$C,0)))</f>
        <v>indst feedstock shifting</v>
      </c>
      <c r="L914" s="239">
        <f>IF(ISBLANK(INDEX('Policy Characteristics'!F:F,MATCH($C914,'Policy Characteristics'!$C:$C,0))),"",INDEX('Policy Characteristics'!F:F,MATCH($C914,'Policy Characteristics'!$C:$C,0)))</f>
        <v>0</v>
      </c>
      <c r="M914" s="239">
        <f>IF(ISBLANK(INDEX('Policy Characteristics'!G:G,MATCH($C914,'Policy Characteristics'!$C:$C,0))),"",INDEX('Policy Characteristics'!G:G,MATCH($C914,'Policy Characteristics'!$C:$C,0)))</f>
        <v>1</v>
      </c>
      <c r="N914" s="239">
        <f>IF(ISBLANK(INDEX('Policy Characteristics'!H:H,MATCH($C914,'Policy Characteristics'!$C:$C,0))),"",INDEX('Policy Characteristics'!H:H,MATCH($C914,'Policy Characteristics'!$C:$C,0)))</f>
        <v>0.01</v>
      </c>
      <c r="O914" s="76" t="str">
        <f>IF(ISBLANK(INDEX('Policy Characteristics'!I:I,MATCH($C914,'Policy Characteristics'!$C:$C,0))),"",INDEX('Policy Characteristics'!I:I,MATCH($C914,'Policy Characteristics'!$C:$C,0)))</f>
        <v>% of potential achieved</v>
      </c>
      <c r="P914" s="76" t="str">
        <f>IF(ISBLANK(INDEX('Policy Characteristics'!J:J,MATCH($C914,'Policy Characteristics'!$C:$C,0))),"",INDEX('Policy Characteristics'!J:J,MATCH($C914,'Policy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4" s="76" t="str">
        <f>IF(ISBLANK(INDEX('Policy Characteristics'!K:K,MATCH($C914,'Policy Characteristics'!$C:$C,0))),"",INDEX('Policy Characteristics'!K:K,MATCH($C914,'Policy Characteristics'!$C:$C,0)))</f>
        <v/>
      </c>
      <c r="R914" s="76" t="str">
        <f>IF(ISBLANK(INDEX('Policy Characteristics'!L:L,MATCH($C914,'Policy Characteristics'!$C:$C,0))),"",INDEX('Policy Characteristics'!L:L,MATCH($C914,'Policy Characteristics'!$C:$C,0)))</f>
        <v/>
      </c>
    </row>
    <row r="915" spans="1:18" s="143" customFormat="1" x14ac:dyDescent="0.25">
      <c r="A915" s="76" t="str">
        <f>IF(ISBLANK(INDEX('Policy Characteristics'!A:A,MATCH($C915,'Policy Characteristics'!$C:$C,0))),"",INDEX('Policy Characteristics'!A:A,MATCH($C915,'Policy Characteristics'!$C:$C,0)))</f>
        <v>Industry</v>
      </c>
      <c r="B915" s="234" t="str">
        <f>IF(ISBLANK(INDEX('Policy Characteristics'!B:B,MATCH($C915,'Policy Characteristics'!$C:$C,0))),"",INDEX('Policy Characteristics'!B:B,MATCH($C915,'Policy Characteristics'!$C:$C,0)))</f>
        <v>Feedstock Shifting</v>
      </c>
      <c r="C915" s="76" t="str">
        <f t="shared" si="31"/>
        <v>Fraction of Feedstock Shifted</v>
      </c>
      <c r="D915" s="78" t="s">
        <v>1306</v>
      </c>
      <c r="E915" s="88" t="s">
        <v>642</v>
      </c>
      <c r="F915" t="s">
        <v>1270</v>
      </c>
      <c r="G915" s="88" t="s">
        <v>648</v>
      </c>
      <c r="H915" s="80">
        <v>2510</v>
      </c>
      <c r="I915" s="247" t="s">
        <v>44</v>
      </c>
      <c r="J915" s="236" t="str">
        <f>IF(ISBLANK(INDEX('Policy Characteristics'!D:D,MATCH($C915,'Policy Characteristics'!$C:$C,0))),"",INDEX('Policy Characteristics'!D:D,MATCH($C915,'Policy Characteristics'!$C:$C,0)))</f>
        <v>Feedstock Shifting</v>
      </c>
      <c r="K915" s="76" t="str">
        <f>IF(ISBLANK(INDEX('Policy Characteristics'!E:E,MATCH($C915,'Policy Characteristics'!$C:$C,0))),"",INDEX('Policy Characteristics'!E:E,MATCH($C915,'Policy Characteristics'!$C:$C,0)))</f>
        <v>indst feedstock shifting</v>
      </c>
      <c r="L915" s="239">
        <f>IF(ISBLANK(INDEX('Policy Characteristics'!F:F,MATCH($C915,'Policy Characteristics'!$C:$C,0))),"",INDEX('Policy Characteristics'!F:F,MATCH($C915,'Policy Characteristics'!$C:$C,0)))</f>
        <v>0</v>
      </c>
      <c r="M915" s="239">
        <f>IF(ISBLANK(INDEX('Policy Characteristics'!G:G,MATCH($C915,'Policy Characteristics'!$C:$C,0))),"",INDEX('Policy Characteristics'!G:G,MATCH($C915,'Policy Characteristics'!$C:$C,0)))</f>
        <v>1</v>
      </c>
      <c r="N915" s="239">
        <f>IF(ISBLANK(INDEX('Policy Characteristics'!H:H,MATCH($C915,'Policy Characteristics'!$C:$C,0))),"",INDEX('Policy Characteristics'!H:H,MATCH($C915,'Policy Characteristics'!$C:$C,0)))</f>
        <v>0.01</v>
      </c>
      <c r="O915" s="76" t="str">
        <f>IF(ISBLANK(INDEX('Policy Characteristics'!I:I,MATCH($C915,'Policy Characteristics'!$C:$C,0))),"",INDEX('Policy Characteristics'!I:I,MATCH($C915,'Policy Characteristics'!$C:$C,0)))</f>
        <v>% of potential achieved</v>
      </c>
      <c r="P915" s="76" t="str">
        <f>IF(ISBLANK(INDEX('Policy Characteristics'!J:J,MATCH($C915,'Policy Characteristics'!$C:$C,0))),"",INDEX('Policy Characteristics'!J:J,MATCH($C915,'Policy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5" s="76" t="str">
        <f>IF(ISBLANK(INDEX('Policy Characteristics'!K:K,MATCH($C915,'Policy Characteristics'!$C:$C,0))),"",INDEX('Policy Characteristics'!K:K,MATCH($C915,'Policy Characteristics'!$C:$C,0)))</f>
        <v/>
      </c>
      <c r="R915" s="76" t="str">
        <f>IF(ISBLANK(INDEX('Policy Characteristics'!L:L,MATCH($C915,'Policy Characteristics'!$C:$C,0))),"",INDEX('Policy Characteristics'!L:L,MATCH($C915,'Policy Characteristics'!$C:$C,0)))</f>
        <v/>
      </c>
    </row>
    <row r="916" spans="1:18" s="143" customFormat="1" x14ac:dyDescent="0.25">
      <c r="A916" s="76" t="str">
        <f>IF(ISBLANK(INDEX('Policy Characteristics'!A:A,MATCH($C916,'Policy Characteristics'!$C:$C,0))),"",INDEX('Policy Characteristics'!A:A,MATCH($C916,'Policy Characteristics'!$C:$C,0)))</f>
        <v>Industry</v>
      </c>
      <c r="B916" s="234" t="str">
        <f>IF(ISBLANK(INDEX('Policy Characteristics'!B:B,MATCH($C916,'Policy Characteristics'!$C:$C,0))),"",INDEX('Policy Characteristics'!B:B,MATCH($C916,'Policy Characteristics'!$C:$C,0)))</f>
        <v>Feedstock Shifting</v>
      </c>
      <c r="C916" s="76" t="str">
        <f t="shared" si="31"/>
        <v>Fraction of Feedstock Shifted</v>
      </c>
      <c r="D916" s="78" t="s">
        <v>1306</v>
      </c>
      <c r="E916" s="88" t="s">
        <v>643</v>
      </c>
      <c r="F916" t="s">
        <v>1270</v>
      </c>
      <c r="G916" s="88" t="s">
        <v>651</v>
      </c>
      <c r="H916" s="80">
        <v>2511</v>
      </c>
      <c r="I916" s="247" t="s">
        <v>44</v>
      </c>
      <c r="J916" s="236" t="str">
        <f>IF(ISBLANK(INDEX('Policy Characteristics'!D:D,MATCH($C916,'Policy Characteristics'!$C:$C,0))),"",INDEX('Policy Characteristics'!D:D,MATCH($C916,'Policy Characteristics'!$C:$C,0)))</f>
        <v>Feedstock Shifting</v>
      </c>
      <c r="K916" s="76" t="str">
        <f>IF(ISBLANK(INDEX('Policy Characteristics'!E:E,MATCH($C916,'Policy Characteristics'!$C:$C,0))),"",INDEX('Policy Characteristics'!E:E,MATCH($C916,'Policy Characteristics'!$C:$C,0)))</f>
        <v>indst feedstock shifting</v>
      </c>
      <c r="L916" s="239">
        <f>IF(ISBLANK(INDEX('Policy Characteristics'!F:F,MATCH($C916,'Policy Characteristics'!$C:$C,0))),"",INDEX('Policy Characteristics'!F:F,MATCH($C916,'Policy Characteristics'!$C:$C,0)))</f>
        <v>0</v>
      </c>
      <c r="M916" s="239">
        <f>IF(ISBLANK(INDEX('Policy Characteristics'!G:G,MATCH($C916,'Policy Characteristics'!$C:$C,0))),"",INDEX('Policy Characteristics'!G:G,MATCH($C916,'Policy Characteristics'!$C:$C,0)))</f>
        <v>1</v>
      </c>
      <c r="N916" s="239">
        <f>IF(ISBLANK(INDEX('Policy Characteristics'!H:H,MATCH($C916,'Policy Characteristics'!$C:$C,0))),"",INDEX('Policy Characteristics'!H:H,MATCH($C916,'Policy Characteristics'!$C:$C,0)))</f>
        <v>0.01</v>
      </c>
      <c r="O916" s="76" t="str">
        <f>IF(ISBLANK(INDEX('Policy Characteristics'!I:I,MATCH($C916,'Policy Characteristics'!$C:$C,0))),"",INDEX('Policy Characteristics'!I:I,MATCH($C916,'Policy Characteristics'!$C:$C,0)))</f>
        <v>% of potential achieved</v>
      </c>
      <c r="P916" s="76" t="str">
        <f>IF(ISBLANK(INDEX('Policy Characteristics'!J:J,MATCH($C916,'Policy Characteristics'!$C:$C,0))),"",INDEX('Policy Characteristics'!J:J,MATCH($C916,'Policy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6" s="76" t="str">
        <f>IF(ISBLANK(INDEX('Policy Characteristics'!K:K,MATCH($C916,'Policy Characteristics'!$C:$C,0))),"",INDEX('Policy Characteristics'!K:K,MATCH($C916,'Policy Characteristics'!$C:$C,0)))</f>
        <v/>
      </c>
      <c r="R916" s="76" t="str">
        <f>IF(ISBLANK(INDEX('Policy Characteristics'!L:L,MATCH($C916,'Policy Characteristics'!$C:$C,0))),"",INDEX('Policy Characteristics'!L:L,MATCH($C916,'Policy Characteristics'!$C:$C,0)))</f>
        <v/>
      </c>
    </row>
    <row r="917" spans="1:18" s="143" customFormat="1" x14ac:dyDescent="0.25">
      <c r="A917" s="76" t="str">
        <f>IF(ISBLANK(INDEX('Policy Characteristics'!A:A,MATCH($C917,'Policy Characteristics'!$C:$C,0))),"",INDEX('Policy Characteristics'!A:A,MATCH($C917,'Policy Characteristics'!$C:$C,0)))</f>
        <v>Industry</v>
      </c>
      <c r="B917" s="234" t="str">
        <f>IF(ISBLANK(INDEX('Policy Characteristics'!B:B,MATCH($C917,'Policy Characteristics'!$C:$C,0))),"",INDEX('Policy Characteristics'!B:B,MATCH($C917,'Policy Characteristics'!$C:$C,0)))</f>
        <v>Feedstock Shifting</v>
      </c>
      <c r="C917" s="76" t="str">
        <f t="shared" si="31"/>
        <v>Fraction of Feedstock Shifted</v>
      </c>
      <c r="D917" s="78" t="s">
        <v>1306</v>
      </c>
      <c r="E917" s="88" t="s">
        <v>644</v>
      </c>
      <c r="F917" t="s">
        <v>1270</v>
      </c>
      <c r="G917" s="88" t="s">
        <v>652</v>
      </c>
      <c r="H917" s="80">
        <v>2512</v>
      </c>
      <c r="I917" s="247" t="s">
        <v>44</v>
      </c>
      <c r="J917" s="236" t="str">
        <f>IF(ISBLANK(INDEX('Policy Characteristics'!D:D,MATCH($C917,'Policy Characteristics'!$C:$C,0))),"",INDEX('Policy Characteristics'!D:D,MATCH($C917,'Policy Characteristics'!$C:$C,0)))</f>
        <v>Feedstock Shifting</v>
      </c>
      <c r="K917" s="76" t="str">
        <f>IF(ISBLANK(INDEX('Policy Characteristics'!E:E,MATCH($C917,'Policy Characteristics'!$C:$C,0))),"",INDEX('Policy Characteristics'!E:E,MATCH($C917,'Policy Characteristics'!$C:$C,0)))</f>
        <v>indst feedstock shifting</v>
      </c>
      <c r="L917" s="239">
        <f>IF(ISBLANK(INDEX('Policy Characteristics'!F:F,MATCH($C917,'Policy Characteristics'!$C:$C,0))),"",INDEX('Policy Characteristics'!F:F,MATCH($C917,'Policy Characteristics'!$C:$C,0)))</f>
        <v>0</v>
      </c>
      <c r="M917" s="239">
        <f>IF(ISBLANK(INDEX('Policy Characteristics'!G:G,MATCH($C917,'Policy Characteristics'!$C:$C,0))),"",INDEX('Policy Characteristics'!G:G,MATCH($C917,'Policy Characteristics'!$C:$C,0)))</f>
        <v>1</v>
      </c>
      <c r="N917" s="239">
        <f>IF(ISBLANK(INDEX('Policy Characteristics'!H:H,MATCH($C917,'Policy Characteristics'!$C:$C,0))),"",INDEX('Policy Characteristics'!H:H,MATCH($C917,'Policy Characteristics'!$C:$C,0)))</f>
        <v>0.01</v>
      </c>
      <c r="O917" s="76" t="str">
        <f>IF(ISBLANK(INDEX('Policy Characteristics'!I:I,MATCH($C917,'Policy Characteristics'!$C:$C,0))),"",INDEX('Policy Characteristics'!I:I,MATCH($C917,'Policy Characteristics'!$C:$C,0)))</f>
        <v>% of potential achieved</v>
      </c>
      <c r="P917" s="76" t="str">
        <f>IF(ISBLANK(INDEX('Policy Characteristics'!J:J,MATCH($C917,'Policy Characteristics'!$C:$C,0))),"",INDEX('Policy Characteristics'!J:J,MATCH($C917,'Policy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7" s="76" t="str">
        <f>IF(ISBLANK(INDEX('Policy Characteristics'!K:K,MATCH($C917,'Policy Characteristics'!$C:$C,0))),"",INDEX('Policy Characteristics'!K:K,MATCH($C917,'Policy Characteristics'!$C:$C,0)))</f>
        <v/>
      </c>
      <c r="R917" s="76" t="str">
        <f>IF(ISBLANK(INDEX('Policy Characteristics'!L:L,MATCH($C917,'Policy Characteristics'!$C:$C,0))),"",INDEX('Policy Characteristics'!L:L,MATCH($C917,'Policy Characteristics'!$C:$C,0)))</f>
        <v/>
      </c>
    </row>
    <row r="918" spans="1:18" s="143" customFormat="1" x14ac:dyDescent="0.25">
      <c r="A918" s="76" t="str">
        <f>IF(ISBLANK(INDEX('Policy Characteristics'!A:A,MATCH($C918,'Policy Characteristics'!$C:$C,0))),"",INDEX('Policy Characteristics'!A:A,MATCH($C918,'Policy Characteristics'!$C:$C,0)))</f>
        <v>Industry</v>
      </c>
      <c r="B918" s="234" t="str">
        <f>IF(ISBLANK(INDEX('Policy Characteristics'!B:B,MATCH($C918,'Policy Characteristics'!$C:$C,0))),"",INDEX('Policy Characteristics'!B:B,MATCH($C918,'Policy Characteristics'!$C:$C,0)))</f>
        <v>Feedstock Shifting</v>
      </c>
      <c r="C918" s="76" t="str">
        <f t="shared" si="31"/>
        <v>Fraction of Feedstock Shifted</v>
      </c>
      <c r="D918" s="78" t="s">
        <v>1306</v>
      </c>
      <c r="E918" s="88" t="s">
        <v>645</v>
      </c>
      <c r="F918" t="s">
        <v>1270</v>
      </c>
      <c r="G918" s="88" t="s">
        <v>649</v>
      </c>
      <c r="H918" s="80">
        <v>2513</v>
      </c>
      <c r="I918" s="247" t="s">
        <v>44</v>
      </c>
      <c r="J918" s="236" t="str">
        <f>IF(ISBLANK(INDEX('Policy Characteristics'!D:D,MATCH($C918,'Policy Characteristics'!$C:$C,0))),"",INDEX('Policy Characteristics'!D:D,MATCH($C918,'Policy Characteristics'!$C:$C,0)))</f>
        <v>Feedstock Shifting</v>
      </c>
      <c r="K918" s="76" t="str">
        <f>IF(ISBLANK(INDEX('Policy Characteristics'!E:E,MATCH($C918,'Policy Characteristics'!$C:$C,0))),"",INDEX('Policy Characteristics'!E:E,MATCH($C918,'Policy Characteristics'!$C:$C,0)))</f>
        <v>indst feedstock shifting</v>
      </c>
      <c r="L918" s="239">
        <f>IF(ISBLANK(INDEX('Policy Characteristics'!F:F,MATCH($C918,'Policy Characteristics'!$C:$C,0))),"",INDEX('Policy Characteristics'!F:F,MATCH($C918,'Policy Characteristics'!$C:$C,0)))</f>
        <v>0</v>
      </c>
      <c r="M918" s="239">
        <f>IF(ISBLANK(INDEX('Policy Characteristics'!G:G,MATCH($C918,'Policy Characteristics'!$C:$C,0))),"",INDEX('Policy Characteristics'!G:G,MATCH($C918,'Policy Characteristics'!$C:$C,0)))</f>
        <v>1</v>
      </c>
      <c r="N918" s="239">
        <f>IF(ISBLANK(INDEX('Policy Characteristics'!H:H,MATCH($C918,'Policy Characteristics'!$C:$C,0))),"",INDEX('Policy Characteristics'!H:H,MATCH($C918,'Policy Characteristics'!$C:$C,0)))</f>
        <v>0.01</v>
      </c>
      <c r="O918" s="76" t="str">
        <f>IF(ISBLANK(INDEX('Policy Characteristics'!I:I,MATCH($C918,'Policy Characteristics'!$C:$C,0))),"",INDEX('Policy Characteristics'!I:I,MATCH($C918,'Policy Characteristics'!$C:$C,0)))</f>
        <v>% of potential achieved</v>
      </c>
      <c r="P918" s="76" t="str">
        <f>IF(ISBLANK(INDEX('Policy Characteristics'!J:J,MATCH($C918,'Policy Characteristics'!$C:$C,0))),"",INDEX('Policy Characteristics'!J:J,MATCH($C918,'Policy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8" s="76" t="str">
        <f>IF(ISBLANK(INDEX('Policy Characteristics'!K:K,MATCH($C918,'Policy Characteristics'!$C:$C,0))),"",INDEX('Policy Characteristics'!K:K,MATCH($C918,'Policy Characteristics'!$C:$C,0)))</f>
        <v/>
      </c>
      <c r="R918" s="76" t="str">
        <f>IF(ISBLANK(INDEX('Policy Characteristics'!L:L,MATCH($C918,'Policy Characteristics'!$C:$C,0))),"",INDEX('Policy Characteristics'!L:L,MATCH($C918,'Policy Characteristics'!$C:$C,0)))</f>
        <v/>
      </c>
    </row>
    <row r="919" spans="1:18" s="143" customFormat="1" x14ac:dyDescent="0.25">
      <c r="A919" s="76" t="str">
        <f>IF(ISBLANK(INDEX('Policy Characteristics'!A:A,MATCH($C919,'Policy Characteristics'!$C:$C,0))),"",INDEX('Policy Characteristics'!A:A,MATCH($C919,'Policy Characteristics'!$C:$C,0)))</f>
        <v>Industry</v>
      </c>
      <c r="B919" s="234" t="str">
        <f>IF(ISBLANK(INDEX('Policy Characteristics'!B:B,MATCH($C919,'Policy Characteristics'!$C:$C,0))),"",INDEX('Policy Characteristics'!B:B,MATCH($C919,'Policy Characteristics'!$C:$C,0)))</f>
        <v>Feedstock Shifting</v>
      </c>
      <c r="C919" s="76" t="str">
        <f t="shared" si="31"/>
        <v>Fraction of Feedstock Shifted</v>
      </c>
      <c r="D919" s="78" t="s">
        <v>1306</v>
      </c>
      <c r="E919" s="88" t="s">
        <v>646</v>
      </c>
      <c r="F919" t="s">
        <v>1270</v>
      </c>
      <c r="G919" s="88" t="s">
        <v>650</v>
      </c>
      <c r="H919" s="80">
        <v>2514</v>
      </c>
      <c r="I919" s="247" t="s">
        <v>44</v>
      </c>
      <c r="J919" s="236" t="str">
        <f>IF(ISBLANK(INDEX('Policy Characteristics'!D:D,MATCH($C919,'Policy Characteristics'!$C:$C,0))),"",INDEX('Policy Characteristics'!D:D,MATCH($C919,'Policy Characteristics'!$C:$C,0)))</f>
        <v>Feedstock Shifting</v>
      </c>
      <c r="K919" s="76" t="str">
        <f>IF(ISBLANK(INDEX('Policy Characteristics'!E:E,MATCH($C919,'Policy Characteristics'!$C:$C,0))),"",INDEX('Policy Characteristics'!E:E,MATCH($C919,'Policy Characteristics'!$C:$C,0)))</f>
        <v>indst feedstock shifting</v>
      </c>
      <c r="L919" s="239">
        <f>IF(ISBLANK(INDEX('Policy Characteristics'!F:F,MATCH($C919,'Policy Characteristics'!$C:$C,0))),"",INDEX('Policy Characteristics'!F:F,MATCH($C919,'Policy Characteristics'!$C:$C,0)))</f>
        <v>0</v>
      </c>
      <c r="M919" s="239">
        <f>IF(ISBLANK(INDEX('Policy Characteristics'!G:G,MATCH($C919,'Policy Characteristics'!$C:$C,0))),"",INDEX('Policy Characteristics'!G:G,MATCH($C919,'Policy Characteristics'!$C:$C,0)))</f>
        <v>1</v>
      </c>
      <c r="N919" s="239">
        <f>IF(ISBLANK(INDEX('Policy Characteristics'!H:H,MATCH($C919,'Policy Characteristics'!$C:$C,0))),"",INDEX('Policy Characteristics'!H:H,MATCH($C919,'Policy Characteristics'!$C:$C,0)))</f>
        <v>0.01</v>
      </c>
      <c r="O919" s="76" t="str">
        <f>IF(ISBLANK(INDEX('Policy Characteristics'!I:I,MATCH($C919,'Policy Characteristics'!$C:$C,0))),"",INDEX('Policy Characteristics'!I:I,MATCH($C919,'Policy Characteristics'!$C:$C,0)))</f>
        <v>% of potential achieved</v>
      </c>
      <c r="P919" s="76" t="str">
        <f>IF(ISBLANK(INDEX('Policy Characteristics'!J:J,MATCH($C919,'Policy Characteristics'!$C:$C,0))),"",INDEX('Policy Characteristics'!J:J,MATCH($C919,'Policy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9" s="76" t="str">
        <f>IF(ISBLANK(INDEX('Policy Characteristics'!K:K,MATCH($C919,'Policy Characteristics'!$C:$C,0))),"",INDEX('Policy Characteristics'!K:K,MATCH($C919,'Policy Characteristics'!$C:$C,0)))</f>
        <v/>
      </c>
      <c r="R919" s="76" t="str">
        <f>IF(ISBLANK(INDEX('Policy Characteristics'!L:L,MATCH($C919,'Policy Characteristics'!$C:$C,0))),"",INDEX('Policy Characteristics'!L:L,MATCH($C919,'Policy Characteristics'!$C:$C,0)))</f>
        <v/>
      </c>
    </row>
    <row r="920" spans="1:18" s="143" customFormat="1" x14ac:dyDescent="0.25">
      <c r="A920" s="76" t="str">
        <f>IF(ISBLANK(INDEX('Policy Characteristics'!A:A,MATCH($C920,'Policy Characteristics'!$C:$C,0))),"",INDEX('Policy Characteristics'!A:A,MATCH($C920,'Policy Characteristics'!$C:$C,0)))</f>
        <v>Industry</v>
      </c>
      <c r="B920" s="234" t="str">
        <f>IF(ISBLANK(INDEX('Policy Characteristics'!B:B,MATCH($C920,'Policy Characteristics'!$C:$C,0))),"",INDEX('Policy Characteristics'!B:B,MATCH($C920,'Policy Characteristics'!$C:$C,0)))</f>
        <v>Feedstock Shifting</v>
      </c>
      <c r="C920" s="76" t="str">
        <f t="shared" si="31"/>
        <v>Fraction of Feedstock Shifted</v>
      </c>
      <c r="D920" s="78" t="s">
        <v>1306</v>
      </c>
      <c r="E920" s="88" t="s">
        <v>647</v>
      </c>
      <c r="F920" t="s">
        <v>1270</v>
      </c>
      <c r="G920" s="88" t="s">
        <v>653</v>
      </c>
      <c r="H920" s="80">
        <v>2515</v>
      </c>
      <c r="I920" s="247" t="s">
        <v>44</v>
      </c>
      <c r="J920" s="236" t="str">
        <f>IF(ISBLANK(INDEX('Policy Characteristics'!D:D,MATCH($C920,'Policy Characteristics'!$C:$C,0))),"",INDEX('Policy Characteristics'!D:D,MATCH($C920,'Policy Characteristics'!$C:$C,0)))</f>
        <v>Feedstock Shifting</v>
      </c>
      <c r="K920" s="76" t="str">
        <f>IF(ISBLANK(INDEX('Policy Characteristics'!E:E,MATCH($C920,'Policy Characteristics'!$C:$C,0))),"",INDEX('Policy Characteristics'!E:E,MATCH($C920,'Policy Characteristics'!$C:$C,0)))</f>
        <v>indst feedstock shifting</v>
      </c>
      <c r="L920" s="239">
        <f>IF(ISBLANK(INDEX('Policy Characteristics'!F:F,MATCH($C920,'Policy Characteristics'!$C:$C,0))),"",INDEX('Policy Characteristics'!F:F,MATCH($C920,'Policy Characteristics'!$C:$C,0)))</f>
        <v>0</v>
      </c>
      <c r="M920" s="239">
        <f>IF(ISBLANK(INDEX('Policy Characteristics'!G:G,MATCH($C920,'Policy Characteristics'!$C:$C,0))),"",INDEX('Policy Characteristics'!G:G,MATCH($C920,'Policy Characteristics'!$C:$C,0)))</f>
        <v>1</v>
      </c>
      <c r="N920" s="239">
        <f>IF(ISBLANK(INDEX('Policy Characteristics'!H:H,MATCH($C920,'Policy Characteristics'!$C:$C,0))),"",INDEX('Policy Characteristics'!H:H,MATCH($C920,'Policy Characteristics'!$C:$C,0)))</f>
        <v>0.01</v>
      </c>
      <c r="O920" s="76" t="str">
        <f>IF(ISBLANK(INDEX('Policy Characteristics'!I:I,MATCH($C920,'Policy Characteristics'!$C:$C,0))),"",INDEX('Policy Characteristics'!I:I,MATCH($C920,'Policy Characteristics'!$C:$C,0)))</f>
        <v>% of potential achieved</v>
      </c>
      <c r="P920" s="76" t="str">
        <f>IF(ISBLANK(INDEX('Policy Characteristics'!J:J,MATCH($C920,'Policy Characteristics'!$C:$C,0))),"",INDEX('Policy Characteristics'!J:J,MATCH($C920,'Policy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0" s="76" t="str">
        <f>IF(ISBLANK(INDEX('Policy Characteristics'!K:K,MATCH($C920,'Policy Characteristics'!$C:$C,0))),"",INDEX('Policy Characteristics'!K:K,MATCH($C920,'Policy Characteristics'!$C:$C,0)))</f>
        <v/>
      </c>
      <c r="R920" s="76" t="str">
        <f>IF(ISBLANK(INDEX('Policy Characteristics'!L:L,MATCH($C920,'Policy Characteristics'!$C:$C,0))),"",INDEX('Policy Characteristics'!L:L,MATCH($C920,'Policy Characteristics'!$C:$C,0)))</f>
        <v/>
      </c>
    </row>
    <row r="921" spans="1:18" s="143" customFormat="1" x14ac:dyDescent="0.25">
      <c r="A921" s="76" t="str">
        <f>IF(ISBLANK(INDEX('Policy Characteristics'!A:A,MATCH($C921,'Policy Characteristics'!$C:$C,0))),"",INDEX('Policy Characteristics'!A:A,MATCH($C921,'Policy Characteristics'!$C:$C,0)))</f>
        <v>Industry</v>
      </c>
      <c r="B921" s="234" t="str">
        <f>IF(ISBLANK(INDEX('Policy Characteristics'!B:B,MATCH($C921,'Policy Characteristics'!$C:$C,0))),"",INDEX('Policy Characteristics'!B:B,MATCH($C921,'Policy Characteristics'!$C:$C,0)))</f>
        <v>Feedstock Shifting</v>
      </c>
      <c r="C921" s="76" t="str">
        <f t="shared" si="31"/>
        <v>Fraction of Feedstock Shifted</v>
      </c>
      <c r="D921" s="78" t="s">
        <v>1306</v>
      </c>
      <c r="E921" s="88" t="s">
        <v>946</v>
      </c>
      <c r="F921" t="s">
        <v>1270</v>
      </c>
      <c r="G921" s="88" t="s">
        <v>949</v>
      </c>
      <c r="H921" s="80">
        <v>2516</v>
      </c>
      <c r="I921" s="247" t="s">
        <v>44</v>
      </c>
      <c r="J921" s="236" t="str">
        <f>IF(ISBLANK(INDEX('Policy Characteristics'!D:D,MATCH($C921,'Policy Characteristics'!$C:$C,0))),"",INDEX('Policy Characteristics'!D:D,MATCH($C921,'Policy Characteristics'!$C:$C,0)))</f>
        <v>Feedstock Shifting</v>
      </c>
      <c r="K921" s="76" t="str">
        <f>IF(ISBLANK(INDEX('Policy Characteristics'!E:E,MATCH($C921,'Policy Characteristics'!$C:$C,0))),"",INDEX('Policy Characteristics'!E:E,MATCH($C921,'Policy Characteristics'!$C:$C,0)))</f>
        <v>indst feedstock shifting</v>
      </c>
      <c r="L921" s="239">
        <f>IF(ISBLANK(INDEX('Policy Characteristics'!F:F,MATCH($C921,'Policy Characteristics'!$C:$C,0))),"",INDEX('Policy Characteristics'!F:F,MATCH($C921,'Policy Characteristics'!$C:$C,0)))</f>
        <v>0</v>
      </c>
      <c r="M921" s="239">
        <f>IF(ISBLANK(INDEX('Policy Characteristics'!G:G,MATCH($C921,'Policy Characteristics'!$C:$C,0))),"",INDEX('Policy Characteristics'!G:G,MATCH($C921,'Policy Characteristics'!$C:$C,0)))</f>
        <v>1</v>
      </c>
      <c r="N921" s="239">
        <f>IF(ISBLANK(INDEX('Policy Characteristics'!H:H,MATCH($C921,'Policy Characteristics'!$C:$C,0))),"",INDEX('Policy Characteristics'!H:H,MATCH($C921,'Policy Characteristics'!$C:$C,0)))</f>
        <v>0.01</v>
      </c>
      <c r="O921" s="76" t="str">
        <f>IF(ISBLANK(INDEX('Policy Characteristics'!I:I,MATCH($C921,'Policy Characteristics'!$C:$C,0))),"",INDEX('Policy Characteristics'!I:I,MATCH($C921,'Policy Characteristics'!$C:$C,0)))</f>
        <v>% of potential achieved</v>
      </c>
      <c r="P921" s="76" t="str">
        <f>IF(ISBLANK(INDEX('Policy Characteristics'!J:J,MATCH($C921,'Policy Characteristics'!$C:$C,0))),"",INDEX('Policy Characteristics'!J:J,MATCH($C921,'Policy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1" s="76" t="str">
        <f>IF(ISBLANK(INDEX('Policy Characteristics'!K:K,MATCH($C921,'Policy Characteristics'!$C:$C,0))),"",INDEX('Policy Characteristics'!K:K,MATCH($C921,'Policy Characteristics'!$C:$C,0)))</f>
        <v/>
      </c>
      <c r="R921" s="76" t="str">
        <f>IF(ISBLANK(INDEX('Policy Characteristics'!L:L,MATCH($C921,'Policy Characteristics'!$C:$C,0))),"",INDEX('Policy Characteristics'!L:L,MATCH($C921,'Policy Characteristics'!$C:$C,0)))</f>
        <v/>
      </c>
    </row>
    <row r="922" spans="1:18" s="143" customFormat="1" x14ac:dyDescent="0.25">
      <c r="A922" s="76" t="str">
        <f>IF(ISBLANK(INDEX('Policy Characteristics'!A:A,MATCH($C922,'Policy Characteristics'!$C:$C,0))),"",INDEX('Policy Characteristics'!A:A,MATCH($C922,'Policy Characteristics'!$C:$C,0)))</f>
        <v>Industry</v>
      </c>
      <c r="B922" s="234" t="str">
        <f>IF(ISBLANK(INDEX('Policy Characteristics'!B:B,MATCH($C922,'Policy Characteristics'!$C:$C,0))),"",INDEX('Policy Characteristics'!B:B,MATCH($C922,'Policy Characteristics'!$C:$C,0)))</f>
        <v>Feedstock Shifting</v>
      </c>
      <c r="C922" s="76" t="str">
        <f t="shared" si="31"/>
        <v>Fraction of Feedstock Shifted</v>
      </c>
      <c r="D922" s="78" t="s">
        <v>1306</v>
      </c>
      <c r="E922" s="88" t="s">
        <v>947</v>
      </c>
      <c r="F922" t="s">
        <v>1270</v>
      </c>
      <c r="G922" s="88" t="s">
        <v>951</v>
      </c>
      <c r="H922" s="80">
        <v>2517</v>
      </c>
      <c r="I922" s="247" t="s">
        <v>44</v>
      </c>
      <c r="J922" s="236" t="str">
        <f>IF(ISBLANK(INDEX('Policy Characteristics'!D:D,MATCH($C922,'Policy Characteristics'!$C:$C,0))),"",INDEX('Policy Characteristics'!D:D,MATCH($C922,'Policy Characteristics'!$C:$C,0)))</f>
        <v>Feedstock Shifting</v>
      </c>
      <c r="K922" s="76" t="str">
        <f>IF(ISBLANK(INDEX('Policy Characteristics'!E:E,MATCH($C922,'Policy Characteristics'!$C:$C,0))),"",INDEX('Policy Characteristics'!E:E,MATCH($C922,'Policy Characteristics'!$C:$C,0)))</f>
        <v>indst feedstock shifting</v>
      </c>
      <c r="L922" s="239">
        <f>IF(ISBLANK(INDEX('Policy Characteristics'!F:F,MATCH($C922,'Policy Characteristics'!$C:$C,0))),"",INDEX('Policy Characteristics'!F:F,MATCH($C922,'Policy Characteristics'!$C:$C,0)))</f>
        <v>0</v>
      </c>
      <c r="M922" s="239">
        <f>IF(ISBLANK(INDEX('Policy Characteristics'!G:G,MATCH($C922,'Policy Characteristics'!$C:$C,0))),"",INDEX('Policy Characteristics'!G:G,MATCH($C922,'Policy Characteristics'!$C:$C,0)))</f>
        <v>1</v>
      </c>
      <c r="N922" s="239">
        <f>IF(ISBLANK(INDEX('Policy Characteristics'!H:H,MATCH($C922,'Policy Characteristics'!$C:$C,0))),"",INDEX('Policy Characteristics'!H:H,MATCH($C922,'Policy Characteristics'!$C:$C,0)))</f>
        <v>0.01</v>
      </c>
      <c r="O922" s="76" t="str">
        <f>IF(ISBLANK(INDEX('Policy Characteristics'!I:I,MATCH($C922,'Policy Characteristics'!$C:$C,0))),"",INDEX('Policy Characteristics'!I:I,MATCH($C922,'Policy Characteristics'!$C:$C,0)))</f>
        <v>% of potential achieved</v>
      </c>
      <c r="P922" s="76" t="str">
        <f>IF(ISBLANK(INDEX('Policy Characteristics'!J:J,MATCH($C922,'Policy Characteristics'!$C:$C,0))),"",INDEX('Policy Characteristics'!J:J,MATCH($C922,'Policy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2" s="76" t="str">
        <f>IF(ISBLANK(INDEX('Policy Characteristics'!K:K,MATCH($C922,'Policy Characteristics'!$C:$C,0))),"",INDEX('Policy Characteristics'!K:K,MATCH($C922,'Policy Characteristics'!$C:$C,0)))</f>
        <v/>
      </c>
      <c r="R922" s="76" t="str">
        <f>IF(ISBLANK(INDEX('Policy Characteristics'!L:L,MATCH($C922,'Policy Characteristics'!$C:$C,0))),"",INDEX('Policy Characteristics'!L:L,MATCH($C922,'Policy Characteristics'!$C:$C,0)))</f>
        <v/>
      </c>
    </row>
    <row r="923" spans="1:18" s="143" customFormat="1" x14ac:dyDescent="0.25">
      <c r="A923" s="76" t="str">
        <f>IF(ISBLANK(INDEX('Policy Characteristics'!A:A,MATCH($C923,'Policy Characteristics'!$C:$C,0))),"",INDEX('Policy Characteristics'!A:A,MATCH($C923,'Policy Characteristics'!$C:$C,0)))</f>
        <v>Industry</v>
      </c>
      <c r="B923" s="234" t="str">
        <f>IF(ISBLANK(INDEX('Policy Characteristics'!B:B,MATCH($C923,'Policy Characteristics'!$C:$C,0))),"",INDEX('Policy Characteristics'!B:B,MATCH($C923,'Policy Characteristics'!$C:$C,0)))</f>
        <v>Feedstock Shifting</v>
      </c>
      <c r="C923" s="76" t="str">
        <f t="shared" si="31"/>
        <v>Fraction of Feedstock Shifted</v>
      </c>
      <c r="D923" s="78" t="s">
        <v>1306</v>
      </c>
      <c r="E923" s="88" t="s">
        <v>948</v>
      </c>
      <c r="F923" t="s">
        <v>1270</v>
      </c>
      <c r="G923" s="88" t="s">
        <v>952</v>
      </c>
      <c r="H923" s="80">
        <v>2518</v>
      </c>
      <c r="I923" s="247" t="s">
        <v>44</v>
      </c>
      <c r="J923" s="236" t="str">
        <f>IF(ISBLANK(INDEX('Policy Characteristics'!D:D,MATCH($C923,'Policy Characteristics'!$C:$C,0))),"",INDEX('Policy Characteristics'!D:D,MATCH($C923,'Policy Characteristics'!$C:$C,0)))</f>
        <v>Feedstock Shifting</v>
      </c>
      <c r="K923" s="76" t="str">
        <f>IF(ISBLANK(INDEX('Policy Characteristics'!E:E,MATCH($C923,'Policy Characteristics'!$C:$C,0))),"",INDEX('Policy Characteristics'!E:E,MATCH($C923,'Policy Characteristics'!$C:$C,0)))</f>
        <v>indst feedstock shifting</v>
      </c>
      <c r="L923" s="239">
        <f>IF(ISBLANK(INDEX('Policy Characteristics'!F:F,MATCH($C923,'Policy Characteristics'!$C:$C,0))),"",INDEX('Policy Characteristics'!F:F,MATCH($C923,'Policy Characteristics'!$C:$C,0)))</f>
        <v>0</v>
      </c>
      <c r="M923" s="239">
        <f>IF(ISBLANK(INDEX('Policy Characteristics'!G:G,MATCH($C923,'Policy Characteristics'!$C:$C,0))),"",INDEX('Policy Characteristics'!G:G,MATCH($C923,'Policy Characteristics'!$C:$C,0)))</f>
        <v>1</v>
      </c>
      <c r="N923" s="239">
        <f>IF(ISBLANK(INDEX('Policy Characteristics'!H:H,MATCH($C923,'Policy Characteristics'!$C:$C,0))),"",INDEX('Policy Characteristics'!H:H,MATCH($C923,'Policy Characteristics'!$C:$C,0)))</f>
        <v>0.01</v>
      </c>
      <c r="O923" s="76" t="str">
        <f>IF(ISBLANK(INDEX('Policy Characteristics'!I:I,MATCH($C923,'Policy Characteristics'!$C:$C,0))),"",INDEX('Policy Characteristics'!I:I,MATCH($C923,'Policy Characteristics'!$C:$C,0)))</f>
        <v>% of potential achieved</v>
      </c>
      <c r="P923" s="76" t="str">
        <f>IF(ISBLANK(INDEX('Policy Characteristics'!J:J,MATCH($C923,'Policy Characteristics'!$C:$C,0))),"",INDEX('Policy Characteristics'!J:J,MATCH($C923,'Policy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3" s="76" t="str">
        <f>IF(ISBLANK(INDEX('Policy Characteristics'!K:K,MATCH($C923,'Policy Characteristics'!$C:$C,0))),"",INDEX('Policy Characteristics'!K:K,MATCH($C923,'Policy Characteristics'!$C:$C,0)))</f>
        <v/>
      </c>
      <c r="R923" s="76" t="str">
        <f>IF(ISBLANK(INDEX('Policy Characteristics'!L:L,MATCH($C923,'Policy Characteristics'!$C:$C,0))),"",INDEX('Policy Characteristics'!L:L,MATCH($C923,'Policy Characteristics'!$C:$C,0)))</f>
        <v/>
      </c>
    </row>
    <row r="924" spans="1:18" s="143" customFormat="1" x14ac:dyDescent="0.25">
      <c r="A924" s="76" t="str">
        <f>IF(ISBLANK(INDEX('Policy Characteristics'!A:A,MATCH($C924,'Policy Characteristics'!$C:$C,0))),"",INDEX('Policy Characteristics'!A:A,MATCH($C924,'Policy Characteristics'!$C:$C,0)))</f>
        <v>Industry</v>
      </c>
      <c r="B924" s="234" t="str">
        <f>IF(ISBLANK(INDEX('Policy Characteristics'!B:B,MATCH($C924,'Policy Characteristics'!$C:$C,0))),"",INDEX('Policy Characteristics'!B:B,MATCH($C924,'Policy Characteristics'!$C:$C,0)))</f>
        <v>Feedstock Shifting</v>
      </c>
      <c r="C924" s="76" t="str">
        <f t="shared" si="31"/>
        <v>Fraction of Feedstock Shifted</v>
      </c>
      <c r="D924" s="78" t="s">
        <v>1306</v>
      </c>
      <c r="E924" s="88" t="s">
        <v>945</v>
      </c>
      <c r="F924" t="s">
        <v>1270</v>
      </c>
      <c r="G924" s="88" t="s">
        <v>950</v>
      </c>
      <c r="H924" s="80">
        <v>2519</v>
      </c>
      <c r="I924" s="247" t="s">
        <v>44</v>
      </c>
      <c r="J924" s="236" t="str">
        <f>IF(ISBLANK(INDEX('Policy Characteristics'!D:D,MATCH($C924,'Policy Characteristics'!$C:$C,0))),"",INDEX('Policy Characteristics'!D:D,MATCH($C924,'Policy Characteristics'!$C:$C,0)))</f>
        <v>Feedstock Shifting</v>
      </c>
      <c r="K924" s="76" t="str">
        <f>IF(ISBLANK(INDEX('Policy Characteristics'!E:E,MATCH($C924,'Policy Characteristics'!$C:$C,0))),"",INDEX('Policy Characteristics'!E:E,MATCH($C924,'Policy Characteristics'!$C:$C,0)))</f>
        <v>indst feedstock shifting</v>
      </c>
      <c r="L924" s="239">
        <f>IF(ISBLANK(INDEX('Policy Characteristics'!F:F,MATCH($C924,'Policy Characteristics'!$C:$C,0))),"",INDEX('Policy Characteristics'!F:F,MATCH($C924,'Policy Characteristics'!$C:$C,0)))</f>
        <v>0</v>
      </c>
      <c r="M924" s="239">
        <f>IF(ISBLANK(INDEX('Policy Characteristics'!G:G,MATCH($C924,'Policy Characteristics'!$C:$C,0))),"",INDEX('Policy Characteristics'!G:G,MATCH($C924,'Policy Characteristics'!$C:$C,0)))</f>
        <v>1</v>
      </c>
      <c r="N924" s="239">
        <f>IF(ISBLANK(INDEX('Policy Characteristics'!H:H,MATCH($C924,'Policy Characteristics'!$C:$C,0))),"",INDEX('Policy Characteristics'!H:H,MATCH($C924,'Policy Characteristics'!$C:$C,0)))</f>
        <v>0.01</v>
      </c>
      <c r="O924" s="76" t="str">
        <f>IF(ISBLANK(INDEX('Policy Characteristics'!I:I,MATCH($C924,'Policy Characteristics'!$C:$C,0))),"",INDEX('Policy Characteristics'!I:I,MATCH($C924,'Policy Characteristics'!$C:$C,0)))</f>
        <v>% of potential achieved</v>
      </c>
      <c r="P924" s="76" t="str">
        <f>IF(ISBLANK(INDEX('Policy Characteristics'!J:J,MATCH($C924,'Policy Characteristics'!$C:$C,0))),"",INDEX('Policy Characteristics'!J:J,MATCH($C924,'Policy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4" s="76" t="str">
        <f>IF(ISBLANK(INDEX('Policy Characteristics'!K:K,MATCH($C924,'Policy Characteristics'!$C:$C,0))),"",INDEX('Policy Characteristics'!K:K,MATCH($C924,'Policy Characteristics'!$C:$C,0)))</f>
        <v/>
      </c>
      <c r="R924" s="76" t="str">
        <f>IF(ISBLANK(INDEX('Policy Characteristics'!L:L,MATCH($C924,'Policy Characteristics'!$C:$C,0))),"",INDEX('Policy Characteristics'!L:L,MATCH($C924,'Policy Characteristics'!$C:$C,0)))</f>
        <v/>
      </c>
    </row>
    <row r="925" spans="1:18" s="143" customFormat="1" x14ac:dyDescent="0.25">
      <c r="A925" s="76" t="str">
        <f>IF(ISBLANK(INDEX('Policy Characteristics'!A:A,MATCH($C925,'Policy Characteristics'!$C:$C,0))),"",INDEX('Policy Characteristics'!A:A,MATCH($C925,'Policy Characteristics'!$C:$C,0)))</f>
        <v>Industry</v>
      </c>
      <c r="B925" s="234" t="str">
        <f>IF(ISBLANK(INDEX('Policy Characteristics'!B:B,MATCH($C925,'Policy Characteristics'!$C:$C,0))),"",INDEX('Policy Characteristics'!B:B,MATCH($C925,'Policy Characteristics'!$C:$C,0)))</f>
        <v>Feedstock Shifting</v>
      </c>
      <c r="C925" s="76" t="str">
        <f t="shared" si="31"/>
        <v>Fraction of Feedstock Shifted</v>
      </c>
      <c r="D925" s="78" t="s">
        <v>1307</v>
      </c>
      <c r="E925" s="88" t="s">
        <v>642</v>
      </c>
      <c r="F925" t="s">
        <v>1271</v>
      </c>
      <c r="G925" s="88" t="s">
        <v>648</v>
      </c>
      <c r="H925" s="80">
        <v>2520</v>
      </c>
      <c r="I925" s="247" t="s">
        <v>44</v>
      </c>
      <c r="J925" s="236" t="str">
        <f>IF(ISBLANK(INDEX('Policy Characteristics'!D:D,MATCH($C925,'Policy Characteristics'!$C:$C,0))),"",INDEX('Policy Characteristics'!D:D,MATCH($C925,'Policy Characteristics'!$C:$C,0)))</f>
        <v>Feedstock Shifting</v>
      </c>
      <c r="K925" s="76" t="str">
        <f>IF(ISBLANK(INDEX('Policy Characteristics'!E:E,MATCH($C925,'Policy Characteristics'!$C:$C,0))),"",INDEX('Policy Characteristics'!E:E,MATCH($C925,'Policy Characteristics'!$C:$C,0)))</f>
        <v>indst feedstock shifting</v>
      </c>
      <c r="L925" s="239">
        <f>IF(ISBLANK(INDEX('Policy Characteristics'!F:F,MATCH($C925,'Policy Characteristics'!$C:$C,0))),"",INDEX('Policy Characteristics'!F:F,MATCH($C925,'Policy Characteristics'!$C:$C,0)))</f>
        <v>0</v>
      </c>
      <c r="M925" s="239">
        <f>IF(ISBLANK(INDEX('Policy Characteristics'!G:G,MATCH($C925,'Policy Characteristics'!$C:$C,0))),"",INDEX('Policy Characteristics'!G:G,MATCH($C925,'Policy Characteristics'!$C:$C,0)))</f>
        <v>1</v>
      </c>
      <c r="N925" s="239">
        <f>IF(ISBLANK(INDEX('Policy Characteristics'!H:H,MATCH($C925,'Policy Characteristics'!$C:$C,0))),"",INDEX('Policy Characteristics'!H:H,MATCH($C925,'Policy Characteristics'!$C:$C,0)))</f>
        <v>0.01</v>
      </c>
      <c r="O925" s="76" t="str">
        <f>IF(ISBLANK(INDEX('Policy Characteristics'!I:I,MATCH($C925,'Policy Characteristics'!$C:$C,0))),"",INDEX('Policy Characteristics'!I:I,MATCH($C925,'Policy Characteristics'!$C:$C,0)))</f>
        <v>% of potential achieved</v>
      </c>
      <c r="P925" s="76" t="str">
        <f>IF(ISBLANK(INDEX('Policy Characteristics'!J:J,MATCH($C925,'Policy Characteristics'!$C:$C,0))),"",INDEX('Policy Characteristics'!J:J,MATCH($C925,'Policy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5" s="76" t="str">
        <f>IF(ISBLANK(INDEX('Policy Characteristics'!K:K,MATCH($C925,'Policy Characteristics'!$C:$C,0))),"",INDEX('Policy Characteristics'!K:K,MATCH($C925,'Policy Characteristics'!$C:$C,0)))</f>
        <v/>
      </c>
      <c r="R925" s="76" t="str">
        <f>IF(ISBLANK(INDEX('Policy Characteristics'!L:L,MATCH($C925,'Policy Characteristics'!$C:$C,0))),"",INDEX('Policy Characteristics'!L:L,MATCH($C925,'Policy Characteristics'!$C:$C,0)))</f>
        <v/>
      </c>
    </row>
    <row r="926" spans="1:18" s="143" customFormat="1" x14ac:dyDescent="0.25">
      <c r="A926" s="76" t="str">
        <f>IF(ISBLANK(INDEX('Policy Characteristics'!A:A,MATCH($C926,'Policy Characteristics'!$C:$C,0))),"",INDEX('Policy Characteristics'!A:A,MATCH($C926,'Policy Characteristics'!$C:$C,0)))</f>
        <v>Industry</v>
      </c>
      <c r="B926" s="234" t="str">
        <f>IF(ISBLANK(INDEX('Policy Characteristics'!B:B,MATCH($C926,'Policy Characteristics'!$C:$C,0))),"",INDEX('Policy Characteristics'!B:B,MATCH($C926,'Policy Characteristics'!$C:$C,0)))</f>
        <v>Feedstock Shifting</v>
      </c>
      <c r="C926" s="76" t="str">
        <f t="shared" si="31"/>
        <v>Fraction of Feedstock Shifted</v>
      </c>
      <c r="D926" s="78" t="s">
        <v>1307</v>
      </c>
      <c r="E926" s="88" t="s">
        <v>643</v>
      </c>
      <c r="F926" t="s">
        <v>1271</v>
      </c>
      <c r="G926" s="88" t="s">
        <v>651</v>
      </c>
      <c r="H926" s="80">
        <v>2521</v>
      </c>
      <c r="I926" s="247" t="s">
        <v>44</v>
      </c>
      <c r="J926" s="236" t="str">
        <f>IF(ISBLANK(INDEX('Policy Characteristics'!D:D,MATCH($C926,'Policy Characteristics'!$C:$C,0))),"",INDEX('Policy Characteristics'!D:D,MATCH($C926,'Policy Characteristics'!$C:$C,0)))</f>
        <v>Feedstock Shifting</v>
      </c>
      <c r="K926" s="76" t="str">
        <f>IF(ISBLANK(INDEX('Policy Characteristics'!E:E,MATCH($C926,'Policy Characteristics'!$C:$C,0))),"",INDEX('Policy Characteristics'!E:E,MATCH($C926,'Policy Characteristics'!$C:$C,0)))</f>
        <v>indst feedstock shifting</v>
      </c>
      <c r="L926" s="239">
        <f>IF(ISBLANK(INDEX('Policy Characteristics'!F:F,MATCH($C926,'Policy Characteristics'!$C:$C,0))),"",INDEX('Policy Characteristics'!F:F,MATCH($C926,'Policy Characteristics'!$C:$C,0)))</f>
        <v>0</v>
      </c>
      <c r="M926" s="239">
        <f>IF(ISBLANK(INDEX('Policy Characteristics'!G:G,MATCH($C926,'Policy Characteristics'!$C:$C,0))),"",INDEX('Policy Characteristics'!G:G,MATCH($C926,'Policy Characteristics'!$C:$C,0)))</f>
        <v>1</v>
      </c>
      <c r="N926" s="239">
        <f>IF(ISBLANK(INDEX('Policy Characteristics'!H:H,MATCH($C926,'Policy Characteristics'!$C:$C,0))),"",INDEX('Policy Characteristics'!H:H,MATCH($C926,'Policy Characteristics'!$C:$C,0)))</f>
        <v>0.01</v>
      </c>
      <c r="O926" s="76" t="str">
        <f>IF(ISBLANK(INDEX('Policy Characteristics'!I:I,MATCH($C926,'Policy Characteristics'!$C:$C,0))),"",INDEX('Policy Characteristics'!I:I,MATCH($C926,'Policy Characteristics'!$C:$C,0)))</f>
        <v>% of potential achieved</v>
      </c>
      <c r="P926" s="76" t="str">
        <f>IF(ISBLANK(INDEX('Policy Characteristics'!J:J,MATCH($C926,'Policy Characteristics'!$C:$C,0))),"",INDEX('Policy Characteristics'!J:J,MATCH($C926,'Policy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6" s="76" t="str">
        <f>IF(ISBLANK(INDEX('Policy Characteristics'!K:K,MATCH($C926,'Policy Characteristics'!$C:$C,0))),"",INDEX('Policy Characteristics'!K:K,MATCH($C926,'Policy Characteristics'!$C:$C,0)))</f>
        <v/>
      </c>
      <c r="R926" s="76" t="str">
        <f>IF(ISBLANK(INDEX('Policy Characteristics'!L:L,MATCH($C926,'Policy Characteristics'!$C:$C,0))),"",INDEX('Policy Characteristics'!L:L,MATCH($C926,'Policy Characteristics'!$C:$C,0)))</f>
        <v/>
      </c>
    </row>
    <row r="927" spans="1:18" s="143" customFormat="1" x14ac:dyDescent="0.25">
      <c r="A927" s="76" t="str">
        <f>IF(ISBLANK(INDEX('Policy Characteristics'!A:A,MATCH($C927,'Policy Characteristics'!$C:$C,0))),"",INDEX('Policy Characteristics'!A:A,MATCH($C927,'Policy Characteristics'!$C:$C,0)))</f>
        <v>Industry</v>
      </c>
      <c r="B927" s="234" t="str">
        <f>IF(ISBLANK(INDEX('Policy Characteristics'!B:B,MATCH($C927,'Policy Characteristics'!$C:$C,0))),"",INDEX('Policy Characteristics'!B:B,MATCH($C927,'Policy Characteristics'!$C:$C,0)))</f>
        <v>Feedstock Shifting</v>
      </c>
      <c r="C927" s="76" t="str">
        <f t="shared" si="31"/>
        <v>Fraction of Feedstock Shifted</v>
      </c>
      <c r="D927" s="78" t="s">
        <v>1307</v>
      </c>
      <c r="E927" s="88" t="s">
        <v>644</v>
      </c>
      <c r="F927" t="s">
        <v>1271</v>
      </c>
      <c r="G927" s="88" t="s">
        <v>652</v>
      </c>
      <c r="H927" s="80">
        <v>2522</v>
      </c>
      <c r="I927" s="247" t="s">
        <v>44</v>
      </c>
      <c r="J927" s="236" t="str">
        <f>IF(ISBLANK(INDEX('Policy Characteristics'!D:D,MATCH($C927,'Policy Characteristics'!$C:$C,0))),"",INDEX('Policy Characteristics'!D:D,MATCH($C927,'Policy Characteristics'!$C:$C,0)))</f>
        <v>Feedstock Shifting</v>
      </c>
      <c r="K927" s="76" t="str">
        <f>IF(ISBLANK(INDEX('Policy Characteristics'!E:E,MATCH($C927,'Policy Characteristics'!$C:$C,0))),"",INDEX('Policy Characteristics'!E:E,MATCH($C927,'Policy Characteristics'!$C:$C,0)))</f>
        <v>indst feedstock shifting</v>
      </c>
      <c r="L927" s="239">
        <f>IF(ISBLANK(INDEX('Policy Characteristics'!F:F,MATCH($C927,'Policy Characteristics'!$C:$C,0))),"",INDEX('Policy Characteristics'!F:F,MATCH($C927,'Policy Characteristics'!$C:$C,0)))</f>
        <v>0</v>
      </c>
      <c r="M927" s="239">
        <f>IF(ISBLANK(INDEX('Policy Characteristics'!G:G,MATCH($C927,'Policy Characteristics'!$C:$C,0))),"",INDEX('Policy Characteristics'!G:G,MATCH($C927,'Policy Characteristics'!$C:$C,0)))</f>
        <v>1</v>
      </c>
      <c r="N927" s="239">
        <f>IF(ISBLANK(INDEX('Policy Characteristics'!H:H,MATCH($C927,'Policy Characteristics'!$C:$C,0))),"",INDEX('Policy Characteristics'!H:H,MATCH($C927,'Policy Characteristics'!$C:$C,0)))</f>
        <v>0.01</v>
      </c>
      <c r="O927" s="76" t="str">
        <f>IF(ISBLANK(INDEX('Policy Characteristics'!I:I,MATCH($C927,'Policy Characteristics'!$C:$C,0))),"",INDEX('Policy Characteristics'!I:I,MATCH($C927,'Policy Characteristics'!$C:$C,0)))</f>
        <v>% of potential achieved</v>
      </c>
      <c r="P927" s="76" t="str">
        <f>IF(ISBLANK(INDEX('Policy Characteristics'!J:J,MATCH($C927,'Policy Characteristics'!$C:$C,0))),"",INDEX('Policy Characteristics'!J:J,MATCH($C927,'Policy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7" s="76" t="str">
        <f>IF(ISBLANK(INDEX('Policy Characteristics'!K:K,MATCH($C927,'Policy Characteristics'!$C:$C,0))),"",INDEX('Policy Characteristics'!K:K,MATCH($C927,'Policy Characteristics'!$C:$C,0)))</f>
        <v/>
      </c>
      <c r="R927" s="76" t="str">
        <f>IF(ISBLANK(INDEX('Policy Characteristics'!L:L,MATCH($C927,'Policy Characteristics'!$C:$C,0))),"",INDEX('Policy Characteristics'!L:L,MATCH($C927,'Policy Characteristics'!$C:$C,0)))</f>
        <v/>
      </c>
    </row>
    <row r="928" spans="1:18" s="143" customFormat="1" x14ac:dyDescent="0.25">
      <c r="A928" s="76" t="str">
        <f>IF(ISBLANK(INDEX('Policy Characteristics'!A:A,MATCH($C928,'Policy Characteristics'!$C:$C,0))),"",INDEX('Policy Characteristics'!A:A,MATCH($C928,'Policy Characteristics'!$C:$C,0)))</f>
        <v>Industry</v>
      </c>
      <c r="B928" s="234" t="str">
        <f>IF(ISBLANK(INDEX('Policy Characteristics'!B:B,MATCH($C928,'Policy Characteristics'!$C:$C,0))),"",INDEX('Policy Characteristics'!B:B,MATCH($C928,'Policy Characteristics'!$C:$C,0)))</f>
        <v>Feedstock Shifting</v>
      </c>
      <c r="C928" s="76" t="str">
        <f t="shared" si="31"/>
        <v>Fraction of Feedstock Shifted</v>
      </c>
      <c r="D928" s="78" t="s">
        <v>1307</v>
      </c>
      <c r="E928" s="88" t="s">
        <v>645</v>
      </c>
      <c r="F928" t="s">
        <v>1271</v>
      </c>
      <c r="G928" s="88" t="s">
        <v>649</v>
      </c>
      <c r="H928" s="80">
        <v>2523</v>
      </c>
      <c r="I928" s="247" t="s">
        <v>44</v>
      </c>
      <c r="J928" s="236" t="str">
        <f>IF(ISBLANK(INDEX('Policy Characteristics'!D:D,MATCH($C928,'Policy Characteristics'!$C:$C,0))),"",INDEX('Policy Characteristics'!D:D,MATCH($C928,'Policy Characteristics'!$C:$C,0)))</f>
        <v>Feedstock Shifting</v>
      </c>
      <c r="K928" s="76" t="str">
        <f>IF(ISBLANK(INDEX('Policy Characteristics'!E:E,MATCH($C928,'Policy Characteristics'!$C:$C,0))),"",INDEX('Policy Characteristics'!E:E,MATCH($C928,'Policy Characteristics'!$C:$C,0)))</f>
        <v>indst feedstock shifting</v>
      </c>
      <c r="L928" s="239">
        <f>IF(ISBLANK(INDEX('Policy Characteristics'!F:F,MATCH($C928,'Policy Characteristics'!$C:$C,0))),"",INDEX('Policy Characteristics'!F:F,MATCH($C928,'Policy Characteristics'!$C:$C,0)))</f>
        <v>0</v>
      </c>
      <c r="M928" s="239">
        <f>IF(ISBLANK(INDEX('Policy Characteristics'!G:G,MATCH($C928,'Policy Characteristics'!$C:$C,0))),"",INDEX('Policy Characteristics'!G:G,MATCH($C928,'Policy Characteristics'!$C:$C,0)))</f>
        <v>1</v>
      </c>
      <c r="N928" s="239">
        <f>IF(ISBLANK(INDEX('Policy Characteristics'!H:H,MATCH($C928,'Policy Characteristics'!$C:$C,0))),"",INDEX('Policy Characteristics'!H:H,MATCH($C928,'Policy Characteristics'!$C:$C,0)))</f>
        <v>0.01</v>
      </c>
      <c r="O928" s="76" t="str">
        <f>IF(ISBLANK(INDEX('Policy Characteristics'!I:I,MATCH($C928,'Policy Characteristics'!$C:$C,0))),"",INDEX('Policy Characteristics'!I:I,MATCH($C928,'Policy Characteristics'!$C:$C,0)))</f>
        <v>% of potential achieved</v>
      </c>
      <c r="P928" s="76" t="str">
        <f>IF(ISBLANK(INDEX('Policy Characteristics'!J:J,MATCH($C928,'Policy Characteristics'!$C:$C,0))),"",INDEX('Policy Characteristics'!J:J,MATCH($C928,'Policy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8" s="76" t="str">
        <f>IF(ISBLANK(INDEX('Policy Characteristics'!K:K,MATCH($C928,'Policy Characteristics'!$C:$C,0))),"",INDEX('Policy Characteristics'!K:K,MATCH($C928,'Policy Characteristics'!$C:$C,0)))</f>
        <v/>
      </c>
      <c r="R928" s="76" t="str">
        <f>IF(ISBLANK(INDEX('Policy Characteristics'!L:L,MATCH($C928,'Policy Characteristics'!$C:$C,0))),"",INDEX('Policy Characteristics'!L:L,MATCH($C928,'Policy Characteristics'!$C:$C,0)))</f>
        <v/>
      </c>
    </row>
    <row r="929" spans="1:18" s="143" customFormat="1" x14ac:dyDescent="0.25">
      <c r="A929" s="76" t="str">
        <f>IF(ISBLANK(INDEX('Policy Characteristics'!A:A,MATCH($C929,'Policy Characteristics'!$C:$C,0))),"",INDEX('Policy Characteristics'!A:A,MATCH($C929,'Policy Characteristics'!$C:$C,0)))</f>
        <v>Industry</v>
      </c>
      <c r="B929" s="234" t="str">
        <f>IF(ISBLANK(INDEX('Policy Characteristics'!B:B,MATCH($C929,'Policy Characteristics'!$C:$C,0))),"",INDEX('Policy Characteristics'!B:B,MATCH($C929,'Policy Characteristics'!$C:$C,0)))</f>
        <v>Feedstock Shifting</v>
      </c>
      <c r="C929" s="76" t="str">
        <f t="shared" si="31"/>
        <v>Fraction of Feedstock Shifted</v>
      </c>
      <c r="D929" s="78" t="s">
        <v>1307</v>
      </c>
      <c r="E929" s="88" t="s">
        <v>646</v>
      </c>
      <c r="F929" t="s">
        <v>1271</v>
      </c>
      <c r="G929" s="88" t="s">
        <v>650</v>
      </c>
      <c r="H929" s="80">
        <v>2524</v>
      </c>
      <c r="I929" s="247" t="s">
        <v>44</v>
      </c>
      <c r="J929" s="236" t="str">
        <f>IF(ISBLANK(INDEX('Policy Characteristics'!D:D,MATCH($C929,'Policy Characteristics'!$C:$C,0))),"",INDEX('Policy Characteristics'!D:D,MATCH($C929,'Policy Characteristics'!$C:$C,0)))</f>
        <v>Feedstock Shifting</v>
      </c>
      <c r="K929" s="76" t="str">
        <f>IF(ISBLANK(INDEX('Policy Characteristics'!E:E,MATCH($C929,'Policy Characteristics'!$C:$C,0))),"",INDEX('Policy Characteristics'!E:E,MATCH($C929,'Policy Characteristics'!$C:$C,0)))</f>
        <v>indst feedstock shifting</v>
      </c>
      <c r="L929" s="239">
        <f>IF(ISBLANK(INDEX('Policy Characteristics'!F:F,MATCH($C929,'Policy Characteristics'!$C:$C,0))),"",INDEX('Policy Characteristics'!F:F,MATCH($C929,'Policy Characteristics'!$C:$C,0)))</f>
        <v>0</v>
      </c>
      <c r="M929" s="239">
        <f>IF(ISBLANK(INDEX('Policy Characteristics'!G:G,MATCH($C929,'Policy Characteristics'!$C:$C,0))),"",INDEX('Policy Characteristics'!G:G,MATCH($C929,'Policy Characteristics'!$C:$C,0)))</f>
        <v>1</v>
      </c>
      <c r="N929" s="239">
        <f>IF(ISBLANK(INDEX('Policy Characteristics'!H:H,MATCH($C929,'Policy Characteristics'!$C:$C,0))),"",INDEX('Policy Characteristics'!H:H,MATCH($C929,'Policy Characteristics'!$C:$C,0)))</f>
        <v>0.01</v>
      </c>
      <c r="O929" s="76" t="str">
        <f>IF(ISBLANK(INDEX('Policy Characteristics'!I:I,MATCH($C929,'Policy Characteristics'!$C:$C,0))),"",INDEX('Policy Characteristics'!I:I,MATCH($C929,'Policy Characteristics'!$C:$C,0)))</f>
        <v>% of potential achieved</v>
      </c>
      <c r="P929" s="76" t="str">
        <f>IF(ISBLANK(INDEX('Policy Characteristics'!J:J,MATCH($C929,'Policy Characteristics'!$C:$C,0))),"",INDEX('Policy Characteristics'!J:J,MATCH($C929,'Policy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9" s="76" t="str">
        <f>IF(ISBLANK(INDEX('Policy Characteristics'!K:K,MATCH($C929,'Policy Characteristics'!$C:$C,0))),"",INDEX('Policy Characteristics'!K:K,MATCH($C929,'Policy Characteristics'!$C:$C,0)))</f>
        <v/>
      </c>
      <c r="R929" s="76" t="str">
        <f>IF(ISBLANK(INDEX('Policy Characteristics'!L:L,MATCH($C929,'Policy Characteristics'!$C:$C,0))),"",INDEX('Policy Characteristics'!L:L,MATCH($C929,'Policy Characteristics'!$C:$C,0)))</f>
        <v/>
      </c>
    </row>
    <row r="930" spans="1:18" s="143" customFormat="1" x14ac:dyDescent="0.25">
      <c r="A930" s="76" t="str">
        <f>IF(ISBLANK(INDEX('Policy Characteristics'!A:A,MATCH($C930,'Policy Characteristics'!$C:$C,0))),"",INDEX('Policy Characteristics'!A:A,MATCH($C930,'Policy Characteristics'!$C:$C,0)))</f>
        <v>Industry</v>
      </c>
      <c r="B930" s="234" t="str">
        <f>IF(ISBLANK(INDEX('Policy Characteristics'!B:B,MATCH($C930,'Policy Characteristics'!$C:$C,0))),"",INDEX('Policy Characteristics'!B:B,MATCH($C930,'Policy Characteristics'!$C:$C,0)))</f>
        <v>Feedstock Shifting</v>
      </c>
      <c r="C930" s="76" t="str">
        <f t="shared" si="31"/>
        <v>Fraction of Feedstock Shifted</v>
      </c>
      <c r="D930" s="78" t="s">
        <v>1307</v>
      </c>
      <c r="E930" s="88" t="s">
        <v>647</v>
      </c>
      <c r="F930" t="s">
        <v>1271</v>
      </c>
      <c r="G930" s="88" t="s">
        <v>653</v>
      </c>
      <c r="H930" s="80">
        <v>2525</v>
      </c>
      <c r="I930" s="247" t="s">
        <v>44</v>
      </c>
      <c r="J930" s="236" t="str">
        <f>IF(ISBLANK(INDEX('Policy Characteristics'!D:D,MATCH($C930,'Policy Characteristics'!$C:$C,0))),"",INDEX('Policy Characteristics'!D:D,MATCH($C930,'Policy Characteristics'!$C:$C,0)))</f>
        <v>Feedstock Shifting</v>
      </c>
      <c r="K930" s="76" t="str">
        <f>IF(ISBLANK(INDEX('Policy Characteristics'!E:E,MATCH($C930,'Policy Characteristics'!$C:$C,0))),"",INDEX('Policy Characteristics'!E:E,MATCH($C930,'Policy Characteristics'!$C:$C,0)))</f>
        <v>indst feedstock shifting</v>
      </c>
      <c r="L930" s="239">
        <f>IF(ISBLANK(INDEX('Policy Characteristics'!F:F,MATCH($C930,'Policy Characteristics'!$C:$C,0))),"",INDEX('Policy Characteristics'!F:F,MATCH($C930,'Policy Characteristics'!$C:$C,0)))</f>
        <v>0</v>
      </c>
      <c r="M930" s="239">
        <f>IF(ISBLANK(INDEX('Policy Characteristics'!G:G,MATCH($C930,'Policy Characteristics'!$C:$C,0))),"",INDEX('Policy Characteristics'!G:G,MATCH($C930,'Policy Characteristics'!$C:$C,0)))</f>
        <v>1</v>
      </c>
      <c r="N930" s="239">
        <f>IF(ISBLANK(INDEX('Policy Characteristics'!H:H,MATCH($C930,'Policy Characteristics'!$C:$C,0))),"",INDEX('Policy Characteristics'!H:H,MATCH($C930,'Policy Characteristics'!$C:$C,0)))</f>
        <v>0.01</v>
      </c>
      <c r="O930" s="76" t="str">
        <f>IF(ISBLANK(INDEX('Policy Characteristics'!I:I,MATCH($C930,'Policy Characteristics'!$C:$C,0))),"",INDEX('Policy Characteristics'!I:I,MATCH($C930,'Policy Characteristics'!$C:$C,0)))</f>
        <v>% of potential achieved</v>
      </c>
      <c r="P930" s="76" t="str">
        <f>IF(ISBLANK(INDEX('Policy Characteristics'!J:J,MATCH($C930,'Policy Characteristics'!$C:$C,0))),"",INDEX('Policy Characteristics'!J:J,MATCH($C930,'Policy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0" s="76" t="str">
        <f>IF(ISBLANK(INDEX('Policy Characteristics'!K:K,MATCH($C930,'Policy Characteristics'!$C:$C,0))),"",INDEX('Policy Characteristics'!K:K,MATCH($C930,'Policy Characteristics'!$C:$C,0)))</f>
        <v/>
      </c>
      <c r="R930" s="76" t="str">
        <f>IF(ISBLANK(INDEX('Policy Characteristics'!L:L,MATCH($C930,'Policy Characteristics'!$C:$C,0))),"",INDEX('Policy Characteristics'!L:L,MATCH($C930,'Policy Characteristics'!$C:$C,0)))</f>
        <v/>
      </c>
    </row>
    <row r="931" spans="1:18" s="143" customFormat="1" x14ac:dyDescent="0.25">
      <c r="A931" s="76" t="str">
        <f>IF(ISBLANK(INDEX('Policy Characteristics'!A:A,MATCH($C931,'Policy Characteristics'!$C:$C,0))),"",INDEX('Policy Characteristics'!A:A,MATCH($C931,'Policy Characteristics'!$C:$C,0)))</f>
        <v>Industry</v>
      </c>
      <c r="B931" s="234" t="str">
        <f>IF(ISBLANK(INDEX('Policy Characteristics'!B:B,MATCH($C931,'Policy Characteristics'!$C:$C,0))),"",INDEX('Policy Characteristics'!B:B,MATCH($C931,'Policy Characteristics'!$C:$C,0)))</f>
        <v>Feedstock Shifting</v>
      </c>
      <c r="C931" s="76" t="str">
        <f t="shared" ref="C931:C994" si="32">C$865</f>
        <v>Fraction of Feedstock Shifted</v>
      </c>
      <c r="D931" s="78" t="s">
        <v>1307</v>
      </c>
      <c r="E931" s="88" t="s">
        <v>946</v>
      </c>
      <c r="F931" t="s">
        <v>1271</v>
      </c>
      <c r="G931" s="88" t="s">
        <v>949</v>
      </c>
      <c r="H931" s="80">
        <v>2526</v>
      </c>
      <c r="I931" s="247" t="s">
        <v>44</v>
      </c>
      <c r="J931" s="236" t="str">
        <f>IF(ISBLANK(INDEX('Policy Characteristics'!D:D,MATCH($C931,'Policy Characteristics'!$C:$C,0))),"",INDEX('Policy Characteristics'!D:D,MATCH($C931,'Policy Characteristics'!$C:$C,0)))</f>
        <v>Feedstock Shifting</v>
      </c>
      <c r="K931" s="76" t="str">
        <f>IF(ISBLANK(INDEX('Policy Characteristics'!E:E,MATCH($C931,'Policy Characteristics'!$C:$C,0))),"",INDEX('Policy Characteristics'!E:E,MATCH($C931,'Policy Characteristics'!$C:$C,0)))</f>
        <v>indst feedstock shifting</v>
      </c>
      <c r="L931" s="239">
        <f>IF(ISBLANK(INDEX('Policy Characteristics'!F:F,MATCH($C931,'Policy Characteristics'!$C:$C,0))),"",INDEX('Policy Characteristics'!F:F,MATCH($C931,'Policy Characteristics'!$C:$C,0)))</f>
        <v>0</v>
      </c>
      <c r="M931" s="239">
        <f>IF(ISBLANK(INDEX('Policy Characteristics'!G:G,MATCH($C931,'Policy Characteristics'!$C:$C,0))),"",INDEX('Policy Characteristics'!G:G,MATCH($C931,'Policy Characteristics'!$C:$C,0)))</f>
        <v>1</v>
      </c>
      <c r="N931" s="239">
        <f>IF(ISBLANK(INDEX('Policy Characteristics'!H:H,MATCH($C931,'Policy Characteristics'!$C:$C,0))),"",INDEX('Policy Characteristics'!H:H,MATCH($C931,'Policy Characteristics'!$C:$C,0)))</f>
        <v>0.01</v>
      </c>
      <c r="O931" s="76" t="str">
        <f>IF(ISBLANK(INDEX('Policy Characteristics'!I:I,MATCH($C931,'Policy Characteristics'!$C:$C,0))),"",INDEX('Policy Characteristics'!I:I,MATCH($C931,'Policy Characteristics'!$C:$C,0)))</f>
        <v>% of potential achieved</v>
      </c>
      <c r="P931" s="76" t="str">
        <f>IF(ISBLANK(INDEX('Policy Characteristics'!J:J,MATCH($C931,'Policy Characteristics'!$C:$C,0))),"",INDEX('Policy Characteristics'!J:J,MATCH($C931,'Policy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1" s="76" t="str">
        <f>IF(ISBLANK(INDEX('Policy Characteristics'!K:K,MATCH($C931,'Policy Characteristics'!$C:$C,0))),"",INDEX('Policy Characteristics'!K:K,MATCH($C931,'Policy Characteristics'!$C:$C,0)))</f>
        <v/>
      </c>
      <c r="R931" s="76" t="str">
        <f>IF(ISBLANK(INDEX('Policy Characteristics'!L:L,MATCH($C931,'Policy Characteristics'!$C:$C,0))),"",INDEX('Policy Characteristics'!L:L,MATCH($C931,'Policy Characteristics'!$C:$C,0)))</f>
        <v/>
      </c>
    </row>
    <row r="932" spans="1:18" s="143" customFormat="1" x14ac:dyDescent="0.25">
      <c r="A932" s="76" t="str">
        <f>IF(ISBLANK(INDEX('Policy Characteristics'!A:A,MATCH($C932,'Policy Characteristics'!$C:$C,0))),"",INDEX('Policy Characteristics'!A:A,MATCH($C932,'Policy Characteristics'!$C:$C,0)))</f>
        <v>Industry</v>
      </c>
      <c r="B932" s="234" t="str">
        <f>IF(ISBLANK(INDEX('Policy Characteristics'!B:B,MATCH($C932,'Policy Characteristics'!$C:$C,0))),"",INDEX('Policy Characteristics'!B:B,MATCH($C932,'Policy Characteristics'!$C:$C,0)))</f>
        <v>Feedstock Shifting</v>
      </c>
      <c r="C932" s="76" t="str">
        <f t="shared" si="32"/>
        <v>Fraction of Feedstock Shifted</v>
      </c>
      <c r="D932" s="78" t="s">
        <v>1307</v>
      </c>
      <c r="E932" s="88" t="s">
        <v>947</v>
      </c>
      <c r="F932" t="s">
        <v>1271</v>
      </c>
      <c r="G932" s="88" t="s">
        <v>951</v>
      </c>
      <c r="H932" s="80">
        <v>2527</v>
      </c>
      <c r="I932" s="247" t="s">
        <v>44</v>
      </c>
      <c r="J932" s="236" t="str">
        <f>IF(ISBLANK(INDEX('Policy Characteristics'!D:D,MATCH($C932,'Policy Characteristics'!$C:$C,0))),"",INDEX('Policy Characteristics'!D:D,MATCH($C932,'Policy Characteristics'!$C:$C,0)))</f>
        <v>Feedstock Shifting</v>
      </c>
      <c r="K932" s="76" t="str">
        <f>IF(ISBLANK(INDEX('Policy Characteristics'!E:E,MATCH($C932,'Policy Characteristics'!$C:$C,0))),"",INDEX('Policy Characteristics'!E:E,MATCH($C932,'Policy Characteristics'!$C:$C,0)))</f>
        <v>indst feedstock shifting</v>
      </c>
      <c r="L932" s="239">
        <f>IF(ISBLANK(INDEX('Policy Characteristics'!F:F,MATCH($C932,'Policy Characteristics'!$C:$C,0))),"",INDEX('Policy Characteristics'!F:F,MATCH($C932,'Policy Characteristics'!$C:$C,0)))</f>
        <v>0</v>
      </c>
      <c r="M932" s="239">
        <f>IF(ISBLANK(INDEX('Policy Characteristics'!G:G,MATCH($C932,'Policy Characteristics'!$C:$C,0))),"",INDEX('Policy Characteristics'!G:G,MATCH($C932,'Policy Characteristics'!$C:$C,0)))</f>
        <v>1</v>
      </c>
      <c r="N932" s="239">
        <f>IF(ISBLANK(INDEX('Policy Characteristics'!H:H,MATCH($C932,'Policy Characteristics'!$C:$C,0))),"",INDEX('Policy Characteristics'!H:H,MATCH($C932,'Policy Characteristics'!$C:$C,0)))</f>
        <v>0.01</v>
      </c>
      <c r="O932" s="76" t="str">
        <f>IF(ISBLANK(INDEX('Policy Characteristics'!I:I,MATCH($C932,'Policy Characteristics'!$C:$C,0))),"",INDEX('Policy Characteristics'!I:I,MATCH($C932,'Policy Characteristics'!$C:$C,0)))</f>
        <v>% of potential achieved</v>
      </c>
      <c r="P932" s="76" t="str">
        <f>IF(ISBLANK(INDEX('Policy Characteristics'!J:J,MATCH($C932,'Policy Characteristics'!$C:$C,0))),"",INDEX('Policy Characteristics'!J:J,MATCH($C932,'Policy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2" s="76" t="str">
        <f>IF(ISBLANK(INDEX('Policy Characteristics'!K:K,MATCH($C932,'Policy Characteristics'!$C:$C,0))),"",INDEX('Policy Characteristics'!K:K,MATCH($C932,'Policy Characteristics'!$C:$C,0)))</f>
        <v/>
      </c>
      <c r="R932" s="76" t="str">
        <f>IF(ISBLANK(INDEX('Policy Characteristics'!L:L,MATCH($C932,'Policy Characteristics'!$C:$C,0))),"",INDEX('Policy Characteristics'!L:L,MATCH($C932,'Policy Characteristics'!$C:$C,0)))</f>
        <v/>
      </c>
    </row>
    <row r="933" spans="1:18" s="143" customFormat="1" x14ac:dyDescent="0.25">
      <c r="A933" s="76" t="str">
        <f>IF(ISBLANK(INDEX('Policy Characteristics'!A:A,MATCH($C933,'Policy Characteristics'!$C:$C,0))),"",INDEX('Policy Characteristics'!A:A,MATCH($C933,'Policy Characteristics'!$C:$C,0)))</f>
        <v>Industry</v>
      </c>
      <c r="B933" s="234" t="str">
        <f>IF(ISBLANK(INDEX('Policy Characteristics'!B:B,MATCH($C933,'Policy Characteristics'!$C:$C,0))),"",INDEX('Policy Characteristics'!B:B,MATCH($C933,'Policy Characteristics'!$C:$C,0)))</f>
        <v>Feedstock Shifting</v>
      </c>
      <c r="C933" s="76" t="str">
        <f t="shared" si="32"/>
        <v>Fraction of Feedstock Shifted</v>
      </c>
      <c r="D933" s="78" t="s">
        <v>1307</v>
      </c>
      <c r="E933" s="88" t="s">
        <v>948</v>
      </c>
      <c r="F933" t="s">
        <v>1271</v>
      </c>
      <c r="G933" s="88" t="s">
        <v>952</v>
      </c>
      <c r="H933" s="80">
        <v>2528</v>
      </c>
      <c r="I933" s="247" t="s">
        <v>44</v>
      </c>
      <c r="J933" s="236" t="str">
        <f>IF(ISBLANK(INDEX('Policy Characteristics'!D:D,MATCH($C933,'Policy Characteristics'!$C:$C,0))),"",INDEX('Policy Characteristics'!D:D,MATCH($C933,'Policy Characteristics'!$C:$C,0)))</f>
        <v>Feedstock Shifting</v>
      </c>
      <c r="K933" s="76" t="str">
        <f>IF(ISBLANK(INDEX('Policy Characteristics'!E:E,MATCH($C933,'Policy Characteristics'!$C:$C,0))),"",INDEX('Policy Characteristics'!E:E,MATCH($C933,'Policy Characteristics'!$C:$C,0)))</f>
        <v>indst feedstock shifting</v>
      </c>
      <c r="L933" s="239">
        <f>IF(ISBLANK(INDEX('Policy Characteristics'!F:F,MATCH($C933,'Policy Characteristics'!$C:$C,0))),"",INDEX('Policy Characteristics'!F:F,MATCH($C933,'Policy Characteristics'!$C:$C,0)))</f>
        <v>0</v>
      </c>
      <c r="M933" s="239">
        <f>IF(ISBLANK(INDEX('Policy Characteristics'!G:G,MATCH($C933,'Policy Characteristics'!$C:$C,0))),"",INDEX('Policy Characteristics'!G:G,MATCH($C933,'Policy Characteristics'!$C:$C,0)))</f>
        <v>1</v>
      </c>
      <c r="N933" s="239">
        <f>IF(ISBLANK(INDEX('Policy Characteristics'!H:H,MATCH($C933,'Policy Characteristics'!$C:$C,0))),"",INDEX('Policy Characteristics'!H:H,MATCH($C933,'Policy Characteristics'!$C:$C,0)))</f>
        <v>0.01</v>
      </c>
      <c r="O933" s="76" t="str">
        <f>IF(ISBLANK(INDEX('Policy Characteristics'!I:I,MATCH($C933,'Policy Characteristics'!$C:$C,0))),"",INDEX('Policy Characteristics'!I:I,MATCH($C933,'Policy Characteristics'!$C:$C,0)))</f>
        <v>% of potential achieved</v>
      </c>
      <c r="P933" s="76" t="str">
        <f>IF(ISBLANK(INDEX('Policy Characteristics'!J:J,MATCH($C933,'Policy Characteristics'!$C:$C,0))),"",INDEX('Policy Characteristics'!J:J,MATCH($C933,'Policy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3" s="76" t="str">
        <f>IF(ISBLANK(INDEX('Policy Characteristics'!K:K,MATCH($C933,'Policy Characteristics'!$C:$C,0))),"",INDEX('Policy Characteristics'!K:K,MATCH($C933,'Policy Characteristics'!$C:$C,0)))</f>
        <v/>
      </c>
      <c r="R933" s="76" t="str">
        <f>IF(ISBLANK(INDEX('Policy Characteristics'!L:L,MATCH($C933,'Policy Characteristics'!$C:$C,0))),"",INDEX('Policy Characteristics'!L:L,MATCH($C933,'Policy Characteristics'!$C:$C,0)))</f>
        <v/>
      </c>
    </row>
    <row r="934" spans="1:18" s="143" customFormat="1" x14ac:dyDescent="0.25">
      <c r="A934" s="76" t="str">
        <f>IF(ISBLANK(INDEX('Policy Characteristics'!A:A,MATCH($C934,'Policy Characteristics'!$C:$C,0))),"",INDEX('Policy Characteristics'!A:A,MATCH($C934,'Policy Characteristics'!$C:$C,0)))</f>
        <v>Industry</v>
      </c>
      <c r="B934" s="234" t="str">
        <f>IF(ISBLANK(INDEX('Policy Characteristics'!B:B,MATCH($C934,'Policy Characteristics'!$C:$C,0))),"",INDEX('Policy Characteristics'!B:B,MATCH($C934,'Policy Characteristics'!$C:$C,0)))</f>
        <v>Feedstock Shifting</v>
      </c>
      <c r="C934" s="76" t="str">
        <f t="shared" si="32"/>
        <v>Fraction of Feedstock Shifted</v>
      </c>
      <c r="D934" s="78" t="s">
        <v>1307</v>
      </c>
      <c r="E934" s="88" t="s">
        <v>945</v>
      </c>
      <c r="F934" t="s">
        <v>1271</v>
      </c>
      <c r="G934" s="88" t="s">
        <v>950</v>
      </c>
      <c r="H934" s="80">
        <v>2529</v>
      </c>
      <c r="I934" s="247" t="s">
        <v>44</v>
      </c>
      <c r="J934" s="236" t="str">
        <f>IF(ISBLANK(INDEX('Policy Characteristics'!D:D,MATCH($C934,'Policy Characteristics'!$C:$C,0))),"",INDEX('Policy Characteristics'!D:D,MATCH($C934,'Policy Characteristics'!$C:$C,0)))</f>
        <v>Feedstock Shifting</v>
      </c>
      <c r="K934" s="76" t="str">
        <f>IF(ISBLANK(INDEX('Policy Characteristics'!E:E,MATCH($C934,'Policy Characteristics'!$C:$C,0))),"",INDEX('Policy Characteristics'!E:E,MATCH($C934,'Policy Characteristics'!$C:$C,0)))</f>
        <v>indst feedstock shifting</v>
      </c>
      <c r="L934" s="239">
        <f>IF(ISBLANK(INDEX('Policy Characteristics'!F:F,MATCH($C934,'Policy Characteristics'!$C:$C,0))),"",INDEX('Policy Characteristics'!F:F,MATCH($C934,'Policy Characteristics'!$C:$C,0)))</f>
        <v>0</v>
      </c>
      <c r="M934" s="239">
        <f>IF(ISBLANK(INDEX('Policy Characteristics'!G:G,MATCH($C934,'Policy Characteristics'!$C:$C,0))),"",INDEX('Policy Characteristics'!G:G,MATCH($C934,'Policy Characteristics'!$C:$C,0)))</f>
        <v>1</v>
      </c>
      <c r="N934" s="239">
        <f>IF(ISBLANK(INDEX('Policy Characteristics'!H:H,MATCH($C934,'Policy Characteristics'!$C:$C,0))),"",INDEX('Policy Characteristics'!H:H,MATCH($C934,'Policy Characteristics'!$C:$C,0)))</f>
        <v>0.01</v>
      </c>
      <c r="O934" s="76" t="str">
        <f>IF(ISBLANK(INDEX('Policy Characteristics'!I:I,MATCH($C934,'Policy Characteristics'!$C:$C,0))),"",INDEX('Policy Characteristics'!I:I,MATCH($C934,'Policy Characteristics'!$C:$C,0)))</f>
        <v>% of potential achieved</v>
      </c>
      <c r="P934" s="76" t="str">
        <f>IF(ISBLANK(INDEX('Policy Characteristics'!J:J,MATCH($C934,'Policy Characteristics'!$C:$C,0))),"",INDEX('Policy Characteristics'!J:J,MATCH($C934,'Policy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4" s="76" t="str">
        <f>IF(ISBLANK(INDEX('Policy Characteristics'!K:K,MATCH($C934,'Policy Characteristics'!$C:$C,0))),"",INDEX('Policy Characteristics'!K:K,MATCH($C934,'Policy Characteristics'!$C:$C,0)))</f>
        <v/>
      </c>
      <c r="R934" s="76" t="str">
        <f>IF(ISBLANK(INDEX('Policy Characteristics'!L:L,MATCH($C934,'Policy Characteristics'!$C:$C,0))),"",INDEX('Policy Characteristics'!L:L,MATCH($C934,'Policy Characteristics'!$C:$C,0)))</f>
        <v/>
      </c>
    </row>
    <row r="935" spans="1:18" s="143" customFormat="1" x14ac:dyDescent="0.25">
      <c r="A935" s="76" t="str">
        <f>IF(ISBLANK(INDEX('Policy Characteristics'!A:A,MATCH($C935,'Policy Characteristics'!$C:$C,0))),"",INDEX('Policy Characteristics'!A:A,MATCH($C935,'Policy Characteristics'!$C:$C,0)))</f>
        <v>Industry</v>
      </c>
      <c r="B935" s="234" t="str">
        <f>IF(ISBLANK(INDEX('Policy Characteristics'!B:B,MATCH($C935,'Policy Characteristics'!$C:$C,0))),"",INDEX('Policy Characteristics'!B:B,MATCH($C935,'Policy Characteristics'!$C:$C,0)))</f>
        <v>Feedstock Shifting</v>
      </c>
      <c r="C935" s="76" t="str">
        <f t="shared" si="32"/>
        <v>Fraction of Feedstock Shifted</v>
      </c>
      <c r="D935" s="78" t="s">
        <v>1308</v>
      </c>
      <c r="E935" s="88" t="s">
        <v>642</v>
      </c>
      <c r="F935" t="s">
        <v>1272</v>
      </c>
      <c r="G935" s="88" t="s">
        <v>648</v>
      </c>
      <c r="H935" s="80">
        <v>2530</v>
      </c>
      <c r="I935" s="247" t="s">
        <v>44</v>
      </c>
      <c r="J935" s="236" t="str">
        <f>IF(ISBLANK(INDEX('Policy Characteristics'!D:D,MATCH($C935,'Policy Characteristics'!$C:$C,0))),"",INDEX('Policy Characteristics'!D:D,MATCH($C935,'Policy Characteristics'!$C:$C,0)))</f>
        <v>Feedstock Shifting</v>
      </c>
      <c r="K935" s="76" t="str">
        <f>IF(ISBLANK(INDEX('Policy Characteristics'!E:E,MATCH($C935,'Policy Characteristics'!$C:$C,0))),"",INDEX('Policy Characteristics'!E:E,MATCH($C935,'Policy Characteristics'!$C:$C,0)))</f>
        <v>indst feedstock shifting</v>
      </c>
      <c r="L935" s="239">
        <f>IF(ISBLANK(INDEX('Policy Characteristics'!F:F,MATCH($C935,'Policy Characteristics'!$C:$C,0))),"",INDEX('Policy Characteristics'!F:F,MATCH($C935,'Policy Characteristics'!$C:$C,0)))</f>
        <v>0</v>
      </c>
      <c r="M935" s="239">
        <f>IF(ISBLANK(INDEX('Policy Characteristics'!G:G,MATCH($C935,'Policy Characteristics'!$C:$C,0))),"",INDEX('Policy Characteristics'!G:G,MATCH($C935,'Policy Characteristics'!$C:$C,0)))</f>
        <v>1</v>
      </c>
      <c r="N935" s="239">
        <f>IF(ISBLANK(INDEX('Policy Characteristics'!H:H,MATCH($C935,'Policy Characteristics'!$C:$C,0))),"",INDEX('Policy Characteristics'!H:H,MATCH($C935,'Policy Characteristics'!$C:$C,0)))</f>
        <v>0.01</v>
      </c>
      <c r="O935" s="76" t="str">
        <f>IF(ISBLANK(INDEX('Policy Characteristics'!I:I,MATCH($C935,'Policy Characteristics'!$C:$C,0))),"",INDEX('Policy Characteristics'!I:I,MATCH($C935,'Policy Characteristics'!$C:$C,0)))</f>
        <v>% of potential achieved</v>
      </c>
      <c r="P935" s="76" t="str">
        <f>IF(ISBLANK(INDEX('Policy Characteristics'!J:J,MATCH($C935,'Policy Characteristics'!$C:$C,0))),"",INDEX('Policy Characteristics'!J:J,MATCH($C935,'Policy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5" s="76" t="str">
        <f>IF(ISBLANK(INDEX('Policy Characteristics'!K:K,MATCH($C935,'Policy Characteristics'!$C:$C,0))),"",INDEX('Policy Characteristics'!K:K,MATCH($C935,'Policy Characteristics'!$C:$C,0)))</f>
        <v/>
      </c>
      <c r="R935" s="76" t="str">
        <f>IF(ISBLANK(INDEX('Policy Characteristics'!L:L,MATCH($C935,'Policy Characteristics'!$C:$C,0))),"",INDEX('Policy Characteristics'!L:L,MATCH($C935,'Policy Characteristics'!$C:$C,0)))</f>
        <v/>
      </c>
    </row>
    <row r="936" spans="1:18" s="143" customFormat="1" x14ac:dyDescent="0.25">
      <c r="A936" s="76" t="str">
        <f>IF(ISBLANK(INDEX('Policy Characteristics'!A:A,MATCH($C936,'Policy Characteristics'!$C:$C,0))),"",INDEX('Policy Characteristics'!A:A,MATCH($C936,'Policy Characteristics'!$C:$C,0)))</f>
        <v>Industry</v>
      </c>
      <c r="B936" s="234" t="str">
        <f>IF(ISBLANK(INDEX('Policy Characteristics'!B:B,MATCH($C936,'Policy Characteristics'!$C:$C,0))),"",INDEX('Policy Characteristics'!B:B,MATCH($C936,'Policy Characteristics'!$C:$C,0)))</f>
        <v>Feedstock Shifting</v>
      </c>
      <c r="C936" s="76" t="str">
        <f t="shared" si="32"/>
        <v>Fraction of Feedstock Shifted</v>
      </c>
      <c r="D936" s="78" t="s">
        <v>1308</v>
      </c>
      <c r="E936" s="88" t="s">
        <v>643</v>
      </c>
      <c r="F936" t="s">
        <v>1272</v>
      </c>
      <c r="G936" s="88" t="s">
        <v>651</v>
      </c>
      <c r="H936" s="80">
        <v>2531</v>
      </c>
      <c r="I936" s="247" t="s">
        <v>44</v>
      </c>
      <c r="J936" s="236" t="str">
        <f>IF(ISBLANK(INDEX('Policy Characteristics'!D:D,MATCH($C936,'Policy Characteristics'!$C:$C,0))),"",INDEX('Policy Characteristics'!D:D,MATCH($C936,'Policy Characteristics'!$C:$C,0)))</f>
        <v>Feedstock Shifting</v>
      </c>
      <c r="K936" s="76" t="str">
        <f>IF(ISBLANK(INDEX('Policy Characteristics'!E:E,MATCH($C936,'Policy Characteristics'!$C:$C,0))),"",INDEX('Policy Characteristics'!E:E,MATCH($C936,'Policy Characteristics'!$C:$C,0)))</f>
        <v>indst feedstock shifting</v>
      </c>
      <c r="L936" s="239">
        <f>IF(ISBLANK(INDEX('Policy Characteristics'!F:F,MATCH($C936,'Policy Characteristics'!$C:$C,0))),"",INDEX('Policy Characteristics'!F:F,MATCH($C936,'Policy Characteristics'!$C:$C,0)))</f>
        <v>0</v>
      </c>
      <c r="M936" s="239">
        <f>IF(ISBLANK(INDEX('Policy Characteristics'!G:G,MATCH($C936,'Policy Characteristics'!$C:$C,0))),"",INDEX('Policy Characteristics'!G:G,MATCH($C936,'Policy Characteristics'!$C:$C,0)))</f>
        <v>1</v>
      </c>
      <c r="N936" s="239">
        <f>IF(ISBLANK(INDEX('Policy Characteristics'!H:H,MATCH($C936,'Policy Characteristics'!$C:$C,0))),"",INDEX('Policy Characteristics'!H:H,MATCH($C936,'Policy Characteristics'!$C:$C,0)))</f>
        <v>0.01</v>
      </c>
      <c r="O936" s="76" t="str">
        <f>IF(ISBLANK(INDEX('Policy Characteristics'!I:I,MATCH($C936,'Policy Characteristics'!$C:$C,0))),"",INDEX('Policy Characteristics'!I:I,MATCH($C936,'Policy Characteristics'!$C:$C,0)))</f>
        <v>% of potential achieved</v>
      </c>
      <c r="P936" s="76" t="str">
        <f>IF(ISBLANK(INDEX('Policy Characteristics'!J:J,MATCH($C936,'Policy Characteristics'!$C:$C,0))),"",INDEX('Policy Characteristics'!J:J,MATCH($C936,'Policy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6" s="76" t="str">
        <f>IF(ISBLANK(INDEX('Policy Characteristics'!K:K,MATCH($C936,'Policy Characteristics'!$C:$C,0))),"",INDEX('Policy Characteristics'!K:K,MATCH($C936,'Policy Characteristics'!$C:$C,0)))</f>
        <v/>
      </c>
      <c r="R936" s="76" t="str">
        <f>IF(ISBLANK(INDEX('Policy Characteristics'!L:L,MATCH($C936,'Policy Characteristics'!$C:$C,0))),"",INDEX('Policy Characteristics'!L:L,MATCH($C936,'Policy Characteristics'!$C:$C,0)))</f>
        <v/>
      </c>
    </row>
    <row r="937" spans="1:18" s="143" customFormat="1" x14ac:dyDescent="0.25">
      <c r="A937" s="76" t="str">
        <f>IF(ISBLANK(INDEX('Policy Characteristics'!A:A,MATCH($C937,'Policy Characteristics'!$C:$C,0))),"",INDEX('Policy Characteristics'!A:A,MATCH($C937,'Policy Characteristics'!$C:$C,0)))</f>
        <v>Industry</v>
      </c>
      <c r="B937" s="234" t="str">
        <f>IF(ISBLANK(INDEX('Policy Characteristics'!B:B,MATCH($C937,'Policy Characteristics'!$C:$C,0))),"",INDEX('Policy Characteristics'!B:B,MATCH($C937,'Policy Characteristics'!$C:$C,0)))</f>
        <v>Feedstock Shifting</v>
      </c>
      <c r="C937" s="76" t="str">
        <f t="shared" si="32"/>
        <v>Fraction of Feedstock Shifted</v>
      </c>
      <c r="D937" s="78" t="s">
        <v>1308</v>
      </c>
      <c r="E937" s="88" t="s">
        <v>644</v>
      </c>
      <c r="F937" t="s">
        <v>1272</v>
      </c>
      <c r="G937" s="88" t="s">
        <v>652</v>
      </c>
      <c r="H937" s="80">
        <v>2532</v>
      </c>
      <c r="I937" s="247" t="s">
        <v>44</v>
      </c>
      <c r="J937" s="236" t="str">
        <f>IF(ISBLANK(INDEX('Policy Characteristics'!D:D,MATCH($C937,'Policy Characteristics'!$C:$C,0))),"",INDEX('Policy Characteristics'!D:D,MATCH($C937,'Policy Characteristics'!$C:$C,0)))</f>
        <v>Feedstock Shifting</v>
      </c>
      <c r="K937" s="76" t="str">
        <f>IF(ISBLANK(INDEX('Policy Characteristics'!E:E,MATCH($C937,'Policy Characteristics'!$C:$C,0))),"",INDEX('Policy Characteristics'!E:E,MATCH($C937,'Policy Characteristics'!$C:$C,0)))</f>
        <v>indst feedstock shifting</v>
      </c>
      <c r="L937" s="239">
        <f>IF(ISBLANK(INDEX('Policy Characteristics'!F:F,MATCH($C937,'Policy Characteristics'!$C:$C,0))),"",INDEX('Policy Characteristics'!F:F,MATCH($C937,'Policy Characteristics'!$C:$C,0)))</f>
        <v>0</v>
      </c>
      <c r="M937" s="239">
        <f>IF(ISBLANK(INDEX('Policy Characteristics'!G:G,MATCH($C937,'Policy Characteristics'!$C:$C,0))),"",INDEX('Policy Characteristics'!G:G,MATCH($C937,'Policy Characteristics'!$C:$C,0)))</f>
        <v>1</v>
      </c>
      <c r="N937" s="239">
        <f>IF(ISBLANK(INDEX('Policy Characteristics'!H:H,MATCH($C937,'Policy Characteristics'!$C:$C,0))),"",INDEX('Policy Characteristics'!H:H,MATCH($C937,'Policy Characteristics'!$C:$C,0)))</f>
        <v>0.01</v>
      </c>
      <c r="O937" s="76" t="str">
        <f>IF(ISBLANK(INDEX('Policy Characteristics'!I:I,MATCH($C937,'Policy Characteristics'!$C:$C,0))),"",INDEX('Policy Characteristics'!I:I,MATCH($C937,'Policy Characteristics'!$C:$C,0)))</f>
        <v>% of potential achieved</v>
      </c>
      <c r="P937" s="76" t="str">
        <f>IF(ISBLANK(INDEX('Policy Characteristics'!J:J,MATCH($C937,'Policy Characteristics'!$C:$C,0))),"",INDEX('Policy Characteristics'!J:J,MATCH($C937,'Policy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7" s="76" t="str">
        <f>IF(ISBLANK(INDEX('Policy Characteristics'!K:K,MATCH($C937,'Policy Characteristics'!$C:$C,0))),"",INDEX('Policy Characteristics'!K:K,MATCH($C937,'Policy Characteristics'!$C:$C,0)))</f>
        <v/>
      </c>
      <c r="R937" s="76" t="str">
        <f>IF(ISBLANK(INDEX('Policy Characteristics'!L:L,MATCH($C937,'Policy Characteristics'!$C:$C,0))),"",INDEX('Policy Characteristics'!L:L,MATCH($C937,'Policy Characteristics'!$C:$C,0)))</f>
        <v/>
      </c>
    </row>
    <row r="938" spans="1:18" s="143" customFormat="1" x14ac:dyDescent="0.25">
      <c r="A938" s="76" t="str">
        <f>IF(ISBLANK(INDEX('Policy Characteristics'!A:A,MATCH($C938,'Policy Characteristics'!$C:$C,0))),"",INDEX('Policy Characteristics'!A:A,MATCH($C938,'Policy Characteristics'!$C:$C,0)))</f>
        <v>Industry</v>
      </c>
      <c r="B938" s="234" t="str">
        <f>IF(ISBLANK(INDEX('Policy Characteristics'!B:B,MATCH($C938,'Policy Characteristics'!$C:$C,0))),"",INDEX('Policy Characteristics'!B:B,MATCH($C938,'Policy Characteristics'!$C:$C,0)))</f>
        <v>Feedstock Shifting</v>
      </c>
      <c r="C938" s="76" t="str">
        <f t="shared" si="32"/>
        <v>Fraction of Feedstock Shifted</v>
      </c>
      <c r="D938" s="78" t="s">
        <v>1308</v>
      </c>
      <c r="E938" s="88" t="s">
        <v>645</v>
      </c>
      <c r="F938" t="s">
        <v>1272</v>
      </c>
      <c r="G938" s="88" t="s">
        <v>649</v>
      </c>
      <c r="H938" s="80">
        <v>2533</v>
      </c>
      <c r="I938" s="247" t="s">
        <v>44</v>
      </c>
      <c r="J938" s="236" t="str">
        <f>IF(ISBLANK(INDEX('Policy Characteristics'!D:D,MATCH($C938,'Policy Characteristics'!$C:$C,0))),"",INDEX('Policy Characteristics'!D:D,MATCH($C938,'Policy Characteristics'!$C:$C,0)))</f>
        <v>Feedstock Shifting</v>
      </c>
      <c r="K938" s="76" t="str">
        <f>IF(ISBLANK(INDEX('Policy Characteristics'!E:E,MATCH($C938,'Policy Characteristics'!$C:$C,0))),"",INDEX('Policy Characteristics'!E:E,MATCH($C938,'Policy Characteristics'!$C:$C,0)))</f>
        <v>indst feedstock shifting</v>
      </c>
      <c r="L938" s="239">
        <f>IF(ISBLANK(INDEX('Policy Characteristics'!F:F,MATCH($C938,'Policy Characteristics'!$C:$C,0))),"",INDEX('Policy Characteristics'!F:F,MATCH($C938,'Policy Characteristics'!$C:$C,0)))</f>
        <v>0</v>
      </c>
      <c r="M938" s="239">
        <f>IF(ISBLANK(INDEX('Policy Characteristics'!G:G,MATCH($C938,'Policy Characteristics'!$C:$C,0))),"",INDEX('Policy Characteristics'!G:G,MATCH($C938,'Policy Characteristics'!$C:$C,0)))</f>
        <v>1</v>
      </c>
      <c r="N938" s="239">
        <f>IF(ISBLANK(INDEX('Policy Characteristics'!H:H,MATCH($C938,'Policy Characteristics'!$C:$C,0))),"",INDEX('Policy Characteristics'!H:H,MATCH($C938,'Policy Characteristics'!$C:$C,0)))</f>
        <v>0.01</v>
      </c>
      <c r="O938" s="76" t="str">
        <f>IF(ISBLANK(INDEX('Policy Characteristics'!I:I,MATCH($C938,'Policy Characteristics'!$C:$C,0))),"",INDEX('Policy Characteristics'!I:I,MATCH($C938,'Policy Characteristics'!$C:$C,0)))</f>
        <v>% of potential achieved</v>
      </c>
      <c r="P938" s="76" t="str">
        <f>IF(ISBLANK(INDEX('Policy Characteristics'!J:J,MATCH($C938,'Policy Characteristics'!$C:$C,0))),"",INDEX('Policy Characteristics'!J:J,MATCH($C938,'Policy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8" s="76" t="str">
        <f>IF(ISBLANK(INDEX('Policy Characteristics'!K:K,MATCH($C938,'Policy Characteristics'!$C:$C,0))),"",INDEX('Policy Characteristics'!K:K,MATCH($C938,'Policy Characteristics'!$C:$C,0)))</f>
        <v/>
      </c>
      <c r="R938" s="76" t="str">
        <f>IF(ISBLANK(INDEX('Policy Characteristics'!L:L,MATCH($C938,'Policy Characteristics'!$C:$C,0))),"",INDEX('Policy Characteristics'!L:L,MATCH($C938,'Policy Characteristics'!$C:$C,0)))</f>
        <v/>
      </c>
    </row>
    <row r="939" spans="1:18" s="143" customFormat="1" x14ac:dyDescent="0.25">
      <c r="A939" s="76" t="str">
        <f>IF(ISBLANK(INDEX('Policy Characteristics'!A:A,MATCH($C939,'Policy Characteristics'!$C:$C,0))),"",INDEX('Policy Characteristics'!A:A,MATCH($C939,'Policy Characteristics'!$C:$C,0)))</f>
        <v>Industry</v>
      </c>
      <c r="B939" s="234" t="str">
        <f>IF(ISBLANK(INDEX('Policy Characteristics'!B:B,MATCH($C939,'Policy Characteristics'!$C:$C,0))),"",INDEX('Policy Characteristics'!B:B,MATCH($C939,'Policy Characteristics'!$C:$C,0)))</f>
        <v>Feedstock Shifting</v>
      </c>
      <c r="C939" s="76" t="str">
        <f t="shared" si="32"/>
        <v>Fraction of Feedstock Shifted</v>
      </c>
      <c r="D939" s="78" t="s">
        <v>1308</v>
      </c>
      <c r="E939" s="88" t="s">
        <v>646</v>
      </c>
      <c r="F939" t="s">
        <v>1272</v>
      </c>
      <c r="G939" s="88" t="s">
        <v>650</v>
      </c>
      <c r="H939" s="80">
        <v>2534</v>
      </c>
      <c r="I939" s="247" t="s">
        <v>44</v>
      </c>
      <c r="J939" s="236" t="str">
        <f>IF(ISBLANK(INDEX('Policy Characteristics'!D:D,MATCH($C939,'Policy Characteristics'!$C:$C,0))),"",INDEX('Policy Characteristics'!D:D,MATCH($C939,'Policy Characteristics'!$C:$C,0)))</f>
        <v>Feedstock Shifting</v>
      </c>
      <c r="K939" s="76" t="str">
        <f>IF(ISBLANK(INDEX('Policy Characteristics'!E:E,MATCH($C939,'Policy Characteristics'!$C:$C,0))),"",INDEX('Policy Characteristics'!E:E,MATCH($C939,'Policy Characteristics'!$C:$C,0)))</f>
        <v>indst feedstock shifting</v>
      </c>
      <c r="L939" s="239">
        <f>IF(ISBLANK(INDEX('Policy Characteristics'!F:F,MATCH($C939,'Policy Characteristics'!$C:$C,0))),"",INDEX('Policy Characteristics'!F:F,MATCH($C939,'Policy Characteristics'!$C:$C,0)))</f>
        <v>0</v>
      </c>
      <c r="M939" s="239">
        <f>IF(ISBLANK(INDEX('Policy Characteristics'!G:G,MATCH($C939,'Policy Characteristics'!$C:$C,0))),"",INDEX('Policy Characteristics'!G:G,MATCH($C939,'Policy Characteristics'!$C:$C,0)))</f>
        <v>1</v>
      </c>
      <c r="N939" s="239">
        <f>IF(ISBLANK(INDEX('Policy Characteristics'!H:H,MATCH($C939,'Policy Characteristics'!$C:$C,0))),"",INDEX('Policy Characteristics'!H:H,MATCH($C939,'Policy Characteristics'!$C:$C,0)))</f>
        <v>0.01</v>
      </c>
      <c r="O939" s="76" t="str">
        <f>IF(ISBLANK(INDEX('Policy Characteristics'!I:I,MATCH($C939,'Policy Characteristics'!$C:$C,0))),"",INDEX('Policy Characteristics'!I:I,MATCH($C939,'Policy Characteristics'!$C:$C,0)))</f>
        <v>% of potential achieved</v>
      </c>
      <c r="P939" s="76" t="str">
        <f>IF(ISBLANK(INDEX('Policy Characteristics'!J:J,MATCH($C939,'Policy Characteristics'!$C:$C,0))),"",INDEX('Policy Characteristics'!J:J,MATCH($C939,'Policy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9" s="76" t="str">
        <f>IF(ISBLANK(INDEX('Policy Characteristics'!K:K,MATCH($C939,'Policy Characteristics'!$C:$C,0))),"",INDEX('Policy Characteristics'!K:K,MATCH($C939,'Policy Characteristics'!$C:$C,0)))</f>
        <v/>
      </c>
      <c r="R939" s="76" t="str">
        <f>IF(ISBLANK(INDEX('Policy Characteristics'!L:L,MATCH($C939,'Policy Characteristics'!$C:$C,0))),"",INDEX('Policy Characteristics'!L:L,MATCH($C939,'Policy Characteristics'!$C:$C,0)))</f>
        <v/>
      </c>
    </row>
    <row r="940" spans="1:18" s="143" customFormat="1" x14ac:dyDescent="0.25">
      <c r="A940" s="76" t="str">
        <f>IF(ISBLANK(INDEX('Policy Characteristics'!A:A,MATCH($C940,'Policy Characteristics'!$C:$C,0))),"",INDEX('Policy Characteristics'!A:A,MATCH($C940,'Policy Characteristics'!$C:$C,0)))</f>
        <v>Industry</v>
      </c>
      <c r="B940" s="234" t="str">
        <f>IF(ISBLANK(INDEX('Policy Characteristics'!B:B,MATCH($C940,'Policy Characteristics'!$C:$C,0))),"",INDEX('Policy Characteristics'!B:B,MATCH($C940,'Policy Characteristics'!$C:$C,0)))</f>
        <v>Feedstock Shifting</v>
      </c>
      <c r="C940" s="76" t="str">
        <f t="shared" si="32"/>
        <v>Fraction of Feedstock Shifted</v>
      </c>
      <c r="D940" s="78" t="s">
        <v>1308</v>
      </c>
      <c r="E940" s="88" t="s">
        <v>647</v>
      </c>
      <c r="F940" t="s">
        <v>1272</v>
      </c>
      <c r="G940" s="88" t="s">
        <v>653</v>
      </c>
      <c r="H940" s="80">
        <v>2535</v>
      </c>
      <c r="I940" s="247" t="s">
        <v>44</v>
      </c>
      <c r="J940" s="236" t="str">
        <f>IF(ISBLANK(INDEX('Policy Characteristics'!D:D,MATCH($C940,'Policy Characteristics'!$C:$C,0))),"",INDEX('Policy Characteristics'!D:D,MATCH($C940,'Policy Characteristics'!$C:$C,0)))</f>
        <v>Feedstock Shifting</v>
      </c>
      <c r="K940" s="76" t="str">
        <f>IF(ISBLANK(INDEX('Policy Characteristics'!E:E,MATCH($C940,'Policy Characteristics'!$C:$C,0))),"",INDEX('Policy Characteristics'!E:E,MATCH($C940,'Policy Characteristics'!$C:$C,0)))</f>
        <v>indst feedstock shifting</v>
      </c>
      <c r="L940" s="239">
        <f>IF(ISBLANK(INDEX('Policy Characteristics'!F:F,MATCH($C940,'Policy Characteristics'!$C:$C,0))),"",INDEX('Policy Characteristics'!F:F,MATCH($C940,'Policy Characteristics'!$C:$C,0)))</f>
        <v>0</v>
      </c>
      <c r="M940" s="239">
        <f>IF(ISBLANK(INDEX('Policy Characteristics'!G:G,MATCH($C940,'Policy Characteristics'!$C:$C,0))),"",INDEX('Policy Characteristics'!G:G,MATCH($C940,'Policy Characteristics'!$C:$C,0)))</f>
        <v>1</v>
      </c>
      <c r="N940" s="239">
        <f>IF(ISBLANK(INDEX('Policy Characteristics'!H:H,MATCH($C940,'Policy Characteristics'!$C:$C,0))),"",INDEX('Policy Characteristics'!H:H,MATCH($C940,'Policy Characteristics'!$C:$C,0)))</f>
        <v>0.01</v>
      </c>
      <c r="O940" s="76" t="str">
        <f>IF(ISBLANK(INDEX('Policy Characteristics'!I:I,MATCH($C940,'Policy Characteristics'!$C:$C,0))),"",INDEX('Policy Characteristics'!I:I,MATCH($C940,'Policy Characteristics'!$C:$C,0)))</f>
        <v>% of potential achieved</v>
      </c>
      <c r="P940" s="76" t="str">
        <f>IF(ISBLANK(INDEX('Policy Characteristics'!J:J,MATCH($C940,'Policy Characteristics'!$C:$C,0))),"",INDEX('Policy Characteristics'!J:J,MATCH($C940,'Policy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0" s="76" t="str">
        <f>IF(ISBLANK(INDEX('Policy Characteristics'!K:K,MATCH($C940,'Policy Characteristics'!$C:$C,0))),"",INDEX('Policy Characteristics'!K:K,MATCH($C940,'Policy Characteristics'!$C:$C,0)))</f>
        <v/>
      </c>
      <c r="R940" s="76" t="str">
        <f>IF(ISBLANK(INDEX('Policy Characteristics'!L:L,MATCH($C940,'Policy Characteristics'!$C:$C,0))),"",INDEX('Policy Characteristics'!L:L,MATCH($C940,'Policy Characteristics'!$C:$C,0)))</f>
        <v/>
      </c>
    </row>
    <row r="941" spans="1:18" s="143" customFormat="1" x14ac:dyDescent="0.25">
      <c r="A941" s="76" t="str">
        <f>IF(ISBLANK(INDEX('Policy Characteristics'!A:A,MATCH($C941,'Policy Characteristics'!$C:$C,0))),"",INDEX('Policy Characteristics'!A:A,MATCH($C941,'Policy Characteristics'!$C:$C,0)))</f>
        <v>Industry</v>
      </c>
      <c r="B941" s="234" t="str">
        <f>IF(ISBLANK(INDEX('Policy Characteristics'!B:B,MATCH($C941,'Policy Characteristics'!$C:$C,0))),"",INDEX('Policy Characteristics'!B:B,MATCH($C941,'Policy Characteristics'!$C:$C,0)))</f>
        <v>Feedstock Shifting</v>
      </c>
      <c r="C941" s="76" t="str">
        <f t="shared" si="32"/>
        <v>Fraction of Feedstock Shifted</v>
      </c>
      <c r="D941" s="78" t="s">
        <v>1308</v>
      </c>
      <c r="E941" s="88" t="s">
        <v>946</v>
      </c>
      <c r="F941" t="s">
        <v>1272</v>
      </c>
      <c r="G941" s="88" t="s">
        <v>949</v>
      </c>
      <c r="H941" s="80">
        <v>2536</v>
      </c>
      <c r="I941" s="247" t="s">
        <v>44</v>
      </c>
      <c r="J941" s="236" t="str">
        <f>IF(ISBLANK(INDEX('Policy Characteristics'!D:D,MATCH($C941,'Policy Characteristics'!$C:$C,0))),"",INDEX('Policy Characteristics'!D:D,MATCH($C941,'Policy Characteristics'!$C:$C,0)))</f>
        <v>Feedstock Shifting</v>
      </c>
      <c r="K941" s="76" t="str">
        <f>IF(ISBLANK(INDEX('Policy Characteristics'!E:E,MATCH($C941,'Policy Characteristics'!$C:$C,0))),"",INDEX('Policy Characteristics'!E:E,MATCH($C941,'Policy Characteristics'!$C:$C,0)))</f>
        <v>indst feedstock shifting</v>
      </c>
      <c r="L941" s="239">
        <f>IF(ISBLANK(INDEX('Policy Characteristics'!F:F,MATCH($C941,'Policy Characteristics'!$C:$C,0))),"",INDEX('Policy Characteristics'!F:F,MATCH($C941,'Policy Characteristics'!$C:$C,0)))</f>
        <v>0</v>
      </c>
      <c r="M941" s="239">
        <f>IF(ISBLANK(INDEX('Policy Characteristics'!G:G,MATCH($C941,'Policy Characteristics'!$C:$C,0))),"",INDEX('Policy Characteristics'!G:G,MATCH($C941,'Policy Characteristics'!$C:$C,0)))</f>
        <v>1</v>
      </c>
      <c r="N941" s="239">
        <f>IF(ISBLANK(INDEX('Policy Characteristics'!H:H,MATCH($C941,'Policy Characteristics'!$C:$C,0))),"",INDEX('Policy Characteristics'!H:H,MATCH($C941,'Policy Characteristics'!$C:$C,0)))</f>
        <v>0.01</v>
      </c>
      <c r="O941" s="76" t="str">
        <f>IF(ISBLANK(INDEX('Policy Characteristics'!I:I,MATCH($C941,'Policy Characteristics'!$C:$C,0))),"",INDEX('Policy Characteristics'!I:I,MATCH($C941,'Policy Characteristics'!$C:$C,0)))</f>
        <v>% of potential achieved</v>
      </c>
      <c r="P941" s="76" t="str">
        <f>IF(ISBLANK(INDEX('Policy Characteristics'!J:J,MATCH($C941,'Policy Characteristics'!$C:$C,0))),"",INDEX('Policy Characteristics'!J:J,MATCH($C941,'Policy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1" s="76" t="str">
        <f>IF(ISBLANK(INDEX('Policy Characteristics'!K:K,MATCH($C941,'Policy Characteristics'!$C:$C,0))),"",INDEX('Policy Characteristics'!K:K,MATCH($C941,'Policy Characteristics'!$C:$C,0)))</f>
        <v/>
      </c>
      <c r="R941" s="76" t="str">
        <f>IF(ISBLANK(INDEX('Policy Characteristics'!L:L,MATCH($C941,'Policy Characteristics'!$C:$C,0))),"",INDEX('Policy Characteristics'!L:L,MATCH($C941,'Policy Characteristics'!$C:$C,0)))</f>
        <v/>
      </c>
    </row>
    <row r="942" spans="1:18" s="143" customFormat="1" x14ac:dyDescent="0.25">
      <c r="A942" s="76" t="str">
        <f>IF(ISBLANK(INDEX('Policy Characteristics'!A:A,MATCH($C942,'Policy Characteristics'!$C:$C,0))),"",INDEX('Policy Characteristics'!A:A,MATCH($C942,'Policy Characteristics'!$C:$C,0)))</f>
        <v>Industry</v>
      </c>
      <c r="B942" s="234" t="str">
        <f>IF(ISBLANK(INDEX('Policy Characteristics'!B:B,MATCH($C942,'Policy Characteristics'!$C:$C,0))),"",INDEX('Policy Characteristics'!B:B,MATCH($C942,'Policy Characteristics'!$C:$C,0)))</f>
        <v>Feedstock Shifting</v>
      </c>
      <c r="C942" s="76" t="str">
        <f t="shared" si="32"/>
        <v>Fraction of Feedstock Shifted</v>
      </c>
      <c r="D942" s="78" t="s">
        <v>1308</v>
      </c>
      <c r="E942" s="88" t="s">
        <v>947</v>
      </c>
      <c r="F942" t="s">
        <v>1272</v>
      </c>
      <c r="G942" s="88" t="s">
        <v>951</v>
      </c>
      <c r="H942" s="80">
        <v>2537</v>
      </c>
      <c r="I942" s="247" t="s">
        <v>44</v>
      </c>
      <c r="J942" s="236" t="str">
        <f>IF(ISBLANK(INDEX('Policy Characteristics'!D:D,MATCH($C942,'Policy Characteristics'!$C:$C,0))),"",INDEX('Policy Characteristics'!D:D,MATCH($C942,'Policy Characteristics'!$C:$C,0)))</f>
        <v>Feedstock Shifting</v>
      </c>
      <c r="K942" s="76" t="str">
        <f>IF(ISBLANK(INDEX('Policy Characteristics'!E:E,MATCH($C942,'Policy Characteristics'!$C:$C,0))),"",INDEX('Policy Characteristics'!E:E,MATCH($C942,'Policy Characteristics'!$C:$C,0)))</f>
        <v>indst feedstock shifting</v>
      </c>
      <c r="L942" s="239">
        <f>IF(ISBLANK(INDEX('Policy Characteristics'!F:F,MATCH($C942,'Policy Characteristics'!$C:$C,0))),"",INDEX('Policy Characteristics'!F:F,MATCH($C942,'Policy Characteristics'!$C:$C,0)))</f>
        <v>0</v>
      </c>
      <c r="M942" s="239">
        <f>IF(ISBLANK(INDEX('Policy Characteristics'!G:G,MATCH($C942,'Policy Characteristics'!$C:$C,0))),"",INDEX('Policy Characteristics'!G:G,MATCH($C942,'Policy Characteristics'!$C:$C,0)))</f>
        <v>1</v>
      </c>
      <c r="N942" s="239">
        <f>IF(ISBLANK(INDEX('Policy Characteristics'!H:H,MATCH($C942,'Policy Characteristics'!$C:$C,0))),"",INDEX('Policy Characteristics'!H:H,MATCH($C942,'Policy Characteristics'!$C:$C,0)))</f>
        <v>0.01</v>
      </c>
      <c r="O942" s="76" t="str">
        <f>IF(ISBLANK(INDEX('Policy Characteristics'!I:I,MATCH($C942,'Policy Characteristics'!$C:$C,0))),"",INDEX('Policy Characteristics'!I:I,MATCH($C942,'Policy Characteristics'!$C:$C,0)))</f>
        <v>% of potential achieved</v>
      </c>
      <c r="P942" s="76" t="str">
        <f>IF(ISBLANK(INDEX('Policy Characteristics'!J:J,MATCH($C942,'Policy Characteristics'!$C:$C,0))),"",INDEX('Policy Characteristics'!J:J,MATCH($C942,'Policy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2" s="76" t="str">
        <f>IF(ISBLANK(INDEX('Policy Characteristics'!K:K,MATCH($C942,'Policy Characteristics'!$C:$C,0))),"",INDEX('Policy Characteristics'!K:K,MATCH($C942,'Policy Characteristics'!$C:$C,0)))</f>
        <v/>
      </c>
      <c r="R942" s="76" t="str">
        <f>IF(ISBLANK(INDEX('Policy Characteristics'!L:L,MATCH($C942,'Policy Characteristics'!$C:$C,0))),"",INDEX('Policy Characteristics'!L:L,MATCH($C942,'Policy Characteristics'!$C:$C,0)))</f>
        <v/>
      </c>
    </row>
    <row r="943" spans="1:18" s="143" customFormat="1" x14ac:dyDescent="0.25">
      <c r="A943" s="76" t="str">
        <f>IF(ISBLANK(INDEX('Policy Characteristics'!A:A,MATCH($C943,'Policy Characteristics'!$C:$C,0))),"",INDEX('Policy Characteristics'!A:A,MATCH($C943,'Policy Characteristics'!$C:$C,0)))</f>
        <v>Industry</v>
      </c>
      <c r="B943" s="234" t="str">
        <f>IF(ISBLANK(INDEX('Policy Characteristics'!B:B,MATCH($C943,'Policy Characteristics'!$C:$C,0))),"",INDEX('Policy Characteristics'!B:B,MATCH($C943,'Policy Characteristics'!$C:$C,0)))</f>
        <v>Feedstock Shifting</v>
      </c>
      <c r="C943" s="76" t="str">
        <f t="shared" si="32"/>
        <v>Fraction of Feedstock Shifted</v>
      </c>
      <c r="D943" s="78" t="s">
        <v>1308</v>
      </c>
      <c r="E943" s="88" t="s">
        <v>948</v>
      </c>
      <c r="F943" t="s">
        <v>1272</v>
      </c>
      <c r="G943" s="88" t="s">
        <v>952</v>
      </c>
      <c r="H943" s="80">
        <v>2538</v>
      </c>
      <c r="I943" s="247" t="s">
        <v>44</v>
      </c>
      <c r="J943" s="236" t="str">
        <f>IF(ISBLANK(INDEX('Policy Characteristics'!D:D,MATCH($C943,'Policy Characteristics'!$C:$C,0))),"",INDEX('Policy Characteristics'!D:D,MATCH($C943,'Policy Characteristics'!$C:$C,0)))</f>
        <v>Feedstock Shifting</v>
      </c>
      <c r="K943" s="76" t="str">
        <f>IF(ISBLANK(INDEX('Policy Characteristics'!E:E,MATCH($C943,'Policy Characteristics'!$C:$C,0))),"",INDEX('Policy Characteristics'!E:E,MATCH($C943,'Policy Characteristics'!$C:$C,0)))</f>
        <v>indst feedstock shifting</v>
      </c>
      <c r="L943" s="239">
        <f>IF(ISBLANK(INDEX('Policy Characteristics'!F:F,MATCH($C943,'Policy Characteristics'!$C:$C,0))),"",INDEX('Policy Characteristics'!F:F,MATCH($C943,'Policy Characteristics'!$C:$C,0)))</f>
        <v>0</v>
      </c>
      <c r="M943" s="239">
        <f>IF(ISBLANK(INDEX('Policy Characteristics'!G:G,MATCH($C943,'Policy Characteristics'!$C:$C,0))),"",INDEX('Policy Characteristics'!G:G,MATCH($C943,'Policy Characteristics'!$C:$C,0)))</f>
        <v>1</v>
      </c>
      <c r="N943" s="239">
        <f>IF(ISBLANK(INDEX('Policy Characteristics'!H:H,MATCH($C943,'Policy Characteristics'!$C:$C,0))),"",INDEX('Policy Characteristics'!H:H,MATCH($C943,'Policy Characteristics'!$C:$C,0)))</f>
        <v>0.01</v>
      </c>
      <c r="O943" s="76" t="str">
        <f>IF(ISBLANK(INDEX('Policy Characteristics'!I:I,MATCH($C943,'Policy Characteristics'!$C:$C,0))),"",INDEX('Policy Characteristics'!I:I,MATCH($C943,'Policy Characteristics'!$C:$C,0)))</f>
        <v>% of potential achieved</v>
      </c>
      <c r="P943" s="76" t="str">
        <f>IF(ISBLANK(INDEX('Policy Characteristics'!J:J,MATCH($C943,'Policy Characteristics'!$C:$C,0))),"",INDEX('Policy Characteristics'!J:J,MATCH($C943,'Policy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3" s="76" t="str">
        <f>IF(ISBLANK(INDEX('Policy Characteristics'!K:K,MATCH($C943,'Policy Characteristics'!$C:$C,0))),"",INDEX('Policy Characteristics'!K:K,MATCH($C943,'Policy Characteristics'!$C:$C,0)))</f>
        <v/>
      </c>
      <c r="R943" s="76" t="str">
        <f>IF(ISBLANK(INDEX('Policy Characteristics'!L:L,MATCH($C943,'Policy Characteristics'!$C:$C,0))),"",INDEX('Policy Characteristics'!L:L,MATCH($C943,'Policy Characteristics'!$C:$C,0)))</f>
        <v/>
      </c>
    </row>
    <row r="944" spans="1:18" s="143" customFormat="1" x14ac:dyDescent="0.25">
      <c r="A944" s="76" t="str">
        <f>IF(ISBLANK(INDEX('Policy Characteristics'!A:A,MATCH($C944,'Policy Characteristics'!$C:$C,0))),"",INDEX('Policy Characteristics'!A:A,MATCH($C944,'Policy Characteristics'!$C:$C,0)))</f>
        <v>Industry</v>
      </c>
      <c r="B944" s="234" t="str">
        <f>IF(ISBLANK(INDEX('Policy Characteristics'!B:B,MATCH($C944,'Policy Characteristics'!$C:$C,0))),"",INDEX('Policy Characteristics'!B:B,MATCH($C944,'Policy Characteristics'!$C:$C,0)))</f>
        <v>Feedstock Shifting</v>
      </c>
      <c r="C944" s="76" t="str">
        <f t="shared" si="32"/>
        <v>Fraction of Feedstock Shifted</v>
      </c>
      <c r="D944" s="78" t="s">
        <v>1308</v>
      </c>
      <c r="E944" s="88" t="s">
        <v>945</v>
      </c>
      <c r="F944" t="s">
        <v>1272</v>
      </c>
      <c r="G944" s="88" t="s">
        <v>950</v>
      </c>
      <c r="H944" s="80">
        <v>2539</v>
      </c>
      <c r="I944" s="247" t="s">
        <v>44</v>
      </c>
      <c r="J944" s="236" t="str">
        <f>IF(ISBLANK(INDEX('Policy Characteristics'!D:D,MATCH($C944,'Policy Characteristics'!$C:$C,0))),"",INDEX('Policy Characteristics'!D:D,MATCH($C944,'Policy Characteristics'!$C:$C,0)))</f>
        <v>Feedstock Shifting</v>
      </c>
      <c r="K944" s="76" t="str">
        <f>IF(ISBLANK(INDEX('Policy Characteristics'!E:E,MATCH($C944,'Policy Characteristics'!$C:$C,0))),"",INDEX('Policy Characteristics'!E:E,MATCH($C944,'Policy Characteristics'!$C:$C,0)))</f>
        <v>indst feedstock shifting</v>
      </c>
      <c r="L944" s="239">
        <f>IF(ISBLANK(INDEX('Policy Characteristics'!F:F,MATCH($C944,'Policy Characteristics'!$C:$C,0))),"",INDEX('Policy Characteristics'!F:F,MATCH($C944,'Policy Characteristics'!$C:$C,0)))</f>
        <v>0</v>
      </c>
      <c r="M944" s="239">
        <f>IF(ISBLANK(INDEX('Policy Characteristics'!G:G,MATCH($C944,'Policy Characteristics'!$C:$C,0))),"",INDEX('Policy Characteristics'!G:G,MATCH($C944,'Policy Characteristics'!$C:$C,0)))</f>
        <v>1</v>
      </c>
      <c r="N944" s="239">
        <f>IF(ISBLANK(INDEX('Policy Characteristics'!H:H,MATCH($C944,'Policy Characteristics'!$C:$C,0))),"",INDEX('Policy Characteristics'!H:H,MATCH($C944,'Policy Characteristics'!$C:$C,0)))</f>
        <v>0.01</v>
      </c>
      <c r="O944" s="76" t="str">
        <f>IF(ISBLANK(INDEX('Policy Characteristics'!I:I,MATCH($C944,'Policy Characteristics'!$C:$C,0))),"",INDEX('Policy Characteristics'!I:I,MATCH($C944,'Policy Characteristics'!$C:$C,0)))</f>
        <v>% of potential achieved</v>
      </c>
      <c r="P944" s="76" t="str">
        <f>IF(ISBLANK(INDEX('Policy Characteristics'!J:J,MATCH($C944,'Policy Characteristics'!$C:$C,0))),"",INDEX('Policy Characteristics'!J:J,MATCH($C944,'Policy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4" s="76" t="str">
        <f>IF(ISBLANK(INDEX('Policy Characteristics'!K:K,MATCH($C944,'Policy Characteristics'!$C:$C,0))),"",INDEX('Policy Characteristics'!K:K,MATCH($C944,'Policy Characteristics'!$C:$C,0)))</f>
        <v/>
      </c>
      <c r="R944" s="76" t="str">
        <f>IF(ISBLANK(INDEX('Policy Characteristics'!L:L,MATCH($C944,'Policy Characteristics'!$C:$C,0))),"",INDEX('Policy Characteristics'!L:L,MATCH($C944,'Policy Characteristics'!$C:$C,0)))</f>
        <v/>
      </c>
    </row>
    <row r="945" spans="1:18" s="143" customFormat="1" x14ac:dyDescent="0.25">
      <c r="A945" s="76" t="str">
        <f>IF(ISBLANK(INDEX('Policy Characteristics'!A:A,MATCH($C945,'Policy Characteristics'!$C:$C,0))),"",INDEX('Policy Characteristics'!A:A,MATCH($C945,'Policy Characteristics'!$C:$C,0)))</f>
        <v>Industry</v>
      </c>
      <c r="B945" s="234" t="str">
        <f>IF(ISBLANK(INDEX('Policy Characteristics'!B:B,MATCH($C945,'Policy Characteristics'!$C:$C,0))),"",INDEX('Policy Characteristics'!B:B,MATCH($C945,'Policy Characteristics'!$C:$C,0)))</f>
        <v>Feedstock Shifting</v>
      </c>
      <c r="C945" s="76" t="str">
        <f t="shared" si="32"/>
        <v>Fraction of Feedstock Shifted</v>
      </c>
      <c r="D945" s="78" t="s">
        <v>1309</v>
      </c>
      <c r="E945" s="88" t="s">
        <v>642</v>
      </c>
      <c r="F945" t="s">
        <v>1273</v>
      </c>
      <c r="G945" s="88" t="s">
        <v>648</v>
      </c>
      <c r="H945" s="80">
        <v>2540</v>
      </c>
      <c r="I945" s="247" t="s">
        <v>44</v>
      </c>
      <c r="J945" s="236" t="str">
        <f>IF(ISBLANK(INDEX('Policy Characteristics'!D:D,MATCH($C945,'Policy Characteristics'!$C:$C,0))),"",INDEX('Policy Characteristics'!D:D,MATCH($C945,'Policy Characteristics'!$C:$C,0)))</f>
        <v>Feedstock Shifting</v>
      </c>
      <c r="K945" s="76" t="str">
        <f>IF(ISBLANK(INDEX('Policy Characteristics'!E:E,MATCH($C945,'Policy Characteristics'!$C:$C,0))),"",INDEX('Policy Characteristics'!E:E,MATCH($C945,'Policy Characteristics'!$C:$C,0)))</f>
        <v>indst feedstock shifting</v>
      </c>
      <c r="L945" s="239">
        <f>IF(ISBLANK(INDEX('Policy Characteristics'!F:F,MATCH($C945,'Policy Characteristics'!$C:$C,0))),"",INDEX('Policy Characteristics'!F:F,MATCH($C945,'Policy Characteristics'!$C:$C,0)))</f>
        <v>0</v>
      </c>
      <c r="M945" s="239">
        <f>IF(ISBLANK(INDEX('Policy Characteristics'!G:G,MATCH($C945,'Policy Characteristics'!$C:$C,0))),"",INDEX('Policy Characteristics'!G:G,MATCH($C945,'Policy Characteristics'!$C:$C,0)))</f>
        <v>1</v>
      </c>
      <c r="N945" s="239">
        <f>IF(ISBLANK(INDEX('Policy Characteristics'!H:H,MATCH($C945,'Policy Characteristics'!$C:$C,0))),"",INDEX('Policy Characteristics'!H:H,MATCH($C945,'Policy Characteristics'!$C:$C,0)))</f>
        <v>0.01</v>
      </c>
      <c r="O945" s="76" t="str">
        <f>IF(ISBLANK(INDEX('Policy Characteristics'!I:I,MATCH($C945,'Policy Characteristics'!$C:$C,0))),"",INDEX('Policy Characteristics'!I:I,MATCH($C945,'Policy Characteristics'!$C:$C,0)))</f>
        <v>% of potential achieved</v>
      </c>
      <c r="P945" s="76" t="str">
        <f>IF(ISBLANK(INDEX('Policy Characteristics'!J:J,MATCH($C945,'Policy Characteristics'!$C:$C,0))),"",INDEX('Policy Characteristics'!J:J,MATCH($C945,'Policy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5" s="76" t="str">
        <f>IF(ISBLANK(INDEX('Policy Characteristics'!K:K,MATCH($C945,'Policy Characteristics'!$C:$C,0))),"",INDEX('Policy Characteristics'!K:K,MATCH($C945,'Policy Characteristics'!$C:$C,0)))</f>
        <v/>
      </c>
      <c r="R945" s="76" t="str">
        <f>IF(ISBLANK(INDEX('Policy Characteristics'!L:L,MATCH($C945,'Policy Characteristics'!$C:$C,0))),"",INDEX('Policy Characteristics'!L:L,MATCH($C945,'Policy Characteristics'!$C:$C,0)))</f>
        <v/>
      </c>
    </row>
    <row r="946" spans="1:18" s="143" customFormat="1" x14ac:dyDescent="0.25">
      <c r="A946" s="76" t="str">
        <f>IF(ISBLANK(INDEX('Policy Characteristics'!A:A,MATCH($C946,'Policy Characteristics'!$C:$C,0))),"",INDEX('Policy Characteristics'!A:A,MATCH($C946,'Policy Characteristics'!$C:$C,0)))</f>
        <v>Industry</v>
      </c>
      <c r="B946" s="234" t="str">
        <f>IF(ISBLANK(INDEX('Policy Characteristics'!B:B,MATCH($C946,'Policy Characteristics'!$C:$C,0))),"",INDEX('Policy Characteristics'!B:B,MATCH($C946,'Policy Characteristics'!$C:$C,0)))</f>
        <v>Feedstock Shifting</v>
      </c>
      <c r="C946" s="76" t="str">
        <f t="shared" si="32"/>
        <v>Fraction of Feedstock Shifted</v>
      </c>
      <c r="D946" s="78" t="s">
        <v>1309</v>
      </c>
      <c r="E946" s="88" t="s">
        <v>643</v>
      </c>
      <c r="F946" t="s">
        <v>1273</v>
      </c>
      <c r="G946" s="88" t="s">
        <v>651</v>
      </c>
      <c r="H946" s="80">
        <v>2541</v>
      </c>
      <c r="I946" s="247" t="s">
        <v>44</v>
      </c>
      <c r="J946" s="236" t="str">
        <f>IF(ISBLANK(INDEX('Policy Characteristics'!D:D,MATCH($C946,'Policy Characteristics'!$C:$C,0))),"",INDEX('Policy Characteristics'!D:D,MATCH($C946,'Policy Characteristics'!$C:$C,0)))</f>
        <v>Feedstock Shifting</v>
      </c>
      <c r="K946" s="76" t="str">
        <f>IF(ISBLANK(INDEX('Policy Characteristics'!E:E,MATCH($C946,'Policy Characteristics'!$C:$C,0))),"",INDEX('Policy Characteristics'!E:E,MATCH($C946,'Policy Characteristics'!$C:$C,0)))</f>
        <v>indst feedstock shifting</v>
      </c>
      <c r="L946" s="239">
        <f>IF(ISBLANK(INDEX('Policy Characteristics'!F:F,MATCH($C946,'Policy Characteristics'!$C:$C,0))),"",INDEX('Policy Characteristics'!F:F,MATCH($C946,'Policy Characteristics'!$C:$C,0)))</f>
        <v>0</v>
      </c>
      <c r="M946" s="239">
        <f>IF(ISBLANK(INDEX('Policy Characteristics'!G:G,MATCH($C946,'Policy Characteristics'!$C:$C,0))),"",INDEX('Policy Characteristics'!G:G,MATCH($C946,'Policy Characteristics'!$C:$C,0)))</f>
        <v>1</v>
      </c>
      <c r="N946" s="239">
        <f>IF(ISBLANK(INDEX('Policy Characteristics'!H:H,MATCH($C946,'Policy Characteristics'!$C:$C,0))),"",INDEX('Policy Characteristics'!H:H,MATCH($C946,'Policy Characteristics'!$C:$C,0)))</f>
        <v>0.01</v>
      </c>
      <c r="O946" s="76" t="str">
        <f>IF(ISBLANK(INDEX('Policy Characteristics'!I:I,MATCH($C946,'Policy Characteristics'!$C:$C,0))),"",INDEX('Policy Characteristics'!I:I,MATCH($C946,'Policy Characteristics'!$C:$C,0)))</f>
        <v>% of potential achieved</v>
      </c>
      <c r="P946" s="76" t="str">
        <f>IF(ISBLANK(INDEX('Policy Characteristics'!J:J,MATCH($C946,'Policy Characteristics'!$C:$C,0))),"",INDEX('Policy Characteristics'!J:J,MATCH($C946,'Policy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6" s="76" t="str">
        <f>IF(ISBLANK(INDEX('Policy Characteristics'!K:K,MATCH($C946,'Policy Characteristics'!$C:$C,0))),"",INDEX('Policy Characteristics'!K:K,MATCH($C946,'Policy Characteristics'!$C:$C,0)))</f>
        <v/>
      </c>
      <c r="R946" s="76" t="str">
        <f>IF(ISBLANK(INDEX('Policy Characteristics'!L:L,MATCH($C946,'Policy Characteristics'!$C:$C,0))),"",INDEX('Policy Characteristics'!L:L,MATCH($C946,'Policy Characteristics'!$C:$C,0)))</f>
        <v/>
      </c>
    </row>
    <row r="947" spans="1:18" s="143" customFormat="1" x14ac:dyDescent="0.25">
      <c r="A947" s="76" t="str">
        <f>IF(ISBLANK(INDEX('Policy Characteristics'!A:A,MATCH($C947,'Policy Characteristics'!$C:$C,0))),"",INDEX('Policy Characteristics'!A:A,MATCH($C947,'Policy Characteristics'!$C:$C,0)))</f>
        <v>Industry</v>
      </c>
      <c r="B947" s="234" t="str">
        <f>IF(ISBLANK(INDEX('Policy Characteristics'!B:B,MATCH($C947,'Policy Characteristics'!$C:$C,0))),"",INDEX('Policy Characteristics'!B:B,MATCH($C947,'Policy Characteristics'!$C:$C,0)))</f>
        <v>Feedstock Shifting</v>
      </c>
      <c r="C947" s="76" t="str">
        <f t="shared" si="32"/>
        <v>Fraction of Feedstock Shifted</v>
      </c>
      <c r="D947" s="78" t="s">
        <v>1309</v>
      </c>
      <c r="E947" s="88" t="s">
        <v>644</v>
      </c>
      <c r="F947" t="s">
        <v>1273</v>
      </c>
      <c r="G947" s="88" t="s">
        <v>652</v>
      </c>
      <c r="H947" s="80">
        <v>2542</v>
      </c>
      <c r="I947" s="247" t="s">
        <v>43</v>
      </c>
      <c r="J947" s="236" t="str">
        <f>IF(ISBLANK(INDEX('Policy Characteristics'!D:D,MATCH($C947,'Policy Characteristics'!$C:$C,0))),"",INDEX('Policy Characteristics'!D:D,MATCH($C947,'Policy Characteristics'!$C:$C,0)))</f>
        <v>Feedstock Shifting</v>
      </c>
      <c r="K947" s="76" t="str">
        <f>IF(ISBLANK(INDEX('Policy Characteristics'!E:E,MATCH($C947,'Policy Characteristics'!$C:$C,0))),"",INDEX('Policy Characteristics'!E:E,MATCH($C947,'Policy Characteristics'!$C:$C,0)))</f>
        <v>indst feedstock shifting</v>
      </c>
      <c r="L947" s="239">
        <f>IF(ISBLANK(INDEX('Policy Characteristics'!F:F,MATCH($C947,'Policy Characteristics'!$C:$C,0))),"",INDEX('Policy Characteristics'!F:F,MATCH($C947,'Policy Characteristics'!$C:$C,0)))</f>
        <v>0</v>
      </c>
      <c r="M947" s="239">
        <f>IF(ISBLANK(INDEX('Policy Characteristics'!G:G,MATCH($C947,'Policy Characteristics'!$C:$C,0))),"",INDEX('Policy Characteristics'!G:G,MATCH($C947,'Policy Characteristics'!$C:$C,0)))</f>
        <v>1</v>
      </c>
      <c r="N947" s="239">
        <f>IF(ISBLANK(INDEX('Policy Characteristics'!H:H,MATCH($C947,'Policy Characteristics'!$C:$C,0))),"",INDEX('Policy Characteristics'!H:H,MATCH($C947,'Policy Characteristics'!$C:$C,0)))</f>
        <v>0.01</v>
      </c>
      <c r="O947" s="76" t="str">
        <f>IF(ISBLANK(INDEX('Policy Characteristics'!I:I,MATCH($C947,'Policy Characteristics'!$C:$C,0))),"",INDEX('Policy Characteristics'!I:I,MATCH($C947,'Policy Characteristics'!$C:$C,0)))</f>
        <v>% of potential achieved</v>
      </c>
      <c r="P947" s="76" t="str">
        <f>IF(ISBLANK(INDEX('Policy Characteristics'!J:J,MATCH($C947,'Policy Characteristics'!$C:$C,0))),"",INDEX('Policy Characteristics'!J:J,MATCH($C947,'Policy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7" s="76" t="str">
        <f>IF(ISBLANK(INDEX('Policy Characteristics'!K:K,MATCH($C947,'Policy Characteristics'!$C:$C,0))),"",INDEX('Policy Characteristics'!K:K,MATCH($C947,'Policy Characteristics'!$C:$C,0)))</f>
        <v/>
      </c>
      <c r="R947" s="76" t="str">
        <f>IF(ISBLANK(INDEX('Policy Characteristics'!L:L,MATCH($C947,'Policy Characteristics'!$C:$C,0))),"",INDEX('Policy Characteristics'!L:L,MATCH($C947,'Policy Characteristics'!$C:$C,0)))</f>
        <v/>
      </c>
    </row>
    <row r="948" spans="1:18" s="143" customFormat="1" x14ac:dyDescent="0.25">
      <c r="A948" s="76" t="str">
        <f>IF(ISBLANK(INDEX('Policy Characteristics'!A:A,MATCH($C948,'Policy Characteristics'!$C:$C,0))),"",INDEX('Policy Characteristics'!A:A,MATCH($C948,'Policy Characteristics'!$C:$C,0)))</f>
        <v>Industry</v>
      </c>
      <c r="B948" s="234" t="str">
        <f>IF(ISBLANK(INDEX('Policy Characteristics'!B:B,MATCH($C948,'Policy Characteristics'!$C:$C,0))),"",INDEX('Policy Characteristics'!B:B,MATCH($C948,'Policy Characteristics'!$C:$C,0)))</f>
        <v>Feedstock Shifting</v>
      </c>
      <c r="C948" s="76" t="str">
        <f t="shared" si="32"/>
        <v>Fraction of Feedstock Shifted</v>
      </c>
      <c r="D948" s="78" t="s">
        <v>1309</v>
      </c>
      <c r="E948" s="88" t="s">
        <v>645</v>
      </c>
      <c r="F948" t="s">
        <v>1273</v>
      </c>
      <c r="G948" s="88" t="s">
        <v>649</v>
      </c>
      <c r="H948" s="80">
        <v>2543</v>
      </c>
      <c r="I948" s="247" t="s">
        <v>44</v>
      </c>
      <c r="J948" s="236" t="str">
        <f>IF(ISBLANK(INDEX('Policy Characteristics'!D:D,MATCH($C948,'Policy Characteristics'!$C:$C,0))),"",INDEX('Policy Characteristics'!D:D,MATCH($C948,'Policy Characteristics'!$C:$C,0)))</f>
        <v>Feedstock Shifting</v>
      </c>
      <c r="K948" s="76" t="str">
        <f>IF(ISBLANK(INDEX('Policy Characteristics'!E:E,MATCH($C948,'Policy Characteristics'!$C:$C,0))),"",INDEX('Policy Characteristics'!E:E,MATCH($C948,'Policy Characteristics'!$C:$C,0)))</f>
        <v>indst feedstock shifting</v>
      </c>
      <c r="L948" s="239">
        <f>IF(ISBLANK(INDEX('Policy Characteristics'!F:F,MATCH($C948,'Policy Characteristics'!$C:$C,0))),"",INDEX('Policy Characteristics'!F:F,MATCH($C948,'Policy Characteristics'!$C:$C,0)))</f>
        <v>0</v>
      </c>
      <c r="M948" s="239">
        <f>IF(ISBLANK(INDEX('Policy Characteristics'!G:G,MATCH($C948,'Policy Characteristics'!$C:$C,0))),"",INDEX('Policy Characteristics'!G:G,MATCH($C948,'Policy Characteristics'!$C:$C,0)))</f>
        <v>1</v>
      </c>
      <c r="N948" s="239">
        <f>IF(ISBLANK(INDEX('Policy Characteristics'!H:H,MATCH($C948,'Policy Characteristics'!$C:$C,0))),"",INDEX('Policy Characteristics'!H:H,MATCH($C948,'Policy Characteristics'!$C:$C,0)))</f>
        <v>0.01</v>
      </c>
      <c r="O948" s="76" t="str">
        <f>IF(ISBLANK(INDEX('Policy Characteristics'!I:I,MATCH($C948,'Policy Characteristics'!$C:$C,0))),"",INDEX('Policy Characteristics'!I:I,MATCH($C948,'Policy Characteristics'!$C:$C,0)))</f>
        <v>% of potential achieved</v>
      </c>
      <c r="P948" s="76" t="str">
        <f>IF(ISBLANK(INDEX('Policy Characteristics'!J:J,MATCH($C948,'Policy Characteristics'!$C:$C,0))),"",INDEX('Policy Characteristics'!J:J,MATCH($C948,'Policy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8" s="76" t="str">
        <f>IF(ISBLANK(INDEX('Policy Characteristics'!K:K,MATCH($C948,'Policy Characteristics'!$C:$C,0))),"",INDEX('Policy Characteristics'!K:K,MATCH($C948,'Policy Characteristics'!$C:$C,0)))</f>
        <v/>
      </c>
      <c r="R948" s="76" t="str">
        <f>IF(ISBLANK(INDEX('Policy Characteristics'!L:L,MATCH($C948,'Policy Characteristics'!$C:$C,0))),"",INDEX('Policy Characteristics'!L:L,MATCH($C948,'Policy Characteristics'!$C:$C,0)))</f>
        <v/>
      </c>
    </row>
    <row r="949" spans="1:18" s="143" customFormat="1" x14ac:dyDescent="0.25">
      <c r="A949" s="76" t="str">
        <f>IF(ISBLANK(INDEX('Policy Characteristics'!A:A,MATCH($C949,'Policy Characteristics'!$C:$C,0))),"",INDEX('Policy Characteristics'!A:A,MATCH($C949,'Policy Characteristics'!$C:$C,0)))</f>
        <v>Industry</v>
      </c>
      <c r="B949" s="234" t="str">
        <f>IF(ISBLANK(INDEX('Policy Characteristics'!B:B,MATCH($C949,'Policy Characteristics'!$C:$C,0))),"",INDEX('Policy Characteristics'!B:B,MATCH($C949,'Policy Characteristics'!$C:$C,0)))</f>
        <v>Feedstock Shifting</v>
      </c>
      <c r="C949" s="76" t="str">
        <f t="shared" si="32"/>
        <v>Fraction of Feedstock Shifted</v>
      </c>
      <c r="D949" s="78" t="s">
        <v>1309</v>
      </c>
      <c r="E949" s="88" t="s">
        <v>646</v>
      </c>
      <c r="F949" t="s">
        <v>1273</v>
      </c>
      <c r="G949" s="88" t="s">
        <v>650</v>
      </c>
      <c r="H949" s="80">
        <v>2544</v>
      </c>
      <c r="I949" s="247" t="s">
        <v>44</v>
      </c>
      <c r="J949" s="236" t="str">
        <f>IF(ISBLANK(INDEX('Policy Characteristics'!D:D,MATCH($C949,'Policy Characteristics'!$C:$C,0))),"",INDEX('Policy Characteristics'!D:D,MATCH($C949,'Policy Characteristics'!$C:$C,0)))</f>
        <v>Feedstock Shifting</v>
      </c>
      <c r="K949" s="76" t="str">
        <f>IF(ISBLANK(INDEX('Policy Characteristics'!E:E,MATCH($C949,'Policy Characteristics'!$C:$C,0))),"",INDEX('Policy Characteristics'!E:E,MATCH($C949,'Policy Characteristics'!$C:$C,0)))</f>
        <v>indst feedstock shifting</v>
      </c>
      <c r="L949" s="239">
        <f>IF(ISBLANK(INDEX('Policy Characteristics'!F:F,MATCH($C949,'Policy Characteristics'!$C:$C,0))),"",INDEX('Policy Characteristics'!F:F,MATCH($C949,'Policy Characteristics'!$C:$C,0)))</f>
        <v>0</v>
      </c>
      <c r="M949" s="239">
        <f>IF(ISBLANK(INDEX('Policy Characteristics'!G:G,MATCH($C949,'Policy Characteristics'!$C:$C,0))),"",INDEX('Policy Characteristics'!G:G,MATCH($C949,'Policy Characteristics'!$C:$C,0)))</f>
        <v>1</v>
      </c>
      <c r="N949" s="239">
        <f>IF(ISBLANK(INDEX('Policy Characteristics'!H:H,MATCH($C949,'Policy Characteristics'!$C:$C,0))),"",INDEX('Policy Characteristics'!H:H,MATCH($C949,'Policy Characteristics'!$C:$C,0)))</f>
        <v>0.01</v>
      </c>
      <c r="O949" s="76" t="str">
        <f>IF(ISBLANK(INDEX('Policy Characteristics'!I:I,MATCH($C949,'Policy Characteristics'!$C:$C,0))),"",INDEX('Policy Characteristics'!I:I,MATCH($C949,'Policy Characteristics'!$C:$C,0)))</f>
        <v>% of potential achieved</v>
      </c>
      <c r="P949" s="76" t="str">
        <f>IF(ISBLANK(INDEX('Policy Characteristics'!J:J,MATCH($C949,'Policy Characteristics'!$C:$C,0))),"",INDEX('Policy Characteristics'!J:J,MATCH($C949,'Policy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9" s="76" t="str">
        <f>IF(ISBLANK(INDEX('Policy Characteristics'!K:K,MATCH($C949,'Policy Characteristics'!$C:$C,0))),"",INDEX('Policy Characteristics'!K:K,MATCH($C949,'Policy Characteristics'!$C:$C,0)))</f>
        <v/>
      </c>
      <c r="R949" s="76" t="str">
        <f>IF(ISBLANK(INDEX('Policy Characteristics'!L:L,MATCH($C949,'Policy Characteristics'!$C:$C,0))),"",INDEX('Policy Characteristics'!L:L,MATCH($C949,'Policy Characteristics'!$C:$C,0)))</f>
        <v/>
      </c>
    </row>
    <row r="950" spans="1:18" s="143" customFormat="1" x14ac:dyDescent="0.25">
      <c r="A950" s="76" t="str">
        <f>IF(ISBLANK(INDEX('Policy Characteristics'!A:A,MATCH($C950,'Policy Characteristics'!$C:$C,0))),"",INDEX('Policy Characteristics'!A:A,MATCH($C950,'Policy Characteristics'!$C:$C,0)))</f>
        <v>Industry</v>
      </c>
      <c r="B950" s="234" t="str">
        <f>IF(ISBLANK(INDEX('Policy Characteristics'!B:B,MATCH($C950,'Policy Characteristics'!$C:$C,0))),"",INDEX('Policy Characteristics'!B:B,MATCH($C950,'Policy Characteristics'!$C:$C,0)))</f>
        <v>Feedstock Shifting</v>
      </c>
      <c r="C950" s="76" t="str">
        <f t="shared" si="32"/>
        <v>Fraction of Feedstock Shifted</v>
      </c>
      <c r="D950" s="78" t="s">
        <v>1309</v>
      </c>
      <c r="E950" s="88" t="s">
        <v>647</v>
      </c>
      <c r="F950" t="s">
        <v>1273</v>
      </c>
      <c r="G950" s="88" t="s">
        <v>653</v>
      </c>
      <c r="H950" s="80">
        <v>2545</v>
      </c>
      <c r="I950" s="247" t="s">
        <v>44</v>
      </c>
      <c r="J950" s="236" t="str">
        <f>IF(ISBLANK(INDEX('Policy Characteristics'!D:D,MATCH($C950,'Policy Characteristics'!$C:$C,0))),"",INDEX('Policy Characteristics'!D:D,MATCH($C950,'Policy Characteristics'!$C:$C,0)))</f>
        <v>Feedstock Shifting</v>
      </c>
      <c r="K950" s="76" t="str">
        <f>IF(ISBLANK(INDEX('Policy Characteristics'!E:E,MATCH($C950,'Policy Characteristics'!$C:$C,0))),"",INDEX('Policy Characteristics'!E:E,MATCH($C950,'Policy Characteristics'!$C:$C,0)))</f>
        <v>indst feedstock shifting</v>
      </c>
      <c r="L950" s="239">
        <f>IF(ISBLANK(INDEX('Policy Characteristics'!F:F,MATCH($C950,'Policy Characteristics'!$C:$C,0))),"",INDEX('Policy Characteristics'!F:F,MATCH($C950,'Policy Characteristics'!$C:$C,0)))</f>
        <v>0</v>
      </c>
      <c r="M950" s="239">
        <f>IF(ISBLANK(INDEX('Policy Characteristics'!G:G,MATCH($C950,'Policy Characteristics'!$C:$C,0))),"",INDEX('Policy Characteristics'!G:G,MATCH($C950,'Policy Characteristics'!$C:$C,0)))</f>
        <v>1</v>
      </c>
      <c r="N950" s="239">
        <f>IF(ISBLANK(INDEX('Policy Characteristics'!H:H,MATCH($C950,'Policy Characteristics'!$C:$C,0))),"",INDEX('Policy Characteristics'!H:H,MATCH($C950,'Policy Characteristics'!$C:$C,0)))</f>
        <v>0.01</v>
      </c>
      <c r="O950" s="76" t="str">
        <f>IF(ISBLANK(INDEX('Policy Characteristics'!I:I,MATCH($C950,'Policy Characteristics'!$C:$C,0))),"",INDEX('Policy Characteristics'!I:I,MATCH($C950,'Policy Characteristics'!$C:$C,0)))</f>
        <v>% of potential achieved</v>
      </c>
      <c r="P950" s="76" t="str">
        <f>IF(ISBLANK(INDEX('Policy Characteristics'!J:J,MATCH($C950,'Policy Characteristics'!$C:$C,0))),"",INDEX('Policy Characteristics'!J:J,MATCH($C950,'Policy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0" s="76" t="str">
        <f>IF(ISBLANK(INDEX('Policy Characteristics'!K:K,MATCH($C950,'Policy Characteristics'!$C:$C,0))),"",INDEX('Policy Characteristics'!K:K,MATCH($C950,'Policy Characteristics'!$C:$C,0)))</f>
        <v/>
      </c>
      <c r="R950" s="76" t="str">
        <f>IF(ISBLANK(INDEX('Policy Characteristics'!L:L,MATCH($C950,'Policy Characteristics'!$C:$C,0))),"",INDEX('Policy Characteristics'!L:L,MATCH($C950,'Policy Characteristics'!$C:$C,0)))</f>
        <v/>
      </c>
    </row>
    <row r="951" spans="1:18" s="143" customFormat="1" x14ac:dyDescent="0.25">
      <c r="A951" s="76" t="str">
        <f>IF(ISBLANK(INDEX('Policy Characteristics'!A:A,MATCH($C951,'Policy Characteristics'!$C:$C,0))),"",INDEX('Policy Characteristics'!A:A,MATCH($C951,'Policy Characteristics'!$C:$C,0)))</f>
        <v>Industry</v>
      </c>
      <c r="B951" s="234" t="str">
        <f>IF(ISBLANK(INDEX('Policy Characteristics'!B:B,MATCH($C951,'Policy Characteristics'!$C:$C,0))),"",INDEX('Policy Characteristics'!B:B,MATCH($C951,'Policy Characteristics'!$C:$C,0)))</f>
        <v>Feedstock Shifting</v>
      </c>
      <c r="C951" s="76" t="str">
        <f t="shared" si="32"/>
        <v>Fraction of Feedstock Shifted</v>
      </c>
      <c r="D951" s="78" t="s">
        <v>1309</v>
      </c>
      <c r="E951" s="88" t="s">
        <v>946</v>
      </c>
      <c r="F951" t="s">
        <v>1273</v>
      </c>
      <c r="G951" s="88" t="s">
        <v>949</v>
      </c>
      <c r="H951" s="80">
        <v>2546</v>
      </c>
      <c r="I951" s="247" t="s">
        <v>44</v>
      </c>
      <c r="J951" s="236" t="str">
        <f>IF(ISBLANK(INDEX('Policy Characteristics'!D:D,MATCH($C951,'Policy Characteristics'!$C:$C,0))),"",INDEX('Policy Characteristics'!D:D,MATCH($C951,'Policy Characteristics'!$C:$C,0)))</f>
        <v>Feedstock Shifting</v>
      </c>
      <c r="K951" s="76" t="str">
        <f>IF(ISBLANK(INDEX('Policy Characteristics'!E:E,MATCH($C951,'Policy Characteristics'!$C:$C,0))),"",INDEX('Policy Characteristics'!E:E,MATCH($C951,'Policy Characteristics'!$C:$C,0)))</f>
        <v>indst feedstock shifting</v>
      </c>
      <c r="L951" s="239">
        <f>IF(ISBLANK(INDEX('Policy Characteristics'!F:F,MATCH($C951,'Policy Characteristics'!$C:$C,0))),"",INDEX('Policy Characteristics'!F:F,MATCH($C951,'Policy Characteristics'!$C:$C,0)))</f>
        <v>0</v>
      </c>
      <c r="M951" s="239">
        <f>IF(ISBLANK(INDEX('Policy Characteristics'!G:G,MATCH($C951,'Policy Characteristics'!$C:$C,0))),"",INDEX('Policy Characteristics'!G:G,MATCH($C951,'Policy Characteristics'!$C:$C,0)))</f>
        <v>1</v>
      </c>
      <c r="N951" s="239">
        <f>IF(ISBLANK(INDEX('Policy Characteristics'!H:H,MATCH($C951,'Policy Characteristics'!$C:$C,0))),"",INDEX('Policy Characteristics'!H:H,MATCH($C951,'Policy Characteristics'!$C:$C,0)))</f>
        <v>0.01</v>
      </c>
      <c r="O951" s="76" t="str">
        <f>IF(ISBLANK(INDEX('Policy Characteristics'!I:I,MATCH($C951,'Policy Characteristics'!$C:$C,0))),"",INDEX('Policy Characteristics'!I:I,MATCH($C951,'Policy Characteristics'!$C:$C,0)))</f>
        <v>% of potential achieved</v>
      </c>
      <c r="P951" s="76" t="str">
        <f>IF(ISBLANK(INDEX('Policy Characteristics'!J:J,MATCH($C951,'Policy Characteristics'!$C:$C,0))),"",INDEX('Policy Characteristics'!J:J,MATCH($C951,'Policy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1" s="76" t="str">
        <f>IF(ISBLANK(INDEX('Policy Characteristics'!K:K,MATCH($C951,'Policy Characteristics'!$C:$C,0))),"",INDEX('Policy Characteristics'!K:K,MATCH($C951,'Policy Characteristics'!$C:$C,0)))</f>
        <v/>
      </c>
      <c r="R951" s="76" t="str">
        <f>IF(ISBLANK(INDEX('Policy Characteristics'!L:L,MATCH($C951,'Policy Characteristics'!$C:$C,0))),"",INDEX('Policy Characteristics'!L:L,MATCH($C951,'Policy Characteristics'!$C:$C,0)))</f>
        <v/>
      </c>
    </row>
    <row r="952" spans="1:18" s="143" customFormat="1" x14ac:dyDescent="0.25">
      <c r="A952" s="76" t="str">
        <f>IF(ISBLANK(INDEX('Policy Characteristics'!A:A,MATCH($C952,'Policy Characteristics'!$C:$C,0))),"",INDEX('Policy Characteristics'!A:A,MATCH($C952,'Policy Characteristics'!$C:$C,0)))</f>
        <v>Industry</v>
      </c>
      <c r="B952" s="234" t="str">
        <f>IF(ISBLANK(INDEX('Policy Characteristics'!B:B,MATCH($C952,'Policy Characteristics'!$C:$C,0))),"",INDEX('Policy Characteristics'!B:B,MATCH($C952,'Policy Characteristics'!$C:$C,0)))</f>
        <v>Feedstock Shifting</v>
      </c>
      <c r="C952" s="76" t="str">
        <f t="shared" si="32"/>
        <v>Fraction of Feedstock Shifted</v>
      </c>
      <c r="D952" s="78" t="s">
        <v>1309</v>
      </c>
      <c r="E952" s="88" t="s">
        <v>947</v>
      </c>
      <c r="F952" t="s">
        <v>1273</v>
      </c>
      <c r="G952" s="88" t="s">
        <v>951</v>
      </c>
      <c r="H952" s="80">
        <v>2547</v>
      </c>
      <c r="I952" s="247" t="s">
        <v>44</v>
      </c>
      <c r="J952" s="236" t="str">
        <f>IF(ISBLANK(INDEX('Policy Characteristics'!D:D,MATCH($C952,'Policy Characteristics'!$C:$C,0))),"",INDEX('Policy Characteristics'!D:D,MATCH($C952,'Policy Characteristics'!$C:$C,0)))</f>
        <v>Feedstock Shifting</v>
      </c>
      <c r="K952" s="76" t="str">
        <f>IF(ISBLANK(INDEX('Policy Characteristics'!E:E,MATCH($C952,'Policy Characteristics'!$C:$C,0))),"",INDEX('Policy Characteristics'!E:E,MATCH($C952,'Policy Characteristics'!$C:$C,0)))</f>
        <v>indst feedstock shifting</v>
      </c>
      <c r="L952" s="239">
        <f>IF(ISBLANK(INDEX('Policy Characteristics'!F:F,MATCH($C952,'Policy Characteristics'!$C:$C,0))),"",INDEX('Policy Characteristics'!F:F,MATCH($C952,'Policy Characteristics'!$C:$C,0)))</f>
        <v>0</v>
      </c>
      <c r="M952" s="239">
        <f>IF(ISBLANK(INDEX('Policy Characteristics'!G:G,MATCH($C952,'Policy Characteristics'!$C:$C,0))),"",INDEX('Policy Characteristics'!G:G,MATCH($C952,'Policy Characteristics'!$C:$C,0)))</f>
        <v>1</v>
      </c>
      <c r="N952" s="239">
        <f>IF(ISBLANK(INDEX('Policy Characteristics'!H:H,MATCH($C952,'Policy Characteristics'!$C:$C,0))),"",INDEX('Policy Characteristics'!H:H,MATCH($C952,'Policy Characteristics'!$C:$C,0)))</f>
        <v>0.01</v>
      </c>
      <c r="O952" s="76" t="str">
        <f>IF(ISBLANK(INDEX('Policy Characteristics'!I:I,MATCH($C952,'Policy Characteristics'!$C:$C,0))),"",INDEX('Policy Characteristics'!I:I,MATCH($C952,'Policy Characteristics'!$C:$C,0)))</f>
        <v>% of potential achieved</v>
      </c>
      <c r="P952" s="76" t="str">
        <f>IF(ISBLANK(INDEX('Policy Characteristics'!J:J,MATCH($C952,'Policy Characteristics'!$C:$C,0))),"",INDEX('Policy Characteristics'!J:J,MATCH($C952,'Policy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2" s="76" t="str">
        <f>IF(ISBLANK(INDEX('Policy Characteristics'!K:K,MATCH($C952,'Policy Characteristics'!$C:$C,0))),"",INDEX('Policy Characteristics'!K:K,MATCH($C952,'Policy Characteristics'!$C:$C,0)))</f>
        <v/>
      </c>
      <c r="R952" s="76" t="str">
        <f>IF(ISBLANK(INDEX('Policy Characteristics'!L:L,MATCH($C952,'Policy Characteristics'!$C:$C,0))),"",INDEX('Policy Characteristics'!L:L,MATCH($C952,'Policy Characteristics'!$C:$C,0)))</f>
        <v/>
      </c>
    </row>
    <row r="953" spans="1:18" s="143" customFormat="1" x14ac:dyDescent="0.25">
      <c r="A953" s="76" t="str">
        <f>IF(ISBLANK(INDEX('Policy Characteristics'!A:A,MATCH($C953,'Policy Characteristics'!$C:$C,0))),"",INDEX('Policy Characteristics'!A:A,MATCH($C953,'Policy Characteristics'!$C:$C,0)))</f>
        <v>Industry</v>
      </c>
      <c r="B953" s="234" t="str">
        <f>IF(ISBLANK(INDEX('Policy Characteristics'!B:B,MATCH($C953,'Policy Characteristics'!$C:$C,0))),"",INDEX('Policy Characteristics'!B:B,MATCH($C953,'Policy Characteristics'!$C:$C,0)))</f>
        <v>Feedstock Shifting</v>
      </c>
      <c r="C953" s="76" t="str">
        <f t="shared" si="32"/>
        <v>Fraction of Feedstock Shifted</v>
      </c>
      <c r="D953" s="78" t="s">
        <v>1309</v>
      </c>
      <c r="E953" s="88" t="s">
        <v>948</v>
      </c>
      <c r="F953" t="s">
        <v>1273</v>
      </c>
      <c r="G953" s="88" t="s">
        <v>952</v>
      </c>
      <c r="H953" s="80">
        <v>2548</v>
      </c>
      <c r="I953" s="247" t="s">
        <v>44</v>
      </c>
      <c r="J953" s="236" t="str">
        <f>IF(ISBLANK(INDEX('Policy Characteristics'!D:D,MATCH($C953,'Policy Characteristics'!$C:$C,0))),"",INDEX('Policy Characteristics'!D:D,MATCH($C953,'Policy Characteristics'!$C:$C,0)))</f>
        <v>Feedstock Shifting</v>
      </c>
      <c r="K953" s="76" t="str">
        <f>IF(ISBLANK(INDEX('Policy Characteristics'!E:E,MATCH($C953,'Policy Characteristics'!$C:$C,0))),"",INDEX('Policy Characteristics'!E:E,MATCH($C953,'Policy Characteristics'!$C:$C,0)))</f>
        <v>indst feedstock shifting</v>
      </c>
      <c r="L953" s="239">
        <f>IF(ISBLANK(INDEX('Policy Characteristics'!F:F,MATCH($C953,'Policy Characteristics'!$C:$C,0))),"",INDEX('Policy Characteristics'!F:F,MATCH($C953,'Policy Characteristics'!$C:$C,0)))</f>
        <v>0</v>
      </c>
      <c r="M953" s="239">
        <f>IF(ISBLANK(INDEX('Policy Characteristics'!G:G,MATCH($C953,'Policy Characteristics'!$C:$C,0))),"",INDEX('Policy Characteristics'!G:G,MATCH($C953,'Policy Characteristics'!$C:$C,0)))</f>
        <v>1</v>
      </c>
      <c r="N953" s="239">
        <f>IF(ISBLANK(INDEX('Policy Characteristics'!H:H,MATCH($C953,'Policy Characteristics'!$C:$C,0))),"",INDEX('Policy Characteristics'!H:H,MATCH($C953,'Policy Characteristics'!$C:$C,0)))</f>
        <v>0.01</v>
      </c>
      <c r="O953" s="76" t="str">
        <f>IF(ISBLANK(INDEX('Policy Characteristics'!I:I,MATCH($C953,'Policy Characteristics'!$C:$C,0))),"",INDEX('Policy Characteristics'!I:I,MATCH($C953,'Policy Characteristics'!$C:$C,0)))</f>
        <v>% of potential achieved</v>
      </c>
      <c r="P953" s="76" t="str">
        <f>IF(ISBLANK(INDEX('Policy Characteristics'!J:J,MATCH($C953,'Policy Characteristics'!$C:$C,0))),"",INDEX('Policy Characteristics'!J:J,MATCH($C953,'Policy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3" s="76" t="str">
        <f>IF(ISBLANK(INDEX('Policy Characteristics'!K:K,MATCH($C953,'Policy Characteristics'!$C:$C,0))),"",INDEX('Policy Characteristics'!K:K,MATCH($C953,'Policy Characteristics'!$C:$C,0)))</f>
        <v/>
      </c>
      <c r="R953" s="76" t="str">
        <f>IF(ISBLANK(INDEX('Policy Characteristics'!L:L,MATCH($C953,'Policy Characteristics'!$C:$C,0))),"",INDEX('Policy Characteristics'!L:L,MATCH($C953,'Policy Characteristics'!$C:$C,0)))</f>
        <v/>
      </c>
    </row>
    <row r="954" spans="1:18" s="143" customFormat="1" x14ac:dyDescent="0.25">
      <c r="A954" s="76" t="str">
        <f>IF(ISBLANK(INDEX('Policy Characteristics'!A:A,MATCH($C954,'Policy Characteristics'!$C:$C,0))),"",INDEX('Policy Characteristics'!A:A,MATCH($C954,'Policy Characteristics'!$C:$C,0)))</f>
        <v>Industry</v>
      </c>
      <c r="B954" s="234" t="str">
        <f>IF(ISBLANK(INDEX('Policy Characteristics'!B:B,MATCH($C954,'Policy Characteristics'!$C:$C,0))),"",INDEX('Policy Characteristics'!B:B,MATCH($C954,'Policy Characteristics'!$C:$C,0)))</f>
        <v>Feedstock Shifting</v>
      </c>
      <c r="C954" s="76" t="str">
        <f t="shared" si="32"/>
        <v>Fraction of Feedstock Shifted</v>
      </c>
      <c r="D954" s="78" t="s">
        <v>1309</v>
      </c>
      <c r="E954" s="88" t="s">
        <v>945</v>
      </c>
      <c r="F954" t="s">
        <v>1273</v>
      </c>
      <c r="G954" s="88" t="s">
        <v>950</v>
      </c>
      <c r="H954" s="80">
        <v>2549</v>
      </c>
      <c r="I954" s="247" t="s">
        <v>44</v>
      </c>
      <c r="J954" s="236" t="str">
        <f>IF(ISBLANK(INDEX('Policy Characteristics'!D:D,MATCH($C954,'Policy Characteristics'!$C:$C,0))),"",INDEX('Policy Characteristics'!D:D,MATCH($C954,'Policy Characteristics'!$C:$C,0)))</f>
        <v>Feedstock Shifting</v>
      </c>
      <c r="K954" s="76" t="str">
        <f>IF(ISBLANK(INDEX('Policy Characteristics'!E:E,MATCH($C954,'Policy Characteristics'!$C:$C,0))),"",INDEX('Policy Characteristics'!E:E,MATCH($C954,'Policy Characteristics'!$C:$C,0)))</f>
        <v>indst feedstock shifting</v>
      </c>
      <c r="L954" s="239">
        <f>IF(ISBLANK(INDEX('Policy Characteristics'!F:F,MATCH($C954,'Policy Characteristics'!$C:$C,0))),"",INDEX('Policy Characteristics'!F:F,MATCH($C954,'Policy Characteristics'!$C:$C,0)))</f>
        <v>0</v>
      </c>
      <c r="M954" s="239">
        <f>IF(ISBLANK(INDEX('Policy Characteristics'!G:G,MATCH($C954,'Policy Characteristics'!$C:$C,0))),"",INDEX('Policy Characteristics'!G:G,MATCH($C954,'Policy Characteristics'!$C:$C,0)))</f>
        <v>1</v>
      </c>
      <c r="N954" s="239">
        <f>IF(ISBLANK(INDEX('Policy Characteristics'!H:H,MATCH($C954,'Policy Characteristics'!$C:$C,0))),"",INDEX('Policy Characteristics'!H:H,MATCH($C954,'Policy Characteristics'!$C:$C,0)))</f>
        <v>0.01</v>
      </c>
      <c r="O954" s="76" t="str">
        <f>IF(ISBLANK(INDEX('Policy Characteristics'!I:I,MATCH($C954,'Policy Characteristics'!$C:$C,0))),"",INDEX('Policy Characteristics'!I:I,MATCH($C954,'Policy Characteristics'!$C:$C,0)))</f>
        <v>% of potential achieved</v>
      </c>
      <c r="P954" s="76" t="str">
        <f>IF(ISBLANK(INDEX('Policy Characteristics'!J:J,MATCH($C954,'Policy Characteristics'!$C:$C,0))),"",INDEX('Policy Characteristics'!J:J,MATCH($C954,'Policy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4" s="76" t="str">
        <f>IF(ISBLANK(INDEX('Policy Characteristics'!K:K,MATCH($C954,'Policy Characteristics'!$C:$C,0))),"",INDEX('Policy Characteristics'!K:K,MATCH($C954,'Policy Characteristics'!$C:$C,0)))</f>
        <v/>
      </c>
      <c r="R954" s="76" t="str">
        <f>IF(ISBLANK(INDEX('Policy Characteristics'!L:L,MATCH($C954,'Policy Characteristics'!$C:$C,0))),"",INDEX('Policy Characteristics'!L:L,MATCH($C954,'Policy Characteristics'!$C:$C,0)))</f>
        <v/>
      </c>
    </row>
    <row r="955" spans="1:18" s="143" customFormat="1" x14ac:dyDescent="0.25">
      <c r="A955" s="76" t="str">
        <f>IF(ISBLANK(INDEX('Policy Characteristics'!A:A,MATCH($C955,'Policy Characteristics'!$C:$C,0))),"",INDEX('Policy Characteristics'!A:A,MATCH($C955,'Policy Characteristics'!$C:$C,0)))</f>
        <v>Industry</v>
      </c>
      <c r="B955" s="234" t="str">
        <f>IF(ISBLANK(INDEX('Policy Characteristics'!B:B,MATCH($C955,'Policy Characteristics'!$C:$C,0))),"",INDEX('Policy Characteristics'!B:B,MATCH($C955,'Policy Characteristics'!$C:$C,0)))</f>
        <v>Feedstock Shifting</v>
      </c>
      <c r="C955" s="76" t="str">
        <f t="shared" si="32"/>
        <v>Fraction of Feedstock Shifted</v>
      </c>
      <c r="D955" s="78" t="s">
        <v>1310</v>
      </c>
      <c r="E955" s="88" t="s">
        <v>642</v>
      </c>
      <c r="F955" t="s">
        <v>819</v>
      </c>
      <c r="G955" s="88" t="s">
        <v>648</v>
      </c>
      <c r="H955" s="80">
        <v>2550</v>
      </c>
      <c r="I955" s="247" t="s">
        <v>44</v>
      </c>
      <c r="J955" s="236" t="str">
        <f>IF(ISBLANK(INDEX('Policy Characteristics'!D:D,MATCH($C955,'Policy Characteristics'!$C:$C,0))),"",INDEX('Policy Characteristics'!D:D,MATCH($C955,'Policy Characteristics'!$C:$C,0)))</f>
        <v>Feedstock Shifting</v>
      </c>
      <c r="K955" s="76" t="str">
        <f>IF(ISBLANK(INDEX('Policy Characteristics'!E:E,MATCH($C955,'Policy Characteristics'!$C:$C,0))),"",INDEX('Policy Characteristics'!E:E,MATCH($C955,'Policy Characteristics'!$C:$C,0)))</f>
        <v>indst feedstock shifting</v>
      </c>
      <c r="L955" s="239">
        <f>IF(ISBLANK(INDEX('Policy Characteristics'!F:F,MATCH($C955,'Policy Characteristics'!$C:$C,0))),"",INDEX('Policy Characteristics'!F:F,MATCH($C955,'Policy Characteristics'!$C:$C,0)))</f>
        <v>0</v>
      </c>
      <c r="M955" s="239">
        <f>IF(ISBLANK(INDEX('Policy Characteristics'!G:G,MATCH($C955,'Policy Characteristics'!$C:$C,0))),"",INDEX('Policy Characteristics'!G:G,MATCH($C955,'Policy Characteristics'!$C:$C,0)))</f>
        <v>1</v>
      </c>
      <c r="N955" s="239">
        <f>IF(ISBLANK(INDEX('Policy Characteristics'!H:H,MATCH($C955,'Policy Characteristics'!$C:$C,0))),"",INDEX('Policy Characteristics'!H:H,MATCH($C955,'Policy Characteristics'!$C:$C,0)))</f>
        <v>0.01</v>
      </c>
      <c r="O955" s="76" t="str">
        <f>IF(ISBLANK(INDEX('Policy Characteristics'!I:I,MATCH($C955,'Policy Characteristics'!$C:$C,0))),"",INDEX('Policy Characteristics'!I:I,MATCH($C955,'Policy Characteristics'!$C:$C,0)))</f>
        <v>% of potential achieved</v>
      </c>
      <c r="P955" s="76" t="str">
        <f>IF(ISBLANK(INDEX('Policy Characteristics'!J:J,MATCH($C955,'Policy Characteristics'!$C:$C,0))),"",INDEX('Policy Characteristics'!J:J,MATCH($C955,'Policy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5" s="76" t="str">
        <f>IF(ISBLANK(INDEX('Policy Characteristics'!K:K,MATCH($C955,'Policy Characteristics'!$C:$C,0))),"",INDEX('Policy Characteristics'!K:K,MATCH($C955,'Policy Characteristics'!$C:$C,0)))</f>
        <v/>
      </c>
      <c r="R955" s="76" t="str">
        <f>IF(ISBLANK(INDEX('Policy Characteristics'!L:L,MATCH($C955,'Policy Characteristics'!$C:$C,0))),"",INDEX('Policy Characteristics'!L:L,MATCH($C955,'Policy Characteristics'!$C:$C,0)))</f>
        <v/>
      </c>
    </row>
    <row r="956" spans="1:18" s="143" customFormat="1" x14ac:dyDescent="0.25">
      <c r="A956" s="76" t="str">
        <f>IF(ISBLANK(INDEX('Policy Characteristics'!A:A,MATCH($C956,'Policy Characteristics'!$C:$C,0))),"",INDEX('Policy Characteristics'!A:A,MATCH($C956,'Policy Characteristics'!$C:$C,0)))</f>
        <v>Industry</v>
      </c>
      <c r="B956" s="234" t="str">
        <f>IF(ISBLANK(INDEX('Policy Characteristics'!B:B,MATCH($C956,'Policy Characteristics'!$C:$C,0))),"",INDEX('Policy Characteristics'!B:B,MATCH($C956,'Policy Characteristics'!$C:$C,0)))</f>
        <v>Feedstock Shifting</v>
      </c>
      <c r="C956" s="76" t="str">
        <f t="shared" si="32"/>
        <v>Fraction of Feedstock Shifted</v>
      </c>
      <c r="D956" s="78" t="s">
        <v>1310</v>
      </c>
      <c r="E956" s="88" t="s">
        <v>643</v>
      </c>
      <c r="F956" t="s">
        <v>819</v>
      </c>
      <c r="G956" s="88" t="s">
        <v>651</v>
      </c>
      <c r="H956" s="80">
        <v>2551</v>
      </c>
      <c r="I956" s="247" t="s">
        <v>44</v>
      </c>
      <c r="J956" s="236" t="str">
        <f>IF(ISBLANK(INDEX('Policy Characteristics'!D:D,MATCH($C956,'Policy Characteristics'!$C:$C,0))),"",INDEX('Policy Characteristics'!D:D,MATCH($C956,'Policy Characteristics'!$C:$C,0)))</f>
        <v>Feedstock Shifting</v>
      </c>
      <c r="K956" s="76" t="str">
        <f>IF(ISBLANK(INDEX('Policy Characteristics'!E:E,MATCH($C956,'Policy Characteristics'!$C:$C,0))),"",INDEX('Policy Characteristics'!E:E,MATCH($C956,'Policy Characteristics'!$C:$C,0)))</f>
        <v>indst feedstock shifting</v>
      </c>
      <c r="L956" s="239">
        <f>IF(ISBLANK(INDEX('Policy Characteristics'!F:F,MATCH($C956,'Policy Characteristics'!$C:$C,0))),"",INDEX('Policy Characteristics'!F:F,MATCH($C956,'Policy Characteristics'!$C:$C,0)))</f>
        <v>0</v>
      </c>
      <c r="M956" s="239">
        <f>IF(ISBLANK(INDEX('Policy Characteristics'!G:G,MATCH($C956,'Policy Characteristics'!$C:$C,0))),"",INDEX('Policy Characteristics'!G:G,MATCH($C956,'Policy Characteristics'!$C:$C,0)))</f>
        <v>1</v>
      </c>
      <c r="N956" s="239">
        <f>IF(ISBLANK(INDEX('Policy Characteristics'!H:H,MATCH($C956,'Policy Characteristics'!$C:$C,0))),"",INDEX('Policy Characteristics'!H:H,MATCH($C956,'Policy Characteristics'!$C:$C,0)))</f>
        <v>0.01</v>
      </c>
      <c r="O956" s="76" t="str">
        <f>IF(ISBLANK(INDEX('Policy Characteristics'!I:I,MATCH($C956,'Policy Characteristics'!$C:$C,0))),"",INDEX('Policy Characteristics'!I:I,MATCH($C956,'Policy Characteristics'!$C:$C,0)))</f>
        <v>% of potential achieved</v>
      </c>
      <c r="P956" s="76" t="str">
        <f>IF(ISBLANK(INDEX('Policy Characteristics'!J:J,MATCH($C956,'Policy Characteristics'!$C:$C,0))),"",INDEX('Policy Characteristics'!J:J,MATCH($C956,'Policy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6" s="76" t="str">
        <f>IF(ISBLANK(INDEX('Policy Characteristics'!K:K,MATCH($C956,'Policy Characteristics'!$C:$C,0))),"",INDEX('Policy Characteristics'!K:K,MATCH($C956,'Policy Characteristics'!$C:$C,0)))</f>
        <v/>
      </c>
      <c r="R956" s="76" t="str">
        <f>IF(ISBLANK(INDEX('Policy Characteristics'!L:L,MATCH($C956,'Policy Characteristics'!$C:$C,0))),"",INDEX('Policy Characteristics'!L:L,MATCH($C956,'Policy Characteristics'!$C:$C,0)))</f>
        <v/>
      </c>
    </row>
    <row r="957" spans="1:18" s="143" customFormat="1" x14ac:dyDescent="0.25">
      <c r="A957" s="76" t="str">
        <f>IF(ISBLANK(INDEX('Policy Characteristics'!A:A,MATCH($C957,'Policy Characteristics'!$C:$C,0))),"",INDEX('Policy Characteristics'!A:A,MATCH($C957,'Policy Characteristics'!$C:$C,0)))</f>
        <v>Industry</v>
      </c>
      <c r="B957" s="234" t="str">
        <f>IF(ISBLANK(INDEX('Policy Characteristics'!B:B,MATCH($C957,'Policy Characteristics'!$C:$C,0))),"",INDEX('Policy Characteristics'!B:B,MATCH($C957,'Policy Characteristics'!$C:$C,0)))</f>
        <v>Feedstock Shifting</v>
      </c>
      <c r="C957" s="76" t="str">
        <f t="shared" si="32"/>
        <v>Fraction of Feedstock Shifted</v>
      </c>
      <c r="D957" s="78" t="s">
        <v>1310</v>
      </c>
      <c r="E957" s="88" t="s">
        <v>644</v>
      </c>
      <c r="F957" t="s">
        <v>819</v>
      </c>
      <c r="G957" s="88" t="s">
        <v>652</v>
      </c>
      <c r="H957" s="80">
        <v>2552</v>
      </c>
      <c r="I957" s="247" t="s">
        <v>43</v>
      </c>
      <c r="J957" s="236" t="str">
        <f>IF(ISBLANK(INDEX('Policy Characteristics'!D:D,MATCH($C957,'Policy Characteristics'!$C:$C,0))),"",INDEX('Policy Characteristics'!D:D,MATCH($C957,'Policy Characteristics'!$C:$C,0)))</f>
        <v>Feedstock Shifting</v>
      </c>
      <c r="K957" s="76" t="str">
        <f>IF(ISBLANK(INDEX('Policy Characteristics'!E:E,MATCH($C957,'Policy Characteristics'!$C:$C,0))),"",INDEX('Policy Characteristics'!E:E,MATCH($C957,'Policy Characteristics'!$C:$C,0)))</f>
        <v>indst feedstock shifting</v>
      </c>
      <c r="L957" s="239">
        <f>IF(ISBLANK(INDEX('Policy Characteristics'!F:F,MATCH($C957,'Policy Characteristics'!$C:$C,0))),"",INDEX('Policy Characteristics'!F:F,MATCH($C957,'Policy Characteristics'!$C:$C,0)))</f>
        <v>0</v>
      </c>
      <c r="M957" s="239">
        <f>IF(ISBLANK(INDEX('Policy Characteristics'!G:G,MATCH($C957,'Policy Characteristics'!$C:$C,0))),"",INDEX('Policy Characteristics'!G:G,MATCH($C957,'Policy Characteristics'!$C:$C,0)))</f>
        <v>1</v>
      </c>
      <c r="N957" s="239">
        <f>IF(ISBLANK(INDEX('Policy Characteristics'!H:H,MATCH($C957,'Policy Characteristics'!$C:$C,0))),"",INDEX('Policy Characteristics'!H:H,MATCH($C957,'Policy Characteristics'!$C:$C,0)))</f>
        <v>0.01</v>
      </c>
      <c r="O957" s="76" t="str">
        <f>IF(ISBLANK(INDEX('Policy Characteristics'!I:I,MATCH($C957,'Policy Characteristics'!$C:$C,0))),"",INDEX('Policy Characteristics'!I:I,MATCH($C957,'Policy Characteristics'!$C:$C,0)))</f>
        <v>% of potential achieved</v>
      </c>
      <c r="P957" s="76" t="str">
        <f>IF(ISBLANK(INDEX('Policy Characteristics'!J:J,MATCH($C957,'Policy Characteristics'!$C:$C,0))),"",INDEX('Policy Characteristics'!J:J,MATCH($C957,'Policy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7" s="76" t="str">
        <f>IF(ISBLANK(INDEX('Policy Characteristics'!K:K,MATCH($C957,'Policy Characteristics'!$C:$C,0))),"",INDEX('Policy Characteristics'!K:K,MATCH($C957,'Policy Characteristics'!$C:$C,0)))</f>
        <v/>
      </c>
      <c r="R957" s="76" t="str">
        <f>IF(ISBLANK(INDEX('Policy Characteristics'!L:L,MATCH($C957,'Policy Characteristics'!$C:$C,0))),"",INDEX('Policy Characteristics'!L:L,MATCH($C957,'Policy Characteristics'!$C:$C,0)))</f>
        <v/>
      </c>
    </row>
    <row r="958" spans="1:18" s="143" customFormat="1" x14ac:dyDescent="0.25">
      <c r="A958" s="76" t="str">
        <f>IF(ISBLANK(INDEX('Policy Characteristics'!A:A,MATCH($C958,'Policy Characteristics'!$C:$C,0))),"",INDEX('Policy Characteristics'!A:A,MATCH($C958,'Policy Characteristics'!$C:$C,0)))</f>
        <v>Industry</v>
      </c>
      <c r="B958" s="234" t="str">
        <f>IF(ISBLANK(INDEX('Policy Characteristics'!B:B,MATCH($C958,'Policy Characteristics'!$C:$C,0))),"",INDEX('Policy Characteristics'!B:B,MATCH($C958,'Policy Characteristics'!$C:$C,0)))</f>
        <v>Feedstock Shifting</v>
      </c>
      <c r="C958" s="76" t="str">
        <f t="shared" si="32"/>
        <v>Fraction of Feedstock Shifted</v>
      </c>
      <c r="D958" s="78" t="s">
        <v>1310</v>
      </c>
      <c r="E958" s="88" t="s">
        <v>645</v>
      </c>
      <c r="F958" t="s">
        <v>819</v>
      </c>
      <c r="G958" s="88" t="s">
        <v>649</v>
      </c>
      <c r="H958" s="80">
        <v>2553</v>
      </c>
      <c r="I958" s="247" t="s">
        <v>44</v>
      </c>
      <c r="J958" s="236" t="str">
        <f>IF(ISBLANK(INDEX('Policy Characteristics'!D:D,MATCH($C958,'Policy Characteristics'!$C:$C,0))),"",INDEX('Policy Characteristics'!D:D,MATCH($C958,'Policy Characteristics'!$C:$C,0)))</f>
        <v>Feedstock Shifting</v>
      </c>
      <c r="K958" s="76" t="str">
        <f>IF(ISBLANK(INDEX('Policy Characteristics'!E:E,MATCH($C958,'Policy Characteristics'!$C:$C,0))),"",INDEX('Policy Characteristics'!E:E,MATCH($C958,'Policy Characteristics'!$C:$C,0)))</f>
        <v>indst feedstock shifting</v>
      </c>
      <c r="L958" s="239">
        <f>IF(ISBLANK(INDEX('Policy Characteristics'!F:F,MATCH($C958,'Policy Characteristics'!$C:$C,0))),"",INDEX('Policy Characteristics'!F:F,MATCH($C958,'Policy Characteristics'!$C:$C,0)))</f>
        <v>0</v>
      </c>
      <c r="M958" s="239">
        <f>IF(ISBLANK(INDEX('Policy Characteristics'!G:G,MATCH($C958,'Policy Characteristics'!$C:$C,0))),"",INDEX('Policy Characteristics'!G:G,MATCH($C958,'Policy Characteristics'!$C:$C,0)))</f>
        <v>1</v>
      </c>
      <c r="N958" s="239">
        <f>IF(ISBLANK(INDEX('Policy Characteristics'!H:H,MATCH($C958,'Policy Characteristics'!$C:$C,0))),"",INDEX('Policy Characteristics'!H:H,MATCH($C958,'Policy Characteristics'!$C:$C,0)))</f>
        <v>0.01</v>
      </c>
      <c r="O958" s="76" t="str">
        <f>IF(ISBLANK(INDEX('Policy Characteristics'!I:I,MATCH($C958,'Policy Characteristics'!$C:$C,0))),"",INDEX('Policy Characteristics'!I:I,MATCH($C958,'Policy Characteristics'!$C:$C,0)))</f>
        <v>% of potential achieved</v>
      </c>
      <c r="P958" s="76" t="str">
        <f>IF(ISBLANK(INDEX('Policy Characteristics'!J:J,MATCH($C958,'Policy Characteristics'!$C:$C,0))),"",INDEX('Policy Characteristics'!J:J,MATCH($C958,'Policy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8" s="76" t="str">
        <f>IF(ISBLANK(INDEX('Policy Characteristics'!K:K,MATCH($C958,'Policy Characteristics'!$C:$C,0))),"",INDEX('Policy Characteristics'!K:K,MATCH($C958,'Policy Characteristics'!$C:$C,0)))</f>
        <v/>
      </c>
      <c r="R958" s="76" t="str">
        <f>IF(ISBLANK(INDEX('Policy Characteristics'!L:L,MATCH($C958,'Policy Characteristics'!$C:$C,0))),"",INDEX('Policy Characteristics'!L:L,MATCH($C958,'Policy Characteristics'!$C:$C,0)))</f>
        <v/>
      </c>
    </row>
    <row r="959" spans="1:18" s="143" customFormat="1" x14ac:dyDescent="0.25">
      <c r="A959" s="76" t="str">
        <f>IF(ISBLANK(INDEX('Policy Characteristics'!A:A,MATCH($C959,'Policy Characteristics'!$C:$C,0))),"",INDEX('Policy Characteristics'!A:A,MATCH($C959,'Policy Characteristics'!$C:$C,0)))</f>
        <v>Industry</v>
      </c>
      <c r="B959" s="234" t="str">
        <f>IF(ISBLANK(INDEX('Policy Characteristics'!B:B,MATCH($C959,'Policy Characteristics'!$C:$C,0))),"",INDEX('Policy Characteristics'!B:B,MATCH($C959,'Policy Characteristics'!$C:$C,0)))</f>
        <v>Feedstock Shifting</v>
      </c>
      <c r="C959" s="76" t="str">
        <f t="shared" si="32"/>
        <v>Fraction of Feedstock Shifted</v>
      </c>
      <c r="D959" s="78" t="s">
        <v>1310</v>
      </c>
      <c r="E959" s="88" t="s">
        <v>646</v>
      </c>
      <c r="F959" t="s">
        <v>819</v>
      </c>
      <c r="G959" s="88" t="s">
        <v>650</v>
      </c>
      <c r="H959" s="80">
        <v>2554</v>
      </c>
      <c r="I959" s="247" t="s">
        <v>44</v>
      </c>
      <c r="J959" s="236" t="str">
        <f>IF(ISBLANK(INDEX('Policy Characteristics'!D:D,MATCH($C959,'Policy Characteristics'!$C:$C,0))),"",INDEX('Policy Characteristics'!D:D,MATCH($C959,'Policy Characteristics'!$C:$C,0)))</f>
        <v>Feedstock Shifting</v>
      </c>
      <c r="K959" s="76" t="str">
        <f>IF(ISBLANK(INDEX('Policy Characteristics'!E:E,MATCH($C959,'Policy Characteristics'!$C:$C,0))),"",INDEX('Policy Characteristics'!E:E,MATCH($C959,'Policy Characteristics'!$C:$C,0)))</f>
        <v>indst feedstock shifting</v>
      </c>
      <c r="L959" s="239">
        <f>IF(ISBLANK(INDEX('Policy Characteristics'!F:F,MATCH($C959,'Policy Characteristics'!$C:$C,0))),"",INDEX('Policy Characteristics'!F:F,MATCH($C959,'Policy Characteristics'!$C:$C,0)))</f>
        <v>0</v>
      </c>
      <c r="M959" s="239">
        <f>IF(ISBLANK(INDEX('Policy Characteristics'!G:G,MATCH($C959,'Policy Characteristics'!$C:$C,0))),"",INDEX('Policy Characteristics'!G:G,MATCH($C959,'Policy Characteristics'!$C:$C,0)))</f>
        <v>1</v>
      </c>
      <c r="N959" s="239">
        <f>IF(ISBLANK(INDEX('Policy Characteristics'!H:H,MATCH($C959,'Policy Characteristics'!$C:$C,0))),"",INDEX('Policy Characteristics'!H:H,MATCH($C959,'Policy Characteristics'!$C:$C,0)))</f>
        <v>0.01</v>
      </c>
      <c r="O959" s="76" t="str">
        <f>IF(ISBLANK(INDEX('Policy Characteristics'!I:I,MATCH($C959,'Policy Characteristics'!$C:$C,0))),"",INDEX('Policy Characteristics'!I:I,MATCH($C959,'Policy Characteristics'!$C:$C,0)))</f>
        <v>% of potential achieved</v>
      </c>
      <c r="P959" s="76" t="str">
        <f>IF(ISBLANK(INDEX('Policy Characteristics'!J:J,MATCH($C959,'Policy Characteristics'!$C:$C,0))),"",INDEX('Policy Characteristics'!J:J,MATCH($C959,'Policy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9" s="76" t="str">
        <f>IF(ISBLANK(INDEX('Policy Characteristics'!K:K,MATCH($C959,'Policy Characteristics'!$C:$C,0))),"",INDEX('Policy Characteristics'!K:K,MATCH($C959,'Policy Characteristics'!$C:$C,0)))</f>
        <v/>
      </c>
      <c r="R959" s="76" t="str">
        <f>IF(ISBLANK(INDEX('Policy Characteristics'!L:L,MATCH($C959,'Policy Characteristics'!$C:$C,0))),"",INDEX('Policy Characteristics'!L:L,MATCH($C959,'Policy Characteristics'!$C:$C,0)))</f>
        <v/>
      </c>
    </row>
    <row r="960" spans="1:18" s="143" customFormat="1" x14ac:dyDescent="0.25">
      <c r="A960" s="76" t="str">
        <f>IF(ISBLANK(INDEX('Policy Characteristics'!A:A,MATCH($C960,'Policy Characteristics'!$C:$C,0))),"",INDEX('Policy Characteristics'!A:A,MATCH($C960,'Policy Characteristics'!$C:$C,0)))</f>
        <v>Industry</v>
      </c>
      <c r="B960" s="234" t="str">
        <f>IF(ISBLANK(INDEX('Policy Characteristics'!B:B,MATCH($C960,'Policy Characteristics'!$C:$C,0))),"",INDEX('Policy Characteristics'!B:B,MATCH($C960,'Policy Characteristics'!$C:$C,0)))</f>
        <v>Feedstock Shifting</v>
      </c>
      <c r="C960" s="76" t="str">
        <f t="shared" si="32"/>
        <v>Fraction of Feedstock Shifted</v>
      </c>
      <c r="D960" s="78" t="s">
        <v>1310</v>
      </c>
      <c r="E960" s="88" t="s">
        <v>647</v>
      </c>
      <c r="F960" t="s">
        <v>819</v>
      </c>
      <c r="G960" s="88" t="s">
        <v>653</v>
      </c>
      <c r="H960" s="80">
        <v>2555</v>
      </c>
      <c r="I960" s="247" t="s">
        <v>44</v>
      </c>
      <c r="J960" s="236" t="str">
        <f>IF(ISBLANK(INDEX('Policy Characteristics'!D:D,MATCH($C960,'Policy Characteristics'!$C:$C,0))),"",INDEX('Policy Characteristics'!D:D,MATCH($C960,'Policy Characteristics'!$C:$C,0)))</f>
        <v>Feedstock Shifting</v>
      </c>
      <c r="K960" s="76" t="str">
        <f>IF(ISBLANK(INDEX('Policy Characteristics'!E:E,MATCH($C960,'Policy Characteristics'!$C:$C,0))),"",INDEX('Policy Characteristics'!E:E,MATCH($C960,'Policy Characteristics'!$C:$C,0)))</f>
        <v>indst feedstock shifting</v>
      </c>
      <c r="L960" s="239">
        <f>IF(ISBLANK(INDEX('Policy Characteristics'!F:F,MATCH($C960,'Policy Characteristics'!$C:$C,0))),"",INDEX('Policy Characteristics'!F:F,MATCH($C960,'Policy Characteristics'!$C:$C,0)))</f>
        <v>0</v>
      </c>
      <c r="M960" s="239">
        <f>IF(ISBLANK(INDEX('Policy Characteristics'!G:G,MATCH($C960,'Policy Characteristics'!$C:$C,0))),"",INDEX('Policy Characteristics'!G:G,MATCH($C960,'Policy Characteristics'!$C:$C,0)))</f>
        <v>1</v>
      </c>
      <c r="N960" s="239">
        <f>IF(ISBLANK(INDEX('Policy Characteristics'!H:H,MATCH($C960,'Policy Characteristics'!$C:$C,0))),"",INDEX('Policy Characteristics'!H:H,MATCH($C960,'Policy Characteristics'!$C:$C,0)))</f>
        <v>0.01</v>
      </c>
      <c r="O960" s="76" t="str">
        <f>IF(ISBLANK(INDEX('Policy Characteristics'!I:I,MATCH($C960,'Policy Characteristics'!$C:$C,0))),"",INDEX('Policy Characteristics'!I:I,MATCH($C960,'Policy Characteristics'!$C:$C,0)))</f>
        <v>% of potential achieved</v>
      </c>
      <c r="P960" s="76" t="str">
        <f>IF(ISBLANK(INDEX('Policy Characteristics'!J:J,MATCH($C960,'Policy Characteristics'!$C:$C,0))),"",INDEX('Policy Characteristics'!J:J,MATCH($C960,'Policy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0" s="76" t="str">
        <f>IF(ISBLANK(INDEX('Policy Characteristics'!K:K,MATCH($C960,'Policy Characteristics'!$C:$C,0))),"",INDEX('Policy Characteristics'!K:K,MATCH($C960,'Policy Characteristics'!$C:$C,0)))</f>
        <v/>
      </c>
      <c r="R960" s="76" t="str">
        <f>IF(ISBLANK(INDEX('Policy Characteristics'!L:L,MATCH($C960,'Policy Characteristics'!$C:$C,0))),"",INDEX('Policy Characteristics'!L:L,MATCH($C960,'Policy Characteristics'!$C:$C,0)))</f>
        <v/>
      </c>
    </row>
    <row r="961" spans="1:18" s="143" customFormat="1" x14ac:dyDescent="0.25">
      <c r="A961" s="76" t="str">
        <f>IF(ISBLANK(INDEX('Policy Characteristics'!A:A,MATCH($C961,'Policy Characteristics'!$C:$C,0))),"",INDEX('Policy Characteristics'!A:A,MATCH($C961,'Policy Characteristics'!$C:$C,0)))</f>
        <v>Industry</v>
      </c>
      <c r="B961" s="234" t="str">
        <f>IF(ISBLANK(INDEX('Policy Characteristics'!B:B,MATCH($C961,'Policy Characteristics'!$C:$C,0))),"",INDEX('Policy Characteristics'!B:B,MATCH($C961,'Policy Characteristics'!$C:$C,0)))</f>
        <v>Feedstock Shifting</v>
      </c>
      <c r="C961" s="76" t="str">
        <f t="shared" si="32"/>
        <v>Fraction of Feedstock Shifted</v>
      </c>
      <c r="D961" s="78" t="s">
        <v>1310</v>
      </c>
      <c r="E961" s="88" t="s">
        <v>946</v>
      </c>
      <c r="F961" t="s">
        <v>819</v>
      </c>
      <c r="G961" s="88" t="s">
        <v>949</v>
      </c>
      <c r="H961" s="80">
        <v>2556</v>
      </c>
      <c r="I961" s="247" t="s">
        <v>44</v>
      </c>
      <c r="J961" s="236" t="str">
        <f>IF(ISBLANK(INDEX('Policy Characteristics'!D:D,MATCH($C961,'Policy Characteristics'!$C:$C,0))),"",INDEX('Policy Characteristics'!D:D,MATCH($C961,'Policy Characteristics'!$C:$C,0)))</f>
        <v>Feedstock Shifting</v>
      </c>
      <c r="K961" s="76" t="str">
        <f>IF(ISBLANK(INDEX('Policy Characteristics'!E:E,MATCH($C961,'Policy Characteristics'!$C:$C,0))),"",INDEX('Policy Characteristics'!E:E,MATCH($C961,'Policy Characteristics'!$C:$C,0)))</f>
        <v>indst feedstock shifting</v>
      </c>
      <c r="L961" s="239">
        <f>IF(ISBLANK(INDEX('Policy Characteristics'!F:F,MATCH($C961,'Policy Characteristics'!$C:$C,0))),"",INDEX('Policy Characteristics'!F:F,MATCH($C961,'Policy Characteristics'!$C:$C,0)))</f>
        <v>0</v>
      </c>
      <c r="M961" s="239">
        <f>IF(ISBLANK(INDEX('Policy Characteristics'!G:G,MATCH($C961,'Policy Characteristics'!$C:$C,0))),"",INDEX('Policy Characteristics'!G:G,MATCH($C961,'Policy Characteristics'!$C:$C,0)))</f>
        <v>1</v>
      </c>
      <c r="N961" s="239">
        <f>IF(ISBLANK(INDEX('Policy Characteristics'!H:H,MATCH($C961,'Policy Characteristics'!$C:$C,0))),"",INDEX('Policy Characteristics'!H:H,MATCH($C961,'Policy Characteristics'!$C:$C,0)))</f>
        <v>0.01</v>
      </c>
      <c r="O961" s="76" t="str">
        <f>IF(ISBLANK(INDEX('Policy Characteristics'!I:I,MATCH($C961,'Policy Characteristics'!$C:$C,0))),"",INDEX('Policy Characteristics'!I:I,MATCH($C961,'Policy Characteristics'!$C:$C,0)))</f>
        <v>% of potential achieved</v>
      </c>
      <c r="P961" s="76" t="str">
        <f>IF(ISBLANK(INDEX('Policy Characteristics'!J:J,MATCH($C961,'Policy Characteristics'!$C:$C,0))),"",INDEX('Policy Characteristics'!J:J,MATCH($C961,'Policy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1" s="76" t="str">
        <f>IF(ISBLANK(INDEX('Policy Characteristics'!K:K,MATCH($C961,'Policy Characteristics'!$C:$C,0))),"",INDEX('Policy Characteristics'!K:K,MATCH($C961,'Policy Characteristics'!$C:$C,0)))</f>
        <v/>
      </c>
      <c r="R961" s="76" t="str">
        <f>IF(ISBLANK(INDEX('Policy Characteristics'!L:L,MATCH($C961,'Policy Characteristics'!$C:$C,0))),"",INDEX('Policy Characteristics'!L:L,MATCH($C961,'Policy Characteristics'!$C:$C,0)))</f>
        <v/>
      </c>
    </row>
    <row r="962" spans="1:18" s="143" customFormat="1" x14ac:dyDescent="0.25">
      <c r="A962" s="76" t="str">
        <f>IF(ISBLANK(INDEX('Policy Characteristics'!A:A,MATCH($C962,'Policy Characteristics'!$C:$C,0))),"",INDEX('Policy Characteristics'!A:A,MATCH($C962,'Policy Characteristics'!$C:$C,0)))</f>
        <v>Industry</v>
      </c>
      <c r="B962" s="234" t="str">
        <f>IF(ISBLANK(INDEX('Policy Characteristics'!B:B,MATCH($C962,'Policy Characteristics'!$C:$C,0))),"",INDEX('Policy Characteristics'!B:B,MATCH($C962,'Policy Characteristics'!$C:$C,0)))</f>
        <v>Feedstock Shifting</v>
      </c>
      <c r="C962" s="76" t="str">
        <f t="shared" si="32"/>
        <v>Fraction of Feedstock Shifted</v>
      </c>
      <c r="D962" s="78" t="s">
        <v>1310</v>
      </c>
      <c r="E962" s="88" t="s">
        <v>947</v>
      </c>
      <c r="F962" t="s">
        <v>819</v>
      </c>
      <c r="G962" s="88" t="s">
        <v>951</v>
      </c>
      <c r="H962" s="80">
        <v>2557</v>
      </c>
      <c r="I962" s="247" t="s">
        <v>44</v>
      </c>
      <c r="J962" s="236" t="str">
        <f>IF(ISBLANK(INDEX('Policy Characteristics'!D:D,MATCH($C962,'Policy Characteristics'!$C:$C,0))),"",INDEX('Policy Characteristics'!D:D,MATCH($C962,'Policy Characteristics'!$C:$C,0)))</f>
        <v>Feedstock Shifting</v>
      </c>
      <c r="K962" s="76" t="str">
        <f>IF(ISBLANK(INDEX('Policy Characteristics'!E:E,MATCH($C962,'Policy Characteristics'!$C:$C,0))),"",INDEX('Policy Characteristics'!E:E,MATCH($C962,'Policy Characteristics'!$C:$C,0)))</f>
        <v>indst feedstock shifting</v>
      </c>
      <c r="L962" s="239">
        <f>IF(ISBLANK(INDEX('Policy Characteristics'!F:F,MATCH($C962,'Policy Characteristics'!$C:$C,0))),"",INDEX('Policy Characteristics'!F:F,MATCH($C962,'Policy Characteristics'!$C:$C,0)))</f>
        <v>0</v>
      </c>
      <c r="M962" s="239">
        <f>IF(ISBLANK(INDEX('Policy Characteristics'!G:G,MATCH($C962,'Policy Characteristics'!$C:$C,0))),"",INDEX('Policy Characteristics'!G:G,MATCH($C962,'Policy Characteristics'!$C:$C,0)))</f>
        <v>1</v>
      </c>
      <c r="N962" s="239">
        <f>IF(ISBLANK(INDEX('Policy Characteristics'!H:H,MATCH($C962,'Policy Characteristics'!$C:$C,0))),"",INDEX('Policy Characteristics'!H:H,MATCH($C962,'Policy Characteristics'!$C:$C,0)))</f>
        <v>0.01</v>
      </c>
      <c r="O962" s="76" t="str">
        <f>IF(ISBLANK(INDEX('Policy Characteristics'!I:I,MATCH($C962,'Policy Characteristics'!$C:$C,0))),"",INDEX('Policy Characteristics'!I:I,MATCH($C962,'Policy Characteristics'!$C:$C,0)))</f>
        <v>% of potential achieved</v>
      </c>
      <c r="P962" s="76" t="str">
        <f>IF(ISBLANK(INDEX('Policy Characteristics'!J:J,MATCH($C962,'Policy Characteristics'!$C:$C,0))),"",INDEX('Policy Characteristics'!J:J,MATCH($C962,'Policy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2" s="76" t="str">
        <f>IF(ISBLANK(INDEX('Policy Characteristics'!K:K,MATCH($C962,'Policy Characteristics'!$C:$C,0))),"",INDEX('Policy Characteristics'!K:K,MATCH($C962,'Policy Characteristics'!$C:$C,0)))</f>
        <v/>
      </c>
      <c r="R962" s="76" t="str">
        <f>IF(ISBLANK(INDEX('Policy Characteristics'!L:L,MATCH($C962,'Policy Characteristics'!$C:$C,0))),"",INDEX('Policy Characteristics'!L:L,MATCH($C962,'Policy Characteristics'!$C:$C,0)))</f>
        <v/>
      </c>
    </row>
    <row r="963" spans="1:18" s="143" customFormat="1" x14ac:dyDescent="0.25">
      <c r="A963" s="76" t="str">
        <f>IF(ISBLANK(INDEX('Policy Characteristics'!A:A,MATCH($C963,'Policy Characteristics'!$C:$C,0))),"",INDEX('Policy Characteristics'!A:A,MATCH($C963,'Policy Characteristics'!$C:$C,0)))</f>
        <v>Industry</v>
      </c>
      <c r="B963" s="234" t="str">
        <f>IF(ISBLANK(INDEX('Policy Characteristics'!B:B,MATCH($C963,'Policy Characteristics'!$C:$C,0))),"",INDEX('Policy Characteristics'!B:B,MATCH($C963,'Policy Characteristics'!$C:$C,0)))</f>
        <v>Feedstock Shifting</v>
      </c>
      <c r="C963" s="76" t="str">
        <f t="shared" si="32"/>
        <v>Fraction of Feedstock Shifted</v>
      </c>
      <c r="D963" s="78" t="s">
        <v>1310</v>
      </c>
      <c r="E963" s="88" t="s">
        <v>948</v>
      </c>
      <c r="F963" t="s">
        <v>819</v>
      </c>
      <c r="G963" s="88" t="s">
        <v>952</v>
      </c>
      <c r="H963" s="80">
        <v>2558</v>
      </c>
      <c r="I963" s="247" t="s">
        <v>44</v>
      </c>
      <c r="J963" s="236" t="str">
        <f>IF(ISBLANK(INDEX('Policy Characteristics'!D:D,MATCH($C963,'Policy Characteristics'!$C:$C,0))),"",INDEX('Policy Characteristics'!D:D,MATCH($C963,'Policy Characteristics'!$C:$C,0)))</f>
        <v>Feedstock Shifting</v>
      </c>
      <c r="K963" s="76" t="str">
        <f>IF(ISBLANK(INDEX('Policy Characteristics'!E:E,MATCH($C963,'Policy Characteristics'!$C:$C,0))),"",INDEX('Policy Characteristics'!E:E,MATCH($C963,'Policy Characteristics'!$C:$C,0)))</f>
        <v>indst feedstock shifting</v>
      </c>
      <c r="L963" s="239">
        <f>IF(ISBLANK(INDEX('Policy Characteristics'!F:F,MATCH($C963,'Policy Characteristics'!$C:$C,0))),"",INDEX('Policy Characteristics'!F:F,MATCH($C963,'Policy Characteristics'!$C:$C,0)))</f>
        <v>0</v>
      </c>
      <c r="M963" s="239">
        <f>IF(ISBLANK(INDEX('Policy Characteristics'!G:G,MATCH($C963,'Policy Characteristics'!$C:$C,0))),"",INDEX('Policy Characteristics'!G:G,MATCH($C963,'Policy Characteristics'!$C:$C,0)))</f>
        <v>1</v>
      </c>
      <c r="N963" s="239">
        <f>IF(ISBLANK(INDEX('Policy Characteristics'!H:H,MATCH($C963,'Policy Characteristics'!$C:$C,0))),"",INDEX('Policy Characteristics'!H:H,MATCH($C963,'Policy Characteristics'!$C:$C,0)))</f>
        <v>0.01</v>
      </c>
      <c r="O963" s="76" t="str">
        <f>IF(ISBLANK(INDEX('Policy Characteristics'!I:I,MATCH($C963,'Policy Characteristics'!$C:$C,0))),"",INDEX('Policy Characteristics'!I:I,MATCH($C963,'Policy Characteristics'!$C:$C,0)))</f>
        <v>% of potential achieved</v>
      </c>
      <c r="P963" s="76" t="str">
        <f>IF(ISBLANK(INDEX('Policy Characteristics'!J:J,MATCH($C963,'Policy Characteristics'!$C:$C,0))),"",INDEX('Policy Characteristics'!J:J,MATCH($C963,'Policy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3" s="76" t="str">
        <f>IF(ISBLANK(INDEX('Policy Characteristics'!K:K,MATCH($C963,'Policy Characteristics'!$C:$C,0))),"",INDEX('Policy Characteristics'!K:K,MATCH($C963,'Policy Characteristics'!$C:$C,0)))</f>
        <v/>
      </c>
      <c r="R963" s="76" t="str">
        <f>IF(ISBLANK(INDEX('Policy Characteristics'!L:L,MATCH($C963,'Policy Characteristics'!$C:$C,0))),"",INDEX('Policy Characteristics'!L:L,MATCH($C963,'Policy Characteristics'!$C:$C,0)))</f>
        <v/>
      </c>
    </row>
    <row r="964" spans="1:18" s="143" customFormat="1" x14ac:dyDescent="0.25">
      <c r="A964" s="76" t="str">
        <f>IF(ISBLANK(INDEX('Policy Characteristics'!A:A,MATCH($C964,'Policy Characteristics'!$C:$C,0))),"",INDEX('Policy Characteristics'!A:A,MATCH($C964,'Policy Characteristics'!$C:$C,0)))</f>
        <v>Industry</v>
      </c>
      <c r="B964" s="234" t="str">
        <f>IF(ISBLANK(INDEX('Policy Characteristics'!B:B,MATCH($C964,'Policy Characteristics'!$C:$C,0))),"",INDEX('Policy Characteristics'!B:B,MATCH($C964,'Policy Characteristics'!$C:$C,0)))</f>
        <v>Feedstock Shifting</v>
      </c>
      <c r="C964" s="76" t="str">
        <f t="shared" si="32"/>
        <v>Fraction of Feedstock Shifted</v>
      </c>
      <c r="D964" s="78" t="s">
        <v>1310</v>
      </c>
      <c r="E964" s="88" t="s">
        <v>945</v>
      </c>
      <c r="F964" t="s">
        <v>819</v>
      </c>
      <c r="G964" s="88" t="s">
        <v>950</v>
      </c>
      <c r="H964" s="80">
        <v>2559</v>
      </c>
      <c r="I964" s="247" t="s">
        <v>44</v>
      </c>
      <c r="J964" s="236" t="str">
        <f>IF(ISBLANK(INDEX('Policy Characteristics'!D:D,MATCH($C964,'Policy Characteristics'!$C:$C,0))),"",INDEX('Policy Characteristics'!D:D,MATCH($C964,'Policy Characteristics'!$C:$C,0)))</f>
        <v>Feedstock Shifting</v>
      </c>
      <c r="K964" s="76" t="str">
        <f>IF(ISBLANK(INDEX('Policy Characteristics'!E:E,MATCH($C964,'Policy Characteristics'!$C:$C,0))),"",INDEX('Policy Characteristics'!E:E,MATCH($C964,'Policy Characteristics'!$C:$C,0)))</f>
        <v>indst feedstock shifting</v>
      </c>
      <c r="L964" s="239">
        <f>IF(ISBLANK(INDEX('Policy Characteristics'!F:F,MATCH($C964,'Policy Characteristics'!$C:$C,0))),"",INDEX('Policy Characteristics'!F:F,MATCH($C964,'Policy Characteristics'!$C:$C,0)))</f>
        <v>0</v>
      </c>
      <c r="M964" s="239">
        <f>IF(ISBLANK(INDEX('Policy Characteristics'!G:G,MATCH($C964,'Policy Characteristics'!$C:$C,0))),"",INDEX('Policy Characteristics'!G:G,MATCH($C964,'Policy Characteristics'!$C:$C,0)))</f>
        <v>1</v>
      </c>
      <c r="N964" s="239">
        <f>IF(ISBLANK(INDEX('Policy Characteristics'!H:H,MATCH($C964,'Policy Characteristics'!$C:$C,0))),"",INDEX('Policy Characteristics'!H:H,MATCH($C964,'Policy Characteristics'!$C:$C,0)))</f>
        <v>0.01</v>
      </c>
      <c r="O964" s="76" t="str">
        <f>IF(ISBLANK(INDEX('Policy Characteristics'!I:I,MATCH($C964,'Policy Characteristics'!$C:$C,0))),"",INDEX('Policy Characteristics'!I:I,MATCH($C964,'Policy Characteristics'!$C:$C,0)))</f>
        <v>% of potential achieved</v>
      </c>
      <c r="P964" s="76" t="str">
        <f>IF(ISBLANK(INDEX('Policy Characteristics'!J:J,MATCH($C964,'Policy Characteristics'!$C:$C,0))),"",INDEX('Policy Characteristics'!J:J,MATCH($C964,'Policy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4" s="76" t="str">
        <f>IF(ISBLANK(INDEX('Policy Characteristics'!K:K,MATCH($C964,'Policy Characteristics'!$C:$C,0))),"",INDEX('Policy Characteristics'!K:K,MATCH($C964,'Policy Characteristics'!$C:$C,0)))</f>
        <v/>
      </c>
      <c r="R964" s="76" t="str">
        <f>IF(ISBLANK(INDEX('Policy Characteristics'!L:L,MATCH($C964,'Policy Characteristics'!$C:$C,0))),"",INDEX('Policy Characteristics'!L:L,MATCH($C964,'Policy Characteristics'!$C:$C,0)))</f>
        <v/>
      </c>
    </row>
    <row r="965" spans="1:18" s="143" customFormat="1" x14ac:dyDescent="0.25">
      <c r="A965" s="76" t="str">
        <f>IF(ISBLANK(INDEX('Policy Characteristics'!A:A,MATCH($C965,'Policy Characteristics'!$C:$C,0))),"",INDEX('Policy Characteristics'!A:A,MATCH($C965,'Policy Characteristics'!$C:$C,0)))</f>
        <v>Industry</v>
      </c>
      <c r="B965" s="234" t="str">
        <f>IF(ISBLANK(INDEX('Policy Characteristics'!B:B,MATCH($C965,'Policy Characteristics'!$C:$C,0))),"",INDEX('Policy Characteristics'!B:B,MATCH($C965,'Policy Characteristics'!$C:$C,0)))</f>
        <v>Feedstock Shifting</v>
      </c>
      <c r="C965" s="76" t="str">
        <f t="shared" si="32"/>
        <v>Fraction of Feedstock Shifted</v>
      </c>
      <c r="D965" s="78" t="s">
        <v>1311</v>
      </c>
      <c r="E965" s="88" t="s">
        <v>642</v>
      </c>
      <c r="F965" t="s">
        <v>1274</v>
      </c>
      <c r="G965" s="88" t="s">
        <v>648</v>
      </c>
      <c r="H965" s="80">
        <v>2560</v>
      </c>
      <c r="I965" s="247" t="s">
        <v>44</v>
      </c>
      <c r="J965" s="236" t="str">
        <f>IF(ISBLANK(INDEX('Policy Characteristics'!D:D,MATCH($C965,'Policy Characteristics'!$C:$C,0))),"",INDEX('Policy Characteristics'!D:D,MATCH($C965,'Policy Characteristics'!$C:$C,0)))</f>
        <v>Feedstock Shifting</v>
      </c>
      <c r="K965" s="76" t="str">
        <f>IF(ISBLANK(INDEX('Policy Characteristics'!E:E,MATCH($C965,'Policy Characteristics'!$C:$C,0))),"",INDEX('Policy Characteristics'!E:E,MATCH($C965,'Policy Characteristics'!$C:$C,0)))</f>
        <v>indst feedstock shifting</v>
      </c>
      <c r="L965" s="239">
        <f>IF(ISBLANK(INDEX('Policy Characteristics'!F:F,MATCH($C965,'Policy Characteristics'!$C:$C,0))),"",INDEX('Policy Characteristics'!F:F,MATCH($C965,'Policy Characteristics'!$C:$C,0)))</f>
        <v>0</v>
      </c>
      <c r="M965" s="239">
        <f>IF(ISBLANK(INDEX('Policy Characteristics'!G:G,MATCH($C965,'Policy Characteristics'!$C:$C,0))),"",INDEX('Policy Characteristics'!G:G,MATCH($C965,'Policy Characteristics'!$C:$C,0)))</f>
        <v>1</v>
      </c>
      <c r="N965" s="239">
        <f>IF(ISBLANK(INDEX('Policy Characteristics'!H:H,MATCH($C965,'Policy Characteristics'!$C:$C,0))),"",INDEX('Policy Characteristics'!H:H,MATCH($C965,'Policy Characteristics'!$C:$C,0)))</f>
        <v>0.01</v>
      </c>
      <c r="O965" s="76" t="str">
        <f>IF(ISBLANK(INDEX('Policy Characteristics'!I:I,MATCH($C965,'Policy Characteristics'!$C:$C,0))),"",INDEX('Policy Characteristics'!I:I,MATCH($C965,'Policy Characteristics'!$C:$C,0)))</f>
        <v>% of potential achieved</v>
      </c>
      <c r="P965" s="76" t="str">
        <f>IF(ISBLANK(INDEX('Policy Characteristics'!J:J,MATCH($C965,'Policy Characteristics'!$C:$C,0))),"",INDEX('Policy Characteristics'!J:J,MATCH($C965,'Policy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5" s="76" t="str">
        <f>IF(ISBLANK(INDEX('Policy Characteristics'!K:K,MATCH($C965,'Policy Characteristics'!$C:$C,0))),"",INDEX('Policy Characteristics'!K:K,MATCH($C965,'Policy Characteristics'!$C:$C,0)))</f>
        <v/>
      </c>
      <c r="R965" s="76" t="str">
        <f>IF(ISBLANK(INDEX('Policy Characteristics'!L:L,MATCH($C965,'Policy Characteristics'!$C:$C,0))),"",INDEX('Policy Characteristics'!L:L,MATCH($C965,'Policy Characteristics'!$C:$C,0)))</f>
        <v/>
      </c>
    </row>
    <row r="966" spans="1:18" s="143" customFormat="1" x14ac:dyDescent="0.25">
      <c r="A966" s="76" t="str">
        <f>IF(ISBLANK(INDEX('Policy Characteristics'!A:A,MATCH($C966,'Policy Characteristics'!$C:$C,0))),"",INDEX('Policy Characteristics'!A:A,MATCH($C966,'Policy Characteristics'!$C:$C,0)))</f>
        <v>Industry</v>
      </c>
      <c r="B966" s="234" t="str">
        <f>IF(ISBLANK(INDEX('Policy Characteristics'!B:B,MATCH($C966,'Policy Characteristics'!$C:$C,0))),"",INDEX('Policy Characteristics'!B:B,MATCH($C966,'Policy Characteristics'!$C:$C,0)))</f>
        <v>Feedstock Shifting</v>
      </c>
      <c r="C966" s="76" t="str">
        <f t="shared" si="32"/>
        <v>Fraction of Feedstock Shifted</v>
      </c>
      <c r="D966" s="78" t="s">
        <v>1311</v>
      </c>
      <c r="E966" s="88" t="s">
        <v>643</v>
      </c>
      <c r="F966" t="s">
        <v>1274</v>
      </c>
      <c r="G966" s="88" t="s">
        <v>651</v>
      </c>
      <c r="H966" s="80">
        <v>2561</v>
      </c>
      <c r="I966" s="247" t="s">
        <v>44</v>
      </c>
      <c r="J966" s="236" t="str">
        <f>IF(ISBLANK(INDEX('Policy Characteristics'!D:D,MATCH($C966,'Policy Characteristics'!$C:$C,0))),"",INDEX('Policy Characteristics'!D:D,MATCH($C966,'Policy Characteristics'!$C:$C,0)))</f>
        <v>Feedstock Shifting</v>
      </c>
      <c r="K966" s="76" t="str">
        <f>IF(ISBLANK(INDEX('Policy Characteristics'!E:E,MATCH($C966,'Policy Characteristics'!$C:$C,0))),"",INDEX('Policy Characteristics'!E:E,MATCH($C966,'Policy Characteristics'!$C:$C,0)))</f>
        <v>indst feedstock shifting</v>
      </c>
      <c r="L966" s="239">
        <f>IF(ISBLANK(INDEX('Policy Characteristics'!F:F,MATCH($C966,'Policy Characteristics'!$C:$C,0))),"",INDEX('Policy Characteristics'!F:F,MATCH($C966,'Policy Characteristics'!$C:$C,0)))</f>
        <v>0</v>
      </c>
      <c r="M966" s="239">
        <f>IF(ISBLANK(INDEX('Policy Characteristics'!G:G,MATCH($C966,'Policy Characteristics'!$C:$C,0))),"",INDEX('Policy Characteristics'!G:G,MATCH($C966,'Policy Characteristics'!$C:$C,0)))</f>
        <v>1</v>
      </c>
      <c r="N966" s="239">
        <f>IF(ISBLANK(INDEX('Policy Characteristics'!H:H,MATCH($C966,'Policy Characteristics'!$C:$C,0))),"",INDEX('Policy Characteristics'!H:H,MATCH($C966,'Policy Characteristics'!$C:$C,0)))</f>
        <v>0.01</v>
      </c>
      <c r="O966" s="76" t="str">
        <f>IF(ISBLANK(INDEX('Policy Characteristics'!I:I,MATCH($C966,'Policy Characteristics'!$C:$C,0))),"",INDEX('Policy Characteristics'!I:I,MATCH($C966,'Policy Characteristics'!$C:$C,0)))</f>
        <v>% of potential achieved</v>
      </c>
      <c r="P966" s="76" t="str">
        <f>IF(ISBLANK(INDEX('Policy Characteristics'!J:J,MATCH($C966,'Policy Characteristics'!$C:$C,0))),"",INDEX('Policy Characteristics'!J:J,MATCH($C966,'Policy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6" s="76" t="str">
        <f>IF(ISBLANK(INDEX('Policy Characteristics'!K:K,MATCH($C966,'Policy Characteristics'!$C:$C,0))),"",INDEX('Policy Characteristics'!K:K,MATCH($C966,'Policy Characteristics'!$C:$C,0)))</f>
        <v/>
      </c>
      <c r="R966" s="76" t="str">
        <f>IF(ISBLANK(INDEX('Policy Characteristics'!L:L,MATCH($C966,'Policy Characteristics'!$C:$C,0))),"",INDEX('Policy Characteristics'!L:L,MATCH($C966,'Policy Characteristics'!$C:$C,0)))</f>
        <v/>
      </c>
    </row>
    <row r="967" spans="1:18" s="143" customFormat="1" x14ac:dyDescent="0.25">
      <c r="A967" s="76" t="str">
        <f>IF(ISBLANK(INDEX('Policy Characteristics'!A:A,MATCH($C967,'Policy Characteristics'!$C:$C,0))),"",INDEX('Policy Characteristics'!A:A,MATCH($C967,'Policy Characteristics'!$C:$C,0)))</f>
        <v>Industry</v>
      </c>
      <c r="B967" s="234" t="str">
        <f>IF(ISBLANK(INDEX('Policy Characteristics'!B:B,MATCH($C967,'Policy Characteristics'!$C:$C,0))),"",INDEX('Policy Characteristics'!B:B,MATCH($C967,'Policy Characteristics'!$C:$C,0)))</f>
        <v>Feedstock Shifting</v>
      </c>
      <c r="C967" s="76" t="str">
        <f t="shared" si="32"/>
        <v>Fraction of Feedstock Shifted</v>
      </c>
      <c r="D967" s="78" t="s">
        <v>1311</v>
      </c>
      <c r="E967" s="88" t="s">
        <v>644</v>
      </c>
      <c r="F967" t="s">
        <v>1274</v>
      </c>
      <c r="G967" s="88" t="s">
        <v>652</v>
      </c>
      <c r="H967" s="80">
        <v>2562</v>
      </c>
      <c r="I967" s="247" t="s">
        <v>44</v>
      </c>
      <c r="J967" s="236" t="str">
        <f>IF(ISBLANK(INDEX('Policy Characteristics'!D:D,MATCH($C967,'Policy Characteristics'!$C:$C,0))),"",INDEX('Policy Characteristics'!D:D,MATCH($C967,'Policy Characteristics'!$C:$C,0)))</f>
        <v>Feedstock Shifting</v>
      </c>
      <c r="K967" s="76" t="str">
        <f>IF(ISBLANK(INDEX('Policy Characteristics'!E:E,MATCH($C967,'Policy Characteristics'!$C:$C,0))),"",INDEX('Policy Characteristics'!E:E,MATCH($C967,'Policy Characteristics'!$C:$C,0)))</f>
        <v>indst feedstock shifting</v>
      </c>
      <c r="L967" s="239">
        <f>IF(ISBLANK(INDEX('Policy Characteristics'!F:F,MATCH($C967,'Policy Characteristics'!$C:$C,0))),"",INDEX('Policy Characteristics'!F:F,MATCH($C967,'Policy Characteristics'!$C:$C,0)))</f>
        <v>0</v>
      </c>
      <c r="M967" s="239">
        <f>IF(ISBLANK(INDEX('Policy Characteristics'!G:G,MATCH($C967,'Policy Characteristics'!$C:$C,0))),"",INDEX('Policy Characteristics'!G:G,MATCH($C967,'Policy Characteristics'!$C:$C,0)))</f>
        <v>1</v>
      </c>
      <c r="N967" s="239">
        <f>IF(ISBLANK(INDEX('Policy Characteristics'!H:H,MATCH($C967,'Policy Characteristics'!$C:$C,0))),"",INDEX('Policy Characteristics'!H:H,MATCH($C967,'Policy Characteristics'!$C:$C,0)))</f>
        <v>0.01</v>
      </c>
      <c r="O967" s="76" t="str">
        <f>IF(ISBLANK(INDEX('Policy Characteristics'!I:I,MATCH($C967,'Policy Characteristics'!$C:$C,0))),"",INDEX('Policy Characteristics'!I:I,MATCH($C967,'Policy Characteristics'!$C:$C,0)))</f>
        <v>% of potential achieved</v>
      </c>
      <c r="P967" s="76" t="str">
        <f>IF(ISBLANK(INDEX('Policy Characteristics'!J:J,MATCH($C967,'Policy Characteristics'!$C:$C,0))),"",INDEX('Policy Characteristics'!J:J,MATCH($C967,'Policy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7" s="76" t="str">
        <f>IF(ISBLANK(INDEX('Policy Characteristics'!K:K,MATCH($C967,'Policy Characteristics'!$C:$C,0))),"",INDEX('Policy Characteristics'!K:K,MATCH($C967,'Policy Characteristics'!$C:$C,0)))</f>
        <v/>
      </c>
      <c r="R967" s="76" t="str">
        <f>IF(ISBLANK(INDEX('Policy Characteristics'!L:L,MATCH($C967,'Policy Characteristics'!$C:$C,0))),"",INDEX('Policy Characteristics'!L:L,MATCH($C967,'Policy Characteristics'!$C:$C,0)))</f>
        <v/>
      </c>
    </row>
    <row r="968" spans="1:18" s="143" customFormat="1" x14ac:dyDescent="0.25">
      <c r="A968" s="76" t="str">
        <f>IF(ISBLANK(INDEX('Policy Characteristics'!A:A,MATCH($C968,'Policy Characteristics'!$C:$C,0))),"",INDEX('Policy Characteristics'!A:A,MATCH($C968,'Policy Characteristics'!$C:$C,0)))</f>
        <v>Industry</v>
      </c>
      <c r="B968" s="234" t="str">
        <f>IF(ISBLANK(INDEX('Policy Characteristics'!B:B,MATCH($C968,'Policy Characteristics'!$C:$C,0))),"",INDEX('Policy Characteristics'!B:B,MATCH($C968,'Policy Characteristics'!$C:$C,0)))</f>
        <v>Feedstock Shifting</v>
      </c>
      <c r="C968" s="76" t="str">
        <f t="shared" si="32"/>
        <v>Fraction of Feedstock Shifted</v>
      </c>
      <c r="D968" s="78" t="s">
        <v>1311</v>
      </c>
      <c r="E968" s="88" t="s">
        <v>645</v>
      </c>
      <c r="F968" t="s">
        <v>1274</v>
      </c>
      <c r="G968" s="88" t="s">
        <v>649</v>
      </c>
      <c r="H968" s="80">
        <v>2563</v>
      </c>
      <c r="I968" s="247" t="s">
        <v>44</v>
      </c>
      <c r="J968" s="236" t="str">
        <f>IF(ISBLANK(INDEX('Policy Characteristics'!D:D,MATCH($C968,'Policy Characteristics'!$C:$C,0))),"",INDEX('Policy Characteristics'!D:D,MATCH($C968,'Policy Characteristics'!$C:$C,0)))</f>
        <v>Feedstock Shifting</v>
      </c>
      <c r="K968" s="76" t="str">
        <f>IF(ISBLANK(INDEX('Policy Characteristics'!E:E,MATCH($C968,'Policy Characteristics'!$C:$C,0))),"",INDEX('Policy Characteristics'!E:E,MATCH($C968,'Policy Characteristics'!$C:$C,0)))</f>
        <v>indst feedstock shifting</v>
      </c>
      <c r="L968" s="239">
        <f>IF(ISBLANK(INDEX('Policy Characteristics'!F:F,MATCH($C968,'Policy Characteristics'!$C:$C,0))),"",INDEX('Policy Characteristics'!F:F,MATCH($C968,'Policy Characteristics'!$C:$C,0)))</f>
        <v>0</v>
      </c>
      <c r="M968" s="239">
        <f>IF(ISBLANK(INDEX('Policy Characteristics'!G:G,MATCH($C968,'Policy Characteristics'!$C:$C,0))),"",INDEX('Policy Characteristics'!G:G,MATCH($C968,'Policy Characteristics'!$C:$C,0)))</f>
        <v>1</v>
      </c>
      <c r="N968" s="239">
        <f>IF(ISBLANK(INDEX('Policy Characteristics'!H:H,MATCH($C968,'Policy Characteristics'!$C:$C,0))),"",INDEX('Policy Characteristics'!H:H,MATCH($C968,'Policy Characteristics'!$C:$C,0)))</f>
        <v>0.01</v>
      </c>
      <c r="O968" s="76" t="str">
        <f>IF(ISBLANK(INDEX('Policy Characteristics'!I:I,MATCH($C968,'Policy Characteristics'!$C:$C,0))),"",INDEX('Policy Characteristics'!I:I,MATCH($C968,'Policy Characteristics'!$C:$C,0)))</f>
        <v>% of potential achieved</v>
      </c>
      <c r="P968" s="76" t="str">
        <f>IF(ISBLANK(INDEX('Policy Characteristics'!J:J,MATCH($C968,'Policy Characteristics'!$C:$C,0))),"",INDEX('Policy Characteristics'!J:J,MATCH($C968,'Policy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8" s="76" t="str">
        <f>IF(ISBLANK(INDEX('Policy Characteristics'!K:K,MATCH($C968,'Policy Characteristics'!$C:$C,0))),"",INDEX('Policy Characteristics'!K:K,MATCH($C968,'Policy Characteristics'!$C:$C,0)))</f>
        <v/>
      </c>
      <c r="R968" s="76" t="str">
        <f>IF(ISBLANK(INDEX('Policy Characteristics'!L:L,MATCH($C968,'Policy Characteristics'!$C:$C,0))),"",INDEX('Policy Characteristics'!L:L,MATCH($C968,'Policy Characteristics'!$C:$C,0)))</f>
        <v/>
      </c>
    </row>
    <row r="969" spans="1:18" s="143" customFormat="1" x14ac:dyDescent="0.25">
      <c r="A969" s="76" t="str">
        <f>IF(ISBLANK(INDEX('Policy Characteristics'!A:A,MATCH($C969,'Policy Characteristics'!$C:$C,0))),"",INDEX('Policy Characteristics'!A:A,MATCH($C969,'Policy Characteristics'!$C:$C,0)))</f>
        <v>Industry</v>
      </c>
      <c r="B969" s="234" t="str">
        <f>IF(ISBLANK(INDEX('Policy Characteristics'!B:B,MATCH($C969,'Policy Characteristics'!$C:$C,0))),"",INDEX('Policy Characteristics'!B:B,MATCH($C969,'Policy Characteristics'!$C:$C,0)))</f>
        <v>Feedstock Shifting</v>
      </c>
      <c r="C969" s="76" t="str">
        <f t="shared" si="32"/>
        <v>Fraction of Feedstock Shifted</v>
      </c>
      <c r="D969" s="78" t="s">
        <v>1311</v>
      </c>
      <c r="E969" s="88" t="s">
        <v>646</v>
      </c>
      <c r="F969" t="s">
        <v>1274</v>
      </c>
      <c r="G969" s="88" t="s">
        <v>650</v>
      </c>
      <c r="H969" s="80">
        <v>2564</v>
      </c>
      <c r="I969" s="247" t="s">
        <v>44</v>
      </c>
      <c r="J969" s="236" t="str">
        <f>IF(ISBLANK(INDEX('Policy Characteristics'!D:D,MATCH($C969,'Policy Characteristics'!$C:$C,0))),"",INDEX('Policy Characteristics'!D:D,MATCH($C969,'Policy Characteristics'!$C:$C,0)))</f>
        <v>Feedstock Shifting</v>
      </c>
      <c r="K969" s="76" t="str">
        <f>IF(ISBLANK(INDEX('Policy Characteristics'!E:E,MATCH($C969,'Policy Characteristics'!$C:$C,0))),"",INDEX('Policy Characteristics'!E:E,MATCH($C969,'Policy Characteristics'!$C:$C,0)))</f>
        <v>indst feedstock shifting</v>
      </c>
      <c r="L969" s="239">
        <f>IF(ISBLANK(INDEX('Policy Characteristics'!F:F,MATCH($C969,'Policy Characteristics'!$C:$C,0))),"",INDEX('Policy Characteristics'!F:F,MATCH($C969,'Policy Characteristics'!$C:$C,0)))</f>
        <v>0</v>
      </c>
      <c r="M969" s="239">
        <f>IF(ISBLANK(INDEX('Policy Characteristics'!G:G,MATCH($C969,'Policy Characteristics'!$C:$C,0))),"",INDEX('Policy Characteristics'!G:G,MATCH($C969,'Policy Characteristics'!$C:$C,0)))</f>
        <v>1</v>
      </c>
      <c r="N969" s="239">
        <f>IF(ISBLANK(INDEX('Policy Characteristics'!H:H,MATCH($C969,'Policy Characteristics'!$C:$C,0))),"",INDEX('Policy Characteristics'!H:H,MATCH($C969,'Policy Characteristics'!$C:$C,0)))</f>
        <v>0.01</v>
      </c>
      <c r="O969" s="76" t="str">
        <f>IF(ISBLANK(INDEX('Policy Characteristics'!I:I,MATCH($C969,'Policy Characteristics'!$C:$C,0))),"",INDEX('Policy Characteristics'!I:I,MATCH($C969,'Policy Characteristics'!$C:$C,0)))</f>
        <v>% of potential achieved</v>
      </c>
      <c r="P969" s="76" t="str">
        <f>IF(ISBLANK(INDEX('Policy Characteristics'!J:J,MATCH($C969,'Policy Characteristics'!$C:$C,0))),"",INDEX('Policy Characteristics'!J:J,MATCH($C969,'Policy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9" s="76" t="str">
        <f>IF(ISBLANK(INDEX('Policy Characteristics'!K:K,MATCH($C969,'Policy Characteristics'!$C:$C,0))),"",INDEX('Policy Characteristics'!K:K,MATCH($C969,'Policy Characteristics'!$C:$C,0)))</f>
        <v/>
      </c>
      <c r="R969" s="76" t="str">
        <f>IF(ISBLANK(INDEX('Policy Characteristics'!L:L,MATCH($C969,'Policy Characteristics'!$C:$C,0))),"",INDEX('Policy Characteristics'!L:L,MATCH($C969,'Policy Characteristics'!$C:$C,0)))</f>
        <v/>
      </c>
    </row>
    <row r="970" spans="1:18" s="143" customFormat="1" x14ac:dyDescent="0.25">
      <c r="A970" s="76" t="str">
        <f>IF(ISBLANK(INDEX('Policy Characteristics'!A:A,MATCH($C970,'Policy Characteristics'!$C:$C,0))),"",INDEX('Policy Characteristics'!A:A,MATCH($C970,'Policy Characteristics'!$C:$C,0)))</f>
        <v>Industry</v>
      </c>
      <c r="B970" s="234" t="str">
        <f>IF(ISBLANK(INDEX('Policy Characteristics'!B:B,MATCH($C970,'Policy Characteristics'!$C:$C,0))),"",INDEX('Policy Characteristics'!B:B,MATCH($C970,'Policy Characteristics'!$C:$C,0)))</f>
        <v>Feedstock Shifting</v>
      </c>
      <c r="C970" s="76" t="str">
        <f t="shared" si="32"/>
        <v>Fraction of Feedstock Shifted</v>
      </c>
      <c r="D970" s="78" t="s">
        <v>1311</v>
      </c>
      <c r="E970" s="88" t="s">
        <v>647</v>
      </c>
      <c r="F970" t="s">
        <v>1274</v>
      </c>
      <c r="G970" s="88" t="s">
        <v>653</v>
      </c>
      <c r="H970" s="80">
        <v>2565</v>
      </c>
      <c r="I970" s="247" t="s">
        <v>44</v>
      </c>
      <c r="J970" s="236" t="str">
        <f>IF(ISBLANK(INDEX('Policy Characteristics'!D:D,MATCH($C970,'Policy Characteristics'!$C:$C,0))),"",INDEX('Policy Characteristics'!D:D,MATCH($C970,'Policy Characteristics'!$C:$C,0)))</f>
        <v>Feedstock Shifting</v>
      </c>
      <c r="K970" s="76" t="str">
        <f>IF(ISBLANK(INDEX('Policy Characteristics'!E:E,MATCH($C970,'Policy Characteristics'!$C:$C,0))),"",INDEX('Policy Characteristics'!E:E,MATCH($C970,'Policy Characteristics'!$C:$C,0)))</f>
        <v>indst feedstock shifting</v>
      </c>
      <c r="L970" s="239">
        <f>IF(ISBLANK(INDEX('Policy Characteristics'!F:F,MATCH($C970,'Policy Characteristics'!$C:$C,0))),"",INDEX('Policy Characteristics'!F:F,MATCH($C970,'Policy Characteristics'!$C:$C,0)))</f>
        <v>0</v>
      </c>
      <c r="M970" s="239">
        <f>IF(ISBLANK(INDEX('Policy Characteristics'!G:G,MATCH($C970,'Policy Characteristics'!$C:$C,0))),"",INDEX('Policy Characteristics'!G:G,MATCH($C970,'Policy Characteristics'!$C:$C,0)))</f>
        <v>1</v>
      </c>
      <c r="N970" s="239">
        <f>IF(ISBLANK(INDEX('Policy Characteristics'!H:H,MATCH($C970,'Policy Characteristics'!$C:$C,0))),"",INDEX('Policy Characteristics'!H:H,MATCH($C970,'Policy Characteristics'!$C:$C,0)))</f>
        <v>0.01</v>
      </c>
      <c r="O970" s="76" t="str">
        <f>IF(ISBLANK(INDEX('Policy Characteristics'!I:I,MATCH($C970,'Policy Characteristics'!$C:$C,0))),"",INDEX('Policy Characteristics'!I:I,MATCH($C970,'Policy Characteristics'!$C:$C,0)))</f>
        <v>% of potential achieved</v>
      </c>
      <c r="P970" s="76" t="str">
        <f>IF(ISBLANK(INDEX('Policy Characteristics'!J:J,MATCH($C970,'Policy Characteristics'!$C:$C,0))),"",INDEX('Policy Characteristics'!J:J,MATCH($C970,'Policy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0" s="76" t="str">
        <f>IF(ISBLANK(INDEX('Policy Characteristics'!K:K,MATCH($C970,'Policy Characteristics'!$C:$C,0))),"",INDEX('Policy Characteristics'!K:K,MATCH($C970,'Policy Characteristics'!$C:$C,0)))</f>
        <v/>
      </c>
      <c r="R970" s="76" t="str">
        <f>IF(ISBLANK(INDEX('Policy Characteristics'!L:L,MATCH($C970,'Policy Characteristics'!$C:$C,0))),"",INDEX('Policy Characteristics'!L:L,MATCH($C970,'Policy Characteristics'!$C:$C,0)))</f>
        <v/>
      </c>
    </row>
    <row r="971" spans="1:18" s="143" customFormat="1" x14ac:dyDescent="0.25">
      <c r="A971" s="76" t="str">
        <f>IF(ISBLANK(INDEX('Policy Characteristics'!A:A,MATCH($C971,'Policy Characteristics'!$C:$C,0))),"",INDEX('Policy Characteristics'!A:A,MATCH($C971,'Policy Characteristics'!$C:$C,0)))</f>
        <v>Industry</v>
      </c>
      <c r="B971" s="234" t="str">
        <f>IF(ISBLANK(INDEX('Policy Characteristics'!B:B,MATCH($C971,'Policy Characteristics'!$C:$C,0))),"",INDEX('Policy Characteristics'!B:B,MATCH($C971,'Policy Characteristics'!$C:$C,0)))</f>
        <v>Feedstock Shifting</v>
      </c>
      <c r="C971" s="76" t="str">
        <f t="shared" si="32"/>
        <v>Fraction of Feedstock Shifted</v>
      </c>
      <c r="D971" s="78" t="s">
        <v>1311</v>
      </c>
      <c r="E971" s="88" t="s">
        <v>946</v>
      </c>
      <c r="F971" t="s">
        <v>1274</v>
      </c>
      <c r="G971" s="88" t="s">
        <v>949</v>
      </c>
      <c r="H971" s="80">
        <v>2566</v>
      </c>
      <c r="I971" s="247" t="s">
        <v>44</v>
      </c>
      <c r="J971" s="236" t="str">
        <f>IF(ISBLANK(INDEX('Policy Characteristics'!D:D,MATCH($C971,'Policy Characteristics'!$C:$C,0))),"",INDEX('Policy Characteristics'!D:D,MATCH($C971,'Policy Characteristics'!$C:$C,0)))</f>
        <v>Feedstock Shifting</v>
      </c>
      <c r="K971" s="76" t="str">
        <f>IF(ISBLANK(INDEX('Policy Characteristics'!E:E,MATCH($C971,'Policy Characteristics'!$C:$C,0))),"",INDEX('Policy Characteristics'!E:E,MATCH($C971,'Policy Characteristics'!$C:$C,0)))</f>
        <v>indst feedstock shifting</v>
      </c>
      <c r="L971" s="239">
        <f>IF(ISBLANK(INDEX('Policy Characteristics'!F:F,MATCH($C971,'Policy Characteristics'!$C:$C,0))),"",INDEX('Policy Characteristics'!F:F,MATCH($C971,'Policy Characteristics'!$C:$C,0)))</f>
        <v>0</v>
      </c>
      <c r="M971" s="239">
        <f>IF(ISBLANK(INDEX('Policy Characteristics'!G:G,MATCH($C971,'Policy Characteristics'!$C:$C,0))),"",INDEX('Policy Characteristics'!G:G,MATCH($C971,'Policy Characteristics'!$C:$C,0)))</f>
        <v>1</v>
      </c>
      <c r="N971" s="239">
        <f>IF(ISBLANK(INDEX('Policy Characteristics'!H:H,MATCH($C971,'Policy Characteristics'!$C:$C,0))),"",INDEX('Policy Characteristics'!H:H,MATCH($C971,'Policy Characteristics'!$C:$C,0)))</f>
        <v>0.01</v>
      </c>
      <c r="O971" s="76" t="str">
        <f>IF(ISBLANK(INDEX('Policy Characteristics'!I:I,MATCH($C971,'Policy Characteristics'!$C:$C,0))),"",INDEX('Policy Characteristics'!I:I,MATCH($C971,'Policy Characteristics'!$C:$C,0)))</f>
        <v>% of potential achieved</v>
      </c>
      <c r="P971" s="76" t="str">
        <f>IF(ISBLANK(INDEX('Policy Characteristics'!J:J,MATCH($C971,'Policy Characteristics'!$C:$C,0))),"",INDEX('Policy Characteristics'!J:J,MATCH($C971,'Policy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1" s="76" t="str">
        <f>IF(ISBLANK(INDEX('Policy Characteristics'!K:K,MATCH($C971,'Policy Characteristics'!$C:$C,0))),"",INDEX('Policy Characteristics'!K:K,MATCH($C971,'Policy Characteristics'!$C:$C,0)))</f>
        <v/>
      </c>
      <c r="R971" s="76" t="str">
        <f>IF(ISBLANK(INDEX('Policy Characteristics'!L:L,MATCH($C971,'Policy Characteristics'!$C:$C,0))),"",INDEX('Policy Characteristics'!L:L,MATCH($C971,'Policy Characteristics'!$C:$C,0)))</f>
        <v/>
      </c>
    </row>
    <row r="972" spans="1:18" s="143" customFormat="1" x14ac:dyDescent="0.25">
      <c r="A972" s="76" t="str">
        <f>IF(ISBLANK(INDEX('Policy Characteristics'!A:A,MATCH($C972,'Policy Characteristics'!$C:$C,0))),"",INDEX('Policy Characteristics'!A:A,MATCH($C972,'Policy Characteristics'!$C:$C,0)))</f>
        <v>Industry</v>
      </c>
      <c r="B972" s="234" t="str">
        <f>IF(ISBLANK(INDEX('Policy Characteristics'!B:B,MATCH($C972,'Policy Characteristics'!$C:$C,0))),"",INDEX('Policy Characteristics'!B:B,MATCH($C972,'Policy Characteristics'!$C:$C,0)))</f>
        <v>Feedstock Shifting</v>
      </c>
      <c r="C972" s="76" t="str">
        <f t="shared" si="32"/>
        <v>Fraction of Feedstock Shifted</v>
      </c>
      <c r="D972" s="78" t="s">
        <v>1311</v>
      </c>
      <c r="E972" s="88" t="s">
        <v>947</v>
      </c>
      <c r="F972" t="s">
        <v>1274</v>
      </c>
      <c r="G972" s="88" t="s">
        <v>951</v>
      </c>
      <c r="H972" s="80">
        <v>2567</v>
      </c>
      <c r="I972" s="247" t="s">
        <v>44</v>
      </c>
      <c r="J972" s="236" t="str">
        <f>IF(ISBLANK(INDEX('Policy Characteristics'!D:D,MATCH($C972,'Policy Characteristics'!$C:$C,0))),"",INDEX('Policy Characteristics'!D:D,MATCH($C972,'Policy Characteristics'!$C:$C,0)))</f>
        <v>Feedstock Shifting</v>
      </c>
      <c r="K972" s="76" t="str">
        <f>IF(ISBLANK(INDEX('Policy Characteristics'!E:E,MATCH($C972,'Policy Characteristics'!$C:$C,0))),"",INDEX('Policy Characteristics'!E:E,MATCH($C972,'Policy Characteristics'!$C:$C,0)))</f>
        <v>indst feedstock shifting</v>
      </c>
      <c r="L972" s="239">
        <f>IF(ISBLANK(INDEX('Policy Characteristics'!F:F,MATCH($C972,'Policy Characteristics'!$C:$C,0))),"",INDEX('Policy Characteristics'!F:F,MATCH($C972,'Policy Characteristics'!$C:$C,0)))</f>
        <v>0</v>
      </c>
      <c r="M972" s="239">
        <f>IF(ISBLANK(INDEX('Policy Characteristics'!G:G,MATCH($C972,'Policy Characteristics'!$C:$C,0))),"",INDEX('Policy Characteristics'!G:G,MATCH($C972,'Policy Characteristics'!$C:$C,0)))</f>
        <v>1</v>
      </c>
      <c r="N972" s="239">
        <f>IF(ISBLANK(INDEX('Policy Characteristics'!H:H,MATCH($C972,'Policy Characteristics'!$C:$C,0))),"",INDEX('Policy Characteristics'!H:H,MATCH($C972,'Policy Characteristics'!$C:$C,0)))</f>
        <v>0.01</v>
      </c>
      <c r="O972" s="76" t="str">
        <f>IF(ISBLANK(INDEX('Policy Characteristics'!I:I,MATCH($C972,'Policy Characteristics'!$C:$C,0))),"",INDEX('Policy Characteristics'!I:I,MATCH($C972,'Policy Characteristics'!$C:$C,0)))</f>
        <v>% of potential achieved</v>
      </c>
      <c r="P972" s="76" t="str">
        <f>IF(ISBLANK(INDEX('Policy Characteristics'!J:J,MATCH($C972,'Policy Characteristics'!$C:$C,0))),"",INDEX('Policy Characteristics'!J:J,MATCH($C972,'Policy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2" s="76" t="str">
        <f>IF(ISBLANK(INDEX('Policy Characteristics'!K:K,MATCH($C972,'Policy Characteristics'!$C:$C,0))),"",INDEX('Policy Characteristics'!K:K,MATCH($C972,'Policy Characteristics'!$C:$C,0)))</f>
        <v/>
      </c>
      <c r="R972" s="76" t="str">
        <f>IF(ISBLANK(INDEX('Policy Characteristics'!L:L,MATCH($C972,'Policy Characteristics'!$C:$C,0))),"",INDEX('Policy Characteristics'!L:L,MATCH($C972,'Policy Characteristics'!$C:$C,0)))</f>
        <v/>
      </c>
    </row>
    <row r="973" spans="1:18" s="143" customFormat="1" x14ac:dyDescent="0.25">
      <c r="A973" s="76" t="str">
        <f>IF(ISBLANK(INDEX('Policy Characteristics'!A:A,MATCH($C973,'Policy Characteristics'!$C:$C,0))),"",INDEX('Policy Characteristics'!A:A,MATCH($C973,'Policy Characteristics'!$C:$C,0)))</f>
        <v>Industry</v>
      </c>
      <c r="B973" s="234" t="str">
        <f>IF(ISBLANK(INDEX('Policy Characteristics'!B:B,MATCH($C973,'Policy Characteristics'!$C:$C,0))),"",INDEX('Policy Characteristics'!B:B,MATCH($C973,'Policy Characteristics'!$C:$C,0)))</f>
        <v>Feedstock Shifting</v>
      </c>
      <c r="C973" s="76" t="str">
        <f t="shared" si="32"/>
        <v>Fraction of Feedstock Shifted</v>
      </c>
      <c r="D973" s="78" t="s">
        <v>1311</v>
      </c>
      <c r="E973" s="88" t="s">
        <v>948</v>
      </c>
      <c r="F973" t="s">
        <v>1274</v>
      </c>
      <c r="G973" s="88" t="s">
        <v>952</v>
      </c>
      <c r="H973" s="80">
        <v>2568</v>
      </c>
      <c r="I973" s="247" t="s">
        <v>44</v>
      </c>
      <c r="J973" s="236" t="str">
        <f>IF(ISBLANK(INDEX('Policy Characteristics'!D:D,MATCH($C973,'Policy Characteristics'!$C:$C,0))),"",INDEX('Policy Characteristics'!D:D,MATCH($C973,'Policy Characteristics'!$C:$C,0)))</f>
        <v>Feedstock Shifting</v>
      </c>
      <c r="K973" s="76" t="str">
        <f>IF(ISBLANK(INDEX('Policy Characteristics'!E:E,MATCH($C973,'Policy Characteristics'!$C:$C,0))),"",INDEX('Policy Characteristics'!E:E,MATCH($C973,'Policy Characteristics'!$C:$C,0)))</f>
        <v>indst feedstock shifting</v>
      </c>
      <c r="L973" s="239">
        <f>IF(ISBLANK(INDEX('Policy Characteristics'!F:F,MATCH($C973,'Policy Characteristics'!$C:$C,0))),"",INDEX('Policy Characteristics'!F:F,MATCH($C973,'Policy Characteristics'!$C:$C,0)))</f>
        <v>0</v>
      </c>
      <c r="M973" s="239">
        <f>IF(ISBLANK(INDEX('Policy Characteristics'!G:G,MATCH($C973,'Policy Characteristics'!$C:$C,0))),"",INDEX('Policy Characteristics'!G:G,MATCH($C973,'Policy Characteristics'!$C:$C,0)))</f>
        <v>1</v>
      </c>
      <c r="N973" s="239">
        <f>IF(ISBLANK(INDEX('Policy Characteristics'!H:H,MATCH($C973,'Policy Characteristics'!$C:$C,0))),"",INDEX('Policy Characteristics'!H:H,MATCH($C973,'Policy Characteristics'!$C:$C,0)))</f>
        <v>0.01</v>
      </c>
      <c r="O973" s="76" t="str">
        <f>IF(ISBLANK(INDEX('Policy Characteristics'!I:I,MATCH($C973,'Policy Characteristics'!$C:$C,0))),"",INDEX('Policy Characteristics'!I:I,MATCH($C973,'Policy Characteristics'!$C:$C,0)))</f>
        <v>% of potential achieved</v>
      </c>
      <c r="P973" s="76" t="str">
        <f>IF(ISBLANK(INDEX('Policy Characteristics'!J:J,MATCH($C973,'Policy Characteristics'!$C:$C,0))),"",INDEX('Policy Characteristics'!J:J,MATCH($C973,'Policy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3" s="76" t="str">
        <f>IF(ISBLANK(INDEX('Policy Characteristics'!K:K,MATCH($C973,'Policy Characteristics'!$C:$C,0))),"",INDEX('Policy Characteristics'!K:K,MATCH($C973,'Policy Characteristics'!$C:$C,0)))</f>
        <v/>
      </c>
      <c r="R973" s="76" t="str">
        <f>IF(ISBLANK(INDEX('Policy Characteristics'!L:L,MATCH($C973,'Policy Characteristics'!$C:$C,0))),"",INDEX('Policy Characteristics'!L:L,MATCH($C973,'Policy Characteristics'!$C:$C,0)))</f>
        <v/>
      </c>
    </row>
    <row r="974" spans="1:18" s="143" customFormat="1" x14ac:dyDescent="0.25">
      <c r="A974" s="76" t="str">
        <f>IF(ISBLANK(INDEX('Policy Characteristics'!A:A,MATCH($C974,'Policy Characteristics'!$C:$C,0))),"",INDEX('Policy Characteristics'!A:A,MATCH($C974,'Policy Characteristics'!$C:$C,0)))</f>
        <v>Industry</v>
      </c>
      <c r="B974" s="234" t="str">
        <f>IF(ISBLANK(INDEX('Policy Characteristics'!B:B,MATCH($C974,'Policy Characteristics'!$C:$C,0))),"",INDEX('Policy Characteristics'!B:B,MATCH($C974,'Policy Characteristics'!$C:$C,0)))</f>
        <v>Feedstock Shifting</v>
      </c>
      <c r="C974" s="76" t="str">
        <f t="shared" si="32"/>
        <v>Fraction of Feedstock Shifted</v>
      </c>
      <c r="D974" s="78" t="s">
        <v>1311</v>
      </c>
      <c r="E974" s="88" t="s">
        <v>945</v>
      </c>
      <c r="F974" t="s">
        <v>1274</v>
      </c>
      <c r="G974" s="88" t="s">
        <v>950</v>
      </c>
      <c r="H974" s="80">
        <v>2569</v>
      </c>
      <c r="I974" s="247" t="s">
        <v>44</v>
      </c>
      <c r="J974" s="236" t="str">
        <f>IF(ISBLANK(INDEX('Policy Characteristics'!D:D,MATCH($C974,'Policy Characteristics'!$C:$C,0))),"",INDEX('Policy Characteristics'!D:D,MATCH($C974,'Policy Characteristics'!$C:$C,0)))</f>
        <v>Feedstock Shifting</v>
      </c>
      <c r="K974" s="76" t="str">
        <f>IF(ISBLANK(INDEX('Policy Characteristics'!E:E,MATCH($C974,'Policy Characteristics'!$C:$C,0))),"",INDEX('Policy Characteristics'!E:E,MATCH($C974,'Policy Characteristics'!$C:$C,0)))</f>
        <v>indst feedstock shifting</v>
      </c>
      <c r="L974" s="239">
        <f>IF(ISBLANK(INDEX('Policy Characteristics'!F:F,MATCH($C974,'Policy Characteristics'!$C:$C,0))),"",INDEX('Policy Characteristics'!F:F,MATCH($C974,'Policy Characteristics'!$C:$C,0)))</f>
        <v>0</v>
      </c>
      <c r="M974" s="239">
        <f>IF(ISBLANK(INDEX('Policy Characteristics'!G:G,MATCH($C974,'Policy Characteristics'!$C:$C,0))),"",INDEX('Policy Characteristics'!G:G,MATCH($C974,'Policy Characteristics'!$C:$C,0)))</f>
        <v>1</v>
      </c>
      <c r="N974" s="239">
        <f>IF(ISBLANK(INDEX('Policy Characteristics'!H:H,MATCH($C974,'Policy Characteristics'!$C:$C,0))),"",INDEX('Policy Characteristics'!H:H,MATCH($C974,'Policy Characteristics'!$C:$C,0)))</f>
        <v>0.01</v>
      </c>
      <c r="O974" s="76" t="str">
        <f>IF(ISBLANK(INDEX('Policy Characteristics'!I:I,MATCH($C974,'Policy Characteristics'!$C:$C,0))),"",INDEX('Policy Characteristics'!I:I,MATCH($C974,'Policy Characteristics'!$C:$C,0)))</f>
        <v>% of potential achieved</v>
      </c>
      <c r="P974" s="76" t="str">
        <f>IF(ISBLANK(INDEX('Policy Characteristics'!J:J,MATCH($C974,'Policy Characteristics'!$C:$C,0))),"",INDEX('Policy Characteristics'!J:J,MATCH($C974,'Policy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4" s="76" t="str">
        <f>IF(ISBLANK(INDEX('Policy Characteristics'!K:K,MATCH($C974,'Policy Characteristics'!$C:$C,0))),"",INDEX('Policy Characteristics'!K:K,MATCH($C974,'Policy Characteristics'!$C:$C,0)))</f>
        <v/>
      </c>
      <c r="R974" s="76" t="str">
        <f>IF(ISBLANK(INDEX('Policy Characteristics'!L:L,MATCH($C974,'Policy Characteristics'!$C:$C,0))),"",INDEX('Policy Characteristics'!L:L,MATCH($C974,'Policy Characteristics'!$C:$C,0)))</f>
        <v/>
      </c>
    </row>
    <row r="975" spans="1:18" s="143" customFormat="1" x14ac:dyDescent="0.25">
      <c r="A975" s="76" t="str">
        <f>IF(ISBLANK(INDEX('Policy Characteristics'!A:A,MATCH($C975,'Policy Characteristics'!$C:$C,0))),"",INDEX('Policy Characteristics'!A:A,MATCH($C975,'Policy Characteristics'!$C:$C,0)))</f>
        <v>Industry</v>
      </c>
      <c r="B975" s="234" t="str">
        <f>IF(ISBLANK(INDEX('Policy Characteristics'!B:B,MATCH($C975,'Policy Characteristics'!$C:$C,0))),"",INDEX('Policy Characteristics'!B:B,MATCH($C975,'Policy Characteristics'!$C:$C,0)))</f>
        <v>Feedstock Shifting</v>
      </c>
      <c r="C975" s="76" t="str">
        <f t="shared" si="32"/>
        <v>Fraction of Feedstock Shifted</v>
      </c>
      <c r="D975" s="78" t="s">
        <v>1312</v>
      </c>
      <c r="E975" s="88" t="s">
        <v>642</v>
      </c>
      <c r="F975" t="s">
        <v>1275</v>
      </c>
      <c r="G975" s="88" t="s">
        <v>648</v>
      </c>
      <c r="H975" s="80">
        <v>2570</v>
      </c>
      <c r="I975" s="247" t="s">
        <v>44</v>
      </c>
      <c r="J975" s="236" t="str">
        <f>IF(ISBLANK(INDEX('Policy Characteristics'!D:D,MATCH($C975,'Policy Characteristics'!$C:$C,0))),"",INDEX('Policy Characteristics'!D:D,MATCH($C975,'Policy Characteristics'!$C:$C,0)))</f>
        <v>Feedstock Shifting</v>
      </c>
      <c r="K975" s="76" t="str">
        <f>IF(ISBLANK(INDEX('Policy Characteristics'!E:E,MATCH($C975,'Policy Characteristics'!$C:$C,0))),"",INDEX('Policy Characteristics'!E:E,MATCH($C975,'Policy Characteristics'!$C:$C,0)))</f>
        <v>indst feedstock shifting</v>
      </c>
      <c r="L975" s="239">
        <f>IF(ISBLANK(INDEX('Policy Characteristics'!F:F,MATCH($C975,'Policy Characteristics'!$C:$C,0))),"",INDEX('Policy Characteristics'!F:F,MATCH($C975,'Policy Characteristics'!$C:$C,0)))</f>
        <v>0</v>
      </c>
      <c r="M975" s="239">
        <f>IF(ISBLANK(INDEX('Policy Characteristics'!G:G,MATCH($C975,'Policy Characteristics'!$C:$C,0))),"",INDEX('Policy Characteristics'!G:G,MATCH($C975,'Policy Characteristics'!$C:$C,0)))</f>
        <v>1</v>
      </c>
      <c r="N975" s="239">
        <f>IF(ISBLANK(INDEX('Policy Characteristics'!H:H,MATCH($C975,'Policy Characteristics'!$C:$C,0))),"",INDEX('Policy Characteristics'!H:H,MATCH($C975,'Policy Characteristics'!$C:$C,0)))</f>
        <v>0.01</v>
      </c>
      <c r="O975" s="76" t="str">
        <f>IF(ISBLANK(INDEX('Policy Characteristics'!I:I,MATCH($C975,'Policy Characteristics'!$C:$C,0))),"",INDEX('Policy Characteristics'!I:I,MATCH($C975,'Policy Characteristics'!$C:$C,0)))</f>
        <v>% of potential achieved</v>
      </c>
      <c r="P975" s="76" t="str">
        <f>IF(ISBLANK(INDEX('Policy Characteristics'!J:J,MATCH($C975,'Policy Characteristics'!$C:$C,0))),"",INDEX('Policy Characteristics'!J:J,MATCH($C975,'Policy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5" s="76" t="str">
        <f>IF(ISBLANK(INDEX('Policy Characteristics'!K:K,MATCH($C975,'Policy Characteristics'!$C:$C,0))),"",INDEX('Policy Characteristics'!K:K,MATCH($C975,'Policy Characteristics'!$C:$C,0)))</f>
        <v/>
      </c>
      <c r="R975" s="76" t="str">
        <f>IF(ISBLANK(INDEX('Policy Characteristics'!L:L,MATCH($C975,'Policy Characteristics'!$C:$C,0))),"",INDEX('Policy Characteristics'!L:L,MATCH($C975,'Policy Characteristics'!$C:$C,0)))</f>
        <v/>
      </c>
    </row>
    <row r="976" spans="1:18" s="143" customFormat="1" x14ac:dyDescent="0.25">
      <c r="A976" s="76" t="str">
        <f>IF(ISBLANK(INDEX('Policy Characteristics'!A:A,MATCH($C976,'Policy Characteristics'!$C:$C,0))),"",INDEX('Policy Characteristics'!A:A,MATCH($C976,'Policy Characteristics'!$C:$C,0)))</f>
        <v>Industry</v>
      </c>
      <c r="B976" s="234" t="str">
        <f>IF(ISBLANK(INDEX('Policy Characteristics'!B:B,MATCH($C976,'Policy Characteristics'!$C:$C,0))),"",INDEX('Policy Characteristics'!B:B,MATCH($C976,'Policy Characteristics'!$C:$C,0)))</f>
        <v>Feedstock Shifting</v>
      </c>
      <c r="C976" s="76" t="str">
        <f t="shared" si="32"/>
        <v>Fraction of Feedstock Shifted</v>
      </c>
      <c r="D976" s="78" t="s">
        <v>1312</v>
      </c>
      <c r="E976" s="88" t="s">
        <v>643</v>
      </c>
      <c r="F976" t="s">
        <v>1275</v>
      </c>
      <c r="G976" s="88" t="s">
        <v>651</v>
      </c>
      <c r="H976" s="80">
        <v>2571</v>
      </c>
      <c r="I976" s="247" t="s">
        <v>44</v>
      </c>
      <c r="J976" s="236" t="str">
        <f>IF(ISBLANK(INDEX('Policy Characteristics'!D:D,MATCH($C976,'Policy Characteristics'!$C:$C,0))),"",INDEX('Policy Characteristics'!D:D,MATCH($C976,'Policy Characteristics'!$C:$C,0)))</f>
        <v>Feedstock Shifting</v>
      </c>
      <c r="K976" s="76" t="str">
        <f>IF(ISBLANK(INDEX('Policy Characteristics'!E:E,MATCH($C976,'Policy Characteristics'!$C:$C,0))),"",INDEX('Policy Characteristics'!E:E,MATCH($C976,'Policy Characteristics'!$C:$C,0)))</f>
        <v>indst feedstock shifting</v>
      </c>
      <c r="L976" s="239">
        <f>IF(ISBLANK(INDEX('Policy Characteristics'!F:F,MATCH($C976,'Policy Characteristics'!$C:$C,0))),"",INDEX('Policy Characteristics'!F:F,MATCH($C976,'Policy Characteristics'!$C:$C,0)))</f>
        <v>0</v>
      </c>
      <c r="M976" s="239">
        <f>IF(ISBLANK(INDEX('Policy Characteristics'!G:G,MATCH($C976,'Policy Characteristics'!$C:$C,0))),"",INDEX('Policy Characteristics'!G:G,MATCH($C976,'Policy Characteristics'!$C:$C,0)))</f>
        <v>1</v>
      </c>
      <c r="N976" s="239">
        <f>IF(ISBLANK(INDEX('Policy Characteristics'!H:H,MATCH($C976,'Policy Characteristics'!$C:$C,0))),"",INDEX('Policy Characteristics'!H:H,MATCH($C976,'Policy Characteristics'!$C:$C,0)))</f>
        <v>0.01</v>
      </c>
      <c r="O976" s="76" t="str">
        <f>IF(ISBLANK(INDEX('Policy Characteristics'!I:I,MATCH($C976,'Policy Characteristics'!$C:$C,0))),"",INDEX('Policy Characteristics'!I:I,MATCH($C976,'Policy Characteristics'!$C:$C,0)))</f>
        <v>% of potential achieved</v>
      </c>
      <c r="P976" s="76" t="str">
        <f>IF(ISBLANK(INDEX('Policy Characteristics'!J:J,MATCH($C976,'Policy Characteristics'!$C:$C,0))),"",INDEX('Policy Characteristics'!J:J,MATCH($C976,'Policy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6" s="76" t="str">
        <f>IF(ISBLANK(INDEX('Policy Characteristics'!K:K,MATCH($C976,'Policy Characteristics'!$C:$C,0))),"",INDEX('Policy Characteristics'!K:K,MATCH($C976,'Policy Characteristics'!$C:$C,0)))</f>
        <v/>
      </c>
      <c r="R976" s="76" t="str">
        <f>IF(ISBLANK(INDEX('Policy Characteristics'!L:L,MATCH($C976,'Policy Characteristics'!$C:$C,0))),"",INDEX('Policy Characteristics'!L:L,MATCH($C976,'Policy Characteristics'!$C:$C,0)))</f>
        <v/>
      </c>
    </row>
    <row r="977" spans="1:18" s="143" customFormat="1" x14ac:dyDescent="0.25">
      <c r="A977" s="76" t="str">
        <f>IF(ISBLANK(INDEX('Policy Characteristics'!A:A,MATCH($C977,'Policy Characteristics'!$C:$C,0))),"",INDEX('Policy Characteristics'!A:A,MATCH($C977,'Policy Characteristics'!$C:$C,0)))</f>
        <v>Industry</v>
      </c>
      <c r="B977" s="234" t="str">
        <f>IF(ISBLANK(INDEX('Policy Characteristics'!B:B,MATCH($C977,'Policy Characteristics'!$C:$C,0))),"",INDEX('Policy Characteristics'!B:B,MATCH($C977,'Policy Characteristics'!$C:$C,0)))</f>
        <v>Feedstock Shifting</v>
      </c>
      <c r="C977" s="76" t="str">
        <f t="shared" si="32"/>
        <v>Fraction of Feedstock Shifted</v>
      </c>
      <c r="D977" s="78" t="s">
        <v>1312</v>
      </c>
      <c r="E977" s="88" t="s">
        <v>644</v>
      </c>
      <c r="F977" t="s">
        <v>1275</v>
      </c>
      <c r="G977" s="88" t="s">
        <v>652</v>
      </c>
      <c r="H977" s="80">
        <v>2572</v>
      </c>
      <c r="I977" s="247" t="s">
        <v>44</v>
      </c>
      <c r="J977" s="236" t="str">
        <f>IF(ISBLANK(INDEX('Policy Characteristics'!D:D,MATCH($C977,'Policy Characteristics'!$C:$C,0))),"",INDEX('Policy Characteristics'!D:D,MATCH($C977,'Policy Characteristics'!$C:$C,0)))</f>
        <v>Feedstock Shifting</v>
      </c>
      <c r="K977" s="76" t="str">
        <f>IF(ISBLANK(INDEX('Policy Characteristics'!E:E,MATCH($C977,'Policy Characteristics'!$C:$C,0))),"",INDEX('Policy Characteristics'!E:E,MATCH($C977,'Policy Characteristics'!$C:$C,0)))</f>
        <v>indst feedstock shifting</v>
      </c>
      <c r="L977" s="239">
        <f>IF(ISBLANK(INDEX('Policy Characteristics'!F:F,MATCH($C977,'Policy Characteristics'!$C:$C,0))),"",INDEX('Policy Characteristics'!F:F,MATCH($C977,'Policy Characteristics'!$C:$C,0)))</f>
        <v>0</v>
      </c>
      <c r="M977" s="239">
        <f>IF(ISBLANK(INDEX('Policy Characteristics'!G:G,MATCH($C977,'Policy Characteristics'!$C:$C,0))),"",INDEX('Policy Characteristics'!G:G,MATCH($C977,'Policy Characteristics'!$C:$C,0)))</f>
        <v>1</v>
      </c>
      <c r="N977" s="239">
        <f>IF(ISBLANK(INDEX('Policy Characteristics'!H:H,MATCH($C977,'Policy Characteristics'!$C:$C,0))),"",INDEX('Policy Characteristics'!H:H,MATCH($C977,'Policy Characteristics'!$C:$C,0)))</f>
        <v>0.01</v>
      </c>
      <c r="O977" s="76" t="str">
        <f>IF(ISBLANK(INDEX('Policy Characteristics'!I:I,MATCH($C977,'Policy Characteristics'!$C:$C,0))),"",INDEX('Policy Characteristics'!I:I,MATCH($C977,'Policy Characteristics'!$C:$C,0)))</f>
        <v>% of potential achieved</v>
      </c>
      <c r="P977" s="76" t="str">
        <f>IF(ISBLANK(INDEX('Policy Characteristics'!J:J,MATCH($C977,'Policy Characteristics'!$C:$C,0))),"",INDEX('Policy Characteristics'!J:J,MATCH($C977,'Policy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7" s="76" t="str">
        <f>IF(ISBLANK(INDEX('Policy Characteristics'!K:K,MATCH($C977,'Policy Characteristics'!$C:$C,0))),"",INDEX('Policy Characteristics'!K:K,MATCH($C977,'Policy Characteristics'!$C:$C,0)))</f>
        <v/>
      </c>
      <c r="R977" s="76" t="str">
        <f>IF(ISBLANK(INDEX('Policy Characteristics'!L:L,MATCH($C977,'Policy Characteristics'!$C:$C,0))),"",INDEX('Policy Characteristics'!L:L,MATCH($C977,'Policy Characteristics'!$C:$C,0)))</f>
        <v/>
      </c>
    </row>
    <row r="978" spans="1:18" s="143" customFormat="1" x14ac:dyDescent="0.25">
      <c r="A978" s="76" t="str">
        <f>IF(ISBLANK(INDEX('Policy Characteristics'!A:A,MATCH($C978,'Policy Characteristics'!$C:$C,0))),"",INDEX('Policy Characteristics'!A:A,MATCH($C978,'Policy Characteristics'!$C:$C,0)))</f>
        <v>Industry</v>
      </c>
      <c r="B978" s="234" t="str">
        <f>IF(ISBLANK(INDEX('Policy Characteristics'!B:B,MATCH($C978,'Policy Characteristics'!$C:$C,0))),"",INDEX('Policy Characteristics'!B:B,MATCH($C978,'Policy Characteristics'!$C:$C,0)))</f>
        <v>Feedstock Shifting</v>
      </c>
      <c r="C978" s="76" t="str">
        <f t="shared" si="32"/>
        <v>Fraction of Feedstock Shifted</v>
      </c>
      <c r="D978" s="78" t="s">
        <v>1312</v>
      </c>
      <c r="E978" s="88" t="s">
        <v>645</v>
      </c>
      <c r="F978" t="s">
        <v>1275</v>
      </c>
      <c r="G978" s="88" t="s">
        <v>649</v>
      </c>
      <c r="H978" s="80">
        <v>2573</v>
      </c>
      <c r="I978" s="247" t="s">
        <v>44</v>
      </c>
      <c r="J978" s="236" t="str">
        <f>IF(ISBLANK(INDEX('Policy Characteristics'!D:D,MATCH($C978,'Policy Characteristics'!$C:$C,0))),"",INDEX('Policy Characteristics'!D:D,MATCH($C978,'Policy Characteristics'!$C:$C,0)))</f>
        <v>Feedstock Shifting</v>
      </c>
      <c r="K978" s="76" t="str">
        <f>IF(ISBLANK(INDEX('Policy Characteristics'!E:E,MATCH($C978,'Policy Characteristics'!$C:$C,0))),"",INDEX('Policy Characteristics'!E:E,MATCH($C978,'Policy Characteristics'!$C:$C,0)))</f>
        <v>indst feedstock shifting</v>
      </c>
      <c r="L978" s="239">
        <f>IF(ISBLANK(INDEX('Policy Characteristics'!F:F,MATCH($C978,'Policy Characteristics'!$C:$C,0))),"",INDEX('Policy Characteristics'!F:F,MATCH($C978,'Policy Characteristics'!$C:$C,0)))</f>
        <v>0</v>
      </c>
      <c r="M978" s="239">
        <f>IF(ISBLANK(INDEX('Policy Characteristics'!G:G,MATCH($C978,'Policy Characteristics'!$C:$C,0))),"",INDEX('Policy Characteristics'!G:G,MATCH($C978,'Policy Characteristics'!$C:$C,0)))</f>
        <v>1</v>
      </c>
      <c r="N978" s="239">
        <f>IF(ISBLANK(INDEX('Policy Characteristics'!H:H,MATCH($C978,'Policy Characteristics'!$C:$C,0))),"",INDEX('Policy Characteristics'!H:H,MATCH($C978,'Policy Characteristics'!$C:$C,0)))</f>
        <v>0.01</v>
      </c>
      <c r="O978" s="76" t="str">
        <f>IF(ISBLANK(INDEX('Policy Characteristics'!I:I,MATCH($C978,'Policy Characteristics'!$C:$C,0))),"",INDEX('Policy Characteristics'!I:I,MATCH($C978,'Policy Characteristics'!$C:$C,0)))</f>
        <v>% of potential achieved</v>
      </c>
      <c r="P978" s="76" t="str">
        <f>IF(ISBLANK(INDEX('Policy Characteristics'!J:J,MATCH($C978,'Policy Characteristics'!$C:$C,0))),"",INDEX('Policy Characteristics'!J:J,MATCH($C978,'Policy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8" s="76" t="str">
        <f>IF(ISBLANK(INDEX('Policy Characteristics'!K:K,MATCH($C978,'Policy Characteristics'!$C:$C,0))),"",INDEX('Policy Characteristics'!K:K,MATCH($C978,'Policy Characteristics'!$C:$C,0)))</f>
        <v/>
      </c>
      <c r="R978" s="76" t="str">
        <f>IF(ISBLANK(INDEX('Policy Characteristics'!L:L,MATCH($C978,'Policy Characteristics'!$C:$C,0))),"",INDEX('Policy Characteristics'!L:L,MATCH($C978,'Policy Characteristics'!$C:$C,0)))</f>
        <v/>
      </c>
    </row>
    <row r="979" spans="1:18" s="143" customFormat="1" x14ac:dyDescent="0.25">
      <c r="A979" s="76" t="str">
        <f>IF(ISBLANK(INDEX('Policy Characteristics'!A:A,MATCH($C979,'Policy Characteristics'!$C:$C,0))),"",INDEX('Policy Characteristics'!A:A,MATCH($C979,'Policy Characteristics'!$C:$C,0)))</f>
        <v>Industry</v>
      </c>
      <c r="B979" s="234" t="str">
        <f>IF(ISBLANK(INDEX('Policy Characteristics'!B:B,MATCH($C979,'Policy Characteristics'!$C:$C,0))),"",INDEX('Policy Characteristics'!B:B,MATCH($C979,'Policy Characteristics'!$C:$C,0)))</f>
        <v>Feedstock Shifting</v>
      </c>
      <c r="C979" s="76" t="str">
        <f t="shared" si="32"/>
        <v>Fraction of Feedstock Shifted</v>
      </c>
      <c r="D979" s="78" t="s">
        <v>1312</v>
      </c>
      <c r="E979" s="88" t="s">
        <v>646</v>
      </c>
      <c r="F979" t="s">
        <v>1275</v>
      </c>
      <c r="G979" s="88" t="s">
        <v>650</v>
      </c>
      <c r="H979" s="80">
        <v>2574</v>
      </c>
      <c r="I979" s="247" t="s">
        <v>44</v>
      </c>
      <c r="J979" s="236" t="str">
        <f>IF(ISBLANK(INDEX('Policy Characteristics'!D:D,MATCH($C979,'Policy Characteristics'!$C:$C,0))),"",INDEX('Policy Characteristics'!D:D,MATCH($C979,'Policy Characteristics'!$C:$C,0)))</f>
        <v>Feedstock Shifting</v>
      </c>
      <c r="K979" s="76" t="str">
        <f>IF(ISBLANK(INDEX('Policy Characteristics'!E:E,MATCH($C979,'Policy Characteristics'!$C:$C,0))),"",INDEX('Policy Characteristics'!E:E,MATCH($C979,'Policy Characteristics'!$C:$C,0)))</f>
        <v>indst feedstock shifting</v>
      </c>
      <c r="L979" s="239">
        <f>IF(ISBLANK(INDEX('Policy Characteristics'!F:F,MATCH($C979,'Policy Characteristics'!$C:$C,0))),"",INDEX('Policy Characteristics'!F:F,MATCH($C979,'Policy Characteristics'!$C:$C,0)))</f>
        <v>0</v>
      </c>
      <c r="M979" s="239">
        <f>IF(ISBLANK(INDEX('Policy Characteristics'!G:G,MATCH($C979,'Policy Characteristics'!$C:$C,0))),"",INDEX('Policy Characteristics'!G:G,MATCH($C979,'Policy Characteristics'!$C:$C,0)))</f>
        <v>1</v>
      </c>
      <c r="N979" s="239">
        <f>IF(ISBLANK(INDEX('Policy Characteristics'!H:H,MATCH($C979,'Policy Characteristics'!$C:$C,0))),"",INDEX('Policy Characteristics'!H:H,MATCH($C979,'Policy Characteristics'!$C:$C,0)))</f>
        <v>0.01</v>
      </c>
      <c r="O979" s="76" t="str">
        <f>IF(ISBLANK(INDEX('Policy Characteristics'!I:I,MATCH($C979,'Policy Characteristics'!$C:$C,0))),"",INDEX('Policy Characteristics'!I:I,MATCH($C979,'Policy Characteristics'!$C:$C,0)))</f>
        <v>% of potential achieved</v>
      </c>
      <c r="P979" s="76" t="str">
        <f>IF(ISBLANK(INDEX('Policy Characteristics'!J:J,MATCH($C979,'Policy Characteristics'!$C:$C,0))),"",INDEX('Policy Characteristics'!J:J,MATCH($C979,'Policy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9" s="76" t="str">
        <f>IF(ISBLANK(INDEX('Policy Characteristics'!K:K,MATCH($C979,'Policy Characteristics'!$C:$C,0))),"",INDEX('Policy Characteristics'!K:K,MATCH($C979,'Policy Characteristics'!$C:$C,0)))</f>
        <v/>
      </c>
      <c r="R979" s="76" t="str">
        <f>IF(ISBLANK(INDEX('Policy Characteristics'!L:L,MATCH($C979,'Policy Characteristics'!$C:$C,0))),"",INDEX('Policy Characteristics'!L:L,MATCH($C979,'Policy Characteristics'!$C:$C,0)))</f>
        <v/>
      </c>
    </row>
    <row r="980" spans="1:18" s="143" customFormat="1" x14ac:dyDescent="0.25">
      <c r="A980" s="76" t="str">
        <f>IF(ISBLANK(INDEX('Policy Characteristics'!A:A,MATCH($C980,'Policy Characteristics'!$C:$C,0))),"",INDEX('Policy Characteristics'!A:A,MATCH($C980,'Policy Characteristics'!$C:$C,0)))</f>
        <v>Industry</v>
      </c>
      <c r="B980" s="234" t="str">
        <f>IF(ISBLANK(INDEX('Policy Characteristics'!B:B,MATCH($C980,'Policy Characteristics'!$C:$C,0))),"",INDEX('Policy Characteristics'!B:B,MATCH($C980,'Policy Characteristics'!$C:$C,0)))</f>
        <v>Feedstock Shifting</v>
      </c>
      <c r="C980" s="76" t="str">
        <f t="shared" si="32"/>
        <v>Fraction of Feedstock Shifted</v>
      </c>
      <c r="D980" s="78" t="s">
        <v>1312</v>
      </c>
      <c r="E980" s="88" t="s">
        <v>647</v>
      </c>
      <c r="F980" t="s">
        <v>1275</v>
      </c>
      <c r="G980" s="88" t="s">
        <v>653</v>
      </c>
      <c r="H980" s="80">
        <v>2575</v>
      </c>
      <c r="I980" s="247" t="s">
        <v>44</v>
      </c>
      <c r="J980" s="236" t="str">
        <f>IF(ISBLANK(INDEX('Policy Characteristics'!D:D,MATCH($C980,'Policy Characteristics'!$C:$C,0))),"",INDEX('Policy Characteristics'!D:D,MATCH($C980,'Policy Characteristics'!$C:$C,0)))</f>
        <v>Feedstock Shifting</v>
      </c>
      <c r="K980" s="76" t="str">
        <f>IF(ISBLANK(INDEX('Policy Characteristics'!E:E,MATCH($C980,'Policy Characteristics'!$C:$C,0))),"",INDEX('Policy Characteristics'!E:E,MATCH($C980,'Policy Characteristics'!$C:$C,0)))</f>
        <v>indst feedstock shifting</v>
      </c>
      <c r="L980" s="239">
        <f>IF(ISBLANK(INDEX('Policy Characteristics'!F:F,MATCH($C980,'Policy Characteristics'!$C:$C,0))),"",INDEX('Policy Characteristics'!F:F,MATCH($C980,'Policy Characteristics'!$C:$C,0)))</f>
        <v>0</v>
      </c>
      <c r="M980" s="239">
        <f>IF(ISBLANK(INDEX('Policy Characteristics'!G:G,MATCH($C980,'Policy Characteristics'!$C:$C,0))),"",INDEX('Policy Characteristics'!G:G,MATCH($C980,'Policy Characteristics'!$C:$C,0)))</f>
        <v>1</v>
      </c>
      <c r="N980" s="239">
        <f>IF(ISBLANK(INDEX('Policy Characteristics'!H:H,MATCH($C980,'Policy Characteristics'!$C:$C,0))),"",INDEX('Policy Characteristics'!H:H,MATCH($C980,'Policy Characteristics'!$C:$C,0)))</f>
        <v>0.01</v>
      </c>
      <c r="O980" s="76" t="str">
        <f>IF(ISBLANK(INDEX('Policy Characteristics'!I:I,MATCH($C980,'Policy Characteristics'!$C:$C,0))),"",INDEX('Policy Characteristics'!I:I,MATCH($C980,'Policy Characteristics'!$C:$C,0)))</f>
        <v>% of potential achieved</v>
      </c>
      <c r="P980" s="76" t="str">
        <f>IF(ISBLANK(INDEX('Policy Characteristics'!J:J,MATCH($C980,'Policy Characteristics'!$C:$C,0))),"",INDEX('Policy Characteristics'!J:J,MATCH($C980,'Policy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0" s="76" t="str">
        <f>IF(ISBLANK(INDEX('Policy Characteristics'!K:K,MATCH($C980,'Policy Characteristics'!$C:$C,0))),"",INDEX('Policy Characteristics'!K:K,MATCH($C980,'Policy Characteristics'!$C:$C,0)))</f>
        <v/>
      </c>
      <c r="R980" s="76" t="str">
        <f>IF(ISBLANK(INDEX('Policy Characteristics'!L:L,MATCH($C980,'Policy Characteristics'!$C:$C,0))),"",INDEX('Policy Characteristics'!L:L,MATCH($C980,'Policy Characteristics'!$C:$C,0)))</f>
        <v/>
      </c>
    </row>
    <row r="981" spans="1:18" s="143" customFormat="1" x14ac:dyDescent="0.25">
      <c r="A981" s="76" t="str">
        <f>IF(ISBLANK(INDEX('Policy Characteristics'!A:A,MATCH($C981,'Policy Characteristics'!$C:$C,0))),"",INDEX('Policy Characteristics'!A:A,MATCH($C981,'Policy Characteristics'!$C:$C,0)))</f>
        <v>Industry</v>
      </c>
      <c r="B981" s="234" t="str">
        <f>IF(ISBLANK(INDEX('Policy Characteristics'!B:B,MATCH($C981,'Policy Characteristics'!$C:$C,0))),"",INDEX('Policy Characteristics'!B:B,MATCH($C981,'Policy Characteristics'!$C:$C,0)))</f>
        <v>Feedstock Shifting</v>
      </c>
      <c r="C981" s="76" t="str">
        <f t="shared" si="32"/>
        <v>Fraction of Feedstock Shifted</v>
      </c>
      <c r="D981" s="78" t="s">
        <v>1312</v>
      </c>
      <c r="E981" s="88" t="s">
        <v>946</v>
      </c>
      <c r="F981" t="s">
        <v>1275</v>
      </c>
      <c r="G981" s="88" t="s">
        <v>949</v>
      </c>
      <c r="H981" s="80">
        <v>2576</v>
      </c>
      <c r="I981" s="247" t="s">
        <v>44</v>
      </c>
      <c r="J981" s="236" t="str">
        <f>IF(ISBLANK(INDEX('Policy Characteristics'!D:D,MATCH($C981,'Policy Characteristics'!$C:$C,0))),"",INDEX('Policy Characteristics'!D:D,MATCH($C981,'Policy Characteristics'!$C:$C,0)))</f>
        <v>Feedstock Shifting</v>
      </c>
      <c r="K981" s="76" t="str">
        <f>IF(ISBLANK(INDEX('Policy Characteristics'!E:E,MATCH($C981,'Policy Characteristics'!$C:$C,0))),"",INDEX('Policy Characteristics'!E:E,MATCH($C981,'Policy Characteristics'!$C:$C,0)))</f>
        <v>indst feedstock shifting</v>
      </c>
      <c r="L981" s="239">
        <f>IF(ISBLANK(INDEX('Policy Characteristics'!F:F,MATCH($C981,'Policy Characteristics'!$C:$C,0))),"",INDEX('Policy Characteristics'!F:F,MATCH($C981,'Policy Characteristics'!$C:$C,0)))</f>
        <v>0</v>
      </c>
      <c r="M981" s="239">
        <f>IF(ISBLANK(INDEX('Policy Characteristics'!G:G,MATCH($C981,'Policy Characteristics'!$C:$C,0))),"",INDEX('Policy Characteristics'!G:G,MATCH($C981,'Policy Characteristics'!$C:$C,0)))</f>
        <v>1</v>
      </c>
      <c r="N981" s="239">
        <f>IF(ISBLANK(INDEX('Policy Characteristics'!H:H,MATCH($C981,'Policy Characteristics'!$C:$C,0))),"",INDEX('Policy Characteristics'!H:H,MATCH($C981,'Policy Characteristics'!$C:$C,0)))</f>
        <v>0.01</v>
      </c>
      <c r="O981" s="76" t="str">
        <f>IF(ISBLANK(INDEX('Policy Characteristics'!I:I,MATCH($C981,'Policy Characteristics'!$C:$C,0))),"",INDEX('Policy Characteristics'!I:I,MATCH($C981,'Policy Characteristics'!$C:$C,0)))</f>
        <v>% of potential achieved</v>
      </c>
      <c r="P981" s="76" t="str">
        <f>IF(ISBLANK(INDEX('Policy Characteristics'!J:J,MATCH($C981,'Policy Characteristics'!$C:$C,0))),"",INDEX('Policy Characteristics'!J:J,MATCH($C981,'Policy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1" s="76" t="str">
        <f>IF(ISBLANK(INDEX('Policy Characteristics'!K:K,MATCH($C981,'Policy Characteristics'!$C:$C,0))),"",INDEX('Policy Characteristics'!K:K,MATCH($C981,'Policy Characteristics'!$C:$C,0)))</f>
        <v/>
      </c>
      <c r="R981" s="76" t="str">
        <f>IF(ISBLANK(INDEX('Policy Characteristics'!L:L,MATCH($C981,'Policy Characteristics'!$C:$C,0))),"",INDEX('Policy Characteristics'!L:L,MATCH($C981,'Policy Characteristics'!$C:$C,0)))</f>
        <v/>
      </c>
    </row>
    <row r="982" spans="1:18" s="143" customFormat="1" x14ac:dyDescent="0.25">
      <c r="A982" s="76" t="str">
        <f>IF(ISBLANK(INDEX('Policy Characteristics'!A:A,MATCH($C982,'Policy Characteristics'!$C:$C,0))),"",INDEX('Policy Characteristics'!A:A,MATCH($C982,'Policy Characteristics'!$C:$C,0)))</f>
        <v>Industry</v>
      </c>
      <c r="B982" s="234" t="str">
        <f>IF(ISBLANK(INDEX('Policy Characteristics'!B:B,MATCH($C982,'Policy Characteristics'!$C:$C,0))),"",INDEX('Policy Characteristics'!B:B,MATCH($C982,'Policy Characteristics'!$C:$C,0)))</f>
        <v>Feedstock Shifting</v>
      </c>
      <c r="C982" s="76" t="str">
        <f t="shared" si="32"/>
        <v>Fraction of Feedstock Shifted</v>
      </c>
      <c r="D982" s="78" t="s">
        <v>1312</v>
      </c>
      <c r="E982" s="88" t="s">
        <v>947</v>
      </c>
      <c r="F982" t="s">
        <v>1275</v>
      </c>
      <c r="G982" s="88" t="s">
        <v>951</v>
      </c>
      <c r="H982" s="80">
        <v>2577</v>
      </c>
      <c r="I982" s="247" t="s">
        <v>44</v>
      </c>
      <c r="J982" s="236" t="str">
        <f>IF(ISBLANK(INDEX('Policy Characteristics'!D:D,MATCH($C982,'Policy Characteristics'!$C:$C,0))),"",INDEX('Policy Characteristics'!D:D,MATCH($C982,'Policy Characteristics'!$C:$C,0)))</f>
        <v>Feedstock Shifting</v>
      </c>
      <c r="K982" s="76" t="str">
        <f>IF(ISBLANK(INDEX('Policy Characteristics'!E:E,MATCH($C982,'Policy Characteristics'!$C:$C,0))),"",INDEX('Policy Characteristics'!E:E,MATCH($C982,'Policy Characteristics'!$C:$C,0)))</f>
        <v>indst feedstock shifting</v>
      </c>
      <c r="L982" s="239">
        <f>IF(ISBLANK(INDEX('Policy Characteristics'!F:F,MATCH($C982,'Policy Characteristics'!$C:$C,0))),"",INDEX('Policy Characteristics'!F:F,MATCH($C982,'Policy Characteristics'!$C:$C,0)))</f>
        <v>0</v>
      </c>
      <c r="M982" s="239">
        <f>IF(ISBLANK(INDEX('Policy Characteristics'!G:G,MATCH($C982,'Policy Characteristics'!$C:$C,0))),"",INDEX('Policy Characteristics'!G:G,MATCH($C982,'Policy Characteristics'!$C:$C,0)))</f>
        <v>1</v>
      </c>
      <c r="N982" s="239">
        <f>IF(ISBLANK(INDEX('Policy Characteristics'!H:H,MATCH($C982,'Policy Characteristics'!$C:$C,0))),"",INDEX('Policy Characteristics'!H:H,MATCH($C982,'Policy Characteristics'!$C:$C,0)))</f>
        <v>0.01</v>
      </c>
      <c r="O982" s="76" t="str">
        <f>IF(ISBLANK(INDEX('Policy Characteristics'!I:I,MATCH($C982,'Policy Characteristics'!$C:$C,0))),"",INDEX('Policy Characteristics'!I:I,MATCH($C982,'Policy Characteristics'!$C:$C,0)))</f>
        <v>% of potential achieved</v>
      </c>
      <c r="P982" s="76" t="str">
        <f>IF(ISBLANK(INDEX('Policy Characteristics'!J:J,MATCH($C982,'Policy Characteristics'!$C:$C,0))),"",INDEX('Policy Characteristics'!J:J,MATCH($C982,'Policy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2" s="76" t="str">
        <f>IF(ISBLANK(INDEX('Policy Characteristics'!K:K,MATCH($C982,'Policy Characteristics'!$C:$C,0))),"",INDEX('Policy Characteristics'!K:K,MATCH($C982,'Policy Characteristics'!$C:$C,0)))</f>
        <v/>
      </c>
      <c r="R982" s="76" t="str">
        <f>IF(ISBLANK(INDEX('Policy Characteristics'!L:L,MATCH($C982,'Policy Characteristics'!$C:$C,0))),"",INDEX('Policy Characteristics'!L:L,MATCH($C982,'Policy Characteristics'!$C:$C,0)))</f>
        <v/>
      </c>
    </row>
    <row r="983" spans="1:18" s="143" customFormat="1" x14ac:dyDescent="0.25">
      <c r="A983" s="76" t="str">
        <f>IF(ISBLANK(INDEX('Policy Characteristics'!A:A,MATCH($C983,'Policy Characteristics'!$C:$C,0))),"",INDEX('Policy Characteristics'!A:A,MATCH($C983,'Policy Characteristics'!$C:$C,0)))</f>
        <v>Industry</v>
      </c>
      <c r="B983" s="234" t="str">
        <f>IF(ISBLANK(INDEX('Policy Characteristics'!B:B,MATCH($C983,'Policy Characteristics'!$C:$C,0))),"",INDEX('Policy Characteristics'!B:B,MATCH($C983,'Policy Characteristics'!$C:$C,0)))</f>
        <v>Feedstock Shifting</v>
      </c>
      <c r="C983" s="76" t="str">
        <f t="shared" si="32"/>
        <v>Fraction of Feedstock Shifted</v>
      </c>
      <c r="D983" s="78" t="s">
        <v>1312</v>
      </c>
      <c r="E983" s="88" t="s">
        <v>948</v>
      </c>
      <c r="F983" t="s">
        <v>1275</v>
      </c>
      <c r="G983" s="88" t="s">
        <v>952</v>
      </c>
      <c r="H983" s="80">
        <v>2578</v>
      </c>
      <c r="I983" s="247" t="s">
        <v>44</v>
      </c>
      <c r="J983" s="236" t="str">
        <f>IF(ISBLANK(INDEX('Policy Characteristics'!D:D,MATCH($C983,'Policy Characteristics'!$C:$C,0))),"",INDEX('Policy Characteristics'!D:D,MATCH($C983,'Policy Characteristics'!$C:$C,0)))</f>
        <v>Feedstock Shifting</v>
      </c>
      <c r="K983" s="76" t="str">
        <f>IF(ISBLANK(INDEX('Policy Characteristics'!E:E,MATCH($C983,'Policy Characteristics'!$C:$C,0))),"",INDEX('Policy Characteristics'!E:E,MATCH($C983,'Policy Characteristics'!$C:$C,0)))</f>
        <v>indst feedstock shifting</v>
      </c>
      <c r="L983" s="239">
        <f>IF(ISBLANK(INDEX('Policy Characteristics'!F:F,MATCH($C983,'Policy Characteristics'!$C:$C,0))),"",INDEX('Policy Characteristics'!F:F,MATCH($C983,'Policy Characteristics'!$C:$C,0)))</f>
        <v>0</v>
      </c>
      <c r="M983" s="239">
        <f>IF(ISBLANK(INDEX('Policy Characteristics'!G:G,MATCH($C983,'Policy Characteristics'!$C:$C,0))),"",INDEX('Policy Characteristics'!G:G,MATCH($C983,'Policy Characteristics'!$C:$C,0)))</f>
        <v>1</v>
      </c>
      <c r="N983" s="239">
        <f>IF(ISBLANK(INDEX('Policy Characteristics'!H:H,MATCH($C983,'Policy Characteristics'!$C:$C,0))),"",INDEX('Policy Characteristics'!H:H,MATCH($C983,'Policy Characteristics'!$C:$C,0)))</f>
        <v>0.01</v>
      </c>
      <c r="O983" s="76" t="str">
        <f>IF(ISBLANK(INDEX('Policy Characteristics'!I:I,MATCH($C983,'Policy Characteristics'!$C:$C,0))),"",INDEX('Policy Characteristics'!I:I,MATCH($C983,'Policy Characteristics'!$C:$C,0)))</f>
        <v>% of potential achieved</v>
      </c>
      <c r="P983" s="76" t="str">
        <f>IF(ISBLANK(INDEX('Policy Characteristics'!J:J,MATCH($C983,'Policy Characteristics'!$C:$C,0))),"",INDEX('Policy Characteristics'!J:J,MATCH($C983,'Policy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3" s="76" t="str">
        <f>IF(ISBLANK(INDEX('Policy Characteristics'!K:K,MATCH($C983,'Policy Characteristics'!$C:$C,0))),"",INDEX('Policy Characteristics'!K:K,MATCH($C983,'Policy Characteristics'!$C:$C,0)))</f>
        <v/>
      </c>
      <c r="R983" s="76" t="str">
        <f>IF(ISBLANK(INDEX('Policy Characteristics'!L:L,MATCH($C983,'Policy Characteristics'!$C:$C,0))),"",INDEX('Policy Characteristics'!L:L,MATCH($C983,'Policy Characteristics'!$C:$C,0)))</f>
        <v/>
      </c>
    </row>
    <row r="984" spans="1:18" s="143" customFormat="1" x14ac:dyDescent="0.25">
      <c r="A984" s="76" t="str">
        <f>IF(ISBLANK(INDEX('Policy Characteristics'!A:A,MATCH($C984,'Policy Characteristics'!$C:$C,0))),"",INDEX('Policy Characteristics'!A:A,MATCH($C984,'Policy Characteristics'!$C:$C,0)))</f>
        <v>Industry</v>
      </c>
      <c r="B984" s="234" t="str">
        <f>IF(ISBLANK(INDEX('Policy Characteristics'!B:B,MATCH($C984,'Policy Characteristics'!$C:$C,0))),"",INDEX('Policy Characteristics'!B:B,MATCH($C984,'Policy Characteristics'!$C:$C,0)))</f>
        <v>Feedstock Shifting</v>
      </c>
      <c r="C984" s="76" t="str">
        <f t="shared" si="32"/>
        <v>Fraction of Feedstock Shifted</v>
      </c>
      <c r="D984" s="78" t="s">
        <v>1312</v>
      </c>
      <c r="E984" s="88" t="s">
        <v>945</v>
      </c>
      <c r="F984" t="s">
        <v>1275</v>
      </c>
      <c r="G984" s="88" t="s">
        <v>950</v>
      </c>
      <c r="H984" s="80">
        <v>2579</v>
      </c>
      <c r="I984" s="247" t="s">
        <v>44</v>
      </c>
      <c r="J984" s="236" t="str">
        <f>IF(ISBLANK(INDEX('Policy Characteristics'!D:D,MATCH($C984,'Policy Characteristics'!$C:$C,0))),"",INDEX('Policy Characteristics'!D:D,MATCH($C984,'Policy Characteristics'!$C:$C,0)))</f>
        <v>Feedstock Shifting</v>
      </c>
      <c r="K984" s="76" t="str">
        <f>IF(ISBLANK(INDEX('Policy Characteristics'!E:E,MATCH($C984,'Policy Characteristics'!$C:$C,0))),"",INDEX('Policy Characteristics'!E:E,MATCH($C984,'Policy Characteristics'!$C:$C,0)))</f>
        <v>indst feedstock shifting</v>
      </c>
      <c r="L984" s="239">
        <f>IF(ISBLANK(INDEX('Policy Characteristics'!F:F,MATCH($C984,'Policy Characteristics'!$C:$C,0))),"",INDEX('Policy Characteristics'!F:F,MATCH($C984,'Policy Characteristics'!$C:$C,0)))</f>
        <v>0</v>
      </c>
      <c r="M984" s="239">
        <f>IF(ISBLANK(INDEX('Policy Characteristics'!G:G,MATCH($C984,'Policy Characteristics'!$C:$C,0))),"",INDEX('Policy Characteristics'!G:G,MATCH($C984,'Policy Characteristics'!$C:$C,0)))</f>
        <v>1</v>
      </c>
      <c r="N984" s="239">
        <f>IF(ISBLANK(INDEX('Policy Characteristics'!H:H,MATCH($C984,'Policy Characteristics'!$C:$C,0))),"",INDEX('Policy Characteristics'!H:H,MATCH($C984,'Policy Characteristics'!$C:$C,0)))</f>
        <v>0.01</v>
      </c>
      <c r="O984" s="76" t="str">
        <f>IF(ISBLANK(INDEX('Policy Characteristics'!I:I,MATCH($C984,'Policy Characteristics'!$C:$C,0))),"",INDEX('Policy Characteristics'!I:I,MATCH($C984,'Policy Characteristics'!$C:$C,0)))</f>
        <v>% of potential achieved</v>
      </c>
      <c r="P984" s="76" t="str">
        <f>IF(ISBLANK(INDEX('Policy Characteristics'!J:J,MATCH($C984,'Policy Characteristics'!$C:$C,0))),"",INDEX('Policy Characteristics'!J:J,MATCH($C984,'Policy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4" s="76" t="str">
        <f>IF(ISBLANK(INDEX('Policy Characteristics'!K:K,MATCH($C984,'Policy Characteristics'!$C:$C,0))),"",INDEX('Policy Characteristics'!K:K,MATCH($C984,'Policy Characteristics'!$C:$C,0)))</f>
        <v/>
      </c>
      <c r="R984" s="76" t="str">
        <f>IF(ISBLANK(INDEX('Policy Characteristics'!L:L,MATCH($C984,'Policy Characteristics'!$C:$C,0))),"",INDEX('Policy Characteristics'!L:L,MATCH($C984,'Policy Characteristics'!$C:$C,0)))</f>
        <v/>
      </c>
    </row>
    <row r="985" spans="1:18" s="143" customFormat="1" x14ac:dyDescent="0.25">
      <c r="A985" s="76" t="str">
        <f>IF(ISBLANK(INDEX('Policy Characteristics'!A:A,MATCH($C985,'Policy Characteristics'!$C:$C,0))),"",INDEX('Policy Characteristics'!A:A,MATCH($C985,'Policy Characteristics'!$C:$C,0)))</f>
        <v>Industry</v>
      </c>
      <c r="B985" s="234" t="str">
        <f>IF(ISBLANK(INDEX('Policy Characteristics'!B:B,MATCH($C985,'Policy Characteristics'!$C:$C,0))),"",INDEX('Policy Characteristics'!B:B,MATCH($C985,'Policy Characteristics'!$C:$C,0)))</f>
        <v>Feedstock Shifting</v>
      </c>
      <c r="C985" s="76" t="str">
        <f t="shared" si="32"/>
        <v>Fraction of Feedstock Shifted</v>
      </c>
      <c r="D985" s="78" t="s">
        <v>1313</v>
      </c>
      <c r="E985" s="88" t="s">
        <v>642</v>
      </c>
      <c r="F985" t="s">
        <v>1276</v>
      </c>
      <c r="G985" s="88" t="s">
        <v>648</v>
      </c>
      <c r="H985" s="80">
        <v>2580</v>
      </c>
      <c r="I985" s="247" t="s">
        <v>44</v>
      </c>
      <c r="J985" s="236" t="str">
        <f>IF(ISBLANK(INDEX('Policy Characteristics'!D:D,MATCH($C985,'Policy Characteristics'!$C:$C,0))),"",INDEX('Policy Characteristics'!D:D,MATCH($C985,'Policy Characteristics'!$C:$C,0)))</f>
        <v>Feedstock Shifting</v>
      </c>
      <c r="K985" s="76" t="str">
        <f>IF(ISBLANK(INDEX('Policy Characteristics'!E:E,MATCH($C985,'Policy Characteristics'!$C:$C,0))),"",INDEX('Policy Characteristics'!E:E,MATCH($C985,'Policy Characteristics'!$C:$C,0)))</f>
        <v>indst feedstock shifting</v>
      </c>
      <c r="L985" s="239">
        <f>IF(ISBLANK(INDEX('Policy Characteristics'!F:F,MATCH($C985,'Policy Characteristics'!$C:$C,0))),"",INDEX('Policy Characteristics'!F:F,MATCH($C985,'Policy Characteristics'!$C:$C,0)))</f>
        <v>0</v>
      </c>
      <c r="M985" s="239">
        <f>IF(ISBLANK(INDEX('Policy Characteristics'!G:G,MATCH($C985,'Policy Characteristics'!$C:$C,0))),"",INDEX('Policy Characteristics'!G:G,MATCH($C985,'Policy Characteristics'!$C:$C,0)))</f>
        <v>1</v>
      </c>
      <c r="N985" s="239">
        <f>IF(ISBLANK(INDEX('Policy Characteristics'!H:H,MATCH($C985,'Policy Characteristics'!$C:$C,0))),"",INDEX('Policy Characteristics'!H:H,MATCH($C985,'Policy Characteristics'!$C:$C,0)))</f>
        <v>0.01</v>
      </c>
      <c r="O985" s="76" t="str">
        <f>IF(ISBLANK(INDEX('Policy Characteristics'!I:I,MATCH($C985,'Policy Characteristics'!$C:$C,0))),"",INDEX('Policy Characteristics'!I:I,MATCH($C985,'Policy Characteristics'!$C:$C,0)))</f>
        <v>% of potential achieved</v>
      </c>
      <c r="P985" s="76" t="str">
        <f>IF(ISBLANK(INDEX('Policy Characteristics'!J:J,MATCH($C985,'Policy Characteristics'!$C:$C,0))),"",INDEX('Policy Characteristics'!J:J,MATCH($C985,'Policy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5" s="76" t="str">
        <f>IF(ISBLANK(INDEX('Policy Characteristics'!K:K,MATCH($C985,'Policy Characteristics'!$C:$C,0))),"",INDEX('Policy Characteristics'!K:K,MATCH($C985,'Policy Characteristics'!$C:$C,0)))</f>
        <v/>
      </c>
      <c r="R985" s="76" t="str">
        <f>IF(ISBLANK(INDEX('Policy Characteristics'!L:L,MATCH($C985,'Policy Characteristics'!$C:$C,0))),"",INDEX('Policy Characteristics'!L:L,MATCH($C985,'Policy Characteristics'!$C:$C,0)))</f>
        <v/>
      </c>
    </row>
    <row r="986" spans="1:18" s="143" customFormat="1" x14ac:dyDescent="0.25">
      <c r="A986" s="76" t="str">
        <f>IF(ISBLANK(INDEX('Policy Characteristics'!A:A,MATCH($C986,'Policy Characteristics'!$C:$C,0))),"",INDEX('Policy Characteristics'!A:A,MATCH($C986,'Policy Characteristics'!$C:$C,0)))</f>
        <v>Industry</v>
      </c>
      <c r="B986" s="234" t="str">
        <f>IF(ISBLANK(INDEX('Policy Characteristics'!B:B,MATCH($C986,'Policy Characteristics'!$C:$C,0))),"",INDEX('Policy Characteristics'!B:B,MATCH($C986,'Policy Characteristics'!$C:$C,0)))</f>
        <v>Feedstock Shifting</v>
      </c>
      <c r="C986" s="76" t="str">
        <f t="shared" si="32"/>
        <v>Fraction of Feedstock Shifted</v>
      </c>
      <c r="D986" s="78" t="s">
        <v>1313</v>
      </c>
      <c r="E986" s="88" t="s">
        <v>643</v>
      </c>
      <c r="F986" t="s">
        <v>1276</v>
      </c>
      <c r="G986" s="88" t="s">
        <v>651</v>
      </c>
      <c r="H986" s="80">
        <v>2581</v>
      </c>
      <c r="I986" s="247" t="s">
        <v>44</v>
      </c>
      <c r="J986" s="236" t="str">
        <f>IF(ISBLANK(INDEX('Policy Characteristics'!D:D,MATCH($C986,'Policy Characteristics'!$C:$C,0))),"",INDEX('Policy Characteristics'!D:D,MATCH($C986,'Policy Characteristics'!$C:$C,0)))</f>
        <v>Feedstock Shifting</v>
      </c>
      <c r="K986" s="76" t="str">
        <f>IF(ISBLANK(INDEX('Policy Characteristics'!E:E,MATCH($C986,'Policy Characteristics'!$C:$C,0))),"",INDEX('Policy Characteristics'!E:E,MATCH($C986,'Policy Characteristics'!$C:$C,0)))</f>
        <v>indst feedstock shifting</v>
      </c>
      <c r="L986" s="239">
        <f>IF(ISBLANK(INDEX('Policy Characteristics'!F:F,MATCH($C986,'Policy Characteristics'!$C:$C,0))),"",INDEX('Policy Characteristics'!F:F,MATCH($C986,'Policy Characteristics'!$C:$C,0)))</f>
        <v>0</v>
      </c>
      <c r="M986" s="239">
        <f>IF(ISBLANK(INDEX('Policy Characteristics'!G:G,MATCH($C986,'Policy Characteristics'!$C:$C,0))),"",INDEX('Policy Characteristics'!G:G,MATCH($C986,'Policy Characteristics'!$C:$C,0)))</f>
        <v>1</v>
      </c>
      <c r="N986" s="239">
        <f>IF(ISBLANK(INDEX('Policy Characteristics'!H:H,MATCH($C986,'Policy Characteristics'!$C:$C,0))),"",INDEX('Policy Characteristics'!H:H,MATCH($C986,'Policy Characteristics'!$C:$C,0)))</f>
        <v>0.01</v>
      </c>
      <c r="O986" s="76" t="str">
        <f>IF(ISBLANK(INDEX('Policy Characteristics'!I:I,MATCH($C986,'Policy Characteristics'!$C:$C,0))),"",INDEX('Policy Characteristics'!I:I,MATCH($C986,'Policy Characteristics'!$C:$C,0)))</f>
        <v>% of potential achieved</v>
      </c>
      <c r="P986" s="76" t="str">
        <f>IF(ISBLANK(INDEX('Policy Characteristics'!J:J,MATCH($C986,'Policy Characteristics'!$C:$C,0))),"",INDEX('Policy Characteristics'!J:J,MATCH($C986,'Policy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6" s="76" t="str">
        <f>IF(ISBLANK(INDEX('Policy Characteristics'!K:K,MATCH($C986,'Policy Characteristics'!$C:$C,0))),"",INDEX('Policy Characteristics'!K:K,MATCH($C986,'Policy Characteristics'!$C:$C,0)))</f>
        <v/>
      </c>
      <c r="R986" s="76" t="str">
        <f>IF(ISBLANK(INDEX('Policy Characteristics'!L:L,MATCH($C986,'Policy Characteristics'!$C:$C,0))),"",INDEX('Policy Characteristics'!L:L,MATCH($C986,'Policy Characteristics'!$C:$C,0)))</f>
        <v/>
      </c>
    </row>
    <row r="987" spans="1:18" s="143" customFormat="1" x14ac:dyDescent="0.25">
      <c r="A987" s="76" t="str">
        <f>IF(ISBLANK(INDEX('Policy Characteristics'!A:A,MATCH($C987,'Policy Characteristics'!$C:$C,0))),"",INDEX('Policy Characteristics'!A:A,MATCH($C987,'Policy Characteristics'!$C:$C,0)))</f>
        <v>Industry</v>
      </c>
      <c r="B987" s="234" t="str">
        <f>IF(ISBLANK(INDEX('Policy Characteristics'!B:B,MATCH($C987,'Policy Characteristics'!$C:$C,0))),"",INDEX('Policy Characteristics'!B:B,MATCH($C987,'Policy Characteristics'!$C:$C,0)))</f>
        <v>Feedstock Shifting</v>
      </c>
      <c r="C987" s="76" t="str">
        <f t="shared" si="32"/>
        <v>Fraction of Feedstock Shifted</v>
      </c>
      <c r="D987" s="78" t="s">
        <v>1313</v>
      </c>
      <c r="E987" s="88" t="s">
        <v>644</v>
      </c>
      <c r="F987" t="s">
        <v>1276</v>
      </c>
      <c r="G987" s="88" t="s">
        <v>652</v>
      </c>
      <c r="H987" s="80">
        <v>2582</v>
      </c>
      <c r="I987" s="247" t="s">
        <v>44</v>
      </c>
      <c r="J987" s="236" t="str">
        <f>IF(ISBLANK(INDEX('Policy Characteristics'!D:D,MATCH($C987,'Policy Characteristics'!$C:$C,0))),"",INDEX('Policy Characteristics'!D:D,MATCH($C987,'Policy Characteristics'!$C:$C,0)))</f>
        <v>Feedstock Shifting</v>
      </c>
      <c r="K987" s="76" t="str">
        <f>IF(ISBLANK(INDEX('Policy Characteristics'!E:E,MATCH($C987,'Policy Characteristics'!$C:$C,0))),"",INDEX('Policy Characteristics'!E:E,MATCH($C987,'Policy Characteristics'!$C:$C,0)))</f>
        <v>indst feedstock shifting</v>
      </c>
      <c r="L987" s="239">
        <f>IF(ISBLANK(INDEX('Policy Characteristics'!F:F,MATCH($C987,'Policy Characteristics'!$C:$C,0))),"",INDEX('Policy Characteristics'!F:F,MATCH($C987,'Policy Characteristics'!$C:$C,0)))</f>
        <v>0</v>
      </c>
      <c r="M987" s="239">
        <f>IF(ISBLANK(INDEX('Policy Characteristics'!G:G,MATCH($C987,'Policy Characteristics'!$C:$C,0))),"",INDEX('Policy Characteristics'!G:G,MATCH($C987,'Policy Characteristics'!$C:$C,0)))</f>
        <v>1</v>
      </c>
      <c r="N987" s="239">
        <f>IF(ISBLANK(INDEX('Policy Characteristics'!H:H,MATCH($C987,'Policy Characteristics'!$C:$C,0))),"",INDEX('Policy Characteristics'!H:H,MATCH($C987,'Policy Characteristics'!$C:$C,0)))</f>
        <v>0.01</v>
      </c>
      <c r="O987" s="76" t="str">
        <f>IF(ISBLANK(INDEX('Policy Characteristics'!I:I,MATCH($C987,'Policy Characteristics'!$C:$C,0))),"",INDEX('Policy Characteristics'!I:I,MATCH($C987,'Policy Characteristics'!$C:$C,0)))</f>
        <v>% of potential achieved</v>
      </c>
      <c r="P987" s="76" t="str">
        <f>IF(ISBLANK(INDEX('Policy Characteristics'!J:J,MATCH($C987,'Policy Characteristics'!$C:$C,0))),"",INDEX('Policy Characteristics'!J:J,MATCH($C987,'Policy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7" s="76" t="str">
        <f>IF(ISBLANK(INDEX('Policy Characteristics'!K:K,MATCH($C987,'Policy Characteristics'!$C:$C,0))),"",INDEX('Policy Characteristics'!K:K,MATCH($C987,'Policy Characteristics'!$C:$C,0)))</f>
        <v/>
      </c>
      <c r="R987" s="76" t="str">
        <f>IF(ISBLANK(INDEX('Policy Characteristics'!L:L,MATCH($C987,'Policy Characteristics'!$C:$C,0))),"",INDEX('Policy Characteristics'!L:L,MATCH($C987,'Policy Characteristics'!$C:$C,0)))</f>
        <v/>
      </c>
    </row>
    <row r="988" spans="1:18" s="143" customFormat="1" x14ac:dyDescent="0.25">
      <c r="A988" s="76" t="str">
        <f>IF(ISBLANK(INDEX('Policy Characteristics'!A:A,MATCH($C988,'Policy Characteristics'!$C:$C,0))),"",INDEX('Policy Characteristics'!A:A,MATCH($C988,'Policy Characteristics'!$C:$C,0)))</f>
        <v>Industry</v>
      </c>
      <c r="B988" s="234" t="str">
        <f>IF(ISBLANK(INDEX('Policy Characteristics'!B:B,MATCH($C988,'Policy Characteristics'!$C:$C,0))),"",INDEX('Policy Characteristics'!B:B,MATCH($C988,'Policy Characteristics'!$C:$C,0)))</f>
        <v>Feedstock Shifting</v>
      </c>
      <c r="C988" s="76" t="str">
        <f t="shared" si="32"/>
        <v>Fraction of Feedstock Shifted</v>
      </c>
      <c r="D988" s="78" t="s">
        <v>1313</v>
      </c>
      <c r="E988" s="88" t="s">
        <v>645</v>
      </c>
      <c r="F988" t="s">
        <v>1276</v>
      </c>
      <c r="G988" s="88" t="s">
        <v>649</v>
      </c>
      <c r="H988" s="80">
        <v>2583</v>
      </c>
      <c r="I988" s="247" t="s">
        <v>44</v>
      </c>
      <c r="J988" s="236" t="str">
        <f>IF(ISBLANK(INDEX('Policy Characteristics'!D:D,MATCH($C988,'Policy Characteristics'!$C:$C,0))),"",INDEX('Policy Characteristics'!D:D,MATCH($C988,'Policy Characteristics'!$C:$C,0)))</f>
        <v>Feedstock Shifting</v>
      </c>
      <c r="K988" s="76" t="str">
        <f>IF(ISBLANK(INDEX('Policy Characteristics'!E:E,MATCH($C988,'Policy Characteristics'!$C:$C,0))),"",INDEX('Policy Characteristics'!E:E,MATCH($C988,'Policy Characteristics'!$C:$C,0)))</f>
        <v>indst feedstock shifting</v>
      </c>
      <c r="L988" s="239">
        <f>IF(ISBLANK(INDEX('Policy Characteristics'!F:F,MATCH($C988,'Policy Characteristics'!$C:$C,0))),"",INDEX('Policy Characteristics'!F:F,MATCH($C988,'Policy Characteristics'!$C:$C,0)))</f>
        <v>0</v>
      </c>
      <c r="M988" s="239">
        <f>IF(ISBLANK(INDEX('Policy Characteristics'!G:G,MATCH($C988,'Policy Characteristics'!$C:$C,0))),"",INDEX('Policy Characteristics'!G:G,MATCH($C988,'Policy Characteristics'!$C:$C,0)))</f>
        <v>1</v>
      </c>
      <c r="N988" s="239">
        <f>IF(ISBLANK(INDEX('Policy Characteristics'!H:H,MATCH($C988,'Policy Characteristics'!$C:$C,0))),"",INDEX('Policy Characteristics'!H:H,MATCH($C988,'Policy Characteristics'!$C:$C,0)))</f>
        <v>0.01</v>
      </c>
      <c r="O988" s="76" t="str">
        <f>IF(ISBLANK(INDEX('Policy Characteristics'!I:I,MATCH($C988,'Policy Characteristics'!$C:$C,0))),"",INDEX('Policy Characteristics'!I:I,MATCH($C988,'Policy Characteristics'!$C:$C,0)))</f>
        <v>% of potential achieved</v>
      </c>
      <c r="P988" s="76" t="str">
        <f>IF(ISBLANK(INDEX('Policy Characteristics'!J:J,MATCH($C988,'Policy Characteristics'!$C:$C,0))),"",INDEX('Policy Characteristics'!J:J,MATCH($C988,'Policy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8" s="76" t="str">
        <f>IF(ISBLANK(INDEX('Policy Characteristics'!K:K,MATCH($C988,'Policy Characteristics'!$C:$C,0))),"",INDEX('Policy Characteristics'!K:K,MATCH($C988,'Policy Characteristics'!$C:$C,0)))</f>
        <v/>
      </c>
      <c r="R988" s="76" t="str">
        <f>IF(ISBLANK(INDEX('Policy Characteristics'!L:L,MATCH($C988,'Policy Characteristics'!$C:$C,0))),"",INDEX('Policy Characteristics'!L:L,MATCH($C988,'Policy Characteristics'!$C:$C,0)))</f>
        <v/>
      </c>
    </row>
    <row r="989" spans="1:18" s="143" customFormat="1" x14ac:dyDescent="0.25">
      <c r="A989" s="76" t="str">
        <f>IF(ISBLANK(INDEX('Policy Characteristics'!A:A,MATCH($C989,'Policy Characteristics'!$C:$C,0))),"",INDEX('Policy Characteristics'!A:A,MATCH($C989,'Policy Characteristics'!$C:$C,0)))</f>
        <v>Industry</v>
      </c>
      <c r="B989" s="234" t="str">
        <f>IF(ISBLANK(INDEX('Policy Characteristics'!B:B,MATCH($C989,'Policy Characteristics'!$C:$C,0))),"",INDEX('Policy Characteristics'!B:B,MATCH($C989,'Policy Characteristics'!$C:$C,0)))</f>
        <v>Feedstock Shifting</v>
      </c>
      <c r="C989" s="76" t="str">
        <f t="shared" si="32"/>
        <v>Fraction of Feedstock Shifted</v>
      </c>
      <c r="D989" s="78" t="s">
        <v>1313</v>
      </c>
      <c r="E989" s="88" t="s">
        <v>646</v>
      </c>
      <c r="F989" t="s">
        <v>1276</v>
      </c>
      <c r="G989" s="88" t="s">
        <v>650</v>
      </c>
      <c r="H989" s="80">
        <v>2584</v>
      </c>
      <c r="I989" s="247" t="s">
        <v>44</v>
      </c>
      <c r="J989" s="236" t="str">
        <f>IF(ISBLANK(INDEX('Policy Characteristics'!D:D,MATCH($C989,'Policy Characteristics'!$C:$C,0))),"",INDEX('Policy Characteristics'!D:D,MATCH($C989,'Policy Characteristics'!$C:$C,0)))</f>
        <v>Feedstock Shifting</v>
      </c>
      <c r="K989" s="76" t="str">
        <f>IF(ISBLANK(INDEX('Policy Characteristics'!E:E,MATCH($C989,'Policy Characteristics'!$C:$C,0))),"",INDEX('Policy Characteristics'!E:E,MATCH($C989,'Policy Characteristics'!$C:$C,0)))</f>
        <v>indst feedstock shifting</v>
      </c>
      <c r="L989" s="239">
        <f>IF(ISBLANK(INDEX('Policy Characteristics'!F:F,MATCH($C989,'Policy Characteristics'!$C:$C,0))),"",INDEX('Policy Characteristics'!F:F,MATCH($C989,'Policy Characteristics'!$C:$C,0)))</f>
        <v>0</v>
      </c>
      <c r="M989" s="239">
        <f>IF(ISBLANK(INDEX('Policy Characteristics'!G:G,MATCH($C989,'Policy Characteristics'!$C:$C,0))),"",INDEX('Policy Characteristics'!G:G,MATCH($C989,'Policy Characteristics'!$C:$C,0)))</f>
        <v>1</v>
      </c>
      <c r="N989" s="239">
        <f>IF(ISBLANK(INDEX('Policy Characteristics'!H:H,MATCH($C989,'Policy Characteristics'!$C:$C,0))),"",INDEX('Policy Characteristics'!H:H,MATCH($C989,'Policy Characteristics'!$C:$C,0)))</f>
        <v>0.01</v>
      </c>
      <c r="O989" s="76" t="str">
        <f>IF(ISBLANK(INDEX('Policy Characteristics'!I:I,MATCH($C989,'Policy Characteristics'!$C:$C,0))),"",INDEX('Policy Characteristics'!I:I,MATCH($C989,'Policy Characteristics'!$C:$C,0)))</f>
        <v>% of potential achieved</v>
      </c>
      <c r="P989" s="76" t="str">
        <f>IF(ISBLANK(INDEX('Policy Characteristics'!J:J,MATCH($C989,'Policy Characteristics'!$C:$C,0))),"",INDEX('Policy Characteristics'!J:J,MATCH($C989,'Policy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9" s="76" t="str">
        <f>IF(ISBLANK(INDEX('Policy Characteristics'!K:K,MATCH($C989,'Policy Characteristics'!$C:$C,0))),"",INDEX('Policy Characteristics'!K:K,MATCH($C989,'Policy Characteristics'!$C:$C,0)))</f>
        <v/>
      </c>
      <c r="R989" s="76" t="str">
        <f>IF(ISBLANK(INDEX('Policy Characteristics'!L:L,MATCH($C989,'Policy Characteristics'!$C:$C,0))),"",INDEX('Policy Characteristics'!L:L,MATCH($C989,'Policy Characteristics'!$C:$C,0)))</f>
        <v/>
      </c>
    </row>
    <row r="990" spans="1:18" s="143" customFormat="1" x14ac:dyDescent="0.25">
      <c r="A990" s="76" t="str">
        <f>IF(ISBLANK(INDEX('Policy Characteristics'!A:A,MATCH($C990,'Policy Characteristics'!$C:$C,0))),"",INDEX('Policy Characteristics'!A:A,MATCH($C990,'Policy Characteristics'!$C:$C,0)))</f>
        <v>Industry</v>
      </c>
      <c r="B990" s="234" t="str">
        <f>IF(ISBLANK(INDEX('Policy Characteristics'!B:B,MATCH($C990,'Policy Characteristics'!$C:$C,0))),"",INDEX('Policy Characteristics'!B:B,MATCH($C990,'Policy Characteristics'!$C:$C,0)))</f>
        <v>Feedstock Shifting</v>
      </c>
      <c r="C990" s="76" t="str">
        <f t="shared" si="32"/>
        <v>Fraction of Feedstock Shifted</v>
      </c>
      <c r="D990" s="78" t="s">
        <v>1313</v>
      </c>
      <c r="E990" s="88" t="s">
        <v>647</v>
      </c>
      <c r="F990" t="s">
        <v>1276</v>
      </c>
      <c r="G990" s="88" t="s">
        <v>653</v>
      </c>
      <c r="H990" s="80">
        <v>2585</v>
      </c>
      <c r="I990" s="247" t="s">
        <v>44</v>
      </c>
      <c r="J990" s="236" t="str">
        <f>IF(ISBLANK(INDEX('Policy Characteristics'!D:D,MATCH($C990,'Policy Characteristics'!$C:$C,0))),"",INDEX('Policy Characteristics'!D:D,MATCH($C990,'Policy Characteristics'!$C:$C,0)))</f>
        <v>Feedstock Shifting</v>
      </c>
      <c r="K990" s="76" t="str">
        <f>IF(ISBLANK(INDEX('Policy Characteristics'!E:E,MATCH($C990,'Policy Characteristics'!$C:$C,0))),"",INDEX('Policy Characteristics'!E:E,MATCH($C990,'Policy Characteristics'!$C:$C,0)))</f>
        <v>indst feedstock shifting</v>
      </c>
      <c r="L990" s="239">
        <f>IF(ISBLANK(INDEX('Policy Characteristics'!F:F,MATCH($C990,'Policy Characteristics'!$C:$C,0))),"",INDEX('Policy Characteristics'!F:F,MATCH($C990,'Policy Characteristics'!$C:$C,0)))</f>
        <v>0</v>
      </c>
      <c r="M990" s="239">
        <f>IF(ISBLANK(INDEX('Policy Characteristics'!G:G,MATCH($C990,'Policy Characteristics'!$C:$C,0))),"",INDEX('Policy Characteristics'!G:G,MATCH($C990,'Policy Characteristics'!$C:$C,0)))</f>
        <v>1</v>
      </c>
      <c r="N990" s="239">
        <f>IF(ISBLANK(INDEX('Policy Characteristics'!H:H,MATCH($C990,'Policy Characteristics'!$C:$C,0))),"",INDEX('Policy Characteristics'!H:H,MATCH($C990,'Policy Characteristics'!$C:$C,0)))</f>
        <v>0.01</v>
      </c>
      <c r="O990" s="76" t="str">
        <f>IF(ISBLANK(INDEX('Policy Characteristics'!I:I,MATCH($C990,'Policy Characteristics'!$C:$C,0))),"",INDEX('Policy Characteristics'!I:I,MATCH($C990,'Policy Characteristics'!$C:$C,0)))</f>
        <v>% of potential achieved</v>
      </c>
      <c r="P990" s="76" t="str">
        <f>IF(ISBLANK(INDEX('Policy Characteristics'!J:J,MATCH($C990,'Policy Characteristics'!$C:$C,0))),"",INDEX('Policy Characteristics'!J:J,MATCH($C990,'Policy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0" s="76" t="str">
        <f>IF(ISBLANK(INDEX('Policy Characteristics'!K:K,MATCH($C990,'Policy Characteristics'!$C:$C,0))),"",INDEX('Policy Characteristics'!K:K,MATCH($C990,'Policy Characteristics'!$C:$C,0)))</f>
        <v/>
      </c>
      <c r="R990" s="76" t="str">
        <f>IF(ISBLANK(INDEX('Policy Characteristics'!L:L,MATCH($C990,'Policy Characteristics'!$C:$C,0))),"",INDEX('Policy Characteristics'!L:L,MATCH($C990,'Policy Characteristics'!$C:$C,0)))</f>
        <v/>
      </c>
    </row>
    <row r="991" spans="1:18" s="143" customFormat="1" x14ac:dyDescent="0.25">
      <c r="A991" s="76" t="str">
        <f>IF(ISBLANK(INDEX('Policy Characteristics'!A:A,MATCH($C991,'Policy Characteristics'!$C:$C,0))),"",INDEX('Policy Characteristics'!A:A,MATCH($C991,'Policy Characteristics'!$C:$C,0)))</f>
        <v>Industry</v>
      </c>
      <c r="B991" s="234" t="str">
        <f>IF(ISBLANK(INDEX('Policy Characteristics'!B:B,MATCH($C991,'Policy Characteristics'!$C:$C,0))),"",INDEX('Policy Characteristics'!B:B,MATCH($C991,'Policy Characteristics'!$C:$C,0)))</f>
        <v>Feedstock Shifting</v>
      </c>
      <c r="C991" s="76" t="str">
        <f t="shared" si="32"/>
        <v>Fraction of Feedstock Shifted</v>
      </c>
      <c r="D991" s="78" t="s">
        <v>1313</v>
      </c>
      <c r="E991" s="88" t="s">
        <v>946</v>
      </c>
      <c r="F991" t="s">
        <v>1276</v>
      </c>
      <c r="G991" s="88" t="s">
        <v>949</v>
      </c>
      <c r="H991" s="80">
        <v>2586</v>
      </c>
      <c r="I991" s="247" t="s">
        <v>44</v>
      </c>
      <c r="J991" s="236" t="str">
        <f>IF(ISBLANK(INDEX('Policy Characteristics'!D:D,MATCH($C991,'Policy Characteristics'!$C:$C,0))),"",INDEX('Policy Characteristics'!D:D,MATCH($C991,'Policy Characteristics'!$C:$C,0)))</f>
        <v>Feedstock Shifting</v>
      </c>
      <c r="K991" s="76" t="str">
        <f>IF(ISBLANK(INDEX('Policy Characteristics'!E:E,MATCH($C991,'Policy Characteristics'!$C:$C,0))),"",INDEX('Policy Characteristics'!E:E,MATCH($C991,'Policy Characteristics'!$C:$C,0)))</f>
        <v>indst feedstock shifting</v>
      </c>
      <c r="L991" s="239">
        <f>IF(ISBLANK(INDEX('Policy Characteristics'!F:F,MATCH($C991,'Policy Characteristics'!$C:$C,0))),"",INDEX('Policy Characteristics'!F:F,MATCH($C991,'Policy Characteristics'!$C:$C,0)))</f>
        <v>0</v>
      </c>
      <c r="M991" s="239">
        <f>IF(ISBLANK(INDEX('Policy Characteristics'!G:G,MATCH($C991,'Policy Characteristics'!$C:$C,0))),"",INDEX('Policy Characteristics'!G:G,MATCH($C991,'Policy Characteristics'!$C:$C,0)))</f>
        <v>1</v>
      </c>
      <c r="N991" s="239">
        <f>IF(ISBLANK(INDEX('Policy Characteristics'!H:H,MATCH($C991,'Policy Characteristics'!$C:$C,0))),"",INDEX('Policy Characteristics'!H:H,MATCH($C991,'Policy Characteristics'!$C:$C,0)))</f>
        <v>0.01</v>
      </c>
      <c r="O991" s="76" t="str">
        <f>IF(ISBLANK(INDEX('Policy Characteristics'!I:I,MATCH($C991,'Policy Characteristics'!$C:$C,0))),"",INDEX('Policy Characteristics'!I:I,MATCH($C991,'Policy Characteristics'!$C:$C,0)))</f>
        <v>% of potential achieved</v>
      </c>
      <c r="P991" s="76" t="str">
        <f>IF(ISBLANK(INDEX('Policy Characteristics'!J:J,MATCH($C991,'Policy Characteristics'!$C:$C,0))),"",INDEX('Policy Characteristics'!J:J,MATCH($C991,'Policy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1" s="76" t="str">
        <f>IF(ISBLANK(INDEX('Policy Characteristics'!K:K,MATCH($C991,'Policy Characteristics'!$C:$C,0))),"",INDEX('Policy Characteristics'!K:K,MATCH($C991,'Policy Characteristics'!$C:$C,0)))</f>
        <v/>
      </c>
      <c r="R991" s="76" t="str">
        <f>IF(ISBLANK(INDEX('Policy Characteristics'!L:L,MATCH($C991,'Policy Characteristics'!$C:$C,0))),"",INDEX('Policy Characteristics'!L:L,MATCH($C991,'Policy Characteristics'!$C:$C,0)))</f>
        <v/>
      </c>
    </row>
    <row r="992" spans="1:18" s="143" customFormat="1" x14ac:dyDescent="0.25">
      <c r="A992" s="76" t="str">
        <f>IF(ISBLANK(INDEX('Policy Characteristics'!A:A,MATCH($C992,'Policy Characteristics'!$C:$C,0))),"",INDEX('Policy Characteristics'!A:A,MATCH($C992,'Policy Characteristics'!$C:$C,0)))</f>
        <v>Industry</v>
      </c>
      <c r="B992" s="234" t="str">
        <f>IF(ISBLANK(INDEX('Policy Characteristics'!B:B,MATCH($C992,'Policy Characteristics'!$C:$C,0))),"",INDEX('Policy Characteristics'!B:B,MATCH($C992,'Policy Characteristics'!$C:$C,0)))</f>
        <v>Feedstock Shifting</v>
      </c>
      <c r="C992" s="76" t="str">
        <f t="shared" si="32"/>
        <v>Fraction of Feedstock Shifted</v>
      </c>
      <c r="D992" s="78" t="s">
        <v>1313</v>
      </c>
      <c r="E992" s="88" t="s">
        <v>947</v>
      </c>
      <c r="F992" t="s">
        <v>1276</v>
      </c>
      <c r="G992" s="88" t="s">
        <v>951</v>
      </c>
      <c r="H992" s="80">
        <v>2587</v>
      </c>
      <c r="I992" s="247" t="s">
        <v>44</v>
      </c>
      <c r="J992" s="236" t="str">
        <f>IF(ISBLANK(INDEX('Policy Characteristics'!D:D,MATCH($C992,'Policy Characteristics'!$C:$C,0))),"",INDEX('Policy Characteristics'!D:D,MATCH($C992,'Policy Characteristics'!$C:$C,0)))</f>
        <v>Feedstock Shifting</v>
      </c>
      <c r="K992" s="76" t="str">
        <f>IF(ISBLANK(INDEX('Policy Characteristics'!E:E,MATCH($C992,'Policy Characteristics'!$C:$C,0))),"",INDEX('Policy Characteristics'!E:E,MATCH($C992,'Policy Characteristics'!$C:$C,0)))</f>
        <v>indst feedstock shifting</v>
      </c>
      <c r="L992" s="239">
        <f>IF(ISBLANK(INDEX('Policy Characteristics'!F:F,MATCH($C992,'Policy Characteristics'!$C:$C,0))),"",INDEX('Policy Characteristics'!F:F,MATCH($C992,'Policy Characteristics'!$C:$C,0)))</f>
        <v>0</v>
      </c>
      <c r="M992" s="239">
        <f>IF(ISBLANK(INDEX('Policy Characteristics'!G:G,MATCH($C992,'Policy Characteristics'!$C:$C,0))),"",INDEX('Policy Characteristics'!G:G,MATCH($C992,'Policy Characteristics'!$C:$C,0)))</f>
        <v>1</v>
      </c>
      <c r="N992" s="239">
        <f>IF(ISBLANK(INDEX('Policy Characteristics'!H:H,MATCH($C992,'Policy Characteristics'!$C:$C,0))),"",INDEX('Policy Characteristics'!H:H,MATCH($C992,'Policy Characteristics'!$C:$C,0)))</f>
        <v>0.01</v>
      </c>
      <c r="O992" s="76" t="str">
        <f>IF(ISBLANK(INDEX('Policy Characteristics'!I:I,MATCH($C992,'Policy Characteristics'!$C:$C,0))),"",INDEX('Policy Characteristics'!I:I,MATCH($C992,'Policy Characteristics'!$C:$C,0)))</f>
        <v>% of potential achieved</v>
      </c>
      <c r="P992" s="76" t="str">
        <f>IF(ISBLANK(INDEX('Policy Characteristics'!J:J,MATCH($C992,'Policy Characteristics'!$C:$C,0))),"",INDEX('Policy Characteristics'!J:J,MATCH($C992,'Policy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2" s="76" t="str">
        <f>IF(ISBLANK(INDEX('Policy Characteristics'!K:K,MATCH($C992,'Policy Characteristics'!$C:$C,0))),"",INDEX('Policy Characteristics'!K:K,MATCH($C992,'Policy Characteristics'!$C:$C,0)))</f>
        <v/>
      </c>
      <c r="R992" s="76" t="str">
        <f>IF(ISBLANK(INDEX('Policy Characteristics'!L:L,MATCH($C992,'Policy Characteristics'!$C:$C,0))),"",INDEX('Policy Characteristics'!L:L,MATCH($C992,'Policy Characteristics'!$C:$C,0)))</f>
        <v/>
      </c>
    </row>
    <row r="993" spans="1:18" s="143" customFormat="1" x14ac:dyDescent="0.25">
      <c r="A993" s="76" t="str">
        <f>IF(ISBLANK(INDEX('Policy Characteristics'!A:A,MATCH($C993,'Policy Characteristics'!$C:$C,0))),"",INDEX('Policy Characteristics'!A:A,MATCH($C993,'Policy Characteristics'!$C:$C,0)))</f>
        <v>Industry</v>
      </c>
      <c r="B993" s="234" t="str">
        <f>IF(ISBLANK(INDEX('Policy Characteristics'!B:B,MATCH($C993,'Policy Characteristics'!$C:$C,0))),"",INDEX('Policy Characteristics'!B:B,MATCH($C993,'Policy Characteristics'!$C:$C,0)))</f>
        <v>Feedstock Shifting</v>
      </c>
      <c r="C993" s="76" t="str">
        <f t="shared" si="32"/>
        <v>Fraction of Feedstock Shifted</v>
      </c>
      <c r="D993" s="78" t="s">
        <v>1313</v>
      </c>
      <c r="E993" s="88" t="s">
        <v>948</v>
      </c>
      <c r="F993" t="s">
        <v>1276</v>
      </c>
      <c r="G993" s="88" t="s">
        <v>952</v>
      </c>
      <c r="H993" s="80">
        <v>2588</v>
      </c>
      <c r="I993" s="247" t="s">
        <v>44</v>
      </c>
      <c r="J993" s="236" t="str">
        <f>IF(ISBLANK(INDEX('Policy Characteristics'!D:D,MATCH($C993,'Policy Characteristics'!$C:$C,0))),"",INDEX('Policy Characteristics'!D:D,MATCH($C993,'Policy Characteristics'!$C:$C,0)))</f>
        <v>Feedstock Shifting</v>
      </c>
      <c r="K993" s="76" t="str">
        <f>IF(ISBLANK(INDEX('Policy Characteristics'!E:E,MATCH($C993,'Policy Characteristics'!$C:$C,0))),"",INDEX('Policy Characteristics'!E:E,MATCH($C993,'Policy Characteristics'!$C:$C,0)))</f>
        <v>indst feedstock shifting</v>
      </c>
      <c r="L993" s="239">
        <f>IF(ISBLANK(INDEX('Policy Characteristics'!F:F,MATCH($C993,'Policy Characteristics'!$C:$C,0))),"",INDEX('Policy Characteristics'!F:F,MATCH($C993,'Policy Characteristics'!$C:$C,0)))</f>
        <v>0</v>
      </c>
      <c r="M993" s="239">
        <f>IF(ISBLANK(INDEX('Policy Characteristics'!G:G,MATCH($C993,'Policy Characteristics'!$C:$C,0))),"",INDEX('Policy Characteristics'!G:G,MATCH($C993,'Policy Characteristics'!$C:$C,0)))</f>
        <v>1</v>
      </c>
      <c r="N993" s="239">
        <f>IF(ISBLANK(INDEX('Policy Characteristics'!H:H,MATCH($C993,'Policy Characteristics'!$C:$C,0))),"",INDEX('Policy Characteristics'!H:H,MATCH($C993,'Policy Characteristics'!$C:$C,0)))</f>
        <v>0.01</v>
      </c>
      <c r="O993" s="76" t="str">
        <f>IF(ISBLANK(INDEX('Policy Characteristics'!I:I,MATCH($C993,'Policy Characteristics'!$C:$C,0))),"",INDEX('Policy Characteristics'!I:I,MATCH($C993,'Policy Characteristics'!$C:$C,0)))</f>
        <v>% of potential achieved</v>
      </c>
      <c r="P993" s="76" t="str">
        <f>IF(ISBLANK(INDEX('Policy Characteristics'!J:J,MATCH($C993,'Policy Characteristics'!$C:$C,0))),"",INDEX('Policy Characteristics'!J:J,MATCH($C993,'Policy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3" s="76" t="str">
        <f>IF(ISBLANK(INDEX('Policy Characteristics'!K:K,MATCH($C993,'Policy Characteristics'!$C:$C,0))),"",INDEX('Policy Characteristics'!K:K,MATCH($C993,'Policy Characteristics'!$C:$C,0)))</f>
        <v/>
      </c>
      <c r="R993" s="76" t="str">
        <f>IF(ISBLANK(INDEX('Policy Characteristics'!L:L,MATCH($C993,'Policy Characteristics'!$C:$C,0))),"",INDEX('Policy Characteristics'!L:L,MATCH($C993,'Policy Characteristics'!$C:$C,0)))</f>
        <v/>
      </c>
    </row>
    <row r="994" spans="1:18" s="143" customFormat="1" x14ac:dyDescent="0.25">
      <c r="A994" s="76" t="str">
        <f>IF(ISBLANK(INDEX('Policy Characteristics'!A:A,MATCH($C994,'Policy Characteristics'!$C:$C,0))),"",INDEX('Policy Characteristics'!A:A,MATCH($C994,'Policy Characteristics'!$C:$C,0)))</f>
        <v>Industry</v>
      </c>
      <c r="B994" s="234" t="str">
        <f>IF(ISBLANK(INDEX('Policy Characteristics'!B:B,MATCH($C994,'Policy Characteristics'!$C:$C,0))),"",INDEX('Policy Characteristics'!B:B,MATCH($C994,'Policy Characteristics'!$C:$C,0)))</f>
        <v>Feedstock Shifting</v>
      </c>
      <c r="C994" s="76" t="str">
        <f t="shared" si="32"/>
        <v>Fraction of Feedstock Shifted</v>
      </c>
      <c r="D994" s="78" t="s">
        <v>1313</v>
      </c>
      <c r="E994" s="88" t="s">
        <v>945</v>
      </c>
      <c r="F994" t="s">
        <v>1276</v>
      </c>
      <c r="G994" s="88" t="s">
        <v>950</v>
      </c>
      <c r="H994" s="80">
        <v>2589</v>
      </c>
      <c r="I994" s="247" t="s">
        <v>44</v>
      </c>
      <c r="J994" s="236" t="str">
        <f>IF(ISBLANK(INDEX('Policy Characteristics'!D:D,MATCH($C994,'Policy Characteristics'!$C:$C,0))),"",INDEX('Policy Characteristics'!D:D,MATCH($C994,'Policy Characteristics'!$C:$C,0)))</f>
        <v>Feedstock Shifting</v>
      </c>
      <c r="K994" s="76" t="str">
        <f>IF(ISBLANK(INDEX('Policy Characteristics'!E:E,MATCH($C994,'Policy Characteristics'!$C:$C,0))),"",INDEX('Policy Characteristics'!E:E,MATCH($C994,'Policy Characteristics'!$C:$C,0)))</f>
        <v>indst feedstock shifting</v>
      </c>
      <c r="L994" s="239">
        <f>IF(ISBLANK(INDEX('Policy Characteristics'!F:F,MATCH($C994,'Policy Characteristics'!$C:$C,0))),"",INDEX('Policy Characteristics'!F:F,MATCH($C994,'Policy Characteristics'!$C:$C,0)))</f>
        <v>0</v>
      </c>
      <c r="M994" s="239">
        <f>IF(ISBLANK(INDEX('Policy Characteristics'!G:G,MATCH($C994,'Policy Characteristics'!$C:$C,0))),"",INDEX('Policy Characteristics'!G:G,MATCH($C994,'Policy Characteristics'!$C:$C,0)))</f>
        <v>1</v>
      </c>
      <c r="N994" s="239">
        <f>IF(ISBLANK(INDEX('Policy Characteristics'!H:H,MATCH($C994,'Policy Characteristics'!$C:$C,0))),"",INDEX('Policy Characteristics'!H:H,MATCH($C994,'Policy Characteristics'!$C:$C,0)))</f>
        <v>0.01</v>
      </c>
      <c r="O994" s="76" t="str">
        <f>IF(ISBLANK(INDEX('Policy Characteristics'!I:I,MATCH($C994,'Policy Characteristics'!$C:$C,0))),"",INDEX('Policy Characteristics'!I:I,MATCH($C994,'Policy Characteristics'!$C:$C,0)))</f>
        <v>% of potential achieved</v>
      </c>
      <c r="P994" s="76" t="str">
        <f>IF(ISBLANK(INDEX('Policy Characteristics'!J:J,MATCH($C994,'Policy Characteristics'!$C:$C,0))),"",INDEX('Policy Characteristics'!J:J,MATCH($C994,'Policy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4" s="76" t="str">
        <f>IF(ISBLANK(INDEX('Policy Characteristics'!K:K,MATCH($C994,'Policy Characteristics'!$C:$C,0))),"",INDEX('Policy Characteristics'!K:K,MATCH($C994,'Policy Characteristics'!$C:$C,0)))</f>
        <v/>
      </c>
      <c r="R994" s="76" t="str">
        <f>IF(ISBLANK(INDEX('Policy Characteristics'!L:L,MATCH($C994,'Policy Characteristics'!$C:$C,0))),"",INDEX('Policy Characteristics'!L:L,MATCH($C994,'Policy Characteristics'!$C:$C,0)))</f>
        <v/>
      </c>
    </row>
    <row r="995" spans="1:18" s="143" customFormat="1" x14ac:dyDescent="0.25">
      <c r="A995" s="76" t="str">
        <f>IF(ISBLANK(INDEX('Policy Characteristics'!A:A,MATCH($C995,'Policy Characteristics'!$C:$C,0))),"",INDEX('Policy Characteristics'!A:A,MATCH($C995,'Policy Characteristics'!$C:$C,0)))</f>
        <v>Industry</v>
      </c>
      <c r="B995" s="234" t="str">
        <f>IF(ISBLANK(INDEX('Policy Characteristics'!B:B,MATCH($C995,'Policy Characteristics'!$C:$C,0))),"",INDEX('Policy Characteristics'!B:B,MATCH($C995,'Policy Characteristics'!$C:$C,0)))</f>
        <v>Feedstock Shifting</v>
      </c>
      <c r="C995" s="76" t="str">
        <f t="shared" ref="C995:C1058" si="33">C$865</f>
        <v>Fraction of Feedstock Shifted</v>
      </c>
      <c r="D995" s="78" t="s">
        <v>1314</v>
      </c>
      <c r="E995" s="88" t="s">
        <v>642</v>
      </c>
      <c r="F995" t="s">
        <v>820</v>
      </c>
      <c r="G995" s="88" t="s">
        <v>648</v>
      </c>
      <c r="H995" s="80">
        <v>2590</v>
      </c>
      <c r="I995" s="247" t="s">
        <v>44</v>
      </c>
      <c r="J995" s="236" t="str">
        <f>IF(ISBLANK(INDEX('Policy Characteristics'!D:D,MATCH($C995,'Policy Characteristics'!$C:$C,0))),"",INDEX('Policy Characteristics'!D:D,MATCH($C995,'Policy Characteristics'!$C:$C,0)))</f>
        <v>Feedstock Shifting</v>
      </c>
      <c r="K995" s="76" t="str">
        <f>IF(ISBLANK(INDEX('Policy Characteristics'!E:E,MATCH($C995,'Policy Characteristics'!$C:$C,0))),"",INDEX('Policy Characteristics'!E:E,MATCH($C995,'Policy Characteristics'!$C:$C,0)))</f>
        <v>indst feedstock shifting</v>
      </c>
      <c r="L995" s="239">
        <f>IF(ISBLANK(INDEX('Policy Characteristics'!F:F,MATCH($C995,'Policy Characteristics'!$C:$C,0))),"",INDEX('Policy Characteristics'!F:F,MATCH($C995,'Policy Characteristics'!$C:$C,0)))</f>
        <v>0</v>
      </c>
      <c r="M995" s="239">
        <f>IF(ISBLANK(INDEX('Policy Characteristics'!G:G,MATCH($C995,'Policy Characteristics'!$C:$C,0))),"",INDEX('Policy Characteristics'!G:G,MATCH($C995,'Policy Characteristics'!$C:$C,0)))</f>
        <v>1</v>
      </c>
      <c r="N995" s="239">
        <f>IF(ISBLANK(INDEX('Policy Characteristics'!H:H,MATCH($C995,'Policy Characteristics'!$C:$C,0))),"",INDEX('Policy Characteristics'!H:H,MATCH($C995,'Policy Characteristics'!$C:$C,0)))</f>
        <v>0.01</v>
      </c>
      <c r="O995" s="76" t="str">
        <f>IF(ISBLANK(INDEX('Policy Characteristics'!I:I,MATCH($C995,'Policy Characteristics'!$C:$C,0))),"",INDEX('Policy Characteristics'!I:I,MATCH($C995,'Policy Characteristics'!$C:$C,0)))</f>
        <v>% of potential achieved</v>
      </c>
      <c r="P995" s="76" t="str">
        <f>IF(ISBLANK(INDEX('Policy Characteristics'!J:J,MATCH($C995,'Policy Characteristics'!$C:$C,0))),"",INDEX('Policy Characteristics'!J:J,MATCH($C995,'Policy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5" s="76" t="str">
        <f>IF(ISBLANK(INDEX('Policy Characteristics'!K:K,MATCH($C995,'Policy Characteristics'!$C:$C,0))),"",INDEX('Policy Characteristics'!K:K,MATCH($C995,'Policy Characteristics'!$C:$C,0)))</f>
        <v/>
      </c>
      <c r="R995" s="76" t="str">
        <f>IF(ISBLANK(INDEX('Policy Characteristics'!L:L,MATCH($C995,'Policy Characteristics'!$C:$C,0))),"",INDEX('Policy Characteristics'!L:L,MATCH($C995,'Policy Characteristics'!$C:$C,0)))</f>
        <v/>
      </c>
    </row>
    <row r="996" spans="1:18" s="143" customFormat="1" x14ac:dyDescent="0.25">
      <c r="A996" s="76" t="str">
        <f>IF(ISBLANK(INDEX('Policy Characteristics'!A:A,MATCH($C996,'Policy Characteristics'!$C:$C,0))),"",INDEX('Policy Characteristics'!A:A,MATCH($C996,'Policy Characteristics'!$C:$C,0)))</f>
        <v>Industry</v>
      </c>
      <c r="B996" s="234" t="str">
        <f>IF(ISBLANK(INDEX('Policy Characteristics'!B:B,MATCH($C996,'Policy Characteristics'!$C:$C,0))),"",INDEX('Policy Characteristics'!B:B,MATCH($C996,'Policy Characteristics'!$C:$C,0)))</f>
        <v>Feedstock Shifting</v>
      </c>
      <c r="C996" s="76" t="str">
        <f t="shared" si="33"/>
        <v>Fraction of Feedstock Shifted</v>
      </c>
      <c r="D996" s="78" t="s">
        <v>1314</v>
      </c>
      <c r="E996" s="88" t="s">
        <v>643</v>
      </c>
      <c r="F996" t="s">
        <v>820</v>
      </c>
      <c r="G996" s="88" t="s">
        <v>651</v>
      </c>
      <c r="H996" s="80">
        <v>2591</v>
      </c>
      <c r="I996" s="247" t="s">
        <v>43</v>
      </c>
      <c r="J996" s="236" t="str">
        <f>IF(ISBLANK(INDEX('Policy Characteristics'!D:D,MATCH($C996,'Policy Characteristics'!$C:$C,0))),"",INDEX('Policy Characteristics'!D:D,MATCH($C996,'Policy Characteristics'!$C:$C,0)))</f>
        <v>Feedstock Shifting</v>
      </c>
      <c r="K996" s="76" t="str">
        <f>IF(ISBLANK(INDEX('Policy Characteristics'!E:E,MATCH($C996,'Policy Characteristics'!$C:$C,0))),"",INDEX('Policy Characteristics'!E:E,MATCH($C996,'Policy Characteristics'!$C:$C,0)))</f>
        <v>indst feedstock shifting</v>
      </c>
      <c r="L996" s="239">
        <f>IF(ISBLANK(INDEX('Policy Characteristics'!F:F,MATCH($C996,'Policy Characteristics'!$C:$C,0))),"",INDEX('Policy Characteristics'!F:F,MATCH($C996,'Policy Characteristics'!$C:$C,0)))</f>
        <v>0</v>
      </c>
      <c r="M996" s="239">
        <f>IF(ISBLANK(INDEX('Policy Characteristics'!G:G,MATCH($C996,'Policy Characteristics'!$C:$C,0))),"",INDEX('Policy Characteristics'!G:G,MATCH($C996,'Policy Characteristics'!$C:$C,0)))</f>
        <v>1</v>
      </c>
      <c r="N996" s="239">
        <f>IF(ISBLANK(INDEX('Policy Characteristics'!H:H,MATCH($C996,'Policy Characteristics'!$C:$C,0))),"",INDEX('Policy Characteristics'!H:H,MATCH($C996,'Policy Characteristics'!$C:$C,0)))</f>
        <v>0.01</v>
      </c>
      <c r="O996" s="76" t="str">
        <f>IF(ISBLANK(INDEX('Policy Characteristics'!I:I,MATCH($C996,'Policy Characteristics'!$C:$C,0))),"",INDEX('Policy Characteristics'!I:I,MATCH($C996,'Policy Characteristics'!$C:$C,0)))</f>
        <v>% of potential achieved</v>
      </c>
      <c r="P996" s="76" t="str">
        <f>IF(ISBLANK(INDEX('Policy Characteristics'!J:J,MATCH($C996,'Policy Characteristics'!$C:$C,0))),"",INDEX('Policy Characteristics'!J:J,MATCH($C996,'Policy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6" s="76" t="str">
        <f>IF(ISBLANK(INDEX('Policy Characteristics'!K:K,MATCH($C996,'Policy Characteristics'!$C:$C,0))),"",INDEX('Policy Characteristics'!K:K,MATCH($C996,'Policy Characteristics'!$C:$C,0)))</f>
        <v/>
      </c>
      <c r="R996" s="76" t="str">
        <f>IF(ISBLANK(INDEX('Policy Characteristics'!L:L,MATCH($C996,'Policy Characteristics'!$C:$C,0))),"",INDEX('Policy Characteristics'!L:L,MATCH($C996,'Policy Characteristics'!$C:$C,0)))</f>
        <v/>
      </c>
    </row>
    <row r="997" spans="1:18" s="143" customFormat="1" x14ac:dyDescent="0.25">
      <c r="A997" s="76" t="str">
        <f>IF(ISBLANK(INDEX('Policy Characteristics'!A:A,MATCH($C997,'Policy Characteristics'!$C:$C,0))),"",INDEX('Policy Characteristics'!A:A,MATCH($C997,'Policy Characteristics'!$C:$C,0)))</f>
        <v>Industry</v>
      </c>
      <c r="B997" s="234" t="str">
        <f>IF(ISBLANK(INDEX('Policy Characteristics'!B:B,MATCH($C997,'Policy Characteristics'!$C:$C,0))),"",INDEX('Policy Characteristics'!B:B,MATCH($C997,'Policy Characteristics'!$C:$C,0)))</f>
        <v>Feedstock Shifting</v>
      </c>
      <c r="C997" s="76" t="str">
        <f t="shared" si="33"/>
        <v>Fraction of Feedstock Shifted</v>
      </c>
      <c r="D997" s="78" t="s">
        <v>1314</v>
      </c>
      <c r="E997" s="88" t="s">
        <v>644</v>
      </c>
      <c r="F997" t="s">
        <v>820</v>
      </c>
      <c r="G997" s="88" t="s">
        <v>652</v>
      </c>
      <c r="H997" s="80">
        <v>2592</v>
      </c>
      <c r="I997" s="247" t="s">
        <v>43</v>
      </c>
      <c r="J997" s="236" t="str">
        <f>IF(ISBLANK(INDEX('Policy Characteristics'!D:D,MATCH($C997,'Policy Characteristics'!$C:$C,0))),"",INDEX('Policy Characteristics'!D:D,MATCH($C997,'Policy Characteristics'!$C:$C,0)))</f>
        <v>Feedstock Shifting</v>
      </c>
      <c r="K997" s="76" t="str">
        <f>IF(ISBLANK(INDEX('Policy Characteristics'!E:E,MATCH($C997,'Policy Characteristics'!$C:$C,0))),"",INDEX('Policy Characteristics'!E:E,MATCH($C997,'Policy Characteristics'!$C:$C,0)))</f>
        <v>indst feedstock shifting</v>
      </c>
      <c r="L997" s="239">
        <f>IF(ISBLANK(INDEX('Policy Characteristics'!F:F,MATCH($C997,'Policy Characteristics'!$C:$C,0))),"",INDEX('Policy Characteristics'!F:F,MATCH($C997,'Policy Characteristics'!$C:$C,0)))</f>
        <v>0</v>
      </c>
      <c r="M997" s="239">
        <f>IF(ISBLANK(INDEX('Policy Characteristics'!G:G,MATCH($C997,'Policy Characteristics'!$C:$C,0))),"",INDEX('Policy Characteristics'!G:G,MATCH($C997,'Policy Characteristics'!$C:$C,0)))</f>
        <v>1</v>
      </c>
      <c r="N997" s="239">
        <f>IF(ISBLANK(INDEX('Policy Characteristics'!H:H,MATCH($C997,'Policy Characteristics'!$C:$C,0))),"",INDEX('Policy Characteristics'!H:H,MATCH($C997,'Policy Characteristics'!$C:$C,0)))</f>
        <v>0.01</v>
      </c>
      <c r="O997" s="76" t="str">
        <f>IF(ISBLANK(INDEX('Policy Characteristics'!I:I,MATCH($C997,'Policy Characteristics'!$C:$C,0))),"",INDEX('Policy Characteristics'!I:I,MATCH($C997,'Policy Characteristics'!$C:$C,0)))</f>
        <v>% of potential achieved</v>
      </c>
      <c r="P997" s="76" t="str">
        <f>IF(ISBLANK(INDEX('Policy Characteristics'!J:J,MATCH($C997,'Policy Characteristics'!$C:$C,0))),"",INDEX('Policy Characteristics'!J:J,MATCH($C997,'Policy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7" s="76" t="str">
        <f>IF(ISBLANK(INDEX('Policy Characteristics'!K:K,MATCH($C997,'Policy Characteristics'!$C:$C,0))),"",INDEX('Policy Characteristics'!K:K,MATCH($C997,'Policy Characteristics'!$C:$C,0)))</f>
        <v/>
      </c>
      <c r="R997" s="76" t="str">
        <f>IF(ISBLANK(INDEX('Policy Characteristics'!L:L,MATCH($C997,'Policy Characteristics'!$C:$C,0))),"",INDEX('Policy Characteristics'!L:L,MATCH($C997,'Policy Characteristics'!$C:$C,0)))</f>
        <v/>
      </c>
    </row>
    <row r="998" spans="1:18" s="143" customFormat="1" x14ac:dyDescent="0.25">
      <c r="A998" s="76" t="str">
        <f>IF(ISBLANK(INDEX('Policy Characteristics'!A:A,MATCH($C998,'Policy Characteristics'!$C:$C,0))),"",INDEX('Policy Characteristics'!A:A,MATCH($C998,'Policy Characteristics'!$C:$C,0)))</f>
        <v>Industry</v>
      </c>
      <c r="B998" s="234" t="str">
        <f>IF(ISBLANK(INDEX('Policy Characteristics'!B:B,MATCH($C998,'Policy Characteristics'!$C:$C,0))),"",INDEX('Policy Characteristics'!B:B,MATCH($C998,'Policy Characteristics'!$C:$C,0)))</f>
        <v>Feedstock Shifting</v>
      </c>
      <c r="C998" s="76" t="str">
        <f t="shared" si="33"/>
        <v>Fraction of Feedstock Shifted</v>
      </c>
      <c r="D998" s="78" t="s">
        <v>1314</v>
      </c>
      <c r="E998" s="88" t="s">
        <v>645</v>
      </c>
      <c r="F998" t="s">
        <v>820</v>
      </c>
      <c r="G998" s="88" t="s">
        <v>649</v>
      </c>
      <c r="H998" s="80">
        <v>2593</v>
      </c>
      <c r="I998" s="247" t="s">
        <v>44</v>
      </c>
      <c r="J998" s="236" t="str">
        <f>IF(ISBLANK(INDEX('Policy Characteristics'!D:D,MATCH($C998,'Policy Characteristics'!$C:$C,0))),"",INDEX('Policy Characteristics'!D:D,MATCH($C998,'Policy Characteristics'!$C:$C,0)))</f>
        <v>Feedstock Shifting</v>
      </c>
      <c r="K998" s="76" t="str">
        <f>IF(ISBLANK(INDEX('Policy Characteristics'!E:E,MATCH($C998,'Policy Characteristics'!$C:$C,0))),"",INDEX('Policy Characteristics'!E:E,MATCH($C998,'Policy Characteristics'!$C:$C,0)))</f>
        <v>indst feedstock shifting</v>
      </c>
      <c r="L998" s="239">
        <f>IF(ISBLANK(INDEX('Policy Characteristics'!F:F,MATCH($C998,'Policy Characteristics'!$C:$C,0))),"",INDEX('Policy Characteristics'!F:F,MATCH($C998,'Policy Characteristics'!$C:$C,0)))</f>
        <v>0</v>
      </c>
      <c r="M998" s="239">
        <f>IF(ISBLANK(INDEX('Policy Characteristics'!G:G,MATCH($C998,'Policy Characteristics'!$C:$C,0))),"",INDEX('Policy Characteristics'!G:G,MATCH($C998,'Policy Characteristics'!$C:$C,0)))</f>
        <v>1</v>
      </c>
      <c r="N998" s="239">
        <f>IF(ISBLANK(INDEX('Policy Characteristics'!H:H,MATCH($C998,'Policy Characteristics'!$C:$C,0))),"",INDEX('Policy Characteristics'!H:H,MATCH($C998,'Policy Characteristics'!$C:$C,0)))</f>
        <v>0.01</v>
      </c>
      <c r="O998" s="76" t="str">
        <f>IF(ISBLANK(INDEX('Policy Characteristics'!I:I,MATCH($C998,'Policy Characteristics'!$C:$C,0))),"",INDEX('Policy Characteristics'!I:I,MATCH($C998,'Policy Characteristics'!$C:$C,0)))</f>
        <v>% of potential achieved</v>
      </c>
      <c r="P998" s="76" t="str">
        <f>IF(ISBLANK(INDEX('Policy Characteristics'!J:J,MATCH($C998,'Policy Characteristics'!$C:$C,0))),"",INDEX('Policy Characteristics'!J:J,MATCH($C998,'Policy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8" s="76" t="str">
        <f>IF(ISBLANK(INDEX('Policy Characteristics'!K:K,MATCH($C998,'Policy Characteristics'!$C:$C,0))),"",INDEX('Policy Characteristics'!K:K,MATCH($C998,'Policy Characteristics'!$C:$C,0)))</f>
        <v/>
      </c>
      <c r="R998" s="76" t="str">
        <f>IF(ISBLANK(INDEX('Policy Characteristics'!L:L,MATCH($C998,'Policy Characteristics'!$C:$C,0))),"",INDEX('Policy Characteristics'!L:L,MATCH($C998,'Policy Characteristics'!$C:$C,0)))</f>
        <v/>
      </c>
    </row>
    <row r="999" spans="1:18" s="143" customFormat="1" x14ac:dyDescent="0.25">
      <c r="A999" s="76" t="str">
        <f>IF(ISBLANK(INDEX('Policy Characteristics'!A:A,MATCH($C999,'Policy Characteristics'!$C:$C,0))),"",INDEX('Policy Characteristics'!A:A,MATCH($C999,'Policy Characteristics'!$C:$C,0)))</f>
        <v>Industry</v>
      </c>
      <c r="B999" s="234" t="str">
        <f>IF(ISBLANK(INDEX('Policy Characteristics'!B:B,MATCH($C999,'Policy Characteristics'!$C:$C,0))),"",INDEX('Policy Characteristics'!B:B,MATCH($C999,'Policy Characteristics'!$C:$C,0)))</f>
        <v>Feedstock Shifting</v>
      </c>
      <c r="C999" s="76" t="str">
        <f t="shared" si="33"/>
        <v>Fraction of Feedstock Shifted</v>
      </c>
      <c r="D999" s="78" t="s">
        <v>1314</v>
      </c>
      <c r="E999" s="88" t="s">
        <v>646</v>
      </c>
      <c r="F999" t="s">
        <v>820</v>
      </c>
      <c r="G999" s="88" t="s">
        <v>650</v>
      </c>
      <c r="H999" s="80">
        <v>2594</v>
      </c>
      <c r="I999" s="247" t="s">
        <v>44</v>
      </c>
      <c r="J999" s="236" t="str">
        <f>IF(ISBLANK(INDEX('Policy Characteristics'!D:D,MATCH($C999,'Policy Characteristics'!$C:$C,0))),"",INDEX('Policy Characteristics'!D:D,MATCH($C999,'Policy Characteristics'!$C:$C,0)))</f>
        <v>Feedstock Shifting</v>
      </c>
      <c r="K999" s="76" t="str">
        <f>IF(ISBLANK(INDEX('Policy Characteristics'!E:E,MATCH($C999,'Policy Characteristics'!$C:$C,0))),"",INDEX('Policy Characteristics'!E:E,MATCH($C999,'Policy Characteristics'!$C:$C,0)))</f>
        <v>indst feedstock shifting</v>
      </c>
      <c r="L999" s="239">
        <f>IF(ISBLANK(INDEX('Policy Characteristics'!F:F,MATCH($C999,'Policy Characteristics'!$C:$C,0))),"",INDEX('Policy Characteristics'!F:F,MATCH($C999,'Policy Characteristics'!$C:$C,0)))</f>
        <v>0</v>
      </c>
      <c r="M999" s="239">
        <f>IF(ISBLANK(INDEX('Policy Characteristics'!G:G,MATCH($C999,'Policy Characteristics'!$C:$C,0))),"",INDEX('Policy Characteristics'!G:G,MATCH($C999,'Policy Characteristics'!$C:$C,0)))</f>
        <v>1</v>
      </c>
      <c r="N999" s="239">
        <f>IF(ISBLANK(INDEX('Policy Characteristics'!H:H,MATCH($C999,'Policy Characteristics'!$C:$C,0))),"",INDEX('Policy Characteristics'!H:H,MATCH($C999,'Policy Characteristics'!$C:$C,0)))</f>
        <v>0.01</v>
      </c>
      <c r="O999" s="76" t="str">
        <f>IF(ISBLANK(INDEX('Policy Characteristics'!I:I,MATCH($C999,'Policy Characteristics'!$C:$C,0))),"",INDEX('Policy Characteristics'!I:I,MATCH($C999,'Policy Characteristics'!$C:$C,0)))</f>
        <v>% of potential achieved</v>
      </c>
      <c r="P999" s="76" t="str">
        <f>IF(ISBLANK(INDEX('Policy Characteristics'!J:J,MATCH($C999,'Policy Characteristics'!$C:$C,0))),"",INDEX('Policy Characteristics'!J:J,MATCH($C999,'Policy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9" s="76" t="str">
        <f>IF(ISBLANK(INDEX('Policy Characteristics'!K:K,MATCH($C999,'Policy Characteristics'!$C:$C,0))),"",INDEX('Policy Characteristics'!K:K,MATCH($C999,'Policy Characteristics'!$C:$C,0)))</f>
        <v/>
      </c>
      <c r="R999" s="76" t="str">
        <f>IF(ISBLANK(INDEX('Policy Characteristics'!L:L,MATCH($C999,'Policy Characteristics'!$C:$C,0))),"",INDEX('Policy Characteristics'!L:L,MATCH($C999,'Policy Characteristics'!$C:$C,0)))</f>
        <v/>
      </c>
    </row>
    <row r="1000" spans="1:18" s="143" customFormat="1" x14ac:dyDescent="0.25">
      <c r="A1000" s="76" t="str">
        <f>IF(ISBLANK(INDEX('Policy Characteristics'!A:A,MATCH($C1000,'Policy Characteristics'!$C:$C,0))),"",INDEX('Policy Characteristics'!A:A,MATCH($C1000,'Policy Characteristics'!$C:$C,0)))</f>
        <v>Industry</v>
      </c>
      <c r="B1000" s="234" t="str">
        <f>IF(ISBLANK(INDEX('Policy Characteristics'!B:B,MATCH($C1000,'Policy Characteristics'!$C:$C,0))),"",INDEX('Policy Characteristics'!B:B,MATCH($C1000,'Policy Characteristics'!$C:$C,0)))</f>
        <v>Feedstock Shifting</v>
      </c>
      <c r="C1000" s="76" t="str">
        <f t="shared" si="33"/>
        <v>Fraction of Feedstock Shifted</v>
      </c>
      <c r="D1000" s="78" t="s">
        <v>1314</v>
      </c>
      <c r="E1000" s="88" t="s">
        <v>647</v>
      </c>
      <c r="F1000" t="s">
        <v>820</v>
      </c>
      <c r="G1000" s="88" t="s">
        <v>653</v>
      </c>
      <c r="H1000" s="80">
        <v>2595</v>
      </c>
      <c r="I1000" s="247" t="s">
        <v>44</v>
      </c>
      <c r="J1000" s="236" t="str">
        <f>IF(ISBLANK(INDEX('Policy Characteristics'!D:D,MATCH($C1000,'Policy Characteristics'!$C:$C,0))),"",INDEX('Policy Characteristics'!D:D,MATCH($C1000,'Policy Characteristics'!$C:$C,0)))</f>
        <v>Feedstock Shifting</v>
      </c>
      <c r="K1000" s="76" t="str">
        <f>IF(ISBLANK(INDEX('Policy Characteristics'!E:E,MATCH($C1000,'Policy Characteristics'!$C:$C,0))),"",INDEX('Policy Characteristics'!E:E,MATCH($C1000,'Policy Characteristics'!$C:$C,0)))</f>
        <v>indst feedstock shifting</v>
      </c>
      <c r="L1000" s="239">
        <f>IF(ISBLANK(INDEX('Policy Characteristics'!F:F,MATCH($C1000,'Policy Characteristics'!$C:$C,0))),"",INDEX('Policy Characteristics'!F:F,MATCH($C1000,'Policy Characteristics'!$C:$C,0)))</f>
        <v>0</v>
      </c>
      <c r="M1000" s="239">
        <f>IF(ISBLANK(INDEX('Policy Characteristics'!G:G,MATCH($C1000,'Policy Characteristics'!$C:$C,0))),"",INDEX('Policy Characteristics'!G:G,MATCH($C1000,'Policy Characteristics'!$C:$C,0)))</f>
        <v>1</v>
      </c>
      <c r="N1000" s="239">
        <f>IF(ISBLANK(INDEX('Policy Characteristics'!H:H,MATCH($C1000,'Policy Characteristics'!$C:$C,0))),"",INDEX('Policy Characteristics'!H:H,MATCH($C1000,'Policy Characteristics'!$C:$C,0)))</f>
        <v>0.01</v>
      </c>
      <c r="O1000" s="76" t="str">
        <f>IF(ISBLANK(INDEX('Policy Characteristics'!I:I,MATCH($C1000,'Policy Characteristics'!$C:$C,0))),"",INDEX('Policy Characteristics'!I:I,MATCH($C1000,'Policy Characteristics'!$C:$C,0)))</f>
        <v>% of potential achieved</v>
      </c>
      <c r="P1000" s="76" t="str">
        <f>IF(ISBLANK(INDEX('Policy Characteristics'!J:J,MATCH($C1000,'Policy Characteristics'!$C:$C,0))),"",INDEX('Policy Characteristics'!J:J,MATCH($C1000,'Policy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0" s="76" t="str">
        <f>IF(ISBLANK(INDEX('Policy Characteristics'!K:K,MATCH($C1000,'Policy Characteristics'!$C:$C,0))),"",INDEX('Policy Characteristics'!K:K,MATCH($C1000,'Policy Characteristics'!$C:$C,0)))</f>
        <v/>
      </c>
      <c r="R1000" s="76" t="str">
        <f>IF(ISBLANK(INDEX('Policy Characteristics'!L:L,MATCH($C1000,'Policy Characteristics'!$C:$C,0))),"",INDEX('Policy Characteristics'!L:L,MATCH($C1000,'Policy Characteristics'!$C:$C,0)))</f>
        <v/>
      </c>
    </row>
    <row r="1001" spans="1:18" s="143" customFormat="1" x14ac:dyDescent="0.25">
      <c r="A1001" s="76" t="str">
        <f>IF(ISBLANK(INDEX('Policy Characteristics'!A:A,MATCH($C1001,'Policy Characteristics'!$C:$C,0))),"",INDEX('Policy Characteristics'!A:A,MATCH($C1001,'Policy Characteristics'!$C:$C,0)))</f>
        <v>Industry</v>
      </c>
      <c r="B1001" s="234" t="str">
        <f>IF(ISBLANK(INDEX('Policy Characteristics'!B:B,MATCH($C1001,'Policy Characteristics'!$C:$C,0))),"",INDEX('Policy Characteristics'!B:B,MATCH($C1001,'Policy Characteristics'!$C:$C,0)))</f>
        <v>Feedstock Shifting</v>
      </c>
      <c r="C1001" s="76" t="str">
        <f t="shared" si="33"/>
        <v>Fraction of Feedstock Shifted</v>
      </c>
      <c r="D1001" s="78" t="s">
        <v>1314</v>
      </c>
      <c r="E1001" s="88" t="s">
        <v>946</v>
      </c>
      <c r="F1001" t="s">
        <v>820</v>
      </c>
      <c r="G1001" s="88" t="s">
        <v>949</v>
      </c>
      <c r="H1001" s="80">
        <v>2596</v>
      </c>
      <c r="I1001" s="247" t="s">
        <v>44</v>
      </c>
      <c r="J1001" s="236" t="str">
        <f>IF(ISBLANK(INDEX('Policy Characteristics'!D:D,MATCH($C1001,'Policy Characteristics'!$C:$C,0))),"",INDEX('Policy Characteristics'!D:D,MATCH($C1001,'Policy Characteristics'!$C:$C,0)))</f>
        <v>Feedstock Shifting</v>
      </c>
      <c r="K1001" s="76" t="str">
        <f>IF(ISBLANK(INDEX('Policy Characteristics'!E:E,MATCH($C1001,'Policy Characteristics'!$C:$C,0))),"",INDEX('Policy Characteristics'!E:E,MATCH($C1001,'Policy Characteristics'!$C:$C,0)))</f>
        <v>indst feedstock shifting</v>
      </c>
      <c r="L1001" s="239">
        <f>IF(ISBLANK(INDEX('Policy Characteristics'!F:F,MATCH($C1001,'Policy Characteristics'!$C:$C,0))),"",INDEX('Policy Characteristics'!F:F,MATCH($C1001,'Policy Characteristics'!$C:$C,0)))</f>
        <v>0</v>
      </c>
      <c r="M1001" s="239">
        <f>IF(ISBLANK(INDEX('Policy Characteristics'!G:G,MATCH($C1001,'Policy Characteristics'!$C:$C,0))),"",INDEX('Policy Characteristics'!G:G,MATCH($C1001,'Policy Characteristics'!$C:$C,0)))</f>
        <v>1</v>
      </c>
      <c r="N1001" s="239">
        <f>IF(ISBLANK(INDEX('Policy Characteristics'!H:H,MATCH($C1001,'Policy Characteristics'!$C:$C,0))),"",INDEX('Policy Characteristics'!H:H,MATCH($C1001,'Policy Characteristics'!$C:$C,0)))</f>
        <v>0.01</v>
      </c>
      <c r="O1001" s="76" t="str">
        <f>IF(ISBLANK(INDEX('Policy Characteristics'!I:I,MATCH($C1001,'Policy Characteristics'!$C:$C,0))),"",INDEX('Policy Characteristics'!I:I,MATCH($C1001,'Policy Characteristics'!$C:$C,0)))</f>
        <v>% of potential achieved</v>
      </c>
      <c r="P1001" s="76" t="str">
        <f>IF(ISBLANK(INDEX('Policy Characteristics'!J:J,MATCH($C1001,'Policy Characteristics'!$C:$C,0))),"",INDEX('Policy Characteristics'!J:J,MATCH($C1001,'Policy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1" s="76" t="str">
        <f>IF(ISBLANK(INDEX('Policy Characteristics'!K:K,MATCH($C1001,'Policy Characteristics'!$C:$C,0))),"",INDEX('Policy Characteristics'!K:K,MATCH($C1001,'Policy Characteristics'!$C:$C,0)))</f>
        <v/>
      </c>
      <c r="R1001" s="76" t="str">
        <f>IF(ISBLANK(INDEX('Policy Characteristics'!L:L,MATCH($C1001,'Policy Characteristics'!$C:$C,0))),"",INDEX('Policy Characteristics'!L:L,MATCH($C1001,'Policy Characteristics'!$C:$C,0)))</f>
        <v/>
      </c>
    </row>
    <row r="1002" spans="1:18" s="143" customFormat="1" x14ac:dyDescent="0.25">
      <c r="A1002" s="76" t="str">
        <f>IF(ISBLANK(INDEX('Policy Characteristics'!A:A,MATCH($C1002,'Policy Characteristics'!$C:$C,0))),"",INDEX('Policy Characteristics'!A:A,MATCH($C1002,'Policy Characteristics'!$C:$C,0)))</f>
        <v>Industry</v>
      </c>
      <c r="B1002" s="234" t="str">
        <f>IF(ISBLANK(INDEX('Policy Characteristics'!B:B,MATCH($C1002,'Policy Characteristics'!$C:$C,0))),"",INDEX('Policy Characteristics'!B:B,MATCH($C1002,'Policy Characteristics'!$C:$C,0)))</f>
        <v>Feedstock Shifting</v>
      </c>
      <c r="C1002" s="76" t="str">
        <f t="shared" si="33"/>
        <v>Fraction of Feedstock Shifted</v>
      </c>
      <c r="D1002" s="78" t="s">
        <v>1314</v>
      </c>
      <c r="E1002" s="88" t="s">
        <v>947</v>
      </c>
      <c r="F1002" t="s">
        <v>820</v>
      </c>
      <c r="G1002" s="88" t="s">
        <v>951</v>
      </c>
      <c r="H1002" s="80">
        <v>2597</v>
      </c>
      <c r="I1002" s="247" t="s">
        <v>44</v>
      </c>
      <c r="J1002" s="236" t="str">
        <f>IF(ISBLANK(INDEX('Policy Characteristics'!D:D,MATCH($C1002,'Policy Characteristics'!$C:$C,0))),"",INDEX('Policy Characteristics'!D:D,MATCH($C1002,'Policy Characteristics'!$C:$C,0)))</f>
        <v>Feedstock Shifting</v>
      </c>
      <c r="K1002" s="76" t="str">
        <f>IF(ISBLANK(INDEX('Policy Characteristics'!E:E,MATCH($C1002,'Policy Characteristics'!$C:$C,0))),"",INDEX('Policy Characteristics'!E:E,MATCH($C1002,'Policy Characteristics'!$C:$C,0)))</f>
        <v>indst feedstock shifting</v>
      </c>
      <c r="L1002" s="239">
        <f>IF(ISBLANK(INDEX('Policy Characteristics'!F:F,MATCH($C1002,'Policy Characteristics'!$C:$C,0))),"",INDEX('Policy Characteristics'!F:F,MATCH($C1002,'Policy Characteristics'!$C:$C,0)))</f>
        <v>0</v>
      </c>
      <c r="M1002" s="239">
        <f>IF(ISBLANK(INDEX('Policy Characteristics'!G:G,MATCH($C1002,'Policy Characteristics'!$C:$C,0))),"",INDEX('Policy Characteristics'!G:G,MATCH($C1002,'Policy Characteristics'!$C:$C,0)))</f>
        <v>1</v>
      </c>
      <c r="N1002" s="239">
        <f>IF(ISBLANK(INDEX('Policy Characteristics'!H:H,MATCH($C1002,'Policy Characteristics'!$C:$C,0))),"",INDEX('Policy Characteristics'!H:H,MATCH($C1002,'Policy Characteristics'!$C:$C,0)))</f>
        <v>0.01</v>
      </c>
      <c r="O1002" s="76" t="str">
        <f>IF(ISBLANK(INDEX('Policy Characteristics'!I:I,MATCH($C1002,'Policy Characteristics'!$C:$C,0))),"",INDEX('Policy Characteristics'!I:I,MATCH($C1002,'Policy Characteristics'!$C:$C,0)))</f>
        <v>% of potential achieved</v>
      </c>
      <c r="P1002" s="76" t="str">
        <f>IF(ISBLANK(INDEX('Policy Characteristics'!J:J,MATCH($C1002,'Policy Characteristics'!$C:$C,0))),"",INDEX('Policy Characteristics'!J:J,MATCH($C1002,'Policy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2" s="76" t="str">
        <f>IF(ISBLANK(INDEX('Policy Characteristics'!K:K,MATCH($C1002,'Policy Characteristics'!$C:$C,0))),"",INDEX('Policy Characteristics'!K:K,MATCH($C1002,'Policy Characteristics'!$C:$C,0)))</f>
        <v/>
      </c>
      <c r="R1002" s="76" t="str">
        <f>IF(ISBLANK(INDEX('Policy Characteristics'!L:L,MATCH($C1002,'Policy Characteristics'!$C:$C,0))),"",INDEX('Policy Characteristics'!L:L,MATCH($C1002,'Policy Characteristics'!$C:$C,0)))</f>
        <v/>
      </c>
    </row>
    <row r="1003" spans="1:18" s="143" customFormat="1" x14ac:dyDescent="0.25">
      <c r="A1003" s="76" t="str">
        <f>IF(ISBLANK(INDEX('Policy Characteristics'!A:A,MATCH($C1003,'Policy Characteristics'!$C:$C,0))),"",INDEX('Policy Characteristics'!A:A,MATCH($C1003,'Policy Characteristics'!$C:$C,0)))</f>
        <v>Industry</v>
      </c>
      <c r="B1003" s="234" t="str">
        <f>IF(ISBLANK(INDEX('Policy Characteristics'!B:B,MATCH($C1003,'Policy Characteristics'!$C:$C,0))),"",INDEX('Policy Characteristics'!B:B,MATCH($C1003,'Policy Characteristics'!$C:$C,0)))</f>
        <v>Feedstock Shifting</v>
      </c>
      <c r="C1003" s="76" t="str">
        <f t="shared" si="33"/>
        <v>Fraction of Feedstock Shifted</v>
      </c>
      <c r="D1003" s="78" t="s">
        <v>1314</v>
      </c>
      <c r="E1003" s="88" t="s">
        <v>948</v>
      </c>
      <c r="F1003" t="s">
        <v>820</v>
      </c>
      <c r="G1003" s="88" t="s">
        <v>952</v>
      </c>
      <c r="H1003" s="80">
        <v>2598</v>
      </c>
      <c r="I1003" s="247" t="s">
        <v>44</v>
      </c>
      <c r="J1003" s="236" t="str">
        <f>IF(ISBLANK(INDEX('Policy Characteristics'!D:D,MATCH($C1003,'Policy Characteristics'!$C:$C,0))),"",INDEX('Policy Characteristics'!D:D,MATCH($C1003,'Policy Characteristics'!$C:$C,0)))</f>
        <v>Feedstock Shifting</v>
      </c>
      <c r="K1003" s="76" t="str">
        <f>IF(ISBLANK(INDEX('Policy Characteristics'!E:E,MATCH($C1003,'Policy Characteristics'!$C:$C,0))),"",INDEX('Policy Characteristics'!E:E,MATCH($C1003,'Policy Characteristics'!$C:$C,0)))</f>
        <v>indst feedstock shifting</v>
      </c>
      <c r="L1003" s="239">
        <f>IF(ISBLANK(INDEX('Policy Characteristics'!F:F,MATCH($C1003,'Policy Characteristics'!$C:$C,0))),"",INDEX('Policy Characteristics'!F:F,MATCH($C1003,'Policy Characteristics'!$C:$C,0)))</f>
        <v>0</v>
      </c>
      <c r="M1003" s="239">
        <f>IF(ISBLANK(INDEX('Policy Characteristics'!G:G,MATCH($C1003,'Policy Characteristics'!$C:$C,0))),"",INDEX('Policy Characteristics'!G:G,MATCH($C1003,'Policy Characteristics'!$C:$C,0)))</f>
        <v>1</v>
      </c>
      <c r="N1003" s="239">
        <f>IF(ISBLANK(INDEX('Policy Characteristics'!H:H,MATCH($C1003,'Policy Characteristics'!$C:$C,0))),"",INDEX('Policy Characteristics'!H:H,MATCH($C1003,'Policy Characteristics'!$C:$C,0)))</f>
        <v>0.01</v>
      </c>
      <c r="O1003" s="76" t="str">
        <f>IF(ISBLANK(INDEX('Policy Characteristics'!I:I,MATCH($C1003,'Policy Characteristics'!$C:$C,0))),"",INDEX('Policy Characteristics'!I:I,MATCH($C1003,'Policy Characteristics'!$C:$C,0)))</f>
        <v>% of potential achieved</v>
      </c>
      <c r="P1003" s="76" t="str">
        <f>IF(ISBLANK(INDEX('Policy Characteristics'!J:J,MATCH($C1003,'Policy Characteristics'!$C:$C,0))),"",INDEX('Policy Characteristics'!J:J,MATCH($C1003,'Policy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3" s="76" t="str">
        <f>IF(ISBLANK(INDEX('Policy Characteristics'!K:K,MATCH($C1003,'Policy Characteristics'!$C:$C,0))),"",INDEX('Policy Characteristics'!K:K,MATCH($C1003,'Policy Characteristics'!$C:$C,0)))</f>
        <v/>
      </c>
      <c r="R1003" s="76" t="str">
        <f>IF(ISBLANK(INDEX('Policy Characteristics'!L:L,MATCH($C1003,'Policy Characteristics'!$C:$C,0))),"",INDEX('Policy Characteristics'!L:L,MATCH($C1003,'Policy Characteristics'!$C:$C,0)))</f>
        <v/>
      </c>
    </row>
    <row r="1004" spans="1:18" s="143" customFormat="1" x14ac:dyDescent="0.25">
      <c r="A1004" s="76" t="str">
        <f>IF(ISBLANK(INDEX('Policy Characteristics'!A:A,MATCH($C1004,'Policy Characteristics'!$C:$C,0))),"",INDEX('Policy Characteristics'!A:A,MATCH($C1004,'Policy Characteristics'!$C:$C,0)))</f>
        <v>Industry</v>
      </c>
      <c r="B1004" s="234" t="str">
        <f>IF(ISBLANK(INDEX('Policy Characteristics'!B:B,MATCH($C1004,'Policy Characteristics'!$C:$C,0))),"",INDEX('Policy Characteristics'!B:B,MATCH($C1004,'Policy Characteristics'!$C:$C,0)))</f>
        <v>Feedstock Shifting</v>
      </c>
      <c r="C1004" s="76" t="str">
        <f t="shared" si="33"/>
        <v>Fraction of Feedstock Shifted</v>
      </c>
      <c r="D1004" s="78" t="s">
        <v>1314</v>
      </c>
      <c r="E1004" s="88" t="s">
        <v>945</v>
      </c>
      <c r="F1004" t="s">
        <v>820</v>
      </c>
      <c r="G1004" s="88" t="s">
        <v>950</v>
      </c>
      <c r="H1004" s="80">
        <v>2599</v>
      </c>
      <c r="I1004" s="247" t="s">
        <v>44</v>
      </c>
      <c r="J1004" s="236" t="str">
        <f>IF(ISBLANK(INDEX('Policy Characteristics'!D:D,MATCH($C1004,'Policy Characteristics'!$C:$C,0))),"",INDEX('Policy Characteristics'!D:D,MATCH($C1004,'Policy Characteristics'!$C:$C,0)))</f>
        <v>Feedstock Shifting</v>
      </c>
      <c r="K1004" s="76" t="str">
        <f>IF(ISBLANK(INDEX('Policy Characteristics'!E:E,MATCH($C1004,'Policy Characteristics'!$C:$C,0))),"",INDEX('Policy Characteristics'!E:E,MATCH($C1004,'Policy Characteristics'!$C:$C,0)))</f>
        <v>indst feedstock shifting</v>
      </c>
      <c r="L1004" s="239">
        <f>IF(ISBLANK(INDEX('Policy Characteristics'!F:F,MATCH($C1004,'Policy Characteristics'!$C:$C,0))),"",INDEX('Policy Characteristics'!F:F,MATCH($C1004,'Policy Characteristics'!$C:$C,0)))</f>
        <v>0</v>
      </c>
      <c r="M1004" s="239">
        <f>IF(ISBLANK(INDEX('Policy Characteristics'!G:G,MATCH($C1004,'Policy Characteristics'!$C:$C,0))),"",INDEX('Policy Characteristics'!G:G,MATCH($C1004,'Policy Characteristics'!$C:$C,0)))</f>
        <v>1</v>
      </c>
      <c r="N1004" s="239">
        <f>IF(ISBLANK(INDEX('Policy Characteristics'!H:H,MATCH($C1004,'Policy Characteristics'!$C:$C,0))),"",INDEX('Policy Characteristics'!H:H,MATCH($C1004,'Policy Characteristics'!$C:$C,0)))</f>
        <v>0.01</v>
      </c>
      <c r="O1004" s="76" t="str">
        <f>IF(ISBLANK(INDEX('Policy Characteristics'!I:I,MATCH($C1004,'Policy Characteristics'!$C:$C,0))),"",INDEX('Policy Characteristics'!I:I,MATCH($C1004,'Policy Characteristics'!$C:$C,0)))</f>
        <v>% of potential achieved</v>
      </c>
      <c r="P1004" s="76" t="str">
        <f>IF(ISBLANK(INDEX('Policy Characteristics'!J:J,MATCH($C1004,'Policy Characteristics'!$C:$C,0))),"",INDEX('Policy Characteristics'!J:J,MATCH($C1004,'Policy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4" s="76" t="str">
        <f>IF(ISBLANK(INDEX('Policy Characteristics'!K:K,MATCH($C1004,'Policy Characteristics'!$C:$C,0))),"",INDEX('Policy Characteristics'!K:K,MATCH($C1004,'Policy Characteristics'!$C:$C,0)))</f>
        <v/>
      </c>
      <c r="R1004" s="76" t="str">
        <f>IF(ISBLANK(INDEX('Policy Characteristics'!L:L,MATCH($C1004,'Policy Characteristics'!$C:$C,0))),"",INDEX('Policy Characteristics'!L:L,MATCH($C1004,'Policy Characteristics'!$C:$C,0)))</f>
        <v/>
      </c>
    </row>
    <row r="1005" spans="1:18" s="143" customFormat="1" x14ac:dyDescent="0.25">
      <c r="A1005" s="76" t="str">
        <f>IF(ISBLANK(INDEX('Policy Characteristics'!A:A,MATCH($C1005,'Policy Characteristics'!$C:$C,0))),"",INDEX('Policy Characteristics'!A:A,MATCH($C1005,'Policy Characteristics'!$C:$C,0)))</f>
        <v>Industry</v>
      </c>
      <c r="B1005" s="234" t="str">
        <f>IF(ISBLANK(INDEX('Policy Characteristics'!B:B,MATCH($C1005,'Policy Characteristics'!$C:$C,0))),"",INDEX('Policy Characteristics'!B:B,MATCH($C1005,'Policy Characteristics'!$C:$C,0)))</f>
        <v>Feedstock Shifting</v>
      </c>
      <c r="C1005" s="76" t="str">
        <f t="shared" si="33"/>
        <v>Fraction of Feedstock Shifted</v>
      </c>
      <c r="D1005" s="78" t="s">
        <v>1315</v>
      </c>
      <c r="E1005" s="88" t="s">
        <v>642</v>
      </c>
      <c r="F1005" t="s">
        <v>1277</v>
      </c>
      <c r="G1005" s="88" t="s">
        <v>648</v>
      </c>
      <c r="H1005" s="80">
        <v>2600</v>
      </c>
      <c r="I1005" s="247" t="s">
        <v>44</v>
      </c>
      <c r="J1005" s="236" t="str">
        <f>IF(ISBLANK(INDEX('Policy Characteristics'!D:D,MATCH($C1005,'Policy Characteristics'!$C:$C,0))),"",INDEX('Policy Characteristics'!D:D,MATCH($C1005,'Policy Characteristics'!$C:$C,0)))</f>
        <v>Feedstock Shifting</v>
      </c>
      <c r="K1005" s="76" t="str">
        <f>IF(ISBLANK(INDEX('Policy Characteristics'!E:E,MATCH($C1005,'Policy Characteristics'!$C:$C,0))),"",INDEX('Policy Characteristics'!E:E,MATCH($C1005,'Policy Characteristics'!$C:$C,0)))</f>
        <v>indst feedstock shifting</v>
      </c>
      <c r="L1005" s="239">
        <f>IF(ISBLANK(INDEX('Policy Characteristics'!F:F,MATCH($C1005,'Policy Characteristics'!$C:$C,0))),"",INDEX('Policy Characteristics'!F:F,MATCH($C1005,'Policy Characteristics'!$C:$C,0)))</f>
        <v>0</v>
      </c>
      <c r="M1005" s="239">
        <f>IF(ISBLANK(INDEX('Policy Characteristics'!G:G,MATCH($C1005,'Policy Characteristics'!$C:$C,0))),"",INDEX('Policy Characteristics'!G:G,MATCH($C1005,'Policy Characteristics'!$C:$C,0)))</f>
        <v>1</v>
      </c>
      <c r="N1005" s="239">
        <f>IF(ISBLANK(INDEX('Policy Characteristics'!H:H,MATCH($C1005,'Policy Characteristics'!$C:$C,0))),"",INDEX('Policy Characteristics'!H:H,MATCH($C1005,'Policy Characteristics'!$C:$C,0)))</f>
        <v>0.01</v>
      </c>
      <c r="O1005" s="76" t="str">
        <f>IF(ISBLANK(INDEX('Policy Characteristics'!I:I,MATCH($C1005,'Policy Characteristics'!$C:$C,0))),"",INDEX('Policy Characteristics'!I:I,MATCH($C1005,'Policy Characteristics'!$C:$C,0)))</f>
        <v>% of potential achieved</v>
      </c>
      <c r="P1005" s="76" t="str">
        <f>IF(ISBLANK(INDEX('Policy Characteristics'!J:J,MATCH($C1005,'Policy Characteristics'!$C:$C,0))),"",INDEX('Policy Characteristics'!J:J,MATCH($C1005,'Policy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5" s="76" t="str">
        <f>IF(ISBLANK(INDEX('Policy Characteristics'!K:K,MATCH($C1005,'Policy Characteristics'!$C:$C,0))),"",INDEX('Policy Characteristics'!K:K,MATCH($C1005,'Policy Characteristics'!$C:$C,0)))</f>
        <v/>
      </c>
      <c r="R1005" s="76" t="str">
        <f>IF(ISBLANK(INDEX('Policy Characteristics'!L:L,MATCH($C1005,'Policy Characteristics'!$C:$C,0))),"",INDEX('Policy Characteristics'!L:L,MATCH($C1005,'Policy Characteristics'!$C:$C,0)))</f>
        <v/>
      </c>
    </row>
    <row r="1006" spans="1:18" s="143" customFormat="1" x14ac:dyDescent="0.25">
      <c r="A1006" s="76" t="str">
        <f>IF(ISBLANK(INDEX('Policy Characteristics'!A:A,MATCH($C1006,'Policy Characteristics'!$C:$C,0))),"",INDEX('Policy Characteristics'!A:A,MATCH($C1006,'Policy Characteristics'!$C:$C,0)))</f>
        <v>Industry</v>
      </c>
      <c r="B1006" s="234" t="str">
        <f>IF(ISBLANK(INDEX('Policy Characteristics'!B:B,MATCH($C1006,'Policy Characteristics'!$C:$C,0))),"",INDEX('Policy Characteristics'!B:B,MATCH($C1006,'Policy Characteristics'!$C:$C,0)))</f>
        <v>Feedstock Shifting</v>
      </c>
      <c r="C1006" s="76" t="str">
        <f t="shared" si="33"/>
        <v>Fraction of Feedstock Shifted</v>
      </c>
      <c r="D1006" s="78" t="s">
        <v>1315</v>
      </c>
      <c r="E1006" s="88" t="s">
        <v>643</v>
      </c>
      <c r="F1006" t="s">
        <v>1277</v>
      </c>
      <c r="G1006" s="88" t="s">
        <v>651</v>
      </c>
      <c r="H1006" s="80">
        <v>2601</v>
      </c>
      <c r="I1006" s="247" t="s">
        <v>44</v>
      </c>
      <c r="J1006" s="236" t="str">
        <f>IF(ISBLANK(INDEX('Policy Characteristics'!D:D,MATCH($C1006,'Policy Characteristics'!$C:$C,0))),"",INDEX('Policy Characteristics'!D:D,MATCH($C1006,'Policy Characteristics'!$C:$C,0)))</f>
        <v>Feedstock Shifting</v>
      </c>
      <c r="K1006" s="76" t="str">
        <f>IF(ISBLANK(INDEX('Policy Characteristics'!E:E,MATCH($C1006,'Policy Characteristics'!$C:$C,0))),"",INDEX('Policy Characteristics'!E:E,MATCH($C1006,'Policy Characteristics'!$C:$C,0)))</f>
        <v>indst feedstock shifting</v>
      </c>
      <c r="L1006" s="239">
        <f>IF(ISBLANK(INDEX('Policy Characteristics'!F:F,MATCH($C1006,'Policy Characteristics'!$C:$C,0))),"",INDEX('Policy Characteristics'!F:F,MATCH($C1006,'Policy Characteristics'!$C:$C,0)))</f>
        <v>0</v>
      </c>
      <c r="M1006" s="239">
        <f>IF(ISBLANK(INDEX('Policy Characteristics'!G:G,MATCH($C1006,'Policy Characteristics'!$C:$C,0))),"",INDEX('Policy Characteristics'!G:G,MATCH($C1006,'Policy Characteristics'!$C:$C,0)))</f>
        <v>1</v>
      </c>
      <c r="N1006" s="239">
        <f>IF(ISBLANK(INDEX('Policy Characteristics'!H:H,MATCH($C1006,'Policy Characteristics'!$C:$C,0))),"",INDEX('Policy Characteristics'!H:H,MATCH($C1006,'Policy Characteristics'!$C:$C,0)))</f>
        <v>0.01</v>
      </c>
      <c r="O1006" s="76" t="str">
        <f>IF(ISBLANK(INDEX('Policy Characteristics'!I:I,MATCH($C1006,'Policy Characteristics'!$C:$C,0))),"",INDEX('Policy Characteristics'!I:I,MATCH($C1006,'Policy Characteristics'!$C:$C,0)))</f>
        <v>% of potential achieved</v>
      </c>
      <c r="P1006" s="76" t="str">
        <f>IF(ISBLANK(INDEX('Policy Characteristics'!J:J,MATCH($C1006,'Policy Characteristics'!$C:$C,0))),"",INDEX('Policy Characteristics'!J:J,MATCH($C1006,'Policy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6" s="76" t="str">
        <f>IF(ISBLANK(INDEX('Policy Characteristics'!K:K,MATCH($C1006,'Policy Characteristics'!$C:$C,0))),"",INDEX('Policy Characteristics'!K:K,MATCH($C1006,'Policy Characteristics'!$C:$C,0)))</f>
        <v/>
      </c>
      <c r="R1006" s="76" t="str">
        <f>IF(ISBLANK(INDEX('Policy Characteristics'!L:L,MATCH($C1006,'Policy Characteristics'!$C:$C,0))),"",INDEX('Policy Characteristics'!L:L,MATCH($C1006,'Policy Characteristics'!$C:$C,0)))</f>
        <v/>
      </c>
    </row>
    <row r="1007" spans="1:18" s="143" customFormat="1" x14ac:dyDescent="0.25">
      <c r="A1007" s="76" t="str">
        <f>IF(ISBLANK(INDEX('Policy Characteristics'!A:A,MATCH($C1007,'Policy Characteristics'!$C:$C,0))),"",INDEX('Policy Characteristics'!A:A,MATCH($C1007,'Policy Characteristics'!$C:$C,0)))</f>
        <v>Industry</v>
      </c>
      <c r="B1007" s="234" t="str">
        <f>IF(ISBLANK(INDEX('Policy Characteristics'!B:B,MATCH($C1007,'Policy Characteristics'!$C:$C,0))),"",INDEX('Policy Characteristics'!B:B,MATCH($C1007,'Policy Characteristics'!$C:$C,0)))</f>
        <v>Feedstock Shifting</v>
      </c>
      <c r="C1007" s="76" t="str">
        <f t="shared" si="33"/>
        <v>Fraction of Feedstock Shifted</v>
      </c>
      <c r="D1007" s="78" t="s">
        <v>1315</v>
      </c>
      <c r="E1007" s="88" t="s">
        <v>644</v>
      </c>
      <c r="F1007" t="s">
        <v>1277</v>
      </c>
      <c r="G1007" s="88" t="s">
        <v>652</v>
      </c>
      <c r="H1007" s="80">
        <v>2602</v>
      </c>
      <c r="I1007" s="247" t="s">
        <v>44</v>
      </c>
      <c r="J1007" s="236" t="str">
        <f>IF(ISBLANK(INDEX('Policy Characteristics'!D:D,MATCH($C1007,'Policy Characteristics'!$C:$C,0))),"",INDEX('Policy Characteristics'!D:D,MATCH($C1007,'Policy Characteristics'!$C:$C,0)))</f>
        <v>Feedstock Shifting</v>
      </c>
      <c r="K1007" s="76" t="str">
        <f>IF(ISBLANK(INDEX('Policy Characteristics'!E:E,MATCH($C1007,'Policy Characteristics'!$C:$C,0))),"",INDEX('Policy Characteristics'!E:E,MATCH($C1007,'Policy Characteristics'!$C:$C,0)))</f>
        <v>indst feedstock shifting</v>
      </c>
      <c r="L1007" s="239">
        <f>IF(ISBLANK(INDEX('Policy Characteristics'!F:F,MATCH($C1007,'Policy Characteristics'!$C:$C,0))),"",INDEX('Policy Characteristics'!F:F,MATCH($C1007,'Policy Characteristics'!$C:$C,0)))</f>
        <v>0</v>
      </c>
      <c r="M1007" s="239">
        <f>IF(ISBLANK(INDEX('Policy Characteristics'!G:G,MATCH($C1007,'Policy Characteristics'!$C:$C,0))),"",INDEX('Policy Characteristics'!G:G,MATCH($C1007,'Policy Characteristics'!$C:$C,0)))</f>
        <v>1</v>
      </c>
      <c r="N1007" s="239">
        <f>IF(ISBLANK(INDEX('Policy Characteristics'!H:H,MATCH($C1007,'Policy Characteristics'!$C:$C,0))),"",INDEX('Policy Characteristics'!H:H,MATCH($C1007,'Policy Characteristics'!$C:$C,0)))</f>
        <v>0.01</v>
      </c>
      <c r="O1007" s="76" t="str">
        <f>IF(ISBLANK(INDEX('Policy Characteristics'!I:I,MATCH($C1007,'Policy Characteristics'!$C:$C,0))),"",INDEX('Policy Characteristics'!I:I,MATCH($C1007,'Policy Characteristics'!$C:$C,0)))</f>
        <v>% of potential achieved</v>
      </c>
      <c r="P1007" s="76" t="str">
        <f>IF(ISBLANK(INDEX('Policy Characteristics'!J:J,MATCH($C1007,'Policy Characteristics'!$C:$C,0))),"",INDEX('Policy Characteristics'!J:J,MATCH($C1007,'Policy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7" s="76" t="str">
        <f>IF(ISBLANK(INDEX('Policy Characteristics'!K:K,MATCH($C1007,'Policy Characteristics'!$C:$C,0))),"",INDEX('Policy Characteristics'!K:K,MATCH($C1007,'Policy Characteristics'!$C:$C,0)))</f>
        <v/>
      </c>
      <c r="R1007" s="76" t="str">
        <f>IF(ISBLANK(INDEX('Policy Characteristics'!L:L,MATCH($C1007,'Policy Characteristics'!$C:$C,0))),"",INDEX('Policy Characteristics'!L:L,MATCH($C1007,'Policy Characteristics'!$C:$C,0)))</f>
        <v/>
      </c>
    </row>
    <row r="1008" spans="1:18" s="143" customFormat="1" x14ac:dyDescent="0.25">
      <c r="A1008" s="76" t="str">
        <f>IF(ISBLANK(INDEX('Policy Characteristics'!A:A,MATCH($C1008,'Policy Characteristics'!$C:$C,0))),"",INDEX('Policy Characteristics'!A:A,MATCH($C1008,'Policy Characteristics'!$C:$C,0)))</f>
        <v>Industry</v>
      </c>
      <c r="B1008" s="234" t="str">
        <f>IF(ISBLANK(INDEX('Policy Characteristics'!B:B,MATCH($C1008,'Policy Characteristics'!$C:$C,0))),"",INDEX('Policy Characteristics'!B:B,MATCH($C1008,'Policy Characteristics'!$C:$C,0)))</f>
        <v>Feedstock Shifting</v>
      </c>
      <c r="C1008" s="76" t="str">
        <f t="shared" si="33"/>
        <v>Fraction of Feedstock Shifted</v>
      </c>
      <c r="D1008" s="78" t="s">
        <v>1315</v>
      </c>
      <c r="E1008" s="88" t="s">
        <v>645</v>
      </c>
      <c r="F1008" t="s">
        <v>1277</v>
      </c>
      <c r="G1008" s="88" t="s">
        <v>649</v>
      </c>
      <c r="H1008" s="80">
        <v>2603</v>
      </c>
      <c r="I1008" s="247" t="s">
        <v>44</v>
      </c>
      <c r="J1008" s="236" t="str">
        <f>IF(ISBLANK(INDEX('Policy Characteristics'!D:D,MATCH($C1008,'Policy Characteristics'!$C:$C,0))),"",INDEX('Policy Characteristics'!D:D,MATCH($C1008,'Policy Characteristics'!$C:$C,0)))</f>
        <v>Feedstock Shifting</v>
      </c>
      <c r="K1008" s="76" t="str">
        <f>IF(ISBLANK(INDEX('Policy Characteristics'!E:E,MATCH($C1008,'Policy Characteristics'!$C:$C,0))),"",INDEX('Policy Characteristics'!E:E,MATCH($C1008,'Policy Characteristics'!$C:$C,0)))</f>
        <v>indst feedstock shifting</v>
      </c>
      <c r="L1008" s="239">
        <f>IF(ISBLANK(INDEX('Policy Characteristics'!F:F,MATCH($C1008,'Policy Characteristics'!$C:$C,0))),"",INDEX('Policy Characteristics'!F:F,MATCH($C1008,'Policy Characteristics'!$C:$C,0)))</f>
        <v>0</v>
      </c>
      <c r="M1008" s="239">
        <f>IF(ISBLANK(INDEX('Policy Characteristics'!G:G,MATCH($C1008,'Policy Characteristics'!$C:$C,0))),"",INDEX('Policy Characteristics'!G:G,MATCH($C1008,'Policy Characteristics'!$C:$C,0)))</f>
        <v>1</v>
      </c>
      <c r="N1008" s="239">
        <f>IF(ISBLANK(INDEX('Policy Characteristics'!H:H,MATCH($C1008,'Policy Characteristics'!$C:$C,0))),"",INDEX('Policy Characteristics'!H:H,MATCH($C1008,'Policy Characteristics'!$C:$C,0)))</f>
        <v>0.01</v>
      </c>
      <c r="O1008" s="76" t="str">
        <f>IF(ISBLANK(INDEX('Policy Characteristics'!I:I,MATCH($C1008,'Policy Characteristics'!$C:$C,0))),"",INDEX('Policy Characteristics'!I:I,MATCH($C1008,'Policy Characteristics'!$C:$C,0)))</f>
        <v>% of potential achieved</v>
      </c>
      <c r="P1008" s="76" t="str">
        <f>IF(ISBLANK(INDEX('Policy Characteristics'!J:J,MATCH($C1008,'Policy Characteristics'!$C:$C,0))),"",INDEX('Policy Characteristics'!J:J,MATCH($C1008,'Policy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8" s="76" t="str">
        <f>IF(ISBLANK(INDEX('Policy Characteristics'!K:K,MATCH($C1008,'Policy Characteristics'!$C:$C,0))),"",INDEX('Policy Characteristics'!K:K,MATCH($C1008,'Policy Characteristics'!$C:$C,0)))</f>
        <v/>
      </c>
      <c r="R1008" s="76" t="str">
        <f>IF(ISBLANK(INDEX('Policy Characteristics'!L:L,MATCH($C1008,'Policy Characteristics'!$C:$C,0))),"",INDEX('Policy Characteristics'!L:L,MATCH($C1008,'Policy Characteristics'!$C:$C,0)))</f>
        <v/>
      </c>
    </row>
    <row r="1009" spans="1:18" s="143" customFormat="1" x14ac:dyDescent="0.25">
      <c r="A1009" s="76" t="str">
        <f>IF(ISBLANK(INDEX('Policy Characteristics'!A:A,MATCH($C1009,'Policy Characteristics'!$C:$C,0))),"",INDEX('Policy Characteristics'!A:A,MATCH($C1009,'Policy Characteristics'!$C:$C,0)))</f>
        <v>Industry</v>
      </c>
      <c r="B1009" s="234" t="str">
        <f>IF(ISBLANK(INDEX('Policy Characteristics'!B:B,MATCH($C1009,'Policy Characteristics'!$C:$C,0))),"",INDEX('Policy Characteristics'!B:B,MATCH($C1009,'Policy Characteristics'!$C:$C,0)))</f>
        <v>Feedstock Shifting</v>
      </c>
      <c r="C1009" s="76" t="str">
        <f t="shared" si="33"/>
        <v>Fraction of Feedstock Shifted</v>
      </c>
      <c r="D1009" s="78" t="s">
        <v>1315</v>
      </c>
      <c r="E1009" s="88" t="s">
        <v>646</v>
      </c>
      <c r="F1009" t="s">
        <v>1277</v>
      </c>
      <c r="G1009" s="88" t="s">
        <v>650</v>
      </c>
      <c r="H1009" s="80">
        <v>2604</v>
      </c>
      <c r="I1009" s="247" t="s">
        <v>44</v>
      </c>
      <c r="J1009" s="236" t="str">
        <f>IF(ISBLANK(INDEX('Policy Characteristics'!D:D,MATCH($C1009,'Policy Characteristics'!$C:$C,0))),"",INDEX('Policy Characteristics'!D:D,MATCH($C1009,'Policy Characteristics'!$C:$C,0)))</f>
        <v>Feedstock Shifting</v>
      </c>
      <c r="K1009" s="76" t="str">
        <f>IF(ISBLANK(INDEX('Policy Characteristics'!E:E,MATCH($C1009,'Policy Characteristics'!$C:$C,0))),"",INDEX('Policy Characteristics'!E:E,MATCH($C1009,'Policy Characteristics'!$C:$C,0)))</f>
        <v>indst feedstock shifting</v>
      </c>
      <c r="L1009" s="239">
        <f>IF(ISBLANK(INDEX('Policy Characteristics'!F:F,MATCH($C1009,'Policy Characteristics'!$C:$C,0))),"",INDEX('Policy Characteristics'!F:F,MATCH($C1009,'Policy Characteristics'!$C:$C,0)))</f>
        <v>0</v>
      </c>
      <c r="M1009" s="239">
        <f>IF(ISBLANK(INDEX('Policy Characteristics'!G:G,MATCH($C1009,'Policy Characteristics'!$C:$C,0))),"",INDEX('Policy Characteristics'!G:G,MATCH($C1009,'Policy Characteristics'!$C:$C,0)))</f>
        <v>1</v>
      </c>
      <c r="N1009" s="239">
        <f>IF(ISBLANK(INDEX('Policy Characteristics'!H:H,MATCH($C1009,'Policy Characteristics'!$C:$C,0))),"",INDEX('Policy Characteristics'!H:H,MATCH($C1009,'Policy Characteristics'!$C:$C,0)))</f>
        <v>0.01</v>
      </c>
      <c r="O1009" s="76" t="str">
        <f>IF(ISBLANK(INDEX('Policy Characteristics'!I:I,MATCH($C1009,'Policy Characteristics'!$C:$C,0))),"",INDEX('Policy Characteristics'!I:I,MATCH($C1009,'Policy Characteristics'!$C:$C,0)))</f>
        <v>% of potential achieved</v>
      </c>
      <c r="P1009" s="76" t="str">
        <f>IF(ISBLANK(INDEX('Policy Characteristics'!J:J,MATCH($C1009,'Policy Characteristics'!$C:$C,0))),"",INDEX('Policy Characteristics'!J:J,MATCH($C1009,'Policy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9" s="76" t="str">
        <f>IF(ISBLANK(INDEX('Policy Characteristics'!K:K,MATCH($C1009,'Policy Characteristics'!$C:$C,0))),"",INDEX('Policy Characteristics'!K:K,MATCH($C1009,'Policy Characteristics'!$C:$C,0)))</f>
        <v/>
      </c>
      <c r="R1009" s="76" t="str">
        <f>IF(ISBLANK(INDEX('Policy Characteristics'!L:L,MATCH($C1009,'Policy Characteristics'!$C:$C,0))),"",INDEX('Policy Characteristics'!L:L,MATCH($C1009,'Policy Characteristics'!$C:$C,0)))</f>
        <v/>
      </c>
    </row>
    <row r="1010" spans="1:18" s="143" customFormat="1" x14ac:dyDescent="0.25">
      <c r="A1010" s="76" t="str">
        <f>IF(ISBLANK(INDEX('Policy Characteristics'!A:A,MATCH($C1010,'Policy Characteristics'!$C:$C,0))),"",INDEX('Policy Characteristics'!A:A,MATCH($C1010,'Policy Characteristics'!$C:$C,0)))</f>
        <v>Industry</v>
      </c>
      <c r="B1010" s="234" t="str">
        <f>IF(ISBLANK(INDEX('Policy Characteristics'!B:B,MATCH($C1010,'Policy Characteristics'!$C:$C,0))),"",INDEX('Policy Characteristics'!B:B,MATCH($C1010,'Policy Characteristics'!$C:$C,0)))</f>
        <v>Feedstock Shifting</v>
      </c>
      <c r="C1010" s="76" t="str">
        <f t="shared" si="33"/>
        <v>Fraction of Feedstock Shifted</v>
      </c>
      <c r="D1010" s="78" t="s">
        <v>1315</v>
      </c>
      <c r="E1010" s="88" t="s">
        <v>647</v>
      </c>
      <c r="F1010" t="s">
        <v>1277</v>
      </c>
      <c r="G1010" s="88" t="s">
        <v>653</v>
      </c>
      <c r="H1010" s="80">
        <v>2605</v>
      </c>
      <c r="I1010" s="247" t="s">
        <v>44</v>
      </c>
      <c r="J1010" s="236" t="str">
        <f>IF(ISBLANK(INDEX('Policy Characteristics'!D:D,MATCH($C1010,'Policy Characteristics'!$C:$C,0))),"",INDEX('Policy Characteristics'!D:D,MATCH($C1010,'Policy Characteristics'!$C:$C,0)))</f>
        <v>Feedstock Shifting</v>
      </c>
      <c r="K1010" s="76" t="str">
        <f>IF(ISBLANK(INDEX('Policy Characteristics'!E:E,MATCH($C1010,'Policy Characteristics'!$C:$C,0))),"",INDEX('Policy Characteristics'!E:E,MATCH($C1010,'Policy Characteristics'!$C:$C,0)))</f>
        <v>indst feedstock shifting</v>
      </c>
      <c r="L1010" s="239">
        <f>IF(ISBLANK(INDEX('Policy Characteristics'!F:F,MATCH($C1010,'Policy Characteristics'!$C:$C,0))),"",INDEX('Policy Characteristics'!F:F,MATCH($C1010,'Policy Characteristics'!$C:$C,0)))</f>
        <v>0</v>
      </c>
      <c r="M1010" s="239">
        <f>IF(ISBLANK(INDEX('Policy Characteristics'!G:G,MATCH($C1010,'Policy Characteristics'!$C:$C,0))),"",INDEX('Policy Characteristics'!G:G,MATCH($C1010,'Policy Characteristics'!$C:$C,0)))</f>
        <v>1</v>
      </c>
      <c r="N1010" s="239">
        <f>IF(ISBLANK(INDEX('Policy Characteristics'!H:H,MATCH($C1010,'Policy Characteristics'!$C:$C,0))),"",INDEX('Policy Characteristics'!H:H,MATCH($C1010,'Policy Characteristics'!$C:$C,0)))</f>
        <v>0.01</v>
      </c>
      <c r="O1010" s="76" t="str">
        <f>IF(ISBLANK(INDEX('Policy Characteristics'!I:I,MATCH($C1010,'Policy Characteristics'!$C:$C,0))),"",INDEX('Policy Characteristics'!I:I,MATCH($C1010,'Policy Characteristics'!$C:$C,0)))</f>
        <v>% of potential achieved</v>
      </c>
      <c r="P1010" s="76" t="str">
        <f>IF(ISBLANK(INDEX('Policy Characteristics'!J:J,MATCH($C1010,'Policy Characteristics'!$C:$C,0))),"",INDEX('Policy Characteristics'!J:J,MATCH($C1010,'Policy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0" s="76" t="str">
        <f>IF(ISBLANK(INDEX('Policy Characteristics'!K:K,MATCH($C1010,'Policy Characteristics'!$C:$C,0))),"",INDEX('Policy Characteristics'!K:K,MATCH($C1010,'Policy Characteristics'!$C:$C,0)))</f>
        <v/>
      </c>
      <c r="R1010" s="76" t="str">
        <f>IF(ISBLANK(INDEX('Policy Characteristics'!L:L,MATCH($C1010,'Policy Characteristics'!$C:$C,0))),"",INDEX('Policy Characteristics'!L:L,MATCH($C1010,'Policy Characteristics'!$C:$C,0)))</f>
        <v/>
      </c>
    </row>
    <row r="1011" spans="1:18" s="143" customFormat="1" x14ac:dyDescent="0.25">
      <c r="A1011" s="76" t="str">
        <f>IF(ISBLANK(INDEX('Policy Characteristics'!A:A,MATCH($C1011,'Policy Characteristics'!$C:$C,0))),"",INDEX('Policy Characteristics'!A:A,MATCH($C1011,'Policy Characteristics'!$C:$C,0)))</f>
        <v>Industry</v>
      </c>
      <c r="B1011" s="234" t="str">
        <f>IF(ISBLANK(INDEX('Policy Characteristics'!B:B,MATCH($C1011,'Policy Characteristics'!$C:$C,0))),"",INDEX('Policy Characteristics'!B:B,MATCH($C1011,'Policy Characteristics'!$C:$C,0)))</f>
        <v>Feedstock Shifting</v>
      </c>
      <c r="C1011" s="76" t="str">
        <f t="shared" si="33"/>
        <v>Fraction of Feedstock Shifted</v>
      </c>
      <c r="D1011" s="78" t="s">
        <v>1315</v>
      </c>
      <c r="E1011" s="88" t="s">
        <v>946</v>
      </c>
      <c r="F1011" t="s">
        <v>1277</v>
      </c>
      <c r="G1011" s="88" t="s">
        <v>949</v>
      </c>
      <c r="H1011" s="80">
        <v>2606</v>
      </c>
      <c r="I1011" s="247" t="s">
        <v>44</v>
      </c>
      <c r="J1011" s="236" t="str">
        <f>IF(ISBLANK(INDEX('Policy Characteristics'!D:D,MATCH($C1011,'Policy Characteristics'!$C:$C,0))),"",INDEX('Policy Characteristics'!D:D,MATCH($C1011,'Policy Characteristics'!$C:$C,0)))</f>
        <v>Feedstock Shifting</v>
      </c>
      <c r="K1011" s="76" t="str">
        <f>IF(ISBLANK(INDEX('Policy Characteristics'!E:E,MATCH($C1011,'Policy Characteristics'!$C:$C,0))),"",INDEX('Policy Characteristics'!E:E,MATCH($C1011,'Policy Characteristics'!$C:$C,0)))</f>
        <v>indst feedstock shifting</v>
      </c>
      <c r="L1011" s="239">
        <f>IF(ISBLANK(INDEX('Policy Characteristics'!F:F,MATCH($C1011,'Policy Characteristics'!$C:$C,0))),"",INDEX('Policy Characteristics'!F:F,MATCH($C1011,'Policy Characteristics'!$C:$C,0)))</f>
        <v>0</v>
      </c>
      <c r="M1011" s="239">
        <f>IF(ISBLANK(INDEX('Policy Characteristics'!G:G,MATCH($C1011,'Policy Characteristics'!$C:$C,0))),"",INDEX('Policy Characteristics'!G:G,MATCH($C1011,'Policy Characteristics'!$C:$C,0)))</f>
        <v>1</v>
      </c>
      <c r="N1011" s="239">
        <f>IF(ISBLANK(INDEX('Policy Characteristics'!H:H,MATCH($C1011,'Policy Characteristics'!$C:$C,0))),"",INDEX('Policy Characteristics'!H:H,MATCH($C1011,'Policy Characteristics'!$C:$C,0)))</f>
        <v>0.01</v>
      </c>
      <c r="O1011" s="76" t="str">
        <f>IF(ISBLANK(INDEX('Policy Characteristics'!I:I,MATCH($C1011,'Policy Characteristics'!$C:$C,0))),"",INDEX('Policy Characteristics'!I:I,MATCH($C1011,'Policy Characteristics'!$C:$C,0)))</f>
        <v>% of potential achieved</v>
      </c>
      <c r="P1011" s="76" t="str">
        <f>IF(ISBLANK(INDEX('Policy Characteristics'!J:J,MATCH($C1011,'Policy Characteristics'!$C:$C,0))),"",INDEX('Policy Characteristics'!J:J,MATCH($C1011,'Policy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1" s="76" t="str">
        <f>IF(ISBLANK(INDEX('Policy Characteristics'!K:K,MATCH($C1011,'Policy Characteristics'!$C:$C,0))),"",INDEX('Policy Characteristics'!K:K,MATCH($C1011,'Policy Characteristics'!$C:$C,0)))</f>
        <v/>
      </c>
      <c r="R1011" s="76" t="str">
        <f>IF(ISBLANK(INDEX('Policy Characteristics'!L:L,MATCH($C1011,'Policy Characteristics'!$C:$C,0))),"",INDEX('Policy Characteristics'!L:L,MATCH($C1011,'Policy Characteristics'!$C:$C,0)))</f>
        <v/>
      </c>
    </row>
    <row r="1012" spans="1:18" s="143" customFormat="1" x14ac:dyDescent="0.25">
      <c r="A1012" s="76" t="str">
        <f>IF(ISBLANK(INDEX('Policy Characteristics'!A:A,MATCH($C1012,'Policy Characteristics'!$C:$C,0))),"",INDEX('Policy Characteristics'!A:A,MATCH($C1012,'Policy Characteristics'!$C:$C,0)))</f>
        <v>Industry</v>
      </c>
      <c r="B1012" s="234" t="str">
        <f>IF(ISBLANK(INDEX('Policy Characteristics'!B:B,MATCH($C1012,'Policy Characteristics'!$C:$C,0))),"",INDEX('Policy Characteristics'!B:B,MATCH($C1012,'Policy Characteristics'!$C:$C,0)))</f>
        <v>Feedstock Shifting</v>
      </c>
      <c r="C1012" s="76" t="str">
        <f t="shared" si="33"/>
        <v>Fraction of Feedstock Shifted</v>
      </c>
      <c r="D1012" s="78" t="s">
        <v>1315</v>
      </c>
      <c r="E1012" s="88" t="s">
        <v>947</v>
      </c>
      <c r="F1012" t="s">
        <v>1277</v>
      </c>
      <c r="G1012" s="88" t="s">
        <v>951</v>
      </c>
      <c r="H1012" s="80">
        <v>2607</v>
      </c>
      <c r="I1012" s="247" t="s">
        <v>44</v>
      </c>
      <c r="J1012" s="236" t="str">
        <f>IF(ISBLANK(INDEX('Policy Characteristics'!D:D,MATCH($C1012,'Policy Characteristics'!$C:$C,0))),"",INDEX('Policy Characteristics'!D:D,MATCH($C1012,'Policy Characteristics'!$C:$C,0)))</f>
        <v>Feedstock Shifting</v>
      </c>
      <c r="K1012" s="76" t="str">
        <f>IF(ISBLANK(INDEX('Policy Characteristics'!E:E,MATCH($C1012,'Policy Characteristics'!$C:$C,0))),"",INDEX('Policy Characteristics'!E:E,MATCH($C1012,'Policy Characteristics'!$C:$C,0)))</f>
        <v>indst feedstock shifting</v>
      </c>
      <c r="L1012" s="239">
        <f>IF(ISBLANK(INDEX('Policy Characteristics'!F:F,MATCH($C1012,'Policy Characteristics'!$C:$C,0))),"",INDEX('Policy Characteristics'!F:F,MATCH($C1012,'Policy Characteristics'!$C:$C,0)))</f>
        <v>0</v>
      </c>
      <c r="M1012" s="239">
        <f>IF(ISBLANK(INDEX('Policy Characteristics'!G:G,MATCH($C1012,'Policy Characteristics'!$C:$C,0))),"",INDEX('Policy Characteristics'!G:G,MATCH($C1012,'Policy Characteristics'!$C:$C,0)))</f>
        <v>1</v>
      </c>
      <c r="N1012" s="239">
        <f>IF(ISBLANK(INDEX('Policy Characteristics'!H:H,MATCH($C1012,'Policy Characteristics'!$C:$C,0))),"",INDEX('Policy Characteristics'!H:H,MATCH($C1012,'Policy Characteristics'!$C:$C,0)))</f>
        <v>0.01</v>
      </c>
      <c r="O1012" s="76" t="str">
        <f>IF(ISBLANK(INDEX('Policy Characteristics'!I:I,MATCH($C1012,'Policy Characteristics'!$C:$C,0))),"",INDEX('Policy Characteristics'!I:I,MATCH($C1012,'Policy Characteristics'!$C:$C,0)))</f>
        <v>% of potential achieved</v>
      </c>
      <c r="P1012" s="76" t="str">
        <f>IF(ISBLANK(INDEX('Policy Characteristics'!J:J,MATCH($C1012,'Policy Characteristics'!$C:$C,0))),"",INDEX('Policy Characteristics'!J:J,MATCH($C1012,'Policy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2" s="76" t="str">
        <f>IF(ISBLANK(INDEX('Policy Characteristics'!K:K,MATCH($C1012,'Policy Characteristics'!$C:$C,0))),"",INDEX('Policy Characteristics'!K:K,MATCH($C1012,'Policy Characteristics'!$C:$C,0)))</f>
        <v/>
      </c>
      <c r="R1012" s="76" t="str">
        <f>IF(ISBLANK(INDEX('Policy Characteristics'!L:L,MATCH($C1012,'Policy Characteristics'!$C:$C,0))),"",INDEX('Policy Characteristics'!L:L,MATCH($C1012,'Policy Characteristics'!$C:$C,0)))</f>
        <v/>
      </c>
    </row>
    <row r="1013" spans="1:18" s="143" customFormat="1" x14ac:dyDescent="0.25">
      <c r="A1013" s="76" t="str">
        <f>IF(ISBLANK(INDEX('Policy Characteristics'!A:A,MATCH($C1013,'Policy Characteristics'!$C:$C,0))),"",INDEX('Policy Characteristics'!A:A,MATCH($C1013,'Policy Characteristics'!$C:$C,0)))</f>
        <v>Industry</v>
      </c>
      <c r="B1013" s="234" t="str">
        <f>IF(ISBLANK(INDEX('Policy Characteristics'!B:B,MATCH($C1013,'Policy Characteristics'!$C:$C,0))),"",INDEX('Policy Characteristics'!B:B,MATCH($C1013,'Policy Characteristics'!$C:$C,0)))</f>
        <v>Feedstock Shifting</v>
      </c>
      <c r="C1013" s="76" t="str">
        <f t="shared" si="33"/>
        <v>Fraction of Feedstock Shifted</v>
      </c>
      <c r="D1013" s="78" t="s">
        <v>1315</v>
      </c>
      <c r="E1013" s="88" t="s">
        <v>948</v>
      </c>
      <c r="F1013" t="s">
        <v>1277</v>
      </c>
      <c r="G1013" s="88" t="s">
        <v>952</v>
      </c>
      <c r="H1013" s="80">
        <v>2608</v>
      </c>
      <c r="I1013" s="247" t="s">
        <v>44</v>
      </c>
      <c r="J1013" s="236" t="str">
        <f>IF(ISBLANK(INDEX('Policy Characteristics'!D:D,MATCH($C1013,'Policy Characteristics'!$C:$C,0))),"",INDEX('Policy Characteristics'!D:D,MATCH($C1013,'Policy Characteristics'!$C:$C,0)))</f>
        <v>Feedstock Shifting</v>
      </c>
      <c r="K1013" s="76" t="str">
        <f>IF(ISBLANK(INDEX('Policy Characteristics'!E:E,MATCH($C1013,'Policy Characteristics'!$C:$C,0))),"",INDEX('Policy Characteristics'!E:E,MATCH($C1013,'Policy Characteristics'!$C:$C,0)))</f>
        <v>indst feedstock shifting</v>
      </c>
      <c r="L1013" s="239">
        <f>IF(ISBLANK(INDEX('Policy Characteristics'!F:F,MATCH($C1013,'Policy Characteristics'!$C:$C,0))),"",INDEX('Policy Characteristics'!F:F,MATCH($C1013,'Policy Characteristics'!$C:$C,0)))</f>
        <v>0</v>
      </c>
      <c r="M1013" s="239">
        <f>IF(ISBLANK(INDEX('Policy Characteristics'!G:G,MATCH($C1013,'Policy Characteristics'!$C:$C,0))),"",INDEX('Policy Characteristics'!G:G,MATCH($C1013,'Policy Characteristics'!$C:$C,0)))</f>
        <v>1</v>
      </c>
      <c r="N1013" s="239">
        <f>IF(ISBLANK(INDEX('Policy Characteristics'!H:H,MATCH($C1013,'Policy Characteristics'!$C:$C,0))),"",INDEX('Policy Characteristics'!H:H,MATCH($C1013,'Policy Characteristics'!$C:$C,0)))</f>
        <v>0.01</v>
      </c>
      <c r="O1013" s="76" t="str">
        <f>IF(ISBLANK(INDEX('Policy Characteristics'!I:I,MATCH($C1013,'Policy Characteristics'!$C:$C,0))),"",INDEX('Policy Characteristics'!I:I,MATCH($C1013,'Policy Characteristics'!$C:$C,0)))</f>
        <v>% of potential achieved</v>
      </c>
      <c r="P1013" s="76" t="str">
        <f>IF(ISBLANK(INDEX('Policy Characteristics'!J:J,MATCH($C1013,'Policy Characteristics'!$C:$C,0))),"",INDEX('Policy Characteristics'!J:J,MATCH($C1013,'Policy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3" s="76" t="str">
        <f>IF(ISBLANK(INDEX('Policy Characteristics'!K:K,MATCH($C1013,'Policy Characteristics'!$C:$C,0))),"",INDEX('Policy Characteristics'!K:K,MATCH($C1013,'Policy Characteristics'!$C:$C,0)))</f>
        <v/>
      </c>
      <c r="R1013" s="76" t="str">
        <f>IF(ISBLANK(INDEX('Policy Characteristics'!L:L,MATCH($C1013,'Policy Characteristics'!$C:$C,0))),"",INDEX('Policy Characteristics'!L:L,MATCH($C1013,'Policy Characteristics'!$C:$C,0)))</f>
        <v/>
      </c>
    </row>
    <row r="1014" spans="1:18" s="143" customFormat="1" x14ac:dyDescent="0.25">
      <c r="A1014" s="76" t="str">
        <f>IF(ISBLANK(INDEX('Policy Characteristics'!A:A,MATCH($C1014,'Policy Characteristics'!$C:$C,0))),"",INDEX('Policy Characteristics'!A:A,MATCH($C1014,'Policy Characteristics'!$C:$C,0)))</f>
        <v>Industry</v>
      </c>
      <c r="B1014" s="234" t="str">
        <f>IF(ISBLANK(INDEX('Policy Characteristics'!B:B,MATCH($C1014,'Policy Characteristics'!$C:$C,0))),"",INDEX('Policy Characteristics'!B:B,MATCH($C1014,'Policy Characteristics'!$C:$C,0)))</f>
        <v>Feedstock Shifting</v>
      </c>
      <c r="C1014" s="76" t="str">
        <f t="shared" si="33"/>
        <v>Fraction of Feedstock Shifted</v>
      </c>
      <c r="D1014" s="78" t="s">
        <v>1315</v>
      </c>
      <c r="E1014" s="88" t="s">
        <v>945</v>
      </c>
      <c r="F1014" t="s">
        <v>1277</v>
      </c>
      <c r="G1014" s="88" t="s">
        <v>950</v>
      </c>
      <c r="H1014" s="80">
        <v>2609</v>
      </c>
      <c r="I1014" s="247" t="s">
        <v>44</v>
      </c>
      <c r="J1014" s="236" t="str">
        <f>IF(ISBLANK(INDEX('Policy Characteristics'!D:D,MATCH($C1014,'Policy Characteristics'!$C:$C,0))),"",INDEX('Policy Characteristics'!D:D,MATCH($C1014,'Policy Characteristics'!$C:$C,0)))</f>
        <v>Feedstock Shifting</v>
      </c>
      <c r="K1014" s="76" t="str">
        <f>IF(ISBLANK(INDEX('Policy Characteristics'!E:E,MATCH($C1014,'Policy Characteristics'!$C:$C,0))),"",INDEX('Policy Characteristics'!E:E,MATCH($C1014,'Policy Characteristics'!$C:$C,0)))</f>
        <v>indst feedstock shifting</v>
      </c>
      <c r="L1014" s="239">
        <f>IF(ISBLANK(INDEX('Policy Characteristics'!F:F,MATCH($C1014,'Policy Characteristics'!$C:$C,0))),"",INDEX('Policy Characteristics'!F:F,MATCH($C1014,'Policy Characteristics'!$C:$C,0)))</f>
        <v>0</v>
      </c>
      <c r="M1014" s="239">
        <f>IF(ISBLANK(INDEX('Policy Characteristics'!G:G,MATCH($C1014,'Policy Characteristics'!$C:$C,0))),"",INDEX('Policy Characteristics'!G:G,MATCH($C1014,'Policy Characteristics'!$C:$C,0)))</f>
        <v>1</v>
      </c>
      <c r="N1014" s="239">
        <f>IF(ISBLANK(INDEX('Policy Characteristics'!H:H,MATCH($C1014,'Policy Characteristics'!$C:$C,0))),"",INDEX('Policy Characteristics'!H:H,MATCH($C1014,'Policy Characteristics'!$C:$C,0)))</f>
        <v>0.01</v>
      </c>
      <c r="O1014" s="76" t="str">
        <f>IF(ISBLANK(INDEX('Policy Characteristics'!I:I,MATCH($C1014,'Policy Characteristics'!$C:$C,0))),"",INDEX('Policy Characteristics'!I:I,MATCH($C1014,'Policy Characteristics'!$C:$C,0)))</f>
        <v>% of potential achieved</v>
      </c>
      <c r="P1014" s="76" t="str">
        <f>IF(ISBLANK(INDEX('Policy Characteristics'!J:J,MATCH($C1014,'Policy Characteristics'!$C:$C,0))),"",INDEX('Policy Characteristics'!J:J,MATCH($C1014,'Policy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4" s="76" t="str">
        <f>IF(ISBLANK(INDEX('Policy Characteristics'!K:K,MATCH($C1014,'Policy Characteristics'!$C:$C,0))),"",INDEX('Policy Characteristics'!K:K,MATCH($C1014,'Policy Characteristics'!$C:$C,0)))</f>
        <v/>
      </c>
      <c r="R1014" s="76" t="str">
        <f>IF(ISBLANK(INDEX('Policy Characteristics'!L:L,MATCH($C1014,'Policy Characteristics'!$C:$C,0))),"",INDEX('Policy Characteristics'!L:L,MATCH($C1014,'Policy Characteristics'!$C:$C,0)))</f>
        <v/>
      </c>
    </row>
    <row r="1015" spans="1:18" s="143" customFormat="1" x14ac:dyDescent="0.25">
      <c r="A1015" s="76" t="str">
        <f>IF(ISBLANK(INDEX('Policy Characteristics'!A:A,MATCH($C1015,'Policy Characteristics'!$C:$C,0))),"",INDEX('Policy Characteristics'!A:A,MATCH($C1015,'Policy Characteristics'!$C:$C,0)))</f>
        <v>Industry</v>
      </c>
      <c r="B1015" s="234" t="str">
        <f>IF(ISBLANK(INDEX('Policy Characteristics'!B:B,MATCH($C1015,'Policy Characteristics'!$C:$C,0))),"",INDEX('Policy Characteristics'!B:B,MATCH($C1015,'Policy Characteristics'!$C:$C,0)))</f>
        <v>Feedstock Shifting</v>
      </c>
      <c r="C1015" s="76" t="str">
        <f t="shared" si="33"/>
        <v>Fraction of Feedstock Shifted</v>
      </c>
      <c r="D1015" s="78" t="s">
        <v>1316</v>
      </c>
      <c r="E1015" s="88" t="s">
        <v>642</v>
      </c>
      <c r="F1015" t="s">
        <v>1278</v>
      </c>
      <c r="G1015" s="88" t="s">
        <v>648</v>
      </c>
      <c r="H1015" s="80">
        <v>2610</v>
      </c>
      <c r="I1015" s="247" t="s">
        <v>44</v>
      </c>
      <c r="J1015" s="236" t="str">
        <f>IF(ISBLANK(INDEX('Policy Characteristics'!D:D,MATCH($C1015,'Policy Characteristics'!$C:$C,0))),"",INDEX('Policy Characteristics'!D:D,MATCH($C1015,'Policy Characteristics'!$C:$C,0)))</f>
        <v>Feedstock Shifting</v>
      </c>
      <c r="K1015" s="76" t="str">
        <f>IF(ISBLANK(INDEX('Policy Characteristics'!E:E,MATCH($C1015,'Policy Characteristics'!$C:$C,0))),"",INDEX('Policy Characteristics'!E:E,MATCH($C1015,'Policy Characteristics'!$C:$C,0)))</f>
        <v>indst feedstock shifting</v>
      </c>
      <c r="L1015" s="239">
        <f>IF(ISBLANK(INDEX('Policy Characteristics'!F:F,MATCH($C1015,'Policy Characteristics'!$C:$C,0))),"",INDEX('Policy Characteristics'!F:F,MATCH($C1015,'Policy Characteristics'!$C:$C,0)))</f>
        <v>0</v>
      </c>
      <c r="M1015" s="239">
        <f>IF(ISBLANK(INDEX('Policy Characteristics'!G:G,MATCH($C1015,'Policy Characteristics'!$C:$C,0))),"",INDEX('Policy Characteristics'!G:G,MATCH($C1015,'Policy Characteristics'!$C:$C,0)))</f>
        <v>1</v>
      </c>
      <c r="N1015" s="239">
        <f>IF(ISBLANK(INDEX('Policy Characteristics'!H:H,MATCH($C1015,'Policy Characteristics'!$C:$C,0))),"",INDEX('Policy Characteristics'!H:H,MATCH($C1015,'Policy Characteristics'!$C:$C,0)))</f>
        <v>0.01</v>
      </c>
      <c r="O1015" s="76" t="str">
        <f>IF(ISBLANK(INDEX('Policy Characteristics'!I:I,MATCH($C1015,'Policy Characteristics'!$C:$C,0))),"",INDEX('Policy Characteristics'!I:I,MATCH($C1015,'Policy Characteristics'!$C:$C,0)))</f>
        <v>% of potential achieved</v>
      </c>
      <c r="P1015" s="76" t="str">
        <f>IF(ISBLANK(INDEX('Policy Characteristics'!J:J,MATCH($C1015,'Policy Characteristics'!$C:$C,0))),"",INDEX('Policy Characteristics'!J:J,MATCH($C1015,'Policy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5" s="76" t="str">
        <f>IF(ISBLANK(INDEX('Policy Characteristics'!K:K,MATCH($C1015,'Policy Characteristics'!$C:$C,0))),"",INDEX('Policy Characteristics'!K:K,MATCH($C1015,'Policy Characteristics'!$C:$C,0)))</f>
        <v/>
      </c>
      <c r="R1015" s="76" t="str">
        <f>IF(ISBLANK(INDEX('Policy Characteristics'!L:L,MATCH($C1015,'Policy Characteristics'!$C:$C,0))),"",INDEX('Policy Characteristics'!L:L,MATCH($C1015,'Policy Characteristics'!$C:$C,0)))</f>
        <v/>
      </c>
    </row>
    <row r="1016" spans="1:18" s="143" customFormat="1" x14ac:dyDescent="0.25">
      <c r="A1016" s="76" t="str">
        <f>IF(ISBLANK(INDEX('Policy Characteristics'!A:A,MATCH($C1016,'Policy Characteristics'!$C:$C,0))),"",INDEX('Policy Characteristics'!A:A,MATCH($C1016,'Policy Characteristics'!$C:$C,0)))</f>
        <v>Industry</v>
      </c>
      <c r="B1016" s="234" t="str">
        <f>IF(ISBLANK(INDEX('Policy Characteristics'!B:B,MATCH($C1016,'Policy Characteristics'!$C:$C,0))),"",INDEX('Policy Characteristics'!B:B,MATCH($C1016,'Policy Characteristics'!$C:$C,0)))</f>
        <v>Feedstock Shifting</v>
      </c>
      <c r="C1016" s="76" t="str">
        <f t="shared" si="33"/>
        <v>Fraction of Feedstock Shifted</v>
      </c>
      <c r="D1016" s="78" t="s">
        <v>1316</v>
      </c>
      <c r="E1016" s="88" t="s">
        <v>643</v>
      </c>
      <c r="F1016" t="s">
        <v>1278</v>
      </c>
      <c r="G1016" s="88" t="s">
        <v>651</v>
      </c>
      <c r="H1016" s="80">
        <v>2611</v>
      </c>
      <c r="I1016" s="247" t="s">
        <v>44</v>
      </c>
      <c r="J1016" s="236" t="str">
        <f>IF(ISBLANK(INDEX('Policy Characteristics'!D:D,MATCH($C1016,'Policy Characteristics'!$C:$C,0))),"",INDEX('Policy Characteristics'!D:D,MATCH($C1016,'Policy Characteristics'!$C:$C,0)))</f>
        <v>Feedstock Shifting</v>
      </c>
      <c r="K1016" s="76" t="str">
        <f>IF(ISBLANK(INDEX('Policy Characteristics'!E:E,MATCH($C1016,'Policy Characteristics'!$C:$C,0))),"",INDEX('Policy Characteristics'!E:E,MATCH($C1016,'Policy Characteristics'!$C:$C,0)))</f>
        <v>indst feedstock shifting</v>
      </c>
      <c r="L1016" s="239">
        <f>IF(ISBLANK(INDEX('Policy Characteristics'!F:F,MATCH($C1016,'Policy Characteristics'!$C:$C,0))),"",INDEX('Policy Characteristics'!F:F,MATCH($C1016,'Policy Characteristics'!$C:$C,0)))</f>
        <v>0</v>
      </c>
      <c r="M1016" s="239">
        <f>IF(ISBLANK(INDEX('Policy Characteristics'!G:G,MATCH($C1016,'Policy Characteristics'!$C:$C,0))),"",INDEX('Policy Characteristics'!G:G,MATCH($C1016,'Policy Characteristics'!$C:$C,0)))</f>
        <v>1</v>
      </c>
      <c r="N1016" s="239">
        <f>IF(ISBLANK(INDEX('Policy Characteristics'!H:H,MATCH($C1016,'Policy Characteristics'!$C:$C,0))),"",INDEX('Policy Characteristics'!H:H,MATCH($C1016,'Policy Characteristics'!$C:$C,0)))</f>
        <v>0.01</v>
      </c>
      <c r="O1016" s="76" t="str">
        <f>IF(ISBLANK(INDEX('Policy Characteristics'!I:I,MATCH($C1016,'Policy Characteristics'!$C:$C,0))),"",INDEX('Policy Characteristics'!I:I,MATCH($C1016,'Policy Characteristics'!$C:$C,0)))</f>
        <v>% of potential achieved</v>
      </c>
      <c r="P1016" s="76" t="str">
        <f>IF(ISBLANK(INDEX('Policy Characteristics'!J:J,MATCH($C1016,'Policy Characteristics'!$C:$C,0))),"",INDEX('Policy Characteristics'!J:J,MATCH($C1016,'Policy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6" s="76" t="str">
        <f>IF(ISBLANK(INDEX('Policy Characteristics'!K:K,MATCH($C1016,'Policy Characteristics'!$C:$C,0))),"",INDEX('Policy Characteristics'!K:K,MATCH($C1016,'Policy Characteristics'!$C:$C,0)))</f>
        <v/>
      </c>
      <c r="R1016" s="76" t="str">
        <f>IF(ISBLANK(INDEX('Policy Characteristics'!L:L,MATCH($C1016,'Policy Characteristics'!$C:$C,0))),"",INDEX('Policy Characteristics'!L:L,MATCH($C1016,'Policy Characteristics'!$C:$C,0)))</f>
        <v/>
      </c>
    </row>
    <row r="1017" spans="1:18" s="143" customFormat="1" x14ac:dyDescent="0.25">
      <c r="A1017" s="76" t="str">
        <f>IF(ISBLANK(INDEX('Policy Characteristics'!A:A,MATCH($C1017,'Policy Characteristics'!$C:$C,0))),"",INDEX('Policy Characteristics'!A:A,MATCH($C1017,'Policy Characteristics'!$C:$C,0)))</f>
        <v>Industry</v>
      </c>
      <c r="B1017" s="234" t="str">
        <f>IF(ISBLANK(INDEX('Policy Characteristics'!B:B,MATCH($C1017,'Policy Characteristics'!$C:$C,0))),"",INDEX('Policy Characteristics'!B:B,MATCH($C1017,'Policy Characteristics'!$C:$C,0)))</f>
        <v>Feedstock Shifting</v>
      </c>
      <c r="C1017" s="76" t="str">
        <f t="shared" si="33"/>
        <v>Fraction of Feedstock Shifted</v>
      </c>
      <c r="D1017" s="78" t="s">
        <v>1316</v>
      </c>
      <c r="E1017" s="88" t="s">
        <v>644</v>
      </c>
      <c r="F1017" t="s">
        <v>1278</v>
      </c>
      <c r="G1017" s="88" t="s">
        <v>652</v>
      </c>
      <c r="H1017" s="80">
        <v>2612</v>
      </c>
      <c r="I1017" s="247" t="s">
        <v>44</v>
      </c>
      <c r="J1017" s="236" t="str">
        <f>IF(ISBLANK(INDEX('Policy Characteristics'!D:D,MATCH($C1017,'Policy Characteristics'!$C:$C,0))),"",INDEX('Policy Characteristics'!D:D,MATCH($C1017,'Policy Characteristics'!$C:$C,0)))</f>
        <v>Feedstock Shifting</v>
      </c>
      <c r="K1017" s="76" t="str">
        <f>IF(ISBLANK(INDEX('Policy Characteristics'!E:E,MATCH($C1017,'Policy Characteristics'!$C:$C,0))),"",INDEX('Policy Characteristics'!E:E,MATCH($C1017,'Policy Characteristics'!$C:$C,0)))</f>
        <v>indst feedstock shifting</v>
      </c>
      <c r="L1017" s="239">
        <f>IF(ISBLANK(INDEX('Policy Characteristics'!F:F,MATCH($C1017,'Policy Characteristics'!$C:$C,0))),"",INDEX('Policy Characteristics'!F:F,MATCH($C1017,'Policy Characteristics'!$C:$C,0)))</f>
        <v>0</v>
      </c>
      <c r="M1017" s="239">
        <f>IF(ISBLANK(INDEX('Policy Characteristics'!G:G,MATCH($C1017,'Policy Characteristics'!$C:$C,0))),"",INDEX('Policy Characteristics'!G:G,MATCH($C1017,'Policy Characteristics'!$C:$C,0)))</f>
        <v>1</v>
      </c>
      <c r="N1017" s="239">
        <f>IF(ISBLANK(INDEX('Policy Characteristics'!H:H,MATCH($C1017,'Policy Characteristics'!$C:$C,0))),"",INDEX('Policy Characteristics'!H:H,MATCH($C1017,'Policy Characteristics'!$C:$C,0)))</f>
        <v>0.01</v>
      </c>
      <c r="O1017" s="76" t="str">
        <f>IF(ISBLANK(INDEX('Policy Characteristics'!I:I,MATCH($C1017,'Policy Characteristics'!$C:$C,0))),"",INDEX('Policy Characteristics'!I:I,MATCH($C1017,'Policy Characteristics'!$C:$C,0)))</f>
        <v>% of potential achieved</v>
      </c>
      <c r="P1017" s="76" t="str">
        <f>IF(ISBLANK(INDEX('Policy Characteristics'!J:J,MATCH($C1017,'Policy Characteristics'!$C:$C,0))),"",INDEX('Policy Characteristics'!J:J,MATCH($C1017,'Policy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7" s="76" t="str">
        <f>IF(ISBLANK(INDEX('Policy Characteristics'!K:K,MATCH($C1017,'Policy Characteristics'!$C:$C,0))),"",INDEX('Policy Characteristics'!K:K,MATCH($C1017,'Policy Characteristics'!$C:$C,0)))</f>
        <v/>
      </c>
      <c r="R1017" s="76" t="str">
        <f>IF(ISBLANK(INDEX('Policy Characteristics'!L:L,MATCH($C1017,'Policy Characteristics'!$C:$C,0))),"",INDEX('Policy Characteristics'!L:L,MATCH($C1017,'Policy Characteristics'!$C:$C,0)))</f>
        <v/>
      </c>
    </row>
    <row r="1018" spans="1:18" s="143" customFormat="1" x14ac:dyDescent="0.25">
      <c r="A1018" s="76" t="str">
        <f>IF(ISBLANK(INDEX('Policy Characteristics'!A:A,MATCH($C1018,'Policy Characteristics'!$C:$C,0))),"",INDEX('Policy Characteristics'!A:A,MATCH($C1018,'Policy Characteristics'!$C:$C,0)))</f>
        <v>Industry</v>
      </c>
      <c r="B1018" s="234" t="str">
        <f>IF(ISBLANK(INDEX('Policy Characteristics'!B:B,MATCH($C1018,'Policy Characteristics'!$C:$C,0))),"",INDEX('Policy Characteristics'!B:B,MATCH($C1018,'Policy Characteristics'!$C:$C,0)))</f>
        <v>Feedstock Shifting</v>
      </c>
      <c r="C1018" s="76" t="str">
        <f t="shared" si="33"/>
        <v>Fraction of Feedstock Shifted</v>
      </c>
      <c r="D1018" s="78" t="s">
        <v>1316</v>
      </c>
      <c r="E1018" s="88" t="s">
        <v>645</v>
      </c>
      <c r="F1018" t="s">
        <v>1278</v>
      </c>
      <c r="G1018" s="88" t="s">
        <v>649</v>
      </c>
      <c r="H1018" s="80">
        <v>2613</v>
      </c>
      <c r="I1018" s="247" t="s">
        <v>44</v>
      </c>
      <c r="J1018" s="236" t="str">
        <f>IF(ISBLANK(INDEX('Policy Characteristics'!D:D,MATCH($C1018,'Policy Characteristics'!$C:$C,0))),"",INDEX('Policy Characteristics'!D:D,MATCH($C1018,'Policy Characteristics'!$C:$C,0)))</f>
        <v>Feedstock Shifting</v>
      </c>
      <c r="K1018" s="76" t="str">
        <f>IF(ISBLANK(INDEX('Policy Characteristics'!E:E,MATCH($C1018,'Policy Characteristics'!$C:$C,0))),"",INDEX('Policy Characteristics'!E:E,MATCH($C1018,'Policy Characteristics'!$C:$C,0)))</f>
        <v>indst feedstock shifting</v>
      </c>
      <c r="L1018" s="239">
        <f>IF(ISBLANK(INDEX('Policy Characteristics'!F:F,MATCH($C1018,'Policy Characteristics'!$C:$C,0))),"",INDEX('Policy Characteristics'!F:F,MATCH($C1018,'Policy Characteristics'!$C:$C,0)))</f>
        <v>0</v>
      </c>
      <c r="M1018" s="239">
        <f>IF(ISBLANK(INDEX('Policy Characteristics'!G:G,MATCH($C1018,'Policy Characteristics'!$C:$C,0))),"",INDEX('Policy Characteristics'!G:G,MATCH($C1018,'Policy Characteristics'!$C:$C,0)))</f>
        <v>1</v>
      </c>
      <c r="N1018" s="239">
        <f>IF(ISBLANK(INDEX('Policy Characteristics'!H:H,MATCH($C1018,'Policy Characteristics'!$C:$C,0))),"",INDEX('Policy Characteristics'!H:H,MATCH($C1018,'Policy Characteristics'!$C:$C,0)))</f>
        <v>0.01</v>
      </c>
      <c r="O1018" s="76" t="str">
        <f>IF(ISBLANK(INDEX('Policy Characteristics'!I:I,MATCH($C1018,'Policy Characteristics'!$C:$C,0))),"",INDEX('Policy Characteristics'!I:I,MATCH($C1018,'Policy Characteristics'!$C:$C,0)))</f>
        <v>% of potential achieved</v>
      </c>
      <c r="P1018" s="76" t="str">
        <f>IF(ISBLANK(INDEX('Policy Characteristics'!J:J,MATCH($C1018,'Policy Characteristics'!$C:$C,0))),"",INDEX('Policy Characteristics'!J:J,MATCH($C1018,'Policy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8" s="76" t="str">
        <f>IF(ISBLANK(INDEX('Policy Characteristics'!K:K,MATCH($C1018,'Policy Characteristics'!$C:$C,0))),"",INDEX('Policy Characteristics'!K:K,MATCH($C1018,'Policy Characteristics'!$C:$C,0)))</f>
        <v/>
      </c>
      <c r="R1018" s="76" t="str">
        <f>IF(ISBLANK(INDEX('Policy Characteristics'!L:L,MATCH($C1018,'Policy Characteristics'!$C:$C,0))),"",INDEX('Policy Characteristics'!L:L,MATCH($C1018,'Policy Characteristics'!$C:$C,0)))</f>
        <v/>
      </c>
    </row>
    <row r="1019" spans="1:18" s="143" customFormat="1" x14ac:dyDescent="0.25">
      <c r="A1019" s="76" t="str">
        <f>IF(ISBLANK(INDEX('Policy Characteristics'!A:A,MATCH($C1019,'Policy Characteristics'!$C:$C,0))),"",INDEX('Policy Characteristics'!A:A,MATCH($C1019,'Policy Characteristics'!$C:$C,0)))</f>
        <v>Industry</v>
      </c>
      <c r="B1019" s="234" t="str">
        <f>IF(ISBLANK(INDEX('Policy Characteristics'!B:B,MATCH($C1019,'Policy Characteristics'!$C:$C,0))),"",INDEX('Policy Characteristics'!B:B,MATCH($C1019,'Policy Characteristics'!$C:$C,0)))</f>
        <v>Feedstock Shifting</v>
      </c>
      <c r="C1019" s="76" t="str">
        <f t="shared" si="33"/>
        <v>Fraction of Feedstock Shifted</v>
      </c>
      <c r="D1019" s="78" t="s">
        <v>1316</v>
      </c>
      <c r="E1019" s="88" t="s">
        <v>646</v>
      </c>
      <c r="F1019" t="s">
        <v>1278</v>
      </c>
      <c r="G1019" s="88" t="s">
        <v>650</v>
      </c>
      <c r="H1019" s="80">
        <v>2614</v>
      </c>
      <c r="I1019" s="247" t="s">
        <v>44</v>
      </c>
      <c r="J1019" s="236" t="str">
        <f>IF(ISBLANK(INDEX('Policy Characteristics'!D:D,MATCH($C1019,'Policy Characteristics'!$C:$C,0))),"",INDEX('Policy Characteristics'!D:D,MATCH($C1019,'Policy Characteristics'!$C:$C,0)))</f>
        <v>Feedstock Shifting</v>
      </c>
      <c r="K1019" s="76" t="str">
        <f>IF(ISBLANK(INDEX('Policy Characteristics'!E:E,MATCH($C1019,'Policy Characteristics'!$C:$C,0))),"",INDEX('Policy Characteristics'!E:E,MATCH($C1019,'Policy Characteristics'!$C:$C,0)))</f>
        <v>indst feedstock shifting</v>
      </c>
      <c r="L1019" s="239">
        <f>IF(ISBLANK(INDEX('Policy Characteristics'!F:F,MATCH($C1019,'Policy Characteristics'!$C:$C,0))),"",INDEX('Policy Characteristics'!F:F,MATCH($C1019,'Policy Characteristics'!$C:$C,0)))</f>
        <v>0</v>
      </c>
      <c r="M1019" s="239">
        <f>IF(ISBLANK(INDEX('Policy Characteristics'!G:G,MATCH($C1019,'Policy Characteristics'!$C:$C,0))),"",INDEX('Policy Characteristics'!G:G,MATCH($C1019,'Policy Characteristics'!$C:$C,0)))</f>
        <v>1</v>
      </c>
      <c r="N1019" s="239">
        <f>IF(ISBLANK(INDEX('Policy Characteristics'!H:H,MATCH($C1019,'Policy Characteristics'!$C:$C,0))),"",INDEX('Policy Characteristics'!H:H,MATCH($C1019,'Policy Characteristics'!$C:$C,0)))</f>
        <v>0.01</v>
      </c>
      <c r="O1019" s="76" t="str">
        <f>IF(ISBLANK(INDEX('Policy Characteristics'!I:I,MATCH($C1019,'Policy Characteristics'!$C:$C,0))),"",INDEX('Policy Characteristics'!I:I,MATCH($C1019,'Policy Characteristics'!$C:$C,0)))</f>
        <v>% of potential achieved</v>
      </c>
      <c r="P1019" s="76" t="str">
        <f>IF(ISBLANK(INDEX('Policy Characteristics'!J:J,MATCH($C1019,'Policy Characteristics'!$C:$C,0))),"",INDEX('Policy Characteristics'!J:J,MATCH($C1019,'Policy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9" s="76" t="str">
        <f>IF(ISBLANK(INDEX('Policy Characteristics'!K:K,MATCH($C1019,'Policy Characteristics'!$C:$C,0))),"",INDEX('Policy Characteristics'!K:K,MATCH($C1019,'Policy Characteristics'!$C:$C,0)))</f>
        <v/>
      </c>
      <c r="R1019" s="76" t="str">
        <f>IF(ISBLANK(INDEX('Policy Characteristics'!L:L,MATCH($C1019,'Policy Characteristics'!$C:$C,0))),"",INDEX('Policy Characteristics'!L:L,MATCH($C1019,'Policy Characteristics'!$C:$C,0)))</f>
        <v/>
      </c>
    </row>
    <row r="1020" spans="1:18" s="143" customFormat="1" x14ac:dyDescent="0.25">
      <c r="A1020" s="76" t="str">
        <f>IF(ISBLANK(INDEX('Policy Characteristics'!A:A,MATCH($C1020,'Policy Characteristics'!$C:$C,0))),"",INDEX('Policy Characteristics'!A:A,MATCH($C1020,'Policy Characteristics'!$C:$C,0)))</f>
        <v>Industry</v>
      </c>
      <c r="B1020" s="234" t="str">
        <f>IF(ISBLANK(INDEX('Policy Characteristics'!B:B,MATCH($C1020,'Policy Characteristics'!$C:$C,0))),"",INDEX('Policy Characteristics'!B:B,MATCH($C1020,'Policy Characteristics'!$C:$C,0)))</f>
        <v>Feedstock Shifting</v>
      </c>
      <c r="C1020" s="76" t="str">
        <f t="shared" si="33"/>
        <v>Fraction of Feedstock Shifted</v>
      </c>
      <c r="D1020" s="78" t="s">
        <v>1316</v>
      </c>
      <c r="E1020" s="88" t="s">
        <v>647</v>
      </c>
      <c r="F1020" t="s">
        <v>1278</v>
      </c>
      <c r="G1020" s="88" t="s">
        <v>653</v>
      </c>
      <c r="H1020" s="80">
        <v>2615</v>
      </c>
      <c r="I1020" s="247" t="s">
        <v>44</v>
      </c>
      <c r="J1020" s="236" t="str">
        <f>IF(ISBLANK(INDEX('Policy Characteristics'!D:D,MATCH($C1020,'Policy Characteristics'!$C:$C,0))),"",INDEX('Policy Characteristics'!D:D,MATCH($C1020,'Policy Characteristics'!$C:$C,0)))</f>
        <v>Feedstock Shifting</v>
      </c>
      <c r="K1020" s="76" t="str">
        <f>IF(ISBLANK(INDEX('Policy Characteristics'!E:E,MATCH($C1020,'Policy Characteristics'!$C:$C,0))),"",INDEX('Policy Characteristics'!E:E,MATCH($C1020,'Policy Characteristics'!$C:$C,0)))</f>
        <v>indst feedstock shifting</v>
      </c>
      <c r="L1020" s="239">
        <f>IF(ISBLANK(INDEX('Policy Characteristics'!F:F,MATCH($C1020,'Policy Characteristics'!$C:$C,0))),"",INDEX('Policy Characteristics'!F:F,MATCH($C1020,'Policy Characteristics'!$C:$C,0)))</f>
        <v>0</v>
      </c>
      <c r="M1020" s="239">
        <f>IF(ISBLANK(INDEX('Policy Characteristics'!G:G,MATCH($C1020,'Policy Characteristics'!$C:$C,0))),"",INDEX('Policy Characteristics'!G:G,MATCH($C1020,'Policy Characteristics'!$C:$C,0)))</f>
        <v>1</v>
      </c>
      <c r="N1020" s="239">
        <f>IF(ISBLANK(INDEX('Policy Characteristics'!H:H,MATCH($C1020,'Policy Characteristics'!$C:$C,0))),"",INDEX('Policy Characteristics'!H:H,MATCH($C1020,'Policy Characteristics'!$C:$C,0)))</f>
        <v>0.01</v>
      </c>
      <c r="O1020" s="76" t="str">
        <f>IF(ISBLANK(INDEX('Policy Characteristics'!I:I,MATCH($C1020,'Policy Characteristics'!$C:$C,0))),"",INDEX('Policy Characteristics'!I:I,MATCH($C1020,'Policy Characteristics'!$C:$C,0)))</f>
        <v>% of potential achieved</v>
      </c>
      <c r="P1020" s="76" t="str">
        <f>IF(ISBLANK(INDEX('Policy Characteristics'!J:J,MATCH($C1020,'Policy Characteristics'!$C:$C,0))),"",INDEX('Policy Characteristics'!J:J,MATCH($C1020,'Policy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0" s="76" t="str">
        <f>IF(ISBLANK(INDEX('Policy Characteristics'!K:K,MATCH($C1020,'Policy Characteristics'!$C:$C,0))),"",INDEX('Policy Characteristics'!K:K,MATCH($C1020,'Policy Characteristics'!$C:$C,0)))</f>
        <v/>
      </c>
      <c r="R1020" s="76" t="str">
        <f>IF(ISBLANK(INDEX('Policy Characteristics'!L:L,MATCH($C1020,'Policy Characteristics'!$C:$C,0))),"",INDEX('Policy Characteristics'!L:L,MATCH($C1020,'Policy Characteristics'!$C:$C,0)))</f>
        <v/>
      </c>
    </row>
    <row r="1021" spans="1:18" s="143" customFormat="1" x14ac:dyDescent="0.25">
      <c r="A1021" s="76" t="str">
        <f>IF(ISBLANK(INDEX('Policy Characteristics'!A:A,MATCH($C1021,'Policy Characteristics'!$C:$C,0))),"",INDEX('Policy Characteristics'!A:A,MATCH($C1021,'Policy Characteristics'!$C:$C,0)))</f>
        <v>Industry</v>
      </c>
      <c r="B1021" s="234" t="str">
        <f>IF(ISBLANK(INDEX('Policy Characteristics'!B:B,MATCH($C1021,'Policy Characteristics'!$C:$C,0))),"",INDEX('Policy Characteristics'!B:B,MATCH($C1021,'Policy Characteristics'!$C:$C,0)))</f>
        <v>Feedstock Shifting</v>
      </c>
      <c r="C1021" s="76" t="str">
        <f t="shared" si="33"/>
        <v>Fraction of Feedstock Shifted</v>
      </c>
      <c r="D1021" s="78" t="s">
        <v>1316</v>
      </c>
      <c r="E1021" s="88" t="s">
        <v>946</v>
      </c>
      <c r="F1021" t="s">
        <v>1278</v>
      </c>
      <c r="G1021" s="88" t="s">
        <v>949</v>
      </c>
      <c r="H1021" s="80">
        <v>2616</v>
      </c>
      <c r="I1021" s="247" t="s">
        <v>44</v>
      </c>
      <c r="J1021" s="236" t="str">
        <f>IF(ISBLANK(INDEX('Policy Characteristics'!D:D,MATCH($C1021,'Policy Characteristics'!$C:$C,0))),"",INDEX('Policy Characteristics'!D:D,MATCH($C1021,'Policy Characteristics'!$C:$C,0)))</f>
        <v>Feedstock Shifting</v>
      </c>
      <c r="K1021" s="76" t="str">
        <f>IF(ISBLANK(INDEX('Policy Characteristics'!E:E,MATCH($C1021,'Policy Characteristics'!$C:$C,0))),"",INDEX('Policy Characteristics'!E:E,MATCH($C1021,'Policy Characteristics'!$C:$C,0)))</f>
        <v>indst feedstock shifting</v>
      </c>
      <c r="L1021" s="239">
        <f>IF(ISBLANK(INDEX('Policy Characteristics'!F:F,MATCH($C1021,'Policy Characteristics'!$C:$C,0))),"",INDEX('Policy Characteristics'!F:F,MATCH($C1021,'Policy Characteristics'!$C:$C,0)))</f>
        <v>0</v>
      </c>
      <c r="M1021" s="239">
        <f>IF(ISBLANK(INDEX('Policy Characteristics'!G:G,MATCH($C1021,'Policy Characteristics'!$C:$C,0))),"",INDEX('Policy Characteristics'!G:G,MATCH($C1021,'Policy Characteristics'!$C:$C,0)))</f>
        <v>1</v>
      </c>
      <c r="N1021" s="239">
        <f>IF(ISBLANK(INDEX('Policy Characteristics'!H:H,MATCH($C1021,'Policy Characteristics'!$C:$C,0))),"",INDEX('Policy Characteristics'!H:H,MATCH($C1021,'Policy Characteristics'!$C:$C,0)))</f>
        <v>0.01</v>
      </c>
      <c r="O1021" s="76" t="str">
        <f>IF(ISBLANK(INDEX('Policy Characteristics'!I:I,MATCH($C1021,'Policy Characteristics'!$C:$C,0))),"",INDEX('Policy Characteristics'!I:I,MATCH($C1021,'Policy Characteristics'!$C:$C,0)))</f>
        <v>% of potential achieved</v>
      </c>
      <c r="P1021" s="76" t="str">
        <f>IF(ISBLANK(INDEX('Policy Characteristics'!J:J,MATCH($C1021,'Policy Characteristics'!$C:$C,0))),"",INDEX('Policy Characteristics'!J:J,MATCH($C1021,'Policy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1" s="76" t="str">
        <f>IF(ISBLANK(INDEX('Policy Characteristics'!K:K,MATCH($C1021,'Policy Characteristics'!$C:$C,0))),"",INDEX('Policy Characteristics'!K:K,MATCH($C1021,'Policy Characteristics'!$C:$C,0)))</f>
        <v/>
      </c>
      <c r="R1021" s="76" t="str">
        <f>IF(ISBLANK(INDEX('Policy Characteristics'!L:L,MATCH($C1021,'Policy Characteristics'!$C:$C,0))),"",INDEX('Policy Characteristics'!L:L,MATCH($C1021,'Policy Characteristics'!$C:$C,0)))</f>
        <v/>
      </c>
    </row>
    <row r="1022" spans="1:18" s="143" customFormat="1" x14ac:dyDescent="0.25">
      <c r="A1022" s="76" t="str">
        <f>IF(ISBLANK(INDEX('Policy Characteristics'!A:A,MATCH($C1022,'Policy Characteristics'!$C:$C,0))),"",INDEX('Policy Characteristics'!A:A,MATCH($C1022,'Policy Characteristics'!$C:$C,0)))</f>
        <v>Industry</v>
      </c>
      <c r="B1022" s="234" t="str">
        <f>IF(ISBLANK(INDEX('Policy Characteristics'!B:B,MATCH($C1022,'Policy Characteristics'!$C:$C,0))),"",INDEX('Policy Characteristics'!B:B,MATCH($C1022,'Policy Characteristics'!$C:$C,0)))</f>
        <v>Feedstock Shifting</v>
      </c>
      <c r="C1022" s="76" t="str">
        <f t="shared" si="33"/>
        <v>Fraction of Feedstock Shifted</v>
      </c>
      <c r="D1022" s="78" t="s">
        <v>1316</v>
      </c>
      <c r="E1022" s="88" t="s">
        <v>947</v>
      </c>
      <c r="F1022" t="s">
        <v>1278</v>
      </c>
      <c r="G1022" s="88" t="s">
        <v>951</v>
      </c>
      <c r="H1022" s="80">
        <v>2617</v>
      </c>
      <c r="I1022" s="247" t="s">
        <v>44</v>
      </c>
      <c r="J1022" s="236" t="str">
        <f>IF(ISBLANK(INDEX('Policy Characteristics'!D:D,MATCH($C1022,'Policy Characteristics'!$C:$C,0))),"",INDEX('Policy Characteristics'!D:D,MATCH($C1022,'Policy Characteristics'!$C:$C,0)))</f>
        <v>Feedstock Shifting</v>
      </c>
      <c r="K1022" s="76" t="str">
        <f>IF(ISBLANK(INDEX('Policy Characteristics'!E:E,MATCH($C1022,'Policy Characteristics'!$C:$C,0))),"",INDEX('Policy Characteristics'!E:E,MATCH($C1022,'Policy Characteristics'!$C:$C,0)))</f>
        <v>indst feedstock shifting</v>
      </c>
      <c r="L1022" s="239">
        <f>IF(ISBLANK(INDEX('Policy Characteristics'!F:F,MATCH($C1022,'Policy Characteristics'!$C:$C,0))),"",INDEX('Policy Characteristics'!F:F,MATCH($C1022,'Policy Characteristics'!$C:$C,0)))</f>
        <v>0</v>
      </c>
      <c r="M1022" s="239">
        <f>IF(ISBLANK(INDEX('Policy Characteristics'!G:G,MATCH($C1022,'Policy Characteristics'!$C:$C,0))),"",INDEX('Policy Characteristics'!G:G,MATCH($C1022,'Policy Characteristics'!$C:$C,0)))</f>
        <v>1</v>
      </c>
      <c r="N1022" s="239">
        <f>IF(ISBLANK(INDEX('Policy Characteristics'!H:H,MATCH($C1022,'Policy Characteristics'!$C:$C,0))),"",INDEX('Policy Characteristics'!H:H,MATCH($C1022,'Policy Characteristics'!$C:$C,0)))</f>
        <v>0.01</v>
      </c>
      <c r="O1022" s="76" t="str">
        <f>IF(ISBLANK(INDEX('Policy Characteristics'!I:I,MATCH($C1022,'Policy Characteristics'!$C:$C,0))),"",INDEX('Policy Characteristics'!I:I,MATCH($C1022,'Policy Characteristics'!$C:$C,0)))</f>
        <v>% of potential achieved</v>
      </c>
      <c r="P1022" s="76" t="str">
        <f>IF(ISBLANK(INDEX('Policy Characteristics'!J:J,MATCH($C1022,'Policy Characteristics'!$C:$C,0))),"",INDEX('Policy Characteristics'!J:J,MATCH($C1022,'Policy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2" s="76" t="str">
        <f>IF(ISBLANK(INDEX('Policy Characteristics'!K:K,MATCH($C1022,'Policy Characteristics'!$C:$C,0))),"",INDEX('Policy Characteristics'!K:K,MATCH($C1022,'Policy Characteristics'!$C:$C,0)))</f>
        <v/>
      </c>
      <c r="R1022" s="76" t="str">
        <f>IF(ISBLANK(INDEX('Policy Characteristics'!L:L,MATCH($C1022,'Policy Characteristics'!$C:$C,0))),"",INDEX('Policy Characteristics'!L:L,MATCH($C1022,'Policy Characteristics'!$C:$C,0)))</f>
        <v/>
      </c>
    </row>
    <row r="1023" spans="1:18" s="143" customFormat="1" x14ac:dyDescent="0.25">
      <c r="A1023" s="76" t="str">
        <f>IF(ISBLANK(INDEX('Policy Characteristics'!A:A,MATCH($C1023,'Policy Characteristics'!$C:$C,0))),"",INDEX('Policy Characteristics'!A:A,MATCH($C1023,'Policy Characteristics'!$C:$C,0)))</f>
        <v>Industry</v>
      </c>
      <c r="B1023" s="234" t="str">
        <f>IF(ISBLANK(INDEX('Policy Characteristics'!B:B,MATCH($C1023,'Policy Characteristics'!$C:$C,0))),"",INDEX('Policy Characteristics'!B:B,MATCH($C1023,'Policy Characteristics'!$C:$C,0)))</f>
        <v>Feedstock Shifting</v>
      </c>
      <c r="C1023" s="76" t="str">
        <f t="shared" si="33"/>
        <v>Fraction of Feedstock Shifted</v>
      </c>
      <c r="D1023" s="78" t="s">
        <v>1316</v>
      </c>
      <c r="E1023" s="88" t="s">
        <v>948</v>
      </c>
      <c r="F1023" t="s">
        <v>1278</v>
      </c>
      <c r="G1023" s="88" t="s">
        <v>952</v>
      </c>
      <c r="H1023" s="80">
        <v>2618</v>
      </c>
      <c r="I1023" s="247" t="s">
        <v>44</v>
      </c>
      <c r="J1023" s="236" t="str">
        <f>IF(ISBLANK(INDEX('Policy Characteristics'!D:D,MATCH($C1023,'Policy Characteristics'!$C:$C,0))),"",INDEX('Policy Characteristics'!D:D,MATCH($C1023,'Policy Characteristics'!$C:$C,0)))</f>
        <v>Feedstock Shifting</v>
      </c>
      <c r="K1023" s="76" t="str">
        <f>IF(ISBLANK(INDEX('Policy Characteristics'!E:E,MATCH($C1023,'Policy Characteristics'!$C:$C,0))),"",INDEX('Policy Characteristics'!E:E,MATCH($C1023,'Policy Characteristics'!$C:$C,0)))</f>
        <v>indst feedstock shifting</v>
      </c>
      <c r="L1023" s="239">
        <f>IF(ISBLANK(INDEX('Policy Characteristics'!F:F,MATCH($C1023,'Policy Characteristics'!$C:$C,0))),"",INDEX('Policy Characteristics'!F:F,MATCH($C1023,'Policy Characteristics'!$C:$C,0)))</f>
        <v>0</v>
      </c>
      <c r="M1023" s="239">
        <f>IF(ISBLANK(INDEX('Policy Characteristics'!G:G,MATCH($C1023,'Policy Characteristics'!$C:$C,0))),"",INDEX('Policy Characteristics'!G:G,MATCH($C1023,'Policy Characteristics'!$C:$C,0)))</f>
        <v>1</v>
      </c>
      <c r="N1023" s="239">
        <f>IF(ISBLANK(INDEX('Policy Characteristics'!H:H,MATCH($C1023,'Policy Characteristics'!$C:$C,0))),"",INDEX('Policy Characteristics'!H:H,MATCH($C1023,'Policy Characteristics'!$C:$C,0)))</f>
        <v>0.01</v>
      </c>
      <c r="O1023" s="76" t="str">
        <f>IF(ISBLANK(INDEX('Policy Characteristics'!I:I,MATCH($C1023,'Policy Characteristics'!$C:$C,0))),"",INDEX('Policy Characteristics'!I:I,MATCH($C1023,'Policy Characteristics'!$C:$C,0)))</f>
        <v>% of potential achieved</v>
      </c>
      <c r="P1023" s="76" t="str">
        <f>IF(ISBLANK(INDEX('Policy Characteristics'!J:J,MATCH($C1023,'Policy Characteristics'!$C:$C,0))),"",INDEX('Policy Characteristics'!J:J,MATCH($C1023,'Policy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3" s="76" t="str">
        <f>IF(ISBLANK(INDEX('Policy Characteristics'!K:K,MATCH($C1023,'Policy Characteristics'!$C:$C,0))),"",INDEX('Policy Characteristics'!K:K,MATCH($C1023,'Policy Characteristics'!$C:$C,0)))</f>
        <v/>
      </c>
      <c r="R1023" s="76" t="str">
        <f>IF(ISBLANK(INDEX('Policy Characteristics'!L:L,MATCH($C1023,'Policy Characteristics'!$C:$C,0))),"",INDEX('Policy Characteristics'!L:L,MATCH($C1023,'Policy Characteristics'!$C:$C,0)))</f>
        <v/>
      </c>
    </row>
    <row r="1024" spans="1:18" s="143" customFormat="1" x14ac:dyDescent="0.25">
      <c r="A1024" s="76" t="str">
        <f>IF(ISBLANK(INDEX('Policy Characteristics'!A:A,MATCH($C1024,'Policy Characteristics'!$C:$C,0))),"",INDEX('Policy Characteristics'!A:A,MATCH($C1024,'Policy Characteristics'!$C:$C,0)))</f>
        <v>Industry</v>
      </c>
      <c r="B1024" s="234" t="str">
        <f>IF(ISBLANK(INDEX('Policy Characteristics'!B:B,MATCH($C1024,'Policy Characteristics'!$C:$C,0))),"",INDEX('Policy Characteristics'!B:B,MATCH($C1024,'Policy Characteristics'!$C:$C,0)))</f>
        <v>Feedstock Shifting</v>
      </c>
      <c r="C1024" s="76" t="str">
        <f t="shared" si="33"/>
        <v>Fraction of Feedstock Shifted</v>
      </c>
      <c r="D1024" s="78" t="s">
        <v>1316</v>
      </c>
      <c r="E1024" s="88" t="s">
        <v>945</v>
      </c>
      <c r="F1024" t="s">
        <v>1278</v>
      </c>
      <c r="G1024" s="88" t="s">
        <v>950</v>
      </c>
      <c r="H1024" s="80">
        <v>2619</v>
      </c>
      <c r="I1024" s="247" t="s">
        <v>44</v>
      </c>
      <c r="J1024" s="236" t="str">
        <f>IF(ISBLANK(INDEX('Policy Characteristics'!D:D,MATCH($C1024,'Policy Characteristics'!$C:$C,0))),"",INDEX('Policy Characteristics'!D:D,MATCH($C1024,'Policy Characteristics'!$C:$C,0)))</f>
        <v>Feedstock Shifting</v>
      </c>
      <c r="K1024" s="76" t="str">
        <f>IF(ISBLANK(INDEX('Policy Characteristics'!E:E,MATCH($C1024,'Policy Characteristics'!$C:$C,0))),"",INDEX('Policy Characteristics'!E:E,MATCH($C1024,'Policy Characteristics'!$C:$C,0)))</f>
        <v>indst feedstock shifting</v>
      </c>
      <c r="L1024" s="239">
        <f>IF(ISBLANK(INDEX('Policy Characteristics'!F:F,MATCH($C1024,'Policy Characteristics'!$C:$C,0))),"",INDEX('Policy Characteristics'!F:F,MATCH($C1024,'Policy Characteristics'!$C:$C,0)))</f>
        <v>0</v>
      </c>
      <c r="M1024" s="239">
        <f>IF(ISBLANK(INDEX('Policy Characteristics'!G:G,MATCH($C1024,'Policy Characteristics'!$C:$C,0))),"",INDEX('Policy Characteristics'!G:G,MATCH($C1024,'Policy Characteristics'!$C:$C,0)))</f>
        <v>1</v>
      </c>
      <c r="N1024" s="239">
        <f>IF(ISBLANK(INDEX('Policy Characteristics'!H:H,MATCH($C1024,'Policy Characteristics'!$C:$C,0))),"",INDEX('Policy Characteristics'!H:H,MATCH($C1024,'Policy Characteristics'!$C:$C,0)))</f>
        <v>0.01</v>
      </c>
      <c r="O1024" s="76" t="str">
        <f>IF(ISBLANK(INDEX('Policy Characteristics'!I:I,MATCH($C1024,'Policy Characteristics'!$C:$C,0))),"",INDEX('Policy Characteristics'!I:I,MATCH($C1024,'Policy Characteristics'!$C:$C,0)))</f>
        <v>% of potential achieved</v>
      </c>
      <c r="P1024" s="76" t="str">
        <f>IF(ISBLANK(INDEX('Policy Characteristics'!J:J,MATCH($C1024,'Policy Characteristics'!$C:$C,0))),"",INDEX('Policy Characteristics'!J:J,MATCH($C1024,'Policy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4" s="76" t="str">
        <f>IF(ISBLANK(INDEX('Policy Characteristics'!K:K,MATCH($C1024,'Policy Characteristics'!$C:$C,0))),"",INDEX('Policy Characteristics'!K:K,MATCH($C1024,'Policy Characteristics'!$C:$C,0)))</f>
        <v/>
      </c>
      <c r="R1024" s="76" t="str">
        <f>IF(ISBLANK(INDEX('Policy Characteristics'!L:L,MATCH($C1024,'Policy Characteristics'!$C:$C,0))),"",INDEX('Policy Characteristics'!L:L,MATCH($C1024,'Policy Characteristics'!$C:$C,0)))</f>
        <v/>
      </c>
    </row>
    <row r="1025" spans="1:18" s="143" customFormat="1" x14ac:dyDescent="0.25">
      <c r="A1025" s="76" t="str">
        <f>IF(ISBLANK(INDEX('Policy Characteristics'!A:A,MATCH($C1025,'Policy Characteristics'!$C:$C,0))),"",INDEX('Policy Characteristics'!A:A,MATCH($C1025,'Policy Characteristics'!$C:$C,0)))</f>
        <v>Industry</v>
      </c>
      <c r="B1025" s="234" t="str">
        <f>IF(ISBLANK(INDEX('Policy Characteristics'!B:B,MATCH($C1025,'Policy Characteristics'!$C:$C,0))),"",INDEX('Policy Characteristics'!B:B,MATCH($C1025,'Policy Characteristics'!$C:$C,0)))</f>
        <v>Feedstock Shifting</v>
      </c>
      <c r="C1025" s="76" t="str">
        <f t="shared" si="33"/>
        <v>Fraction of Feedstock Shifted</v>
      </c>
      <c r="D1025" s="78" t="s">
        <v>1317</v>
      </c>
      <c r="E1025" s="88" t="s">
        <v>642</v>
      </c>
      <c r="F1025" t="s">
        <v>1279</v>
      </c>
      <c r="G1025" s="88" t="s">
        <v>648</v>
      </c>
      <c r="H1025" s="80">
        <v>2620</v>
      </c>
      <c r="I1025" s="247" t="s">
        <v>44</v>
      </c>
      <c r="J1025" s="236" t="str">
        <f>IF(ISBLANK(INDEX('Policy Characteristics'!D:D,MATCH($C1025,'Policy Characteristics'!$C:$C,0))),"",INDEX('Policy Characteristics'!D:D,MATCH($C1025,'Policy Characteristics'!$C:$C,0)))</f>
        <v>Feedstock Shifting</v>
      </c>
      <c r="K1025" s="76" t="str">
        <f>IF(ISBLANK(INDEX('Policy Characteristics'!E:E,MATCH($C1025,'Policy Characteristics'!$C:$C,0))),"",INDEX('Policy Characteristics'!E:E,MATCH($C1025,'Policy Characteristics'!$C:$C,0)))</f>
        <v>indst feedstock shifting</v>
      </c>
      <c r="L1025" s="239">
        <f>IF(ISBLANK(INDEX('Policy Characteristics'!F:F,MATCH($C1025,'Policy Characteristics'!$C:$C,0))),"",INDEX('Policy Characteristics'!F:F,MATCH($C1025,'Policy Characteristics'!$C:$C,0)))</f>
        <v>0</v>
      </c>
      <c r="M1025" s="239">
        <f>IF(ISBLANK(INDEX('Policy Characteristics'!G:G,MATCH($C1025,'Policy Characteristics'!$C:$C,0))),"",INDEX('Policy Characteristics'!G:G,MATCH($C1025,'Policy Characteristics'!$C:$C,0)))</f>
        <v>1</v>
      </c>
      <c r="N1025" s="239">
        <f>IF(ISBLANK(INDEX('Policy Characteristics'!H:H,MATCH($C1025,'Policy Characteristics'!$C:$C,0))),"",INDEX('Policy Characteristics'!H:H,MATCH($C1025,'Policy Characteristics'!$C:$C,0)))</f>
        <v>0.01</v>
      </c>
      <c r="O1025" s="76" t="str">
        <f>IF(ISBLANK(INDEX('Policy Characteristics'!I:I,MATCH($C1025,'Policy Characteristics'!$C:$C,0))),"",INDEX('Policy Characteristics'!I:I,MATCH($C1025,'Policy Characteristics'!$C:$C,0)))</f>
        <v>% of potential achieved</v>
      </c>
      <c r="P1025" s="76" t="str">
        <f>IF(ISBLANK(INDEX('Policy Characteristics'!J:J,MATCH($C1025,'Policy Characteristics'!$C:$C,0))),"",INDEX('Policy Characteristics'!J:J,MATCH($C1025,'Policy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5" s="76" t="str">
        <f>IF(ISBLANK(INDEX('Policy Characteristics'!K:K,MATCH($C1025,'Policy Characteristics'!$C:$C,0))),"",INDEX('Policy Characteristics'!K:K,MATCH($C1025,'Policy Characteristics'!$C:$C,0)))</f>
        <v/>
      </c>
      <c r="R1025" s="76" t="str">
        <f>IF(ISBLANK(INDEX('Policy Characteristics'!L:L,MATCH($C1025,'Policy Characteristics'!$C:$C,0))),"",INDEX('Policy Characteristics'!L:L,MATCH($C1025,'Policy Characteristics'!$C:$C,0)))</f>
        <v/>
      </c>
    </row>
    <row r="1026" spans="1:18" s="143" customFormat="1" x14ac:dyDescent="0.25">
      <c r="A1026" s="76" t="str">
        <f>IF(ISBLANK(INDEX('Policy Characteristics'!A:A,MATCH($C1026,'Policy Characteristics'!$C:$C,0))),"",INDEX('Policy Characteristics'!A:A,MATCH($C1026,'Policy Characteristics'!$C:$C,0)))</f>
        <v>Industry</v>
      </c>
      <c r="B1026" s="234" t="str">
        <f>IF(ISBLANK(INDEX('Policy Characteristics'!B:B,MATCH($C1026,'Policy Characteristics'!$C:$C,0))),"",INDEX('Policy Characteristics'!B:B,MATCH($C1026,'Policy Characteristics'!$C:$C,0)))</f>
        <v>Feedstock Shifting</v>
      </c>
      <c r="C1026" s="76" t="str">
        <f t="shared" si="33"/>
        <v>Fraction of Feedstock Shifted</v>
      </c>
      <c r="D1026" s="78" t="s">
        <v>1317</v>
      </c>
      <c r="E1026" s="88" t="s">
        <v>643</v>
      </c>
      <c r="F1026" t="s">
        <v>1279</v>
      </c>
      <c r="G1026" s="88" t="s">
        <v>651</v>
      </c>
      <c r="H1026" s="80">
        <v>2621</v>
      </c>
      <c r="I1026" s="247" t="s">
        <v>44</v>
      </c>
      <c r="J1026" s="236" t="str">
        <f>IF(ISBLANK(INDEX('Policy Characteristics'!D:D,MATCH($C1026,'Policy Characteristics'!$C:$C,0))),"",INDEX('Policy Characteristics'!D:D,MATCH($C1026,'Policy Characteristics'!$C:$C,0)))</f>
        <v>Feedstock Shifting</v>
      </c>
      <c r="K1026" s="76" t="str">
        <f>IF(ISBLANK(INDEX('Policy Characteristics'!E:E,MATCH($C1026,'Policy Characteristics'!$C:$C,0))),"",INDEX('Policy Characteristics'!E:E,MATCH($C1026,'Policy Characteristics'!$C:$C,0)))</f>
        <v>indst feedstock shifting</v>
      </c>
      <c r="L1026" s="239">
        <f>IF(ISBLANK(INDEX('Policy Characteristics'!F:F,MATCH($C1026,'Policy Characteristics'!$C:$C,0))),"",INDEX('Policy Characteristics'!F:F,MATCH($C1026,'Policy Characteristics'!$C:$C,0)))</f>
        <v>0</v>
      </c>
      <c r="M1026" s="239">
        <f>IF(ISBLANK(INDEX('Policy Characteristics'!G:G,MATCH($C1026,'Policy Characteristics'!$C:$C,0))),"",INDEX('Policy Characteristics'!G:G,MATCH($C1026,'Policy Characteristics'!$C:$C,0)))</f>
        <v>1</v>
      </c>
      <c r="N1026" s="239">
        <f>IF(ISBLANK(INDEX('Policy Characteristics'!H:H,MATCH($C1026,'Policy Characteristics'!$C:$C,0))),"",INDEX('Policy Characteristics'!H:H,MATCH($C1026,'Policy Characteristics'!$C:$C,0)))</f>
        <v>0.01</v>
      </c>
      <c r="O1026" s="76" t="str">
        <f>IF(ISBLANK(INDEX('Policy Characteristics'!I:I,MATCH($C1026,'Policy Characteristics'!$C:$C,0))),"",INDEX('Policy Characteristics'!I:I,MATCH($C1026,'Policy Characteristics'!$C:$C,0)))</f>
        <v>% of potential achieved</v>
      </c>
      <c r="P1026" s="76" t="str">
        <f>IF(ISBLANK(INDEX('Policy Characteristics'!J:J,MATCH($C1026,'Policy Characteristics'!$C:$C,0))),"",INDEX('Policy Characteristics'!J:J,MATCH($C1026,'Policy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6" s="76" t="str">
        <f>IF(ISBLANK(INDEX('Policy Characteristics'!K:K,MATCH($C1026,'Policy Characteristics'!$C:$C,0))),"",INDEX('Policy Characteristics'!K:K,MATCH($C1026,'Policy Characteristics'!$C:$C,0)))</f>
        <v/>
      </c>
      <c r="R1026" s="76" t="str">
        <f>IF(ISBLANK(INDEX('Policy Characteristics'!L:L,MATCH($C1026,'Policy Characteristics'!$C:$C,0))),"",INDEX('Policy Characteristics'!L:L,MATCH($C1026,'Policy Characteristics'!$C:$C,0)))</f>
        <v/>
      </c>
    </row>
    <row r="1027" spans="1:18" s="143" customFormat="1" x14ac:dyDescent="0.25">
      <c r="A1027" s="76" t="str">
        <f>IF(ISBLANK(INDEX('Policy Characteristics'!A:A,MATCH($C1027,'Policy Characteristics'!$C:$C,0))),"",INDEX('Policy Characteristics'!A:A,MATCH($C1027,'Policy Characteristics'!$C:$C,0)))</f>
        <v>Industry</v>
      </c>
      <c r="B1027" s="234" t="str">
        <f>IF(ISBLANK(INDEX('Policy Characteristics'!B:B,MATCH($C1027,'Policy Characteristics'!$C:$C,0))),"",INDEX('Policy Characteristics'!B:B,MATCH($C1027,'Policy Characteristics'!$C:$C,0)))</f>
        <v>Feedstock Shifting</v>
      </c>
      <c r="C1027" s="76" t="str">
        <f t="shared" si="33"/>
        <v>Fraction of Feedstock Shifted</v>
      </c>
      <c r="D1027" s="78" t="s">
        <v>1317</v>
      </c>
      <c r="E1027" s="88" t="s">
        <v>644</v>
      </c>
      <c r="F1027" t="s">
        <v>1279</v>
      </c>
      <c r="G1027" s="88" t="s">
        <v>652</v>
      </c>
      <c r="H1027" s="80">
        <v>2622</v>
      </c>
      <c r="I1027" s="247" t="s">
        <v>44</v>
      </c>
      <c r="J1027" s="236" t="str">
        <f>IF(ISBLANK(INDEX('Policy Characteristics'!D:D,MATCH($C1027,'Policy Characteristics'!$C:$C,0))),"",INDEX('Policy Characteristics'!D:D,MATCH($C1027,'Policy Characteristics'!$C:$C,0)))</f>
        <v>Feedstock Shifting</v>
      </c>
      <c r="K1027" s="76" t="str">
        <f>IF(ISBLANK(INDEX('Policy Characteristics'!E:E,MATCH($C1027,'Policy Characteristics'!$C:$C,0))),"",INDEX('Policy Characteristics'!E:E,MATCH($C1027,'Policy Characteristics'!$C:$C,0)))</f>
        <v>indst feedstock shifting</v>
      </c>
      <c r="L1027" s="239">
        <f>IF(ISBLANK(INDEX('Policy Characteristics'!F:F,MATCH($C1027,'Policy Characteristics'!$C:$C,0))),"",INDEX('Policy Characteristics'!F:F,MATCH($C1027,'Policy Characteristics'!$C:$C,0)))</f>
        <v>0</v>
      </c>
      <c r="M1027" s="239">
        <f>IF(ISBLANK(INDEX('Policy Characteristics'!G:G,MATCH($C1027,'Policy Characteristics'!$C:$C,0))),"",INDEX('Policy Characteristics'!G:G,MATCH($C1027,'Policy Characteristics'!$C:$C,0)))</f>
        <v>1</v>
      </c>
      <c r="N1027" s="239">
        <f>IF(ISBLANK(INDEX('Policy Characteristics'!H:H,MATCH($C1027,'Policy Characteristics'!$C:$C,0))),"",INDEX('Policy Characteristics'!H:H,MATCH($C1027,'Policy Characteristics'!$C:$C,0)))</f>
        <v>0.01</v>
      </c>
      <c r="O1027" s="76" t="str">
        <f>IF(ISBLANK(INDEX('Policy Characteristics'!I:I,MATCH($C1027,'Policy Characteristics'!$C:$C,0))),"",INDEX('Policy Characteristics'!I:I,MATCH($C1027,'Policy Characteristics'!$C:$C,0)))</f>
        <v>% of potential achieved</v>
      </c>
      <c r="P1027" s="76" t="str">
        <f>IF(ISBLANK(INDEX('Policy Characteristics'!J:J,MATCH($C1027,'Policy Characteristics'!$C:$C,0))),"",INDEX('Policy Characteristics'!J:J,MATCH($C1027,'Policy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7" s="76" t="str">
        <f>IF(ISBLANK(INDEX('Policy Characteristics'!K:K,MATCH($C1027,'Policy Characteristics'!$C:$C,0))),"",INDEX('Policy Characteristics'!K:K,MATCH($C1027,'Policy Characteristics'!$C:$C,0)))</f>
        <v/>
      </c>
      <c r="R1027" s="76" t="str">
        <f>IF(ISBLANK(INDEX('Policy Characteristics'!L:L,MATCH($C1027,'Policy Characteristics'!$C:$C,0))),"",INDEX('Policy Characteristics'!L:L,MATCH($C1027,'Policy Characteristics'!$C:$C,0)))</f>
        <v/>
      </c>
    </row>
    <row r="1028" spans="1:18" s="143" customFormat="1" x14ac:dyDescent="0.25">
      <c r="A1028" s="76" t="str">
        <f>IF(ISBLANK(INDEX('Policy Characteristics'!A:A,MATCH($C1028,'Policy Characteristics'!$C:$C,0))),"",INDEX('Policy Characteristics'!A:A,MATCH($C1028,'Policy Characteristics'!$C:$C,0)))</f>
        <v>Industry</v>
      </c>
      <c r="B1028" s="234" t="str">
        <f>IF(ISBLANK(INDEX('Policy Characteristics'!B:B,MATCH($C1028,'Policy Characteristics'!$C:$C,0))),"",INDEX('Policy Characteristics'!B:B,MATCH($C1028,'Policy Characteristics'!$C:$C,0)))</f>
        <v>Feedstock Shifting</v>
      </c>
      <c r="C1028" s="76" t="str">
        <f t="shared" si="33"/>
        <v>Fraction of Feedstock Shifted</v>
      </c>
      <c r="D1028" s="78" t="s">
        <v>1317</v>
      </c>
      <c r="E1028" s="88" t="s">
        <v>645</v>
      </c>
      <c r="F1028" t="s">
        <v>1279</v>
      </c>
      <c r="G1028" s="88" t="s">
        <v>649</v>
      </c>
      <c r="H1028" s="80">
        <v>2623</v>
      </c>
      <c r="I1028" s="247" t="s">
        <v>44</v>
      </c>
      <c r="J1028" s="236" t="str">
        <f>IF(ISBLANK(INDEX('Policy Characteristics'!D:D,MATCH($C1028,'Policy Characteristics'!$C:$C,0))),"",INDEX('Policy Characteristics'!D:D,MATCH($C1028,'Policy Characteristics'!$C:$C,0)))</f>
        <v>Feedstock Shifting</v>
      </c>
      <c r="K1028" s="76" t="str">
        <f>IF(ISBLANK(INDEX('Policy Characteristics'!E:E,MATCH($C1028,'Policy Characteristics'!$C:$C,0))),"",INDEX('Policy Characteristics'!E:E,MATCH($C1028,'Policy Characteristics'!$C:$C,0)))</f>
        <v>indst feedstock shifting</v>
      </c>
      <c r="L1028" s="239">
        <f>IF(ISBLANK(INDEX('Policy Characteristics'!F:F,MATCH($C1028,'Policy Characteristics'!$C:$C,0))),"",INDEX('Policy Characteristics'!F:F,MATCH($C1028,'Policy Characteristics'!$C:$C,0)))</f>
        <v>0</v>
      </c>
      <c r="M1028" s="239">
        <f>IF(ISBLANK(INDEX('Policy Characteristics'!G:G,MATCH($C1028,'Policy Characteristics'!$C:$C,0))),"",INDEX('Policy Characteristics'!G:G,MATCH($C1028,'Policy Characteristics'!$C:$C,0)))</f>
        <v>1</v>
      </c>
      <c r="N1028" s="239">
        <f>IF(ISBLANK(INDEX('Policy Characteristics'!H:H,MATCH($C1028,'Policy Characteristics'!$C:$C,0))),"",INDEX('Policy Characteristics'!H:H,MATCH($C1028,'Policy Characteristics'!$C:$C,0)))</f>
        <v>0.01</v>
      </c>
      <c r="O1028" s="76" t="str">
        <f>IF(ISBLANK(INDEX('Policy Characteristics'!I:I,MATCH($C1028,'Policy Characteristics'!$C:$C,0))),"",INDEX('Policy Characteristics'!I:I,MATCH($C1028,'Policy Characteristics'!$C:$C,0)))</f>
        <v>% of potential achieved</v>
      </c>
      <c r="P1028" s="76" t="str">
        <f>IF(ISBLANK(INDEX('Policy Characteristics'!J:J,MATCH($C1028,'Policy Characteristics'!$C:$C,0))),"",INDEX('Policy Characteristics'!J:J,MATCH($C1028,'Policy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8" s="76" t="str">
        <f>IF(ISBLANK(INDEX('Policy Characteristics'!K:K,MATCH($C1028,'Policy Characteristics'!$C:$C,0))),"",INDEX('Policy Characteristics'!K:K,MATCH($C1028,'Policy Characteristics'!$C:$C,0)))</f>
        <v/>
      </c>
      <c r="R1028" s="76" t="str">
        <f>IF(ISBLANK(INDEX('Policy Characteristics'!L:L,MATCH($C1028,'Policy Characteristics'!$C:$C,0))),"",INDEX('Policy Characteristics'!L:L,MATCH($C1028,'Policy Characteristics'!$C:$C,0)))</f>
        <v/>
      </c>
    </row>
    <row r="1029" spans="1:18" s="143" customFormat="1" x14ac:dyDescent="0.25">
      <c r="A1029" s="76" t="str">
        <f>IF(ISBLANK(INDEX('Policy Characteristics'!A:A,MATCH($C1029,'Policy Characteristics'!$C:$C,0))),"",INDEX('Policy Characteristics'!A:A,MATCH($C1029,'Policy Characteristics'!$C:$C,0)))</f>
        <v>Industry</v>
      </c>
      <c r="B1029" s="234" t="str">
        <f>IF(ISBLANK(INDEX('Policy Characteristics'!B:B,MATCH($C1029,'Policy Characteristics'!$C:$C,0))),"",INDEX('Policy Characteristics'!B:B,MATCH($C1029,'Policy Characteristics'!$C:$C,0)))</f>
        <v>Feedstock Shifting</v>
      </c>
      <c r="C1029" s="76" t="str">
        <f t="shared" si="33"/>
        <v>Fraction of Feedstock Shifted</v>
      </c>
      <c r="D1029" s="78" t="s">
        <v>1317</v>
      </c>
      <c r="E1029" s="88" t="s">
        <v>646</v>
      </c>
      <c r="F1029" t="s">
        <v>1279</v>
      </c>
      <c r="G1029" s="88" t="s">
        <v>650</v>
      </c>
      <c r="H1029" s="80">
        <v>2624</v>
      </c>
      <c r="I1029" s="247" t="s">
        <v>44</v>
      </c>
      <c r="J1029" s="236" t="str">
        <f>IF(ISBLANK(INDEX('Policy Characteristics'!D:D,MATCH($C1029,'Policy Characteristics'!$C:$C,0))),"",INDEX('Policy Characteristics'!D:D,MATCH($C1029,'Policy Characteristics'!$C:$C,0)))</f>
        <v>Feedstock Shifting</v>
      </c>
      <c r="K1029" s="76" t="str">
        <f>IF(ISBLANK(INDEX('Policy Characteristics'!E:E,MATCH($C1029,'Policy Characteristics'!$C:$C,0))),"",INDEX('Policy Characteristics'!E:E,MATCH($C1029,'Policy Characteristics'!$C:$C,0)))</f>
        <v>indst feedstock shifting</v>
      </c>
      <c r="L1029" s="239">
        <f>IF(ISBLANK(INDEX('Policy Characteristics'!F:F,MATCH($C1029,'Policy Characteristics'!$C:$C,0))),"",INDEX('Policy Characteristics'!F:F,MATCH($C1029,'Policy Characteristics'!$C:$C,0)))</f>
        <v>0</v>
      </c>
      <c r="M1029" s="239">
        <f>IF(ISBLANK(INDEX('Policy Characteristics'!G:G,MATCH($C1029,'Policy Characteristics'!$C:$C,0))),"",INDEX('Policy Characteristics'!G:G,MATCH($C1029,'Policy Characteristics'!$C:$C,0)))</f>
        <v>1</v>
      </c>
      <c r="N1029" s="239">
        <f>IF(ISBLANK(INDEX('Policy Characteristics'!H:H,MATCH($C1029,'Policy Characteristics'!$C:$C,0))),"",INDEX('Policy Characteristics'!H:H,MATCH($C1029,'Policy Characteristics'!$C:$C,0)))</f>
        <v>0.01</v>
      </c>
      <c r="O1029" s="76" t="str">
        <f>IF(ISBLANK(INDEX('Policy Characteristics'!I:I,MATCH($C1029,'Policy Characteristics'!$C:$C,0))),"",INDEX('Policy Characteristics'!I:I,MATCH($C1029,'Policy Characteristics'!$C:$C,0)))</f>
        <v>% of potential achieved</v>
      </c>
      <c r="P1029" s="76" t="str">
        <f>IF(ISBLANK(INDEX('Policy Characteristics'!J:J,MATCH($C1029,'Policy Characteristics'!$C:$C,0))),"",INDEX('Policy Characteristics'!J:J,MATCH($C1029,'Policy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9" s="76" t="str">
        <f>IF(ISBLANK(INDEX('Policy Characteristics'!K:K,MATCH($C1029,'Policy Characteristics'!$C:$C,0))),"",INDEX('Policy Characteristics'!K:K,MATCH($C1029,'Policy Characteristics'!$C:$C,0)))</f>
        <v/>
      </c>
      <c r="R1029" s="76" t="str">
        <f>IF(ISBLANK(INDEX('Policy Characteristics'!L:L,MATCH($C1029,'Policy Characteristics'!$C:$C,0))),"",INDEX('Policy Characteristics'!L:L,MATCH($C1029,'Policy Characteristics'!$C:$C,0)))</f>
        <v/>
      </c>
    </row>
    <row r="1030" spans="1:18" s="143" customFormat="1" x14ac:dyDescent="0.25">
      <c r="A1030" s="76" t="str">
        <f>IF(ISBLANK(INDEX('Policy Characteristics'!A:A,MATCH($C1030,'Policy Characteristics'!$C:$C,0))),"",INDEX('Policy Characteristics'!A:A,MATCH($C1030,'Policy Characteristics'!$C:$C,0)))</f>
        <v>Industry</v>
      </c>
      <c r="B1030" s="234" t="str">
        <f>IF(ISBLANK(INDEX('Policy Characteristics'!B:B,MATCH($C1030,'Policy Characteristics'!$C:$C,0))),"",INDEX('Policy Characteristics'!B:B,MATCH($C1030,'Policy Characteristics'!$C:$C,0)))</f>
        <v>Feedstock Shifting</v>
      </c>
      <c r="C1030" s="76" t="str">
        <f t="shared" si="33"/>
        <v>Fraction of Feedstock Shifted</v>
      </c>
      <c r="D1030" s="78" t="s">
        <v>1317</v>
      </c>
      <c r="E1030" s="88" t="s">
        <v>647</v>
      </c>
      <c r="F1030" t="s">
        <v>1279</v>
      </c>
      <c r="G1030" s="88" t="s">
        <v>653</v>
      </c>
      <c r="H1030" s="80">
        <v>2625</v>
      </c>
      <c r="I1030" s="247" t="s">
        <v>44</v>
      </c>
      <c r="J1030" s="236" t="str">
        <f>IF(ISBLANK(INDEX('Policy Characteristics'!D:D,MATCH($C1030,'Policy Characteristics'!$C:$C,0))),"",INDEX('Policy Characteristics'!D:D,MATCH($C1030,'Policy Characteristics'!$C:$C,0)))</f>
        <v>Feedstock Shifting</v>
      </c>
      <c r="K1030" s="76" t="str">
        <f>IF(ISBLANK(INDEX('Policy Characteristics'!E:E,MATCH($C1030,'Policy Characteristics'!$C:$C,0))),"",INDEX('Policy Characteristics'!E:E,MATCH($C1030,'Policy Characteristics'!$C:$C,0)))</f>
        <v>indst feedstock shifting</v>
      </c>
      <c r="L1030" s="239">
        <f>IF(ISBLANK(INDEX('Policy Characteristics'!F:F,MATCH($C1030,'Policy Characteristics'!$C:$C,0))),"",INDEX('Policy Characteristics'!F:F,MATCH($C1030,'Policy Characteristics'!$C:$C,0)))</f>
        <v>0</v>
      </c>
      <c r="M1030" s="239">
        <f>IF(ISBLANK(INDEX('Policy Characteristics'!G:G,MATCH($C1030,'Policy Characteristics'!$C:$C,0))),"",INDEX('Policy Characteristics'!G:G,MATCH($C1030,'Policy Characteristics'!$C:$C,0)))</f>
        <v>1</v>
      </c>
      <c r="N1030" s="239">
        <f>IF(ISBLANK(INDEX('Policy Characteristics'!H:H,MATCH($C1030,'Policy Characteristics'!$C:$C,0))),"",INDEX('Policy Characteristics'!H:H,MATCH($C1030,'Policy Characteristics'!$C:$C,0)))</f>
        <v>0.01</v>
      </c>
      <c r="O1030" s="76" t="str">
        <f>IF(ISBLANK(INDEX('Policy Characteristics'!I:I,MATCH($C1030,'Policy Characteristics'!$C:$C,0))),"",INDEX('Policy Characteristics'!I:I,MATCH($C1030,'Policy Characteristics'!$C:$C,0)))</f>
        <v>% of potential achieved</v>
      </c>
      <c r="P1030" s="76" t="str">
        <f>IF(ISBLANK(INDEX('Policy Characteristics'!J:J,MATCH($C1030,'Policy Characteristics'!$C:$C,0))),"",INDEX('Policy Characteristics'!J:J,MATCH($C1030,'Policy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0" s="76" t="str">
        <f>IF(ISBLANK(INDEX('Policy Characteristics'!K:K,MATCH($C1030,'Policy Characteristics'!$C:$C,0))),"",INDEX('Policy Characteristics'!K:K,MATCH($C1030,'Policy Characteristics'!$C:$C,0)))</f>
        <v/>
      </c>
      <c r="R1030" s="76" t="str">
        <f>IF(ISBLANK(INDEX('Policy Characteristics'!L:L,MATCH($C1030,'Policy Characteristics'!$C:$C,0))),"",INDEX('Policy Characteristics'!L:L,MATCH($C1030,'Policy Characteristics'!$C:$C,0)))</f>
        <v/>
      </c>
    </row>
    <row r="1031" spans="1:18" s="143" customFormat="1" x14ac:dyDescent="0.25">
      <c r="A1031" s="76" t="str">
        <f>IF(ISBLANK(INDEX('Policy Characteristics'!A:A,MATCH($C1031,'Policy Characteristics'!$C:$C,0))),"",INDEX('Policy Characteristics'!A:A,MATCH($C1031,'Policy Characteristics'!$C:$C,0)))</f>
        <v>Industry</v>
      </c>
      <c r="B1031" s="234" t="str">
        <f>IF(ISBLANK(INDEX('Policy Characteristics'!B:B,MATCH($C1031,'Policy Characteristics'!$C:$C,0))),"",INDEX('Policy Characteristics'!B:B,MATCH($C1031,'Policy Characteristics'!$C:$C,0)))</f>
        <v>Feedstock Shifting</v>
      </c>
      <c r="C1031" s="76" t="str">
        <f t="shared" si="33"/>
        <v>Fraction of Feedstock Shifted</v>
      </c>
      <c r="D1031" s="78" t="s">
        <v>1317</v>
      </c>
      <c r="E1031" s="88" t="s">
        <v>946</v>
      </c>
      <c r="F1031" t="s">
        <v>1279</v>
      </c>
      <c r="G1031" s="88" t="s">
        <v>949</v>
      </c>
      <c r="H1031" s="80">
        <v>2626</v>
      </c>
      <c r="I1031" s="247" t="s">
        <v>44</v>
      </c>
      <c r="J1031" s="236" t="str">
        <f>IF(ISBLANK(INDEX('Policy Characteristics'!D:D,MATCH($C1031,'Policy Characteristics'!$C:$C,0))),"",INDEX('Policy Characteristics'!D:D,MATCH($C1031,'Policy Characteristics'!$C:$C,0)))</f>
        <v>Feedstock Shifting</v>
      </c>
      <c r="K1031" s="76" t="str">
        <f>IF(ISBLANK(INDEX('Policy Characteristics'!E:E,MATCH($C1031,'Policy Characteristics'!$C:$C,0))),"",INDEX('Policy Characteristics'!E:E,MATCH($C1031,'Policy Characteristics'!$C:$C,0)))</f>
        <v>indst feedstock shifting</v>
      </c>
      <c r="L1031" s="239">
        <f>IF(ISBLANK(INDEX('Policy Characteristics'!F:F,MATCH($C1031,'Policy Characteristics'!$C:$C,0))),"",INDEX('Policy Characteristics'!F:F,MATCH($C1031,'Policy Characteristics'!$C:$C,0)))</f>
        <v>0</v>
      </c>
      <c r="M1031" s="239">
        <f>IF(ISBLANK(INDEX('Policy Characteristics'!G:G,MATCH($C1031,'Policy Characteristics'!$C:$C,0))),"",INDEX('Policy Characteristics'!G:G,MATCH($C1031,'Policy Characteristics'!$C:$C,0)))</f>
        <v>1</v>
      </c>
      <c r="N1031" s="239">
        <f>IF(ISBLANK(INDEX('Policy Characteristics'!H:H,MATCH($C1031,'Policy Characteristics'!$C:$C,0))),"",INDEX('Policy Characteristics'!H:H,MATCH($C1031,'Policy Characteristics'!$C:$C,0)))</f>
        <v>0.01</v>
      </c>
      <c r="O1031" s="76" t="str">
        <f>IF(ISBLANK(INDEX('Policy Characteristics'!I:I,MATCH($C1031,'Policy Characteristics'!$C:$C,0))),"",INDEX('Policy Characteristics'!I:I,MATCH($C1031,'Policy Characteristics'!$C:$C,0)))</f>
        <v>% of potential achieved</v>
      </c>
      <c r="P1031" s="76" t="str">
        <f>IF(ISBLANK(INDEX('Policy Characteristics'!J:J,MATCH($C1031,'Policy Characteristics'!$C:$C,0))),"",INDEX('Policy Characteristics'!J:J,MATCH($C1031,'Policy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1" s="76" t="str">
        <f>IF(ISBLANK(INDEX('Policy Characteristics'!K:K,MATCH($C1031,'Policy Characteristics'!$C:$C,0))),"",INDEX('Policy Characteristics'!K:K,MATCH($C1031,'Policy Characteristics'!$C:$C,0)))</f>
        <v/>
      </c>
      <c r="R1031" s="76" t="str">
        <f>IF(ISBLANK(INDEX('Policy Characteristics'!L:L,MATCH($C1031,'Policy Characteristics'!$C:$C,0))),"",INDEX('Policy Characteristics'!L:L,MATCH($C1031,'Policy Characteristics'!$C:$C,0)))</f>
        <v/>
      </c>
    </row>
    <row r="1032" spans="1:18" s="143" customFormat="1" x14ac:dyDescent="0.25">
      <c r="A1032" s="76" t="str">
        <f>IF(ISBLANK(INDEX('Policy Characteristics'!A:A,MATCH($C1032,'Policy Characteristics'!$C:$C,0))),"",INDEX('Policy Characteristics'!A:A,MATCH($C1032,'Policy Characteristics'!$C:$C,0)))</f>
        <v>Industry</v>
      </c>
      <c r="B1032" s="234" t="str">
        <f>IF(ISBLANK(INDEX('Policy Characteristics'!B:B,MATCH($C1032,'Policy Characteristics'!$C:$C,0))),"",INDEX('Policy Characteristics'!B:B,MATCH($C1032,'Policy Characteristics'!$C:$C,0)))</f>
        <v>Feedstock Shifting</v>
      </c>
      <c r="C1032" s="76" t="str">
        <f t="shared" si="33"/>
        <v>Fraction of Feedstock Shifted</v>
      </c>
      <c r="D1032" s="78" t="s">
        <v>1317</v>
      </c>
      <c r="E1032" s="88" t="s">
        <v>947</v>
      </c>
      <c r="F1032" t="s">
        <v>1279</v>
      </c>
      <c r="G1032" s="88" t="s">
        <v>951</v>
      </c>
      <c r="H1032" s="80">
        <v>2627</v>
      </c>
      <c r="I1032" s="247" t="s">
        <v>44</v>
      </c>
      <c r="J1032" s="236" t="str">
        <f>IF(ISBLANK(INDEX('Policy Characteristics'!D:D,MATCH($C1032,'Policy Characteristics'!$C:$C,0))),"",INDEX('Policy Characteristics'!D:D,MATCH($C1032,'Policy Characteristics'!$C:$C,0)))</f>
        <v>Feedstock Shifting</v>
      </c>
      <c r="K1032" s="76" t="str">
        <f>IF(ISBLANK(INDEX('Policy Characteristics'!E:E,MATCH($C1032,'Policy Characteristics'!$C:$C,0))),"",INDEX('Policy Characteristics'!E:E,MATCH($C1032,'Policy Characteristics'!$C:$C,0)))</f>
        <v>indst feedstock shifting</v>
      </c>
      <c r="L1032" s="239">
        <f>IF(ISBLANK(INDEX('Policy Characteristics'!F:F,MATCH($C1032,'Policy Characteristics'!$C:$C,0))),"",INDEX('Policy Characteristics'!F:F,MATCH($C1032,'Policy Characteristics'!$C:$C,0)))</f>
        <v>0</v>
      </c>
      <c r="M1032" s="239">
        <f>IF(ISBLANK(INDEX('Policy Characteristics'!G:G,MATCH($C1032,'Policy Characteristics'!$C:$C,0))),"",INDEX('Policy Characteristics'!G:G,MATCH($C1032,'Policy Characteristics'!$C:$C,0)))</f>
        <v>1</v>
      </c>
      <c r="N1032" s="239">
        <f>IF(ISBLANK(INDEX('Policy Characteristics'!H:H,MATCH($C1032,'Policy Characteristics'!$C:$C,0))),"",INDEX('Policy Characteristics'!H:H,MATCH($C1032,'Policy Characteristics'!$C:$C,0)))</f>
        <v>0.01</v>
      </c>
      <c r="O1032" s="76" t="str">
        <f>IF(ISBLANK(INDEX('Policy Characteristics'!I:I,MATCH($C1032,'Policy Characteristics'!$C:$C,0))),"",INDEX('Policy Characteristics'!I:I,MATCH($C1032,'Policy Characteristics'!$C:$C,0)))</f>
        <v>% of potential achieved</v>
      </c>
      <c r="P1032" s="76" t="str">
        <f>IF(ISBLANK(INDEX('Policy Characteristics'!J:J,MATCH($C1032,'Policy Characteristics'!$C:$C,0))),"",INDEX('Policy Characteristics'!J:J,MATCH($C1032,'Policy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2" s="76" t="str">
        <f>IF(ISBLANK(INDEX('Policy Characteristics'!K:K,MATCH($C1032,'Policy Characteristics'!$C:$C,0))),"",INDEX('Policy Characteristics'!K:K,MATCH($C1032,'Policy Characteristics'!$C:$C,0)))</f>
        <v/>
      </c>
      <c r="R1032" s="76" t="str">
        <f>IF(ISBLANK(INDEX('Policy Characteristics'!L:L,MATCH($C1032,'Policy Characteristics'!$C:$C,0))),"",INDEX('Policy Characteristics'!L:L,MATCH($C1032,'Policy Characteristics'!$C:$C,0)))</f>
        <v/>
      </c>
    </row>
    <row r="1033" spans="1:18" s="143" customFormat="1" x14ac:dyDescent="0.25">
      <c r="A1033" s="76" t="str">
        <f>IF(ISBLANK(INDEX('Policy Characteristics'!A:A,MATCH($C1033,'Policy Characteristics'!$C:$C,0))),"",INDEX('Policy Characteristics'!A:A,MATCH($C1033,'Policy Characteristics'!$C:$C,0)))</f>
        <v>Industry</v>
      </c>
      <c r="B1033" s="234" t="str">
        <f>IF(ISBLANK(INDEX('Policy Characteristics'!B:B,MATCH($C1033,'Policy Characteristics'!$C:$C,0))),"",INDEX('Policy Characteristics'!B:B,MATCH($C1033,'Policy Characteristics'!$C:$C,0)))</f>
        <v>Feedstock Shifting</v>
      </c>
      <c r="C1033" s="76" t="str">
        <f t="shared" si="33"/>
        <v>Fraction of Feedstock Shifted</v>
      </c>
      <c r="D1033" s="78" t="s">
        <v>1317</v>
      </c>
      <c r="E1033" s="88" t="s">
        <v>948</v>
      </c>
      <c r="F1033" t="s">
        <v>1279</v>
      </c>
      <c r="G1033" s="88" t="s">
        <v>952</v>
      </c>
      <c r="H1033" s="80">
        <v>2628</v>
      </c>
      <c r="I1033" s="247" t="s">
        <v>44</v>
      </c>
      <c r="J1033" s="236" t="str">
        <f>IF(ISBLANK(INDEX('Policy Characteristics'!D:D,MATCH($C1033,'Policy Characteristics'!$C:$C,0))),"",INDEX('Policy Characteristics'!D:D,MATCH($C1033,'Policy Characteristics'!$C:$C,0)))</f>
        <v>Feedstock Shifting</v>
      </c>
      <c r="K1033" s="76" t="str">
        <f>IF(ISBLANK(INDEX('Policy Characteristics'!E:E,MATCH($C1033,'Policy Characteristics'!$C:$C,0))),"",INDEX('Policy Characteristics'!E:E,MATCH($C1033,'Policy Characteristics'!$C:$C,0)))</f>
        <v>indst feedstock shifting</v>
      </c>
      <c r="L1033" s="239">
        <f>IF(ISBLANK(INDEX('Policy Characteristics'!F:F,MATCH($C1033,'Policy Characteristics'!$C:$C,0))),"",INDEX('Policy Characteristics'!F:F,MATCH($C1033,'Policy Characteristics'!$C:$C,0)))</f>
        <v>0</v>
      </c>
      <c r="M1033" s="239">
        <f>IF(ISBLANK(INDEX('Policy Characteristics'!G:G,MATCH($C1033,'Policy Characteristics'!$C:$C,0))),"",INDEX('Policy Characteristics'!G:G,MATCH($C1033,'Policy Characteristics'!$C:$C,0)))</f>
        <v>1</v>
      </c>
      <c r="N1033" s="239">
        <f>IF(ISBLANK(INDEX('Policy Characteristics'!H:H,MATCH($C1033,'Policy Characteristics'!$C:$C,0))),"",INDEX('Policy Characteristics'!H:H,MATCH($C1033,'Policy Characteristics'!$C:$C,0)))</f>
        <v>0.01</v>
      </c>
      <c r="O1033" s="76" t="str">
        <f>IF(ISBLANK(INDEX('Policy Characteristics'!I:I,MATCH($C1033,'Policy Characteristics'!$C:$C,0))),"",INDEX('Policy Characteristics'!I:I,MATCH($C1033,'Policy Characteristics'!$C:$C,0)))</f>
        <v>% of potential achieved</v>
      </c>
      <c r="P1033" s="76" t="str">
        <f>IF(ISBLANK(INDEX('Policy Characteristics'!J:J,MATCH($C1033,'Policy Characteristics'!$C:$C,0))),"",INDEX('Policy Characteristics'!J:J,MATCH($C1033,'Policy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3" s="76" t="str">
        <f>IF(ISBLANK(INDEX('Policy Characteristics'!K:K,MATCH($C1033,'Policy Characteristics'!$C:$C,0))),"",INDEX('Policy Characteristics'!K:K,MATCH($C1033,'Policy Characteristics'!$C:$C,0)))</f>
        <v/>
      </c>
      <c r="R1033" s="76" t="str">
        <f>IF(ISBLANK(INDEX('Policy Characteristics'!L:L,MATCH($C1033,'Policy Characteristics'!$C:$C,0))),"",INDEX('Policy Characteristics'!L:L,MATCH($C1033,'Policy Characteristics'!$C:$C,0)))</f>
        <v/>
      </c>
    </row>
    <row r="1034" spans="1:18" s="143" customFormat="1" x14ac:dyDescent="0.25">
      <c r="A1034" s="76" t="str">
        <f>IF(ISBLANK(INDEX('Policy Characteristics'!A:A,MATCH($C1034,'Policy Characteristics'!$C:$C,0))),"",INDEX('Policy Characteristics'!A:A,MATCH($C1034,'Policy Characteristics'!$C:$C,0)))</f>
        <v>Industry</v>
      </c>
      <c r="B1034" s="234" t="str">
        <f>IF(ISBLANK(INDEX('Policy Characteristics'!B:B,MATCH($C1034,'Policy Characteristics'!$C:$C,0))),"",INDEX('Policy Characteristics'!B:B,MATCH($C1034,'Policy Characteristics'!$C:$C,0)))</f>
        <v>Feedstock Shifting</v>
      </c>
      <c r="C1034" s="76" t="str">
        <f t="shared" si="33"/>
        <v>Fraction of Feedstock Shifted</v>
      </c>
      <c r="D1034" s="78" t="s">
        <v>1317</v>
      </c>
      <c r="E1034" s="88" t="s">
        <v>945</v>
      </c>
      <c r="F1034" t="s">
        <v>1279</v>
      </c>
      <c r="G1034" s="88" t="s">
        <v>950</v>
      </c>
      <c r="H1034" s="80">
        <v>2629</v>
      </c>
      <c r="I1034" s="247" t="s">
        <v>44</v>
      </c>
      <c r="J1034" s="236" t="str">
        <f>IF(ISBLANK(INDEX('Policy Characteristics'!D:D,MATCH($C1034,'Policy Characteristics'!$C:$C,0))),"",INDEX('Policy Characteristics'!D:D,MATCH($C1034,'Policy Characteristics'!$C:$C,0)))</f>
        <v>Feedstock Shifting</v>
      </c>
      <c r="K1034" s="76" t="str">
        <f>IF(ISBLANK(INDEX('Policy Characteristics'!E:E,MATCH($C1034,'Policy Characteristics'!$C:$C,0))),"",INDEX('Policy Characteristics'!E:E,MATCH($C1034,'Policy Characteristics'!$C:$C,0)))</f>
        <v>indst feedstock shifting</v>
      </c>
      <c r="L1034" s="239">
        <f>IF(ISBLANK(INDEX('Policy Characteristics'!F:F,MATCH($C1034,'Policy Characteristics'!$C:$C,0))),"",INDEX('Policy Characteristics'!F:F,MATCH($C1034,'Policy Characteristics'!$C:$C,0)))</f>
        <v>0</v>
      </c>
      <c r="M1034" s="239">
        <f>IF(ISBLANK(INDEX('Policy Characteristics'!G:G,MATCH($C1034,'Policy Characteristics'!$C:$C,0))),"",INDEX('Policy Characteristics'!G:G,MATCH($C1034,'Policy Characteristics'!$C:$C,0)))</f>
        <v>1</v>
      </c>
      <c r="N1034" s="239">
        <f>IF(ISBLANK(INDEX('Policy Characteristics'!H:H,MATCH($C1034,'Policy Characteristics'!$C:$C,0))),"",INDEX('Policy Characteristics'!H:H,MATCH($C1034,'Policy Characteristics'!$C:$C,0)))</f>
        <v>0.01</v>
      </c>
      <c r="O1034" s="76" t="str">
        <f>IF(ISBLANK(INDEX('Policy Characteristics'!I:I,MATCH($C1034,'Policy Characteristics'!$C:$C,0))),"",INDEX('Policy Characteristics'!I:I,MATCH($C1034,'Policy Characteristics'!$C:$C,0)))</f>
        <v>% of potential achieved</v>
      </c>
      <c r="P1034" s="76" t="str">
        <f>IF(ISBLANK(INDEX('Policy Characteristics'!J:J,MATCH($C1034,'Policy Characteristics'!$C:$C,0))),"",INDEX('Policy Characteristics'!J:J,MATCH($C1034,'Policy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4" s="76" t="str">
        <f>IF(ISBLANK(INDEX('Policy Characteristics'!K:K,MATCH($C1034,'Policy Characteristics'!$C:$C,0))),"",INDEX('Policy Characteristics'!K:K,MATCH($C1034,'Policy Characteristics'!$C:$C,0)))</f>
        <v/>
      </c>
      <c r="R1034" s="76" t="str">
        <f>IF(ISBLANK(INDEX('Policy Characteristics'!L:L,MATCH($C1034,'Policy Characteristics'!$C:$C,0))),"",INDEX('Policy Characteristics'!L:L,MATCH($C1034,'Policy Characteristics'!$C:$C,0)))</f>
        <v/>
      </c>
    </row>
    <row r="1035" spans="1:18" s="143" customFormat="1" x14ac:dyDescent="0.25">
      <c r="A1035" s="76" t="str">
        <f>IF(ISBLANK(INDEX('Policy Characteristics'!A:A,MATCH($C1035,'Policy Characteristics'!$C:$C,0))),"",INDEX('Policy Characteristics'!A:A,MATCH($C1035,'Policy Characteristics'!$C:$C,0)))</f>
        <v>Industry</v>
      </c>
      <c r="B1035" s="234" t="str">
        <f>IF(ISBLANK(INDEX('Policy Characteristics'!B:B,MATCH($C1035,'Policy Characteristics'!$C:$C,0))),"",INDEX('Policy Characteristics'!B:B,MATCH($C1035,'Policy Characteristics'!$C:$C,0)))</f>
        <v>Feedstock Shifting</v>
      </c>
      <c r="C1035" s="76" t="str">
        <f t="shared" si="33"/>
        <v>Fraction of Feedstock Shifted</v>
      </c>
      <c r="D1035" s="78" t="s">
        <v>1318</v>
      </c>
      <c r="E1035" s="88" t="s">
        <v>642</v>
      </c>
      <c r="F1035" t="s">
        <v>1280</v>
      </c>
      <c r="G1035" s="88" t="s">
        <v>648</v>
      </c>
      <c r="H1035" s="80">
        <v>2630</v>
      </c>
      <c r="I1035" s="247" t="s">
        <v>44</v>
      </c>
      <c r="J1035" s="236" t="str">
        <f>IF(ISBLANK(INDEX('Policy Characteristics'!D:D,MATCH($C1035,'Policy Characteristics'!$C:$C,0))),"",INDEX('Policy Characteristics'!D:D,MATCH($C1035,'Policy Characteristics'!$C:$C,0)))</f>
        <v>Feedstock Shifting</v>
      </c>
      <c r="K1035" s="76" t="str">
        <f>IF(ISBLANK(INDEX('Policy Characteristics'!E:E,MATCH($C1035,'Policy Characteristics'!$C:$C,0))),"",INDEX('Policy Characteristics'!E:E,MATCH($C1035,'Policy Characteristics'!$C:$C,0)))</f>
        <v>indst feedstock shifting</v>
      </c>
      <c r="L1035" s="239">
        <f>IF(ISBLANK(INDEX('Policy Characteristics'!F:F,MATCH($C1035,'Policy Characteristics'!$C:$C,0))),"",INDEX('Policy Characteristics'!F:F,MATCH($C1035,'Policy Characteristics'!$C:$C,0)))</f>
        <v>0</v>
      </c>
      <c r="M1035" s="239">
        <f>IF(ISBLANK(INDEX('Policy Characteristics'!G:G,MATCH($C1035,'Policy Characteristics'!$C:$C,0))),"",INDEX('Policy Characteristics'!G:G,MATCH($C1035,'Policy Characteristics'!$C:$C,0)))</f>
        <v>1</v>
      </c>
      <c r="N1035" s="239">
        <f>IF(ISBLANK(INDEX('Policy Characteristics'!H:H,MATCH($C1035,'Policy Characteristics'!$C:$C,0))),"",INDEX('Policy Characteristics'!H:H,MATCH($C1035,'Policy Characteristics'!$C:$C,0)))</f>
        <v>0.01</v>
      </c>
      <c r="O1035" s="76" t="str">
        <f>IF(ISBLANK(INDEX('Policy Characteristics'!I:I,MATCH($C1035,'Policy Characteristics'!$C:$C,0))),"",INDEX('Policy Characteristics'!I:I,MATCH($C1035,'Policy Characteristics'!$C:$C,0)))</f>
        <v>% of potential achieved</v>
      </c>
      <c r="P1035" s="76" t="str">
        <f>IF(ISBLANK(INDEX('Policy Characteristics'!J:J,MATCH($C1035,'Policy Characteristics'!$C:$C,0))),"",INDEX('Policy Characteristics'!J:J,MATCH($C1035,'Policy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5" s="76" t="str">
        <f>IF(ISBLANK(INDEX('Policy Characteristics'!K:K,MATCH($C1035,'Policy Characteristics'!$C:$C,0))),"",INDEX('Policy Characteristics'!K:K,MATCH($C1035,'Policy Characteristics'!$C:$C,0)))</f>
        <v/>
      </c>
      <c r="R1035" s="76" t="str">
        <f>IF(ISBLANK(INDEX('Policy Characteristics'!L:L,MATCH($C1035,'Policy Characteristics'!$C:$C,0))),"",INDEX('Policy Characteristics'!L:L,MATCH($C1035,'Policy Characteristics'!$C:$C,0)))</f>
        <v/>
      </c>
    </row>
    <row r="1036" spans="1:18" s="143" customFormat="1" x14ac:dyDescent="0.25">
      <c r="A1036" s="76" t="str">
        <f>IF(ISBLANK(INDEX('Policy Characteristics'!A:A,MATCH($C1036,'Policy Characteristics'!$C:$C,0))),"",INDEX('Policy Characteristics'!A:A,MATCH($C1036,'Policy Characteristics'!$C:$C,0)))</f>
        <v>Industry</v>
      </c>
      <c r="B1036" s="234" t="str">
        <f>IF(ISBLANK(INDEX('Policy Characteristics'!B:B,MATCH($C1036,'Policy Characteristics'!$C:$C,0))),"",INDEX('Policy Characteristics'!B:B,MATCH($C1036,'Policy Characteristics'!$C:$C,0)))</f>
        <v>Feedstock Shifting</v>
      </c>
      <c r="C1036" s="76" t="str">
        <f t="shared" si="33"/>
        <v>Fraction of Feedstock Shifted</v>
      </c>
      <c r="D1036" s="78" t="s">
        <v>1318</v>
      </c>
      <c r="E1036" s="88" t="s">
        <v>643</v>
      </c>
      <c r="F1036" t="s">
        <v>1280</v>
      </c>
      <c r="G1036" s="88" t="s">
        <v>651</v>
      </c>
      <c r="H1036" s="80">
        <v>2631</v>
      </c>
      <c r="I1036" s="247" t="s">
        <v>44</v>
      </c>
      <c r="J1036" s="236" t="str">
        <f>IF(ISBLANK(INDEX('Policy Characteristics'!D:D,MATCH($C1036,'Policy Characteristics'!$C:$C,0))),"",INDEX('Policy Characteristics'!D:D,MATCH($C1036,'Policy Characteristics'!$C:$C,0)))</f>
        <v>Feedstock Shifting</v>
      </c>
      <c r="K1036" s="76" t="str">
        <f>IF(ISBLANK(INDEX('Policy Characteristics'!E:E,MATCH($C1036,'Policy Characteristics'!$C:$C,0))),"",INDEX('Policy Characteristics'!E:E,MATCH($C1036,'Policy Characteristics'!$C:$C,0)))</f>
        <v>indst feedstock shifting</v>
      </c>
      <c r="L1036" s="239">
        <f>IF(ISBLANK(INDEX('Policy Characteristics'!F:F,MATCH($C1036,'Policy Characteristics'!$C:$C,0))),"",INDEX('Policy Characteristics'!F:F,MATCH($C1036,'Policy Characteristics'!$C:$C,0)))</f>
        <v>0</v>
      </c>
      <c r="M1036" s="239">
        <f>IF(ISBLANK(INDEX('Policy Characteristics'!G:G,MATCH($C1036,'Policy Characteristics'!$C:$C,0))),"",INDEX('Policy Characteristics'!G:G,MATCH($C1036,'Policy Characteristics'!$C:$C,0)))</f>
        <v>1</v>
      </c>
      <c r="N1036" s="239">
        <f>IF(ISBLANK(INDEX('Policy Characteristics'!H:H,MATCH($C1036,'Policy Characteristics'!$C:$C,0))),"",INDEX('Policy Characteristics'!H:H,MATCH($C1036,'Policy Characteristics'!$C:$C,0)))</f>
        <v>0.01</v>
      </c>
      <c r="O1036" s="76" t="str">
        <f>IF(ISBLANK(INDEX('Policy Characteristics'!I:I,MATCH($C1036,'Policy Characteristics'!$C:$C,0))),"",INDEX('Policy Characteristics'!I:I,MATCH($C1036,'Policy Characteristics'!$C:$C,0)))</f>
        <v>% of potential achieved</v>
      </c>
      <c r="P1036" s="76" t="str">
        <f>IF(ISBLANK(INDEX('Policy Characteristics'!J:J,MATCH($C1036,'Policy Characteristics'!$C:$C,0))),"",INDEX('Policy Characteristics'!J:J,MATCH($C1036,'Policy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6" s="76" t="str">
        <f>IF(ISBLANK(INDEX('Policy Characteristics'!K:K,MATCH($C1036,'Policy Characteristics'!$C:$C,0))),"",INDEX('Policy Characteristics'!K:K,MATCH($C1036,'Policy Characteristics'!$C:$C,0)))</f>
        <v/>
      </c>
      <c r="R1036" s="76" t="str">
        <f>IF(ISBLANK(INDEX('Policy Characteristics'!L:L,MATCH($C1036,'Policy Characteristics'!$C:$C,0))),"",INDEX('Policy Characteristics'!L:L,MATCH($C1036,'Policy Characteristics'!$C:$C,0)))</f>
        <v/>
      </c>
    </row>
    <row r="1037" spans="1:18" s="143" customFormat="1" x14ac:dyDescent="0.25">
      <c r="A1037" s="76" t="str">
        <f>IF(ISBLANK(INDEX('Policy Characteristics'!A:A,MATCH($C1037,'Policy Characteristics'!$C:$C,0))),"",INDEX('Policy Characteristics'!A:A,MATCH($C1037,'Policy Characteristics'!$C:$C,0)))</f>
        <v>Industry</v>
      </c>
      <c r="B1037" s="234" t="str">
        <f>IF(ISBLANK(INDEX('Policy Characteristics'!B:B,MATCH($C1037,'Policy Characteristics'!$C:$C,0))),"",INDEX('Policy Characteristics'!B:B,MATCH($C1037,'Policy Characteristics'!$C:$C,0)))</f>
        <v>Feedstock Shifting</v>
      </c>
      <c r="C1037" s="76" t="str">
        <f t="shared" si="33"/>
        <v>Fraction of Feedstock Shifted</v>
      </c>
      <c r="D1037" s="78" t="s">
        <v>1318</v>
      </c>
      <c r="E1037" s="88" t="s">
        <v>644</v>
      </c>
      <c r="F1037" t="s">
        <v>1280</v>
      </c>
      <c r="G1037" s="88" t="s">
        <v>652</v>
      </c>
      <c r="H1037" s="80">
        <v>2632</v>
      </c>
      <c r="I1037" s="247" t="s">
        <v>44</v>
      </c>
      <c r="J1037" s="236" t="str">
        <f>IF(ISBLANK(INDEX('Policy Characteristics'!D:D,MATCH($C1037,'Policy Characteristics'!$C:$C,0))),"",INDEX('Policy Characteristics'!D:D,MATCH($C1037,'Policy Characteristics'!$C:$C,0)))</f>
        <v>Feedstock Shifting</v>
      </c>
      <c r="K1037" s="76" t="str">
        <f>IF(ISBLANK(INDEX('Policy Characteristics'!E:E,MATCH($C1037,'Policy Characteristics'!$C:$C,0))),"",INDEX('Policy Characteristics'!E:E,MATCH($C1037,'Policy Characteristics'!$C:$C,0)))</f>
        <v>indst feedstock shifting</v>
      </c>
      <c r="L1037" s="239">
        <f>IF(ISBLANK(INDEX('Policy Characteristics'!F:F,MATCH($C1037,'Policy Characteristics'!$C:$C,0))),"",INDEX('Policy Characteristics'!F:F,MATCH($C1037,'Policy Characteristics'!$C:$C,0)))</f>
        <v>0</v>
      </c>
      <c r="M1037" s="239">
        <f>IF(ISBLANK(INDEX('Policy Characteristics'!G:G,MATCH($C1037,'Policy Characteristics'!$C:$C,0))),"",INDEX('Policy Characteristics'!G:G,MATCH($C1037,'Policy Characteristics'!$C:$C,0)))</f>
        <v>1</v>
      </c>
      <c r="N1037" s="239">
        <f>IF(ISBLANK(INDEX('Policy Characteristics'!H:H,MATCH($C1037,'Policy Characteristics'!$C:$C,0))),"",INDEX('Policy Characteristics'!H:H,MATCH($C1037,'Policy Characteristics'!$C:$C,0)))</f>
        <v>0.01</v>
      </c>
      <c r="O1037" s="76" t="str">
        <f>IF(ISBLANK(INDEX('Policy Characteristics'!I:I,MATCH($C1037,'Policy Characteristics'!$C:$C,0))),"",INDEX('Policy Characteristics'!I:I,MATCH($C1037,'Policy Characteristics'!$C:$C,0)))</f>
        <v>% of potential achieved</v>
      </c>
      <c r="P1037" s="76" t="str">
        <f>IF(ISBLANK(INDEX('Policy Characteristics'!J:J,MATCH($C1037,'Policy Characteristics'!$C:$C,0))),"",INDEX('Policy Characteristics'!J:J,MATCH($C1037,'Policy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7" s="76" t="str">
        <f>IF(ISBLANK(INDEX('Policy Characteristics'!K:K,MATCH($C1037,'Policy Characteristics'!$C:$C,0))),"",INDEX('Policy Characteristics'!K:K,MATCH($C1037,'Policy Characteristics'!$C:$C,0)))</f>
        <v/>
      </c>
      <c r="R1037" s="76" t="str">
        <f>IF(ISBLANK(INDEX('Policy Characteristics'!L:L,MATCH($C1037,'Policy Characteristics'!$C:$C,0))),"",INDEX('Policy Characteristics'!L:L,MATCH($C1037,'Policy Characteristics'!$C:$C,0)))</f>
        <v/>
      </c>
    </row>
    <row r="1038" spans="1:18" s="143" customFormat="1" x14ac:dyDescent="0.25">
      <c r="A1038" s="76" t="str">
        <f>IF(ISBLANK(INDEX('Policy Characteristics'!A:A,MATCH($C1038,'Policy Characteristics'!$C:$C,0))),"",INDEX('Policy Characteristics'!A:A,MATCH($C1038,'Policy Characteristics'!$C:$C,0)))</f>
        <v>Industry</v>
      </c>
      <c r="B1038" s="234" t="str">
        <f>IF(ISBLANK(INDEX('Policy Characteristics'!B:B,MATCH($C1038,'Policy Characteristics'!$C:$C,0))),"",INDEX('Policy Characteristics'!B:B,MATCH($C1038,'Policy Characteristics'!$C:$C,0)))</f>
        <v>Feedstock Shifting</v>
      </c>
      <c r="C1038" s="76" t="str">
        <f t="shared" si="33"/>
        <v>Fraction of Feedstock Shifted</v>
      </c>
      <c r="D1038" s="78" t="s">
        <v>1318</v>
      </c>
      <c r="E1038" s="88" t="s">
        <v>645</v>
      </c>
      <c r="F1038" t="s">
        <v>1280</v>
      </c>
      <c r="G1038" s="88" t="s">
        <v>649</v>
      </c>
      <c r="H1038" s="80">
        <v>2633</v>
      </c>
      <c r="I1038" s="247" t="s">
        <v>44</v>
      </c>
      <c r="J1038" s="236" t="str">
        <f>IF(ISBLANK(INDEX('Policy Characteristics'!D:D,MATCH($C1038,'Policy Characteristics'!$C:$C,0))),"",INDEX('Policy Characteristics'!D:D,MATCH($C1038,'Policy Characteristics'!$C:$C,0)))</f>
        <v>Feedstock Shifting</v>
      </c>
      <c r="K1038" s="76" t="str">
        <f>IF(ISBLANK(INDEX('Policy Characteristics'!E:E,MATCH($C1038,'Policy Characteristics'!$C:$C,0))),"",INDEX('Policy Characteristics'!E:E,MATCH($C1038,'Policy Characteristics'!$C:$C,0)))</f>
        <v>indst feedstock shifting</v>
      </c>
      <c r="L1038" s="239">
        <f>IF(ISBLANK(INDEX('Policy Characteristics'!F:F,MATCH($C1038,'Policy Characteristics'!$C:$C,0))),"",INDEX('Policy Characteristics'!F:F,MATCH($C1038,'Policy Characteristics'!$C:$C,0)))</f>
        <v>0</v>
      </c>
      <c r="M1038" s="239">
        <f>IF(ISBLANK(INDEX('Policy Characteristics'!G:G,MATCH($C1038,'Policy Characteristics'!$C:$C,0))),"",INDEX('Policy Characteristics'!G:G,MATCH($C1038,'Policy Characteristics'!$C:$C,0)))</f>
        <v>1</v>
      </c>
      <c r="N1038" s="239">
        <f>IF(ISBLANK(INDEX('Policy Characteristics'!H:H,MATCH($C1038,'Policy Characteristics'!$C:$C,0))),"",INDEX('Policy Characteristics'!H:H,MATCH($C1038,'Policy Characteristics'!$C:$C,0)))</f>
        <v>0.01</v>
      </c>
      <c r="O1038" s="76" t="str">
        <f>IF(ISBLANK(INDEX('Policy Characteristics'!I:I,MATCH($C1038,'Policy Characteristics'!$C:$C,0))),"",INDEX('Policy Characteristics'!I:I,MATCH($C1038,'Policy Characteristics'!$C:$C,0)))</f>
        <v>% of potential achieved</v>
      </c>
      <c r="P1038" s="76" t="str">
        <f>IF(ISBLANK(INDEX('Policy Characteristics'!J:J,MATCH($C1038,'Policy Characteristics'!$C:$C,0))),"",INDEX('Policy Characteristics'!J:J,MATCH($C1038,'Policy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8" s="76" t="str">
        <f>IF(ISBLANK(INDEX('Policy Characteristics'!K:K,MATCH($C1038,'Policy Characteristics'!$C:$C,0))),"",INDEX('Policy Characteristics'!K:K,MATCH($C1038,'Policy Characteristics'!$C:$C,0)))</f>
        <v/>
      </c>
      <c r="R1038" s="76" t="str">
        <f>IF(ISBLANK(INDEX('Policy Characteristics'!L:L,MATCH($C1038,'Policy Characteristics'!$C:$C,0))),"",INDEX('Policy Characteristics'!L:L,MATCH($C1038,'Policy Characteristics'!$C:$C,0)))</f>
        <v/>
      </c>
    </row>
    <row r="1039" spans="1:18" s="143" customFormat="1" x14ac:dyDescent="0.25">
      <c r="A1039" s="76" t="str">
        <f>IF(ISBLANK(INDEX('Policy Characteristics'!A:A,MATCH($C1039,'Policy Characteristics'!$C:$C,0))),"",INDEX('Policy Characteristics'!A:A,MATCH($C1039,'Policy Characteristics'!$C:$C,0)))</f>
        <v>Industry</v>
      </c>
      <c r="B1039" s="234" t="str">
        <f>IF(ISBLANK(INDEX('Policy Characteristics'!B:B,MATCH($C1039,'Policy Characteristics'!$C:$C,0))),"",INDEX('Policy Characteristics'!B:B,MATCH($C1039,'Policy Characteristics'!$C:$C,0)))</f>
        <v>Feedstock Shifting</v>
      </c>
      <c r="C1039" s="76" t="str">
        <f t="shared" si="33"/>
        <v>Fraction of Feedstock Shifted</v>
      </c>
      <c r="D1039" s="78" t="s">
        <v>1318</v>
      </c>
      <c r="E1039" s="88" t="s">
        <v>646</v>
      </c>
      <c r="F1039" t="s">
        <v>1280</v>
      </c>
      <c r="G1039" s="88" t="s">
        <v>650</v>
      </c>
      <c r="H1039" s="80">
        <v>2634</v>
      </c>
      <c r="I1039" s="247" t="s">
        <v>44</v>
      </c>
      <c r="J1039" s="236" t="str">
        <f>IF(ISBLANK(INDEX('Policy Characteristics'!D:D,MATCH($C1039,'Policy Characteristics'!$C:$C,0))),"",INDEX('Policy Characteristics'!D:D,MATCH($C1039,'Policy Characteristics'!$C:$C,0)))</f>
        <v>Feedstock Shifting</v>
      </c>
      <c r="K1039" s="76" t="str">
        <f>IF(ISBLANK(INDEX('Policy Characteristics'!E:E,MATCH($C1039,'Policy Characteristics'!$C:$C,0))),"",INDEX('Policy Characteristics'!E:E,MATCH($C1039,'Policy Characteristics'!$C:$C,0)))</f>
        <v>indst feedstock shifting</v>
      </c>
      <c r="L1039" s="239">
        <f>IF(ISBLANK(INDEX('Policy Characteristics'!F:F,MATCH($C1039,'Policy Characteristics'!$C:$C,0))),"",INDEX('Policy Characteristics'!F:F,MATCH($C1039,'Policy Characteristics'!$C:$C,0)))</f>
        <v>0</v>
      </c>
      <c r="M1039" s="239">
        <f>IF(ISBLANK(INDEX('Policy Characteristics'!G:G,MATCH($C1039,'Policy Characteristics'!$C:$C,0))),"",INDEX('Policy Characteristics'!G:G,MATCH($C1039,'Policy Characteristics'!$C:$C,0)))</f>
        <v>1</v>
      </c>
      <c r="N1039" s="239">
        <f>IF(ISBLANK(INDEX('Policy Characteristics'!H:H,MATCH($C1039,'Policy Characteristics'!$C:$C,0))),"",INDEX('Policy Characteristics'!H:H,MATCH($C1039,'Policy Characteristics'!$C:$C,0)))</f>
        <v>0.01</v>
      </c>
      <c r="O1039" s="76" t="str">
        <f>IF(ISBLANK(INDEX('Policy Characteristics'!I:I,MATCH($C1039,'Policy Characteristics'!$C:$C,0))),"",INDEX('Policy Characteristics'!I:I,MATCH($C1039,'Policy Characteristics'!$C:$C,0)))</f>
        <v>% of potential achieved</v>
      </c>
      <c r="P1039" s="76" t="str">
        <f>IF(ISBLANK(INDEX('Policy Characteristics'!J:J,MATCH($C1039,'Policy Characteristics'!$C:$C,0))),"",INDEX('Policy Characteristics'!J:J,MATCH($C1039,'Policy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9" s="76" t="str">
        <f>IF(ISBLANK(INDEX('Policy Characteristics'!K:K,MATCH($C1039,'Policy Characteristics'!$C:$C,0))),"",INDEX('Policy Characteristics'!K:K,MATCH($C1039,'Policy Characteristics'!$C:$C,0)))</f>
        <v/>
      </c>
      <c r="R1039" s="76" t="str">
        <f>IF(ISBLANK(INDEX('Policy Characteristics'!L:L,MATCH($C1039,'Policy Characteristics'!$C:$C,0))),"",INDEX('Policy Characteristics'!L:L,MATCH($C1039,'Policy Characteristics'!$C:$C,0)))</f>
        <v/>
      </c>
    </row>
    <row r="1040" spans="1:18" s="143" customFormat="1" x14ac:dyDescent="0.25">
      <c r="A1040" s="76" t="str">
        <f>IF(ISBLANK(INDEX('Policy Characteristics'!A:A,MATCH($C1040,'Policy Characteristics'!$C:$C,0))),"",INDEX('Policy Characteristics'!A:A,MATCH($C1040,'Policy Characteristics'!$C:$C,0)))</f>
        <v>Industry</v>
      </c>
      <c r="B1040" s="234" t="str">
        <f>IF(ISBLANK(INDEX('Policy Characteristics'!B:B,MATCH($C1040,'Policy Characteristics'!$C:$C,0))),"",INDEX('Policy Characteristics'!B:B,MATCH($C1040,'Policy Characteristics'!$C:$C,0)))</f>
        <v>Feedstock Shifting</v>
      </c>
      <c r="C1040" s="76" t="str">
        <f t="shared" si="33"/>
        <v>Fraction of Feedstock Shifted</v>
      </c>
      <c r="D1040" s="78" t="s">
        <v>1318</v>
      </c>
      <c r="E1040" s="88" t="s">
        <v>647</v>
      </c>
      <c r="F1040" t="s">
        <v>1280</v>
      </c>
      <c r="G1040" s="88" t="s">
        <v>653</v>
      </c>
      <c r="H1040" s="80">
        <v>2635</v>
      </c>
      <c r="I1040" s="247" t="s">
        <v>44</v>
      </c>
      <c r="J1040" s="236" t="str">
        <f>IF(ISBLANK(INDEX('Policy Characteristics'!D:D,MATCH($C1040,'Policy Characteristics'!$C:$C,0))),"",INDEX('Policy Characteristics'!D:D,MATCH($C1040,'Policy Characteristics'!$C:$C,0)))</f>
        <v>Feedstock Shifting</v>
      </c>
      <c r="K1040" s="76" t="str">
        <f>IF(ISBLANK(INDEX('Policy Characteristics'!E:E,MATCH($C1040,'Policy Characteristics'!$C:$C,0))),"",INDEX('Policy Characteristics'!E:E,MATCH($C1040,'Policy Characteristics'!$C:$C,0)))</f>
        <v>indst feedstock shifting</v>
      </c>
      <c r="L1040" s="239">
        <f>IF(ISBLANK(INDEX('Policy Characteristics'!F:F,MATCH($C1040,'Policy Characteristics'!$C:$C,0))),"",INDEX('Policy Characteristics'!F:F,MATCH($C1040,'Policy Characteristics'!$C:$C,0)))</f>
        <v>0</v>
      </c>
      <c r="M1040" s="239">
        <f>IF(ISBLANK(INDEX('Policy Characteristics'!G:G,MATCH($C1040,'Policy Characteristics'!$C:$C,0))),"",INDEX('Policy Characteristics'!G:G,MATCH($C1040,'Policy Characteristics'!$C:$C,0)))</f>
        <v>1</v>
      </c>
      <c r="N1040" s="239">
        <f>IF(ISBLANK(INDEX('Policy Characteristics'!H:H,MATCH($C1040,'Policy Characteristics'!$C:$C,0))),"",INDEX('Policy Characteristics'!H:H,MATCH($C1040,'Policy Characteristics'!$C:$C,0)))</f>
        <v>0.01</v>
      </c>
      <c r="O1040" s="76" t="str">
        <f>IF(ISBLANK(INDEX('Policy Characteristics'!I:I,MATCH($C1040,'Policy Characteristics'!$C:$C,0))),"",INDEX('Policy Characteristics'!I:I,MATCH($C1040,'Policy Characteristics'!$C:$C,0)))</f>
        <v>% of potential achieved</v>
      </c>
      <c r="P1040" s="76" t="str">
        <f>IF(ISBLANK(INDEX('Policy Characteristics'!J:J,MATCH($C1040,'Policy Characteristics'!$C:$C,0))),"",INDEX('Policy Characteristics'!J:J,MATCH($C1040,'Policy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0" s="76" t="str">
        <f>IF(ISBLANK(INDEX('Policy Characteristics'!K:K,MATCH($C1040,'Policy Characteristics'!$C:$C,0))),"",INDEX('Policy Characteristics'!K:K,MATCH($C1040,'Policy Characteristics'!$C:$C,0)))</f>
        <v/>
      </c>
      <c r="R1040" s="76" t="str">
        <f>IF(ISBLANK(INDEX('Policy Characteristics'!L:L,MATCH($C1040,'Policy Characteristics'!$C:$C,0))),"",INDEX('Policy Characteristics'!L:L,MATCH($C1040,'Policy Characteristics'!$C:$C,0)))</f>
        <v/>
      </c>
    </row>
    <row r="1041" spans="1:18" s="143" customFormat="1" x14ac:dyDescent="0.25">
      <c r="A1041" s="76" t="str">
        <f>IF(ISBLANK(INDEX('Policy Characteristics'!A:A,MATCH($C1041,'Policy Characteristics'!$C:$C,0))),"",INDEX('Policy Characteristics'!A:A,MATCH($C1041,'Policy Characteristics'!$C:$C,0)))</f>
        <v>Industry</v>
      </c>
      <c r="B1041" s="234" t="str">
        <f>IF(ISBLANK(INDEX('Policy Characteristics'!B:B,MATCH($C1041,'Policy Characteristics'!$C:$C,0))),"",INDEX('Policy Characteristics'!B:B,MATCH($C1041,'Policy Characteristics'!$C:$C,0)))</f>
        <v>Feedstock Shifting</v>
      </c>
      <c r="C1041" s="76" t="str">
        <f t="shared" si="33"/>
        <v>Fraction of Feedstock Shifted</v>
      </c>
      <c r="D1041" s="78" t="s">
        <v>1318</v>
      </c>
      <c r="E1041" s="88" t="s">
        <v>946</v>
      </c>
      <c r="F1041" t="s">
        <v>1280</v>
      </c>
      <c r="G1041" s="88" t="s">
        <v>949</v>
      </c>
      <c r="H1041" s="80">
        <v>2636</v>
      </c>
      <c r="I1041" s="247" t="s">
        <v>44</v>
      </c>
      <c r="J1041" s="236" t="str">
        <f>IF(ISBLANK(INDEX('Policy Characteristics'!D:D,MATCH($C1041,'Policy Characteristics'!$C:$C,0))),"",INDEX('Policy Characteristics'!D:D,MATCH($C1041,'Policy Characteristics'!$C:$C,0)))</f>
        <v>Feedstock Shifting</v>
      </c>
      <c r="K1041" s="76" t="str">
        <f>IF(ISBLANK(INDEX('Policy Characteristics'!E:E,MATCH($C1041,'Policy Characteristics'!$C:$C,0))),"",INDEX('Policy Characteristics'!E:E,MATCH($C1041,'Policy Characteristics'!$C:$C,0)))</f>
        <v>indst feedstock shifting</v>
      </c>
      <c r="L1041" s="239">
        <f>IF(ISBLANK(INDEX('Policy Characteristics'!F:F,MATCH($C1041,'Policy Characteristics'!$C:$C,0))),"",INDEX('Policy Characteristics'!F:F,MATCH($C1041,'Policy Characteristics'!$C:$C,0)))</f>
        <v>0</v>
      </c>
      <c r="M1041" s="239">
        <f>IF(ISBLANK(INDEX('Policy Characteristics'!G:G,MATCH($C1041,'Policy Characteristics'!$C:$C,0))),"",INDEX('Policy Characteristics'!G:G,MATCH($C1041,'Policy Characteristics'!$C:$C,0)))</f>
        <v>1</v>
      </c>
      <c r="N1041" s="239">
        <f>IF(ISBLANK(INDEX('Policy Characteristics'!H:H,MATCH($C1041,'Policy Characteristics'!$C:$C,0))),"",INDEX('Policy Characteristics'!H:H,MATCH($C1041,'Policy Characteristics'!$C:$C,0)))</f>
        <v>0.01</v>
      </c>
      <c r="O1041" s="76" t="str">
        <f>IF(ISBLANK(INDEX('Policy Characteristics'!I:I,MATCH($C1041,'Policy Characteristics'!$C:$C,0))),"",INDEX('Policy Characteristics'!I:I,MATCH($C1041,'Policy Characteristics'!$C:$C,0)))</f>
        <v>% of potential achieved</v>
      </c>
      <c r="P1041" s="76" t="str">
        <f>IF(ISBLANK(INDEX('Policy Characteristics'!J:J,MATCH($C1041,'Policy Characteristics'!$C:$C,0))),"",INDEX('Policy Characteristics'!J:J,MATCH($C1041,'Policy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1" s="76" t="str">
        <f>IF(ISBLANK(INDEX('Policy Characteristics'!K:K,MATCH($C1041,'Policy Characteristics'!$C:$C,0))),"",INDEX('Policy Characteristics'!K:K,MATCH($C1041,'Policy Characteristics'!$C:$C,0)))</f>
        <v/>
      </c>
      <c r="R1041" s="76" t="str">
        <f>IF(ISBLANK(INDEX('Policy Characteristics'!L:L,MATCH($C1041,'Policy Characteristics'!$C:$C,0))),"",INDEX('Policy Characteristics'!L:L,MATCH($C1041,'Policy Characteristics'!$C:$C,0)))</f>
        <v/>
      </c>
    </row>
    <row r="1042" spans="1:18" s="143" customFormat="1" x14ac:dyDescent="0.25">
      <c r="A1042" s="76" t="str">
        <f>IF(ISBLANK(INDEX('Policy Characteristics'!A:A,MATCH($C1042,'Policy Characteristics'!$C:$C,0))),"",INDEX('Policy Characteristics'!A:A,MATCH($C1042,'Policy Characteristics'!$C:$C,0)))</f>
        <v>Industry</v>
      </c>
      <c r="B1042" s="234" t="str">
        <f>IF(ISBLANK(INDEX('Policy Characteristics'!B:B,MATCH($C1042,'Policy Characteristics'!$C:$C,0))),"",INDEX('Policy Characteristics'!B:B,MATCH($C1042,'Policy Characteristics'!$C:$C,0)))</f>
        <v>Feedstock Shifting</v>
      </c>
      <c r="C1042" s="76" t="str">
        <f t="shared" si="33"/>
        <v>Fraction of Feedstock Shifted</v>
      </c>
      <c r="D1042" s="78" t="s">
        <v>1318</v>
      </c>
      <c r="E1042" s="88" t="s">
        <v>947</v>
      </c>
      <c r="F1042" t="s">
        <v>1280</v>
      </c>
      <c r="G1042" s="88" t="s">
        <v>951</v>
      </c>
      <c r="H1042" s="80">
        <v>2637</v>
      </c>
      <c r="I1042" s="247" t="s">
        <v>44</v>
      </c>
      <c r="J1042" s="236" t="str">
        <f>IF(ISBLANK(INDEX('Policy Characteristics'!D:D,MATCH($C1042,'Policy Characteristics'!$C:$C,0))),"",INDEX('Policy Characteristics'!D:D,MATCH($C1042,'Policy Characteristics'!$C:$C,0)))</f>
        <v>Feedstock Shifting</v>
      </c>
      <c r="K1042" s="76" t="str">
        <f>IF(ISBLANK(INDEX('Policy Characteristics'!E:E,MATCH($C1042,'Policy Characteristics'!$C:$C,0))),"",INDEX('Policy Characteristics'!E:E,MATCH($C1042,'Policy Characteristics'!$C:$C,0)))</f>
        <v>indst feedstock shifting</v>
      </c>
      <c r="L1042" s="239">
        <f>IF(ISBLANK(INDEX('Policy Characteristics'!F:F,MATCH($C1042,'Policy Characteristics'!$C:$C,0))),"",INDEX('Policy Characteristics'!F:F,MATCH($C1042,'Policy Characteristics'!$C:$C,0)))</f>
        <v>0</v>
      </c>
      <c r="M1042" s="239">
        <f>IF(ISBLANK(INDEX('Policy Characteristics'!G:G,MATCH($C1042,'Policy Characteristics'!$C:$C,0))),"",INDEX('Policy Characteristics'!G:G,MATCH($C1042,'Policy Characteristics'!$C:$C,0)))</f>
        <v>1</v>
      </c>
      <c r="N1042" s="239">
        <f>IF(ISBLANK(INDEX('Policy Characteristics'!H:H,MATCH($C1042,'Policy Characteristics'!$C:$C,0))),"",INDEX('Policy Characteristics'!H:H,MATCH($C1042,'Policy Characteristics'!$C:$C,0)))</f>
        <v>0.01</v>
      </c>
      <c r="O1042" s="76" t="str">
        <f>IF(ISBLANK(INDEX('Policy Characteristics'!I:I,MATCH($C1042,'Policy Characteristics'!$C:$C,0))),"",INDEX('Policy Characteristics'!I:I,MATCH($C1042,'Policy Characteristics'!$C:$C,0)))</f>
        <v>% of potential achieved</v>
      </c>
      <c r="P1042" s="76" t="str">
        <f>IF(ISBLANK(INDEX('Policy Characteristics'!J:J,MATCH($C1042,'Policy Characteristics'!$C:$C,0))),"",INDEX('Policy Characteristics'!J:J,MATCH($C1042,'Policy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2" s="76" t="str">
        <f>IF(ISBLANK(INDEX('Policy Characteristics'!K:K,MATCH($C1042,'Policy Characteristics'!$C:$C,0))),"",INDEX('Policy Characteristics'!K:K,MATCH($C1042,'Policy Characteristics'!$C:$C,0)))</f>
        <v/>
      </c>
      <c r="R1042" s="76" t="str">
        <f>IF(ISBLANK(INDEX('Policy Characteristics'!L:L,MATCH($C1042,'Policy Characteristics'!$C:$C,0))),"",INDEX('Policy Characteristics'!L:L,MATCH($C1042,'Policy Characteristics'!$C:$C,0)))</f>
        <v/>
      </c>
    </row>
    <row r="1043" spans="1:18" s="143" customFormat="1" x14ac:dyDescent="0.25">
      <c r="A1043" s="76" t="str">
        <f>IF(ISBLANK(INDEX('Policy Characteristics'!A:A,MATCH($C1043,'Policy Characteristics'!$C:$C,0))),"",INDEX('Policy Characteristics'!A:A,MATCH($C1043,'Policy Characteristics'!$C:$C,0)))</f>
        <v>Industry</v>
      </c>
      <c r="B1043" s="234" t="str">
        <f>IF(ISBLANK(INDEX('Policy Characteristics'!B:B,MATCH($C1043,'Policy Characteristics'!$C:$C,0))),"",INDEX('Policy Characteristics'!B:B,MATCH($C1043,'Policy Characteristics'!$C:$C,0)))</f>
        <v>Feedstock Shifting</v>
      </c>
      <c r="C1043" s="76" t="str">
        <f t="shared" si="33"/>
        <v>Fraction of Feedstock Shifted</v>
      </c>
      <c r="D1043" s="78" t="s">
        <v>1318</v>
      </c>
      <c r="E1043" s="88" t="s">
        <v>948</v>
      </c>
      <c r="F1043" t="s">
        <v>1280</v>
      </c>
      <c r="G1043" s="88" t="s">
        <v>952</v>
      </c>
      <c r="H1043" s="80">
        <v>2638</v>
      </c>
      <c r="I1043" s="247" t="s">
        <v>44</v>
      </c>
      <c r="J1043" s="236" t="str">
        <f>IF(ISBLANK(INDEX('Policy Characteristics'!D:D,MATCH($C1043,'Policy Characteristics'!$C:$C,0))),"",INDEX('Policy Characteristics'!D:D,MATCH($C1043,'Policy Characteristics'!$C:$C,0)))</f>
        <v>Feedstock Shifting</v>
      </c>
      <c r="K1043" s="76" t="str">
        <f>IF(ISBLANK(INDEX('Policy Characteristics'!E:E,MATCH($C1043,'Policy Characteristics'!$C:$C,0))),"",INDEX('Policy Characteristics'!E:E,MATCH($C1043,'Policy Characteristics'!$C:$C,0)))</f>
        <v>indst feedstock shifting</v>
      </c>
      <c r="L1043" s="239">
        <f>IF(ISBLANK(INDEX('Policy Characteristics'!F:F,MATCH($C1043,'Policy Characteristics'!$C:$C,0))),"",INDEX('Policy Characteristics'!F:F,MATCH($C1043,'Policy Characteristics'!$C:$C,0)))</f>
        <v>0</v>
      </c>
      <c r="M1043" s="239">
        <f>IF(ISBLANK(INDEX('Policy Characteristics'!G:G,MATCH($C1043,'Policy Characteristics'!$C:$C,0))),"",INDEX('Policy Characteristics'!G:G,MATCH($C1043,'Policy Characteristics'!$C:$C,0)))</f>
        <v>1</v>
      </c>
      <c r="N1043" s="239">
        <f>IF(ISBLANK(INDEX('Policy Characteristics'!H:H,MATCH($C1043,'Policy Characteristics'!$C:$C,0))),"",INDEX('Policy Characteristics'!H:H,MATCH($C1043,'Policy Characteristics'!$C:$C,0)))</f>
        <v>0.01</v>
      </c>
      <c r="O1043" s="76" t="str">
        <f>IF(ISBLANK(INDEX('Policy Characteristics'!I:I,MATCH($C1043,'Policy Characteristics'!$C:$C,0))),"",INDEX('Policy Characteristics'!I:I,MATCH($C1043,'Policy Characteristics'!$C:$C,0)))</f>
        <v>% of potential achieved</v>
      </c>
      <c r="P1043" s="76" t="str">
        <f>IF(ISBLANK(INDEX('Policy Characteristics'!J:J,MATCH($C1043,'Policy Characteristics'!$C:$C,0))),"",INDEX('Policy Characteristics'!J:J,MATCH($C1043,'Policy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3" s="76" t="str">
        <f>IF(ISBLANK(INDEX('Policy Characteristics'!K:K,MATCH($C1043,'Policy Characteristics'!$C:$C,0))),"",INDEX('Policy Characteristics'!K:K,MATCH($C1043,'Policy Characteristics'!$C:$C,0)))</f>
        <v/>
      </c>
      <c r="R1043" s="76" t="str">
        <f>IF(ISBLANK(INDEX('Policy Characteristics'!L:L,MATCH($C1043,'Policy Characteristics'!$C:$C,0))),"",INDEX('Policy Characteristics'!L:L,MATCH($C1043,'Policy Characteristics'!$C:$C,0)))</f>
        <v/>
      </c>
    </row>
    <row r="1044" spans="1:18" s="143" customFormat="1" x14ac:dyDescent="0.25">
      <c r="A1044" s="76" t="str">
        <f>IF(ISBLANK(INDEX('Policy Characteristics'!A:A,MATCH($C1044,'Policy Characteristics'!$C:$C,0))),"",INDEX('Policy Characteristics'!A:A,MATCH($C1044,'Policy Characteristics'!$C:$C,0)))</f>
        <v>Industry</v>
      </c>
      <c r="B1044" s="234" t="str">
        <f>IF(ISBLANK(INDEX('Policy Characteristics'!B:B,MATCH($C1044,'Policy Characteristics'!$C:$C,0))),"",INDEX('Policy Characteristics'!B:B,MATCH($C1044,'Policy Characteristics'!$C:$C,0)))</f>
        <v>Feedstock Shifting</v>
      </c>
      <c r="C1044" s="76" t="str">
        <f t="shared" si="33"/>
        <v>Fraction of Feedstock Shifted</v>
      </c>
      <c r="D1044" s="78" t="s">
        <v>1318</v>
      </c>
      <c r="E1044" s="88" t="s">
        <v>945</v>
      </c>
      <c r="F1044" t="s">
        <v>1280</v>
      </c>
      <c r="G1044" s="88" t="s">
        <v>950</v>
      </c>
      <c r="H1044" s="80">
        <v>2639</v>
      </c>
      <c r="I1044" s="247" t="s">
        <v>44</v>
      </c>
      <c r="J1044" s="236" t="str">
        <f>IF(ISBLANK(INDEX('Policy Characteristics'!D:D,MATCH($C1044,'Policy Characteristics'!$C:$C,0))),"",INDEX('Policy Characteristics'!D:D,MATCH($C1044,'Policy Characteristics'!$C:$C,0)))</f>
        <v>Feedstock Shifting</v>
      </c>
      <c r="K1044" s="76" t="str">
        <f>IF(ISBLANK(INDEX('Policy Characteristics'!E:E,MATCH($C1044,'Policy Characteristics'!$C:$C,0))),"",INDEX('Policy Characteristics'!E:E,MATCH($C1044,'Policy Characteristics'!$C:$C,0)))</f>
        <v>indst feedstock shifting</v>
      </c>
      <c r="L1044" s="239">
        <f>IF(ISBLANK(INDEX('Policy Characteristics'!F:F,MATCH($C1044,'Policy Characteristics'!$C:$C,0))),"",INDEX('Policy Characteristics'!F:F,MATCH($C1044,'Policy Characteristics'!$C:$C,0)))</f>
        <v>0</v>
      </c>
      <c r="M1044" s="239">
        <f>IF(ISBLANK(INDEX('Policy Characteristics'!G:G,MATCH($C1044,'Policy Characteristics'!$C:$C,0))),"",INDEX('Policy Characteristics'!G:G,MATCH($C1044,'Policy Characteristics'!$C:$C,0)))</f>
        <v>1</v>
      </c>
      <c r="N1044" s="239">
        <f>IF(ISBLANK(INDEX('Policy Characteristics'!H:H,MATCH($C1044,'Policy Characteristics'!$C:$C,0))),"",INDEX('Policy Characteristics'!H:H,MATCH($C1044,'Policy Characteristics'!$C:$C,0)))</f>
        <v>0.01</v>
      </c>
      <c r="O1044" s="76" t="str">
        <f>IF(ISBLANK(INDEX('Policy Characteristics'!I:I,MATCH($C1044,'Policy Characteristics'!$C:$C,0))),"",INDEX('Policy Characteristics'!I:I,MATCH($C1044,'Policy Characteristics'!$C:$C,0)))</f>
        <v>% of potential achieved</v>
      </c>
      <c r="P1044" s="76" t="str">
        <f>IF(ISBLANK(INDEX('Policy Characteristics'!J:J,MATCH($C1044,'Policy Characteristics'!$C:$C,0))),"",INDEX('Policy Characteristics'!J:J,MATCH($C1044,'Policy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4" s="76" t="str">
        <f>IF(ISBLANK(INDEX('Policy Characteristics'!K:K,MATCH($C1044,'Policy Characteristics'!$C:$C,0))),"",INDEX('Policy Characteristics'!K:K,MATCH($C1044,'Policy Characteristics'!$C:$C,0)))</f>
        <v/>
      </c>
      <c r="R1044" s="76" t="str">
        <f>IF(ISBLANK(INDEX('Policy Characteristics'!L:L,MATCH($C1044,'Policy Characteristics'!$C:$C,0))),"",INDEX('Policy Characteristics'!L:L,MATCH($C1044,'Policy Characteristics'!$C:$C,0)))</f>
        <v/>
      </c>
    </row>
    <row r="1045" spans="1:18" s="143" customFormat="1" x14ac:dyDescent="0.25">
      <c r="A1045" s="76" t="str">
        <f>IF(ISBLANK(INDEX('Policy Characteristics'!A:A,MATCH($C1045,'Policy Characteristics'!$C:$C,0))),"",INDEX('Policy Characteristics'!A:A,MATCH($C1045,'Policy Characteristics'!$C:$C,0)))</f>
        <v>Industry</v>
      </c>
      <c r="B1045" s="234" t="str">
        <f>IF(ISBLANK(INDEX('Policy Characteristics'!B:B,MATCH($C1045,'Policy Characteristics'!$C:$C,0))),"",INDEX('Policy Characteristics'!B:B,MATCH($C1045,'Policy Characteristics'!$C:$C,0)))</f>
        <v>Feedstock Shifting</v>
      </c>
      <c r="C1045" s="76" t="str">
        <f t="shared" si="33"/>
        <v>Fraction of Feedstock Shifted</v>
      </c>
      <c r="D1045" s="78" t="s">
        <v>1319</v>
      </c>
      <c r="E1045" s="88" t="s">
        <v>642</v>
      </c>
      <c r="F1045" t="s">
        <v>1281</v>
      </c>
      <c r="G1045" s="88" t="s">
        <v>648</v>
      </c>
      <c r="H1045" s="80">
        <v>2640</v>
      </c>
      <c r="I1045" s="247" t="s">
        <v>44</v>
      </c>
      <c r="J1045" s="236" t="str">
        <f>IF(ISBLANK(INDEX('Policy Characteristics'!D:D,MATCH($C1045,'Policy Characteristics'!$C:$C,0))),"",INDEX('Policy Characteristics'!D:D,MATCH($C1045,'Policy Characteristics'!$C:$C,0)))</f>
        <v>Feedstock Shifting</v>
      </c>
      <c r="K1045" s="76" t="str">
        <f>IF(ISBLANK(INDEX('Policy Characteristics'!E:E,MATCH($C1045,'Policy Characteristics'!$C:$C,0))),"",INDEX('Policy Characteristics'!E:E,MATCH($C1045,'Policy Characteristics'!$C:$C,0)))</f>
        <v>indst feedstock shifting</v>
      </c>
      <c r="L1045" s="239">
        <f>IF(ISBLANK(INDEX('Policy Characteristics'!F:F,MATCH($C1045,'Policy Characteristics'!$C:$C,0))),"",INDEX('Policy Characteristics'!F:F,MATCH($C1045,'Policy Characteristics'!$C:$C,0)))</f>
        <v>0</v>
      </c>
      <c r="M1045" s="239">
        <f>IF(ISBLANK(INDEX('Policy Characteristics'!G:G,MATCH($C1045,'Policy Characteristics'!$C:$C,0))),"",INDEX('Policy Characteristics'!G:G,MATCH($C1045,'Policy Characteristics'!$C:$C,0)))</f>
        <v>1</v>
      </c>
      <c r="N1045" s="239">
        <f>IF(ISBLANK(INDEX('Policy Characteristics'!H:H,MATCH($C1045,'Policy Characteristics'!$C:$C,0))),"",INDEX('Policy Characteristics'!H:H,MATCH($C1045,'Policy Characteristics'!$C:$C,0)))</f>
        <v>0.01</v>
      </c>
      <c r="O1045" s="76" t="str">
        <f>IF(ISBLANK(INDEX('Policy Characteristics'!I:I,MATCH($C1045,'Policy Characteristics'!$C:$C,0))),"",INDEX('Policy Characteristics'!I:I,MATCH($C1045,'Policy Characteristics'!$C:$C,0)))</f>
        <v>% of potential achieved</v>
      </c>
      <c r="P1045" s="76" t="str">
        <f>IF(ISBLANK(INDEX('Policy Characteristics'!J:J,MATCH($C1045,'Policy Characteristics'!$C:$C,0))),"",INDEX('Policy Characteristics'!J:J,MATCH($C1045,'Policy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5" s="76" t="str">
        <f>IF(ISBLANK(INDEX('Policy Characteristics'!K:K,MATCH($C1045,'Policy Characteristics'!$C:$C,0))),"",INDEX('Policy Characteristics'!K:K,MATCH($C1045,'Policy Characteristics'!$C:$C,0)))</f>
        <v/>
      </c>
      <c r="R1045" s="76" t="str">
        <f>IF(ISBLANK(INDEX('Policy Characteristics'!L:L,MATCH($C1045,'Policy Characteristics'!$C:$C,0))),"",INDEX('Policy Characteristics'!L:L,MATCH($C1045,'Policy Characteristics'!$C:$C,0)))</f>
        <v/>
      </c>
    </row>
    <row r="1046" spans="1:18" s="143" customFormat="1" x14ac:dyDescent="0.25">
      <c r="A1046" s="76" t="str">
        <f>IF(ISBLANK(INDEX('Policy Characteristics'!A:A,MATCH($C1046,'Policy Characteristics'!$C:$C,0))),"",INDEX('Policy Characteristics'!A:A,MATCH($C1046,'Policy Characteristics'!$C:$C,0)))</f>
        <v>Industry</v>
      </c>
      <c r="B1046" s="234" t="str">
        <f>IF(ISBLANK(INDEX('Policy Characteristics'!B:B,MATCH($C1046,'Policy Characteristics'!$C:$C,0))),"",INDEX('Policy Characteristics'!B:B,MATCH($C1046,'Policy Characteristics'!$C:$C,0)))</f>
        <v>Feedstock Shifting</v>
      </c>
      <c r="C1046" s="76" t="str">
        <f t="shared" si="33"/>
        <v>Fraction of Feedstock Shifted</v>
      </c>
      <c r="D1046" s="78" t="s">
        <v>1319</v>
      </c>
      <c r="E1046" s="88" t="s">
        <v>643</v>
      </c>
      <c r="F1046" t="s">
        <v>1281</v>
      </c>
      <c r="G1046" s="88" t="s">
        <v>651</v>
      </c>
      <c r="H1046" s="80">
        <v>2641</v>
      </c>
      <c r="I1046" s="247" t="s">
        <v>44</v>
      </c>
      <c r="J1046" s="236" t="str">
        <f>IF(ISBLANK(INDEX('Policy Characteristics'!D:D,MATCH($C1046,'Policy Characteristics'!$C:$C,0))),"",INDEX('Policy Characteristics'!D:D,MATCH($C1046,'Policy Characteristics'!$C:$C,0)))</f>
        <v>Feedstock Shifting</v>
      </c>
      <c r="K1046" s="76" t="str">
        <f>IF(ISBLANK(INDEX('Policy Characteristics'!E:E,MATCH($C1046,'Policy Characteristics'!$C:$C,0))),"",INDEX('Policy Characteristics'!E:E,MATCH($C1046,'Policy Characteristics'!$C:$C,0)))</f>
        <v>indst feedstock shifting</v>
      </c>
      <c r="L1046" s="239">
        <f>IF(ISBLANK(INDEX('Policy Characteristics'!F:F,MATCH($C1046,'Policy Characteristics'!$C:$C,0))),"",INDEX('Policy Characteristics'!F:F,MATCH($C1046,'Policy Characteristics'!$C:$C,0)))</f>
        <v>0</v>
      </c>
      <c r="M1046" s="239">
        <f>IF(ISBLANK(INDEX('Policy Characteristics'!G:G,MATCH($C1046,'Policy Characteristics'!$C:$C,0))),"",INDEX('Policy Characteristics'!G:G,MATCH($C1046,'Policy Characteristics'!$C:$C,0)))</f>
        <v>1</v>
      </c>
      <c r="N1046" s="239">
        <f>IF(ISBLANK(INDEX('Policy Characteristics'!H:H,MATCH($C1046,'Policy Characteristics'!$C:$C,0))),"",INDEX('Policy Characteristics'!H:H,MATCH($C1046,'Policy Characteristics'!$C:$C,0)))</f>
        <v>0.01</v>
      </c>
      <c r="O1046" s="76" t="str">
        <f>IF(ISBLANK(INDEX('Policy Characteristics'!I:I,MATCH($C1046,'Policy Characteristics'!$C:$C,0))),"",INDEX('Policy Characteristics'!I:I,MATCH($C1046,'Policy Characteristics'!$C:$C,0)))</f>
        <v>% of potential achieved</v>
      </c>
      <c r="P1046" s="76" t="str">
        <f>IF(ISBLANK(INDEX('Policy Characteristics'!J:J,MATCH($C1046,'Policy Characteristics'!$C:$C,0))),"",INDEX('Policy Characteristics'!J:J,MATCH($C1046,'Policy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6" s="76" t="str">
        <f>IF(ISBLANK(INDEX('Policy Characteristics'!K:K,MATCH($C1046,'Policy Characteristics'!$C:$C,0))),"",INDEX('Policy Characteristics'!K:K,MATCH($C1046,'Policy Characteristics'!$C:$C,0)))</f>
        <v/>
      </c>
      <c r="R1046" s="76" t="str">
        <f>IF(ISBLANK(INDEX('Policy Characteristics'!L:L,MATCH($C1046,'Policy Characteristics'!$C:$C,0))),"",INDEX('Policy Characteristics'!L:L,MATCH($C1046,'Policy Characteristics'!$C:$C,0)))</f>
        <v/>
      </c>
    </row>
    <row r="1047" spans="1:18" s="143" customFormat="1" x14ac:dyDescent="0.25">
      <c r="A1047" s="76" t="str">
        <f>IF(ISBLANK(INDEX('Policy Characteristics'!A:A,MATCH($C1047,'Policy Characteristics'!$C:$C,0))),"",INDEX('Policy Characteristics'!A:A,MATCH($C1047,'Policy Characteristics'!$C:$C,0)))</f>
        <v>Industry</v>
      </c>
      <c r="B1047" s="234" t="str">
        <f>IF(ISBLANK(INDEX('Policy Characteristics'!B:B,MATCH($C1047,'Policy Characteristics'!$C:$C,0))),"",INDEX('Policy Characteristics'!B:B,MATCH($C1047,'Policy Characteristics'!$C:$C,0)))</f>
        <v>Feedstock Shifting</v>
      </c>
      <c r="C1047" s="76" t="str">
        <f t="shared" si="33"/>
        <v>Fraction of Feedstock Shifted</v>
      </c>
      <c r="D1047" s="78" t="s">
        <v>1319</v>
      </c>
      <c r="E1047" s="88" t="s">
        <v>644</v>
      </c>
      <c r="F1047" t="s">
        <v>1281</v>
      </c>
      <c r="G1047" s="88" t="s">
        <v>652</v>
      </c>
      <c r="H1047" s="80">
        <v>2642</v>
      </c>
      <c r="I1047" s="247" t="s">
        <v>44</v>
      </c>
      <c r="J1047" s="236" t="str">
        <f>IF(ISBLANK(INDEX('Policy Characteristics'!D:D,MATCH($C1047,'Policy Characteristics'!$C:$C,0))),"",INDEX('Policy Characteristics'!D:D,MATCH($C1047,'Policy Characteristics'!$C:$C,0)))</f>
        <v>Feedstock Shifting</v>
      </c>
      <c r="K1047" s="76" t="str">
        <f>IF(ISBLANK(INDEX('Policy Characteristics'!E:E,MATCH($C1047,'Policy Characteristics'!$C:$C,0))),"",INDEX('Policy Characteristics'!E:E,MATCH($C1047,'Policy Characteristics'!$C:$C,0)))</f>
        <v>indst feedstock shifting</v>
      </c>
      <c r="L1047" s="239">
        <f>IF(ISBLANK(INDEX('Policy Characteristics'!F:F,MATCH($C1047,'Policy Characteristics'!$C:$C,0))),"",INDEX('Policy Characteristics'!F:F,MATCH($C1047,'Policy Characteristics'!$C:$C,0)))</f>
        <v>0</v>
      </c>
      <c r="M1047" s="239">
        <f>IF(ISBLANK(INDEX('Policy Characteristics'!G:G,MATCH($C1047,'Policy Characteristics'!$C:$C,0))),"",INDEX('Policy Characteristics'!G:G,MATCH($C1047,'Policy Characteristics'!$C:$C,0)))</f>
        <v>1</v>
      </c>
      <c r="N1047" s="239">
        <f>IF(ISBLANK(INDEX('Policy Characteristics'!H:H,MATCH($C1047,'Policy Characteristics'!$C:$C,0))),"",INDEX('Policy Characteristics'!H:H,MATCH($C1047,'Policy Characteristics'!$C:$C,0)))</f>
        <v>0.01</v>
      </c>
      <c r="O1047" s="76" t="str">
        <f>IF(ISBLANK(INDEX('Policy Characteristics'!I:I,MATCH($C1047,'Policy Characteristics'!$C:$C,0))),"",INDEX('Policy Characteristics'!I:I,MATCH($C1047,'Policy Characteristics'!$C:$C,0)))</f>
        <v>% of potential achieved</v>
      </c>
      <c r="P1047" s="76" t="str">
        <f>IF(ISBLANK(INDEX('Policy Characteristics'!J:J,MATCH($C1047,'Policy Characteristics'!$C:$C,0))),"",INDEX('Policy Characteristics'!J:J,MATCH($C1047,'Policy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7" s="76" t="str">
        <f>IF(ISBLANK(INDEX('Policy Characteristics'!K:K,MATCH($C1047,'Policy Characteristics'!$C:$C,0))),"",INDEX('Policy Characteristics'!K:K,MATCH($C1047,'Policy Characteristics'!$C:$C,0)))</f>
        <v/>
      </c>
      <c r="R1047" s="76" t="str">
        <f>IF(ISBLANK(INDEX('Policy Characteristics'!L:L,MATCH($C1047,'Policy Characteristics'!$C:$C,0))),"",INDEX('Policy Characteristics'!L:L,MATCH($C1047,'Policy Characteristics'!$C:$C,0)))</f>
        <v/>
      </c>
    </row>
    <row r="1048" spans="1:18" s="143" customFormat="1" x14ac:dyDescent="0.25">
      <c r="A1048" s="76" t="str">
        <f>IF(ISBLANK(INDEX('Policy Characteristics'!A:A,MATCH($C1048,'Policy Characteristics'!$C:$C,0))),"",INDEX('Policy Characteristics'!A:A,MATCH($C1048,'Policy Characteristics'!$C:$C,0)))</f>
        <v>Industry</v>
      </c>
      <c r="B1048" s="234" t="str">
        <f>IF(ISBLANK(INDEX('Policy Characteristics'!B:B,MATCH($C1048,'Policy Characteristics'!$C:$C,0))),"",INDEX('Policy Characteristics'!B:B,MATCH($C1048,'Policy Characteristics'!$C:$C,0)))</f>
        <v>Feedstock Shifting</v>
      </c>
      <c r="C1048" s="76" t="str">
        <f t="shared" si="33"/>
        <v>Fraction of Feedstock Shifted</v>
      </c>
      <c r="D1048" s="78" t="s">
        <v>1319</v>
      </c>
      <c r="E1048" s="88" t="s">
        <v>645</v>
      </c>
      <c r="F1048" t="s">
        <v>1281</v>
      </c>
      <c r="G1048" s="88" t="s">
        <v>649</v>
      </c>
      <c r="H1048" s="80">
        <v>2643</v>
      </c>
      <c r="I1048" s="247" t="s">
        <v>44</v>
      </c>
      <c r="J1048" s="236" t="str">
        <f>IF(ISBLANK(INDEX('Policy Characteristics'!D:D,MATCH($C1048,'Policy Characteristics'!$C:$C,0))),"",INDEX('Policy Characteristics'!D:D,MATCH($C1048,'Policy Characteristics'!$C:$C,0)))</f>
        <v>Feedstock Shifting</v>
      </c>
      <c r="K1048" s="76" t="str">
        <f>IF(ISBLANK(INDEX('Policy Characteristics'!E:E,MATCH($C1048,'Policy Characteristics'!$C:$C,0))),"",INDEX('Policy Characteristics'!E:E,MATCH($C1048,'Policy Characteristics'!$C:$C,0)))</f>
        <v>indst feedstock shifting</v>
      </c>
      <c r="L1048" s="239">
        <f>IF(ISBLANK(INDEX('Policy Characteristics'!F:F,MATCH($C1048,'Policy Characteristics'!$C:$C,0))),"",INDEX('Policy Characteristics'!F:F,MATCH($C1048,'Policy Characteristics'!$C:$C,0)))</f>
        <v>0</v>
      </c>
      <c r="M1048" s="239">
        <f>IF(ISBLANK(INDEX('Policy Characteristics'!G:G,MATCH($C1048,'Policy Characteristics'!$C:$C,0))),"",INDEX('Policy Characteristics'!G:G,MATCH($C1048,'Policy Characteristics'!$C:$C,0)))</f>
        <v>1</v>
      </c>
      <c r="N1048" s="239">
        <f>IF(ISBLANK(INDEX('Policy Characteristics'!H:H,MATCH($C1048,'Policy Characteristics'!$C:$C,0))),"",INDEX('Policy Characteristics'!H:H,MATCH($C1048,'Policy Characteristics'!$C:$C,0)))</f>
        <v>0.01</v>
      </c>
      <c r="O1048" s="76" t="str">
        <f>IF(ISBLANK(INDEX('Policy Characteristics'!I:I,MATCH($C1048,'Policy Characteristics'!$C:$C,0))),"",INDEX('Policy Characteristics'!I:I,MATCH($C1048,'Policy Characteristics'!$C:$C,0)))</f>
        <v>% of potential achieved</v>
      </c>
      <c r="P1048" s="76" t="str">
        <f>IF(ISBLANK(INDEX('Policy Characteristics'!J:J,MATCH($C1048,'Policy Characteristics'!$C:$C,0))),"",INDEX('Policy Characteristics'!J:J,MATCH($C1048,'Policy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8" s="76" t="str">
        <f>IF(ISBLANK(INDEX('Policy Characteristics'!K:K,MATCH($C1048,'Policy Characteristics'!$C:$C,0))),"",INDEX('Policy Characteristics'!K:K,MATCH($C1048,'Policy Characteristics'!$C:$C,0)))</f>
        <v/>
      </c>
      <c r="R1048" s="76" t="str">
        <f>IF(ISBLANK(INDEX('Policy Characteristics'!L:L,MATCH($C1048,'Policy Characteristics'!$C:$C,0))),"",INDEX('Policy Characteristics'!L:L,MATCH($C1048,'Policy Characteristics'!$C:$C,0)))</f>
        <v/>
      </c>
    </row>
    <row r="1049" spans="1:18" s="143" customFormat="1" x14ac:dyDescent="0.25">
      <c r="A1049" s="76" t="str">
        <f>IF(ISBLANK(INDEX('Policy Characteristics'!A:A,MATCH($C1049,'Policy Characteristics'!$C:$C,0))),"",INDEX('Policy Characteristics'!A:A,MATCH($C1049,'Policy Characteristics'!$C:$C,0)))</f>
        <v>Industry</v>
      </c>
      <c r="B1049" s="234" t="str">
        <f>IF(ISBLANK(INDEX('Policy Characteristics'!B:B,MATCH($C1049,'Policy Characteristics'!$C:$C,0))),"",INDEX('Policy Characteristics'!B:B,MATCH($C1049,'Policy Characteristics'!$C:$C,0)))</f>
        <v>Feedstock Shifting</v>
      </c>
      <c r="C1049" s="76" t="str">
        <f t="shared" si="33"/>
        <v>Fraction of Feedstock Shifted</v>
      </c>
      <c r="D1049" s="78" t="s">
        <v>1319</v>
      </c>
      <c r="E1049" s="88" t="s">
        <v>646</v>
      </c>
      <c r="F1049" t="s">
        <v>1281</v>
      </c>
      <c r="G1049" s="88" t="s">
        <v>650</v>
      </c>
      <c r="H1049" s="80">
        <v>2644</v>
      </c>
      <c r="I1049" s="247" t="s">
        <v>44</v>
      </c>
      <c r="J1049" s="236" t="str">
        <f>IF(ISBLANK(INDEX('Policy Characteristics'!D:D,MATCH($C1049,'Policy Characteristics'!$C:$C,0))),"",INDEX('Policy Characteristics'!D:D,MATCH($C1049,'Policy Characteristics'!$C:$C,0)))</f>
        <v>Feedstock Shifting</v>
      </c>
      <c r="K1049" s="76" t="str">
        <f>IF(ISBLANK(INDEX('Policy Characteristics'!E:E,MATCH($C1049,'Policy Characteristics'!$C:$C,0))),"",INDEX('Policy Characteristics'!E:E,MATCH($C1049,'Policy Characteristics'!$C:$C,0)))</f>
        <v>indst feedstock shifting</v>
      </c>
      <c r="L1049" s="239">
        <f>IF(ISBLANK(INDEX('Policy Characteristics'!F:F,MATCH($C1049,'Policy Characteristics'!$C:$C,0))),"",INDEX('Policy Characteristics'!F:F,MATCH($C1049,'Policy Characteristics'!$C:$C,0)))</f>
        <v>0</v>
      </c>
      <c r="M1049" s="239">
        <f>IF(ISBLANK(INDEX('Policy Characteristics'!G:G,MATCH($C1049,'Policy Characteristics'!$C:$C,0))),"",INDEX('Policy Characteristics'!G:G,MATCH($C1049,'Policy Characteristics'!$C:$C,0)))</f>
        <v>1</v>
      </c>
      <c r="N1049" s="239">
        <f>IF(ISBLANK(INDEX('Policy Characteristics'!H:H,MATCH($C1049,'Policy Characteristics'!$C:$C,0))),"",INDEX('Policy Characteristics'!H:H,MATCH($C1049,'Policy Characteristics'!$C:$C,0)))</f>
        <v>0.01</v>
      </c>
      <c r="O1049" s="76" t="str">
        <f>IF(ISBLANK(INDEX('Policy Characteristics'!I:I,MATCH($C1049,'Policy Characteristics'!$C:$C,0))),"",INDEX('Policy Characteristics'!I:I,MATCH($C1049,'Policy Characteristics'!$C:$C,0)))</f>
        <v>% of potential achieved</v>
      </c>
      <c r="P1049" s="76" t="str">
        <f>IF(ISBLANK(INDEX('Policy Characteristics'!J:J,MATCH($C1049,'Policy Characteristics'!$C:$C,0))),"",INDEX('Policy Characteristics'!J:J,MATCH($C1049,'Policy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9" s="76" t="str">
        <f>IF(ISBLANK(INDEX('Policy Characteristics'!K:K,MATCH($C1049,'Policy Characteristics'!$C:$C,0))),"",INDEX('Policy Characteristics'!K:K,MATCH($C1049,'Policy Characteristics'!$C:$C,0)))</f>
        <v/>
      </c>
      <c r="R1049" s="76" t="str">
        <f>IF(ISBLANK(INDEX('Policy Characteristics'!L:L,MATCH($C1049,'Policy Characteristics'!$C:$C,0))),"",INDEX('Policy Characteristics'!L:L,MATCH($C1049,'Policy Characteristics'!$C:$C,0)))</f>
        <v/>
      </c>
    </row>
    <row r="1050" spans="1:18" s="143" customFormat="1" x14ac:dyDescent="0.25">
      <c r="A1050" s="76" t="str">
        <f>IF(ISBLANK(INDEX('Policy Characteristics'!A:A,MATCH($C1050,'Policy Characteristics'!$C:$C,0))),"",INDEX('Policy Characteristics'!A:A,MATCH($C1050,'Policy Characteristics'!$C:$C,0)))</f>
        <v>Industry</v>
      </c>
      <c r="B1050" s="234" t="str">
        <f>IF(ISBLANK(INDEX('Policy Characteristics'!B:B,MATCH($C1050,'Policy Characteristics'!$C:$C,0))),"",INDEX('Policy Characteristics'!B:B,MATCH($C1050,'Policy Characteristics'!$C:$C,0)))</f>
        <v>Feedstock Shifting</v>
      </c>
      <c r="C1050" s="76" t="str">
        <f t="shared" si="33"/>
        <v>Fraction of Feedstock Shifted</v>
      </c>
      <c r="D1050" s="78" t="s">
        <v>1319</v>
      </c>
      <c r="E1050" s="88" t="s">
        <v>647</v>
      </c>
      <c r="F1050" t="s">
        <v>1281</v>
      </c>
      <c r="G1050" s="88" t="s">
        <v>653</v>
      </c>
      <c r="H1050" s="80">
        <v>2645</v>
      </c>
      <c r="I1050" s="247" t="s">
        <v>44</v>
      </c>
      <c r="J1050" s="236" t="str">
        <f>IF(ISBLANK(INDEX('Policy Characteristics'!D:D,MATCH($C1050,'Policy Characteristics'!$C:$C,0))),"",INDEX('Policy Characteristics'!D:D,MATCH($C1050,'Policy Characteristics'!$C:$C,0)))</f>
        <v>Feedstock Shifting</v>
      </c>
      <c r="K1050" s="76" t="str">
        <f>IF(ISBLANK(INDEX('Policy Characteristics'!E:E,MATCH($C1050,'Policy Characteristics'!$C:$C,0))),"",INDEX('Policy Characteristics'!E:E,MATCH($C1050,'Policy Characteristics'!$C:$C,0)))</f>
        <v>indst feedstock shifting</v>
      </c>
      <c r="L1050" s="239">
        <f>IF(ISBLANK(INDEX('Policy Characteristics'!F:F,MATCH($C1050,'Policy Characteristics'!$C:$C,0))),"",INDEX('Policy Characteristics'!F:F,MATCH($C1050,'Policy Characteristics'!$C:$C,0)))</f>
        <v>0</v>
      </c>
      <c r="M1050" s="239">
        <f>IF(ISBLANK(INDEX('Policy Characteristics'!G:G,MATCH($C1050,'Policy Characteristics'!$C:$C,0))),"",INDEX('Policy Characteristics'!G:G,MATCH($C1050,'Policy Characteristics'!$C:$C,0)))</f>
        <v>1</v>
      </c>
      <c r="N1050" s="239">
        <f>IF(ISBLANK(INDEX('Policy Characteristics'!H:H,MATCH($C1050,'Policy Characteristics'!$C:$C,0))),"",INDEX('Policy Characteristics'!H:H,MATCH($C1050,'Policy Characteristics'!$C:$C,0)))</f>
        <v>0.01</v>
      </c>
      <c r="O1050" s="76" t="str">
        <f>IF(ISBLANK(INDEX('Policy Characteristics'!I:I,MATCH($C1050,'Policy Characteristics'!$C:$C,0))),"",INDEX('Policy Characteristics'!I:I,MATCH($C1050,'Policy Characteristics'!$C:$C,0)))</f>
        <v>% of potential achieved</v>
      </c>
      <c r="P1050" s="76" t="str">
        <f>IF(ISBLANK(INDEX('Policy Characteristics'!J:J,MATCH($C1050,'Policy Characteristics'!$C:$C,0))),"",INDEX('Policy Characteristics'!J:J,MATCH($C1050,'Policy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0" s="76" t="str">
        <f>IF(ISBLANK(INDEX('Policy Characteristics'!K:K,MATCH($C1050,'Policy Characteristics'!$C:$C,0))),"",INDEX('Policy Characteristics'!K:K,MATCH($C1050,'Policy Characteristics'!$C:$C,0)))</f>
        <v/>
      </c>
      <c r="R1050" s="76" t="str">
        <f>IF(ISBLANK(INDEX('Policy Characteristics'!L:L,MATCH($C1050,'Policy Characteristics'!$C:$C,0))),"",INDEX('Policy Characteristics'!L:L,MATCH($C1050,'Policy Characteristics'!$C:$C,0)))</f>
        <v/>
      </c>
    </row>
    <row r="1051" spans="1:18" s="143" customFormat="1" x14ac:dyDescent="0.25">
      <c r="A1051" s="76" t="str">
        <f>IF(ISBLANK(INDEX('Policy Characteristics'!A:A,MATCH($C1051,'Policy Characteristics'!$C:$C,0))),"",INDEX('Policy Characteristics'!A:A,MATCH($C1051,'Policy Characteristics'!$C:$C,0)))</f>
        <v>Industry</v>
      </c>
      <c r="B1051" s="234" t="str">
        <f>IF(ISBLANK(INDEX('Policy Characteristics'!B:B,MATCH($C1051,'Policy Characteristics'!$C:$C,0))),"",INDEX('Policy Characteristics'!B:B,MATCH($C1051,'Policy Characteristics'!$C:$C,0)))</f>
        <v>Feedstock Shifting</v>
      </c>
      <c r="C1051" s="76" t="str">
        <f t="shared" si="33"/>
        <v>Fraction of Feedstock Shifted</v>
      </c>
      <c r="D1051" s="78" t="s">
        <v>1319</v>
      </c>
      <c r="E1051" s="88" t="s">
        <v>946</v>
      </c>
      <c r="F1051" t="s">
        <v>1281</v>
      </c>
      <c r="G1051" s="88" t="s">
        <v>949</v>
      </c>
      <c r="H1051" s="80">
        <v>2646</v>
      </c>
      <c r="I1051" s="247" t="s">
        <v>44</v>
      </c>
      <c r="J1051" s="236" t="str">
        <f>IF(ISBLANK(INDEX('Policy Characteristics'!D:D,MATCH($C1051,'Policy Characteristics'!$C:$C,0))),"",INDEX('Policy Characteristics'!D:D,MATCH($C1051,'Policy Characteristics'!$C:$C,0)))</f>
        <v>Feedstock Shifting</v>
      </c>
      <c r="K1051" s="76" t="str">
        <f>IF(ISBLANK(INDEX('Policy Characteristics'!E:E,MATCH($C1051,'Policy Characteristics'!$C:$C,0))),"",INDEX('Policy Characteristics'!E:E,MATCH($C1051,'Policy Characteristics'!$C:$C,0)))</f>
        <v>indst feedstock shifting</v>
      </c>
      <c r="L1051" s="239">
        <f>IF(ISBLANK(INDEX('Policy Characteristics'!F:F,MATCH($C1051,'Policy Characteristics'!$C:$C,0))),"",INDEX('Policy Characteristics'!F:F,MATCH($C1051,'Policy Characteristics'!$C:$C,0)))</f>
        <v>0</v>
      </c>
      <c r="M1051" s="239">
        <f>IF(ISBLANK(INDEX('Policy Characteristics'!G:G,MATCH($C1051,'Policy Characteristics'!$C:$C,0))),"",INDEX('Policy Characteristics'!G:G,MATCH($C1051,'Policy Characteristics'!$C:$C,0)))</f>
        <v>1</v>
      </c>
      <c r="N1051" s="239">
        <f>IF(ISBLANK(INDEX('Policy Characteristics'!H:H,MATCH($C1051,'Policy Characteristics'!$C:$C,0))),"",INDEX('Policy Characteristics'!H:H,MATCH($C1051,'Policy Characteristics'!$C:$C,0)))</f>
        <v>0.01</v>
      </c>
      <c r="O1051" s="76" t="str">
        <f>IF(ISBLANK(INDEX('Policy Characteristics'!I:I,MATCH($C1051,'Policy Characteristics'!$C:$C,0))),"",INDEX('Policy Characteristics'!I:I,MATCH($C1051,'Policy Characteristics'!$C:$C,0)))</f>
        <v>% of potential achieved</v>
      </c>
      <c r="P1051" s="76" t="str">
        <f>IF(ISBLANK(INDEX('Policy Characteristics'!J:J,MATCH($C1051,'Policy Characteristics'!$C:$C,0))),"",INDEX('Policy Characteristics'!J:J,MATCH($C1051,'Policy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1" s="76" t="str">
        <f>IF(ISBLANK(INDEX('Policy Characteristics'!K:K,MATCH($C1051,'Policy Characteristics'!$C:$C,0))),"",INDEX('Policy Characteristics'!K:K,MATCH($C1051,'Policy Characteristics'!$C:$C,0)))</f>
        <v/>
      </c>
      <c r="R1051" s="76" t="str">
        <f>IF(ISBLANK(INDEX('Policy Characteristics'!L:L,MATCH($C1051,'Policy Characteristics'!$C:$C,0))),"",INDEX('Policy Characteristics'!L:L,MATCH($C1051,'Policy Characteristics'!$C:$C,0)))</f>
        <v/>
      </c>
    </row>
    <row r="1052" spans="1:18" s="143" customFormat="1" x14ac:dyDescent="0.25">
      <c r="A1052" s="76" t="str">
        <f>IF(ISBLANK(INDEX('Policy Characteristics'!A:A,MATCH($C1052,'Policy Characteristics'!$C:$C,0))),"",INDEX('Policy Characteristics'!A:A,MATCH($C1052,'Policy Characteristics'!$C:$C,0)))</f>
        <v>Industry</v>
      </c>
      <c r="B1052" s="234" t="str">
        <f>IF(ISBLANK(INDEX('Policy Characteristics'!B:B,MATCH($C1052,'Policy Characteristics'!$C:$C,0))),"",INDEX('Policy Characteristics'!B:B,MATCH($C1052,'Policy Characteristics'!$C:$C,0)))</f>
        <v>Feedstock Shifting</v>
      </c>
      <c r="C1052" s="76" t="str">
        <f t="shared" si="33"/>
        <v>Fraction of Feedstock Shifted</v>
      </c>
      <c r="D1052" s="78" t="s">
        <v>1319</v>
      </c>
      <c r="E1052" s="88" t="s">
        <v>947</v>
      </c>
      <c r="F1052" t="s">
        <v>1281</v>
      </c>
      <c r="G1052" s="88" t="s">
        <v>951</v>
      </c>
      <c r="H1052" s="80">
        <v>2647</v>
      </c>
      <c r="I1052" s="247" t="s">
        <v>44</v>
      </c>
      <c r="J1052" s="236" t="str">
        <f>IF(ISBLANK(INDEX('Policy Characteristics'!D:D,MATCH($C1052,'Policy Characteristics'!$C:$C,0))),"",INDEX('Policy Characteristics'!D:D,MATCH($C1052,'Policy Characteristics'!$C:$C,0)))</f>
        <v>Feedstock Shifting</v>
      </c>
      <c r="K1052" s="76" t="str">
        <f>IF(ISBLANK(INDEX('Policy Characteristics'!E:E,MATCH($C1052,'Policy Characteristics'!$C:$C,0))),"",INDEX('Policy Characteristics'!E:E,MATCH($C1052,'Policy Characteristics'!$C:$C,0)))</f>
        <v>indst feedstock shifting</v>
      </c>
      <c r="L1052" s="239">
        <f>IF(ISBLANK(INDEX('Policy Characteristics'!F:F,MATCH($C1052,'Policy Characteristics'!$C:$C,0))),"",INDEX('Policy Characteristics'!F:F,MATCH($C1052,'Policy Characteristics'!$C:$C,0)))</f>
        <v>0</v>
      </c>
      <c r="M1052" s="239">
        <f>IF(ISBLANK(INDEX('Policy Characteristics'!G:G,MATCH($C1052,'Policy Characteristics'!$C:$C,0))),"",INDEX('Policy Characteristics'!G:G,MATCH($C1052,'Policy Characteristics'!$C:$C,0)))</f>
        <v>1</v>
      </c>
      <c r="N1052" s="239">
        <f>IF(ISBLANK(INDEX('Policy Characteristics'!H:H,MATCH($C1052,'Policy Characteristics'!$C:$C,0))),"",INDEX('Policy Characteristics'!H:H,MATCH($C1052,'Policy Characteristics'!$C:$C,0)))</f>
        <v>0.01</v>
      </c>
      <c r="O1052" s="76" t="str">
        <f>IF(ISBLANK(INDEX('Policy Characteristics'!I:I,MATCH($C1052,'Policy Characteristics'!$C:$C,0))),"",INDEX('Policy Characteristics'!I:I,MATCH($C1052,'Policy Characteristics'!$C:$C,0)))</f>
        <v>% of potential achieved</v>
      </c>
      <c r="P1052" s="76" t="str">
        <f>IF(ISBLANK(INDEX('Policy Characteristics'!J:J,MATCH($C1052,'Policy Characteristics'!$C:$C,0))),"",INDEX('Policy Characteristics'!J:J,MATCH($C1052,'Policy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2" s="76" t="str">
        <f>IF(ISBLANK(INDEX('Policy Characteristics'!K:K,MATCH($C1052,'Policy Characteristics'!$C:$C,0))),"",INDEX('Policy Characteristics'!K:K,MATCH($C1052,'Policy Characteristics'!$C:$C,0)))</f>
        <v/>
      </c>
      <c r="R1052" s="76" t="str">
        <f>IF(ISBLANK(INDEX('Policy Characteristics'!L:L,MATCH($C1052,'Policy Characteristics'!$C:$C,0))),"",INDEX('Policy Characteristics'!L:L,MATCH($C1052,'Policy Characteristics'!$C:$C,0)))</f>
        <v/>
      </c>
    </row>
    <row r="1053" spans="1:18" s="143" customFormat="1" x14ac:dyDescent="0.25">
      <c r="A1053" s="76" t="str">
        <f>IF(ISBLANK(INDEX('Policy Characteristics'!A:A,MATCH($C1053,'Policy Characteristics'!$C:$C,0))),"",INDEX('Policy Characteristics'!A:A,MATCH($C1053,'Policy Characteristics'!$C:$C,0)))</f>
        <v>Industry</v>
      </c>
      <c r="B1053" s="234" t="str">
        <f>IF(ISBLANK(INDEX('Policy Characteristics'!B:B,MATCH($C1053,'Policy Characteristics'!$C:$C,0))),"",INDEX('Policy Characteristics'!B:B,MATCH($C1053,'Policy Characteristics'!$C:$C,0)))</f>
        <v>Feedstock Shifting</v>
      </c>
      <c r="C1053" s="76" t="str">
        <f t="shared" si="33"/>
        <v>Fraction of Feedstock Shifted</v>
      </c>
      <c r="D1053" s="78" t="s">
        <v>1319</v>
      </c>
      <c r="E1053" s="88" t="s">
        <v>948</v>
      </c>
      <c r="F1053" t="s">
        <v>1281</v>
      </c>
      <c r="G1053" s="88" t="s">
        <v>952</v>
      </c>
      <c r="H1053" s="80">
        <v>2648</v>
      </c>
      <c r="I1053" s="247" t="s">
        <v>44</v>
      </c>
      <c r="J1053" s="236" t="str">
        <f>IF(ISBLANK(INDEX('Policy Characteristics'!D:D,MATCH($C1053,'Policy Characteristics'!$C:$C,0))),"",INDEX('Policy Characteristics'!D:D,MATCH($C1053,'Policy Characteristics'!$C:$C,0)))</f>
        <v>Feedstock Shifting</v>
      </c>
      <c r="K1053" s="76" t="str">
        <f>IF(ISBLANK(INDEX('Policy Characteristics'!E:E,MATCH($C1053,'Policy Characteristics'!$C:$C,0))),"",INDEX('Policy Characteristics'!E:E,MATCH($C1053,'Policy Characteristics'!$C:$C,0)))</f>
        <v>indst feedstock shifting</v>
      </c>
      <c r="L1053" s="239">
        <f>IF(ISBLANK(INDEX('Policy Characteristics'!F:F,MATCH($C1053,'Policy Characteristics'!$C:$C,0))),"",INDEX('Policy Characteristics'!F:F,MATCH($C1053,'Policy Characteristics'!$C:$C,0)))</f>
        <v>0</v>
      </c>
      <c r="M1053" s="239">
        <f>IF(ISBLANK(INDEX('Policy Characteristics'!G:G,MATCH($C1053,'Policy Characteristics'!$C:$C,0))),"",INDEX('Policy Characteristics'!G:G,MATCH($C1053,'Policy Characteristics'!$C:$C,0)))</f>
        <v>1</v>
      </c>
      <c r="N1053" s="239">
        <f>IF(ISBLANK(INDEX('Policy Characteristics'!H:H,MATCH($C1053,'Policy Characteristics'!$C:$C,0))),"",INDEX('Policy Characteristics'!H:H,MATCH($C1053,'Policy Characteristics'!$C:$C,0)))</f>
        <v>0.01</v>
      </c>
      <c r="O1053" s="76" t="str">
        <f>IF(ISBLANK(INDEX('Policy Characteristics'!I:I,MATCH($C1053,'Policy Characteristics'!$C:$C,0))),"",INDEX('Policy Characteristics'!I:I,MATCH($C1053,'Policy Characteristics'!$C:$C,0)))</f>
        <v>% of potential achieved</v>
      </c>
      <c r="P1053" s="76" t="str">
        <f>IF(ISBLANK(INDEX('Policy Characteristics'!J:J,MATCH($C1053,'Policy Characteristics'!$C:$C,0))),"",INDEX('Policy Characteristics'!J:J,MATCH($C1053,'Policy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3" s="76" t="str">
        <f>IF(ISBLANK(INDEX('Policy Characteristics'!K:K,MATCH($C1053,'Policy Characteristics'!$C:$C,0))),"",INDEX('Policy Characteristics'!K:K,MATCH($C1053,'Policy Characteristics'!$C:$C,0)))</f>
        <v/>
      </c>
      <c r="R1053" s="76" t="str">
        <f>IF(ISBLANK(INDEX('Policy Characteristics'!L:L,MATCH($C1053,'Policy Characteristics'!$C:$C,0))),"",INDEX('Policy Characteristics'!L:L,MATCH($C1053,'Policy Characteristics'!$C:$C,0)))</f>
        <v/>
      </c>
    </row>
    <row r="1054" spans="1:18" s="143" customFormat="1" x14ac:dyDescent="0.25">
      <c r="A1054" s="76" t="str">
        <f>IF(ISBLANK(INDEX('Policy Characteristics'!A:A,MATCH($C1054,'Policy Characteristics'!$C:$C,0))),"",INDEX('Policy Characteristics'!A:A,MATCH($C1054,'Policy Characteristics'!$C:$C,0)))</f>
        <v>Industry</v>
      </c>
      <c r="B1054" s="234" t="str">
        <f>IF(ISBLANK(INDEX('Policy Characteristics'!B:B,MATCH($C1054,'Policy Characteristics'!$C:$C,0))),"",INDEX('Policy Characteristics'!B:B,MATCH($C1054,'Policy Characteristics'!$C:$C,0)))</f>
        <v>Feedstock Shifting</v>
      </c>
      <c r="C1054" s="76" t="str">
        <f t="shared" si="33"/>
        <v>Fraction of Feedstock Shifted</v>
      </c>
      <c r="D1054" s="78" t="s">
        <v>1319</v>
      </c>
      <c r="E1054" s="88" t="s">
        <v>945</v>
      </c>
      <c r="F1054" t="s">
        <v>1281</v>
      </c>
      <c r="G1054" s="88" t="s">
        <v>950</v>
      </c>
      <c r="H1054" s="80">
        <v>2649</v>
      </c>
      <c r="I1054" s="247" t="s">
        <v>44</v>
      </c>
      <c r="J1054" s="236" t="str">
        <f>IF(ISBLANK(INDEX('Policy Characteristics'!D:D,MATCH($C1054,'Policy Characteristics'!$C:$C,0))),"",INDEX('Policy Characteristics'!D:D,MATCH($C1054,'Policy Characteristics'!$C:$C,0)))</f>
        <v>Feedstock Shifting</v>
      </c>
      <c r="K1054" s="76" t="str">
        <f>IF(ISBLANK(INDEX('Policy Characteristics'!E:E,MATCH($C1054,'Policy Characteristics'!$C:$C,0))),"",INDEX('Policy Characteristics'!E:E,MATCH($C1054,'Policy Characteristics'!$C:$C,0)))</f>
        <v>indst feedstock shifting</v>
      </c>
      <c r="L1054" s="239">
        <f>IF(ISBLANK(INDEX('Policy Characteristics'!F:F,MATCH($C1054,'Policy Characteristics'!$C:$C,0))),"",INDEX('Policy Characteristics'!F:F,MATCH($C1054,'Policy Characteristics'!$C:$C,0)))</f>
        <v>0</v>
      </c>
      <c r="M1054" s="239">
        <f>IF(ISBLANK(INDEX('Policy Characteristics'!G:G,MATCH($C1054,'Policy Characteristics'!$C:$C,0))),"",INDEX('Policy Characteristics'!G:G,MATCH($C1054,'Policy Characteristics'!$C:$C,0)))</f>
        <v>1</v>
      </c>
      <c r="N1054" s="239">
        <f>IF(ISBLANK(INDEX('Policy Characteristics'!H:H,MATCH($C1054,'Policy Characteristics'!$C:$C,0))),"",INDEX('Policy Characteristics'!H:H,MATCH($C1054,'Policy Characteristics'!$C:$C,0)))</f>
        <v>0.01</v>
      </c>
      <c r="O1054" s="76" t="str">
        <f>IF(ISBLANK(INDEX('Policy Characteristics'!I:I,MATCH($C1054,'Policy Characteristics'!$C:$C,0))),"",INDEX('Policy Characteristics'!I:I,MATCH($C1054,'Policy Characteristics'!$C:$C,0)))</f>
        <v>% of potential achieved</v>
      </c>
      <c r="P1054" s="76" t="str">
        <f>IF(ISBLANK(INDEX('Policy Characteristics'!J:J,MATCH($C1054,'Policy Characteristics'!$C:$C,0))),"",INDEX('Policy Characteristics'!J:J,MATCH($C1054,'Policy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4" s="76" t="str">
        <f>IF(ISBLANK(INDEX('Policy Characteristics'!K:K,MATCH($C1054,'Policy Characteristics'!$C:$C,0))),"",INDEX('Policy Characteristics'!K:K,MATCH($C1054,'Policy Characteristics'!$C:$C,0)))</f>
        <v/>
      </c>
      <c r="R1054" s="76" t="str">
        <f>IF(ISBLANK(INDEX('Policy Characteristics'!L:L,MATCH($C1054,'Policy Characteristics'!$C:$C,0))),"",INDEX('Policy Characteristics'!L:L,MATCH($C1054,'Policy Characteristics'!$C:$C,0)))</f>
        <v/>
      </c>
    </row>
    <row r="1055" spans="1:18" s="143" customFormat="1" x14ac:dyDescent="0.25">
      <c r="A1055" s="76" t="str">
        <f>IF(ISBLANK(INDEX('Policy Characteristics'!A:A,MATCH($C1055,'Policy Characteristics'!$C:$C,0))),"",INDEX('Policy Characteristics'!A:A,MATCH($C1055,'Policy Characteristics'!$C:$C,0)))</f>
        <v>Industry</v>
      </c>
      <c r="B1055" s="234" t="str">
        <f>IF(ISBLANK(INDEX('Policy Characteristics'!B:B,MATCH($C1055,'Policy Characteristics'!$C:$C,0))),"",INDEX('Policy Characteristics'!B:B,MATCH($C1055,'Policy Characteristics'!$C:$C,0)))</f>
        <v>Feedstock Shifting</v>
      </c>
      <c r="C1055" s="76" t="str">
        <f t="shared" si="33"/>
        <v>Fraction of Feedstock Shifted</v>
      </c>
      <c r="D1055" s="78" t="s">
        <v>1320</v>
      </c>
      <c r="E1055" s="88" t="s">
        <v>642</v>
      </c>
      <c r="F1055" t="s">
        <v>1282</v>
      </c>
      <c r="G1055" s="88" t="s">
        <v>648</v>
      </c>
      <c r="H1055" s="80">
        <v>2650</v>
      </c>
      <c r="I1055" s="247" t="s">
        <v>44</v>
      </c>
      <c r="J1055" s="236" t="str">
        <f>IF(ISBLANK(INDEX('Policy Characteristics'!D:D,MATCH($C1055,'Policy Characteristics'!$C:$C,0))),"",INDEX('Policy Characteristics'!D:D,MATCH($C1055,'Policy Characteristics'!$C:$C,0)))</f>
        <v>Feedstock Shifting</v>
      </c>
      <c r="K1055" s="76" t="str">
        <f>IF(ISBLANK(INDEX('Policy Characteristics'!E:E,MATCH($C1055,'Policy Characteristics'!$C:$C,0))),"",INDEX('Policy Characteristics'!E:E,MATCH($C1055,'Policy Characteristics'!$C:$C,0)))</f>
        <v>indst feedstock shifting</v>
      </c>
      <c r="L1055" s="239">
        <f>IF(ISBLANK(INDEX('Policy Characteristics'!F:F,MATCH($C1055,'Policy Characteristics'!$C:$C,0))),"",INDEX('Policy Characteristics'!F:F,MATCH($C1055,'Policy Characteristics'!$C:$C,0)))</f>
        <v>0</v>
      </c>
      <c r="M1055" s="239">
        <f>IF(ISBLANK(INDEX('Policy Characteristics'!G:G,MATCH($C1055,'Policy Characteristics'!$C:$C,0))),"",INDEX('Policy Characteristics'!G:G,MATCH($C1055,'Policy Characteristics'!$C:$C,0)))</f>
        <v>1</v>
      </c>
      <c r="N1055" s="239">
        <f>IF(ISBLANK(INDEX('Policy Characteristics'!H:H,MATCH($C1055,'Policy Characteristics'!$C:$C,0))),"",INDEX('Policy Characteristics'!H:H,MATCH($C1055,'Policy Characteristics'!$C:$C,0)))</f>
        <v>0.01</v>
      </c>
      <c r="O1055" s="76" t="str">
        <f>IF(ISBLANK(INDEX('Policy Characteristics'!I:I,MATCH($C1055,'Policy Characteristics'!$C:$C,0))),"",INDEX('Policy Characteristics'!I:I,MATCH($C1055,'Policy Characteristics'!$C:$C,0)))</f>
        <v>% of potential achieved</v>
      </c>
      <c r="P1055" s="76" t="str">
        <f>IF(ISBLANK(INDEX('Policy Characteristics'!J:J,MATCH($C1055,'Policy Characteristics'!$C:$C,0))),"",INDEX('Policy Characteristics'!J:J,MATCH($C1055,'Policy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5" s="76" t="str">
        <f>IF(ISBLANK(INDEX('Policy Characteristics'!K:K,MATCH($C1055,'Policy Characteristics'!$C:$C,0))),"",INDEX('Policy Characteristics'!K:K,MATCH($C1055,'Policy Characteristics'!$C:$C,0)))</f>
        <v/>
      </c>
      <c r="R1055" s="76" t="str">
        <f>IF(ISBLANK(INDEX('Policy Characteristics'!L:L,MATCH($C1055,'Policy Characteristics'!$C:$C,0))),"",INDEX('Policy Characteristics'!L:L,MATCH($C1055,'Policy Characteristics'!$C:$C,0)))</f>
        <v/>
      </c>
    </row>
    <row r="1056" spans="1:18" s="143" customFormat="1" x14ac:dyDescent="0.25">
      <c r="A1056" s="76" t="str">
        <f>IF(ISBLANK(INDEX('Policy Characteristics'!A:A,MATCH($C1056,'Policy Characteristics'!$C:$C,0))),"",INDEX('Policy Characteristics'!A:A,MATCH($C1056,'Policy Characteristics'!$C:$C,0)))</f>
        <v>Industry</v>
      </c>
      <c r="B1056" s="234" t="str">
        <f>IF(ISBLANK(INDEX('Policy Characteristics'!B:B,MATCH($C1056,'Policy Characteristics'!$C:$C,0))),"",INDEX('Policy Characteristics'!B:B,MATCH($C1056,'Policy Characteristics'!$C:$C,0)))</f>
        <v>Feedstock Shifting</v>
      </c>
      <c r="C1056" s="76" t="str">
        <f t="shared" si="33"/>
        <v>Fraction of Feedstock Shifted</v>
      </c>
      <c r="D1056" s="78" t="s">
        <v>1320</v>
      </c>
      <c r="E1056" s="88" t="s">
        <v>643</v>
      </c>
      <c r="F1056" t="s">
        <v>1282</v>
      </c>
      <c r="G1056" s="88" t="s">
        <v>651</v>
      </c>
      <c r="H1056" s="80">
        <v>2651</v>
      </c>
      <c r="I1056" s="247" t="s">
        <v>44</v>
      </c>
      <c r="J1056" s="236" t="str">
        <f>IF(ISBLANK(INDEX('Policy Characteristics'!D:D,MATCH($C1056,'Policy Characteristics'!$C:$C,0))),"",INDEX('Policy Characteristics'!D:D,MATCH($C1056,'Policy Characteristics'!$C:$C,0)))</f>
        <v>Feedstock Shifting</v>
      </c>
      <c r="K1056" s="76" t="str">
        <f>IF(ISBLANK(INDEX('Policy Characteristics'!E:E,MATCH($C1056,'Policy Characteristics'!$C:$C,0))),"",INDEX('Policy Characteristics'!E:E,MATCH($C1056,'Policy Characteristics'!$C:$C,0)))</f>
        <v>indst feedstock shifting</v>
      </c>
      <c r="L1056" s="239">
        <f>IF(ISBLANK(INDEX('Policy Characteristics'!F:F,MATCH($C1056,'Policy Characteristics'!$C:$C,0))),"",INDEX('Policy Characteristics'!F:F,MATCH($C1056,'Policy Characteristics'!$C:$C,0)))</f>
        <v>0</v>
      </c>
      <c r="M1056" s="239">
        <f>IF(ISBLANK(INDEX('Policy Characteristics'!G:G,MATCH($C1056,'Policy Characteristics'!$C:$C,0))),"",INDEX('Policy Characteristics'!G:G,MATCH($C1056,'Policy Characteristics'!$C:$C,0)))</f>
        <v>1</v>
      </c>
      <c r="N1056" s="239">
        <f>IF(ISBLANK(INDEX('Policy Characteristics'!H:H,MATCH($C1056,'Policy Characteristics'!$C:$C,0))),"",INDEX('Policy Characteristics'!H:H,MATCH($C1056,'Policy Characteristics'!$C:$C,0)))</f>
        <v>0.01</v>
      </c>
      <c r="O1056" s="76" t="str">
        <f>IF(ISBLANK(INDEX('Policy Characteristics'!I:I,MATCH($C1056,'Policy Characteristics'!$C:$C,0))),"",INDEX('Policy Characteristics'!I:I,MATCH($C1056,'Policy Characteristics'!$C:$C,0)))</f>
        <v>% of potential achieved</v>
      </c>
      <c r="P1056" s="76" t="str">
        <f>IF(ISBLANK(INDEX('Policy Characteristics'!J:J,MATCH($C1056,'Policy Characteristics'!$C:$C,0))),"",INDEX('Policy Characteristics'!J:J,MATCH($C1056,'Policy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6" s="76" t="str">
        <f>IF(ISBLANK(INDEX('Policy Characteristics'!K:K,MATCH($C1056,'Policy Characteristics'!$C:$C,0))),"",INDEX('Policy Characteristics'!K:K,MATCH($C1056,'Policy Characteristics'!$C:$C,0)))</f>
        <v/>
      </c>
      <c r="R1056" s="76" t="str">
        <f>IF(ISBLANK(INDEX('Policy Characteristics'!L:L,MATCH($C1056,'Policy Characteristics'!$C:$C,0))),"",INDEX('Policy Characteristics'!L:L,MATCH($C1056,'Policy Characteristics'!$C:$C,0)))</f>
        <v/>
      </c>
    </row>
    <row r="1057" spans="1:18" s="143" customFormat="1" x14ac:dyDescent="0.25">
      <c r="A1057" s="76" t="str">
        <f>IF(ISBLANK(INDEX('Policy Characteristics'!A:A,MATCH($C1057,'Policy Characteristics'!$C:$C,0))),"",INDEX('Policy Characteristics'!A:A,MATCH($C1057,'Policy Characteristics'!$C:$C,0)))</f>
        <v>Industry</v>
      </c>
      <c r="B1057" s="234" t="str">
        <f>IF(ISBLANK(INDEX('Policy Characteristics'!B:B,MATCH($C1057,'Policy Characteristics'!$C:$C,0))),"",INDEX('Policy Characteristics'!B:B,MATCH($C1057,'Policy Characteristics'!$C:$C,0)))</f>
        <v>Feedstock Shifting</v>
      </c>
      <c r="C1057" s="76" t="str">
        <f t="shared" si="33"/>
        <v>Fraction of Feedstock Shifted</v>
      </c>
      <c r="D1057" s="78" t="s">
        <v>1320</v>
      </c>
      <c r="E1057" s="88" t="s">
        <v>644</v>
      </c>
      <c r="F1057" t="s">
        <v>1282</v>
      </c>
      <c r="G1057" s="88" t="s">
        <v>652</v>
      </c>
      <c r="H1057" s="80">
        <v>2652</v>
      </c>
      <c r="I1057" s="247" t="s">
        <v>44</v>
      </c>
      <c r="J1057" s="236" t="str">
        <f>IF(ISBLANK(INDEX('Policy Characteristics'!D:D,MATCH($C1057,'Policy Characteristics'!$C:$C,0))),"",INDEX('Policy Characteristics'!D:D,MATCH($C1057,'Policy Characteristics'!$C:$C,0)))</f>
        <v>Feedstock Shifting</v>
      </c>
      <c r="K1057" s="76" t="str">
        <f>IF(ISBLANK(INDEX('Policy Characteristics'!E:E,MATCH($C1057,'Policy Characteristics'!$C:$C,0))),"",INDEX('Policy Characteristics'!E:E,MATCH($C1057,'Policy Characteristics'!$C:$C,0)))</f>
        <v>indst feedstock shifting</v>
      </c>
      <c r="L1057" s="239">
        <f>IF(ISBLANK(INDEX('Policy Characteristics'!F:F,MATCH($C1057,'Policy Characteristics'!$C:$C,0))),"",INDEX('Policy Characteristics'!F:F,MATCH($C1057,'Policy Characteristics'!$C:$C,0)))</f>
        <v>0</v>
      </c>
      <c r="M1057" s="239">
        <f>IF(ISBLANK(INDEX('Policy Characteristics'!G:G,MATCH($C1057,'Policy Characteristics'!$C:$C,0))),"",INDEX('Policy Characteristics'!G:G,MATCH($C1057,'Policy Characteristics'!$C:$C,0)))</f>
        <v>1</v>
      </c>
      <c r="N1057" s="239">
        <f>IF(ISBLANK(INDEX('Policy Characteristics'!H:H,MATCH($C1057,'Policy Characteristics'!$C:$C,0))),"",INDEX('Policy Characteristics'!H:H,MATCH($C1057,'Policy Characteristics'!$C:$C,0)))</f>
        <v>0.01</v>
      </c>
      <c r="O1057" s="76" t="str">
        <f>IF(ISBLANK(INDEX('Policy Characteristics'!I:I,MATCH($C1057,'Policy Characteristics'!$C:$C,0))),"",INDEX('Policy Characteristics'!I:I,MATCH($C1057,'Policy Characteristics'!$C:$C,0)))</f>
        <v>% of potential achieved</v>
      </c>
      <c r="P1057" s="76" t="str">
        <f>IF(ISBLANK(INDEX('Policy Characteristics'!J:J,MATCH($C1057,'Policy Characteristics'!$C:$C,0))),"",INDEX('Policy Characteristics'!J:J,MATCH($C1057,'Policy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7" s="76" t="str">
        <f>IF(ISBLANK(INDEX('Policy Characteristics'!K:K,MATCH($C1057,'Policy Characteristics'!$C:$C,0))),"",INDEX('Policy Characteristics'!K:K,MATCH($C1057,'Policy Characteristics'!$C:$C,0)))</f>
        <v/>
      </c>
      <c r="R1057" s="76" t="str">
        <f>IF(ISBLANK(INDEX('Policy Characteristics'!L:L,MATCH($C1057,'Policy Characteristics'!$C:$C,0))),"",INDEX('Policy Characteristics'!L:L,MATCH($C1057,'Policy Characteristics'!$C:$C,0)))</f>
        <v/>
      </c>
    </row>
    <row r="1058" spans="1:18" s="143" customFormat="1" x14ac:dyDescent="0.25">
      <c r="A1058" s="76" t="str">
        <f>IF(ISBLANK(INDEX('Policy Characteristics'!A:A,MATCH($C1058,'Policy Characteristics'!$C:$C,0))),"",INDEX('Policy Characteristics'!A:A,MATCH($C1058,'Policy Characteristics'!$C:$C,0)))</f>
        <v>Industry</v>
      </c>
      <c r="B1058" s="234" t="str">
        <f>IF(ISBLANK(INDEX('Policy Characteristics'!B:B,MATCH($C1058,'Policy Characteristics'!$C:$C,0))),"",INDEX('Policy Characteristics'!B:B,MATCH($C1058,'Policy Characteristics'!$C:$C,0)))</f>
        <v>Feedstock Shifting</v>
      </c>
      <c r="C1058" s="76" t="str">
        <f t="shared" si="33"/>
        <v>Fraction of Feedstock Shifted</v>
      </c>
      <c r="D1058" s="78" t="s">
        <v>1320</v>
      </c>
      <c r="E1058" s="88" t="s">
        <v>645</v>
      </c>
      <c r="F1058" t="s">
        <v>1282</v>
      </c>
      <c r="G1058" s="88" t="s">
        <v>649</v>
      </c>
      <c r="H1058" s="80">
        <v>2653</v>
      </c>
      <c r="I1058" s="247" t="s">
        <v>44</v>
      </c>
      <c r="J1058" s="236" t="str">
        <f>IF(ISBLANK(INDEX('Policy Characteristics'!D:D,MATCH($C1058,'Policy Characteristics'!$C:$C,0))),"",INDEX('Policy Characteristics'!D:D,MATCH($C1058,'Policy Characteristics'!$C:$C,0)))</f>
        <v>Feedstock Shifting</v>
      </c>
      <c r="K1058" s="76" t="str">
        <f>IF(ISBLANK(INDEX('Policy Characteristics'!E:E,MATCH($C1058,'Policy Characteristics'!$C:$C,0))),"",INDEX('Policy Characteristics'!E:E,MATCH($C1058,'Policy Characteristics'!$C:$C,0)))</f>
        <v>indst feedstock shifting</v>
      </c>
      <c r="L1058" s="239">
        <f>IF(ISBLANK(INDEX('Policy Characteristics'!F:F,MATCH($C1058,'Policy Characteristics'!$C:$C,0))),"",INDEX('Policy Characteristics'!F:F,MATCH($C1058,'Policy Characteristics'!$C:$C,0)))</f>
        <v>0</v>
      </c>
      <c r="M1058" s="239">
        <f>IF(ISBLANK(INDEX('Policy Characteristics'!G:G,MATCH($C1058,'Policy Characteristics'!$C:$C,0))),"",INDEX('Policy Characteristics'!G:G,MATCH($C1058,'Policy Characteristics'!$C:$C,0)))</f>
        <v>1</v>
      </c>
      <c r="N1058" s="239">
        <f>IF(ISBLANK(INDEX('Policy Characteristics'!H:H,MATCH($C1058,'Policy Characteristics'!$C:$C,0))),"",INDEX('Policy Characteristics'!H:H,MATCH($C1058,'Policy Characteristics'!$C:$C,0)))</f>
        <v>0.01</v>
      </c>
      <c r="O1058" s="76" t="str">
        <f>IF(ISBLANK(INDEX('Policy Characteristics'!I:I,MATCH($C1058,'Policy Characteristics'!$C:$C,0))),"",INDEX('Policy Characteristics'!I:I,MATCH($C1058,'Policy Characteristics'!$C:$C,0)))</f>
        <v>% of potential achieved</v>
      </c>
      <c r="P1058" s="76" t="str">
        <f>IF(ISBLANK(INDEX('Policy Characteristics'!J:J,MATCH($C1058,'Policy Characteristics'!$C:$C,0))),"",INDEX('Policy Characteristics'!J:J,MATCH($C1058,'Policy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8" s="76" t="str">
        <f>IF(ISBLANK(INDEX('Policy Characteristics'!K:K,MATCH($C1058,'Policy Characteristics'!$C:$C,0))),"",INDEX('Policy Characteristics'!K:K,MATCH($C1058,'Policy Characteristics'!$C:$C,0)))</f>
        <v/>
      </c>
      <c r="R1058" s="76" t="str">
        <f>IF(ISBLANK(INDEX('Policy Characteristics'!L:L,MATCH($C1058,'Policy Characteristics'!$C:$C,0))),"",INDEX('Policy Characteristics'!L:L,MATCH($C1058,'Policy Characteristics'!$C:$C,0)))</f>
        <v/>
      </c>
    </row>
    <row r="1059" spans="1:18" s="143" customFormat="1" x14ac:dyDescent="0.25">
      <c r="A1059" s="76" t="str">
        <f>IF(ISBLANK(INDEX('Policy Characteristics'!A:A,MATCH($C1059,'Policy Characteristics'!$C:$C,0))),"",INDEX('Policy Characteristics'!A:A,MATCH($C1059,'Policy Characteristics'!$C:$C,0)))</f>
        <v>Industry</v>
      </c>
      <c r="B1059" s="234" t="str">
        <f>IF(ISBLANK(INDEX('Policy Characteristics'!B:B,MATCH($C1059,'Policy Characteristics'!$C:$C,0))),"",INDEX('Policy Characteristics'!B:B,MATCH($C1059,'Policy Characteristics'!$C:$C,0)))</f>
        <v>Feedstock Shifting</v>
      </c>
      <c r="C1059" s="76" t="str">
        <f t="shared" ref="C1059:C1114" si="34">C$865</f>
        <v>Fraction of Feedstock Shifted</v>
      </c>
      <c r="D1059" s="78" t="s">
        <v>1320</v>
      </c>
      <c r="E1059" s="88" t="s">
        <v>646</v>
      </c>
      <c r="F1059" t="s">
        <v>1282</v>
      </c>
      <c r="G1059" s="88" t="s">
        <v>650</v>
      </c>
      <c r="H1059" s="80">
        <v>2654</v>
      </c>
      <c r="I1059" s="247" t="s">
        <v>44</v>
      </c>
      <c r="J1059" s="236" t="str">
        <f>IF(ISBLANK(INDEX('Policy Characteristics'!D:D,MATCH($C1059,'Policy Characteristics'!$C:$C,0))),"",INDEX('Policy Characteristics'!D:D,MATCH($C1059,'Policy Characteristics'!$C:$C,0)))</f>
        <v>Feedstock Shifting</v>
      </c>
      <c r="K1059" s="76" t="str">
        <f>IF(ISBLANK(INDEX('Policy Characteristics'!E:E,MATCH($C1059,'Policy Characteristics'!$C:$C,0))),"",INDEX('Policy Characteristics'!E:E,MATCH($C1059,'Policy Characteristics'!$C:$C,0)))</f>
        <v>indst feedstock shifting</v>
      </c>
      <c r="L1059" s="239">
        <f>IF(ISBLANK(INDEX('Policy Characteristics'!F:F,MATCH($C1059,'Policy Characteristics'!$C:$C,0))),"",INDEX('Policy Characteristics'!F:F,MATCH($C1059,'Policy Characteristics'!$C:$C,0)))</f>
        <v>0</v>
      </c>
      <c r="M1059" s="239">
        <f>IF(ISBLANK(INDEX('Policy Characteristics'!G:G,MATCH($C1059,'Policy Characteristics'!$C:$C,0))),"",INDEX('Policy Characteristics'!G:G,MATCH($C1059,'Policy Characteristics'!$C:$C,0)))</f>
        <v>1</v>
      </c>
      <c r="N1059" s="239">
        <f>IF(ISBLANK(INDEX('Policy Characteristics'!H:H,MATCH($C1059,'Policy Characteristics'!$C:$C,0))),"",INDEX('Policy Characteristics'!H:H,MATCH($C1059,'Policy Characteristics'!$C:$C,0)))</f>
        <v>0.01</v>
      </c>
      <c r="O1059" s="76" t="str">
        <f>IF(ISBLANK(INDEX('Policy Characteristics'!I:I,MATCH($C1059,'Policy Characteristics'!$C:$C,0))),"",INDEX('Policy Characteristics'!I:I,MATCH($C1059,'Policy Characteristics'!$C:$C,0)))</f>
        <v>% of potential achieved</v>
      </c>
      <c r="P1059" s="76" t="str">
        <f>IF(ISBLANK(INDEX('Policy Characteristics'!J:J,MATCH($C1059,'Policy Characteristics'!$C:$C,0))),"",INDEX('Policy Characteristics'!J:J,MATCH($C1059,'Policy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9" s="76" t="str">
        <f>IF(ISBLANK(INDEX('Policy Characteristics'!K:K,MATCH($C1059,'Policy Characteristics'!$C:$C,0))),"",INDEX('Policy Characteristics'!K:K,MATCH($C1059,'Policy Characteristics'!$C:$C,0)))</f>
        <v/>
      </c>
      <c r="R1059" s="76" t="str">
        <f>IF(ISBLANK(INDEX('Policy Characteristics'!L:L,MATCH($C1059,'Policy Characteristics'!$C:$C,0))),"",INDEX('Policy Characteristics'!L:L,MATCH($C1059,'Policy Characteristics'!$C:$C,0)))</f>
        <v/>
      </c>
    </row>
    <row r="1060" spans="1:18" s="143" customFormat="1" x14ac:dyDescent="0.25">
      <c r="A1060" s="76" t="str">
        <f>IF(ISBLANK(INDEX('Policy Characteristics'!A:A,MATCH($C1060,'Policy Characteristics'!$C:$C,0))),"",INDEX('Policy Characteristics'!A:A,MATCH($C1060,'Policy Characteristics'!$C:$C,0)))</f>
        <v>Industry</v>
      </c>
      <c r="B1060" s="234" t="str">
        <f>IF(ISBLANK(INDEX('Policy Characteristics'!B:B,MATCH($C1060,'Policy Characteristics'!$C:$C,0))),"",INDEX('Policy Characteristics'!B:B,MATCH($C1060,'Policy Characteristics'!$C:$C,0)))</f>
        <v>Feedstock Shifting</v>
      </c>
      <c r="C1060" s="76" t="str">
        <f t="shared" si="34"/>
        <v>Fraction of Feedstock Shifted</v>
      </c>
      <c r="D1060" s="78" t="s">
        <v>1320</v>
      </c>
      <c r="E1060" s="88" t="s">
        <v>647</v>
      </c>
      <c r="F1060" t="s">
        <v>1282</v>
      </c>
      <c r="G1060" s="88" t="s">
        <v>653</v>
      </c>
      <c r="H1060" s="80">
        <v>2655</v>
      </c>
      <c r="I1060" s="247" t="s">
        <v>44</v>
      </c>
      <c r="J1060" s="236" t="str">
        <f>IF(ISBLANK(INDEX('Policy Characteristics'!D:D,MATCH($C1060,'Policy Characteristics'!$C:$C,0))),"",INDEX('Policy Characteristics'!D:D,MATCH($C1060,'Policy Characteristics'!$C:$C,0)))</f>
        <v>Feedstock Shifting</v>
      </c>
      <c r="K1060" s="76" t="str">
        <f>IF(ISBLANK(INDEX('Policy Characteristics'!E:E,MATCH($C1060,'Policy Characteristics'!$C:$C,0))),"",INDEX('Policy Characteristics'!E:E,MATCH($C1060,'Policy Characteristics'!$C:$C,0)))</f>
        <v>indst feedstock shifting</v>
      </c>
      <c r="L1060" s="239">
        <f>IF(ISBLANK(INDEX('Policy Characteristics'!F:F,MATCH($C1060,'Policy Characteristics'!$C:$C,0))),"",INDEX('Policy Characteristics'!F:F,MATCH($C1060,'Policy Characteristics'!$C:$C,0)))</f>
        <v>0</v>
      </c>
      <c r="M1060" s="239">
        <f>IF(ISBLANK(INDEX('Policy Characteristics'!G:G,MATCH($C1060,'Policy Characteristics'!$C:$C,0))),"",INDEX('Policy Characteristics'!G:G,MATCH($C1060,'Policy Characteristics'!$C:$C,0)))</f>
        <v>1</v>
      </c>
      <c r="N1060" s="239">
        <f>IF(ISBLANK(INDEX('Policy Characteristics'!H:H,MATCH($C1060,'Policy Characteristics'!$C:$C,0))),"",INDEX('Policy Characteristics'!H:H,MATCH($C1060,'Policy Characteristics'!$C:$C,0)))</f>
        <v>0.01</v>
      </c>
      <c r="O1060" s="76" t="str">
        <f>IF(ISBLANK(INDEX('Policy Characteristics'!I:I,MATCH($C1060,'Policy Characteristics'!$C:$C,0))),"",INDEX('Policy Characteristics'!I:I,MATCH($C1060,'Policy Characteristics'!$C:$C,0)))</f>
        <v>% of potential achieved</v>
      </c>
      <c r="P1060" s="76" t="str">
        <f>IF(ISBLANK(INDEX('Policy Characteristics'!J:J,MATCH($C1060,'Policy Characteristics'!$C:$C,0))),"",INDEX('Policy Characteristics'!J:J,MATCH($C1060,'Policy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0" s="76" t="str">
        <f>IF(ISBLANK(INDEX('Policy Characteristics'!K:K,MATCH($C1060,'Policy Characteristics'!$C:$C,0))),"",INDEX('Policy Characteristics'!K:K,MATCH($C1060,'Policy Characteristics'!$C:$C,0)))</f>
        <v/>
      </c>
      <c r="R1060" s="76" t="str">
        <f>IF(ISBLANK(INDEX('Policy Characteristics'!L:L,MATCH($C1060,'Policy Characteristics'!$C:$C,0))),"",INDEX('Policy Characteristics'!L:L,MATCH($C1060,'Policy Characteristics'!$C:$C,0)))</f>
        <v/>
      </c>
    </row>
    <row r="1061" spans="1:18" s="143" customFormat="1" x14ac:dyDescent="0.25">
      <c r="A1061" s="76" t="str">
        <f>IF(ISBLANK(INDEX('Policy Characteristics'!A:A,MATCH($C1061,'Policy Characteristics'!$C:$C,0))),"",INDEX('Policy Characteristics'!A:A,MATCH($C1061,'Policy Characteristics'!$C:$C,0)))</f>
        <v>Industry</v>
      </c>
      <c r="B1061" s="234" t="str">
        <f>IF(ISBLANK(INDEX('Policy Characteristics'!B:B,MATCH($C1061,'Policy Characteristics'!$C:$C,0))),"",INDEX('Policy Characteristics'!B:B,MATCH($C1061,'Policy Characteristics'!$C:$C,0)))</f>
        <v>Feedstock Shifting</v>
      </c>
      <c r="C1061" s="76" t="str">
        <f t="shared" si="34"/>
        <v>Fraction of Feedstock Shifted</v>
      </c>
      <c r="D1061" s="78" t="s">
        <v>1320</v>
      </c>
      <c r="E1061" s="88" t="s">
        <v>946</v>
      </c>
      <c r="F1061" t="s">
        <v>1282</v>
      </c>
      <c r="G1061" s="88" t="s">
        <v>949</v>
      </c>
      <c r="H1061" s="80">
        <v>2656</v>
      </c>
      <c r="I1061" s="247" t="s">
        <v>44</v>
      </c>
      <c r="J1061" s="236" t="str">
        <f>IF(ISBLANK(INDEX('Policy Characteristics'!D:D,MATCH($C1061,'Policy Characteristics'!$C:$C,0))),"",INDEX('Policy Characteristics'!D:D,MATCH($C1061,'Policy Characteristics'!$C:$C,0)))</f>
        <v>Feedstock Shifting</v>
      </c>
      <c r="K1061" s="76" t="str">
        <f>IF(ISBLANK(INDEX('Policy Characteristics'!E:E,MATCH($C1061,'Policy Characteristics'!$C:$C,0))),"",INDEX('Policy Characteristics'!E:E,MATCH($C1061,'Policy Characteristics'!$C:$C,0)))</f>
        <v>indst feedstock shifting</v>
      </c>
      <c r="L1061" s="239">
        <f>IF(ISBLANK(INDEX('Policy Characteristics'!F:F,MATCH($C1061,'Policy Characteristics'!$C:$C,0))),"",INDEX('Policy Characteristics'!F:F,MATCH($C1061,'Policy Characteristics'!$C:$C,0)))</f>
        <v>0</v>
      </c>
      <c r="M1061" s="239">
        <f>IF(ISBLANK(INDEX('Policy Characteristics'!G:G,MATCH($C1061,'Policy Characteristics'!$C:$C,0))),"",INDEX('Policy Characteristics'!G:G,MATCH($C1061,'Policy Characteristics'!$C:$C,0)))</f>
        <v>1</v>
      </c>
      <c r="N1061" s="239">
        <f>IF(ISBLANK(INDEX('Policy Characteristics'!H:H,MATCH($C1061,'Policy Characteristics'!$C:$C,0))),"",INDEX('Policy Characteristics'!H:H,MATCH($C1061,'Policy Characteristics'!$C:$C,0)))</f>
        <v>0.01</v>
      </c>
      <c r="O1061" s="76" t="str">
        <f>IF(ISBLANK(INDEX('Policy Characteristics'!I:I,MATCH($C1061,'Policy Characteristics'!$C:$C,0))),"",INDEX('Policy Characteristics'!I:I,MATCH($C1061,'Policy Characteristics'!$C:$C,0)))</f>
        <v>% of potential achieved</v>
      </c>
      <c r="P1061" s="76" t="str">
        <f>IF(ISBLANK(INDEX('Policy Characteristics'!J:J,MATCH($C1061,'Policy Characteristics'!$C:$C,0))),"",INDEX('Policy Characteristics'!J:J,MATCH($C1061,'Policy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1" s="76" t="str">
        <f>IF(ISBLANK(INDEX('Policy Characteristics'!K:K,MATCH($C1061,'Policy Characteristics'!$C:$C,0))),"",INDEX('Policy Characteristics'!K:K,MATCH($C1061,'Policy Characteristics'!$C:$C,0)))</f>
        <v/>
      </c>
      <c r="R1061" s="76" t="str">
        <f>IF(ISBLANK(INDEX('Policy Characteristics'!L:L,MATCH($C1061,'Policy Characteristics'!$C:$C,0))),"",INDEX('Policy Characteristics'!L:L,MATCH($C1061,'Policy Characteristics'!$C:$C,0)))</f>
        <v/>
      </c>
    </row>
    <row r="1062" spans="1:18" s="143" customFormat="1" x14ac:dyDescent="0.25">
      <c r="A1062" s="76" t="str">
        <f>IF(ISBLANK(INDEX('Policy Characteristics'!A:A,MATCH($C1062,'Policy Characteristics'!$C:$C,0))),"",INDEX('Policy Characteristics'!A:A,MATCH($C1062,'Policy Characteristics'!$C:$C,0)))</f>
        <v>Industry</v>
      </c>
      <c r="B1062" s="234" t="str">
        <f>IF(ISBLANK(INDEX('Policy Characteristics'!B:B,MATCH($C1062,'Policy Characteristics'!$C:$C,0))),"",INDEX('Policy Characteristics'!B:B,MATCH($C1062,'Policy Characteristics'!$C:$C,0)))</f>
        <v>Feedstock Shifting</v>
      </c>
      <c r="C1062" s="76" t="str">
        <f t="shared" si="34"/>
        <v>Fraction of Feedstock Shifted</v>
      </c>
      <c r="D1062" s="78" t="s">
        <v>1320</v>
      </c>
      <c r="E1062" s="88" t="s">
        <v>947</v>
      </c>
      <c r="F1062" t="s">
        <v>1282</v>
      </c>
      <c r="G1062" s="88" t="s">
        <v>951</v>
      </c>
      <c r="H1062" s="80">
        <v>2657</v>
      </c>
      <c r="I1062" s="247" t="s">
        <v>44</v>
      </c>
      <c r="J1062" s="236" t="str">
        <f>IF(ISBLANK(INDEX('Policy Characteristics'!D:D,MATCH($C1062,'Policy Characteristics'!$C:$C,0))),"",INDEX('Policy Characteristics'!D:D,MATCH($C1062,'Policy Characteristics'!$C:$C,0)))</f>
        <v>Feedstock Shifting</v>
      </c>
      <c r="K1062" s="76" t="str">
        <f>IF(ISBLANK(INDEX('Policy Characteristics'!E:E,MATCH($C1062,'Policy Characteristics'!$C:$C,0))),"",INDEX('Policy Characteristics'!E:E,MATCH($C1062,'Policy Characteristics'!$C:$C,0)))</f>
        <v>indst feedstock shifting</v>
      </c>
      <c r="L1062" s="239">
        <f>IF(ISBLANK(INDEX('Policy Characteristics'!F:F,MATCH($C1062,'Policy Characteristics'!$C:$C,0))),"",INDEX('Policy Characteristics'!F:F,MATCH($C1062,'Policy Characteristics'!$C:$C,0)))</f>
        <v>0</v>
      </c>
      <c r="M1062" s="239">
        <f>IF(ISBLANK(INDEX('Policy Characteristics'!G:G,MATCH($C1062,'Policy Characteristics'!$C:$C,0))),"",INDEX('Policy Characteristics'!G:G,MATCH($C1062,'Policy Characteristics'!$C:$C,0)))</f>
        <v>1</v>
      </c>
      <c r="N1062" s="239">
        <f>IF(ISBLANK(INDEX('Policy Characteristics'!H:H,MATCH($C1062,'Policy Characteristics'!$C:$C,0))),"",INDEX('Policy Characteristics'!H:H,MATCH($C1062,'Policy Characteristics'!$C:$C,0)))</f>
        <v>0.01</v>
      </c>
      <c r="O1062" s="76" t="str">
        <f>IF(ISBLANK(INDEX('Policy Characteristics'!I:I,MATCH($C1062,'Policy Characteristics'!$C:$C,0))),"",INDEX('Policy Characteristics'!I:I,MATCH($C1062,'Policy Characteristics'!$C:$C,0)))</f>
        <v>% of potential achieved</v>
      </c>
      <c r="P1062" s="76" t="str">
        <f>IF(ISBLANK(INDEX('Policy Characteristics'!J:J,MATCH($C1062,'Policy Characteristics'!$C:$C,0))),"",INDEX('Policy Characteristics'!J:J,MATCH($C1062,'Policy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2" s="76" t="str">
        <f>IF(ISBLANK(INDEX('Policy Characteristics'!K:K,MATCH($C1062,'Policy Characteristics'!$C:$C,0))),"",INDEX('Policy Characteristics'!K:K,MATCH($C1062,'Policy Characteristics'!$C:$C,0)))</f>
        <v/>
      </c>
      <c r="R1062" s="76" t="str">
        <f>IF(ISBLANK(INDEX('Policy Characteristics'!L:L,MATCH($C1062,'Policy Characteristics'!$C:$C,0))),"",INDEX('Policy Characteristics'!L:L,MATCH($C1062,'Policy Characteristics'!$C:$C,0)))</f>
        <v/>
      </c>
    </row>
    <row r="1063" spans="1:18" s="143" customFormat="1" x14ac:dyDescent="0.25">
      <c r="A1063" s="76" t="str">
        <f>IF(ISBLANK(INDEX('Policy Characteristics'!A:A,MATCH($C1063,'Policy Characteristics'!$C:$C,0))),"",INDEX('Policy Characteristics'!A:A,MATCH($C1063,'Policy Characteristics'!$C:$C,0)))</f>
        <v>Industry</v>
      </c>
      <c r="B1063" s="234" t="str">
        <f>IF(ISBLANK(INDEX('Policy Characteristics'!B:B,MATCH($C1063,'Policy Characteristics'!$C:$C,0))),"",INDEX('Policy Characteristics'!B:B,MATCH($C1063,'Policy Characteristics'!$C:$C,0)))</f>
        <v>Feedstock Shifting</v>
      </c>
      <c r="C1063" s="76" t="str">
        <f t="shared" si="34"/>
        <v>Fraction of Feedstock Shifted</v>
      </c>
      <c r="D1063" s="78" t="s">
        <v>1320</v>
      </c>
      <c r="E1063" s="88" t="s">
        <v>948</v>
      </c>
      <c r="F1063" t="s">
        <v>1282</v>
      </c>
      <c r="G1063" s="88" t="s">
        <v>952</v>
      </c>
      <c r="H1063" s="80">
        <v>2658</v>
      </c>
      <c r="I1063" s="247" t="s">
        <v>44</v>
      </c>
      <c r="J1063" s="236" t="str">
        <f>IF(ISBLANK(INDEX('Policy Characteristics'!D:D,MATCH($C1063,'Policy Characteristics'!$C:$C,0))),"",INDEX('Policy Characteristics'!D:D,MATCH($C1063,'Policy Characteristics'!$C:$C,0)))</f>
        <v>Feedstock Shifting</v>
      </c>
      <c r="K1063" s="76" t="str">
        <f>IF(ISBLANK(INDEX('Policy Characteristics'!E:E,MATCH($C1063,'Policy Characteristics'!$C:$C,0))),"",INDEX('Policy Characteristics'!E:E,MATCH($C1063,'Policy Characteristics'!$C:$C,0)))</f>
        <v>indst feedstock shifting</v>
      </c>
      <c r="L1063" s="239">
        <f>IF(ISBLANK(INDEX('Policy Characteristics'!F:F,MATCH($C1063,'Policy Characteristics'!$C:$C,0))),"",INDEX('Policy Characteristics'!F:F,MATCH($C1063,'Policy Characteristics'!$C:$C,0)))</f>
        <v>0</v>
      </c>
      <c r="M1063" s="239">
        <f>IF(ISBLANK(INDEX('Policy Characteristics'!G:G,MATCH($C1063,'Policy Characteristics'!$C:$C,0))),"",INDEX('Policy Characteristics'!G:G,MATCH($C1063,'Policy Characteristics'!$C:$C,0)))</f>
        <v>1</v>
      </c>
      <c r="N1063" s="239">
        <f>IF(ISBLANK(INDEX('Policy Characteristics'!H:H,MATCH($C1063,'Policy Characteristics'!$C:$C,0))),"",INDEX('Policy Characteristics'!H:H,MATCH($C1063,'Policy Characteristics'!$C:$C,0)))</f>
        <v>0.01</v>
      </c>
      <c r="O1063" s="76" t="str">
        <f>IF(ISBLANK(INDEX('Policy Characteristics'!I:I,MATCH($C1063,'Policy Characteristics'!$C:$C,0))),"",INDEX('Policy Characteristics'!I:I,MATCH($C1063,'Policy Characteristics'!$C:$C,0)))</f>
        <v>% of potential achieved</v>
      </c>
      <c r="P1063" s="76" t="str">
        <f>IF(ISBLANK(INDEX('Policy Characteristics'!J:J,MATCH($C1063,'Policy Characteristics'!$C:$C,0))),"",INDEX('Policy Characteristics'!J:J,MATCH($C1063,'Policy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3" s="76" t="str">
        <f>IF(ISBLANK(INDEX('Policy Characteristics'!K:K,MATCH($C1063,'Policy Characteristics'!$C:$C,0))),"",INDEX('Policy Characteristics'!K:K,MATCH($C1063,'Policy Characteristics'!$C:$C,0)))</f>
        <v/>
      </c>
      <c r="R1063" s="76" t="str">
        <f>IF(ISBLANK(INDEX('Policy Characteristics'!L:L,MATCH($C1063,'Policy Characteristics'!$C:$C,0))),"",INDEX('Policy Characteristics'!L:L,MATCH($C1063,'Policy Characteristics'!$C:$C,0)))</f>
        <v/>
      </c>
    </row>
    <row r="1064" spans="1:18" s="143" customFormat="1" x14ac:dyDescent="0.25">
      <c r="A1064" s="76" t="str">
        <f>IF(ISBLANK(INDEX('Policy Characteristics'!A:A,MATCH($C1064,'Policy Characteristics'!$C:$C,0))),"",INDEX('Policy Characteristics'!A:A,MATCH($C1064,'Policy Characteristics'!$C:$C,0)))</f>
        <v>Industry</v>
      </c>
      <c r="B1064" s="234" t="str">
        <f>IF(ISBLANK(INDEX('Policy Characteristics'!B:B,MATCH($C1064,'Policy Characteristics'!$C:$C,0))),"",INDEX('Policy Characteristics'!B:B,MATCH($C1064,'Policy Characteristics'!$C:$C,0)))</f>
        <v>Feedstock Shifting</v>
      </c>
      <c r="C1064" s="76" t="str">
        <f t="shared" si="34"/>
        <v>Fraction of Feedstock Shifted</v>
      </c>
      <c r="D1064" s="78" t="s">
        <v>1320</v>
      </c>
      <c r="E1064" s="88" t="s">
        <v>945</v>
      </c>
      <c r="F1064" t="s">
        <v>1282</v>
      </c>
      <c r="G1064" s="88" t="s">
        <v>950</v>
      </c>
      <c r="H1064" s="80">
        <v>2659</v>
      </c>
      <c r="I1064" s="247" t="s">
        <v>44</v>
      </c>
      <c r="J1064" s="236" t="str">
        <f>IF(ISBLANK(INDEX('Policy Characteristics'!D:D,MATCH($C1064,'Policy Characteristics'!$C:$C,0))),"",INDEX('Policy Characteristics'!D:D,MATCH($C1064,'Policy Characteristics'!$C:$C,0)))</f>
        <v>Feedstock Shifting</v>
      </c>
      <c r="K1064" s="76" t="str">
        <f>IF(ISBLANK(INDEX('Policy Characteristics'!E:E,MATCH($C1064,'Policy Characteristics'!$C:$C,0))),"",INDEX('Policy Characteristics'!E:E,MATCH($C1064,'Policy Characteristics'!$C:$C,0)))</f>
        <v>indst feedstock shifting</v>
      </c>
      <c r="L1064" s="239">
        <f>IF(ISBLANK(INDEX('Policy Characteristics'!F:F,MATCH($C1064,'Policy Characteristics'!$C:$C,0))),"",INDEX('Policy Characteristics'!F:F,MATCH($C1064,'Policy Characteristics'!$C:$C,0)))</f>
        <v>0</v>
      </c>
      <c r="M1064" s="239">
        <f>IF(ISBLANK(INDEX('Policy Characteristics'!G:G,MATCH($C1064,'Policy Characteristics'!$C:$C,0))),"",INDEX('Policy Characteristics'!G:G,MATCH($C1064,'Policy Characteristics'!$C:$C,0)))</f>
        <v>1</v>
      </c>
      <c r="N1064" s="239">
        <f>IF(ISBLANK(INDEX('Policy Characteristics'!H:H,MATCH($C1064,'Policy Characteristics'!$C:$C,0))),"",INDEX('Policy Characteristics'!H:H,MATCH($C1064,'Policy Characteristics'!$C:$C,0)))</f>
        <v>0.01</v>
      </c>
      <c r="O1064" s="76" t="str">
        <f>IF(ISBLANK(INDEX('Policy Characteristics'!I:I,MATCH($C1064,'Policy Characteristics'!$C:$C,0))),"",INDEX('Policy Characteristics'!I:I,MATCH($C1064,'Policy Characteristics'!$C:$C,0)))</f>
        <v>% of potential achieved</v>
      </c>
      <c r="P1064" s="76" t="str">
        <f>IF(ISBLANK(INDEX('Policy Characteristics'!J:J,MATCH($C1064,'Policy Characteristics'!$C:$C,0))),"",INDEX('Policy Characteristics'!J:J,MATCH($C1064,'Policy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4" s="76" t="str">
        <f>IF(ISBLANK(INDEX('Policy Characteristics'!K:K,MATCH($C1064,'Policy Characteristics'!$C:$C,0))),"",INDEX('Policy Characteristics'!K:K,MATCH($C1064,'Policy Characteristics'!$C:$C,0)))</f>
        <v/>
      </c>
      <c r="R1064" s="76" t="str">
        <f>IF(ISBLANK(INDEX('Policy Characteristics'!L:L,MATCH($C1064,'Policy Characteristics'!$C:$C,0))),"",INDEX('Policy Characteristics'!L:L,MATCH($C1064,'Policy Characteristics'!$C:$C,0)))</f>
        <v/>
      </c>
    </row>
    <row r="1065" spans="1:18" s="143" customFormat="1" x14ac:dyDescent="0.25">
      <c r="A1065" s="76" t="str">
        <f>IF(ISBLANK(INDEX('Policy Characteristics'!A:A,MATCH($C1065,'Policy Characteristics'!$C:$C,0))),"",INDEX('Policy Characteristics'!A:A,MATCH($C1065,'Policy Characteristics'!$C:$C,0)))</f>
        <v>Industry</v>
      </c>
      <c r="B1065" s="234" t="str">
        <f>IF(ISBLANK(INDEX('Policy Characteristics'!B:B,MATCH($C1065,'Policy Characteristics'!$C:$C,0))),"",INDEX('Policy Characteristics'!B:B,MATCH($C1065,'Policy Characteristics'!$C:$C,0)))</f>
        <v>Feedstock Shifting</v>
      </c>
      <c r="C1065" s="76" t="str">
        <f t="shared" si="34"/>
        <v>Fraction of Feedstock Shifted</v>
      </c>
      <c r="D1065" s="78" t="s">
        <v>1321</v>
      </c>
      <c r="E1065" s="88" t="s">
        <v>642</v>
      </c>
      <c r="F1065" t="s">
        <v>1283</v>
      </c>
      <c r="G1065" s="88" t="s">
        <v>648</v>
      </c>
      <c r="H1065" s="80">
        <v>2660</v>
      </c>
      <c r="I1065" s="247" t="s">
        <v>44</v>
      </c>
      <c r="J1065" s="236" t="str">
        <f>IF(ISBLANK(INDEX('Policy Characteristics'!D:D,MATCH($C1065,'Policy Characteristics'!$C:$C,0))),"",INDEX('Policy Characteristics'!D:D,MATCH($C1065,'Policy Characteristics'!$C:$C,0)))</f>
        <v>Feedstock Shifting</v>
      </c>
      <c r="K1065" s="76" t="str">
        <f>IF(ISBLANK(INDEX('Policy Characteristics'!E:E,MATCH($C1065,'Policy Characteristics'!$C:$C,0))),"",INDEX('Policy Characteristics'!E:E,MATCH($C1065,'Policy Characteristics'!$C:$C,0)))</f>
        <v>indst feedstock shifting</v>
      </c>
      <c r="L1065" s="239">
        <f>IF(ISBLANK(INDEX('Policy Characteristics'!F:F,MATCH($C1065,'Policy Characteristics'!$C:$C,0))),"",INDEX('Policy Characteristics'!F:F,MATCH($C1065,'Policy Characteristics'!$C:$C,0)))</f>
        <v>0</v>
      </c>
      <c r="M1065" s="239">
        <f>IF(ISBLANK(INDEX('Policy Characteristics'!G:G,MATCH($C1065,'Policy Characteristics'!$C:$C,0))),"",INDEX('Policy Characteristics'!G:G,MATCH($C1065,'Policy Characteristics'!$C:$C,0)))</f>
        <v>1</v>
      </c>
      <c r="N1065" s="239">
        <f>IF(ISBLANK(INDEX('Policy Characteristics'!H:H,MATCH($C1065,'Policy Characteristics'!$C:$C,0))),"",INDEX('Policy Characteristics'!H:H,MATCH($C1065,'Policy Characteristics'!$C:$C,0)))</f>
        <v>0.01</v>
      </c>
      <c r="O1065" s="76" t="str">
        <f>IF(ISBLANK(INDEX('Policy Characteristics'!I:I,MATCH($C1065,'Policy Characteristics'!$C:$C,0))),"",INDEX('Policy Characteristics'!I:I,MATCH($C1065,'Policy Characteristics'!$C:$C,0)))</f>
        <v>% of potential achieved</v>
      </c>
      <c r="P1065" s="76" t="str">
        <f>IF(ISBLANK(INDEX('Policy Characteristics'!J:J,MATCH($C1065,'Policy Characteristics'!$C:$C,0))),"",INDEX('Policy Characteristics'!J:J,MATCH($C1065,'Policy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5" s="76" t="str">
        <f>IF(ISBLANK(INDEX('Policy Characteristics'!K:K,MATCH($C1065,'Policy Characteristics'!$C:$C,0))),"",INDEX('Policy Characteristics'!K:K,MATCH($C1065,'Policy Characteristics'!$C:$C,0)))</f>
        <v/>
      </c>
      <c r="R1065" s="76" t="str">
        <f>IF(ISBLANK(INDEX('Policy Characteristics'!L:L,MATCH($C1065,'Policy Characteristics'!$C:$C,0))),"",INDEX('Policy Characteristics'!L:L,MATCH($C1065,'Policy Characteristics'!$C:$C,0)))</f>
        <v/>
      </c>
    </row>
    <row r="1066" spans="1:18" s="143" customFormat="1" x14ac:dyDescent="0.25">
      <c r="A1066" s="76" t="str">
        <f>IF(ISBLANK(INDEX('Policy Characteristics'!A:A,MATCH($C1066,'Policy Characteristics'!$C:$C,0))),"",INDEX('Policy Characteristics'!A:A,MATCH($C1066,'Policy Characteristics'!$C:$C,0)))</f>
        <v>Industry</v>
      </c>
      <c r="B1066" s="234" t="str">
        <f>IF(ISBLANK(INDEX('Policy Characteristics'!B:B,MATCH($C1066,'Policy Characteristics'!$C:$C,0))),"",INDEX('Policy Characteristics'!B:B,MATCH($C1066,'Policy Characteristics'!$C:$C,0)))</f>
        <v>Feedstock Shifting</v>
      </c>
      <c r="C1066" s="76" t="str">
        <f t="shared" si="34"/>
        <v>Fraction of Feedstock Shifted</v>
      </c>
      <c r="D1066" s="78" t="s">
        <v>1321</v>
      </c>
      <c r="E1066" s="88" t="s">
        <v>643</v>
      </c>
      <c r="F1066" t="s">
        <v>1283</v>
      </c>
      <c r="G1066" s="88" t="s">
        <v>651</v>
      </c>
      <c r="H1066" s="80">
        <v>2661</v>
      </c>
      <c r="I1066" s="247" t="s">
        <v>44</v>
      </c>
      <c r="J1066" s="236" t="str">
        <f>IF(ISBLANK(INDEX('Policy Characteristics'!D:D,MATCH($C1066,'Policy Characteristics'!$C:$C,0))),"",INDEX('Policy Characteristics'!D:D,MATCH($C1066,'Policy Characteristics'!$C:$C,0)))</f>
        <v>Feedstock Shifting</v>
      </c>
      <c r="K1066" s="76" t="str">
        <f>IF(ISBLANK(INDEX('Policy Characteristics'!E:E,MATCH($C1066,'Policy Characteristics'!$C:$C,0))),"",INDEX('Policy Characteristics'!E:E,MATCH($C1066,'Policy Characteristics'!$C:$C,0)))</f>
        <v>indst feedstock shifting</v>
      </c>
      <c r="L1066" s="239">
        <f>IF(ISBLANK(INDEX('Policy Characteristics'!F:F,MATCH($C1066,'Policy Characteristics'!$C:$C,0))),"",INDEX('Policy Characteristics'!F:F,MATCH($C1066,'Policy Characteristics'!$C:$C,0)))</f>
        <v>0</v>
      </c>
      <c r="M1066" s="239">
        <f>IF(ISBLANK(INDEX('Policy Characteristics'!G:G,MATCH($C1066,'Policy Characteristics'!$C:$C,0))),"",INDEX('Policy Characteristics'!G:G,MATCH($C1066,'Policy Characteristics'!$C:$C,0)))</f>
        <v>1</v>
      </c>
      <c r="N1066" s="239">
        <f>IF(ISBLANK(INDEX('Policy Characteristics'!H:H,MATCH($C1066,'Policy Characteristics'!$C:$C,0))),"",INDEX('Policy Characteristics'!H:H,MATCH($C1066,'Policy Characteristics'!$C:$C,0)))</f>
        <v>0.01</v>
      </c>
      <c r="O1066" s="76" t="str">
        <f>IF(ISBLANK(INDEX('Policy Characteristics'!I:I,MATCH($C1066,'Policy Characteristics'!$C:$C,0))),"",INDEX('Policy Characteristics'!I:I,MATCH($C1066,'Policy Characteristics'!$C:$C,0)))</f>
        <v>% of potential achieved</v>
      </c>
      <c r="P1066" s="76" t="str">
        <f>IF(ISBLANK(INDEX('Policy Characteristics'!J:J,MATCH($C1066,'Policy Characteristics'!$C:$C,0))),"",INDEX('Policy Characteristics'!J:J,MATCH($C1066,'Policy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6" s="76" t="str">
        <f>IF(ISBLANK(INDEX('Policy Characteristics'!K:K,MATCH($C1066,'Policy Characteristics'!$C:$C,0))),"",INDEX('Policy Characteristics'!K:K,MATCH($C1066,'Policy Characteristics'!$C:$C,0)))</f>
        <v/>
      </c>
      <c r="R1066" s="76" t="str">
        <f>IF(ISBLANK(INDEX('Policy Characteristics'!L:L,MATCH($C1066,'Policy Characteristics'!$C:$C,0))),"",INDEX('Policy Characteristics'!L:L,MATCH($C1066,'Policy Characteristics'!$C:$C,0)))</f>
        <v/>
      </c>
    </row>
    <row r="1067" spans="1:18" s="143" customFormat="1" x14ac:dyDescent="0.25">
      <c r="A1067" s="76" t="str">
        <f>IF(ISBLANK(INDEX('Policy Characteristics'!A:A,MATCH($C1067,'Policy Characteristics'!$C:$C,0))),"",INDEX('Policy Characteristics'!A:A,MATCH($C1067,'Policy Characteristics'!$C:$C,0)))</f>
        <v>Industry</v>
      </c>
      <c r="B1067" s="234" t="str">
        <f>IF(ISBLANK(INDEX('Policy Characteristics'!B:B,MATCH($C1067,'Policy Characteristics'!$C:$C,0))),"",INDEX('Policy Characteristics'!B:B,MATCH($C1067,'Policy Characteristics'!$C:$C,0)))</f>
        <v>Feedstock Shifting</v>
      </c>
      <c r="C1067" s="76" t="str">
        <f t="shared" si="34"/>
        <v>Fraction of Feedstock Shifted</v>
      </c>
      <c r="D1067" s="78" t="s">
        <v>1321</v>
      </c>
      <c r="E1067" s="88" t="s">
        <v>644</v>
      </c>
      <c r="F1067" t="s">
        <v>1283</v>
      </c>
      <c r="G1067" s="88" t="s">
        <v>652</v>
      </c>
      <c r="H1067" s="80">
        <v>2662</v>
      </c>
      <c r="I1067" s="247" t="s">
        <v>44</v>
      </c>
      <c r="J1067" s="236" t="str">
        <f>IF(ISBLANK(INDEX('Policy Characteristics'!D:D,MATCH($C1067,'Policy Characteristics'!$C:$C,0))),"",INDEX('Policy Characteristics'!D:D,MATCH($C1067,'Policy Characteristics'!$C:$C,0)))</f>
        <v>Feedstock Shifting</v>
      </c>
      <c r="K1067" s="76" t="str">
        <f>IF(ISBLANK(INDEX('Policy Characteristics'!E:E,MATCH($C1067,'Policy Characteristics'!$C:$C,0))),"",INDEX('Policy Characteristics'!E:E,MATCH($C1067,'Policy Characteristics'!$C:$C,0)))</f>
        <v>indst feedstock shifting</v>
      </c>
      <c r="L1067" s="239">
        <f>IF(ISBLANK(INDEX('Policy Characteristics'!F:F,MATCH($C1067,'Policy Characteristics'!$C:$C,0))),"",INDEX('Policy Characteristics'!F:F,MATCH($C1067,'Policy Characteristics'!$C:$C,0)))</f>
        <v>0</v>
      </c>
      <c r="M1067" s="239">
        <f>IF(ISBLANK(INDEX('Policy Characteristics'!G:G,MATCH($C1067,'Policy Characteristics'!$C:$C,0))),"",INDEX('Policy Characteristics'!G:G,MATCH($C1067,'Policy Characteristics'!$C:$C,0)))</f>
        <v>1</v>
      </c>
      <c r="N1067" s="239">
        <f>IF(ISBLANK(INDEX('Policy Characteristics'!H:H,MATCH($C1067,'Policy Characteristics'!$C:$C,0))),"",INDEX('Policy Characteristics'!H:H,MATCH($C1067,'Policy Characteristics'!$C:$C,0)))</f>
        <v>0.01</v>
      </c>
      <c r="O1067" s="76" t="str">
        <f>IF(ISBLANK(INDEX('Policy Characteristics'!I:I,MATCH($C1067,'Policy Characteristics'!$C:$C,0))),"",INDEX('Policy Characteristics'!I:I,MATCH($C1067,'Policy Characteristics'!$C:$C,0)))</f>
        <v>% of potential achieved</v>
      </c>
      <c r="P1067" s="76" t="str">
        <f>IF(ISBLANK(INDEX('Policy Characteristics'!J:J,MATCH($C1067,'Policy Characteristics'!$C:$C,0))),"",INDEX('Policy Characteristics'!J:J,MATCH($C1067,'Policy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7" s="76" t="str">
        <f>IF(ISBLANK(INDEX('Policy Characteristics'!K:K,MATCH($C1067,'Policy Characteristics'!$C:$C,0))),"",INDEX('Policy Characteristics'!K:K,MATCH($C1067,'Policy Characteristics'!$C:$C,0)))</f>
        <v/>
      </c>
      <c r="R1067" s="76" t="str">
        <f>IF(ISBLANK(INDEX('Policy Characteristics'!L:L,MATCH($C1067,'Policy Characteristics'!$C:$C,0))),"",INDEX('Policy Characteristics'!L:L,MATCH($C1067,'Policy Characteristics'!$C:$C,0)))</f>
        <v/>
      </c>
    </row>
    <row r="1068" spans="1:18" s="143" customFormat="1" x14ac:dyDescent="0.25">
      <c r="A1068" s="76" t="str">
        <f>IF(ISBLANK(INDEX('Policy Characteristics'!A:A,MATCH($C1068,'Policy Characteristics'!$C:$C,0))),"",INDEX('Policy Characteristics'!A:A,MATCH($C1068,'Policy Characteristics'!$C:$C,0)))</f>
        <v>Industry</v>
      </c>
      <c r="B1068" s="234" t="str">
        <f>IF(ISBLANK(INDEX('Policy Characteristics'!B:B,MATCH($C1068,'Policy Characteristics'!$C:$C,0))),"",INDEX('Policy Characteristics'!B:B,MATCH($C1068,'Policy Characteristics'!$C:$C,0)))</f>
        <v>Feedstock Shifting</v>
      </c>
      <c r="C1068" s="76" t="str">
        <f t="shared" si="34"/>
        <v>Fraction of Feedstock Shifted</v>
      </c>
      <c r="D1068" s="78" t="s">
        <v>1321</v>
      </c>
      <c r="E1068" s="88" t="s">
        <v>645</v>
      </c>
      <c r="F1068" t="s">
        <v>1283</v>
      </c>
      <c r="G1068" s="88" t="s">
        <v>649</v>
      </c>
      <c r="H1068" s="80">
        <v>2663</v>
      </c>
      <c r="I1068" s="247" t="s">
        <v>44</v>
      </c>
      <c r="J1068" s="236" t="str">
        <f>IF(ISBLANK(INDEX('Policy Characteristics'!D:D,MATCH($C1068,'Policy Characteristics'!$C:$C,0))),"",INDEX('Policy Characteristics'!D:D,MATCH($C1068,'Policy Characteristics'!$C:$C,0)))</f>
        <v>Feedstock Shifting</v>
      </c>
      <c r="K1068" s="76" t="str">
        <f>IF(ISBLANK(INDEX('Policy Characteristics'!E:E,MATCH($C1068,'Policy Characteristics'!$C:$C,0))),"",INDEX('Policy Characteristics'!E:E,MATCH($C1068,'Policy Characteristics'!$C:$C,0)))</f>
        <v>indst feedstock shifting</v>
      </c>
      <c r="L1068" s="239">
        <f>IF(ISBLANK(INDEX('Policy Characteristics'!F:F,MATCH($C1068,'Policy Characteristics'!$C:$C,0))),"",INDEX('Policy Characteristics'!F:F,MATCH($C1068,'Policy Characteristics'!$C:$C,0)))</f>
        <v>0</v>
      </c>
      <c r="M1068" s="239">
        <f>IF(ISBLANK(INDEX('Policy Characteristics'!G:G,MATCH($C1068,'Policy Characteristics'!$C:$C,0))),"",INDEX('Policy Characteristics'!G:G,MATCH($C1068,'Policy Characteristics'!$C:$C,0)))</f>
        <v>1</v>
      </c>
      <c r="N1068" s="239">
        <f>IF(ISBLANK(INDEX('Policy Characteristics'!H:H,MATCH($C1068,'Policy Characteristics'!$C:$C,0))),"",INDEX('Policy Characteristics'!H:H,MATCH($C1068,'Policy Characteristics'!$C:$C,0)))</f>
        <v>0.01</v>
      </c>
      <c r="O1068" s="76" t="str">
        <f>IF(ISBLANK(INDEX('Policy Characteristics'!I:I,MATCH($C1068,'Policy Characteristics'!$C:$C,0))),"",INDEX('Policy Characteristics'!I:I,MATCH($C1068,'Policy Characteristics'!$C:$C,0)))</f>
        <v>% of potential achieved</v>
      </c>
      <c r="P1068" s="76" t="str">
        <f>IF(ISBLANK(INDEX('Policy Characteristics'!J:J,MATCH($C1068,'Policy Characteristics'!$C:$C,0))),"",INDEX('Policy Characteristics'!J:J,MATCH($C1068,'Policy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8" s="76" t="str">
        <f>IF(ISBLANK(INDEX('Policy Characteristics'!K:K,MATCH($C1068,'Policy Characteristics'!$C:$C,0))),"",INDEX('Policy Characteristics'!K:K,MATCH($C1068,'Policy Characteristics'!$C:$C,0)))</f>
        <v/>
      </c>
      <c r="R1068" s="76" t="str">
        <f>IF(ISBLANK(INDEX('Policy Characteristics'!L:L,MATCH($C1068,'Policy Characteristics'!$C:$C,0))),"",INDEX('Policy Characteristics'!L:L,MATCH($C1068,'Policy Characteristics'!$C:$C,0)))</f>
        <v/>
      </c>
    </row>
    <row r="1069" spans="1:18" s="143" customFormat="1" x14ac:dyDescent="0.25">
      <c r="A1069" s="76" t="str">
        <f>IF(ISBLANK(INDEX('Policy Characteristics'!A:A,MATCH($C1069,'Policy Characteristics'!$C:$C,0))),"",INDEX('Policy Characteristics'!A:A,MATCH($C1069,'Policy Characteristics'!$C:$C,0)))</f>
        <v>Industry</v>
      </c>
      <c r="B1069" s="234" t="str">
        <f>IF(ISBLANK(INDEX('Policy Characteristics'!B:B,MATCH($C1069,'Policy Characteristics'!$C:$C,0))),"",INDEX('Policy Characteristics'!B:B,MATCH($C1069,'Policy Characteristics'!$C:$C,0)))</f>
        <v>Feedstock Shifting</v>
      </c>
      <c r="C1069" s="76" t="str">
        <f t="shared" si="34"/>
        <v>Fraction of Feedstock Shifted</v>
      </c>
      <c r="D1069" s="78" t="s">
        <v>1321</v>
      </c>
      <c r="E1069" s="88" t="s">
        <v>646</v>
      </c>
      <c r="F1069" t="s">
        <v>1283</v>
      </c>
      <c r="G1069" s="88" t="s">
        <v>650</v>
      </c>
      <c r="H1069" s="80">
        <v>2664</v>
      </c>
      <c r="I1069" s="247" t="s">
        <v>44</v>
      </c>
      <c r="J1069" s="236" t="str">
        <f>IF(ISBLANK(INDEX('Policy Characteristics'!D:D,MATCH($C1069,'Policy Characteristics'!$C:$C,0))),"",INDEX('Policy Characteristics'!D:D,MATCH($C1069,'Policy Characteristics'!$C:$C,0)))</f>
        <v>Feedstock Shifting</v>
      </c>
      <c r="K1069" s="76" t="str">
        <f>IF(ISBLANK(INDEX('Policy Characteristics'!E:E,MATCH($C1069,'Policy Characteristics'!$C:$C,0))),"",INDEX('Policy Characteristics'!E:E,MATCH($C1069,'Policy Characteristics'!$C:$C,0)))</f>
        <v>indst feedstock shifting</v>
      </c>
      <c r="L1069" s="239">
        <f>IF(ISBLANK(INDEX('Policy Characteristics'!F:F,MATCH($C1069,'Policy Characteristics'!$C:$C,0))),"",INDEX('Policy Characteristics'!F:F,MATCH($C1069,'Policy Characteristics'!$C:$C,0)))</f>
        <v>0</v>
      </c>
      <c r="M1069" s="239">
        <f>IF(ISBLANK(INDEX('Policy Characteristics'!G:G,MATCH($C1069,'Policy Characteristics'!$C:$C,0))),"",INDEX('Policy Characteristics'!G:G,MATCH($C1069,'Policy Characteristics'!$C:$C,0)))</f>
        <v>1</v>
      </c>
      <c r="N1069" s="239">
        <f>IF(ISBLANK(INDEX('Policy Characteristics'!H:H,MATCH($C1069,'Policy Characteristics'!$C:$C,0))),"",INDEX('Policy Characteristics'!H:H,MATCH($C1069,'Policy Characteristics'!$C:$C,0)))</f>
        <v>0.01</v>
      </c>
      <c r="O1069" s="76" t="str">
        <f>IF(ISBLANK(INDEX('Policy Characteristics'!I:I,MATCH($C1069,'Policy Characteristics'!$C:$C,0))),"",INDEX('Policy Characteristics'!I:I,MATCH($C1069,'Policy Characteristics'!$C:$C,0)))</f>
        <v>% of potential achieved</v>
      </c>
      <c r="P1069" s="76" t="str">
        <f>IF(ISBLANK(INDEX('Policy Characteristics'!J:J,MATCH($C1069,'Policy Characteristics'!$C:$C,0))),"",INDEX('Policy Characteristics'!J:J,MATCH($C1069,'Policy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9" s="76" t="str">
        <f>IF(ISBLANK(INDEX('Policy Characteristics'!K:K,MATCH($C1069,'Policy Characteristics'!$C:$C,0))),"",INDEX('Policy Characteristics'!K:K,MATCH($C1069,'Policy Characteristics'!$C:$C,0)))</f>
        <v/>
      </c>
      <c r="R1069" s="76" t="str">
        <f>IF(ISBLANK(INDEX('Policy Characteristics'!L:L,MATCH($C1069,'Policy Characteristics'!$C:$C,0))),"",INDEX('Policy Characteristics'!L:L,MATCH($C1069,'Policy Characteristics'!$C:$C,0)))</f>
        <v/>
      </c>
    </row>
    <row r="1070" spans="1:18" s="143" customFormat="1" x14ac:dyDescent="0.25">
      <c r="A1070" s="76" t="str">
        <f>IF(ISBLANK(INDEX('Policy Characteristics'!A:A,MATCH($C1070,'Policy Characteristics'!$C:$C,0))),"",INDEX('Policy Characteristics'!A:A,MATCH($C1070,'Policy Characteristics'!$C:$C,0)))</f>
        <v>Industry</v>
      </c>
      <c r="B1070" s="234" t="str">
        <f>IF(ISBLANK(INDEX('Policy Characteristics'!B:B,MATCH($C1070,'Policy Characteristics'!$C:$C,0))),"",INDEX('Policy Characteristics'!B:B,MATCH($C1070,'Policy Characteristics'!$C:$C,0)))</f>
        <v>Feedstock Shifting</v>
      </c>
      <c r="C1070" s="76" t="str">
        <f t="shared" si="34"/>
        <v>Fraction of Feedstock Shifted</v>
      </c>
      <c r="D1070" s="78" t="s">
        <v>1321</v>
      </c>
      <c r="E1070" s="88" t="s">
        <v>647</v>
      </c>
      <c r="F1070" t="s">
        <v>1283</v>
      </c>
      <c r="G1070" s="88" t="s">
        <v>653</v>
      </c>
      <c r="H1070" s="80">
        <v>2665</v>
      </c>
      <c r="I1070" s="247" t="s">
        <v>44</v>
      </c>
      <c r="J1070" s="236" t="str">
        <f>IF(ISBLANK(INDEX('Policy Characteristics'!D:D,MATCH($C1070,'Policy Characteristics'!$C:$C,0))),"",INDEX('Policy Characteristics'!D:D,MATCH($C1070,'Policy Characteristics'!$C:$C,0)))</f>
        <v>Feedstock Shifting</v>
      </c>
      <c r="K1070" s="76" t="str">
        <f>IF(ISBLANK(INDEX('Policy Characteristics'!E:E,MATCH($C1070,'Policy Characteristics'!$C:$C,0))),"",INDEX('Policy Characteristics'!E:E,MATCH($C1070,'Policy Characteristics'!$C:$C,0)))</f>
        <v>indst feedstock shifting</v>
      </c>
      <c r="L1070" s="239">
        <f>IF(ISBLANK(INDEX('Policy Characteristics'!F:F,MATCH($C1070,'Policy Characteristics'!$C:$C,0))),"",INDEX('Policy Characteristics'!F:F,MATCH($C1070,'Policy Characteristics'!$C:$C,0)))</f>
        <v>0</v>
      </c>
      <c r="M1070" s="239">
        <f>IF(ISBLANK(INDEX('Policy Characteristics'!G:G,MATCH($C1070,'Policy Characteristics'!$C:$C,0))),"",INDEX('Policy Characteristics'!G:G,MATCH($C1070,'Policy Characteristics'!$C:$C,0)))</f>
        <v>1</v>
      </c>
      <c r="N1070" s="239">
        <f>IF(ISBLANK(INDEX('Policy Characteristics'!H:H,MATCH($C1070,'Policy Characteristics'!$C:$C,0))),"",INDEX('Policy Characteristics'!H:H,MATCH($C1070,'Policy Characteristics'!$C:$C,0)))</f>
        <v>0.01</v>
      </c>
      <c r="O1070" s="76" t="str">
        <f>IF(ISBLANK(INDEX('Policy Characteristics'!I:I,MATCH($C1070,'Policy Characteristics'!$C:$C,0))),"",INDEX('Policy Characteristics'!I:I,MATCH($C1070,'Policy Characteristics'!$C:$C,0)))</f>
        <v>% of potential achieved</v>
      </c>
      <c r="P1070" s="76" t="str">
        <f>IF(ISBLANK(INDEX('Policy Characteristics'!J:J,MATCH($C1070,'Policy Characteristics'!$C:$C,0))),"",INDEX('Policy Characteristics'!J:J,MATCH($C1070,'Policy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0" s="76" t="str">
        <f>IF(ISBLANK(INDEX('Policy Characteristics'!K:K,MATCH($C1070,'Policy Characteristics'!$C:$C,0))),"",INDEX('Policy Characteristics'!K:K,MATCH($C1070,'Policy Characteristics'!$C:$C,0)))</f>
        <v/>
      </c>
      <c r="R1070" s="76" t="str">
        <f>IF(ISBLANK(INDEX('Policy Characteristics'!L:L,MATCH($C1070,'Policy Characteristics'!$C:$C,0))),"",INDEX('Policy Characteristics'!L:L,MATCH($C1070,'Policy Characteristics'!$C:$C,0)))</f>
        <v/>
      </c>
    </row>
    <row r="1071" spans="1:18" s="143" customFormat="1" x14ac:dyDescent="0.25">
      <c r="A1071" s="76" t="str">
        <f>IF(ISBLANK(INDEX('Policy Characteristics'!A:A,MATCH($C1071,'Policy Characteristics'!$C:$C,0))),"",INDEX('Policy Characteristics'!A:A,MATCH($C1071,'Policy Characteristics'!$C:$C,0)))</f>
        <v>Industry</v>
      </c>
      <c r="B1071" s="234" t="str">
        <f>IF(ISBLANK(INDEX('Policy Characteristics'!B:B,MATCH($C1071,'Policy Characteristics'!$C:$C,0))),"",INDEX('Policy Characteristics'!B:B,MATCH($C1071,'Policy Characteristics'!$C:$C,0)))</f>
        <v>Feedstock Shifting</v>
      </c>
      <c r="C1071" s="76" t="str">
        <f t="shared" si="34"/>
        <v>Fraction of Feedstock Shifted</v>
      </c>
      <c r="D1071" s="78" t="s">
        <v>1321</v>
      </c>
      <c r="E1071" s="88" t="s">
        <v>946</v>
      </c>
      <c r="F1071" t="s">
        <v>1283</v>
      </c>
      <c r="G1071" s="88" t="s">
        <v>949</v>
      </c>
      <c r="H1071" s="80">
        <v>2666</v>
      </c>
      <c r="I1071" s="247" t="s">
        <v>44</v>
      </c>
      <c r="J1071" s="236" t="str">
        <f>IF(ISBLANK(INDEX('Policy Characteristics'!D:D,MATCH($C1071,'Policy Characteristics'!$C:$C,0))),"",INDEX('Policy Characteristics'!D:D,MATCH($C1071,'Policy Characteristics'!$C:$C,0)))</f>
        <v>Feedstock Shifting</v>
      </c>
      <c r="K1071" s="76" t="str">
        <f>IF(ISBLANK(INDEX('Policy Characteristics'!E:E,MATCH($C1071,'Policy Characteristics'!$C:$C,0))),"",INDEX('Policy Characteristics'!E:E,MATCH($C1071,'Policy Characteristics'!$C:$C,0)))</f>
        <v>indst feedstock shifting</v>
      </c>
      <c r="L1071" s="239">
        <f>IF(ISBLANK(INDEX('Policy Characteristics'!F:F,MATCH($C1071,'Policy Characteristics'!$C:$C,0))),"",INDEX('Policy Characteristics'!F:F,MATCH($C1071,'Policy Characteristics'!$C:$C,0)))</f>
        <v>0</v>
      </c>
      <c r="M1071" s="239">
        <f>IF(ISBLANK(INDEX('Policy Characteristics'!G:G,MATCH($C1071,'Policy Characteristics'!$C:$C,0))),"",INDEX('Policy Characteristics'!G:G,MATCH($C1071,'Policy Characteristics'!$C:$C,0)))</f>
        <v>1</v>
      </c>
      <c r="N1071" s="239">
        <f>IF(ISBLANK(INDEX('Policy Characteristics'!H:H,MATCH($C1071,'Policy Characteristics'!$C:$C,0))),"",INDEX('Policy Characteristics'!H:H,MATCH($C1071,'Policy Characteristics'!$C:$C,0)))</f>
        <v>0.01</v>
      </c>
      <c r="O1071" s="76" t="str">
        <f>IF(ISBLANK(INDEX('Policy Characteristics'!I:I,MATCH($C1071,'Policy Characteristics'!$C:$C,0))),"",INDEX('Policy Characteristics'!I:I,MATCH($C1071,'Policy Characteristics'!$C:$C,0)))</f>
        <v>% of potential achieved</v>
      </c>
      <c r="P1071" s="76" t="str">
        <f>IF(ISBLANK(INDEX('Policy Characteristics'!J:J,MATCH($C1071,'Policy Characteristics'!$C:$C,0))),"",INDEX('Policy Characteristics'!J:J,MATCH($C1071,'Policy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1" s="76" t="str">
        <f>IF(ISBLANK(INDEX('Policy Characteristics'!K:K,MATCH($C1071,'Policy Characteristics'!$C:$C,0))),"",INDEX('Policy Characteristics'!K:K,MATCH($C1071,'Policy Characteristics'!$C:$C,0)))</f>
        <v/>
      </c>
      <c r="R1071" s="76" t="str">
        <f>IF(ISBLANK(INDEX('Policy Characteristics'!L:L,MATCH($C1071,'Policy Characteristics'!$C:$C,0))),"",INDEX('Policy Characteristics'!L:L,MATCH($C1071,'Policy Characteristics'!$C:$C,0)))</f>
        <v/>
      </c>
    </row>
    <row r="1072" spans="1:18" s="143" customFormat="1" x14ac:dyDescent="0.25">
      <c r="A1072" s="76" t="str">
        <f>IF(ISBLANK(INDEX('Policy Characteristics'!A:A,MATCH($C1072,'Policy Characteristics'!$C:$C,0))),"",INDEX('Policy Characteristics'!A:A,MATCH($C1072,'Policy Characteristics'!$C:$C,0)))</f>
        <v>Industry</v>
      </c>
      <c r="B1072" s="234" t="str">
        <f>IF(ISBLANK(INDEX('Policy Characteristics'!B:B,MATCH($C1072,'Policy Characteristics'!$C:$C,0))),"",INDEX('Policy Characteristics'!B:B,MATCH($C1072,'Policy Characteristics'!$C:$C,0)))</f>
        <v>Feedstock Shifting</v>
      </c>
      <c r="C1072" s="76" t="str">
        <f t="shared" si="34"/>
        <v>Fraction of Feedstock Shifted</v>
      </c>
      <c r="D1072" s="78" t="s">
        <v>1321</v>
      </c>
      <c r="E1072" s="88" t="s">
        <v>947</v>
      </c>
      <c r="F1072" t="s">
        <v>1283</v>
      </c>
      <c r="G1072" s="88" t="s">
        <v>951</v>
      </c>
      <c r="H1072" s="80">
        <v>2667</v>
      </c>
      <c r="I1072" s="247" t="s">
        <v>44</v>
      </c>
      <c r="J1072" s="236" t="str">
        <f>IF(ISBLANK(INDEX('Policy Characteristics'!D:D,MATCH($C1072,'Policy Characteristics'!$C:$C,0))),"",INDEX('Policy Characteristics'!D:D,MATCH($C1072,'Policy Characteristics'!$C:$C,0)))</f>
        <v>Feedstock Shifting</v>
      </c>
      <c r="K1072" s="76" t="str">
        <f>IF(ISBLANK(INDEX('Policy Characteristics'!E:E,MATCH($C1072,'Policy Characteristics'!$C:$C,0))),"",INDEX('Policy Characteristics'!E:E,MATCH($C1072,'Policy Characteristics'!$C:$C,0)))</f>
        <v>indst feedstock shifting</v>
      </c>
      <c r="L1072" s="239">
        <f>IF(ISBLANK(INDEX('Policy Characteristics'!F:F,MATCH($C1072,'Policy Characteristics'!$C:$C,0))),"",INDEX('Policy Characteristics'!F:F,MATCH($C1072,'Policy Characteristics'!$C:$C,0)))</f>
        <v>0</v>
      </c>
      <c r="M1072" s="239">
        <f>IF(ISBLANK(INDEX('Policy Characteristics'!G:G,MATCH($C1072,'Policy Characteristics'!$C:$C,0))),"",INDEX('Policy Characteristics'!G:G,MATCH($C1072,'Policy Characteristics'!$C:$C,0)))</f>
        <v>1</v>
      </c>
      <c r="N1072" s="239">
        <f>IF(ISBLANK(INDEX('Policy Characteristics'!H:H,MATCH($C1072,'Policy Characteristics'!$C:$C,0))),"",INDEX('Policy Characteristics'!H:H,MATCH($C1072,'Policy Characteristics'!$C:$C,0)))</f>
        <v>0.01</v>
      </c>
      <c r="O1072" s="76" t="str">
        <f>IF(ISBLANK(INDEX('Policy Characteristics'!I:I,MATCH($C1072,'Policy Characteristics'!$C:$C,0))),"",INDEX('Policy Characteristics'!I:I,MATCH($C1072,'Policy Characteristics'!$C:$C,0)))</f>
        <v>% of potential achieved</v>
      </c>
      <c r="P1072" s="76" t="str">
        <f>IF(ISBLANK(INDEX('Policy Characteristics'!J:J,MATCH($C1072,'Policy Characteristics'!$C:$C,0))),"",INDEX('Policy Characteristics'!J:J,MATCH($C1072,'Policy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2" s="76" t="str">
        <f>IF(ISBLANK(INDEX('Policy Characteristics'!K:K,MATCH($C1072,'Policy Characteristics'!$C:$C,0))),"",INDEX('Policy Characteristics'!K:K,MATCH($C1072,'Policy Characteristics'!$C:$C,0)))</f>
        <v/>
      </c>
      <c r="R1072" s="76" t="str">
        <f>IF(ISBLANK(INDEX('Policy Characteristics'!L:L,MATCH($C1072,'Policy Characteristics'!$C:$C,0))),"",INDEX('Policy Characteristics'!L:L,MATCH($C1072,'Policy Characteristics'!$C:$C,0)))</f>
        <v/>
      </c>
    </row>
    <row r="1073" spans="1:18" s="143" customFormat="1" x14ac:dyDescent="0.25">
      <c r="A1073" s="76" t="str">
        <f>IF(ISBLANK(INDEX('Policy Characteristics'!A:A,MATCH($C1073,'Policy Characteristics'!$C:$C,0))),"",INDEX('Policy Characteristics'!A:A,MATCH($C1073,'Policy Characteristics'!$C:$C,0)))</f>
        <v>Industry</v>
      </c>
      <c r="B1073" s="234" t="str">
        <f>IF(ISBLANK(INDEX('Policy Characteristics'!B:B,MATCH($C1073,'Policy Characteristics'!$C:$C,0))),"",INDEX('Policy Characteristics'!B:B,MATCH($C1073,'Policy Characteristics'!$C:$C,0)))</f>
        <v>Feedstock Shifting</v>
      </c>
      <c r="C1073" s="76" t="str">
        <f t="shared" si="34"/>
        <v>Fraction of Feedstock Shifted</v>
      </c>
      <c r="D1073" s="78" t="s">
        <v>1321</v>
      </c>
      <c r="E1073" s="88" t="s">
        <v>948</v>
      </c>
      <c r="F1073" t="s">
        <v>1283</v>
      </c>
      <c r="G1073" s="88" t="s">
        <v>952</v>
      </c>
      <c r="H1073" s="80">
        <v>2668</v>
      </c>
      <c r="I1073" s="247" t="s">
        <v>44</v>
      </c>
      <c r="J1073" s="236" t="str">
        <f>IF(ISBLANK(INDEX('Policy Characteristics'!D:D,MATCH($C1073,'Policy Characteristics'!$C:$C,0))),"",INDEX('Policy Characteristics'!D:D,MATCH($C1073,'Policy Characteristics'!$C:$C,0)))</f>
        <v>Feedstock Shifting</v>
      </c>
      <c r="K1073" s="76" t="str">
        <f>IF(ISBLANK(INDEX('Policy Characteristics'!E:E,MATCH($C1073,'Policy Characteristics'!$C:$C,0))),"",INDEX('Policy Characteristics'!E:E,MATCH($C1073,'Policy Characteristics'!$C:$C,0)))</f>
        <v>indst feedstock shifting</v>
      </c>
      <c r="L1073" s="239">
        <f>IF(ISBLANK(INDEX('Policy Characteristics'!F:F,MATCH($C1073,'Policy Characteristics'!$C:$C,0))),"",INDEX('Policy Characteristics'!F:F,MATCH($C1073,'Policy Characteristics'!$C:$C,0)))</f>
        <v>0</v>
      </c>
      <c r="M1073" s="239">
        <f>IF(ISBLANK(INDEX('Policy Characteristics'!G:G,MATCH($C1073,'Policy Characteristics'!$C:$C,0))),"",INDEX('Policy Characteristics'!G:G,MATCH($C1073,'Policy Characteristics'!$C:$C,0)))</f>
        <v>1</v>
      </c>
      <c r="N1073" s="239">
        <f>IF(ISBLANK(INDEX('Policy Characteristics'!H:H,MATCH($C1073,'Policy Characteristics'!$C:$C,0))),"",INDEX('Policy Characteristics'!H:H,MATCH($C1073,'Policy Characteristics'!$C:$C,0)))</f>
        <v>0.01</v>
      </c>
      <c r="O1073" s="76" t="str">
        <f>IF(ISBLANK(INDEX('Policy Characteristics'!I:I,MATCH($C1073,'Policy Characteristics'!$C:$C,0))),"",INDEX('Policy Characteristics'!I:I,MATCH($C1073,'Policy Characteristics'!$C:$C,0)))</f>
        <v>% of potential achieved</v>
      </c>
      <c r="P1073" s="76" t="str">
        <f>IF(ISBLANK(INDEX('Policy Characteristics'!J:J,MATCH($C1073,'Policy Characteristics'!$C:$C,0))),"",INDEX('Policy Characteristics'!J:J,MATCH($C1073,'Policy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3" s="76" t="str">
        <f>IF(ISBLANK(INDEX('Policy Characteristics'!K:K,MATCH($C1073,'Policy Characteristics'!$C:$C,0))),"",INDEX('Policy Characteristics'!K:K,MATCH($C1073,'Policy Characteristics'!$C:$C,0)))</f>
        <v/>
      </c>
      <c r="R1073" s="76" t="str">
        <f>IF(ISBLANK(INDEX('Policy Characteristics'!L:L,MATCH($C1073,'Policy Characteristics'!$C:$C,0))),"",INDEX('Policy Characteristics'!L:L,MATCH($C1073,'Policy Characteristics'!$C:$C,0)))</f>
        <v/>
      </c>
    </row>
    <row r="1074" spans="1:18" s="143" customFormat="1" x14ac:dyDescent="0.25">
      <c r="A1074" s="76" t="str">
        <f>IF(ISBLANK(INDEX('Policy Characteristics'!A:A,MATCH($C1074,'Policy Characteristics'!$C:$C,0))),"",INDEX('Policy Characteristics'!A:A,MATCH($C1074,'Policy Characteristics'!$C:$C,0)))</f>
        <v>Industry</v>
      </c>
      <c r="B1074" s="234" t="str">
        <f>IF(ISBLANK(INDEX('Policy Characteristics'!B:B,MATCH($C1074,'Policy Characteristics'!$C:$C,0))),"",INDEX('Policy Characteristics'!B:B,MATCH($C1074,'Policy Characteristics'!$C:$C,0)))</f>
        <v>Feedstock Shifting</v>
      </c>
      <c r="C1074" s="76" t="str">
        <f t="shared" si="34"/>
        <v>Fraction of Feedstock Shifted</v>
      </c>
      <c r="D1074" s="78" t="s">
        <v>1321</v>
      </c>
      <c r="E1074" s="88" t="s">
        <v>945</v>
      </c>
      <c r="F1074" t="s">
        <v>1283</v>
      </c>
      <c r="G1074" s="88" t="s">
        <v>950</v>
      </c>
      <c r="H1074" s="80">
        <v>2669</v>
      </c>
      <c r="I1074" s="247" t="s">
        <v>44</v>
      </c>
      <c r="J1074" s="236" t="str">
        <f>IF(ISBLANK(INDEX('Policy Characteristics'!D:D,MATCH($C1074,'Policy Characteristics'!$C:$C,0))),"",INDEX('Policy Characteristics'!D:D,MATCH($C1074,'Policy Characteristics'!$C:$C,0)))</f>
        <v>Feedstock Shifting</v>
      </c>
      <c r="K1074" s="76" t="str">
        <f>IF(ISBLANK(INDEX('Policy Characteristics'!E:E,MATCH($C1074,'Policy Characteristics'!$C:$C,0))),"",INDEX('Policy Characteristics'!E:E,MATCH($C1074,'Policy Characteristics'!$C:$C,0)))</f>
        <v>indst feedstock shifting</v>
      </c>
      <c r="L1074" s="239">
        <f>IF(ISBLANK(INDEX('Policy Characteristics'!F:F,MATCH($C1074,'Policy Characteristics'!$C:$C,0))),"",INDEX('Policy Characteristics'!F:F,MATCH($C1074,'Policy Characteristics'!$C:$C,0)))</f>
        <v>0</v>
      </c>
      <c r="M1074" s="239">
        <f>IF(ISBLANK(INDEX('Policy Characteristics'!G:G,MATCH($C1074,'Policy Characteristics'!$C:$C,0))),"",INDEX('Policy Characteristics'!G:G,MATCH($C1074,'Policy Characteristics'!$C:$C,0)))</f>
        <v>1</v>
      </c>
      <c r="N1074" s="239">
        <f>IF(ISBLANK(INDEX('Policy Characteristics'!H:H,MATCH($C1074,'Policy Characteristics'!$C:$C,0))),"",INDEX('Policy Characteristics'!H:H,MATCH($C1074,'Policy Characteristics'!$C:$C,0)))</f>
        <v>0.01</v>
      </c>
      <c r="O1074" s="76" t="str">
        <f>IF(ISBLANK(INDEX('Policy Characteristics'!I:I,MATCH($C1074,'Policy Characteristics'!$C:$C,0))),"",INDEX('Policy Characteristics'!I:I,MATCH($C1074,'Policy Characteristics'!$C:$C,0)))</f>
        <v>% of potential achieved</v>
      </c>
      <c r="P1074" s="76" t="str">
        <f>IF(ISBLANK(INDEX('Policy Characteristics'!J:J,MATCH($C1074,'Policy Characteristics'!$C:$C,0))),"",INDEX('Policy Characteristics'!J:J,MATCH($C1074,'Policy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4" s="76" t="str">
        <f>IF(ISBLANK(INDEX('Policy Characteristics'!K:K,MATCH($C1074,'Policy Characteristics'!$C:$C,0))),"",INDEX('Policy Characteristics'!K:K,MATCH($C1074,'Policy Characteristics'!$C:$C,0)))</f>
        <v/>
      </c>
      <c r="R1074" s="76" t="str">
        <f>IF(ISBLANK(INDEX('Policy Characteristics'!L:L,MATCH($C1074,'Policy Characteristics'!$C:$C,0))),"",INDEX('Policy Characteristics'!L:L,MATCH($C1074,'Policy Characteristics'!$C:$C,0)))</f>
        <v/>
      </c>
    </row>
    <row r="1075" spans="1:18" s="143" customFormat="1" x14ac:dyDescent="0.25">
      <c r="A1075" s="76" t="str">
        <f>IF(ISBLANK(INDEX('Policy Characteristics'!A:A,MATCH($C1075,'Policy Characteristics'!$C:$C,0))),"",INDEX('Policy Characteristics'!A:A,MATCH($C1075,'Policy Characteristics'!$C:$C,0)))</f>
        <v>Industry</v>
      </c>
      <c r="B1075" s="234" t="str">
        <f>IF(ISBLANK(INDEX('Policy Characteristics'!B:B,MATCH($C1075,'Policy Characteristics'!$C:$C,0))),"",INDEX('Policy Characteristics'!B:B,MATCH($C1075,'Policy Characteristics'!$C:$C,0)))</f>
        <v>Feedstock Shifting</v>
      </c>
      <c r="C1075" s="76" t="str">
        <f t="shared" si="34"/>
        <v>Fraction of Feedstock Shifted</v>
      </c>
      <c r="D1075" s="78" t="s">
        <v>1322</v>
      </c>
      <c r="E1075" s="88" t="s">
        <v>642</v>
      </c>
      <c r="F1075" t="s">
        <v>1284</v>
      </c>
      <c r="G1075" s="88" t="s">
        <v>648</v>
      </c>
      <c r="H1075" s="80">
        <v>2670</v>
      </c>
      <c r="I1075" s="247" t="s">
        <v>44</v>
      </c>
      <c r="J1075" s="236" t="str">
        <f>IF(ISBLANK(INDEX('Policy Characteristics'!D:D,MATCH($C1075,'Policy Characteristics'!$C:$C,0))),"",INDEX('Policy Characteristics'!D:D,MATCH($C1075,'Policy Characteristics'!$C:$C,0)))</f>
        <v>Feedstock Shifting</v>
      </c>
      <c r="K1075" s="76" t="str">
        <f>IF(ISBLANK(INDEX('Policy Characteristics'!E:E,MATCH($C1075,'Policy Characteristics'!$C:$C,0))),"",INDEX('Policy Characteristics'!E:E,MATCH($C1075,'Policy Characteristics'!$C:$C,0)))</f>
        <v>indst feedstock shifting</v>
      </c>
      <c r="L1075" s="239">
        <f>IF(ISBLANK(INDEX('Policy Characteristics'!F:F,MATCH($C1075,'Policy Characteristics'!$C:$C,0))),"",INDEX('Policy Characteristics'!F:F,MATCH($C1075,'Policy Characteristics'!$C:$C,0)))</f>
        <v>0</v>
      </c>
      <c r="M1075" s="239">
        <f>IF(ISBLANK(INDEX('Policy Characteristics'!G:G,MATCH($C1075,'Policy Characteristics'!$C:$C,0))),"",INDEX('Policy Characteristics'!G:G,MATCH($C1075,'Policy Characteristics'!$C:$C,0)))</f>
        <v>1</v>
      </c>
      <c r="N1075" s="239">
        <f>IF(ISBLANK(INDEX('Policy Characteristics'!H:H,MATCH($C1075,'Policy Characteristics'!$C:$C,0))),"",INDEX('Policy Characteristics'!H:H,MATCH($C1075,'Policy Characteristics'!$C:$C,0)))</f>
        <v>0.01</v>
      </c>
      <c r="O1075" s="76" t="str">
        <f>IF(ISBLANK(INDEX('Policy Characteristics'!I:I,MATCH($C1075,'Policy Characteristics'!$C:$C,0))),"",INDEX('Policy Characteristics'!I:I,MATCH($C1075,'Policy Characteristics'!$C:$C,0)))</f>
        <v>% of potential achieved</v>
      </c>
      <c r="P1075" s="76" t="str">
        <f>IF(ISBLANK(INDEX('Policy Characteristics'!J:J,MATCH($C1075,'Policy Characteristics'!$C:$C,0))),"",INDEX('Policy Characteristics'!J:J,MATCH($C1075,'Policy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5" s="76" t="str">
        <f>IF(ISBLANK(INDEX('Policy Characteristics'!K:K,MATCH($C1075,'Policy Characteristics'!$C:$C,0))),"",INDEX('Policy Characteristics'!K:K,MATCH($C1075,'Policy Characteristics'!$C:$C,0)))</f>
        <v/>
      </c>
      <c r="R1075" s="76" t="str">
        <f>IF(ISBLANK(INDEX('Policy Characteristics'!L:L,MATCH($C1075,'Policy Characteristics'!$C:$C,0))),"",INDEX('Policy Characteristics'!L:L,MATCH($C1075,'Policy Characteristics'!$C:$C,0)))</f>
        <v/>
      </c>
    </row>
    <row r="1076" spans="1:18" s="143" customFormat="1" x14ac:dyDescent="0.25">
      <c r="A1076" s="76" t="str">
        <f>IF(ISBLANK(INDEX('Policy Characteristics'!A:A,MATCH($C1076,'Policy Characteristics'!$C:$C,0))),"",INDEX('Policy Characteristics'!A:A,MATCH($C1076,'Policy Characteristics'!$C:$C,0)))</f>
        <v>Industry</v>
      </c>
      <c r="B1076" s="234" t="str">
        <f>IF(ISBLANK(INDEX('Policy Characteristics'!B:B,MATCH($C1076,'Policy Characteristics'!$C:$C,0))),"",INDEX('Policy Characteristics'!B:B,MATCH($C1076,'Policy Characteristics'!$C:$C,0)))</f>
        <v>Feedstock Shifting</v>
      </c>
      <c r="C1076" s="76" t="str">
        <f t="shared" si="34"/>
        <v>Fraction of Feedstock Shifted</v>
      </c>
      <c r="D1076" s="78" t="s">
        <v>1322</v>
      </c>
      <c r="E1076" s="88" t="s">
        <v>643</v>
      </c>
      <c r="F1076" t="s">
        <v>1284</v>
      </c>
      <c r="G1076" s="88" t="s">
        <v>651</v>
      </c>
      <c r="H1076" s="80">
        <v>2671</v>
      </c>
      <c r="I1076" s="247" t="s">
        <v>44</v>
      </c>
      <c r="J1076" s="236" t="str">
        <f>IF(ISBLANK(INDEX('Policy Characteristics'!D:D,MATCH($C1076,'Policy Characteristics'!$C:$C,0))),"",INDEX('Policy Characteristics'!D:D,MATCH($C1076,'Policy Characteristics'!$C:$C,0)))</f>
        <v>Feedstock Shifting</v>
      </c>
      <c r="K1076" s="76" t="str">
        <f>IF(ISBLANK(INDEX('Policy Characteristics'!E:E,MATCH($C1076,'Policy Characteristics'!$C:$C,0))),"",INDEX('Policy Characteristics'!E:E,MATCH($C1076,'Policy Characteristics'!$C:$C,0)))</f>
        <v>indst feedstock shifting</v>
      </c>
      <c r="L1076" s="239">
        <f>IF(ISBLANK(INDEX('Policy Characteristics'!F:F,MATCH($C1076,'Policy Characteristics'!$C:$C,0))),"",INDEX('Policy Characteristics'!F:F,MATCH($C1076,'Policy Characteristics'!$C:$C,0)))</f>
        <v>0</v>
      </c>
      <c r="M1076" s="239">
        <f>IF(ISBLANK(INDEX('Policy Characteristics'!G:G,MATCH($C1076,'Policy Characteristics'!$C:$C,0))),"",INDEX('Policy Characteristics'!G:G,MATCH($C1076,'Policy Characteristics'!$C:$C,0)))</f>
        <v>1</v>
      </c>
      <c r="N1076" s="239">
        <f>IF(ISBLANK(INDEX('Policy Characteristics'!H:H,MATCH($C1076,'Policy Characteristics'!$C:$C,0))),"",INDEX('Policy Characteristics'!H:H,MATCH($C1076,'Policy Characteristics'!$C:$C,0)))</f>
        <v>0.01</v>
      </c>
      <c r="O1076" s="76" t="str">
        <f>IF(ISBLANK(INDEX('Policy Characteristics'!I:I,MATCH($C1076,'Policy Characteristics'!$C:$C,0))),"",INDEX('Policy Characteristics'!I:I,MATCH($C1076,'Policy Characteristics'!$C:$C,0)))</f>
        <v>% of potential achieved</v>
      </c>
      <c r="P1076" s="76" t="str">
        <f>IF(ISBLANK(INDEX('Policy Characteristics'!J:J,MATCH($C1076,'Policy Characteristics'!$C:$C,0))),"",INDEX('Policy Characteristics'!J:J,MATCH($C1076,'Policy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6" s="76" t="str">
        <f>IF(ISBLANK(INDEX('Policy Characteristics'!K:K,MATCH($C1076,'Policy Characteristics'!$C:$C,0))),"",INDEX('Policy Characteristics'!K:K,MATCH($C1076,'Policy Characteristics'!$C:$C,0)))</f>
        <v/>
      </c>
      <c r="R1076" s="76" t="str">
        <f>IF(ISBLANK(INDEX('Policy Characteristics'!L:L,MATCH($C1076,'Policy Characteristics'!$C:$C,0))),"",INDEX('Policy Characteristics'!L:L,MATCH($C1076,'Policy Characteristics'!$C:$C,0)))</f>
        <v/>
      </c>
    </row>
    <row r="1077" spans="1:18" s="143" customFormat="1" x14ac:dyDescent="0.25">
      <c r="A1077" s="76" t="str">
        <f>IF(ISBLANK(INDEX('Policy Characteristics'!A:A,MATCH($C1077,'Policy Characteristics'!$C:$C,0))),"",INDEX('Policy Characteristics'!A:A,MATCH($C1077,'Policy Characteristics'!$C:$C,0)))</f>
        <v>Industry</v>
      </c>
      <c r="B1077" s="234" t="str">
        <f>IF(ISBLANK(INDEX('Policy Characteristics'!B:B,MATCH($C1077,'Policy Characteristics'!$C:$C,0))),"",INDEX('Policy Characteristics'!B:B,MATCH($C1077,'Policy Characteristics'!$C:$C,0)))</f>
        <v>Feedstock Shifting</v>
      </c>
      <c r="C1077" s="76" t="str">
        <f t="shared" si="34"/>
        <v>Fraction of Feedstock Shifted</v>
      </c>
      <c r="D1077" s="78" t="s">
        <v>1322</v>
      </c>
      <c r="E1077" s="88" t="s">
        <v>644</v>
      </c>
      <c r="F1077" t="s">
        <v>1284</v>
      </c>
      <c r="G1077" s="88" t="s">
        <v>652</v>
      </c>
      <c r="H1077" s="80">
        <v>2672</v>
      </c>
      <c r="I1077" s="247" t="s">
        <v>44</v>
      </c>
      <c r="J1077" s="236" t="str">
        <f>IF(ISBLANK(INDEX('Policy Characteristics'!D:D,MATCH($C1077,'Policy Characteristics'!$C:$C,0))),"",INDEX('Policy Characteristics'!D:D,MATCH($C1077,'Policy Characteristics'!$C:$C,0)))</f>
        <v>Feedstock Shifting</v>
      </c>
      <c r="K1077" s="76" t="str">
        <f>IF(ISBLANK(INDEX('Policy Characteristics'!E:E,MATCH($C1077,'Policy Characteristics'!$C:$C,0))),"",INDEX('Policy Characteristics'!E:E,MATCH($C1077,'Policy Characteristics'!$C:$C,0)))</f>
        <v>indst feedstock shifting</v>
      </c>
      <c r="L1077" s="239">
        <f>IF(ISBLANK(INDEX('Policy Characteristics'!F:F,MATCH($C1077,'Policy Characteristics'!$C:$C,0))),"",INDEX('Policy Characteristics'!F:F,MATCH($C1077,'Policy Characteristics'!$C:$C,0)))</f>
        <v>0</v>
      </c>
      <c r="M1077" s="239">
        <f>IF(ISBLANK(INDEX('Policy Characteristics'!G:G,MATCH($C1077,'Policy Characteristics'!$C:$C,0))),"",INDEX('Policy Characteristics'!G:G,MATCH($C1077,'Policy Characteristics'!$C:$C,0)))</f>
        <v>1</v>
      </c>
      <c r="N1077" s="239">
        <f>IF(ISBLANK(INDEX('Policy Characteristics'!H:H,MATCH($C1077,'Policy Characteristics'!$C:$C,0))),"",INDEX('Policy Characteristics'!H:H,MATCH($C1077,'Policy Characteristics'!$C:$C,0)))</f>
        <v>0.01</v>
      </c>
      <c r="O1077" s="76" t="str">
        <f>IF(ISBLANK(INDEX('Policy Characteristics'!I:I,MATCH($C1077,'Policy Characteristics'!$C:$C,0))),"",INDEX('Policy Characteristics'!I:I,MATCH($C1077,'Policy Characteristics'!$C:$C,0)))</f>
        <v>% of potential achieved</v>
      </c>
      <c r="P1077" s="76" t="str">
        <f>IF(ISBLANK(INDEX('Policy Characteristics'!J:J,MATCH($C1077,'Policy Characteristics'!$C:$C,0))),"",INDEX('Policy Characteristics'!J:J,MATCH($C1077,'Policy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7" s="76" t="str">
        <f>IF(ISBLANK(INDEX('Policy Characteristics'!K:K,MATCH($C1077,'Policy Characteristics'!$C:$C,0))),"",INDEX('Policy Characteristics'!K:K,MATCH($C1077,'Policy Characteristics'!$C:$C,0)))</f>
        <v/>
      </c>
      <c r="R1077" s="76" t="str">
        <f>IF(ISBLANK(INDEX('Policy Characteristics'!L:L,MATCH($C1077,'Policy Characteristics'!$C:$C,0))),"",INDEX('Policy Characteristics'!L:L,MATCH($C1077,'Policy Characteristics'!$C:$C,0)))</f>
        <v/>
      </c>
    </row>
    <row r="1078" spans="1:18" s="143" customFormat="1" x14ac:dyDescent="0.25">
      <c r="A1078" s="76" t="str">
        <f>IF(ISBLANK(INDEX('Policy Characteristics'!A:A,MATCH($C1078,'Policy Characteristics'!$C:$C,0))),"",INDEX('Policy Characteristics'!A:A,MATCH($C1078,'Policy Characteristics'!$C:$C,0)))</f>
        <v>Industry</v>
      </c>
      <c r="B1078" s="234" t="str">
        <f>IF(ISBLANK(INDEX('Policy Characteristics'!B:B,MATCH($C1078,'Policy Characteristics'!$C:$C,0))),"",INDEX('Policy Characteristics'!B:B,MATCH($C1078,'Policy Characteristics'!$C:$C,0)))</f>
        <v>Feedstock Shifting</v>
      </c>
      <c r="C1078" s="76" t="str">
        <f t="shared" si="34"/>
        <v>Fraction of Feedstock Shifted</v>
      </c>
      <c r="D1078" s="78" t="s">
        <v>1322</v>
      </c>
      <c r="E1078" s="88" t="s">
        <v>645</v>
      </c>
      <c r="F1078" t="s">
        <v>1284</v>
      </c>
      <c r="G1078" s="88" t="s">
        <v>649</v>
      </c>
      <c r="H1078" s="80">
        <v>2673</v>
      </c>
      <c r="I1078" s="247" t="s">
        <v>44</v>
      </c>
      <c r="J1078" s="236" t="str">
        <f>IF(ISBLANK(INDEX('Policy Characteristics'!D:D,MATCH($C1078,'Policy Characteristics'!$C:$C,0))),"",INDEX('Policy Characteristics'!D:D,MATCH($C1078,'Policy Characteristics'!$C:$C,0)))</f>
        <v>Feedstock Shifting</v>
      </c>
      <c r="K1078" s="76" t="str">
        <f>IF(ISBLANK(INDEX('Policy Characteristics'!E:E,MATCH($C1078,'Policy Characteristics'!$C:$C,0))),"",INDEX('Policy Characteristics'!E:E,MATCH($C1078,'Policy Characteristics'!$C:$C,0)))</f>
        <v>indst feedstock shifting</v>
      </c>
      <c r="L1078" s="239">
        <f>IF(ISBLANK(INDEX('Policy Characteristics'!F:F,MATCH($C1078,'Policy Characteristics'!$C:$C,0))),"",INDEX('Policy Characteristics'!F:F,MATCH($C1078,'Policy Characteristics'!$C:$C,0)))</f>
        <v>0</v>
      </c>
      <c r="M1078" s="239">
        <f>IF(ISBLANK(INDEX('Policy Characteristics'!G:G,MATCH($C1078,'Policy Characteristics'!$C:$C,0))),"",INDEX('Policy Characteristics'!G:G,MATCH($C1078,'Policy Characteristics'!$C:$C,0)))</f>
        <v>1</v>
      </c>
      <c r="N1078" s="239">
        <f>IF(ISBLANK(INDEX('Policy Characteristics'!H:H,MATCH($C1078,'Policy Characteristics'!$C:$C,0))),"",INDEX('Policy Characteristics'!H:H,MATCH($C1078,'Policy Characteristics'!$C:$C,0)))</f>
        <v>0.01</v>
      </c>
      <c r="O1078" s="76" t="str">
        <f>IF(ISBLANK(INDEX('Policy Characteristics'!I:I,MATCH($C1078,'Policy Characteristics'!$C:$C,0))),"",INDEX('Policy Characteristics'!I:I,MATCH($C1078,'Policy Characteristics'!$C:$C,0)))</f>
        <v>% of potential achieved</v>
      </c>
      <c r="P1078" s="76" t="str">
        <f>IF(ISBLANK(INDEX('Policy Characteristics'!J:J,MATCH($C1078,'Policy Characteristics'!$C:$C,0))),"",INDEX('Policy Characteristics'!J:J,MATCH($C1078,'Policy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8" s="76" t="str">
        <f>IF(ISBLANK(INDEX('Policy Characteristics'!K:K,MATCH($C1078,'Policy Characteristics'!$C:$C,0))),"",INDEX('Policy Characteristics'!K:K,MATCH($C1078,'Policy Characteristics'!$C:$C,0)))</f>
        <v/>
      </c>
      <c r="R1078" s="76" t="str">
        <f>IF(ISBLANK(INDEX('Policy Characteristics'!L:L,MATCH($C1078,'Policy Characteristics'!$C:$C,0))),"",INDEX('Policy Characteristics'!L:L,MATCH($C1078,'Policy Characteristics'!$C:$C,0)))</f>
        <v/>
      </c>
    </row>
    <row r="1079" spans="1:18" s="143" customFormat="1" x14ac:dyDescent="0.25">
      <c r="A1079" s="76" t="str">
        <f>IF(ISBLANK(INDEX('Policy Characteristics'!A:A,MATCH($C1079,'Policy Characteristics'!$C:$C,0))),"",INDEX('Policy Characteristics'!A:A,MATCH($C1079,'Policy Characteristics'!$C:$C,0)))</f>
        <v>Industry</v>
      </c>
      <c r="B1079" s="234" t="str">
        <f>IF(ISBLANK(INDEX('Policy Characteristics'!B:B,MATCH($C1079,'Policy Characteristics'!$C:$C,0))),"",INDEX('Policy Characteristics'!B:B,MATCH($C1079,'Policy Characteristics'!$C:$C,0)))</f>
        <v>Feedstock Shifting</v>
      </c>
      <c r="C1079" s="76" t="str">
        <f t="shared" si="34"/>
        <v>Fraction of Feedstock Shifted</v>
      </c>
      <c r="D1079" s="78" t="s">
        <v>1322</v>
      </c>
      <c r="E1079" s="88" t="s">
        <v>646</v>
      </c>
      <c r="F1079" t="s">
        <v>1284</v>
      </c>
      <c r="G1079" s="88" t="s">
        <v>650</v>
      </c>
      <c r="H1079" s="80">
        <v>2674</v>
      </c>
      <c r="I1079" s="247" t="s">
        <v>44</v>
      </c>
      <c r="J1079" s="236" t="str">
        <f>IF(ISBLANK(INDEX('Policy Characteristics'!D:D,MATCH($C1079,'Policy Characteristics'!$C:$C,0))),"",INDEX('Policy Characteristics'!D:D,MATCH($C1079,'Policy Characteristics'!$C:$C,0)))</f>
        <v>Feedstock Shifting</v>
      </c>
      <c r="K1079" s="76" t="str">
        <f>IF(ISBLANK(INDEX('Policy Characteristics'!E:E,MATCH($C1079,'Policy Characteristics'!$C:$C,0))),"",INDEX('Policy Characteristics'!E:E,MATCH($C1079,'Policy Characteristics'!$C:$C,0)))</f>
        <v>indst feedstock shifting</v>
      </c>
      <c r="L1079" s="239">
        <f>IF(ISBLANK(INDEX('Policy Characteristics'!F:F,MATCH($C1079,'Policy Characteristics'!$C:$C,0))),"",INDEX('Policy Characteristics'!F:F,MATCH($C1079,'Policy Characteristics'!$C:$C,0)))</f>
        <v>0</v>
      </c>
      <c r="M1079" s="239">
        <f>IF(ISBLANK(INDEX('Policy Characteristics'!G:G,MATCH($C1079,'Policy Characteristics'!$C:$C,0))),"",INDEX('Policy Characteristics'!G:G,MATCH($C1079,'Policy Characteristics'!$C:$C,0)))</f>
        <v>1</v>
      </c>
      <c r="N1079" s="239">
        <f>IF(ISBLANK(INDEX('Policy Characteristics'!H:H,MATCH($C1079,'Policy Characteristics'!$C:$C,0))),"",INDEX('Policy Characteristics'!H:H,MATCH($C1079,'Policy Characteristics'!$C:$C,0)))</f>
        <v>0.01</v>
      </c>
      <c r="O1079" s="76" t="str">
        <f>IF(ISBLANK(INDEX('Policy Characteristics'!I:I,MATCH($C1079,'Policy Characteristics'!$C:$C,0))),"",INDEX('Policy Characteristics'!I:I,MATCH($C1079,'Policy Characteristics'!$C:$C,0)))</f>
        <v>% of potential achieved</v>
      </c>
      <c r="P1079" s="76" t="str">
        <f>IF(ISBLANK(INDEX('Policy Characteristics'!J:J,MATCH($C1079,'Policy Characteristics'!$C:$C,0))),"",INDEX('Policy Characteristics'!J:J,MATCH($C1079,'Policy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9" s="76" t="str">
        <f>IF(ISBLANK(INDEX('Policy Characteristics'!K:K,MATCH($C1079,'Policy Characteristics'!$C:$C,0))),"",INDEX('Policy Characteristics'!K:K,MATCH($C1079,'Policy Characteristics'!$C:$C,0)))</f>
        <v/>
      </c>
      <c r="R1079" s="76" t="str">
        <f>IF(ISBLANK(INDEX('Policy Characteristics'!L:L,MATCH($C1079,'Policy Characteristics'!$C:$C,0))),"",INDEX('Policy Characteristics'!L:L,MATCH($C1079,'Policy Characteristics'!$C:$C,0)))</f>
        <v/>
      </c>
    </row>
    <row r="1080" spans="1:18" s="143" customFormat="1" x14ac:dyDescent="0.25">
      <c r="A1080" s="76" t="str">
        <f>IF(ISBLANK(INDEX('Policy Characteristics'!A:A,MATCH($C1080,'Policy Characteristics'!$C:$C,0))),"",INDEX('Policy Characteristics'!A:A,MATCH($C1080,'Policy Characteristics'!$C:$C,0)))</f>
        <v>Industry</v>
      </c>
      <c r="B1080" s="234" t="str">
        <f>IF(ISBLANK(INDEX('Policy Characteristics'!B:B,MATCH($C1080,'Policy Characteristics'!$C:$C,0))),"",INDEX('Policy Characteristics'!B:B,MATCH($C1080,'Policy Characteristics'!$C:$C,0)))</f>
        <v>Feedstock Shifting</v>
      </c>
      <c r="C1080" s="76" t="str">
        <f t="shared" si="34"/>
        <v>Fraction of Feedstock Shifted</v>
      </c>
      <c r="D1080" s="78" t="s">
        <v>1322</v>
      </c>
      <c r="E1080" s="88" t="s">
        <v>647</v>
      </c>
      <c r="F1080" t="s">
        <v>1284</v>
      </c>
      <c r="G1080" s="88" t="s">
        <v>653</v>
      </c>
      <c r="H1080" s="80">
        <v>2675</v>
      </c>
      <c r="I1080" s="247" t="s">
        <v>44</v>
      </c>
      <c r="J1080" s="236" t="str">
        <f>IF(ISBLANK(INDEX('Policy Characteristics'!D:D,MATCH($C1080,'Policy Characteristics'!$C:$C,0))),"",INDEX('Policy Characteristics'!D:D,MATCH($C1080,'Policy Characteristics'!$C:$C,0)))</f>
        <v>Feedstock Shifting</v>
      </c>
      <c r="K1080" s="76" t="str">
        <f>IF(ISBLANK(INDEX('Policy Characteristics'!E:E,MATCH($C1080,'Policy Characteristics'!$C:$C,0))),"",INDEX('Policy Characteristics'!E:E,MATCH($C1080,'Policy Characteristics'!$C:$C,0)))</f>
        <v>indst feedstock shifting</v>
      </c>
      <c r="L1080" s="239">
        <f>IF(ISBLANK(INDEX('Policy Characteristics'!F:F,MATCH($C1080,'Policy Characteristics'!$C:$C,0))),"",INDEX('Policy Characteristics'!F:F,MATCH($C1080,'Policy Characteristics'!$C:$C,0)))</f>
        <v>0</v>
      </c>
      <c r="M1080" s="239">
        <f>IF(ISBLANK(INDEX('Policy Characteristics'!G:G,MATCH($C1080,'Policy Characteristics'!$C:$C,0))),"",INDEX('Policy Characteristics'!G:G,MATCH($C1080,'Policy Characteristics'!$C:$C,0)))</f>
        <v>1</v>
      </c>
      <c r="N1080" s="239">
        <f>IF(ISBLANK(INDEX('Policy Characteristics'!H:H,MATCH($C1080,'Policy Characteristics'!$C:$C,0))),"",INDEX('Policy Characteristics'!H:H,MATCH($C1080,'Policy Characteristics'!$C:$C,0)))</f>
        <v>0.01</v>
      </c>
      <c r="O1080" s="76" t="str">
        <f>IF(ISBLANK(INDEX('Policy Characteristics'!I:I,MATCH($C1080,'Policy Characteristics'!$C:$C,0))),"",INDEX('Policy Characteristics'!I:I,MATCH($C1080,'Policy Characteristics'!$C:$C,0)))</f>
        <v>% of potential achieved</v>
      </c>
      <c r="P1080" s="76" t="str">
        <f>IF(ISBLANK(INDEX('Policy Characteristics'!J:J,MATCH($C1080,'Policy Characteristics'!$C:$C,0))),"",INDEX('Policy Characteristics'!J:J,MATCH($C1080,'Policy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0" s="76" t="str">
        <f>IF(ISBLANK(INDEX('Policy Characteristics'!K:K,MATCH($C1080,'Policy Characteristics'!$C:$C,0))),"",INDEX('Policy Characteristics'!K:K,MATCH($C1080,'Policy Characteristics'!$C:$C,0)))</f>
        <v/>
      </c>
      <c r="R1080" s="76" t="str">
        <f>IF(ISBLANK(INDEX('Policy Characteristics'!L:L,MATCH($C1080,'Policy Characteristics'!$C:$C,0))),"",INDEX('Policy Characteristics'!L:L,MATCH($C1080,'Policy Characteristics'!$C:$C,0)))</f>
        <v/>
      </c>
    </row>
    <row r="1081" spans="1:18" s="143" customFormat="1" x14ac:dyDescent="0.25">
      <c r="A1081" s="76" t="str">
        <f>IF(ISBLANK(INDEX('Policy Characteristics'!A:A,MATCH($C1081,'Policy Characteristics'!$C:$C,0))),"",INDEX('Policy Characteristics'!A:A,MATCH($C1081,'Policy Characteristics'!$C:$C,0)))</f>
        <v>Industry</v>
      </c>
      <c r="B1081" s="234" t="str">
        <f>IF(ISBLANK(INDEX('Policy Characteristics'!B:B,MATCH($C1081,'Policy Characteristics'!$C:$C,0))),"",INDEX('Policy Characteristics'!B:B,MATCH($C1081,'Policy Characteristics'!$C:$C,0)))</f>
        <v>Feedstock Shifting</v>
      </c>
      <c r="C1081" s="76" t="str">
        <f t="shared" si="34"/>
        <v>Fraction of Feedstock Shifted</v>
      </c>
      <c r="D1081" s="78" t="s">
        <v>1322</v>
      </c>
      <c r="E1081" s="88" t="s">
        <v>946</v>
      </c>
      <c r="F1081" t="s">
        <v>1284</v>
      </c>
      <c r="G1081" s="88" t="s">
        <v>949</v>
      </c>
      <c r="H1081" s="80">
        <v>2676</v>
      </c>
      <c r="I1081" s="247" t="s">
        <v>44</v>
      </c>
      <c r="J1081" s="236" t="str">
        <f>IF(ISBLANK(INDEX('Policy Characteristics'!D:D,MATCH($C1081,'Policy Characteristics'!$C:$C,0))),"",INDEX('Policy Characteristics'!D:D,MATCH($C1081,'Policy Characteristics'!$C:$C,0)))</f>
        <v>Feedstock Shifting</v>
      </c>
      <c r="K1081" s="76" t="str">
        <f>IF(ISBLANK(INDEX('Policy Characteristics'!E:E,MATCH($C1081,'Policy Characteristics'!$C:$C,0))),"",INDEX('Policy Characteristics'!E:E,MATCH($C1081,'Policy Characteristics'!$C:$C,0)))</f>
        <v>indst feedstock shifting</v>
      </c>
      <c r="L1081" s="239">
        <f>IF(ISBLANK(INDEX('Policy Characteristics'!F:F,MATCH($C1081,'Policy Characteristics'!$C:$C,0))),"",INDEX('Policy Characteristics'!F:F,MATCH($C1081,'Policy Characteristics'!$C:$C,0)))</f>
        <v>0</v>
      </c>
      <c r="M1081" s="239">
        <f>IF(ISBLANK(INDEX('Policy Characteristics'!G:G,MATCH($C1081,'Policy Characteristics'!$C:$C,0))),"",INDEX('Policy Characteristics'!G:G,MATCH($C1081,'Policy Characteristics'!$C:$C,0)))</f>
        <v>1</v>
      </c>
      <c r="N1081" s="239">
        <f>IF(ISBLANK(INDEX('Policy Characteristics'!H:H,MATCH($C1081,'Policy Characteristics'!$C:$C,0))),"",INDEX('Policy Characteristics'!H:H,MATCH($C1081,'Policy Characteristics'!$C:$C,0)))</f>
        <v>0.01</v>
      </c>
      <c r="O1081" s="76" t="str">
        <f>IF(ISBLANK(INDEX('Policy Characteristics'!I:I,MATCH($C1081,'Policy Characteristics'!$C:$C,0))),"",INDEX('Policy Characteristics'!I:I,MATCH($C1081,'Policy Characteristics'!$C:$C,0)))</f>
        <v>% of potential achieved</v>
      </c>
      <c r="P1081" s="76" t="str">
        <f>IF(ISBLANK(INDEX('Policy Characteristics'!J:J,MATCH($C1081,'Policy Characteristics'!$C:$C,0))),"",INDEX('Policy Characteristics'!J:J,MATCH($C1081,'Policy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1" s="76" t="str">
        <f>IF(ISBLANK(INDEX('Policy Characteristics'!K:K,MATCH($C1081,'Policy Characteristics'!$C:$C,0))),"",INDEX('Policy Characteristics'!K:K,MATCH($C1081,'Policy Characteristics'!$C:$C,0)))</f>
        <v/>
      </c>
      <c r="R1081" s="76" t="str">
        <f>IF(ISBLANK(INDEX('Policy Characteristics'!L:L,MATCH($C1081,'Policy Characteristics'!$C:$C,0))),"",INDEX('Policy Characteristics'!L:L,MATCH($C1081,'Policy Characteristics'!$C:$C,0)))</f>
        <v/>
      </c>
    </row>
    <row r="1082" spans="1:18" s="143" customFormat="1" x14ac:dyDescent="0.25">
      <c r="A1082" s="76" t="str">
        <f>IF(ISBLANK(INDEX('Policy Characteristics'!A:A,MATCH($C1082,'Policy Characteristics'!$C:$C,0))),"",INDEX('Policy Characteristics'!A:A,MATCH($C1082,'Policy Characteristics'!$C:$C,0)))</f>
        <v>Industry</v>
      </c>
      <c r="B1082" s="234" t="str">
        <f>IF(ISBLANK(INDEX('Policy Characteristics'!B:B,MATCH($C1082,'Policy Characteristics'!$C:$C,0))),"",INDEX('Policy Characteristics'!B:B,MATCH($C1082,'Policy Characteristics'!$C:$C,0)))</f>
        <v>Feedstock Shifting</v>
      </c>
      <c r="C1082" s="76" t="str">
        <f t="shared" si="34"/>
        <v>Fraction of Feedstock Shifted</v>
      </c>
      <c r="D1082" s="78" t="s">
        <v>1322</v>
      </c>
      <c r="E1082" s="88" t="s">
        <v>947</v>
      </c>
      <c r="F1082" t="s">
        <v>1284</v>
      </c>
      <c r="G1082" s="88" t="s">
        <v>951</v>
      </c>
      <c r="H1082" s="80">
        <v>2677</v>
      </c>
      <c r="I1082" s="247" t="s">
        <v>44</v>
      </c>
      <c r="J1082" s="236" t="str">
        <f>IF(ISBLANK(INDEX('Policy Characteristics'!D:D,MATCH($C1082,'Policy Characteristics'!$C:$C,0))),"",INDEX('Policy Characteristics'!D:D,MATCH($C1082,'Policy Characteristics'!$C:$C,0)))</f>
        <v>Feedstock Shifting</v>
      </c>
      <c r="K1082" s="76" t="str">
        <f>IF(ISBLANK(INDEX('Policy Characteristics'!E:E,MATCH($C1082,'Policy Characteristics'!$C:$C,0))),"",INDEX('Policy Characteristics'!E:E,MATCH($C1082,'Policy Characteristics'!$C:$C,0)))</f>
        <v>indst feedstock shifting</v>
      </c>
      <c r="L1082" s="239">
        <f>IF(ISBLANK(INDEX('Policy Characteristics'!F:F,MATCH($C1082,'Policy Characteristics'!$C:$C,0))),"",INDEX('Policy Characteristics'!F:F,MATCH($C1082,'Policy Characteristics'!$C:$C,0)))</f>
        <v>0</v>
      </c>
      <c r="M1082" s="239">
        <f>IF(ISBLANK(INDEX('Policy Characteristics'!G:G,MATCH($C1082,'Policy Characteristics'!$C:$C,0))),"",INDEX('Policy Characteristics'!G:G,MATCH($C1082,'Policy Characteristics'!$C:$C,0)))</f>
        <v>1</v>
      </c>
      <c r="N1082" s="239">
        <f>IF(ISBLANK(INDEX('Policy Characteristics'!H:H,MATCH($C1082,'Policy Characteristics'!$C:$C,0))),"",INDEX('Policy Characteristics'!H:H,MATCH($C1082,'Policy Characteristics'!$C:$C,0)))</f>
        <v>0.01</v>
      </c>
      <c r="O1082" s="76" t="str">
        <f>IF(ISBLANK(INDEX('Policy Characteristics'!I:I,MATCH($C1082,'Policy Characteristics'!$C:$C,0))),"",INDEX('Policy Characteristics'!I:I,MATCH($C1082,'Policy Characteristics'!$C:$C,0)))</f>
        <v>% of potential achieved</v>
      </c>
      <c r="P1082" s="76" t="str">
        <f>IF(ISBLANK(INDEX('Policy Characteristics'!J:J,MATCH($C1082,'Policy Characteristics'!$C:$C,0))),"",INDEX('Policy Characteristics'!J:J,MATCH($C1082,'Policy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2" s="76" t="str">
        <f>IF(ISBLANK(INDEX('Policy Characteristics'!K:K,MATCH($C1082,'Policy Characteristics'!$C:$C,0))),"",INDEX('Policy Characteristics'!K:K,MATCH($C1082,'Policy Characteristics'!$C:$C,0)))</f>
        <v/>
      </c>
      <c r="R1082" s="76" t="str">
        <f>IF(ISBLANK(INDEX('Policy Characteristics'!L:L,MATCH($C1082,'Policy Characteristics'!$C:$C,0))),"",INDEX('Policy Characteristics'!L:L,MATCH($C1082,'Policy Characteristics'!$C:$C,0)))</f>
        <v/>
      </c>
    </row>
    <row r="1083" spans="1:18" s="143" customFormat="1" x14ac:dyDescent="0.25">
      <c r="A1083" s="76" t="str">
        <f>IF(ISBLANK(INDEX('Policy Characteristics'!A:A,MATCH($C1083,'Policy Characteristics'!$C:$C,0))),"",INDEX('Policy Characteristics'!A:A,MATCH($C1083,'Policy Characteristics'!$C:$C,0)))</f>
        <v>Industry</v>
      </c>
      <c r="B1083" s="234" t="str">
        <f>IF(ISBLANK(INDEX('Policy Characteristics'!B:B,MATCH($C1083,'Policy Characteristics'!$C:$C,0))),"",INDEX('Policy Characteristics'!B:B,MATCH($C1083,'Policy Characteristics'!$C:$C,0)))</f>
        <v>Feedstock Shifting</v>
      </c>
      <c r="C1083" s="76" t="str">
        <f t="shared" si="34"/>
        <v>Fraction of Feedstock Shifted</v>
      </c>
      <c r="D1083" s="78" t="s">
        <v>1322</v>
      </c>
      <c r="E1083" s="88" t="s">
        <v>948</v>
      </c>
      <c r="F1083" t="s">
        <v>1284</v>
      </c>
      <c r="G1083" s="88" t="s">
        <v>952</v>
      </c>
      <c r="H1083" s="80">
        <v>2678</v>
      </c>
      <c r="I1083" s="247" t="s">
        <v>44</v>
      </c>
      <c r="J1083" s="236" t="str">
        <f>IF(ISBLANK(INDEX('Policy Characteristics'!D:D,MATCH($C1083,'Policy Characteristics'!$C:$C,0))),"",INDEX('Policy Characteristics'!D:D,MATCH($C1083,'Policy Characteristics'!$C:$C,0)))</f>
        <v>Feedstock Shifting</v>
      </c>
      <c r="K1083" s="76" t="str">
        <f>IF(ISBLANK(INDEX('Policy Characteristics'!E:E,MATCH($C1083,'Policy Characteristics'!$C:$C,0))),"",INDEX('Policy Characteristics'!E:E,MATCH($C1083,'Policy Characteristics'!$C:$C,0)))</f>
        <v>indst feedstock shifting</v>
      </c>
      <c r="L1083" s="239">
        <f>IF(ISBLANK(INDEX('Policy Characteristics'!F:F,MATCH($C1083,'Policy Characteristics'!$C:$C,0))),"",INDEX('Policy Characteristics'!F:F,MATCH($C1083,'Policy Characteristics'!$C:$C,0)))</f>
        <v>0</v>
      </c>
      <c r="M1083" s="239">
        <f>IF(ISBLANK(INDEX('Policy Characteristics'!G:G,MATCH($C1083,'Policy Characteristics'!$C:$C,0))),"",INDEX('Policy Characteristics'!G:G,MATCH($C1083,'Policy Characteristics'!$C:$C,0)))</f>
        <v>1</v>
      </c>
      <c r="N1083" s="239">
        <f>IF(ISBLANK(INDEX('Policy Characteristics'!H:H,MATCH($C1083,'Policy Characteristics'!$C:$C,0))),"",INDEX('Policy Characteristics'!H:H,MATCH($C1083,'Policy Characteristics'!$C:$C,0)))</f>
        <v>0.01</v>
      </c>
      <c r="O1083" s="76" t="str">
        <f>IF(ISBLANK(INDEX('Policy Characteristics'!I:I,MATCH($C1083,'Policy Characteristics'!$C:$C,0))),"",INDEX('Policy Characteristics'!I:I,MATCH($C1083,'Policy Characteristics'!$C:$C,0)))</f>
        <v>% of potential achieved</v>
      </c>
      <c r="P1083" s="76" t="str">
        <f>IF(ISBLANK(INDEX('Policy Characteristics'!J:J,MATCH($C1083,'Policy Characteristics'!$C:$C,0))),"",INDEX('Policy Characteristics'!J:J,MATCH($C1083,'Policy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3" s="76" t="str">
        <f>IF(ISBLANK(INDEX('Policy Characteristics'!K:K,MATCH($C1083,'Policy Characteristics'!$C:$C,0))),"",INDEX('Policy Characteristics'!K:K,MATCH($C1083,'Policy Characteristics'!$C:$C,0)))</f>
        <v/>
      </c>
      <c r="R1083" s="76" t="str">
        <f>IF(ISBLANK(INDEX('Policy Characteristics'!L:L,MATCH($C1083,'Policy Characteristics'!$C:$C,0))),"",INDEX('Policy Characteristics'!L:L,MATCH($C1083,'Policy Characteristics'!$C:$C,0)))</f>
        <v/>
      </c>
    </row>
    <row r="1084" spans="1:18" s="143" customFormat="1" x14ac:dyDescent="0.25">
      <c r="A1084" s="76" t="str">
        <f>IF(ISBLANK(INDEX('Policy Characteristics'!A:A,MATCH($C1084,'Policy Characteristics'!$C:$C,0))),"",INDEX('Policy Characteristics'!A:A,MATCH($C1084,'Policy Characteristics'!$C:$C,0)))</f>
        <v>Industry</v>
      </c>
      <c r="B1084" s="234" t="str">
        <f>IF(ISBLANK(INDEX('Policy Characteristics'!B:B,MATCH($C1084,'Policy Characteristics'!$C:$C,0))),"",INDEX('Policy Characteristics'!B:B,MATCH($C1084,'Policy Characteristics'!$C:$C,0)))</f>
        <v>Feedstock Shifting</v>
      </c>
      <c r="C1084" s="76" t="str">
        <f t="shared" si="34"/>
        <v>Fraction of Feedstock Shifted</v>
      </c>
      <c r="D1084" s="78" t="s">
        <v>1322</v>
      </c>
      <c r="E1084" s="88" t="s">
        <v>945</v>
      </c>
      <c r="F1084" t="s">
        <v>1284</v>
      </c>
      <c r="G1084" s="88" t="s">
        <v>950</v>
      </c>
      <c r="H1084" s="80">
        <v>2679</v>
      </c>
      <c r="I1084" s="247" t="s">
        <v>44</v>
      </c>
      <c r="J1084" s="236" t="str">
        <f>IF(ISBLANK(INDEX('Policy Characteristics'!D:D,MATCH($C1084,'Policy Characteristics'!$C:$C,0))),"",INDEX('Policy Characteristics'!D:D,MATCH($C1084,'Policy Characteristics'!$C:$C,0)))</f>
        <v>Feedstock Shifting</v>
      </c>
      <c r="K1084" s="76" t="str">
        <f>IF(ISBLANK(INDEX('Policy Characteristics'!E:E,MATCH($C1084,'Policy Characteristics'!$C:$C,0))),"",INDEX('Policy Characteristics'!E:E,MATCH($C1084,'Policy Characteristics'!$C:$C,0)))</f>
        <v>indst feedstock shifting</v>
      </c>
      <c r="L1084" s="239">
        <f>IF(ISBLANK(INDEX('Policy Characteristics'!F:F,MATCH($C1084,'Policy Characteristics'!$C:$C,0))),"",INDEX('Policy Characteristics'!F:F,MATCH($C1084,'Policy Characteristics'!$C:$C,0)))</f>
        <v>0</v>
      </c>
      <c r="M1084" s="239">
        <f>IF(ISBLANK(INDEX('Policy Characteristics'!G:G,MATCH($C1084,'Policy Characteristics'!$C:$C,0))),"",INDEX('Policy Characteristics'!G:G,MATCH($C1084,'Policy Characteristics'!$C:$C,0)))</f>
        <v>1</v>
      </c>
      <c r="N1084" s="239">
        <f>IF(ISBLANK(INDEX('Policy Characteristics'!H:H,MATCH($C1084,'Policy Characteristics'!$C:$C,0))),"",INDEX('Policy Characteristics'!H:H,MATCH($C1084,'Policy Characteristics'!$C:$C,0)))</f>
        <v>0.01</v>
      </c>
      <c r="O1084" s="76" t="str">
        <f>IF(ISBLANK(INDEX('Policy Characteristics'!I:I,MATCH($C1084,'Policy Characteristics'!$C:$C,0))),"",INDEX('Policy Characteristics'!I:I,MATCH($C1084,'Policy Characteristics'!$C:$C,0)))</f>
        <v>% of potential achieved</v>
      </c>
      <c r="P1084" s="76" t="str">
        <f>IF(ISBLANK(INDEX('Policy Characteristics'!J:J,MATCH($C1084,'Policy Characteristics'!$C:$C,0))),"",INDEX('Policy Characteristics'!J:J,MATCH($C1084,'Policy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4" s="76" t="str">
        <f>IF(ISBLANK(INDEX('Policy Characteristics'!K:K,MATCH($C1084,'Policy Characteristics'!$C:$C,0))),"",INDEX('Policy Characteristics'!K:K,MATCH($C1084,'Policy Characteristics'!$C:$C,0)))</f>
        <v/>
      </c>
      <c r="R1084" s="76" t="str">
        <f>IF(ISBLANK(INDEX('Policy Characteristics'!L:L,MATCH($C1084,'Policy Characteristics'!$C:$C,0))),"",INDEX('Policy Characteristics'!L:L,MATCH($C1084,'Policy Characteristics'!$C:$C,0)))</f>
        <v/>
      </c>
    </row>
    <row r="1085" spans="1:18" s="143" customFormat="1" x14ac:dyDescent="0.25">
      <c r="A1085" s="76" t="str">
        <f>IF(ISBLANK(INDEX('Policy Characteristics'!A:A,MATCH($C1085,'Policy Characteristics'!$C:$C,0))),"",INDEX('Policy Characteristics'!A:A,MATCH($C1085,'Policy Characteristics'!$C:$C,0)))</f>
        <v>Industry</v>
      </c>
      <c r="B1085" s="234" t="str">
        <f>IF(ISBLANK(INDEX('Policy Characteristics'!B:B,MATCH($C1085,'Policy Characteristics'!$C:$C,0))),"",INDEX('Policy Characteristics'!B:B,MATCH($C1085,'Policy Characteristics'!$C:$C,0)))</f>
        <v>Feedstock Shifting</v>
      </c>
      <c r="C1085" s="76" t="str">
        <f t="shared" si="34"/>
        <v>Fraction of Feedstock Shifted</v>
      </c>
      <c r="D1085" s="78" t="s">
        <v>1323</v>
      </c>
      <c r="E1085" s="88" t="s">
        <v>642</v>
      </c>
      <c r="F1085" t="s">
        <v>1285</v>
      </c>
      <c r="G1085" s="88" t="s">
        <v>648</v>
      </c>
      <c r="H1085" s="80">
        <v>2680</v>
      </c>
      <c r="I1085" s="247" t="s">
        <v>44</v>
      </c>
      <c r="J1085" s="236" t="str">
        <f>IF(ISBLANK(INDEX('Policy Characteristics'!D:D,MATCH($C1085,'Policy Characteristics'!$C:$C,0))),"",INDEX('Policy Characteristics'!D:D,MATCH($C1085,'Policy Characteristics'!$C:$C,0)))</f>
        <v>Feedstock Shifting</v>
      </c>
      <c r="K1085" s="76" t="str">
        <f>IF(ISBLANK(INDEX('Policy Characteristics'!E:E,MATCH($C1085,'Policy Characteristics'!$C:$C,0))),"",INDEX('Policy Characteristics'!E:E,MATCH($C1085,'Policy Characteristics'!$C:$C,0)))</f>
        <v>indst feedstock shifting</v>
      </c>
      <c r="L1085" s="239">
        <f>IF(ISBLANK(INDEX('Policy Characteristics'!F:F,MATCH($C1085,'Policy Characteristics'!$C:$C,0))),"",INDEX('Policy Characteristics'!F:F,MATCH($C1085,'Policy Characteristics'!$C:$C,0)))</f>
        <v>0</v>
      </c>
      <c r="M1085" s="239">
        <f>IF(ISBLANK(INDEX('Policy Characteristics'!G:G,MATCH($C1085,'Policy Characteristics'!$C:$C,0))),"",INDEX('Policy Characteristics'!G:G,MATCH($C1085,'Policy Characteristics'!$C:$C,0)))</f>
        <v>1</v>
      </c>
      <c r="N1085" s="239">
        <f>IF(ISBLANK(INDEX('Policy Characteristics'!H:H,MATCH($C1085,'Policy Characteristics'!$C:$C,0))),"",INDEX('Policy Characteristics'!H:H,MATCH($C1085,'Policy Characteristics'!$C:$C,0)))</f>
        <v>0.01</v>
      </c>
      <c r="O1085" s="76" t="str">
        <f>IF(ISBLANK(INDEX('Policy Characteristics'!I:I,MATCH($C1085,'Policy Characteristics'!$C:$C,0))),"",INDEX('Policy Characteristics'!I:I,MATCH($C1085,'Policy Characteristics'!$C:$C,0)))</f>
        <v>% of potential achieved</v>
      </c>
      <c r="P1085" s="76" t="str">
        <f>IF(ISBLANK(INDEX('Policy Characteristics'!J:J,MATCH($C1085,'Policy Characteristics'!$C:$C,0))),"",INDEX('Policy Characteristics'!J:J,MATCH($C1085,'Policy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5" s="76" t="str">
        <f>IF(ISBLANK(INDEX('Policy Characteristics'!K:K,MATCH($C1085,'Policy Characteristics'!$C:$C,0))),"",INDEX('Policy Characteristics'!K:K,MATCH($C1085,'Policy Characteristics'!$C:$C,0)))</f>
        <v/>
      </c>
      <c r="R1085" s="76" t="str">
        <f>IF(ISBLANK(INDEX('Policy Characteristics'!L:L,MATCH($C1085,'Policy Characteristics'!$C:$C,0))),"",INDEX('Policy Characteristics'!L:L,MATCH($C1085,'Policy Characteristics'!$C:$C,0)))</f>
        <v/>
      </c>
    </row>
    <row r="1086" spans="1:18" s="143" customFormat="1" x14ac:dyDescent="0.25">
      <c r="A1086" s="76" t="str">
        <f>IF(ISBLANK(INDEX('Policy Characteristics'!A:A,MATCH($C1086,'Policy Characteristics'!$C:$C,0))),"",INDEX('Policy Characteristics'!A:A,MATCH($C1086,'Policy Characteristics'!$C:$C,0)))</f>
        <v>Industry</v>
      </c>
      <c r="B1086" s="234" t="str">
        <f>IF(ISBLANK(INDEX('Policy Characteristics'!B:B,MATCH($C1086,'Policy Characteristics'!$C:$C,0))),"",INDEX('Policy Characteristics'!B:B,MATCH($C1086,'Policy Characteristics'!$C:$C,0)))</f>
        <v>Feedstock Shifting</v>
      </c>
      <c r="C1086" s="76" t="str">
        <f t="shared" si="34"/>
        <v>Fraction of Feedstock Shifted</v>
      </c>
      <c r="D1086" s="78" t="s">
        <v>1323</v>
      </c>
      <c r="E1086" s="88" t="s">
        <v>643</v>
      </c>
      <c r="F1086" t="s">
        <v>1285</v>
      </c>
      <c r="G1086" s="88" t="s">
        <v>651</v>
      </c>
      <c r="H1086" s="80">
        <v>2681</v>
      </c>
      <c r="I1086" s="247" t="s">
        <v>44</v>
      </c>
      <c r="J1086" s="236" t="str">
        <f>IF(ISBLANK(INDEX('Policy Characteristics'!D:D,MATCH($C1086,'Policy Characteristics'!$C:$C,0))),"",INDEX('Policy Characteristics'!D:D,MATCH($C1086,'Policy Characteristics'!$C:$C,0)))</f>
        <v>Feedstock Shifting</v>
      </c>
      <c r="K1086" s="76" t="str">
        <f>IF(ISBLANK(INDEX('Policy Characteristics'!E:E,MATCH($C1086,'Policy Characteristics'!$C:$C,0))),"",INDEX('Policy Characteristics'!E:E,MATCH($C1086,'Policy Characteristics'!$C:$C,0)))</f>
        <v>indst feedstock shifting</v>
      </c>
      <c r="L1086" s="239">
        <f>IF(ISBLANK(INDEX('Policy Characteristics'!F:F,MATCH($C1086,'Policy Characteristics'!$C:$C,0))),"",INDEX('Policy Characteristics'!F:F,MATCH($C1086,'Policy Characteristics'!$C:$C,0)))</f>
        <v>0</v>
      </c>
      <c r="M1086" s="239">
        <f>IF(ISBLANK(INDEX('Policy Characteristics'!G:G,MATCH($C1086,'Policy Characteristics'!$C:$C,0))),"",INDEX('Policy Characteristics'!G:G,MATCH($C1086,'Policy Characteristics'!$C:$C,0)))</f>
        <v>1</v>
      </c>
      <c r="N1086" s="239">
        <f>IF(ISBLANK(INDEX('Policy Characteristics'!H:H,MATCH($C1086,'Policy Characteristics'!$C:$C,0))),"",INDEX('Policy Characteristics'!H:H,MATCH($C1086,'Policy Characteristics'!$C:$C,0)))</f>
        <v>0.01</v>
      </c>
      <c r="O1086" s="76" t="str">
        <f>IF(ISBLANK(INDEX('Policy Characteristics'!I:I,MATCH($C1086,'Policy Characteristics'!$C:$C,0))),"",INDEX('Policy Characteristics'!I:I,MATCH($C1086,'Policy Characteristics'!$C:$C,0)))</f>
        <v>% of potential achieved</v>
      </c>
      <c r="P1086" s="76" t="str">
        <f>IF(ISBLANK(INDEX('Policy Characteristics'!J:J,MATCH($C1086,'Policy Characteristics'!$C:$C,0))),"",INDEX('Policy Characteristics'!J:J,MATCH($C1086,'Policy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6" s="76" t="str">
        <f>IF(ISBLANK(INDEX('Policy Characteristics'!K:K,MATCH($C1086,'Policy Characteristics'!$C:$C,0))),"",INDEX('Policy Characteristics'!K:K,MATCH($C1086,'Policy Characteristics'!$C:$C,0)))</f>
        <v/>
      </c>
      <c r="R1086" s="76" t="str">
        <f>IF(ISBLANK(INDEX('Policy Characteristics'!L:L,MATCH($C1086,'Policy Characteristics'!$C:$C,0))),"",INDEX('Policy Characteristics'!L:L,MATCH($C1086,'Policy Characteristics'!$C:$C,0)))</f>
        <v/>
      </c>
    </row>
    <row r="1087" spans="1:18" s="143" customFormat="1" x14ac:dyDescent="0.25">
      <c r="A1087" s="76" t="str">
        <f>IF(ISBLANK(INDEX('Policy Characteristics'!A:A,MATCH($C1087,'Policy Characteristics'!$C:$C,0))),"",INDEX('Policy Characteristics'!A:A,MATCH($C1087,'Policy Characteristics'!$C:$C,0)))</f>
        <v>Industry</v>
      </c>
      <c r="B1087" s="234" t="str">
        <f>IF(ISBLANK(INDEX('Policy Characteristics'!B:B,MATCH($C1087,'Policy Characteristics'!$C:$C,0))),"",INDEX('Policy Characteristics'!B:B,MATCH($C1087,'Policy Characteristics'!$C:$C,0)))</f>
        <v>Feedstock Shifting</v>
      </c>
      <c r="C1087" s="76" t="str">
        <f t="shared" si="34"/>
        <v>Fraction of Feedstock Shifted</v>
      </c>
      <c r="D1087" s="78" t="s">
        <v>1323</v>
      </c>
      <c r="E1087" s="88" t="s">
        <v>644</v>
      </c>
      <c r="F1087" t="s">
        <v>1285</v>
      </c>
      <c r="G1087" s="88" t="s">
        <v>652</v>
      </c>
      <c r="H1087" s="80">
        <v>2682</v>
      </c>
      <c r="I1087" s="247" t="s">
        <v>44</v>
      </c>
      <c r="J1087" s="236" t="str">
        <f>IF(ISBLANK(INDEX('Policy Characteristics'!D:D,MATCH($C1087,'Policy Characteristics'!$C:$C,0))),"",INDEX('Policy Characteristics'!D:D,MATCH($C1087,'Policy Characteristics'!$C:$C,0)))</f>
        <v>Feedstock Shifting</v>
      </c>
      <c r="K1087" s="76" t="str">
        <f>IF(ISBLANK(INDEX('Policy Characteristics'!E:E,MATCH($C1087,'Policy Characteristics'!$C:$C,0))),"",INDEX('Policy Characteristics'!E:E,MATCH($C1087,'Policy Characteristics'!$C:$C,0)))</f>
        <v>indst feedstock shifting</v>
      </c>
      <c r="L1087" s="239">
        <f>IF(ISBLANK(INDEX('Policy Characteristics'!F:F,MATCH($C1087,'Policy Characteristics'!$C:$C,0))),"",INDEX('Policy Characteristics'!F:F,MATCH($C1087,'Policy Characteristics'!$C:$C,0)))</f>
        <v>0</v>
      </c>
      <c r="M1087" s="239">
        <f>IF(ISBLANK(INDEX('Policy Characteristics'!G:G,MATCH($C1087,'Policy Characteristics'!$C:$C,0))),"",INDEX('Policy Characteristics'!G:G,MATCH($C1087,'Policy Characteristics'!$C:$C,0)))</f>
        <v>1</v>
      </c>
      <c r="N1087" s="239">
        <f>IF(ISBLANK(INDEX('Policy Characteristics'!H:H,MATCH($C1087,'Policy Characteristics'!$C:$C,0))),"",INDEX('Policy Characteristics'!H:H,MATCH($C1087,'Policy Characteristics'!$C:$C,0)))</f>
        <v>0.01</v>
      </c>
      <c r="O1087" s="76" t="str">
        <f>IF(ISBLANK(INDEX('Policy Characteristics'!I:I,MATCH($C1087,'Policy Characteristics'!$C:$C,0))),"",INDEX('Policy Characteristics'!I:I,MATCH($C1087,'Policy Characteristics'!$C:$C,0)))</f>
        <v>% of potential achieved</v>
      </c>
      <c r="P1087" s="76" t="str">
        <f>IF(ISBLANK(INDEX('Policy Characteristics'!J:J,MATCH($C1087,'Policy Characteristics'!$C:$C,0))),"",INDEX('Policy Characteristics'!J:J,MATCH($C1087,'Policy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7" s="76" t="str">
        <f>IF(ISBLANK(INDEX('Policy Characteristics'!K:K,MATCH($C1087,'Policy Characteristics'!$C:$C,0))),"",INDEX('Policy Characteristics'!K:K,MATCH($C1087,'Policy Characteristics'!$C:$C,0)))</f>
        <v/>
      </c>
      <c r="R1087" s="76" t="str">
        <f>IF(ISBLANK(INDEX('Policy Characteristics'!L:L,MATCH($C1087,'Policy Characteristics'!$C:$C,0))),"",INDEX('Policy Characteristics'!L:L,MATCH($C1087,'Policy Characteristics'!$C:$C,0)))</f>
        <v/>
      </c>
    </row>
    <row r="1088" spans="1:18" s="143" customFormat="1" x14ac:dyDescent="0.25">
      <c r="A1088" s="76" t="str">
        <f>IF(ISBLANK(INDEX('Policy Characteristics'!A:A,MATCH($C1088,'Policy Characteristics'!$C:$C,0))),"",INDEX('Policy Characteristics'!A:A,MATCH($C1088,'Policy Characteristics'!$C:$C,0)))</f>
        <v>Industry</v>
      </c>
      <c r="B1088" s="234" t="str">
        <f>IF(ISBLANK(INDEX('Policy Characteristics'!B:B,MATCH($C1088,'Policy Characteristics'!$C:$C,0))),"",INDEX('Policy Characteristics'!B:B,MATCH($C1088,'Policy Characteristics'!$C:$C,0)))</f>
        <v>Feedstock Shifting</v>
      </c>
      <c r="C1088" s="76" t="str">
        <f t="shared" si="34"/>
        <v>Fraction of Feedstock Shifted</v>
      </c>
      <c r="D1088" s="78" t="s">
        <v>1323</v>
      </c>
      <c r="E1088" s="88" t="s">
        <v>645</v>
      </c>
      <c r="F1088" t="s">
        <v>1285</v>
      </c>
      <c r="G1088" s="88" t="s">
        <v>649</v>
      </c>
      <c r="H1088" s="80">
        <v>2683</v>
      </c>
      <c r="I1088" s="247" t="s">
        <v>44</v>
      </c>
      <c r="J1088" s="236" t="str">
        <f>IF(ISBLANK(INDEX('Policy Characteristics'!D:D,MATCH($C1088,'Policy Characteristics'!$C:$C,0))),"",INDEX('Policy Characteristics'!D:D,MATCH($C1088,'Policy Characteristics'!$C:$C,0)))</f>
        <v>Feedstock Shifting</v>
      </c>
      <c r="K1088" s="76" t="str">
        <f>IF(ISBLANK(INDEX('Policy Characteristics'!E:E,MATCH($C1088,'Policy Characteristics'!$C:$C,0))),"",INDEX('Policy Characteristics'!E:E,MATCH($C1088,'Policy Characteristics'!$C:$C,0)))</f>
        <v>indst feedstock shifting</v>
      </c>
      <c r="L1088" s="239">
        <f>IF(ISBLANK(INDEX('Policy Characteristics'!F:F,MATCH($C1088,'Policy Characteristics'!$C:$C,0))),"",INDEX('Policy Characteristics'!F:F,MATCH($C1088,'Policy Characteristics'!$C:$C,0)))</f>
        <v>0</v>
      </c>
      <c r="M1088" s="239">
        <f>IF(ISBLANK(INDEX('Policy Characteristics'!G:G,MATCH($C1088,'Policy Characteristics'!$C:$C,0))),"",INDEX('Policy Characteristics'!G:G,MATCH($C1088,'Policy Characteristics'!$C:$C,0)))</f>
        <v>1</v>
      </c>
      <c r="N1088" s="239">
        <f>IF(ISBLANK(INDEX('Policy Characteristics'!H:H,MATCH($C1088,'Policy Characteristics'!$C:$C,0))),"",INDEX('Policy Characteristics'!H:H,MATCH($C1088,'Policy Characteristics'!$C:$C,0)))</f>
        <v>0.01</v>
      </c>
      <c r="O1088" s="76" t="str">
        <f>IF(ISBLANK(INDEX('Policy Characteristics'!I:I,MATCH($C1088,'Policy Characteristics'!$C:$C,0))),"",INDEX('Policy Characteristics'!I:I,MATCH($C1088,'Policy Characteristics'!$C:$C,0)))</f>
        <v>% of potential achieved</v>
      </c>
      <c r="P1088" s="76" t="str">
        <f>IF(ISBLANK(INDEX('Policy Characteristics'!J:J,MATCH($C1088,'Policy Characteristics'!$C:$C,0))),"",INDEX('Policy Characteristics'!J:J,MATCH($C1088,'Policy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8" s="76" t="str">
        <f>IF(ISBLANK(INDEX('Policy Characteristics'!K:K,MATCH($C1088,'Policy Characteristics'!$C:$C,0))),"",INDEX('Policy Characteristics'!K:K,MATCH($C1088,'Policy Characteristics'!$C:$C,0)))</f>
        <v/>
      </c>
      <c r="R1088" s="76" t="str">
        <f>IF(ISBLANK(INDEX('Policy Characteristics'!L:L,MATCH($C1088,'Policy Characteristics'!$C:$C,0))),"",INDEX('Policy Characteristics'!L:L,MATCH($C1088,'Policy Characteristics'!$C:$C,0)))</f>
        <v/>
      </c>
    </row>
    <row r="1089" spans="1:18" s="143" customFormat="1" x14ac:dyDescent="0.25">
      <c r="A1089" s="76" t="str">
        <f>IF(ISBLANK(INDEX('Policy Characteristics'!A:A,MATCH($C1089,'Policy Characteristics'!$C:$C,0))),"",INDEX('Policy Characteristics'!A:A,MATCH($C1089,'Policy Characteristics'!$C:$C,0)))</f>
        <v>Industry</v>
      </c>
      <c r="B1089" s="234" t="str">
        <f>IF(ISBLANK(INDEX('Policy Characteristics'!B:B,MATCH($C1089,'Policy Characteristics'!$C:$C,0))),"",INDEX('Policy Characteristics'!B:B,MATCH($C1089,'Policy Characteristics'!$C:$C,0)))</f>
        <v>Feedstock Shifting</v>
      </c>
      <c r="C1089" s="76" t="str">
        <f t="shared" si="34"/>
        <v>Fraction of Feedstock Shifted</v>
      </c>
      <c r="D1089" s="78" t="s">
        <v>1323</v>
      </c>
      <c r="E1089" s="88" t="s">
        <v>646</v>
      </c>
      <c r="F1089" t="s">
        <v>1285</v>
      </c>
      <c r="G1089" s="88" t="s">
        <v>650</v>
      </c>
      <c r="H1089" s="80">
        <v>2684</v>
      </c>
      <c r="I1089" s="247" t="s">
        <v>44</v>
      </c>
      <c r="J1089" s="236" t="str">
        <f>IF(ISBLANK(INDEX('Policy Characteristics'!D:D,MATCH($C1089,'Policy Characteristics'!$C:$C,0))),"",INDEX('Policy Characteristics'!D:D,MATCH($C1089,'Policy Characteristics'!$C:$C,0)))</f>
        <v>Feedstock Shifting</v>
      </c>
      <c r="K1089" s="76" t="str">
        <f>IF(ISBLANK(INDEX('Policy Characteristics'!E:E,MATCH($C1089,'Policy Characteristics'!$C:$C,0))),"",INDEX('Policy Characteristics'!E:E,MATCH($C1089,'Policy Characteristics'!$C:$C,0)))</f>
        <v>indst feedstock shifting</v>
      </c>
      <c r="L1089" s="239">
        <f>IF(ISBLANK(INDEX('Policy Characteristics'!F:F,MATCH($C1089,'Policy Characteristics'!$C:$C,0))),"",INDEX('Policy Characteristics'!F:F,MATCH($C1089,'Policy Characteristics'!$C:$C,0)))</f>
        <v>0</v>
      </c>
      <c r="M1089" s="239">
        <f>IF(ISBLANK(INDEX('Policy Characteristics'!G:G,MATCH($C1089,'Policy Characteristics'!$C:$C,0))),"",INDEX('Policy Characteristics'!G:G,MATCH($C1089,'Policy Characteristics'!$C:$C,0)))</f>
        <v>1</v>
      </c>
      <c r="N1089" s="239">
        <f>IF(ISBLANK(INDEX('Policy Characteristics'!H:H,MATCH($C1089,'Policy Characteristics'!$C:$C,0))),"",INDEX('Policy Characteristics'!H:H,MATCH($C1089,'Policy Characteristics'!$C:$C,0)))</f>
        <v>0.01</v>
      </c>
      <c r="O1089" s="76" t="str">
        <f>IF(ISBLANK(INDEX('Policy Characteristics'!I:I,MATCH($C1089,'Policy Characteristics'!$C:$C,0))),"",INDEX('Policy Characteristics'!I:I,MATCH($C1089,'Policy Characteristics'!$C:$C,0)))</f>
        <v>% of potential achieved</v>
      </c>
      <c r="P1089" s="76" t="str">
        <f>IF(ISBLANK(INDEX('Policy Characteristics'!J:J,MATCH($C1089,'Policy Characteristics'!$C:$C,0))),"",INDEX('Policy Characteristics'!J:J,MATCH($C1089,'Policy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9" s="76" t="str">
        <f>IF(ISBLANK(INDEX('Policy Characteristics'!K:K,MATCH($C1089,'Policy Characteristics'!$C:$C,0))),"",INDEX('Policy Characteristics'!K:K,MATCH($C1089,'Policy Characteristics'!$C:$C,0)))</f>
        <v/>
      </c>
      <c r="R1089" s="76" t="str">
        <f>IF(ISBLANK(INDEX('Policy Characteristics'!L:L,MATCH($C1089,'Policy Characteristics'!$C:$C,0))),"",INDEX('Policy Characteristics'!L:L,MATCH($C1089,'Policy Characteristics'!$C:$C,0)))</f>
        <v/>
      </c>
    </row>
    <row r="1090" spans="1:18" s="143" customFormat="1" x14ac:dyDescent="0.25">
      <c r="A1090" s="76" t="str">
        <f>IF(ISBLANK(INDEX('Policy Characteristics'!A:A,MATCH($C1090,'Policy Characteristics'!$C:$C,0))),"",INDEX('Policy Characteristics'!A:A,MATCH($C1090,'Policy Characteristics'!$C:$C,0)))</f>
        <v>Industry</v>
      </c>
      <c r="B1090" s="234" t="str">
        <f>IF(ISBLANK(INDEX('Policy Characteristics'!B:B,MATCH($C1090,'Policy Characteristics'!$C:$C,0))),"",INDEX('Policy Characteristics'!B:B,MATCH($C1090,'Policy Characteristics'!$C:$C,0)))</f>
        <v>Feedstock Shifting</v>
      </c>
      <c r="C1090" s="76" t="str">
        <f t="shared" si="34"/>
        <v>Fraction of Feedstock Shifted</v>
      </c>
      <c r="D1090" s="78" t="s">
        <v>1323</v>
      </c>
      <c r="E1090" s="88" t="s">
        <v>647</v>
      </c>
      <c r="F1090" t="s">
        <v>1285</v>
      </c>
      <c r="G1090" s="88" t="s">
        <v>653</v>
      </c>
      <c r="H1090" s="80">
        <v>2685</v>
      </c>
      <c r="I1090" s="247" t="s">
        <v>44</v>
      </c>
      <c r="J1090" s="236" t="str">
        <f>IF(ISBLANK(INDEX('Policy Characteristics'!D:D,MATCH($C1090,'Policy Characteristics'!$C:$C,0))),"",INDEX('Policy Characteristics'!D:D,MATCH($C1090,'Policy Characteristics'!$C:$C,0)))</f>
        <v>Feedstock Shifting</v>
      </c>
      <c r="K1090" s="76" t="str">
        <f>IF(ISBLANK(INDEX('Policy Characteristics'!E:E,MATCH($C1090,'Policy Characteristics'!$C:$C,0))),"",INDEX('Policy Characteristics'!E:E,MATCH($C1090,'Policy Characteristics'!$C:$C,0)))</f>
        <v>indst feedstock shifting</v>
      </c>
      <c r="L1090" s="239">
        <f>IF(ISBLANK(INDEX('Policy Characteristics'!F:F,MATCH($C1090,'Policy Characteristics'!$C:$C,0))),"",INDEX('Policy Characteristics'!F:F,MATCH($C1090,'Policy Characteristics'!$C:$C,0)))</f>
        <v>0</v>
      </c>
      <c r="M1090" s="239">
        <f>IF(ISBLANK(INDEX('Policy Characteristics'!G:G,MATCH($C1090,'Policy Characteristics'!$C:$C,0))),"",INDEX('Policy Characteristics'!G:G,MATCH($C1090,'Policy Characteristics'!$C:$C,0)))</f>
        <v>1</v>
      </c>
      <c r="N1090" s="239">
        <f>IF(ISBLANK(INDEX('Policy Characteristics'!H:H,MATCH($C1090,'Policy Characteristics'!$C:$C,0))),"",INDEX('Policy Characteristics'!H:H,MATCH($C1090,'Policy Characteristics'!$C:$C,0)))</f>
        <v>0.01</v>
      </c>
      <c r="O1090" s="76" t="str">
        <f>IF(ISBLANK(INDEX('Policy Characteristics'!I:I,MATCH($C1090,'Policy Characteristics'!$C:$C,0))),"",INDEX('Policy Characteristics'!I:I,MATCH($C1090,'Policy Characteristics'!$C:$C,0)))</f>
        <v>% of potential achieved</v>
      </c>
      <c r="P1090" s="76" t="str">
        <f>IF(ISBLANK(INDEX('Policy Characteristics'!J:J,MATCH($C1090,'Policy Characteristics'!$C:$C,0))),"",INDEX('Policy Characteristics'!J:J,MATCH($C1090,'Policy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0" s="76" t="str">
        <f>IF(ISBLANK(INDEX('Policy Characteristics'!K:K,MATCH($C1090,'Policy Characteristics'!$C:$C,0))),"",INDEX('Policy Characteristics'!K:K,MATCH($C1090,'Policy Characteristics'!$C:$C,0)))</f>
        <v/>
      </c>
      <c r="R1090" s="76" t="str">
        <f>IF(ISBLANK(INDEX('Policy Characteristics'!L:L,MATCH($C1090,'Policy Characteristics'!$C:$C,0))),"",INDEX('Policy Characteristics'!L:L,MATCH($C1090,'Policy Characteristics'!$C:$C,0)))</f>
        <v/>
      </c>
    </row>
    <row r="1091" spans="1:18" s="143" customFormat="1" x14ac:dyDescent="0.25">
      <c r="A1091" s="76" t="str">
        <f>IF(ISBLANK(INDEX('Policy Characteristics'!A:A,MATCH($C1091,'Policy Characteristics'!$C:$C,0))),"",INDEX('Policy Characteristics'!A:A,MATCH($C1091,'Policy Characteristics'!$C:$C,0)))</f>
        <v>Industry</v>
      </c>
      <c r="B1091" s="234" t="str">
        <f>IF(ISBLANK(INDEX('Policy Characteristics'!B:B,MATCH($C1091,'Policy Characteristics'!$C:$C,0))),"",INDEX('Policy Characteristics'!B:B,MATCH($C1091,'Policy Characteristics'!$C:$C,0)))</f>
        <v>Feedstock Shifting</v>
      </c>
      <c r="C1091" s="76" t="str">
        <f t="shared" si="34"/>
        <v>Fraction of Feedstock Shifted</v>
      </c>
      <c r="D1091" s="78" t="s">
        <v>1323</v>
      </c>
      <c r="E1091" s="88" t="s">
        <v>946</v>
      </c>
      <c r="F1091" t="s">
        <v>1285</v>
      </c>
      <c r="G1091" s="88" t="s">
        <v>949</v>
      </c>
      <c r="H1091" s="80">
        <v>2686</v>
      </c>
      <c r="I1091" s="247" t="s">
        <v>44</v>
      </c>
      <c r="J1091" s="236" t="str">
        <f>IF(ISBLANK(INDEX('Policy Characteristics'!D:D,MATCH($C1091,'Policy Characteristics'!$C:$C,0))),"",INDEX('Policy Characteristics'!D:D,MATCH($C1091,'Policy Characteristics'!$C:$C,0)))</f>
        <v>Feedstock Shifting</v>
      </c>
      <c r="K1091" s="76" t="str">
        <f>IF(ISBLANK(INDEX('Policy Characteristics'!E:E,MATCH($C1091,'Policy Characteristics'!$C:$C,0))),"",INDEX('Policy Characteristics'!E:E,MATCH($C1091,'Policy Characteristics'!$C:$C,0)))</f>
        <v>indst feedstock shifting</v>
      </c>
      <c r="L1091" s="239">
        <f>IF(ISBLANK(INDEX('Policy Characteristics'!F:F,MATCH($C1091,'Policy Characteristics'!$C:$C,0))),"",INDEX('Policy Characteristics'!F:F,MATCH($C1091,'Policy Characteristics'!$C:$C,0)))</f>
        <v>0</v>
      </c>
      <c r="M1091" s="239">
        <f>IF(ISBLANK(INDEX('Policy Characteristics'!G:G,MATCH($C1091,'Policy Characteristics'!$C:$C,0))),"",INDEX('Policy Characteristics'!G:G,MATCH($C1091,'Policy Characteristics'!$C:$C,0)))</f>
        <v>1</v>
      </c>
      <c r="N1091" s="239">
        <f>IF(ISBLANK(INDEX('Policy Characteristics'!H:H,MATCH($C1091,'Policy Characteristics'!$C:$C,0))),"",INDEX('Policy Characteristics'!H:H,MATCH($C1091,'Policy Characteristics'!$C:$C,0)))</f>
        <v>0.01</v>
      </c>
      <c r="O1091" s="76" t="str">
        <f>IF(ISBLANK(INDEX('Policy Characteristics'!I:I,MATCH($C1091,'Policy Characteristics'!$C:$C,0))),"",INDEX('Policy Characteristics'!I:I,MATCH($C1091,'Policy Characteristics'!$C:$C,0)))</f>
        <v>% of potential achieved</v>
      </c>
      <c r="P1091" s="76" t="str">
        <f>IF(ISBLANK(INDEX('Policy Characteristics'!J:J,MATCH($C1091,'Policy Characteristics'!$C:$C,0))),"",INDEX('Policy Characteristics'!J:J,MATCH($C1091,'Policy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1" s="76" t="str">
        <f>IF(ISBLANK(INDEX('Policy Characteristics'!K:K,MATCH($C1091,'Policy Characteristics'!$C:$C,0))),"",INDEX('Policy Characteristics'!K:K,MATCH($C1091,'Policy Characteristics'!$C:$C,0)))</f>
        <v/>
      </c>
      <c r="R1091" s="76" t="str">
        <f>IF(ISBLANK(INDEX('Policy Characteristics'!L:L,MATCH($C1091,'Policy Characteristics'!$C:$C,0))),"",INDEX('Policy Characteristics'!L:L,MATCH($C1091,'Policy Characteristics'!$C:$C,0)))</f>
        <v/>
      </c>
    </row>
    <row r="1092" spans="1:18" s="143" customFormat="1" x14ac:dyDescent="0.25">
      <c r="A1092" s="76" t="str">
        <f>IF(ISBLANK(INDEX('Policy Characteristics'!A:A,MATCH($C1092,'Policy Characteristics'!$C:$C,0))),"",INDEX('Policy Characteristics'!A:A,MATCH($C1092,'Policy Characteristics'!$C:$C,0)))</f>
        <v>Industry</v>
      </c>
      <c r="B1092" s="234" t="str">
        <f>IF(ISBLANK(INDEX('Policy Characteristics'!B:B,MATCH($C1092,'Policy Characteristics'!$C:$C,0))),"",INDEX('Policy Characteristics'!B:B,MATCH($C1092,'Policy Characteristics'!$C:$C,0)))</f>
        <v>Feedstock Shifting</v>
      </c>
      <c r="C1092" s="76" t="str">
        <f t="shared" si="34"/>
        <v>Fraction of Feedstock Shifted</v>
      </c>
      <c r="D1092" s="78" t="s">
        <v>1323</v>
      </c>
      <c r="E1092" s="88" t="s">
        <v>947</v>
      </c>
      <c r="F1092" t="s">
        <v>1285</v>
      </c>
      <c r="G1092" s="88" t="s">
        <v>951</v>
      </c>
      <c r="H1092" s="80">
        <v>2687</v>
      </c>
      <c r="I1092" s="247" t="s">
        <v>44</v>
      </c>
      <c r="J1092" s="236" t="str">
        <f>IF(ISBLANK(INDEX('Policy Characteristics'!D:D,MATCH($C1092,'Policy Characteristics'!$C:$C,0))),"",INDEX('Policy Characteristics'!D:D,MATCH($C1092,'Policy Characteristics'!$C:$C,0)))</f>
        <v>Feedstock Shifting</v>
      </c>
      <c r="K1092" s="76" t="str">
        <f>IF(ISBLANK(INDEX('Policy Characteristics'!E:E,MATCH($C1092,'Policy Characteristics'!$C:$C,0))),"",INDEX('Policy Characteristics'!E:E,MATCH($C1092,'Policy Characteristics'!$C:$C,0)))</f>
        <v>indst feedstock shifting</v>
      </c>
      <c r="L1092" s="239">
        <f>IF(ISBLANK(INDEX('Policy Characteristics'!F:F,MATCH($C1092,'Policy Characteristics'!$C:$C,0))),"",INDEX('Policy Characteristics'!F:F,MATCH($C1092,'Policy Characteristics'!$C:$C,0)))</f>
        <v>0</v>
      </c>
      <c r="M1092" s="239">
        <f>IF(ISBLANK(INDEX('Policy Characteristics'!G:G,MATCH($C1092,'Policy Characteristics'!$C:$C,0))),"",INDEX('Policy Characteristics'!G:G,MATCH($C1092,'Policy Characteristics'!$C:$C,0)))</f>
        <v>1</v>
      </c>
      <c r="N1092" s="239">
        <f>IF(ISBLANK(INDEX('Policy Characteristics'!H:H,MATCH($C1092,'Policy Characteristics'!$C:$C,0))),"",INDEX('Policy Characteristics'!H:H,MATCH($C1092,'Policy Characteristics'!$C:$C,0)))</f>
        <v>0.01</v>
      </c>
      <c r="O1092" s="76" t="str">
        <f>IF(ISBLANK(INDEX('Policy Characteristics'!I:I,MATCH($C1092,'Policy Characteristics'!$C:$C,0))),"",INDEX('Policy Characteristics'!I:I,MATCH($C1092,'Policy Characteristics'!$C:$C,0)))</f>
        <v>% of potential achieved</v>
      </c>
      <c r="P1092" s="76" t="str">
        <f>IF(ISBLANK(INDEX('Policy Characteristics'!J:J,MATCH($C1092,'Policy Characteristics'!$C:$C,0))),"",INDEX('Policy Characteristics'!J:J,MATCH($C1092,'Policy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2" s="76" t="str">
        <f>IF(ISBLANK(INDEX('Policy Characteristics'!K:K,MATCH($C1092,'Policy Characteristics'!$C:$C,0))),"",INDEX('Policy Characteristics'!K:K,MATCH($C1092,'Policy Characteristics'!$C:$C,0)))</f>
        <v/>
      </c>
      <c r="R1092" s="76" t="str">
        <f>IF(ISBLANK(INDEX('Policy Characteristics'!L:L,MATCH($C1092,'Policy Characteristics'!$C:$C,0))),"",INDEX('Policy Characteristics'!L:L,MATCH($C1092,'Policy Characteristics'!$C:$C,0)))</f>
        <v/>
      </c>
    </row>
    <row r="1093" spans="1:18" s="143" customFormat="1" x14ac:dyDescent="0.25">
      <c r="A1093" s="76" t="str">
        <f>IF(ISBLANK(INDEX('Policy Characteristics'!A:A,MATCH($C1093,'Policy Characteristics'!$C:$C,0))),"",INDEX('Policy Characteristics'!A:A,MATCH($C1093,'Policy Characteristics'!$C:$C,0)))</f>
        <v>Industry</v>
      </c>
      <c r="B1093" s="234" t="str">
        <f>IF(ISBLANK(INDEX('Policy Characteristics'!B:B,MATCH($C1093,'Policy Characteristics'!$C:$C,0))),"",INDEX('Policy Characteristics'!B:B,MATCH($C1093,'Policy Characteristics'!$C:$C,0)))</f>
        <v>Feedstock Shifting</v>
      </c>
      <c r="C1093" s="76" t="str">
        <f t="shared" si="34"/>
        <v>Fraction of Feedstock Shifted</v>
      </c>
      <c r="D1093" s="78" t="s">
        <v>1323</v>
      </c>
      <c r="E1093" s="88" t="s">
        <v>948</v>
      </c>
      <c r="F1093" t="s">
        <v>1285</v>
      </c>
      <c r="G1093" s="88" t="s">
        <v>952</v>
      </c>
      <c r="H1093" s="80">
        <v>2688</v>
      </c>
      <c r="I1093" s="247" t="s">
        <v>44</v>
      </c>
      <c r="J1093" s="236" t="str">
        <f>IF(ISBLANK(INDEX('Policy Characteristics'!D:D,MATCH($C1093,'Policy Characteristics'!$C:$C,0))),"",INDEX('Policy Characteristics'!D:D,MATCH($C1093,'Policy Characteristics'!$C:$C,0)))</f>
        <v>Feedstock Shifting</v>
      </c>
      <c r="K1093" s="76" t="str">
        <f>IF(ISBLANK(INDEX('Policy Characteristics'!E:E,MATCH($C1093,'Policy Characteristics'!$C:$C,0))),"",INDEX('Policy Characteristics'!E:E,MATCH($C1093,'Policy Characteristics'!$C:$C,0)))</f>
        <v>indst feedstock shifting</v>
      </c>
      <c r="L1093" s="239">
        <f>IF(ISBLANK(INDEX('Policy Characteristics'!F:F,MATCH($C1093,'Policy Characteristics'!$C:$C,0))),"",INDEX('Policy Characteristics'!F:F,MATCH($C1093,'Policy Characteristics'!$C:$C,0)))</f>
        <v>0</v>
      </c>
      <c r="M1093" s="239">
        <f>IF(ISBLANK(INDEX('Policy Characteristics'!G:G,MATCH($C1093,'Policy Characteristics'!$C:$C,0))),"",INDEX('Policy Characteristics'!G:G,MATCH($C1093,'Policy Characteristics'!$C:$C,0)))</f>
        <v>1</v>
      </c>
      <c r="N1093" s="239">
        <f>IF(ISBLANK(INDEX('Policy Characteristics'!H:H,MATCH($C1093,'Policy Characteristics'!$C:$C,0))),"",INDEX('Policy Characteristics'!H:H,MATCH($C1093,'Policy Characteristics'!$C:$C,0)))</f>
        <v>0.01</v>
      </c>
      <c r="O1093" s="76" t="str">
        <f>IF(ISBLANK(INDEX('Policy Characteristics'!I:I,MATCH($C1093,'Policy Characteristics'!$C:$C,0))),"",INDEX('Policy Characteristics'!I:I,MATCH($C1093,'Policy Characteristics'!$C:$C,0)))</f>
        <v>% of potential achieved</v>
      </c>
      <c r="P1093" s="76" t="str">
        <f>IF(ISBLANK(INDEX('Policy Characteristics'!J:J,MATCH($C1093,'Policy Characteristics'!$C:$C,0))),"",INDEX('Policy Characteristics'!J:J,MATCH($C1093,'Policy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3" s="76" t="str">
        <f>IF(ISBLANK(INDEX('Policy Characteristics'!K:K,MATCH($C1093,'Policy Characteristics'!$C:$C,0))),"",INDEX('Policy Characteristics'!K:K,MATCH($C1093,'Policy Characteristics'!$C:$C,0)))</f>
        <v/>
      </c>
      <c r="R1093" s="76" t="str">
        <f>IF(ISBLANK(INDEX('Policy Characteristics'!L:L,MATCH($C1093,'Policy Characteristics'!$C:$C,0))),"",INDEX('Policy Characteristics'!L:L,MATCH($C1093,'Policy Characteristics'!$C:$C,0)))</f>
        <v/>
      </c>
    </row>
    <row r="1094" spans="1:18" s="143" customFormat="1" x14ac:dyDescent="0.25">
      <c r="A1094" s="76" t="str">
        <f>IF(ISBLANK(INDEX('Policy Characteristics'!A:A,MATCH($C1094,'Policy Characteristics'!$C:$C,0))),"",INDEX('Policy Characteristics'!A:A,MATCH($C1094,'Policy Characteristics'!$C:$C,0)))</f>
        <v>Industry</v>
      </c>
      <c r="B1094" s="234" t="str">
        <f>IF(ISBLANK(INDEX('Policy Characteristics'!B:B,MATCH($C1094,'Policy Characteristics'!$C:$C,0))),"",INDEX('Policy Characteristics'!B:B,MATCH($C1094,'Policy Characteristics'!$C:$C,0)))</f>
        <v>Feedstock Shifting</v>
      </c>
      <c r="C1094" s="76" t="str">
        <f t="shared" si="34"/>
        <v>Fraction of Feedstock Shifted</v>
      </c>
      <c r="D1094" s="78" t="s">
        <v>1323</v>
      </c>
      <c r="E1094" s="88" t="s">
        <v>945</v>
      </c>
      <c r="F1094" t="s">
        <v>1285</v>
      </c>
      <c r="G1094" s="88" t="s">
        <v>950</v>
      </c>
      <c r="H1094" s="80">
        <v>2689</v>
      </c>
      <c r="I1094" s="247" t="s">
        <v>44</v>
      </c>
      <c r="J1094" s="236" t="str">
        <f>IF(ISBLANK(INDEX('Policy Characteristics'!D:D,MATCH($C1094,'Policy Characteristics'!$C:$C,0))),"",INDEX('Policy Characteristics'!D:D,MATCH($C1094,'Policy Characteristics'!$C:$C,0)))</f>
        <v>Feedstock Shifting</v>
      </c>
      <c r="K1094" s="76" t="str">
        <f>IF(ISBLANK(INDEX('Policy Characteristics'!E:E,MATCH($C1094,'Policy Characteristics'!$C:$C,0))),"",INDEX('Policy Characteristics'!E:E,MATCH($C1094,'Policy Characteristics'!$C:$C,0)))</f>
        <v>indst feedstock shifting</v>
      </c>
      <c r="L1094" s="239">
        <f>IF(ISBLANK(INDEX('Policy Characteristics'!F:F,MATCH($C1094,'Policy Characteristics'!$C:$C,0))),"",INDEX('Policy Characteristics'!F:F,MATCH($C1094,'Policy Characteristics'!$C:$C,0)))</f>
        <v>0</v>
      </c>
      <c r="M1094" s="239">
        <f>IF(ISBLANK(INDEX('Policy Characteristics'!G:G,MATCH($C1094,'Policy Characteristics'!$C:$C,0))),"",INDEX('Policy Characteristics'!G:G,MATCH($C1094,'Policy Characteristics'!$C:$C,0)))</f>
        <v>1</v>
      </c>
      <c r="N1094" s="239">
        <f>IF(ISBLANK(INDEX('Policy Characteristics'!H:H,MATCH($C1094,'Policy Characteristics'!$C:$C,0))),"",INDEX('Policy Characteristics'!H:H,MATCH($C1094,'Policy Characteristics'!$C:$C,0)))</f>
        <v>0.01</v>
      </c>
      <c r="O1094" s="76" t="str">
        <f>IF(ISBLANK(INDEX('Policy Characteristics'!I:I,MATCH($C1094,'Policy Characteristics'!$C:$C,0))),"",INDEX('Policy Characteristics'!I:I,MATCH($C1094,'Policy Characteristics'!$C:$C,0)))</f>
        <v>% of potential achieved</v>
      </c>
      <c r="P1094" s="76" t="str">
        <f>IF(ISBLANK(INDEX('Policy Characteristics'!J:J,MATCH($C1094,'Policy Characteristics'!$C:$C,0))),"",INDEX('Policy Characteristics'!J:J,MATCH($C1094,'Policy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4" s="76" t="str">
        <f>IF(ISBLANK(INDEX('Policy Characteristics'!K:K,MATCH($C1094,'Policy Characteristics'!$C:$C,0))),"",INDEX('Policy Characteristics'!K:K,MATCH($C1094,'Policy Characteristics'!$C:$C,0)))</f>
        <v/>
      </c>
      <c r="R1094" s="76" t="str">
        <f>IF(ISBLANK(INDEX('Policy Characteristics'!L:L,MATCH($C1094,'Policy Characteristics'!$C:$C,0))),"",INDEX('Policy Characteristics'!L:L,MATCH($C1094,'Policy Characteristics'!$C:$C,0)))</f>
        <v/>
      </c>
    </row>
    <row r="1095" spans="1:18" s="143" customFormat="1" x14ac:dyDescent="0.25">
      <c r="A1095" s="76" t="str">
        <f>IF(ISBLANK(INDEX('Policy Characteristics'!A:A,MATCH($C1095,'Policy Characteristics'!$C:$C,0))),"",INDEX('Policy Characteristics'!A:A,MATCH($C1095,'Policy Characteristics'!$C:$C,0)))</f>
        <v>Industry</v>
      </c>
      <c r="B1095" s="234" t="str">
        <f>IF(ISBLANK(INDEX('Policy Characteristics'!B:B,MATCH($C1095,'Policy Characteristics'!$C:$C,0))),"",INDEX('Policy Characteristics'!B:B,MATCH($C1095,'Policy Characteristics'!$C:$C,0)))</f>
        <v>Feedstock Shifting</v>
      </c>
      <c r="C1095" s="76" t="str">
        <f t="shared" si="34"/>
        <v>Fraction of Feedstock Shifted</v>
      </c>
      <c r="D1095" s="78" t="s">
        <v>1324</v>
      </c>
      <c r="E1095" s="88" t="s">
        <v>642</v>
      </c>
      <c r="F1095" t="s">
        <v>1327</v>
      </c>
      <c r="G1095" s="88" t="s">
        <v>648</v>
      </c>
      <c r="H1095" s="80">
        <v>2690</v>
      </c>
      <c r="I1095" s="247" t="s">
        <v>44</v>
      </c>
      <c r="J1095" s="236" t="str">
        <f>IF(ISBLANK(INDEX('Policy Characteristics'!D:D,MATCH($C1095,'Policy Characteristics'!$C:$C,0))),"",INDEX('Policy Characteristics'!D:D,MATCH($C1095,'Policy Characteristics'!$C:$C,0)))</f>
        <v>Feedstock Shifting</v>
      </c>
      <c r="K1095" s="76" t="str">
        <f>IF(ISBLANK(INDEX('Policy Characteristics'!E:E,MATCH($C1095,'Policy Characteristics'!$C:$C,0))),"",INDEX('Policy Characteristics'!E:E,MATCH($C1095,'Policy Characteristics'!$C:$C,0)))</f>
        <v>indst feedstock shifting</v>
      </c>
      <c r="L1095" s="239">
        <f>IF(ISBLANK(INDEX('Policy Characteristics'!F:F,MATCH($C1095,'Policy Characteristics'!$C:$C,0))),"",INDEX('Policy Characteristics'!F:F,MATCH($C1095,'Policy Characteristics'!$C:$C,0)))</f>
        <v>0</v>
      </c>
      <c r="M1095" s="239">
        <f>IF(ISBLANK(INDEX('Policy Characteristics'!G:G,MATCH($C1095,'Policy Characteristics'!$C:$C,0))),"",INDEX('Policy Characteristics'!G:G,MATCH($C1095,'Policy Characteristics'!$C:$C,0)))</f>
        <v>1</v>
      </c>
      <c r="N1095" s="239">
        <f>IF(ISBLANK(INDEX('Policy Characteristics'!H:H,MATCH($C1095,'Policy Characteristics'!$C:$C,0))),"",INDEX('Policy Characteristics'!H:H,MATCH($C1095,'Policy Characteristics'!$C:$C,0)))</f>
        <v>0.01</v>
      </c>
      <c r="O1095" s="76" t="str">
        <f>IF(ISBLANK(INDEX('Policy Characteristics'!I:I,MATCH($C1095,'Policy Characteristics'!$C:$C,0))),"",INDEX('Policy Characteristics'!I:I,MATCH($C1095,'Policy Characteristics'!$C:$C,0)))</f>
        <v>% of potential achieved</v>
      </c>
      <c r="P1095" s="76" t="str">
        <f>IF(ISBLANK(INDEX('Policy Characteristics'!J:J,MATCH($C1095,'Policy Characteristics'!$C:$C,0))),"",INDEX('Policy Characteristics'!J:J,MATCH($C1095,'Policy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5" s="76" t="str">
        <f>IF(ISBLANK(INDEX('Policy Characteristics'!K:K,MATCH($C1095,'Policy Characteristics'!$C:$C,0))),"",INDEX('Policy Characteristics'!K:K,MATCH($C1095,'Policy Characteristics'!$C:$C,0)))</f>
        <v/>
      </c>
      <c r="R1095" s="76" t="str">
        <f>IF(ISBLANK(INDEX('Policy Characteristics'!L:L,MATCH($C1095,'Policy Characteristics'!$C:$C,0))),"",INDEX('Policy Characteristics'!L:L,MATCH($C1095,'Policy Characteristics'!$C:$C,0)))</f>
        <v/>
      </c>
    </row>
    <row r="1096" spans="1:18" s="143" customFormat="1" x14ac:dyDescent="0.25">
      <c r="A1096" s="76" t="str">
        <f>IF(ISBLANK(INDEX('Policy Characteristics'!A:A,MATCH($C1096,'Policy Characteristics'!$C:$C,0))),"",INDEX('Policy Characteristics'!A:A,MATCH($C1096,'Policy Characteristics'!$C:$C,0)))</f>
        <v>Industry</v>
      </c>
      <c r="B1096" s="234" t="str">
        <f>IF(ISBLANK(INDEX('Policy Characteristics'!B:B,MATCH($C1096,'Policy Characteristics'!$C:$C,0))),"",INDEX('Policy Characteristics'!B:B,MATCH($C1096,'Policy Characteristics'!$C:$C,0)))</f>
        <v>Feedstock Shifting</v>
      </c>
      <c r="C1096" s="76" t="str">
        <f t="shared" si="34"/>
        <v>Fraction of Feedstock Shifted</v>
      </c>
      <c r="D1096" s="78" t="s">
        <v>1324</v>
      </c>
      <c r="E1096" s="88" t="s">
        <v>643</v>
      </c>
      <c r="F1096" t="s">
        <v>1327</v>
      </c>
      <c r="G1096" s="88" t="s">
        <v>651</v>
      </c>
      <c r="H1096" s="80">
        <v>2691</v>
      </c>
      <c r="I1096" s="247" t="s">
        <v>44</v>
      </c>
      <c r="J1096" s="236" t="str">
        <f>IF(ISBLANK(INDEX('Policy Characteristics'!D:D,MATCH($C1096,'Policy Characteristics'!$C:$C,0))),"",INDEX('Policy Characteristics'!D:D,MATCH($C1096,'Policy Characteristics'!$C:$C,0)))</f>
        <v>Feedstock Shifting</v>
      </c>
      <c r="K1096" s="76" t="str">
        <f>IF(ISBLANK(INDEX('Policy Characteristics'!E:E,MATCH($C1096,'Policy Characteristics'!$C:$C,0))),"",INDEX('Policy Characteristics'!E:E,MATCH($C1096,'Policy Characteristics'!$C:$C,0)))</f>
        <v>indst feedstock shifting</v>
      </c>
      <c r="L1096" s="239">
        <f>IF(ISBLANK(INDEX('Policy Characteristics'!F:F,MATCH($C1096,'Policy Characteristics'!$C:$C,0))),"",INDEX('Policy Characteristics'!F:F,MATCH($C1096,'Policy Characteristics'!$C:$C,0)))</f>
        <v>0</v>
      </c>
      <c r="M1096" s="239">
        <f>IF(ISBLANK(INDEX('Policy Characteristics'!G:G,MATCH($C1096,'Policy Characteristics'!$C:$C,0))),"",INDEX('Policy Characteristics'!G:G,MATCH($C1096,'Policy Characteristics'!$C:$C,0)))</f>
        <v>1</v>
      </c>
      <c r="N1096" s="239">
        <f>IF(ISBLANK(INDEX('Policy Characteristics'!H:H,MATCH($C1096,'Policy Characteristics'!$C:$C,0))),"",INDEX('Policy Characteristics'!H:H,MATCH($C1096,'Policy Characteristics'!$C:$C,0)))</f>
        <v>0.01</v>
      </c>
      <c r="O1096" s="76" t="str">
        <f>IF(ISBLANK(INDEX('Policy Characteristics'!I:I,MATCH($C1096,'Policy Characteristics'!$C:$C,0))),"",INDEX('Policy Characteristics'!I:I,MATCH($C1096,'Policy Characteristics'!$C:$C,0)))</f>
        <v>% of potential achieved</v>
      </c>
      <c r="P1096" s="76" t="str">
        <f>IF(ISBLANK(INDEX('Policy Characteristics'!J:J,MATCH($C1096,'Policy Characteristics'!$C:$C,0))),"",INDEX('Policy Characteristics'!J:J,MATCH($C1096,'Policy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6" s="76" t="str">
        <f>IF(ISBLANK(INDEX('Policy Characteristics'!K:K,MATCH($C1096,'Policy Characteristics'!$C:$C,0))),"",INDEX('Policy Characteristics'!K:K,MATCH($C1096,'Policy Characteristics'!$C:$C,0)))</f>
        <v/>
      </c>
      <c r="R1096" s="76" t="str">
        <f>IF(ISBLANK(INDEX('Policy Characteristics'!L:L,MATCH($C1096,'Policy Characteristics'!$C:$C,0))),"",INDEX('Policy Characteristics'!L:L,MATCH($C1096,'Policy Characteristics'!$C:$C,0)))</f>
        <v/>
      </c>
    </row>
    <row r="1097" spans="1:18" s="143" customFormat="1" x14ac:dyDescent="0.25">
      <c r="A1097" s="76" t="str">
        <f>IF(ISBLANK(INDEX('Policy Characteristics'!A:A,MATCH($C1097,'Policy Characteristics'!$C:$C,0))),"",INDEX('Policy Characteristics'!A:A,MATCH($C1097,'Policy Characteristics'!$C:$C,0)))</f>
        <v>Industry</v>
      </c>
      <c r="B1097" s="234" t="str">
        <f>IF(ISBLANK(INDEX('Policy Characteristics'!B:B,MATCH($C1097,'Policy Characteristics'!$C:$C,0))),"",INDEX('Policy Characteristics'!B:B,MATCH($C1097,'Policy Characteristics'!$C:$C,0)))</f>
        <v>Feedstock Shifting</v>
      </c>
      <c r="C1097" s="76" t="str">
        <f t="shared" si="34"/>
        <v>Fraction of Feedstock Shifted</v>
      </c>
      <c r="D1097" s="78" t="s">
        <v>1324</v>
      </c>
      <c r="E1097" s="88" t="s">
        <v>644</v>
      </c>
      <c r="F1097" t="s">
        <v>1327</v>
      </c>
      <c r="G1097" s="88" t="s">
        <v>652</v>
      </c>
      <c r="H1097" s="80">
        <v>2692</v>
      </c>
      <c r="I1097" s="247" t="s">
        <v>44</v>
      </c>
      <c r="J1097" s="236" t="str">
        <f>IF(ISBLANK(INDEX('Policy Characteristics'!D:D,MATCH($C1097,'Policy Characteristics'!$C:$C,0))),"",INDEX('Policy Characteristics'!D:D,MATCH($C1097,'Policy Characteristics'!$C:$C,0)))</f>
        <v>Feedstock Shifting</v>
      </c>
      <c r="K1097" s="76" t="str">
        <f>IF(ISBLANK(INDEX('Policy Characteristics'!E:E,MATCH($C1097,'Policy Characteristics'!$C:$C,0))),"",INDEX('Policy Characteristics'!E:E,MATCH($C1097,'Policy Characteristics'!$C:$C,0)))</f>
        <v>indst feedstock shifting</v>
      </c>
      <c r="L1097" s="239">
        <f>IF(ISBLANK(INDEX('Policy Characteristics'!F:F,MATCH($C1097,'Policy Characteristics'!$C:$C,0))),"",INDEX('Policy Characteristics'!F:F,MATCH($C1097,'Policy Characteristics'!$C:$C,0)))</f>
        <v>0</v>
      </c>
      <c r="M1097" s="239">
        <f>IF(ISBLANK(INDEX('Policy Characteristics'!G:G,MATCH($C1097,'Policy Characteristics'!$C:$C,0))),"",INDEX('Policy Characteristics'!G:G,MATCH($C1097,'Policy Characteristics'!$C:$C,0)))</f>
        <v>1</v>
      </c>
      <c r="N1097" s="239">
        <f>IF(ISBLANK(INDEX('Policy Characteristics'!H:H,MATCH($C1097,'Policy Characteristics'!$C:$C,0))),"",INDEX('Policy Characteristics'!H:H,MATCH($C1097,'Policy Characteristics'!$C:$C,0)))</f>
        <v>0.01</v>
      </c>
      <c r="O1097" s="76" t="str">
        <f>IF(ISBLANK(INDEX('Policy Characteristics'!I:I,MATCH($C1097,'Policy Characteristics'!$C:$C,0))),"",INDEX('Policy Characteristics'!I:I,MATCH($C1097,'Policy Characteristics'!$C:$C,0)))</f>
        <v>% of potential achieved</v>
      </c>
      <c r="P1097" s="76" t="str">
        <f>IF(ISBLANK(INDEX('Policy Characteristics'!J:J,MATCH($C1097,'Policy Characteristics'!$C:$C,0))),"",INDEX('Policy Characteristics'!J:J,MATCH($C1097,'Policy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7" s="76" t="str">
        <f>IF(ISBLANK(INDEX('Policy Characteristics'!K:K,MATCH($C1097,'Policy Characteristics'!$C:$C,0))),"",INDEX('Policy Characteristics'!K:K,MATCH($C1097,'Policy Characteristics'!$C:$C,0)))</f>
        <v/>
      </c>
      <c r="R1097" s="76" t="str">
        <f>IF(ISBLANK(INDEX('Policy Characteristics'!L:L,MATCH($C1097,'Policy Characteristics'!$C:$C,0))),"",INDEX('Policy Characteristics'!L:L,MATCH($C1097,'Policy Characteristics'!$C:$C,0)))</f>
        <v/>
      </c>
    </row>
    <row r="1098" spans="1:18" s="143" customFormat="1" x14ac:dyDescent="0.25">
      <c r="A1098" s="76" t="str">
        <f>IF(ISBLANK(INDEX('Policy Characteristics'!A:A,MATCH($C1098,'Policy Characteristics'!$C:$C,0))),"",INDEX('Policy Characteristics'!A:A,MATCH($C1098,'Policy Characteristics'!$C:$C,0)))</f>
        <v>Industry</v>
      </c>
      <c r="B1098" s="234" t="str">
        <f>IF(ISBLANK(INDEX('Policy Characteristics'!B:B,MATCH($C1098,'Policy Characteristics'!$C:$C,0))),"",INDEX('Policy Characteristics'!B:B,MATCH($C1098,'Policy Characteristics'!$C:$C,0)))</f>
        <v>Feedstock Shifting</v>
      </c>
      <c r="C1098" s="76" t="str">
        <f t="shared" si="34"/>
        <v>Fraction of Feedstock Shifted</v>
      </c>
      <c r="D1098" s="78" t="s">
        <v>1324</v>
      </c>
      <c r="E1098" s="88" t="s">
        <v>645</v>
      </c>
      <c r="F1098" t="s">
        <v>1327</v>
      </c>
      <c r="G1098" s="88" t="s">
        <v>649</v>
      </c>
      <c r="H1098" s="80">
        <v>2693</v>
      </c>
      <c r="I1098" s="247" t="s">
        <v>44</v>
      </c>
      <c r="J1098" s="236" t="str">
        <f>IF(ISBLANK(INDEX('Policy Characteristics'!D:D,MATCH($C1098,'Policy Characteristics'!$C:$C,0))),"",INDEX('Policy Characteristics'!D:D,MATCH($C1098,'Policy Characteristics'!$C:$C,0)))</f>
        <v>Feedstock Shifting</v>
      </c>
      <c r="K1098" s="76" t="str">
        <f>IF(ISBLANK(INDEX('Policy Characteristics'!E:E,MATCH($C1098,'Policy Characteristics'!$C:$C,0))),"",INDEX('Policy Characteristics'!E:E,MATCH($C1098,'Policy Characteristics'!$C:$C,0)))</f>
        <v>indst feedstock shifting</v>
      </c>
      <c r="L1098" s="239">
        <f>IF(ISBLANK(INDEX('Policy Characteristics'!F:F,MATCH($C1098,'Policy Characteristics'!$C:$C,0))),"",INDEX('Policy Characteristics'!F:F,MATCH($C1098,'Policy Characteristics'!$C:$C,0)))</f>
        <v>0</v>
      </c>
      <c r="M1098" s="239">
        <f>IF(ISBLANK(INDEX('Policy Characteristics'!G:G,MATCH($C1098,'Policy Characteristics'!$C:$C,0))),"",INDEX('Policy Characteristics'!G:G,MATCH($C1098,'Policy Characteristics'!$C:$C,0)))</f>
        <v>1</v>
      </c>
      <c r="N1098" s="239">
        <f>IF(ISBLANK(INDEX('Policy Characteristics'!H:H,MATCH($C1098,'Policy Characteristics'!$C:$C,0))),"",INDEX('Policy Characteristics'!H:H,MATCH($C1098,'Policy Characteristics'!$C:$C,0)))</f>
        <v>0.01</v>
      </c>
      <c r="O1098" s="76" t="str">
        <f>IF(ISBLANK(INDEX('Policy Characteristics'!I:I,MATCH($C1098,'Policy Characteristics'!$C:$C,0))),"",INDEX('Policy Characteristics'!I:I,MATCH($C1098,'Policy Characteristics'!$C:$C,0)))</f>
        <v>% of potential achieved</v>
      </c>
      <c r="P1098" s="76" t="str">
        <f>IF(ISBLANK(INDEX('Policy Characteristics'!J:J,MATCH($C1098,'Policy Characteristics'!$C:$C,0))),"",INDEX('Policy Characteristics'!J:J,MATCH($C1098,'Policy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8" s="76" t="str">
        <f>IF(ISBLANK(INDEX('Policy Characteristics'!K:K,MATCH($C1098,'Policy Characteristics'!$C:$C,0))),"",INDEX('Policy Characteristics'!K:K,MATCH($C1098,'Policy Characteristics'!$C:$C,0)))</f>
        <v/>
      </c>
      <c r="R1098" s="76" t="str">
        <f>IF(ISBLANK(INDEX('Policy Characteristics'!L:L,MATCH($C1098,'Policy Characteristics'!$C:$C,0))),"",INDEX('Policy Characteristics'!L:L,MATCH($C1098,'Policy Characteristics'!$C:$C,0)))</f>
        <v/>
      </c>
    </row>
    <row r="1099" spans="1:18" s="143" customFormat="1" x14ac:dyDescent="0.25">
      <c r="A1099" s="76" t="str">
        <f>IF(ISBLANK(INDEX('Policy Characteristics'!A:A,MATCH($C1099,'Policy Characteristics'!$C:$C,0))),"",INDEX('Policy Characteristics'!A:A,MATCH($C1099,'Policy Characteristics'!$C:$C,0)))</f>
        <v>Industry</v>
      </c>
      <c r="B1099" s="234" t="str">
        <f>IF(ISBLANK(INDEX('Policy Characteristics'!B:B,MATCH($C1099,'Policy Characteristics'!$C:$C,0))),"",INDEX('Policy Characteristics'!B:B,MATCH($C1099,'Policy Characteristics'!$C:$C,0)))</f>
        <v>Feedstock Shifting</v>
      </c>
      <c r="C1099" s="76" t="str">
        <f t="shared" si="34"/>
        <v>Fraction of Feedstock Shifted</v>
      </c>
      <c r="D1099" s="78" t="s">
        <v>1324</v>
      </c>
      <c r="E1099" s="88" t="s">
        <v>646</v>
      </c>
      <c r="F1099" t="s">
        <v>1327</v>
      </c>
      <c r="G1099" s="88" t="s">
        <v>650</v>
      </c>
      <c r="H1099" s="80">
        <v>2694</v>
      </c>
      <c r="I1099" s="247" t="s">
        <v>44</v>
      </c>
      <c r="J1099" s="236" t="str">
        <f>IF(ISBLANK(INDEX('Policy Characteristics'!D:D,MATCH($C1099,'Policy Characteristics'!$C:$C,0))),"",INDEX('Policy Characteristics'!D:D,MATCH($C1099,'Policy Characteristics'!$C:$C,0)))</f>
        <v>Feedstock Shifting</v>
      </c>
      <c r="K1099" s="76" t="str">
        <f>IF(ISBLANK(INDEX('Policy Characteristics'!E:E,MATCH($C1099,'Policy Characteristics'!$C:$C,0))),"",INDEX('Policy Characteristics'!E:E,MATCH($C1099,'Policy Characteristics'!$C:$C,0)))</f>
        <v>indst feedstock shifting</v>
      </c>
      <c r="L1099" s="239">
        <f>IF(ISBLANK(INDEX('Policy Characteristics'!F:F,MATCH($C1099,'Policy Characteristics'!$C:$C,0))),"",INDEX('Policy Characteristics'!F:F,MATCH($C1099,'Policy Characteristics'!$C:$C,0)))</f>
        <v>0</v>
      </c>
      <c r="M1099" s="239">
        <f>IF(ISBLANK(INDEX('Policy Characteristics'!G:G,MATCH($C1099,'Policy Characteristics'!$C:$C,0))),"",INDEX('Policy Characteristics'!G:G,MATCH($C1099,'Policy Characteristics'!$C:$C,0)))</f>
        <v>1</v>
      </c>
      <c r="N1099" s="239">
        <f>IF(ISBLANK(INDEX('Policy Characteristics'!H:H,MATCH($C1099,'Policy Characteristics'!$C:$C,0))),"",INDEX('Policy Characteristics'!H:H,MATCH($C1099,'Policy Characteristics'!$C:$C,0)))</f>
        <v>0.01</v>
      </c>
      <c r="O1099" s="76" t="str">
        <f>IF(ISBLANK(INDEX('Policy Characteristics'!I:I,MATCH($C1099,'Policy Characteristics'!$C:$C,0))),"",INDEX('Policy Characteristics'!I:I,MATCH($C1099,'Policy Characteristics'!$C:$C,0)))</f>
        <v>% of potential achieved</v>
      </c>
      <c r="P1099" s="76" t="str">
        <f>IF(ISBLANK(INDEX('Policy Characteristics'!J:J,MATCH($C1099,'Policy Characteristics'!$C:$C,0))),"",INDEX('Policy Characteristics'!J:J,MATCH($C1099,'Policy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9" s="76" t="str">
        <f>IF(ISBLANK(INDEX('Policy Characteristics'!K:K,MATCH($C1099,'Policy Characteristics'!$C:$C,0))),"",INDEX('Policy Characteristics'!K:K,MATCH($C1099,'Policy Characteristics'!$C:$C,0)))</f>
        <v/>
      </c>
      <c r="R1099" s="76" t="str">
        <f>IF(ISBLANK(INDEX('Policy Characteristics'!L:L,MATCH($C1099,'Policy Characteristics'!$C:$C,0))),"",INDEX('Policy Characteristics'!L:L,MATCH($C1099,'Policy Characteristics'!$C:$C,0)))</f>
        <v/>
      </c>
    </row>
    <row r="1100" spans="1:18" s="143" customFormat="1" x14ac:dyDescent="0.25">
      <c r="A1100" s="76" t="str">
        <f>IF(ISBLANK(INDEX('Policy Characteristics'!A:A,MATCH($C1100,'Policy Characteristics'!$C:$C,0))),"",INDEX('Policy Characteristics'!A:A,MATCH($C1100,'Policy Characteristics'!$C:$C,0)))</f>
        <v>Industry</v>
      </c>
      <c r="B1100" s="234" t="str">
        <f>IF(ISBLANK(INDEX('Policy Characteristics'!B:B,MATCH($C1100,'Policy Characteristics'!$C:$C,0))),"",INDEX('Policy Characteristics'!B:B,MATCH($C1100,'Policy Characteristics'!$C:$C,0)))</f>
        <v>Feedstock Shifting</v>
      </c>
      <c r="C1100" s="76" t="str">
        <f t="shared" si="34"/>
        <v>Fraction of Feedstock Shifted</v>
      </c>
      <c r="D1100" s="78" t="s">
        <v>1324</v>
      </c>
      <c r="E1100" s="88" t="s">
        <v>647</v>
      </c>
      <c r="F1100" t="s">
        <v>1327</v>
      </c>
      <c r="G1100" s="88" t="s">
        <v>653</v>
      </c>
      <c r="H1100" s="80">
        <v>2695</v>
      </c>
      <c r="I1100" s="247" t="s">
        <v>44</v>
      </c>
      <c r="J1100" s="236" t="str">
        <f>IF(ISBLANK(INDEX('Policy Characteristics'!D:D,MATCH($C1100,'Policy Characteristics'!$C:$C,0))),"",INDEX('Policy Characteristics'!D:D,MATCH($C1100,'Policy Characteristics'!$C:$C,0)))</f>
        <v>Feedstock Shifting</v>
      </c>
      <c r="K1100" s="76" t="str">
        <f>IF(ISBLANK(INDEX('Policy Characteristics'!E:E,MATCH($C1100,'Policy Characteristics'!$C:$C,0))),"",INDEX('Policy Characteristics'!E:E,MATCH($C1100,'Policy Characteristics'!$C:$C,0)))</f>
        <v>indst feedstock shifting</v>
      </c>
      <c r="L1100" s="239">
        <f>IF(ISBLANK(INDEX('Policy Characteristics'!F:F,MATCH($C1100,'Policy Characteristics'!$C:$C,0))),"",INDEX('Policy Characteristics'!F:F,MATCH($C1100,'Policy Characteristics'!$C:$C,0)))</f>
        <v>0</v>
      </c>
      <c r="M1100" s="239">
        <f>IF(ISBLANK(INDEX('Policy Characteristics'!G:G,MATCH($C1100,'Policy Characteristics'!$C:$C,0))),"",INDEX('Policy Characteristics'!G:G,MATCH($C1100,'Policy Characteristics'!$C:$C,0)))</f>
        <v>1</v>
      </c>
      <c r="N1100" s="239">
        <f>IF(ISBLANK(INDEX('Policy Characteristics'!H:H,MATCH($C1100,'Policy Characteristics'!$C:$C,0))),"",INDEX('Policy Characteristics'!H:H,MATCH($C1100,'Policy Characteristics'!$C:$C,0)))</f>
        <v>0.01</v>
      </c>
      <c r="O1100" s="76" t="str">
        <f>IF(ISBLANK(INDEX('Policy Characteristics'!I:I,MATCH($C1100,'Policy Characteristics'!$C:$C,0))),"",INDEX('Policy Characteristics'!I:I,MATCH($C1100,'Policy Characteristics'!$C:$C,0)))</f>
        <v>% of potential achieved</v>
      </c>
      <c r="P1100" s="76" t="str">
        <f>IF(ISBLANK(INDEX('Policy Characteristics'!J:J,MATCH($C1100,'Policy Characteristics'!$C:$C,0))),"",INDEX('Policy Characteristics'!J:J,MATCH($C1100,'Policy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0" s="76" t="str">
        <f>IF(ISBLANK(INDEX('Policy Characteristics'!K:K,MATCH($C1100,'Policy Characteristics'!$C:$C,0))),"",INDEX('Policy Characteristics'!K:K,MATCH($C1100,'Policy Characteristics'!$C:$C,0)))</f>
        <v/>
      </c>
      <c r="R1100" s="76" t="str">
        <f>IF(ISBLANK(INDEX('Policy Characteristics'!L:L,MATCH($C1100,'Policy Characteristics'!$C:$C,0))),"",INDEX('Policy Characteristics'!L:L,MATCH($C1100,'Policy Characteristics'!$C:$C,0)))</f>
        <v/>
      </c>
    </row>
    <row r="1101" spans="1:18" s="143" customFormat="1" x14ac:dyDescent="0.25">
      <c r="A1101" s="76" t="str">
        <f>IF(ISBLANK(INDEX('Policy Characteristics'!A:A,MATCH($C1101,'Policy Characteristics'!$C:$C,0))),"",INDEX('Policy Characteristics'!A:A,MATCH($C1101,'Policy Characteristics'!$C:$C,0)))</f>
        <v>Industry</v>
      </c>
      <c r="B1101" s="234" t="str">
        <f>IF(ISBLANK(INDEX('Policy Characteristics'!B:B,MATCH($C1101,'Policy Characteristics'!$C:$C,0))),"",INDEX('Policy Characteristics'!B:B,MATCH($C1101,'Policy Characteristics'!$C:$C,0)))</f>
        <v>Feedstock Shifting</v>
      </c>
      <c r="C1101" s="76" t="str">
        <f t="shared" si="34"/>
        <v>Fraction of Feedstock Shifted</v>
      </c>
      <c r="D1101" s="78" t="s">
        <v>1324</v>
      </c>
      <c r="E1101" s="88" t="s">
        <v>946</v>
      </c>
      <c r="F1101" t="s">
        <v>1327</v>
      </c>
      <c r="G1101" s="88" t="s">
        <v>949</v>
      </c>
      <c r="H1101" s="80">
        <v>2696</v>
      </c>
      <c r="I1101" s="247" t="s">
        <v>44</v>
      </c>
      <c r="J1101" s="236" t="str">
        <f>IF(ISBLANK(INDEX('Policy Characteristics'!D:D,MATCH($C1101,'Policy Characteristics'!$C:$C,0))),"",INDEX('Policy Characteristics'!D:D,MATCH($C1101,'Policy Characteristics'!$C:$C,0)))</f>
        <v>Feedstock Shifting</v>
      </c>
      <c r="K1101" s="76" t="str">
        <f>IF(ISBLANK(INDEX('Policy Characteristics'!E:E,MATCH($C1101,'Policy Characteristics'!$C:$C,0))),"",INDEX('Policy Characteristics'!E:E,MATCH($C1101,'Policy Characteristics'!$C:$C,0)))</f>
        <v>indst feedstock shifting</v>
      </c>
      <c r="L1101" s="239">
        <f>IF(ISBLANK(INDEX('Policy Characteristics'!F:F,MATCH($C1101,'Policy Characteristics'!$C:$C,0))),"",INDEX('Policy Characteristics'!F:F,MATCH($C1101,'Policy Characteristics'!$C:$C,0)))</f>
        <v>0</v>
      </c>
      <c r="M1101" s="239">
        <f>IF(ISBLANK(INDEX('Policy Characteristics'!G:G,MATCH($C1101,'Policy Characteristics'!$C:$C,0))),"",INDEX('Policy Characteristics'!G:G,MATCH($C1101,'Policy Characteristics'!$C:$C,0)))</f>
        <v>1</v>
      </c>
      <c r="N1101" s="239">
        <f>IF(ISBLANK(INDEX('Policy Characteristics'!H:H,MATCH($C1101,'Policy Characteristics'!$C:$C,0))),"",INDEX('Policy Characteristics'!H:H,MATCH($C1101,'Policy Characteristics'!$C:$C,0)))</f>
        <v>0.01</v>
      </c>
      <c r="O1101" s="76" t="str">
        <f>IF(ISBLANK(INDEX('Policy Characteristics'!I:I,MATCH($C1101,'Policy Characteristics'!$C:$C,0))),"",INDEX('Policy Characteristics'!I:I,MATCH($C1101,'Policy Characteristics'!$C:$C,0)))</f>
        <v>% of potential achieved</v>
      </c>
      <c r="P1101" s="76" t="str">
        <f>IF(ISBLANK(INDEX('Policy Characteristics'!J:J,MATCH($C1101,'Policy Characteristics'!$C:$C,0))),"",INDEX('Policy Characteristics'!J:J,MATCH($C1101,'Policy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1" s="76" t="str">
        <f>IF(ISBLANK(INDEX('Policy Characteristics'!K:K,MATCH($C1101,'Policy Characteristics'!$C:$C,0))),"",INDEX('Policy Characteristics'!K:K,MATCH($C1101,'Policy Characteristics'!$C:$C,0)))</f>
        <v/>
      </c>
      <c r="R1101" s="76" t="str">
        <f>IF(ISBLANK(INDEX('Policy Characteristics'!L:L,MATCH($C1101,'Policy Characteristics'!$C:$C,0))),"",INDEX('Policy Characteristics'!L:L,MATCH($C1101,'Policy Characteristics'!$C:$C,0)))</f>
        <v/>
      </c>
    </row>
    <row r="1102" spans="1:18" s="143" customFormat="1" x14ac:dyDescent="0.25">
      <c r="A1102" s="76" t="str">
        <f>IF(ISBLANK(INDEX('Policy Characteristics'!A:A,MATCH($C1102,'Policy Characteristics'!$C:$C,0))),"",INDEX('Policy Characteristics'!A:A,MATCH($C1102,'Policy Characteristics'!$C:$C,0)))</f>
        <v>Industry</v>
      </c>
      <c r="B1102" s="234" t="str">
        <f>IF(ISBLANK(INDEX('Policy Characteristics'!B:B,MATCH($C1102,'Policy Characteristics'!$C:$C,0))),"",INDEX('Policy Characteristics'!B:B,MATCH($C1102,'Policy Characteristics'!$C:$C,0)))</f>
        <v>Feedstock Shifting</v>
      </c>
      <c r="C1102" s="76" t="str">
        <f t="shared" si="34"/>
        <v>Fraction of Feedstock Shifted</v>
      </c>
      <c r="D1102" s="78" t="s">
        <v>1324</v>
      </c>
      <c r="E1102" s="88" t="s">
        <v>947</v>
      </c>
      <c r="F1102" t="s">
        <v>1327</v>
      </c>
      <c r="G1102" s="88" t="s">
        <v>951</v>
      </c>
      <c r="H1102" s="80">
        <v>2697</v>
      </c>
      <c r="I1102" s="247" t="s">
        <v>44</v>
      </c>
      <c r="J1102" s="236" t="str">
        <f>IF(ISBLANK(INDEX('Policy Characteristics'!D:D,MATCH($C1102,'Policy Characteristics'!$C:$C,0))),"",INDEX('Policy Characteristics'!D:D,MATCH($C1102,'Policy Characteristics'!$C:$C,0)))</f>
        <v>Feedstock Shifting</v>
      </c>
      <c r="K1102" s="76" t="str">
        <f>IF(ISBLANK(INDEX('Policy Characteristics'!E:E,MATCH($C1102,'Policy Characteristics'!$C:$C,0))),"",INDEX('Policy Characteristics'!E:E,MATCH($C1102,'Policy Characteristics'!$C:$C,0)))</f>
        <v>indst feedstock shifting</v>
      </c>
      <c r="L1102" s="239">
        <f>IF(ISBLANK(INDEX('Policy Characteristics'!F:F,MATCH($C1102,'Policy Characteristics'!$C:$C,0))),"",INDEX('Policy Characteristics'!F:F,MATCH($C1102,'Policy Characteristics'!$C:$C,0)))</f>
        <v>0</v>
      </c>
      <c r="M1102" s="239">
        <f>IF(ISBLANK(INDEX('Policy Characteristics'!G:G,MATCH($C1102,'Policy Characteristics'!$C:$C,0))),"",INDEX('Policy Characteristics'!G:G,MATCH($C1102,'Policy Characteristics'!$C:$C,0)))</f>
        <v>1</v>
      </c>
      <c r="N1102" s="239">
        <f>IF(ISBLANK(INDEX('Policy Characteristics'!H:H,MATCH($C1102,'Policy Characteristics'!$C:$C,0))),"",INDEX('Policy Characteristics'!H:H,MATCH($C1102,'Policy Characteristics'!$C:$C,0)))</f>
        <v>0.01</v>
      </c>
      <c r="O1102" s="76" t="str">
        <f>IF(ISBLANK(INDEX('Policy Characteristics'!I:I,MATCH($C1102,'Policy Characteristics'!$C:$C,0))),"",INDEX('Policy Characteristics'!I:I,MATCH($C1102,'Policy Characteristics'!$C:$C,0)))</f>
        <v>% of potential achieved</v>
      </c>
      <c r="P1102" s="76" t="str">
        <f>IF(ISBLANK(INDEX('Policy Characteristics'!J:J,MATCH($C1102,'Policy Characteristics'!$C:$C,0))),"",INDEX('Policy Characteristics'!J:J,MATCH($C1102,'Policy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2" s="76" t="str">
        <f>IF(ISBLANK(INDEX('Policy Characteristics'!K:K,MATCH($C1102,'Policy Characteristics'!$C:$C,0))),"",INDEX('Policy Characteristics'!K:K,MATCH($C1102,'Policy Characteristics'!$C:$C,0)))</f>
        <v/>
      </c>
      <c r="R1102" s="76" t="str">
        <f>IF(ISBLANK(INDEX('Policy Characteristics'!L:L,MATCH($C1102,'Policy Characteristics'!$C:$C,0))),"",INDEX('Policy Characteristics'!L:L,MATCH($C1102,'Policy Characteristics'!$C:$C,0)))</f>
        <v/>
      </c>
    </row>
    <row r="1103" spans="1:18" s="143" customFormat="1" x14ac:dyDescent="0.25">
      <c r="A1103" s="76" t="str">
        <f>IF(ISBLANK(INDEX('Policy Characteristics'!A:A,MATCH($C1103,'Policy Characteristics'!$C:$C,0))),"",INDEX('Policy Characteristics'!A:A,MATCH($C1103,'Policy Characteristics'!$C:$C,0)))</f>
        <v>Industry</v>
      </c>
      <c r="B1103" s="234" t="str">
        <f>IF(ISBLANK(INDEX('Policy Characteristics'!B:B,MATCH($C1103,'Policy Characteristics'!$C:$C,0))),"",INDEX('Policy Characteristics'!B:B,MATCH($C1103,'Policy Characteristics'!$C:$C,0)))</f>
        <v>Feedstock Shifting</v>
      </c>
      <c r="C1103" s="76" t="str">
        <f t="shared" si="34"/>
        <v>Fraction of Feedstock Shifted</v>
      </c>
      <c r="D1103" s="78" t="s">
        <v>1324</v>
      </c>
      <c r="E1103" s="88" t="s">
        <v>948</v>
      </c>
      <c r="F1103" t="s">
        <v>1327</v>
      </c>
      <c r="G1103" s="88" t="s">
        <v>952</v>
      </c>
      <c r="H1103" s="80">
        <v>2698</v>
      </c>
      <c r="I1103" s="247" t="s">
        <v>44</v>
      </c>
      <c r="J1103" s="236" t="str">
        <f>IF(ISBLANK(INDEX('Policy Characteristics'!D:D,MATCH($C1103,'Policy Characteristics'!$C:$C,0))),"",INDEX('Policy Characteristics'!D:D,MATCH($C1103,'Policy Characteristics'!$C:$C,0)))</f>
        <v>Feedstock Shifting</v>
      </c>
      <c r="K1103" s="76" t="str">
        <f>IF(ISBLANK(INDEX('Policy Characteristics'!E:E,MATCH($C1103,'Policy Characteristics'!$C:$C,0))),"",INDEX('Policy Characteristics'!E:E,MATCH($C1103,'Policy Characteristics'!$C:$C,0)))</f>
        <v>indst feedstock shifting</v>
      </c>
      <c r="L1103" s="239">
        <f>IF(ISBLANK(INDEX('Policy Characteristics'!F:F,MATCH($C1103,'Policy Characteristics'!$C:$C,0))),"",INDEX('Policy Characteristics'!F:F,MATCH($C1103,'Policy Characteristics'!$C:$C,0)))</f>
        <v>0</v>
      </c>
      <c r="M1103" s="239">
        <f>IF(ISBLANK(INDEX('Policy Characteristics'!G:G,MATCH($C1103,'Policy Characteristics'!$C:$C,0))),"",INDEX('Policy Characteristics'!G:G,MATCH($C1103,'Policy Characteristics'!$C:$C,0)))</f>
        <v>1</v>
      </c>
      <c r="N1103" s="239">
        <f>IF(ISBLANK(INDEX('Policy Characteristics'!H:H,MATCH($C1103,'Policy Characteristics'!$C:$C,0))),"",INDEX('Policy Characteristics'!H:H,MATCH($C1103,'Policy Characteristics'!$C:$C,0)))</f>
        <v>0.01</v>
      </c>
      <c r="O1103" s="76" t="str">
        <f>IF(ISBLANK(INDEX('Policy Characteristics'!I:I,MATCH($C1103,'Policy Characteristics'!$C:$C,0))),"",INDEX('Policy Characteristics'!I:I,MATCH($C1103,'Policy Characteristics'!$C:$C,0)))</f>
        <v>% of potential achieved</v>
      </c>
      <c r="P1103" s="76" t="str">
        <f>IF(ISBLANK(INDEX('Policy Characteristics'!J:J,MATCH($C1103,'Policy Characteristics'!$C:$C,0))),"",INDEX('Policy Characteristics'!J:J,MATCH($C1103,'Policy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3" s="76" t="str">
        <f>IF(ISBLANK(INDEX('Policy Characteristics'!K:K,MATCH($C1103,'Policy Characteristics'!$C:$C,0))),"",INDEX('Policy Characteristics'!K:K,MATCH($C1103,'Policy Characteristics'!$C:$C,0)))</f>
        <v/>
      </c>
      <c r="R1103" s="76" t="str">
        <f>IF(ISBLANK(INDEX('Policy Characteristics'!L:L,MATCH($C1103,'Policy Characteristics'!$C:$C,0))),"",INDEX('Policy Characteristics'!L:L,MATCH($C1103,'Policy Characteristics'!$C:$C,0)))</f>
        <v/>
      </c>
    </row>
    <row r="1104" spans="1:18" s="143" customFormat="1" x14ac:dyDescent="0.25">
      <c r="A1104" s="76" t="str">
        <f>IF(ISBLANK(INDEX('Policy Characteristics'!A:A,MATCH($C1104,'Policy Characteristics'!$C:$C,0))),"",INDEX('Policy Characteristics'!A:A,MATCH($C1104,'Policy Characteristics'!$C:$C,0)))</f>
        <v>Industry</v>
      </c>
      <c r="B1104" s="234" t="str">
        <f>IF(ISBLANK(INDEX('Policy Characteristics'!B:B,MATCH($C1104,'Policy Characteristics'!$C:$C,0))),"",INDEX('Policy Characteristics'!B:B,MATCH($C1104,'Policy Characteristics'!$C:$C,0)))</f>
        <v>Feedstock Shifting</v>
      </c>
      <c r="C1104" s="76" t="str">
        <f t="shared" si="34"/>
        <v>Fraction of Feedstock Shifted</v>
      </c>
      <c r="D1104" s="78" t="s">
        <v>1324</v>
      </c>
      <c r="E1104" s="88" t="s">
        <v>945</v>
      </c>
      <c r="F1104" t="s">
        <v>1327</v>
      </c>
      <c r="G1104" s="88" t="s">
        <v>950</v>
      </c>
      <c r="H1104" s="80">
        <v>2699</v>
      </c>
      <c r="I1104" s="247" t="s">
        <v>44</v>
      </c>
      <c r="J1104" s="236" t="str">
        <f>IF(ISBLANK(INDEX('Policy Characteristics'!D:D,MATCH($C1104,'Policy Characteristics'!$C:$C,0))),"",INDEX('Policy Characteristics'!D:D,MATCH($C1104,'Policy Characteristics'!$C:$C,0)))</f>
        <v>Feedstock Shifting</v>
      </c>
      <c r="K1104" s="76" t="str">
        <f>IF(ISBLANK(INDEX('Policy Characteristics'!E:E,MATCH($C1104,'Policy Characteristics'!$C:$C,0))),"",INDEX('Policy Characteristics'!E:E,MATCH($C1104,'Policy Characteristics'!$C:$C,0)))</f>
        <v>indst feedstock shifting</v>
      </c>
      <c r="L1104" s="239">
        <f>IF(ISBLANK(INDEX('Policy Characteristics'!F:F,MATCH($C1104,'Policy Characteristics'!$C:$C,0))),"",INDEX('Policy Characteristics'!F:F,MATCH($C1104,'Policy Characteristics'!$C:$C,0)))</f>
        <v>0</v>
      </c>
      <c r="M1104" s="239">
        <f>IF(ISBLANK(INDEX('Policy Characteristics'!G:G,MATCH($C1104,'Policy Characteristics'!$C:$C,0))),"",INDEX('Policy Characteristics'!G:G,MATCH($C1104,'Policy Characteristics'!$C:$C,0)))</f>
        <v>1</v>
      </c>
      <c r="N1104" s="239">
        <f>IF(ISBLANK(INDEX('Policy Characteristics'!H:H,MATCH($C1104,'Policy Characteristics'!$C:$C,0))),"",INDEX('Policy Characteristics'!H:H,MATCH($C1104,'Policy Characteristics'!$C:$C,0)))</f>
        <v>0.01</v>
      </c>
      <c r="O1104" s="76" t="str">
        <f>IF(ISBLANK(INDEX('Policy Characteristics'!I:I,MATCH($C1104,'Policy Characteristics'!$C:$C,0))),"",INDEX('Policy Characteristics'!I:I,MATCH($C1104,'Policy Characteristics'!$C:$C,0)))</f>
        <v>% of potential achieved</v>
      </c>
      <c r="P1104" s="76" t="str">
        <f>IF(ISBLANK(INDEX('Policy Characteristics'!J:J,MATCH($C1104,'Policy Characteristics'!$C:$C,0))),"",INDEX('Policy Characteristics'!J:J,MATCH($C1104,'Policy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4" s="76" t="str">
        <f>IF(ISBLANK(INDEX('Policy Characteristics'!K:K,MATCH($C1104,'Policy Characteristics'!$C:$C,0))),"",INDEX('Policy Characteristics'!K:K,MATCH($C1104,'Policy Characteristics'!$C:$C,0)))</f>
        <v/>
      </c>
      <c r="R1104" s="76" t="str">
        <f>IF(ISBLANK(INDEX('Policy Characteristics'!L:L,MATCH($C1104,'Policy Characteristics'!$C:$C,0))),"",INDEX('Policy Characteristics'!L:L,MATCH($C1104,'Policy Characteristics'!$C:$C,0)))</f>
        <v/>
      </c>
    </row>
    <row r="1105" spans="1:18" s="143" customFormat="1" x14ac:dyDescent="0.25">
      <c r="A1105" s="76" t="str">
        <f>IF(ISBLANK(INDEX('Policy Characteristics'!A:A,MATCH($C1105,'Policy Characteristics'!$C:$C,0))),"",INDEX('Policy Characteristics'!A:A,MATCH($C1105,'Policy Characteristics'!$C:$C,0)))</f>
        <v>Industry</v>
      </c>
      <c r="B1105" s="234" t="str">
        <f>IF(ISBLANK(INDEX('Policy Characteristics'!B:B,MATCH($C1105,'Policy Characteristics'!$C:$C,0))),"",INDEX('Policy Characteristics'!B:B,MATCH($C1105,'Policy Characteristics'!$C:$C,0)))</f>
        <v>Feedstock Shifting</v>
      </c>
      <c r="C1105" s="76" t="str">
        <f t="shared" si="34"/>
        <v>Fraction of Feedstock Shifted</v>
      </c>
      <c r="D1105" s="78" t="s">
        <v>1325</v>
      </c>
      <c r="E1105" s="88" t="s">
        <v>642</v>
      </c>
      <c r="F1105" t="s">
        <v>1286</v>
      </c>
      <c r="G1105" s="88" t="s">
        <v>648</v>
      </c>
      <c r="H1105" s="80">
        <v>2700</v>
      </c>
      <c r="I1105" s="247" t="s">
        <v>44</v>
      </c>
      <c r="J1105" s="236" t="str">
        <f>IF(ISBLANK(INDEX('Policy Characteristics'!D:D,MATCH($C1105,'Policy Characteristics'!$C:$C,0))),"",INDEX('Policy Characteristics'!D:D,MATCH($C1105,'Policy Characteristics'!$C:$C,0)))</f>
        <v>Feedstock Shifting</v>
      </c>
      <c r="K1105" s="76" t="str">
        <f>IF(ISBLANK(INDEX('Policy Characteristics'!E:E,MATCH($C1105,'Policy Characteristics'!$C:$C,0))),"",INDEX('Policy Characteristics'!E:E,MATCH($C1105,'Policy Characteristics'!$C:$C,0)))</f>
        <v>indst feedstock shifting</v>
      </c>
      <c r="L1105" s="239">
        <f>IF(ISBLANK(INDEX('Policy Characteristics'!F:F,MATCH($C1105,'Policy Characteristics'!$C:$C,0))),"",INDEX('Policy Characteristics'!F:F,MATCH($C1105,'Policy Characteristics'!$C:$C,0)))</f>
        <v>0</v>
      </c>
      <c r="M1105" s="239">
        <f>IF(ISBLANK(INDEX('Policy Characteristics'!G:G,MATCH($C1105,'Policy Characteristics'!$C:$C,0))),"",INDEX('Policy Characteristics'!G:G,MATCH($C1105,'Policy Characteristics'!$C:$C,0)))</f>
        <v>1</v>
      </c>
      <c r="N1105" s="239">
        <f>IF(ISBLANK(INDEX('Policy Characteristics'!H:H,MATCH($C1105,'Policy Characteristics'!$C:$C,0))),"",INDEX('Policy Characteristics'!H:H,MATCH($C1105,'Policy Characteristics'!$C:$C,0)))</f>
        <v>0.01</v>
      </c>
      <c r="O1105" s="76" t="str">
        <f>IF(ISBLANK(INDEX('Policy Characteristics'!I:I,MATCH($C1105,'Policy Characteristics'!$C:$C,0))),"",INDEX('Policy Characteristics'!I:I,MATCH($C1105,'Policy Characteristics'!$C:$C,0)))</f>
        <v>% of potential achieved</v>
      </c>
      <c r="P1105" s="76" t="str">
        <f>IF(ISBLANK(INDEX('Policy Characteristics'!J:J,MATCH($C1105,'Policy Characteristics'!$C:$C,0))),"",INDEX('Policy Characteristics'!J:J,MATCH($C1105,'Policy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5" s="76" t="str">
        <f>IF(ISBLANK(INDEX('Policy Characteristics'!K:K,MATCH($C1105,'Policy Characteristics'!$C:$C,0))),"",INDEX('Policy Characteristics'!K:K,MATCH($C1105,'Policy Characteristics'!$C:$C,0)))</f>
        <v/>
      </c>
      <c r="R1105" s="76" t="str">
        <f>IF(ISBLANK(INDEX('Policy Characteristics'!L:L,MATCH($C1105,'Policy Characteristics'!$C:$C,0))),"",INDEX('Policy Characteristics'!L:L,MATCH($C1105,'Policy Characteristics'!$C:$C,0)))</f>
        <v/>
      </c>
    </row>
    <row r="1106" spans="1:18" s="143" customFormat="1" x14ac:dyDescent="0.25">
      <c r="A1106" s="76" t="str">
        <f>IF(ISBLANK(INDEX('Policy Characteristics'!A:A,MATCH($C1106,'Policy Characteristics'!$C:$C,0))),"",INDEX('Policy Characteristics'!A:A,MATCH($C1106,'Policy Characteristics'!$C:$C,0)))</f>
        <v>Industry</v>
      </c>
      <c r="B1106" s="234" t="str">
        <f>IF(ISBLANK(INDEX('Policy Characteristics'!B:B,MATCH($C1106,'Policy Characteristics'!$C:$C,0))),"",INDEX('Policy Characteristics'!B:B,MATCH($C1106,'Policy Characteristics'!$C:$C,0)))</f>
        <v>Feedstock Shifting</v>
      </c>
      <c r="C1106" s="76" t="str">
        <f t="shared" si="34"/>
        <v>Fraction of Feedstock Shifted</v>
      </c>
      <c r="D1106" s="78" t="s">
        <v>1325</v>
      </c>
      <c r="E1106" s="88" t="s">
        <v>643</v>
      </c>
      <c r="F1106" t="s">
        <v>1286</v>
      </c>
      <c r="G1106" s="88" t="s">
        <v>651</v>
      </c>
      <c r="H1106" s="80">
        <v>2701</v>
      </c>
      <c r="I1106" s="247" t="s">
        <v>44</v>
      </c>
      <c r="J1106" s="236" t="str">
        <f>IF(ISBLANK(INDEX('Policy Characteristics'!D:D,MATCH($C1106,'Policy Characteristics'!$C:$C,0))),"",INDEX('Policy Characteristics'!D:D,MATCH($C1106,'Policy Characteristics'!$C:$C,0)))</f>
        <v>Feedstock Shifting</v>
      </c>
      <c r="K1106" s="76" t="str">
        <f>IF(ISBLANK(INDEX('Policy Characteristics'!E:E,MATCH($C1106,'Policy Characteristics'!$C:$C,0))),"",INDEX('Policy Characteristics'!E:E,MATCH($C1106,'Policy Characteristics'!$C:$C,0)))</f>
        <v>indst feedstock shifting</v>
      </c>
      <c r="L1106" s="239">
        <f>IF(ISBLANK(INDEX('Policy Characteristics'!F:F,MATCH($C1106,'Policy Characteristics'!$C:$C,0))),"",INDEX('Policy Characteristics'!F:F,MATCH($C1106,'Policy Characteristics'!$C:$C,0)))</f>
        <v>0</v>
      </c>
      <c r="M1106" s="239">
        <f>IF(ISBLANK(INDEX('Policy Characteristics'!G:G,MATCH($C1106,'Policy Characteristics'!$C:$C,0))),"",INDEX('Policy Characteristics'!G:G,MATCH($C1106,'Policy Characteristics'!$C:$C,0)))</f>
        <v>1</v>
      </c>
      <c r="N1106" s="239">
        <f>IF(ISBLANK(INDEX('Policy Characteristics'!H:H,MATCH($C1106,'Policy Characteristics'!$C:$C,0))),"",INDEX('Policy Characteristics'!H:H,MATCH($C1106,'Policy Characteristics'!$C:$C,0)))</f>
        <v>0.01</v>
      </c>
      <c r="O1106" s="76" t="str">
        <f>IF(ISBLANK(INDEX('Policy Characteristics'!I:I,MATCH($C1106,'Policy Characteristics'!$C:$C,0))),"",INDEX('Policy Characteristics'!I:I,MATCH($C1106,'Policy Characteristics'!$C:$C,0)))</f>
        <v>% of potential achieved</v>
      </c>
      <c r="P1106" s="76" t="str">
        <f>IF(ISBLANK(INDEX('Policy Characteristics'!J:J,MATCH($C1106,'Policy Characteristics'!$C:$C,0))),"",INDEX('Policy Characteristics'!J:J,MATCH($C1106,'Policy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6" s="76" t="str">
        <f>IF(ISBLANK(INDEX('Policy Characteristics'!K:K,MATCH($C1106,'Policy Characteristics'!$C:$C,0))),"",INDEX('Policy Characteristics'!K:K,MATCH($C1106,'Policy Characteristics'!$C:$C,0)))</f>
        <v/>
      </c>
      <c r="R1106" s="76" t="str">
        <f>IF(ISBLANK(INDEX('Policy Characteristics'!L:L,MATCH($C1106,'Policy Characteristics'!$C:$C,0))),"",INDEX('Policy Characteristics'!L:L,MATCH($C1106,'Policy Characteristics'!$C:$C,0)))</f>
        <v/>
      </c>
    </row>
    <row r="1107" spans="1:18" s="143" customFormat="1" x14ac:dyDescent="0.25">
      <c r="A1107" s="76" t="str">
        <f>IF(ISBLANK(INDEX('Policy Characteristics'!A:A,MATCH($C1107,'Policy Characteristics'!$C:$C,0))),"",INDEX('Policy Characteristics'!A:A,MATCH($C1107,'Policy Characteristics'!$C:$C,0)))</f>
        <v>Industry</v>
      </c>
      <c r="B1107" s="234" t="str">
        <f>IF(ISBLANK(INDEX('Policy Characteristics'!B:B,MATCH($C1107,'Policy Characteristics'!$C:$C,0))),"",INDEX('Policy Characteristics'!B:B,MATCH($C1107,'Policy Characteristics'!$C:$C,0)))</f>
        <v>Feedstock Shifting</v>
      </c>
      <c r="C1107" s="76" t="str">
        <f t="shared" si="34"/>
        <v>Fraction of Feedstock Shifted</v>
      </c>
      <c r="D1107" s="78" t="s">
        <v>1325</v>
      </c>
      <c r="E1107" s="88" t="s">
        <v>644</v>
      </c>
      <c r="F1107" t="s">
        <v>1286</v>
      </c>
      <c r="G1107" s="88" t="s">
        <v>652</v>
      </c>
      <c r="H1107" s="80">
        <v>2702</v>
      </c>
      <c r="I1107" s="247" t="s">
        <v>44</v>
      </c>
      <c r="J1107" s="236" t="str">
        <f>IF(ISBLANK(INDEX('Policy Characteristics'!D:D,MATCH($C1107,'Policy Characteristics'!$C:$C,0))),"",INDEX('Policy Characteristics'!D:D,MATCH($C1107,'Policy Characteristics'!$C:$C,0)))</f>
        <v>Feedstock Shifting</v>
      </c>
      <c r="K1107" s="76" t="str">
        <f>IF(ISBLANK(INDEX('Policy Characteristics'!E:E,MATCH($C1107,'Policy Characteristics'!$C:$C,0))),"",INDEX('Policy Characteristics'!E:E,MATCH($C1107,'Policy Characteristics'!$C:$C,0)))</f>
        <v>indst feedstock shifting</v>
      </c>
      <c r="L1107" s="239">
        <f>IF(ISBLANK(INDEX('Policy Characteristics'!F:F,MATCH($C1107,'Policy Characteristics'!$C:$C,0))),"",INDEX('Policy Characteristics'!F:F,MATCH($C1107,'Policy Characteristics'!$C:$C,0)))</f>
        <v>0</v>
      </c>
      <c r="M1107" s="239">
        <f>IF(ISBLANK(INDEX('Policy Characteristics'!G:G,MATCH($C1107,'Policy Characteristics'!$C:$C,0))),"",INDEX('Policy Characteristics'!G:G,MATCH($C1107,'Policy Characteristics'!$C:$C,0)))</f>
        <v>1</v>
      </c>
      <c r="N1107" s="239">
        <f>IF(ISBLANK(INDEX('Policy Characteristics'!H:H,MATCH($C1107,'Policy Characteristics'!$C:$C,0))),"",INDEX('Policy Characteristics'!H:H,MATCH($C1107,'Policy Characteristics'!$C:$C,0)))</f>
        <v>0.01</v>
      </c>
      <c r="O1107" s="76" t="str">
        <f>IF(ISBLANK(INDEX('Policy Characteristics'!I:I,MATCH($C1107,'Policy Characteristics'!$C:$C,0))),"",INDEX('Policy Characteristics'!I:I,MATCH($C1107,'Policy Characteristics'!$C:$C,0)))</f>
        <v>% of potential achieved</v>
      </c>
      <c r="P1107" s="76" t="str">
        <f>IF(ISBLANK(INDEX('Policy Characteristics'!J:J,MATCH($C1107,'Policy Characteristics'!$C:$C,0))),"",INDEX('Policy Characteristics'!J:J,MATCH($C1107,'Policy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7" s="76" t="str">
        <f>IF(ISBLANK(INDEX('Policy Characteristics'!K:K,MATCH($C1107,'Policy Characteristics'!$C:$C,0))),"",INDEX('Policy Characteristics'!K:K,MATCH($C1107,'Policy Characteristics'!$C:$C,0)))</f>
        <v/>
      </c>
      <c r="R1107" s="76" t="str">
        <f>IF(ISBLANK(INDEX('Policy Characteristics'!L:L,MATCH($C1107,'Policy Characteristics'!$C:$C,0))),"",INDEX('Policy Characteristics'!L:L,MATCH($C1107,'Policy Characteristics'!$C:$C,0)))</f>
        <v/>
      </c>
    </row>
    <row r="1108" spans="1:18" s="143" customFormat="1" x14ac:dyDescent="0.25">
      <c r="A1108" s="76" t="str">
        <f>IF(ISBLANK(INDEX('Policy Characteristics'!A:A,MATCH($C1108,'Policy Characteristics'!$C:$C,0))),"",INDEX('Policy Characteristics'!A:A,MATCH($C1108,'Policy Characteristics'!$C:$C,0)))</f>
        <v>Industry</v>
      </c>
      <c r="B1108" s="234" t="str">
        <f>IF(ISBLANK(INDEX('Policy Characteristics'!B:B,MATCH($C1108,'Policy Characteristics'!$C:$C,0))),"",INDEX('Policy Characteristics'!B:B,MATCH($C1108,'Policy Characteristics'!$C:$C,0)))</f>
        <v>Feedstock Shifting</v>
      </c>
      <c r="C1108" s="76" t="str">
        <f t="shared" si="34"/>
        <v>Fraction of Feedstock Shifted</v>
      </c>
      <c r="D1108" s="78" t="s">
        <v>1325</v>
      </c>
      <c r="E1108" s="88" t="s">
        <v>645</v>
      </c>
      <c r="F1108" t="s">
        <v>1286</v>
      </c>
      <c r="G1108" s="88" t="s">
        <v>649</v>
      </c>
      <c r="H1108" s="80">
        <v>2703</v>
      </c>
      <c r="I1108" s="247" t="s">
        <v>44</v>
      </c>
      <c r="J1108" s="236" t="str">
        <f>IF(ISBLANK(INDEX('Policy Characteristics'!D:D,MATCH($C1108,'Policy Characteristics'!$C:$C,0))),"",INDEX('Policy Characteristics'!D:D,MATCH($C1108,'Policy Characteristics'!$C:$C,0)))</f>
        <v>Feedstock Shifting</v>
      </c>
      <c r="K1108" s="76" t="str">
        <f>IF(ISBLANK(INDEX('Policy Characteristics'!E:E,MATCH($C1108,'Policy Characteristics'!$C:$C,0))),"",INDEX('Policy Characteristics'!E:E,MATCH($C1108,'Policy Characteristics'!$C:$C,0)))</f>
        <v>indst feedstock shifting</v>
      </c>
      <c r="L1108" s="239">
        <f>IF(ISBLANK(INDEX('Policy Characteristics'!F:F,MATCH($C1108,'Policy Characteristics'!$C:$C,0))),"",INDEX('Policy Characteristics'!F:F,MATCH($C1108,'Policy Characteristics'!$C:$C,0)))</f>
        <v>0</v>
      </c>
      <c r="M1108" s="239">
        <f>IF(ISBLANK(INDEX('Policy Characteristics'!G:G,MATCH($C1108,'Policy Characteristics'!$C:$C,0))),"",INDEX('Policy Characteristics'!G:G,MATCH($C1108,'Policy Characteristics'!$C:$C,0)))</f>
        <v>1</v>
      </c>
      <c r="N1108" s="239">
        <f>IF(ISBLANK(INDEX('Policy Characteristics'!H:H,MATCH($C1108,'Policy Characteristics'!$C:$C,0))),"",INDEX('Policy Characteristics'!H:H,MATCH($C1108,'Policy Characteristics'!$C:$C,0)))</f>
        <v>0.01</v>
      </c>
      <c r="O1108" s="76" t="str">
        <f>IF(ISBLANK(INDEX('Policy Characteristics'!I:I,MATCH($C1108,'Policy Characteristics'!$C:$C,0))),"",INDEX('Policy Characteristics'!I:I,MATCH($C1108,'Policy Characteristics'!$C:$C,0)))</f>
        <v>% of potential achieved</v>
      </c>
      <c r="P1108" s="76" t="str">
        <f>IF(ISBLANK(INDEX('Policy Characteristics'!J:J,MATCH($C1108,'Policy Characteristics'!$C:$C,0))),"",INDEX('Policy Characteristics'!J:J,MATCH($C1108,'Policy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8" s="76" t="str">
        <f>IF(ISBLANK(INDEX('Policy Characteristics'!K:K,MATCH($C1108,'Policy Characteristics'!$C:$C,0))),"",INDEX('Policy Characteristics'!K:K,MATCH($C1108,'Policy Characteristics'!$C:$C,0)))</f>
        <v/>
      </c>
      <c r="R1108" s="76" t="str">
        <f>IF(ISBLANK(INDEX('Policy Characteristics'!L:L,MATCH($C1108,'Policy Characteristics'!$C:$C,0))),"",INDEX('Policy Characteristics'!L:L,MATCH($C1108,'Policy Characteristics'!$C:$C,0)))</f>
        <v/>
      </c>
    </row>
    <row r="1109" spans="1:18" s="143" customFormat="1" x14ac:dyDescent="0.25">
      <c r="A1109" s="76" t="str">
        <f>IF(ISBLANK(INDEX('Policy Characteristics'!A:A,MATCH($C1109,'Policy Characteristics'!$C:$C,0))),"",INDEX('Policy Characteristics'!A:A,MATCH($C1109,'Policy Characteristics'!$C:$C,0)))</f>
        <v>Industry</v>
      </c>
      <c r="B1109" s="234" t="str">
        <f>IF(ISBLANK(INDEX('Policy Characteristics'!B:B,MATCH($C1109,'Policy Characteristics'!$C:$C,0))),"",INDEX('Policy Characteristics'!B:B,MATCH($C1109,'Policy Characteristics'!$C:$C,0)))</f>
        <v>Feedstock Shifting</v>
      </c>
      <c r="C1109" s="76" t="str">
        <f t="shared" si="34"/>
        <v>Fraction of Feedstock Shifted</v>
      </c>
      <c r="D1109" s="78" t="s">
        <v>1325</v>
      </c>
      <c r="E1109" s="88" t="s">
        <v>646</v>
      </c>
      <c r="F1109" t="s">
        <v>1286</v>
      </c>
      <c r="G1109" s="88" t="s">
        <v>650</v>
      </c>
      <c r="H1109" s="80">
        <v>2704</v>
      </c>
      <c r="I1109" s="247" t="s">
        <v>44</v>
      </c>
      <c r="J1109" s="236" t="str">
        <f>IF(ISBLANK(INDEX('Policy Characteristics'!D:D,MATCH($C1109,'Policy Characteristics'!$C:$C,0))),"",INDEX('Policy Characteristics'!D:D,MATCH($C1109,'Policy Characteristics'!$C:$C,0)))</f>
        <v>Feedstock Shifting</v>
      </c>
      <c r="K1109" s="76" t="str">
        <f>IF(ISBLANK(INDEX('Policy Characteristics'!E:E,MATCH($C1109,'Policy Characteristics'!$C:$C,0))),"",INDEX('Policy Characteristics'!E:E,MATCH($C1109,'Policy Characteristics'!$C:$C,0)))</f>
        <v>indst feedstock shifting</v>
      </c>
      <c r="L1109" s="239">
        <f>IF(ISBLANK(INDEX('Policy Characteristics'!F:F,MATCH($C1109,'Policy Characteristics'!$C:$C,0))),"",INDEX('Policy Characteristics'!F:F,MATCH($C1109,'Policy Characteristics'!$C:$C,0)))</f>
        <v>0</v>
      </c>
      <c r="M1109" s="239">
        <f>IF(ISBLANK(INDEX('Policy Characteristics'!G:G,MATCH($C1109,'Policy Characteristics'!$C:$C,0))),"",INDEX('Policy Characteristics'!G:G,MATCH($C1109,'Policy Characteristics'!$C:$C,0)))</f>
        <v>1</v>
      </c>
      <c r="N1109" s="239">
        <f>IF(ISBLANK(INDEX('Policy Characteristics'!H:H,MATCH($C1109,'Policy Characteristics'!$C:$C,0))),"",INDEX('Policy Characteristics'!H:H,MATCH($C1109,'Policy Characteristics'!$C:$C,0)))</f>
        <v>0.01</v>
      </c>
      <c r="O1109" s="76" t="str">
        <f>IF(ISBLANK(INDEX('Policy Characteristics'!I:I,MATCH($C1109,'Policy Characteristics'!$C:$C,0))),"",INDEX('Policy Characteristics'!I:I,MATCH($C1109,'Policy Characteristics'!$C:$C,0)))</f>
        <v>% of potential achieved</v>
      </c>
      <c r="P1109" s="76" t="str">
        <f>IF(ISBLANK(INDEX('Policy Characteristics'!J:J,MATCH($C1109,'Policy Characteristics'!$C:$C,0))),"",INDEX('Policy Characteristics'!J:J,MATCH($C1109,'Policy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9" s="76" t="str">
        <f>IF(ISBLANK(INDEX('Policy Characteristics'!K:K,MATCH($C1109,'Policy Characteristics'!$C:$C,0))),"",INDEX('Policy Characteristics'!K:K,MATCH($C1109,'Policy Characteristics'!$C:$C,0)))</f>
        <v/>
      </c>
      <c r="R1109" s="76" t="str">
        <f>IF(ISBLANK(INDEX('Policy Characteristics'!L:L,MATCH($C1109,'Policy Characteristics'!$C:$C,0))),"",INDEX('Policy Characteristics'!L:L,MATCH($C1109,'Policy Characteristics'!$C:$C,0)))</f>
        <v/>
      </c>
    </row>
    <row r="1110" spans="1:18" s="143" customFormat="1" x14ac:dyDescent="0.25">
      <c r="A1110" s="76" t="str">
        <f>IF(ISBLANK(INDEX('Policy Characteristics'!A:A,MATCH($C1110,'Policy Characteristics'!$C:$C,0))),"",INDEX('Policy Characteristics'!A:A,MATCH($C1110,'Policy Characteristics'!$C:$C,0)))</f>
        <v>Industry</v>
      </c>
      <c r="B1110" s="234" t="str">
        <f>IF(ISBLANK(INDEX('Policy Characteristics'!B:B,MATCH($C1110,'Policy Characteristics'!$C:$C,0))),"",INDEX('Policy Characteristics'!B:B,MATCH($C1110,'Policy Characteristics'!$C:$C,0)))</f>
        <v>Feedstock Shifting</v>
      </c>
      <c r="C1110" s="76" t="str">
        <f t="shared" si="34"/>
        <v>Fraction of Feedstock Shifted</v>
      </c>
      <c r="D1110" s="78" t="s">
        <v>1325</v>
      </c>
      <c r="E1110" s="88" t="s">
        <v>647</v>
      </c>
      <c r="F1110" t="s">
        <v>1286</v>
      </c>
      <c r="G1110" s="88" t="s">
        <v>653</v>
      </c>
      <c r="H1110" s="80">
        <v>2705</v>
      </c>
      <c r="I1110" s="247" t="s">
        <v>44</v>
      </c>
      <c r="J1110" s="236" t="str">
        <f>IF(ISBLANK(INDEX('Policy Characteristics'!D:D,MATCH($C1110,'Policy Characteristics'!$C:$C,0))),"",INDEX('Policy Characteristics'!D:D,MATCH($C1110,'Policy Characteristics'!$C:$C,0)))</f>
        <v>Feedstock Shifting</v>
      </c>
      <c r="K1110" s="76" t="str">
        <f>IF(ISBLANK(INDEX('Policy Characteristics'!E:E,MATCH($C1110,'Policy Characteristics'!$C:$C,0))),"",INDEX('Policy Characteristics'!E:E,MATCH($C1110,'Policy Characteristics'!$C:$C,0)))</f>
        <v>indst feedstock shifting</v>
      </c>
      <c r="L1110" s="239">
        <f>IF(ISBLANK(INDEX('Policy Characteristics'!F:F,MATCH($C1110,'Policy Characteristics'!$C:$C,0))),"",INDEX('Policy Characteristics'!F:F,MATCH($C1110,'Policy Characteristics'!$C:$C,0)))</f>
        <v>0</v>
      </c>
      <c r="M1110" s="239">
        <f>IF(ISBLANK(INDEX('Policy Characteristics'!G:G,MATCH($C1110,'Policy Characteristics'!$C:$C,0))),"",INDEX('Policy Characteristics'!G:G,MATCH($C1110,'Policy Characteristics'!$C:$C,0)))</f>
        <v>1</v>
      </c>
      <c r="N1110" s="239">
        <f>IF(ISBLANK(INDEX('Policy Characteristics'!H:H,MATCH($C1110,'Policy Characteristics'!$C:$C,0))),"",INDEX('Policy Characteristics'!H:H,MATCH($C1110,'Policy Characteristics'!$C:$C,0)))</f>
        <v>0.01</v>
      </c>
      <c r="O1110" s="76" t="str">
        <f>IF(ISBLANK(INDEX('Policy Characteristics'!I:I,MATCH($C1110,'Policy Characteristics'!$C:$C,0))),"",INDEX('Policy Characteristics'!I:I,MATCH($C1110,'Policy Characteristics'!$C:$C,0)))</f>
        <v>% of potential achieved</v>
      </c>
      <c r="P1110" s="76" t="str">
        <f>IF(ISBLANK(INDEX('Policy Characteristics'!J:J,MATCH($C1110,'Policy Characteristics'!$C:$C,0))),"",INDEX('Policy Characteristics'!J:J,MATCH($C1110,'Policy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0" s="76" t="str">
        <f>IF(ISBLANK(INDEX('Policy Characteristics'!K:K,MATCH($C1110,'Policy Characteristics'!$C:$C,0))),"",INDEX('Policy Characteristics'!K:K,MATCH($C1110,'Policy Characteristics'!$C:$C,0)))</f>
        <v/>
      </c>
      <c r="R1110" s="76" t="str">
        <f>IF(ISBLANK(INDEX('Policy Characteristics'!L:L,MATCH($C1110,'Policy Characteristics'!$C:$C,0))),"",INDEX('Policy Characteristics'!L:L,MATCH($C1110,'Policy Characteristics'!$C:$C,0)))</f>
        <v/>
      </c>
    </row>
    <row r="1111" spans="1:18" s="143" customFormat="1" x14ac:dyDescent="0.25">
      <c r="A1111" s="76" t="str">
        <f>IF(ISBLANK(INDEX('Policy Characteristics'!A:A,MATCH($C1111,'Policy Characteristics'!$C:$C,0))),"",INDEX('Policy Characteristics'!A:A,MATCH($C1111,'Policy Characteristics'!$C:$C,0)))</f>
        <v>Industry</v>
      </c>
      <c r="B1111" s="234" t="str">
        <f>IF(ISBLANK(INDEX('Policy Characteristics'!B:B,MATCH($C1111,'Policy Characteristics'!$C:$C,0))),"",INDEX('Policy Characteristics'!B:B,MATCH($C1111,'Policy Characteristics'!$C:$C,0)))</f>
        <v>Feedstock Shifting</v>
      </c>
      <c r="C1111" s="76" t="str">
        <f t="shared" si="34"/>
        <v>Fraction of Feedstock Shifted</v>
      </c>
      <c r="D1111" s="78" t="s">
        <v>1325</v>
      </c>
      <c r="E1111" s="88" t="s">
        <v>946</v>
      </c>
      <c r="F1111" t="s">
        <v>1286</v>
      </c>
      <c r="G1111" s="88" t="s">
        <v>949</v>
      </c>
      <c r="H1111" s="80">
        <v>2706</v>
      </c>
      <c r="I1111" s="247" t="s">
        <v>44</v>
      </c>
      <c r="J1111" s="236" t="str">
        <f>IF(ISBLANK(INDEX('Policy Characteristics'!D:D,MATCH($C1111,'Policy Characteristics'!$C:$C,0))),"",INDEX('Policy Characteristics'!D:D,MATCH($C1111,'Policy Characteristics'!$C:$C,0)))</f>
        <v>Feedstock Shifting</v>
      </c>
      <c r="K1111" s="76" t="str">
        <f>IF(ISBLANK(INDEX('Policy Characteristics'!E:E,MATCH($C1111,'Policy Characteristics'!$C:$C,0))),"",INDEX('Policy Characteristics'!E:E,MATCH($C1111,'Policy Characteristics'!$C:$C,0)))</f>
        <v>indst feedstock shifting</v>
      </c>
      <c r="L1111" s="239">
        <f>IF(ISBLANK(INDEX('Policy Characteristics'!F:F,MATCH($C1111,'Policy Characteristics'!$C:$C,0))),"",INDEX('Policy Characteristics'!F:F,MATCH($C1111,'Policy Characteristics'!$C:$C,0)))</f>
        <v>0</v>
      </c>
      <c r="M1111" s="239">
        <f>IF(ISBLANK(INDEX('Policy Characteristics'!G:G,MATCH($C1111,'Policy Characteristics'!$C:$C,0))),"",INDEX('Policy Characteristics'!G:G,MATCH($C1111,'Policy Characteristics'!$C:$C,0)))</f>
        <v>1</v>
      </c>
      <c r="N1111" s="239">
        <f>IF(ISBLANK(INDEX('Policy Characteristics'!H:H,MATCH($C1111,'Policy Characteristics'!$C:$C,0))),"",INDEX('Policy Characteristics'!H:H,MATCH($C1111,'Policy Characteristics'!$C:$C,0)))</f>
        <v>0.01</v>
      </c>
      <c r="O1111" s="76" t="str">
        <f>IF(ISBLANK(INDEX('Policy Characteristics'!I:I,MATCH($C1111,'Policy Characteristics'!$C:$C,0))),"",INDEX('Policy Characteristics'!I:I,MATCH($C1111,'Policy Characteristics'!$C:$C,0)))</f>
        <v>% of potential achieved</v>
      </c>
      <c r="P1111" s="76" t="str">
        <f>IF(ISBLANK(INDEX('Policy Characteristics'!J:J,MATCH($C1111,'Policy Characteristics'!$C:$C,0))),"",INDEX('Policy Characteristics'!J:J,MATCH($C1111,'Policy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1" s="76" t="str">
        <f>IF(ISBLANK(INDEX('Policy Characteristics'!K:K,MATCH($C1111,'Policy Characteristics'!$C:$C,0))),"",INDEX('Policy Characteristics'!K:K,MATCH($C1111,'Policy Characteristics'!$C:$C,0)))</f>
        <v/>
      </c>
      <c r="R1111" s="76" t="str">
        <f>IF(ISBLANK(INDEX('Policy Characteristics'!L:L,MATCH($C1111,'Policy Characteristics'!$C:$C,0))),"",INDEX('Policy Characteristics'!L:L,MATCH($C1111,'Policy Characteristics'!$C:$C,0)))</f>
        <v/>
      </c>
    </row>
    <row r="1112" spans="1:18" s="143" customFormat="1" x14ac:dyDescent="0.25">
      <c r="A1112" s="76" t="str">
        <f>IF(ISBLANK(INDEX('Policy Characteristics'!A:A,MATCH($C1112,'Policy Characteristics'!$C:$C,0))),"",INDEX('Policy Characteristics'!A:A,MATCH($C1112,'Policy Characteristics'!$C:$C,0)))</f>
        <v>Industry</v>
      </c>
      <c r="B1112" s="234" t="str">
        <f>IF(ISBLANK(INDEX('Policy Characteristics'!B:B,MATCH($C1112,'Policy Characteristics'!$C:$C,0))),"",INDEX('Policy Characteristics'!B:B,MATCH($C1112,'Policy Characteristics'!$C:$C,0)))</f>
        <v>Feedstock Shifting</v>
      </c>
      <c r="C1112" s="76" t="str">
        <f t="shared" si="34"/>
        <v>Fraction of Feedstock Shifted</v>
      </c>
      <c r="D1112" s="78" t="s">
        <v>1325</v>
      </c>
      <c r="E1112" s="88" t="s">
        <v>947</v>
      </c>
      <c r="F1112" t="s">
        <v>1286</v>
      </c>
      <c r="G1112" s="88" t="s">
        <v>951</v>
      </c>
      <c r="H1112" s="80">
        <v>2707</v>
      </c>
      <c r="I1112" s="247" t="s">
        <v>44</v>
      </c>
      <c r="J1112" s="236" t="str">
        <f>IF(ISBLANK(INDEX('Policy Characteristics'!D:D,MATCH($C1112,'Policy Characteristics'!$C:$C,0))),"",INDEX('Policy Characteristics'!D:D,MATCH($C1112,'Policy Characteristics'!$C:$C,0)))</f>
        <v>Feedstock Shifting</v>
      </c>
      <c r="K1112" s="76" t="str">
        <f>IF(ISBLANK(INDEX('Policy Characteristics'!E:E,MATCH($C1112,'Policy Characteristics'!$C:$C,0))),"",INDEX('Policy Characteristics'!E:E,MATCH($C1112,'Policy Characteristics'!$C:$C,0)))</f>
        <v>indst feedstock shifting</v>
      </c>
      <c r="L1112" s="239">
        <f>IF(ISBLANK(INDEX('Policy Characteristics'!F:F,MATCH($C1112,'Policy Characteristics'!$C:$C,0))),"",INDEX('Policy Characteristics'!F:F,MATCH($C1112,'Policy Characteristics'!$C:$C,0)))</f>
        <v>0</v>
      </c>
      <c r="M1112" s="239">
        <f>IF(ISBLANK(INDEX('Policy Characteristics'!G:G,MATCH($C1112,'Policy Characteristics'!$C:$C,0))),"",INDEX('Policy Characteristics'!G:G,MATCH($C1112,'Policy Characteristics'!$C:$C,0)))</f>
        <v>1</v>
      </c>
      <c r="N1112" s="239">
        <f>IF(ISBLANK(INDEX('Policy Characteristics'!H:H,MATCH($C1112,'Policy Characteristics'!$C:$C,0))),"",INDEX('Policy Characteristics'!H:H,MATCH($C1112,'Policy Characteristics'!$C:$C,0)))</f>
        <v>0.01</v>
      </c>
      <c r="O1112" s="76" t="str">
        <f>IF(ISBLANK(INDEX('Policy Characteristics'!I:I,MATCH($C1112,'Policy Characteristics'!$C:$C,0))),"",INDEX('Policy Characteristics'!I:I,MATCH($C1112,'Policy Characteristics'!$C:$C,0)))</f>
        <v>% of potential achieved</v>
      </c>
      <c r="P1112" s="76" t="str">
        <f>IF(ISBLANK(INDEX('Policy Characteristics'!J:J,MATCH($C1112,'Policy Characteristics'!$C:$C,0))),"",INDEX('Policy Characteristics'!J:J,MATCH($C1112,'Policy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2" s="76" t="str">
        <f>IF(ISBLANK(INDEX('Policy Characteristics'!K:K,MATCH($C1112,'Policy Characteristics'!$C:$C,0))),"",INDEX('Policy Characteristics'!K:K,MATCH($C1112,'Policy Characteristics'!$C:$C,0)))</f>
        <v/>
      </c>
      <c r="R1112" s="76" t="str">
        <f>IF(ISBLANK(INDEX('Policy Characteristics'!L:L,MATCH($C1112,'Policy Characteristics'!$C:$C,0))),"",INDEX('Policy Characteristics'!L:L,MATCH($C1112,'Policy Characteristics'!$C:$C,0)))</f>
        <v/>
      </c>
    </row>
    <row r="1113" spans="1:18" s="143" customFormat="1" x14ac:dyDescent="0.25">
      <c r="A1113" s="76" t="str">
        <f>IF(ISBLANK(INDEX('Policy Characteristics'!A:A,MATCH($C1113,'Policy Characteristics'!$C:$C,0))),"",INDEX('Policy Characteristics'!A:A,MATCH($C1113,'Policy Characteristics'!$C:$C,0)))</f>
        <v>Industry</v>
      </c>
      <c r="B1113" s="234" t="str">
        <f>IF(ISBLANK(INDEX('Policy Characteristics'!B:B,MATCH($C1113,'Policy Characteristics'!$C:$C,0))),"",INDEX('Policy Characteristics'!B:B,MATCH($C1113,'Policy Characteristics'!$C:$C,0)))</f>
        <v>Feedstock Shifting</v>
      </c>
      <c r="C1113" s="76" t="str">
        <f t="shared" si="34"/>
        <v>Fraction of Feedstock Shifted</v>
      </c>
      <c r="D1113" s="78" t="s">
        <v>1325</v>
      </c>
      <c r="E1113" s="88" t="s">
        <v>948</v>
      </c>
      <c r="F1113" t="s">
        <v>1286</v>
      </c>
      <c r="G1113" s="88" t="s">
        <v>952</v>
      </c>
      <c r="H1113" s="80">
        <v>2708</v>
      </c>
      <c r="I1113" s="247" t="s">
        <v>44</v>
      </c>
      <c r="J1113" s="236" t="str">
        <f>IF(ISBLANK(INDEX('Policy Characteristics'!D:D,MATCH($C1113,'Policy Characteristics'!$C:$C,0))),"",INDEX('Policy Characteristics'!D:D,MATCH($C1113,'Policy Characteristics'!$C:$C,0)))</f>
        <v>Feedstock Shifting</v>
      </c>
      <c r="K1113" s="76" t="str">
        <f>IF(ISBLANK(INDEX('Policy Characteristics'!E:E,MATCH($C1113,'Policy Characteristics'!$C:$C,0))),"",INDEX('Policy Characteristics'!E:E,MATCH($C1113,'Policy Characteristics'!$C:$C,0)))</f>
        <v>indst feedstock shifting</v>
      </c>
      <c r="L1113" s="239">
        <f>IF(ISBLANK(INDEX('Policy Characteristics'!F:F,MATCH($C1113,'Policy Characteristics'!$C:$C,0))),"",INDEX('Policy Characteristics'!F:F,MATCH($C1113,'Policy Characteristics'!$C:$C,0)))</f>
        <v>0</v>
      </c>
      <c r="M1113" s="239">
        <f>IF(ISBLANK(INDEX('Policy Characteristics'!G:G,MATCH($C1113,'Policy Characteristics'!$C:$C,0))),"",INDEX('Policy Characteristics'!G:G,MATCH($C1113,'Policy Characteristics'!$C:$C,0)))</f>
        <v>1</v>
      </c>
      <c r="N1113" s="239">
        <f>IF(ISBLANK(INDEX('Policy Characteristics'!H:H,MATCH($C1113,'Policy Characteristics'!$C:$C,0))),"",INDEX('Policy Characteristics'!H:H,MATCH($C1113,'Policy Characteristics'!$C:$C,0)))</f>
        <v>0.01</v>
      </c>
      <c r="O1113" s="76" t="str">
        <f>IF(ISBLANK(INDEX('Policy Characteristics'!I:I,MATCH($C1113,'Policy Characteristics'!$C:$C,0))),"",INDEX('Policy Characteristics'!I:I,MATCH($C1113,'Policy Characteristics'!$C:$C,0)))</f>
        <v>% of potential achieved</v>
      </c>
      <c r="P1113" s="76" t="str">
        <f>IF(ISBLANK(INDEX('Policy Characteristics'!J:J,MATCH($C1113,'Policy Characteristics'!$C:$C,0))),"",INDEX('Policy Characteristics'!J:J,MATCH($C1113,'Policy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3" s="76" t="str">
        <f>IF(ISBLANK(INDEX('Policy Characteristics'!K:K,MATCH($C1113,'Policy Characteristics'!$C:$C,0))),"",INDEX('Policy Characteristics'!K:K,MATCH($C1113,'Policy Characteristics'!$C:$C,0)))</f>
        <v/>
      </c>
      <c r="R1113" s="76" t="str">
        <f>IF(ISBLANK(INDEX('Policy Characteristics'!L:L,MATCH($C1113,'Policy Characteristics'!$C:$C,0))),"",INDEX('Policy Characteristics'!L:L,MATCH($C1113,'Policy Characteristics'!$C:$C,0)))</f>
        <v/>
      </c>
    </row>
    <row r="1114" spans="1:18" s="143" customFormat="1" x14ac:dyDescent="0.25">
      <c r="A1114" s="76" t="str">
        <f>IF(ISBLANK(INDEX('Policy Characteristics'!A:A,MATCH($C1114,'Policy Characteristics'!$C:$C,0))),"",INDEX('Policy Characteristics'!A:A,MATCH($C1114,'Policy Characteristics'!$C:$C,0)))</f>
        <v>Industry</v>
      </c>
      <c r="B1114" s="234" t="str">
        <f>IF(ISBLANK(INDEX('Policy Characteristics'!B:B,MATCH($C1114,'Policy Characteristics'!$C:$C,0))),"",INDEX('Policy Characteristics'!B:B,MATCH($C1114,'Policy Characteristics'!$C:$C,0)))</f>
        <v>Feedstock Shifting</v>
      </c>
      <c r="C1114" s="76" t="str">
        <f t="shared" si="34"/>
        <v>Fraction of Feedstock Shifted</v>
      </c>
      <c r="D1114" s="78" t="s">
        <v>1325</v>
      </c>
      <c r="E1114" s="88" t="s">
        <v>945</v>
      </c>
      <c r="F1114" t="s">
        <v>1286</v>
      </c>
      <c r="G1114" s="88" t="s">
        <v>950</v>
      </c>
      <c r="H1114" s="80">
        <v>2709</v>
      </c>
      <c r="I1114" s="247" t="s">
        <v>44</v>
      </c>
      <c r="J1114" s="236" t="str">
        <f>IF(ISBLANK(INDEX('Policy Characteristics'!D:D,MATCH($C1114,'Policy Characteristics'!$C:$C,0))),"",INDEX('Policy Characteristics'!D:D,MATCH($C1114,'Policy Characteristics'!$C:$C,0)))</f>
        <v>Feedstock Shifting</v>
      </c>
      <c r="K1114" s="76" t="str">
        <f>IF(ISBLANK(INDEX('Policy Characteristics'!E:E,MATCH($C1114,'Policy Characteristics'!$C:$C,0))),"",INDEX('Policy Characteristics'!E:E,MATCH($C1114,'Policy Characteristics'!$C:$C,0)))</f>
        <v>indst feedstock shifting</v>
      </c>
      <c r="L1114" s="239">
        <f>IF(ISBLANK(INDEX('Policy Characteristics'!F:F,MATCH($C1114,'Policy Characteristics'!$C:$C,0))),"",INDEX('Policy Characteristics'!F:F,MATCH($C1114,'Policy Characteristics'!$C:$C,0)))</f>
        <v>0</v>
      </c>
      <c r="M1114" s="239">
        <f>IF(ISBLANK(INDEX('Policy Characteristics'!G:G,MATCH($C1114,'Policy Characteristics'!$C:$C,0))),"",INDEX('Policy Characteristics'!G:G,MATCH($C1114,'Policy Characteristics'!$C:$C,0)))</f>
        <v>1</v>
      </c>
      <c r="N1114" s="239">
        <f>IF(ISBLANK(INDEX('Policy Characteristics'!H:H,MATCH($C1114,'Policy Characteristics'!$C:$C,0))),"",INDEX('Policy Characteristics'!H:H,MATCH($C1114,'Policy Characteristics'!$C:$C,0)))</f>
        <v>0.01</v>
      </c>
      <c r="O1114" s="76" t="str">
        <f>IF(ISBLANK(INDEX('Policy Characteristics'!I:I,MATCH($C1114,'Policy Characteristics'!$C:$C,0))),"",INDEX('Policy Characteristics'!I:I,MATCH($C1114,'Policy Characteristics'!$C:$C,0)))</f>
        <v>% of potential achieved</v>
      </c>
      <c r="P1114" s="76" t="str">
        <f>IF(ISBLANK(INDEX('Policy Characteristics'!J:J,MATCH($C1114,'Policy Characteristics'!$C:$C,0))),"",INDEX('Policy Characteristics'!J:J,MATCH($C1114,'Policy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4" s="76" t="str">
        <f>IF(ISBLANK(INDEX('Policy Characteristics'!K:K,MATCH($C1114,'Policy Characteristics'!$C:$C,0))),"",INDEX('Policy Characteristics'!K:K,MATCH($C1114,'Policy Characteristics'!$C:$C,0)))</f>
        <v/>
      </c>
      <c r="R1114" s="76" t="str">
        <f>IF(ISBLANK(INDEX('Policy Characteristics'!L:L,MATCH($C1114,'Policy Characteristics'!$C:$C,0))),"",INDEX('Policy Characteristics'!L:L,MATCH($C1114,'Policy Characteristics'!$C:$C,0)))</f>
        <v/>
      </c>
    </row>
    <row r="1115" spans="1:18" s="143" customFormat="1" x14ac:dyDescent="0.25">
      <c r="A1115" s="76" t="str">
        <f>IF(ISBLANK(INDEX('Policy Characteristics'!A:A,MATCH($C1115,'Policy Characteristics'!$C:$C,0))),"",INDEX('Policy Characteristics'!A:A,MATCH($C1115,'Policy Characteristics'!$C:$C,0)))</f>
        <v>Industry</v>
      </c>
      <c r="B1115" s="234" t="str">
        <f>IF(ISBLANK(INDEX('Policy Characteristics'!B:B,MATCH($C1115,'Policy Characteristics'!$C:$C,0))),"",INDEX('Policy Characteristics'!B:B,MATCH($C1115,'Policy Characteristics'!$C:$C,0)))</f>
        <v>Hydrogen Combustion</v>
      </c>
      <c r="C1115" t="s">
        <v>1713</v>
      </c>
      <c r="D1115" s="88" t="s">
        <v>1301</v>
      </c>
      <c r="E1115" t="s">
        <v>1689</v>
      </c>
      <c r="F1115" t="s">
        <v>1326</v>
      </c>
      <c r="G1115" s="88" t="s">
        <v>1696</v>
      </c>
      <c r="H1115" s="15">
        <v>2034</v>
      </c>
      <c r="I1115" s="247" t="s">
        <v>44</v>
      </c>
      <c r="J1115" s="236" t="str">
        <f>IF(ISBLANK(INDEX('Policy Characteristics'!D:D,MATCH($C1115,'Policy Characteristics'!$C:$C,0))),"",INDEX('Policy Characteristics'!D:D,MATCH($C1115,'Policy Characteristics'!$C:$C,0)))</f>
        <v>Hydrogen Combustion</v>
      </c>
      <c r="K1115" s="76" t="str">
        <f>IF(ISBLANK(INDEX('Policy Characteristics'!E:E,MATCH($C1115,'Policy Characteristics'!$C:$C,0))),"",INDEX('Policy Characteristics'!E:E,MATCH($C1115,'Policy Characteristics'!$C:$C,0)))</f>
        <v>indst shift to hydrogen</v>
      </c>
      <c r="L1115" s="239">
        <f>IF(ISBLANK(INDEX('Policy Characteristics'!F:F,MATCH($C1115,'Policy Characteristics'!$C:$C,0))),"",INDEX('Policy Characteristics'!F:F,MATCH($C1115,'Policy Characteristics'!$C:$C,0)))</f>
        <v>0</v>
      </c>
      <c r="M1115" s="239">
        <f>IF(ISBLANK(INDEX('Policy Characteristics'!G:G,MATCH($C1115,'Policy Characteristics'!$C:$C,0))),"",INDEX('Policy Characteristics'!G:G,MATCH($C1115,'Policy Characteristics'!$C:$C,0)))</f>
        <v>1</v>
      </c>
      <c r="N1115" s="239">
        <f>IF(ISBLANK(INDEX('Policy Characteristics'!H:H,MATCH($C1115,'Policy Characteristics'!$C:$C,0))),"",INDEX('Policy Characteristics'!H:H,MATCH($C1115,'Policy Characteristics'!$C:$C,0)))</f>
        <v>0.01</v>
      </c>
      <c r="O1115" s="76" t="str">
        <f>IF(ISBLANK(INDEX('Policy Characteristics'!I:I,MATCH($C1115,'Policy Characteristics'!$C:$C,0))),"",INDEX('Policy Characteristics'!I:I,MATCH($C1115,'Policy Characteristics'!$C:$C,0)))</f>
        <v>% of fuel shifted</v>
      </c>
      <c r="P1115" s="76" t="str">
        <f>IF(ISBLANK(INDEX('Policy Characteristics'!J:J,MATCH($C1115,'Policy Characteristics'!$C:$C,0))),"",INDEX('Policy Characteristics'!J:J,MATCH($C1115,'Policy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5" s="76" t="str">
        <f>IF(ISBLANK(INDEX('Policy Characteristics'!K:K,MATCH($C1115,'Policy Characteristics'!$C:$C,0))),"",INDEX('Policy Characteristics'!K:K,MATCH($C1115,'Policy Characteristics'!$C:$C,0)))</f>
        <v>industry-ag-main.html#fuel-switching</v>
      </c>
      <c r="R1115" s="76" t="str">
        <f>IF(ISBLANK(INDEX('Policy Characteristics'!L:L,MATCH($C1115,'Policy Characteristics'!$C:$C,0))),"",INDEX('Policy Characteristics'!L:L,MATCH($C1115,'Policy Characteristics'!$C:$C,0)))</f>
        <v>industry-elec-and-hydrogen.html</v>
      </c>
    </row>
    <row r="1116" spans="1:18" s="143" customFormat="1" x14ac:dyDescent="0.25">
      <c r="A1116" s="76" t="str">
        <f>IF(ISBLANK(INDEX('Policy Characteristics'!A:A,MATCH($C1116,'Policy Characteristics'!$C:$C,0))),"",INDEX('Policy Characteristics'!A:A,MATCH($C1116,'Policy Characteristics'!$C:$C,0)))</f>
        <v>Industry</v>
      </c>
      <c r="B1116" s="234" t="str">
        <f>IF(ISBLANK(INDEX('Policy Characteristics'!B:B,MATCH($C1116,'Policy Characteristics'!$C:$C,0))),"",INDEX('Policy Characteristics'!B:B,MATCH($C1116,'Policy Characteristics'!$C:$C,0)))</f>
        <v>Hydrogen Combustion</v>
      </c>
      <c r="C1116" s="76" t="str">
        <f>C$1115</f>
        <v>Fraction of Eligible Industrial Energy Use Shifted to Hydrogen</v>
      </c>
      <c r="D1116" s="88" t="s">
        <v>1301</v>
      </c>
      <c r="E1116" t="s">
        <v>1690</v>
      </c>
      <c r="F1116" t="s">
        <v>1326</v>
      </c>
      <c r="G1116" s="88" t="s">
        <v>1697</v>
      </c>
      <c r="H1116" s="15">
        <v>2035</v>
      </c>
      <c r="I1116" s="247" t="s">
        <v>44</v>
      </c>
      <c r="J1116" s="236" t="str">
        <f>IF(ISBLANK(INDEX('Policy Characteristics'!D:D,MATCH($C1116,'Policy Characteristics'!$C:$C,0))),"",INDEX('Policy Characteristics'!D:D,MATCH($C1116,'Policy Characteristics'!$C:$C,0)))</f>
        <v>Hydrogen Combustion</v>
      </c>
      <c r="K1116" s="76" t="str">
        <f>IF(ISBLANK(INDEX('Policy Characteristics'!E:E,MATCH($C1116,'Policy Characteristics'!$C:$C,0))),"",INDEX('Policy Characteristics'!E:E,MATCH($C1116,'Policy Characteristics'!$C:$C,0)))</f>
        <v>indst shift to hydrogen</v>
      </c>
      <c r="L1116" s="239">
        <f>IF(ISBLANK(INDEX('Policy Characteristics'!F:F,MATCH($C1116,'Policy Characteristics'!$C:$C,0))),"",INDEX('Policy Characteristics'!F:F,MATCH($C1116,'Policy Characteristics'!$C:$C,0)))</f>
        <v>0</v>
      </c>
      <c r="M1116" s="239">
        <f>IF(ISBLANK(INDEX('Policy Characteristics'!G:G,MATCH($C1116,'Policy Characteristics'!$C:$C,0))),"",INDEX('Policy Characteristics'!G:G,MATCH($C1116,'Policy Characteristics'!$C:$C,0)))</f>
        <v>1</v>
      </c>
      <c r="N1116" s="239">
        <f>IF(ISBLANK(INDEX('Policy Characteristics'!H:H,MATCH($C1116,'Policy Characteristics'!$C:$C,0))),"",INDEX('Policy Characteristics'!H:H,MATCH($C1116,'Policy Characteristics'!$C:$C,0)))</f>
        <v>0.01</v>
      </c>
      <c r="O1116" s="76" t="str">
        <f>IF(ISBLANK(INDEX('Policy Characteristics'!I:I,MATCH($C1116,'Policy Characteristics'!$C:$C,0))),"",INDEX('Policy Characteristics'!I:I,MATCH($C1116,'Policy Characteristics'!$C:$C,0)))</f>
        <v>% of fuel shifted</v>
      </c>
      <c r="P1116" s="76" t="str">
        <f>IF(ISBLANK(INDEX('Policy Characteristics'!J:J,MATCH($C1116,'Policy Characteristics'!$C:$C,0))),"",INDEX('Policy Characteristics'!J:J,MATCH($C1116,'Policy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6" s="76" t="str">
        <f>IF(ISBLANK(INDEX('Policy Characteristics'!K:K,MATCH($C1116,'Policy Characteristics'!$C:$C,0))),"",INDEX('Policy Characteristics'!K:K,MATCH($C1116,'Policy Characteristics'!$C:$C,0)))</f>
        <v>industry-ag-main.html#fuel-switching</v>
      </c>
      <c r="R1116" s="76" t="str">
        <f>IF(ISBLANK(INDEX('Policy Characteristics'!L:L,MATCH($C1116,'Policy Characteristics'!$C:$C,0))),"",INDEX('Policy Characteristics'!L:L,MATCH($C1116,'Policy Characteristics'!$C:$C,0)))</f>
        <v>industry-elec-and-hydrogen.html</v>
      </c>
    </row>
    <row r="1117" spans="1:18" s="143" customFormat="1" x14ac:dyDescent="0.25">
      <c r="A1117" s="76" t="str">
        <f>IF(ISBLANK(INDEX('Policy Characteristics'!A:A,MATCH($C1117,'Policy Characteristics'!$C:$C,0))),"",INDEX('Policy Characteristics'!A:A,MATCH($C1117,'Policy Characteristics'!$C:$C,0)))</f>
        <v>Industry</v>
      </c>
      <c r="B1117" s="234" t="str">
        <f>IF(ISBLANK(INDEX('Policy Characteristics'!B:B,MATCH($C1117,'Policy Characteristics'!$C:$C,0))),"",INDEX('Policy Characteristics'!B:B,MATCH($C1117,'Policy Characteristics'!$C:$C,0)))</f>
        <v>Hydrogen Combustion</v>
      </c>
      <c r="C1117" s="76" t="str">
        <f t="shared" ref="C1117:C1180" si="35">C$1115</f>
        <v>Fraction of Eligible Industrial Energy Use Shifted to Hydrogen</v>
      </c>
      <c r="D1117" s="88" t="s">
        <v>1301</v>
      </c>
      <c r="E1117" t="s">
        <v>1691</v>
      </c>
      <c r="F1117" t="s">
        <v>1326</v>
      </c>
      <c r="G1117" s="88" t="s">
        <v>1698</v>
      </c>
      <c r="H1117" s="15">
        <v>2036</v>
      </c>
      <c r="I1117" s="247" t="s">
        <v>44</v>
      </c>
      <c r="J1117" s="236" t="str">
        <f>IF(ISBLANK(INDEX('Policy Characteristics'!D:D,MATCH($C1117,'Policy Characteristics'!$C:$C,0))),"",INDEX('Policy Characteristics'!D:D,MATCH($C1117,'Policy Characteristics'!$C:$C,0)))</f>
        <v>Hydrogen Combustion</v>
      </c>
      <c r="K1117" s="76" t="str">
        <f>IF(ISBLANK(INDEX('Policy Characteristics'!E:E,MATCH($C1117,'Policy Characteristics'!$C:$C,0))),"",INDEX('Policy Characteristics'!E:E,MATCH($C1117,'Policy Characteristics'!$C:$C,0)))</f>
        <v>indst shift to hydrogen</v>
      </c>
      <c r="L1117" s="239">
        <f>IF(ISBLANK(INDEX('Policy Characteristics'!F:F,MATCH($C1117,'Policy Characteristics'!$C:$C,0))),"",INDEX('Policy Characteristics'!F:F,MATCH($C1117,'Policy Characteristics'!$C:$C,0)))</f>
        <v>0</v>
      </c>
      <c r="M1117" s="239">
        <f>IF(ISBLANK(INDEX('Policy Characteristics'!G:G,MATCH($C1117,'Policy Characteristics'!$C:$C,0))),"",INDEX('Policy Characteristics'!G:G,MATCH($C1117,'Policy Characteristics'!$C:$C,0)))</f>
        <v>1</v>
      </c>
      <c r="N1117" s="239">
        <f>IF(ISBLANK(INDEX('Policy Characteristics'!H:H,MATCH($C1117,'Policy Characteristics'!$C:$C,0))),"",INDEX('Policy Characteristics'!H:H,MATCH($C1117,'Policy Characteristics'!$C:$C,0)))</f>
        <v>0.01</v>
      </c>
      <c r="O1117" s="76" t="str">
        <f>IF(ISBLANK(INDEX('Policy Characteristics'!I:I,MATCH($C1117,'Policy Characteristics'!$C:$C,0))),"",INDEX('Policy Characteristics'!I:I,MATCH($C1117,'Policy Characteristics'!$C:$C,0)))</f>
        <v>% of fuel shifted</v>
      </c>
      <c r="P1117" s="76" t="str">
        <f>IF(ISBLANK(INDEX('Policy Characteristics'!J:J,MATCH($C1117,'Policy Characteristics'!$C:$C,0))),"",INDEX('Policy Characteristics'!J:J,MATCH($C1117,'Policy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7" s="76" t="str">
        <f>IF(ISBLANK(INDEX('Policy Characteristics'!K:K,MATCH($C1117,'Policy Characteristics'!$C:$C,0))),"",INDEX('Policy Characteristics'!K:K,MATCH($C1117,'Policy Characteristics'!$C:$C,0)))</f>
        <v>industry-ag-main.html#fuel-switching</v>
      </c>
      <c r="R1117" s="76" t="str">
        <f>IF(ISBLANK(INDEX('Policy Characteristics'!L:L,MATCH($C1117,'Policy Characteristics'!$C:$C,0))),"",INDEX('Policy Characteristics'!L:L,MATCH($C1117,'Policy Characteristics'!$C:$C,0)))</f>
        <v>industry-elec-and-hydrogen.html</v>
      </c>
    </row>
    <row r="1118" spans="1:18" s="143" customFormat="1" x14ac:dyDescent="0.25">
      <c r="A1118" s="76" t="str">
        <f>IF(ISBLANK(INDEX('Policy Characteristics'!A:A,MATCH($C1118,'Policy Characteristics'!$C:$C,0))),"",INDEX('Policy Characteristics'!A:A,MATCH($C1118,'Policy Characteristics'!$C:$C,0)))</f>
        <v>Industry</v>
      </c>
      <c r="B1118" s="234" t="str">
        <f>IF(ISBLANK(INDEX('Policy Characteristics'!B:B,MATCH($C1118,'Policy Characteristics'!$C:$C,0))),"",INDEX('Policy Characteristics'!B:B,MATCH($C1118,'Policy Characteristics'!$C:$C,0)))</f>
        <v>Hydrogen Combustion</v>
      </c>
      <c r="C1118" s="76" t="str">
        <f t="shared" si="35"/>
        <v>Fraction of Eligible Industrial Energy Use Shifted to Hydrogen</v>
      </c>
      <c r="D1118" s="88" t="s">
        <v>1301</v>
      </c>
      <c r="E1118" t="s">
        <v>1692</v>
      </c>
      <c r="F1118" t="s">
        <v>1326</v>
      </c>
      <c r="G1118" s="88" t="s">
        <v>1699</v>
      </c>
      <c r="H1118" s="15">
        <v>2037</v>
      </c>
      <c r="I1118" s="247" t="s">
        <v>44</v>
      </c>
      <c r="J1118" s="236" t="str">
        <f>IF(ISBLANK(INDEX('Policy Characteristics'!D:D,MATCH($C1118,'Policy Characteristics'!$C:$C,0))),"",INDEX('Policy Characteristics'!D:D,MATCH($C1118,'Policy Characteristics'!$C:$C,0)))</f>
        <v>Hydrogen Combustion</v>
      </c>
      <c r="K1118" s="76" t="str">
        <f>IF(ISBLANK(INDEX('Policy Characteristics'!E:E,MATCH($C1118,'Policy Characteristics'!$C:$C,0))),"",INDEX('Policy Characteristics'!E:E,MATCH($C1118,'Policy Characteristics'!$C:$C,0)))</f>
        <v>indst shift to hydrogen</v>
      </c>
      <c r="L1118" s="239">
        <f>IF(ISBLANK(INDEX('Policy Characteristics'!F:F,MATCH($C1118,'Policy Characteristics'!$C:$C,0))),"",INDEX('Policy Characteristics'!F:F,MATCH($C1118,'Policy Characteristics'!$C:$C,0)))</f>
        <v>0</v>
      </c>
      <c r="M1118" s="239">
        <f>IF(ISBLANK(INDEX('Policy Characteristics'!G:G,MATCH($C1118,'Policy Characteristics'!$C:$C,0))),"",INDEX('Policy Characteristics'!G:G,MATCH($C1118,'Policy Characteristics'!$C:$C,0)))</f>
        <v>1</v>
      </c>
      <c r="N1118" s="239">
        <f>IF(ISBLANK(INDEX('Policy Characteristics'!H:H,MATCH($C1118,'Policy Characteristics'!$C:$C,0))),"",INDEX('Policy Characteristics'!H:H,MATCH($C1118,'Policy Characteristics'!$C:$C,0)))</f>
        <v>0.01</v>
      </c>
      <c r="O1118" s="76" t="str">
        <f>IF(ISBLANK(INDEX('Policy Characteristics'!I:I,MATCH($C1118,'Policy Characteristics'!$C:$C,0))),"",INDEX('Policy Characteristics'!I:I,MATCH($C1118,'Policy Characteristics'!$C:$C,0)))</f>
        <v>% of fuel shifted</v>
      </c>
      <c r="P1118" s="76" t="str">
        <f>IF(ISBLANK(INDEX('Policy Characteristics'!J:J,MATCH($C1118,'Policy Characteristics'!$C:$C,0))),"",INDEX('Policy Characteristics'!J:J,MATCH($C1118,'Policy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8" s="76" t="str">
        <f>IF(ISBLANK(INDEX('Policy Characteristics'!K:K,MATCH($C1118,'Policy Characteristics'!$C:$C,0))),"",INDEX('Policy Characteristics'!K:K,MATCH($C1118,'Policy Characteristics'!$C:$C,0)))</f>
        <v>industry-ag-main.html#fuel-switching</v>
      </c>
      <c r="R1118" s="76" t="str">
        <f>IF(ISBLANK(INDEX('Policy Characteristics'!L:L,MATCH($C1118,'Policy Characteristics'!$C:$C,0))),"",INDEX('Policy Characteristics'!L:L,MATCH($C1118,'Policy Characteristics'!$C:$C,0)))</f>
        <v>industry-elec-and-hydrogen.html</v>
      </c>
    </row>
    <row r="1119" spans="1:18" s="143" customFormat="1" x14ac:dyDescent="0.25">
      <c r="A1119" s="76" t="str">
        <f>IF(ISBLANK(INDEX('Policy Characteristics'!A:A,MATCH($C1119,'Policy Characteristics'!$C:$C,0))),"",INDEX('Policy Characteristics'!A:A,MATCH($C1119,'Policy Characteristics'!$C:$C,0)))</f>
        <v>Industry</v>
      </c>
      <c r="B1119" s="234" t="str">
        <f>IF(ISBLANK(INDEX('Policy Characteristics'!B:B,MATCH($C1119,'Policy Characteristics'!$C:$C,0))),"",INDEX('Policy Characteristics'!B:B,MATCH($C1119,'Policy Characteristics'!$C:$C,0)))</f>
        <v>Hydrogen Combustion</v>
      </c>
      <c r="C1119" s="76" t="str">
        <f t="shared" si="35"/>
        <v>Fraction of Eligible Industrial Energy Use Shifted to Hydrogen</v>
      </c>
      <c r="D1119" s="88" t="s">
        <v>1301</v>
      </c>
      <c r="E1119" t="s">
        <v>1693</v>
      </c>
      <c r="F1119" t="s">
        <v>1326</v>
      </c>
      <c r="G1119" s="88" t="s">
        <v>1700</v>
      </c>
      <c r="H1119" s="15">
        <v>2038</v>
      </c>
      <c r="I1119" s="247" t="s">
        <v>44</v>
      </c>
      <c r="J1119" s="236" t="str">
        <f>IF(ISBLANK(INDEX('Policy Characteristics'!D:D,MATCH($C1119,'Policy Characteristics'!$C:$C,0))),"",INDEX('Policy Characteristics'!D:D,MATCH($C1119,'Policy Characteristics'!$C:$C,0)))</f>
        <v>Hydrogen Combustion</v>
      </c>
      <c r="K1119" s="76" t="str">
        <f>IF(ISBLANK(INDEX('Policy Characteristics'!E:E,MATCH($C1119,'Policy Characteristics'!$C:$C,0))),"",INDEX('Policy Characteristics'!E:E,MATCH($C1119,'Policy Characteristics'!$C:$C,0)))</f>
        <v>indst shift to hydrogen</v>
      </c>
      <c r="L1119" s="239">
        <f>IF(ISBLANK(INDEX('Policy Characteristics'!F:F,MATCH($C1119,'Policy Characteristics'!$C:$C,0))),"",INDEX('Policy Characteristics'!F:F,MATCH($C1119,'Policy Characteristics'!$C:$C,0)))</f>
        <v>0</v>
      </c>
      <c r="M1119" s="239">
        <f>IF(ISBLANK(INDEX('Policy Characteristics'!G:G,MATCH($C1119,'Policy Characteristics'!$C:$C,0))),"",INDEX('Policy Characteristics'!G:G,MATCH($C1119,'Policy Characteristics'!$C:$C,0)))</f>
        <v>1</v>
      </c>
      <c r="N1119" s="239">
        <f>IF(ISBLANK(INDEX('Policy Characteristics'!H:H,MATCH($C1119,'Policy Characteristics'!$C:$C,0))),"",INDEX('Policy Characteristics'!H:H,MATCH($C1119,'Policy Characteristics'!$C:$C,0)))</f>
        <v>0.01</v>
      </c>
      <c r="O1119" s="76" t="str">
        <f>IF(ISBLANK(INDEX('Policy Characteristics'!I:I,MATCH($C1119,'Policy Characteristics'!$C:$C,0))),"",INDEX('Policy Characteristics'!I:I,MATCH($C1119,'Policy Characteristics'!$C:$C,0)))</f>
        <v>% of fuel shifted</v>
      </c>
      <c r="P1119" s="76" t="str">
        <f>IF(ISBLANK(INDEX('Policy Characteristics'!J:J,MATCH($C1119,'Policy Characteristics'!$C:$C,0))),"",INDEX('Policy Characteristics'!J:J,MATCH($C1119,'Policy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9" s="76" t="str">
        <f>IF(ISBLANK(INDEX('Policy Characteristics'!K:K,MATCH($C1119,'Policy Characteristics'!$C:$C,0))),"",INDEX('Policy Characteristics'!K:K,MATCH($C1119,'Policy Characteristics'!$C:$C,0)))</f>
        <v>industry-ag-main.html#fuel-switching</v>
      </c>
      <c r="R1119" s="76" t="str">
        <f>IF(ISBLANK(INDEX('Policy Characteristics'!L:L,MATCH($C1119,'Policy Characteristics'!$C:$C,0))),"",INDEX('Policy Characteristics'!L:L,MATCH($C1119,'Policy Characteristics'!$C:$C,0)))</f>
        <v>industry-elec-and-hydrogen.html</v>
      </c>
    </row>
    <row r="1120" spans="1:18" s="143" customFormat="1" x14ac:dyDescent="0.25">
      <c r="A1120" s="76" t="str">
        <f>IF(ISBLANK(INDEX('Policy Characteristics'!A:A,MATCH($C1120,'Policy Characteristics'!$C:$C,0))),"",INDEX('Policy Characteristics'!A:A,MATCH($C1120,'Policy Characteristics'!$C:$C,0)))</f>
        <v>Industry</v>
      </c>
      <c r="B1120" s="234" t="str">
        <f>IF(ISBLANK(INDEX('Policy Characteristics'!B:B,MATCH($C1120,'Policy Characteristics'!$C:$C,0))),"",INDEX('Policy Characteristics'!B:B,MATCH($C1120,'Policy Characteristics'!$C:$C,0)))</f>
        <v>Hydrogen Combustion</v>
      </c>
      <c r="C1120" s="76" t="str">
        <f t="shared" si="35"/>
        <v>Fraction of Eligible Industrial Energy Use Shifted to Hydrogen</v>
      </c>
      <c r="D1120" s="88" t="s">
        <v>1301</v>
      </c>
      <c r="E1120" t="s">
        <v>1694</v>
      </c>
      <c r="F1120" t="s">
        <v>1326</v>
      </c>
      <c r="G1120" s="88" t="s">
        <v>1701</v>
      </c>
      <c r="H1120" s="15">
        <v>2039</v>
      </c>
      <c r="I1120" s="247" t="s">
        <v>43</v>
      </c>
      <c r="J1120" s="236" t="str">
        <f>IF(ISBLANK(INDEX('Policy Characteristics'!D:D,MATCH($C1120,'Policy Characteristics'!$C:$C,0))),"",INDEX('Policy Characteristics'!D:D,MATCH($C1120,'Policy Characteristics'!$C:$C,0)))</f>
        <v>Hydrogen Combustion</v>
      </c>
      <c r="K1120" s="76" t="str">
        <f>IF(ISBLANK(INDEX('Policy Characteristics'!E:E,MATCH($C1120,'Policy Characteristics'!$C:$C,0))),"",INDEX('Policy Characteristics'!E:E,MATCH($C1120,'Policy Characteristics'!$C:$C,0)))</f>
        <v>indst shift to hydrogen</v>
      </c>
      <c r="L1120" s="239">
        <f>IF(ISBLANK(INDEX('Policy Characteristics'!F:F,MATCH($C1120,'Policy Characteristics'!$C:$C,0))),"",INDEX('Policy Characteristics'!F:F,MATCH($C1120,'Policy Characteristics'!$C:$C,0)))</f>
        <v>0</v>
      </c>
      <c r="M1120" s="239">
        <f>IF(ISBLANK(INDEX('Policy Characteristics'!G:G,MATCH($C1120,'Policy Characteristics'!$C:$C,0))),"",INDEX('Policy Characteristics'!G:G,MATCH($C1120,'Policy Characteristics'!$C:$C,0)))</f>
        <v>1</v>
      </c>
      <c r="N1120" s="239">
        <f>IF(ISBLANK(INDEX('Policy Characteristics'!H:H,MATCH($C1120,'Policy Characteristics'!$C:$C,0))),"",INDEX('Policy Characteristics'!H:H,MATCH($C1120,'Policy Characteristics'!$C:$C,0)))</f>
        <v>0.01</v>
      </c>
      <c r="O1120" s="76" t="str">
        <f>IF(ISBLANK(INDEX('Policy Characteristics'!I:I,MATCH($C1120,'Policy Characteristics'!$C:$C,0))),"",INDEX('Policy Characteristics'!I:I,MATCH($C1120,'Policy Characteristics'!$C:$C,0)))</f>
        <v>% of fuel shifted</v>
      </c>
      <c r="P1120" s="76" t="str">
        <f>IF(ISBLANK(INDEX('Policy Characteristics'!J:J,MATCH($C1120,'Policy Characteristics'!$C:$C,0))),"",INDEX('Policy Characteristics'!J:J,MATCH($C1120,'Policy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0" s="76" t="str">
        <f>IF(ISBLANK(INDEX('Policy Characteristics'!K:K,MATCH($C1120,'Policy Characteristics'!$C:$C,0))),"",INDEX('Policy Characteristics'!K:K,MATCH($C1120,'Policy Characteristics'!$C:$C,0)))</f>
        <v>industry-ag-main.html#fuel-switching</v>
      </c>
      <c r="R1120" s="76" t="str">
        <f>IF(ISBLANK(INDEX('Policy Characteristics'!L:L,MATCH($C1120,'Policy Characteristics'!$C:$C,0))),"",INDEX('Policy Characteristics'!L:L,MATCH($C1120,'Policy Characteristics'!$C:$C,0)))</f>
        <v>industry-elec-and-hydrogen.html</v>
      </c>
    </row>
    <row r="1121" spans="1:18" s="143" customFormat="1" x14ac:dyDescent="0.25">
      <c r="A1121" s="76" t="str">
        <f>IF(ISBLANK(INDEX('Policy Characteristics'!A:A,MATCH($C1121,'Policy Characteristics'!$C:$C,0))),"",INDEX('Policy Characteristics'!A:A,MATCH($C1121,'Policy Characteristics'!$C:$C,0)))</f>
        <v>Industry</v>
      </c>
      <c r="B1121" s="234" t="str">
        <f>IF(ISBLANK(INDEX('Policy Characteristics'!B:B,MATCH($C1121,'Policy Characteristics'!$C:$C,0))),"",INDEX('Policy Characteristics'!B:B,MATCH($C1121,'Policy Characteristics'!$C:$C,0)))</f>
        <v>Hydrogen Combustion</v>
      </c>
      <c r="C1121" s="76" t="str">
        <f t="shared" si="35"/>
        <v>Fraction of Eligible Industrial Energy Use Shifted to Hydrogen</v>
      </c>
      <c r="D1121" s="88" t="s">
        <v>1301</v>
      </c>
      <c r="E1121" t="s">
        <v>1695</v>
      </c>
      <c r="F1121" t="s">
        <v>1326</v>
      </c>
      <c r="G1121" s="88" t="s">
        <v>1702</v>
      </c>
      <c r="H1121" s="15">
        <v>2040</v>
      </c>
      <c r="I1121" s="247" t="s">
        <v>44</v>
      </c>
      <c r="J1121" s="236" t="str">
        <f>IF(ISBLANK(INDEX('Policy Characteristics'!D:D,MATCH($C1121,'Policy Characteristics'!$C:$C,0))),"",INDEX('Policy Characteristics'!D:D,MATCH($C1121,'Policy Characteristics'!$C:$C,0)))</f>
        <v>Hydrogen Combustion</v>
      </c>
      <c r="K1121" s="76" t="str">
        <f>IF(ISBLANK(INDEX('Policy Characteristics'!E:E,MATCH($C1121,'Policy Characteristics'!$C:$C,0))),"",INDEX('Policy Characteristics'!E:E,MATCH($C1121,'Policy Characteristics'!$C:$C,0)))</f>
        <v>indst shift to hydrogen</v>
      </c>
      <c r="L1121" s="239">
        <f>IF(ISBLANK(INDEX('Policy Characteristics'!F:F,MATCH($C1121,'Policy Characteristics'!$C:$C,0))),"",INDEX('Policy Characteristics'!F:F,MATCH($C1121,'Policy Characteristics'!$C:$C,0)))</f>
        <v>0</v>
      </c>
      <c r="M1121" s="239">
        <f>IF(ISBLANK(INDEX('Policy Characteristics'!G:G,MATCH($C1121,'Policy Characteristics'!$C:$C,0))),"",INDEX('Policy Characteristics'!G:G,MATCH($C1121,'Policy Characteristics'!$C:$C,0)))</f>
        <v>1</v>
      </c>
      <c r="N1121" s="239">
        <f>IF(ISBLANK(INDEX('Policy Characteristics'!H:H,MATCH($C1121,'Policy Characteristics'!$C:$C,0))),"",INDEX('Policy Characteristics'!H:H,MATCH($C1121,'Policy Characteristics'!$C:$C,0)))</f>
        <v>0.01</v>
      </c>
      <c r="O1121" s="76" t="str">
        <f>IF(ISBLANK(INDEX('Policy Characteristics'!I:I,MATCH($C1121,'Policy Characteristics'!$C:$C,0))),"",INDEX('Policy Characteristics'!I:I,MATCH($C1121,'Policy Characteristics'!$C:$C,0)))</f>
        <v>% of fuel shifted</v>
      </c>
      <c r="P1121" s="76" t="str">
        <f>IF(ISBLANK(INDEX('Policy Characteristics'!J:J,MATCH($C1121,'Policy Characteristics'!$C:$C,0))),"",INDEX('Policy Characteristics'!J:J,MATCH($C1121,'Policy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1" s="76" t="str">
        <f>IF(ISBLANK(INDEX('Policy Characteristics'!K:K,MATCH($C1121,'Policy Characteristics'!$C:$C,0))),"",INDEX('Policy Characteristics'!K:K,MATCH($C1121,'Policy Characteristics'!$C:$C,0)))</f>
        <v>industry-ag-main.html#fuel-switching</v>
      </c>
      <c r="R1121" s="76" t="str">
        <f>IF(ISBLANK(INDEX('Policy Characteristics'!L:L,MATCH($C1121,'Policy Characteristics'!$C:$C,0))),"",INDEX('Policy Characteristics'!L:L,MATCH($C1121,'Policy Characteristics'!$C:$C,0)))</f>
        <v>industry-elec-and-hydrogen.html</v>
      </c>
    </row>
    <row r="1122" spans="1:18" s="143" customFormat="1" x14ac:dyDescent="0.25">
      <c r="A1122" s="76" t="str">
        <f>IF(ISBLANK(INDEX('Policy Characteristics'!A:A,MATCH($C1122,'Policy Characteristics'!$C:$C,0))),"",INDEX('Policy Characteristics'!A:A,MATCH($C1122,'Policy Characteristics'!$C:$C,0)))</f>
        <v>Industry</v>
      </c>
      <c r="B1122" s="234" t="str">
        <f>IF(ISBLANK(INDEX('Policy Characteristics'!B:B,MATCH($C1122,'Policy Characteristics'!$C:$C,0))),"",INDEX('Policy Characteristics'!B:B,MATCH($C1122,'Policy Characteristics'!$C:$C,0)))</f>
        <v>Hydrogen Combustion</v>
      </c>
      <c r="C1122" s="76" t="str">
        <f t="shared" si="35"/>
        <v>Fraction of Eligible Industrial Energy Use Shifted to Hydrogen</v>
      </c>
      <c r="D1122" s="88" t="s">
        <v>1301</v>
      </c>
      <c r="E1122" t="s">
        <v>1833</v>
      </c>
      <c r="F1122" t="s">
        <v>1326</v>
      </c>
      <c r="G1122" s="88" t="s">
        <v>1833</v>
      </c>
      <c r="H1122" s="15">
        <v>2041</v>
      </c>
      <c r="I1122" s="247" t="s">
        <v>44</v>
      </c>
      <c r="J1122" s="236" t="str">
        <f>IF(ISBLANK(INDEX('Policy Characteristics'!D:D,MATCH($C1122,'Policy Characteristics'!$C:$C,0))),"",INDEX('Policy Characteristics'!D:D,MATCH($C1122,'Policy Characteristics'!$C:$C,0)))</f>
        <v>Hydrogen Combustion</v>
      </c>
      <c r="K1122" s="76" t="str">
        <f>IF(ISBLANK(INDEX('Policy Characteristics'!E:E,MATCH($C1122,'Policy Characteristics'!$C:$C,0))),"",INDEX('Policy Characteristics'!E:E,MATCH($C1122,'Policy Characteristics'!$C:$C,0)))</f>
        <v>indst shift to hydrogen</v>
      </c>
      <c r="L1122" s="239">
        <f>IF(ISBLANK(INDEX('Policy Characteristics'!F:F,MATCH($C1122,'Policy Characteristics'!$C:$C,0))),"",INDEX('Policy Characteristics'!F:F,MATCH($C1122,'Policy Characteristics'!$C:$C,0)))</f>
        <v>0</v>
      </c>
      <c r="M1122" s="239">
        <f>IF(ISBLANK(INDEX('Policy Characteristics'!G:G,MATCH($C1122,'Policy Characteristics'!$C:$C,0))),"",INDEX('Policy Characteristics'!G:G,MATCH($C1122,'Policy Characteristics'!$C:$C,0)))</f>
        <v>1</v>
      </c>
      <c r="N1122" s="239">
        <f>IF(ISBLANK(INDEX('Policy Characteristics'!H:H,MATCH($C1122,'Policy Characteristics'!$C:$C,0))),"",INDEX('Policy Characteristics'!H:H,MATCH($C1122,'Policy Characteristics'!$C:$C,0)))</f>
        <v>0.01</v>
      </c>
      <c r="O1122" s="76" t="str">
        <f>IF(ISBLANK(INDEX('Policy Characteristics'!I:I,MATCH($C1122,'Policy Characteristics'!$C:$C,0))),"",INDEX('Policy Characteristics'!I:I,MATCH($C1122,'Policy Characteristics'!$C:$C,0)))</f>
        <v>% of fuel shifted</v>
      </c>
      <c r="P1122" s="76" t="str">
        <f>IF(ISBLANK(INDEX('Policy Characteristics'!J:J,MATCH($C1122,'Policy Characteristics'!$C:$C,0))),"",INDEX('Policy Characteristics'!J:J,MATCH($C1122,'Policy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2" s="76" t="str">
        <f>IF(ISBLANK(INDEX('Policy Characteristics'!K:K,MATCH($C1122,'Policy Characteristics'!$C:$C,0))),"",INDEX('Policy Characteristics'!K:K,MATCH($C1122,'Policy Characteristics'!$C:$C,0)))</f>
        <v>industry-ag-main.html#fuel-switching</v>
      </c>
      <c r="R1122" s="76" t="str">
        <f>IF(ISBLANK(INDEX('Policy Characteristics'!L:L,MATCH($C1122,'Policy Characteristics'!$C:$C,0))),"",INDEX('Policy Characteristics'!L:L,MATCH($C1122,'Policy Characteristics'!$C:$C,0)))</f>
        <v>industry-elec-and-hydrogen.html</v>
      </c>
    </row>
    <row r="1123" spans="1:18" s="143" customFormat="1" x14ac:dyDescent="0.25">
      <c r="A1123" s="76" t="str">
        <f>IF(ISBLANK(INDEX('Policy Characteristics'!A:A,MATCH($C1123,'Policy Characteristics'!$C:$C,0))),"",INDEX('Policy Characteristics'!A:A,MATCH($C1123,'Policy Characteristics'!$C:$C,0)))</f>
        <v>Industry</v>
      </c>
      <c r="B1123" s="234" t="str">
        <f>IF(ISBLANK(INDEX('Policy Characteristics'!B:B,MATCH($C1123,'Policy Characteristics'!$C:$C,0))),"",INDEX('Policy Characteristics'!B:B,MATCH($C1123,'Policy Characteristics'!$C:$C,0)))</f>
        <v>Hydrogen Combustion</v>
      </c>
      <c r="C1123" s="76" t="str">
        <f t="shared" si="35"/>
        <v>Fraction of Eligible Industrial Energy Use Shifted to Hydrogen</v>
      </c>
      <c r="D1123" s="78" t="s">
        <v>1302</v>
      </c>
      <c r="E1123" t="s">
        <v>1689</v>
      </c>
      <c r="F1123" t="s">
        <v>999</v>
      </c>
      <c r="G1123" s="88" t="s">
        <v>1696</v>
      </c>
      <c r="H1123" s="15">
        <v>2042</v>
      </c>
      <c r="I1123" s="247" t="s">
        <v>44</v>
      </c>
      <c r="J1123" s="236" t="str">
        <f>IF(ISBLANK(INDEX('Policy Characteristics'!D:D,MATCH($C1123,'Policy Characteristics'!$C:$C,0))),"",INDEX('Policy Characteristics'!D:D,MATCH($C1123,'Policy Characteristics'!$C:$C,0)))</f>
        <v>Hydrogen Combustion</v>
      </c>
      <c r="K1123" s="76" t="str">
        <f>IF(ISBLANK(INDEX('Policy Characteristics'!E:E,MATCH($C1123,'Policy Characteristics'!$C:$C,0))),"",INDEX('Policy Characteristics'!E:E,MATCH($C1123,'Policy Characteristics'!$C:$C,0)))</f>
        <v>indst shift to hydrogen</v>
      </c>
      <c r="L1123" s="239">
        <f>IF(ISBLANK(INDEX('Policy Characteristics'!F:F,MATCH($C1123,'Policy Characteristics'!$C:$C,0))),"",INDEX('Policy Characteristics'!F:F,MATCH($C1123,'Policy Characteristics'!$C:$C,0)))</f>
        <v>0</v>
      </c>
      <c r="M1123" s="239">
        <f>IF(ISBLANK(INDEX('Policy Characteristics'!G:G,MATCH($C1123,'Policy Characteristics'!$C:$C,0))),"",INDEX('Policy Characteristics'!G:G,MATCH($C1123,'Policy Characteristics'!$C:$C,0)))</f>
        <v>1</v>
      </c>
      <c r="N1123" s="239">
        <f>IF(ISBLANK(INDEX('Policy Characteristics'!H:H,MATCH($C1123,'Policy Characteristics'!$C:$C,0))),"",INDEX('Policy Characteristics'!H:H,MATCH($C1123,'Policy Characteristics'!$C:$C,0)))</f>
        <v>0.01</v>
      </c>
      <c r="O1123" s="76" t="str">
        <f>IF(ISBLANK(INDEX('Policy Characteristics'!I:I,MATCH($C1123,'Policy Characteristics'!$C:$C,0))),"",INDEX('Policy Characteristics'!I:I,MATCH($C1123,'Policy Characteristics'!$C:$C,0)))</f>
        <v>% of fuel shifted</v>
      </c>
      <c r="P1123" s="76" t="str">
        <f>IF(ISBLANK(INDEX('Policy Characteristics'!J:J,MATCH($C1123,'Policy Characteristics'!$C:$C,0))),"",INDEX('Policy Characteristics'!J:J,MATCH($C1123,'Policy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3" s="76" t="str">
        <f>IF(ISBLANK(INDEX('Policy Characteristics'!K:K,MATCH($C1123,'Policy Characteristics'!$C:$C,0))),"",INDEX('Policy Characteristics'!K:K,MATCH($C1123,'Policy Characteristics'!$C:$C,0)))</f>
        <v>industry-ag-main.html#fuel-switching</v>
      </c>
      <c r="R1123" s="76" t="str">
        <f>IF(ISBLANK(INDEX('Policy Characteristics'!L:L,MATCH($C1123,'Policy Characteristics'!$C:$C,0))),"",INDEX('Policy Characteristics'!L:L,MATCH($C1123,'Policy Characteristics'!$C:$C,0)))</f>
        <v>industry-elec-and-hydrogen.html</v>
      </c>
    </row>
    <row r="1124" spans="1:18" s="143" customFormat="1" x14ac:dyDescent="0.25">
      <c r="A1124" s="76" t="str">
        <f>IF(ISBLANK(INDEX('Policy Characteristics'!A:A,MATCH($C1124,'Policy Characteristics'!$C:$C,0))),"",INDEX('Policy Characteristics'!A:A,MATCH($C1124,'Policy Characteristics'!$C:$C,0)))</f>
        <v>Industry</v>
      </c>
      <c r="B1124" s="234" t="str">
        <f>IF(ISBLANK(INDEX('Policy Characteristics'!B:B,MATCH($C1124,'Policy Characteristics'!$C:$C,0))),"",INDEX('Policy Characteristics'!B:B,MATCH($C1124,'Policy Characteristics'!$C:$C,0)))</f>
        <v>Hydrogen Combustion</v>
      </c>
      <c r="C1124" s="76" t="str">
        <f t="shared" si="35"/>
        <v>Fraction of Eligible Industrial Energy Use Shifted to Hydrogen</v>
      </c>
      <c r="D1124" s="78" t="s">
        <v>1302</v>
      </c>
      <c r="E1124" t="s">
        <v>1690</v>
      </c>
      <c r="F1124" t="s">
        <v>999</v>
      </c>
      <c r="G1124" s="88" t="s">
        <v>1697</v>
      </c>
      <c r="H1124" s="15">
        <v>2043</v>
      </c>
      <c r="I1124" s="247" t="s">
        <v>43</v>
      </c>
      <c r="J1124" s="236" t="str">
        <f>IF(ISBLANK(INDEX('Policy Characteristics'!D:D,MATCH($C1124,'Policy Characteristics'!$C:$C,0))),"",INDEX('Policy Characteristics'!D:D,MATCH($C1124,'Policy Characteristics'!$C:$C,0)))</f>
        <v>Hydrogen Combustion</v>
      </c>
      <c r="K1124" s="76" t="str">
        <f>IF(ISBLANK(INDEX('Policy Characteristics'!E:E,MATCH($C1124,'Policy Characteristics'!$C:$C,0))),"",INDEX('Policy Characteristics'!E:E,MATCH($C1124,'Policy Characteristics'!$C:$C,0)))</f>
        <v>indst shift to hydrogen</v>
      </c>
      <c r="L1124" s="239">
        <f>IF(ISBLANK(INDEX('Policy Characteristics'!F:F,MATCH($C1124,'Policy Characteristics'!$C:$C,0))),"",INDEX('Policy Characteristics'!F:F,MATCH($C1124,'Policy Characteristics'!$C:$C,0)))</f>
        <v>0</v>
      </c>
      <c r="M1124" s="239">
        <f>IF(ISBLANK(INDEX('Policy Characteristics'!G:G,MATCH($C1124,'Policy Characteristics'!$C:$C,0))),"",INDEX('Policy Characteristics'!G:G,MATCH($C1124,'Policy Characteristics'!$C:$C,0)))</f>
        <v>1</v>
      </c>
      <c r="N1124" s="239">
        <f>IF(ISBLANK(INDEX('Policy Characteristics'!H:H,MATCH($C1124,'Policy Characteristics'!$C:$C,0))),"",INDEX('Policy Characteristics'!H:H,MATCH($C1124,'Policy Characteristics'!$C:$C,0)))</f>
        <v>0.01</v>
      </c>
      <c r="O1124" s="76" t="str">
        <f>IF(ISBLANK(INDEX('Policy Characteristics'!I:I,MATCH($C1124,'Policy Characteristics'!$C:$C,0))),"",INDEX('Policy Characteristics'!I:I,MATCH($C1124,'Policy Characteristics'!$C:$C,0)))</f>
        <v>% of fuel shifted</v>
      </c>
      <c r="P1124" s="76" t="str">
        <f>IF(ISBLANK(INDEX('Policy Characteristics'!J:J,MATCH($C1124,'Policy Characteristics'!$C:$C,0))),"",INDEX('Policy Characteristics'!J:J,MATCH($C1124,'Policy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4" s="76" t="str">
        <f>IF(ISBLANK(INDEX('Policy Characteristics'!K:K,MATCH($C1124,'Policy Characteristics'!$C:$C,0))),"",INDEX('Policy Characteristics'!K:K,MATCH($C1124,'Policy Characteristics'!$C:$C,0)))</f>
        <v>industry-ag-main.html#fuel-switching</v>
      </c>
      <c r="R1124" s="76" t="str">
        <f>IF(ISBLANK(INDEX('Policy Characteristics'!L:L,MATCH($C1124,'Policy Characteristics'!$C:$C,0))),"",INDEX('Policy Characteristics'!L:L,MATCH($C1124,'Policy Characteristics'!$C:$C,0)))</f>
        <v>industry-elec-and-hydrogen.html</v>
      </c>
    </row>
    <row r="1125" spans="1:18" s="143" customFormat="1" x14ac:dyDescent="0.25">
      <c r="A1125" s="76" t="str">
        <f>IF(ISBLANK(INDEX('Policy Characteristics'!A:A,MATCH($C1125,'Policy Characteristics'!$C:$C,0))),"",INDEX('Policy Characteristics'!A:A,MATCH($C1125,'Policy Characteristics'!$C:$C,0)))</f>
        <v>Industry</v>
      </c>
      <c r="B1125" s="234" t="str">
        <f>IF(ISBLANK(INDEX('Policy Characteristics'!B:B,MATCH($C1125,'Policy Characteristics'!$C:$C,0))),"",INDEX('Policy Characteristics'!B:B,MATCH($C1125,'Policy Characteristics'!$C:$C,0)))</f>
        <v>Hydrogen Combustion</v>
      </c>
      <c r="C1125" s="76" t="str">
        <f t="shared" si="35"/>
        <v>Fraction of Eligible Industrial Energy Use Shifted to Hydrogen</v>
      </c>
      <c r="D1125" s="78" t="s">
        <v>1302</v>
      </c>
      <c r="E1125" t="s">
        <v>1691</v>
      </c>
      <c r="F1125" t="s">
        <v>999</v>
      </c>
      <c r="G1125" s="88" t="s">
        <v>1698</v>
      </c>
      <c r="H1125" s="15">
        <v>2044</v>
      </c>
      <c r="I1125" s="247" t="s">
        <v>44</v>
      </c>
      <c r="J1125" s="236" t="str">
        <f>IF(ISBLANK(INDEX('Policy Characteristics'!D:D,MATCH($C1125,'Policy Characteristics'!$C:$C,0))),"",INDEX('Policy Characteristics'!D:D,MATCH($C1125,'Policy Characteristics'!$C:$C,0)))</f>
        <v>Hydrogen Combustion</v>
      </c>
      <c r="K1125" s="76" t="str">
        <f>IF(ISBLANK(INDEX('Policy Characteristics'!E:E,MATCH($C1125,'Policy Characteristics'!$C:$C,0))),"",INDEX('Policy Characteristics'!E:E,MATCH($C1125,'Policy Characteristics'!$C:$C,0)))</f>
        <v>indst shift to hydrogen</v>
      </c>
      <c r="L1125" s="239">
        <f>IF(ISBLANK(INDEX('Policy Characteristics'!F:F,MATCH($C1125,'Policy Characteristics'!$C:$C,0))),"",INDEX('Policy Characteristics'!F:F,MATCH($C1125,'Policy Characteristics'!$C:$C,0)))</f>
        <v>0</v>
      </c>
      <c r="M1125" s="239">
        <f>IF(ISBLANK(INDEX('Policy Characteristics'!G:G,MATCH($C1125,'Policy Characteristics'!$C:$C,0))),"",INDEX('Policy Characteristics'!G:G,MATCH($C1125,'Policy Characteristics'!$C:$C,0)))</f>
        <v>1</v>
      </c>
      <c r="N1125" s="239">
        <f>IF(ISBLANK(INDEX('Policy Characteristics'!H:H,MATCH($C1125,'Policy Characteristics'!$C:$C,0))),"",INDEX('Policy Characteristics'!H:H,MATCH($C1125,'Policy Characteristics'!$C:$C,0)))</f>
        <v>0.01</v>
      </c>
      <c r="O1125" s="76" t="str">
        <f>IF(ISBLANK(INDEX('Policy Characteristics'!I:I,MATCH($C1125,'Policy Characteristics'!$C:$C,0))),"",INDEX('Policy Characteristics'!I:I,MATCH($C1125,'Policy Characteristics'!$C:$C,0)))</f>
        <v>% of fuel shifted</v>
      </c>
      <c r="P1125" s="76" t="str">
        <f>IF(ISBLANK(INDEX('Policy Characteristics'!J:J,MATCH($C1125,'Policy Characteristics'!$C:$C,0))),"",INDEX('Policy Characteristics'!J:J,MATCH($C1125,'Policy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5" s="76" t="str">
        <f>IF(ISBLANK(INDEX('Policy Characteristics'!K:K,MATCH($C1125,'Policy Characteristics'!$C:$C,0))),"",INDEX('Policy Characteristics'!K:K,MATCH($C1125,'Policy Characteristics'!$C:$C,0)))</f>
        <v>industry-ag-main.html#fuel-switching</v>
      </c>
      <c r="R1125" s="76" t="str">
        <f>IF(ISBLANK(INDEX('Policy Characteristics'!L:L,MATCH($C1125,'Policy Characteristics'!$C:$C,0))),"",INDEX('Policy Characteristics'!L:L,MATCH($C1125,'Policy Characteristics'!$C:$C,0)))</f>
        <v>industry-elec-and-hydrogen.html</v>
      </c>
    </row>
    <row r="1126" spans="1:18" s="143" customFormat="1" x14ac:dyDescent="0.25">
      <c r="A1126" s="76" t="str">
        <f>IF(ISBLANK(INDEX('Policy Characteristics'!A:A,MATCH($C1126,'Policy Characteristics'!$C:$C,0))),"",INDEX('Policy Characteristics'!A:A,MATCH($C1126,'Policy Characteristics'!$C:$C,0)))</f>
        <v>Industry</v>
      </c>
      <c r="B1126" s="234" t="str">
        <f>IF(ISBLANK(INDEX('Policy Characteristics'!B:B,MATCH($C1126,'Policy Characteristics'!$C:$C,0))),"",INDEX('Policy Characteristics'!B:B,MATCH($C1126,'Policy Characteristics'!$C:$C,0)))</f>
        <v>Hydrogen Combustion</v>
      </c>
      <c r="C1126" s="76" t="str">
        <f t="shared" si="35"/>
        <v>Fraction of Eligible Industrial Energy Use Shifted to Hydrogen</v>
      </c>
      <c r="D1126" s="78" t="s">
        <v>1302</v>
      </c>
      <c r="E1126" t="s">
        <v>1692</v>
      </c>
      <c r="F1126" t="s">
        <v>999</v>
      </c>
      <c r="G1126" s="88" t="s">
        <v>1699</v>
      </c>
      <c r="H1126" s="15">
        <v>2045</v>
      </c>
      <c r="I1126" s="247" t="s">
        <v>44</v>
      </c>
      <c r="J1126" s="236" t="str">
        <f>IF(ISBLANK(INDEX('Policy Characteristics'!D:D,MATCH($C1126,'Policy Characteristics'!$C:$C,0))),"",INDEX('Policy Characteristics'!D:D,MATCH($C1126,'Policy Characteristics'!$C:$C,0)))</f>
        <v>Hydrogen Combustion</v>
      </c>
      <c r="K1126" s="76" t="str">
        <f>IF(ISBLANK(INDEX('Policy Characteristics'!E:E,MATCH($C1126,'Policy Characteristics'!$C:$C,0))),"",INDEX('Policy Characteristics'!E:E,MATCH($C1126,'Policy Characteristics'!$C:$C,0)))</f>
        <v>indst shift to hydrogen</v>
      </c>
      <c r="L1126" s="239">
        <f>IF(ISBLANK(INDEX('Policy Characteristics'!F:F,MATCH($C1126,'Policy Characteristics'!$C:$C,0))),"",INDEX('Policy Characteristics'!F:F,MATCH($C1126,'Policy Characteristics'!$C:$C,0)))</f>
        <v>0</v>
      </c>
      <c r="M1126" s="239">
        <f>IF(ISBLANK(INDEX('Policy Characteristics'!G:G,MATCH($C1126,'Policy Characteristics'!$C:$C,0))),"",INDEX('Policy Characteristics'!G:G,MATCH($C1126,'Policy Characteristics'!$C:$C,0)))</f>
        <v>1</v>
      </c>
      <c r="N1126" s="239">
        <f>IF(ISBLANK(INDEX('Policy Characteristics'!H:H,MATCH($C1126,'Policy Characteristics'!$C:$C,0))),"",INDEX('Policy Characteristics'!H:H,MATCH($C1126,'Policy Characteristics'!$C:$C,0)))</f>
        <v>0.01</v>
      </c>
      <c r="O1126" s="76" t="str">
        <f>IF(ISBLANK(INDEX('Policy Characteristics'!I:I,MATCH($C1126,'Policy Characteristics'!$C:$C,0))),"",INDEX('Policy Characteristics'!I:I,MATCH($C1126,'Policy Characteristics'!$C:$C,0)))</f>
        <v>% of fuel shifted</v>
      </c>
      <c r="P1126" s="76" t="str">
        <f>IF(ISBLANK(INDEX('Policy Characteristics'!J:J,MATCH($C1126,'Policy Characteristics'!$C:$C,0))),"",INDEX('Policy Characteristics'!J:J,MATCH($C1126,'Policy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6" s="76" t="str">
        <f>IF(ISBLANK(INDEX('Policy Characteristics'!K:K,MATCH($C1126,'Policy Characteristics'!$C:$C,0))),"",INDEX('Policy Characteristics'!K:K,MATCH($C1126,'Policy Characteristics'!$C:$C,0)))</f>
        <v>industry-ag-main.html#fuel-switching</v>
      </c>
      <c r="R1126" s="76" t="str">
        <f>IF(ISBLANK(INDEX('Policy Characteristics'!L:L,MATCH($C1126,'Policy Characteristics'!$C:$C,0))),"",INDEX('Policy Characteristics'!L:L,MATCH($C1126,'Policy Characteristics'!$C:$C,0)))</f>
        <v>industry-elec-and-hydrogen.html</v>
      </c>
    </row>
    <row r="1127" spans="1:18" s="143" customFormat="1" x14ac:dyDescent="0.25">
      <c r="A1127" s="76" t="str">
        <f>IF(ISBLANK(INDEX('Policy Characteristics'!A:A,MATCH($C1127,'Policy Characteristics'!$C:$C,0))),"",INDEX('Policy Characteristics'!A:A,MATCH($C1127,'Policy Characteristics'!$C:$C,0)))</f>
        <v>Industry</v>
      </c>
      <c r="B1127" s="234" t="str">
        <f>IF(ISBLANK(INDEX('Policy Characteristics'!B:B,MATCH($C1127,'Policy Characteristics'!$C:$C,0))),"",INDEX('Policy Characteristics'!B:B,MATCH($C1127,'Policy Characteristics'!$C:$C,0)))</f>
        <v>Hydrogen Combustion</v>
      </c>
      <c r="C1127" s="76" t="str">
        <f t="shared" si="35"/>
        <v>Fraction of Eligible Industrial Energy Use Shifted to Hydrogen</v>
      </c>
      <c r="D1127" s="78" t="s">
        <v>1302</v>
      </c>
      <c r="E1127" t="s">
        <v>1693</v>
      </c>
      <c r="F1127" t="s">
        <v>999</v>
      </c>
      <c r="G1127" s="88" t="s">
        <v>1700</v>
      </c>
      <c r="H1127" s="15">
        <v>2046</v>
      </c>
      <c r="I1127" s="247" t="s">
        <v>44</v>
      </c>
      <c r="J1127" s="236" t="str">
        <f>IF(ISBLANK(INDEX('Policy Characteristics'!D:D,MATCH($C1127,'Policy Characteristics'!$C:$C,0))),"",INDEX('Policy Characteristics'!D:D,MATCH($C1127,'Policy Characteristics'!$C:$C,0)))</f>
        <v>Hydrogen Combustion</v>
      </c>
      <c r="K1127" s="76" t="str">
        <f>IF(ISBLANK(INDEX('Policy Characteristics'!E:E,MATCH($C1127,'Policy Characteristics'!$C:$C,0))),"",INDEX('Policy Characteristics'!E:E,MATCH($C1127,'Policy Characteristics'!$C:$C,0)))</f>
        <v>indst shift to hydrogen</v>
      </c>
      <c r="L1127" s="239">
        <f>IF(ISBLANK(INDEX('Policy Characteristics'!F:F,MATCH($C1127,'Policy Characteristics'!$C:$C,0))),"",INDEX('Policy Characteristics'!F:F,MATCH($C1127,'Policy Characteristics'!$C:$C,0)))</f>
        <v>0</v>
      </c>
      <c r="M1127" s="239">
        <f>IF(ISBLANK(INDEX('Policy Characteristics'!G:G,MATCH($C1127,'Policy Characteristics'!$C:$C,0))),"",INDEX('Policy Characteristics'!G:G,MATCH($C1127,'Policy Characteristics'!$C:$C,0)))</f>
        <v>1</v>
      </c>
      <c r="N1127" s="239">
        <f>IF(ISBLANK(INDEX('Policy Characteristics'!H:H,MATCH($C1127,'Policy Characteristics'!$C:$C,0))),"",INDEX('Policy Characteristics'!H:H,MATCH($C1127,'Policy Characteristics'!$C:$C,0)))</f>
        <v>0.01</v>
      </c>
      <c r="O1127" s="76" t="str">
        <f>IF(ISBLANK(INDEX('Policy Characteristics'!I:I,MATCH($C1127,'Policy Characteristics'!$C:$C,0))),"",INDEX('Policy Characteristics'!I:I,MATCH($C1127,'Policy Characteristics'!$C:$C,0)))</f>
        <v>% of fuel shifted</v>
      </c>
      <c r="P1127" s="76" t="str">
        <f>IF(ISBLANK(INDEX('Policy Characteristics'!J:J,MATCH($C1127,'Policy Characteristics'!$C:$C,0))),"",INDEX('Policy Characteristics'!J:J,MATCH($C1127,'Policy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7" s="76" t="str">
        <f>IF(ISBLANK(INDEX('Policy Characteristics'!K:K,MATCH($C1127,'Policy Characteristics'!$C:$C,0))),"",INDEX('Policy Characteristics'!K:K,MATCH($C1127,'Policy Characteristics'!$C:$C,0)))</f>
        <v>industry-ag-main.html#fuel-switching</v>
      </c>
      <c r="R1127" s="76" t="str">
        <f>IF(ISBLANK(INDEX('Policy Characteristics'!L:L,MATCH($C1127,'Policy Characteristics'!$C:$C,0))),"",INDEX('Policy Characteristics'!L:L,MATCH($C1127,'Policy Characteristics'!$C:$C,0)))</f>
        <v>industry-elec-and-hydrogen.html</v>
      </c>
    </row>
    <row r="1128" spans="1:18" s="143" customFormat="1" x14ac:dyDescent="0.25">
      <c r="A1128" s="76" t="str">
        <f>IF(ISBLANK(INDEX('Policy Characteristics'!A:A,MATCH($C1128,'Policy Characteristics'!$C:$C,0))),"",INDEX('Policy Characteristics'!A:A,MATCH($C1128,'Policy Characteristics'!$C:$C,0)))</f>
        <v>Industry</v>
      </c>
      <c r="B1128" s="234" t="str">
        <f>IF(ISBLANK(INDEX('Policy Characteristics'!B:B,MATCH($C1128,'Policy Characteristics'!$C:$C,0))),"",INDEX('Policy Characteristics'!B:B,MATCH($C1128,'Policy Characteristics'!$C:$C,0)))</f>
        <v>Hydrogen Combustion</v>
      </c>
      <c r="C1128" s="76" t="str">
        <f t="shared" si="35"/>
        <v>Fraction of Eligible Industrial Energy Use Shifted to Hydrogen</v>
      </c>
      <c r="D1128" s="78" t="s">
        <v>1302</v>
      </c>
      <c r="E1128" t="s">
        <v>1694</v>
      </c>
      <c r="F1128" t="s">
        <v>999</v>
      </c>
      <c r="G1128" s="88" t="s">
        <v>1701</v>
      </c>
      <c r="H1128" s="15">
        <v>2047</v>
      </c>
      <c r="I1128" s="247" t="s">
        <v>44</v>
      </c>
      <c r="J1128" s="236" t="str">
        <f>IF(ISBLANK(INDEX('Policy Characteristics'!D:D,MATCH($C1128,'Policy Characteristics'!$C:$C,0))),"",INDEX('Policy Characteristics'!D:D,MATCH($C1128,'Policy Characteristics'!$C:$C,0)))</f>
        <v>Hydrogen Combustion</v>
      </c>
      <c r="K1128" s="76" t="str">
        <f>IF(ISBLANK(INDEX('Policy Characteristics'!E:E,MATCH($C1128,'Policy Characteristics'!$C:$C,0))),"",INDEX('Policy Characteristics'!E:E,MATCH($C1128,'Policy Characteristics'!$C:$C,0)))</f>
        <v>indst shift to hydrogen</v>
      </c>
      <c r="L1128" s="239">
        <f>IF(ISBLANK(INDEX('Policy Characteristics'!F:F,MATCH($C1128,'Policy Characteristics'!$C:$C,0))),"",INDEX('Policy Characteristics'!F:F,MATCH($C1128,'Policy Characteristics'!$C:$C,0)))</f>
        <v>0</v>
      </c>
      <c r="M1128" s="239">
        <f>IF(ISBLANK(INDEX('Policy Characteristics'!G:G,MATCH($C1128,'Policy Characteristics'!$C:$C,0))),"",INDEX('Policy Characteristics'!G:G,MATCH($C1128,'Policy Characteristics'!$C:$C,0)))</f>
        <v>1</v>
      </c>
      <c r="N1128" s="239">
        <f>IF(ISBLANK(INDEX('Policy Characteristics'!H:H,MATCH($C1128,'Policy Characteristics'!$C:$C,0))),"",INDEX('Policy Characteristics'!H:H,MATCH($C1128,'Policy Characteristics'!$C:$C,0)))</f>
        <v>0.01</v>
      </c>
      <c r="O1128" s="76" t="str">
        <f>IF(ISBLANK(INDEX('Policy Characteristics'!I:I,MATCH($C1128,'Policy Characteristics'!$C:$C,0))),"",INDEX('Policy Characteristics'!I:I,MATCH($C1128,'Policy Characteristics'!$C:$C,0)))</f>
        <v>% of fuel shifted</v>
      </c>
      <c r="P1128" s="76" t="str">
        <f>IF(ISBLANK(INDEX('Policy Characteristics'!J:J,MATCH($C1128,'Policy Characteristics'!$C:$C,0))),"",INDEX('Policy Characteristics'!J:J,MATCH($C1128,'Policy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8" s="76" t="str">
        <f>IF(ISBLANK(INDEX('Policy Characteristics'!K:K,MATCH($C1128,'Policy Characteristics'!$C:$C,0))),"",INDEX('Policy Characteristics'!K:K,MATCH($C1128,'Policy Characteristics'!$C:$C,0)))</f>
        <v>industry-ag-main.html#fuel-switching</v>
      </c>
      <c r="R1128" s="76" t="str">
        <f>IF(ISBLANK(INDEX('Policy Characteristics'!L:L,MATCH($C1128,'Policy Characteristics'!$C:$C,0))),"",INDEX('Policy Characteristics'!L:L,MATCH($C1128,'Policy Characteristics'!$C:$C,0)))</f>
        <v>industry-elec-and-hydrogen.html</v>
      </c>
    </row>
    <row r="1129" spans="1:18" s="143" customFormat="1" x14ac:dyDescent="0.25">
      <c r="A1129" s="76" t="str">
        <f>IF(ISBLANK(INDEX('Policy Characteristics'!A:A,MATCH($C1129,'Policy Characteristics'!$C:$C,0))),"",INDEX('Policy Characteristics'!A:A,MATCH($C1129,'Policy Characteristics'!$C:$C,0)))</f>
        <v>Industry</v>
      </c>
      <c r="B1129" s="234" t="str">
        <f>IF(ISBLANK(INDEX('Policy Characteristics'!B:B,MATCH($C1129,'Policy Characteristics'!$C:$C,0))),"",INDEX('Policy Characteristics'!B:B,MATCH($C1129,'Policy Characteristics'!$C:$C,0)))</f>
        <v>Hydrogen Combustion</v>
      </c>
      <c r="C1129" s="76" t="str">
        <f t="shared" si="35"/>
        <v>Fraction of Eligible Industrial Energy Use Shifted to Hydrogen</v>
      </c>
      <c r="D1129" s="78" t="s">
        <v>1302</v>
      </c>
      <c r="E1129" t="s">
        <v>1695</v>
      </c>
      <c r="F1129" t="s">
        <v>999</v>
      </c>
      <c r="G1129" s="88" t="s">
        <v>1702</v>
      </c>
      <c r="H1129" s="15">
        <v>2048</v>
      </c>
      <c r="I1129" s="247" t="s">
        <v>44</v>
      </c>
      <c r="J1129" s="236" t="str">
        <f>IF(ISBLANK(INDEX('Policy Characteristics'!D:D,MATCH($C1129,'Policy Characteristics'!$C:$C,0))),"",INDEX('Policy Characteristics'!D:D,MATCH($C1129,'Policy Characteristics'!$C:$C,0)))</f>
        <v>Hydrogen Combustion</v>
      </c>
      <c r="K1129" s="76" t="str">
        <f>IF(ISBLANK(INDEX('Policy Characteristics'!E:E,MATCH($C1129,'Policy Characteristics'!$C:$C,0))),"",INDEX('Policy Characteristics'!E:E,MATCH($C1129,'Policy Characteristics'!$C:$C,0)))</f>
        <v>indst shift to hydrogen</v>
      </c>
      <c r="L1129" s="239">
        <f>IF(ISBLANK(INDEX('Policy Characteristics'!F:F,MATCH($C1129,'Policy Characteristics'!$C:$C,0))),"",INDEX('Policy Characteristics'!F:F,MATCH($C1129,'Policy Characteristics'!$C:$C,0)))</f>
        <v>0</v>
      </c>
      <c r="M1129" s="239">
        <f>IF(ISBLANK(INDEX('Policy Characteristics'!G:G,MATCH($C1129,'Policy Characteristics'!$C:$C,0))),"",INDEX('Policy Characteristics'!G:G,MATCH($C1129,'Policy Characteristics'!$C:$C,0)))</f>
        <v>1</v>
      </c>
      <c r="N1129" s="239">
        <f>IF(ISBLANK(INDEX('Policy Characteristics'!H:H,MATCH($C1129,'Policy Characteristics'!$C:$C,0))),"",INDEX('Policy Characteristics'!H:H,MATCH($C1129,'Policy Characteristics'!$C:$C,0)))</f>
        <v>0.01</v>
      </c>
      <c r="O1129" s="76" t="str">
        <f>IF(ISBLANK(INDEX('Policy Characteristics'!I:I,MATCH($C1129,'Policy Characteristics'!$C:$C,0))),"",INDEX('Policy Characteristics'!I:I,MATCH($C1129,'Policy Characteristics'!$C:$C,0)))</f>
        <v>% of fuel shifted</v>
      </c>
      <c r="P1129" s="76" t="str">
        <f>IF(ISBLANK(INDEX('Policy Characteristics'!J:J,MATCH($C1129,'Policy Characteristics'!$C:$C,0))),"",INDEX('Policy Characteristics'!J:J,MATCH($C1129,'Policy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9" s="76" t="str">
        <f>IF(ISBLANK(INDEX('Policy Characteristics'!K:K,MATCH($C1129,'Policy Characteristics'!$C:$C,0))),"",INDEX('Policy Characteristics'!K:K,MATCH($C1129,'Policy Characteristics'!$C:$C,0)))</f>
        <v>industry-ag-main.html#fuel-switching</v>
      </c>
      <c r="R1129" s="76" t="str">
        <f>IF(ISBLANK(INDEX('Policy Characteristics'!L:L,MATCH($C1129,'Policy Characteristics'!$C:$C,0))),"",INDEX('Policy Characteristics'!L:L,MATCH($C1129,'Policy Characteristics'!$C:$C,0)))</f>
        <v>industry-elec-and-hydrogen.html</v>
      </c>
    </row>
    <row r="1130" spans="1:18" s="143" customFormat="1" x14ac:dyDescent="0.25">
      <c r="A1130" s="76" t="str">
        <f>IF(ISBLANK(INDEX('Policy Characteristics'!A:A,MATCH($C1130,'Policy Characteristics'!$C:$C,0))),"",INDEX('Policy Characteristics'!A:A,MATCH($C1130,'Policy Characteristics'!$C:$C,0)))</f>
        <v>Industry</v>
      </c>
      <c r="B1130" s="234" t="str">
        <f>IF(ISBLANK(INDEX('Policy Characteristics'!B:B,MATCH($C1130,'Policy Characteristics'!$C:$C,0))),"",INDEX('Policy Characteristics'!B:B,MATCH($C1130,'Policy Characteristics'!$C:$C,0)))</f>
        <v>Hydrogen Combustion</v>
      </c>
      <c r="C1130" s="76" t="str">
        <f t="shared" si="35"/>
        <v>Fraction of Eligible Industrial Energy Use Shifted to Hydrogen</v>
      </c>
      <c r="D1130" s="78" t="s">
        <v>1302</v>
      </c>
      <c r="E1130" t="s">
        <v>1833</v>
      </c>
      <c r="F1130" t="s">
        <v>999</v>
      </c>
      <c r="G1130" s="88" t="s">
        <v>1833</v>
      </c>
      <c r="H1130" s="15">
        <v>2049</v>
      </c>
      <c r="I1130" s="247" t="s">
        <v>44</v>
      </c>
      <c r="J1130" s="236" t="str">
        <f>IF(ISBLANK(INDEX('Policy Characteristics'!D:D,MATCH($C1130,'Policy Characteristics'!$C:$C,0))),"",INDEX('Policy Characteristics'!D:D,MATCH($C1130,'Policy Characteristics'!$C:$C,0)))</f>
        <v>Hydrogen Combustion</v>
      </c>
      <c r="K1130" s="76" t="str">
        <f>IF(ISBLANK(INDEX('Policy Characteristics'!E:E,MATCH($C1130,'Policy Characteristics'!$C:$C,0))),"",INDEX('Policy Characteristics'!E:E,MATCH($C1130,'Policy Characteristics'!$C:$C,0)))</f>
        <v>indst shift to hydrogen</v>
      </c>
      <c r="L1130" s="239">
        <f>IF(ISBLANK(INDEX('Policy Characteristics'!F:F,MATCH($C1130,'Policy Characteristics'!$C:$C,0))),"",INDEX('Policy Characteristics'!F:F,MATCH($C1130,'Policy Characteristics'!$C:$C,0)))</f>
        <v>0</v>
      </c>
      <c r="M1130" s="239">
        <f>IF(ISBLANK(INDEX('Policy Characteristics'!G:G,MATCH($C1130,'Policy Characteristics'!$C:$C,0))),"",INDEX('Policy Characteristics'!G:G,MATCH($C1130,'Policy Characteristics'!$C:$C,0)))</f>
        <v>1</v>
      </c>
      <c r="N1130" s="239">
        <f>IF(ISBLANK(INDEX('Policy Characteristics'!H:H,MATCH($C1130,'Policy Characteristics'!$C:$C,0))),"",INDEX('Policy Characteristics'!H:H,MATCH($C1130,'Policy Characteristics'!$C:$C,0)))</f>
        <v>0.01</v>
      </c>
      <c r="O1130" s="76" t="str">
        <f>IF(ISBLANK(INDEX('Policy Characteristics'!I:I,MATCH($C1130,'Policy Characteristics'!$C:$C,0))),"",INDEX('Policy Characteristics'!I:I,MATCH($C1130,'Policy Characteristics'!$C:$C,0)))</f>
        <v>% of fuel shifted</v>
      </c>
      <c r="P1130" s="76" t="str">
        <f>IF(ISBLANK(INDEX('Policy Characteristics'!J:J,MATCH($C1130,'Policy Characteristics'!$C:$C,0))),"",INDEX('Policy Characteristics'!J:J,MATCH($C1130,'Policy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0" s="76" t="str">
        <f>IF(ISBLANK(INDEX('Policy Characteristics'!K:K,MATCH($C1130,'Policy Characteristics'!$C:$C,0))),"",INDEX('Policy Characteristics'!K:K,MATCH($C1130,'Policy Characteristics'!$C:$C,0)))</f>
        <v>industry-ag-main.html#fuel-switching</v>
      </c>
      <c r="R1130" s="76" t="str">
        <f>IF(ISBLANK(INDEX('Policy Characteristics'!L:L,MATCH($C1130,'Policy Characteristics'!$C:$C,0))),"",INDEX('Policy Characteristics'!L:L,MATCH($C1130,'Policy Characteristics'!$C:$C,0)))</f>
        <v>industry-elec-and-hydrogen.html</v>
      </c>
    </row>
    <row r="1131" spans="1:18" s="143" customFormat="1" x14ac:dyDescent="0.25">
      <c r="A1131" s="76" t="str">
        <f>IF(ISBLANK(INDEX('Policy Characteristics'!A:A,MATCH($C1131,'Policy Characteristics'!$C:$C,0))),"",INDEX('Policy Characteristics'!A:A,MATCH($C1131,'Policy Characteristics'!$C:$C,0)))</f>
        <v>Industry</v>
      </c>
      <c r="B1131" s="234" t="str">
        <f>IF(ISBLANK(INDEX('Policy Characteristics'!B:B,MATCH($C1131,'Policy Characteristics'!$C:$C,0))),"",INDEX('Policy Characteristics'!B:B,MATCH($C1131,'Policy Characteristics'!$C:$C,0)))</f>
        <v>Hydrogen Combustion</v>
      </c>
      <c r="C1131" s="76" t="str">
        <f t="shared" si="35"/>
        <v>Fraction of Eligible Industrial Energy Use Shifted to Hydrogen</v>
      </c>
      <c r="D1131" s="78" t="s">
        <v>1303</v>
      </c>
      <c r="E1131" t="s">
        <v>1689</v>
      </c>
      <c r="F1131" t="s">
        <v>1267</v>
      </c>
      <c r="G1131" s="88" t="s">
        <v>1696</v>
      </c>
      <c r="H1131" s="15">
        <v>2050</v>
      </c>
      <c r="I1131" s="247" t="s">
        <v>43</v>
      </c>
      <c r="J1131" s="236" t="str">
        <f>IF(ISBLANK(INDEX('Policy Characteristics'!D:D,MATCH($C1131,'Policy Characteristics'!$C:$C,0))),"",INDEX('Policy Characteristics'!D:D,MATCH($C1131,'Policy Characteristics'!$C:$C,0)))</f>
        <v>Hydrogen Combustion</v>
      </c>
      <c r="K1131" s="76" t="str">
        <f>IF(ISBLANK(INDEX('Policy Characteristics'!E:E,MATCH($C1131,'Policy Characteristics'!$C:$C,0))),"",INDEX('Policy Characteristics'!E:E,MATCH($C1131,'Policy Characteristics'!$C:$C,0)))</f>
        <v>indst shift to hydrogen</v>
      </c>
      <c r="L1131" s="239">
        <f>IF(ISBLANK(INDEX('Policy Characteristics'!F:F,MATCH($C1131,'Policy Characteristics'!$C:$C,0))),"",INDEX('Policy Characteristics'!F:F,MATCH($C1131,'Policy Characteristics'!$C:$C,0)))</f>
        <v>0</v>
      </c>
      <c r="M1131" s="239">
        <f>IF(ISBLANK(INDEX('Policy Characteristics'!G:G,MATCH($C1131,'Policy Characteristics'!$C:$C,0))),"",INDEX('Policy Characteristics'!G:G,MATCH($C1131,'Policy Characteristics'!$C:$C,0)))</f>
        <v>1</v>
      </c>
      <c r="N1131" s="239">
        <f>IF(ISBLANK(INDEX('Policy Characteristics'!H:H,MATCH($C1131,'Policy Characteristics'!$C:$C,0))),"",INDEX('Policy Characteristics'!H:H,MATCH($C1131,'Policy Characteristics'!$C:$C,0)))</f>
        <v>0.01</v>
      </c>
      <c r="O1131" s="76" t="str">
        <f>IF(ISBLANK(INDEX('Policy Characteristics'!I:I,MATCH($C1131,'Policy Characteristics'!$C:$C,0))),"",INDEX('Policy Characteristics'!I:I,MATCH($C1131,'Policy Characteristics'!$C:$C,0)))</f>
        <v>% of fuel shifted</v>
      </c>
      <c r="P1131" s="76" t="str">
        <f>IF(ISBLANK(INDEX('Policy Characteristics'!J:J,MATCH($C1131,'Policy Characteristics'!$C:$C,0))),"",INDEX('Policy Characteristics'!J:J,MATCH($C1131,'Policy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1" s="76" t="str">
        <f>IF(ISBLANK(INDEX('Policy Characteristics'!K:K,MATCH($C1131,'Policy Characteristics'!$C:$C,0))),"",INDEX('Policy Characteristics'!K:K,MATCH($C1131,'Policy Characteristics'!$C:$C,0)))</f>
        <v>industry-ag-main.html#fuel-switching</v>
      </c>
      <c r="R1131" s="76" t="str">
        <f>IF(ISBLANK(INDEX('Policy Characteristics'!L:L,MATCH($C1131,'Policy Characteristics'!$C:$C,0))),"",INDEX('Policy Characteristics'!L:L,MATCH($C1131,'Policy Characteristics'!$C:$C,0)))</f>
        <v>industry-elec-and-hydrogen.html</v>
      </c>
    </row>
    <row r="1132" spans="1:18" s="143" customFormat="1" x14ac:dyDescent="0.25">
      <c r="A1132" s="76" t="str">
        <f>IF(ISBLANK(INDEX('Policy Characteristics'!A:A,MATCH($C1132,'Policy Characteristics'!$C:$C,0))),"",INDEX('Policy Characteristics'!A:A,MATCH($C1132,'Policy Characteristics'!$C:$C,0)))</f>
        <v>Industry</v>
      </c>
      <c r="B1132" s="234" t="str">
        <f>IF(ISBLANK(INDEX('Policy Characteristics'!B:B,MATCH($C1132,'Policy Characteristics'!$C:$C,0))),"",INDEX('Policy Characteristics'!B:B,MATCH($C1132,'Policy Characteristics'!$C:$C,0)))</f>
        <v>Hydrogen Combustion</v>
      </c>
      <c r="C1132" s="76" t="str">
        <f t="shared" si="35"/>
        <v>Fraction of Eligible Industrial Energy Use Shifted to Hydrogen</v>
      </c>
      <c r="D1132" s="78" t="s">
        <v>1303</v>
      </c>
      <c r="E1132" t="s">
        <v>1690</v>
      </c>
      <c r="F1132" t="s">
        <v>1267</v>
      </c>
      <c r="G1132" s="88" t="s">
        <v>1697</v>
      </c>
      <c r="H1132" s="15">
        <v>2051</v>
      </c>
      <c r="I1132" s="247" t="s">
        <v>43</v>
      </c>
      <c r="J1132" s="236" t="str">
        <f>IF(ISBLANK(INDEX('Policy Characteristics'!D:D,MATCH($C1132,'Policy Characteristics'!$C:$C,0))),"",INDEX('Policy Characteristics'!D:D,MATCH($C1132,'Policy Characteristics'!$C:$C,0)))</f>
        <v>Hydrogen Combustion</v>
      </c>
      <c r="K1132" s="76" t="str">
        <f>IF(ISBLANK(INDEX('Policy Characteristics'!E:E,MATCH($C1132,'Policy Characteristics'!$C:$C,0))),"",INDEX('Policy Characteristics'!E:E,MATCH($C1132,'Policy Characteristics'!$C:$C,0)))</f>
        <v>indst shift to hydrogen</v>
      </c>
      <c r="L1132" s="239">
        <f>IF(ISBLANK(INDEX('Policy Characteristics'!F:F,MATCH($C1132,'Policy Characteristics'!$C:$C,0))),"",INDEX('Policy Characteristics'!F:F,MATCH($C1132,'Policy Characteristics'!$C:$C,0)))</f>
        <v>0</v>
      </c>
      <c r="M1132" s="239">
        <f>IF(ISBLANK(INDEX('Policy Characteristics'!G:G,MATCH($C1132,'Policy Characteristics'!$C:$C,0))),"",INDEX('Policy Characteristics'!G:G,MATCH($C1132,'Policy Characteristics'!$C:$C,0)))</f>
        <v>1</v>
      </c>
      <c r="N1132" s="239">
        <f>IF(ISBLANK(INDEX('Policy Characteristics'!H:H,MATCH($C1132,'Policy Characteristics'!$C:$C,0))),"",INDEX('Policy Characteristics'!H:H,MATCH($C1132,'Policy Characteristics'!$C:$C,0)))</f>
        <v>0.01</v>
      </c>
      <c r="O1132" s="76" t="str">
        <f>IF(ISBLANK(INDEX('Policy Characteristics'!I:I,MATCH($C1132,'Policy Characteristics'!$C:$C,0))),"",INDEX('Policy Characteristics'!I:I,MATCH($C1132,'Policy Characteristics'!$C:$C,0)))</f>
        <v>% of fuel shifted</v>
      </c>
      <c r="P1132" s="76" t="str">
        <f>IF(ISBLANK(INDEX('Policy Characteristics'!J:J,MATCH($C1132,'Policy Characteristics'!$C:$C,0))),"",INDEX('Policy Characteristics'!J:J,MATCH($C1132,'Policy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2" s="76" t="str">
        <f>IF(ISBLANK(INDEX('Policy Characteristics'!K:K,MATCH($C1132,'Policy Characteristics'!$C:$C,0))),"",INDEX('Policy Characteristics'!K:K,MATCH($C1132,'Policy Characteristics'!$C:$C,0)))</f>
        <v>industry-ag-main.html#fuel-switching</v>
      </c>
      <c r="R1132" s="76" t="str">
        <f>IF(ISBLANK(INDEX('Policy Characteristics'!L:L,MATCH($C1132,'Policy Characteristics'!$C:$C,0))),"",INDEX('Policy Characteristics'!L:L,MATCH($C1132,'Policy Characteristics'!$C:$C,0)))</f>
        <v>industry-elec-and-hydrogen.html</v>
      </c>
    </row>
    <row r="1133" spans="1:18" s="143" customFormat="1" x14ac:dyDescent="0.25">
      <c r="A1133" s="76" t="str">
        <f>IF(ISBLANK(INDEX('Policy Characteristics'!A:A,MATCH($C1133,'Policy Characteristics'!$C:$C,0))),"",INDEX('Policy Characteristics'!A:A,MATCH($C1133,'Policy Characteristics'!$C:$C,0)))</f>
        <v>Industry</v>
      </c>
      <c r="B1133" s="234" t="str">
        <f>IF(ISBLANK(INDEX('Policy Characteristics'!B:B,MATCH($C1133,'Policy Characteristics'!$C:$C,0))),"",INDEX('Policy Characteristics'!B:B,MATCH($C1133,'Policy Characteristics'!$C:$C,0)))</f>
        <v>Hydrogen Combustion</v>
      </c>
      <c r="C1133" s="76" t="str">
        <f t="shared" si="35"/>
        <v>Fraction of Eligible Industrial Energy Use Shifted to Hydrogen</v>
      </c>
      <c r="D1133" s="78" t="s">
        <v>1303</v>
      </c>
      <c r="E1133" t="s">
        <v>1691</v>
      </c>
      <c r="F1133" t="s">
        <v>1267</v>
      </c>
      <c r="G1133" s="88" t="s">
        <v>1698</v>
      </c>
      <c r="H1133" s="15">
        <v>2052</v>
      </c>
      <c r="I1133" s="247" t="s">
        <v>43</v>
      </c>
      <c r="J1133" s="236" t="str">
        <f>IF(ISBLANK(INDEX('Policy Characteristics'!D:D,MATCH($C1133,'Policy Characteristics'!$C:$C,0))),"",INDEX('Policy Characteristics'!D:D,MATCH($C1133,'Policy Characteristics'!$C:$C,0)))</f>
        <v>Hydrogen Combustion</v>
      </c>
      <c r="K1133" s="76" t="str">
        <f>IF(ISBLANK(INDEX('Policy Characteristics'!E:E,MATCH($C1133,'Policy Characteristics'!$C:$C,0))),"",INDEX('Policy Characteristics'!E:E,MATCH($C1133,'Policy Characteristics'!$C:$C,0)))</f>
        <v>indst shift to hydrogen</v>
      </c>
      <c r="L1133" s="239">
        <f>IF(ISBLANK(INDEX('Policy Characteristics'!F:F,MATCH($C1133,'Policy Characteristics'!$C:$C,0))),"",INDEX('Policy Characteristics'!F:F,MATCH($C1133,'Policy Characteristics'!$C:$C,0)))</f>
        <v>0</v>
      </c>
      <c r="M1133" s="239">
        <f>IF(ISBLANK(INDEX('Policy Characteristics'!G:G,MATCH($C1133,'Policy Characteristics'!$C:$C,0))),"",INDEX('Policy Characteristics'!G:G,MATCH($C1133,'Policy Characteristics'!$C:$C,0)))</f>
        <v>1</v>
      </c>
      <c r="N1133" s="239">
        <f>IF(ISBLANK(INDEX('Policy Characteristics'!H:H,MATCH($C1133,'Policy Characteristics'!$C:$C,0))),"",INDEX('Policy Characteristics'!H:H,MATCH($C1133,'Policy Characteristics'!$C:$C,0)))</f>
        <v>0.01</v>
      </c>
      <c r="O1133" s="76" t="str">
        <f>IF(ISBLANK(INDEX('Policy Characteristics'!I:I,MATCH($C1133,'Policy Characteristics'!$C:$C,0))),"",INDEX('Policy Characteristics'!I:I,MATCH($C1133,'Policy Characteristics'!$C:$C,0)))</f>
        <v>% of fuel shifted</v>
      </c>
      <c r="P1133" s="76" t="str">
        <f>IF(ISBLANK(INDEX('Policy Characteristics'!J:J,MATCH($C1133,'Policy Characteristics'!$C:$C,0))),"",INDEX('Policy Characteristics'!J:J,MATCH($C1133,'Policy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3" s="76" t="str">
        <f>IF(ISBLANK(INDEX('Policy Characteristics'!K:K,MATCH($C1133,'Policy Characteristics'!$C:$C,0))),"",INDEX('Policy Characteristics'!K:K,MATCH($C1133,'Policy Characteristics'!$C:$C,0)))</f>
        <v>industry-ag-main.html#fuel-switching</v>
      </c>
      <c r="R1133" s="76" t="str">
        <f>IF(ISBLANK(INDEX('Policy Characteristics'!L:L,MATCH($C1133,'Policy Characteristics'!$C:$C,0))),"",INDEX('Policy Characteristics'!L:L,MATCH($C1133,'Policy Characteristics'!$C:$C,0)))</f>
        <v>industry-elec-and-hydrogen.html</v>
      </c>
    </row>
    <row r="1134" spans="1:18" s="143" customFormat="1" x14ac:dyDescent="0.25">
      <c r="A1134" s="76" t="str">
        <f>IF(ISBLANK(INDEX('Policy Characteristics'!A:A,MATCH($C1134,'Policy Characteristics'!$C:$C,0))),"",INDEX('Policy Characteristics'!A:A,MATCH($C1134,'Policy Characteristics'!$C:$C,0)))</f>
        <v>Industry</v>
      </c>
      <c r="B1134" s="234" t="str">
        <f>IF(ISBLANK(INDEX('Policy Characteristics'!B:B,MATCH($C1134,'Policy Characteristics'!$C:$C,0))),"",INDEX('Policy Characteristics'!B:B,MATCH($C1134,'Policy Characteristics'!$C:$C,0)))</f>
        <v>Hydrogen Combustion</v>
      </c>
      <c r="C1134" s="76" t="str">
        <f t="shared" si="35"/>
        <v>Fraction of Eligible Industrial Energy Use Shifted to Hydrogen</v>
      </c>
      <c r="D1134" s="78" t="s">
        <v>1303</v>
      </c>
      <c r="E1134" t="s">
        <v>1692</v>
      </c>
      <c r="F1134" t="s">
        <v>1267</v>
      </c>
      <c r="G1134" s="88" t="s">
        <v>1699</v>
      </c>
      <c r="H1134" s="15">
        <v>2053</v>
      </c>
      <c r="I1134" s="247" t="s">
        <v>43</v>
      </c>
      <c r="J1134" s="236" t="str">
        <f>IF(ISBLANK(INDEX('Policy Characteristics'!D:D,MATCH($C1134,'Policy Characteristics'!$C:$C,0))),"",INDEX('Policy Characteristics'!D:D,MATCH($C1134,'Policy Characteristics'!$C:$C,0)))</f>
        <v>Hydrogen Combustion</v>
      </c>
      <c r="K1134" s="76" t="str">
        <f>IF(ISBLANK(INDEX('Policy Characteristics'!E:E,MATCH($C1134,'Policy Characteristics'!$C:$C,0))),"",INDEX('Policy Characteristics'!E:E,MATCH($C1134,'Policy Characteristics'!$C:$C,0)))</f>
        <v>indst shift to hydrogen</v>
      </c>
      <c r="L1134" s="239">
        <f>IF(ISBLANK(INDEX('Policy Characteristics'!F:F,MATCH($C1134,'Policy Characteristics'!$C:$C,0))),"",INDEX('Policy Characteristics'!F:F,MATCH($C1134,'Policy Characteristics'!$C:$C,0)))</f>
        <v>0</v>
      </c>
      <c r="M1134" s="239">
        <f>IF(ISBLANK(INDEX('Policy Characteristics'!G:G,MATCH($C1134,'Policy Characteristics'!$C:$C,0))),"",INDEX('Policy Characteristics'!G:G,MATCH($C1134,'Policy Characteristics'!$C:$C,0)))</f>
        <v>1</v>
      </c>
      <c r="N1134" s="239">
        <f>IF(ISBLANK(INDEX('Policy Characteristics'!H:H,MATCH($C1134,'Policy Characteristics'!$C:$C,0))),"",INDEX('Policy Characteristics'!H:H,MATCH($C1134,'Policy Characteristics'!$C:$C,0)))</f>
        <v>0.01</v>
      </c>
      <c r="O1134" s="76" t="str">
        <f>IF(ISBLANK(INDEX('Policy Characteristics'!I:I,MATCH($C1134,'Policy Characteristics'!$C:$C,0))),"",INDEX('Policy Characteristics'!I:I,MATCH($C1134,'Policy Characteristics'!$C:$C,0)))</f>
        <v>% of fuel shifted</v>
      </c>
      <c r="P1134" s="76" t="str">
        <f>IF(ISBLANK(INDEX('Policy Characteristics'!J:J,MATCH($C1134,'Policy Characteristics'!$C:$C,0))),"",INDEX('Policy Characteristics'!J:J,MATCH($C1134,'Policy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4" s="76" t="str">
        <f>IF(ISBLANK(INDEX('Policy Characteristics'!K:K,MATCH($C1134,'Policy Characteristics'!$C:$C,0))),"",INDEX('Policy Characteristics'!K:K,MATCH($C1134,'Policy Characteristics'!$C:$C,0)))</f>
        <v>industry-ag-main.html#fuel-switching</v>
      </c>
      <c r="R1134" s="76" t="str">
        <f>IF(ISBLANK(INDEX('Policy Characteristics'!L:L,MATCH($C1134,'Policy Characteristics'!$C:$C,0))),"",INDEX('Policy Characteristics'!L:L,MATCH($C1134,'Policy Characteristics'!$C:$C,0)))</f>
        <v>industry-elec-and-hydrogen.html</v>
      </c>
    </row>
    <row r="1135" spans="1:18" s="143" customFormat="1" x14ac:dyDescent="0.25">
      <c r="A1135" s="76" t="str">
        <f>IF(ISBLANK(INDEX('Policy Characteristics'!A:A,MATCH($C1135,'Policy Characteristics'!$C:$C,0))),"",INDEX('Policy Characteristics'!A:A,MATCH($C1135,'Policy Characteristics'!$C:$C,0)))</f>
        <v>Industry</v>
      </c>
      <c r="B1135" s="234" t="str">
        <f>IF(ISBLANK(INDEX('Policy Characteristics'!B:B,MATCH($C1135,'Policy Characteristics'!$C:$C,0))),"",INDEX('Policy Characteristics'!B:B,MATCH($C1135,'Policy Characteristics'!$C:$C,0)))</f>
        <v>Hydrogen Combustion</v>
      </c>
      <c r="C1135" s="76" t="str">
        <f t="shared" si="35"/>
        <v>Fraction of Eligible Industrial Energy Use Shifted to Hydrogen</v>
      </c>
      <c r="D1135" s="78" t="s">
        <v>1303</v>
      </c>
      <c r="E1135" t="s">
        <v>1693</v>
      </c>
      <c r="F1135" t="s">
        <v>1267</v>
      </c>
      <c r="G1135" s="88" t="s">
        <v>1700</v>
      </c>
      <c r="H1135" s="15">
        <v>2054</v>
      </c>
      <c r="I1135" s="247" t="s">
        <v>44</v>
      </c>
      <c r="J1135" s="236" t="str">
        <f>IF(ISBLANK(INDEX('Policy Characteristics'!D:D,MATCH($C1135,'Policy Characteristics'!$C:$C,0))),"",INDEX('Policy Characteristics'!D:D,MATCH($C1135,'Policy Characteristics'!$C:$C,0)))</f>
        <v>Hydrogen Combustion</v>
      </c>
      <c r="K1135" s="76" t="str">
        <f>IF(ISBLANK(INDEX('Policy Characteristics'!E:E,MATCH($C1135,'Policy Characteristics'!$C:$C,0))),"",INDEX('Policy Characteristics'!E:E,MATCH($C1135,'Policy Characteristics'!$C:$C,0)))</f>
        <v>indst shift to hydrogen</v>
      </c>
      <c r="L1135" s="239">
        <f>IF(ISBLANK(INDEX('Policy Characteristics'!F:F,MATCH($C1135,'Policy Characteristics'!$C:$C,0))),"",INDEX('Policy Characteristics'!F:F,MATCH($C1135,'Policy Characteristics'!$C:$C,0)))</f>
        <v>0</v>
      </c>
      <c r="M1135" s="239">
        <f>IF(ISBLANK(INDEX('Policy Characteristics'!G:G,MATCH($C1135,'Policy Characteristics'!$C:$C,0))),"",INDEX('Policy Characteristics'!G:G,MATCH($C1135,'Policy Characteristics'!$C:$C,0)))</f>
        <v>1</v>
      </c>
      <c r="N1135" s="239">
        <f>IF(ISBLANK(INDEX('Policy Characteristics'!H:H,MATCH($C1135,'Policy Characteristics'!$C:$C,0))),"",INDEX('Policy Characteristics'!H:H,MATCH($C1135,'Policy Characteristics'!$C:$C,0)))</f>
        <v>0.01</v>
      </c>
      <c r="O1135" s="76" t="str">
        <f>IF(ISBLANK(INDEX('Policy Characteristics'!I:I,MATCH($C1135,'Policy Characteristics'!$C:$C,0))),"",INDEX('Policy Characteristics'!I:I,MATCH($C1135,'Policy Characteristics'!$C:$C,0)))</f>
        <v>% of fuel shifted</v>
      </c>
      <c r="P1135" s="76" t="str">
        <f>IF(ISBLANK(INDEX('Policy Characteristics'!J:J,MATCH($C1135,'Policy Characteristics'!$C:$C,0))),"",INDEX('Policy Characteristics'!J:J,MATCH($C1135,'Policy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5" s="76" t="str">
        <f>IF(ISBLANK(INDEX('Policy Characteristics'!K:K,MATCH($C1135,'Policy Characteristics'!$C:$C,0))),"",INDEX('Policy Characteristics'!K:K,MATCH($C1135,'Policy Characteristics'!$C:$C,0)))</f>
        <v>industry-ag-main.html#fuel-switching</v>
      </c>
      <c r="R1135" s="76" t="str">
        <f>IF(ISBLANK(INDEX('Policy Characteristics'!L:L,MATCH($C1135,'Policy Characteristics'!$C:$C,0))),"",INDEX('Policy Characteristics'!L:L,MATCH($C1135,'Policy Characteristics'!$C:$C,0)))</f>
        <v>industry-elec-and-hydrogen.html</v>
      </c>
    </row>
    <row r="1136" spans="1:18" s="143" customFormat="1" x14ac:dyDescent="0.25">
      <c r="A1136" s="76" t="str">
        <f>IF(ISBLANK(INDEX('Policy Characteristics'!A:A,MATCH($C1136,'Policy Characteristics'!$C:$C,0))),"",INDEX('Policy Characteristics'!A:A,MATCH($C1136,'Policy Characteristics'!$C:$C,0)))</f>
        <v>Industry</v>
      </c>
      <c r="B1136" s="234" t="str">
        <f>IF(ISBLANK(INDEX('Policy Characteristics'!B:B,MATCH($C1136,'Policy Characteristics'!$C:$C,0))),"",INDEX('Policy Characteristics'!B:B,MATCH($C1136,'Policy Characteristics'!$C:$C,0)))</f>
        <v>Hydrogen Combustion</v>
      </c>
      <c r="C1136" s="76" t="str">
        <f t="shared" si="35"/>
        <v>Fraction of Eligible Industrial Energy Use Shifted to Hydrogen</v>
      </c>
      <c r="D1136" s="78" t="s">
        <v>1303</v>
      </c>
      <c r="E1136" t="s">
        <v>1694</v>
      </c>
      <c r="F1136" t="s">
        <v>1267</v>
      </c>
      <c r="G1136" s="88" t="s">
        <v>1701</v>
      </c>
      <c r="H1136" s="15">
        <v>2055</v>
      </c>
      <c r="I1136" s="247" t="s">
        <v>44</v>
      </c>
      <c r="J1136" s="236" t="str">
        <f>IF(ISBLANK(INDEX('Policy Characteristics'!D:D,MATCH($C1136,'Policy Characteristics'!$C:$C,0))),"",INDEX('Policy Characteristics'!D:D,MATCH($C1136,'Policy Characteristics'!$C:$C,0)))</f>
        <v>Hydrogen Combustion</v>
      </c>
      <c r="K1136" s="76" t="str">
        <f>IF(ISBLANK(INDEX('Policy Characteristics'!E:E,MATCH($C1136,'Policy Characteristics'!$C:$C,0))),"",INDEX('Policy Characteristics'!E:E,MATCH($C1136,'Policy Characteristics'!$C:$C,0)))</f>
        <v>indst shift to hydrogen</v>
      </c>
      <c r="L1136" s="239">
        <f>IF(ISBLANK(INDEX('Policy Characteristics'!F:F,MATCH($C1136,'Policy Characteristics'!$C:$C,0))),"",INDEX('Policy Characteristics'!F:F,MATCH($C1136,'Policy Characteristics'!$C:$C,0)))</f>
        <v>0</v>
      </c>
      <c r="M1136" s="239">
        <f>IF(ISBLANK(INDEX('Policy Characteristics'!G:G,MATCH($C1136,'Policy Characteristics'!$C:$C,0))),"",INDEX('Policy Characteristics'!G:G,MATCH($C1136,'Policy Characteristics'!$C:$C,0)))</f>
        <v>1</v>
      </c>
      <c r="N1136" s="239">
        <f>IF(ISBLANK(INDEX('Policy Characteristics'!H:H,MATCH($C1136,'Policy Characteristics'!$C:$C,0))),"",INDEX('Policy Characteristics'!H:H,MATCH($C1136,'Policy Characteristics'!$C:$C,0)))</f>
        <v>0.01</v>
      </c>
      <c r="O1136" s="76" t="str">
        <f>IF(ISBLANK(INDEX('Policy Characteristics'!I:I,MATCH($C1136,'Policy Characteristics'!$C:$C,0))),"",INDEX('Policy Characteristics'!I:I,MATCH($C1136,'Policy Characteristics'!$C:$C,0)))</f>
        <v>% of fuel shifted</v>
      </c>
      <c r="P1136" s="76" t="str">
        <f>IF(ISBLANK(INDEX('Policy Characteristics'!J:J,MATCH($C1136,'Policy Characteristics'!$C:$C,0))),"",INDEX('Policy Characteristics'!J:J,MATCH($C1136,'Policy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6" s="76" t="str">
        <f>IF(ISBLANK(INDEX('Policy Characteristics'!K:K,MATCH($C1136,'Policy Characteristics'!$C:$C,0))),"",INDEX('Policy Characteristics'!K:K,MATCH($C1136,'Policy Characteristics'!$C:$C,0)))</f>
        <v>industry-ag-main.html#fuel-switching</v>
      </c>
      <c r="R1136" s="76" t="str">
        <f>IF(ISBLANK(INDEX('Policy Characteristics'!L:L,MATCH($C1136,'Policy Characteristics'!$C:$C,0))),"",INDEX('Policy Characteristics'!L:L,MATCH($C1136,'Policy Characteristics'!$C:$C,0)))</f>
        <v>industry-elec-and-hydrogen.html</v>
      </c>
    </row>
    <row r="1137" spans="1:18" s="143" customFormat="1" x14ac:dyDescent="0.25">
      <c r="A1137" s="76" t="str">
        <f>IF(ISBLANK(INDEX('Policy Characteristics'!A:A,MATCH($C1137,'Policy Characteristics'!$C:$C,0))),"",INDEX('Policy Characteristics'!A:A,MATCH($C1137,'Policy Characteristics'!$C:$C,0)))</f>
        <v>Industry</v>
      </c>
      <c r="B1137" s="234" t="str">
        <f>IF(ISBLANK(INDEX('Policy Characteristics'!B:B,MATCH($C1137,'Policy Characteristics'!$C:$C,0))),"",INDEX('Policy Characteristics'!B:B,MATCH($C1137,'Policy Characteristics'!$C:$C,0)))</f>
        <v>Hydrogen Combustion</v>
      </c>
      <c r="C1137" s="76" t="str">
        <f t="shared" si="35"/>
        <v>Fraction of Eligible Industrial Energy Use Shifted to Hydrogen</v>
      </c>
      <c r="D1137" s="78" t="s">
        <v>1303</v>
      </c>
      <c r="E1137" t="s">
        <v>1695</v>
      </c>
      <c r="F1137" t="s">
        <v>1267</v>
      </c>
      <c r="G1137" s="88" t="s">
        <v>1702</v>
      </c>
      <c r="H1137" s="15">
        <v>2056</v>
      </c>
      <c r="I1137" s="247" t="s">
        <v>44</v>
      </c>
      <c r="J1137" s="236" t="str">
        <f>IF(ISBLANK(INDEX('Policy Characteristics'!D:D,MATCH($C1137,'Policy Characteristics'!$C:$C,0))),"",INDEX('Policy Characteristics'!D:D,MATCH($C1137,'Policy Characteristics'!$C:$C,0)))</f>
        <v>Hydrogen Combustion</v>
      </c>
      <c r="K1137" s="76" t="str">
        <f>IF(ISBLANK(INDEX('Policy Characteristics'!E:E,MATCH($C1137,'Policy Characteristics'!$C:$C,0))),"",INDEX('Policy Characteristics'!E:E,MATCH($C1137,'Policy Characteristics'!$C:$C,0)))</f>
        <v>indst shift to hydrogen</v>
      </c>
      <c r="L1137" s="239">
        <f>IF(ISBLANK(INDEX('Policy Characteristics'!F:F,MATCH($C1137,'Policy Characteristics'!$C:$C,0))),"",INDEX('Policy Characteristics'!F:F,MATCH($C1137,'Policy Characteristics'!$C:$C,0)))</f>
        <v>0</v>
      </c>
      <c r="M1137" s="239">
        <f>IF(ISBLANK(INDEX('Policy Characteristics'!G:G,MATCH($C1137,'Policy Characteristics'!$C:$C,0))),"",INDEX('Policy Characteristics'!G:G,MATCH($C1137,'Policy Characteristics'!$C:$C,0)))</f>
        <v>1</v>
      </c>
      <c r="N1137" s="239">
        <f>IF(ISBLANK(INDEX('Policy Characteristics'!H:H,MATCH($C1137,'Policy Characteristics'!$C:$C,0))),"",INDEX('Policy Characteristics'!H:H,MATCH($C1137,'Policy Characteristics'!$C:$C,0)))</f>
        <v>0.01</v>
      </c>
      <c r="O1137" s="76" t="str">
        <f>IF(ISBLANK(INDEX('Policy Characteristics'!I:I,MATCH($C1137,'Policy Characteristics'!$C:$C,0))),"",INDEX('Policy Characteristics'!I:I,MATCH($C1137,'Policy Characteristics'!$C:$C,0)))</f>
        <v>% of fuel shifted</v>
      </c>
      <c r="P1137" s="76" t="str">
        <f>IF(ISBLANK(INDEX('Policy Characteristics'!J:J,MATCH($C1137,'Policy Characteristics'!$C:$C,0))),"",INDEX('Policy Characteristics'!J:J,MATCH($C1137,'Policy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7" s="76" t="str">
        <f>IF(ISBLANK(INDEX('Policy Characteristics'!K:K,MATCH($C1137,'Policy Characteristics'!$C:$C,0))),"",INDEX('Policy Characteristics'!K:K,MATCH($C1137,'Policy Characteristics'!$C:$C,0)))</f>
        <v>industry-ag-main.html#fuel-switching</v>
      </c>
      <c r="R1137" s="76" t="str">
        <f>IF(ISBLANK(INDEX('Policy Characteristics'!L:L,MATCH($C1137,'Policy Characteristics'!$C:$C,0))),"",INDEX('Policy Characteristics'!L:L,MATCH($C1137,'Policy Characteristics'!$C:$C,0)))</f>
        <v>industry-elec-and-hydrogen.html</v>
      </c>
    </row>
    <row r="1138" spans="1:18" s="143" customFormat="1" x14ac:dyDescent="0.25">
      <c r="A1138" s="76" t="str">
        <f>IF(ISBLANK(INDEX('Policy Characteristics'!A:A,MATCH($C1138,'Policy Characteristics'!$C:$C,0))),"",INDEX('Policy Characteristics'!A:A,MATCH($C1138,'Policy Characteristics'!$C:$C,0)))</f>
        <v>Industry</v>
      </c>
      <c r="B1138" s="234" t="str">
        <f>IF(ISBLANK(INDEX('Policy Characteristics'!B:B,MATCH($C1138,'Policy Characteristics'!$C:$C,0))),"",INDEX('Policy Characteristics'!B:B,MATCH($C1138,'Policy Characteristics'!$C:$C,0)))</f>
        <v>Hydrogen Combustion</v>
      </c>
      <c r="C1138" s="76" t="str">
        <f t="shared" si="35"/>
        <v>Fraction of Eligible Industrial Energy Use Shifted to Hydrogen</v>
      </c>
      <c r="D1138" s="78" t="s">
        <v>1303</v>
      </c>
      <c r="E1138" t="s">
        <v>1833</v>
      </c>
      <c r="F1138" t="s">
        <v>1267</v>
      </c>
      <c r="G1138" s="88" t="s">
        <v>1833</v>
      </c>
      <c r="H1138" s="15">
        <v>2057</v>
      </c>
      <c r="I1138" s="247" t="s">
        <v>44</v>
      </c>
      <c r="J1138" s="236" t="str">
        <f>IF(ISBLANK(INDEX('Policy Characteristics'!D:D,MATCH($C1138,'Policy Characteristics'!$C:$C,0))),"",INDEX('Policy Characteristics'!D:D,MATCH($C1138,'Policy Characteristics'!$C:$C,0)))</f>
        <v>Hydrogen Combustion</v>
      </c>
      <c r="K1138" s="76" t="str">
        <f>IF(ISBLANK(INDEX('Policy Characteristics'!E:E,MATCH($C1138,'Policy Characteristics'!$C:$C,0))),"",INDEX('Policy Characteristics'!E:E,MATCH($C1138,'Policy Characteristics'!$C:$C,0)))</f>
        <v>indst shift to hydrogen</v>
      </c>
      <c r="L1138" s="239">
        <f>IF(ISBLANK(INDEX('Policy Characteristics'!F:F,MATCH($C1138,'Policy Characteristics'!$C:$C,0))),"",INDEX('Policy Characteristics'!F:F,MATCH($C1138,'Policy Characteristics'!$C:$C,0)))</f>
        <v>0</v>
      </c>
      <c r="M1138" s="239">
        <f>IF(ISBLANK(INDEX('Policy Characteristics'!G:G,MATCH($C1138,'Policy Characteristics'!$C:$C,0))),"",INDEX('Policy Characteristics'!G:G,MATCH($C1138,'Policy Characteristics'!$C:$C,0)))</f>
        <v>1</v>
      </c>
      <c r="N1138" s="239">
        <f>IF(ISBLANK(INDEX('Policy Characteristics'!H:H,MATCH($C1138,'Policy Characteristics'!$C:$C,0))),"",INDEX('Policy Characteristics'!H:H,MATCH($C1138,'Policy Characteristics'!$C:$C,0)))</f>
        <v>0.01</v>
      </c>
      <c r="O1138" s="76" t="str">
        <f>IF(ISBLANK(INDEX('Policy Characteristics'!I:I,MATCH($C1138,'Policy Characteristics'!$C:$C,0))),"",INDEX('Policy Characteristics'!I:I,MATCH($C1138,'Policy Characteristics'!$C:$C,0)))</f>
        <v>% of fuel shifted</v>
      </c>
      <c r="P1138" s="76" t="str">
        <f>IF(ISBLANK(INDEX('Policy Characteristics'!J:J,MATCH($C1138,'Policy Characteristics'!$C:$C,0))),"",INDEX('Policy Characteristics'!J:J,MATCH($C1138,'Policy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8" s="76" t="str">
        <f>IF(ISBLANK(INDEX('Policy Characteristics'!K:K,MATCH($C1138,'Policy Characteristics'!$C:$C,0))),"",INDEX('Policy Characteristics'!K:K,MATCH($C1138,'Policy Characteristics'!$C:$C,0)))</f>
        <v>industry-ag-main.html#fuel-switching</v>
      </c>
      <c r="R1138" s="76" t="str">
        <f>IF(ISBLANK(INDEX('Policy Characteristics'!L:L,MATCH($C1138,'Policy Characteristics'!$C:$C,0))),"",INDEX('Policy Characteristics'!L:L,MATCH($C1138,'Policy Characteristics'!$C:$C,0)))</f>
        <v>industry-elec-and-hydrogen.html</v>
      </c>
    </row>
    <row r="1139" spans="1:18" s="143" customFormat="1" x14ac:dyDescent="0.25">
      <c r="A1139" s="76" t="str">
        <f>IF(ISBLANK(INDEX('Policy Characteristics'!A:A,MATCH($C1139,'Policy Characteristics'!$C:$C,0))),"",INDEX('Policy Characteristics'!A:A,MATCH($C1139,'Policy Characteristics'!$C:$C,0)))</f>
        <v>Industry</v>
      </c>
      <c r="B1139" s="234" t="str">
        <f>IF(ISBLANK(INDEX('Policy Characteristics'!B:B,MATCH($C1139,'Policy Characteristics'!$C:$C,0))),"",INDEX('Policy Characteristics'!B:B,MATCH($C1139,'Policy Characteristics'!$C:$C,0)))</f>
        <v>Hydrogen Combustion</v>
      </c>
      <c r="C1139" s="76" t="str">
        <f t="shared" si="35"/>
        <v>Fraction of Eligible Industrial Energy Use Shifted to Hydrogen</v>
      </c>
      <c r="D1139" s="78" t="s">
        <v>1304</v>
      </c>
      <c r="E1139" t="s">
        <v>1689</v>
      </c>
      <c r="F1139" t="s">
        <v>1268</v>
      </c>
      <c r="G1139" s="88" t="s">
        <v>1696</v>
      </c>
      <c r="H1139" s="15">
        <v>2058</v>
      </c>
      <c r="I1139" s="247" t="s">
        <v>43</v>
      </c>
      <c r="J1139" s="236" t="str">
        <f>IF(ISBLANK(INDEX('Policy Characteristics'!D:D,MATCH($C1139,'Policy Characteristics'!$C:$C,0))),"",INDEX('Policy Characteristics'!D:D,MATCH($C1139,'Policy Characteristics'!$C:$C,0)))</f>
        <v>Hydrogen Combustion</v>
      </c>
      <c r="K1139" s="76" t="str">
        <f>IF(ISBLANK(INDEX('Policy Characteristics'!E:E,MATCH($C1139,'Policy Characteristics'!$C:$C,0))),"",INDEX('Policy Characteristics'!E:E,MATCH($C1139,'Policy Characteristics'!$C:$C,0)))</f>
        <v>indst shift to hydrogen</v>
      </c>
      <c r="L1139" s="239">
        <f>IF(ISBLANK(INDEX('Policy Characteristics'!F:F,MATCH($C1139,'Policy Characteristics'!$C:$C,0))),"",INDEX('Policy Characteristics'!F:F,MATCH($C1139,'Policy Characteristics'!$C:$C,0)))</f>
        <v>0</v>
      </c>
      <c r="M1139" s="239">
        <f>IF(ISBLANK(INDEX('Policy Characteristics'!G:G,MATCH($C1139,'Policy Characteristics'!$C:$C,0))),"",INDEX('Policy Characteristics'!G:G,MATCH($C1139,'Policy Characteristics'!$C:$C,0)))</f>
        <v>1</v>
      </c>
      <c r="N1139" s="239">
        <f>IF(ISBLANK(INDEX('Policy Characteristics'!H:H,MATCH($C1139,'Policy Characteristics'!$C:$C,0))),"",INDEX('Policy Characteristics'!H:H,MATCH($C1139,'Policy Characteristics'!$C:$C,0)))</f>
        <v>0.01</v>
      </c>
      <c r="O1139" s="76" t="str">
        <f>IF(ISBLANK(INDEX('Policy Characteristics'!I:I,MATCH($C1139,'Policy Characteristics'!$C:$C,0))),"",INDEX('Policy Characteristics'!I:I,MATCH($C1139,'Policy Characteristics'!$C:$C,0)))</f>
        <v>% of fuel shifted</v>
      </c>
      <c r="P1139" s="76" t="str">
        <f>IF(ISBLANK(INDEX('Policy Characteristics'!J:J,MATCH($C1139,'Policy Characteristics'!$C:$C,0))),"",INDEX('Policy Characteristics'!J:J,MATCH($C1139,'Policy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9" s="76" t="str">
        <f>IF(ISBLANK(INDEX('Policy Characteristics'!K:K,MATCH($C1139,'Policy Characteristics'!$C:$C,0))),"",INDEX('Policy Characteristics'!K:K,MATCH($C1139,'Policy Characteristics'!$C:$C,0)))</f>
        <v>industry-ag-main.html#fuel-switching</v>
      </c>
      <c r="R1139" s="76" t="str">
        <f>IF(ISBLANK(INDEX('Policy Characteristics'!L:L,MATCH($C1139,'Policy Characteristics'!$C:$C,0))),"",INDEX('Policy Characteristics'!L:L,MATCH($C1139,'Policy Characteristics'!$C:$C,0)))</f>
        <v>industry-elec-and-hydrogen.html</v>
      </c>
    </row>
    <row r="1140" spans="1:18" s="143" customFormat="1" x14ac:dyDescent="0.25">
      <c r="A1140" s="76" t="str">
        <f>IF(ISBLANK(INDEX('Policy Characteristics'!A:A,MATCH($C1140,'Policy Characteristics'!$C:$C,0))),"",INDEX('Policy Characteristics'!A:A,MATCH($C1140,'Policy Characteristics'!$C:$C,0)))</f>
        <v>Industry</v>
      </c>
      <c r="B1140" s="234" t="str">
        <f>IF(ISBLANK(INDEX('Policy Characteristics'!B:B,MATCH($C1140,'Policy Characteristics'!$C:$C,0))),"",INDEX('Policy Characteristics'!B:B,MATCH($C1140,'Policy Characteristics'!$C:$C,0)))</f>
        <v>Hydrogen Combustion</v>
      </c>
      <c r="C1140" s="76" t="str">
        <f t="shared" si="35"/>
        <v>Fraction of Eligible Industrial Energy Use Shifted to Hydrogen</v>
      </c>
      <c r="D1140" s="78" t="s">
        <v>1304</v>
      </c>
      <c r="E1140" t="s">
        <v>1690</v>
      </c>
      <c r="F1140" t="s">
        <v>1268</v>
      </c>
      <c r="G1140" s="88" t="s">
        <v>1697</v>
      </c>
      <c r="H1140" s="15">
        <v>2059</v>
      </c>
      <c r="I1140" s="247" t="s">
        <v>43</v>
      </c>
      <c r="J1140" s="236" t="str">
        <f>IF(ISBLANK(INDEX('Policy Characteristics'!D:D,MATCH($C1140,'Policy Characteristics'!$C:$C,0))),"",INDEX('Policy Characteristics'!D:D,MATCH($C1140,'Policy Characteristics'!$C:$C,0)))</f>
        <v>Hydrogen Combustion</v>
      </c>
      <c r="K1140" s="76" t="str">
        <f>IF(ISBLANK(INDEX('Policy Characteristics'!E:E,MATCH($C1140,'Policy Characteristics'!$C:$C,0))),"",INDEX('Policy Characteristics'!E:E,MATCH($C1140,'Policy Characteristics'!$C:$C,0)))</f>
        <v>indst shift to hydrogen</v>
      </c>
      <c r="L1140" s="239">
        <f>IF(ISBLANK(INDEX('Policy Characteristics'!F:F,MATCH($C1140,'Policy Characteristics'!$C:$C,0))),"",INDEX('Policy Characteristics'!F:F,MATCH($C1140,'Policy Characteristics'!$C:$C,0)))</f>
        <v>0</v>
      </c>
      <c r="M1140" s="239">
        <f>IF(ISBLANK(INDEX('Policy Characteristics'!G:G,MATCH($C1140,'Policy Characteristics'!$C:$C,0))),"",INDEX('Policy Characteristics'!G:G,MATCH($C1140,'Policy Characteristics'!$C:$C,0)))</f>
        <v>1</v>
      </c>
      <c r="N1140" s="239">
        <f>IF(ISBLANK(INDEX('Policy Characteristics'!H:H,MATCH($C1140,'Policy Characteristics'!$C:$C,0))),"",INDEX('Policy Characteristics'!H:H,MATCH($C1140,'Policy Characteristics'!$C:$C,0)))</f>
        <v>0.01</v>
      </c>
      <c r="O1140" s="76" t="str">
        <f>IF(ISBLANK(INDEX('Policy Characteristics'!I:I,MATCH($C1140,'Policy Characteristics'!$C:$C,0))),"",INDEX('Policy Characteristics'!I:I,MATCH($C1140,'Policy Characteristics'!$C:$C,0)))</f>
        <v>% of fuel shifted</v>
      </c>
      <c r="P1140" s="76" t="str">
        <f>IF(ISBLANK(INDEX('Policy Characteristics'!J:J,MATCH($C1140,'Policy Characteristics'!$C:$C,0))),"",INDEX('Policy Characteristics'!J:J,MATCH($C1140,'Policy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0" s="76" t="str">
        <f>IF(ISBLANK(INDEX('Policy Characteristics'!K:K,MATCH($C1140,'Policy Characteristics'!$C:$C,0))),"",INDEX('Policy Characteristics'!K:K,MATCH($C1140,'Policy Characteristics'!$C:$C,0)))</f>
        <v>industry-ag-main.html#fuel-switching</v>
      </c>
      <c r="R1140" s="76" t="str">
        <f>IF(ISBLANK(INDEX('Policy Characteristics'!L:L,MATCH($C1140,'Policy Characteristics'!$C:$C,0))),"",INDEX('Policy Characteristics'!L:L,MATCH($C1140,'Policy Characteristics'!$C:$C,0)))</f>
        <v>industry-elec-and-hydrogen.html</v>
      </c>
    </row>
    <row r="1141" spans="1:18" s="143" customFormat="1" x14ac:dyDescent="0.25">
      <c r="A1141" s="76" t="str">
        <f>IF(ISBLANK(INDEX('Policy Characteristics'!A:A,MATCH($C1141,'Policy Characteristics'!$C:$C,0))),"",INDEX('Policy Characteristics'!A:A,MATCH($C1141,'Policy Characteristics'!$C:$C,0)))</f>
        <v>Industry</v>
      </c>
      <c r="B1141" s="234" t="str">
        <f>IF(ISBLANK(INDEX('Policy Characteristics'!B:B,MATCH($C1141,'Policy Characteristics'!$C:$C,0))),"",INDEX('Policy Characteristics'!B:B,MATCH($C1141,'Policy Characteristics'!$C:$C,0)))</f>
        <v>Hydrogen Combustion</v>
      </c>
      <c r="C1141" s="76" t="str">
        <f t="shared" si="35"/>
        <v>Fraction of Eligible Industrial Energy Use Shifted to Hydrogen</v>
      </c>
      <c r="D1141" s="78" t="s">
        <v>1304</v>
      </c>
      <c r="E1141" t="s">
        <v>1691</v>
      </c>
      <c r="F1141" t="s">
        <v>1268</v>
      </c>
      <c r="G1141" s="88" t="s">
        <v>1698</v>
      </c>
      <c r="H1141" s="15">
        <v>2060</v>
      </c>
      <c r="I1141" s="247" t="s">
        <v>44</v>
      </c>
      <c r="J1141" s="236" t="str">
        <f>IF(ISBLANK(INDEX('Policy Characteristics'!D:D,MATCH($C1141,'Policy Characteristics'!$C:$C,0))),"",INDEX('Policy Characteristics'!D:D,MATCH($C1141,'Policy Characteristics'!$C:$C,0)))</f>
        <v>Hydrogen Combustion</v>
      </c>
      <c r="K1141" s="76" t="str">
        <f>IF(ISBLANK(INDEX('Policy Characteristics'!E:E,MATCH($C1141,'Policy Characteristics'!$C:$C,0))),"",INDEX('Policy Characteristics'!E:E,MATCH($C1141,'Policy Characteristics'!$C:$C,0)))</f>
        <v>indst shift to hydrogen</v>
      </c>
      <c r="L1141" s="239">
        <f>IF(ISBLANK(INDEX('Policy Characteristics'!F:F,MATCH($C1141,'Policy Characteristics'!$C:$C,0))),"",INDEX('Policy Characteristics'!F:F,MATCH($C1141,'Policy Characteristics'!$C:$C,0)))</f>
        <v>0</v>
      </c>
      <c r="M1141" s="239">
        <f>IF(ISBLANK(INDEX('Policy Characteristics'!G:G,MATCH($C1141,'Policy Characteristics'!$C:$C,0))),"",INDEX('Policy Characteristics'!G:G,MATCH($C1141,'Policy Characteristics'!$C:$C,0)))</f>
        <v>1</v>
      </c>
      <c r="N1141" s="239">
        <f>IF(ISBLANK(INDEX('Policy Characteristics'!H:H,MATCH($C1141,'Policy Characteristics'!$C:$C,0))),"",INDEX('Policy Characteristics'!H:H,MATCH($C1141,'Policy Characteristics'!$C:$C,0)))</f>
        <v>0.01</v>
      </c>
      <c r="O1141" s="76" t="str">
        <f>IF(ISBLANK(INDEX('Policy Characteristics'!I:I,MATCH($C1141,'Policy Characteristics'!$C:$C,0))),"",INDEX('Policy Characteristics'!I:I,MATCH($C1141,'Policy Characteristics'!$C:$C,0)))</f>
        <v>% of fuel shifted</v>
      </c>
      <c r="P1141" s="76" t="str">
        <f>IF(ISBLANK(INDEX('Policy Characteristics'!J:J,MATCH($C1141,'Policy Characteristics'!$C:$C,0))),"",INDEX('Policy Characteristics'!J:J,MATCH($C1141,'Policy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1" s="76" t="str">
        <f>IF(ISBLANK(INDEX('Policy Characteristics'!K:K,MATCH($C1141,'Policy Characteristics'!$C:$C,0))),"",INDEX('Policy Characteristics'!K:K,MATCH($C1141,'Policy Characteristics'!$C:$C,0)))</f>
        <v>industry-ag-main.html#fuel-switching</v>
      </c>
      <c r="R1141" s="76" t="str">
        <f>IF(ISBLANK(INDEX('Policy Characteristics'!L:L,MATCH($C1141,'Policy Characteristics'!$C:$C,0))),"",INDEX('Policy Characteristics'!L:L,MATCH($C1141,'Policy Characteristics'!$C:$C,0)))</f>
        <v>industry-elec-and-hydrogen.html</v>
      </c>
    </row>
    <row r="1142" spans="1:18" s="143" customFormat="1" x14ac:dyDescent="0.25">
      <c r="A1142" s="76" t="str">
        <f>IF(ISBLANK(INDEX('Policy Characteristics'!A:A,MATCH($C1142,'Policy Characteristics'!$C:$C,0))),"",INDEX('Policy Characteristics'!A:A,MATCH($C1142,'Policy Characteristics'!$C:$C,0)))</f>
        <v>Industry</v>
      </c>
      <c r="B1142" s="234" t="str">
        <f>IF(ISBLANK(INDEX('Policy Characteristics'!B:B,MATCH($C1142,'Policy Characteristics'!$C:$C,0))),"",INDEX('Policy Characteristics'!B:B,MATCH($C1142,'Policy Characteristics'!$C:$C,0)))</f>
        <v>Hydrogen Combustion</v>
      </c>
      <c r="C1142" s="76" t="str">
        <f t="shared" si="35"/>
        <v>Fraction of Eligible Industrial Energy Use Shifted to Hydrogen</v>
      </c>
      <c r="D1142" s="78" t="s">
        <v>1304</v>
      </c>
      <c r="E1142" t="s">
        <v>1692</v>
      </c>
      <c r="F1142" t="s">
        <v>1268</v>
      </c>
      <c r="G1142" s="88" t="s">
        <v>1699</v>
      </c>
      <c r="H1142" s="15">
        <v>2061</v>
      </c>
      <c r="I1142" s="247" t="s">
        <v>44</v>
      </c>
      <c r="J1142" s="236" t="str">
        <f>IF(ISBLANK(INDEX('Policy Characteristics'!D:D,MATCH($C1142,'Policy Characteristics'!$C:$C,0))),"",INDEX('Policy Characteristics'!D:D,MATCH($C1142,'Policy Characteristics'!$C:$C,0)))</f>
        <v>Hydrogen Combustion</v>
      </c>
      <c r="K1142" s="76" t="str">
        <f>IF(ISBLANK(INDEX('Policy Characteristics'!E:E,MATCH($C1142,'Policy Characteristics'!$C:$C,0))),"",INDEX('Policy Characteristics'!E:E,MATCH($C1142,'Policy Characteristics'!$C:$C,0)))</f>
        <v>indst shift to hydrogen</v>
      </c>
      <c r="L1142" s="239">
        <f>IF(ISBLANK(INDEX('Policy Characteristics'!F:F,MATCH($C1142,'Policy Characteristics'!$C:$C,0))),"",INDEX('Policy Characteristics'!F:F,MATCH($C1142,'Policy Characteristics'!$C:$C,0)))</f>
        <v>0</v>
      </c>
      <c r="M1142" s="239">
        <f>IF(ISBLANK(INDEX('Policy Characteristics'!G:G,MATCH($C1142,'Policy Characteristics'!$C:$C,0))),"",INDEX('Policy Characteristics'!G:G,MATCH($C1142,'Policy Characteristics'!$C:$C,0)))</f>
        <v>1</v>
      </c>
      <c r="N1142" s="239">
        <f>IF(ISBLANK(INDEX('Policy Characteristics'!H:H,MATCH($C1142,'Policy Characteristics'!$C:$C,0))),"",INDEX('Policy Characteristics'!H:H,MATCH($C1142,'Policy Characteristics'!$C:$C,0)))</f>
        <v>0.01</v>
      </c>
      <c r="O1142" s="76" t="str">
        <f>IF(ISBLANK(INDEX('Policy Characteristics'!I:I,MATCH($C1142,'Policy Characteristics'!$C:$C,0))),"",INDEX('Policy Characteristics'!I:I,MATCH($C1142,'Policy Characteristics'!$C:$C,0)))</f>
        <v>% of fuel shifted</v>
      </c>
      <c r="P1142" s="76" t="str">
        <f>IF(ISBLANK(INDEX('Policy Characteristics'!J:J,MATCH($C1142,'Policy Characteristics'!$C:$C,0))),"",INDEX('Policy Characteristics'!J:J,MATCH($C1142,'Policy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2" s="76" t="str">
        <f>IF(ISBLANK(INDEX('Policy Characteristics'!K:K,MATCH($C1142,'Policy Characteristics'!$C:$C,0))),"",INDEX('Policy Characteristics'!K:K,MATCH($C1142,'Policy Characteristics'!$C:$C,0)))</f>
        <v>industry-ag-main.html#fuel-switching</v>
      </c>
      <c r="R1142" s="76" t="str">
        <f>IF(ISBLANK(INDEX('Policy Characteristics'!L:L,MATCH($C1142,'Policy Characteristics'!$C:$C,0))),"",INDEX('Policy Characteristics'!L:L,MATCH($C1142,'Policy Characteristics'!$C:$C,0)))</f>
        <v>industry-elec-and-hydrogen.html</v>
      </c>
    </row>
    <row r="1143" spans="1:18" s="143" customFormat="1" x14ac:dyDescent="0.25">
      <c r="A1143" s="76" t="str">
        <f>IF(ISBLANK(INDEX('Policy Characteristics'!A:A,MATCH($C1143,'Policy Characteristics'!$C:$C,0))),"",INDEX('Policy Characteristics'!A:A,MATCH($C1143,'Policy Characteristics'!$C:$C,0)))</f>
        <v>Industry</v>
      </c>
      <c r="B1143" s="234" t="str">
        <f>IF(ISBLANK(INDEX('Policy Characteristics'!B:B,MATCH($C1143,'Policy Characteristics'!$C:$C,0))),"",INDEX('Policy Characteristics'!B:B,MATCH($C1143,'Policy Characteristics'!$C:$C,0)))</f>
        <v>Hydrogen Combustion</v>
      </c>
      <c r="C1143" s="76" t="str">
        <f t="shared" si="35"/>
        <v>Fraction of Eligible Industrial Energy Use Shifted to Hydrogen</v>
      </c>
      <c r="D1143" s="78" t="s">
        <v>1304</v>
      </c>
      <c r="E1143" t="s">
        <v>1693</v>
      </c>
      <c r="F1143" t="s">
        <v>1268</v>
      </c>
      <c r="G1143" s="88" t="s">
        <v>1700</v>
      </c>
      <c r="H1143" s="15">
        <v>2062</v>
      </c>
      <c r="I1143" s="247" t="s">
        <v>44</v>
      </c>
      <c r="J1143" s="236" t="str">
        <f>IF(ISBLANK(INDEX('Policy Characteristics'!D:D,MATCH($C1143,'Policy Characteristics'!$C:$C,0))),"",INDEX('Policy Characteristics'!D:D,MATCH($C1143,'Policy Characteristics'!$C:$C,0)))</f>
        <v>Hydrogen Combustion</v>
      </c>
      <c r="K1143" s="76" t="str">
        <f>IF(ISBLANK(INDEX('Policy Characteristics'!E:E,MATCH($C1143,'Policy Characteristics'!$C:$C,0))),"",INDEX('Policy Characteristics'!E:E,MATCH($C1143,'Policy Characteristics'!$C:$C,0)))</f>
        <v>indst shift to hydrogen</v>
      </c>
      <c r="L1143" s="239">
        <f>IF(ISBLANK(INDEX('Policy Characteristics'!F:F,MATCH($C1143,'Policy Characteristics'!$C:$C,0))),"",INDEX('Policy Characteristics'!F:F,MATCH($C1143,'Policy Characteristics'!$C:$C,0)))</f>
        <v>0</v>
      </c>
      <c r="M1143" s="239">
        <f>IF(ISBLANK(INDEX('Policy Characteristics'!G:G,MATCH($C1143,'Policy Characteristics'!$C:$C,0))),"",INDEX('Policy Characteristics'!G:G,MATCH($C1143,'Policy Characteristics'!$C:$C,0)))</f>
        <v>1</v>
      </c>
      <c r="N1143" s="239">
        <f>IF(ISBLANK(INDEX('Policy Characteristics'!H:H,MATCH($C1143,'Policy Characteristics'!$C:$C,0))),"",INDEX('Policy Characteristics'!H:H,MATCH($C1143,'Policy Characteristics'!$C:$C,0)))</f>
        <v>0.01</v>
      </c>
      <c r="O1143" s="76" t="str">
        <f>IF(ISBLANK(INDEX('Policy Characteristics'!I:I,MATCH($C1143,'Policy Characteristics'!$C:$C,0))),"",INDEX('Policy Characteristics'!I:I,MATCH($C1143,'Policy Characteristics'!$C:$C,0)))</f>
        <v>% of fuel shifted</v>
      </c>
      <c r="P1143" s="76" t="str">
        <f>IF(ISBLANK(INDEX('Policy Characteristics'!J:J,MATCH($C1143,'Policy Characteristics'!$C:$C,0))),"",INDEX('Policy Characteristics'!J:J,MATCH($C1143,'Policy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3" s="76" t="str">
        <f>IF(ISBLANK(INDEX('Policy Characteristics'!K:K,MATCH($C1143,'Policy Characteristics'!$C:$C,0))),"",INDEX('Policy Characteristics'!K:K,MATCH($C1143,'Policy Characteristics'!$C:$C,0)))</f>
        <v>industry-ag-main.html#fuel-switching</v>
      </c>
      <c r="R1143" s="76" t="str">
        <f>IF(ISBLANK(INDEX('Policy Characteristics'!L:L,MATCH($C1143,'Policy Characteristics'!$C:$C,0))),"",INDEX('Policy Characteristics'!L:L,MATCH($C1143,'Policy Characteristics'!$C:$C,0)))</f>
        <v>industry-elec-and-hydrogen.html</v>
      </c>
    </row>
    <row r="1144" spans="1:18" s="143" customFormat="1" x14ac:dyDescent="0.25">
      <c r="A1144" s="76" t="str">
        <f>IF(ISBLANK(INDEX('Policy Characteristics'!A:A,MATCH($C1144,'Policy Characteristics'!$C:$C,0))),"",INDEX('Policy Characteristics'!A:A,MATCH($C1144,'Policy Characteristics'!$C:$C,0)))</f>
        <v>Industry</v>
      </c>
      <c r="B1144" s="234" t="str">
        <f>IF(ISBLANK(INDEX('Policy Characteristics'!B:B,MATCH($C1144,'Policy Characteristics'!$C:$C,0))),"",INDEX('Policy Characteristics'!B:B,MATCH($C1144,'Policy Characteristics'!$C:$C,0)))</f>
        <v>Hydrogen Combustion</v>
      </c>
      <c r="C1144" s="76" t="str">
        <f t="shared" si="35"/>
        <v>Fraction of Eligible Industrial Energy Use Shifted to Hydrogen</v>
      </c>
      <c r="D1144" s="78" t="s">
        <v>1304</v>
      </c>
      <c r="E1144" t="s">
        <v>1694</v>
      </c>
      <c r="F1144" t="s">
        <v>1268</v>
      </c>
      <c r="G1144" s="88" t="s">
        <v>1701</v>
      </c>
      <c r="H1144" s="15">
        <v>2063</v>
      </c>
      <c r="I1144" s="247" t="s">
        <v>44</v>
      </c>
      <c r="J1144" s="236" t="str">
        <f>IF(ISBLANK(INDEX('Policy Characteristics'!D:D,MATCH($C1144,'Policy Characteristics'!$C:$C,0))),"",INDEX('Policy Characteristics'!D:D,MATCH($C1144,'Policy Characteristics'!$C:$C,0)))</f>
        <v>Hydrogen Combustion</v>
      </c>
      <c r="K1144" s="76" t="str">
        <f>IF(ISBLANK(INDEX('Policy Characteristics'!E:E,MATCH($C1144,'Policy Characteristics'!$C:$C,0))),"",INDEX('Policy Characteristics'!E:E,MATCH($C1144,'Policy Characteristics'!$C:$C,0)))</f>
        <v>indst shift to hydrogen</v>
      </c>
      <c r="L1144" s="239">
        <f>IF(ISBLANK(INDEX('Policy Characteristics'!F:F,MATCH($C1144,'Policy Characteristics'!$C:$C,0))),"",INDEX('Policy Characteristics'!F:F,MATCH($C1144,'Policy Characteristics'!$C:$C,0)))</f>
        <v>0</v>
      </c>
      <c r="M1144" s="239">
        <f>IF(ISBLANK(INDEX('Policy Characteristics'!G:G,MATCH($C1144,'Policy Characteristics'!$C:$C,0))),"",INDEX('Policy Characteristics'!G:G,MATCH($C1144,'Policy Characteristics'!$C:$C,0)))</f>
        <v>1</v>
      </c>
      <c r="N1144" s="239">
        <f>IF(ISBLANK(INDEX('Policy Characteristics'!H:H,MATCH($C1144,'Policy Characteristics'!$C:$C,0))),"",INDEX('Policy Characteristics'!H:H,MATCH($C1144,'Policy Characteristics'!$C:$C,0)))</f>
        <v>0.01</v>
      </c>
      <c r="O1144" s="76" t="str">
        <f>IF(ISBLANK(INDEX('Policy Characteristics'!I:I,MATCH($C1144,'Policy Characteristics'!$C:$C,0))),"",INDEX('Policy Characteristics'!I:I,MATCH($C1144,'Policy Characteristics'!$C:$C,0)))</f>
        <v>% of fuel shifted</v>
      </c>
      <c r="P1144" s="76" t="str">
        <f>IF(ISBLANK(INDEX('Policy Characteristics'!J:J,MATCH($C1144,'Policy Characteristics'!$C:$C,0))),"",INDEX('Policy Characteristics'!J:J,MATCH($C1144,'Policy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4" s="76" t="str">
        <f>IF(ISBLANK(INDEX('Policy Characteristics'!K:K,MATCH($C1144,'Policy Characteristics'!$C:$C,0))),"",INDEX('Policy Characteristics'!K:K,MATCH($C1144,'Policy Characteristics'!$C:$C,0)))</f>
        <v>industry-ag-main.html#fuel-switching</v>
      </c>
      <c r="R1144" s="76" t="str">
        <f>IF(ISBLANK(INDEX('Policy Characteristics'!L:L,MATCH($C1144,'Policy Characteristics'!$C:$C,0))),"",INDEX('Policy Characteristics'!L:L,MATCH($C1144,'Policy Characteristics'!$C:$C,0)))</f>
        <v>industry-elec-and-hydrogen.html</v>
      </c>
    </row>
    <row r="1145" spans="1:18" s="143" customFormat="1" x14ac:dyDescent="0.25">
      <c r="A1145" s="76" t="str">
        <f>IF(ISBLANK(INDEX('Policy Characteristics'!A:A,MATCH($C1145,'Policy Characteristics'!$C:$C,0))),"",INDEX('Policy Characteristics'!A:A,MATCH($C1145,'Policy Characteristics'!$C:$C,0)))</f>
        <v>Industry</v>
      </c>
      <c r="B1145" s="234" t="str">
        <f>IF(ISBLANK(INDEX('Policy Characteristics'!B:B,MATCH($C1145,'Policy Characteristics'!$C:$C,0))),"",INDEX('Policy Characteristics'!B:B,MATCH($C1145,'Policy Characteristics'!$C:$C,0)))</f>
        <v>Hydrogen Combustion</v>
      </c>
      <c r="C1145" s="76" t="str">
        <f t="shared" si="35"/>
        <v>Fraction of Eligible Industrial Energy Use Shifted to Hydrogen</v>
      </c>
      <c r="D1145" s="78" t="s">
        <v>1304</v>
      </c>
      <c r="E1145" t="s">
        <v>1695</v>
      </c>
      <c r="F1145" t="s">
        <v>1268</v>
      </c>
      <c r="G1145" s="88" t="s">
        <v>1702</v>
      </c>
      <c r="H1145" s="15">
        <v>2064</v>
      </c>
      <c r="I1145" s="247" t="s">
        <v>44</v>
      </c>
      <c r="J1145" s="236" t="str">
        <f>IF(ISBLANK(INDEX('Policy Characteristics'!D:D,MATCH($C1145,'Policy Characteristics'!$C:$C,0))),"",INDEX('Policy Characteristics'!D:D,MATCH($C1145,'Policy Characteristics'!$C:$C,0)))</f>
        <v>Hydrogen Combustion</v>
      </c>
      <c r="K1145" s="76" t="str">
        <f>IF(ISBLANK(INDEX('Policy Characteristics'!E:E,MATCH($C1145,'Policy Characteristics'!$C:$C,0))),"",INDEX('Policy Characteristics'!E:E,MATCH($C1145,'Policy Characteristics'!$C:$C,0)))</f>
        <v>indst shift to hydrogen</v>
      </c>
      <c r="L1145" s="239">
        <f>IF(ISBLANK(INDEX('Policy Characteristics'!F:F,MATCH($C1145,'Policy Characteristics'!$C:$C,0))),"",INDEX('Policy Characteristics'!F:F,MATCH($C1145,'Policy Characteristics'!$C:$C,0)))</f>
        <v>0</v>
      </c>
      <c r="M1145" s="239">
        <f>IF(ISBLANK(INDEX('Policy Characteristics'!G:G,MATCH($C1145,'Policy Characteristics'!$C:$C,0))),"",INDEX('Policy Characteristics'!G:G,MATCH($C1145,'Policy Characteristics'!$C:$C,0)))</f>
        <v>1</v>
      </c>
      <c r="N1145" s="239">
        <f>IF(ISBLANK(INDEX('Policy Characteristics'!H:H,MATCH($C1145,'Policy Characteristics'!$C:$C,0))),"",INDEX('Policy Characteristics'!H:H,MATCH($C1145,'Policy Characteristics'!$C:$C,0)))</f>
        <v>0.01</v>
      </c>
      <c r="O1145" s="76" t="str">
        <f>IF(ISBLANK(INDEX('Policy Characteristics'!I:I,MATCH($C1145,'Policy Characteristics'!$C:$C,0))),"",INDEX('Policy Characteristics'!I:I,MATCH($C1145,'Policy Characteristics'!$C:$C,0)))</f>
        <v>% of fuel shifted</v>
      </c>
      <c r="P1145" s="76" t="str">
        <f>IF(ISBLANK(INDEX('Policy Characteristics'!J:J,MATCH($C1145,'Policy Characteristics'!$C:$C,0))),"",INDEX('Policy Characteristics'!J:J,MATCH($C1145,'Policy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5" s="76" t="str">
        <f>IF(ISBLANK(INDEX('Policy Characteristics'!K:K,MATCH($C1145,'Policy Characteristics'!$C:$C,0))),"",INDEX('Policy Characteristics'!K:K,MATCH($C1145,'Policy Characteristics'!$C:$C,0)))</f>
        <v>industry-ag-main.html#fuel-switching</v>
      </c>
      <c r="R1145" s="76" t="str">
        <f>IF(ISBLANK(INDEX('Policy Characteristics'!L:L,MATCH($C1145,'Policy Characteristics'!$C:$C,0))),"",INDEX('Policy Characteristics'!L:L,MATCH($C1145,'Policy Characteristics'!$C:$C,0)))</f>
        <v>industry-elec-and-hydrogen.html</v>
      </c>
    </row>
    <row r="1146" spans="1:18" s="143" customFormat="1" x14ac:dyDescent="0.25">
      <c r="A1146" s="76" t="str">
        <f>IF(ISBLANK(INDEX('Policy Characteristics'!A:A,MATCH($C1146,'Policy Characteristics'!$C:$C,0))),"",INDEX('Policy Characteristics'!A:A,MATCH($C1146,'Policy Characteristics'!$C:$C,0)))</f>
        <v>Industry</v>
      </c>
      <c r="B1146" s="234" t="str">
        <f>IF(ISBLANK(INDEX('Policy Characteristics'!B:B,MATCH($C1146,'Policy Characteristics'!$C:$C,0))),"",INDEX('Policy Characteristics'!B:B,MATCH($C1146,'Policy Characteristics'!$C:$C,0)))</f>
        <v>Hydrogen Combustion</v>
      </c>
      <c r="C1146" s="76" t="str">
        <f t="shared" si="35"/>
        <v>Fraction of Eligible Industrial Energy Use Shifted to Hydrogen</v>
      </c>
      <c r="D1146" s="78" t="s">
        <v>1304</v>
      </c>
      <c r="E1146" t="s">
        <v>1833</v>
      </c>
      <c r="F1146" t="s">
        <v>1268</v>
      </c>
      <c r="G1146" s="88" t="s">
        <v>1833</v>
      </c>
      <c r="H1146" s="15">
        <v>2065</v>
      </c>
      <c r="I1146" s="247" t="s">
        <v>44</v>
      </c>
      <c r="J1146" s="236" t="str">
        <f>IF(ISBLANK(INDEX('Policy Characteristics'!D:D,MATCH($C1146,'Policy Characteristics'!$C:$C,0))),"",INDEX('Policy Characteristics'!D:D,MATCH($C1146,'Policy Characteristics'!$C:$C,0)))</f>
        <v>Hydrogen Combustion</v>
      </c>
      <c r="K1146" s="76" t="str">
        <f>IF(ISBLANK(INDEX('Policy Characteristics'!E:E,MATCH($C1146,'Policy Characteristics'!$C:$C,0))),"",INDEX('Policy Characteristics'!E:E,MATCH($C1146,'Policy Characteristics'!$C:$C,0)))</f>
        <v>indst shift to hydrogen</v>
      </c>
      <c r="L1146" s="239">
        <f>IF(ISBLANK(INDEX('Policy Characteristics'!F:F,MATCH($C1146,'Policy Characteristics'!$C:$C,0))),"",INDEX('Policy Characteristics'!F:F,MATCH($C1146,'Policy Characteristics'!$C:$C,0)))</f>
        <v>0</v>
      </c>
      <c r="M1146" s="239">
        <f>IF(ISBLANK(INDEX('Policy Characteristics'!G:G,MATCH($C1146,'Policy Characteristics'!$C:$C,0))),"",INDEX('Policy Characteristics'!G:G,MATCH($C1146,'Policy Characteristics'!$C:$C,0)))</f>
        <v>1</v>
      </c>
      <c r="N1146" s="239">
        <f>IF(ISBLANK(INDEX('Policy Characteristics'!H:H,MATCH($C1146,'Policy Characteristics'!$C:$C,0))),"",INDEX('Policy Characteristics'!H:H,MATCH($C1146,'Policy Characteristics'!$C:$C,0)))</f>
        <v>0.01</v>
      </c>
      <c r="O1146" s="76" t="str">
        <f>IF(ISBLANK(INDEX('Policy Characteristics'!I:I,MATCH($C1146,'Policy Characteristics'!$C:$C,0))),"",INDEX('Policy Characteristics'!I:I,MATCH($C1146,'Policy Characteristics'!$C:$C,0)))</f>
        <v>% of fuel shifted</v>
      </c>
      <c r="P1146" s="76" t="str">
        <f>IF(ISBLANK(INDEX('Policy Characteristics'!J:J,MATCH($C1146,'Policy Characteristics'!$C:$C,0))),"",INDEX('Policy Characteristics'!J:J,MATCH($C1146,'Policy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6" s="76" t="str">
        <f>IF(ISBLANK(INDEX('Policy Characteristics'!K:K,MATCH($C1146,'Policy Characteristics'!$C:$C,0))),"",INDEX('Policy Characteristics'!K:K,MATCH($C1146,'Policy Characteristics'!$C:$C,0)))</f>
        <v>industry-ag-main.html#fuel-switching</v>
      </c>
      <c r="R1146" s="76" t="str">
        <f>IF(ISBLANK(INDEX('Policy Characteristics'!L:L,MATCH($C1146,'Policy Characteristics'!$C:$C,0))),"",INDEX('Policy Characteristics'!L:L,MATCH($C1146,'Policy Characteristics'!$C:$C,0)))</f>
        <v>industry-elec-and-hydrogen.html</v>
      </c>
    </row>
    <row r="1147" spans="1:18" s="143" customFormat="1" x14ac:dyDescent="0.25">
      <c r="A1147" s="76" t="str">
        <f>IF(ISBLANK(INDEX('Policy Characteristics'!A:A,MATCH($C1147,'Policy Characteristics'!$C:$C,0))),"",INDEX('Policy Characteristics'!A:A,MATCH($C1147,'Policy Characteristics'!$C:$C,0)))</f>
        <v>Industry</v>
      </c>
      <c r="B1147" s="234" t="str">
        <f>IF(ISBLANK(INDEX('Policy Characteristics'!B:B,MATCH($C1147,'Policy Characteristics'!$C:$C,0))),"",INDEX('Policy Characteristics'!B:B,MATCH($C1147,'Policy Characteristics'!$C:$C,0)))</f>
        <v>Hydrogen Combustion</v>
      </c>
      <c r="C1147" s="76" t="str">
        <f t="shared" si="35"/>
        <v>Fraction of Eligible Industrial Energy Use Shifted to Hydrogen</v>
      </c>
      <c r="D1147" s="78" t="s">
        <v>1305</v>
      </c>
      <c r="E1147" t="s">
        <v>1689</v>
      </c>
      <c r="F1147" t="s">
        <v>1269</v>
      </c>
      <c r="G1147" s="88" t="s">
        <v>1696</v>
      </c>
      <c r="H1147" s="15">
        <v>2066</v>
      </c>
      <c r="I1147" s="247" t="s">
        <v>43</v>
      </c>
      <c r="J1147" s="236" t="str">
        <f>IF(ISBLANK(INDEX('Policy Characteristics'!D:D,MATCH($C1147,'Policy Characteristics'!$C:$C,0))),"",INDEX('Policy Characteristics'!D:D,MATCH($C1147,'Policy Characteristics'!$C:$C,0)))</f>
        <v>Hydrogen Combustion</v>
      </c>
      <c r="K1147" s="76" t="str">
        <f>IF(ISBLANK(INDEX('Policy Characteristics'!E:E,MATCH($C1147,'Policy Characteristics'!$C:$C,0))),"",INDEX('Policy Characteristics'!E:E,MATCH($C1147,'Policy Characteristics'!$C:$C,0)))</f>
        <v>indst shift to hydrogen</v>
      </c>
      <c r="L1147" s="239">
        <f>IF(ISBLANK(INDEX('Policy Characteristics'!F:F,MATCH($C1147,'Policy Characteristics'!$C:$C,0))),"",INDEX('Policy Characteristics'!F:F,MATCH($C1147,'Policy Characteristics'!$C:$C,0)))</f>
        <v>0</v>
      </c>
      <c r="M1147" s="239">
        <f>IF(ISBLANK(INDEX('Policy Characteristics'!G:G,MATCH($C1147,'Policy Characteristics'!$C:$C,0))),"",INDEX('Policy Characteristics'!G:G,MATCH($C1147,'Policy Characteristics'!$C:$C,0)))</f>
        <v>1</v>
      </c>
      <c r="N1147" s="239">
        <f>IF(ISBLANK(INDEX('Policy Characteristics'!H:H,MATCH($C1147,'Policy Characteristics'!$C:$C,0))),"",INDEX('Policy Characteristics'!H:H,MATCH($C1147,'Policy Characteristics'!$C:$C,0)))</f>
        <v>0.01</v>
      </c>
      <c r="O1147" s="76" t="str">
        <f>IF(ISBLANK(INDEX('Policy Characteristics'!I:I,MATCH($C1147,'Policy Characteristics'!$C:$C,0))),"",INDEX('Policy Characteristics'!I:I,MATCH($C1147,'Policy Characteristics'!$C:$C,0)))</f>
        <v>% of fuel shifted</v>
      </c>
      <c r="P1147" s="76" t="str">
        <f>IF(ISBLANK(INDEX('Policy Characteristics'!J:J,MATCH($C1147,'Policy Characteristics'!$C:$C,0))),"",INDEX('Policy Characteristics'!J:J,MATCH($C1147,'Policy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7" s="76" t="str">
        <f>IF(ISBLANK(INDEX('Policy Characteristics'!K:K,MATCH($C1147,'Policy Characteristics'!$C:$C,0))),"",INDEX('Policy Characteristics'!K:K,MATCH($C1147,'Policy Characteristics'!$C:$C,0)))</f>
        <v>industry-ag-main.html#fuel-switching</v>
      </c>
      <c r="R1147" s="76" t="str">
        <f>IF(ISBLANK(INDEX('Policy Characteristics'!L:L,MATCH($C1147,'Policy Characteristics'!$C:$C,0))),"",INDEX('Policy Characteristics'!L:L,MATCH($C1147,'Policy Characteristics'!$C:$C,0)))</f>
        <v>industry-elec-and-hydrogen.html</v>
      </c>
    </row>
    <row r="1148" spans="1:18" s="143" customFormat="1" x14ac:dyDescent="0.25">
      <c r="A1148" s="76" t="str">
        <f>IF(ISBLANK(INDEX('Policy Characteristics'!A:A,MATCH($C1148,'Policy Characteristics'!$C:$C,0))),"",INDEX('Policy Characteristics'!A:A,MATCH($C1148,'Policy Characteristics'!$C:$C,0)))</f>
        <v>Industry</v>
      </c>
      <c r="B1148" s="234" t="str">
        <f>IF(ISBLANK(INDEX('Policy Characteristics'!B:B,MATCH($C1148,'Policy Characteristics'!$C:$C,0))),"",INDEX('Policy Characteristics'!B:B,MATCH($C1148,'Policy Characteristics'!$C:$C,0)))</f>
        <v>Hydrogen Combustion</v>
      </c>
      <c r="C1148" s="76" t="str">
        <f t="shared" si="35"/>
        <v>Fraction of Eligible Industrial Energy Use Shifted to Hydrogen</v>
      </c>
      <c r="D1148" s="78" t="s">
        <v>1305</v>
      </c>
      <c r="E1148" t="s">
        <v>1690</v>
      </c>
      <c r="F1148" t="s">
        <v>1269</v>
      </c>
      <c r="G1148" s="88" t="s">
        <v>1697</v>
      </c>
      <c r="H1148" s="15">
        <v>2067</v>
      </c>
      <c r="I1148" s="247" t="s">
        <v>43</v>
      </c>
      <c r="J1148" s="236" t="str">
        <f>IF(ISBLANK(INDEX('Policy Characteristics'!D:D,MATCH($C1148,'Policy Characteristics'!$C:$C,0))),"",INDEX('Policy Characteristics'!D:D,MATCH($C1148,'Policy Characteristics'!$C:$C,0)))</f>
        <v>Hydrogen Combustion</v>
      </c>
      <c r="K1148" s="76" t="str">
        <f>IF(ISBLANK(INDEX('Policy Characteristics'!E:E,MATCH($C1148,'Policy Characteristics'!$C:$C,0))),"",INDEX('Policy Characteristics'!E:E,MATCH($C1148,'Policy Characteristics'!$C:$C,0)))</f>
        <v>indst shift to hydrogen</v>
      </c>
      <c r="L1148" s="239">
        <f>IF(ISBLANK(INDEX('Policy Characteristics'!F:F,MATCH($C1148,'Policy Characteristics'!$C:$C,0))),"",INDEX('Policy Characteristics'!F:F,MATCH($C1148,'Policy Characteristics'!$C:$C,0)))</f>
        <v>0</v>
      </c>
      <c r="M1148" s="239">
        <f>IF(ISBLANK(INDEX('Policy Characteristics'!G:G,MATCH($C1148,'Policy Characteristics'!$C:$C,0))),"",INDEX('Policy Characteristics'!G:G,MATCH($C1148,'Policy Characteristics'!$C:$C,0)))</f>
        <v>1</v>
      </c>
      <c r="N1148" s="239">
        <f>IF(ISBLANK(INDEX('Policy Characteristics'!H:H,MATCH($C1148,'Policy Characteristics'!$C:$C,0))),"",INDEX('Policy Characteristics'!H:H,MATCH($C1148,'Policy Characteristics'!$C:$C,0)))</f>
        <v>0.01</v>
      </c>
      <c r="O1148" s="76" t="str">
        <f>IF(ISBLANK(INDEX('Policy Characteristics'!I:I,MATCH($C1148,'Policy Characteristics'!$C:$C,0))),"",INDEX('Policy Characteristics'!I:I,MATCH($C1148,'Policy Characteristics'!$C:$C,0)))</f>
        <v>% of fuel shifted</v>
      </c>
      <c r="P1148" s="76" t="str">
        <f>IF(ISBLANK(INDEX('Policy Characteristics'!J:J,MATCH($C1148,'Policy Characteristics'!$C:$C,0))),"",INDEX('Policy Characteristics'!J:J,MATCH($C1148,'Policy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8" s="76" t="str">
        <f>IF(ISBLANK(INDEX('Policy Characteristics'!K:K,MATCH($C1148,'Policy Characteristics'!$C:$C,0))),"",INDEX('Policy Characteristics'!K:K,MATCH($C1148,'Policy Characteristics'!$C:$C,0)))</f>
        <v>industry-ag-main.html#fuel-switching</v>
      </c>
      <c r="R1148" s="76" t="str">
        <f>IF(ISBLANK(INDEX('Policy Characteristics'!L:L,MATCH($C1148,'Policy Characteristics'!$C:$C,0))),"",INDEX('Policy Characteristics'!L:L,MATCH($C1148,'Policy Characteristics'!$C:$C,0)))</f>
        <v>industry-elec-and-hydrogen.html</v>
      </c>
    </row>
    <row r="1149" spans="1:18" s="143" customFormat="1" x14ac:dyDescent="0.25">
      <c r="A1149" s="76" t="str">
        <f>IF(ISBLANK(INDEX('Policy Characteristics'!A:A,MATCH($C1149,'Policy Characteristics'!$C:$C,0))),"",INDEX('Policy Characteristics'!A:A,MATCH($C1149,'Policy Characteristics'!$C:$C,0)))</f>
        <v>Industry</v>
      </c>
      <c r="B1149" s="234" t="str">
        <f>IF(ISBLANK(INDEX('Policy Characteristics'!B:B,MATCH($C1149,'Policy Characteristics'!$C:$C,0))),"",INDEX('Policy Characteristics'!B:B,MATCH($C1149,'Policy Characteristics'!$C:$C,0)))</f>
        <v>Hydrogen Combustion</v>
      </c>
      <c r="C1149" s="76" t="str">
        <f t="shared" si="35"/>
        <v>Fraction of Eligible Industrial Energy Use Shifted to Hydrogen</v>
      </c>
      <c r="D1149" s="78" t="s">
        <v>1305</v>
      </c>
      <c r="E1149" t="s">
        <v>1691</v>
      </c>
      <c r="F1149" t="s">
        <v>1269</v>
      </c>
      <c r="G1149" s="88" t="s">
        <v>1698</v>
      </c>
      <c r="H1149" s="15">
        <v>2068</v>
      </c>
      <c r="I1149" s="247" t="s">
        <v>43</v>
      </c>
      <c r="J1149" s="236" t="str">
        <f>IF(ISBLANK(INDEX('Policy Characteristics'!D:D,MATCH($C1149,'Policy Characteristics'!$C:$C,0))),"",INDEX('Policy Characteristics'!D:D,MATCH($C1149,'Policy Characteristics'!$C:$C,0)))</f>
        <v>Hydrogen Combustion</v>
      </c>
      <c r="K1149" s="76" t="str">
        <f>IF(ISBLANK(INDEX('Policy Characteristics'!E:E,MATCH($C1149,'Policy Characteristics'!$C:$C,0))),"",INDEX('Policy Characteristics'!E:E,MATCH($C1149,'Policy Characteristics'!$C:$C,0)))</f>
        <v>indst shift to hydrogen</v>
      </c>
      <c r="L1149" s="239">
        <f>IF(ISBLANK(INDEX('Policy Characteristics'!F:F,MATCH($C1149,'Policy Characteristics'!$C:$C,0))),"",INDEX('Policy Characteristics'!F:F,MATCH($C1149,'Policy Characteristics'!$C:$C,0)))</f>
        <v>0</v>
      </c>
      <c r="M1149" s="239">
        <f>IF(ISBLANK(INDEX('Policy Characteristics'!G:G,MATCH($C1149,'Policy Characteristics'!$C:$C,0))),"",INDEX('Policy Characteristics'!G:G,MATCH($C1149,'Policy Characteristics'!$C:$C,0)))</f>
        <v>1</v>
      </c>
      <c r="N1149" s="239">
        <f>IF(ISBLANK(INDEX('Policy Characteristics'!H:H,MATCH($C1149,'Policy Characteristics'!$C:$C,0))),"",INDEX('Policy Characteristics'!H:H,MATCH($C1149,'Policy Characteristics'!$C:$C,0)))</f>
        <v>0.01</v>
      </c>
      <c r="O1149" s="76" t="str">
        <f>IF(ISBLANK(INDEX('Policy Characteristics'!I:I,MATCH($C1149,'Policy Characteristics'!$C:$C,0))),"",INDEX('Policy Characteristics'!I:I,MATCH($C1149,'Policy Characteristics'!$C:$C,0)))</f>
        <v>% of fuel shifted</v>
      </c>
      <c r="P1149" s="76" t="str">
        <f>IF(ISBLANK(INDEX('Policy Characteristics'!J:J,MATCH($C1149,'Policy Characteristics'!$C:$C,0))),"",INDEX('Policy Characteristics'!J:J,MATCH($C1149,'Policy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9" s="76" t="str">
        <f>IF(ISBLANK(INDEX('Policy Characteristics'!K:K,MATCH($C1149,'Policy Characteristics'!$C:$C,0))),"",INDEX('Policy Characteristics'!K:K,MATCH($C1149,'Policy Characteristics'!$C:$C,0)))</f>
        <v>industry-ag-main.html#fuel-switching</v>
      </c>
      <c r="R1149" s="76" t="str">
        <f>IF(ISBLANK(INDEX('Policy Characteristics'!L:L,MATCH($C1149,'Policy Characteristics'!$C:$C,0))),"",INDEX('Policy Characteristics'!L:L,MATCH($C1149,'Policy Characteristics'!$C:$C,0)))</f>
        <v>industry-elec-and-hydrogen.html</v>
      </c>
    </row>
    <row r="1150" spans="1:18" s="143" customFormat="1" x14ac:dyDescent="0.25">
      <c r="A1150" s="76" t="str">
        <f>IF(ISBLANK(INDEX('Policy Characteristics'!A:A,MATCH($C1150,'Policy Characteristics'!$C:$C,0))),"",INDEX('Policy Characteristics'!A:A,MATCH($C1150,'Policy Characteristics'!$C:$C,0)))</f>
        <v>Industry</v>
      </c>
      <c r="B1150" s="234" t="str">
        <f>IF(ISBLANK(INDEX('Policy Characteristics'!B:B,MATCH($C1150,'Policy Characteristics'!$C:$C,0))),"",INDEX('Policy Characteristics'!B:B,MATCH($C1150,'Policy Characteristics'!$C:$C,0)))</f>
        <v>Hydrogen Combustion</v>
      </c>
      <c r="C1150" s="76" t="str">
        <f t="shared" si="35"/>
        <v>Fraction of Eligible Industrial Energy Use Shifted to Hydrogen</v>
      </c>
      <c r="D1150" s="78" t="s">
        <v>1305</v>
      </c>
      <c r="E1150" t="s">
        <v>1692</v>
      </c>
      <c r="F1150" t="s">
        <v>1269</v>
      </c>
      <c r="G1150" s="88" t="s">
        <v>1699</v>
      </c>
      <c r="H1150" s="15">
        <v>2069</v>
      </c>
      <c r="I1150" s="247" t="s">
        <v>44</v>
      </c>
      <c r="J1150" s="236" t="str">
        <f>IF(ISBLANK(INDEX('Policy Characteristics'!D:D,MATCH($C1150,'Policy Characteristics'!$C:$C,0))),"",INDEX('Policy Characteristics'!D:D,MATCH($C1150,'Policy Characteristics'!$C:$C,0)))</f>
        <v>Hydrogen Combustion</v>
      </c>
      <c r="K1150" s="76" t="str">
        <f>IF(ISBLANK(INDEX('Policy Characteristics'!E:E,MATCH($C1150,'Policy Characteristics'!$C:$C,0))),"",INDEX('Policy Characteristics'!E:E,MATCH($C1150,'Policy Characteristics'!$C:$C,0)))</f>
        <v>indst shift to hydrogen</v>
      </c>
      <c r="L1150" s="239">
        <f>IF(ISBLANK(INDEX('Policy Characteristics'!F:F,MATCH($C1150,'Policy Characteristics'!$C:$C,0))),"",INDEX('Policy Characteristics'!F:F,MATCH($C1150,'Policy Characteristics'!$C:$C,0)))</f>
        <v>0</v>
      </c>
      <c r="M1150" s="239">
        <f>IF(ISBLANK(INDEX('Policy Characteristics'!G:G,MATCH($C1150,'Policy Characteristics'!$C:$C,0))),"",INDEX('Policy Characteristics'!G:G,MATCH($C1150,'Policy Characteristics'!$C:$C,0)))</f>
        <v>1</v>
      </c>
      <c r="N1150" s="239">
        <f>IF(ISBLANK(INDEX('Policy Characteristics'!H:H,MATCH($C1150,'Policy Characteristics'!$C:$C,0))),"",INDEX('Policy Characteristics'!H:H,MATCH($C1150,'Policy Characteristics'!$C:$C,0)))</f>
        <v>0.01</v>
      </c>
      <c r="O1150" s="76" t="str">
        <f>IF(ISBLANK(INDEX('Policy Characteristics'!I:I,MATCH($C1150,'Policy Characteristics'!$C:$C,0))),"",INDEX('Policy Characteristics'!I:I,MATCH($C1150,'Policy Characteristics'!$C:$C,0)))</f>
        <v>% of fuel shifted</v>
      </c>
      <c r="P1150" s="76" t="str">
        <f>IF(ISBLANK(INDEX('Policy Characteristics'!J:J,MATCH($C1150,'Policy Characteristics'!$C:$C,0))),"",INDEX('Policy Characteristics'!J:J,MATCH($C1150,'Policy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0" s="76" t="str">
        <f>IF(ISBLANK(INDEX('Policy Characteristics'!K:K,MATCH($C1150,'Policy Characteristics'!$C:$C,0))),"",INDEX('Policy Characteristics'!K:K,MATCH($C1150,'Policy Characteristics'!$C:$C,0)))</f>
        <v>industry-ag-main.html#fuel-switching</v>
      </c>
      <c r="R1150" s="76" t="str">
        <f>IF(ISBLANK(INDEX('Policy Characteristics'!L:L,MATCH($C1150,'Policy Characteristics'!$C:$C,0))),"",INDEX('Policy Characteristics'!L:L,MATCH($C1150,'Policy Characteristics'!$C:$C,0)))</f>
        <v>industry-elec-and-hydrogen.html</v>
      </c>
    </row>
    <row r="1151" spans="1:18" s="143" customFormat="1" x14ac:dyDescent="0.25">
      <c r="A1151" s="76" t="str">
        <f>IF(ISBLANK(INDEX('Policy Characteristics'!A:A,MATCH($C1151,'Policy Characteristics'!$C:$C,0))),"",INDEX('Policy Characteristics'!A:A,MATCH($C1151,'Policy Characteristics'!$C:$C,0)))</f>
        <v>Industry</v>
      </c>
      <c r="B1151" s="234" t="str">
        <f>IF(ISBLANK(INDEX('Policy Characteristics'!B:B,MATCH($C1151,'Policy Characteristics'!$C:$C,0))),"",INDEX('Policy Characteristics'!B:B,MATCH($C1151,'Policy Characteristics'!$C:$C,0)))</f>
        <v>Hydrogen Combustion</v>
      </c>
      <c r="C1151" s="76" t="str">
        <f t="shared" si="35"/>
        <v>Fraction of Eligible Industrial Energy Use Shifted to Hydrogen</v>
      </c>
      <c r="D1151" s="78" t="s">
        <v>1305</v>
      </c>
      <c r="E1151" t="s">
        <v>1693</v>
      </c>
      <c r="F1151" t="s">
        <v>1269</v>
      </c>
      <c r="G1151" s="88" t="s">
        <v>1700</v>
      </c>
      <c r="H1151" s="15">
        <v>2070</v>
      </c>
      <c r="I1151" s="247" t="s">
        <v>43</v>
      </c>
      <c r="J1151" s="236" t="str">
        <f>IF(ISBLANK(INDEX('Policy Characteristics'!D:D,MATCH($C1151,'Policy Characteristics'!$C:$C,0))),"",INDEX('Policy Characteristics'!D:D,MATCH($C1151,'Policy Characteristics'!$C:$C,0)))</f>
        <v>Hydrogen Combustion</v>
      </c>
      <c r="K1151" s="76" t="str">
        <f>IF(ISBLANK(INDEX('Policy Characteristics'!E:E,MATCH($C1151,'Policy Characteristics'!$C:$C,0))),"",INDEX('Policy Characteristics'!E:E,MATCH($C1151,'Policy Characteristics'!$C:$C,0)))</f>
        <v>indst shift to hydrogen</v>
      </c>
      <c r="L1151" s="239">
        <f>IF(ISBLANK(INDEX('Policy Characteristics'!F:F,MATCH($C1151,'Policy Characteristics'!$C:$C,0))),"",INDEX('Policy Characteristics'!F:F,MATCH($C1151,'Policy Characteristics'!$C:$C,0)))</f>
        <v>0</v>
      </c>
      <c r="M1151" s="239">
        <f>IF(ISBLANK(INDEX('Policy Characteristics'!G:G,MATCH($C1151,'Policy Characteristics'!$C:$C,0))),"",INDEX('Policy Characteristics'!G:G,MATCH($C1151,'Policy Characteristics'!$C:$C,0)))</f>
        <v>1</v>
      </c>
      <c r="N1151" s="239">
        <f>IF(ISBLANK(INDEX('Policy Characteristics'!H:H,MATCH($C1151,'Policy Characteristics'!$C:$C,0))),"",INDEX('Policy Characteristics'!H:H,MATCH($C1151,'Policy Characteristics'!$C:$C,0)))</f>
        <v>0.01</v>
      </c>
      <c r="O1151" s="76" t="str">
        <f>IF(ISBLANK(INDEX('Policy Characteristics'!I:I,MATCH($C1151,'Policy Characteristics'!$C:$C,0))),"",INDEX('Policy Characteristics'!I:I,MATCH($C1151,'Policy Characteristics'!$C:$C,0)))</f>
        <v>% of fuel shifted</v>
      </c>
      <c r="P1151" s="76" t="str">
        <f>IF(ISBLANK(INDEX('Policy Characteristics'!J:J,MATCH($C1151,'Policy Characteristics'!$C:$C,0))),"",INDEX('Policy Characteristics'!J:J,MATCH($C1151,'Policy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1" s="76" t="str">
        <f>IF(ISBLANK(INDEX('Policy Characteristics'!K:K,MATCH($C1151,'Policy Characteristics'!$C:$C,0))),"",INDEX('Policy Characteristics'!K:K,MATCH($C1151,'Policy Characteristics'!$C:$C,0)))</f>
        <v>industry-ag-main.html#fuel-switching</v>
      </c>
      <c r="R1151" s="76" t="str">
        <f>IF(ISBLANK(INDEX('Policy Characteristics'!L:L,MATCH($C1151,'Policy Characteristics'!$C:$C,0))),"",INDEX('Policy Characteristics'!L:L,MATCH($C1151,'Policy Characteristics'!$C:$C,0)))</f>
        <v>industry-elec-and-hydrogen.html</v>
      </c>
    </row>
    <row r="1152" spans="1:18" s="143" customFormat="1" x14ac:dyDescent="0.25">
      <c r="A1152" s="76" t="str">
        <f>IF(ISBLANK(INDEX('Policy Characteristics'!A:A,MATCH($C1152,'Policy Characteristics'!$C:$C,0))),"",INDEX('Policy Characteristics'!A:A,MATCH($C1152,'Policy Characteristics'!$C:$C,0)))</f>
        <v>Industry</v>
      </c>
      <c r="B1152" s="234" t="str">
        <f>IF(ISBLANK(INDEX('Policy Characteristics'!B:B,MATCH($C1152,'Policy Characteristics'!$C:$C,0))),"",INDEX('Policy Characteristics'!B:B,MATCH($C1152,'Policy Characteristics'!$C:$C,0)))</f>
        <v>Hydrogen Combustion</v>
      </c>
      <c r="C1152" s="76" t="str">
        <f t="shared" si="35"/>
        <v>Fraction of Eligible Industrial Energy Use Shifted to Hydrogen</v>
      </c>
      <c r="D1152" s="78" t="s">
        <v>1305</v>
      </c>
      <c r="E1152" t="s">
        <v>1694</v>
      </c>
      <c r="F1152" t="s">
        <v>1269</v>
      </c>
      <c r="G1152" s="88" t="s">
        <v>1701</v>
      </c>
      <c r="H1152" s="15">
        <v>2071</v>
      </c>
      <c r="I1152" s="247" t="s">
        <v>43</v>
      </c>
      <c r="J1152" s="236" t="str">
        <f>IF(ISBLANK(INDEX('Policy Characteristics'!D:D,MATCH($C1152,'Policy Characteristics'!$C:$C,0))),"",INDEX('Policy Characteristics'!D:D,MATCH($C1152,'Policy Characteristics'!$C:$C,0)))</f>
        <v>Hydrogen Combustion</v>
      </c>
      <c r="K1152" s="76" t="str">
        <f>IF(ISBLANK(INDEX('Policy Characteristics'!E:E,MATCH($C1152,'Policy Characteristics'!$C:$C,0))),"",INDEX('Policy Characteristics'!E:E,MATCH($C1152,'Policy Characteristics'!$C:$C,0)))</f>
        <v>indst shift to hydrogen</v>
      </c>
      <c r="L1152" s="239">
        <f>IF(ISBLANK(INDEX('Policy Characteristics'!F:F,MATCH($C1152,'Policy Characteristics'!$C:$C,0))),"",INDEX('Policy Characteristics'!F:F,MATCH($C1152,'Policy Characteristics'!$C:$C,0)))</f>
        <v>0</v>
      </c>
      <c r="M1152" s="239">
        <f>IF(ISBLANK(INDEX('Policy Characteristics'!G:G,MATCH($C1152,'Policy Characteristics'!$C:$C,0))),"",INDEX('Policy Characteristics'!G:G,MATCH($C1152,'Policy Characteristics'!$C:$C,0)))</f>
        <v>1</v>
      </c>
      <c r="N1152" s="239">
        <f>IF(ISBLANK(INDEX('Policy Characteristics'!H:H,MATCH($C1152,'Policy Characteristics'!$C:$C,0))),"",INDEX('Policy Characteristics'!H:H,MATCH($C1152,'Policy Characteristics'!$C:$C,0)))</f>
        <v>0.01</v>
      </c>
      <c r="O1152" s="76" t="str">
        <f>IF(ISBLANK(INDEX('Policy Characteristics'!I:I,MATCH($C1152,'Policy Characteristics'!$C:$C,0))),"",INDEX('Policy Characteristics'!I:I,MATCH($C1152,'Policy Characteristics'!$C:$C,0)))</f>
        <v>% of fuel shifted</v>
      </c>
      <c r="P1152" s="76" t="str">
        <f>IF(ISBLANK(INDEX('Policy Characteristics'!J:J,MATCH($C1152,'Policy Characteristics'!$C:$C,0))),"",INDEX('Policy Characteristics'!J:J,MATCH($C1152,'Policy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2" s="76" t="str">
        <f>IF(ISBLANK(INDEX('Policy Characteristics'!K:K,MATCH($C1152,'Policy Characteristics'!$C:$C,0))),"",INDEX('Policy Characteristics'!K:K,MATCH($C1152,'Policy Characteristics'!$C:$C,0)))</f>
        <v>industry-ag-main.html#fuel-switching</v>
      </c>
      <c r="R1152" s="76" t="str">
        <f>IF(ISBLANK(INDEX('Policy Characteristics'!L:L,MATCH($C1152,'Policy Characteristics'!$C:$C,0))),"",INDEX('Policy Characteristics'!L:L,MATCH($C1152,'Policy Characteristics'!$C:$C,0)))</f>
        <v>industry-elec-and-hydrogen.html</v>
      </c>
    </row>
    <row r="1153" spans="1:18" s="143" customFormat="1" x14ac:dyDescent="0.25">
      <c r="A1153" s="76" t="str">
        <f>IF(ISBLANK(INDEX('Policy Characteristics'!A:A,MATCH($C1153,'Policy Characteristics'!$C:$C,0))),"",INDEX('Policy Characteristics'!A:A,MATCH($C1153,'Policy Characteristics'!$C:$C,0)))</f>
        <v>Industry</v>
      </c>
      <c r="B1153" s="234" t="str">
        <f>IF(ISBLANK(INDEX('Policy Characteristics'!B:B,MATCH($C1153,'Policy Characteristics'!$C:$C,0))),"",INDEX('Policy Characteristics'!B:B,MATCH($C1153,'Policy Characteristics'!$C:$C,0)))</f>
        <v>Hydrogen Combustion</v>
      </c>
      <c r="C1153" s="76" t="str">
        <f t="shared" si="35"/>
        <v>Fraction of Eligible Industrial Energy Use Shifted to Hydrogen</v>
      </c>
      <c r="D1153" s="78" t="s">
        <v>1305</v>
      </c>
      <c r="E1153" t="s">
        <v>1695</v>
      </c>
      <c r="F1153" t="s">
        <v>1269</v>
      </c>
      <c r="G1153" s="88" t="s">
        <v>1702</v>
      </c>
      <c r="H1153" s="15">
        <v>2072</v>
      </c>
      <c r="I1153" s="247" t="s">
        <v>44</v>
      </c>
      <c r="J1153" s="236" t="str">
        <f>IF(ISBLANK(INDEX('Policy Characteristics'!D:D,MATCH($C1153,'Policy Characteristics'!$C:$C,0))),"",INDEX('Policy Characteristics'!D:D,MATCH($C1153,'Policy Characteristics'!$C:$C,0)))</f>
        <v>Hydrogen Combustion</v>
      </c>
      <c r="K1153" s="76" t="str">
        <f>IF(ISBLANK(INDEX('Policy Characteristics'!E:E,MATCH($C1153,'Policy Characteristics'!$C:$C,0))),"",INDEX('Policy Characteristics'!E:E,MATCH($C1153,'Policy Characteristics'!$C:$C,0)))</f>
        <v>indst shift to hydrogen</v>
      </c>
      <c r="L1153" s="239">
        <f>IF(ISBLANK(INDEX('Policy Characteristics'!F:F,MATCH($C1153,'Policy Characteristics'!$C:$C,0))),"",INDEX('Policy Characteristics'!F:F,MATCH($C1153,'Policy Characteristics'!$C:$C,0)))</f>
        <v>0</v>
      </c>
      <c r="M1153" s="239">
        <f>IF(ISBLANK(INDEX('Policy Characteristics'!G:G,MATCH($C1153,'Policy Characteristics'!$C:$C,0))),"",INDEX('Policy Characteristics'!G:G,MATCH($C1153,'Policy Characteristics'!$C:$C,0)))</f>
        <v>1</v>
      </c>
      <c r="N1153" s="239">
        <f>IF(ISBLANK(INDEX('Policy Characteristics'!H:H,MATCH($C1153,'Policy Characteristics'!$C:$C,0))),"",INDEX('Policy Characteristics'!H:H,MATCH($C1153,'Policy Characteristics'!$C:$C,0)))</f>
        <v>0.01</v>
      </c>
      <c r="O1153" s="76" t="str">
        <f>IF(ISBLANK(INDEX('Policy Characteristics'!I:I,MATCH($C1153,'Policy Characteristics'!$C:$C,0))),"",INDEX('Policy Characteristics'!I:I,MATCH($C1153,'Policy Characteristics'!$C:$C,0)))</f>
        <v>% of fuel shifted</v>
      </c>
      <c r="P1153" s="76" t="str">
        <f>IF(ISBLANK(INDEX('Policy Characteristics'!J:J,MATCH($C1153,'Policy Characteristics'!$C:$C,0))),"",INDEX('Policy Characteristics'!J:J,MATCH($C1153,'Policy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3" s="76" t="str">
        <f>IF(ISBLANK(INDEX('Policy Characteristics'!K:K,MATCH($C1153,'Policy Characteristics'!$C:$C,0))),"",INDEX('Policy Characteristics'!K:K,MATCH($C1153,'Policy Characteristics'!$C:$C,0)))</f>
        <v>industry-ag-main.html#fuel-switching</v>
      </c>
      <c r="R1153" s="76" t="str">
        <f>IF(ISBLANK(INDEX('Policy Characteristics'!L:L,MATCH($C1153,'Policy Characteristics'!$C:$C,0))),"",INDEX('Policy Characteristics'!L:L,MATCH($C1153,'Policy Characteristics'!$C:$C,0)))</f>
        <v>industry-elec-and-hydrogen.html</v>
      </c>
    </row>
    <row r="1154" spans="1:18" s="143" customFormat="1" x14ac:dyDescent="0.25">
      <c r="A1154" s="76" t="str">
        <f>IF(ISBLANK(INDEX('Policy Characteristics'!A:A,MATCH($C1154,'Policy Characteristics'!$C:$C,0))),"",INDEX('Policy Characteristics'!A:A,MATCH($C1154,'Policy Characteristics'!$C:$C,0)))</f>
        <v>Industry</v>
      </c>
      <c r="B1154" s="234" t="str">
        <f>IF(ISBLANK(INDEX('Policy Characteristics'!B:B,MATCH($C1154,'Policy Characteristics'!$C:$C,0))),"",INDEX('Policy Characteristics'!B:B,MATCH($C1154,'Policy Characteristics'!$C:$C,0)))</f>
        <v>Hydrogen Combustion</v>
      </c>
      <c r="C1154" s="76" t="str">
        <f t="shared" si="35"/>
        <v>Fraction of Eligible Industrial Energy Use Shifted to Hydrogen</v>
      </c>
      <c r="D1154" s="78" t="s">
        <v>1305</v>
      </c>
      <c r="E1154" t="s">
        <v>1833</v>
      </c>
      <c r="F1154" t="s">
        <v>1269</v>
      </c>
      <c r="G1154" s="88" t="s">
        <v>1833</v>
      </c>
      <c r="H1154" s="15">
        <v>2073</v>
      </c>
      <c r="I1154" s="247" t="s">
        <v>43</v>
      </c>
      <c r="J1154" s="236" t="str">
        <f>IF(ISBLANK(INDEX('Policy Characteristics'!D:D,MATCH($C1154,'Policy Characteristics'!$C:$C,0))),"",INDEX('Policy Characteristics'!D:D,MATCH($C1154,'Policy Characteristics'!$C:$C,0)))</f>
        <v>Hydrogen Combustion</v>
      </c>
      <c r="K1154" s="76" t="str">
        <f>IF(ISBLANK(INDEX('Policy Characteristics'!E:E,MATCH($C1154,'Policy Characteristics'!$C:$C,0))),"",INDEX('Policy Characteristics'!E:E,MATCH($C1154,'Policy Characteristics'!$C:$C,0)))</f>
        <v>indst shift to hydrogen</v>
      </c>
      <c r="L1154" s="239">
        <f>IF(ISBLANK(INDEX('Policy Characteristics'!F:F,MATCH($C1154,'Policy Characteristics'!$C:$C,0))),"",INDEX('Policy Characteristics'!F:F,MATCH($C1154,'Policy Characteristics'!$C:$C,0)))</f>
        <v>0</v>
      </c>
      <c r="M1154" s="239">
        <f>IF(ISBLANK(INDEX('Policy Characteristics'!G:G,MATCH($C1154,'Policy Characteristics'!$C:$C,0))),"",INDEX('Policy Characteristics'!G:G,MATCH($C1154,'Policy Characteristics'!$C:$C,0)))</f>
        <v>1</v>
      </c>
      <c r="N1154" s="239">
        <f>IF(ISBLANK(INDEX('Policy Characteristics'!H:H,MATCH($C1154,'Policy Characteristics'!$C:$C,0))),"",INDEX('Policy Characteristics'!H:H,MATCH($C1154,'Policy Characteristics'!$C:$C,0)))</f>
        <v>0.01</v>
      </c>
      <c r="O1154" s="76" t="str">
        <f>IF(ISBLANK(INDEX('Policy Characteristics'!I:I,MATCH($C1154,'Policy Characteristics'!$C:$C,0))),"",INDEX('Policy Characteristics'!I:I,MATCH($C1154,'Policy Characteristics'!$C:$C,0)))</f>
        <v>% of fuel shifted</v>
      </c>
      <c r="P1154" s="76" t="str">
        <f>IF(ISBLANK(INDEX('Policy Characteristics'!J:J,MATCH($C1154,'Policy Characteristics'!$C:$C,0))),"",INDEX('Policy Characteristics'!J:J,MATCH($C1154,'Policy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4" s="76" t="str">
        <f>IF(ISBLANK(INDEX('Policy Characteristics'!K:K,MATCH($C1154,'Policy Characteristics'!$C:$C,0))),"",INDEX('Policy Characteristics'!K:K,MATCH($C1154,'Policy Characteristics'!$C:$C,0)))</f>
        <v>industry-ag-main.html#fuel-switching</v>
      </c>
      <c r="R1154" s="76" t="str">
        <f>IF(ISBLANK(INDEX('Policy Characteristics'!L:L,MATCH($C1154,'Policy Characteristics'!$C:$C,0))),"",INDEX('Policy Characteristics'!L:L,MATCH($C1154,'Policy Characteristics'!$C:$C,0)))</f>
        <v>industry-elec-and-hydrogen.html</v>
      </c>
    </row>
    <row r="1155" spans="1:18" s="143" customFormat="1" x14ac:dyDescent="0.25">
      <c r="A1155" s="76" t="str">
        <f>IF(ISBLANK(INDEX('Policy Characteristics'!A:A,MATCH($C1155,'Policy Characteristics'!$C:$C,0))),"",INDEX('Policy Characteristics'!A:A,MATCH($C1155,'Policy Characteristics'!$C:$C,0)))</f>
        <v>Industry</v>
      </c>
      <c r="B1155" s="234" t="str">
        <f>IF(ISBLANK(INDEX('Policy Characteristics'!B:B,MATCH($C1155,'Policy Characteristics'!$C:$C,0))),"",INDEX('Policy Characteristics'!B:B,MATCH($C1155,'Policy Characteristics'!$C:$C,0)))</f>
        <v>Hydrogen Combustion</v>
      </c>
      <c r="C1155" s="76" t="str">
        <f t="shared" si="35"/>
        <v>Fraction of Eligible Industrial Energy Use Shifted to Hydrogen</v>
      </c>
      <c r="D1155" s="78" t="s">
        <v>1306</v>
      </c>
      <c r="E1155" t="s">
        <v>1689</v>
      </c>
      <c r="F1155" t="s">
        <v>1270</v>
      </c>
      <c r="G1155" s="88" t="s">
        <v>1696</v>
      </c>
      <c r="H1155" s="15">
        <v>2074</v>
      </c>
      <c r="I1155" s="247" t="s">
        <v>43</v>
      </c>
      <c r="J1155" s="236" t="str">
        <f>IF(ISBLANK(INDEX('Policy Characteristics'!D:D,MATCH($C1155,'Policy Characteristics'!$C:$C,0))),"",INDEX('Policy Characteristics'!D:D,MATCH($C1155,'Policy Characteristics'!$C:$C,0)))</f>
        <v>Hydrogen Combustion</v>
      </c>
      <c r="K1155" s="76" t="str">
        <f>IF(ISBLANK(INDEX('Policy Characteristics'!E:E,MATCH($C1155,'Policy Characteristics'!$C:$C,0))),"",INDEX('Policy Characteristics'!E:E,MATCH($C1155,'Policy Characteristics'!$C:$C,0)))</f>
        <v>indst shift to hydrogen</v>
      </c>
      <c r="L1155" s="239">
        <f>IF(ISBLANK(INDEX('Policy Characteristics'!F:F,MATCH($C1155,'Policy Characteristics'!$C:$C,0))),"",INDEX('Policy Characteristics'!F:F,MATCH($C1155,'Policy Characteristics'!$C:$C,0)))</f>
        <v>0</v>
      </c>
      <c r="M1155" s="239">
        <f>IF(ISBLANK(INDEX('Policy Characteristics'!G:G,MATCH($C1155,'Policy Characteristics'!$C:$C,0))),"",INDEX('Policy Characteristics'!G:G,MATCH($C1155,'Policy Characteristics'!$C:$C,0)))</f>
        <v>1</v>
      </c>
      <c r="N1155" s="239">
        <f>IF(ISBLANK(INDEX('Policy Characteristics'!H:H,MATCH($C1155,'Policy Characteristics'!$C:$C,0))),"",INDEX('Policy Characteristics'!H:H,MATCH($C1155,'Policy Characteristics'!$C:$C,0)))</f>
        <v>0.01</v>
      </c>
      <c r="O1155" s="76" t="str">
        <f>IF(ISBLANK(INDEX('Policy Characteristics'!I:I,MATCH($C1155,'Policy Characteristics'!$C:$C,0))),"",INDEX('Policy Characteristics'!I:I,MATCH($C1155,'Policy Characteristics'!$C:$C,0)))</f>
        <v>% of fuel shifted</v>
      </c>
      <c r="P1155" s="76" t="str">
        <f>IF(ISBLANK(INDEX('Policy Characteristics'!J:J,MATCH($C1155,'Policy Characteristics'!$C:$C,0))),"",INDEX('Policy Characteristics'!J:J,MATCH($C1155,'Policy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5" s="76" t="str">
        <f>IF(ISBLANK(INDEX('Policy Characteristics'!K:K,MATCH($C1155,'Policy Characteristics'!$C:$C,0))),"",INDEX('Policy Characteristics'!K:K,MATCH($C1155,'Policy Characteristics'!$C:$C,0)))</f>
        <v>industry-ag-main.html#fuel-switching</v>
      </c>
      <c r="R1155" s="76" t="str">
        <f>IF(ISBLANK(INDEX('Policy Characteristics'!L:L,MATCH($C1155,'Policy Characteristics'!$C:$C,0))),"",INDEX('Policy Characteristics'!L:L,MATCH($C1155,'Policy Characteristics'!$C:$C,0)))</f>
        <v>industry-elec-and-hydrogen.html</v>
      </c>
    </row>
    <row r="1156" spans="1:18" s="143" customFormat="1" x14ac:dyDescent="0.25">
      <c r="A1156" s="76" t="str">
        <f>IF(ISBLANK(INDEX('Policy Characteristics'!A:A,MATCH($C1156,'Policy Characteristics'!$C:$C,0))),"",INDEX('Policy Characteristics'!A:A,MATCH($C1156,'Policy Characteristics'!$C:$C,0)))</f>
        <v>Industry</v>
      </c>
      <c r="B1156" s="234" t="str">
        <f>IF(ISBLANK(INDEX('Policy Characteristics'!B:B,MATCH($C1156,'Policy Characteristics'!$C:$C,0))),"",INDEX('Policy Characteristics'!B:B,MATCH($C1156,'Policy Characteristics'!$C:$C,0)))</f>
        <v>Hydrogen Combustion</v>
      </c>
      <c r="C1156" s="76" t="str">
        <f t="shared" si="35"/>
        <v>Fraction of Eligible Industrial Energy Use Shifted to Hydrogen</v>
      </c>
      <c r="D1156" s="78" t="s">
        <v>1306</v>
      </c>
      <c r="E1156" t="s">
        <v>1690</v>
      </c>
      <c r="F1156" t="s">
        <v>1270</v>
      </c>
      <c r="G1156" s="88" t="s">
        <v>1697</v>
      </c>
      <c r="H1156" s="15">
        <v>2075</v>
      </c>
      <c r="I1156" s="247" t="s">
        <v>43</v>
      </c>
      <c r="J1156" s="236" t="str">
        <f>IF(ISBLANK(INDEX('Policy Characteristics'!D:D,MATCH($C1156,'Policy Characteristics'!$C:$C,0))),"",INDEX('Policy Characteristics'!D:D,MATCH($C1156,'Policy Characteristics'!$C:$C,0)))</f>
        <v>Hydrogen Combustion</v>
      </c>
      <c r="K1156" s="76" t="str">
        <f>IF(ISBLANK(INDEX('Policy Characteristics'!E:E,MATCH($C1156,'Policy Characteristics'!$C:$C,0))),"",INDEX('Policy Characteristics'!E:E,MATCH($C1156,'Policy Characteristics'!$C:$C,0)))</f>
        <v>indst shift to hydrogen</v>
      </c>
      <c r="L1156" s="239">
        <f>IF(ISBLANK(INDEX('Policy Characteristics'!F:F,MATCH($C1156,'Policy Characteristics'!$C:$C,0))),"",INDEX('Policy Characteristics'!F:F,MATCH($C1156,'Policy Characteristics'!$C:$C,0)))</f>
        <v>0</v>
      </c>
      <c r="M1156" s="239">
        <f>IF(ISBLANK(INDEX('Policy Characteristics'!G:G,MATCH($C1156,'Policy Characteristics'!$C:$C,0))),"",INDEX('Policy Characteristics'!G:G,MATCH($C1156,'Policy Characteristics'!$C:$C,0)))</f>
        <v>1</v>
      </c>
      <c r="N1156" s="239">
        <f>IF(ISBLANK(INDEX('Policy Characteristics'!H:H,MATCH($C1156,'Policy Characteristics'!$C:$C,0))),"",INDEX('Policy Characteristics'!H:H,MATCH($C1156,'Policy Characteristics'!$C:$C,0)))</f>
        <v>0.01</v>
      </c>
      <c r="O1156" s="76" t="str">
        <f>IF(ISBLANK(INDEX('Policy Characteristics'!I:I,MATCH($C1156,'Policy Characteristics'!$C:$C,0))),"",INDEX('Policy Characteristics'!I:I,MATCH($C1156,'Policy Characteristics'!$C:$C,0)))</f>
        <v>% of fuel shifted</v>
      </c>
      <c r="P1156" s="76" t="str">
        <f>IF(ISBLANK(INDEX('Policy Characteristics'!J:J,MATCH($C1156,'Policy Characteristics'!$C:$C,0))),"",INDEX('Policy Characteristics'!J:J,MATCH($C1156,'Policy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6" s="76" t="str">
        <f>IF(ISBLANK(INDEX('Policy Characteristics'!K:K,MATCH($C1156,'Policy Characteristics'!$C:$C,0))),"",INDEX('Policy Characteristics'!K:K,MATCH($C1156,'Policy Characteristics'!$C:$C,0)))</f>
        <v>industry-ag-main.html#fuel-switching</v>
      </c>
      <c r="R1156" s="76" t="str">
        <f>IF(ISBLANK(INDEX('Policy Characteristics'!L:L,MATCH($C1156,'Policy Characteristics'!$C:$C,0))),"",INDEX('Policy Characteristics'!L:L,MATCH($C1156,'Policy Characteristics'!$C:$C,0)))</f>
        <v>industry-elec-and-hydrogen.html</v>
      </c>
    </row>
    <row r="1157" spans="1:18" s="143" customFormat="1" x14ac:dyDescent="0.25">
      <c r="A1157" s="76" t="str">
        <f>IF(ISBLANK(INDEX('Policy Characteristics'!A:A,MATCH($C1157,'Policy Characteristics'!$C:$C,0))),"",INDEX('Policy Characteristics'!A:A,MATCH($C1157,'Policy Characteristics'!$C:$C,0)))</f>
        <v>Industry</v>
      </c>
      <c r="B1157" s="234" t="str">
        <f>IF(ISBLANK(INDEX('Policy Characteristics'!B:B,MATCH($C1157,'Policy Characteristics'!$C:$C,0))),"",INDEX('Policy Characteristics'!B:B,MATCH($C1157,'Policy Characteristics'!$C:$C,0)))</f>
        <v>Hydrogen Combustion</v>
      </c>
      <c r="C1157" s="76" t="str">
        <f t="shared" si="35"/>
        <v>Fraction of Eligible Industrial Energy Use Shifted to Hydrogen</v>
      </c>
      <c r="D1157" s="78" t="s">
        <v>1306</v>
      </c>
      <c r="E1157" t="s">
        <v>1691</v>
      </c>
      <c r="F1157" t="s">
        <v>1270</v>
      </c>
      <c r="G1157" s="88" t="s">
        <v>1698</v>
      </c>
      <c r="H1157" s="15">
        <v>2076</v>
      </c>
      <c r="I1157" s="247" t="s">
        <v>43</v>
      </c>
      <c r="J1157" s="236" t="str">
        <f>IF(ISBLANK(INDEX('Policy Characteristics'!D:D,MATCH($C1157,'Policy Characteristics'!$C:$C,0))),"",INDEX('Policy Characteristics'!D:D,MATCH($C1157,'Policy Characteristics'!$C:$C,0)))</f>
        <v>Hydrogen Combustion</v>
      </c>
      <c r="K1157" s="76" t="str">
        <f>IF(ISBLANK(INDEX('Policy Characteristics'!E:E,MATCH($C1157,'Policy Characteristics'!$C:$C,0))),"",INDEX('Policy Characteristics'!E:E,MATCH($C1157,'Policy Characteristics'!$C:$C,0)))</f>
        <v>indst shift to hydrogen</v>
      </c>
      <c r="L1157" s="239">
        <f>IF(ISBLANK(INDEX('Policy Characteristics'!F:F,MATCH($C1157,'Policy Characteristics'!$C:$C,0))),"",INDEX('Policy Characteristics'!F:F,MATCH($C1157,'Policy Characteristics'!$C:$C,0)))</f>
        <v>0</v>
      </c>
      <c r="M1157" s="239">
        <f>IF(ISBLANK(INDEX('Policy Characteristics'!G:G,MATCH($C1157,'Policy Characteristics'!$C:$C,0))),"",INDEX('Policy Characteristics'!G:G,MATCH($C1157,'Policy Characteristics'!$C:$C,0)))</f>
        <v>1</v>
      </c>
      <c r="N1157" s="239">
        <f>IF(ISBLANK(INDEX('Policy Characteristics'!H:H,MATCH($C1157,'Policy Characteristics'!$C:$C,0))),"",INDEX('Policy Characteristics'!H:H,MATCH($C1157,'Policy Characteristics'!$C:$C,0)))</f>
        <v>0.01</v>
      </c>
      <c r="O1157" s="76" t="str">
        <f>IF(ISBLANK(INDEX('Policy Characteristics'!I:I,MATCH($C1157,'Policy Characteristics'!$C:$C,0))),"",INDEX('Policy Characteristics'!I:I,MATCH($C1157,'Policy Characteristics'!$C:$C,0)))</f>
        <v>% of fuel shifted</v>
      </c>
      <c r="P1157" s="76" t="str">
        <f>IF(ISBLANK(INDEX('Policy Characteristics'!J:J,MATCH($C1157,'Policy Characteristics'!$C:$C,0))),"",INDEX('Policy Characteristics'!J:J,MATCH($C1157,'Policy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7" s="76" t="str">
        <f>IF(ISBLANK(INDEX('Policy Characteristics'!K:K,MATCH($C1157,'Policy Characteristics'!$C:$C,0))),"",INDEX('Policy Characteristics'!K:K,MATCH($C1157,'Policy Characteristics'!$C:$C,0)))</f>
        <v>industry-ag-main.html#fuel-switching</v>
      </c>
      <c r="R1157" s="76" t="str">
        <f>IF(ISBLANK(INDEX('Policy Characteristics'!L:L,MATCH($C1157,'Policy Characteristics'!$C:$C,0))),"",INDEX('Policy Characteristics'!L:L,MATCH($C1157,'Policy Characteristics'!$C:$C,0)))</f>
        <v>industry-elec-and-hydrogen.html</v>
      </c>
    </row>
    <row r="1158" spans="1:18" s="143" customFormat="1" x14ac:dyDescent="0.25">
      <c r="A1158" s="76" t="str">
        <f>IF(ISBLANK(INDEX('Policy Characteristics'!A:A,MATCH($C1158,'Policy Characteristics'!$C:$C,0))),"",INDEX('Policy Characteristics'!A:A,MATCH($C1158,'Policy Characteristics'!$C:$C,0)))</f>
        <v>Industry</v>
      </c>
      <c r="B1158" s="234" t="str">
        <f>IF(ISBLANK(INDEX('Policy Characteristics'!B:B,MATCH($C1158,'Policy Characteristics'!$C:$C,0))),"",INDEX('Policy Characteristics'!B:B,MATCH($C1158,'Policy Characteristics'!$C:$C,0)))</f>
        <v>Hydrogen Combustion</v>
      </c>
      <c r="C1158" s="76" t="str">
        <f t="shared" si="35"/>
        <v>Fraction of Eligible Industrial Energy Use Shifted to Hydrogen</v>
      </c>
      <c r="D1158" s="78" t="s">
        <v>1306</v>
      </c>
      <c r="E1158" t="s">
        <v>1692</v>
      </c>
      <c r="F1158" t="s">
        <v>1270</v>
      </c>
      <c r="G1158" s="88" t="s">
        <v>1699</v>
      </c>
      <c r="H1158" s="15">
        <v>2077</v>
      </c>
      <c r="I1158" s="247" t="s">
        <v>44</v>
      </c>
      <c r="J1158" s="236" t="str">
        <f>IF(ISBLANK(INDEX('Policy Characteristics'!D:D,MATCH($C1158,'Policy Characteristics'!$C:$C,0))),"",INDEX('Policy Characteristics'!D:D,MATCH($C1158,'Policy Characteristics'!$C:$C,0)))</f>
        <v>Hydrogen Combustion</v>
      </c>
      <c r="K1158" s="76" t="str">
        <f>IF(ISBLANK(INDEX('Policy Characteristics'!E:E,MATCH($C1158,'Policy Characteristics'!$C:$C,0))),"",INDEX('Policy Characteristics'!E:E,MATCH($C1158,'Policy Characteristics'!$C:$C,0)))</f>
        <v>indst shift to hydrogen</v>
      </c>
      <c r="L1158" s="239">
        <f>IF(ISBLANK(INDEX('Policy Characteristics'!F:F,MATCH($C1158,'Policy Characteristics'!$C:$C,0))),"",INDEX('Policy Characteristics'!F:F,MATCH($C1158,'Policy Characteristics'!$C:$C,0)))</f>
        <v>0</v>
      </c>
      <c r="M1158" s="239">
        <f>IF(ISBLANK(INDEX('Policy Characteristics'!G:G,MATCH($C1158,'Policy Characteristics'!$C:$C,0))),"",INDEX('Policy Characteristics'!G:G,MATCH($C1158,'Policy Characteristics'!$C:$C,0)))</f>
        <v>1</v>
      </c>
      <c r="N1158" s="239">
        <f>IF(ISBLANK(INDEX('Policy Characteristics'!H:H,MATCH($C1158,'Policy Characteristics'!$C:$C,0))),"",INDEX('Policy Characteristics'!H:H,MATCH($C1158,'Policy Characteristics'!$C:$C,0)))</f>
        <v>0.01</v>
      </c>
      <c r="O1158" s="76" t="str">
        <f>IF(ISBLANK(INDEX('Policy Characteristics'!I:I,MATCH($C1158,'Policy Characteristics'!$C:$C,0))),"",INDEX('Policy Characteristics'!I:I,MATCH($C1158,'Policy Characteristics'!$C:$C,0)))</f>
        <v>% of fuel shifted</v>
      </c>
      <c r="P1158" s="76" t="str">
        <f>IF(ISBLANK(INDEX('Policy Characteristics'!J:J,MATCH($C1158,'Policy Characteristics'!$C:$C,0))),"",INDEX('Policy Characteristics'!J:J,MATCH($C1158,'Policy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8" s="76" t="str">
        <f>IF(ISBLANK(INDEX('Policy Characteristics'!K:K,MATCH($C1158,'Policy Characteristics'!$C:$C,0))),"",INDEX('Policy Characteristics'!K:K,MATCH($C1158,'Policy Characteristics'!$C:$C,0)))</f>
        <v>industry-ag-main.html#fuel-switching</v>
      </c>
      <c r="R1158" s="76" t="str">
        <f>IF(ISBLANK(INDEX('Policy Characteristics'!L:L,MATCH($C1158,'Policy Characteristics'!$C:$C,0))),"",INDEX('Policy Characteristics'!L:L,MATCH($C1158,'Policy Characteristics'!$C:$C,0)))</f>
        <v>industry-elec-and-hydrogen.html</v>
      </c>
    </row>
    <row r="1159" spans="1:18" s="143" customFormat="1" x14ac:dyDescent="0.25">
      <c r="A1159" s="76" t="str">
        <f>IF(ISBLANK(INDEX('Policy Characteristics'!A:A,MATCH($C1159,'Policy Characteristics'!$C:$C,0))),"",INDEX('Policy Characteristics'!A:A,MATCH($C1159,'Policy Characteristics'!$C:$C,0)))</f>
        <v>Industry</v>
      </c>
      <c r="B1159" s="234" t="str">
        <f>IF(ISBLANK(INDEX('Policy Characteristics'!B:B,MATCH($C1159,'Policy Characteristics'!$C:$C,0))),"",INDEX('Policy Characteristics'!B:B,MATCH($C1159,'Policy Characteristics'!$C:$C,0)))</f>
        <v>Hydrogen Combustion</v>
      </c>
      <c r="C1159" s="76" t="str">
        <f t="shared" si="35"/>
        <v>Fraction of Eligible Industrial Energy Use Shifted to Hydrogen</v>
      </c>
      <c r="D1159" s="78" t="s">
        <v>1306</v>
      </c>
      <c r="E1159" t="s">
        <v>1693</v>
      </c>
      <c r="F1159" t="s">
        <v>1270</v>
      </c>
      <c r="G1159" s="88" t="s">
        <v>1700</v>
      </c>
      <c r="H1159" s="15">
        <v>2078</v>
      </c>
      <c r="I1159" s="247" t="s">
        <v>44</v>
      </c>
      <c r="J1159" s="236" t="str">
        <f>IF(ISBLANK(INDEX('Policy Characteristics'!D:D,MATCH($C1159,'Policy Characteristics'!$C:$C,0))),"",INDEX('Policy Characteristics'!D:D,MATCH($C1159,'Policy Characteristics'!$C:$C,0)))</f>
        <v>Hydrogen Combustion</v>
      </c>
      <c r="K1159" s="76" t="str">
        <f>IF(ISBLANK(INDEX('Policy Characteristics'!E:E,MATCH($C1159,'Policy Characteristics'!$C:$C,0))),"",INDEX('Policy Characteristics'!E:E,MATCH($C1159,'Policy Characteristics'!$C:$C,0)))</f>
        <v>indst shift to hydrogen</v>
      </c>
      <c r="L1159" s="239">
        <f>IF(ISBLANK(INDEX('Policy Characteristics'!F:F,MATCH($C1159,'Policy Characteristics'!$C:$C,0))),"",INDEX('Policy Characteristics'!F:F,MATCH($C1159,'Policy Characteristics'!$C:$C,0)))</f>
        <v>0</v>
      </c>
      <c r="M1159" s="239">
        <f>IF(ISBLANK(INDEX('Policy Characteristics'!G:G,MATCH($C1159,'Policy Characteristics'!$C:$C,0))),"",INDEX('Policy Characteristics'!G:G,MATCH($C1159,'Policy Characteristics'!$C:$C,0)))</f>
        <v>1</v>
      </c>
      <c r="N1159" s="239">
        <f>IF(ISBLANK(INDEX('Policy Characteristics'!H:H,MATCH($C1159,'Policy Characteristics'!$C:$C,0))),"",INDEX('Policy Characteristics'!H:H,MATCH($C1159,'Policy Characteristics'!$C:$C,0)))</f>
        <v>0.01</v>
      </c>
      <c r="O1159" s="76" t="str">
        <f>IF(ISBLANK(INDEX('Policy Characteristics'!I:I,MATCH($C1159,'Policy Characteristics'!$C:$C,0))),"",INDEX('Policy Characteristics'!I:I,MATCH($C1159,'Policy Characteristics'!$C:$C,0)))</f>
        <v>% of fuel shifted</v>
      </c>
      <c r="P1159" s="76" t="str">
        <f>IF(ISBLANK(INDEX('Policy Characteristics'!J:J,MATCH($C1159,'Policy Characteristics'!$C:$C,0))),"",INDEX('Policy Characteristics'!J:J,MATCH($C1159,'Policy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9" s="76" t="str">
        <f>IF(ISBLANK(INDEX('Policy Characteristics'!K:K,MATCH($C1159,'Policy Characteristics'!$C:$C,0))),"",INDEX('Policy Characteristics'!K:K,MATCH($C1159,'Policy Characteristics'!$C:$C,0)))</f>
        <v>industry-ag-main.html#fuel-switching</v>
      </c>
      <c r="R1159" s="76" t="str">
        <f>IF(ISBLANK(INDEX('Policy Characteristics'!L:L,MATCH($C1159,'Policy Characteristics'!$C:$C,0))),"",INDEX('Policy Characteristics'!L:L,MATCH($C1159,'Policy Characteristics'!$C:$C,0)))</f>
        <v>industry-elec-and-hydrogen.html</v>
      </c>
    </row>
    <row r="1160" spans="1:18" s="143" customFormat="1" x14ac:dyDescent="0.25">
      <c r="A1160" s="76" t="str">
        <f>IF(ISBLANK(INDEX('Policy Characteristics'!A:A,MATCH($C1160,'Policy Characteristics'!$C:$C,0))),"",INDEX('Policy Characteristics'!A:A,MATCH($C1160,'Policy Characteristics'!$C:$C,0)))</f>
        <v>Industry</v>
      </c>
      <c r="B1160" s="234" t="str">
        <f>IF(ISBLANK(INDEX('Policy Characteristics'!B:B,MATCH($C1160,'Policy Characteristics'!$C:$C,0))),"",INDEX('Policy Characteristics'!B:B,MATCH($C1160,'Policy Characteristics'!$C:$C,0)))</f>
        <v>Hydrogen Combustion</v>
      </c>
      <c r="C1160" s="76" t="str">
        <f t="shared" si="35"/>
        <v>Fraction of Eligible Industrial Energy Use Shifted to Hydrogen</v>
      </c>
      <c r="D1160" s="78" t="s">
        <v>1306</v>
      </c>
      <c r="E1160" t="s">
        <v>1694</v>
      </c>
      <c r="F1160" t="s">
        <v>1270</v>
      </c>
      <c r="G1160" s="88" t="s">
        <v>1701</v>
      </c>
      <c r="H1160" s="15">
        <v>2079</v>
      </c>
      <c r="I1160" s="247" t="s">
        <v>43</v>
      </c>
      <c r="J1160" s="236" t="str">
        <f>IF(ISBLANK(INDEX('Policy Characteristics'!D:D,MATCH($C1160,'Policy Characteristics'!$C:$C,0))),"",INDEX('Policy Characteristics'!D:D,MATCH($C1160,'Policy Characteristics'!$C:$C,0)))</f>
        <v>Hydrogen Combustion</v>
      </c>
      <c r="K1160" s="76" t="str">
        <f>IF(ISBLANK(INDEX('Policy Characteristics'!E:E,MATCH($C1160,'Policy Characteristics'!$C:$C,0))),"",INDEX('Policy Characteristics'!E:E,MATCH($C1160,'Policy Characteristics'!$C:$C,0)))</f>
        <v>indst shift to hydrogen</v>
      </c>
      <c r="L1160" s="239">
        <f>IF(ISBLANK(INDEX('Policy Characteristics'!F:F,MATCH($C1160,'Policy Characteristics'!$C:$C,0))),"",INDEX('Policy Characteristics'!F:F,MATCH($C1160,'Policy Characteristics'!$C:$C,0)))</f>
        <v>0</v>
      </c>
      <c r="M1160" s="239">
        <f>IF(ISBLANK(INDEX('Policy Characteristics'!G:G,MATCH($C1160,'Policy Characteristics'!$C:$C,0))),"",INDEX('Policy Characteristics'!G:G,MATCH($C1160,'Policy Characteristics'!$C:$C,0)))</f>
        <v>1</v>
      </c>
      <c r="N1160" s="239">
        <f>IF(ISBLANK(INDEX('Policy Characteristics'!H:H,MATCH($C1160,'Policy Characteristics'!$C:$C,0))),"",INDEX('Policy Characteristics'!H:H,MATCH($C1160,'Policy Characteristics'!$C:$C,0)))</f>
        <v>0.01</v>
      </c>
      <c r="O1160" s="76" t="str">
        <f>IF(ISBLANK(INDEX('Policy Characteristics'!I:I,MATCH($C1160,'Policy Characteristics'!$C:$C,0))),"",INDEX('Policy Characteristics'!I:I,MATCH($C1160,'Policy Characteristics'!$C:$C,0)))</f>
        <v>% of fuel shifted</v>
      </c>
      <c r="P1160" s="76" t="str">
        <f>IF(ISBLANK(INDEX('Policy Characteristics'!J:J,MATCH($C1160,'Policy Characteristics'!$C:$C,0))),"",INDEX('Policy Characteristics'!J:J,MATCH($C1160,'Policy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0" s="76" t="str">
        <f>IF(ISBLANK(INDEX('Policy Characteristics'!K:K,MATCH($C1160,'Policy Characteristics'!$C:$C,0))),"",INDEX('Policy Characteristics'!K:K,MATCH($C1160,'Policy Characteristics'!$C:$C,0)))</f>
        <v>industry-ag-main.html#fuel-switching</v>
      </c>
      <c r="R1160" s="76" t="str">
        <f>IF(ISBLANK(INDEX('Policy Characteristics'!L:L,MATCH($C1160,'Policy Characteristics'!$C:$C,0))),"",INDEX('Policy Characteristics'!L:L,MATCH($C1160,'Policy Characteristics'!$C:$C,0)))</f>
        <v>industry-elec-and-hydrogen.html</v>
      </c>
    </row>
    <row r="1161" spans="1:18" s="143" customFormat="1" x14ac:dyDescent="0.25">
      <c r="A1161" s="76" t="str">
        <f>IF(ISBLANK(INDEX('Policy Characteristics'!A:A,MATCH($C1161,'Policy Characteristics'!$C:$C,0))),"",INDEX('Policy Characteristics'!A:A,MATCH($C1161,'Policy Characteristics'!$C:$C,0)))</f>
        <v>Industry</v>
      </c>
      <c r="B1161" s="234" t="str">
        <f>IF(ISBLANK(INDEX('Policy Characteristics'!B:B,MATCH($C1161,'Policy Characteristics'!$C:$C,0))),"",INDEX('Policy Characteristics'!B:B,MATCH($C1161,'Policy Characteristics'!$C:$C,0)))</f>
        <v>Hydrogen Combustion</v>
      </c>
      <c r="C1161" s="76" t="str">
        <f t="shared" si="35"/>
        <v>Fraction of Eligible Industrial Energy Use Shifted to Hydrogen</v>
      </c>
      <c r="D1161" s="78" t="s">
        <v>1306</v>
      </c>
      <c r="E1161" t="s">
        <v>1695</v>
      </c>
      <c r="F1161" t="s">
        <v>1270</v>
      </c>
      <c r="G1161" s="88" t="s">
        <v>1702</v>
      </c>
      <c r="H1161" s="15">
        <v>2080</v>
      </c>
      <c r="I1161" s="247" t="s">
        <v>44</v>
      </c>
      <c r="J1161" s="236" t="str">
        <f>IF(ISBLANK(INDEX('Policy Characteristics'!D:D,MATCH($C1161,'Policy Characteristics'!$C:$C,0))),"",INDEX('Policy Characteristics'!D:D,MATCH($C1161,'Policy Characteristics'!$C:$C,0)))</f>
        <v>Hydrogen Combustion</v>
      </c>
      <c r="K1161" s="76" t="str">
        <f>IF(ISBLANK(INDEX('Policy Characteristics'!E:E,MATCH($C1161,'Policy Characteristics'!$C:$C,0))),"",INDEX('Policy Characteristics'!E:E,MATCH($C1161,'Policy Characteristics'!$C:$C,0)))</f>
        <v>indst shift to hydrogen</v>
      </c>
      <c r="L1161" s="239">
        <f>IF(ISBLANK(INDEX('Policy Characteristics'!F:F,MATCH($C1161,'Policy Characteristics'!$C:$C,0))),"",INDEX('Policy Characteristics'!F:F,MATCH($C1161,'Policy Characteristics'!$C:$C,0)))</f>
        <v>0</v>
      </c>
      <c r="M1161" s="239">
        <f>IF(ISBLANK(INDEX('Policy Characteristics'!G:G,MATCH($C1161,'Policy Characteristics'!$C:$C,0))),"",INDEX('Policy Characteristics'!G:G,MATCH($C1161,'Policy Characteristics'!$C:$C,0)))</f>
        <v>1</v>
      </c>
      <c r="N1161" s="239">
        <f>IF(ISBLANK(INDEX('Policy Characteristics'!H:H,MATCH($C1161,'Policy Characteristics'!$C:$C,0))),"",INDEX('Policy Characteristics'!H:H,MATCH($C1161,'Policy Characteristics'!$C:$C,0)))</f>
        <v>0.01</v>
      </c>
      <c r="O1161" s="76" t="str">
        <f>IF(ISBLANK(INDEX('Policy Characteristics'!I:I,MATCH($C1161,'Policy Characteristics'!$C:$C,0))),"",INDEX('Policy Characteristics'!I:I,MATCH($C1161,'Policy Characteristics'!$C:$C,0)))</f>
        <v>% of fuel shifted</v>
      </c>
      <c r="P1161" s="76" t="str">
        <f>IF(ISBLANK(INDEX('Policy Characteristics'!J:J,MATCH($C1161,'Policy Characteristics'!$C:$C,0))),"",INDEX('Policy Characteristics'!J:J,MATCH($C1161,'Policy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1" s="76" t="str">
        <f>IF(ISBLANK(INDEX('Policy Characteristics'!K:K,MATCH($C1161,'Policy Characteristics'!$C:$C,0))),"",INDEX('Policy Characteristics'!K:K,MATCH($C1161,'Policy Characteristics'!$C:$C,0)))</f>
        <v>industry-ag-main.html#fuel-switching</v>
      </c>
      <c r="R1161" s="76" t="str">
        <f>IF(ISBLANK(INDEX('Policy Characteristics'!L:L,MATCH($C1161,'Policy Characteristics'!$C:$C,0))),"",INDEX('Policy Characteristics'!L:L,MATCH($C1161,'Policy Characteristics'!$C:$C,0)))</f>
        <v>industry-elec-and-hydrogen.html</v>
      </c>
    </row>
    <row r="1162" spans="1:18" s="143" customFormat="1" x14ac:dyDescent="0.25">
      <c r="A1162" s="76" t="str">
        <f>IF(ISBLANK(INDEX('Policy Characteristics'!A:A,MATCH($C1162,'Policy Characteristics'!$C:$C,0))),"",INDEX('Policy Characteristics'!A:A,MATCH($C1162,'Policy Characteristics'!$C:$C,0)))</f>
        <v>Industry</v>
      </c>
      <c r="B1162" s="234" t="str">
        <f>IF(ISBLANK(INDEX('Policy Characteristics'!B:B,MATCH($C1162,'Policy Characteristics'!$C:$C,0))),"",INDEX('Policy Characteristics'!B:B,MATCH($C1162,'Policy Characteristics'!$C:$C,0)))</f>
        <v>Hydrogen Combustion</v>
      </c>
      <c r="C1162" s="76" t="str">
        <f t="shared" si="35"/>
        <v>Fraction of Eligible Industrial Energy Use Shifted to Hydrogen</v>
      </c>
      <c r="D1162" s="78" t="s">
        <v>1306</v>
      </c>
      <c r="E1162" t="s">
        <v>1833</v>
      </c>
      <c r="F1162" t="s">
        <v>1270</v>
      </c>
      <c r="G1162" s="88" t="s">
        <v>1833</v>
      </c>
      <c r="H1162" s="15">
        <v>2081</v>
      </c>
      <c r="I1162" s="247" t="s">
        <v>44</v>
      </c>
      <c r="J1162" s="236" t="str">
        <f>IF(ISBLANK(INDEX('Policy Characteristics'!D:D,MATCH($C1162,'Policy Characteristics'!$C:$C,0))),"",INDEX('Policy Characteristics'!D:D,MATCH($C1162,'Policy Characteristics'!$C:$C,0)))</f>
        <v>Hydrogen Combustion</v>
      </c>
      <c r="K1162" s="76" t="str">
        <f>IF(ISBLANK(INDEX('Policy Characteristics'!E:E,MATCH($C1162,'Policy Characteristics'!$C:$C,0))),"",INDEX('Policy Characteristics'!E:E,MATCH($C1162,'Policy Characteristics'!$C:$C,0)))</f>
        <v>indst shift to hydrogen</v>
      </c>
      <c r="L1162" s="239">
        <f>IF(ISBLANK(INDEX('Policy Characteristics'!F:F,MATCH($C1162,'Policy Characteristics'!$C:$C,0))),"",INDEX('Policy Characteristics'!F:F,MATCH($C1162,'Policy Characteristics'!$C:$C,0)))</f>
        <v>0</v>
      </c>
      <c r="M1162" s="239">
        <f>IF(ISBLANK(INDEX('Policy Characteristics'!G:G,MATCH($C1162,'Policy Characteristics'!$C:$C,0))),"",INDEX('Policy Characteristics'!G:G,MATCH($C1162,'Policy Characteristics'!$C:$C,0)))</f>
        <v>1</v>
      </c>
      <c r="N1162" s="239">
        <f>IF(ISBLANK(INDEX('Policy Characteristics'!H:H,MATCH($C1162,'Policy Characteristics'!$C:$C,0))),"",INDEX('Policy Characteristics'!H:H,MATCH($C1162,'Policy Characteristics'!$C:$C,0)))</f>
        <v>0.01</v>
      </c>
      <c r="O1162" s="76" t="str">
        <f>IF(ISBLANK(INDEX('Policy Characteristics'!I:I,MATCH($C1162,'Policy Characteristics'!$C:$C,0))),"",INDEX('Policy Characteristics'!I:I,MATCH($C1162,'Policy Characteristics'!$C:$C,0)))</f>
        <v>% of fuel shifted</v>
      </c>
      <c r="P1162" s="76" t="str">
        <f>IF(ISBLANK(INDEX('Policy Characteristics'!J:J,MATCH($C1162,'Policy Characteristics'!$C:$C,0))),"",INDEX('Policy Characteristics'!J:J,MATCH($C1162,'Policy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2" s="76" t="str">
        <f>IF(ISBLANK(INDEX('Policy Characteristics'!K:K,MATCH($C1162,'Policy Characteristics'!$C:$C,0))),"",INDEX('Policy Characteristics'!K:K,MATCH($C1162,'Policy Characteristics'!$C:$C,0)))</f>
        <v>industry-ag-main.html#fuel-switching</v>
      </c>
      <c r="R1162" s="76" t="str">
        <f>IF(ISBLANK(INDEX('Policy Characteristics'!L:L,MATCH($C1162,'Policy Characteristics'!$C:$C,0))),"",INDEX('Policy Characteristics'!L:L,MATCH($C1162,'Policy Characteristics'!$C:$C,0)))</f>
        <v>industry-elec-and-hydrogen.html</v>
      </c>
    </row>
    <row r="1163" spans="1:18" s="143" customFormat="1" x14ac:dyDescent="0.25">
      <c r="A1163" s="76" t="str">
        <f>IF(ISBLANK(INDEX('Policy Characteristics'!A:A,MATCH($C1163,'Policy Characteristics'!$C:$C,0))),"",INDEX('Policy Characteristics'!A:A,MATCH($C1163,'Policy Characteristics'!$C:$C,0)))</f>
        <v>Industry</v>
      </c>
      <c r="B1163" s="234" t="str">
        <f>IF(ISBLANK(INDEX('Policy Characteristics'!B:B,MATCH($C1163,'Policy Characteristics'!$C:$C,0))),"",INDEX('Policy Characteristics'!B:B,MATCH($C1163,'Policy Characteristics'!$C:$C,0)))</f>
        <v>Hydrogen Combustion</v>
      </c>
      <c r="C1163" s="76" t="str">
        <f t="shared" si="35"/>
        <v>Fraction of Eligible Industrial Energy Use Shifted to Hydrogen</v>
      </c>
      <c r="D1163" s="78" t="s">
        <v>1307</v>
      </c>
      <c r="E1163" t="s">
        <v>1689</v>
      </c>
      <c r="F1163" t="s">
        <v>1271</v>
      </c>
      <c r="G1163" s="88" t="s">
        <v>1696</v>
      </c>
      <c r="H1163" s="15">
        <v>2082</v>
      </c>
      <c r="I1163" s="247" t="s">
        <v>43</v>
      </c>
      <c r="J1163" s="236" t="str">
        <f>IF(ISBLANK(INDEX('Policy Characteristics'!D:D,MATCH($C1163,'Policy Characteristics'!$C:$C,0))),"",INDEX('Policy Characteristics'!D:D,MATCH($C1163,'Policy Characteristics'!$C:$C,0)))</f>
        <v>Hydrogen Combustion</v>
      </c>
      <c r="K1163" s="76" t="str">
        <f>IF(ISBLANK(INDEX('Policy Characteristics'!E:E,MATCH($C1163,'Policy Characteristics'!$C:$C,0))),"",INDEX('Policy Characteristics'!E:E,MATCH($C1163,'Policy Characteristics'!$C:$C,0)))</f>
        <v>indst shift to hydrogen</v>
      </c>
      <c r="L1163" s="239">
        <f>IF(ISBLANK(INDEX('Policy Characteristics'!F:F,MATCH($C1163,'Policy Characteristics'!$C:$C,0))),"",INDEX('Policy Characteristics'!F:F,MATCH($C1163,'Policy Characteristics'!$C:$C,0)))</f>
        <v>0</v>
      </c>
      <c r="M1163" s="239">
        <f>IF(ISBLANK(INDEX('Policy Characteristics'!G:G,MATCH($C1163,'Policy Characteristics'!$C:$C,0))),"",INDEX('Policy Characteristics'!G:G,MATCH($C1163,'Policy Characteristics'!$C:$C,0)))</f>
        <v>1</v>
      </c>
      <c r="N1163" s="239">
        <f>IF(ISBLANK(INDEX('Policy Characteristics'!H:H,MATCH($C1163,'Policy Characteristics'!$C:$C,0))),"",INDEX('Policy Characteristics'!H:H,MATCH($C1163,'Policy Characteristics'!$C:$C,0)))</f>
        <v>0.01</v>
      </c>
      <c r="O1163" s="76" t="str">
        <f>IF(ISBLANK(INDEX('Policy Characteristics'!I:I,MATCH($C1163,'Policy Characteristics'!$C:$C,0))),"",INDEX('Policy Characteristics'!I:I,MATCH($C1163,'Policy Characteristics'!$C:$C,0)))</f>
        <v>% of fuel shifted</v>
      </c>
      <c r="P1163" s="76" t="str">
        <f>IF(ISBLANK(INDEX('Policy Characteristics'!J:J,MATCH($C1163,'Policy Characteristics'!$C:$C,0))),"",INDEX('Policy Characteristics'!J:J,MATCH($C1163,'Policy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3" s="76" t="str">
        <f>IF(ISBLANK(INDEX('Policy Characteristics'!K:K,MATCH($C1163,'Policy Characteristics'!$C:$C,0))),"",INDEX('Policy Characteristics'!K:K,MATCH($C1163,'Policy Characteristics'!$C:$C,0)))</f>
        <v>industry-ag-main.html#fuel-switching</v>
      </c>
      <c r="R1163" s="76" t="str">
        <f>IF(ISBLANK(INDEX('Policy Characteristics'!L:L,MATCH($C1163,'Policy Characteristics'!$C:$C,0))),"",INDEX('Policy Characteristics'!L:L,MATCH($C1163,'Policy Characteristics'!$C:$C,0)))</f>
        <v>industry-elec-and-hydrogen.html</v>
      </c>
    </row>
    <row r="1164" spans="1:18" s="143" customFormat="1" x14ac:dyDescent="0.25">
      <c r="A1164" s="76" t="str">
        <f>IF(ISBLANK(INDEX('Policy Characteristics'!A:A,MATCH($C1164,'Policy Characteristics'!$C:$C,0))),"",INDEX('Policy Characteristics'!A:A,MATCH($C1164,'Policy Characteristics'!$C:$C,0)))</f>
        <v>Industry</v>
      </c>
      <c r="B1164" s="234" t="str">
        <f>IF(ISBLANK(INDEX('Policy Characteristics'!B:B,MATCH($C1164,'Policy Characteristics'!$C:$C,0))),"",INDEX('Policy Characteristics'!B:B,MATCH($C1164,'Policy Characteristics'!$C:$C,0)))</f>
        <v>Hydrogen Combustion</v>
      </c>
      <c r="C1164" s="76" t="str">
        <f t="shared" si="35"/>
        <v>Fraction of Eligible Industrial Energy Use Shifted to Hydrogen</v>
      </c>
      <c r="D1164" s="78" t="s">
        <v>1307</v>
      </c>
      <c r="E1164" t="s">
        <v>1690</v>
      </c>
      <c r="F1164" t="s">
        <v>1271</v>
      </c>
      <c r="G1164" s="88" t="s">
        <v>1697</v>
      </c>
      <c r="H1164" s="15">
        <v>2083</v>
      </c>
      <c r="I1164" s="247" t="s">
        <v>43</v>
      </c>
      <c r="J1164" s="236" t="str">
        <f>IF(ISBLANK(INDEX('Policy Characteristics'!D:D,MATCH($C1164,'Policy Characteristics'!$C:$C,0))),"",INDEX('Policy Characteristics'!D:D,MATCH($C1164,'Policy Characteristics'!$C:$C,0)))</f>
        <v>Hydrogen Combustion</v>
      </c>
      <c r="K1164" s="76" t="str">
        <f>IF(ISBLANK(INDEX('Policy Characteristics'!E:E,MATCH($C1164,'Policy Characteristics'!$C:$C,0))),"",INDEX('Policy Characteristics'!E:E,MATCH($C1164,'Policy Characteristics'!$C:$C,0)))</f>
        <v>indst shift to hydrogen</v>
      </c>
      <c r="L1164" s="239">
        <f>IF(ISBLANK(INDEX('Policy Characteristics'!F:F,MATCH($C1164,'Policy Characteristics'!$C:$C,0))),"",INDEX('Policy Characteristics'!F:F,MATCH($C1164,'Policy Characteristics'!$C:$C,0)))</f>
        <v>0</v>
      </c>
      <c r="M1164" s="239">
        <f>IF(ISBLANK(INDEX('Policy Characteristics'!G:G,MATCH($C1164,'Policy Characteristics'!$C:$C,0))),"",INDEX('Policy Characteristics'!G:G,MATCH($C1164,'Policy Characteristics'!$C:$C,0)))</f>
        <v>1</v>
      </c>
      <c r="N1164" s="239">
        <f>IF(ISBLANK(INDEX('Policy Characteristics'!H:H,MATCH($C1164,'Policy Characteristics'!$C:$C,0))),"",INDEX('Policy Characteristics'!H:H,MATCH($C1164,'Policy Characteristics'!$C:$C,0)))</f>
        <v>0.01</v>
      </c>
      <c r="O1164" s="76" t="str">
        <f>IF(ISBLANK(INDEX('Policy Characteristics'!I:I,MATCH($C1164,'Policy Characteristics'!$C:$C,0))),"",INDEX('Policy Characteristics'!I:I,MATCH($C1164,'Policy Characteristics'!$C:$C,0)))</f>
        <v>% of fuel shifted</v>
      </c>
      <c r="P1164" s="76" t="str">
        <f>IF(ISBLANK(INDEX('Policy Characteristics'!J:J,MATCH($C1164,'Policy Characteristics'!$C:$C,0))),"",INDEX('Policy Characteristics'!J:J,MATCH($C1164,'Policy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4" s="76" t="str">
        <f>IF(ISBLANK(INDEX('Policy Characteristics'!K:K,MATCH($C1164,'Policy Characteristics'!$C:$C,0))),"",INDEX('Policy Characteristics'!K:K,MATCH($C1164,'Policy Characteristics'!$C:$C,0)))</f>
        <v>industry-ag-main.html#fuel-switching</v>
      </c>
      <c r="R1164" s="76" t="str">
        <f>IF(ISBLANK(INDEX('Policy Characteristics'!L:L,MATCH($C1164,'Policy Characteristics'!$C:$C,0))),"",INDEX('Policy Characteristics'!L:L,MATCH($C1164,'Policy Characteristics'!$C:$C,0)))</f>
        <v>industry-elec-and-hydrogen.html</v>
      </c>
    </row>
    <row r="1165" spans="1:18" s="143" customFormat="1" x14ac:dyDescent="0.25">
      <c r="A1165" s="76" t="str">
        <f>IF(ISBLANK(INDEX('Policy Characteristics'!A:A,MATCH($C1165,'Policy Characteristics'!$C:$C,0))),"",INDEX('Policy Characteristics'!A:A,MATCH($C1165,'Policy Characteristics'!$C:$C,0)))</f>
        <v>Industry</v>
      </c>
      <c r="B1165" s="234" t="str">
        <f>IF(ISBLANK(INDEX('Policy Characteristics'!B:B,MATCH($C1165,'Policy Characteristics'!$C:$C,0))),"",INDEX('Policy Characteristics'!B:B,MATCH($C1165,'Policy Characteristics'!$C:$C,0)))</f>
        <v>Hydrogen Combustion</v>
      </c>
      <c r="C1165" s="76" t="str">
        <f t="shared" si="35"/>
        <v>Fraction of Eligible Industrial Energy Use Shifted to Hydrogen</v>
      </c>
      <c r="D1165" s="78" t="s">
        <v>1307</v>
      </c>
      <c r="E1165" t="s">
        <v>1691</v>
      </c>
      <c r="F1165" t="s">
        <v>1271</v>
      </c>
      <c r="G1165" s="88" t="s">
        <v>1698</v>
      </c>
      <c r="H1165" s="15">
        <v>2084</v>
      </c>
      <c r="I1165" s="247" t="s">
        <v>43</v>
      </c>
      <c r="J1165" s="236" t="str">
        <f>IF(ISBLANK(INDEX('Policy Characteristics'!D:D,MATCH($C1165,'Policy Characteristics'!$C:$C,0))),"",INDEX('Policy Characteristics'!D:D,MATCH($C1165,'Policy Characteristics'!$C:$C,0)))</f>
        <v>Hydrogen Combustion</v>
      </c>
      <c r="K1165" s="76" t="str">
        <f>IF(ISBLANK(INDEX('Policy Characteristics'!E:E,MATCH($C1165,'Policy Characteristics'!$C:$C,0))),"",INDEX('Policy Characteristics'!E:E,MATCH($C1165,'Policy Characteristics'!$C:$C,0)))</f>
        <v>indst shift to hydrogen</v>
      </c>
      <c r="L1165" s="239">
        <f>IF(ISBLANK(INDEX('Policy Characteristics'!F:F,MATCH($C1165,'Policy Characteristics'!$C:$C,0))),"",INDEX('Policy Characteristics'!F:F,MATCH($C1165,'Policy Characteristics'!$C:$C,0)))</f>
        <v>0</v>
      </c>
      <c r="M1165" s="239">
        <f>IF(ISBLANK(INDEX('Policy Characteristics'!G:G,MATCH($C1165,'Policy Characteristics'!$C:$C,0))),"",INDEX('Policy Characteristics'!G:G,MATCH($C1165,'Policy Characteristics'!$C:$C,0)))</f>
        <v>1</v>
      </c>
      <c r="N1165" s="239">
        <f>IF(ISBLANK(INDEX('Policy Characteristics'!H:H,MATCH($C1165,'Policy Characteristics'!$C:$C,0))),"",INDEX('Policy Characteristics'!H:H,MATCH($C1165,'Policy Characteristics'!$C:$C,0)))</f>
        <v>0.01</v>
      </c>
      <c r="O1165" s="76" t="str">
        <f>IF(ISBLANK(INDEX('Policy Characteristics'!I:I,MATCH($C1165,'Policy Characteristics'!$C:$C,0))),"",INDEX('Policy Characteristics'!I:I,MATCH($C1165,'Policy Characteristics'!$C:$C,0)))</f>
        <v>% of fuel shifted</v>
      </c>
      <c r="P1165" s="76" t="str">
        <f>IF(ISBLANK(INDEX('Policy Characteristics'!J:J,MATCH($C1165,'Policy Characteristics'!$C:$C,0))),"",INDEX('Policy Characteristics'!J:J,MATCH($C1165,'Policy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5" s="76" t="str">
        <f>IF(ISBLANK(INDEX('Policy Characteristics'!K:K,MATCH($C1165,'Policy Characteristics'!$C:$C,0))),"",INDEX('Policy Characteristics'!K:K,MATCH($C1165,'Policy Characteristics'!$C:$C,0)))</f>
        <v>industry-ag-main.html#fuel-switching</v>
      </c>
      <c r="R1165" s="76" t="str">
        <f>IF(ISBLANK(INDEX('Policy Characteristics'!L:L,MATCH($C1165,'Policy Characteristics'!$C:$C,0))),"",INDEX('Policy Characteristics'!L:L,MATCH($C1165,'Policy Characteristics'!$C:$C,0)))</f>
        <v>industry-elec-and-hydrogen.html</v>
      </c>
    </row>
    <row r="1166" spans="1:18" s="143" customFormat="1" x14ac:dyDescent="0.25">
      <c r="A1166" s="76" t="str">
        <f>IF(ISBLANK(INDEX('Policy Characteristics'!A:A,MATCH($C1166,'Policy Characteristics'!$C:$C,0))),"",INDEX('Policy Characteristics'!A:A,MATCH($C1166,'Policy Characteristics'!$C:$C,0)))</f>
        <v>Industry</v>
      </c>
      <c r="B1166" s="234" t="str">
        <f>IF(ISBLANK(INDEX('Policy Characteristics'!B:B,MATCH($C1166,'Policy Characteristics'!$C:$C,0))),"",INDEX('Policy Characteristics'!B:B,MATCH($C1166,'Policy Characteristics'!$C:$C,0)))</f>
        <v>Hydrogen Combustion</v>
      </c>
      <c r="C1166" s="76" t="str">
        <f t="shared" si="35"/>
        <v>Fraction of Eligible Industrial Energy Use Shifted to Hydrogen</v>
      </c>
      <c r="D1166" s="78" t="s">
        <v>1307</v>
      </c>
      <c r="E1166" t="s">
        <v>1692</v>
      </c>
      <c r="F1166" t="s">
        <v>1271</v>
      </c>
      <c r="G1166" s="88" t="s">
        <v>1699</v>
      </c>
      <c r="H1166" s="15">
        <v>2085</v>
      </c>
      <c r="I1166" s="247" t="s">
        <v>44</v>
      </c>
      <c r="J1166" s="236" t="str">
        <f>IF(ISBLANK(INDEX('Policy Characteristics'!D:D,MATCH($C1166,'Policy Characteristics'!$C:$C,0))),"",INDEX('Policy Characteristics'!D:D,MATCH($C1166,'Policy Characteristics'!$C:$C,0)))</f>
        <v>Hydrogen Combustion</v>
      </c>
      <c r="K1166" s="76" t="str">
        <f>IF(ISBLANK(INDEX('Policy Characteristics'!E:E,MATCH($C1166,'Policy Characteristics'!$C:$C,0))),"",INDEX('Policy Characteristics'!E:E,MATCH($C1166,'Policy Characteristics'!$C:$C,0)))</f>
        <v>indst shift to hydrogen</v>
      </c>
      <c r="L1166" s="239">
        <f>IF(ISBLANK(INDEX('Policy Characteristics'!F:F,MATCH($C1166,'Policy Characteristics'!$C:$C,0))),"",INDEX('Policy Characteristics'!F:F,MATCH($C1166,'Policy Characteristics'!$C:$C,0)))</f>
        <v>0</v>
      </c>
      <c r="M1166" s="239">
        <f>IF(ISBLANK(INDEX('Policy Characteristics'!G:G,MATCH($C1166,'Policy Characteristics'!$C:$C,0))),"",INDEX('Policy Characteristics'!G:G,MATCH($C1166,'Policy Characteristics'!$C:$C,0)))</f>
        <v>1</v>
      </c>
      <c r="N1166" s="239">
        <f>IF(ISBLANK(INDEX('Policy Characteristics'!H:H,MATCH($C1166,'Policy Characteristics'!$C:$C,0))),"",INDEX('Policy Characteristics'!H:H,MATCH($C1166,'Policy Characteristics'!$C:$C,0)))</f>
        <v>0.01</v>
      </c>
      <c r="O1166" s="76" t="str">
        <f>IF(ISBLANK(INDEX('Policy Characteristics'!I:I,MATCH($C1166,'Policy Characteristics'!$C:$C,0))),"",INDEX('Policy Characteristics'!I:I,MATCH($C1166,'Policy Characteristics'!$C:$C,0)))</f>
        <v>% of fuel shifted</v>
      </c>
      <c r="P1166" s="76" t="str">
        <f>IF(ISBLANK(INDEX('Policy Characteristics'!J:J,MATCH($C1166,'Policy Characteristics'!$C:$C,0))),"",INDEX('Policy Characteristics'!J:J,MATCH($C1166,'Policy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6" s="76" t="str">
        <f>IF(ISBLANK(INDEX('Policy Characteristics'!K:K,MATCH($C1166,'Policy Characteristics'!$C:$C,0))),"",INDEX('Policy Characteristics'!K:K,MATCH($C1166,'Policy Characteristics'!$C:$C,0)))</f>
        <v>industry-ag-main.html#fuel-switching</v>
      </c>
      <c r="R1166" s="76" t="str">
        <f>IF(ISBLANK(INDEX('Policy Characteristics'!L:L,MATCH($C1166,'Policy Characteristics'!$C:$C,0))),"",INDEX('Policy Characteristics'!L:L,MATCH($C1166,'Policy Characteristics'!$C:$C,0)))</f>
        <v>industry-elec-and-hydrogen.html</v>
      </c>
    </row>
    <row r="1167" spans="1:18" s="143" customFormat="1" x14ac:dyDescent="0.25">
      <c r="A1167" s="76" t="str">
        <f>IF(ISBLANK(INDEX('Policy Characteristics'!A:A,MATCH($C1167,'Policy Characteristics'!$C:$C,0))),"",INDEX('Policy Characteristics'!A:A,MATCH($C1167,'Policy Characteristics'!$C:$C,0)))</f>
        <v>Industry</v>
      </c>
      <c r="B1167" s="234" t="str">
        <f>IF(ISBLANK(INDEX('Policy Characteristics'!B:B,MATCH($C1167,'Policy Characteristics'!$C:$C,0))),"",INDEX('Policy Characteristics'!B:B,MATCH($C1167,'Policy Characteristics'!$C:$C,0)))</f>
        <v>Hydrogen Combustion</v>
      </c>
      <c r="C1167" s="76" t="str">
        <f t="shared" si="35"/>
        <v>Fraction of Eligible Industrial Energy Use Shifted to Hydrogen</v>
      </c>
      <c r="D1167" s="78" t="s">
        <v>1307</v>
      </c>
      <c r="E1167" t="s">
        <v>1693</v>
      </c>
      <c r="F1167" t="s">
        <v>1271</v>
      </c>
      <c r="G1167" s="88" t="s">
        <v>1700</v>
      </c>
      <c r="H1167" s="15">
        <v>2086</v>
      </c>
      <c r="I1167" s="247" t="s">
        <v>44</v>
      </c>
      <c r="J1167" s="236" t="str">
        <f>IF(ISBLANK(INDEX('Policy Characteristics'!D:D,MATCH($C1167,'Policy Characteristics'!$C:$C,0))),"",INDEX('Policy Characteristics'!D:D,MATCH($C1167,'Policy Characteristics'!$C:$C,0)))</f>
        <v>Hydrogen Combustion</v>
      </c>
      <c r="K1167" s="76" t="str">
        <f>IF(ISBLANK(INDEX('Policy Characteristics'!E:E,MATCH($C1167,'Policy Characteristics'!$C:$C,0))),"",INDEX('Policy Characteristics'!E:E,MATCH($C1167,'Policy Characteristics'!$C:$C,0)))</f>
        <v>indst shift to hydrogen</v>
      </c>
      <c r="L1167" s="239">
        <f>IF(ISBLANK(INDEX('Policy Characteristics'!F:F,MATCH($C1167,'Policy Characteristics'!$C:$C,0))),"",INDEX('Policy Characteristics'!F:F,MATCH($C1167,'Policy Characteristics'!$C:$C,0)))</f>
        <v>0</v>
      </c>
      <c r="M1167" s="239">
        <f>IF(ISBLANK(INDEX('Policy Characteristics'!G:G,MATCH($C1167,'Policy Characteristics'!$C:$C,0))),"",INDEX('Policy Characteristics'!G:G,MATCH($C1167,'Policy Characteristics'!$C:$C,0)))</f>
        <v>1</v>
      </c>
      <c r="N1167" s="239">
        <f>IF(ISBLANK(INDEX('Policy Characteristics'!H:H,MATCH($C1167,'Policy Characteristics'!$C:$C,0))),"",INDEX('Policy Characteristics'!H:H,MATCH($C1167,'Policy Characteristics'!$C:$C,0)))</f>
        <v>0.01</v>
      </c>
      <c r="O1167" s="76" t="str">
        <f>IF(ISBLANK(INDEX('Policy Characteristics'!I:I,MATCH($C1167,'Policy Characteristics'!$C:$C,0))),"",INDEX('Policy Characteristics'!I:I,MATCH($C1167,'Policy Characteristics'!$C:$C,0)))</f>
        <v>% of fuel shifted</v>
      </c>
      <c r="P1167" s="76" t="str">
        <f>IF(ISBLANK(INDEX('Policy Characteristics'!J:J,MATCH($C1167,'Policy Characteristics'!$C:$C,0))),"",INDEX('Policy Characteristics'!J:J,MATCH($C1167,'Policy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7" s="76" t="str">
        <f>IF(ISBLANK(INDEX('Policy Characteristics'!K:K,MATCH($C1167,'Policy Characteristics'!$C:$C,0))),"",INDEX('Policy Characteristics'!K:K,MATCH($C1167,'Policy Characteristics'!$C:$C,0)))</f>
        <v>industry-ag-main.html#fuel-switching</v>
      </c>
      <c r="R1167" s="76" t="str">
        <f>IF(ISBLANK(INDEX('Policy Characteristics'!L:L,MATCH($C1167,'Policy Characteristics'!$C:$C,0))),"",INDEX('Policy Characteristics'!L:L,MATCH($C1167,'Policy Characteristics'!$C:$C,0)))</f>
        <v>industry-elec-and-hydrogen.html</v>
      </c>
    </row>
    <row r="1168" spans="1:18" s="143" customFormat="1" x14ac:dyDescent="0.25">
      <c r="A1168" s="76" t="str">
        <f>IF(ISBLANK(INDEX('Policy Characteristics'!A:A,MATCH($C1168,'Policy Characteristics'!$C:$C,0))),"",INDEX('Policy Characteristics'!A:A,MATCH($C1168,'Policy Characteristics'!$C:$C,0)))</f>
        <v>Industry</v>
      </c>
      <c r="B1168" s="234" t="str">
        <f>IF(ISBLANK(INDEX('Policy Characteristics'!B:B,MATCH($C1168,'Policy Characteristics'!$C:$C,0))),"",INDEX('Policy Characteristics'!B:B,MATCH($C1168,'Policy Characteristics'!$C:$C,0)))</f>
        <v>Hydrogen Combustion</v>
      </c>
      <c r="C1168" s="76" t="str">
        <f t="shared" si="35"/>
        <v>Fraction of Eligible Industrial Energy Use Shifted to Hydrogen</v>
      </c>
      <c r="D1168" s="78" t="s">
        <v>1307</v>
      </c>
      <c r="E1168" t="s">
        <v>1694</v>
      </c>
      <c r="F1168" t="s">
        <v>1271</v>
      </c>
      <c r="G1168" s="88" t="s">
        <v>1701</v>
      </c>
      <c r="H1168" s="15">
        <v>2087</v>
      </c>
      <c r="I1168" s="247" t="s">
        <v>43</v>
      </c>
      <c r="J1168" s="236" t="str">
        <f>IF(ISBLANK(INDEX('Policy Characteristics'!D:D,MATCH($C1168,'Policy Characteristics'!$C:$C,0))),"",INDEX('Policy Characteristics'!D:D,MATCH($C1168,'Policy Characteristics'!$C:$C,0)))</f>
        <v>Hydrogen Combustion</v>
      </c>
      <c r="K1168" s="76" t="str">
        <f>IF(ISBLANK(INDEX('Policy Characteristics'!E:E,MATCH($C1168,'Policy Characteristics'!$C:$C,0))),"",INDEX('Policy Characteristics'!E:E,MATCH($C1168,'Policy Characteristics'!$C:$C,0)))</f>
        <v>indst shift to hydrogen</v>
      </c>
      <c r="L1168" s="239">
        <f>IF(ISBLANK(INDEX('Policy Characteristics'!F:F,MATCH($C1168,'Policy Characteristics'!$C:$C,0))),"",INDEX('Policy Characteristics'!F:F,MATCH($C1168,'Policy Characteristics'!$C:$C,0)))</f>
        <v>0</v>
      </c>
      <c r="M1168" s="239">
        <f>IF(ISBLANK(INDEX('Policy Characteristics'!G:G,MATCH($C1168,'Policy Characteristics'!$C:$C,0))),"",INDEX('Policy Characteristics'!G:G,MATCH($C1168,'Policy Characteristics'!$C:$C,0)))</f>
        <v>1</v>
      </c>
      <c r="N1168" s="239">
        <f>IF(ISBLANK(INDEX('Policy Characteristics'!H:H,MATCH($C1168,'Policy Characteristics'!$C:$C,0))),"",INDEX('Policy Characteristics'!H:H,MATCH($C1168,'Policy Characteristics'!$C:$C,0)))</f>
        <v>0.01</v>
      </c>
      <c r="O1168" s="76" t="str">
        <f>IF(ISBLANK(INDEX('Policy Characteristics'!I:I,MATCH($C1168,'Policy Characteristics'!$C:$C,0))),"",INDEX('Policy Characteristics'!I:I,MATCH($C1168,'Policy Characteristics'!$C:$C,0)))</f>
        <v>% of fuel shifted</v>
      </c>
      <c r="P1168" s="76" t="str">
        <f>IF(ISBLANK(INDEX('Policy Characteristics'!J:J,MATCH($C1168,'Policy Characteristics'!$C:$C,0))),"",INDEX('Policy Characteristics'!J:J,MATCH($C1168,'Policy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8" s="76" t="str">
        <f>IF(ISBLANK(INDEX('Policy Characteristics'!K:K,MATCH($C1168,'Policy Characteristics'!$C:$C,0))),"",INDEX('Policy Characteristics'!K:K,MATCH($C1168,'Policy Characteristics'!$C:$C,0)))</f>
        <v>industry-ag-main.html#fuel-switching</v>
      </c>
      <c r="R1168" s="76" t="str">
        <f>IF(ISBLANK(INDEX('Policy Characteristics'!L:L,MATCH($C1168,'Policy Characteristics'!$C:$C,0))),"",INDEX('Policy Characteristics'!L:L,MATCH($C1168,'Policy Characteristics'!$C:$C,0)))</f>
        <v>industry-elec-and-hydrogen.html</v>
      </c>
    </row>
    <row r="1169" spans="1:18" s="143" customFormat="1" x14ac:dyDescent="0.25">
      <c r="A1169" s="76" t="str">
        <f>IF(ISBLANK(INDEX('Policy Characteristics'!A:A,MATCH($C1169,'Policy Characteristics'!$C:$C,0))),"",INDEX('Policy Characteristics'!A:A,MATCH($C1169,'Policy Characteristics'!$C:$C,0)))</f>
        <v>Industry</v>
      </c>
      <c r="B1169" s="234" t="str">
        <f>IF(ISBLANK(INDEX('Policy Characteristics'!B:B,MATCH($C1169,'Policy Characteristics'!$C:$C,0))),"",INDEX('Policy Characteristics'!B:B,MATCH($C1169,'Policy Characteristics'!$C:$C,0)))</f>
        <v>Hydrogen Combustion</v>
      </c>
      <c r="C1169" s="76" t="str">
        <f t="shared" si="35"/>
        <v>Fraction of Eligible Industrial Energy Use Shifted to Hydrogen</v>
      </c>
      <c r="D1169" s="78" t="s">
        <v>1307</v>
      </c>
      <c r="E1169" t="s">
        <v>1695</v>
      </c>
      <c r="F1169" t="s">
        <v>1271</v>
      </c>
      <c r="G1169" s="88" t="s">
        <v>1702</v>
      </c>
      <c r="H1169" s="15">
        <v>2088</v>
      </c>
      <c r="I1169" s="247" t="s">
        <v>44</v>
      </c>
      <c r="J1169" s="236" t="str">
        <f>IF(ISBLANK(INDEX('Policy Characteristics'!D:D,MATCH($C1169,'Policy Characteristics'!$C:$C,0))),"",INDEX('Policy Characteristics'!D:D,MATCH($C1169,'Policy Characteristics'!$C:$C,0)))</f>
        <v>Hydrogen Combustion</v>
      </c>
      <c r="K1169" s="76" t="str">
        <f>IF(ISBLANK(INDEX('Policy Characteristics'!E:E,MATCH($C1169,'Policy Characteristics'!$C:$C,0))),"",INDEX('Policy Characteristics'!E:E,MATCH($C1169,'Policy Characteristics'!$C:$C,0)))</f>
        <v>indst shift to hydrogen</v>
      </c>
      <c r="L1169" s="239">
        <f>IF(ISBLANK(INDEX('Policy Characteristics'!F:F,MATCH($C1169,'Policy Characteristics'!$C:$C,0))),"",INDEX('Policy Characteristics'!F:F,MATCH($C1169,'Policy Characteristics'!$C:$C,0)))</f>
        <v>0</v>
      </c>
      <c r="M1169" s="239">
        <f>IF(ISBLANK(INDEX('Policy Characteristics'!G:G,MATCH($C1169,'Policy Characteristics'!$C:$C,0))),"",INDEX('Policy Characteristics'!G:G,MATCH($C1169,'Policy Characteristics'!$C:$C,0)))</f>
        <v>1</v>
      </c>
      <c r="N1169" s="239">
        <f>IF(ISBLANK(INDEX('Policy Characteristics'!H:H,MATCH($C1169,'Policy Characteristics'!$C:$C,0))),"",INDEX('Policy Characteristics'!H:H,MATCH($C1169,'Policy Characteristics'!$C:$C,0)))</f>
        <v>0.01</v>
      </c>
      <c r="O1169" s="76" t="str">
        <f>IF(ISBLANK(INDEX('Policy Characteristics'!I:I,MATCH($C1169,'Policy Characteristics'!$C:$C,0))),"",INDEX('Policy Characteristics'!I:I,MATCH($C1169,'Policy Characteristics'!$C:$C,0)))</f>
        <v>% of fuel shifted</v>
      </c>
      <c r="P1169" s="76" t="str">
        <f>IF(ISBLANK(INDEX('Policy Characteristics'!J:J,MATCH($C1169,'Policy Characteristics'!$C:$C,0))),"",INDEX('Policy Characteristics'!J:J,MATCH($C1169,'Policy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9" s="76" t="str">
        <f>IF(ISBLANK(INDEX('Policy Characteristics'!K:K,MATCH($C1169,'Policy Characteristics'!$C:$C,0))),"",INDEX('Policy Characteristics'!K:K,MATCH($C1169,'Policy Characteristics'!$C:$C,0)))</f>
        <v>industry-ag-main.html#fuel-switching</v>
      </c>
      <c r="R1169" s="76" t="str">
        <f>IF(ISBLANK(INDEX('Policy Characteristics'!L:L,MATCH($C1169,'Policy Characteristics'!$C:$C,0))),"",INDEX('Policy Characteristics'!L:L,MATCH($C1169,'Policy Characteristics'!$C:$C,0)))</f>
        <v>industry-elec-and-hydrogen.html</v>
      </c>
    </row>
    <row r="1170" spans="1:18" s="143" customFormat="1" x14ac:dyDescent="0.25">
      <c r="A1170" s="76" t="str">
        <f>IF(ISBLANK(INDEX('Policy Characteristics'!A:A,MATCH($C1170,'Policy Characteristics'!$C:$C,0))),"",INDEX('Policy Characteristics'!A:A,MATCH($C1170,'Policy Characteristics'!$C:$C,0)))</f>
        <v>Industry</v>
      </c>
      <c r="B1170" s="234" t="str">
        <f>IF(ISBLANK(INDEX('Policy Characteristics'!B:B,MATCH($C1170,'Policy Characteristics'!$C:$C,0))),"",INDEX('Policy Characteristics'!B:B,MATCH($C1170,'Policy Characteristics'!$C:$C,0)))</f>
        <v>Hydrogen Combustion</v>
      </c>
      <c r="C1170" s="76" t="str">
        <f t="shared" si="35"/>
        <v>Fraction of Eligible Industrial Energy Use Shifted to Hydrogen</v>
      </c>
      <c r="D1170" s="78" t="s">
        <v>1307</v>
      </c>
      <c r="E1170" t="s">
        <v>1833</v>
      </c>
      <c r="F1170" t="s">
        <v>1271</v>
      </c>
      <c r="G1170" s="88" t="s">
        <v>1833</v>
      </c>
      <c r="H1170" s="15">
        <v>2089</v>
      </c>
      <c r="I1170" s="247" t="s">
        <v>43</v>
      </c>
      <c r="J1170" s="236" t="str">
        <f>IF(ISBLANK(INDEX('Policy Characteristics'!D:D,MATCH($C1170,'Policy Characteristics'!$C:$C,0))),"",INDEX('Policy Characteristics'!D:D,MATCH($C1170,'Policy Characteristics'!$C:$C,0)))</f>
        <v>Hydrogen Combustion</v>
      </c>
      <c r="K1170" s="76" t="str">
        <f>IF(ISBLANK(INDEX('Policy Characteristics'!E:E,MATCH($C1170,'Policy Characteristics'!$C:$C,0))),"",INDEX('Policy Characteristics'!E:E,MATCH($C1170,'Policy Characteristics'!$C:$C,0)))</f>
        <v>indst shift to hydrogen</v>
      </c>
      <c r="L1170" s="239">
        <f>IF(ISBLANK(INDEX('Policy Characteristics'!F:F,MATCH($C1170,'Policy Characteristics'!$C:$C,0))),"",INDEX('Policy Characteristics'!F:F,MATCH($C1170,'Policy Characteristics'!$C:$C,0)))</f>
        <v>0</v>
      </c>
      <c r="M1170" s="239">
        <f>IF(ISBLANK(INDEX('Policy Characteristics'!G:G,MATCH($C1170,'Policy Characteristics'!$C:$C,0))),"",INDEX('Policy Characteristics'!G:G,MATCH($C1170,'Policy Characteristics'!$C:$C,0)))</f>
        <v>1</v>
      </c>
      <c r="N1170" s="239">
        <f>IF(ISBLANK(INDEX('Policy Characteristics'!H:H,MATCH($C1170,'Policy Characteristics'!$C:$C,0))),"",INDEX('Policy Characteristics'!H:H,MATCH($C1170,'Policy Characteristics'!$C:$C,0)))</f>
        <v>0.01</v>
      </c>
      <c r="O1170" s="76" t="str">
        <f>IF(ISBLANK(INDEX('Policy Characteristics'!I:I,MATCH($C1170,'Policy Characteristics'!$C:$C,0))),"",INDEX('Policy Characteristics'!I:I,MATCH($C1170,'Policy Characteristics'!$C:$C,0)))</f>
        <v>% of fuel shifted</v>
      </c>
      <c r="P1170" s="76" t="str">
        <f>IF(ISBLANK(INDEX('Policy Characteristics'!J:J,MATCH($C1170,'Policy Characteristics'!$C:$C,0))),"",INDEX('Policy Characteristics'!J:J,MATCH($C1170,'Policy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0" s="76" t="str">
        <f>IF(ISBLANK(INDEX('Policy Characteristics'!K:K,MATCH($C1170,'Policy Characteristics'!$C:$C,0))),"",INDEX('Policy Characteristics'!K:K,MATCH($C1170,'Policy Characteristics'!$C:$C,0)))</f>
        <v>industry-ag-main.html#fuel-switching</v>
      </c>
      <c r="R1170" s="76" t="str">
        <f>IF(ISBLANK(INDEX('Policy Characteristics'!L:L,MATCH($C1170,'Policy Characteristics'!$C:$C,0))),"",INDEX('Policy Characteristics'!L:L,MATCH($C1170,'Policy Characteristics'!$C:$C,0)))</f>
        <v>industry-elec-and-hydrogen.html</v>
      </c>
    </row>
    <row r="1171" spans="1:18" s="143" customFormat="1" x14ac:dyDescent="0.25">
      <c r="A1171" s="76" t="str">
        <f>IF(ISBLANK(INDEX('Policy Characteristics'!A:A,MATCH($C1171,'Policy Characteristics'!$C:$C,0))),"",INDEX('Policy Characteristics'!A:A,MATCH($C1171,'Policy Characteristics'!$C:$C,0)))</f>
        <v>Industry</v>
      </c>
      <c r="B1171" s="234" t="str">
        <f>IF(ISBLANK(INDEX('Policy Characteristics'!B:B,MATCH($C1171,'Policy Characteristics'!$C:$C,0))),"",INDEX('Policy Characteristics'!B:B,MATCH($C1171,'Policy Characteristics'!$C:$C,0)))</f>
        <v>Hydrogen Combustion</v>
      </c>
      <c r="C1171" s="76" t="str">
        <f t="shared" si="35"/>
        <v>Fraction of Eligible Industrial Energy Use Shifted to Hydrogen</v>
      </c>
      <c r="D1171" s="78" t="s">
        <v>1308</v>
      </c>
      <c r="E1171" t="s">
        <v>1689</v>
      </c>
      <c r="F1171" t="s">
        <v>1272</v>
      </c>
      <c r="G1171" s="88" t="s">
        <v>1696</v>
      </c>
      <c r="H1171" s="15">
        <v>2090</v>
      </c>
      <c r="I1171" s="247" t="s">
        <v>43</v>
      </c>
      <c r="J1171" s="236" t="str">
        <f>IF(ISBLANK(INDEX('Policy Characteristics'!D:D,MATCH($C1171,'Policy Characteristics'!$C:$C,0))),"",INDEX('Policy Characteristics'!D:D,MATCH($C1171,'Policy Characteristics'!$C:$C,0)))</f>
        <v>Hydrogen Combustion</v>
      </c>
      <c r="K1171" s="76" t="str">
        <f>IF(ISBLANK(INDEX('Policy Characteristics'!E:E,MATCH($C1171,'Policy Characteristics'!$C:$C,0))),"",INDEX('Policy Characteristics'!E:E,MATCH($C1171,'Policy Characteristics'!$C:$C,0)))</f>
        <v>indst shift to hydrogen</v>
      </c>
      <c r="L1171" s="239">
        <f>IF(ISBLANK(INDEX('Policy Characteristics'!F:F,MATCH($C1171,'Policy Characteristics'!$C:$C,0))),"",INDEX('Policy Characteristics'!F:F,MATCH($C1171,'Policy Characteristics'!$C:$C,0)))</f>
        <v>0</v>
      </c>
      <c r="M1171" s="239">
        <f>IF(ISBLANK(INDEX('Policy Characteristics'!G:G,MATCH($C1171,'Policy Characteristics'!$C:$C,0))),"",INDEX('Policy Characteristics'!G:G,MATCH($C1171,'Policy Characteristics'!$C:$C,0)))</f>
        <v>1</v>
      </c>
      <c r="N1171" s="239">
        <f>IF(ISBLANK(INDEX('Policy Characteristics'!H:H,MATCH($C1171,'Policy Characteristics'!$C:$C,0))),"",INDEX('Policy Characteristics'!H:H,MATCH($C1171,'Policy Characteristics'!$C:$C,0)))</f>
        <v>0.01</v>
      </c>
      <c r="O1171" s="76" t="str">
        <f>IF(ISBLANK(INDEX('Policy Characteristics'!I:I,MATCH($C1171,'Policy Characteristics'!$C:$C,0))),"",INDEX('Policy Characteristics'!I:I,MATCH($C1171,'Policy Characteristics'!$C:$C,0)))</f>
        <v>% of fuel shifted</v>
      </c>
      <c r="P1171" s="76" t="str">
        <f>IF(ISBLANK(INDEX('Policy Characteristics'!J:J,MATCH($C1171,'Policy Characteristics'!$C:$C,0))),"",INDEX('Policy Characteristics'!J:J,MATCH($C1171,'Policy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1" s="76" t="str">
        <f>IF(ISBLANK(INDEX('Policy Characteristics'!K:K,MATCH($C1171,'Policy Characteristics'!$C:$C,0))),"",INDEX('Policy Characteristics'!K:K,MATCH($C1171,'Policy Characteristics'!$C:$C,0)))</f>
        <v>industry-ag-main.html#fuel-switching</v>
      </c>
      <c r="R1171" s="76" t="str">
        <f>IF(ISBLANK(INDEX('Policy Characteristics'!L:L,MATCH($C1171,'Policy Characteristics'!$C:$C,0))),"",INDEX('Policy Characteristics'!L:L,MATCH($C1171,'Policy Characteristics'!$C:$C,0)))</f>
        <v>industry-elec-and-hydrogen.html</v>
      </c>
    </row>
    <row r="1172" spans="1:18" s="143" customFormat="1" x14ac:dyDescent="0.25">
      <c r="A1172" s="76" t="str">
        <f>IF(ISBLANK(INDEX('Policy Characteristics'!A:A,MATCH($C1172,'Policy Characteristics'!$C:$C,0))),"",INDEX('Policy Characteristics'!A:A,MATCH($C1172,'Policy Characteristics'!$C:$C,0)))</f>
        <v>Industry</v>
      </c>
      <c r="B1172" s="234" t="str">
        <f>IF(ISBLANK(INDEX('Policy Characteristics'!B:B,MATCH($C1172,'Policy Characteristics'!$C:$C,0))),"",INDEX('Policy Characteristics'!B:B,MATCH($C1172,'Policy Characteristics'!$C:$C,0)))</f>
        <v>Hydrogen Combustion</v>
      </c>
      <c r="C1172" s="76" t="str">
        <f t="shared" si="35"/>
        <v>Fraction of Eligible Industrial Energy Use Shifted to Hydrogen</v>
      </c>
      <c r="D1172" s="78" t="s">
        <v>1308</v>
      </c>
      <c r="E1172" t="s">
        <v>1690</v>
      </c>
      <c r="F1172" t="s">
        <v>1272</v>
      </c>
      <c r="G1172" s="88" t="s">
        <v>1697</v>
      </c>
      <c r="H1172" s="15">
        <v>2091</v>
      </c>
      <c r="I1172" s="247" t="s">
        <v>43</v>
      </c>
      <c r="J1172" s="236" t="str">
        <f>IF(ISBLANK(INDEX('Policy Characteristics'!D:D,MATCH($C1172,'Policy Characteristics'!$C:$C,0))),"",INDEX('Policy Characteristics'!D:D,MATCH($C1172,'Policy Characteristics'!$C:$C,0)))</f>
        <v>Hydrogen Combustion</v>
      </c>
      <c r="K1172" s="76" t="str">
        <f>IF(ISBLANK(INDEX('Policy Characteristics'!E:E,MATCH($C1172,'Policy Characteristics'!$C:$C,0))),"",INDEX('Policy Characteristics'!E:E,MATCH($C1172,'Policy Characteristics'!$C:$C,0)))</f>
        <v>indst shift to hydrogen</v>
      </c>
      <c r="L1172" s="239">
        <f>IF(ISBLANK(INDEX('Policy Characteristics'!F:F,MATCH($C1172,'Policy Characteristics'!$C:$C,0))),"",INDEX('Policy Characteristics'!F:F,MATCH($C1172,'Policy Characteristics'!$C:$C,0)))</f>
        <v>0</v>
      </c>
      <c r="M1172" s="239">
        <f>IF(ISBLANK(INDEX('Policy Characteristics'!G:G,MATCH($C1172,'Policy Characteristics'!$C:$C,0))),"",INDEX('Policy Characteristics'!G:G,MATCH($C1172,'Policy Characteristics'!$C:$C,0)))</f>
        <v>1</v>
      </c>
      <c r="N1172" s="239">
        <f>IF(ISBLANK(INDEX('Policy Characteristics'!H:H,MATCH($C1172,'Policy Characteristics'!$C:$C,0))),"",INDEX('Policy Characteristics'!H:H,MATCH($C1172,'Policy Characteristics'!$C:$C,0)))</f>
        <v>0.01</v>
      </c>
      <c r="O1172" s="76" t="str">
        <f>IF(ISBLANK(INDEX('Policy Characteristics'!I:I,MATCH($C1172,'Policy Characteristics'!$C:$C,0))),"",INDEX('Policy Characteristics'!I:I,MATCH($C1172,'Policy Characteristics'!$C:$C,0)))</f>
        <v>% of fuel shifted</v>
      </c>
      <c r="P1172" s="76" t="str">
        <f>IF(ISBLANK(INDEX('Policy Characteristics'!J:J,MATCH($C1172,'Policy Characteristics'!$C:$C,0))),"",INDEX('Policy Characteristics'!J:J,MATCH($C1172,'Policy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2" s="76" t="str">
        <f>IF(ISBLANK(INDEX('Policy Characteristics'!K:K,MATCH($C1172,'Policy Characteristics'!$C:$C,0))),"",INDEX('Policy Characteristics'!K:K,MATCH($C1172,'Policy Characteristics'!$C:$C,0)))</f>
        <v>industry-ag-main.html#fuel-switching</v>
      </c>
      <c r="R1172" s="76" t="str">
        <f>IF(ISBLANK(INDEX('Policy Characteristics'!L:L,MATCH($C1172,'Policy Characteristics'!$C:$C,0))),"",INDEX('Policy Characteristics'!L:L,MATCH($C1172,'Policy Characteristics'!$C:$C,0)))</f>
        <v>industry-elec-and-hydrogen.html</v>
      </c>
    </row>
    <row r="1173" spans="1:18" s="143" customFormat="1" x14ac:dyDescent="0.25">
      <c r="A1173" s="76" t="str">
        <f>IF(ISBLANK(INDEX('Policy Characteristics'!A:A,MATCH($C1173,'Policy Characteristics'!$C:$C,0))),"",INDEX('Policy Characteristics'!A:A,MATCH($C1173,'Policy Characteristics'!$C:$C,0)))</f>
        <v>Industry</v>
      </c>
      <c r="B1173" s="234" t="str">
        <f>IF(ISBLANK(INDEX('Policy Characteristics'!B:B,MATCH($C1173,'Policy Characteristics'!$C:$C,0))),"",INDEX('Policy Characteristics'!B:B,MATCH($C1173,'Policy Characteristics'!$C:$C,0)))</f>
        <v>Hydrogen Combustion</v>
      </c>
      <c r="C1173" s="76" t="str">
        <f t="shared" si="35"/>
        <v>Fraction of Eligible Industrial Energy Use Shifted to Hydrogen</v>
      </c>
      <c r="D1173" s="78" t="s">
        <v>1308</v>
      </c>
      <c r="E1173" t="s">
        <v>1691</v>
      </c>
      <c r="F1173" t="s">
        <v>1272</v>
      </c>
      <c r="G1173" s="88" t="s">
        <v>1698</v>
      </c>
      <c r="H1173" s="15">
        <v>2092</v>
      </c>
      <c r="I1173" s="247" t="s">
        <v>43</v>
      </c>
      <c r="J1173" s="236" t="str">
        <f>IF(ISBLANK(INDEX('Policy Characteristics'!D:D,MATCH($C1173,'Policy Characteristics'!$C:$C,0))),"",INDEX('Policy Characteristics'!D:D,MATCH($C1173,'Policy Characteristics'!$C:$C,0)))</f>
        <v>Hydrogen Combustion</v>
      </c>
      <c r="K1173" s="76" t="str">
        <f>IF(ISBLANK(INDEX('Policy Characteristics'!E:E,MATCH($C1173,'Policy Characteristics'!$C:$C,0))),"",INDEX('Policy Characteristics'!E:E,MATCH($C1173,'Policy Characteristics'!$C:$C,0)))</f>
        <v>indst shift to hydrogen</v>
      </c>
      <c r="L1173" s="239">
        <f>IF(ISBLANK(INDEX('Policy Characteristics'!F:F,MATCH($C1173,'Policy Characteristics'!$C:$C,0))),"",INDEX('Policy Characteristics'!F:F,MATCH($C1173,'Policy Characteristics'!$C:$C,0)))</f>
        <v>0</v>
      </c>
      <c r="M1173" s="239">
        <f>IF(ISBLANK(INDEX('Policy Characteristics'!G:G,MATCH($C1173,'Policy Characteristics'!$C:$C,0))),"",INDEX('Policy Characteristics'!G:G,MATCH($C1173,'Policy Characteristics'!$C:$C,0)))</f>
        <v>1</v>
      </c>
      <c r="N1173" s="239">
        <f>IF(ISBLANK(INDEX('Policy Characteristics'!H:H,MATCH($C1173,'Policy Characteristics'!$C:$C,0))),"",INDEX('Policy Characteristics'!H:H,MATCH($C1173,'Policy Characteristics'!$C:$C,0)))</f>
        <v>0.01</v>
      </c>
      <c r="O1173" s="76" t="str">
        <f>IF(ISBLANK(INDEX('Policy Characteristics'!I:I,MATCH($C1173,'Policy Characteristics'!$C:$C,0))),"",INDEX('Policy Characteristics'!I:I,MATCH($C1173,'Policy Characteristics'!$C:$C,0)))</f>
        <v>% of fuel shifted</v>
      </c>
      <c r="P1173" s="76" t="str">
        <f>IF(ISBLANK(INDEX('Policy Characteristics'!J:J,MATCH($C1173,'Policy Characteristics'!$C:$C,0))),"",INDEX('Policy Characteristics'!J:J,MATCH($C1173,'Policy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3" s="76" t="str">
        <f>IF(ISBLANK(INDEX('Policy Characteristics'!K:K,MATCH($C1173,'Policy Characteristics'!$C:$C,0))),"",INDEX('Policy Characteristics'!K:K,MATCH($C1173,'Policy Characteristics'!$C:$C,0)))</f>
        <v>industry-ag-main.html#fuel-switching</v>
      </c>
      <c r="R1173" s="76" t="str">
        <f>IF(ISBLANK(INDEX('Policy Characteristics'!L:L,MATCH($C1173,'Policy Characteristics'!$C:$C,0))),"",INDEX('Policy Characteristics'!L:L,MATCH($C1173,'Policy Characteristics'!$C:$C,0)))</f>
        <v>industry-elec-and-hydrogen.html</v>
      </c>
    </row>
    <row r="1174" spans="1:18" s="143" customFormat="1" x14ac:dyDescent="0.25">
      <c r="A1174" s="76" t="str">
        <f>IF(ISBLANK(INDEX('Policy Characteristics'!A:A,MATCH($C1174,'Policy Characteristics'!$C:$C,0))),"",INDEX('Policy Characteristics'!A:A,MATCH($C1174,'Policy Characteristics'!$C:$C,0)))</f>
        <v>Industry</v>
      </c>
      <c r="B1174" s="234" t="str">
        <f>IF(ISBLANK(INDEX('Policy Characteristics'!B:B,MATCH($C1174,'Policy Characteristics'!$C:$C,0))),"",INDEX('Policy Characteristics'!B:B,MATCH($C1174,'Policy Characteristics'!$C:$C,0)))</f>
        <v>Hydrogen Combustion</v>
      </c>
      <c r="C1174" s="76" t="str">
        <f t="shared" si="35"/>
        <v>Fraction of Eligible Industrial Energy Use Shifted to Hydrogen</v>
      </c>
      <c r="D1174" s="78" t="s">
        <v>1308</v>
      </c>
      <c r="E1174" t="s">
        <v>1692</v>
      </c>
      <c r="F1174" t="s">
        <v>1272</v>
      </c>
      <c r="G1174" s="88" t="s">
        <v>1699</v>
      </c>
      <c r="H1174" s="15">
        <v>2093</v>
      </c>
      <c r="I1174" s="247" t="s">
        <v>43</v>
      </c>
      <c r="J1174" s="236" t="str">
        <f>IF(ISBLANK(INDEX('Policy Characteristics'!D:D,MATCH($C1174,'Policy Characteristics'!$C:$C,0))),"",INDEX('Policy Characteristics'!D:D,MATCH($C1174,'Policy Characteristics'!$C:$C,0)))</f>
        <v>Hydrogen Combustion</v>
      </c>
      <c r="K1174" s="76" t="str">
        <f>IF(ISBLANK(INDEX('Policy Characteristics'!E:E,MATCH($C1174,'Policy Characteristics'!$C:$C,0))),"",INDEX('Policy Characteristics'!E:E,MATCH($C1174,'Policy Characteristics'!$C:$C,0)))</f>
        <v>indst shift to hydrogen</v>
      </c>
      <c r="L1174" s="239">
        <f>IF(ISBLANK(INDEX('Policy Characteristics'!F:F,MATCH($C1174,'Policy Characteristics'!$C:$C,0))),"",INDEX('Policy Characteristics'!F:F,MATCH($C1174,'Policy Characteristics'!$C:$C,0)))</f>
        <v>0</v>
      </c>
      <c r="M1174" s="239">
        <f>IF(ISBLANK(INDEX('Policy Characteristics'!G:G,MATCH($C1174,'Policy Characteristics'!$C:$C,0))),"",INDEX('Policy Characteristics'!G:G,MATCH($C1174,'Policy Characteristics'!$C:$C,0)))</f>
        <v>1</v>
      </c>
      <c r="N1174" s="239">
        <f>IF(ISBLANK(INDEX('Policy Characteristics'!H:H,MATCH($C1174,'Policy Characteristics'!$C:$C,0))),"",INDEX('Policy Characteristics'!H:H,MATCH($C1174,'Policy Characteristics'!$C:$C,0)))</f>
        <v>0.01</v>
      </c>
      <c r="O1174" s="76" t="str">
        <f>IF(ISBLANK(INDEX('Policy Characteristics'!I:I,MATCH($C1174,'Policy Characteristics'!$C:$C,0))),"",INDEX('Policy Characteristics'!I:I,MATCH($C1174,'Policy Characteristics'!$C:$C,0)))</f>
        <v>% of fuel shifted</v>
      </c>
      <c r="P1174" s="76" t="str">
        <f>IF(ISBLANK(INDEX('Policy Characteristics'!J:J,MATCH($C1174,'Policy Characteristics'!$C:$C,0))),"",INDEX('Policy Characteristics'!J:J,MATCH($C1174,'Policy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4" s="76" t="str">
        <f>IF(ISBLANK(INDEX('Policy Characteristics'!K:K,MATCH($C1174,'Policy Characteristics'!$C:$C,0))),"",INDEX('Policy Characteristics'!K:K,MATCH($C1174,'Policy Characteristics'!$C:$C,0)))</f>
        <v>industry-ag-main.html#fuel-switching</v>
      </c>
      <c r="R1174" s="76" t="str">
        <f>IF(ISBLANK(INDEX('Policy Characteristics'!L:L,MATCH($C1174,'Policy Characteristics'!$C:$C,0))),"",INDEX('Policy Characteristics'!L:L,MATCH($C1174,'Policy Characteristics'!$C:$C,0)))</f>
        <v>industry-elec-and-hydrogen.html</v>
      </c>
    </row>
    <row r="1175" spans="1:18" s="143" customFormat="1" x14ac:dyDescent="0.25">
      <c r="A1175" s="76" t="str">
        <f>IF(ISBLANK(INDEX('Policy Characteristics'!A:A,MATCH($C1175,'Policy Characteristics'!$C:$C,0))),"",INDEX('Policy Characteristics'!A:A,MATCH($C1175,'Policy Characteristics'!$C:$C,0)))</f>
        <v>Industry</v>
      </c>
      <c r="B1175" s="234" t="str">
        <f>IF(ISBLANK(INDEX('Policy Characteristics'!B:B,MATCH($C1175,'Policy Characteristics'!$C:$C,0))),"",INDEX('Policy Characteristics'!B:B,MATCH($C1175,'Policy Characteristics'!$C:$C,0)))</f>
        <v>Hydrogen Combustion</v>
      </c>
      <c r="C1175" s="76" t="str">
        <f t="shared" si="35"/>
        <v>Fraction of Eligible Industrial Energy Use Shifted to Hydrogen</v>
      </c>
      <c r="D1175" s="78" t="s">
        <v>1308</v>
      </c>
      <c r="E1175" t="s">
        <v>1693</v>
      </c>
      <c r="F1175" t="s">
        <v>1272</v>
      </c>
      <c r="G1175" s="88" t="s">
        <v>1700</v>
      </c>
      <c r="H1175" s="15">
        <v>2094</v>
      </c>
      <c r="I1175" s="247" t="s">
        <v>44</v>
      </c>
      <c r="J1175" s="236" t="str">
        <f>IF(ISBLANK(INDEX('Policy Characteristics'!D:D,MATCH($C1175,'Policy Characteristics'!$C:$C,0))),"",INDEX('Policy Characteristics'!D:D,MATCH($C1175,'Policy Characteristics'!$C:$C,0)))</f>
        <v>Hydrogen Combustion</v>
      </c>
      <c r="K1175" s="76" t="str">
        <f>IF(ISBLANK(INDEX('Policy Characteristics'!E:E,MATCH($C1175,'Policy Characteristics'!$C:$C,0))),"",INDEX('Policy Characteristics'!E:E,MATCH($C1175,'Policy Characteristics'!$C:$C,0)))</f>
        <v>indst shift to hydrogen</v>
      </c>
      <c r="L1175" s="239">
        <f>IF(ISBLANK(INDEX('Policy Characteristics'!F:F,MATCH($C1175,'Policy Characteristics'!$C:$C,0))),"",INDEX('Policy Characteristics'!F:F,MATCH($C1175,'Policy Characteristics'!$C:$C,0)))</f>
        <v>0</v>
      </c>
      <c r="M1175" s="239">
        <f>IF(ISBLANK(INDEX('Policy Characteristics'!G:G,MATCH($C1175,'Policy Characteristics'!$C:$C,0))),"",INDEX('Policy Characteristics'!G:G,MATCH($C1175,'Policy Characteristics'!$C:$C,0)))</f>
        <v>1</v>
      </c>
      <c r="N1175" s="239">
        <f>IF(ISBLANK(INDEX('Policy Characteristics'!H:H,MATCH($C1175,'Policy Characteristics'!$C:$C,0))),"",INDEX('Policy Characteristics'!H:H,MATCH($C1175,'Policy Characteristics'!$C:$C,0)))</f>
        <v>0.01</v>
      </c>
      <c r="O1175" s="76" t="str">
        <f>IF(ISBLANK(INDEX('Policy Characteristics'!I:I,MATCH($C1175,'Policy Characteristics'!$C:$C,0))),"",INDEX('Policy Characteristics'!I:I,MATCH($C1175,'Policy Characteristics'!$C:$C,0)))</f>
        <v>% of fuel shifted</v>
      </c>
      <c r="P1175" s="76" t="str">
        <f>IF(ISBLANK(INDEX('Policy Characteristics'!J:J,MATCH($C1175,'Policy Characteristics'!$C:$C,0))),"",INDEX('Policy Characteristics'!J:J,MATCH($C1175,'Policy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5" s="76" t="str">
        <f>IF(ISBLANK(INDEX('Policy Characteristics'!K:K,MATCH($C1175,'Policy Characteristics'!$C:$C,0))),"",INDEX('Policy Characteristics'!K:K,MATCH($C1175,'Policy Characteristics'!$C:$C,0)))</f>
        <v>industry-ag-main.html#fuel-switching</v>
      </c>
      <c r="R1175" s="76" t="str">
        <f>IF(ISBLANK(INDEX('Policy Characteristics'!L:L,MATCH($C1175,'Policy Characteristics'!$C:$C,0))),"",INDEX('Policy Characteristics'!L:L,MATCH($C1175,'Policy Characteristics'!$C:$C,0)))</f>
        <v>industry-elec-and-hydrogen.html</v>
      </c>
    </row>
    <row r="1176" spans="1:18" s="143" customFormat="1" x14ac:dyDescent="0.25">
      <c r="A1176" s="76" t="str">
        <f>IF(ISBLANK(INDEX('Policy Characteristics'!A:A,MATCH($C1176,'Policy Characteristics'!$C:$C,0))),"",INDEX('Policy Characteristics'!A:A,MATCH($C1176,'Policy Characteristics'!$C:$C,0)))</f>
        <v>Industry</v>
      </c>
      <c r="B1176" s="234" t="str">
        <f>IF(ISBLANK(INDEX('Policy Characteristics'!B:B,MATCH($C1176,'Policy Characteristics'!$C:$C,0))),"",INDEX('Policy Characteristics'!B:B,MATCH($C1176,'Policy Characteristics'!$C:$C,0)))</f>
        <v>Hydrogen Combustion</v>
      </c>
      <c r="C1176" s="76" t="str">
        <f t="shared" si="35"/>
        <v>Fraction of Eligible Industrial Energy Use Shifted to Hydrogen</v>
      </c>
      <c r="D1176" s="78" t="s">
        <v>1308</v>
      </c>
      <c r="E1176" t="s">
        <v>1694</v>
      </c>
      <c r="F1176" t="s">
        <v>1272</v>
      </c>
      <c r="G1176" s="88" t="s">
        <v>1701</v>
      </c>
      <c r="H1176" s="15">
        <v>2095</v>
      </c>
      <c r="I1176" s="247" t="s">
        <v>43</v>
      </c>
      <c r="J1176" s="236" t="str">
        <f>IF(ISBLANK(INDEX('Policy Characteristics'!D:D,MATCH($C1176,'Policy Characteristics'!$C:$C,0))),"",INDEX('Policy Characteristics'!D:D,MATCH($C1176,'Policy Characteristics'!$C:$C,0)))</f>
        <v>Hydrogen Combustion</v>
      </c>
      <c r="K1176" s="76" t="str">
        <f>IF(ISBLANK(INDEX('Policy Characteristics'!E:E,MATCH($C1176,'Policy Characteristics'!$C:$C,0))),"",INDEX('Policy Characteristics'!E:E,MATCH($C1176,'Policy Characteristics'!$C:$C,0)))</f>
        <v>indst shift to hydrogen</v>
      </c>
      <c r="L1176" s="239">
        <f>IF(ISBLANK(INDEX('Policy Characteristics'!F:F,MATCH($C1176,'Policy Characteristics'!$C:$C,0))),"",INDEX('Policy Characteristics'!F:F,MATCH($C1176,'Policy Characteristics'!$C:$C,0)))</f>
        <v>0</v>
      </c>
      <c r="M1176" s="239">
        <f>IF(ISBLANK(INDEX('Policy Characteristics'!G:G,MATCH($C1176,'Policy Characteristics'!$C:$C,0))),"",INDEX('Policy Characteristics'!G:G,MATCH($C1176,'Policy Characteristics'!$C:$C,0)))</f>
        <v>1</v>
      </c>
      <c r="N1176" s="239">
        <f>IF(ISBLANK(INDEX('Policy Characteristics'!H:H,MATCH($C1176,'Policy Characteristics'!$C:$C,0))),"",INDEX('Policy Characteristics'!H:H,MATCH($C1176,'Policy Characteristics'!$C:$C,0)))</f>
        <v>0.01</v>
      </c>
      <c r="O1176" s="76" t="str">
        <f>IF(ISBLANK(INDEX('Policy Characteristics'!I:I,MATCH($C1176,'Policy Characteristics'!$C:$C,0))),"",INDEX('Policy Characteristics'!I:I,MATCH($C1176,'Policy Characteristics'!$C:$C,0)))</f>
        <v>% of fuel shifted</v>
      </c>
      <c r="P1176" s="76" t="str">
        <f>IF(ISBLANK(INDEX('Policy Characteristics'!J:J,MATCH($C1176,'Policy Characteristics'!$C:$C,0))),"",INDEX('Policy Characteristics'!J:J,MATCH($C1176,'Policy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6" s="76" t="str">
        <f>IF(ISBLANK(INDEX('Policy Characteristics'!K:K,MATCH($C1176,'Policy Characteristics'!$C:$C,0))),"",INDEX('Policy Characteristics'!K:K,MATCH($C1176,'Policy Characteristics'!$C:$C,0)))</f>
        <v>industry-ag-main.html#fuel-switching</v>
      </c>
      <c r="R1176" s="76" t="str">
        <f>IF(ISBLANK(INDEX('Policy Characteristics'!L:L,MATCH($C1176,'Policy Characteristics'!$C:$C,0))),"",INDEX('Policy Characteristics'!L:L,MATCH($C1176,'Policy Characteristics'!$C:$C,0)))</f>
        <v>industry-elec-and-hydrogen.html</v>
      </c>
    </row>
    <row r="1177" spans="1:18" s="143" customFormat="1" x14ac:dyDescent="0.25">
      <c r="A1177" s="76" t="str">
        <f>IF(ISBLANK(INDEX('Policy Characteristics'!A:A,MATCH($C1177,'Policy Characteristics'!$C:$C,0))),"",INDEX('Policy Characteristics'!A:A,MATCH($C1177,'Policy Characteristics'!$C:$C,0)))</f>
        <v>Industry</v>
      </c>
      <c r="B1177" s="234" t="str">
        <f>IF(ISBLANK(INDEX('Policy Characteristics'!B:B,MATCH($C1177,'Policy Characteristics'!$C:$C,0))),"",INDEX('Policy Characteristics'!B:B,MATCH($C1177,'Policy Characteristics'!$C:$C,0)))</f>
        <v>Hydrogen Combustion</v>
      </c>
      <c r="C1177" s="76" t="str">
        <f t="shared" si="35"/>
        <v>Fraction of Eligible Industrial Energy Use Shifted to Hydrogen</v>
      </c>
      <c r="D1177" s="78" t="s">
        <v>1308</v>
      </c>
      <c r="E1177" t="s">
        <v>1695</v>
      </c>
      <c r="F1177" t="s">
        <v>1272</v>
      </c>
      <c r="G1177" s="88" t="s">
        <v>1702</v>
      </c>
      <c r="H1177" s="15">
        <v>2096</v>
      </c>
      <c r="I1177" s="247" t="s">
        <v>44</v>
      </c>
      <c r="J1177" s="236" t="str">
        <f>IF(ISBLANK(INDEX('Policy Characteristics'!D:D,MATCH($C1177,'Policy Characteristics'!$C:$C,0))),"",INDEX('Policy Characteristics'!D:D,MATCH($C1177,'Policy Characteristics'!$C:$C,0)))</f>
        <v>Hydrogen Combustion</v>
      </c>
      <c r="K1177" s="76" t="str">
        <f>IF(ISBLANK(INDEX('Policy Characteristics'!E:E,MATCH($C1177,'Policy Characteristics'!$C:$C,0))),"",INDEX('Policy Characteristics'!E:E,MATCH($C1177,'Policy Characteristics'!$C:$C,0)))</f>
        <v>indst shift to hydrogen</v>
      </c>
      <c r="L1177" s="239">
        <f>IF(ISBLANK(INDEX('Policy Characteristics'!F:F,MATCH($C1177,'Policy Characteristics'!$C:$C,0))),"",INDEX('Policy Characteristics'!F:F,MATCH($C1177,'Policy Characteristics'!$C:$C,0)))</f>
        <v>0</v>
      </c>
      <c r="M1177" s="239">
        <f>IF(ISBLANK(INDEX('Policy Characteristics'!G:G,MATCH($C1177,'Policy Characteristics'!$C:$C,0))),"",INDEX('Policy Characteristics'!G:G,MATCH($C1177,'Policy Characteristics'!$C:$C,0)))</f>
        <v>1</v>
      </c>
      <c r="N1177" s="239">
        <f>IF(ISBLANK(INDEX('Policy Characteristics'!H:H,MATCH($C1177,'Policy Characteristics'!$C:$C,0))),"",INDEX('Policy Characteristics'!H:H,MATCH($C1177,'Policy Characteristics'!$C:$C,0)))</f>
        <v>0.01</v>
      </c>
      <c r="O1177" s="76" t="str">
        <f>IF(ISBLANK(INDEX('Policy Characteristics'!I:I,MATCH($C1177,'Policy Characteristics'!$C:$C,0))),"",INDEX('Policy Characteristics'!I:I,MATCH($C1177,'Policy Characteristics'!$C:$C,0)))</f>
        <v>% of fuel shifted</v>
      </c>
      <c r="P1177" s="76" t="str">
        <f>IF(ISBLANK(INDEX('Policy Characteristics'!J:J,MATCH($C1177,'Policy Characteristics'!$C:$C,0))),"",INDEX('Policy Characteristics'!J:J,MATCH($C1177,'Policy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7" s="76" t="str">
        <f>IF(ISBLANK(INDEX('Policy Characteristics'!K:K,MATCH($C1177,'Policy Characteristics'!$C:$C,0))),"",INDEX('Policy Characteristics'!K:K,MATCH($C1177,'Policy Characteristics'!$C:$C,0)))</f>
        <v>industry-ag-main.html#fuel-switching</v>
      </c>
      <c r="R1177" s="76" t="str">
        <f>IF(ISBLANK(INDEX('Policy Characteristics'!L:L,MATCH($C1177,'Policy Characteristics'!$C:$C,0))),"",INDEX('Policy Characteristics'!L:L,MATCH($C1177,'Policy Characteristics'!$C:$C,0)))</f>
        <v>industry-elec-and-hydrogen.html</v>
      </c>
    </row>
    <row r="1178" spans="1:18" s="143" customFormat="1" x14ac:dyDescent="0.25">
      <c r="A1178" s="76" t="str">
        <f>IF(ISBLANK(INDEX('Policy Characteristics'!A:A,MATCH($C1178,'Policy Characteristics'!$C:$C,0))),"",INDEX('Policy Characteristics'!A:A,MATCH($C1178,'Policy Characteristics'!$C:$C,0)))</f>
        <v>Industry</v>
      </c>
      <c r="B1178" s="234" t="str">
        <f>IF(ISBLANK(INDEX('Policy Characteristics'!B:B,MATCH($C1178,'Policy Characteristics'!$C:$C,0))),"",INDEX('Policy Characteristics'!B:B,MATCH($C1178,'Policy Characteristics'!$C:$C,0)))</f>
        <v>Hydrogen Combustion</v>
      </c>
      <c r="C1178" s="76" t="str">
        <f t="shared" si="35"/>
        <v>Fraction of Eligible Industrial Energy Use Shifted to Hydrogen</v>
      </c>
      <c r="D1178" s="78" t="s">
        <v>1308</v>
      </c>
      <c r="E1178" t="s">
        <v>1833</v>
      </c>
      <c r="F1178" t="s">
        <v>1272</v>
      </c>
      <c r="G1178" s="88" t="s">
        <v>1833</v>
      </c>
      <c r="H1178" s="15">
        <v>2097</v>
      </c>
      <c r="I1178" s="247" t="s">
        <v>43</v>
      </c>
      <c r="J1178" s="236" t="str">
        <f>IF(ISBLANK(INDEX('Policy Characteristics'!D:D,MATCH($C1178,'Policy Characteristics'!$C:$C,0))),"",INDEX('Policy Characteristics'!D:D,MATCH($C1178,'Policy Characteristics'!$C:$C,0)))</f>
        <v>Hydrogen Combustion</v>
      </c>
      <c r="K1178" s="76" t="str">
        <f>IF(ISBLANK(INDEX('Policy Characteristics'!E:E,MATCH($C1178,'Policy Characteristics'!$C:$C,0))),"",INDEX('Policy Characteristics'!E:E,MATCH($C1178,'Policy Characteristics'!$C:$C,0)))</f>
        <v>indst shift to hydrogen</v>
      </c>
      <c r="L1178" s="239">
        <f>IF(ISBLANK(INDEX('Policy Characteristics'!F:F,MATCH($C1178,'Policy Characteristics'!$C:$C,0))),"",INDEX('Policy Characteristics'!F:F,MATCH($C1178,'Policy Characteristics'!$C:$C,0)))</f>
        <v>0</v>
      </c>
      <c r="M1178" s="239">
        <f>IF(ISBLANK(INDEX('Policy Characteristics'!G:G,MATCH($C1178,'Policy Characteristics'!$C:$C,0))),"",INDEX('Policy Characteristics'!G:G,MATCH($C1178,'Policy Characteristics'!$C:$C,0)))</f>
        <v>1</v>
      </c>
      <c r="N1178" s="239">
        <f>IF(ISBLANK(INDEX('Policy Characteristics'!H:H,MATCH($C1178,'Policy Characteristics'!$C:$C,0))),"",INDEX('Policy Characteristics'!H:H,MATCH($C1178,'Policy Characteristics'!$C:$C,0)))</f>
        <v>0.01</v>
      </c>
      <c r="O1178" s="76" t="str">
        <f>IF(ISBLANK(INDEX('Policy Characteristics'!I:I,MATCH($C1178,'Policy Characteristics'!$C:$C,0))),"",INDEX('Policy Characteristics'!I:I,MATCH($C1178,'Policy Characteristics'!$C:$C,0)))</f>
        <v>% of fuel shifted</v>
      </c>
      <c r="P1178" s="76" t="str">
        <f>IF(ISBLANK(INDEX('Policy Characteristics'!J:J,MATCH($C1178,'Policy Characteristics'!$C:$C,0))),"",INDEX('Policy Characteristics'!J:J,MATCH($C1178,'Policy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8" s="76" t="str">
        <f>IF(ISBLANK(INDEX('Policy Characteristics'!K:K,MATCH($C1178,'Policy Characteristics'!$C:$C,0))),"",INDEX('Policy Characteristics'!K:K,MATCH($C1178,'Policy Characteristics'!$C:$C,0)))</f>
        <v>industry-ag-main.html#fuel-switching</v>
      </c>
      <c r="R1178" s="76" t="str">
        <f>IF(ISBLANK(INDEX('Policy Characteristics'!L:L,MATCH($C1178,'Policy Characteristics'!$C:$C,0))),"",INDEX('Policy Characteristics'!L:L,MATCH($C1178,'Policy Characteristics'!$C:$C,0)))</f>
        <v>industry-elec-and-hydrogen.html</v>
      </c>
    </row>
    <row r="1179" spans="1:18" s="143" customFormat="1" x14ac:dyDescent="0.25">
      <c r="A1179" s="76" t="str">
        <f>IF(ISBLANK(INDEX('Policy Characteristics'!A:A,MATCH($C1179,'Policy Characteristics'!$C:$C,0))),"",INDEX('Policy Characteristics'!A:A,MATCH($C1179,'Policy Characteristics'!$C:$C,0)))</f>
        <v>Industry</v>
      </c>
      <c r="B1179" s="234" t="str">
        <f>IF(ISBLANK(INDEX('Policy Characteristics'!B:B,MATCH($C1179,'Policy Characteristics'!$C:$C,0))),"",INDEX('Policy Characteristics'!B:B,MATCH($C1179,'Policy Characteristics'!$C:$C,0)))</f>
        <v>Hydrogen Combustion</v>
      </c>
      <c r="C1179" s="76" t="str">
        <f t="shared" si="35"/>
        <v>Fraction of Eligible Industrial Energy Use Shifted to Hydrogen</v>
      </c>
      <c r="D1179" s="78" t="s">
        <v>1309</v>
      </c>
      <c r="E1179" t="s">
        <v>1689</v>
      </c>
      <c r="F1179" t="s">
        <v>1273</v>
      </c>
      <c r="G1179" s="88" t="s">
        <v>1696</v>
      </c>
      <c r="H1179" s="15">
        <v>2098</v>
      </c>
      <c r="I1179" s="247" t="s">
        <v>43</v>
      </c>
      <c r="J1179" s="236" t="str">
        <f>IF(ISBLANK(INDEX('Policy Characteristics'!D:D,MATCH($C1179,'Policy Characteristics'!$C:$C,0))),"",INDEX('Policy Characteristics'!D:D,MATCH($C1179,'Policy Characteristics'!$C:$C,0)))</f>
        <v>Hydrogen Combustion</v>
      </c>
      <c r="K1179" s="76" t="str">
        <f>IF(ISBLANK(INDEX('Policy Characteristics'!E:E,MATCH($C1179,'Policy Characteristics'!$C:$C,0))),"",INDEX('Policy Characteristics'!E:E,MATCH($C1179,'Policy Characteristics'!$C:$C,0)))</f>
        <v>indst shift to hydrogen</v>
      </c>
      <c r="L1179" s="239">
        <f>IF(ISBLANK(INDEX('Policy Characteristics'!F:F,MATCH($C1179,'Policy Characteristics'!$C:$C,0))),"",INDEX('Policy Characteristics'!F:F,MATCH($C1179,'Policy Characteristics'!$C:$C,0)))</f>
        <v>0</v>
      </c>
      <c r="M1179" s="239">
        <f>IF(ISBLANK(INDEX('Policy Characteristics'!G:G,MATCH($C1179,'Policy Characteristics'!$C:$C,0))),"",INDEX('Policy Characteristics'!G:G,MATCH($C1179,'Policy Characteristics'!$C:$C,0)))</f>
        <v>1</v>
      </c>
      <c r="N1179" s="239">
        <f>IF(ISBLANK(INDEX('Policy Characteristics'!H:H,MATCH($C1179,'Policy Characteristics'!$C:$C,0))),"",INDEX('Policy Characteristics'!H:H,MATCH($C1179,'Policy Characteristics'!$C:$C,0)))</f>
        <v>0.01</v>
      </c>
      <c r="O1179" s="76" t="str">
        <f>IF(ISBLANK(INDEX('Policy Characteristics'!I:I,MATCH($C1179,'Policy Characteristics'!$C:$C,0))),"",INDEX('Policy Characteristics'!I:I,MATCH($C1179,'Policy Characteristics'!$C:$C,0)))</f>
        <v>% of fuel shifted</v>
      </c>
      <c r="P1179" s="76" t="str">
        <f>IF(ISBLANK(INDEX('Policy Characteristics'!J:J,MATCH($C1179,'Policy Characteristics'!$C:$C,0))),"",INDEX('Policy Characteristics'!J:J,MATCH($C1179,'Policy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9" s="76" t="str">
        <f>IF(ISBLANK(INDEX('Policy Characteristics'!K:K,MATCH($C1179,'Policy Characteristics'!$C:$C,0))),"",INDEX('Policy Characteristics'!K:K,MATCH($C1179,'Policy Characteristics'!$C:$C,0)))</f>
        <v>industry-ag-main.html#fuel-switching</v>
      </c>
      <c r="R1179" s="76" t="str">
        <f>IF(ISBLANK(INDEX('Policy Characteristics'!L:L,MATCH($C1179,'Policy Characteristics'!$C:$C,0))),"",INDEX('Policy Characteristics'!L:L,MATCH($C1179,'Policy Characteristics'!$C:$C,0)))</f>
        <v>industry-elec-and-hydrogen.html</v>
      </c>
    </row>
    <row r="1180" spans="1:18" s="143" customFormat="1" x14ac:dyDescent="0.25">
      <c r="A1180" s="76" t="str">
        <f>IF(ISBLANK(INDEX('Policy Characteristics'!A:A,MATCH($C1180,'Policy Characteristics'!$C:$C,0))),"",INDEX('Policy Characteristics'!A:A,MATCH($C1180,'Policy Characteristics'!$C:$C,0)))</f>
        <v>Industry</v>
      </c>
      <c r="B1180" s="234" t="str">
        <f>IF(ISBLANK(INDEX('Policy Characteristics'!B:B,MATCH($C1180,'Policy Characteristics'!$C:$C,0))),"",INDEX('Policy Characteristics'!B:B,MATCH($C1180,'Policy Characteristics'!$C:$C,0)))</f>
        <v>Hydrogen Combustion</v>
      </c>
      <c r="C1180" s="76" t="str">
        <f t="shared" si="35"/>
        <v>Fraction of Eligible Industrial Energy Use Shifted to Hydrogen</v>
      </c>
      <c r="D1180" s="78" t="s">
        <v>1309</v>
      </c>
      <c r="E1180" t="s">
        <v>1690</v>
      </c>
      <c r="F1180" t="s">
        <v>1273</v>
      </c>
      <c r="G1180" s="88" t="s">
        <v>1697</v>
      </c>
      <c r="H1180" s="15">
        <v>2099</v>
      </c>
      <c r="I1180" s="247" t="s">
        <v>43</v>
      </c>
      <c r="J1180" s="236" t="str">
        <f>IF(ISBLANK(INDEX('Policy Characteristics'!D:D,MATCH($C1180,'Policy Characteristics'!$C:$C,0))),"",INDEX('Policy Characteristics'!D:D,MATCH($C1180,'Policy Characteristics'!$C:$C,0)))</f>
        <v>Hydrogen Combustion</v>
      </c>
      <c r="K1180" s="76" t="str">
        <f>IF(ISBLANK(INDEX('Policy Characteristics'!E:E,MATCH($C1180,'Policy Characteristics'!$C:$C,0))),"",INDEX('Policy Characteristics'!E:E,MATCH($C1180,'Policy Characteristics'!$C:$C,0)))</f>
        <v>indst shift to hydrogen</v>
      </c>
      <c r="L1180" s="239">
        <f>IF(ISBLANK(INDEX('Policy Characteristics'!F:F,MATCH($C1180,'Policy Characteristics'!$C:$C,0))),"",INDEX('Policy Characteristics'!F:F,MATCH($C1180,'Policy Characteristics'!$C:$C,0)))</f>
        <v>0</v>
      </c>
      <c r="M1180" s="239">
        <f>IF(ISBLANK(INDEX('Policy Characteristics'!G:G,MATCH($C1180,'Policy Characteristics'!$C:$C,0))),"",INDEX('Policy Characteristics'!G:G,MATCH($C1180,'Policy Characteristics'!$C:$C,0)))</f>
        <v>1</v>
      </c>
      <c r="N1180" s="239">
        <f>IF(ISBLANK(INDEX('Policy Characteristics'!H:H,MATCH($C1180,'Policy Characteristics'!$C:$C,0))),"",INDEX('Policy Characteristics'!H:H,MATCH($C1180,'Policy Characteristics'!$C:$C,0)))</f>
        <v>0.01</v>
      </c>
      <c r="O1180" s="76" t="str">
        <f>IF(ISBLANK(INDEX('Policy Characteristics'!I:I,MATCH($C1180,'Policy Characteristics'!$C:$C,0))),"",INDEX('Policy Characteristics'!I:I,MATCH($C1180,'Policy Characteristics'!$C:$C,0)))</f>
        <v>% of fuel shifted</v>
      </c>
      <c r="P1180" s="76" t="str">
        <f>IF(ISBLANK(INDEX('Policy Characteristics'!J:J,MATCH($C1180,'Policy Characteristics'!$C:$C,0))),"",INDEX('Policy Characteristics'!J:J,MATCH($C1180,'Policy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0" s="76" t="str">
        <f>IF(ISBLANK(INDEX('Policy Characteristics'!K:K,MATCH($C1180,'Policy Characteristics'!$C:$C,0))),"",INDEX('Policy Characteristics'!K:K,MATCH($C1180,'Policy Characteristics'!$C:$C,0)))</f>
        <v>industry-ag-main.html#fuel-switching</v>
      </c>
      <c r="R1180" s="76" t="str">
        <f>IF(ISBLANK(INDEX('Policy Characteristics'!L:L,MATCH($C1180,'Policy Characteristics'!$C:$C,0))),"",INDEX('Policy Characteristics'!L:L,MATCH($C1180,'Policy Characteristics'!$C:$C,0)))</f>
        <v>industry-elec-and-hydrogen.html</v>
      </c>
    </row>
    <row r="1181" spans="1:18" s="143" customFormat="1" x14ac:dyDescent="0.25">
      <c r="A1181" s="76" t="str">
        <f>IF(ISBLANK(INDEX('Policy Characteristics'!A:A,MATCH($C1181,'Policy Characteristics'!$C:$C,0))),"",INDEX('Policy Characteristics'!A:A,MATCH($C1181,'Policy Characteristics'!$C:$C,0)))</f>
        <v>Industry</v>
      </c>
      <c r="B1181" s="234" t="str">
        <f>IF(ISBLANK(INDEX('Policy Characteristics'!B:B,MATCH($C1181,'Policy Characteristics'!$C:$C,0))),"",INDEX('Policy Characteristics'!B:B,MATCH($C1181,'Policy Characteristics'!$C:$C,0)))</f>
        <v>Hydrogen Combustion</v>
      </c>
      <c r="C1181" s="76" t="str">
        <f t="shared" ref="C1181:C1244" si="36">C$1115</f>
        <v>Fraction of Eligible Industrial Energy Use Shifted to Hydrogen</v>
      </c>
      <c r="D1181" s="78" t="s">
        <v>1309</v>
      </c>
      <c r="E1181" t="s">
        <v>1691</v>
      </c>
      <c r="F1181" t="s">
        <v>1273</v>
      </c>
      <c r="G1181" s="88" t="s">
        <v>1698</v>
      </c>
      <c r="H1181" s="15">
        <v>2100</v>
      </c>
      <c r="I1181" s="247" t="s">
        <v>43</v>
      </c>
      <c r="J1181" s="236" t="str">
        <f>IF(ISBLANK(INDEX('Policy Characteristics'!D:D,MATCH($C1181,'Policy Characteristics'!$C:$C,0))),"",INDEX('Policy Characteristics'!D:D,MATCH($C1181,'Policy Characteristics'!$C:$C,0)))</f>
        <v>Hydrogen Combustion</v>
      </c>
      <c r="K1181" s="76" t="str">
        <f>IF(ISBLANK(INDEX('Policy Characteristics'!E:E,MATCH($C1181,'Policy Characteristics'!$C:$C,0))),"",INDEX('Policy Characteristics'!E:E,MATCH($C1181,'Policy Characteristics'!$C:$C,0)))</f>
        <v>indst shift to hydrogen</v>
      </c>
      <c r="L1181" s="239">
        <f>IF(ISBLANK(INDEX('Policy Characteristics'!F:F,MATCH($C1181,'Policy Characteristics'!$C:$C,0))),"",INDEX('Policy Characteristics'!F:F,MATCH($C1181,'Policy Characteristics'!$C:$C,0)))</f>
        <v>0</v>
      </c>
      <c r="M1181" s="239">
        <f>IF(ISBLANK(INDEX('Policy Characteristics'!G:G,MATCH($C1181,'Policy Characteristics'!$C:$C,0))),"",INDEX('Policy Characteristics'!G:G,MATCH($C1181,'Policy Characteristics'!$C:$C,0)))</f>
        <v>1</v>
      </c>
      <c r="N1181" s="239">
        <f>IF(ISBLANK(INDEX('Policy Characteristics'!H:H,MATCH($C1181,'Policy Characteristics'!$C:$C,0))),"",INDEX('Policy Characteristics'!H:H,MATCH($C1181,'Policy Characteristics'!$C:$C,0)))</f>
        <v>0.01</v>
      </c>
      <c r="O1181" s="76" t="str">
        <f>IF(ISBLANK(INDEX('Policy Characteristics'!I:I,MATCH($C1181,'Policy Characteristics'!$C:$C,0))),"",INDEX('Policy Characteristics'!I:I,MATCH($C1181,'Policy Characteristics'!$C:$C,0)))</f>
        <v>% of fuel shifted</v>
      </c>
      <c r="P1181" s="76" t="str">
        <f>IF(ISBLANK(INDEX('Policy Characteristics'!J:J,MATCH($C1181,'Policy Characteristics'!$C:$C,0))),"",INDEX('Policy Characteristics'!J:J,MATCH($C1181,'Policy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1" s="76" t="str">
        <f>IF(ISBLANK(INDEX('Policy Characteristics'!K:K,MATCH($C1181,'Policy Characteristics'!$C:$C,0))),"",INDEX('Policy Characteristics'!K:K,MATCH($C1181,'Policy Characteristics'!$C:$C,0)))</f>
        <v>industry-ag-main.html#fuel-switching</v>
      </c>
      <c r="R1181" s="76" t="str">
        <f>IF(ISBLANK(INDEX('Policy Characteristics'!L:L,MATCH($C1181,'Policy Characteristics'!$C:$C,0))),"",INDEX('Policy Characteristics'!L:L,MATCH($C1181,'Policy Characteristics'!$C:$C,0)))</f>
        <v>industry-elec-and-hydrogen.html</v>
      </c>
    </row>
    <row r="1182" spans="1:18" s="143" customFormat="1" x14ac:dyDescent="0.25">
      <c r="A1182" s="76" t="str">
        <f>IF(ISBLANK(INDEX('Policy Characteristics'!A:A,MATCH($C1182,'Policy Characteristics'!$C:$C,0))),"",INDEX('Policy Characteristics'!A:A,MATCH($C1182,'Policy Characteristics'!$C:$C,0)))</f>
        <v>Industry</v>
      </c>
      <c r="B1182" s="234" t="str">
        <f>IF(ISBLANK(INDEX('Policy Characteristics'!B:B,MATCH($C1182,'Policy Characteristics'!$C:$C,0))),"",INDEX('Policy Characteristics'!B:B,MATCH($C1182,'Policy Characteristics'!$C:$C,0)))</f>
        <v>Hydrogen Combustion</v>
      </c>
      <c r="C1182" s="76" t="str">
        <f t="shared" si="36"/>
        <v>Fraction of Eligible Industrial Energy Use Shifted to Hydrogen</v>
      </c>
      <c r="D1182" s="78" t="s">
        <v>1309</v>
      </c>
      <c r="E1182" t="s">
        <v>1692</v>
      </c>
      <c r="F1182" t="s">
        <v>1273</v>
      </c>
      <c r="G1182" s="88" t="s">
        <v>1699</v>
      </c>
      <c r="H1182" s="15">
        <v>2101</v>
      </c>
      <c r="I1182" s="247" t="s">
        <v>43</v>
      </c>
      <c r="J1182" s="236" t="str">
        <f>IF(ISBLANK(INDEX('Policy Characteristics'!D:D,MATCH($C1182,'Policy Characteristics'!$C:$C,0))),"",INDEX('Policy Characteristics'!D:D,MATCH($C1182,'Policy Characteristics'!$C:$C,0)))</f>
        <v>Hydrogen Combustion</v>
      </c>
      <c r="K1182" s="76" t="str">
        <f>IF(ISBLANK(INDEX('Policy Characteristics'!E:E,MATCH($C1182,'Policy Characteristics'!$C:$C,0))),"",INDEX('Policy Characteristics'!E:E,MATCH($C1182,'Policy Characteristics'!$C:$C,0)))</f>
        <v>indst shift to hydrogen</v>
      </c>
      <c r="L1182" s="239">
        <f>IF(ISBLANK(INDEX('Policy Characteristics'!F:F,MATCH($C1182,'Policy Characteristics'!$C:$C,0))),"",INDEX('Policy Characteristics'!F:F,MATCH($C1182,'Policy Characteristics'!$C:$C,0)))</f>
        <v>0</v>
      </c>
      <c r="M1182" s="239">
        <f>IF(ISBLANK(INDEX('Policy Characteristics'!G:G,MATCH($C1182,'Policy Characteristics'!$C:$C,0))),"",INDEX('Policy Characteristics'!G:G,MATCH($C1182,'Policy Characteristics'!$C:$C,0)))</f>
        <v>1</v>
      </c>
      <c r="N1182" s="239">
        <f>IF(ISBLANK(INDEX('Policy Characteristics'!H:H,MATCH($C1182,'Policy Characteristics'!$C:$C,0))),"",INDEX('Policy Characteristics'!H:H,MATCH($C1182,'Policy Characteristics'!$C:$C,0)))</f>
        <v>0.01</v>
      </c>
      <c r="O1182" s="76" t="str">
        <f>IF(ISBLANK(INDEX('Policy Characteristics'!I:I,MATCH($C1182,'Policy Characteristics'!$C:$C,0))),"",INDEX('Policy Characteristics'!I:I,MATCH($C1182,'Policy Characteristics'!$C:$C,0)))</f>
        <v>% of fuel shifted</v>
      </c>
      <c r="P1182" s="76" t="str">
        <f>IF(ISBLANK(INDEX('Policy Characteristics'!J:J,MATCH($C1182,'Policy Characteristics'!$C:$C,0))),"",INDEX('Policy Characteristics'!J:J,MATCH($C1182,'Policy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2" s="76" t="str">
        <f>IF(ISBLANK(INDEX('Policy Characteristics'!K:K,MATCH($C1182,'Policy Characteristics'!$C:$C,0))),"",INDEX('Policy Characteristics'!K:K,MATCH($C1182,'Policy Characteristics'!$C:$C,0)))</f>
        <v>industry-ag-main.html#fuel-switching</v>
      </c>
      <c r="R1182" s="76" t="str">
        <f>IF(ISBLANK(INDEX('Policy Characteristics'!L:L,MATCH($C1182,'Policy Characteristics'!$C:$C,0))),"",INDEX('Policy Characteristics'!L:L,MATCH($C1182,'Policy Characteristics'!$C:$C,0)))</f>
        <v>industry-elec-and-hydrogen.html</v>
      </c>
    </row>
    <row r="1183" spans="1:18" s="143" customFormat="1" x14ac:dyDescent="0.25">
      <c r="A1183" s="76" t="str">
        <f>IF(ISBLANK(INDEX('Policy Characteristics'!A:A,MATCH($C1183,'Policy Characteristics'!$C:$C,0))),"",INDEX('Policy Characteristics'!A:A,MATCH($C1183,'Policy Characteristics'!$C:$C,0)))</f>
        <v>Industry</v>
      </c>
      <c r="B1183" s="234" t="str">
        <f>IF(ISBLANK(INDEX('Policy Characteristics'!B:B,MATCH($C1183,'Policy Characteristics'!$C:$C,0))),"",INDEX('Policy Characteristics'!B:B,MATCH($C1183,'Policy Characteristics'!$C:$C,0)))</f>
        <v>Hydrogen Combustion</v>
      </c>
      <c r="C1183" s="76" t="str">
        <f t="shared" si="36"/>
        <v>Fraction of Eligible Industrial Energy Use Shifted to Hydrogen</v>
      </c>
      <c r="D1183" s="78" t="s">
        <v>1309</v>
      </c>
      <c r="E1183" t="s">
        <v>1693</v>
      </c>
      <c r="F1183" t="s">
        <v>1273</v>
      </c>
      <c r="G1183" s="88" t="s">
        <v>1700</v>
      </c>
      <c r="H1183" s="15">
        <v>2102</v>
      </c>
      <c r="I1183" s="247" t="s">
        <v>43</v>
      </c>
      <c r="J1183" s="236" t="str">
        <f>IF(ISBLANK(INDEX('Policy Characteristics'!D:D,MATCH($C1183,'Policy Characteristics'!$C:$C,0))),"",INDEX('Policy Characteristics'!D:D,MATCH($C1183,'Policy Characteristics'!$C:$C,0)))</f>
        <v>Hydrogen Combustion</v>
      </c>
      <c r="K1183" s="76" t="str">
        <f>IF(ISBLANK(INDEX('Policy Characteristics'!E:E,MATCH($C1183,'Policy Characteristics'!$C:$C,0))),"",INDEX('Policy Characteristics'!E:E,MATCH($C1183,'Policy Characteristics'!$C:$C,0)))</f>
        <v>indst shift to hydrogen</v>
      </c>
      <c r="L1183" s="239">
        <f>IF(ISBLANK(INDEX('Policy Characteristics'!F:F,MATCH($C1183,'Policy Characteristics'!$C:$C,0))),"",INDEX('Policy Characteristics'!F:F,MATCH($C1183,'Policy Characteristics'!$C:$C,0)))</f>
        <v>0</v>
      </c>
      <c r="M1183" s="239">
        <f>IF(ISBLANK(INDEX('Policy Characteristics'!G:G,MATCH($C1183,'Policy Characteristics'!$C:$C,0))),"",INDEX('Policy Characteristics'!G:G,MATCH($C1183,'Policy Characteristics'!$C:$C,0)))</f>
        <v>1</v>
      </c>
      <c r="N1183" s="239">
        <f>IF(ISBLANK(INDEX('Policy Characteristics'!H:H,MATCH($C1183,'Policy Characteristics'!$C:$C,0))),"",INDEX('Policy Characteristics'!H:H,MATCH($C1183,'Policy Characteristics'!$C:$C,0)))</f>
        <v>0.01</v>
      </c>
      <c r="O1183" s="76" t="str">
        <f>IF(ISBLANK(INDEX('Policy Characteristics'!I:I,MATCH($C1183,'Policy Characteristics'!$C:$C,0))),"",INDEX('Policy Characteristics'!I:I,MATCH($C1183,'Policy Characteristics'!$C:$C,0)))</f>
        <v>% of fuel shifted</v>
      </c>
      <c r="P1183" s="76" t="str">
        <f>IF(ISBLANK(INDEX('Policy Characteristics'!J:J,MATCH($C1183,'Policy Characteristics'!$C:$C,0))),"",INDEX('Policy Characteristics'!J:J,MATCH($C1183,'Policy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3" s="76" t="str">
        <f>IF(ISBLANK(INDEX('Policy Characteristics'!K:K,MATCH($C1183,'Policy Characteristics'!$C:$C,0))),"",INDEX('Policy Characteristics'!K:K,MATCH($C1183,'Policy Characteristics'!$C:$C,0)))</f>
        <v>industry-ag-main.html#fuel-switching</v>
      </c>
      <c r="R1183" s="76" t="str">
        <f>IF(ISBLANK(INDEX('Policy Characteristics'!L:L,MATCH($C1183,'Policy Characteristics'!$C:$C,0))),"",INDEX('Policy Characteristics'!L:L,MATCH($C1183,'Policy Characteristics'!$C:$C,0)))</f>
        <v>industry-elec-and-hydrogen.html</v>
      </c>
    </row>
    <row r="1184" spans="1:18" s="143" customFormat="1" x14ac:dyDescent="0.25">
      <c r="A1184" s="76" t="str">
        <f>IF(ISBLANK(INDEX('Policy Characteristics'!A:A,MATCH($C1184,'Policy Characteristics'!$C:$C,0))),"",INDEX('Policy Characteristics'!A:A,MATCH($C1184,'Policy Characteristics'!$C:$C,0)))</f>
        <v>Industry</v>
      </c>
      <c r="B1184" s="234" t="str">
        <f>IF(ISBLANK(INDEX('Policy Characteristics'!B:B,MATCH($C1184,'Policy Characteristics'!$C:$C,0))),"",INDEX('Policy Characteristics'!B:B,MATCH($C1184,'Policy Characteristics'!$C:$C,0)))</f>
        <v>Hydrogen Combustion</v>
      </c>
      <c r="C1184" s="76" t="str">
        <f t="shared" si="36"/>
        <v>Fraction of Eligible Industrial Energy Use Shifted to Hydrogen</v>
      </c>
      <c r="D1184" s="78" t="s">
        <v>1309</v>
      </c>
      <c r="E1184" t="s">
        <v>1694</v>
      </c>
      <c r="F1184" t="s">
        <v>1273</v>
      </c>
      <c r="G1184" s="88" t="s">
        <v>1701</v>
      </c>
      <c r="H1184" s="15">
        <v>2103</v>
      </c>
      <c r="I1184" s="247" t="s">
        <v>43</v>
      </c>
      <c r="J1184" s="236" t="str">
        <f>IF(ISBLANK(INDEX('Policy Characteristics'!D:D,MATCH($C1184,'Policy Characteristics'!$C:$C,0))),"",INDEX('Policy Characteristics'!D:D,MATCH($C1184,'Policy Characteristics'!$C:$C,0)))</f>
        <v>Hydrogen Combustion</v>
      </c>
      <c r="K1184" s="76" t="str">
        <f>IF(ISBLANK(INDEX('Policy Characteristics'!E:E,MATCH($C1184,'Policy Characteristics'!$C:$C,0))),"",INDEX('Policy Characteristics'!E:E,MATCH($C1184,'Policy Characteristics'!$C:$C,0)))</f>
        <v>indst shift to hydrogen</v>
      </c>
      <c r="L1184" s="239">
        <f>IF(ISBLANK(INDEX('Policy Characteristics'!F:F,MATCH($C1184,'Policy Characteristics'!$C:$C,0))),"",INDEX('Policy Characteristics'!F:F,MATCH($C1184,'Policy Characteristics'!$C:$C,0)))</f>
        <v>0</v>
      </c>
      <c r="M1184" s="239">
        <f>IF(ISBLANK(INDEX('Policy Characteristics'!G:G,MATCH($C1184,'Policy Characteristics'!$C:$C,0))),"",INDEX('Policy Characteristics'!G:G,MATCH($C1184,'Policy Characteristics'!$C:$C,0)))</f>
        <v>1</v>
      </c>
      <c r="N1184" s="239">
        <f>IF(ISBLANK(INDEX('Policy Characteristics'!H:H,MATCH($C1184,'Policy Characteristics'!$C:$C,0))),"",INDEX('Policy Characteristics'!H:H,MATCH($C1184,'Policy Characteristics'!$C:$C,0)))</f>
        <v>0.01</v>
      </c>
      <c r="O1184" s="76" t="str">
        <f>IF(ISBLANK(INDEX('Policy Characteristics'!I:I,MATCH($C1184,'Policy Characteristics'!$C:$C,0))),"",INDEX('Policy Characteristics'!I:I,MATCH($C1184,'Policy Characteristics'!$C:$C,0)))</f>
        <v>% of fuel shifted</v>
      </c>
      <c r="P1184" s="76" t="str">
        <f>IF(ISBLANK(INDEX('Policy Characteristics'!J:J,MATCH($C1184,'Policy Characteristics'!$C:$C,0))),"",INDEX('Policy Characteristics'!J:J,MATCH($C1184,'Policy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4" s="76" t="str">
        <f>IF(ISBLANK(INDEX('Policy Characteristics'!K:K,MATCH($C1184,'Policy Characteristics'!$C:$C,0))),"",INDEX('Policy Characteristics'!K:K,MATCH($C1184,'Policy Characteristics'!$C:$C,0)))</f>
        <v>industry-ag-main.html#fuel-switching</v>
      </c>
      <c r="R1184" s="76" t="str">
        <f>IF(ISBLANK(INDEX('Policy Characteristics'!L:L,MATCH($C1184,'Policy Characteristics'!$C:$C,0))),"",INDEX('Policy Characteristics'!L:L,MATCH($C1184,'Policy Characteristics'!$C:$C,0)))</f>
        <v>industry-elec-and-hydrogen.html</v>
      </c>
    </row>
    <row r="1185" spans="1:18" s="143" customFormat="1" x14ac:dyDescent="0.25">
      <c r="A1185" s="76" t="str">
        <f>IF(ISBLANK(INDEX('Policy Characteristics'!A:A,MATCH($C1185,'Policy Characteristics'!$C:$C,0))),"",INDEX('Policy Characteristics'!A:A,MATCH($C1185,'Policy Characteristics'!$C:$C,0)))</f>
        <v>Industry</v>
      </c>
      <c r="B1185" s="234" t="str">
        <f>IF(ISBLANK(INDEX('Policy Characteristics'!B:B,MATCH($C1185,'Policy Characteristics'!$C:$C,0))),"",INDEX('Policy Characteristics'!B:B,MATCH($C1185,'Policy Characteristics'!$C:$C,0)))</f>
        <v>Hydrogen Combustion</v>
      </c>
      <c r="C1185" s="76" t="str">
        <f t="shared" si="36"/>
        <v>Fraction of Eligible Industrial Energy Use Shifted to Hydrogen</v>
      </c>
      <c r="D1185" s="78" t="s">
        <v>1309</v>
      </c>
      <c r="E1185" t="s">
        <v>1695</v>
      </c>
      <c r="F1185" t="s">
        <v>1273</v>
      </c>
      <c r="G1185" s="88" t="s">
        <v>1702</v>
      </c>
      <c r="H1185" s="15">
        <v>2104</v>
      </c>
      <c r="I1185" s="247" t="s">
        <v>44</v>
      </c>
      <c r="J1185" s="236" t="str">
        <f>IF(ISBLANK(INDEX('Policy Characteristics'!D:D,MATCH($C1185,'Policy Characteristics'!$C:$C,0))),"",INDEX('Policy Characteristics'!D:D,MATCH($C1185,'Policy Characteristics'!$C:$C,0)))</f>
        <v>Hydrogen Combustion</v>
      </c>
      <c r="K1185" s="76" t="str">
        <f>IF(ISBLANK(INDEX('Policy Characteristics'!E:E,MATCH($C1185,'Policy Characteristics'!$C:$C,0))),"",INDEX('Policy Characteristics'!E:E,MATCH($C1185,'Policy Characteristics'!$C:$C,0)))</f>
        <v>indst shift to hydrogen</v>
      </c>
      <c r="L1185" s="239">
        <f>IF(ISBLANK(INDEX('Policy Characteristics'!F:F,MATCH($C1185,'Policy Characteristics'!$C:$C,0))),"",INDEX('Policy Characteristics'!F:F,MATCH($C1185,'Policy Characteristics'!$C:$C,0)))</f>
        <v>0</v>
      </c>
      <c r="M1185" s="239">
        <f>IF(ISBLANK(INDEX('Policy Characteristics'!G:G,MATCH($C1185,'Policy Characteristics'!$C:$C,0))),"",INDEX('Policy Characteristics'!G:G,MATCH($C1185,'Policy Characteristics'!$C:$C,0)))</f>
        <v>1</v>
      </c>
      <c r="N1185" s="239">
        <f>IF(ISBLANK(INDEX('Policy Characteristics'!H:H,MATCH($C1185,'Policy Characteristics'!$C:$C,0))),"",INDEX('Policy Characteristics'!H:H,MATCH($C1185,'Policy Characteristics'!$C:$C,0)))</f>
        <v>0.01</v>
      </c>
      <c r="O1185" s="76" t="str">
        <f>IF(ISBLANK(INDEX('Policy Characteristics'!I:I,MATCH($C1185,'Policy Characteristics'!$C:$C,0))),"",INDEX('Policy Characteristics'!I:I,MATCH($C1185,'Policy Characteristics'!$C:$C,0)))</f>
        <v>% of fuel shifted</v>
      </c>
      <c r="P1185" s="76" t="str">
        <f>IF(ISBLANK(INDEX('Policy Characteristics'!J:J,MATCH($C1185,'Policy Characteristics'!$C:$C,0))),"",INDEX('Policy Characteristics'!J:J,MATCH($C1185,'Policy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5" s="76" t="str">
        <f>IF(ISBLANK(INDEX('Policy Characteristics'!K:K,MATCH($C1185,'Policy Characteristics'!$C:$C,0))),"",INDEX('Policy Characteristics'!K:K,MATCH($C1185,'Policy Characteristics'!$C:$C,0)))</f>
        <v>industry-ag-main.html#fuel-switching</v>
      </c>
      <c r="R1185" s="76" t="str">
        <f>IF(ISBLANK(INDEX('Policy Characteristics'!L:L,MATCH($C1185,'Policy Characteristics'!$C:$C,0))),"",INDEX('Policy Characteristics'!L:L,MATCH($C1185,'Policy Characteristics'!$C:$C,0)))</f>
        <v>industry-elec-and-hydrogen.html</v>
      </c>
    </row>
    <row r="1186" spans="1:18" s="143" customFormat="1" x14ac:dyDescent="0.25">
      <c r="A1186" s="76" t="str">
        <f>IF(ISBLANK(INDEX('Policy Characteristics'!A:A,MATCH($C1186,'Policy Characteristics'!$C:$C,0))),"",INDEX('Policy Characteristics'!A:A,MATCH($C1186,'Policy Characteristics'!$C:$C,0)))</f>
        <v>Industry</v>
      </c>
      <c r="B1186" s="234" t="str">
        <f>IF(ISBLANK(INDEX('Policy Characteristics'!B:B,MATCH($C1186,'Policy Characteristics'!$C:$C,0))),"",INDEX('Policy Characteristics'!B:B,MATCH($C1186,'Policy Characteristics'!$C:$C,0)))</f>
        <v>Hydrogen Combustion</v>
      </c>
      <c r="C1186" s="76" t="str">
        <f t="shared" si="36"/>
        <v>Fraction of Eligible Industrial Energy Use Shifted to Hydrogen</v>
      </c>
      <c r="D1186" s="78" t="s">
        <v>1309</v>
      </c>
      <c r="E1186" t="s">
        <v>1833</v>
      </c>
      <c r="F1186" t="s">
        <v>1273</v>
      </c>
      <c r="G1186" s="88" t="s">
        <v>1833</v>
      </c>
      <c r="H1186" s="15">
        <v>2105</v>
      </c>
      <c r="I1186" s="247" t="s">
        <v>43</v>
      </c>
      <c r="J1186" s="236" t="str">
        <f>IF(ISBLANK(INDEX('Policy Characteristics'!D:D,MATCH($C1186,'Policy Characteristics'!$C:$C,0))),"",INDEX('Policy Characteristics'!D:D,MATCH($C1186,'Policy Characteristics'!$C:$C,0)))</f>
        <v>Hydrogen Combustion</v>
      </c>
      <c r="K1186" s="76" t="str">
        <f>IF(ISBLANK(INDEX('Policy Characteristics'!E:E,MATCH($C1186,'Policy Characteristics'!$C:$C,0))),"",INDEX('Policy Characteristics'!E:E,MATCH($C1186,'Policy Characteristics'!$C:$C,0)))</f>
        <v>indst shift to hydrogen</v>
      </c>
      <c r="L1186" s="239">
        <f>IF(ISBLANK(INDEX('Policy Characteristics'!F:F,MATCH($C1186,'Policy Characteristics'!$C:$C,0))),"",INDEX('Policy Characteristics'!F:F,MATCH($C1186,'Policy Characteristics'!$C:$C,0)))</f>
        <v>0</v>
      </c>
      <c r="M1186" s="239">
        <f>IF(ISBLANK(INDEX('Policy Characteristics'!G:G,MATCH($C1186,'Policy Characteristics'!$C:$C,0))),"",INDEX('Policy Characteristics'!G:G,MATCH($C1186,'Policy Characteristics'!$C:$C,0)))</f>
        <v>1</v>
      </c>
      <c r="N1186" s="239">
        <f>IF(ISBLANK(INDEX('Policy Characteristics'!H:H,MATCH($C1186,'Policy Characteristics'!$C:$C,0))),"",INDEX('Policy Characteristics'!H:H,MATCH($C1186,'Policy Characteristics'!$C:$C,0)))</f>
        <v>0.01</v>
      </c>
      <c r="O1186" s="76" t="str">
        <f>IF(ISBLANK(INDEX('Policy Characteristics'!I:I,MATCH($C1186,'Policy Characteristics'!$C:$C,0))),"",INDEX('Policy Characteristics'!I:I,MATCH($C1186,'Policy Characteristics'!$C:$C,0)))</f>
        <v>% of fuel shifted</v>
      </c>
      <c r="P1186" s="76" t="str">
        <f>IF(ISBLANK(INDEX('Policy Characteristics'!J:J,MATCH($C1186,'Policy Characteristics'!$C:$C,0))),"",INDEX('Policy Characteristics'!J:J,MATCH($C1186,'Policy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6" s="76" t="str">
        <f>IF(ISBLANK(INDEX('Policy Characteristics'!K:K,MATCH($C1186,'Policy Characteristics'!$C:$C,0))),"",INDEX('Policy Characteristics'!K:K,MATCH($C1186,'Policy Characteristics'!$C:$C,0)))</f>
        <v>industry-ag-main.html#fuel-switching</v>
      </c>
      <c r="R1186" s="76" t="str">
        <f>IF(ISBLANK(INDEX('Policy Characteristics'!L:L,MATCH($C1186,'Policy Characteristics'!$C:$C,0))),"",INDEX('Policy Characteristics'!L:L,MATCH($C1186,'Policy Characteristics'!$C:$C,0)))</f>
        <v>industry-elec-and-hydrogen.html</v>
      </c>
    </row>
    <row r="1187" spans="1:18" s="143" customFormat="1" x14ac:dyDescent="0.25">
      <c r="A1187" s="76" t="str">
        <f>IF(ISBLANK(INDEX('Policy Characteristics'!A:A,MATCH($C1187,'Policy Characteristics'!$C:$C,0))),"",INDEX('Policy Characteristics'!A:A,MATCH($C1187,'Policy Characteristics'!$C:$C,0)))</f>
        <v>Industry</v>
      </c>
      <c r="B1187" s="234" t="str">
        <f>IF(ISBLANK(INDEX('Policy Characteristics'!B:B,MATCH($C1187,'Policy Characteristics'!$C:$C,0))),"",INDEX('Policy Characteristics'!B:B,MATCH($C1187,'Policy Characteristics'!$C:$C,0)))</f>
        <v>Hydrogen Combustion</v>
      </c>
      <c r="C1187" s="76" t="str">
        <f t="shared" si="36"/>
        <v>Fraction of Eligible Industrial Energy Use Shifted to Hydrogen</v>
      </c>
      <c r="D1187" s="78" t="s">
        <v>1310</v>
      </c>
      <c r="E1187" t="s">
        <v>1689</v>
      </c>
      <c r="F1187" t="s">
        <v>819</v>
      </c>
      <c r="G1187" s="88" t="s">
        <v>1696</v>
      </c>
      <c r="H1187" s="15">
        <v>2106</v>
      </c>
      <c r="I1187" s="247" t="s">
        <v>43</v>
      </c>
      <c r="J1187" s="236" t="str">
        <f>IF(ISBLANK(INDEX('Policy Characteristics'!D:D,MATCH($C1187,'Policy Characteristics'!$C:$C,0))),"",INDEX('Policy Characteristics'!D:D,MATCH($C1187,'Policy Characteristics'!$C:$C,0)))</f>
        <v>Hydrogen Combustion</v>
      </c>
      <c r="K1187" s="76" t="str">
        <f>IF(ISBLANK(INDEX('Policy Characteristics'!E:E,MATCH($C1187,'Policy Characteristics'!$C:$C,0))),"",INDEX('Policy Characteristics'!E:E,MATCH($C1187,'Policy Characteristics'!$C:$C,0)))</f>
        <v>indst shift to hydrogen</v>
      </c>
      <c r="L1187" s="239">
        <f>IF(ISBLANK(INDEX('Policy Characteristics'!F:F,MATCH($C1187,'Policy Characteristics'!$C:$C,0))),"",INDEX('Policy Characteristics'!F:F,MATCH($C1187,'Policy Characteristics'!$C:$C,0)))</f>
        <v>0</v>
      </c>
      <c r="M1187" s="239">
        <f>IF(ISBLANK(INDEX('Policy Characteristics'!G:G,MATCH($C1187,'Policy Characteristics'!$C:$C,0))),"",INDEX('Policy Characteristics'!G:G,MATCH($C1187,'Policy Characteristics'!$C:$C,0)))</f>
        <v>1</v>
      </c>
      <c r="N1187" s="239">
        <f>IF(ISBLANK(INDEX('Policy Characteristics'!H:H,MATCH($C1187,'Policy Characteristics'!$C:$C,0))),"",INDEX('Policy Characteristics'!H:H,MATCH($C1187,'Policy Characteristics'!$C:$C,0)))</f>
        <v>0.01</v>
      </c>
      <c r="O1187" s="76" t="str">
        <f>IF(ISBLANK(INDEX('Policy Characteristics'!I:I,MATCH($C1187,'Policy Characteristics'!$C:$C,0))),"",INDEX('Policy Characteristics'!I:I,MATCH($C1187,'Policy Characteristics'!$C:$C,0)))</f>
        <v>% of fuel shifted</v>
      </c>
      <c r="P1187" s="76" t="str">
        <f>IF(ISBLANK(INDEX('Policy Characteristics'!J:J,MATCH($C1187,'Policy Characteristics'!$C:$C,0))),"",INDEX('Policy Characteristics'!J:J,MATCH($C1187,'Policy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7" s="76" t="str">
        <f>IF(ISBLANK(INDEX('Policy Characteristics'!K:K,MATCH($C1187,'Policy Characteristics'!$C:$C,0))),"",INDEX('Policy Characteristics'!K:K,MATCH($C1187,'Policy Characteristics'!$C:$C,0)))</f>
        <v>industry-ag-main.html#fuel-switching</v>
      </c>
      <c r="R1187" s="76" t="str">
        <f>IF(ISBLANK(INDEX('Policy Characteristics'!L:L,MATCH($C1187,'Policy Characteristics'!$C:$C,0))),"",INDEX('Policy Characteristics'!L:L,MATCH($C1187,'Policy Characteristics'!$C:$C,0)))</f>
        <v>industry-elec-and-hydrogen.html</v>
      </c>
    </row>
    <row r="1188" spans="1:18" s="143" customFormat="1" x14ac:dyDescent="0.25">
      <c r="A1188" s="76" t="str">
        <f>IF(ISBLANK(INDEX('Policy Characteristics'!A:A,MATCH($C1188,'Policy Characteristics'!$C:$C,0))),"",INDEX('Policy Characteristics'!A:A,MATCH($C1188,'Policy Characteristics'!$C:$C,0)))</f>
        <v>Industry</v>
      </c>
      <c r="B1188" s="234" t="str">
        <f>IF(ISBLANK(INDEX('Policy Characteristics'!B:B,MATCH($C1188,'Policy Characteristics'!$C:$C,0))),"",INDEX('Policy Characteristics'!B:B,MATCH($C1188,'Policy Characteristics'!$C:$C,0)))</f>
        <v>Hydrogen Combustion</v>
      </c>
      <c r="C1188" s="76" t="str">
        <f t="shared" si="36"/>
        <v>Fraction of Eligible Industrial Energy Use Shifted to Hydrogen</v>
      </c>
      <c r="D1188" s="78" t="s">
        <v>1310</v>
      </c>
      <c r="E1188" t="s">
        <v>1690</v>
      </c>
      <c r="F1188" t="s">
        <v>819</v>
      </c>
      <c r="G1188" s="88" t="s">
        <v>1697</v>
      </c>
      <c r="H1188" s="15">
        <v>2107</v>
      </c>
      <c r="I1188" s="247" t="s">
        <v>43</v>
      </c>
      <c r="J1188" s="236" t="str">
        <f>IF(ISBLANK(INDEX('Policy Characteristics'!D:D,MATCH($C1188,'Policy Characteristics'!$C:$C,0))),"",INDEX('Policy Characteristics'!D:D,MATCH($C1188,'Policy Characteristics'!$C:$C,0)))</f>
        <v>Hydrogen Combustion</v>
      </c>
      <c r="K1188" s="76" t="str">
        <f>IF(ISBLANK(INDEX('Policy Characteristics'!E:E,MATCH($C1188,'Policy Characteristics'!$C:$C,0))),"",INDEX('Policy Characteristics'!E:E,MATCH($C1188,'Policy Characteristics'!$C:$C,0)))</f>
        <v>indst shift to hydrogen</v>
      </c>
      <c r="L1188" s="239">
        <f>IF(ISBLANK(INDEX('Policy Characteristics'!F:F,MATCH($C1188,'Policy Characteristics'!$C:$C,0))),"",INDEX('Policy Characteristics'!F:F,MATCH($C1188,'Policy Characteristics'!$C:$C,0)))</f>
        <v>0</v>
      </c>
      <c r="M1188" s="239">
        <f>IF(ISBLANK(INDEX('Policy Characteristics'!G:G,MATCH($C1188,'Policy Characteristics'!$C:$C,0))),"",INDEX('Policy Characteristics'!G:G,MATCH($C1188,'Policy Characteristics'!$C:$C,0)))</f>
        <v>1</v>
      </c>
      <c r="N1188" s="239">
        <f>IF(ISBLANK(INDEX('Policy Characteristics'!H:H,MATCH($C1188,'Policy Characteristics'!$C:$C,0))),"",INDEX('Policy Characteristics'!H:H,MATCH($C1188,'Policy Characteristics'!$C:$C,0)))</f>
        <v>0.01</v>
      </c>
      <c r="O1188" s="76" t="str">
        <f>IF(ISBLANK(INDEX('Policy Characteristics'!I:I,MATCH($C1188,'Policy Characteristics'!$C:$C,0))),"",INDEX('Policy Characteristics'!I:I,MATCH($C1188,'Policy Characteristics'!$C:$C,0)))</f>
        <v>% of fuel shifted</v>
      </c>
      <c r="P1188" s="76" t="str">
        <f>IF(ISBLANK(INDEX('Policy Characteristics'!J:J,MATCH($C1188,'Policy Characteristics'!$C:$C,0))),"",INDEX('Policy Characteristics'!J:J,MATCH($C1188,'Policy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8" s="76" t="str">
        <f>IF(ISBLANK(INDEX('Policy Characteristics'!K:K,MATCH($C1188,'Policy Characteristics'!$C:$C,0))),"",INDEX('Policy Characteristics'!K:K,MATCH($C1188,'Policy Characteristics'!$C:$C,0)))</f>
        <v>industry-ag-main.html#fuel-switching</v>
      </c>
      <c r="R1188" s="76" t="str">
        <f>IF(ISBLANK(INDEX('Policy Characteristics'!L:L,MATCH($C1188,'Policy Characteristics'!$C:$C,0))),"",INDEX('Policy Characteristics'!L:L,MATCH($C1188,'Policy Characteristics'!$C:$C,0)))</f>
        <v>industry-elec-and-hydrogen.html</v>
      </c>
    </row>
    <row r="1189" spans="1:18" s="143" customFormat="1" x14ac:dyDescent="0.25">
      <c r="A1189" s="76" t="str">
        <f>IF(ISBLANK(INDEX('Policy Characteristics'!A:A,MATCH($C1189,'Policy Characteristics'!$C:$C,0))),"",INDEX('Policy Characteristics'!A:A,MATCH($C1189,'Policy Characteristics'!$C:$C,0)))</f>
        <v>Industry</v>
      </c>
      <c r="B1189" s="234" t="str">
        <f>IF(ISBLANK(INDEX('Policy Characteristics'!B:B,MATCH($C1189,'Policy Characteristics'!$C:$C,0))),"",INDEX('Policy Characteristics'!B:B,MATCH($C1189,'Policy Characteristics'!$C:$C,0)))</f>
        <v>Hydrogen Combustion</v>
      </c>
      <c r="C1189" s="76" t="str">
        <f t="shared" si="36"/>
        <v>Fraction of Eligible Industrial Energy Use Shifted to Hydrogen</v>
      </c>
      <c r="D1189" s="78" t="s">
        <v>1310</v>
      </c>
      <c r="E1189" t="s">
        <v>1691</v>
      </c>
      <c r="F1189" t="s">
        <v>819</v>
      </c>
      <c r="G1189" s="88" t="s">
        <v>1698</v>
      </c>
      <c r="H1189" s="15">
        <v>2108</v>
      </c>
      <c r="I1189" s="247" t="s">
        <v>43</v>
      </c>
      <c r="J1189" s="236" t="str">
        <f>IF(ISBLANK(INDEX('Policy Characteristics'!D:D,MATCH($C1189,'Policy Characteristics'!$C:$C,0))),"",INDEX('Policy Characteristics'!D:D,MATCH($C1189,'Policy Characteristics'!$C:$C,0)))</f>
        <v>Hydrogen Combustion</v>
      </c>
      <c r="K1189" s="76" t="str">
        <f>IF(ISBLANK(INDEX('Policy Characteristics'!E:E,MATCH($C1189,'Policy Characteristics'!$C:$C,0))),"",INDEX('Policy Characteristics'!E:E,MATCH($C1189,'Policy Characteristics'!$C:$C,0)))</f>
        <v>indst shift to hydrogen</v>
      </c>
      <c r="L1189" s="239">
        <f>IF(ISBLANK(INDEX('Policy Characteristics'!F:F,MATCH($C1189,'Policy Characteristics'!$C:$C,0))),"",INDEX('Policy Characteristics'!F:F,MATCH($C1189,'Policy Characteristics'!$C:$C,0)))</f>
        <v>0</v>
      </c>
      <c r="M1189" s="239">
        <f>IF(ISBLANK(INDEX('Policy Characteristics'!G:G,MATCH($C1189,'Policy Characteristics'!$C:$C,0))),"",INDEX('Policy Characteristics'!G:G,MATCH($C1189,'Policy Characteristics'!$C:$C,0)))</f>
        <v>1</v>
      </c>
      <c r="N1189" s="239">
        <f>IF(ISBLANK(INDEX('Policy Characteristics'!H:H,MATCH($C1189,'Policy Characteristics'!$C:$C,0))),"",INDEX('Policy Characteristics'!H:H,MATCH($C1189,'Policy Characteristics'!$C:$C,0)))</f>
        <v>0.01</v>
      </c>
      <c r="O1189" s="76" t="str">
        <f>IF(ISBLANK(INDEX('Policy Characteristics'!I:I,MATCH($C1189,'Policy Characteristics'!$C:$C,0))),"",INDEX('Policy Characteristics'!I:I,MATCH($C1189,'Policy Characteristics'!$C:$C,0)))</f>
        <v>% of fuel shifted</v>
      </c>
      <c r="P1189" s="76" t="str">
        <f>IF(ISBLANK(INDEX('Policy Characteristics'!J:J,MATCH($C1189,'Policy Characteristics'!$C:$C,0))),"",INDEX('Policy Characteristics'!J:J,MATCH($C1189,'Policy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9" s="76" t="str">
        <f>IF(ISBLANK(INDEX('Policy Characteristics'!K:K,MATCH($C1189,'Policy Characteristics'!$C:$C,0))),"",INDEX('Policy Characteristics'!K:K,MATCH($C1189,'Policy Characteristics'!$C:$C,0)))</f>
        <v>industry-ag-main.html#fuel-switching</v>
      </c>
      <c r="R1189" s="76" t="str">
        <f>IF(ISBLANK(INDEX('Policy Characteristics'!L:L,MATCH($C1189,'Policy Characteristics'!$C:$C,0))),"",INDEX('Policy Characteristics'!L:L,MATCH($C1189,'Policy Characteristics'!$C:$C,0)))</f>
        <v>industry-elec-and-hydrogen.html</v>
      </c>
    </row>
    <row r="1190" spans="1:18" s="143" customFormat="1" x14ac:dyDescent="0.25">
      <c r="A1190" s="76" t="str">
        <f>IF(ISBLANK(INDEX('Policy Characteristics'!A:A,MATCH($C1190,'Policy Characteristics'!$C:$C,0))),"",INDEX('Policy Characteristics'!A:A,MATCH($C1190,'Policy Characteristics'!$C:$C,0)))</f>
        <v>Industry</v>
      </c>
      <c r="B1190" s="234" t="str">
        <f>IF(ISBLANK(INDEX('Policy Characteristics'!B:B,MATCH($C1190,'Policy Characteristics'!$C:$C,0))),"",INDEX('Policy Characteristics'!B:B,MATCH($C1190,'Policy Characteristics'!$C:$C,0)))</f>
        <v>Hydrogen Combustion</v>
      </c>
      <c r="C1190" s="76" t="str">
        <f t="shared" si="36"/>
        <v>Fraction of Eligible Industrial Energy Use Shifted to Hydrogen</v>
      </c>
      <c r="D1190" s="78" t="s">
        <v>1310</v>
      </c>
      <c r="E1190" t="s">
        <v>1692</v>
      </c>
      <c r="F1190" t="s">
        <v>819</v>
      </c>
      <c r="G1190" s="88" t="s">
        <v>1699</v>
      </c>
      <c r="H1190" s="15">
        <v>2109</v>
      </c>
      <c r="I1190" s="247" t="s">
        <v>43</v>
      </c>
      <c r="J1190" s="236" t="str">
        <f>IF(ISBLANK(INDEX('Policy Characteristics'!D:D,MATCH($C1190,'Policy Characteristics'!$C:$C,0))),"",INDEX('Policy Characteristics'!D:D,MATCH($C1190,'Policy Characteristics'!$C:$C,0)))</f>
        <v>Hydrogen Combustion</v>
      </c>
      <c r="K1190" s="76" t="str">
        <f>IF(ISBLANK(INDEX('Policy Characteristics'!E:E,MATCH($C1190,'Policy Characteristics'!$C:$C,0))),"",INDEX('Policy Characteristics'!E:E,MATCH($C1190,'Policy Characteristics'!$C:$C,0)))</f>
        <v>indst shift to hydrogen</v>
      </c>
      <c r="L1190" s="239">
        <f>IF(ISBLANK(INDEX('Policy Characteristics'!F:F,MATCH($C1190,'Policy Characteristics'!$C:$C,0))),"",INDEX('Policy Characteristics'!F:F,MATCH($C1190,'Policy Characteristics'!$C:$C,0)))</f>
        <v>0</v>
      </c>
      <c r="M1190" s="239">
        <f>IF(ISBLANK(INDEX('Policy Characteristics'!G:G,MATCH($C1190,'Policy Characteristics'!$C:$C,0))),"",INDEX('Policy Characteristics'!G:G,MATCH($C1190,'Policy Characteristics'!$C:$C,0)))</f>
        <v>1</v>
      </c>
      <c r="N1190" s="239">
        <f>IF(ISBLANK(INDEX('Policy Characteristics'!H:H,MATCH($C1190,'Policy Characteristics'!$C:$C,0))),"",INDEX('Policy Characteristics'!H:H,MATCH($C1190,'Policy Characteristics'!$C:$C,0)))</f>
        <v>0.01</v>
      </c>
      <c r="O1190" s="76" t="str">
        <f>IF(ISBLANK(INDEX('Policy Characteristics'!I:I,MATCH($C1190,'Policy Characteristics'!$C:$C,0))),"",INDEX('Policy Characteristics'!I:I,MATCH($C1190,'Policy Characteristics'!$C:$C,0)))</f>
        <v>% of fuel shifted</v>
      </c>
      <c r="P1190" s="76" t="str">
        <f>IF(ISBLANK(INDEX('Policy Characteristics'!J:J,MATCH($C1190,'Policy Characteristics'!$C:$C,0))),"",INDEX('Policy Characteristics'!J:J,MATCH($C1190,'Policy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0" s="76" t="str">
        <f>IF(ISBLANK(INDEX('Policy Characteristics'!K:K,MATCH($C1190,'Policy Characteristics'!$C:$C,0))),"",INDEX('Policy Characteristics'!K:K,MATCH($C1190,'Policy Characteristics'!$C:$C,0)))</f>
        <v>industry-ag-main.html#fuel-switching</v>
      </c>
      <c r="R1190" s="76" t="str">
        <f>IF(ISBLANK(INDEX('Policy Characteristics'!L:L,MATCH($C1190,'Policy Characteristics'!$C:$C,0))),"",INDEX('Policy Characteristics'!L:L,MATCH($C1190,'Policy Characteristics'!$C:$C,0)))</f>
        <v>industry-elec-and-hydrogen.html</v>
      </c>
    </row>
    <row r="1191" spans="1:18" s="143" customFormat="1" x14ac:dyDescent="0.25">
      <c r="A1191" s="76" t="str">
        <f>IF(ISBLANK(INDEX('Policy Characteristics'!A:A,MATCH($C1191,'Policy Characteristics'!$C:$C,0))),"",INDEX('Policy Characteristics'!A:A,MATCH($C1191,'Policy Characteristics'!$C:$C,0)))</f>
        <v>Industry</v>
      </c>
      <c r="B1191" s="234" t="str">
        <f>IF(ISBLANK(INDEX('Policy Characteristics'!B:B,MATCH($C1191,'Policy Characteristics'!$C:$C,0))),"",INDEX('Policy Characteristics'!B:B,MATCH($C1191,'Policy Characteristics'!$C:$C,0)))</f>
        <v>Hydrogen Combustion</v>
      </c>
      <c r="C1191" s="76" t="str">
        <f t="shared" si="36"/>
        <v>Fraction of Eligible Industrial Energy Use Shifted to Hydrogen</v>
      </c>
      <c r="D1191" s="78" t="s">
        <v>1310</v>
      </c>
      <c r="E1191" t="s">
        <v>1693</v>
      </c>
      <c r="F1191" t="s">
        <v>819</v>
      </c>
      <c r="G1191" s="88" t="s">
        <v>1700</v>
      </c>
      <c r="H1191" s="15">
        <v>2110</v>
      </c>
      <c r="I1191" s="247" t="s">
        <v>43</v>
      </c>
      <c r="J1191" s="236" t="str">
        <f>IF(ISBLANK(INDEX('Policy Characteristics'!D:D,MATCH($C1191,'Policy Characteristics'!$C:$C,0))),"",INDEX('Policy Characteristics'!D:D,MATCH($C1191,'Policy Characteristics'!$C:$C,0)))</f>
        <v>Hydrogen Combustion</v>
      </c>
      <c r="K1191" s="76" t="str">
        <f>IF(ISBLANK(INDEX('Policy Characteristics'!E:E,MATCH($C1191,'Policy Characteristics'!$C:$C,0))),"",INDEX('Policy Characteristics'!E:E,MATCH($C1191,'Policy Characteristics'!$C:$C,0)))</f>
        <v>indst shift to hydrogen</v>
      </c>
      <c r="L1191" s="239">
        <f>IF(ISBLANK(INDEX('Policy Characteristics'!F:F,MATCH($C1191,'Policy Characteristics'!$C:$C,0))),"",INDEX('Policy Characteristics'!F:F,MATCH($C1191,'Policy Characteristics'!$C:$C,0)))</f>
        <v>0</v>
      </c>
      <c r="M1191" s="239">
        <f>IF(ISBLANK(INDEX('Policy Characteristics'!G:G,MATCH($C1191,'Policy Characteristics'!$C:$C,0))),"",INDEX('Policy Characteristics'!G:G,MATCH($C1191,'Policy Characteristics'!$C:$C,0)))</f>
        <v>1</v>
      </c>
      <c r="N1191" s="239">
        <f>IF(ISBLANK(INDEX('Policy Characteristics'!H:H,MATCH($C1191,'Policy Characteristics'!$C:$C,0))),"",INDEX('Policy Characteristics'!H:H,MATCH($C1191,'Policy Characteristics'!$C:$C,0)))</f>
        <v>0.01</v>
      </c>
      <c r="O1191" s="76" t="str">
        <f>IF(ISBLANK(INDEX('Policy Characteristics'!I:I,MATCH($C1191,'Policy Characteristics'!$C:$C,0))),"",INDEX('Policy Characteristics'!I:I,MATCH($C1191,'Policy Characteristics'!$C:$C,0)))</f>
        <v>% of fuel shifted</v>
      </c>
      <c r="P1191" s="76" t="str">
        <f>IF(ISBLANK(INDEX('Policy Characteristics'!J:J,MATCH($C1191,'Policy Characteristics'!$C:$C,0))),"",INDEX('Policy Characteristics'!J:J,MATCH($C1191,'Policy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1" s="76" t="str">
        <f>IF(ISBLANK(INDEX('Policy Characteristics'!K:K,MATCH($C1191,'Policy Characteristics'!$C:$C,0))),"",INDEX('Policy Characteristics'!K:K,MATCH($C1191,'Policy Characteristics'!$C:$C,0)))</f>
        <v>industry-ag-main.html#fuel-switching</v>
      </c>
      <c r="R1191" s="76" t="str">
        <f>IF(ISBLANK(INDEX('Policy Characteristics'!L:L,MATCH($C1191,'Policy Characteristics'!$C:$C,0))),"",INDEX('Policy Characteristics'!L:L,MATCH($C1191,'Policy Characteristics'!$C:$C,0)))</f>
        <v>industry-elec-and-hydrogen.html</v>
      </c>
    </row>
    <row r="1192" spans="1:18" s="143" customFormat="1" x14ac:dyDescent="0.25">
      <c r="A1192" s="76" t="str">
        <f>IF(ISBLANK(INDEX('Policy Characteristics'!A:A,MATCH($C1192,'Policy Characteristics'!$C:$C,0))),"",INDEX('Policy Characteristics'!A:A,MATCH($C1192,'Policy Characteristics'!$C:$C,0)))</f>
        <v>Industry</v>
      </c>
      <c r="B1192" s="234" t="str">
        <f>IF(ISBLANK(INDEX('Policy Characteristics'!B:B,MATCH($C1192,'Policy Characteristics'!$C:$C,0))),"",INDEX('Policy Characteristics'!B:B,MATCH($C1192,'Policy Characteristics'!$C:$C,0)))</f>
        <v>Hydrogen Combustion</v>
      </c>
      <c r="C1192" s="76" t="str">
        <f t="shared" si="36"/>
        <v>Fraction of Eligible Industrial Energy Use Shifted to Hydrogen</v>
      </c>
      <c r="D1192" s="78" t="s">
        <v>1310</v>
      </c>
      <c r="E1192" t="s">
        <v>1694</v>
      </c>
      <c r="F1192" t="s">
        <v>819</v>
      </c>
      <c r="G1192" s="88" t="s">
        <v>1701</v>
      </c>
      <c r="H1192" s="15">
        <v>2111</v>
      </c>
      <c r="I1192" s="247" t="s">
        <v>43</v>
      </c>
      <c r="J1192" s="236" t="str">
        <f>IF(ISBLANK(INDEX('Policy Characteristics'!D:D,MATCH($C1192,'Policy Characteristics'!$C:$C,0))),"",INDEX('Policy Characteristics'!D:D,MATCH($C1192,'Policy Characteristics'!$C:$C,0)))</f>
        <v>Hydrogen Combustion</v>
      </c>
      <c r="K1192" s="76" t="str">
        <f>IF(ISBLANK(INDEX('Policy Characteristics'!E:E,MATCH($C1192,'Policy Characteristics'!$C:$C,0))),"",INDEX('Policy Characteristics'!E:E,MATCH($C1192,'Policy Characteristics'!$C:$C,0)))</f>
        <v>indst shift to hydrogen</v>
      </c>
      <c r="L1192" s="239">
        <f>IF(ISBLANK(INDEX('Policy Characteristics'!F:F,MATCH($C1192,'Policy Characteristics'!$C:$C,0))),"",INDEX('Policy Characteristics'!F:F,MATCH($C1192,'Policy Characteristics'!$C:$C,0)))</f>
        <v>0</v>
      </c>
      <c r="M1192" s="239">
        <f>IF(ISBLANK(INDEX('Policy Characteristics'!G:G,MATCH($C1192,'Policy Characteristics'!$C:$C,0))),"",INDEX('Policy Characteristics'!G:G,MATCH($C1192,'Policy Characteristics'!$C:$C,0)))</f>
        <v>1</v>
      </c>
      <c r="N1192" s="239">
        <f>IF(ISBLANK(INDEX('Policy Characteristics'!H:H,MATCH($C1192,'Policy Characteristics'!$C:$C,0))),"",INDEX('Policy Characteristics'!H:H,MATCH($C1192,'Policy Characteristics'!$C:$C,0)))</f>
        <v>0.01</v>
      </c>
      <c r="O1192" s="76" t="str">
        <f>IF(ISBLANK(INDEX('Policy Characteristics'!I:I,MATCH($C1192,'Policy Characteristics'!$C:$C,0))),"",INDEX('Policy Characteristics'!I:I,MATCH($C1192,'Policy Characteristics'!$C:$C,0)))</f>
        <v>% of fuel shifted</v>
      </c>
      <c r="P1192" s="76" t="str">
        <f>IF(ISBLANK(INDEX('Policy Characteristics'!J:J,MATCH($C1192,'Policy Characteristics'!$C:$C,0))),"",INDEX('Policy Characteristics'!J:J,MATCH($C1192,'Policy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2" s="76" t="str">
        <f>IF(ISBLANK(INDEX('Policy Characteristics'!K:K,MATCH($C1192,'Policy Characteristics'!$C:$C,0))),"",INDEX('Policy Characteristics'!K:K,MATCH($C1192,'Policy Characteristics'!$C:$C,0)))</f>
        <v>industry-ag-main.html#fuel-switching</v>
      </c>
      <c r="R1192" s="76" t="str">
        <f>IF(ISBLANK(INDEX('Policy Characteristics'!L:L,MATCH($C1192,'Policy Characteristics'!$C:$C,0))),"",INDEX('Policy Characteristics'!L:L,MATCH($C1192,'Policy Characteristics'!$C:$C,0)))</f>
        <v>industry-elec-and-hydrogen.html</v>
      </c>
    </row>
    <row r="1193" spans="1:18" s="143" customFormat="1" x14ac:dyDescent="0.25">
      <c r="A1193" s="76" t="str">
        <f>IF(ISBLANK(INDEX('Policy Characteristics'!A:A,MATCH($C1193,'Policy Characteristics'!$C:$C,0))),"",INDEX('Policy Characteristics'!A:A,MATCH($C1193,'Policy Characteristics'!$C:$C,0)))</f>
        <v>Industry</v>
      </c>
      <c r="B1193" s="234" t="str">
        <f>IF(ISBLANK(INDEX('Policy Characteristics'!B:B,MATCH($C1193,'Policy Characteristics'!$C:$C,0))),"",INDEX('Policy Characteristics'!B:B,MATCH($C1193,'Policy Characteristics'!$C:$C,0)))</f>
        <v>Hydrogen Combustion</v>
      </c>
      <c r="C1193" s="76" t="str">
        <f t="shared" si="36"/>
        <v>Fraction of Eligible Industrial Energy Use Shifted to Hydrogen</v>
      </c>
      <c r="D1193" s="78" t="s">
        <v>1310</v>
      </c>
      <c r="E1193" t="s">
        <v>1695</v>
      </c>
      <c r="F1193" t="s">
        <v>819</v>
      </c>
      <c r="G1193" s="88" t="s">
        <v>1702</v>
      </c>
      <c r="H1193" s="15">
        <v>2112</v>
      </c>
      <c r="I1193" s="247" t="s">
        <v>44</v>
      </c>
      <c r="J1193" s="236" t="str">
        <f>IF(ISBLANK(INDEX('Policy Characteristics'!D:D,MATCH($C1193,'Policy Characteristics'!$C:$C,0))),"",INDEX('Policy Characteristics'!D:D,MATCH($C1193,'Policy Characteristics'!$C:$C,0)))</f>
        <v>Hydrogen Combustion</v>
      </c>
      <c r="K1193" s="76" t="str">
        <f>IF(ISBLANK(INDEX('Policy Characteristics'!E:E,MATCH($C1193,'Policy Characteristics'!$C:$C,0))),"",INDEX('Policy Characteristics'!E:E,MATCH($C1193,'Policy Characteristics'!$C:$C,0)))</f>
        <v>indst shift to hydrogen</v>
      </c>
      <c r="L1193" s="239">
        <f>IF(ISBLANK(INDEX('Policy Characteristics'!F:F,MATCH($C1193,'Policy Characteristics'!$C:$C,0))),"",INDEX('Policy Characteristics'!F:F,MATCH($C1193,'Policy Characteristics'!$C:$C,0)))</f>
        <v>0</v>
      </c>
      <c r="M1193" s="239">
        <f>IF(ISBLANK(INDEX('Policy Characteristics'!G:G,MATCH($C1193,'Policy Characteristics'!$C:$C,0))),"",INDEX('Policy Characteristics'!G:G,MATCH($C1193,'Policy Characteristics'!$C:$C,0)))</f>
        <v>1</v>
      </c>
      <c r="N1193" s="239">
        <f>IF(ISBLANK(INDEX('Policy Characteristics'!H:H,MATCH($C1193,'Policy Characteristics'!$C:$C,0))),"",INDEX('Policy Characteristics'!H:H,MATCH($C1193,'Policy Characteristics'!$C:$C,0)))</f>
        <v>0.01</v>
      </c>
      <c r="O1193" s="76" t="str">
        <f>IF(ISBLANK(INDEX('Policy Characteristics'!I:I,MATCH($C1193,'Policy Characteristics'!$C:$C,0))),"",INDEX('Policy Characteristics'!I:I,MATCH($C1193,'Policy Characteristics'!$C:$C,0)))</f>
        <v>% of fuel shifted</v>
      </c>
      <c r="P1193" s="76" t="str">
        <f>IF(ISBLANK(INDEX('Policy Characteristics'!J:J,MATCH($C1193,'Policy Characteristics'!$C:$C,0))),"",INDEX('Policy Characteristics'!J:J,MATCH($C1193,'Policy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3" s="76" t="str">
        <f>IF(ISBLANK(INDEX('Policy Characteristics'!K:K,MATCH($C1193,'Policy Characteristics'!$C:$C,0))),"",INDEX('Policy Characteristics'!K:K,MATCH($C1193,'Policy Characteristics'!$C:$C,0)))</f>
        <v>industry-ag-main.html#fuel-switching</v>
      </c>
      <c r="R1193" s="76" t="str">
        <f>IF(ISBLANK(INDEX('Policy Characteristics'!L:L,MATCH($C1193,'Policy Characteristics'!$C:$C,0))),"",INDEX('Policy Characteristics'!L:L,MATCH($C1193,'Policy Characteristics'!$C:$C,0)))</f>
        <v>industry-elec-and-hydrogen.html</v>
      </c>
    </row>
    <row r="1194" spans="1:18" s="143" customFormat="1" x14ac:dyDescent="0.25">
      <c r="A1194" s="76" t="str">
        <f>IF(ISBLANK(INDEX('Policy Characteristics'!A:A,MATCH($C1194,'Policy Characteristics'!$C:$C,0))),"",INDEX('Policy Characteristics'!A:A,MATCH($C1194,'Policy Characteristics'!$C:$C,0)))</f>
        <v>Industry</v>
      </c>
      <c r="B1194" s="234" t="str">
        <f>IF(ISBLANK(INDEX('Policy Characteristics'!B:B,MATCH($C1194,'Policy Characteristics'!$C:$C,0))),"",INDEX('Policy Characteristics'!B:B,MATCH($C1194,'Policy Characteristics'!$C:$C,0)))</f>
        <v>Hydrogen Combustion</v>
      </c>
      <c r="C1194" s="76" t="str">
        <f t="shared" si="36"/>
        <v>Fraction of Eligible Industrial Energy Use Shifted to Hydrogen</v>
      </c>
      <c r="D1194" s="78" t="s">
        <v>1310</v>
      </c>
      <c r="E1194" t="s">
        <v>1833</v>
      </c>
      <c r="F1194" t="s">
        <v>819</v>
      </c>
      <c r="G1194" s="88" t="s">
        <v>1833</v>
      </c>
      <c r="H1194" s="15">
        <v>2113</v>
      </c>
      <c r="I1194" s="247" t="s">
        <v>43</v>
      </c>
      <c r="J1194" s="236" t="str">
        <f>IF(ISBLANK(INDEX('Policy Characteristics'!D:D,MATCH($C1194,'Policy Characteristics'!$C:$C,0))),"",INDEX('Policy Characteristics'!D:D,MATCH($C1194,'Policy Characteristics'!$C:$C,0)))</f>
        <v>Hydrogen Combustion</v>
      </c>
      <c r="K1194" s="76" t="str">
        <f>IF(ISBLANK(INDEX('Policy Characteristics'!E:E,MATCH($C1194,'Policy Characteristics'!$C:$C,0))),"",INDEX('Policy Characteristics'!E:E,MATCH($C1194,'Policy Characteristics'!$C:$C,0)))</f>
        <v>indst shift to hydrogen</v>
      </c>
      <c r="L1194" s="239">
        <f>IF(ISBLANK(INDEX('Policy Characteristics'!F:F,MATCH($C1194,'Policy Characteristics'!$C:$C,0))),"",INDEX('Policy Characteristics'!F:F,MATCH($C1194,'Policy Characteristics'!$C:$C,0)))</f>
        <v>0</v>
      </c>
      <c r="M1194" s="239">
        <f>IF(ISBLANK(INDEX('Policy Characteristics'!G:G,MATCH($C1194,'Policy Characteristics'!$C:$C,0))),"",INDEX('Policy Characteristics'!G:G,MATCH($C1194,'Policy Characteristics'!$C:$C,0)))</f>
        <v>1</v>
      </c>
      <c r="N1194" s="239">
        <f>IF(ISBLANK(INDEX('Policy Characteristics'!H:H,MATCH($C1194,'Policy Characteristics'!$C:$C,0))),"",INDEX('Policy Characteristics'!H:H,MATCH($C1194,'Policy Characteristics'!$C:$C,0)))</f>
        <v>0.01</v>
      </c>
      <c r="O1194" s="76" t="str">
        <f>IF(ISBLANK(INDEX('Policy Characteristics'!I:I,MATCH($C1194,'Policy Characteristics'!$C:$C,0))),"",INDEX('Policy Characteristics'!I:I,MATCH($C1194,'Policy Characteristics'!$C:$C,0)))</f>
        <v>% of fuel shifted</v>
      </c>
      <c r="P1194" s="76" t="str">
        <f>IF(ISBLANK(INDEX('Policy Characteristics'!J:J,MATCH($C1194,'Policy Characteristics'!$C:$C,0))),"",INDEX('Policy Characteristics'!J:J,MATCH($C1194,'Policy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4" s="76" t="str">
        <f>IF(ISBLANK(INDEX('Policy Characteristics'!K:K,MATCH($C1194,'Policy Characteristics'!$C:$C,0))),"",INDEX('Policy Characteristics'!K:K,MATCH($C1194,'Policy Characteristics'!$C:$C,0)))</f>
        <v>industry-ag-main.html#fuel-switching</v>
      </c>
      <c r="R1194" s="76" t="str">
        <f>IF(ISBLANK(INDEX('Policy Characteristics'!L:L,MATCH($C1194,'Policy Characteristics'!$C:$C,0))),"",INDEX('Policy Characteristics'!L:L,MATCH($C1194,'Policy Characteristics'!$C:$C,0)))</f>
        <v>industry-elec-and-hydrogen.html</v>
      </c>
    </row>
    <row r="1195" spans="1:18" s="143" customFormat="1" x14ac:dyDescent="0.25">
      <c r="A1195" s="76" t="str">
        <f>IF(ISBLANK(INDEX('Policy Characteristics'!A:A,MATCH($C1195,'Policy Characteristics'!$C:$C,0))),"",INDEX('Policy Characteristics'!A:A,MATCH($C1195,'Policy Characteristics'!$C:$C,0)))</f>
        <v>Industry</v>
      </c>
      <c r="B1195" s="234" t="str">
        <f>IF(ISBLANK(INDEX('Policy Characteristics'!B:B,MATCH($C1195,'Policy Characteristics'!$C:$C,0))),"",INDEX('Policy Characteristics'!B:B,MATCH($C1195,'Policy Characteristics'!$C:$C,0)))</f>
        <v>Hydrogen Combustion</v>
      </c>
      <c r="C1195" s="76" t="str">
        <f t="shared" si="36"/>
        <v>Fraction of Eligible Industrial Energy Use Shifted to Hydrogen</v>
      </c>
      <c r="D1195" s="78" t="s">
        <v>1311</v>
      </c>
      <c r="E1195" t="s">
        <v>1689</v>
      </c>
      <c r="F1195" t="s">
        <v>1274</v>
      </c>
      <c r="G1195" s="88" t="s">
        <v>1696</v>
      </c>
      <c r="H1195" s="15">
        <v>2114</v>
      </c>
      <c r="I1195" s="247" t="s">
        <v>43</v>
      </c>
      <c r="J1195" s="236" t="str">
        <f>IF(ISBLANK(INDEX('Policy Characteristics'!D:D,MATCH($C1195,'Policy Characteristics'!$C:$C,0))),"",INDEX('Policy Characteristics'!D:D,MATCH($C1195,'Policy Characteristics'!$C:$C,0)))</f>
        <v>Hydrogen Combustion</v>
      </c>
      <c r="K1195" s="76" t="str">
        <f>IF(ISBLANK(INDEX('Policy Characteristics'!E:E,MATCH($C1195,'Policy Characteristics'!$C:$C,0))),"",INDEX('Policy Characteristics'!E:E,MATCH($C1195,'Policy Characteristics'!$C:$C,0)))</f>
        <v>indst shift to hydrogen</v>
      </c>
      <c r="L1195" s="239">
        <f>IF(ISBLANK(INDEX('Policy Characteristics'!F:F,MATCH($C1195,'Policy Characteristics'!$C:$C,0))),"",INDEX('Policy Characteristics'!F:F,MATCH($C1195,'Policy Characteristics'!$C:$C,0)))</f>
        <v>0</v>
      </c>
      <c r="M1195" s="239">
        <f>IF(ISBLANK(INDEX('Policy Characteristics'!G:G,MATCH($C1195,'Policy Characteristics'!$C:$C,0))),"",INDEX('Policy Characteristics'!G:G,MATCH($C1195,'Policy Characteristics'!$C:$C,0)))</f>
        <v>1</v>
      </c>
      <c r="N1195" s="239">
        <f>IF(ISBLANK(INDEX('Policy Characteristics'!H:H,MATCH($C1195,'Policy Characteristics'!$C:$C,0))),"",INDEX('Policy Characteristics'!H:H,MATCH($C1195,'Policy Characteristics'!$C:$C,0)))</f>
        <v>0.01</v>
      </c>
      <c r="O1195" s="76" t="str">
        <f>IF(ISBLANK(INDEX('Policy Characteristics'!I:I,MATCH($C1195,'Policy Characteristics'!$C:$C,0))),"",INDEX('Policy Characteristics'!I:I,MATCH($C1195,'Policy Characteristics'!$C:$C,0)))</f>
        <v>% of fuel shifted</v>
      </c>
      <c r="P1195" s="76" t="str">
        <f>IF(ISBLANK(INDEX('Policy Characteristics'!J:J,MATCH($C1195,'Policy Characteristics'!$C:$C,0))),"",INDEX('Policy Characteristics'!J:J,MATCH($C1195,'Policy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5" s="76" t="str">
        <f>IF(ISBLANK(INDEX('Policy Characteristics'!K:K,MATCH($C1195,'Policy Characteristics'!$C:$C,0))),"",INDEX('Policy Characteristics'!K:K,MATCH($C1195,'Policy Characteristics'!$C:$C,0)))</f>
        <v>industry-ag-main.html#fuel-switching</v>
      </c>
      <c r="R1195" s="76" t="str">
        <f>IF(ISBLANK(INDEX('Policy Characteristics'!L:L,MATCH($C1195,'Policy Characteristics'!$C:$C,0))),"",INDEX('Policy Characteristics'!L:L,MATCH($C1195,'Policy Characteristics'!$C:$C,0)))</f>
        <v>industry-elec-and-hydrogen.html</v>
      </c>
    </row>
    <row r="1196" spans="1:18" s="143" customFormat="1" x14ac:dyDescent="0.25">
      <c r="A1196" s="76" t="str">
        <f>IF(ISBLANK(INDEX('Policy Characteristics'!A:A,MATCH($C1196,'Policy Characteristics'!$C:$C,0))),"",INDEX('Policy Characteristics'!A:A,MATCH($C1196,'Policy Characteristics'!$C:$C,0)))</f>
        <v>Industry</v>
      </c>
      <c r="B1196" s="234" t="str">
        <f>IF(ISBLANK(INDEX('Policy Characteristics'!B:B,MATCH($C1196,'Policy Characteristics'!$C:$C,0))),"",INDEX('Policy Characteristics'!B:B,MATCH($C1196,'Policy Characteristics'!$C:$C,0)))</f>
        <v>Hydrogen Combustion</v>
      </c>
      <c r="C1196" s="76" t="str">
        <f t="shared" si="36"/>
        <v>Fraction of Eligible Industrial Energy Use Shifted to Hydrogen</v>
      </c>
      <c r="D1196" s="78" t="s">
        <v>1311</v>
      </c>
      <c r="E1196" t="s">
        <v>1690</v>
      </c>
      <c r="F1196" t="s">
        <v>1274</v>
      </c>
      <c r="G1196" s="88" t="s">
        <v>1697</v>
      </c>
      <c r="H1196" s="15">
        <v>2115</v>
      </c>
      <c r="I1196" s="247" t="s">
        <v>43</v>
      </c>
      <c r="J1196" s="236" t="str">
        <f>IF(ISBLANK(INDEX('Policy Characteristics'!D:D,MATCH($C1196,'Policy Characteristics'!$C:$C,0))),"",INDEX('Policy Characteristics'!D:D,MATCH($C1196,'Policy Characteristics'!$C:$C,0)))</f>
        <v>Hydrogen Combustion</v>
      </c>
      <c r="K1196" s="76" t="str">
        <f>IF(ISBLANK(INDEX('Policy Characteristics'!E:E,MATCH($C1196,'Policy Characteristics'!$C:$C,0))),"",INDEX('Policy Characteristics'!E:E,MATCH($C1196,'Policy Characteristics'!$C:$C,0)))</f>
        <v>indst shift to hydrogen</v>
      </c>
      <c r="L1196" s="239">
        <f>IF(ISBLANK(INDEX('Policy Characteristics'!F:F,MATCH($C1196,'Policy Characteristics'!$C:$C,0))),"",INDEX('Policy Characteristics'!F:F,MATCH($C1196,'Policy Characteristics'!$C:$C,0)))</f>
        <v>0</v>
      </c>
      <c r="M1196" s="239">
        <f>IF(ISBLANK(INDEX('Policy Characteristics'!G:G,MATCH($C1196,'Policy Characteristics'!$C:$C,0))),"",INDEX('Policy Characteristics'!G:G,MATCH($C1196,'Policy Characteristics'!$C:$C,0)))</f>
        <v>1</v>
      </c>
      <c r="N1196" s="239">
        <f>IF(ISBLANK(INDEX('Policy Characteristics'!H:H,MATCH($C1196,'Policy Characteristics'!$C:$C,0))),"",INDEX('Policy Characteristics'!H:H,MATCH($C1196,'Policy Characteristics'!$C:$C,0)))</f>
        <v>0.01</v>
      </c>
      <c r="O1196" s="76" t="str">
        <f>IF(ISBLANK(INDEX('Policy Characteristics'!I:I,MATCH($C1196,'Policy Characteristics'!$C:$C,0))),"",INDEX('Policy Characteristics'!I:I,MATCH($C1196,'Policy Characteristics'!$C:$C,0)))</f>
        <v>% of fuel shifted</v>
      </c>
      <c r="P1196" s="76" t="str">
        <f>IF(ISBLANK(INDEX('Policy Characteristics'!J:J,MATCH($C1196,'Policy Characteristics'!$C:$C,0))),"",INDEX('Policy Characteristics'!J:J,MATCH($C1196,'Policy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6" s="76" t="str">
        <f>IF(ISBLANK(INDEX('Policy Characteristics'!K:K,MATCH($C1196,'Policy Characteristics'!$C:$C,0))),"",INDEX('Policy Characteristics'!K:K,MATCH($C1196,'Policy Characteristics'!$C:$C,0)))</f>
        <v>industry-ag-main.html#fuel-switching</v>
      </c>
      <c r="R1196" s="76" t="str">
        <f>IF(ISBLANK(INDEX('Policy Characteristics'!L:L,MATCH($C1196,'Policy Characteristics'!$C:$C,0))),"",INDEX('Policy Characteristics'!L:L,MATCH($C1196,'Policy Characteristics'!$C:$C,0)))</f>
        <v>industry-elec-and-hydrogen.html</v>
      </c>
    </row>
    <row r="1197" spans="1:18" s="143" customFormat="1" x14ac:dyDescent="0.25">
      <c r="A1197" s="76" t="str">
        <f>IF(ISBLANK(INDEX('Policy Characteristics'!A:A,MATCH($C1197,'Policy Characteristics'!$C:$C,0))),"",INDEX('Policy Characteristics'!A:A,MATCH($C1197,'Policy Characteristics'!$C:$C,0)))</f>
        <v>Industry</v>
      </c>
      <c r="B1197" s="234" t="str">
        <f>IF(ISBLANK(INDEX('Policy Characteristics'!B:B,MATCH($C1197,'Policy Characteristics'!$C:$C,0))),"",INDEX('Policy Characteristics'!B:B,MATCH($C1197,'Policy Characteristics'!$C:$C,0)))</f>
        <v>Hydrogen Combustion</v>
      </c>
      <c r="C1197" s="76" t="str">
        <f t="shared" si="36"/>
        <v>Fraction of Eligible Industrial Energy Use Shifted to Hydrogen</v>
      </c>
      <c r="D1197" s="78" t="s">
        <v>1311</v>
      </c>
      <c r="E1197" t="s">
        <v>1691</v>
      </c>
      <c r="F1197" t="s">
        <v>1274</v>
      </c>
      <c r="G1197" s="88" t="s">
        <v>1698</v>
      </c>
      <c r="H1197" s="15">
        <v>2116</v>
      </c>
      <c r="I1197" s="247" t="s">
        <v>43</v>
      </c>
      <c r="J1197" s="236" t="str">
        <f>IF(ISBLANK(INDEX('Policy Characteristics'!D:D,MATCH($C1197,'Policy Characteristics'!$C:$C,0))),"",INDEX('Policy Characteristics'!D:D,MATCH($C1197,'Policy Characteristics'!$C:$C,0)))</f>
        <v>Hydrogen Combustion</v>
      </c>
      <c r="K1197" s="76" t="str">
        <f>IF(ISBLANK(INDEX('Policy Characteristics'!E:E,MATCH($C1197,'Policy Characteristics'!$C:$C,0))),"",INDEX('Policy Characteristics'!E:E,MATCH($C1197,'Policy Characteristics'!$C:$C,0)))</f>
        <v>indst shift to hydrogen</v>
      </c>
      <c r="L1197" s="239">
        <f>IF(ISBLANK(INDEX('Policy Characteristics'!F:F,MATCH($C1197,'Policy Characteristics'!$C:$C,0))),"",INDEX('Policy Characteristics'!F:F,MATCH($C1197,'Policy Characteristics'!$C:$C,0)))</f>
        <v>0</v>
      </c>
      <c r="M1197" s="239">
        <f>IF(ISBLANK(INDEX('Policy Characteristics'!G:G,MATCH($C1197,'Policy Characteristics'!$C:$C,0))),"",INDEX('Policy Characteristics'!G:G,MATCH($C1197,'Policy Characteristics'!$C:$C,0)))</f>
        <v>1</v>
      </c>
      <c r="N1197" s="239">
        <f>IF(ISBLANK(INDEX('Policy Characteristics'!H:H,MATCH($C1197,'Policy Characteristics'!$C:$C,0))),"",INDEX('Policy Characteristics'!H:H,MATCH($C1197,'Policy Characteristics'!$C:$C,0)))</f>
        <v>0.01</v>
      </c>
      <c r="O1197" s="76" t="str">
        <f>IF(ISBLANK(INDEX('Policy Characteristics'!I:I,MATCH($C1197,'Policy Characteristics'!$C:$C,0))),"",INDEX('Policy Characteristics'!I:I,MATCH($C1197,'Policy Characteristics'!$C:$C,0)))</f>
        <v>% of fuel shifted</v>
      </c>
      <c r="P1197" s="76" t="str">
        <f>IF(ISBLANK(INDEX('Policy Characteristics'!J:J,MATCH($C1197,'Policy Characteristics'!$C:$C,0))),"",INDEX('Policy Characteristics'!J:J,MATCH($C1197,'Policy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7" s="76" t="str">
        <f>IF(ISBLANK(INDEX('Policy Characteristics'!K:K,MATCH($C1197,'Policy Characteristics'!$C:$C,0))),"",INDEX('Policy Characteristics'!K:K,MATCH($C1197,'Policy Characteristics'!$C:$C,0)))</f>
        <v>industry-ag-main.html#fuel-switching</v>
      </c>
      <c r="R1197" s="76" t="str">
        <f>IF(ISBLANK(INDEX('Policy Characteristics'!L:L,MATCH($C1197,'Policy Characteristics'!$C:$C,0))),"",INDEX('Policy Characteristics'!L:L,MATCH($C1197,'Policy Characteristics'!$C:$C,0)))</f>
        <v>industry-elec-and-hydrogen.html</v>
      </c>
    </row>
    <row r="1198" spans="1:18" s="143" customFormat="1" x14ac:dyDescent="0.25">
      <c r="A1198" s="76" t="str">
        <f>IF(ISBLANK(INDEX('Policy Characteristics'!A:A,MATCH($C1198,'Policy Characteristics'!$C:$C,0))),"",INDEX('Policy Characteristics'!A:A,MATCH($C1198,'Policy Characteristics'!$C:$C,0)))</f>
        <v>Industry</v>
      </c>
      <c r="B1198" s="234" t="str">
        <f>IF(ISBLANK(INDEX('Policy Characteristics'!B:B,MATCH($C1198,'Policy Characteristics'!$C:$C,0))),"",INDEX('Policy Characteristics'!B:B,MATCH($C1198,'Policy Characteristics'!$C:$C,0)))</f>
        <v>Hydrogen Combustion</v>
      </c>
      <c r="C1198" s="76" t="str">
        <f t="shared" si="36"/>
        <v>Fraction of Eligible Industrial Energy Use Shifted to Hydrogen</v>
      </c>
      <c r="D1198" s="78" t="s">
        <v>1311</v>
      </c>
      <c r="E1198" t="s">
        <v>1692</v>
      </c>
      <c r="F1198" t="s">
        <v>1274</v>
      </c>
      <c r="G1198" s="88" t="s">
        <v>1699</v>
      </c>
      <c r="H1198" s="15">
        <v>2117</v>
      </c>
      <c r="I1198" s="247" t="s">
        <v>43</v>
      </c>
      <c r="J1198" s="236" t="str">
        <f>IF(ISBLANK(INDEX('Policy Characteristics'!D:D,MATCH($C1198,'Policy Characteristics'!$C:$C,0))),"",INDEX('Policy Characteristics'!D:D,MATCH($C1198,'Policy Characteristics'!$C:$C,0)))</f>
        <v>Hydrogen Combustion</v>
      </c>
      <c r="K1198" s="76" t="str">
        <f>IF(ISBLANK(INDEX('Policy Characteristics'!E:E,MATCH($C1198,'Policy Characteristics'!$C:$C,0))),"",INDEX('Policy Characteristics'!E:E,MATCH($C1198,'Policy Characteristics'!$C:$C,0)))</f>
        <v>indst shift to hydrogen</v>
      </c>
      <c r="L1198" s="239">
        <f>IF(ISBLANK(INDEX('Policy Characteristics'!F:F,MATCH($C1198,'Policy Characteristics'!$C:$C,0))),"",INDEX('Policy Characteristics'!F:F,MATCH($C1198,'Policy Characteristics'!$C:$C,0)))</f>
        <v>0</v>
      </c>
      <c r="M1198" s="239">
        <f>IF(ISBLANK(INDEX('Policy Characteristics'!G:G,MATCH($C1198,'Policy Characteristics'!$C:$C,0))),"",INDEX('Policy Characteristics'!G:G,MATCH($C1198,'Policy Characteristics'!$C:$C,0)))</f>
        <v>1</v>
      </c>
      <c r="N1198" s="239">
        <f>IF(ISBLANK(INDEX('Policy Characteristics'!H:H,MATCH($C1198,'Policy Characteristics'!$C:$C,0))),"",INDEX('Policy Characteristics'!H:H,MATCH($C1198,'Policy Characteristics'!$C:$C,0)))</f>
        <v>0.01</v>
      </c>
      <c r="O1198" s="76" t="str">
        <f>IF(ISBLANK(INDEX('Policy Characteristics'!I:I,MATCH($C1198,'Policy Characteristics'!$C:$C,0))),"",INDEX('Policy Characteristics'!I:I,MATCH($C1198,'Policy Characteristics'!$C:$C,0)))</f>
        <v>% of fuel shifted</v>
      </c>
      <c r="P1198" s="76" t="str">
        <f>IF(ISBLANK(INDEX('Policy Characteristics'!J:J,MATCH($C1198,'Policy Characteristics'!$C:$C,0))),"",INDEX('Policy Characteristics'!J:J,MATCH($C1198,'Policy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8" s="76" t="str">
        <f>IF(ISBLANK(INDEX('Policy Characteristics'!K:K,MATCH($C1198,'Policy Characteristics'!$C:$C,0))),"",INDEX('Policy Characteristics'!K:K,MATCH($C1198,'Policy Characteristics'!$C:$C,0)))</f>
        <v>industry-ag-main.html#fuel-switching</v>
      </c>
      <c r="R1198" s="76" t="str">
        <f>IF(ISBLANK(INDEX('Policy Characteristics'!L:L,MATCH($C1198,'Policy Characteristics'!$C:$C,0))),"",INDEX('Policy Characteristics'!L:L,MATCH($C1198,'Policy Characteristics'!$C:$C,0)))</f>
        <v>industry-elec-and-hydrogen.html</v>
      </c>
    </row>
    <row r="1199" spans="1:18" s="143" customFormat="1" x14ac:dyDescent="0.25">
      <c r="A1199" s="76" t="str">
        <f>IF(ISBLANK(INDEX('Policy Characteristics'!A:A,MATCH($C1199,'Policy Characteristics'!$C:$C,0))),"",INDEX('Policy Characteristics'!A:A,MATCH($C1199,'Policy Characteristics'!$C:$C,0)))</f>
        <v>Industry</v>
      </c>
      <c r="B1199" s="234" t="str">
        <f>IF(ISBLANK(INDEX('Policy Characteristics'!B:B,MATCH($C1199,'Policy Characteristics'!$C:$C,0))),"",INDEX('Policy Characteristics'!B:B,MATCH($C1199,'Policy Characteristics'!$C:$C,0)))</f>
        <v>Hydrogen Combustion</v>
      </c>
      <c r="C1199" s="76" t="str">
        <f t="shared" si="36"/>
        <v>Fraction of Eligible Industrial Energy Use Shifted to Hydrogen</v>
      </c>
      <c r="D1199" s="78" t="s">
        <v>1311</v>
      </c>
      <c r="E1199" t="s">
        <v>1693</v>
      </c>
      <c r="F1199" t="s">
        <v>1274</v>
      </c>
      <c r="G1199" s="88" t="s">
        <v>1700</v>
      </c>
      <c r="H1199" s="15">
        <v>2118</v>
      </c>
      <c r="I1199" s="247" t="s">
        <v>44</v>
      </c>
      <c r="J1199" s="236" t="str">
        <f>IF(ISBLANK(INDEX('Policy Characteristics'!D:D,MATCH($C1199,'Policy Characteristics'!$C:$C,0))),"",INDEX('Policy Characteristics'!D:D,MATCH($C1199,'Policy Characteristics'!$C:$C,0)))</f>
        <v>Hydrogen Combustion</v>
      </c>
      <c r="K1199" s="76" t="str">
        <f>IF(ISBLANK(INDEX('Policy Characteristics'!E:E,MATCH($C1199,'Policy Characteristics'!$C:$C,0))),"",INDEX('Policy Characteristics'!E:E,MATCH($C1199,'Policy Characteristics'!$C:$C,0)))</f>
        <v>indst shift to hydrogen</v>
      </c>
      <c r="L1199" s="239">
        <f>IF(ISBLANK(INDEX('Policy Characteristics'!F:F,MATCH($C1199,'Policy Characteristics'!$C:$C,0))),"",INDEX('Policy Characteristics'!F:F,MATCH($C1199,'Policy Characteristics'!$C:$C,0)))</f>
        <v>0</v>
      </c>
      <c r="M1199" s="239">
        <f>IF(ISBLANK(INDEX('Policy Characteristics'!G:G,MATCH($C1199,'Policy Characteristics'!$C:$C,0))),"",INDEX('Policy Characteristics'!G:G,MATCH($C1199,'Policy Characteristics'!$C:$C,0)))</f>
        <v>1</v>
      </c>
      <c r="N1199" s="239">
        <f>IF(ISBLANK(INDEX('Policy Characteristics'!H:H,MATCH($C1199,'Policy Characteristics'!$C:$C,0))),"",INDEX('Policy Characteristics'!H:H,MATCH($C1199,'Policy Characteristics'!$C:$C,0)))</f>
        <v>0.01</v>
      </c>
      <c r="O1199" s="76" t="str">
        <f>IF(ISBLANK(INDEX('Policy Characteristics'!I:I,MATCH($C1199,'Policy Characteristics'!$C:$C,0))),"",INDEX('Policy Characteristics'!I:I,MATCH($C1199,'Policy Characteristics'!$C:$C,0)))</f>
        <v>% of fuel shifted</v>
      </c>
      <c r="P1199" s="76" t="str">
        <f>IF(ISBLANK(INDEX('Policy Characteristics'!J:J,MATCH($C1199,'Policy Characteristics'!$C:$C,0))),"",INDEX('Policy Characteristics'!J:J,MATCH($C1199,'Policy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9" s="76" t="str">
        <f>IF(ISBLANK(INDEX('Policy Characteristics'!K:K,MATCH($C1199,'Policy Characteristics'!$C:$C,0))),"",INDEX('Policy Characteristics'!K:K,MATCH($C1199,'Policy Characteristics'!$C:$C,0)))</f>
        <v>industry-ag-main.html#fuel-switching</v>
      </c>
      <c r="R1199" s="76" t="str">
        <f>IF(ISBLANK(INDEX('Policy Characteristics'!L:L,MATCH($C1199,'Policy Characteristics'!$C:$C,0))),"",INDEX('Policy Characteristics'!L:L,MATCH($C1199,'Policy Characteristics'!$C:$C,0)))</f>
        <v>industry-elec-and-hydrogen.html</v>
      </c>
    </row>
    <row r="1200" spans="1:18" s="143" customFormat="1" x14ac:dyDescent="0.25">
      <c r="A1200" s="76" t="str">
        <f>IF(ISBLANK(INDEX('Policy Characteristics'!A:A,MATCH($C1200,'Policy Characteristics'!$C:$C,0))),"",INDEX('Policy Characteristics'!A:A,MATCH($C1200,'Policy Characteristics'!$C:$C,0)))</f>
        <v>Industry</v>
      </c>
      <c r="B1200" s="234" t="str">
        <f>IF(ISBLANK(INDEX('Policy Characteristics'!B:B,MATCH($C1200,'Policy Characteristics'!$C:$C,0))),"",INDEX('Policy Characteristics'!B:B,MATCH($C1200,'Policy Characteristics'!$C:$C,0)))</f>
        <v>Hydrogen Combustion</v>
      </c>
      <c r="C1200" s="76" t="str">
        <f t="shared" si="36"/>
        <v>Fraction of Eligible Industrial Energy Use Shifted to Hydrogen</v>
      </c>
      <c r="D1200" s="78" t="s">
        <v>1311</v>
      </c>
      <c r="E1200" t="s">
        <v>1694</v>
      </c>
      <c r="F1200" t="s">
        <v>1274</v>
      </c>
      <c r="G1200" s="88" t="s">
        <v>1701</v>
      </c>
      <c r="H1200" s="15">
        <v>2119</v>
      </c>
      <c r="I1200" s="247" t="s">
        <v>44</v>
      </c>
      <c r="J1200" s="236" t="str">
        <f>IF(ISBLANK(INDEX('Policy Characteristics'!D:D,MATCH($C1200,'Policy Characteristics'!$C:$C,0))),"",INDEX('Policy Characteristics'!D:D,MATCH($C1200,'Policy Characteristics'!$C:$C,0)))</f>
        <v>Hydrogen Combustion</v>
      </c>
      <c r="K1200" s="76" t="str">
        <f>IF(ISBLANK(INDEX('Policy Characteristics'!E:E,MATCH($C1200,'Policy Characteristics'!$C:$C,0))),"",INDEX('Policy Characteristics'!E:E,MATCH($C1200,'Policy Characteristics'!$C:$C,0)))</f>
        <v>indst shift to hydrogen</v>
      </c>
      <c r="L1200" s="239">
        <f>IF(ISBLANK(INDEX('Policy Characteristics'!F:F,MATCH($C1200,'Policy Characteristics'!$C:$C,0))),"",INDEX('Policy Characteristics'!F:F,MATCH($C1200,'Policy Characteristics'!$C:$C,0)))</f>
        <v>0</v>
      </c>
      <c r="M1200" s="239">
        <f>IF(ISBLANK(INDEX('Policy Characteristics'!G:G,MATCH($C1200,'Policy Characteristics'!$C:$C,0))),"",INDEX('Policy Characteristics'!G:G,MATCH($C1200,'Policy Characteristics'!$C:$C,0)))</f>
        <v>1</v>
      </c>
      <c r="N1200" s="239">
        <f>IF(ISBLANK(INDEX('Policy Characteristics'!H:H,MATCH($C1200,'Policy Characteristics'!$C:$C,0))),"",INDEX('Policy Characteristics'!H:H,MATCH($C1200,'Policy Characteristics'!$C:$C,0)))</f>
        <v>0.01</v>
      </c>
      <c r="O1200" s="76" t="str">
        <f>IF(ISBLANK(INDEX('Policy Characteristics'!I:I,MATCH($C1200,'Policy Characteristics'!$C:$C,0))),"",INDEX('Policy Characteristics'!I:I,MATCH($C1200,'Policy Characteristics'!$C:$C,0)))</f>
        <v>% of fuel shifted</v>
      </c>
      <c r="P1200" s="76" t="str">
        <f>IF(ISBLANK(INDEX('Policy Characteristics'!J:J,MATCH($C1200,'Policy Characteristics'!$C:$C,0))),"",INDEX('Policy Characteristics'!J:J,MATCH($C1200,'Policy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0" s="76" t="str">
        <f>IF(ISBLANK(INDEX('Policy Characteristics'!K:K,MATCH($C1200,'Policy Characteristics'!$C:$C,0))),"",INDEX('Policy Characteristics'!K:K,MATCH($C1200,'Policy Characteristics'!$C:$C,0)))</f>
        <v>industry-ag-main.html#fuel-switching</v>
      </c>
      <c r="R1200" s="76" t="str">
        <f>IF(ISBLANK(INDEX('Policy Characteristics'!L:L,MATCH($C1200,'Policy Characteristics'!$C:$C,0))),"",INDEX('Policy Characteristics'!L:L,MATCH($C1200,'Policy Characteristics'!$C:$C,0)))</f>
        <v>industry-elec-and-hydrogen.html</v>
      </c>
    </row>
    <row r="1201" spans="1:18" s="143" customFormat="1" x14ac:dyDescent="0.25">
      <c r="A1201" s="76" t="str">
        <f>IF(ISBLANK(INDEX('Policy Characteristics'!A:A,MATCH($C1201,'Policy Characteristics'!$C:$C,0))),"",INDEX('Policy Characteristics'!A:A,MATCH($C1201,'Policy Characteristics'!$C:$C,0)))</f>
        <v>Industry</v>
      </c>
      <c r="B1201" s="234" t="str">
        <f>IF(ISBLANK(INDEX('Policy Characteristics'!B:B,MATCH($C1201,'Policy Characteristics'!$C:$C,0))),"",INDEX('Policy Characteristics'!B:B,MATCH($C1201,'Policy Characteristics'!$C:$C,0)))</f>
        <v>Hydrogen Combustion</v>
      </c>
      <c r="C1201" s="76" t="str">
        <f t="shared" si="36"/>
        <v>Fraction of Eligible Industrial Energy Use Shifted to Hydrogen</v>
      </c>
      <c r="D1201" s="78" t="s">
        <v>1311</v>
      </c>
      <c r="E1201" t="s">
        <v>1695</v>
      </c>
      <c r="F1201" t="s">
        <v>1274</v>
      </c>
      <c r="G1201" s="88" t="s">
        <v>1702</v>
      </c>
      <c r="H1201" s="15">
        <v>2120</v>
      </c>
      <c r="I1201" s="247" t="s">
        <v>44</v>
      </c>
      <c r="J1201" s="236" t="str">
        <f>IF(ISBLANK(INDEX('Policy Characteristics'!D:D,MATCH($C1201,'Policy Characteristics'!$C:$C,0))),"",INDEX('Policy Characteristics'!D:D,MATCH($C1201,'Policy Characteristics'!$C:$C,0)))</f>
        <v>Hydrogen Combustion</v>
      </c>
      <c r="K1201" s="76" t="str">
        <f>IF(ISBLANK(INDEX('Policy Characteristics'!E:E,MATCH($C1201,'Policy Characteristics'!$C:$C,0))),"",INDEX('Policy Characteristics'!E:E,MATCH($C1201,'Policy Characteristics'!$C:$C,0)))</f>
        <v>indst shift to hydrogen</v>
      </c>
      <c r="L1201" s="239">
        <f>IF(ISBLANK(INDEX('Policy Characteristics'!F:F,MATCH($C1201,'Policy Characteristics'!$C:$C,0))),"",INDEX('Policy Characteristics'!F:F,MATCH($C1201,'Policy Characteristics'!$C:$C,0)))</f>
        <v>0</v>
      </c>
      <c r="M1201" s="239">
        <f>IF(ISBLANK(INDEX('Policy Characteristics'!G:G,MATCH($C1201,'Policy Characteristics'!$C:$C,0))),"",INDEX('Policy Characteristics'!G:G,MATCH($C1201,'Policy Characteristics'!$C:$C,0)))</f>
        <v>1</v>
      </c>
      <c r="N1201" s="239">
        <f>IF(ISBLANK(INDEX('Policy Characteristics'!H:H,MATCH($C1201,'Policy Characteristics'!$C:$C,0))),"",INDEX('Policy Characteristics'!H:H,MATCH($C1201,'Policy Characteristics'!$C:$C,0)))</f>
        <v>0.01</v>
      </c>
      <c r="O1201" s="76" t="str">
        <f>IF(ISBLANK(INDEX('Policy Characteristics'!I:I,MATCH($C1201,'Policy Characteristics'!$C:$C,0))),"",INDEX('Policy Characteristics'!I:I,MATCH($C1201,'Policy Characteristics'!$C:$C,0)))</f>
        <v>% of fuel shifted</v>
      </c>
      <c r="P1201" s="76" t="str">
        <f>IF(ISBLANK(INDEX('Policy Characteristics'!J:J,MATCH($C1201,'Policy Characteristics'!$C:$C,0))),"",INDEX('Policy Characteristics'!J:J,MATCH($C1201,'Policy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1" s="76" t="str">
        <f>IF(ISBLANK(INDEX('Policy Characteristics'!K:K,MATCH($C1201,'Policy Characteristics'!$C:$C,0))),"",INDEX('Policy Characteristics'!K:K,MATCH($C1201,'Policy Characteristics'!$C:$C,0)))</f>
        <v>industry-ag-main.html#fuel-switching</v>
      </c>
      <c r="R1201" s="76" t="str">
        <f>IF(ISBLANK(INDEX('Policy Characteristics'!L:L,MATCH($C1201,'Policy Characteristics'!$C:$C,0))),"",INDEX('Policy Characteristics'!L:L,MATCH($C1201,'Policy Characteristics'!$C:$C,0)))</f>
        <v>industry-elec-and-hydrogen.html</v>
      </c>
    </row>
    <row r="1202" spans="1:18" s="143" customFormat="1" x14ac:dyDescent="0.25">
      <c r="A1202" s="76" t="str">
        <f>IF(ISBLANK(INDEX('Policy Characteristics'!A:A,MATCH($C1202,'Policy Characteristics'!$C:$C,0))),"",INDEX('Policy Characteristics'!A:A,MATCH($C1202,'Policy Characteristics'!$C:$C,0)))</f>
        <v>Industry</v>
      </c>
      <c r="B1202" s="234" t="str">
        <f>IF(ISBLANK(INDEX('Policy Characteristics'!B:B,MATCH($C1202,'Policy Characteristics'!$C:$C,0))),"",INDEX('Policy Characteristics'!B:B,MATCH($C1202,'Policy Characteristics'!$C:$C,0)))</f>
        <v>Hydrogen Combustion</v>
      </c>
      <c r="C1202" s="76" t="str">
        <f t="shared" si="36"/>
        <v>Fraction of Eligible Industrial Energy Use Shifted to Hydrogen</v>
      </c>
      <c r="D1202" s="78" t="s">
        <v>1311</v>
      </c>
      <c r="E1202" t="s">
        <v>1833</v>
      </c>
      <c r="F1202" t="s">
        <v>1274</v>
      </c>
      <c r="G1202" s="88" t="s">
        <v>1833</v>
      </c>
      <c r="H1202" s="15">
        <v>2121</v>
      </c>
      <c r="I1202" s="247" t="s">
        <v>44</v>
      </c>
      <c r="J1202" s="236" t="str">
        <f>IF(ISBLANK(INDEX('Policy Characteristics'!D:D,MATCH($C1202,'Policy Characteristics'!$C:$C,0))),"",INDEX('Policy Characteristics'!D:D,MATCH($C1202,'Policy Characteristics'!$C:$C,0)))</f>
        <v>Hydrogen Combustion</v>
      </c>
      <c r="K1202" s="76" t="str">
        <f>IF(ISBLANK(INDEX('Policy Characteristics'!E:E,MATCH($C1202,'Policy Characteristics'!$C:$C,0))),"",INDEX('Policy Characteristics'!E:E,MATCH($C1202,'Policy Characteristics'!$C:$C,0)))</f>
        <v>indst shift to hydrogen</v>
      </c>
      <c r="L1202" s="239">
        <f>IF(ISBLANK(INDEX('Policy Characteristics'!F:F,MATCH($C1202,'Policy Characteristics'!$C:$C,0))),"",INDEX('Policy Characteristics'!F:F,MATCH($C1202,'Policy Characteristics'!$C:$C,0)))</f>
        <v>0</v>
      </c>
      <c r="M1202" s="239">
        <f>IF(ISBLANK(INDEX('Policy Characteristics'!G:G,MATCH($C1202,'Policy Characteristics'!$C:$C,0))),"",INDEX('Policy Characteristics'!G:G,MATCH($C1202,'Policy Characteristics'!$C:$C,0)))</f>
        <v>1</v>
      </c>
      <c r="N1202" s="239">
        <f>IF(ISBLANK(INDEX('Policy Characteristics'!H:H,MATCH($C1202,'Policy Characteristics'!$C:$C,0))),"",INDEX('Policy Characteristics'!H:H,MATCH($C1202,'Policy Characteristics'!$C:$C,0)))</f>
        <v>0.01</v>
      </c>
      <c r="O1202" s="76" t="str">
        <f>IF(ISBLANK(INDEX('Policy Characteristics'!I:I,MATCH($C1202,'Policy Characteristics'!$C:$C,0))),"",INDEX('Policy Characteristics'!I:I,MATCH($C1202,'Policy Characteristics'!$C:$C,0)))</f>
        <v>% of fuel shifted</v>
      </c>
      <c r="P1202" s="76" t="str">
        <f>IF(ISBLANK(INDEX('Policy Characteristics'!J:J,MATCH($C1202,'Policy Characteristics'!$C:$C,0))),"",INDEX('Policy Characteristics'!J:J,MATCH($C1202,'Policy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2" s="76" t="str">
        <f>IF(ISBLANK(INDEX('Policy Characteristics'!K:K,MATCH($C1202,'Policy Characteristics'!$C:$C,0))),"",INDEX('Policy Characteristics'!K:K,MATCH($C1202,'Policy Characteristics'!$C:$C,0)))</f>
        <v>industry-ag-main.html#fuel-switching</v>
      </c>
      <c r="R1202" s="76" t="str">
        <f>IF(ISBLANK(INDEX('Policy Characteristics'!L:L,MATCH($C1202,'Policy Characteristics'!$C:$C,0))),"",INDEX('Policy Characteristics'!L:L,MATCH($C1202,'Policy Characteristics'!$C:$C,0)))</f>
        <v>industry-elec-and-hydrogen.html</v>
      </c>
    </row>
    <row r="1203" spans="1:18" s="143" customFormat="1" x14ac:dyDescent="0.25">
      <c r="A1203" s="76" t="str">
        <f>IF(ISBLANK(INDEX('Policy Characteristics'!A:A,MATCH($C1203,'Policy Characteristics'!$C:$C,0))),"",INDEX('Policy Characteristics'!A:A,MATCH($C1203,'Policy Characteristics'!$C:$C,0)))</f>
        <v>Industry</v>
      </c>
      <c r="B1203" s="234" t="str">
        <f>IF(ISBLANK(INDEX('Policy Characteristics'!B:B,MATCH($C1203,'Policy Characteristics'!$C:$C,0))),"",INDEX('Policy Characteristics'!B:B,MATCH($C1203,'Policy Characteristics'!$C:$C,0)))</f>
        <v>Hydrogen Combustion</v>
      </c>
      <c r="C1203" s="76" t="str">
        <f t="shared" si="36"/>
        <v>Fraction of Eligible Industrial Energy Use Shifted to Hydrogen</v>
      </c>
      <c r="D1203" s="78" t="s">
        <v>1312</v>
      </c>
      <c r="E1203" t="s">
        <v>1689</v>
      </c>
      <c r="F1203" t="s">
        <v>1275</v>
      </c>
      <c r="G1203" s="88" t="s">
        <v>1696</v>
      </c>
      <c r="H1203" s="15">
        <v>2122</v>
      </c>
      <c r="I1203" s="247" t="s">
        <v>44</v>
      </c>
      <c r="J1203" s="236" t="str">
        <f>IF(ISBLANK(INDEX('Policy Characteristics'!D:D,MATCH($C1203,'Policy Characteristics'!$C:$C,0))),"",INDEX('Policy Characteristics'!D:D,MATCH($C1203,'Policy Characteristics'!$C:$C,0)))</f>
        <v>Hydrogen Combustion</v>
      </c>
      <c r="K1203" s="76" t="str">
        <f>IF(ISBLANK(INDEX('Policy Characteristics'!E:E,MATCH($C1203,'Policy Characteristics'!$C:$C,0))),"",INDEX('Policy Characteristics'!E:E,MATCH($C1203,'Policy Characteristics'!$C:$C,0)))</f>
        <v>indst shift to hydrogen</v>
      </c>
      <c r="L1203" s="239">
        <f>IF(ISBLANK(INDEX('Policy Characteristics'!F:F,MATCH($C1203,'Policy Characteristics'!$C:$C,0))),"",INDEX('Policy Characteristics'!F:F,MATCH($C1203,'Policy Characteristics'!$C:$C,0)))</f>
        <v>0</v>
      </c>
      <c r="M1203" s="239">
        <f>IF(ISBLANK(INDEX('Policy Characteristics'!G:G,MATCH($C1203,'Policy Characteristics'!$C:$C,0))),"",INDEX('Policy Characteristics'!G:G,MATCH($C1203,'Policy Characteristics'!$C:$C,0)))</f>
        <v>1</v>
      </c>
      <c r="N1203" s="239">
        <f>IF(ISBLANK(INDEX('Policy Characteristics'!H:H,MATCH($C1203,'Policy Characteristics'!$C:$C,0))),"",INDEX('Policy Characteristics'!H:H,MATCH($C1203,'Policy Characteristics'!$C:$C,0)))</f>
        <v>0.01</v>
      </c>
      <c r="O1203" s="76" t="str">
        <f>IF(ISBLANK(INDEX('Policy Characteristics'!I:I,MATCH($C1203,'Policy Characteristics'!$C:$C,0))),"",INDEX('Policy Characteristics'!I:I,MATCH($C1203,'Policy Characteristics'!$C:$C,0)))</f>
        <v>% of fuel shifted</v>
      </c>
      <c r="P1203" s="76" t="str">
        <f>IF(ISBLANK(INDEX('Policy Characteristics'!J:J,MATCH($C1203,'Policy Characteristics'!$C:$C,0))),"",INDEX('Policy Characteristics'!J:J,MATCH($C1203,'Policy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3" s="76" t="str">
        <f>IF(ISBLANK(INDEX('Policy Characteristics'!K:K,MATCH($C1203,'Policy Characteristics'!$C:$C,0))),"",INDEX('Policy Characteristics'!K:K,MATCH($C1203,'Policy Characteristics'!$C:$C,0)))</f>
        <v>industry-ag-main.html#fuel-switching</v>
      </c>
      <c r="R1203" s="76" t="str">
        <f>IF(ISBLANK(INDEX('Policy Characteristics'!L:L,MATCH($C1203,'Policy Characteristics'!$C:$C,0))),"",INDEX('Policy Characteristics'!L:L,MATCH($C1203,'Policy Characteristics'!$C:$C,0)))</f>
        <v>industry-elec-and-hydrogen.html</v>
      </c>
    </row>
    <row r="1204" spans="1:18" s="143" customFormat="1" x14ac:dyDescent="0.25">
      <c r="A1204" s="76" t="str">
        <f>IF(ISBLANK(INDEX('Policy Characteristics'!A:A,MATCH($C1204,'Policy Characteristics'!$C:$C,0))),"",INDEX('Policy Characteristics'!A:A,MATCH($C1204,'Policy Characteristics'!$C:$C,0)))</f>
        <v>Industry</v>
      </c>
      <c r="B1204" s="234" t="str">
        <f>IF(ISBLANK(INDEX('Policy Characteristics'!B:B,MATCH($C1204,'Policy Characteristics'!$C:$C,0))),"",INDEX('Policy Characteristics'!B:B,MATCH($C1204,'Policy Characteristics'!$C:$C,0)))</f>
        <v>Hydrogen Combustion</v>
      </c>
      <c r="C1204" s="76" t="str">
        <f t="shared" si="36"/>
        <v>Fraction of Eligible Industrial Energy Use Shifted to Hydrogen</v>
      </c>
      <c r="D1204" s="78" t="s">
        <v>1312</v>
      </c>
      <c r="E1204" t="s">
        <v>1690</v>
      </c>
      <c r="F1204" t="s">
        <v>1275</v>
      </c>
      <c r="G1204" s="88" t="s">
        <v>1697</v>
      </c>
      <c r="H1204" s="15">
        <v>2123</v>
      </c>
      <c r="I1204" s="247" t="s">
        <v>44</v>
      </c>
      <c r="J1204" s="236" t="str">
        <f>IF(ISBLANK(INDEX('Policy Characteristics'!D:D,MATCH($C1204,'Policy Characteristics'!$C:$C,0))),"",INDEX('Policy Characteristics'!D:D,MATCH($C1204,'Policy Characteristics'!$C:$C,0)))</f>
        <v>Hydrogen Combustion</v>
      </c>
      <c r="K1204" s="76" t="str">
        <f>IF(ISBLANK(INDEX('Policy Characteristics'!E:E,MATCH($C1204,'Policy Characteristics'!$C:$C,0))),"",INDEX('Policy Characteristics'!E:E,MATCH($C1204,'Policy Characteristics'!$C:$C,0)))</f>
        <v>indst shift to hydrogen</v>
      </c>
      <c r="L1204" s="239">
        <f>IF(ISBLANK(INDEX('Policy Characteristics'!F:F,MATCH($C1204,'Policy Characteristics'!$C:$C,0))),"",INDEX('Policy Characteristics'!F:F,MATCH($C1204,'Policy Characteristics'!$C:$C,0)))</f>
        <v>0</v>
      </c>
      <c r="M1204" s="239">
        <f>IF(ISBLANK(INDEX('Policy Characteristics'!G:G,MATCH($C1204,'Policy Characteristics'!$C:$C,0))),"",INDEX('Policy Characteristics'!G:G,MATCH($C1204,'Policy Characteristics'!$C:$C,0)))</f>
        <v>1</v>
      </c>
      <c r="N1204" s="239">
        <f>IF(ISBLANK(INDEX('Policy Characteristics'!H:H,MATCH($C1204,'Policy Characteristics'!$C:$C,0))),"",INDEX('Policy Characteristics'!H:H,MATCH($C1204,'Policy Characteristics'!$C:$C,0)))</f>
        <v>0.01</v>
      </c>
      <c r="O1204" s="76" t="str">
        <f>IF(ISBLANK(INDEX('Policy Characteristics'!I:I,MATCH($C1204,'Policy Characteristics'!$C:$C,0))),"",INDEX('Policy Characteristics'!I:I,MATCH($C1204,'Policy Characteristics'!$C:$C,0)))</f>
        <v>% of fuel shifted</v>
      </c>
      <c r="P1204" s="76" t="str">
        <f>IF(ISBLANK(INDEX('Policy Characteristics'!J:J,MATCH($C1204,'Policy Characteristics'!$C:$C,0))),"",INDEX('Policy Characteristics'!J:J,MATCH($C1204,'Policy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4" s="76" t="str">
        <f>IF(ISBLANK(INDEX('Policy Characteristics'!K:K,MATCH($C1204,'Policy Characteristics'!$C:$C,0))),"",INDEX('Policy Characteristics'!K:K,MATCH($C1204,'Policy Characteristics'!$C:$C,0)))</f>
        <v>industry-ag-main.html#fuel-switching</v>
      </c>
      <c r="R1204" s="76" t="str">
        <f>IF(ISBLANK(INDEX('Policy Characteristics'!L:L,MATCH($C1204,'Policy Characteristics'!$C:$C,0))),"",INDEX('Policy Characteristics'!L:L,MATCH($C1204,'Policy Characteristics'!$C:$C,0)))</f>
        <v>industry-elec-and-hydrogen.html</v>
      </c>
    </row>
    <row r="1205" spans="1:18" s="143" customFormat="1" x14ac:dyDescent="0.25">
      <c r="A1205" s="76" t="str">
        <f>IF(ISBLANK(INDEX('Policy Characteristics'!A:A,MATCH($C1205,'Policy Characteristics'!$C:$C,0))),"",INDEX('Policy Characteristics'!A:A,MATCH($C1205,'Policy Characteristics'!$C:$C,0)))</f>
        <v>Industry</v>
      </c>
      <c r="B1205" s="234" t="str">
        <f>IF(ISBLANK(INDEX('Policy Characteristics'!B:B,MATCH($C1205,'Policy Characteristics'!$C:$C,0))),"",INDEX('Policy Characteristics'!B:B,MATCH($C1205,'Policy Characteristics'!$C:$C,0)))</f>
        <v>Hydrogen Combustion</v>
      </c>
      <c r="C1205" s="76" t="str">
        <f t="shared" si="36"/>
        <v>Fraction of Eligible Industrial Energy Use Shifted to Hydrogen</v>
      </c>
      <c r="D1205" s="78" t="s">
        <v>1312</v>
      </c>
      <c r="E1205" t="s">
        <v>1691</v>
      </c>
      <c r="F1205" t="s">
        <v>1275</v>
      </c>
      <c r="G1205" s="88" t="s">
        <v>1698</v>
      </c>
      <c r="H1205" s="15">
        <v>2124</v>
      </c>
      <c r="I1205" s="247" t="s">
        <v>44</v>
      </c>
      <c r="J1205" s="236" t="str">
        <f>IF(ISBLANK(INDEX('Policy Characteristics'!D:D,MATCH($C1205,'Policy Characteristics'!$C:$C,0))),"",INDEX('Policy Characteristics'!D:D,MATCH($C1205,'Policy Characteristics'!$C:$C,0)))</f>
        <v>Hydrogen Combustion</v>
      </c>
      <c r="K1205" s="76" t="str">
        <f>IF(ISBLANK(INDEX('Policy Characteristics'!E:E,MATCH($C1205,'Policy Characteristics'!$C:$C,0))),"",INDEX('Policy Characteristics'!E:E,MATCH($C1205,'Policy Characteristics'!$C:$C,0)))</f>
        <v>indst shift to hydrogen</v>
      </c>
      <c r="L1205" s="239">
        <f>IF(ISBLANK(INDEX('Policy Characteristics'!F:F,MATCH($C1205,'Policy Characteristics'!$C:$C,0))),"",INDEX('Policy Characteristics'!F:F,MATCH($C1205,'Policy Characteristics'!$C:$C,0)))</f>
        <v>0</v>
      </c>
      <c r="M1205" s="239">
        <f>IF(ISBLANK(INDEX('Policy Characteristics'!G:G,MATCH($C1205,'Policy Characteristics'!$C:$C,0))),"",INDEX('Policy Characteristics'!G:G,MATCH($C1205,'Policy Characteristics'!$C:$C,0)))</f>
        <v>1</v>
      </c>
      <c r="N1205" s="239">
        <f>IF(ISBLANK(INDEX('Policy Characteristics'!H:H,MATCH($C1205,'Policy Characteristics'!$C:$C,0))),"",INDEX('Policy Characteristics'!H:H,MATCH($C1205,'Policy Characteristics'!$C:$C,0)))</f>
        <v>0.01</v>
      </c>
      <c r="O1205" s="76" t="str">
        <f>IF(ISBLANK(INDEX('Policy Characteristics'!I:I,MATCH($C1205,'Policy Characteristics'!$C:$C,0))),"",INDEX('Policy Characteristics'!I:I,MATCH($C1205,'Policy Characteristics'!$C:$C,0)))</f>
        <v>% of fuel shifted</v>
      </c>
      <c r="P1205" s="76" t="str">
        <f>IF(ISBLANK(INDEX('Policy Characteristics'!J:J,MATCH($C1205,'Policy Characteristics'!$C:$C,0))),"",INDEX('Policy Characteristics'!J:J,MATCH($C1205,'Policy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5" s="76" t="str">
        <f>IF(ISBLANK(INDEX('Policy Characteristics'!K:K,MATCH($C1205,'Policy Characteristics'!$C:$C,0))),"",INDEX('Policy Characteristics'!K:K,MATCH($C1205,'Policy Characteristics'!$C:$C,0)))</f>
        <v>industry-ag-main.html#fuel-switching</v>
      </c>
      <c r="R1205" s="76" t="str">
        <f>IF(ISBLANK(INDEX('Policy Characteristics'!L:L,MATCH($C1205,'Policy Characteristics'!$C:$C,0))),"",INDEX('Policy Characteristics'!L:L,MATCH($C1205,'Policy Characteristics'!$C:$C,0)))</f>
        <v>industry-elec-and-hydrogen.html</v>
      </c>
    </row>
    <row r="1206" spans="1:18" s="143" customFormat="1" x14ac:dyDescent="0.25">
      <c r="A1206" s="76" t="str">
        <f>IF(ISBLANK(INDEX('Policy Characteristics'!A:A,MATCH($C1206,'Policy Characteristics'!$C:$C,0))),"",INDEX('Policy Characteristics'!A:A,MATCH($C1206,'Policy Characteristics'!$C:$C,0)))</f>
        <v>Industry</v>
      </c>
      <c r="B1206" s="234" t="str">
        <f>IF(ISBLANK(INDEX('Policy Characteristics'!B:B,MATCH($C1206,'Policy Characteristics'!$C:$C,0))),"",INDEX('Policy Characteristics'!B:B,MATCH($C1206,'Policy Characteristics'!$C:$C,0)))</f>
        <v>Hydrogen Combustion</v>
      </c>
      <c r="C1206" s="76" t="str">
        <f t="shared" si="36"/>
        <v>Fraction of Eligible Industrial Energy Use Shifted to Hydrogen</v>
      </c>
      <c r="D1206" s="78" t="s">
        <v>1312</v>
      </c>
      <c r="E1206" t="s">
        <v>1692</v>
      </c>
      <c r="F1206" t="s">
        <v>1275</v>
      </c>
      <c r="G1206" s="88" t="s">
        <v>1699</v>
      </c>
      <c r="H1206" s="15">
        <v>2125</v>
      </c>
      <c r="I1206" s="247" t="s">
        <v>43</v>
      </c>
      <c r="J1206" s="236" t="str">
        <f>IF(ISBLANK(INDEX('Policy Characteristics'!D:D,MATCH($C1206,'Policy Characteristics'!$C:$C,0))),"",INDEX('Policy Characteristics'!D:D,MATCH($C1206,'Policy Characteristics'!$C:$C,0)))</f>
        <v>Hydrogen Combustion</v>
      </c>
      <c r="K1206" s="76" t="str">
        <f>IF(ISBLANK(INDEX('Policy Characteristics'!E:E,MATCH($C1206,'Policy Characteristics'!$C:$C,0))),"",INDEX('Policy Characteristics'!E:E,MATCH($C1206,'Policy Characteristics'!$C:$C,0)))</f>
        <v>indst shift to hydrogen</v>
      </c>
      <c r="L1206" s="239">
        <f>IF(ISBLANK(INDEX('Policy Characteristics'!F:F,MATCH($C1206,'Policy Characteristics'!$C:$C,0))),"",INDEX('Policy Characteristics'!F:F,MATCH($C1206,'Policy Characteristics'!$C:$C,0)))</f>
        <v>0</v>
      </c>
      <c r="M1206" s="239">
        <f>IF(ISBLANK(INDEX('Policy Characteristics'!G:G,MATCH($C1206,'Policy Characteristics'!$C:$C,0))),"",INDEX('Policy Characteristics'!G:G,MATCH($C1206,'Policy Characteristics'!$C:$C,0)))</f>
        <v>1</v>
      </c>
      <c r="N1206" s="239">
        <f>IF(ISBLANK(INDEX('Policy Characteristics'!H:H,MATCH($C1206,'Policy Characteristics'!$C:$C,0))),"",INDEX('Policy Characteristics'!H:H,MATCH($C1206,'Policy Characteristics'!$C:$C,0)))</f>
        <v>0.01</v>
      </c>
      <c r="O1206" s="76" t="str">
        <f>IF(ISBLANK(INDEX('Policy Characteristics'!I:I,MATCH($C1206,'Policy Characteristics'!$C:$C,0))),"",INDEX('Policy Characteristics'!I:I,MATCH($C1206,'Policy Characteristics'!$C:$C,0)))</f>
        <v>% of fuel shifted</v>
      </c>
      <c r="P1206" s="76" t="str">
        <f>IF(ISBLANK(INDEX('Policy Characteristics'!J:J,MATCH($C1206,'Policy Characteristics'!$C:$C,0))),"",INDEX('Policy Characteristics'!J:J,MATCH($C1206,'Policy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6" s="76" t="str">
        <f>IF(ISBLANK(INDEX('Policy Characteristics'!K:K,MATCH($C1206,'Policy Characteristics'!$C:$C,0))),"",INDEX('Policy Characteristics'!K:K,MATCH($C1206,'Policy Characteristics'!$C:$C,0)))</f>
        <v>industry-ag-main.html#fuel-switching</v>
      </c>
      <c r="R1206" s="76" t="str">
        <f>IF(ISBLANK(INDEX('Policy Characteristics'!L:L,MATCH($C1206,'Policy Characteristics'!$C:$C,0))),"",INDEX('Policy Characteristics'!L:L,MATCH($C1206,'Policy Characteristics'!$C:$C,0)))</f>
        <v>industry-elec-and-hydrogen.html</v>
      </c>
    </row>
    <row r="1207" spans="1:18" s="143" customFormat="1" x14ac:dyDescent="0.25">
      <c r="A1207" s="76" t="str">
        <f>IF(ISBLANK(INDEX('Policy Characteristics'!A:A,MATCH($C1207,'Policy Characteristics'!$C:$C,0))),"",INDEX('Policy Characteristics'!A:A,MATCH($C1207,'Policy Characteristics'!$C:$C,0)))</f>
        <v>Industry</v>
      </c>
      <c r="B1207" s="234" t="str">
        <f>IF(ISBLANK(INDEX('Policy Characteristics'!B:B,MATCH($C1207,'Policy Characteristics'!$C:$C,0))),"",INDEX('Policy Characteristics'!B:B,MATCH($C1207,'Policy Characteristics'!$C:$C,0)))</f>
        <v>Hydrogen Combustion</v>
      </c>
      <c r="C1207" s="76" t="str">
        <f t="shared" si="36"/>
        <v>Fraction of Eligible Industrial Energy Use Shifted to Hydrogen</v>
      </c>
      <c r="D1207" s="78" t="s">
        <v>1312</v>
      </c>
      <c r="E1207" t="s">
        <v>1693</v>
      </c>
      <c r="F1207" t="s">
        <v>1275</v>
      </c>
      <c r="G1207" s="88" t="s">
        <v>1700</v>
      </c>
      <c r="H1207" s="15">
        <v>2126</v>
      </c>
      <c r="I1207" s="247" t="s">
        <v>44</v>
      </c>
      <c r="J1207" s="236" t="str">
        <f>IF(ISBLANK(INDEX('Policy Characteristics'!D:D,MATCH($C1207,'Policy Characteristics'!$C:$C,0))),"",INDEX('Policy Characteristics'!D:D,MATCH($C1207,'Policy Characteristics'!$C:$C,0)))</f>
        <v>Hydrogen Combustion</v>
      </c>
      <c r="K1207" s="76" t="str">
        <f>IF(ISBLANK(INDEX('Policy Characteristics'!E:E,MATCH($C1207,'Policy Characteristics'!$C:$C,0))),"",INDEX('Policy Characteristics'!E:E,MATCH($C1207,'Policy Characteristics'!$C:$C,0)))</f>
        <v>indst shift to hydrogen</v>
      </c>
      <c r="L1207" s="239">
        <f>IF(ISBLANK(INDEX('Policy Characteristics'!F:F,MATCH($C1207,'Policy Characteristics'!$C:$C,0))),"",INDEX('Policy Characteristics'!F:F,MATCH($C1207,'Policy Characteristics'!$C:$C,0)))</f>
        <v>0</v>
      </c>
      <c r="M1207" s="239">
        <f>IF(ISBLANK(INDEX('Policy Characteristics'!G:G,MATCH($C1207,'Policy Characteristics'!$C:$C,0))),"",INDEX('Policy Characteristics'!G:G,MATCH($C1207,'Policy Characteristics'!$C:$C,0)))</f>
        <v>1</v>
      </c>
      <c r="N1207" s="239">
        <f>IF(ISBLANK(INDEX('Policy Characteristics'!H:H,MATCH($C1207,'Policy Characteristics'!$C:$C,0))),"",INDEX('Policy Characteristics'!H:H,MATCH($C1207,'Policy Characteristics'!$C:$C,0)))</f>
        <v>0.01</v>
      </c>
      <c r="O1207" s="76" t="str">
        <f>IF(ISBLANK(INDEX('Policy Characteristics'!I:I,MATCH($C1207,'Policy Characteristics'!$C:$C,0))),"",INDEX('Policy Characteristics'!I:I,MATCH($C1207,'Policy Characteristics'!$C:$C,0)))</f>
        <v>% of fuel shifted</v>
      </c>
      <c r="P1207" s="76" t="str">
        <f>IF(ISBLANK(INDEX('Policy Characteristics'!J:J,MATCH($C1207,'Policy Characteristics'!$C:$C,0))),"",INDEX('Policy Characteristics'!J:J,MATCH($C1207,'Policy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7" s="76" t="str">
        <f>IF(ISBLANK(INDEX('Policy Characteristics'!K:K,MATCH($C1207,'Policy Characteristics'!$C:$C,0))),"",INDEX('Policy Characteristics'!K:K,MATCH($C1207,'Policy Characteristics'!$C:$C,0)))</f>
        <v>industry-ag-main.html#fuel-switching</v>
      </c>
      <c r="R1207" s="76" t="str">
        <f>IF(ISBLANK(INDEX('Policy Characteristics'!L:L,MATCH($C1207,'Policy Characteristics'!$C:$C,0))),"",INDEX('Policy Characteristics'!L:L,MATCH($C1207,'Policy Characteristics'!$C:$C,0)))</f>
        <v>industry-elec-and-hydrogen.html</v>
      </c>
    </row>
    <row r="1208" spans="1:18" s="143" customFormat="1" x14ac:dyDescent="0.25">
      <c r="A1208" s="76" t="str">
        <f>IF(ISBLANK(INDEX('Policy Characteristics'!A:A,MATCH($C1208,'Policy Characteristics'!$C:$C,0))),"",INDEX('Policy Characteristics'!A:A,MATCH($C1208,'Policy Characteristics'!$C:$C,0)))</f>
        <v>Industry</v>
      </c>
      <c r="B1208" s="234" t="str">
        <f>IF(ISBLANK(INDEX('Policy Characteristics'!B:B,MATCH($C1208,'Policy Characteristics'!$C:$C,0))),"",INDEX('Policy Characteristics'!B:B,MATCH($C1208,'Policy Characteristics'!$C:$C,0)))</f>
        <v>Hydrogen Combustion</v>
      </c>
      <c r="C1208" s="76" t="str">
        <f t="shared" si="36"/>
        <v>Fraction of Eligible Industrial Energy Use Shifted to Hydrogen</v>
      </c>
      <c r="D1208" s="78" t="s">
        <v>1312</v>
      </c>
      <c r="E1208" t="s">
        <v>1694</v>
      </c>
      <c r="F1208" t="s">
        <v>1275</v>
      </c>
      <c r="G1208" s="88" t="s">
        <v>1701</v>
      </c>
      <c r="H1208" s="15">
        <v>2127</v>
      </c>
      <c r="I1208" s="247" t="s">
        <v>43</v>
      </c>
      <c r="J1208" s="236" t="str">
        <f>IF(ISBLANK(INDEX('Policy Characteristics'!D:D,MATCH($C1208,'Policy Characteristics'!$C:$C,0))),"",INDEX('Policy Characteristics'!D:D,MATCH($C1208,'Policy Characteristics'!$C:$C,0)))</f>
        <v>Hydrogen Combustion</v>
      </c>
      <c r="K1208" s="76" t="str">
        <f>IF(ISBLANK(INDEX('Policy Characteristics'!E:E,MATCH($C1208,'Policy Characteristics'!$C:$C,0))),"",INDEX('Policy Characteristics'!E:E,MATCH($C1208,'Policy Characteristics'!$C:$C,0)))</f>
        <v>indst shift to hydrogen</v>
      </c>
      <c r="L1208" s="239">
        <f>IF(ISBLANK(INDEX('Policy Characteristics'!F:F,MATCH($C1208,'Policy Characteristics'!$C:$C,0))),"",INDEX('Policy Characteristics'!F:F,MATCH($C1208,'Policy Characteristics'!$C:$C,0)))</f>
        <v>0</v>
      </c>
      <c r="M1208" s="239">
        <f>IF(ISBLANK(INDEX('Policy Characteristics'!G:G,MATCH($C1208,'Policy Characteristics'!$C:$C,0))),"",INDEX('Policy Characteristics'!G:G,MATCH($C1208,'Policy Characteristics'!$C:$C,0)))</f>
        <v>1</v>
      </c>
      <c r="N1208" s="239">
        <f>IF(ISBLANK(INDEX('Policy Characteristics'!H:H,MATCH($C1208,'Policy Characteristics'!$C:$C,0))),"",INDEX('Policy Characteristics'!H:H,MATCH($C1208,'Policy Characteristics'!$C:$C,0)))</f>
        <v>0.01</v>
      </c>
      <c r="O1208" s="76" t="str">
        <f>IF(ISBLANK(INDEX('Policy Characteristics'!I:I,MATCH($C1208,'Policy Characteristics'!$C:$C,0))),"",INDEX('Policy Characteristics'!I:I,MATCH($C1208,'Policy Characteristics'!$C:$C,0)))</f>
        <v>% of fuel shifted</v>
      </c>
      <c r="P1208" s="76" t="str">
        <f>IF(ISBLANK(INDEX('Policy Characteristics'!J:J,MATCH($C1208,'Policy Characteristics'!$C:$C,0))),"",INDEX('Policy Characteristics'!J:J,MATCH($C1208,'Policy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8" s="76" t="str">
        <f>IF(ISBLANK(INDEX('Policy Characteristics'!K:K,MATCH($C1208,'Policy Characteristics'!$C:$C,0))),"",INDEX('Policy Characteristics'!K:K,MATCH($C1208,'Policy Characteristics'!$C:$C,0)))</f>
        <v>industry-ag-main.html#fuel-switching</v>
      </c>
      <c r="R1208" s="76" t="str">
        <f>IF(ISBLANK(INDEX('Policy Characteristics'!L:L,MATCH($C1208,'Policy Characteristics'!$C:$C,0))),"",INDEX('Policy Characteristics'!L:L,MATCH($C1208,'Policy Characteristics'!$C:$C,0)))</f>
        <v>industry-elec-and-hydrogen.html</v>
      </c>
    </row>
    <row r="1209" spans="1:18" s="143" customFormat="1" x14ac:dyDescent="0.25">
      <c r="A1209" s="76" t="str">
        <f>IF(ISBLANK(INDEX('Policy Characteristics'!A:A,MATCH($C1209,'Policy Characteristics'!$C:$C,0))),"",INDEX('Policy Characteristics'!A:A,MATCH($C1209,'Policy Characteristics'!$C:$C,0)))</f>
        <v>Industry</v>
      </c>
      <c r="B1209" s="234" t="str">
        <f>IF(ISBLANK(INDEX('Policy Characteristics'!B:B,MATCH($C1209,'Policy Characteristics'!$C:$C,0))),"",INDEX('Policy Characteristics'!B:B,MATCH($C1209,'Policy Characteristics'!$C:$C,0)))</f>
        <v>Hydrogen Combustion</v>
      </c>
      <c r="C1209" s="76" t="str">
        <f t="shared" si="36"/>
        <v>Fraction of Eligible Industrial Energy Use Shifted to Hydrogen</v>
      </c>
      <c r="D1209" s="78" t="s">
        <v>1312</v>
      </c>
      <c r="E1209" t="s">
        <v>1695</v>
      </c>
      <c r="F1209" t="s">
        <v>1275</v>
      </c>
      <c r="G1209" s="88" t="s">
        <v>1702</v>
      </c>
      <c r="H1209" s="15">
        <v>2128</v>
      </c>
      <c r="I1209" s="247" t="s">
        <v>44</v>
      </c>
      <c r="J1209" s="236" t="str">
        <f>IF(ISBLANK(INDEX('Policy Characteristics'!D:D,MATCH($C1209,'Policy Characteristics'!$C:$C,0))),"",INDEX('Policy Characteristics'!D:D,MATCH($C1209,'Policy Characteristics'!$C:$C,0)))</f>
        <v>Hydrogen Combustion</v>
      </c>
      <c r="K1209" s="76" t="str">
        <f>IF(ISBLANK(INDEX('Policy Characteristics'!E:E,MATCH($C1209,'Policy Characteristics'!$C:$C,0))),"",INDEX('Policy Characteristics'!E:E,MATCH($C1209,'Policy Characteristics'!$C:$C,0)))</f>
        <v>indst shift to hydrogen</v>
      </c>
      <c r="L1209" s="239">
        <f>IF(ISBLANK(INDEX('Policy Characteristics'!F:F,MATCH($C1209,'Policy Characteristics'!$C:$C,0))),"",INDEX('Policy Characteristics'!F:F,MATCH($C1209,'Policy Characteristics'!$C:$C,0)))</f>
        <v>0</v>
      </c>
      <c r="M1209" s="239">
        <f>IF(ISBLANK(INDEX('Policy Characteristics'!G:G,MATCH($C1209,'Policy Characteristics'!$C:$C,0))),"",INDEX('Policy Characteristics'!G:G,MATCH($C1209,'Policy Characteristics'!$C:$C,0)))</f>
        <v>1</v>
      </c>
      <c r="N1209" s="239">
        <f>IF(ISBLANK(INDEX('Policy Characteristics'!H:H,MATCH($C1209,'Policy Characteristics'!$C:$C,0))),"",INDEX('Policy Characteristics'!H:H,MATCH($C1209,'Policy Characteristics'!$C:$C,0)))</f>
        <v>0.01</v>
      </c>
      <c r="O1209" s="76" t="str">
        <f>IF(ISBLANK(INDEX('Policy Characteristics'!I:I,MATCH($C1209,'Policy Characteristics'!$C:$C,0))),"",INDEX('Policy Characteristics'!I:I,MATCH($C1209,'Policy Characteristics'!$C:$C,0)))</f>
        <v>% of fuel shifted</v>
      </c>
      <c r="P1209" s="76" t="str">
        <f>IF(ISBLANK(INDEX('Policy Characteristics'!J:J,MATCH($C1209,'Policy Characteristics'!$C:$C,0))),"",INDEX('Policy Characteristics'!J:J,MATCH($C1209,'Policy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9" s="76" t="str">
        <f>IF(ISBLANK(INDEX('Policy Characteristics'!K:K,MATCH($C1209,'Policy Characteristics'!$C:$C,0))),"",INDEX('Policy Characteristics'!K:K,MATCH($C1209,'Policy Characteristics'!$C:$C,0)))</f>
        <v>industry-ag-main.html#fuel-switching</v>
      </c>
      <c r="R1209" s="76" t="str">
        <f>IF(ISBLANK(INDEX('Policy Characteristics'!L:L,MATCH($C1209,'Policy Characteristics'!$C:$C,0))),"",INDEX('Policy Characteristics'!L:L,MATCH($C1209,'Policy Characteristics'!$C:$C,0)))</f>
        <v>industry-elec-and-hydrogen.html</v>
      </c>
    </row>
    <row r="1210" spans="1:18" s="143" customFormat="1" x14ac:dyDescent="0.25">
      <c r="A1210" s="76" t="str">
        <f>IF(ISBLANK(INDEX('Policy Characteristics'!A:A,MATCH($C1210,'Policy Characteristics'!$C:$C,0))),"",INDEX('Policy Characteristics'!A:A,MATCH($C1210,'Policy Characteristics'!$C:$C,0)))</f>
        <v>Industry</v>
      </c>
      <c r="B1210" s="234" t="str">
        <f>IF(ISBLANK(INDEX('Policy Characteristics'!B:B,MATCH($C1210,'Policy Characteristics'!$C:$C,0))),"",INDEX('Policy Characteristics'!B:B,MATCH($C1210,'Policy Characteristics'!$C:$C,0)))</f>
        <v>Hydrogen Combustion</v>
      </c>
      <c r="C1210" s="76" t="str">
        <f t="shared" si="36"/>
        <v>Fraction of Eligible Industrial Energy Use Shifted to Hydrogen</v>
      </c>
      <c r="D1210" s="78" t="s">
        <v>1312</v>
      </c>
      <c r="E1210" t="s">
        <v>1833</v>
      </c>
      <c r="F1210" t="s">
        <v>1275</v>
      </c>
      <c r="G1210" s="88" t="s">
        <v>1833</v>
      </c>
      <c r="H1210" s="15">
        <v>2129</v>
      </c>
      <c r="I1210" s="247" t="s">
        <v>44</v>
      </c>
      <c r="J1210" s="236" t="str">
        <f>IF(ISBLANK(INDEX('Policy Characteristics'!D:D,MATCH($C1210,'Policy Characteristics'!$C:$C,0))),"",INDEX('Policy Characteristics'!D:D,MATCH($C1210,'Policy Characteristics'!$C:$C,0)))</f>
        <v>Hydrogen Combustion</v>
      </c>
      <c r="K1210" s="76" t="str">
        <f>IF(ISBLANK(INDEX('Policy Characteristics'!E:E,MATCH($C1210,'Policy Characteristics'!$C:$C,0))),"",INDEX('Policy Characteristics'!E:E,MATCH($C1210,'Policy Characteristics'!$C:$C,0)))</f>
        <v>indst shift to hydrogen</v>
      </c>
      <c r="L1210" s="239">
        <f>IF(ISBLANK(INDEX('Policy Characteristics'!F:F,MATCH($C1210,'Policy Characteristics'!$C:$C,0))),"",INDEX('Policy Characteristics'!F:F,MATCH($C1210,'Policy Characteristics'!$C:$C,0)))</f>
        <v>0</v>
      </c>
      <c r="M1210" s="239">
        <f>IF(ISBLANK(INDEX('Policy Characteristics'!G:G,MATCH($C1210,'Policy Characteristics'!$C:$C,0))),"",INDEX('Policy Characteristics'!G:G,MATCH($C1210,'Policy Characteristics'!$C:$C,0)))</f>
        <v>1</v>
      </c>
      <c r="N1210" s="239">
        <f>IF(ISBLANK(INDEX('Policy Characteristics'!H:H,MATCH($C1210,'Policy Characteristics'!$C:$C,0))),"",INDEX('Policy Characteristics'!H:H,MATCH($C1210,'Policy Characteristics'!$C:$C,0)))</f>
        <v>0.01</v>
      </c>
      <c r="O1210" s="76" t="str">
        <f>IF(ISBLANK(INDEX('Policy Characteristics'!I:I,MATCH($C1210,'Policy Characteristics'!$C:$C,0))),"",INDEX('Policy Characteristics'!I:I,MATCH($C1210,'Policy Characteristics'!$C:$C,0)))</f>
        <v>% of fuel shifted</v>
      </c>
      <c r="P1210" s="76" t="str">
        <f>IF(ISBLANK(INDEX('Policy Characteristics'!J:J,MATCH($C1210,'Policy Characteristics'!$C:$C,0))),"",INDEX('Policy Characteristics'!J:J,MATCH($C1210,'Policy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0" s="76" t="str">
        <f>IF(ISBLANK(INDEX('Policy Characteristics'!K:K,MATCH($C1210,'Policy Characteristics'!$C:$C,0))),"",INDEX('Policy Characteristics'!K:K,MATCH($C1210,'Policy Characteristics'!$C:$C,0)))</f>
        <v>industry-ag-main.html#fuel-switching</v>
      </c>
      <c r="R1210" s="76" t="str">
        <f>IF(ISBLANK(INDEX('Policy Characteristics'!L:L,MATCH($C1210,'Policy Characteristics'!$C:$C,0))),"",INDEX('Policy Characteristics'!L:L,MATCH($C1210,'Policy Characteristics'!$C:$C,0)))</f>
        <v>industry-elec-and-hydrogen.html</v>
      </c>
    </row>
    <row r="1211" spans="1:18" s="143" customFormat="1" x14ac:dyDescent="0.25">
      <c r="A1211" s="76" t="str">
        <f>IF(ISBLANK(INDEX('Policy Characteristics'!A:A,MATCH($C1211,'Policy Characteristics'!$C:$C,0))),"",INDEX('Policy Characteristics'!A:A,MATCH($C1211,'Policy Characteristics'!$C:$C,0)))</f>
        <v>Industry</v>
      </c>
      <c r="B1211" s="234" t="str">
        <f>IF(ISBLANK(INDEX('Policy Characteristics'!B:B,MATCH($C1211,'Policy Characteristics'!$C:$C,0))),"",INDEX('Policy Characteristics'!B:B,MATCH($C1211,'Policy Characteristics'!$C:$C,0)))</f>
        <v>Hydrogen Combustion</v>
      </c>
      <c r="C1211" s="76" t="str">
        <f t="shared" si="36"/>
        <v>Fraction of Eligible Industrial Energy Use Shifted to Hydrogen</v>
      </c>
      <c r="D1211" s="78" t="s">
        <v>1313</v>
      </c>
      <c r="E1211" t="s">
        <v>1689</v>
      </c>
      <c r="F1211" t="s">
        <v>1276</v>
      </c>
      <c r="G1211" s="88" t="s">
        <v>1696</v>
      </c>
      <c r="H1211" s="15">
        <v>2130</v>
      </c>
      <c r="I1211" s="247" t="s">
        <v>43</v>
      </c>
      <c r="J1211" s="236" t="str">
        <f>IF(ISBLANK(INDEX('Policy Characteristics'!D:D,MATCH($C1211,'Policy Characteristics'!$C:$C,0))),"",INDEX('Policy Characteristics'!D:D,MATCH($C1211,'Policy Characteristics'!$C:$C,0)))</f>
        <v>Hydrogen Combustion</v>
      </c>
      <c r="K1211" s="76" t="str">
        <f>IF(ISBLANK(INDEX('Policy Characteristics'!E:E,MATCH($C1211,'Policy Characteristics'!$C:$C,0))),"",INDEX('Policy Characteristics'!E:E,MATCH($C1211,'Policy Characteristics'!$C:$C,0)))</f>
        <v>indst shift to hydrogen</v>
      </c>
      <c r="L1211" s="239">
        <f>IF(ISBLANK(INDEX('Policy Characteristics'!F:F,MATCH($C1211,'Policy Characteristics'!$C:$C,0))),"",INDEX('Policy Characteristics'!F:F,MATCH($C1211,'Policy Characteristics'!$C:$C,0)))</f>
        <v>0</v>
      </c>
      <c r="M1211" s="239">
        <f>IF(ISBLANK(INDEX('Policy Characteristics'!G:G,MATCH($C1211,'Policy Characteristics'!$C:$C,0))),"",INDEX('Policy Characteristics'!G:G,MATCH($C1211,'Policy Characteristics'!$C:$C,0)))</f>
        <v>1</v>
      </c>
      <c r="N1211" s="239">
        <f>IF(ISBLANK(INDEX('Policy Characteristics'!H:H,MATCH($C1211,'Policy Characteristics'!$C:$C,0))),"",INDEX('Policy Characteristics'!H:H,MATCH($C1211,'Policy Characteristics'!$C:$C,0)))</f>
        <v>0.01</v>
      </c>
      <c r="O1211" s="76" t="str">
        <f>IF(ISBLANK(INDEX('Policy Characteristics'!I:I,MATCH($C1211,'Policy Characteristics'!$C:$C,0))),"",INDEX('Policy Characteristics'!I:I,MATCH($C1211,'Policy Characteristics'!$C:$C,0)))</f>
        <v>% of fuel shifted</v>
      </c>
      <c r="P1211" s="76" t="str">
        <f>IF(ISBLANK(INDEX('Policy Characteristics'!J:J,MATCH($C1211,'Policy Characteristics'!$C:$C,0))),"",INDEX('Policy Characteristics'!J:J,MATCH($C1211,'Policy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1" s="76" t="str">
        <f>IF(ISBLANK(INDEX('Policy Characteristics'!K:K,MATCH($C1211,'Policy Characteristics'!$C:$C,0))),"",INDEX('Policy Characteristics'!K:K,MATCH($C1211,'Policy Characteristics'!$C:$C,0)))</f>
        <v>industry-ag-main.html#fuel-switching</v>
      </c>
      <c r="R1211" s="76" t="str">
        <f>IF(ISBLANK(INDEX('Policy Characteristics'!L:L,MATCH($C1211,'Policy Characteristics'!$C:$C,0))),"",INDEX('Policy Characteristics'!L:L,MATCH($C1211,'Policy Characteristics'!$C:$C,0)))</f>
        <v>industry-elec-and-hydrogen.html</v>
      </c>
    </row>
    <row r="1212" spans="1:18" s="143" customFormat="1" x14ac:dyDescent="0.25">
      <c r="A1212" s="76" t="str">
        <f>IF(ISBLANK(INDEX('Policy Characteristics'!A:A,MATCH($C1212,'Policy Characteristics'!$C:$C,0))),"",INDEX('Policy Characteristics'!A:A,MATCH($C1212,'Policy Characteristics'!$C:$C,0)))</f>
        <v>Industry</v>
      </c>
      <c r="B1212" s="234" t="str">
        <f>IF(ISBLANK(INDEX('Policy Characteristics'!B:B,MATCH($C1212,'Policy Characteristics'!$C:$C,0))),"",INDEX('Policy Characteristics'!B:B,MATCH($C1212,'Policy Characteristics'!$C:$C,0)))</f>
        <v>Hydrogen Combustion</v>
      </c>
      <c r="C1212" s="76" t="str">
        <f t="shared" si="36"/>
        <v>Fraction of Eligible Industrial Energy Use Shifted to Hydrogen</v>
      </c>
      <c r="D1212" s="78" t="s">
        <v>1313</v>
      </c>
      <c r="E1212" t="s">
        <v>1690</v>
      </c>
      <c r="F1212" t="s">
        <v>1276</v>
      </c>
      <c r="G1212" s="88" t="s">
        <v>1697</v>
      </c>
      <c r="H1212" s="15">
        <v>2131</v>
      </c>
      <c r="I1212" s="247" t="s">
        <v>43</v>
      </c>
      <c r="J1212" s="236" t="str">
        <f>IF(ISBLANK(INDEX('Policy Characteristics'!D:D,MATCH($C1212,'Policy Characteristics'!$C:$C,0))),"",INDEX('Policy Characteristics'!D:D,MATCH($C1212,'Policy Characteristics'!$C:$C,0)))</f>
        <v>Hydrogen Combustion</v>
      </c>
      <c r="K1212" s="76" t="str">
        <f>IF(ISBLANK(INDEX('Policy Characteristics'!E:E,MATCH($C1212,'Policy Characteristics'!$C:$C,0))),"",INDEX('Policy Characteristics'!E:E,MATCH($C1212,'Policy Characteristics'!$C:$C,0)))</f>
        <v>indst shift to hydrogen</v>
      </c>
      <c r="L1212" s="239">
        <f>IF(ISBLANK(INDEX('Policy Characteristics'!F:F,MATCH($C1212,'Policy Characteristics'!$C:$C,0))),"",INDEX('Policy Characteristics'!F:F,MATCH($C1212,'Policy Characteristics'!$C:$C,0)))</f>
        <v>0</v>
      </c>
      <c r="M1212" s="239">
        <f>IF(ISBLANK(INDEX('Policy Characteristics'!G:G,MATCH($C1212,'Policy Characteristics'!$C:$C,0))),"",INDEX('Policy Characteristics'!G:G,MATCH($C1212,'Policy Characteristics'!$C:$C,0)))</f>
        <v>1</v>
      </c>
      <c r="N1212" s="239">
        <f>IF(ISBLANK(INDEX('Policy Characteristics'!H:H,MATCH($C1212,'Policy Characteristics'!$C:$C,0))),"",INDEX('Policy Characteristics'!H:H,MATCH($C1212,'Policy Characteristics'!$C:$C,0)))</f>
        <v>0.01</v>
      </c>
      <c r="O1212" s="76" t="str">
        <f>IF(ISBLANK(INDEX('Policy Characteristics'!I:I,MATCH($C1212,'Policy Characteristics'!$C:$C,0))),"",INDEX('Policy Characteristics'!I:I,MATCH($C1212,'Policy Characteristics'!$C:$C,0)))</f>
        <v>% of fuel shifted</v>
      </c>
      <c r="P1212" s="76" t="str">
        <f>IF(ISBLANK(INDEX('Policy Characteristics'!J:J,MATCH($C1212,'Policy Characteristics'!$C:$C,0))),"",INDEX('Policy Characteristics'!J:J,MATCH($C1212,'Policy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2" s="76" t="str">
        <f>IF(ISBLANK(INDEX('Policy Characteristics'!K:K,MATCH($C1212,'Policy Characteristics'!$C:$C,0))),"",INDEX('Policy Characteristics'!K:K,MATCH($C1212,'Policy Characteristics'!$C:$C,0)))</f>
        <v>industry-ag-main.html#fuel-switching</v>
      </c>
      <c r="R1212" s="76" t="str">
        <f>IF(ISBLANK(INDEX('Policy Characteristics'!L:L,MATCH($C1212,'Policy Characteristics'!$C:$C,0))),"",INDEX('Policy Characteristics'!L:L,MATCH($C1212,'Policy Characteristics'!$C:$C,0)))</f>
        <v>industry-elec-and-hydrogen.html</v>
      </c>
    </row>
    <row r="1213" spans="1:18" s="143" customFormat="1" x14ac:dyDescent="0.25">
      <c r="A1213" s="76" t="str">
        <f>IF(ISBLANK(INDEX('Policy Characteristics'!A:A,MATCH($C1213,'Policy Characteristics'!$C:$C,0))),"",INDEX('Policy Characteristics'!A:A,MATCH($C1213,'Policy Characteristics'!$C:$C,0)))</f>
        <v>Industry</v>
      </c>
      <c r="B1213" s="234" t="str">
        <f>IF(ISBLANK(INDEX('Policy Characteristics'!B:B,MATCH($C1213,'Policy Characteristics'!$C:$C,0))),"",INDEX('Policy Characteristics'!B:B,MATCH($C1213,'Policy Characteristics'!$C:$C,0)))</f>
        <v>Hydrogen Combustion</v>
      </c>
      <c r="C1213" s="76" t="str">
        <f t="shared" si="36"/>
        <v>Fraction of Eligible Industrial Energy Use Shifted to Hydrogen</v>
      </c>
      <c r="D1213" s="78" t="s">
        <v>1313</v>
      </c>
      <c r="E1213" t="s">
        <v>1691</v>
      </c>
      <c r="F1213" t="s">
        <v>1276</v>
      </c>
      <c r="G1213" s="88" t="s">
        <v>1698</v>
      </c>
      <c r="H1213" s="15">
        <v>2132</v>
      </c>
      <c r="I1213" s="247" t="s">
        <v>43</v>
      </c>
      <c r="J1213" s="236" t="str">
        <f>IF(ISBLANK(INDEX('Policy Characteristics'!D:D,MATCH($C1213,'Policy Characteristics'!$C:$C,0))),"",INDEX('Policy Characteristics'!D:D,MATCH($C1213,'Policy Characteristics'!$C:$C,0)))</f>
        <v>Hydrogen Combustion</v>
      </c>
      <c r="K1213" s="76" t="str">
        <f>IF(ISBLANK(INDEX('Policy Characteristics'!E:E,MATCH($C1213,'Policy Characteristics'!$C:$C,0))),"",INDEX('Policy Characteristics'!E:E,MATCH($C1213,'Policy Characteristics'!$C:$C,0)))</f>
        <v>indst shift to hydrogen</v>
      </c>
      <c r="L1213" s="239">
        <f>IF(ISBLANK(INDEX('Policy Characteristics'!F:F,MATCH($C1213,'Policy Characteristics'!$C:$C,0))),"",INDEX('Policy Characteristics'!F:F,MATCH($C1213,'Policy Characteristics'!$C:$C,0)))</f>
        <v>0</v>
      </c>
      <c r="M1213" s="239">
        <f>IF(ISBLANK(INDEX('Policy Characteristics'!G:G,MATCH($C1213,'Policy Characteristics'!$C:$C,0))),"",INDEX('Policy Characteristics'!G:G,MATCH($C1213,'Policy Characteristics'!$C:$C,0)))</f>
        <v>1</v>
      </c>
      <c r="N1213" s="239">
        <f>IF(ISBLANK(INDEX('Policy Characteristics'!H:H,MATCH($C1213,'Policy Characteristics'!$C:$C,0))),"",INDEX('Policy Characteristics'!H:H,MATCH($C1213,'Policy Characteristics'!$C:$C,0)))</f>
        <v>0.01</v>
      </c>
      <c r="O1213" s="76" t="str">
        <f>IF(ISBLANK(INDEX('Policy Characteristics'!I:I,MATCH($C1213,'Policy Characteristics'!$C:$C,0))),"",INDEX('Policy Characteristics'!I:I,MATCH($C1213,'Policy Characteristics'!$C:$C,0)))</f>
        <v>% of fuel shifted</v>
      </c>
      <c r="P1213" s="76" t="str">
        <f>IF(ISBLANK(INDEX('Policy Characteristics'!J:J,MATCH($C1213,'Policy Characteristics'!$C:$C,0))),"",INDEX('Policy Characteristics'!J:J,MATCH($C1213,'Policy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3" s="76" t="str">
        <f>IF(ISBLANK(INDEX('Policy Characteristics'!K:K,MATCH($C1213,'Policy Characteristics'!$C:$C,0))),"",INDEX('Policy Characteristics'!K:K,MATCH($C1213,'Policy Characteristics'!$C:$C,0)))</f>
        <v>industry-ag-main.html#fuel-switching</v>
      </c>
      <c r="R1213" s="76" t="str">
        <f>IF(ISBLANK(INDEX('Policy Characteristics'!L:L,MATCH($C1213,'Policy Characteristics'!$C:$C,0))),"",INDEX('Policy Characteristics'!L:L,MATCH($C1213,'Policy Characteristics'!$C:$C,0)))</f>
        <v>industry-elec-and-hydrogen.html</v>
      </c>
    </row>
    <row r="1214" spans="1:18" s="143" customFormat="1" x14ac:dyDescent="0.25">
      <c r="A1214" s="76" t="str">
        <f>IF(ISBLANK(INDEX('Policy Characteristics'!A:A,MATCH($C1214,'Policy Characteristics'!$C:$C,0))),"",INDEX('Policy Characteristics'!A:A,MATCH($C1214,'Policy Characteristics'!$C:$C,0)))</f>
        <v>Industry</v>
      </c>
      <c r="B1214" s="234" t="str">
        <f>IF(ISBLANK(INDEX('Policy Characteristics'!B:B,MATCH($C1214,'Policy Characteristics'!$C:$C,0))),"",INDEX('Policy Characteristics'!B:B,MATCH($C1214,'Policy Characteristics'!$C:$C,0)))</f>
        <v>Hydrogen Combustion</v>
      </c>
      <c r="C1214" s="76" t="str">
        <f t="shared" si="36"/>
        <v>Fraction of Eligible Industrial Energy Use Shifted to Hydrogen</v>
      </c>
      <c r="D1214" s="78" t="s">
        <v>1313</v>
      </c>
      <c r="E1214" t="s">
        <v>1692</v>
      </c>
      <c r="F1214" t="s">
        <v>1276</v>
      </c>
      <c r="G1214" s="88" t="s">
        <v>1699</v>
      </c>
      <c r="H1214" s="15">
        <v>2133</v>
      </c>
      <c r="I1214" s="247" t="s">
        <v>43</v>
      </c>
      <c r="J1214" s="236" t="str">
        <f>IF(ISBLANK(INDEX('Policy Characteristics'!D:D,MATCH($C1214,'Policy Characteristics'!$C:$C,0))),"",INDEX('Policy Characteristics'!D:D,MATCH($C1214,'Policy Characteristics'!$C:$C,0)))</f>
        <v>Hydrogen Combustion</v>
      </c>
      <c r="K1214" s="76" t="str">
        <f>IF(ISBLANK(INDEX('Policy Characteristics'!E:E,MATCH($C1214,'Policy Characteristics'!$C:$C,0))),"",INDEX('Policy Characteristics'!E:E,MATCH($C1214,'Policy Characteristics'!$C:$C,0)))</f>
        <v>indst shift to hydrogen</v>
      </c>
      <c r="L1214" s="239">
        <f>IF(ISBLANK(INDEX('Policy Characteristics'!F:F,MATCH($C1214,'Policy Characteristics'!$C:$C,0))),"",INDEX('Policy Characteristics'!F:F,MATCH($C1214,'Policy Characteristics'!$C:$C,0)))</f>
        <v>0</v>
      </c>
      <c r="M1214" s="239">
        <f>IF(ISBLANK(INDEX('Policy Characteristics'!G:G,MATCH($C1214,'Policy Characteristics'!$C:$C,0))),"",INDEX('Policy Characteristics'!G:G,MATCH($C1214,'Policy Characteristics'!$C:$C,0)))</f>
        <v>1</v>
      </c>
      <c r="N1214" s="239">
        <f>IF(ISBLANK(INDEX('Policy Characteristics'!H:H,MATCH($C1214,'Policy Characteristics'!$C:$C,0))),"",INDEX('Policy Characteristics'!H:H,MATCH($C1214,'Policy Characteristics'!$C:$C,0)))</f>
        <v>0.01</v>
      </c>
      <c r="O1214" s="76" t="str">
        <f>IF(ISBLANK(INDEX('Policy Characteristics'!I:I,MATCH($C1214,'Policy Characteristics'!$C:$C,0))),"",INDEX('Policy Characteristics'!I:I,MATCH($C1214,'Policy Characteristics'!$C:$C,0)))</f>
        <v>% of fuel shifted</v>
      </c>
      <c r="P1214" s="76" t="str">
        <f>IF(ISBLANK(INDEX('Policy Characteristics'!J:J,MATCH($C1214,'Policy Characteristics'!$C:$C,0))),"",INDEX('Policy Characteristics'!J:J,MATCH($C1214,'Policy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4" s="76" t="str">
        <f>IF(ISBLANK(INDEX('Policy Characteristics'!K:K,MATCH($C1214,'Policy Characteristics'!$C:$C,0))),"",INDEX('Policy Characteristics'!K:K,MATCH($C1214,'Policy Characteristics'!$C:$C,0)))</f>
        <v>industry-ag-main.html#fuel-switching</v>
      </c>
      <c r="R1214" s="76" t="str">
        <f>IF(ISBLANK(INDEX('Policy Characteristics'!L:L,MATCH($C1214,'Policy Characteristics'!$C:$C,0))),"",INDEX('Policy Characteristics'!L:L,MATCH($C1214,'Policy Characteristics'!$C:$C,0)))</f>
        <v>industry-elec-and-hydrogen.html</v>
      </c>
    </row>
    <row r="1215" spans="1:18" s="143" customFormat="1" x14ac:dyDescent="0.25">
      <c r="A1215" s="76" t="str">
        <f>IF(ISBLANK(INDEX('Policy Characteristics'!A:A,MATCH($C1215,'Policy Characteristics'!$C:$C,0))),"",INDEX('Policy Characteristics'!A:A,MATCH($C1215,'Policy Characteristics'!$C:$C,0)))</f>
        <v>Industry</v>
      </c>
      <c r="B1215" s="234" t="str">
        <f>IF(ISBLANK(INDEX('Policy Characteristics'!B:B,MATCH($C1215,'Policy Characteristics'!$C:$C,0))),"",INDEX('Policy Characteristics'!B:B,MATCH($C1215,'Policy Characteristics'!$C:$C,0)))</f>
        <v>Hydrogen Combustion</v>
      </c>
      <c r="C1215" s="76" t="str">
        <f t="shared" si="36"/>
        <v>Fraction of Eligible Industrial Energy Use Shifted to Hydrogen</v>
      </c>
      <c r="D1215" s="78" t="s">
        <v>1313</v>
      </c>
      <c r="E1215" t="s">
        <v>1693</v>
      </c>
      <c r="F1215" t="s">
        <v>1276</v>
      </c>
      <c r="G1215" s="88" t="s">
        <v>1700</v>
      </c>
      <c r="H1215" s="15">
        <v>2134</v>
      </c>
      <c r="I1215" s="247" t="s">
        <v>43</v>
      </c>
      <c r="J1215" s="236" t="str">
        <f>IF(ISBLANK(INDEX('Policy Characteristics'!D:D,MATCH($C1215,'Policy Characteristics'!$C:$C,0))),"",INDEX('Policy Characteristics'!D:D,MATCH($C1215,'Policy Characteristics'!$C:$C,0)))</f>
        <v>Hydrogen Combustion</v>
      </c>
      <c r="K1215" s="76" t="str">
        <f>IF(ISBLANK(INDEX('Policy Characteristics'!E:E,MATCH($C1215,'Policy Characteristics'!$C:$C,0))),"",INDEX('Policy Characteristics'!E:E,MATCH($C1215,'Policy Characteristics'!$C:$C,0)))</f>
        <v>indst shift to hydrogen</v>
      </c>
      <c r="L1215" s="239">
        <f>IF(ISBLANK(INDEX('Policy Characteristics'!F:F,MATCH($C1215,'Policy Characteristics'!$C:$C,0))),"",INDEX('Policy Characteristics'!F:F,MATCH($C1215,'Policy Characteristics'!$C:$C,0)))</f>
        <v>0</v>
      </c>
      <c r="M1215" s="239">
        <f>IF(ISBLANK(INDEX('Policy Characteristics'!G:G,MATCH($C1215,'Policy Characteristics'!$C:$C,0))),"",INDEX('Policy Characteristics'!G:G,MATCH($C1215,'Policy Characteristics'!$C:$C,0)))</f>
        <v>1</v>
      </c>
      <c r="N1215" s="239">
        <f>IF(ISBLANK(INDEX('Policy Characteristics'!H:H,MATCH($C1215,'Policy Characteristics'!$C:$C,0))),"",INDEX('Policy Characteristics'!H:H,MATCH($C1215,'Policy Characteristics'!$C:$C,0)))</f>
        <v>0.01</v>
      </c>
      <c r="O1215" s="76" t="str">
        <f>IF(ISBLANK(INDEX('Policy Characteristics'!I:I,MATCH($C1215,'Policy Characteristics'!$C:$C,0))),"",INDEX('Policy Characteristics'!I:I,MATCH($C1215,'Policy Characteristics'!$C:$C,0)))</f>
        <v>% of fuel shifted</v>
      </c>
      <c r="P1215" s="76" t="str">
        <f>IF(ISBLANK(INDEX('Policy Characteristics'!J:J,MATCH($C1215,'Policy Characteristics'!$C:$C,0))),"",INDEX('Policy Characteristics'!J:J,MATCH($C1215,'Policy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5" s="76" t="str">
        <f>IF(ISBLANK(INDEX('Policy Characteristics'!K:K,MATCH($C1215,'Policy Characteristics'!$C:$C,0))),"",INDEX('Policy Characteristics'!K:K,MATCH($C1215,'Policy Characteristics'!$C:$C,0)))</f>
        <v>industry-ag-main.html#fuel-switching</v>
      </c>
      <c r="R1215" s="76" t="str">
        <f>IF(ISBLANK(INDEX('Policy Characteristics'!L:L,MATCH($C1215,'Policy Characteristics'!$C:$C,0))),"",INDEX('Policy Characteristics'!L:L,MATCH($C1215,'Policy Characteristics'!$C:$C,0)))</f>
        <v>industry-elec-and-hydrogen.html</v>
      </c>
    </row>
    <row r="1216" spans="1:18" s="143" customFormat="1" x14ac:dyDescent="0.25">
      <c r="A1216" s="76" t="str">
        <f>IF(ISBLANK(INDEX('Policy Characteristics'!A:A,MATCH($C1216,'Policy Characteristics'!$C:$C,0))),"",INDEX('Policy Characteristics'!A:A,MATCH($C1216,'Policy Characteristics'!$C:$C,0)))</f>
        <v>Industry</v>
      </c>
      <c r="B1216" s="234" t="str">
        <f>IF(ISBLANK(INDEX('Policy Characteristics'!B:B,MATCH($C1216,'Policy Characteristics'!$C:$C,0))),"",INDEX('Policy Characteristics'!B:B,MATCH($C1216,'Policy Characteristics'!$C:$C,0)))</f>
        <v>Hydrogen Combustion</v>
      </c>
      <c r="C1216" s="76" t="str">
        <f t="shared" si="36"/>
        <v>Fraction of Eligible Industrial Energy Use Shifted to Hydrogen</v>
      </c>
      <c r="D1216" s="78" t="s">
        <v>1313</v>
      </c>
      <c r="E1216" t="s">
        <v>1694</v>
      </c>
      <c r="F1216" t="s">
        <v>1276</v>
      </c>
      <c r="G1216" s="88" t="s">
        <v>1701</v>
      </c>
      <c r="H1216" s="15">
        <v>2135</v>
      </c>
      <c r="I1216" s="247" t="s">
        <v>43</v>
      </c>
      <c r="J1216" s="236" t="str">
        <f>IF(ISBLANK(INDEX('Policy Characteristics'!D:D,MATCH($C1216,'Policy Characteristics'!$C:$C,0))),"",INDEX('Policy Characteristics'!D:D,MATCH($C1216,'Policy Characteristics'!$C:$C,0)))</f>
        <v>Hydrogen Combustion</v>
      </c>
      <c r="K1216" s="76" t="str">
        <f>IF(ISBLANK(INDEX('Policy Characteristics'!E:E,MATCH($C1216,'Policy Characteristics'!$C:$C,0))),"",INDEX('Policy Characteristics'!E:E,MATCH($C1216,'Policy Characteristics'!$C:$C,0)))</f>
        <v>indst shift to hydrogen</v>
      </c>
      <c r="L1216" s="239">
        <f>IF(ISBLANK(INDEX('Policy Characteristics'!F:F,MATCH($C1216,'Policy Characteristics'!$C:$C,0))),"",INDEX('Policy Characteristics'!F:F,MATCH($C1216,'Policy Characteristics'!$C:$C,0)))</f>
        <v>0</v>
      </c>
      <c r="M1216" s="239">
        <f>IF(ISBLANK(INDEX('Policy Characteristics'!G:G,MATCH($C1216,'Policy Characteristics'!$C:$C,0))),"",INDEX('Policy Characteristics'!G:G,MATCH($C1216,'Policy Characteristics'!$C:$C,0)))</f>
        <v>1</v>
      </c>
      <c r="N1216" s="239">
        <f>IF(ISBLANK(INDEX('Policy Characteristics'!H:H,MATCH($C1216,'Policy Characteristics'!$C:$C,0))),"",INDEX('Policy Characteristics'!H:H,MATCH($C1216,'Policy Characteristics'!$C:$C,0)))</f>
        <v>0.01</v>
      </c>
      <c r="O1216" s="76" t="str">
        <f>IF(ISBLANK(INDEX('Policy Characteristics'!I:I,MATCH($C1216,'Policy Characteristics'!$C:$C,0))),"",INDEX('Policy Characteristics'!I:I,MATCH($C1216,'Policy Characteristics'!$C:$C,0)))</f>
        <v>% of fuel shifted</v>
      </c>
      <c r="P1216" s="76" t="str">
        <f>IF(ISBLANK(INDEX('Policy Characteristics'!J:J,MATCH($C1216,'Policy Characteristics'!$C:$C,0))),"",INDEX('Policy Characteristics'!J:J,MATCH($C1216,'Policy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6" s="76" t="str">
        <f>IF(ISBLANK(INDEX('Policy Characteristics'!K:K,MATCH($C1216,'Policy Characteristics'!$C:$C,0))),"",INDEX('Policy Characteristics'!K:K,MATCH($C1216,'Policy Characteristics'!$C:$C,0)))</f>
        <v>industry-ag-main.html#fuel-switching</v>
      </c>
      <c r="R1216" s="76" t="str">
        <f>IF(ISBLANK(INDEX('Policy Characteristics'!L:L,MATCH($C1216,'Policy Characteristics'!$C:$C,0))),"",INDEX('Policy Characteristics'!L:L,MATCH($C1216,'Policy Characteristics'!$C:$C,0)))</f>
        <v>industry-elec-and-hydrogen.html</v>
      </c>
    </row>
    <row r="1217" spans="1:18" s="143" customFormat="1" x14ac:dyDescent="0.25">
      <c r="A1217" s="76" t="str">
        <f>IF(ISBLANK(INDEX('Policy Characteristics'!A:A,MATCH($C1217,'Policy Characteristics'!$C:$C,0))),"",INDEX('Policy Characteristics'!A:A,MATCH($C1217,'Policy Characteristics'!$C:$C,0)))</f>
        <v>Industry</v>
      </c>
      <c r="B1217" s="234" t="str">
        <f>IF(ISBLANK(INDEX('Policy Characteristics'!B:B,MATCH($C1217,'Policy Characteristics'!$C:$C,0))),"",INDEX('Policy Characteristics'!B:B,MATCH($C1217,'Policy Characteristics'!$C:$C,0)))</f>
        <v>Hydrogen Combustion</v>
      </c>
      <c r="C1217" s="76" t="str">
        <f t="shared" si="36"/>
        <v>Fraction of Eligible Industrial Energy Use Shifted to Hydrogen</v>
      </c>
      <c r="D1217" s="78" t="s">
        <v>1313</v>
      </c>
      <c r="E1217" t="s">
        <v>1695</v>
      </c>
      <c r="F1217" t="s">
        <v>1276</v>
      </c>
      <c r="G1217" s="88" t="s">
        <v>1702</v>
      </c>
      <c r="H1217" s="15">
        <v>2136</v>
      </c>
      <c r="I1217" s="247" t="s">
        <v>44</v>
      </c>
      <c r="J1217" s="236" t="str">
        <f>IF(ISBLANK(INDEX('Policy Characteristics'!D:D,MATCH($C1217,'Policy Characteristics'!$C:$C,0))),"",INDEX('Policy Characteristics'!D:D,MATCH($C1217,'Policy Characteristics'!$C:$C,0)))</f>
        <v>Hydrogen Combustion</v>
      </c>
      <c r="K1217" s="76" t="str">
        <f>IF(ISBLANK(INDEX('Policy Characteristics'!E:E,MATCH($C1217,'Policy Characteristics'!$C:$C,0))),"",INDEX('Policy Characteristics'!E:E,MATCH($C1217,'Policy Characteristics'!$C:$C,0)))</f>
        <v>indst shift to hydrogen</v>
      </c>
      <c r="L1217" s="239">
        <f>IF(ISBLANK(INDEX('Policy Characteristics'!F:F,MATCH($C1217,'Policy Characteristics'!$C:$C,0))),"",INDEX('Policy Characteristics'!F:F,MATCH($C1217,'Policy Characteristics'!$C:$C,0)))</f>
        <v>0</v>
      </c>
      <c r="M1217" s="239">
        <f>IF(ISBLANK(INDEX('Policy Characteristics'!G:G,MATCH($C1217,'Policy Characteristics'!$C:$C,0))),"",INDEX('Policy Characteristics'!G:G,MATCH($C1217,'Policy Characteristics'!$C:$C,0)))</f>
        <v>1</v>
      </c>
      <c r="N1217" s="239">
        <f>IF(ISBLANK(INDEX('Policy Characteristics'!H:H,MATCH($C1217,'Policy Characteristics'!$C:$C,0))),"",INDEX('Policy Characteristics'!H:H,MATCH($C1217,'Policy Characteristics'!$C:$C,0)))</f>
        <v>0.01</v>
      </c>
      <c r="O1217" s="76" t="str">
        <f>IF(ISBLANK(INDEX('Policy Characteristics'!I:I,MATCH($C1217,'Policy Characteristics'!$C:$C,0))),"",INDEX('Policy Characteristics'!I:I,MATCH($C1217,'Policy Characteristics'!$C:$C,0)))</f>
        <v>% of fuel shifted</v>
      </c>
      <c r="P1217" s="76" t="str">
        <f>IF(ISBLANK(INDEX('Policy Characteristics'!J:J,MATCH($C1217,'Policy Characteristics'!$C:$C,0))),"",INDEX('Policy Characteristics'!J:J,MATCH($C1217,'Policy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7" s="76" t="str">
        <f>IF(ISBLANK(INDEX('Policy Characteristics'!K:K,MATCH($C1217,'Policy Characteristics'!$C:$C,0))),"",INDEX('Policy Characteristics'!K:K,MATCH($C1217,'Policy Characteristics'!$C:$C,0)))</f>
        <v>industry-ag-main.html#fuel-switching</v>
      </c>
      <c r="R1217" s="76" t="str">
        <f>IF(ISBLANK(INDEX('Policy Characteristics'!L:L,MATCH($C1217,'Policy Characteristics'!$C:$C,0))),"",INDEX('Policy Characteristics'!L:L,MATCH($C1217,'Policy Characteristics'!$C:$C,0)))</f>
        <v>industry-elec-and-hydrogen.html</v>
      </c>
    </row>
    <row r="1218" spans="1:18" s="143" customFormat="1" x14ac:dyDescent="0.25">
      <c r="A1218" s="76" t="str">
        <f>IF(ISBLANK(INDEX('Policy Characteristics'!A:A,MATCH($C1218,'Policy Characteristics'!$C:$C,0))),"",INDEX('Policy Characteristics'!A:A,MATCH($C1218,'Policy Characteristics'!$C:$C,0)))</f>
        <v>Industry</v>
      </c>
      <c r="B1218" s="234" t="str">
        <f>IF(ISBLANK(INDEX('Policy Characteristics'!B:B,MATCH($C1218,'Policy Characteristics'!$C:$C,0))),"",INDEX('Policy Characteristics'!B:B,MATCH($C1218,'Policy Characteristics'!$C:$C,0)))</f>
        <v>Hydrogen Combustion</v>
      </c>
      <c r="C1218" s="76" t="str">
        <f t="shared" si="36"/>
        <v>Fraction of Eligible Industrial Energy Use Shifted to Hydrogen</v>
      </c>
      <c r="D1218" s="78" t="s">
        <v>1313</v>
      </c>
      <c r="E1218" t="s">
        <v>1833</v>
      </c>
      <c r="F1218" t="s">
        <v>1276</v>
      </c>
      <c r="G1218" s="88" t="s">
        <v>1833</v>
      </c>
      <c r="H1218" s="15">
        <v>2137</v>
      </c>
      <c r="I1218" s="247" t="s">
        <v>44</v>
      </c>
      <c r="J1218" s="236" t="str">
        <f>IF(ISBLANK(INDEX('Policy Characteristics'!D:D,MATCH($C1218,'Policy Characteristics'!$C:$C,0))),"",INDEX('Policy Characteristics'!D:D,MATCH($C1218,'Policy Characteristics'!$C:$C,0)))</f>
        <v>Hydrogen Combustion</v>
      </c>
      <c r="K1218" s="76" t="str">
        <f>IF(ISBLANK(INDEX('Policy Characteristics'!E:E,MATCH($C1218,'Policy Characteristics'!$C:$C,0))),"",INDEX('Policy Characteristics'!E:E,MATCH($C1218,'Policy Characteristics'!$C:$C,0)))</f>
        <v>indst shift to hydrogen</v>
      </c>
      <c r="L1218" s="239">
        <f>IF(ISBLANK(INDEX('Policy Characteristics'!F:F,MATCH($C1218,'Policy Characteristics'!$C:$C,0))),"",INDEX('Policy Characteristics'!F:F,MATCH($C1218,'Policy Characteristics'!$C:$C,0)))</f>
        <v>0</v>
      </c>
      <c r="M1218" s="239">
        <f>IF(ISBLANK(INDEX('Policy Characteristics'!G:G,MATCH($C1218,'Policy Characteristics'!$C:$C,0))),"",INDEX('Policy Characteristics'!G:G,MATCH($C1218,'Policy Characteristics'!$C:$C,0)))</f>
        <v>1</v>
      </c>
      <c r="N1218" s="239">
        <f>IF(ISBLANK(INDEX('Policy Characteristics'!H:H,MATCH($C1218,'Policy Characteristics'!$C:$C,0))),"",INDEX('Policy Characteristics'!H:H,MATCH($C1218,'Policy Characteristics'!$C:$C,0)))</f>
        <v>0.01</v>
      </c>
      <c r="O1218" s="76" t="str">
        <f>IF(ISBLANK(INDEX('Policy Characteristics'!I:I,MATCH($C1218,'Policy Characteristics'!$C:$C,0))),"",INDEX('Policy Characteristics'!I:I,MATCH($C1218,'Policy Characteristics'!$C:$C,0)))</f>
        <v>% of fuel shifted</v>
      </c>
      <c r="P1218" s="76" t="str">
        <f>IF(ISBLANK(INDEX('Policy Characteristics'!J:J,MATCH($C1218,'Policy Characteristics'!$C:$C,0))),"",INDEX('Policy Characteristics'!J:J,MATCH($C1218,'Policy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8" s="76" t="str">
        <f>IF(ISBLANK(INDEX('Policy Characteristics'!K:K,MATCH($C1218,'Policy Characteristics'!$C:$C,0))),"",INDEX('Policy Characteristics'!K:K,MATCH($C1218,'Policy Characteristics'!$C:$C,0)))</f>
        <v>industry-ag-main.html#fuel-switching</v>
      </c>
      <c r="R1218" s="76" t="str">
        <f>IF(ISBLANK(INDEX('Policy Characteristics'!L:L,MATCH($C1218,'Policy Characteristics'!$C:$C,0))),"",INDEX('Policy Characteristics'!L:L,MATCH($C1218,'Policy Characteristics'!$C:$C,0)))</f>
        <v>industry-elec-and-hydrogen.html</v>
      </c>
    </row>
    <row r="1219" spans="1:18" s="143" customFormat="1" x14ac:dyDescent="0.25">
      <c r="A1219" s="76" t="str">
        <f>IF(ISBLANK(INDEX('Policy Characteristics'!A:A,MATCH($C1219,'Policy Characteristics'!$C:$C,0))),"",INDEX('Policy Characteristics'!A:A,MATCH($C1219,'Policy Characteristics'!$C:$C,0)))</f>
        <v>Industry</v>
      </c>
      <c r="B1219" s="234" t="str">
        <f>IF(ISBLANK(INDEX('Policy Characteristics'!B:B,MATCH($C1219,'Policy Characteristics'!$C:$C,0))),"",INDEX('Policy Characteristics'!B:B,MATCH($C1219,'Policy Characteristics'!$C:$C,0)))</f>
        <v>Hydrogen Combustion</v>
      </c>
      <c r="C1219" s="76" t="str">
        <f t="shared" si="36"/>
        <v>Fraction of Eligible Industrial Energy Use Shifted to Hydrogen</v>
      </c>
      <c r="D1219" s="78" t="s">
        <v>1314</v>
      </c>
      <c r="E1219" t="s">
        <v>1689</v>
      </c>
      <c r="F1219" t="s">
        <v>820</v>
      </c>
      <c r="G1219" s="88" t="s">
        <v>1696</v>
      </c>
      <c r="H1219" s="15">
        <v>2138</v>
      </c>
      <c r="I1219" s="247" t="s">
        <v>43</v>
      </c>
      <c r="J1219" s="236" t="str">
        <f>IF(ISBLANK(INDEX('Policy Characteristics'!D:D,MATCH($C1219,'Policy Characteristics'!$C:$C,0))),"",INDEX('Policy Characteristics'!D:D,MATCH($C1219,'Policy Characteristics'!$C:$C,0)))</f>
        <v>Hydrogen Combustion</v>
      </c>
      <c r="K1219" s="76" t="str">
        <f>IF(ISBLANK(INDEX('Policy Characteristics'!E:E,MATCH($C1219,'Policy Characteristics'!$C:$C,0))),"",INDEX('Policy Characteristics'!E:E,MATCH($C1219,'Policy Characteristics'!$C:$C,0)))</f>
        <v>indst shift to hydrogen</v>
      </c>
      <c r="L1219" s="239">
        <f>IF(ISBLANK(INDEX('Policy Characteristics'!F:F,MATCH($C1219,'Policy Characteristics'!$C:$C,0))),"",INDEX('Policy Characteristics'!F:F,MATCH($C1219,'Policy Characteristics'!$C:$C,0)))</f>
        <v>0</v>
      </c>
      <c r="M1219" s="239">
        <f>IF(ISBLANK(INDEX('Policy Characteristics'!G:G,MATCH($C1219,'Policy Characteristics'!$C:$C,0))),"",INDEX('Policy Characteristics'!G:G,MATCH($C1219,'Policy Characteristics'!$C:$C,0)))</f>
        <v>1</v>
      </c>
      <c r="N1219" s="239">
        <f>IF(ISBLANK(INDEX('Policy Characteristics'!H:H,MATCH($C1219,'Policy Characteristics'!$C:$C,0))),"",INDEX('Policy Characteristics'!H:H,MATCH($C1219,'Policy Characteristics'!$C:$C,0)))</f>
        <v>0.01</v>
      </c>
      <c r="O1219" s="76" t="str">
        <f>IF(ISBLANK(INDEX('Policy Characteristics'!I:I,MATCH($C1219,'Policy Characteristics'!$C:$C,0))),"",INDEX('Policy Characteristics'!I:I,MATCH($C1219,'Policy Characteristics'!$C:$C,0)))</f>
        <v>% of fuel shifted</v>
      </c>
      <c r="P1219" s="76" t="str">
        <f>IF(ISBLANK(INDEX('Policy Characteristics'!J:J,MATCH($C1219,'Policy Characteristics'!$C:$C,0))),"",INDEX('Policy Characteristics'!J:J,MATCH($C1219,'Policy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9" s="76" t="str">
        <f>IF(ISBLANK(INDEX('Policy Characteristics'!K:K,MATCH($C1219,'Policy Characteristics'!$C:$C,0))),"",INDEX('Policy Characteristics'!K:K,MATCH($C1219,'Policy Characteristics'!$C:$C,0)))</f>
        <v>industry-ag-main.html#fuel-switching</v>
      </c>
      <c r="R1219" s="76" t="str">
        <f>IF(ISBLANK(INDEX('Policy Characteristics'!L:L,MATCH($C1219,'Policy Characteristics'!$C:$C,0))),"",INDEX('Policy Characteristics'!L:L,MATCH($C1219,'Policy Characteristics'!$C:$C,0)))</f>
        <v>industry-elec-and-hydrogen.html</v>
      </c>
    </row>
    <row r="1220" spans="1:18" s="143" customFormat="1" x14ac:dyDescent="0.25">
      <c r="A1220" s="76" t="str">
        <f>IF(ISBLANK(INDEX('Policy Characteristics'!A:A,MATCH($C1220,'Policy Characteristics'!$C:$C,0))),"",INDEX('Policy Characteristics'!A:A,MATCH($C1220,'Policy Characteristics'!$C:$C,0)))</f>
        <v>Industry</v>
      </c>
      <c r="B1220" s="234" t="str">
        <f>IF(ISBLANK(INDEX('Policy Characteristics'!B:B,MATCH($C1220,'Policy Characteristics'!$C:$C,0))),"",INDEX('Policy Characteristics'!B:B,MATCH($C1220,'Policy Characteristics'!$C:$C,0)))</f>
        <v>Hydrogen Combustion</v>
      </c>
      <c r="C1220" s="76" t="str">
        <f t="shared" si="36"/>
        <v>Fraction of Eligible Industrial Energy Use Shifted to Hydrogen</v>
      </c>
      <c r="D1220" s="78" t="s">
        <v>1314</v>
      </c>
      <c r="E1220" t="s">
        <v>1690</v>
      </c>
      <c r="F1220" t="s">
        <v>820</v>
      </c>
      <c r="G1220" s="88" t="s">
        <v>1697</v>
      </c>
      <c r="H1220" s="15">
        <v>2139</v>
      </c>
      <c r="I1220" s="247" t="s">
        <v>43</v>
      </c>
      <c r="J1220" s="236" t="str">
        <f>IF(ISBLANK(INDEX('Policy Characteristics'!D:D,MATCH($C1220,'Policy Characteristics'!$C:$C,0))),"",INDEX('Policy Characteristics'!D:D,MATCH($C1220,'Policy Characteristics'!$C:$C,0)))</f>
        <v>Hydrogen Combustion</v>
      </c>
      <c r="K1220" s="76" t="str">
        <f>IF(ISBLANK(INDEX('Policy Characteristics'!E:E,MATCH($C1220,'Policy Characteristics'!$C:$C,0))),"",INDEX('Policy Characteristics'!E:E,MATCH($C1220,'Policy Characteristics'!$C:$C,0)))</f>
        <v>indst shift to hydrogen</v>
      </c>
      <c r="L1220" s="239">
        <f>IF(ISBLANK(INDEX('Policy Characteristics'!F:F,MATCH($C1220,'Policy Characteristics'!$C:$C,0))),"",INDEX('Policy Characteristics'!F:F,MATCH($C1220,'Policy Characteristics'!$C:$C,0)))</f>
        <v>0</v>
      </c>
      <c r="M1220" s="239">
        <f>IF(ISBLANK(INDEX('Policy Characteristics'!G:G,MATCH($C1220,'Policy Characteristics'!$C:$C,0))),"",INDEX('Policy Characteristics'!G:G,MATCH($C1220,'Policy Characteristics'!$C:$C,0)))</f>
        <v>1</v>
      </c>
      <c r="N1220" s="239">
        <f>IF(ISBLANK(INDEX('Policy Characteristics'!H:H,MATCH($C1220,'Policy Characteristics'!$C:$C,0))),"",INDEX('Policy Characteristics'!H:H,MATCH($C1220,'Policy Characteristics'!$C:$C,0)))</f>
        <v>0.01</v>
      </c>
      <c r="O1220" s="76" t="str">
        <f>IF(ISBLANK(INDEX('Policy Characteristics'!I:I,MATCH($C1220,'Policy Characteristics'!$C:$C,0))),"",INDEX('Policy Characteristics'!I:I,MATCH($C1220,'Policy Characteristics'!$C:$C,0)))</f>
        <v>% of fuel shifted</v>
      </c>
      <c r="P1220" s="76" t="str">
        <f>IF(ISBLANK(INDEX('Policy Characteristics'!J:J,MATCH($C1220,'Policy Characteristics'!$C:$C,0))),"",INDEX('Policy Characteristics'!J:J,MATCH($C1220,'Policy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0" s="76" t="str">
        <f>IF(ISBLANK(INDEX('Policy Characteristics'!K:K,MATCH($C1220,'Policy Characteristics'!$C:$C,0))),"",INDEX('Policy Characteristics'!K:K,MATCH($C1220,'Policy Characteristics'!$C:$C,0)))</f>
        <v>industry-ag-main.html#fuel-switching</v>
      </c>
      <c r="R1220" s="76" t="str">
        <f>IF(ISBLANK(INDEX('Policy Characteristics'!L:L,MATCH($C1220,'Policy Characteristics'!$C:$C,0))),"",INDEX('Policy Characteristics'!L:L,MATCH($C1220,'Policy Characteristics'!$C:$C,0)))</f>
        <v>industry-elec-and-hydrogen.html</v>
      </c>
    </row>
    <row r="1221" spans="1:18" s="143" customFormat="1" x14ac:dyDescent="0.25">
      <c r="A1221" s="76" t="str">
        <f>IF(ISBLANK(INDEX('Policy Characteristics'!A:A,MATCH($C1221,'Policy Characteristics'!$C:$C,0))),"",INDEX('Policy Characteristics'!A:A,MATCH($C1221,'Policy Characteristics'!$C:$C,0)))</f>
        <v>Industry</v>
      </c>
      <c r="B1221" s="234" t="str">
        <f>IF(ISBLANK(INDEX('Policy Characteristics'!B:B,MATCH($C1221,'Policy Characteristics'!$C:$C,0))),"",INDEX('Policy Characteristics'!B:B,MATCH($C1221,'Policy Characteristics'!$C:$C,0)))</f>
        <v>Hydrogen Combustion</v>
      </c>
      <c r="C1221" s="76" t="str">
        <f t="shared" si="36"/>
        <v>Fraction of Eligible Industrial Energy Use Shifted to Hydrogen</v>
      </c>
      <c r="D1221" s="78" t="s">
        <v>1314</v>
      </c>
      <c r="E1221" t="s">
        <v>1691</v>
      </c>
      <c r="F1221" t="s">
        <v>820</v>
      </c>
      <c r="G1221" s="88" t="s">
        <v>1698</v>
      </c>
      <c r="H1221" s="15">
        <v>2140</v>
      </c>
      <c r="I1221" s="247" t="s">
        <v>43</v>
      </c>
      <c r="J1221" s="236" t="str">
        <f>IF(ISBLANK(INDEX('Policy Characteristics'!D:D,MATCH($C1221,'Policy Characteristics'!$C:$C,0))),"",INDEX('Policy Characteristics'!D:D,MATCH($C1221,'Policy Characteristics'!$C:$C,0)))</f>
        <v>Hydrogen Combustion</v>
      </c>
      <c r="K1221" s="76" t="str">
        <f>IF(ISBLANK(INDEX('Policy Characteristics'!E:E,MATCH($C1221,'Policy Characteristics'!$C:$C,0))),"",INDEX('Policy Characteristics'!E:E,MATCH($C1221,'Policy Characteristics'!$C:$C,0)))</f>
        <v>indst shift to hydrogen</v>
      </c>
      <c r="L1221" s="239">
        <f>IF(ISBLANK(INDEX('Policy Characteristics'!F:F,MATCH($C1221,'Policy Characteristics'!$C:$C,0))),"",INDEX('Policy Characteristics'!F:F,MATCH($C1221,'Policy Characteristics'!$C:$C,0)))</f>
        <v>0</v>
      </c>
      <c r="M1221" s="239">
        <f>IF(ISBLANK(INDEX('Policy Characteristics'!G:G,MATCH($C1221,'Policy Characteristics'!$C:$C,0))),"",INDEX('Policy Characteristics'!G:G,MATCH($C1221,'Policy Characteristics'!$C:$C,0)))</f>
        <v>1</v>
      </c>
      <c r="N1221" s="239">
        <f>IF(ISBLANK(INDEX('Policy Characteristics'!H:H,MATCH($C1221,'Policy Characteristics'!$C:$C,0))),"",INDEX('Policy Characteristics'!H:H,MATCH($C1221,'Policy Characteristics'!$C:$C,0)))</f>
        <v>0.01</v>
      </c>
      <c r="O1221" s="76" t="str">
        <f>IF(ISBLANK(INDEX('Policy Characteristics'!I:I,MATCH($C1221,'Policy Characteristics'!$C:$C,0))),"",INDEX('Policy Characteristics'!I:I,MATCH($C1221,'Policy Characteristics'!$C:$C,0)))</f>
        <v>% of fuel shifted</v>
      </c>
      <c r="P1221" s="76" t="str">
        <f>IF(ISBLANK(INDEX('Policy Characteristics'!J:J,MATCH($C1221,'Policy Characteristics'!$C:$C,0))),"",INDEX('Policy Characteristics'!J:J,MATCH($C1221,'Policy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1" s="76" t="str">
        <f>IF(ISBLANK(INDEX('Policy Characteristics'!K:K,MATCH($C1221,'Policy Characteristics'!$C:$C,0))),"",INDEX('Policy Characteristics'!K:K,MATCH($C1221,'Policy Characteristics'!$C:$C,0)))</f>
        <v>industry-ag-main.html#fuel-switching</v>
      </c>
      <c r="R1221" s="76" t="str">
        <f>IF(ISBLANK(INDEX('Policy Characteristics'!L:L,MATCH($C1221,'Policy Characteristics'!$C:$C,0))),"",INDEX('Policy Characteristics'!L:L,MATCH($C1221,'Policy Characteristics'!$C:$C,0)))</f>
        <v>industry-elec-and-hydrogen.html</v>
      </c>
    </row>
    <row r="1222" spans="1:18" s="143" customFormat="1" x14ac:dyDescent="0.25">
      <c r="A1222" s="76" t="str">
        <f>IF(ISBLANK(INDEX('Policy Characteristics'!A:A,MATCH($C1222,'Policy Characteristics'!$C:$C,0))),"",INDEX('Policy Characteristics'!A:A,MATCH($C1222,'Policy Characteristics'!$C:$C,0)))</f>
        <v>Industry</v>
      </c>
      <c r="B1222" s="234" t="str">
        <f>IF(ISBLANK(INDEX('Policy Characteristics'!B:B,MATCH($C1222,'Policy Characteristics'!$C:$C,0))),"",INDEX('Policy Characteristics'!B:B,MATCH($C1222,'Policy Characteristics'!$C:$C,0)))</f>
        <v>Hydrogen Combustion</v>
      </c>
      <c r="C1222" s="76" t="str">
        <f t="shared" si="36"/>
        <v>Fraction of Eligible Industrial Energy Use Shifted to Hydrogen</v>
      </c>
      <c r="D1222" s="78" t="s">
        <v>1314</v>
      </c>
      <c r="E1222" t="s">
        <v>1692</v>
      </c>
      <c r="F1222" t="s">
        <v>820</v>
      </c>
      <c r="G1222" s="88" t="s">
        <v>1699</v>
      </c>
      <c r="H1222" s="15">
        <v>2141</v>
      </c>
      <c r="I1222" s="247" t="s">
        <v>43</v>
      </c>
      <c r="J1222" s="236" t="str">
        <f>IF(ISBLANK(INDEX('Policy Characteristics'!D:D,MATCH($C1222,'Policy Characteristics'!$C:$C,0))),"",INDEX('Policy Characteristics'!D:D,MATCH($C1222,'Policy Characteristics'!$C:$C,0)))</f>
        <v>Hydrogen Combustion</v>
      </c>
      <c r="K1222" s="76" t="str">
        <f>IF(ISBLANK(INDEX('Policy Characteristics'!E:E,MATCH($C1222,'Policy Characteristics'!$C:$C,0))),"",INDEX('Policy Characteristics'!E:E,MATCH($C1222,'Policy Characteristics'!$C:$C,0)))</f>
        <v>indst shift to hydrogen</v>
      </c>
      <c r="L1222" s="239">
        <f>IF(ISBLANK(INDEX('Policy Characteristics'!F:F,MATCH($C1222,'Policy Characteristics'!$C:$C,0))),"",INDEX('Policy Characteristics'!F:F,MATCH($C1222,'Policy Characteristics'!$C:$C,0)))</f>
        <v>0</v>
      </c>
      <c r="M1222" s="239">
        <f>IF(ISBLANK(INDEX('Policy Characteristics'!G:G,MATCH($C1222,'Policy Characteristics'!$C:$C,0))),"",INDEX('Policy Characteristics'!G:G,MATCH($C1222,'Policy Characteristics'!$C:$C,0)))</f>
        <v>1</v>
      </c>
      <c r="N1222" s="239">
        <f>IF(ISBLANK(INDEX('Policy Characteristics'!H:H,MATCH($C1222,'Policy Characteristics'!$C:$C,0))),"",INDEX('Policy Characteristics'!H:H,MATCH($C1222,'Policy Characteristics'!$C:$C,0)))</f>
        <v>0.01</v>
      </c>
      <c r="O1222" s="76" t="str">
        <f>IF(ISBLANK(INDEX('Policy Characteristics'!I:I,MATCH($C1222,'Policy Characteristics'!$C:$C,0))),"",INDEX('Policy Characteristics'!I:I,MATCH($C1222,'Policy Characteristics'!$C:$C,0)))</f>
        <v>% of fuel shifted</v>
      </c>
      <c r="P1222" s="76" t="str">
        <f>IF(ISBLANK(INDEX('Policy Characteristics'!J:J,MATCH($C1222,'Policy Characteristics'!$C:$C,0))),"",INDEX('Policy Characteristics'!J:J,MATCH($C1222,'Policy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2" s="76" t="str">
        <f>IF(ISBLANK(INDEX('Policy Characteristics'!K:K,MATCH($C1222,'Policy Characteristics'!$C:$C,0))),"",INDEX('Policy Characteristics'!K:K,MATCH($C1222,'Policy Characteristics'!$C:$C,0)))</f>
        <v>industry-ag-main.html#fuel-switching</v>
      </c>
      <c r="R1222" s="76" t="str">
        <f>IF(ISBLANK(INDEX('Policy Characteristics'!L:L,MATCH($C1222,'Policy Characteristics'!$C:$C,0))),"",INDEX('Policy Characteristics'!L:L,MATCH($C1222,'Policy Characteristics'!$C:$C,0)))</f>
        <v>industry-elec-and-hydrogen.html</v>
      </c>
    </row>
    <row r="1223" spans="1:18" s="143" customFormat="1" x14ac:dyDescent="0.25">
      <c r="A1223" s="76" t="str">
        <f>IF(ISBLANK(INDEX('Policy Characteristics'!A:A,MATCH($C1223,'Policy Characteristics'!$C:$C,0))),"",INDEX('Policy Characteristics'!A:A,MATCH($C1223,'Policy Characteristics'!$C:$C,0)))</f>
        <v>Industry</v>
      </c>
      <c r="B1223" s="234" t="str">
        <f>IF(ISBLANK(INDEX('Policy Characteristics'!B:B,MATCH($C1223,'Policy Characteristics'!$C:$C,0))),"",INDEX('Policy Characteristics'!B:B,MATCH($C1223,'Policy Characteristics'!$C:$C,0)))</f>
        <v>Hydrogen Combustion</v>
      </c>
      <c r="C1223" s="76" t="str">
        <f t="shared" si="36"/>
        <v>Fraction of Eligible Industrial Energy Use Shifted to Hydrogen</v>
      </c>
      <c r="D1223" s="78" t="s">
        <v>1314</v>
      </c>
      <c r="E1223" t="s">
        <v>1693</v>
      </c>
      <c r="F1223" t="s">
        <v>820</v>
      </c>
      <c r="G1223" s="88" t="s">
        <v>1700</v>
      </c>
      <c r="H1223" s="15">
        <v>2142</v>
      </c>
      <c r="I1223" s="247" t="s">
        <v>43</v>
      </c>
      <c r="J1223" s="236" t="str">
        <f>IF(ISBLANK(INDEX('Policy Characteristics'!D:D,MATCH($C1223,'Policy Characteristics'!$C:$C,0))),"",INDEX('Policy Characteristics'!D:D,MATCH($C1223,'Policy Characteristics'!$C:$C,0)))</f>
        <v>Hydrogen Combustion</v>
      </c>
      <c r="K1223" s="76" t="str">
        <f>IF(ISBLANK(INDEX('Policy Characteristics'!E:E,MATCH($C1223,'Policy Characteristics'!$C:$C,0))),"",INDEX('Policy Characteristics'!E:E,MATCH($C1223,'Policy Characteristics'!$C:$C,0)))</f>
        <v>indst shift to hydrogen</v>
      </c>
      <c r="L1223" s="239">
        <f>IF(ISBLANK(INDEX('Policy Characteristics'!F:F,MATCH($C1223,'Policy Characteristics'!$C:$C,0))),"",INDEX('Policy Characteristics'!F:F,MATCH($C1223,'Policy Characteristics'!$C:$C,0)))</f>
        <v>0</v>
      </c>
      <c r="M1223" s="239">
        <f>IF(ISBLANK(INDEX('Policy Characteristics'!G:G,MATCH($C1223,'Policy Characteristics'!$C:$C,0))),"",INDEX('Policy Characteristics'!G:G,MATCH($C1223,'Policy Characteristics'!$C:$C,0)))</f>
        <v>1</v>
      </c>
      <c r="N1223" s="239">
        <f>IF(ISBLANK(INDEX('Policy Characteristics'!H:H,MATCH($C1223,'Policy Characteristics'!$C:$C,0))),"",INDEX('Policy Characteristics'!H:H,MATCH($C1223,'Policy Characteristics'!$C:$C,0)))</f>
        <v>0.01</v>
      </c>
      <c r="O1223" s="76" t="str">
        <f>IF(ISBLANK(INDEX('Policy Characteristics'!I:I,MATCH($C1223,'Policy Characteristics'!$C:$C,0))),"",INDEX('Policy Characteristics'!I:I,MATCH($C1223,'Policy Characteristics'!$C:$C,0)))</f>
        <v>% of fuel shifted</v>
      </c>
      <c r="P1223" s="76" t="str">
        <f>IF(ISBLANK(INDEX('Policy Characteristics'!J:J,MATCH($C1223,'Policy Characteristics'!$C:$C,0))),"",INDEX('Policy Characteristics'!J:J,MATCH($C1223,'Policy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3" s="76" t="str">
        <f>IF(ISBLANK(INDEX('Policy Characteristics'!K:K,MATCH($C1223,'Policy Characteristics'!$C:$C,0))),"",INDEX('Policy Characteristics'!K:K,MATCH($C1223,'Policy Characteristics'!$C:$C,0)))</f>
        <v>industry-ag-main.html#fuel-switching</v>
      </c>
      <c r="R1223" s="76" t="str">
        <f>IF(ISBLANK(INDEX('Policy Characteristics'!L:L,MATCH($C1223,'Policy Characteristics'!$C:$C,0))),"",INDEX('Policy Characteristics'!L:L,MATCH($C1223,'Policy Characteristics'!$C:$C,0)))</f>
        <v>industry-elec-and-hydrogen.html</v>
      </c>
    </row>
    <row r="1224" spans="1:18" s="143" customFormat="1" x14ac:dyDescent="0.25">
      <c r="A1224" s="76" t="str">
        <f>IF(ISBLANK(INDEX('Policy Characteristics'!A:A,MATCH($C1224,'Policy Characteristics'!$C:$C,0))),"",INDEX('Policy Characteristics'!A:A,MATCH($C1224,'Policy Characteristics'!$C:$C,0)))</f>
        <v>Industry</v>
      </c>
      <c r="B1224" s="234" t="str">
        <f>IF(ISBLANK(INDEX('Policy Characteristics'!B:B,MATCH($C1224,'Policy Characteristics'!$C:$C,0))),"",INDEX('Policy Characteristics'!B:B,MATCH($C1224,'Policy Characteristics'!$C:$C,0)))</f>
        <v>Hydrogen Combustion</v>
      </c>
      <c r="C1224" s="76" t="str">
        <f t="shared" si="36"/>
        <v>Fraction of Eligible Industrial Energy Use Shifted to Hydrogen</v>
      </c>
      <c r="D1224" s="78" t="s">
        <v>1314</v>
      </c>
      <c r="E1224" t="s">
        <v>1694</v>
      </c>
      <c r="F1224" t="s">
        <v>820</v>
      </c>
      <c r="G1224" s="88" t="s">
        <v>1701</v>
      </c>
      <c r="H1224" s="15">
        <v>2143</v>
      </c>
      <c r="I1224" s="247" t="s">
        <v>43</v>
      </c>
      <c r="J1224" s="236" t="str">
        <f>IF(ISBLANK(INDEX('Policy Characteristics'!D:D,MATCH($C1224,'Policy Characteristics'!$C:$C,0))),"",INDEX('Policy Characteristics'!D:D,MATCH($C1224,'Policy Characteristics'!$C:$C,0)))</f>
        <v>Hydrogen Combustion</v>
      </c>
      <c r="K1224" s="76" t="str">
        <f>IF(ISBLANK(INDEX('Policy Characteristics'!E:E,MATCH($C1224,'Policy Characteristics'!$C:$C,0))),"",INDEX('Policy Characteristics'!E:E,MATCH($C1224,'Policy Characteristics'!$C:$C,0)))</f>
        <v>indst shift to hydrogen</v>
      </c>
      <c r="L1224" s="239">
        <f>IF(ISBLANK(INDEX('Policy Characteristics'!F:F,MATCH($C1224,'Policy Characteristics'!$C:$C,0))),"",INDEX('Policy Characteristics'!F:F,MATCH($C1224,'Policy Characteristics'!$C:$C,0)))</f>
        <v>0</v>
      </c>
      <c r="M1224" s="239">
        <f>IF(ISBLANK(INDEX('Policy Characteristics'!G:G,MATCH($C1224,'Policy Characteristics'!$C:$C,0))),"",INDEX('Policy Characteristics'!G:G,MATCH($C1224,'Policy Characteristics'!$C:$C,0)))</f>
        <v>1</v>
      </c>
      <c r="N1224" s="239">
        <f>IF(ISBLANK(INDEX('Policy Characteristics'!H:H,MATCH($C1224,'Policy Characteristics'!$C:$C,0))),"",INDEX('Policy Characteristics'!H:H,MATCH($C1224,'Policy Characteristics'!$C:$C,0)))</f>
        <v>0.01</v>
      </c>
      <c r="O1224" s="76" t="str">
        <f>IF(ISBLANK(INDEX('Policy Characteristics'!I:I,MATCH($C1224,'Policy Characteristics'!$C:$C,0))),"",INDEX('Policy Characteristics'!I:I,MATCH($C1224,'Policy Characteristics'!$C:$C,0)))</f>
        <v>% of fuel shifted</v>
      </c>
      <c r="P1224" s="76" t="str">
        <f>IF(ISBLANK(INDEX('Policy Characteristics'!J:J,MATCH($C1224,'Policy Characteristics'!$C:$C,0))),"",INDEX('Policy Characteristics'!J:J,MATCH($C1224,'Policy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4" s="76" t="str">
        <f>IF(ISBLANK(INDEX('Policy Characteristics'!K:K,MATCH($C1224,'Policy Characteristics'!$C:$C,0))),"",INDEX('Policy Characteristics'!K:K,MATCH($C1224,'Policy Characteristics'!$C:$C,0)))</f>
        <v>industry-ag-main.html#fuel-switching</v>
      </c>
      <c r="R1224" s="76" t="str">
        <f>IF(ISBLANK(INDEX('Policy Characteristics'!L:L,MATCH($C1224,'Policy Characteristics'!$C:$C,0))),"",INDEX('Policy Characteristics'!L:L,MATCH($C1224,'Policy Characteristics'!$C:$C,0)))</f>
        <v>industry-elec-and-hydrogen.html</v>
      </c>
    </row>
    <row r="1225" spans="1:18" s="143" customFormat="1" x14ac:dyDescent="0.25">
      <c r="A1225" s="76" t="str">
        <f>IF(ISBLANK(INDEX('Policy Characteristics'!A:A,MATCH($C1225,'Policy Characteristics'!$C:$C,0))),"",INDEX('Policy Characteristics'!A:A,MATCH($C1225,'Policy Characteristics'!$C:$C,0)))</f>
        <v>Industry</v>
      </c>
      <c r="B1225" s="234" t="str">
        <f>IF(ISBLANK(INDEX('Policy Characteristics'!B:B,MATCH($C1225,'Policy Characteristics'!$C:$C,0))),"",INDEX('Policy Characteristics'!B:B,MATCH($C1225,'Policy Characteristics'!$C:$C,0)))</f>
        <v>Hydrogen Combustion</v>
      </c>
      <c r="C1225" s="76" t="str">
        <f t="shared" si="36"/>
        <v>Fraction of Eligible Industrial Energy Use Shifted to Hydrogen</v>
      </c>
      <c r="D1225" s="78" t="s">
        <v>1314</v>
      </c>
      <c r="E1225" t="s">
        <v>1695</v>
      </c>
      <c r="F1225" t="s">
        <v>820</v>
      </c>
      <c r="G1225" s="88" t="s">
        <v>1702</v>
      </c>
      <c r="H1225" s="15">
        <v>2144</v>
      </c>
      <c r="I1225" s="247" t="s">
        <v>44</v>
      </c>
      <c r="J1225" s="236" t="str">
        <f>IF(ISBLANK(INDEX('Policy Characteristics'!D:D,MATCH($C1225,'Policy Characteristics'!$C:$C,0))),"",INDEX('Policy Characteristics'!D:D,MATCH($C1225,'Policy Characteristics'!$C:$C,0)))</f>
        <v>Hydrogen Combustion</v>
      </c>
      <c r="K1225" s="76" t="str">
        <f>IF(ISBLANK(INDEX('Policy Characteristics'!E:E,MATCH($C1225,'Policy Characteristics'!$C:$C,0))),"",INDEX('Policy Characteristics'!E:E,MATCH($C1225,'Policy Characteristics'!$C:$C,0)))</f>
        <v>indst shift to hydrogen</v>
      </c>
      <c r="L1225" s="239">
        <f>IF(ISBLANK(INDEX('Policy Characteristics'!F:F,MATCH($C1225,'Policy Characteristics'!$C:$C,0))),"",INDEX('Policy Characteristics'!F:F,MATCH($C1225,'Policy Characteristics'!$C:$C,0)))</f>
        <v>0</v>
      </c>
      <c r="M1225" s="239">
        <f>IF(ISBLANK(INDEX('Policy Characteristics'!G:G,MATCH($C1225,'Policy Characteristics'!$C:$C,0))),"",INDEX('Policy Characteristics'!G:G,MATCH($C1225,'Policy Characteristics'!$C:$C,0)))</f>
        <v>1</v>
      </c>
      <c r="N1225" s="239">
        <f>IF(ISBLANK(INDEX('Policy Characteristics'!H:H,MATCH($C1225,'Policy Characteristics'!$C:$C,0))),"",INDEX('Policy Characteristics'!H:H,MATCH($C1225,'Policy Characteristics'!$C:$C,0)))</f>
        <v>0.01</v>
      </c>
      <c r="O1225" s="76" t="str">
        <f>IF(ISBLANK(INDEX('Policy Characteristics'!I:I,MATCH($C1225,'Policy Characteristics'!$C:$C,0))),"",INDEX('Policy Characteristics'!I:I,MATCH($C1225,'Policy Characteristics'!$C:$C,0)))</f>
        <v>% of fuel shifted</v>
      </c>
      <c r="P1225" s="76" t="str">
        <f>IF(ISBLANK(INDEX('Policy Characteristics'!J:J,MATCH($C1225,'Policy Characteristics'!$C:$C,0))),"",INDEX('Policy Characteristics'!J:J,MATCH($C1225,'Policy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5" s="76" t="str">
        <f>IF(ISBLANK(INDEX('Policy Characteristics'!K:K,MATCH($C1225,'Policy Characteristics'!$C:$C,0))),"",INDEX('Policy Characteristics'!K:K,MATCH($C1225,'Policy Characteristics'!$C:$C,0)))</f>
        <v>industry-ag-main.html#fuel-switching</v>
      </c>
      <c r="R1225" s="76" t="str">
        <f>IF(ISBLANK(INDEX('Policy Characteristics'!L:L,MATCH($C1225,'Policy Characteristics'!$C:$C,0))),"",INDEX('Policy Characteristics'!L:L,MATCH($C1225,'Policy Characteristics'!$C:$C,0)))</f>
        <v>industry-elec-and-hydrogen.html</v>
      </c>
    </row>
    <row r="1226" spans="1:18" s="143" customFormat="1" x14ac:dyDescent="0.25">
      <c r="A1226" s="76" t="str">
        <f>IF(ISBLANK(INDEX('Policy Characteristics'!A:A,MATCH($C1226,'Policy Characteristics'!$C:$C,0))),"",INDEX('Policy Characteristics'!A:A,MATCH($C1226,'Policy Characteristics'!$C:$C,0)))</f>
        <v>Industry</v>
      </c>
      <c r="B1226" s="234" t="str">
        <f>IF(ISBLANK(INDEX('Policy Characteristics'!B:B,MATCH($C1226,'Policy Characteristics'!$C:$C,0))),"",INDEX('Policy Characteristics'!B:B,MATCH($C1226,'Policy Characteristics'!$C:$C,0)))</f>
        <v>Hydrogen Combustion</v>
      </c>
      <c r="C1226" s="76" t="str">
        <f t="shared" si="36"/>
        <v>Fraction of Eligible Industrial Energy Use Shifted to Hydrogen</v>
      </c>
      <c r="D1226" s="78" t="s">
        <v>1314</v>
      </c>
      <c r="E1226" t="s">
        <v>1833</v>
      </c>
      <c r="F1226" t="s">
        <v>820</v>
      </c>
      <c r="G1226" s="88" t="s">
        <v>1833</v>
      </c>
      <c r="H1226" s="15">
        <v>2145</v>
      </c>
      <c r="I1226" s="247" t="s">
        <v>43</v>
      </c>
      <c r="J1226" s="236" t="str">
        <f>IF(ISBLANK(INDEX('Policy Characteristics'!D:D,MATCH($C1226,'Policy Characteristics'!$C:$C,0))),"",INDEX('Policy Characteristics'!D:D,MATCH($C1226,'Policy Characteristics'!$C:$C,0)))</f>
        <v>Hydrogen Combustion</v>
      </c>
      <c r="K1226" s="76" t="str">
        <f>IF(ISBLANK(INDEX('Policy Characteristics'!E:E,MATCH($C1226,'Policy Characteristics'!$C:$C,0))),"",INDEX('Policy Characteristics'!E:E,MATCH($C1226,'Policy Characteristics'!$C:$C,0)))</f>
        <v>indst shift to hydrogen</v>
      </c>
      <c r="L1226" s="239">
        <f>IF(ISBLANK(INDEX('Policy Characteristics'!F:F,MATCH($C1226,'Policy Characteristics'!$C:$C,0))),"",INDEX('Policy Characteristics'!F:F,MATCH($C1226,'Policy Characteristics'!$C:$C,0)))</f>
        <v>0</v>
      </c>
      <c r="M1226" s="239">
        <f>IF(ISBLANK(INDEX('Policy Characteristics'!G:G,MATCH($C1226,'Policy Characteristics'!$C:$C,0))),"",INDEX('Policy Characteristics'!G:G,MATCH($C1226,'Policy Characteristics'!$C:$C,0)))</f>
        <v>1</v>
      </c>
      <c r="N1226" s="239">
        <f>IF(ISBLANK(INDEX('Policy Characteristics'!H:H,MATCH($C1226,'Policy Characteristics'!$C:$C,0))),"",INDEX('Policy Characteristics'!H:H,MATCH($C1226,'Policy Characteristics'!$C:$C,0)))</f>
        <v>0.01</v>
      </c>
      <c r="O1226" s="76" t="str">
        <f>IF(ISBLANK(INDEX('Policy Characteristics'!I:I,MATCH($C1226,'Policy Characteristics'!$C:$C,0))),"",INDEX('Policy Characteristics'!I:I,MATCH($C1226,'Policy Characteristics'!$C:$C,0)))</f>
        <v>% of fuel shifted</v>
      </c>
      <c r="P1226" s="76" t="str">
        <f>IF(ISBLANK(INDEX('Policy Characteristics'!J:J,MATCH($C1226,'Policy Characteristics'!$C:$C,0))),"",INDEX('Policy Characteristics'!J:J,MATCH($C1226,'Policy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6" s="76" t="str">
        <f>IF(ISBLANK(INDEX('Policy Characteristics'!K:K,MATCH($C1226,'Policy Characteristics'!$C:$C,0))),"",INDEX('Policy Characteristics'!K:K,MATCH($C1226,'Policy Characteristics'!$C:$C,0)))</f>
        <v>industry-ag-main.html#fuel-switching</v>
      </c>
      <c r="R1226" s="76" t="str">
        <f>IF(ISBLANK(INDEX('Policy Characteristics'!L:L,MATCH($C1226,'Policy Characteristics'!$C:$C,0))),"",INDEX('Policy Characteristics'!L:L,MATCH($C1226,'Policy Characteristics'!$C:$C,0)))</f>
        <v>industry-elec-and-hydrogen.html</v>
      </c>
    </row>
    <row r="1227" spans="1:18" s="143" customFormat="1" x14ac:dyDescent="0.25">
      <c r="A1227" s="76" t="str">
        <f>IF(ISBLANK(INDEX('Policy Characteristics'!A:A,MATCH($C1227,'Policy Characteristics'!$C:$C,0))),"",INDEX('Policy Characteristics'!A:A,MATCH($C1227,'Policy Characteristics'!$C:$C,0)))</f>
        <v>Industry</v>
      </c>
      <c r="B1227" s="234" t="str">
        <f>IF(ISBLANK(INDEX('Policy Characteristics'!B:B,MATCH($C1227,'Policy Characteristics'!$C:$C,0))),"",INDEX('Policy Characteristics'!B:B,MATCH($C1227,'Policy Characteristics'!$C:$C,0)))</f>
        <v>Hydrogen Combustion</v>
      </c>
      <c r="C1227" s="76" t="str">
        <f t="shared" si="36"/>
        <v>Fraction of Eligible Industrial Energy Use Shifted to Hydrogen</v>
      </c>
      <c r="D1227" s="78" t="s">
        <v>1315</v>
      </c>
      <c r="E1227" t="s">
        <v>1689</v>
      </c>
      <c r="F1227" t="s">
        <v>1277</v>
      </c>
      <c r="G1227" s="88" t="s">
        <v>1696</v>
      </c>
      <c r="H1227" s="15">
        <v>2146</v>
      </c>
      <c r="I1227" s="247" t="s">
        <v>43</v>
      </c>
      <c r="J1227" s="236" t="str">
        <f>IF(ISBLANK(INDEX('Policy Characteristics'!D:D,MATCH($C1227,'Policy Characteristics'!$C:$C,0))),"",INDEX('Policy Characteristics'!D:D,MATCH($C1227,'Policy Characteristics'!$C:$C,0)))</f>
        <v>Hydrogen Combustion</v>
      </c>
      <c r="K1227" s="76" t="str">
        <f>IF(ISBLANK(INDEX('Policy Characteristics'!E:E,MATCH($C1227,'Policy Characteristics'!$C:$C,0))),"",INDEX('Policy Characteristics'!E:E,MATCH($C1227,'Policy Characteristics'!$C:$C,0)))</f>
        <v>indst shift to hydrogen</v>
      </c>
      <c r="L1227" s="239">
        <f>IF(ISBLANK(INDEX('Policy Characteristics'!F:F,MATCH($C1227,'Policy Characteristics'!$C:$C,0))),"",INDEX('Policy Characteristics'!F:F,MATCH($C1227,'Policy Characteristics'!$C:$C,0)))</f>
        <v>0</v>
      </c>
      <c r="M1227" s="239">
        <f>IF(ISBLANK(INDEX('Policy Characteristics'!G:G,MATCH($C1227,'Policy Characteristics'!$C:$C,0))),"",INDEX('Policy Characteristics'!G:G,MATCH($C1227,'Policy Characteristics'!$C:$C,0)))</f>
        <v>1</v>
      </c>
      <c r="N1227" s="239">
        <f>IF(ISBLANK(INDEX('Policy Characteristics'!H:H,MATCH($C1227,'Policy Characteristics'!$C:$C,0))),"",INDEX('Policy Characteristics'!H:H,MATCH($C1227,'Policy Characteristics'!$C:$C,0)))</f>
        <v>0.01</v>
      </c>
      <c r="O1227" s="76" t="str">
        <f>IF(ISBLANK(INDEX('Policy Characteristics'!I:I,MATCH($C1227,'Policy Characteristics'!$C:$C,0))),"",INDEX('Policy Characteristics'!I:I,MATCH($C1227,'Policy Characteristics'!$C:$C,0)))</f>
        <v>% of fuel shifted</v>
      </c>
      <c r="P1227" s="76" t="str">
        <f>IF(ISBLANK(INDEX('Policy Characteristics'!J:J,MATCH($C1227,'Policy Characteristics'!$C:$C,0))),"",INDEX('Policy Characteristics'!J:J,MATCH($C1227,'Policy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7" s="76" t="str">
        <f>IF(ISBLANK(INDEX('Policy Characteristics'!K:K,MATCH($C1227,'Policy Characteristics'!$C:$C,0))),"",INDEX('Policy Characteristics'!K:K,MATCH($C1227,'Policy Characteristics'!$C:$C,0)))</f>
        <v>industry-ag-main.html#fuel-switching</v>
      </c>
      <c r="R1227" s="76" t="str">
        <f>IF(ISBLANK(INDEX('Policy Characteristics'!L:L,MATCH($C1227,'Policy Characteristics'!$C:$C,0))),"",INDEX('Policy Characteristics'!L:L,MATCH($C1227,'Policy Characteristics'!$C:$C,0)))</f>
        <v>industry-elec-and-hydrogen.html</v>
      </c>
    </row>
    <row r="1228" spans="1:18" s="143" customFormat="1" x14ac:dyDescent="0.25">
      <c r="A1228" s="76" t="str">
        <f>IF(ISBLANK(INDEX('Policy Characteristics'!A:A,MATCH($C1228,'Policy Characteristics'!$C:$C,0))),"",INDEX('Policy Characteristics'!A:A,MATCH($C1228,'Policy Characteristics'!$C:$C,0)))</f>
        <v>Industry</v>
      </c>
      <c r="B1228" s="234" t="str">
        <f>IF(ISBLANK(INDEX('Policy Characteristics'!B:B,MATCH($C1228,'Policy Characteristics'!$C:$C,0))),"",INDEX('Policy Characteristics'!B:B,MATCH($C1228,'Policy Characteristics'!$C:$C,0)))</f>
        <v>Hydrogen Combustion</v>
      </c>
      <c r="C1228" s="76" t="str">
        <f t="shared" si="36"/>
        <v>Fraction of Eligible Industrial Energy Use Shifted to Hydrogen</v>
      </c>
      <c r="D1228" s="78" t="s">
        <v>1315</v>
      </c>
      <c r="E1228" t="s">
        <v>1690</v>
      </c>
      <c r="F1228" t="s">
        <v>1277</v>
      </c>
      <c r="G1228" s="88" t="s">
        <v>1697</v>
      </c>
      <c r="H1228" s="15">
        <v>2147</v>
      </c>
      <c r="I1228" s="247" t="s">
        <v>43</v>
      </c>
      <c r="J1228" s="236" t="str">
        <f>IF(ISBLANK(INDEX('Policy Characteristics'!D:D,MATCH($C1228,'Policy Characteristics'!$C:$C,0))),"",INDEX('Policy Characteristics'!D:D,MATCH($C1228,'Policy Characteristics'!$C:$C,0)))</f>
        <v>Hydrogen Combustion</v>
      </c>
      <c r="K1228" s="76" t="str">
        <f>IF(ISBLANK(INDEX('Policy Characteristics'!E:E,MATCH($C1228,'Policy Characteristics'!$C:$C,0))),"",INDEX('Policy Characteristics'!E:E,MATCH($C1228,'Policy Characteristics'!$C:$C,0)))</f>
        <v>indst shift to hydrogen</v>
      </c>
      <c r="L1228" s="239">
        <f>IF(ISBLANK(INDEX('Policy Characteristics'!F:F,MATCH($C1228,'Policy Characteristics'!$C:$C,0))),"",INDEX('Policy Characteristics'!F:F,MATCH($C1228,'Policy Characteristics'!$C:$C,0)))</f>
        <v>0</v>
      </c>
      <c r="M1228" s="239">
        <f>IF(ISBLANK(INDEX('Policy Characteristics'!G:G,MATCH($C1228,'Policy Characteristics'!$C:$C,0))),"",INDEX('Policy Characteristics'!G:G,MATCH($C1228,'Policy Characteristics'!$C:$C,0)))</f>
        <v>1</v>
      </c>
      <c r="N1228" s="239">
        <f>IF(ISBLANK(INDEX('Policy Characteristics'!H:H,MATCH($C1228,'Policy Characteristics'!$C:$C,0))),"",INDEX('Policy Characteristics'!H:H,MATCH($C1228,'Policy Characteristics'!$C:$C,0)))</f>
        <v>0.01</v>
      </c>
      <c r="O1228" s="76" t="str">
        <f>IF(ISBLANK(INDEX('Policy Characteristics'!I:I,MATCH($C1228,'Policy Characteristics'!$C:$C,0))),"",INDEX('Policy Characteristics'!I:I,MATCH($C1228,'Policy Characteristics'!$C:$C,0)))</f>
        <v>% of fuel shifted</v>
      </c>
      <c r="P1228" s="76" t="str">
        <f>IF(ISBLANK(INDEX('Policy Characteristics'!J:J,MATCH($C1228,'Policy Characteristics'!$C:$C,0))),"",INDEX('Policy Characteristics'!J:J,MATCH($C1228,'Policy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8" s="76" t="str">
        <f>IF(ISBLANK(INDEX('Policy Characteristics'!K:K,MATCH($C1228,'Policy Characteristics'!$C:$C,0))),"",INDEX('Policy Characteristics'!K:K,MATCH($C1228,'Policy Characteristics'!$C:$C,0)))</f>
        <v>industry-ag-main.html#fuel-switching</v>
      </c>
      <c r="R1228" s="76" t="str">
        <f>IF(ISBLANK(INDEX('Policy Characteristics'!L:L,MATCH($C1228,'Policy Characteristics'!$C:$C,0))),"",INDEX('Policy Characteristics'!L:L,MATCH($C1228,'Policy Characteristics'!$C:$C,0)))</f>
        <v>industry-elec-and-hydrogen.html</v>
      </c>
    </row>
    <row r="1229" spans="1:18" s="143" customFormat="1" x14ac:dyDescent="0.25">
      <c r="A1229" s="76" t="str">
        <f>IF(ISBLANK(INDEX('Policy Characteristics'!A:A,MATCH($C1229,'Policy Characteristics'!$C:$C,0))),"",INDEX('Policy Characteristics'!A:A,MATCH($C1229,'Policy Characteristics'!$C:$C,0)))</f>
        <v>Industry</v>
      </c>
      <c r="B1229" s="234" t="str">
        <f>IF(ISBLANK(INDEX('Policy Characteristics'!B:B,MATCH($C1229,'Policy Characteristics'!$C:$C,0))),"",INDEX('Policy Characteristics'!B:B,MATCH($C1229,'Policy Characteristics'!$C:$C,0)))</f>
        <v>Hydrogen Combustion</v>
      </c>
      <c r="C1229" s="76" t="str">
        <f t="shared" si="36"/>
        <v>Fraction of Eligible Industrial Energy Use Shifted to Hydrogen</v>
      </c>
      <c r="D1229" s="78" t="s">
        <v>1315</v>
      </c>
      <c r="E1229" t="s">
        <v>1691</v>
      </c>
      <c r="F1229" t="s">
        <v>1277</v>
      </c>
      <c r="G1229" s="88" t="s">
        <v>1698</v>
      </c>
      <c r="H1229" s="15">
        <v>2148</v>
      </c>
      <c r="I1229" s="247" t="s">
        <v>43</v>
      </c>
      <c r="J1229" s="236" t="str">
        <f>IF(ISBLANK(INDEX('Policy Characteristics'!D:D,MATCH($C1229,'Policy Characteristics'!$C:$C,0))),"",INDEX('Policy Characteristics'!D:D,MATCH($C1229,'Policy Characteristics'!$C:$C,0)))</f>
        <v>Hydrogen Combustion</v>
      </c>
      <c r="K1229" s="76" t="str">
        <f>IF(ISBLANK(INDEX('Policy Characteristics'!E:E,MATCH($C1229,'Policy Characteristics'!$C:$C,0))),"",INDEX('Policy Characteristics'!E:E,MATCH($C1229,'Policy Characteristics'!$C:$C,0)))</f>
        <v>indst shift to hydrogen</v>
      </c>
      <c r="L1229" s="239">
        <f>IF(ISBLANK(INDEX('Policy Characteristics'!F:F,MATCH($C1229,'Policy Characteristics'!$C:$C,0))),"",INDEX('Policy Characteristics'!F:F,MATCH($C1229,'Policy Characteristics'!$C:$C,0)))</f>
        <v>0</v>
      </c>
      <c r="M1229" s="239">
        <f>IF(ISBLANK(INDEX('Policy Characteristics'!G:G,MATCH($C1229,'Policy Characteristics'!$C:$C,0))),"",INDEX('Policy Characteristics'!G:G,MATCH($C1229,'Policy Characteristics'!$C:$C,0)))</f>
        <v>1</v>
      </c>
      <c r="N1229" s="239">
        <f>IF(ISBLANK(INDEX('Policy Characteristics'!H:H,MATCH($C1229,'Policy Characteristics'!$C:$C,0))),"",INDEX('Policy Characteristics'!H:H,MATCH($C1229,'Policy Characteristics'!$C:$C,0)))</f>
        <v>0.01</v>
      </c>
      <c r="O1229" s="76" t="str">
        <f>IF(ISBLANK(INDEX('Policy Characteristics'!I:I,MATCH($C1229,'Policy Characteristics'!$C:$C,0))),"",INDEX('Policy Characteristics'!I:I,MATCH($C1229,'Policy Characteristics'!$C:$C,0)))</f>
        <v>% of fuel shifted</v>
      </c>
      <c r="P1229" s="76" t="str">
        <f>IF(ISBLANK(INDEX('Policy Characteristics'!J:J,MATCH($C1229,'Policy Characteristics'!$C:$C,0))),"",INDEX('Policy Characteristics'!J:J,MATCH($C1229,'Policy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9" s="76" t="str">
        <f>IF(ISBLANK(INDEX('Policy Characteristics'!K:K,MATCH($C1229,'Policy Characteristics'!$C:$C,0))),"",INDEX('Policy Characteristics'!K:K,MATCH($C1229,'Policy Characteristics'!$C:$C,0)))</f>
        <v>industry-ag-main.html#fuel-switching</v>
      </c>
      <c r="R1229" s="76" t="str">
        <f>IF(ISBLANK(INDEX('Policy Characteristics'!L:L,MATCH($C1229,'Policy Characteristics'!$C:$C,0))),"",INDEX('Policy Characteristics'!L:L,MATCH($C1229,'Policy Characteristics'!$C:$C,0)))</f>
        <v>industry-elec-and-hydrogen.html</v>
      </c>
    </row>
    <row r="1230" spans="1:18" s="143" customFormat="1" x14ac:dyDescent="0.25">
      <c r="A1230" s="76" t="str">
        <f>IF(ISBLANK(INDEX('Policy Characteristics'!A:A,MATCH($C1230,'Policy Characteristics'!$C:$C,0))),"",INDEX('Policy Characteristics'!A:A,MATCH($C1230,'Policy Characteristics'!$C:$C,0)))</f>
        <v>Industry</v>
      </c>
      <c r="B1230" s="234" t="str">
        <f>IF(ISBLANK(INDEX('Policy Characteristics'!B:B,MATCH($C1230,'Policy Characteristics'!$C:$C,0))),"",INDEX('Policy Characteristics'!B:B,MATCH($C1230,'Policy Characteristics'!$C:$C,0)))</f>
        <v>Hydrogen Combustion</v>
      </c>
      <c r="C1230" s="76" t="str">
        <f t="shared" si="36"/>
        <v>Fraction of Eligible Industrial Energy Use Shifted to Hydrogen</v>
      </c>
      <c r="D1230" s="78" t="s">
        <v>1315</v>
      </c>
      <c r="E1230" t="s">
        <v>1692</v>
      </c>
      <c r="F1230" t="s">
        <v>1277</v>
      </c>
      <c r="G1230" s="88" t="s">
        <v>1699</v>
      </c>
      <c r="H1230" s="15">
        <v>2149</v>
      </c>
      <c r="I1230" s="247" t="s">
        <v>43</v>
      </c>
      <c r="J1230" s="236" t="str">
        <f>IF(ISBLANK(INDEX('Policy Characteristics'!D:D,MATCH($C1230,'Policy Characteristics'!$C:$C,0))),"",INDEX('Policy Characteristics'!D:D,MATCH($C1230,'Policy Characteristics'!$C:$C,0)))</f>
        <v>Hydrogen Combustion</v>
      </c>
      <c r="K1230" s="76" t="str">
        <f>IF(ISBLANK(INDEX('Policy Characteristics'!E:E,MATCH($C1230,'Policy Characteristics'!$C:$C,0))),"",INDEX('Policy Characteristics'!E:E,MATCH($C1230,'Policy Characteristics'!$C:$C,0)))</f>
        <v>indst shift to hydrogen</v>
      </c>
      <c r="L1230" s="239">
        <f>IF(ISBLANK(INDEX('Policy Characteristics'!F:F,MATCH($C1230,'Policy Characteristics'!$C:$C,0))),"",INDEX('Policy Characteristics'!F:F,MATCH($C1230,'Policy Characteristics'!$C:$C,0)))</f>
        <v>0</v>
      </c>
      <c r="M1230" s="239">
        <f>IF(ISBLANK(INDEX('Policy Characteristics'!G:G,MATCH($C1230,'Policy Characteristics'!$C:$C,0))),"",INDEX('Policy Characteristics'!G:G,MATCH($C1230,'Policy Characteristics'!$C:$C,0)))</f>
        <v>1</v>
      </c>
      <c r="N1230" s="239">
        <f>IF(ISBLANK(INDEX('Policy Characteristics'!H:H,MATCH($C1230,'Policy Characteristics'!$C:$C,0))),"",INDEX('Policy Characteristics'!H:H,MATCH($C1230,'Policy Characteristics'!$C:$C,0)))</f>
        <v>0.01</v>
      </c>
      <c r="O1230" s="76" t="str">
        <f>IF(ISBLANK(INDEX('Policy Characteristics'!I:I,MATCH($C1230,'Policy Characteristics'!$C:$C,0))),"",INDEX('Policy Characteristics'!I:I,MATCH($C1230,'Policy Characteristics'!$C:$C,0)))</f>
        <v>% of fuel shifted</v>
      </c>
      <c r="P1230" s="76" t="str">
        <f>IF(ISBLANK(INDEX('Policy Characteristics'!J:J,MATCH($C1230,'Policy Characteristics'!$C:$C,0))),"",INDEX('Policy Characteristics'!J:J,MATCH($C1230,'Policy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0" s="76" t="str">
        <f>IF(ISBLANK(INDEX('Policy Characteristics'!K:K,MATCH($C1230,'Policy Characteristics'!$C:$C,0))),"",INDEX('Policy Characteristics'!K:K,MATCH($C1230,'Policy Characteristics'!$C:$C,0)))</f>
        <v>industry-ag-main.html#fuel-switching</v>
      </c>
      <c r="R1230" s="76" t="str">
        <f>IF(ISBLANK(INDEX('Policy Characteristics'!L:L,MATCH($C1230,'Policy Characteristics'!$C:$C,0))),"",INDEX('Policy Characteristics'!L:L,MATCH($C1230,'Policy Characteristics'!$C:$C,0)))</f>
        <v>industry-elec-and-hydrogen.html</v>
      </c>
    </row>
    <row r="1231" spans="1:18" s="143" customFormat="1" x14ac:dyDescent="0.25">
      <c r="A1231" s="76" t="str">
        <f>IF(ISBLANK(INDEX('Policy Characteristics'!A:A,MATCH($C1231,'Policy Characteristics'!$C:$C,0))),"",INDEX('Policy Characteristics'!A:A,MATCH($C1231,'Policy Characteristics'!$C:$C,0)))</f>
        <v>Industry</v>
      </c>
      <c r="B1231" s="234" t="str">
        <f>IF(ISBLANK(INDEX('Policy Characteristics'!B:B,MATCH($C1231,'Policy Characteristics'!$C:$C,0))),"",INDEX('Policy Characteristics'!B:B,MATCH($C1231,'Policy Characteristics'!$C:$C,0)))</f>
        <v>Hydrogen Combustion</v>
      </c>
      <c r="C1231" s="76" t="str">
        <f t="shared" si="36"/>
        <v>Fraction of Eligible Industrial Energy Use Shifted to Hydrogen</v>
      </c>
      <c r="D1231" s="78" t="s">
        <v>1315</v>
      </c>
      <c r="E1231" t="s">
        <v>1693</v>
      </c>
      <c r="F1231" t="s">
        <v>1277</v>
      </c>
      <c r="G1231" s="88" t="s">
        <v>1700</v>
      </c>
      <c r="H1231" s="15">
        <v>2150</v>
      </c>
      <c r="I1231" s="247" t="s">
        <v>44</v>
      </c>
      <c r="J1231" s="236" t="str">
        <f>IF(ISBLANK(INDEX('Policy Characteristics'!D:D,MATCH($C1231,'Policy Characteristics'!$C:$C,0))),"",INDEX('Policy Characteristics'!D:D,MATCH($C1231,'Policy Characteristics'!$C:$C,0)))</f>
        <v>Hydrogen Combustion</v>
      </c>
      <c r="K1231" s="76" t="str">
        <f>IF(ISBLANK(INDEX('Policy Characteristics'!E:E,MATCH($C1231,'Policy Characteristics'!$C:$C,0))),"",INDEX('Policy Characteristics'!E:E,MATCH($C1231,'Policy Characteristics'!$C:$C,0)))</f>
        <v>indst shift to hydrogen</v>
      </c>
      <c r="L1231" s="239">
        <f>IF(ISBLANK(INDEX('Policy Characteristics'!F:F,MATCH($C1231,'Policy Characteristics'!$C:$C,0))),"",INDEX('Policy Characteristics'!F:F,MATCH($C1231,'Policy Characteristics'!$C:$C,0)))</f>
        <v>0</v>
      </c>
      <c r="M1231" s="239">
        <f>IF(ISBLANK(INDEX('Policy Characteristics'!G:G,MATCH($C1231,'Policy Characteristics'!$C:$C,0))),"",INDEX('Policy Characteristics'!G:G,MATCH($C1231,'Policy Characteristics'!$C:$C,0)))</f>
        <v>1</v>
      </c>
      <c r="N1231" s="239">
        <f>IF(ISBLANK(INDEX('Policy Characteristics'!H:H,MATCH($C1231,'Policy Characteristics'!$C:$C,0))),"",INDEX('Policy Characteristics'!H:H,MATCH($C1231,'Policy Characteristics'!$C:$C,0)))</f>
        <v>0.01</v>
      </c>
      <c r="O1231" s="76" t="str">
        <f>IF(ISBLANK(INDEX('Policy Characteristics'!I:I,MATCH($C1231,'Policy Characteristics'!$C:$C,0))),"",INDEX('Policy Characteristics'!I:I,MATCH($C1231,'Policy Characteristics'!$C:$C,0)))</f>
        <v>% of fuel shifted</v>
      </c>
      <c r="P1231" s="76" t="str">
        <f>IF(ISBLANK(INDEX('Policy Characteristics'!J:J,MATCH($C1231,'Policy Characteristics'!$C:$C,0))),"",INDEX('Policy Characteristics'!J:J,MATCH($C1231,'Policy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1" s="76" t="str">
        <f>IF(ISBLANK(INDEX('Policy Characteristics'!K:K,MATCH($C1231,'Policy Characteristics'!$C:$C,0))),"",INDEX('Policy Characteristics'!K:K,MATCH($C1231,'Policy Characteristics'!$C:$C,0)))</f>
        <v>industry-ag-main.html#fuel-switching</v>
      </c>
      <c r="R1231" s="76" t="str">
        <f>IF(ISBLANK(INDEX('Policy Characteristics'!L:L,MATCH($C1231,'Policy Characteristics'!$C:$C,0))),"",INDEX('Policy Characteristics'!L:L,MATCH($C1231,'Policy Characteristics'!$C:$C,0)))</f>
        <v>industry-elec-and-hydrogen.html</v>
      </c>
    </row>
    <row r="1232" spans="1:18" s="143" customFormat="1" x14ac:dyDescent="0.25">
      <c r="A1232" s="76" t="str">
        <f>IF(ISBLANK(INDEX('Policy Characteristics'!A:A,MATCH($C1232,'Policy Characteristics'!$C:$C,0))),"",INDEX('Policy Characteristics'!A:A,MATCH($C1232,'Policy Characteristics'!$C:$C,0)))</f>
        <v>Industry</v>
      </c>
      <c r="B1232" s="234" t="str">
        <f>IF(ISBLANK(INDEX('Policy Characteristics'!B:B,MATCH($C1232,'Policy Characteristics'!$C:$C,0))),"",INDEX('Policy Characteristics'!B:B,MATCH($C1232,'Policy Characteristics'!$C:$C,0)))</f>
        <v>Hydrogen Combustion</v>
      </c>
      <c r="C1232" s="76" t="str">
        <f t="shared" si="36"/>
        <v>Fraction of Eligible Industrial Energy Use Shifted to Hydrogen</v>
      </c>
      <c r="D1232" s="78" t="s">
        <v>1315</v>
      </c>
      <c r="E1232" t="s">
        <v>1694</v>
      </c>
      <c r="F1232" t="s">
        <v>1277</v>
      </c>
      <c r="G1232" s="88" t="s">
        <v>1701</v>
      </c>
      <c r="H1232" s="15">
        <v>2151</v>
      </c>
      <c r="I1232" s="247" t="s">
        <v>44</v>
      </c>
      <c r="J1232" s="236" t="str">
        <f>IF(ISBLANK(INDEX('Policy Characteristics'!D:D,MATCH($C1232,'Policy Characteristics'!$C:$C,0))),"",INDEX('Policy Characteristics'!D:D,MATCH($C1232,'Policy Characteristics'!$C:$C,0)))</f>
        <v>Hydrogen Combustion</v>
      </c>
      <c r="K1232" s="76" t="str">
        <f>IF(ISBLANK(INDEX('Policy Characteristics'!E:E,MATCH($C1232,'Policy Characteristics'!$C:$C,0))),"",INDEX('Policy Characteristics'!E:E,MATCH($C1232,'Policy Characteristics'!$C:$C,0)))</f>
        <v>indst shift to hydrogen</v>
      </c>
      <c r="L1232" s="239">
        <f>IF(ISBLANK(INDEX('Policy Characteristics'!F:F,MATCH($C1232,'Policy Characteristics'!$C:$C,0))),"",INDEX('Policy Characteristics'!F:F,MATCH($C1232,'Policy Characteristics'!$C:$C,0)))</f>
        <v>0</v>
      </c>
      <c r="M1232" s="239">
        <f>IF(ISBLANK(INDEX('Policy Characteristics'!G:G,MATCH($C1232,'Policy Characteristics'!$C:$C,0))),"",INDEX('Policy Characteristics'!G:G,MATCH($C1232,'Policy Characteristics'!$C:$C,0)))</f>
        <v>1</v>
      </c>
      <c r="N1232" s="239">
        <f>IF(ISBLANK(INDEX('Policy Characteristics'!H:H,MATCH($C1232,'Policy Characteristics'!$C:$C,0))),"",INDEX('Policy Characteristics'!H:H,MATCH($C1232,'Policy Characteristics'!$C:$C,0)))</f>
        <v>0.01</v>
      </c>
      <c r="O1232" s="76" t="str">
        <f>IF(ISBLANK(INDEX('Policy Characteristics'!I:I,MATCH($C1232,'Policy Characteristics'!$C:$C,0))),"",INDEX('Policy Characteristics'!I:I,MATCH($C1232,'Policy Characteristics'!$C:$C,0)))</f>
        <v>% of fuel shifted</v>
      </c>
      <c r="P1232" s="76" t="str">
        <f>IF(ISBLANK(INDEX('Policy Characteristics'!J:J,MATCH($C1232,'Policy Characteristics'!$C:$C,0))),"",INDEX('Policy Characteristics'!J:J,MATCH($C1232,'Policy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2" s="76" t="str">
        <f>IF(ISBLANK(INDEX('Policy Characteristics'!K:K,MATCH($C1232,'Policy Characteristics'!$C:$C,0))),"",INDEX('Policy Characteristics'!K:K,MATCH($C1232,'Policy Characteristics'!$C:$C,0)))</f>
        <v>industry-ag-main.html#fuel-switching</v>
      </c>
      <c r="R1232" s="76" t="str">
        <f>IF(ISBLANK(INDEX('Policy Characteristics'!L:L,MATCH($C1232,'Policy Characteristics'!$C:$C,0))),"",INDEX('Policy Characteristics'!L:L,MATCH($C1232,'Policy Characteristics'!$C:$C,0)))</f>
        <v>industry-elec-and-hydrogen.html</v>
      </c>
    </row>
    <row r="1233" spans="1:18" s="143" customFormat="1" x14ac:dyDescent="0.25">
      <c r="A1233" s="76" t="str">
        <f>IF(ISBLANK(INDEX('Policy Characteristics'!A:A,MATCH($C1233,'Policy Characteristics'!$C:$C,0))),"",INDEX('Policy Characteristics'!A:A,MATCH($C1233,'Policy Characteristics'!$C:$C,0)))</f>
        <v>Industry</v>
      </c>
      <c r="B1233" s="234" t="str">
        <f>IF(ISBLANK(INDEX('Policy Characteristics'!B:B,MATCH($C1233,'Policy Characteristics'!$C:$C,0))),"",INDEX('Policy Characteristics'!B:B,MATCH($C1233,'Policy Characteristics'!$C:$C,0)))</f>
        <v>Hydrogen Combustion</v>
      </c>
      <c r="C1233" s="76" t="str">
        <f t="shared" si="36"/>
        <v>Fraction of Eligible Industrial Energy Use Shifted to Hydrogen</v>
      </c>
      <c r="D1233" s="78" t="s">
        <v>1315</v>
      </c>
      <c r="E1233" t="s">
        <v>1695</v>
      </c>
      <c r="F1233" t="s">
        <v>1277</v>
      </c>
      <c r="G1233" s="88" t="s">
        <v>1702</v>
      </c>
      <c r="H1233" s="15">
        <v>2152</v>
      </c>
      <c r="I1233" s="247" t="s">
        <v>44</v>
      </c>
      <c r="J1233" s="236" t="str">
        <f>IF(ISBLANK(INDEX('Policy Characteristics'!D:D,MATCH($C1233,'Policy Characteristics'!$C:$C,0))),"",INDEX('Policy Characteristics'!D:D,MATCH($C1233,'Policy Characteristics'!$C:$C,0)))</f>
        <v>Hydrogen Combustion</v>
      </c>
      <c r="K1233" s="76" t="str">
        <f>IF(ISBLANK(INDEX('Policy Characteristics'!E:E,MATCH($C1233,'Policy Characteristics'!$C:$C,0))),"",INDEX('Policy Characteristics'!E:E,MATCH($C1233,'Policy Characteristics'!$C:$C,0)))</f>
        <v>indst shift to hydrogen</v>
      </c>
      <c r="L1233" s="239">
        <f>IF(ISBLANK(INDEX('Policy Characteristics'!F:F,MATCH($C1233,'Policy Characteristics'!$C:$C,0))),"",INDEX('Policy Characteristics'!F:F,MATCH($C1233,'Policy Characteristics'!$C:$C,0)))</f>
        <v>0</v>
      </c>
      <c r="M1233" s="239">
        <f>IF(ISBLANK(INDEX('Policy Characteristics'!G:G,MATCH($C1233,'Policy Characteristics'!$C:$C,0))),"",INDEX('Policy Characteristics'!G:G,MATCH($C1233,'Policy Characteristics'!$C:$C,0)))</f>
        <v>1</v>
      </c>
      <c r="N1233" s="239">
        <f>IF(ISBLANK(INDEX('Policy Characteristics'!H:H,MATCH($C1233,'Policy Characteristics'!$C:$C,0))),"",INDEX('Policy Characteristics'!H:H,MATCH($C1233,'Policy Characteristics'!$C:$C,0)))</f>
        <v>0.01</v>
      </c>
      <c r="O1233" s="76" t="str">
        <f>IF(ISBLANK(INDEX('Policy Characteristics'!I:I,MATCH($C1233,'Policy Characteristics'!$C:$C,0))),"",INDEX('Policy Characteristics'!I:I,MATCH($C1233,'Policy Characteristics'!$C:$C,0)))</f>
        <v>% of fuel shifted</v>
      </c>
      <c r="P1233" s="76" t="str">
        <f>IF(ISBLANK(INDEX('Policy Characteristics'!J:J,MATCH($C1233,'Policy Characteristics'!$C:$C,0))),"",INDEX('Policy Characteristics'!J:J,MATCH($C1233,'Policy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3" s="76" t="str">
        <f>IF(ISBLANK(INDEX('Policy Characteristics'!K:K,MATCH($C1233,'Policy Characteristics'!$C:$C,0))),"",INDEX('Policy Characteristics'!K:K,MATCH($C1233,'Policy Characteristics'!$C:$C,0)))</f>
        <v>industry-ag-main.html#fuel-switching</v>
      </c>
      <c r="R1233" s="76" t="str">
        <f>IF(ISBLANK(INDEX('Policy Characteristics'!L:L,MATCH($C1233,'Policy Characteristics'!$C:$C,0))),"",INDEX('Policy Characteristics'!L:L,MATCH($C1233,'Policy Characteristics'!$C:$C,0)))</f>
        <v>industry-elec-and-hydrogen.html</v>
      </c>
    </row>
    <row r="1234" spans="1:18" s="143" customFormat="1" x14ac:dyDescent="0.25">
      <c r="A1234" s="76" t="str">
        <f>IF(ISBLANK(INDEX('Policy Characteristics'!A:A,MATCH($C1234,'Policy Characteristics'!$C:$C,0))),"",INDEX('Policy Characteristics'!A:A,MATCH($C1234,'Policy Characteristics'!$C:$C,0)))</f>
        <v>Industry</v>
      </c>
      <c r="B1234" s="234" t="str">
        <f>IF(ISBLANK(INDEX('Policy Characteristics'!B:B,MATCH($C1234,'Policy Characteristics'!$C:$C,0))),"",INDEX('Policy Characteristics'!B:B,MATCH($C1234,'Policy Characteristics'!$C:$C,0)))</f>
        <v>Hydrogen Combustion</v>
      </c>
      <c r="C1234" s="76" t="str">
        <f t="shared" si="36"/>
        <v>Fraction of Eligible Industrial Energy Use Shifted to Hydrogen</v>
      </c>
      <c r="D1234" s="78" t="s">
        <v>1315</v>
      </c>
      <c r="E1234" t="s">
        <v>1833</v>
      </c>
      <c r="F1234" t="s">
        <v>1277</v>
      </c>
      <c r="G1234" s="88" t="s">
        <v>1833</v>
      </c>
      <c r="H1234" s="15">
        <v>2153</v>
      </c>
      <c r="I1234" s="247" t="s">
        <v>44</v>
      </c>
      <c r="J1234" s="236" t="str">
        <f>IF(ISBLANK(INDEX('Policy Characteristics'!D:D,MATCH($C1234,'Policy Characteristics'!$C:$C,0))),"",INDEX('Policy Characteristics'!D:D,MATCH($C1234,'Policy Characteristics'!$C:$C,0)))</f>
        <v>Hydrogen Combustion</v>
      </c>
      <c r="K1234" s="76" t="str">
        <f>IF(ISBLANK(INDEX('Policy Characteristics'!E:E,MATCH($C1234,'Policy Characteristics'!$C:$C,0))),"",INDEX('Policy Characteristics'!E:E,MATCH($C1234,'Policy Characteristics'!$C:$C,0)))</f>
        <v>indst shift to hydrogen</v>
      </c>
      <c r="L1234" s="239">
        <f>IF(ISBLANK(INDEX('Policy Characteristics'!F:F,MATCH($C1234,'Policy Characteristics'!$C:$C,0))),"",INDEX('Policy Characteristics'!F:F,MATCH($C1234,'Policy Characteristics'!$C:$C,0)))</f>
        <v>0</v>
      </c>
      <c r="M1234" s="239">
        <f>IF(ISBLANK(INDEX('Policy Characteristics'!G:G,MATCH($C1234,'Policy Characteristics'!$C:$C,0))),"",INDEX('Policy Characteristics'!G:G,MATCH($C1234,'Policy Characteristics'!$C:$C,0)))</f>
        <v>1</v>
      </c>
      <c r="N1234" s="239">
        <f>IF(ISBLANK(INDEX('Policy Characteristics'!H:H,MATCH($C1234,'Policy Characteristics'!$C:$C,0))),"",INDEX('Policy Characteristics'!H:H,MATCH($C1234,'Policy Characteristics'!$C:$C,0)))</f>
        <v>0.01</v>
      </c>
      <c r="O1234" s="76" t="str">
        <f>IF(ISBLANK(INDEX('Policy Characteristics'!I:I,MATCH($C1234,'Policy Characteristics'!$C:$C,0))),"",INDEX('Policy Characteristics'!I:I,MATCH($C1234,'Policy Characteristics'!$C:$C,0)))</f>
        <v>% of fuel shifted</v>
      </c>
      <c r="P1234" s="76" t="str">
        <f>IF(ISBLANK(INDEX('Policy Characteristics'!J:J,MATCH($C1234,'Policy Characteristics'!$C:$C,0))),"",INDEX('Policy Characteristics'!J:J,MATCH($C1234,'Policy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4" s="76" t="str">
        <f>IF(ISBLANK(INDEX('Policy Characteristics'!K:K,MATCH($C1234,'Policy Characteristics'!$C:$C,0))),"",INDEX('Policy Characteristics'!K:K,MATCH($C1234,'Policy Characteristics'!$C:$C,0)))</f>
        <v>industry-ag-main.html#fuel-switching</v>
      </c>
      <c r="R1234" s="76" t="str">
        <f>IF(ISBLANK(INDEX('Policy Characteristics'!L:L,MATCH($C1234,'Policy Characteristics'!$C:$C,0))),"",INDEX('Policy Characteristics'!L:L,MATCH($C1234,'Policy Characteristics'!$C:$C,0)))</f>
        <v>industry-elec-and-hydrogen.html</v>
      </c>
    </row>
    <row r="1235" spans="1:18" s="143" customFormat="1" x14ac:dyDescent="0.25">
      <c r="A1235" s="76" t="str">
        <f>IF(ISBLANK(INDEX('Policy Characteristics'!A:A,MATCH($C1235,'Policy Characteristics'!$C:$C,0))),"",INDEX('Policy Characteristics'!A:A,MATCH($C1235,'Policy Characteristics'!$C:$C,0)))</f>
        <v>Industry</v>
      </c>
      <c r="B1235" s="234" t="str">
        <f>IF(ISBLANK(INDEX('Policy Characteristics'!B:B,MATCH($C1235,'Policy Characteristics'!$C:$C,0))),"",INDEX('Policy Characteristics'!B:B,MATCH($C1235,'Policy Characteristics'!$C:$C,0)))</f>
        <v>Hydrogen Combustion</v>
      </c>
      <c r="C1235" s="76" t="str">
        <f t="shared" si="36"/>
        <v>Fraction of Eligible Industrial Energy Use Shifted to Hydrogen</v>
      </c>
      <c r="D1235" s="78" t="s">
        <v>1316</v>
      </c>
      <c r="E1235" t="s">
        <v>1689</v>
      </c>
      <c r="F1235" t="s">
        <v>1278</v>
      </c>
      <c r="G1235" s="88" t="s">
        <v>1696</v>
      </c>
      <c r="H1235" s="15">
        <v>2154</v>
      </c>
      <c r="I1235" s="247" t="s">
        <v>43</v>
      </c>
      <c r="J1235" s="236" t="str">
        <f>IF(ISBLANK(INDEX('Policy Characteristics'!D:D,MATCH($C1235,'Policy Characteristics'!$C:$C,0))),"",INDEX('Policy Characteristics'!D:D,MATCH($C1235,'Policy Characteristics'!$C:$C,0)))</f>
        <v>Hydrogen Combustion</v>
      </c>
      <c r="K1235" s="76" t="str">
        <f>IF(ISBLANK(INDEX('Policy Characteristics'!E:E,MATCH($C1235,'Policy Characteristics'!$C:$C,0))),"",INDEX('Policy Characteristics'!E:E,MATCH($C1235,'Policy Characteristics'!$C:$C,0)))</f>
        <v>indst shift to hydrogen</v>
      </c>
      <c r="L1235" s="239">
        <f>IF(ISBLANK(INDEX('Policy Characteristics'!F:F,MATCH($C1235,'Policy Characteristics'!$C:$C,0))),"",INDEX('Policy Characteristics'!F:F,MATCH($C1235,'Policy Characteristics'!$C:$C,0)))</f>
        <v>0</v>
      </c>
      <c r="M1235" s="239">
        <f>IF(ISBLANK(INDEX('Policy Characteristics'!G:G,MATCH($C1235,'Policy Characteristics'!$C:$C,0))),"",INDEX('Policy Characteristics'!G:G,MATCH($C1235,'Policy Characteristics'!$C:$C,0)))</f>
        <v>1</v>
      </c>
      <c r="N1235" s="239">
        <f>IF(ISBLANK(INDEX('Policy Characteristics'!H:H,MATCH($C1235,'Policy Characteristics'!$C:$C,0))),"",INDEX('Policy Characteristics'!H:H,MATCH($C1235,'Policy Characteristics'!$C:$C,0)))</f>
        <v>0.01</v>
      </c>
      <c r="O1235" s="76" t="str">
        <f>IF(ISBLANK(INDEX('Policy Characteristics'!I:I,MATCH($C1235,'Policy Characteristics'!$C:$C,0))),"",INDEX('Policy Characteristics'!I:I,MATCH($C1235,'Policy Characteristics'!$C:$C,0)))</f>
        <v>% of fuel shifted</v>
      </c>
      <c r="P1235" s="76" t="str">
        <f>IF(ISBLANK(INDEX('Policy Characteristics'!J:J,MATCH($C1235,'Policy Characteristics'!$C:$C,0))),"",INDEX('Policy Characteristics'!J:J,MATCH($C1235,'Policy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5" s="76" t="str">
        <f>IF(ISBLANK(INDEX('Policy Characteristics'!K:K,MATCH($C1235,'Policy Characteristics'!$C:$C,0))),"",INDEX('Policy Characteristics'!K:K,MATCH($C1235,'Policy Characteristics'!$C:$C,0)))</f>
        <v>industry-ag-main.html#fuel-switching</v>
      </c>
      <c r="R1235" s="76" t="str">
        <f>IF(ISBLANK(INDEX('Policy Characteristics'!L:L,MATCH($C1235,'Policy Characteristics'!$C:$C,0))),"",INDEX('Policy Characteristics'!L:L,MATCH($C1235,'Policy Characteristics'!$C:$C,0)))</f>
        <v>industry-elec-and-hydrogen.html</v>
      </c>
    </row>
    <row r="1236" spans="1:18" s="143" customFormat="1" x14ac:dyDescent="0.25">
      <c r="A1236" s="76" t="str">
        <f>IF(ISBLANK(INDEX('Policy Characteristics'!A:A,MATCH($C1236,'Policy Characteristics'!$C:$C,0))),"",INDEX('Policy Characteristics'!A:A,MATCH($C1236,'Policy Characteristics'!$C:$C,0)))</f>
        <v>Industry</v>
      </c>
      <c r="B1236" s="234" t="str">
        <f>IF(ISBLANK(INDEX('Policy Characteristics'!B:B,MATCH($C1236,'Policy Characteristics'!$C:$C,0))),"",INDEX('Policy Characteristics'!B:B,MATCH($C1236,'Policy Characteristics'!$C:$C,0)))</f>
        <v>Hydrogen Combustion</v>
      </c>
      <c r="C1236" s="76" t="str">
        <f t="shared" si="36"/>
        <v>Fraction of Eligible Industrial Energy Use Shifted to Hydrogen</v>
      </c>
      <c r="D1236" s="78" t="s">
        <v>1316</v>
      </c>
      <c r="E1236" t="s">
        <v>1690</v>
      </c>
      <c r="F1236" t="s">
        <v>1278</v>
      </c>
      <c r="G1236" s="88" t="s">
        <v>1697</v>
      </c>
      <c r="H1236" s="15">
        <v>2155</v>
      </c>
      <c r="I1236" s="247" t="s">
        <v>43</v>
      </c>
      <c r="J1236" s="236" t="str">
        <f>IF(ISBLANK(INDEX('Policy Characteristics'!D:D,MATCH($C1236,'Policy Characteristics'!$C:$C,0))),"",INDEX('Policy Characteristics'!D:D,MATCH($C1236,'Policy Characteristics'!$C:$C,0)))</f>
        <v>Hydrogen Combustion</v>
      </c>
      <c r="K1236" s="76" t="str">
        <f>IF(ISBLANK(INDEX('Policy Characteristics'!E:E,MATCH($C1236,'Policy Characteristics'!$C:$C,0))),"",INDEX('Policy Characteristics'!E:E,MATCH($C1236,'Policy Characteristics'!$C:$C,0)))</f>
        <v>indst shift to hydrogen</v>
      </c>
      <c r="L1236" s="239">
        <f>IF(ISBLANK(INDEX('Policy Characteristics'!F:F,MATCH($C1236,'Policy Characteristics'!$C:$C,0))),"",INDEX('Policy Characteristics'!F:F,MATCH($C1236,'Policy Characteristics'!$C:$C,0)))</f>
        <v>0</v>
      </c>
      <c r="M1236" s="239">
        <f>IF(ISBLANK(INDEX('Policy Characteristics'!G:G,MATCH($C1236,'Policy Characteristics'!$C:$C,0))),"",INDEX('Policy Characteristics'!G:G,MATCH($C1236,'Policy Characteristics'!$C:$C,0)))</f>
        <v>1</v>
      </c>
      <c r="N1236" s="239">
        <f>IF(ISBLANK(INDEX('Policy Characteristics'!H:H,MATCH($C1236,'Policy Characteristics'!$C:$C,0))),"",INDEX('Policy Characteristics'!H:H,MATCH($C1236,'Policy Characteristics'!$C:$C,0)))</f>
        <v>0.01</v>
      </c>
      <c r="O1236" s="76" t="str">
        <f>IF(ISBLANK(INDEX('Policy Characteristics'!I:I,MATCH($C1236,'Policy Characteristics'!$C:$C,0))),"",INDEX('Policy Characteristics'!I:I,MATCH($C1236,'Policy Characteristics'!$C:$C,0)))</f>
        <v>% of fuel shifted</v>
      </c>
      <c r="P1236" s="76" t="str">
        <f>IF(ISBLANK(INDEX('Policy Characteristics'!J:J,MATCH($C1236,'Policy Characteristics'!$C:$C,0))),"",INDEX('Policy Characteristics'!J:J,MATCH($C1236,'Policy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6" s="76" t="str">
        <f>IF(ISBLANK(INDEX('Policy Characteristics'!K:K,MATCH($C1236,'Policy Characteristics'!$C:$C,0))),"",INDEX('Policy Characteristics'!K:K,MATCH($C1236,'Policy Characteristics'!$C:$C,0)))</f>
        <v>industry-ag-main.html#fuel-switching</v>
      </c>
      <c r="R1236" s="76" t="str">
        <f>IF(ISBLANK(INDEX('Policy Characteristics'!L:L,MATCH($C1236,'Policy Characteristics'!$C:$C,0))),"",INDEX('Policy Characteristics'!L:L,MATCH($C1236,'Policy Characteristics'!$C:$C,0)))</f>
        <v>industry-elec-and-hydrogen.html</v>
      </c>
    </row>
    <row r="1237" spans="1:18" s="143" customFormat="1" x14ac:dyDescent="0.25">
      <c r="A1237" s="76" t="str">
        <f>IF(ISBLANK(INDEX('Policy Characteristics'!A:A,MATCH($C1237,'Policy Characteristics'!$C:$C,0))),"",INDEX('Policy Characteristics'!A:A,MATCH($C1237,'Policy Characteristics'!$C:$C,0)))</f>
        <v>Industry</v>
      </c>
      <c r="B1237" s="234" t="str">
        <f>IF(ISBLANK(INDEX('Policy Characteristics'!B:B,MATCH($C1237,'Policy Characteristics'!$C:$C,0))),"",INDEX('Policy Characteristics'!B:B,MATCH($C1237,'Policy Characteristics'!$C:$C,0)))</f>
        <v>Hydrogen Combustion</v>
      </c>
      <c r="C1237" s="76" t="str">
        <f t="shared" si="36"/>
        <v>Fraction of Eligible Industrial Energy Use Shifted to Hydrogen</v>
      </c>
      <c r="D1237" s="78" t="s">
        <v>1316</v>
      </c>
      <c r="E1237" t="s">
        <v>1691</v>
      </c>
      <c r="F1237" t="s">
        <v>1278</v>
      </c>
      <c r="G1237" s="88" t="s">
        <v>1698</v>
      </c>
      <c r="H1237" s="15">
        <v>2156</v>
      </c>
      <c r="I1237" s="247" t="s">
        <v>43</v>
      </c>
      <c r="J1237" s="236" t="str">
        <f>IF(ISBLANK(INDEX('Policy Characteristics'!D:D,MATCH($C1237,'Policy Characteristics'!$C:$C,0))),"",INDEX('Policy Characteristics'!D:D,MATCH($C1237,'Policy Characteristics'!$C:$C,0)))</f>
        <v>Hydrogen Combustion</v>
      </c>
      <c r="K1237" s="76" t="str">
        <f>IF(ISBLANK(INDEX('Policy Characteristics'!E:E,MATCH($C1237,'Policy Characteristics'!$C:$C,0))),"",INDEX('Policy Characteristics'!E:E,MATCH($C1237,'Policy Characteristics'!$C:$C,0)))</f>
        <v>indst shift to hydrogen</v>
      </c>
      <c r="L1237" s="239">
        <f>IF(ISBLANK(INDEX('Policy Characteristics'!F:F,MATCH($C1237,'Policy Characteristics'!$C:$C,0))),"",INDEX('Policy Characteristics'!F:F,MATCH($C1237,'Policy Characteristics'!$C:$C,0)))</f>
        <v>0</v>
      </c>
      <c r="M1237" s="239">
        <f>IF(ISBLANK(INDEX('Policy Characteristics'!G:G,MATCH($C1237,'Policy Characteristics'!$C:$C,0))),"",INDEX('Policy Characteristics'!G:G,MATCH($C1237,'Policy Characteristics'!$C:$C,0)))</f>
        <v>1</v>
      </c>
      <c r="N1237" s="239">
        <f>IF(ISBLANK(INDEX('Policy Characteristics'!H:H,MATCH($C1237,'Policy Characteristics'!$C:$C,0))),"",INDEX('Policy Characteristics'!H:H,MATCH($C1237,'Policy Characteristics'!$C:$C,0)))</f>
        <v>0.01</v>
      </c>
      <c r="O1237" s="76" t="str">
        <f>IF(ISBLANK(INDEX('Policy Characteristics'!I:I,MATCH($C1237,'Policy Characteristics'!$C:$C,0))),"",INDEX('Policy Characteristics'!I:I,MATCH($C1237,'Policy Characteristics'!$C:$C,0)))</f>
        <v>% of fuel shifted</v>
      </c>
      <c r="P1237" s="76" t="str">
        <f>IF(ISBLANK(INDEX('Policy Characteristics'!J:J,MATCH($C1237,'Policy Characteristics'!$C:$C,0))),"",INDEX('Policy Characteristics'!J:J,MATCH($C1237,'Policy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7" s="76" t="str">
        <f>IF(ISBLANK(INDEX('Policy Characteristics'!K:K,MATCH($C1237,'Policy Characteristics'!$C:$C,0))),"",INDEX('Policy Characteristics'!K:K,MATCH($C1237,'Policy Characteristics'!$C:$C,0)))</f>
        <v>industry-ag-main.html#fuel-switching</v>
      </c>
      <c r="R1237" s="76" t="str">
        <f>IF(ISBLANK(INDEX('Policy Characteristics'!L:L,MATCH($C1237,'Policy Characteristics'!$C:$C,0))),"",INDEX('Policy Characteristics'!L:L,MATCH($C1237,'Policy Characteristics'!$C:$C,0)))</f>
        <v>industry-elec-and-hydrogen.html</v>
      </c>
    </row>
    <row r="1238" spans="1:18" s="143" customFormat="1" x14ac:dyDescent="0.25">
      <c r="A1238" s="76" t="str">
        <f>IF(ISBLANK(INDEX('Policy Characteristics'!A:A,MATCH($C1238,'Policy Characteristics'!$C:$C,0))),"",INDEX('Policy Characteristics'!A:A,MATCH($C1238,'Policy Characteristics'!$C:$C,0)))</f>
        <v>Industry</v>
      </c>
      <c r="B1238" s="234" t="str">
        <f>IF(ISBLANK(INDEX('Policy Characteristics'!B:B,MATCH($C1238,'Policy Characteristics'!$C:$C,0))),"",INDEX('Policy Characteristics'!B:B,MATCH($C1238,'Policy Characteristics'!$C:$C,0)))</f>
        <v>Hydrogen Combustion</v>
      </c>
      <c r="C1238" s="76" t="str">
        <f t="shared" si="36"/>
        <v>Fraction of Eligible Industrial Energy Use Shifted to Hydrogen</v>
      </c>
      <c r="D1238" s="78" t="s">
        <v>1316</v>
      </c>
      <c r="E1238" t="s">
        <v>1692</v>
      </c>
      <c r="F1238" t="s">
        <v>1278</v>
      </c>
      <c r="G1238" s="88" t="s">
        <v>1699</v>
      </c>
      <c r="H1238" s="15">
        <v>2157</v>
      </c>
      <c r="I1238" s="247" t="s">
        <v>43</v>
      </c>
      <c r="J1238" s="236" t="str">
        <f>IF(ISBLANK(INDEX('Policy Characteristics'!D:D,MATCH($C1238,'Policy Characteristics'!$C:$C,0))),"",INDEX('Policy Characteristics'!D:D,MATCH($C1238,'Policy Characteristics'!$C:$C,0)))</f>
        <v>Hydrogen Combustion</v>
      </c>
      <c r="K1238" s="76" t="str">
        <f>IF(ISBLANK(INDEX('Policy Characteristics'!E:E,MATCH($C1238,'Policy Characteristics'!$C:$C,0))),"",INDEX('Policy Characteristics'!E:E,MATCH($C1238,'Policy Characteristics'!$C:$C,0)))</f>
        <v>indst shift to hydrogen</v>
      </c>
      <c r="L1238" s="239">
        <f>IF(ISBLANK(INDEX('Policy Characteristics'!F:F,MATCH($C1238,'Policy Characteristics'!$C:$C,0))),"",INDEX('Policy Characteristics'!F:F,MATCH($C1238,'Policy Characteristics'!$C:$C,0)))</f>
        <v>0</v>
      </c>
      <c r="M1238" s="239">
        <f>IF(ISBLANK(INDEX('Policy Characteristics'!G:G,MATCH($C1238,'Policy Characteristics'!$C:$C,0))),"",INDEX('Policy Characteristics'!G:G,MATCH($C1238,'Policy Characteristics'!$C:$C,0)))</f>
        <v>1</v>
      </c>
      <c r="N1238" s="239">
        <f>IF(ISBLANK(INDEX('Policy Characteristics'!H:H,MATCH($C1238,'Policy Characteristics'!$C:$C,0))),"",INDEX('Policy Characteristics'!H:H,MATCH($C1238,'Policy Characteristics'!$C:$C,0)))</f>
        <v>0.01</v>
      </c>
      <c r="O1238" s="76" t="str">
        <f>IF(ISBLANK(INDEX('Policy Characteristics'!I:I,MATCH($C1238,'Policy Characteristics'!$C:$C,0))),"",INDEX('Policy Characteristics'!I:I,MATCH($C1238,'Policy Characteristics'!$C:$C,0)))</f>
        <v>% of fuel shifted</v>
      </c>
      <c r="P1238" s="76" t="str">
        <f>IF(ISBLANK(INDEX('Policy Characteristics'!J:J,MATCH($C1238,'Policy Characteristics'!$C:$C,0))),"",INDEX('Policy Characteristics'!J:J,MATCH($C1238,'Policy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8" s="76" t="str">
        <f>IF(ISBLANK(INDEX('Policy Characteristics'!K:K,MATCH($C1238,'Policy Characteristics'!$C:$C,0))),"",INDEX('Policy Characteristics'!K:K,MATCH($C1238,'Policy Characteristics'!$C:$C,0)))</f>
        <v>industry-ag-main.html#fuel-switching</v>
      </c>
      <c r="R1238" s="76" t="str">
        <f>IF(ISBLANK(INDEX('Policy Characteristics'!L:L,MATCH($C1238,'Policy Characteristics'!$C:$C,0))),"",INDEX('Policy Characteristics'!L:L,MATCH($C1238,'Policy Characteristics'!$C:$C,0)))</f>
        <v>industry-elec-and-hydrogen.html</v>
      </c>
    </row>
    <row r="1239" spans="1:18" s="143" customFormat="1" x14ac:dyDescent="0.25">
      <c r="A1239" s="76" t="str">
        <f>IF(ISBLANK(INDEX('Policy Characteristics'!A:A,MATCH($C1239,'Policy Characteristics'!$C:$C,0))),"",INDEX('Policy Characteristics'!A:A,MATCH($C1239,'Policy Characteristics'!$C:$C,0)))</f>
        <v>Industry</v>
      </c>
      <c r="B1239" s="234" t="str">
        <f>IF(ISBLANK(INDEX('Policy Characteristics'!B:B,MATCH($C1239,'Policy Characteristics'!$C:$C,0))),"",INDEX('Policy Characteristics'!B:B,MATCH($C1239,'Policy Characteristics'!$C:$C,0)))</f>
        <v>Hydrogen Combustion</v>
      </c>
      <c r="C1239" s="76" t="str">
        <f t="shared" si="36"/>
        <v>Fraction of Eligible Industrial Energy Use Shifted to Hydrogen</v>
      </c>
      <c r="D1239" s="78" t="s">
        <v>1316</v>
      </c>
      <c r="E1239" t="s">
        <v>1693</v>
      </c>
      <c r="F1239" t="s">
        <v>1278</v>
      </c>
      <c r="G1239" s="88" t="s">
        <v>1700</v>
      </c>
      <c r="H1239" s="15">
        <v>2158</v>
      </c>
      <c r="I1239" s="247" t="s">
        <v>44</v>
      </c>
      <c r="J1239" s="236" t="str">
        <f>IF(ISBLANK(INDEX('Policy Characteristics'!D:D,MATCH($C1239,'Policy Characteristics'!$C:$C,0))),"",INDEX('Policy Characteristics'!D:D,MATCH($C1239,'Policy Characteristics'!$C:$C,0)))</f>
        <v>Hydrogen Combustion</v>
      </c>
      <c r="K1239" s="76" t="str">
        <f>IF(ISBLANK(INDEX('Policy Characteristics'!E:E,MATCH($C1239,'Policy Characteristics'!$C:$C,0))),"",INDEX('Policy Characteristics'!E:E,MATCH($C1239,'Policy Characteristics'!$C:$C,0)))</f>
        <v>indst shift to hydrogen</v>
      </c>
      <c r="L1239" s="239">
        <f>IF(ISBLANK(INDEX('Policy Characteristics'!F:F,MATCH($C1239,'Policy Characteristics'!$C:$C,0))),"",INDEX('Policy Characteristics'!F:F,MATCH($C1239,'Policy Characteristics'!$C:$C,0)))</f>
        <v>0</v>
      </c>
      <c r="M1239" s="239">
        <f>IF(ISBLANK(INDEX('Policy Characteristics'!G:G,MATCH($C1239,'Policy Characteristics'!$C:$C,0))),"",INDEX('Policy Characteristics'!G:G,MATCH($C1239,'Policy Characteristics'!$C:$C,0)))</f>
        <v>1</v>
      </c>
      <c r="N1239" s="239">
        <f>IF(ISBLANK(INDEX('Policy Characteristics'!H:H,MATCH($C1239,'Policy Characteristics'!$C:$C,0))),"",INDEX('Policy Characteristics'!H:H,MATCH($C1239,'Policy Characteristics'!$C:$C,0)))</f>
        <v>0.01</v>
      </c>
      <c r="O1239" s="76" t="str">
        <f>IF(ISBLANK(INDEX('Policy Characteristics'!I:I,MATCH($C1239,'Policy Characteristics'!$C:$C,0))),"",INDEX('Policy Characteristics'!I:I,MATCH($C1239,'Policy Characteristics'!$C:$C,0)))</f>
        <v>% of fuel shifted</v>
      </c>
      <c r="P1239" s="76" t="str">
        <f>IF(ISBLANK(INDEX('Policy Characteristics'!J:J,MATCH($C1239,'Policy Characteristics'!$C:$C,0))),"",INDEX('Policy Characteristics'!J:J,MATCH($C1239,'Policy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9" s="76" t="str">
        <f>IF(ISBLANK(INDEX('Policy Characteristics'!K:K,MATCH($C1239,'Policy Characteristics'!$C:$C,0))),"",INDEX('Policy Characteristics'!K:K,MATCH($C1239,'Policy Characteristics'!$C:$C,0)))</f>
        <v>industry-ag-main.html#fuel-switching</v>
      </c>
      <c r="R1239" s="76" t="str">
        <f>IF(ISBLANK(INDEX('Policy Characteristics'!L:L,MATCH($C1239,'Policy Characteristics'!$C:$C,0))),"",INDEX('Policy Characteristics'!L:L,MATCH($C1239,'Policy Characteristics'!$C:$C,0)))</f>
        <v>industry-elec-and-hydrogen.html</v>
      </c>
    </row>
    <row r="1240" spans="1:18" s="143" customFormat="1" x14ac:dyDescent="0.25">
      <c r="A1240" s="76" t="str">
        <f>IF(ISBLANK(INDEX('Policy Characteristics'!A:A,MATCH($C1240,'Policy Characteristics'!$C:$C,0))),"",INDEX('Policy Characteristics'!A:A,MATCH($C1240,'Policy Characteristics'!$C:$C,0)))</f>
        <v>Industry</v>
      </c>
      <c r="B1240" s="234" t="str">
        <f>IF(ISBLANK(INDEX('Policy Characteristics'!B:B,MATCH($C1240,'Policy Characteristics'!$C:$C,0))),"",INDEX('Policy Characteristics'!B:B,MATCH($C1240,'Policy Characteristics'!$C:$C,0)))</f>
        <v>Hydrogen Combustion</v>
      </c>
      <c r="C1240" s="76" t="str">
        <f t="shared" si="36"/>
        <v>Fraction of Eligible Industrial Energy Use Shifted to Hydrogen</v>
      </c>
      <c r="D1240" s="78" t="s">
        <v>1316</v>
      </c>
      <c r="E1240" t="s">
        <v>1694</v>
      </c>
      <c r="F1240" t="s">
        <v>1278</v>
      </c>
      <c r="G1240" s="88" t="s">
        <v>1701</v>
      </c>
      <c r="H1240" s="15">
        <v>2159</v>
      </c>
      <c r="I1240" s="247" t="s">
        <v>44</v>
      </c>
      <c r="J1240" s="236" t="str">
        <f>IF(ISBLANK(INDEX('Policy Characteristics'!D:D,MATCH($C1240,'Policy Characteristics'!$C:$C,0))),"",INDEX('Policy Characteristics'!D:D,MATCH($C1240,'Policy Characteristics'!$C:$C,0)))</f>
        <v>Hydrogen Combustion</v>
      </c>
      <c r="K1240" s="76" t="str">
        <f>IF(ISBLANK(INDEX('Policy Characteristics'!E:E,MATCH($C1240,'Policy Characteristics'!$C:$C,0))),"",INDEX('Policy Characteristics'!E:E,MATCH($C1240,'Policy Characteristics'!$C:$C,0)))</f>
        <v>indst shift to hydrogen</v>
      </c>
      <c r="L1240" s="239">
        <f>IF(ISBLANK(INDEX('Policy Characteristics'!F:F,MATCH($C1240,'Policy Characteristics'!$C:$C,0))),"",INDEX('Policy Characteristics'!F:F,MATCH($C1240,'Policy Characteristics'!$C:$C,0)))</f>
        <v>0</v>
      </c>
      <c r="M1240" s="239">
        <f>IF(ISBLANK(INDEX('Policy Characteristics'!G:G,MATCH($C1240,'Policy Characteristics'!$C:$C,0))),"",INDEX('Policy Characteristics'!G:G,MATCH($C1240,'Policy Characteristics'!$C:$C,0)))</f>
        <v>1</v>
      </c>
      <c r="N1240" s="239">
        <f>IF(ISBLANK(INDEX('Policy Characteristics'!H:H,MATCH($C1240,'Policy Characteristics'!$C:$C,0))),"",INDEX('Policy Characteristics'!H:H,MATCH($C1240,'Policy Characteristics'!$C:$C,0)))</f>
        <v>0.01</v>
      </c>
      <c r="O1240" s="76" t="str">
        <f>IF(ISBLANK(INDEX('Policy Characteristics'!I:I,MATCH($C1240,'Policy Characteristics'!$C:$C,0))),"",INDEX('Policy Characteristics'!I:I,MATCH($C1240,'Policy Characteristics'!$C:$C,0)))</f>
        <v>% of fuel shifted</v>
      </c>
      <c r="P1240" s="76" t="str">
        <f>IF(ISBLANK(INDEX('Policy Characteristics'!J:J,MATCH($C1240,'Policy Characteristics'!$C:$C,0))),"",INDEX('Policy Characteristics'!J:J,MATCH($C1240,'Policy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0" s="76" t="str">
        <f>IF(ISBLANK(INDEX('Policy Characteristics'!K:K,MATCH($C1240,'Policy Characteristics'!$C:$C,0))),"",INDEX('Policy Characteristics'!K:K,MATCH($C1240,'Policy Characteristics'!$C:$C,0)))</f>
        <v>industry-ag-main.html#fuel-switching</v>
      </c>
      <c r="R1240" s="76" t="str">
        <f>IF(ISBLANK(INDEX('Policy Characteristics'!L:L,MATCH($C1240,'Policy Characteristics'!$C:$C,0))),"",INDEX('Policy Characteristics'!L:L,MATCH($C1240,'Policy Characteristics'!$C:$C,0)))</f>
        <v>industry-elec-and-hydrogen.html</v>
      </c>
    </row>
    <row r="1241" spans="1:18" s="143" customFormat="1" x14ac:dyDescent="0.25">
      <c r="A1241" s="76" t="str">
        <f>IF(ISBLANK(INDEX('Policy Characteristics'!A:A,MATCH($C1241,'Policy Characteristics'!$C:$C,0))),"",INDEX('Policy Characteristics'!A:A,MATCH($C1241,'Policy Characteristics'!$C:$C,0)))</f>
        <v>Industry</v>
      </c>
      <c r="B1241" s="234" t="str">
        <f>IF(ISBLANK(INDEX('Policy Characteristics'!B:B,MATCH($C1241,'Policy Characteristics'!$C:$C,0))),"",INDEX('Policy Characteristics'!B:B,MATCH($C1241,'Policy Characteristics'!$C:$C,0)))</f>
        <v>Hydrogen Combustion</v>
      </c>
      <c r="C1241" s="76" t="str">
        <f t="shared" si="36"/>
        <v>Fraction of Eligible Industrial Energy Use Shifted to Hydrogen</v>
      </c>
      <c r="D1241" s="78" t="s">
        <v>1316</v>
      </c>
      <c r="E1241" t="s">
        <v>1695</v>
      </c>
      <c r="F1241" t="s">
        <v>1278</v>
      </c>
      <c r="G1241" s="88" t="s">
        <v>1702</v>
      </c>
      <c r="H1241" s="15">
        <v>2160</v>
      </c>
      <c r="I1241" s="247" t="s">
        <v>44</v>
      </c>
      <c r="J1241" s="236" t="str">
        <f>IF(ISBLANK(INDEX('Policy Characteristics'!D:D,MATCH($C1241,'Policy Characteristics'!$C:$C,0))),"",INDEX('Policy Characteristics'!D:D,MATCH($C1241,'Policy Characteristics'!$C:$C,0)))</f>
        <v>Hydrogen Combustion</v>
      </c>
      <c r="K1241" s="76" t="str">
        <f>IF(ISBLANK(INDEX('Policy Characteristics'!E:E,MATCH($C1241,'Policy Characteristics'!$C:$C,0))),"",INDEX('Policy Characteristics'!E:E,MATCH($C1241,'Policy Characteristics'!$C:$C,0)))</f>
        <v>indst shift to hydrogen</v>
      </c>
      <c r="L1241" s="239">
        <f>IF(ISBLANK(INDEX('Policy Characteristics'!F:F,MATCH($C1241,'Policy Characteristics'!$C:$C,0))),"",INDEX('Policy Characteristics'!F:F,MATCH($C1241,'Policy Characteristics'!$C:$C,0)))</f>
        <v>0</v>
      </c>
      <c r="M1241" s="239">
        <f>IF(ISBLANK(INDEX('Policy Characteristics'!G:G,MATCH($C1241,'Policy Characteristics'!$C:$C,0))),"",INDEX('Policy Characteristics'!G:G,MATCH($C1241,'Policy Characteristics'!$C:$C,0)))</f>
        <v>1</v>
      </c>
      <c r="N1241" s="239">
        <f>IF(ISBLANK(INDEX('Policy Characteristics'!H:H,MATCH($C1241,'Policy Characteristics'!$C:$C,0))),"",INDEX('Policy Characteristics'!H:H,MATCH($C1241,'Policy Characteristics'!$C:$C,0)))</f>
        <v>0.01</v>
      </c>
      <c r="O1241" s="76" t="str">
        <f>IF(ISBLANK(INDEX('Policy Characteristics'!I:I,MATCH($C1241,'Policy Characteristics'!$C:$C,0))),"",INDEX('Policy Characteristics'!I:I,MATCH($C1241,'Policy Characteristics'!$C:$C,0)))</f>
        <v>% of fuel shifted</v>
      </c>
      <c r="P1241" s="76" t="str">
        <f>IF(ISBLANK(INDEX('Policy Characteristics'!J:J,MATCH($C1241,'Policy Characteristics'!$C:$C,0))),"",INDEX('Policy Characteristics'!J:J,MATCH($C1241,'Policy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1" s="76" t="str">
        <f>IF(ISBLANK(INDEX('Policy Characteristics'!K:K,MATCH($C1241,'Policy Characteristics'!$C:$C,0))),"",INDEX('Policy Characteristics'!K:K,MATCH($C1241,'Policy Characteristics'!$C:$C,0)))</f>
        <v>industry-ag-main.html#fuel-switching</v>
      </c>
      <c r="R1241" s="76" t="str">
        <f>IF(ISBLANK(INDEX('Policy Characteristics'!L:L,MATCH($C1241,'Policy Characteristics'!$C:$C,0))),"",INDEX('Policy Characteristics'!L:L,MATCH($C1241,'Policy Characteristics'!$C:$C,0)))</f>
        <v>industry-elec-and-hydrogen.html</v>
      </c>
    </row>
    <row r="1242" spans="1:18" s="143" customFormat="1" x14ac:dyDescent="0.25">
      <c r="A1242" s="76" t="str">
        <f>IF(ISBLANK(INDEX('Policy Characteristics'!A:A,MATCH($C1242,'Policy Characteristics'!$C:$C,0))),"",INDEX('Policy Characteristics'!A:A,MATCH($C1242,'Policy Characteristics'!$C:$C,0)))</f>
        <v>Industry</v>
      </c>
      <c r="B1242" s="234" t="str">
        <f>IF(ISBLANK(INDEX('Policy Characteristics'!B:B,MATCH($C1242,'Policy Characteristics'!$C:$C,0))),"",INDEX('Policy Characteristics'!B:B,MATCH($C1242,'Policy Characteristics'!$C:$C,0)))</f>
        <v>Hydrogen Combustion</v>
      </c>
      <c r="C1242" s="76" t="str">
        <f t="shared" si="36"/>
        <v>Fraction of Eligible Industrial Energy Use Shifted to Hydrogen</v>
      </c>
      <c r="D1242" s="78" t="s">
        <v>1316</v>
      </c>
      <c r="E1242" t="s">
        <v>1833</v>
      </c>
      <c r="F1242" t="s">
        <v>1278</v>
      </c>
      <c r="G1242" s="88" t="s">
        <v>1833</v>
      </c>
      <c r="H1242" s="15">
        <v>2161</v>
      </c>
      <c r="I1242" s="247" t="s">
        <v>44</v>
      </c>
      <c r="J1242" s="236" t="str">
        <f>IF(ISBLANK(INDEX('Policy Characteristics'!D:D,MATCH($C1242,'Policy Characteristics'!$C:$C,0))),"",INDEX('Policy Characteristics'!D:D,MATCH($C1242,'Policy Characteristics'!$C:$C,0)))</f>
        <v>Hydrogen Combustion</v>
      </c>
      <c r="K1242" s="76" t="str">
        <f>IF(ISBLANK(INDEX('Policy Characteristics'!E:E,MATCH($C1242,'Policy Characteristics'!$C:$C,0))),"",INDEX('Policy Characteristics'!E:E,MATCH($C1242,'Policy Characteristics'!$C:$C,0)))</f>
        <v>indst shift to hydrogen</v>
      </c>
      <c r="L1242" s="239">
        <f>IF(ISBLANK(INDEX('Policy Characteristics'!F:F,MATCH($C1242,'Policy Characteristics'!$C:$C,0))),"",INDEX('Policy Characteristics'!F:F,MATCH($C1242,'Policy Characteristics'!$C:$C,0)))</f>
        <v>0</v>
      </c>
      <c r="M1242" s="239">
        <f>IF(ISBLANK(INDEX('Policy Characteristics'!G:G,MATCH($C1242,'Policy Characteristics'!$C:$C,0))),"",INDEX('Policy Characteristics'!G:G,MATCH($C1242,'Policy Characteristics'!$C:$C,0)))</f>
        <v>1</v>
      </c>
      <c r="N1242" s="239">
        <f>IF(ISBLANK(INDEX('Policy Characteristics'!H:H,MATCH($C1242,'Policy Characteristics'!$C:$C,0))),"",INDEX('Policy Characteristics'!H:H,MATCH($C1242,'Policy Characteristics'!$C:$C,0)))</f>
        <v>0.01</v>
      </c>
      <c r="O1242" s="76" t="str">
        <f>IF(ISBLANK(INDEX('Policy Characteristics'!I:I,MATCH($C1242,'Policy Characteristics'!$C:$C,0))),"",INDEX('Policy Characteristics'!I:I,MATCH($C1242,'Policy Characteristics'!$C:$C,0)))</f>
        <v>% of fuel shifted</v>
      </c>
      <c r="P1242" s="76" t="str">
        <f>IF(ISBLANK(INDEX('Policy Characteristics'!J:J,MATCH($C1242,'Policy Characteristics'!$C:$C,0))),"",INDEX('Policy Characteristics'!J:J,MATCH($C1242,'Policy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2" s="76" t="str">
        <f>IF(ISBLANK(INDEX('Policy Characteristics'!K:K,MATCH($C1242,'Policy Characteristics'!$C:$C,0))),"",INDEX('Policy Characteristics'!K:K,MATCH($C1242,'Policy Characteristics'!$C:$C,0)))</f>
        <v>industry-ag-main.html#fuel-switching</v>
      </c>
      <c r="R1242" s="76" t="str">
        <f>IF(ISBLANK(INDEX('Policy Characteristics'!L:L,MATCH($C1242,'Policy Characteristics'!$C:$C,0))),"",INDEX('Policy Characteristics'!L:L,MATCH($C1242,'Policy Characteristics'!$C:$C,0)))</f>
        <v>industry-elec-and-hydrogen.html</v>
      </c>
    </row>
    <row r="1243" spans="1:18" s="143" customFormat="1" x14ac:dyDescent="0.25">
      <c r="A1243" s="76" t="str">
        <f>IF(ISBLANK(INDEX('Policy Characteristics'!A:A,MATCH($C1243,'Policy Characteristics'!$C:$C,0))),"",INDEX('Policy Characteristics'!A:A,MATCH($C1243,'Policy Characteristics'!$C:$C,0)))</f>
        <v>Industry</v>
      </c>
      <c r="B1243" s="234" t="str">
        <f>IF(ISBLANK(INDEX('Policy Characteristics'!B:B,MATCH($C1243,'Policy Characteristics'!$C:$C,0))),"",INDEX('Policy Characteristics'!B:B,MATCH($C1243,'Policy Characteristics'!$C:$C,0)))</f>
        <v>Hydrogen Combustion</v>
      </c>
      <c r="C1243" s="76" t="str">
        <f t="shared" si="36"/>
        <v>Fraction of Eligible Industrial Energy Use Shifted to Hydrogen</v>
      </c>
      <c r="D1243" s="78" t="s">
        <v>1317</v>
      </c>
      <c r="E1243" t="s">
        <v>1689</v>
      </c>
      <c r="F1243" t="s">
        <v>1279</v>
      </c>
      <c r="G1243" s="88" t="s">
        <v>1696</v>
      </c>
      <c r="H1243" s="15">
        <v>2162</v>
      </c>
      <c r="I1243" s="247" t="s">
        <v>43</v>
      </c>
      <c r="J1243" s="236" t="str">
        <f>IF(ISBLANK(INDEX('Policy Characteristics'!D:D,MATCH($C1243,'Policy Characteristics'!$C:$C,0))),"",INDEX('Policy Characteristics'!D:D,MATCH($C1243,'Policy Characteristics'!$C:$C,0)))</f>
        <v>Hydrogen Combustion</v>
      </c>
      <c r="K1243" s="76" t="str">
        <f>IF(ISBLANK(INDEX('Policy Characteristics'!E:E,MATCH($C1243,'Policy Characteristics'!$C:$C,0))),"",INDEX('Policy Characteristics'!E:E,MATCH($C1243,'Policy Characteristics'!$C:$C,0)))</f>
        <v>indst shift to hydrogen</v>
      </c>
      <c r="L1243" s="239">
        <f>IF(ISBLANK(INDEX('Policy Characteristics'!F:F,MATCH($C1243,'Policy Characteristics'!$C:$C,0))),"",INDEX('Policy Characteristics'!F:F,MATCH($C1243,'Policy Characteristics'!$C:$C,0)))</f>
        <v>0</v>
      </c>
      <c r="M1243" s="239">
        <f>IF(ISBLANK(INDEX('Policy Characteristics'!G:G,MATCH($C1243,'Policy Characteristics'!$C:$C,0))),"",INDEX('Policy Characteristics'!G:G,MATCH($C1243,'Policy Characteristics'!$C:$C,0)))</f>
        <v>1</v>
      </c>
      <c r="N1243" s="239">
        <f>IF(ISBLANK(INDEX('Policy Characteristics'!H:H,MATCH($C1243,'Policy Characteristics'!$C:$C,0))),"",INDEX('Policy Characteristics'!H:H,MATCH($C1243,'Policy Characteristics'!$C:$C,0)))</f>
        <v>0.01</v>
      </c>
      <c r="O1243" s="76" t="str">
        <f>IF(ISBLANK(INDEX('Policy Characteristics'!I:I,MATCH($C1243,'Policy Characteristics'!$C:$C,0))),"",INDEX('Policy Characteristics'!I:I,MATCH($C1243,'Policy Characteristics'!$C:$C,0)))</f>
        <v>% of fuel shifted</v>
      </c>
      <c r="P1243" s="76" t="str">
        <f>IF(ISBLANK(INDEX('Policy Characteristics'!J:J,MATCH($C1243,'Policy Characteristics'!$C:$C,0))),"",INDEX('Policy Characteristics'!J:J,MATCH($C1243,'Policy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3" s="76" t="str">
        <f>IF(ISBLANK(INDEX('Policy Characteristics'!K:K,MATCH($C1243,'Policy Characteristics'!$C:$C,0))),"",INDEX('Policy Characteristics'!K:K,MATCH($C1243,'Policy Characteristics'!$C:$C,0)))</f>
        <v>industry-ag-main.html#fuel-switching</v>
      </c>
      <c r="R1243" s="76" t="str">
        <f>IF(ISBLANK(INDEX('Policy Characteristics'!L:L,MATCH($C1243,'Policy Characteristics'!$C:$C,0))),"",INDEX('Policy Characteristics'!L:L,MATCH($C1243,'Policy Characteristics'!$C:$C,0)))</f>
        <v>industry-elec-and-hydrogen.html</v>
      </c>
    </row>
    <row r="1244" spans="1:18" s="143" customFormat="1" x14ac:dyDescent="0.25">
      <c r="A1244" s="76" t="str">
        <f>IF(ISBLANK(INDEX('Policy Characteristics'!A:A,MATCH($C1244,'Policy Characteristics'!$C:$C,0))),"",INDEX('Policy Characteristics'!A:A,MATCH($C1244,'Policy Characteristics'!$C:$C,0)))</f>
        <v>Industry</v>
      </c>
      <c r="B1244" s="234" t="str">
        <f>IF(ISBLANK(INDEX('Policy Characteristics'!B:B,MATCH($C1244,'Policy Characteristics'!$C:$C,0))),"",INDEX('Policy Characteristics'!B:B,MATCH($C1244,'Policy Characteristics'!$C:$C,0)))</f>
        <v>Hydrogen Combustion</v>
      </c>
      <c r="C1244" s="76" t="str">
        <f t="shared" si="36"/>
        <v>Fraction of Eligible Industrial Energy Use Shifted to Hydrogen</v>
      </c>
      <c r="D1244" s="78" t="s">
        <v>1317</v>
      </c>
      <c r="E1244" t="s">
        <v>1690</v>
      </c>
      <c r="F1244" t="s">
        <v>1279</v>
      </c>
      <c r="G1244" s="88" t="s">
        <v>1697</v>
      </c>
      <c r="H1244" s="15">
        <v>2163</v>
      </c>
      <c r="I1244" s="247" t="s">
        <v>43</v>
      </c>
      <c r="J1244" s="236" t="str">
        <f>IF(ISBLANK(INDEX('Policy Characteristics'!D:D,MATCH($C1244,'Policy Characteristics'!$C:$C,0))),"",INDEX('Policy Characteristics'!D:D,MATCH($C1244,'Policy Characteristics'!$C:$C,0)))</f>
        <v>Hydrogen Combustion</v>
      </c>
      <c r="K1244" s="76" t="str">
        <f>IF(ISBLANK(INDEX('Policy Characteristics'!E:E,MATCH($C1244,'Policy Characteristics'!$C:$C,0))),"",INDEX('Policy Characteristics'!E:E,MATCH($C1244,'Policy Characteristics'!$C:$C,0)))</f>
        <v>indst shift to hydrogen</v>
      </c>
      <c r="L1244" s="239">
        <f>IF(ISBLANK(INDEX('Policy Characteristics'!F:F,MATCH($C1244,'Policy Characteristics'!$C:$C,0))),"",INDEX('Policy Characteristics'!F:F,MATCH($C1244,'Policy Characteristics'!$C:$C,0)))</f>
        <v>0</v>
      </c>
      <c r="M1244" s="239">
        <f>IF(ISBLANK(INDEX('Policy Characteristics'!G:G,MATCH($C1244,'Policy Characteristics'!$C:$C,0))),"",INDEX('Policy Characteristics'!G:G,MATCH($C1244,'Policy Characteristics'!$C:$C,0)))</f>
        <v>1</v>
      </c>
      <c r="N1244" s="239">
        <f>IF(ISBLANK(INDEX('Policy Characteristics'!H:H,MATCH($C1244,'Policy Characteristics'!$C:$C,0))),"",INDEX('Policy Characteristics'!H:H,MATCH($C1244,'Policy Characteristics'!$C:$C,0)))</f>
        <v>0.01</v>
      </c>
      <c r="O1244" s="76" t="str">
        <f>IF(ISBLANK(INDEX('Policy Characteristics'!I:I,MATCH($C1244,'Policy Characteristics'!$C:$C,0))),"",INDEX('Policy Characteristics'!I:I,MATCH($C1244,'Policy Characteristics'!$C:$C,0)))</f>
        <v>% of fuel shifted</v>
      </c>
      <c r="P1244" s="76" t="str">
        <f>IF(ISBLANK(INDEX('Policy Characteristics'!J:J,MATCH($C1244,'Policy Characteristics'!$C:$C,0))),"",INDEX('Policy Characteristics'!J:J,MATCH($C1244,'Policy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4" s="76" t="str">
        <f>IF(ISBLANK(INDEX('Policy Characteristics'!K:K,MATCH($C1244,'Policy Characteristics'!$C:$C,0))),"",INDEX('Policy Characteristics'!K:K,MATCH($C1244,'Policy Characteristics'!$C:$C,0)))</f>
        <v>industry-ag-main.html#fuel-switching</v>
      </c>
      <c r="R1244" s="76" t="str">
        <f>IF(ISBLANK(INDEX('Policy Characteristics'!L:L,MATCH($C1244,'Policy Characteristics'!$C:$C,0))),"",INDEX('Policy Characteristics'!L:L,MATCH($C1244,'Policy Characteristics'!$C:$C,0)))</f>
        <v>industry-elec-and-hydrogen.html</v>
      </c>
    </row>
    <row r="1245" spans="1:18" s="143" customFormat="1" x14ac:dyDescent="0.25">
      <c r="A1245" s="76" t="str">
        <f>IF(ISBLANK(INDEX('Policy Characteristics'!A:A,MATCH($C1245,'Policy Characteristics'!$C:$C,0))),"",INDEX('Policy Characteristics'!A:A,MATCH($C1245,'Policy Characteristics'!$C:$C,0)))</f>
        <v>Industry</v>
      </c>
      <c r="B1245" s="234" t="str">
        <f>IF(ISBLANK(INDEX('Policy Characteristics'!B:B,MATCH($C1245,'Policy Characteristics'!$C:$C,0))),"",INDEX('Policy Characteristics'!B:B,MATCH($C1245,'Policy Characteristics'!$C:$C,0)))</f>
        <v>Hydrogen Combustion</v>
      </c>
      <c r="C1245" s="76" t="str">
        <f t="shared" ref="C1245:C1308" si="37">C$1115</f>
        <v>Fraction of Eligible Industrial Energy Use Shifted to Hydrogen</v>
      </c>
      <c r="D1245" s="78" t="s">
        <v>1317</v>
      </c>
      <c r="E1245" t="s">
        <v>1691</v>
      </c>
      <c r="F1245" t="s">
        <v>1279</v>
      </c>
      <c r="G1245" s="88" t="s">
        <v>1698</v>
      </c>
      <c r="H1245" s="15">
        <v>2164</v>
      </c>
      <c r="I1245" s="247" t="s">
        <v>43</v>
      </c>
      <c r="J1245" s="236" t="str">
        <f>IF(ISBLANK(INDEX('Policy Characteristics'!D:D,MATCH($C1245,'Policy Characteristics'!$C:$C,0))),"",INDEX('Policy Characteristics'!D:D,MATCH($C1245,'Policy Characteristics'!$C:$C,0)))</f>
        <v>Hydrogen Combustion</v>
      </c>
      <c r="K1245" s="76" t="str">
        <f>IF(ISBLANK(INDEX('Policy Characteristics'!E:E,MATCH($C1245,'Policy Characteristics'!$C:$C,0))),"",INDEX('Policy Characteristics'!E:E,MATCH($C1245,'Policy Characteristics'!$C:$C,0)))</f>
        <v>indst shift to hydrogen</v>
      </c>
      <c r="L1245" s="239">
        <f>IF(ISBLANK(INDEX('Policy Characteristics'!F:F,MATCH($C1245,'Policy Characteristics'!$C:$C,0))),"",INDEX('Policy Characteristics'!F:F,MATCH($C1245,'Policy Characteristics'!$C:$C,0)))</f>
        <v>0</v>
      </c>
      <c r="M1245" s="239">
        <f>IF(ISBLANK(INDEX('Policy Characteristics'!G:G,MATCH($C1245,'Policy Characteristics'!$C:$C,0))),"",INDEX('Policy Characteristics'!G:G,MATCH($C1245,'Policy Characteristics'!$C:$C,0)))</f>
        <v>1</v>
      </c>
      <c r="N1245" s="239">
        <f>IF(ISBLANK(INDEX('Policy Characteristics'!H:H,MATCH($C1245,'Policy Characteristics'!$C:$C,0))),"",INDEX('Policy Characteristics'!H:H,MATCH($C1245,'Policy Characteristics'!$C:$C,0)))</f>
        <v>0.01</v>
      </c>
      <c r="O1245" s="76" t="str">
        <f>IF(ISBLANK(INDEX('Policy Characteristics'!I:I,MATCH($C1245,'Policy Characteristics'!$C:$C,0))),"",INDEX('Policy Characteristics'!I:I,MATCH($C1245,'Policy Characteristics'!$C:$C,0)))</f>
        <v>% of fuel shifted</v>
      </c>
      <c r="P1245" s="76" t="str">
        <f>IF(ISBLANK(INDEX('Policy Characteristics'!J:J,MATCH($C1245,'Policy Characteristics'!$C:$C,0))),"",INDEX('Policy Characteristics'!J:J,MATCH($C1245,'Policy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5" s="76" t="str">
        <f>IF(ISBLANK(INDEX('Policy Characteristics'!K:K,MATCH($C1245,'Policy Characteristics'!$C:$C,0))),"",INDEX('Policy Characteristics'!K:K,MATCH($C1245,'Policy Characteristics'!$C:$C,0)))</f>
        <v>industry-ag-main.html#fuel-switching</v>
      </c>
      <c r="R1245" s="76" t="str">
        <f>IF(ISBLANK(INDEX('Policy Characteristics'!L:L,MATCH($C1245,'Policy Characteristics'!$C:$C,0))),"",INDEX('Policy Characteristics'!L:L,MATCH($C1245,'Policy Characteristics'!$C:$C,0)))</f>
        <v>industry-elec-and-hydrogen.html</v>
      </c>
    </row>
    <row r="1246" spans="1:18" s="143" customFormat="1" x14ac:dyDescent="0.25">
      <c r="A1246" s="76" t="str">
        <f>IF(ISBLANK(INDEX('Policy Characteristics'!A:A,MATCH($C1246,'Policy Characteristics'!$C:$C,0))),"",INDEX('Policy Characteristics'!A:A,MATCH($C1246,'Policy Characteristics'!$C:$C,0)))</f>
        <v>Industry</v>
      </c>
      <c r="B1246" s="234" t="str">
        <f>IF(ISBLANK(INDEX('Policy Characteristics'!B:B,MATCH($C1246,'Policy Characteristics'!$C:$C,0))),"",INDEX('Policy Characteristics'!B:B,MATCH($C1246,'Policy Characteristics'!$C:$C,0)))</f>
        <v>Hydrogen Combustion</v>
      </c>
      <c r="C1246" s="76" t="str">
        <f t="shared" si="37"/>
        <v>Fraction of Eligible Industrial Energy Use Shifted to Hydrogen</v>
      </c>
      <c r="D1246" s="78" t="s">
        <v>1317</v>
      </c>
      <c r="E1246" t="s">
        <v>1692</v>
      </c>
      <c r="F1246" t="s">
        <v>1279</v>
      </c>
      <c r="G1246" s="88" t="s">
        <v>1699</v>
      </c>
      <c r="H1246" s="15">
        <v>2165</v>
      </c>
      <c r="I1246" s="247" t="s">
        <v>43</v>
      </c>
      <c r="J1246" s="236" t="str">
        <f>IF(ISBLANK(INDEX('Policy Characteristics'!D:D,MATCH($C1246,'Policy Characteristics'!$C:$C,0))),"",INDEX('Policy Characteristics'!D:D,MATCH($C1246,'Policy Characteristics'!$C:$C,0)))</f>
        <v>Hydrogen Combustion</v>
      </c>
      <c r="K1246" s="76" t="str">
        <f>IF(ISBLANK(INDEX('Policy Characteristics'!E:E,MATCH($C1246,'Policy Characteristics'!$C:$C,0))),"",INDEX('Policy Characteristics'!E:E,MATCH($C1246,'Policy Characteristics'!$C:$C,0)))</f>
        <v>indst shift to hydrogen</v>
      </c>
      <c r="L1246" s="239">
        <f>IF(ISBLANK(INDEX('Policy Characteristics'!F:F,MATCH($C1246,'Policy Characteristics'!$C:$C,0))),"",INDEX('Policy Characteristics'!F:F,MATCH($C1246,'Policy Characteristics'!$C:$C,0)))</f>
        <v>0</v>
      </c>
      <c r="M1246" s="239">
        <f>IF(ISBLANK(INDEX('Policy Characteristics'!G:G,MATCH($C1246,'Policy Characteristics'!$C:$C,0))),"",INDEX('Policy Characteristics'!G:G,MATCH($C1246,'Policy Characteristics'!$C:$C,0)))</f>
        <v>1</v>
      </c>
      <c r="N1246" s="239">
        <f>IF(ISBLANK(INDEX('Policy Characteristics'!H:H,MATCH($C1246,'Policy Characteristics'!$C:$C,0))),"",INDEX('Policy Characteristics'!H:H,MATCH($C1246,'Policy Characteristics'!$C:$C,0)))</f>
        <v>0.01</v>
      </c>
      <c r="O1246" s="76" t="str">
        <f>IF(ISBLANK(INDEX('Policy Characteristics'!I:I,MATCH($C1246,'Policy Characteristics'!$C:$C,0))),"",INDEX('Policy Characteristics'!I:I,MATCH($C1246,'Policy Characteristics'!$C:$C,0)))</f>
        <v>% of fuel shifted</v>
      </c>
      <c r="P1246" s="76" t="str">
        <f>IF(ISBLANK(INDEX('Policy Characteristics'!J:J,MATCH($C1246,'Policy Characteristics'!$C:$C,0))),"",INDEX('Policy Characteristics'!J:J,MATCH($C1246,'Policy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6" s="76" t="str">
        <f>IF(ISBLANK(INDEX('Policy Characteristics'!K:K,MATCH($C1246,'Policy Characteristics'!$C:$C,0))),"",INDEX('Policy Characteristics'!K:K,MATCH($C1246,'Policy Characteristics'!$C:$C,0)))</f>
        <v>industry-ag-main.html#fuel-switching</v>
      </c>
      <c r="R1246" s="76" t="str">
        <f>IF(ISBLANK(INDEX('Policy Characteristics'!L:L,MATCH($C1246,'Policy Characteristics'!$C:$C,0))),"",INDEX('Policy Characteristics'!L:L,MATCH($C1246,'Policy Characteristics'!$C:$C,0)))</f>
        <v>industry-elec-and-hydrogen.html</v>
      </c>
    </row>
    <row r="1247" spans="1:18" s="143" customFormat="1" x14ac:dyDescent="0.25">
      <c r="A1247" s="76" t="str">
        <f>IF(ISBLANK(INDEX('Policy Characteristics'!A:A,MATCH($C1247,'Policy Characteristics'!$C:$C,0))),"",INDEX('Policy Characteristics'!A:A,MATCH($C1247,'Policy Characteristics'!$C:$C,0)))</f>
        <v>Industry</v>
      </c>
      <c r="B1247" s="234" t="str">
        <f>IF(ISBLANK(INDEX('Policy Characteristics'!B:B,MATCH($C1247,'Policy Characteristics'!$C:$C,0))),"",INDEX('Policy Characteristics'!B:B,MATCH($C1247,'Policy Characteristics'!$C:$C,0)))</f>
        <v>Hydrogen Combustion</v>
      </c>
      <c r="C1247" s="76" t="str">
        <f t="shared" si="37"/>
        <v>Fraction of Eligible Industrial Energy Use Shifted to Hydrogen</v>
      </c>
      <c r="D1247" s="78" t="s">
        <v>1317</v>
      </c>
      <c r="E1247" t="s">
        <v>1693</v>
      </c>
      <c r="F1247" t="s">
        <v>1279</v>
      </c>
      <c r="G1247" s="88" t="s">
        <v>1700</v>
      </c>
      <c r="H1247" s="15">
        <v>2166</v>
      </c>
      <c r="I1247" s="247" t="s">
        <v>44</v>
      </c>
      <c r="J1247" s="236" t="str">
        <f>IF(ISBLANK(INDEX('Policy Characteristics'!D:D,MATCH($C1247,'Policy Characteristics'!$C:$C,0))),"",INDEX('Policy Characteristics'!D:D,MATCH($C1247,'Policy Characteristics'!$C:$C,0)))</f>
        <v>Hydrogen Combustion</v>
      </c>
      <c r="K1247" s="76" t="str">
        <f>IF(ISBLANK(INDEX('Policy Characteristics'!E:E,MATCH($C1247,'Policy Characteristics'!$C:$C,0))),"",INDEX('Policy Characteristics'!E:E,MATCH($C1247,'Policy Characteristics'!$C:$C,0)))</f>
        <v>indst shift to hydrogen</v>
      </c>
      <c r="L1247" s="239">
        <f>IF(ISBLANK(INDEX('Policy Characteristics'!F:F,MATCH($C1247,'Policy Characteristics'!$C:$C,0))),"",INDEX('Policy Characteristics'!F:F,MATCH($C1247,'Policy Characteristics'!$C:$C,0)))</f>
        <v>0</v>
      </c>
      <c r="M1247" s="239">
        <f>IF(ISBLANK(INDEX('Policy Characteristics'!G:G,MATCH($C1247,'Policy Characteristics'!$C:$C,0))),"",INDEX('Policy Characteristics'!G:G,MATCH($C1247,'Policy Characteristics'!$C:$C,0)))</f>
        <v>1</v>
      </c>
      <c r="N1247" s="239">
        <f>IF(ISBLANK(INDEX('Policy Characteristics'!H:H,MATCH($C1247,'Policy Characteristics'!$C:$C,0))),"",INDEX('Policy Characteristics'!H:H,MATCH($C1247,'Policy Characteristics'!$C:$C,0)))</f>
        <v>0.01</v>
      </c>
      <c r="O1247" s="76" t="str">
        <f>IF(ISBLANK(INDEX('Policy Characteristics'!I:I,MATCH($C1247,'Policy Characteristics'!$C:$C,0))),"",INDEX('Policy Characteristics'!I:I,MATCH($C1247,'Policy Characteristics'!$C:$C,0)))</f>
        <v>% of fuel shifted</v>
      </c>
      <c r="P1247" s="76" t="str">
        <f>IF(ISBLANK(INDEX('Policy Characteristics'!J:J,MATCH($C1247,'Policy Characteristics'!$C:$C,0))),"",INDEX('Policy Characteristics'!J:J,MATCH($C1247,'Policy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7" s="76" t="str">
        <f>IF(ISBLANK(INDEX('Policy Characteristics'!K:K,MATCH($C1247,'Policy Characteristics'!$C:$C,0))),"",INDEX('Policy Characteristics'!K:K,MATCH($C1247,'Policy Characteristics'!$C:$C,0)))</f>
        <v>industry-ag-main.html#fuel-switching</v>
      </c>
      <c r="R1247" s="76" t="str">
        <f>IF(ISBLANK(INDEX('Policy Characteristics'!L:L,MATCH($C1247,'Policy Characteristics'!$C:$C,0))),"",INDEX('Policy Characteristics'!L:L,MATCH($C1247,'Policy Characteristics'!$C:$C,0)))</f>
        <v>industry-elec-and-hydrogen.html</v>
      </c>
    </row>
    <row r="1248" spans="1:18" s="143" customFormat="1" x14ac:dyDescent="0.25">
      <c r="A1248" s="76" t="str">
        <f>IF(ISBLANK(INDEX('Policy Characteristics'!A:A,MATCH($C1248,'Policy Characteristics'!$C:$C,0))),"",INDEX('Policy Characteristics'!A:A,MATCH($C1248,'Policy Characteristics'!$C:$C,0)))</f>
        <v>Industry</v>
      </c>
      <c r="B1248" s="234" t="str">
        <f>IF(ISBLANK(INDEX('Policy Characteristics'!B:B,MATCH($C1248,'Policy Characteristics'!$C:$C,0))),"",INDEX('Policy Characteristics'!B:B,MATCH($C1248,'Policy Characteristics'!$C:$C,0)))</f>
        <v>Hydrogen Combustion</v>
      </c>
      <c r="C1248" s="76" t="str">
        <f t="shared" si="37"/>
        <v>Fraction of Eligible Industrial Energy Use Shifted to Hydrogen</v>
      </c>
      <c r="D1248" s="78" t="s">
        <v>1317</v>
      </c>
      <c r="E1248" t="s">
        <v>1694</v>
      </c>
      <c r="F1248" t="s">
        <v>1279</v>
      </c>
      <c r="G1248" s="88" t="s">
        <v>1701</v>
      </c>
      <c r="H1248" s="15">
        <v>2167</v>
      </c>
      <c r="I1248" s="247" t="s">
        <v>44</v>
      </c>
      <c r="J1248" s="236" t="str">
        <f>IF(ISBLANK(INDEX('Policy Characteristics'!D:D,MATCH($C1248,'Policy Characteristics'!$C:$C,0))),"",INDEX('Policy Characteristics'!D:D,MATCH($C1248,'Policy Characteristics'!$C:$C,0)))</f>
        <v>Hydrogen Combustion</v>
      </c>
      <c r="K1248" s="76" t="str">
        <f>IF(ISBLANK(INDEX('Policy Characteristics'!E:E,MATCH($C1248,'Policy Characteristics'!$C:$C,0))),"",INDEX('Policy Characteristics'!E:E,MATCH($C1248,'Policy Characteristics'!$C:$C,0)))</f>
        <v>indst shift to hydrogen</v>
      </c>
      <c r="L1248" s="239">
        <f>IF(ISBLANK(INDEX('Policy Characteristics'!F:F,MATCH($C1248,'Policy Characteristics'!$C:$C,0))),"",INDEX('Policy Characteristics'!F:F,MATCH($C1248,'Policy Characteristics'!$C:$C,0)))</f>
        <v>0</v>
      </c>
      <c r="M1248" s="239">
        <f>IF(ISBLANK(INDEX('Policy Characteristics'!G:G,MATCH($C1248,'Policy Characteristics'!$C:$C,0))),"",INDEX('Policy Characteristics'!G:G,MATCH($C1248,'Policy Characteristics'!$C:$C,0)))</f>
        <v>1</v>
      </c>
      <c r="N1248" s="239">
        <f>IF(ISBLANK(INDEX('Policy Characteristics'!H:H,MATCH($C1248,'Policy Characteristics'!$C:$C,0))),"",INDEX('Policy Characteristics'!H:H,MATCH($C1248,'Policy Characteristics'!$C:$C,0)))</f>
        <v>0.01</v>
      </c>
      <c r="O1248" s="76" t="str">
        <f>IF(ISBLANK(INDEX('Policy Characteristics'!I:I,MATCH($C1248,'Policy Characteristics'!$C:$C,0))),"",INDEX('Policy Characteristics'!I:I,MATCH($C1248,'Policy Characteristics'!$C:$C,0)))</f>
        <v>% of fuel shifted</v>
      </c>
      <c r="P1248" s="76" t="str">
        <f>IF(ISBLANK(INDEX('Policy Characteristics'!J:J,MATCH($C1248,'Policy Characteristics'!$C:$C,0))),"",INDEX('Policy Characteristics'!J:J,MATCH($C1248,'Policy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8" s="76" t="str">
        <f>IF(ISBLANK(INDEX('Policy Characteristics'!K:K,MATCH($C1248,'Policy Characteristics'!$C:$C,0))),"",INDEX('Policy Characteristics'!K:K,MATCH($C1248,'Policy Characteristics'!$C:$C,0)))</f>
        <v>industry-ag-main.html#fuel-switching</v>
      </c>
      <c r="R1248" s="76" t="str">
        <f>IF(ISBLANK(INDEX('Policy Characteristics'!L:L,MATCH($C1248,'Policy Characteristics'!$C:$C,0))),"",INDEX('Policy Characteristics'!L:L,MATCH($C1248,'Policy Characteristics'!$C:$C,0)))</f>
        <v>industry-elec-and-hydrogen.html</v>
      </c>
    </row>
    <row r="1249" spans="1:18" s="143" customFormat="1" x14ac:dyDescent="0.25">
      <c r="A1249" s="76" t="str">
        <f>IF(ISBLANK(INDEX('Policy Characteristics'!A:A,MATCH($C1249,'Policy Characteristics'!$C:$C,0))),"",INDEX('Policy Characteristics'!A:A,MATCH($C1249,'Policy Characteristics'!$C:$C,0)))</f>
        <v>Industry</v>
      </c>
      <c r="B1249" s="234" t="str">
        <f>IF(ISBLANK(INDEX('Policy Characteristics'!B:B,MATCH($C1249,'Policy Characteristics'!$C:$C,0))),"",INDEX('Policy Characteristics'!B:B,MATCH($C1249,'Policy Characteristics'!$C:$C,0)))</f>
        <v>Hydrogen Combustion</v>
      </c>
      <c r="C1249" s="76" t="str">
        <f t="shared" si="37"/>
        <v>Fraction of Eligible Industrial Energy Use Shifted to Hydrogen</v>
      </c>
      <c r="D1249" s="78" t="s">
        <v>1317</v>
      </c>
      <c r="E1249" t="s">
        <v>1695</v>
      </c>
      <c r="F1249" t="s">
        <v>1279</v>
      </c>
      <c r="G1249" s="88" t="s">
        <v>1702</v>
      </c>
      <c r="H1249" s="15">
        <v>2168</v>
      </c>
      <c r="I1249" s="247" t="s">
        <v>44</v>
      </c>
      <c r="J1249" s="236" t="str">
        <f>IF(ISBLANK(INDEX('Policy Characteristics'!D:D,MATCH($C1249,'Policy Characteristics'!$C:$C,0))),"",INDEX('Policy Characteristics'!D:D,MATCH($C1249,'Policy Characteristics'!$C:$C,0)))</f>
        <v>Hydrogen Combustion</v>
      </c>
      <c r="K1249" s="76" t="str">
        <f>IF(ISBLANK(INDEX('Policy Characteristics'!E:E,MATCH($C1249,'Policy Characteristics'!$C:$C,0))),"",INDEX('Policy Characteristics'!E:E,MATCH($C1249,'Policy Characteristics'!$C:$C,0)))</f>
        <v>indst shift to hydrogen</v>
      </c>
      <c r="L1249" s="239">
        <f>IF(ISBLANK(INDEX('Policy Characteristics'!F:F,MATCH($C1249,'Policy Characteristics'!$C:$C,0))),"",INDEX('Policy Characteristics'!F:F,MATCH($C1249,'Policy Characteristics'!$C:$C,0)))</f>
        <v>0</v>
      </c>
      <c r="M1249" s="239">
        <f>IF(ISBLANK(INDEX('Policy Characteristics'!G:G,MATCH($C1249,'Policy Characteristics'!$C:$C,0))),"",INDEX('Policy Characteristics'!G:G,MATCH($C1249,'Policy Characteristics'!$C:$C,0)))</f>
        <v>1</v>
      </c>
      <c r="N1249" s="239">
        <f>IF(ISBLANK(INDEX('Policy Characteristics'!H:H,MATCH($C1249,'Policy Characteristics'!$C:$C,0))),"",INDEX('Policy Characteristics'!H:H,MATCH($C1249,'Policy Characteristics'!$C:$C,0)))</f>
        <v>0.01</v>
      </c>
      <c r="O1249" s="76" t="str">
        <f>IF(ISBLANK(INDEX('Policy Characteristics'!I:I,MATCH($C1249,'Policy Characteristics'!$C:$C,0))),"",INDEX('Policy Characteristics'!I:I,MATCH($C1249,'Policy Characteristics'!$C:$C,0)))</f>
        <v>% of fuel shifted</v>
      </c>
      <c r="P1249" s="76" t="str">
        <f>IF(ISBLANK(INDEX('Policy Characteristics'!J:J,MATCH($C1249,'Policy Characteristics'!$C:$C,0))),"",INDEX('Policy Characteristics'!J:J,MATCH($C1249,'Policy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9" s="76" t="str">
        <f>IF(ISBLANK(INDEX('Policy Characteristics'!K:K,MATCH($C1249,'Policy Characteristics'!$C:$C,0))),"",INDEX('Policy Characteristics'!K:K,MATCH($C1249,'Policy Characteristics'!$C:$C,0)))</f>
        <v>industry-ag-main.html#fuel-switching</v>
      </c>
      <c r="R1249" s="76" t="str">
        <f>IF(ISBLANK(INDEX('Policy Characteristics'!L:L,MATCH($C1249,'Policy Characteristics'!$C:$C,0))),"",INDEX('Policy Characteristics'!L:L,MATCH($C1249,'Policy Characteristics'!$C:$C,0)))</f>
        <v>industry-elec-and-hydrogen.html</v>
      </c>
    </row>
    <row r="1250" spans="1:18" s="143" customFormat="1" x14ac:dyDescent="0.25">
      <c r="A1250" s="76" t="str">
        <f>IF(ISBLANK(INDEX('Policy Characteristics'!A:A,MATCH($C1250,'Policy Characteristics'!$C:$C,0))),"",INDEX('Policy Characteristics'!A:A,MATCH($C1250,'Policy Characteristics'!$C:$C,0)))</f>
        <v>Industry</v>
      </c>
      <c r="B1250" s="234" t="str">
        <f>IF(ISBLANK(INDEX('Policy Characteristics'!B:B,MATCH($C1250,'Policy Characteristics'!$C:$C,0))),"",INDEX('Policy Characteristics'!B:B,MATCH($C1250,'Policy Characteristics'!$C:$C,0)))</f>
        <v>Hydrogen Combustion</v>
      </c>
      <c r="C1250" s="76" t="str">
        <f t="shared" si="37"/>
        <v>Fraction of Eligible Industrial Energy Use Shifted to Hydrogen</v>
      </c>
      <c r="D1250" s="78" t="s">
        <v>1317</v>
      </c>
      <c r="E1250" t="s">
        <v>1833</v>
      </c>
      <c r="F1250" t="s">
        <v>1279</v>
      </c>
      <c r="G1250" s="88" t="s">
        <v>1833</v>
      </c>
      <c r="H1250" s="15">
        <v>2169</v>
      </c>
      <c r="I1250" s="247" t="s">
        <v>43</v>
      </c>
      <c r="J1250" s="236" t="str">
        <f>IF(ISBLANK(INDEX('Policy Characteristics'!D:D,MATCH($C1250,'Policy Characteristics'!$C:$C,0))),"",INDEX('Policy Characteristics'!D:D,MATCH($C1250,'Policy Characteristics'!$C:$C,0)))</f>
        <v>Hydrogen Combustion</v>
      </c>
      <c r="K1250" s="76" t="str">
        <f>IF(ISBLANK(INDEX('Policy Characteristics'!E:E,MATCH($C1250,'Policy Characteristics'!$C:$C,0))),"",INDEX('Policy Characteristics'!E:E,MATCH($C1250,'Policy Characteristics'!$C:$C,0)))</f>
        <v>indst shift to hydrogen</v>
      </c>
      <c r="L1250" s="239">
        <f>IF(ISBLANK(INDEX('Policy Characteristics'!F:F,MATCH($C1250,'Policy Characteristics'!$C:$C,0))),"",INDEX('Policy Characteristics'!F:F,MATCH($C1250,'Policy Characteristics'!$C:$C,0)))</f>
        <v>0</v>
      </c>
      <c r="M1250" s="239">
        <f>IF(ISBLANK(INDEX('Policy Characteristics'!G:G,MATCH($C1250,'Policy Characteristics'!$C:$C,0))),"",INDEX('Policy Characteristics'!G:G,MATCH($C1250,'Policy Characteristics'!$C:$C,0)))</f>
        <v>1</v>
      </c>
      <c r="N1250" s="239">
        <f>IF(ISBLANK(INDEX('Policy Characteristics'!H:H,MATCH($C1250,'Policy Characteristics'!$C:$C,0))),"",INDEX('Policy Characteristics'!H:H,MATCH($C1250,'Policy Characteristics'!$C:$C,0)))</f>
        <v>0.01</v>
      </c>
      <c r="O1250" s="76" t="str">
        <f>IF(ISBLANK(INDEX('Policy Characteristics'!I:I,MATCH($C1250,'Policy Characteristics'!$C:$C,0))),"",INDEX('Policy Characteristics'!I:I,MATCH($C1250,'Policy Characteristics'!$C:$C,0)))</f>
        <v>% of fuel shifted</v>
      </c>
      <c r="P1250" s="76" t="str">
        <f>IF(ISBLANK(INDEX('Policy Characteristics'!J:J,MATCH($C1250,'Policy Characteristics'!$C:$C,0))),"",INDEX('Policy Characteristics'!J:J,MATCH($C1250,'Policy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0" s="76" t="str">
        <f>IF(ISBLANK(INDEX('Policy Characteristics'!K:K,MATCH($C1250,'Policy Characteristics'!$C:$C,0))),"",INDEX('Policy Characteristics'!K:K,MATCH($C1250,'Policy Characteristics'!$C:$C,0)))</f>
        <v>industry-ag-main.html#fuel-switching</v>
      </c>
      <c r="R1250" s="76" t="str">
        <f>IF(ISBLANK(INDEX('Policy Characteristics'!L:L,MATCH($C1250,'Policy Characteristics'!$C:$C,0))),"",INDEX('Policy Characteristics'!L:L,MATCH($C1250,'Policy Characteristics'!$C:$C,0)))</f>
        <v>industry-elec-and-hydrogen.html</v>
      </c>
    </row>
    <row r="1251" spans="1:18" s="143" customFormat="1" x14ac:dyDescent="0.25">
      <c r="A1251" s="76" t="str">
        <f>IF(ISBLANK(INDEX('Policy Characteristics'!A:A,MATCH($C1251,'Policy Characteristics'!$C:$C,0))),"",INDEX('Policy Characteristics'!A:A,MATCH($C1251,'Policy Characteristics'!$C:$C,0)))</f>
        <v>Industry</v>
      </c>
      <c r="B1251" s="234" t="str">
        <f>IF(ISBLANK(INDEX('Policy Characteristics'!B:B,MATCH($C1251,'Policy Characteristics'!$C:$C,0))),"",INDEX('Policy Characteristics'!B:B,MATCH($C1251,'Policy Characteristics'!$C:$C,0)))</f>
        <v>Hydrogen Combustion</v>
      </c>
      <c r="C1251" s="76" t="str">
        <f t="shared" si="37"/>
        <v>Fraction of Eligible Industrial Energy Use Shifted to Hydrogen</v>
      </c>
      <c r="D1251" s="78" t="s">
        <v>1318</v>
      </c>
      <c r="E1251" t="s">
        <v>1689</v>
      </c>
      <c r="F1251" t="s">
        <v>1280</v>
      </c>
      <c r="G1251" s="88" t="s">
        <v>1696</v>
      </c>
      <c r="H1251" s="15">
        <v>2170</v>
      </c>
      <c r="I1251" s="247" t="s">
        <v>43</v>
      </c>
      <c r="J1251" s="236" t="str">
        <f>IF(ISBLANK(INDEX('Policy Characteristics'!D:D,MATCH($C1251,'Policy Characteristics'!$C:$C,0))),"",INDEX('Policy Characteristics'!D:D,MATCH($C1251,'Policy Characteristics'!$C:$C,0)))</f>
        <v>Hydrogen Combustion</v>
      </c>
      <c r="K1251" s="76" t="str">
        <f>IF(ISBLANK(INDEX('Policy Characteristics'!E:E,MATCH($C1251,'Policy Characteristics'!$C:$C,0))),"",INDEX('Policy Characteristics'!E:E,MATCH($C1251,'Policy Characteristics'!$C:$C,0)))</f>
        <v>indst shift to hydrogen</v>
      </c>
      <c r="L1251" s="239">
        <f>IF(ISBLANK(INDEX('Policy Characteristics'!F:F,MATCH($C1251,'Policy Characteristics'!$C:$C,0))),"",INDEX('Policy Characteristics'!F:F,MATCH($C1251,'Policy Characteristics'!$C:$C,0)))</f>
        <v>0</v>
      </c>
      <c r="M1251" s="239">
        <f>IF(ISBLANK(INDEX('Policy Characteristics'!G:G,MATCH($C1251,'Policy Characteristics'!$C:$C,0))),"",INDEX('Policy Characteristics'!G:G,MATCH($C1251,'Policy Characteristics'!$C:$C,0)))</f>
        <v>1</v>
      </c>
      <c r="N1251" s="239">
        <f>IF(ISBLANK(INDEX('Policy Characteristics'!H:H,MATCH($C1251,'Policy Characteristics'!$C:$C,0))),"",INDEX('Policy Characteristics'!H:H,MATCH($C1251,'Policy Characteristics'!$C:$C,0)))</f>
        <v>0.01</v>
      </c>
      <c r="O1251" s="76" t="str">
        <f>IF(ISBLANK(INDEX('Policy Characteristics'!I:I,MATCH($C1251,'Policy Characteristics'!$C:$C,0))),"",INDEX('Policy Characteristics'!I:I,MATCH($C1251,'Policy Characteristics'!$C:$C,0)))</f>
        <v>% of fuel shifted</v>
      </c>
      <c r="P1251" s="76" t="str">
        <f>IF(ISBLANK(INDEX('Policy Characteristics'!J:J,MATCH($C1251,'Policy Characteristics'!$C:$C,0))),"",INDEX('Policy Characteristics'!J:J,MATCH($C1251,'Policy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1" s="76" t="str">
        <f>IF(ISBLANK(INDEX('Policy Characteristics'!K:K,MATCH($C1251,'Policy Characteristics'!$C:$C,0))),"",INDEX('Policy Characteristics'!K:K,MATCH($C1251,'Policy Characteristics'!$C:$C,0)))</f>
        <v>industry-ag-main.html#fuel-switching</v>
      </c>
      <c r="R1251" s="76" t="str">
        <f>IF(ISBLANK(INDEX('Policy Characteristics'!L:L,MATCH($C1251,'Policy Characteristics'!$C:$C,0))),"",INDEX('Policy Characteristics'!L:L,MATCH($C1251,'Policy Characteristics'!$C:$C,0)))</f>
        <v>industry-elec-and-hydrogen.html</v>
      </c>
    </row>
    <row r="1252" spans="1:18" s="143" customFormat="1" x14ac:dyDescent="0.25">
      <c r="A1252" s="76" t="str">
        <f>IF(ISBLANK(INDEX('Policy Characteristics'!A:A,MATCH($C1252,'Policy Characteristics'!$C:$C,0))),"",INDEX('Policy Characteristics'!A:A,MATCH($C1252,'Policy Characteristics'!$C:$C,0)))</f>
        <v>Industry</v>
      </c>
      <c r="B1252" s="234" t="str">
        <f>IF(ISBLANK(INDEX('Policy Characteristics'!B:B,MATCH($C1252,'Policy Characteristics'!$C:$C,0))),"",INDEX('Policy Characteristics'!B:B,MATCH($C1252,'Policy Characteristics'!$C:$C,0)))</f>
        <v>Hydrogen Combustion</v>
      </c>
      <c r="C1252" s="76" t="str">
        <f t="shared" si="37"/>
        <v>Fraction of Eligible Industrial Energy Use Shifted to Hydrogen</v>
      </c>
      <c r="D1252" s="78" t="s">
        <v>1318</v>
      </c>
      <c r="E1252" t="s">
        <v>1690</v>
      </c>
      <c r="F1252" t="s">
        <v>1280</v>
      </c>
      <c r="G1252" s="88" t="s">
        <v>1697</v>
      </c>
      <c r="H1252" s="15">
        <v>2171</v>
      </c>
      <c r="I1252" s="247" t="s">
        <v>43</v>
      </c>
      <c r="J1252" s="236" t="str">
        <f>IF(ISBLANK(INDEX('Policy Characteristics'!D:D,MATCH($C1252,'Policy Characteristics'!$C:$C,0))),"",INDEX('Policy Characteristics'!D:D,MATCH($C1252,'Policy Characteristics'!$C:$C,0)))</f>
        <v>Hydrogen Combustion</v>
      </c>
      <c r="K1252" s="76" t="str">
        <f>IF(ISBLANK(INDEX('Policy Characteristics'!E:E,MATCH($C1252,'Policy Characteristics'!$C:$C,0))),"",INDEX('Policy Characteristics'!E:E,MATCH($C1252,'Policy Characteristics'!$C:$C,0)))</f>
        <v>indst shift to hydrogen</v>
      </c>
      <c r="L1252" s="239">
        <f>IF(ISBLANK(INDEX('Policy Characteristics'!F:F,MATCH($C1252,'Policy Characteristics'!$C:$C,0))),"",INDEX('Policy Characteristics'!F:F,MATCH($C1252,'Policy Characteristics'!$C:$C,0)))</f>
        <v>0</v>
      </c>
      <c r="M1252" s="239">
        <f>IF(ISBLANK(INDEX('Policy Characteristics'!G:G,MATCH($C1252,'Policy Characteristics'!$C:$C,0))),"",INDEX('Policy Characteristics'!G:G,MATCH($C1252,'Policy Characteristics'!$C:$C,0)))</f>
        <v>1</v>
      </c>
      <c r="N1252" s="239">
        <f>IF(ISBLANK(INDEX('Policy Characteristics'!H:H,MATCH($C1252,'Policy Characteristics'!$C:$C,0))),"",INDEX('Policy Characteristics'!H:H,MATCH($C1252,'Policy Characteristics'!$C:$C,0)))</f>
        <v>0.01</v>
      </c>
      <c r="O1252" s="76" t="str">
        <f>IF(ISBLANK(INDEX('Policy Characteristics'!I:I,MATCH($C1252,'Policy Characteristics'!$C:$C,0))),"",INDEX('Policy Characteristics'!I:I,MATCH($C1252,'Policy Characteristics'!$C:$C,0)))</f>
        <v>% of fuel shifted</v>
      </c>
      <c r="P1252" s="76" t="str">
        <f>IF(ISBLANK(INDEX('Policy Characteristics'!J:J,MATCH($C1252,'Policy Characteristics'!$C:$C,0))),"",INDEX('Policy Characteristics'!J:J,MATCH($C1252,'Policy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2" s="76" t="str">
        <f>IF(ISBLANK(INDEX('Policy Characteristics'!K:K,MATCH($C1252,'Policy Characteristics'!$C:$C,0))),"",INDEX('Policy Characteristics'!K:K,MATCH($C1252,'Policy Characteristics'!$C:$C,0)))</f>
        <v>industry-ag-main.html#fuel-switching</v>
      </c>
      <c r="R1252" s="76" t="str">
        <f>IF(ISBLANK(INDEX('Policy Characteristics'!L:L,MATCH($C1252,'Policy Characteristics'!$C:$C,0))),"",INDEX('Policy Characteristics'!L:L,MATCH($C1252,'Policy Characteristics'!$C:$C,0)))</f>
        <v>industry-elec-and-hydrogen.html</v>
      </c>
    </row>
    <row r="1253" spans="1:18" s="143" customFormat="1" x14ac:dyDescent="0.25">
      <c r="A1253" s="76" t="str">
        <f>IF(ISBLANK(INDEX('Policy Characteristics'!A:A,MATCH($C1253,'Policy Characteristics'!$C:$C,0))),"",INDEX('Policy Characteristics'!A:A,MATCH($C1253,'Policy Characteristics'!$C:$C,0)))</f>
        <v>Industry</v>
      </c>
      <c r="B1253" s="234" t="str">
        <f>IF(ISBLANK(INDEX('Policy Characteristics'!B:B,MATCH($C1253,'Policy Characteristics'!$C:$C,0))),"",INDEX('Policy Characteristics'!B:B,MATCH($C1253,'Policy Characteristics'!$C:$C,0)))</f>
        <v>Hydrogen Combustion</v>
      </c>
      <c r="C1253" s="76" t="str">
        <f t="shared" si="37"/>
        <v>Fraction of Eligible Industrial Energy Use Shifted to Hydrogen</v>
      </c>
      <c r="D1253" s="78" t="s">
        <v>1318</v>
      </c>
      <c r="E1253" t="s">
        <v>1691</v>
      </c>
      <c r="F1253" t="s">
        <v>1280</v>
      </c>
      <c r="G1253" s="88" t="s">
        <v>1698</v>
      </c>
      <c r="H1253" s="15">
        <v>2172</v>
      </c>
      <c r="I1253" s="247" t="s">
        <v>43</v>
      </c>
      <c r="J1253" s="236" t="str">
        <f>IF(ISBLANK(INDEX('Policy Characteristics'!D:D,MATCH($C1253,'Policy Characteristics'!$C:$C,0))),"",INDEX('Policy Characteristics'!D:D,MATCH($C1253,'Policy Characteristics'!$C:$C,0)))</f>
        <v>Hydrogen Combustion</v>
      </c>
      <c r="K1253" s="76" t="str">
        <f>IF(ISBLANK(INDEX('Policy Characteristics'!E:E,MATCH($C1253,'Policy Characteristics'!$C:$C,0))),"",INDEX('Policy Characteristics'!E:E,MATCH($C1253,'Policy Characteristics'!$C:$C,0)))</f>
        <v>indst shift to hydrogen</v>
      </c>
      <c r="L1253" s="239">
        <f>IF(ISBLANK(INDEX('Policy Characteristics'!F:F,MATCH($C1253,'Policy Characteristics'!$C:$C,0))),"",INDEX('Policy Characteristics'!F:F,MATCH($C1253,'Policy Characteristics'!$C:$C,0)))</f>
        <v>0</v>
      </c>
      <c r="M1253" s="239">
        <f>IF(ISBLANK(INDEX('Policy Characteristics'!G:G,MATCH($C1253,'Policy Characteristics'!$C:$C,0))),"",INDEX('Policy Characteristics'!G:G,MATCH($C1253,'Policy Characteristics'!$C:$C,0)))</f>
        <v>1</v>
      </c>
      <c r="N1253" s="239">
        <f>IF(ISBLANK(INDEX('Policy Characteristics'!H:H,MATCH($C1253,'Policy Characteristics'!$C:$C,0))),"",INDEX('Policy Characteristics'!H:H,MATCH($C1253,'Policy Characteristics'!$C:$C,0)))</f>
        <v>0.01</v>
      </c>
      <c r="O1253" s="76" t="str">
        <f>IF(ISBLANK(INDEX('Policy Characteristics'!I:I,MATCH($C1253,'Policy Characteristics'!$C:$C,0))),"",INDEX('Policy Characteristics'!I:I,MATCH($C1253,'Policy Characteristics'!$C:$C,0)))</f>
        <v>% of fuel shifted</v>
      </c>
      <c r="P1253" s="76" t="str">
        <f>IF(ISBLANK(INDEX('Policy Characteristics'!J:J,MATCH($C1253,'Policy Characteristics'!$C:$C,0))),"",INDEX('Policy Characteristics'!J:J,MATCH($C1253,'Policy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3" s="76" t="str">
        <f>IF(ISBLANK(INDEX('Policy Characteristics'!K:K,MATCH($C1253,'Policy Characteristics'!$C:$C,0))),"",INDEX('Policy Characteristics'!K:K,MATCH($C1253,'Policy Characteristics'!$C:$C,0)))</f>
        <v>industry-ag-main.html#fuel-switching</v>
      </c>
      <c r="R1253" s="76" t="str">
        <f>IF(ISBLANK(INDEX('Policy Characteristics'!L:L,MATCH($C1253,'Policy Characteristics'!$C:$C,0))),"",INDEX('Policy Characteristics'!L:L,MATCH($C1253,'Policy Characteristics'!$C:$C,0)))</f>
        <v>industry-elec-and-hydrogen.html</v>
      </c>
    </row>
    <row r="1254" spans="1:18" s="143" customFormat="1" x14ac:dyDescent="0.25">
      <c r="A1254" s="76" t="str">
        <f>IF(ISBLANK(INDEX('Policy Characteristics'!A:A,MATCH($C1254,'Policy Characteristics'!$C:$C,0))),"",INDEX('Policy Characteristics'!A:A,MATCH($C1254,'Policy Characteristics'!$C:$C,0)))</f>
        <v>Industry</v>
      </c>
      <c r="B1254" s="234" t="str">
        <f>IF(ISBLANK(INDEX('Policy Characteristics'!B:B,MATCH($C1254,'Policy Characteristics'!$C:$C,0))),"",INDEX('Policy Characteristics'!B:B,MATCH($C1254,'Policy Characteristics'!$C:$C,0)))</f>
        <v>Hydrogen Combustion</v>
      </c>
      <c r="C1254" s="76" t="str">
        <f t="shared" si="37"/>
        <v>Fraction of Eligible Industrial Energy Use Shifted to Hydrogen</v>
      </c>
      <c r="D1254" s="78" t="s">
        <v>1318</v>
      </c>
      <c r="E1254" t="s">
        <v>1692</v>
      </c>
      <c r="F1254" t="s">
        <v>1280</v>
      </c>
      <c r="G1254" s="88" t="s">
        <v>1699</v>
      </c>
      <c r="H1254" s="15">
        <v>2173</v>
      </c>
      <c r="I1254" s="247" t="s">
        <v>43</v>
      </c>
      <c r="J1254" s="236" t="str">
        <f>IF(ISBLANK(INDEX('Policy Characteristics'!D:D,MATCH($C1254,'Policy Characteristics'!$C:$C,0))),"",INDEX('Policy Characteristics'!D:D,MATCH($C1254,'Policy Characteristics'!$C:$C,0)))</f>
        <v>Hydrogen Combustion</v>
      </c>
      <c r="K1254" s="76" t="str">
        <f>IF(ISBLANK(INDEX('Policy Characteristics'!E:E,MATCH($C1254,'Policy Characteristics'!$C:$C,0))),"",INDEX('Policy Characteristics'!E:E,MATCH($C1254,'Policy Characteristics'!$C:$C,0)))</f>
        <v>indst shift to hydrogen</v>
      </c>
      <c r="L1254" s="239">
        <f>IF(ISBLANK(INDEX('Policy Characteristics'!F:F,MATCH($C1254,'Policy Characteristics'!$C:$C,0))),"",INDEX('Policy Characteristics'!F:F,MATCH($C1254,'Policy Characteristics'!$C:$C,0)))</f>
        <v>0</v>
      </c>
      <c r="M1254" s="239">
        <f>IF(ISBLANK(INDEX('Policy Characteristics'!G:G,MATCH($C1254,'Policy Characteristics'!$C:$C,0))),"",INDEX('Policy Characteristics'!G:G,MATCH($C1254,'Policy Characteristics'!$C:$C,0)))</f>
        <v>1</v>
      </c>
      <c r="N1254" s="239">
        <f>IF(ISBLANK(INDEX('Policy Characteristics'!H:H,MATCH($C1254,'Policy Characteristics'!$C:$C,0))),"",INDEX('Policy Characteristics'!H:H,MATCH($C1254,'Policy Characteristics'!$C:$C,0)))</f>
        <v>0.01</v>
      </c>
      <c r="O1254" s="76" t="str">
        <f>IF(ISBLANK(INDEX('Policy Characteristics'!I:I,MATCH($C1254,'Policy Characteristics'!$C:$C,0))),"",INDEX('Policy Characteristics'!I:I,MATCH($C1254,'Policy Characteristics'!$C:$C,0)))</f>
        <v>% of fuel shifted</v>
      </c>
      <c r="P1254" s="76" t="str">
        <f>IF(ISBLANK(INDEX('Policy Characteristics'!J:J,MATCH($C1254,'Policy Characteristics'!$C:$C,0))),"",INDEX('Policy Characteristics'!J:J,MATCH($C1254,'Policy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4" s="76" t="str">
        <f>IF(ISBLANK(INDEX('Policy Characteristics'!K:K,MATCH($C1254,'Policy Characteristics'!$C:$C,0))),"",INDEX('Policy Characteristics'!K:K,MATCH($C1254,'Policy Characteristics'!$C:$C,0)))</f>
        <v>industry-ag-main.html#fuel-switching</v>
      </c>
      <c r="R1254" s="76" t="str">
        <f>IF(ISBLANK(INDEX('Policy Characteristics'!L:L,MATCH($C1254,'Policy Characteristics'!$C:$C,0))),"",INDEX('Policy Characteristics'!L:L,MATCH($C1254,'Policy Characteristics'!$C:$C,0)))</f>
        <v>industry-elec-and-hydrogen.html</v>
      </c>
    </row>
    <row r="1255" spans="1:18" s="143" customFormat="1" x14ac:dyDescent="0.25">
      <c r="A1255" s="76" t="str">
        <f>IF(ISBLANK(INDEX('Policy Characteristics'!A:A,MATCH($C1255,'Policy Characteristics'!$C:$C,0))),"",INDEX('Policy Characteristics'!A:A,MATCH($C1255,'Policy Characteristics'!$C:$C,0)))</f>
        <v>Industry</v>
      </c>
      <c r="B1255" s="234" t="str">
        <f>IF(ISBLANK(INDEX('Policy Characteristics'!B:B,MATCH($C1255,'Policy Characteristics'!$C:$C,0))),"",INDEX('Policy Characteristics'!B:B,MATCH($C1255,'Policy Characteristics'!$C:$C,0)))</f>
        <v>Hydrogen Combustion</v>
      </c>
      <c r="C1255" s="76" t="str">
        <f t="shared" si="37"/>
        <v>Fraction of Eligible Industrial Energy Use Shifted to Hydrogen</v>
      </c>
      <c r="D1255" s="78" t="s">
        <v>1318</v>
      </c>
      <c r="E1255" t="s">
        <v>1693</v>
      </c>
      <c r="F1255" t="s">
        <v>1280</v>
      </c>
      <c r="G1255" s="88" t="s">
        <v>1700</v>
      </c>
      <c r="H1255" s="15">
        <v>2174</v>
      </c>
      <c r="I1255" s="247" t="s">
        <v>44</v>
      </c>
      <c r="J1255" s="236" t="str">
        <f>IF(ISBLANK(INDEX('Policy Characteristics'!D:D,MATCH($C1255,'Policy Characteristics'!$C:$C,0))),"",INDEX('Policy Characteristics'!D:D,MATCH($C1255,'Policy Characteristics'!$C:$C,0)))</f>
        <v>Hydrogen Combustion</v>
      </c>
      <c r="K1255" s="76" t="str">
        <f>IF(ISBLANK(INDEX('Policy Characteristics'!E:E,MATCH($C1255,'Policy Characteristics'!$C:$C,0))),"",INDEX('Policy Characteristics'!E:E,MATCH($C1255,'Policy Characteristics'!$C:$C,0)))</f>
        <v>indst shift to hydrogen</v>
      </c>
      <c r="L1255" s="239">
        <f>IF(ISBLANK(INDEX('Policy Characteristics'!F:F,MATCH($C1255,'Policy Characteristics'!$C:$C,0))),"",INDEX('Policy Characteristics'!F:F,MATCH($C1255,'Policy Characteristics'!$C:$C,0)))</f>
        <v>0</v>
      </c>
      <c r="M1255" s="239">
        <f>IF(ISBLANK(INDEX('Policy Characteristics'!G:G,MATCH($C1255,'Policy Characteristics'!$C:$C,0))),"",INDEX('Policy Characteristics'!G:G,MATCH($C1255,'Policy Characteristics'!$C:$C,0)))</f>
        <v>1</v>
      </c>
      <c r="N1255" s="239">
        <f>IF(ISBLANK(INDEX('Policy Characteristics'!H:H,MATCH($C1255,'Policy Characteristics'!$C:$C,0))),"",INDEX('Policy Characteristics'!H:H,MATCH($C1255,'Policy Characteristics'!$C:$C,0)))</f>
        <v>0.01</v>
      </c>
      <c r="O1255" s="76" t="str">
        <f>IF(ISBLANK(INDEX('Policy Characteristics'!I:I,MATCH($C1255,'Policy Characteristics'!$C:$C,0))),"",INDEX('Policy Characteristics'!I:I,MATCH($C1255,'Policy Characteristics'!$C:$C,0)))</f>
        <v>% of fuel shifted</v>
      </c>
      <c r="P1255" s="76" t="str">
        <f>IF(ISBLANK(INDEX('Policy Characteristics'!J:J,MATCH($C1255,'Policy Characteristics'!$C:$C,0))),"",INDEX('Policy Characteristics'!J:J,MATCH($C1255,'Policy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5" s="76" t="str">
        <f>IF(ISBLANK(INDEX('Policy Characteristics'!K:K,MATCH($C1255,'Policy Characteristics'!$C:$C,0))),"",INDEX('Policy Characteristics'!K:K,MATCH($C1255,'Policy Characteristics'!$C:$C,0)))</f>
        <v>industry-ag-main.html#fuel-switching</v>
      </c>
      <c r="R1255" s="76" t="str">
        <f>IF(ISBLANK(INDEX('Policy Characteristics'!L:L,MATCH($C1255,'Policy Characteristics'!$C:$C,0))),"",INDEX('Policy Characteristics'!L:L,MATCH($C1255,'Policy Characteristics'!$C:$C,0)))</f>
        <v>industry-elec-and-hydrogen.html</v>
      </c>
    </row>
    <row r="1256" spans="1:18" s="143" customFormat="1" x14ac:dyDescent="0.25">
      <c r="A1256" s="76" t="str">
        <f>IF(ISBLANK(INDEX('Policy Characteristics'!A:A,MATCH($C1256,'Policy Characteristics'!$C:$C,0))),"",INDEX('Policy Characteristics'!A:A,MATCH($C1256,'Policy Characteristics'!$C:$C,0)))</f>
        <v>Industry</v>
      </c>
      <c r="B1256" s="234" t="str">
        <f>IF(ISBLANK(INDEX('Policy Characteristics'!B:B,MATCH($C1256,'Policy Characteristics'!$C:$C,0))),"",INDEX('Policy Characteristics'!B:B,MATCH($C1256,'Policy Characteristics'!$C:$C,0)))</f>
        <v>Hydrogen Combustion</v>
      </c>
      <c r="C1256" s="76" t="str">
        <f t="shared" si="37"/>
        <v>Fraction of Eligible Industrial Energy Use Shifted to Hydrogen</v>
      </c>
      <c r="D1256" s="78" t="s">
        <v>1318</v>
      </c>
      <c r="E1256" t="s">
        <v>1694</v>
      </c>
      <c r="F1256" t="s">
        <v>1280</v>
      </c>
      <c r="G1256" s="88" t="s">
        <v>1701</v>
      </c>
      <c r="H1256" s="15">
        <v>2175</v>
      </c>
      <c r="I1256" s="247" t="s">
        <v>44</v>
      </c>
      <c r="J1256" s="236" t="str">
        <f>IF(ISBLANK(INDEX('Policy Characteristics'!D:D,MATCH($C1256,'Policy Characteristics'!$C:$C,0))),"",INDEX('Policy Characteristics'!D:D,MATCH($C1256,'Policy Characteristics'!$C:$C,0)))</f>
        <v>Hydrogen Combustion</v>
      </c>
      <c r="K1256" s="76" t="str">
        <f>IF(ISBLANK(INDEX('Policy Characteristics'!E:E,MATCH($C1256,'Policy Characteristics'!$C:$C,0))),"",INDEX('Policy Characteristics'!E:E,MATCH($C1256,'Policy Characteristics'!$C:$C,0)))</f>
        <v>indst shift to hydrogen</v>
      </c>
      <c r="L1256" s="239">
        <f>IF(ISBLANK(INDEX('Policy Characteristics'!F:F,MATCH($C1256,'Policy Characteristics'!$C:$C,0))),"",INDEX('Policy Characteristics'!F:F,MATCH($C1256,'Policy Characteristics'!$C:$C,0)))</f>
        <v>0</v>
      </c>
      <c r="M1256" s="239">
        <f>IF(ISBLANK(INDEX('Policy Characteristics'!G:G,MATCH($C1256,'Policy Characteristics'!$C:$C,0))),"",INDEX('Policy Characteristics'!G:G,MATCH($C1256,'Policy Characteristics'!$C:$C,0)))</f>
        <v>1</v>
      </c>
      <c r="N1256" s="239">
        <f>IF(ISBLANK(INDEX('Policy Characteristics'!H:H,MATCH($C1256,'Policy Characteristics'!$C:$C,0))),"",INDEX('Policy Characteristics'!H:H,MATCH($C1256,'Policy Characteristics'!$C:$C,0)))</f>
        <v>0.01</v>
      </c>
      <c r="O1256" s="76" t="str">
        <f>IF(ISBLANK(INDEX('Policy Characteristics'!I:I,MATCH($C1256,'Policy Characteristics'!$C:$C,0))),"",INDEX('Policy Characteristics'!I:I,MATCH($C1256,'Policy Characteristics'!$C:$C,0)))</f>
        <v>% of fuel shifted</v>
      </c>
      <c r="P1256" s="76" t="str">
        <f>IF(ISBLANK(INDEX('Policy Characteristics'!J:J,MATCH($C1256,'Policy Characteristics'!$C:$C,0))),"",INDEX('Policy Characteristics'!J:J,MATCH($C1256,'Policy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6" s="76" t="str">
        <f>IF(ISBLANK(INDEX('Policy Characteristics'!K:K,MATCH($C1256,'Policy Characteristics'!$C:$C,0))),"",INDEX('Policy Characteristics'!K:K,MATCH($C1256,'Policy Characteristics'!$C:$C,0)))</f>
        <v>industry-ag-main.html#fuel-switching</v>
      </c>
      <c r="R1256" s="76" t="str">
        <f>IF(ISBLANK(INDEX('Policy Characteristics'!L:L,MATCH($C1256,'Policy Characteristics'!$C:$C,0))),"",INDEX('Policy Characteristics'!L:L,MATCH($C1256,'Policy Characteristics'!$C:$C,0)))</f>
        <v>industry-elec-and-hydrogen.html</v>
      </c>
    </row>
    <row r="1257" spans="1:18" s="143" customFormat="1" x14ac:dyDescent="0.25">
      <c r="A1257" s="76" t="str">
        <f>IF(ISBLANK(INDEX('Policy Characteristics'!A:A,MATCH($C1257,'Policy Characteristics'!$C:$C,0))),"",INDEX('Policy Characteristics'!A:A,MATCH($C1257,'Policy Characteristics'!$C:$C,0)))</f>
        <v>Industry</v>
      </c>
      <c r="B1257" s="234" t="str">
        <f>IF(ISBLANK(INDEX('Policy Characteristics'!B:B,MATCH($C1257,'Policy Characteristics'!$C:$C,0))),"",INDEX('Policy Characteristics'!B:B,MATCH($C1257,'Policy Characteristics'!$C:$C,0)))</f>
        <v>Hydrogen Combustion</v>
      </c>
      <c r="C1257" s="76" t="str">
        <f t="shared" si="37"/>
        <v>Fraction of Eligible Industrial Energy Use Shifted to Hydrogen</v>
      </c>
      <c r="D1257" s="78" t="s">
        <v>1318</v>
      </c>
      <c r="E1257" t="s">
        <v>1695</v>
      </c>
      <c r="F1257" t="s">
        <v>1280</v>
      </c>
      <c r="G1257" s="88" t="s">
        <v>1702</v>
      </c>
      <c r="H1257" s="15">
        <v>2176</v>
      </c>
      <c r="I1257" s="247" t="s">
        <v>44</v>
      </c>
      <c r="J1257" s="236" t="str">
        <f>IF(ISBLANK(INDEX('Policy Characteristics'!D:D,MATCH($C1257,'Policy Characteristics'!$C:$C,0))),"",INDEX('Policy Characteristics'!D:D,MATCH($C1257,'Policy Characteristics'!$C:$C,0)))</f>
        <v>Hydrogen Combustion</v>
      </c>
      <c r="K1257" s="76" t="str">
        <f>IF(ISBLANK(INDEX('Policy Characteristics'!E:E,MATCH($C1257,'Policy Characteristics'!$C:$C,0))),"",INDEX('Policy Characteristics'!E:E,MATCH($C1257,'Policy Characteristics'!$C:$C,0)))</f>
        <v>indst shift to hydrogen</v>
      </c>
      <c r="L1257" s="239">
        <f>IF(ISBLANK(INDEX('Policy Characteristics'!F:F,MATCH($C1257,'Policy Characteristics'!$C:$C,0))),"",INDEX('Policy Characteristics'!F:F,MATCH($C1257,'Policy Characteristics'!$C:$C,0)))</f>
        <v>0</v>
      </c>
      <c r="M1257" s="239">
        <f>IF(ISBLANK(INDEX('Policy Characteristics'!G:G,MATCH($C1257,'Policy Characteristics'!$C:$C,0))),"",INDEX('Policy Characteristics'!G:G,MATCH($C1257,'Policy Characteristics'!$C:$C,0)))</f>
        <v>1</v>
      </c>
      <c r="N1257" s="239">
        <f>IF(ISBLANK(INDEX('Policy Characteristics'!H:H,MATCH($C1257,'Policy Characteristics'!$C:$C,0))),"",INDEX('Policy Characteristics'!H:H,MATCH($C1257,'Policy Characteristics'!$C:$C,0)))</f>
        <v>0.01</v>
      </c>
      <c r="O1257" s="76" t="str">
        <f>IF(ISBLANK(INDEX('Policy Characteristics'!I:I,MATCH($C1257,'Policy Characteristics'!$C:$C,0))),"",INDEX('Policy Characteristics'!I:I,MATCH($C1257,'Policy Characteristics'!$C:$C,0)))</f>
        <v>% of fuel shifted</v>
      </c>
      <c r="P1257" s="76" t="str">
        <f>IF(ISBLANK(INDEX('Policy Characteristics'!J:J,MATCH($C1257,'Policy Characteristics'!$C:$C,0))),"",INDEX('Policy Characteristics'!J:J,MATCH($C1257,'Policy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7" s="76" t="str">
        <f>IF(ISBLANK(INDEX('Policy Characteristics'!K:K,MATCH($C1257,'Policy Characteristics'!$C:$C,0))),"",INDEX('Policy Characteristics'!K:K,MATCH($C1257,'Policy Characteristics'!$C:$C,0)))</f>
        <v>industry-ag-main.html#fuel-switching</v>
      </c>
      <c r="R1257" s="76" t="str">
        <f>IF(ISBLANK(INDEX('Policy Characteristics'!L:L,MATCH($C1257,'Policy Characteristics'!$C:$C,0))),"",INDEX('Policy Characteristics'!L:L,MATCH($C1257,'Policy Characteristics'!$C:$C,0)))</f>
        <v>industry-elec-and-hydrogen.html</v>
      </c>
    </row>
    <row r="1258" spans="1:18" s="143" customFormat="1" x14ac:dyDescent="0.25">
      <c r="A1258" s="76" t="str">
        <f>IF(ISBLANK(INDEX('Policy Characteristics'!A:A,MATCH($C1258,'Policy Characteristics'!$C:$C,0))),"",INDEX('Policy Characteristics'!A:A,MATCH($C1258,'Policy Characteristics'!$C:$C,0)))</f>
        <v>Industry</v>
      </c>
      <c r="B1258" s="234" t="str">
        <f>IF(ISBLANK(INDEX('Policy Characteristics'!B:B,MATCH($C1258,'Policy Characteristics'!$C:$C,0))),"",INDEX('Policy Characteristics'!B:B,MATCH($C1258,'Policy Characteristics'!$C:$C,0)))</f>
        <v>Hydrogen Combustion</v>
      </c>
      <c r="C1258" s="76" t="str">
        <f t="shared" si="37"/>
        <v>Fraction of Eligible Industrial Energy Use Shifted to Hydrogen</v>
      </c>
      <c r="D1258" s="78" t="s">
        <v>1318</v>
      </c>
      <c r="E1258" t="s">
        <v>1833</v>
      </c>
      <c r="F1258" t="s">
        <v>1280</v>
      </c>
      <c r="G1258" s="88" t="s">
        <v>1833</v>
      </c>
      <c r="H1258" s="15">
        <v>2177</v>
      </c>
      <c r="I1258" s="247" t="s">
        <v>44</v>
      </c>
      <c r="J1258" s="236" t="str">
        <f>IF(ISBLANK(INDEX('Policy Characteristics'!D:D,MATCH($C1258,'Policy Characteristics'!$C:$C,0))),"",INDEX('Policy Characteristics'!D:D,MATCH($C1258,'Policy Characteristics'!$C:$C,0)))</f>
        <v>Hydrogen Combustion</v>
      </c>
      <c r="K1258" s="76" t="str">
        <f>IF(ISBLANK(INDEX('Policy Characteristics'!E:E,MATCH($C1258,'Policy Characteristics'!$C:$C,0))),"",INDEX('Policy Characteristics'!E:E,MATCH($C1258,'Policy Characteristics'!$C:$C,0)))</f>
        <v>indst shift to hydrogen</v>
      </c>
      <c r="L1258" s="239">
        <f>IF(ISBLANK(INDEX('Policy Characteristics'!F:F,MATCH($C1258,'Policy Characteristics'!$C:$C,0))),"",INDEX('Policy Characteristics'!F:F,MATCH($C1258,'Policy Characteristics'!$C:$C,0)))</f>
        <v>0</v>
      </c>
      <c r="M1258" s="239">
        <f>IF(ISBLANK(INDEX('Policy Characteristics'!G:G,MATCH($C1258,'Policy Characteristics'!$C:$C,0))),"",INDEX('Policy Characteristics'!G:G,MATCH($C1258,'Policy Characteristics'!$C:$C,0)))</f>
        <v>1</v>
      </c>
      <c r="N1258" s="239">
        <f>IF(ISBLANK(INDEX('Policy Characteristics'!H:H,MATCH($C1258,'Policy Characteristics'!$C:$C,0))),"",INDEX('Policy Characteristics'!H:H,MATCH($C1258,'Policy Characteristics'!$C:$C,0)))</f>
        <v>0.01</v>
      </c>
      <c r="O1258" s="76" t="str">
        <f>IF(ISBLANK(INDEX('Policy Characteristics'!I:I,MATCH($C1258,'Policy Characteristics'!$C:$C,0))),"",INDEX('Policy Characteristics'!I:I,MATCH($C1258,'Policy Characteristics'!$C:$C,0)))</f>
        <v>% of fuel shifted</v>
      </c>
      <c r="P1258" s="76" t="str">
        <f>IF(ISBLANK(INDEX('Policy Characteristics'!J:J,MATCH($C1258,'Policy Characteristics'!$C:$C,0))),"",INDEX('Policy Characteristics'!J:J,MATCH($C1258,'Policy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8" s="76" t="str">
        <f>IF(ISBLANK(INDEX('Policy Characteristics'!K:K,MATCH($C1258,'Policy Characteristics'!$C:$C,0))),"",INDEX('Policy Characteristics'!K:K,MATCH($C1258,'Policy Characteristics'!$C:$C,0)))</f>
        <v>industry-ag-main.html#fuel-switching</v>
      </c>
      <c r="R1258" s="76" t="str">
        <f>IF(ISBLANK(INDEX('Policy Characteristics'!L:L,MATCH($C1258,'Policy Characteristics'!$C:$C,0))),"",INDEX('Policy Characteristics'!L:L,MATCH($C1258,'Policy Characteristics'!$C:$C,0)))</f>
        <v>industry-elec-and-hydrogen.html</v>
      </c>
    </row>
    <row r="1259" spans="1:18" s="143" customFormat="1" x14ac:dyDescent="0.25">
      <c r="A1259" s="76" t="str">
        <f>IF(ISBLANK(INDEX('Policy Characteristics'!A:A,MATCH($C1259,'Policy Characteristics'!$C:$C,0))),"",INDEX('Policy Characteristics'!A:A,MATCH($C1259,'Policy Characteristics'!$C:$C,0)))</f>
        <v>Industry</v>
      </c>
      <c r="B1259" s="234" t="str">
        <f>IF(ISBLANK(INDEX('Policy Characteristics'!B:B,MATCH($C1259,'Policy Characteristics'!$C:$C,0))),"",INDEX('Policy Characteristics'!B:B,MATCH($C1259,'Policy Characteristics'!$C:$C,0)))</f>
        <v>Hydrogen Combustion</v>
      </c>
      <c r="C1259" s="76" t="str">
        <f t="shared" si="37"/>
        <v>Fraction of Eligible Industrial Energy Use Shifted to Hydrogen</v>
      </c>
      <c r="D1259" s="78" t="s">
        <v>1319</v>
      </c>
      <c r="E1259" t="s">
        <v>1689</v>
      </c>
      <c r="F1259" t="s">
        <v>1281</v>
      </c>
      <c r="G1259" s="88" t="s">
        <v>1696</v>
      </c>
      <c r="H1259" s="15">
        <v>2178</v>
      </c>
      <c r="I1259" s="247" t="s">
        <v>43</v>
      </c>
      <c r="J1259" s="236" t="str">
        <f>IF(ISBLANK(INDEX('Policy Characteristics'!D:D,MATCH($C1259,'Policy Characteristics'!$C:$C,0))),"",INDEX('Policy Characteristics'!D:D,MATCH($C1259,'Policy Characteristics'!$C:$C,0)))</f>
        <v>Hydrogen Combustion</v>
      </c>
      <c r="K1259" s="76" t="str">
        <f>IF(ISBLANK(INDEX('Policy Characteristics'!E:E,MATCH($C1259,'Policy Characteristics'!$C:$C,0))),"",INDEX('Policy Characteristics'!E:E,MATCH($C1259,'Policy Characteristics'!$C:$C,0)))</f>
        <v>indst shift to hydrogen</v>
      </c>
      <c r="L1259" s="239">
        <f>IF(ISBLANK(INDEX('Policy Characteristics'!F:F,MATCH($C1259,'Policy Characteristics'!$C:$C,0))),"",INDEX('Policy Characteristics'!F:F,MATCH($C1259,'Policy Characteristics'!$C:$C,0)))</f>
        <v>0</v>
      </c>
      <c r="M1259" s="239">
        <f>IF(ISBLANK(INDEX('Policy Characteristics'!G:G,MATCH($C1259,'Policy Characteristics'!$C:$C,0))),"",INDEX('Policy Characteristics'!G:G,MATCH($C1259,'Policy Characteristics'!$C:$C,0)))</f>
        <v>1</v>
      </c>
      <c r="N1259" s="239">
        <f>IF(ISBLANK(INDEX('Policy Characteristics'!H:H,MATCH($C1259,'Policy Characteristics'!$C:$C,0))),"",INDEX('Policy Characteristics'!H:H,MATCH($C1259,'Policy Characteristics'!$C:$C,0)))</f>
        <v>0.01</v>
      </c>
      <c r="O1259" s="76" t="str">
        <f>IF(ISBLANK(INDEX('Policy Characteristics'!I:I,MATCH($C1259,'Policy Characteristics'!$C:$C,0))),"",INDEX('Policy Characteristics'!I:I,MATCH($C1259,'Policy Characteristics'!$C:$C,0)))</f>
        <v>% of fuel shifted</v>
      </c>
      <c r="P1259" s="76" t="str">
        <f>IF(ISBLANK(INDEX('Policy Characteristics'!J:J,MATCH($C1259,'Policy Characteristics'!$C:$C,0))),"",INDEX('Policy Characteristics'!J:J,MATCH($C1259,'Policy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9" s="76" t="str">
        <f>IF(ISBLANK(INDEX('Policy Characteristics'!K:K,MATCH($C1259,'Policy Characteristics'!$C:$C,0))),"",INDEX('Policy Characteristics'!K:K,MATCH($C1259,'Policy Characteristics'!$C:$C,0)))</f>
        <v>industry-ag-main.html#fuel-switching</v>
      </c>
      <c r="R1259" s="76" t="str">
        <f>IF(ISBLANK(INDEX('Policy Characteristics'!L:L,MATCH($C1259,'Policy Characteristics'!$C:$C,0))),"",INDEX('Policy Characteristics'!L:L,MATCH($C1259,'Policy Characteristics'!$C:$C,0)))</f>
        <v>industry-elec-and-hydrogen.html</v>
      </c>
    </row>
    <row r="1260" spans="1:18" s="143" customFormat="1" x14ac:dyDescent="0.25">
      <c r="A1260" s="76" t="str">
        <f>IF(ISBLANK(INDEX('Policy Characteristics'!A:A,MATCH($C1260,'Policy Characteristics'!$C:$C,0))),"",INDEX('Policy Characteristics'!A:A,MATCH($C1260,'Policy Characteristics'!$C:$C,0)))</f>
        <v>Industry</v>
      </c>
      <c r="B1260" s="234" t="str">
        <f>IF(ISBLANK(INDEX('Policy Characteristics'!B:B,MATCH($C1260,'Policy Characteristics'!$C:$C,0))),"",INDEX('Policy Characteristics'!B:B,MATCH($C1260,'Policy Characteristics'!$C:$C,0)))</f>
        <v>Hydrogen Combustion</v>
      </c>
      <c r="C1260" s="76" t="str">
        <f t="shared" si="37"/>
        <v>Fraction of Eligible Industrial Energy Use Shifted to Hydrogen</v>
      </c>
      <c r="D1260" s="78" t="s">
        <v>1319</v>
      </c>
      <c r="E1260" t="s">
        <v>1690</v>
      </c>
      <c r="F1260" t="s">
        <v>1281</v>
      </c>
      <c r="G1260" s="88" t="s">
        <v>1697</v>
      </c>
      <c r="H1260" s="15">
        <v>2179</v>
      </c>
      <c r="I1260" s="247" t="s">
        <v>43</v>
      </c>
      <c r="J1260" s="236" t="str">
        <f>IF(ISBLANK(INDEX('Policy Characteristics'!D:D,MATCH($C1260,'Policy Characteristics'!$C:$C,0))),"",INDEX('Policy Characteristics'!D:D,MATCH($C1260,'Policy Characteristics'!$C:$C,0)))</f>
        <v>Hydrogen Combustion</v>
      </c>
      <c r="K1260" s="76" t="str">
        <f>IF(ISBLANK(INDEX('Policy Characteristics'!E:E,MATCH($C1260,'Policy Characteristics'!$C:$C,0))),"",INDEX('Policy Characteristics'!E:E,MATCH($C1260,'Policy Characteristics'!$C:$C,0)))</f>
        <v>indst shift to hydrogen</v>
      </c>
      <c r="L1260" s="239">
        <f>IF(ISBLANK(INDEX('Policy Characteristics'!F:F,MATCH($C1260,'Policy Characteristics'!$C:$C,0))),"",INDEX('Policy Characteristics'!F:F,MATCH($C1260,'Policy Characteristics'!$C:$C,0)))</f>
        <v>0</v>
      </c>
      <c r="M1260" s="239">
        <f>IF(ISBLANK(INDEX('Policy Characteristics'!G:G,MATCH($C1260,'Policy Characteristics'!$C:$C,0))),"",INDEX('Policy Characteristics'!G:G,MATCH($C1260,'Policy Characteristics'!$C:$C,0)))</f>
        <v>1</v>
      </c>
      <c r="N1260" s="239">
        <f>IF(ISBLANK(INDEX('Policy Characteristics'!H:H,MATCH($C1260,'Policy Characteristics'!$C:$C,0))),"",INDEX('Policy Characteristics'!H:H,MATCH($C1260,'Policy Characteristics'!$C:$C,0)))</f>
        <v>0.01</v>
      </c>
      <c r="O1260" s="76" t="str">
        <f>IF(ISBLANK(INDEX('Policy Characteristics'!I:I,MATCH($C1260,'Policy Characteristics'!$C:$C,0))),"",INDEX('Policy Characteristics'!I:I,MATCH($C1260,'Policy Characteristics'!$C:$C,0)))</f>
        <v>% of fuel shifted</v>
      </c>
      <c r="P1260" s="76" t="str">
        <f>IF(ISBLANK(INDEX('Policy Characteristics'!J:J,MATCH($C1260,'Policy Characteristics'!$C:$C,0))),"",INDEX('Policy Characteristics'!J:J,MATCH($C1260,'Policy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0" s="76" t="str">
        <f>IF(ISBLANK(INDEX('Policy Characteristics'!K:K,MATCH($C1260,'Policy Characteristics'!$C:$C,0))),"",INDEX('Policy Characteristics'!K:K,MATCH($C1260,'Policy Characteristics'!$C:$C,0)))</f>
        <v>industry-ag-main.html#fuel-switching</v>
      </c>
      <c r="R1260" s="76" t="str">
        <f>IF(ISBLANK(INDEX('Policy Characteristics'!L:L,MATCH($C1260,'Policy Characteristics'!$C:$C,0))),"",INDEX('Policy Characteristics'!L:L,MATCH($C1260,'Policy Characteristics'!$C:$C,0)))</f>
        <v>industry-elec-and-hydrogen.html</v>
      </c>
    </row>
    <row r="1261" spans="1:18" s="143" customFormat="1" x14ac:dyDescent="0.25">
      <c r="A1261" s="76" t="str">
        <f>IF(ISBLANK(INDEX('Policy Characteristics'!A:A,MATCH($C1261,'Policy Characteristics'!$C:$C,0))),"",INDEX('Policy Characteristics'!A:A,MATCH($C1261,'Policy Characteristics'!$C:$C,0)))</f>
        <v>Industry</v>
      </c>
      <c r="B1261" s="234" t="str">
        <f>IF(ISBLANK(INDEX('Policy Characteristics'!B:B,MATCH($C1261,'Policy Characteristics'!$C:$C,0))),"",INDEX('Policy Characteristics'!B:B,MATCH($C1261,'Policy Characteristics'!$C:$C,0)))</f>
        <v>Hydrogen Combustion</v>
      </c>
      <c r="C1261" s="76" t="str">
        <f t="shared" si="37"/>
        <v>Fraction of Eligible Industrial Energy Use Shifted to Hydrogen</v>
      </c>
      <c r="D1261" s="78" t="s">
        <v>1319</v>
      </c>
      <c r="E1261" t="s">
        <v>1691</v>
      </c>
      <c r="F1261" t="s">
        <v>1281</v>
      </c>
      <c r="G1261" s="88" t="s">
        <v>1698</v>
      </c>
      <c r="H1261" s="15">
        <v>2180</v>
      </c>
      <c r="I1261" s="247" t="s">
        <v>43</v>
      </c>
      <c r="J1261" s="236" t="str">
        <f>IF(ISBLANK(INDEX('Policy Characteristics'!D:D,MATCH($C1261,'Policy Characteristics'!$C:$C,0))),"",INDEX('Policy Characteristics'!D:D,MATCH($C1261,'Policy Characteristics'!$C:$C,0)))</f>
        <v>Hydrogen Combustion</v>
      </c>
      <c r="K1261" s="76" t="str">
        <f>IF(ISBLANK(INDEX('Policy Characteristics'!E:E,MATCH($C1261,'Policy Characteristics'!$C:$C,0))),"",INDEX('Policy Characteristics'!E:E,MATCH($C1261,'Policy Characteristics'!$C:$C,0)))</f>
        <v>indst shift to hydrogen</v>
      </c>
      <c r="L1261" s="239">
        <f>IF(ISBLANK(INDEX('Policy Characteristics'!F:F,MATCH($C1261,'Policy Characteristics'!$C:$C,0))),"",INDEX('Policy Characteristics'!F:F,MATCH($C1261,'Policy Characteristics'!$C:$C,0)))</f>
        <v>0</v>
      </c>
      <c r="M1261" s="239">
        <f>IF(ISBLANK(INDEX('Policy Characteristics'!G:G,MATCH($C1261,'Policy Characteristics'!$C:$C,0))),"",INDEX('Policy Characteristics'!G:G,MATCH($C1261,'Policy Characteristics'!$C:$C,0)))</f>
        <v>1</v>
      </c>
      <c r="N1261" s="239">
        <f>IF(ISBLANK(INDEX('Policy Characteristics'!H:H,MATCH($C1261,'Policy Characteristics'!$C:$C,0))),"",INDEX('Policy Characteristics'!H:H,MATCH($C1261,'Policy Characteristics'!$C:$C,0)))</f>
        <v>0.01</v>
      </c>
      <c r="O1261" s="76" t="str">
        <f>IF(ISBLANK(INDEX('Policy Characteristics'!I:I,MATCH($C1261,'Policy Characteristics'!$C:$C,0))),"",INDEX('Policy Characteristics'!I:I,MATCH($C1261,'Policy Characteristics'!$C:$C,0)))</f>
        <v>% of fuel shifted</v>
      </c>
      <c r="P1261" s="76" t="str">
        <f>IF(ISBLANK(INDEX('Policy Characteristics'!J:J,MATCH($C1261,'Policy Characteristics'!$C:$C,0))),"",INDEX('Policy Characteristics'!J:J,MATCH($C1261,'Policy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1" s="76" t="str">
        <f>IF(ISBLANK(INDEX('Policy Characteristics'!K:K,MATCH($C1261,'Policy Characteristics'!$C:$C,0))),"",INDEX('Policy Characteristics'!K:K,MATCH($C1261,'Policy Characteristics'!$C:$C,0)))</f>
        <v>industry-ag-main.html#fuel-switching</v>
      </c>
      <c r="R1261" s="76" t="str">
        <f>IF(ISBLANK(INDEX('Policy Characteristics'!L:L,MATCH($C1261,'Policy Characteristics'!$C:$C,0))),"",INDEX('Policy Characteristics'!L:L,MATCH($C1261,'Policy Characteristics'!$C:$C,0)))</f>
        <v>industry-elec-and-hydrogen.html</v>
      </c>
    </row>
    <row r="1262" spans="1:18" s="143" customFormat="1" x14ac:dyDescent="0.25">
      <c r="A1262" s="76" t="str">
        <f>IF(ISBLANK(INDEX('Policy Characteristics'!A:A,MATCH($C1262,'Policy Characteristics'!$C:$C,0))),"",INDEX('Policy Characteristics'!A:A,MATCH($C1262,'Policy Characteristics'!$C:$C,0)))</f>
        <v>Industry</v>
      </c>
      <c r="B1262" s="234" t="str">
        <f>IF(ISBLANK(INDEX('Policy Characteristics'!B:B,MATCH($C1262,'Policy Characteristics'!$C:$C,0))),"",INDEX('Policy Characteristics'!B:B,MATCH($C1262,'Policy Characteristics'!$C:$C,0)))</f>
        <v>Hydrogen Combustion</v>
      </c>
      <c r="C1262" s="76" t="str">
        <f t="shared" si="37"/>
        <v>Fraction of Eligible Industrial Energy Use Shifted to Hydrogen</v>
      </c>
      <c r="D1262" s="78" t="s">
        <v>1319</v>
      </c>
      <c r="E1262" t="s">
        <v>1692</v>
      </c>
      <c r="F1262" t="s">
        <v>1281</v>
      </c>
      <c r="G1262" s="88" t="s">
        <v>1699</v>
      </c>
      <c r="H1262" s="15">
        <v>2181</v>
      </c>
      <c r="I1262" s="247" t="s">
        <v>43</v>
      </c>
      <c r="J1262" s="236" t="str">
        <f>IF(ISBLANK(INDEX('Policy Characteristics'!D:D,MATCH($C1262,'Policy Characteristics'!$C:$C,0))),"",INDEX('Policy Characteristics'!D:D,MATCH($C1262,'Policy Characteristics'!$C:$C,0)))</f>
        <v>Hydrogen Combustion</v>
      </c>
      <c r="K1262" s="76" t="str">
        <f>IF(ISBLANK(INDEX('Policy Characteristics'!E:E,MATCH($C1262,'Policy Characteristics'!$C:$C,0))),"",INDEX('Policy Characteristics'!E:E,MATCH($C1262,'Policy Characteristics'!$C:$C,0)))</f>
        <v>indst shift to hydrogen</v>
      </c>
      <c r="L1262" s="239">
        <f>IF(ISBLANK(INDEX('Policy Characteristics'!F:F,MATCH($C1262,'Policy Characteristics'!$C:$C,0))),"",INDEX('Policy Characteristics'!F:F,MATCH($C1262,'Policy Characteristics'!$C:$C,0)))</f>
        <v>0</v>
      </c>
      <c r="M1262" s="239">
        <f>IF(ISBLANK(INDEX('Policy Characteristics'!G:G,MATCH($C1262,'Policy Characteristics'!$C:$C,0))),"",INDEX('Policy Characteristics'!G:G,MATCH($C1262,'Policy Characteristics'!$C:$C,0)))</f>
        <v>1</v>
      </c>
      <c r="N1262" s="239">
        <f>IF(ISBLANK(INDEX('Policy Characteristics'!H:H,MATCH($C1262,'Policy Characteristics'!$C:$C,0))),"",INDEX('Policy Characteristics'!H:H,MATCH($C1262,'Policy Characteristics'!$C:$C,0)))</f>
        <v>0.01</v>
      </c>
      <c r="O1262" s="76" t="str">
        <f>IF(ISBLANK(INDEX('Policy Characteristics'!I:I,MATCH($C1262,'Policy Characteristics'!$C:$C,0))),"",INDEX('Policy Characteristics'!I:I,MATCH($C1262,'Policy Characteristics'!$C:$C,0)))</f>
        <v>% of fuel shifted</v>
      </c>
      <c r="P1262" s="76" t="str">
        <f>IF(ISBLANK(INDEX('Policy Characteristics'!J:J,MATCH($C1262,'Policy Characteristics'!$C:$C,0))),"",INDEX('Policy Characteristics'!J:J,MATCH($C1262,'Policy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2" s="76" t="str">
        <f>IF(ISBLANK(INDEX('Policy Characteristics'!K:K,MATCH($C1262,'Policy Characteristics'!$C:$C,0))),"",INDEX('Policy Characteristics'!K:K,MATCH($C1262,'Policy Characteristics'!$C:$C,0)))</f>
        <v>industry-ag-main.html#fuel-switching</v>
      </c>
      <c r="R1262" s="76" t="str">
        <f>IF(ISBLANK(INDEX('Policy Characteristics'!L:L,MATCH($C1262,'Policy Characteristics'!$C:$C,0))),"",INDEX('Policy Characteristics'!L:L,MATCH($C1262,'Policy Characteristics'!$C:$C,0)))</f>
        <v>industry-elec-and-hydrogen.html</v>
      </c>
    </row>
    <row r="1263" spans="1:18" s="143" customFormat="1" x14ac:dyDescent="0.25">
      <c r="A1263" s="76" t="str">
        <f>IF(ISBLANK(INDEX('Policy Characteristics'!A:A,MATCH($C1263,'Policy Characteristics'!$C:$C,0))),"",INDEX('Policy Characteristics'!A:A,MATCH($C1263,'Policy Characteristics'!$C:$C,0)))</f>
        <v>Industry</v>
      </c>
      <c r="B1263" s="234" t="str">
        <f>IF(ISBLANK(INDEX('Policy Characteristics'!B:B,MATCH($C1263,'Policy Characteristics'!$C:$C,0))),"",INDEX('Policy Characteristics'!B:B,MATCH($C1263,'Policy Characteristics'!$C:$C,0)))</f>
        <v>Hydrogen Combustion</v>
      </c>
      <c r="C1263" s="76" t="str">
        <f t="shared" si="37"/>
        <v>Fraction of Eligible Industrial Energy Use Shifted to Hydrogen</v>
      </c>
      <c r="D1263" s="78" t="s">
        <v>1319</v>
      </c>
      <c r="E1263" t="s">
        <v>1693</v>
      </c>
      <c r="F1263" t="s">
        <v>1281</v>
      </c>
      <c r="G1263" s="88" t="s">
        <v>1700</v>
      </c>
      <c r="H1263" s="15">
        <v>2182</v>
      </c>
      <c r="I1263" s="247" t="s">
        <v>44</v>
      </c>
      <c r="J1263" s="236" t="str">
        <f>IF(ISBLANK(INDEX('Policy Characteristics'!D:D,MATCH($C1263,'Policy Characteristics'!$C:$C,0))),"",INDEX('Policy Characteristics'!D:D,MATCH($C1263,'Policy Characteristics'!$C:$C,0)))</f>
        <v>Hydrogen Combustion</v>
      </c>
      <c r="K1263" s="76" t="str">
        <f>IF(ISBLANK(INDEX('Policy Characteristics'!E:E,MATCH($C1263,'Policy Characteristics'!$C:$C,0))),"",INDEX('Policy Characteristics'!E:E,MATCH($C1263,'Policy Characteristics'!$C:$C,0)))</f>
        <v>indst shift to hydrogen</v>
      </c>
      <c r="L1263" s="239">
        <f>IF(ISBLANK(INDEX('Policy Characteristics'!F:F,MATCH($C1263,'Policy Characteristics'!$C:$C,0))),"",INDEX('Policy Characteristics'!F:F,MATCH($C1263,'Policy Characteristics'!$C:$C,0)))</f>
        <v>0</v>
      </c>
      <c r="M1263" s="239">
        <f>IF(ISBLANK(INDEX('Policy Characteristics'!G:G,MATCH($C1263,'Policy Characteristics'!$C:$C,0))),"",INDEX('Policy Characteristics'!G:G,MATCH($C1263,'Policy Characteristics'!$C:$C,0)))</f>
        <v>1</v>
      </c>
      <c r="N1263" s="239">
        <f>IF(ISBLANK(INDEX('Policy Characteristics'!H:H,MATCH($C1263,'Policy Characteristics'!$C:$C,0))),"",INDEX('Policy Characteristics'!H:H,MATCH($C1263,'Policy Characteristics'!$C:$C,0)))</f>
        <v>0.01</v>
      </c>
      <c r="O1263" s="76" t="str">
        <f>IF(ISBLANK(INDEX('Policy Characteristics'!I:I,MATCH($C1263,'Policy Characteristics'!$C:$C,0))),"",INDEX('Policy Characteristics'!I:I,MATCH($C1263,'Policy Characteristics'!$C:$C,0)))</f>
        <v>% of fuel shifted</v>
      </c>
      <c r="P1263" s="76" t="str">
        <f>IF(ISBLANK(INDEX('Policy Characteristics'!J:J,MATCH($C1263,'Policy Characteristics'!$C:$C,0))),"",INDEX('Policy Characteristics'!J:J,MATCH($C1263,'Policy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3" s="76" t="str">
        <f>IF(ISBLANK(INDEX('Policy Characteristics'!K:K,MATCH($C1263,'Policy Characteristics'!$C:$C,0))),"",INDEX('Policy Characteristics'!K:K,MATCH($C1263,'Policy Characteristics'!$C:$C,0)))</f>
        <v>industry-ag-main.html#fuel-switching</v>
      </c>
      <c r="R1263" s="76" t="str">
        <f>IF(ISBLANK(INDEX('Policy Characteristics'!L:L,MATCH($C1263,'Policy Characteristics'!$C:$C,0))),"",INDEX('Policy Characteristics'!L:L,MATCH($C1263,'Policy Characteristics'!$C:$C,0)))</f>
        <v>industry-elec-and-hydrogen.html</v>
      </c>
    </row>
    <row r="1264" spans="1:18" s="143" customFormat="1" x14ac:dyDescent="0.25">
      <c r="A1264" s="76" t="str">
        <f>IF(ISBLANK(INDEX('Policy Characteristics'!A:A,MATCH($C1264,'Policy Characteristics'!$C:$C,0))),"",INDEX('Policy Characteristics'!A:A,MATCH($C1264,'Policy Characteristics'!$C:$C,0)))</f>
        <v>Industry</v>
      </c>
      <c r="B1264" s="234" t="str">
        <f>IF(ISBLANK(INDEX('Policy Characteristics'!B:B,MATCH($C1264,'Policy Characteristics'!$C:$C,0))),"",INDEX('Policy Characteristics'!B:B,MATCH($C1264,'Policy Characteristics'!$C:$C,0)))</f>
        <v>Hydrogen Combustion</v>
      </c>
      <c r="C1264" s="76" t="str">
        <f t="shared" si="37"/>
        <v>Fraction of Eligible Industrial Energy Use Shifted to Hydrogen</v>
      </c>
      <c r="D1264" s="78" t="s">
        <v>1319</v>
      </c>
      <c r="E1264" t="s">
        <v>1694</v>
      </c>
      <c r="F1264" t="s">
        <v>1281</v>
      </c>
      <c r="G1264" s="88" t="s">
        <v>1701</v>
      </c>
      <c r="H1264" s="15">
        <v>2183</v>
      </c>
      <c r="I1264" s="247" t="s">
        <v>43</v>
      </c>
      <c r="J1264" s="236" t="str">
        <f>IF(ISBLANK(INDEX('Policy Characteristics'!D:D,MATCH($C1264,'Policy Characteristics'!$C:$C,0))),"",INDEX('Policy Characteristics'!D:D,MATCH($C1264,'Policy Characteristics'!$C:$C,0)))</f>
        <v>Hydrogen Combustion</v>
      </c>
      <c r="K1264" s="76" t="str">
        <f>IF(ISBLANK(INDEX('Policy Characteristics'!E:E,MATCH($C1264,'Policy Characteristics'!$C:$C,0))),"",INDEX('Policy Characteristics'!E:E,MATCH($C1264,'Policy Characteristics'!$C:$C,0)))</f>
        <v>indst shift to hydrogen</v>
      </c>
      <c r="L1264" s="239">
        <f>IF(ISBLANK(INDEX('Policy Characteristics'!F:F,MATCH($C1264,'Policy Characteristics'!$C:$C,0))),"",INDEX('Policy Characteristics'!F:F,MATCH($C1264,'Policy Characteristics'!$C:$C,0)))</f>
        <v>0</v>
      </c>
      <c r="M1264" s="239">
        <f>IF(ISBLANK(INDEX('Policy Characteristics'!G:G,MATCH($C1264,'Policy Characteristics'!$C:$C,0))),"",INDEX('Policy Characteristics'!G:G,MATCH($C1264,'Policy Characteristics'!$C:$C,0)))</f>
        <v>1</v>
      </c>
      <c r="N1264" s="239">
        <f>IF(ISBLANK(INDEX('Policy Characteristics'!H:H,MATCH($C1264,'Policy Characteristics'!$C:$C,0))),"",INDEX('Policy Characteristics'!H:H,MATCH($C1264,'Policy Characteristics'!$C:$C,0)))</f>
        <v>0.01</v>
      </c>
      <c r="O1264" s="76" t="str">
        <f>IF(ISBLANK(INDEX('Policy Characteristics'!I:I,MATCH($C1264,'Policy Characteristics'!$C:$C,0))),"",INDEX('Policy Characteristics'!I:I,MATCH($C1264,'Policy Characteristics'!$C:$C,0)))</f>
        <v>% of fuel shifted</v>
      </c>
      <c r="P1264" s="76" t="str">
        <f>IF(ISBLANK(INDEX('Policy Characteristics'!J:J,MATCH($C1264,'Policy Characteristics'!$C:$C,0))),"",INDEX('Policy Characteristics'!J:J,MATCH($C1264,'Policy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4" s="76" t="str">
        <f>IF(ISBLANK(INDEX('Policy Characteristics'!K:K,MATCH($C1264,'Policy Characteristics'!$C:$C,0))),"",INDEX('Policy Characteristics'!K:K,MATCH($C1264,'Policy Characteristics'!$C:$C,0)))</f>
        <v>industry-ag-main.html#fuel-switching</v>
      </c>
      <c r="R1264" s="76" t="str">
        <f>IF(ISBLANK(INDEX('Policy Characteristics'!L:L,MATCH($C1264,'Policy Characteristics'!$C:$C,0))),"",INDEX('Policy Characteristics'!L:L,MATCH($C1264,'Policy Characteristics'!$C:$C,0)))</f>
        <v>industry-elec-and-hydrogen.html</v>
      </c>
    </row>
    <row r="1265" spans="1:18" s="143" customFormat="1" x14ac:dyDescent="0.25">
      <c r="A1265" s="76" t="str">
        <f>IF(ISBLANK(INDEX('Policy Characteristics'!A:A,MATCH($C1265,'Policy Characteristics'!$C:$C,0))),"",INDEX('Policy Characteristics'!A:A,MATCH($C1265,'Policy Characteristics'!$C:$C,0)))</f>
        <v>Industry</v>
      </c>
      <c r="B1265" s="234" t="str">
        <f>IF(ISBLANK(INDEX('Policy Characteristics'!B:B,MATCH($C1265,'Policy Characteristics'!$C:$C,0))),"",INDEX('Policy Characteristics'!B:B,MATCH($C1265,'Policy Characteristics'!$C:$C,0)))</f>
        <v>Hydrogen Combustion</v>
      </c>
      <c r="C1265" s="76" t="str">
        <f t="shared" si="37"/>
        <v>Fraction of Eligible Industrial Energy Use Shifted to Hydrogen</v>
      </c>
      <c r="D1265" s="78" t="s">
        <v>1319</v>
      </c>
      <c r="E1265" t="s">
        <v>1695</v>
      </c>
      <c r="F1265" t="s">
        <v>1281</v>
      </c>
      <c r="G1265" s="88" t="s">
        <v>1702</v>
      </c>
      <c r="H1265" s="15">
        <v>2184</v>
      </c>
      <c r="I1265" s="247" t="s">
        <v>44</v>
      </c>
      <c r="J1265" s="236" t="str">
        <f>IF(ISBLANK(INDEX('Policy Characteristics'!D:D,MATCH($C1265,'Policy Characteristics'!$C:$C,0))),"",INDEX('Policy Characteristics'!D:D,MATCH($C1265,'Policy Characteristics'!$C:$C,0)))</f>
        <v>Hydrogen Combustion</v>
      </c>
      <c r="K1265" s="76" t="str">
        <f>IF(ISBLANK(INDEX('Policy Characteristics'!E:E,MATCH($C1265,'Policy Characteristics'!$C:$C,0))),"",INDEX('Policy Characteristics'!E:E,MATCH($C1265,'Policy Characteristics'!$C:$C,0)))</f>
        <v>indst shift to hydrogen</v>
      </c>
      <c r="L1265" s="239">
        <f>IF(ISBLANK(INDEX('Policy Characteristics'!F:F,MATCH($C1265,'Policy Characteristics'!$C:$C,0))),"",INDEX('Policy Characteristics'!F:F,MATCH($C1265,'Policy Characteristics'!$C:$C,0)))</f>
        <v>0</v>
      </c>
      <c r="M1265" s="239">
        <f>IF(ISBLANK(INDEX('Policy Characteristics'!G:G,MATCH($C1265,'Policy Characteristics'!$C:$C,0))),"",INDEX('Policy Characteristics'!G:G,MATCH($C1265,'Policy Characteristics'!$C:$C,0)))</f>
        <v>1</v>
      </c>
      <c r="N1265" s="239">
        <f>IF(ISBLANK(INDEX('Policy Characteristics'!H:H,MATCH($C1265,'Policy Characteristics'!$C:$C,0))),"",INDEX('Policy Characteristics'!H:H,MATCH($C1265,'Policy Characteristics'!$C:$C,0)))</f>
        <v>0.01</v>
      </c>
      <c r="O1265" s="76" t="str">
        <f>IF(ISBLANK(INDEX('Policy Characteristics'!I:I,MATCH($C1265,'Policy Characteristics'!$C:$C,0))),"",INDEX('Policy Characteristics'!I:I,MATCH($C1265,'Policy Characteristics'!$C:$C,0)))</f>
        <v>% of fuel shifted</v>
      </c>
      <c r="P1265" s="76" t="str">
        <f>IF(ISBLANK(INDEX('Policy Characteristics'!J:J,MATCH($C1265,'Policy Characteristics'!$C:$C,0))),"",INDEX('Policy Characteristics'!J:J,MATCH($C1265,'Policy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5" s="76" t="str">
        <f>IF(ISBLANK(INDEX('Policy Characteristics'!K:K,MATCH($C1265,'Policy Characteristics'!$C:$C,0))),"",INDEX('Policy Characteristics'!K:K,MATCH($C1265,'Policy Characteristics'!$C:$C,0)))</f>
        <v>industry-ag-main.html#fuel-switching</v>
      </c>
      <c r="R1265" s="76" t="str">
        <f>IF(ISBLANK(INDEX('Policy Characteristics'!L:L,MATCH($C1265,'Policy Characteristics'!$C:$C,0))),"",INDEX('Policy Characteristics'!L:L,MATCH($C1265,'Policy Characteristics'!$C:$C,0)))</f>
        <v>industry-elec-and-hydrogen.html</v>
      </c>
    </row>
    <row r="1266" spans="1:18" s="143" customFormat="1" x14ac:dyDescent="0.25">
      <c r="A1266" s="76" t="str">
        <f>IF(ISBLANK(INDEX('Policy Characteristics'!A:A,MATCH($C1266,'Policy Characteristics'!$C:$C,0))),"",INDEX('Policy Characteristics'!A:A,MATCH($C1266,'Policy Characteristics'!$C:$C,0)))</f>
        <v>Industry</v>
      </c>
      <c r="B1266" s="234" t="str">
        <f>IF(ISBLANK(INDEX('Policy Characteristics'!B:B,MATCH($C1266,'Policy Characteristics'!$C:$C,0))),"",INDEX('Policy Characteristics'!B:B,MATCH($C1266,'Policy Characteristics'!$C:$C,0)))</f>
        <v>Hydrogen Combustion</v>
      </c>
      <c r="C1266" s="76" t="str">
        <f t="shared" si="37"/>
        <v>Fraction of Eligible Industrial Energy Use Shifted to Hydrogen</v>
      </c>
      <c r="D1266" s="78" t="s">
        <v>1319</v>
      </c>
      <c r="E1266" t="s">
        <v>1833</v>
      </c>
      <c r="F1266" t="s">
        <v>1281</v>
      </c>
      <c r="G1266" s="88" t="s">
        <v>1833</v>
      </c>
      <c r="H1266" s="15">
        <v>2185</v>
      </c>
      <c r="I1266" s="247" t="s">
        <v>43</v>
      </c>
      <c r="J1266" s="236" t="str">
        <f>IF(ISBLANK(INDEX('Policy Characteristics'!D:D,MATCH($C1266,'Policy Characteristics'!$C:$C,0))),"",INDEX('Policy Characteristics'!D:D,MATCH($C1266,'Policy Characteristics'!$C:$C,0)))</f>
        <v>Hydrogen Combustion</v>
      </c>
      <c r="K1266" s="76" t="str">
        <f>IF(ISBLANK(INDEX('Policy Characteristics'!E:E,MATCH($C1266,'Policy Characteristics'!$C:$C,0))),"",INDEX('Policy Characteristics'!E:E,MATCH($C1266,'Policy Characteristics'!$C:$C,0)))</f>
        <v>indst shift to hydrogen</v>
      </c>
      <c r="L1266" s="239">
        <f>IF(ISBLANK(INDEX('Policy Characteristics'!F:F,MATCH($C1266,'Policy Characteristics'!$C:$C,0))),"",INDEX('Policy Characteristics'!F:F,MATCH($C1266,'Policy Characteristics'!$C:$C,0)))</f>
        <v>0</v>
      </c>
      <c r="M1266" s="239">
        <f>IF(ISBLANK(INDEX('Policy Characteristics'!G:G,MATCH($C1266,'Policy Characteristics'!$C:$C,0))),"",INDEX('Policy Characteristics'!G:G,MATCH($C1266,'Policy Characteristics'!$C:$C,0)))</f>
        <v>1</v>
      </c>
      <c r="N1266" s="239">
        <f>IF(ISBLANK(INDEX('Policy Characteristics'!H:H,MATCH($C1266,'Policy Characteristics'!$C:$C,0))),"",INDEX('Policy Characteristics'!H:H,MATCH($C1266,'Policy Characteristics'!$C:$C,0)))</f>
        <v>0.01</v>
      </c>
      <c r="O1266" s="76" t="str">
        <f>IF(ISBLANK(INDEX('Policy Characteristics'!I:I,MATCH($C1266,'Policy Characteristics'!$C:$C,0))),"",INDEX('Policy Characteristics'!I:I,MATCH($C1266,'Policy Characteristics'!$C:$C,0)))</f>
        <v>% of fuel shifted</v>
      </c>
      <c r="P1266" s="76" t="str">
        <f>IF(ISBLANK(INDEX('Policy Characteristics'!J:J,MATCH($C1266,'Policy Characteristics'!$C:$C,0))),"",INDEX('Policy Characteristics'!J:J,MATCH($C1266,'Policy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6" s="76" t="str">
        <f>IF(ISBLANK(INDEX('Policy Characteristics'!K:K,MATCH($C1266,'Policy Characteristics'!$C:$C,0))),"",INDEX('Policy Characteristics'!K:K,MATCH($C1266,'Policy Characteristics'!$C:$C,0)))</f>
        <v>industry-ag-main.html#fuel-switching</v>
      </c>
      <c r="R1266" s="76" t="str">
        <f>IF(ISBLANK(INDEX('Policy Characteristics'!L:L,MATCH($C1266,'Policy Characteristics'!$C:$C,0))),"",INDEX('Policy Characteristics'!L:L,MATCH($C1266,'Policy Characteristics'!$C:$C,0)))</f>
        <v>industry-elec-and-hydrogen.html</v>
      </c>
    </row>
    <row r="1267" spans="1:18" s="143" customFormat="1" x14ac:dyDescent="0.25">
      <c r="A1267" s="76" t="str">
        <f>IF(ISBLANK(INDEX('Policy Characteristics'!A:A,MATCH($C1267,'Policy Characteristics'!$C:$C,0))),"",INDEX('Policy Characteristics'!A:A,MATCH($C1267,'Policy Characteristics'!$C:$C,0)))</f>
        <v>Industry</v>
      </c>
      <c r="B1267" s="234" t="str">
        <f>IF(ISBLANK(INDEX('Policy Characteristics'!B:B,MATCH($C1267,'Policy Characteristics'!$C:$C,0))),"",INDEX('Policy Characteristics'!B:B,MATCH($C1267,'Policy Characteristics'!$C:$C,0)))</f>
        <v>Hydrogen Combustion</v>
      </c>
      <c r="C1267" s="76" t="str">
        <f t="shared" si="37"/>
        <v>Fraction of Eligible Industrial Energy Use Shifted to Hydrogen</v>
      </c>
      <c r="D1267" s="78" t="s">
        <v>1320</v>
      </c>
      <c r="E1267" t="s">
        <v>1689</v>
      </c>
      <c r="F1267" t="s">
        <v>1282</v>
      </c>
      <c r="G1267" s="88" t="s">
        <v>1696</v>
      </c>
      <c r="H1267" s="15">
        <v>2186</v>
      </c>
      <c r="I1267" s="247" t="s">
        <v>43</v>
      </c>
      <c r="J1267" s="236" t="str">
        <f>IF(ISBLANK(INDEX('Policy Characteristics'!D:D,MATCH($C1267,'Policy Characteristics'!$C:$C,0))),"",INDEX('Policy Characteristics'!D:D,MATCH($C1267,'Policy Characteristics'!$C:$C,0)))</f>
        <v>Hydrogen Combustion</v>
      </c>
      <c r="K1267" s="76" t="str">
        <f>IF(ISBLANK(INDEX('Policy Characteristics'!E:E,MATCH($C1267,'Policy Characteristics'!$C:$C,0))),"",INDEX('Policy Characteristics'!E:E,MATCH($C1267,'Policy Characteristics'!$C:$C,0)))</f>
        <v>indst shift to hydrogen</v>
      </c>
      <c r="L1267" s="239">
        <f>IF(ISBLANK(INDEX('Policy Characteristics'!F:F,MATCH($C1267,'Policy Characteristics'!$C:$C,0))),"",INDEX('Policy Characteristics'!F:F,MATCH($C1267,'Policy Characteristics'!$C:$C,0)))</f>
        <v>0</v>
      </c>
      <c r="M1267" s="239">
        <f>IF(ISBLANK(INDEX('Policy Characteristics'!G:G,MATCH($C1267,'Policy Characteristics'!$C:$C,0))),"",INDEX('Policy Characteristics'!G:G,MATCH($C1267,'Policy Characteristics'!$C:$C,0)))</f>
        <v>1</v>
      </c>
      <c r="N1267" s="239">
        <f>IF(ISBLANK(INDEX('Policy Characteristics'!H:H,MATCH($C1267,'Policy Characteristics'!$C:$C,0))),"",INDEX('Policy Characteristics'!H:H,MATCH($C1267,'Policy Characteristics'!$C:$C,0)))</f>
        <v>0.01</v>
      </c>
      <c r="O1267" s="76" t="str">
        <f>IF(ISBLANK(INDEX('Policy Characteristics'!I:I,MATCH($C1267,'Policy Characteristics'!$C:$C,0))),"",INDEX('Policy Characteristics'!I:I,MATCH($C1267,'Policy Characteristics'!$C:$C,0)))</f>
        <v>% of fuel shifted</v>
      </c>
      <c r="P1267" s="76" t="str">
        <f>IF(ISBLANK(INDEX('Policy Characteristics'!J:J,MATCH($C1267,'Policy Characteristics'!$C:$C,0))),"",INDEX('Policy Characteristics'!J:J,MATCH($C1267,'Policy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7" s="76" t="str">
        <f>IF(ISBLANK(INDEX('Policy Characteristics'!K:K,MATCH($C1267,'Policy Characteristics'!$C:$C,0))),"",INDEX('Policy Characteristics'!K:K,MATCH($C1267,'Policy Characteristics'!$C:$C,0)))</f>
        <v>industry-ag-main.html#fuel-switching</v>
      </c>
      <c r="R1267" s="76" t="str">
        <f>IF(ISBLANK(INDEX('Policy Characteristics'!L:L,MATCH($C1267,'Policy Characteristics'!$C:$C,0))),"",INDEX('Policy Characteristics'!L:L,MATCH($C1267,'Policy Characteristics'!$C:$C,0)))</f>
        <v>industry-elec-and-hydrogen.html</v>
      </c>
    </row>
    <row r="1268" spans="1:18" s="143" customFormat="1" x14ac:dyDescent="0.25">
      <c r="A1268" s="76" t="str">
        <f>IF(ISBLANK(INDEX('Policy Characteristics'!A:A,MATCH($C1268,'Policy Characteristics'!$C:$C,0))),"",INDEX('Policy Characteristics'!A:A,MATCH($C1268,'Policy Characteristics'!$C:$C,0)))</f>
        <v>Industry</v>
      </c>
      <c r="B1268" s="234" t="str">
        <f>IF(ISBLANK(INDEX('Policy Characteristics'!B:B,MATCH($C1268,'Policy Characteristics'!$C:$C,0))),"",INDEX('Policy Characteristics'!B:B,MATCH($C1268,'Policy Characteristics'!$C:$C,0)))</f>
        <v>Hydrogen Combustion</v>
      </c>
      <c r="C1268" s="76" t="str">
        <f t="shared" si="37"/>
        <v>Fraction of Eligible Industrial Energy Use Shifted to Hydrogen</v>
      </c>
      <c r="D1268" s="78" t="s">
        <v>1320</v>
      </c>
      <c r="E1268" t="s">
        <v>1690</v>
      </c>
      <c r="F1268" t="s">
        <v>1282</v>
      </c>
      <c r="G1268" s="88" t="s">
        <v>1697</v>
      </c>
      <c r="H1268" s="15">
        <v>2187</v>
      </c>
      <c r="I1268" s="247" t="s">
        <v>43</v>
      </c>
      <c r="J1268" s="236" t="str">
        <f>IF(ISBLANK(INDEX('Policy Characteristics'!D:D,MATCH($C1268,'Policy Characteristics'!$C:$C,0))),"",INDEX('Policy Characteristics'!D:D,MATCH($C1268,'Policy Characteristics'!$C:$C,0)))</f>
        <v>Hydrogen Combustion</v>
      </c>
      <c r="K1268" s="76" t="str">
        <f>IF(ISBLANK(INDEX('Policy Characteristics'!E:E,MATCH($C1268,'Policy Characteristics'!$C:$C,0))),"",INDEX('Policy Characteristics'!E:E,MATCH($C1268,'Policy Characteristics'!$C:$C,0)))</f>
        <v>indst shift to hydrogen</v>
      </c>
      <c r="L1268" s="239">
        <f>IF(ISBLANK(INDEX('Policy Characteristics'!F:F,MATCH($C1268,'Policy Characteristics'!$C:$C,0))),"",INDEX('Policy Characteristics'!F:F,MATCH($C1268,'Policy Characteristics'!$C:$C,0)))</f>
        <v>0</v>
      </c>
      <c r="M1268" s="239">
        <f>IF(ISBLANK(INDEX('Policy Characteristics'!G:G,MATCH($C1268,'Policy Characteristics'!$C:$C,0))),"",INDEX('Policy Characteristics'!G:G,MATCH($C1268,'Policy Characteristics'!$C:$C,0)))</f>
        <v>1</v>
      </c>
      <c r="N1268" s="239">
        <f>IF(ISBLANK(INDEX('Policy Characteristics'!H:H,MATCH($C1268,'Policy Characteristics'!$C:$C,0))),"",INDEX('Policy Characteristics'!H:H,MATCH($C1268,'Policy Characteristics'!$C:$C,0)))</f>
        <v>0.01</v>
      </c>
      <c r="O1268" s="76" t="str">
        <f>IF(ISBLANK(INDEX('Policy Characteristics'!I:I,MATCH($C1268,'Policy Characteristics'!$C:$C,0))),"",INDEX('Policy Characteristics'!I:I,MATCH($C1268,'Policy Characteristics'!$C:$C,0)))</f>
        <v>% of fuel shifted</v>
      </c>
      <c r="P1268" s="76" t="str">
        <f>IF(ISBLANK(INDEX('Policy Characteristics'!J:J,MATCH($C1268,'Policy Characteristics'!$C:$C,0))),"",INDEX('Policy Characteristics'!J:J,MATCH($C1268,'Policy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8" s="76" t="str">
        <f>IF(ISBLANK(INDEX('Policy Characteristics'!K:K,MATCH($C1268,'Policy Characteristics'!$C:$C,0))),"",INDEX('Policy Characteristics'!K:K,MATCH($C1268,'Policy Characteristics'!$C:$C,0)))</f>
        <v>industry-ag-main.html#fuel-switching</v>
      </c>
      <c r="R1268" s="76" t="str">
        <f>IF(ISBLANK(INDEX('Policy Characteristics'!L:L,MATCH($C1268,'Policy Characteristics'!$C:$C,0))),"",INDEX('Policy Characteristics'!L:L,MATCH($C1268,'Policy Characteristics'!$C:$C,0)))</f>
        <v>industry-elec-and-hydrogen.html</v>
      </c>
    </row>
    <row r="1269" spans="1:18" s="143" customFormat="1" x14ac:dyDescent="0.25">
      <c r="A1269" s="76" t="str">
        <f>IF(ISBLANK(INDEX('Policy Characteristics'!A:A,MATCH($C1269,'Policy Characteristics'!$C:$C,0))),"",INDEX('Policy Characteristics'!A:A,MATCH($C1269,'Policy Characteristics'!$C:$C,0)))</f>
        <v>Industry</v>
      </c>
      <c r="B1269" s="234" t="str">
        <f>IF(ISBLANK(INDEX('Policy Characteristics'!B:B,MATCH($C1269,'Policy Characteristics'!$C:$C,0))),"",INDEX('Policy Characteristics'!B:B,MATCH($C1269,'Policy Characteristics'!$C:$C,0)))</f>
        <v>Hydrogen Combustion</v>
      </c>
      <c r="C1269" s="76" t="str">
        <f t="shared" si="37"/>
        <v>Fraction of Eligible Industrial Energy Use Shifted to Hydrogen</v>
      </c>
      <c r="D1269" s="78" t="s">
        <v>1320</v>
      </c>
      <c r="E1269" t="s">
        <v>1691</v>
      </c>
      <c r="F1269" t="s">
        <v>1282</v>
      </c>
      <c r="G1269" s="88" t="s">
        <v>1698</v>
      </c>
      <c r="H1269" s="15">
        <v>2188</v>
      </c>
      <c r="I1269" s="247" t="s">
        <v>43</v>
      </c>
      <c r="J1269" s="236" t="str">
        <f>IF(ISBLANK(INDEX('Policy Characteristics'!D:D,MATCH($C1269,'Policy Characteristics'!$C:$C,0))),"",INDEX('Policy Characteristics'!D:D,MATCH($C1269,'Policy Characteristics'!$C:$C,0)))</f>
        <v>Hydrogen Combustion</v>
      </c>
      <c r="K1269" s="76" t="str">
        <f>IF(ISBLANK(INDEX('Policy Characteristics'!E:E,MATCH($C1269,'Policy Characteristics'!$C:$C,0))),"",INDEX('Policy Characteristics'!E:E,MATCH($C1269,'Policy Characteristics'!$C:$C,0)))</f>
        <v>indst shift to hydrogen</v>
      </c>
      <c r="L1269" s="239">
        <f>IF(ISBLANK(INDEX('Policy Characteristics'!F:F,MATCH($C1269,'Policy Characteristics'!$C:$C,0))),"",INDEX('Policy Characteristics'!F:F,MATCH($C1269,'Policy Characteristics'!$C:$C,0)))</f>
        <v>0</v>
      </c>
      <c r="M1269" s="239">
        <f>IF(ISBLANK(INDEX('Policy Characteristics'!G:G,MATCH($C1269,'Policy Characteristics'!$C:$C,0))),"",INDEX('Policy Characteristics'!G:G,MATCH($C1269,'Policy Characteristics'!$C:$C,0)))</f>
        <v>1</v>
      </c>
      <c r="N1269" s="239">
        <f>IF(ISBLANK(INDEX('Policy Characteristics'!H:H,MATCH($C1269,'Policy Characteristics'!$C:$C,0))),"",INDEX('Policy Characteristics'!H:H,MATCH($C1269,'Policy Characteristics'!$C:$C,0)))</f>
        <v>0.01</v>
      </c>
      <c r="O1269" s="76" t="str">
        <f>IF(ISBLANK(INDEX('Policy Characteristics'!I:I,MATCH($C1269,'Policy Characteristics'!$C:$C,0))),"",INDEX('Policy Characteristics'!I:I,MATCH($C1269,'Policy Characteristics'!$C:$C,0)))</f>
        <v>% of fuel shifted</v>
      </c>
      <c r="P1269" s="76" t="str">
        <f>IF(ISBLANK(INDEX('Policy Characteristics'!J:J,MATCH($C1269,'Policy Characteristics'!$C:$C,0))),"",INDEX('Policy Characteristics'!J:J,MATCH($C1269,'Policy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9" s="76" t="str">
        <f>IF(ISBLANK(INDEX('Policy Characteristics'!K:K,MATCH($C1269,'Policy Characteristics'!$C:$C,0))),"",INDEX('Policy Characteristics'!K:K,MATCH($C1269,'Policy Characteristics'!$C:$C,0)))</f>
        <v>industry-ag-main.html#fuel-switching</v>
      </c>
      <c r="R1269" s="76" t="str">
        <f>IF(ISBLANK(INDEX('Policy Characteristics'!L:L,MATCH($C1269,'Policy Characteristics'!$C:$C,0))),"",INDEX('Policy Characteristics'!L:L,MATCH($C1269,'Policy Characteristics'!$C:$C,0)))</f>
        <v>industry-elec-and-hydrogen.html</v>
      </c>
    </row>
    <row r="1270" spans="1:18" s="143" customFormat="1" x14ac:dyDescent="0.25">
      <c r="A1270" s="76" t="str">
        <f>IF(ISBLANK(INDEX('Policy Characteristics'!A:A,MATCH($C1270,'Policy Characteristics'!$C:$C,0))),"",INDEX('Policy Characteristics'!A:A,MATCH($C1270,'Policy Characteristics'!$C:$C,0)))</f>
        <v>Industry</v>
      </c>
      <c r="B1270" s="234" t="str">
        <f>IF(ISBLANK(INDEX('Policy Characteristics'!B:B,MATCH($C1270,'Policy Characteristics'!$C:$C,0))),"",INDEX('Policy Characteristics'!B:B,MATCH($C1270,'Policy Characteristics'!$C:$C,0)))</f>
        <v>Hydrogen Combustion</v>
      </c>
      <c r="C1270" s="76" t="str">
        <f t="shared" si="37"/>
        <v>Fraction of Eligible Industrial Energy Use Shifted to Hydrogen</v>
      </c>
      <c r="D1270" s="78" t="s">
        <v>1320</v>
      </c>
      <c r="E1270" t="s">
        <v>1692</v>
      </c>
      <c r="F1270" t="s">
        <v>1282</v>
      </c>
      <c r="G1270" s="88" t="s">
        <v>1699</v>
      </c>
      <c r="H1270" s="15">
        <v>2189</v>
      </c>
      <c r="I1270" s="247" t="s">
        <v>43</v>
      </c>
      <c r="J1270" s="236" t="str">
        <f>IF(ISBLANK(INDEX('Policy Characteristics'!D:D,MATCH($C1270,'Policy Characteristics'!$C:$C,0))),"",INDEX('Policy Characteristics'!D:D,MATCH($C1270,'Policy Characteristics'!$C:$C,0)))</f>
        <v>Hydrogen Combustion</v>
      </c>
      <c r="K1270" s="76" t="str">
        <f>IF(ISBLANK(INDEX('Policy Characteristics'!E:E,MATCH($C1270,'Policy Characteristics'!$C:$C,0))),"",INDEX('Policy Characteristics'!E:E,MATCH($C1270,'Policy Characteristics'!$C:$C,0)))</f>
        <v>indst shift to hydrogen</v>
      </c>
      <c r="L1270" s="239">
        <f>IF(ISBLANK(INDEX('Policy Characteristics'!F:F,MATCH($C1270,'Policy Characteristics'!$C:$C,0))),"",INDEX('Policy Characteristics'!F:F,MATCH($C1270,'Policy Characteristics'!$C:$C,0)))</f>
        <v>0</v>
      </c>
      <c r="M1270" s="239">
        <f>IF(ISBLANK(INDEX('Policy Characteristics'!G:G,MATCH($C1270,'Policy Characteristics'!$C:$C,0))),"",INDEX('Policy Characteristics'!G:G,MATCH($C1270,'Policy Characteristics'!$C:$C,0)))</f>
        <v>1</v>
      </c>
      <c r="N1270" s="239">
        <f>IF(ISBLANK(INDEX('Policy Characteristics'!H:H,MATCH($C1270,'Policy Characteristics'!$C:$C,0))),"",INDEX('Policy Characteristics'!H:H,MATCH($C1270,'Policy Characteristics'!$C:$C,0)))</f>
        <v>0.01</v>
      </c>
      <c r="O1270" s="76" t="str">
        <f>IF(ISBLANK(INDEX('Policy Characteristics'!I:I,MATCH($C1270,'Policy Characteristics'!$C:$C,0))),"",INDEX('Policy Characteristics'!I:I,MATCH($C1270,'Policy Characteristics'!$C:$C,0)))</f>
        <v>% of fuel shifted</v>
      </c>
      <c r="P1270" s="76" t="str">
        <f>IF(ISBLANK(INDEX('Policy Characteristics'!J:J,MATCH($C1270,'Policy Characteristics'!$C:$C,0))),"",INDEX('Policy Characteristics'!J:J,MATCH($C1270,'Policy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0" s="76" t="str">
        <f>IF(ISBLANK(INDEX('Policy Characteristics'!K:K,MATCH($C1270,'Policy Characteristics'!$C:$C,0))),"",INDEX('Policy Characteristics'!K:K,MATCH($C1270,'Policy Characteristics'!$C:$C,0)))</f>
        <v>industry-ag-main.html#fuel-switching</v>
      </c>
      <c r="R1270" s="76" t="str">
        <f>IF(ISBLANK(INDEX('Policy Characteristics'!L:L,MATCH($C1270,'Policy Characteristics'!$C:$C,0))),"",INDEX('Policy Characteristics'!L:L,MATCH($C1270,'Policy Characteristics'!$C:$C,0)))</f>
        <v>industry-elec-and-hydrogen.html</v>
      </c>
    </row>
    <row r="1271" spans="1:18" s="143" customFormat="1" x14ac:dyDescent="0.25">
      <c r="A1271" s="76" t="str">
        <f>IF(ISBLANK(INDEX('Policy Characteristics'!A:A,MATCH($C1271,'Policy Characteristics'!$C:$C,0))),"",INDEX('Policy Characteristics'!A:A,MATCH($C1271,'Policy Characteristics'!$C:$C,0)))</f>
        <v>Industry</v>
      </c>
      <c r="B1271" s="234" t="str">
        <f>IF(ISBLANK(INDEX('Policy Characteristics'!B:B,MATCH($C1271,'Policy Characteristics'!$C:$C,0))),"",INDEX('Policy Characteristics'!B:B,MATCH($C1271,'Policy Characteristics'!$C:$C,0)))</f>
        <v>Hydrogen Combustion</v>
      </c>
      <c r="C1271" s="76" t="str">
        <f t="shared" si="37"/>
        <v>Fraction of Eligible Industrial Energy Use Shifted to Hydrogen</v>
      </c>
      <c r="D1271" s="78" t="s">
        <v>1320</v>
      </c>
      <c r="E1271" t="s">
        <v>1693</v>
      </c>
      <c r="F1271" t="s">
        <v>1282</v>
      </c>
      <c r="G1271" s="88" t="s">
        <v>1700</v>
      </c>
      <c r="H1271" s="15">
        <v>2190</v>
      </c>
      <c r="I1271" s="247" t="s">
        <v>44</v>
      </c>
      <c r="J1271" s="236" t="str">
        <f>IF(ISBLANK(INDEX('Policy Characteristics'!D:D,MATCH($C1271,'Policy Characteristics'!$C:$C,0))),"",INDEX('Policy Characteristics'!D:D,MATCH($C1271,'Policy Characteristics'!$C:$C,0)))</f>
        <v>Hydrogen Combustion</v>
      </c>
      <c r="K1271" s="76" t="str">
        <f>IF(ISBLANK(INDEX('Policy Characteristics'!E:E,MATCH($C1271,'Policy Characteristics'!$C:$C,0))),"",INDEX('Policy Characteristics'!E:E,MATCH($C1271,'Policy Characteristics'!$C:$C,0)))</f>
        <v>indst shift to hydrogen</v>
      </c>
      <c r="L1271" s="239">
        <f>IF(ISBLANK(INDEX('Policy Characteristics'!F:F,MATCH($C1271,'Policy Characteristics'!$C:$C,0))),"",INDEX('Policy Characteristics'!F:F,MATCH($C1271,'Policy Characteristics'!$C:$C,0)))</f>
        <v>0</v>
      </c>
      <c r="M1271" s="239">
        <f>IF(ISBLANK(INDEX('Policy Characteristics'!G:G,MATCH($C1271,'Policy Characteristics'!$C:$C,0))),"",INDEX('Policy Characteristics'!G:G,MATCH($C1271,'Policy Characteristics'!$C:$C,0)))</f>
        <v>1</v>
      </c>
      <c r="N1271" s="239">
        <f>IF(ISBLANK(INDEX('Policy Characteristics'!H:H,MATCH($C1271,'Policy Characteristics'!$C:$C,0))),"",INDEX('Policy Characteristics'!H:H,MATCH($C1271,'Policy Characteristics'!$C:$C,0)))</f>
        <v>0.01</v>
      </c>
      <c r="O1271" s="76" t="str">
        <f>IF(ISBLANK(INDEX('Policy Characteristics'!I:I,MATCH($C1271,'Policy Characteristics'!$C:$C,0))),"",INDEX('Policy Characteristics'!I:I,MATCH($C1271,'Policy Characteristics'!$C:$C,0)))</f>
        <v>% of fuel shifted</v>
      </c>
      <c r="P1271" s="76" t="str">
        <f>IF(ISBLANK(INDEX('Policy Characteristics'!J:J,MATCH($C1271,'Policy Characteristics'!$C:$C,0))),"",INDEX('Policy Characteristics'!J:J,MATCH($C1271,'Policy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1" s="76" t="str">
        <f>IF(ISBLANK(INDEX('Policy Characteristics'!K:K,MATCH($C1271,'Policy Characteristics'!$C:$C,0))),"",INDEX('Policy Characteristics'!K:K,MATCH($C1271,'Policy Characteristics'!$C:$C,0)))</f>
        <v>industry-ag-main.html#fuel-switching</v>
      </c>
      <c r="R1271" s="76" t="str">
        <f>IF(ISBLANK(INDEX('Policy Characteristics'!L:L,MATCH($C1271,'Policy Characteristics'!$C:$C,0))),"",INDEX('Policy Characteristics'!L:L,MATCH($C1271,'Policy Characteristics'!$C:$C,0)))</f>
        <v>industry-elec-and-hydrogen.html</v>
      </c>
    </row>
    <row r="1272" spans="1:18" s="143" customFormat="1" x14ac:dyDescent="0.25">
      <c r="A1272" s="76" t="str">
        <f>IF(ISBLANK(INDEX('Policy Characteristics'!A:A,MATCH($C1272,'Policy Characteristics'!$C:$C,0))),"",INDEX('Policy Characteristics'!A:A,MATCH($C1272,'Policy Characteristics'!$C:$C,0)))</f>
        <v>Industry</v>
      </c>
      <c r="B1272" s="234" t="str">
        <f>IF(ISBLANK(INDEX('Policy Characteristics'!B:B,MATCH($C1272,'Policy Characteristics'!$C:$C,0))),"",INDEX('Policy Characteristics'!B:B,MATCH($C1272,'Policy Characteristics'!$C:$C,0)))</f>
        <v>Hydrogen Combustion</v>
      </c>
      <c r="C1272" s="76" t="str">
        <f t="shared" si="37"/>
        <v>Fraction of Eligible Industrial Energy Use Shifted to Hydrogen</v>
      </c>
      <c r="D1272" s="78" t="s">
        <v>1320</v>
      </c>
      <c r="E1272" t="s">
        <v>1694</v>
      </c>
      <c r="F1272" t="s">
        <v>1282</v>
      </c>
      <c r="G1272" s="88" t="s">
        <v>1701</v>
      </c>
      <c r="H1272" s="15">
        <v>2191</v>
      </c>
      <c r="I1272" s="247" t="s">
        <v>44</v>
      </c>
      <c r="J1272" s="236" t="str">
        <f>IF(ISBLANK(INDEX('Policy Characteristics'!D:D,MATCH($C1272,'Policy Characteristics'!$C:$C,0))),"",INDEX('Policy Characteristics'!D:D,MATCH($C1272,'Policy Characteristics'!$C:$C,0)))</f>
        <v>Hydrogen Combustion</v>
      </c>
      <c r="K1272" s="76" t="str">
        <f>IF(ISBLANK(INDEX('Policy Characteristics'!E:E,MATCH($C1272,'Policy Characteristics'!$C:$C,0))),"",INDEX('Policy Characteristics'!E:E,MATCH($C1272,'Policy Characteristics'!$C:$C,0)))</f>
        <v>indst shift to hydrogen</v>
      </c>
      <c r="L1272" s="239">
        <f>IF(ISBLANK(INDEX('Policy Characteristics'!F:F,MATCH($C1272,'Policy Characteristics'!$C:$C,0))),"",INDEX('Policy Characteristics'!F:F,MATCH($C1272,'Policy Characteristics'!$C:$C,0)))</f>
        <v>0</v>
      </c>
      <c r="M1272" s="239">
        <f>IF(ISBLANK(INDEX('Policy Characteristics'!G:G,MATCH($C1272,'Policy Characteristics'!$C:$C,0))),"",INDEX('Policy Characteristics'!G:G,MATCH($C1272,'Policy Characteristics'!$C:$C,0)))</f>
        <v>1</v>
      </c>
      <c r="N1272" s="239">
        <f>IF(ISBLANK(INDEX('Policy Characteristics'!H:H,MATCH($C1272,'Policy Characteristics'!$C:$C,0))),"",INDEX('Policy Characteristics'!H:H,MATCH($C1272,'Policy Characteristics'!$C:$C,0)))</f>
        <v>0.01</v>
      </c>
      <c r="O1272" s="76" t="str">
        <f>IF(ISBLANK(INDEX('Policy Characteristics'!I:I,MATCH($C1272,'Policy Characteristics'!$C:$C,0))),"",INDEX('Policy Characteristics'!I:I,MATCH($C1272,'Policy Characteristics'!$C:$C,0)))</f>
        <v>% of fuel shifted</v>
      </c>
      <c r="P1272" s="76" t="str">
        <f>IF(ISBLANK(INDEX('Policy Characteristics'!J:J,MATCH($C1272,'Policy Characteristics'!$C:$C,0))),"",INDEX('Policy Characteristics'!J:J,MATCH($C1272,'Policy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2" s="76" t="str">
        <f>IF(ISBLANK(INDEX('Policy Characteristics'!K:K,MATCH($C1272,'Policy Characteristics'!$C:$C,0))),"",INDEX('Policy Characteristics'!K:K,MATCH($C1272,'Policy Characteristics'!$C:$C,0)))</f>
        <v>industry-ag-main.html#fuel-switching</v>
      </c>
      <c r="R1272" s="76" t="str">
        <f>IF(ISBLANK(INDEX('Policy Characteristics'!L:L,MATCH($C1272,'Policy Characteristics'!$C:$C,0))),"",INDEX('Policy Characteristics'!L:L,MATCH($C1272,'Policy Characteristics'!$C:$C,0)))</f>
        <v>industry-elec-and-hydrogen.html</v>
      </c>
    </row>
    <row r="1273" spans="1:18" s="143" customFormat="1" x14ac:dyDescent="0.25">
      <c r="A1273" s="76" t="str">
        <f>IF(ISBLANK(INDEX('Policy Characteristics'!A:A,MATCH($C1273,'Policy Characteristics'!$C:$C,0))),"",INDEX('Policy Characteristics'!A:A,MATCH($C1273,'Policy Characteristics'!$C:$C,0)))</f>
        <v>Industry</v>
      </c>
      <c r="B1273" s="234" t="str">
        <f>IF(ISBLANK(INDEX('Policy Characteristics'!B:B,MATCH($C1273,'Policy Characteristics'!$C:$C,0))),"",INDEX('Policy Characteristics'!B:B,MATCH($C1273,'Policy Characteristics'!$C:$C,0)))</f>
        <v>Hydrogen Combustion</v>
      </c>
      <c r="C1273" s="76" t="str">
        <f t="shared" si="37"/>
        <v>Fraction of Eligible Industrial Energy Use Shifted to Hydrogen</v>
      </c>
      <c r="D1273" s="78" t="s">
        <v>1320</v>
      </c>
      <c r="E1273" t="s">
        <v>1695</v>
      </c>
      <c r="F1273" t="s">
        <v>1282</v>
      </c>
      <c r="G1273" s="88" t="s">
        <v>1702</v>
      </c>
      <c r="H1273" s="15">
        <v>2192</v>
      </c>
      <c r="I1273" s="247" t="s">
        <v>44</v>
      </c>
      <c r="J1273" s="236" t="str">
        <f>IF(ISBLANK(INDEX('Policy Characteristics'!D:D,MATCH($C1273,'Policy Characteristics'!$C:$C,0))),"",INDEX('Policy Characteristics'!D:D,MATCH($C1273,'Policy Characteristics'!$C:$C,0)))</f>
        <v>Hydrogen Combustion</v>
      </c>
      <c r="K1273" s="76" t="str">
        <f>IF(ISBLANK(INDEX('Policy Characteristics'!E:E,MATCH($C1273,'Policy Characteristics'!$C:$C,0))),"",INDEX('Policy Characteristics'!E:E,MATCH($C1273,'Policy Characteristics'!$C:$C,0)))</f>
        <v>indst shift to hydrogen</v>
      </c>
      <c r="L1273" s="239">
        <f>IF(ISBLANK(INDEX('Policy Characteristics'!F:F,MATCH($C1273,'Policy Characteristics'!$C:$C,0))),"",INDEX('Policy Characteristics'!F:F,MATCH($C1273,'Policy Characteristics'!$C:$C,0)))</f>
        <v>0</v>
      </c>
      <c r="M1273" s="239">
        <f>IF(ISBLANK(INDEX('Policy Characteristics'!G:G,MATCH($C1273,'Policy Characteristics'!$C:$C,0))),"",INDEX('Policy Characteristics'!G:G,MATCH($C1273,'Policy Characteristics'!$C:$C,0)))</f>
        <v>1</v>
      </c>
      <c r="N1273" s="239">
        <f>IF(ISBLANK(INDEX('Policy Characteristics'!H:H,MATCH($C1273,'Policy Characteristics'!$C:$C,0))),"",INDEX('Policy Characteristics'!H:H,MATCH($C1273,'Policy Characteristics'!$C:$C,0)))</f>
        <v>0.01</v>
      </c>
      <c r="O1273" s="76" t="str">
        <f>IF(ISBLANK(INDEX('Policy Characteristics'!I:I,MATCH($C1273,'Policy Characteristics'!$C:$C,0))),"",INDEX('Policy Characteristics'!I:I,MATCH($C1273,'Policy Characteristics'!$C:$C,0)))</f>
        <v>% of fuel shifted</v>
      </c>
      <c r="P1273" s="76" t="str">
        <f>IF(ISBLANK(INDEX('Policy Characteristics'!J:J,MATCH($C1273,'Policy Characteristics'!$C:$C,0))),"",INDEX('Policy Characteristics'!J:J,MATCH($C1273,'Policy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3" s="76" t="str">
        <f>IF(ISBLANK(INDEX('Policy Characteristics'!K:K,MATCH($C1273,'Policy Characteristics'!$C:$C,0))),"",INDEX('Policy Characteristics'!K:K,MATCH($C1273,'Policy Characteristics'!$C:$C,0)))</f>
        <v>industry-ag-main.html#fuel-switching</v>
      </c>
      <c r="R1273" s="76" t="str">
        <f>IF(ISBLANK(INDEX('Policy Characteristics'!L:L,MATCH($C1273,'Policy Characteristics'!$C:$C,0))),"",INDEX('Policy Characteristics'!L:L,MATCH($C1273,'Policy Characteristics'!$C:$C,0)))</f>
        <v>industry-elec-and-hydrogen.html</v>
      </c>
    </row>
    <row r="1274" spans="1:18" s="143" customFormat="1" x14ac:dyDescent="0.25">
      <c r="A1274" s="76" t="str">
        <f>IF(ISBLANK(INDEX('Policy Characteristics'!A:A,MATCH($C1274,'Policy Characteristics'!$C:$C,0))),"",INDEX('Policy Characteristics'!A:A,MATCH($C1274,'Policy Characteristics'!$C:$C,0)))</f>
        <v>Industry</v>
      </c>
      <c r="B1274" s="234" t="str">
        <f>IF(ISBLANK(INDEX('Policy Characteristics'!B:B,MATCH($C1274,'Policy Characteristics'!$C:$C,0))),"",INDEX('Policy Characteristics'!B:B,MATCH($C1274,'Policy Characteristics'!$C:$C,0)))</f>
        <v>Hydrogen Combustion</v>
      </c>
      <c r="C1274" s="76" t="str">
        <f t="shared" si="37"/>
        <v>Fraction of Eligible Industrial Energy Use Shifted to Hydrogen</v>
      </c>
      <c r="D1274" s="78" t="s">
        <v>1320</v>
      </c>
      <c r="E1274" t="s">
        <v>1833</v>
      </c>
      <c r="F1274" t="s">
        <v>1282</v>
      </c>
      <c r="G1274" s="88" t="s">
        <v>1833</v>
      </c>
      <c r="H1274" s="15">
        <v>2193</v>
      </c>
      <c r="I1274" s="247" t="s">
        <v>43</v>
      </c>
      <c r="J1274" s="236" t="str">
        <f>IF(ISBLANK(INDEX('Policy Characteristics'!D:D,MATCH($C1274,'Policy Characteristics'!$C:$C,0))),"",INDEX('Policy Characteristics'!D:D,MATCH($C1274,'Policy Characteristics'!$C:$C,0)))</f>
        <v>Hydrogen Combustion</v>
      </c>
      <c r="K1274" s="76" t="str">
        <f>IF(ISBLANK(INDEX('Policy Characteristics'!E:E,MATCH($C1274,'Policy Characteristics'!$C:$C,0))),"",INDEX('Policy Characteristics'!E:E,MATCH($C1274,'Policy Characteristics'!$C:$C,0)))</f>
        <v>indst shift to hydrogen</v>
      </c>
      <c r="L1274" s="239">
        <f>IF(ISBLANK(INDEX('Policy Characteristics'!F:F,MATCH($C1274,'Policy Characteristics'!$C:$C,0))),"",INDEX('Policy Characteristics'!F:F,MATCH($C1274,'Policy Characteristics'!$C:$C,0)))</f>
        <v>0</v>
      </c>
      <c r="M1274" s="239">
        <f>IF(ISBLANK(INDEX('Policy Characteristics'!G:G,MATCH($C1274,'Policy Characteristics'!$C:$C,0))),"",INDEX('Policy Characteristics'!G:G,MATCH($C1274,'Policy Characteristics'!$C:$C,0)))</f>
        <v>1</v>
      </c>
      <c r="N1274" s="239">
        <f>IF(ISBLANK(INDEX('Policy Characteristics'!H:H,MATCH($C1274,'Policy Characteristics'!$C:$C,0))),"",INDEX('Policy Characteristics'!H:H,MATCH($C1274,'Policy Characteristics'!$C:$C,0)))</f>
        <v>0.01</v>
      </c>
      <c r="O1274" s="76" t="str">
        <f>IF(ISBLANK(INDEX('Policy Characteristics'!I:I,MATCH($C1274,'Policy Characteristics'!$C:$C,0))),"",INDEX('Policy Characteristics'!I:I,MATCH($C1274,'Policy Characteristics'!$C:$C,0)))</f>
        <v>% of fuel shifted</v>
      </c>
      <c r="P1274" s="76" t="str">
        <f>IF(ISBLANK(INDEX('Policy Characteristics'!J:J,MATCH($C1274,'Policy Characteristics'!$C:$C,0))),"",INDEX('Policy Characteristics'!J:J,MATCH($C1274,'Policy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4" s="76" t="str">
        <f>IF(ISBLANK(INDEX('Policy Characteristics'!K:K,MATCH($C1274,'Policy Characteristics'!$C:$C,0))),"",INDEX('Policy Characteristics'!K:K,MATCH($C1274,'Policy Characteristics'!$C:$C,0)))</f>
        <v>industry-ag-main.html#fuel-switching</v>
      </c>
      <c r="R1274" s="76" t="str">
        <f>IF(ISBLANK(INDEX('Policy Characteristics'!L:L,MATCH($C1274,'Policy Characteristics'!$C:$C,0))),"",INDEX('Policy Characteristics'!L:L,MATCH($C1274,'Policy Characteristics'!$C:$C,0)))</f>
        <v>industry-elec-and-hydrogen.html</v>
      </c>
    </row>
    <row r="1275" spans="1:18" s="143" customFormat="1" x14ac:dyDescent="0.25">
      <c r="A1275" s="76" t="str">
        <f>IF(ISBLANK(INDEX('Policy Characteristics'!A:A,MATCH($C1275,'Policy Characteristics'!$C:$C,0))),"",INDEX('Policy Characteristics'!A:A,MATCH($C1275,'Policy Characteristics'!$C:$C,0)))</f>
        <v>Industry</v>
      </c>
      <c r="B1275" s="234" t="str">
        <f>IF(ISBLANK(INDEX('Policy Characteristics'!B:B,MATCH($C1275,'Policy Characteristics'!$C:$C,0))),"",INDEX('Policy Characteristics'!B:B,MATCH($C1275,'Policy Characteristics'!$C:$C,0)))</f>
        <v>Hydrogen Combustion</v>
      </c>
      <c r="C1275" s="76" t="str">
        <f t="shared" si="37"/>
        <v>Fraction of Eligible Industrial Energy Use Shifted to Hydrogen</v>
      </c>
      <c r="D1275" s="78" t="s">
        <v>1321</v>
      </c>
      <c r="E1275" t="s">
        <v>1689</v>
      </c>
      <c r="F1275" t="s">
        <v>1283</v>
      </c>
      <c r="G1275" s="88" t="s">
        <v>1696</v>
      </c>
      <c r="H1275" s="15">
        <v>2194</v>
      </c>
      <c r="I1275" s="247" t="s">
        <v>43</v>
      </c>
      <c r="J1275" s="236" t="str">
        <f>IF(ISBLANK(INDEX('Policy Characteristics'!D:D,MATCH($C1275,'Policy Characteristics'!$C:$C,0))),"",INDEX('Policy Characteristics'!D:D,MATCH($C1275,'Policy Characteristics'!$C:$C,0)))</f>
        <v>Hydrogen Combustion</v>
      </c>
      <c r="K1275" s="76" t="str">
        <f>IF(ISBLANK(INDEX('Policy Characteristics'!E:E,MATCH($C1275,'Policy Characteristics'!$C:$C,0))),"",INDEX('Policy Characteristics'!E:E,MATCH($C1275,'Policy Characteristics'!$C:$C,0)))</f>
        <v>indst shift to hydrogen</v>
      </c>
      <c r="L1275" s="239">
        <f>IF(ISBLANK(INDEX('Policy Characteristics'!F:F,MATCH($C1275,'Policy Characteristics'!$C:$C,0))),"",INDEX('Policy Characteristics'!F:F,MATCH($C1275,'Policy Characteristics'!$C:$C,0)))</f>
        <v>0</v>
      </c>
      <c r="M1275" s="239">
        <f>IF(ISBLANK(INDEX('Policy Characteristics'!G:G,MATCH($C1275,'Policy Characteristics'!$C:$C,0))),"",INDEX('Policy Characteristics'!G:G,MATCH($C1275,'Policy Characteristics'!$C:$C,0)))</f>
        <v>1</v>
      </c>
      <c r="N1275" s="239">
        <f>IF(ISBLANK(INDEX('Policy Characteristics'!H:H,MATCH($C1275,'Policy Characteristics'!$C:$C,0))),"",INDEX('Policy Characteristics'!H:H,MATCH($C1275,'Policy Characteristics'!$C:$C,0)))</f>
        <v>0.01</v>
      </c>
      <c r="O1275" s="76" t="str">
        <f>IF(ISBLANK(INDEX('Policy Characteristics'!I:I,MATCH($C1275,'Policy Characteristics'!$C:$C,0))),"",INDEX('Policy Characteristics'!I:I,MATCH($C1275,'Policy Characteristics'!$C:$C,0)))</f>
        <v>% of fuel shifted</v>
      </c>
      <c r="P1275" s="76" t="str">
        <f>IF(ISBLANK(INDEX('Policy Characteristics'!J:J,MATCH($C1275,'Policy Characteristics'!$C:$C,0))),"",INDEX('Policy Characteristics'!J:J,MATCH($C1275,'Policy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5" s="76" t="str">
        <f>IF(ISBLANK(INDEX('Policy Characteristics'!K:K,MATCH($C1275,'Policy Characteristics'!$C:$C,0))),"",INDEX('Policy Characteristics'!K:K,MATCH($C1275,'Policy Characteristics'!$C:$C,0)))</f>
        <v>industry-ag-main.html#fuel-switching</v>
      </c>
      <c r="R1275" s="76" t="str">
        <f>IF(ISBLANK(INDEX('Policy Characteristics'!L:L,MATCH($C1275,'Policy Characteristics'!$C:$C,0))),"",INDEX('Policy Characteristics'!L:L,MATCH($C1275,'Policy Characteristics'!$C:$C,0)))</f>
        <v>industry-elec-and-hydrogen.html</v>
      </c>
    </row>
    <row r="1276" spans="1:18" s="143" customFormat="1" x14ac:dyDescent="0.25">
      <c r="A1276" s="76" t="str">
        <f>IF(ISBLANK(INDEX('Policy Characteristics'!A:A,MATCH($C1276,'Policy Characteristics'!$C:$C,0))),"",INDEX('Policy Characteristics'!A:A,MATCH($C1276,'Policy Characteristics'!$C:$C,0)))</f>
        <v>Industry</v>
      </c>
      <c r="B1276" s="234" t="str">
        <f>IF(ISBLANK(INDEX('Policy Characteristics'!B:B,MATCH($C1276,'Policy Characteristics'!$C:$C,0))),"",INDEX('Policy Characteristics'!B:B,MATCH($C1276,'Policy Characteristics'!$C:$C,0)))</f>
        <v>Hydrogen Combustion</v>
      </c>
      <c r="C1276" s="76" t="str">
        <f t="shared" si="37"/>
        <v>Fraction of Eligible Industrial Energy Use Shifted to Hydrogen</v>
      </c>
      <c r="D1276" s="78" t="s">
        <v>1321</v>
      </c>
      <c r="E1276" t="s">
        <v>1690</v>
      </c>
      <c r="F1276" t="s">
        <v>1283</v>
      </c>
      <c r="G1276" s="88" t="s">
        <v>1697</v>
      </c>
      <c r="H1276" s="15">
        <v>2195</v>
      </c>
      <c r="I1276" s="247" t="s">
        <v>43</v>
      </c>
      <c r="J1276" s="236" t="str">
        <f>IF(ISBLANK(INDEX('Policy Characteristics'!D:D,MATCH($C1276,'Policy Characteristics'!$C:$C,0))),"",INDEX('Policy Characteristics'!D:D,MATCH($C1276,'Policy Characteristics'!$C:$C,0)))</f>
        <v>Hydrogen Combustion</v>
      </c>
      <c r="K1276" s="76" t="str">
        <f>IF(ISBLANK(INDEX('Policy Characteristics'!E:E,MATCH($C1276,'Policy Characteristics'!$C:$C,0))),"",INDEX('Policy Characteristics'!E:E,MATCH($C1276,'Policy Characteristics'!$C:$C,0)))</f>
        <v>indst shift to hydrogen</v>
      </c>
      <c r="L1276" s="239">
        <f>IF(ISBLANK(INDEX('Policy Characteristics'!F:F,MATCH($C1276,'Policy Characteristics'!$C:$C,0))),"",INDEX('Policy Characteristics'!F:F,MATCH($C1276,'Policy Characteristics'!$C:$C,0)))</f>
        <v>0</v>
      </c>
      <c r="M1276" s="239">
        <f>IF(ISBLANK(INDEX('Policy Characteristics'!G:G,MATCH($C1276,'Policy Characteristics'!$C:$C,0))),"",INDEX('Policy Characteristics'!G:G,MATCH($C1276,'Policy Characteristics'!$C:$C,0)))</f>
        <v>1</v>
      </c>
      <c r="N1276" s="239">
        <f>IF(ISBLANK(INDEX('Policy Characteristics'!H:H,MATCH($C1276,'Policy Characteristics'!$C:$C,0))),"",INDEX('Policy Characteristics'!H:H,MATCH($C1276,'Policy Characteristics'!$C:$C,0)))</f>
        <v>0.01</v>
      </c>
      <c r="O1276" s="76" t="str">
        <f>IF(ISBLANK(INDEX('Policy Characteristics'!I:I,MATCH($C1276,'Policy Characteristics'!$C:$C,0))),"",INDEX('Policy Characteristics'!I:I,MATCH($C1276,'Policy Characteristics'!$C:$C,0)))</f>
        <v>% of fuel shifted</v>
      </c>
      <c r="P1276" s="76" t="str">
        <f>IF(ISBLANK(INDEX('Policy Characteristics'!J:J,MATCH($C1276,'Policy Characteristics'!$C:$C,0))),"",INDEX('Policy Characteristics'!J:J,MATCH($C1276,'Policy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6" s="76" t="str">
        <f>IF(ISBLANK(INDEX('Policy Characteristics'!K:K,MATCH($C1276,'Policy Characteristics'!$C:$C,0))),"",INDEX('Policy Characteristics'!K:K,MATCH($C1276,'Policy Characteristics'!$C:$C,0)))</f>
        <v>industry-ag-main.html#fuel-switching</v>
      </c>
      <c r="R1276" s="76" t="str">
        <f>IF(ISBLANK(INDEX('Policy Characteristics'!L:L,MATCH($C1276,'Policy Characteristics'!$C:$C,0))),"",INDEX('Policy Characteristics'!L:L,MATCH($C1276,'Policy Characteristics'!$C:$C,0)))</f>
        <v>industry-elec-and-hydrogen.html</v>
      </c>
    </row>
    <row r="1277" spans="1:18" s="143" customFormat="1" x14ac:dyDescent="0.25">
      <c r="A1277" s="76" t="str">
        <f>IF(ISBLANK(INDEX('Policy Characteristics'!A:A,MATCH($C1277,'Policy Characteristics'!$C:$C,0))),"",INDEX('Policy Characteristics'!A:A,MATCH($C1277,'Policy Characteristics'!$C:$C,0)))</f>
        <v>Industry</v>
      </c>
      <c r="B1277" s="234" t="str">
        <f>IF(ISBLANK(INDEX('Policy Characteristics'!B:B,MATCH($C1277,'Policy Characteristics'!$C:$C,0))),"",INDEX('Policy Characteristics'!B:B,MATCH($C1277,'Policy Characteristics'!$C:$C,0)))</f>
        <v>Hydrogen Combustion</v>
      </c>
      <c r="C1277" s="76" t="str">
        <f t="shared" si="37"/>
        <v>Fraction of Eligible Industrial Energy Use Shifted to Hydrogen</v>
      </c>
      <c r="D1277" s="78" t="s">
        <v>1321</v>
      </c>
      <c r="E1277" t="s">
        <v>1691</v>
      </c>
      <c r="F1277" t="s">
        <v>1283</v>
      </c>
      <c r="G1277" s="88" t="s">
        <v>1698</v>
      </c>
      <c r="H1277" s="15">
        <v>2196</v>
      </c>
      <c r="I1277" s="247" t="s">
        <v>43</v>
      </c>
      <c r="J1277" s="236" t="str">
        <f>IF(ISBLANK(INDEX('Policy Characteristics'!D:D,MATCH($C1277,'Policy Characteristics'!$C:$C,0))),"",INDEX('Policy Characteristics'!D:D,MATCH($C1277,'Policy Characteristics'!$C:$C,0)))</f>
        <v>Hydrogen Combustion</v>
      </c>
      <c r="K1277" s="76" t="str">
        <f>IF(ISBLANK(INDEX('Policy Characteristics'!E:E,MATCH($C1277,'Policy Characteristics'!$C:$C,0))),"",INDEX('Policy Characteristics'!E:E,MATCH($C1277,'Policy Characteristics'!$C:$C,0)))</f>
        <v>indst shift to hydrogen</v>
      </c>
      <c r="L1277" s="239">
        <f>IF(ISBLANK(INDEX('Policy Characteristics'!F:F,MATCH($C1277,'Policy Characteristics'!$C:$C,0))),"",INDEX('Policy Characteristics'!F:F,MATCH($C1277,'Policy Characteristics'!$C:$C,0)))</f>
        <v>0</v>
      </c>
      <c r="M1277" s="239">
        <f>IF(ISBLANK(INDEX('Policy Characteristics'!G:G,MATCH($C1277,'Policy Characteristics'!$C:$C,0))),"",INDEX('Policy Characteristics'!G:G,MATCH($C1277,'Policy Characteristics'!$C:$C,0)))</f>
        <v>1</v>
      </c>
      <c r="N1277" s="239">
        <f>IF(ISBLANK(INDEX('Policy Characteristics'!H:H,MATCH($C1277,'Policy Characteristics'!$C:$C,0))),"",INDEX('Policy Characteristics'!H:H,MATCH($C1277,'Policy Characteristics'!$C:$C,0)))</f>
        <v>0.01</v>
      </c>
      <c r="O1277" s="76" t="str">
        <f>IF(ISBLANK(INDEX('Policy Characteristics'!I:I,MATCH($C1277,'Policy Characteristics'!$C:$C,0))),"",INDEX('Policy Characteristics'!I:I,MATCH($C1277,'Policy Characteristics'!$C:$C,0)))</f>
        <v>% of fuel shifted</v>
      </c>
      <c r="P1277" s="76" t="str">
        <f>IF(ISBLANK(INDEX('Policy Characteristics'!J:J,MATCH($C1277,'Policy Characteristics'!$C:$C,0))),"",INDEX('Policy Characteristics'!J:J,MATCH($C1277,'Policy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7" s="76" t="str">
        <f>IF(ISBLANK(INDEX('Policy Characteristics'!K:K,MATCH($C1277,'Policy Characteristics'!$C:$C,0))),"",INDEX('Policy Characteristics'!K:K,MATCH($C1277,'Policy Characteristics'!$C:$C,0)))</f>
        <v>industry-ag-main.html#fuel-switching</v>
      </c>
      <c r="R1277" s="76" t="str">
        <f>IF(ISBLANK(INDEX('Policy Characteristics'!L:L,MATCH($C1277,'Policy Characteristics'!$C:$C,0))),"",INDEX('Policy Characteristics'!L:L,MATCH($C1277,'Policy Characteristics'!$C:$C,0)))</f>
        <v>industry-elec-and-hydrogen.html</v>
      </c>
    </row>
    <row r="1278" spans="1:18" s="143" customFormat="1" x14ac:dyDescent="0.25">
      <c r="A1278" s="76" t="str">
        <f>IF(ISBLANK(INDEX('Policy Characteristics'!A:A,MATCH($C1278,'Policy Characteristics'!$C:$C,0))),"",INDEX('Policy Characteristics'!A:A,MATCH($C1278,'Policy Characteristics'!$C:$C,0)))</f>
        <v>Industry</v>
      </c>
      <c r="B1278" s="234" t="str">
        <f>IF(ISBLANK(INDEX('Policy Characteristics'!B:B,MATCH($C1278,'Policy Characteristics'!$C:$C,0))),"",INDEX('Policy Characteristics'!B:B,MATCH($C1278,'Policy Characteristics'!$C:$C,0)))</f>
        <v>Hydrogen Combustion</v>
      </c>
      <c r="C1278" s="76" t="str">
        <f t="shared" si="37"/>
        <v>Fraction of Eligible Industrial Energy Use Shifted to Hydrogen</v>
      </c>
      <c r="D1278" s="78" t="s">
        <v>1321</v>
      </c>
      <c r="E1278" t="s">
        <v>1692</v>
      </c>
      <c r="F1278" t="s">
        <v>1283</v>
      </c>
      <c r="G1278" s="88" t="s">
        <v>1699</v>
      </c>
      <c r="H1278" s="15">
        <v>2197</v>
      </c>
      <c r="I1278" s="247" t="s">
        <v>43</v>
      </c>
      <c r="J1278" s="236" t="str">
        <f>IF(ISBLANK(INDEX('Policy Characteristics'!D:D,MATCH($C1278,'Policy Characteristics'!$C:$C,0))),"",INDEX('Policy Characteristics'!D:D,MATCH($C1278,'Policy Characteristics'!$C:$C,0)))</f>
        <v>Hydrogen Combustion</v>
      </c>
      <c r="K1278" s="76" t="str">
        <f>IF(ISBLANK(INDEX('Policy Characteristics'!E:E,MATCH($C1278,'Policy Characteristics'!$C:$C,0))),"",INDEX('Policy Characteristics'!E:E,MATCH($C1278,'Policy Characteristics'!$C:$C,0)))</f>
        <v>indst shift to hydrogen</v>
      </c>
      <c r="L1278" s="239">
        <f>IF(ISBLANK(INDEX('Policy Characteristics'!F:F,MATCH($C1278,'Policy Characteristics'!$C:$C,0))),"",INDEX('Policy Characteristics'!F:F,MATCH($C1278,'Policy Characteristics'!$C:$C,0)))</f>
        <v>0</v>
      </c>
      <c r="M1278" s="239">
        <f>IF(ISBLANK(INDEX('Policy Characteristics'!G:G,MATCH($C1278,'Policy Characteristics'!$C:$C,0))),"",INDEX('Policy Characteristics'!G:G,MATCH($C1278,'Policy Characteristics'!$C:$C,0)))</f>
        <v>1</v>
      </c>
      <c r="N1278" s="239">
        <f>IF(ISBLANK(INDEX('Policy Characteristics'!H:H,MATCH($C1278,'Policy Characteristics'!$C:$C,0))),"",INDEX('Policy Characteristics'!H:H,MATCH($C1278,'Policy Characteristics'!$C:$C,0)))</f>
        <v>0.01</v>
      </c>
      <c r="O1278" s="76" t="str">
        <f>IF(ISBLANK(INDEX('Policy Characteristics'!I:I,MATCH($C1278,'Policy Characteristics'!$C:$C,0))),"",INDEX('Policy Characteristics'!I:I,MATCH($C1278,'Policy Characteristics'!$C:$C,0)))</f>
        <v>% of fuel shifted</v>
      </c>
      <c r="P1278" s="76" t="str">
        <f>IF(ISBLANK(INDEX('Policy Characteristics'!J:J,MATCH($C1278,'Policy Characteristics'!$C:$C,0))),"",INDEX('Policy Characteristics'!J:J,MATCH($C1278,'Policy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8" s="76" t="str">
        <f>IF(ISBLANK(INDEX('Policy Characteristics'!K:K,MATCH($C1278,'Policy Characteristics'!$C:$C,0))),"",INDEX('Policy Characteristics'!K:K,MATCH($C1278,'Policy Characteristics'!$C:$C,0)))</f>
        <v>industry-ag-main.html#fuel-switching</v>
      </c>
      <c r="R1278" s="76" t="str">
        <f>IF(ISBLANK(INDEX('Policy Characteristics'!L:L,MATCH($C1278,'Policy Characteristics'!$C:$C,0))),"",INDEX('Policy Characteristics'!L:L,MATCH($C1278,'Policy Characteristics'!$C:$C,0)))</f>
        <v>industry-elec-and-hydrogen.html</v>
      </c>
    </row>
    <row r="1279" spans="1:18" s="143" customFormat="1" x14ac:dyDescent="0.25">
      <c r="A1279" s="76" t="str">
        <f>IF(ISBLANK(INDEX('Policy Characteristics'!A:A,MATCH($C1279,'Policy Characteristics'!$C:$C,0))),"",INDEX('Policy Characteristics'!A:A,MATCH($C1279,'Policy Characteristics'!$C:$C,0)))</f>
        <v>Industry</v>
      </c>
      <c r="B1279" s="234" t="str">
        <f>IF(ISBLANK(INDEX('Policy Characteristics'!B:B,MATCH($C1279,'Policy Characteristics'!$C:$C,0))),"",INDEX('Policy Characteristics'!B:B,MATCH($C1279,'Policy Characteristics'!$C:$C,0)))</f>
        <v>Hydrogen Combustion</v>
      </c>
      <c r="C1279" s="76" t="str">
        <f t="shared" si="37"/>
        <v>Fraction of Eligible Industrial Energy Use Shifted to Hydrogen</v>
      </c>
      <c r="D1279" s="78" t="s">
        <v>1321</v>
      </c>
      <c r="E1279" t="s">
        <v>1693</v>
      </c>
      <c r="F1279" t="s">
        <v>1283</v>
      </c>
      <c r="G1279" s="88" t="s">
        <v>1700</v>
      </c>
      <c r="H1279" s="15">
        <v>2198</v>
      </c>
      <c r="I1279" s="247" t="s">
        <v>44</v>
      </c>
      <c r="J1279" s="236" t="str">
        <f>IF(ISBLANK(INDEX('Policy Characteristics'!D:D,MATCH($C1279,'Policy Characteristics'!$C:$C,0))),"",INDEX('Policy Characteristics'!D:D,MATCH($C1279,'Policy Characteristics'!$C:$C,0)))</f>
        <v>Hydrogen Combustion</v>
      </c>
      <c r="K1279" s="76" t="str">
        <f>IF(ISBLANK(INDEX('Policy Characteristics'!E:E,MATCH($C1279,'Policy Characteristics'!$C:$C,0))),"",INDEX('Policy Characteristics'!E:E,MATCH($C1279,'Policy Characteristics'!$C:$C,0)))</f>
        <v>indst shift to hydrogen</v>
      </c>
      <c r="L1279" s="239">
        <f>IF(ISBLANK(INDEX('Policy Characteristics'!F:F,MATCH($C1279,'Policy Characteristics'!$C:$C,0))),"",INDEX('Policy Characteristics'!F:F,MATCH($C1279,'Policy Characteristics'!$C:$C,0)))</f>
        <v>0</v>
      </c>
      <c r="M1279" s="239">
        <f>IF(ISBLANK(INDEX('Policy Characteristics'!G:G,MATCH($C1279,'Policy Characteristics'!$C:$C,0))),"",INDEX('Policy Characteristics'!G:G,MATCH($C1279,'Policy Characteristics'!$C:$C,0)))</f>
        <v>1</v>
      </c>
      <c r="N1279" s="239">
        <f>IF(ISBLANK(INDEX('Policy Characteristics'!H:H,MATCH($C1279,'Policy Characteristics'!$C:$C,0))),"",INDEX('Policy Characteristics'!H:H,MATCH($C1279,'Policy Characteristics'!$C:$C,0)))</f>
        <v>0.01</v>
      </c>
      <c r="O1279" s="76" t="str">
        <f>IF(ISBLANK(INDEX('Policy Characteristics'!I:I,MATCH($C1279,'Policy Characteristics'!$C:$C,0))),"",INDEX('Policy Characteristics'!I:I,MATCH($C1279,'Policy Characteristics'!$C:$C,0)))</f>
        <v>% of fuel shifted</v>
      </c>
      <c r="P1279" s="76" t="str">
        <f>IF(ISBLANK(INDEX('Policy Characteristics'!J:J,MATCH($C1279,'Policy Characteristics'!$C:$C,0))),"",INDEX('Policy Characteristics'!J:J,MATCH($C1279,'Policy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9" s="76" t="str">
        <f>IF(ISBLANK(INDEX('Policy Characteristics'!K:K,MATCH($C1279,'Policy Characteristics'!$C:$C,0))),"",INDEX('Policy Characteristics'!K:K,MATCH($C1279,'Policy Characteristics'!$C:$C,0)))</f>
        <v>industry-ag-main.html#fuel-switching</v>
      </c>
      <c r="R1279" s="76" t="str">
        <f>IF(ISBLANK(INDEX('Policy Characteristics'!L:L,MATCH($C1279,'Policy Characteristics'!$C:$C,0))),"",INDEX('Policy Characteristics'!L:L,MATCH($C1279,'Policy Characteristics'!$C:$C,0)))</f>
        <v>industry-elec-and-hydrogen.html</v>
      </c>
    </row>
    <row r="1280" spans="1:18" s="143" customFormat="1" x14ac:dyDescent="0.25">
      <c r="A1280" s="76" t="str">
        <f>IF(ISBLANK(INDEX('Policy Characteristics'!A:A,MATCH($C1280,'Policy Characteristics'!$C:$C,0))),"",INDEX('Policy Characteristics'!A:A,MATCH($C1280,'Policy Characteristics'!$C:$C,0)))</f>
        <v>Industry</v>
      </c>
      <c r="B1280" s="234" t="str">
        <f>IF(ISBLANK(INDEX('Policy Characteristics'!B:B,MATCH($C1280,'Policy Characteristics'!$C:$C,0))),"",INDEX('Policy Characteristics'!B:B,MATCH($C1280,'Policy Characteristics'!$C:$C,0)))</f>
        <v>Hydrogen Combustion</v>
      </c>
      <c r="C1280" s="76" t="str">
        <f t="shared" si="37"/>
        <v>Fraction of Eligible Industrial Energy Use Shifted to Hydrogen</v>
      </c>
      <c r="D1280" s="78" t="s">
        <v>1321</v>
      </c>
      <c r="E1280" t="s">
        <v>1694</v>
      </c>
      <c r="F1280" t="s">
        <v>1283</v>
      </c>
      <c r="G1280" s="88" t="s">
        <v>1701</v>
      </c>
      <c r="H1280" s="15">
        <v>2199</v>
      </c>
      <c r="I1280" s="247" t="s">
        <v>43</v>
      </c>
      <c r="J1280" s="236" t="str">
        <f>IF(ISBLANK(INDEX('Policy Characteristics'!D:D,MATCH($C1280,'Policy Characteristics'!$C:$C,0))),"",INDEX('Policy Characteristics'!D:D,MATCH($C1280,'Policy Characteristics'!$C:$C,0)))</f>
        <v>Hydrogen Combustion</v>
      </c>
      <c r="K1280" s="76" t="str">
        <f>IF(ISBLANK(INDEX('Policy Characteristics'!E:E,MATCH($C1280,'Policy Characteristics'!$C:$C,0))),"",INDEX('Policy Characteristics'!E:E,MATCH($C1280,'Policy Characteristics'!$C:$C,0)))</f>
        <v>indst shift to hydrogen</v>
      </c>
      <c r="L1280" s="239">
        <f>IF(ISBLANK(INDEX('Policy Characteristics'!F:F,MATCH($C1280,'Policy Characteristics'!$C:$C,0))),"",INDEX('Policy Characteristics'!F:F,MATCH($C1280,'Policy Characteristics'!$C:$C,0)))</f>
        <v>0</v>
      </c>
      <c r="M1280" s="239">
        <f>IF(ISBLANK(INDEX('Policy Characteristics'!G:G,MATCH($C1280,'Policy Characteristics'!$C:$C,0))),"",INDEX('Policy Characteristics'!G:G,MATCH($C1280,'Policy Characteristics'!$C:$C,0)))</f>
        <v>1</v>
      </c>
      <c r="N1280" s="239">
        <f>IF(ISBLANK(INDEX('Policy Characteristics'!H:H,MATCH($C1280,'Policy Characteristics'!$C:$C,0))),"",INDEX('Policy Characteristics'!H:H,MATCH($C1280,'Policy Characteristics'!$C:$C,0)))</f>
        <v>0.01</v>
      </c>
      <c r="O1280" s="76" t="str">
        <f>IF(ISBLANK(INDEX('Policy Characteristics'!I:I,MATCH($C1280,'Policy Characteristics'!$C:$C,0))),"",INDEX('Policy Characteristics'!I:I,MATCH($C1280,'Policy Characteristics'!$C:$C,0)))</f>
        <v>% of fuel shifted</v>
      </c>
      <c r="P1280" s="76" t="str">
        <f>IF(ISBLANK(INDEX('Policy Characteristics'!J:J,MATCH($C1280,'Policy Characteristics'!$C:$C,0))),"",INDEX('Policy Characteristics'!J:J,MATCH($C1280,'Policy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0" s="76" t="str">
        <f>IF(ISBLANK(INDEX('Policy Characteristics'!K:K,MATCH($C1280,'Policy Characteristics'!$C:$C,0))),"",INDEX('Policy Characteristics'!K:K,MATCH($C1280,'Policy Characteristics'!$C:$C,0)))</f>
        <v>industry-ag-main.html#fuel-switching</v>
      </c>
      <c r="R1280" s="76" t="str">
        <f>IF(ISBLANK(INDEX('Policy Characteristics'!L:L,MATCH($C1280,'Policy Characteristics'!$C:$C,0))),"",INDEX('Policy Characteristics'!L:L,MATCH($C1280,'Policy Characteristics'!$C:$C,0)))</f>
        <v>industry-elec-and-hydrogen.html</v>
      </c>
    </row>
    <row r="1281" spans="1:18" s="143" customFormat="1" x14ac:dyDescent="0.25">
      <c r="A1281" s="76" t="str">
        <f>IF(ISBLANK(INDEX('Policy Characteristics'!A:A,MATCH($C1281,'Policy Characteristics'!$C:$C,0))),"",INDEX('Policy Characteristics'!A:A,MATCH($C1281,'Policy Characteristics'!$C:$C,0)))</f>
        <v>Industry</v>
      </c>
      <c r="B1281" s="234" t="str">
        <f>IF(ISBLANK(INDEX('Policy Characteristics'!B:B,MATCH($C1281,'Policy Characteristics'!$C:$C,0))),"",INDEX('Policy Characteristics'!B:B,MATCH($C1281,'Policy Characteristics'!$C:$C,0)))</f>
        <v>Hydrogen Combustion</v>
      </c>
      <c r="C1281" s="76" t="str">
        <f t="shared" si="37"/>
        <v>Fraction of Eligible Industrial Energy Use Shifted to Hydrogen</v>
      </c>
      <c r="D1281" s="78" t="s">
        <v>1321</v>
      </c>
      <c r="E1281" t="s">
        <v>1695</v>
      </c>
      <c r="F1281" t="s">
        <v>1283</v>
      </c>
      <c r="G1281" s="88" t="s">
        <v>1702</v>
      </c>
      <c r="H1281" s="15">
        <v>2200</v>
      </c>
      <c r="I1281" s="247" t="s">
        <v>44</v>
      </c>
      <c r="J1281" s="236" t="str">
        <f>IF(ISBLANK(INDEX('Policy Characteristics'!D:D,MATCH($C1281,'Policy Characteristics'!$C:$C,0))),"",INDEX('Policy Characteristics'!D:D,MATCH($C1281,'Policy Characteristics'!$C:$C,0)))</f>
        <v>Hydrogen Combustion</v>
      </c>
      <c r="K1281" s="76" t="str">
        <f>IF(ISBLANK(INDEX('Policy Characteristics'!E:E,MATCH($C1281,'Policy Characteristics'!$C:$C,0))),"",INDEX('Policy Characteristics'!E:E,MATCH($C1281,'Policy Characteristics'!$C:$C,0)))</f>
        <v>indst shift to hydrogen</v>
      </c>
      <c r="L1281" s="239">
        <f>IF(ISBLANK(INDEX('Policy Characteristics'!F:F,MATCH($C1281,'Policy Characteristics'!$C:$C,0))),"",INDEX('Policy Characteristics'!F:F,MATCH($C1281,'Policy Characteristics'!$C:$C,0)))</f>
        <v>0</v>
      </c>
      <c r="M1281" s="239">
        <f>IF(ISBLANK(INDEX('Policy Characteristics'!G:G,MATCH($C1281,'Policy Characteristics'!$C:$C,0))),"",INDEX('Policy Characteristics'!G:G,MATCH($C1281,'Policy Characteristics'!$C:$C,0)))</f>
        <v>1</v>
      </c>
      <c r="N1281" s="239">
        <f>IF(ISBLANK(INDEX('Policy Characteristics'!H:H,MATCH($C1281,'Policy Characteristics'!$C:$C,0))),"",INDEX('Policy Characteristics'!H:H,MATCH($C1281,'Policy Characteristics'!$C:$C,0)))</f>
        <v>0.01</v>
      </c>
      <c r="O1281" s="76" t="str">
        <f>IF(ISBLANK(INDEX('Policy Characteristics'!I:I,MATCH($C1281,'Policy Characteristics'!$C:$C,0))),"",INDEX('Policy Characteristics'!I:I,MATCH($C1281,'Policy Characteristics'!$C:$C,0)))</f>
        <v>% of fuel shifted</v>
      </c>
      <c r="P1281" s="76" t="str">
        <f>IF(ISBLANK(INDEX('Policy Characteristics'!J:J,MATCH($C1281,'Policy Characteristics'!$C:$C,0))),"",INDEX('Policy Characteristics'!J:J,MATCH($C1281,'Policy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1" s="76" t="str">
        <f>IF(ISBLANK(INDEX('Policy Characteristics'!K:K,MATCH($C1281,'Policy Characteristics'!$C:$C,0))),"",INDEX('Policy Characteristics'!K:K,MATCH($C1281,'Policy Characteristics'!$C:$C,0)))</f>
        <v>industry-ag-main.html#fuel-switching</v>
      </c>
      <c r="R1281" s="76" t="str">
        <f>IF(ISBLANK(INDEX('Policy Characteristics'!L:L,MATCH($C1281,'Policy Characteristics'!$C:$C,0))),"",INDEX('Policy Characteristics'!L:L,MATCH($C1281,'Policy Characteristics'!$C:$C,0)))</f>
        <v>industry-elec-and-hydrogen.html</v>
      </c>
    </row>
    <row r="1282" spans="1:18" s="143" customFormat="1" x14ac:dyDescent="0.25">
      <c r="A1282" s="76" t="str">
        <f>IF(ISBLANK(INDEX('Policy Characteristics'!A:A,MATCH($C1282,'Policy Characteristics'!$C:$C,0))),"",INDEX('Policy Characteristics'!A:A,MATCH($C1282,'Policy Characteristics'!$C:$C,0)))</f>
        <v>Industry</v>
      </c>
      <c r="B1282" s="234" t="str">
        <f>IF(ISBLANK(INDEX('Policy Characteristics'!B:B,MATCH($C1282,'Policy Characteristics'!$C:$C,0))),"",INDEX('Policy Characteristics'!B:B,MATCH($C1282,'Policy Characteristics'!$C:$C,0)))</f>
        <v>Hydrogen Combustion</v>
      </c>
      <c r="C1282" s="76" t="str">
        <f t="shared" si="37"/>
        <v>Fraction of Eligible Industrial Energy Use Shifted to Hydrogen</v>
      </c>
      <c r="D1282" s="78" t="s">
        <v>1321</v>
      </c>
      <c r="E1282" t="s">
        <v>1833</v>
      </c>
      <c r="F1282" t="s">
        <v>1283</v>
      </c>
      <c r="G1282" s="88" t="s">
        <v>1833</v>
      </c>
      <c r="H1282" s="15">
        <v>2201</v>
      </c>
      <c r="I1282" s="247" t="s">
        <v>44</v>
      </c>
      <c r="J1282" s="236" t="str">
        <f>IF(ISBLANK(INDEX('Policy Characteristics'!D:D,MATCH($C1282,'Policy Characteristics'!$C:$C,0))),"",INDEX('Policy Characteristics'!D:D,MATCH($C1282,'Policy Characteristics'!$C:$C,0)))</f>
        <v>Hydrogen Combustion</v>
      </c>
      <c r="K1282" s="76" t="str">
        <f>IF(ISBLANK(INDEX('Policy Characteristics'!E:E,MATCH($C1282,'Policy Characteristics'!$C:$C,0))),"",INDEX('Policy Characteristics'!E:E,MATCH($C1282,'Policy Characteristics'!$C:$C,0)))</f>
        <v>indst shift to hydrogen</v>
      </c>
      <c r="L1282" s="239">
        <f>IF(ISBLANK(INDEX('Policy Characteristics'!F:F,MATCH($C1282,'Policy Characteristics'!$C:$C,0))),"",INDEX('Policy Characteristics'!F:F,MATCH($C1282,'Policy Characteristics'!$C:$C,0)))</f>
        <v>0</v>
      </c>
      <c r="M1282" s="239">
        <f>IF(ISBLANK(INDEX('Policy Characteristics'!G:G,MATCH($C1282,'Policy Characteristics'!$C:$C,0))),"",INDEX('Policy Characteristics'!G:G,MATCH($C1282,'Policy Characteristics'!$C:$C,0)))</f>
        <v>1</v>
      </c>
      <c r="N1282" s="239">
        <f>IF(ISBLANK(INDEX('Policy Characteristics'!H:H,MATCH($C1282,'Policy Characteristics'!$C:$C,0))),"",INDEX('Policy Characteristics'!H:H,MATCH($C1282,'Policy Characteristics'!$C:$C,0)))</f>
        <v>0.01</v>
      </c>
      <c r="O1282" s="76" t="str">
        <f>IF(ISBLANK(INDEX('Policy Characteristics'!I:I,MATCH($C1282,'Policy Characteristics'!$C:$C,0))),"",INDEX('Policy Characteristics'!I:I,MATCH($C1282,'Policy Characteristics'!$C:$C,0)))</f>
        <v>% of fuel shifted</v>
      </c>
      <c r="P1282" s="76" t="str">
        <f>IF(ISBLANK(INDEX('Policy Characteristics'!J:J,MATCH($C1282,'Policy Characteristics'!$C:$C,0))),"",INDEX('Policy Characteristics'!J:J,MATCH($C1282,'Policy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2" s="76" t="str">
        <f>IF(ISBLANK(INDEX('Policy Characteristics'!K:K,MATCH($C1282,'Policy Characteristics'!$C:$C,0))),"",INDEX('Policy Characteristics'!K:K,MATCH($C1282,'Policy Characteristics'!$C:$C,0)))</f>
        <v>industry-ag-main.html#fuel-switching</v>
      </c>
      <c r="R1282" s="76" t="str">
        <f>IF(ISBLANK(INDEX('Policy Characteristics'!L:L,MATCH($C1282,'Policy Characteristics'!$C:$C,0))),"",INDEX('Policy Characteristics'!L:L,MATCH($C1282,'Policy Characteristics'!$C:$C,0)))</f>
        <v>industry-elec-and-hydrogen.html</v>
      </c>
    </row>
    <row r="1283" spans="1:18" s="143" customFormat="1" x14ac:dyDescent="0.25">
      <c r="A1283" s="76" t="str">
        <f>IF(ISBLANK(INDEX('Policy Characteristics'!A:A,MATCH($C1283,'Policy Characteristics'!$C:$C,0))),"",INDEX('Policy Characteristics'!A:A,MATCH($C1283,'Policy Characteristics'!$C:$C,0)))</f>
        <v>Industry</v>
      </c>
      <c r="B1283" s="234" t="str">
        <f>IF(ISBLANK(INDEX('Policy Characteristics'!B:B,MATCH($C1283,'Policy Characteristics'!$C:$C,0))),"",INDEX('Policy Characteristics'!B:B,MATCH($C1283,'Policy Characteristics'!$C:$C,0)))</f>
        <v>Hydrogen Combustion</v>
      </c>
      <c r="C1283" s="76" t="str">
        <f t="shared" si="37"/>
        <v>Fraction of Eligible Industrial Energy Use Shifted to Hydrogen</v>
      </c>
      <c r="D1283" s="78" t="s">
        <v>1322</v>
      </c>
      <c r="E1283" t="s">
        <v>1689</v>
      </c>
      <c r="F1283" t="s">
        <v>1284</v>
      </c>
      <c r="G1283" s="88" t="s">
        <v>1696</v>
      </c>
      <c r="H1283" s="15">
        <v>2202</v>
      </c>
      <c r="I1283" s="247" t="s">
        <v>43</v>
      </c>
      <c r="J1283" s="236" t="str">
        <f>IF(ISBLANK(INDEX('Policy Characteristics'!D:D,MATCH($C1283,'Policy Characteristics'!$C:$C,0))),"",INDEX('Policy Characteristics'!D:D,MATCH($C1283,'Policy Characteristics'!$C:$C,0)))</f>
        <v>Hydrogen Combustion</v>
      </c>
      <c r="K1283" s="76" t="str">
        <f>IF(ISBLANK(INDEX('Policy Characteristics'!E:E,MATCH($C1283,'Policy Characteristics'!$C:$C,0))),"",INDEX('Policy Characteristics'!E:E,MATCH($C1283,'Policy Characteristics'!$C:$C,0)))</f>
        <v>indst shift to hydrogen</v>
      </c>
      <c r="L1283" s="239">
        <f>IF(ISBLANK(INDEX('Policy Characteristics'!F:F,MATCH($C1283,'Policy Characteristics'!$C:$C,0))),"",INDEX('Policy Characteristics'!F:F,MATCH($C1283,'Policy Characteristics'!$C:$C,0)))</f>
        <v>0</v>
      </c>
      <c r="M1283" s="239">
        <f>IF(ISBLANK(INDEX('Policy Characteristics'!G:G,MATCH($C1283,'Policy Characteristics'!$C:$C,0))),"",INDEX('Policy Characteristics'!G:G,MATCH($C1283,'Policy Characteristics'!$C:$C,0)))</f>
        <v>1</v>
      </c>
      <c r="N1283" s="239">
        <f>IF(ISBLANK(INDEX('Policy Characteristics'!H:H,MATCH($C1283,'Policy Characteristics'!$C:$C,0))),"",INDEX('Policy Characteristics'!H:H,MATCH($C1283,'Policy Characteristics'!$C:$C,0)))</f>
        <v>0.01</v>
      </c>
      <c r="O1283" s="76" t="str">
        <f>IF(ISBLANK(INDEX('Policy Characteristics'!I:I,MATCH($C1283,'Policy Characteristics'!$C:$C,0))),"",INDEX('Policy Characteristics'!I:I,MATCH($C1283,'Policy Characteristics'!$C:$C,0)))</f>
        <v>% of fuel shifted</v>
      </c>
      <c r="P1283" s="76" t="str">
        <f>IF(ISBLANK(INDEX('Policy Characteristics'!J:J,MATCH($C1283,'Policy Characteristics'!$C:$C,0))),"",INDEX('Policy Characteristics'!J:J,MATCH($C1283,'Policy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3" s="76" t="str">
        <f>IF(ISBLANK(INDEX('Policy Characteristics'!K:K,MATCH($C1283,'Policy Characteristics'!$C:$C,0))),"",INDEX('Policy Characteristics'!K:K,MATCH($C1283,'Policy Characteristics'!$C:$C,0)))</f>
        <v>industry-ag-main.html#fuel-switching</v>
      </c>
      <c r="R1283" s="76" t="str">
        <f>IF(ISBLANK(INDEX('Policy Characteristics'!L:L,MATCH($C1283,'Policy Characteristics'!$C:$C,0))),"",INDEX('Policy Characteristics'!L:L,MATCH($C1283,'Policy Characteristics'!$C:$C,0)))</f>
        <v>industry-elec-and-hydrogen.html</v>
      </c>
    </row>
    <row r="1284" spans="1:18" s="143" customFormat="1" x14ac:dyDescent="0.25">
      <c r="A1284" s="76" t="str">
        <f>IF(ISBLANK(INDEX('Policy Characteristics'!A:A,MATCH($C1284,'Policy Characteristics'!$C:$C,0))),"",INDEX('Policy Characteristics'!A:A,MATCH($C1284,'Policy Characteristics'!$C:$C,0)))</f>
        <v>Industry</v>
      </c>
      <c r="B1284" s="234" t="str">
        <f>IF(ISBLANK(INDEX('Policy Characteristics'!B:B,MATCH($C1284,'Policy Characteristics'!$C:$C,0))),"",INDEX('Policy Characteristics'!B:B,MATCH($C1284,'Policy Characteristics'!$C:$C,0)))</f>
        <v>Hydrogen Combustion</v>
      </c>
      <c r="C1284" s="76" t="str">
        <f t="shared" si="37"/>
        <v>Fraction of Eligible Industrial Energy Use Shifted to Hydrogen</v>
      </c>
      <c r="D1284" s="78" t="s">
        <v>1322</v>
      </c>
      <c r="E1284" t="s">
        <v>1690</v>
      </c>
      <c r="F1284" t="s">
        <v>1284</v>
      </c>
      <c r="G1284" s="88" t="s">
        <v>1697</v>
      </c>
      <c r="H1284" s="15">
        <v>2203</v>
      </c>
      <c r="I1284" s="247" t="s">
        <v>43</v>
      </c>
      <c r="J1284" s="236" t="str">
        <f>IF(ISBLANK(INDEX('Policy Characteristics'!D:D,MATCH($C1284,'Policy Characteristics'!$C:$C,0))),"",INDEX('Policy Characteristics'!D:D,MATCH($C1284,'Policy Characteristics'!$C:$C,0)))</f>
        <v>Hydrogen Combustion</v>
      </c>
      <c r="K1284" s="76" t="str">
        <f>IF(ISBLANK(INDEX('Policy Characteristics'!E:E,MATCH($C1284,'Policy Characteristics'!$C:$C,0))),"",INDEX('Policy Characteristics'!E:E,MATCH($C1284,'Policy Characteristics'!$C:$C,0)))</f>
        <v>indst shift to hydrogen</v>
      </c>
      <c r="L1284" s="239">
        <f>IF(ISBLANK(INDEX('Policy Characteristics'!F:F,MATCH($C1284,'Policy Characteristics'!$C:$C,0))),"",INDEX('Policy Characteristics'!F:F,MATCH($C1284,'Policy Characteristics'!$C:$C,0)))</f>
        <v>0</v>
      </c>
      <c r="M1284" s="239">
        <f>IF(ISBLANK(INDEX('Policy Characteristics'!G:G,MATCH($C1284,'Policy Characteristics'!$C:$C,0))),"",INDEX('Policy Characteristics'!G:G,MATCH($C1284,'Policy Characteristics'!$C:$C,0)))</f>
        <v>1</v>
      </c>
      <c r="N1284" s="239">
        <f>IF(ISBLANK(INDEX('Policy Characteristics'!H:H,MATCH($C1284,'Policy Characteristics'!$C:$C,0))),"",INDEX('Policy Characteristics'!H:H,MATCH($C1284,'Policy Characteristics'!$C:$C,0)))</f>
        <v>0.01</v>
      </c>
      <c r="O1284" s="76" t="str">
        <f>IF(ISBLANK(INDEX('Policy Characteristics'!I:I,MATCH($C1284,'Policy Characteristics'!$C:$C,0))),"",INDEX('Policy Characteristics'!I:I,MATCH($C1284,'Policy Characteristics'!$C:$C,0)))</f>
        <v>% of fuel shifted</v>
      </c>
      <c r="P1284" s="76" t="str">
        <f>IF(ISBLANK(INDEX('Policy Characteristics'!J:J,MATCH($C1284,'Policy Characteristics'!$C:$C,0))),"",INDEX('Policy Characteristics'!J:J,MATCH($C1284,'Policy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4" s="76" t="str">
        <f>IF(ISBLANK(INDEX('Policy Characteristics'!K:K,MATCH($C1284,'Policy Characteristics'!$C:$C,0))),"",INDEX('Policy Characteristics'!K:K,MATCH($C1284,'Policy Characteristics'!$C:$C,0)))</f>
        <v>industry-ag-main.html#fuel-switching</v>
      </c>
      <c r="R1284" s="76" t="str">
        <f>IF(ISBLANK(INDEX('Policy Characteristics'!L:L,MATCH($C1284,'Policy Characteristics'!$C:$C,0))),"",INDEX('Policy Characteristics'!L:L,MATCH($C1284,'Policy Characteristics'!$C:$C,0)))</f>
        <v>industry-elec-and-hydrogen.html</v>
      </c>
    </row>
    <row r="1285" spans="1:18" s="143" customFormat="1" x14ac:dyDescent="0.25">
      <c r="A1285" s="76" t="str">
        <f>IF(ISBLANK(INDEX('Policy Characteristics'!A:A,MATCH($C1285,'Policy Characteristics'!$C:$C,0))),"",INDEX('Policy Characteristics'!A:A,MATCH($C1285,'Policy Characteristics'!$C:$C,0)))</f>
        <v>Industry</v>
      </c>
      <c r="B1285" s="234" t="str">
        <f>IF(ISBLANK(INDEX('Policy Characteristics'!B:B,MATCH($C1285,'Policy Characteristics'!$C:$C,0))),"",INDEX('Policy Characteristics'!B:B,MATCH($C1285,'Policy Characteristics'!$C:$C,0)))</f>
        <v>Hydrogen Combustion</v>
      </c>
      <c r="C1285" s="76" t="str">
        <f t="shared" si="37"/>
        <v>Fraction of Eligible Industrial Energy Use Shifted to Hydrogen</v>
      </c>
      <c r="D1285" s="78" t="s">
        <v>1322</v>
      </c>
      <c r="E1285" t="s">
        <v>1691</v>
      </c>
      <c r="F1285" t="s">
        <v>1284</v>
      </c>
      <c r="G1285" s="88" t="s">
        <v>1698</v>
      </c>
      <c r="H1285" s="15">
        <v>2204</v>
      </c>
      <c r="I1285" s="247" t="s">
        <v>43</v>
      </c>
      <c r="J1285" s="236" t="str">
        <f>IF(ISBLANK(INDEX('Policy Characteristics'!D:D,MATCH($C1285,'Policy Characteristics'!$C:$C,0))),"",INDEX('Policy Characteristics'!D:D,MATCH($C1285,'Policy Characteristics'!$C:$C,0)))</f>
        <v>Hydrogen Combustion</v>
      </c>
      <c r="K1285" s="76" t="str">
        <f>IF(ISBLANK(INDEX('Policy Characteristics'!E:E,MATCH($C1285,'Policy Characteristics'!$C:$C,0))),"",INDEX('Policy Characteristics'!E:E,MATCH($C1285,'Policy Characteristics'!$C:$C,0)))</f>
        <v>indst shift to hydrogen</v>
      </c>
      <c r="L1285" s="239">
        <f>IF(ISBLANK(INDEX('Policy Characteristics'!F:F,MATCH($C1285,'Policy Characteristics'!$C:$C,0))),"",INDEX('Policy Characteristics'!F:F,MATCH($C1285,'Policy Characteristics'!$C:$C,0)))</f>
        <v>0</v>
      </c>
      <c r="M1285" s="239">
        <f>IF(ISBLANK(INDEX('Policy Characteristics'!G:G,MATCH($C1285,'Policy Characteristics'!$C:$C,0))),"",INDEX('Policy Characteristics'!G:G,MATCH($C1285,'Policy Characteristics'!$C:$C,0)))</f>
        <v>1</v>
      </c>
      <c r="N1285" s="239">
        <f>IF(ISBLANK(INDEX('Policy Characteristics'!H:H,MATCH($C1285,'Policy Characteristics'!$C:$C,0))),"",INDEX('Policy Characteristics'!H:H,MATCH($C1285,'Policy Characteristics'!$C:$C,0)))</f>
        <v>0.01</v>
      </c>
      <c r="O1285" s="76" t="str">
        <f>IF(ISBLANK(INDEX('Policy Characteristics'!I:I,MATCH($C1285,'Policy Characteristics'!$C:$C,0))),"",INDEX('Policy Characteristics'!I:I,MATCH($C1285,'Policy Characteristics'!$C:$C,0)))</f>
        <v>% of fuel shifted</v>
      </c>
      <c r="P1285" s="76" t="str">
        <f>IF(ISBLANK(INDEX('Policy Characteristics'!J:J,MATCH($C1285,'Policy Characteristics'!$C:$C,0))),"",INDEX('Policy Characteristics'!J:J,MATCH($C1285,'Policy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5" s="76" t="str">
        <f>IF(ISBLANK(INDEX('Policy Characteristics'!K:K,MATCH($C1285,'Policy Characteristics'!$C:$C,0))),"",INDEX('Policy Characteristics'!K:K,MATCH($C1285,'Policy Characteristics'!$C:$C,0)))</f>
        <v>industry-ag-main.html#fuel-switching</v>
      </c>
      <c r="R1285" s="76" t="str">
        <f>IF(ISBLANK(INDEX('Policy Characteristics'!L:L,MATCH($C1285,'Policy Characteristics'!$C:$C,0))),"",INDEX('Policy Characteristics'!L:L,MATCH($C1285,'Policy Characteristics'!$C:$C,0)))</f>
        <v>industry-elec-and-hydrogen.html</v>
      </c>
    </row>
    <row r="1286" spans="1:18" s="143" customFormat="1" x14ac:dyDescent="0.25">
      <c r="A1286" s="76" t="str">
        <f>IF(ISBLANK(INDEX('Policy Characteristics'!A:A,MATCH($C1286,'Policy Characteristics'!$C:$C,0))),"",INDEX('Policy Characteristics'!A:A,MATCH($C1286,'Policy Characteristics'!$C:$C,0)))</f>
        <v>Industry</v>
      </c>
      <c r="B1286" s="234" t="str">
        <f>IF(ISBLANK(INDEX('Policy Characteristics'!B:B,MATCH($C1286,'Policy Characteristics'!$C:$C,0))),"",INDEX('Policy Characteristics'!B:B,MATCH($C1286,'Policy Characteristics'!$C:$C,0)))</f>
        <v>Hydrogen Combustion</v>
      </c>
      <c r="C1286" s="76" t="str">
        <f t="shared" si="37"/>
        <v>Fraction of Eligible Industrial Energy Use Shifted to Hydrogen</v>
      </c>
      <c r="D1286" s="78" t="s">
        <v>1322</v>
      </c>
      <c r="E1286" t="s">
        <v>1692</v>
      </c>
      <c r="F1286" t="s">
        <v>1284</v>
      </c>
      <c r="G1286" s="88" t="s">
        <v>1699</v>
      </c>
      <c r="H1286" s="15">
        <v>2205</v>
      </c>
      <c r="I1286" s="247" t="s">
        <v>43</v>
      </c>
      <c r="J1286" s="236" t="str">
        <f>IF(ISBLANK(INDEX('Policy Characteristics'!D:D,MATCH($C1286,'Policy Characteristics'!$C:$C,0))),"",INDEX('Policy Characteristics'!D:D,MATCH($C1286,'Policy Characteristics'!$C:$C,0)))</f>
        <v>Hydrogen Combustion</v>
      </c>
      <c r="K1286" s="76" t="str">
        <f>IF(ISBLANK(INDEX('Policy Characteristics'!E:E,MATCH($C1286,'Policy Characteristics'!$C:$C,0))),"",INDEX('Policy Characteristics'!E:E,MATCH($C1286,'Policy Characteristics'!$C:$C,0)))</f>
        <v>indst shift to hydrogen</v>
      </c>
      <c r="L1286" s="239">
        <f>IF(ISBLANK(INDEX('Policy Characteristics'!F:F,MATCH($C1286,'Policy Characteristics'!$C:$C,0))),"",INDEX('Policy Characteristics'!F:F,MATCH($C1286,'Policy Characteristics'!$C:$C,0)))</f>
        <v>0</v>
      </c>
      <c r="M1286" s="239">
        <f>IF(ISBLANK(INDEX('Policy Characteristics'!G:G,MATCH($C1286,'Policy Characteristics'!$C:$C,0))),"",INDEX('Policy Characteristics'!G:G,MATCH($C1286,'Policy Characteristics'!$C:$C,0)))</f>
        <v>1</v>
      </c>
      <c r="N1286" s="239">
        <f>IF(ISBLANK(INDEX('Policy Characteristics'!H:H,MATCH($C1286,'Policy Characteristics'!$C:$C,0))),"",INDEX('Policy Characteristics'!H:H,MATCH($C1286,'Policy Characteristics'!$C:$C,0)))</f>
        <v>0.01</v>
      </c>
      <c r="O1286" s="76" t="str">
        <f>IF(ISBLANK(INDEX('Policy Characteristics'!I:I,MATCH($C1286,'Policy Characteristics'!$C:$C,0))),"",INDEX('Policy Characteristics'!I:I,MATCH($C1286,'Policy Characteristics'!$C:$C,0)))</f>
        <v>% of fuel shifted</v>
      </c>
      <c r="P1286" s="76" t="str">
        <f>IF(ISBLANK(INDEX('Policy Characteristics'!J:J,MATCH($C1286,'Policy Characteristics'!$C:$C,0))),"",INDEX('Policy Characteristics'!J:J,MATCH($C1286,'Policy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6" s="76" t="str">
        <f>IF(ISBLANK(INDEX('Policy Characteristics'!K:K,MATCH($C1286,'Policy Characteristics'!$C:$C,0))),"",INDEX('Policy Characteristics'!K:K,MATCH($C1286,'Policy Characteristics'!$C:$C,0)))</f>
        <v>industry-ag-main.html#fuel-switching</v>
      </c>
      <c r="R1286" s="76" t="str">
        <f>IF(ISBLANK(INDEX('Policy Characteristics'!L:L,MATCH($C1286,'Policy Characteristics'!$C:$C,0))),"",INDEX('Policy Characteristics'!L:L,MATCH($C1286,'Policy Characteristics'!$C:$C,0)))</f>
        <v>industry-elec-and-hydrogen.html</v>
      </c>
    </row>
    <row r="1287" spans="1:18" s="143" customFormat="1" x14ac:dyDescent="0.25">
      <c r="A1287" s="76" t="str">
        <f>IF(ISBLANK(INDEX('Policy Characteristics'!A:A,MATCH($C1287,'Policy Characteristics'!$C:$C,0))),"",INDEX('Policy Characteristics'!A:A,MATCH($C1287,'Policy Characteristics'!$C:$C,0)))</f>
        <v>Industry</v>
      </c>
      <c r="B1287" s="234" t="str">
        <f>IF(ISBLANK(INDEX('Policy Characteristics'!B:B,MATCH($C1287,'Policy Characteristics'!$C:$C,0))),"",INDEX('Policy Characteristics'!B:B,MATCH($C1287,'Policy Characteristics'!$C:$C,0)))</f>
        <v>Hydrogen Combustion</v>
      </c>
      <c r="C1287" s="76" t="str">
        <f t="shared" si="37"/>
        <v>Fraction of Eligible Industrial Energy Use Shifted to Hydrogen</v>
      </c>
      <c r="D1287" s="78" t="s">
        <v>1322</v>
      </c>
      <c r="E1287" t="s">
        <v>1693</v>
      </c>
      <c r="F1287" t="s">
        <v>1284</v>
      </c>
      <c r="G1287" s="88" t="s">
        <v>1700</v>
      </c>
      <c r="H1287" s="15">
        <v>2206</v>
      </c>
      <c r="I1287" s="247" t="s">
        <v>44</v>
      </c>
      <c r="J1287" s="236" t="str">
        <f>IF(ISBLANK(INDEX('Policy Characteristics'!D:D,MATCH($C1287,'Policy Characteristics'!$C:$C,0))),"",INDEX('Policy Characteristics'!D:D,MATCH($C1287,'Policy Characteristics'!$C:$C,0)))</f>
        <v>Hydrogen Combustion</v>
      </c>
      <c r="K1287" s="76" t="str">
        <f>IF(ISBLANK(INDEX('Policy Characteristics'!E:E,MATCH($C1287,'Policy Characteristics'!$C:$C,0))),"",INDEX('Policy Characteristics'!E:E,MATCH($C1287,'Policy Characteristics'!$C:$C,0)))</f>
        <v>indst shift to hydrogen</v>
      </c>
      <c r="L1287" s="239">
        <f>IF(ISBLANK(INDEX('Policy Characteristics'!F:F,MATCH($C1287,'Policy Characteristics'!$C:$C,0))),"",INDEX('Policy Characteristics'!F:F,MATCH($C1287,'Policy Characteristics'!$C:$C,0)))</f>
        <v>0</v>
      </c>
      <c r="M1287" s="239">
        <f>IF(ISBLANK(INDEX('Policy Characteristics'!G:G,MATCH($C1287,'Policy Characteristics'!$C:$C,0))),"",INDEX('Policy Characteristics'!G:G,MATCH($C1287,'Policy Characteristics'!$C:$C,0)))</f>
        <v>1</v>
      </c>
      <c r="N1287" s="239">
        <f>IF(ISBLANK(INDEX('Policy Characteristics'!H:H,MATCH($C1287,'Policy Characteristics'!$C:$C,0))),"",INDEX('Policy Characteristics'!H:H,MATCH($C1287,'Policy Characteristics'!$C:$C,0)))</f>
        <v>0.01</v>
      </c>
      <c r="O1287" s="76" t="str">
        <f>IF(ISBLANK(INDEX('Policy Characteristics'!I:I,MATCH($C1287,'Policy Characteristics'!$C:$C,0))),"",INDEX('Policy Characteristics'!I:I,MATCH($C1287,'Policy Characteristics'!$C:$C,0)))</f>
        <v>% of fuel shifted</v>
      </c>
      <c r="P1287" s="76" t="str">
        <f>IF(ISBLANK(INDEX('Policy Characteristics'!J:J,MATCH($C1287,'Policy Characteristics'!$C:$C,0))),"",INDEX('Policy Characteristics'!J:J,MATCH($C1287,'Policy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7" s="76" t="str">
        <f>IF(ISBLANK(INDEX('Policy Characteristics'!K:K,MATCH($C1287,'Policy Characteristics'!$C:$C,0))),"",INDEX('Policy Characteristics'!K:K,MATCH($C1287,'Policy Characteristics'!$C:$C,0)))</f>
        <v>industry-ag-main.html#fuel-switching</v>
      </c>
      <c r="R1287" s="76" t="str">
        <f>IF(ISBLANK(INDEX('Policy Characteristics'!L:L,MATCH($C1287,'Policy Characteristics'!$C:$C,0))),"",INDEX('Policy Characteristics'!L:L,MATCH($C1287,'Policy Characteristics'!$C:$C,0)))</f>
        <v>industry-elec-and-hydrogen.html</v>
      </c>
    </row>
    <row r="1288" spans="1:18" s="143" customFormat="1" x14ac:dyDescent="0.25">
      <c r="A1288" s="76" t="str">
        <f>IF(ISBLANK(INDEX('Policy Characteristics'!A:A,MATCH($C1288,'Policy Characteristics'!$C:$C,0))),"",INDEX('Policy Characteristics'!A:A,MATCH($C1288,'Policy Characteristics'!$C:$C,0)))</f>
        <v>Industry</v>
      </c>
      <c r="B1288" s="234" t="str">
        <f>IF(ISBLANK(INDEX('Policy Characteristics'!B:B,MATCH($C1288,'Policy Characteristics'!$C:$C,0))),"",INDEX('Policy Characteristics'!B:B,MATCH($C1288,'Policy Characteristics'!$C:$C,0)))</f>
        <v>Hydrogen Combustion</v>
      </c>
      <c r="C1288" s="76" t="str">
        <f t="shared" si="37"/>
        <v>Fraction of Eligible Industrial Energy Use Shifted to Hydrogen</v>
      </c>
      <c r="D1288" s="78" t="s">
        <v>1322</v>
      </c>
      <c r="E1288" t="s">
        <v>1694</v>
      </c>
      <c r="F1288" t="s">
        <v>1284</v>
      </c>
      <c r="G1288" s="88" t="s">
        <v>1701</v>
      </c>
      <c r="H1288" s="15">
        <v>2207</v>
      </c>
      <c r="I1288" s="247" t="s">
        <v>43</v>
      </c>
      <c r="J1288" s="236" t="str">
        <f>IF(ISBLANK(INDEX('Policy Characteristics'!D:D,MATCH($C1288,'Policy Characteristics'!$C:$C,0))),"",INDEX('Policy Characteristics'!D:D,MATCH($C1288,'Policy Characteristics'!$C:$C,0)))</f>
        <v>Hydrogen Combustion</v>
      </c>
      <c r="K1288" s="76" t="str">
        <f>IF(ISBLANK(INDEX('Policy Characteristics'!E:E,MATCH($C1288,'Policy Characteristics'!$C:$C,0))),"",INDEX('Policy Characteristics'!E:E,MATCH($C1288,'Policy Characteristics'!$C:$C,0)))</f>
        <v>indst shift to hydrogen</v>
      </c>
      <c r="L1288" s="239">
        <f>IF(ISBLANK(INDEX('Policy Characteristics'!F:F,MATCH($C1288,'Policy Characteristics'!$C:$C,0))),"",INDEX('Policy Characteristics'!F:F,MATCH($C1288,'Policy Characteristics'!$C:$C,0)))</f>
        <v>0</v>
      </c>
      <c r="M1288" s="239">
        <f>IF(ISBLANK(INDEX('Policy Characteristics'!G:G,MATCH($C1288,'Policy Characteristics'!$C:$C,0))),"",INDEX('Policy Characteristics'!G:G,MATCH($C1288,'Policy Characteristics'!$C:$C,0)))</f>
        <v>1</v>
      </c>
      <c r="N1288" s="239">
        <f>IF(ISBLANK(INDEX('Policy Characteristics'!H:H,MATCH($C1288,'Policy Characteristics'!$C:$C,0))),"",INDEX('Policy Characteristics'!H:H,MATCH($C1288,'Policy Characteristics'!$C:$C,0)))</f>
        <v>0.01</v>
      </c>
      <c r="O1288" s="76" t="str">
        <f>IF(ISBLANK(INDEX('Policy Characteristics'!I:I,MATCH($C1288,'Policy Characteristics'!$C:$C,0))),"",INDEX('Policy Characteristics'!I:I,MATCH($C1288,'Policy Characteristics'!$C:$C,0)))</f>
        <v>% of fuel shifted</v>
      </c>
      <c r="P1288" s="76" t="str">
        <f>IF(ISBLANK(INDEX('Policy Characteristics'!J:J,MATCH($C1288,'Policy Characteristics'!$C:$C,0))),"",INDEX('Policy Characteristics'!J:J,MATCH($C1288,'Policy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8" s="76" t="str">
        <f>IF(ISBLANK(INDEX('Policy Characteristics'!K:K,MATCH($C1288,'Policy Characteristics'!$C:$C,0))),"",INDEX('Policy Characteristics'!K:K,MATCH($C1288,'Policy Characteristics'!$C:$C,0)))</f>
        <v>industry-ag-main.html#fuel-switching</v>
      </c>
      <c r="R1288" s="76" t="str">
        <f>IF(ISBLANK(INDEX('Policy Characteristics'!L:L,MATCH($C1288,'Policy Characteristics'!$C:$C,0))),"",INDEX('Policy Characteristics'!L:L,MATCH($C1288,'Policy Characteristics'!$C:$C,0)))</f>
        <v>industry-elec-and-hydrogen.html</v>
      </c>
    </row>
    <row r="1289" spans="1:18" s="143" customFormat="1" x14ac:dyDescent="0.25">
      <c r="A1289" s="76" t="str">
        <f>IF(ISBLANK(INDEX('Policy Characteristics'!A:A,MATCH($C1289,'Policy Characteristics'!$C:$C,0))),"",INDEX('Policy Characteristics'!A:A,MATCH($C1289,'Policy Characteristics'!$C:$C,0)))</f>
        <v>Industry</v>
      </c>
      <c r="B1289" s="234" t="str">
        <f>IF(ISBLANK(INDEX('Policy Characteristics'!B:B,MATCH($C1289,'Policy Characteristics'!$C:$C,0))),"",INDEX('Policy Characteristics'!B:B,MATCH($C1289,'Policy Characteristics'!$C:$C,0)))</f>
        <v>Hydrogen Combustion</v>
      </c>
      <c r="C1289" s="76" t="str">
        <f t="shared" si="37"/>
        <v>Fraction of Eligible Industrial Energy Use Shifted to Hydrogen</v>
      </c>
      <c r="D1289" s="78" t="s">
        <v>1322</v>
      </c>
      <c r="E1289" t="s">
        <v>1695</v>
      </c>
      <c r="F1289" t="s">
        <v>1284</v>
      </c>
      <c r="G1289" s="88" t="s">
        <v>1702</v>
      </c>
      <c r="H1289" s="15">
        <v>2208</v>
      </c>
      <c r="I1289" s="247" t="s">
        <v>44</v>
      </c>
      <c r="J1289" s="236" t="str">
        <f>IF(ISBLANK(INDEX('Policy Characteristics'!D:D,MATCH($C1289,'Policy Characteristics'!$C:$C,0))),"",INDEX('Policy Characteristics'!D:D,MATCH($C1289,'Policy Characteristics'!$C:$C,0)))</f>
        <v>Hydrogen Combustion</v>
      </c>
      <c r="K1289" s="76" t="str">
        <f>IF(ISBLANK(INDEX('Policy Characteristics'!E:E,MATCH($C1289,'Policy Characteristics'!$C:$C,0))),"",INDEX('Policy Characteristics'!E:E,MATCH($C1289,'Policy Characteristics'!$C:$C,0)))</f>
        <v>indst shift to hydrogen</v>
      </c>
      <c r="L1289" s="239">
        <f>IF(ISBLANK(INDEX('Policy Characteristics'!F:F,MATCH($C1289,'Policy Characteristics'!$C:$C,0))),"",INDEX('Policy Characteristics'!F:F,MATCH($C1289,'Policy Characteristics'!$C:$C,0)))</f>
        <v>0</v>
      </c>
      <c r="M1289" s="239">
        <f>IF(ISBLANK(INDEX('Policy Characteristics'!G:G,MATCH($C1289,'Policy Characteristics'!$C:$C,0))),"",INDEX('Policy Characteristics'!G:G,MATCH($C1289,'Policy Characteristics'!$C:$C,0)))</f>
        <v>1</v>
      </c>
      <c r="N1289" s="239">
        <f>IF(ISBLANK(INDEX('Policy Characteristics'!H:H,MATCH($C1289,'Policy Characteristics'!$C:$C,0))),"",INDEX('Policy Characteristics'!H:H,MATCH($C1289,'Policy Characteristics'!$C:$C,0)))</f>
        <v>0.01</v>
      </c>
      <c r="O1289" s="76" t="str">
        <f>IF(ISBLANK(INDEX('Policy Characteristics'!I:I,MATCH($C1289,'Policy Characteristics'!$C:$C,0))),"",INDEX('Policy Characteristics'!I:I,MATCH($C1289,'Policy Characteristics'!$C:$C,0)))</f>
        <v>% of fuel shifted</v>
      </c>
      <c r="P1289" s="76" t="str">
        <f>IF(ISBLANK(INDEX('Policy Characteristics'!J:J,MATCH($C1289,'Policy Characteristics'!$C:$C,0))),"",INDEX('Policy Characteristics'!J:J,MATCH($C1289,'Policy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9" s="76" t="str">
        <f>IF(ISBLANK(INDEX('Policy Characteristics'!K:K,MATCH($C1289,'Policy Characteristics'!$C:$C,0))),"",INDEX('Policy Characteristics'!K:K,MATCH($C1289,'Policy Characteristics'!$C:$C,0)))</f>
        <v>industry-ag-main.html#fuel-switching</v>
      </c>
      <c r="R1289" s="76" t="str">
        <f>IF(ISBLANK(INDEX('Policy Characteristics'!L:L,MATCH($C1289,'Policy Characteristics'!$C:$C,0))),"",INDEX('Policy Characteristics'!L:L,MATCH($C1289,'Policy Characteristics'!$C:$C,0)))</f>
        <v>industry-elec-and-hydrogen.html</v>
      </c>
    </row>
    <row r="1290" spans="1:18" s="143" customFormat="1" x14ac:dyDescent="0.25">
      <c r="A1290" s="76" t="str">
        <f>IF(ISBLANK(INDEX('Policy Characteristics'!A:A,MATCH($C1290,'Policy Characteristics'!$C:$C,0))),"",INDEX('Policy Characteristics'!A:A,MATCH($C1290,'Policy Characteristics'!$C:$C,0)))</f>
        <v>Industry</v>
      </c>
      <c r="B1290" s="234" t="str">
        <f>IF(ISBLANK(INDEX('Policy Characteristics'!B:B,MATCH($C1290,'Policy Characteristics'!$C:$C,0))),"",INDEX('Policy Characteristics'!B:B,MATCH($C1290,'Policy Characteristics'!$C:$C,0)))</f>
        <v>Hydrogen Combustion</v>
      </c>
      <c r="C1290" s="76" t="str">
        <f t="shared" si="37"/>
        <v>Fraction of Eligible Industrial Energy Use Shifted to Hydrogen</v>
      </c>
      <c r="D1290" s="78" t="s">
        <v>1322</v>
      </c>
      <c r="E1290" t="s">
        <v>1833</v>
      </c>
      <c r="F1290" t="s">
        <v>1284</v>
      </c>
      <c r="G1290" s="88" t="s">
        <v>1833</v>
      </c>
      <c r="H1290" s="15">
        <v>2209</v>
      </c>
      <c r="I1290" s="247" t="s">
        <v>44</v>
      </c>
      <c r="J1290" s="236" t="str">
        <f>IF(ISBLANK(INDEX('Policy Characteristics'!D:D,MATCH($C1290,'Policy Characteristics'!$C:$C,0))),"",INDEX('Policy Characteristics'!D:D,MATCH($C1290,'Policy Characteristics'!$C:$C,0)))</f>
        <v>Hydrogen Combustion</v>
      </c>
      <c r="K1290" s="76" t="str">
        <f>IF(ISBLANK(INDEX('Policy Characteristics'!E:E,MATCH($C1290,'Policy Characteristics'!$C:$C,0))),"",INDEX('Policy Characteristics'!E:E,MATCH($C1290,'Policy Characteristics'!$C:$C,0)))</f>
        <v>indst shift to hydrogen</v>
      </c>
      <c r="L1290" s="239">
        <f>IF(ISBLANK(INDEX('Policy Characteristics'!F:F,MATCH($C1290,'Policy Characteristics'!$C:$C,0))),"",INDEX('Policy Characteristics'!F:F,MATCH($C1290,'Policy Characteristics'!$C:$C,0)))</f>
        <v>0</v>
      </c>
      <c r="M1290" s="239">
        <f>IF(ISBLANK(INDEX('Policy Characteristics'!G:G,MATCH($C1290,'Policy Characteristics'!$C:$C,0))),"",INDEX('Policy Characteristics'!G:G,MATCH($C1290,'Policy Characteristics'!$C:$C,0)))</f>
        <v>1</v>
      </c>
      <c r="N1290" s="239">
        <f>IF(ISBLANK(INDEX('Policy Characteristics'!H:H,MATCH($C1290,'Policy Characteristics'!$C:$C,0))),"",INDEX('Policy Characteristics'!H:H,MATCH($C1290,'Policy Characteristics'!$C:$C,0)))</f>
        <v>0.01</v>
      </c>
      <c r="O1290" s="76" t="str">
        <f>IF(ISBLANK(INDEX('Policy Characteristics'!I:I,MATCH($C1290,'Policy Characteristics'!$C:$C,0))),"",INDEX('Policy Characteristics'!I:I,MATCH($C1290,'Policy Characteristics'!$C:$C,0)))</f>
        <v>% of fuel shifted</v>
      </c>
      <c r="P1290" s="76" t="str">
        <f>IF(ISBLANK(INDEX('Policy Characteristics'!J:J,MATCH($C1290,'Policy Characteristics'!$C:$C,0))),"",INDEX('Policy Characteristics'!J:J,MATCH($C1290,'Policy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0" s="76" t="str">
        <f>IF(ISBLANK(INDEX('Policy Characteristics'!K:K,MATCH($C1290,'Policy Characteristics'!$C:$C,0))),"",INDEX('Policy Characteristics'!K:K,MATCH($C1290,'Policy Characteristics'!$C:$C,0)))</f>
        <v>industry-ag-main.html#fuel-switching</v>
      </c>
      <c r="R1290" s="76" t="str">
        <f>IF(ISBLANK(INDEX('Policy Characteristics'!L:L,MATCH($C1290,'Policy Characteristics'!$C:$C,0))),"",INDEX('Policy Characteristics'!L:L,MATCH($C1290,'Policy Characteristics'!$C:$C,0)))</f>
        <v>industry-elec-and-hydrogen.html</v>
      </c>
    </row>
    <row r="1291" spans="1:18" s="143" customFormat="1" x14ac:dyDescent="0.25">
      <c r="A1291" s="76" t="str">
        <f>IF(ISBLANK(INDEX('Policy Characteristics'!A:A,MATCH($C1291,'Policy Characteristics'!$C:$C,0))),"",INDEX('Policy Characteristics'!A:A,MATCH($C1291,'Policy Characteristics'!$C:$C,0)))</f>
        <v>Industry</v>
      </c>
      <c r="B1291" s="234" t="str">
        <f>IF(ISBLANK(INDEX('Policy Characteristics'!B:B,MATCH($C1291,'Policy Characteristics'!$C:$C,0))),"",INDEX('Policy Characteristics'!B:B,MATCH($C1291,'Policy Characteristics'!$C:$C,0)))</f>
        <v>Hydrogen Combustion</v>
      </c>
      <c r="C1291" s="76" t="str">
        <f t="shared" si="37"/>
        <v>Fraction of Eligible Industrial Energy Use Shifted to Hydrogen</v>
      </c>
      <c r="D1291" s="78" t="s">
        <v>1323</v>
      </c>
      <c r="E1291" t="s">
        <v>1689</v>
      </c>
      <c r="F1291" t="s">
        <v>1285</v>
      </c>
      <c r="G1291" s="88" t="s">
        <v>1696</v>
      </c>
      <c r="H1291" s="15">
        <v>2210</v>
      </c>
      <c r="I1291" s="247" t="s">
        <v>44</v>
      </c>
      <c r="J1291" s="236" t="str">
        <f>IF(ISBLANK(INDEX('Policy Characteristics'!D:D,MATCH($C1291,'Policy Characteristics'!$C:$C,0))),"",INDEX('Policy Characteristics'!D:D,MATCH($C1291,'Policy Characteristics'!$C:$C,0)))</f>
        <v>Hydrogen Combustion</v>
      </c>
      <c r="K1291" s="76" t="str">
        <f>IF(ISBLANK(INDEX('Policy Characteristics'!E:E,MATCH($C1291,'Policy Characteristics'!$C:$C,0))),"",INDEX('Policy Characteristics'!E:E,MATCH($C1291,'Policy Characteristics'!$C:$C,0)))</f>
        <v>indst shift to hydrogen</v>
      </c>
      <c r="L1291" s="239">
        <f>IF(ISBLANK(INDEX('Policy Characteristics'!F:F,MATCH($C1291,'Policy Characteristics'!$C:$C,0))),"",INDEX('Policy Characteristics'!F:F,MATCH($C1291,'Policy Characteristics'!$C:$C,0)))</f>
        <v>0</v>
      </c>
      <c r="M1291" s="239">
        <f>IF(ISBLANK(INDEX('Policy Characteristics'!G:G,MATCH($C1291,'Policy Characteristics'!$C:$C,0))),"",INDEX('Policy Characteristics'!G:G,MATCH($C1291,'Policy Characteristics'!$C:$C,0)))</f>
        <v>1</v>
      </c>
      <c r="N1291" s="239">
        <f>IF(ISBLANK(INDEX('Policy Characteristics'!H:H,MATCH($C1291,'Policy Characteristics'!$C:$C,0))),"",INDEX('Policy Characteristics'!H:H,MATCH($C1291,'Policy Characteristics'!$C:$C,0)))</f>
        <v>0.01</v>
      </c>
      <c r="O1291" s="76" t="str">
        <f>IF(ISBLANK(INDEX('Policy Characteristics'!I:I,MATCH($C1291,'Policy Characteristics'!$C:$C,0))),"",INDEX('Policy Characteristics'!I:I,MATCH($C1291,'Policy Characteristics'!$C:$C,0)))</f>
        <v>% of fuel shifted</v>
      </c>
      <c r="P1291" s="76" t="str">
        <f>IF(ISBLANK(INDEX('Policy Characteristics'!J:J,MATCH($C1291,'Policy Characteristics'!$C:$C,0))),"",INDEX('Policy Characteristics'!J:J,MATCH($C1291,'Policy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1" s="76" t="str">
        <f>IF(ISBLANK(INDEX('Policy Characteristics'!K:K,MATCH($C1291,'Policy Characteristics'!$C:$C,0))),"",INDEX('Policy Characteristics'!K:K,MATCH($C1291,'Policy Characteristics'!$C:$C,0)))</f>
        <v>industry-ag-main.html#fuel-switching</v>
      </c>
      <c r="R1291" s="76" t="str">
        <f>IF(ISBLANK(INDEX('Policy Characteristics'!L:L,MATCH($C1291,'Policy Characteristics'!$C:$C,0))),"",INDEX('Policy Characteristics'!L:L,MATCH($C1291,'Policy Characteristics'!$C:$C,0)))</f>
        <v>industry-elec-and-hydrogen.html</v>
      </c>
    </row>
    <row r="1292" spans="1:18" s="143" customFormat="1" x14ac:dyDescent="0.25">
      <c r="A1292" s="76" t="str">
        <f>IF(ISBLANK(INDEX('Policy Characteristics'!A:A,MATCH($C1292,'Policy Characteristics'!$C:$C,0))),"",INDEX('Policy Characteristics'!A:A,MATCH($C1292,'Policy Characteristics'!$C:$C,0)))</f>
        <v>Industry</v>
      </c>
      <c r="B1292" s="234" t="str">
        <f>IF(ISBLANK(INDEX('Policy Characteristics'!B:B,MATCH($C1292,'Policy Characteristics'!$C:$C,0))),"",INDEX('Policy Characteristics'!B:B,MATCH($C1292,'Policy Characteristics'!$C:$C,0)))</f>
        <v>Hydrogen Combustion</v>
      </c>
      <c r="C1292" s="76" t="str">
        <f t="shared" si="37"/>
        <v>Fraction of Eligible Industrial Energy Use Shifted to Hydrogen</v>
      </c>
      <c r="D1292" s="78" t="s">
        <v>1323</v>
      </c>
      <c r="E1292" t="s">
        <v>1690</v>
      </c>
      <c r="F1292" t="s">
        <v>1285</v>
      </c>
      <c r="G1292" s="88" t="s">
        <v>1697</v>
      </c>
      <c r="H1292" s="15">
        <v>2211</v>
      </c>
      <c r="I1292" s="247" t="s">
        <v>44</v>
      </c>
      <c r="J1292" s="236" t="str">
        <f>IF(ISBLANK(INDEX('Policy Characteristics'!D:D,MATCH($C1292,'Policy Characteristics'!$C:$C,0))),"",INDEX('Policy Characteristics'!D:D,MATCH($C1292,'Policy Characteristics'!$C:$C,0)))</f>
        <v>Hydrogen Combustion</v>
      </c>
      <c r="K1292" s="76" t="str">
        <f>IF(ISBLANK(INDEX('Policy Characteristics'!E:E,MATCH($C1292,'Policy Characteristics'!$C:$C,0))),"",INDEX('Policy Characteristics'!E:E,MATCH($C1292,'Policy Characteristics'!$C:$C,0)))</f>
        <v>indst shift to hydrogen</v>
      </c>
      <c r="L1292" s="239">
        <f>IF(ISBLANK(INDEX('Policy Characteristics'!F:F,MATCH($C1292,'Policy Characteristics'!$C:$C,0))),"",INDEX('Policy Characteristics'!F:F,MATCH($C1292,'Policy Characteristics'!$C:$C,0)))</f>
        <v>0</v>
      </c>
      <c r="M1292" s="239">
        <f>IF(ISBLANK(INDEX('Policy Characteristics'!G:G,MATCH($C1292,'Policy Characteristics'!$C:$C,0))),"",INDEX('Policy Characteristics'!G:G,MATCH($C1292,'Policy Characteristics'!$C:$C,0)))</f>
        <v>1</v>
      </c>
      <c r="N1292" s="239">
        <f>IF(ISBLANK(INDEX('Policy Characteristics'!H:H,MATCH($C1292,'Policy Characteristics'!$C:$C,0))),"",INDEX('Policy Characteristics'!H:H,MATCH($C1292,'Policy Characteristics'!$C:$C,0)))</f>
        <v>0.01</v>
      </c>
      <c r="O1292" s="76" t="str">
        <f>IF(ISBLANK(INDEX('Policy Characteristics'!I:I,MATCH($C1292,'Policy Characteristics'!$C:$C,0))),"",INDEX('Policy Characteristics'!I:I,MATCH($C1292,'Policy Characteristics'!$C:$C,0)))</f>
        <v>% of fuel shifted</v>
      </c>
      <c r="P1292" s="76" t="str">
        <f>IF(ISBLANK(INDEX('Policy Characteristics'!J:J,MATCH($C1292,'Policy Characteristics'!$C:$C,0))),"",INDEX('Policy Characteristics'!J:J,MATCH($C1292,'Policy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2" s="76" t="str">
        <f>IF(ISBLANK(INDEX('Policy Characteristics'!K:K,MATCH($C1292,'Policy Characteristics'!$C:$C,0))),"",INDEX('Policy Characteristics'!K:K,MATCH($C1292,'Policy Characteristics'!$C:$C,0)))</f>
        <v>industry-ag-main.html#fuel-switching</v>
      </c>
      <c r="R1292" s="76" t="str">
        <f>IF(ISBLANK(INDEX('Policy Characteristics'!L:L,MATCH($C1292,'Policy Characteristics'!$C:$C,0))),"",INDEX('Policy Characteristics'!L:L,MATCH($C1292,'Policy Characteristics'!$C:$C,0)))</f>
        <v>industry-elec-and-hydrogen.html</v>
      </c>
    </row>
    <row r="1293" spans="1:18" s="143" customFormat="1" x14ac:dyDescent="0.25">
      <c r="A1293" s="76" t="str">
        <f>IF(ISBLANK(INDEX('Policy Characteristics'!A:A,MATCH($C1293,'Policy Characteristics'!$C:$C,0))),"",INDEX('Policy Characteristics'!A:A,MATCH($C1293,'Policy Characteristics'!$C:$C,0)))</f>
        <v>Industry</v>
      </c>
      <c r="B1293" s="234" t="str">
        <f>IF(ISBLANK(INDEX('Policy Characteristics'!B:B,MATCH($C1293,'Policy Characteristics'!$C:$C,0))),"",INDEX('Policy Characteristics'!B:B,MATCH($C1293,'Policy Characteristics'!$C:$C,0)))</f>
        <v>Hydrogen Combustion</v>
      </c>
      <c r="C1293" s="76" t="str">
        <f t="shared" si="37"/>
        <v>Fraction of Eligible Industrial Energy Use Shifted to Hydrogen</v>
      </c>
      <c r="D1293" s="78" t="s">
        <v>1323</v>
      </c>
      <c r="E1293" t="s">
        <v>1691</v>
      </c>
      <c r="F1293" t="s">
        <v>1285</v>
      </c>
      <c r="G1293" s="88" t="s">
        <v>1698</v>
      </c>
      <c r="H1293" s="15">
        <v>2212</v>
      </c>
      <c r="I1293" s="247" t="s">
        <v>44</v>
      </c>
      <c r="J1293" s="236" t="str">
        <f>IF(ISBLANK(INDEX('Policy Characteristics'!D:D,MATCH($C1293,'Policy Characteristics'!$C:$C,0))),"",INDEX('Policy Characteristics'!D:D,MATCH($C1293,'Policy Characteristics'!$C:$C,0)))</f>
        <v>Hydrogen Combustion</v>
      </c>
      <c r="K1293" s="76" t="str">
        <f>IF(ISBLANK(INDEX('Policy Characteristics'!E:E,MATCH($C1293,'Policy Characteristics'!$C:$C,0))),"",INDEX('Policy Characteristics'!E:E,MATCH($C1293,'Policy Characteristics'!$C:$C,0)))</f>
        <v>indst shift to hydrogen</v>
      </c>
      <c r="L1293" s="239">
        <f>IF(ISBLANK(INDEX('Policy Characteristics'!F:F,MATCH($C1293,'Policy Characteristics'!$C:$C,0))),"",INDEX('Policy Characteristics'!F:F,MATCH($C1293,'Policy Characteristics'!$C:$C,0)))</f>
        <v>0</v>
      </c>
      <c r="M1293" s="239">
        <f>IF(ISBLANK(INDEX('Policy Characteristics'!G:G,MATCH($C1293,'Policy Characteristics'!$C:$C,0))),"",INDEX('Policy Characteristics'!G:G,MATCH($C1293,'Policy Characteristics'!$C:$C,0)))</f>
        <v>1</v>
      </c>
      <c r="N1293" s="239">
        <f>IF(ISBLANK(INDEX('Policy Characteristics'!H:H,MATCH($C1293,'Policy Characteristics'!$C:$C,0))),"",INDEX('Policy Characteristics'!H:H,MATCH($C1293,'Policy Characteristics'!$C:$C,0)))</f>
        <v>0.01</v>
      </c>
      <c r="O1293" s="76" t="str">
        <f>IF(ISBLANK(INDEX('Policy Characteristics'!I:I,MATCH($C1293,'Policy Characteristics'!$C:$C,0))),"",INDEX('Policy Characteristics'!I:I,MATCH($C1293,'Policy Characteristics'!$C:$C,0)))</f>
        <v>% of fuel shifted</v>
      </c>
      <c r="P1293" s="76" t="str">
        <f>IF(ISBLANK(INDEX('Policy Characteristics'!J:J,MATCH($C1293,'Policy Characteristics'!$C:$C,0))),"",INDEX('Policy Characteristics'!J:J,MATCH($C1293,'Policy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3" s="76" t="str">
        <f>IF(ISBLANK(INDEX('Policy Characteristics'!K:K,MATCH($C1293,'Policy Characteristics'!$C:$C,0))),"",INDEX('Policy Characteristics'!K:K,MATCH($C1293,'Policy Characteristics'!$C:$C,0)))</f>
        <v>industry-ag-main.html#fuel-switching</v>
      </c>
      <c r="R1293" s="76" t="str">
        <f>IF(ISBLANK(INDEX('Policy Characteristics'!L:L,MATCH($C1293,'Policy Characteristics'!$C:$C,0))),"",INDEX('Policy Characteristics'!L:L,MATCH($C1293,'Policy Characteristics'!$C:$C,0)))</f>
        <v>industry-elec-and-hydrogen.html</v>
      </c>
    </row>
    <row r="1294" spans="1:18" s="143" customFormat="1" x14ac:dyDescent="0.25">
      <c r="A1294" s="76" t="str">
        <f>IF(ISBLANK(INDEX('Policy Characteristics'!A:A,MATCH($C1294,'Policy Characteristics'!$C:$C,0))),"",INDEX('Policy Characteristics'!A:A,MATCH($C1294,'Policy Characteristics'!$C:$C,0)))</f>
        <v>Industry</v>
      </c>
      <c r="B1294" s="234" t="str">
        <f>IF(ISBLANK(INDEX('Policy Characteristics'!B:B,MATCH($C1294,'Policy Characteristics'!$C:$C,0))),"",INDEX('Policy Characteristics'!B:B,MATCH($C1294,'Policy Characteristics'!$C:$C,0)))</f>
        <v>Hydrogen Combustion</v>
      </c>
      <c r="C1294" s="76" t="str">
        <f t="shared" si="37"/>
        <v>Fraction of Eligible Industrial Energy Use Shifted to Hydrogen</v>
      </c>
      <c r="D1294" s="78" t="s">
        <v>1323</v>
      </c>
      <c r="E1294" t="s">
        <v>1692</v>
      </c>
      <c r="F1294" t="s">
        <v>1285</v>
      </c>
      <c r="G1294" s="88" t="s">
        <v>1699</v>
      </c>
      <c r="H1294" s="15">
        <v>2213</v>
      </c>
      <c r="I1294" s="247" t="s">
        <v>44</v>
      </c>
      <c r="J1294" s="236" t="str">
        <f>IF(ISBLANK(INDEX('Policy Characteristics'!D:D,MATCH($C1294,'Policy Characteristics'!$C:$C,0))),"",INDEX('Policy Characteristics'!D:D,MATCH($C1294,'Policy Characteristics'!$C:$C,0)))</f>
        <v>Hydrogen Combustion</v>
      </c>
      <c r="K1294" s="76" t="str">
        <f>IF(ISBLANK(INDEX('Policy Characteristics'!E:E,MATCH($C1294,'Policy Characteristics'!$C:$C,0))),"",INDEX('Policy Characteristics'!E:E,MATCH($C1294,'Policy Characteristics'!$C:$C,0)))</f>
        <v>indst shift to hydrogen</v>
      </c>
      <c r="L1294" s="239">
        <f>IF(ISBLANK(INDEX('Policy Characteristics'!F:F,MATCH($C1294,'Policy Characteristics'!$C:$C,0))),"",INDEX('Policy Characteristics'!F:F,MATCH($C1294,'Policy Characteristics'!$C:$C,0)))</f>
        <v>0</v>
      </c>
      <c r="M1294" s="239">
        <f>IF(ISBLANK(INDEX('Policy Characteristics'!G:G,MATCH($C1294,'Policy Characteristics'!$C:$C,0))),"",INDEX('Policy Characteristics'!G:G,MATCH($C1294,'Policy Characteristics'!$C:$C,0)))</f>
        <v>1</v>
      </c>
      <c r="N1294" s="239">
        <f>IF(ISBLANK(INDEX('Policy Characteristics'!H:H,MATCH($C1294,'Policy Characteristics'!$C:$C,0))),"",INDEX('Policy Characteristics'!H:H,MATCH($C1294,'Policy Characteristics'!$C:$C,0)))</f>
        <v>0.01</v>
      </c>
      <c r="O1294" s="76" t="str">
        <f>IF(ISBLANK(INDEX('Policy Characteristics'!I:I,MATCH($C1294,'Policy Characteristics'!$C:$C,0))),"",INDEX('Policy Characteristics'!I:I,MATCH($C1294,'Policy Characteristics'!$C:$C,0)))</f>
        <v>% of fuel shifted</v>
      </c>
      <c r="P1294" s="76" t="str">
        <f>IF(ISBLANK(INDEX('Policy Characteristics'!J:J,MATCH($C1294,'Policy Characteristics'!$C:$C,0))),"",INDEX('Policy Characteristics'!J:J,MATCH($C1294,'Policy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4" s="76" t="str">
        <f>IF(ISBLANK(INDEX('Policy Characteristics'!K:K,MATCH($C1294,'Policy Characteristics'!$C:$C,0))),"",INDEX('Policy Characteristics'!K:K,MATCH($C1294,'Policy Characteristics'!$C:$C,0)))</f>
        <v>industry-ag-main.html#fuel-switching</v>
      </c>
      <c r="R1294" s="76" t="str">
        <f>IF(ISBLANK(INDEX('Policy Characteristics'!L:L,MATCH($C1294,'Policy Characteristics'!$C:$C,0))),"",INDEX('Policy Characteristics'!L:L,MATCH($C1294,'Policy Characteristics'!$C:$C,0)))</f>
        <v>industry-elec-and-hydrogen.html</v>
      </c>
    </row>
    <row r="1295" spans="1:18" s="143" customFormat="1" x14ac:dyDescent="0.25">
      <c r="A1295" s="76" t="str">
        <f>IF(ISBLANK(INDEX('Policy Characteristics'!A:A,MATCH($C1295,'Policy Characteristics'!$C:$C,0))),"",INDEX('Policy Characteristics'!A:A,MATCH($C1295,'Policy Characteristics'!$C:$C,0)))</f>
        <v>Industry</v>
      </c>
      <c r="B1295" s="234" t="str">
        <f>IF(ISBLANK(INDEX('Policy Characteristics'!B:B,MATCH($C1295,'Policy Characteristics'!$C:$C,0))),"",INDEX('Policy Characteristics'!B:B,MATCH($C1295,'Policy Characteristics'!$C:$C,0)))</f>
        <v>Hydrogen Combustion</v>
      </c>
      <c r="C1295" s="76" t="str">
        <f t="shared" si="37"/>
        <v>Fraction of Eligible Industrial Energy Use Shifted to Hydrogen</v>
      </c>
      <c r="D1295" s="78" t="s">
        <v>1323</v>
      </c>
      <c r="E1295" t="s">
        <v>1693</v>
      </c>
      <c r="F1295" t="s">
        <v>1285</v>
      </c>
      <c r="G1295" s="88" t="s">
        <v>1700</v>
      </c>
      <c r="H1295" s="15">
        <v>2214</v>
      </c>
      <c r="I1295" s="247" t="s">
        <v>44</v>
      </c>
      <c r="J1295" s="236" t="str">
        <f>IF(ISBLANK(INDEX('Policy Characteristics'!D:D,MATCH($C1295,'Policy Characteristics'!$C:$C,0))),"",INDEX('Policy Characteristics'!D:D,MATCH($C1295,'Policy Characteristics'!$C:$C,0)))</f>
        <v>Hydrogen Combustion</v>
      </c>
      <c r="K1295" s="76" t="str">
        <f>IF(ISBLANK(INDEX('Policy Characteristics'!E:E,MATCH($C1295,'Policy Characteristics'!$C:$C,0))),"",INDEX('Policy Characteristics'!E:E,MATCH($C1295,'Policy Characteristics'!$C:$C,0)))</f>
        <v>indst shift to hydrogen</v>
      </c>
      <c r="L1295" s="239">
        <f>IF(ISBLANK(INDEX('Policy Characteristics'!F:F,MATCH($C1295,'Policy Characteristics'!$C:$C,0))),"",INDEX('Policy Characteristics'!F:F,MATCH($C1295,'Policy Characteristics'!$C:$C,0)))</f>
        <v>0</v>
      </c>
      <c r="M1295" s="239">
        <f>IF(ISBLANK(INDEX('Policy Characteristics'!G:G,MATCH($C1295,'Policy Characteristics'!$C:$C,0))),"",INDEX('Policy Characteristics'!G:G,MATCH($C1295,'Policy Characteristics'!$C:$C,0)))</f>
        <v>1</v>
      </c>
      <c r="N1295" s="239">
        <f>IF(ISBLANK(INDEX('Policy Characteristics'!H:H,MATCH($C1295,'Policy Characteristics'!$C:$C,0))),"",INDEX('Policy Characteristics'!H:H,MATCH($C1295,'Policy Characteristics'!$C:$C,0)))</f>
        <v>0.01</v>
      </c>
      <c r="O1295" s="76" t="str">
        <f>IF(ISBLANK(INDEX('Policy Characteristics'!I:I,MATCH($C1295,'Policy Characteristics'!$C:$C,0))),"",INDEX('Policy Characteristics'!I:I,MATCH($C1295,'Policy Characteristics'!$C:$C,0)))</f>
        <v>% of fuel shifted</v>
      </c>
      <c r="P1295" s="76" t="str">
        <f>IF(ISBLANK(INDEX('Policy Characteristics'!J:J,MATCH($C1295,'Policy Characteristics'!$C:$C,0))),"",INDEX('Policy Characteristics'!J:J,MATCH($C1295,'Policy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5" s="76" t="str">
        <f>IF(ISBLANK(INDEX('Policy Characteristics'!K:K,MATCH($C1295,'Policy Characteristics'!$C:$C,0))),"",INDEX('Policy Characteristics'!K:K,MATCH($C1295,'Policy Characteristics'!$C:$C,0)))</f>
        <v>industry-ag-main.html#fuel-switching</v>
      </c>
      <c r="R1295" s="76" t="str">
        <f>IF(ISBLANK(INDEX('Policy Characteristics'!L:L,MATCH($C1295,'Policy Characteristics'!$C:$C,0))),"",INDEX('Policy Characteristics'!L:L,MATCH($C1295,'Policy Characteristics'!$C:$C,0)))</f>
        <v>industry-elec-and-hydrogen.html</v>
      </c>
    </row>
    <row r="1296" spans="1:18" s="143" customFormat="1" x14ac:dyDescent="0.25">
      <c r="A1296" s="76" t="str">
        <f>IF(ISBLANK(INDEX('Policy Characteristics'!A:A,MATCH($C1296,'Policy Characteristics'!$C:$C,0))),"",INDEX('Policy Characteristics'!A:A,MATCH($C1296,'Policy Characteristics'!$C:$C,0)))</f>
        <v>Industry</v>
      </c>
      <c r="B1296" s="234" t="str">
        <f>IF(ISBLANK(INDEX('Policy Characteristics'!B:B,MATCH($C1296,'Policy Characteristics'!$C:$C,0))),"",INDEX('Policy Characteristics'!B:B,MATCH($C1296,'Policy Characteristics'!$C:$C,0)))</f>
        <v>Hydrogen Combustion</v>
      </c>
      <c r="C1296" s="76" t="str">
        <f t="shared" si="37"/>
        <v>Fraction of Eligible Industrial Energy Use Shifted to Hydrogen</v>
      </c>
      <c r="D1296" s="78" t="s">
        <v>1323</v>
      </c>
      <c r="E1296" t="s">
        <v>1694</v>
      </c>
      <c r="F1296" t="s">
        <v>1285</v>
      </c>
      <c r="G1296" s="88" t="s">
        <v>1701</v>
      </c>
      <c r="H1296" s="15">
        <v>2215</v>
      </c>
      <c r="I1296" s="247" t="s">
        <v>43</v>
      </c>
      <c r="J1296" s="236" t="str">
        <f>IF(ISBLANK(INDEX('Policy Characteristics'!D:D,MATCH($C1296,'Policy Characteristics'!$C:$C,0))),"",INDEX('Policy Characteristics'!D:D,MATCH($C1296,'Policy Characteristics'!$C:$C,0)))</f>
        <v>Hydrogen Combustion</v>
      </c>
      <c r="K1296" s="76" t="str">
        <f>IF(ISBLANK(INDEX('Policy Characteristics'!E:E,MATCH($C1296,'Policy Characteristics'!$C:$C,0))),"",INDEX('Policy Characteristics'!E:E,MATCH($C1296,'Policy Characteristics'!$C:$C,0)))</f>
        <v>indst shift to hydrogen</v>
      </c>
      <c r="L1296" s="239">
        <f>IF(ISBLANK(INDEX('Policy Characteristics'!F:F,MATCH($C1296,'Policy Characteristics'!$C:$C,0))),"",INDEX('Policy Characteristics'!F:F,MATCH($C1296,'Policy Characteristics'!$C:$C,0)))</f>
        <v>0</v>
      </c>
      <c r="M1296" s="239">
        <f>IF(ISBLANK(INDEX('Policy Characteristics'!G:G,MATCH($C1296,'Policy Characteristics'!$C:$C,0))),"",INDEX('Policy Characteristics'!G:G,MATCH($C1296,'Policy Characteristics'!$C:$C,0)))</f>
        <v>1</v>
      </c>
      <c r="N1296" s="239">
        <f>IF(ISBLANK(INDEX('Policy Characteristics'!H:H,MATCH($C1296,'Policy Characteristics'!$C:$C,0))),"",INDEX('Policy Characteristics'!H:H,MATCH($C1296,'Policy Characteristics'!$C:$C,0)))</f>
        <v>0.01</v>
      </c>
      <c r="O1296" s="76" t="str">
        <f>IF(ISBLANK(INDEX('Policy Characteristics'!I:I,MATCH($C1296,'Policy Characteristics'!$C:$C,0))),"",INDEX('Policy Characteristics'!I:I,MATCH($C1296,'Policy Characteristics'!$C:$C,0)))</f>
        <v>% of fuel shifted</v>
      </c>
      <c r="P1296" s="76" t="str">
        <f>IF(ISBLANK(INDEX('Policy Characteristics'!J:J,MATCH($C1296,'Policy Characteristics'!$C:$C,0))),"",INDEX('Policy Characteristics'!J:J,MATCH($C1296,'Policy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6" s="76" t="str">
        <f>IF(ISBLANK(INDEX('Policy Characteristics'!K:K,MATCH($C1296,'Policy Characteristics'!$C:$C,0))),"",INDEX('Policy Characteristics'!K:K,MATCH($C1296,'Policy Characteristics'!$C:$C,0)))</f>
        <v>industry-ag-main.html#fuel-switching</v>
      </c>
      <c r="R1296" s="76" t="str">
        <f>IF(ISBLANK(INDEX('Policy Characteristics'!L:L,MATCH($C1296,'Policy Characteristics'!$C:$C,0))),"",INDEX('Policy Characteristics'!L:L,MATCH($C1296,'Policy Characteristics'!$C:$C,0)))</f>
        <v>industry-elec-and-hydrogen.html</v>
      </c>
    </row>
    <row r="1297" spans="1:18" s="143" customFormat="1" x14ac:dyDescent="0.25">
      <c r="A1297" s="76" t="str">
        <f>IF(ISBLANK(INDEX('Policy Characteristics'!A:A,MATCH($C1297,'Policy Characteristics'!$C:$C,0))),"",INDEX('Policy Characteristics'!A:A,MATCH($C1297,'Policy Characteristics'!$C:$C,0)))</f>
        <v>Industry</v>
      </c>
      <c r="B1297" s="234" t="str">
        <f>IF(ISBLANK(INDEX('Policy Characteristics'!B:B,MATCH($C1297,'Policy Characteristics'!$C:$C,0))),"",INDEX('Policy Characteristics'!B:B,MATCH($C1297,'Policy Characteristics'!$C:$C,0)))</f>
        <v>Hydrogen Combustion</v>
      </c>
      <c r="C1297" s="76" t="str">
        <f t="shared" si="37"/>
        <v>Fraction of Eligible Industrial Energy Use Shifted to Hydrogen</v>
      </c>
      <c r="D1297" s="78" t="s">
        <v>1323</v>
      </c>
      <c r="E1297" t="s">
        <v>1695</v>
      </c>
      <c r="F1297" t="s">
        <v>1285</v>
      </c>
      <c r="G1297" s="88" t="s">
        <v>1702</v>
      </c>
      <c r="H1297" s="15">
        <v>2216</v>
      </c>
      <c r="I1297" s="247" t="s">
        <v>44</v>
      </c>
      <c r="J1297" s="236" t="str">
        <f>IF(ISBLANK(INDEX('Policy Characteristics'!D:D,MATCH($C1297,'Policy Characteristics'!$C:$C,0))),"",INDEX('Policy Characteristics'!D:D,MATCH($C1297,'Policy Characteristics'!$C:$C,0)))</f>
        <v>Hydrogen Combustion</v>
      </c>
      <c r="K1297" s="76" t="str">
        <f>IF(ISBLANK(INDEX('Policy Characteristics'!E:E,MATCH($C1297,'Policy Characteristics'!$C:$C,0))),"",INDEX('Policy Characteristics'!E:E,MATCH($C1297,'Policy Characteristics'!$C:$C,0)))</f>
        <v>indst shift to hydrogen</v>
      </c>
      <c r="L1297" s="239">
        <f>IF(ISBLANK(INDEX('Policy Characteristics'!F:F,MATCH($C1297,'Policy Characteristics'!$C:$C,0))),"",INDEX('Policy Characteristics'!F:F,MATCH($C1297,'Policy Characteristics'!$C:$C,0)))</f>
        <v>0</v>
      </c>
      <c r="M1297" s="239">
        <f>IF(ISBLANK(INDEX('Policy Characteristics'!G:G,MATCH($C1297,'Policy Characteristics'!$C:$C,0))),"",INDEX('Policy Characteristics'!G:G,MATCH($C1297,'Policy Characteristics'!$C:$C,0)))</f>
        <v>1</v>
      </c>
      <c r="N1297" s="239">
        <f>IF(ISBLANK(INDEX('Policy Characteristics'!H:H,MATCH($C1297,'Policy Characteristics'!$C:$C,0))),"",INDEX('Policy Characteristics'!H:H,MATCH($C1297,'Policy Characteristics'!$C:$C,0)))</f>
        <v>0.01</v>
      </c>
      <c r="O1297" s="76" t="str">
        <f>IF(ISBLANK(INDEX('Policy Characteristics'!I:I,MATCH($C1297,'Policy Characteristics'!$C:$C,0))),"",INDEX('Policy Characteristics'!I:I,MATCH($C1297,'Policy Characteristics'!$C:$C,0)))</f>
        <v>% of fuel shifted</v>
      </c>
      <c r="P1297" s="76" t="str">
        <f>IF(ISBLANK(INDEX('Policy Characteristics'!J:J,MATCH($C1297,'Policy Characteristics'!$C:$C,0))),"",INDEX('Policy Characteristics'!J:J,MATCH($C1297,'Policy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7" s="76" t="str">
        <f>IF(ISBLANK(INDEX('Policy Characteristics'!K:K,MATCH($C1297,'Policy Characteristics'!$C:$C,0))),"",INDEX('Policy Characteristics'!K:K,MATCH($C1297,'Policy Characteristics'!$C:$C,0)))</f>
        <v>industry-ag-main.html#fuel-switching</v>
      </c>
      <c r="R1297" s="76" t="str">
        <f>IF(ISBLANK(INDEX('Policy Characteristics'!L:L,MATCH($C1297,'Policy Characteristics'!$C:$C,0))),"",INDEX('Policy Characteristics'!L:L,MATCH($C1297,'Policy Characteristics'!$C:$C,0)))</f>
        <v>industry-elec-and-hydrogen.html</v>
      </c>
    </row>
    <row r="1298" spans="1:18" s="143" customFormat="1" x14ac:dyDescent="0.25">
      <c r="A1298" s="76" t="str">
        <f>IF(ISBLANK(INDEX('Policy Characteristics'!A:A,MATCH($C1298,'Policy Characteristics'!$C:$C,0))),"",INDEX('Policy Characteristics'!A:A,MATCH($C1298,'Policy Characteristics'!$C:$C,0)))</f>
        <v>Industry</v>
      </c>
      <c r="B1298" s="234" t="str">
        <f>IF(ISBLANK(INDEX('Policy Characteristics'!B:B,MATCH($C1298,'Policy Characteristics'!$C:$C,0))),"",INDEX('Policy Characteristics'!B:B,MATCH($C1298,'Policy Characteristics'!$C:$C,0)))</f>
        <v>Hydrogen Combustion</v>
      </c>
      <c r="C1298" s="76" t="str">
        <f t="shared" si="37"/>
        <v>Fraction of Eligible Industrial Energy Use Shifted to Hydrogen</v>
      </c>
      <c r="D1298" s="78" t="s">
        <v>1323</v>
      </c>
      <c r="E1298" t="s">
        <v>1833</v>
      </c>
      <c r="F1298" t="s">
        <v>1285</v>
      </c>
      <c r="G1298" s="88" t="s">
        <v>1833</v>
      </c>
      <c r="H1298" s="15">
        <v>2217</v>
      </c>
      <c r="I1298" s="247" t="s">
        <v>44</v>
      </c>
      <c r="J1298" s="236" t="str">
        <f>IF(ISBLANK(INDEX('Policy Characteristics'!D:D,MATCH($C1298,'Policy Characteristics'!$C:$C,0))),"",INDEX('Policy Characteristics'!D:D,MATCH($C1298,'Policy Characteristics'!$C:$C,0)))</f>
        <v>Hydrogen Combustion</v>
      </c>
      <c r="K1298" s="76" t="str">
        <f>IF(ISBLANK(INDEX('Policy Characteristics'!E:E,MATCH($C1298,'Policy Characteristics'!$C:$C,0))),"",INDEX('Policy Characteristics'!E:E,MATCH($C1298,'Policy Characteristics'!$C:$C,0)))</f>
        <v>indst shift to hydrogen</v>
      </c>
      <c r="L1298" s="239">
        <f>IF(ISBLANK(INDEX('Policy Characteristics'!F:F,MATCH($C1298,'Policy Characteristics'!$C:$C,0))),"",INDEX('Policy Characteristics'!F:F,MATCH($C1298,'Policy Characteristics'!$C:$C,0)))</f>
        <v>0</v>
      </c>
      <c r="M1298" s="239">
        <f>IF(ISBLANK(INDEX('Policy Characteristics'!G:G,MATCH($C1298,'Policy Characteristics'!$C:$C,0))),"",INDEX('Policy Characteristics'!G:G,MATCH($C1298,'Policy Characteristics'!$C:$C,0)))</f>
        <v>1</v>
      </c>
      <c r="N1298" s="239">
        <f>IF(ISBLANK(INDEX('Policy Characteristics'!H:H,MATCH($C1298,'Policy Characteristics'!$C:$C,0))),"",INDEX('Policy Characteristics'!H:H,MATCH($C1298,'Policy Characteristics'!$C:$C,0)))</f>
        <v>0.01</v>
      </c>
      <c r="O1298" s="76" t="str">
        <f>IF(ISBLANK(INDEX('Policy Characteristics'!I:I,MATCH($C1298,'Policy Characteristics'!$C:$C,0))),"",INDEX('Policy Characteristics'!I:I,MATCH($C1298,'Policy Characteristics'!$C:$C,0)))</f>
        <v>% of fuel shifted</v>
      </c>
      <c r="P1298" s="76" t="str">
        <f>IF(ISBLANK(INDEX('Policy Characteristics'!J:J,MATCH($C1298,'Policy Characteristics'!$C:$C,0))),"",INDEX('Policy Characteristics'!J:J,MATCH($C1298,'Policy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8" s="76" t="str">
        <f>IF(ISBLANK(INDEX('Policy Characteristics'!K:K,MATCH($C1298,'Policy Characteristics'!$C:$C,0))),"",INDEX('Policy Characteristics'!K:K,MATCH($C1298,'Policy Characteristics'!$C:$C,0)))</f>
        <v>industry-ag-main.html#fuel-switching</v>
      </c>
      <c r="R1298" s="76" t="str">
        <f>IF(ISBLANK(INDEX('Policy Characteristics'!L:L,MATCH($C1298,'Policy Characteristics'!$C:$C,0))),"",INDEX('Policy Characteristics'!L:L,MATCH($C1298,'Policy Characteristics'!$C:$C,0)))</f>
        <v>industry-elec-and-hydrogen.html</v>
      </c>
    </row>
    <row r="1299" spans="1:18" s="143" customFormat="1" x14ac:dyDescent="0.25">
      <c r="A1299" s="76" t="str">
        <f>IF(ISBLANK(INDEX('Policy Characteristics'!A:A,MATCH($C1299,'Policy Characteristics'!$C:$C,0))),"",INDEX('Policy Characteristics'!A:A,MATCH($C1299,'Policy Characteristics'!$C:$C,0)))</f>
        <v>Industry</v>
      </c>
      <c r="B1299" s="234" t="str">
        <f>IF(ISBLANK(INDEX('Policy Characteristics'!B:B,MATCH($C1299,'Policy Characteristics'!$C:$C,0))),"",INDEX('Policy Characteristics'!B:B,MATCH($C1299,'Policy Characteristics'!$C:$C,0)))</f>
        <v>Hydrogen Combustion</v>
      </c>
      <c r="C1299" s="76" t="str">
        <f t="shared" si="37"/>
        <v>Fraction of Eligible Industrial Energy Use Shifted to Hydrogen</v>
      </c>
      <c r="D1299" s="78" t="s">
        <v>1324</v>
      </c>
      <c r="E1299" t="s">
        <v>1689</v>
      </c>
      <c r="F1299" t="s">
        <v>1327</v>
      </c>
      <c r="G1299" s="88" t="s">
        <v>1696</v>
      </c>
      <c r="H1299" s="15">
        <v>2218</v>
      </c>
      <c r="I1299" s="247" t="s">
        <v>43</v>
      </c>
      <c r="J1299" s="236" t="str">
        <f>IF(ISBLANK(INDEX('Policy Characteristics'!D:D,MATCH($C1299,'Policy Characteristics'!$C:$C,0))),"",INDEX('Policy Characteristics'!D:D,MATCH($C1299,'Policy Characteristics'!$C:$C,0)))</f>
        <v>Hydrogen Combustion</v>
      </c>
      <c r="K1299" s="76" t="str">
        <f>IF(ISBLANK(INDEX('Policy Characteristics'!E:E,MATCH($C1299,'Policy Characteristics'!$C:$C,0))),"",INDEX('Policy Characteristics'!E:E,MATCH($C1299,'Policy Characteristics'!$C:$C,0)))</f>
        <v>indst shift to hydrogen</v>
      </c>
      <c r="L1299" s="239">
        <f>IF(ISBLANK(INDEX('Policy Characteristics'!F:F,MATCH($C1299,'Policy Characteristics'!$C:$C,0))),"",INDEX('Policy Characteristics'!F:F,MATCH($C1299,'Policy Characteristics'!$C:$C,0)))</f>
        <v>0</v>
      </c>
      <c r="M1299" s="239">
        <f>IF(ISBLANK(INDEX('Policy Characteristics'!G:G,MATCH($C1299,'Policy Characteristics'!$C:$C,0))),"",INDEX('Policy Characteristics'!G:G,MATCH($C1299,'Policy Characteristics'!$C:$C,0)))</f>
        <v>1</v>
      </c>
      <c r="N1299" s="239">
        <f>IF(ISBLANK(INDEX('Policy Characteristics'!H:H,MATCH($C1299,'Policy Characteristics'!$C:$C,0))),"",INDEX('Policy Characteristics'!H:H,MATCH($C1299,'Policy Characteristics'!$C:$C,0)))</f>
        <v>0.01</v>
      </c>
      <c r="O1299" s="76" t="str">
        <f>IF(ISBLANK(INDEX('Policy Characteristics'!I:I,MATCH($C1299,'Policy Characteristics'!$C:$C,0))),"",INDEX('Policy Characteristics'!I:I,MATCH($C1299,'Policy Characteristics'!$C:$C,0)))</f>
        <v>% of fuel shifted</v>
      </c>
      <c r="P1299" s="76" t="str">
        <f>IF(ISBLANK(INDEX('Policy Characteristics'!J:J,MATCH($C1299,'Policy Characteristics'!$C:$C,0))),"",INDEX('Policy Characteristics'!J:J,MATCH($C1299,'Policy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9" s="76" t="str">
        <f>IF(ISBLANK(INDEX('Policy Characteristics'!K:K,MATCH($C1299,'Policy Characteristics'!$C:$C,0))),"",INDEX('Policy Characteristics'!K:K,MATCH($C1299,'Policy Characteristics'!$C:$C,0)))</f>
        <v>industry-ag-main.html#fuel-switching</v>
      </c>
      <c r="R1299" s="76" t="str">
        <f>IF(ISBLANK(INDEX('Policy Characteristics'!L:L,MATCH($C1299,'Policy Characteristics'!$C:$C,0))),"",INDEX('Policy Characteristics'!L:L,MATCH($C1299,'Policy Characteristics'!$C:$C,0)))</f>
        <v>industry-elec-and-hydrogen.html</v>
      </c>
    </row>
    <row r="1300" spans="1:18" s="143" customFormat="1" x14ac:dyDescent="0.25">
      <c r="A1300" s="76" t="str">
        <f>IF(ISBLANK(INDEX('Policy Characteristics'!A:A,MATCH($C1300,'Policy Characteristics'!$C:$C,0))),"",INDEX('Policy Characteristics'!A:A,MATCH($C1300,'Policy Characteristics'!$C:$C,0)))</f>
        <v>Industry</v>
      </c>
      <c r="B1300" s="234" t="str">
        <f>IF(ISBLANK(INDEX('Policy Characteristics'!B:B,MATCH($C1300,'Policy Characteristics'!$C:$C,0))),"",INDEX('Policy Characteristics'!B:B,MATCH($C1300,'Policy Characteristics'!$C:$C,0)))</f>
        <v>Hydrogen Combustion</v>
      </c>
      <c r="C1300" s="76" t="str">
        <f t="shared" si="37"/>
        <v>Fraction of Eligible Industrial Energy Use Shifted to Hydrogen</v>
      </c>
      <c r="D1300" s="78" t="s">
        <v>1324</v>
      </c>
      <c r="E1300" t="s">
        <v>1690</v>
      </c>
      <c r="F1300" t="s">
        <v>1327</v>
      </c>
      <c r="G1300" s="88" t="s">
        <v>1697</v>
      </c>
      <c r="H1300" s="15">
        <v>2219</v>
      </c>
      <c r="I1300" s="247" t="s">
        <v>44</v>
      </c>
      <c r="J1300" s="236" t="str">
        <f>IF(ISBLANK(INDEX('Policy Characteristics'!D:D,MATCH($C1300,'Policy Characteristics'!$C:$C,0))),"",INDEX('Policy Characteristics'!D:D,MATCH($C1300,'Policy Characteristics'!$C:$C,0)))</f>
        <v>Hydrogen Combustion</v>
      </c>
      <c r="K1300" s="76" t="str">
        <f>IF(ISBLANK(INDEX('Policy Characteristics'!E:E,MATCH($C1300,'Policy Characteristics'!$C:$C,0))),"",INDEX('Policy Characteristics'!E:E,MATCH($C1300,'Policy Characteristics'!$C:$C,0)))</f>
        <v>indst shift to hydrogen</v>
      </c>
      <c r="L1300" s="239">
        <f>IF(ISBLANK(INDEX('Policy Characteristics'!F:F,MATCH($C1300,'Policy Characteristics'!$C:$C,0))),"",INDEX('Policy Characteristics'!F:F,MATCH($C1300,'Policy Characteristics'!$C:$C,0)))</f>
        <v>0</v>
      </c>
      <c r="M1300" s="239">
        <f>IF(ISBLANK(INDEX('Policy Characteristics'!G:G,MATCH($C1300,'Policy Characteristics'!$C:$C,0))),"",INDEX('Policy Characteristics'!G:G,MATCH($C1300,'Policy Characteristics'!$C:$C,0)))</f>
        <v>1</v>
      </c>
      <c r="N1300" s="239">
        <f>IF(ISBLANK(INDEX('Policy Characteristics'!H:H,MATCH($C1300,'Policy Characteristics'!$C:$C,0))),"",INDEX('Policy Characteristics'!H:H,MATCH($C1300,'Policy Characteristics'!$C:$C,0)))</f>
        <v>0.01</v>
      </c>
      <c r="O1300" s="76" t="str">
        <f>IF(ISBLANK(INDEX('Policy Characteristics'!I:I,MATCH($C1300,'Policy Characteristics'!$C:$C,0))),"",INDEX('Policy Characteristics'!I:I,MATCH($C1300,'Policy Characteristics'!$C:$C,0)))</f>
        <v>% of fuel shifted</v>
      </c>
      <c r="P1300" s="76" t="str">
        <f>IF(ISBLANK(INDEX('Policy Characteristics'!J:J,MATCH($C1300,'Policy Characteristics'!$C:$C,0))),"",INDEX('Policy Characteristics'!J:J,MATCH($C1300,'Policy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0" s="76" t="str">
        <f>IF(ISBLANK(INDEX('Policy Characteristics'!K:K,MATCH($C1300,'Policy Characteristics'!$C:$C,0))),"",INDEX('Policy Characteristics'!K:K,MATCH($C1300,'Policy Characteristics'!$C:$C,0)))</f>
        <v>industry-ag-main.html#fuel-switching</v>
      </c>
      <c r="R1300" s="76" t="str">
        <f>IF(ISBLANK(INDEX('Policy Characteristics'!L:L,MATCH($C1300,'Policy Characteristics'!$C:$C,0))),"",INDEX('Policy Characteristics'!L:L,MATCH($C1300,'Policy Characteristics'!$C:$C,0)))</f>
        <v>industry-elec-and-hydrogen.html</v>
      </c>
    </row>
    <row r="1301" spans="1:18" s="143" customFormat="1" x14ac:dyDescent="0.25">
      <c r="A1301" s="76" t="str">
        <f>IF(ISBLANK(INDEX('Policy Characteristics'!A:A,MATCH($C1301,'Policy Characteristics'!$C:$C,0))),"",INDEX('Policy Characteristics'!A:A,MATCH($C1301,'Policy Characteristics'!$C:$C,0)))</f>
        <v>Industry</v>
      </c>
      <c r="B1301" s="234" t="str">
        <f>IF(ISBLANK(INDEX('Policy Characteristics'!B:B,MATCH($C1301,'Policy Characteristics'!$C:$C,0))),"",INDEX('Policy Characteristics'!B:B,MATCH($C1301,'Policy Characteristics'!$C:$C,0)))</f>
        <v>Hydrogen Combustion</v>
      </c>
      <c r="C1301" s="76" t="str">
        <f t="shared" si="37"/>
        <v>Fraction of Eligible Industrial Energy Use Shifted to Hydrogen</v>
      </c>
      <c r="D1301" s="78" t="s">
        <v>1324</v>
      </c>
      <c r="E1301" t="s">
        <v>1691</v>
      </c>
      <c r="F1301" t="s">
        <v>1327</v>
      </c>
      <c r="G1301" s="88" t="s">
        <v>1698</v>
      </c>
      <c r="H1301" s="15">
        <v>2220</v>
      </c>
      <c r="I1301" s="247" t="s">
        <v>44</v>
      </c>
      <c r="J1301" s="236" t="str">
        <f>IF(ISBLANK(INDEX('Policy Characteristics'!D:D,MATCH($C1301,'Policy Characteristics'!$C:$C,0))),"",INDEX('Policy Characteristics'!D:D,MATCH($C1301,'Policy Characteristics'!$C:$C,0)))</f>
        <v>Hydrogen Combustion</v>
      </c>
      <c r="K1301" s="76" t="str">
        <f>IF(ISBLANK(INDEX('Policy Characteristics'!E:E,MATCH($C1301,'Policy Characteristics'!$C:$C,0))),"",INDEX('Policy Characteristics'!E:E,MATCH($C1301,'Policy Characteristics'!$C:$C,0)))</f>
        <v>indst shift to hydrogen</v>
      </c>
      <c r="L1301" s="239">
        <f>IF(ISBLANK(INDEX('Policy Characteristics'!F:F,MATCH($C1301,'Policy Characteristics'!$C:$C,0))),"",INDEX('Policy Characteristics'!F:F,MATCH($C1301,'Policy Characteristics'!$C:$C,0)))</f>
        <v>0</v>
      </c>
      <c r="M1301" s="239">
        <f>IF(ISBLANK(INDEX('Policy Characteristics'!G:G,MATCH($C1301,'Policy Characteristics'!$C:$C,0))),"",INDEX('Policy Characteristics'!G:G,MATCH($C1301,'Policy Characteristics'!$C:$C,0)))</f>
        <v>1</v>
      </c>
      <c r="N1301" s="239">
        <f>IF(ISBLANK(INDEX('Policy Characteristics'!H:H,MATCH($C1301,'Policy Characteristics'!$C:$C,0))),"",INDEX('Policy Characteristics'!H:H,MATCH($C1301,'Policy Characteristics'!$C:$C,0)))</f>
        <v>0.01</v>
      </c>
      <c r="O1301" s="76" t="str">
        <f>IF(ISBLANK(INDEX('Policy Characteristics'!I:I,MATCH($C1301,'Policy Characteristics'!$C:$C,0))),"",INDEX('Policy Characteristics'!I:I,MATCH($C1301,'Policy Characteristics'!$C:$C,0)))</f>
        <v>% of fuel shifted</v>
      </c>
      <c r="P1301" s="76" t="str">
        <f>IF(ISBLANK(INDEX('Policy Characteristics'!J:J,MATCH($C1301,'Policy Characteristics'!$C:$C,0))),"",INDEX('Policy Characteristics'!J:J,MATCH($C1301,'Policy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1" s="76" t="str">
        <f>IF(ISBLANK(INDEX('Policy Characteristics'!K:K,MATCH($C1301,'Policy Characteristics'!$C:$C,0))),"",INDEX('Policy Characteristics'!K:K,MATCH($C1301,'Policy Characteristics'!$C:$C,0)))</f>
        <v>industry-ag-main.html#fuel-switching</v>
      </c>
      <c r="R1301" s="76" t="str">
        <f>IF(ISBLANK(INDEX('Policy Characteristics'!L:L,MATCH($C1301,'Policy Characteristics'!$C:$C,0))),"",INDEX('Policy Characteristics'!L:L,MATCH($C1301,'Policy Characteristics'!$C:$C,0)))</f>
        <v>industry-elec-and-hydrogen.html</v>
      </c>
    </row>
    <row r="1302" spans="1:18" s="143" customFormat="1" x14ac:dyDescent="0.25">
      <c r="A1302" s="76" t="str">
        <f>IF(ISBLANK(INDEX('Policy Characteristics'!A:A,MATCH($C1302,'Policy Characteristics'!$C:$C,0))),"",INDEX('Policy Characteristics'!A:A,MATCH($C1302,'Policy Characteristics'!$C:$C,0)))</f>
        <v>Industry</v>
      </c>
      <c r="B1302" s="234" t="str">
        <f>IF(ISBLANK(INDEX('Policy Characteristics'!B:B,MATCH($C1302,'Policy Characteristics'!$C:$C,0))),"",INDEX('Policy Characteristics'!B:B,MATCH($C1302,'Policy Characteristics'!$C:$C,0)))</f>
        <v>Hydrogen Combustion</v>
      </c>
      <c r="C1302" s="76" t="str">
        <f t="shared" si="37"/>
        <v>Fraction of Eligible Industrial Energy Use Shifted to Hydrogen</v>
      </c>
      <c r="D1302" s="78" t="s">
        <v>1324</v>
      </c>
      <c r="E1302" t="s">
        <v>1692</v>
      </c>
      <c r="F1302" t="s">
        <v>1327</v>
      </c>
      <c r="G1302" s="88" t="s">
        <v>1699</v>
      </c>
      <c r="H1302" s="15">
        <v>2221</v>
      </c>
      <c r="I1302" s="247" t="s">
        <v>44</v>
      </c>
      <c r="J1302" s="236" t="str">
        <f>IF(ISBLANK(INDEX('Policy Characteristics'!D:D,MATCH($C1302,'Policy Characteristics'!$C:$C,0))),"",INDEX('Policy Characteristics'!D:D,MATCH($C1302,'Policy Characteristics'!$C:$C,0)))</f>
        <v>Hydrogen Combustion</v>
      </c>
      <c r="K1302" s="76" t="str">
        <f>IF(ISBLANK(INDEX('Policy Characteristics'!E:E,MATCH($C1302,'Policy Characteristics'!$C:$C,0))),"",INDEX('Policy Characteristics'!E:E,MATCH($C1302,'Policy Characteristics'!$C:$C,0)))</f>
        <v>indst shift to hydrogen</v>
      </c>
      <c r="L1302" s="239">
        <f>IF(ISBLANK(INDEX('Policy Characteristics'!F:F,MATCH($C1302,'Policy Characteristics'!$C:$C,0))),"",INDEX('Policy Characteristics'!F:F,MATCH($C1302,'Policy Characteristics'!$C:$C,0)))</f>
        <v>0</v>
      </c>
      <c r="M1302" s="239">
        <f>IF(ISBLANK(INDEX('Policy Characteristics'!G:G,MATCH($C1302,'Policy Characteristics'!$C:$C,0))),"",INDEX('Policy Characteristics'!G:G,MATCH($C1302,'Policy Characteristics'!$C:$C,0)))</f>
        <v>1</v>
      </c>
      <c r="N1302" s="239">
        <f>IF(ISBLANK(INDEX('Policy Characteristics'!H:H,MATCH($C1302,'Policy Characteristics'!$C:$C,0))),"",INDEX('Policy Characteristics'!H:H,MATCH($C1302,'Policy Characteristics'!$C:$C,0)))</f>
        <v>0.01</v>
      </c>
      <c r="O1302" s="76" t="str">
        <f>IF(ISBLANK(INDEX('Policy Characteristics'!I:I,MATCH($C1302,'Policy Characteristics'!$C:$C,0))),"",INDEX('Policy Characteristics'!I:I,MATCH($C1302,'Policy Characteristics'!$C:$C,0)))</f>
        <v>% of fuel shifted</v>
      </c>
      <c r="P1302" s="76" t="str">
        <f>IF(ISBLANK(INDEX('Policy Characteristics'!J:J,MATCH($C1302,'Policy Characteristics'!$C:$C,0))),"",INDEX('Policy Characteristics'!J:J,MATCH($C1302,'Policy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2" s="76" t="str">
        <f>IF(ISBLANK(INDEX('Policy Characteristics'!K:K,MATCH($C1302,'Policy Characteristics'!$C:$C,0))),"",INDEX('Policy Characteristics'!K:K,MATCH($C1302,'Policy Characteristics'!$C:$C,0)))</f>
        <v>industry-ag-main.html#fuel-switching</v>
      </c>
      <c r="R1302" s="76" t="str">
        <f>IF(ISBLANK(INDEX('Policy Characteristics'!L:L,MATCH($C1302,'Policy Characteristics'!$C:$C,0))),"",INDEX('Policy Characteristics'!L:L,MATCH($C1302,'Policy Characteristics'!$C:$C,0)))</f>
        <v>industry-elec-and-hydrogen.html</v>
      </c>
    </row>
    <row r="1303" spans="1:18" s="143" customFormat="1" x14ac:dyDescent="0.25">
      <c r="A1303" s="76" t="str">
        <f>IF(ISBLANK(INDEX('Policy Characteristics'!A:A,MATCH($C1303,'Policy Characteristics'!$C:$C,0))),"",INDEX('Policy Characteristics'!A:A,MATCH($C1303,'Policy Characteristics'!$C:$C,0)))</f>
        <v>Industry</v>
      </c>
      <c r="B1303" s="234" t="str">
        <f>IF(ISBLANK(INDEX('Policy Characteristics'!B:B,MATCH($C1303,'Policy Characteristics'!$C:$C,0))),"",INDEX('Policy Characteristics'!B:B,MATCH($C1303,'Policy Characteristics'!$C:$C,0)))</f>
        <v>Hydrogen Combustion</v>
      </c>
      <c r="C1303" s="76" t="str">
        <f t="shared" si="37"/>
        <v>Fraction of Eligible Industrial Energy Use Shifted to Hydrogen</v>
      </c>
      <c r="D1303" s="78" t="s">
        <v>1324</v>
      </c>
      <c r="E1303" t="s">
        <v>1693</v>
      </c>
      <c r="F1303" t="s">
        <v>1327</v>
      </c>
      <c r="G1303" s="88" t="s">
        <v>1700</v>
      </c>
      <c r="H1303" s="15">
        <v>2222</v>
      </c>
      <c r="I1303" s="247" t="s">
        <v>44</v>
      </c>
      <c r="J1303" s="236" t="str">
        <f>IF(ISBLANK(INDEX('Policy Characteristics'!D:D,MATCH($C1303,'Policy Characteristics'!$C:$C,0))),"",INDEX('Policy Characteristics'!D:D,MATCH($C1303,'Policy Characteristics'!$C:$C,0)))</f>
        <v>Hydrogen Combustion</v>
      </c>
      <c r="K1303" s="76" t="str">
        <f>IF(ISBLANK(INDEX('Policy Characteristics'!E:E,MATCH($C1303,'Policy Characteristics'!$C:$C,0))),"",INDEX('Policy Characteristics'!E:E,MATCH($C1303,'Policy Characteristics'!$C:$C,0)))</f>
        <v>indst shift to hydrogen</v>
      </c>
      <c r="L1303" s="239">
        <f>IF(ISBLANK(INDEX('Policy Characteristics'!F:F,MATCH($C1303,'Policy Characteristics'!$C:$C,0))),"",INDEX('Policy Characteristics'!F:F,MATCH($C1303,'Policy Characteristics'!$C:$C,0)))</f>
        <v>0</v>
      </c>
      <c r="M1303" s="239">
        <f>IF(ISBLANK(INDEX('Policy Characteristics'!G:G,MATCH($C1303,'Policy Characteristics'!$C:$C,0))),"",INDEX('Policy Characteristics'!G:G,MATCH($C1303,'Policy Characteristics'!$C:$C,0)))</f>
        <v>1</v>
      </c>
      <c r="N1303" s="239">
        <f>IF(ISBLANK(INDEX('Policy Characteristics'!H:H,MATCH($C1303,'Policy Characteristics'!$C:$C,0))),"",INDEX('Policy Characteristics'!H:H,MATCH($C1303,'Policy Characteristics'!$C:$C,0)))</f>
        <v>0.01</v>
      </c>
      <c r="O1303" s="76" t="str">
        <f>IF(ISBLANK(INDEX('Policy Characteristics'!I:I,MATCH($C1303,'Policy Characteristics'!$C:$C,0))),"",INDEX('Policy Characteristics'!I:I,MATCH($C1303,'Policy Characteristics'!$C:$C,0)))</f>
        <v>% of fuel shifted</v>
      </c>
      <c r="P1303" s="76" t="str">
        <f>IF(ISBLANK(INDEX('Policy Characteristics'!J:J,MATCH($C1303,'Policy Characteristics'!$C:$C,0))),"",INDEX('Policy Characteristics'!J:J,MATCH($C1303,'Policy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3" s="76" t="str">
        <f>IF(ISBLANK(INDEX('Policy Characteristics'!K:K,MATCH($C1303,'Policy Characteristics'!$C:$C,0))),"",INDEX('Policy Characteristics'!K:K,MATCH($C1303,'Policy Characteristics'!$C:$C,0)))</f>
        <v>industry-ag-main.html#fuel-switching</v>
      </c>
      <c r="R1303" s="76" t="str">
        <f>IF(ISBLANK(INDEX('Policy Characteristics'!L:L,MATCH($C1303,'Policy Characteristics'!$C:$C,0))),"",INDEX('Policy Characteristics'!L:L,MATCH($C1303,'Policy Characteristics'!$C:$C,0)))</f>
        <v>industry-elec-and-hydrogen.html</v>
      </c>
    </row>
    <row r="1304" spans="1:18" s="143" customFormat="1" x14ac:dyDescent="0.25">
      <c r="A1304" s="76" t="str">
        <f>IF(ISBLANK(INDEX('Policy Characteristics'!A:A,MATCH($C1304,'Policy Characteristics'!$C:$C,0))),"",INDEX('Policy Characteristics'!A:A,MATCH($C1304,'Policy Characteristics'!$C:$C,0)))</f>
        <v>Industry</v>
      </c>
      <c r="B1304" s="234" t="str">
        <f>IF(ISBLANK(INDEX('Policy Characteristics'!B:B,MATCH($C1304,'Policy Characteristics'!$C:$C,0))),"",INDEX('Policy Characteristics'!B:B,MATCH($C1304,'Policy Characteristics'!$C:$C,0)))</f>
        <v>Hydrogen Combustion</v>
      </c>
      <c r="C1304" s="76" t="str">
        <f t="shared" si="37"/>
        <v>Fraction of Eligible Industrial Energy Use Shifted to Hydrogen</v>
      </c>
      <c r="D1304" s="78" t="s">
        <v>1324</v>
      </c>
      <c r="E1304" t="s">
        <v>1694</v>
      </c>
      <c r="F1304" t="s">
        <v>1327</v>
      </c>
      <c r="G1304" s="88" t="s">
        <v>1701</v>
      </c>
      <c r="H1304" s="15">
        <v>2223</v>
      </c>
      <c r="I1304" s="247" t="s">
        <v>44</v>
      </c>
      <c r="J1304" s="236" t="str">
        <f>IF(ISBLANK(INDEX('Policy Characteristics'!D:D,MATCH($C1304,'Policy Characteristics'!$C:$C,0))),"",INDEX('Policy Characteristics'!D:D,MATCH($C1304,'Policy Characteristics'!$C:$C,0)))</f>
        <v>Hydrogen Combustion</v>
      </c>
      <c r="K1304" s="76" t="str">
        <f>IF(ISBLANK(INDEX('Policy Characteristics'!E:E,MATCH($C1304,'Policy Characteristics'!$C:$C,0))),"",INDEX('Policy Characteristics'!E:E,MATCH($C1304,'Policy Characteristics'!$C:$C,0)))</f>
        <v>indst shift to hydrogen</v>
      </c>
      <c r="L1304" s="239">
        <f>IF(ISBLANK(INDEX('Policy Characteristics'!F:F,MATCH($C1304,'Policy Characteristics'!$C:$C,0))),"",INDEX('Policy Characteristics'!F:F,MATCH($C1304,'Policy Characteristics'!$C:$C,0)))</f>
        <v>0</v>
      </c>
      <c r="M1304" s="239">
        <f>IF(ISBLANK(INDEX('Policy Characteristics'!G:G,MATCH($C1304,'Policy Characteristics'!$C:$C,0))),"",INDEX('Policy Characteristics'!G:G,MATCH($C1304,'Policy Characteristics'!$C:$C,0)))</f>
        <v>1</v>
      </c>
      <c r="N1304" s="239">
        <f>IF(ISBLANK(INDEX('Policy Characteristics'!H:H,MATCH($C1304,'Policy Characteristics'!$C:$C,0))),"",INDEX('Policy Characteristics'!H:H,MATCH($C1304,'Policy Characteristics'!$C:$C,0)))</f>
        <v>0.01</v>
      </c>
      <c r="O1304" s="76" t="str">
        <f>IF(ISBLANK(INDEX('Policy Characteristics'!I:I,MATCH($C1304,'Policy Characteristics'!$C:$C,0))),"",INDEX('Policy Characteristics'!I:I,MATCH($C1304,'Policy Characteristics'!$C:$C,0)))</f>
        <v>% of fuel shifted</v>
      </c>
      <c r="P1304" s="76" t="str">
        <f>IF(ISBLANK(INDEX('Policy Characteristics'!J:J,MATCH($C1304,'Policy Characteristics'!$C:$C,0))),"",INDEX('Policy Characteristics'!J:J,MATCH($C1304,'Policy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4" s="76" t="str">
        <f>IF(ISBLANK(INDEX('Policy Characteristics'!K:K,MATCH($C1304,'Policy Characteristics'!$C:$C,0))),"",INDEX('Policy Characteristics'!K:K,MATCH($C1304,'Policy Characteristics'!$C:$C,0)))</f>
        <v>industry-ag-main.html#fuel-switching</v>
      </c>
      <c r="R1304" s="76" t="str">
        <f>IF(ISBLANK(INDEX('Policy Characteristics'!L:L,MATCH($C1304,'Policy Characteristics'!$C:$C,0))),"",INDEX('Policy Characteristics'!L:L,MATCH($C1304,'Policy Characteristics'!$C:$C,0)))</f>
        <v>industry-elec-and-hydrogen.html</v>
      </c>
    </row>
    <row r="1305" spans="1:18" s="143" customFormat="1" x14ac:dyDescent="0.25">
      <c r="A1305" s="76" t="str">
        <f>IF(ISBLANK(INDEX('Policy Characteristics'!A:A,MATCH($C1305,'Policy Characteristics'!$C:$C,0))),"",INDEX('Policy Characteristics'!A:A,MATCH($C1305,'Policy Characteristics'!$C:$C,0)))</f>
        <v>Industry</v>
      </c>
      <c r="B1305" s="234" t="str">
        <f>IF(ISBLANK(INDEX('Policy Characteristics'!B:B,MATCH($C1305,'Policy Characteristics'!$C:$C,0))),"",INDEX('Policy Characteristics'!B:B,MATCH($C1305,'Policy Characteristics'!$C:$C,0)))</f>
        <v>Hydrogen Combustion</v>
      </c>
      <c r="C1305" s="76" t="str">
        <f t="shared" si="37"/>
        <v>Fraction of Eligible Industrial Energy Use Shifted to Hydrogen</v>
      </c>
      <c r="D1305" s="78" t="s">
        <v>1324</v>
      </c>
      <c r="E1305" t="s">
        <v>1695</v>
      </c>
      <c r="F1305" t="s">
        <v>1327</v>
      </c>
      <c r="G1305" s="88" t="s">
        <v>1702</v>
      </c>
      <c r="H1305" s="15">
        <v>2224</v>
      </c>
      <c r="I1305" s="247" t="s">
        <v>44</v>
      </c>
      <c r="J1305" s="236" t="str">
        <f>IF(ISBLANK(INDEX('Policy Characteristics'!D:D,MATCH($C1305,'Policy Characteristics'!$C:$C,0))),"",INDEX('Policy Characteristics'!D:D,MATCH($C1305,'Policy Characteristics'!$C:$C,0)))</f>
        <v>Hydrogen Combustion</v>
      </c>
      <c r="K1305" s="76" t="str">
        <f>IF(ISBLANK(INDEX('Policy Characteristics'!E:E,MATCH($C1305,'Policy Characteristics'!$C:$C,0))),"",INDEX('Policy Characteristics'!E:E,MATCH($C1305,'Policy Characteristics'!$C:$C,0)))</f>
        <v>indst shift to hydrogen</v>
      </c>
      <c r="L1305" s="239">
        <f>IF(ISBLANK(INDEX('Policy Characteristics'!F:F,MATCH($C1305,'Policy Characteristics'!$C:$C,0))),"",INDEX('Policy Characteristics'!F:F,MATCH($C1305,'Policy Characteristics'!$C:$C,0)))</f>
        <v>0</v>
      </c>
      <c r="M1305" s="239">
        <f>IF(ISBLANK(INDEX('Policy Characteristics'!G:G,MATCH($C1305,'Policy Characteristics'!$C:$C,0))),"",INDEX('Policy Characteristics'!G:G,MATCH($C1305,'Policy Characteristics'!$C:$C,0)))</f>
        <v>1</v>
      </c>
      <c r="N1305" s="239">
        <f>IF(ISBLANK(INDEX('Policy Characteristics'!H:H,MATCH($C1305,'Policy Characteristics'!$C:$C,0))),"",INDEX('Policy Characteristics'!H:H,MATCH($C1305,'Policy Characteristics'!$C:$C,0)))</f>
        <v>0.01</v>
      </c>
      <c r="O1305" s="76" t="str">
        <f>IF(ISBLANK(INDEX('Policy Characteristics'!I:I,MATCH($C1305,'Policy Characteristics'!$C:$C,0))),"",INDEX('Policy Characteristics'!I:I,MATCH($C1305,'Policy Characteristics'!$C:$C,0)))</f>
        <v>% of fuel shifted</v>
      </c>
      <c r="P1305" s="76" t="str">
        <f>IF(ISBLANK(INDEX('Policy Characteristics'!J:J,MATCH($C1305,'Policy Characteristics'!$C:$C,0))),"",INDEX('Policy Characteristics'!J:J,MATCH($C1305,'Policy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5" s="76" t="str">
        <f>IF(ISBLANK(INDEX('Policy Characteristics'!K:K,MATCH($C1305,'Policy Characteristics'!$C:$C,0))),"",INDEX('Policy Characteristics'!K:K,MATCH($C1305,'Policy Characteristics'!$C:$C,0)))</f>
        <v>industry-ag-main.html#fuel-switching</v>
      </c>
      <c r="R1305" s="76" t="str">
        <f>IF(ISBLANK(INDEX('Policy Characteristics'!L:L,MATCH($C1305,'Policy Characteristics'!$C:$C,0))),"",INDEX('Policy Characteristics'!L:L,MATCH($C1305,'Policy Characteristics'!$C:$C,0)))</f>
        <v>industry-elec-and-hydrogen.html</v>
      </c>
    </row>
    <row r="1306" spans="1:18" s="143" customFormat="1" x14ac:dyDescent="0.25">
      <c r="A1306" s="76" t="str">
        <f>IF(ISBLANK(INDEX('Policy Characteristics'!A:A,MATCH($C1306,'Policy Characteristics'!$C:$C,0))),"",INDEX('Policy Characteristics'!A:A,MATCH($C1306,'Policy Characteristics'!$C:$C,0)))</f>
        <v>Industry</v>
      </c>
      <c r="B1306" s="234" t="str">
        <f>IF(ISBLANK(INDEX('Policy Characteristics'!B:B,MATCH($C1306,'Policy Characteristics'!$C:$C,0))),"",INDEX('Policy Characteristics'!B:B,MATCH($C1306,'Policy Characteristics'!$C:$C,0)))</f>
        <v>Hydrogen Combustion</v>
      </c>
      <c r="C1306" s="76" t="str">
        <f t="shared" si="37"/>
        <v>Fraction of Eligible Industrial Energy Use Shifted to Hydrogen</v>
      </c>
      <c r="D1306" s="78" t="s">
        <v>1324</v>
      </c>
      <c r="E1306" t="s">
        <v>1833</v>
      </c>
      <c r="F1306" t="s">
        <v>1327</v>
      </c>
      <c r="G1306" s="88" t="s">
        <v>1833</v>
      </c>
      <c r="H1306" s="15">
        <v>2225</v>
      </c>
      <c r="I1306" s="247" t="s">
        <v>44</v>
      </c>
      <c r="J1306" s="236" t="str">
        <f>IF(ISBLANK(INDEX('Policy Characteristics'!D:D,MATCH($C1306,'Policy Characteristics'!$C:$C,0))),"",INDEX('Policy Characteristics'!D:D,MATCH($C1306,'Policy Characteristics'!$C:$C,0)))</f>
        <v>Hydrogen Combustion</v>
      </c>
      <c r="K1306" s="76" t="str">
        <f>IF(ISBLANK(INDEX('Policy Characteristics'!E:E,MATCH($C1306,'Policy Characteristics'!$C:$C,0))),"",INDEX('Policy Characteristics'!E:E,MATCH($C1306,'Policy Characteristics'!$C:$C,0)))</f>
        <v>indst shift to hydrogen</v>
      </c>
      <c r="L1306" s="239">
        <f>IF(ISBLANK(INDEX('Policy Characteristics'!F:F,MATCH($C1306,'Policy Characteristics'!$C:$C,0))),"",INDEX('Policy Characteristics'!F:F,MATCH($C1306,'Policy Characteristics'!$C:$C,0)))</f>
        <v>0</v>
      </c>
      <c r="M1306" s="239">
        <f>IF(ISBLANK(INDEX('Policy Characteristics'!G:G,MATCH($C1306,'Policy Characteristics'!$C:$C,0))),"",INDEX('Policy Characteristics'!G:G,MATCH($C1306,'Policy Characteristics'!$C:$C,0)))</f>
        <v>1</v>
      </c>
      <c r="N1306" s="239">
        <f>IF(ISBLANK(INDEX('Policy Characteristics'!H:H,MATCH($C1306,'Policy Characteristics'!$C:$C,0))),"",INDEX('Policy Characteristics'!H:H,MATCH($C1306,'Policy Characteristics'!$C:$C,0)))</f>
        <v>0.01</v>
      </c>
      <c r="O1306" s="76" t="str">
        <f>IF(ISBLANK(INDEX('Policy Characteristics'!I:I,MATCH($C1306,'Policy Characteristics'!$C:$C,0))),"",INDEX('Policy Characteristics'!I:I,MATCH($C1306,'Policy Characteristics'!$C:$C,0)))</f>
        <v>% of fuel shifted</v>
      </c>
      <c r="P1306" s="76" t="str">
        <f>IF(ISBLANK(INDEX('Policy Characteristics'!J:J,MATCH($C1306,'Policy Characteristics'!$C:$C,0))),"",INDEX('Policy Characteristics'!J:J,MATCH($C1306,'Policy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6" s="76" t="str">
        <f>IF(ISBLANK(INDEX('Policy Characteristics'!K:K,MATCH($C1306,'Policy Characteristics'!$C:$C,0))),"",INDEX('Policy Characteristics'!K:K,MATCH($C1306,'Policy Characteristics'!$C:$C,0)))</f>
        <v>industry-ag-main.html#fuel-switching</v>
      </c>
      <c r="R1306" s="76" t="str">
        <f>IF(ISBLANK(INDEX('Policy Characteristics'!L:L,MATCH($C1306,'Policy Characteristics'!$C:$C,0))),"",INDEX('Policy Characteristics'!L:L,MATCH($C1306,'Policy Characteristics'!$C:$C,0)))</f>
        <v>industry-elec-and-hydrogen.html</v>
      </c>
    </row>
    <row r="1307" spans="1:18" s="143" customFormat="1" x14ac:dyDescent="0.25">
      <c r="A1307" s="76" t="str">
        <f>IF(ISBLANK(INDEX('Policy Characteristics'!A:A,MATCH($C1307,'Policy Characteristics'!$C:$C,0))),"",INDEX('Policy Characteristics'!A:A,MATCH($C1307,'Policy Characteristics'!$C:$C,0)))</f>
        <v>Industry</v>
      </c>
      <c r="B1307" s="234" t="str">
        <f>IF(ISBLANK(INDEX('Policy Characteristics'!B:B,MATCH($C1307,'Policy Characteristics'!$C:$C,0))),"",INDEX('Policy Characteristics'!B:B,MATCH($C1307,'Policy Characteristics'!$C:$C,0)))</f>
        <v>Hydrogen Combustion</v>
      </c>
      <c r="C1307" s="76" t="str">
        <f t="shared" si="37"/>
        <v>Fraction of Eligible Industrial Energy Use Shifted to Hydrogen</v>
      </c>
      <c r="D1307" s="78" t="s">
        <v>1325</v>
      </c>
      <c r="E1307" t="s">
        <v>1689</v>
      </c>
      <c r="F1307" t="s">
        <v>1286</v>
      </c>
      <c r="G1307" s="88" t="s">
        <v>1696</v>
      </c>
      <c r="H1307" s="15">
        <v>2226</v>
      </c>
      <c r="I1307" s="247" t="s">
        <v>44</v>
      </c>
      <c r="J1307" s="236" t="str">
        <f>IF(ISBLANK(INDEX('Policy Characteristics'!D:D,MATCH($C1307,'Policy Characteristics'!$C:$C,0))),"",INDEX('Policy Characteristics'!D:D,MATCH($C1307,'Policy Characteristics'!$C:$C,0)))</f>
        <v>Hydrogen Combustion</v>
      </c>
      <c r="K1307" s="76" t="str">
        <f>IF(ISBLANK(INDEX('Policy Characteristics'!E:E,MATCH($C1307,'Policy Characteristics'!$C:$C,0))),"",INDEX('Policy Characteristics'!E:E,MATCH($C1307,'Policy Characteristics'!$C:$C,0)))</f>
        <v>indst shift to hydrogen</v>
      </c>
      <c r="L1307" s="239">
        <f>IF(ISBLANK(INDEX('Policy Characteristics'!F:F,MATCH($C1307,'Policy Characteristics'!$C:$C,0))),"",INDEX('Policy Characteristics'!F:F,MATCH($C1307,'Policy Characteristics'!$C:$C,0)))</f>
        <v>0</v>
      </c>
      <c r="M1307" s="239">
        <f>IF(ISBLANK(INDEX('Policy Characteristics'!G:G,MATCH($C1307,'Policy Characteristics'!$C:$C,0))),"",INDEX('Policy Characteristics'!G:G,MATCH($C1307,'Policy Characteristics'!$C:$C,0)))</f>
        <v>1</v>
      </c>
      <c r="N1307" s="239">
        <f>IF(ISBLANK(INDEX('Policy Characteristics'!H:H,MATCH($C1307,'Policy Characteristics'!$C:$C,0))),"",INDEX('Policy Characteristics'!H:H,MATCH($C1307,'Policy Characteristics'!$C:$C,0)))</f>
        <v>0.01</v>
      </c>
      <c r="O1307" s="76" t="str">
        <f>IF(ISBLANK(INDEX('Policy Characteristics'!I:I,MATCH($C1307,'Policy Characteristics'!$C:$C,0))),"",INDEX('Policy Characteristics'!I:I,MATCH($C1307,'Policy Characteristics'!$C:$C,0)))</f>
        <v>% of fuel shifted</v>
      </c>
      <c r="P1307" s="76" t="str">
        <f>IF(ISBLANK(INDEX('Policy Characteristics'!J:J,MATCH($C1307,'Policy Characteristics'!$C:$C,0))),"",INDEX('Policy Characteristics'!J:J,MATCH($C1307,'Policy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7" s="76" t="str">
        <f>IF(ISBLANK(INDEX('Policy Characteristics'!K:K,MATCH($C1307,'Policy Characteristics'!$C:$C,0))),"",INDEX('Policy Characteristics'!K:K,MATCH($C1307,'Policy Characteristics'!$C:$C,0)))</f>
        <v>industry-ag-main.html#fuel-switching</v>
      </c>
      <c r="R1307" s="76" t="str">
        <f>IF(ISBLANK(INDEX('Policy Characteristics'!L:L,MATCH($C1307,'Policy Characteristics'!$C:$C,0))),"",INDEX('Policy Characteristics'!L:L,MATCH($C1307,'Policy Characteristics'!$C:$C,0)))</f>
        <v>industry-elec-and-hydrogen.html</v>
      </c>
    </row>
    <row r="1308" spans="1:18" s="143" customFormat="1" x14ac:dyDescent="0.25">
      <c r="A1308" s="76" t="str">
        <f>IF(ISBLANK(INDEX('Policy Characteristics'!A:A,MATCH($C1308,'Policy Characteristics'!$C:$C,0))),"",INDEX('Policy Characteristics'!A:A,MATCH($C1308,'Policy Characteristics'!$C:$C,0)))</f>
        <v>Industry</v>
      </c>
      <c r="B1308" s="234" t="str">
        <f>IF(ISBLANK(INDEX('Policy Characteristics'!B:B,MATCH($C1308,'Policy Characteristics'!$C:$C,0))),"",INDEX('Policy Characteristics'!B:B,MATCH($C1308,'Policy Characteristics'!$C:$C,0)))</f>
        <v>Hydrogen Combustion</v>
      </c>
      <c r="C1308" s="76" t="str">
        <f t="shared" si="37"/>
        <v>Fraction of Eligible Industrial Energy Use Shifted to Hydrogen</v>
      </c>
      <c r="D1308" s="78" t="s">
        <v>1325</v>
      </c>
      <c r="E1308" t="s">
        <v>1690</v>
      </c>
      <c r="F1308" t="s">
        <v>1286</v>
      </c>
      <c r="G1308" s="88" t="s">
        <v>1697</v>
      </c>
      <c r="H1308" s="15">
        <v>2227</v>
      </c>
      <c r="I1308" s="247" t="s">
        <v>43</v>
      </c>
      <c r="J1308" s="236" t="str">
        <f>IF(ISBLANK(INDEX('Policy Characteristics'!D:D,MATCH($C1308,'Policy Characteristics'!$C:$C,0))),"",INDEX('Policy Characteristics'!D:D,MATCH($C1308,'Policy Characteristics'!$C:$C,0)))</f>
        <v>Hydrogen Combustion</v>
      </c>
      <c r="K1308" s="76" t="str">
        <f>IF(ISBLANK(INDEX('Policy Characteristics'!E:E,MATCH($C1308,'Policy Characteristics'!$C:$C,0))),"",INDEX('Policy Characteristics'!E:E,MATCH($C1308,'Policy Characteristics'!$C:$C,0)))</f>
        <v>indst shift to hydrogen</v>
      </c>
      <c r="L1308" s="239">
        <f>IF(ISBLANK(INDEX('Policy Characteristics'!F:F,MATCH($C1308,'Policy Characteristics'!$C:$C,0))),"",INDEX('Policy Characteristics'!F:F,MATCH($C1308,'Policy Characteristics'!$C:$C,0)))</f>
        <v>0</v>
      </c>
      <c r="M1308" s="239">
        <f>IF(ISBLANK(INDEX('Policy Characteristics'!G:G,MATCH($C1308,'Policy Characteristics'!$C:$C,0))),"",INDEX('Policy Characteristics'!G:G,MATCH($C1308,'Policy Characteristics'!$C:$C,0)))</f>
        <v>1</v>
      </c>
      <c r="N1308" s="239">
        <f>IF(ISBLANK(INDEX('Policy Characteristics'!H:H,MATCH($C1308,'Policy Characteristics'!$C:$C,0))),"",INDEX('Policy Characteristics'!H:H,MATCH($C1308,'Policy Characteristics'!$C:$C,0)))</f>
        <v>0.01</v>
      </c>
      <c r="O1308" s="76" t="str">
        <f>IF(ISBLANK(INDEX('Policy Characteristics'!I:I,MATCH($C1308,'Policy Characteristics'!$C:$C,0))),"",INDEX('Policy Characteristics'!I:I,MATCH($C1308,'Policy Characteristics'!$C:$C,0)))</f>
        <v>% of fuel shifted</v>
      </c>
      <c r="P1308" s="76" t="str">
        <f>IF(ISBLANK(INDEX('Policy Characteristics'!J:J,MATCH($C1308,'Policy Characteristics'!$C:$C,0))),"",INDEX('Policy Characteristics'!J:J,MATCH($C1308,'Policy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8" s="76" t="str">
        <f>IF(ISBLANK(INDEX('Policy Characteristics'!K:K,MATCH($C1308,'Policy Characteristics'!$C:$C,0))),"",INDEX('Policy Characteristics'!K:K,MATCH($C1308,'Policy Characteristics'!$C:$C,0)))</f>
        <v>industry-ag-main.html#fuel-switching</v>
      </c>
      <c r="R1308" s="76" t="str">
        <f>IF(ISBLANK(INDEX('Policy Characteristics'!L:L,MATCH($C1308,'Policy Characteristics'!$C:$C,0))),"",INDEX('Policy Characteristics'!L:L,MATCH($C1308,'Policy Characteristics'!$C:$C,0)))</f>
        <v>industry-elec-and-hydrogen.html</v>
      </c>
    </row>
    <row r="1309" spans="1:18" s="143" customFormat="1" x14ac:dyDescent="0.25">
      <c r="A1309" s="76" t="str">
        <f>IF(ISBLANK(INDEX('Policy Characteristics'!A:A,MATCH($C1309,'Policy Characteristics'!$C:$C,0))),"",INDEX('Policy Characteristics'!A:A,MATCH($C1309,'Policy Characteristics'!$C:$C,0)))</f>
        <v>Industry</v>
      </c>
      <c r="B1309" s="234" t="str">
        <f>IF(ISBLANK(INDEX('Policy Characteristics'!B:B,MATCH($C1309,'Policy Characteristics'!$C:$C,0))),"",INDEX('Policy Characteristics'!B:B,MATCH($C1309,'Policy Characteristics'!$C:$C,0)))</f>
        <v>Hydrogen Combustion</v>
      </c>
      <c r="C1309" s="76" t="str">
        <f t="shared" ref="C1309:C1314" si="38">C$1115</f>
        <v>Fraction of Eligible Industrial Energy Use Shifted to Hydrogen</v>
      </c>
      <c r="D1309" s="78" t="s">
        <v>1325</v>
      </c>
      <c r="E1309" t="s">
        <v>1691</v>
      </c>
      <c r="F1309" t="s">
        <v>1286</v>
      </c>
      <c r="G1309" s="88" t="s">
        <v>1698</v>
      </c>
      <c r="H1309" s="15">
        <v>2228</v>
      </c>
      <c r="I1309" s="247" t="s">
        <v>44</v>
      </c>
      <c r="J1309" s="236" t="str">
        <f>IF(ISBLANK(INDEX('Policy Characteristics'!D:D,MATCH($C1309,'Policy Characteristics'!$C:$C,0))),"",INDEX('Policy Characteristics'!D:D,MATCH($C1309,'Policy Characteristics'!$C:$C,0)))</f>
        <v>Hydrogen Combustion</v>
      </c>
      <c r="K1309" s="76" t="str">
        <f>IF(ISBLANK(INDEX('Policy Characteristics'!E:E,MATCH($C1309,'Policy Characteristics'!$C:$C,0))),"",INDEX('Policy Characteristics'!E:E,MATCH($C1309,'Policy Characteristics'!$C:$C,0)))</f>
        <v>indst shift to hydrogen</v>
      </c>
      <c r="L1309" s="239">
        <f>IF(ISBLANK(INDEX('Policy Characteristics'!F:F,MATCH($C1309,'Policy Characteristics'!$C:$C,0))),"",INDEX('Policy Characteristics'!F:F,MATCH($C1309,'Policy Characteristics'!$C:$C,0)))</f>
        <v>0</v>
      </c>
      <c r="M1309" s="239">
        <f>IF(ISBLANK(INDEX('Policy Characteristics'!G:G,MATCH($C1309,'Policy Characteristics'!$C:$C,0))),"",INDEX('Policy Characteristics'!G:G,MATCH($C1309,'Policy Characteristics'!$C:$C,0)))</f>
        <v>1</v>
      </c>
      <c r="N1309" s="239">
        <f>IF(ISBLANK(INDEX('Policy Characteristics'!H:H,MATCH($C1309,'Policy Characteristics'!$C:$C,0))),"",INDEX('Policy Characteristics'!H:H,MATCH($C1309,'Policy Characteristics'!$C:$C,0)))</f>
        <v>0.01</v>
      </c>
      <c r="O1309" s="76" t="str">
        <f>IF(ISBLANK(INDEX('Policy Characteristics'!I:I,MATCH($C1309,'Policy Characteristics'!$C:$C,0))),"",INDEX('Policy Characteristics'!I:I,MATCH($C1309,'Policy Characteristics'!$C:$C,0)))</f>
        <v>% of fuel shifted</v>
      </c>
      <c r="P1309" s="76" t="str">
        <f>IF(ISBLANK(INDEX('Policy Characteristics'!J:J,MATCH($C1309,'Policy Characteristics'!$C:$C,0))),"",INDEX('Policy Characteristics'!J:J,MATCH($C1309,'Policy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9" s="76" t="str">
        <f>IF(ISBLANK(INDEX('Policy Characteristics'!K:K,MATCH($C1309,'Policy Characteristics'!$C:$C,0))),"",INDEX('Policy Characteristics'!K:K,MATCH($C1309,'Policy Characteristics'!$C:$C,0)))</f>
        <v>industry-ag-main.html#fuel-switching</v>
      </c>
      <c r="R1309" s="76" t="str">
        <f>IF(ISBLANK(INDEX('Policy Characteristics'!L:L,MATCH($C1309,'Policy Characteristics'!$C:$C,0))),"",INDEX('Policy Characteristics'!L:L,MATCH($C1309,'Policy Characteristics'!$C:$C,0)))</f>
        <v>industry-elec-and-hydrogen.html</v>
      </c>
    </row>
    <row r="1310" spans="1:18" s="143" customFormat="1" x14ac:dyDescent="0.25">
      <c r="A1310" s="76" t="str">
        <f>IF(ISBLANK(INDEX('Policy Characteristics'!A:A,MATCH($C1310,'Policy Characteristics'!$C:$C,0))),"",INDEX('Policy Characteristics'!A:A,MATCH($C1310,'Policy Characteristics'!$C:$C,0)))</f>
        <v>Industry</v>
      </c>
      <c r="B1310" s="234" t="str">
        <f>IF(ISBLANK(INDEX('Policy Characteristics'!B:B,MATCH($C1310,'Policy Characteristics'!$C:$C,0))),"",INDEX('Policy Characteristics'!B:B,MATCH($C1310,'Policy Characteristics'!$C:$C,0)))</f>
        <v>Hydrogen Combustion</v>
      </c>
      <c r="C1310" s="76" t="str">
        <f t="shared" si="38"/>
        <v>Fraction of Eligible Industrial Energy Use Shifted to Hydrogen</v>
      </c>
      <c r="D1310" s="78" t="s">
        <v>1325</v>
      </c>
      <c r="E1310" t="s">
        <v>1692</v>
      </c>
      <c r="F1310" t="s">
        <v>1286</v>
      </c>
      <c r="G1310" s="88" t="s">
        <v>1699</v>
      </c>
      <c r="H1310" s="15">
        <v>2229</v>
      </c>
      <c r="I1310" s="247" t="s">
        <v>44</v>
      </c>
      <c r="J1310" s="236" t="str">
        <f>IF(ISBLANK(INDEX('Policy Characteristics'!D:D,MATCH($C1310,'Policy Characteristics'!$C:$C,0))),"",INDEX('Policy Characteristics'!D:D,MATCH($C1310,'Policy Characteristics'!$C:$C,0)))</f>
        <v>Hydrogen Combustion</v>
      </c>
      <c r="K1310" s="76" t="str">
        <f>IF(ISBLANK(INDEX('Policy Characteristics'!E:E,MATCH($C1310,'Policy Characteristics'!$C:$C,0))),"",INDEX('Policy Characteristics'!E:E,MATCH($C1310,'Policy Characteristics'!$C:$C,0)))</f>
        <v>indst shift to hydrogen</v>
      </c>
      <c r="L1310" s="239">
        <f>IF(ISBLANK(INDEX('Policy Characteristics'!F:F,MATCH($C1310,'Policy Characteristics'!$C:$C,0))),"",INDEX('Policy Characteristics'!F:F,MATCH($C1310,'Policy Characteristics'!$C:$C,0)))</f>
        <v>0</v>
      </c>
      <c r="M1310" s="239">
        <f>IF(ISBLANK(INDEX('Policy Characteristics'!G:G,MATCH($C1310,'Policy Characteristics'!$C:$C,0))),"",INDEX('Policy Characteristics'!G:G,MATCH($C1310,'Policy Characteristics'!$C:$C,0)))</f>
        <v>1</v>
      </c>
      <c r="N1310" s="239">
        <f>IF(ISBLANK(INDEX('Policy Characteristics'!H:H,MATCH($C1310,'Policy Characteristics'!$C:$C,0))),"",INDEX('Policy Characteristics'!H:H,MATCH($C1310,'Policy Characteristics'!$C:$C,0)))</f>
        <v>0.01</v>
      </c>
      <c r="O1310" s="76" t="str">
        <f>IF(ISBLANK(INDEX('Policy Characteristics'!I:I,MATCH($C1310,'Policy Characteristics'!$C:$C,0))),"",INDEX('Policy Characteristics'!I:I,MATCH($C1310,'Policy Characteristics'!$C:$C,0)))</f>
        <v>% of fuel shifted</v>
      </c>
      <c r="P1310" s="76" t="str">
        <f>IF(ISBLANK(INDEX('Policy Characteristics'!J:J,MATCH($C1310,'Policy Characteristics'!$C:$C,0))),"",INDEX('Policy Characteristics'!J:J,MATCH($C1310,'Policy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0" s="76" t="str">
        <f>IF(ISBLANK(INDEX('Policy Characteristics'!K:K,MATCH($C1310,'Policy Characteristics'!$C:$C,0))),"",INDEX('Policy Characteristics'!K:K,MATCH($C1310,'Policy Characteristics'!$C:$C,0)))</f>
        <v>industry-ag-main.html#fuel-switching</v>
      </c>
      <c r="R1310" s="76" t="str">
        <f>IF(ISBLANK(INDEX('Policy Characteristics'!L:L,MATCH($C1310,'Policy Characteristics'!$C:$C,0))),"",INDEX('Policy Characteristics'!L:L,MATCH($C1310,'Policy Characteristics'!$C:$C,0)))</f>
        <v>industry-elec-and-hydrogen.html</v>
      </c>
    </row>
    <row r="1311" spans="1:18" s="143" customFormat="1" x14ac:dyDescent="0.25">
      <c r="A1311" s="76" t="str">
        <f>IF(ISBLANK(INDEX('Policy Characteristics'!A:A,MATCH($C1311,'Policy Characteristics'!$C:$C,0))),"",INDEX('Policy Characteristics'!A:A,MATCH($C1311,'Policy Characteristics'!$C:$C,0)))</f>
        <v>Industry</v>
      </c>
      <c r="B1311" s="234" t="str">
        <f>IF(ISBLANK(INDEX('Policy Characteristics'!B:B,MATCH($C1311,'Policy Characteristics'!$C:$C,0))),"",INDEX('Policy Characteristics'!B:B,MATCH($C1311,'Policy Characteristics'!$C:$C,0)))</f>
        <v>Hydrogen Combustion</v>
      </c>
      <c r="C1311" s="76" t="str">
        <f t="shared" si="38"/>
        <v>Fraction of Eligible Industrial Energy Use Shifted to Hydrogen</v>
      </c>
      <c r="D1311" s="78" t="s">
        <v>1325</v>
      </c>
      <c r="E1311" t="s">
        <v>1693</v>
      </c>
      <c r="F1311" t="s">
        <v>1286</v>
      </c>
      <c r="G1311" s="88" t="s">
        <v>1700</v>
      </c>
      <c r="H1311" s="15">
        <v>2230</v>
      </c>
      <c r="I1311" s="247" t="s">
        <v>44</v>
      </c>
      <c r="J1311" s="236" t="str">
        <f>IF(ISBLANK(INDEX('Policy Characteristics'!D:D,MATCH($C1311,'Policy Characteristics'!$C:$C,0))),"",INDEX('Policy Characteristics'!D:D,MATCH($C1311,'Policy Characteristics'!$C:$C,0)))</f>
        <v>Hydrogen Combustion</v>
      </c>
      <c r="K1311" s="76" t="str">
        <f>IF(ISBLANK(INDEX('Policy Characteristics'!E:E,MATCH($C1311,'Policy Characteristics'!$C:$C,0))),"",INDEX('Policy Characteristics'!E:E,MATCH($C1311,'Policy Characteristics'!$C:$C,0)))</f>
        <v>indst shift to hydrogen</v>
      </c>
      <c r="L1311" s="239">
        <f>IF(ISBLANK(INDEX('Policy Characteristics'!F:F,MATCH($C1311,'Policy Characteristics'!$C:$C,0))),"",INDEX('Policy Characteristics'!F:F,MATCH($C1311,'Policy Characteristics'!$C:$C,0)))</f>
        <v>0</v>
      </c>
      <c r="M1311" s="239">
        <f>IF(ISBLANK(INDEX('Policy Characteristics'!G:G,MATCH($C1311,'Policy Characteristics'!$C:$C,0))),"",INDEX('Policy Characteristics'!G:G,MATCH($C1311,'Policy Characteristics'!$C:$C,0)))</f>
        <v>1</v>
      </c>
      <c r="N1311" s="239">
        <f>IF(ISBLANK(INDEX('Policy Characteristics'!H:H,MATCH($C1311,'Policy Characteristics'!$C:$C,0))),"",INDEX('Policy Characteristics'!H:H,MATCH($C1311,'Policy Characteristics'!$C:$C,0)))</f>
        <v>0.01</v>
      </c>
      <c r="O1311" s="76" t="str">
        <f>IF(ISBLANK(INDEX('Policy Characteristics'!I:I,MATCH($C1311,'Policy Characteristics'!$C:$C,0))),"",INDEX('Policy Characteristics'!I:I,MATCH($C1311,'Policy Characteristics'!$C:$C,0)))</f>
        <v>% of fuel shifted</v>
      </c>
      <c r="P1311" s="76" t="str">
        <f>IF(ISBLANK(INDEX('Policy Characteristics'!J:J,MATCH($C1311,'Policy Characteristics'!$C:$C,0))),"",INDEX('Policy Characteristics'!J:J,MATCH($C1311,'Policy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1" s="76" t="str">
        <f>IF(ISBLANK(INDEX('Policy Characteristics'!K:K,MATCH($C1311,'Policy Characteristics'!$C:$C,0))),"",INDEX('Policy Characteristics'!K:K,MATCH($C1311,'Policy Characteristics'!$C:$C,0)))</f>
        <v>industry-ag-main.html#fuel-switching</v>
      </c>
      <c r="R1311" s="76" t="str">
        <f>IF(ISBLANK(INDEX('Policy Characteristics'!L:L,MATCH($C1311,'Policy Characteristics'!$C:$C,0))),"",INDEX('Policy Characteristics'!L:L,MATCH($C1311,'Policy Characteristics'!$C:$C,0)))</f>
        <v>industry-elec-and-hydrogen.html</v>
      </c>
    </row>
    <row r="1312" spans="1:18" s="143" customFormat="1" x14ac:dyDescent="0.25">
      <c r="A1312" s="76" t="str">
        <f>IF(ISBLANK(INDEX('Policy Characteristics'!A:A,MATCH($C1312,'Policy Characteristics'!$C:$C,0))),"",INDEX('Policy Characteristics'!A:A,MATCH($C1312,'Policy Characteristics'!$C:$C,0)))</f>
        <v>Industry</v>
      </c>
      <c r="B1312" s="234" t="str">
        <f>IF(ISBLANK(INDEX('Policy Characteristics'!B:B,MATCH($C1312,'Policy Characteristics'!$C:$C,0))),"",INDEX('Policy Characteristics'!B:B,MATCH($C1312,'Policy Characteristics'!$C:$C,0)))</f>
        <v>Hydrogen Combustion</v>
      </c>
      <c r="C1312" s="76" t="str">
        <f t="shared" si="38"/>
        <v>Fraction of Eligible Industrial Energy Use Shifted to Hydrogen</v>
      </c>
      <c r="D1312" s="78" t="s">
        <v>1325</v>
      </c>
      <c r="E1312" t="s">
        <v>1694</v>
      </c>
      <c r="F1312" t="s">
        <v>1286</v>
      </c>
      <c r="G1312" s="88" t="s">
        <v>1701</v>
      </c>
      <c r="H1312" s="15">
        <v>2231</v>
      </c>
      <c r="I1312" s="247" t="s">
        <v>44</v>
      </c>
      <c r="J1312" s="236" t="str">
        <f>IF(ISBLANK(INDEX('Policy Characteristics'!D:D,MATCH($C1312,'Policy Characteristics'!$C:$C,0))),"",INDEX('Policy Characteristics'!D:D,MATCH($C1312,'Policy Characteristics'!$C:$C,0)))</f>
        <v>Hydrogen Combustion</v>
      </c>
      <c r="K1312" s="76" t="str">
        <f>IF(ISBLANK(INDEX('Policy Characteristics'!E:E,MATCH($C1312,'Policy Characteristics'!$C:$C,0))),"",INDEX('Policy Characteristics'!E:E,MATCH($C1312,'Policy Characteristics'!$C:$C,0)))</f>
        <v>indst shift to hydrogen</v>
      </c>
      <c r="L1312" s="239">
        <f>IF(ISBLANK(INDEX('Policy Characteristics'!F:F,MATCH($C1312,'Policy Characteristics'!$C:$C,0))),"",INDEX('Policy Characteristics'!F:F,MATCH($C1312,'Policy Characteristics'!$C:$C,0)))</f>
        <v>0</v>
      </c>
      <c r="M1312" s="239">
        <f>IF(ISBLANK(INDEX('Policy Characteristics'!G:G,MATCH($C1312,'Policy Characteristics'!$C:$C,0))),"",INDEX('Policy Characteristics'!G:G,MATCH($C1312,'Policy Characteristics'!$C:$C,0)))</f>
        <v>1</v>
      </c>
      <c r="N1312" s="239">
        <f>IF(ISBLANK(INDEX('Policy Characteristics'!H:H,MATCH($C1312,'Policy Characteristics'!$C:$C,0))),"",INDEX('Policy Characteristics'!H:H,MATCH($C1312,'Policy Characteristics'!$C:$C,0)))</f>
        <v>0.01</v>
      </c>
      <c r="O1312" s="76" t="str">
        <f>IF(ISBLANK(INDEX('Policy Characteristics'!I:I,MATCH($C1312,'Policy Characteristics'!$C:$C,0))),"",INDEX('Policy Characteristics'!I:I,MATCH($C1312,'Policy Characteristics'!$C:$C,0)))</f>
        <v>% of fuel shifted</v>
      </c>
      <c r="P1312" s="76" t="str">
        <f>IF(ISBLANK(INDEX('Policy Characteristics'!J:J,MATCH($C1312,'Policy Characteristics'!$C:$C,0))),"",INDEX('Policy Characteristics'!J:J,MATCH($C1312,'Policy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2" s="76" t="str">
        <f>IF(ISBLANK(INDEX('Policy Characteristics'!K:K,MATCH($C1312,'Policy Characteristics'!$C:$C,0))),"",INDEX('Policy Characteristics'!K:K,MATCH($C1312,'Policy Characteristics'!$C:$C,0)))</f>
        <v>industry-ag-main.html#fuel-switching</v>
      </c>
      <c r="R1312" s="76" t="str">
        <f>IF(ISBLANK(INDEX('Policy Characteristics'!L:L,MATCH($C1312,'Policy Characteristics'!$C:$C,0))),"",INDEX('Policy Characteristics'!L:L,MATCH($C1312,'Policy Characteristics'!$C:$C,0)))</f>
        <v>industry-elec-and-hydrogen.html</v>
      </c>
    </row>
    <row r="1313" spans="1:18" s="143" customFormat="1" x14ac:dyDescent="0.25">
      <c r="A1313" s="76" t="str">
        <f>IF(ISBLANK(INDEX('Policy Characteristics'!A:A,MATCH($C1313,'Policy Characteristics'!$C:$C,0))),"",INDEX('Policy Characteristics'!A:A,MATCH($C1313,'Policy Characteristics'!$C:$C,0)))</f>
        <v>Industry</v>
      </c>
      <c r="B1313" s="234" t="str">
        <f>IF(ISBLANK(INDEX('Policy Characteristics'!B:B,MATCH($C1313,'Policy Characteristics'!$C:$C,0))),"",INDEX('Policy Characteristics'!B:B,MATCH($C1313,'Policy Characteristics'!$C:$C,0)))</f>
        <v>Hydrogen Combustion</v>
      </c>
      <c r="C1313" s="76" t="str">
        <f t="shared" si="38"/>
        <v>Fraction of Eligible Industrial Energy Use Shifted to Hydrogen</v>
      </c>
      <c r="D1313" s="78" t="s">
        <v>1325</v>
      </c>
      <c r="E1313" t="s">
        <v>1695</v>
      </c>
      <c r="F1313" t="s">
        <v>1286</v>
      </c>
      <c r="G1313" s="88" t="s">
        <v>1702</v>
      </c>
      <c r="H1313" s="15">
        <v>2232</v>
      </c>
      <c r="I1313" s="247" t="s">
        <v>44</v>
      </c>
      <c r="J1313" s="236" t="str">
        <f>IF(ISBLANK(INDEX('Policy Characteristics'!D:D,MATCH($C1313,'Policy Characteristics'!$C:$C,0))),"",INDEX('Policy Characteristics'!D:D,MATCH($C1313,'Policy Characteristics'!$C:$C,0)))</f>
        <v>Hydrogen Combustion</v>
      </c>
      <c r="K1313" s="76" t="str">
        <f>IF(ISBLANK(INDEX('Policy Characteristics'!E:E,MATCH($C1313,'Policy Characteristics'!$C:$C,0))),"",INDEX('Policy Characteristics'!E:E,MATCH($C1313,'Policy Characteristics'!$C:$C,0)))</f>
        <v>indst shift to hydrogen</v>
      </c>
      <c r="L1313" s="239">
        <f>IF(ISBLANK(INDEX('Policy Characteristics'!F:F,MATCH($C1313,'Policy Characteristics'!$C:$C,0))),"",INDEX('Policy Characteristics'!F:F,MATCH($C1313,'Policy Characteristics'!$C:$C,0)))</f>
        <v>0</v>
      </c>
      <c r="M1313" s="239">
        <f>IF(ISBLANK(INDEX('Policy Characteristics'!G:G,MATCH($C1313,'Policy Characteristics'!$C:$C,0))),"",INDEX('Policy Characteristics'!G:G,MATCH($C1313,'Policy Characteristics'!$C:$C,0)))</f>
        <v>1</v>
      </c>
      <c r="N1313" s="239">
        <f>IF(ISBLANK(INDEX('Policy Characteristics'!H:H,MATCH($C1313,'Policy Characteristics'!$C:$C,0))),"",INDEX('Policy Characteristics'!H:H,MATCH($C1313,'Policy Characteristics'!$C:$C,0)))</f>
        <v>0.01</v>
      </c>
      <c r="O1313" s="76" t="str">
        <f>IF(ISBLANK(INDEX('Policy Characteristics'!I:I,MATCH($C1313,'Policy Characteristics'!$C:$C,0))),"",INDEX('Policy Characteristics'!I:I,MATCH($C1313,'Policy Characteristics'!$C:$C,0)))</f>
        <v>% of fuel shifted</v>
      </c>
      <c r="P1313" s="76" t="str">
        <f>IF(ISBLANK(INDEX('Policy Characteristics'!J:J,MATCH($C1313,'Policy Characteristics'!$C:$C,0))),"",INDEX('Policy Characteristics'!J:J,MATCH($C1313,'Policy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3" s="76" t="str">
        <f>IF(ISBLANK(INDEX('Policy Characteristics'!K:K,MATCH($C1313,'Policy Characteristics'!$C:$C,0))),"",INDEX('Policy Characteristics'!K:K,MATCH($C1313,'Policy Characteristics'!$C:$C,0)))</f>
        <v>industry-ag-main.html#fuel-switching</v>
      </c>
      <c r="R1313" s="76" t="str">
        <f>IF(ISBLANK(INDEX('Policy Characteristics'!L:L,MATCH($C1313,'Policy Characteristics'!$C:$C,0))),"",INDEX('Policy Characteristics'!L:L,MATCH($C1313,'Policy Characteristics'!$C:$C,0)))</f>
        <v>industry-elec-and-hydrogen.html</v>
      </c>
    </row>
    <row r="1314" spans="1:18" s="143" customFormat="1" x14ac:dyDescent="0.25">
      <c r="A1314" s="76" t="str">
        <f>IF(ISBLANK(INDEX('Policy Characteristics'!A:A,MATCH($C1314,'Policy Characteristics'!$C:$C,0))),"",INDEX('Policy Characteristics'!A:A,MATCH($C1314,'Policy Characteristics'!$C:$C,0)))</f>
        <v>Industry</v>
      </c>
      <c r="B1314" s="234" t="str">
        <f>IF(ISBLANK(INDEX('Policy Characteristics'!B:B,MATCH($C1314,'Policy Characteristics'!$C:$C,0))),"",INDEX('Policy Characteristics'!B:B,MATCH($C1314,'Policy Characteristics'!$C:$C,0)))</f>
        <v>Hydrogen Combustion</v>
      </c>
      <c r="C1314" s="76" t="str">
        <f t="shared" si="38"/>
        <v>Fraction of Eligible Industrial Energy Use Shifted to Hydrogen</v>
      </c>
      <c r="D1314" s="78" t="s">
        <v>1325</v>
      </c>
      <c r="E1314" t="s">
        <v>1833</v>
      </c>
      <c r="F1314" t="s">
        <v>1286</v>
      </c>
      <c r="G1314" s="88" t="s">
        <v>1833</v>
      </c>
      <c r="H1314" s="15">
        <v>2233</v>
      </c>
      <c r="I1314" s="247" t="s">
        <v>44</v>
      </c>
      <c r="J1314" s="236" t="str">
        <f>IF(ISBLANK(INDEX('Policy Characteristics'!D:D,MATCH($C1314,'Policy Characteristics'!$C:$C,0))),"",INDEX('Policy Characteristics'!D:D,MATCH($C1314,'Policy Characteristics'!$C:$C,0)))</f>
        <v>Hydrogen Combustion</v>
      </c>
      <c r="K1314" s="76" t="str">
        <f>IF(ISBLANK(INDEX('Policy Characteristics'!E:E,MATCH($C1314,'Policy Characteristics'!$C:$C,0))),"",INDEX('Policy Characteristics'!E:E,MATCH($C1314,'Policy Characteristics'!$C:$C,0)))</f>
        <v>indst shift to hydrogen</v>
      </c>
      <c r="L1314" s="239">
        <f>IF(ISBLANK(INDEX('Policy Characteristics'!F:F,MATCH($C1314,'Policy Characteristics'!$C:$C,0))),"",INDEX('Policy Characteristics'!F:F,MATCH($C1314,'Policy Characteristics'!$C:$C,0)))</f>
        <v>0</v>
      </c>
      <c r="M1314" s="239">
        <f>IF(ISBLANK(INDEX('Policy Characteristics'!G:G,MATCH($C1314,'Policy Characteristics'!$C:$C,0))),"",INDEX('Policy Characteristics'!G:G,MATCH($C1314,'Policy Characteristics'!$C:$C,0)))</f>
        <v>1</v>
      </c>
      <c r="N1314" s="239">
        <f>IF(ISBLANK(INDEX('Policy Characteristics'!H:H,MATCH($C1314,'Policy Characteristics'!$C:$C,0))),"",INDEX('Policy Characteristics'!H:H,MATCH($C1314,'Policy Characteristics'!$C:$C,0)))</f>
        <v>0.01</v>
      </c>
      <c r="O1314" s="76" t="str">
        <f>IF(ISBLANK(INDEX('Policy Characteristics'!I:I,MATCH($C1314,'Policy Characteristics'!$C:$C,0))),"",INDEX('Policy Characteristics'!I:I,MATCH($C1314,'Policy Characteristics'!$C:$C,0)))</f>
        <v>% of fuel shifted</v>
      </c>
      <c r="P1314" s="76" t="str">
        <f>IF(ISBLANK(INDEX('Policy Characteristics'!J:J,MATCH($C1314,'Policy Characteristics'!$C:$C,0))),"",INDEX('Policy Characteristics'!J:J,MATCH($C1314,'Policy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4" s="76" t="str">
        <f>IF(ISBLANK(INDEX('Policy Characteristics'!K:K,MATCH($C1314,'Policy Characteristics'!$C:$C,0))),"",INDEX('Policy Characteristics'!K:K,MATCH($C1314,'Policy Characteristics'!$C:$C,0)))</f>
        <v>industry-ag-main.html#fuel-switching</v>
      </c>
      <c r="R1314" s="76" t="str">
        <f>IF(ISBLANK(INDEX('Policy Characteristics'!L:L,MATCH($C1314,'Policy Characteristics'!$C:$C,0))),"",INDEX('Policy Characteristics'!L:L,MATCH($C1314,'Policy Characteristics'!$C:$C,0)))</f>
        <v>industry-elec-and-hydrogen.html</v>
      </c>
    </row>
    <row r="1315" spans="1:18" s="76" customFormat="1" x14ac:dyDescent="0.25">
      <c r="A1315" s="76" t="str">
        <f>IF(ISBLANK(INDEX('Policy Characteristics'!A:A,MATCH($C1315,'Policy Characteristics'!$C:$C,0))),"",INDEX('Policy Characteristics'!A:A,MATCH($C1315,'Policy Characteristics'!$C:$C,0)))</f>
        <v>Industry</v>
      </c>
      <c r="B1315" s="234" t="str">
        <f>IF(ISBLANK(INDEX('Policy Characteristics'!B:B,MATCH($C1315,'Policy Characteristics'!$C:$C,0))),"",INDEX('Policy Characteristics'!B:B,MATCH($C1315,'Policy Characteristics'!$C:$C,0)))</f>
        <v>Improved System Design</v>
      </c>
      <c r="C1315" t="s">
        <v>282</v>
      </c>
      <c r="D1315" s="88"/>
      <c r="E1315" s="88"/>
      <c r="F1315" s="88"/>
      <c r="G1315" s="88"/>
      <c r="H1315" s="15">
        <v>54</v>
      </c>
      <c r="I1315" s="247" t="s">
        <v>43</v>
      </c>
      <c r="J1315" s="236" t="str">
        <f>IF(ISBLANK(INDEX('Policy Characteristics'!D:D,MATCH($C1315,'Policy Characteristics'!$C:$C,0))),"",INDEX('Policy Characteristics'!D:D,MATCH($C1315,'Policy Characteristics'!$C:$C,0)))</f>
        <v>Improved System Design</v>
      </c>
      <c r="K1315" s="76" t="str">
        <f>IF(ISBLANK(INDEX('Policy Characteristics'!E:E,MATCH($C1315,'Policy Characteristics'!$C:$C,0))),"",INDEX('Policy Characteristics'!E:E,MATCH($C1315,'Policy Characteristics'!$C:$C,0)))</f>
        <v>indst system integration</v>
      </c>
      <c r="L1315" s="239">
        <f>IF(ISBLANK(INDEX('Policy Characteristics'!F:F,MATCH($C1315,'Policy Characteristics'!$C:$C,0))),"",INDEX('Policy Characteristics'!F:F,MATCH($C1315,'Policy Characteristics'!$C:$C,0)))</f>
        <v>0</v>
      </c>
      <c r="M1315" s="239">
        <f>IF(ISBLANK(INDEX('Policy Characteristics'!G:G,MATCH($C1315,'Policy Characteristics'!$C:$C,0))),"",INDEX('Policy Characteristics'!G:G,MATCH($C1315,'Policy Characteristics'!$C:$C,0)))</f>
        <v>1</v>
      </c>
      <c r="N1315" s="239">
        <f>IF(ISBLANK(INDEX('Policy Characteristics'!H:H,MATCH($C1315,'Policy Characteristics'!$C:$C,0))),"",INDEX('Policy Characteristics'!H:H,MATCH($C1315,'Policy Characteristics'!$C:$C,0)))</f>
        <v>0.01</v>
      </c>
      <c r="O1315" s="76" t="str">
        <f>IF(ISBLANK(INDEX('Policy Characteristics'!I:I,MATCH($C1315,'Policy Characteristics'!$C:$C,0))),"",INDEX('Policy Characteristics'!I:I,MATCH($C1315,'Policy Characteristics'!$C:$C,0)))</f>
        <v>% of potential achieved</v>
      </c>
      <c r="P1315" s="76" t="str">
        <f>IF(ISBLANK(INDEX('Policy Characteristics'!J:J,MATCH($C1315,'Policy Characteristics'!$C:$C,0))),"",INDEX('Policy Characteristics'!J:J,MATCH($C1315,'Policy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1315" s="76" t="str">
        <f>IF(ISBLANK(INDEX('Policy Characteristics'!K:K,MATCH($C1315,'Policy Characteristics'!$C:$C,0))),"",INDEX('Policy Characteristics'!K:K,MATCH($C1315,'Policy Characteristics'!$C:$C,0)))</f>
        <v>industry-ag-main.html#system-integ</v>
      </c>
      <c r="R1315" s="76" t="str">
        <f>IF(ISBLANK(INDEX('Policy Characteristics'!L:L,MATCH($C1315,'Policy Characteristics'!$C:$C,0))),"",INDEX('Policy Characteristics'!L:L,MATCH($C1315,'Policy Characteristics'!$C:$C,0)))</f>
        <v>improved-system-design.html</v>
      </c>
    </row>
    <row r="1316" spans="1:18" s="76" customFormat="1" x14ac:dyDescent="0.25">
      <c r="A1316" s="76" t="str">
        <f>IF(ISBLANK(INDEX('Policy Characteristics'!A:A,MATCH($C1316,'Policy Characteristics'!$C:$C,0))),"",INDEX('Policy Characteristics'!A:A,MATCH($C1316,'Policy Characteristics'!$C:$C,0)))</f>
        <v>Industry</v>
      </c>
      <c r="B1316" s="234" t="str">
        <f>IF(ISBLANK(INDEX('Policy Characteristics'!B:B,MATCH($C1316,'Policy Characteristics'!$C:$C,0))),"",INDEX('Policy Characteristics'!B:B,MATCH($C1316,'Policy Characteristics'!$C:$C,0)))</f>
        <v>Industry Energy Efficiency Standards</v>
      </c>
      <c r="C1316" t="s">
        <v>281</v>
      </c>
      <c r="D1316" s="88" t="s">
        <v>1301</v>
      </c>
      <c r="E1316" s="88" t="s">
        <v>642</v>
      </c>
      <c r="F1316" t="s">
        <v>1326</v>
      </c>
      <c r="G1316" s="88" t="s">
        <v>648</v>
      </c>
      <c r="H1316" s="15">
        <v>958</v>
      </c>
      <c r="I1316" s="247" t="s">
        <v>43</v>
      </c>
      <c r="J1316" s="236" t="str">
        <f>IF(ISBLANK(INDEX('Policy Characteristics'!D:D,MATCH($C1316,'Policy Characteristics'!$C:$C,0))),"",INDEX('Policy Characteristics'!D:D,MATCH($C1316,'Policy Characteristics'!$C:$C,0)))</f>
        <v>Industry Energy Efficiency Standards</v>
      </c>
      <c r="K1316" s="76" t="str">
        <f>IF(ISBLANK(INDEX('Policy Characteristics'!E:E,MATCH($C1316,'Policy Characteristics'!$C:$C,0))),"",INDEX('Policy Characteristics'!E:E,MATCH($C1316,'Policy Characteristics'!$C:$C,0)))</f>
        <v>indst efficiency standards</v>
      </c>
      <c r="L1316" s="239">
        <f>IF(ISBLANK(INDEX('Policy Characteristics'!F:F,MATCH($C1316,'Policy Characteristics'!$C:$C,0))),"",INDEX('Policy Characteristics'!F:F,MATCH($C1316,'Policy Characteristics'!$C:$C,0)))</f>
        <v>0</v>
      </c>
      <c r="M1316" s="239">
        <f>IF(ISBLANK(INDEX('Policy Characteristics'!G:G,MATCH($C1316,'Policy Characteristics'!$C:$C,0))),"",INDEX('Policy Characteristics'!G:G,MATCH($C1316,'Policy Characteristics'!$C:$C,0)))</f>
        <v>0.25</v>
      </c>
      <c r="N1316" s="239">
        <f>IF(ISBLANK(INDEX('Policy Characteristics'!H:H,MATCH($C1316,'Policy Characteristics'!$C:$C,0))),"",INDEX('Policy Characteristics'!H:H,MATCH($C1316,'Policy Characteristics'!$C:$C,0)))</f>
        <v>0.01</v>
      </c>
      <c r="O1316" s="76" t="str">
        <f>IF(ISBLANK(INDEX('Policy Characteristics'!I:I,MATCH($C1316,'Policy Characteristics'!$C:$C,0))),"",INDEX('Policy Characteristics'!I:I,MATCH($C1316,'Policy Characteristics'!$C:$C,0)))</f>
        <v>% reduction in energy use</v>
      </c>
      <c r="P1316" s="76" t="str">
        <f>IF(ISBLANK(INDEX('Policy Characteristics'!J:J,MATCH($C1316,'Policy Characteristics'!$C:$C,0))),"",INDEX('Policy Characteristics'!J:J,MATCH($C1316,'Policy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6" s="76" t="str">
        <f>IF(ISBLANK(INDEX('Policy Characteristics'!K:K,MATCH($C1316,'Policy Characteristics'!$C:$C,0))),"",INDEX('Policy Characteristics'!K:K,MATCH($C1316,'Policy Characteristics'!$C:$C,0)))</f>
        <v>industry-ag-main.html#eff-stds</v>
      </c>
      <c r="R1316" s="76" t="str">
        <f>IF(ISBLANK(INDEX('Policy Characteristics'!L:L,MATCH($C1316,'Policy Characteristics'!$C:$C,0))),"",INDEX('Policy Characteristics'!L:L,MATCH($C1316,'Policy Characteristics'!$C:$C,0)))</f>
        <v>industry-energy-efficiency-standards.html</v>
      </c>
    </row>
    <row r="1317" spans="1:18" s="76" customFormat="1" x14ac:dyDescent="0.25">
      <c r="A1317" s="76" t="str">
        <f>IF(ISBLANK(INDEX('Policy Characteristics'!A:A,MATCH($C1317,'Policy Characteristics'!$C:$C,0))),"",INDEX('Policy Characteristics'!A:A,MATCH($C1317,'Policy Characteristics'!$C:$C,0)))</f>
        <v>Industry</v>
      </c>
      <c r="B1317" s="234" t="str">
        <f>IF(ISBLANK(INDEX('Policy Characteristics'!B:B,MATCH($C1317,'Policy Characteristics'!$C:$C,0))),"",INDEX('Policy Characteristics'!B:B,MATCH($C1317,'Policy Characteristics'!$C:$C,0)))</f>
        <v>Industry Energy Efficiency Standards</v>
      </c>
      <c r="C1317" s="76" t="str">
        <f t="shared" ref="C1317:C1380" si="39">C$1316</f>
        <v>Percentage Improvement in Eqpt Efficiency Standards above BAU</v>
      </c>
      <c r="D1317" s="88" t="s">
        <v>1301</v>
      </c>
      <c r="E1317" s="88" t="s">
        <v>643</v>
      </c>
      <c r="F1317" t="s">
        <v>1326</v>
      </c>
      <c r="G1317" s="88" t="s">
        <v>651</v>
      </c>
      <c r="H1317" s="15">
        <v>959</v>
      </c>
      <c r="I1317" s="247" t="s">
        <v>44</v>
      </c>
      <c r="J1317" s="236" t="str">
        <f>IF(ISBLANK(INDEX('Policy Characteristics'!D:D,MATCH($C1317,'Policy Characteristics'!$C:$C,0))),"",INDEX('Policy Characteristics'!D:D,MATCH($C1317,'Policy Characteristics'!$C:$C,0)))</f>
        <v>Industry Energy Efficiency Standards</v>
      </c>
      <c r="K1317" s="76" t="str">
        <f>IF(ISBLANK(INDEX('Policy Characteristics'!E:E,MATCH($C1317,'Policy Characteristics'!$C:$C,0))),"",INDEX('Policy Characteristics'!E:E,MATCH($C1317,'Policy Characteristics'!$C:$C,0)))</f>
        <v>indst efficiency standards</v>
      </c>
      <c r="L1317" s="239">
        <f>IF(ISBLANK(INDEX('Policy Characteristics'!F:F,MATCH($C1317,'Policy Characteristics'!$C:$C,0))),"",INDEX('Policy Characteristics'!F:F,MATCH($C1317,'Policy Characteristics'!$C:$C,0)))</f>
        <v>0</v>
      </c>
      <c r="M1317" s="239">
        <f>IF(ISBLANK(INDEX('Policy Characteristics'!G:G,MATCH($C1317,'Policy Characteristics'!$C:$C,0))),"",INDEX('Policy Characteristics'!G:G,MATCH($C1317,'Policy Characteristics'!$C:$C,0)))</f>
        <v>0.25</v>
      </c>
      <c r="N1317" s="239">
        <f>IF(ISBLANK(INDEX('Policy Characteristics'!H:H,MATCH($C1317,'Policy Characteristics'!$C:$C,0))),"",INDEX('Policy Characteristics'!H:H,MATCH($C1317,'Policy Characteristics'!$C:$C,0)))</f>
        <v>0.01</v>
      </c>
      <c r="O1317" s="76" t="str">
        <f>IF(ISBLANK(INDEX('Policy Characteristics'!I:I,MATCH($C1317,'Policy Characteristics'!$C:$C,0))),"",INDEX('Policy Characteristics'!I:I,MATCH($C1317,'Policy Characteristics'!$C:$C,0)))</f>
        <v>% reduction in energy use</v>
      </c>
      <c r="P1317" s="76" t="str">
        <f>IF(ISBLANK(INDEX('Policy Characteristics'!J:J,MATCH($C1317,'Policy Characteristics'!$C:$C,0))),"",INDEX('Policy Characteristics'!J:J,MATCH($C1317,'Policy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7" s="76" t="str">
        <f>IF(ISBLANK(INDEX('Policy Characteristics'!K:K,MATCH($C1317,'Policy Characteristics'!$C:$C,0))),"",INDEX('Policy Characteristics'!K:K,MATCH($C1317,'Policy Characteristics'!$C:$C,0)))</f>
        <v>industry-ag-main.html#eff-stds</v>
      </c>
      <c r="R1317" s="76" t="str">
        <f>IF(ISBLANK(INDEX('Policy Characteristics'!L:L,MATCH($C1317,'Policy Characteristics'!$C:$C,0))),"",INDEX('Policy Characteristics'!L:L,MATCH($C1317,'Policy Characteristics'!$C:$C,0)))</f>
        <v>industry-energy-efficiency-standards.html</v>
      </c>
    </row>
    <row r="1318" spans="1:18" s="76" customFormat="1" x14ac:dyDescent="0.25">
      <c r="A1318" s="76" t="str">
        <f>IF(ISBLANK(INDEX('Policy Characteristics'!A:A,MATCH($C1318,'Policy Characteristics'!$C:$C,0))),"",INDEX('Policy Characteristics'!A:A,MATCH($C1318,'Policy Characteristics'!$C:$C,0)))</f>
        <v>Industry</v>
      </c>
      <c r="B1318" s="234" t="str">
        <f>IF(ISBLANK(INDEX('Policy Characteristics'!B:B,MATCH($C1318,'Policy Characteristics'!$C:$C,0))),"",INDEX('Policy Characteristics'!B:B,MATCH($C1318,'Policy Characteristics'!$C:$C,0)))</f>
        <v>Industry Energy Efficiency Standards</v>
      </c>
      <c r="C1318" s="76" t="str">
        <f t="shared" si="39"/>
        <v>Percentage Improvement in Eqpt Efficiency Standards above BAU</v>
      </c>
      <c r="D1318" s="88" t="s">
        <v>1301</v>
      </c>
      <c r="E1318" s="88" t="s">
        <v>644</v>
      </c>
      <c r="F1318" t="s">
        <v>1326</v>
      </c>
      <c r="G1318" s="88" t="s">
        <v>652</v>
      </c>
      <c r="H1318" s="15">
        <v>960</v>
      </c>
      <c r="I1318" s="247" t="s">
        <v>43</v>
      </c>
      <c r="J1318" s="236" t="str">
        <f>IF(ISBLANK(INDEX('Policy Characteristics'!D:D,MATCH($C1318,'Policy Characteristics'!$C:$C,0))),"",INDEX('Policy Characteristics'!D:D,MATCH($C1318,'Policy Characteristics'!$C:$C,0)))</f>
        <v>Industry Energy Efficiency Standards</v>
      </c>
      <c r="K1318" s="76" t="str">
        <f>IF(ISBLANK(INDEX('Policy Characteristics'!E:E,MATCH($C1318,'Policy Characteristics'!$C:$C,0))),"",INDEX('Policy Characteristics'!E:E,MATCH($C1318,'Policy Characteristics'!$C:$C,0)))</f>
        <v>indst efficiency standards</v>
      </c>
      <c r="L1318" s="239">
        <f>IF(ISBLANK(INDEX('Policy Characteristics'!F:F,MATCH($C1318,'Policy Characteristics'!$C:$C,0))),"",INDEX('Policy Characteristics'!F:F,MATCH($C1318,'Policy Characteristics'!$C:$C,0)))</f>
        <v>0</v>
      </c>
      <c r="M1318" s="239">
        <f>IF(ISBLANK(INDEX('Policy Characteristics'!G:G,MATCH($C1318,'Policy Characteristics'!$C:$C,0))),"",INDEX('Policy Characteristics'!G:G,MATCH($C1318,'Policy Characteristics'!$C:$C,0)))</f>
        <v>0.25</v>
      </c>
      <c r="N1318" s="239">
        <f>IF(ISBLANK(INDEX('Policy Characteristics'!H:H,MATCH($C1318,'Policy Characteristics'!$C:$C,0))),"",INDEX('Policy Characteristics'!H:H,MATCH($C1318,'Policy Characteristics'!$C:$C,0)))</f>
        <v>0.01</v>
      </c>
      <c r="O1318" s="76" t="str">
        <f>IF(ISBLANK(INDEX('Policy Characteristics'!I:I,MATCH($C1318,'Policy Characteristics'!$C:$C,0))),"",INDEX('Policy Characteristics'!I:I,MATCH($C1318,'Policy Characteristics'!$C:$C,0)))</f>
        <v>% reduction in energy use</v>
      </c>
      <c r="P1318" s="76" t="str">
        <f>IF(ISBLANK(INDEX('Policy Characteristics'!J:J,MATCH($C1318,'Policy Characteristics'!$C:$C,0))),"",INDEX('Policy Characteristics'!J:J,MATCH($C1318,'Policy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8" s="76" t="str">
        <f>IF(ISBLANK(INDEX('Policy Characteristics'!K:K,MATCH($C1318,'Policy Characteristics'!$C:$C,0))),"",INDEX('Policy Characteristics'!K:K,MATCH($C1318,'Policy Characteristics'!$C:$C,0)))</f>
        <v>industry-ag-main.html#eff-stds</v>
      </c>
      <c r="R1318" s="76" t="str">
        <f>IF(ISBLANK(INDEX('Policy Characteristics'!L:L,MATCH($C1318,'Policy Characteristics'!$C:$C,0))),"",INDEX('Policy Characteristics'!L:L,MATCH($C1318,'Policy Characteristics'!$C:$C,0)))</f>
        <v>industry-energy-efficiency-standards.html</v>
      </c>
    </row>
    <row r="1319" spans="1:18" s="76" customFormat="1" x14ac:dyDescent="0.25">
      <c r="A1319" s="76" t="str">
        <f>IF(ISBLANK(INDEX('Policy Characteristics'!A:A,MATCH($C1319,'Policy Characteristics'!$C:$C,0))),"",INDEX('Policy Characteristics'!A:A,MATCH($C1319,'Policy Characteristics'!$C:$C,0)))</f>
        <v>Industry</v>
      </c>
      <c r="B1319" s="234" t="str">
        <f>IF(ISBLANK(INDEX('Policy Characteristics'!B:B,MATCH($C1319,'Policy Characteristics'!$C:$C,0))),"",INDEX('Policy Characteristics'!B:B,MATCH($C1319,'Policy Characteristics'!$C:$C,0)))</f>
        <v>Industry Energy Efficiency Standards</v>
      </c>
      <c r="C1319" s="76" t="str">
        <f t="shared" si="39"/>
        <v>Percentage Improvement in Eqpt Efficiency Standards above BAU</v>
      </c>
      <c r="D1319" s="88" t="s">
        <v>1301</v>
      </c>
      <c r="E1319" s="88" t="s">
        <v>645</v>
      </c>
      <c r="F1319" t="s">
        <v>1326</v>
      </c>
      <c r="G1319" s="88" t="s">
        <v>649</v>
      </c>
      <c r="H1319" s="15">
        <v>961</v>
      </c>
      <c r="I1319" s="247" t="s">
        <v>44</v>
      </c>
      <c r="J1319" s="236" t="str">
        <f>IF(ISBLANK(INDEX('Policy Characteristics'!D:D,MATCH($C1319,'Policy Characteristics'!$C:$C,0))),"",INDEX('Policy Characteristics'!D:D,MATCH($C1319,'Policy Characteristics'!$C:$C,0)))</f>
        <v>Industry Energy Efficiency Standards</v>
      </c>
      <c r="K1319" s="76" t="str">
        <f>IF(ISBLANK(INDEX('Policy Characteristics'!E:E,MATCH($C1319,'Policy Characteristics'!$C:$C,0))),"",INDEX('Policy Characteristics'!E:E,MATCH($C1319,'Policy Characteristics'!$C:$C,0)))</f>
        <v>indst efficiency standards</v>
      </c>
      <c r="L1319" s="239">
        <f>IF(ISBLANK(INDEX('Policy Characteristics'!F:F,MATCH($C1319,'Policy Characteristics'!$C:$C,0))),"",INDEX('Policy Characteristics'!F:F,MATCH($C1319,'Policy Characteristics'!$C:$C,0)))</f>
        <v>0</v>
      </c>
      <c r="M1319" s="239">
        <f>IF(ISBLANK(INDEX('Policy Characteristics'!G:G,MATCH($C1319,'Policy Characteristics'!$C:$C,0))),"",INDEX('Policy Characteristics'!G:G,MATCH($C1319,'Policy Characteristics'!$C:$C,0)))</f>
        <v>0.25</v>
      </c>
      <c r="N1319" s="239">
        <f>IF(ISBLANK(INDEX('Policy Characteristics'!H:H,MATCH($C1319,'Policy Characteristics'!$C:$C,0))),"",INDEX('Policy Characteristics'!H:H,MATCH($C1319,'Policy Characteristics'!$C:$C,0)))</f>
        <v>0.01</v>
      </c>
      <c r="O1319" s="76" t="str">
        <f>IF(ISBLANK(INDEX('Policy Characteristics'!I:I,MATCH($C1319,'Policy Characteristics'!$C:$C,0))),"",INDEX('Policy Characteristics'!I:I,MATCH($C1319,'Policy Characteristics'!$C:$C,0)))</f>
        <v>% reduction in energy use</v>
      </c>
      <c r="P1319" s="76" t="str">
        <f>IF(ISBLANK(INDEX('Policy Characteristics'!J:J,MATCH($C1319,'Policy Characteristics'!$C:$C,0))),"",INDEX('Policy Characteristics'!J:J,MATCH($C1319,'Policy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9" s="76" t="str">
        <f>IF(ISBLANK(INDEX('Policy Characteristics'!K:K,MATCH($C1319,'Policy Characteristics'!$C:$C,0))),"",INDEX('Policy Characteristics'!K:K,MATCH($C1319,'Policy Characteristics'!$C:$C,0)))</f>
        <v>industry-ag-main.html#eff-stds</v>
      </c>
      <c r="R1319" s="76" t="str">
        <f>IF(ISBLANK(INDEX('Policy Characteristics'!L:L,MATCH($C1319,'Policy Characteristics'!$C:$C,0))),"",INDEX('Policy Characteristics'!L:L,MATCH($C1319,'Policy Characteristics'!$C:$C,0)))</f>
        <v>industry-energy-efficiency-standards.html</v>
      </c>
    </row>
    <row r="1320" spans="1:18" s="76" customFormat="1" x14ac:dyDescent="0.25">
      <c r="A1320" s="76" t="str">
        <f>IF(ISBLANK(INDEX('Policy Characteristics'!A:A,MATCH($C1320,'Policy Characteristics'!$C:$C,0))),"",INDEX('Policy Characteristics'!A:A,MATCH($C1320,'Policy Characteristics'!$C:$C,0)))</f>
        <v>Industry</v>
      </c>
      <c r="B1320" s="234" t="str">
        <f>IF(ISBLANK(INDEX('Policy Characteristics'!B:B,MATCH($C1320,'Policy Characteristics'!$C:$C,0))),"",INDEX('Policy Characteristics'!B:B,MATCH($C1320,'Policy Characteristics'!$C:$C,0)))</f>
        <v>Industry Energy Efficiency Standards</v>
      </c>
      <c r="C1320" s="76" t="str">
        <f t="shared" si="39"/>
        <v>Percentage Improvement in Eqpt Efficiency Standards above BAU</v>
      </c>
      <c r="D1320" s="88" t="s">
        <v>1301</v>
      </c>
      <c r="E1320" s="88" t="s">
        <v>646</v>
      </c>
      <c r="F1320" t="s">
        <v>1326</v>
      </c>
      <c r="G1320" s="88" t="s">
        <v>650</v>
      </c>
      <c r="H1320" s="15">
        <v>962</v>
      </c>
      <c r="I1320" s="247" t="s">
        <v>43</v>
      </c>
      <c r="J1320" s="236" t="str">
        <f>IF(ISBLANK(INDEX('Policy Characteristics'!D:D,MATCH($C1320,'Policy Characteristics'!$C:$C,0))),"",INDEX('Policy Characteristics'!D:D,MATCH($C1320,'Policy Characteristics'!$C:$C,0)))</f>
        <v>Industry Energy Efficiency Standards</v>
      </c>
      <c r="K1320" s="76" t="str">
        <f>IF(ISBLANK(INDEX('Policy Characteristics'!E:E,MATCH($C1320,'Policy Characteristics'!$C:$C,0))),"",INDEX('Policy Characteristics'!E:E,MATCH($C1320,'Policy Characteristics'!$C:$C,0)))</f>
        <v>indst efficiency standards</v>
      </c>
      <c r="L1320" s="239">
        <f>IF(ISBLANK(INDEX('Policy Characteristics'!F:F,MATCH($C1320,'Policy Characteristics'!$C:$C,0))),"",INDEX('Policy Characteristics'!F:F,MATCH($C1320,'Policy Characteristics'!$C:$C,0)))</f>
        <v>0</v>
      </c>
      <c r="M1320" s="239">
        <f>IF(ISBLANK(INDEX('Policy Characteristics'!G:G,MATCH($C1320,'Policy Characteristics'!$C:$C,0))),"",INDEX('Policy Characteristics'!G:G,MATCH($C1320,'Policy Characteristics'!$C:$C,0)))</f>
        <v>0.25</v>
      </c>
      <c r="N1320" s="239">
        <f>IF(ISBLANK(INDEX('Policy Characteristics'!H:H,MATCH($C1320,'Policy Characteristics'!$C:$C,0))),"",INDEX('Policy Characteristics'!H:H,MATCH($C1320,'Policy Characteristics'!$C:$C,0)))</f>
        <v>0.01</v>
      </c>
      <c r="O1320" s="76" t="str">
        <f>IF(ISBLANK(INDEX('Policy Characteristics'!I:I,MATCH($C1320,'Policy Characteristics'!$C:$C,0))),"",INDEX('Policy Characteristics'!I:I,MATCH($C1320,'Policy Characteristics'!$C:$C,0)))</f>
        <v>% reduction in energy use</v>
      </c>
      <c r="P1320" s="76" t="str">
        <f>IF(ISBLANK(INDEX('Policy Characteristics'!J:J,MATCH($C1320,'Policy Characteristics'!$C:$C,0))),"",INDEX('Policy Characteristics'!J:J,MATCH($C1320,'Policy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0" s="76" t="str">
        <f>IF(ISBLANK(INDEX('Policy Characteristics'!K:K,MATCH($C1320,'Policy Characteristics'!$C:$C,0))),"",INDEX('Policy Characteristics'!K:K,MATCH($C1320,'Policy Characteristics'!$C:$C,0)))</f>
        <v>industry-ag-main.html#eff-stds</v>
      </c>
      <c r="R1320" s="76" t="str">
        <f>IF(ISBLANK(INDEX('Policy Characteristics'!L:L,MATCH($C1320,'Policy Characteristics'!$C:$C,0))),"",INDEX('Policy Characteristics'!L:L,MATCH($C1320,'Policy Characteristics'!$C:$C,0)))</f>
        <v>industry-energy-efficiency-standards.html</v>
      </c>
    </row>
    <row r="1321" spans="1:18" s="76" customFormat="1" x14ac:dyDescent="0.25">
      <c r="A1321" s="76" t="str">
        <f>IF(ISBLANK(INDEX('Policy Characteristics'!A:A,MATCH($C1321,'Policy Characteristics'!$C:$C,0))),"",INDEX('Policy Characteristics'!A:A,MATCH($C1321,'Policy Characteristics'!$C:$C,0)))</f>
        <v>Industry</v>
      </c>
      <c r="B1321" s="234" t="str">
        <f>IF(ISBLANK(INDEX('Policy Characteristics'!B:B,MATCH($C1321,'Policy Characteristics'!$C:$C,0))),"",INDEX('Policy Characteristics'!B:B,MATCH($C1321,'Policy Characteristics'!$C:$C,0)))</f>
        <v>Industry Energy Efficiency Standards</v>
      </c>
      <c r="C1321" s="76" t="str">
        <f t="shared" si="39"/>
        <v>Percentage Improvement in Eqpt Efficiency Standards above BAU</v>
      </c>
      <c r="D1321" s="88" t="s">
        <v>1301</v>
      </c>
      <c r="E1321" s="88" t="s">
        <v>647</v>
      </c>
      <c r="F1321" t="s">
        <v>1326</v>
      </c>
      <c r="G1321" s="88" t="s">
        <v>653</v>
      </c>
      <c r="H1321" s="15">
        <v>963</v>
      </c>
      <c r="I1321" s="247" t="s">
        <v>44</v>
      </c>
      <c r="J1321" s="236" t="str">
        <f>IF(ISBLANK(INDEX('Policy Characteristics'!D:D,MATCH($C1321,'Policy Characteristics'!$C:$C,0))),"",INDEX('Policy Characteristics'!D:D,MATCH($C1321,'Policy Characteristics'!$C:$C,0)))</f>
        <v>Industry Energy Efficiency Standards</v>
      </c>
      <c r="K1321" s="76" t="str">
        <f>IF(ISBLANK(INDEX('Policy Characteristics'!E:E,MATCH($C1321,'Policy Characteristics'!$C:$C,0))),"",INDEX('Policy Characteristics'!E:E,MATCH($C1321,'Policy Characteristics'!$C:$C,0)))</f>
        <v>indst efficiency standards</v>
      </c>
      <c r="L1321" s="239">
        <f>IF(ISBLANK(INDEX('Policy Characteristics'!F:F,MATCH($C1321,'Policy Characteristics'!$C:$C,0))),"",INDEX('Policy Characteristics'!F:F,MATCH($C1321,'Policy Characteristics'!$C:$C,0)))</f>
        <v>0</v>
      </c>
      <c r="M1321" s="239">
        <f>IF(ISBLANK(INDEX('Policy Characteristics'!G:G,MATCH($C1321,'Policy Characteristics'!$C:$C,0))),"",INDEX('Policy Characteristics'!G:G,MATCH($C1321,'Policy Characteristics'!$C:$C,0)))</f>
        <v>0.25</v>
      </c>
      <c r="N1321" s="239">
        <f>IF(ISBLANK(INDEX('Policy Characteristics'!H:H,MATCH($C1321,'Policy Characteristics'!$C:$C,0))),"",INDEX('Policy Characteristics'!H:H,MATCH($C1321,'Policy Characteristics'!$C:$C,0)))</f>
        <v>0.01</v>
      </c>
      <c r="O1321" s="76" t="str">
        <f>IF(ISBLANK(INDEX('Policy Characteristics'!I:I,MATCH($C1321,'Policy Characteristics'!$C:$C,0))),"",INDEX('Policy Characteristics'!I:I,MATCH($C1321,'Policy Characteristics'!$C:$C,0)))</f>
        <v>% reduction in energy use</v>
      </c>
      <c r="P1321" s="76" t="str">
        <f>IF(ISBLANK(INDEX('Policy Characteristics'!J:J,MATCH($C1321,'Policy Characteristics'!$C:$C,0))),"",INDEX('Policy Characteristics'!J:J,MATCH($C1321,'Policy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1" s="76" t="str">
        <f>IF(ISBLANK(INDEX('Policy Characteristics'!K:K,MATCH($C1321,'Policy Characteristics'!$C:$C,0))),"",INDEX('Policy Characteristics'!K:K,MATCH($C1321,'Policy Characteristics'!$C:$C,0)))</f>
        <v>industry-ag-main.html#eff-stds</v>
      </c>
      <c r="R1321" s="76" t="str">
        <f>IF(ISBLANK(INDEX('Policy Characteristics'!L:L,MATCH($C1321,'Policy Characteristics'!$C:$C,0))),"",INDEX('Policy Characteristics'!L:L,MATCH($C1321,'Policy Characteristics'!$C:$C,0)))</f>
        <v>industry-energy-efficiency-standards.html</v>
      </c>
    </row>
    <row r="1322" spans="1:18" x14ac:dyDescent="0.25">
      <c r="A1322" s="76" t="str">
        <f>IF(ISBLANK(INDEX('Policy Characteristics'!A:A,MATCH($C1322,'Policy Characteristics'!$C:$C,0))),"",INDEX('Policy Characteristics'!A:A,MATCH($C1322,'Policy Characteristics'!$C:$C,0)))</f>
        <v>Industry</v>
      </c>
      <c r="B1322" s="234" t="str">
        <f>IF(ISBLANK(INDEX('Policy Characteristics'!B:B,MATCH($C1322,'Policy Characteristics'!$C:$C,0))),"",INDEX('Policy Characteristics'!B:B,MATCH($C1322,'Policy Characteristics'!$C:$C,0)))</f>
        <v>Industry Energy Efficiency Standards</v>
      </c>
      <c r="C1322" s="76" t="str">
        <f t="shared" si="39"/>
        <v>Percentage Improvement in Eqpt Efficiency Standards above BAU</v>
      </c>
      <c r="D1322" s="88" t="s">
        <v>1301</v>
      </c>
      <c r="E1322" s="88" t="s">
        <v>946</v>
      </c>
      <c r="F1322" t="s">
        <v>1326</v>
      </c>
      <c r="G1322" s="88" t="s">
        <v>949</v>
      </c>
      <c r="H1322" s="15">
        <v>964</v>
      </c>
      <c r="I1322" s="247" t="s">
        <v>44</v>
      </c>
      <c r="J1322" s="236" t="str">
        <f>IF(ISBLANK(INDEX('Policy Characteristics'!D:D,MATCH($C1322,'Policy Characteristics'!$C:$C,0))),"",INDEX('Policy Characteristics'!D:D,MATCH($C1322,'Policy Characteristics'!$C:$C,0)))</f>
        <v>Industry Energy Efficiency Standards</v>
      </c>
      <c r="K1322" s="76" t="str">
        <f>IF(ISBLANK(INDEX('Policy Characteristics'!E:E,MATCH($C1322,'Policy Characteristics'!$C:$C,0))),"",INDEX('Policy Characteristics'!E:E,MATCH($C1322,'Policy Characteristics'!$C:$C,0)))</f>
        <v>indst efficiency standards</v>
      </c>
      <c r="L1322" s="239">
        <f>IF(ISBLANK(INDEX('Policy Characteristics'!F:F,MATCH($C1322,'Policy Characteristics'!$C:$C,0))),"",INDEX('Policy Characteristics'!F:F,MATCH($C1322,'Policy Characteristics'!$C:$C,0)))</f>
        <v>0</v>
      </c>
      <c r="M1322" s="239">
        <f>IF(ISBLANK(INDEX('Policy Characteristics'!G:G,MATCH($C1322,'Policy Characteristics'!$C:$C,0))),"",INDEX('Policy Characteristics'!G:G,MATCH($C1322,'Policy Characteristics'!$C:$C,0)))</f>
        <v>0.25</v>
      </c>
      <c r="N1322" s="239">
        <f>IF(ISBLANK(INDEX('Policy Characteristics'!H:H,MATCH($C1322,'Policy Characteristics'!$C:$C,0))),"",INDEX('Policy Characteristics'!H:H,MATCH($C1322,'Policy Characteristics'!$C:$C,0)))</f>
        <v>0.01</v>
      </c>
      <c r="O1322" s="76" t="str">
        <f>IF(ISBLANK(INDEX('Policy Characteristics'!I:I,MATCH($C1322,'Policy Characteristics'!$C:$C,0))),"",INDEX('Policy Characteristics'!I:I,MATCH($C1322,'Policy Characteristics'!$C:$C,0)))</f>
        <v>% reduction in energy use</v>
      </c>
      <c r="P1322" s="76" t="str">
        <f>IF(ISBLANK(INDEX('Policy Characteristics'!J:J,MATCH($C1322,'Policy Characteristics'!$C:$C,0))),"",INDEX('Policy Characteristics'!J:J,MATCH($C1322,'Policy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2" s="76" t="str">
        <f>IF(ISBLANK(INDEX('Policy Characteristics'!K:K,MATCH($C1322,'Policy Characteristics'!$C:$C,0))),"",INDEX('Policy Characteristics'!K:K,MATCH($C1322,'Policy Characteristics'!$C:$C,0)))</f>
        <v>industry-ag-main.html#eff-stds</v>
      </c>
      <c r="R1322" s="76" t="str">
        <f>IF(ISBLANK(INDEX('Policy Characteristics'!L:L,MATCH($C1322,'Policy Characteristics'!$C:$C,0))),"",INDEX('Policy Characteristics'!L:L,MATCH($C1322,'Policy Characteristics'!$C:$C,0)))</f>
        <v>industry-energy-efficiency-standards.html</v>
      </c>
    </row>
    <row r="1323" spans="1:18" s="76" customFormat="1" x14ac:dyDescent="0.25">
      <c r="A1323" s="76" t="str">
        <f>IF(ISBLANK(INDEX('Policy Characteristics'!A:A,MATCH($C1323,'Policy Characteristics'!$C:$C,0))),"",INDEX('Policy Characteristics'!A:A,MATCH($C1323,'Policy Characteristics'!$C:$C,0)))</f>
        <v>Industry</v>
      </c>
      <c r="B1323" s="234" t="str">
        <f>IF(ISBLANK(INDEX('Policy Characteristics'!B:B,MATCH($C1323,'Policy Characteristics'!$C:$C,0))),"",INDEX('Policy Characteristics'!B:B,MATCH($C1323,'Policy Characteristics'!$C:$C,0)))</f>
        <v>Industry Energy Efficiency Standards</v>
      </c>
      <c r="C1323" s="76" t="str">
        <f t="shared" si="39"/>
        <v>Percentage Improvement in Eqpt Efficiency Standards above BAU</v>
      </c>
      <c r="D1323" s="88" t="s">
        <v>1301</v>
      </c>
      <c r="E1323" s="88" t="s">
        <v>947</v>
      </c>
      <c r="F1323" t="s">
        <v>1326</v>
      </c>
      <c r="G1323" s="88" t="s">
        <v>951</v>
      </c>
      <c r="H1323" s="15">
        <v>965</v>
      </c>
      <c r="I1323" s="247" t="s">
        <v>43</v>
      </c>
      <c r="J1323" s="236" t="str">
        <f>IF(ISBLANK(INDEX('Policy Characteristics'!D:D,MATCH($C1323,'Policy Characteristics'!$C:$C,0))),"",INDEX('Policy Characteristics'!D:D,MATCH($C1323,'Policy Characteristics'!$C:$C,0)))</f>
        <v>Industry Energy Efficiency Standards</v>
      </c>
      <c r="K1323" s="76" t="str">
        <f>IF(ISBLANK(INDEX('Policy Characteristics'!E:E,MATCH($C1323,'Policy Characteristics'!$C:$C,0))),"",INDEX('Policy Characteristics'!E:E,MATCH($C1323,'Policy Characteristics'!$C:$C,0)))</f>
        <v>indst efficiency standards</v>
      </c>
      <c r="L1323" s="239">
        <f>IF(ISBLANK(INDEX('Policy Characteristics'!F:F,MATCH($C1323,'Policy Characteristics'!$C:$C,0))),"",INDEX('Policy Characteristics'!F:F,MATCH($C1323,'Policy Characteristics'!$C:$C,0)))</f>
        <v>0</v>
      </c>
      <c r="M1323" s="239">
        <f>IF(ISBLANK(INDEX('Policy Characteristics'!G:G,MATCH($C1323,'Policy Characteristics'!$C:$C,0))),"",INDEX('Policy Characteristics'!G:G,MATCH($C1323,'Policy Characteristics'!$C:$C,0)))</f>
        <v>0.25</v>
      </c>
      <c r="N1323" s="239">
        <f>IF(ISBLANK(INDEX('Policy Characteristics'!H:H,MATCH($C1323,'Policy Characteristics'!$C:$C,0))),"",INDEX('Policy Characteristics'!H:H,MATCH($C1323,'Policy Characteristics'!$C:$C,0)))</f>
        <v>0.01</v>
      </c>
      <c r="O1323" s="76" t="str">
        <f>IF(ISBLANK(INDEX('Policy Characteristics'!I:I,MATCH($C1323,'Policy Characteristics'!$C:$C,0))),"",INDEX('Policy Characteristics'!I:I,MATCH($C1323,'Policy Characteristics'!$C:$C,0)))</f>
        <v>% reduction in energy use</v>
      </c>
      <c r="P1323" s="76" t="str">
        <f>IF(ISBLANK(INDEX('Policy Characteristics'!J:J,MATCH($C1323,'Policy Characteristics'!$C:$C,0))),"",INDEX('Policy Characteristics'!J:J,MATCH($C1323,'Policy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3" s="76" t="str">
        <f>IF(ISBLANK(INDEX('Policy Characteristics'!K:K,MATCH($C1323,'Policy Characteristics'!$C:$C,0))),"",INDEX('Policy Characteristics'!K:K,MATCH($C1323,'Policy Characteristics'!$C:$C,0)))</f>
        <v>industry-ag-main.html#eff-stds</v>
      </c>
      <c r="R1323" s="76" t="str">
        <f>IF(ISBLANK(INDEX('Policy Characteristics'!L:L,MATCH($C1323,'Policy Characteristics'!$C:$C,0))),"",INDEX('Policy Characteristics'!L:L,MATCH($C1323,'Policy Characteristics'!$C:$C,0)))</f>
        <v>industry-energy-efficiency-standards.html</v>
      </c>
    </row>
    <row r="1324" spans="1:18" s="76" customFormat="1" x14ac:dyDescent="0.25">
      <c r="A1324" s="76" t="str">
        <f>IF(ISBLANK(INDEX('Policy Characteristics'!A:A,MATCH($C1324,'Policy Characteristics'!$C:$C,0))),"",INDEX('Policy Characteristics'!A:A,MATCH($C1324,'Policy Characteristics'!$C:$C,0)))</f>
        <v>Industry</v>
      </c>
      <c r="B1324" s="234" t="str">
        <f>IF(ISBLANK(INDEX('Policy Characteristics'!B:B,MATCH($C1324,'Policy Characteristics'!$C:$C,0))),"",INDEX('Policy Characteristics'!B:B,MATCH($C1324,'Policy Characteristics'!$C:$C,0)))</f>
        <v>Industry Energy Efficiency Standards</v>
      </c>
      <c r="C1324" s="76" t="str">
        <f t="shared" si="39"/>
        <v>Percentage Improvement in Eqpt Efficiency Standards above BAU</v>
      </c>
      <c r="D1324" s="88" t="s">
        <v>1301</v>
      </c>
      <c r="E1324" s="88" t="s">
        <v>948</v>
      </c>
      <c r="F1324" t="s">
        <v>1326</v>
      </c>
      <c r="G1324" s="88" t="s">
        <v>952</v>
      </c>
      <c r="H1324" s="15">
        <v>966</v>
      </c>
      <c r="I1324" s="247" t="s">
        <v>43</v>
      </c>
      <c r="J1324" s="236" t="str">
        <f>IF(ISBLANK(INDEX('Policy Characteristics'!D:D,MATCH($C1324,'Policy Characteristics'!$C:$C,0))),"",INDEX('Policy Characteristics'!D:D,MATCH($C1324,'Policy Characteristics'!$C:$C,0)))</f>
        <v>Industry Energy Efficiency Standards</v>
      </c>
      <c r="K1324" s="76" t="str">
        <f>IF(ISBLANK(INDEX('Policy Characteristics'!E:E,MATCH($C1324,'Policy Characteristics'!$C:$C,0))),"",INDEX('Policy Characteristics'!E:E,MATCH($C1324,'Policy Characteristics'!$C:$C,0)))</f>
        <v>indst efficiency standards</v>
      </c>
      <c r="L1324" s="239">
        <f>IF(ISBLANK(INDEX('Policy Characteristics'!F:F,MATCH($C1324,'Policy Characteristics'!$C:$C,0))),"",INDEX('Policy Characteristics'!F:F,MATCH($C1324,'Policy Characteristics'!$C:$C,0)))</f>
        <v>0</v>
      </c>
      <c r="M1324" s="239">
        <f>IF(ISBLANK(INDEX('Policy Characteristics'!G:G,MATCH($C1324,'Policy Characteristics'!$C:$C,0))),"",INDEX('Policy Characteristics'!G:G,MATCH($C1324,'Policy Characteristics'!$C:$C,0)))</f>
        <v>0.25</v>
      </c>
      <c r="N1324" s="239">
        <f>IF(ISBLANK(INDEX('Policy Characteristics'!H:H,MATCH($C1324,'Policy Characteristics'!$C:$C,0))),"",INDEX('Policy Characteristics'!H:H,MATCH($C1324,'Policy Characteristics'!$C:$C,0)))</f>
        <v>0.01</v>
      </c>
      <c r="O1324" s="76" t="str">
        <f>IF(ISBLANK(INDEX('Policy Characteristics'!I:I,MATCH($C1324,'Policy Characteristics'!$C:$C,0))),"",INDEX('Policy Characteristics'!I:I,MATCH($C1324,'Policy Characteristics'!$C:$C,0)))</f>
        <v>% reduction in energy use</v>
      </c>
      <c r="P1324" s="76" t="str">
        <f>IF(ISBLANK(INDEX('Policy Characteristics'!J:J,MATCH($C1324,'Policy Characteristics'!$C:$C,0))),"",INDEX('Policy Characteristics'!J:J,MATCH($C1324,'Policy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4" s="76" t="str">
        <f>IF(ISBLANK(INDEX('Policy Characteristics'!K:K,MATCH($C1324,'Policy Characteristics'!$C:$C,0))),"",INDEX('Policy Characteristics'!K:K,MATCH($C1324,'Policy Characteristics'!$C:$C,0)))</f>
        <v>industry-ag-main.html#eff-stds</v>
      </c>
      <c r="R1324" s="76" t="str">
        <f>IF(ISBLANK(INDEX('Policy Characteristics'!L:L,MATCH($C1324,'Policy Characteristics'!$C:$C,0))),"",INDEX('Policy Characteristics'!L:L,MATCH($C1324,'Policy Characteristics'!$C:$C,0)))</f>
        <v>industry-energy-efficiency-standards.html</v>
      </c>
    </row>
    <row r="1325" spans="1:18" s="76" customFormat="1" x14ac:dyDescent="0.25">
      <c r="A1325" s="76" t="str">
        <f>IF(ISBLANK(INDEX('Policy Characteristics'!A:A,MATCH($C1325,'Policy Characteristics'!$C:$C,0))),"",INDEX('Policy Characteristics'!A:A,MATCH($C1325,'Policy Characteristics'!$C:$C,0)))</f>
        <v>Industry</v>
      </c>
      <c r="B1325" s="234" t="str">
        <f>IF(ISBLANK(INDEX('Policy Characteristics'!B:B,MATCH($C1325,'Policy Characteristics'!$C:$C,0))),"",INDEX('Policy Characteristics'!B:B,MATCH($C1325,'Policy Characteristics'!$C:$C,0)))</f>
        <v>Industry Energy Efficiency Standards</v>
      </c>
      <c r="C1325" s="76" t="str">
        <f t="shared" si="39"/>
        <v>Percentage Improvement in Eqpt Efficiency Standards above BAU</v>
      </c>
      <c r="D1325" s="88" t="s">
        <v>1301</v>
      </c>
      <c r="E1325" s="88" t="s">
        <v>945</v>
      </c>
      <c r="F1325" t="s">
        <v>1326</v>
      </c>
      <c r="G1325" s="88" t="s">
        <v>950</v>
      </c>
      <c r="H1325" s="15">
        <v>967</v>
      </c>
      <c r="I1325" s="247" t="s">
        <v>44</v>
      </c>
      <c r="J1325" s="236" t="str">
        <f>IF(ISBLANK(INDEX('Policy Characteristics'!D:D,MATCH($C1325,'Policy Characteristics'!$C:$C,0))),"",INDEX('Policy Characteristics'!D:D,MATCH($C1325,'Policy Characteristics'!$C:$C,0)))</f>
        <v>Industry Energy Efficiency Standards</v>
      </c>
      <c r="K1325" s="76" t="str">
        <f>IF(ISBLANK(INDEX('Policy Characteristics'!E:E,MATCH($C1325,'Policy Characteristics'!$C:$C,0))),"",INDEX('Policy Characteristics'!E:E,MATCH($C1325,'Policy Characteristics'!$C:$C,0)))</f>
        <v>indst efficiency standards</v>
      </c>
      <c r="L1325" s="239">
        <f>IF(ISBLANK(INDEX('Policy Characteristics'!F:F,MATCH($C1325,'Policy Characteristics'!$C:$C,0))),"",INDEX('Policy Characteristics'!F:F,MATCH($C1325,'Policy Characteristics'!$C:$C,0)))</f>
        <v>0</v>
      </c>
      <c r="M1325" s="239">
        <f>IF(ISBLANK(INDEX('Policy Characteristics'!G:G,MATCH($C1325,'Policy Characteristics'!$C:$C,0))),"",INDEX('Policy Characteristics'!G:G,MATCH($C1325,'Policy Characteristics'!$C:$C,0)))</f>
        <v>0.25</v>
      </c>
      <c r="N1325" s="239">
        <f>IF(ISBLANK(INDEX('Policy Characteristics'!H:H,MATCH($C1325,'Policy Characteristics'!$C:$C,0))),"",INDEX('Policy Characteristics'!H:H,MATCH($C1325,'Policy Characteristics'!$C:$C,0)))</f>
        <v>0.01</v>
      </c>
      <c r="O1325" s="76" t="str">
        <f>IF(ISBLANK(INDEX('Policy Characteristics'!I:I,MATCH($C1325,'Policy Characteristics'!$C:$C,0))),"",INDEX('Policy Characteristics'!I:I,MATCH($C1325,'Policy Characteristics'!$C:$C,0)))</f>
        <v>% reduction in energy use</v>
      </c>
      <c r="P1325" s="76" t="str">
        <f>IF(ISBLANK(INDEX('Policy Characteristics'!J:J,MATCH($C1325,'Policy Characteristics'!$C:$C,0))),"",INDEX('Policy Characteristics'!J:J,MATCH($C1325,'Policy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5" s="76" t="str">
        <f>IF(ISBLANK(INDEX('Policy Characteristics'!K:K,MATCH($C1325,'Policy Characteristics'!$C:$C,0))),"",INDEX('Policy Characteristics'!K:K,MATCH($C1325,'Policy Characteristics'!$C:$C,0)))</f>
        <v>industry-ag-main.html#eff-stds</v>
      </c>
      <c r="R1325" s="76" t="str">
        <f>IF(ISBLANK(INDEX('Policy Characteristics'!L:L,MATCH($C1325,'Policy Characteristics'!$C:$C,0))),"",INDEX('Policy Characteristics'!L:L,MATCH($C1325,'Policy Characteristics'!$C:$C,0)))</f>
        <v>industry-energy-efficiency-standards.html</v>
      </c>
    </row>
    <row r="1326" spans="1:18" s="76" customFormat="1" x14ac:dyDescent="0.25">
      <c r="A1326" s="76" t="str">
        <f>IF(ISBLANK(INDEX('Policy Characteristics'!A:A,MATCH($C1326,'Policy Characteristics'!$C:$C,0))),"",INDEX('Policy Characteristics'!A:A,MATCH($C1326,'Policy Characteristics'!$C:$C,0)))</f>
        <v>Industry</v>
      </c>
      <c r="B1326" s="234" t="str">
        <f>IF(ISBLANK(INDEX('Policy Characteristics'!B:B,MATCH($C1326,'Policy Characteristics'!$C:$C,0))),"",INDEX('Policy Characteristics'!B:B,MATCH($C1326,'Policy Characteristics'!$C:$C,0)))</f>
        <v>Industry Energy Efficiency Standards</v>
      </c>
      <c r="C1326" s="76" t="str">
        <f t="shared" si="39"/>
        <v>Percentage Improvement in Eqpt Efficiency Standards above BAU</v>
      </c>
      <c r="D1326" s="78" t="s">
        <v>1302</v>
      </c>
      <c r="E1326" s="88" t="s">
        <v>642</v>
      </c>
      <c r="F1326" t="s">
        <v>999</v>
      </c>
      <c r="G1326" s="88" t="s">
        <v>648</v>
      </c>
      <c r="H1326" s="15">
        <v>968</v>
      </c>
      <c r="I1326" s="247" t="s">
        <v>43</v>
      </c>
      <c r="J1326" s="236" t="str">
        <f>IF(ISBLANK(INDEX('Policy Characteristics'!D:D,MATCH($C1326,'Policy Characteristics'!$C:$C,0))),"",INDEX('Policy Characteristics'!D:D,MATCH($C1326,'Policy Characteristics'!$C:$C,0)))</f>
        <v>Industry Energy Efficiency Standards</v>
      </c>
      <c r="K1326" s="76" t="str">
        <f>IF(ISBLANK(INDEX('Policy Characteristics'!E:E,MATCH($C1326,'Policy Characteristics'!$C:$C,0))),"",INDEX('Policy Characteristics'!E:E,MATCH($C1326,'Policy Characteristics'!$C:$C,0)))</f>
        <v>indst efficiency standards</v>
      </c>
      <c r="L1326" s="239">
        <f>IF(ISBLANK(INDEX('Policy Characteristics'!F:F,MATCH($C1326,'Policy Characteristics'!$C:$C,0))),"",INDEX('Policy Characteristics'!F:F,MATCH($C1326,'Policy Characteristics'!$C:$C,0)))</f>
        <v>0</v>
      </c>
      <c r="M1326" s="239">
        <f>IF(ISBLANK(INDEX('Policy Characteristics'!G:G,MATCH($C1326,'Policy Characteristics'!$C:$C,0))),"",INDEX('Policy Characteristics'!G:G,MATCH($C1326,'Policy Characteristics'!$C:$C,0)))</f>
        <v>0.25</v>
      </c>
      <c r="N1326" s="239">
        <f>IF(ISBLANK(INDEX('Policy Characteristics'!H:H,MATCH($C1326,'Policy Characteristics'!$C:$C,0))),"",INDEX('Policy Characteristics'!H:H,MATCH($C1326,'Policy Characteristics'!$C:$C,0)))</f>
        <v>0.01</v>
      </c>
      <c r="O1326" s="76" t="str">
        <f>IF(ISBLANK(INDEX('Policy Characteristics'!I:I,MATCH($C1326,'Policy Characteristics'!$C:$C,0))),"",INDEX('Policy Characteristics'!I:I,MATCH($C1326,'Policy Characteristics'!$C:$C,0)))</f>
        <v>% reduction in energy use</v>
      </c>
      <c r="P1326" s="76" t="str">
        <f>IF(ISBLANK(INDEX('Policy Characteristics'!J:J,MATCH($C1326,'Policy Characteristics'!$C:$C,0))),"",INDEX('Policy Characteristics'!J:J,MATCH($C1326,'Policy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6" s="76" t="str">
        <f>IF(ISBLANK(INDEX('Policy Characteristics'!K:K,MATCH($C1326,'Policy Characteristics'!$C:$C,0))),"",INDEX('Policy Characteristics'!K:K,MATCH($C1326,'Policy Characteristics'!$C:$C,0)))</f>
        <v>industry-ag-main.html#eff-stds</v>
      </c>
      <c r="R1326" s="76" t="str">
        <f>IF(ISBLANK(INDEX('Policy Characteristics'!L:L,MATCH($C1326,'Policy Characteristics'!$C:$C,0))),"",INDEX('Policy Characteristics'!L:L,MATCH($C1326,'Policy Characteristics'!$C:$C,0)))</f>
        <v>industry-energy-efficiency-standards.html</v>
      </c>
    </row>
    <row r="1327" spans="1:18" s="76" customFormat="1" x14ac:dyDescent="0.25">
      <c r="A1327" s="76" t="str">
        <f>IF(ISBLANK(INDEX('Policy Characteristics'!A:A,MATCH($C1327,'Policy Characteristics'!$C:$C,0))),"",INDEX('Policy Characteristics'!A:A,MATCH($C1327,'Policy Characteristics'!$C:$C,0)))</f>
        <v>Industry</v>
      </c>
      <c r="B1327" s="234" t="str">
        <f>IF(ISBLANK(INDEX('Policy Characteristics'!B:B,MATCH($C1327,'Policy Characteristics'!$C:$C,0))),"",INDEX('Policy Characteristics'!B:B,MATCH($C1327,'Policy Characteristics'!$C:$C,0)))</f>
        <v>Industry Energy Efficiency Standards</v>
      </c>
      <c r="C1327" s="76" t="str">
        <f t="shared" si="39"/>
        <v>Percentage Improvement in Eqpt Efficiency Standards above BAU</v>
      </c>
      <c r="D1327" s="78" t="s">
        <v>1302</v>
      </c>
      <c r="E1327" s="88" t="s">
        <v>643</v>
      </c>
      <c r="F1327" t="s">
        <v>999</v>
      </c>
      <c r="G1327" s="88" t="s">
        <v>651</v>
      </c>
      <c r="H1327" s="15">
        <v>969</v>
      </c>
      <c r="I1327" s="247" t="s">
        <v>43</v>
      </c>
      <c r="J1327" s="236" t="str">
        <f>IF(ISBLANK(INDEX('Policy Characteristics'!D:D,MATCH($C1327,'Policy Characteristics'!$C:$C,0))),"",INDEX('Policy Characteristics'!D:D,MATCH($C1327,'Policy Characteristics'!$C:$C,0)))</f>
        <v>Industry Energy Efficiency Standards</v>
      </c>
      <c r="K1327" s="76" t="str">
        <f>IF(ISBLANK(INDEX('Policy Characteristics'!E:E,MATCH($C1327,'Policy Characteristics'!$C:$C,0))),"",INDEX('Policy Characteristics'!E:E,MATCH($C1327,'Policy Characteristics'!$C:$C,0)))</f>
        <v>indst efficiency standards</v>
      </c>
      <c r="L1327" s="239">
        <f>IF(ISBLANK(INDEX('Policy Characteristics'!F:F,MATCH($C1327,'Policy Characteristics'!$C:$C,0))),"",INDEX('Policy Characteristics'!F:F,MATCH($C1327,'Policy Characteristics'!$C:$C,0)))</f>
        <v>0</v>
      </c>
      <c r="M1327" s="239">
        <f>IF(ISBLANK(INDEX('Policy Characteristics'!G:G,MATCH($C1327,'Policy Characteristics'!$C:$C,0))),"",INDEX('Policy Characteristics'!G:G,MATCH($C1327,'Policy Characteristics'!$C:$C,0)))</f>
        <v>0.25</v>
      </c>
      <c r="N1327" s="239">
        <f>IF(ISBLANK(INDEX('Policy Characteristics'!H:H,MATCH($C1327,'Policy Characteristics'!$C:$C,0))),"",INDEX('Policy Characteristics'!H:H,MATCH($C1327,'Policy Characteristics'!$C:$C,0)))</f>
        <v>0.01</v>
      </c>
      <c r="O1327" s="76" t="str">
        <f>IF(ISBLANK(INDEX('Policy Characteristics'!I:I,MATCH($C1327,'Policy Characteristics'!$C:$C,0))),"",INDEX('Policy Characteristics'!I:I,MATCH($C1327,'Policy Characteristics'!$C:$C,0)))</f>
        <v>% reduction in energy use</v>
      </c>
      <c r="P1327" s="76" t="str">
        <f>IF(ISBLANK(INDEX('Policy Characteristics'!J:J,MATCH($C1327,'Policy Characteristics'!$C:$C,0))),"",INDEX('Policy Characteristics'!J:J,MATCH($C1327,'Policy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7" s="76" t="str">
        <f>IF(ISBLANK(INDEX('Policy Characteristics'!K:K,MATCH($C1327,'Policy Characteristics'!$C:$C,0))),"",INDEX('Policy Characteristics'!K:K,MATCH($C1327,'Policy Characteristics'!$C:$C,0)))</f>
        <v>industry-ag-main.html#eff-stds</v>
      </c>
      <c r="R1327" s="76" t="str">
        <f>IF(ISBLANK(INDEX('Policy Characteristics'!L:L,MATCH($C1327,'Policy Characteristics'!$C:$C,0))),"",INDEX('Policy Characteristics'!L:L,MATCH($C1327,'Policy Characteristics'!$C:$C,0)))</f>
        <v>industry-energy-efficiency-standards.html</v>
      </c>
    </row>
    <row r="1328" spans="1:18" s="76" customFormat="1" x14ac:dyDescent="0.25">
      <c r="A1328" s="76" t="str">
        <f>IF(ISBLANK(INDEX('Policy Characteristics'!A:A,MATCH($C1328,'Policy Characteristics'!$C:$C,0))),"",INDEX('Policy Characteristics'!A:A,MATCH($C1328,'Policy Characteristics'!$C:$C,0)))</f>
        <v>Industry</v>
      </c>
      <c r="B1328" s="234" t="str">
        <f>IF(ISBLANK(INDEX('Policy Characteristics'!B:B,MATCH($C1328,'Policy Characteristics'!$C:$C,0))),"",INDEX('Policy Characteristics'!B:B,MATCH($C1328,'Policy Characteristics'!$C:$C,0)))</f>
        <v>Industry Energy Efficiency Standards</v>
      </c>
      <c r="C1328" s="76" t="str">
        <f t="shared" si="39"/>
        <v>Percentage Improvement in Eqpt Efficiency Standards above BAU</v>
      </c>
      <c r="D1328" s="78" t="s">
        <v>1302</v>
      </c>
      <c r="E1328" s="88" t="s">
        <v>644</v>
      </c>
      <c r="F1328" t="s">
        <v>999</v>
      </c>
      <c r="G1328" s="88" t="s">
        <v>652</v>
      </c>
      <c r="H1328" s="15">
        <v>970</v>
      </c>
      <c r="I1328" s="247" t="s">
        <v>43</v>
      </c>
      <c r="J1328" s="236" t="str">
        <f>IF(ISBLANK(INDEX('Policy Characteristics'!D:D,MATCH($C1328,'Policy Characteristics'!$C:$C,0))),"",INDEX('Policy Characteristics'!D:D,MATCH($C1328,'Policy Characteristics'!$C:$C,0)))</f>
        <v>Industry Energy Efficiency Standards</v>
      </c>
      <c r="K1328" s="76" t="str">
        <f>IF(ISBLANK(INDEX('Policy Characteristics'!E:E,MATCH($C1328,'Policy Characteristics'!$C:$C,0))),"",INDEX('Policy Characteristics'!E:E,MATCH($C1328,'Policy Characteristics'!$C:$C,0)))</f>
        <v>indst efficiency standards</v>
      </c>
      <c r="L1328" s="239">
        <f>IF(ISBLANK(INDEX('Policy Characteristics'!F:F,MATCH($C1328,'Policy Characteristics'!$C:$C,0))),"",INDEX('Policy Characteristics'!F:F,MATCH($C1328,'Policy Characteristics'!$C:$C,0)))</f>
        <v>0</v>
      </c>
      <c r="M1328" s="239">
        <f>IF(ISBLANK(INDEX('Policy Characteristics'!G:G,MATCH($C1328,'Policy Characteristics'!$C:$C,0))),"",INDEX('Policy Characteristics'!G:G,MATCH($C1328,'Policy Characteristics'!$C:$C,0)))</f>
        <v>0.25</v>
      </c>
      <c r="N1328" s="239">
        <f>IF(ISBLANK(INDEX('Policy Characteristics'!H:H,MATCH($C1328,'Policy Characteristics'!$C:$C,0))),"",INDEX('Policy Characteristics'!H:H,MATCH($C1328,'Policy Characteristics'!$C:$C,0)))</f>
        <v>0.01</v>
      </c>
      <c r="O1328" s="76" t="str">
        <f>IF(ISBLANK(INDEX('Policy Characteristics'!I:I,MATCH($C1328,'Policy Characteristics'!$C:$C,0))),"",INDEX('Policy Characteristics'!I:I,MATCH($C1328,'Policy Characteristics'!$C:$C,0)))</f>
        <v>% reduction in energy use</v>
      </c>
      <c r="P1328" s="76" t="str">
        <f>IF(ISBLANK(INDEX('Policy Characteristics'!J:J,MATCH($C1328,'Policy Characteristics'!$C:$C,0))),"",INDEX('Policy Characteristics'!J:J,MATCH($C1328,'Policy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8" s="76" t="str">
        <f>IF(ISBLANK(INDEX('Policy Characteristics'!K:K,MATCH($C1328,'Policy Characteristics'!$C:$C,0))),"",INDEX('Policy Characteristics'!K:K,MATCH($C1328,'Policy Characteristics'!$C:$C,0)))</f>
        <v>industry-ag-main.html#eff-stds</v>
      </c>
      <c r="R1328" s="76" t="str">
        <f>IF(ISBLANK(INDEX('Policy Characteristics'!L:L,MATCH($C1328,'Policy Characteristics'!$C:$C,0))),"",INDEX('Policy Characteristics'!L:L,MATCH($C1328,'Policy Characteristics'!$C:$C,0)))</f>
        <v>industry-energy-efficiency-standards.html</v>
      </c>
    </row>
    <row r="1329" spans="1:18" s="76" customFormat="1" x14ac:dyDescent="0.25">
      <c r="A1329" s="76" t="str">
        <f>IF(ISBLANK(INDEX('Policy Characteristics'!A:A,MATCH($C1329,'Policy Characteristics'!$C:$C,0))),"",INDEX('Policy Characteristics'!A:A,MATCH($C1329,'Policy Characteristics'!$C:$C,0)))</f>
        <v>Industry</v>
      </c>
      <c r="B1329" s="234" t="str">
        <f>IF(ISBLANK(INDEX('Policy Characteristics'!B:B,MATCH($C1329,'Policy Characteristics'!$C:$C,0))),"",INDEX('Policy Characteristics'!B:B,MATCH($C1329,'Policy Characteristics'!$C:$C,0)))</f>
        <v>Industry Energy Efficiency Standards</v>
      </c>
      <c r="C1329" s="76" t="str">
        <f t="shared" si="39"/>
        <v>Percentage Improvement in Eqpt Efficiency Standards above BAU</v>
      </c>
      <c r="D1329" s="78" t="s">
        <v>1302</v>
      </c>
      <c r="E1329" s="88" t="s">
        <v>645</v>
      </c>
      <c r="F1329" t="s">
        <v>999</v>
      </c>
      <c r="G1329" s="88" t="s">
        <v>649</v>
      </c>
      <c r="H1329" s="15">
        <v>971</v>
      </c>
      <c r="I1329" s="247" t="s">
        <v>44</v>
      </c>
      <c r="J1329" s="236" t="str">
        <f>IF(ISBLANK(INDEX('Policy Characteristics'!D:D,MATCH($C1329,'Policy Characteristics'!$C:$C,0))),"",INDEX('Policy Characteristics'!D:D,MATCH($C1329,'Policy Characteristics'!$C:$C,0)))</f>
        <v>Industry Energy Efficiency Standards</v>
      </c>
      <c r="K1329" s="76" t="str">
        <f>IF(ISBLANK(INDEX('Policy Characteristics'!E:E,MATCH($C1329,'Policy Characteristics'!$C:$C,0))),"",INDEX('Policy Characteristics'!E:E,MATCH($C1329,'Policy Characteristics'!$C:$C,0)))</f>
        <v>indst efficiency standards</v>
      </c>
      <c r="L1329" s="239">
        <f>IF(ISBLANK(INDEX('Policy Characteristics'!F:F,MATCH($C1329,'Policy Characteristics'!$C:$C,0))),"",INDEX('Policy Characteristics'!F:F,MATCH($C1329,'Policy Characteristics'!$C:$C,0)))</f>
        <v>0</v>
      </c>
      <c r="M1329" s="239">
        <f>IF(ISBLANK(INDEX('Policy Characteristics'!G:G,MATCH($C1329,'Policy Characteristics'!$C:$C,0))),"",INDEX('Policy Characteristics'!G:G,MATCH($C1329,'Policy Characteristics'!$C:$C,0)))</f>
        <v>0.25</v>
      </c>
      <c r="N1329" s="239">
        <f>IF(ISBLANK(INDEX('Policy Characteristics'!H:H,MATCH($C1329,'Policy Characteristics'!$C:$C,0))),"",INDEX('Policy Characteristics'!H:H,MATCH($C1329,'Policy Characteristics'!$C:$C,0)))</f>
        <v>0.01</v>
      </c>
      <c r="O1329" s="76" t="str">
        <f>IF(ISBLANK(INDEX('Policy Characteristics'!I:I,MATCH($C1329,'Policy Characteristics'!$C:$C,0))),"",INDEX('Policy Characteristics'!I:I,MATCH($C1329,'Policy Characteristics'!$C:$C,0)))</f>
        <v>% reduction in energy use</v>
      </c>
      <c r="P1329" s="76" t="str">
        <f>IF(ISBLANK(INDEX('Policy Characteristics'!J:J,MATCH($C1329,'Policy Characteristics'!$C:$C,0))),"",INDEX('Policy Characteristics'!J:J,MATCH($C1329,'Policy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9" s="76" t="str">
        <f>IF(ISBLANK(INDEX('Policy Characteristics'!K:K,MATCH($C1329,'Policy Characteristics'!$C:$C,0))),"",INDEX('Policy Characteristics'!K:K,MATCH($C1329,'Policy Characteristics'!$C:$C,0)))</f>
        <v>industry-ag-main.html#eff-stds</v>
      </c>
      <c r="R1329" s="76" t="str">
        <f>IF(ISBLANK(INDEX('Policy Characteristics'!L:L,MATCH($C1329,'Policy Characteristics'!$C:$C,0))),"",INDEX('Policy Characteristics'!L:L,MATCH($C1329,'Policy Characteristics'!$C:$C,0)))</f>
        <v>industry-energy-efficiency-standards.html</v>
      </c>
    </row>
    <row r="1330" spans="1:18" s="76" customFormat="1" x14ac:dyDescent="0.25">
      <c r="A1330" s="76" t="str">
        <f>IF(ISBLANK(INDEX('Policy Characteristics'!A:A,MATCH($C1330,'Policy Characteristics'!$C:$C,0))),"",INDEX('Policy Characteristics'!A:A,MATCH($C1330,'Policy Characteristics'!$C:$C,0)))</f>
        <v>Industry</v>
      </c>
      <c r="B1330" s="234" t="str">
        <f>IF(ISBLANK(INDEX('Policy Characteristics'!B:B,MATCH($C1330,'Policy Characteristics'!$C:$C,0))),"",INDEX('Policy Characteristics'!B:B,MATCH($C1330,'Policy Characteristics'!$C:$C,0)))</f>
        <v>Industry Energy Efficiency Standards</v>
      </c>
      <c r="C1330" s="76" t="str">
        <f t="shared" si="39"/>
        <v>Percentage Improvement in Eqpt Efficiency Standards above BAU</v>
      </c>
      <c r="D1330" s="78" t="s">
        <v>1302</v>
      </c>
      <c r="E1330" s="88" t="s">
        <v>646</v>
      </c>
      <c r="F1330" t="s">
        <v>999</v>
      </c>
      <c r="G1330" s="88" t="s">
        <v>650</v>
      </c>
      <c r="H1330" s="15">
        <v>972</v>
      </c>
      <c r="I1330" s="247" t="s">
        <v>43</v>
      </c>
      <c r="J1330" s="236" t="str">
        <f>IF(ISBLANK(INDEX('Policy Characteristics'!D:D,MATCH($C1330,'Policy Characteristics'!$C:$C,0))),"",INDEX('Policy Characteristics'!D:D,MATCH($C1330,'Policy Characteristics'!$C:$C,0)))</f>
        <v>Industry Energy Efficiency Standards</v>
      </c>
      <c r="K1330" s="76" t="str">
        <f>IF(ISBLANK(INDEX('Policy Characteristics'!E:E,MATCH($C1330,'Policy Characteristics'!$C:$C,0))),"",INDEX('Policy Characteristics'!E:E,MATCH($C1330,'Policy Characteristics'!$C:$C,0)))</f>
        <v>indst efficiency standards</v>
      </c>
      <c r="L1330" s="239">
        <f>IF(ISBLANK(INDEX('Policy Characteristics'!F:F,MATCH($C1330,'Policy Characteristics'!$C:$C,0))),"",INDEX('Policy Characteristics'!F:F,MATCH($C1330,'Policy Characteristics'!$C:$C,0)))</f>
        <v>0</v>
      </c>
      <c r="M1330" s="239">
        <f>IF(ISBLANK(INDEX('Policy Characteristics'!G:G,MATCH($C1330,'Policy Characteristics'!$C:$C,0))),"",INDEX('Policy Characteristics'!G:G,MATCH($C1330,'Policy Characteristics'!$C:$C,0)))</f>
        <v>0.25</v>
      </c>
      <c r="N1330" s="239">
        <f>IF(ISBLANK(INDEX('Policy Characteristics'!H:H,MATCH($C1330,'Policy Characteristics'!$C:$C,0))),"",INDEX('Policy Characteristics'!H:H,MATCH($C1330,'Policy Characteristics'!$C:$C,0)))</f>
        <v>0.01</v>
      </c>
      <c r="O1330" s="76" t="str">
        <f>IF(ISBLANK(INDEX('Policy Characteristics'!I:I,MATCH($C1330,'Policy Characteristics'!$C:$C,0))),"",INDEX('Policy Characteristics'!I:I,MATCH($C1330,'Policy Characteristics'!$C:$C,0)))</f>
        <v>% reduction in energy use</v>
      </c>
      <c r="P1330" s="76" t="str">
        <f>IF(ISBLANK(INDEX('Policy Characteristics'!J:J,MATCH($C1330,'Policy Characteristics'!$C:$C,0))),"",INDEX('Policy Characteristics'!J:J,MATCH($C1330,'Policy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0" s="76" t="str">
        <f>IF(ISBLANK(INDEX('Policy Characteristics'!K:K,MATCH($C1330,'Policy Characteristics'!$C:$C,0))),"",INDEX('Policy Characteristics'!K:K,MATCH($C1330,'Policy Characteristics'!$C:$C,0)))</f>
        <v>industry-ag-main.html#eff-stds</v>
      </c>
      <c r="R1330" s="76" t="str">
        <f>IF(ISBLANK(INDEX('Policy Characteristics'!L:L,MATCH($C1330,'Policy Characteristics'!$C:$C,0))),"",INDEX('Policy Characteristics'!L:L,MATCH($C1330,'Policy Characteristics'!$C:$C,0)))</f>
        <v>industry-energy-efficiency-standards.html</v>
      </c>
    </row>
    <row r="1331" spans="1:18" s="76" customFormat="1" x14ac:dyDescent="0.25">
      <c r="A1331" s="76" t="str">
        <f>IF(ISBLANK(INDEX('Policy Characteristics'!A:A,MATCH($C1331,'Policy Characteristics'!$C:$C,0))),"",INDEX('Policy Characteristics'!A:A,MATCH($C1331,'Policy Characteristics'!$C:$C,0)))</f>
        <v>Industry</v>
      </c>
      <c r="B1331" s="234" t="str">
        <f>IF(ISBLANK(INDEX('Policy Characteristics'!B:B,MATCH($C1331,'Policy Characteristics'!$C:$C,0))),"",INDEX('Policy Characteristics'!B:B,MATCH($C1331,'Policy Characteristics'!$C:$C,0)))</f>
        <v>Industry Energy Efficiency Standards</v>
      </c>
      <c r="C1331" s="76" t="str">
        <f t="shared" si="39"/>
        <v>Percentage Improvement in Eqpt Efficiency Standards above BAU</v>
      </c>
      <c r="D1331" s="78" t="s">
        <v>1302</v>
      </c>
      <c r="E1331" s="88" t="s">
        <v>647</v>
      </c>
      <c r="F1331" t="s">
        <v>999</v>
      </c>
      <c r="G1331" s="88" t="s">
        <v>653</v>
      </c>
      <c r="H1331" s="15">
        <v>973</v>
      </c>
      <c r="I1331" s="247" t="s">
        <v>44</v>
      </c>
      <c r="J1331" s="236" t="str">
        <f>IF(ISBLANK(INDEX('Policy Characteristics'!D:D,MATCH($C1331,'Policy Characteristics'!$C:$C,0))),"",INDEX('Policy Characteristics'!D:D,MATCH($C1331,'Policy Characteristics'!$C:$C,0)))</f>
        <v>Industry Energy Efficiency Standards</v>
      </c>
      <c r="K1331" s="76" t="str">
        <f>IF(ISBLANK(INDEX('Policy Characteristics'!E:E,MATCH($C1331,'Policy Characteristics'!$C:$C,0))),"",INDEX('Policy Characteristics'!E:E,MATCH($C1331,'Policy Characteristics'!$C:$C,0)))</f>
        <v>indst efficiency standards</v>
      </c>
      <c r="L1331" s="239">
        <f>IF(ISBLANK(INDEX('Policy Characteristics'!F:F,MATCH($C1331,'Policy Characteristics'!$C:$C,0))),"",INDEX('Policy Characteristics'!F:F,MATCH($C1331,'Policy Characteristics'!$C:$C,0)))</f>
        <v>0</v>
      </c>
      <c r="M1331" s="239">
        <f>IF(ISBLANK(INDEX('Policy Characteristics'!G:G,MATCH($C1331,'Policy Characteristics'!$C:$C,0))),"",INDEX('Policy Characteristics'!G:G,MATCH($C1331,'Policy Characteristics'!$C:$C,0)))</f>
        <v>0.25</v>
      </c>
      <c r="N1331" s="239">
        <f>IF(ISBLANK(INDEX('Policy Characteristics'!H:H,MATCH($C1331,'Policy Characteristics'!$C:$C,0))),"",INDEX('Policy Characteristics'!H:H,MATCH($C1331,'Policy Characteristics'!$C:$C,0)))</f>
        <v>0.01</v>
      </c>
      <c r="O1331" s="76" t="str">
        <f>IF(ISBLANK(INDEX('Policy Characteristics'!I:I,MATCH($C1331,'Policy Characteristics'!$C:$C,0))),"",INDEX('Policy Characteristics'!I:I,MATCH($C1331,'Policy Characteristics'!$C:$C,0)))</f>
        <v>% reduction in energy use</v>
      </c>
      <c r="P1331" s="76" t="str">
        <f>IF(ISBLANK(INDEX('Policy Characteristics'!J:J,MATCH($C1331,'Policy Characteristics'!$C:$C,0))),"",INDEX('Policy Characteristics'!J:J,MATCH($C1331,'Policy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1" s="76" t="str">
        <f>IF(ISBLANK(INDEX('Policy Characteristics'!K:K,MATCH($C1331,'Policy Characteristics'!$C:$C,0))),"",INDEX('Policy Characteristics'!K:K,MATCH($C1331,'Policy Characteristics'!$C:$C,0)))</f>
        <v>industry-ag-main.html#eff-stds</v>
      </c>
      <c r="R1331" s="76" t="str">
        <f>IF(ISBLANK(INDEX('Policy Characteristics'!L:L,MATCH($C1331,'Policy Characteristics'!$C:$C,0))),"",INDEX('Policy Characteristics'!L:L,MATCH($C1331,'Policy Characteristics'!$C:$C,0)))</f>
        <v>industry-energy-efficiency-standards.html</v>
      </c>
    </row>
    <row r="1332" spans="1:18" s="76" customFormat="1" x14ac:dyDescent="0.25">
      <c r="A1332" s="76" t="str">
        <f>IF(ISBLANK(INDEX('Policy Characteristics'!A:A,MATCH($C1332,'Policy Characteristics'!$C:$C,0))),"",INDEX('Policy Characteristics'!A:A,MATCH($C1332,'Policy Characteristics'!$C:$C,0)))</f>
        <v>Industry</v>
      </c>
      <c r="B1332" s="234" t="str">
        <f>IF(ISBLANK(INDEX('Policy Characteristics'!B:B,MATCH($C1332,'Policy Characteristics'!$C:$C,0))),"",INDEX('Policy Characteristics'!B:B,MATCH($C1332,'Policy Characteristics'!$C:$C,0)))</f>
        <v>Industry Energy Efficiency Standards</v>
      </c>
      <c r="C1332" s="76" t="str">
        <f t="shared" si="39"/>
        <v>Percentage Improvement in Eqpt Efficiency Standards above BAU</v>
      </c>
      <c r="D1332" s="78" t="s">
        <v>1302</v>
      </c>
      <c r="E1332" s="88" t="s">
        <v>946</v>
      </c>
      <c r="F1332" t="s">
        <v>999</v>
      </c>
      <c r="G1332" s="88" t="s">
        <v>949</v>
      </c>
      <c r="H1332" s="15">
        <v>974</v>
      </c>
      <c r="I1332" s="247" t="s">
        <v>44</v>
      </c>
      <c r="J1332" s="236" t="str">
        <f>IF(ISBLANK(INDEX('Policy Characteristics'!D:D,MATCH($C1332,'Policy Characteristics'!$C:$C,0))),"",INDEX('Policy Characteristics'!D:D,MATCH($C1332,'Policy Characteristics'!$C:$C,0)))</f>
        <v>Industry Energy Efficiency Standards</v>
      </c>
      <c r="K1332" s="76" t="str">
        <f>IF(ISBLANK(INDEX('Policy Characteristics'!E:E,MATCH($C1332,'Policy Characteristics'!$C:$C,0))),"",INDEX('Policy Characteristics'!E:E,MATCH($C1332,'Policy Characteristics'!$C:$C,0)))</f>
        <v>indst efficiency standards</v>
      </c>
      <c r="L1332" s="239">
        <f>IF(ISBLANK(INDEX('Policy Characteristics'!F:F,MATCH($C1332,'Policy Characteristics'!$C:$C,0))),"",INDEX('Policy Characteristics'!F:F,MATCH($C1332,'Policy Characteristics'!$C:$C,0)))</f>
        <v>0</v>
      </c>
      <c r="M1332" s="239">
        <f>IF(ISBLANK(INDEX('Policy Characteristics'!G:G,MATCH($C1332,'Policy Characteristics'!$C:$C,0))),"",INDEX('Policy Characteristics'!G:G,MATCH($C1332,'Policy Characteristics'!$C:$C,0)))</f>
        <v>0.25</v>
      </c>
      <c r="N1332" s="239">
        <f>IF(ISBLANK(INDEX('Policy Characteristics'!H:H,MATCH($C1332,'Policy Characteristics'!$C:$C,0))),"",INDEX('Policy Characteristics'!H:H,MATCH($C1332,'Policy Characteristics'!$C:$C,0)))</f>
        <v>0.01</v>
      </c>
      <c r="O1332" s="76" t="str">
        <f>IF(ISBLANK(INDEX('Policy Characteristics'!I:I,MATCH($C1332,'Policy Characteristics'!$C:$C,0))),"",INDEX('Policy Characteristics'!I:I,MATCH($C1332,'Policy Characteristics'!$C:$C,0)))</f>
        <v>% reduction in energy use</v>
      </c>
      <c r="P1332" s="76" t="str">
        <f>IF(ISBLANK(INDEX('Policy Characteristics'!J:J,MATCH($C1332,'Policy Characteristics'!$C:$C,0))),"",INDEX('Policy Characteristics'!J:J,MATCH($C1332,'Policy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2" s="76" t="str">
        <f>IF(ISBLANK(INDEX('Policy Characteristics'!K:K,MATCH($C1332,'Policy Characteristics'!$C:$C,0))),"",INDEX('Policy Characteristics'!K:K,MATCH($C1332,'Policy Characteristics'!$C:$C,0)))</f>
        <v>industry-ag-main.html#eff-stds</v>
      </c>
      <c r="R1332" s="76" t="str">
        <f>IF(ISBLANK(INDEX('Policy Characteristics'!L:L,MATCH($C1332,'Policy Characteristics'!$C:$C,0))),"",INDEX('Policy Characteristics'!L:L,MATCH($C1332,'Policy Characteristics'!$C:$C,0)))</f>
        <v>industry-energy-efficiency-standards.html</v>
      </c>
    </row>
    <row r="1333" spans="1:18" s="76" customFormat="1" x14ac:dyDescent="0.25">
      <c r="A1333" s="76" t="str">
        <f>IF(ISBLANK(INDEX('Policy Characteristics'!A:A,MATCH($C1333,'Policy Characteristics'!$C:$C,0))),"",INDEX('Policy Characteristics'!A:A,MATCH($C1333,'Policy Characteristics'!$C:$C,0)))</f>
        <v>Industry</v>
      </c>
      <c r="B1333" s="234" t="str">
        <f>IF(ISBLANK(INDEX('Policy Characteristics'!B:B,MATCH($C1333,'Policy Characteristics'!$C:$C,0))),"",INDEX('Policy Characteristics'!B:B,MATCH($C1333,'Policy Characteristics'!$C:$C,0)))</f>
        <v>Industry Energy Efficiency Standards</v>
      </c>
      <c r="C1333" s="76" t="str">
        <f t="shared" si="39"/>
        <v>Percentage Improvement in Eqpt Efficiency Standards above BAU</v>
      </c>
      <c r="D1333" s="78" t="s">
        <v>1302</v>
      </c>
      <c r="E1333" s="88" t="s">
        <v>947</v>
      </c>
      <c r="F1333" t="s">
        <v>999</v>
      </c>
      <c r="G1333" s="88" t="s">
        <v>951</v>
      </c>
      <c r="H1333" s="15">
        <v>975</v>
      </c>
      <c r="I1333" s="247" t="s">
        <v>43</v>
      </c>
      <c r="J1333" s="236" t="str">
        <f>IF(ISBLANK(INDEX('Policy Characteristics'!D:D,MATCH($C1333,'Policy Characteristics'!$C:$C,0))),"",INDEX('Policy Characteristics'!D:D,MATCH($C1333,'Policy Characteristics'!$C:$C,0)))</f>
        <v>Industry Energy Efficiency Standards</v>
      </c>
      <c r="K1333" s="76" t="str">
        <f>IF(ISBLANK(INDEX('Policy Characteristics'!E:E,MATCH($C1333,'Policy Characteristics'!$C:$C,0))),"",INDEX('Policy Characteristics'!E:E,MATCH($C1333,'Policy Characteristics'!$C:$C,0)))</f>
        <v>indst efficiency standards</v>
      </c>
      <c r="L1333" s="239">
        <f>IF(ISBLANK(INDEX('Policy Characteristics'!F:F,MATCH($C1333,'Policy Characteristics'!$C:$C,0))),"",INDEX('Policy Characteristics'!F:F,MATCH($C1333,'Policy Characteristics'!$C:$C,0)))</f>
        <v>0</v>
      </c>
      <c r="M1333" s="239">
        <f>IF(ISBLANK(INDEX('Policy Characteristics'!G:G,MATCH($C1333,'Policy Characteristics'!$C:$C,0))),"",INDEX('Policy Characteristics'!G:G,MATCH($C1333,'Policy Characteristics'!$C:$C,0)))</f>
        <v>0.25</v>
      </c>
      <c r="N1333" s="239">
        <f>IF(ISBLANK(INDEX('Policy Characteristics'!H:H,MATCH($C1333,'Policy Characteristics'!$C:$C,0))),"",INDEX('Policy Characteristics'!H:H,MATCH($C1333,'Policy Characteristics'!$C:$C,0)))</f>
        <v>0.01</v>
      </c>
      <c r="O1333" s="76" t="str">
        <f>IF(ISBLANK(INDEX('Policy Characteristics'!I:I,MATCH($C1333,'Policy Characteristics'!$C:$C,0))),"",INDEX('Policy Characteristics'!I:I,MATCH($C1333,'Policy Characteristics'!$C:$C,0)))</f>
        <v>% reduction in energy use</v>
      </c>
      <c r="P1333" s="76" t="str">
        <f>IF(ISBLANK(INDEX('Policy Characteristics'!J:J,MATCH($C1333,'Policy Characteristics'!$C:$C,0))),"",INDEX('Policy Characteristics'!J:J,MATCH($C1333,'Policy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3" s="76" t="str">
        <f>IF(ISBLANK(INDEX('Policy Characteristics'!K:K,MATCH($C1333,'Policy Characteristics'!$C:$C,0))),"",INDEX('Policy Characteristics'!K:K,MATCH($C1333,'Policy Characteristics'!$C:$C,0)))</f>
        <v>industry-ag-main.html#eff-stds</v>
      </c>
      <c r="R1333" s="76" t="str">
        <f>IF(ISBLANK(INDEX('Policy Characteristics'!L:L,MATCH($C1333,'Policy Characteristics'!$C:$C,0))),"",INDEX('Policy Characteristics'!L:L,MATCH($C1333,'Policy Characteristics'!$C:$C,0)))</f>
        <v>industry-energy-efficiency-standards.html</v>
      </c>
    </row>
    <row r="1334" spans="1:18" s="76" customFormat="1" x14ac:dyDescent="0.25">
      <c r="A1334" s="76" t="str">
        <f>IF(ISBLANK(INDEX('Policy Characteristics'!A:A,MATCH($C1334,'Policy Characteristics'!$C:$C,0))),"",INDEX('Policy Characteristics'!A:A,MATCH($C1334,'Policy Characteristics'!$C:$C,0)))</f>
        <v>Industry</v>
      </c>
      <c r="B1334" s="234" t="str">
        <f>IF(ISBLANK(INDEX('Policy Characteristics'!B:B,MATCH($C1334,'Policy Characteristics'!$C:$C,0))),"",INDEX('Policy Characteristics'!B:B,MATCH($C1334,'Policy Characteristics'!$C:$C,0)))</f>
        <v>Industry Energy Efficiency Standards</v>
      </c>
      <c r="C1334" s="76" t="str">
        <f t="shared" si="39"/>
        <v>Percentage Improvement in Eqpt Efficiency Standards above BAU</v>
      </c>
      <c r="D1334" s="78" t="s">
        <v>1302</v>
      </c>
      <c r="E1334" s="88" t="s">
        <v>948</v>
      </c>
      <c r="F1334" t="s">
        <v>999</v>
      </c>
      <c r="G1334" s="88" t="s">
        <v>952</v>
      </c>
      <c r="H1334" s="15">
        <v>976</v>
      </c>
      <c r="I1334" s="247" t="s">
        <v>44</v>
      </c>
      <c r="J1334" s="236" t="str">
        <f>IF(ISBLANK(INDEX('Policy Characteristics'!D:D,MATCH($C1334,'Policy Characteristics'!$C:$C,0))),"",INDEX('Policy Characteristics'!D:D,MATCH($C1334,'Policy Characteristics'!$C:$C,0)))</f>
        <v>Industry Energy Efficiency Standards</v>
      </c>
      <c r="K1334" s="76" t="str">
        <f>IF(ISBLANK(INDEX('Policy Characteristics'!E:E,MATCH($C1334,'Policy Characteristics'!$C:$C,0))),"",INDEX('Policy Characteristics'!E:E,MATCH($C1334,'Policy Characteristics'!$C:$C,0)))</f>
        <v>indst efficiency standards</v>
      </c>
      <c r="L1334" s="239">
        <f>IF(ISBLANK(INDEX('Policy Characteristics'!F:F,MATCH($C1334,'Policy Characteristics'!$C:$C,0))),"",INDEX('Policy Characteristics'!F:F,MATCH($C1334,'Policy Characteristics'!$C:$C,0)))</f>
        <v>0</v>
      </c>
      <c r="M1334" s="239">
        <f>IF(ISBLANK(INDEX('Policy Characteristics'!G:G,MATCH($C1334,'Policy Characteristics'!$C:$C,0))),"",INDEX('Policy Characteristics'!G:G,MATCH($C1334,'Policy Characteristics'!$C:$C,0)))</f>
        <v>0.25</v>
      </c>
      <c r="N1334" s="239">
        <f>IF(ISBLANK(INDEX('Policy Characteristics'!H:H,MATCH($C1334,'Policy Characteristics'!$C:$C,0))),"",INDEX('Policy Characteristics'!H:H,MATCH($C1334,'Policy Characteristics'!$C:$C,0)))</f>
        <v>0.01</v>
      </c>
      <c r="O1334" s="76" t="str">
        <f>IF(ISBLANK(INDEX('Policy Characteristics'!I:I,MATCH($C1334,'Policy Characteristics'!$C:$C,0))),"",INDEX('Policy Characteristics'!I:I,MATCH($C1334,'Policy Characteristics'!$C:$C,0)))</f>
        <v>% reduction in energy use</v>
      </c>
      <c r="P1334" s="76" t="str">
        <f>IF(ISBLANK(INDEX('Policy Characteristics'!J:J,MATCH($C1334,'Policy Characteristics'!$C:$C,0))),"",INDEX('Policy Characteristics'!J:J,MATCH($C1334,'Policy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4" s="76" t="str">
        <f>IF(ISBLANK(INDEX('Policy Characteristics'!K:K,MATCH($C1334,'Policy Characteristics'!$C:$C,0))),"",INDEX('Policy Characteristics'!K:K,MATCH($C1334,'Policy Characteristics'!$C:$C,0)))</f>
        <v>industry-ag-main.html#eff-stds</v>
      </c>
      <c r="R1334" s="76" t="str">
        <f>IF(ISBLANK(INDEX('Policy Characteristics'!L:L,MATCH($C1334,'Policy Characteristics'!$C:$C,0))),"",INDEX('Policy Characteristics'!L:L,MATCH($C1334,'Policy Characteristics'!$C:$C,0)))</f>
        <v>industry-energy-efficiency-standards.html</v>
      </c>
    </row>
    <row r="1335" spans="1:18" s="76" customFormat="1" x14ac:dyDescent="0.25">
      <c r="A1335" s="76" t="str">
        <f>IF(ISBLANK(INDEX('Policy Characteristics'!A:A,MATCH($C1335,'Policy Characteristics'!$C:$C,0))),"",INDEX('Policy Characteristics'!A:A,MATCH($C1335,'Policy Characteristics'!$C:$C,0)))</f>
        <v>Industry</v>
      </c>
      <c r="B1335" s="234" t="str">
        <f>IF(ISBLANK(INDEX('Policy Characteristics'!B:B,MATCH($C1335,'Policy Characteristics'!$C:$C,0))),"",INDEX('Policy Characteristics'!B:B,MATCH($C1335,'Policy Characteristics'!$C:$C,0)))</f>
        <v>Industry Energy Efficiency Standards</v>
      </c>
      <c r="C1335" s="76" t="str">
        <f t="shared" si="39"/>
        <v>Percentage Improvement in Eqpt Efficiency Standards above BAU</v>
      </c>
      <c r="D1335" s="78" t="s">
        <v>1302</v>
      </c>
      <c r="E1335" s="88" t="s">
        <v>945</v>
      </c>
      <c r="F1335" t="s">
        <v>999</v>
      </c>
      <c r="G1335" s="88" t="s">
        <v>950</v>
      </c>
      <c r="H1335" s="15">
        <v>977</v>
      </c>
      <c r="I1335" s="247" t="s">
        <v>44</v>
      </c>
      <c r="J1335" s="236" t="str">
        <f>IF(ISBLANK(INDEX('Policy Characteristics'!D:D,MATCH($C1335,'Policy Characteristics'!$C:$C,0))),"",INDEX('Policy Characteristics'!D:D,MATCH($C1335,'Policy Characteristics'!$C:$C,0)))</f>
        <v>Industry Energy Efficiency Standards</v>
      </c>
      <c r="K1335" s="76" t="str">
        <f>IF(ISBLANK(INDEX('Policy Characteristics'!E:E,MATCH($C1335,'Policy Characteristics'!$C:$C,0))),"",INDEX('Policy Characteristics'!E:E,MATCH($C1335,'Policy Characteristics'!$C:$C,0)))</f>
        <v>indst efficiency standards</v>
      </c>
      <c r="L1335" s="239">
        <f>IF(ISBLANK(INDEX('Policy Characteristics'!F:F,MATCH($C1335,'Policy Characteristics'!$C:$C,0))),"",INDEX('Policy Characteristics'!F:F,MATCH($C1335,'Policy Characteristics'!$C:$C,0)))</f>
        <v>0</v>
      </c>
      <c r="M1335" s="239">
        <f>IF(ISBLANK(INDEX('Policy Characteristics'!G:G,MATCH($C1335,'Policy Characteristics'!$C:$C,0))),"",INDEX('Policy Characteristics'!G:G,MATCH($C1335,'Policy Characteristics'!$C:$C,0)))</f>
        <v>0.25</v>
      </c>
      <c r="N1335" s="239">
        <f>IF(ISBLANK(INDEX('Policy Characteristics'!H:H,MATCH($C1335,'Policy Characteristics'!$C:$C,0))),"",INDEX('Policy Characteristics'!H:H,MATCH($C1335,'Policy Characteristics'!$C:$C,0)))</f>
        <v>0.01</v>
      </c>
      <c r="O1335" s="76" t="str">
        <f>IF(ISBLANK(INDEX('Policy Characteristics'!I:I,MATCH($C1335,'Policy Characteristics'!$C:$C,0))),"",INDEX('Policy Characteristics'!I:I,MATCH($C1335,'Policy Characteristics'!$C:$C,0)))</f>
        <v>% reduction in energy use</v>
      </c>
      <c r="P1335" s="76" t="str">
        <f>IF(ISBLANK(INDEX('Policy Characteristics'!J:J,MATCH($C1335,'Policy Characteristics'!$C:$C,0))),"",INDEX('Policy Characteristics'!J:J,MATCH($C1335,'Policy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5" s="76" t="str">
        <f>IF(ISBLANK(INDEX('Policy Characteristics'!K:K,MATCH($C1335,'Policy Characteristics'!$C:$C,0))),"",INDEX('Policy Characteristics'!K:K,MATCH($C1335,'Policy Characteristics'!$C:$C,0)))</f>
        <v>industry-ag-main.html#eff-stds</v>
      </c>
      <c r="R1335" s="76" t="str">
        <f>IF(ISBLANK(INDEX('Policy Characteristics'!L:L,MATCH($C1335,'Policy Characteristics'!$C:$C,0))),"",INDEX('Policy Characteristics'!L:L,MATCH($C1335,'Policy Characteristics'!$C:$C,0)))</f>
        <v>industry-energy-efficiency-standards.html</v>
      </c>
    </row>
    <row r="1336" spans="1:18" s="76" customFormat="1" x14ac:dyDescent="0.25">
      <c r="A1336" s="76" t="str">
        <f>IF(ISBLANK(INDEX('Policy Characteristics'!A:A,MATCH($C1336,'Policy Characteristics'!$C:$C,0))),"",INDEX('Policy Characteristics'!A:A,MATCH($C1336,'Policy Characteristics'!$C:$C,0)))</f>
        <v>Industry</v>
      </c>
      <c r="B1336" s="234" t="str">
        <f>IF(ISBLANK(INDEX('Policy Characteristics'!B:B,MATCH($C1336,'Policy Characteristics'!$C:$C,0))),"",INDEX('Policy Characteristics'!B:B,MATCH($C1336,'Policy Characteristics'!$C:$C,0)))</f>
        <v>Industry Energy Efficiency Standards</v>
      </c>
      <c r="C1336" s="76" t="str">
        <f t="shared" si="39"/>
        <v>Percentage Improvement in Eqpt Efficiency Standards above BAU</v>
      </c>
      <c r="D1336" s="78" t="s">
        <v>1303</v>
      </c>
      <c r="E1336" s="88" t="s">
        <v>642</v>
      </c>
      <c r="F1336" t="s">
        <v>1267</v>
      </c>
      <c r="G1336" s="88" t="s">
        <v>648</v>
      </c>
      <c r="H1336" s="15">
        <v>978</v>
      </c>
      <c r="I1336" s="247" t="s">
        <v>43</v>
      </c>
      <c r="J1336" s="236" t="str">
        <f>IF(ISBLANK(INDEX('Policy Characteristics'!D:D,MATCH($C1336,'Policy Characteristics'!$C:$C,0))),"",INDEX('Policy Characteristics'!D:D,MATCH($C1336,'Policy Characteristics'!$C:$C,0)))</f>
        <v>Industry Energy Efficiency Standards</v>
      </c>
      <c r="K1336" s="76" t="str">
        <f>IF(ISBLANK(INDEX('Policy Characteristics'!E:E,MATCH($C1336,'Policy Characteristics'!$C:$C,0))),"",INDEX('Policy Characteristics'!E:E,MATCH($C1336,'Policy Characteristics'!$C:$C,0)))</f>
        <v>indst efficiency standards</v>
      </c>
      <c r="L1336" s="239">
        <f>IF(ISBLANK(INDEX('Policy Characteristics'!F:F,MATCH($C1336,'Policy Characteristics'!$C:$C,0))),"",INDEX('Policy Characteristics'!F:F,MATCH($C1336,'Policy Characteristics'!$C:$C,0)))</f>
        <v>0</v>
      </c>
      <c r="M1336" s="239">
        <f>IF(ISBLANK(INDEX('Policy Characteristics'!G:G,MATCH($C1336,'Policy Characteristics'!$C:$C,0))),"",INDEX('Policy Characteristics'!G:G,MATCH($C1336,'Policy Characteristics'!$C:$C,0)))</f>
        <v>0.25</v>
      </c>
      <c r="N1336" s="239">
        <f>IF(ISBLANK(INDEX('Policy Characteristics'!H:H,MATCH($C1336,'Policy Characteristics'!$C:$C,0))),"",INDEX('Policy Characteristics'!H:H,MATCH($C1336,'Policy Characteristics'!$C:$C,0)))</f>
        <v>0.01</v>
      </c>
      <c r="O1336" s="76" t="str">
        <f>IF(ISBLANK(INDEX('Policy Characteristics'!I:I,MATCH($C1336,'Policy Characteristics'!$C:$C,0))),"",INDEX('Policy Characteristics'!I:I,MATCH($C1336,'Policy Characteristics'!$C:$C,0)))</f>
        <v>% reduction in energy use</v>
      </c>
      <c r="P1336" s="76" t="str">
        <f>IF(ISBLANK(INDEX('Policy Characteristics'!J:J,MATCH($C1336,'Policy Characteristics'!$C:$C,0))),"",INDEX('Policy Characteristics'!J:J,MATCH($C1336,'Policy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6" s="76" t="str">
        <f>IF(ISBLANK(INDEX('Policy Characteristics'!K:K,MATCH($C1336,'Policy Characteristics'!$C:$C,0))),"",INDEX('Policy Characteristics'!K:K,MATCH($C1336,'Policy Characteristics'!$C:$C,0)))</f>
        <v>industry-ag-main.html#eff-stds</v>
      </c>
      <c r="R1336" s="76" t="str">
        <f>IF(ISBLANK(INDEX('Policy Characteristics'!L:L,MATCH($C1336,'Policy Characteristics'!$C:$C,0))),"",INDEX('Policy Characteristics'!L:L,MATCH($C1336,'Policy Characteristics'!$C:$C,0)))</f>
        <v>industry-energy-efficiency-standards.html</v>
      </c>
    </row>
    <row r="1337" spans="1:18" s="76" customFormat="1" x14ac:dyDescent="0.25">
      <c r="A1337" s="76" t="str">
        <f>IF(ISBLANK(INDEX('Policy Characteristics'!A:A,MATCH($C1337,'Policy Characteristics'!$C:$C,0))),"",INDEX('Policy Characteristics'!A:A,MATCH($C1337,'Policy Characteristics'!$C:$C,0)))</f>
        <v>Industry</v>
      </c>
      <c r="B1337" s="234" t="str">
        <f>IF(ISBLANK(INDEX('Policy Characteristics'!B:B,MATCH($C1337,'Policy Characteristics'!$C:$C,0))),"",INDEX('Policy Characteristics'!B:B,MATCH($C1337,'Policy Characteristics'!$C:$C,0)))</f>
        <v>Industry Energy Efficiency Standards</v>
      </c>
      <c r="C1337" s="76" t="str">
        <f t="shared" si="39"/>
        <v>Percentage Improvement in Eqpt Efficiency Standards above BAU</v>
      </c>
      <c r="D1337" s="78" t="s">
        <v>1303</v>
      </c>
      <c r="E1337" s="88" t="s">
        <v>643</v>
      </c>
      <c r="F1337" t="s">
        <v>1267</v>
      </c>
      <c r="G1337" s="88" t="s">
        <v>651</v>
      </c>
      <c r="H1337" s="15">
        <v>979</v>
      </c>
      <c r="I1337" s="247" t="s">
        <v>44</v>
      </c>
      <c r="J1337" s="236" t="str">
        <f>IF(ISBLANK(INDEX('Policy Characteristics'!D:D,MATCH($C1337,'Policy Characteristics'!$C:$C,0))),"",INDEX('Policy Characteristics'!D:D,MATCH($C1337,'Policy Characteristics'!$C:$C,0)))</f>
        <v>Industry Energy Efficiency Standards</v>
      </c>
      <c r="K1337" s="76" t="str">
        <f>IF(ISBLANK(INDEX('Policy Characteristics'!E:E,MATCH($C1337,'Policy Characteristics'!$C:$C,0))),"",INDEX('Policy Characteristics'!E:E,MATCH($C1337,'Policy Characteristics'!$C:$C,0)))</f>
        <v>indst efficiency standards</v>
      </c>
      <c r="L1337" s="239">
        <f>IF(ISBLANK(INDEX('Policy Characteristics'!F:F,MATCH($C1337,'Policy Characteristics'!$C:$C,0))),"",INDEX('Policy Characteristics'!F:F,MATCH($C1337,'Policy Characteristics'!$C:$C,0)))</f>
        <v>0</v>
      </c>
      <c r="M1337" s="239">
        <f>IF(ISBLANK(INDEX('Policy Characteristics'!G:G,MATCH($C1337,'Policy Characteristics'!$C:$C,0))),"",INDEX('Policy Characteristics'!G:G,MATCH($C1337,'Policy Characteristics'!$C:$C,0)))</f>
        <v>0.25</v>
      </c>
      <c r="N1337" s="239">
        <f>IF(ISBLANK(INDEX('Policy Characteristics'!H:H,MATCH($C1337,'Policy Characteristics'!$C:$C,0))),"",INDEX('Policy Characteristics'!H:H,MATCH($C1337,'Policy Characteristics'!$C:$C,0)))</f>
        <v>0.01</v>
      </c>
      <c r="O1337" s="76" t="str">
        <f>IF(ISBLANK(INDEX('Policy Characteristics'!I:I,MATCH($C1337,'Policy Characteristics'!$C:$C,0))),"",INDEX('Policy Characteristics'!I:I,MATCH($C1337,'Policy Characteristics'!$C:$C,0)))</f>
        <v>% reduction in energy use</v>
      </c>
      <c r="P1337" s="76" t="str">
        <f>IF(ISBLANK(INDEX('Policy Characteristics'!J:J,MATCH($C1337,'Policy Characteristics'!$C:$C,0))),"",INDEX('Policy Characteristics'!J:J,MATCH($C1337,'Policy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7" s="76" t="str">
        <f>IF(ISBLANK(INDEX('Policy Characteristics'!K:K,MATCH($C1337,'Policy Characteristics'!$C:$C,0))),"",INDEX('Policy Characteristics'!K:K,MATCH($C1337,'Policy Characteristics'!$C:$C,0)))</f>
        <v>industry-ag-main.html#eff-stds</v>
      </c>
      <c r="R1337" s="76" t="str">
        <f>IF(ISBLANK(INDEX('Policy Characteristics'!L:L,MATCH($C1337,'Policy Characteristics'!$C:$C,0))),"",INDEX('Policy Characteristics'!L:L,MATCH($C1337,'Policy Characteristics'!$C:$C,0)))</f>
        <v>industry-energy-efficiency-standards.html</v>
      </c>
    </row>
    <row r="1338" spans="1:18" s="76" customFormat="1" x14ac:dyDescent="0.25">
      <c r="A1338" s="76" t="str">
        <f>IF(ISBLANK(INDEX('Policy Characteristics'!A:A,MATCH($C1338,'Policy Characteristics'!$C:$C,0))),"",INDEX('Policy Characteristics'!A:A,MATCH($C1338,'Policy Characteristics'!$C:$C,0)))</f>
        <v>Industry</v>
      </c>
      <c r="B1338" s="234" t="str">
        <f>IF(ISBLANK(INDEX('Policy Characteristics'!B:B,MATCH($C1338,'Policy Characteristics'!$C:$C,0))),"",INDEX('Policy Characteristics'!B:B,MATCH($C1338,'Policy Characteristics'!$C:$C,0)))</f>
        <v>Industry Energy Efficiency Standards</v>
      </c>
      <c r="C1338" s="76" t="str">
        <f t="shared" si="39"/>
        <v>Percentage Improvement in Eqpt Efficiency Standards above BAU</v>
      </c>
      <c r="D1338" s="78" t="s">
        <v>1303</v>
      </c>
      <c r="E1338" s="88" t="s">
        <v>644</v>
      </c>
      <c r="F1338" t="s">
        <v>1267</v>
      </c>
      <c r="G1338" s="88" t="s">
        <v>652</v>
      </c>
      <c r="H1338" s="15">
        <v>980</v>
      </c>
      <c r="I1338" s="247" t="s">
        <v>43</v>
      </c>
      <c r="J1338" s="236" t="str">
        <f>IF(ISBLANK(INDEX('Policy Characteristics'!D:D,MATCH($C1338,'Policy Characteristics'!$C:$C,0))),"",INDEX('Policy Characteristics'!D:D,MATCH($C1338,'Policy Characteristics'!$C:$C,0)))</f>
        <v>Industry Energy Efficiency Standards</v>
      </c>
      <c r="K1338" s="76" t="str">
        <f>IF(ISBLANK(INDEX('Policy Characteristics'!E:E,MATCH($C1338,'Policy Characteristics'!$C:$C,0))),"",INDEX('Policy Characteristics'!E:E,MATCH($C1338,'Policy Characteristics'!$C:$C,0)))</f>
        <v>indst efficiency standards</v>
      </c>
      <c r="L1338" s="239">
        <f>IF(ISBLANK(INDEX('Policy Characteristics'!F:F,MATCH($C1338,'Policy Characteristics'!$C:$C,0))),"",INDEX('Policy Characteristics'!F:F,MATCH($C1338,'Policy Characteristics'!$C:$C,0)))</f>
        <v>0</v>
      </c>
      <c r="M1338" s="239">
        <f>IF(ISBLANK(INDEX('Policy Characteristics'!G:G,MATCH($C1338,'Policy Characteristics'!$C:$C,0))),"",INDEX('Policy Characteristics'!G:G,MATCH($C1338,'Policy Characteristics'!$C:$C,0)))</f>
        <v>0.25</v>
      </c>
      <c r="N1338" s="239">
        <f>IF(ISBLANK(INDEX('Policy Characteristics'!H:H,MATCH($C1338,'Policy Characteristics'!$C:$C,0))),"",INDEX('Policy Characteristics'!H:H,MATCH($C1338,'Policy Characteristics'!$C:$C,0)))</f>
        <v>0.01</v>
      </c>
      <c r="O1338" s="76" t="str">
        <f>IF(ISBLANK(INDEX('Policy Characteristics'!I:I,MATCH($C1338,'Policy Characteristics'!$C:$C,0))),"",INDEX('Policy Characteristics'!I:I,MATCH($C1338,'Policy Characteristics'!$C:$C,0)))</f>
        <v>% reduction in energy use</v>
      </c>
      <c r="P1338" s="76" t="str">
        <f>IF(ISBLANK(INDEX('Policy Characteristics'!J:J,MATCH($C1338,'Policy Characteristics'!$C:$C,0))),"",INDEX('Policy Characteristics'!J:J,MATCH($C1338,'Policy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8" s="76" t="str">
        <f>IF(ISBLANK(INDEX('Policy Characteristics'!K:K,MATCH($C1338,'Policy Characteristics'!$C:$C,0))),"",INDEX('Policy Characteristics'!K:K,MATCH($C1338,'Policy Characteristics'!$C:$C,0)))</f>
        <v>industry-ag-main.html#eff-stds</v>
      </c>
      <c r="R1338" s="76" t="str">
        <f>IF(ISBLANK(INDEX('Policy Characteristics'!L:L,MATCH($C1338,'Policy Characteristics'!$C:$C,0))),"",INDEX('Policy Characteristics'!L:L,MATCH($C1338,'Policy Characteristics'!$C:$C,0)))</f>
        <v>industry-energy-efficiency-standards.html</v>
      </c>
    </row>
    <row r="1339" spans="1:18" s="76" customFormat="1" x14ac:dyDescent="0.25">
      <c r="A1339" s="76" t="str">
        <f>IF(ISBLANK(INDEX('Policy Characteristics'!A:A,MATCH($C1339,'Policy Characteristics'!$C:$C,0))),"",INDEX('Policy Characteristics'!A:A,MATCH($C1339,'Policy Characteristics'!$C:$C,0)))</f>
        <v>Industry</v>
      </c>
      <c r="B1339" s="234" t="str">
        <f>IF(ISBLANK(INDEX('Policy Characteristics'!B:B,MATCH($C1339,'Policy Characteristics'!$C:$C,0))),"",INDEX('Policy Characteristics'!B:B,MATCH($C1339,'Policy Characteristics'!$C:$C,0)))</f>
        <v>Industry Energy Efficiency Standards</v>
      </c>
      <c r="C1339" s="76" t="str">
        <f t="shared" si="39"/>
        <v>Percentage Improvement in Eqpt Efficiency Standards above BAU</v>
      </c>
      <c r="D1339" s="78" t="s">
        <v>1303</v>
      </c>
      <c r="E1339" s="88" t="s">
        <v>645</v>
      </c>
      <c r="F1339" t="s">
        <v>1267</v>
      </c>
      <c r="G1339" s="88" t="s">
        <v>649</v>
      </c>
      <c r="H1339" s="15">
        <v>981</v>
      </c>
      <c r="I1339" s="247" t="s">
        <v>44</v>
      </c>
      <c r="J1339" s="236" t="str">
        <f>IF(ISBLANK(INDEX('Policy Characteristics'!D:D,MATCH($C1339,'Policy Characteristics'!$C:$C,0))),"",INDEX('Policy Characteristics'!D:D,MATCH($C1339,'Policy Characteristics'!$C:$C,0)))</f>
        <v>Industry Energy Efficiency Standards</v>
      </c>
      <c r="K1339" s="76" t="str">
        <f>IF(ISBLANK(INDEX('Policy Characteristics'!E:E,MATCH($C1339,'Policy Characteristics'!$C:$C,0))),"",INDEX('Policy Characteristics'!E:E,MATCH($C1339,'Policy Characteristics'!$C:$C,0)))</f>
        <v>indst efficiency standards</v>
      </c>
      <c r="L1339" s="239">
        <f>IF(ISBLANK(INDEX('Policy Characteristics'!F:F,MATCH($C1339,'Policy Characteristics'!$C:$C,0))),"",INDEX('Policy Characteristics'!F:F,MATCH($C1339,'Policy Characteristics'!$C:$C,0)))</f>
        <v>0</v>
      </c>
      <c r="M1339" s="239">
        <f>IF(ISBLANK(INDEX('Policy Characteristics'!G:G,MATCH($C1339,'Policy Characteristics'!$C:$C,0))),"",INDEX('Policy Characteristics'!G:G,MATCH($C1339,'Policy Characteristics'!$C:$C,0)))</f>
        <v>0.25</v>
      </c>
      <c r="N1339" s="239">
        <f>IF(ISBLANK(INDEX('Policy Characteristics'!H:H,MATCH($C1339,'Policy Characteristics'!$C:$C,0))),"",INDEX('Policy Characteristics'!H:H,MATCH($C1339,'Policy Characteristics'!$C:$C,0)))</f>
        <v>0.01</v>
      </c>
      <c r="O1339" s="76" t="str">
        <f>IF(ISBLANK(INDEX('Policy Characteristics'!I:I,MATCH($C1339,'Policy Characteristics'!$C:$C,0))),"",INDEX('Policy Characteristics'!I:I,MATCH($C1339,'Policy Characteristics'!$C:$C,0)))</f>
        <v>% reduction in energy use</v>
      </c>
      <c r="P1339" s="76" t="str">
        <f>IF(ISBLANK(INDEX('Policy Characteristics'!J:J,MATCH($C1339,'Policy Characteristics'!$C:$C,0))),"",INDEX('Policy Characteristics'!J:J,MATCH($C1339,'Policy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9" s="76" t="str">
        <f>IF(ISBLANK(INDEX('Policy Characteristics'!K:K,MATCH($C1339,'Policy Characteristics'!$C:$C,0))),"",INDEX('Policy Characteristics'!K:K,MATCH($C1339,'Policy Characteristics'!$C:$C,0)))</f>
        <v>industry-ag-main.html#eff-stds</v>
      </c>
      <c r="R1339" s="76" t="str">
        <f>IF(ISBLANK(INDEX('Policy Characteristics'!L:L,MATCH($C1339,'Policy Characteristics'!$C:$C,0))),"",INDEX('Policy Characteristics'!L:L,MATCH($C1339,'Policy Characteristics'!$C:$C,0)))</f>
        <v>industry-energy-efficiency-standards.html</v>
      </c>
    </row>
    <row r="1340" spans="1:18" s="76" customFormat="1" x14ac:dyDescent="0.25">
      <c r="A1340" s="76" t="str">
        <f>IF(ISBLANK(INDEX('Policy Characteristics'!A:A,MATCH($C1340,'Policy Characteristics'!$C:$C,0))),"",INDEX('Policy Characteristics'!A:A,MATCH($C1340,'Policy Characteristics'!$C:$C,0)))</f>
        <v>Industry</v>
      </c>
      <c r="B1340" s="234" t="str">
        <f>IF(ISBLANK(INDEX('Policy Characteristics'!B:B,MATCH($C1340,'Policy Characteristics'!$C:$C,0))),"",INDEX('Policy Characteristics'!B:B,MATCH($C1340,'Policy Characteristics'!$C:$C,0)))</f>
        <v>Industry Energy Efficiency Standards</v>
      </c>
      <c r="C1340" s="76" t="str">
        <f t="shared" si="39"/>
        <v>Percentage Improvement in Eqpt Efficiency Standards above BAU</v>
      </c>
      <c r="D1340" s="78" t="s">
        <v>1303</v>
      </c>
      <c r="E1340" s="88" t="s">
        <v>646</v>
      </c>
      <c r="F1340" t="s">
        <v>1267</v>
      </c>
      <c r="G1340" s="88" t="s">
        <v>650</v>
      </c>
      <c r="H1340" s="15">
        <v>982</v>
      </c>
      <c r="I1340" s="247" t="s">
        <v>43</v>
      </c>
      <c r="J1340" s="236" t="str">
        <f>IF(ISBLANK(INDEX('Policy Characteristics'!D:D,MATCH($C1340,'Policy Characteristics'!$C:$C,0))),"",INDEX('Policy Characteristics'!D:D,MATCH($C1340,'Policy Characteristics'!$C:$C,0)))</f>
        <v>Industry Energy Efficiency Standards</v>
      </c>
      <c r="K1340" s="76" t="str">
        <f>IF(ISBLANK(INDEX('Policy Characteristics'!E:E,MATCH($C1340,'Policy Characteristics'!$C:$C,0))),"",INDEX('Policy Characteristics'!E:E,MATCH($C1340,'Policy Characteristics'!$C:$C,0)))</f>
        <v>indst efficiency standards</v>
      </c>
      <c r="L1340" s="239">
        <f>IF(ISBLANK(INDEX('Policy Characteristics'!F:F,MATCH($C1340,'Policy Characteristics'!$C:$C,0))),"",INDEX('Policy Characteristics'!F:F,MATCH($C1340,'Policy Characteristics'!$C:$C,0)))</f>
        <v>0</v>
      </c>
      <c r="M1340" s="239">
        <f>IF(ISBLANK(INDEX('Policy Characteristics'!G:G,MATCH($C1340,'Policy Characteristics'!$C:$C,0))),"",INDEX('Policy Characteristics'!G:G,MATCH($C1340,'Policy Characteristics'!$C:$C,0)))</f>
        <v>0.25</v>
      </c>
      <c r="N1340" s="239">
        <f>IF(ISBLANK(INDEX('Policy Characteristics'!H:H,MATCH($C1340,'Policy Characteristics'!$C:$C,0))),"",INDEX('Policy Characteristics'!H:H,MATCH($C1340,'Policy Characteristics'!$C:$C,0)))</f>
        <v>0.01</v>
      </c>
      <c r="O1340" s="76" t="str">
        <f>IF(ISBLANK(INDEX('Policy Characteristics'!I:I,MATCH($C1340,'Policy Characteristics'!$C:$C,0))),"",INDEX('Policy Characteristics'!I:I,MATCH($C1340,'Policy Characteristics'!$C:$C,0)))</f>
        <v>% reduction in energy use</v>
      </c>
      <c r="P1340" s="76" t="str">
        <f>IF(ISBLANK(INDEX('Policy Characteristics'!J:J,MATCH($C1340,'Policy Characteristics'!$C:$C,0))),"",INDEX('Policy Characteristics'!J:J,MATCH($C1340,'Policy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0" s="76" t="str">
        <f>IF(ISBLANK(INDEX('Policy Characteristics'!K:K,MATCH($C1340,'Policy Characteristics'!$C:$C,0))),"",INDEX('Policy Characteristics'!K:K,MATCH($C1340,'Policy Characteristics'!$C:$C,0)))</f>
        <v>industry-ag-main.html#eff-stds</v>
      </c>
      <c r="R1340" s="76" t="str">
        <f>IF(ISBLANK(INDEX('Policy Characteristics'!L:L,MATCH($C1340,'Policy Characteristics'!$C:$C,0))),"",INDEX('Policy Characteristics'!L:L,MATCH($C1340,'Policy Characteristics'!$C:$C,0)))</f>
        <v>industry-energy-efficiency-standards.html</v>
      </c>
    </row>
    <row r="1341" spans="1:18" s="76" customFormat="1" x14ac:dyDescent="0.25">
      <c r="A1341" s="76" t="str">
        <f>IF(ISBLANK(INDEX('Policy Characteristics'!A:A,MATCH($C1341,'Policy Characteristics'!$C:$C,0))),"",INDEX('Policy Characteristics'!A:A,MATCH($C1341,'Policy Characteristics'!$C:$C,0)))</f>
        <v>Industry</v>
      </c>
      <c r="B1341" s="234" t="str">
        <f>IF(ISBLANK(INDEX('Policy Characteristics'!B:B,MATCH($C1341,'Policy Characteristics'!$C:$C,0))),"",INDEX('Policy Characteristics'!B:B,MATCH($C1341,'Policy Characteristics'!$C:$C,0)))</f>
        <v>Industry Energy Efficiency Standards</v>
      </c>
      <c r="C1341" s="76" t="str">
        <f t="shared" si="39"/>
        <v>Percentage Improvement in Eqpt Efficiency Standards above BAU</v>
      </c>
      <c r="D1341" s="78" t="s">
        <v>1303</v>
      </c>
      <c r="E1341" s="88" t="s">
        <v>647</v>
      </c>
      <c r="F1341" t="s">
        <v>1267</v>
      </c>
      <c r="G1341" s="88" t="s">
        <v>653</v>
      </c>
      <c r="H1341" s="15">
        <v>983</v>
      </c>
      <c r="I1341" s="247" t="s">
        <v>44</v>
      </c>
      <c r="J1341" s="236" t="str">
        <f>IF(ISBLANK(INDEX('Policy Characteristics'!D:D,MATCH($C1341,'Policy Characteristics'!$C:$C,0))),"",INDEX('Policy Characteristics'!D:D,MATCH($C1341,'Policy Characteristics'!$C:$C,0)))</f>
        <v>Industry Energy Efficiency Standards</v>
      </c>
      <c r="K1341" s="76" t="str">
        <f>IF(ISBLANK(INDEX('Policy Characteristics'!E:E,MATCH($C1341,'Policy Characteristics'!$C:$C,0))),"",INDEX('Policy Characteristics'!E:E,MATCH($C1341,'Policy Characteristics'!$C:$C,0)))</f>
        <v>indst efficiency standards</v>
      </c>
      <c r="L1341" s="239">
        <f>IF(ISBLANK(INDEX('Policy Characteristics'!F:F,MATCH($C1341,'Policy Characteristics'!$C:$C,0))),"",INDEX('Policy Characteristics'!F:F,MATCH($C1341,'Policy Characteristics'!$C:$C,0)))</f>
        <v>0</v>
      </c>
      <c r="M1341" s="239">
        <f>IF(ISBLANK(INDEX('Policy Characteristics'!G:G,MATCH($C1341,'Policy Characteristics'!$C:$C,0))),"",INDEX('Policy Characteristics'!G:G,MATCH($C1341,'Policy Characteristics'!$C:$C,0)))</f>
        <v>0.25</v>
      </c>
      <c r="N1341" s="239">
        <f>IF(ISBLANK(INDEX('Policy Characteristics'!H:H,MATCH($C1341,'Policy Characteristics'!$C:$C,0))),"",INDEX('Policy Characteristics'!H:H,MATCH($C1341,'Policy Characteristics'!$C:$C,0)))</f>
        <v>0.01</v>
      </c>
      <c r="O1341" s="76" t="str">
        <f>IF(ISBLANK(INDEX('Policy Characteristics'!I:I,MATCH($C1341,'Policy Characteristics'!$C:$C,0))),"",INDEX('Policy Characteristics'!I:I,MATCH($C1341,'Policy Characteristics'!$C:$C,0)))</f>
        <v>% reduction in energy use</v>
      </c>
      <c r="P1341" s="76" t="str">
        <f>IF(ISBLANK(INDEX('Policy Characteristics'!J:J,MATCH($C1341,'Policy Characteristics'!$C:$C,0))),"",INDEX('Policy Characteristics'!J:J,MATCH($C1341,'Policy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1" s="76" t="str">
        <f>IF(ISBLANK(INDEX('Policy Characteristics'!K:K,MATCH($C1341,'Policy Characteristics'!$C:$C,0))),"",INDEX('Policy Characteristics'!K:K,MATCH($C1341,'Policy Characteristics'!$C:$C,0)))</f>
        <v>industry-ag-main.html#eff-stds</v>
      </c>
      <c r="R1341" s="76" t="str">
        <f>IF(ISBLANK(INDEX('Policy Characteristics'!L:L,MATCH($C1341,'Policy Characteristics'!$C:$C,0))),"",INDEX('Policy Characteristics'!L:L,MATCH($C1341,'Policy Characteristics'!$C:$C,0)))</f>
        <v>industry-energy-efficiency-standards.html</v>
      </c>
    </row>
    <row r="1342" spans="1:18" s="76" customFormat="1" x14ac:dyDescent="0.25">
      <c r="A1342" s="76" t="str">
        <f>IF(ISBLANK(INDEX('Policy Characteristics'!A:A,MATCH($C1342,'Policy Characteristics'!$C:$C,0))),"",INDEX('Policy Characteristics'!A:A,MATCH($C1342,'Policy Characteristics'!$C:$C,0)))</f>
        <v>Industry</v>
      </c>
      <c r="B1342" s="234" t="str">
        <f>IF(ISBLANK(INDEX('Policy Characteristics'!B:B,MATCH($C1342,'Policy Characteristics'!$C:$C,0))),"",INDEX('Policy Characteristics'!B:B,MATCH($C1342,'Policy Characteristics'!$C:$C,0)))</f>
        <v>Industry Energy Efficiency Standards</v>
      </c>
      <c r="C1342" s="76" t="str">
        <f t="shared" si="39"/>
        <v>Percentage Improvement in Eqpt Efficiency Standards above BAU</v>
      </c>
      <c r="D1342" s="78" t="s">
        <v>1303</v>
      </c>
      <c r="E1342" s="88" t="s">
        <v>946</v>
      </c>
      <c r="F1342" t="s">
        <v>1267</v>
      </c>
      <c r="G1342" s="88" t="s">
        <v>949</v>
      </c>
      <c r="H1342" s="15">
        <v>984</v>
      </c>
      <c r="I1342" s="247" t="s">
        <v>44</v>
      </c>
      <c r="J1342" s="236" t="str">
        <f>IF(ISBLANK(INDEX('Policy Characteristics'!D:D,MATCH($C1342,'Policy Characteristics'!$C:$C,0))),"",INDEX('Policy Characteristics'!D:D,MATCH($C1342,'Policy Characteristics'!$C:$C,0)))</f>
        <v>Industry Energy Efficiency Standards</v>
      </c>
      <c r="K1342" s="76" t="str">
        <f>IF(ISBLANK(INDEX('Policy Characteristics'!E:E,MATCH($C1342,'Policy Characteristics'!$C:$C,0))),"",INDEX('Policy Characteristics'!E:E,MATCH($C1342,'Policy Characteristics'!$C:$C,0)))</f>
        <v>indst efficiency standards</v>
      </c>
      <c r="L1342" s="239">
        <f>IF(ISBLANK(INDEX('Policy Characteristics'!F:F,MATCH($C1342,'Policy Characteristics'!$C:$C,0))),"",INDEX('Policy Characteristics'!F:F,MATCH($C1342,'Policy Characteristics'!$C:$C,0)))</f>
        <v>0</v>
      </c>
      <c r="M1342" s="239">
        <f>IF(ISBLANK(INDEX('Policy Characteristics'!G:G,MATCH($C1342,'Policy Characteristics'!$C:$C,0))),"",INDEX('Policy Characteristics'!G:G,MATCH($C1342,'Policy Characteristics'!$C:$C,0)))</f>
        <v>0.25</v>
      </c>
      <c r="N1342" s="239">
        <f>IF(ISBLANK(INDEX('Policy Characteristics'!H:H,MATCH($C1342,'Policy Characteristics'!$C:$C,0))),"",INDEX('Policy Characteristics'!H:H,MATCH($C1342,'Policy Characteristics'!$C:$C,0)))</f>
        <v>0.01</v>
      </c>
      <c r="O1342" s="76" t="str">
        <f>IF(ISBLANK(INDEX('Policy Characteristics'!I:I,MATCH($C1342,'Policy Characteristics'!$C:$C,0))),"",INDEX('Policy Characteristics'!I:I,MATCH($C1342,'Policy Characteristics'!$C:$C,0)))</f>
        <v>% reduction in energy use</v>
      </c>
      <c r="P1342" s="76" t="str">
        <f>IF(ISBLANK(INDEX('Policy Characteristics'!J:J,MATCH($C1342,'Policy Characteristics'!$C:$C,0))),"",INDEX('Policy Characteristics'!J:J,MATCH($C1342,'Policy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2" s="76" t="str">
        <f>IF(ISBLANK(INDEX('Policy Characteristics'!K:K,MATCH($C1342,'Policy Characteristics'!$C:$C,0))),"",INDEX('Policy Characteristics'!K:K,MATCH($C1342,'Policy Characteristics'!$C:$C,0)))</f>
        <v>industry-ag-main.html#eff-stds</v>
      </c>
      <c r="R1342" s="76" t="str">
        <f>IF(ISBLANK(INDEX('Policy Characteristics'!L:L,MATCH($C1342,'Policy Characteristics'!$C:$C,0))),"",INDEX('Policy Characteristics'!L:L,MATCH($C1342,'Policy Characteristics'!$C:$C,0)))</f>
        <v>industry-energy-efficiency-standards.html</v>
      </c>
    </row>
    <row r="1343" spans="1:18" s="76" customFormat="1" x14ac:dyDescent="0.25">
      <c r="A1343" s="76" t="str">
        <f>IF(ISBLANK(INDEX('Policy Characteristics'!A:A,MATCH($C1343,'Policy Characteristics'!$C:$C,0))),"",INDEX('Policy Characteristics'!A:A,MATCH($C1343,'Policy Characteristics'!$C:$C,0)))</f>
        <v>Industry</v>
      </c>
      <c r="B1343" s="234" t="str">
        <f>IF(ISBLANK(INDEX('Policy Characteristics'!B:B,MATCH($C1343,'Policy Characteristics'!$C:$C,0))),"",INDEX('Policy Characteristics'!B:B,MATCH($C1343,'Policy Characteristics'!$C:$C,0)))</f>
        <v>Industry Energy Efficiency Standards</v>
      </c>
      <c r="C1343" s="76" t="str">
        <f t="shared" si="39"/>
        <v>Percentage Improvement in Eqpt Efficiency Standards above BAU</v>
      </c>
      <c r="D1343" s="78" t="s">
        <v>1303</v>
      </c>
      <c r="E1343" s="88" t="s">
        <v>947</v>
      </c>
      <c r="F1343" t="s">
        <v>1267</v>
      </c>
      <c r="G1343" s="88" t="s">
        <v>951</v>
      </c>
      <c r="H1343" s="15">
        <v>985</v>
      </c>
      <c r="I1343" s="247" t="s">
        <v>43</v>
      </c>
      <c r="J1343" s="236" t="str">
        <f>IF(ISBLANK(INDEX('Policy Characteristics'!D:D,MATCH($C1343,'Policy Characteristics'!$C:$C,0))),"",INDEX('Policy Characteristics'!D:D,MATCH($C1343,'Policy Characteristics'!$C:$C,0)))</f>
        <v>Industry Energy Efficiency Standards</v>
      </c>
      <c r="K1343" s="76" t="str">
        <f>IF(ISBLANK(INDEX('Policy Characteristics'!E:E,MATCH($C1343,'Policy Characteristics'!$C:$C,0))),"",INDEX('Policy Characteristics'!E:E,MATCH($C1343,'Policy Characteristics'!$C:$C,0)))</f>
        <v>indst efficiency standards</v>
      </c>
      <c r="L1343" s="239">
        <f>IF(ISBLANK(INDEX('Policy Characteristics'!F:F,MATCH($C1343,'Policy Characteristics'!$C:$C,0))),"",INDEX('Policy Characteristics'!F:F,MATCH($C1343,'Policy Characteristics'!$C:$C,0)))</f>
        <v>0</v>
      </c>
      <c r="M1343" s="239">
        <f>IF(ISBLANK(INDEX('Policy Characteristics'!G:G,MATCH($C1343,'Policy Characteristics'!$C:$C,0))),"",INDEX('Policy Characteristics'!G:G,MATCH($C1343,'Policy Characteristics'!$C:$C,0)))</f>
        <v>0.25</v>
      </c>
      <c r="N1343" s="239">
        <f>IF(ISBLANK(INDEX('Policy Characteristics'!H:H,MATCH($C1343,'Policy Characteristics'!$C:$C,0))),"",INDEX('Policy Characteristics'!H:H,MATCH($C1343,'Policy Characteristics'!$C:$C,0)))</f>
        <v>0.01</v>
      </c>
      <c r="O1343" s="76" t="str">
        <f>IF(ISBLANK(INDEX('Policy Characteristics'!I:I,MATCH($C1343,'Policy Characteristics'!$C:$C,0))),"",INDEX('Policy Characteristics'!I:I,MATCH($C1343,'Policy Characteristics'!$C:$C,0)))</f>
        <v>% reduction in energy use</v>
      </c>
      <c r="P1343" s="76" t="str">
        <f>IF(ISBLANK(INDEX('Policy Characteristics'!J:J,MATCH($C1343,'Policy Characteristics'!$C:$C,0))),"",INDEX('Policy Characteristics'!J:J,MATCH($C1343,'Policy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3" s="76" t="str">
        <f>IF(ISBLANK(INDEX('Policy Characteristics'!K:K,MATCH($C1343,'Policy Characteristics'!$C:$C,0))),"",INDEX('Policy Characteristics'!K:K,MATCH($C1343,'Policy Characteristics'!$C:$C,0)))</f>
        <v>industry-ag-main.html#eff-stds</v>
      </c>
      <c r="R1343" s="76" t="str">
        <f>IF(ISBLANK(INDEX('Policy Characteristics'!L:L,MATCH($C1343,'Policy Characteristics'!$C:$C,0))),"",INDEX('Policy Characteristics'!L:L,MATCH($C1343,'Policy Characteristics'!$C:$C,0)))</f>
        <v>industry-energy-efficiency-standards.html</v>
      </c>
    </row>
    <row r="1344" spans="1:18" s="76" customFormat="1" x14ac:dyDescent="0.25">
      <c r="A1344" s="76" t="str">
        <f>IF(ISBLANK(INDEX('Policy Characteristics'!A:A,MATCH($C1344,'Policy Characteristics'!$C:$C,0))),"",INDEX('Policy Characteristics'!A:A,MATCH($C1344,'Policy Characteristics'!$C:$C,0)))</f>
        <v>Industry</v>
      </c>
      <c r="B1344" s="234" t="str">
        <f>IF(ISBLANK(INDEX('Policy Characteristics'!B:B,MATCH($C1344,'Policy Characteristics'!$C:$C,0))),"",INDEX('Policy Characteristics'!B:B,MATCH($C1344,'Policy Characteristics'!$C:$C,0)))</f>
        <v>Industry Energy Efficiency Standards</v>
      </c>
      <c r="C1344" s="76" t="str">
        <f t="shared" si="39"/>
        <v>Percentage Improvement in Eqpt Efficiency Standards above BAU</v>
      </c>
      <c r="D1344" s="78" t="s">
        <v>1303</v>
      </c>
      <c r="E1344" s="88" t="s">
        <v>948</v>
      </c>
      <c r="F1344" t="s">
        <v>1267</v>
      </c>
      <c r="G1344" s="88" t="s">
        <v>952</v>
      </c>
      <c r="H1344" s="15">
        <v>986</v>
      </c>
      <c r="I1344" s="247" t="s">
        <v>44</v>
      </c>
      <c r="J1344" s="236" t="str">
        <f>IF(ISBLANK(INDEX('Policy Characteristics'!D:D,MATCH($C1344,'Policy Characteristics'!$C:$C,0))),"",INDEX('Policy Characteristics'!D:D,MATCH($C1344,'Policy Characteristics'!$C:$C,0)))</f>
        <v>Industry Energy Efficiency Standards</v>
      </c>
      <c r="K1344" s="76" t="str">
        <f>IF(ISBLANK(INDEX('Policy Characteristics'!E:E,MATCH($C1344,'Policy Characteristics'!$C:$C,0))),"",INDEX('Policy Characteristics'!E:E,MATCH($C1344,'Policy Characteristics'!$C:$C,0)))</f>
        <v>indst efficiency standards</v>
      </c>
      <c r="L1344" s="239">
        <f>IF(ISBLANK(INDEX('Policy Characteristics'!F:F,MATCH($C1344,'Policy Characteristics'!$C:$C,0))),"",INDEX('Policy Characteristics'!F:F,MATCH($C1344,'Policy Characteristics'!$C:$C,0)))</f>
        <v>0</v>
      </c>
      <c r="M1344" s="239">
        <f>IF(ISBLANK(INDEX('Policy Characteristics'!G:G,MATCH($C1344,'Policy Characteristics'!$C:$C,0))),"",INDEX('Policy Characteristics'!G:G,MATCH($C1344,'Policy Characteristics'!$C:$C,0)))</f>
        <v>0.25</v>
      </c>
      <c r="N1344" s="239">
        <f>IF(ISBLANK(INDEX('Policy Characteristics'!H:H,MATCH($C1344,'Policy Characteristics'!$C:$C,0))),"",INDEX('Policy Characteristics'!H:H,MATCH($C1344,'Policy Characteristics'!$C:$C,0)))</f>
        <v>0.01</v>
      </c>
      <c r="O1344" s="76" t="str">
        <f>IF(ISBLANK(INDEX('Policy Characteristics'!I:I,MATCH($C1344,'Policy Characteristics'!$C:$C,0))),"",INDEX('Policy Characteristics'!I:I,MATCH($C1344,'Policy Characteristics'!$C:$C,0)))</f>
        <v>% reduction in energy use</v>
      </c>
      <c r="P1344" s="76" t="str">
        <f>IF(ISBLANK(INDEX('Policy Characteristics'!J:J,MATCH($C1344,'Policy Characteristics'!$C:$C,0))),"",INDEX('Policy Characteristics'!J:J,MATCH($C1344,'Policy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4" s="76" t="str">
        <f>IF(ISBLANK(INDEX('Policy Characteristics'!K:K,MATCH($C1344,'Policy Characteristics'!$C:$C,0))),"",INDEX('Policy Characteristics'!K:K,MATCH($C1344,'Policy Characteristics'!$C:$C,0)))</f>
        <v>industry-ag-main.html#eff-stds</v>
      </c>
      <c r="R1344" s="76" t="str">
        <f>IF(ISBLANK(INDEX('Policy Characteristics'!L:L,MATCH($C1344,'Policy Characteristics'!$C:$C,0))),"",INDEX('Policy Characteristics'!L:L,MATCH($C1344,'Policy Characteristics'!$C:$C,0)))</f>
        <v>industry-energy-efficiency-standards.html</v>
      </c>
    </row>
    <row r="1345" spans="1:18" s="76" customFormat="1" x14ac:dyDescent="0.25">
      <c r="A1345" s="76" t="str">
        <f>IF(ISBLANK(INDEX('Policy Characteristics'!A:A,MATCH($C1345,'Policy Characteristics'!$C:$C,0))),"",INDEX('Policy Characteristics'!A:A,MATCH($C1345,'Policy Characteristics'!$C:$C,0)))</f>
        <v>Industry</v>
      </c>
      <c r="B1345" s="234" t="str">
        <f>IF(ISBLANK(INDEX('Policy Characteristics'!B:B,MATCH($C1345,'Policy Characteristics'!$C:$C,0))),"",INDEX('Policy Characteristics'!B:B,MATCH($C1345,'Policy Characteristics'!$C:$C,0)))</f>
        <v>Industry Energy Efficiency Standards</v>
      </c>
      <c r="C1345" s="76" t="str">
        <f t="shared" si="39"/>
        <v>Percentage Improvement in Eqpt Efficiency Standards above BAU</v>
      </c>
      <c r="D1345" s="78" t="s">
        <v>1303</v>
      </c>
      <c r="E1345" s="88" t="s">
        <v>945</v>
      </c>
      <c r="F1345" t="s">
        <v>1267</v>
      </c>
      <c r="G1345" s="88" t="s">
        <v>950</v>
      </c>
      <c r="H1345" s="15">
        <v>987</v>
      </c>
      <c r="I1345" s="247" t="s">
        <v>44</v>
      </c>
      <c r="J1345" s="236" t="str">
        <f>IF(ISBLANK(INDEX('Policy Characteristics'!D:D,MATCH($C1345,'Policy Characteristics'!$C:$C,0))),"",INDEX('Policy Characteristics'!D:D,MATCH($C1345,'Policy Characteristics'!$C:$C,0)))</f>
        <v>Industry Energy Efficiency Standards</v>
      </c>
      <c r="K1345" s="76" t="str">
        <f>IF(ISBLANK(INDEX('Policy Characteristics'!E:E,MATCH($C1345,'Policy Characteristics'!$C:$C,0))),"",INDEX('Policy Characteristics'!E:E,MATCH($C1345,'Policy Characteristics'!$C:$C,0)))</f>
        <v>indst efficiency standards</v>
      </c>
      <c r="L1345" s="239">
        <f>IF(ISBLANK(INDEX('Policy Characteristics'!F:F,MATCH($C1345,'Policy Characteristics'!$C:$C,0))),"",INDEX('Policy Characteristics'!F:F,MATCH($C1345,'Policy Characteristics'!$C:$C,0)))</f>
        <v>0</v>
      </c>
      <c r="M1345" s="239">
        <f>IF(ISBLANK(INDEX('Policy Characteristics'!G:G,MATCH($C1345,'Policy Characteristics'!$C:$C,0))),"",INDEX('Policy Characteristics'!G:G,MATCH($C1345,'Policy Characteristics'!$C:$C,0)))</f>
        <v>0.25</v>
      </c>
      <c r="N1345" s="239">
        <f>IF(ISBLANK(INDEX('Policy Characteristics'!H:H,MATCH($C1345,'Policy Characteristics'!$C:$C,0))),"",INDEX('Policy Characteristics'!H:H,MATCH($C1345,'Policy Characteristics'!$C:$C,0)))</f>
        <v>0.01</v>
      </c>
      <c r="O1345" s="76" t="str">
        <f>IF(ISBLANK(INDEX('Policy Characteristics'!I:I,MATCH($C1345,'Policy Characteristics'!$C:$C,0))),"",INDEX('Policy Characteristics'!I:I,MATCH($C1345,'Policy Characteristics'!$C:$C,0)))</f>
        <v>% reduction in energy use</v>
      </c>
      <c r="P1345" s="76" t="str">
        <f>IF(ISBLANK(INDEX('Policy Characteristics'!J:J,MATCH($C1345,'Policy Characteristics'!$C:$C,0))),"",INDEX('Policy Characteristics'!J:J,MATCH($C1345,'Policy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5" s="76" t="str">
        <f>IF(ISBLANK(INDEX('Policy Characteristics'!K:K,MATCH($C1345,'Policy Characteristics'!$C:$C,0))),"",INDEX('Policy Characteristics'!K:K,MATCH($C1345,'Policy Characteristics'!$C:$C,0)))</f>
        <v>industry-ag-main.html#eff-stds</v>
      </c>
      <c r="R1345" s="76" t="str">
        <f>IF(ISBLANK(INDEX('Policy Characteristics'!L:L,MATCH($C1345,'Policy Characteristics'!$C:$C,0))),"",INDEX('Policy Characteristics'!L:L,MATCH($C1345,'Policy Characteristics'!$C:$C,0)))</f>
        <v>industry-energy-efficiency-standards.html</v>
      </c>
    </row>
    <row r="1346" spans="1:18" s="76" customFormat="1" x14ac:dyDescent="0.25">
      <c r="A1346" s="76" t="str">
        <f>IF(ISBLANK(INDEX('Policy Characteristics'!A:A,MATCH($C1346,'Policy Characteristics'!$C:$C,0))),"",INDEX('Policy Characteristics'!A:A,MATCH($C1346,'Policy Characteristics'!$C:$C,0)))</f>
        <v>Industry</v>
      </c>
      <c r="B1346" s="234" t="str">
        <f>IF(ISBLANK(INDEX('Policy Characteristics'!B:B,MATCH($C1346,'Policy Characteristics'!$C:$C,0))),"",INDEX('Policy Characteristics'!B:B,MATCH($C1346,'Policy Characteristics'!$C:$C,0)))</f>
        <v>Industry Energy Efficiency Standards</v>
      </c>
      <c r="C1346" s="76" t="str">
        <f t="shared" si="39"/>
        <v>Percentage Improvement in Eqpt Efficiency Standards above BAU</v>
      </c>
      <c r="D1346" s="78" t="s">
        <v>1304</v>
      </c>
      <c r="E1346" s="88" t="s">
        <v>642</v>
      </c>
      <c r="F1346" t="s">
        <v>1268</v>
      </c>
      <c r="G1346" s="88" t="s">
        <v>648</v>
      </c>
      <c r="H1346" s="15">
        <v>988</v>
      </c>
      <c r="I1346" s="247" t="s">
        <v>43</v>
      </c>
      <c r="J1346" s="236" t="str">
        <f>IF(ISBLANK(INDEX('Policy Characteristics'!D:D,MATCH($C1346,'Policy Characteristics'!$C:$C,0))),"",INDEX('Policy Characteristics'!D:D,MATCH($C1346,'Policy Characteristics'!$C:$C,0)))</f>
        <v>Industry Energy Efficiency Standards</v>
      </c>
      <c r="K1346" s="76" t="str">
        <f>IF(ISBLANK(INDEX('Policy Characteristics'!E:E,MATCH($C1346,'Policy Characteristics'!$C:$C,0))),"",INDEX('Policy Characteristics'!E:E,MATCH($C1346,'Policy Characteristics'!$C:$C,0)))</f>
        <v>indst efficiency standards</v>
      </c>
      <c r="L1346" s="239">
        <f>IF(ISBLANK(INDEX('Policy Characteristics'!F:F,MATCH($C1346,'Policy Characteristics'!$C:$C,0))),"",INDEX('Policy Characteristics'!F:F,MATCH($C1346,'Policy Characteristics'!$C:$C,0)))</f>
        <v>0</v>
      </c>
      <c r="M1346" s="239">
        <f>IF(ISBLANK(INDEX('Policy Characteristics'!G:G,MATCH($C1346,'Policy Characteristics'!$C:$C,0))),"",INDEX('Policy Characteristics'!G:G,MATCH($C1346,'Policy Characteristics'!$C:$C,0)))</f>
        <v>0.25</v>
      </c>
      <c r="N1346" s="239">
        <f>IF(ISBLANK(INDEX('Policy Characteristics'!H:H,MATCH($C1346,'Policy Characteristics'!$C:$C,0))),"",INDEX('Policy Characteristics'!H:H,MATCH($C1346,'Policy Characteristics'!$C:$C,0)))</f>
        <v>0.01</v>
      </c>
      <c r="O1346" s="76" t="str">
        <f>IF(ISBLANK(INDEX('Policy Characteristics'!I:I,MATCH($C1346,'Policy Characteristics'!$C:$C,0))),"",INDEX('Policy Characteristics'!I:I,MATCH($C1346,'Policy Characteristics'!$C:$C,0)))</f>
        <v>% reduction in energy use</v>
      </c>
      <c r="P1346" s="76" t="str">
        <f>IF(ISBLANK(INDEX('Policy Characteristics'!J:J,MATCH($C1346,'Policy Characteristics'!$C:$C,0))),"",INDEX('Policy Characteristics'!J:J,MATCH($C1346,'Policy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6" s="76" t="str">
        <f>IF(ISBLANK(INDEX('Policy Characteristics'!K:K,MATCH($C1346,'Policy Characteristics'!$C:$C,0))),"",INDEX('Policy Characteristics'!K:K,MATCH($C1346,'Policy Characteristics'!$C:$C,0)))</f>
        <v>industry-ag-main.html#eff-stds</v>
      </c>
      <c r="R1346" s="76" t="str">
        <f>IF(ISBLANK(INDEX('Policy Characteristics'!L:L,MATCH($C1346,'Policy Characteristics'!$C:$C,0))),"",INDEX('Policy Characteristics'!L:L,MATCH($C1346,'Policy Characteristics'!$C:$C,0)))</f>
        <v>industry-energy-efficiency-standards.html</v>
      </c>
    </row>
    <row r="1347" spans="1:18" s="76" customFormat="1" x14ac:dyDescent="0.25">
      <c r="A1347" s="76" t="str">
        <f>IF(ISBLANK(INDEX('Policy Characteristics'!A:A,MATCH($C1347,'Policy Characteristics'!$C:$C,0))),"",INDEX('Policy Characteristics'!A:A,MATCH($C1347,'Policy Characteristics'!$C:$C,0)))</f>
        <v>Industry</v>
      </c>
      <c r="B1347" s="234" t="str">
        <f>IF(ISBLANK(INDEX('Policy Characteristics'!B:B,MATCH($C1347,'Policy Characteristics'!$C:$C,0))),"",INDEX('Policy Characteristics'!B:B,MATCH($C1347,'Policy Characteristics'!$C:$C,0)))</f>
        <v>Industry Energy Efficiency Standards</v>
      </c>
      <c r="C1347" s="76" t="str">
        <f t="shared" si="39"/>
        <v>Percentage Improvement in Eqpt Efficiency Standards above BAU</v>
      </c>
      <c r="D1347" s="78" t="s">
        <v>1304</v>
      </c>
      <c r="E1347" s="88" t="s">
        <v>643</v>
      </c>
      <c r="F1347" t="s">
        <v>1268</v>
      </c>
      <c r="G1347" s="88" t="s">
        <v>651</v>
      </c>
      <c r="H1347" s="15">
        <v>989</v>
      </c>
      <c r="I1347" s="247" t="s">
        <v>44</v>
      </c>
      <c r="J1347" s="236" t="str">
        <f>IF(ISBLANK(INDEX('Policy Characteristics'!D:D,MATCH($C1347,'Policy Characteristics'!$C:$C,0))),"",INDEX('Policy Characteristics'!D:D,MATCH($C1347,'Policy Characteristics'!$C:$C,0)))</f>
        <v>Industry Energy Efficiency Standards</v>
      </c>
      <c r="K1347" s="76" t="str">
        <f>IF(ISBLANK(INDEX('Policy Characteristics'!E:E,MATCH($C1347,'Policy Characteristics'!$C:$C,0))),"",INDEX('Policy Characteristics'!E:E,MATCH($C1347,'Policy Characteristics'!$C:$C,0)))</f>
        <v>indst efficiency standards</v>
      </c>
      <c r="L1347" s="239">
        <f>IF(ISBLANK(INDEX('Policy Characteristics'!F:F,MATCH($C1347,'Policy Characteristics'!$C:$C,0))),"",INDEX('Policy Characteristics'!F:F,MATCH($C1347,'Policy Characteristics'!$C:$C,0)))</f>
        <v>0</v>
      </c>
      <c r="M1347" s="239">
        <f>IF(ISBLANK(INDEX('Policy Characteristics'!G:G,MATCH($C1347,'Policy Characteristics'!$C:$C,0))),"",INDEX('Policy Characteristics'!G:G,MATCH($C1347,'Policy Characteristics'!$C:$C,0)))</f>
        <v>0.25</v>
      </c>
      <c r="N1347" s="239">
        <f>IF(ISBLANK(INDEX('Policy Characteristics'!H:H,MATCH($C1347,'Policy Characteristics'!$C:$C,0))),"",INDEX('Policy Characteristics'!H:H,MATCH($C1347,'Policy Characteristics'!$C:$C,0)))</f>
        <v>0.01</v>
      </c>
      <c r="O1347" s="76" t="str">
        <f>IF(ISBLANK(INDEX('Policy Characteristics'!I:I,MATCH($C1347,'Policy Characteristics'!$C:$C,0))),"",INDEX('Policy Characteristics'!I:I,MATCH($C1347,'Policy Characteristics'!$C:$C,0)))</f>
        <v>% reduction in energy use</v>
      </c>
      <c r="P1347" s="76" t="str">
        <f>IF(ISBLANK(INDEX('Policy Characteristics'!J:J,MATCH($C1347,'Policy Characteristics'!$C:$C,0))),"",INDEX('Policy Characteristics'!J:J,MATCH($C1347,'Policy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7" s="76" t="str">
        <f>IF(ISBLANK(INDEX('Policy Characteristics'!K:K,MATCH($C1347,'Policy Characteristics'!$C:$C,0))),"",INDEX('Policy Characteristics'!K:K,MATCH($C1347,'Policy Characteristics'!$C:$C,0)))</f>
        <v>industry-ag-main.html#eff-stds</v>
      </c>
      <c r="R1347" s="76" t="str">
        <f>IF(ISBLANK(INDEX('Policy Characteristics'!L:L,MATCH($C1347,'Policy Characteristics'!$C:$C,0))),"",INDEX('Policy Characteristics'!L:L,MATCH($C1347,'Policy Characteristics'!$C:$C,0)))</f>
        <v>industry-energy-efficiency-standards.html</v>
      </c>
    </row>
    <row r="1348" spans="1:18" s="76" customFormat="1" x14ac:dyDescent="0.25">
      <c r="A1348" s="76" t="str">
        <f>IF(ISBLANK(INDEX('Policy Characteristics'!A:A,MATCH($C1348,'Policy Characteristics'!$C:$C,0))),"",INDEX('Policy Characteristics'!A:A,MATCH($C1348,'Policy Characteristics'!$C:$C,0)))</f>
        <v>Industry</v>
      </c>
      <c r="B1348" s="234" t="str">
        <f>IF(ISBLANK(INDEX('Policy Characteristics'!B:B,MATCH($C1348,'Policy Characteristics'!$C:$C,0))),"",INDEX('Policy Characteristics'!B:B,MATCH($C1348,'Policy Characteristics'!$C:$C,0)))</f>
        <v>Industry Energy Efficiency Standards</v>
      </c>
      <c r="C1348" s="76" t="str">
        <f t="shared" si="39"/>
        <v>Percentage Improvement in Eqpt Efficiency Standards above BAU</v>
      </c>
      <c r="D1348" s="78" t="s">
        <v>1304</v>
      </c>
      <c r="E1348" s="88" t="s">
        <v>644</v>
      </c>
      <c r="F1348" t="s">
        <v>1268</v>
      </c>
      <c r="G1348" s="88" t="s">
        <v>652</v>
      </c>
      <c r="H1348" s="15">
        <v>990</v>
      </c>
      <c r="I1348" s="247" t="s">
        <v>43</v>
      </c>
      <c r="J1348" s="236" t="str">
        <f>IF(ISBLANK(INDEX('Policy Characteristics'!D:D,MATCH($C1348,'Policy Characteristics'!$C:$C,0))),"",INDEX('Policy Characteristics'!D:D,MATCH($C1348,'Policy Characteristics'!$C:$C,0)))</f>
        <v>Industry Energy Efficiency Standards</v>
      </c>
      <c r="K1348" s="76" t="str">
        <f>IF(ISBLANK(INDEX('Policy Characteristics'!E:E,MATCH($C1348,'Policy Characteristics'!$C:$C,0))),"",INDEX('Policy Characteristics'!E:E,MATCH($C1348,'Policy Characteristics'!$C:$C,0)))</f>
        <v>indst efficiency standards</v>
      </c>
      <c r="L1348" s="239">
        <f>IF(ISBLANK(INDEX('Policy Characteristics'!F:F,MATCH($C1348,'Policy Characteristics'!$C:$C,0))),"",INDEX('Policy Characteristics'!F:F,MATCH($C1348,'Policy Characteristics'!$C:$C,0)))</f>
        <v>0</v>
      </c>
      <c r="M1348" s="239">
        <f>IF(ISBLANK(INDEX('Policy Characteristics'!G:G,MATCH($C1348,'Policy Characteristics'!$C:$C,0))),"",INDEX('Policy Characteristics'!G:G,MATCH($C1348,'Policy Characteristics'!$C:$C,0)))</f>
        <v>0.25</v>
      </c>
      <c r="N1348" s="239">
        <f>IF(ISBLANK(INDEX('Policy Characteristics'!H:H,MATCH($C1348,'Policy Characteristics'!$C:$C,0))),"",INDEX('Policy Characteristics'!H:H,MATCH($C1348,'Policy Characteristics'!$C:$C,0)))</f>
        <v>0.01</v>
      </c>
      <c r="O1348" s="76" t="str">
        <f>IF(ISBLANK(INDEX('Policy Characteristics'!I:I,MATCH($C1348,'Policy Characteristics'!$C:$C,0))),"",INDEX('Policy Characteristics'!I:I,MATCH($C1348,'Policy Characteristics'!$C:$C,0)))</f>
        <v>% reduction in energy use</v>
      </c>
      <c r="P1348" s="76" t="str">
        <f>IF(ISBLANK(INDEX('Policy Characteristics'!J:J,MATCH($C1348,'Policy Characteristics'!$C:$C,0))),"",INDEX('Policy Characteristics'!J:J,MATCH($C1348,'Policy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8" s="76" t="str">
        <f>IF(ISBLANK(INDEX('Policy Characteristics'!K:K,MATCH($C1348,'Policy Characteristics'!$C:$C,0))),"",INDEX('Policy Characteristics'!K:K,MATCH($C1348,'Policy Characteristics'!$C:$C,0)))</f>
        <v>industry-ag-main.html#eff-stds</v>
      </c>
      <c r="R1348" s="76" t="str">
        <f>IF(ISBLANK(INDEX('Policy Characteristics'!L:L,MATCH($C1348,'Policy Characteristics'!$C:$C,0))),"",INDEX('Policy Characteristics'!L:L,MATCH($C1348,'Policy Characteristics'!$C:$C,0)))</f>
        <v>industry-energy-efficiency-standards.html</v>
      </c>
    </row>
    <row r="1349" spans="1:18" s="76" customFormat="1" x14ac:dyDescent="0.25">
      <c r="A1349" s="76" t="str">
        <f>IF(ISBLANK(INDEX('Policy Characteristics'!A:A,MATCH($C1349,'Policy Characteristics'!$C:$C,0))),"",INDEX('Policy Characteristics'!A:A,MATCH($C1349,'Policy Characteristics'!$C:$C,0)))</f>
        <v>Industry</v>
      </c>
      <c r="B1349" s="234" t="str">
        <f>IF(ISBLANK(INDEX('Policy Characteristics'!B:B,MATCH($C1349,'Policy Characteristics'!$C:$C,0))),"",INDEX('Policy Characteristics'!B:B,MATCH($C1349,'Policy Characteristics'!$C:$C,0)))</f>
        <v>Industry Energy Efficiency Standards</v>
      </c>
      <c r="C1349" s="76" t="str">
        <f t="shared" si="39"/>
        <v>Percentage Improvement in Eqpt Efficiency Standards above BAU</v>
      </c>
      <c r="D1349" s="78" t="s">
        <v>1304</v>
      </c>
      <c r="E1349" s="88" t="s">
        <v>645</v>
      </c>
      <c r="F1349" t="s">
        <v>1268</v>
      </c>
      <c r="G1349" s="88" t="s">
        <v>649</v>
      </c>
      <c r="H1349" s="15">
        <v>991</v>
      </c>
      <c r="I1349" s="247" t="s">
        <v>44</v>
      </c>
      <c r="J1349" s="236" t="str">
        <f>IF(ISBLANK(INDEX('Policy Characteristics'!D:D,MATCH($C1349,'Policy Characteristics'!$C:$C,0))),"",INDEX('Policy Characteristics'!D:D,MATCH($C1349,'Policy Characteristics'!$C:$C,0)))</f>
        <v>Industry Energy Efficiency Standards</v>
      </c>
      <c r="K1349" s="76" t="str">
        <f>IF(ISBLANK(INDEX('Policy Characteristics'!E:E,MATCH($C1349,'Policy Characteristics'!$C:$C,0))),"",INDEX('Policy Characteristics'!E:E,MATCH($C1349,'Policy Characteristics'!$C:$C,0)))</f>
        <v>indst efficiency standards</v>
      </c>
      <c r="L1349" s="239">
        <f>IF(ISBLANK(INDEX('Policy Characteristics'!F:F,MATCH($C1349,'Policy Characteristics'!$C:$C,0))),"",INDEX('Policy Characteristics'!F:F,MATCH($C1349,'Policy Characteristics'!$C:$C,0)))</f>
        <v>0</v>
      </c>
      <c r="M1349" s="239">
        <f>IF(ISBLANK(INDEX('Policy Characteristics'!G:G,MATCH($C1349,'Policy Characteristics'!$C:$C,0))),"",INDEX('Policy Characteristics'!G:G,MATCH($C1349,'Policy Characteristics'!$C:$C,0)))</f>
        <v>0.25</v>
      </c>
      <c r="N1349" s="239">
        <f>IF(ISBLANK(INDEX('Policy Characteristics'!H:H,MATCH($C1349,'Policy Characteristics'!$C:$C,0))),"",INDEX('Policy Characteristics'!H:H,MATCH($C1349,'Policy Characteristics'!$C:$C,0)))</f>
        <v>0.01</v>
      </c>
      <c r="O1349" s="76" t="str">
        <f>IF(ISBLANK(INDEX('Policy Characteristics'!I:I,MATCH($C1349,'Policy Characteristics'!$C:$C,0))),"",INDEX('Policy Characteristics'!I:I,MATCH($C1349,'Policy Characteristics'!$C:$C,0)))</f>
        <v>% reduction in energy use</v>
      </c>
      <c r="P1349" s="76" t="str">
        <f>IF(ISBLANK(INDEX('Policy Characteristics'!J:J,MATCH($C1349,'Policy Characteristics'!$C:$C,0))),"",INDEX('Policy Characteristics'!J:J,MATCH($C1349,'Policy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9" s="76" t="str">
        <f>IF(ISBLANK(INDEX('Policy Characteristics'!K:K,MATCH($C1349,'Policy Characteristics'!$C:$C,0))),"",INDEX('Policy Characteristics'!K:K,MATCH($C1349,'Policy Characteristics'!$C:$C,0)))</f>
        <v>industry-ag-main.html#eff-stds</v>
      </c>
      <c r="R1349" s="76" t="str">
        <f>IF(ISBLANK(INDEX('Policy Characteristics'!L:L,MATCH($C1349,'Policy Characteristics'!$C:$C,0))),"",INDEX('Policy Characteristics'!L:L,MATCH($C1349,'Policy Characteristics'!$C:$C,0)))</f>
        <v>industry-energy-efficiency-standards.html</v>
      </c>
    </row>
    <row r="1350" spans="1:18" s="76" customFormat="1" x14ac:dyDescent="0.25">
      <c r="A1350" s="76" t="str">
        <f>IF(ISBLANK(INDEX('Policy Characteristics'!A:A,MATCH($C1350,'Policy Characteristics'!$C:$C,0))),"",INDEX('Policy Characteristics'!A:A,MATCH($C1350,'Policy Characteristics'!$C:$C,0)))</f>
        <v>Industry</v>
      </c>
      <c r="B1350" s="234" t="str">
        <f>IF(ISBLANK(INDEX('Policy Characteristics'!B:B,MATCH($C1350,'Policy Characteristics'!$C:$C,0))),"",INDEX('Policy Characteristics'!B:B,MATCH($C1350,'Policy Characteristics'!$C:$C,0)))</f>
        <v>Industry Energy Efficiency Standards</v>
      </c>
      <c r="C1350" s="76" t="str">
        <f t="shared" si="39"/>
        <v>Percentage Improvement in Eqpt Efficiency Standards above BAU</v>
      </c>
      <c r="D1350" s="78" t="s">
        <v>1304</v>
      </c>
      <c r="E1350" s="88" t="s">
        <v>646</v>
      </c>
      <c r="F1350" t="s">
        <v>1268</v>
      </c>
      <c r="G1350" s="88" t="s">
        <v>650</v>
      </c>
      <c r="H1350" s="15">
        <v>992</v>
      </c>
      <c r="I1350" s="247" t="s">
        <v>43</v>
      </c>
      <c r="J1350" s="236" t="str">
        <f>IF(ISBLANK(INDEX('Policy Characteristics'!D:D,MATCH($C1350,'Policy Characteristics'!$C:$C,0))),"",INDEX('Policy Characteristics'!D:D,MATCH($C1350,'Policy Characteristics'!$C:$C,0)))</f>
        <v>Industry Energy Efficiency Standards</v>
      </c>
      <c r="K1350" s="76" t="str">
        <f>IF(ISBLANK(INDEX('Policy Characteristics'!E:E,MATCH($C1350,'Policy Characteristics'!$C:$C,0))),"",INDEX('Policy Characteristics'!E:E,MATCH($C1350,'Policy Characteristics'!$C:$C,0)))</f>
        <v>indst efficiency standards</v>
      </c>
      <c r="L1350" s="239">
        <f>IF(ISBLANK(INDEX('Policy Characteristics'!F:F,MATCH($C1350,'Policy Characteristics'!$C:$C,0))),"",INDEX('Policy Characteristics'!F:F,MATCH($C1350,'Policy Characteristics'!$C:$C,0)))</f>
        <v>0</v>
      </c>
      <c r="M1350" s="239">
        <f>IF(ISBLANK(INDEX('Policy Characteristics'!G:G,MATCH($C1350,'Policy Characteristics'!$C:$C,0))),"",INDEX('Policy Characteristics'!G:G,MATCH($C1350,'Policy Characteristics'!$C:$C,0)))</f>
        <v>0.25</v>
      </c>
      <c r="N1350" s="239">
        <f>IF(ISBLANK(INDEX('Policy Characteristics'!H:H,MATCH($C1350,'Policy Characteristics'!$C:$C,0))),"",INDEX('Policy Characteristics'!H:H,MATCH($C1350,'Policy Characteristics'!$C:$C,0)))</f>
        <v>0.01</v>
      </c>
      <c r="O1350" s="76" t="str">
        <f>IF(ISBLANK(INDEX('Policy Characteristics'!I:I,MATCH($C1350,'Policy Characteristics'!$C:$C,0))),"",INDEX('Policy Characteristics'!I:I,MATCH($C1350,'Policy Characteristics'!$C:$C,0)))</f>
        <v>% reduction in energy use</v>
      </c>
      <c r="P1350" s="76" t="str">
        <f>IF(ISBLANK(INDEX('Policy Characteristics'!J:J,MATCH($C1350,'Policy Characteristics'!$C:$C,0))),"",INDEX('Policy Characteristics'!J:J,MATCH($C1350,'Policy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0" s="76" t="str">
        <f>IF(ISBLANK(INDEX('Policy Characteristics'!K:K,MATCH($C1350,'Policy Characteristics'!$C:$C,0))),"",INDEX('Policy Characteristics'!K:K,MATCH($C1350,'Policy Characteristics'!$C:$C,0)))</f>
        <v>industry-ag-main.html#eff-stds</v>
      </c>
      <c r="R1350" s="76" t="str">
        <f>IF(ISBLANK(INDEX('Policy Characteristics'!L:L,MATCH($C1350,'Policy Characteristics'!$C:$C,0))),"",INDEX('Policy Characteristics'!L:L,MATCH($C1350,'Policy Characteristics'!$C:$C,0)))</f>
        <v>industry-energy-efficiency-standards.html</v>
      </c>
    </row>
    <row r="1351" spans="1:18" s="76" customFormat="1" x14ac:dyDescent="0.25">
      <c r="A1351" s="76" t="str">
        <f>IF(ISBLANK(INDEX('Policy Characteristics'!A:A,MATCH($C1351,'Policy Characteristics'!$C:$C,0))),"",INDEX('Policy Characteristics'!A:A,MATCH($C1351,'Policy Characteristics'!$C:$C,0)))</f>
        <v>Industry</v>
      </c>
      <c r="B1351" s="234" t="str">
        <f>IF(ISBLANK(INDEX('Policy Characteristics'!B:B,MATCH($C1351,'Policy Characteristics'!$C:$C,0))),"",INDEX('Policy Characteristics'!B:B,MATCH($C1351,'Policy Characteristics'!$C:$C,0)))</f>
        <v>Industry Energy Efficiency Standards</v>
      </c>
      <c r="C1351" s="76" t="str">
        <f t="shared" si="39"/>
        <v>Percentage Improvement in Eqpt Efficiency Standards above BAU</v>
      </c>
      <c r="D1351" s="78" t="s">
        <v>1304</v>
      </c>
      <c r="E1351" s="88" t="s">
        <v>647</v>
      </c>
      <c r="F1351" t="s">
        <v>1268</v>
      </c>
      <c r="G1351" s="88" t="s">
        <v>653</v>
      </c>
      <c r="H1351" s="15">
        <v>993</v>
      </c>
      <c r="I1351" s="247" t="s">
        <v>44</v>
      </c>
      <c r="J1351" s="236" t="str">
        <f>IF(ISBLANK(INDEX('Policy Characteristics'!D:D,MATCH($C1351,'Policy Characteristics'!$C:$C,0))),"",INDEX('Policy Characteristics'!D:D,MATCH($C1351,'Policy Characteristics'!$C:$C,0)))</f>
        <v>Industry Energy Efficiency Standards</v>
      </c>
      <c r="K1351" s="76" t="str">
        <f>IF(ISBLANK(INDEX('Policy Characteristics'!E:E,MATCH($C1351,'Policy Characteristics'!$C:$C,0))),"",INDEX('Policy Characteristics'!E:E,MATCH($C1351,'Policy Characteristics'!$C:$C,0)))</f>
        <v>indst efficiency standards</v>
      </c>
      <c r="L1351" s="239">
        <f>IF(ISBLANK(INDEX('Policy Characteristics'!F:F,MATCH($C1351,'Policy Characteristics'!$C:$C,0))),"",INDEX('Policy Characteristics'!F:F,MATCH($C1351,'Policy Characteristics'!$C:$C,0)))</f>
        <v>0</v>
      </c>
      <c r="M1351" s="239">
        <f>IF(ISBLANK(INDEX('Policy Characteristics'!G:G,MATCH($C1351,'Policy Characteristics'!$C:$C,0))),"",INDEX('Policy Characteristics'!G:G,MATCH($C1351,'Policy Characteristics'!$C:$C,0)))</f>
        <v>0.25</v>
      </c>
      <c r="N1351" s="239">
        <f>IF(ISBLANK(INDEX('Policy Characteristics'!H:H,MATCH($C1351,'Policy Characteristics'!$C:$C,0))),"",INDEX('Policy Characteristics'!H:H,MATCH($C1351,'Policy Characteristics'!$C:$C,0)))</f>
        <v>0.01</v>
      </c>
      <c r="O1351" s="76" t="str">
        <f>IF(ISBLANK(INDEX('Policy Characteristics'!I:I,MATCH($C1351,'Policy Characteristics'!$C:$C,0))),"",INDEX('Policy Characteristics'!I:I,MATCH($C1351,'Policy Characteristics'!$C:$C,0)))</f>
        <v>% reduction in energy use</v>
      </c>
      <c r="P1351" s="76" t="str">
        <f>IF(ISBLANK(INDEX('Policy Characteristics'!J:J,MATCH($C1351,'Policy Characteristics'!$C:$C,0))),"",INDEX('Policy Characteristics'!J:J,MATCH($C1351,'Policy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1" s="76" t="str">
        <f>IF(ISBLANK(INDEX('Policy Characteristics'!K:K,MATCH($C1351,'Policy Characteristics'!$C:$C,0))),"",INDEX('Policy Characteristics'!K:K,MATCH($C1351,'Policy Characteristics'!$C:$C,0)))</f>
        <v>industry-ag-main.html#eff-stds</v>
      </c>
      <c r="R1351" s="76" t="str">
        <f>IF(ISBLANK(INDEX('Policy Characteristics'!L:L,MATCH($C1351,'Policy Characteristics'!$C:$C,0))),"",INDEX('Policy Characteristics'!L:L,MATCH($C1351,'Policy Characteristics'!$C:$C,0)))</f>
        <v>industry-energy-efficiency-standards.html</v>
      </c>
    </row>
    <row r="1352" spans="1:18" s="76" customFormat="1" x14ac:dyDescent="0.25">
      <c r="A1352" s="76" t="str">
        <f>IF(ISBLANK(INDEX('Policy Characteristics'!A:A,MATCH($C1352,'Policy Characteristics'!$C:$C,0))),"",INDEX('Policy Characteristics'!A:A,MATCH($C1352,'Policy Characteristics'!$C:$C,0)))</f>
        <v>Industry</v>
      </c>
      <c r="B1352" s="234" t="str">
        <f>IF(ISBLANK(INDEX('Policy Characteristics'!B:B,MATCH($C1352,'Policy Characteristics'!$C:$C,0))),"",INDEX('Policy Characteristics'!B:B,MATCH($C1352,'Policy Characteristics'!$C:$C,0)))</f>
        <v>Industry Energy Efficiency Standards</v>
      </c>
      <c r="C1352" s="76" t="str">
        <f t="shared" si="39"/>
        <v>Percentage Improvement in Eqpt Efficiency Standards above BAU</v>
      </c>
      <c r="D1352" s="78" t="s">
        <v>1304</v>
      </c>
      <c r="E1352" s="88" t="s">
        <v>946</v>
      </c>
      <c r="F1352" t="s">
        <v>1268</v>
      </c>
      <c r="G1352" s="88" t="s">
        <v>949</v>
      </c>
      <c r="H1352" s="15">
        <v>994</v>
      </c>
      <c r="I1352" s="247" t="s">
        <v>44</v>
      </c>
      <c r="J1352" s="236" t="str">
        <f>IF(ISBLANK(INDEX('Policy Characteristics'!D:D,MATCH($C1352,'Policy Characteristics'!$C:$C,0))),"",INDEX('Policy Characteristics'!D:D,MATCH($C1352,'Policy Characteristics'!$C:$C,0)))</f>
        <v>Industry Energy Efficiency Standards</v>
      </c>
      <c r="K1352" s="76" t="str">
        <f>IF(ISBLANK(INDEX('Policy Characteristics'!E:E,MATCH($C1352,'Policy Characteristics'!$C:$C,0))),"",INDEX('Policy Characteristics'!E:E,MATCH($C1352,'Policy Characteristics'!$C:$C,0)))</f>
        <v>indst efficiency standards</v>
      </c>
      <c r="L1352" s="239">
        <f>IF(ISBLANK(INDEX('Policy Characteristics'!F:F,MATCH($C1352,'Policy Characteristics'!$C:$C,0))),"",INDEX('Policy Characteristics'!F:F,MATCH($C1352,'Policy Characteristics'!$C:$C,0)))</f>
        <v>0</v>
      </c>
      <c r="M1352" s="239">
        <f>IF(ISBLANK(INDEX('Policy Characteristics'!G:G,MATCH($C1352,'Policy Characteristics'!$C:$C,0))),"",INDEX('Policy Characteristics'!G:G,MATCH($C1352,'Policy Characteristics'!$C:$C,0)))</f>
        <v>0.25</v>
      </c>
      <c r="N1352" s="239">
        <f>IF(ISBLANK(INDEX('Policy Characteristics'!H:H,MATCH($C1352,'Policy Characteristics'!$C:$C,0))),"",INDEX('Policy Characteristics'!H:H,MATCH($C1352,'Policy Characteristics'!$C:$C,0)))</f>
        <v>0.01</v>
      </c>
      <c r="O1352" s="76" t="str">
        <f>IF(ISBLANK(INDEX('Policy Characteristics'!I:I,MATCH($C1352,'Policy Characteristics'!$C:$C,0))),"",INDEX('Policy Characteristics'!I:I,MATCH($C1352,'Policy Characteristics'!$C:$C,0)))</f>
        <v>% reduction in energy use</v>
      </c>
      <c r="P1352" s="76" t="str">
        <f>IF(ISBLANK(INDEX('Policy Characteristics'!J:J,MATCH($C1352,'Policy Characteristics'!$C:$C,0))),"",INDEX('Policy Characteristics'!J:J,MATCH($C1352,'Policy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2" s="76" t="str">
        <f>IF(ISBLANK(INDEX('Policy Characteristics'!K:K,MATCH($C1352,'Policy Characteristics'!$C:$C,0))),"",INDEX('Policy Characteristics'!K:K,MATCH($C1352,'Policy Characteristics'!$C:$C,0)))</f>
        <v>industry-ag-main.html#eff-stds</v>
      </c>
      <c r="R1352" s="76" t="str">
        <f>IF(ISBLANK(INDEX('Policy Characteristics'!L:L,MATCH($C1352,'Policy Characteristics'!$C:$C,0))),"",INDEX('Policy Characteristics'!L:L,MATCH($C1352,'Policy Characteristics'!$C:$C,0)))</f>
        <v>industry-energy-efficiency-standards.html</v>
      </c>
    </row>
    <row r="1353" spans="1:18" s="76" customFormat="1" x14ac:dyDescent="0.25">
      <c r="A1353" s="76" t="str">
        <f>IF(ISBLANK(INDEX('Policy Characteristics'!A:A,MATCH($C1353,'Policy Characteristics'!$C:$C,0))),"",INDEX('Policy Characteristics'!A:A,MATCH($C1353,'Policy Characteristics'!$C:$C,0)))</f>
        <v>Industry</v>
      </c>
      <c r="B1353" s="234" t="str">
        <f>IF(ISBLANK(INDEX('Policy Characteristics'!B:B,MATCH($C1353,'Policy Characteristics'!$C:$C,0))),"",INDEX('Policy Characteristics'!B:B,MATCH($C1353,'Policy Characteristics'!$C:$C,0)))</f>
        <v>Industry Energy Efficiency Standards</v>
      </c>
      <c r="C1353" s="76" t="str">
        <f t="shared" si="39"/>
        <v>Percentage Improvement in Eqpt Efficiency Standards above BAU</v>
      </c>
      <c r="D1353" s="78" t="s">
        <v>1304</v>
      </c>
      <c r="E1353" s="88" t="s">
        <v>947</v>
      </c>
      <c r="F1353" t="s">
        <v>1268</v>
      </c>
      <c r="G1353" s="88" t="s">
        <v>951</v>
      </c>
      <c r="H1353" s="15">
        <v>995</v>
      </c>
      <c r="I1353" s="247" t="s">
        <v>43</v>
      </c>
      <c r="J1353" s="236" t="str">
        <f>IF(ISBLANK(INDEX('Policy Characteristics'!D:D,MATCH($C1353,'Policy Characteristics'!$C:$C,0))),"",INDEX('Policy Characteristics'!D:D,MATCH($C1353,'Policy Characteristics'!$C:$C,0)))</f>
        <v>Industry Energy Efficiency Standards</v>
      </c>
      <c r="K1353" s="76" t="str">
        <f>IF(ISBLANK(INDEX('Policy Characteristics'!E:E,MATCH($C1353,'Policy Characteristics'!$C:$C,0))),"",INDEX('Policy Characteristics'!E:E,MATCH($C1353,'Policy Characteristics'!$C:$C,0)))</f>
        <v>indst efficiency standards</v>
      </c>
      <c r="L1353" s="239">
        <f>IF(ISBLANK(INDEX('Policy Characteristics'!F:F,MATCH($C1353,'Policy Characteristics'!$C:$C,0))),"",INDEX('Policy Characteristics'!F:F,MATCH($C1353,'Policy Characteristics'!$C:$C,0)))</f>
        <v>0</v>
      </c>
      <c r="M1353" s="239">
        <f>IF(ISBLANK(INDEX('Policy Characteristics'!G:G,MATCH($C1353,'Policy Characteristics'!$C:$C,0))),"",INDEX('Policy Characteristics'!G:G,MATCH($C1353,'Policy Characteristics'!$C:$C,0)))</f>
        <v>0.25</v>
      </c>
      <c r="N1353" s="239">
        <f>IF(ISBLANK(INDEX('Policy Characteristics'!H:H,MATCH($C1353,'Policy Characteristics'!$C:$C,0))),"",INDEX('Policy Characteristics'!H:H,MATCH($C1353,'Policy Characteristics'!$C:$C,0)))</f>
        <v>0.01</v>
      </c>
      <c r="O1353" s="76" t="str">
        <f>IF(ISBLANK(INDEX('Policy Characteristics'!I:I,MATCH($C1353,'Policy Characteristics'!$C:$C,0))),"",INDEX('Policy Characteristics'!I:I,MATCH($C1353,'Policy Characteristics'!$C:$C,0)))</f>
        <v>% reduction in energy use</v>
      </c>
      <c r="P1353" s="76" t="str">
        <f>IF(ISBLANK(INDEX('Policy Characteristics'!J:J,MATCH($C1353,'Policy Characteristics'!$C:$C,0))),"",INDEX('Policy Characteristics'!J:J,MATCH($C1353,'Policy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3" s="76" t="str">
        <f>IF(ISBLANK(INDEX('Policy Characteristics'!K:K,MATCH($C1353,'Policy Characteristics'!$C:$C,0))),"",INDEX('Policy Characteristics'!K:K,MATCH($C1353,'Policy Characteristics'!$C:$C,0)))</f>
        <v>industry-ag-main.html#eff-stds</v>
      </c>
      <c r="R1353" s="76" t="str">
        <f>IF(ISBLANK(INDEX('Policy Characteristics'!L:L,MATCH($C1353,'Policy Characteristics'!$C:$C,0))),"",INDEX('Policy Characteristics'!L:L,MATCH($C1353,'Policy Characteristics'!$C:$C,0)))</f>
        <v>industry-energy-efficiency-standards.html</v>
      </c>
    </row>
    <row r="1354" spans="1:18" s="76" customFormat="1" x14ac:dyDescent="0.25">
      <c r="A1354" s="76" t="str">
        <f>IF(ISBLANK(INDEX('Policy Characteristics'!A:A,MATCH($C1354,'Policy Characteristics'!$C:$C,0))),"",INDEX('Policy Characteristics'!A:A,MATCH($C1354,'Policy Characteristics'!$C:$C,0)))</f>
        <v>Industry</v>
      </c>
      <c r="B1354" s="234" t="str">
        <f>IF(ISBLANK(INDEX('Policy Characteristics'!B:B,MATCH($C1354,'Policy Characteristics'!$C:$C,0))),"",INDEX('Policy Characteristics'!B:B,MATCH($C1354,'Policy Characteristics'!$C:$C,0)))</f>
        <v>Industry Energy Efficiency Standards</v>
      </c>
      <c r="C1354" s="76" t="str">
        <f t="shared" si="39"/>
        <v>Percentage Improvement in Eqpt Efficiency Standards above BAU</v>
      </c>
      <c r="D1354" s="78" t="s">
        <v>1304</v>
      </c>
      <c r="E1354" s="88" t="s">
        <v>948</v>
      </c>
      <c r="F1354" t="s">
        <v>1268</v>
      </c>
      <c r="G1354" s="88" t="s">
        <v>952</v>
      </c>
      <c r="H1354" s="15">
        <v>996</v>
      </c>
      <c r="I1354" s="247" t="s">
        <v>44</v>
      </c>
      <c r="J1354" s="236" t="str">
        <f>IF(ISBLANK(INDEX('Policy Characteristics'!D:D,MATCH($C1354,'Policy Characteristics'!$C:$C,0))),"",INDEX('Policy Characteristics'!D:D,MATCH($C1354,'Policy Characteristics'!$C:$C,0)))</f>
        <v>Industry Energy Efficiency Standards</v>
      </c>
      <c r="K1354" s="76" t="str">
        <f>IF(ISBLANK(INDEX('Policy Characteristics'!E:E,MATCH($C1354,'Policy Characteristics'!$C:$C,0))),"",INDEX('Policy Characteristics'!E:E,MATCH($C1354,'Policy Characteristics'!$C:$C,0)))</f>
        <v>indst efficiency standards</v>
      </c>
      <c r="L1354" s="239">
        <f>IF(ISBLANK(INDEX('Policy Characteristics'!F:F,MATCH($C1354,'Policy Characteristics'!$C:$C,0))),"",INDEX('Policy Characteristics'!F:F,MATCH($C1354,'Policy Characteristics'!$C:$C,0)))</f>
        <v>0</v>
      </c>
      <c r="M1354" s="239">
        <f>IF(ISBLANK(INDEX('Policy Characteristics'!G:G,MATCH($C1354,'Policy Characteristics'!$C:$C,0))),"",INDEX('Policy Characteristics'!G:G,MATCH($C1354,'Policy Characteristics'!$C:$C,0)))</f>
        <v>0.25</v>
      </c>
      <c r="N1354" s="239">
        <f>IF(ISBLANK(INDEX('Policy Characteristics'!H:H,MATCH($C1354,'Policy Characteristics'!$C:$C,0))),"",INDEX('Policy Characteristics'!H:H,MATCH($C1354,'Policy Characteristics'!$C:$C,0)))</f>
        <v>0.01</v>
      </c>
      <c r="O1354" s="76" t="str">
        <f>IF(ISBLANK(INDEX('Policy Characteristics'!I:I,MATCH($C1354,'Policy Characteristics'!$C:$C,0))),"",INDEX('Policy Characteristics'!I:I,MATCH($C1354,'Policy Characteristics'!$C:$C,0)))</f>
        <v>% reduction in energy use</v>
      </c>
      <c r="P1354" s="76" t="str">
        <f>IF(ISBLANK(INDEX('Policy Characteristics'!J:J,MATCH($C1354,'Policy Characteristics'!$C:$C,0))),"",INDEX('Policy Characteristics'!J:J,MATCH($C1354,'Policy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4" s="76" t="str">
        <f>IF(ISBLANK(INDEX('Policy Characteristics'!K:K,MATCH($C1354,'Policy Characteristics'!$C:$C,0))),"",INDEX('Policy Characteristics'!K:K,MATCH($C1354,'Policy Characteristics'!$C:$C,0)))</f>
        <v>industry-ag-main.html#eff-stds</v>
      </c>
      <c r="R1354" s="76" t="str">
        <f>IF(ISBLANK(INDEX('Policy Characteristics'!L:L,MATCH($C1354,'Policy Characteristics'!$C:$C,0))),"",INDEX('Policy Characteristics'!L:L,MATCH($C1354,'Policy Characteristics'!$C:$C,0)))</f>
        <v>industry-energy-efficiency-standards.html</v>
      </c>
    </row>
    <row r="1355" spans="1:18" s="76" customFormat="1" x14ac:dyDescent="0.25">
      <c r="A1355" s="76" t="str">
        <f>IF(ISBLANK(INDEX('Policy Characteristics'!A:A,MATCH($C1355,'Policy Characteristics'!$C:$C,0))),"",INDEX('Policy Characteristics'!A:A,MATCH($C1355,'Policy Characteristics'!$C:$C,0)))</f>
        <v>Industry</v>
      </c>
      <c r="B1355" s="234" t="str">
        <f>IF(ISBLANK(INDEX('Policy Characteristics'!B:B,MATCH($C1355,'Policy Characteristics'!$C:$C,0))),"",INDEX('Policy Characteristics'!B:B,MATCH($C1355,'Policy Characteristics'!$C:$C,0)))</f>
        <v>Industry Energy Efficiency Standards</v>
      </c>
      <c r="C1355" s="76" t="str">
        <f t="shared" si="39"/>
        <v>Percentage Improvement in Eqpt Efficiency Standards above BAU</v>
      </c>
      <c r="D1355" s="78" t="s">
        <v>1304</v>
      </c>
      <c r="E1355" s="88" t="s">
        <v>945</v>
      </c>
      <c r="F1355" t="s">
        <v>1268</v>
      </c>
      <c r="G1355" s="88" t="s">
        <v>950</v>
      </c>
      <c r="H1355" s="15">
        <v>997</v>
      </c>
      <c r="I1355" s="247" t="s">
        <v>44</v>
      </c>
      <c r="J1355" s="236" t="str">
        <f>IF(ISBLANK(INDEX('Policy Characteristics'!D:D,MATCH($C1355,'Policy Characteristics'!$C:$C,0))),"",INDEX('Policy Characteristics'!D:D,MATCH($C1355,'Policy Characteristics'!$C:$C,0)))</f>
        <v>Industry Energy Efficiency Standards</v>
      </c>
      <c r="K1355" s="76" t="str">
        <f>IF(ISBLANK(INDEX('Policy Characteristics'!E:E,MATCH($C1355,'Policy Characteristics'!$C:$C,0))),"",INDEX('Policy Characteristics'!E:E,MATCH($C1355,'Policy Characteristics'!$C:$C,0)))</f>
        <v>indst efficiency standards</v>
      </c>
      <c r="L1355" s="239">
        <f>IF(ISBLANK(INDEX('Policy Characteristics'!F:F,MATCH($C1355,'Policy Characteristics'!$C:$C,0))),"",INDEX('Policy Characteristics'!F:F,MATCH($C1355,'Policy Characteristics'!$C:$C,0)))</f>
        <v>0</v>
      </c>
      <c r="M1355" s="239">
        <f>IF(ISBLANK(INDEX('Policy Characteristics'!G:G,MATCH($C1355,'Policy Characteristics'!$C:$C,0))),"",INDEX('Policy Characteristics'!G:G,MATCH($C1355,'Policy Characteristics'!$C:$C,0)))</f>
        <v>0.25</v>
      </c>
      <c r="N1355" s="239">
        <f>IF(ISBLANK(INDEX('Policy Characteristics'!H:H,MATCH($C1355,'Policy Characteristics'!$C:$C,0))),"",INDEX('Policy Characteristics'!H:H,MATCH($C1355,'Policy Characteristics'!$C:$C,0)))</f>
        <v>0.01</v>
      </c>
      <c r="O1355" s="76" t="str">
        <f>IF(ISBLANK(INDEX('Policy Characteristics'!I:I,MATCH($C1355,'Policy Characteristics'!$C:$C,0))),"",INDEX('Policy Characteristics'!I:I,MATCH($C1355,'Policy Characteristics'!$C:$C,0)))</f>
        <v>% reduction in energy use</v>
      </c>
      <c r="P1355" s="76" t="str">
        <f>IF(ISBLANK(INDEX('Policy Characteristics'!J:J,MATCH($C1355,'Policy Characteristics'!$C:$C,0))),"",INDEX('Policy Characteristics'!J:J,MATCH($C1355,'Policy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5" s="76" t="str">
        <f>IF(ISBLANK(INDEX('Policy Characteristics'!K:K,MATCH($C1355,'Policy Characteristics'!$C:$C,0))),"",INDEX('Policy Characteristics'!K:K,MATCH($C1355,'Policy Characteristics'!$C:$C,0)))</f>
        <v>industry-ag-main.html#eff-stds</v>
      </c>
      <c r="R1355" s="76" t="str">
        <f>IF(ISBLANK(INDEX('Policy Characteristics'!L:L,MATCH($C1355,'Policy Characteristics'!$C:$C,0))),"",INDEX('Policy Characteristics'!L:L,MATCH($C1355,'Policy Characteristics'!$C:$C,0)))</f>
        <v>industry-energy-efficiency-standards.html</v>
      </c>
    </row>
    <row r="1356" spans="1:18" s="76" customFormat="1" x14ac:dyDescent="0.25">
      <c r="A1356" s="76" t="str">
        <f>IF(ISBLANK(INDEX('Policy Characteristics'!A:A,MATCH($C1356,'Policy Characteristics'!$C:$C,0))),"",INDEX('Policy Characteristics'!A:A,MATCH($C1356,'Policy Characteristics'!$C:$C,0)))</f>
        <v>Industry</v>
      </c>
      <c r="B1356" s="234" t="str">
        <f>IF(ISBLANK(INDEX('Policy Characteristics'!B:B,MATCH($C1356,'Policy Characteristics'!$C:$C,0))),"",INDEX('Policy Characteristics'!B:B,MATCH($C1356,'Policy Characteristics'!$C:$C,0)))</f>
        <v>Industry Energy Efficiency Standards</v>
      </c>
      <c r="C1356" s="76" t="str">
        <f t="shared" si="39"/>
        <v>Percentage Improvement in Eqpt Efficiency Standards above BAU</v>
      </c>
      <c r="D1356" s="78" t="s">
        <v>1305</v>
      </c>
      <c r="E1356" s="88" t="s">
        <v>642</v>
      </c>
      <c r="F1356" t="s">
        <v>1269</v>
      </c>
      <c r="G1356" s="88" t="s">
        <v>648</v>
      </c>
      <c r="H1356" s="15">
        <v>998</v>
      </c>
      <c r="I1356" s="247" t="s">
        <v>43</v>
      </c>
      <c r="J1356" s="236" t="str">
        <f>IF(ISBLANK(INDEX('Policy Characteristics'!D:D,MATCH($C1356,'Policy Characteristics'!$C:$C,0))),"",INDEX('Policy Characteristics'!D:D,MATCH($C1356,'Policy Characteristics'!$C:$C,0)))</f>
        <v>Industry Energy Efficiency Standards</v>
      </c>
      <c r="K1356" s="76" t="str">
        <f>IF(ISBLANK(INDEX('Policy Characteristics'!E:E,MATCH($C1356,'Policy Characteristics'!$C:$C,0))),"",INDEX('Policy Characteristics'!E:E,MATCH($C1356,'Policy Characteristics'!$C:$C,0)))</f>
        <v>indst efficiency standards</v>
      </c>
      <c r="L1356" s="239">
        <f>IF(ISBLANK(INDEX('Policy Characteristics'!F:F,MATCH($C1356,'Policy Characteristics'!$C:$C,0))),"",INDEX('Policy Characteristics'!F:F,MATCH($C1356,'Policy Characteristics'!$C:$C,0)))</f>
        <v>0</v>
      </c>
      <c r="M1356" s="239">
        <f>IF(ISBLANK(INDEX('Policy Characteristics'!G:G,MATCH($C1356,'Policy Characteristics'!$C:$C,0))),"",INDEX('Policy Characteristics'!G:G,MATCH($C1356,'Policy Characteristics'!$C:$C,0)))</f>
        <v>0.25</v>
      </c>
      <c r="N1356" s="239">
        <f>IF(ISBLANK(INDEX('Policy Characteristics'!H:H,MATCH($C1356,'Policy Characteristics'!$C:$C,0))),"",INDEX('Policy Characteristics'!H:H,MATCH($C1356,'Policy Characteristics'!$C:$C,0)))</f>
        <v>0.01</v>
      </c>
      <c r="O1356" s="76" t="str">
        <f>IF(ISBLANK(INDEX('Policy Characteristics'!I:I,MATCH($C1356,'Policy Characteristics'!$C:$C,0))),"",INDEX('Policy Characteristics'!I:I,MATCH($C1356,'Policy Characteristics'!$C:$C,0)))</f>
        <v>% reduction in energy use</v>
      </c>
      <c r="P1356" s="76" t="str">
        <f>IF(ISBLANK(INDEX('Policy Characteristics'!J:J,MATCH($C1356,'Policy Characteristics'!$C:$C,0))),"",INDEX('Policy Characteristics'!J:J,MATCH($C1356,'Policy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6" s="76" t="str">
        <f>IF(ISBLANK(INDEX('Policy Characteristics'!K:K,MATCH($C1356,'Policy Characteristics'!$C:$C,0))),"",INDEX('Policy Characteristics'!K:K,MATCH($C1356,'Policy Characteristics'!$C:$C,0)))</f>
        <v>industry-ag-main.html#eff-stds</v>
      </c>
      <c r="R1356" s="76" t="str">
        <f>IF(ISBLANK(INDEX('Policy Characteristics'!L:L,MATCH($C1356,'Policy Characteristics'!$C:$C,0))),"",INDEX('Policy Characteristics'!L:L,MATCH($C1356,'Policy Characteristics'!$C:$C,0)))</f>
        <v>industry-energy-efficiency-standards.html</v>
      </c>
    </row>
    <row r="1357" spans="1:18" s="76" customFormat="1" x14ac:dyDescent="0.25">
      <c r="A1357" s="76" t="str">
        <f>IF(ISBLANK(INDEX('Policy Characteristics'!A:A,MATCH($C1357,'Policy Characteristics'!$C:$C,0))),"",INDEX('Policy Characteristics'!A:A,MATCH($C1357,'Policy Characteristics'!$C:$C,0)))</f>
        <v>Industry</v>
      </c>
      <c r="B1357" s="234" t="str">
        <f>IF(ISBLANK(INDEX('Policy Characteristics'!B:B,MATCH($C1357,'Policy Characteristics'!$C:$C,0))),"",INDEX('Policy Characteristics'!B:B,MATCH($C1357,'Policy Characteristics'!$C:$C,0)))</f>
        <v>Industry Energy Efficiency Standards</v>
      </c>
      <c r="C1357" s="76" t="str">
        <f t="shared" si="39"/>
        <v>Percentage Improvement in Eqpt Efficiency Standards above BAU</v>
      </c>
      <c r="D1357" s="78" t="s">
        <v>1305</v>
      </c>
      <c r="E1357" s="88" t="s">
        <v>643</v>
      </c>
      <c r="F1357" t="s">
        <v>1269</v>
      </c>
      <c r="G1357" s="88" t="s">
        <v>651</v>
      </c>
      <c r="H1357" s="15">
        <v>999</v>
      </c>
      <c r="I1357" s="247" t="s">
        <v>43</v>
      </c>
      <c r="J1357" s="236" t="str">
        <f>IF(ISBLANK(INDEX('Policy Characteristics'!D:D,MATCH($C1357,'Policy Characteristics'!$C:$C,0))),"",INDEX('Policy Characteristics'!D:D,MATCH($C1357,'Policy Characteristics'!$C:$C,0)))</f>
        <v>Industry Energy Efficiency Standards</v>
      </c>
      <c r="K1357" s="76" t="str">
        <f>IF(ISBLANK(INDEX('Policy Characteristics'!E:E,MATCH($C1357,'Policy Characteristics'!$C:$C,0))),"",INDEX('Policy Characteristics'!E:E,MATCH($C1357,'Policy Characteristics'!$C:$C,0)))</f>
        <v>indst efficiency standards</v>
      </c>
      <c r="L1357" s="239">
        <f>IF(ISBLANK(INDEX('Policy Characteristics'!F:F,MATCH($C1357,'Policy Characteristics'!$C:$C,0))),"",INDEX('Policy Characteristics'!F:F,MATCH($C1357,'Policy Characteristics'!$C:$C,0)))</f>
        <v>0</v>
      </c>
      <c r="M1357" s="239">
        <f>IF(ISBLANK(INDEX('Policy Characteristics'!G:G,MATCH($C1357,'Policy Characteristics'!$C:$C,0))),"",INDEX('Policy Characteristics'!G:G,MATCH($C1357,'Policy Characteristics'!$C:$C,0)))</f>
        <v>0.25</v>
      </c>
      <c r="N1357" s="239">
        <f>IF(ISBLANK(INDEX('Policy Characteristics'!H:H,MATCH($C1357,'Policy Characteristics'!$C:$C,0))),"",INDEX('Policy Characteristics'!H:H,MATCH($C1357,'Policy Characteristics'!$C:$C,0)))</f>
        <v>0.01</v>
      </c>
      <c r="O1357" s="76" t="str">
        <f>IF(ISBLANK(INDEX('Policy Characteristics'!I:I,MATCH($C1357,'Policy Characteristics'!$C:$C,0))),"",INDEX('Policy Characteristics'!I:I,MATCH($C1357,'Policy Characteristics'!$C:$C,0)))</f>
        <v>% reduction in energy use</v>
      </c>
      <c r="P1357" s="76" t="str">
        <f>IF(ISBLANK(INDEX('Policy Characteristics'!J:J,MATCH($C1357,'Policy Characteristics'!$C:$C,0))),"",INDEX('Policy Characteristics'!J:J,MATCH($C1357,'Policy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7" s="76" t="str">
        <f>IF(ISBLANK(INDEX('Policy Characteristics'!K:K,MATCH($C1357,'Policy Characteristics'!$C:$C,0))),"",INDEX('Policy Characteristics'!K:K,MATCH($C1357,'Policy Characteristics'!$C:$C,0)))</f>
        <v>industry-ag-main.html#eff-stds</v>
      </c>
      <c r="R1357" s="76" t="str">
        <f>IF(ISBLANK(INDEX('Policy Characteristics'!L:L,MATCH($C1357,'Policy Characteristics'!$C:$C,0))),"",INDEX('Policy Characteristics'!L:L,MATCH($C1357,'Policy Characteristics'!$C:$C,0)))</f>
        <v>industry-energy-efficiency-standards.html</v>
      </c>
    </row>
    <row r="1358" spans="1:18" s="76" customFormat="1" x14ac:dyDescent="0.25">
      <c r="A1358" s="76" t="str">
        <f>IF(ISBLANK(INDEX('Policy Characteristics'!A:A,MATCH($C1358,'Policy Characteristics'!$C:$C,0))),"",INDEX('Policy Characteristics'!A:A,MATCH($C1358,'Policy Characteristics'!$C:$C,0)))</f>
        <v>Industry</v>
      </c>
      <c r="B1358" s="234" t="str">
        <f>IF(ISBLANK(INDEX('Policy Characteristics'!B:B,MATCH($C1358,'Policy Characteristics'!$C:$C,0))),"",INDEX('Policy Characteristics'!B:B,MATCH($C1358,'Policy Characteristics'!$C:$C,0)))</f>
        <v>Industry Energy Efficiency Standards</v>
      </c>
      <c r="C1358" s="76" t="str">
        <f t="shared" si="39"/>
        <v>Percentage Improvement in Eqpt Efficiency Standards above BAU</v>
      </c>
      <c r="D1358" s="78" t="s">
        <v>1305</v>
      </c>
      <c r="E1358" s="88" t="s">
        <v>644</v>
      </c>
      <c r="F1358" t="s">
        <v>1269</v>
      </c>
      <c r="G1358" s="88" t="s">
        <v>652</v>
      </c>
      <c r="H1358" s="15">
        <v>1000</v>
      </c>
      <c r="I1358" s="247" t="s">
        <v>43</v>
      </c>
      <c r="J1358" s="236" t="str">
        <f>IF(ISBLANK(INDEX('Policy Characteristics'!D:D,MATCH($C1358,'Policy Characteristics'!$C:$C,0))),"",INDEX('Policy Characteristics'!D:D,MATCH($C1358,'Policy Characteristics'!$C:$C,0)))</f>
        <v>Industry Energy Efficiency Standards</v>
      </c>
      <c r="K1358" s="76" t="str">
        <f>IF(ISBLANK(INDEX('Policy Characteristics'!E:E,MATCH($C1358,'Policy Characteristics'!$C:$C,0))),"",INDEX('Policy Characteristics'!E:E,MATCH($C1358,'Policy Characteristics'!$C:$C,0)))</f>
        <v>indst efficiency standards</v>
      </c>
      <c r="L1358" s="239">
        <f>IF(ISBLANK(INDEX('Policy Characteristics'!F:F,MATCH($C1358,'Policy Characteristics'!$C:$C,0))),"",INDEX('Policy Characteristics'!F:F,MATCH($C1358,'Policy Characteristics'!$C:$C,0)))</f>
        <v>0</v>
      </c>
      <c r="M1358" s="239">
        <f>IF(ISBLANK(INDEX('Policy Characteristics'!G:G,MATCH($C1358,'Policy Characteristics'!$C:$C,0))),"",INDEX('Policy Characteristics'!G:G,MATCH($C1358,'Policy Characteristics'!$C:$C,0)))</f>
        <v>0.25</v>
      </c>
      <c r="N1358" s="239">
        <f>IF(ISBLANK(INDEX('Policy Characteristics'!H:H,MATCH($C1358,'Policy Characteristics'!$C:$C,0))),"",INDEX('Policy Characteristics'!H:H,MATCH($C1358,'Policy Characteristics'!$C:$C,0)))</f>
        <v>0.01</v>
      </c>
      <c r="O1358" s="76" t="str">
        <f>IF(ISBLANK(INDEX('Policy Characteristics'!I:I,MATCH($C1358,'Policy Characteristics'!$C:$C,0))),"",INDEX('Policy Characteristics'!I:I,MATCH($C1358,'Policy Characteristics'!$C:$C,0)))</f>
        <v>% reduction in energy use</v>
      </c>
      <c r="P1358" s="76" t="str">
        <f>IF(ISBLANK(INDEX('Policy Characteristics'!J:J,MATCH($C1358,'Policy Characteristics'!$C:$C,0))),"",INDEX('Policy Characteristics'!J:J,MATCH($C1358,'Policy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8" s="76" t="str">
        <f>IF(ISBLANK(INDEX('Policy Characteristics'!K:K,MATCH($C1358,'Policy Characteristics'!$C:$C,0))),"",INDEX('Policy Characteristics'!K:K,MATCH($C1358,'Policy Characteristics'!$C:$C,0)))</f>
        <v>industry-ag-main.html#eff-stds</v>
      </c>
      <c r="R1358" s="76" t="str">
        <f>IF(ISBLANK(INDEX('Policy Characteristics'!L:L,MATCH($C1358,'Policy Characteristics'!$C:$C,0))),"",INDEX('Policy Characteristics'!L:L,MATCH($C1358,'Policy Characteristics'!$C:$C,0)))</f>
        <v>industry-energy-efficiency-standards.html</v>
      </c>
    </row>
    <row r="1359" spans="1:18" s="76" customFormat="1" x14ac:dyDescent="0.25">
      <c r="A1359" s="76" t="str">
        <f>IF(ISBLANK(INDEX('Policy Characteristics'!A:A,MATCH($C1359,'Policy Characteristics'!$C:$C,0))),"",INDEX('Policy Characteristics'!A:A,MATCH($C1359,'Policy Characteristics'!$C:$C,0)))</f>
        <v>Industry</v>
      </c>
      <c r="B1359" s="234" t="str">
        <f>IF(ISBLANK(INDEX('Policy Characteristics'!B:B,MATCH($C1359,'Policy Characteristics'!$C:$C,0))),"",INDEX('Policy Characteristics'!B:B,MATCH($C1359,'Policy Characteristics'!$C:$C,0)))</f>
        <v>Industry Energy Efficiency Standards</v>
      </c>
      <c r="C1359" s="76" t="str">
        <f t="shared" si="39"/>
        <v>Percentage Improvement in Eqpt Efficiency Standards above BAU</v>
      </c>
      <c r="D1359" s="78" t="s">
        <v>1305</v>
      </c>
      <c r="E1359" s="88" t="s">
        <v>645</v>
      </c>
      <c r="F1359" t="s">
        <v>1269</v>
      </c>
      <c r="G1359" s="88" t="s">
        <v>649</v>
      </c>
      <c r="H1359" s="15">
        <v>1001</v>
      </c>
      <c r="I1359" s="247" t="s">
        <v>44</v>
      </c>
      <c r="J1359" s="236" t="str">
        <f>IF(ISBLANK(INDEX('Policy Characteristics'!D:D,MATCH($C1359,'Policy Characteristics'!$C:$C,0))),"",INDEX('Policy Characteristics'!D:D,MATCH($C1359,'Policy Characteristics'!$C:$C,0)))</f>
        <v>Industry Energy Efficiency Standards</v>
      </c>
      <c r="K1359" s="76" t="str">
        <f>IF(ISBLANK(INDEX('Policy Characteristics'!E:E,MATCH($C1359,'Policy Characteristics'!$C:$C,0))),"",INDEX('Policy Characteristics'!E:E,MATCH($C1359,'Policy Characteristics'!$C:$C,0)))</f>
        <v>indst efficiency standards</v>
      </c>
      <c r="L1359" s="239">
        <f>IF(ISBLANK(INDEX('Policy Characteristics'!F:F,MATCH($C1359,'Policy Characteristics'!$C:$C,0))),"",INDEX('Policy Characteristics'!F:F,MATCH($C1359,'Policy Characteristics'!$C:$C,0)))</f>
        <v>0</v>
      </c>
      <c r="M1359" s="239">
        <f>IF(ISBLANK(INDEX('Policy Characteristics'!G:G,MATCH($C1359,'Policy Characteristics'!$C:$C,0))),"",INDEX('Policy Characteristics'!G:G,MATCH($C1359,'Policy Characteristics'!$C:$C,0)))</f>
        <v>0.25</v>
      </c>
      <c r="N1359" s="239">
        <f>IF(ISBLANK(INDEX('Policy Characteristics'!H:H,MATCH($C1359,'Policy Characteristics'!$C:$C,0))),"",INDEX('Policy Characteristics'!H:H,MATCH($C1359,'Policy Characteristics'!$C:$C,0)))</f>
        <v>0.01</v>
      </c>
      <c r="O1359" s="76" t="str">
        <f>IF(ISBLANK(INDEX('Policy Characteristics'!I:I,MATCH($C1359,'Policy Characteristics'!$C:$C,0))),"",INDEX('Policy Characteristics'!I:I,MATCH($C1359,'Policy Characteristics'!$C:$C,0)))</f>
        <v>% reduction in energy use</v>
      </c>
      <c r="P1359" s="76" t="str">
        <f>IF(ISBLANK(INDEX('Policy Characteristics'!J:J,MATCH($C1359,'Policy Characteristics'!$C:$C,0))),"",INDEX('Policy Characteristics'!J:J,MATCH($C1359,'Policy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9" s="76" t="str">
        <f>IF(ISBLANK(INDEX('Policy Characteristics'!K:K,MATCH($C1359,'Policy Characteristics'!$C:$C,0))),"",INDEX('Policy Characteristics'!K:K,MATCH($C1359,'Policy Characteristics'!$C:$C,0)))</f>
        <v>industry-ag-main.html#eff-stds</v>
      </c>
      <c r="R1359" s="76" t="str">
        <f>IF(ISBLANK(INDEX('Policy Characteristics'!L:L,MATCH($C1359,'Policy Characteristics'!$C:$C,0))),"",INDEX('Policy Characteristics'!L:L,MATCH($C1359,'Policy Characteristics'!$C:$C,0)))</f>
        <v>industry-energy-efficiency-standards.html</v>
      </c>
    </row>
    <row r="1360" spans="1:18" s="76" customFormat="1" x14ac:dyDescent="0.25">
      <c r="A1360" s="76" t="str">
        <f>IF(ISBLANK(INDEX('Policy Characteristics'!A:A,MATCH($C1360,'Policy Characteristics'!$C:$C,0))),"",INDEX('Policy Characteristics'!A:A,MATCH($C1360,'Policy Characteristics'!$C:$C,0)))</f>
        <v>Industry</v>
      </c>
      <c r="B1360" s="234" t="str">
        <f>IF(ISBLANK(INDEX('Policy Characteristics'!B:B,MATCH($C1360,'Policy Characteristics'!$C:$C,0))),"",INDEX('Policy Characteristics'!B:B,MATCH($C1360,'Policy Characteristics'!$C:$C,0)))</f>
        <v>Industry Energy Efficiency Standards</v>
      </c>
      <c r="C1360" s="76" t="str">
        <f t="shared" si="39"/>
        <v>Percentage Improvement in Eqpt Efficiency Standards above BAU</v>
      </c>
      <c r="D1360" s="78" t="s">
        <v>1305</v>
      </c>
      <c r="E1360" s="88" t="s">
        <v>646</v>
      </c>
      <c r="F1360" t="s">
        <v>1269</v>
      </c>
      <c r="G1360" s="88" t="s">
        <v>650</v>
      </c>
      <c r="H1360" s="15">
        <v>1002</v>
      </c>
      <c r="I1360" s="247" t="s">
        <v>43</v>
      </c>
      <c r="J1360" s="236" t="str">
        <f>IF(ISBLANK(INDEX('Policy Characteristics'!D:D,MATCH($C1360,'Policy Characteristics'!$C:$C,0))),"",INDEX('Policy Characteristics'!D:D,MATCH($C1360,'Policy Characteristics'!$C:$C,0)))</f>
        <v>Industry Energy Efficiency Standards</v>
      </c>
      <c r="K1360" s="76" t="str">
        <f>IF(ISBLANK(INDEX('Policy Characteristics'!E:E,MATCH($C1360,'Policy Characteristics'!$C:$C,0))),"",INDEX('Policy Characteristics'!E:E,MATCH($C1360,'Policy Characteristics'!$C:$C,0)))</f>
        <v>indst efficiency standards</v>
      </c>
      <c r="L1360" s="239">
        <f>IF(ISBLANK(INDEX('Policy Characteristics'!F:F,MATCH($C1360,'Policy Characteristics'!$C:$C,0))),"",INDEX('Policy Characteristics'!F:F,MATCH($C1360,'Policy Characteristics'!$C:$C,0)))</f>
        <v>0</v>
      </c>
      <c r="M1360" s="239">
        <f>IF(ISBLANK(INDEX('Policy Characteristics'!G:G,MATCH($C1360,'Policy Characteristics'!$C:$C,0))),"",INDEX('Policy Characteristics'!G:G,MATCH($C1360,'Policy Characteristics'!$C:$C,0)))</f>
        <v>0.25</v>
      </c>
      <c r="N1360" s="239">
        <f>IF(ISBLANK(INDEX('Policy Characteristics'!H:H,MATCH($C1360,'Policy Characteristics'!$C:$C,0))),"",INDEX('Policy Characteristics'!H:H,MATCH($C1360,'Policy Characteristics'!$C:$C,0)))</f>
        <v>0.01</v>
      </c>
      <c r="O1360" s="76" t="str">
        <f>IF(ISBLANK(INDEX('Policy Characteristics'!I:I,MATCH($C1360,'Policy Characteristics'!$C:$C,0))),"",INDEX('Policy Characteristics'!I:I,MATCH($C1360,'Policy Characteristics'!$C:$C,0)))</f>
        <v>% reduction in energy use</v>
      </c>
      <c r="P1360" s="76" t="str">
        <f>IF(ISBLANK(INDEX('Policy Characteristics'!J:J,MATCH($C1360,'Policy Characteristics'!$C:$C,0))),"",INDEX('Policy Characteristics'!J:J,MATCH($C1360,'Policy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0" s="76" t="str">
        <f>IF(ISBLANK(INDEX('Policy Characteristics'!K:K,MATCH($C1360,'Policy Characteristics'!$C:$C,0))),"",INDEX('Policy Characteristics'!K:K,MATCH($C1360,'Policy Characteristics'!$C:$C,0)))</f>
        <v>industry-ag-main.html#eff-stds</v>
      </c>
      <c r="R1360" s="76" t="str">
        <f>IF(ISBLANK(INDEX('Policy Characteristics'!L:L,MATCH($C1360,'Policy Characteristics'!$C:$C,0))),"",INDEX('Policy Characteristics'!L:L,MATCH($C1360,'Policy Characteristics'!$C:$C,0)))</f>
        <v>industry-energy-efficiency-standards.html</v>
      </c>
    </row>
    <row r="1361" spans="1:18" s="76" customFormat="1" x14ac:dyDescent="0.25">
      <c r="A1361" s="76" t="str">
        <f>IF(ISBLANK(INDEX('Policy Characteristics'!A:A,MATCH($C1361,'Policy Characteristics'!$C:$C,0))),"",INDEX('Policy Characteristics'!A:A,MATCH($C1361,'Policy Characteristics'!$C:$C,0)))</f>
        <v>Industry</v>
      </c>
      <c r="B1361" s="234" t="str">
        <f>IF(ISBLANK(INDEX('Policy Characteristics'!B:B,MATCH($C1361,'Policy Characteristics'!$C:$C,0))),"",INDEX('Policy Characteristics'!B:B,MATCH($C1361,'Policy Characteristics'!$C:$C,0)))</f>
        <v>Industry Energy Efficiency Standards</v>
      </c>
      <c r="C1361" s="76" t="str">
        <f t="shared" si="39"/>
        <v>Percentage Improvement in Eqpt Efficiency Standards above BAU</v>
      </c>
      <c r="D1361" s="78" t="s">
        <v>1305</v>
      </c>
      <c r="E1361" s="88" t="s">
        <v>647</v>
      </c>
      <c r="F1361" t="s">
        <v>1269</v>
      </c>
      <c r="G1361" s="88" t="s">
        <v>653</v>
      </c>
      <c r="H1361" s="15">
        <v>1003</v>
      </c>
      <c r="I1361" s="247" t="s">
        <v>44</v>
      </c>
      <c r="J1361" s="236" t="str">
        <f>IF(ISBLANK(INDEX('Policy Characteristics'!D:D,MATCH($C1361,'Policy Characteristics'!$C:$C,0))),"",INDEX('Policy Characteristics'!D:D,MATCH($C1361,'Policy Characteristics'!$C:$C,0)))</f>
        <v>Industry Energy Efficiency Standards</v>
      </c>
      <c r="K1361" s="76" t="str">
        <f>IF(ISBLANK(INDEX('Policy Characteristics'!E:E,MATCH($C1361,'Policy Characteristics'!$C:$C,0))),"",INDEX('Policy Characteristics'!E:E,MATCH($C1361,'Policy Characteristics'!$C:$C,0)))</f>
        <v>indst efficiency standards</v>
      </c>
      <c r="L1361" s="239">
        <f>IF(ISBLANK(INDEX('Policy Characteristics'!F:F,MATCH($C1361,'Policy Characteristics'!$C:$C,0))),"",INDEX('Policy Characteristics'!F:F,MATCH($C1361,'Policy Characteristics'!$C:$C,0)))</f>
        <v>0</v>
      </c>
      <c r="M1361" s="239">
        <f>IF(ISBLANK(INDEX('Policy Characteristics'!G:G,MATCH($C1361,'Policy Characteristics'!$C:$C,0))),"",INDEX('Policy Characteristics'!G:G,MATCH($C1361,'Policy Characteristics'!$C:$C,0)))</f>
        <v>0.25</v>
      </c>
      <c r="N1361" s="239">
        <f>IF(ISBLANK(INDEX('Policy Characteristics'!H:H,MATCH($C1361,'Policy Characteristics'!$C:$C,0))),"",INDEX('Policy Characteristics'!H:H,MATCH($C1361,'Policy Characteristics'!$C:$C,0)))</f>
        <v>0.01</v>
      </c>
      <c r="O1361" s="76" t="str">
        <f>IF(ISBLANK(INDEX('Policy Characteristics'!I:I,MATCH($C1361,'Policy Characteristics'!$C:$C,0))),"",INDEX('Policy Characteristics'!I:I,MATCH($C1361,'Policy Characteristics'!$C:$C,0)))</f>
        <v>% reduction in energy use</v>
      </c>
      <c r="P1361" s="76" t="str">
        <f>IF(ISBLANK(INDEX('Policy Characteristics'!J:J,MATCH($C1361,'Policy Characteristics'!$C:$C,0))),"",INDEX('Policy Characteristics'!J:J,MATCH($C1361,'Policy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1" s="76" t="str">
        <f>IF(ISBLANK(INDEX('Policy Characteristics'!K:K,MATCH($C1361,'Policy Characteristics'!$C:$C,0))),"",INDEX('Policy Characteristics'!K:K,MATCH($C1361,'Policy Characteristics'!$C:$C,0)))</f>
        <v>industry-ag-main.html#eff-stds</v>
      </c>
      <c r="R1361" s="76" t="str">
        <f>IF(ISBLANK(INDEX('Policy Characteristics'!L:L,MATCH($C1361,'Policy Characteristics'!$C:$C,0))),"",INDEX('Policy Characteristics'!L:L,MATCH($C1361,'Policy Characteristics'!$C:$C,0)))</f>
        <v>industry-energy-efficiency-standards.html</v>
      </c>
    </row>
    <row r="1362" spans="1:18" s="76" customFormat="1" x14ac:dyDescent="0.25">
      <c r="A1362" s="76" t="str">
        <f>IF(ISBLANK(INDEX('Policy Characteristics'!A:A,MATCH($C1362,'Policy Characteristics'!$C:$C,0))),"",INDEX('Policy Characteristics'!A:A,MATCH($C1362,'Policy Characteristics'!$C:$C,0)))</f>
        <v>Industry</v>
      </c>
      <c r="B1362" s="234" t="str">
        <f>IF(ISBLANK(INDEX('Policy Characteristics'!B:B,MATCH($C1362,'Policy Characteristics'!$C:$C,0))),"",INDEX('Policy Characteristics'!B:B,MATCH($C1362,'Policy Characteristics'!$C:$C,0)))</f>
        <v>Industry Energy Efficiency Standards</v>
      </c>
      <c r="C1362" s="76" t="str">
        <f t="shared" si="39"/>
        <v>Percentage Improvement in Eqpt Efficiency Standards above BAU</v>
      </c>
      <c r="D1362" s="78" t="s">
        <v>1305</v>
      </c>
      <c r="E1362" s="88" t="s">
        <v>946</v>
      </c>
      <c r="F1362" t="s">
        <v>1269</v>
      </c>
      <c r="G1362" s="88" t="s">
        <v>949</v>
      </c>
      <c r="H1362" s="15">
        <v>1004</v>
      </c>
      <c r="I1362" s="247" t="s">
        <v>44</v>
      </c>
      <c r="J1362" s="236" t="str">
        <f>IF(ISBLANK(INDEX('Policy Characteristics'!D:D,MATCH($C1362,'Policy Characteristics'!$C:$C,0))),"",INDEX('Policy Characteristics'!D:D,MATCH($C1362,'Policy Characteristics'!$C:$C,0)))</f>
        <v>Industry Energy Efficiency Standards</v>
      </c>
      <c r="K1362" s="76" t="str">
        <f>IF(ISBLANK(INDEX('Policy Characteristics'!E:E,MATCH($C1362,'Policy Characteristics'!$C:$C,0))),"",INDEX('Policy Characteristics'!E:E,MATCH($C1362,'Policy Characteristics'!$C:$C,0)))</f>
        <v>indst efficiency standards</v>
      </c>
      <c r="L1362" s="239">
        <f>IF(ISBLANK(INDEX('Policy Characteristics'!F:F,MATCH($C1362,'Policy Characteristics'!$C:$C,0))),"",INDEX('Policy Characteristics'!F:F,MATCH($C1362,'Policy Characteristics'!$C:$C,0)))</f>
        <v>0</v>
      </c>
      <c r="M1362" s="239">
        <f>IF(ISBLANK(INDEX('Policy Characteristics'!G:G,MATCH($C1362,'Policy Characteristics'!$C:$C,0))),"",INDEX('Policy Characteristics'!G:G,MATCH($C1362,'Policy Characteristics'!$C:$C,0)))</f>
        <v>0.25</v>
      </c>
      <c r="N1362" s="239">
        <f>IF(ISBLANK(INDEX('Policy Characteristics'!H:H,MATCH($C1362,'Policy Characteristics'!$C:$C,0))),"",INDEX('Policy Characteristics'!H:H,MATCH($C1362,'Policy Characteristics'!$C:$C,0)))</f>
        <v>0.01</v>
      </c>
      <c r="O1362" s="76" t="str">
        <f>IF(ISBLANK(INDEX('Policy Characteristics'!I:I,MATCH($C1362,'Policy Characteristics'!$C:$C,0))),"",INDEX('Policy Characteristics'!I:I,MATCH($C1362,'Policy Characteristics'!$C:$C,0)))</f>
        <v>% reduction in energy use</v>
      </c>
      <c r="P1362" s="76" t="str">
        <f>IF(ISBLANK(INDEX('Policy Characteristics'!J:J,MATCH($C1362,'Policy Characteristics'!$C:$C,0))),"",INDEX('Policy Characteristics'!J:J,MATCH($C1362,'Policy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2" s="76" t="str">
        <f>IF(ISBLANK(INDEX('Policy Characteristics'!K:K,MATCH($C1362,'Policy Characteristics'!$C:$C,0))),"",INDEX('Policy Characteristics'!K:K,MATCH($C1362,'Policy Characteristics'!$C:$C,0)))</f>
        <v>industry-ag-main.html#eff-stds</v>
      </c>
      <c r="R1362" s="76" t="str">
        <f>IF(ISBLANK(INDEX('Policy Characteristics'!L:L,MATCH($C1362,'Policy Characteristics'!$C:$C,0))),"",INDEX('Policy Characteristics'!L:L,MATCH($C1362,'Policy Characteristics'!$C:$C,0)))</f>
        <v>industry-energy-efficiency-standards.html</v>
      </c>
    </row>
    <row r="1363" spans="1:18" s="76" customFormat="1" x14ac:dyDescent="0.25">
      <c r="A1363" s="76" t="str">
        <f>IF(ISBLANK(INDEX('Policy Characteristics'!A:A,MATCH($C1363,'Policy Characteristics'!$C:$C,0))),"",INDEX('Policy Characteristics'!A:A,MATCH($C1363,'Policy Characteristics'!$C:$C,0)))</f>
        <v>Industry</v>
      </c>
      <c r="B1363" s="234" t="str">
        <f>IF(ISBLANK(INDEX('Policy Characteristics'!B:B,MATCH($C1363,'Policy Characteristics'!$C:$C,0))),"",INDEX('Policy Characteristics'!B:B,MATCH($C1363,'Policy Characteristics'!$C:$C,0)))</f>
        <v>Industry Energy Efficiency Standards</v>
      </c>
      <c r="C1363" s="76" t="str">
        <f t="shared" si="39"/>
        <v>Percentage Improvement in Eqpt Efficiency Standards above BAU</v>
      </c>
      <c r="D1363" s="78" t="s">
        <v>1305</v>
      </c>
      <c r="E1363" s="88" t="s">
        <v>947</v>
      </c>
      <c r="F1363" t="s">
        <v>1269</v>
      </c>
      <c r="G1363" s="88" t="s">
        <v>951</v>
      </c>
      <c r="H1363" s="15">
        <v>1005</v>
      </c>
      <c r="I1363" s="247" t="s">
        <v>43</v>
      </c>
      <c r="J1363" s="236" t="str">
        <f>IF(ISBLANK(INDEX('Policy Characteristics'!D:D,MATCH($C1363,'Policy Characteristics'!$C:$C,0))),"",INDEX('Policy Characteristics'!D:D,MATCH($C1363,'Policy Characteristics'!$C:$C,0)))</f>
        <v>Industry Energy Efficiency Standards</v>
      </c>
      <c r="K1363" s="76" t="str">
        <f>IF(ISBLANK(INDEX('Policy Characteristics'!E:E,MATCH($C1363,'Policy Characteristics'!$C:$C,0))),"",INDEX('Policy Characteristics'!E:E,MATCH($C1363,'Policy Characteristics'!$C:$C,0)))</f>
        <v>indst efficiency standards</v>
      </c>
      <c r="L1363" s="239">
        <f>IF(ISBLANK(INDEX('Policy Characteristics'!F:F,MATCH($C1363,'Policy Characteristics'!$C:$C,0))),"",INDEX('Policy Characteristics'!F:F,MATCH($C1363,'Policy Characteristics'!$C:$C,0)))</f>
        <v>0</v>
      </c>
      <c r="M1363" s="239">
        <f>IF(ISBLANK(INDEX('Policy Characteristics'!G:G,MATCH($C1363,'Policy Characteristics'!$C:$C,0))),"",INDEX('Policy Characteristics'!G:G,MATCH($C1363,'Policy Characteristics'!$C:$C,0)))</f>
        <v>0.25</v>
      </c>
      <c r="N1363" s="239">
        <f>IF(ISBLANK(INDEX('Policy Characteristics'!H:H,MATCH($C1363,'Policy Characteristics'!$C:$C,0))),"",INDEX('Policy Characteristics'!H:H,MATCH($C1363,'Policy Characteristics'!$C:$C,0)))</f>
        <v>0.01</v>
      </c>
      <c r="O1363" s="76" t="str">
        <f>IF(ISBLANK(INDEX('Policy Characteristics'!I:I,MATCH($C1363,'Policy Characteristics'!$C:$C,0))),"",INDEX('Policy Characteristics'!I:I,MATCH($C1363,'Policy Characteristics'!$C:$C,0)))</f>
        <v>% reduction in energy use</v>
      </c>
      <c r="P1363" s="76" t="str">
        <f>IF(ISBLANK(INDEX('Policy Characteristics'!J:J,MATCH($C1363,'Policy Characteristics'!$C:$C,0))),"",INDEX('Policy Characteristics'!J:J,MATCH($C1363,'Policy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3" s="76" t="str">
        <f>IF(ISBLANK(INDEX('Policy Characteristics'!K:K,MATCH($C1363,'Policy Characteristics'!$C:$C,0))),"",INDEX('Policy Characteristics'!K:K,MATCH($C1363,'Policy Characteristics'!$C:$C,0)))</f>
        <v>industry-ag-main.html#eff-stds</v>
      </c>
      <c r="R1363" s="76" t="str">
        <f>IF(ISBLANK(INDEX('Policy Characteristics'!L:L,MATCH($C1363,'Policy Characteristics'!$C:$C,0))),"",INDEX('Policy Characteristics'!L:L,MATCH($C1363,'Policy Characteristics'!$C:$C,0)))</f>
        <v>industry-energy-efficiency-standards.html</v>
      </c>
    </row>
    <row r="1364" spans="1:18" s="76" customFormat="1" x14ac:dyDescent="0.25">
      <c r="A1364" s="76" t="str">
        <f>IF(ISBLANK(INDEX('Policy Characteristics'!A:A,MATCH($C1364,'Policy Characteristics'!$C:$C,0))),"",INDEX('Policy Characteristics'!A:A,MATCH($C1364,'Policy Characteristics'!$C:$C,0)))</f>
        <v>Industry</v>
      </c>
      <c r="B1364" s="234" t="str">
        <f>IF(ISBLANK(INDEX('Policy Characteristics'!B:B,MATCH($C1364,'Policy Characteristics'!$C:$C,0))),"",INDEX('Policy Characteristics'!B:B,MATCH($C1364,'Policy Characteristics'!$C:$C,0)))</f>
        <v>Industry Energy Efficiency Standards</v>
      </c>
      <c r="C1364" s="76" t="str">
        <f t="shared" si="39"/>
        <v>Percentage Improvement in Eqpt Efficiency Standards above BAU</v>
      </c>
      <c r="D1364" s="78" t="s">
        <v>1305</v>
      </c>
      <c r="E1364" s="88" t="s">
        <v>948</v>
      </c>
      <c r="F1364" t="s">
        <v>1269</v>
      </c>
      <c r="G1364" s="88" t="s">
        <v>952</v>
      </c>
      <c r="H1364" s="15">
        <v>1006</v>
      </c>
      <c r="I1364" s="247" t="s">
        <v>43</v>
      </c>
      <c r="J1364" s="236" t="str">
        <f>IF(ISBLANK(INDEX('Policy Characteristics'!D:D,MATCH($C1364,'Policy Characteristics'!$C:$C,0))),"",INDEX('Policy Characteristics'!D:D,MATCH($C1364,'Policy Characteristics'!$C:$C,0)))</f>
        <v>Industry Energy Efficiency Standards</v>
      </c>
      <c r="K1364" s="76" t="str">
        <f>IF(ISBLANK(INDEX('Policy Characteristics'!E:E,MATCH($C1364,'Policy Characteristics'!$C:$C,0))),"",INDEX('Policy Characteristics'!E:E,MATCH($C1364,'Policy Characteristics'!$C:$C,0)))</f>
        <v>indst efficiency standards</v>
      </c>
      <c r="L1364" s="239">
        <f>IF(ISBLANK(INDEX('Policy Characteristics'!F:F,MATCH($C1364,'Policy Characteristics'!$C:$C,0))),"",INDEX('Policy Characteristics'!F:F,MATCH($C1364,'Policy Characteristics'!$C:$C,0)))</f>
        <v>0</v>
      </c>
      <c r="M1364" s="239">
        <f>IF(ISBLANK(INDEX('Policy Characteristics'!G:G,MATCH($C1364,'Policy Characteristics'!$C:$C,0))),"",INDEX('Policy Characteristics'!G:G,MATCH($C1364,'Policy Characteristics'!$C:$C,0)))</f>
        <v>0.25</v>
      </c>
      <c r="N1364" s="239">
        <f>IF(ISBLANK(INDEX('Policy Characteristics'!H:H,MATCH($C1364,'Policy Characteristics'!$C:$C,0))),"",INDEX('Policy Characteristics'!H:H,MATCH($C1364,'Policy Characteristics'!$C:$C,0)))</f>
        <v>0.01</v>
      </c>
      <c r="O1364" s="76" t="str">
        <f>IF(ISBLANK(INDEX('Policy Characteristics'!I:I,MATCH($C1364,'Policy Characteristics'!$C:$C,0))),"",INDEX('Policy Characteristics'!I:I,MATCH($C1364,'Policy Characteristics'!$C:$C,0)))</f>
        <v>% reduction in energy use</v>
      </c>
      <c r="P1364" s="76" t="str">
        <f>IF(ISBLANK(INDEX('Policy Characteristics'!J:J,MATCH($C1364,'Policy Characteristics'!$C:$C,0))),"",INDEX('Policy Characteristics'!J:J,MATCH($C1364,'Policy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4" s="76" t="str">
        <f>IF(ISBLANK(INDEX('Policy Characteristics'!K:K,MATCH($C1364,'Policy Characteristics'!$C:$C,0))),"",INDEX('Policy Characteristics'!K:K,MATCH($C1364,'Policy Characteristics'!$C:$C,0)))</f>
        <v>industry-ag-main.html#eff-stds</v>
      </c>
      <c r="R1364" s="76" t="str">
        <f>IF(ISBLANK(INDEX('Policy Characteristics'!L:L,MATCH($C1364,'Policy Characteristics'!$C:$C,0))),"",INDEX('Policy Characteristics'!L:L,MATCH($C1364,'Policy Characteristics'!$C:$C,0)))</f>
        <v>industry-energy-efficiency-standards.html</v>
      </c>
    </row>
    <row r="1365" spans="1:18" s="76" customFormat="1" x14ac:dyDescent="0.25">
      <c r="A1365" s="76" t="str">
        <f>IF(ISBLANK(INDEX('Policy Characteristics'!A:A,MATCH($C1365,'Policy Characteristics'!$C:$C,0))),"",INDEX('Policy Characteristics'!A:A,MATCH($C1365,'Policy Characteristics'!$C:$C,0)))</f>
        <v>Industry</v>
      </c>
      <c r="B1365" s="234" t="str">
        <f>IF(ISBLANK(INDEX('Policy Characteristics'!B:B,MATCH($C1365,'Policy Characteristics'!$C:$C,0))),"",INDEX('Policy Characteristics'!B:B,MATCH($C1365,'Policy Characteristics'!$C:$C,0)))</f>
        <v>Industry Energy Efficiency Standards</v>
      </c>
      <c r="C1365" s="76" t="str">
        <f t="shared" si="39"/>
        <v>Percentage Improvement in Eqpt Efficiency Standards above BAU</v>
      </c>
      <c r="D1365" s="78" t="s">
        <v>1305</v>
      </c>
      <c r="E1365" s="88" t="s">
        <v>945</v>
      </c>
      <c r="F1365" t="s">
        <v>1269</v>
      </c>
      <c r="G1365" s="88" t="s">
        <v>950</v>
      </c>
      <c r="H1365" s="15">
        <v>1007</v>
      </c>
      <c r="I1365" s="247" t="s">
        <v>44</v>
      </c>
      <c r="J1365" s="236" t="str">
        <f>IF(ISBLANK(INDEX('Policy Characteristics'!D:D,MATCH($C1365,'Policy Characteristics'!$C:$C,0))),"",INDEX('Policy Characteristics'!D:D,MATCH($C1365,'Policy Characteristics'!$C:$C,0)))</f>
        <v>Industry Energy Efficiency Standards</v>
      </c>
      <c r="K1365" s="76" t="str">
        <f>IF(ISBLANK(INDEX('Policy Characteristics'!E:E,MATCH($C1365,'Policy Characteristics'!$C:$C,0))),"",INDEX('Policy Characteristics'!E:E,MATCH($C1365,'Policy Characteristics'!$C:$C,0)))</f>
        <v>indst efficiency standards</v>
      </c>
      <c r="L1365" s="239">
        <f>IF(ISBLANK(INDEX('Policy Characteristics'!F:F,MATCH($C1365,'Policy Characteristics'!$C:$C,0))),"",INDEX('Policy Characteristics'!F:F,MATCH($C1365,'Policy Characteristics'!$C:$C,0)))</f>
        <v>0</v>
      </c>
      <c r="M1365" s="239">
        <f>IF(ISBLANK(INDEX('Policy Characteristics'!G:G,MATCH($C1365,'Policy Characteristics'!$C:$C,0))),"",INDEX('Policy Characteristics'!G:G,MATCH($C1365,'Policy Characteristics'!$C:$C,0)))</f>
        <v>0.25</v>
      </c>
      <c r="N1365" s="239">
        <f>IF(ISBLANK(INDEX('Policy Characteristics'!H:H,MATCH($C1365,'Policy Characteristics'!$C:$C,0))),"",INDEX('Policy Characteristics'!H:H,MATCH($C1365,'Policy Characteristics'!$C:$C,0)))</f>
        <v>0.01</v>
      </c>
      <c r="O1365" s="76" t="str">
        <f>IF(ISBLANK(INDEX('Policy Characteristics'!I:I,MATCH($C1365,'Policy Characteristics'!$C:$C,0))),"",INDEX('Policy Characteristics'!I:I,MATCH($C1365,'Policy Characteristics'!$C:$C,0)))</f>
        <v>% reduction in energy use</v>
      </c>
      <c r="P1365" s="76" t="str">
        <f>IF(ISBLANK(INDEX('Policy Characteristics'!J:J,MATCH($C1365,'Policy Characteristics'!$C:$C,0))),"",INDEX('Policy Characteristics'!J:J,MATCH($C1365,'Policy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5" s="76" t="str">
        <f>IF(ISBLANK(INDEX('Policy Characteristics'!K:K,MATCH($C1365,'Policy Characteristics'!$C:$C,0))),"",INDEX('Policy Characteristics'!K:K,MATCH($C1365,'Policy Characteristics'!$C:$C,0)))</f>
        <v>industry-ag-main.html#eff-stds</v>
      </c>
      <c r="R1365" s="76" t="str">
        <f>IF(ISBLANK(INDEX('Policy Characteristics'!L:L,MATCH($C1365,'Policy Characteristics'!$C:$C,0))),"",INDEX('Policy Characteristics'!L:L,MATCH($C1365,'Policy Characteristics'!$C:$C,0)))</f>
        <v>industry-energy-efficiency-standards.html</v>
      </c>
    </row>
    <row r="1366" spans="1:18" s="76" customFormat="1" x14ac:dyDescent="0.25">
      <c r="A1366" s="76" t="str">
        <f>IF(ISBLANK(INDEX('Policy Characteristics'!A:A,MATCH($C1366,'Policy Characteristics'!$C:$C,0))),"",INDEX('Policy Characteristics'!A:A,MATCH($C1366,'Policy Characteristics'!$C:$C,0)))</f>
        <v>Industry</v>
      </c>
      <c r="B1366" s="234" t="str">
        <f>IF(ISBLANK(INDEX('Policy Characteristics'!B:B,MATCH($C1366,'Policy Characteristics'!$C:$C,0))),"",INDEX('Policy Characteristics'!B:B,MATCH($C1366,'Policy Characteristics'!$C:$C,0)))</f>
        <v>Industry Energy Efficiency Standards</v>
      </c>
      <c r="C1366" s="76" t="str">
        <f t="shared" si="39"/>
        <v>Percentage Improvement in Eqpt Efficiency Standards above BAU</v>
      </c>
      <c r="D1366" s="78" t="s">
        <v>1306</v>
      </c>
      <c r="E1366" s="88" t="s">
        <v>642</v>
      </c>
      <c r="F1366" t="s">
        <v>1270</v>
      </c>
      <c r="G1366" s="88" t="s">
        <v>648</v>
      </c>
      <c r="H1366" s="15">
        <v>1008</v>
      </c>
      <c r="I1366" s="247" t="s">
        <v>43</v>
      </c>
      <c r="J1366" s="236" t="str">
        <f>IF(ISBLANK(INDEX('Policy Characteristics'!D:D,MATCH($C1366,'Policy Characteristics'!$C:$C,0))),"",INDEX('Policy Characteristics'!D:D,MATCH($C1366,'Policy Characteristics'!$C:$C,0)))</f>
        <v>Industry Energy Efficiency Standards</v>
      </c>
      <c r="K1366" s="76" t="str">
        <f>IF(ISBLANK(INDEX('Policy Characteristics'!E:E,MATCH($C1366,'Policy Characteristics'!$C:$C,0))),"",INDEX('Policy Characteristics'!E:E,MATCH($C1366,'Policy Characteristics'!$C:$C,0)))</f>
        <v>indst efficiency standards</v>
      </c>
      <c r="L1366" s="239">
        <f>IF(ISBLANK(INDEX('Policy Characteristics'!F:F,MATCH($C1366,'Policy Characteristics'!$C:$C,0))),"",INDEX('Policy Characteristics'!F:F,MATCH($C1366,'Policy Characteristics'!$C:$C,0)))</f>
        <v>0</v>
      </c>
      <c r="M1366" s="239">
        <f>IF(ISBLANK(INDEX('Policy Characteristics'!G:G,MATCH($C1366,'Policy Characteristics'!$C:$C,0))),"",INDEX('Policy Characteristics'!G:G,MATCH($C1366,'Policy Characteristics'!$C:$C,0)))</f>
        <v>0.25</v>
      </c>
      <c r="N1366" s="239">
        <f>IF(ISBLANK(INDEX('Policy Characteristics'!H:H,MATCH($C1366,'Policy Characteristics'!$C:$C,0))),"",INDEX('Policy Characteristics'!H:H,MATCH($C1366,'Policy Characteristics'!$C:$C,0)))</f>
        <v>0.01</v>
      </c>
      <c r="O1366" s="76" t="str">
        <f>IF(ISBLANK(INDEX('Policy Characteristics'!I:I,MATCH($C1366,'Policy Characteristics'!$C:$C,0))),"",INDEX('Policy Characteristics'!I:I,MATCH($C1366,'Policy Characteristics'!$C:$C,0)))</f>
        <v>% reduction in energy use</v>
      </c>
      <c r="P1366" s="76" t="str">
        <f>IF(ISBLANK(INDEX('Policy Characteristics'!J:J,MATCH($C1366,'Policy Characteristics'!$C:$C,0))),"",INDEX('Policy Characteristics'!J:J,MATCH($C1366,'Policy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6" s="76" t="str">
        <f>IF(ISBLANK(INDEX('Policy Characteristics'!K:K,MATCH($C1366,'Policy Characteristics'!$C:$C,0))),"",INDEX('Policy Characteristics'!K:K,MATCH($C1366,'Policy Characteristics'!$C:$C,0)))</f>
        <v>industry-ag-main.html#eff-stds</v>
      </c>
      <c r="R1366" s="76" t="str">
        <f>IF(ISBLANK(INDEX('Policy Characteristics'!L:L,MATCH($C1366,'Policy Characteristics'!$C:$C,0))),"",INDEX('Policy Characteristics'!L:L,MATCH($C1366,'Policy Characteristics'!$C:$C,0)))</f>
        <v>industry-energy-efficiency-standards.html</v>
      </c>
    </row>
    <row r="1367" spans="1:18" s="76" customFormat="1" x14ac:dyDescent="0.25">
      <c r="A1367" s="76" t="str">
        <f>IF(ISBLANK(INDEX('Policy Characteristics'!A:A,MATCH($C1367,'Policy Characteristics'!$C:$C,0))),"",INDEX('Policy Characteristics'!A:A,MATCH($C1367,'Policy Characteristics'!$C:$C,0)))</f>
        <v>Industry</v>
      </c>
      <c r="B1367" s="234" t="str">
        <f>IF(ISBLANK(INDEX('Policy Characteristics'!B:B,MATCH($C1367,'Policy Characteristics'!$C:$C,0))),"",INDEX('Policy Characteristics'!B:B,MATCH($C1367,'Policy Characteristics'!$C:$C,0)))</f>
        <v>Industry Energy Efficiency Standards</v>
      </c>
      <c r="C1367" s="76" t="str">
        <f t="shared" si="39"/>
        <v>Percentage Improvement in Eqpt Efficiency Standards above BAU</v>
      </c>
      <c r="D1367" s="78" t="s">
        <v>1306</v>
      </c>
      <c r="E1367" s="88" t="s">
        <v>643</v>
      </c>
      <c r="F1367" t="s">
        <v>1270</v>
      </c>
      <c r="G1367" s="88" t="s">
        <v>651</v>
      </c>
      <c r="H1367" s="15">
        <v>1009</v>
      </c>
      <c r="I1367" s="247" t="s">
        <v>43</v>
      </c>
      <c r="J1367" s="236" t="str">
        <f>IF(ISBLANK(INDEX('Policy Characteristics'!D:D,MATCH($C1367,'Policy Characteristics'!$C:$C,0))),"",INDEX('Policy Characteristics'!D:D,MATCH($C1367,'Policy Characteristics'!$C:$C,0)))</f>
        <v>Industry Energy Efficiency Standards</v>
      </c>
      <c r="K1367" s="76" t="str">
        <f>IF(ISBLANK(INDEX('Policy Characteristics'!E:E,MATCH($C1367,'Policy Characteristics'!$C:$C,0))),"",INDEX('Policy Characteristics'!E:E,MATCH($C1367,'Policy Characteristics'!$C:$C,0)))</f>
        <v>indst efficiency standards</v>
      </c>
      <c r="L1367" s="239">
        <f>IF(ISBLANK(INDEX('Policy Characteristics'!F:F,MATCH($C1367,'Policy Characteristics'!$C:$C,0))),"",INDEX('Policy Characteristics'!F:F,MATCH($C1367,'Policy Characteristics'!$C:$C,0)))</f>
        <v>0</v>
      </c>
      <c r="M1367" s="239">
        <f>IF(ISBLANK(INDEX('Policy Characteristics'!G:G,MATCH($C1367,'Policy Characteristics'!$C:$C,0))),"",INDEX('Policy Characteristics'!G:G,MATCH($C1367,'Policy Characteristics'!$C:$C,0)))</f>
        <v>0.25</v>
      </c>
      <c r="N1367" s="239">
        <f>IF(ISBLANK(INDEX('Policy Characteristics'!H:H,MATCH($C1367,'Policy Characteristics'!$C:$C,0))),"",INDEX('Policy Characteristics'!H:H,MATCH($C1367,'Policy Characteristics'!$C:$C,0)))</f>
        <v>0.01</v>
      </c>
      <c r="O1367" s="76" t="str">
        <f>IF(ISBLANK(INDEX('Policy Characteristics'!I:I,MATCH($C1367,'Policy Characteristics'!$C:$C,0))),"",INDEX('Policy Characteristics'!I:I,MATCH($C1367,'Policy Characteristics'!$C:$C,0)))</f>
        <v>% reduction in energy use</v>
      </c>
      <c r="P1367" s="76" t="str">
        <f>IF(ISBLANK(INDEX('Policy Characteristics'!J:J,MATCH($C1367,'Policy Characteristics'!$C:$C,0))),"",INDEX('Policy Characteristics'!J:J,MATCH($C1367,'Policy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7" s="76" t="str">
        <f>IF(ISBLANK(INDEX('Policy Characteristics'!K:K,MATCH($C1367,'Policy Characteristics'!$C:$C,0))),"",INDEX('Policy Characteristics'!K:K,MATCH($C1367,'Policy Characteristics'!$C:$C,0)))</f>
        <v>industry-ag-main.html#eff-stds</v>
      </c>
      <c r="R1367" s="76" t="str">
        <f>IF(ISBLANK(INDEX('Policy Characteristics'!L:L,MATCH($C1367,'Policy Characteristics'!$C:$C,0))),"",INDEX('Policy Characteristics'!L:L,MATCH($C1367,'Policy Characteristics'!$C:$C,0)))</f>
        <v>industry-energy-efficiency-standards.html</v>
      </c>
    </row>
    <row r="1368" spans="1:18" s="76" customFormat="1" x14ac:dyDescent="0.25">
      <c r="A1368" s="76" t="str">
        <f>IF(ISBLANK(INDEX('Policy Characteristics'!A:A,MATCH($C1368,'Policy Characteristics'!$C:$C,0))),"",INDEX('Policy Characteristics'!A:A,MATCH($C1368,'Policy Characteristics'!$C:$C,0)))</f>
        <v>Industry</v>
      </c>
      <c r="B1368" s="234" t="str">
        <f>IF(ISBLANK(INDEX('Policy Characteristics'!B:B,MATCH($C1368,'Policy Characteristics'!$C:$C,0))),"",INDEX('Policy Characteristics'!B:B,MATCH($C1368,'Policy Characteristics'!$C:$C,0)))</f>
        <v>Industry Energy Efficiency Standards</v>
      </c>
      <c r="C1368" s="76" t="str">
        <f t="shared" si="39"/>
        <v>Percentage Improvement in Eqpt Efficiency Standards above BAU</v>
      </c>
      <c r="D1368" s="78" t="s">
        <v>1306</v>
      </c>
      <c r="E1368" s="88" t="s">
        <v>644</v>
      </c>
      <c r="F1368" t="s">
        <v>1270</v>
      </c>
      <c r="G1368" s="88" t="s">
        <v>652</v>
      </c>
      <c r="H1368" s="15">
        <v>1010</v>
      </c>
      <c r="I1368" s="247" t="s">
        <v>43</v>
      </c>
      <c r="J1368" s="236" t="str">
        <f>IF(ISBLANK(INDEX('Policy Characteristics'!D:D,MATCH($C1368,'Policy Characteristics'!$C:$C,0))),"",INDEX('Policy Characteristics'!D:D,MATCH($C1368,'Policy Characteristics'!$C:$C,0)))</f>
        <v>Industry Energy Efficiency Standards</v>
      </c>
      <c r="K1368" s="76" t="str">
        <f>IF(ISBLANK(INDEX('Policy Characteristics'!E:E,MATCH($C1368,'Policy Characteristics'!$C:$C,0))),"",INDEX('Policy Characteristics'!E:E,MATCH($C1368,'Policy Characteristics'!$C:$C,0)))</f>
        <v>indst efficiency standards</v>
      </c>
      <c r="L1368" s="239">
        <f>IF(ISBLANK(INDEX('Policy Characteristics'!F:F,MATCH($C1368,'Policy Characteristics'!$C:$C,0))),"",INDEX('Policy Characteristics'!F:F,MATCH($C1368,'Policy Characteristics'!$C:$C,0)))</f>
        <v>0</v>
      </c>
      <c r="M1368" s="239">
        <f>IF(ISBLANK(INDEX('Policy Characteristics'!G:G,MATCH($C1368,'Policy Characteristics'!$C:$C,0))),"",INDEX('Policy Characteristics'!G:G,MATCH($C1368,'Policy Characteristics'!$C:$C,0)))</f>
        <v>0.25</v>
      </c>
      <c r="N1368" s="239">
        <f>IF(ISBLANK(INDEX('Policy Characteristics'!H:H,MATCH($C1368,'Policy Characteristics'!$C:$C,0))),"",INDEX('Policy Characteristics'!H:H,MATCH($C1368,'Policy Characteristics'!$C:$C,0)))</f>
        <v>0.01</v>
      </c>
      <c r="O1368" s="76" t="str">
        <f>IF(ISBLANK(INDEX('Policy Characteristics'!I:I,MATCH($C1368,'Policy Characteristics'!$C:$C,0))),"",INDEX('Policy Characteristics'!I:I,MATCH($C1368,'Policy Characteristics'!$C:$C,0)))</f>
        <v>% reduction in energy use</v>
      </c>
      <c r="P1368" s="76" t="str">
        <f>IF(ISBLANK(INDEX('Policy Characteristics'!J:J,MATCH($C1368,'Policy Characteristics'!$C:$C,0))),"",INDEX('Policy Characteristics'!J:J,MATCH($C1368,'Policy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8" s="76" t="str">
        <f>IF(ISBLANK(INDEX('Policy Characteristics'!K:K,MATCH($C1368,'Policy Characteristics'!$C:$C,0))),"",INDEX('Policy Characteristics'!K:K,MATCH($C1368,'Policy Characteristics'!$C:$C,0)))</f>
        <v>industry-ag-main.html#eff-stds</v>
      </c>
      <c r="R1368" s="76" t="str">
        <f>IF(ISBLANK(INDEX('Policy Characteristics'!L:L,MATCH($C1368,'Policy Characteristics'!$C:$C,0))),"",INDEX('Policy Characteristics'!L:L,MATCH($C1368,'Policy Characteristics'!$C:$C,0)))</f>
        <v>industry-energy-efficiency-standards.html</v>
      </c>
    </row>
    <row r="1369" spans="1:18" s="76" customFormat="1" x14ac:dyDescent="0.25">
      <c r="A1369" s="76" t="str">
        <f>IF(ISBLANK(INDEX('Policy Characteristics'!A:A,MATCH($C1369,'Policy Characteristics'!$C:$C,0))),"",INDEX('Policy Characteristics'!A:A,MATCH($C1369,'Policy Characteristics'!$C:$C,0)))</f>
        <v>Industry</v>
      </c>
      <c r="B1369" s="234" t="str">
        <f>IF(ISBLANK(INDEX('Policy Characteristics'!B:B,MATCH($C1369,'Policy Characteristics'!$C:$C,0))),"",INDEX('Policy Characteristics'!B:B,MATCH($C1369,'Policy Characteristics'!$C:$C,0)))</f>
        <v>Industry Energy Efficiency Standards</v>
      </c>
      <c r="C1369" s="76" t="str">
        <f t="shared" si="39"/>
        <v>Percentage Improvement in Eqpt Efficiency Standards above BAU</v>
      </c>
      <c r="D1369" s="78" t="s">
        <v>1306</v>
      </c>
      <c r="E1369" s="88" t="s">
        <v>645</v>
      </c>
      <c r="F1369" t="s">
        <v>1270</v>
      </c>
      <c r="G1369" s="88" t="s">
        <v>649</v>
      </c>
      <c r="H1369" s="15">
        <v>1011</v>
      </c>
      <c r="I1369" s="247" t="s">
        <v>44</v>
      </c>
      <c r="J1369" s="236" t="str">
        <f>IF(ISBLANK(INDEX('Policy Characteristics'!D:D,MATCH($C1369,'Policy Characteristics'!$C:$C,0))),"",INDEX('Policy Characteristics'!D:D,MATCH($C1369,'Policy Characteristics'!$C:$C,0)))</f>
        <v>Industry Energy Efficiency Standards</v>
      </c>
      <c r="K1369" s="76" t="str">
        <f>IF(ISBLANK(INDEX('Policy Characteristics'!E:E,MATCH($C1369,'Policy Characteristics'!$C:$C,0))),"",INDEX('Policy Characteristics'!E:E,MATCH($C1369,'Policy Characteristics'!$C:$C,0)))</f>
        <v>indst efficiency standards</v>
      </c>
      <c r="L1369" s="239">
        <f>IF(ISBLANK(INDEX('Policy Characteristics'!F:F,MATCH($C1369,'Policy Characteristics'!$C:$C,0))),"",INDEX('Policy Characteristics'!F:F,MATCH($C1369,'Policy Characteristics'!$C:$C,0)))</f>
        <v>0</v>
      </c>
      <c r="M1369" s="239">
        <f>IF(ISBLANK(INDEX('Policy Characteristics'!G:G,MATCH($C1369,'Policy Characteristics'!$C:$C,0))),"",INDEX('Policy Characteristics'!G:G,MATCH($C1369,'Policy Characteristics'!$C:$C,0)))</f>
        <v>0.25</v>
      </c>
      <c r="N1369" s="239">
        <f>IF(ISBLANK(INDEX('Policy Characteristics'!H:H,MATCH($C1369,'Policy Characteristics'!$C:$C,0))),"",INDEX('Policy Characteristics'!H:H,MATCH($C1369,'Policy Characteristics'!$C:$C,0)))</f>
        <v>0.01</v>
      </c>
      <c r="O1369" s="76" t="str">
        <f>IF(ISBLANK(INDEX('Policy Characteristics'!I:I,MATCH($C1369,'Policy Characteristics'!$C:$C,0))),"",INDEX('Policy Characteristics'!I:I,MATCH($C1369,'Policy Characteristics'!$C:$C,0)))</f>
        <v>% reduction in energy use</v>
      </c>
      <c r="P1369" s="76" t="str">
        <f>IF(ISBLANK(INDEX('Policy Characteristics'!J:J,MATCH($C1369,'Policy Characteristics'!$C:$C,0))),"",INDEX('Policy Characteristics'!J:J,MATCH($C1369,'Policy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9" s="76" t="str">
        <f>IF(ISBLANK(INDEX('Policy Characteristics'!K:K,MATCH($C1369,'Policy Characteristics'!$C:$C,0))),"",INDEX('Policy Characteristics'!K:K,MATCH($C1369,'Policy Characteristics'!$C:$C,0)))</f>
        <v>industry-ag-main.html#eff-stds</v>
      </c>
      <c r="R1369" s="76" t="str">
        <f>IF(ISBLANK(INDEX('Policy Characteristics'!L:L,MATCH($C1369,'Policy Characteristics'!$C:$C,0))),"",INDEX('Policy Characteristics'!L:L,MATCH($C1369,'Policy Characteristics'!$C:$C,0)))</f>
        <v>industry-energy-efficiency-standards.html</v>
      </c>
    </row>
    <row r="1370" spans="1:18" s="76" customFormat="1" x14ac:dyDescent="0.25">
      <c r="A1370" s="76" t="str">
        <f>IF(ISBLANK(INDEX('Policy Characteristics'!A:A,MATCH($C1370,'Policy Characteristics'!$C:$C,0))),"",INDEX('Policy Characteristics'!A:A,MATCH($C1370,'Policy Characteristics'!$C:$C,0)))</f>
        <v>Industry</v>
      </c>
      <c r="B1370" s="234" t="str">
        <f>IF(ISBLANK(INDEX('Policy Characteristics'!B:B,MATCH($C1370,'Policy Characteristics'!$C:$C,0))),"",INDEX('Policy Characteristics'!B:B,MATCH($C1370,'Policy Characteristics'!$C:$C,0)))</f>
        <v>Industry Energy Efficiency Standards</v>
      </c>
      <c r="C1370" s="76" t="str">
        <f t="shared" si="39"/>
        <v>Percentage Improvement in Eqpt Efficiency Standards above BAU</v>
      </c>
      <c r="D1370" s="78" t="s">
        <v>1306</v>
      </c>
      <c r="E1370" s="88" t="s">
        <v>646</v>
      </c>
      <c r="F1370" t="s">
        <v>1270</v>
      </c>
      <c r="G1370" s="88" t="s">
        <v>650</v>
      </c>
      <c r="H1370" s="15">
        <v>1012</v>
      </c>
      <c r="I1370" s="247" t="s">
        <v>43</v>
      </c>
      <c r="J1370" s="236" t="str">
        <f>IF(ISBLANK(INDEX('Policy Characteristics'!D:D,MATCH($C1370,'Policy Characteristics'!$C:$C,0))),"",INDEX('Policy Characteristics'!D:D,MATCH($C1370,'Policy Characteristics'!$C:$C,0)))</f>
        <v>Industry Energy Efficiency Standards</v>
      </c>
      <c r="K1370" s="76" t="str">
        <f>IF(ISBLANK(INDEX('Policy Characteristics'!E:E,MATCH($C1370,'Policy Characteristics'!$C:$C,0))),"",INDEX('Policy Characteristics'!E:E,MATCH($C1370,'Policy Characteristics'!$C:$C,0)))</f>
        <v>indst efficiency standards</v>
      </c>
      <c r="L1370" s="239">
        <f>IF(ISBLANK(INDEX('Policy Characteristics'!F:F,MATCH($C1370,'Policy Characteristics'!$C:$C,0))),"",INDEX('Policy Characteristics'!F:F,MATCH($C1370,'Policy Characteristics'!$C:$C,0)))</f>
        <v>0</v>
      </c>
      <c r="M1370" s="239">
        <f>IF(ISBLANK(INDEX('Policy Characteristics'!G:G,MATCH($C1370,'Policy Characteristics'!$C:$C,0))),"",INDEX('Policy Characteristics'!G:G,MATCH($C1370,'Policy Characteristics'!$C:$C,0)))</f>
        <v>0.25</v>
      </c>
      <c r="N1370" s="239">
        <f>IF(ISBLANK(INDEX('Policy Characteristics'!H:H,MATCH($C1370,'Policy Characteristics'!$C:$C,0))),"",INDEX('Policy Characteristics'!H:H,MATCH($C1370,'Policy Characteristics'!$C:$C,0)))</f>
        <v>0.01</v>
      </c>
      <c r="O1370" s="76" t="str">
        <f>IF(ISBLANK(INDEX('Policy Characteristics'!I:I,MATCH($C1370,'Policy Characteristics'!$C:$C,0))),"",INDEX('Policy Characteristics'!I:I,MATCH($C1370,'Policy Characteristics'!$C:$C,0)))</f>
        <v>% reduction in energy use</v>
      </c>
      <c r="P1370" s="76" t="str">
        <f>IF(ISBLANK(INDEX('Policy Characteristics'!J:J,MATCH($C1370,'Policy Characteristics'!$C:$C,0))),"",INDEX('Policy Characteristics'!J:J,MATCH($C1370,'Policy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0" s="76" t="str">
        <f>IF(ISBLANK(INDEX('Policy Characteristics'!K:K,MATCH($C1370,'Policy Characteristics'!$C:$C,0))),"",INDEX('Policy Characteristics'!K:K,MATCH($C1370,'Policy Characteristics'!$C:$C,0)))</f>
        <v>industry-ag-main.html#eff-stds</v>
      </c>
      <c r="R1370" s="76" t="str">
        <f>IF(ISBLANK(INDEX('Policy Characteristics'!L:L,MATCH($C1370,'Policy Characteristics'!$C:$C,0))),"",INDEX('Policy Characteristics'!L:L,MATCH($C1370,'Policy Characteristics'!$C:$C,0)))</f>
        <v>industry-energy-efficiency-standards.html</v>
      </c>
    </row>
    <row r="1371" spans="1:18" s="76" customFormat="1" x14ac:dyDescent="0.25">
      <c r="A1371" s="76" t="str">
        <f>IF(ISBLANK(INDEX('Policy Characteristics'!A:A,MATCH($C1371,'Policy Characteristics'!$C:$C,0))),"",INDEX('Policy Characteristics'!A:A,MATCH($C1371,'Policy Characteristics'!$C:$C,0)))</f>
        <v>Industry</v>
      </c>
      <c r="B1371" s="234" t="str">
        <f>IF(ISBLANK(INDEX('Policy Characteristics'!B:B,MATCH($C1371,'Policy Characteristics'!$C:$C,0))),"",INDEX('Policy Characteristics'!B:B,MATCH($C1371,'Policy Characteristics'!$C:$C,0)))</f>
        <v>Industry Energy Efficiency Standards</v>
      </c>
      <c r="C1371" s="76" t="str">
        <f t="shared" si="39"/>
        <v>Percentage Improvement in Eqpt Efficiency Standards above BAU</v>
      </c>
      <c r="D1371" s="78" t="s">
        <v>1306</v>
      </c>
      <c r="E1371" s="88" t="s">
        <v>647</v>
      </c>
      <c r="F1371" t="s">
        <v>1270</v>
      </c>
      <c r="G1371" s="88" t="s">
        <v>653</v>
      </c>
      <c r="H1371" s="15">
        <v>1013</v>
      </c>
      <c r="I1371" s="247" t="s">
        <v>44</v>
      </c>
      <c r="J1371" s="236" t="str">
        <f>IF(ISBLANK(INDEX('Policy Characteristics'!D:D,MATCH($C1371,'Policy Characteristics'!$C:$C,0))),"",INDEX('Policy Characteristics'!D:D,MATCH($C1371,'Policy Characteristics'!$C:$C,0)))</f>
        <v>Industry Energy Efficiency Standards</v>
      </c>
      <c r="K1371" s="76" t="str">
        <f>IF(ISBLANK(INDEX('Policy Characteristics'!E:E,MATCH($C1371,'Policy Characteristics'!$C:$C,0))),"",INDEX('Policy Characteristics'!E:E,MATCH($C1371,'Policy Characteristics'!$C:$C,0)))</f>
        <v>indst efficiency standards</v>
      </c>
      <c r="L1371" s="239">
        <f>IF(ISBLANK(INDEX('Policy Characteristics'!F:F,MATCH($C1371,'Policy Characteristics'!$C:$C,0))),"",INDEX('Policy Characteristics'!F:F,MATCH($C1371,'Policy Characteristics'!$C:$C,0)))</f>
        <v>0</v>
      </c>
      <c r="M1371" s="239">
        <f>IF(ISBLANK(INDEX('Policy Characteristics'!G:G,MATCH($C1371,'Policy Characteristics'!$C:$C,0))),"",INDEX('Policy Characteristics'!G:G,MATCH($C1371,'Policy Characteristics'!$C:$C,0)))</f>
        <v>0.25</v>
      </c>
      <c r="N1371" s="239">
        <f>IF(ISBLANK(INDEX('Policy Characteristics'!H:H,MATCH($C1371,'Policy Characteristics'!$C:$C,0))),"",INDEX('Policy Characteristics'!H:H,MATCH($C1371,'Policy Characteristics'!$C:$C,0)))</f>
        <v>0.01</v>
      </c>
      <c r="O1371" s="76" t="str">
        <f>IF(ISBLANK(INDEX('Policy Characteristics'!I:I,MATCH($C1371,'Policy Characteristics'!$C:$C,0))),"",INDEX('Policy Characteristics'!I:I,MATCH($C1371,'Policy Characteristics'!$C:$C,0)))</f>
        <v>% reduction in energy use</v>
      </c>
      <c r="P1371" s="76" t="str">
        <f>IF(ISBLANK(INDEX('Policy Characteristics'!J:J,MATCH($C1371,'Policy Characteristics'!$C:$C,0))),"",INDEX('Policy Characteristics'!J:J,MATCH($C1371,'Policy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1" s="76" t="str">
        <f>IF(ISBLANK(INDEX('Policy Characteristics'!K:K,MATCH($C1371,'Policy Characteristics'!$C:$C,0))),"",INDEX('Policy Characteristics'!K:K,MATCH($C1371,'Policy Characteristics'!$C:$C,0)))</f>
        <v>industry-ag-main.html#eff-stds</v>
      </c>
      <c r="R1371" s="76" t="str">
        <f>IF(ISBLANK(INDEX('Policy Characteristics'!L:L,MATCH($C1371,'Policy Characteristics'!$C:$C,0))),"",INDEX('Policy Characteristics'!L:L,MATCH($C1371,'Policy Characteristics'!$C:$C,0)))</f>
        <v>industry-energy-efficiency-standards.html</v>
      </c>
    </row>
    <row r="1372" spans="1:18" s="76" customFormat="1" x14ac:dyDescent="0.25">
      <c r="A1372" s="76" t="str">
        <f>IF(ISBLANK(INDEX('Policy Characteristics'!A:A,MATCH($C1372,'Policy Characteristics'!$C:$C,0))),"",INDEX('Policy Characteristics'!A:A,MATCH($C1372,'Policy Characteristics'!$C:$C,0)))</f>
        <v>Industry</v>
      </c>
      <c r="B1372" s="234" t="str">
        <f>IF(ISBLANK(INDEX('Policy Characteristics'!B:B,MATCH($C1372,'Policy Characteristics'!$C:$C,0))),"",INDEX('Policy Characteristics'!B:B,MATCH($C1372,'Policy Characteristics'!$C:$C,0)))</f>
        <v>Industry Energy Efficiency Standards</v>
      </c>
      <c r="C1372" s="76" t="str">
        <f t="shared" si="39"/>
        <v>Percentage Improvement in Eqpt Efficiency Standards above BAU</v>
      </c>
      <c r="D1372" s="78" t="s">
        <v>1306</v>
      </c>
      <c r="E1372" s="88" t="s">
        <v>946</v>
      </c>
      <c r="F1372" t="s">
        <v>1270</v>
      </c>
      <c r="G1372" s="88" t="s">
        <v>949</v>
      </c>
      <c r="H1372" s="15">
        <v>1014</v>
      </c>
      <c r="I1372" s="247" t="s">
        <v>44</v>
      </c>
      <c r="J1372" s="236" t="str">
        <f>IF(ISBLANK(INDEX('Policy Characteristics'!D:D,MATCH($C1372,'Policy Characteristics'!$C:$C,0))),"",INDEX('Policy Characteristics'!D:D,MATCH($C1372,'Policy Characteristics'!$C:$C,0)))</f>
        <v>Industry Energy Efficiency Standards</v>
      </c>
      <c r="K1372" s="76" t="str">
        <f>IF(ISBLANK(INDEX('Policy Characteristics'!E:E,MATCH($C1372,'Policy Characteristics'!$C:$C,0))),"",INDEX('Policy Characteristics'!E:E,MATCH($C1372,'Policy Characteristics'!$C:$C,0)))</f>
        <v>indst efficiency standards</v>
      </c>
      <c r="L1372" s="239">
        <f>IF(ISBLANK(INDEX('Policy Characteristics'!F:F,MATCH($C1372,'Policy Characteristics'!$C:$C,0))),"",INDEX('Policy Characteristics'!F:F,MATCH($C1372,'Policy Characteristics'!$C:$C,0)))</f>
        <v>0</v>
      </c>
      <c r="M1372" s="239">
        <f>IF(ISBLANK(INDEX('Policy Characteristics'!G:G,MATCH($C1372,'Policy Characteristics'!$C:$C,0))),"",INDEX('Policy Characteristics'!G:G,MATCH($C1372,'Policy Characteristics'!$C:$C,0)))</f>
        <v>0.25</v>
      </c>
      <c r="N1372" s="239">
        <f>IF(ISBLANK(INDEX('Policy Characteristics'!H:H,MATCH($C1372,'Policy Characteristics'!$C:$C,0))),"",INDEX('Policy Characteristics'!H:H,MATCH($C1372,'Policy Characteristics'!$C:$C,0)))</f>
        <v>0.01</v>
      </c>
      <c r="O1372" s="76" t="str">
        <f>IF(ISBLANK(INDEX('Policy Characteristics'!I:I,MATCH($C1372,'Policy Characteristics'!$C:$C,0))),"",INDEX('Policy Characteristics'!I:I,MATCH($C1372,'Policy Characteristics'!$C:$C,0)))</f>
        <v>% reduction in energy use</v>
      </c>
      <c r="P1372" s="76" t="str">
        <f>IF(ISBLANK(INDEX('Policy Characteristics'!J:J,MATCH($C1372,'Policy Characteristics'!$C:$C,0))),"",INDEX('Policy Characteristics'!J:J,MATCH($C1372,'Policy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2" s="76" t="str">
        <f>IF(ISBLANK(INDEX('Policy Characteristics'!K:K,MATCH($C1372,'Policy Characteristics'!$C:$C,0))),"",INDEX('Policy Characteristics'!K:K,MATCH($C1372,'Policy Characteristics'!$C:$C,0)))</f>
        <v>industry-ag-main.html#eff-stds</v>
      </c>
      <c r="R1372" s="76" t="str">
        <f>IF(ISBLANK(INDEX('Policy Characteristics'!L:L,MATCH($C1372,'Policy Characteristics'!$C:$C,0))),"",INDEX('Policy Characteristics'!L:L,MATCH($C1372,'Policy Characteristics'!$C:$C,0)))</f>
        <v>industry-energy-efficiency-standards.html</v>
      </c>
    </row>
    <row r="1373" spans="1:18" s="76" customFormat="1" x14ac:dyDescent="0.25">
      <c r="A1373" s="76" t="str">
        <f>IF(ISBLANK(INDEX('Policy Characteristics'!A:A,MATCH($C1373,'Policy Characteristics'!$C:$C,0))),"",INDEX('Policy Characteristics'!A:A,MATCH($C1373,'Policy Characteristics'!$C:$C,0)))</f>
        <v>Industry</v>
      </c>
      <c r="B1373" s="234" t="str">
        <f>IF(ISBLANK(INDEX('Policy Characteristics'!B:B,MATCH($C1373,'Policy Characteristics'!$C:$C,0))),"",INDEX('Policy Characteristics'!B:B,MATCH($C1373,'Policy Characteristics'!$C:$C,0)))</f>
        <v>Industry Energy Efficiency Standards</v>
      </c>
      <c r="C1373" s="76" t="str">
        <f t="shared" si="39"/>
        <v>Percentage Improvement in Eqpt Efficiency Standards above BAU</v>
      </c>
      <c r="D1373" s="78" t="s">
        <v>1306</v>
      </c>
      <c r="E1373" s="88" t="s">
        <v>947</v>
      </c>
      <c r="F1373" t="s">
        <v>1270</v>
      </c>
      <c r="G1373" s="88" t="s">
        <v>951</v>
      </c>
      <c r="H1373" s="15">
        <v>1015</v>
      </c>
      <c r="I1373" s="247" t="s">
        <v>43</v>
      </c>
      <c r="J1373" s="236" t="str">
        <f>IF(ISBLANK(INDEX('Policy Characteristics'!D:D,MATCH($C1373,'Policy Characteristics'!$C:$C,0))),"",INDEX('Policy Characteristics'!D:D,MATCH($C1373,'Policy Characteristics'!$C:$C,0)))</f>
        <v>Industry Energy Efficiency Standards</v>
      </c>
      <c r="K1373" s="76" t="str">
        <f>IF(ISBLANK(INDEX('Policy Characteristics'!E:E,MATCH($C1373,'Policy Characteristics'!$C:$C,0))),"",INDEX('Policy Characteristics'!E:E,MATCH($C1373,'Policy Characteristics'!$C:$C,0)))</f>
        <v>indst efficiency standards</v>
      </c>
      <c r="L1373" s="239">
        <f>IF(ISBLANK(INDEX('Policy Characteristics'!F:F,MATCH($C1373,'Policy Characteristics'!$C:$C,0))),"",INDEX('Policy Characteristics'!F:F,MATCH($C1373,'Policy Characteristics'!$C:$C,0)))</f>
        <v>0</v>
      </c>
      <c r="M1373" s="239">
        <f>IF(ISBLANK(INDEX('Policy Characteristics'!G:G,MATCH($C1373,'Policy Characteristics'!$C:$C,0))),"",INDEX('Policy Characteristics'!G:G,MATCH($C1373,'Policy Characteristics'!$C:$C,0)))</f>
        <v>0.25</v>
      </c>
      <c r="N1373" s="239">
        <f>IF(ISBLANK(INDEX('Policy Characteristics'!H:H,MATCH($C1373,'Policy Characteristics'!$C:$C,0))),"",INDEX('Policy Characteristics'!H:H,MATCH($C1373,'Policy Characteristics'!$C:$C,0)))</f>
        <v>0.01</v>
      </c>
      <c r="O1373" s="76" t="str">
        <f>IF(ISBLANK(INDEX('Policy Characteristics'!I:I,MATCH($C1373,'Policy Characteristics'!$C:$C,0))),"",INDEX('Policy Characteristics'!I:I,MATCH($C1373,'Policy Characteristics'!$C:$C,0)))</f>
        <v>% reduction in energy use</v>
      </c>
      <c r="P1373" s="76" t="str">
        <f>IF(ISBLANK(INDEX('Policy Characteristics'!J:J,MATCH($C1373,'Policy Characteristics'!$C:$C,0))),"",INDEX('Policy Characteristics'!J:J,MATCH($C1373,'Policy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3" s="76" t="str">
        <f>IF(ISBLANK(INDEX('Policy Characteristics'!K:K,MATCH($C1373,'Policy Characteristics'!$C:$C,0))),"",INDEX('Policy Characteristics'!K:K,MATCH($C1373,'Policy Characteristics'!$C:$C,0)))</f>
        <v>industry-ag-main.html#eff-stds</v>
      </c>
      <c r="R1373" s="76" t="str">
        <f>IF(ISBLANK(INDEX('Policy Characteristics'!L:L,MATCH($C1373,'Policy Characteristics'!$C:$C,0))),"",INDEX('Policy Characteristics'!L:L,MATCH($C1373,'Policy Characteristics'!$C:$C,0)))</f>
        <v>industry-energy-efficiency-standards.html</v>
      </c>
    </row>
    <row r="1374" spans="1:18" s="76" customFormat="1" x14ac:dyDescent="0.25">
      <c r="A1374" s="76" t="str">
        <f>IF(ISBLANK(INDEX('Policy Characteristics'!A:A,MATCH($C1374,'Policy Characteristics'!$C:$C,0))),"",INDEX('Policy Characteristics'!A:A,MATCH($C1374,'Policy Characteristics'!$C:$C,0)))</f>
        <v>Industry</v>
      </c>
      <c r="B1374" s="234" t="str">
        <f>IF(ISBLANK(INDEX('Policy Characteristics'!B:B,MATCH($C1374,'Policy Characteristics'!$C:$C,0))),"",INDEX('Policy Characteristics'!B:B,MATCH($C1374,'Policy Characteristics'!$C:$C,0)))</f>
        <v>Industry Energy Efficiency Standards</v>
      </c>
      <c r="C1374" s="76" t="str">
        <f t="shared" si="39"/>
        <v>Percentage Improvement in Eqpt Efficiency Standards above BAU</v>
      </c>
      <c r="D1374" s="78" t="s">
        <v>1306</v>
      </c>
      <c r="E1374" s="88" t="s">
        <v>948</v>
      </c>
      <c r="F1374" t="s">
        <v>1270</v>
      </c>
      <c r="G1374" s="88" t="s">
        <v>952</v>
      </c>
      <c r="H1374" s="15">
        <v>1016</v>
      </c>
      <c r="I1374" s="247" t="s">
        <v>43</v>
      </c>
      <c r="J1374" s="236" t="str">
        <f>IF(ISBLANK(INDEX('Policy Characteristics'!D:D,MATCH($C1374,'Policy Characteristics'!$C:$C,0))),"",INDEX('Policy Characteristics'!D:D,MATCH($C1374,'Policy Characteristics'!$C:$C,0)))</f>
        <v>Industry Energy Efficiency Standards</v>
      </c>
      <c r="K1374" s="76" t="str">
        <f>IF(ISBLANK(INDEX('Policy Characteristics'!E:E,MATCH($C1374,'Policy Characteristics'!$C:$C,0))),"",INDEX('Policy Characteristics'!E:E,MATCH($C1374,'Policy Characteristics'!$C:$C,0)))</f>
        <v>indst efficiency standards</v>
      </c>
      <c r="L1374" s="239">
        <f>IF(ISBLANK(INDEX('Policy Characteristics'!F:F,MATCH($C1374,'Policy Characteristics'!$C:$C,0))),"",INDEX('Policy Characteristics'!F:F,MATCH($C1374,'Policy Characteristics'!$C:$C,0)))</f>
        <v>0</v>
      </c>
      <c r="M1374" s="239">
        <f>IF(ISBLANK(INDEX('Policy Characteristics'!G:G,MATCH($C1374,'Policy Characteristics'!$C:$C,0))),"",INDEX('Policy Characteristics'!G:G,MATCH($C1374,'Policy Characteristics'!$C:$C,0)))</f>
        <v>0.25</v>
      </c>
      <c r="N1374" s="239">
        <f>IF(ISBLANK(INDEX('Policy Characteristics'!H:H,MATCH($C1374,'Policy Characteristics'!$C:$C,0))),"",INDEX('Policy Characteristics'!H:H,MATCH($C1374,'Policy Characteristics'!$C:$C,0)))</f>
        <v>0.01</v>
      </c>
      <c r="O1374" s="76" t="str">
        <f>IF(ISBLANK(INDEX('Policy Characteristics'!I:I,MATCH($C1374,'Policy Characteristics'!$C:$C,0))),"",INDEX('Policy Characteristics'!I:I,MATCH($C1374,'Policy Characteristics'!$C:$C,0)))</f>
        <v>% reduction in energy use</v>
      </c>
      <c r="P1374" s="76" t="str">
        <f>IF(ISBLANK(INDEX('Policy Characteristics'!J:J,MATCH($C1374,'Policy Characteristics'!$C:$C,0))),"",INDEX('Policy Characteristics'!J:J,MATCH($C1374,'Policy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4" s="76" t="str">
        <f>IF(ISBLANK(INDEX('Policy Characteristics'!K:K,MATCH($C1374,'Policy Characteristics'!$C:$C,0))),"",INDEX('Policy Characteristics'!K:K,MATCH($C1374,'Policy Characteristics'!$C:$C,0)))</f>
        <v>industry-ag-main.html#eff-stds</v>
      </c>
      <c r="R1374" s="76" t="str">
        <f>IF(ISBLANK(INDEX('Policy Characteristics'!L:L,MATCH($C1374,'Policy Characteristics'!$C:$C,0))),"",INDEX('Policy Characteristics'!L:L,MATCH($C1374,'Policy Characteristics'!$C:$C,0)))</f>
        <v>industry-energy-efficiency-standards.html</v>
      </c>
    </row>
    <row r="1375" spans="1:18" s="76" customFormat="1" x14ac:dyDescent="0.25">
      <c r="A1375" s="76" t="str">
        <f>IF(ISBLANK(INDEX('Policy Characteristics'!A:A,MATCH($C1375,'Policy Characteristics'!$C:$C,0))),"",INDEX('Policy Characteristics'!A:A,MATCH($C1375,'Policy Characteristics'!$C:$C,0)))</f>
        <v>Industry</v>
      </c>
      <c r="B1375" s="234" t="str">
        <f>IF(ISBLANK(INDEX('Policy Characteristics'!B:B,MATCH($C1375,'Policy Characteristics'!$C:$C,0))),"",INDEX('Policy Characteristics'!B:B,MATCH($C1375,'Policy Characteristics'!$C:$C,0)))</f>
        <v>Industry Energy Efficiency Standards</v>
      </c>
      <c r="C1375" s="76" t="str">
        <f t="shared" si="39"/>
        <v>Percentage Improvement in Eqpt Efficiency Standards above BAU</v>
      </c>
      <c r="D1375" s="78" t="s">
        <v>1306</v>
      </c>
      <c r="E1375" s="88" t="s">
        <v>945</v>
      </c>
      <c r="F1375" t="s">
        <v>1270</v>
      </c>
      <c r="G1375" s="88" t="s">
        <v>950</v>
      </c>
      <c r="H1375" s="15">
        <v>1017</v>
      </c>
      <c r="I1375" s="247" t="s">
        <v>44</v>
      </c>
      <c r="J1375" s="236" t="str">
        <f>IF(ISBLANK(INDEX('Policy Characteristics'!D:D,MATCH($C1375,'Policy Characteristics'!$C:$C,0))),"",INDEX('Policy Characteristics'!D:D,MATCH($C1375,'Policy Characteristics'!$C:$C,0)))</f>
        <v>Industry Energy Efficiency Standards</v>
      </c>
      <c r="K1375" s="76" t="str">
        <f>IF(ISBLANK(INDEX('Policy Characteristics'!E:E,MATCH($C1375,'Policy Characteristics'!$C:$C,0))),"",INDEX('Policy Characteristics'!E:E,MATCH($C1375,'Policy Characteristics'!$C:$C,0)))</f>
        <v>indst efficiency standards</v>
      </c>
      <c r="L1375" s="239">
        <f>IF(ISBLANK(INDEX('Policy Characteristics'!F:F,MATCH($C1375,'Policy Characteristics'!$C:$C,0))),"",INDEX('Policy Characteristics'!F:F,MATCH($C1375,'Policy Characteristics'!$C:$C,0)))</f>
        <v>0</v>
      </c>
      <c r="M1375" s="239">
        <f>IF(ISBLANK(INDEX('Policy Characteristics'!G:G,MATCH($C1375,'Policy Characteristics'!$C:$C,0))),"",INDEX('Policy Characteristics'!G:G,MATCH($C1375,'Policy Characteristics'!$C:$C,0)))</f>
        <v>0.25</v>
      </c>
      <c r="N1375" s="239">
        <f>IF(ISBLANK(INDEX('Policy Characteristics'!H:H,MATCH($C1375,'Policy Characteristics'!$C:$C,0))),"",INDEX('Policy Characteristics'!H:H,MATCH($C1375,'Policy Characteristics'!$C:$C,0)))</f>
        <v>0.01</v>
      </c>
      <c r="O1375" s="76" t="str">
        <f>IF(ISBLANK(INDEX('Policy Characteristics'!I:I,MATCH($C1375,'Policy Characteristics'!$C:$C,0))),"",INDEX('Policy Characteristics'!I:I,MATCH($C1375,'Policy Characteristics'!$C:$C,0)))</f>
        <v>% reduction in energy use</v>
      </c>
      <c r="P1375" s="76" t="str">
        <f>IF(ISBLANK(INDEX('Policy Characteristics'!J:J,MATCH($C1375,'Policy Characteristics'!$C:$C,0))),"",INDEX('Policy Characteristics'!J:J,MATCH($C1375,'Policy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5" s="76" t="str">
        <f>IF(ISBLANK(INDEX('Policy Characteristics'!K:K,MATCH($C1375,'Policy Characteristics'!$C:$C,0))),"",INDEX('Policy Characteristics'!K:K,MATCH($C1375,'Policy Characteristics'!$C:$C,0)))</f>
        <v>industry-ag-main.html#eff-stds</v>
      </c>
      <c r="R1375" s="76" t="str">
        <f>IF(ISBLANK(INDEX('Policy Characteristics'!L:L,MATCH($C1375,'Policy Characteristics'!$C:$C,0))),"",INDEX('Policy Characteristics'!L:L,MATCH($C1375,'Policy Characteristics'!$C:$C,0)))</f>
        <v>industry-energy-efficiency-standards.html</v>
      </c>
    </row>
    <row r="1376" spans="1:18" s="76" customFormat="1" x14ac:dyDescent="0.25">
      <c r="A1376" s="76" t="str">
        <f>IF(ISBLANK(INDEX('Policy Characteristics'!A:A,MATCH($C1376,'Policy Characteristics'!$C:$C,0))),"",INDEX('Policy Characteristics'!A:A,MATCH($C1376,'Policy Characteristics'!$C:$C,0)))</f>
        <v>Industry</v>
      </c>
      <c r="B1376" s="234" t="str">
        <f>IF(ISBLANK(INDEX('Policy Characteristics'!B:B,MATCH($C1376,'Policy Characteristics'!$C:$C,0))),"",INDEX('Policy Characteristics'!B:B,MATCH($C1376,'Policy Characteristics'!$C:$C,0)))</f>
        <v>Industry Energy Efficiency Standards</v>
      </c>
      <c r="C1376" s="76" t="str">
        <f t="shared" si="39"/>
        <v>Percentage Improvement in Eqpt Efficiency Standards above BAU</v>
      </c>
      <c r="D1376" s="78" t="s">
        <v>1307</v>
      </c>
      <c r="E1376" s="88" t="s">
        <v>642</v>
      </c>
      <c r="F1376" t="s">
        <v>1271</v>
      </c>
      <c r="G1376" s="88" t="s">
        <v>648</v>
      </c>
      <c r="H1376" s="15">
        <v>1018</v>
      </c>
      <c r="I1376" s="247" t="s">
        <v>43</v>
      </c>
      <c r="J1376" s="236" t="str">
        <f>IF(ISBLANK(INDEX('Policy Characteristics'!D:D,MATCH($C1376,'Policy Characteristics'!$C:$C,0))),"",INDEX('Policy Characteristics'!D:D,MATCH($C1376,'Policy Characteristics'!$C:$C,0)))</f>
        <v>Industry Energy Efficiency Standards</v>
      </c>
      <c r="K1376" s="76" t="str">
        <f>IF(ISBLANK(INDEX('Policy Characteristics'!E:E,MATCH($C1376,'Policy Characteristics'!$C:$C,0))),"",INDEX('Policy Characteristics'!E:E,MATCH($C1376,'Policy Characteristics'!$C:$C,0)))</f>
        <v>indst efficiency standards</v>
      </c>
      <c r="L1376" s="239">
        <f>IF(ISBLANK(INDEX('Policy Characteristics'!F:F,MATCH($C1376,'Policy Characteristics'!$C:$C,0))),"",INDEX('Policy Characteristics'!F:F,MATCH($C1376,'Policy Characteristics'!$C:$C,0)))</f>
        <v>0</v>
      </c>
      <c r="M1376" s="239">
        <f>IF(ISBLANK(INDEX('Policy Characteristics'!G:G,MATCH($C1376,'Policy Characteristics'!$C:$C,0))),"",INDEX('Policy Characteristics'!G:G,MATCH($C1376,'Policy Characteristics'!$C:$C,0)))</f>
        <v>0.25</v>
      </c>
      <c r="N1376" s="239">
        <f>IF(ISBLANK(INDEX('Policy Characteristics'!H:H,MATCH($C1376,'Policy Characteristics'!$C:$C,0))),"",INDEX('Policy Characteristics'!H:H,MATCH($C1376,'Policy Characteristics'!$C:$C,0)))</f>
        <v>0.01</v>
      </c>
      <c r="O1376" s="76" t="str">
        <f>IF(ISBLANK(INDEX('Policy Characteristics'!I:I,MATCH($C1376,'Policy Characteristics'!$C:$C,0))),"",INDEX('Policy Characteristics'!I:I,MATCH($C1376,'Policy Characteristics'!$C:$C,0)))</f>
        <v>% reduction in energy use</v>
      </c>
      <c r="P1376" s="76" t="str">
        <f>IF(ISBLANK(INDEX('Policy Characteristics'!J:J,MATCH($C1376,'Policy Characteristics'!$C:$C,0))),"",INDEX('Policy Characteristics'!J:J,MATCH($C1376,'Policy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6" s="76" t="str">
        <f>IF(ISBLANK(INDEX('Policy Characteristics'!K:K,MATCH($C1376,'Policy Characteristics'!$C:$C,0))),"",INDEX('Policy Characteristics'!K:K,MATCH($C1376,'Policy Characteristics'!$C:$C,0)))</f>
        <v>industry-ag-main.html#eff-stds</v>
      </c>
      <c r="R1376" s="76" t="str">
        <f>IF(ISBLANK(INDEX('Policy Characteristics'!L:L,MATCH($C1376,'Policy Characteristics'!$C:$C,0))),"",INDEX('Policy Characteristics'!L:L,MATCH($C1376,'Policy Characteristics'!$C:$C,0)))</f>
        <v>industry-energy-efficiency-standards.html</v>
      </c>
    </row>
    <row r="1377" spans="1:18" s="76" customFormat="1" x14ac:dyDescent="0.25">
      <c r="A1377" s="76" t="str">
        <f>IF(ISBLANK(INDEX('Policy Characteristics'!A:A,MATCH($C1377,'Policy Characteristics'!$C:$C,0))),"",INDEX('Policy Characteristics'!A:A,MATCH($C1377,'Policy Characteristics'!$C:$C,0)))</f>
        <v>Industry</v>
      </c>
      <c r="B1377" s="234" t="str">
        <f>IF(ISBLANK(INDEX('Policy Characteristics'!B:B,MATCH($C1377,'Policy Characteristics'!$C:$C,0))),"",INDEX('Policy Characteristics'!B:B,MATCH($C1377,'Policy Characteristics'!$C:$C,0)))</f>
        <v>Industry Energy Efficiency Standards</v>
      </c>
      <c r="C1377" s="76" t="str">
        <f t="shared" si="39"/>
        <v>Percentage Improvement in Eqpt Efficiency Standards above BAU</v>
      </c>
      <c r="D1377" s="78" t="s">
        <v>1307</v>
      </c>
      <c r="E1377" s="88" t="s">
        <v>643</v>
      </c>
      <c r="F1377" t="s">
        <v>1271</v>
      </c>
      <c r="G1377" s="88" t="s">
        <v>651</v>
      </c>
      <c r="H1377" s="15">
        <v>1019</v>
      </c>
      <c r="I1377" s="247" t="s">
        <v>43</v>
      </c>
      <c r="J1377" s="236" t="str">
        <f>IF(ISBLANK(INDEX('Policy Characteristics'!D:D,MATCH($C1377,'Policy Characteristics'!$C:$C,0))),"",INDEX('Policy Characteristics'!D:D,MATCH($C1377,'Policy Characteristics'!$C:$C,0)))</f>
        <v>Industry Energy Efficiency Standards</v>
      </c>
      <c r="K1377" s="76" t="str">
        <f>IF(ISBLANK(INDEX('Policy Characteristics'!E:E,MATCH($C1377,'Policy Characteristics'!$C:$C,0))),"",INDEX('Policy Characteristics'!E:E,MATCH($C1377,'Policy Characteristics'!$C:$C,0)))</f>
        <v>indst efficiency standards</v>
      </c>
      <c r="L1377" s="239">
        <f>IF(ISBLANK(INDEX('Policy Characteristics'!F:F,MATCH($C1377,'Policy Characteristics'!$C:$C,0))),"",INDEX('Policy Characteristics'!F:F,MATCH($C1377,'Policy Characteristics'!$C:$C,0)))</f>
        <v>0</v>
      </c>
      <c r="M1377" s="239">
        <f>IF(ISBLANK(INDEX('Policy Characteristics'!G:G,MATCH($C1377,'Policy Characteristics'!$C:$C,0))),"",INDEX('Policy Characteristics'!G:G,MATCH($C1377,'Policy Characteristics'!$C:$C,0)))</f>
        <v>0.25</v>
      </c>
      <c r="N1377" s="239">
        <f>IF(ISBLANK(INDEX('Policy Characteristics'!H:H,MATCH($C1377,'Policy Characteristics'!$C:$C,0))),"",INDEX('Policy Characteristics'!H:H,MATCH($C1377,'Policy Characteristics'!$C:$C,0)))</f>
        <v>0.01</v>
      </c>
      <c r="O1377" s="76" t="str">
        <f>IF(ISBLANK(INDEX('Policy Characteristics'!I:I,MATCH($C1377,'Policy Characteristics'!$C:$C,0))),"",INDEX('Policy Characteristics'!I:I,MATCH($C1377,'Policy Characteristics'!$C:$C,0)))</f>
        <v>% reduction in energy use</v>
      </c>
      <c r="P1377" s="76" t="str">
        <f>IF(ISBLANK(INDEX('Policy Characteristics'!J:J,MATCH($C1377,'Policy Characteristics'!$C:$C,0))),"",INDEX('Policy Characteristics'!J:J,MATCH($C1377,'Policy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7" s="76" t="str">
        <f>IF(ISBLANK(INDEX('Policy Characteristics'!K:K,MATCH($C1377,'Policy Characteristics'!$C:$C,0))),"",INDEX('Policy Characteristics'!K:K,MATCH($C1377,'Policy Characteristics'!$C:$C,0)))</f>
        <v>industry-ag-main.html#eff-stds</v>
      </c>
      <c r="R1377" s="76" t="str">
        <f>IF(ISBLANK(INDEX('Policy Characteristics'!L:L,MATCH($C1377,'Policy Characteristics'!$C:$C,0))),"",INDEX('Policy Characteristics'!L:L,MATCH($C1377,'Policy Characteristics'!$C:$C,0)))</f>
        <v>industry-energy-efficiency-standards.html</v>
      </c>
    </row>
    <row r="1378" spans="1:18" s="76" customFormat="1" x14ac:dyDescent="0.25">
      <c r="A1378" s="76" t="str">
        <f>IF(ISBLANK(INDEX('Policy Characteristics'!A:A,MATCH($C1378,'Policy Characteristics'!$C:$C,0))),"",INDEX('Policy Characteristics'!A:A,MATCH($C1378,'Policy Characteristics'!$C:$C,0)))</f>
        <v>Industry</v>
      </c>
      <c r="B1378" s="234" t="str">
        <f>IF(ISBLANK(INDEX('Policy Characteristics'!B:B,MATCH($C1378,'Policy Characteristics'!$C:$C,0))),"",INDEX('Policy Characteristics'!B:B,MATCH($C1378,'Policy Characteristics'!$C:$C,0)))</f>
        <v>Industry Energy Efficiency Standards</v>
      </c>
      <c r="C1378" s="76" t="str">
        <f t="shared" si="39"/>
        <v>Percentage Improvement in Eqpt Efficiency Standards above BAU</v>
      </c>
      <c r="D1378" s="78" t="s">
        <v>1307</v>
      </c>
      <c r="E1378" s="88" t="s">
        <v>644</v>
      </c>
      <c r="F1378" t="s">
        <v>1271</v>
      </c>
      <c r="G1378" s="88" t="s">
        <v>652</v>
      </c>
      <c r="H1378" s="15">
        <v>1020</v>
      </c>
      <c r="I1378" s="247" t="s">
        <v>43</v>
      </c>
      <c r="J1378" s="236" t="str">
        <f>IF(ISBLANK(INDEX('Policy Characteristics'!D:D,MATCH($C1378,'Policy Characteristics'!$C:$C,0))),"",INDEX('Policy Characteristics'!D:D,MATCH($C1378,'Policy Characteristics'!$C:$C,0)))</f>
        <v>Industry Energy Efficiency Standards</v>
      </c>
      <c r="K1378" s="76" t="str">
        <f>IF(ISBLANK(INDEX('Policy Characteristics'!E:E,MATCH($C1378,'Policy Characteristics'!$C:$C,0))),"",INDEX('Policy Characteristics'!E:E,MATCH($C1378,'Policy Characteristics'!$C:$C,0)))</f>
        <v>indst efficiency standards</v>
      </c>
      <c r="L1378" s="239">
        <f>IF(ISBLANK(INDEX('Policy Characteristics'!F:F,MATCH($C1378,'Policy Characteristics'!$C:$C,0))),"",INDEX('Policy Characteristics'!F:F,MATCH($C1378,'Policy Characteristics'!$C:$C,0)))</f>
        <v>0</v>
      </c>
      <c r="M1378" s="239">
        <f>IF(ISBLANK(INDEX('Policy Characteristics'!G:G,MATCH($C1378,'Policy Characteristics'!$C:$C,0))),"",INDEX('Policy Characteristics'!G:G,MATCH($C1378,'Policy Characteristics'!$C:$C,0)))</f>
        <v>0.25</v>
      </c>
      <c r="N1378" s="239">
        <f>IF(ISBLANK(INDEX('Policy Characteristics'!H:H,MATCH($C1378,'Policy Characteristics'!$C:$C,0))),"",INDEX('Policy Characteristics'!H:H,MATCH($C1378,'Policy Characteristics'!$C:$C,0)))</f>
        <v>0.01</v>
      </c>
      <c r="O1378" s="76" t="str">
        <f>IF(ISBLANK(INDEX('Policy Characteristics'!I:I,MATCH($C1378,'Policy Characteristics'!$C:$C,0))),"",INDEX('Policy Characteristics'!I:I,MATCH($C1378,'Policy Characteristics'!$C:$C,0)))</f>
        <v>% reduction in energy use</v>
      </c>
      <c r="P1378" s="76" t="str">
        <f>IF(ISBLANK(INDEX('Policy Characteristics'!J:J,MATCH($C1378,'Policy Characteristics'!$C:$C,0))),"",INDEX('Policy Characteristics'!J:J,MATCH($C1378,'Policy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8" s="76" t="str">
        <f>IF(ISBLANK(INDEX('Policy Characteristics'!K:K,MATCH($C1378,'Policy Characteristics'!$C:$C,0))),"",INDEX('Policy Characteristics'!K:K,MATCH($C1378,'Policy Characteristics'!$C:$C,0)))</f>
        <v>industry-ag-main.html#eff-stds</v>
      </c>
      <c r="R1378" s="76" t="str">
        <f>IF(ISBLANK(INDEX('Policy Characteristics'!L:L,MATCH($C1378,'Policy Characteristics'!$C:$C,0))),"",INDEX('Policy Characteristics'!L:L,MATCH($C1378,'Policy Characteristics'!$C:$C,0)))</f>
        <v>industry-energy-efficiency-standards.html</v>
      </c>
    </row>
    <row r="1379" spans="1:18" s="76" customFormat="1" x14ac:dyDescent="0.25">
      <c r="A1379" s="76" t="str">
        <f>IF(ISBLANK(INDEX('Policy Characteristics'!A:A,MATCH($C1379,'Policy Characteristics'!$C:$C,0))),"",INDEX('Policy Characteristics'!A:A,MATCH($C1379,'Policy Characteristics'!$C:$C,0)))</f>
        <v>Industry</v>
      </c>
      <c r="B1379" s="234" t="str">
        <f>IF(ISBLANK(INDEX('Policy Characteristics'!B:B,MATCH($C1379,'Policy Characteristics'!$C:$C,0))),"",INDEX('Policy Characteristics'!B:B,MATCH($C1379,'Policy Characteristics'!$C:$C,0)))</f>
        <v>Industry Energy Efficiency Standards</v>
      </c>
      <c r="C1379" s="76" t="str">
        <f t="shared" si="39"/>
        <v>Percentage Improvement in Eqpt Efficiency Standards above BAU</v>
      </c>
      <c r="D1379" s="78" t="s">
        <v>1307</v>
      </c>
      <c r="E1379" s="88" t="s">
        <v>645</v>
      </c>
      <c r="F1379" t="s">
        <v>1271</v>
      </c>
      <c r="G1379" s="88" t="s">
        <v>649</v>
      </c>
      <c r="H1379" s="15">
        <v>1021</v>
      </c>
      <c r="I1379" s="247" t="s">
        <v>44</v>
      </c>
      <c r="J1379" s="236" t="str">
        <f>IF(ISBLANK(INDEX('Policy Characteristics'!D:D,MATCH($C1379,'Policy Characteristics'!$C:$C,0))),"",INDEX('Policy Characteristics'!D:D,MATCH($C1379,'Policy Characteristics'!$C:$C,0)))</f>
        <v>Industry Energy Efficiency Standards</v>
      </c>
      <c r="K1379" s="76" t="str">
        <f>IF(ISBLANK(INDEX('Policy Characteristics'!E:E,MATCH($C1379,'Policy Characteristics'!$C:$C,0))),"",INDEX('Policy Characteristics'!E:E,MATCH($C1379,'Policy Characteristics'!$C:$C,0)))</f>
        <v>indst efficiency standards</v>
      </c>
      <c r="L1379" s="239">
        <f>IF(ISBLANK(INDEX('Policy Characteristics'!F:F,MATCH($C1379,'Policy Characteristics'!$C:$C,0))),"",INDEX('Policy Characteristics'!F:F,MATCH($C1379,'Policy Characteristics'!$C:$C,0)))</f>
        <v>0</v>
      </c>
      <c r="M1379" s="239">
        <f>IF(ISBLANK(INDEX('Policy Characteristics'!G:G,MATCH($C1379,'Policy Characteristics'!$C:$C,0))),"",INDEX('Policy Characteristics'!G:G,MATCH($C1379,'Policy Characteristics'!$C:$C,0)))</f>
        <v>0.25</v>
      </c>
      <c r="N1379" s="239">
        <f>IF(ISBLANK(INDEX('Policy Characteristics'!H:H,MATCH($C1379,'Policy Characteristics'!$C:$C,0))),"",INDEX('Policy Characteristics'!H:H,MATCH($C1379,'Policy Characteristics'!$C:$C,0)))</f>
        <v>0.01</v>
      </c>
      <c r="O1379" s="76" t="str">
        <f>IF(ISBLANK(INDEX('Policy Characteristics'!I:I,MATCH($C1379,'Policy Characteristics'!$C:$C,0))),"",INDEX('Policy Characteristics'!I:I,MATCH($C1379,'Policy Characteristics'!$C:$C,0)))</f>
        <v>% reduction in energy use</v>
      </c>
      <c r="P1379" s="76" t="str">
        <f>IF(ISBLANK(INDEX('Policy Characteristics'!J:J,MATCH($C1379,'Policy Characteristics'!$C:$C,0))),"",INDEX('Policy Characteristics'!J:J,MATCH($C1379,'Policy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9" s="76" t="str">
        <f>IF(ISBLANK(INDEX('Policy Characteristics'!K:K,MATCH($C1379,'Policy Characteristics'!$C:$C,0))),"",INDEX('Policy Characteristics'!K:K,MATCH($C1379,'Policy Characteristics'!$C:$C,0)))</f>
        <v>industry-ag-main.html#eff-stds</v>
      </c>
      <c r="R1379" s="76" t="str">
        <f>IF(ISBLANK(INDEX('Policy Characteristics'!L:L,MATCH($C1379,'Policy Characteristics'!$C:$C,0))),"",INDEX('Policy Characteristics'!L:L,MATCH($C1379,'Policy Characteristics'!$C:$C,0)))</f>
        <v>industry-energy-efficiency-standards.html</v>
      </c>
    </row>
    <row r="1380" spans="1:18" s="76" customFormat="1" x14ac:dyDescent="0.25">
      <c r="A1380" s="76" t="str">
        <f>IF(ISBLANK(INDEX('Policy Characteristics'!A:A,MATCH($C1380,'Policy Characteristics'!$C:$C,0))),"",INDEX('Policy Characteristics'!A:A,MATCH($C1380,'Policy Characteristics'!$C:$C,0)))</f>
        <v>Industry</v>
      </c>
      <c r="B1380" s="234" t="str">
        <f>IF(ISBLANK(INDEX('Policy Characteristics'!B:B,MATCH($C1380,'Policy Characteristics'!$C:$C,0))),"",INDEX('Policy Characteristics'!B:B,MATCH($C1380,'Policy Characteristics'!$C:$C,0)))</f>
        <v>Industry Energy Efficiency Standards</v>
      </c>
      <c r="C1380" s="76" t="str">
        <f t="shared" si="39"/>
        <v>Percentage Improvement in Eqpt Efficiency Standards above BAU</v>
      </c>
      <c r="D1380" s="78" t="s">
        <v>1307</v>
      </c>
      <c r="E1380" s="88" t="s">
        <v>646</v>
      </c>
      <c r="F1380" t="s">
        <v>1271</v>
      </c>
      <c r="G1380" s="88" t="s">
        <v>650</v>
      </c>
      <c r="H1380" s="15">
        <v>1022</v>
      </c>
      <c r="I1380" s="247" t="s">
        <v>43</v>
      </c>
      <c r="J1380" s="236" t="str">
        <f>IF(ISBLANK(INDEX('Policy Characteristics'!D:D,MATCH($C1380,'Policy Characteristics'!$C:$C,0))),"",INDEX('Policy Characteristics'!D:D,MATCH($C1380,'Policy Characteristics'!$C:$C,0)))</f>
        <v>Industry Energy Efficiency Standards</v>
      </c>
      <c r="K1380" s="76" t="str">
        <f>IF(ISBLANK(INDEX('Policy Characteristics'!E:E,MATCH($C1380,'Policy Characteristics'!$C:$C,0))),"",INDEX('Policy Characteristics'!E:E,MATCH($C1380,'Policy Characteristics'!$C:$C,0)))</f>
        <v>indst efficiency standards</v>
      </c>
      <c r="L1380" s="239">
        <f>IF(ISBLANK(INDEX('Policy Characteristics'!F:F,MATCH($C1380,'Policy Characteristics'!$C:$C,0))),"",INDEX('Policy Characteristics'!F:F,MATCH($C1380,'Policy Characteristics'!$C:$C,0)))</f>
        <v>0</v>
      </c>
      <c r="M1380" s="239">
        <f>IF(ISBLANK(INDEX('Policy Characteristics'!G:G,MATCH($C1380,'Policy Characteristics'!$C:$C,0))),"",INDEX('Policy Characteristics'!G:G,MATCH($C1380,'Policy Characteristics'!$C:$C,0)))</f>
        <v>0.25</v>
      </c>
      <c r="N1380" s="239">
        <f>IF(ISBLANK(INDEX('Policy Characteristics'!H:H,MATCH($C1380,'Policy Characteristics'!$C:$C,0))),"",INDEX('Policy Characteristics'!H:H,MATCH($C1380,'Policy Characteristics'!$C:$C,0)))</f>
        <v>0.01</v>
      </c>
      <c r="O1380" s="76" t="str">
        <f>IF(ISBLANK(INDEX('Policy Characteristics'!I:I,MATCH($C1380,'Policy Characteristics'!$C:$C,0))),"",INDEX('Policy Characteristics'!I:I,MATCH($C1380,'Policy Characteristics'!$C:$C,0)))</f>
        <v>% reduction in energy use</v>
      </c>
      <c r="P1380" s="76" t="str">
        <f>IF(ISBLANK(INDEX('Policy Characteristics'!J:J,MATCH($C1380,'Policy Characteristics'!$C:$C,0))),"",INDEX('Policy Characteristics'!J:J,MATCH($C1380,'Policy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0" s="76" t="str">
        <f>IF(ISBLANK(INDEX('Policy Characteristics'!K:K,MATCH($C1380,'Policy Characteristics'!$C:$C,0))),"",INDEX('Policy Characteristics'!K:K,MATCH($C1380,'Policy Characteristics'!$C:$C,0)))</f>
        <v>industry-ag-main.html#eff-stds</v>
      </c>
      <c r="R1380" s="76" t="str">
        <f>IF(ISBLANK(INDEX('Policy Characteristics'!L:L,MATCH($C1380,'Policy Characteristics'!$C:$C,0))),"",INDEX('Policy Characteristics'!L:L,MATCH($C1380,'Policy Characteristics'!$C:$C,0)))</f>
        <v>industry-energy-efficiency-standards.html</v>
      </c>
    </row>
    <row r="1381" spans="1:18" s="76" customFormat="1" x14ac:dyDescent="0.25">
      <c r="A1381" s="76" t="str">
        <f>IF(ISBLANK(INDEX('Policy Characteristics'!A:A,MATCH($C1381,'Policy Characteristics'!$C:$C,0))),"",INDEX('Policy Characteristics'!A:A,MATCH($C1381,'Policy Characteristics'!$C:$C,0)))</f>
        <v>Industry</v>
      </c>
      <c r="B1381" s="234" t="str">
        <f>IF(ISBLANK(INDEX('Policy Characteristics'!B:B,MATCH($C1381,'Policy Characteristics'!$C:$C,0))),"",INDEX('Policy Characteristics'!B:B,MATCH($C1381,'Policy Characteristics'!$C:$C,0)))</f>
        <v>Industry Energy Efficiency Standards</v>
      </c>
      <c r="C1381" s="76" t="str">
        <f t="shared" ref="C1381:C1444" si="40">C$1316</f>
        <v>Percentage Improvement in Eqpt Efficiency Standards above BAU</v>
      </c>
      <c r="D1381" s="78" t="s">
        <v>1307</v>
      </c>
      <c r="E1381" s="88" t="s">
        <v>647</v>
      </c>
      <c r="F1381" t="s">
        <v>1271</v>
      </c>
      <c r="G1381" s="88" t="s">
        <v>653</v>
      </c>
      <c r="H1381" s="15">
        <v>1023</v>
      </c>
      <c r="I1381" s="247" t="s">
        <v>44</v>
      </c>
      <c r="J1381" s="236" t="str">
        <f>IF(ISBLANK(INDEX('Policy Characteristics'!D:D,MATCH($C1381,'Policy Characteristics'!$C:$C,0))),"",INDEX('Policy Characteristics'!D:D,MATCH($C1381,'Policy Characteristics'!$C:$C,0)))</f>
        <v>Industry Energy Efficiency Standards</v>
      </c>
      <c r="K1381" s="76" t="str">
        <f>IF(ISBLANK(INDEX('Policy Characteristics'!E:E,MATCH($C1381,'Policy Characteristics'!$C:$C,0))),"",INDEX('Policy Characteristics'!E:E,MATCH($C1381,'Policy Characteristics'!$C:$C,0)))</f>
        <v>indst efficiency standards</v>
      </c>
      <c r="L1381" s="239">
        <f>IF(ISBLANK(INDEX('Policy Characteristics'!F:F,MATCH($C1381,'Policy Characteristics'!$C:$C,0))),"",INDEX('Policy Characteristics'!F:F,MATCH($C1381,'Policy Characteristics'!$C:$C,0)))</f>
        <v>0</v>
      </c>
      <c r="M1381" s="239">
        <f>IF(ISBLANK(INDEX('Policy Characteristics'!G:G,MATCH($C1381,'Policy Characteristics'!$C:$C,0))),"",INDEX('Policy Characteristics'!G:G,MATCH($C1381,'Policy Characteristics'!$C:$C,0)))</f>
        <v>0.25</v>
      </c>
      <c r="N1381" s="239">
        <f>IF(ISBLANK(INDEX('Policy Characteristics'!H:H,MATCH($C1381,'Policy Characteristics'!$C:$C,0))),"",INDEX('Policy Characteristics'!H:H,MATCH($C1381,'Policy Characteristics'!$C:$C,0)))</f>
        <v>0.01</v>
      </c>
      <c r="O1381" s="76" t="str">
        <f>IF(ISBLANK(INDEX('Policy Characteristics'!I:I,MATCH($C1381,'Policy Characteristics'!$C:$C,0))),"",INDEX('Policy Characteristics'!I:I,MATCH($C1381,'Policy Characteristics'!$C:$C,0)))</f>
        <v>% reduction in energy use</v>
      </c>
      <c r="P1381" s="76" t="str">
        <f>IF(ISBLANK(INDEX('Policy Characteristics'!J:J,MATCH($C1381,'Policy Characteristics'!$C:$C,0))),"",INDEX('Policy Characteristics'!J:J,MATCH($C1381,'Policy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1" s="76" t="str">
        <f>IF(ISBLANK(INDEX('Policy Characteristics'!K:K,MATCH($C1381,'Policy Characteristics'!$C:$C,0))),"",INDEX('Policy Characteristics'!K:K,MATCH($C1381,'Policy Characteristics'!$C:$C,0)))</f>
        <v>industry-ag-main.html#eff-stds</v>
      </c>
      <c r="R1381" s="76" t="str">
        <f>IF(ISBLANK(INDEX('Policy Characteristics'!L:L,MATCH($C1381,'Policy Characteristics'!$C:$C,0))),"",INDEX('Policy Characteristics'!L:L,MATCH($C1381,'Policy Characteristics'!$C:$C,0)))</f>
        <v>industry-energy-efficiency-standards.html</v>
      </c>
    </row>
    <row r="1382" spans="1:18" s="76" customFormat="1" x14ac:dyDescent="0.25">
      <c r="A1382" s="76" t="str">
        <f>IF(ISBLANK(INDEX('Policy Characteristics'!A:A,MATCH($C1382,'Policy Characteristics'!$C:$C,0))),"",INDEX('Policy Characteristics'!A:A,MATCH($C1382,'Policy Characteristics'!$C:$C,0)))</f>
        <v>Industry</v>
      </c>
      <c r="B1382" s="234" t="str">
        <f>IF(ISBLANK(INDEX('Policy Characteristics'!B:B,MATCH($C1382,'Policy Characteristics'!$C:$C,0))),"",INDEX('Policy Characteristics'!B:B,MATCH($C1382,'Policy Characteristics'!$C:$C,0)))</f>
        <v>Industry Energy Efficiency Standards</v>
      </c>
      <c r="C1382" s="76" t="str">
        <f t="shared" si="40"/>
        <v>Percentage Improvement in Eqpt Efficiency Standards above BAU</v>
      </c>
      <c r="D1382" s="78" t="s">
        <v>1307</v>
      </c>
      <c r="E1382" s="88" t="s">
        <v>946</v>
      </c>
      <c r="F1382" t="s">
        <v>1271</v>
      </c>
      <c r="G1382" s="88" t="s">
        <v>949</v>
      </c>
      <c r="H1382" s="15">
        <v>1024</v>
      </c>
      <c r="I1382" s="247" t="s">
        <v>44</v>
      </c>
      <c r="J1382" s="236" t="str">
        <f>IF(ISBLANK(INDEX('Policy Characteristics'!D:D,MATCH($C1382,'Policy Characteristics'!$C:$C,0))),"",INDEX('Policy Characteristics'!D:D,MATCH($C1382,'Policy Characteristics'!$C:$C,0)))</f>
        <v>Industry Energy Efficiency Standards</v>
      </c>
      <c r="K1382" s="76" t="str">
        <f>IF(ISBLANK(INDEX('Policy Characteristics'!E:E,MATCH($C1382,'Policy Characteristics'!$C:$C,0))),"",INDEX('Policy Characteristics'!E:E,MATCH($C1382,'Policy Characteristics'!$C:$C,0)))</f>
        <v>indst efficiency standards</v>
      </c>
      <c r="L1382" s="239">
        <f>IF(ISBLANK(INDEX('Policy Characteristics'!F:F,MATCH($C1382,'Policy Characteristics'!$C:$C,0))),"",INDEX('Policy Characteristics'!F:F,MATCH($C1382,'Policy Characteristics'!$C:$C,0)))</f>
        <v>0</v>
      </c>
      <c r="M1382" s="239">
        <f>IF(ISBLANK(INDEX('Policy Characteristics'!G:G,MATCH($C1382,'Policy Characteristics'!$C:$C,0))),"",INDEX('Policy Characteristics'!G:G,MATCH($C1382,'Policy Characteristics'!$C:$C,0)))</f>
        <v>0.25</v>
      </c>
      <c r="N1382" s="239">
        <f>IF(ISBLANK(INDEX('Policy Characteristics'!H:H,MATCH($C1382,'Policy Characteristics'!$C:$C,0))),"",INDEX('Policy Characteristics'!H:H,MATCH($C1382,'Policy Characteristics'!$C:$C,0)))</f>
        <v>0.01</v>
      </c>
      <c r="O1382" s="76" t="str">
        <f>IF(ISBLANK(INDEX('Policy Characteristics'!I:I,MATCH($C1382,'Policy Characteristics'!$C:$C,0))),"",INDEX('Policy Characteristics'!I:I,MATCH($C1382,'Policy Characteristics'!$C:$C,0)))</f>
        <v>% reduction in energy use</v>
      </c>
      <c r="P1382" s="76" t="str">
        <f>IF(ISBLANK(INDEX('Policy Characteristics'!J:J,MATCH($C1382,'Policy Characteristics'!$C:$C,0))),"",INDEX('Policy Characteristics'!J:J,MATCH($C1382,'Policy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2" s="76" t="str">
        <f>IF(ISBLANK(INDEX('Policy Characteristics'!K:K,MATCH($C1382,'Policy Characteristics'!$C:$C,0))),"",INDEX('Policy Characteristics'!K:K,MATCH($C1382,'Policy Characteristics'!$C:$C,0)))</f>
        <v>industry-ag-main.html#eff-stds</v>
      </c>
      <c r="R1382" s="76" t="str">
        <f>IF(ISBLANK(INDEX('Policy Characteristics'!L:L,MATCH($C1382,'Policy Characteristics'!$C:$C,0))),"",INDEX('Policy Characteristics'!L:L,MATCH($C1382,'Policy Characteristics'!$C:$C,0)))</f>
        <v>industry-energy-efficiency-standards.html</v>
      </c>
    </row>
    <row r="1383" spans="1:18" s="76" customFormat="1" x14ac:dyDescent="0.25">
      <c r="A1383" s="76" t="str">
        <f>IF(ISBLANK(INDEX('Policy Characteristics'!A:A,MATCH($C1383,'Policy Characteristics'!$C:$C,0))),"",INDEX('Policy Characteristics'!A:A,MATCH($C1383,'Policy Characteristics'!$C:$C,0)))</f>
        <v>Industry</v>
      </c>
      <c r="B1383" s="234" t="str">
        <f>IF(ISBLANK(INDEX('Policy Characteristics'!B:B,MATCH($C1383,'Policy Characteristics'!$C:$C,0))),"",INDEX('Policy Characteristics'!B:B,MATCH($C1383,'Policy Characteristics'!$C:$C,0)))</f>
        <v>Industry Energy Efficiency Standards</v>
      </c>
      <c r="C1383" s="76" t="str">
        <f t="shared" si="40"/>
        <v>Percentage Improvement in Eqpt Efficiency Standards above BAU</v>
      </c>
      <c r="D1383" s="78" t="s">
        <v>1307</v>
      </c>
      <c r="E1383" s="88" t="s">
        <v>947</v>
      </c>
      <c r="F1383" t="s">
        <v>1271</v>
      </c>
      <c r="G1383" s="88" t="s">
        <v>951</v>
      </c>
      <c r="H1383" s="15">
        <v>1025</v>
      </c>
      <c r="I1383" s="247" t="s">
        <v>43</v>
      </c>
      <c r="J1383" s="236" t="str">
        <f>IF(ISBLANK(INDEX('Policy Characteristics'!D:D,MATCH($C1383,'Policy Characteristics'!$C:$C,0))),"",INDEX('Policy Characteristics'!D:D,MATCH($C1383,'Policy Characteristics'!$C:$C,0)))</f>
        <v>Industry Energy Efficiency Standards</v>
      </c>
      <c r="K1383" s="76" t="str">
        <f>IF(ISBLANK(INDEX('Policy Characteristics'!E:E,MATCH($C1383,'Policy Characteristics'!$C:$C,0))),"",INDEX('Policy Characteristics'!E:E,MATCH($C1383,'Policy Characteristics'!$C:$C,0)))</f>
        <v>indst efficiency standards</v>
      </c>
      <c r="L1383" s="239">
        <f>IF(ISBLANK(INDEX('Policy Characteristics'!F:F,MATCH($C1383,'Policy Characteristics'!$C:$C,0))),"",INDEX('Policy Characteristics'!F:F,MATCH($C1383,'Policy Characteristics'!$C:$C,0)))</f>
        <v>0</v>
      </c>
      <c r="M1383" s="239">
        <f>IF(ISBLANK(INDEX('Policy Characteristics'!G:G,MATCH($C1383,'Policy Characteristics'!$C:$C,0))),"",INDEX('Policy Characteristics'!G:G,MATCH($C1383,'Policy Characteristics'!$C:$C,0)))</f>
        <v>0.25</v>
      </c>
      <c r="N1383" s="239">
        <f>IF(ISBLANK(INDEX('Policy Characteristics'!H:H,MATCH($C1383,'Policy Characteristics'!$C:$C,0))),"",INDEX('Policy Characteristics'!H:H,MATCH($C1383,'Policy Characteristics'!$C:$C,0)))</f>
        <v>0.01</v>
      </c>
      <c r="O1383" s="76" t="str">
        <f>IF(ISBLANK(INDEX('Policy Characteristics'!I:I,MATCH($C1383,'Policy Characteristics'!$C:$C,0))),"",INDEX('Policy Characteristics'!I:I,MATCH($C1383,'Policy Characteristics'!$C:$C,0)))</f>
        <v>% reduction in energy use</v>
      </c>
      <c r="P1383" s="76" t="str">
        <f>IF(ISBLANK(INDEX('Policy Characteristics'!J:J,MATCH($C1383,'Policy Characteristics'!$C:$C,0))),"",INDEX('Policy Characteristics'!J:J,MATCH($C1383,'Policy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3" s="76" t="str">
        <f>IF(ISBLANK(INDEX('Policy Characteristics'!K:K,MATCH($C1383,'Policy Characteristics'!$C:$C,0))),"",INDEX('Policy Characteristics'!K:K,MATCH($C1383,'Policy Characteristics'!$C:$C,0)))</f>
        <v>industry-ag-main.html#eff-stds</v>
      </c>
      <c r="R1383" s="76" t="str">
        <f>IF(ISBLANK(INDEX('Policy Characteristics'!L:L,MATCH($C1383,'Policy Characteristics'!$C:$C,0))),"",INDEX('Policy Characteristics'!L:L,MATCH($C1383,'Policy Characteristics'!$C:$C,0)))</f>
        <v>industry-energy-efficiency-standards.html</v>
      </c>
    </row>
    <row r="1384" spans="1:18" s="76" customFormat="1" x14ac:dyDescent="0.25">
      <c r="A1384" s="76" t="str">
        <f>IF(ISBLANK(INDEX('Policy Characteristics'!A:A,MATCH($C1384,'Policy Characteristics'!$C:$C,0))),"",INDEX('Policy Characteristics'!A:A,MATCH($C1384,'Policy Characteristics'!$C:$C,0)))</f>
        <v>Industry</v>
      </c>
      <c r="B1384" s="234" t="str">
        <f>IF(ISBLANK(INDEX('Policy Characteristics'!B:B,MATCH($C1384,'Policy Characteristics'!$C:$C,0))),"",INDEX('Policy Characteristics'!B:B,MATCH($C1384,'Policy Characteristics'!$C:$C,0)))</f>
        <v>Industry Energy Efficiency Standards</v>
      </c>
      <c r="C1384" s="76" t="str">
        <f t="shared" si="40"/>
        <v>Percentage Improvement in Eqpt Efficiency Standards above BAU</v>
      </c>
      <c r="D1384" s="78" t="s">
        <v>1307</v>
      </c>
      <c r="E1384" s="88" t="s">
        <v>948</v>
      </c>
      <c r="F1384" t="s">
        <v>1271</v>
      </c>
      <c r="G1384" s="88" t="s">
        <v>952</v>
      </c>
      <c r="H1384" s="15">
        <v>1026</v>
      </c>
      <c r="I1384" s="247" t="s">
        <v>43</v>
      </c>
      <c r="J1384" s="236" t="str">
        <f>IF(ISBLANK(INDEX('Policy Characteristics'!D:D,MATCH($C1384,'Policy Characteristics'!$C:$C,0))),"",INDEX('Policy Characteristics'!D:D,MATCH($C1384,'Policy Characteristics'!$C:$C,0)))</f>
        <v>Industry Energy Efficiency Standards</v>
      </c>
      <c r="K1384" s="76" t="str">
        <f>IF(ISBLANK(INDEX('Policy Characteristics'!E:E,MATCH($C1384,'Policy Characteristics'!$C:$C,0))),"",INDEX('Policy Characteristics'!E:E,MATCH($C1384,'Policy Characteristics'!$C:$C,0)))</f>
        <v>indst efficiency standards</v>
      </c>
      <c r="L1384" s="239">
        <f>IF(ISBLANK(INDEX('Policy Characteristics'!F:F,MATCH($C1384,'Policy Characteristics'!$C:$C,0))),"",INDEX('Policy Characteristics'!F:F,MATCH($C1384,'Policy Characteristics'!$C:$C,0)))</f>
        <v>0</v>
      </c>
      <c r="M1384" s="239">
        <f>IF(ISBLANK(INDEX('Policy Characteristics'!G:G,MATCH($C1384,'Policy Characteristics'!$C:$C,0))),"",INDEX('Policy Characteristics'!G:G,MATCH($C1384,'Policy Characteristics'!$C:$C,0)))</f>
        <v>0.25</v>
      </c>
      <c r="N1384" s="239">
        <f>IF(ISBLANK(INDEX('Policy Characteristics'!H:H,MATCH($C1384,'Policy Characteristics'!$C:$C,0))),"",INDEX('Policy Characteristics'!H:H,MATCH($C1384,'Policy Characteristics'!$C:$C,0)))</f>
        <v>0.01</v>
      </c>
      <c r="O1384" s="76" t="str">
        <f>IF(ISBLANK(INDEX('Policy Characteristics'!I:I,MATCH($C1384,'Policy Characteristics'!$C:$C,0))),"",INDEX('Policy Characteristics'!I:I,MATCH($C1384,'Policy Characteristics'!$C:$C,0)))</f>
        <v>% reduction in energy use</v>
      </c>
      <c r="P1384" s="76" t="str">
        <f>IF(ISBLANK(INDEX('Policy Characteristics'!J:J,MATCH($C1384,'Policy Characteristics'!$C:$C,0))),"",INDEX('Policy Characteristics'!J:J,MATCH($C1384,'Policy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4" s="76" t="str">
        <f>IF(ISBLANK(INDEX('Policy Characteristics'!K:K,MATCH($C1384,'Policy Characteristics'!$C:$C,0))),"",INDEX('Policy Characteristics'!K:K,MATCH($C1384,'Policy Characteristics'!$C:$C,0)))</f>
        <v>industry-ag-main.html#eff-stds</v>
      </c>
      <c r="R1384" s="76" t="str">
        <f>IF(ISBLANK(INDEX('Policy Characteristics'!L:L,MATCH($C1384,'Policy Characteristics'!$C:$C,0))),"",INDEX('Policy Characteristics'!L:L,MATCH($C1384,'Policy Characteristics'!$C:$C,0)))</f>
        <v>industry-energy-efficiency-standards.html</v>
      </c>
    </row>
    <row r="1385" spans="1:18" s="76" customFormat="1" x14ac:dyDescent="0.25">
      <c r="A1385" s="76" t="str">
        <f>IF(ISBLANK(INDEX('Policy Characteristics'!A:A,MATCH($C1385,'Policy Characteristics'!$C:$C,0))),"",INDEX('Policy Characteristics'!A:A,MATCH($C1385,'Policy Characteristics'!$C:$C,0)))</f>
        <v>Industry</v>
      </c>
      <c r="B1385" s="234" t="str">
        <f>IF(ISBLANK(INDEX('Policy Characteristics'!B:B,MATCH($C1385,'Policy Characteristics'!$C:$C,0))),"",INDEX('Policy Characteristics'!B:B,MATCH($C1385,'Policy Characteristics'!$C:$C,0)))</f>
        <v>Industry Energy Efficiency Standards</v>
      </c>
      <c r="C1385" s="76" t="str">
        <f t="shared" si="40"/>
        <v>Percentage Improvement in Eqpt Efficiency Standards above BAU</v>
      </c>
      <c r="D1385" s="78" t="s">
        <v>1307</v>
      </c>
      <c r="E1385" s="88" t="s">
        <v>945</v>
      </c>
      <c r="F1385" t="s">
        <v>1271</v>
      </c>
      <c r="G1385" s="88" t="s">
        <v>950</v>
      </c>
      <c r="H1385" s="15">
        <v>1027</v>
      </c>
      <c r="I1385" s="247" t="s">
        <v>44</v>
      </c>
      <c r="J1385" s="236" t="str">
        <f>IF(ISBLANK(INDEX('Policy Characteristics'!D:D,MATCH($C1385,'Policy Characteristics'!$C:$C,0))),"",INDEX('Policy Characteristics'!D:D,MATCH($C1385,'Policy Characteristics'!$C:$C,0)))</f>
        <v>Industry Energy Efficiency Standards</v>
      </c>
      <c r="K1385" s="76" t="str">
        <f>IF(ISBLANK(INDEX('Policy Characteristics'!E:E,MATCH($C1385,'Policy Characteristics'!$C:$C,0))),"",INDEX('Policy Characteristics'!E:E,MATCH($C1385,'Policy Characteristics'!$C:$C,0)))</f>
        <v>indst efficiency standards</v>
      </c>
      <c r="L1385" s="239">
        <f>IF(ISBLANK(INDEX('Policy Characteristics'!F:F,MATCH($C1385,'Policy Characteristics'!$C:$C,0))),"",INDEX('Policy Characteristics'!F:F,MATCH($C1385,'Policy Characteristics'!$C:$C,0)))</f>
        <v>0</v>
      </c>
      <c r="M1385" s="239">
        <f>IF(ISBLANK(INDEX('Policy Characteristics'!G:G,MATCH($C1385,'Policy Characteristics'!$C:$C,0))),"",INDEX('Policy Characteristics'!G:G,MATCH($C1385,'Policy Characteristics'!$C:$C,0)))</f>
        <v>0.25</v>
      </c>
      <c r="N1385" s="239">
        <f>IF(ISBLANK(INDEX('Policy Characteristics'!H:H,MATCH($C1385,'Policy Characteristics'!$C:$C,0))),"",INDEX('Policy Characteristics'!H:H,MATCH($C1385,'Policy Characteristics'!$C:$C,0)))</f>
        <v>0.01</v>
      </c>
      <c r="O1385" s="76" t="str">
        <f>IF(ISBLANK(INDEX('Policy Characteristics'!I:I,MATCH($C1385,'Policy Characteristics'!$C:$C,0))),"",INDEX('Policy Characteristics'!I:I,MATCH($C1385,'Policy Characteristics'!$C:$C,0)))</f>
        <v>% reduction in energy use</v>
      </c>
      <c r="P1385" s="76" t="str">
        <f>IF(ISBLANK(INDEX('Policy Characteristics'!J:J,MATCH($C1385,'Policy Characteristics'!$C:$C,0))),"",INDEX('Policy Characteristics'!J:J,MATCH($C1385,'Policy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5" s="76" t="str">
        <f>IF(ISBLANK(INDEX('Policy Characteristics'!K:K,MATCH($C1385,'Policy Characteristics'!$C:$C,0))),"",INDEX('Policy Characteristics'!K:K,MATCH($C1385,'Policy Characteristics'!$C:$C,0)))</f>
        <v>industry-ag-main.html#eff-stds</v>
      </c>
      <c r="R1385" s="76" t="str">
        <f>IF(ISBLANK(INDEX('Policy Characteristics'!L:L,MATCH($C1385,'Policy Characteristics'!$C:$C,0))),"",INDEX('Policy Characteristics'!L:L,MATCH($C1385,'Policy Characteristics'!$C:$C,0)))</f>
        <v>industry-energy-efficiency-standards.html</v>
      </c>
    </row>
    <row r="1386" spans="1:18" s="76" customFormat="1" x14ac:dyDescent="0.25">
      <c r="A1386" s="76" t="str">
        <f>IF(ISBLANK(INDEX('Policy Characteristics'!A:A,MATCH($C1386,'Policy Characteristics'!$C:$C,0))),"",INDEX('Policy Characteristics'!A:A,MATCH($C1386,'Policy Characteristics'!$C:$C,0)))</f>
        <v>Industry</v>
      </c>
      <c r="B1386" s="234" t="str">
        <f>IF(ISBLANK(INDEX('Policy Characteristics'!B:B,MATCH($C1386,'Policy Characteristics'!$C:$C,0))),"",INDEX('Policy Characteristics'!B:B,MATCH($C1386,'Policy Characteristics'!$C:$C,0)))</f>
        <v>Industry Energy Efficiency Standards</v>
      </c>
      <c r="C1386" s="76" t="str">
        <f t="shared" si="40"/>
        <v>Percentage Improvement in Eqpt Efficiency Standards above BAU</v>
      </c>
      <c r="D1386" s="78" t="s">
        <v>1308</v>
      </c>
      <c r="E1386" s="88" t="s">
        <v>642</v>
      </c>
      <c r="F1386" t="s">
        <v>1272</v>
      </c>
      <c r="G1386" s="88" t="s">
        <v>648</v>
      </c>
      <c r="H1386" s="15">
        <v>1028</v>
      </c>
      <c r="I1386" s="247" t="s">
        <v>43</v>
      </c>
      <c r="J1386" s="236" t="str">
        <f>IF(ISBLANK(INDEX('Policy Characteristics'!D:D,MATCH($C1386,'Policy Characteristics'!$C:$C,0))),"",INDEX('Policy Characteristics'!D:D,MATCH($C1386,'Policy Characteristics'!$C:$C,0)))</f>
        <v>Industry Energy Efficiency Standards</v>
      </c>
      <c r="K1386" s="76" t="str">
        <f>IF(ISBLANK(INDEX('Policy Characteristics'!E:E,MATCH($C1386,'Policy Characteristics'!$C:$C,0))),"",INDEX('Policy Characteristics'!E:E,MATCH($C1386,'Policy Characteristics'!$C:$C,0)))</f>
        <v>indst efficiency standards</v>
      </c>
      <c r="L1386" s="239">
        <f>IF(ISBLANK(INDEX('Policy Characteristics'!F:F,MATCH($C1386,'Policy Characteristics'!$C:$C,0))),"",INDEX('Policy Characteristics'!F:F,MATCH($C1386,'Policy Characteristics'!$C:$C,0)))</f>
        <v>0</v>
      </c>
      <c r="M1386" s="239">
        <f>IF(ISBLANK(INDEX('Policy Characteristics'!G:G,MATCH($C1386,'Policy Characteristics'!$C:$C,0))),"",INDEX('Policy Characteristics'!G:G,MATCH($C1386,'Policy Characteristics'!$C:$C,0)))</f>
        <v>0.25</v>
      </c>
      <c r="N1386" s="239">
        <f>IF(ISBLANK(INDEX('Policy Characteristics'!H:H,MATCH($C1386,'Policy Characteristics'!$C:$C,0))),"",INDEX('Policy Characteristics'!H:H,MATCH($C1386,'Policy Characteristics'!$C:$C,0)))</f>
        <v>0.01</v>
      </c>
      <c r="O1386" s="76" t="str">
        <f>IF(ISBLANK(INDEX('Policy Characteristics'!I:I,MATCH($C1386,'Policy Characteristics'!$C:$C,0))),"",INDEX('Policy Characteristics'!I:I,MATCH($C1386,'Policy Characteristics'!$C:$C,0)))</f>
        <v>% reduction in energy use</v>
      </c>
      <c r="P1386" s="76" t="str">
        <f>IF(ISBLANK(INDEX('Policy Characteristics'!J:J,MATCH($C1386,'Policy Characteristics'!$C:$C,0))),"",INDEX('Policy Characteristics'!J:J,MATCH($C1386,'Policy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6" s="76" t="str">
        <f>IF(ISBLANK(INDEX('Policy Characteristics'!K:K,MATCH($C1386,'Policy Characteristics'!$C:$C,0))),"",INDEX('Policy Characteristics'!K:K,MATCH($C1386,'Policy Characteristics'!$C:$C,0)))</f>
        <v>industry-ag-main.html#eff-stds</v>
      </c>
      <c r="R1386" s="76" t="str">
        <f>IF(ISBLANK(INDEX('Policy Characteristics'!L:L,MATCH($C1386,'Policy Characteristics'!$C:$C,0))),"",INDEX('Policy Characteristics'!L:L,MATCH($C1386,'Policy Characteristics'!$C:$C,0)))</f>
        <v>industry-energy-efficiency-standards.html</v>
      </c>
    </row>
    <row r="1387" spans="1:18" s="76" customFormat="1" x14ac:dyDescent="0.25">
      <c r="A1387" s="76" t="str">
        <f>IF(ISBLANK(INDEX('Policy Characteristics'!A:A,MATCH($C1387,'Policy Characteristics'!$C:$C,0))),"",INDEX('Policy Characteristics'!A:A,MATCH($C1387,'Policy Characteristics'!$C:$C,0)))</f>
        <v>Industry</v>
      </c>
      <c r="B1387" s="234" t="str">
        <f>IF(ISBLANK(INDEX('Policy Characteristics'!B:B,MATCH($C1387,'Policy Characteristics'!$C:$C,0))),"",INDEX('Policy Characteristics'!B:B,MATCH($C1387,'Policy Characteristics'!$C:$C,0)))</f>
        <v>Industry Energy Efficiency Standards</v>
      </c>
      <c r="C1387" s="76" t="str">
        <f t="shared" si="40"/>
        <v>Percentage Improvement in Eqpt Efficiency Standards above BAU</v>
      </c>
      <c r="D1387" s="78" t="s">
        <v>1308</v>
      </c>
      <c r="E1387" s="88" t="s">
        <v>643</v>
      </c>
      <c r="F1387" t="s">
        <v>1272</v>
      </c>
      <c r="G1387" s="88" t="s">
        <v>651</v>
      </c>
      <c r="H1387" s="15">
        <v>1029</v>
      </c>
      <c r="I1387" s="247" t="s">
        <v>43</v>
      </c>
      <c r="J1387" s="236" t="str">
        <f>IF(ISBLANK(INDEX('Policy Characteristics'!D:D,MATCH($C1387,'Policy Characteristics'!$C:$C,0))),"",INDEX('Policy Characteristics'!D:D,MATCH($C1387,'Policy Characteristics'!$C:$C,0)))</f>
        <v>Industry Energy Efficiency Standards</v>
      </c>
      <c r="K1387" s="76" t="str">
        <f>IF(ISBLANK(INDEX('Policy Characteristics'!E:E,MATCH($C1387,'Policy Characteristics'!$C:$C,0))),"",INDEX('Policy Characteristics'!E:E,MATCH($C1387,'Policy Characteristics'!$C:$C,0)))</f>
        <v>indst efficiency standards</v>
      </c>
      <c r="L1387" s="239">
        <f>IF(ISBLANK(INDEX('Policy Characteristics'!F:F,MATCH($C1387,'Policy Characteristics'!$C:$C,0))),"",INDEX('Policy Characteristics'!F:F,MATCH($C1387,'Policy Characteristics'!$C:$C,0)))</f>
        <v>0</v>
      </c>
      <c r="M1387" s="239">
        <f>IF(ISBLANK(INDEX('Policy Characteristics'!G:G,MATCH($C1387,'Policy Characteristics'!$C:$C,0))),"",INDEX('Policy Characteristics'!G:G,MATCH($C1387,'Policy Characteristics'!$C:$C,0)))</f>
        <v>0.25</v>
      </c>
      <c r="N1387" s="239">
        <f>IF(ISBLANK(INDEX('Policy Characteristics'!H:H,MATCH($C1387,'Policy Characteristics'!$C:$C,0))),"",INDEX('Policy Characteristics'!H:H,MATCH($C1387,'Policy Characteristics'!$C:$C,0)))</f>
        <v>0.01</v>
      </c>
      <c r="O1387" s="76" t="str">
        <f>IF(ISBLANK(INDEX('Policy Characteristics'!I:I,MATCH($C1387,'Policy Characteristics'!$C:$C,0))),"",INDEX('Policy Characteristics'!I:I,MATCH($C1387,'Policy Characteristics'!$C:$C,0)))</f>
        <v>% reduction in energy use</v>
      </c>
      <c r="P1387" s="76" t="str">
        <f>IF(ISBLANK(INDEX('Policy Characteristics'!J:J,MATCH($C1387,'Policy Characteristics'!$C:$C,0))),"",INDEX('Policy Characteristics'!J:J,MATCH($C1387,'Policy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7" s="76" t="str">
        <f>IF(ISBLANK(INDEX('Policy Characteristics'!K:K,MATCH($C1387,'Policy Characteristics'!$C:$C,0))),"",INDEX('Policy Characteristics'!K:K,MATCH($C1387,'Policy Characteristics'!$C:$C,0)))</f>
        <v>industry-ag-main.html#eff-stds</v>
      </c>
      <c r="R1387" s="76" t="str">
        <f>IF(ISBLANK(INDEX('Policy Characteristics'!L:L,MATCH($C1387,'Policy Characteristics'!$C:$C,0))),"",INDEX('Policy Characteristics'!L:L,MATCH($C1387,'Policy Characteristics'!$C:$C,0)))</f>
        <v>industry-energy-efficiency-standards.html</v>
      </c>
    </row>
    <row r="1388" spans="1:18" s="76" customFormat="1" x14ac:dyDescent="0.25">
      <c r="A1388" s="76" t="str">
        <f>IF(ISBLANK(INDEX('Policy Characteristics'!A:A,MATCH($C1388,'Policy Characteristics'!$C:$C,0))),"",INDEX('Policy Characteristics'!A:A,MATCH($C1388,'Policy Characteristics'!$C:$C,0)))</f>
        <v>Industry</v>
      </c>
      <c r="B1388" s="234" t="str">
        <f>IF(ISBLANK(INDEX('Policy Characteristics'!B:B,MATCH($C1388,'Policy Characteristics'!$C:$C,0))),"",INDEX('Policy Characteristics'!B:B,MATCH($C1388,'Policy Characteristics'!$C:$C,0)))</f>
        <v>Industry Energy Efficiency Standards</v>
      </c>
      <c r="C1388" s="76" t="str">
        <f t="shared" si="40"/>
        <v>Percentage Improvement in Eqpt Efficiency Standards above BAU</v>
      </c>
      <c r="D1388" s="78" t="s">
        <v>1308</v>
      </c>
      <c r="E1388" s="88" t="s">
        <v>644</v>
      </c>
      <c r="F1388" t="s">
        <v>1272</v>
      </c>
      <c r="G1388" s="88" t="s">
        <v>652</v>
      </c>
      <c r="H1388" s="15">
        <v>1030</v>
      </c>
      <c r="I1388" s="247" t="s">
        <v>43</v>
      </c>
      <c r="J1388" s="236" t="str">
        <f>IF(ISBLANK(INDEX('Policy Characteristics'!D:D,MATCH($C1388,'Policy Characteristics'!$C:$C,0))),"",INDEX('Policy Characteristics'!D:D,MATCH($C1388,'Policy Characteristics'!$C:$C,0)))</f>
        <v>Industry Energy Efficiency Standards</v>
      </c>
      <c r="K1388" s="76" t="str">
        <f>IF(ISBLANK(INDEX('Policy Characteristics'!E:E,MATCH($C1388,'Policy Characteristics'!$C:$C,0))),"",INDEX('Policy Characteristics'!E:E,MATCH($C1388,'Policy Characteristics'!$C:$C,0)))</f>
        <v>indst efficiency standards</v>
      </c>
      <c r="L1388" s="239">
        <f>IF(ISBLANK(INDEX('Policy Characteristics'!F:F,MATCH($C1388,'Policy Characteristics'!$C:$C,0))),"",INDEX('Policy Characteristics'!F:F,MATCH($C1388,'Policy Characteristics'!$C:$C,0)))</f>
        <v>0</v>
      </c>
      <c r="M1388" s="239">
        <f>IF(ISBLANK(INDEX('Policy Characteristics'!G:G,MATCH($C1388,'Policy Characteristics'!$C:$C,0))),"",INDEX('Policy Characteristics'!G:G,MATCH($C1388,'Policy Characteristics'!$C:$C,0)))</f>
        <v>0.25</v>
      </c>
      <c r="N1388" s="239">
        <f>IF(ISBLANK(INDEX('Policy Characteristics'!H:H,MATCH($C1388,'Policy Characteristics'!$C:$C,0))),"",INDEX('Policy Characteristics'!H:H,MATCH($C1388,'Policy Characteristics'!$C:$C,0)))</f>
        <v>0.01</v>
      </c>
      <c r="O1388" s="76" t="str">
        <f>IF(ISBLANK(INDEX('Policy Characteristics'!I:I,MATCH($C1388,'Policy Characteristics'!$C:$C,0))),"",INDEX('Policy Characteristics'!I:I,MATCH($C1388,'Policy Characteristics'!$C:$C,0)))</f>
        <v>% reduction in energy use</v>
      </c>
      <c r="P1388" s="76" t="str">
        <f>IF(ISBLANK(INDEX('Policy Characteristics'!J:J,MATCH($C1388,'Policy Characteristics'!$C:$C,0))),"",INDEX('Policy Characteristics'!J:J,MATCH($C1388,'Policy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8" s="76" t="str">
        <f>IF(ISBLANK(INDEX('Policy Characteristics'!K:K,MATCH($C1388,'Policy Characteristics'!$C:$C,0))),"",INDEX('Policy Characteristics'!K:K,MATCH($C1388,'Policy Characteristics'!$C:$C,0)))</f>
        <v>industry-ag-main.html#eff-stds</v>
      </c>
      <c r="R1388" s="76" t="str">
        <f>IF(ISBLANK(INDEX('Policy Characteristics'!L:L,MATCH($C1388,'Policy Characteristics'!$C:$C,0))),"",INDEX('Policy Characteristics'!L:L,MATCH($C1388,'Policy Characteristics'!$C:$C,0)))</f>
        <v>industry-energy-efficiency-standards.html</v>
      </c>
    </row>
    <row r="1389" spans="1:18" s="76" customFormat="1" x14ac:dyDescent="0.25">
      <c r="A1389" s="76" t="str">
        <f>IF(ISBLANK(INDEX('Policy Characteristics'!A:A,MATCH($C1389,'Policy Characteristics'!$C:$C,0))),"",INDEX('Policy Characteristics'!A:A,MATCH($C1389,'Policy Characteristics'!$C:$C,0)))</f>
        <v>Industry</v>
      </c>
      <c r="B1389" s="234" t="str">
        <f>IF(ISBLANK(INDEX('Policy Characteristics'!B:B,MATCH($C1389,'Policy Characteristics'!$C:$C,0))),"",INDEX('Policy Characteristics'!B:B,MATCH($C1389,'Policy Characteristics'!$C:$C,0)))</f>
        <v>Industry Energy Efficiency Standards</v>
      </c>
      <c r="C1389" s="76" t="str">
        <f t="shared" si="40"/>
        <v>Percentage Improvement in Eqpt Efficiency Standards above BAU</v>
      </c>
      <c r="D1389" s="78" t="s">
        <v>1308</v>
      </c>
      <c r="E1389" s="88" t="s">
        <v>645</v>
      </c>
      <c r="F1389" t="s">
        <v>1272</v>
      </c>
      <c r="G1389" s="88" t="s">
        <v>649</v>
      </c>
      <c r="H1389" s="15">
        <v>1031</v>
      </c>
      <c r="I1389" s="247" t="s">
        <v>44</v>
      </c>
      <c r="J1389" s="236" t="str">
        <f>IF(ISBLANK(INDEX('Policy Characteristics'!D:D,MATCH($C1389,'Policy Characteristics'!$C:$C,0))),"",INDEX('Policy Characteristics'!D:D,MATCH($C1389,'Policy Characteristics'!$C:$C,0)))</f>
        <v>Industry Energy Efficiency Standards</v>
      </c>
      <c r="K1389" s="76" t="str">
        <f>IF(ISBLANK(INDEX('Policy Characteristics'!E:E,MATCH($C1389,'Policy Characteristics'!$C:$C,0))),"",INDEX('Policy Characteristics'!E:E,MATCH($C1389,'Policy Characteristics'!$C:$C,0)))</f>
        <v>indst efficiency standards</v>
      </c>
      <c r="L1389" s="239">
        <f>IF(ISBLANK(INDEX('Policy Characteristics'!F:F,MATCH($C1389,'Policy Characteristics'!$C:$C,0))),"",INDEX('Policy Characteristics'!F:F,MATCH($C1389,'Policy Characteristics'!$C:$C,0)))</f>
        <v>0</v>
      </c>
      <c r="M1389" s="239">
        <f>IF(ISBLANK(INDEX('Policy Characteristics'!G:G,MATCH($C1389,'Policy Characteristics'!$C:$C,0))),"",INDEX('Policy Characteristics'!G:G,MATCH($C1389,'Policy Characteristics'!$C:$C,0)))</f>
        <v>0.25</v>
      </c>
      <c r="N1389" s="239">
        <f>IF(ISBLANK(INDEX('Policy Characteristics'!H:H,MATCH($C1389,'Policy Characteristics'!$C:$C,0))),"",INDEX('Policy Characteristics'!H:H,MATCH($C1389,'Policy Characteristics'!$C:$C,0)))</f>
        <v>0.01</v>
      </c>
      <c r="O1389" s="76" t="str">
        <f>IF(ISBLANK(INDEX('Policy Characteristics'!I:I,MATCH($C1389,'Policy Characteristics'!$C:$C,0))),"",INDEX('Policy Characteristics'!I:I,MATCH($C1389,'Policy Characteristics'!$C:$C,0)))</f>
        <v>% reduction in energy use</v>
      </c>
      <c r="P1389" s="76" t="str">
        <f>IF(ISBLANK(INDEX('Policy Characteristics'!J:J,MATCH($C1389,'Policy Characteristics'!$C:$C,0))),"",INDEX('Policy Characteristics'!J:J,MATCH($C1389,'Policy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9" s="76" t="str">
        <f>IF(ISBLANK(INDEX('Policy Characteristics'!K:K,MATCH($C1389,'Policy Characteristics'!$C:$C,0))),"",INDEX('Policy Characteristics'!K:K,MATCH($C1389,'Policy Characteristics'!$C:$C,0)))</f>
        <v>industry-ag-main.html#eff-stds</v>
      </c>
      <c r="R1389" s="76" t="str">
        <f>IF(ISBLANK(INDEX('Policy Characteristics'!L:L,MATCH($C1389,'Policy Characteristics'!$C:$C,0))),"",INDEX('Policy Characteristics'!L:L,MATCH($C1389,'Policy Characteristics'!$C:$C,0)))</f>
        <v>industry-energy-efficiency-standards.html</v>
      </c>
    </row>
    <row r="1390" spans="1:18" s="76" customFormat="1" x14ac:dyDescent="0.25">
      <c r="A1390" s="76" t="str">
        <f>IF(ISBLANK(INDEX('Policy Characteristics'!A:A,MATCH($C1390,'Policy Characteristics'!$C:$C,0))),"",INDEX('Policy Characteristics'!A:A,MATCH($C1390,'Policy Characteristics'!$C:$C,0)))</f>
        <v>Industry</v>
      </c>
      <c r="B1390" s="234" t="str">
        <f>IF(ISBLANK(INDEX('Policy Characteristics'!B:B,MATCH($C1390,'Policy Characteristics'!$C:$C,0))),"",INDEX('Policy Characteristics'!B:B,MATCH($C1390,'Policy Characteristics'!$C:$C,0)))</f>
        <v>Industry Energy Efficiency Standards</v>
      </c>
      <c r="C1390" s="76" t="str">
        <f t="shared" si="40"/>
        <v>Percentage Improvement in Eqpt Efficiency Standards above BAU</v>
      </c>
      <c r="D1390" s="78" t="s">
        <v>1308</v>
      </c>
      <c r="E1390" s="88" t="s">
        <v>646</v>
      </c>
      <c r="F1390" t="s">
        <v>1272</v>
      </c>
      <c r="G1390" s="88" t="s">
        <v>650</v>
      </c>
      <c r="H1390" s="15">
        <v>1032</v>
      </c>
      <c r="I1390" s="247" t="s">
        <v>43</v>
      </c>
      <c r="J1390" s="236" t="str">
        <f>IF(ISBLANK(INDEX('Policy Characteristics'!D:D,MATCH($C1390,'Policy Characteristics'!$C:$C,0))),"",INDEX('Policy Characteristics'!D:D,MATCH($C1390,'Policy Characteristics'!$C:$C,0)))</f>
        <v>Industry Energy Efficiency Standards</v>
      </c>
      <c r="K1390" s="76" t="str">
        <f>IF(ISBLANK(INDEX('Policy Characteristics'!E:E,MATCH($C1390,'Policy Characteristics'!$C:$C,0))),"",INDEX('Policy Characteristics'!E:E,MATCH($C1390,'Policy Characteristics'!$C:$C,0)))</f>
        <v>indst efficiency standards</v>
      </c>
      <c r="L1390" s="239">
        <f>IF(ISBLANK(INDEX('Policy Characteristics'!F:F,MATCH($C1390,'Policy Characteristics'!$C:$C,0))),"",INDEX('Policy Characteristics'!F:F,MATCH($C1390,'Policy Characteristics'!$C:$C,0)))</f>
        <v>0</v>
      </c>
      <c r="M1390" s="239">
        <f>IF(ISBLANK(INDEX('Policy Characteristics'!G:G,MATCH($C1390,'Policy Characteristics'!$C:$C,0))),"",INDEX('Policy Characteristics'!G:G,MATCH($C1390,'Policy Characteristics'!$C:$C,0)))</f>
        <v>0.25</v>
      </c>
      <c r="N1390" s="239">
        <f>IF(ISBLANK(INDEX('Policy Characteristics'!H:H,MATCH($C1390,'Policy Characteristics'!$C:$C,0))),"",INDEX('Policy Characteristics'!H:H,MATCH($C1390,'Policy Characteristics'!$C:$C,0)))</f>
        <v>0.01</v>
      </c>
      <c r="O1390" s="76" t="str">
        <f>IF(ISBLANK(INDEX('Policy Characteristics'!I:I,MATCH($C1390,'Policy Characteristics'!$C:$C,0))),"",INDEX('Policy Characteristics'!I:I,MATCH($C1390,'Policy Characteristics'!$C:$C,0)))</f>
        <v>% reduction in energy use</v>
      </c>
      <c r="P1390" s="76" t="str">
        <f>IF(ISBLANK(INDEX('Policy Characteristics'!J:J,MATCH($C1390,'Policy Characteristics'!$C:$C,0))),"",INDEX('Policy Characteristics'!J:J,MATCH($C1390,'Policy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0" s="76" t="str">
        <f>IF(ISBLANK(INDEX('Policy Characteristics'!K:K,MATCH($C1390,'Policy Characteristics'!$C:$C,0))),"",INDEX('Policy Characteristics'!K:K,MATCH($C1390,'Policy Characteristics'!$C:$C,0)))</f>
        <v>industry-ag-main.html#eff-stds</v>
      </c>
      <c r="R1390" s="76" t="str">
        <f>IF(ISBLANK(INDEX('Policy Characteristics'!L:L,MATCH($C1390,'Policy Characteristics'!$C:$C,0))),"",INDEX('Policy Characteristics'!L:L,MATCH($C1390,'Policy Characteristics'!$C:$C,0)))</f>
        <v>industry-energy-efficiency-standards.html</v>
      </c>
    </row>
    <row r="1391" spans="1:18" s="76" customFormat="1" x14ac:dyDescent="0.25">
      <c r="A1391" s="76" t="str">
        <f>IF(ISBLANK(INDEX('Policy Characteristics'!A:A,MATCH($C1391,'Policy Characteristics'!$C:$C,0))),"",INDEX('Policy Characteristics'!A:A,MATCH($C1391,'Policy Characteristics'!$C:$C,0)))</f>
        <v>Industry</v>
      </c>
      <c r="B1391" s="234" t="str">
        <f>IF(ISBLANK(INDEX('Policy Characteristics'!B:B,MATCH($C1391,'Policy Characteristics'!$C:$C,0))),"",INDEX('Policy Characteristics'!B:B,MATCH($C1391,'Policy Characteristics'!$C:$C,0)))</f>
        <v>Industry Energy Efficiency Standards</v>
      </c>
      <c r="C1391" s="76" t="str">
        <f t="shared" si="40"/>
        <v>Percentage Improvement in Eqpt Efficiency Standards above BAU</v>
      </c>
      <c r="D1391" s="78" t="s">
        <v>1308</v>
      </c>
      <c r="E1391" s="88" t="s">
        <v>647</v>
      </c>
      <c r="F1391" t="s">
        <v>1272</v>
      </c>
      <c r="G1391" s="88" t="s">
        <v>653</v>
      </c>
      <c r="H1391" s="15">
        <v>1033</v>
      </c>
      <c r="I1391" s="247" t="s">
        <v>44</v>
      </c>
      <c r="J1391" s="236" t="str">
        <f>IF(ISBLANK(INDEX('Policy Characteristics'!D:D,MATCH($C1391,'Policy Characteristics'!$C:$C,0))),"",INDEX('Policy Characteristics'!D:D,MATCH($C1391,'Policy Characteristics'!$C:$C,0)))</f>
        <v>Industry Energy Efficiency Standards</v>
      </c>
      <c r="K1391" s="76" t="str">
        <f>IF(ISBLANK(INDEX('Policy Characteristics'!E:E,MATCH($C1391,'Policy Characteristics'!$C:$C,0))),"",INDEX('Policy Characteristics'!E:E,MATCH($C1391,'Policy Characteristics'!$C:$C,0)))</f>
        <v>indst efficiency standards</v>
      </c>
      <c r="L1391" s="239">
        <f>IF(ISBLANK(INDEX('Policy Characteristics'!F:F,MATCH($C1391,'Policy Characteristics'!$C:$C,0))),"",INDEX('Policy Characteristics'!F:F,MATCH($C1391,'Policy Characteristics'!$C:$C,0)))</f>
        <v>0</v>
      </c>
      <c r="M1391" s="239">
        <f>IF(ISBLANK(INDEX('Policy Characteristics'!G:G,MATCH($C1391,'Policy Characteristics'!$C:$C,0))),"",INDEX('Policy Characteristics'!G:G,MATCH($C1391,'Policy Characteristics'!$C:$C,0)))</f>
        <v>0.25</v>
      </c>
      <c r="N1391" s="239">
        <f>IF(ISBLANK(INDEX('Policy Characteristics'!H:H,MATCH($C1391,'Policy Characteristics'!$C:$C,0))),"",INDEX('Policy Characteristics'!H:H,MATCH($C1391,'Policy Characteristics'!$C:$C,0)))</f>
        <v>0.01</v>
      </c>
      <c r="O1391" s="76" t="str">
        <f>IF(ISBLANK(INDEX('Policy Characteristics'!I:I,MATCH($C1391,'Policy Characteristics'!$C:$C,0))),"",INDEX('Policy Characteristics'!I:I,MATCH($C1391,'Policy Characteristics'!$C:$C,0)))</f>
        <v>% reduction in energy use</v>
      </c>
      <c r="P1391" s="76" t="str">
        <f>IF(ISBLANK(INDEX('Policy Characteristics'!J:J,MATCH($C1391,'Policy Characteristics'!$C:$C,0))),"",INDEX('Policy Characteristics'!J:J,MATCH($C1391,'Policy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1" s="76" t="str">
        <f>IF(ISBLANK(INDEX('Policy Characteristics'!K:K,MATCH($C1391,'Policy Characteristics'!$C:$C,0))),"",INDEX('Policy Characteristics'!K:K,MATCH($C1391,'Policy Characteristics'!$C:$C,0)))</f>
        <v>industry-ag-main.html#eff-stds</v>
      </c>
      <c r="R1391" s="76" t="str">
        <f>IF(ISBLANK(INDEX('Policy Characteristics'!L:L,MATCH($C1391,'Policy Characteristics'!$C:$C,0))),"",INDEX('Policy Characteristics'!L:L,MATCH($C1391,'Policy Characteristics'!$C:$C,0)))</f>
        <v>industry-energy-efficiency-standards.html</v>
      </c>
    </row>
    <row r="1392" spans="1:18" s="76" customFormat="1" x14ac:dyDescent="0.25">
      <c r="A1392" s="76" t="str">
        <f>IF(ISBLANK(INDEX('Policy Characteristics'!A:A,MATCH($C1392,'Policy Characteristics'!$C:$C,0))),"",INDEX('Policy Characteristics'!A:A,MATCH($C1392,'Policy Characteristics'!$C:$C,0)))</f>
        <v>Industry</v>
      </c>
      <c r="B1392" s="234" t="str">
        <f>IF(ISBLANK(INDEX('Policy Characteristics'!B:B,MATCH($C1392,'Policy Characteristics'!$C:$C,0))),"",INDEX('Policy Characteristics'!B:B,MATCH($C1392,'Policy Characteristics'!$C:$C,0)))</f>
        <v>Industry Energy Efficiency Standards</v>
      </c>
      <c r="C1392" s="76" t="str">
        <f t="shared" si="40"/>
        <v>Percentage Improvement in Eqpt Efficiency Standards above BAU</v>
      </c>
      <c r="D1392" s="78" t="s">
        <v>1308</v>
      </c>
      <c r="E1392" s="88" t="s">
        <v>946</v>
      </c>
      <c r="F1392" t="s">
        <v>1272</v>
      </c>
      <c r="G1392" s="88" t="s">
        <v>949</v>
      </c>
      <c r="H1392" s="15">
        <v>1034</v>
      </c>
      <c r="I1392" s="247" t="s">
        <v>44</v>
      </c>
      <c r="J1392" s="236" t="str">
        <f>IF(ISBLANK(INDEX('Policy Characteristics'!D:D,MATCH($C1392,'Policy Characteristics'!$C:$C,0))),"",INDEX('Policy Characteristics'!D:D,MATCH($C1392,'Policy Characteristics'!$C:$C,0)))</f>
        <v>Industry Energy Efficiency Standards</v>
      </c>
      <c r="K1392" s="76" t="str">
        <f>IF(ISBLANK(INDEX('Policy Characteristics'!E:E,MATCH($C1392,'Policy Characteristics'!$C:$C,0))),"",INDEX('Policy Characteristics'!E:E,MATCH($C1392,'Policy Characteristics'!$C:$C,0)))</f>
        <v>indst efficiency standards</v>
      </c>
      <c r="L1392" s="239">
        <f>IF(ISBLANK(INDEX('Policy Characteristics'!F:F,MATCH($C1392,'Policy Characteristics'!$C:$C,0))),"",INDEX('Policy Characteristics'!F:F,MATCH($C1392,'Policy Characteristics'!$C:$C,0)))</f>
        <v>0</v>
      </c>
      <c r="M1392" s="239">
        <f>IF(ISBLANK(INDEX('Policy Characteristics'!G:G,MATCH($C1392,'Policy Characteristics'!$C:$C,0))),"",INDEX('Policy Characteristics'!G:G,MATCH($C1392,'Policy Characteristics'!$C:$C,0)))</f>
        <v>0.25</v>
      </c>
      <c r="N1392" s="239">
        <f>IF(ISBLANK(INDEX('Policy Characteristics'!H:H,MATCH($C1392,'Policy Characteristics'!$C:$C,0))),"",INDEX('Policy Characteristics'!H:H,MATCH($C1392,'Policy Characteristics'!$C:$C,0)))</f>
        <v>0.01</v>
      </c>
      <c r="O1392" s="76" t="str">
        <f>IF(ISBLANK(INDEX('Policy Characteristics'!I:I,MATCH($C1392,'Policy Characteristics'!$C:$C,0))),"",INDEX('Policy Characteristics'!I:I,MATCH($C1392,'Policy Characteristics'!$C:$C,0)))</f>
        <v>% reduction in energy use</v>
      </c>
      <c r="P1392" s="76" t="str">
        <f>IF(ISBLANK(INDEX('Policy Characteristics'!J:J,MATCH($C1392,'Policy Characteristics'!$C:$C,0))),"",INDEX('Policy Characteristics'!J:J,MATCH($C1392,'Policy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2" s="76" t="str">
        <f>IF(ISBLANK(INDEX('Policy Characteristics'!K:K,MATCH($C1392,'Policy Characteristics'!$C:$C,0))),"",INDEX('Policy Characteristics'!K:K,MATCH($C1392,'Policy Characteristics'!$C:$C,0)))</f>
        <v>industry-ag-main.html#eff-stds</v>
      </c>
      <c r="R1392" s="76" t="str">
        <f>IF(ISBLANK(INDEX('Policy Characteristics'!L:L,MATCH($C1392,'Policy Characteristics'!$C:$C,0))),"",INDEX('Policy Characteristics'!L:L,MATCH($C1392,'Policy Characteristics'!$C:$C,0)))</f>
        <v>industry-energy-efficiency-standards.html</v>
      </c>
    </row>
    <row r="1393" spans="1:18" s="76" customFormat="1" x14ac:dyDescent="0.25">
      <c r="A1393" s="76" t="str">
        <f>IF(ISBLANK(INDEX('Policy Characteristics'!A:A,MATCH($C1393,'Policy Characteristics'!$C:$C,0))),"",INDEX('Policy Characteristics'!A:A,MATCH($C1393,'Policy Characteristics'!$C:$C,0)))</f>
        <v>Industry</v>
      </c>
      <c r="B1393" s="234" t="str">
        <f>IF(ISBLANK(INDEX('Policy Characteristics'!B:B,MATCH($C1393,'Policy Characteristics'!$C:$C,0))),"",INDEX('Policy Characteristics'!B:B,MATCH($C1393,'Policy Characteristics'!$C:$C,0)))</f>
        <v>Industry Energy Efficiency Standards</v>
      </c>
      <c r="C1393" s="76" t="str">
        <f t="shared" si="40"/>
        <v>Percentage Improvement in Eqpt Efficiency Standards above BAU</v>
      </c>
      <c r="D1393" s="78" t="s">
        <v>1308</v>
      </c>
      <c r="E1393" s="88" t="s">
        <v>947</v>
      </c>
      <c r="F1393" t="s">
        <v>1272</v>
      </c>
      <c r="G1393" s="88" t="s">
        <v>951</v>
      </c>
      <c r="H1393" s="15">
        <v>1035</v>
      </c>
      <c r="I1393" s="247" t="s">
        <v>43</v>
      </c>
      <c r="J1393" s="236" t="str">
        <f>IF(ISBLANK(INDEX('Policy Characteristics'!D:D,MATCH($C1393,'Policy Characteristics'!$C:$C,0))),"",INDEX('Policy Characteristics'!D:D,MATCH($C1393,'Policy Characteristics'!$C:$C,0)))</f>
        <v>Industry Energy Efficiency Standards</v>
      </c>
      <c r="K1393" s="76" t="str">
        <f>IF(ISBLANK(INDEX('Policy Characteristics'!E:E,MATCH($C1393,'Policy Characteristics'!$C:$C,0))),"",INDEX('Policy Characteristics'!E:E,MATCH($C1393,'Policy Characteristics'!$C:$C,0)))</f>
        <v>indst efficiency standards</v>
      </c>
      <c r="L1393" s="239">
        <f>IF(ISBLANK(INDEX('Policy Characteristics'!F:F,MATCH($C1393,'Policy Characteristics'!$C:$C,0))),"",INDEX('Policy Characteristics'!F:F,MATCH($C1393,'Policy Characteristics'!$C:$C,0)))</f>
        <v>0</v>
      </c>
      <c r="M1393" s="239">
        <f>IF(ISBLANK(INDEX('Policy Characteristics'!G:G,MATCH($C1393,'Policy Characteristics'!$C:$C,0))),"",INDEX('Policy Characteristics'!G:G,MATCH($C1393,'Policy Characteristics'!$C:$C,0)))</f>
        <v>0.25</v>
      </c>
      <c r="N1393" s="239">
        <f>IF(ISBLANK(INDEX('Policy Characteristics'!H:H,MATCH($C1393,'Policy Characteristics'!$C:$C,0))),"",INDEX('Policy Characteristics'!H:H,MATCH($C1393,'Policy Characteristics'!$C:$C,0)))</f>
        <v>0.01</v>
      </c>
      <c r="O1393" s="76" t="str">
        <f>IF(ISBLANK(INDEX('Policy Characteristics'!I:I,MATCH($C1393,'Policy Characteristics'!$C:$C,0))),"",INDEX('Policy Characteristics'!I:I,MATCH($C1393,'Policy Characteristics'!$C:$C,0)))</f>
        <v>% reduction in energy use</v>
      </c>
      <c r="P1393" s="76" t="str">
        <f>IF(ISBLANK(INDEX('Policy Characteristics'!J:J,MATCH($C1393,'Policy Characteristics'!$C:$C,0))),"",INDEX('Policy Characteristics'!J:J,MATCH($C1393,'Policy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3" s="76" t="str">
        <f>IF(ISBLANK(INDEX('Policy Characteristics'!K:K,MATCH($C1393,'Policy Characteristics'!$C:$C,0))),"",INDEX('Policy Characteristics'!K:K,MATCH($C1393,'Policy Characteristics'!$C:$C,0)))</f>
        <v>industry-ag-main.html#eff-stds</v>
      </c>
      <c r="R1393" s="76" t="str">
        <f>IF(ISBLANK(INDEX('Policy Characteristics'!L:L,MATCH($C1393,'Policy Characteristics'!$C:$C,0))),"",INDEX('Policy Characteristics'!L:L,MATCH($C1393,'Policy Characteristics'!$C:$C,0)))</f>
        <v>industry-energy-efficiency-standards.html</v>
      </c>
    </row>
    <row r="1394" spans="1:18" s="76" customFormat="1" x14ac:dyDescent="0.25">
      <c r="A1394" s="76" t="str">
        <f>IF(ISBLANK(INDEX('Policy Characteristics'!A:A,MATCH($C1394,'Policy Characteristics'!$C:$C,0))),"",INDEX('Policy Characteristics'!A:A,MATCH($C1394,'Policy Characteristics'!$C:$C,0)))</f>
        <v>Industry</v>
      </c>
      <c r="B1394" s="234" t="str">
        <f>IF(ISBLANK(INDEX('Policy Characteristics'!B:B,MATCH($C1394,'Policy Characteristics'!$C:$C,0))),"",INDEX('Policy Characteristics'!B:B,MATCH($C1394,'Policy Characteristics'!$C:$C,0)))</f>
        <v>Industry Energy Efficiency Standards</v>
      </c>
      <c r="C1394" s="76" t="str">
        <f t="shared" si="40"/>
        <v>Percentage Improvement in Eqpt Efficiency Standards above BAU</v>
      </c>
      <c r="D1394" s="78" t="s">
        <v>1308</v>
      </c>
      <c r="E1394" s="88" t="s">
        <v>948</v>
      </c>
      <c r="F1394" t="s">
        <v>1272</v>
      </c>
      <c r="G1394" s="88" t="s">
        <v>952</v>
      </c>
      <c r="H1394" s="15">
        <v>1036</v>
      </c>
      <c r="I1394" s="247" t="s">
        <v>43</v>
      </c>
      <c r="J1394" s="236" t="str">
        <f>IF(ISBLANK(INDEX('Policy Characteristics'!D:D,MATCH($C1394,'Policy Characteristics'!$C:$C,0))),"",INDEX('Policy Characteristics'!D:D,MATCH($C1394,'Policy Characteristics'!$C:$C,0)))</f>
        <v>Industry Energy Efficiency Standards</v>
      </c>
      <c r="K1394" s="76" t="str">
        <f>IF(ISBLANK(INDEX('Policy Characteristics'!E:E,MATCH($C1394,'Policy Characteristics'!$C:$C,0))),"",INDEX('Policy Characteristics'!E:E,MATCH($C1394,'Policy Characteristics'!$C:$C,0)))</f>
        <v>indst efficiency standards</v>
      </c>
      <c r="L1394" s="239">
        <f>IF(ISBLANK(INDEX('Policy Characteristics'!F:F,MATCH($C1394,'Policy Characteristics'!$C:$C,0))),"",INDEX('Policy Characteristics'!F:F,MATCH($C1394,'Policy Characteristics'!$C:$C,0)))</f>
        <v>0</v>
      </c>
      <c r="M1394" s="239">
        <f>IF(ISBLANK(INDEX('Policy Characteristics'!G:G,MATCH($C1394,'Policy Characteristics'!$C:$C,0))),"",INDEX('Policy Characteristics'!G:G,MATCH($C1394,'Policy Characteristics'!$C:$C,0)))</f>
        <v>0.25</v>
      </c>
      <c r="N1394" s="239">
        <f>IF(ISBLANK(INDEX('Policy Characteristics'!H:H,MATCH($C1394,'Policy Characteristics'!$C:$C,0))),"",INDEX('Policy Characteristics'!H:H,MATCH($C1394,'Policy Characteristics'!$C:$C,0)))</f>
        <v>0.01</v>
      </c>
      <c r="O1394" s="76" t="str">
        <f>IF(ISBLANK(INDEX('Policy Characteristics'!I:I,MATCH($C1394,'Policy Characteristics'!$C:$C,0))),"",INDEX('Policy Characteristics'!I:I,MATCH($C1394,'Policy Characteristics'!$C:$C,0)))</f>
        <v>% reduction in energy use</v>
      </c>
      <c r="P1394" s="76" t="str">
        <f>IF(ISBLANK(INDEX('Policy Characteristics'!J:J,MATCH($C1394,'Policy Characteristics'!$C:$C,0))),"",INDEX('Policy Characteristics'!J:J,MATCH($C1394,'Policy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4" s="76" t="str">
        <f>IF(ISBLANK(INDEX('Policy Characteristics'!K:K,MATCH($C1394,'Policy Characteristics'!$C:$C,0))),"",INDEX('Policy Characteristics'!K:K,MATCH($C1394,'Policy Characteristics'!$C:$C,0)))</f>
        <v>industry-ag-main.html#eff-stds</v>
      </c>
      <c r="R1394" s="76" t="str">
        <f>IF(ISBLANK(INDEX('Policy Characteristics'!L:L,MATCH($C1394,'Policy Characteristics'!$C:$C,0))),"",INDEX('Policy Characteristics'!L:L,MATCH($C1394,'Policy Characteristics'!$C:$C,0)))</f>
        <v>industry-energy-efficiency-standards.html</v>
      </c>
    </row>
    <row r="1395" spans="1:18" s="76" customFormat="1" x14ac:dyDescent="0.25">
      <c r="A1395" s="76" t="str">
        <f>IF(ISBLANK(INDEX('Policy Characteristics'!A:A,MATCH($C1395,'Policy Characteristics'!$C:$C,0))),"",INDEX('Policy Characteristics'!A:A,MATCH($C1395,'Policy Characteristics'!$C:$C,0)))</f>
        <v>Industry</v>
      </c>
      <c r="B1395" s="234" t="str">
        <f>IF(ISBLANK(INDEX('Policy Characteristics'!B:B,MATCH($C1395,'Policy Characteristics'!$C:$C,0))),"",INDEX('Policy Characteristics'!B:B,MATCH($C1395,'Policy Characteristics'!$C:$C,0)))</f>
        <v>Industry Energy Efficiency Standards</v>
      </c>
      <c r="C1395" s="76" t="str">
        <f t="shared" si="40"/>
        <v>Percentage Improvement in Eqpt Efficiency Standards above BAU</v>
      </c>
      <c r="D1395" s="78" t="s">
        <v>1308</v>
      </c>
      <c r="E1395" s="88" t="s">
        <v>945</v>
      </c>
      <c r="F1395" t="s">
        <v>1272</v>
      </c>
      <c r="G1395" s="88" t="s">
        <v>950</v>
      </c>
      <c r="H1395" s="15">
        <v>1037</v>
      </c>
      <c r="I1395" s="247" t="s">
        <v>44</v>
      </c>
      <c r="J1395" s="236" t="str">
        <f>IF(ISBLANK(INDEX('Policy Characteristics'!D:D,MATCH($C1395,'Policy Characteristics'!$C:$C,0))),"",INDEX('Policy Characteristics'!D:D,MATCH($C1395,'Policy Characteristics'!$C:$C,0)))</f>
        <v>Industry Energy Efficiency Standards</v>
      </c>
      <c r="K1395" s="76" t="str">
        <f>IF(ISBLANK(INDEX('Policy Characteristics'!E:E,MATCH($C1395,'Policy Characteristics'!$C:$C,0))),"",INDEX('Policy Characteristics'!E:E,MATCH($C1395,'Policy Characteristics'!$C:$C,0)))</f>
        <v>indst efficiency standards</v>
      </c>
      <c r="L1395" s="239">
        <f>IF(ISBLANK(INDEX('Policy Characteristics'!F:F,MATCH($C1395,'Policy Characteristics'!$C:$C,0))),"",INDEX('Policy Characteristics'!F:F,MATCH($C1395,'Policy Characteristics'!$C:$C,0)))</f>
        <v>0</v>
      </c>
      <c r="M1395" s="239">
        <f>IF(ISBLANK(INDEX('Policy Characteristics'!G:G,MATCH($C1395,'Policy Characteristics'!$C:$C,0))),"",INDEX('Policy Characteristics'!G:G,MATCH($C1395,'Policy Characteristics'!$C:$C,0)))</f>
        <v>0.25</v>
      </c>
      <c r="N1395" s="239">
        <f>IF(ISBLANK(INDEX('Policy Characteristics'!H:H,MATCH($C1395,'Policy Characteristics'!$C:$C,0))),"",INDEX('Policy Characteristics'!H:H,MATCH($C1395,'Policy Characteristics'!$C:$C,0)))</f>
        <v>0.01</v>
      </c>
      <c r="O1395" s="76" t="str">
        <f>IF(ISBLANK(INDEX('Policy Characteristics'!I:I,MATCH($C1395,'Policy Characteristics'!$C:$C,0))),"",INDEX('Policy Characteristics'!I:I,MATCH($C1395,'Policy Characteristics'!$C:$C,0)))</f>
        <v>% reduction in energy use</v>
      </c>
      <c r="P1395" s="76" t="str">
        <f>IF(ISBLANK(INDEX('Policy Characteristics'!J:J,MATCH($C1395,'Policy Characteristics'!$C:$C,0))),"",INDEX('Policy Characteristics'!J:J,MATCH($C1395,'Policy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5" s="76" t="str">
        <f>IF(ISBLANK(INDEX('Policy Characteristics'!K:K,MATCH($C1395,'Policy Characteristics'!$C:$C,0))),"",INDEX('Policy Characteristics'!K:K,MATCH($C1395,'Policy Characteristics'!$C:$C,0)))</f>
        <v>industry-ag-main.html#eff-stds</v>
      </c>
      <c r="R1395" s="76" t="str">
        <f>IF(ISBLANK(INDEX('Policy Characteristics'!L:L,MATCH($C1395,'Policy Characteristics'!$C:$C,0))),"",INDEX('Policy Characteristics'!L:L,MATCH($C1395,'Policy Characteristics'!$C:$C,0)))</f>
        <v>industry-energy-efficiency-standards.html</v>
      </c>
    </row>
    <row r="1396" spans="1:18" s="76" customFormat="1" x14ac:dyDescent="0.25">
      <c r="A1396" s="76" t="str">
        <f>IF(ISBLANK(INDEX('Policy Characteristics'!A:A,MATCH($C1396,'Policy Characteristics'!$C:$C,0))),"",INDEX('Policy Characteristics'!A:A,MATCH($C1396,'Policy Characteristics'!$C:$C,0)))</f>
        <v>Industry</v>
      </c>
      <c r="B1396" s="234" t="str">
        <f>IF(ISBLANK(INDEX('Policy Characteristics'!B:B,MATCH($C1396,'Policy Characteristics'!$C:$C,0))),"",INDEX('Policy Characteristics'!B:B,MATCH($C1396,'Policy Characteristics'!$C:$C,0)))</f>
        <v>Industry Energy Efficiency Standards</v>
      </c>
      <c r="C1396" s="76" t="str">
        <f t="shared" si="40"/>
        <v>Percentage Improvement in Eqpt Efficiency Standards above BAU</v>
      </c>
      <c r="D1396" s="78" t="s">
        <v>1309</v>
      </c>
      <c r="E1396" s="88" t="s">
        <v>642</v>
      </c>
      <c r="F1396" t="s">
        <v>1273</v>
      </c>
      <c r="G1396" s="88" t="s">
        <v>648</v>
      </c>
      <c r="H1396" s="15">
        <v>1038</v>
      </c>
      <c r="I1396" s="247" t="s">
        <v>43</v>
      </c>
      <c r="J1396" s="236" t="str">
        <f>IF(ISBLANK(INDEX('Policy Characteristics'!D:D,MATCH($C1396,'Policy Characteristics'!$C:$C,0))),"",INDEX('Policy Characteristics'!D:D,MATCH($C1396,'Policy Characteristics'!$C:$C,0)))</f>
        <v>Industry Energy Efficiency Standards</v>
      </c>
      <c r="K1396" s="76" t="str">
        <f>IF(ISBLANK(INDEX('Policy Characteristics'!E:E,MATCH($C1396,'Policy Characteristics'!$C:$C,0))),"",INDEX('Policy Characteristics'!E:E,MATCH($C1396,'Policy Characteristics'!$C:$C,0)))</f>
        <v>indst efficiency standards</v>
      </c>
      <c r="L1396" s="239">
        <f>IF(ISBLANK(INDEX('Policy Characteristics'!F:F,MATCH($C1396,'Policy Characteristics'!$C:$C,0))),"",INDEX('Policy Characteristics'!F:F,MATCH($C1396,'Policy Characteristics'!$C:$C,0)))</f>
        <v>0</v>
      </c>
      <c r="M1396" s="239">
        <f>IF(ISBLANK(INDEX('Policy Characteristics'!G:G,MATCH($C1396,'Policy Characteristics'!$C:$C,0))),"",INDEX('Policy Characteristics'!G:G,MATCH($C1396,'Policy Characteristics'!$C:$C,0)))</f>
        <v>0.25</v>
      </c>
      <c r="N1396" s="239">
        <f>IF(ISBLANK(INDEX('Policy Characteristics'!H:H,MATCH($C1396,'Policy Characteristics'!$C:$C,0))),"",INDEX('Policy Characteristics'!H:H,MATCH($C1396,'Policy Characteristics'!$C:$C,0)))</f>
        <v>0.01</v>
      </c>
      <c r="O1396" s="76" t="str">
        <f>IF(ISBLANK(INDEX('Policy Characteristics'!I:I,MATCH($C1396,'Policy Characteristics'!$C:$C,0))),"",INDEX('Policy Characteristics'!I:I,MATCH($C1396,'Policy Characteristics'!$C:$C,0)))</f>
        <v>% reduction in energy use</v>
      </c>
      <c r="P1396" s="76" t="str">
        <f>IF(ISBLANK(INDEX('Policy Characteristics'!J:J,MATCH($C1396,'Policy Characteristics'!$C:$C,0))),"",INDEX('Policy Characteristics'!J:J,MATCH($C1396,'Policy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6" s="76" t="str">
        <f>IF(ISBLANK(INDEX('Policy Characteristics'!K:K,MATCH($C1396,'Policy Characteristics'!$C:$C,0))),"",INDEX('Policy Characteristics'!K:K,MATCH($C1396,'Policy Characteristics'!$C:$C,0)))</f>
        <v>industry-ag-main.html#eff-stds</v>
      </c>
      <c r="R1396" s="76" t="str">
        <f>IF(ISBLANK(INDEX('Policy Characteristics'!L:L,MATCH($C1396,'Policy Characteristics'!$C:$C,0))),"",INDEX('Policy Characteristics'!L:L,MATCH($C1396,'Policy Characteristics'!$C:$C,0)))</f>
        <v>industry-energy-efficiency-standards.html</v>
      </c>
    </row>
    <row r="1397" spans="1:18" s="76" customFormat="1" x14ac:dyDescent="0.25">
      <c r="A1397" s="76" t="str">
        <f>IF(ISBLANK(INDEX('Policy Characteristics'!A:A,MATCH($C1397,'Policy Characteristics'!$C:$C,0))),"",INDEX('Policy Characteristics'!A:A,MATCH($C1397,'Policy Characteristics'!$C:$C,0)))</f>
        <v>Industry</v>
      </c>
      <c r="B1397" s="234" t="str">
        <f>IF(ISBLANK(INDEX('Policy Characteristics'!B:B,MATCH($C1397,'Policy Characteristics'!$C:$C,0))),"",INDEX('Policy Characteristics'!B:B,MATCH($C1397,'Policy Characteristics'!$C:$C,0)))</f>
        <v>Industry Energy Efficiency Standards</v>
      </c>
      <c r="C1397" s="76" t="str">
        <f t="shared" si="40"/>
        <v>Percentage Improvement in Eqpt Efficiency Standards above BAU</v>
      </c>
      <c r="D1397" s="78" t="s">
        <v>1309</v>
      </c>
      <c r="E1397" s="88" t="s">
        <v>643</v>
      </c>
      <c r="F1397" t="s">
        <v>1273</v>
      </c>
      <c r="G1397" s="88" t="s">
        <v>651</v>
      </c>
      <c r="H1397" s="15">
        <v>1039</v>
      </c>
      <c r="I1397" s="247" t="s">
        <v>43</v>
      </c>
      <c r="J1397" s="236" t="str">
        <f>IF(ISBLANK(INDEX('Policy Characteristics'!D:D,MATCH($C1397,'Policy Characteristics'!$C:$C,0))),"",INDEX('Policy Characteristics'!D:D,MATCH($C1397,'Policy Characteristics'!$C:$C,0)))</f>
        <v>Industry Energy Efficiency Standards</v>
      </c>
      <c r="K1397" s="76" t="str">
        <f>IF(ISBLANK(INDEX('Policy Characteristics'!E:E,MATCH($C1397,'Policy Characteristics'!$C:$C,0))),"",INDEX('Policy Characteristics'!E:E,MATCH($C1397,'Policy Characteristics'!$C:$C,0)))</f>
        <v>indst efficiency standards</v>
      </c>
      <c r="L1397" s="239">
        <f>IF(ISBLANK(INDEX('Policy Characteristics'!F:F,MATCH($C1397,'Policy Characteristics'!$C:$C,0))),"",INDEX('Policy Characteristics'!F:F,MATCH($C1397,'Policy Characteristics'!$C:$C,0)))</f>
        <v>0</v>
      </c>
      <c r="M1397" s="239">
        <f>IF(ISBLANK(INDEX('Policy Characteristics'!G:G,MATCH($C1397,'Policy Characteristics'!$C:$C,0))),"",INDEX('Policy Characteristics'!G:G,MATCH($C1397,'Policy Characteristics'!$C:$C,0)))</f>
        <v>0.25</v>
      </c>
      <c r="N1397" s="239">
        <f>IF(ISBLANK(INDEX('Policy Characteristics'!H:H,MATCH($C1397,'Policy Characteristics'!$C:$C,0))),"",INDEX('Policy Characteristics'!H:H,MATCH($C1397,'Policy Characteristics'!$C:$C,0)))</f>
        <v>0.01</v>
      </c>
      <c r="O1397" s="76" t="str">
        <f>IF(ISBLANK(INDEX('Policy Characteristics'!I:I,MATCH($C1397,'Policy Characteristics'!$C:$C,0))),"",INDEX('Policy Characteristics'!I:I,MATCH($C1397,'Policy Characteristics'!$C:$C,0)))</f>
        <v>% reduction in energy use</v>
      </c>
      <c r="P1397" s="76" t="str">
        <f>IF(ISBLANK(INDEX('Policy Characteristics'!J:J,MATCH($C1397,'Policy Characteristics'!$C:$C,0))),"",INDEX('Policy Characteristics'!J:J,MATCH($C1397,'Policy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7" s="76" t="str">
        <f>IF(ISBLANK(INDEX('Policy Characteristics'!K:K,MATCH($C1397,'Policy Characteristics'!$C:$C,0))),"",INDEX('Policy Characteristics'!K:K,MATCH($C1397,'Policy Characteristics'!$C:$C,0)))</f>
        <v>industry-ag-main.html#eff-stds</v>
      </c>
      <c r="R1397" s="76" t="str">
        <f>IF(ISBLANK(INDEX('Policy Characteristics'!L:L,MATCH($C1397,'Policy Characteristics'!$C:$C,0))),"",INDEX('Policy Characteristics'!L:L,MATCH($C1397,'Policy Characteristics'!$C:$C,0)))</f>
        <v>industry-energy-efficiency-standards.html</v>
      </c>
    </row>
    <row r="1398" spans="1:18" s="76" customFormat="1" x14ac:dyDescent="0.25">
      <c r="A1398" s="76" t="str">
        <f>IF(ISBLANK(INDEX('Policy Characteristics'!A:A,MATCH($C1398,'Policy Characteristics'!$C:$C,0))),"",INDEX('Policy Characteristics'!A:A,MATCH($C1398,'Policy Characteristics'!$C:$C,0)))</f>
        <v>Industry</v>
      </c>
      <c r="B1398" s="234" t="str">
        <f>IF(ISBLANK(INDEX('Policy Characteristics'!B:B,MATCH($C1398,'Policy Characteristics'!$C:$C,0))),"",INDEX('Policy Characteristics'!B:B,MATCH($C1398,'Policy Characteristics'!$C:$C,0)))</f>
        <v>Industry Energy Efficiency Standards</v>
      </c>
      <c r="C1398" s="76" t="str">
        <f t="shared" si="40"/>
        <v>Percentage Improvement in Eqpt Efficiency Standards above BAU</v>
      </c>
      <c r="D1398" s="78" t="s">
        <v>1309</v>
      </c>
      <c r="E1398" s="88" t="s">
        <v>644</v>
      </c>
      <c r="F1398" t="s">
        <v>1273</v>
      </c>
      <c r="G1398" s="88" t="s">
        <v>652</v>
      </c>
      <c r="H1398" s="15">
        <v>1040</v>
      </c>
      <c r="I1398" s="247" t="s">
        <v>43</v>
      </c>
      <c r="J1398" s="236" t="str">
        <f>IF(ISBLANK(INDEX('Policy Characteristics'!D:D,MATCH($C1398,'Policy Characteristics'!$C:$C,0))),"",INDEX('Policy Characteristics'!D:D,MATCH($C1398,'Policy Characteristics'!$C:$C,0)))</f>
        <v>Industry Energy Efficiency Standards</v>
      </c>
      <c r="K1398" s="76" t="str">
        <f>IF(ISBLANK(INDEX('Policy Characteristics'!E:E,MATCH($C1398,'Policy Characteristics'!$C:$C,0))),"",INDEX('Policy Characteristics'!E:E,MATCH($C1398,'Policy Characteristics'!$C:$C,0)))</f>
        <v>indst efficiency standards</v>
      </c>
      <c r="L1398" s="239">
        <f>IF(ISBLANK(INDEX('Policy Characteristics'!F:F,MATCH($C1398,'Policy Characteristics'!$C:$C,0))),"",INDEX('Policy Characteristics'!F:F,MATCH($C1398,'Policy Characteristics'!$C:$C,0)))</f>
        <v>0</v>
      </c>
      <c r="M1398" s="239">
        <f>IF(ISBLANK(INDEX('Policy Characteristics'!G:G,MATCH($C1398,'Policy Characteristics'!$C:$C,0))),"",INDEX('Policy Characteristics'!G:G,MATCH($C1398,'Policy Characteristics'!$C:$C,0)))</f>
        <v>0.25</v>
      </c>
      <c r="N1398" s="239">
        <f>IF(ISBLANK(INDEX('Policy Characteristics'!H:H,MATCH($C1398,'Policy Characteristics'!$C:$C,0))),"",INDEX('Policy Characteristics'!H:H,MATCH($C1398,'Policy Characteristics'!$C:$C,0)))</f>
        <v>0.01</v>
      </c>
      <c r="O1398" s="76" t="str">
        <f>IF(ISBLANK(INDEX('Policy Characteristics'!I:I,MATCH($C1398,'Policy Characteristics'!$C:$C,0))),"",INDEX('Policy Characteristics'!I:I,MATCH($C1398,'Policy Characteristics'!$C:$C,0)))</f>
        <v>% reduction in energy use</v>
      </c>
      <c r="P1398" s="76" t="str">
        <f>IF(ISBLANK(INDEX('Policy Characteristics'!J:J,MATCH($C1398,'Policy Characteristics'!$C:$C,0))),"",INDEX('Policy Characteristics'!J:J,MATCH($C1398,'Policy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8" s="76" t="str">
        <f>IF(ISBLANK(INDEX('Policy Characteristics'!K:K,MATCH($C1398,'Policy Characteristics'!$C:$C,0))),"",INDEX('Policy Characteristics'!K:K,MATCH($C1398,'Policy Characteristics'!$C:$C,0)))</f>
        <v>industry-ag-main.html#eff-stds</v>
      </c>
      <c r="R1398" s="76" t="str">
        <f>IF(ISBLANK(INDEX('Policy Characteristics'!L:L,MATCH($C1398,'Policy Characteristics'!$C:$C,0))),"",INDEX('Policy Characteristics'!L:L,MATCH($C1398,'Policy Characteristics'!$C:$C,0)))</f>
        <v>industry-energy-efficiency-standards.html</v>
      </c>
    </row>
    <row r="1399" spans="1:18" s="76" customFormat="1" x14ac:dyDescent="0.25">
      <c r="A1399" s="76" t="str">
        <f>IF(ISBLANK(INDEX('Policy Characteristics'!A:A,MATCH($C1399,'Policy Characteristics'!$C:$C,0))),"",INDEX('Policy Characteristics'!A:A,MATCH($C1399,'Policy Characteristics'!$C:$C,0)))</f>
        <v>Industry</v>
      </c>
      <c r="B1399" s="234" t="str">
        <f>IF(ISBLANK(INDEX('Policy Characteristics'!B:B,MATCH($C1399,'Policy Characteristics'!$C:$C,0))),"",INDEX('Policy Characteristics'!B:B,MATCH($C1399,'Policy Characteristics'!$C:$C,0)))</f>
        <v>Industry Energy Efficiency Standards</v>
      </c>
      <c r="C1399" s="76" t="str">
        <f t="shared" si="40"/>
        <v>Percentage Improvement in Eqpt Efficiency Standards above BAU</v>
      </c>
      <c r="D1399" s="78" t="s">
        <v>1309</v>
      </c>
      <c r="E1399" s="88" t="s">
        <v>645</v>
      </c>
      <c r="F1399" t="s">
        <v>1273</v>
      </c>
      <c r="G1399" s="88" t="s">
        <v>649</v>
      </c>
      <c r="H1399" s="15">
        <v>1041</v>
      </c>
      <c r="I1399" s="247" t="s">
        <v>43</v>
      </c>
      <c r="J1399" s="236" t="str">
        <f>IF(ISBLANK(INDEX('Policy Characteristics'!D:D,MATCH($C1399,'Policy Characteristics'!$C:$C,0))),"",INDEX('Policy Characteristics'!D:D,MATCH($C1399,'Policy Characteristics'!$C:$C,0)))</f>
        <v>Industry Energy Efficiency Standards</v>
      </c>
      <c r="K1399" s="76" t="str">
        <f>IF(ISBLANK(INDEX('Policy Characteristics'!E:E,MATCH($C1399,'Policy Characteristics'!$C:$C,0))),"",INDEX('Policy Characteristics'!E:E,MATCH($C1399,'Policy Characteristics'!$C:$C,0)))</f>
        <v>indst efficiency standards</v>
      </c>
      <c r="L1399" s="239">
        <f>IF(ISBLANK(INDEX('Policy Characteristics'!F:F,MATCH($C1399,'Policy Characteristics'!$C:$C,0))),"",INDEX('Policy Characteristics'!F:F,MATCH($C1399,'Policy Characteristics'!$C:$C,0)))</f>
        <v>0</v>
      </c>
      <c r="M1399" s="239">
        <f>IF(ISBLANK(INDEX('Policy Characteristics'!G:G,MATCH($C1399,'Policy Characteristics'!$C:$C,0))),"",INDEX('Policy Characteristics'!G:G,MATCH($C1399,'Policy Characteristics'!$C:$C,0)))</f>
        <v>0.25</v>
      </c>
      <c r="N1399" s="239">
        <f>IF(ISBLANK(INDEX('Policy Characteristics'!H:H,MATCH($C1399,'Policy Characteristics'!$C:$C,0))),"",INDEX('Policy Characteristics'!H:H,MATCH($C1399,'Policy Characteristics'!$C:$C,0)))</f>
        <v>0.01</v>
      </c>
      <c r="O1399" s="76" t="str">
        <f>IF(ISBLANK(INDEX('Policy Characteristics'!I:I,MATCH($C1399,'Policy Characteristics'!$C:$C,0))),"",INDEX('Policy Characteristics'!I:I,MATCH($C1399,'Policy Characteristics'!$C:$C,0)))</f>
        <v>% reduction in energy use</v>
      </c>
      <c r="P1399" s="76" t="str">
        <f>IF(ISBLANK(INDEX('Policy Characteristics'!J:J,MATCH($C1399,'Policy Characteristics'!$C:$C,0))),"",INDEX('Policy Characteristics'!J:J,MATCH($C1399,'Policy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9" s="76" t="str">
        <f>IF(ISBLANK(INDEX('Policy Characteristics'!K:K,MATCH($C1399,'Policy Characteristics'!$C:$C,0))),"",INDEX('Policy Characteristics'!K:K,MATCH($C1399,'Policy Characteristics'!$C:$C,0)))</f>
        <v>industry-ag-main.html#eff-stds</v>
      </c>
      <c r="R1399" s="76" t="str">
        <f>IF(ISBLANK(INDEX('Policy Characteristics'!L:L,MATCH($C1399,'Policy Characteristics'!$C:$C,0))),"",INDEX('Policy Characteristics'!L:L,MATCH($C1399,'Policy Characteristics'!$C:$C,0)))</f>
        <v>industry-energy-efficiency-standards.html</v>
      </c>
    </row>
    <row r="1400" spans="1:18" s="76" customFormat="1" x14ac:dyDescent="0.25">
      <c r="A1400" s="76" t="str">
        <f>IF(ISBLANK(INDEX('Policy Characteristics'!A:A,MATCH($C1400,'Policy Characteristics'!$C:$C,0))),"",INDEX('Policy Characteristics'!A:A,MATCH($C1400,'Policy Characteristics'!$C:$C,0)))</f>
        <v>Industry</v>
      </c>
      <c r="B1400" s="234" t="str">
        <f>IF(ISBLANK(INDEX('Policy Characteristics'!B:B,MATCH($C1400,'Policy Characteristics'!$C:$C,0))),"",INDEX('Policy Characteristics'!B:B,MATCH($C1400,'Policy Characteristics'!$C:$C,0)))</f>
        <v>Industry Energy Efficiency Standards</v>
      </c>
      <c r="C1400" s="76" t="str">
        <f t="shared" si="40"/>
        <v>Percentage Improvement in Eqpt Efficiency Standards above BAU</v>
      </c>
      <c r="D1400" s="78" t="s">
        <v>1309</v>
      </c>
      <c r="E1400" s="88" t="s">
        <v>646</v>
      </c>
      <c r="F1400" t="s">
        <v>1273</v>
      </c>
      <c r="G1400" s="88" t="s">
        <v>650</v>
      </c>
      <c r="H1400" s="15">
        <v>1042</v>
      </c>
      <c r="I1400" s="247" t="s">
        <v>44</v>
      </c>
      <c r="J1400" s="236" t="str">
        <f>IF(ISBLANK(INDEX('Policy Characteristics'!D:D,MATCH($C1400,'Policy Characteristics'!$C:$C,0))),"",INDEX('Policy Characteristics'!D:D,MATCH($C1400,'Policy Characteristics'!$C:$C,0)))</f>
        <v>Industry Energy Efficiency Standards</v>
      </c>
      <c r="K1400" s="76" t="str">
        <f>IF(ISBLANK(INDEX('Policy Characteristics'!E:E,MATCH($C1400,'Policy Characteristics'!$C:$C,0))),"",INDEX('Policy Characteristics'!E:E,MATCH($C1400,'Policy Characteristics'!$C:$C,0)))</f>
        <v>indst efficiency standards</v>
      </c>
      <c r="L1400" s="239">
        <f>IF(ISBLANK(INDEX('Policy Characteristics'!F:F,MATCH($C1400,'Policy Characteristics'!$C:$C,0))),"",INDEX('Policy Characteristics'!F:F,MATCH($C1400,'Policy Characteristics'!$C:$C,0)))</f>
        <v>0</v>
      </c>
      <c r="M1400" s="239">
        <f>IF(ISBLANK(INDEX('Policy Characteristics'!G:G,MATCH($C1400,'Policy Characteristics'!$C:$C,0))),"",INDEX('Policy Characteristics'!G:G,MATCH($C1400,'Policy Characteristics'!$C:$C,0)))</f>
        <v>0.25</v>
      </c>
      <c r="N1400" s="239">
        <f>IF(ISBLANK(INDEX('Policy Characteristics'!H:H,MATCH($C1400,'Policy Characteristics'!$C:$C,0))),"",INDEX('Policy Characteristics'!H:H,MATCH($C1400,'Policy Characteristics'!$C:$C,0)))</f>
        <v>0.01</v>
      </c>
      <c r="O1400" s="76" t="str">
        <f>IF(ISBLANK(INDEX('Policy Characteristics'!I:I,MATCH($C1400,'Policy Characteristics'!$C:$C,0))),"",INDEX('Policy Characteristics'!I:I,MATCH($C1400,'Policy Characteristics'!$C:$C,0)))</f>
        <v>% reduction in energy use</v>
      </c>
      <c r="P1400" s="76" t="str">
        <f>IF(ISBLANK(INDEX('Policy Characteristics'!J:J,MATCH($C1400,'Policy Characteristics'!$C:$C,0))),"",INDEX('Policy Characteristics'!J:J,MATCH($C1400,'Policy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0" s="76" t="str">
        <f>IF(ISBLANK(INDEX('Policy Characteristics'!K:K,MATCH($C1400,'Policy Characteristics'!$C:$C,0))),"",INDEX('Policy Characteristics'!K:K,MATCH($C1400,'Policy Characteristics'!$C:$C,0)))</f>
        <v>industry-ag-main.html#eff-stds</v>
      </c>
      <c r="R1400" s="76" t="str">
        <f>IF(ISBLANK(INDEX('Policy Characteristics'!L:L,MATCH($C1400,'Policy Characteristics'!$C:$C,0))),"",INDEX('Policy Characteristics'!L:L,MATCH($C1400,'Policy Characteristics'!$C:$C,0)))</f>
        <v>industry-energy-efficiency-standards.html</v>
      </c>
    </row>
    <row r="1401" spans="1:18" s="76" customFormat="1" x14ac:dyDescent="0.25">
      <c r="A1401" s="76" t="str">
        <f>IF(ISBLANK(INDEX('Policy Characteristics'!A:A,MATCH($C1401,'Policy Characteristics'!$C:$C,0))),"",INDEX('Policy Characteristics'!A:A,MATCH($C1401,'Policy Characteristics'!$C:$C,0)))</f>
        <v>Industry</v>
      </c>
      <c r="B1401" s="234" t="str">
        <f>IF(ISBLANK(INDEX('Policy Characteristics'!B:B,MATCH($C1401,'Policy Characteristics'!$C:$C,0))),"",INDEX('Policy Characteristics'!B:B,MATCH($C1401,'Policy Characteristics'!$C:$C,0)))</f>
        <v>Industry Energy Efficiency Standards</v>
      </c>
      <c r="C1401" s="76" t="str">
        <f t="shared" si="40"/>
        <v>Percentage Improvement in Eqpt Efficiency Standards above BAU</v>
      </c>
      <c r="D1401" s="78" t="s">
        <v>1309</v>
      </c>
      <c r="E1401" s="88" t="s">
        <v>647</v>
      </c>
      <c r="F1401" t="s">
        <v>1273</v>
      </c>
      <c r="G1401" s="88" t="s">
        <v>653</v>
      </c>
      <c r="H1401" s="15">
        <v>1043</v>
      </c>
      <c r="I1401" s="247" t="s">
        <v>44</v>
      </c>
      <c r="J1401" s="236" t="str">
        <f>IF(ISBLANK(INDEX('Policy Characteristics'!D:D,MATCH($C1401,'Policy Characteristics'!$C:$C,0))),"",INDEX('Policy Characteristics'!D:D,MATCH($C1401,'Policy Characteristics'!$C:$C,0)))</f>
        <v>Industry Energy Efficiency Standards</v>
      </c>
      <c r="K1401" s="76" t="str">
        <f>IF(ISBLANK(INDEX('Policy Characteristics'!E:E,MATCH($C1401,'Policy Characteristics'!$C:$C,0))),"",INDEX('Policy Characteristics'!E:E,MATCH($C1401,'Policy Characteristics'!$C:$C,0)))</f>
        <v>indst efficiency standards</v>
      </c>
      <c r="L1401" s="239">
        <f>IF(ISBLANK(INDEX('Policy Characteristics'!F:F,MATCH($C1401,'Policy Characteristics'!$C:$C,0))),"",INDEX('Policy Characteristics'!F:F,MATCH($C1401,'Policy Characteristics'!$C:$C,0)))</f>
        <v>0</v>
      </c>
      <c r="M1401" s="239">
        <f>IF(ISBLANK(INDEX('Policy Characteristics'!G:G,MATCH($C1401,'Policy Characteristics'!$C:$C,0))),"",INDEX('Policy Characteristics'!G:G,MATCH($C1401,'Policy Characteristics'!$C:$C,0)))</f>
        <v>0.25</v>
      </c>
      <c r="N1401" s="239">
        <f>IF(ISBLANK(INDEX('Policy Characteristics'!H:H,MATCH($C1401,'Policy Characteristics'!$C:$C,0))),"",INDEX('Policy Characteristics'!H:H,MATCH($C1401,'Policy Characteristics'!$C:$C,0)))</f>
        <v>0.01</v>
      </c>
      <c r="O1401" s="76" t="str">
        <f>IF(ISBLANK(INDEX('Policy Characteristics'!I:I,MATCH($C1401,'Policy Characteristics'!$C:$C,0))),"",INDEX('Policy Characteristics'!I:I,MATCH($C1401,'Policy Characteristics'!$C:$C,0)))</f>
        <v>% reduction in energy use</v>
      </c>
      <c r="P1401" s="76" t="str">
        <f>IF(ISBLANK(INDEX('Policy Characteristics'!J:J,MATCH($C1401,'Policy Characteristics'!$C:$C,0))),"",INDEX('Policy Characteristics'!J:J,MATCH($C1401,'Policy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1" s="76" t="str">
        <f>IF(ISBLANK(INDEX('Policy Characteristics'!K:K,MATCH($C1401,'Policy Characteristics'!$C:$C,0))),"",INDEX('Policy Characteristics'!K:K,MATCH($C1401,'Policy Characteristics'!$C:$C,0)))</f>
        <v>industry-ag-main.html#eff-stds</v>
      </c>
      <c r="R1401" s="76" t="str">
        <f>IF(ISBLANK(INDEX('Policy Characteristics'!L:L,MATCH($C1401,'Policy Characteristics'!$C:$C,0))),"",INDEX('Policy Characteristics'!L:L,MATCH($C1401,'Policy Characteristics'!$C:$C,0)))</f>
        <v>industry-energy-efficiency-standards.html</v>
      </c>
    </row>
    <row r="1402" spans="1:18" s="76" customFormat="1" x14ac:dyDescent="0.25">
      <c r="A1402" s="76" t="str">
        <f>IF(ISBLANK(INDEX('Policy Characteristics'!A:A,MATCH($C1402,'Policy Characteristics'!$C:$C,0))),"",INDEX('Policy Characteristics'!A:A,MATCH($C1402,'Policy Characteristics'!$C:$C,0)))</f>
        <v>Industry</v>
      </c>
      <c r="B1402" s="234" t="str">
        <f>IF(ISBLANK(INDEX('Policy Characteristics'!B:B,MATCH($C1402,'Policy Characteristics'!$C:$C,0))),"",INDEX('Policy Characteristics'!B:B,MATCH($C1402,'Policy Characteristics'!$C:$C,0)))</f>
        <v>Industry Energy Efficiency Standards</v>
      </c>
      <c r="C1402" s="76" t="str">
        <f t="shared" si="40"/>
        <v>Percentage Improvement in Eqpt Efficiency Standards above BAU</v>
      </c>
      <c r="D1402" s="78" t="s">
        <v>1309</v>
      </c>
      <c r="E1402" s="88" t="s">
        <v>946</v>
      </c>
      <c r="F1402" t="s">
        <v>1273</v>
      </c>
      <c r="G1402" s="88" t="s">
        <v>949</v>
      </c>
      <c r="H1402" s="15">
        <v>1044</v>
      </c>
      <c r="I1402" s="247" t="s">
        <v>43</v>
      </c>
      <c r="J1402" s="236" t="str">
        <f>IF(ISBLANK(INDEX('Policy Characteristics'!D:D,MATCH($C1402,'Policy Characteristics'!$C:$C,0))),"",INDEX('Policy Characteristics'!D:D,MATCH($C1402,'Policy Characteristics'!$C:$C,0)))</f>
        <v>Industry Energy Efficiency Standards</v>
      </c>
      <c r="K1402" s="76" t="str">
        <f>IF(ISBLANK(INDEX('Policy Characteristics'!E:E,MATCH($C1402,'Policy Characteristics'!$C:$C,0))),"",INDEX('Policy Characteristics'!E:E,MATCH($C1402,'Policy Characteristics'!$C:$C,0)))</f>
        <v>indst efficiency standards</v>
      </c>
      <c r="L1402" s="239">
        <f>IF(ISBLANK(INDEX('Policy Characteristics'!F:F,MATCH($C1402,'Policy Characteristics'!$C:$C,0))),"",INDEX('Policy Characteristics'!F:F,MATCH($C1402,'Policy Characteristics'!$C:$C,0)))</f>
        <v>0</v>
      </c>
      <c r="M1402" s="239">
        <f>IF(ISBLANK(INDEX('Policy Characteristics'!G:G,MATCH($C1402,'Policy Characteristics'!$C:$C,0))),"",INDEX('Policy Characteristics'!G:G,MATCH($C1402,'Policy Characteristics'!$C:$C,0)))</f>
        <v>0.25</v>
      </c>
      <c r="N1402" s="239">
        <f>IF(ISBLANK(INDEX('Policy Characteristics'!H:H,MATCH($C1402,'Policy Characteristics'!$C:$C,0))),"",INDEX('Policy Characteristics'!H:H,MATCH($C1402,'Policy Characteristics'!$C:$C,0)))</f>
        <v>0.01</v>
      </c>
      <c r="O1402" s="76" t="str">
        <f>IF(ISBLANK(INDEX('Policy Characteristics'!I:I,MATCH($C1402,'Policy Characteristics'!$C:$C,0))),"",INDEX('Policy Characteristics'!I:I,MATCH($C1402,'Policy Characteristics'!$C:$C,0)))</f>
        <v>% reduction in energy use</v>
      </c>
      <c r="P1402" s="76" t="str">
        <f>IF(ISBLANK(INDEX('Policy Characteristics'!J:J,MATCH($C1402,'Policy Characteristics'!$C:$C,0))),"",INDEX('Policy Characteristics'!J:J,MATCH($C1402,'Policy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2" s="76" t="str">
        <f>IF(ISBLANK(INDEX('Policy Characteristics'!K:K,MATCH($C1402,'Policy Characteristics'!$C:$C,0))),"",INDEX('Policy Characteristics'!K:K,MATCH($C1402,'Policy Characteristics'!$C:$C,0)))</f>
        <v>industry-ag-main.html#eff-stds</v>
      </c>
      <c r="R1402" s="76" t="str">
        <f>IF(ISBLANK(INDEX('Policy Characteristics'!L:L,MATCH($C1402,'Policy Characteristics'!$C:$C,0))),"",INDEX('Policy Characteristics'!L:L,MATCH($C1402,'Policy Characteristics'!$C:$C,0)))</f>
        <v>industry-energy-efficiency-standards.html</v>
      </c>
    </row>
    <row r="1403" spans="1:18" s="76" customFormat="1" x14ac:dyDescent="0.25">
      <c r="A1403" s="76" t="str">
        <f>IF(ISBLANK(INDEX('Policy Characteristics'!A:A,MATCH($C1403,'Policy Characteristics'!$C:$C,0))),"",INDEX('Policy Characteristics'!A:A,MATCH($C1403,'Policy Characteristics'!$C:$C,0)))</f>
        <v>Industry</v>
      </c>
      <c r="B1403" s="234" t="str">
        <f>IF(ISBLANK(INDEX('Policy Characteristics'!B:B,MATCH($C1403,'Policy Characteristics'!$C:$C,0))),"",INDEX('Policy Characteristics'!B:B,MATCH($C1403,'Policy Characteristics'!$C:$C,0)))</f>
        <v>Industry Energy Efficiency Standards</v>
      </c>
      <c r="C1403" s="76" t="str">
        <f t="shared" si="40"/>
        <v>Percentage Improvement in Eqpt Efficiency Standards above BAU</v>
      </c>
      <c r="D1403" s="78" t="s">
        <v>1309</v>
      </c>
      <c r="E1403" s="88" t="s">
        <v>947</v>
      </c>
      <c r="F1403" t="s">
        <v>1273</v>
      </c>
      <c r="G1403" s="88" t="s">
        <v>951</v>
      </c>
      <c r="H1403" s="15">
        <v>1045</v>
      </c>
      <c r="I1403" s="247" t="s">
        <v>44</v>
      </c>
      <c r="J1403" s="236" t="str">
        <f>IF(ISBLANK(INDEX('Policy Characteristics'!D:D,MATCH($C1403,'Policy Characteristics'!$C:$C,0))),"",INDEX('Policy Characteristics'!D:D,MATCH($C1403,'Policy Characteristics'!$C:$C,0)))</f>
        <v>Industry Energy Efficiency Standards</v>
      </c>
      <c r="K1403" s="76" t="str">
        <f>IF(ISBLANK(INDEX('Policy Characteristics'!E:E,MATCH($C1403,'Policy Characteristics'!$C:$C,0))),"",INDEX('Policy Characteristics'!E:E,MATCH($C1403,'Policy Characteristics'!$C:$C,0)))</f>
        <v>indst efficiency standards</v>
      </c>
      <c r="L1403" s="239">
        <f>IF(ISBLANK(INDEX('Policy Characteristics'!F:F,MATCH($C1403,'Policy Characteristics'!$C:$C,0))),"",INDEX('Policy Characteristics'!F:F,MATCH($C1403,'Policy Characteristics'!$C:$C,0)))</f>
        <v>0</v>
      </c>
      <c r="M1403" s="239">
        <f>IF(ISBLANK(INDEX('Policy Characteristics'!G:G,MATCH($C1403,'Policy Characteristics'!$C:$C,0))),"",INDEX('Policy Characteristics'!G:G,MATCH($C1403,'Policy Characteristics'!$C:$C,0)))</f>
        <v>0.25</v>
      </c>
      <c r="N1403" s="239">
        <f>IF(ISBLANK(INDEX('Policy Characteristics'!H:H,MATCH($C1403,'Policy Characteristics'!$C:$C,0))),"",INDEX('Policy Characteristics'!H:H,MATCH($C1403,'Policy Characteristics'!$C:$C,0)))</f>
        <v>0.01</v>
      </c>
      <c r="O1403" s="76" t="str">
        <f>IF(ISBLANK(INDEX('Policy Characteristics'!I:I,MATCH($C1403,'Policy Characteristics'!$C:$C,0))),"",INDEX('Policy Characteristics'!I:I,MATCH($C1403,'Policy Characteristics'!$C:$C,0)))</f>
        <v>% reduction in energy use</v>
      </c>
      <c r="P1403" s="76" t="str">
        <f>IF(ISBLANK(INDEX('Policy Characteristics'!J:J,MATCH($C1403,'Policy Characteristics'!$C:$C,0))),"",INDEX('Policy Characteristics'!J:J,MATCH($C1403,'Policy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3" s="76" t="str">
        <f>IF(ISBLANK(INDEX('Policy Characteristics'!K:K,MATCH($C1403,'Policy Characteristics'!$C:$C,0))),"",INDEX('Policy Characteristics'!K:K,MATCH($C1403,'Policy Characteristics'!$C:$C,0)))</f>
        <v>industry-ag-main.html#eff-stds</v>
      </c>
      <c r="R1403" s="76" t="str">
        <f>IF(ISBLANK(INDEX('Policy Characteristics'!L:L,MATCH($C1403,'Policy Characteristics'!$C:$C,0))),"",INDEX('Policy Characteristics'!L:L,MATCH($C1403,'Policy Characteristics'!$C:$C,0)))</f>
        <v>industry-energy-efficiency-standards.html</v>
      </c>
    </row>
    <row r="1404" spans="1:18" s="76" customFormat="1" x14ac:dyDescent="0.25">
      <c r="A1404" s="76" t="str">
        <f>IF(ISBLANK(INDEX('Policy Characteristics'!A:A,MATCH($C1404,'Policy Characteristics'!$C:$C,0))),"",INDEX('Policy Characteristics'!A:A,MATCH($C1404,'Policy Characteristics'!$C:$C,0)))</f>
        <v>Industry</v>
      </c>
      <c r="B1404" s="234" t="str">
        <f>IF(ISBLANK(INDEX('Policy Characteristics'!B:B,MATCH($C1404,'Policy Characteristics'!$C:$C,0))),"",INDEX('Policy Characteristics'!B:B,MATCH($C1404,'Policy Characteristics'!$C:$C,0)))</f>
        <v>Industry Energy Efficiency Standards</v>
      </c>
      <c r="C1404" s="76" t="str">
        <f t="shared" si="40"/>
        <v>Percentage Improvement in Eqpt Efficiency Standards above BAU</v>
      </c>
      <c r="D1404" s="78" t="s">
        <v>1309</v>
      </c>
      <c r="E1404" s="88" t="s">
        <v>948</v>
      </c>
      <c r="F1404" t="s">
        <v>1273</v>
      </c>
      <c r="G1404" s="88" t="s">
        <v>952</v>
      </c>
      <c r="H1404" s="15">
        <v>1046</v>
      </c>
      <c r="I1404" s="247" t="s">
        <v>44</v>
      </c>
      <c r="J1404" s="236" t="str">
        <f>IF(ISBLANK(INDEX('Policy Characteristics'!D:D,MATCH($C1404,'Policy Characteristics'!$C:$C,0))),"",INDEX('Policy Characteristics'!D:D,MATCH($C1404,'Policy Characteristics'!$C:$C,0)))</f>
        <v>Industry Energy Efficiency Standards</v>
      </c>
      <c r="K1404" s="76" t="str">
        <f>IF(ISBLANK(INDEX('Policy Characteristics'!E:E,MATCH($C1404,'Policy Characteristics'!$C:$C,0))),"",INDEX('Policy Characteristics'!E:E,MATCH($C1404,'Policy Characteristics'!$C:$C,0)))</f>
        <v>indst efficiency standards</v>
      </c>
      <c r="L1404" s="239">
        <f>IF(ISBLANK(INDEX('Policy Characteristics'!F:F,MATCH($C1404,'Policy Characteristics'!$C:$C,0))),"",INDEX('Policy Characteristics'!F:F,MATCH($C1404,'Policy Characteristics'!$C:$C,0)))</f>
        <v>0</v>
      </c>
      <c r="M1404" s="239">
        <f>IF(ISBLANK(INDEX('Policy Characteristics'!G:G,MATCH($C1404,'Policy Characteristics'!$C:$C,0))),"",INDEX('Policy Characteristics'!G:G,MATCH($C1404,'Policy Characteristics'!$C:$C,0)))</f>
        <v>0.25</v>
      </c>
      <c r="N1404" s="239">
        <f>IF(ISBLANK(INDEX('Policy Characteristics'!H:H,MATCH($C1404,'Policy Characteristics'!$C:$C,0))),"",INDEX('Policy Characteristics'!H:H,MATCH($C1404,'Policy Characteristics'!$C:$C,0)))</f>
        <v>0.01</v>
      </c>
      <c r="O1404" s="76" t="str">
        <f>IF(ISBLANK(INDEX('Policy Characteristics'!I:I,MATCH($C1404,'Policy Characteristics'!$C:$C,0))),"",INDEX('Policy Characteristics'!I:I,MATCH($C1404,'Policy Characteristics'!$C:$C,0)))</f>
        <v>% reduction in energy use</v>
      </c>
      <c r="P1404" s="76" t="str">
        <f>IF(ISBLANK(INDEX('Policy Characteristics'!J:J,MATCH($C1404,'Policy Characteristics'!$C:$C,0))),"",INDEX('Policy Characteristics'!J:J,MATCH($C1404,'Policy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4" s="76" t="str">
        <f>IF(ISBLANK(INDEX('Policy Characteristics'!K:K,MATCH($C1404,'Policy Characteristics'!$C:$C,0))),"",INDEX('Policy Characteristics'!K:K,MATCH($C1404,'Policy Characteristics'!$C:$C,0)))</f>
        <v>industry-ag-main.html#eff-stds</v>
      </c>
      <c r="R1404" s="76" t="str">
        <f>IF(ISBLANK(INDEX('Policy Characteristics'!L:L,MATCH($C1404,'Policy Characteristics'!$C:$C,0))),"",INDEX('Policy Characteristics'!L:L,MATCH($C1404,'Policy Characteristics'!$C:$C,0)))</f>
        <v>industry-energy-efficiency-standards.html</v>
      </c>
    </row>
    <row r="1405" spans="1:18" s="76" customFormat="1" x14ac:dyDescent="0.25">
      <c r="A1405" s="76" t="str">
        <f>IF(ISBLANK(INDEX('Policy Characteristics'!A:A,MATCH($C1405,'Policy Characteristics'!$C:$C,0))),"",INDEX('Policy Characteristics'!A:A,MATCH($C1405,'Policy Characteristics'!$C:$C,0)))</f>
        <v>Industry</v>
      </c>
      <c r="B1405" s="234" t="str">
        <f>IF(ISBLANK(INDEX('Policy Characteristics'!B:B,MATCH($C1405,'Policy Characteristics'!$C:$C,0))),"",INDEX('Policy Characteristics'!B:B,MATCH($C1405,'Policy Characteristics'!$C:$C,0)))</f>
        <v>Industry Energy Efficiency Standards</v>
      </c>
      <c r="C1405" s="76" t="str">
        <f t="shared" si="40"/>
        <v>Percentage Improvement in Eqpt Efficiency Standards above BAU</v>
      </c>
      <c r="D1405" s="78" t="s">
        <v>1309</v>
      </c>
      <c r="E1405" s="88" t="s">
        <v>945</v>
      </c>
      <c r="F1405" t="s">
        <v>1273</v>
      </c>
      <c r="G1405" s="88" t="s">
        <v>950</v>
      </c>
      <c r="H1405" s="15">
        <v>1047</v>
      </c>
      <c r="I1405" s="247" t="s">
        <v>44</v>
      </c>
      <c r="J1405" s="236" t="str">
        <f>IF(ISBLANK(INDEX('Policy Characteristics'!D:D,MATCH($C1405,'Policy Characteristics'!$C:$C,0))),"",INDEX('Policy Characteristics'!D:D,MATCH($C1405,'Policy Characteristics'!$C:$C,0)))</f>
        <v>Industry Energy Efficiency Standards</v>
      </c>
      <c r="K1405" s="76" t="str">
        <f>IF(ISBLANK(INDEX('Policy Characteristics'!E:E,MATCH($C1405,'Policy Characteristics'!$C:$C,0))),"",INDEX('Policy Characteristics'!E:E,MATCH($C1405,'Policy Characteristics'!$C:$C,0)))</f>
        <v>indst efficiency standards</v>
      </c>
      <c r="L1405" s="239">
        <f>IF(ISBLANK(INDEX('Policy Characteristics'!F:F,MATCH($C1405,'Policy Characteristics'!$C:$C,0))),"",INDEX('Policy Characteristics'!F:F,MATCH($C1405,'Policy Characteristics'!$C:$C,0)))</f>
        <v>0</v>
      </c>
      <c r="M1405" s="239">
        <f>IF(ISBLANK(INDEX('Policy Characteristics'!G:G,MATCH($C1405,'Policy Characteristics'!$C:$C,0))),"",INDEX('Policy Characteristics'!G:G,MATCH($C1405,'Policy Characteristics'!$C:$C,0)))</f>
        <v>0.25</v>
      </c>
      <c r="N1405" s="239">
        <f>IF(ISBLANK(INDEX('Policy Characteristics'!H:H,MATCH($C1405,'Policy Characteristics'!$C:$C,0))),"",INDEX('Policy Characteristics'!H:H,MATCH($C1405,'Policy Characteristics'!$C:$C,0)))</f>
        <v>0.01</v>
      </c>
      <c r="O1405" s="76" t="str">
        <f>IF(ISBLANK(INDEX('Policy Characteristics'!I:I,MATCH($C1405,'Policy Characteristics'!$C:$C,0))),"",INDEX('Policy Characteristics'!I:I,MATCH($C1405,'Policy Characteristics'!$C:$C,0)))</f>
        <v>% reduction in energy use</v>
      </c>
      <c r="P1405" s="76" t="str">
        <f>IF(ISBLANK(INDEX('Policy Characteristics'!J:J,MATCH($C1405,'Policy Characteristics'!$C:$C,0))),"",INDEX('Policy Characteristics'!J:J,MATCH($C1405,'Policy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5" s="76" t="str">
        <f>IF(ISBLANK(INDEX('Policy Characteristics'!K:K,MATCH($C1405,'Policy Characteristics'!$C:$C,0))),"",INDEX('Policy Characteristics'!K:K,MATCH($C1405,'Policy Characteristics'!$C:$C,0)))</f>
        <v>industry-ag-main.html#eff-stds</v>
      </c>
      <c r="R1405" s="76" t="str">
        <f>IF(ISBLANK(INDEX('Policy Characteristics'!L:L,MATCH($C1405,'Policy Characteristics'!$C:$C,0))),"",INDEX('Policy Characteristics'!L:L,MATCH($C1405,'Policy Characteristics'!$C:$C,0)))</f>
        <v>industry-energy-efficiency-standards.html</v>
      </c>
    </row>
    <row r="1406" spans="1:18" s="76" customFormat="1" x14ac:dyDescent="0.25">
      <c r="A1406" s="76" t="str">
        <f>IF(ISBLANK(INDEX('Policy Characteristics'!A:A,MATCH($C1406,'Policy Characteristics'!$C:$C,0))),"",INDEX('Policy Characteristics'!A:A,MATCH($C1406,'Policy Characteristics'!$C:$C,0)))</f>
        <v>Industry</v>
      </c>
      <c r="B1406" s="234" t="str">
        <f>IF(ISBLANK(INDEX('Policy Characteristics'!B:B,MATCH($C1406,'Policy Characteristics'!$C:$C,0))),"",INDEX('Policy Characteristics'!B:B,MATCH($C1406,'Policy Characteristics'!$C:$C,0)))</f>
        <v>Industry Energy Efficiency Standards</v>
      </c>
      <c r="C1406" s="76" t="str">
        <f t="shared" si="40"/>
        <v>Percentage Improvement in Eqpt Efficiency Standards above BAU</v>
      </c>
      <c r="D1406" s="78" t="s">
        <v>1310</v>
      </c>
      <c r="E1406" s="88" t="s">
        <v>642</v>
      </c>
      <c r="F1406" t="s">
        <v>819</v>
      </c>
      <c r="G1406" s="88" t="s">
        <v>648</v>
      </c>
      <c r="H1406" s="15">
        <v>1048</v>
      </c>
      <c r="I1406" s="247" t="s">
        <v>43</v>
      </c>
      <c r="J1406" s="236" t="str">
        <f>IF(ISBLANK(INDEX('Policy Characteristics'!D:D,MATCH($C1406,'Policy Characteristics'!$C:$C,0))),"",INDEX('Policy Characteristics'!D:D,MATCH($C1406,'Policy Characteristics'!$C:$C,0)))</f>
        <v>Industry Energy Efficiency Standards</v>
      </c>
      <c r="K1406" s="76" t="str">
        <f>IF(ISBLANK(INDEX('Policy Characteristics'!E:E,MATCH($C1406,'Policy Characteristics'!$C:$C,0))),"",INDEX('Policy Characteristics'!E:E,MATCH($C1406,'Policy Characteristics'!$C:$C,0)))</f>
        <v>indst efficiency standards</v>
      </c>
      <c r="L1406" s="239">
        <f>IF(ISBLANK(INDEX('Policy Characteristics'!F:F,MATCH($C1406,'Policy Characteristics'!$C:$C,0))),"",INDEX('Policy Characteristics'!F:F,MATCH($C1406,'Policy Characteristics'!$C:$C,0)))</f>
        <v>0</v>
      </c>
      <c r="M1406" s="239">
        <f>IF(ISBLANK(INDEX('Policy Characteristics'!G:G,MATCH($C1406,'Policy Characteristics'!$C:$C,0))),"",INDEX('Policy Characteristics'!G:G,MATCH($C1406,'Policy Characteristics'!$C:$C,0)))</f>
        <v>0.25</v>
      </c>
      <c r="N1406" s="239">
        <f>IF(ISBLANK(INDEX('Policy Characteristics'!H:H,MATCH($C1406,'Policy Characteristics'!$C:$C,0))),"",INDEX('Policy Characteristics'!H:H,MATCH($C1406,'Policy Characteristics'!$C:$C,0)))</f>
        <v>0.01</v>
      </c>
      <c r="O1406" s="76" t="str">
        <f>IF(ISBLANK(INDEX('Policy Characteristics'!I:I,MATCH($C1406,'Policy Characteristics'!$C:$C,0))),"",INDEX('Policy Characteristics'!I:I,MATCH($C1406,'Policy Characteristics'!$C:$C,0)))</f>
        <v>% reduction in energy use</v>
      </c>
      <c r="P1406" s="76" t="str">
        <f>IF(ISBLANK(INDEX('Policy Characteristics'!J:J,MATCH($C1406,'Policy Characteristics'!$C:$C,0))),"",INDEX('Policy Characteristics'!J:J,MATCH($C1406,'Policy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6" s="76" t="str">
        <f>IF(ISBLANK(INDEX('Policy Characteristics'!K:K,MATCH($C1406,'Policy Characteristics'!$C:$C,0))),"",INDEX('Policy Characteristics'!K:K,MATCH($C1406,'Policy Characteristics'!$C:$C,0)))</f>
        <v>industry-ag-main.html#eff-stds</v>
      </c>
      <c r="R1406" s="76" t="str">
        <f>IF(ISBLANK(INDEX('Policy Characteristics'!L:L,MATCH($C1406,'Policy Characteristics'!$C:$C,0))),"",INDEX('Policy Characteristics'!L:L,MATCH($C1406,'Policy Characteristics'!$C:$C,0)))</f>
        <v>industry-energy-efficiency-standards.html</v>
      </c>
    </row>
    <row r="1407" spans="1:18" s="76" customFormat="1" x14ac:dyDescent="0.25">
      <c r="A1407" s="76" t="str">
        <f>IF(ISBLANK(INDEX('Policy Characteristics'!A:A,MATCH($C1407,'Policy Characteristics'!$C:$C,0))),"",INDEX('Policy Characteristics'!A:A,MATCH($C1407,'Policy Characteristics'!$C:$C,0)))</f>
        <v>Industry</v>
      </c>
      <c r="B1407" s="234" t="str">
        <f>IF(ISBLANK(INDEX('Policy Characteristics'!B:B,MATCH($C1407,'Policy Characteristics'!$C:$C,0))),"",INDEX('Policy Characteristics'!B:B,MATCH($C1407,'Policy Characteristics'!$C:$C,0)))</f>
        <v>Industry Energy Efficiency Standards</v>
      </c>
      <c r="C1407" s="76" t="str">
        <f t="shared" si="40"/>
        <v>Percentage Improvement in Eqpt Efficiency Standards above BAU</v>
      </c>
      <c r="D1407" s="78" t="s">
        <v>1310</v>
      </c>
      <c r="E1407" s="88" t="s">
        <v>643</v>
      </c>
      <c r="F1407" t="s">
        <v>819</v>
      </c>
      <c r="G1407" s="88" t="s">
        <v>651</v>
      </c>
      <c r="H1407" s="15">
        <v>1049</v>
      </c>
      <c r="I1407" s="247" t="s">
        <v>43</v>
      </c>
      <c r="J1407" s="236" t="str">
        <f>IF(ISBLANK(INDEX('Policy Characteristics'!D:D,MATCH($C1407,'Policy Characteristics'!$C:$C,0))),"",INDEX('Policy Characteristics'!D:D,MATCH($C1407,'Policy Characteristics'!$C:$C,0)))</f>
        <v>Industry Energy Efficiency Standards</v>
      </c>
      <c r="K1407" s="76" t="str">
        <f>IF(ISBLANK(INDEX('Policy Characteristics'!E:E,MATCH($C1407,'Policy Characteristics'!$C:$C,0))),"",INDEX('Policy Characteristics'!E:E,MATCH($C1407,'Policy Characteristics'!$C:$C,0)))</f>
        <v>indst efficiency standards</v>
      </c>
      <c r="L1407" s="239">
        <f>IF(ISBLANK(INDEX('Policy Characteristics'!F:F,MATCH($C1407,'Policy Characteristics'!$C:$C,0))),"",INDEX('Policy Characteristics'!F:F,MATCH($C1407,'Policy Characteristics'!$C:$C,0)))</f>
        <v>0</v>
      </c>
      <c r="M1407" s="239">
        <f>IF(ISBLANK(INDEX('Policy Characteristics'!G:G,MATCH($C1407,'Policy Characteristics'!$C:$C,0))),"",INDEX('Policy Characteristics'!G:G,MATCH($C1407,'Policy Characteristics'!$C:$C,0)))</f>
        <v>0.25</v>
      </c>
      <c r="N1407" s="239">
        <f>IF(ISBLANK(INDEX('Policy Characteristics'!H:H,MATCH($C1407,'Policy Characteristics'!$C:$C,0))),"",INDEX('Policy Characteristics'!H:H,MATCH($C1407,'Policy Characteristics'!$C:$C,0)))</f>
        <v>0.01</v>
      </c>
      <c r="O1407" s="76" t="str">
        <f>IF(ISBLANK(INDEX('Policy Characteristics'!I:I,MATCH($C1407,'Policy Characteristics'!$C:$C,0))),"",INDEX('Policy Characteristics'!I:I,MATCH($C1407,'Policy Characteristics'!$C:$C,0)))</f>
        <v>% reduction in energy use</v>
      </c>
      <c r="P1407" s="76" t="str">
        <f>IF(ISBLANK(INDEX('Policy Characteristics'!J:J,MATCH($C1407,'Policy Characteristics'!$C:$C,0))),"",INDEX('Policy Characteristics'!J:J,MATCH($C1407,'Policy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7" s="76" t="str">
        <f>IF(ISBLANK(INDEX('Policy Characteristics'!K:K,MATCH($C1407,'Policy Characteristics'!$C:$C,0))),"",INDEX('Policy Characteristics'!K:K,MATCH($C1407,'Policy Characteristics'!$C:$C,0)))</f>
        <v>industry-ag-main.html#eff-stds</v>
      </c>
      <c r="R1407" s="76" t="str">
        <f>IF(ISBLANK(INDEX('Policy Characteristics'!L:L,MATCH($C1407,'Policy Characteristics'!$C:$C,0))),"",INDEX('Policy Characteristics'!L:L,MATCH($C1407,'Policy Characteristics'!$C:$C,0)))</f>
        <v>industry-energy-efficiency-standards.html</v>
      </c>
    </row>
    <row r="1408" spans="1:18" s="76" customFormat="1" x14ac:dyDescent="0.25">
      <c r="A1408" s="76" t="str">
        <f>IF(ISBLANK(INDEX('Policy Characteristics'!A:A,MATCH($C1408,'Policy Characteristics'!$C:$C,0))),"",INDEX('Policy Characteristics'!A:A,MATCH($C1408,'Policy Characteristics'!$C:$C,0)))</f>
        <v>Industry</v>
      </c>
      <c r="B1408" s="234" t="str">
        <f>IF(ISBLANK(INDEX('Policy Characteristics'!B:B,MATCH($C1408,'Policy Characteristics'!$C:$C,0))),"",INDEX('Policy Characteristics'!B:B,MATCH($C1408,'Policy Characteristics'!$C:$C,0)))</f>
        <v>Industry Energy Efficiency Standards</v>
      </c>
      <c r="C1408" s="76" t="str">
        <f t="shared" si="40"/>
        <v>Percentage Improvement in Eqpt Efficiency Standards above BAU</v>
      </c>
      <c r="D1408" s="78" t="s">
        <v>1310</v>
      </c>
      <c r="E1408" s="88" t="s">
        <v>644</v>
      </c>
      <c r="F1408" t="s">
        <v>819</v>
      </c>
      <c r="G1408" s="88" t="s">
        <v>652</v>
      </c>
      <c r="H1408" s="15">
        <v>1050</v>
      </c>
      <c r="I1408" s="247" t="s">
        <v>43</v>
      </c>
      <c r="J1408" s="236" t="str">
        <f>IF(ISBLANK(INDEX('Policy Characteristics'!D:D,MATCH($C1408,'Policy Characteristics'!$C:$C,0))),"",INDEX('Policy Characteristics'!D:D,MATCH($C1408,'Policy Characteristics'!$C:$C,0)))</f>
        <v>Industry Energy Efficiency Standards</v>
      </c>
      <c r="K1408" s="76" t="str">
        <f>IF(ISBLANK(INDEX('Policy Characteristics'!E:E,MATCH($C1408,'Policy Characteristics'!$C:$C,0))),"",INDEX('Policy Characteristics'!E:E,MATCH($C1408,'Policy Characteristics'!$C:$C,0)))</f>
        <v>indst efficiency standards</v>
      </c>
      <c r="L1408" s="239">
        <f>IF(ISBLANK(INDEX('Policy Characteristics'!F:F,MATCH($C1408,'Policy Characteristics'!$C:$C,0))),"",INDEX('Policy Characteristics'!F:F,MATCH($C1408,'Policy Characteristics'!$C:$C,0)))</f>
        <v>0</v>
      </c>
      <c r="M1408" s="239">
        <f>IF(ISBLANK(INDEX('Policy Characteristics'!G:G,MATCH($C1408,'Policy Characteristics'!$C:$C,0))),"",INDEX('Policy Characteristics'!G:G,MATCH($C1408,'Policy Characteristics'!$C:$C,0)))</f>
        <v>0.25</v>
      </c>
      <c r="N1408" s="239">
        <f>IF(ISBLANK(INDEX('Policy Characteristics'!H:H,MATCH($C1408,'Policy Characteristics'!$C:$C,0))),"",INDEX('Policy Characteristics'!H:H,MATCH($C1408,'Policy Characteristics'!$C:$C,0)))</f>
        <v>0.01</v>
      </c>
      <c r="O1408" s="76" t="str">
        <f>IF(ISBLANK(INDEX('Policy Characteristics'!I:I,MATCH($C1408,'Policy Characteristics'!$C:$C,0))),"",INDEX('Policy Characteristics'!I:I,MATCH($C1408,'Policy Characteristics'!$C:$C,0)))</f>
        <v>% reduction in energy use</v>
      </c>
      <c r="P1408" s="76" t="str">
        <f>IF(ISBLANK(INDEX('Policy Characteristics'!J:J,MATCH($C1408,'Policy Characteristics'!$C:$C,0))),"",INDEX('Policy Characteristics'!J:J,MATCH($C1408,'Policy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8" s="76" t="str">
        <f>IF(ISBLANK(INDEX('Policy Characteristics'!K:K,MATCH($C1408,'Policy Characteristics'!$C:$C,0))),"",INDEX('Policy Characteristics'!K:K,MATCH($C1408,'Policy Characteristics'!$C:$C,0)))</f>
        <v>industry-ag-main.html#eff-stds</v>
      </c>
      <c r="R1408" s="76" t="str">
        <f>IF(ISBLANK(INDEX('Policy Characteristics'!L:L,MATCH($C1408,'Policy Characteristics'!$C:$C,0))),"",INDEX('Policy Characteristics'!L:L,MATCH($C1408,'Policy Characteristics'!$C:$C,0)))</f>
        <v>industry-energy-efficiency-standards.html</v>
      </c>
    </row>
    <row r="1409" spans="1:18" s="76" customFormat="1" x14ac:dyDescent="0.25">
      <c r="A1409" s="76" t="str">
        <f>IF(ISBLANK(INDEX('Policy Characteristics'!A:A,MATCH($C1409,'Policy Characteristics'!$C:$C,0))),"",INDEX('Policy Characteristics'!A:A,MATCH($C1409,'Policy Characteristics'!$C:$C,0)))</f>
        <v>Industry</v>
      </c>
      <c r="B1409" s="234" t="str">
        <f>IF(ISBLANK(INDEX('Policy Characteristics'!B:B,MATCH($C1409,'Policy Characteristics'!$C:$C,0))),"",INDEX('Policy Characteristics'!B:B,MATCH($C1409,'Policy Characteristics'!$C:$C,0)))</f>
        <v>Industry Energy Efficiency Standards</v>
      </c>
      <c r="C1409" s="76" t="str">
        <f t="shared" si="40"/>
        <v>Percentage Improvement in Eqpt Efficiency Standards above BAU</v>
      </c>
      <c r="D1409" s="78" t="s">
        <v>1310</v>
      </c>
      <c r="E1409" s="88" t="s">
        <v>645</v>
      </c>
      <c r="F1409" t="s">
        <v>819</v>
      </c>
      <c r="G1409" s="88" t="s">
        <v>649</v>
      </c>
      <c r="H1409" s="15">
        <v>1051</v>
      </c>
      <c r="I1409" s="247" t="s">
        <v>44</v>
      </c>
      <c r="J1409" s="236" t="str">
        <f>IF(ISBLANK(INDEX('Policy Characteristics'!D:D,MATCH($C1409,'Policy Characteristics'!$C:$C,0))),"",INDEX('Policy Characteristics'!D:D,MATCH($C1409,'Policy Characteristics'!$C:$C,0)))</f>
        <v>Industry Energy Efficiency Standards</v>
      </c>
      <c r="K1409" s="76" t="str">
        <f>IF(ISBLANK(INDEX('Policy Characteristics'!E:E,MATCH($C1409,'Policy Characteristics'!$C:$C,0))),"",INDEX('Policy Characteristics'!E:E,MATCH($C1409,'Policy Characteristics'!$C:$C,0)))</f>
        <v>indst efficiency standards</v>
      </c>
      <c r="L1409" s="239">
        <f>IF(ISBLANK(INDEX('Policy Characteristics'!F:F,MATCH($C1409,'Policy Characteristics'!$C:$C,0))),"",INDEX('Policy Characteristics'!F:F,MATCH($C1409,'Policy Characteristics'!$C:$C,0)))</f>
        <v>0</v>
      </c>
      <c r="M1409" s="239">
        <f>IF(ISBLANK(INDEX('Policy Characteristics'!G:G,MATCH($C1409,'Policy Characteristics'!$C:$C,0))),"",INDEX('Policy Characteristics'!G:G,MATCH($C1409,'Policy Characteristics'!$C:$C,0)))</f>
        <v>0.25</v>
      </c>
      <c r="N1409" s="239">
        <f>IF(ISBLANK(INDEX('Policy Characteristics'!H:H,MATCH($C1409,'Policy Characteristics'!$C:$C,0))),"",INDEX('Policy Characteristics'!H:H,MATCH($C1409,'Policy Characteristics'!$C:$C,0)))</f>
        <v>0.01</v>
      </c>
      <c r="O1409" s="76" t="str">
        <f>IF(ISBLANK(INDEX('Policy Characteristics'!I:I,MATCH($C1409,'Policy Characteristics'!$C:$C,0))),"",INDEX('Policy Characteristics'!I:I,MATCH($C1409,'Policy Characteristics'!$C:$C,0)))</f>
        <v>% reduction in energy use</v>
      </c>
      <c r="P1409" s="76" t="str">
        <f>IF(ISBLANK(INDEX('Policy Characteristics'!J:J,MATCH($C1409,'Policy Characteristics'!$C:$C,0))),"",INDEX('Policy Characteristics'!J:J,MATCH($C1409,'Policy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9" s="76" t="str">
        <f>IF(ISBLANK(INDEX('Policy Characteristics'!K:K,MATCH($C1409,'Policy Characteristics'!$C:$C,0))),"",INDEX('Policy Characteristics'!K:K,MATCH($C1409,'Policy Characteristics'!$C:$C,0)))</f>
        <v>industry-ag-main.html#eff-stds</v>
      </c>
      <c r="R1409" s="76" t="str">
        <f>IF(ISBLANK(INDEX('Policy Characteristics'!L:L,MATCH($C1409,'Policy Characteristics'!$C:$C,0))),"",INDEX('Policy Characteristics'!L:L,MATCH($C1409,'Policy Characteristics'!$C:$C,0)))</f>
        <v>industry-energy-efficiency-standards.html</v>
      </c>
    </row>
    <row r="1410" spans="1:18" s="76" customFormat="1" x14ac:dyDescent="0.25">
      <c r="A1410" s="76" t="str">
        <f>IF(ISBLANK(INDEX('Policy Characteristics'!A:A,MATCH($C1410,'Policy Characteristics'!$C:$C,0))),"",INDEX('Policy Characteristics'!A:A,MATCH($C1410,'Policy Characteristics'!$C:$C,0)))</f>
        <v>Industry</v>
      </c>
      <c r="B1410" s="234" t="str">
        <f>IF(ISBLANK(INDEX('Policy Characteristics'!B:B,MATCH($C1410,'Policy Characteristics'!$C:$C,0))),"",INDEX('Policy Characteristics'!B:B,MATCH($C1410,'Policy Characteristics'!$C:$C,0)))</f>
        <v>Industry Energy Efficiency Standards</v>
      </c>
      <c r="C1410" s="76" t="str">
        <f t="shared" si="40"/>
        <v>Percentage Improvement in Eqpt Efficiency Standards above BAU</v>
      </c>
      <c r="D1410" s="78" t="s">
        <v>1310</v>
      </c>
      <c r="E1410" s="88" t="s">
        <v>646</v>
      </c>
      <c r="F1410" t="s">
        <v>819</v>
      </c>
      <c r="G1410" s="88" t="s">
        <v>650</v>
      </c>
      <c r="H1410" s="15">
        <v>1052</v>
      </c>
      <c r="I1410" s="247" t="s">
        <v>43</v>
      </c>
      <c r="J1410" s="236" t="str">
        <f>IF(ISBLANK(INDEX('Policy Characteristics'!D:D,MATCH($C1410,'Policy Characteristics'!$C:$C,0))),"",INDEX('Policy Characteristics'!D:D,MATCH($C1410,'Policy Characteristics'!$C:$C,0)))</f>
        <v>Industry Energy Efficiency Standards</v>
      </c>
      <c r="K1410" s="76" t="str">
        <f>IF(ISBLANK(INDEX('Policy Characteristics'!E:E,MATCH($C1410,'Policy Characteristics'!$C:$C,0))),"",INDEX('Policy Characteristics'!E:E,MATCH($C1410,'Policy Characteristics'!$C:$C,0)))</f>
        <v>indst efficiency standards</v>
      </c>
      <c r="L1410" s="239">
        <f>IF(ISBLANK(INDEX('Policy Characteristics'!F:F,MATCH($C1410,'Policy Characteristics'!$C:$C,0))),"",INDEX('Policy Characteristics'!F:F,MATCH($C1410,'Policy Characteristics'!$C:$C,0)))</f>
        <v>0</v>
      </c>
      <c r="M1410" s="239">
        <f>IF(ISBLANK(INDEX('Policy Characteristics'!G:G,MATCH($C1410,'Policy Characteristics'!$C:$C,0))),"",INDEX('Policy Characteristics'!G:G,MATCH($C1410,'Policy Characteristics'!$C:$C,0)))</f>
        <v>0.25</v>
      </c>
      <c r="N1410" s="239">
        <f>IF(ISBLANK(INDEX('Policy Characteristics'!H:H,MATCH($C1410,'Policy Characteristics'!$C:$C,0))),"",INDEX('Policy Characteristics'!H:H,MATCH($C1410,'Policy Characteristics'!$C:$C,0)))</f>
        <v>0.01</v>
      </c>
      <c r="O1410" s="76" t="str">
        <f>IF(ISBLANK(INDEX('Policy Characteristics'!I:I,MATCH($C1410,'Policy Characteristics'!$C:$C,0))),"",INDEX('Policy Characteristics'!I:I,MATCH($C1410,'Policy Characteristics'!$C:$C,0)))</f>
        <v>% reduction in energy use</v>
      </c>
      <c r="P1410" s="76" t="str">
        <f>IF(ISBLANK(INDEX('Policy Characteristics'!J:J,MATCH($C1410,'Policy Characteristics'!$C:$C,0))),"",INDEX('Policy Characteristics'!J:J,MATCH($C1410,'Policy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0" s="76" t="str">
        <f>IF(ISBLANK(INDEX('Policy Characteristics'!K:K,MATCH($C1410,'Policy Characteristics'!$C:$C,0))),"",INDEX('Policy Characteristics'!K:K,MATCH($C1410,'Policy Characteristics'!$C:$C,0)))</f>
        <v>industry-ag-main.html#eff-stds</v>
      </c>
      <c r="R1410" s="76" t="str">
        <f>IF(ISBLANK(INDEX('Policy Characteristics'!L:L,MATCH($C1410,'Policy Characteristics'!$C:$C,0))),"",INDEX('Policy Characteristics'!L:L,MATCH($C1410,'Policy Characteristics'!$C:$C,0)))</f>
        <v>industry-energy-efficiency-standards.html</v>
      </c>
    </row>
    <row r="1411" spans="1:18" s="76" customFormat="1" x14ac:dyDescent="0.25">
      <c r="A1411" s="76" t="str">
        <f>IF(ISBLANK(INDEX('Policy Characteristics'!A:A,MATCH($C1411,'Policy Characteristics'!$C:$C,0))),"",INDEX('Policy Characteristics'!A:A,MATCH($C1411,'Policy Characteristics'!$C:$C,0)))</f>
        <v>Industry</v>
      </c>
      <c r="B1411" s="234" t="str">
        <f>IF(ISBLANK(INDEX('Policy Characteristics'!B:B,MATCH($C1411,'Policy Characteristics'!$C:$C,0))),"",INDEX('Policy Characteristics'!B:B,MATCH($C1411,'Policy Characteristics'!$C:$C,0)))</f>
        <v>Industry Energy Efficiency Standards</v>
      </c>
      <c r="C1411" s="76" t="str">
        <f t="shared" si="40"/>
        <v>Percentage Improvement in Eqpt Efficiency Standards above BAU</v>
      </c>
      <c r="D1411" s="78" t="s">
        <v>1310</v>
      </c>
      <c r="E1411" s="88" t="s">
        <v>647</v>
      </c>
      <c r="F1411" t="s">
        <v>819</v>
      </c>
      <c r="G1411" s="88" t="s">
        <v>653</v>
      </c>
      <c r="H1411" s="15">
        <v>1053</v>
      </c>
      <c r="I1411" s="247" t="s">
        <v>44</v>
      </c>
      <c r="J1411" s="236" t="str">
        <f>IF(ISBLANK(INDEX('Policy Characteristics'!D:D,MATCH($C1411,'Policy Characteristics'!$C:$C,0))),"",INDEX('Policy Characteristics'!D:D,MATCH($C1411,'Policy Characteristics'!$C:$C,0)))</f>
        <v>Industry Energy Efficiency Standards</v>
      </c>
      <c r="K1411" s="76" t="str">
        <f>IF(ISBLANK(INDEX('Policy Characteristics'!E:E,MATCH($C1411,'Policy Characteristics'!$C:$C,0))),"",INDEX('Policy Characteristics'!E:E,MATCH($C1411,'Policy Characteristics'!$C:$C,0)))</f>
        <v>indst efficiency standards</v>
      </c>
      <c r="L1411" s="239">
        <f>IF(ISBLANK(INDEX('Policy Characteristics'!F:F,MATCH($C1411,'Policy Characteristics'!$C:$C,0))),"",INDEX('Policy Characteristics'!F:F,MATCH($C1411,'Policy Characteristics'!$C:$C,0)))</f>
        <v>0</v>
      </c>
      <c r="M1411" s="239">
        <f>IF(ISBLANK(INDEX('Policy Characteristics'!G:G,MATCH($C1411,'Policy Characteristics'!$C:$C,0))),"",INDEX('Policy Characteristics'!G:G,MATCH($C1411,'Policy Characteristics'!$C:$C,0)))</f>
        <v>0.25</v>
      </c>
      <c r="N1411" s="239">
        <f>IF(ISBLANK(INDEX('Policy Characteristics'!H:H,MATCH($C1411,'Policy Characteristics'!$C:$C,0))),"",INDEX('Policy Characteristics'!H:H,MATCH($C1411,'Policy Characteristics'!$C:$C,0)))</f>
        <v>0.01</v>
      </c>
      <c r="O1411" s="76" t="str">
        <f>IF(ISBLANK(INDEX('Policy Characteristics'!I:I,MATCH($C1411,'Policy Characteristics'!$C:$C,0))),"",INDEX('Policy Characteristics'!I:I,MATCH($C1411,'Policy Characteristics'!$C:$C,0)))</f>
        <v>% reduction in energy use</v>
      </c>
      <c r="P1411" s="76" t="str">
        <f>IF(ISBLANK(INDEX('Policy Characteristics'!J:J,MATCH($C1411,'Policy Characteristics'!$C:$C,0))),"",INDEX('Policy Characteristics'!J:J,MATCH($C1411,'Policy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1" s="76" t="str">
        <f>IF(ISBLANK(INDEX('Policy Characteristics'!K:K,MATCH($C1411,'Policy Characteristics'!$C:$C,0))),"",INDEX('Policy Characteristics'!K:K,MATCH($C1411,'Policy Characteristics'!$C:$C,0)))</f>
        <v>industry-ag-main.html#eff-stds</v>
      </c>
      <c r="R1411" s="76" t="str">
        <f>IF(ISBLANK(INDEX('Policy Characteristics'!L:L,MATCH($C1411,'Policy Characteristics'!$C:$C,0))),"",INDEX('Policy Characteristics'!L:L,MATCH($C1411,'Policy Characteristics'!$C:$C,0)))</f>
        <v>industry-energy-efficiency-standards.html</v>
      </c>
    </row>
    <row r="1412" spans="1:18" s="76" customFormat="1" x14ac:dyDescent="0.25">
      <c r="A1412" s="76" t="str">
        <f>IF(ISBLANK(INDEX('Policy Characteristics'!A:A,MATCH($C1412,'Policy Characteristics'!$C:$C,0))),"",INDEX('Policy Characteristics'!A:A,MATCH($C1412,'Policy Characteristics'!$C:$C,0)))</f>
        <v>Industry</v>
      </c>
      <c r="B1412" s="234" t="str">
        <f>IF(ISBLANK(INDEX('Policy Characteristics'!B:B,MATCH($C1412,'Policy Characteristics'!$C:$C,0))),"",INDEX('Policy Characteristics'!B:B,MATCH($C1412,'Policy Characteristics'!$C:$C,0)))</f>
        <v>Industry Energy Efficiency Standards</v>
      </c>
      <c r="C1412" s="76" t="str">
        <f t="shared" si="40"/>
        <v>Percentage Improvement in Eqpt Efficiency Standards above BAU</v>
      </c>
      <c r="D1412" s="78" t="s">
        <v>1310</v>
      </c>
      <c r="E1412" s="88" t="s">
        <v>946</v>
      </c>
      <c r="F1412" t="s">
        <v>819</v>
      </c>
      <c r="G1412" s="88" t="s">
        <v>949</v>
      </c>
      <c r="H1412" s="15">
        <v>1054</v>
      </c>
      <c r="I1412" s="247" t="s">
        <v>44</v>
      </c>
      <c r="J1412" s="236" t="str">
        <f>IF(ISBLANK(INDEX('Policy Characteristics'!D:D,MATCH($C1412,'Policy Characteristics'!$C:$C,0))),"",INDEX('Policy Characteristics'!D:D,MATCH($C1412,'Policy Characteristics'!$C:$C,0)))</f>
        <v>Industry Energy Efficiency Standards</v>
      </c>
      <c r="K1412" s="76" t="str">
        <f>IF(ISBLANK(INDEX('Policy Characteristics'!E:E,MATCH($C1412,'Policy Characteristics'!$C:$C,0))),"",INDEX('Policy Characteristics'!E:E,MATCH($C1412,'Policy Characteristics'!$C:$C,0)))</f>
        <v>indst efficiency standards</v>
      </c>
      <c r="L1412" s="239">
        <f>IF(ISBLANK(INDEX('Policy Characteristics'!F:F,MATCH($C1412,'Policy Characteristics'!$C:$C,0))),"",INDEX('Policy Characteristics'!F:F,MATCH($C1412,'Policy Characteristics'!$C:$C,0)))</f>
        <v>0</v>
      </c>
      <c r="M1412" s="239">
        <f>IF(ISBLANK(INDEX('Policy Characteristics'!G:G,MATCH($C1412,'Policy Characteristics'!$C:$C,0))),"",INDEX('Policy Characteristics'!G:G,MATCH($C1412,'Policy Characteristics'!$C:$C,0)))</f>
        <v>0.25</v>
      </c>
      <c r="N1412" s="239">
        <f>IF(ISBLANK(INDEX('Policy Characteristics'!H:H,MATCH($C1412,'Policy Characteristics'!$C:$C,0))),"",INDEX('Policy Characteristics'!H:H,MATCH($C1412,'Policy Characteristics'!$C:$C,0)))</f>
        <v>0.01</v>
      </c>
      <c r="O1412" s="76" t="str">
        <f>IF(ISBLANK(INDEX('Policy Characteristics'!I:I,MATCH($C1412,'Policy Characteristics'!$C:$C,0))),"",INDEX('Policy Characteristics'!I:I,MATCH($C1412,'Policy Characteristics'!$C:$C,0)))</f>
        <v>% reduction in energy use</v>
      </c>
      <c r="P1412" s="76" t="str">
        <f>IF(ISBLANK(INDEX('Policy Characteristics'!J:J,MATCH($C1412,'Policy Characteristics'!$C:$C,0))),"",INDEX('Policy Characteristics'!J:J,MATCH($C1412,'Policy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2" s="76" t="str">
        <f>IF(ISBLANK(INDEX('Policy Characteristics'!K:K,MATCH($C1412,'Policy Characteristics'!$C:$C,0))),"",INDEX('Policy Characteristics'!K:K,MATCH($C1412,'Policy Characteristics'!$C:$C,0)))</f>
        <v>industry-ag-main.html#eff-stds</v>
      </c>
      <c r="R1412" s="76" t="str">
        <f>IF(ISBLANK(INDEX('Policy Characteristics'!L:L,MATCH($C1412,'Policy Characteristics'!$C:$C,0))),"",INDEX('Policy Characteristics'!L:L,MATCH($C1412,'Policy Characteristics'!$C:$C,0)))</f>
        <v>industry-energy-efficiency-standards.html</v>
      </c>
    </row>
    <row r="1413" spans="1:18" s="76" customFormat="1" x14ac:dyDescent="0.25">
      <c r="A1413" s="76" t="str">
        <f>IF(ISBLANK(INDEX('Policy Characteristics'!A:A,MATCH($C1413,'Policy Characteristics'!$C:$C,0))),"",INDEX('Policy Characteristics'!A:A,MATCH($C1413,'Policy Characteristics'!$C:$C,0)))</f>
        <v>Industry</v>
      </c>
      <c r="B1413" s="234" t="str">
        <f>IF(ISBLANK(INDEX('Policy Characteristics'!B:B,MATCH($C1413,'Policy Characteristics'!$C:$C,0))),"",INDEX('Policy Characteristics'!B:B,MATCH($C1413,'Policy Characteristics'!$C:$C,0)))</f>
        <v>Industry Energy Efficiency Standards</v>
      </c>
      <c r="C1413" s="76" t="str">
        <f t="shared" si="40"/>
        <v>Percentage Improvement in Eqpt Efficiency Standards above BAU</v>
      </c>
      <c r="D1413" s="78" t="s">
        <v>1310</v>
      </c>
      <c r="E1413" s="88" t="s">
        <v>947</v>
      </c>
      <c r="F1413" t="s">
        <v>819</v>
      </c>
      <c r="G1413" s="88" t="s">
        <v>951</v>
      </c>
      <c r="H1413" s="15">
        <v>1055</v>
      </c>
      <c r="I1413" s="247" t="s">
        <v>43</v>
      </c>
      <c r="J1413" s="236" t="str">
        <f>IF(ISBLANK(INDEX('Policy Characteristics'!D:D,MATCH($C1413,'Policy Characteristics'!$C:$C,0))),"",INDEX('Policy Characteristics'!D:D,MATCH($C1413,'Policy Characteristics'!$C:$C,0)))</f>
        <v>Industry Energy Efficiency Standards</v>
      </c>
      <c r="K1413" s="76" t="str">
        <f>IF(ISBLANK(INDEX('Policy Characteristics'!E:E,MATCH($C1413,'Policy Characteristics'!$C:$C,0))),"",INDEX('Policy Characteristics'!E:E,MATCH($C1413,'Policy Characteristics'!$C:$C,0)))</f>
        <v>indst efficiency standards</v>
      </c>
      <c r="L1413" s="239">
        <f>IF(ISBLANK(INDEX('Policy Characteristics'!F:F,MATCH($C1413,'Policy Characteristics'!$C:$C,0))),"",INDEX('Policy Characteristics'!F:F,MATCH($C1413,'Policy Characteristics'!$C:$C,0)))</f>
        <v>0</v>
      </c>
      <c r="M1413" s="239">
        <f>IF(ISBLANK(INDEX('Policy Characteristics'!G:G,MATCH($C1413,'Policy Characteristics'!$C:$C,0))),"",INDEX('Policy Characteristics'!G:G,MATCH($C1413,'Policy Characteristics'!$C:$C,0)))</f>
        <v>0.25</v>
      </c>
      <c r="N1413" s="239">
        <f>IF(ISBLANK(INDEX('Policy Characteristics'!H:H,MATCH($C1413,'Policy Characteristics'!$C:$C,0))),"",INDEX('Policy Characteristics'!H:H,MATCH($C1413,'Policy Characteristics'!$C:$C,0)))</f>
        <v>0.01</v>
      </c>
      <c r="O1413" s="76" t="str">
        <f>IF(ISBLANK(INDEX('Policy Characteristics'!I:I,MATCH($C1413,'Policy Characteristics'!$C:$C,0))),"",INDEX('Policy Characteristics'!I:I,MATCH($C1413,'Policy Characteristics'!$C:$C,0)))</f>
        <v>% reduction in energy use</v>
      </c>
      <c r="P1413" s="76" t="str">
        <f>IF(ISBLANK(INDEX('Policy Characteristics'!J:J,MATCH($C1413,'Policy Characteristics'!$C:$C,0))),"",INDEX('Policy Characteristics'!J:J,MATCH($C1413,'Policy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3" s="76" t="str">
        <f>IF(ISBLANK(INDEX('Policy Characteristics'!K:K,MATCH($C1413,'Policy Characteristics'!$C:$C,0))),"",INDEX('Policy Characteristics'!K:K,MATCH($C1413,'Policy Characteristics'!$C:$C,0)))</f>
        <v>industry-ag-main.html#eff-stds</v>
      </c>
      <c r="R1413" s="76" t="str">
        <f>IF(ISBLANK(INDEX('Policy Characteristics'!L:L,MATCH($C1413,'Policy Characteristics'!$C:$C,0))),"",INDEX('Policy Characteristics'!L:L,MATCH($C1413,'Policy Characteristics'!$C:$C,0)))</f>
        <v>industry-energy-efficiency-standards.html</v>
      </c>
    </row>
    <row r="1414" spans="1:18" s="76" customFormat="1" x14ac:dyDescent="0.25">
      <c r="A1414" s="76" t="str">
        <f>IF(ISBLANK(INDEX('Policy Characteristics'!A:A,MATCH($C1414,'Policy Characteristics'!$C:$C,0))),"",INDEX('Policy Characteristics'!A:A,MATCH($C1414,'Policy Characteristics'!$C:$C,0)))</f>
        <v>Industry</v>
      </c>
      <c r="B1414" s="234" t="str">
        <f>IF(ISBLANK(INDEX('Policy Characteristics'!B:B,MATCH($C1414,'Policy Characteristics'!$C:$C,0))),"",INDEX('Policy Characteristics'!B:B,MATCH($C1414,'Policy Characteristics'!$C:$C,0)))</f>
        <v>Industry Energy Efficiency Standards</v>
      </c>
      <c r="C1414" s="76" t="str">
        <f t="shared" si="40"/>
        <v>Percentage Improvement in Eqpt Efficiency Standards above BAU</v>
      </c>
      <c r="D1414" s="78" t="s">
        <v>1310</v>
      </c>
      <c r="E1414" s="88" t="s">
        <v>948</v>
      </c>
      <c r="F1414" t="s">
        <v>819</v>
      </c>
      <c r="G1414" s="88" t="s">
        <v>952</v>
      </c>
      <c r="H1414" s="15">
        <v>1056</v>
      </c>
      <c r="I1414" s="247" t="s">
        <v>43</v>
      </c>
      <c r="J1414" s="236" t="str">
        <f>IF(ISBLANK(INDEX('Policy Characteristics'!D:D,MATCH($C1414,'Policy Characteristics'!$C:$C,0))),"",INDEX('Policy Characteristics'!D:D,MATCH($C1414,'Policy Characteristics'!$C:$C,0)))</f>
        <v>Industry Energy Efficiency Standards</v>
      </c>
      <c r="K1414" s="76" t="str">
        <f>IF(ISBLANK(INDEX('Policy Characteristics'!E:E,MATCH($C1414,'Policy Characteristics'!$C:$C,0))),"",INDEX('Policy Characteristics'!E:E,MATCH($C1414,'Policy Characteristics'!$C:$C,0)))</f>
        <v>indst efficiency standards</v>
      </c>
      <c r="L1414" s="239">
        <f>IF(ISBLANK(INDEX('Policy Characteristics'!F:F,MATCH($C1414,'Policy Characteristics'!$C:$C,0))),"",INDEX('Policy Characteristics'!F:F,MATCH($C1414,'Policy Characteristics'!$C:$C,0)))</f>
        <v>0</v>
      </c>
      <c r="M1414" s="239">
        <f>IF(ISBLANK(INDEX('Policy Characteristics'!G:G,MATCH($C1414,'Policy Characteristics'!$C:$C,0))),"",INDEX('Policy Characteristics'!G:G,MATCH($C1414,'Policy Characteristics'!$C:$C,0)))</f>
        <v>0.25</v>
      </c>
      <c r="N1414" s="239">
        <f>IF(ISBLANK(INDEX('Policy Characteristics'!H:H,MATCH($C1414,'Policy Characteristics'!$C:$C,0))),"",INDEX('Policy Characteristics'!H:H,MATCH($C1414,'Policy Characteristics'!$C:$C,0)))</f>
        <v>0.01</v>
      </c>
      <c r="O1414" s="76" t="str">
        <f>IF(ISBLANK(INDEX('Policy Characteristics'!I:I,MATCH($C1414,'Policy Characteristics'!$C:$C,0))),"",INDEX('Policy Characteristics'!I:I,MATCH($C1414,'Policy Characteristics'!$C:$C,0)))</f>
        <v>% reduction in energy use</v>
      </c>
      <c r="P1414" s="76" t="str">
        <f>IF(ISBLANK(INDEX('Policy Characteristics'!J:J,MATCH($C1414,'Policy Characteristics'!$C:$C,0))),"",INDEX('Policy Characteristics'!J:J,MATCH($C1414,'Policy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4" s="76" t="str">
        <f>IF(ISBLANK(INDEX('Policy Characteristics'!K:K,MATCH($C1414,'Policy Characteristics'!$C:$C,0))),"",INDEX('Policy Characteristics'!K:K,MATCH($C1414,'Policy Characteristics'!$C:$C,0)))</f>
        <v>industry-ag-main.html#eff-stds</v>
      </c>
      <c r="R1414" s="76" t="str">
        <f>IF(ISBLANK(INDEX('Policy Characteristics'!L:L,MATCH($C1414,'Policy Characteristics'!$C:$C,0))),"",INDEX('Policy Characteristics'!L:L,MATCH($C1414,'Policy Characteristics'!$C:$C,0)))</f>
        <v>industry-energy-efficiency-standards.html</v>
      </c>
    </row>
    <row r="1415" spans="1:18" s="76" customFormat="1" x14ac:dyDescent="0.25">
      <c r="A1415" s="76" t="str">
        <f>IF(ISBLANK(INDEX('Policy Characteristics'!A:A,MATCH($C1415,'Policy Characteristics'!$C:$C,0))),"",INDEX('Policy Characteristics'!A:A,MATCH($C1415,'Policy Characteristics'!$C:$C,0)))</f>
        <v>Industry</v>
      </c>
      <c r="B1415" s="234" t="str">
        <f>IF(ISBLANK(INDEX('Policy Characteristics'!B:B,MATCH($C1415,'Policy Characteristics'!$C:$C,0))),"",INDEX('Policy Characteristics'!B:B,MATCH($C1415,'Policy Characteristics'!$C:$C,0)))</f>
        <v>Industry Energy Efficiency Standards</v>
      </c>
      <c r="C1415" s="76" t="str">
        <f t="shared" si="40"/>
        <v>Percentage Improvement in Eqpt Efficiency Standards above BAU</v>
      </c>
      <c r="D1415" s="78" t="s">
        <v>1310</v>
      </c>
      <c r="E1415" s="88" t="s">
        <v>945</v>
      </c>
      <c r="F1415" t="s">
        <v>819</v>
      </c>
      <c r="G1415" s="88" t="s">
        <v>950</v>
      </c>
      <c r="H1415" s="15">
        <v>1057</v>
      </c>
      <c r="I1415" s="247" t="s">
        <v>44</v>
      </c>
      <c r="J1415" s="236" t="str">
        <f>IF(ISBLANK(INDEX('Policy Characteristics'!D:D,MATCH($C1415,'Policy Characteristics'!$C:$C,0))),"",INDEX('Policy Characteristics'!D:D,MATCH($C1415,'Policy Characteristics'!$C:$C,0)))</f>
        <v>Industry Energy Efficiency Standards</v>
      </c>
      <c r="K1415" s="76" t="str">
        <f>IF(ISBLANK(INDEX('Policy Characteristics'!E:E,MATCH($C1415,'Policy Characteristics'!$C:$C,0))),"",INDEX('Policy Characteristics'!E:E,MATCH($C1415,'Policy Characteristics'!$C:$C,0)))</f>
        <v>indst efficiency standards</v>
      </c>
      <c r="L1415" s="239">
        <f>IF(ISBLANK(INDEX('Policy Characteristics'!F:F,MATCH($C1415,'Policy Characteristics'!$C:$C,0))),"",INDEX('Policy Characteristics'!F:F,MATCH($C1415,'Policy Characteristics'!$C:$C,0)))</f>
        <v>0</v>
      </c>
      <c r="M1415" s="239">
        <f>IF(ISBLANK(INDEX('Policy Characteristics'!G:G,MATCH($C1415,'Policy Characteristics'!$C:$C,0))),"",INDEX('Policy Characteristics'!G:G,MATCH($C1415,'Policy Characteristics'!$C:$C,0)))</f>
        <v>0.25</v>
      </c>
      <c r="N1415" s="239">
        <f>IF(ISBLANK(INDEX('Policy Characteristics'!H:H,MATCH($C1415,'Policy Characteristics'!$C:$C,0))),"",INDEX('Policy Characteristics'!H:H,MATCH($C1415,'Policy Characteristics'!$C:$C,0)))</f>
        <v>0.01</v>
      </c>
      <c r="O1415" s="76" t="str">
        <f>IF(ISBLANK(INDEX('Policy Characteristics'!I:I,MATCH($C1415,'Policy Characteristics'!$C:$C,0))),"",INDEX('Policy Characteristics'!I:I,MATCH($C1415,'Policy Characteristics'!$C:$C,0)))</f>
        <v>% reduction in energy use</v>
      </c>
      <c r="P1415" s="76" t="str">
        <f>IF(ISBLANK(INDEX('Policy Characteristics'!J:J,MATCH($C1415,'Policy Characteristics'!$C:$C,0))),"",INDEX('Policy Characteristics'!J:J,MATCH($C1415,'Policy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5" s="76" t="str">
        <f>IF(ISBLANK(INDEX('Policy Characteristics'!K:K,MATCH($C1415,'Policy Characteristics'!$C:$C,0))),"",INDEX('Policy Characteristics'!K:K,MATCH($C1415,'Policy Characteristics'!$C:$C,0)))</f>
        <v>industry-ag-main.html#eff-stds</v>
      </c>
      <c r="R1415" s="76" t="str">
        <f>IF(ISBLANK(INDEX('Policy Characteristics'!L:L,MATCH($C1415,'Policy Characteristics'!$C:$C,0))),"",INDEX('Policy Characteristics'!L:L,MATCH($C1415,'Policy Characteristics'!$C:$C,0)))</f>
        <v>industry-energy-efficiency-standards.html</v>
      </c>
    </row>
    <row r="1416" spans="1:18" s="76" customFormat="1" x14ac:dyDescent="0.25">
      <c r="A1416" s="76" t="str">
        <f>IF(ISBLANK(INDEX('Policy Characteristics'!A:A,MATCH($C1416,'Policy Characteristics'!$C:$C,0))),"",INDEX('Policy Characteristics'!A:A,MATCH($C1416,'Policy Characteristics'!$C:$C,0)))</f>
        <v>Industry</v>
      </c>
      <c r="B1416" s="234" t="str">
        <f>IF(ISBLANK(INDEX('Policy Characteristics'!B:B,MATCH($C1416,'Policy Characteristics'!$C:$C,0))),"",INDEX('Policy Characteristics'!B:B,MATCH($C1416,'Policy Characteristics'!$C:$C,0)))</f>
        <v>Industry Energy Efficiency Standards</v>
      </c>
      <c r="C1416" s="76" t="str">
        <f t="shared" si="40"/>
        <v>Percentage Improvement in Eqpt Efficiency Standards above BAU</v>
      </c>
      <c r="D1416" s="78" t="s">
        <v>1311</v>
      </c>
      <c r="E1416" s="88" t="s">
        <v>642</v>
      </c>
      <c r="F1416" t="s">
        <v>1274</v>
      </c>
      <c r="G1416" s="88" t="s">
        <v>648</v>
      </c>
      <c r="H1416" s="15">
        <v>1058</v>
      </c>
      <c r="I1416" s="247" t="s">
        <v>43</v>
      </c>
      <c r="J1416" s="236" t="str">
        <f>IF(ISBLANK(INDEX('Policy Characteristics'!D:D,MATCH($C1416,'Policy Characteristics'!$C:$C,0))),"",INDEX('Policy Characteristics'!D:D,MATCH($C1416,'Policy Characteristics'!$C:$C,0)))</f>
        <v>Industry Energy Efficiency Standards</v>
      </c>
      <c r="K1416" s="76" t="str">
        <f>IF(ISBLANK(INDEX('Policy Characteristics'!E:E,MATCH($C1416,'Policy Characteristics'!$C:$C,0))),"",INDEX('Policy Characteristics'!E:E,MATCH($C1416,'Policy Characteristics'!$C:$C,0)))</f>
        <v>indst efficiency standards</v>
      </c>
      <c r="L1416" s="239">
        <f>IF(ISBLANK(INDEX('Policy Characteristics'!F:F,MATCH($C1416,'Policy Characteristics'!$C:$C,0))),"",INDEX('Policy Characteristics'!F:F,MATCH($C1416,'Policy Characteristics'!$C:$C,0)))</f>
        <v>0</v>
      </c>
      <c r="M1416" s="239">
        <f>IF(ISBLANK(INDEX('Policy Characteristics'!G:G,MATCH($C1416,'Policy Characteristics'!$C:$C,0))),"",INDEX('Policy Characteristics'!G:G,MATCH($C1416,'Policy Characteristics'!$C:$C,0)))</f>
        <v>0.25</v>
      </c>
      <c r="N1416" s="239">
        <f>IF(ISBLANK(INDEX('Policy Characteristics'!H:H,MATCH($C1416,'Policy Characteristics'!$C:$C,0))),"",INDEX('Policy Characteristics'!H:H,MATCH($C1416,'Policy Characteristics'!$C:$C,0)))</f>
        <v>0.01</v>
      </c>
      <c r="O1416" s="76" t="str">
        <f>IF(ISBLANK(INDEX('Policy Characteristics'!I:I,MATCH($C1416,'Policy Characteristics'!$C:$C,0))),"",INDEX('Policy Characteristics'!I:I,MATCH($C1416,'Policy Characteristics'!$C:$C,0)))</f>
        <v>% reduction in energy use</v>
      </c>
      <c r="P1416" s="76" t="str">
        <f>IF(ISBLANK(INDEX('Policy Characteristics'!J:J,MATCH($C1416,'Policy Characteristics'!$C:$C,0))),"",INDEX('Policy Characteristics'!J:J,MATCH($C1416,'Policy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6" s="76" t="str">
        <f>IF(ISBLANK(INDEX('Policy Characteristics'!K:K,MATCH($C1416,'Policy Characteristics'!$C:$C,0))),"",INDEX('Policy Characteristics'!K:K,MATCH($C1416,'Policy Characteristics'!$C:$C,0)))</f>
        <v>industry-ag-main.html#eff-stds</v>
      </c>
      <c r="R1416" s="76" t="str">
        <f>IF(ISBLANK(INDEX('Policy Characteristics'!L:L,MATCH($C1416,'Policy Characteristics'!$C:$C,0))),"",INDEX('Policy Characteristics'!L:L,MATCH($C1416,'Policy Characteristics'!$C:$C,0)))</f>
        <v>industry-energy-efficiency-standards.html</v>
      </c>
    </row>
    <row r="1417" spans="1:18" s="76" customFormat="1" x14ac:dyDescent="0.25">
      <c r="A1417" s="76" t="str">
        <f>IF(ISBLANK(INDEX('Policy Characteristics'!A:A,MATCH($C1417,'Policy Characteristics'!$C:$C,0))),"",INDEX('Policy Characteristics'!A:A,MATCH($C1417,'Policy Characteristics'!$C:$C,0)))</f>
        <v>Industry</v>
      </c>
      <c r="B1417" s="234" t="str">
        <f>IF(ISBLANK(INDEX('Policy Characteristics'!B:B,MATCH($C1417,'Policy Characteristics'!$C:$C,0))),"",INDEX('Policy Characteristics'!B:B,MATCH($C1417,'Policy Characteristics'!$C:$C,0)))</f>
        <v>Industry Energy Efficiency Standards</v>
      </c>
      <c r="C1417" s="76" t="str">
        <f t="shared" si="40"/>
        <v>Percentage Improvement in Eqpt Efficiency Standards above BAU</v>
      </c>
      <c r="D1417" s="78" t="s">
        <v>1311</v>
      </c>
      <c r="E1417" s="88" t="s">
        <v>643</v>
      </c>
      <c r="F1417" t="s">
        <v>1274</v>
      </c>
      <c r="G1417" s="88" t="s">
        <v>651</v>
      </c>
      <c r="H1417" s="15">
        <v>1059</v>
      </c>
      <c r="I1417" s="247" t="s">
        <v>43</v>
      </c>
      <c r="J1417" s="236" t="str">
        <f>IF(ISBLANK(INDEX('Policy Characteristics'!D:D,MATCH($C1417,'Policy Characteristics'!$C:$C,0))),"",INDEX('Policy Characteristics'!D:D,MATCH($C1417,'Policy Characteristics'!$C:$C,0)))</f>
        <v>Industry Energy Efficiency Standards</v>
      </c>
      <c r="K1417" s="76" t="str">
        <f>IF(ISBLANK(INDEX('Policy Characteristics'!E:E,MATCH($C1417,'Policy Characteristics'!$C:$C,0))),"",INDEX('Policy Characteristics'!E:E,MATCH($C1417,'Policy Characteristics'!$C:$C,0)))</f>
        <v>indst efficiency standards</v>
      </c>
      <c r="L1417" s="239">
        <f>IF(ISBLANK(INDEX('Policy Characteristics'!F:F,MATCH($C1417,'Policy Characteristics'!$C:$C,0))),"",INDEX('Policy Characteristics'!F:F,MATCH($C1417,'Policy Characteristics'!$C:$C,0)))</f>
        <v>0</v>
      </c>
      <c r="M1417" s="239">
        <f>IF(ISBLANK(INDEX('Policy Characteristics'!G:G,MATCH($C1417,'Policy Characteristics'!$C:$C,0))),"",INDEX('Policy Characteristics'!G:G,MATCH($C1417,'Policy Characteristics'!$C:$C,0)))</f>
        <v>0.25</v>
      </c>
      <c r="N1417" s="239">
        <f>IF(ISBLANK(INDEX('Policy Characteristics'!H:H,MATCH($C1417,'Policy Characteristics'!$C:$C,0))),"",INDEX('Policy Characteristics'!H:H,MATCH($C1417,'Policy Characteristics'!$C:$C,0)))</f>
        <v>0.01</v>
      </c>
      <c r="O1417" s="76" t="str">
        <f>IF(ISBLANK(INDEX('Policy Characteristics'!I:I,MATCH($C1417,'Policy Characteristics'!$C:$C,0))),"",INDEX('Policy Characteristics'!I:I,MATCH($C1417,'Policy Characteristics'!$C:$C,0)))</f>
        <v>% reduction in energy use</v>
      </c>
      <c r="P1417" s="76" t="str">
        <f>IF(ISBLANK(INDEX('Policy Characteristics'!J:J,MATCH($C1417,'Policy Characteristics'!$C:$C,0))),"",INDEX('Policy Characteristics'!J:J,MATCH($C1417,'Policy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7" s="76" t="str">
        <f>IF(ISBLANK(INDEX('Policy Characteristics'!K:K,MATCH($C1417,'Policy Characteristics'!$C:$C,0))),"",INDEX('Policy Characteristics'!K:K,MATCH($C1417,'Policy Characteristics'!$C:$C,0)))</f>
        <v>industry-ag-main.html#eff-stds</v>
      </c>
      <c r="R1417" s="76" t="str">
        <f>IF(ISBLANK(INDEX('Policy Characteristics'!L:L,MATCH($C1417,'Policy Characteristics'!$C:$C,0))),"",INDEX('Policy Characteristics'!L:L,MATCH($C1417,'Policy Characteristics'!$C:$C,0)))</f>
        <v>industry-energy-efficiency-standards.html</v>
      </c>
    </row>
    <row r="1418" spans="1:18" s="76" customFormat="1" x14ac:dyDescent="0.25">
      <c r="A1418" s="76" t="str">
        <f>IF(ISBLANK(INDEX('Policy Characteristics'!A:A,MATCH($C1418,'Policy Characteristics'!$C:$C,0))),"",INDEX('Policy Characteristics'!A:A,MATCH($C1418,'Policy Characteristics'!$C:$C,0)))</f>
        <v>Industry</v>
      </c>
      <c r="B1418" s="234" t="str">
        <f>IF(ISBLANK(INDEX('Policy Characteristics'!B:B,MATCH($C1418,'Policy Characteristics'!$C:$C,0))),"",INDEX('Policy Characteristics'!B:B,MATCH($C1418,'Policy Characteristics'!$C:$C,0)))</f>
        <v>Industry Energy Efficiency Standards</v>
      </c>
      <c r="C1418" s="76" t="str">
        <f t="shared" si="40"/>
        <v>Percentage Improvement in Eqpt Efficiency Standards above BAU</v>
      </c>
      <c r="D1418" s="78" t="s">
        <v>1311</v>
      </c>
      <c r="E1418" s="88" t="s">
        <v>644</v>
      </c>
      <c r="F1418" t="s">
        <v>1274</v>
      </c>
      <c r="G1418" s="88" t="s">
        <v>652</v>
      </c>
      <c r="H1418" s="15">
        <v>1060</v>
      </c>
      <c r="I1418" s="247" t="s">
        <v>43</v>
      </c>
      <c r="J1418" s="236" t="str">
        <f>IF(ISBLANK(INDEX('Policy Characteristics'!D:D,MATCH($C1418,'Policy Characteristics'!$C:$C,0))),"",INDEX('Policy Characteristics'!D:D,MATCH($C1418,'Policy Characteristics'!$C:$C,0)))</f>
        <v>Industry Energy Efficiency Standards</v>
      </c>
      <c r="K1418" s="76" t="str">
        <f>IF(ISBLANK(INDEX('Policy Characteristics'!E:E,MATCH($C1418,'Policy Characteristics'!$C:$C,0))),"",INDEX('Policy Characteristics'!E:E,MATCH($C1418,'Policy Characteristics'!$C:$C,0)))</f>
        <v>indst efficiency standards</v>
      </c>
      <c r="L1418" s="239">
        <f>IF(ISBLANK(INDEX('Policy Characteristics'!F:F,MATCH($C1418,'Policy Characteristics'!$C:$C,0))),"",INDEX('Policy Characteristics'!F:F,MATCH($C1418,'Policy Characteristics'!$C:$C,0)))</f>
        <v>0</v>
      </c>
      <c r="M1418" s="239">
        <f>IF(ISBLANK(INDEX('Policy Characteristics'!G:G,MATCH($C1418,'Policy Characteristics'!$C:$C,0))),"",INDEX('Policy Characteristics'!G:G,MATCH($C1418,'Policy Characteristics'!$C:$C,0)))</f>
        <v>0.25</v>
      </c>
      <c r="N1418" s="239">
        <f>IF(ISBLANK(INDEX('Policy Characteristics'!H:H,MATCH($C1418,'Policy Characteristics'!$C:$C,0))),"",INDEX('Policy Characteristics'!H:H,MATCH($C1418,'Policy Characteristics'!$C:$C,0)))</f>
        <v>0.01</v>
      </c>
      <c r="O1418" s="76" t="str">
        <f>IF(ISBLANK(INDEX('Policy Characteristics'!I:I,MATCH($C1418,'Policy Characteristics'!$C:$C,0))),"",INDEX('Policy Characteristics'!I:I,MATCH($C1418,'Policy Characteristics'!$C:$C,0)))</f>
        <v>% reduction in energy use</v>
      </c>
      <c r="P1418" s="76" t="str">
        <f>IF(ISBLANK(INDEX('Policy Characteristics'!J:J,MATCH($C1418,'Policy Characteristics'!$C:$C,0))),"",INDEX('Policy Characteristics'!J:J,MATCH($C1418,'Policy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8" s="76" t="str">
        <f>IF(ISBLANK(INDEX('Policy Characteristics'!K:K,MATCH($C1418,'Policy Characteristics'!$C:$C,0))),"",INDEX('Policy Characteristics'!K:K,MATCH($C1418,'Policy Characteristics'!$C:$C,0)))</f>
        <v>industry-ag-main.html#eff-stds</v>
      </c>
      <c r="R1418" s="76" t="str">
        <f>IF(ISBLANK(INDEX('Policy Characteristics'!L:L,MATCH($C1418,'Policy Characteristics'!$C:$C,0))),"",INDEX('Policy Characteristics'!L:L,MATCH($C1418,'Policy Characteristics'!$C:$C,0)))</f>
        <v>industry-energy-efficiency-standards.html</v>
      </c>
    </row>
    <row r="1419" spans="1:18" s="76" customFormat="1" x14ac:dyDescent="0.25">
      <c r="A1419" s="76" t="str">
        <f>IF(ISBLANK(INDEX('Policy Characteristics'!A:A,MATCH($C1419,'Policy Characteristics'!$C:$C,0))),"",INDEX('Policy Characteristics'!A:A,MATCH($C1419,'Policy Characteristics'!$C:$C,0)))</f>
        <v>Industry</v>
      </c>
      <c r="B1419" s="234" t="str">
        <f>IF(ISBLANK(INDEX('Policy Characteristics'!B:B,MATCH($C1419,'Policy Characteristics'!$C:$C,0))),"",INDEX('Policy Characteristics'!B:B,MATCH($C1419,'Policy Characteristics'!$C:$C,0)))</f>
        <v>Industry Energy Efficiency Standards</v>
      </c>
      <c r="C1419" s="76" t="str">
        <f t="shared" si="40"/>
        <v>Percentage Improvement in Eqpt Efficiency Standards above BAU</v>
      </c>
      <c r="D1419" s="78" t="s">
        <v>1311</v>
      </c>
      <c r="E1419" s="88" t="s">
        <v>645</v>
      </c>
      <c r="F1419" t="s">
        <v>1274</v>
      </c>
      <c r="G1419" s="88" t="s">
        <v>649</v>
      </c>
      <c r="H1419" s="15">
        <v>1061</v>
      </c>
      <c r="I1419" s="247" t="s">
        <v>44</v>
      </c>
      <c r="J1419" s="236" t="str">
        <f>IF(ISBLANK(INDEX('Policy Characteristics'!D:D,MATCH($C1419,'Policy Characteristics'!$C:$C,0))),"",INDEX('Policy Characteristics'!D:D,MATCH($C1419,'Policy Characteristics'!$C:$C,0)))</f>
        <v>Industry Energy Efficiency Standards</v>
      </c>
      <c r="K1419" s="76" t="str">
        <f>IF(ISBLANK(INDEX('Policy Characteristics'!E:E,MATCH($C1419,'Policy Characteristics'!$C:$C,0))),"",INDEX('Policy Characteristics'!E:E,MATCH($C1419,'Policy Characteristics'!$C:$C,0)))</f>
        <v>indst efficiency standards</v>
      </c>
      <c r="L1419" s="239">
        <f>IF(ISBLANK(INDEX('Policy Characteristics'!F:F,MATCH($C1419,'Policy Characteristics'!$C:$C,0))),"",INDEX('Policy Characteristics'!F:F,MATCH($C1419,'Policy Characteristics'!$C:$C,0)))</f>
        <v>0</v>
      </c>
      <c r="M1419" s="239">
        <f>IF(ISBLANK(INDEX('Policy Characteristics'!G:G,MATCH($C1419,'Policy Characteristics'!$C:$C,0))),"",INDEX('Policy Characteristics'!G:G,MATCH($C1419,'Policy Characteristics'!$C:$C,0)))</f>
        <v>0.25</v>
      </c>
      <c r="N1419" s="239">
        <f>IF(ISBLANK(INDEX('Policy Characteristics'!H:H,MATCH($C1419,'Policy Characteristics'!$C:$C,0))),"",INDEX('Policy Characteristics'!H:H,MATCH($C1419,'Policy Characteristics'!$C:$C,0)))</f>
        <v>0.01</v>
      </c>
      <c r="O1419" s="76" t="str">
        <f>IF(ISBLANK(INDEX('Policy Characteristics'!I:I,MATCH($C1419,'Policy Characteristics'!$C:$C,0))),"",INDEX('Policy Characteristics'!I:I,MATCH($C1419,'Policy Characteristics'!$C:$C,0)))</f>
        <v>% reduction in energy use</v>
      </c>
      <c r="P1419" s="76" t="str">
        <f>IF(ISBLANK(INDEX('Policy Characteristics'!J:J,MATCH($C1419,'Policy Characteristics'!$C:$C,0))),"",INDEX('Policy Characteristics'!J:J,MATCH($C1419,'Policy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9" s="76" t="str">
        <f>IF(ISBLANK(INDEX('Policy Characteristics'!K:K,MATCH($C1419,'Policy Characteristics'!$C:$C,0))),"",INDEX('Policy Characteristics'!K:K,MATCH($C1419,'Policy Characteristics'!$C:$C,0)))</f>
        <v>industry-ag-main.html#eff-stds</v>
      </c>
      <c r="R1419" s="76" t="str">
        <f>IF(ISBLANK(INDEX('Policy Characteristics'!L:L,MATCH($C1419,'Policy Characteristics'!$C:$C,0))),"",INDEX('Policy Characteristics'!L:L,MATCH($C1419,'Policy Characteristics'!$C:$C,0)))</f>
        <v>industry-energy-efficiency-standards.html</v>
      </c>
    </row>
    <row r="1420" spans="1:18" s="76" customFormat="1" x14ac:dyDescent="0.25">
      <c r="A1420" s="76" t="str">
        <f>IF(ISBLANK(INDEX('Policy Characteristics'!A:A,MATCH($C1420,'Policy Characteristics'!$C:$C,0))),"",INDEX('Policy Characteristics'!A:A,MATCH($C1420,'Policy Characteristics'!$C:$C,0)))</f>
        <v>Industry</v>
      </c>
      <c r="B1420" s="234" t="str">
        <f>IF(ISBLANK(INDEX('Policy Characteristics'!B:B,MATCH($C1420,'Policy Characteristics'!$C:$C,0))),"",INDEX('Policy Characteristics'!B:B,MATCH($C1420,'Policy Characteristics'!$C:$C,0)))</f>
        <v>Industry Energy Efficiency Standards</v>
      </c>
      <c r="C1420" s="76" t="str">
        <f t="shared" si="40"/>
        <v>Percentage Improvement in Eqpt Efficiency Standards above BAU</v>
      </c>
      <c r="D1420" s="78" t="s">
        <v>1311</v>
      </c>
      <c r="E1420" s="88" t="s">
        <v>646</v>
      </c>
      <c r="F1420" t="s">
        <v>1274</v>
      </c>
      <c r="G1420" s="88" t="s">
        <v>650</v>
      </c>
      <c r="H1420" s="15">
        <v>1062</v>
      </c>
      <c r="I1420" s="247" t="s">
        <v>43</v>
      </c>
      <c r="J1420" s="236" t="str">
        <f>IF(ISBLANK(INDEX('Policy Characteristics'!D:D,MATCH($C1420,'Policy Characteristics'!$C:$C,0))),"",INDEX('Policy Characteristics'!D:D,MATCH($C1420,'Policy Characteristics'!$C:$C,0)))</f>
        <v>Industry Energy Efficiency Standards</v>
      </c>
      <c r="K1420" s="76" t="str">
        <f>IF(ISBLANK(INDEX('Policy Characteristics'!E:E,MATCH($C1420,'Policy Characteristics'!$C:$C,0))),"",INDEX('Policy Characteristics'!E:E,MATCH($C1420,'Policy Characteristics'!$C:$C,0)))</f>
        <v>indst efficiency standards</v>
      </c>
      <c r="L1420" s="239">
        <f>IF(ISBLANK(INDEX('Policy Characteristics'!F:F,MATCH($C1420,'Policy Characteristics'!$C:$C,0))),"",INDEX('Policy Characteristics'!F:F,MATCH($C1420,'Policy Characteristics'!$C:$C,0)))</f>
        <v>0</v>
      </c>
      <c r="M1420" s="239">
        <f>IF(ISBLANK(INDEX('Policy Characteristics'!G:G,MATCH($C1420,'Policy Characteristics'!$C:$C,0))),"",INDEX('Policy Characteristics'!G:G,MATCH($C1420,'Policy Characteristics'!$C:$C,0)))</f>
        <v>0.25</v>
      </c>
      <c r="N1420" s="239">
        <f>IF(ISBLANK(INDEX('Policy Characteristics'!H:H,MATCH($C1420,'Policy Characteristics'!$C:$C,0))),"",INDEX('Policy Characteristics'!H:H,MATCH($C1420,'Policy Characteristics'!$C:$C,0)))</f>
        <v>0.01</v>
      </c>
      <c r="O1420" s="76" t="str">
        <f>IF(ISBLANK(INDEX('Policy Characteristics'!I:I,MATCH($C1420,'Policy Characteristics'!$C:$C,0))),"",INDEX('Policy Characteristics'!I:I,MATCH($C1420,'Policy Characteristics'!$C:$C,0)))</f>
        <v>% reduction in energy use</v>
      </c>
      <c r="P1420" s="76" t="str">
        <f>IF(ISBLANK(INDEX('Policy Characteristics'!J:J,MATCH($C1420,'Policy Characteristics'!$C:$C,0))),"",INDEX('Policy Characteristics'!J:J,MATCH($C1420,'Policy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0" s="76" t="str">
        <f>IF(ISBLANK(INDEX('Policy Characteristics'!K:K,MATCH($C1420,'Policy Characteristics'!$C:$C,0))),"",INDEX('Policy Characteristics'!K:K,MATCH($C1420,'Policy Characteristics'!$C:$C,0)))</f>
        <v>industry-ag-main.html#eff-stds</v>
      </c>
      <c r="R1420" s="76" t="str">
        <f>IF(ISBLANK(INDEX('Policy Characteristics'!L:L,MATCH($C1420,'Policy Characteristics'!$C:$C,0))),"",INDEX('Policy Characteristics'!L:L,MATCH($C1420,'Policy Characteristics'!$C:$C,0)))</f>
        <v>industry-energy-efficiency-standards.html</v>
      </c>
    </row>
    <row r="1421" spans="1:18" s="76" customFormat="1" x14ac:dyDescent="0.25">
      <c r="A1421" s="76" t="str">
        <f>IF(ISBLANK(INDEX('Policy Characteristics'!A:A,MATCH($C1421,'Policy Characteristics'!$C:$C,0))),"",INDEX('Policy Characteristics'!A:A,MATCH($C1421,'Policy Characteristics'!$C:$C,0)))</f>
        <v>Industry</v>
      </c>
      <c r="B1421" s="234" t="str">
        <f>IF(ISBLANK(INDEX('Policy Characteristics'!B:B,MATCH($C1421,'Policy Characteristics'!$C:$C,0))),"",INDEX('Policy Characteristics'!B:B,MATCH($C1421,'Policy Characteristics'!$C:$C,0)))</f>
        <v>Industry Energy Efficiency Standards</v>
      </c>
      <c r="C1421" s="76" t="str">
        <f t="shared" si="40"/>
        <v>Percentage Improvement in Eqpt Efficiency Standards above BAU</v>
      </c>
      <c r="D1421" s="78" t="s">
        <v>1311</v>
      </c>
      <c r="E1421" s="88" t="s">
        <v>647</v>
      </c>
      <c r="F1421" t="s">
        <v>1274</v>
      </c>
      <c r="G1421" s="88" t="s">
        <v>653</v>
      </c>
      <c r="H1421" s="15">
        <v>1063</v>
      </c>
      <c r="I1421" s="247" t="s">
        <v>44</v>
      </c>
      <c r="J1421" s="236" t="str">
        <f>IF(ISBLANK(INDEX('Policy Characteristics'!D:D,MATCH($C1421,'Policy Characteristics'!$C:$C,0))),"",INDEX('Policy Characteristics'!D:D,MATCH($C1421,'Policy Characteristics'!$C:$C,0)))</f>
        <v>Industry Energy Efficiency Standards</v>
      </c>
      <c r="K1421" s="76" t="str">
        <f>IF(ISBLANK(INDEX('Policy Characteristics'!E:E,MATCH($C1421,'Policy Characteristics'!$C:$C,0))),"",INDEX('Policy Characteristics'!E:E,MATCH($C1421,'Policy Characteristics'!$C:$C,0)))</f>
        <v>indst efficiency standards</v>
      </c>
      <c r="L1421" s="239">
        <f>IF(ISBLANK(INDEX('Policy Characteristics'!F:F,MATCH($C1421,'Policy Characteristics'!$C:$C,0))),"",INDEX('Policy Characteristics'!F:F,MATCH($C1421,'Policy Characteristics'!$C:$C,0)))</f>
        <v>0</v>
      </c>
      <c r="M1421" s="239">
        <f>IF(ISBLANK(INDEX('Policy Characteristics'!G:G,MATCH($C1421,'Policy Characteristics'!$C:$C,0))),"",INDEX('Policy Characteristics'!G:G,MATCH($C1421,'Policy Characteristics'!$C:$C,0)))</f>
        <v>0.25</v>
      </c>
      <c r="N1421" s="239">
        <f>IF(ISBLANK(INDEX('Policy Characteristics'!H:H,MATCH($C1421,'Policy Characteristics'!$C:$C,0))),"",INDEX('Policy Characteristics'!H:H,MATCH($C1421,'Policy Characteristics'!$C:$C,0)))</f>
        <v>0.01</v>
      </c>
      <c r="O1421" s="76" t="str">
        <f>IF(ISBLANK(INDEX('Policy Characteristics'!I:I,MATCH($C1421,'Policy Characteristics'!$C:$C,0))),"",INDEX('Policy Characteristics'!I:I,MATCH($C1421,'Policy Characteristics'!$C:$C,0)))</f>
        <v>% reduction in energy use</v>
      </c>
      <c r="P1421" s="76" t="str">
        <f>IF(ISBLANK(INDEX('Policy Characteristics'!J:J,MATCH($C1421,'Policy Characteristics'!$C:$C,0))),"",INDEX('Policy Characteristics'!J:J,MATCH($C1421,'Policy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1" s="76" t="str">
        <f>IF(ISBLANK(INDEX('Policy Characteristics'!K:K,MATCH($C1421,'Policy Characteristics'!$C:$C,0))),"",INDEX('Policy Characteristics'!K:K,MATCH($C1421,'Policy Characteristics'!$C:$C,0)))</f>
        <v>industry-ag-main.html#eff-stds</v>
      </c>
      <c r="R1421" s="76" t="str">
        <f>IF(ISBLANK(INDEX('Policy Characteristics'!L:L,MATCH($C1421,'Policy Characteristics'!$C:$C,0))),"",INDEX('Policy Characteristics'!L:L,MATCH($C1421,'Policy Characteristics'!$C:$C,0)))</f>
        <v>industry-energy-efficiency-standards.html</v>
      </c>
    </row>
    <row r="1422" spans="1:18" s="76" customFormat="1" x14ac:dyDescent="0.25">
      <c r="A1422" s="76" t="str">
        <f>IF(ISBLANK(INDEX('Policy Characteristics'!A:A,MATCH($C1422,'Policy Characteristics'!$C:$C,0))),"",INDEX('Policy Characteristics'!A:A,MATCH($C1422,'Policy Characteristics'!$C:$C,0)))</f>
        <v>Industry</v>
      </c>
      <c r="B1422" s="234" t="str">
        <f>IF(ISBLANK(INDEX('Policy Characteristics'!B:B,MATCH($C1422,'Policy Characteristics'!$C:$C,0))),"",INDEX('Policy Characteristics'!B:B,MATCH($C1422,'Policy Characteristics'!$C:$C,0)))</f>
        <v>Industry Energy Efficiency Standards</v>
      </c>
      <c r="C1422" s="76" t="str">
        <f t="shared" si="40"/>
        <v>Percentage Improvement in Eqpt Efficiency Standards above BAU</v>
      </c>
      <c r="D1422" s="78" t="s">
        <v>1311</v>
      </c>
      <c r="E1422" s="88" t="s">
        <v>946</v>
      </c>
      <c r="F1422" t="s">
        <v>1274</v>
      </c>
      <c r="G1422" s="88" t="s">
        <v>949</v>
      </c>
      <c r="H1422" s="15">
        <v>1064</v>
      </c>
      <c r="I1422" s="247" t="s">
        <v>44</v>
      </c>
      <c r="J1422" s="236" t="str">
        <f>IF(ISBLANK(INDEX('Policy Characteristics'!D:D,MATCH($C1422,'Policy Characteristics'!$C:$C,0))),"",INDEX('Policy Characteristics'!D:D,MATCH($C1422,'Policy Characteristics'!$C:$C,0)))</f>
        <v>Industry Energy Efficiency Standards</v>
      </c>
      <c r="K1422" s="76" t="str">
        <f>IF(ISBLANK(INDEX('Policy Characteristics'!E:E,MATCH($C1422,'Policy Characteristics'!$C:$C,0))),"",INDEX('Policy Characteristics'!E:E,MATCH($C1422,'Policy Characteristics'!$C:$C,0)))</f>
        <v>indst efficiency standards</v>
      </c>
      <c r="L1422" s="239">
        <f>IF(ISBLANK(INDEX('Policy Characteristics'!F:F,MATCH($C1422,'Policy Characteristics'!$C:$C,0))),"",INDEX('Policy Characteristics'!F:F,MATCH($C1422,'Policy Characteristics'!$C:$C,0)))</f>
        <v>0</v>
      </c>
      <c r="M1422" s="239">
        <f>IF(ISBLANK(INDEX('Policy Characteristics'!G:G,MATCH($C1422,'Policy Characteristics'!$C:$C,0))),"",INDEX('Policy Characteristics'!G:G,MATCH($C1422,'Policy Characteristics'!$C:$C,0)))</f>
        <v>0.25</v>
      </c>
      <c r="N1422" s="239">
        <f>IF(ISBLANK(INDEX('Policy Characteristics'!H:H,MATCH($C1422,'Policy Characteristics'!$C:$C,0))),"",INDEX('Policy Characteristics'!H:H,MATCH($C1422,'Policy Characteristics'!$C:$C,0)))</f>
        <v>0.01</v>
      </c>
      <c r="O1422" s="76" t="str">
        <f>IF(ISBLANK(INDEX('Policy Characteristics'!I:I,MATCH($C1422,'Policy Characteristics'!$C:$C,0))),"",INDEX('Policy Characteristics'!I:I,MATCH($C1422,'Policy Characteristics'!$C:$C,0)))</f>
        <v>% reduction in energy use</v>
      </c>
      <c r="P1422" s="76" t="str">
        <f>IF(ISBLANK(INDEX('Policy Characteristics'!J:J,MATCH($C1422,'Policy Characteristics'!$C:$C,0))),"",INDEX('Policy Characteristics'!J:J,MATCH($C1422,'Policy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2" s="76" t="str">
        <f>IF(ISBLANK(INDEX('Policy Characteristics'!K:K,MATCH($C1422,'Policy Characteristics'!$C:$C,0))),"",INDEX('Policy Characteristics'!K:K,MATCH($C1422,'Policy Characteristics'!$C:$C,0)))</f>
        <v>industry-ag-main.html#eff-stds</v>
      </c>
      <c r="R1422" s="76" t="str">
        <f>IF(ISBLANK(INDEX('Policy Characteristics'!L:L,MATCH($C1422,'Policy Characteristics'!$C:$C,0))),"",INDEX('Policy Characteristics'!L:L,MATCH($C1422,'Policy Characteristics'!$C:$C,0)))</f>
        <v>industry-energy-efficiency-standards.html</v>
      </c>
    </row>
    <row r="1423" spans="1:18" s="76" customFormat="1" x14ac:dyDescent="0.25">
      <c r="A1423" s="76" t="str">
        <f>IF(ISBLANK(INDEX('Policy Characteristics'!A:A,MATCH($C1423,'Policy Characteristics'!$C:$C,0))),"",INDEX('Policy Characteristics'!A:A,MATCH($C1423,'Policy Characteristics'!$C:$C,0)))</f>
        <v>Industry</v>
      </c>
      <c r="B1423" s="234" t="str">
        <f>IF(ISBLANK(INDEX('Policy Characteristics'!B:B,MATCH($C1423,'Policy Characteristics'!$C:$C,0))),"",INDEX('Policy Characteristics'!B:B,MATCH($C1423,'Policy Characteristics'!$C:$C,0)))</f>
        <v>Industry Energy Efficiency Standards</v>
      </c>
      <c r="C1423" s="76" t="str">
        <f t="shared" si="40"/>
        <v>Percentage Improvement in Eqpt Efficiency Standards above BAU</v>
      </c>
      <c r="D1423" s="78" t="s">
        <v>1311</v>
      </c>
      <c r="E1423" s="88" t="s">
        <v>947</v>
      </c>
      <c r="F1423" t="s">
        <v>1274</v>
      </c>
      <c r="G1423" s="88" t="s">
        <v>951</v>
      </c>
      <c r="H1423" s="15">
        <v>1065</v>
      </c>
      <c r="I1423" s="247" t="s">
        <v>44</v>
      </c>
      <c r="J1423" s="236" t="str">
        <f>IF(ISBLANK(INDEX('Policy Characteristics'!D:D,MATCH($C1423,'Policy Characteristics'!$C:$C,0))),"",INDEX('Policy Characteristics'!D:D,MATCH($C1423,'Policy Characteristics'!$C:$C,0)))</f>
        <v>Industry Energy Efficiency Standards</v>
      </c>
      <c r="K1423" s="76" t="str">
        <f>IF(ISBLANK(INDEX('Policy Characteristics'!E:E,MATCH($C1423,'Policy Characteristics'!$C:$C,0))),"",INDEX('Policy Characteristics'!E:E,MATCH($C1423,'Policy Characteristics'!$C:$C,0)))</f>
        <v>indst efficiency standards</v>
      </c>
      <c r="L1423" s="239">
        <f>IF(ISBLANK(INDEX('Policy Characteristics'!F:F,MATCH($C1423,'Policy Characteristics'!$C:$C,0))),"",INDEX('Policy Characteristics'!F:F,MATCH($C1423,'Policy Characteristics'!$C:$C,0)))</f>
        <v>0</v>
      </c>
      <c r="M1423" s="239">
        <f>IF(ISBLANK(INDEX('Policy Characteristics'!G:G,MATCH($C1423,'Policy Characteristics'!$C:$C,0))),"",INDEX('Policy Characteristics'!G:G,MATCH($C1423,'Policy Characteristics'!$C:$C,0)))</f>
        <v>0.25</v>
      </c>
      <c r="N1423" s="239">
        <f>IF(ISBLANK(INDEX('Policy Characteristics'!H:H,MATCH($C1423,'Policy Characteristics'!$C:$C,0))),"",INDEX('Policy Characteristics'!H:H,MATCH($C1423,'Policy Characteristics'!$C:$C,0)))</f>
        <v>0.01</v>
      </c>
      <c r="O1423" s="76" t="str">
        <f>IF(ISBLANK(INDEX('Policy Characteristics'!I:I,MATCH($C1423,'Policy Characteristics'!$C:$C,0))),"",INDEX('Policy Characteristics'!I:I,MATCH($C1423,'Policy Characteristics'!$C:$C,0)))</f>
        <v>% reduction in energy use</v>
      </c>
      <c r="P1423" s="76" t="str">
        <f>IF(ISBLANK(INDEX('Policy Characteristics'!J:J,MATCH($C1423,'Policy Characteristics'!$C:$C,0))),"",INDEX('Policy Characteristics'!J:J,MATCH($C1423,'Policy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3" s="76" t="str">
        <f>IF(ISBLANK(INDEX('Policy Characteristics'!K:K,MATCH($C1423,'Policy Characteristics'!$C:$C,0))),"",INDEX('Policy Characteristics'!K:K,MATCH($C1423,'Policy Characteristics'!$C:$C,0)))</f>
        <v>industry-ag-main.html#eff-stds</v>
      </c>
      <c r="R1423" s="76" t="str">
        <f>IF(ISBLANK(INDEX('Policy Characteristics'!L:L,MATCH($C1423,'Policy Characteristics'!$C:$C,0))),"",INDEX('Policy Characteristics'!L:L,MATCH($C1423,'Policy Characteristics'!$C:$C,0)))</f>
        <v>industry-energy-efficiency-standards.html</v>
      </c>
    </row>
    <row r="1424" spans="1:18" s="76" customFormat="1" x14ac:dyDescent="0.25">
      <c r="A1424" s="76" t="str">
        <f>IF(ISBLANK(INDEX('Policy Characteristics'!A:A,MATCH($C1424,'Policy Characteristics'!$C:$C,0))),"",INDEX('Policy Characteristics'!A:A,MATCH($C1424,'Policy Characteristics'!$C:$C,0)))</f>
        <v>Industry</v>
      </c>
      <c r="B1424" s="234" t="str">
        <f>IF(ISBLANK(INDEX('Policy Characteristics'!B:B,MATCH($C1424,'Policy Characteristics'!$C:$C,0))),"",INDEX('Policy Characteristics'!B:B,MATCH($C1424,'Policy Characteristics'!$C:$C,0)))</f>
        <v>Industry Energy Efficiency Standards</v>
      </c>
      <c r="C1424" s="76" t="str">
        <f t="shared" si="40"/>
        <v>Percentage Improvement in Eqpt Efficiency Standards above BAU</v>
      </c>
      <c r="D1424" s="78" t="s">
        <v>1311</v>
      </c>
      <c r="E1424" s="88" t="s">
        <v>948</v>
      </c>
      <c r="F1424" t="s">
        <v>1274</v>
      </c>
      <c r="G1424" s="88" t="s">
        <v>952</v>
      </c>
      <c r="H1424" s="15">
        <v>1066</v>
      </c>
      <c r="I1424" s="247" t="s">
        <v>43</v>
      </c>
      <c r="J1424" s="236" t="str">
        <f>IF(ISBLANK(INDEX('Policy Characteristics'!D:D,MATCH($C1424,'Policy Characteristics'!$C:$C,0))),"",INDEX('Policy Characteristics'!D:D,MATCH($C1424,'Policy Characteristics'!$C:$C,0)))</f>
        <v>Industry Energy Efficiency Standards</v>
      </c>
      <c r="K1424" s="76" t="str">
        <f>IF(ISBLANK(INDEX('Policy Characteristics'!E:E,MATCH($C1424,'Policy Characteristics'!$C:$C,0))),"",INDEX('Policy Characteristics'!E:E,MATCH($C1424,'Policy Characteristics'!$C:$C,0)))</f>
        <v>indst efficiency standards</v>
      </c>
      <c r="L1424" s="239">
        <f>IF(ISBLANK(INDEX('Policy Characteristics'!F:F,MATCH($C1424,'Policy Characteristics'!$C:$C,0))),"",INDEX('Policy Characteristics'!F:F,MATCH($C1424,'Policy Characteristics'!$C:$C,0)))</f>
        <v>0</v>
      </c>
      <c r="M1424" s="239">
        <f>IF(ISBLANK(INDEX('Policy Characteristics'!G:G,MATCH($C1424,'Policy Characteristics'!$C:$C,0))),"",INDEX('Policy Characteristics'!G:G,MATCH($C1424,'Policy Characteristics'!$C:$C,0)))</f>
        <v>0.25</v>
      </c>
      <c r="N1424" s="239">
        <f>IF(ISBLANK(INDEX('Policy Characteristics'!H:H,MATCH($C1424,'Policy Characteristics'!$C:$C,0))),"",INDEX('Policy Characteristics'!H:H,MATCH($C1424,'Policy Characteristics'!$C:$C,0)))</f>
        <v>0.01</v>
      </c>
      <c r="O1424" s="76" t="str">
        <f>IF(ISBLANK(INDEX('Policy Characteristics'!I:I,MATCH($C1424,'Policy Characteristics'!$C:$C,0))),"",INDEX('Policy Characteristics'!I:I,MATCH($C1424,'Policy Characteristics'!$C:$C,0)))</f>
        <v>% reduction in energy use</v>
      </c>
      <c r="P1424" s="76" t="str">
        <f>IF(ISBLANK(INDEX('Policy Characteristics'!J:J,MATCH($C1424,'Policy Characteristics'!$C:$C,0))),"",INDEX('Policy Characteristics'!J:J,MATCH($C1424,'Policy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4" s="76" t="str">
        <f>IF(ISBLANK(INDEX('Policy Characteristics'!K:K,MATCH($C1424,'Policy Characteristics'!$C:$C,0))),"",INDEX('Policy Characteristics'!K:K,MATCH($C1424,'Policy Characteristics'!$C:$C,0)))</f>
        <v>industry-ag-main.html#eff-stds</v>
      </c>
      <c r="R1424" s="76" t="str">
        <f>IF(ISBLANK(INDEX('Policy Characteristics'!L:L,MATCH($C1424,'Policy Characteristics'!$C:$C,0))),"",INDEX('Policy Characteristics'!L:L,MATCH($C1424,'Policy Characteristics'!$C:$C,0)))</f>
        <v>industry-energy-efficiency-standards.html</v>
      </c>
    </row>
    <row r="1425" spans="1:18" s="76" customFormat="1" x14ac:dyDescent="0.25">
      <c r="A1425" s="76" t="str">
        <f>IF(ISBLANK(INDEX('Policy Characteristics'!A:A,MATCH($C1425,'Policy Characteristics'!$C:$C,0))),"",INDEX('Policy Characteristics'!A:A,MATCH($C1425,'Policy Characteristics'!$C:$C,0)))</f>
        <v>Industry</v>
      </c>
      <c r="B1425" s="234" t="str">
        <f>IF(ISBLANK(INDEX('Policy Characteristics'!B:B,MATCH($C1425,'Policy Characteristics'!$C:$C,0))),"",INDEX('Policy Characteristics'!B:B,MATCH($C1425,'Policy Characteristics'!$C:$C,0)))</f>
        <v>Industry Energy Efficiency Standards</v>
      </c>
      <c r="C1425" s="76" t="str">
        <f t="shared" si="40"/>
        <v>Percentage Improvement in Eqpt Efficiency Standards above BAU</v>
      </c>
      <c r="D1425" s="78" t="s">
        <v>1311</v>
      </c>
      <c r="E1425" s="88" t="s">
        <v>945</v>
      </c>
      <c r="F1425" t="s">
        <v>1274</v>
      </c>
      <c r="G1425" s="88" t="s">
        <v>950</v>
      </c>
      <c r="H1425" s="15">
        <v>1067</v>
      </c>
      <c r="I1425" s="247" t="s">
        <v>44</v>
      </c>
      <c r="J1425" s="236" t="str">
        <f>IF(ISBLANK(INDEX('Policy Characteristics'!D:D,MATCH($C1425,'Policy Characteristics'!$C:$C,0))),"",INDEX('Policy Characteristics'!D:D,MATCH($C1425,'Policy Characteristics'!$C:$C,0)))</f>
        <v>Industry Energy Efficiency Standards</v>
      </c>
      <c r="K1425" s="76" t="str">
        <f>IF(ISBLANK(INDEX('Policy Characteristics'!E:E,MATCH($C1425,'Policy Characteristics'!$C:$C,0))),"",INDEX('Policy Characteristics'!E:E,MATCH($C1425,'Policy Characteristics'!$C:$C,0)))</f>
        <v>indst efficiency standards</v>
      </c>
      <c r="L1425" s="239">
        <f>IF(ISBLANK(INDEX('Policy Characteristics'!F:F,MATCH($C1425,'Policy Characteristics'!$C:$C,0))),"",INDEX('Policy Characteristics'!F:F,MATCH($C1425,'Policy Characteristics'!$C:$C,0)))</f>
        <v>0</v>
      </c>
      <c r="M1425" s="239">
        <f>IF(ISBLANK(INDEX('Policy Characteristics'!G:G,MATCH($C1425,'Policy Characteristics'!$C:$C,0))),"",INDEX('Policy Characteristics'!G:G,MATCH($C1425,'Policy Characteristics'!$C:$C,0)))</f>
        <v>0.25</v>
      </c>
      <c r="N1425" s="239">
        <f>IF(ISBLANK(INDEX('Policy Characteristics'!H:H,MATCH($C1425,'Policy Characteristics'!$C:$C,0))),"",INDEX('Policy Characteristics'!H:H,MATCH($C1425,'Policy Characteristics'!$C:$C,0)))</f>
        <v>0.01</v>
      </c>
      <c r="O1425" s="76" t="str">
        <f>IF(ISBLANK(INDEX('Policy Characteristics'!I:I,MATCH($C1425,'Policy Characteristics'!$C:$C,0))),"",INDEX('Policy Characteristics'!I:I,MATCH($C1425,'Policy Characteristics'!$C:$C,0)))</f>
        <v>% reduction in energy use</v>
      </c>
      <c r="P1425" s="76" t="str">
        <f>IF(ISBLANK(INDEX('Policy Characteristics'!J:J,MATCH($C1425,'Policy Characteristics'!$C:$C,0))),"",INDEX('Policy Characteristics'!J:J,MATCH($C1425,'Policy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5" s="76" t="str">
        <f>IF(ISBLANK(INDEX('Policy Characteristics'!K:K,MATCH($C1425,'Policy Characteristics'!$C:$C,0))),"",INDEX('Policy Characteristics'!K:K,MATCH($C1425,'Policy Characteristics'!$C:$C,0)))</f>
        <v>industry-ag-main.html#eff-stds</v>
      </c>
      <c r="R1425" s="76" t="str">
        <f>IF(ISBLANK(INDEX('Policy Characteristics'!L:L,MATCH($C1425,'Policy Characteristics'!$C:$C,0))),"",INDEX('Policy Characteristics'!L:L,MATCH($C1425,'Policy Characteristics'!$C:$C,0)))</f>
        <v>industry-energy-efficiency-standards.html</v>
      </c>
    </row>
    <row r="1426" spans="1:18" s="76" customFormat="1" x14ac:dyDescent="0.25">
      <c r="A1426" s="76" t="str">
        <f>IF(ISBLANK(INDEX('Policy Characteristics'!A:A,MATCH($C1426,'Policy Characteristics'!$C:$C,0))),"",INDEX('Policy Characteristics'!A:A,MATCH($C1426,'Policy Characteristics'!$C:$C,0)))</f>
        <v>Industry</v>
      </c>
      <c r="B1426" s="234" t="str">
        <f>IF(ISBLANK(INDEX('Policy Characteristics'!B:B,MATCH($C1426,'Policy Characteristics'!$C:$C,0))),"",INDEX('Policy Characteristics'!B:B,MATCH($C1426,'Policy Characteristics'!$C:$C,0)))</f>
        <v>Industry Energy Efficiency Standards</v>
      </c>
      <c r="C1426" s="76" t="str">
        <f t="shared" si="40"/>
        <v>Percentage Improvement in Eqpt Efficiency Standards above BAU</v>
      </c>
      <c r="D1426" s="78" t="s">
        <v>1312</v>
      </c>
      <c r="E1426" s="88" t="s">
        <v>642</v>
      </c>
      <c r="F1426" t="s">
        <v>1275</v>
      </c>
      <c r="G1426" s="88" t="s">
        <v>648</v>
      </c>
      <c r="H1426" s="15">
        <v>1068</v>
      </c>
      <c r="I1426" s="247" t="s">
        <v>43</v>
      </c>
      <c r="J1426" s="236" t="str">
        <f>IF(ISBLANK(INDEX('Policy Characteristics'!D:D,MATCH($C1426,'Policy Characteristics'!$C:$C,0))),"",INDEX('Policy Characteristics'!D:D,MATCH($C1426,'Policy Characteristics'!$C:$C,0)))</f>
        <v>Industry Energy Efficiency Standards</v>
      </c>
      <c r="K1426" s="76" t="str">
        <f>IF(ISBLANK(INDEX('Policy Characteristics'!E:E,MATCH($C1426,'Policy Characteristics'!$C:$C,0))),"",INDEX('Policy Characteristics'!E:E,MATCH($C1426,'Policy Characteristics'!$C:$C,0)))</f>
        <v>indst efficiency standards</v>
      </c>
      <c r="L1426" s="239">
        <f>IF(ISBLANK(INDEX('Policy Characteristics'!F:F,MATCH($C1426,'Policy Characteristics'!$C:$C,0))),"",INDEX('Policy Characteristics'!F:F,MATCH($C1426,'Policy Characteristics'!$C:$C,0)))</f>
        <v>0</v>
      </c>
      <c r="M1426" s="239">
        <f>IF(ISBLANK(INDEX('Policy Characteristics'!G:G,MATCH($C1426,'Policy Characteristics'!$C:$C,0))),"",INDEX('Policy Characteristics'!G:G,MATCH($C1426,'Policy Characteristics'!$C:$C,0)))</f>
        <v>0.25</v>
      </c>
      <c r="N1426" s="239">
        <f>IF(ISBLANK(INDEX('Policy Characteristics'!H:H,MATCH($C1426,'Policy Characteristics'!$C:$C,0))),"",INDEX('Policy Characteristics'!H:H,MATCH($C1426,'Policy Characteristics'!$C:$C,0)))</f>
        <v>0.01</v>
      </c>
      <c r="O1426" s="76" t="str">
        <f>IF(ISBLANK(INDEX('Policy Characteristics'!I:I,MATCH($C1426,'Policy Characteristics'!$C:$C,0))),"",INDEX('Policy Characteristics'!I:I,MATCH($C1426,'Policy Characteristics'!$C:$C,0)))</f>
        <v>% reduction in energy use</v>
      </c>
      <c r="P1426" s="76" t="str">
        <f>IF(ISBLANK(INDEX('Policy Characteristics'!J:J,MATCH($C1426,'Policy Characteristics'!$C:$C,0))),"",INDEX('Policy Characteristics'!J:J,MATCH($C1426,'Policy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6" s="76" t="str">
        <f>IF(ISBLANK(INDEX('Policy Characteristics'!K:K,MATCH($C1426,'Policy Characteristics'!$C:$C,0))),"",INDEX('Policy Characteristics'!K:K,MATCH($C1426,'Policy Characteristics'!$C:$C,0)))</f>
        <v>industry-ag-main.html#eff-stds</v>
      </c>
      <c r="R1426" s="76" t="str">
        <f>IF(ISBLANK(INDEX('Policy Characteristics'!L:L,MATCH($C1426,'Policy Characteristics'!$C:$C,0))),"",INDEX('Policy Characteristics'!L:L,MATCH($C1426,'Policy Characteristics'!$C:$C,0)))</f>
        <v>industry-energy-efficiency-standards.html</v>
      </c>
    </row>
    <row r="1427" spans="1:18" s="76" customFormat="1" x14ac:dyDescent="0.25">
      <c r="A1427" s="76" t="str">
        <f>IF(ISBLANK(INDEX('Policy Characteristics'!A:A,MATCH($C1427,'Policy Characteristics'!$C:$C,0))),"",INDEX('Policy Characteristics'!A:A,MATCH($C1427,'Policy Characteristics'!$C:$C,0)))</f>
        <v>Industry</v>
      </c>
      <c r="B1427" s="234" t="str">
        <f>IF(ISBLANK(INDEX('Policy Characteristics'!B:B,MATCH($C1427,'Policy Characteristics'!$C:$C,0))),"",INDEX('Policy Characteristics'!B:B,MATCH($C1427,'Policy Characteristics'!$C:$C,0)))</f>
        <v>Industry Energy Efficiency Standards</v>
      </c>
      <c r="C1427" s="76" t="str">
        <f t="shared" si="40"/>
        <v>Percentage Improvement in Eqpt Efficiency Standards above BAU</v>
      </c>
      <c r="D1427" s="78" t="s">
        <v>1312</v>
      </c>
      <c r="E1427" s="88" t="s">
        <v>643</v>
      </c>
      <c r="F1427" t="s">
        <v>1275</v>
      </c>
      <c r="G1427" s="88" t="s">
        <v>651</v>
      </c>
      <c r="H1427" s="15">
        <v>1069</v>
      </c>
      <c r="I1427" s="247" t="s">
        <v>44</v>
      </c>
      <c r="J1427" s="236" t="str">
        <f>IF(ISBLANK(INDEX('Policy Characteristics'!D:D,MATCH($C1427,'Policy Characteristics'!$C:$C,0))),"",INDEX('Policy Characteristics'!D:D,MATCH($C1427,'Policy Characteristics'!$C:$C,0)))</f>
        <v>Industry Energy Efficiency Standards</v>
      </c>
      <c r="K1427" s="76" t="str">
        <f>IF(ISBLANK(INDEX('Policy Characteristics'!E:E,MATCH($C1427,'Policy Characteristics'!$C:$C,0))),"",INDEX('Policy Characteristics'!E:E,MATCH($C1427,'Policy Characteristics'!$C:$C,0)))</f>
        <v>indst efficiency standards</v>
      </c>
      <c r="L1427" s="239">
        <f>IF(ISBLANK(INDEX('Policy Characteristics'!F:F,MATCH($C1427,'Policy Characteristics'!$C:$C,0))),"",INDEX('Policy Characteristics'!F:F,MATCH($C1427,'Policy Characteristics'!$C:$C,0)))</f>
        <v>0</v>
      </c>
      <c r="M1427" s="239">
        <f>IF(ISBLANK(INDEX('Policy Characteristics'!G:G,MATCH($C1427,'Policy Characteristics'!$C:$C,0))),"",INDEX('Policy Characteristics'!G:G,MATCH($C1427,'Policy Characteristics'!$C:$C,0)))</f>
        <v>0.25</v>
      </c>
      <c r="N1427" s="239">
        <f>IF(ISBLANK(INDEX('Policy Characteristics'!H:H,MATCH($C1427,'Policy Characteristics'!$C:$C,0))),"",INDEX('Policy Characteristics'!H:H,MATCH($C1427,'Policy Characteristics'!$C:$C,0)))</f>
        <v>0.01</v>
      </c>
      <c r="O1427" s="76" t="str">
        <f>IF(ISBLANK(INDEX('Policy Characteristics'!I:I,MATCH($C1427,'Policy Characteristics'!$C:$C,0))),"",INDEX('Policy Characteristics'!I:I,MATCH($C1427,'Policy Characteristics'!$C:$C,0)))</f>
        <v>% reduction in energy use</v>
      </c>
      <c r="P1427" s="76" t="str">
        <f>IF(ISBLANK(INDEX('Policy Characteristics'!J:J,MATCH($C1427,'Policy Characteristics'!$C:$C,0))),"",INDEX('Policy Characteristics'!J:J,MATCH($C1427,'Policy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7" s="76" t="str">
        <f>IF(ISBLANK(INDEX('Policy Characteristics'!K:K,MATCH($C1427,'Policy Characteristics'!$C:$C,0))),"",INDEX('Policy Characteristics'!K:K,MATCH($C1427,'Policy Characteristics'!$C:$C,0)))</f>
        <v>industry-ag-main.html#eff-stds</v>
      </c>
      <c r="R1427" s="76" t="str">
        <f>IF(ISBLANK(INDEX('Policy Characteristics'!L:L,MATCH($C1427,'Policy Characteristics'!$C:$C,0))),"",INDEX('Policy Characteristics'!L:L,MATCH($C1427,'Policy Characteristics'!$C:$C,0)))</f>
        <v>industry-energy-efficiency-standards.html</v>
      </c>
    </row>
    <row r="1428" spans="1:18" s="76" customFormat="1" x14ac:dyDescent="0.25">
      <c r="A1428" s="76" t="str">
        <f>IF(ISBLANK(INDEX('Policy Characteristics'!A:A,MATCH($C1428,'Policy Characteristics'!$C:$C,0))),"",INDEX('Policy Characteristics'!A:A,MATCH($C1428,'Policy Characteristics'!$C:$C,0)))</f>
        <v>Industry</v>
      </c>
      <c r="B1428" s="234" t="str">
        <f>IF(ISBLANK(INDEX('Policy Characteristics'!B:B,MATCH($C1428,'Policy Characteristics'!$C:$C,0))),"",INDEX('Policy Characteristics'!B:B,MATCH($C1428,'Policy Characteristics'!$C:$C,0)))</f>
        <v>Industry Energy Efficiency Standards</v>
      </c>
      <c r="C1428" s="76" t="str">
        <f t="shared" si="40"/>
        <v>Percentage Improvement in Eqpt Efficiency Standards above BAU</v>
      </c>
      <c r="D1428" s="78" t="s">
        <v>1312</v>
      </c>
      <c r="E1428" s="88" t="s">
        <v>644</v>
      </c>
      <c r="F1428" t="s">
        <v>1275</v>
      </c>
      <c r="G1428" s="88" t="s">
        <v>652</v>
      </c>
      <c r="H1428" s="15">
        <v>1070</v>
      </c>
      <c r="I1428" s="247" t="s">
        <v>43</v>
      </c>
      <c r="J1428" s="236" t="str">
        <f>IF(ISBLANK(INDEX('Policy Characteristics'!D:D,MATCH($C1428,'Policy Characteristics'!$C:$C,0))),"",INDEX('Policy Characteristics'!D:D,MATCH($C1428,'Policy Characteristics'!$C:$C,0)))</f>
        <v>Industry Energy Efficiency Standards</v>
      </c>
      <c r="K1428" s="76" t="str">
        <f>IF(ISBLANK(INDEX('Policy Characteristics'!E:E,MATCH($C1428,'Policy Characteristics'!$C:$C,0))),"",INDEX('Policy Characteristics'!E:E,MATCH($C1428,'Policy Characteristics'!$C:$C,0)))</f>
        <v>indst efficiency standards</v>
      </c>
      <c r="L1428" s="239">
        <f>IF(ISBLANK(INDEX('Policy Characteristics'!F:F,MATCH($C1428,'Policy Characteristics'!$C:$C,0))),"",INDEX('Policy Characteristics'!F:F,MATCH($C1428,'Policy Characteristics'!$C:$C,0)))</f>
        <v>0</v>
      </c>
      <c r="M1428" s="239">
        <f>IF(ISBLANK(INDEX('Policy Characteristics'!G:G,MATCH($C1428,'Policy Characteristics'!$C:$C,0))),"",INDEX('Policy Characteristics'!G:G,MATCH($C1428,'Policy Characteristics'!$C:$C,0)))</f>
        <v>0.25</v>
      </c>
      <c r="N1428" s="239">
        <f>IF(ISBLANK(INDEX('Policy Characteristics'!H:H,MATCH($C1428,'Policy Characteristics'!$C:$C,0))),"",INDEX('Policy Characteristics'!H:H,MATCH($C1428,'Policy Characteristics'!$C:$C,0)))</f>
        <v>0.01</v>
      </c>
      <c r="O1428" s="76" t="str">
        <f>IF(ISBLANK(INDEX('Policy Characteristics'!I:I,MATCH($C1428,'Policy Characteristics'!$C:$C,0))),"",INDEX('Policy Characteristics'!I:I,MATCH($C1428,'Policy Characteristics'!$C:$C,0)))</f>
        <v>% reduction in energy use</v>
      </c>
      <c r="P1428" s="76" t="str">
        <f>IF(ISBLANK(INDEX('Policy Characteristics'!J:J,MATCH($C1428,'Policy Characteristics'!$C:$C,0))),"",INDEX('Policy Characteristics'!J:J,MATCH($C1428,'Policy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8" s="76" t="str">
        <f>IF(ISBLANK(INDEX('Policy Characteristics'!K:K,MATCH($C1428,'Policy Characteristics'!$C:$C,0))),"",INDEX('Policy Characteristics'!K:K,MATCH($C1428,'Policy Characteristics'!$C:$C,0)))</f>
        <v>industry-ag-main.html#eff-stds</v>
      </c>
      <c r="R1428" s="76" t="str">
        <f>IF(ISBLANK(INDEX('Policy Characteristics'!L:L,MATCH($C1428,'Policy Characteristics'!$C:$C,0))),"",INDEX('Policy Characteristics'!L:L,MATCH($C1428,'Policy Characteristics'!$C:$C,0)))</f>
        <v>industry-energy-efficiency-standards.html</v>
      </c>
    </row>
    <row r="1429" spans="1:18" s="76" customFormat="1" x14ac:dyDescent="0.25">
      <c r="A1429" s="76" t="str">
        <f>IF(ISBLANK(INDEX('Policy Characteristics'!A:A,MATCH($C1429,'Policy Characteristics'!$C:$C,0))),"",INDEX('Policy Characteristics'!A:A,MATCH($C1429,'Policy Characteristics'!$C:$C,0)))</f>
        <v>Industry</v>
      </c>
      <c r="B1429" s="234" t="str">
        <f>IF(ISBLANK(INDEX('Policy Characteristics'!B:B,MATCH($C1429,'Policy Characteristics'!$C:$C,0))),"",INDEX('Policy Characteristics'!B:B,MATCH($C1429,'Policy Characteristics'!$C:$C,0)))</f>
        <v>Industry Energy Efficiency Standards</v>
      </c>
      <c r="C1429" s="76" t="str">
        <f t="shared" si="40"/>
        <v>Percentage Improvement in Eqpt Efficiency Standards above BAU</v>
      </c>
      <c r="D1429" s="78" t="s">
        <v>1312</v>
      </c>
      <c r="E1429" s="88" t="s">
        <v>645</v>
      </c>
      <c r="F1429" t="s">
        <v>1275</v>
      </c>
      <c r="G1429" s="88" t="s">
        <v>649</v>
      </c>
      <c r="H1429" s="15">
        <v>1071</v>
      </c>
      <c r="I1429" s="247" t="s">
        <v>44</v>
      </c>
      <c r="J1429" s="236" t="str">
        <f>IF(ISBLANK(INDEX('Policy Characteristics'!D:D,MATCH($C1429,'Policy Characteristics'!$C:$C,0))),"",INDEX('Policy Characteristics'!D:D,MATCH($C1429,'Policy Characteristics'!$C:$C,0)))</f>
        <v>Industry Energy Efficiency Standards</v>
      </c>
      <c r="K1429" s="76" t="str">
        <f>IF(ISBLANK(INDEX('Policy Characteristics'!E:E,MATCH($C1429,'Policy Characteristics'!$C:$C,0))),"",INDEX('Policy Characteristics'!E:E,MATCH($C1429,'Policy Characteristics'!$C:$C,0)))</f>
        <v>indst efficiency standards</v>
      </c>
      <c r="L1429" s="239">
        <f>IF(ISBLANK(INDEX('Policy Characteristics'!F:F,MATCH($C1429,'Policy Characteristics'!$C:$C,0))),"",INDEX('Policy Characteristics'!F:F,MATCH($C1429,'Policy Characteristics'!$C:$C,0)))</f>
        <v>0</v>
      </c>
      <c r="M1429" s="239">
        <f>IF(ISBLANK(INDEX('Policy Characteristics'!G:G,MATCH($C1429,'Policy Characteristics'!$C:$C,0))),"",INDEX('Policy Characteristics'!G:G,MATCH($C1429,'Policy Characteristics'!$C:$C,0)))</f>
        <v>0.25</v>
      </c>
      <c r="N1429" s="239">
        <f>IF(ISBLANK(INDEX('Policy Characteristics'!H:H,MATCH($C1429,'Policy Characteristics'!$C:$C,0))),"",INDEX('Policy Characteristics'!H:H,MATCH($C1429,'Policy Characteristics'!$C:$C,0)))</f>
        <v>0.01</v>
      </c>
      <c r="O1429" s="76" t="str">
        <f>IF(ISBLANK(INDEX('Policy Characteristics'!I:I,MATCH($C1429,'Policy Characteristics'!$C:$C,0))),"",INDEX('Policy Characteristics'!I:I,MATCH($C1429,'Policy Characteristics'!$C:$C,0)))</f>
        <v>% reduction in energy use</v>
      </c>
      <c r="P1429" s="76" t="str">
        <f>IF(ISBLANK(INDEX('Policy Characteristics'!J:J,MATCH($C1429,'Policy Characteristics'!$C:$C,0))),"",INDEX('Policy Characteristics'!J:J,MATCH($C1429,'Policy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9" s="76" t="str">
        <f>IF(ISBLANK(INDEX('Policy Characteristics'!K:K,MATCH($C1429,'Policy Characteristics'!$C:$C,0))),"",INDEX('Policy Characteristics'!K:K,MATCH($C1429,'Policy Characteristics'!$C:$C,0)))</f>
        <v>industry-ag-main.html#eff-stds</v>
      </c>
      <c r="R1429" s="76" t="str">
        <f>IF(ISBLANK(INDEX('Policy Characteristics'!L:L,MATCH($C1429,'Policy Characteristics'!$C:$C,0))),"",INDEX('Policy Characteristics'!L:L,MATCH($C1429,'Policy Characteristics'!$C:$C,0)))</f>
        <v>industry-energy-efficiency-standards.html</v>
      </c>
    </row>
    <row r="1430" spans="1:18" s="76" customFormat="1" x14ac:dyDescent="0.25">
      <c r="A1430" s="76" t="str">
        <f>IF(ISBLANK(INDEX('Policy Characteristics'!A:A,MATCH($C1430,'Policy Characteristics'!$C:$C,0))),"",INDEX('Policy Characteristics'!A:A,MATCH($C1430,'Policy Characteristics'!$C:$C,0)))</f>
        <v>Industry</v>
      </c>
      <c r="B1430" s="234" t="str">
        <f>IF(ISBLANK(INDEX('Policy Characteristics'!B:B,MATCH($C1430,'Policy Characteristics'!$C:$C,0))),"",INDEX('Policy Characteristics'!B:B,MATCH($C1430,'Policy Characteristics'!$C:$C,0)))</f>
        <v>Industry Energy Efficiency Standards</v>
      </c>
      <c r="C1430" s="76" t="str">
        <f t="shared" si="40"/>
        <v>Percentage Improvement in Eqpt Efficiency Standards above BAU</v>
      </c>
      <c r="D1430" s="78" t="s">
        <v>1312</v>
      </c>
      <c r="E1430" s="88" t="s">
        <v>646</v>
      </c>
      <c r="F1430" t="s">
        <v>1275</v>
      </c>
      <c r="G1430" s="88" t="s">
        <v>650</v>
      </c>
      <c r="H1430" s="15">
        <v>1072</v>
      </c>
      <c r="I1430" s="247" t="s">
        <v>43</v>
      </c>
      <c r="J1430" s="236" t="str">
        <f>IF(ISBLANK(INDEX('Policy Characteristics'!D:D,MATCH($C1430,'Policy Characteristics'!$C:$C,0))),"",INDEX('Policy Characteristics'!D:D,MATCH($C1430,'Policy Characteristics'!$C:$C,0)))</f>
        <v>Industry Energy Efficiency Standards</v>
      </c>
      <c r="K1430" s="76" t="str">
        <f>IF(ISBLANK(INDEX('Policy Characteristics'!E:E,MATCH($C1430,'Policy Characteristics'!$C:$C,0))),"",INDEX('Policy Characteristics'!E:E,MATCH($C1430,'Policy Characteristics'!$C:$C,0)))</f>
        <v>indst efficiency standards</v>
      </c>
      <c r="L1430" s="239">
        <f>IF(ISBLANK(INDEX('Policy Characteristics'!F:F,MATCH($C1430,'Policy Characteristics'!$C:$C,0))),"",INDEX('Policy Characteristics'!F:F,MATCH($C1430,'Policy Characteristics'!$C:$C,0)))</f>
        <v>0</v>
      </c>
      <c r="M1430" s="239">
        <f>IF(ISBLANK(INDEX('Policy Characteristics'!G:G,MATCH($C1430,'Policy Characteristics'!$C:$C,0))),"",INDEX('Policy Characteristics'!G:G,MATCH($C1430,'Policy Characteristics'!$C:$C,0)))</f>
        <v>0.25</v>
      </c>
      <c r="N1430" s="239">
        <f>IF(ISBLANK(INDEX('Policy Characteristics'!H:H,MATCH($C1430,'Policy Characteristics'!$C:$C,0))),"",INDEX('Policy Characteristics'!H:H,MATCH($C1430,'Policy Characteristics'!$C:$C,0)))</f>
        <v>0.01</v>
      </c>
      <c r="O1430" s="76" t="str">
        <f>IF(ISBLANK(INDEX('Policy Characteristics'!I:I,MATCH($C1430,'Policy Characteristics'!$C:$C,0))),"",INDEX('Policy Characteristics'!I:I,MATCH($C1430,'Policy Characteristics'!$C:$C,0)))</f>
        <v>% reduction in energy use</v>
      </c>
      <c r="P1430" s="76" t="str">
        <f>IF(ISBLANK(INDEX('Policy Characteristics'!J:J,MATCH($C1430,'Policy Characteristics'!$C:$C,0))),"",INDEX('Policy Characteristics'!J:J,MATCH($C1430,'Policy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0" s="76" t="str">
        <f>IF(ISBLANK(INDEX('Policy Characteristics'!K:K,MATCH($C1430,'Policy Characteristics'!$C:$C,0))),"",INDEX('Policy Characteristics'!K:K,MATCH($C1430,'Policy Characteristics'!$C:$C,0)))</f>
        <v>industry-ag-main.html#eff-stds</v>
      </c>
      <c r="R1430" s="76" t="str">
        <f>IF(ISBLANK(INDEX('Policy Characteristics'!L:L,MATCH($C1430,'Policy Characteristics'!$C:$C,0))),"",INDEX('Policy Characteristics'!L:L,MATCH($C1430,'Policy Characteristics'!$C:$C,0)))</f>
        <v>industry-energy-efficiency-standards.html</v>
      </c>
    </row>
    <row r="1431" spans="1:18" s="76" customFormat="1" x14ac:dyDescent="0.25">
      <c r="A1431" s="76" t="str">
        <f>IF(ISBLANK(INDEX('Policy Characteristics'!A:A,MATCH($C1431,'Policy Characteristics'!$C:$C,0))),"",INDEX('Policy Characteristics'!A:A,MATCH($C1431,'Policy Characteristics'!$C:$C,0)))</f>
        <v>Industry</v>
      </c>
      <c r="B1431" s="234" t="str">
        <f>IF(ISBLANK(INDEX('Policy Characteristics'!B:B,MATCH($C1431,'Policy Characteristics'!$C:$C,0))),"",INDEX('Policy Characteristics'!B:B,MATCH($C1431,'Policy Characteristics'!$C:$C,0)))</f>
        <v>Industry Energy Efficiency Standards</v>
      </c>
      <c r="C1431" s="76" t="str">
        <f t="shared" si="40"/>
        <v>Percentage Improvement in Eqpt Efficiency Standards above BAU</v>
      </c>
      <c r="D1431" s="78" t="s">
        <v>1312</v>
      </c>
      <c r="E1431" s="88" t="s">
        <v>647</v>
      </c>
      <c r="F1431" t="s">
        <v>1275</v>
      </c>
      <c r="G1431" s="88" t="s">
        <v>653</v>
      </c>
      <c r="H1431" s="15">
        <v>1073</v>
      </c>
      <c r="I1431" s="247" t="s">
        <v>44</v>
      </c>
      <c r="J1431" s="236" t="str">
        <f>IF(ISBLANK(INDEX('Policy Characteristics'!D:D,MATCH($C1431,'Policy Characteristics'!$C:$C,0))),"",INDEX('Policy Characteristics'!D:D,MATCH($C1431,'Policy Characteristics'!$C:$C,0)))</f>
        <v>Industry Energy Efficiency Standards</v>
      </c>
      <c r="K1431" s="76" t="str">
        <f>IF(ISBLANK(INDEX('Policy Characteristics'!E:E,MATCH($C1431,'Policy Characteristics'!$C:$C,0))),"",INDEX('Policy Characteristics'!E:E,MATCH($C1431,'Policy Characteristics'!$C:$C,0)))</f>
        <v>indst efficiency standards</v>
      </c>
      <c r="L1431" s="239">
        <f>IF(ISBLANK(INDEX('Policy Characteristics'!F:F,MATCH($C1431,'Policy Characteristics'!$C:$C,0))),"",INDEX('Policy Characteristics'!F:F,MATCH($C1431,'Policy Characteristics'!$C:$C,0)))</f>
        <v>0</v>
      </c>
      <c r="M1431" s="239">
        <f>IF(ISBLANK(INDEX('Policy Characteristics'!G:G,MATCH($C1431,'Policy Characteristics'!$C:$C,0))),"",INDEX('Policy Characteristics'!G:G,MATCH($C1431,'Policy Characteristics'!$C:$C,0)))</f>
        <v>0.25</v>
      </c>
      <c r="N1431" s="239">
        <f>IF(ISBLANK(INDEX('Policy Characteristics'!H:H,MATCH($C1431,'Policy Characteristics'!$C:$C,0))),"",INDEX('Policy Characteristics'!H:H,MATCH($C1431,'Policy Characteristics'!$C:$C,0)))</f>
        <v>0.01</v>
      </c>
      <c r="O1431" s="76" t="str">
        <f>IF(ISBLANK(INDEX('Policy Characteristics'!I:I,MATCH($C1431,'Policy Characteristics'!$C:$C,0))),"",INDEX('Policy Characteristics'!I:I,MATCH($C1431,'Policy Characteristics'!$C:$C,0)))</f>
        <v>% reduction in energy use</v>
      </c>
      <c r="P1431" s="76" t="str">
        <f>IF(ISBLANK(INDEX('Policy Characteristics'!J:J,MATCH($C1431,'Policy Characteristics'!$C:$C,0))),"",INDEX('Policy Characteristics'!J:J,MATCH($C1431,'Policy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1" s="76" t="str">
        <f>IF(ISBLANK(INDEX('Policy Characteristics'!K:K,MATCH($C1431,'Policy Characteristics'!$C:$C,0))),"",INDEX('Policy Characteristics'!K:K,MATCH($C1431,'Policy Characteristics'!$C:$C,0)))</f>
        <v>industry-ag-main.html#eff-stds</v>
      </c>
      <c r="R1431" s="76" t="str">
        <f>IF(ISBLANK(INDEX('Policy Characteristics'!L:L,MATCH($C1431,'Policy Characteristics'!$C:$C,0))),"",INDEX('Policy Characteristics'!L:L,MATCH($C1431,'Policy Characteristics'!$C:$C,0)))</f>
        <v>industry-energy-efficiency-standards.html</v>
      </c>
    </row>
    <row r="1432" spans="1:18" s="76" customFormat="1" x14ac:dyDescent="0.25">
      <c r="A1432" s="76" t="str">
        <f>IF(ISBLANK(INDEX('Policy Characteristics'!A:A,MATCH($C1432,'Policy Characteristics'!$C:$C,0))),"",INDEX('Policy Characteristics'!A:A,MATCH($C1432,'Policy Characteristics'!$C:$C,0)))</f>
        <v>Industry</v>
      </c>
      <c r="B1432" s="234" t="str">
        <f>IF(ISBLANK(INDEX('Policy Characteristics'!B:B,MATCH($C1432,'Policy Characteristics'!$C:$C,0))),"",INDEX('Policy Characteristics'!B:B,MATCH($C1432,'Policy Characteristics'!$C:$C,0)))</f>
        <v>Industry Energy Efficiency Standards</v>
      </c>
      <c r="C1432" s="76" t="str">
        <f t="shared" si="40"/>
        <v>Percentage Improvement in Eqpt Efficiency Standards above BAU</v>
      </c>
      <c r="D1432" s="78" t="s">
        <v>1312</v>
      </c>
      <c r="E1432" s="88" t="s">
        <v>946</v>
      </c>
      <c r="F1432" t="s">
        <v>1275</v>
      </c>
      <c r="G1432" s="88" t="s">
        <v>949</v>
      </c>
      <c r="H1432" s="15">
        <v>1074</v>
      </c>
      <c r="I1432" s="247" t="s">
        <v>44</v>
      </c>
      <c r="J1432" s="236" t="str">
        <f>IF(ISBLANK(INDEX('Policy Characteristics'!D:D,MATCH($C1432,'Policy Characteristics'!$C:$C,0))),"",INDEX('Policy Characteristics'!D:D,MATCH($C1432,'Policy Characteristics'!$C:$C,0)))</f>
        <v>Industry Energy Efficiency Standards</v>
      </c>
      <c r="K1432" s="76" t="str">
        <f>IF(ISBLANK(INDEX('Policy Characteristics'!E:E,MATCH($C1432,'Policy Characteristics'!$C:$C,0))),"",INDEX('Policy Characteristics'!E:E,MATCH($C1432,'Policy Characteristics'!$C:$C,0)))</f>
        <v>indst efficiency standards</v>
      </c>
      <c r="L1432" s="239">
        <f>IF(ISBLANK(INDEX('Policy Characteristics'!F:F,MATCH($C1432,'Policy Characteristics'!$C:$C,0))),"",INDEX('Policy Characteristics'!F:F,MATCH($C1432,'Policy Characteristics'!$C:$C,0)))</f>
        <v>0</v>
      </c>
      <c r="M1432" s="239">
        <f>IF(ISBLANK(INDEX('Policy Characteristics'!G:G,MATCH($C1432,'Policy Characteristics'!$C:$C,0))),"",INDEX('Policy Characteristics'!G:G,MATCH($C1432,'Policy Characteristics'!$C:$C,0)))</f>
        <v>0.25</v>
      </c>
      <c r="N1432" s="239">
        <f>IF(ISBLANK(INDEX('Policy Characteristics'!H:H,MATCH($C1432,'Policy Characteristics'!$C:$C,0))),"",INDEX('Policy Characteristics'!H:H,MATCH($C1432,'Policy Characteristics'!$C:$C,0)))</f>
        <v>0.01</v>
      </c>
      <c r="O1432" s="76" t="str">
        <f>IF(ISBLANK(INDEX('Policy Characteristics'!I:I,MATCH($C1432,'Policy Characteristics'!$C:$C,0))),"",INDEX('Policy Characteristics'!I:I,MATCH($C1432,'Policy Characteristics'!$C:$C,0)))</f>
        <v>% reduction in energy use</v>
      </c>
      <c r="P1432" s="76" t="str">
        <f>IF(ISBLANK(INDEX('Policy Characteristics'!J:J,MATCH($C1432,'Policy Characteristics'!$C:$C,0))),"",INDEX('Policy Characteristics'!J:J,MATCH($C1432,'Policy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2" s="76" t="str">
        <f>IF(ISBLANK(INDEX('Policy Characteristics'!K:K,MATCH($C1432,'Policy Characteristics'!$C:$C,0))),"",INDEX('Policy Characteristics'!K:K,MATCH($C1432,'Policy Characteristics'!$C:$C,0)))</f>
        <v>industry-ag-main.html#eff-stds</v>
      </c>
      <c r="R1432" s="76" t="str">
        <f>IF(ISBLANK(INDEX('Policy Characteristics'!L:L,MATCH($C1432,'Policy Characteristics'!$C:$C,0))),"",INDEX('Policy Characteristics'!L:L,MATCH($C1432,'Policy Characteristics'!$C:$C,0)))</f>
        <v>industry-energy-efficiency-standards.html</v>
      </c>
    </row>
    <row r="1433" spans="1:18" s="76" customFormat="1" x14ac:dyDescent="0.25">
      <c r="A1433" s="76" t="str">
        <f>IF(ISBLANK(INDEX('Policy Characteristics'!A:A,MATCH($C1433,'Policy Characteristics'!$C:$C,0))),"",INDEX('Policy Characteristics'!A:A,MATCH($C1433,'Policy Characteristics'!$C:$C,0)))</f>
        <v>Industry</v>
      </c>
      <c r="B1433" s="234" t="str">
        <f>IF(ISBLANK(INDEX('Policy Characteristics'!B:B,MATCH($C1433,'Policy Characteristics'!$C:$C,0))),"",INDEX('Policy Characteristics'!B:B,MATCH($C1433,'Policy Characteristics'!$C:$C,0)))</f>
        <v>Industry Energy Efficiency Standards</v>
      </c>
      <c r="C1433" s="76" t="str">
        <f t="shared" si="40"/>
        <v>Percentage Improvement in Eqpt Efficiency Standards above BAU</v>
      </c>
      <c r="D1433" s="78" t="s">
        <v>1312</v>
      </c>
      <c r="E1433" s="88" t="s">
        <v>947</v>
      </c>
      <c r="F1433" t="s">
        <v>1275</v>
      </c>
      <c r="G1433" s="88" t="s">
        <v>951</v>
      </c>
      <c r="H1433" s="15">
        <v>1075</v>
      </c>
      <c r="I1433" s="247" t="s">
        <v>44</v>
      </c>
      <c r="J1433" s="236" t="str">
        <f>IF(ISBLANK(INDEX('Policy Characteristics'!D:D,MATCH($C1433,'Policy Characteristics'!$C:$C,0))),"",INDEX('Policy Characteristics'!D:D,MATCH($C1433,'Policy Characteristics'!$C:$C,0)))</f>
        <v>Industry Energy Efficiency Standards</v>
      </c>
      <c r="K1433" s="76" t="str">
        <f>IF(ISBLANK(INDEX('Policy Characteristics'!E:E,MATCH($C1433,'Policy Characteristics'!$C:$C,0))),"",INDEX('Policy Characteristics'!E:E,MATCH($C1433,'Policy Characteristics'!$C:$C,0)))</f>
        <v>indst efficiency standards</v>
      </c>
      <c r="L1433" s="239">
        <f>IF(ISBLANK(INDEX('Policy Characteristics'!F:F,MATCH($C1433,'Policy Characteristics'!$C:$C,0))),"",INDEX('Policy Characteristics'!F:F,MATCH($C1433,'Policy Characteristics'!$C:$C,0)))</f>
        <v>0</v>
      </c>
      <c r="M1433" s="239">
        <f>IF(ISBLANK(INDEX('Policy Characteristics'!G:G,MATCH($C1433,'Policy Characteristics'!$C:$C,0))),"",INDEX('Policy Characteristics'!G:G,MATCH($C1433,'Policy Characteristics'!$C:$C,0)))</f>
        <v>0.25</v>
      </c>
      <c r="N1433" s="239">
        <f>IF(ISBLANK(INDEX('Policy Characteristics'!H:H,MATCH($C1433,'Policy Characteristics'!$C:$C,0))),"",INDEX('Policy Characteristics'!H:H,MATCH($C1433,'Policy Characteristics'!$C:$C,0)))</f>
        <v>0.01</v>
      </c>
      <c r="O1433" s="76" t="str">
        <f>IF(ISBLANK(INDEX('Policy Characteristics'!I:I,MATCH($C1433,'Policy Characteristics'!$C:$C,0))),"",INDEX('Policy Characteristics'!I:I,MATCH($C1433,'Policy Characteristics'!$C:$C,0)))</f>
        <v>% reduction in energy use</v>
      </c>
      <c r="P1433" s="76" t="str">
        <f>IF(ISBLANK(INDEX('Policy Characteristics'!J:J,MATCH($C1433,'Policy Characteristics'!$C:$C,0))),"",INDEX('Policy Characteristics'!J:J,MATCH($C1433,'Policy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3" s="76" t="str">
        <f>IF(ISBLANK(INDEX('Policy Characteristics'!K:K,MATCH($C1433,'Policy Characteristics'!$C:$C,0))),"",INDEX('Policy Characteristics'!K:K,MATCH($C1433,'Policy Characteristics'!$C:$C,0)))</f>
        <v>industry-ag-main.html#eff-stds</v>
      </c>
      <c r="R1433" s="76" t="str">
        <f>IF(ISBLANK(INDEX('Policy Characteristics'!L:L,MATCH($C1433,'Policy Characteristics'!$C:$C,0))),"",INDEX('Policy Characteristics'!L:L,MATCH($C1433,'Policy Characteristics'!$C:$C,0)))</f>
        <v>industry-energy-efficiency-standards.html</v>
      </c>
    </row>
    <row r="1434" spans="1:18" s="76" customFormat="1" x14ac:dyDescent="0.25">
      <c r="A1434" s="76" t="str">
        <f>IF(ISBLANK(INDEX('Policy Characteristics'!A:A,MATCH($C1434,'Policy Characteristics'!$C:$C,0))),"",INDEX('Policy Characteristics'!A:A,MATCH($C1434,'Policy Characteristics'!$C:$C,0)))</f>
        <v>Industry</v>
      </c>
      <c r="B1434" s="234" t="str">
        <f>IF(ISBLANK(INDEX('Policy Characteristics'!B:B,MATCH($C1434,'Policy Characteristics'!$C:$C,0))),"",INDEX('Policy Characteristics'!B:B,MATCH($C1434,'Policy Characteristics'!$C:$C,0)))</f>
        <v>Industry Energy Efficiency Standards</v>
      </c>
      <c r="C1434" s="76" t="str">
        <f t="shared" si="40"/>
        <v>Percentage Improvement in Eqpt Efficiency Standards above BAU</v>
      </c>
      <c r="D1434" s="78" t="s">
        <v>1312</v>
      </c>
      <c r="E1434" s="88" t="s">
        <v>948</v>
      </c>
      <c r="F1434" t="s">
        <v>1275</v>
      </c>
      <c r="G1434" s="88" t="s">
        <v>952</v>
      </c>
      <c r="H1434" s="15">
        <v>1076</v>
      </c>
      <c r="I1434" s="247" t="s">
        <v>43</v>
      </c>
      <c r="J1434" s="236" t="str">
        <f>IF(ISBLANK(INDEX('Policy Characteristics'!D:D,MATCH($C1434,'Policy Characteristics'!$C:$C,0))),"",INDEX('Policy Characteristics'!D:D,MATCH($C1434,'Policy Characteristics'!$C:$C,0)))</f>
        <v>Industry Energy Efficiency Standards</v>
      </c>
      <c r="K1434" s="76" t="str">
        <f>IF(ISBLANK(INDEX('Policy Characteristics'!E:E,MATCH($C1434,'Policy Characteristics'!$C:$C,0))),"",INDEX('Policy Characteristics'!E:E,MATCH($C1434,'Policy Characteristics'!$C:$C,0)))</f>
        <v>indst efficiency standards</v>
      </c>
      <c r="L1434" s="239">
        <f>IF(ISBLANK(INDEX('Policy Characteristics'!F:F,MATCH($C1434,'Policy Characteristics'!$C:$C,0))),"",INDEX('Policy Characteristics'!F:F,MATCH($C1434,'Policy Characteristics'!$C:$C,0)))</f>
        <v>0</v>
      </c>
      <c r="M1434" s="239">
        <f>IF(ISBLANK(INDEX('Policy Characteristics'!G:G,MATCH($C1434,'Policy Characteristics'!$C:$C,0))),"",INDEX('Policy Characteristics'!G:G,MATCH($C1434,'Policy Characteristics'!$C:$C,0)))</f>
        <v>0.25</v>
      </c>
      <c r="N1434" s="239">
        <f>IF(ISBLANK(INDEX('Policy Characteristics'!H:H,MATCH($C1434,'Policy Characteristics'!$C:$C,0))),"",INDEX('Policy Characteristics'!H:H,MATCH($C1434,'Policy Characteristics'!$C:$C,0)))</f>
        <v>0.01</v>
      </c>
      <c r="O1434" s="76" t="str">
        <f>IF(ISBLANK(INDEX('Policy Characteristics'!I:I,MATCH($C1434,'Policy Characteristics'!$C:$C,0))),"",INDEX('Policy Characteristics'!I:I,MATCH($C1434,'Policy Characteristics'!$C:$C,0)))</f>
        <v>% reduction in energy use</v>
      </c>
      <c r="P1434" s="76" t="str">
        <f>IF(ISBLANK(INDEX('Policy Characteristics'!J:J,MATCH($C1434,'Policy Characteristics'!$C:$C,0))),"",INDEX('Policy Characteristics'!J:J,MATCH($C1434,'Policy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4" s="76" t="str">
        <f>IF(ISBLANK(INDEX('Policy Characteristics'!K:K,MATCH($C1434,'Policy Characteristics'!$C:$C,0))),"",INDEX('Policy Characteristics'!K:K,MATCH($C1434,'Policy Characteristics'!$C:$C,0)))</f>
        <v>industry-ag-main.html#eff-stds</v>
      </c>
      <c r="R1434" s="76" t="str">
        <f>IF(ISBLANK(INDEX('Policy Characteristics'!L:L,MATCH($C1434,'Policy Characteristics'!$C:$C,0))),"",INDEX('Policy Characteristics'!L:L,MATCH($C1434,'Policy Characteristics'!$C:$C,0)))</f>
        <v>industry-energy-efficiency-standards.html</v>
      </c>
    </row>
    <row r="1435" spans="1:18" s="76" customFormat="1" x14ac:dyDescent="0.25">
      <c r="A1435" s="76" t="str">
        <f>IF(ISBLANK(INDEX('Policy Characteristics'!A:A,MATCH($C1435,'Policy Characteristics'!$C:$C,0))),"",INDEX('Policy Characteristics'!A:A,MATCH($C1435,'Policy Characteristics'!$C:$C,0)))</f>
        <v>Industry</v>
      </c>
      <c r="B1435" s="234" t="str">
        <f>IF(ISBLANK(INDEX('Policy Characteristics'!B:B,MATCH($C1435,'Policy Characteristics'!$C:$C,0))),"",INDEX('Policy Characteristics'!B:B,MATCH($C1435,'Policy Characteristics'!$C:$C,0)))</f>
        <v>Industry Energy Efficiency Standards</v>
      </c>
      <c r="C1435" s="76" t="str">
        <f t="shared" si="40"/>
        <v>Percentage Improvement in Eqpt Efficiency Standards above BAU</v>
      </c>
      <c r="D1435" s="78" t="s">
        <v>1312</v>
      </c>
      <c r="E1435" s="88" t="s">
        <v>945</v>
      </c>
      <c r="F1435" t="s">
        <v>1275</v>
      </c>
      <c r="G1435" s="88" t="s">
        <v>950</v>
      </c>
      <c r="H1435" s="15">
        <v>1077</v>
      </c>
      <c r="I1435" s="247" t="s">
        <v>44</v>
      </c>
      <c r="J1435" s="236" t="str">
        <f>IF(ISBLANK(INDEX('Policy Characteristics'!D:D,MATCH($C1435,'Policy Characteristics'!$C:$C,0))),"",INDEX('Policy Characteristics'!D:D,MATCH($C1435,'Policy Characteristics'!$C:$C,0)))</f>
        <v>Industry Energy Efficiency Standards</v>
      </c>
      <c r="K1435" s="76" t="str">
        <f>IF(ISBLANK(INDEX('Policy Characteristics'!E:E,MATCH($C1435,'Policy Characteristics'!$C:$C,0))),"",INDEX('Policy Characteristics'!E:E,MATCH($C1435,'Policy Characteristics'!$C:$C,0)))</f>
        <v>indst efficiency standards</v>
      </c>
      <c r="L1435" s="239">
        <f>IF(ISBLANK(INDEX('Policy Characteristics'!F:F,MATCH($C1435,'Policy Characteristics'!$C:$C,0))),"",INDEX('Policy Characteristics'!F:F,MATCH($C1435,'Policy Characteristics'!$C:$C,0)))</f>
        <v>0</v>
      </c>
      <c r="M1435" s="239">
        <f>IF(ISBLANK(INDEX('Policy Characteristics'!G:G,MATCH($C1435,'Policy Characteristics'!$C:$C,0))),"",INDEX('Policy Characteristics'!G:G,MATCH($C1435,'Policy Characteristics'!$C:$C,0)))</f>
        <v>0.25</v>
      </c>
      <c r="N1435" s="239">
        <f>IF(ISBLANK(INDEX('Policy Characteristics'!H:H,MATCH($C1435,'Policy Characteristics'!$C:$C,0))),"",INDEX('Policy Characteristics'!H:H,MATCH($C1435,'Policy Characteristics'!$C:$C,0)))</f>
        <v>0.01</v>
      </c>
      <c r="O1435" s="76" t="str">
        <f>IF(ISBLANK(INDEX('Policy Characteristics'!I:I,MATCH($C1435,'Policy Characteristics'!$C:$C,0))),"",INDEX('Policy Characteristics'!I:I,MATCH($C1435,'Policy Characteristics'!$C:$C,0)))</f>
        <v>% reduction in energy use</v>
      </c>
      <c r="P1435" s="76" t="str">
        <f>IF(ISBLANK(INDEX('Policy Characteristics'!J:J,MATCH($C1435,'Policy Characteristics'!$C:$C,0))),"",INDEX('Policy Characteristics'!J:J,MATCH($C1435,'Policy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5" s="76" t="str">
        <f>IF(ISBLANK(INDEX('Policy Characteristics'!K:K,MATCH($C1435,'Policy Characteristics'!$C:$C,0))),"",INDEX('Policy Characteristics'!K:K,MATCH($C1435,'Policy Characteristics'!$C:$C,0)))</f>
        <v>industry-ag-main.html#eff-stds</v>
      </c>
      <c r="R1435" s="76" t="str">
        <f>IF(ISBLANK(INDEX('Policy Characteristics'!L:L,MATCH($C1435,'Policy Characteristics'!$C:$C,0))),"",INDEX('Policy Characteristics'!L:L,MATCH($C1435,'Policy Characteristics'!$C:$C,0)))</f>
        <v>industry-energy-efficiency-standards.html</v>
      </c>
    </row>
    <row r="1436" spans="1:18" s="76" customFormat="1" x14ac:dyDescent="0.25">
      <c r="A1436" s="76" t="str">
        <f>IF(ISBLANK(INDEX('Policy Characteristics'!A:A,MATCH($C1436,'Policy Characteristics'!$C:$C,0))),"",INDEX('Policy Characteristics'!A:A,MATCH($C1436,'Policy Characteristics'!$C:$C,0)))</f>
        <v>Industry</v>
      </c>
      <c r="B1436" s="234" t="str">
        <f>IF(ISBLANK(INDEX('Policy Characteristics'!B:B,MATCH($C1436,'Policy Characteristics'!$C:$C,0))),"",INDEX('Policy Characteristics'!B:B,MATCH($C1436,'Policy Characteristics'!$C:$C,0)))</f>
        <v>Industry Energy Efficiency Standards</v>
      </c>
      <c r="C1436" s="76" t="str">
        <f t="shared" si="40"/>
        <v>Percentage Improvement in Eqpt Efficiency Standards above BAU</v>
      </c>
      <c r="D1436" s="78" t="s">
        <v>1313</v>
      </c>
      <c r="E1436" s="88" t="s">
        <v>642</v>
      </c>
      <c r="F1436" t="s">
        <v>1276</v>
      </c>
      <c r="G1436" s="88" t="s">
        <v>648</v>
      </c>
      <c r="H1436" s="15">
        <v>1078</v>
      </c>
      <c r="I1436" s="247" t="s">
        <v>43</v>
      </c>
      <c r="J1436" s="236" t="str">
        <f>IF(ISBLANK(INDEX('Policy Characteristics'!D:D,MATCH($C1436,'Policy Characteristics'!$C:$C,0))),"",INDEX('Policy Characteristics'!D:D,MATCH($C1436,'Policy Characteristics'!$C:$C,0)))</f>
        <v>Industry Energy Efficiency Standards</v>
      </c>
      <c r="K1436" s="76" t="str">
        <f>IF(ISBLANK(INDEX('Policy Characteristics'!E:E,MATCH($C1436,'Policy Characteristics'!$C:$C,0))),"",INDEX('Policy Characteristics'!E:E,MATCH($C1436,'Policy Characteristics'!$C:$C,0)))</f>
        <v>indst efficiency standards</v>
      </c>
      <c r="L1436" s="239">
        <f>IF(ISBLANK(INDEX('Policy Characteristics'!F:F,MATCH($C1436,'Policy Characteristics'!$C:$C,0))),"",INDEX('Policy Characteristics'!F:F,MATCH($C1436,'Policy Characteristics'!$C:$C,0)))</f>
        <v>0</v>
      </c>
      <c r="M1436" s="239">
        <f>IF(ISBLANK(INDEX('Policy Characteristics'!G:G,MATCH($C1436,'Policy Characteristics'!$C:$C,0))),"",INDEX('Policy Characteristics'!G:G,MATCH($C1436,'Policy Characteristics'!$C:$C,0)))</f>
        <v>0.25</v>
      </c>
      <c r="N1436" s="239">
        <f>IF(ISBLANK(INDEX('Policy Characteristics'!H:H,MATCH($C1436,'Policy Characteristics'!$C:$C,0))),"",INDEX('Policy Characteristics'!H:H,MATCH($C1436,'Policy Characteristics'!$C:$C,0)))</f>
        <v>0.01</v>
      </c>
      <c r="O1436" s="76" t="str">
        <f>IF(ISBLANK(INDEX('Policy Characteristics'!I:I,MATCH($C1436,'Policy Characteristics'!$C:$C,0))),"",INDEX('Policy Characteristics'!I:I,MATCH($C1436,'Policy Characteristics'!$C:$C,0)))</f>
        <v>% reduction in energy use</v>
      </c>
      <c r="P1436" s="76" t="str">
        <f>IF(ISBLANK(INDEX('Policy Characteristics'!J:J,MATCH($C1436,'Policy Characteristics'!$C:$C,0))),"",INDEX('Policy Characteristics'!J:J,MATCH($C1436,'Policy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6" s="76" t="str">
        <f>IF(ISBLANK(INDEX('Policy Characteristics'!K:K,MATCH($C1436,'Policy Characteristics'!$C:$C,0))),"",INDEX('Policy Characteristics'!K:K,MATCH($C1436,'Policy Characteristics'!$C:$C,0)))</f>
        <v>industry-ag-main.html#eff-stds</v>
      </c>
      <c r="R1436" s="76" t="str">
        <f>IF(ISBLANK(INDEX('Policy Characteristics'!L:L,MATCH($C1436,'Policy Characteristics'!$C:$C,0))),"",INDEX('Policy Characteristics'!L:L,MATCH($C1436,'Policy Characteristics'!$C:$C,0)))</f>
        <v>industry-energy-efficiency-standards.html</v>
      </c>
    </row>
    <row r="1437" spans="1:18" s="76" customFormat="1" x14ac:dyDescent="0.25">
      <c r="A1437" s="76" t="str">
        <f>IF(ISBLANK(INDEX('Policy Characteristics'!A:A,MATCH($C1437,'Policy Characteristics'!$C:$C,0))),"",INDEX('Policy Characteristics'!A:A,MATCH($C1437,'Policy Characteristics'!$C:$C,0)))</f>
        <v>Industry</v>
      </c>
      <c r="B1437" s="234" t="str">
        <f>IF(ISBLANK(INDEX('Policy Characteristics'!B:B,MATCH($C1437,'Policy Characteristics'!$C:$C,0))),"",INDEX('Policy Characteristics'!B:B,MATCH($C1437,'Policy Characteristics'!$C:$C,0)))</f>
        <v>Industry Energy Efficiency Standards</v>
      </c>
      <c r="C1437" s="76" t="str">
        <f t="shared" si="40"/>
        <v>Percentage Improvement in Eqpt Efficiency Standards above BAU</v>
      </c>
      <c r="D1437" s="78" t="s">
        <v>1313</v>
      </c>
      <c r="E1437" s="88" t="s">
        <v>643</v>
      </c>
      <c r="F1437" t="s">
        <v>1276</v>
      </c>
      <c r="G1437" s="88" t="s">
        <v>651</v>
      </c>
      <c r="H1437" s="15">
        <v>1079</v>
      </c>
      <c r="I1437" s="247" t="s">
        <v>43</v>
      </c>
      <c r="J1437" s="236" t="str">
        <f>IF(ISBLANK(INDEX('Policy Characteristics'!D:D,MATCH($C1437,'Policy Characteristics'!$C:$C,0))),"",INDEX('Policy Characteristics'!D:D,MATCH($C1437,'Policy Characteristics'!$C:$C,0)))</f>
        <v>Industry Energy Efficiency Standards</v>
      </c>
      <c r="K1437" s="76" t="str">
        <f>IF(ISBLANK(INDEX('Policy Characteristics'!E:E,MATCH($C1437,'Policy Characteristics'!$C:$C,0))),"",INDEX('Policy Characteristics'!E:E,MATCH($C1437,'Policy Characteristics'!$C:$C,0)))</f>
        <v>indst efficiency standards</v>
      </c>
      <c r="L1437" s="239">
        <f>IF(ISBLANK(INDEX('Policy Characteristics'!F:F,MATCH($C1437,'Policy Characteristics'!$C:$C,0))),"",INDEX('Policy Characteristics'!F:F,MATCH($C1437,'Policy Characteristics'!$C:$C,0)))</f>
        <v>0</v>
      </c>
      <c r="M1437" s="239">
        <f>IF(ISBLANK(INDEX('Policy Characteristics'!G:G,MATCH($C1437,'Policy Characteristics'!$C:$C,0))),"",INDEX('Policy Characteristics'!G:G,MATCH($C1437,'Policy Characteristics'!$C:$C,0)))</f>
        <v>0.25</v>
      </c>
      <c r="N1437" s="239">
        <f>IF(ISBLANK(INDEX('Policy Characteristics'!H:H,MATCH($C1437,'Policy Characteristics'!$C:$C,0))),"",INDEX('Policy Characteristics'!H:H,MATCH($C1437,'Policy Characteristics'!$C:$C,0)))</f>
        <v>0.01</v>
      </c>
      <c r="O1437" s="76" t="str">
        <f>IF(ISBLANK(INDEX('Policy Characteristics'!I:I,MATCH($C1437,'Policy Characteristics'!$C:$C,0))),"",INDEX('Policy Characteristics'!I:I,MATCH($C1437,'Policy Characteristics'!$C:$C,0)))</f>
        <v>% reduction in energy use</v>
      </c>
      <c r="P1437" s="76" t="str">
        <f>IF(ISBLANK(INDEX('Policy Characteristics'!J:J,MATCH($C1437,'Policy Characteristics'!$C:$C,0))),"",INDEX('Policy Characteristics'!J:J,MATCH($C1437,'Policy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7" s="76" t="str">
        <f>IF(ISBLANK(INDEX('Policy Characteristics'!K:K,MATCH($C1437,'Policy Characteristics'!$C:$C,0))),"",INDEX('Policy Characteristics'!K:K,MATCH($C1437,'Policy Characteristics'!$C:$C,0)))</f>
        <v>industry-ag-main.html#eff-stds</v>
      </c>
      <c r="R1437" s="76" t="str">
        <f>IF(ISBLANK(INDEX('Policy Characteristics'!L:L,MATCH($C1437,'Policy Characteristics'!$C:$C,0))),"",INDEX('Policy Characteristics'!L:L,MATCH($C1437,'Policy Characteristics'!$C:$C,0)))</f>
        <v>industry-energy-efficiency-standards.html</v>
      </c>
    </row>
    <row r="1438" spans="1:18" s="76" customFormat="1" x14ac:dyDescent="0.25">
      <c r="A1438" s="76" t="str">
        <f>IF(ISBLANK(INDEX('Policy Characteristics'!A:A,MATCH($C1438,'Policy Characteristics'!$C:$C,0))),"",INDEX('Policy Characteristics'!A:A,MATCH($C1438,'Policy Characteristics'!$C:$C,0)))</f>
        <v>Industry</v>
      </c>
      <c r="B1438" s="234" t="str">
        <f>IF(ISBLANK(INDEX('Policy Characteristics'!B:B,MATCH($C1438,'Policy Characteristics'!$C:$C,0))),"",INDEX('Policy Characteristics'!B:B,MATCH($C1438,'Policy Characteristics'!$C:$C,0)))</f>
        <v>Industry Energy Efficiency Standards</v>
      </c>
      <c r="C1438" s="76" t="str">
        <f t="shared" si="40"/>
        <v>Percentage Improvement in Eqpt Efficiency Standards above BAU</v>
      </c>
      <c r="D1438" s="78" t="s">
        <v>1313</v>
      </c>
      <c r="E1438" s="88" t="s">
        <v>644</v>
      </c>
      <c r="F1438" t="s">
        <v>1276</v>
      </c>
      <c r="G1438" s="88" t="s">
        <v>652</v>
      </c>
      <c r="H1438" s="15">
        <v>1080</v>
      </c>
      <c r="I1438" s="247" t="s">
        <v>43</v>
      </c>
      <c r="J1438" s="236" t="str">
        <f>IF(ISBLANK(INDEX('Policy Characteristics'!D:D,MATCH($C1438,'Policy Characteristics'!$C:$C,0))),"",INDEX('Policy Characteristics'!D:D,MATCH($C1438,'Policy Characteristics'!$C:$C,0)))</f>
        <v>Industry Energy Efficiency Standards</v>
      </c>
      <c r="K1438" s="76" t="str">
        <f>IF(ISBLANK(INDEX('Policy Characteristics'!E:E,MATCH($C1438,'Policy Characteristics'!$C:$C,0))),"",INDEX('Policy Characteristics'!E:E,MATCH($C1438,'Policy Characteristics'!$C:$C,0)))</f>
        <v>indst efficiency standards</v>
      </c>
      <c r="L1438" s="239">
        <f>IF(ISBLANK(INDEX('Policy Characteristics'!F:F,MATCH($C1438,'Policy Characteristics'!$C:$C,0))),"",INDEX('Policy Characteristics'!F:F,MATCH($C1438,'Policy Characteristics'!$C:$C,0)))</f>
        <v>0</v>
      </c>
      <c r="M1438" s="239">
        <f>IF(ISBLANK(INDEX('Policy Characteristics'!G:G,MATCH($C1438,'Policy Characteristics'!$C:$C,0))),"",INDEX('Policy Characteristics'!G:G,MATCH($C1438,'Policy Characteristics'!$C:$C,0)))</f>
        <v>0.25</v>
      </c>
      <c r="N1438" s="239">
        <f>IF(ISBLANK(INDEX('Policy Characteristics'!H:H,MATCH($C1438,'Policy Characteristics'!$C:$C,0))),"",INDEX('Policy Characteristics'!H:H,MATCH($C1438,'Policy Characteristics'!$C:$C,0)))</f>
        <v>0.01</v>
      </c>
      <c r="O1438" s="76" t="str">
        <f>IF(ISBLANK(INDEX('Policy Characteristics'!I:I,MATCH($C1438,'Policy Characteristics'!$C:$C,0))),"",INDEX('Policy Characteristics'!I:I,MATCH($C1438,'Policy Characteristics'!$C:$C,0)))</f>
        <v>% reduction in energy use</v>
      </c>
      <c r="P1438" s="76" t="str">
        <f>IF(ISBLANK(INDEX('Policy Characteristics'!J:J,MATCH($C1438,'Policy Characteristics'!$C:$C,0))),"",INDEX('Policy Characteristics'!J:J,MATCH($C1438,'Policy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8" s="76" t="str">
        <f>IF(ISBLANK(INDEX('Policy Characteristics'!K:K,MATCH($C1438,'Policy Characteristics'!$C:$C,0))),"",INDEX('Policy Characteristics'!K:K,MATCH($C1438,'Policy Characteristics'!$C:$C,0)))</f>
        <v>industry-ag-main.html#eff-stds</v>
      </c>
      <c r="R1438" s="76" t="str">
        <f>IF(ISBLANK(INDEX('Policy Characteristics'!L:L,MATCH($C1438,'Policy Characteristics'!$C:$C,0))),"",INDEX('Policy Characteristics'!L:L,MATCH($C1438,'Policy Characteristics'!$C:$C,0)))</f>
        <v>industry-energy-efficiency-standards.html</v>
      </c>
    </row>
    <row r="1439" spans="1:18" s="76" customFormat="1" x14ac:dyDescent="0.25">
      <c r="A1439" s="76" t="str">
        <f>IF(ISBLANK(INDEX('Policy Characteristics'!A:A,MATCH($C1439,'Policy Characteristics'!$C:$C,0))),"",INDEX('Policy Characteristics'!A:A,MATCH($C1439,'Policy Characteristics'!$C:$C,0)))</f>
        <v>Industry</v>
      </c>
      <c r="B1439" s="234" t="str">
        <f>IF(ISBLANK(INDEX('Policy Characteristics'!B:B,MATCH($C1439,'Policy Characteristics'!$C:$C,0))),"",INDEX('Policy Characteristics'!B:B,MATCH($C1439,'Policy Characteristics'!$C:$C,0)))</f>
        <v>Industry Energy Efficiency Standards</v>
      </c>
      <c r="C1439" s="76" t="str">
        <f t="shared" si="40"/>
        <v>Percentage Improvement in Eqpt Efficiency Standards above BAU</v>
      </c>
      <c r="D1439" s="78" t="s">
        <v>1313</v>
      </c>
      <c r="E1439" s="88" t="s">
        <v>645</v>
      </c>
      <c r="F1439" t="s">
        <v>1276</v>
      </c>
      <c r="G1439" s="88" t="s">
        <v>649</v>
      </c>
      <c r="H1439" s="15">
        <v>1081</v>
      </c>
      <c r="I1439" s="247" t="s">
        <v>44</v>
      </c>
      <c r="J1439" s="236" t="str">
        <f>IF(ISBLANK(INDEX('Policy Characteristics'!D:D,MATCH($C1439,'Policy Characteristics'!$C:$C,0))),"",INDEX('Policy Characteristics'!D:D,MATCH($C1439,'Policy Characteristics'!$C:$C,0)))</f>
        <v>Industry Energy Efficiency Standards</v>
      </c>
      <c r="K1439" s="76" t="str">
        <f>IF(ISBLANK(INDEX('Policy Characteristics'!E:E,MATCH($C1439,'Policy Characteristics'!$C:$C,0))),"",INDEX('Policy Characteristics'!E:E,MATCH($C1439,'Policy Characteristics'!$C:$C,0)))</f>
        <v>indst efficiency standards</v>
      </c>
      <c r="L1439" s="239">
        <f>IF(ISBLANK(INDEX('Policy Characteristics'!F:F,MATCH($C1439,'Policy Characteristics'!$C:$C,0))),"",INDEX('Policy Characteristics'!F:F,MATCH($C1439,'Policy Characteristics'!$C:$C,0)))</f>
        <v>0</v>
      </c>
      <c r="M1439" s="239">
        <f>IF(ISBLANK(INDEX('Policy Characteristics'!G:G,MATCH($C1439,'Policy Characteristics'!$C:$C,0))),"",INDEX('Policy Characteristics'!G:G,MATCH($C1439,'Policy Characteristics'!$C:$C,0)))</f>
        <v>0.25</v>
      </c>
      <c r="N1439" s="239">
        <f>IF(ISBLANK(INDEX('Policy Characteristics'!H:H,MATCH($C1439,'Policy Characteristics'!$C:$C,0))),"",INDEX('Policy Characteristics'!H:H,MATCH($C1439,'Policy Characteristics'!$C:$C,0)))</f>
        <v>0.01</v>
      </c>
      <c r="O1439" s="76" t="str">
        <f>IF(ISBLANK(INDEX('Policy Characteristics'!I:I,MATCH($C1439,'Policy Characteristics'!$C:$C,0))),"",INDEX('Policy Characteristics'!I:I,MATCH($C1439,'Policy Characteristics'!$C:$C,0)))</f>
        <v>% reduction in energy use</v>
      </c>
      <c r="P1439" s="76" t="str">
        <f>IF(ISBLANK(INDEX('Policy Characteristics'!J:J,MATCH($C1439,'Policy Characteristics'!$C:$C,0))),"",INDEX('Policy Characteristics'!J:J,MATCH($C1439,'Policy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9" s="76" t="str">
        <f>IF(ISBLANK(INDEX('Policy Characteristics'!K:K,MATCH($C1439,'Policy Characteristics'!$C:$C,0))),"",INDEX('Policy Characteristics'!K:K,MATCH($C1439,'Policy Characteristics'!$C:$C,0)))</f>
        <v>industry-ag-main.html#eff-stds</v>
      </c>
      <c r="R1439" s="76" t="str">
        <f>IF(ISBLANK(INDEX('Policy Characteristics'!L:L,MATCH($C1439,'Policy Characteristics'!$C:$C,0))),"",INDEX('Policy Characteristics'!L:L,MATCH($C1439,'Policy Characteristics'!$C:$C,0)))</f>
        <v>industry-energy-efficiency-standards.html</v>
      </c>
    </row>
    <row r="1440" spans="1:18" s="76" customFormat="1" x14ac:dyDescent="0.25">
      <c r="A1440" s="76" t="str">
        <f>IF(ISBLANK(INDEX('Policy Characteristics'!A:A,MATCH($C1440,'Policy Characteristics'!$C:$C,0))),"",INDEX('Policy Characteristics'!A:A,MATCH($C1440,'Policy Characteristics'!$C:$C,0)))</f>
        <v>Industry</v>
      </c>
      <c r="B1440" s="234" t="str">
        <f>IF(ISBLANK(INDEX('Policy Characteristics'!B:B,MATCH($C1440,'Policy Characteristics'!$C:$C,0))),"",INDEX('Policy Characteristics'!B:B,MATCH($C1440,'Policy Characteristics'!$C:$C,0)))</f>
        <v>Industry Energy Efficiency Standards</v>
      </c>
      <c r="C1440" s="76" t="str">
        <f t="shared" si="40"/>
        <v>Percentage Improvement in Eqpt Efficiency Standards above BAU</v>
      </c>
      <c r="D1440" s="78" t="s">
        <v>1313</v>
      </c>
      <c r="E1440" s="88" t="s">
        <v>646</v>
      </c>
      <c r="F1440" t="s">
        <v>1276</v>
      </c>
      <c r="G1440" s="88" t="s">
        <v>650</v>
      </c>
      <c r="H1440" s="15">
        <v>1082</v>
      </c>
      <c r="I1440" s="247" t="s">
        <v>43</v>
      </c>
      <c r="J1440" s="236" t="str">
        <f>IF(ISBLANK(INDEX('Policy Characteristics'!D:D,MATCH($C1440,'Policy Characteristics'!$C:$C,0))),"",INDEX('Policy Characteristics'!D:D,MATCH($C1440,'Policy Characteristics'!$C:$C,0)))</f>
        <v>Industry Energy Efficiency Standards</v>
      </c>
      <c r="K1440" s="76" t="str">
        <f>IF(ISBLANK(INDEX('Policy Characteristics'!E:E,MATCH($C1440,'Policy Characteristics'!$C:$C,0))),"",INDEX('Policy Characteristics'!E:E,MATCH($C1440,'Policy Characteristics'!$C:$C,0)))</f>
        <v>indst efficiency standards</v>
      </c>
      <c r="L1440" s="239">
        <f>IF(ISBLANK(INDEX('Policy Characteristics'!F:F,MATCH($C1440,'Policy Characteristics'!$C:$C,0))),"",INDEX('Policy Characteristics'!F:F,MATCH($C1440,'Policy Characteristics'!$C:$C,0)))</f>
        <v>0</v>
      </c>
      <c r="M1440" s="239">
        <f>IF(ISBLANK(INDEX('Policy Characteristics'!G:G,MATCH($C1440,'Policy Characteristics'!$C:$C,0))),"",INDEX('Policy Characteristics'!G:G,MATCH($C1440,'Policy Characteristics'!$C:$C,0)))</f>
        <v>0.25</v>
      </c>
      <c r="N1440" s="239">
        <f>IF(ISBLANK(INDEX('Policy Characteristics'!H:H,MATCH($C1440,'Policy Characteristics'!$C:$C,0))),"",INDEX('Policy Characteristics'!H:H,MATCH($C1440,'Policy Characteristics'!$C:$C,0)))</f>
        <v>0.01</v>
      </c>
      <c r="O1440" s="76" t="str">
        <f>IF(ISBLANK(INDEX('Policy Characteristics'!I:I,MATCH($C1440,'Policy Characteristics'!$C:$C,0))),"",INDEX('Policy Characteristics'!I:I,MATCH($C1440,'Policy Characteristics'!$C:$C,0)))</f>
        <v>% reduction in energy use</v>
      </c>
      <c r="P1440" s="76" t="str">
        <f>IF(ISBLANK(INDEX('Policy Characteristics'!J:J,MATCH($C1440,'Policy Characteristics'!$C:$C,0))),"",INDEX('Policy Characteristics'!J:J,MATCH($C1440,'Policy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0" s="76" t="str">
        <f>IF(ISBLANK(INDEX('Policy Characteristics'!K:K,MATCH($C1440,'Policy Characteristics'!$C:$C,0))),"",INDEX('Policy Characteristics'!K:K,MATCH($C1440,'Policy Characteristics'!$C:$C,0)))</f>
        <v>industry-ag-main.html#eff-stds</v>
      </c>
      <c r="R1440" s="76" t="str">
        <f>IF(ISBLANK(INDEX('Policy Characteristics'!L:L,MATCH($C1440,'Policy Characteristics'!$C:$C,0))),"",INDEX('Policy Characteristics'!L:L,MATCH($C1440,'Policy Characteristics'!$C:$C,0)))</f>
        <v>industry-energy-efficiency-standards.html</v>
      </c>
    </row>
    <row r="1441" spans="1:18" s="76" customFormat="1" x14ac:dyDescent="0.25">
      <c r="A1441" s="76" t="str">
        <f>IF(ISBLANK(INDEX('Policy Characteristics'!A:A,MATCH($C1441,'Policy Characteristics'!$C:$C,0))),"",INDEX('Policy Characteristics'!A:A,MATCH($C1441,'Policy Characteristics'!$C:$C,0)))</f>
        <v>Industry</v>
      </c>
      <c r="B1441" s="234" t="str">
        <f>IF(ISBLANK(INDEX('Policy Characteristics'!B:B,MATCH($C1441,'Policy Characteristics'!$C:$C,0))),"",INDEX('Policy Characteristics'!B:B,MATCH($C1441,'Policy Characteristics'!$C:$C,0)))</f>
        <v>Industry Energy Efficiency Standards</v>
      </c>
      <c r="C1441" s="76" t="str">
        <f t="shared" si="40"/>
        <v>Percentage Improvement in Eqpt Efficiency Standards above BAU</v>
      </c>
      <c r="D1441" s="78" t="s">
        <v>1313</v>
      </c>
      <c r="E1441" s="88" t="s">
        <v>647</v>
      </c>
      <c r="F1441" t="s">
        <v>1276</v>
      </c>
      <c r="G1441" s="88" t="s">
        <v>653</v>
      </c>
      <c r="H1441" s="15">
        <v>1083</v>
      </c>
      <c r="I1441" s="247" t="s">
        <v>44</v>
      </c>
      <c r="J1441" s="236" t="str">
        <f>IF(ISBLANK(INDEX('Policy Characteristics'!D:D,MATCH($C1441,'Policy Characteristics'!$C:$C,0))),"",INDEX('Policy Characteristics'!D:D,MATCH($C1441,'Policy Characteristics'!$C:$C,0)))</f>
        <v>Industry Energy Efficiency Standards</v>
      </c>
      <c r="K1441" s="76" t="str">
        <f>IF(ISBLANK(INDEX('Policy Characteristics'!E:E,MATCH($C1441,'Policy Characteristics'!$C:$C,0))),"",INDEX('Policy Characteristics'!E:E,MATCH($C1441,'Policy Characteristics'!$C:$C,0)))</f>
        <v>indst efficiency standards</v>
      </c>
      <c r="L1441" s="239">
        <f>IF(ISBLANK(INDEX('Policy Characteristics'!F:F,MATCH($C1441,'Policy Characteristics'!$C:$C,0))),"",INDEX('Policy Characteristics'!F:F,MATCH($C1441,'Policy Characteristics'!$C:$C,0)))</f>
        <v>0</v>
      </c>
      <c r="M1441" s="239">
        <f>IF(ISBLANK(INDEX('Policy Characteristics'!G:G,MATCH($C1441,'Policy Characteristics'!$C:$C,0))),"",INDEX('Policy Characteristics'!G:G,MATCH($C1441,'Policy Characteristics'!$C:$C,0)))</f>
        <v>0.25</v>
      </c>
      <c r="N1441" s="239">
        <f>IF(ISBLANK(INDEX('Policy Characteristics'!H:H,MATCH($C1441,'Policy Characteristics'!$C:$C,0))),"",INDEX('Policy Characteristics'!H:H,MATCH($C1441,'Policy Characteristics'!$C:$C,0)))</f>
        <v>0.01</v>
      </c>
      <c r="O1441" s="76" t="str">
        <f>IF(ISBLANK(INDEX('Policy Characteristics'!I:I,MATCH($C1441,'Policy Characteristics'!$C:$C,0))),"",INDEX('Policy Characteristics'!I:I,MATCH($C1441,'Policy Characteristics'!$C:$C,0)))</f>
        <v>% reduction in energy use</v>
      </c>
      <c r="P1441" s="76" t="str">
        <f>IF(ISBLANK(INDEX('Policy Characteristics'!J:J,MATCH($C1441,'Policy Characteristics'!$C:$C,0))),"",INDEX('Policy Characteristics'!J:J,MATCH($C1441,'Policy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1" s="76" t="str">
        <f>IF(ISBLANK(INDEX('Policy Characteristics'!K:K,MATCH($C1441,'Policy Characteristics'!$C:$C,0))),"",INDEX('Policy Characteristics'!K:K,MATCH($C1441,'Policy Characteristics'!$C:$C,0)))</f>
        <v>industry-ag-main.html#eff-stds</v>
      </c>
      <c r="R1441" s="76" t="str">
        <f>IF(ISBLANK(INDEX('Policy Characteristics'!L:L,MATCH($C1441,'Policy Characteristics'!$C:$C,0))),"",INDEX('Policy Characteristics'!L:L,MATCH($C1441,'Policy Characteristics'!$C:$C,0)))</f>
        <v>industry-energy-efficiency-standards.html</v>
      </c>
    </row>
    <row r="1442" spans="1:18" s="76" customFormat="1" x14ac:dyDescent="0.25">
      <c r="A1442" s="76" t="str">
        <f>IF(ISBLANK(INDEX('Policy Characteristics'!A:A,MATCH($C1442,'Policy Characteristics'!$C:$C,0))),"",INDEX('Policy Characteristics'!A:A,MATCH($C1442,'Policy Characteristics'!$C:$C,0)))</f>
        <v>Industry</v>
      </c>
      <c r="B1442" s="234" t="str">
        <f>IF(ISBLANK(INDEX('Policy Characteristics'!B:B,MATCH($C1442,'Policy Characteristics'!$C:$C,0))),"",INDEX('Policy Characteristics'!B:B,MATCH($C1442,'Policy Characteristics'!$C:$C,0)))</f>
        <v>Industry Energy Efficiency Standards</v>
      </c>
      <c r="C1442" s="76" t="str">
        <f t="shared" si="40"/>
        <v>Percentage Improvement in Eqpt Efficiency Standards above BAU</v>
      </c>
      <c r="D1442" s="78" t="s">
        <v>1313</v>
      </c>
      <c r="E1442" s="88" t="s">
        <v>946</v>
      </c>
      <c r="F1442" t="s">
        <v>1276</v>
      </c>
      <c r="G1442" s="88" t="s">
        <v>949</v>
      </c>
      <c r="H1442" s="15">
        <v>1084</v>
      </c>
      <c r="I1442" s="247" t="s">
        <v>44</v>
      </c>
      <c r="J1442" s="236" t="str">
        <f>IF(ISBLANK(INDEX('Policy Characteristics'!D:D,MATCH($C1442,'Policy Characteristics'!$C:$C,0))),"",INDEX('Policy Characteristics'!D:D,MATCH($C1442,'Policy Characteristics'!$C:$C,0)))</f>
        <v>Industry Energy Efficiency Standards</v>
      </c>
      <c r="K1442" s="76" t="str">
        <f>IF(ISBLANK(INDEX('Policy Characteristics'!E:E,MATCH($C1442,'Policy Characteristics'!$C:$C,0))),"",INDEX('Policy Characteristics'!E:E,MATCH($C1442,'Policy Characteristics'!$C:$C,0)))</f>
        <v>indst efficiency standards</v>
      </c>
      <c r="L1442" s="239">
        <f>IF(ISBLANK(INDEX('Policy Characteristics'!F:F,MATCH($C1442,'Policy Characteristics'!$C:$C,0))),"",INDEX('Policy Characteristics'!F:F,MATCH($C1442,'Policy Characteristics'!$C:$C,0)))</f>
        <v>0</v>
      </c>
      <c r="M1442" s="239">
        <f>IF(ISBLANK(INDEX('Policy Characteristics'!G:G,MATCH($C1442,'Policy Characteristics'!$C:$C,0))),"",INDEX('Policy Characteristics'!G:G,MATCH($C1442,'Policy Characteristics'!$C:$C,0)))</f>
        <v>0.25</v>
      </c>
      <c r="N1442" s="239">
        <f>IF(ISBLANK(INDEX('Policy Characteristics'!H:H,MATCH($C1442,'Policy Characteristics'!$C:$C,0))),"",INDEX('Policy Characteristics'!H:H,MATCH($C1442,'Policy Characteristics'!$C:$C,0)))</f>
        <v>0.01</v>
      </c>
      <c r="O1442" s="76" t="str">
        <f>IF(ISBLANK(INDEX('Policy Characteristics'!I:I,MATCH($C1442,'Policy Characteristics'!$C:$C,0))),"",INDEX('Policy Characteristics'!I:I,MATCH($C1442,'Policy Characteristics'!$C:$C,0)))</f>
        <v>% reduction in energy use</v>
      </c>
      <c r="P1442" s="76" t="str">
        <f>IF(ISBLANK(INDEX('Policy Characteristics'!J:J,MATCH($C1442,'Policy Characteristics'!$C:$C,0))),"",INDEX('Policy Characteristics'!J:J,MATCH($C1442,'Policy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2" s="76" t="str">
        <f>IF(ISBLANK(INDEX('Policy Characteristics'!K:K,MATCH($C1442,'Policy Characteristics'!$C:$C,0))),"",INDEX('Policy Characteristics'!K:K,MATCH($C1442,'Policy Characteristics'!$C:$C,0)))</f>
        <v>industry-ag-main.html#eff-stds</v>
      </c>
      <c r="R1442" s="76" t="str">
        <f>IF(ISBLANK(INDEX('Policy Characteristics'!L:L,MATCH($C1442,'Policy Characteristics'!$C:$C,0))),"",INDEX('Policy Characteristics'!L:L,MATCH($C1442,'Policy Characteristics'!$C:$C,0)))</f>
        <v>industry-energy-efficiency-standards.html</v>
      </c>
    </row>
    <row r="1443" spans="1:18" s="76" customFormat="1" x14ac:dyDescent="0.25">
      <c r="A1443" s="76" t="str">
        <f>IF(ISBLANK(INDEX('Policy Characteristics'!A:A,MATCH($C1443,'Policy Characteristics'!$C:$C,0))),"",INDEX('Policy Characteristics'!A:A,MATCH($C1443,'Policy Characteristics'!$C:$C,0)))</f>
        <v>Industry</v>
      </c>
      <c r="B1443" s="234" t="str">
        <f>IF(ISBLANK(INDEX('Policy Characteristics'!B:B,MATCH($C1443,'Policy Characteristics'!$C:$C,0))),"",INDEX('Policy Characteristics'!B:B,MATCH($C1443,'Policy Characteristics'!$C:$C,0)))</f>
        <v>Industry Energy Efficiency Standards</v>
      </c>
      <c r="C1443" s="76" t="str">
        <f t="shared" si="40"/>
        <v>Percentage Improvement in Eqpt Efficiency Standards above BAU</v>
      </c>
      <c r="D1443" s="78" t="s">
        <v>1313</v>
      </c>
      <c r="E1443" s="88" t="s">
        <v>947</v>
      </c>
      <c r="F1443" t="s">
        <v>1276</v>
      </c>
      <c r="G1443" s="88" t="s">
        <v>951</v>
      </c>
      <c r="H1443" s="15">
        <v>1085</v>
      </c>
      <c r="I1443" s="247" t="s">
        <v>43</v>
      </c>
      <c r="J1443" s="236" t="str">
        <f>IF(ISBLANK(INDEX('Policy Characteristics'!D:D,MATCH($C1443,'Policy Characteristics'!$C:$C,0))),"",INDEX('Policy Characteristics'!D:D,MATCH($C1443,'Policy Characteristics'!$C:$C,0)))</f>
        <v>Industry Energy Efficiency Standards</v>
      </c>
      <c r="K1443" s="76" t="str">
        <f>IF(ISBLANK(INDEX('Policy Characteristics'!E:E,MATCH($C1443,'Policy Characteristics'!$C:$C,0))),"",INDEX('Policy Characteristics'!E:E,MATCH($C1443,'Policy Characteristics'!$C:$C,0)))</f>
        <v>indst efficiency standards</v>
      </c>
      <c r="L1443" s="239">
        <f>IF(ISBLANK(INDEX('Policy Characteristics'!F:F,MATCH($C1443,'Policy Characteristics'!$C:$C,0))),"",INDEX('Policy Characteristics'!F:F,MATCH($C1443,'Policy Characteristics'!$C:$C,0)))</f>
        <v>0</v>
      </c>
      <c r="M1443" s="239">
        <f>IF(ISBLANK(INDEX('Policy Characteristics'!G:G,MATCH($C1443,'Policy Characteristics'!$C:$C,0))),"",INDEX('Policy Characteristics'!G:G,MATCH($C1443,'Policy Characteristics'!$C:$C,0)))</f>
        <v>0.25</v>
      </c>
      <c r="N1443" s="239">
        <f>IF(ISBLANK(INDEX('Policy Characteristics'!H:H,MATCH($C1443,'Policy Characteristics'!$C:$C,0))),"",INDEX('Policy Characteristics'!H:H,MATCH($C1443,'Policy Characteristics'!$C:$C,0)))</f>
        <v>0.01</v>
      </c>
      <c r="O1443" s="76" t="str">
        <f>IF(ISBLANK(INDEX('Policy Characteristics'!I:I,MATCH($C1443,'Policy Characteristics'!$C:$C,0))),"",INDEX('Policy Characteristics'!I:I,MATCH($C1443,'Policy Characteristics'!$C:$C,0)))</f>
        <v>% reduction in energy use</v>
      </c>
      <c r="P1443" s="76" t="str">
        <f>IF(ISBLANK(INDEX('Policy Characteristics'!J:J,MATCH($C1443,'Policy Characteristics'!$C:$C,0))),"",INDEX('Policy Characteristics'!J:J,MATCH($C1443,'Policy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3" s="76" t="str">
        <f>IF(ISBLANK(INDEX('Policy Characteristics'!K:K,MATCH($C1443,'Policy Characteristics'!$C:$C,0))),"",INDEX('Policy Characteristics'!K:K,MATCH($C1443,'Policy Characteristics'!$C:$C,0)))</f>
        <v>industry-ag-main.html#eff-stds</v>
      </c>
      <c r="R1443" s="76" t="str">
        <f>IF(ISBLANK(INDEX('Policy Characteristics'!L:L,MATCH($C1443,'Policy Characteristics'!$C:$C,0))),"",INDEX('Policy Characteristics'!L:L,MATCH($C1443,'Policy Characteristics'!$C:$C,0)))</f>
        <v>industry-energy-efficiency-standards.html</v>
      </c>
    </row>
    <row r="1444" spans="1:18" s="76" customFormat="1" x14ac:dyDescent="0.25">
      <c r="A1444" s="76" t="str">
        <f>IF(ISBLANK(INDEX('Policy Characteristics'!A:A,MATCH($C1444,'Policy Characteristics'!$C:$C,0))),"",INDEX('Policy Characteristics'!A:A,MATCH($C1444,'Policy Characteristics'!$C:$C,0)))</f>
        <v>Industry</v>
      </c>
      <c r="B1444" s="234" t="str">
        <f>IF(ISBLANK(INDEX('Policy Characteristics'!B:B,MATCH($C1444,'Policy Characteristics'!$C:$C,0))),"",INDEX('Policy Characteristics'!B:B,MATCH($C1444,'Policy Characteristics'!$C:$C,0)))</f>
        <v>Industry Energy Efficiency Standards</v>
      </c>
      <c r="C1444" s="76" t="str">
        <f t="shared" si="40"/>
        <v>Percentage Improvement in Eqpt Efficiency Standards above BAU</v>
      </c>
      <c r="D1444" s="78" t="s">
        <v>1313</v>
      </c>
      <c r="E1444" s="88" t="s">
        <v>948</v>
      </c>
      <c r="F1444" t="s">
        <v>1276</v>
      </c>
      <c r="G1444" s="88" t="s">
        <v>952</v>
      </c>
      <c r="H1444" s="15">
        <v>1086</v>
      </c>
      <c r="I1444" s="247" t="s">
        <v>43</v>
      </c>
      <c r="J1444" s="236" t="str">
        <f>IF(ISBLANK(INDEX('Policy Characteristics'!D:D,MATCH($C1444,'Policy Characteristics'!$C:$C,0))),"",INDEX('Policy Characteristics'!D:D,MATCH($C1444,'Policy Characteristics'!$C:$C,0)))</f>
        <v>Industry Energy Efficiency Standards</v>
      </c>
      <c r="K1444" s="76" t="str">
        <f>IF(ISBLANK(INDEX('Policy Characteristics'!E:E,MATCH($C1444,'Policy Characteristics'!$C:$C,0))),"",INDEX('Policy Characteristics'!E:E,MATCH($C1444,'Policy Characteristics'!$C:$C,0)))</f>
        <v>indst efficiency standards</v>
      </c>
      <c r="L1444" s="239">
        <f>IF(ISBLANK(INDEX('Policy Characteristics'!F:F,MATCH($C1444,'Policy Characteristics'!$C:$C,0))),"",INDEX('Policy Characteristics'!F:F,MATCH($C1444,'Policy Characteristics'!$C:$C,0)))</f>
        <v>0</v>
      </c>
      <c r="M1444" s="239">
        <f>IF(ISBLANK(INDEX('Policy Characteristics'!G:G,MATCH($C1444,'Policy Characteristics'!$C:$C,0))),"",INDEX('Policy Characteristics'!G:G,MATCH($C1444,'Policy Characteristics'!$C:$C,0)))</f>
        <v>0.25</v>
      </c>
      <c r="N1444" s="239">
        <f>IF(ISBLANK(INDEX('Policy Characteristics'!H:H,MATCH($C1444,'Policy Characteristics'!$C:$C,0))),"",INDEX('Policy Characteristics'!H:H,MATCH($C1444,'Policy Characteristics'!$C:$C,0)))</f>
        <v>0.01</v>
      </c>
      <c r="O1444" s="76" t="str">
        <f>IF(ISBLANK(INDEX('Policy Characteristics'!I:I,MATCH($C1444,'Policy Characteristics'!$C:$C,0))),"",INDEX('Policy Characteristics'!I:I,MATCH($C1444,'Policy Characteristics'!$C:$C,0)))</f>
        <v>% reduction in energy use</v>
      </c>
      <c r="P1444" s="76" t="str">
        <f>IF(ISBLANK(INDEX('Policy Characteristics'!J:J,MATCH($C1444,'Policy Characteristics'!$C:$C,0))),"",INDEX('Policy Characteristics'!J:J,MATCH($C1444,'Policy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4" s="76" t="str">
        <f>IF(ISBLANK(INDEX('Policy Characteristics'!K:K,MATCH($C1444,'Policy Characteristics'!$C:$C,0))),"",INDEX('Policy Characteristics'!K:K,MATCH($C1444,'Policy Characteristics'!$C:$C,0)))</f>
        <v>industry-ag-main.html#eff-stds</v>
      </c>
      <c r="R1444" s="76" t="str">
        <f>IF(ISBLANK(INDEX('Policy Characteristics'!L:L,MATCH($C1444,'Policy Characteristics'!$C:$C,0))),"",INDEX('Policy Characteristics'!L:L,MATCH($C1444,'Policy Characteristics'!$C:$C,0)))</f>
        <v>industry-energy-efficiency-standards.html</v>
      </c>
    </row>
    <row r="1445" spans="1:18" s="76" customFormat="1" x14ac:dyDescent="0.25">
      <c r="A1445" s="76" t="str">
        <f>IF(ISBLANK(INDEX('Policy Characteristics'!A:A,MATCH($C1445,'Policy Characteristics'!$C:$C,0))),"",INDEX('Policy Characteristics'!A:A,MATCH($C1445,'Policy Characteristics'!$C:$C,0)))</f>
        <v>Industry</v>
      </c>
      <c r="B1445" s="234" t="str">
        <f>IF(ISBLANK(INDEX('Policy Characteristics'!B:B,MATCH($C1445,'Policy Characteristics'!$C:$C,0))),"",INDEX('Policy Characteristics'!B:B,MATCH($C1445,'Policy Characteristics'!$C:$C,0)))</f>
        <v>Industry Energy Efficiency Standards</v>
      </c>
      <c r="C1445" s="76" t="str">
        <f t="shared" ref="C1445:C1508" si="41">C$1316</f>
        <v>Percentage Improvement in Eqpt Efficiency Standards above BAU</v>
      </c>
      <c r="D1445" s="78" t="s">
        <v>1313</v>
      </c>
      <c r="E1445" s="88" t="s">
        <v>945</v>
      </c>
      <c r="F1445" t="s">
        <v>1276</v>
      </c>
      <c r="G1445" s="88" t="s">
        <v>950</v>
      </c>
      <c r="H1445" s="15">
        <v>1087</v>
      </c>
      <c r="I1445" s="247" t="s">
        <v>44</v>
      </c>
      <c r="J1445" s="236" t="str">
        <f>IF(ISBLANK(INDEX('Policy Characteristics'!D:D,MATCH($C1445,'Policy Characteristics'!$C:$C,0))),"",INDEX('Policy Characteristics'!D:D,MATCH($C1445,'Policy Characteristics'!$C:$C,0)))</f>
        <v>Industry Energy Efficiency Standards</v>
      </c>
      <c r="K1445" s="76" t="str">
        <f>IF(ISBLANK(INDEX('Policy Characteristics'!E:E,MATCH($C1445,'Policy Characteristics'!$C:$C,0))),"",INDEX('Policy Characteristics'!E:E,MATCH($C1445,'Policy Characteristics'!$C:$C,0)))</f>
        <v>indst efficiency standards</v>
      </c>
      <c r="L1445" s="239">
        <f>IF(ISBLANK(INDEX('Policy Characteristics'!F:F,MATCH($C1445,'Policy Characteristics'!$C:$C,0))),"",INDEX('Policy Characteristics'!F:F,MATCH($C1445,'Policy Characteristics'!$C:$C,0)))</f>
        <v>0</v>
      </c>
      <c r="M1445" s="239">
        <f>IF(ISBLANK(INDEX('Policy Characteristics'!G:G,MATCH($C1445,'Policy Characteristics'!$C:$C,0))),"",INDEX('Policy Characteristics'!G:G,MATCH($C1445,'Policy Characteristics'!$C:$C,0)))</f>
        <v>0.25</v>
      </c>
      <c r="N1445" s="239">
        <f>IF(ISBLANK(INDEX('Policy Characteristics'!H:H,MATCH($C1445,'Policy Characteristics'!$C:$C,0))),"",INDEX('Policy Characteristics'!H:H,MATCH($C1445,'Policy Characteristics'!$C:$C,0)))</f>
        <v>0.01</v>
      </c>
      <c r="O1445" s="76" t="str">
        <f>IF(ISBLANK(INDEX('Policy Characteristics'!I:I,MATCH($C1445,'Policy Characteristics'!$C:$C,0))),"",INDEX('Policy Characteristics'!I:I,MATCH($C1445,'Policy Characteristics'!$C:$C,0)))</f>
        <v>% reduction in energy use</v>
      </c>
      <c r="P1445" s="76" t="str">
        <f>IF(ISBLANK(INDEX('Policy Characteristics'!J:J,MATCH($C1445,'Policy Characteristics'!$C:$C,0))),"",INDEX('Policy Characteristics'!J:J,MATCH($C1445,'Policy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5" s="76" t="str">
        <f>IF(ISBLANK(INDEX('Policy Characteristics'!K:K,MATCH($C1445,'Policy Characteristics'!$C:$C,0))),"",INDEX('Policy Characteristics'!K:K,MATCH($C1445,'Policy Characteristics'!$C:$C,0)))</f>
        <v>industry-ag-main.html#eff-stds</v>
      </c>
      <c r="R1445" s="76" t="str">
        <f>IF(ISBLANK(INDEX('Policy Characteristics'!L:L,MATCH($C1445,'Policy Characteristics'!$C:$C,0))),"",INDEX('Policy Characteristics'!L:L,MATCH($C1445,'Policy Characteristics'!$C:$C,0)))</f>
        <v>industry-energy-efficiency-standards.html</v>
      </c>
    </row>
    <row r="1446" spans="1:18" s="76" customFormat="1" x14ac:dyDescent="0.25">
      <c r="A1446" s="76" t="str">
        <f>IF(ISBLANK(INDEX('Policy Characteristics'!A:A,MATCH($C1446,'Policy Characteristics'!$C:$C,0))),"",INDEX('Policy Characteristics'!A:A,MATCH($C1446,'Policy Characteristics'!$C:$C,0)))</f>
        <v>Industry</v>
      </c>
      <c r="B1446" s="234" t="str">
        <f>IF(ISBLANK(INDEX('Policy Characteristics'!B:B,MATCH($C1446,'Policy Characteristics'!$C:$C,0))),"",INDEX('Policy Characteristics'!B:B,MATCH($C1446,'Policy Characteristics'!$C:$C,0)))</f>
        <v>Industry Energy Efficiency Standards</v>
      </c>
      <c r="C1446" s="76" t="str">
        <f t="shared" si="41"/>
        <v>Percentage Improvement in Eqpt Efficiency Standards above BAU</v>
      </c>
      <c r="D1446" s="78" t="s">
        <v>1314</v>
      </c>
      <c r="E1446" s="88" t="s">
        <v>642</v>
      </c>
      <c r="F1446" t="s">
        <v>820</v>
      </c>
      <c r="G1446" s="88" t="s">
        <v>648</v>
      </c>
      <c r="H1446" s="15">
        <v>1088</v>
      </c>
      <c r="I1446" s="247" t="s">
        <v>43</v>
      </c>
      <c r="J1446" s="236" t="str">
        <f>IF(ISBLANK(INDEX('Policy Characteristics'!D:D,MATCH($C1446,'Policy Characteristics'!$C:$C,0))),"",INDEX('Policy Characteristics'!D:D,MATCH($C1446,'Policy Characteristics'!$C:$C,0)))</f>
        <v>Industry Energy Efficiency Standards</v>
      </c>
      <c r="K1446" s="76" t="str">
        <f>IF(ISBLANK(INDEX('Policy Characteristics'!E:E,MATCH($C1446,'Policy Characteristics'!$C:$C,0))),"",INDEX('Policy Characteristics'!E:E,MATCH($C1446,'Policy Characteristics'!$C:$C,0)))</f>
        <v>indst efficiency standards</v>
      </c>
      <c r="L1446" s="239">
        <f>IF(ISBLANK(INDEX('Policy Characteristics'!F:F,MATCH($C1446,'Policy Characteristics'!$C:$C,0))),"",INDEX('Policy Characteristics'!F:F,MATCH($C1446,'Policy Characteristics'!$C:$C,0)))</f>
        <v>0</v>
      </c>
      <c r="M1446" s="239">
        <f>IF(ISBLANK(INDEX('Policy Characteristics'!G:G,MATCH($C1446,'Policy Characteristics'!$C:$C,0))),"",INDEX('Policy Characteristics'!G:G,MATCH($C1446,'Policy Characteristics'!$C:$C,0)))</f>
        <v>0.25</v>
      </c>
      <c r="N1446" s="239">
        <f>IF(ISBLANK(INDEX('Policy Characteristics'!H:H,MATCH($C1446,'Policy Characteristics'!$C:$C,0))),"",INDEX('Policy Characteristics'!H:H,MATCH($C1446,'Policy Characteristics'!$C:$C,0)))</f>
        <v>0.01</v>
      </c>
      <c r="O1446" s="76" t="str">
        <f>IF(ISBLANK(INDEX('Policy Characteristics'!I:I,MATCH($C1446,'Policy Characteristics'!$C:$C,0))),"",INDEX('Policy Characteristics'!I:I,MATCH($C1446,'Policy Characteristics'!$C:$C,0)))</f>
        <v>% reduction in energy use</v>
      </c>
      <c r="P1446" s="76" t="str">
        <f>IF(ISBLANK(INDEX('Policy Characteristics'!J:J,MATCH($C1446,'Policy Characteristics'!$C:$C,0))),"",INDEX('Policy Characteristics'!J:J,MATCH($C1446,'Policy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6" s="76" t="str">
        <f>IF(ISBLANK(INDEX('Policy Characteristics'!K:K,MATCH($C1446,'Policy Characteristics'!$C:$C,0))),"",INDEX('Policy Characteristics'!K:K,MATCH($C1446,'Policy Characteristics'!$C:$C,0)))</f>
        <v>industry-ag-main.html#eff-stds</v>
      </c>
      <c r="R1446" s="76" t="str">
        <f>IF(ISBLANK(INDEX('Policy Characteristics'!L:L,MATCH($C1446,'Policy Characteristics'!$C:$C,0))),"",INDEX('Policy Characteristics'!L:L,MATCH($C1446,'Policy Characteristics'!$C:$C,0)))</f>
        <v>industry-energy-efficiency-standards.html</v>
      </c>
    </row>
    <row r="1447" spans="1:18" s="76" customFormat="1" x14ac:dyDescent="0.25">
      <c r="A1447" s="76" t="str">
        <f>IF(ISBLANK(INDEX('Policy Characteristics'!A:A,MATCH($C1447,'Policy Characteristics'!$C:$C,0))),"",INDEX('Policy Characteristics'!A:A,MATCH($C1447,'Policy Characteristics'!$C:$C,0)))</f>
        <v>Industry</v>
      </c>
      <c r="B1447" s="234" t="str">
        <f>IF(ISBLANK(INDEX('Policy Characteristics'!B:B,MATCH($C1447,'Policy Characteristics'!$C:$C,0))),"",INDEX('Policy Characteristics'!B:B,MATCH($C1447,'Policy Characteristics'!$C:$C,0)))</f>
        <v>Industry Energy Efficiency Standards</v>
      </c>
      <c r="C1447" s="76" t="str">
        <f t="shared" si="41"/>
        <v>Percentage Improvement in Eqpt Efficiency Standards above BAU</v>
      </c>
      <c r="D1447" s="78" t="s">
        <v>1314</v>
      </c>
      <c r="E1447" s="88" t="s">
        <v>643</v>
      </c>
      <c r="F1447" t="s">
        <v>820</v>
      </c>
      <c r="G1447" s="88" t="s">
        <v>651</v>
      </c>
      <c r="H1447" s="15">
        <v>1089</v>
      </c>
      <c r="I1447" s="247" t="s">
        <v>43</v>
      </c>
      <c r="J1447" s="236" t="str">
        <f>IF(ISBLANK(INDEX('Policy Characteristics'!D:D,MATCH($C1447,'Policy Characteristics'!$C:$C,0))),"",INDEX('Policy Characteristics'!D:D,MATCH($C1447,'Policy Characteristics'!$C:$C,0)))</f>
        <v>Industry Energy Efficiency Standards</v>
      </c>
      <c r="K1447" s="76" t="str">
        <f>IF(ISBLANK(INDEX('Policy Characteristics'!E:E,MATCH($C1447,'Policy Characteristics'!$C:$C,0))),"",INDEX('Policy Characteristics'!E:E,MATCH($C1447,'Policy Characteristics'!$C:$C,0)))</f>
        <v>indst efficiency standards</v>
      </c>
      <c r="L1447" s="239">
        <f>IF(ISBLANK(INDEX('Policy Characteristics'!F:F,MATCH($C1447,'Policy Characteristics'!$C:$C,0))),"",INDEX('Policy Characteristics'!F:F,MATCH($C1447,'Policy Characteristics'!$C:$C,0)))</f>
        <v>0</v>
      </c>
      <c r="M1447" s="239">
        <f>IF(ISBLANK(INDEX('Policy Characteristics'!G:G,MATCH($C1447,'Policy Characteristics'!$C:$C,0))),"",INDEX('Policy Characteristics'!G:G,MATCH($C1447,'Policy Characteristics'!$C:$C,0)))</f>
        <v>0.25</v>
      </c>
      <c r="N1447" s="239">
        <f>IF(ISBLANK(INDEX('Policy Characteristics'!H:H,MATCH($C1447,'Policy Characteristics'!$C:$C,0))),"",INDEX('Policy Characteristics'!H:H,MATCH($C1447,'Policy Characteristics'!$C:$C,0)))</f>
        <v>0.01</v>
      </c>
      <c r="O1447" s="76" t="str">
        <f>IF(ISBLANK(INDEX('Policy Characteristics'!I:I,MATCH($C1447,'Policy Characteristics'!$C:$C,0))),"",INDEX('Policy Characteristics'!I:I,MATCH($C1447,'Policy Characteristics'!$C:$C,0)))</f>
        <v>% reduction in energy use</v>
      </c>
      <c r="P1447" s="76" t="str">
        <f>IF(ISBLANK(INDEX('Policy Characteristics'!J:J,MATCH($C1447,'Policy Characteristics'!$C:$C,0))),"",INDEX('Policy Characteristics'!J:J,MATCH($C1447,'Policy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7" s="76" t="str">
        <f>IF(ISBLANK(INDEX('Policy Characteristics'!K:K,MATCH($C1447,'Policy Characteristics'!$C:$C,0))),"",INDEX('Policy Characteristics'!K:K,MATCH($C1447,'Policy Characteristics'!$C:$C,0)))</f>
        <v>industry-ag-main.html#eff-stds</v>
      </c>
      <c r="R1447" s="76" t="str">
        <f>IF(ISBLANK(INDEX('Policy Characteristics'!L:L,MATCH($C1447,'Policy Characteristics'!$C:$C,0))),"",INDEX('Policy Characteristics'!L:L,MATCH($C1447,'Policy Characteristics'!$C:$C,0)))</f>
        <v>industry-energy-efficiency-standards.html</v>
      </c>
    </row>
    <row r="1448" spans="1:18" s="76" customFormat="1" x14ac:dyDescent="0.25">
      <c r="A1448" s="76" t="str">
        <f>IF(ISBLANK(INDEX('Policy Characteristics'!A:A,MATCH($C1448,'Policy Characteristics'!$C:$C,0))),"",INDEX('Policy Characteristics'!A:A,MATCH($C1448,'Policy Characteristics'!$C:$C,0)))</f>
        <v>Industry</v>
      </c>
      <c r="B1448" s="234" t="str">
        <f>IF(ISBLANK(INDEX('Policy Characteristics'!B:B,MATCH($C1448,'Policy Characteristics'!$C:$C,0))),"",INDEX('Policy Characteristics'!B:B,MATCH($C1448,'Policy Characteristics'!$C:$C,0)))</f>
        <v>Industry Energy Efficiency Standards</v>
      </c>
      <c r="C1448" s="76" t="str">
        <f t="shared" si="41"/>
        <v>Percentage Improvement in Eqpt Efficiency Standards above BAU</v>
      </c>
      <c r="D1448" s="78" t="s">
        <v>1314</v>
      </c>
      <c r="E1448" s="88" t="s">
        <v>644</v>
      </c>
      <c r="F1448" t="s">
        <v>820</v>
      </c>
      <c r="G1448" s="88" t="s">
        <v>652</v>
      </c>
      <c r="H1448" s="15">
        <v>1090</v>
      </c>
      <c r="I1448" s="247" t="s">
        <v>43</v>
      </c>
      <c r="J1448" s="236" t="str">
        <f>IF(ISBLANK(INDEX('Policy Characteristics'!D:D,MATCH($C1448,'Policy Characteristics'!$C:$C,0))),"",INDEX('Policy Characteristics'!D:D,MATCH($C1448,'Policy Characteristics'!$C:$C,0)))</f>
        <v>Industry Energy Efficiency Standards</v>
      </c>
      <c r="K1448" s="76" t="str">
        <f>IF(ISBLANK(INDEX('Policy Characteristics'!E:E,MATCH($C1448,'Policy Characteristics'!$C:$C,0))),"",INDEX('Policy Characteristics'!E:E,MATCH($C1448,'Policy Characteristics'!$C:$C,0)))</f>
        <v>indst efficiency standards</v>
      </c>
      <c r="L1448" s="239">
        <f>IF(ISBLANK(INDEX('Policy Characteristics'!F:F,MATCH($C1448,'Policy Characteristics'!$C:$C,0))),"",INDEX('Policy Characteristics'!F:F,MATCH($C1448,'Policy Characteristics'!$C:$C,0)))</f>
        <v>0</v>
      </c>
      <c r="M1448" s="239">
        <f>IF(ISBLANK(INDEX('Policy Characteristics'!G:G,MATCH($C1448,'Policy Characteristics'!$C:$C,0))),"",INDEX('Policy Characteristics'!G:G,MATCH($C1448,'Policy Characteristics'!$C:$C,0)))</f>
        <v>0.25</v>
      </c>
      <c r="N1448" s="239">
        <f>IF(ISBLANK(INDEX('Policy Characteristics'!H:H,MATCH($C1448,'Policy Characteristics'!$C:$C,0))),"",INDEX('Policy Characteristics'!H:H,MATCH($C1448,'Policy Characteristics'!$C:$C,0)))</f>
        <v>0.01</v>
      </c>
      <c r="O1448" s="76" t="str">
        <f>IF(ISBLANK(INDEX('Policy Characteristics'!I:I,MATCH($C1448,'Policy Characteristics'!$C:$C,0))),"",INDEX('Policy Characteristics'!I:I,MATCH($C1448,'Policy Characteristics'!$C:$C,0)))</f>
        <v>% reduction in energy use</v>
      </c>
      <c r="P1448" s="76" t="str">
        <f>IF(ISBLANK(INDEX('Policy Characteristics'!J:J,MATCH($C1448,'Policy Characteristics'!$C:$C,0))),"",INDEX('Policy Characteristics'!J:J,MATCH($C1448,'Policy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8" s="76" t="str">
        <f>IF(ISBLANK(INDEX('Policy Characteristics'!K:K,MATCH($C1448,'Policy Characteristics'!$C:$C,0))),"",INDEX('Policy Characteristics'!K:K,MATCH($C1448,'Policy Characteristics'!$C:$C,0)))</f>
        <v>industry-ag-main.html#eff-stds</v>
      </c>
      <c r="R1448" s="76" t="str">
        <f>IF(ISBLANK(INDEX('Policy Characteristics'!L:L,MATCH($C1448,'Policy Characteristics'!$C:$C,0))),"",INDEX('Policy Characteristics'!L:L,MATCH($C1448,'Policy Characteristics'!$C:$C,0)))</f>
        <v>industry-energy-efficiency-standards.html</v>
      </c>
    </row>
    <row r="1449" spans="1:18" s="76" customFormat="1" x14ac:dyDescent="0.25">
      <c r="A1449" s="76" t="str">
        <f>IF(ISBLANK(INDEX('Policy Characteristics'!A:A,MATCH($C1449,'Policy Characteristics'!$C:$C,0))),"",INDEX('Policy Characteristics'!A:A,MATCH($C1449,'Policy Characteristics'!$C:$C,0)))</f>
        <v>Industry</v>
      </c>
      <c r="B1449" s="234" t="str">
        <f>IF(ISBLANK(INDEX('Policy Characteristics'!B:B,MATCH($C1449,'Policy Characteristics'!$C:$C,0))),"",INDEX('Policy Characteristics'!B:B,MATCH($C1449,'Policy Characteristics'!$C:$C,0)))</f>
        <v>Industry Energy Efficiency Standards</v>
      </c>
      <c r="C1449" s="76" t="str">
        <f t="shared" si="41"/>
        <v>Percentage Improvement in Eqpt Efficiency Standards above BAU</v>
      </c>
      <c r="D1449" s="78" t="s">
        <v>1314</v>
      </c>
      <c r="E1449" s="88" t="s">
        <v>645</v>
      </c>
      <c r="F1449" t="s">
        <v>820</v>
      </c>
      <c r="G1449" s="88" t="s">
        <v>649</v>
      </c>
      <c r="H1449" s="15">
        <v>1091</v>
      </c>
      <c r="I1449" s="247" t="s">
        <v>44</v>
      </c>
      <c r="J1449" s="236" t="str">
        <f>IF(ISBLANK(INDEX('Policy Characteristics'!D:D,MATCH($C1449,'Policy Characteristics'!$C:$C,0))),"",INDEX('Policy Characteristics'!D:D,MATCH($C1449,'Policy Characteristics'!$C:$C,0)))</f>
        <v>Industry Energy Efficiency Standards</v>
      </c>
      <c r="K1449" s="76" t="str">
        <f>IF(ISBLANK(INDEX('Policy Characteristics'!E:E,MATCH($C1449,'Policy Characteristics'!$C:$C,0))),"",INDEX('Policy Characteristics'!E:E,MATCH($C1449,'Policy Characteristics'!$C:$C,0)))</f>
        <v>indst efficiency standards</v>
      </c>
      <c r="L1449" s="239">
        <f>IF(ISBLANK(INDEX('Policy Characteristics'!F:F,MATCH($C1449,'Policy Characteristics'!$C:$C,0))),"",INDEX('Policy Characteristics'!F:F,MATCH($C1449,'Policy Characteristics'!$C:$C,0)))</f>
        <v>0</v>
      </c>
      <c r="M1449" s="239">
        <f>IF(ISBLANK(INDEX('Policy Characteristics'!G:G,MATCH($C1449,'Policy Characteristics'!$C:$C,0))),"",INDEX('Policy Characteristics'!G:G,MATCH($C1449,'Policy Characteristics'!$C:$C,0)))</f>
        <v>0.25</v>
      </c>
      <c r="N1449" s="239">
        <f>IF(ISBLANK(INDEX('Policy Characteristics'!H:H,MATCH($C1449,'Policy Characteristics'!$C:$C,0))),"",INDEX('Policy Characteristics'!H:H,MATCH($C1449,'Policy Characteristics'!$C:$C,0)))</f>
        <v>0.01</v>
      </c>
      <c r="O1449" s="76" t="str">
        <f>IF(ISBLANK(INDEX('Policy Characteristics'!I:I,MATCH($C1449,'Policy Characteristics'!$C:$C,0))),"",INDEX('Policy Characteristics'!I:I,MATCH($C1449,'Policy Characteristics'!$C:$C,0)))</f>
        <v>% reduction in energy use</v>
      </c>
      <c r="P1449" s="76" t="str">
        <f>IF(ISBLANK(INDEX('Policy Characteristics'!J:J,MATCH($C1449,'Policy Characteristics'!$C:$C,0))),"",INDEX('Policy Characteristics'!J:J,MATCH($C1449,'Policy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9" s="76" t="str">
        <f>IF(ISBLANK(INDEX('Policy Characteristics'!K:K,MATCH($C1449,'Policy Characteristics'!$C:$C,0))),"",INDEX('Policy Characteristics'!K:K,MATCH($C1449,'Policy Characteristics'!$C:$C,0)))</f>
        <v>industry-ag-main.html#eff-stds</v>
      </c>
      <c r="R1449" s="76" t="str">
        <f>IF(ISBLANK(INDEX('Policy Characteristics'!L:L,MATCH($C1449,'Policy Characteristics'!$C:$C,0))),"",INDEX('Policy Characteristics'!L:L,MATCH($C1449,'Policy Characteristics'!$C:$C,0)))</f>
        <v>industry-energy-efficiency-standards.html</v>
      </c>
    </row>
    <row r="1450" spans="1:18" s="76" customFormat="1" x14ac:dyDescent="0.25">
      <c r="A1450" s="76" t="str">
        <f>IF(ISBLANK(INDEX('Policy Characteristics'!A:A,MATCH($C1450,'Policy Characteristics'!$C:$C,0))),"",INDEX('Policy Characteristics'!A:A,MATCH($C1450,'Policy Characteristics'!$C:$C,0)))</f>
        <v>Industry</v>
      </c>
      <c r="B1450" s="234" t="str">
        <f>IF(ISBLANK(INDEX('Policy Characteristics'!B:B,MATCH($C1450,'Policy Characteristics'!$C:$C,0))),"",INDEX('Policy Characteristics'!B:B,MATCH($C1450,'Policy Characteristics'!$C:$C,0)))</f>
        <v>Industry Energy Efficiency Standards</v>
      </c>
      <c r="C1450" s="76" t="str">
        <f t="shared" si="41"/>
        <v>Percentage Improvement in Eqpt Efficiency Standards above BAU</v>
      </c>
      <c r="D1450" s="78" t="s">
        <v>1314</v>
      </c>
      <c r="E1450" s="88" t="s">
        <v>646</v>
      </c>
      <c r="F1450" t="s">
        <v>820</v>
      </c>
      <c r="G1450" s="88" t="s">
        <v>650</v>
      </c>
      <c r="H1450" s="15">
        <v>1092</v>
      </c>
      <c r="I1450" s="247" t="s">
        <v>43</v>
      </c>
      <c r="J1450" s="236" t="str">
        <f>IF(ISBLANK(INDEX('Policy Characteristics'!D:D,MATCH($C1450,'Policy Characteristics'!$C:$C,0))),"",INDEX('Policy Characteristics'!D:D,MATCH($C1450,'Policy Characteristics'!$C:$C,0)))</f>
        <v>Industry Energy Efficiency Standards</v>
      </c>
      <c r="K1450" s="76" t="str">
        <f>IF(ISBLANK(INDEX('Policy Characteristics'!E:E,MATCH($C1450,'Policy Characteristics'!$C:$C,0))),"",INDEX('Policy Characteristics'!E:E,MATCH($C1450,'Policy Characteristics'!$C:$C,0)))</f>
        <v>indst efficiency standards</v>
      </c>
      <c r="L1450" s="239">
        <f>IF(ISBLANK(INDEX('Policy Characteristics'!F:F,MATCH($C1450,'Policy Characteristics'!$C:$C,0))),"",INDEX('Policy Characteristics'!F:F,MATCH($C1450,'Policy Characteristics'!$C:$C,0)))</f>
        <v>0</v>
      </c>
      <c r="M1450" s="239">
        <f>IF(ISBLANK(INDEX('Policy Characteristics'!G:G,MATCH($C1450,'Policy Characteristics'!$C:$C,0))),"",INDEX('Policy Characteristics'!G:G,MATCH($C1450,'Policy Characteristics'!$C:$C,0)))</f>
        <v>0.25</v>
      </c>
      <c r="N1450" s="239">
        <f>IF(ISBLANK(INDEX('Policy Characteristics'!H:H,MATCH($C1450,'Policy Characteristics'!$C:$C,0))),"",INDEX('Policy Characteristics'!H:H,MATCH($C1450,'Policy Characteristics'!$C:$C,0)))</f>
        <v>0.01</v>
      </c>
      <c r="O1450" s="76" t="str">
        <f>IF(ISBLANK(INDEX('Policy Characteristics'!I:I,MATCH($C1450,'Policy Characteristics'!$C:$C,0))),"",INDEX('Policy Characteristics'!I:I,MATCH($C1450,'Policy Characteristics'!$C:$C,0)))</f>
        <v>% reduction in energy use</v>
      </c>
      <c r="P1450" s="76" t="str">
        <f>IF(ISBLANK(INDEX('Policy Characteristics'!J:J,MATCH($C1450,'Policy Characteristics'!$C:$C,0))),"",INDEX('Policy Characteristics'!J:J,MATCH($C1450,'Policy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0" s="76" t="str">
        <f>IF(ISBLANK(INDEX('Policy Characteristics'!K:K,MATCH($C1450,'Policy Characteristics'!$C:$C,0))),"",INDEX('Policy Characteristics'!K:K,MATCH($C1450,'Policy Characteristics'!$C:$C,0)))</f>
        <v>industry-ag-main.html#eff-stds</v>
      </c>
      <c r="R1450" s="76" t="str">
        <f>IF(ISBLANK(INDEX('Policy Characteristics'!L:L,MATCH($C1450,'Policy Characteristics'!$C:$C,0))),"",INDEX('Policy Characteristics'!L:L,MATCH($C1450,'Policy Characteristics'!$C:$C,0)))</f>
        <v>industry-energy-efficiency-standards.html</v>
      </c>
    </row>
    <row r="1451" spans="1:18" s="76" customFormat="1" x14ac:dyDescent="0.25">
      <c r="A1451" s="76" t="str">
        <f>IF(ISBLANK(INDEX('Policy Characteristics'!A:A,MATCH($C1451,'Policy Characteristics'!$C:$C,0))),"",INDEX('Policy Characteristics'!A:A,MATCH($C1451,'Policy Characteristics'!$C:$C,0)))</f>
        <v>Industry</v>
      </c>
      <c r="B1451" s="234" t="str">
        <f>IF(ISBLANK(INDEX('Policy Characteristics'!B:B,MATCH($C1451,'Policy Characteristics'!$C:$C,0))),"",INDEX('Policy Characteristics'!B:B,MATCH($C1451,'Policy Characteristics'!$C:$C,0)))</f>
        <v>Industry Energy Efficiency Standards</v>
      </c>
      <c r="C1451" s="76" t="str">
        <f t="shared" si="41"/>
        <v>Percentage Improvement in Eqpt Efficiency Standards above BAU</v>
      </c>
      <c r="D1451" s="78" t="s">
        <v>1314</v>
      </c>
      <c r="E1451" s="88" t="s">
        <v>647</v>
      </c>
      <c r="F1451" t="s">
        <v>820</v>
      </c>
      <c r="G1451" s="88" t="s">
        <v>653</v>
      </c>
      <c r="H1451" s="15">
        <v>1093</v>
      </c>
      <c r="I1451" s="247" t="s">
        <v>44</v>
      </c>
      <c r="J1451" s="236" t="str">
        <f>IF(ISBLANK(INDEX('Policy Characteristics'!D:D,MATCH($C1451,'Policy Characteristics'!$C:$C,0))),"",INDEX('Policy Characteristics'!D:D,MATCH($C1451,'Policy Characteristics'!$C:$C,0)))</f>
        <v>Industry Energy Efficiency Standards</v>
      </c>
      <c r="K1451" s="76" t="str">
        <f>IF(ISBLANK(INDEX('Policy Characteristics'!E:E,MATCH($C1451,'Policy Characteristics'!$C:$C,0))),"",INDEX('Policy Characteristics'!E:E,MATCH($C1451,'Policy Characteristics'!$C:$C,0)))</f>
        <v>indst efficiency standards</v>
      </c>
      <c r="L1451" s="239">
        <f>IF(ISBLANK(INDEX('Policy Characteristics'!F:F,MATCH($C1451,'Policy Characteristics'!$C:$C,0))),"",INDEX('Policy Characteristics'!F:F,MATCH($C1451,'Policy Characteristics'!$C:$C,0)))</f>
        <v>0</v>
      </c>
      <c r="M1451" s="239">
        <f>IF(ISBLANK(INDEX('Policy Characteristics'!G:G,MATCH($C1451,'Policy Characteristics'!$C:$C,0))),"",INDEX('Policy Characteristics'!G:G,MATCH($C1451,'Policy Characteristics'!$C:$C,0)))</f>
        <v>0.25</v>
      </c>
      <c r="N1451" s="239">
        <f>IF(ISBLANK(INDEX('Policy Characteristics'!H:H,MATCH($C1451,'Policy Characteristics'!$C:$C,0))),"",INDEX('Policy Characteristics'!H:H,MATCH($C1451,'Policy Characteristics'!$C:$C,0)))</f>
        <v>0.01</v>
      </c>
      <c r="O1451" s="76" t="str">
        <f>IF(ISBLANK(INDEX('Policy Characteristics'!I:I,MATCH($C1451,'Policy Characteristics'!$C:$C,0))),"",INDEX('Policy Characteristics'!I:I,MATCH($C1451,'Policy Characteristics'!$C:$C,0)))</f>
        <v>% reduction in energy use</v>
      </c>
      <c r="P1451" s="76" t="str">
        <f>IF(ISBLANK(INDEX('Policy Characteristics'!J:J,MATCH($C1451,'Policy Characteristics'!$C:$C,0))),"",INDEX('Policy Characteristics'!J:J,MATCH($C1451,'Policy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1" s="76" t="str">
        <f>IF(ISBLANK(INDEX('Policy Characteristics'!K:K,MATCH($C1451,'Policy Characteristics'!$C:$C,0))),"",INDEX('Policy Characteristics'!K:K,MATCH($C1451,'Policy Characteristics'!$C:$C,0)))</f>
        <v>industry-ag-main.html#eff-stds</v>
      </c>
      <c r="R1451" s="76" t="str">
        <f>IF(ISBLANK(INDEX('Policy Characteristics'!L:L,MATCH($C1451,'Policy Characteristics'!$C:$C,0))),"",INDEX('Policy Characteristics'!L:L,MATCH($C1451,'Policy Characteristics'!$C:$C,0)))</f>
        <v>industry-energy-efficiency-standards.html</v>
      </c>
    </row>
    <row r="1452" spans="1:18" s="76" customFormat="1" x14ac:dyDescent="0.25">
      <c r="A1452" s="76" t="str">
        <f>IF(ISBLANK(INDEX('Policy Characteristics'!A:A,MATCH($C1452,'Policy Characteristics'!$C:$C,0))),"",INDEX('Policy Characteristics'!A:A,MATCH($C1452,'Policy Characteristics'!$C:$C,0)))</f>
        <v>Industry</v>
      </c>
      <c r="B1452" s="234" t="str">
        <f>IF(ISBLANK(INDEX('Policy Characteristics'!B:B,MATCH($C1452,'Policy Characteristics'!$C:$C,0))),"",INDEX('Policy Characteristics'!B:B,MATCH($C1452,'Policy Characteristics'!$C:$C,0)))</f>
        <v>Industry Energy Efficiency Standards</v>
      </c>
      <c r="C1452" s="76" t="str">
        <f t="shared" si="41"/>
        <v>Percentage Improvement in Eqpt Efficiency Standards above BAU</v>
      </c>
      <c r="D1452" s="78" t="s">
        <v>1314</v>
      </c>
      <c r="E1452" s="88" t="s">
        <v>946</v>
      </c>
      <c r="F1452" t="s">
        <v>820</v>
      </c>
      <c r="G1452" s="88" t="s">
        <v>949</v>
      </c>
      <c r="H1452" s="15">
        <v>1094</v>
      </c>
      <c r="I1452" s="247" t="s">
        <v>44</v>
      </c>
      <c r="J1452" s="236" t="str">
        <f>IF(ISBLANK(INDEX('Policy Characteristics'!D:D,MATCH($C1452,'Policy Characteristics'!$C:$C,0))),"",INDEX('Policy Characteristics'!D:D,MATCH($C1452,'Policy Characteristics'!$C:$C,0)))</f>
        <v>Industry Energy Efficiency Standards</v>
      </c>
      <c r="K1452" s="76" t="str">
        <f>IF(ISBLANK(INDEX('Policy Characteristics'!E:E,MATCH($C1452,'Policy Characteristics'!$C:$C,0))),"",INDEX('Policy Characteristics'!E:E,MATCH($C1452,'Policy Characteristics'!$C:$C,0)))</f>
        <v>indst efficiency standards</v>
      </c>
      <c r="L1452" s="239">
        <f>IF(ISBLANK(INDEX('Policy Characteristics'!F:F,MATCH($C1452,'Policy Characteristics'!$C:$C,0))),"",INDEX('Policy Characteristics'!F:F,MATCH($C1452,'Policy Characteristics'!$C:$C,0)))</f>
        <v>0</v>
      </c>
      <c r="M1452" s="239">
        <f>IF(ISBLANK(INDEX('Policy Characteristics'!G:G,MATCH($C1452,'Policy Characteristics'!$C:$C,0))),"",INDEX('Policy Characteristics'!G:G,MATCH($C1452,'Policy Characteristics'!$C:$C,0)))</f>
        <v>0.25</v>
      </c>
      <c r="N1452" s="239">
        <f>IF(ISBLANK(INDEX('Policy Characteristics'!H:H,MATCH($C1452,'Policy Characteristics'!$C:$C,0))),"",INDEX('Policy Characteristics'!H:H,MATCH($C1452,'Policy Characteristics'!$C:$C,0)))</f>
        <v>0.01</v>
      </c>
      <c r="O1452" s="76" t="str">
        <f>IF(ISBLANK(INDEX('Policy Characteristics'!I:I,MATCH($C1452,'Policy Characteristics'!$C:$C,0))),"",INDEX('Policy Characteristics'!I:I,MATCH($C1452,'Policy Characteristics'!$C:$C,0)))</f>
        <v>% reduction in energy use</v>
      </c>
      <c r="P1452" s="76" t="str">
        <f>IF(ISBLANK(INDEX('Policy Characteristics'!J:J,MATCH($C1452,'Policy Characteristics'!$C:$C,0))),"",INDEX('Policy Characteristics'!J:J,MATCH($C1452,'Policy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2" s="76" t="str">
        <f>IF(ISBLANK(INDEX('Policy Characteristics'!K:K,MATCH($C1452,'Policy Characteristics'!$C:$C,0))),"",INDEX('Policy Characteristics'!K:K,MATCH($C1452,'Policy Characteristics'!$C:$C,0)))</f>
        <v>industry-ag-main.html#eff-stds</v>
      </c>
      <c r="R1452" s="76" t="str">
        <f>IF(ISBLANK(INDEX('Policy Characteristics'!L:L,MATCH($C1452,'Policy Characteristics'!$C:$C,0))),"",INDEX('Policy Characteristics'!L:L,MATCH($C1452,'Policy Characteristics'!$C:$C,0)))</f>
        <v>industry-energy-efficiency-standards.html</v>
      </c>
    </row>
    <row r="1453" spans="1:18" s="76" customFormat="1" x14ac:dyDescent="0.25">
      <c r="A1453" s="76" t="str">
        <f>IF(ISBLANK(INDEX('Policy Characteristics'!A:A,MATCH($C1453,'Policy Characteristics'!$C:$C,0))),"",INDEX('Policy Characteristics'!A:A,MATCH($C1453,'Policy Characteristics'!$C:$C,0)))</f>
        <v>Industry</v>
      </c>
      <c r="B1453" s="234" t="str">
        <f>IF(ISBLANK(INDEX('Policy Characteristics'!B:B,MATCH($C1453,'Policy Characteristics'!$C:$C,0))),"",INDEX('Policy Characteristics'!B:B,MATCH($C1453,'Policy Characteristics'!$C:$C,0)))</f>
        <v>Industry Energy Efficiency Standards</v>
      </c>
      <c r="C1453" s="76" t="str">
        <f t="shared" si="41"/>
        <v>Percentage Improvement in Eqpt Efficiency Standards above BAU</v>
      </c>
      <c r="D1453" s="78" t="s">
        <v>1314</v>
      </c>
      <c r="E1453" s="88" t="s">
        <v>947</v>
      </c>
      <c r="F1453" t="s">
        <v>820</v>
      </c>
      <c r="G1453" s="88" t="s">
        <v>951</v>
      </c>
      <c r="H1453" s="15">
        <v>1095</v>
      </c>
      <c r="I1453" s="247" t="s">
        <v>43</v>
      </c>
      <c r="J1453" s="236" t="str">
        <f>IF(ISBLANK(INDEX('Policy Characteristics'!D:D,MATCH($C1453,'Policy Characteristics'!$C:$C,0))),"",INDEX('Policy Characteristics'!D:D,MATCH($C1453,'Policy Characteristics'!$C:$C,0)))</f>
        <v>Industry Energy Efficiency Standards</v>
      </c>
      <c r="K1453" s="76" t="str">
        <f>IF(ISBLANK(INDEX('Policy Characteristics'!E:E,MATCH($C1453,'Policy Characteristics'!$C:$C,0))),"",INDEX('Policy Characteristics'!E:E,MATCH($C1453,'Policy Characteristics'!$C:$C,0)))</f>
        <v>indst efficiency standards</v>
      </c>
      <c r="L1453" s="239">
        <f>IF(ISBLANK(INDEX('Policy Characteristics'!F:F,MATCH($C1453,'Policy Characteristics'!$C:$C,0))),"",INDEX('Policy Characteristics'!F:F,MATCH($C1453,'Policy Characteristics'!$C:$C,0)))</f>
        <v>0</v>
      </c>
      <c r="M1453" s="239">
        <f>IF(ISBLANK(INDEX('Policy Characteristics'!G:G,MATCH($C1453,'Policy Characteristics'!$C:$C,0))),"",INDEX('Policy Characteristics'!G:G,MATCH($C1453,'Policy Characteristics'!$C:$C,0)))</f>
        <v>0.25</v>
      </c>
      <c r="N1453" s="239">
        <f>IF(ISBLANK(INDEX('Policy Characteristics'!H:H,MATCH($C1453,'Policy Characteristics'!$C:$C,0))),"",INDEX('Policy Characteristics'!H:H,MATCH($C1453,'Policy Characteristics'!$C:$C,0)))</f>
        <v>0.01</v>
      </c>
      <c r="O1453" s="76" t="str">
        <f>IF(ISBLANK(INDEX('Policy Characteristics'!I:I,MATCH($C1453,'Policy Characteristics'!$C:$C,0))),"",INDEX('Policy Characteristics'!I:I,MATCH($C1453,'Policy Characteristics'!$C:$C,0)))</f>
        <v>% reduction in energy use</v>
      </c>
      <c r="P1453" s="76" t="str">
        <f>IF(ISBLANK(INDEX('Policy Characteristics'!J:J,MATCH($C1453,'Policy Characteristics'!$C:$C,0))),"",INDEX('Policy Characteristics'!J:J,MATCH($C1453,'Policy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3" s="76" t="str">
        <f>IF(ISBLANK(INDEX('Policy Characteristics'!K:K,MATCH($C1453,'Policy Characteristics'!$C:$C,0))),"",INDEX('Policy Characteristics'!K:K,MATCH($C1453,'Policy Characteristics'!$C:$C,0)))</f>
        <v>industry-ag-main.html#eff-stds</v>
      </c>
      <c r="R1453" s="76" t="str">
        <f>IF(ISBLANK(INDEX('Policy Characteristics'!L:L,MATCH($C1453,'Policy Characteristics'!$C:$C,0))),"",INDEX('Policy Characteristics'!L:L,MATCH($C1453,'Policy Characteristics'!$C:$C,0)))</f>
        <v>industry-energy-efficiency-standards.html</v>
      </c>
    </row>
    <row r="1454" spans="1:18" s="76" customFormat="1" x14ac:dyDescent="0.25">
      <c r="A1454" s="76" t="str">
        <f>IF(ISBLANK(INDEX('Policy Characteristics'!A:A,MATCH($C1454,'Policy Characteristics'!$C:$C,0))),"",INDEX('Policy Characteristics'!A:A,MATCH($C1454,'Policy Characteristics'!$C:$C,0)))</f>
        <v>Industry</v>
      </c>
      <c r="B1454" s="234" t="str">
        <f>IF(ISBLANK(INDEX('Policy Characteristics'!B:B,MATCH($C1454,'Policy Characteristics'!$C:$C,0))),"",INDEX('Policy Characteristics'!B:B,MATCH($C1454,'Policy Characteristics'!$C:$C,0)))</f>
        <v>Industry Energy Efficiency Standards</v>
      </c>
      <c r="C1454" s="76" t="str">
        <f t="shared" si="41"/>
        <v>Percentage Improvement in Eqpt Efficiency Standards above BAU</v>
      </c>
      <c r="D1454" s="78" t="s">
        <v>1314</v>
      </c>
      <c r="E1454" s="88" t="s">
        <v>948</v>
      </c>
      <c r="F1454" t="s">
        <v>820</v>
      </c>
      <c r="G1454" s="88" t="s">
        <v>952</v>
      </c>
      <c r="H1454" s="15">
        <v>1096</v>
      </c>
      <c r="I1454" s="247" t="s">
        <v>43</v>
      </c>
      <c r="J1454" s="236" t="str">
        <f>IF(ISBLANK(INDEX('Policy Characteristics'!D:D,MATCH($C1454,'Policy Characteristics'!$C:$C,0))),"",INDEX('Policy Characteristics'!D:D,MATCH($C1454,'Policy Characteristics'!$C:$C,0)))</f>
        <v>Industry Energy Efficiency Standards</v>
      </c>
      <c r="K1454" s="76" t="str">
        <f>IF(ISBLANK(INDEX('Policy Characteristics'!E:E,MATCH($C1454,'Policy Characteristics'!$C:$C,0))),"",INDEX('Policy Characteristics'!E:E,MATCH($C1454,'Policy Characteristics'!$C:$C,0)))</f>
        <v>indst efficiency standards</v>
      </c>
      <c r="L1454" s="239">
        <f>IF(ISBLANK(INDEX('Policy Characteristics'!F:F,MATCH($C1454,'Policy Characteristics'!$C:$C,0))),"",INDEX('Policy Characteristics'!F:F,MATCH($C1454,'Policy Characteristics'!$C:$C,0)))</f>
        <v>0</v>
      </c>
      <c r="M1454" s="239">
        <f>IF(ISBLANK(INDEX('Policy Characteristics'!G:G,MATCH($C1454,'Policy Characteristics'!$C:$C,0))),"",INDEX('Policy Characteristics'!G:G,MATCH($C1454,'Policy Characteristics'!$C:$C,0)))</f>
        <v>0.25</v>
      </c>
      <c r="N1454" s="239">
        <f>IF(ISBLANK(INDEX('Policy Characteristics'!H:H,MATCH($C1454,'Policy Characteristics'!$C:$C,0))),"",INDEX('Policy Characteristics'!H:H,MATCH($C1454,'Policy Characteristics'!$C:$C,0)))</f>
        <v>0.01</v>
      </c>
      <c r="O1454" s="76" t="str">
        <f>IF(ISBLANK(INDEX('Policy Characteristics'!I:I,MATCH($C1454,'Policy Characteristics'!$C:$C,0))),"",INDEX('Policy Characteristics'!I:I,MATCH($C1454,'Policy Characteristics'!$C:$C,0)))</f>
        <v>% reduction in energy use</v>
      </c>
      <c r="P1454" s="76" t="str">
        <f>IF(ISBLANK(INDEX('Policy Characteristics'!J:J,MATCH($C1454,'Policy Characteristics'!$C:$C,0))),"",INDEX('Policy Characteristics'!J:J,MATCH($C1454,'Policy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4" s="76" t="str">
        <f>IF(ISBLANK(INDEX('Policy Characteristics'!K:K,MATCH($C1454,'Policy Characteristics'!$C:$C,0))),"",INDEX('Policy Characteristics'!K:K,MATCH($C1454,'Policy Characteristics'!$C:$C,0)))</f>
        <v>industry-ag-main.html#eff-stds</v>
      </c>
      <c r="R1454" s="76" t="str">
        <f>IF(ISBLANK(INDEX('Policy Characteristics'!L:L,MATCH($C1454,'Policy Characteristics'!$C:$C,0))),"",INDEX('Policy Characteristics'!L:L,MATCH($C1454,'Policy Characteristics'!$C:$C,0)))</f>
        <v>industry-energy-efficiency-standards.html</v>
      </c>
    </row>
    <row r="1455" spans="1:18" s="76" customFormat="1" x14ac:dyDescent="0.25">
      <c r="A1455" s="76" t="str">
        <f>IF(ISBLANK(INDEX('Policy Characteristics'!A:A,MATCH($C1455,'Policy Characteristics'!$C:$C,0))),"",INDEX('Policy Characteristics'!A:A,MATCH($C1455,'Policy Characteristics'!$C:$C,0)))</f>
        <v>Industry</v>
      </c>
      <c r="B1455" s="234" t="str">
        <f>IF(ISBLANK(INDEX('Policy Characteristics'!B:B,MATCH($C1455,'Policy Characteristics'!$C:$C,0))),"",INDEX('Policy Characteristics'!B:B,MATCH($C1455,'Policy Characteristics'!$C:$C,0)))</f>
        <v>Industry Energy Efficiency Standards</v>
      </c>
      <c r="C1455" s="76" t="str">
        <f t="shared" si="41"/>
        <v>Percentage Improvement in Eqpt Efficiency Standards above BAU</v>
      </c>
      <c r="D1455" s="78" t="s">
        <v>1314</v>
      </c>
      <c r="E1455" s="88" t="s">
        <v>945</v>
      </c>
      <c r="F1455" t="s">
        <v>820</v>
      </c>
      <c r="G1455" s="88" t="s">
        <v>950</v>
      </c>
      <c r="H1455" s="15">
        <v>1097</v>
      </c>
      <c r="I1455" s="247" t="s">
        <v>44</v>
      </c>
      <c r="J1455" s="236" t="str">
        <f>IF(ISBLANK(INDEX('Policy Characteristics'!D:D,MATCH($C1455,'Policy Characteristics'!$C:$C,0))),"",INDEX('Policy Characteristics'!D:D,MATCH($C1455,'Policy Characteristics'!$C:$C,0)))</f>
        <v>Industry Energy Efficiency Standards</v>
      </c>
      <c r="K1455" s="76" t="str">
        <f>IF(ISBLANK(INDEX('Policy Characteristics'!E:E,MATCH($C1455,'Policy Characteristics'!$C:$C,0))),"",INDEX('Policy Characteristics'!E:E,MATCH($C1455,'Policy Characteristics'!$C:$C,0)))</f>
        <v>indst efficiency standards</v>
      </c>
      <c r="L1455" s="239">
        <f>IF(ISBLANK(INDEX('Policy Characteristics'!F:F,MATCH($C1455,'Policy Characteristics'!$C:$C,0))),"",INDEX('Policy Characteristics'!F:F,MATCH($C1455,'Policy Characteristics'!$C:$C,0)))</f>
        <v>0</v>
      </c>
      <c r="M1455" s="239">
        <f>IF(ISBLANK(INDEX('Policy Characteristics'!G:G,MATCH($C1455,'Policy Characteristics'!$C:$C,0))),"",INDEX('Policy Characteristics'!G:G,MATCH($C1455,'Policy Characteristics'!$C:$C,0)))</f>
        <v>0.25</v>
      </c>
      <c r="N1455" s="239">
        <f>IF(ISBLANK(INDEX('Policy Characteristics'!H:H,MATCH($C1455,'Policy Characteristics'!$C:$C,0))),"",INDEX('Policy Characteristics'!H:H,MATCH($C1455,'Policy Characteristics'!$C:$C,0)))</f>
        <v>0.01</v>
      </c>
      <c r="O1455" s="76" t="str">
        <f>IF(ISBLANK(INDEX('Policy Characteristics'!I:I,MATCH($C1455,'Policy Characteristics'!$C:$C,0))),"",INDEX('Policy Characteristics'!I:I,MATCH($C1455,'Policy Characteristics'!$C:$C,0)))</f>
        <v>% reduction in energy use</v>
      </c>
      <c r="P1455" s="76" t="str">
        <f>IF(ISBLANK(INDEX('Policy Characteristics'!J:J,MATCH($C1455,'Policy Characteristics'!$C:$C,0))),"",INDEX('Policy Characteristics'!J:J,MATCH($C1455,'Policy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5" s="76" t="str">
        <f>IF(ISBLANK(INDEX('Policy Characteristics'!K:K,MATCH($C1455,'Policy Characteristics'!$C:$C,0))),"",INDEX('Policy Characteristics'!K:K,MATCH($C1455,'Policy Characteristics'!$C:$C,0)))</f>
        <v>industry-ag-main.html#eff-stds</v>
      </c>
      <c r="R1455" s="76" t="str">
        <f>IF(ISBLANK(INDEX('Policy Characteristics'!L:L,MATCH($C1455,'Policy Characteristics'!$C:$C,0))),"",INDEX('Policy Characteristics'!L:L,MATCH($C1455,'Policy Characteristics'!$C:$C,0)))</f>
        <v>industry-energy-efficiency-standards.html</v>
      </c>
    </row>
    <row r="1456" spans="1:18" s="76" customFormat="1" x14ac:dyDescent="0.25">
      <c r="A1456" s="76" t="str">
        <f>IF(ISBLANK(INDEX('Policy Characteristics'!A:A,MATCH($C1456,'Policy Characteristics'!$C:$C,0))),"",INDEX('Policy Characteristics'!A:A,MATCH($C1456,'Policy Characteristics'!$C:$C,0)))</f>
        <v>Industry</v>
      </c>
      <c r="B1456" s="234" t="str">
        <f>IF(ISBLANK(INDEX('Policy Characteristics'!B:B,MATCH($C1456,'Policy Characteristics'!$C:$C,0))),"",INDEX('Policy Characteristics'!B:B,MATCH($C1456,'Policy Characteristics'!$C:$C,0)))</f>
        <v>Industry Energy Efficiency Standards</v>
      </c>
      <c r="C1456" s="76" t="str">
        <f t="shared" si="41"/>
        <v>Percentage Improvement in Eqpt Efficiency Standards above BAU</v>
      </c>
      <c r="D1456" s="78" t="s">
        <v>1315</v>
      </c>
      <c r="E1456" s="88" t="s">
        <v>642</v>
      </c>
      <c r="F1456" t="s">
        <v>1277</v>
      </c>
      <c r="G1456" s="88" t="s">
        <v>648</v>
      </c>
      <c r="H1456" s="15">
        <v>1098</v>
      </c>
      <c r="I1456" s="247" t="s">
        <v>43</v>
      </c>
      <c r="J1456" s="236" t="str">
        <f>IF(ISBLANK(INDEX('Policy Characteristics'!D:D,MATCH($C1456,'Policy Characteristics'!$C:$C,0))),"",INDEX('Policy Characteristics'!D:D,MATCH($C1456,'Policy Characteristics'!$C:$C,0)))</f>
        <v>Industry Energy Efficiency Standards</v>
      </c>
      <c r="K1456" s="76" t="str">
        <f>IF(ISBLANK(INDEX('Policy Characteristics'!E:E,MATCH($C1456,'Policy Characteristics'!$C:$C,0))),"",INDEX('Policy Characteristics'!E:E,MATCH($C1456,'Policy Characteristics'!$C:$C,0)))</f>
        <v>indst efficiency standards</v>
      </c>
      <c r="L1456" s="239">
        <f>IF(ISBLANK(INDEX('Policy Characteristics'!F:F,MATCH($C1456,'Policy Characteristics'!$C:$C,0))),"",INDEX('Policy Characteristics'!F:F,MATCH($C1456,'Policy Characteristics'!$C:$C,0)))</f>
        <v>0</v>
      </c>
      <c r="M1456" s="239">
        <f>IF(ISBLANK(INDEX('Policy Characteristics'!G:G,MATCH($C1456,'Policy Characteristics'!$C:$C,0))),"",INDEX('Policy Characteristics'!G:G,MATCH($C1456,'Policy Characteristics'!$C:$C,0)))</f>
        <v>0.25</v>
      </c>
      <c r="N1456" s="239">
        <f>IF(ISBLANK(INDEX('Policy Characteristics'!H:H,MATCH($C1456,'Policy Characteristics'!$C:$C,0))),"",INDEX('Policy Characteristics'!H:H,MATCH($C1456,'Policy Characteristics'!$C:$C,0)))</f>
        <v>0.01</v>
      </c>
      <c r="O1456" s="76" t="str">
        <f>IF(ISBLANK(INDEX('Policy Characteristics'!I:I,MATCH($C1456,'Policy Characteristics'!$C:$C,0))),"",INDEX('Policy Characteristics'!I:I,MATCH($C1456,'Policy Characteristics'!$C:$C,0)))</f>
        <v>% reduction in energy use</v>
      </c>
      <c r="P1456" s="76" t="str">
        <f>IF(ISBLANK(INDEX('Policy Characteristics'!J:J,MATCH($C1456,'Policy Characteristics'!$C:$C,0))),"",INDEX('Policy Characteristics'!J:J,MATCH($C1456,'Policy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6" s="76" t="str">
        <f>IF(ISBLANK(INDEX('Policy Characteristics'!K:K,MATCH($C1456,'Policy Characteristics'!$C:$C,0))),"",INDEX('Policy Characteristics'!K:K,MATCH($C1456,'Policy Characteristics'!$C:$C,0)))</f>
        <v>industry-ag-main.html#eff-stds</v>
      </c>
      <c r="R1456" s="76" t="str">
        <f>IF(ISBLANK(INDEX('Policy Characteristics'!L:L,MATCH($C1456,'Policy Characteristics'!$C:$C,0))),"",INDEX('Policy Characteristics'!L:L,MATCH($C1456,'Policy Characteristics'!$C:$C,0)))</f>
        <v>industry-energy-efficiency-standards.html</v>
      </c>
    </row>
    <row r="1457" spans="1:18" s="76" customFormat="1" x14ac:dyDescent="0.25">
      <c r="A1457" s="76" t="str">
        <f>IF(ISBLANK(INDEX('Policy Characteristics'!A:A,MATCH($C1457,'Policy Characteristics'!$C:$C,0))),"",INDEX('Policy Characteristics'!A:A,MATCH($C1457,'Policy Characteristics'!$C:$C,0)))</f>
        <v>Industry</v>
      </c>
      <c r="B1457" s="234" t="str">
        <f>IF(ISBLANK(INDEX('Policy Characteristics'!B:B,MATCH($C1457,'Policy Characteristics'!$C:$C,0))),"",INDEX('Policy Characteristics'!B:B,MATCH($C1457,'Policy Characteristics'!$C:$C,0)))</f>
        <v>Industry Energy Efficiency Standards</v>
      </c>
      <c r="C1457" s="76" t="str">
        <f t="shared" si="41"/>
        <v>Percentage Improvement in Eqpt Efficiency Standards above BAU</v>
      </c>
      <c r="D1457" s="78" t="s">
        <v>1315</v>
      </c>
      <c r="E1457" s="88" t="s">
        <v>643</v>
      </c>
      <c r="F1457" t="s">
        <v>1277</v>
      </c>
      <c r="G1457" s="88" t="s">
        <v>651</v>
      </c>
      <c r="H1457" s="15">
        <v>1099</v>
      </c>
      <c r="I1457" s="247" t="s">
        <v>43</v>
      </c>
      <c r="J1457" s="236" t="str">
        <f>IF(ISBLANK(INDEX('Policy Characteristics'!D:D,MATCH($C1457,'Policy Characteristics'!$C:$C,0))),"",INDEX('Policy Characteristics'!D:D,MATCH($C1457,'Policy Characteristics'!$C:$C,0)))</f>
        <v>Industry Energy Efficiency Standards</v>
      </c>
      <c r="K1457" s="76" t="str">
        <f>IF(ISBLANK(INDEX('Policy Characteristics'!E:E,MATCH($C1457,'Policy Characteristics'!$C:$C,0))),"",INDEX('Policy Characteristics'!E:E,MATCH($C1457,'Policy Characteristics'!$C:$C,0)))</f>
        <v>indst efficiency standards</v>
      </c>
      <c r="L1457" s="239">
        <f>IF(ISBLANK(INDEX('Policy Characteristics'!F:F,MATCH($C1457,'Policy Characteristics'!$C:$C,0))),"",INDEX('Policy Characteristics'!F:F,MATCH($C1457,'Policy Characteristics'!$C:$C,0)))</f>
        <v>0</v>
      </c>
      <c r="M1457" s="239">
        <f>IF(ISBLANK(INDEX('Policy Characteristics'!G:G,MATCH($C1457,'Policy Characteristics'!$C:$C,0))),"",INDEX('Policy Characteristics'!G:G,MATCH($C1457,'Policy Characteristics'!$C:$C,0)))</f>
        <v>0.25</v>
      </c>
      <c r="N1457" s="239">
        <f>IF(ISBLANK(INDEX('Policy Characteristics'!H:H,MATCH($C1457,'Policy Characteristics'!$C:$C,0))),"",INDEX('Policy Characteristics'!H:H,MATCH($C1457,'Policy Characteristics'!$C:$C,0)))</f>
        <v>0.01</v>
      </c>
      <c r="O1457" s="76" t="str">
        <f>IF(ISBLANK(INDEX('Policy Characteristics'!I:I,MATCH($C1457,'Policy Characteristics'!$C:$C,0))),"",INDEX('Policy Characteristics'!I:I,MATCH($C1457,'Policy Characteristics'!$C:$C,0)))</f>
        <v>% reduction in energy use</v>
      </c>
      <c r="P1457" s="76" t="str">
        <f>IF(ISBLANK(INDEX('Policy Characteristics'!J:J,MATCH($C1457,'Policy Characteristics'!$C:$C,0))),"",INDEX('Policy Characteristics'!J:J,MATCH($C1457,'Policy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7" s="76" t="str">
        <f>IF(ISBLANK(INDEX('Policy Characteristics'!K:K,MATCH($C1457,'Policy Characteristics'!$C:$C,0))),"",INDEX('Policy Characteristics'!K:K,MATCH($C1457,'Policy Characteristics'!$C:$C,0)))</f>
        <v>industry-ag-main.html#eff-stds</v>
      </c>
      <c r="R1457" s="76" t="str">
        <f>IF(ISBLANK(INDEX('Policy Characteristics'!L:L,MATCH($C1457,'Policy Characteristics'!$C:$C,0))),"",INDEX('Policy Characteristics'!L:L,MATCH($C1457,'Policy Characteristics'!$C:$C,0)))</f>
        <v>industry-energy-efficiency-standards.html</v>
      </c>
    </row>
    <row r="1458" spans="1:18" s="76" customFormat="1" x14ac:dyDescent="0.25">
      <c r="A1458" s="76" t="str">
        <f>IF(ISBLANK(INDEX('Policy Characteristics'!A:A,MATCH($C1458,'Policy Characteristics'!$C:$C,0))),"",INDEX('Policy Characteristics'!A:A,MATCH($C1458,'Policy Characteristics'!$C:$C,0)))</f>
        <v>Industry</v>
      </c>
      <c r="B1458" s="234" t="str">
        <f>IF(ISBLANK(INDEX('Policy Characteristics'!B:B,MATCH($C1458,'Policy Characteristics'!$C:$C,0))),"",INDEX('Policy Characteristics'!B:B,MATCH($C1458,'Policy Characteristics'!$C:$C,0)))</f>
        <v>Industry Energy Efficiency Standards</v>
      </c>
      <c r="C1458" s="76" t="str">
        <f t="shared" si="41"/>
        <v>Percentage Improvement in Eqpt Efficiency Standards above BAU</v>
      </c>
      <c r="D1458" s="78" t="s">
        <v>1315</v>
      </c>
      <c r="E1458" s="88" t="s">
        <v>644</v>
      </c>
      <c r="F1458" t="s">
        <v>1277</v>
      </c>
      <c r="G1458" s="88" t="s">
        <v>652</v>
      </c>
      <c r="H1458" s="15">
        <v>1100</v>
      </c>
      <c r="I1458" s="247" t="s">
        <v>43</v>
      </c>
      <c r="J1458" s="236" t="str">
        <f>IF(ISBLANK(INDEX('Policy Characteristics'!D:D,MATCH($C1458,'Policy Characteristics'!$C:$C,0))),"",INDEX('Policy Characteristics'!D:D,MATCH($C1458,'Policy Characteristics'!$C:$C,0)))</f>
        <v>Industry Energy Efficiency Standards</v>
      </c>
      <c r="K1458" s="76" t="str">
        <f>IF(ISBLANK(INDEX('Policy Characteristics'!E:E,MATCH($C1458,'Policy Characteristics'!$C:$C,0))),"",INDEX('Policy Characteristics'!E:E,MATCH($C1458,'Policy Characteristics'!$C:$C,0)))</f>
        <v>indst efficiency standards</v>
      </c>
      <c r="L1458" s="239">
        <f>IF(ISBLANK(INDEX('Policy Characteristics'!F:F,MATCH($C1458,'Policy Characteristics'!$C:$C,0))),"",INDEX('Policy Characteristics'!F:F,MATCH($C1458,'Policy Characteristics'!$C:$C,0)))</f>
        <v>0</v>
      </c>
      <c r="M1458" s="239">
        <f>IF(ISBLANK(INDEX('Policy Characteristics'!G:G,MATCH($C1458,'Policy Characteristics'!$C:$C,0))),"",INDEX('Policy Characteristics'!G:G,MATCH($C1458,'Policy Characteristics'!$C:$C,0)))</f>
        <v>0.25</v>
      </c>
      <c r="N1458" s="239">
        <f>IF(ISBLANK(INDEX('Policy Characteristics'!H:H,MATCH($C1458,'Policy Characteristics'!$C:$C,0))),"",INDEX('Policy Characteristics'!H:H,MATCH($C1458,'Policy Characteristics'!$C:$C,0)))</f>
        <v>0.01</v>
      </c>
      <c r="O1458" s="76" t="str">
        <f>IF(ISBLANK(INDEX('Policy Characteristics'!I:I,MATCH($C1458,'Policy Characteristics'!$C:$C,0))),"",INDEX('Policy Characteristics'!I:I,MATCH($C1458,'Policy Characteristics'!$C:$C,0)))</f>
        <v>% reduction in energy use</v>
      </c>
      <c r="P1458" s="76" t="str">
        <f>IF(ISBLANK(INDEX('Policy Characteristics'!J:J,MATCH($C1458,'Policy Characteristics'!$C:$C,0))),"",INDEX('Policy Characteristics'!J:J,MATCH($C1458,'Policy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8" s="76" t="str">
        <f>IF(ISBLANK(INDEX('Policy Characteristics'!K:K,MATCH($C1458,'Policy Characteristics'!$C:$C,0))),"",INDEX('Policy Characteristics'!K:K,MATCH($C1458,'Policy Characteristics'!$C:$C,0)))</f>
        <v>industry-ag-main.html#eff-stds</v>
      </c>
      <c r="R1458" s="76" t="str">
        <f>IF(ISBLANK(INDEX('Policy Characteristics'!L:L,MATCH($C1458,'Policy Characteristics'!$C:$C,0))),"",INDEX('Policy Characteristics'!L:L,MATCH($C1458,'Policy Characteristics'!$C:$C,0)))</f>
        <v>industry-energy-efficiency-standards.html</v>
      </c>
    </row>
    <row r="1459" spans="1:18" s="76" customFormat="1" x14ac:dyDescent="0.25">
      <c r="A1459" s="76" t="str">
        <f>IF(ISBLANK(INDEX('Policy Characteristics'!A:A,MATCH($C1459,'Policy Characteristics'!$C:$C,0))),"",INDEX('Policy Characteristics'!A:A,MATCH($C1459,'Policy Characteristics'!$C:$C,0)))</f>
        <v>Industry</v>
      </c>
      <c r="B1459" s="234" t="str">
        <f>IF(ISBLANK(INDEX('Policy Characteristics'!B:B,MATCH($C1459,'Policy Characteristics'!$C:$C,0))),"",INDEX('Policy Characteristics'!B:B,MATCH($C1459,'Policy Characteristics'!$C:$C,0)))</f>
        <v>Industry Energy Efficiency Standards</v>
      </c>
      <c r="C1459" s="76" t="str">
        <f t="shared" si="41"/>
        <v>Percentage Improvement in Eqpt Efficiency Standards above BAU</v>
      </c>
      <c r="D1459" s="78" t="s">
        <v>1315</v>
      </c>
      <c r="E1459" s="88" t="s">
        <v>645</v>
      </c>
      <c r="F1459" t="s">
        <v>1277</v>
      </c>
      <c r="G1459" s="88" t="s">
        <v>649</v>
      </c>
      <c r="H1459" s="15">
        <v>1101</v>
      </c>
      <c r="I1459" s="247" t="s">
        <v>44</v>
      </c>
      <c r="J1459" s="236" t="str">
        <f>IF(ISBLANK(INDEX('Policy Characteristics'!D:D,MATCH($C1459,'Policy Characteristics'!$C:$C,0))),"",INDEX('Policy Characteristics'!D:D,MATCH($C1459,'Policy Characteristics'!$C:$C,0)))</f>
        <v>Industry Energy Efficiency Standards</v>
      </c>
      <c r="K1459" s="76" t="str">
        <f>IF(ISBLANK(INDEX('Policy Characteristics'!E:E,MATCH($C1459,'Policy Characteristics'!$C:$C,0))),"",INDEX('Policy Characteristics'!E:E,MATCH($C1459,'Policy Characteristics'!$C:$C,0)))</f>
        <v>indst efficiency standards</v>
      </c>
      <c r="L1459" s="239">
        <f>IF(ISBLANK(INDEX('Policy Characteristics'!F:F,MATCH($C1459,'Policy Characteristics'!$C:$C,0))),"",INDEX('Policy Characteristics'!F:F,MATCH($C1459,'Policy Characteristics'!$C:$C,0)))</f>
        <v>0</v>
      </c>
      <c r="M1459" s="239">
        <f>IF(ISBLANK(INDEX('Policy Characteristics'!G:G,MATCH($C1459,'Policy Characteristics'!$C:$C,0))),"",INDEX('Policy Characteristics'!G:G,MATCH($C1459,'Policy Characteristics'!$C:$C,0)))</f>
        <v>0.25</v>
      </c>
      <c r="N1459" s="239">
        <f>IF(ISBLANK(INDEX('Policy Characteristics'!H:H,MATCH($C1459,'Policy Characteristics'!$C:$C,0))),"",INDEX('Policy Characteristics'!H:H,MATCH($C1459,'Policy Characteristics'!$C:$C,0)))</f>
        <v>0.01</v>
      </c>
      <c r="O1459" s="76" t="str">
        <f>IF(ISBLANK(INDEX('Policy Characteristics'!I:I,MATCH($C1459,'Policy Characteristics'!$C:$C,0))),"",INDEX('Policy Characteristics'!I:I,MATCH($C1459,'Policy Characteristics'!$C:$C,0)))</f>
        <v>% reduction in energy use</v>
      </c>
      <c r="P1459" s="76" t="str">
        <f>IF(ISBLANK(INDEX('Policy Characteristics'!J:J,MATCH($C1459,'Policy Characteristics'!$C:$C,0))),"",INDEX('Policy Characteristics'!J:J,MATCH($C1459,'Policy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9" s="76" t="str">
        <f>IF(ISBLANK(INDEX('Policy Characteristics'!K:K,MATCH($C1459,'Policy Characteristics'!$C:$C,0))),"",INDEX('Policy Characteristics'!K:K,MATCH($C1459,'Policy Characteristics'!$C:$C,0)))</f>
        <v>industry-ag-main.html#eff-stds</v>
      </c>
      <c r="R1459" s="76" t="str">
        <f>IF(ISBLANK(INDEX('Policy Characteristics'!L:L,MATCH($C1459,'Policy Characteristics'!$C:$C,0))),"",INDEX('Policy Characteristics'!L:L,MATCH($C1459,'Policy Characteristics'!$C:$C,0)))</f>
        <v>industry-energy-efficiency-standards.html</v>
      </c>
    </row>
    <row r="1460" spans="1:18" s="76" customFormat="1" x14ac:dyDescent="0.25">
      <c r="A1460" s="76" t="str">
        <f>IF(ISBLANK(INDEX('Policy Characteristics'!A:A,MATCH($C1460,'Policy Characteristics'!$C:$C,0))),"",INDEX('Policy Characteristics'!A:A,MATCH($C1460,'Policy Characteristics'!$C:$C,0)))</f>
        <v>Industry</v>
      </c>
      <c r="B1460" s="234" t="str">
        <f>IF(ISBLANK(INDEX('Policy Characteristics'!B:B,MATCH($C1460,'Policy Characteristics'!$C:$C,0))),"",INDEX('Policy Characteristics'!B:B,MATCH($C1460,'Policy Characteristics'!$C:$C,0)))</f>
        <v>Industry Energy Efficiency Standards</v>
      </c>
      <c r="C1460" s="76" t="str">
        <f t="shared" si="41"/>
        <v>Percentage Improvement in Eqpt Efficiency Standards above BAU</v>
      </c>
      <c r="D1460" s="78" t="s">
        <v>1315</v>
      </c>
      <c r="E1460" s="88" t="s">
        <v>646</v>
      </c>
      <c r="F1460" t="s">
        <v>1277</v>
      </c>
      <c r="G1460" s="88" t="s">
        <v>650</v>
      </c>
      <c r="H1460" s="15">
        <v>1102</v>
      </c>
      <c r="I1460" s="247" t="s">
        <v>43</v>
      </c>
      <c r="J1460" s="236" t="str">
        <f>IF(ISBLANK(INDEX('Policy Characteristics'!D:D,MATCH($C1460,'Policy Characteristics'!$C:$C,0))),"",INDEX('Policy Characteristics'!D:D,MATCH($C1460,'Policy Characteristics'!$C:$C,0)))</f>
        <v>Industry Energy Efficiency Standards</v>
      </c>
      <c r="K1460" s="76" t="str">
        <f>IF(ISBLANK(INDEX('Policy Characteristics'!E:E,MATCH($C1460,'Policy Characteristics'!$C:$C,0))),"",INDEX('Policy Characteristics'!E:E,MATCH($C1460,'Policy Characteristics'!$C:$C,0)))</f>
        <v>indst efficiency standards</v>
      </c>
      <c r="L1460" s="239">
        <f>IF(ISBLANK(INDEX('Policy Characteristics'!F:F,MATCH($C1460,'Policy Characteristics'!$C:$C,0))),"",INDEX('Policy Characteristics'!F:F,MATCH($C1460,'Policy Characteristics'!$C:$C,0)))</f>
        <v>0</v>
      </c>
      <c r="M1460" s="239">
        <f>IF(ISBLANK(INDEX('Policy Characteristics'!G:G,MATCH($C1460,'Policy Characteristics'!$C:$C,0))),"",INDEX('Policy Characteristics'!G:G,MATCH($C1460,'Policy Characteristics'!$C:$C,0)))</f>
        <v>0.25</v>
      </c>
      <c r="N1460" s="239">
        <f>IF(ISBLANK(INDEX('Policy Characteristics'!H:H,MATCH($C1460,'Policy Characteristics'!$C:$C,0))),"",INDEX('Policy Characteristics'!H:H,MATCH($C1460,'Policy Characteristics'!$C:$C,0)))</f>
        <v>0.01</v>
      </c>
      <c r="O1460" s="76" t="str">
        <f>IF(ISBLANK(INDEX('Policy Characteristics'!I:I,MATCH($C1460,'Policy Characteristics'!$C:$C,0))),"",INDEX('Policy Characteristics'!I:I,MATCH($C1460,'Policy Characteristics'!$C:$C,0)))</f>
        <v>% reduction in energy use</v>
      </c>
      <c r="P1460" s="76" t="str">
        <f>IF(ISBLANK(INDEX('Policy Characteristics'!J:J,MATCH($C1460,'Policy Characteristics'!$C:$C,0))),"",INDEX('Policy Characteristics'!J:J,MATCH($C1460,'Policy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0" s="76" t="str">
        <f>IF(ISBLANK(INDEX('Policy Characteristics'!K:K,MATCH($C1460,'Policy Characteristics'!$C:$C,0))),"",INDEX('Policy Characteristics'!K:K,MATCH($C1460,'Policy Characteristics'!$C:$C,0)))</f>
        <v>industry-ag-main.html#eff-stds</v>
      </c>
      <c r="R1460" s="76" t="str">
        <f>IF(ISBLANK(INDEX('Policy Characteristics'!L:L,MATCH($C1460,'Policy Characteristics'!$C:$C,0))),"",INDEX('Policy Characteristics'!L:L,MATCH($C1460,'Policy Characteristics'!$C:$C,0)))</f>
        <v>industry-energy-efficiency-standards.html</v>
      </c>
    </row>
    <row r="1461" spans="1:18" s="76" customFormat="1" x14ac:dyDescent="0.25">
      <c r="A1461" s="76" t="str">
        <f>IF(ISBLANK(INDEX('Policy Characteristics'!A:A,MATCH($C1461,'Policy Characteristics'!$C:$C,0))),"",INDEX('Policy Characteristics'!A:A,MATCH($C1461,'Policy Characteristics'!$C:$C,0)))</f>
        <v>Industry</v>
      </c>
      <c r="B1461" s="234" t="str">
        <f>IF(ISBLANK(INDEX('Policy Characteristics'!B:B,MATCH($C1461,'Policy Characteristics'!$C:$C,0))),"",INDEX('Policy Characteristics'!B:B,MATCH($C1461,'Policy Characteristics'!$C:$C,0)))</f>
        <v>Industry Energy Efficiency Standards</v>
      </c>
      <c r="C1461" s="76" t="str">
        <f t="shared" si="41"/>
        <v>Percentage Improvement in Eqpt Efficiency Standards above BAU</v>
      </c>
      <c r="D1461" s="78" t="s">
        <v>1315</v>
      </c>
      <c r="E1461" s="88" t="s">
        <v>647</v>
      </c>
      <c r="F1461" t="s">
        <v>1277</v>
      </c>
      <c r="G1461" s="88" t="s">
        <v>653</v>
      </c>
      <c r="H1461" s="15">
        <v>1103</v>
      </c>
      <c r="I1461" s="247" t="s">
        <v>44</v>
      </c>
      <c r="J1461" s="236" t="str">
        <f>IF(ISBLANK(INDEX('Policy Characteristics'!D:D,MATCH($C1461,'Policy Characteristics'!$C:$C,0))),"",INDEX('Policy Characteristics'!D:D,MATCH($C1461,'Policy Characteristics'!$C:$C,0)))</f>
        <v>Industry Energy Efficiency Standards</v>
      </c>
      <c r="K1461" s="76" t="str">
        <f>IF(ISBLANK(INDEX('Policy Characteristics'!E:E,MATCH($C1461,'Policy Characteristics'!$C:$C,0))),"",INDEX('Policy Characteristics'!E:E,MATCH($C1461,'Policy Characteristics'!$C:$C,0)))</f>
        <v>indst efficiency standards</v>
      </c>
      <c r="L1461" s="239">
        <f>IF(ISBLANK(INDEX('Policy Characteristics'!F:F,MATCH($C1461,'Policy Characteristics'!$C:$C,0))),"",INDEX('Policy Characteristics'!F:F,MATCH($C1461,'Policy Characteristics'!$C:$C,0)))</f>
        <v>0</v>
      </c>
      <c r="M1461" s="239">
        <f>IF(ISBLANK(INDEX('Policy Characteristics'!G:G,MATCH($C1461,'Policy Characteristics'!$C:$C,0))),"",INDEX('Policy Characteristics'!G:G,MATCH($C1461,'Policy Characteristics'!$C:$C,0)))</f>
        <v>0.25</v>
      </c>
      <c r="N1461" s="239">
        <f>IF(ISBLANK(INDEX('Policy Characteristics'!H:H,MATCH($C1461,'Policy Characteristics'!$C:$C,0))),"",INDEX('Policy Characteristics'!H:H,MATCH($C1461,'Policy Characteristics'!$C:$C,0)))</f>
        <v>0.01</v>
      </c>
      <c r="O1461" s="76" t="str">
        <f>IF(ISBLANK(INDEX('Policy Characteristics'!I:I,MATCH($C1461,'Policy Characteristics'!$C:$C,0))),"",INDEX('Policy Characteristics'!I:I,MATCH($C1461,'Policy Characteristics'!$C:$C,0)))</f>
        <v>% reduction in energy use</v>
      </c>
      <c r="P1461" s="76" t="str">
        <f>IF(ISBLANK(INDEX('Policy Characteristics'!J:J,MATCH($C1461,'Policy Characteristics'!$C:$C,0))),"",INDEX('Policy Characteristics'!J:J,MATCH($C1461,'Policy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1" s="76" t="str">
        <f>IF(ISBLANK(INDEX('Policy Characteristics'!K:K,MATCH($C1461,'Policy Characteristics'!$C:$C,0))),"",INDEX('Policy Characteristics'!K:K,MATCH($C1461,'Policy Characteristics'!$C:$C,0)))</f>
        <v>industry-ag-main.html#eff-stds</v>
      </c>
      <c r="R1461" s="76" t="str">
        <f>IF(ISBLANK(INDEX('Policy Characteristics'!L:L,MATCH($C1461,'Policy Characteristics'!$C:$C,0))),"",INDEX('Policy Characteristics'!L:L,MATCH($C1461,'Policy Characteristics'!$C:$C,0)))</f>
        <v>industry-energy-efficiency-standards.html</v>
      </c>
    </row>
    <row r="1462" spans="1:18" s="76" customFormat="1" x14ac:dyDescent="0.25">
      <c r="A1462" s="76" t="str">
        <f>IF(ISBLANK(INDEX('Policy Characteristics'!A:A,MATCH($C1462,'Policy Characteristics'!$C:$C,0))),"",INDEX('Policy Characteristics'!A:A,MATCH($C1462,'Policy Characteristics'!$C:$C,0)))</f>
        <v>Industry</v>
      </c>
      <c r="B1462" s="234" t="str">
        <f>IF(ISBLANK(INDEX('Policy Characteristics'!B:B,MATCH($C1462,'Policy Characteristics'!$C:$C,0))),"",INDEX('Policy Characteristics'!B:B,MATCH($C1462,'Policy Characteristics'!$C:$C,0)))</f>
        <v>Industry Energy Efficiency Standards</v>
      </c>
      <c r="C1462" s="76" t="str">
        <f t="shared" si="41"/>
        <v>Percentage Improvement in Eqpt Efficiency Standards above BAU</v>
      </c>
      <c r="D1462" s="78" t="s">
        <v>1315</v>
      </c>
      <c r="E1462" s="88" t="s">
        <v>946</v>
      </c>
      <c r="F1462" t="s">
        <v>1277</v>
      </c>
      <c r="G1462" s="88" t="s">
        <v>949</v>
      </c>
      <c r="H1462" s="15">
        <v>1104</v>
      </c>
      <c r="I1462" s="247" t="s">
        <v>44</v>
      </c>
      <c r="J1462" s="236" t="str">
        <f>IF(ISBLANK(INDEX('Policy Characteristics'!D:D,MATCH($C1462,'Policy Characteristics'!$C:$C,0))),"",INDEX('Policy Characteristics'!D:D,MATCH($C1462,'Policy Characteristics'!$C:$C,0)))</f>
        <v>Industry Energy Efficiency Standards</v>
      </c>
      <c r="K1462" s="76" t="str">
        <f>IF(ISBLANK(INDEX('Policy Characteristics'!E:E,MATCH($C1462,'Policy Characteristics'!$C:$C,0))),"",INDEX('Policy Characteristics'!E:E,MATCH($C1462,'Policy Characteristics'!$C:$C,0)))</f>
        <v>indst efficiency standards</v>
      </c>
      <c r="L1462" s="239">
        <f>IF(ISBLANK(INDEX('Policy Characteristics'!F:F,MATCH($C1462,'Policy Characteristics'!$C:$C,0))),"",INDEX('Policy Characteristics'!F:F,MATCH($C1462,'Policy Characteristics'!$C:$C,0)))</f>
        <v>0</v>
      </c>
      <c r="M1462" s="239">
        <f>IF(ISBLANK(INDEX('Policy Characteristics'!G:G,MATCH($C1462,'Policy Characteristics'!$C:$C,0))),"",INDEX('Policy Characteristics'!G:G,MATCH($C1462,'Policy Characteristics'!$C:$C,0)))</f>
        <v>0.25</v>
      </c>
      <c r="N1462" s="239">
        <f>IF(ISBLANK(INDEX('Policy Characteristics'!H:H,MATCH($C1462,'Policy Characteristics'!$C:$C,0))),"",INDEX('Policy Characteristics'!H:H,MATCH($C1462,'Policy Characteristics'!$C:$C,0)))</f>
        <v>0.01</v>
      </c>
      <c r="O1462" s="76" t="str">
        <f>IF(ISBLANK(INDEX('Policy Characteristics'!I:I,MATCH($C1462,'Policy Characteristics'!$C:$C,0))),"",INDEX('Policy Characteristics'!I:I,MATCH($C1462,'Policy Characteristics'!$C:$C,0)))</f>
        <v>% reduction in energy use</v>
      </c>
      <c r="P1462" s="76" t="str">
        <f>IF(ISBLANK(INDEX('Policy Characteristics'!J:J,MATCH($C1462,'Policy Characteristics'!$C:$C,0))),"",INDEX('Policy Characteristics'!J:J,MATCH($C1462,'Policy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2" s="76" t="str">
        <f>IF(ISBLANK(INDEX('Policy Characteristics'!K:K,MATCH($C1462,'Policy Characteristics'!$C:$C,0))),"",INDEX('Policy Characteristics'!K:K,MATCH($C1462,'Policy Characteristics'!$C:$C,0)))</f>
        <v>industry-ag-main.html#eff-stds</v>
      </c>
      <c r="R1462" s="76" t="str">
        <f>IF(ISBLANK(INDEX('Policy Characteristics'!L:L,MATCH($C1462,'Policy Characteristics'!$C:$C,0))),"",INDEX('Policy Characteristics'!L:L,MATCH($C1462,'Policy Characteristics'!$C:$C,0)))</f>
        <v>industry-energy-efficiency-standards.html</v>
      </c>
    </row>
    <row r="1463" spans="1:18" s="76" customFormat="1" x14ac:dyDescent="0.25">
      <c r="A1463" s="76" t="str">
        <f>IF(ISBLANK(INDEX('Policy Characteristics'!A:A,MATCH($C1463,'Policy Characteristics'!$C:$C,0))),"",INDEX('Policy Characteristics'!A:A,MATCH($C1463,'Policy Characteristics'!$C:$C,0)))</f>
        <v>Industry</v>
      </c>
      <c r="B1463" s="234" t="str">
        <f>IF(ISBLANK(INDEX('Policy Characteristics'!B:B,MATCH($C1463,'Policy Characteristics'!$C:$C,0))),"",INDEX('Policy Characteristics'!B:B,MATCH($C1463,'Policy Characteristics'!$C:$C,0)))</f>
        <v>Industry Energy Efficiency Standards</v>
      </c>
      <c r="C1463" s="76" t="str">
        <f t="shared" si="41"/>
        <v>Percentage Improvement in Eqpt Efficiency Standards above BAU</v>
      </c>
      <c r="D1463" s="78" t="s">
        <v>1315</v>
      </c>
      <c r="E1463" s="88" t="s">
        <v>947</v>
      </c>
      <c r="F1463" t="s">
        <v>1277</v>
      </c>
      <c r="G1463" s="88" t="s">
        <v>951</v>
      </c>
      <c r="H1463" s="15">
        <v>1105</v>
      </c>
      <c r="I1463" s="247" t="s">
        <v>43</v>
      </c>
      <c r="J1463" s="236" t="str">
        <f>IF(ISBLANK(INDEX('Policy Characteristics'!D:D,MATCH($C1463,'Policy Characteristics'!$C:$C,0))),"",INDEX('Policy Characteristics'!D:D,MATCH($C1463,'Policy Characteristics'!$C:$C,0)))</f>
        <v>Industry Energy Efficiency Standards</v>
      </c>
      <c r="K1463" s="76" t="str">
        <f>IF(ISBLANK(INDEX('Policy Characteristics'!E:E,MATCH($C1463,'Policy Characteristics'!$C:$C,0))),"",INDEX('Policy Characteristics'!E:E,MATCH($C1463,'Policy Characteristics'!$C:$C,0)))</f>
        <v>indst efficiency standards</v>
      </c>
      <c r="L1463" s="239">
        <f>IF(ISBLANK(INDEX('Policy Characteristics'!F:F,MATCH($C1463,'Policy Characteristics'!$C:$C,0))),"",INDEX('Policy Characteristics'!F:F,MATCH($C1463,'Policy Characteristics'!$C:$C,0)))</f>
        <v>0</v>
      </c>
      <c r="M1463" s="239">
        <f>IF(ISBLANK(INDEX('Policy Characteristics'!G:G,MATCH($C1463,'Policy Characteristics'!$C:$C,0))),"",INDEX('Policy Characteristics'!G:G,MATCH($C1463,'Policy Characteristics'!$C:$C,0)))</f>
        <v>0.25</v>
      </c>
      <c r="N1463" s="239">
        <f>IF(ISBLANK(INDEX('Policy Characteristics'!H:H,MATCH($C1463,'Policy Characteristics'!$C:$C,0))),"",INDEX('Policy Characteristics'!H:H,MATCH($C1463,'Policy Characteristics'!$C:$C,0)))</f>
        <v>0.01</v>
      </c>
      <c r="O1463" s="76" t="str">
        <f>IF(ISBLANK(INDEX('Policy Characteristics'!I:I,MATCH($C1463,'Policy Characteristics'!$C:$C,0))),"",INDEX('Policy Characteristics'!I:I,MATCH($C1463,'Policy Characteristics'!$C:$C,0)))</f>
        <v>% reduction in energy use</v>
      </c>
      <c r="P1463" s="76" t="str">
        <f>IF(ISBLANK(INDEX('Policy Characteristics'!J:J,MATCH($C1463,'Policy Characteristics'!$C:$C,0))),"",INDEX('Policy Characteristics'!J:J,MATCH($C1463,'Policy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3" s="76" t="str">
        <f>IF(ISBLANK(INDEX('Policy Characteristics'!K:K,MATCH($C1463,'Policy Characteristics'!$C:$C,0))),"",INDEX('Policy Characteristics'!K:K,MATCH($C1463,'Policy Characteristics'!$C:$C,0)))</f>
        <v>industry-ag-main.html#eff-stds</v>
      </c>
      <c r="R1463" s="76" t="str">
        <f>IF(ISBLANK(INDEX('Policy Characteristics'!L:L,MATCH($C1463,'Policy Characteristics'!$C:$C,0))),"",INDEX('Policy Characteristics'!L:L,MATCH($C1463,'Policy Characteristics'!$C:$C,0)))</f>
        <v>industry-energy-efficiency-standards.html</v>
      </c>
    </row>
    <row r="1464" spans="1:18" s="76" customFormat="1" x14ac:dyDescent="0.25">
      <c r="A1464" s="76" t="str">
        <f>IF(ISBLANK(INDEX('Policy Characteristics'!A:A,MATCH($C1464,'Policy Characteristics'!$C:$C,0))),"",INDEX('Policy Characteristics'!A:A,MATCH($C1464,'Policy Characteristics'!$C:$C,0)))</f>
        <v>Industry</v>
      </c>
      <c r="B1464" s="234" t="str">
        <f>IF(ISBLANK(INDEX('Policy Characteristics'!B:B,MATCH($C1464,'Policy Characteristics'!$C:$C,0))),"",INDEX('Policy Characteristics'!B:B,MATCH($C1464,'Policy Characteristics'!$C:$C,0)))</f>
        <v>Industry Energy Efficiency Standards</v>
      </c>
      <c r="C1464" s="76" t="str">
        <f t="shared" si="41"/>
        <v>Percentage Improvement in Eqpt Efficiency Standards above BAU</v>
      </c>
      <c r="D1464" s="78" t="s">
        <v>1315</v>
      </c>
      <c r="E1464" s="88" t="s">
        <v>948</v>
      </c>
      <c r="F1464" t="s">
        <v>1277</v>
      </c>
      <c r="G1464" s="88" t="s">
        <v>952</v>
      </c>
      <c r="H1464" s="15">
        <v>1106</v>
      </c>
      <c r="I1464" s="247" t="s">
        <v>43</v>
      </c>
      <c r="J1464" s="236" t="str">
        <f>IF(ISBLANK(INDEX('Policy Characteristics'!D:D,MATCH($C1464,'Policy Characteristics'!$C:$C,0))),"",INDEX('Policy Characteristics'!D:D,MATCH($C1464,'Policy Characteristics'!$C:$C,0)))</f>
        <v>Industry Energy Efficiency Standards</v>
      </c>
      <c r="K1464" s="76" t="str">
        <f>IF(ISBLANK(INDEX('Policy Characteristics'!E:E,MATCH($C1464,'Policy Characteristics'!$C:$C,0))),"",INDEX('Policy Characteristics'!E:E,MATCH($C1464,'Policy Characteristics'!$C:$C,0)))</f>
        <v>indst efficiency standards</v>
      </c>
      <c r="L1464" s="239">
        <f>IF(ISBLANK(INDEX('Policy Characteristics'!F:F,MATCH($C1464,'Policy Characteristics'!$C:$C,0))),"",INDEX('Policy Characteristics'!F:F,MATCH($C1464,'Policy Characteristics'!$C:$C,0)))</f>
        <v>0</v>
      </c>
      <c r="M1464" s="239">
        <f>IF(ISBLANK(INDEX('Policy Characteristics'!G:G,MATCH($C1464,'Policy Characteristics'!$C:$C,0))),"",INDEX('Policy Characteristics'!G:G,MATCH($C1464,'Policy Characteristics'!$C:$C,0)))</f>
        <v>0.25</v>
      </c>
      <c r="N1464" s="239">
        <f>IF(ISBLANK(INDEX('Policy Characteristics'!H:H,MATCH($C1464,'Policy Characteristics'!$C:$C,0))),"",INDEX('Policy Characteristics'!H:H,MATCH($C1464,'Policy Characteristics'!$C:$C,0)))</f>
        <v>0.01</v>
      </c>
      <c r="O1464" s="76" t="str">
        <f>IF(ISBLANK(INDEX('Policy Characteristics'!I:I,MATCH($C1464,'Policy Characteristics'!$C:$C,0))),"",INDEX('Policy Characteristics'!I:I,MATCH($C1464,'Policy Characteristics'!$C:$C,0)))</f>
        <v>% reduction in energy use</v>
      </c>
      <c r="P1464" s="76" t="str">
        <f>IF(ISBLANK(INDEX('Policy Characteristics'!J:J,MATCH($C1464,'Policy Characteristics'!$C:$C,0))),"",INDEX('Policy Characteristics'!J:J,MATCH($C1464,'Policy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4" s="76" t="str">
        <f>IF(ISBLANK(INDEX('Policy Characteristics'!K:K,MATCH($C1464,'Policy Characteristics'!$C:$C,0))),"",INDEX('Policy Characteristics'!K:K,MATCH($C1464,'Policy Characteristics'!$C:$C,0)))</f>
        <v>industry-ag-main.html#eff-stds</v>
      </c>
      <c r="R1464" s="76" t="str">
        <f>IF(ISBLANK(INDEX('Policy Characteristics'!L:L,MATCH($C1464,'Policy Characteristics'!$C:$C,0))),"",INDEX('Policy Characteristics'!L:L,MATCH($C1464,'Policy Characteristics'!$C:$C,0)))</f>
        <v>industry-energy-efficiency-standards.html</v>
      </c>
    </row>
    <row r="1465" spans="1:18" s="76" customFormat="1" x14ac:dyDescent="0.25">
      <c r="A1465" s="76" t="str">
        <f>IF(ISBLANK(INDEX('Policy Characteristics'!A:A,MATCH($C1465,'Policy Characteristics'!$C:$C,0))),"",INDEX('Policy Characteristics'!A:A,MATCH($C1465,'Policy Characteristics'!$C:$C,0)))</f>
        <v>Industry</v>
      </c>
      <c r="B1465" s="234" t="str">
        <f>IF(ISBLANK(INDEX('Policy Characteristics'!B:B,MATCH($C1465,'Policy Characteristics'!$C:$C,0))),"",INDEX('Policy Characteristics'!B:B,MATCH($C1465,'Policy Characteristics'!$C:$C,0)))</f>
        <v>Industry Energy Efficiency Standards</v>
      </c>
      <c r="C1465" s="76" t="str">
        <f t="shared" si="41"/>
        <v>Percentage Improvement in Eqpt Efficiency Standards above BAU</v>
      </c>
      <c r="D1465" s="78" t="s">
        <v>1315</v>
      </c>
      <c r="E1465" s="88" t="s">
        <v>945</v>
      </c>
      <c r="F1465" t="s">
        <v>1277</v>
      </c>
      <c r="G1465" s="88" t="s">
        <v>950</v>
      </c>
      <c r="H1465" s="15">
        <v>1107</v>
      </c>
      <c r="I1465" s="247" t="s">
        <v>44</v>
      </c>
      <c r="J1465" s="236" t="str">
        <f>IF(ISBLANK(INDEX('Policy Characteristics'!D:D,MATCH($C1465,'Policy Characteristics'!$C:$C,0))),"",INDEX('Policy Characteristics'!D:D,MATCH($C1465,'Policy Characteristics'!$C:$C,0)))</f>
        <v>Industry Energy Efficiency Standards</v>
      </c>
      <c r="K1465" s="76" t="str">
        <f>IF(ISBLANK(INDEX('Policy Characteristics'!E:E,MATCH($C1465,'Policy Characteristics'!$C:$C,0))),"",INDEX('Policy Characteristics'!E:E,MATCH($C1465,'Policy Characteristics'!$C:$C,0)))</f>
        <v>indst efficiency standards</v>
      </c>
      <c r="L1465" s="239">
        <f>IF(ISBLANK(INDEX('Policy Characteristics'!F:F,MATCH($C1465,'Policy Characteristics'!$C:$C,0))),"",INDEX('Policy Characteristics'!F:F,MATCH($C1465,'Policy Characteristics'!$C:$C,0)))</f>
        <v>0</v>
      </c>
      <c r="M1465" s="239">
        <f>IF(ISBLANK(INDEX('Policy Characteristics'!G:G,MATCH($C1465,'Policy Characteristics'!$C:$C,0))),"",INDEX('Policy Characteristics'!G:G,MATCH($C1465,'Policy Characteristics'!$C:$C,0)))</f>
        <v>0.25</v>
      </c>
      <c r="N1465" s="239">
        <f>IF(ISBLANK(INDEX('Policy Characteristics'!H:H,MATCH($C1465,'Policy Characteristics'!$C:$C,0))),"",INDEX('Policy Characteristics'!H:H,MATCH($C1465,'Policy Characteristics'!$C:$C,0)))</f>
        <v>0.01</v>
      </c>
      <c r="O1465" s="76" t="str">
        <f>IF(ISBLANK(INDEX('Policy Characteristics'!I:I,MATCH($C1465,'Policy Characteristics'!$C:$C,0))),"",INDEX('Policy Characteristics'!I:I,MATCH($C1465,'Policy Characteristics'!$C:$C,0)))</f>
        <v>% reduction in energy use</v>
      </c>
      <c r="P1465" s="76" t="str">
        <f>IF(ISBLANK(INDEX('Policy Characteristics'!J:J,MATCH($C1465,'Policy Characteristics'!$C:$C,0))),"",INDEX('Policy Characteristics'!J:J,MATCH($C1465,'Policy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5" s="76" t="str">
        <f>IF(ISBLANK(INDEX('Policy Characteristics'!K:K,MATCH($C1465,'Policy Characteristics'!$C:$C,0))),"",INDEX('Policy Characteristics'!K:K,MATCH($C1465,'Policy Characteristics'!$C:$C,0)))</f>
        <v>industry-ag-main.html#eff-stds</v>
      </c>
      <c r="R1465" s="76" t="str">
        <f>IF(ISBLANK(INDEX('Policy Characteristics'!L:L,MATCH($C1465,'Policy Characteristics'!$C:$C,0))),"",INDEX('Policy Characteristics'!L:L,MATCH($C1465,'Policy Characteristics'!$C:$C,0)))</f>
        <v>industry-energy-efficiency-standards.html</v>
      </c>
    </row>
    <row r="1466" spans="1:18" s="76" customFormat="1" x14ac:dyDescent="0.25">
      <c r="A1466" s="76" t="str">
        <f>IF(ISBLANK(INDEX('Policy Characteristics'!A:A,MATCH($C1466,'Policy Characteristics'!$C:$C,0))),"",INDEX('Policy Characteristics'!A:A,MATCH($C1466,'Policy Characteristics'!$C:$C,0)))</f>
        <v>Industry</v>
      </c>
      <c r="B1466" s="234" t="str">
        <f>IF(ISBLANK(INDEX('Policy Characteristics'!B:B,MATCH($C1466,'Policy Characteristics'!$C:$C,0))),"",INDEX('Policy Characteristics'!B:B,MATCH($C1466,'Policy Characteristics'!$C:$C,0)))</f>
        <v>Industry Energy Efficiency Standards</v>
      </c>
      <c r="C1466" s="76" t="str">
        <f t="shared" si="41"/>
        <v>Percentage Improvement in Eqpt Efficiency Standards above BAU</v>
      </c>
      <c r="D1466" s="78" t="s">
        <v>1316</v>
      </c>
      <c r="E1466" s="88" t="s">
        <v>642</v>
      </c>
      <c r="F1466" t="s">
        <v>1278</v>
      </c>
      <c r="G1466" s="88" t="s">
        <v>648</v>
      </c>
      <c r="H1466" s="15">
        <v>1108</v>
      </c>
      <c r="I1466" s="247" t="s">
        <v>43</v>
      </c>
      <c r="J1466" s="236" t="str">
        <f>IF(ISBLANK(INDEX('Policy Characteristics'!D:D,MATCH($C1466,'Policy Characteristics'!$C:$C,0))),"",INDEX('Policy Characteristics'!D:D,MATCH($C1466,'Policy Characteristics'!$C:$C,0)))</f>
        <v>Industry Energy Efficiency Standards</v>
      </c>
      <c r="K1466" s="76" t="str">
        <f>IF(ISBLANK(INDEX('Policy Characteristics'!E:E,MATCH($C1466,'Policy Characteristics'!$C:$C,0))),"",INDEX('Policy Characteristics'!E:E,MATCH($C1466,'Policy Characteristics'!$C:$C,0)))</f>
        <v>indst efficiency standards</v>
      </c>
      <c r="L1466" s="239">
        <f>IF(ISBLANK(INDEX('Policy Characteristics'!F:F,MATCH($C1466,'Policy Characteristics'!$C:$C,0))),"",INDEX('Policy Characteristics'!F:F,MATCH($C1466,'Policy Characteristics'!$C:$C,0)))</f>
        <v>0</v>
      </c>
      <c r="M1466" s="239">
        <f>IF(ISBLANK(INDEX('Policy Characteristics'!G:G,MATCH($C1466,'Policy Characteristics'!$C:$C,0))),"",INDEX('Policy Characteristics'!G:G,MATCH($C1466,'Policy Characteristics'!$C:$C,0)))</f>
        <v>0.25</v>
      </c>
      <c r="N1466" s="239">
        <f>IF(ISBLANK(INDEX('Policy Characteristics'!H:H,MATCH($C1466,'Policy Characteristics'!$C:$C,0))),"",INDEX('Policy Characteristics'!H:H,MATCH($C1466,'Policy Characteristics'!$C:$C,0)))</f>
        <v>0.01</v>
      </c>
      <c r="O1466" s="76" t="str">
        <f>IF(ISBLANK(INDEX('Policy Characteristics'!I:I,MATCH($C1466,'Policy Characteristics'!$C:$C,0))),"",INDEX('Policy Characteristics'!I:I,MATCH($C1466,'Policy Characteristics'!$C:$C,0)))</f>
        <v>% reduction in energy use</v>
      </c>
      <c r="P1466" s="76" t="str">
        <f>IF(ISBLANK(INDEX('Policy Characteristics'!J:J,MATCH($C1466,'Policy Characteristics'!$C:$C,0))),"",INDEX('Policy Characteristics'!J:J,MATCH($C1466,'Policy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6" s="76" t="str">
        <f>IF(ISBLANK(INDEX('Policy Characteristics'!K:K,MATCH($C1466,'Policy Characteristics'!$C:$C,0))),"",INDEX('Policy Characteristics'!K:K,MATCH($C1466,'Policy Characteristics'!$C:$C,0)))</f>
        <v>industry-ag-main.html#eff-stds</v>
      </c>
      <c r="R1466" s="76" t="str">
        <f>IF(ISBLANK(INDEX('Policy Characteristics'!L:L,MATCH($C1466,'Policy Characteristics'!$C:$C,0))),"",INDEX('Policy Characteristics'!L:L,MATCH($C1466,'Policy Characteristics'!$C:$C,0)))</f>
        <v>industry-energy-efficiency-standards.html</v>
      </c>
    </row>
    <row r="1467" spans="1:18" s="76" customFormat="1" x14ac:dyDescent="0.25">
      <c r="A1467" s="76" t="str">
        <f>IF(ISBLANK(INDEX('Policy Characteristics'!A:A,MATCH($C1467,'Policy Characteristics'!$C:$C,0))),"",INDEX('Policy Characteristics'!A:A,MATCH($C1467,'Policy Characteristics'!$C:$C,0)))</f>
        <v>Industry</v>
      </c>
      <c r="B1467" s="234" t="str">
        <f>IF(ISBLANK(INDEX('Policy Characteristics'!B:B,MATCH($C1467,'Policy Characteristics'!$C:$C,0))),"",INDEX('Policy Characteristics'!B:B,MATCH($C1467,'Policy Characteristics'!$C:$C,0)))</f>
        <v>Industry Energy Efficiency Standards</v>
      </c>
      <c r="C1467" s="76" t="str">
        <f t="shared" si="41"/>
        <v>Percentage Improvement in Eqpt Efficiency Standards above BAU</v>
      </c>
      <c r="D1467" s="78" t="s">
        <v>1316</v>
      </c>
      <c r="E1467" s="88" t="s">
        <v>643</v>
      </c>
      <c r="F1467" t="s">
        <v>1278</v>
      </c>
      <c r="G1467" s="88" t="s">
        <v>651</v>
      </c>
      <c r="H1467" s="15">
        <v>1109</v>
      </c>
      <c r="I1467" s="247" t="s">
        <v>44</v>
      </c>
      <c r="J1467" s="236" t="str">
        <f>IF(ISBLANK(INDEX('Policy Characteristics'!D:D,MATCH($C1467,'Policy Characteristics'!$C:$C,0))),"",INDEX('Policy Characteristics'!D:D,MATCH($C1467,'Policy Characteristics'!$C:$C,0)))</f>
        <v>Industry Energy Efficiency Standards</v>
      </c>
      <c r="K1467" s="76" t="str">
        <f>IF(ISBLANK(INDEX('Policy Characteristics'!E:E,MATCH($C1467,'Policy Characteristics'!$C:$C,0))),"",INDEX('Policy Characteristics'!E:E,MATCH($C1467,'Policy Characteristics'!$C:$C,0)))</f>
        <v>indst efficiency standards</v>
      </c>
      <c r="L1467" s="239">
        <f>IF(ISBLANK(INDEX('Policy Characteristics'!F:F,MATCH($C1467,'Policy Characteristics'!$C:$C,0))),"",INDEX('Policy Characteristics'!F:F,MATCH($C1467,'Policy Characteristics'!$C:$C,0)))</f>
        <v>0</v>
      </c>
      <c r="M1467" s="239">
        <f>IF(ISBLANK(INDEX('Policy Characteristics'!G:G,MATCH($C1467,'Policy Characteristics'!$C:$C,0))),"",INDEX('Policy Characteristics'!G:G,MATCH($C1467,'Policy Characteristics'!$C:$C,0)))</f>
        <v>0.25</v>
      </c>
      <c r="N1467" s="239">
        <f>IF(ISBLANK(INDEX('Policy Characteristics'!H:H,MATCH($C1467,'Policy Characteristics'!$C:$C,0))),"",INDEX('Policy Characteristics'!H:H,MATCH($C1467,'Policy Characteristics'!$C:$C,0)))</f>
        <v>0.01</v>
      </c>
      <c r="O1467" s="76" t="str">
        <f>IF(ISBLANK(INDEX('Policy Characteristics'!I:I,MATCH($C1467,'Policy Characteristics'!$C:$C,0))),"",INDEX('Policy Characteristics'!I:I,MATCH($C1467,'Policy Characteristics'!$C:$C,0)))</f>
        <v>% reduction in energy use</v>
      </c>
      <c r="P1467" s="76" t="str">
        <f>IF(ISBLANK(INDEX('Policy Characteristics'!J:J,MATCH($C1467,'Policy Characteristics'!$C:$C,0))),"",INDEX('Policy Characteristics'!J:J,MATCH($C1467,'Policy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7" s="76" t="str">
        <f>IF(ISBLANK(INDEX('Policy Characteristics'!K:K,MATCH($C1467,'Policy Characteristics'!$C:$C,0))),"",INDEX('Policy Characteristics'!K:K,MATCH($C1467,'Policy Characteristics'!$C:$C,0)))</f>
        <v>industry-ag-main.html#eff-stds</v>
      </c>
      <c r="R1467" s="76" t="str">
        <f>IF(ISBLANK(INDEX('Policy Characteristics'!L:L,MATCH($C1467,'Policy Characteristics'!$C:$C,0))),"",INDEX('Policy Characteristics'!L:L,MATCH($C1467,'Policy Characteristics'!$C:$C,0)))</f>
        <v>industry-energy-efficiency-standards.html</v>
      </c>
    </row>
    <row r="1468" spans="1:18" s="76" customFormat="1" x14ac:dyDescent="0.25">
      <c r="A1468" s="76" t="str">
        <f>IF(ISBLANK(INDEX('Policy Characteristics'!A:A,MATCH($C1468,'Policy Characteristics'!$C:$C,0))),"",INDEX('Policy Characteristics'!A:A,MATCH($C1468,'Policy Characteristics'!$C:$C,0)))</f>
        <v>Industry</v>
      </c>
      <c r="B1468" s="234" t="str">
        <f>IF(ISBLANK(INDEX('Policy Characteristics'!B:B,MATCH($C1468,'Policy Characteristics'!$C:$C,0))),"",INDEX('Policy Characteristics'!B:B,MATCH($C1468,'Policy Characteristics'!$C:$C,0)))</f>
        <v>Industry Energy Efficiency Standards</v>
      </c>
      <c r="C1468" s="76" t="str">
        <f t="shared" si="41"/>
        <v>Percentage Improvement in Eqpt Efficiency Standards above BAU</v>
      </c>
      <c r="D1468" s="78" t="s">
        <v>1316</v>
      </c>
      <c r="E1468" s="88" t="s">
        <v>644</v>
      </c>
      <c r="F1468" t="s">
        <v>1278</v>
      </c>
      <c r="G1468" s="88" t="s">
        <v>652</v>
      </c>
      <c r="H1468" s="15">
        <v>1110</v>
      </c>
      <c r="I1468" s="247" t="s">
        <v>43</v>
      </c>
      <c r="J1468" s="236" t="str">
        <f>IF(ISBLANK(INDEX('Policy Characteristics'!D:D,MATCH($C1468,'Policy Characteristics'!$C:$C,0))),"",INDEX('Policy Characteristics'!D:D,MATCH($C1468,'Policy Characteristics'!$C:$C,0)))</f>
        <v>Industry Energy Efficiency Standards</v>
      </c>
      <c r="K1468" s="76" t="str">
        <f>IF(ISBLANK(INDEX('Policy Characteristics'!E:E,MATCH($C1468,'Policy Characteristics'!$C:$C,0))),"",INDEX('Policy Characteristics'!E:E,MATCH($C1468,'Policy Characteristics'!$C:$C,0)))</f>
        <v>indst efficiency standards</v>
      </c>
      <c r="L1468" s="239">
        <f>IF(ISBLANK(INDEX('Policy Characteristics'!F:F,MATCH($C1468,'Policy Characteristics'!$C:$C,0))),"",INDEX('Policy Characteristics'!F:F,MATCH($C1468,'Policy Characteristics'!$C:$C,0)))</f>
        <v>0</v>
      </c>
      <c r="M1468" s="239">
        <f>IF(ISBLANK(INDEX('Policy Characteristics'!G:G,MATCH($C1468,'Policy Characteristics'!$C:$C,0))),"",INDEX('Policy Characteristics'!G:G,MATCH($C1468,'Policy Characteristics'!$C:$C,0)))</f>
        <v>0.25</v>
      </c>
      <c r="N1468" s="239">
        <f>IF(ISBLANK(INDEX('Policy Characteristics'!H:H,MATCH($C1468,'Policy Characteristics'!$C:$C,0))),"",INDEX('Policy Characteristics'!H:H,MATCH($C1468,'Policy Characteristics'!$C:$C,0)))</f>
        <v>0.01</v>
      </c>
      <c r="O1468" s="76" t="str">
        <f>IF(ISBLANK(INDEX('Policy Characteristics'!I:I,MATCH($C1468,'Policy Characteristics'!$C:$C,0))),"",INDEX('Policy Characteristics'!I:I,MATCH($C1468,'Policy Characteristics'!$C:$C,0)))</f>
        <v>% reduction in energy use</v>
      </c>
      <c r="P1468" s="76" t="str">
        <f>IF(ISBLANK(INDEX('Policy Characteristics'!J:J,MATCH($C1468,'Policy Characteristics'!$C:$C,0))),"",INDEX('Policy Characteristics'!J:J,MATCH($C1468,'Policy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8" s="76" t="str">
        <f>IF(ISBLANK(INDEX('Policy Characteristics'!K:K,MATCH($C1468,'Policy Characteristics'!$C:$C,0))),"",INDEX('Policy Characteristics'!K:K,MATCH($C1468,'Policy Characteristics'!$C:$C,0)))</f>
        <v>industry-ag-main.html#eff-stds</v>
      </c>
      <c r="R1468" s="76" t="str">
        <f>IF(ISBLANK(INDEX('Policy Characteristics'!L:L,MATCH($C1468,'Policy Characteristics'!$C:$C,0))),"",INDEX('Policy Characteristics'!L:L,MATCH($C1468,'Policy Characteristics'!$C:$C,0)))</f>
        <v>industry-energy-efficiency-standards.html</v>
      </c>
    </row>
    <row r="1469" spans="1:18" s="76" customFormat="1" x14ac:dyDescent="0.25">
      <c r="A1469" s="76" t="str">
        <f>IF(ISBLANK(INDEX('Policy Characteristics'!A:A,MATCH($C1469,'Policy Characteristics'!$C:$C,0))),"",INDEX('Policy Characteristics'!A:A,MATCH($C1469,'Policy Characteristics'!$C:$C,0)))</f>
        <v>Industry</v>
      </c>
      <c r="B1469" s="234" t="str">
        <f>IF(ISBLANK(INDEX('Policy Characteristics'!B:B,MATCH($C1469,'Policy Characteristics'!$C:$C,0))),"",INDEX('Policy Characteristics'!B:B,MATCH($C1469,'Policy Characteristics'!$C:$C,0)))</f>
        <v>Industry Energy Efficiency Standards</v>
      </c>
      <c r="C1469" s="76" t="str">
        <f t="shared" si="41"/>
        <v>Percentage Improvement in Eqpt Efficiency Standards above BAU</v>
      </c>
      <c r="D1469" s="78" t="s">
        <v>1316</v>
      </c>
      <c r="E1469" s="88" t="s">
        <v>645</v>
      </c>
      <c r="F1469" t="s">
        <v>1278</v>
      </c>
      <c r="G1469" s="88" t="s">
        <v>649</v>
      </c>
      <c r="H1469" s="15">
        <v>1111</v>
      </c>
      <c r="I1469" s="247" t="s">
        <v>44</v>
      </c>
      <c r="J1469" s="236" t="str">
        <f>IF(ISBLANK(INDEX('Policy Characteristics'!D:D,MATCH($C1469,'Policy Characteristics'!$C:$C,0))),"",INDEX('Policy Characteristics'!D:D,MATCH($C1469,'Policy Characteristics'!$C:$C,0)))</f>
        <v>Industry Energy Efficiency Standards</v>
      </c>
      <c r="K1469" s="76" t="str">
        <f>IF(ISBLANK(INDEX('Policy Characteristics'!E:E,MATCH($C1469,'Policy Characteristics'!$C:$C,0))),"",INDEX('Policy Characteristics'!E:E,MATCH($C1469,'Policy Characteristics'!$C:$C,0)))</f>
        <v>indst efficiency standards</v>
      </c>
      <c r="L1469" s="239">
        <f>IF(ISBLANK(INDEX('Policy Characteristics'!F:F,MATCH($C1469,'Policy Characteristics'!$C:$C,0))),"",INDEX('Policy Characteristics'!F:F,MATCH($C1469,'Policy Characteristics'!$C:$C,0)))</f>
        <v>0</v>
      </c>
      <c r="M1469" s="239">
        <f>IF(ISBLANK(INDEX('Policy Characteristics'!G:G,MATCH($C1469,'Policy Characteristics'!$C:$C,0))),"",INDEX('Policy Characteristics'!G:G,MATCH($C1469,'Policy Characteristics'!$C:$C,0)))</f>
        <v>0.25</v>
      </c>
      <c r="N1469" s="239">
        <f>IF(ISBLANK(INDEX('Policy Characteristics'!H:H,MATCH($C1469,'Policy Characteristics'!$C:$C,0))),"",INDEX('Policy Characteristics'!H:H,MATCH($C1469,'Policy Characteristics'!$C:$C,0)))</f>
        <v>0.01</v>
      </c>
      <c r="O1469" s="76" t="str">
        <f>IF(ISBLANK(INDEX('Policy Characteristics'!I:I,MATCH($C1469,'Policy Characteristics'!$C:$C,0))),"",INDEX('Policy Characteristics'!I:I,MATCH($C1469,'Policy Characteristics'!$C:$C,0)))</f>
        <v>% reduction in energy use</v>
      </c>
      <c r="P1469" s="76" t="str">
        <f>IF(ISBLANK(INDEX('Policy Characteristics'!J:J,MATCH($C1469,'Policy Characteristics'!$C:$C,0))),"",INDEX('Policy Characteristics'!J:J,MATCH($C1469,'Policy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9" s="76" t="str">
        <f>IF(ISBLANK(INDEX('Policy Characteristics'!K:K,MATCH($C1469,'Policy Characteristics'!$C:$C,0))),"",INDEX('Policy Characteristics'!K:K,MATCH($C1469,'Policy Characteristics'!$C:$C,0)))</f>
        <v>industry-ag-main.html#eff-stds</v>
      </c>
      <c r="R1469" s="76" t="str">
        <f>IF(ISBLANK(INDEX('Policy Characteristics'!L:L,MATCH($C1469,'Policy Characteristics'!$C:$C,0))),"",INDEX('Policy Characteristics'!L:L,MATCH($C1469,'Policy Characteristics'!$C:$C,0)))</f>
        <v>industry-energy-efficiency-standards.html</v>
      </c>
    </row>
    <row r="1470" spans="1:18" s="76" customFormat="1" x14ac:dyDescent="0.25">
      <c r="A1470" s="76" t="str">
        <f>IF(ISBLANK(INDEX('Policy Characteristics'!A:A,MATCH($C1470,'Policy Characteristics'!$C:$C,0))),"",INDEX('Policy Characteristics'!A:A,MATCH($C1470,'Policy Characteristics'!$C:$C,0)))</f>
        <v>Industry</v>
      </c>
      <c r="B1470" s="234" t="str">
        <f>IF(ISBLANK(INDEX('Policy Characteristics'!B:B,MATCH($C1470,'Policy Characteristics'!$C:$C,0))),"",INDEX('Policy Characteristics'!B:B,MATCH($C1470,'Policy Characteristics'!$C:$C,0)))</f>
        <v>Industry Energy Efficiency Standards</v>
      </c>
      <c r="C1470" s="76" t="str">
        <f t="shared" si="41"/>
        <v>Percentage Improvement in Eqpt Efficiency Standards above BAU</v>
      </c>
      <c r="D1470" s="78" t="s">
        <v>1316</v>
      </c>
      <c r="E1470" s="88" t="s">
        <v>646</v>
      </c>
      <c r="F1470" t="s">
        <v>1278</v>
      </c>
      <c r="G1470" s="88" t="s">
        <v>650</v>
      </c>
      <c r="H1470" s="15">
        <v>1112</v>
      </c>
      <c r="I1470" s="247" t="s">
        <v>43</v>
      </c>
      <c r="J1470" s="236" t="str">
        <f>IF(ISBLANK(INDEX('Policy Characteristics'!D:D,MATCH($C1470,'Policy Characteristics'!$C:$C,0))),"",INDEX('Policy Characteristics'!D:D,MATCH($C1470,'Policy Characteristics'!$C:$C,0)))</f>
        <v>Industry Energy Efficiency Standards</v>
      </c>
      <c r="K1470" s="76" t="str">
        <f>IF(ISBLANK(INDEX('Policy Characteristics'!E:E,MATCH($C1470,'Policy Characteristics'!$C:$C,0))),"",INDEX('Policy Characteristics'!E:E,MATCH($C1470,'Policy Characteristics'!$C:$C,0)))</f>
        <v>indst efficiency standards</v>
      </c>
      <c r="L1470" s="239">
        <f>IF(ISBLANK(INDEX('Policy Characteristics'!F:F,MATCH($C1470,'Policy Characteristics'!$C:$C,0))),"",INDEX('Policy Characteristics'!F:F,MATCH($C1470,'Policy Characteristics'!$C:$C,0)))</f>
        <v>0</v>
      </c>
      <c r="M1470" s="239">
        <f>IF(ISBLANK(INDEX('Policy Characteristics'!G:G,MATCH($C1470,'Policy Characteristics'!$C:$C,0))),"",INDEX('Policy Characteristics'!G:G,MATCH($C1470,'Policy Characteristics'!$C:$C,0)))</f>
        <v>0.25</v>
      </c>
      <c r="N1470" s="239">
        <f>IF(ISBLANK(INDEX('Policy Characteristics'!H:H,MATCH($C1470,'Policy Characteristics'!$C:$C,0))),"",INDEX('Policy Characteristics'!H:H,MATCH($C1470,'Policy Characteristics'!$C:$C,0)))</f>
        <v>0.01</v>
      </c>
      <c r="O1470" s="76" t="str">
        <f>IF(ISBLANK(INDEX('Policy Characteristics'!I:I,MATCH($C1470,'Policy Characteristics'!$C:$C,0))),"",INDEX('Policy Characteristics'!I:I,MATCH($C1470,'Policy Characteristics'!$C:$C,0)))</f>
        <v>% reduction in energy use</v>
      </c>
      <c r="P1470" s="76" t="str">
        <f>IF(ISBLANK(INDEX('Policy Characteristics'!J:J,MATCH($C1470,'Policy Characteristics'!$C:$C,0))),"",INDEX('Policy Characteristics'!J:J,MATCH($C1470,'Policy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0" s="76" t="str">
        <f>IF(ISBLANK(INDEX('Policy Characteristics'!K:K,MATCH($C1470,'Policy Characteristics'!$C:$C,0))),"",INDEX('Policy Characteristics'!K:K,MATCH($C1470,'Policy Characteristics'!$C:$C,0)))</f>
        <v>industry-ag-main.html#eff-stds</v>
      </c>
      <c r="R1470" s="76" t="str">
        <f>IF(ISBLANK(INDEX('Policy Characteristics'!L:L,MATCH($C1470,'Policy Characteristics'!$C:$C,0))),"",INDEX('Policy Characteristics'!L:L,MATCH($C1470,'Policy Characteristics'!$C:$C,0)))</f>
        <v>industry-energy-efficiency-standards.html</v>
      </c>
    </row>
    <row r="1471" spans="1:18" s="76" customFormat="1" x14ac:dyDescent="0.25">
      <c r="A1471" s="76" t="str">
        <f>IF(ISBLANK(INDEX('Policy Characteristics'!A:A,MATCH($C1471,'Policy Characteristics'!$C:$C,0))),"",INDEX('Policy Characteristics'!A:A,MATCH($C1471,'Policy Characteristics'!$C:$C,0)))</f>
        <v>Industry</v>
      </c>
      <c r="B1471" s="234" t="str">
        <f>IF(ISBLANK(INDEX('Policy Characteristics'!B:B,MATCH($C1471,'Policy Characteristics'!$C:$C,0))),"",INDEX('Policy Characteristics'!B:B,MATCH($C1471,'Policy Characteristics'!$C:$C,0)))</f>
        <v>Industry Energy Efficiency Standards</v>
      </c>
      <c r="C1471" s="76" t="str">
        <f t="shared" si="41"/>
        <v>Percentage Improvement in Eqpt Efficiency Standards above BAU</v>
      </c>
      <c r="D1471" s="78" t="s">
        <v>1316</v>
      </c>
      <c r="E1471" s="88" t="s">
        <v>647</v>
      </c>
      <c r="F1471" t="s">
        <v>1278</v>
      </c>
      <c r="G1471" s="88" t="s">
        <v>653</v>
      </c>
      <c r="H1471" s="15">
        <v>1113</v>
      </c>
      <c r="I1471" s="247" t="s">
        <v>44</v>
      </c>
      <c r="J1471" s="236" t="str">
        <f>IF(ISBLANK(INDEX('Policy Characteristics'!D:D,MATCH($C1471,'Policy Characteristics'!$C:$C,0))),"",INDEX('Policy Characteristics'!D:D,MATCH($C1471,'Policy Characteristics'!$C:$C,0)))</f>
        <v>Industry Energy Efficiency Standards</v>
      </c>
      <c r="K1471" s="76" t="str">
        <f>IF(ISBLANK(INDEX('Policy Characteristics'!E:E,MATCH($C1471,'Policy Characteristics'!$C:$C,0))),"",INDEX('Policy Characteristics'!E:E,MATCH($C1471,'Policy Characteristics'!$C:$C,0)))</f>
        <v>indst efficiency standards</v>
      </c>
      <c r="L1471" s="239">
        <f>IF(ISBLANK(INDEX('Policy Characteristics'!F:F,MATCH($C1471,'Policy Characteristics'!$C:$C,0))),"",INDEX('Policy Characteristics'!F:F,MATCH($C1471,'Policy Characteristics'!$C:$C,0)))</f>
        <v>0</v>
      </c>
      <c r="M1471" s="239">
        <f>IF(ISBLANK(INDEX('Policy Characteristics'!G:G,MATCH($C1471,'Policy Characteristics'!$C:$C,0))),"",INDEX('Policy Characteristics'!G:G,MATCH($C1471,'Policy Characteristics'!$C:$C,0)))</f>
        <v>0.25</v>
      </c>
      <c r="N1471" s="239">
        <f>IF(ISBLANK(INDEX('Policy Characteristics'!H:H,MATCH($C1471,'Policy Characteristics'!$C:$C,0))),"",INDEX('Policy Characteristics'!H:H,MATCH($C1471,'Policy Characteristics'!$C:$C,0)))</f>
        <v>0.01</v>
      </c>
      <c r="O1471" s="76" t="str">
        <f>IF(ISBLANK(INDEX('Policy Characteristics'!I:I,MATCH($C1471,'Policy Characteristics'!$C:$C,0))),"",INDEX('Policy Characteristics'!I:I,MATCH($C1471,'Policy Characteristics'!$C:$C,0)))</f>
        <v>% reduction in energy use</v>
      </c>
      <c r="P1471" s="76" t="str">
        <f>IF(ISBLANK(INDEX('Policy Characteristics'!J:J,MATCH($C1471,'Policy Characteristics'!$C:$C,0))),"",INDEX('Policy Characteristics'!J:J,MATCH($C1471,'Policy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1" s="76" t="str">
        <f>IF(ISBLANK(INDEX('Policy Characteristics'!K:K,MATCH($C1471,'Policy Characteristics'!$C:$C,0))),"",INDEX('Policy Characteristics'!K:K,MATCH($C1471,'Policy Characteristics'!$C:$C,0)))</f>
        <v>industry-ag-main.html#eff-stds</v>
      </c>
      <c r="R1471" s="76" t="str">
        <f>IF(ISBLANK(INDEX('Policy Characteristics'!L:L,MATCH($C1471,'Policy Characteristics'!$C:$C,0))),"",INDEX('Policy Characteristics'!L:L,MATCH($C1471,'Policy Characteristics'!$C:$C,0)))</f>
        <v>industry-energy-efficiency-standards.html</v>
      </c>
    </row>
    <row r="1472" spans="1:18" s="76" customFormat="1" x14ac:dyDescent="0.25">
      <c r="A1472" s="76" t="str">
        <f>IF(ISBLANK(INDEX('Policy Characteristics'!A:A,MATCH($C1472,'Policy Characteristics'!$C:$C,0))),"",INDEX('Policy Characteristics'!A:A,MATCH($C1472,'Policy Characteristics'!$C:$C,0)))</f>
        <v>Industry</v>
      </c>
      <c r="B1472" s="234" t="str">
        <f>IF(ISBLANK(INDEX('Policy Characteristics'!B:B,MATCH($C1472,'Policy Characteristics'!$C:$C,0))),"",INDEX('Policy Characteristics'!B:B,MATCH($C1472,'Policy Characteristics'!$C:$C,0)))</f>
        <v>Industry Energy Efficiency Standards</v>
      </c>
      <c r="C1472" s="76" t="str">
        <f t="shared" si="41"/>
        <v>Percentage Improvement in Eqpt Efficiency Standards above BAU</v>
      </c>
      <c r="D1472" s="78" t="s">
        <v>1316</v>
      </c>
      <c r="E1472" s="88" t="s">
        <v>946</v>
      </c>
      <c r="F1472" t="s">
        <v>1278</v>
      </c>
      <c r="G1472" s="88" t="s">
        <v>949</v>
      </c>
      <c r="H1472" s="15">
        <v>1114</v>
      </c>
      <c r="I1472" s="247" t="s">
        <v>44</v>
      </c>
      <c r="J1472" s="236" t="str">
        <f>IF(ISBLANK(INDEX('Policy Characteristics'!D:D,MATCH($C1472,'Policy Characteristics'!$C:$C,0))),"",INDEX('Policy Characteristics'!D:D,MATCH($C1472,'Policy Characteristics'!$C:$C,0)))</f>
        <v>Industry Energy Efficiency Standards</v>
      </c>
      <c r="K1472" s="76" t="str">
        <f>IF(ISBLANK(INDEX('Policy Characteristics'!E:E,MATCH($C1472,'Policy Characteristics'!$C:$C,0))),"",INDEX('Policy Characteristics'!E:E,MATCH($C1472,'Policy Characteristics'!$C:$C,0)))</f>
        <v>indst efficiency standards</v>
      </c>
      <c r="L1472" s="239">
        <f>IF(ISBLANK(INDEX('Policy Characteristics'!F:F,MATCH($C1472,'Policy Characteristics'!$C:$C,0))),"",INDEX('Policy Characteristics'!F:F,MATCH($C1472,'Policy Characteristics'!$C:$C,0)))</f>
        <v>0</v>
      </c>
      <c r="M1472" s="239">
        <f>IF(ISBLANK(INDEX('Policy Characteristics'!G:G,MATCH($C1472,'Policy Characteristics'!$C:$C,0))),"",INDEX('Policy Characteristics'!G:G,MATCH($C1472,'Policy Characteristics'!$C:$C,0)))</f>
        <v>0.25</v>
      </c>
      <c r="N1472" s="239">
        <f>IF(ISBLANK(INDEX('Policy Characteristics'!H:H,MATCH($C1472,'Policy Characteristics'!$C:$C,0))),"",INDEX('Policy Characteristics'!H:H,MATCH($C1472,'Policy Characteristics'!$C:$C,0)))</f>
        <v>0.01</v>
      </c>
      <c r="O1472" s="76" t="str">
        <f>IF(ISBLANK(INDEX('Policy Characteristics'!I:I,MATCH($C1472,'Policy Characteristics'!$C:$C,0))),"",INDEX('Policy Characteristics'!I:I,MATCH($C1472,'Policy Characteristics'!$C:$C,0)))</f>
        <v>% reduction in energy use</v>
      </c>
      <c r="P1472" s="76" t="str">
        <f>IF(ISBLANK(INDEX('Policy Characteristics'!J:J,MATCH($C1472,'Policy Characteristics'!$C:$C,0))),"",INDEX('Policy Characteristics'!J:J,MATCH($C1472,'Policy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2" s="76" t="str">
        <f>IF(ISBLANK(INDEX('Policy Characteristics'!K:K,MATCH($C1472,'Policy Characteristics'!$C:$C,0))),"",INDEX('Policy Characteristics'!K:K,MATCH($C1472,'Policy Characteristics'!$C:$C,0)))</f>
        <v>industry-ag-main.html#eff-stds</v>
      </c>
      <c r="R1472" s="76" t="str">
        <f>IF(ISBLANK(INDEX('Policy Characteristics'!L:L,MATCH($C1472,'Policy Characteristics'!$C:$C,0))),"",INDEX('Policy Characteristics'!L:L,MATCH($C1472,'Policy Characteristics'!$C:$C,0)))</f>
        <v>industry-energy-efficiency-standards.html</v>
      </c>
    </row>
    <row r="1473" spans="1:18" s="76" customFormat="1" x14ac:dyDescent="0.25">
      <c r="A1473" s="76" t="str">
        <f>IF(ISBLANK(INDEX('Policy Characteristics'!A:A,MATCH($C1473,'Policy Characteristics'!$C:$C,0))),"",INDEX('Policy Characteristics'!A:A,MATCH($C1473,'Policy Characteristics'!$C:$C,0)))</f>
        <v>Industry</v>
      </c>
      <c r="B1473" s="234" t="str">
        <f>IF(ISBLANK(INDEX('Policy Characteristics'!B:B,MATCH($C1473,'Policy Characteristics'!$C:$C,0))),"",INDEX('Policy Characteristics'!B:B,MATCH($C1473,'Policy Characteristics'!$C:$C,0)))</f>
        <v>Industry Energy Efficiency Standards</v>
      </c>
      <c r="C1473" s="76" t="str">
        <f t="shared" si="41"/>
        <v>Percentage Improvement in Eqpt Efficiency Standards above BAU</v>
      </c>
      <c r="D1473" s="78" t="s">
        <v>1316</v>
      </c>
      <c r="E1473" s="88" t="s">
        <v>947</v>
      </c>
      <c r="F1473" t="s">
        <v>1278</v>
      </c>
      <c r="G1473" s="88" t="s">
        <v>951</v>
      </c>
      <c r="H1473" s="15">
        <v>1115</v>
      </c>
      <c r="I1473" s="247" t="s">
        <v>44</v>
      </c>
      <c r="J1473" s="236" t="str">
        <f>IF(ISBLANK(INDEX('Policy Characteristics'!D:D,MATCH($C1473,'Policy Characteristics'!$C:$C,0))),"",INDEX('Policy Characteristics'!D:D,MATCH($C1473,'Policy Characteristics'!$C:$C,0)))</f>
        <v>Industry Energy Efficiency Standards</v>
      </c>
      <c r="K1473" s="76" t="str">
        <f>IF(ISBLANK(INDEX('Policy Characteristics'!E:E,MATCH($C1473,'Policy Characteristics'!$C:$C,0))),"",INDEX('Policy Characteristics'!E:E,MATCH($C1473,'Policy Characteristics'!$C:$C,0)))</f>
        <v>indst efficiency standards</v>
      </c>
      <c r="L1473" s="239">
        <f>IF(ISBLANK(INDEX('Policy Characteristics'!F:F,MATCH($C1473,'Policy Characteristics'!$C:$C,0))),"",INDEX('Policy Characteristics'!F:F,MATCH($C1473,'Policy Characteristics'!$C:$C,0)))</f>
        <v>0</v>
      </c>
      <c r="M1473" s="239">
        <f>IF(ISBLANK(INDEX('Policy Characteristics'!G:G,MATCH($C1473,'Policy Characteristics'!$C:$C,0))),"",INDEX('Policy Characteristics'!G:G,MATCH($C1473,'Policy Characteristics'!$C:$C,0)))</f>
        <v>0.25</v>
      </c>
      <c r="N1473" s="239">
        <f>IF(ISBLANK(INDEX('Policy Characteristics'!H:H,MATCH($C1473,'Policy Characteristics'!$C:$C,0))),"",INDEX('Policy Characteristics'!H:H,MATCH($C1473,'Policy Characteristics'!$C:$C,0)))</f>
        <v>0.01</v>
      </c>
      <c r="O1473" s="76" t="str">
        <f>IF(ISBLANK(INDEX('Policy Characteristics'!I:I,MATCH($C1473,'Policy Characteristics'!$C:$C,0))),"",INDEX('Policy Characteristics'!I:I,MATCH($C1473,'Policy Characteristics'!$C:$C,0)))</f>
        <v>% reduction in energy use</v>
      </c>
      <c r="P1473" s="76" t="str">
        <f>IF(ISBLANK(INDEX('Policy Characteristics'!J:J,MATCH($C1473,'Policy Characteristics'!$C:$C,0))),"",INDEX('Policy Characteristics'!J:J,MATCH($C1473,'Policy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3" s="76" t="str">
        <f>IF(ISBLANK(INDEX('Policy Characteristics'!K:K,MATCH($C1473,'Policy Characteristics'!$C:$C,0))),"",INDEX('Policy Characteristics'!K:K,MATCH($C1473,'Policy Characteristics'!$C:$C,0)))</f>
        <v>industry-ag-main.html#eff-stds</v>
      </c>
      <c r="R1473" s="76" t="str">
        <f>IF(ISBLANK(INDEX('Policy Characteristics'!L:L,MATCH($C1473,'Policy Characteristics'!$C:$C,0))),"",INDEX('Policy Characteristics'!L:L,MATCH($C1473,'Policy Characteristics'!$C:$C,0)))</f>
        <v>industry-energy-efficiency-standards.html</v>
      </c>
    </row>
    <row r="1474" spans="1:18" s="76" customFormat="1" x14ac:dyDescent="0.25">
      <c r="A1474" s="76" t="str">
        <f>IF(ISBLANK(INDEX('Policy Characteristics'!A:A,MATCH($C1474,'Policy Characteristics'!$C:$C,0))),"",INDEX('Policy Characteristics'!A:A,MATCH($C1474,'Policy Characteristics'!$C:$C,0)))</f>
        <v>Industry</v>
      </c>
      <c r="B1474" s="234" t="str">
        <f>IF(ISBLANK(INDEX('Policy Characteristics'!B:B,MATCH($C1474,'Policy Characteristics'!$C:$C,0))),"",INDEX('Policy Characteristics'!B:B,MATCH($C1474,'Policy Characteristics'!$C:$C,0)))</f>
        <v>Industry Energy Efficiency Standards</v>
      </c>
      <c r="C1474" s="76" t="str">
        <f t="shared" si="41"/>
        <v>Percentage Improvement in Eqpt Efficiency Standards above BAU</v>
      </c>
      <c r="D1474" s="78" t="s">
        <v>1316</v>
      </c>
      <c r="E1474" s="88" t="s">
        <v>948</v>
      </c>
      <c r="F1474" t="s">
        <v>1278</v>
      </c>
      <c r="G1474" s="88" t="s">
        <v>952</v>
      </c>
      <c r="H1474" s="15">
        <v>1116</v>
      </c>
      <c r="I1474" s="247" t="s">
        <v>43</v>
      </c>
      <c r="J1474" s="236" t="str">
        <f>IF(ISBLANK(INDEX('Policy Characteristics'!D:D,MATCH($C1474,'Policy Characteristics'!$C:$C,0))),"",INDEX('Policy Characteristics'!D:D,MATCH($C1474,'Policy Characteristics'!$C:$C,0)))</f>
        <v>Industry Energy Efficiency Standards</v>
      </c>
      <c r="K1474" s="76" t="str">
        <f>IF(ISBLANK(INDEX('Policy Characteristics'!E:E,MATCH($C1474,'Policy Characteristics'!$C:$C,0))),"",INDEX('Policy Characteristics'!E:E,MATCH($C1474,'Policy Characteristics'!$C:$C,0)))</f>
        <v>indst efficiency standards</v>
      </c>
      <c r="L1474" s="239">
        <f>IF(ISBLANK(INDEX('Policy Characteristics'!F:F,MATCH($C1474,'Policy Characteristics'!$C:$C,0))),"",INDEX('Policy Characteristics'!F:F,MATCH($C1474,'Policy Characteristics'!$C:$C,0)))</f>
        <v>0</v>
      </c>
      <c r="M1474" s="239">
        <f>IF(ISBLANK(INDEX('Policy Characteristics'!G:G,MATCH($C1474,'Policy Characteristics'!$C:$C,0))),"",INDEX('Policy Characteristics'!G:G,MATCH($C1474,'Policy Characteristics'!$C:$C,0)))</f>
        <v>0.25</v>
      </c>
      <c r="N1474" s="239">
        <f>IF(ISBLANK(INDEX('Policy Characteristics'!H:H,MATCH($C1474,'Policy Characteristics'!$C:$C,0))),"",INDEX('Policy Characteristics'!H:H,MATCH($C1474,'Policy Characteristics'!$C:$C,0)))</f>
        <v>0.01</v>
      </c>
      <c r="O1474" s="76" t="str">
        <f>IF(ISBLANK(INDEX('Policy Characteristics'!I:I,MATCH($C1474,'Policy Characteristics'!$C:$C,0))),"",INDEX('Policy Characteristics'!I:I,MATCH($C1474,'Policy Characteristics'!$C:$C,0)))</f>
        <v>% reduction in energy use</v>
      </c>
      <c r="P1474" s="76" t="str">
        <f>IF(ISBLANK(INDEX('Policy Characteristics'!J:J,MATCH($C1474,'Policy Characteristics'!$C:$C,0))),"",INDEX('Policy Characteristics'!J:J,MATCH($C1474,'Policy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4" s="76" t="str">
        <f>IF(ISBLANK(INDEX('Policy Characteristics'!K:K,MATCH($C1474,'Policy Characteristics'!$C:$C,0))),"",INDEX('Policy Characteristics'!K:K,MATCH($C1474,'Policy Characteristics'!$C:$C,0)))</f>
        <v>industry-ag-main.html#eff-stds</v>
      </c>
      <c r="R1474" s="76" t="str">
        <f>IF(ISBLANK(INDEX('Policy Characteristics'!L:L,MATCH($C1474,'Policy Characteristics'!$C:$C,0))),"",INDEX('Policy Characteristics'!L:L,MATCH($C1474,'Policy Characteristics'!$C:$C,0)))</f>
        <v>industry-energy-efficiency-standards.html</v>
      </c>
    </row>
    <row r="1475" spans="1:18" s="76" customFormat="1" x14ac:dyDescent="0.25">
      <c r="A1475" s="76" t="str">
        <f>IF(ISBLANK(INDEX('Policy Characteristics'!A:A,MATCH($C1475,'Policy Characteristics'!$C:$C,0))),"",INDEX('Policy Characteristics'!A:A,MATCH($C1475,'Policy Characteristics'!$C:$C,0)))</f>
        <v>Industry</v>
      </c>
      <c r="B1475" s="234" t="str">
        <f>IF(ISBLANK(INDEX('Policy Characteristics'!B:B,MATCH($C1475,'Policy Characteristics'!$C:$C,0))),"",INDEX('Policy Characteristics'!B:B,MATCH($C1475,'Policy Characteristics'!$C:$C,0)))</f>
        <v>Industry Energy Efficiency Standards</v>
      </c>
      <c r="C1475" s="76" t="str">
        <f t="shared" si="41"/>
        <v>Percentage Improvement in Eqpt Efficiency Standards above BAU</v>
      </c>
      <c r="D1475" s="78" t="s">
        <v>1316</v>
      </c>
      <c r="E1475" s="88" t="s">
        <v>945</v>
      </c>
      <c r="F1475" t="s">
        <v>1278</v>
      </c>
      <c r="G1475" s="88" t="s">
        <v>950</v>
      </c>
      <c r="H1475" s="15">
        <v>1117</v>
      </c>
      <c r="I1475" s="247" t="s">
        <v>44</v>
      </c>
      <c r="J1475" s="236" t="str">
        <f>IF(ISBLANK(INDEX('Policy Characteristics'!D:D,MATCH($C1475,'Policy Characteristics'!$C:$C,0))),"",INDEX('Policy Characteristics'!D:D,MATCH($C1475,'Policy Characteristics'!$C:$C,0)))</f>
        <v>Industry Energy Efficiency Standards</v>
      </c>
      <c r="K1475" s="76" t="str">
        <f>IF(ISBLANK(INDEX('Policy Characteristics'!E:E,MATCH($C1475,'Policy Characteristics'!$C:$C,0))),"",INDEX('Policy Characteristics'!E:E,MATCH($C1475,'Policy Characteristics'!$C:$C,0)))</f>
        <v>indst efficiency standards</v>
      </c>
      <c r="L1475" s="239">
        <f>IF(ISBLANK(INDEX('Policy Characteristics'!F:F,MATCH($C1475,'Policy Characteristics'!$C:$C,0))),"",INDEX('Policy Characteristics'!F:F,MATCH($C1475,'Policy Characteristics'!$C:$C,0)))</f>
        <v>0</v>
      </c>
      <c r="M1475" s="239">
        <f>IF(ISBLANK(INDEX('Policy Characteristics'!G:G,MATCH($C1475,'Policy Characteristics'!$C:$C,0))),"",INDEX('Policy Characteristics'!G:G,MATCH($C1475,'Policy Characteristics'!$C:$C,0)))</f>
        <v>0.25</v>
      </c>
      <c r="N1475" s="239">
        <f>IF(ISBLANK(INDEX('Policy Characteristics'!H:H,MATCH($C1475,'Policy Characteristics'!$C:$C,0))),"",INDEX('Policy Characteristics'!H:H,MATCH($C1475,'Policy Characteristics'!$C:$C,0)))</f>
        <v>0.01</v>
      </c>
      <c r="O1475" s="76" t="str">
        <f>IF(ISBLANK(INDEX('Policy Characteristics'!I:I,MATCH($C1475,'Policy Characteristics'!$C:$C,0))),"",INDEX('Policy Characteristics'!I:I,MATCH($C1475,'Policy Characteristics'!$C:$C,0)))</f>
        <v>% reduction in energy use</v>
      </c>
      <c r="P1475" s="76" t="str">
        <f>IF(ISBLANK(INDEX('Policy Characteristics'!J:J,MATCH($C1475,'Policy Characteristics'!$C:$C,0))),"",INDEX('Policy Characteristics'!J:J,MATCH($C1475,'Policy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5" s="76" t="str">
        <f>IF(ISBLANK(INDEX('Policy Characteristics'!K:K,MATCH($C1475,'Policy Characteristics'!$C:$C,0))),"",INDEX('Policy Characteristics'!K:K,MATCH($C1475,'Policy Characteristics'!$C:$C,0)))</f>
        <v>industry-ag-main.html#eff-stds</v>
      </c>
      <c r="R1475" s="76" t="str">
        <f>IF(ISBLANK(INDEX('Policy Characteristics'!L:L,MATCH($C1475,'Policy Characteristics'!$C:$C,0))),"",INDEX('Policy Characteristics'!L:L,MATCH($C1475,'Policy Characteristics'!$C:$C,0)))</f>
        <v>industry-energy-efficiency-standards.html</v>
      </c>
    </row>
    <row r="1476" spans="1:18" s="76" customFormat="1" x14ac:dyDescent="0.25">
      <c r="A1476" s="76" t="str">
        <f>IF(ISBLANK(INDEX('Policy Characteristics'!A:A,MATCH($C1476,'Policy Characteristics'!$C:$C,0))),"",INDEX('Policy Characteristics'!A:A,MATCH($C1476,'Policy Characteristics'!$C:$C,0)))</f>
        <v>Industry</v>
      </c>
      <c r="B1476" s="234" t="str">
        <f>IF(ISBLANK(INDEX('Policy Characteristics'!B:B,MATCH($C1476,'Policy Characteristics'!$C:$C,0))),"",INDEX('Policy Characteristics'!B:B,MATCH($C1476,'Policy Characteristics'!$C:$C,0)))</f>
        <v>Industry Energy Efficiency Standards</v>
      </c>
      <c r="C1476" s="76" t="str">
        <f t="shared" si="41"/>
        <v>Percentage Improvement in Eqpt Efficiency Standards above BAU</v>
      </c>
      <c r="D1476" s="78" t="s">
        <v>1317</v>
      </c>
      <c r="E1476" s="88" t="s">
        <v>642</v>
      </c>
      <c r="F1476" t="s">
        <v>1279</v>
      </c>
      <c r="G1476" s="88" t="s">
        <v>648</v>
      </c>
      <c r="H1476" s="15">
        <v>1118</v>
      </c>
      <c r="I1476" s="247" t="s">
        <v>43</v>
      </c>
      <c r="J1476" s="236" t="str">
        <f>IF(ISBLANK(INDEX('Policy Characteristics'!D:D,MATCH($C1476,'Policy Characteristics'!$C:$C,0))),"",INDEX('Policy Characteristics'!D:D,MATCH($C1476,'Policy Characteristics'!$C:$C,0)))</f>
        <v>Industry Energy Efficiency Standards</v>
      </c>
      <c r="K1476" s="76" t="str">
        <f>IF(ISBLANK(INDEX('Policy Characteristics'!E:E,MATCH($C1476,'Policy Characteristics'!$C:$C,0))),"",INDEX('Policy Characteristics'!E:E,MATCH($C1476,'Policy Characteristics'!$C:$C,0)))</f>
        <v>indst efficiency standards</v>
      </c>
      <c r="L1476" s="239">
        <f>IF(ISBLANK(INDEX('Policy Characteristics'!F:F,MATCH($C1476,'Policy Characteristics'!$C:$C,0))),"",INDEX('Policy Characteristics'!F:F,MATCH($C1476,'Policy Characteristics'!$C:$C,0)))</f>
        <v>0</v>
      </c>
      <c r="M1476" s="239">
        <f>IF(ISBLANK(INDEX('Policy Characteristics'!G:G,MATCH($C1476,'Policy Characteristics'!$C:$C,0))),"",INDEX('Policy Characteristics'!G:G,MATCH($C1476,'Policy Characteristics'!$C:$C,0)))</f>
        <v>0.25</v>
      </c>
      <c r="N1476" s="239">
        <f>IF(ISBLANK(INDEX('Policy Characteristics'!H:H,MATCH($C1476,'Policy Characteristics'!$C:$C,0))),"",INDEX('Policy Characteristics'!H:H,MATCH($C1476,'Policy Characteristics'!$C:$C,0)))</f>
        <v>0.01</v>
      </c>
      <c r="O1476" s="76" t="str">
        <f>IF(ISBLANK(INDEX('Policy Characteristics'!I:I,MATCH($C1476,'Policy Characteristics'!$C:$C,0))),"",INDEX('Policy Characteristics'!I:I,MATCH($C1476,'Policy Characteristics'!$C:$C,0)))</f>
        <v>% reduction in energy use</v>
      </c>
      <c r="P1476" s="76" t="str">
        <f>IF(ISBLANK(INDEX('Policy Characteristics'!J:J,MATCH($C1476,'Policy Characteristics'!$C:$C,0))),"",INDEX('Policy Characteristics'!J:J,MATCH($C1476,'Policy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6" s="76" t="str">
        <f>IF(ISBLANK(INDEX('Policy Characteristics'!K:K,MATCH($C1476,'Policy Characteristics'!$C:$C,0))),"",INDEX('Policy Characteristics'!K:K,MATCH($C1476,'Policy Characteristics'!$C:$C,0)))</f>
        <v>industry-ag-main.html#eff-stds</v>
      </c>
      <c r="R1476" s="76" t="str">
        <f>IF(ISBLANK(INDEX('Policy Characteristics'!L:L,MATCH($C1476,'Policy Characteristics'!$C:$C,0))),"",INDEX('Policy Characteristics'!L:L,MATCH($C1476,'Policy Characteristics'!$C:$C,0)))</f>
        <v>industry-energy-efficiency-standards.html</v>
      </c>
    </row>
    <row r="1477" spans="1:18" s="76" customFormat="1" x14ac:dyDescent="0.25">
      <c r="A1477" s="76" t="str">
        <f>IF(ISBLANK(INDEX('Policy Characteristics'!A:A,MATCH($C1477,'Policy Characteristics'!$C:$C,0))),"",INDEX('Policy Characteristics'!A:A,MATCH($C1477,'Policy Characteristics'!$C:$C,0)))</f>
        <v>Industry</v>
      </c>
      <c r="B1477" s="234" t="str">
        <f>IF(ISBLANK(INDEX('Policy Characteristics'!B:B,MATCH($C1477,'Policy Characteristics'!$C:$C,0))),"",INDEX('Policy Characteristics'!B:B,MATCH($C1477,'Policy Characteristics'!$C:$C,0)))</f>
        <v>Industry Energy Efficiency Standards</v>
      </c>
      <c r="C1477" s="76" t="str">
        <f t="shared" si="41"/>
        <v>Percentage Improvement in Eqpt Efficiency Standards above BAU</v>
      </c>
      <c r="D1477" s="78" t="s">
        <v>1317</v>
      </c>
      <c r="E1477" s="88" t="s">
        <v>643</v>
      </c>
      <c r="F1477" t="s">
        <v>1279</v>
      </c>
      <c r="G1477" s="88" t="s">
        <v>651</v>
      </c>
      <c r="H1477" s="15">
        <v>1119</v>
      </c>
      <c r="I1477" s="247" t="s">
        <v>44</v>
      </c>
      <c r="J1477" s="236" t="str">
        <f>IF(ISBLANK(INDEX('Policy Characteristics'!D:D,MATCH($C1477,'Policy Characteristics'!$C:$C,0))),"",INDEX('Policy Characteristics'!D:D,MATCH($C1477,'Policy Characteristics'!$C:$C,0)))</f>
        <v>Industry Energy Efficiency Standards</v>
      </c>
      <c r="K1477" s="76" t="str">
        <f>IF(ISBLANK(INDEX('Policy Characteristics'!E:E,MATCH($C1477,'Policy Characteristics'!$C:$C,0))),"",INDEX('Policy Characteristics'!E:E,MATCH($C1477,'Policy Characteristics'!$C:$C,0)))</f>
        <v>indst efficiency standards</v>
      </c>
      <c r="L1477" s="239">
        <f>IF(ISBLANK(INDEX('Policy Characteristics'!F:F,MATCH($C1477,'Policy Characteristics'!$C:$C,0))),"",INDEX('Policy Characteristics'!F:F,MATCH($C1477,'Policy Characteristics'!$C:$C,0)))</f>
        <v>0</v>
      </c>
      <c r="M1477" s="239">
        <f>IF(ISBLANK(INDEX('Policy Characteristics'!G:G,MATCH($C1477,'Policy Characteristics'!$C:$C,0))),"",INDEX('Policy Characteristics'!G:G,MATCH($C1477,'Policy Characteristics'!$C:$C,0)))</f>
        <v>0.25</v>
      </c>
      <c r="N1477" s="239">
        <f>IF(ISBLANK(INDEX('Policy Characteristics'!H:H,MATCH($C1477,'Policy Characteristics'!$C:$C,0))),"",INDEX('Policy Characteristics'!H:H,MATCH($C1477,'Policy Characteristics'!$C:$C,0)))</f>
        <v>0.01</v>
      </c>
      <c r="O1477" s="76" t="str">
        <f>IF(ISBLANK(INDEX('Policy Characteristics'!I:I,MATCH($C1477,'Policy Characteristics'!$C:$C,0))),"",INDEX('Policy Characteristics'!I:I,MATCH($C1477,'Policy Characteristics'!$C:$C,0)))</f>
        <v>% reduction in energy use</v>
      </c>
      <c r="P1477" s="76" t="str">
        <f>IF(ISBLANK(INDEX('Policy Characteristics'!J:J,MATCH($C1477,'Policy Characteristics'!$C:$C,0))),"",INDEX('Policy Characteristics'!J:J,MATCH($C1477,'Policy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7" s="76" t="str">
        <f>IF(ISBLANK(INDEX('Policy Characteristics'!K:K,MATCH($C1477,'Policy Characteristics'!$C:$C,0))),"",INDEX('Policy Characteristics'!K:K,MATCH($C1477,'Policy Characteristics'!$C:$C,0)))</f>
        <v>industry-ag-main.html#eff-stds</v>
      </c>
      <c r="R1477" s="76" t="str">
        <f>IF(ISBLANK(INDEX('Policy Characteristics'!L:L,MATCH($C1477,'Policy Characteristics'!$C:$C,0))),"",INDEX('Policy Characteristics'!L:L,MATCH($C1477,'Policy Characteristics'!$C:$C,0)))</f>
        <v>industry-energy-efficiency-standards.html</v>
      </c>
    </row>
    <row r="1478" spans="1:18" s="76" customFormat="1" x14ac:dyDescent="0.25">
      <c r="A1478" s="76" t="str">
        <f>IF(ISBLANK(INDEX('Policy Characteristics'!A:A,MATCH($C1478,'Policy Characteristics'!$C:$C,0))),"",INDEX('Policy Characteristics'!A:A,MATCH($C1478,'Policy Characteristics'!$C:$C,0)))</f>
        <v>Industry</v>
      </c>
      <c r="B1478" s="234" t="str">
        <f>IF(ISBLANK(INDEX('Policy Characteristics'!B:B,MATCH($C1478,'Policy Characteristics'!$C:$C,0))),"",INDEX('Policy Characteristics'!B:B,MATCH($C1478,'Policy Characteristics'!$C:$C,0)))</f>
        <v>Industry Energy Efficiency Standards</v>
      </c>
      <c r="C1478" s="76" t="str">
        <f t="shared" si="41"/>
        <v>Percentage Improvement in Eqpt Efficiency Standards above BAU</v>
      </c>
      <c r="D1478" s="78" t="s">
        <v>1317</v>
      </c>
      <c r="E1478" s="88" t="s">
        <v>644</v>
      </c>
      <c r="F1478" t="s">
        <v>1279</v>
      </c>
      <c r="G1478" s="88" t="s">
        <v>652</v>
      </c>
      <c r="H1478" s="15">
        <v>1120</v>
      </c>
      <c r="I1478" s="247" t="s">
        <v>43</v>
      </c>
      <c r="J1478" s="236" t="str">
        <f>IF(ISBLANK(INDEX('Policy Characteristics'!D:D,MATCH($C1478,'Policy Characteristics'!$C:$C,0))),"",INDEX('Policy Characteristics'!D:D,MATCH($C1478,'Policy Characteristics'!$C:$C,0)))</f>
        <v>Industry Energy Efficiency Standards</v>
      </c>
      <c r="K1478" s="76" t="str">
        <f>IF(ISBLANK(INDEX('Policy Characteristics'!E:E,MATCH($C1478,'Policy Characteristics'!$C:$C,0))),"",INDEX('Policy Characteristics'!E:E,MATCH($C1478,'Policy Characteristics'!$C:$C,0)))</f>
        <v>indst efficiency standards</v>
      </c>
      <c r="L1478" s="239">
        <f>IF(ISBLANK(INDEX('Policy Characteristics'!F:F,MATCH($C1478,'Policy Characteristics'!$C:$C,0))),"",INDEX('Policy Characteristics'!F:F,MATCH($C1478,'Policy Characteristics'!$C:$C,0)))</f>
        <v>0</v>
      </c>
      <c r="M1478" s="239">
        <f>IF(ISBLANK(INDEX('Policy Characteristics'!G:G,MATCH($C1478,'Policy Characteristics'!$C:$C,0))),"",INDEX('Policy Characteristics'!G:G,MATCH($C1478,'Policy Characteristics'!$C:$C,0)))</f>
        <v>0.25</v>
      </c>
      <c r="N1478" s="239">
        <f>IF(ISBLANK(INDEX('Policy Characteristics'!H:H,MATCH($C1478,'Policy Characteristics'!$C:$C,0))),"",INDEX('Policy Characteristics'!H:H,MATCH($C1478,'Policy Characteristics'!$C:$C,0)))</f>
        <v>0.01</v>
      </c>
      <c r="O1478" s="76" t="str">
        <f>IF(ISBLANK(INDEX('Policy Characteristics'!I:I,MATCH($C1478,'Policy Characteristics'!$C:$C,0))),"",INDEX('Policy Characteristics'!I:I,MATCH($C1478,'Policy Characteristics'!$C:$C,0)))</f>
        <v>% reduction in energy use</v>
      </c>
      <c r="P1478" s="76" t="str">
        <f>IF(ISBLANK(INDEX('Policy Characteristics'!J:J,MATCH($C1478,'Policy Characteristics'!$C:$C,0))),"",INDEX('Policy Characteristics'!J:J,MATCH($C1478,'Policy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8" s="76" t="str">
        <f>IF(ISBLANK(INDEX('Policy Characteristics'!K:K,MATCH($C1478,'Policy Characteristics'!$C:$C,0))),"",INDEX('Policy Characteristics'!K:K,MATCH($C1478,'Policy Characteristics'!$C:$C,0)))</f>
        <v>industry-ag-main.html#eff-stds</v>
      </c>
      <c r="R1478" s="76" t="str">
        <f>IF(ISBLANK(INDEX('Policy Characteristics'!L:L,MATCH($C1478,'Policy Characteristics'!$C:$C,0))),"",INDEX('Policy Characteristics'!L:L,MATCH($C1478,'Policy Characteristics'!$C:$C,0)))</f>
        <v>industry-energy-efficiency-standards.html</v>
      </c>
    </row>
    <row r="1479" spans="1:18" s="76" customFormat="1" x14ac:dyDescent="0.25">
      <c r="A1479" s="76" t="str">
        <f>IF(ISBLANK(INDEX('Policy Characteristics'!A:A,MATCH($C1479,'Policy Characteristics'!$C:$C,0))),"",INDEX('Policy Characteristics'!A:A,MATCH($C1479,'Policy Characteristics'!$C:$C,0)))</f>
        <v>Industry</v>
      </c>
      <c r="B1479" s="234" t="str">
        <f>IF(ISBLANK(INDEX('Policy Characteristics'!B:B,MATCH($C1479,'Policy Characteristics'!$C:$C,0))),"",INDEX('Policy Characteristics'!B:B,MATCH($C1479,'Policy Characteristics'!$C:$C,0)))</f>
        <v>Industry Energy Efficiency Standards</v>
      </c>
      <c r="C1479" s="76" t="str">
        <f t="shared" si="41"/>
        <v>Percentage Improvement in Eqpt Efficiency Standards above BAU</v>
      </c>
      <c r="D1479" s="78" t="s">
        <v>1317</v>
      </c>
      <c r="E1479" s="88" t="s">
        <v>645</v>
      </c>
      <c r="F1479" t="s">
        <v>1279</v>
      </c>
      <c r="G1479" s="88" t="s">
        <v>649</v>
      </c>
      <c r="H1479" s="15">
        <v>1121</v>
      </c>
      <c r="I1479" s="247" t="s">
        <v>44</v>
      </c>
      <c r="J1479" s="236" t="str">
        <f>IF(ISBLANK(INDEX('Policy Characteristics'!D:D,MATCH($C1479,'Policy Characteristics'!$C:$C,0))),"",INDEX('Policy Characteristics'!D:D,MATCH($C1479,'Policy Characteristics'!$C:$C,0)))</f>
        <v>Industry Energy Efficiency Standards</v>
      </c>
      <c r="K1479" s="76" t="str">
        <f>IF(ISBLANK(INDEX('Policy Characteristics'!E:E,MATCH($C1479,'Policy Characteristics'!$C:$C,0))),"",INDEX('Policy Characteristics'!E:E,MATCH($C1479,'Policy Characteristics'!$C:$C,0)))</f>
        <v>indst efficiency standards</v>
      </c>
      <c r="L1479" s="239">
        <f>IF(ISBLANK(INDEX('Policy Characteristics'!F:F,MATCH($C1479,'Policy Characteristics'!$C:$C,0))),"",INDEX('Policy Characteristics'!F:F,MATCH($C1479,'Policy Characteristics'!$C:$C,0)))</f>
        <v>0</v>
      </c>
      <c r="M1479" s="239">
        <f>IF(ISBLANK(INDEX('Policy Characteristics'!G:G,MATCH($C1479,'Policy Characteristics'!$C:$C,0))),"",INDEX('Policy Characteristics'!G:G,MATCH($C1479,'Policy Characteristics'!$C:$C,0)))</f>
        <v>0.25</v>
      </c>
      <c r="N1479" s="239">
        <f>IF(ISBLANK(INDEX('Policy Characteristics'!H:H,MATCH($C1479,'Policy Characteristics'!$C:$C,0))),"",INDEX('Policy Characteristics'!H:H,MATCH($C1479,'Policy Characteristics'!$C:$C,0)))</f>
        <v>0.01</v>
      </c>
      <c r="O1479" s="76" t="str">
        <f>IF(ISBLANK(INDEX('Policy Characteristics'!I:I,MATCH($C1479,'Policy Characteristics'!$C:$C,0))),"",INDEX('Policy Characteristics'!I:I,MATCH($C1479,'Policy Characteristics'!$C:$C,0)))</f>
        <v>% reduction in energy use</v>
      </c>
      <c r="P1479" s="76" t="str">
        <f>IF(ISBLANK(INDEX('Policy Characteristics'!J:J,MATCH($C1479,'Policy Characteristics'!$C:$C,0))),"",INDEX('Policy Characteristics'!J:J,MATCH($C1479,'Policy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9" s="76" t="str">
        <f>IF(ISBLANK(INDEX('Policy Characteristics'!K:K,MATCH($C1479,'Policy Characteristics'!$C:$C,0))),"",INDEX('Policy Characteristics'!K:K,MATCH($C1479,'Policy Characteristics'!$C:$C,0)))</f>
        <v>industry-ag-main.html#eff-stds</v>
      </c>
      <c r="R1479" s="76" t="str">
        <f>IF(ISBLANK(INDEX('Policy Characteristics'!L:L,MATCH($C1479,'Policy Characteristics'!$C:$C,0))),"",INDEX('Policy Characteristics'!L:L,MATCH($C1479,'Policy Characteristics'!$C:$C,0)))</f>
        <v>industry-energy-efficiency-standards.html</v>
      </c>
    </row>
    <row r="1480" spans="1:18" s="76" customFormat="1" x14ac:dyDescent="0.25">
      <c r="A1480" s="76" t="str">
        <f>IF(ISBLANK(INDEX('Policy Characteristics'!A:A,MATCH($C1480,'Policy Characteristics'!$C:$C,0))),"",INDEX('Policy Characteristics'!A:A,MATCH($C1480,'Policy Characteristics'!$C:$C,0)))</f>
        <v>Industry</v>
      </c>
      <c r="B1480" s="234" t="str">
        <f>IF(ISBLANK(INDEX('Policy Characteristics'!B:B,MATCH($C1480,'Policy Characteristics'!$C:$C,0))),"",INDEX('Policy Characteristics'!B:B,MATCH($C1480,'Policy Characteristics'!$C:$C,0)))</f>
        <v>Industry Energy Efficiency Standards</v>
      </c>
      <c r="C1480" s="76" t="str">
        <f t="shared" si="41"/>
        <v>Percentage Improvement in Eqpt Efficiency Standards above BAU</v>
      </c>
      <c r="D1480" s="78" t="s">
        <v>1317</v>
      </c>
      <c r="E1480" s="88" t="s">
        <v>646</v>
      </c>
      <c r="F1480" t="s">
        <v>1279</v>
      </c>
      <c r="G1480" s="88" t="s">
        <v>650</v>
      </c>
      <c r="H1480" s="15">
        <v>1122</v>
      </c>
      <c r="I1480" s="247" t="s">
        <v>43</v>
      </c>
      <c r="J1480" s="236" t="str">
        <f>IF(ISBLANK(INDEX('Policy Characteristics'!D:D,MATCH($C1480,'Policy Characteristics'!$C:$C,0))),"",INDEX('Policy Characteristics'!D:D,MATCH($C1480,'Policy Characteristics'!$C:$C,0)))</f>
        <v>Industry Energy Efficiency Standards</v>
      </c>
      <c r="K1480" s="76" t="str">
        <f>IF(ISBLANK(INDEX('Policy Characteristics'!E:E,MATCH($C1480,'Policy Characteristics'!$C:$C,0))),"",INDEX('Policy Characteristics'!E:E,MATCH($C1480,'Policy Characteristics'!$C:$C,0)))</f>
        <v>indst efficiency standards</v>
      </c>
      <c r="L1480" s="239">
        <f>IF(ISBLANK(INDEX('Policy Characteristics'!F:F,MATCH($C1480,'Policy Characteristics'!$C:$C,0))),"",INDEX('Policy Characteristics'!F:F,MATCH($C1480,'Policy Characteristics'!$C:$C,0)))</f>
        <v>0</v>
      </c>
      <c r="M1480" s="239">
        <f>IF(ISBLANK(INDEX('Policy Characteristics'!G:G,MATCH($C1480,'Policy Characteristics'!$C:$C,0))),"",INDEX('Policy Characteristics'!G:G,MATCH($C1480,'Policy Characteristics'!$C:$C,0)))</f>
        <v>0.25</v>
      </c>
      <c r="N1480" s="239">
        <f>IF(ISBLANK(INDEX('Policy Characteristics'!H:H,MATCH($C1480,'Policy Characteristics'!$C:$C,0))),"",INDEX('Policy Characteristics'!H:H,MATCH($C1480,'Policy Characteristics'!$C:$C,0)))</f>
        <v>0.01</v>
      </c>
      <c r="O1480" s="76" t="str">
        <f>IF(ISBLANK(INDEX('Policy Characteristics'!I:I,MATCH($C1480,'Policy Characteristics'!$C:$C,0))),"",INDEX('Policy Characteristics'!I:I,MATCH($C1480,'Policy Characteristics'!$C:$C,0)))</f>
        <v>% reduction in energy use</v>
      </c>
      <c r="P1480" s="76" t="str">
        <f>IF(ISBLANK(INDEX('Policy Characteristics'!J:J,MATCH($C1480,'Policy Characteristics'!$C:$C,0))),"",INDEX('Policy Characteristics'!J:J,MATCH($C1480,'Policy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0" s="76" t="str">
        <f>IF(ISBLANK(INDEX('Policy Characteristics'!K:K,MATCH($C1480,'Policy Characteristics'!$C:$C,0))),"",INDEX('Policy Characteristics'!K:K,MATCH($C1480,'Policy Characteristics'!$C:$C,0)))</f>
        <v>industry-ag-main.html#eff-stds</v>
      </c>
      <c r="R1480" s="76" t="str">
        <f>IF(ISBLANK(INDEX('Policy Characteristics'!L:L,MATCH($C1480,'Policy Characteristics'!$C:$C,0))),"",INDEX('Policy Characteristics'!L:L,MATCH($C1480,'Policy Characteristics'!$C:$C,0)))</f>
        <v>industry-energy-efficiency-standards.html</v>
      </c>
    </row>
    <row r="1481" spans="1:18" s="76" customFormat="1" x14ac:dyDescent="0.25">
      <c r="A1481" s="76" t="str">
        <f>IF(ISBLANK(INDEX('Policy Characteristics'!A:A,MATCH($C1481,'Policy Characteristics'!$C:$C,0))),"",INDEX('Policy Characteristics'!A:A,MATCH($C1481,'Policy Characteristics'!$C:$C,0)))</f>
        <v>Industry</v>
      </c>
      <c r="B1481" s="234" t="str">
        <f>IF(ISBLANK(INDEX('Policy Characteristics'!B:B,MATCH($C1481,'Policy Characteristics'!$C:$C,0))),"",INDEX('Policy Characteristics'!B:B,MATCH($C1481,'Policy Characteristics'!$C:$C,0)))</f>
        <v>Industry Energy Efficiency Standards</v>
      </c>
      <c r="C1481" s="76" t="str">
        <f t="shared" si="41"/>
        <v>Percentage Improvement in Eqpt Efficiency Standards above BAU</v>
      </c>
      <c r="D1481" s="78" t="s">
        <v>1317</v>
      </c>
      <c r="E1481" s="88" t="s">
        <v>647</v>
      </c>
      <c r="F1481" t="s">
        <v>1279</v>
      </c>
      <c r="G1481" s="88" t="s">
        <v>653</v>
      </c>
      <c r="H1481" s="15">
        <v>1123</v>
      </c>
      <c r="I1481" s="247" t="s">
        <v>44</v>
      </c>
      <c r="J1481" s="236" t="str">
        <f>IF(ISBLANK(INDEX('Policy Characteristics'!D:D,MATCH($C1481,'Policy Characteristics'!$C:$C,0))),"",INDEX('Policy Characteristics'!D:D,MATCH($C1481,'Policy Characteristics'!$C:$C,0)))</f>
        <v>Industry Energy Efficiency Standards</v>
      </c>
      <c r="K1481" s="76" t="str">
        <f>IF(ISBLANK(INDEX('Policy Characteristics'!E:E,MATCH($C1481,'Policy Characteristics'!$C:$C,0))),"",INDEX('Policy Characteristics'!E:E,MATCH($C1481,'Policy Characteristics'!$C:$C,0)))</f>
        <v>indst efficiency standards</v>
      </c>
      <c r="L1481" s="239">
        <f>IF(ISBLANK(INDEX('Policy Characteristics'!F:F,MATCH($C1481,'Policy Characteristics'!$C:$C,0))),"",INDEX('Policy Characteristics'!F:F,MATCH($C1481,'Policy Characteristics'!$C:$C,0)))</f>
        <v>0</v>
      </c>
      <c r="M1481" s="239">
        <f>IF(ISBLANK(INDEX('Policy Characteristics'!G:G,MATCH($C1481,'Policy Characteristics'!$C:$C,0))),"",INDEX('Policy Characteristics'!G:G,MATCH($C1481,'Policy Characteristics'!$C:$C,0)))</f>
        <v>0.25</v>
      </c>
      <c r="N1481" s="239">
        <f>IF(ISBLANK(INDEX('Policy Characteristics'!H:H,MATCH($C1481,'Policy Characteristics'!$C:$C,0))),"",INDEX('Policy Characteristics'!H:H,MATCH($C1481,'Policy Characteristics'!$C:$C,0)))</f>
        <v>0.01</v>
      </c>
      <c r="O1481" s="76" t="str">
        <f>IF(ISBLANK(INDEX('Policy Characteristics'!I:I,MATCH($C1481,'Policy Characteristics'!$C:$C,0))),"",INDEX('Policy Characteristics'!I:I,MATCH($C1481,'Policy Characteristics'!$C:$C,0)))</f>
        <v>% reduction in energy use</v>
      </c>
      <c r="P1481" s="76" t="str">
        <f>IF(ISBLANK(INDEX('Policy Characteristics'!J:J,MATCH($C1481,'Policy Characteristics'!$C:$C,0))),"",INDEX('Policy Characteristics'!J:J,MATCH($C1481,'Policy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1" s="76" t="str">
        <f>IF(ISBLANK(INDEX('Policy Characteristics'!K:K,MATCH($C1481,'Policy Characteristics'!$C:$C,0))),"",INDEX('Policy Characteristics'!K:K,MATCH($C1481,'Policy Characteristics'!$C:$C,0)))</f>
        <v>industry-ag-main.html#eff-stds</v>
      </c>
      <c r="R1481" s="76" t="str">
        <f>IF(ISBLANK(INDEX('Policy Characteristics'!L:L,MATCH($C1481,'Policy Characteristics'!$C:$C,0))),"",INDEX('Policy Characteristics'!L:L,MATCH($C1481,'Policy Characteristics'!$C:$C,0)))</f>
        <v>industry-energy-efficiency-standards.html</v>
      </c>
    </row>
    <row r="1482" spans="1:18" s="76" customFormat="1" x14ac:dyDescent="0.25">
      <c r="A1482" s="76" t="str">
        <f>IF(ISBLANK(INDEX('Policy Characteristics'!A:A,MATCH($C1482,'Policy Characteristics'!$C:$C,0))),"",INDEX('Policy Characteristics'!A:A,MATCH($C1482,'Policy Characteristics'!$C:$C,0)))</f>
        <v>Industry</v>
      </c>
      <c r="B1482" s="234" t="str">
        <f>IF(ISBLANK(INDEX('Policy Characteristics'!B:B,MATCH($C1482,'Policy Characteristics'!$C:$C,0))),"",INDEX('Policy Characteristics'!B:B,MATCH($C1482,'Policy Characteristics'!$C:$C,0)))</f>
        <v>Industry Energy Efficiency Standards</v>
      </c>
      <c r="C1482" s="76" t="str">
        <f t="shared" si="41"/>
        <v>Percentage Improvement in Eqpt Efficiency Standards above BAU</v>
      </c>
      <c r="D1482" s="78" t="s">
        <v>1317</v>
      </c>
      <c r="E1482" s="88" t="s">
        <v>946</v>
      </c>
      <c r="F1482" t="s">
        <v>1279</v>
      </c>
      <c r="G1482" s="88" t="s">
        <v>949</v>
      </c>
      <c r="H1482" s="15">
        <v>1124</v>
      </c>
      <c r="I1482" s="247" t="s">
        <v>44</v>
      </c>
      <c r="J1482" s="236" t="str">
        <f>IF(ISBLANK(INDEX('Policy Characteristics'!D:D,MATCH($C1482,'Policy Characteristics'!$C:$C,0))),"",INDEX('Policy Characteristics'!D:D,MATCH($C1482,'Policy Characteristics'!$C:$C,0)))</f>
        <v>Industry Energy Efficiency Standards</v>
      </c>
      <c r="K1482" s="76" t="str">
        <f>IF(ISBLANK(INDEX('Policy Characteristics'!E:E,MATCH($C1482,'Policy Characteristics'!$C:$C,0))),"",INDEX('Policy Characteristics'!E:E,MATCH($C1482,'Policy Characteristics'!$C:$C,0)))</f>
        <v>indst efficiency standards</v>
      </c>
      <c r="L1482" s="239">
        <f>IF(ISBLANK(INDEX('Policy Characteristics'!F:F,MATCH($C1482,'Policy Characteristics'!$C:$C,0))),"",INDEX('Policy Characteristics'!F:F,MATCH($C1482,'Policy Characteristics'!$C:$C,0)))</f>
        <v>0</v>
      </c>
      <c r="M1482" s="239">
        <f>IF(ISBLANK(INDEX('Policy Characteristics'!G:G,MATCH($C1482,'Policy Characteristics'!$C:$C,0))),"",INDEX('Policy Characteristics'!G:G,MATCH($C1482,'Policy Characteristics'!$C:$C,0)))</f>
        <v>0.25</v>
      </c>
      <c r="N1482" s="239">
        <f>IF(ISBLANK(INDEX('Policy Characteristics'!H:H,MATCH($C1482,'Policy Characteristics'!$C:$C,0))),"",INDEX('Policy Characteristics'!H:H,MATCH($C1482,'Policy Characteristics'!$C:$C,0)))</f>
        <v>0.01</v>
      </c>
      <c r="O1482" s="76" t="str">
        <f>IF(ISBLANK(INDEX('Policy Characteristics'!I:I,MATCH($C1482,'Policy Characteristics'!$C:$C,0))),"",INDEX('Policy Characteristics'!I:I,MATCH($C1482,'Policy Characteristics'!$C:$C,0)))</f>
        <v>% reduction in energy use</v>
      </c>
      <c r="P1482" s="76" t="str">
        <f>IF(ISBLANK(INDEX('Policy Characteristics'!J:J,MATCH($C1482,'Policy Characteristics'!$C:$C,0))),"",INDEX('Policy Characteristics'!J:J,MATCH($C1482,'Policy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2" s="76" t="str">
        <f>IF(ISBLANK(INDEX('Policy Characteristics'!K:K,MATCH($C1482,'Policy Characteristics'!$C:$C,0))),"",INDEX('Policy Characteristics'!K:K,MATCH($C1482,'Policy Characteristics'!$C:$C,0)))</f>
        <v>industry-ag-main.html#eff-stds</v>
      </c>
      <c r="R1482" s="76" t="str">
        <f>IF(ISBLANK(INDEX('Policy Characteristics'!L:L,MATCH($C1482,'Policy Characteristics'!$C:$C,0))),"",INDEX('Policy Characteristics'!L:L,MATCH($C1482,'Policy Characteristics'!$C:$C,0)))</f>
        <v>industry-energy-efficiency-standards.html</v>
      </c>
    </row>
    <row r="1483" spans="1:18" s="76" customFormat="1" x14ac:dyDescent="0.25">
      <c r="A1483" s="76" t="str">
        <f>IF(ISBLANK(INDEX('Policy Characteristics'!A:A,MATCH($C1483,'Policy Characteristics'!$C:$C,0))),"",INDEX('Policy Characteristics'!A:A,MATCH($C1483,'Policy Characteristics'!$C:$C,0)))</f>
        <v>Industry</v>
      </c>
      <c r="B1483" s="234" t="str">
        <f>IF(ISBLANK(INDEX('Policy Characteristics'!B:B,MATCH($C1483,'Policy Characteristics'!$C:$C,0))),"",INDEX('Policy Characteristics'!B:B,MATCH($C1483,'Policy Characteristics'!$C:$C,0)))</f>
        <v>Industry Energy Efficiency Standards</v>
      </c>
      <c r="C1483" s="76" t="str">
        <f t="shared" si="41"/>
        <v>Percentage Improvement in Eqpt Efficiency Standards above BAU</v>
      </c>
      <c r="D1483" s="78" t="s">
        <v>1317</v>
      </c>
      <c r="E1483" s="88" t="s">
        <v>947</v>
      </c>
      <c r="F1483" t="s">
        <v>1279</v>
      </c>
      <c r="G1483" s="88" t="s">
        <v>951</v>
      </c>
      <c r="H1483" s="15">
        <v>1125</v>
      </c>
      <c r="I1483" s="247" t="s">
        <v>44</v>
      </c>
      <c r="J1483" s="236" t="str">
        <f>IF(ISBLANK(INDEX('Policy Characteristics'!D:D,MATCH($C1483,'Policy Characteristics'!$C:$C,0))),"",INDEX('Policy Characteristics'!D:D,MATCH($C1483,'Policy Characteristics'!$C:$C,0)))</f>
        <v>Industry Energy Efficiency Standards</v>
      </c>
      <c r="K1483" s="76" t="str">
        <f>IF(ISBLANK(INDEX('Policy Characteristics'!E:E,MATCH($C1483,'Policy Characteristics'!$C:$C,0))),"",INDEX('Policy Characteristics'!E:E,MATCH($C1483,'Policy Characteristics'!$C:$C,0)))</f>
        <v>indst efficiency standards</v>
      </c>
      <c r="L1483" s="239">
        <f>IF(ISBLANK(INDEX('Policy Characteristics'!F:F,MATCH($C1483,'Policy Characteristics'!$C:$C,0))),"",INDEX('Policy Characteristics'!F:F,MATCH($C1483,'Policy Characteristics'!$C:$C,0)))</f>
        <v>0</v>
      </c>
      <c r="M1483" s="239">
        <f>IF(ISBLANK(INDEX('Policy Characteristics'!G:G,MATCH($C1483,'Policy Characteristics'!$C:$C,0))),"",INDEX('Policy Characteristics'!G:G,MATCH($C1483,'Policy Characteristics'!$C:$C,0)))</f>
        <v>0.25</v>
      </c>
      <c r="N1483" s="239">
        <f>IF(ISBLANK(INDEX('Policy Characteristics'!H:H,MATCH($C1483,'Policy Characteristics'!$C:$C,0))),"",INDEX('Policy Characteristics'!H:H,MATCH($C1483,'Policy Characteristics'!$C:$C,0)))</f>
        <v>0.01</v>
      </c>
      <c r="O1483" s="76" t="str">
        <f>IF(ISBLANK(INDEX('Policy Characteristics'!I:I,MATCH($C1483,'Policy Characteristics'!$C:$C,0))),"",INDEX('Policy Characteristics'!I:I,MATCH($C1483,'Policy Characteristics'!$C:$C,0)))</f>
        <v>% reduction in energy use</v>
      </c>
      <c r="P1483" s="76" t="str">
        <f>IF(ISBLANK(INDEX('Policy Characteristics'!J:J,MATCH($C1483,'Policy Characteristics'!$C:$C,0))),"",INDEX('Policy Characteristics'!J:J,MATCH($C1483,'Policy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3" s="76" t="str">
        <f>IF(ISBLANK(INDEX('Policy Characteristics'!K:K,MATCH($C1483,'Policy Characteristics'!$C:$C,0))),"",INDEX('Policy Characteristics'!K:K,MATCH($C1483,'Policy Characteristics'!$C:$C,0)))</f>
        <v>industry-ag-main.html#eff-stds</v>
      </c>
      <c r="R1483" s="76" t="str">
        <f>IF(ISBLANK(INDEX('Policy Characteristics'!L:L,MATCH($C1483,'Policy Characteristics'!$C:$C,0))),"",INDEX('Policy Characteristics'!L:L,MATCH($C1483,'Policy Characteristics'!$C:$C,0)))</f>
        <v>industry-energy-efficiency-standards.html</v>
      </c>
    </row>
    <row r="1484" spans="1:18" s="76" customFormat="1" x14ac:dyDescent="0.25">
      <c r="A1484" s="76" t="str">
        <f>IF(ISBLANK(INDEX('Policy Characteristics'!A:A,MATCH($C1484,'Policy Characteristics'!$C:$C,0))),"",INDEX('Policy Characteristics'!A:A,MATCH($C1484,'Policy Characteristics'!$C:$C,0)))</f>
        <v>Industry</v>
      </c>
      <c r="B1484" s="234" t="str">
        <f>IF(ISBLANK(INDEX('Policy Characteristics'!B:B,MATCH($C1484,'Policy Characteristics'!$C:$C,0))),"",INDEX('Policy Characteristics'!B:B,MATCH($C1484,'Policy Characteristics'!$C:$C,0)))</f>
        <v>Industry Energy Efficiency Standards</v>
      </c>
      <c r="C1484" s="76" t="str">
        <f t="shared" si="41"/>
        <v>Percentage Improvement in Eqpt Efficiency Standards above BAU</v>
      </c>
      <c r="D1484" s="78" t="s">
        <v>1317</v>
      </c>
      <c r="E1484" s="88" t="s">
        <v>948</v>
      </c>
      <c r="F1484" t="s">
        <v>1279</v>
      </c>
      <c r="G1484" s="88" t="s">
        <v>952</v>
      </c>
      <c r="H1484" s="15">
        <v>1126</v>
      </c>
      <c r="I1484" s="247" t="s">
        <v>43</v>
      </c>
      <c r="J1484" s="236" t="str">
        <f>IF(ISBLANK(INDEX('Policy Characteristics'!D:D,MATCH($C1484,'Policy Characteristics'!$C:$C,0))),"",INDEX('Policy Characteristics'!D:D,MATCH($C1484,'Policy Characteristics'!$C:$C,0)))</f>
        <v>Industry Energy Efficiency Standards</v>
      </c>
      <c r="K1484" s="76" t="str">
        <f>IF(ISBLANK(INDEX('Policy Characteristics'!E:E,MATCH($C1484,'Policy Characteristics'!$C:$C,0))),"",INDEX('Policy Characteristics'!E:E,MATCH($C1484,'Policy Characteristics'!$C:$C,0)))</f>
        <v>indst efficiency standards</v>
      </c>
      <c r="L1484" s="239">
        <f>IF(ISBLANK(INDEX('Policy Characteristics'!F:F,MATCH($C1484,'Policy Characteristics'!$C:$C,0))),"",INDEX('Policy Characteristics'!F:F,MATCH($C1484,'Policy Characteristics'!$C:$C,0)))</f>
        <v>0</v>
      </c>
      <c r="M1484" s="239">
        <f>IF(ISBLANK(INDEX('Policy Characteristics'!G:G,MATCH($C1484,'Policy Characteristics'!$C:$C,0))),"",INDEX('Policy Characteristics'!G:G,MATCH($C1484,'Policy Characteristics'!$C:$C,0)))</f>
        <v>0.25</v>
      </c>
      <c r="N1484" s="239">
        <f>IF(ISBLANK(INDEX('Policy Characteristics'!H:H,MATCH($C1484,'Policy Characteristics'!$C:$C,0))),"",INDEX('Policy Characteristics'!H:H,MATCH($C1484,'Policy Characteristics'!$C:$C,0)))</f>
        <v>0.01</v>
      </c>
      <c r="O1484" s="76" t="str">
        <f>IF(ISBLANK(INDEX('Policy Characteristics'!I:I,MATCH($C1484,'Policy Characteristics'!$C:$C,0))),"",INDEX('Policy Characteristics'!I:I,MATCH($C1484,'Policy Characteristics'!$C:$C,0)))</f>
        <v>% reduction in energy use</v>
      </c>
      <c r="P1484" s="76" t="str">
        <f>IF(ISBLANK(INDEX('Policy Characteristics'!J:J,MATCH($C1484,'Policy Characteristics'!$C:$C,0))),"",INDEX('Policy Characteristics'!J:J,MATCH($C1484,'Policy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4" s="76" t="str">
        <f>IF(ISBLANK(INDEX('Policy Characteristics'!K:K,MATCH($C1484,'Policy Characteristics'!$C:$C,0))),"",INDEX('Policy Characteristics'!K:K,MATCH($C1484,'Policy Characteristics'!$C:$C,0)))</f>
        <v>industry-ag-main.html#eff-stds</v>
      </c>
      <c r="R1484" s="76" t="str">
        <f>IF(ISBLANK(INDEX('Policy Characteristics'!L:L,MATCH($C1484,'Policy Characteristics'!$C:$C,0))),"",INDEX('Policy Characteristics'!L:L,MATCH($C1484,'Policy Characteristics'!$C:$C,0)))</f>
        <v>industry-energy-efficiency-standards.html</v>
      </c>
    </row>
    <row r="1485" spans="1:18" s="76" customFormat="1" x14ac:dyDescent="0.25">
      <c r="A1485" s="76" t="str">
        <f>IF(ISBLANK(INDEX('Policy Characteristics'!A:A,MATCH($C1485,'Policy Characteristics'!$C:$C,0))),"",INDEX('Policy Characteristics'!A:A,MATCH($C1485,'Policy Characteristics'!$C:$C,0)))</f>
        <v>Industry</v>
      </c>
      <c r="B1485" s="234" t="str">
        <f>IF(ISBLANK(INDEX('Policy Characteristics'!B:B,MATCH($C1485,'Policy Characteristics'!$C:$C,0))),"",INDEX('Policy Characteristics'!B:B,MATCH($C1485,'Policy Characteristics'!$C:$C,0)))</f>
        <v>Industry Energy Efficiency Standards</v>
      </c>
      <c r="C1485" s="76" t="str">
        <f t="shared" si="41"/>
        <v>Percentage Improvement in Eqpt Efficiency Standards above BAU</v>
      </c>
      <c r="D1485" s="78" t="s">
        <v>1317</v>
      </c>
      <c r="E1485" s="88" t="s">
        <v>945</v>
      </c>
      <c r="F1485" t="s">
        <v>1279</v>
      </c>
      <c r="G1485" s="88" t="s">
        <v>950</v>
      </c>
      <c r="H1485" s="15">
        <v>1127</v>
      </c>
      <c r="I1485" s="247" t="s">
        <v>44</v>
      </c>
      <c r="J1485" s="236" t="str">
        <f>IF(ISBLANK(INDEX('Policy Characteristics'!D:D,MATCH($C1485,'Policy Characteristics'!$C:$C,0))),"",INDEX('Policy Characteristics'!D:D,MATCH($C1485,'Policy Characteristics'!$C:$C,0)))</f>
        <v>Industry Energy Efficiency Standards</v>
      </c>
      <c r="K1485" s="76" t="str">
        <f>IF(ISBLANK(INDEX('Policy Characteristics'!E:E,MATCH($C1485,'Policy Characteristics'!$C:$C,0))),"",INDEX('Policy Characteristics'!E:E,MATCH($C1485,'Policy Characteristics'!$C:$C,0)))</f>
        <v>indst efficiency standards</v>
      </c>
      <c r="L1485" s="239">
        <f>IF(ISBLANK(INDEX('Policy Characteristics'!F:F,MATCH($C1485,'Policy Characteristics'!$C:$C,0))),"",INDEX('Policy Characteristics'!F:F,MATCH($C1485,'Policy Characteristics'!$C:$C,0)))</f>
        <v>0</v>
      </c>
      <c r="M1485" s="239">
        <f>IF(ISBLANK(INDEX('Policy Characteristics'!G:G,MATCH($C1485,'Policy Characteristics'!$C:$C,0))),"",INDEX('Policy Characteristics'!G:G,MATCH($C1485,'Policy Characteristics'!$C:$C,0)))</f>
        <v>0.25</v>
      </c>
      <c r="N1485" s="239">
        <f>IF(ISBLANK(INDEX('Policy Characteristics'!H:H,MATCH($C1485,'Policy Characteristics'!$C:$C,0))),"",INDEX('Policy Characteristics'!H:H,MATCH($C1485,'Policy Characteristics'!$C:$C,0)))</f>
        <v>0.01</v>
      </c>
      <c r="O1485" s="76" t="str">
        <f>IF(ISBLANK(INDEX('Policy Characteristics'!I:I,MATCH($C1485,'Policy Characteristics'!$C:$C,0))),"",INDEX('Policy Characteristics'!I:I,MATCH($C1485,'Policy Characteristics'!$C:$C,0)))</f>
        <v>% reduction in energy use</v>
      </c>
      <c r="P1485" s="76" t="str">
        <f>IF(ISBLANK(INDEX('Policy Characteristics'!J:J,MATCH($C1485,'Policy Characteristics'!$C:$C,0))),"",INDEX('Policy Characteristics'!J:J,MATCH($C1485,'Policy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5" s="76" t="str">
        <f>IF(ISBLANK(INDEX('Policy Characteristics'!K:K,MATCH($C1485,'Policy Characteristics'!$C:$C,0))),"",INDEX('Policy Characteristics'!K:K,MATCH($C1485,'Policy Characteristics'!$C:$C,0)))</f>
        <v>industry-ag-main.html#eff-stds</v>
      </c>
      <c r="R1485" s="76" t="str">
        <f>IF(ISBLANK(INDEX('Policy Characteristics'!L:L,MATCH($C1485,'Policy Characteristics'!$C:$C,0))),"",INDEX('Policy Characteristics'!L:L,MATCH($C1485,'Policy Characteristics'!$C:$C,0)))</f>
        <v>industry-energy-efficiency-standards.html</v>
      </c>
    </row>
    <row r="1486" spans="1:18" s="76" customFormat="1" x14ac:dyDescent="0.25">
      <c r="A1486" s="76" t="str">
        <f>IF(ISBLANK(INDEX('Policy Characteristics'!A:A,MATCH($C1486,'Policy Characteristics'!$C:$C,0))),"",INDEX('Policy Characteristics'!A:A,MATCH($C1486,'Policy Characteristics'!$C:$C,0)))</f>
        <v>Industry</v>
      </c>
      <c r="B1486" s="234" t="str">
        <f>IF(ISBLANK(INDEX('Policy Characteristics'!B:B,MATCH($C1486,'Policy Characteristics'!$C:$C,0))),"",INDEX('Policy Characteristics'!B:B,MATCH($C1486,'Policy Characteristics'!$C:$C,0)))</f>
        <v>Industry Energy Efficiency Standards</v>
      </c>
      <c r="C1486" s="76" t="str">
        <f t="shared" si="41"/>
        <v>Percentage Improvement in Eqpt Efficiency Standards above BAU</v>
      </c>
      <c r="D1486" s="78" t="s">
        <v>1318</v>
      </c>
      <c r="E1486" s="88" t="s">
        <v>642</v>
      </c>
      <c r="F1486" t="s">
        <v>1280</v>
      </c>
      <c r="G1486" s="88" t="s">
        <v>648</v>
      </c>
      <c r="H1486" s="15">
        <v>1128</v>
      </c>
      <c r="I1486" s="247" t="s">
        <v>43</v>
      </c>
      <c r="J1486" s="236" t="str">
        <f>IF(ISBLANK(INDEX('Policy Characteristics'!D:D,MATCH($C1486,'Policy Characteristics'!$C:$C,0))),"",INDEX('Policy Characteristics'!D:D,MATCH($C1486,'Policy Characteristics'!$C:$C,0)))</f>
        <v>Industry Energy Efficiency Standards</v>
      </c>
      <c r="K1486" s="76" t="str">
        <f>IF(ISBLANK(INDEX('Policy Characteristics'!E:E,MATCH($C1486,'Policy Characteristics'!$C:$C,0))),"",INDEX('Policy Characteristics'!E:E,MATCH($C1486,'Policy Characteristics'!$C:$C,0)))</f>
        <v>indst efficiency standards</v>
      </c>
      <c r="L1486" s="239">
        <f>IF(ISBLANK(INDEX('Policy Characteristics'!F:F,MATCH($C1486,'Policy Characteristics'!$C:$C,0))),"",INDEX('Policy Characteristics'!F:F,MATCH($C1486,'Policy Characteristics'!$C:$C,0)))</f>
        <v>0</v>
      </c>
      <c r="M1486" s="239">
        <f>IF(ISBLANK(INDEX('Policy Characteristics'!G:G,MATCH($C1486,'Policy Characteristics'!$C:$C,0))),"",INDEX('Policy Characteristics'!G:G,MATCH($C1486,'Policy Characteristics'!$C:$C,0)))</f>
        <v>0.25</v>
      </c>
      <c r="N1486" s="239">
        <f>IF(ISBLANK(INDEX('Policy Characteristics'!H:H,MATCH($C1486,'Policy Characteristics'!$C:$C,0))),"",INDEX('Policy Characteristics'!H:H,MATCH($C1486,'Policy Characteristics'!$C:$C,0)))</f>
        <v>0.01</v>
      </c>
      <c r="O1486" s="76" t="str">
        <f>IF(ISBLANK(INDEX('Policy Characteristics'!I:I,MATCH($C1486,'Policy Characteristics'!$C:$C,0))),"",INDEX('Policy Characteristics'!I:I,MATCH($C1486,'Policy Characteristics'!$C:$C,0)))</f>
        <v>% reduction in energy use</v>
      </c>
      <c r="P1486" s="76" t="str">
        <f>IF(ISBLANK(INDEX('Policy Characteristics'!J:J,MATCH($C1486,'Policy Characteristics'!$C:$C,0))),"",INDEX('Policy Characteristics'!J:J,MATCH($C1486,'Policy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6" s="76" t="str">
        <f>IF(ISBLANK(INDEX('Policy Characteristics'!K:K,MATCH($C1486,'Policy Characteristics'!$C:$C,0))),"",INDEX('Policy Characteristics'!K:K,MATCH($C1486,'Policy Characteristics'!$C:$C,0)))</f>
        <v>industry-ag-main.html#eff-stds</v>
      </c>
      <c r="R1486" s="76" t="str">
        <f>IF(ISBLANK(INDEX('Policy Characteristics'!L:L,MATCH($C1486,'Policy Characteristics'!$C:$C,0))),"",INDEX('Policy Characteristics'!L:L,MATCH($C1486,'Policy Characteristics'!$C:$C,0)))</f>
        <v>industry-energy-efficiency-standards.html</v>
      </c>
    </row>
    <row r="1487" spans="1:18" s="76" customFormat="1" x14ac:dyDescent="0.25">
      <c r="A1487" s="76" t="str">
        <f>IF(ISBLANK(INDEX('Policy Characteristics'!A:A,MATCH($C1487,'Policy Characteristics'!$C:$C,0))),"",INDEX('Policy Characteristics'!A:A,MATCH($C1487,'Policy Characteristics'!$C:$C,0)))</f>
        <v>Industry</v>
      </c>
      <c r="B1487" s="234" t="str">
        <f>IF(ISBLANK(INDEX('Policy Characteristics'!B:B,MATCH($C1487,'Policy Characteristics'!$C:$C,0))),"",INDEX('Policy Characteristics'!B:B,MATCH($C1487,'Policy Characteristics'!$C:$C,0)))</f>
        <v>Industry Energy Efficiency Standards</v>
      </c>
      <c r="C1487" s="76" t="str">
        <f t="shared" si="41"/>
        <v>Percentage Improvement in Eqpt Efficiency Standards above BAU</v>
      </c>
      <c r="D1487" s="78" t="s">
        <v>1318</v>
      </c>
      <c r="E1487" s="88" t="s">
        <v>643</v>
      </c>
      <c r="F1487" t="s">
        <v>1280</v>
      </c>
      <c r="G1487" s="88" t="s">
        <v>651</v>
      </c>
      <c r="H1487" s="15">
        <v>1129</v>
      </c>
      <c r="I1487" s="247" t="s">
        <v>44</v>
      </c>
      <c r="J1487" s="236" t="str">
        <f>IF(ISBLANK(INDEX('Policy Characteristics'!D:D,MATCH($C1487,'Policy Characteristics'!$C:$C,0))),"",INDEX('Policy Characteristics'!D:D,MATCH($C1487,'Policy Characteristics'!$C:$C,0)))</f>
        <v>Industry Energy Efficiency Standards</v>
      </c>
      <c r="K1487" s="76" t="str">
        <f>IF(ISBLANK(INDEX('Policy Characteristics'!E:E,MATCH($C1487,'Policy Characteristics'!$C:$C,0))),"",INDEX('Policy Characteristics'!E:E,MATCH($C1487,'Policy Characteristics'!$C:$C,0)))</f>
        <v>indst efficiency standards</v>
      </c>
      <c r="L1487" s="239">
        <f>IF(ISBLANK(INDEX('Policy Characteristics'!F:F,MATCH($C1487,'Policy Characteristics'!$C:$C,0))),"",INDEX('Policy Characteristics'!F:F,MATCH($C1487,'Policy Characteristics'!$C:$C,0)))</f>
        <v>0</v>
      </c>
      <c r="M1487" s="239">
        <f>IF(ISBLANK(INDEX('Policy Characteristics'!G:G,MATCH($C1487,'Policy Characteristics'!$C:$C,0))),"",INDEX('Policy Characteristics'!G:G,MATCH($C1487,'Policy Characteristics'!$C:$C,0)))</f>
        <v>0.25</v>
      </c>
      <c r="N1487" s="239">
        <f>IF(ISBLANK(INDEX('Policy Characteristics'!H:H,MATCH($C1487,'Policy Characteristics'!$C:$C,0))),"",INDEX('Policy Characteristics'!H:H,MATCH($C1487,'Policy Characteristics'!$C:$C,0)))</f>
        <v>0.01</v>
      </c>
      <c r="O1487" s="76" t="str">
        <f>IF(ISBLANK(INDEX('Policy Characteristics'!I:I,MATCH($C1487,'Policy Characteristics'!$C:$C,0))),"",INDEX('Policy Characteristics'!I:I,MATCH($C1487,'Policy Characteristics'!$C:$C,0)))</f>
        <v>% reduction in energy use</v>
      </c>
      <c r="P1487" s="76" t="str">
        <f>IF(ISBLANK(INDEX('Policy Characteristics'!J:J,MATCH($C1487,'Policy Characteristics'!$C:$C,0))),"",INDEX('Policy Characteristics'!J:J,MATCH($C1487,'Policy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7" s="76" t="str">
        <f>IF(ISBLANK(INDEX('Policy Characteristics'!K:K,MATCH($C1487,'Policy Characteristics'!$C:$C,0))),"",INDEX('Policy Characteristics'!K:K,MATCH($C1487,'Policy Characteristics'!$C:$C,0)))</f>
        <v>industry-ag-main.html#eff-stds</v>
      </c>
      <c r="R1487" s="76" t="str">
        <f>IF(ISBLANK(INDEX('Policy Characteristics'!L:L,MATCH($C1487,'Policy Characteristics'!$C:$C,0))),"",INDEX('Policy Characteristics'!L:L,MATCH($C1487,'Policy Characteristics'!$C:$C,0)))</f>
        <v>industry-energy-efficiency-standards.html</v>
      </c>
    </row>
    <row r="1488" spans="1:18" s="76" customFormat="1" x14ac:dyDescent="0.25">
      <c r="A1488" s="76" t="str">
        <f>IF(ISBLANK(INDEX('Policy Characteristics'!A:A,MATCH($C1488,'Policy Characteristics'!$C:$C,0))),"",INDEX('Policy Characteristics'!A:A,MATCH($C1488,'Policy Characteristics'!$C:$C,0)))</f>
        <v>Industry</v>
      </c>
      <c r="B1488" s="234" t="str">
        <f>IF(ISBLANK(INDEX('Policy Characteristics'!B:B,MATCH($C1488,'Policy Characteristics'!$C:$C,0))),"",INDEX('Policy Characteristics'!B:B,MATCH($C1488,'Policy Characteristics'!$C:$C,0)))</f>
        <v>Industry Energy Efficiency Standards</v>
      </c>
      <c r="C1488" s="76" t="str">
        <f t="shared" si="41"/>
        <v>Percentage Improvement in Eqpt Efficiency Standards above BAU</v>
      </c>
      <c r="D1488" s="78" t="s">
        <v>1318</v>
      </c>
      <c r="E1488" s="88" t="s">
        <v>644</v>
      </c>
      <c r="F1488" t="s">
        <v>1280</v>
      </c>
      <c r="G1488" s="88" t="s">
        <v>652</v>
      </c>
      <c r="H1488" s="15">
        <v>1130</v>
      </c>
      <c r="I1488" s="247" t="s">
        <v>43</v>
      </c>
      <c r="J1488" s="236" t="str">
        <f>IF(ISBLANK(INDEX('Policy Characteristics'!D:D,MATCH($C1488,'Policy Characteristics'!$C:$C,0))),"",INDEX('Policy Characteristics'!D:D,MATCH($C1488,'Policy Characteristics'!$C:$C,0)))</f>
        <v>Industry Energy Efficiency Standards</v>
      </c>
      <c r="K1488" s="76" t="str">
        <f>IF(ISBLANK(INDEX('Policy Characteristics'!E:E,MATCH($C1488,'Policy Characteristics'!$C:$C,0))),"",INDEX('Policy Characteristics'!E:E,MATCH($C1488,'Policy Characteristics'!$C:$C,0)))</f>
        <v>indst efficiency standards</v>
      </c>
      <c r="L1488" s="239">
        <f>IF(ISBLANK(INDEX('Policy Characteristics'!F:F,MATCH($C1488,'Policy Characteristics'!$C:$C,0))),"",INDEX('Policy Characteristics'!F:F,MATCH($C1488,'Policy Characteristics'!$C:$C,0)))</f>
        <v>0</v>
      </c>
      <c r="M1488" s="239">
        <f>IF(ISBLANK(INDEX('Policy Characteristics'!G:G,MATCH($C1488,'Policy Characteristics'!$C:$C,0))),"",INDEX('Policy Characteristics'!G:G,MATCH($C1488,'Policy Characteristics'!$C:$C,0)))</f>
        <v>0.25</v>
      </c>
      <c r="N1488" s="239">
        <f>IF(ISBLANK(INDEX('Policy Characteristics'!H:H,MATCH($C1488,'Policy Characteristics'!$C:$C,0))),"",INDEX('Policy Characteristics'!H:H,MATCH($C1488,'Policy Characteristics'!$C:$C,0)))</f>
        <v>0.01</v>
      </c>
      <c r="O1488" s="76" t="str">
        <f>IF(ISBLANK(INDEX('Policy Characteristics'!I:I,MATCH($C1488,'Policy Characteristics'!$C:$C,0))),"",INDEX('Policy Characteristics'!I:I,MATCH($C1488,'Policy Characteristics'!$C:$C,0)))</f>
        <v>% reduction in energy use</v>
      </c>
      <c r="P1488" s="76" t="str">
        <f>IF(ISBLANK(INDEX('Policy Characteristics'!J:J,MATCH($C1488,'Policy Characteristics'!$C:$C,0))),"",INDEX('Policy Characteristics'!J:J,MATCH($C1488,'Policy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8" s="76" t="str">
        <f>IF(ISBLANK(INDEX('Policy Characteristics'!K:K,MATCH($C1488,'Policy Characteristics'!$C:$C,0))),"",INDEX('Policy Characteristics'!K:K,MATCH($C1488,'Policy Characteristics'!$C:$C,0)))</f>
        <v>industry-ag-main.html#eff-stds</v>
      </c>
      <c r="R1488" s="76" t="str">
        <f>IF(ISBLANK(INDEX('Policy Characteristics'!L:L,MATCH($C1488,'Policy Characteristics'!$C:$C,0))),"",INDEX('Policy Characteristics'!L:L,MATCH($C1488,'Policy Characteristics'!$C:$C,0)))</f>
        <v>industry-energy-efficiency-standards.html</v>
      </c>
    </row>
    <row r="1489" spans="1:18" s="76" customFormat="1" x14ac:dyDescent="0.25">
      <c r="A1489" s="76" t="str">
        <f>IF(ISBLANK(INDEX('Policy Characteristics'!A:A,MATCH($C1489,'Policy Characteristics'!$C:$C,0))),"",INDEX('Policy Characteristics'!A:A,MATCH($C1489,'Policy Characteristics'!$C:$C,0)))</f>
        <v>Industry</v>
      </c>
      <c r="B1489" s="234" t="str">
        <f>IF(ISBLANK(INDEX('Policy Characteristics'!B:B,MATCH($C1489,'Policy Characteristics'!$C:$C,0))),"",INDEX('Policy Characteristics'!B:B,MATCH($C1489,'Policy Characteristics'!$C:$C,0)))</f>
        <v>Industry Energy Efficiency Standards</v>
      </c>
      <c r="C1489" s="76" t="str">
        <f t="shared" si="41"/>
        <v>Percentage Improvement in Eqpt Efficiency Standards above BAU</v>
      </c>
      <c r="D1489" s="78" t="s">
        <v>1318</v>
      </c>
      <c r="E1489" s="88" t="s">
        <v>645</v>
      </c>
      <c r="F1489" t="s">
        <v>1280</v>
      </c>
      <c r="G1489" s="88" t="s">
        <v>649</v>
      </c>
      <c r="H1489" s="15">
        <v>1131</v>
      </c>
      <c r="I1489" s="247" t="s">
        <v>44</v>
      </c>
      <c r="J1489" s="236" t="str">
        <f>IF(ISBLANK(INDEX('Policy Characteristics'!D:D,MATCH($C1489,'Policy Characteristics'!$C:$C,0))),"",INDEX('Policy Characteristics'!D:D,MATCH($C1489,'Policy Characteristics'!$C:$C,0)))</f>
        <v>Industry Energy Efficiency Standards</v>
      </c>
      <c r="K1489" s="76" t="str">
        <f>IF(ISBLANK(INDEX('Policy Characteristics'!E:E,MATCH($C1489,'Policy Characteristics'!$C:$C,0))),"",INDEX('Policy Characteristics'!E:E,MATCH($C1489,'Policy Characteristics'!$C:$C,0)))</f>
        <v>indst efficiency standards</v>
      </c>
      <c r="L1489" s="239">
        <f>IF(ISBLANK(INDEX('Policy Characteristics'!F:F,MATCH($C1489,'Policy Characteristics'!$C:$C,0))),"",INDEX('Policy Characteristics'!F:F,MATCH($C1489,'Policy Characteristics'!$C:$C,0)))</f>
        <v>0</v>
      </c>
      <c r="M1489" s="239">
        <f>IF(ISBLANK(INDEX('Policy Characteristics'!G:G,MATCH($C1489,'Policy Characteristics'!$C:$C,0))),"",INDEX('Policy Characteristics'!G:G,MATCH($C1489,'Policy Characteristics'!$C:$C,0)))</f>
        <v>0.25</v>
      </c>
      <c r="N1489" s="239">
        <f>IF(ISBLANK(INDEX('Policy Characteristics'!H:H,MATCH($C1489,'Policy Characteristics'!$C:$C,0))),"",INDEX('Policy Characteristics'!H:H,MATCH($C1489,'Policy Characteristics'!$C:$C,0)))</f>
        <v>0.01</v>
      </c>
      <c r="O1489" s="76" t="str">
        <f>IF(ISBLANK(INDEX('Policy Characteristics'!I:I,MATCH($C1489,'Policy Characteristics'!$C:$C,0))),"",INDEX('Policy Characteristics'!I:I,MATCH($C1489,'Policy Characteristics'!$C:$C,0)))</f>
        <v>% reduction in energy use</v>
      </c>
      <c r="P1489" s="76" t="str">
        <f>IF(ISBLANK(INDEX('Policy Characteristics'!J:J,MATCH($C1489,'Policy Characteristics'!$C:$C,0))),"",INDEX('Policy Characteristics'!J:J,MATCH($C1489,'Policy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9" s="76" t="str">
        <f>IF(ISBLANK(INDEX('Policy Characteristics'!K:K,MATCH($C1489,'Policy Characteristics'!$C:$C,0))),"",INDEX('Policy Characteristics'!K:K,MATCH($C1489,'Policy Characteristics'!$C:$C,0)))</f>
        <v>industry-ag-main.html#eff-stds</v>
      </c>
      <c r="R1489" s="76" t="str">
        <f>IF(ISBLANK(INDEX('Policy Characteristics'!L:L,MATCH($C1489,'Policy Characteristics'!$C:$C,0))),"",INDEX('Policy Characteristics'!L:L,MATCH($C1489,'Policy Characteristics'!$C:$C,0)))</f>
        <v>industry-energy-efficiency-standards.html</v>
      </c>
    </row>
    <row r="1490" spans="1:18" s="76" customFormat="1" x14ac:dyDescent="0.25">
      <c r="A1490" s="76" t="str">
        <f>IF(ISBLANK(INDEX('Policy Characteristics'!A:A,MATCH($C1490,'Policy Characteristics'!$C:$C,0))),"",INDEX('Policy Characteristics'!A:A,MATCH($C1490,'Policy Characteristics'!$C:$C,0)))</f>
        <v>Industry</v>
      </c>
      <c r="B1490" s="234" t="str">
        <f>IF(ISBLANK(INDEX('Policy Characteristics'!B:B,MATCH($C1490,'Policy Characteristics'!$C:$C,0))),"",INDEX('Policy Characteristics'!B:B,MATCH($C1490,'Policy Characteristics'!$C:$C,0)))</f>
        <v>Industry Energy Efficiency Standards</v>
      </c>
      <c r="C1490" s="76" t="str">
        <f t="shared" si="41"/>
        <v>Percentage Improvement in Eqpt Efficiency Standards above BAU</v>
      </c>
      <c r="D1490" s="78" t="s">
        <v>1318</v>
      </c>
      <c r="E1490" s="88" t="s">
        <v>646</v>
      </c>
      <c r="F1490" t="s">
        <v>1280</v>
      </c>
      <c r="G1490" s="88" t="s">
        <v>650</v>
      </c>
      <c r="H1490" s="15">
        <v>1132</v>
      </c>
      <c r="I1490" s="247" t="s">
        <v>43</v>
      </c>
      <c r="J1490" s="236" t="str">
        <f>IF(ISBLANK(INDEX('Policy Characteristics'!D:D,MATCH($C1490,'Policy Characteristics'!$C:$C,0))),"",INDEX('Policy Characteristics'!D:D,MATCH($C1490,'Policy Characteristics'!$C:$C,0)))</f>
        <v>Industry Energy Efficiency Standards</v>
      </c>
      <c r="K1490" s="76" t="str">
        <f>IF(ISBLANK(INDEX('Policy Characteristics'!E:E,MATCH($C1490,'Policy Characteristics'!$C:$C,0))),"",INDEX('Policy Characteristics'!E:E,MATCH($C1490,'Policy Characteristics'!$C:$C,0)))</f>
        <v>indst efficiency standards</v>
      </c>
      <c r="L1490" s="239">
        <f>IF(ISBLANK(INDEX('Policy Characteristics'!F:F,MATCH($C1490,'Policy Characteristics'!$C:$C,0))),"",INDEX('Policy Characteristics'!F:F,MATCH($C1490,'Policy Characteristics'!$C:$C,0)))</f>
        <v>0</v>
      </c>
      <c r="M1490" s="239">
        <f>IF(ISBLANK(INDEX('Policy Characteristics'!G:G,MATCH($C1490,'Policy Characteristics'!$C:$C,0))),"",INDEX('Policy Characteristics'!G:G,MATCH($C1490,'Policy Characteristics'!$C:$C,0)))</f>
        <v>0.25</v>
      </c>
      <c r="N1490" s="239">
        <f>IF(ISBLANK(INDEX('Policy Characteristics'!H:H,MATCH($C1490,'Policy Characteristics'!$C:$C,0))),"",INDEX('Policy Characteristics'!H:H,MATCH($C1490,'Policy Characteristics'!$C:$C,0)))</f>
        <v>0.01</v>
      </c>
      <c r="O1490" s="76" t="str">
        <f>IF(ISBLANK(INDEX('Policy Characteristics'!I:I,MATCH($C1490,'Policy Characteristics'!$C:$C,0))),"",INDEX('Policy Characteristics'!I:I,MATCH($C1490,'Policy Characteristics'!$C:$C,0)))</f>
        <v>% reduction in energy use</v>
      </c>
      <c r="P1490" s="76" t="str">
        <f>IF(ISBLANK(INDEX('Policy Characteristics'!J:J,MATCH($C1490,'Policy Characteristics'!$C:$C,0))),"",INDEX('Policy Characteristics'!J:J,MATCH($C1490,'Policy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0" s="76" t="str">
        <f>IF(ISBLANK(INDEX('Policy Characteristics'!K:K,MATCH($C1490,'Policy Characteristics'!$C:$C,0))),"",INDEX('Policy Characteristics'!K:K,MATCH($C1490,'Policy Characteristics'!$C:$C,0)))</f>
        <v>industry-ag-main.html#eff-stds</v>
      </c>
      <c r="R1490" s="76" t="str">
        <f>IF(ISBLANK(INDEX('Policy Characteristics'!L:L,MATCH($C1490,'Policy Characteristics'!$C:$C,0))),"",INDEX('Policy Characteristics'!L:L,MATCH($C1490,'Policy Characteristics'!$C:$C,0)))</f>
        <v>industry-energy-efficiency-standards.html</v>
      </c>
    </row>
    <row r="1491" spans="1:18" s="76" customFormat="1" x14ac:dyDescent="0.25">
      <c r="A1491" s="76" t="str">
        <f>IF(ISBLANK(INDEX('Policy Characteristics'!A:A,MATCH($C1491,'Policy Characteristics'!$C:$C,0))),"",INDEX('Policy Characteristics'!A:A,MATCH($C1491,'Policy Characteristics'!$C:$C,0)))</f>
        <v>Industry</v>
      </c>
      <c r="B1491" s="234" t="str">
        <f>IF(ISBLANK(INDEX('Policy Characteristics'!B:B,MATCH($C1491,'Policy Characteristics'!$C:$C,0))),"",INDEX('Policy Characteristics'!B:B,MATCH($C1491,'Policy Characteristics'!$C:$C,0)))</f>
        <v>Industry Energy Efficiency Standards</v>
      </c>
      <c r="C1491" s="76" t="str">
        <f t="shared" si="41"/>
        <v>Percentage Improvement in Eqpt Efficiency Standards above BAU</v>
      </c>
      <c r="D1491" s="78" t="s">
        <v>1318</v>
      </c>
      <c r="E1491" s="88" t="s">
        <v>647</v>
      </c>
      <c r="F1491" t="s">
        <v>1280</v>
      </c>
      <c r="G1491" s="88" t="s">
        <v>653</v>
      </c>
      <c r="H1491" s="15">
        <v>1133</v>
      </c>
      <c r="I1491" s="247" t="s">
        <v>44</v>
      </c>
      <c r="J1491" s="236" t="str">
        <f>IF(ISBLANK(INDEX('Policy Characteristics'!D:D,MATCH($C1491,'Policy Characteristics'!$C:$C,0))),"",INDEX('Policy Characteristics'!D:D,MATCH($C1491,'Policy Characteristics'!$C:$C,0)))</f>
        <v>Industry Energy Efficiency Standards</v>
      </c>
      <c r="K1491" s="76" t="str">
        <f>IF(ISBLANK(INDEX('Policy Characteristics'!E:E,MATCH($C1491,'Policy Characteristics'!$C:$C,0))),"",INDEX('Policy Characteristics'!E:E,MATCH($C1491,'Policy Characteristics'!$C:$C,0)))</f>
        <v>indst efficiency standards</v>
      </c>
      <c r="L1491" s="239">
        <f>IF(ISBLANK(INDEX('Policy Characteristics'!F:F,MATCH($C1491,'Policy Characteristics'!$C:$C,0))),"",INDEX('Policy Characteristics'!F:F,MATCH($C1491,'Policy Characteristics'!$C:$C,0)))</f>
        <v>0</v>
      </c>
      <c r="M1491" s="239">
        <f>IF(ISBLANK(INDEX('Policy Characteristics'!G:G,MATCH($C1491,'Policy Characteristics'!$C:$C,0))),"",INDEX('Policy Characteristics'!G:G,MATCH($C1491,'Policy Characteristics'!$C:$C,0)))</f>
        <v>0.25</v>
      </c>
      <c r="N1491" s="239">
        <f>IF(ISBLANK(INDEX('Policy Characteristics'!H:H,MATCH($C1491,'Policy Characteristics'!$C:$C,0))),"",INDEX('Policy Characteristics'!H:H,MATCH($C1491,'Policy Characteristics'!$C:$C,0)))</f>
        <v>0.01</v>
      </c>
      <c r="O1491" s="76" t="str">
        <f>IF(ISBLANK(INDEX('Policy Characteristics'!I:I,MATCH($C1491,'Policy Characteristics'!$C:$C,0))),"",INDEX('Policy Characteristics'!I:I,MATCH($C1491,'Policy Characteristics'!$C:$C,0)))</f>
        <v>% reduction in energy use</v>
      </c>
      <c r="P1491" s="76" t="str">
        <f>IF(ISBLANK(INDEX('Policy Characteristics'!J:J,MATCH($C1491,'Policy Characteristics'!$C:$C,0))),"",INDEX('Policy Characteristics'!J:J,MATCH($C1491,'Policy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1" s="76" t="str">
        <f>IF(ISBLANK(INDEX('Policy Characteristics'!K:K,MATCH($C1491,'Policy Characteristics'!$C:$C,0))),"",INDEX('Policy Characteristics'!K:K,MATCH($C1491,'Policy Characteristics'!$C:$C,0)))</f>
        <v>industry-ag-main.html#eff-stds</v>
      </c>
      <c r="R1491" s="76" t="str">
        <f>IF(ISBLANK(INDEX('Policy Characteristics'!L:L,MATCH($C1491,'Policy Characteristics'!$C:$C,0))),"",INDEX('Policy Characteristics'!L:L,MATCH($C1491,'Policy Characteristics'!$C:$C,0)))</f>
        <v>industry-energy-efficiency-standards.html</v>
      </c>
    </row>
    <row r="1492" spans="1:18" s="76" customFormat="1" x14ac:dyDescent="0.25">
      <c r="A1492" s="76" t="str">
        <f>IF(ISBLANK(INDEX('Policy Characteristics'!A:A,MATCH($C1492,'Policy Characteristics'!$C:$C,0))),"",INDEX('Policy Characteristics'!A:A,MATCH($C1492,'Policy Characteristics'!$C:$C,0)))</f>
        <v>Industry</v>
      </c>
      <c r="B1492" s="234" t="str">
        <f>IF(ISBLANK(INDEX('Policy Characteristics'!B:B,MATCH($C1492,'Policy Characteristics'!$C:$C,0))),"",INDEX('Policy Characteristics'!B:B,MATCH($C1492,'Policy Characteristics'!$C:$C,0)))</f>
        <v>Industry Energy Efficiency Standards</v>
      </c>
      <c r="C1492" s="76" t="str">
        <f t="shared" si="41"/>
        <v>Percentage Improvement in Eqpt Efficiency Standards above BAU</v>
      </c>
      <c r="D1492" s="78" t="s">
        <v>1318</v>
      </c>
      <c r="E1492" s="88" t="s">
        <v>946</v>
      </c>
      <c r="F1492" t="s">
        <v>1280</v>
      </c>
      <c r="G1492" s="88" t="s">
        <v>949</v>
      </c>
      <c r="H1492" s="15">
        <v>1134</v>
      </c>
      <c r="I1492" s="247" t="s">
        <v>44</v>
      </c>
      <c r="J1492" s="236" t="str">
        <f>IF(ISBLANK(INDEX('Policy Characteristics'!D:D,MATCH($C1492,'Policy Characteristics'!$C:$C,0))),"",INDEX('Policy Characteristics'!D:D,MATCH($C1492,'Policy Characteristics'!$C:$C,0)))</f>
        <v>Industry Energy Efficiency Standards</v>
      </c>
      <c r="K1492" s="76" t="str">
        <f>IF(ISBLANK(INDEX('Policy Characteristics'!E:E,MATCH($C1492,'Policy Characteristics'!$C:$C,0))),"",INDEX('Policy Characteristics'!E:E,MATCH($C1492,'Policy Characteristics'!$C:$C,0)))</f>
        <v>indst efficiency standards</v>
      </c>
      <c r="L1492" s="239">
        <f>IF(ISBLANK(INDEX('Policy Characteristics'!F:F,MATCH($C1492,'Policy Characteristics'!$C:$C,0))),"",INDEX('Policy Characteristics'!F:F,MATCH($C1492,'Policy Characteristics'!$C:$C,0)))</f>
        <v>0</v>
      </c>
      <c r="M1492" s="239">
        <f>IF(ISBLANK(INDEX('Policy Characteristics'!G:G,MATCH($C1492,'Policy Characteristics'!$C:$C,0))),"",INDEX('Policy Characteristics'!G:G,MATCH($C1492,'Policy Characteristics'!$C:$C,0)))</f>
        <v>0.25</v>
      </c>
      <c r="N1492" s="239">
        <f>IF(ISBLANK(INDEX('Policy Characteristics'!H:H,MATCH($C1492,'Policy Characteristics'!$C:$C,0))),"",INDEX('Policy Characteristics'!H:H,MATCH($C1492,'Policy Characteristics'!$C:$C,0)))</f>
        <v>0.01</v>
      </c>
      <c r="O1492" s="76" t="str">
        <f>IF(ISBLANK(INDEX('Policy Characteristics'!I:I,MATCH($C1492,'Policy Characteristics'!$C:$C,0))),"",INDEX('Policy Characteristics'!I:I,MATCH($C1492,'Policy Characteristics'!$C:$C,0)))</f>
        <v>% reduction in energy use</v>
      </c>
      <c r="P1492" s="76" t="str">
        <f>IF(ISBLANK(INDEX('Policy Characteristics'!J:J,MATCH($C1492,'Policy Characteristics'!$C:$C,0))),"",INDEX('Policy Characteristics'!J:J,MATCH($C1492,'Policy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2" s="76" t="str">
        <f>IF(ISBLANK(INDEX('Policy Characteristics'!K:K,MATCH($C1492,'Policy Characteristics'!$C:$C,0))),"",INDEX('Policy Characteristics'!K:K,MATCH($C1492,'Policy Characteristics'!$C:$C,0)))</f>
        <v>industry-ag-main.html#eff-stds</v>
      </c>
      <c r="R1492" s="76" t="str">
        <f>IF(ISBLANK(INDEX('Policy Characteristics'!L:L,MATCH($C1492,'Policy Characteristics'!$C:$C,0))),"",INDEX('Policy Characteristics'!L:L,MATCH($C1492,'Policy Characteristics'!$C:$C,0)))</f>
        <v>industry-energy-efficiency-standards.html</v>
      </c>
    </row>
    <row r="1493" spans="1:18" s="76" customFormat="1" x14ac:dyDescent="0.25">
      <c r="A1493" s="76" t="str">
        <f>IF(ISBLANK(INDEX('Policy Characteristics'!A:A,MATCH($C1493,'Policy Characteristics'!$C:$C,0))),"",INDEX('Policy Characteristics'!A:A,MATCH($C1493,'Policy Characteristics'!$C:$C,0)))</f>
        <v>Industry</v>
      </c>
      <c r="B1493" s="234" t="str">
        <f>IF(ISBLANK(INDEX('Policy Characteristics'!B:B,MATCH($C1493,'Policy Characteristics'!$C:$C,0))),"",INDEX('Policy Characteristics'!B:B,MATCH($C1493,'Policy Characteristics'!$C:$C,0)))</f>
        <v>Industry Energy Efficiency Standards</v>
      </c>
      <c r="C1493" s="76" t="str">
        <f t="shared" si="41"/>
        <v>Percentage Improvement in Eqpt Efficiency Standards above BAU</v>
      </c>
      <c r="D1493" s="78" t="s">
        <v>1318</v>
      </c>
      <c r="E1493" s="88" t="s">
        <v>947</v>
      </c>
      <c r="F1493" t="s">
        <v>1280</v>
      </c>
      <c r="G1493" s="88" t="s">
        <v>951</v>
      </c>
      <c r="H1493" s="15">
        <v>1135</v>
      </c>
      <c r="I1493" s="247" t="s">
        <v>44</v>
      </c>
      <c r="J1493" s="236" t="str">
        <f>IF(ISBLANK(INDEX('Policy Characteristics'!D:D,MATCH($C1493,'Policy Characteristics'!$C:$C,0))),"",INDEX('Policy Characteristics'!D:D,MATCH($C1493,'Policy Characteristics'!$C:$C,0)))</f>
        <v>Industry Energy Efficiency Standards</v>
      </c>
      <c r="K1493" s="76" t="str">
        <f>IF(ISBLANK(INDEX('Policy Characteristics'!E:E,MATCH($C1493,'Policy Characteristics'!$C:$C,0))),"",INDEX('Policy Characteristics'!E:E,MATCH($C1493,'Policy Characteristics'!$C:$C,0)))</f>
        <v>indst efficiency standards</v>
      </c>
      <c r="L1493" s="239">
        <f>IF(ISBLANK(INDEX('Policy Characteristics'!F:F,MATCH($C1493,'Policy Characteristics'!$C:$C,0))),"",INDEX('Policy Characteristics'!F:F,MATCH($C1493,'Policy Characteristics'!$C:$C,0)))</f>
        <v>0</v>
      </c>
      <c r="M1493" s="239">
        <f>IF(ISBLANK(INDEX('Policy Characteristics'!G:G,MATCH($C1493,'Policy Characteristics'!$C:$C,0))),"",INDEX('Policy Characteristics'!G:G,MATCH($C1493,'Policy Characteristics'!$C:$C,0)))</f>
        <v>0.25</v>
      </c>
      <c r="N1493" s="239">
        <f>IF(ISBLANK(INDEX('Policy Characteristics'!H:H,MATCH($C1493,'Policy Characteristics'!$C:$C,0))),"",INDEX('Policy Characteristics'!H:H,MATCH($C1493,'Policy Characteristics'!$C:$C,0)))</f>
        <v>0.01</v>
      </c>
      <c r="O1493" s="76" t="str">
        <f>IF(ISBLANK(INDEX('Policy Characteristics'!I:I,MATCH($C1493,'Policy Characteristics'!$C:$C,0))),"",INDEX('Policy Characteristics'!I:I,MATCH($C1493,'Policy Characteristics'!$C:$C,0)))</f>
        <v>% reduction in energy use</v>
      </c>
      <c r="P1493" s="76" t="str">
        <f>IF(ISBLANK(INDEX('Policy Characteristics'!J:J,MATCH($C1493,'Policy Characteristics'!$C:$C,0))),"",INDEX('Policy Characteristics'!J:J,MATCH($C1493,'Policy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3" s="76" t="str">
        <f>IF(ISBLANK(INDEX('Policy Characteristics'!K:K,MATCH($C1493,'Policy Characteristics'!$C:$C,0))),"",INDEX('Policy Characteristics'!K:K,MATCH($C1493,'Policy Characteristics'!$C:$C,0)))</f>
        <v>industry-ag-main.html#eff-stds</v>
      </c>
      <c r="R1493" s="76" t="str">
        <f>IF(ISBLANK(INDEX('Policy Characteristics'!L:L,MATCH($C1493,'Policy Characteristics'!$C:$C,0))),"",INDEX('Policy Characteristics'!L:L,MATCH($C1493,'Policy Characteristics'!$C:$C,0)))</f>
        <v>industry-energy-efficiency-standards.html</v>
      </c>
    </row>
    <row r="1494" spans="1:18" s="76" customFormat="1" x14ac:dyDescent="0.25">
      <c r="A1494" s="76" t="str">
        <f>IF(ISBLANK(INDEX('Policy Characteristics'!A:A,MATCH($C1494,'Policy Characteristics'!$C:$C,0))),"",INDEX('Policy Characteristics'!A:A,MATCH($C1494,'Policy Characteristics'!$C:$C,0)))</f>
        <v>Industry</v>
      </c>
      <c r="B1494" s="234" t="str">
        <f>IF(ISBLANK(INDEX('Policy Characteristics'!B:B,MATCH($C1494,'Policy Characteristics'!$C:$C,0))),"",INDEX('Policy Characteristics'!B:B,MATCH($C1494,'Policy Characteristics'!$C:$C,0)))</f>
        <v>Industry Energy Efficiency Standards</v>
      </c>
      <c r="C1494" s="76" t="str">
        <f t="shared" si="41"/>
        <v>Percentage Improvement in Eqpt Efficiency Standards above BAU</v>
      </c>
      <c r="D1494" s="78" t="s">
        <v>1318</v>
      </c>
      <c r="E1494" s="88" t="s">
        <v>948</v>
      </c>
      <c r="F1494" t="s">
        <v>1280</v>
      </c>
      <c r="G1494" s="88" t="s">
        <v>952</v>
      </c>
      <c r="H1494" s="15">
        <v>1136</v>
      </c>
      <c r="I1494" s="247" t="s">
        <v>43</v>
      </c>
      <c r="J1494" s="236" t="str">
        <f>IF(ISBLANK(INDEX('Policy Characteristics'!D:D,MATCH($C1494,'Policy Characteristics'!$C:$C,0))),"",INDEX('Policy Characteristics'!D:D,MATCH($C1494,'Policy Characteristics'!$C:$C,0)))</f>
        <v>Industry Energy Efficiency Standards</v>
      </c>
      <c r="K1494" s="76" t="str">
        <f>IF(ISBLANK(INDEX('Policy Characteristics'!E:E,MATCH($C1494,'Policy Characteristics'!$C:$C,0))),"",INDEX('Policy Characteristics'!E:E,MATCH($C1494,'Policy Characteristics'!$C:$C,0)))</f>
        <v>indst efficiency standards</v>
      </c>
      <c r="L1494" s="239">
        <f>IF(ISBLANK(INDEX('Policy Characteristics'!F:F,MATCH($C1494,'Policy Characteristics'!$C:$C,0))),"",INDEX('Policy Characteristics'!F:F,MATCH($C1494,'Policy Characteristics'!$C:$C,0)))</f>
        <v>0</v>
      </c>
      <c r="M1494" s="239">
        <f>IF(ISBLANK(INDEX('Policy Characteristics'!G:G,MATCH($C1494,'Policy Characteristics'!$C:$C,0))),"",INDEX('Policy Characteristics'!G:G,MATCH($C1494,'Policy Characteristics'!$C:$C,0)))</f>
        <v>0.25</v>
      </c>
      <c r="N1494" s="239">
        <f>IF(ISBLANK(INDEX('Policy Characteristics'!H:H,MATCH($C1494,'Policy Characteristics'!$C:$C,0))),"",INDEX('Policy Characteristics'!H:H,MATCH($C1494,'Policy Characteristics'!$C:$C,0)))</f>
        <v>0.01</v>
      </c>
      <c r="O1494" s="76" t="str">
        <f>IF(ISBLANK(INDEX('Policy Characteristics'!I:I,MATCH($C1494,'Policy Characteristics'!$C:$C,0))),"",INDEX('Policy Characteristics'!I:I,MATCH($C1494,'Policy Characteristics'!$C:$C,0)))</f>
        <v>% reduction in energy use</v>
      </c>
      <c r="P1494" s="76" t="str">
        <f>IF(ISBLANK(INDEX('Policy Characteristics'!J:J,MATCH($C1494,'Policy Characteristics'!$C:$C,0))),"",INDEX('Policy Characteristics'!J:J,MATCH($C1494,'Policy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4" s="76" t="str">
        <f>IF(ISBLANK(INDEX('Policy Characteristics'!K:K,MATCH($C1494,'Policy Characteristics'!$C:$C,0))),"",INDEX('Policy Characteristics'!K:K,MATCH($C1494,'Policy Characteristics'!$C:$C,0)))</f>
        <v>industry-ag-main.html#eff-stds</v>
      </c>
      <c r="R1494" s="76" t="str">
        <f>IF(ISBLANK(INDEX('Policy Characteristics'!L:L,MATCH($C1494,'Policy Characteristics'!$C:$C,0))),"",INDEX('Policy Characteristics'!L:L,MATCH($C1494,'Policy Characteristics'!$C:$C,0)))</f>
        <v>industry-energy-efficiency-standards.html</v>
      </c>
    </row>
    <row r="1495" spans="1:18" s="76" customFormat="1" x14ac:dyDescent="0.25">
      <c r="A1495" s="76" t="str">
        <f>IF(ISBLANK(INDEX('Policy Characteristics'!A:A,MATCH($C1495,'Policy Characteristics'!$C:$C,0))),"",INDEX('Policy Characteristics'!A:A,MATCH($C1495,'Policy Characteristics'!$C:$C,0)))</f>
        <v>Industry</v>
      </c>
      <c r="B1495" s="234" t="str">
        <f>IF(ISBLANK(INDEX('Policy Characteristics'!B:B,MATCH($C1495,'Policy Characteristics'!$C:$C,0))),"",INDEX('Policy Characteristics'!B:B,MATCH($C1495,'Policy Characteristics'!$C:$C,0)))</f>
        <v>Industry Energy Efficiency Standards</v>
      </c>
      <c r="C1495" s="76" t="str">
        <f t="shared" si="41"/>
        <v>Percentage Improvement in Eqpt Efficiency Standards above BAU</v>
      </c>
      <c r="D1495" s="78" t="s">
        <v>1318</v>
      </c>
      <c r="E1495" s="88" t="s">
        <v>945</v>
      </c>
      <c r="F1495" t="s">
        <v>1280</v>
      </c>
      <c r="G1495" s="88" t="s">
        <v>950</v>
      </c>
      <c r="H1495" s="15">
        <v>1137</v>
      </c>
      <c r="I1495" s="247" t="s">
        <v>44</v>
      </c>
      <c r="J1495" s="236" t="str">
        <f>IF(ISBLANK(INDEX('Policy Characteristics'!D:D,MATCH($C1495,'Policy Characteristics'!$C:$C,0))),"",INDEX('Policy Characteristics'!D:D,MATCH($C1495,'Policy Characteristics'!$C:$C,0)))</f>
        <v>Industry Energy Efficiency Standards</v>
      </c>
      <c r="K1495" s="76" t="str">
        <f>IF(ISBLANK(INDEX('Policy Characteristics'!E:E,MATCH($C1495,'Policy Characteristics'!$C:$C,0))),"",INDEX('Policy Characteristics'!E:E,MATCH($C1495,'Policy Characteristics'!$C:$C,0)))</f>
        <v>indst efficiency standards</v>
      </c>
      <c r="L1495" s="239">
        <f>IF(ISBLANK(INDEX('Policy Characteristics'!F:F,MATCH($C1495,'Policy Characteristics'!$C:$C,0))),"",INDEX('Policy Characteristics'!F:F,MATCH($C1495,'Policy Characteristics'!$C:$C,0)))</f>
        <v>0</v>
      </c>
      <c r="M1495" s="239">
        <f>IF(ISBLANK(INDEX('Policy Characteristics'!G:G,MATCH($C1495,'Policy Characteristics'!$C:$C,0))),"",INDEX('Policy Characteristics'!G:G,MATCH($C1495,'Policy Characteristics'!$C:$C,0)))</f>
        <v>0.25</v>
      </c>
      <c r="N1495" s="239">
        <f>IF(ISBLANK(INDEX('Policy Characteristics'!H:H,MATCH($C1495,'Policy Characteristics'!$C:$C,0))),"",INDEX('Policy Characteristics'!H:H,MATCH($C1495,'Policy Characteristics'!$C:$C,0)))</f>
        <v>0.01</v>
      </c>
      <c r="O1495" s="76" t="str">
        <f>IF(ISBLANK(INDEX('Policy Characteristics'!I:I,MATCH($C1495,'Policy Characteristics'!$C:$C,0))),"",INDEX('Policy Characteristics'!I:I,MATCH($C1495,'Policy Characteristics'!$C:$C,0)))</f>
        <v>% reduction in energy use</v>
      </c>
      <c r="P1495" s="76" t="str">
        <f>IF(ISBLANK(INDEX('Policy Characteristics'!J:J,MATCH($C1495,'Policy Characteristics'!$C:$C,0))),"",INDEX('Policy Characteristics'!J:J,MATCH($C1495,'Policy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5" s="76" t="str">
        <f>IF(ISBLANK(INDEX('Policy Characteristics'!K:K,MATCH($C1495,'Policy Characteristics'!$C:$C,0))),"",INDEX('Policy Characteristics'!K:K,MATCH($C1495,'Policy Characteristics'!$C:$C,0)))</f>
        <v>industry-ag-main.html#eff-stds</v>
      </c>
      <c r="R1495" s="76" t="str">
        <f>IF(ISBLANK(INDEX('Policy Characteristics'!L:L,MATCH($C1495,'Policy Characteristics'!$C:$C,0))),"",INDEX('Policy Characteristics'!L:L,MATCH($C1495,'Policy Characteristics'!$C:$C,0)))</f>
        <v>industry-energy-efficiency-standards.html</v>
      </c>
    </row>
    <row r="1496" spans="1:18" s="76" customFormat="1" x14ac:dyDescent="0.25">
      <c r="A1496" s="76" t="str">
        <f>IF(ISBLANK(INDEX('Policy Characteristics'!A:A,MATCH($C1496,'Policy Characteristics'!$C:$C,0))),"",INDEX('Policy Characteristics'!A:A,MATCH($C1496,'Policy Characteristics'!$C:$C,0)))</f>
        <v>Industry</v>
      </c>
      <c r="B1496" s="234" t="str">
        <f>IF(ISBLANK(INDEX('Policy Characteristics'!B:B,MATCH($C1496,'Policy Characteristics'!$C:$C,0))),"",INDEX('Policy Characteristics'!B:B,MATCH($C1496,'Policy Characteristics'!$C:$C,0)))</f>
        <v>Industry Energy Efficiency Standards</v>
      </c>
      <c r="C1496" s="76" t="str">
        <f t="shared" si="41"/>
        <v>Percentage Improvement in Eqpt Efficiency Standards above BAU</v>
      </c>
      <c r="D1496" s="78" t="s">
        <v>1319</v>
      </c>
      <c r="E1496" s="88" t="s">
        <v>642</v>
      </c>
      <c r="F1496" t="s">
        <v>1281</v>
      </c>
      <c r="G1496" s="88" t="s">
        <v>648</v>
      </c>
      <c r="H1496" s="15">
        <v>1138</v>
      </c>
      <c r="I1496" s="247" t="s">
        <v>43</v>
      </c>
      <c r="J1496" s="236" t="str">
        <f>IF(ISBLANK(INDEX('Policy Characteristics'!D:D,MATCH($C1496,'Policy Characteristics'!$C:$C,0))),"",INDEX('Policy Characteristics'!D:D,MATCH($C1496,'Policy Characteristics'!$C:$C,0)))</f>
        <v>Industry Energy Efficiency Standards</v>
      </c>
      <c r="K1496" s="76" t="str">
        <f>IF(ISBLANK(INDEX('Policy Characteristics'!E:E,MATCH($C1496,'Policy Characteristics'!$C:$C,0))),"",INDEX('Policy Characteristics'!E:E,MATCH($C1496,'Policy Characteristics'!$C:$C,0)))</f>
        <v>indst efficiency standards</v>
      </c>
      <c r="L1496" s="239">
        <f>IF(ISBLANK(INDEX('Policy Characteristics'!F:F,MATCH($C1496,'Policy Characteristics'!$C:$C,0))),"",INDEX('Policy Characteristics'!F:F,MATCH($C1496,'Policy Characteristics'!$C:$C,0)))</f>
        <v>0</v>
      </c>
      <c r="M1496" s="239">
        <f>IF(ISBLANK(INDEX('Policy Characteristics'!G:G,MATCH($C1496,'Policy Characteristics'!$C:$C,0))),"",INDEX('Policy Characteristics'!G:G,MATCH($C1496,'Policy Characteristics'!$C:$C,0)))</f>
        <v>0.25</v>
      </c>
      <c r="N1496" s="239">
        <f>IF(ISBLANK(INDEX('Policy Characteristics'!H:H,MATCH($C1496,'Policy Characteristics'!$C:$C,0))),"",INDEX('Policy Characteristics'!H:H,MATCH($C1496,'Policy Characteristics'!$C:$C,0)))</f>
        <v>0.01</v>
      </c>
      <c r="O1496" s="76" t="str">
        <f>IF(ISBLANK(INDEX('Policy Characteristics'!I:I,MATCH($C1496,'Policy Characteristics'!$C:$C,0))),"",INDEX('Policy Characteristics'!I:I,MATCH($C1496,'Policy Characteristics'!$C:$C,0)))</f>
        <v>% reduction in energy use</v>
      </c>
      <c r="P1496" s="76" t="str">
        <f>IF(ISBLANK(INDEX('Policy Characteristics'!J:J,MATCH($C1496,'Policy Characteristics'!$C:$C,0))),"",INDEX('Policy Characteristics'!J:J,MATCH($C1496,'Policy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6" s="76" t="str">
        <f>IF(ISBLANK(INDEX('Policy Characteristics'!K:K,MATCH($C1496,'Policy Characteristics'!$C:$C,0))),"",INDEX('Policy Characteristics'!K:K,MATCH($C1496,'Policy Characteristics'!$C:$C,0)))</f>
        <v>industry-ag-main.html#eff-stds</v>
      </c>
      <c r="R1496" s="76" t="str">
        <f>IF(ISBLANK(INDEX('Policy Characteristics'!L:L,MATCH($C1496,'Policy Characteristics'!$C:$C,0))),"",INDEX('Policy Characteristics'!L:L,MATCH($C1496,'Policy Characteristics'!$C:$C,0)))</f>
        <v>industry-energy-efficiency-standards.html</v>
      </c>
    </row>
    <row r="1497" spans="1:18" s="76" customFormat="1" x14ac:dyDescent="0.25">
      <c r="A1497" s="76" t="str">
        <f>IF(ISBLANK(INDEX('Policy Characteristics'!A:A,MATCH($C1497,'Policy Characteristics'!$C:$C,0))),"",INDEX('Policy Characteristics'!A:A,MATCH($C1497,'Policy Characteristics'!$C:$C,0)))</f>
        <v>Industry</v>
      </c>
      <c r="B1497" s="234" t="str">
        <f>IF(ISBLANK(INDEX('Policy Characteristics'!B:B,MATCH($C1497,'Policy Characteristics'!$C:$C,0))),"",INDEX('Policy Characteristics'!B:B,MATCH($C1497,'Policy Characteristics'!$C:$C,0)))</f>
        <v>Industry Energy Efficiency Standards</v>
      </c>
      <c r="C1497" s="76" t="str">
        <f t="shared" si="41"/>
        <v>Percentage Improvement in Eqpt Efficiency Standards above BAU</v>
      </c>
      <c r="D1497" s="78" t="s">
        <v>1319</v>
      </c>
      <c r="E1497" s="88" t="s">
        <v>643</v>
      </c>
      <c r="F1497" t="s">
        <v>1281</v>
      </c>
      <c r="G1497" s="88" t="s">
        <v>651</v>
      </c>
      <c r="H1497" s="15">
        <v>1139</v>
      </c>
      <c r="I1497" s="247" t="s">
        <v>43</v>
      </c>
      <c r="J1497" s="236" t="str">
        <f>IF(ISBLANK(INDEX('Policy Characteristics'!D:D,MATCH($C1497,'Policy Characteristics'!$C:$C,0))),"",INDEX('Policy Characteristics'!D:D,MATCH($C1497,'Policy Characteristics'!$C:$C,0)))</f>
        <v>Industry Energy Efficiency Standards</v>
      </c>
      <c r="K1497" s="76" t="str">
        <f>IF(ISBLANK(INDEX('Policy Characteristics'!E:E,MATCH($C1497,'Policy Characteristics'!$C:$C,0))),"",INDEX('Policy Characteristics'!E:E,MATCH($C1497,'Policy Characteristics'!$C:$C,0)))</f>
        <v>indst efficiency standards</v>
      </c>
      <c r="L1497" s="239">
        <f>IF(ISBLANK(INDEX('Policy Characteristics'!F:F,MATCH($C1497,'Policy Characteristics'!$C:$C,0))),"",INDEX('Policy Characteristics'!F:F,MATCH($C1497,'Policy Characteristics'!$C:$C,0)))</f>
        <v>0</v>
      </c>
      <c r="M1497" s="239">
        <f>IF(ISBLANK(INDEX('Policy Characteristics'!G:G,MATCH($C1497,'Policy Characteristics'!$C:$C,0))),"",INDEX('Policy Characteristics'!G:G,MATCH($C1497,'Policy Characteristics'!$C:$C,0)))</f>
        <v>0.25</v>
      </c>
      <c r="N1497" s="239">
        <f>IF(ISBLANK(INDEX('Policy Characteristics'!H:H,MATCH($C1497,'Policy Characteristics'!$C:$C,0))),"",INDEX('Policy Characteristics'!H:H,MATCH($C1497,'Policy Characteristics'!$C:$C,0)))</f>
        <v>0.01</v>
      </c>
      <c r="O1497" s="76" t="str">
        <f>IF(ISBLANK(INDEX('Policy Characteristics'!I:I,MATCH($C1497,'Policy Characteristics'!$C:$C,0))),"",INDEX('Policy Characteristics'!I:I,MATCH($C1497,'Policy Characteristics'!$C:$C,0)))</f>
        <v>% reduction in energy use</v>
      </c>
      <c r="P1497" s="76" t="str">
        <f>IF(ISBLANK(INDEX('Policy Characteristics'!J:J,MATCH($C1497,'Policy Characteristics'!$C:$C,0))),"",INDEX('Policy Characteristics'!J:J,MATCH($C1497,'Policy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7" s="76" t="str">
        <f>IF(ISBLANK(INDEX('Policy Characteristics'!K:K,MATCH($C1497,'Policy Characteristics'!$C:$C,0))),"",INDEX('Policy Characteristics'!K:K,MATCH($C1497,'Policy Characteristics'!$C:$C,0)))</f>
        <v>industry-ag-main.html#eff-stds</v>
      </c>
      <c r="R1497" s="76" t="str">
        <f>IF(ISBLANK(INDEX('Policy Characteristics'!L:L,MATCH($C1497,'Policy Characteristics'!$C:$C,0))),"",INDEX('Policy Characteristics'!L:L,MATCH($C1497,'Policy Characteristics'!$C:$C,0)))</f>
        <v>industry-energy-efficiency-standards.html</v>
      </c>
    </row>
    <row r="1498" spans="1:18" s="76" customFormat="1" x14ac:dyDescent="0.25">
      <c r="A1498" s="76" t="str">
        <f>IF(ISBLANK(INDEX('Policy Characteristics'!A:A,MATCH($C1498,'Policy Characteristics'!$C:$C,0))),"",INDEX('Policy Characteristics'!A:A,MATCH($C1498,'Policy Characteristics'!$C:$C,0)))</f>
        <v>Industry</v>
      </c>
      <c r="B1498" s="234" t="str">
        <f>IF(ISBLANK(INDEX('Policy Characteristics'!B:B,MATCH($C1498,'Policy Characteristics'!$C:$C,0))),"",INDEX('Policy Characteristics'!B:B,MATCH($C1498,'Policy Characteristics'!$C:$C,0)))</f>
        <v>Industry Energy Efficiency Standards</v>
      </c>
      <c r="C1498" s="76" t="str">
        <f t="shared" si="41"/>
        <v>Percentage Improvement in Eqpt Efficiency Standards above BAU</v>
      </c>
      <c r="D1498" s="78" t="s">
        <v>1319</v>
      </c>
      <c r="E1498" s="88" t="s">
        <v>644</v>
      </c>
      <c r="F1498" t="s">
        <v>1281</v>
      </c>
      <c r="G1498" s="88" t="s">
        <v>652</v>
      </c>
      <c r="H1498" s="15">
        <v>1140</v>
      </c>
      <c r="I1498" s="247" t="s">
        <v>43</v>
      </c>
      <c r="J1498" s="236" t="str">
        <f>IF(ISBLANK(INDEX('Policy Characteristics'!D:D,MATCH($C1498,'Policy Characteristics'!$C:$C,0))),"",INDEX('Policy Characteristics'!D:D,MATCH($C1498,'Policy Characteristics'!$C:$C,0)))</f>
        <v>Industry Energy Efficiency Standards</v>
      </c>
      <c r="K1498" s="76" t="str">
        <f>IF(ISBLANK(INDEX('Policy Characteristics'!E:E,MATCH($C1498,'Policy Characteristics'!$C:$C,0))),"",INDEX('Policy Characteristics'!E:E,MATCH($C1498,'Policy Characteristics'!$C:$C,0)))</f>
        <v>indst efficiency standards</v>
      </c>
      <c r="L1498" s="239">
        <f>IF(ISBLANK(INDEX('Policy Characteristics'!F:F,MATCH($C1498,'Policy Characteristics'!$C:$C,0))),"",INDEX('Policy Characteristics'!F:F,MATCH($C1498,'Policy Characteristics'!$C:$C,0)))</f>
        <v>0</v>
      </c>
      <c r="M1498" s="239">
        <f>IF(ISBLANK(INDEX('Policy Characteristics'!G:G,MATCH($C1498,'Policy Characteristics'!$C:$C,0))),"",INDEX('Policy Characteristics'!G:G,MATCH($C1498,'Policy Characteristics'!$C:$C,0)))</f>
        <v>0.25</v>
      </c>
      <c r="N1498" s="239">
        <f>IF(ISBLANK(INDEX('Policy Characteristics'!H:H,MATCH($C1498,'Policy Characteristics'!$C:$C,0))),"",INDEX('Policy Characteristics'!H:H,MATCH($C1498,'Policy Characteristics'!$C:$C,0)))</f>
        <v>0.01</v>
      </c>
      <c r="O1498" s="76" t="str">
        <f>IF(ISBLANK(INDEX('Policy Characteristics'!I:I,MATCH($C1498,'Policy Characteristics'!$C:$C,0))),"",INDEX('Policy Characteristics'!I:I,MATCH($C1498,'Policy Characteristics'!$C:$C,0)))</f>
        <v>% reduction in energy use</v>
      </c>
      <c r="P1498" s="76" t="str">
        <f>IF(ISBLANK(INDEX('Policy Characteristics'!J:J,MATCH($C1498,'Policy Characteristics'!$C:$C,0))),"",INDEX('Policy Characteristics'!J:J,MATCH($C1498,'Policy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8" s="76" t="str">
        <f>IF(ISBLANK(INDEX('Policy Characteristics'!K:K,MATCH($C1498,'Policy Characteristics'!$C:$C,0))),"",INDEX('Policy Characteristics'!K:K,MATCH($C1498,'Policy Characteristics'!$C:$C,0)))</f>
        <v>industry-ag-main.html#eff-stds</v>
      </c>
      <c r="R1498" s="76" t="str">
        <f>IF(ISBLANK(INDEX('Policy Characteristics'!L:L,MATCH($C1498,'Policy Characteristics'!$C:$C,0))),"",INDEX('Policy Characteristics'!L:L,MATCH($C1498,'Policy Characteristics'!$C:$C,0)))</f>
        <v>industry-energy-efficiency-standards.html</v>
      </c>
    </row>
    <row r="1499" spans="1:18" s="76" customFormat="1" x14ac:dyDescent="0.25">
      <c r="A1499" s="76" t="str">
        <f>IF(ISBLANK(INDEX('Policy Characteristics'!A:A,MATCH($C1499,'Policy Characteristics'!$C:$C,0))),"",INDEX('Policy Characteristics'!A:A,MATCH($C1499,'Policy Characteristics'!$C:$C,0)))</f>
        <v>Industry</v>
      </c>
      <c r="B1499" s="234" t="str">
        <f>IF(ISBLANK(INDEX('Policy Characteristics'!B:B,MATCH($C1499,'Policy Characteristics'!$C:$C,0))),"",INDEX('Policy Characteristics'!B:B,MATCH($C1499,'Policy Characteristics'!$C:$C,0)))</f>
        <v>Industry Energy Efficiency Standards</v>
      </c>
      <c r="C1499" s="76" t="str">
        <f t="shared" si="41"/>
        <v>Percentage Improvement in Eqpt Efficiency Standards above BAU</v>
      </c>
      <c r="D1499" s="78" t="s">
        <v>1319</v>
      </c>
      <c r="E1499" s="88" t="s">
        <v>645</v>
      </c>
      <c r="F1499" t="s">
        <v>1281</v>
      </c>
      <c r="G1499" s="88" t="s">
        <v>649</v>
      </c>
      <c r="H1499" s="15">
        <v>1141</v>
      </c>
      <c r="I1499" s="247" t="s">
        <v>44</v>
      </c>
      <c r="J1499" s="236" t="str">
        <f>IF(ISBLANK(INDEX('Policy Characteristics'!D:D,MATCH($C1499,'Policy Characteristics'!$C:$C,0))),"",INDEX('Policy Characteristics'!D:D,MATCH($C1499,'Policy Characteristics'!$C:$C,0)))</f>
        <v>Industry Energy Efficiency Standards</v>
      </c>
      <c r="K1499" s="76" t="str">
        <f>IF(ISBLANK(INDEX('Policy Characteristics'!E:E,MATCH($C1499,'Policy Characteristics'!$C:$C,0))),"",INDEX('Policy Characteristics'!E:E,MATCH($C1499,'Policy Characteristics'!$C:$C,0)))</f>
        <v>indst efficiency standards</v>
      </c>
      <c r="L1499" s="239">
        <f>IF(ISBLANK(INDEX('Policy Characteristics'!F:F,MATCH($C1499,'Policy Characteristics'!$C:$C,0))),"",INDEX('Policy Characteristics'!F:F,MATCH($C1499,'Policy Characteristics'!$C:$C,0)))</f>
        <v>0</v>
      </c>
      <c r="M1499" s="239">
        <f>IF(ISBLANK(INDEX('Policy Characteristics'!G:G,MATCH($C1499,'Policy Characteristics'!$C:$C,0))),"",INDEX('Policy Characteristics'!G:G,MATCH($C1499,'Policy Characteristics'!$C:$C,0)))</f>
        <v>0.25</v>
      </c>
      <c r="N1499" s="239">
        <f>IF(ISBLANK(INDEX('Policy Characteristics'!H:H,MATCH($C1499,'Policy Characteristics'!$C:$C,0))),"",INDEX('Policy Characteristics'!H:H,MATCH($C1499,'Policy Characteristics'!$C:$C,0)))</f>
        <v>0.01</v>
      </c>
      <c r="O1499" s="76" t="str">
        <f>IF(ISBLANK(INDEX('Policy Characteristics'!I:I,MATCH($C1499,'Policy Characteristics'!$C:$C,0))),"",INDEX('Policy Characteristics'!I:I,MATCH($C1499,'Policy Characteristics'!$C:$C,0)))</f>
        <v>% reduction in energy use</v>
      </c>
      <c r="P1499" s="76" t="str">
        <f>IF(ISBLANK(INDEX('Policy Characteristics'!J:J,MATCH($C1499,'Policy Characteristics'!$C:$C,0))),"",INDEX('Policy Characteristics'!J:J,MATCH($C1499,'Policy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9" s="76" t="str">
        <f>IF(ISBLANK(INDEX('Policy Characteristics'!K:K,MATCH($C1499,'Policy Characteristics'!$C:$C,0))),"",INDEX('Policy Characteristics'!K:K,MATCH($C1499,'Policy Characteristics'!$C:$C,0)))</f>
        <v>industry-ag-main.html#eff-stds</v>
      </c>
      <c r="R1499" s="76" t="str">
        <f>IF(ISBLANK(INDEX('Policy Characteristics'!L:L,MATCH($C1499,'Policy Characteristics'!$C:$C,0))),"",INDEX('Policy Characteristics'!L:L,MATCH($C1499,'Policy Characteristics'!$C:$C,0)))</f>
        <v>industry-energy-efficiency-standards.html</v>
      </c>
    </row>
    <row r="1500" spans="1:18" s="76" customFormat="1" x14ac:dyDescent="0.25">
      <c r="A1500" s="76" t="str">
        <f>IF(ISBLANK(INDEX('Policy Characteristics'!A:A,MATCH($C1500,'Policy Characteristics'!$C:$C,0))),"",INDEX('Policy Characteristics'!A:A,MATCH($C1500,'Policy Characteristics'!$C:$C,0)))</f>
        <v>Industry</v>
      </c>
      <c r="B1500" s="234" t="str">
        <f>IF(ISBLANK(INDEX('Policy Characteristics'!B:B,MATCH($C1500,'Policy Characteristics'!$C:$C,0))),"",INDEX('Policy Characteristics'!B:B,MATCH($C1500,'Policy Characteristics'!$C:$C,0)))</f>
        <v>Industry Energy Efficiency Standards</v>
      </c>
      <c r="C1500" s="76" t="str">
        <f t="shared" si="41"/>
        <v>Percentage Improvement in Eqpt Efficiency Standards above BAU</v>
      </c>
      <c r="D1500" s="78" t="s">
        <v>1319</v>
      </c>
      <c r="E1500" s="88" t="s">
        <v>646</v>
      </c>
      <c r="F1500" t="s">
        <v>1281</v>
      </c>
      <c r="G1500" s="88" t="s">
        <v>650</v>
      </c>
      <c r="H1500" s="15">
        <v>1142</v>
      </c>
      <c r="I1500" s="247" t="s">
        <v>43</v>
      </c>
      <c r="J1500" s="236" t="str">
        <f>IF(ISBLANK(INDEX('Policy Characteristics'!D:D,MATCH($C1500,'Policy Characteristics'!$C:$C,0))),"",INDEX('Policy Characteristics'!D:D,MATCH($C1500,'Policy Characteristics'!$C:$C,0)))</f>
        <v>Industry Energy Efficiency Standards</v>
      </c>
      <c r="K1500" s="76" t="str">
        <f>IF(ISBLANK(INDEX('Policy Characteristics'!E:E,MATCH($C1500,'Policy Characteristics'!$C:$C,0))),"",INDEX('Policy Characteristics'!E:E,MATCH($C1500,'Policy Characteristics'!$C:$C,0)))</f>
        <v>indst efficiency standards</v>
      </c>
      <c r="L1500" s="239">
        <f>IF(ISBLANK(INDEX('Policy Characteristics'!F:F,MATCH($C1500,'Policy Characteristics'!$C:$C,0))),"",INDEX('Policy Characteristics'!F:F,MATCH($C1500,'Policy Characteristics'!$C:$C,0)))</f>
        <v>0</v>
      </c>
      <c r="M1500" s="239">
        <f>IF(ISBLANK(INDEX('Policy Characteristics'!G:G,MATCH($C1500,'Policy Characteristics'!$C:$C,0))),"",INDEX('Policy Characteristics'!G:G,MATCH($C1500,'Policy Characteristics'!$C:$C,0)))</f>
        <v>0.25</v>
      </c>
      <c r="N1500" s="239">
        <f>IF(ISBLANK(INDEX('Policy Characteristics'!H:H,MATCH($C1500,'Policy Characteristics'!$C:$C,0))),"",INDEX('Policy Characteristics'!H:H,MATCH($C1500,'Policy Characteristics'!$C:$C,0)))</f>
        <v>0.01</v>
      </c>
      <c r="O1500" s="76" t="str">
        <f>IF(ISBLANK(INDEX('Policy Characteristics'!I:I,MATCH($C1500,'Policy Characteristics'!$C:$C,0))),"",INDEX('Policy Characteristics'!I:I,MATCH($C1500,'Policy Characteristics'!$C:$C,0)))</f>
        <v>% reduction in energy use</v>
      </c>
      <c r="P1500" s="76" t="str">
        <f>IF(ISBLANK(INDEX('Policy Characteristics'!J:J,MATCH($C1500,'Policy Characteristics'!$C:$C,0))),"",INDEX('Policy Characteristics'!J:J,MATCH($C1500,'Policy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0" s="76" t="str">
        <f>IF(ISBLANK(INDEX('Policy Characteristics'!K:K,MATCH($C1500,'Policy Characteristics'!$C:$C,0))),"",INDEX('Policy Characteristics'!K:K,MATCH($C1500,'Policy Characteristics'!$C:$C,0)))</f>
        <v>industry-ag-main.html#eff-stds</v>
      </c>
      <c r="R1500" s="76" t="str">
        <f>IF(ISBLANK(INDEX('Policy Characteristics'!L:L,MATCH($C1500,'Policy Characteristics'!$C:$C,0))),"",INDEX('Policy Characteristics'!L:L,MATCH($C1500,'Policy Characteristics'!$C:$C,0)))</f>
        <v>industry-energy-efficiency-standards.html</v>
      </c>
    </row>
    <row r="1501" spans="1:18" s="76" customFormat="1" x14ac:dyDescent="0.25">
      <c r="A1501" s="76" t="str">
        <f>IF(ISBLANK(INDEX('Policy Characteristics'!A:A,MATCH($C1501,'Policy Characteristics'!$C:$C,0))),"",INDEX('Policy Characteristics'!A:A,MATCH($C1501,'Policy Characteristics'!$C:$C,0)))</f>
        <v>Industry</v>
      </c>
      <c r="B1501" s="234" t="str">
        <f>IF(ISBLANK(INDEX('Policy Characteristics'!B:B,MATCH($C1501,'Policy Characteristics'!$C:$C,0))),"",INDEX('Policy Characteristics'!B:B,MATCH($C1501,'Policy Characteristics'!$C:$C,0)))</f>
        <v>Industry Energy Efficiency Standards</v>
      </c>
      <c r="C1501" s="76" t="str">
        <f t="shared" si="41"/>
        <v>Percentage Improvement in Eqpt Efficiency Standards above BAU</v>
      </c>
      <c r="D1501" s="78" t="s">
        <v>1319</v>
      </c>
      <c r="E1501" s="88" t="s">
        <v>647</v>
      </c>
      <c r="F1501" t="s">
        <v>1281</v>
      </c>
      <c r="G1501" s="88" t="s">
        <v>653</v>
      </c>
      <c r="H1501" s="15">
        <v>1143</v>
      </c>
      <c r="I1501" s="247" t="s">
        <v>44</v>
      </c>
      <c r="J1501" s="236" t="str">
        <f>IF(ISBLANK(INDEX('Policy Characteristics'!D:D,MATCH($C1501,'Policy Characteristics'!$C:$C,0))),"",INDEX('Policy Characteristics'!D:D,MATCH($C1501,'Policy Characteristics'!$C:$C,0)))</f>
        <v>Industry Energy Efficiency Standards</v>
      </c>
      <c r="K1501" s="76" t="str">
        <f>IF(ISBLANK(INDEX('Policy Characteristics'!E:E,MATCH($C1501,'Policy Characteristics'!$C:$C,0))),"",INDEX('Policy Characteristics'!E:E,MATCH($C1501,'Policy Characteristics'!$C:$C,0)))</f>
        <v>indst efficiency standards</v>
      </c>
      <c r="L1501" s="239">
        <f>IF(ISBLANK(INDEX('Policy Characteristics'!F:F,MATCH($C1501,'Policy Characteristics'!$C:$C,0))),"",INDEX('Policy Characteristics'!F:F,MATCH($C1501,'Policy Characteristics'!$C:$C,0)))</f>
        <v>0</v>
      </c>
      <c r="M1501" s="239">
        <f>IF(ISBLANK(INDEX('Policy Characteristics'!G:G,MATCH($C1501,'Policy Characteristics'!$C:$C,0))),"",INDEX('Policy Characteristics'!G:G,MATCH($C1501,'Policy Characteristics'!$C:$C,0)))</f>
        <v>0.25</v>
      </c>
      <c r="N1501" s="239">
        <f>IF(ISBLANK(INDEX('Policy Characteristics'!H:H,MATCH($C1501,'Policy Characteristics'!$C:$C,0))),"",INDEX('Policy Characteristics'!H:H,MATCH($C1501,'Policy Characteristics'!$C:$C,0)))</f>
        <v>0.01</v>
      </c>
      <c r="O1501" s="76" t="str">
        <f>IF(ISBLANK(INDEX('Policy Characteristics'!I:I,MATCH($C1501,'Policy Characteristics'!$C:$C,0))),"",INDEX('Policy Characteristics'!I:I,MATCH($C1501,'Policy Characteristics'!$C:$C,0)))</f>
        <v>% reduction in energy use</v>
      </c>
      <c r="P1501" s="76" t="str">
        <f>IF(ISBLANK(INDEX('Policy Characteristics'!J:J,MATCH($C1501,'Policy Characteristics'!$C:$C,0))),"",INDEX('Policy Characteristics'!J:J,MATCH($C1501,'Policy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1" s="76" t="str">
        <f>IF(ISBLANK(INDEX('Policy Characteristics'!K:K,MATCH($C1501,'Policy Characteristics'!$C:$C,0))),"",INDEX('Policy Characteristics'!K:K,MATCH($C1501,'Policy Characteristics'!$C:$C,0)))</f>
        <v>industry-ag-main.html#eff-stds</v>
      </c>
      <c r="R1501" s="76" t="str">
        <f>IF(ISBLANK(INDEX('Policy Characteristics'!L:L,MATCH($C1501,'Policy Characteristics'!$C:$C,0))),"",INDEX('Policy Characteristics'!L:L,MATCH($C1501,'Policy Characteristics'!$C:$C,0)))</f>
        <v>industry-energy-efficiency-standards.html</v>
      </c>
    </row>
    <row r="1502" spans="1:18" s="76" customFormat="1" x14ac:dyDescent="0.25">
      <c r="A1502" s="76" t="str">
        <f>IF(ISBLANK(INDEX('Policy Characteristics'!A:A,MATCH($C1502,'Policy Characteristics'!$C:$C,0))),"",INDEX('Policy Characteristics'!A:A,MATCH($C1502,'Policy Characteristics'!$C:$C,0)))</f>
        <v>Industry</v>
      </c>
      <c r="B1502" s="234" t="str">
        <f>IF(ISBLANK(INDEX('Policy Characteristics'!B:B,MATCH($C1502,'Policy Characteristics'!$C:$C,0))),"",INDEX('Policy Characteristics'!B:B,MATCH($C1502,'Policy Characteristics'!$C:$C,0)))</f>
        <v>Industry Energy Efficiency Standards</v>
      </c>
      <c r="C1502" s="76" t="str">
        <f t="shared" si="41"/>
        <v>Percentage Improvement in Eqpt Efficiency Standards above BAU</v>
      </c>
      <c r="D1502" s="78" t="s">
        <v>1319</v>
      </c>
      <c r="E1502" s="88" t="s">
        <v>946</v>
      </c>
      <c r="F1502" t="s">
        <v>1281</v>
      </c>
      <c r="G1502" s="88" t="s">
        <v>949</v>
      </c>
      <c r="H1502" s="15">
        <v>1144</v>
      </c>
      <c r="I1502" s="247" t="s">
        <v>44</v>
      </c>
      <c r="J1502" s="236" t="str">
        <f>IF(ISBLANK(INDEX('Policy Characteristics'!D:D,MATCH($C1502,'Policy Characteristics'!$C:$C,0))),"",INDEX('Policy Characteristics'!D:D,MATCH($C1502,'Policy Characteristics'!$C:$C,0)))</f>
        <v>Industry Energy Efficiency Standards</v>
      </c>
      <c r="K1502" s="76" t="str">
        <f>IF(ISBLANK(INDEX('Policy Characteristics'!E:E,MATCH($C1502,'Policy Characteristics'!$C:$C,0))),"",INDEX('Policy Characteristics'!E:E,MATCH($C1502,'Policy Characteristics'!$C:$C,0)))</f>
        <v>indst efficiency standards</v>
      </c>
      <c r="L1502" s="239">
        <f>IF(ISBLANK(INDEX('Policy Characteristics'!F:F,MATCH($C1502,'Policy Characteristics'!$C:$C,0))),"",INDEX('Policy Characteristics'!F:F,MATCH($C1502,'Policy Characteristics'!$C:$C,0)))</f>
        <v>0</v>
      </c>
      <c r="M1502" s="239">
        <f>IF(ISBLANK(INDEX('Policy Characteristics'!G:G,MATCH($C1502,'Policy Characteristics'!$C:$C,0))),"",INDEX('Policy Characteristics'!G:G,MATCH($C1502,'Policy Characteristics'!$C:$C,0)))</f>
        <v>0.25</v>
      </c>
      <c r="N1502" s="239">
        <f>IF(ISBLANK(INDEX('Policy Characteristics'!H:H,MATCH($C1502,'Policy Characteristics'!$C:$C,0))),"",INDEX('Policy Characteristics'!H:H,MATCH($C1502,'Policy Characteristics'!$C:$C,0)))</f>
        <v>0.01</v>
      </c>
      <c r="O1502" s="76" t="str">
        <f>IF(ISBLANK(INDEX('Policy Characteristics'!I:I,MATCH($C1502,'Policy Characteristics'!$C:$C,0))),"",INDEX('Policy Characteristics'!I:I,MATCH($C1502,'Policy Characteristics'!$C:$C,0)))</f>
        <v>% reduction in energy use</v>
      </c>
      <c r="P1502" s="76" t="str">
        <f>IF(ISBLANK(INDEX('Policy Characteristics'!J:J,MATCH($C1502,'Policy Characteristics'!$C:$C,0))),"",INDEX('Policy Characteristics'!J:J,MATCH($C1502,'Policy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2" s="76" t="str">
        <f>IF(ISBLANK(INDEX('Policy Characteristics'!K:K,MATCH($C1502,'Policy Characteristics'!$C:$C,0))),"",INDEX('Policy Characteristics'!K:K,MATCH($C1502,'Policy Characteristics'!$C:$C,0)))</f>
        <v>industry-ag-main.html#eff-stds</v>
      </c>
      <c r="R1502" s="76" t="str">
        <f>IF(ISBLANK(INDEX('Policy Characteristics'!L:L,MATCH($C1502,'Policy Characteristics'!$C:$C,0))),"",INDEX('Policy Characteristics'!L:L,MATCH($C1502,'Policy Characteristics'!$C:$C,0)))</f>
        <v>industry-energy-efficiency-standards.html</v>
      </c>
    </row>
    <row r="1503" spans="1:18" s="76" customFormat="1" x14ac:dyDescent="0.25">
      <c r="A1503" s="76" t="str">
        <f>IF(ISBLANK(INDEX('Policy Characteristics'!A:A,MATCH($C1503,'Policy Characteristics'!$C:$C,0))),"",INDEX('Policy Characteristics'!A:A,MATCH($C1503,'Policy Characteristics'!$C:$C,0)))</f>
        <v>Industry</v>
      </c>
      <c r="B1503" s="234" t="str">
        <f>IF(ISBLANK(INDEX('Policy Characteristics'!B:B,MATCH($C1503,'Policy Characteristics'!$C:$C,0))),"",INDEX('Policy Characteristics'!B:B,MATCH($C1503,'Policy Characteristics'!$C:$C,0)))</f>
        <v>Industry Energy Efficiency Standards</v>
      </c>
      <c r="C1503" s="76" t="str">
        <f t="shared" si="41"/>
        <v>Percentage Improvement in Eqpt Efficiency Standards above BAU</v>
      </c>
      <c r="D1503" s="78" t="s">
        <v>1319</v>
      </c>
      <c r="E1503" s="88" t="s">
        <v>947</v>
      </c>
      <c r="F1503" t="s">
        <v>1281</v>
      </c>
      <c r="G1503" s="88" t="s">
        <v>951</v>
      </c>
      <c r="H1503" s="15">
        <v>1145</v>
      </c>
      <c r="I1503" s="247" t="s">
        <v>44</v>
      </c>
      <c r="J1503" s="236" t="str">
        <f>IF(ISBLANK(INDEX('Policy Characteristics'!D:D,MATCH($C1503,'Policy Characteristics'!$C:$C,0))),"",INDEX('Policy Characteristics'!D:D,MATCH($C1503,'Policy Characteristics'!$C:$C,0)))</f>
        <v>Industry Energy Efficiency Standards</v>
      </c>
      <c r="K1503" s="76" t="str">
        <f>IF(ISBLANK(INDEX('Policy Characteristics'!E:E,MATCH($C1503,'Policy Characteristics'!$C:$C,0))),"",INDEX('Policy Characteristics'!E:E,MATCH($C1503,'Policy Characteristics'!$C:$C,0)))</f>
        <v>indst efficiency standards</v>
      </c>
      <c r="L1503" s="239">
        <f>IF(ISBLANK(INDEX('Policy Characteristics'!F:F,MATCH($C1503,'Policy Characteristics'!$C:$C,0))),"",INDEX('Policy Characteristics'!F:F,MATCH($C1503,'Policy Characteristics'!$C:$C,0)))</f>
        <v>0</v>
      </c>
      <c r="M1503" s="239">
        <f>IF(ISBLANK(INDEX('Policy Characteristics'!G:G,MATCH($C1503,'Policy Characteristics'!$C:$C,0))),"",INDEX('Policy Characteristics'!G:G,MATCH($C1503,'Policy Characteristics'!$C:$C,0)))</f>
        <v>0.25</v>
      </c>
      <c r="N1503" s="239">
        <f>IF(ISBLANK(INDEX('Policy Characteristics'!H:H,MATCH($C1503,'Policy Characteristics'!$C:$C,0))),"",INDEX('Policy Characteristics'!H:H,MATCH($C1503,'Policy Characteristics'!$C:$C,0)))</f>
        <v>0.01</v>
      </c>
      <c r="O1503" s="76" t="str">
        <f>IF(ISBLANK(INDEX('Policy Characteristics'!I:I,MATCH($C1503,'Policy Characteristics'!$C:$C,0))),"",INDEX('Policy Characteristics'!I:I,MATCH($C1503,'Policy Characteristics'!$C:$C,0)))</f>
        <v>% reduction in energy use</v>
      </c>
      <c r="P1503" s="76" t="str">
        <f>IF(ISBLANK(INDEX('Policy Characteristics'!J:J,MATCH($C1503,'Policy Characteristics'!$C:$C,0))),"",INDEX('Policy Characteristics'!J:J,MATCH($C1503,'Policy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3" s="76" t="str">
        <f>IF(ISBLANK(INDEX('Policy Characteristics'!K:K,MATCH($C1503,'Policy Characteristics'!$C:$C,0))),"",INDEX('Policy Characteristics'!K:K,MATCH($C1503,'Policy Characteristics'!$C:$C,0)))</f>
        <v>industry-ag-main.html#eff-stds</v>
      </c>
      <c r="R1503" s="76" t="str">
        <f>IF(ISBLANK(INDEX('Policy Characteristics'!L:L,MATCH($C1503,'Policy Characteristics'!$C:$C,0))),"",INDEX('Policy Characteristics'!L:L,MATCH($C1503,'Policy Characteristics'!$C:$C,0)))</f>
        <v>industry-energy-efficiency-standards.html</v>
      </c>
    </row>
    <row r="1504" spans="1:18" s="76" customFormat="1" x14ac:dyDescent="0.25">
      <c r="A1504" s="76" t="str">
        <f>IF(ISBLANK(INDEX('Policy Characteristics'!A:A,MATCH($C1504,'Policy Characteristics'!$C:$C,0))),"",INDEX('Policy Characteristics'!A:A,MATCH($C1504,'Policy Characteristics'!$C:$C,0)))</f>
        <v>Industry</v>
      </c>
      <c r="B1504" s="234" t="str">
        <f>IF(ISBLANK(INDEX('Policy Characteristics'!B:B,MATCH($C1504,'Policy Characteristics'!$C:$C,0))),"",INDEX('Policy Characteristics'!B:B,MATCH($C1504,'Policy Characteristics'!$C:$C,0)))</f>
        <v>Industry Energy Efficiency Standards</v>
      </c>
      <c r="C1504" s="76" t="str">
        <f t="shared" si="41"/>
        <v>Percentage Improvement in Eqpt Efficiency Standards above BAU</v>
      </c>
      <c r="D1504" s="78" t="s">
        <v>1319</v>
      </c>
      <c r="E1504" s="88" t="s">
        <v>948</v>
      </c>
      <c r="F1504" t="s">
        <v>1281</v>
      </c>
      <c r="G1504" s="88" t="s">
        <v>952</v>
      </c>
      <c r="H1504" s="15">
        <v>1146</v>
      </c>
      <c r="I1504" s="247" t="s">
        <v>43</v>
      </c>
      <c r="J1504" s="236" t="str">
        <f>IF(ISBLANK(INDEX('Policy Characteristics'!D:D,MATCH($C1504,'Policy Characteristics'!$C:$C,0))),"",INDEX('Policy Characteristics'!D:D,MATCH($C1504,'Policy Characteristics'!$C:$C,0)))</f>
        <v>Industry Energy Efficiency Standards</v>
      </c>
      <c r="K1504" s="76" t="str">
        <f>IF(ISBLANK(INDEX('Policy Characteristics'!E:E,MATCH($C1504,'Policy Characteristics'!$C:$C,0))),"",INDEX('Policy Characteristics'!E:E,MATCH($C1504,'Policy Characteristics'!$C:$C,0)))</f>
        <v>indst efficiency standards</v>
      </c>
      <c r="L1504" s="239">
        <f>IF(ISBLANK(INDEX('Policy Characteristics'!F:F,MATCH($C1504,'Policy Characteristics'!$C:$C,0))),"",INDEX('Policy Characteristics'!F:F,MATCH($C1504,'Policy Characteristics'!$C:$C,0)))</f>
        <v>0</v>
      </c>
      <c r="M1504" s="239">
        <f>IF(ISBLANK(INDEX('Policy Characteristics'!G:G,MATCH($C1504,'Policy Characteristics'!$C:$C,0))),"",INDEX('Policy Characteristics'!G:G,MATCH($C1504,'Policy Characteristics'!$C:$C,0)))</f>
        <v>0.25</v>
      </c>
      <c r="N1504" s="239">
        <f>IF(ISBLANK(INDEX('Policy Characteristics'!H:H,MATCH($C1504,'Policy Characteristics'!$C:$C,0))),"",INDEX('Policy Characteristics'!H:H,MATCH($C1504,'Policy Characteristics'!$C:$C,0)))</f>
        <v>0.01</v>
      </c>
      <c r="O1504" s="76" t="str">
        <f>IF(ISBLANK(INDEX('Policy Characteristics'!I:I,MATCH($C1504,'Policy Characteristics'!$C:$C,0))),"",INDEX('Policy Characteristics'!I:I,MATCH($C1504,'Policy Characteristics'!$C:$C,0)))</f>
        <v>% reduction in energy use</v>
      </c>
      <c r="P1504" s="76" t="str">
        <f>IF(ISBLANK(INDEX('Policy Characteristics'!J:J,MATCH($C1504,'Policy Characteristics'!$C:$C,0))),"",INDEX('Policy Characteristics'!J:J,MATCH($C1504,'Policy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4" s="76" t="str">
        <f>IF(ISBLANK(INDEX('Policy Characteristics'!K:K,MATCH($C1504,'Policy Characteristics'!$C:$C,0))),"",INDEX('Policy Characteristics'!K:K,MATCH($C1504,'Policy Characteristics'!$C:$C,0)))</f>
        <v>industry-ag-main.html#eff-stds</v>
      </c>
      <c r="R1504" s="76" t="str">
        <f>IF(ISBLANK(INDEX('Policy Characteristics'!L:L,MATCH($C1504,'Policy Characteristics'!$C:$C,0))),"",INDEX('Policy Characteristics'!L:L,MATCH($C1504,'Policy Characteristics'!$C:$C,0)))</f>
        <v>industry-energy-efficiency-standards.html</v>
      </c>
    </row>
    <row r="1505" spans="1:18" s="76" customFormat="1" x14ac:dyDescent="0.25">
      <c r="A1505" s="76" t="str">
        <f>IF(ISBLANK(INDEX('Policy Characteristics'!A:A,MATCH($C1505,'Policy Characteristics'!$C:$C,0))),"",INDEX('Policy Characteristics'!A:A,MATCH($C1505,'Policy Characteristics'!$C:$C,0)))</f>
        <v>Industry</v>
      </c>
      <c r="B1505" s="234" t="str">
        <f>IF(ISBLANK(INDEX('Policy Characteristics'!B:B,MATCH($C1505,'Policy Characteristics'!$C:$C,0))),"",INDEX('Policy Characteristics'!B:B,MATCH($C1505,'Policy Characteristics'!$C:$C,0)))</f>
        <v>Industry Energy Efficiency Standards</v>
      </c>
      <c r="C1505" s="76" t="str">
        <f t="shared" si="41"/>
        <v>Percentage Improvement in Eqpt Efficiency Standards above BAU</v>
      </c>
      <c r="D1505" s="78" t="s">
        <v>1319</v>
      </c>
      <c r="E1505" s="88" t="s">
        <v>945</v>
      </c>
      <c r="F1505" t="s">
        <v>1281</v>
      </c>
      <c r="G1505" s="88" t="s">
        <v>950</v>
      </c>
      <c r="H1505" s="15">
        <v>1147</v>
      </c>
      <c r="I1505" s="247" t="s">
        <v>44</v>
      </c>
      <c r="J1505" s="236" t="str">
        <f>IF(ISBLANK(INDEX('Policy Characteristics'!D:D,MATCH($C1505,'Policy Characteristics'!$C:$C,0))),"",INDEX('Policy Characteristics'!D:D,MATCH($C1505,'Policy Characteristics'!$C:$C,0)))</f>
        <v>Industry Energy Efficiency Standards</v>
      </c>
      <c r="K1505" s="76" t="str">
        <f>IF(ISBLANK(INDEX('Policy Characteristics'!E:E,MATCH($C1505,'Policy Characteristics'!$C:$C,0))),"",INDEX('Policy Characteristics'!E:E,MATCH($C1505,'Policy Characteristics'!$C:$C,0)))</f>
        <v>indst efficiency standards</v>
      </c>
      <c r="L1505" s="239">
        <f>IF(ISBLANK(INDEX('Policy Characteristics'!F:F,MATCH($C1505,'Policy Characteristics'!$C:$C,0))),"",INDEX('Policy Characteristics'!F:F,MATCH($C1505,'Policy Characteristics'!$C:$C,0)))</f>
        <v>0</v>
      </c>
      <c r="M1505" s="239">
        <f>IF(ISBLANK(INDEX('Policy Characteristics'!G:G,MATCH($C1505,'Policy Characteristics'!$C:$C,0))),"",INDEX('Policy Characteristics'!G:G,MATCH($C1505,'Policy Characteristics'!$C:$C,0)))</f>
        <v>0.25</v>
      </c>
      <c r="N1505" s="239">
        <f>IF(ISBLANK(INDEX('Policy Characteristics'!H:H,MATCH($C1505,'Policy Characteristics'!$C:$C,0))),"",INDEX('Policy Characteristics'!H:H,MATCH($C1505,'Policy Characteristics'!$C:$C,0)))</f>
        <v>0.01</v>
      </c>
      <c r="O1505" s="76" t="str">
        <f>IF(ISBLANK(INDEX('Policy Characteristics'!I:I,MATCH($C1505,'Policy Characteristics'!$C:$C,0))),"",INDEX('Policy Characteristics'!I:I,MATCH($C1505,'Policy Characteristics'!$C:$C,0)))</f>
        <v>% reduction in energy use</v>
      </c>
      <c r="P1505" s="76" t="str">
        <f>IF(ISBLANK(INDEX('Policy Characteristics'!J:J,MATCH($C1505,'Policy Characteristics'!$C:$C,0))),"",INDEX('Policy Characteristics'!J:J,MATCH($C1505,'Policy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5" s="76" t="str">
        <f>IF(ISBLANK(INDEX('Policy Characteristics'!K:K,MATCH($C1505,'Policy Characteristics'!$C:$C,0))),"",INDEX('Policy Characteristics'!K:K,MATCH($C1505,'Policy Characteristics'!$C:$C,0)))</f>
        <v>industry-ag-main.html#eff-stds</v>
      </c>
      <c r="R1505" s="76" t="str">
        <f>IF(ISBLANK(INDEX('Policy Characteristics'!L:L,MATCH($C1505,'Policy Characteristics'!$C:$C,0))),"",INDEX('Policy Characteristics'!L:L,MATCH($C1505,'Policy Characteristics'!$C:$C,0)))</f>
        <v>industry-energy-efficiency-standards.html</v>
      </c>
    </row>
    <row r="1506" spans="1:18" s="76" customFormat="1" x14ac:dyDescent="0.25">
      <c r="A1506" s="76" t="str">
        <f>IF(ISBLANK(INDEX('Policy Characteristics'!A:A,MATCH($C1506,'Policy Characteristics'!$C:$C,0))),"",INDEX('Policy Characteristics'!A:A,MATCH($C1506,'Policy Characteristics'!$C:$C,0)))</f>
        <v>Industry</v>
      </c>
      <c r="B1506" s="234" t="str">
        <f>IF(ISBLANK(INDEX('Policy Characteristics'!B:B,MATCH($C1506,'Policy Characteristics'!$C:$C,0))),"",INDEX('Policy Characteristics'!B:B,MATCH($C1506,'Policy Characteristics'!$C:$C,0)))</f>
        <v>Industry Energy Efficiency Standards</v>
      </c>
      <c r="C1506" s="76" t="str">
        <f t="shared" si="41"/>
        <v>Percentage Improvement in Eqpt Efficiency Standards above BAU</v>
      </c>
      <c r="D1506" s="78" t="s">
        <v>1320</v>
      </c>
      <c r="E1506" s="88" t="s">
        <v>642</v>
      </c>
      <c r="F1506" t="s">
        <v>1282</v>
      </c>
      <c r="G1506" s="88" t="s">
        <v>648</v>
      </c>
      <c r="H1506" s="15">
        <v>1148</v>
      </c>
      <c r="I1506" s="247" t="s">
        <v>43</v>
      </c>
      <c r="J1506" s="236" t="str">
        <f>IF(ISBLANK(INDEX('Policy Characteristics'!D:D,MATCH($C1506,'Policy Characteristics'!$C:$C,0))),"",INDEX('Policy Characteristics'!D:D,MATCH($C1506,'Policy Characteristics'!$C:$C,0)))</f>
        <v>Industry Energy Efficiency Standards</v>
      </c>
      <c r="K1506" s="76" t="str">
        <f>IF(ISBLANK(INDEX('Policy Characteristics'!E:E,MATCH($C1506,'Policy Characteristics'!$C:$C,0))),"",INDEX('Policy Characteristics'!E:E,MATCH($C1506,'Policy Characteristics'!$C:$C,0)))</f>
        <v>indst efficiency standards</v>
      </c>
      <c r="L1506" s="239">
        <f>IF(ISBLANK(INDEX('Policy Characteristics'!F:F,MATCH($C1506,'Policy Characteristics'!$C:$C,0))),"",INDEX('Policy Characteristics'!F:F,MATCH($C1506,'Policy Characteristics'!$C:$C,0)))</f>
        <v>0</v>
      </c>
      <c r="M1506" s="239">
        <f>IF(ISBLANK(INDEX('Policy Characteristics'!G:G,MATCH($C1506,'Policy Characteristics'!$C:$C,0))),"",INDEX('Policy Characteristics'!G:G,MATCH($C1506,'Policy Characteristics'!$C:$C,0)))</f>
        <v>0.25</v>
      </c>
      <c r="N1506" s="239">
        <f>IF(ISBLANK(INDEX('Policy Characteristics'!H:H,MATCH($C1506,'Policy Characteristics'!$C:$C,0))),"",INDEX('Policy Characteristics'!H:H,MATCH($C1506,'Policy Characteristics'!$C:$C,0)))</f>
        <v>0.01</v>
      </c>
      <c r="O1506" s="76" t="str">
        <f>IF(ISBLANK(INDEX('Policy Characteristics'!I:I,MATCH($C1506,'Policy Characteristics'!$C:$C,0))),"",INDEX('Policy Characteristics'!I:I,MATCH($C1506,'Policy Characteristics'!$C:$C,0)))</f>
        <v>% reduction in energy use</v>
      </c>
      <c r="P1506" s="76" t="str">
        <f>IF(ISBLANK(INDEX('Policy Characteristics'!J:J,MATCH($C1506,'Policy Characteristics'!$C:$C,0))),"",INDEX('Policy Characteristics'!J:J,MATCH($C1506,'Policy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6" s="76" t="str">
        <f>IF(ISBLANK(INDEX('Policy Characteristics'!K:K,MATCH($C1506,'Policy Characteristics'!$C:$C,0))),"",INDEX('Policy Characteristics'!K:K,MATCH($C1506,'Policy Characteristics'!$C:$C,0)))</f>
        <v>industry-ag-main.html#eff-stds</v>
      </c>
      <c r="R1506" s="76" t="str">
        <f>IF(ISBLANK(INDEX('Policy Characteristics'!L:L,MATCH($C1506,'Policy Characteristics'!$C:$C,0))),"",INDEX('Policy Characteristics'!L:L,MATCH($C1506,'Policy Characteristics'!$C:$C,0)))</f>
        <v>industry-energy-efficiency-standards.html</v>
      </c>
    </row>
    <row r="1507" spans="1:18" s="76" customFormat="1" x14ac:dyDescent="0.25">
      <c r="A1507" s="76" t="str">
        <f>IF(ISBLANK(INDEX('Policy Characteristics'!A:A,MATCH($C1507,'Policy Characteristics'!$C:$C,0))),"",INDEX('Policy Characteristics'!A:A,MATCH($C1507,'Policy Characteristics'!$C:$C,0)))</f>
        <v>Industry</v>
      </c>
      <c r="B1507" s="234" t="str">
        <f>IF(ISBLANK(INDEX('Policy Characteristics'!B:B,MATCH($C1507,'Policy Characteristics'!$C:$C,0))),"",INDEX('Policy Characteristics'!B:B,MATCH($C1507,'Policy Characteristics'!$C:$C,0)))</f>
        <v>Industry Energy Efficiency Standards</v>
      </c>
      <c r="C1507" s="76" t="str">
        <f t="shared" si="41"/>
        <v>Percentage Improvement in Eqpt Efficiency Standards above BAU</v>
      </c>
      <c r="D1507" s="78" t="s">
        <v>1320</v>
      </c>
      <c r="E1507" s="88" t="s">
        <v>643</v>
      </c>
      <c r="F1507" t="s">
        <v>1282</v>
      </c>
      <c r="G1507" s="88" t="s">
        <v>651</v>
      </c>
      <c r="H1507" s="15">
        <v>1149</v>
      </c>
      <c r="I1507" s="247" t="s">
        <v>43</v>
      </c>
      <c r="J1507" s="236" t="str">
        <f>IF(ISBLANK(INDEX('Policy Characteristics'!D:D,MATCH($C1507,'Policy Characteristics'!$C:$C,0))),"",INDEX('Policy Characteristics'!D:D,MATCH($C1507,'Policy Characteristics'!$C:$C,0)))</f>
        <v>Industry Energy Efficiency Standards</v>
      </c>
      <c r="K1507" s="76" t="str">
        <f>IF(ISBLANK(INDEX('Policy Characteristics'!E:E,MATCH($C1507,'Policy Characteristics'!$C:$C,0))),"",INDEX('Policy Characteristics'!E:E,MATCH($C1507,'Policy Characteristics'!$C:$C,0)))</f>
        <v>indst efficiency standards</v>
      </c>
      <c r="L1507" s="239">
        <f>IF(ISBLANK(INDEX('Policy Characteristics'!F:F,MATCH($C1507,'Policy Characteristics'!$C:$C,0))),"",INDEX('Policy Characteristics'!F:F,MATCH($C1507,'Policy Characteristics'!$C:$C,0)))</f>
        <v>0</v>
      </c>
      <c r="M1507" s="239">
        <f>IF(ISBLANK(INDEX('Policy Characteristics'!G:G,MATCH($C1507,'Policy Characteristics'!$C:$C,0))),"",INDEX('Policy Characteristics'!G:G,MATCH($C1507,'Policy Characteristics'!$C:$C,0)))</f>
        <v>0.25</v>
      </c>
      <c r="N1507" s="239">
        <f>IF(ISBLANK(INDEX('Policy Characteristics'!H:H,MATCH($C1507,'Policy Characteristics'!$C:$C,0))),"",INDEX('Policy Characteristics'!H:H,MATCH($C1507,'Policy Characteristics'!$C:$C,0)))</f>
        <v>0.01</v>
      </c>
      <c r="O1507" s="76" t="str">
        <f>IF(ISBLANK(INDEX('Policy Characteristics'!I:I,MATCH($C1507,'Policy Characteristics'!$C:$C,0))),"",INDEX('Policy Characteristics'!I:I,MATCH($C1507,'Policy Characteristics'!$C:$C,0)))</f>
        <v>% reduction in energy use</v>
      </c>
      <c r="P1507" s="76" t="str">
        <f>IF(ISBLANK(INDEX('Policy Characteristics'!J:J,MATCH($C1507,'Policy Characteristics'!$C:$C,0))),"",INDEX('Policy Characteristics'!J:J,MATCH($C1507,'Policy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7" s="76" t="str">
        <f>IF(ISBLANK(INDEX('Policy Characteristics'!K:K,MATCH($C1507,'Policy Characteristics'!$C:$C,0))),"",INDEX('Policy Characteristics'!K:K,MATCH($C1507,'Policy Characteristics'!$C:$C,0)))</f>
        <v>industry-ag-main.html#eff-stds</v>
      </c>
      <c r="R1507" s="76" t="str">
        <f>IF(ISBLANK(INDEX('Policy Characteristics'!L:L,MATCH($C1507,'Policy Characteristics'!$C:$C,0))),"",INDEX('Policy Characteristics'!L:L,MATCH($C1507,'Policy Characteristics'!$C:$C,0)))</f>
        <v>industry-energy-efficiency-standards.html</v>
      </c>
    </row>
    <row r="1508" spans="1:18" s="76" customFormat="1" x14ac:dyDescent="0.25">
      <c r="A1508" s="76" t="str">
        <f>IF(ISBLANK(INDEX('Policy Characteristics'!A:A,MATCH($C1508,'Policy Characteristics'!$C:$C,0))),"",INDEX('Policy Characteristics'!A:A,MATCH($C1508,'Policy Characteristics'!$C:$C,0)))</f>
        <v>Industry</v>
      </c>
      <c r="B1508" s="234" t="str">
        <f>IF(ISBLANK(INDEX('Policy Characteristics'!B:B,MATCH($C1508,'Policy Characteristics'!$C:$C,0))),"",INDEX('Policy Characteristics'!B:B,MATCH($C1508,'Policy Characteristics'!$C:$C,0)))</f>
        <v>Industry Energy Efficiency Standards</v>
      </c>
      <c r="C1508" s="76" t="str">
        <f t="shared" si="41"/>
        <v>Percentage Improvement in Eqpt Efficiency Standards above BAU</v>
      </c>
      <c r="D1508" s="78" t="s">
        <v>1320</v>
      </c>
      <c r="E1508" s="88" t="s">
        <v>644</v>
      </c>
      <c r="F1508" t="s">
        <v>1282</v>
      </c>
      <c r="G1508" s="88" t="s">
        <v>652</v>
      </c>
      <c r="H1508" s="15">
        <v>1150</v>
      </c>
      <c r="I1508" s="247" t="s">
        <v>43</v>
      </c>
      <c r="J1508" s="236" t="str">
        <f>IF(ISBLANK(INDEX('Policy Characteristics'!D:D,MATCH($C1508,'Policy Characteristics'!$C:$C,0))),"",INDEX('Policy Characteristics'!D:D,MATCH($C1508,'Policy Characteristics'!$C:$C,0)))</f>
        <v>Industry Energy Efficiency Standards</v>
      </c>
      <c r="K1508" s="76" t="str">
        <f>IF(ISBLANK(INDEX('Policy Characteristics'!E:E,MATCH($C1508,'Policy Characteristics'!$C:$C,0))),"",INDEX('Policy Characteristics'!E:E,MATCH($C1508,'Policy Characteristics'!$C:$C,0)))</f>
        <v>indst efficiency standards</v>
      </c>
      <c r="L1508" s="239">
        <f>IF(ISBLANK(INDEX('Policy Characteristics'!F:F,MATCH($C1508,'Policy Characteristics'!$C:$C,0))),"",INDEX('Policy Characteristics'!F:F,MATCH($C1508,'Policy Characteristics'!$C:$C,0)))</f>
        <v>0</v>
      </c>
      <c r="M1508" s="239">
        <f>IF(ISBLANK(INDEX('Policy Characteristics'!G:G,MATCH($C1508,'Policy Characteristics'!$C:$C,0))),"",INDEX('Policy Characteristics'!G:G,MATCH($C1508,'Policy Characteristics'!$C:$C,0)))</f>
        <v>0.25</v>
      </c>
      <c r="N1508" s="239">
        <f>IF(ISBLANK(INDEX('Policy Characteristics'!H:H,MATCH($C1508,'Policy Characteristics'!$C:$C,0))),"",INDEX('Policy Characteristics'!H:H,MATCH($C1508,'Policy Characteristics'!$C:$C,0)))</f>
        <v>0.01</v>
      </c>
      <c r="O1508" s="76" t="str">
        <f>IF(ISBLANK(INDEX('Policy Characteristics'!I:I,MATCH($C1508,'Policy Characteristics'!$C:$C,0))),"",INDEX('Policy Characteristics'!I:I,MATCH($C1508,'Policy Characteristics'!$C:$C,0)))</f>
        <v>% reduction in energy use</v>
      </c>
      <c r="P1508" s="76" t="str">
        <f>IF(ISBLANK(INDEX('Policy Characteristics'!J:J,MATCH($C1508,'Policy Characteristics'!$C:$C,0))),"",INDEX('Policy Characteristics'!J:J,MATCH($C1508,'Policy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8" s="76" t="str">
        <f>IF(ISBLANK(INDEX('Policy Characteristics'!K:K,MATCH($C1508,'Policy Characteristics'!$C:$C,0))),"",INDEX('Policy Characteristics'!K:K,MATCH($C1508,'Policy Characteristics'!$C:$C,0)))</f>
        <v>industry-ag-main.html#eff-stds</v>
      </c>
      <c r="R1508" s="76" t="str">
        <f>IF(ISBLANK(INDEX('Policy Characteristics'!L:L,MATCH($C1508,'Policy Characteristics'!$C:$C,0))),"",INDEX('Policy Characteristics'!L:L,MATCH($C1508,'Policy Characteristics'!$C:$C,0)))</f>
        <v>industry-energy-efficiency-standards.html</v>
      </c>
    </row>
    <row r="1509" spans="1:18" s="76" customFormat="1" x14ac:dyDescent="0.25">
      <c r="A1509" s="76" t="str">
        <f>IF(ISBLANK(INDEX('Policy Characteristics'!A:A,MATCH($C1509,'Policy Characteristics'!$C:$C,0))),"",INDEX('Policy Characteristics'!A:A,MATCH($C1509,'Policy Characteristics'!$C:$C,0)))</f>
        <v>Industry</v>
      </c>
      <c r="B1509" s="234" t="str">
        <f>IF(ISBLANK(INDEX('Policy Characteristics'!B:B,MATCH($C1509,'Policy Characteristics'!$C:$C,0))),"",INDEX('Policy Characteristics'!B:B,MATCH($C1509,'Policy Characteristics'!$C:$C,0)))</f>
        <v>Industry Energy Efficiency Standards</v>
      </c>
      <c r="C1509" s="76" t="str">
        <f t="shared" ref="C1509:C1565" si="42">C$1316</f>
        <v>Percentage Improvement in Eqpt Efficiency Standards above BAU</v>
      </c>
      <c r="D1509" s="78" t="s">
        <v>1320</v>
      </c>
      <c r="E1509" s="88" t="s">
        <v>645</v>
      </c>
      <c r="F1509" t="s">
        <v>1282</v>
      </c>
      <c r="G1509" s="88" t="s">
        <v>649</v>
      </c>
      <c r="H1509" s="15">
        <v>1151</v>
      </c>
      <c r="I1509" s="247" t="s">
        <v>44</v>
      </c>
      <c r="J1509" s="236" t="str">
        <f>IF(ISBLANK(INDEX('Policy Characteristics'!D:D,MATCH($C1509,'Policy Characteristics'!$C:$C,0))),"",INDEX('Policy Characteristics'!D:D,MATCH($C1509,'Policy Characteristics'!$C:$C,0)))</f>
        <v>Industry Energy Efficiency Standards</v>
      </c>
      <c r="K1509" s="76" t="str">
        <f>IF(ISBLANK(INDEX('Policy Characteristics'!E:E,MATCH($C1509,'Policy Characteristics'!$C:$C,0))),"",INDEX('Policy Characteristics'!E:E,MATCH($C1509,'Policy Characteristics'!$C:$C,0)))</f>
        <v>indst efficiency standards</v>
      </c>
      <c r="L1509" s="239">
        <f>IF(ISBLANK(INDEX('Policy Characteristics'!F:F,MATCH($C1509,'Policy Characteristics'!$C:$C,0))),"",INDEX('Policy Characteristics'!F:F,MATCH($C1509,'Policy Characteristics'!$C:$C,0)))</f>
        <v>0</v>
      </c>
      <c r="M1509" s="239">
        <f>IF(ISBLANK(INDEX('Policy Characteristics'!G:G,MATCH($C1509,'Policy Characteristics'!$C:$C,0))),"",INDEX('Policy Characteristics'!G:G,MATCH($C1509,'Policy Characteristics'!$C:$C,0)))</f>
        <v>0.25</v>
      </c>
      <c r="N1509" s="239">
        <f>IF(ISBLANK(INDEX('Policy Characteristics'!H:H,MATCH($C1509,'Policy Characteristics'!$C:$C,0))),"",INDEX('Policy Characteristics'!H:H,MATCH($C1509,'Policy Characteristics'!$C:$C,0)))</f>
        <v>0.01</v>
      </c>
      <c r="O1509" s="76" t="str">
        <f>IF(ISBLANK(INDEX('Policy Characteristics'!I:I,MATCH($C1509,'Policy Characteristics'!$C:$C,0))),"",INDEX('Policy Characteristics'!I:I,MATCH($C1509,'Policy Characteristics'!$C:$C,0)))</f>
        <v>% reduction in energy use</v>
      </c>
      <c r="P1509" s="76" t="str">
        <f>IF(ISBLANK(INDEX('Policy Characteristics'!J:J,MATCH($C1509,'Policy Characteristics'!$C:$C,0))),"",INDEX('Policy Characteristics'!J:J,MATCH($C1509,'Policy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9" s="76" t="str">
        <f>IF(ISBLANK(INDEX('Policy Characteristics'!K:K,MATCH($C1509,'Policy Characteristics'!$C:$C,0))),"",INDEX('Policy Characteristics'!K:K,MATCH($C1509,'Policy Characteristics'!$C:$C,0)))</f>
        <v>industry-ag-main.html#eff-stds</v>
      </c>
      <c r="R1509" s="76" t="str">
        <f>IF(ISBLANK(INDEX('Policy Characteristics'!L:L,MATCH($C1509,'Policy Characteristics'!$C:$C,0))),"",INDEX('Policy Characteristics'!L:L,MATCH($C1509,'Policy Characteristics'!$C:$C,0)))</f>
        <v>industry-energy-efficiency-standards.html</v>
      </c>
    </row>
    <row r="1510" spans="1:18" s="76" customFormat="1" x14ac:dyDescent="0.25">
      <c r="A1510" s="76" t="str">
        <f>IF(ISBLANK(INDEX('Policy Characteristics'!A:A,MATCH($C1510,'Policy Characteristics'!$C:$C,0))),"",INDEX('Policy Characteristics'!A:A,MATCH($C1510,'Policy Characteristics'!$C:$C,0)))</f>
        <v>Industry</v>
      </c>
      <c r="B1510" s="234" t="str">
        <f>IF(ISBLANK(INDEX('Policy Characteristics'!B:B,MATCH($C1510,'Policy Characteristics'!$C:$C,0))),"",INDEX('Policy Characteristics'!B:B,MATCH($C1510,'Policy Characteristics'!$C:$C,0)))</f>
        <v>Industry Energy Efficiency Standards</v>
      </c>
      <c r="C1510" s="76" t="str">
        <f t="shared" si="42"/>
        <v>Percentage Improvement in Eqpt Efficiency Standards above BAU</v>
      </c>
      <c r="D1510" s="78" t="s">
        <v>1320</v>
      </c>
      <c r="E1510" s="88" t="s">
        <v>646</v>
      </c>
      <c r="F1510" t="s">
        <v>1282</v>
      </c>
      <c r="G1510" s="88" t="s">
        <v>650</v>
      </c>
      <c r="H1510" s="15">
        <v>1152</v>
      </c>
      <c r="I1510" s="247" t="s">
        <v>43</v>
      </c>
      <c r="J1510" s="236" t="str">
        <f>IF(ISBLANK(INDEX('Policy Characteristics'!D:D,MATCH($C1510,'Policy Characteristics'!$C:$C,0))),"",INDEX('Policy Characteristics'!D:D,MATCH($C1510,'Policy Characteristics'!$C:$C,0)))</f>
        <v>Industry Energy Efficiency Standards</v>
      </c>
      <c r="K1510" s="76" t="str">
        <f>IF(ISBLANK(INDEX('Policy Characteristics'!E:E,MATCH($C1510,'Policy Characteristics'!$C:$C,0))),"",INDEX('Policy Characteristics'!E:E,MATCH($C1510,'Policy Characteristics'!$C:$C,0)))</f>
        <v>indst efficiency standards</v>
      </c>
      <c r="L1510" s="239">
        <f>IF(ISBLANK(INDEX('Policy Characteristics'!F:F,MATCH($C1510,'Policy Characteristics'!$C:$C,0))),"",INDEX('Policy Characteristics'!F:F,MATCH($C1510,'Policy Characteristics'!$C:$C,0)))</f>
        <v>0</v>
      </c>
      <c r="M1510" s="239">
        <f>IF(ISBLANK(INDEX('Policy Characteristics'!G:G,MATCH($C1510,'Policy Characteristics'!$C:$C,0))),"",INDEX('Policy Characteristics'!G:G,MATCH($C1510,'Policy Characteristics'!$C:$C,0)))</f>
        <v>0.25</v>
      </c>
      <c r="N1510" s="239">
        <f>IF(ISBLANK(INDEX('Policy Characteristics'!H:H,MATCH($C1510,'Policy Characteristics'!$C:$C,0))),"",INDEX('Policy Characteristics'!H:H,MATCH($C1510,'Policy Characteristics'!$C:$C,0)))</f>
        <v>0.01</v>
      </c>
      <c r="O1510" s="76" t="str">
        <f>IF(ISBLANK(INDEX('Policy Characteristics'!I:I,MATCH($C1510,'Policy Characteristics'!$C:$C,0))),"",INDEX('Policy Characteristics'!I:I,MATCH($C1510,'Policy Characteristics'!$C:$C,0)))</f>
        <v>% reduction in energy use</v>
      </c>
      <c r="P1510" s="76" t="str">
        <f>IF(ISBLANK(INDEX('Policy Characteristics'!J:J,MATCH($C1510,'Policy Characteristics'!$C:$C,0))),"",INDEX('Policy Characteristics'!J:J,MATCH($C1510,'Policy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0" s="76" t="str">
        <f>IF(ISBLANK(INDEX('Policy Characteristics'!K:K,MATCH($C1510,'Policy Characteristics'!$C:$C,0))),"",INDEX('Policy Characteristics'!K:K,MATCH($C1510,'Policy Characteristics'!$C:$C,0)))</f>
        <v>industry-ag-main.html#eff-stds</v>
      </c>
      <c r="R1510" s="76" t="str">
        <f>IF(ISBLANK(INDEX('Policy Characteristics'!L:L,MATCH($C1510,'Policy Characteristics'!$C:$C,0))),"",INDEX('Policy Characteristics'!L:L,MATCH($C1510,'Policy Characteristics'!$C:$C,0)))</f>
        <v>industry-energy-efficiency-standards.html</v>
      </c>
    </row>
    <row r="1511" spans="1:18" s="76" customFormat="1" x14ac:dyDescent="0.25">
      <c r="A1511" s="76" t="str">
        <f>IF(ISBLANK(INDEX('Policy Characteristics'!A:A,MATCH($C1511,'Policy Characteristics'!$C:$C,0))),"",INDEX('Policy Characteristics'!A:A,MATCH($C1511,'Policy Characteristics'!$C:$C,0)))</f>
        <v>Industry</v>
      </c>
      <c r="B1511" s="234" t="str">
        <f>IF(ISBLANK(INDEX('Policy Characteristics'!B:B,MATCH($C1511,'Policy Characteristics'!$C:$C,0))),"",INDEX('Policy Characteristics'!B:B,MATCH($C1511,'Policy Characteristics'!$C:$C,0)))</f>
        <v>Industry Energy Efficiency Standards</v>
      </c>
      <c r="C1511" s="76" t="str">
        <f t="shared" si="42"/>
        <v>Percentage Improvement in Eqpt Efficiency Standards above BAU</v>
      </c>
      <c r="D1511" s="78" t="s">
        <v>1320</v>
      </c>
      <c r="E1511" s="88" t="s">
        <v>647</v>
      </c>
      <c r="F1511" t="s">
        <v>1282</v>
      </c>
      <c r="G1511" s="88" t="s">
        <v>653</v>
      </c>
      <c r="H1511" s="15">
        <v>1153</v>
      </c>
      <c r="I1511" s="247" t="s">
        <v>44</v>
      </c>
      <c r="J1511" s="236" t="str">
        <f>IF(ISBLANK(INDEX('Policy Characteristics'!D:D,MATCH($C1511,'Policy Characteristics'!$C:$C,0))),"",INDEX('Policy Characteristics'!D:D,MATCH($C1511,'Policy Characteristics'!$C:$C,0)))</f>
        <v>Industry Energy Efficiency Standards</v>
      </c>
      <c r="K1511" s="76" t="str">
        <f>IF(ISBLANK(INDEX('Policy Characteristics'!E:E,MATCH($C1511,'Policy Characteristics'!$C:$C,0))),"",INDEX('Policy Characteristics'!E:E,MATCH($C1511,'Policy Characteristics'!$C:$C,0)))</f>
        <v>indst efficiency standards</v>
      </c>
      <c r="L1511" s="239">
        <f>IF(ISBLANK(INDEX('Policy Characteristics'!F:F,MATCH($C1511,'Policy Characteristics'!$C:$C,0))),"",INDEX('Policy Characteristics'!F:F,MATCH($C1511,'Policy Characteristics'!$C:$C,0)))</f>
        <v>0</v>
      </c>
      <c r="M1511" s="239">
        <f>IF(ISBLANK(INDEX('Policy Characteristics'!G:G,MATCH($C1511,'Policy Characteristics'!$C:$C,0))),"",INDEX('Policy Characteristics'!G:G,MATCH($C1511,'Policy Characteristics'!$C:$C,0)))</f>
        <v>0.25</v>
      </c>
      <c r="N1511" s="239">
        <f>IF(ISBLANK(INDEX('Policy Characteristics'!H:H,MATCH($C1511,'Policy Characteristics'!$C:$C,0))),"",INDEX('Policy Characteristics'!H:H,MATCH($C1511,'Policy Characteristics'!$C:$C,0)))</f>
        <v>0.01</v>
      </c>
      <c r="O1511" s="76" t="str">
        <f>IF(ISBLANK(INDEX('Policy Characteristics'!I:I,MATCH($C1511,'Policy Characteristics'!$C:$C,0))),"",INDEX('Policy Characteristics'!I:I,MATCH($C1511,'Policy Characteristics'!$C:$C,0)))</f>
        <v>% reduction in energy use</v>
      </c>
      <c r="P1511" s="76" t="str">
        <f>IF(ISBLANK(INDEX('Policy Characteristics'!J:J,MATCH($C1511,'Policy Characteristics'!$C:$C,0))),"",INDEX('Policy Characteristics'!J:J,MATCH($C1511,'Policy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1" s="76" t="str">
        <f>IF(ISBLANK(INDEX('Policy Characteristics'!K:K,MATCH($C1511,'Policy Characteristics'!$C:$C,0))),"",INDEX('Policy Characteristics'!K:K,MATCH($C1511,'Policy Characteristics'!$C:$C,0)))</f>
        <v>industry-ag-main.html#eff-stds</v>
      </c>
      <c r="R1511" s="76" t="str">
        <f>IF(ISBLANK(INDEX('Policy Characteristics'!L:L,MATCH($C1511,'Policy Characteristics'!$C:$C,0))),"",INDEX('Policy Characteristics'!L:L,MATCH($C1511,'Policy Characteristics'!$C:$C,0)))</f>
        <v>industry-energy-efficiency-standards.html</v>
      </c>
    </row>
    <row r="1512" spans="1:18" s="76" customFormat="1" x14ac:dyDescent="0.25">
      <c r="A1512" s="76" t="str">
        <f>IF(ISBLANK(INDEX('Policy Characteristics'!A:A,MATCH($C1512,'Policy Characteristics'!$C:$C,0))),"",INDEX('Policy Characteristics'!A:A,MATCH($C1512,'Policy Characteristics'!$C:$C,0)))</f>
        <v>Industry</v>
      </c>
      <c r="B1512" s="234" t="str">
        <f>IF(ISBLANK(INDEX('Policy Characteristics'!B:B,MATCH($C1512,'Policy Characteristics'!$C:$C,0))),"",INDEX('Policy Characteristics'!B:B,MATCH($C1512,'Policy Characteristics'!$C:$C,0)))</f>
        <v>Industry Energy Efficiency Standards</v>
      </c>
      <c r="C1512" s="76" t="str">
        <f t="shared" si="42"/>
        <v>Percentage Improvement in Eqpt Efficiency Standards above BAU</v>
      </c>
      <c r="D1512" s="78" t="s">
        <v>1320</v>
      </c>
      <c r="E1512" s="88" t="s">
        <v>946</v>
      </c>
      <c r="F1512" t="s">
        <v>1282</v>
      </c>
      <c r="G1512" s="88" t="s">
        <v>949</v>
      </c>
      <c r="H1512" s="15">
        <v>1154</v>
      </c>
      <c r="I1512" s="247" t="s">
        <v>44</v>
      </c>
      <c r="J1512" s="236" t="str">
        <f>IF(ISBLANK(INDEX('Policy Characteristics'!D:D,MATCH($C1512,'Policy Characteristics'!$C:$C,0))),"",INDEX('Policy Characteristics'!D:D,MATCH($C1512,'Policy Characteristics'!$C:$C,0)))</f>
        <v>Industry Energy Efficiency Standards</v>
      </c>
      <c r="K1512" s="76" t="str">
        <f>IF(ISBLANK(INDEX('Policy Characteristics'!E:E,MATCH($C1512,'Policy Characteristics'!$C:$C,0))),"",INDEX('Policy Characteristics'!E:E,MATCH($C1512,'Policy Characteristics'!$C:$C,0)))</f>
        <v>indst efficiency standards</v>
      </c>
      <c r="L1512" s="239">
        <f>IF(ISBLANK(INDEX('Policy Characteristics'!F:F,MATCH($C1512,'Policy Characteristics'!$C:$C,0))),"",INDEX('Policy Characteristics'!F:F,MATCH($C1512,'Policy Characteristics'!$C:$C,0)))</f>
        <v>0</v>
      </c>
      <c r="M1512" s="239">
        <f>IF(ISBLANK(INDEX('Policy Characteristics'!G:G,MATCH($C1512,'Policy Characteristics'!$C:$C,0))),"",INDEX('Policy Characteristics'!G:G,MATCH($C1512,'Policy Characteristics'!$C:$C,0)))</f>
        <v>0.25</v>
      </c>
      <c r="N1512" s="239">
        <f>IF(ISBLANK(INDEX('Policy Characteristics'!H:H,MATCH($C1512,'Policy Characteristics'!$C:$C,0))),"",INDEX('Policy Characteristics'!H:H,MATCH($C1512,'Policy Characteristics'!$C:$C,0)))</f>
        <v>0.01</v>
      </c>
      <c r="O1512" s="76" t="str">
        <f>IF(ISBLANK(INDEX('Policy Characteristics'!I:I,MATCH($C1512,'Policy Characteristics'!$C:$C,0))),"",INDEX('Policy Characteristics'!I:I,MATCH($C1512,'Policy Characteristics'!$C:$C,0)))</f>
        <v>% reduction in energy use</v>
      </c>
      <c r="P1512" s="76" t="str">
        <f>IF(ISBLANK(INDEX('Policy Characteristics'!J:J,MATCH($C1512,'Policy Characteristics'!$C:$C,0))),"",INDEX('Policy Characteristics'!J:J,MATCH($C1512,'Policy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2" s="76" t="str">
        <f>IF(ISBLANK(INDEX('Policy Characteristics'!K:K,MATCH($C1512,'Policy Characteristics'!$C:$C,0))),"",INDEX('Policy Characteristics'!K:K,MATCH($C1512,'Policy Characteristics'!$C:$C,0)))</f>
        <v>industry-ag-main.html#eff-stds</v>
      </c>
      <c r="R1512" s="76" t="str">
        <f>IF(ISBLANK(INDEX('Policy Characteristics'!L:L,MATCH($C1512,'Policy Characteristics'!$C:$C,0))),"",INDEX('Policy Characteristics'!L:L,MATCH($C1512,'Policy Characteristics'!$C:$C,0)))</f>
        <v>industry-energy-efficiency-standards.html</v>
      </c>
    </row>
    <row r="1513" spans="1:18" s="76" customFormat="1" x14ac:dyDescent="0.25">
      <c r="A1513" s="76" t="str">
        <f>IF(ISBLANK(INDEX('Policy Characteristics'!A:A,MATCH($C1513,'Policy Characteristics'!$C:$C,0))),"",INDEX('Policy Characteristics'!A:A,MATCH($C1513,'Policy Characteristics'!$C:$C,0)))</f>
        <v>Industry</v>
      </c>
      <c r="B1513" s="234" t="str">
        <f>IF(ISBLANK(INDEX('Policy Characteristics'!B:B,MATCH($C1513,'Policy Characteristics'!$C:$C,0))),"",INDEX('Policy Characteristics'!B:B,MATCH($C1513,'Policy Characteristics'!$C:$C,0)))</f>
        <v>Industry Energy Efficiency Standards</v>
      </c>
      <c r="C1513" s="76" t="str">
        <f t="shared" si="42"/>
        <v>Percentage Improvement in Eqpt Efficiency Standards above BAU</v>
      </c>
      <c r="D1513" s="78" t="s">
        <v>1320</v>
      </c>
      <c r="E1513" s="88" t="s">
        <v>947</v>
      </c>
      <c r="F1513" t="s">
        <v>1282</v>
      </c>
      <c r="G1513" s="88" t="s">
        <v>951</v>
      </c>
      <c r="H1513" s="15">
        <v>1155</v>
      </c>
      <c r="I1513" s="247" t="s">
        <v>43</v>
      </c>
      <c r="J1513" s="236" t="str">
        <f>IF(ISBLANK(INDEX('Policy Characteristics'!D:D,MATCH($C1513,'Policy Characteristics'!$C:$C,0))),"",INDEX('Policy Characteristics'!D:D,MATCH($C1513,'Policy Characteristics'!$C:$C,0)))</f>
        <v>Industry Energy Efficiency Standards</v>
      </c>
      <c r="K1513" s="76" t="str">
        <f>IF(ISBLANK(INDEX('Policy Characteristics'!E:E,MATCH($C1513,'Policy Characteristics'!$C:$C,0))),"",INDEX('Policy Characteristics'!E:E,MATCH($C1513,'Policy Characteristics'!$C:$C,0)))</f>
        <v>indst efficiency standards</v>
      </c>
      <c r="L1513" s="239">
        <f>IF(ISBLANK(INDEX('Policy Characteristics'!F:F,MATCH($C1513,'Policy Characteristics'!$C:$C,0))),"",INDEX('Policy Characteristics'!F:F,MATCH($C1513,'Policy Characteristics'!$C:$C,0)))</f>
        <v>0</v>
      </c>
      <c r="M1513" s="239">
        <f>IF(ISBLANK(INDEX('Policy Characteristics'!G:G,MATCH($C1513,'Policy Characteristics'!$C:$C,0))),"",INDEX('Policy Characteristics'!G:G,MATCH($C1513,'Policy Characteristics'!$C:$C,0)))</f>
        <v>0.25</v>
      </c>
      <c r="N1513" s="239">
        <f>IF(ISBLANK(INDEX('Policy Characteristics'!H:H,MATCH($C1513,'Policy Characteristics'!$C:$C,0))),"",INDEX('Policy Characteristics'!H:H,MATCH($C1513,'Policy Characteristics'!$C:$C,0)))</f>
        <v>0.01</v>
      </c>
      <c r="O1513" s="76" t="str">
        <f>IF(ISBLANK(INDEX('Policy Characteristics'!I:I,MATCH($C1513,'Policy Characteristics'!$C:$C,0))),"",INDEX('Policy Characteristics'!I:I,MATCH($C1513,'Policy Characteristics'!$C:$C,0)))</f>
        <v>% reduction in energy use</v>
      </c>
      <c r="P1513" s="76" t="str">
        <f>IF(ISBLANK(INDEX('Policy Characteristics'!J:J,MATCH($C1513,'Policy Characteristics'!$C:$C,0))),"",INDEX('Policy Characteristics'!J:J,MATCH($C1513,'Policy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3" s="76" t="str">
        <f>IF(ISBLANK(INDEX('Policy Characteristics'!K:K,MATCH($C1513,'Policy Characteristics'!$C:$C,0))),"",INDEX('Policy Characteristics'!K:K,MATCH($C1513,'Policy Characteristics'!$C:$C,0)))</f>
        <v>industry-ag-main.html#eff-stds</v>
      </c>
      <c r="R1513" s="76" t="str">
        <f>IF(ISBLANK(INDEX('Policy Characteristics'!L:L,MATCH($C1513,'Policy Characteristics'!$C:$C,0))),"",INDEX('Policy Characteristics'!L:L,MATCH($C1513,'Policy Characteristics'!$C:$C,0)))</f>
        <v>industry-energy-efficiency-standards.html</v>
      </c>
    </row>
    <row r="1514" spans="1:18" s="76" customFormat="1" x14ac:dyDescent="0.25">
      <c r="A1514" s="76" t="str">
        <f>IF(ISBLANK(INDEX('Policy Characteristics'!A:A,MATCH($C1514,'Policy Characteristics'!$C:$C,0))),"",INDEX('Policy Characteristics'!A:A,MATCH($C1514,'Policy Characteristics'!$C:$C,0)))</f>
        <v>Industry</v>
      </c>
      <c r="B1514" s="234" t="str">
        <f>IF(ISBLANK(INDEX('Policy Characteristics'!B:B,MATCH($C1514,'Policy Characteristics'!$C:$C,0))),"",INDEX('Policy Characteristics'!B:B,MATCH($C1514,'Policy Characteristics'!$C:$C,0)))</f>
        <v>Industry Energy Efficiency Standards</v>
      </c>
      <c r="C1514" s="76" t="str">
        <f t="shared" si="42"/>
        <v>Percentage Improvement in Eqpt Efficiency Standards above BAU</v>
      </c>
      <c r="D1514" s="78" t="s">
        <v>1320</v>
      </c>
      <c r="E1514" s="88" t="s">
        <v>948</v>
      </c>
      <c r="F1514" t="s">
        <v>1282</v>
      </c>
      <c r="G1514" s="88" t="s">
        <v>952</v>
      </c>
      <c r="H1514" s="15">
        <v>1156</v>
      </c>
      <c r="I1514" s="247" t="s">
        <v>43</v>
      </c>
      <c r="J1514" s="236" t="str">
        <f>IF(ISBLANK(INDEX('Policy Characteristics'!D:D,MATCH($C1514,'Policy Characteristics'!$C:$C,0))),"",INDEX('Policy Characteristics'!D:D,MATCH($C1514,'Policy Characteristics'!$C:$C,0)))</f>
        <v>Industry Energy Efficiency Standards</v>
      </c>
      <c r="K1514" s="76" t="str">
        <f>IF(ISBLANK(INDEX('Policy Characteristics'!E:E,MATCH($C1514,'Policy Characteristics'!$C:$C,0))),"",INDEX('Policy Characteristics'!E:E,MATCH($C1514,'Policy Characteristics'!$C:$C,0)))</f>
        <v>indst efficiency standards</v>
      </c>
      <c r="L1514" s="239">
        <f>IF(ISBLANK(INDEX('Policy Characteristics'!F:F,MATCH($C1514,'Policy Characteristics'!$C:$C,0))),"",INDEX('Policy Characteristics'!F:F,MATCH($C1514,'Policy Characteristics'!$C:$C,0)))</f>
        <v>0</v>
      </c>
      <c r="M1514" s="239">
        <f>IF(ISBLANK(INDEX('Policy Characteristics'!G:G,MATCH($C1514,'Policy Characteristics'!$C:$C,0))),"",INDEX('Policy Characteristics'!G:G,MATCH($C1514,'Policy Characteristics'!$C:$C,0)))</f>
        <v>0.25</v>
      </c>
      <c r="N1514" s="239">
        <f>IF(ISBLANK(INDEX('Policy Characteristics'!H:H,MATCH($C1514,'Policy Characteristics'!$C:$C,0))),"",INDEX('Policy Characteristics'!H:H,MATCH($C1514,'Policy Characteristics'!$C:$C,0)))</f>
        <v>0.01</v>
      </c>
      <c r="O1514" s="76" t="str">
        <f>IF(ISBLANK(INDEX('Policy Characteristics'!I:I,MATCH($C1514,'Policy Characteristics'!$C:$C,0))),"",INDEX('Policy Characteristics'!I:I,MATCH($C1514,'Policy Characteristics'!$C:$C,0)))</f>
        <v>% reduction in energy use</v>
      </c>
      <c r="P1514" s="76" t="str">
        <f>IF(ISBLANK(INDEX('Policy Characteristics'!J:J,MATCH($C1514,'Policy Characteristics'!$C:$C,0))),"",INDEX('Policy Characteristics'!J:J,MATCH($C1514,'Policy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4" s="76" t="str">
        <f>IF(ISBLANK(INDEX('Policy Characteristics'!K:K,MATCH($C1514,'Policy Characteristics'!$C:$C,0))),"",INDEX('Policy Characteristics'!K:K,MATCH($C1514,'Policy Characteristics'!$C:$C,0)))</f>
        <v>industry-ag-main.html#eff-stds</v>
      </c>
      <c r="R1514" s="76" t="str">
        <f>IF(ISBLANK(INDEX('Policy Characteristics'!L:L,MATCH($C1514,'Policy Characteristics'!$C:$C,0))),"",INDEX('Policy Characteristics'!L:L,MATCH($C1514,'Policy Characteristics'!$C:$C,0)))</f>
        <v>industry-energy-efficiency-standards.html</v>
      </c>
    </row>
    <row r="1515" spans="1:18" s="76" customFormat="1" x14ac:dyDescent="0.25">
      <c r="A1515" s="76" t="str">
        <f>IF(ISBLANK(INDEX('Policy Characteristics'!A:A,MATCH($C1515,'Policy Characteristics'!$C:$C,0))),"",INDEX('Policy Characteristics'!A:A,MATCH($C1515,'Policy Characteristics'!$C:$C,0)))</f>
        <v>Industry</v>
      </c>
      <c r="B1515" s="234" t="str">
        <f>IF(ISBLANK(INDEX('Policy Characteristics'!B:B,MATCH($C1515,'Policy Characteristics'!$C:$C,0))),"",INDEX('Policy Characteristics'!B:B,MATCH($C1515,'Policy Characteristics'!$C:$C,0)))</f>
        <v>Industry Energy Efficiency Standards</v>
      </c>
      <c r="C1515" s="76" t="str">
        <f t="shared" si="42"/>
        <v>Percentage Improvement in Eqpt Efficiency Standards above BAU</v>
      </c>
      <c r="D1515" s="78" t="s">
        <v>1320</v>
      </c>
      <c r="E1515" s="88" t="s">
        <v>945</v>
      </c>
      <c r="F1515" t="s">
        <v>1282</v>
      </c>
      <c r="G1515" s="88" t="s">
        <v>950</v>
      </c>
      <c r="H1515" s="15">
        <v>1157</v>
      </c>
      <c r="I1515" s="247" t="s">
        <v>44</v>
      </c>
      <c r="J1515" s="236" t="str">
        <f>IF(ISBLANK(INDEX('Policy Characteristics'!D:D,MATCH($C1515,'Policy Characteristics'!$C:$C,0))),"",INDEX('Policy Characteristics'!D:D,MATCH($C1515,'Policy Characteristics'!$C:$C,0)))</f>
        <v>Industry Energy Efficiency Standards</v>
      </c>
      <c r="K1515" s="76" t="str">
        <f>IF(ISBLANK(INDEX('Policy Characteristics'!E:E,MATCH($C1515,'Policy Characteristics'!$C:$C,0))),"",INDEX('Policy Characteristics'!E:E,MATCH($C1515,'Policy Characteristics'!$C:$C,0)))</f>
        <v>indst efficiency standards</v>
      </c>
      <c r="L1515" s="239">
        <f>IF(ISBLANK(INDEX('Policy Characteristics'!F:F,MATCH($C1515,'Policy Characteristics'!$C:$C,0))),"",INDEX('Policy Characteristics'!F:F,MATCH($C1515,'Policy Characteristics'!$C:$C,0)))</f>
        <v>0</v>
      </c>
      <c r="M1515" s="239">
        <f>IF(ISBLANK(INDEX('Policy Characteristics'!G:G,MATCH($C1515,'Policy Characteristics'!$C:$C,0))),"",INDEX('Policy Characteristics'!G:G,MATCH($C1515,'Policy Characteristics'!$C:$C,0)))</f>
        <v>0.25</v>
      </c>
      <c r="N1515" s="239">
        <f>IF(ISBLANK(INDEX('Policy Characteristics'!H:H,MATCH($C1515,'Policy Characteristics'!$C:$C,0))),"",INDEX('Policy Characteristics'!H:H,MATCH($C1515,'Policy Characteristics'!$C:$C,0)))</f>
        <v>0.01</v>
      </c>
      <c r="O1515" s="76" t="str">
        <f>IF(ISBLANK(INDEX('Policy Characteristics'!I:I,MATCH($C1515,'Policy Characteristics'!$C:$C,0))),"",INDEX('Policy Characteristics'!I:I,MATCH($C1515,'Policy Characteristics'!$C:$C,0)))</f>
        <v>% reduction in energy use</v>
      </c>
      <c r="P1515" s="76" t="str">
        <f>IF(ISBLANK(INDEX('Policy Characteristics'!J:J,MATCH($C1515,'Policy Characteristics'!$C:$C,0))),"",INDEX('Policy Characteristics'!J:J,MATCH($C1515,'Policy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5" s="76" t="str">
        <f>IF(ISBLANK(INDEX('Policy Characteristics'!K:K,MATCH($C1515,'Policy Characteristics'!$C:$C,0))),"",INDEX('Policy Characteristics'!K:K,MATCH($C1515,'Policy Characteristics'!$C:$C,0)))</f>
        <v>industry-ag-main.html#eff-stds</v>
      </c>
      <c r="R1515" s="76" t="str">
        <f>IF(ISBLANK(INDEX('Policy Characteristics'!L:L,MATCH($C1515,'Policy Characteristics'!$C:$C,0))),"",INDEX('Policy Characteristics'!L:L,MATCH($C1515,'Policy Characteristics'!$C:$C,0)))</f>
        <v>industry-energy-efficiency-standards.html</v>
      </c>
    </row>
    <row r="1516" spans="1:18" s="76" customFormat="1" x14ac:dyDescent="0.25">
      <c r="A1516" s="76" t="str">
        <f>IF(ISBLANK(INDEX('Policy Characteristics'!A:A,MATCH($C1516,'Policy Characteristics'!$C:$C,0))),"",INDEX('Policy Characteristics'!A:A,MATCH($C1516,'Policy Characteristics'!$C:$C,0)))</f>
        <v>Industry</v>
      </c>
      <c r="B1516" s="234" t="str">
        <f>IF(ISBLANK(INDEX('Policy Characteristics'!B:B,MATCH($C1516,'Policy Characteristics'!$C:$C,0))),"",INDEX('Policy Characteristics'!B:B,MATCH($C1516,'Policy Characteristics'!$C:$C,0)))</f>
        <v>Industry Energy Efficiency Standards</v>
      </c>
      <c r="C1516" s="76" t="str">
        <f t="shared" si="42"/>
        <v>Percentage Improvement in Eqpt Efficiency Standards above BAU</v>
      </c>
      <c r="D1516" s="78" t="s">
        <v>1321</v>
      </c>
      <c r="E1516" s="88" t="s">
        <v>642</v>
      </c>
      <c r="F1516" t="s">
        <v>1283</v>
      </c>
      <c r="G1516" s="88" t="s">
        <v>648</v>
      </c>
      <c r="H1516" s="15">
        <v>1158</v>
      </c>
      <c r="I1516" s="247" t="s">
        <v>43</v>
      </c>
      <c r="J1516" s="236" t="str">
        <f>IF(ISBLANK(INDEX('Policy Characteristics'!D:D,MATCH($C1516,'Policy Characteristics'!$C:$C,0))),"",INDEX('Policy Characteristics'!D:D,MATCH($C1516,'Policy Characteristics'!$C:$C,0)))</f>
        <v>Industry Energy Efficiency Standards</v>
      </c>
      <c r="K1516" s="76" t="str">
        <f>IF(ISBLANK(INDEX('Policy Characteristics'!E:E,MATCH($C1516,'Policy Characteristics'!$C:$C,0))),"",INDEX('Policy Characteristics'!E:E,MATCH($C1516,'Policy Characteristics'!$C:$C,0)))</f>
        <v>indst efficiency standards</v>
      </c>
      <c r="L1516" s="239">
        <f>IF(ISBLANK(INDEX('Policy Characteristics'!F:F,MATCH($C1516,'Policy Characteristics'!$C:$C,0))),"",INDEX('Policy Characteristics'!F:F,MATCH($C1516,'Policy Characteristics'!$C:$C,0)))</f>
        <v>0</v>
      </c>
      <c r="M1516" s="239">
        <f>IF(ISBLANK(INDEX('Policy Characteristics'!G:G,MATCH($C1516,'Policy Characteristics'!$C:$C,0))),"",INDEX('Policy Characteristics'!G:G,MATCH($C1516,'Policy Characteristics'!$C:$C,0)))</f>
        <v>0.25</v>
      </c>
      <c r="N1516" s="239">
        <f>IF(ISBLANK(INDEX('Policy Characteristics'!H:H,MATCH($C1516,'Policy Characteristics'!$C:$C,0))),"",INDEX('Policy Characteristics'!H:H,MATCH($C1516,'Policy Characteristics'!$C:$C,0)))</f>
        <v>0.01</v>
      </c>
      <c r="O1516" s="76" t="str">
        <f>IF(ISBLANK(INDEX('Policy Characteristics'!I:I,MATCH($C1516,'Policy Characteristics'!$C:$C,0))),"",INDEX('Policy Characteristics'!I:I,MATCH($C1516,'Policy Characteristics'!$C:$C,0)))</f>
        <v>% reduction in energy use</v>
      </c>
      <c r="P1516" s="76" t="str">
        <f>IF(ISBLANK(INDEX('Policy Characteristics'!J:J,MATCH($C1516,'Policy Characteristics'!$C:$C,0))),"",INDEX('Policy Characteristics'!J:J,MATCH($C1516,'Policy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6" s="76" t="str">
        <f>IF(ISBLANK(INDEX('Policy Characteristics'!K:K,MATCH($C1516,'Policy Characteristics'!$C:$C,0))),"",INDEX('Policy Characteristics'!K:K,MATCH($C1516,'Policy Characteristics'!$C:$C,0)))</f>
        <v>industry-ag-main.html#eff-stds</v>
      </c>
      <c r="R1516" s="76" t="str">
        <f>IF(ISBLANK(INDEX('Policy Characteristics'!L:L,MATCH($C1516,'Policy Characteristics'!$C:$C,0))),"",INDEX('Policy Characteristics'!L:L,MATCH($C1516,'Policy Characteristics'!$C:$C,0)))</f>
        <v>industry-energy-efficiency-standards.html</v>
      </c>
    </row>
    <row r="1517" spans="1:18" s="76" customFormat="1" x14ac:dyDescent="0.25">
      <c r="A1517" s="76" t="str">
        <f>IF(ISBLANK(INDEX('Policy Characteristics'!A:A,MATCH($C1517,'Policy Characteristics'!$C:$C,0))),"",INDEX('Policy Characteristics'!A:A,MATCH($C1517,'Policy Characteristics'!$C:$C,0)))</f>
        <v>Industry</v>
      </c>
      <c r="B1517" s="234" t="str">
        <f>IF(ISBLANK(INDEX('Policy Characteristics'!B:B,MATCH($C1517,'Policy Characteristics'!$C:$C,0))),"",INDEX('Policy Characteristics'!B:B,MATCH($C1517,'Policy Characteristics'!$C:$C,0)))</f>
        <v>Industry Energy Efficiency Standards</v>
      </c>
      <c r="C1517" s="76" t="str">
        <f t="shared" si="42"/>
        <v>Percentage Improvement in Eqpt Efficiency Standards above BAU</v>
      </c>
      <c r="D1517" s="78" t="s">
        <v>1321</v>
      </c>
      <c r="E1517" s="88" t="s">
        <v>643</v>
      </c>
      <c r="F1517" t="s">
        <v>1283</v>
      </c>
      <c r="G1517" s="88" t="s">
        <v>651</v>
      </c>
      <c r="H1517" s="15">
        <v>1159</v>
      </c>
      <c r="I1517" s="247" t="s">
        <v>43</v>
      </c>
      <c r="J1517" s="236" t="str">
        <f>IF(ISBLANK(INDEX('Policy Characteristics'!D:D,MATCH($C1517,'Policy Characteristics'!$C:$C,0))),"",INDEX('Policy Characteristics'!D:D,MATCH($C1517,'Policy Characteristics'!$C:$C,0)))</f>
        <v>Industry Energy Efficiency Standards</v>
      </c>
      <c r="K1517" s="76" t="str">
        <f>IF(ISBLANK(INDEX('Policy Characteristics'!E:E,MATCH($C1517,'Policy Characteristics'!$C:$C,0))),"",INDEX('Policy Characteristics'!E:E,MATCH($C1517,'Policy Characteristics'!$C:$C,0)))</f>
        <v>indst efficiency standards</v>
      </c>
      <c r="L1517" s="239">
        <f>IF(ISBLANK(INDEX('Policy Characteristics'!F:F,MATCH($C1517,'Policy Characteristics'!$C:$C,0))),"",INDEX('Policy Characteristics'!F:F,MATCH($C1517,'Policy Characteristics'!$C:$C,0)))</f>
        <v>0</v>
      </c>
      <c r="M1517" s="239">
        <f>IF(ISBLANK(INDEX('Policy Characteristics'!G:G,MATCH($C1517,'Policy Characteristics'!$C:$C,0))),"",INDEX('Policy Characteristics'!G:G,MATCH($C1517,'Policy Characteristics'!$C:$C,0)))</f>
        <v>0.25</v>
      </c>
      <c r="N1517" s="239">
        <f>IF(ISBLANK(INDEX('Policy Characteristics'!H:H,MATCH($C1517,'Policy Characteristics'!$C:$C,0))),"",INDEX('Policy Characteristics'!H:H,MATCH($C1517,'Policy Characteristics'!$C:$C,0)))</f>
        <v>0.01</v>
      </c>
      <c r="O1517" s="76" t="str">
        <f>IF(ISBLANK(INDEX('Policy Characteristics'!I:I,MATCH($C1517,'Policy Characteristics'!$C:$C,0))),"",INDEX('Policy Characteristics'!I:I,MATCH($C1517,'Policy Characteristics'!$C:$C,0)))</f>
        <v>% reduction in energy use</v>
      </c>
      <c r="P1517" s="76" t="str">
        <f>IF(ISBLANK(INDEX('Policy Characteristics'!J:J,MATCH($C1517,'Policy Characteristics'!$C:$C,0))),"",INDEX('Policy Characteristics'!J:J,MATCH($C1517,'Policy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7" s="76" t="str">
        <f>IF(ISBLANK(INDEX('Policy Characteristics'!K:K,MATCH($C1517,'Policy Characteristics'!$C:$C,0))),"",INDEX('Policy Characteristics'!K:K,MATCH($C1517,'Policy Characteristics'!$C:$C,0)))</f>
        <v>industry-ag-main.html#eff-stds</v>
      </c>
      <c r="R1517" s="76" t="str">
        <f>IF(ISBLANK(INDEX('Policy Characteristics'!L:L,MATCH($C1517,'Policy Characteristics'!$C:$C,0))),"",INDEX('Policy Characteristics'!L:L,MATCH($C1517,'Policy Characteristics'!$C:$C,0)))</f>
        <v>industry-energy-efficiency-standards.html</v>
      </c>
    </row>
    <row r="1518" spans="1:18" s="76" customFormat="1" x14ac:dyDescent="0.25">
      <c r="A1518" s="76" t="str">
        <f>IF(ISBLANK(INDEX('Policy Characteristics'!A:A,MATCH($C1518,'Policy Characteristics'!$C:$C,0))),"",INDEX('Policy Characteristics'!A:A,MATCH($C1518,'Policy Characteristics'!$C:$C,0)))</f>
        <v>Industry</v>
      </c>
      <c r="B1518" s="234" t="str">
        <f>IF(ISBLANK(INDEX('Policy Characteristics'!B:B,MATCH($C1518,'Policy Characteristics'!$C:$C,0))),"",INDEX('Policy Characteristics'!B:B,MATCH($C1518,'Policy Characteristics'!$C:$C,0)))</f>
        <v>Industry Energy Efficiency Standards</v>
      </c>
      <c r="C1518" s="76" t="str">
        <f t="shared" si="42"/>
        <v>Percentage Improvement in Eqpt Efficiency Standards above BAU</v>
      </c>
      <c r="D1518" s="78" t="s">
        <v>1321</v>
      </c>
      <c r="E1518" s="88" t="s">
        <v>644</v>
      </c>
      <c r="F1518" t="s">
        <v>1283</v>
      </c>
      <c r="G1518" s="88" t="s">
        <v>652</v>
      </c>
      <c r="H1518" s="15">
        <v>1160</v>
      </c>
      <c r="I1518" s="247" t="s">
        <v>43</v>
      </c>
      <c r="J1518" s="236" t="str">
        <f>IF(ISBLANK(INDEX('Policy Characteristics'!D:D,MATCH($C1518,'Policy Characteristics'!$C:$C,0))),"",INDEX('Policy Characteristics'!D:D,MATCH($C1518,'Policy Characteristics'!$C:$C,0)))</f>
        <v>Industry Energy Efficiency Standards</v>
      </c>
      <c r="K1518" s="76" t="str">
        <f>IF(ISBLANK(INDEX('Policy Characteristics'!E:E,MATCH($C1518,'Policy Characteristics'!$C:$C,0))),"",INDEX('Policy Characteristics'!E:E,MATCH($C1518,'Policy Characteristics'!$C:$C,0)))</f>
        <v>indst efficiency standards</v>
      </c>
      <c r="L1518" s="239">
        <f>IF(ISBLANK(INDEX('Policy Characteristics'!F:F,MATCH($C1518,'Policy Characteristics'!$C:$C,0))),"",INDEX('Policy Characteristics'!F:F,MATCH($C1518,'Policy Characteristics'!$C:$C,0)))</f>
        <v>0</v>
      </c>
      <c r="M1518" s="239">
        <f>IF(ISBLANK(INDEX('Policy Characteristics'!G:G,MATCH($C1518,'Policy Characteristics'!$C:$C,0))),"",INDEX('Policy Characteristics'!G:G,MATCH($C1518,'Policy Characteristics'!$C:$C,0)))</f>
        <v>0.25</v>
      </c>
      <c r="N1518" s="239">
        <f>IF(ISBLANK(INDEX('Policy Characteristics'!H:H,MATCH($C1518,'Policy Characteristics'!$C:$C,0))),"",INDEX('Policy Characteristics'!H:H,MATCH($C1518,'Policy Characteristics'!$C:$C,0)))</f>
        <v>0.01</v>
      </c>
      <c r="O1518" s="76" t="str">
        <f>IF(ISBLANK(INDEX('Policy Characteristics'!I:I,MATCH($C1518,'Policy Characteristics'!$C:$C,0))),"",INDEX('Policy Characteristics'!I:I,MATCH($C1518,'Policy Characteristics'!$C:$C,0)))</f>
        <v>% reduction in energy use</v>
      </c>
      <c r="P1518" s="76" t="str">
        <f>IF(ISBLANK(INDEX('Policy Characteristics'!J:J,MATCH($C1518,'Policy Characteristics'!$C:$C,0))),"",INDEX('Policy Characteristics'!J:J,MATCH($C1518,'Policy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8" s="76" t="str">
        <f>IF(ISBLANK(INDEX('Policy Characteristics'!K:K,MATCH($C1518,'Policy Characteristics'!$C:$C,0))),"",INDEX('Policy Characteristics'!K:K,MATCH($C1518,'Policy Characteristics'!$C:$C,0)))</f>
        <v>industry-ag-main.html#eff-stds</v>
      </c>
      <c r="R1518" s="76" t="str">
        <f>IF(ISBLANK(INDEX('Policy Characteristics'!L:L,MATCH($C1518,'Policy Characteristics'!$C:$C,0))),"",INDEX('Policy Characteristics'!L:L,MATCH($C1518,'Policy Characteristics'!$C:$C,0)))</f>
        <v>industry-energy-efficiency-standards.html</v>
      </c>
    </row>
    <row r="1519" spans="1:18" s="76" customFormat="1" x14ac:dyDescent="0.25">
      <c r="A1519" s="76" t="str">
        <f>IF(ISBLANK(INDEX('Policy Characteristics'!A:A,MATCH($C1519,'Policy Characteristics'!$C:$C,0))),"",INDEX('Policy Characteristics'!A:A,MATCH($C1519,'Policy Characteristics'!$C:$C,0)))</f>
        <v>Industry</v>
      </c>
      <c r="B1519" s="234" t="str">
        <f>IF(ISBLANK(INDEX('Policy Characteristics'!B:B,MATCH($C1519,'Policy Characteristics'!$C:$C,0))),"",INDEX('Policy Characteristics'!B:B,MATCH($C1519,'Policy Characteristics'!$C:$C,0)))</f>
        <v>Industry Energy Efficiency Standards</v>
      </c>
      <c r="C1519" s="76" t="str">
        <f t="shared" si="42"/>
        <v>Percentage Improvement in Eqpt Efficiency Standards above BAU</v>
      </c>
      <c r="D1519" s="78" t="s">
        <v>1321</v>
      </c>
      <c r="E1519" s="88" t="s">
        <v>645</v>
      </c>
      <c r="F1519" t="s">
        <v>1283</v>
      </c>
      <c r="G1519" s="88" t="s">
        <v>649</v>
      </c>
      <c r="H1519" s="15">
        <v>1161</v>
      </c>
      <c r="I1519" s="247" t="s">
        <v>44</v>
      </c>
      <c r="J1519" s="236" t="str">
        <f>IF(ISBLANK(INDEX('Policy Characteristics'!D:D,MATCH($C1519,'Policy Characteristics'!$C:$C,0))),"",INDEX('Policy Characteristics'!D:D,MATCH($C1519,'Policy Characteristics'!$C:$C,0)))</f>
        <v>Industry Energy Efficiency Standards</v>
      </c>
      <c r="K1519" s="76" t="str">
        <f>IF(ISBLANK(INDEX('Policy Characteristics'!E:E,MATCH($C1519,'Policy Characteristics'!$C:$C,0))),"",INDEX('Policy Characteristics'!E:E,MATCH($C1519,'Policy Characteristics'!$C:$C,0)))</f>
        <v>indst efficiency standards</v>
      </c>
      <c r="L1519" s="239">
        <f>IF(ISBLANK(INDEX('Policy Characteristics'!F:F,MATCH($C1519,'Policy Characteristics'!$C:$C,0))),"",INDEX('Policy Characteristics'!F:F,MATCH($C1519,'Policy Characteristics'!$C:$C,0)))</f>
        <v>0</v>
      </c>
      <c r="M1519" s="239">
        <f>IF(ISBLANK(INDEX('Policy Characteristics'!G:G,MATCH($C1519,'Policy Characteristics'!$C:$C,0))),"",INDEX('Policy Characteristics'!G:G,MATCH($C1519,'Policy Characteristics'!$C:$C,0)))</f>
        <v>0.25</v>
      </c>
      <c r="N1519" s="239">
        <f>IF(ISBLANK(INDEX('Policy Characteristics'!H:H,MATCH($C1519,'Policy Characteristics'!$C:$C,0))),"",INDEX('Policy Characteristics'!H:H,MATCH($C1519,'Policy Characteristics'!$C:$C,0)))</f>
        <v>0.01</v>
      </c>
      <c r="O1519" s="76" t="str">
        <f>IF(ISBLANK(INDEX('Policy Characteristics'!I:I,MATCH($C1519,'Policy Characteristics'!$C:$C,0))),"",INDEX('Policy Characteristics'!I:I,MATCH($C1519,'Policy Characteristics'!$C:$C,0)))</f>
        <v>% reduction in energy use</v>
      </c>
      <c r="P1519" s="76" t="str">
        <f>IF(ISBLANK(INDEX('Policy Characteristics'!J:J,MATCH($C1519,'Policy Characteristics'!$C:$C,0))),"",INDEX('Policy Characteristics'!J:J,MATCH($C1519,'Policy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9" s="76" t="str">
        <f>IF(ISBLANK(INDEX('Policy Characteristics'!K:K,MATCH($C1519,'Policy Characteristics'!$C:$C,0))),"",INDEX('Policy Characteristics'!K:K,MATCH($C1519,'Policy Characteristics'!$C:$C,0)))</f>
        <v>industry-ag-main.html#eff-stds</v>
      </c>
      <c r="R1519" s="76" t="str">
        <f>IF(ISBLANK(INDEX('Policy Characteristics'!L:L,MATCH($C1519,'Policy Characteristics'!$C:$C,0))),"",INDEX('Policy Characteristics'!L:L,MATCH($C1519,'Policy Characteristics'!$C:$C,0)))</f>
        <v>industry-energy-efficiency-standards.html</v>
      </c>
    </row>
    <row r="1520" spans="1:18" s="76" customFormat="1" x14ac:dyDescent="0.25">
      <c r="A1520" s="76" t="str">
        <f>IF(ISBLANK(INDEX('Policy Characteristics'!A:A,MATCH($C1520,'Policy Characteristics'!$C:$C,0))),"",INDEX('Policy Characteristics'!A:A,MATCH($C1520,'Policy Characteristics'!$C:$C,0)))</f>
        <v>Industry</v>
      </c>
      <c r="B1520" s="234" t="str">
        <f>IF(ISBLANK(INDEX('Policy Characteristics'!B:B,MATCH($C1520,'Policy Characteristics'!$C:$C,0))),"",INDEX('Policy Characteristics'!B:B,MATCH($C1520,'Policy Characteristics'!$C:$C,0)))</f>
        <v>Industry Energy Efficiency Standards</v>
      </c>
      <c r="C1520" s="76" t="str">
        <f t="shared" si="42"/>
        <v>Percentage Improvement in Eqpt Efficiency Standards above BAU</v>
      </c>
      <c r="D1520" s="78" t="s">
        <v>1321</v>
      </c>
      <c r="E1520" s="88" t="s">
        <v>646</v>
      </c>
      <c r="F1520" t="s">
        <v>1283</v>
      </c>
      <c r="G1520" s="88" t="s">
        <v>650</v>
      </c>
      <c r="H1520" s="15">
        <v>1162</v>
      </c>
      <c r="I1520" s="247" t="s">
        <v>43</v>
      </c>
      <c r="J1520" s="236" t="str">
        <f>IF(ISBLANK(INDEX('Policy Characteristics'!D:D,MATCH($C1520,'Policy Characteristics'!$C:$C,0))),"",INDEX('Policy Characteristics'!D:D,MATCH($C1520,'Policy Characteristics'!$C:$C,0)))</f>
        <v>Industry Energy Efficiency Standards</v>
      </c>
      <c r="K1520" s="76" t="str">
        <f>IF(ISBLANK(INDEX('Policy Characteristics'!E:E,MATCH($C1520,'Policy Characteristics'!$C:$C,0))),"",INDEX('Policy Characteristics'!E:E,MATCH($C1520,'Policy Characteristics'!$C:$C,0)))</f>
        <v>indst efficiency standards</v>
      </c>
      <c r="L1520" s="239">
        <f>IF(ISBLANK(INDEX('Policy Characteristics'!F:F,MATCH($C1520,'Policy Characteristics'!$C:$C,0))),"",INDEX('Policy Characteristics'!F:F,MATCH($C1520,'Policy Characteristics'!$C:$C,0)))</f>
        <v>0</v>
      </c>
      <c r="M1520" s="239">
        <f>IF(ISBLANK(INDEX('Policy Characteristics'!G:G,MATCH($C1520,'Policy Characteristics'!$C:$C,0))),"",INDEX('Policy Characteristics'!G:G,MATCH($C1520,'Policy Characteristics'!$C:$C,0)))</f>
        <v>0.25</v>
      </c>
      <c r="N1520" s="239">
        <f>IF(ISBLANK(INDEX('Policy Characteristics'!H:H,MATCH($C1520,'Policy Characteristics'!$C:$C,0))),"",INDEX('Policy Characteristics'!H:H,MATCH($C1520,'Policy Characteristics'!$C:$C,0)))</f>
        <v>0.01</v>
      </c>
      <c r="O1520" s="76" t="str">
        <f>IF(ISBLANK(INDEX('Policy Characteristics'!I:I,MATCH($C1520,'Policy Characteristics'!$C:$C,0))),"",INDEX('Policy Characteristics'!I:I,MATCH($C1520,'Policy Characteristics'!$C:$C,0)))</f>
        <v>% reduction in energy use</v>
      </c>
      <c r="P1520" s="76" t="str">
        <f>IF(ISBLANK(INDEX('Policy Characteristics'!J:J,MATCH($C1520,'Policy Characteristics'!$C:$C,0))),"",INDEX('Policy Characteristics'!J:J,MATCH($C1520,'Policy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0" s="76" t="str">
        <f>IF(ISBLANK(INDEX('Policy Characteristics'!K:K,MATCH($C1520,'Policy Characteristics'!$C:$C,0))),"",INDEX('Policy Characteristics'!K:K,MATCH($C1520,'Policy Characteristics'!$C:$C,0)))</f>
        <v>industry-ag-main.html#eff-stds</v>
      </c>
      <c r="R1520" s="76" t="str">
        <f>IF(ISBLANK(INDEX('Policy Characteristics'!L:L,MATCH($C1520,'Policy Characteristics'!$C:$C,0))),"",INDEX('Policy Characteristics'!L:L,MATCH($C1520,'Policy Characteristics'!$C:$C,0)))</f>
        <v>industry-energy-efficiency-standards.html</v>
      </c>
    </row>
    <row r="1521" spans="1:18" s="76" customFormat="1" x14ac:dyDescent="0.25">
      <c r="A1521" s="76" t="str">
        <f>IF(ISBLANK(INDEX('Policy Characteristics'!A:A,MATCH($C1521,'Policy Characteristics'!$C:$C,0))),"",INDEX('Policy Characteristics'!A:A,MATCH($C1521,'Policy Characteristics'!$C:$C,0)))</f>
        <v>Industry</v>
      </c>
      <c r="B1521" s="234" t="str">
        <f>IF(ISBLANK(INDEX('Policy Characteristics'!B:B,MATCH($C1521,'Policy Characteristics'!$C:$C,0))),"",INDEX('Policy Characteristics'!B:B,MATCH($C1521,'Policy Characteristics'!$C:$C,0)))</f>
        <v>Industry Energy Efficiency Standards</v>
      </c>
      <c r="C1521" s="76" t="str">
        <f t="shared" si="42"/>
        <v>Percentage Improvement in Eqpt Efficiency Standards above BAU</v>
      </c>
      <c r="D1521" s="78" t="s">
        <v>1321</v>
      </c>
      <c r="E1521" s="88" t="s">
        <v>647</v>
      </c>
      <c r="F1521" t="s">
        <v>1283</v>
      </c>
      <c r="G1521" s="88" t="s">
        <v>653</v>
      </c>
      <c r="H1521" s="15">
        <v>1163</v>
      </c>
      <c r="I1521" s="247" t="s">
        <v>44</v>
      </c>
      <c r="J1521" s="236" t="str">
        <f>IF(ISBLANK(INDEX('Policy Characteristics'!D:D,MATCH($C1521,'Policy Characteristics'!$C:$C,0))),"",INDEX('Policy Characteristics'!D:D,MATCH($C1521,'Policy Characteristics'!$C:$C,0)))</f>
        <v>Industry Energy Efficiency Standards</v>
      </c>
      <c r="K1521" s="76" t="str">
        <f>IF(ISBLANK(INDEX('Policy Characteristics'!E:E,MATCH($C1521,'Policy Characteristics'!$C:$C,0))),"",INDEX('Policy Characteristics'!E:E,MATCH($C1521,'Policy Characteristics'!$C:$C,0)))</f>
        <v>indst efficiency standards</v>
      </c>
      <c r="L1521" s="239">
        <f>IF(ISBLANK(INDEX('Policy Characteristics'!F:F,MATCH($C1521,'Policy Characteristics'!$C:$C,0))),"",INDEX('Policy Characteristics'!F:F,MATCH($C1521,'Policy Characteristics'!$C:$C,0)))</f>
        <v>0</v>
      </c>
      <c r="M1521" s="239">
        <f>IF(ISBLANK(INDEX('Policy Characteristics'!G:G,MATCH($C1521,'Policy Characteristics'!$C:$C,0))),"",INDEX('Policy Characteristics'!G:G,MATCH($C1521,'Policy Characteristics'!$C:$C,0)))</f>
        <v>0.25</v>
      </c>
      <c r="N1521" s="239">
        <f>IF(ISBLANK(INDEX('Policy Characteristics'!H:H,MATCH($C1521,'Policy Characteristics'!$C:$C,0))),"",INDEX('Policy Characteristics'!H:H,MATCH($C1521,'Policy Characteristics'!$C:$C,0)))</f>
        <v>0.01</v>
      </c>
      <c r="O1521" s="76" t="str">
        <f>IF(ISBLANK(INDEX('Policy Characteristics'!I:I,MATCH($C1521,'Policy Characteristics'!$C:$C,0))),"",INDEX('Policy Characteristics'!I:I,MATCH($C1521,'Policy Characteristics'!$C:$C,0)))</f>
        <v>% reduction in energy use</v>
      </c>
      <c r="P1521" s="76" t="str">
        <f>IF(ISBLANK(INDEX('Policy Characteristics'!J:J,MATCH($C1521,'Policy Characteristics'!$C:$C,0))),"",INDEX('Policy Characteristics'!J:J,MATCH($C1521,'Policy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1" s="76" t="str">
        <f>IF(ISBLANK(INDEX('Policy Characteristics'!K:K,MATCH($C1521,'Policy Characteristics'!$C:$C,0))),"",INDEX('Policy Characteristics'!K:K,MATCH($C1521,'Policy Characteristics'!$C:$C,0)))</f>
        <v>industry-ag-main.html#eff-stds</v>
      </c>
      <c r="R1521" s="76" t="str">
        <f>IF(ISBLANK(INDEX('Policy Characteristics'!L:L,MATCH($C1521,'Policy Characteristics'!$C:$C,0))),"",INDEX('Policy Characteristics'!L:L,MATCH($C1521,'Policy Characteristics'!$C:$C,0)))</f>
        <v>industry-energy-efficiency-standards.html</v>
      </c>
    </row>
    <row r="1522" spans="1:18" s="76" customFormat="1" x14ac:dyDescent="0.25">
      <c r="A1522" s="76" t="str">
        <f>IF(ISBLANK(INDEX('Policy Characteristics'!A:A,MATCH($C1522,'Policy Characteristics'!$C:$C,0))),"",INDEX('Policy Characteristics'!A:A,MATCH($C1522,'Policy Characteristics'!$C:$C,0)))</f>
        <v>Industry</v>
      </c>
      <c r="B1522" s="234" t="str">
        <f>IF(ISBLANK(INDEX('Policy Characteristics'!B:B,MATCH($C1522,'Policy Characteristics'!$C:$C,0))),"",INDEX('Policy Characteristics'!B:B,MATCH($C1522,'Policy Characteristics'!$C:$C,0)))</f>
        <v>Industry Energy Efficiency Standards</v>
      </c>
      <c r="C1522" s="76" t="str">
        <f t="shared" si="42"/>
        <v>Percentage Improvement in Eqpt Efficiency Standards above BAU</v>
      </c>
      <c r="D1522" s="78" t="s">
        <v>1321</v>
      </c>
      <c r="E1522" s="88" t="s">
        <v>946</v>
      </c>
      <c r="F1522" t="s">
        <v>1283</v>
      </c>
      <c r="G1522" s="88" t="s">
        <v>949</v>
      </c>
      <c r="H1522" s="15">
        <v>1164</v>
      </c>
      <c r="I1522" s="247" t="s">
        <v>44</v>
      </c>
      <c r="J1522" s="236" t="str">
        <f>IF(ISBLANK(INDEX('Policy Characteristics'!D:D,MATCH($C1522,'Policy Characteristics'!$C:$C,0))),"",INDEX('Policy Characteristics'!D:D,MATCH($C1522,'Policy Characteristics'!$C:$C,0)))</f>
        <v>Industry Energy Efficiency Standards</v>
      </c>
      <c r="K1522" s="76" t="str">
        <f>IF(ISBLANK(INDEX('Policy Characteristics'!E:E,MATCH($C1522,'Policy Characteristics'!$C:$C,0))),"",INDEX('Policy Characteristics'!E:E,MATCH($C1522,'Policy Characteristics'!$C:$C,0)))</f>
        <v>indst efficiency standards</v>
      </c>
      <c r="L1522" s="239">
        <f>IF(ISBLANK(INDEX('Policy Characteristics'!F:F,MATCH($C1522,'Policy Characteristics'!$C:$C,0))),"",INDEX('Policy Characteristics'!F:F,MATCH($C1522,'Policy Characteristics'!$C:$C,0)))</f>
        <v>0</v>
      </c>
      <c r="M1522" s="239">
        <f>IF(ISBLANK(INDEX('Policy Characteristics'!G:G,MATCH($C1522,'Policy Characteristics'!$C:$C,0))),"",INDEX('Policy Characteristics'!G:G,MATCH($C1522,'Policy Characteristics'!$C:$C,0)))</f>
        <v>0.25</v>
      </c>
      <c r="N1522" s="239">
        <f>IF(ISBLANK(INDEX('Policy Characteristics'!H:H,MATCH($C1522,'Policy Characteristics'!$C:$C,0))),"",INDEX('Policy Characteristics'!H:H,MATCH($C1522,'Policy Characteristics'!$C:$C,0)))</f>
        <v>0.01</v>
      </c>
      <c r="O1522" s="76" t="str">
        <f>IF(ISBLANK(INDEX('Policy Characteristics'!I:I,MATCH($C1522,'Policy Characteristics'!$C:$C,0))),"",INDEX('Policy Characteristics'!I:I,MATCH($C1522,'Policy Characteristics'!$C:$C,0)))</f>
        <v>% reduction in energy use</v>
      </c>
      <c r="P1522" s="76" t="str">
        <f>IF(ISBLANK(INDEX('Policy Characteristics'!J:J,MATCH($C1522,'Policy Characteristics'!$C:$C,0))),"",INDEX('Policy Characteristics'!J:J,MATCH($C1522,'Policy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2" s="76" t="str">
        <f>IF(ISBLANK(INDEX('Policy Characteristics'!K:K,MATCH($C1522,'Policy Characteristics'!$C:$C,0))),"",INDEX('Policy Characteristics'!K:K,MATCH($C1522,'Policy Characteristics'!$C:$C,0)))</f>
        <v>industry-ag-main.html#eff-stds</v>
      </c>
      <c r="R1522" s="76" t="str">
        <f>IF(ISBLANK(INDEX('Policy Characteristics'!L:L,MATCH($C1522,'Policy Characteristics'!$C:$C,0))),"",INDEX('Policy Characteristics'!L:L,MATCH($C1522,'Policy Characteristics'!$C:$C,0)))</f>
        <v>industry-energy-efficiency-standards.html</v>
      </c>
    </row>
    <row r="1523" spans="1:18" s="76" customFormat="1" x14ac:dyDescent="0.25">
      <c r="A1523" s="76" t="str">
        <f>IF(ISBLANK(INDEX('Policy Characteristics'!A:A,MATCH($C1523,'Policy Characteristics'!$C:$C,0))),"",INDEX('Policy Characteristics'!A:A,MATCH($C1523,'Policy Characteristics'!$C:$C,0)))</f>
        <v>Industry</v>
      </c>
      <c r="B1523" s="234" t="str">
        <f>IF(ISBLANK(INDEX('Policy Characteristics'!B:B,MATCH($C1523,'Policy Characteristics'!$C:$C,0))),"",INDEX('Policy Characteristics'!B:B,MATCH($C1523,'Policy Characteristics'!$C:$C,0)))</f>
        <v>Industry Energy Efficiency Standards</v>
      </c>
      <c r="C1523" s="76" t="str">
        <f t="shared" si="42"/>
        <v>Percentage Improvement in Eqpt Efficiency Standards above BAU</v>
      </c>
      <c r="D1523" s="78" t="s">
        <v>1321</v>
      </c>
      <c r="E1523" s="88" t="s">
        <v>947</v>
      </c>
      <c r="F1523" t="s">
        <v>1283</v>
      </c>
      <c r="G1523" s="88" t="s">
        <v>951</v>
      </c>
      <c r="H1523" s="15">
        <v>1165</v>
      </c>
      <c r="I1523" s="247" t="s">
        <v>43</v>
      </c>
      <c r="J1523" s="236" t="str">
        <f>IF(ISBLANK(INDEX('Policy Characteristics'!D:D,MATCH($C1523,'Policy Characteristics'!$C:$C,0))),"",INDEX('Policy Characteristics'!D:D,MATCH($C1523,'Policy Characteristics'!$C:$C,0)))</f>
        <v>Industry Energy Efficiency Standards</v>
      </c>
      <c r="K1523" s="76" t="str">
        <f>IF(ISBLANK(INDEX('Policy Characteristics'!E:E,MATCH($C1523,'Policy Characteristics'!$C:$C,0))),"",INDEX('Policy Characteristics'!E:E,MATCH($C1523,'Policy Characteristics'!$C:$C,0)))</f>
        <v>indst efficiency standards</v>
      </c>
      <c r="L1523" s="239">
        <f>IF(ISBLANK(INDEX('Policy Characteristics'!F:F,MATCH($C1523,'Policy Characteristics'!$C:$C,0))),"",INDEX('Policy Characteristics'!F:F,MATCH($C1523,'Policy Characteristics'!$C:$C,0)))</f>
        <v>0</v>
      </c>
      <c r="M1523" s="239">
        <f>IF(ISBLANK(INDEX('Policy Characteristics'!G:G,MATCH($C1523,'Policy Characteristics'!$C:$C,0))),"",INDEX('Policy Characteristics'!G:G,MATCH($C1523,'Policy Characteristics'!$C:$C,0)))</f>
        <v>0.25</v>
      </c>
      <c r="N1523" s="239">
        <f>IF(ISBLANK(INDEX('Policy Characteristics'!H:H,MATCH($C1523,'Policy Characteristics'!$C:$C,0))),"",INDEX('Policy Characteristics'!H:H,MATCH($C1523,'Policy Characteristics'!$C:$C,0)))</f>
        <v>0.01</v>
      </c>
      <c r="O1523" s="76" t="str">
        <f>IF(ISBLANK(INDEX('Policy Characteristics'!I:I,MATCH($C1523,'Policy Characteristics'!$C:$C,0))),"",INDEX('Policy Characteristics'!I:I,MATCH($C1523,'Policy Characteristics'!$C:$C,0)))</f>
        <v>% reduction in energy use</v>
      </c>
      <c r="P1523" s="76" t="str">
        <f>IF(ISBLANK(INDEX('Policy Characteristics'!J:J,MATCH($C1523,'Policy Characteristics'!$C:$C,0))),"",INDEX('Policy Characteristics'!J:J,MATCH($C1523,'Policy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3" s="76" t="str">
        <f>IF(ISBLANK(INDEX('Policy Characteristics'!K:K,MATCH($C1523,'Policy Characteristics'!$C:$C,0))),"",INDEX('Policy Characteristics'!K:K,MATCH($C1523,'Policy Characteristics'!$C:$C,0)))</f>
        <v>industry-ag-main.html#eff-stds</v>
      </c>
      <c r="R1523" s="76" t="str">
        <f>IF(ISBLANK(INDEX('Policy Characteristics'!L:L,MATCH($C1523,'Policy Characteristics'!$C:$C,0))),"",INDEX('Policy Characteristics'!L:L,MATCH($C1523,'Policy Characteristics'!$C:$C,0)))</f>
        <v>industry-energy-efficiency-standards.html</v>
      </c>
    </row>
    <row r="1524" spans="1:18" s="76" customFormat="1" x14ac:dyDescent="0.25">
      <c r="A1524" s="76" t="str">
        <f>IF(ISBLANK(INDEX('Policy Characteristics'!A:A,MATCH($C1524,'Policy Characteristics'!$C:$C,0))),"",INDEX('Policy Characteristics'!A:A,MATCH($C1524,'Policy Characteristics'!$C:$C,0)))</f>
        <v>Industry</v>
      </c>
      <c r="B1524" s="234" t="str">
        <f>IF(ISBLANK(INDEX('Policy Characteristics'!B:B,MATCH($C1524,'Policy Characteristics'!$C:$C,0))),"",INDEX('Policy Characteristics'!B:B,MATCH($C1524,'Policy Characteristics'!$C:$C,0)))</f>
        <v>Industry Energy Efficiency Standards</v>
      </c>
      <c r="C1524" s="76" t="str">
        <f t="shared" si="42"/>
        <v>Percentage Improvement in Eqpt Efficiency Standards above BAU</v>
      </c>
      <c r="D1524" s="78" t="s">
        <v>1321</v>
      </c>
      <c r="E1524" s="88" t="s">
        <v>948</v>
      </c>
      <c r="F1524" t="s">
        <v>1283</v>
      </c>
      <c r="G1524" s="88" t="s">
        <v>952</v>
      </c>
      <c r="H1524" s="15">
        <v>1166</v>
      </c>
      <c r="I1524" s="247" t="s">
        <v>43</v>
      </c>
      <c r="J1524" s="236" t="str">
        <f>IF(ISBLANK(INDEX('Policy Characteristics'!D:D,MATCH($C1524,'Policy Characteristics'!$C:$C,0))),"",INDEX('Policy Characteristics'!D:D,MATCH($C1524,'Policy Characteristics'!$C:$C,0)))</f>
        <v>Industry Energy Efficiency Standards</v>
      </c>
      <c r="K1524" s="76" t="str">
        <f>IF(ISBLANK(INDEX('Policy Characteristics'!E:E,MATCH($C1524,'Policy Characteristics'!$C:$C,0))),"",INDEX('Policy Characteristics'!E:E,MATCH($C1524,'Policy Characteristics'!$C:$C,0)))</f>
        <v>indst efficiency standards</v>
      </c>
      <c r="L1524" s="239">
        <f>IF(ISBLANK(INDEX('Policy Characteristics'!F:F,MATCH($C1524,'Policy Characteristics'!$C:$C,0))),"",INDEX('Policy Characteristics'!F:F,MATCH($C1524,'Policy Characteristics'!$C:$C,0)))</f>
        <v>0</v>
      </c>
      <c r="M1524" s="239">
        <f>IF(ISBLANK(INDEX('Policy Characteristics'!G:G,MATCH($C1524,'Policy Characteristics'!$C:$C,0))),"",INDEX('Policy Characteristics'!G:G,MATCH($C1524,'Policy Characteristics'!$C:$C,0)))</f>
        <v>0.25</v>
      </c>
      <c r="N1524" s="239">
        <f>IF(ISBLANK(INDEX('Policy Characteristics'!H:H,MATCH($C1524,'Policy Characteristics'!$C:$C,0))),"",INDEX('Policy Characteristics'!H:H,MATCH($C1524,'Policy Characteristics'!$C:$C,0)))</f>
        <v>0.01</v>
      </c>
      <c r="O1524" s="76" t="str">
        <f>IF(ISBLANK(INDEX('Policy Characteristics'!I:I,MATCH($C1524,'Policy Characteristics'!$C:$C,0))),"",INDEX('Policy Characteristics'!I:I,MATCH($C1524,'Policy Characteristics'!$C:$C,0)))</f>
        <v>% reduction in energy use</v>
      </c>
      <c r="P1524" s="76" t="str">
        <f>IF(ISBLANK(INDEX('Policy Characteristics'!J:J,MATCH($C1524,'Policy Characteristics'!$C:$C,0))),"",INDEX('Policy Characteristics'!J:J,MATCH($C1524,'Policy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4" s="76" t="str">
        <f>IF(ISBLANK(INDEX('Policy Characteristics'!K:K,MATCH($C1524,'Policy Characteristics'!$C:$C,0))),"",INDEX('Policy Characteristics'!K:K,MATCH($C1524,'Policy Characteristics'!$C:$C,0)))</f>
        <v>industry-ag-main.html#eff-stds</v>
      </c>
      <c r="R1524" s="76" t="str">
        <f>IF(ISBLANK(INDEX('Policy Characteristics'!L:L,MATCH($C1524,'Policy Characteristics'!$C:$C,0))),"",INDEX('Policy Characteristics'!L:L,MATCH($C1524,'Policy Characteristics'!$C:$C,0)))</f>
        <v>industry-energy-efficiency-standards.html</v>
      </c>
    </row>
    <row r="1525" spans="1:18" s="76" customFormat="1" x14ac:dyDescent="0.25">
      <c r="A1525" s="76" t="str">
        <f>IF(ISBLANK(INDEX('Policy Characteristics'!A:A,MATCH($C1525,'Policy Characteristics'!$C:$C,0))),"",INDEX('Policy Characteristics'!A:A,MATCH($C1525,'Policy Characteristics'!$C:$C,0)))</f>
        <v>Industry</v>
      </c>
      <c r="B1525" s="234" t="str">
        <f>IF(ISBLANK(INDEX('Policy Characteristics'!B:B,MATCH($C1525,'Policy Characteristics'!$C:$C,0))),"",INDEX('Policy Characteristics'!B:B,MATCH($C1525,'Policy Characteristics'!$C:$C,0)))</f>
        <v>Industry Energy Efficiency Standards</v>
      </c>
      <c r="C1525" s="76" t="str">
        <f t="shared" si="42"/>
        <v>Percentage Improvement in Eqpt Efficiency Standards above BAU</v>
      </c>
      <c r="D1525" s="78" t="s">
        <v>1321</v>
      </c>
      <c r="E1525" s="88" t="s">
        <v>945</v>
      </c>
      <c r="F1525" t="s">
        <v>1283</v>
      </c>
      <c r="G1525" s="88" t="s">
        <v>950</v>
      </c>
      <c r="H1525" s="15">
        <v>1167</v>
      </c>
      <c r="I1525" s="247" t="s">
        <v>44</v>
      </c>
      <c r="J1525" s="236" t="str">
        <f>IF(ISBLANK(INDEX('Policy Characteristics'!D:D,MATCH($C1525,'Policy Characteristics'!$C:$C,0))),"",INDEX('Policy Characteristics'!D:D,MATCH($C1525,'Policy Characteristics'!$C:$C,0)))</f>
        <v>Industry Energy Efficiency Standards</v>
      </c>
      <c r="K1525" s="76" t="str">
        <f>IF(ISBLANK(INDEX('Policy Characteristics'!E:E,MATCH($C1525,'Policy Characteristics'!$C:$C,0))),"",INDEX('Policy Characteristics'!E:E,MATCH($C1525,'Policy Characteristics'!$C:$C,0)))</f>
        <v>indst efficiency standards</v>
      </c>
      <c r="L1525" s="239">
        <f>IF(ISBLANK(INDEX('Policy Characteristics'!F:F,MATCH($C1525,'Policy Characteristics'!$C:$C,0))),"",INDEX('Policy Characteristics'!F:F,MATCH($C1525,'Policy Characteristics'!$C:$C,0)))</f>
        <v>0</v>
      </c>
      <c r="M1525" s="239">
        <f>IF(ISBLANK(INDEX('Policy Characteristics'!G:G,MATCH($C1525,'Policy Characteristics'!$C:$C,0))),"",INDEX('Policy Characteristics'!G:G,MATCH($C1525,'Policy Characteristics'!$C:$C,0)))</f>
        <v>0.25</v>
      </c>
      <c r="N1525" s="239">
        <f>IF(ISBLANK(INDEX('Policy Characteristics'!H:H,MATCH($C1525,'Policy Characteristics'!$C:$C,0))),"",INDEX('Policy Characteristics'!H:H,MATCH($C1525,'Policy Characteristics'!$C:$C,0)))</f>
        <v>0.01</v>
      </c>
      <c r="O1525" s="76" t="str">
        <f>IF(ISBLANK(INDEX('Policy Characteristics'!I:I,MATCH($C1525,'Policy Characteristics'!$C:$C,0))),"",INDEX('Policy Characteristics'!I:I,MATCH($C1525,'Policy Characteristics'!$C:$C,0)))</f>
        <v>% reduction in energy use</v>
      </c>
      <c r="P1525" s="76" t="str">
        <f>IF(ISBLANK(INDEX('Policy Characteristics'!J:J,MATCH($C1525,'Policy Characteristics'!$C:$C,0))),"",INDEX('Policy Characteristics'!J:J,MATCH($C1525,'Policy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5" s="76" t="str">
        <f>IF(ISBLANK(INDEX('Policy Characteristics'!K:K,MATCH($C1525,'Policy Characteristics'!$C:$C,0))),"",INDEX('Policy Characteristics'!K:K,MATCH($C1525,'Policy Characteristics'!$C:$C,0)))</f>
        <v>industry-ag-main.html#eff-stds</v>
      </c>
      <c r="R1525" s="76" t="str">
        <f>IF(ISBLANK(INDEX('Policy Characteristics'!L:L,MATCH($C1525,'Policy Characteristics'!$C:$C,0))),"",INDEX('Policy Characteristics'!L:L,MATCH($C1525,'Policy Characteristics'!$C:$C,0)))</f>
        <v>industry-energy-efficiency-standards.html</v>
      </c>
    </row>
    <row r="1526" spans="1:18" s="76" customFormat="1" x14ac:dyDescent="0.25">
      <c r="A1526" s="76" t="str">
        <f>IF(ISBLANK(INDEX('Policy Characteristics'!A:A,MATCH($C1526,'Policy Characteristics'!$C:$C,0))),"",INDEX('Policy Characteristics'!A:A,MATCH($C1526,'Policy Characteristics'!$C:$C,0)))</f>
        <v>Industry</v>
      </c>
      <c r="B1526" s="234" t="str">
        <f>IF(ISBLANK(INDEX('Policy Characteristics'!B:B,MATCH($C1526,'Policy Characteristics'!$C:$C,0))),"",INDEX('Policy Characteristics'!B:B,MATCH($C1526,'Policy Characteristics'!$C:$C,0)))</f>
        <v>Industry Energy Efficiency Standards</v>
      </c>
      <c r="C1526" s="76" t="str">
        <f t="shared" si="42"/>
        <v>Percentage Improvement in Eqpt Efficiency Standards above BAU</v>
      </c>
      <c r="D1526" s="78" t="s">
        <v>1322</v>
      </c>
      <c r="E1526" s="88" t="s">
        <v>642</v>
      </c>
      <c r="F1526" t="s">
        <v>1284</v>
      </c>
      <c r="G1526" s="88" t="s">
        <v>648</v>
      </c>
      <c r="H1526" s="15">
        <v>1168</v>
      </c>
      <c r="I1526" s="247" t="s">
        <v>43</v>
      </c>
      <c r="J1526" s="236" t="str">
        <f>IF(ISBLANK(INDEX('Policy Characteristics'!D:D,MATCH($C1526,'Policy Characteristics'!$C:$C,0))),"",INDEX('Policy Characteristics'!D:D,MATCH($C1526,'Policy Characteristics'!$C:$C,0)))</f>
        <v>Industry Energy Efficiency Standards</v>
      </c>
      <c r="K1526" s="76" t="str">
        <f>IF(ISBLANK(INDEX('Policy Characteristics'!E:E,MATCH($C1526,'Policy Characteristics'!$C:$C,0))),"",INDEX('Policy Characteristics'!E:E,MATCH($C1526,'Policy Characteristics'!$C:$C,0)))</f>
        <v>indst efficiency standards</v>
      </c>
      <c r="L1526" s="239">
        <f>IF(ISBLANK(INDEX('Policy Characteristics'!F:F,MATCH($C1526,'Policy Characteristics'!$C:$C,0))),"",INDEX('Policy Characteristics'!F:F,MATCH($C1526,'Policy Characteristics'!$C:$C,0)))</f>
        <v>0</v>
      </c>
      <c r="M1526" s="239">
        <f>IF(ISBLANK(INDEX('Policy Characteristics'!G:G,MATCH($C1526,'Policy Characteristics'!$C:$C,0))),"",INDEX('Policy Characteristics'!G:G,MATCH($C1526,'Policy Characteristics'!$C:$C,0)))</f>
        <v>0.25</v>
      </c>
      <c r="N1526" s="239">
        <f>IF(ISBLANK(INDEX('Policy Characteristics'!H:H,MATCH($C1526,'Policy Characteristics'!$C:$C,0))),"",INDEX('Policy Characteristics'!H:H,MATCH($C1526,'Policy Characteristics'!$C:$C,0)))</f>
        <v>0.01</v>
      </c>
      <c r="O1526" s="76" t="str">
        <f>IF(ISBLANK(INDEX('Policy Characteristics'!I:I,MATCH($C1526,'Policy Characteristics'!$C:$C,0))),"",INDEX('Policy Characteristics'!I:I,MATCH($C1526,'Policy Characteristics'!$C:$C,0)))</f>
        <v>% reduction in energy use</v>
      </c>
      <c r="P1526" s="76" t="str">
        <f>IF(ISBLANK(INDEX('Policy Characteristics'!J:J,MATCH($C1526,'Policy Characteristics'!$C:$C,0))),"",INDEX('Policy Characteristics'!J:J,MATCH($C1526,'Policy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6" s="76" t="str">
        <f>IF(ISBLANK(INDEX('Policy Characteristics'!K:K,MATCH($C1526,'Policy Characteristics'!$C:$C,0))),"",INDEX('Policy Characteristics'!K:K,MATCH($C1526,'Policy Characteristics'!$C:$C,0)))</f>
        <v>industry-ag-main.html#eff-stds</v>
      </c>
      <c r="R1526" s="76" t="str">
        <f>IF(ISBLANK(INDEX('Policy Characteristics'!L:L,MATCH($C1526,'Policy Characteristics'!$C:$C,0))),"",INDEX('Policy Characteristics'!L:L,MATCH($C1526,'Policy Characteristics'!$C:$C,0)))</f>
        <v>industry-energy-efficiency-standards.html</v>
      </c>
    </row>
    <row r="1527" spans="1:18" s="76" customFormat="1" x14ac:dyDescent="0.25">
      <c r="A1527" s="76" t="str">
        <f>IF(ISBLANK(INDEX('Policy Characteristics'!A:A,MATCH($C1527,'Policy Characteristics'!$C:$C,0))),"",INDEX('Policy Characteristics'!A:A,MATCH($C1527,'Policy Characteristics'!$C:$C,0)))</f>
        <v>Industry</v>
      </c>
      <c r="B1527" s="234" t="str">
        <f>IF(ISBLANK(INDEX('Policy Characteristics'!B:B,MATCH($C1527,'Policy Characteristics'!$C:$C,0))),"",INDEX('Policy Characteristics'!B:B,MATCH($C1527,'Policy Characteristics'!$C:$C,0)))</f>
        <v>Industry Energy Efficiency Standards</v>
      </c>
      <c r="C1527" s="76" t="str">
        <f t="shared" si="42"/>
        <v>Percentage Improvement in Eqpt Efficiency Standards above BAU</v>
      </c>
      <c r="D1527" s="78" t="s">
        <v>1322</v>
      </c>
      <c r="E1527" s="88" t="s">
        <v>643</v>
      </c>
      <c r="F1527" t="s">
        <v>1284</v>
      </c>
      <c r="G1527" s="88" t="s">
        <v>651</v>
      </c>
      <c r="H1527" s="15">
        <v>1169</v>
      </c>
      <c r="I1527" s="247" t="s">
        <v>43</v>
      </c>
      <c r="J1527" s="236" t="str">
        <f>IF(ISBLANK(INDEX('Policy Characteristics'!D:D,MATCH($C1527,'Policy Characteristics'!$C:$C,0))),"",INDEX('Policy Characteristics'!D:D,MATCH($C1527,'Policy Characteristics'!$C:$C,0)))</f>
        <v>Industry Energy Efficiency Standards</v>
      </c>
      <c r="K1527" s="76" t="str">
        <f>IF(ISBLANK(INDEX('Policy Characteristics'!E:E,MATCH($C1527,'Policy Characteristics'!$C:$C,0))),"",INDEX('Policy Characteristics'!E:E,MATCH($C1527,'Policy Characteristics'!$C:$C,0)))</f>
        <v>indst efficiency standards</v>
      </c>
      <c r="L1527" s="239">
        <f>IF(ISBLANK(INDEX('Policy Characteristics'!F:F,MATCH($C1527,'Policy Characteristics'!$C:$C,0))),"",INDEX('Policy Characteristics'!F:F,MATCH($C1527,'Policy Characteristics'!$C:$C,0)))</f>
        <v>0</v>
      </c>
      <c r="M1527" s="239">
        <f>IF(ISBLANK(INDEX('Policy Characteristics'!G:G,MATCH($C1527,'Policy Characteristics'!$C:$C,0))),"",INDEX('Policy Characteristics'!G:G,MATCH($C1527,'Policy Characteristics'!$C:$C,0)))</f>
        <v>0.25</v>
      </c>
      <c r="N1527" s="239">
        <f>IF(ISBLANK(INDEX('Policy Characteristics'!H:H,MATCH($C1527,'Policy Characteristics'!$C:$C,0))),"",INDEX('Policy Characteristics'!H:H,MATCH($C1527,'Policy Characteristics'!$C:$C,0)))</f>
        <v>0.01</v>
      </c>
      <c r="O1527" s="76" t="str">
        <f>IF(ISBLANK(INDEX('Policy Characteristics'!I:I,MATCH($C1527,'Policy Characteristics'!$C:$C,0))),"",INDEX('Policy Characteristics'!I:I,MATCH($C1527,'Policy Characteristics'!$C:$C,0)))</f>
        <v>% reduction in energy use</v>
      </c>
      <c r="P1527" s="76" t="str">
        <f>IF(ISBLANK(INDEX('Policy Characteristics'!J:J,MATCH($C1527,'Policy Characteristics'!$C:$C,0))),"",INDEX('Policy Characteristics'!J:J,MATCH($C1527,'Policy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7" s="76" t="str">
        <f>IF(ISBLANK(INDEX('Policy Characteristics'!K:K,MATCH($C1527,'Policy Characteristics'!$C:$C,0))),"",INDEX('Policy Characteristics'!K:K,MATCH($C1527,'Policy Characteristics'!$C:$C,0)))</f>
        <v>industry-ag-main.html#eff-stds</v>
      </c>
      <c r="R1527" s="76" t="str">
        <f>IF(ISBLANK(INDEX('Policy Characteristics'!L:L,MATCH($C1527,'Policy Characteristics'!$C:$C,0))),"",INDEX('Policy Characteristics'!L:L,MATCH($C1527,'Policy Characteristics'!$C:$C,0)))</f>
        <v>industry-energy-efficiency-standards.html</v>
      </c>
    </row>
    <row r="1528" spans="1:18" s="76" customFormat="1" x14ac:dyDescent="0.25">
      <c r="A1528" s="76" t="str">
        <f>IF(ISBLANK(INDEX('Policy Characteristics'!A:A,MATCH($C1528,'Policy Characteristics'!$C:$C,0))),"",INDEX('Policy Characteristics'!A:A,MATCH($C1528,'Policy Characteristics'!$C:$C,0)))</f>
        <v>Industry</v>
      </c>
      <c r="B1528" s="234" t="str">
        <f>IF(ISBLANK(INDEX('Policy Characteristics'!B:B,MATCH($C1528,'Policy Characteristics'!$C:$C,0))),"",INDEX('Policy Characteristics'!B:B,MATCH($C1528,'Policy Characteristics'!$C:$C,0)))</f>
        <v>Industry Energy Efficiency Standards</v>
      </c>
      <c r="C1528" s="76" t="str">
        <f t="shared" si="42"/>
        <v>Percentage Improvement in Eqpt Efficiency Standards above BAU</v>
      </c>
      <c r="D1528" s="78" t="s">
        <v>1322</v>
      </c>
      <c r="E1528" s="88" t="s">
        <v>644</v>
      </c>
      <c r="F1528" t="s">
        <v>1284</v>
      </c>
      <c r="G1528" s="88" t="s">
        <v>652</v>
      </c>
      <c r="H1528" s="15">
        <v>1170</v>
      </c>
      <c r="I1528" s="247" t="s">
        <v>43</v>
      </c>
      <c r="J1528" s="236" t="str">
        <f>IF(ISBLANK(INDEX('Policy Characteristics'!D:D,MATCH($C1528,'Policy Characteristics'!$C:$C,0))),"",INDEX('Policy Characteristics'!D:D,MATCH($C1528,'Policy Characteristics'!$C:$C,0)))</f>
        <v>Industry Energy Efficiency Standards</v>
      </c>
      <c r="K1528" s="76" t="str">
        <f>IF(ISBLANK(INDEX('Policy Characteristics'!E:E,MATCH($C1528,'Policy Characteristics'!$C:$C,0))),"",INDEX('Policy Characteristics'!E:E,MATCH($C1528,'Policy Characteristics'!$C:$C,0)))</f>
        <v>indst efficiency standards</v>
      </c>
      <c r="L1528" s="239">
        <f>IF(ISBLANK(INDEX('Policy Characteristics'!F:F,MATCH($C1528,'Policy Characteristics'!$C:$C,0))),"",INDEX('Policy Characteristics'!F:F,MATCH($C1528,'Policy Characteristics'!$C:$C,0)))</f>
        <v>0</v>
      </c>
      <c r="M1528" s="239">
        <f>IF(ISBLANK(INDEX('Policy Characteristics'!G:G,MATCH($C1528,'Policy Characteristics'!$C:$C,0))),"",INDEX('Policy Characteristics'!G:G,MATCH($C1528,'Policy Characteristics'!$C:$C,0)))</f>
        <v>0.25</v>
      </c>
      <c r="N1528" s="239">
        <f>IF(ISBLANK(INDEX('Policy Characteristics'!H:H,MATCH($C1528,'Policy Characteristics'!$C:$C,0))),"",INDEX('Policy Characteristics'!H:H,MATCH($C1528,'Policy Characteristics'!$C:$C,0)))</f>
        <v>0.01</v>
      </c>
      <c r="O1528" s="76" t="str">
        <f>IF(ISBLANK(INDEX('Policy Characteristics'!I:I,MATCH($C1528,'Policy Characteristics'!$C:$C,0))),"",INDEX('Policy Characteristics'!I:I,MATCH($C1528,'Policy Characteristics'!$C:$C,0)))</f>
        <v>% reduction in energy use</v>
      </c>
      <c r="P1528" s="76" t="str">
        <f>IF(ISBLANK(INDEX('Policy Characteristics'!J:J,MATCH($C1528,'Policy Characteristics'!$C:$C,0))),"",INDEX('Policy Characteristics'!J:J,MATCH($C1528,'Policy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8" s="76" t="str">
        <f>IF(ISBLANK(INDEX('Policy Characteristics'!K:K,MATCH($C1528,'Policy Characteristics'!$C:$C,0))),"",INDEX('Policy Characteristics'!K:K,MATCH($C1528,'Policy Characteristics'!$C:$C,0)))</f>
        <v>industry-ag-main.html#eff-stds</v>
      </c>
      <c r="R1528" s="76" t="str">
        <f>IF(ISBLANK(INDEX('Policy Characteristics'!L:L,MATCH($C1528,'Policy Characteristics'!$C:$C,0))),"",INDEX('Policy Characteristics'!L:L,MATCH($C1528,'Policy Characteristics'!$C:$C,0)))</f>
        <v>industry-energy-efficiency-standards.html</v>
      </c>
    </row>
    <row r="1529" spans="1:18" s="76" customFormat="1" x14ac:dyDescent="0.25">
      <c r="A1529" s="76" t="str">
        <f>IF(ISBLANK(INDEX('Policy Characteristics'!A:A,MATCH($C1529,'Policy Characteristics'!$C:$C,0))),"",INDEX('Policy Characteristics'!A:A,MATCH($C1529,'Policy Characteristics'!$C:$C,0)))</f>
        <v>Industry</v>
      </c>
      <c r="B1529" s="234" t="str">
        <f>IF(ISBLANK(INDEX('Policy Characteristics'!B:B,MATCH($C1529,'Policy Characteristics'!$C:$C,0))),"",INDEX('Policy Characteristics'!B:B,MATCH($C1529,'Policy Characteristics'!$C:$C,0)))</f>
        <v>Industry Energy Efficiency Standards</v>
      </c>
      <c r="C1529" s="76" t="str">
        <f t="shared" si="42"/>
        <v>Percentage Improvement in Eqpt Efficiency Standards above BAU</v>
      </c>
      <c r="D1529" s="78" t="s">
        <v>1322</v>
      </c>
      <c r="E1529" s="88" t="s">
        <v>645</v>
      </c>
      <c r="F1529" t="s">
        <v>1284</v>
      </c>
      <c r="G1529" s="88" t="s">
        <v>649</v>
      </c>
      <c r="H1529" s="15">
        <v>1171</v>
      </c>
      <c r="I1529" s="247" t="s">
        <v>44</v>
      </c>
      <c r="J1529" s="236" t="str">
        <f>IF(ISBLANK(INDEX('Policy Characteristics'!D:D,MATCH($C1529,'Policy Characteristics'!$C:$C,0))),"",INDEX('Policy Characteristics'!D:D,MATCH($C1529,'Policy Characteristics'!$C:$C,0)))</f>
        <v>Industry Energy Efficiency Standards</v>
      </c>
      <c r="K1529" s="76" t="str">
        <f>IF(ISBLANK(INDEX('Policy Characteristics'!E:E,MATCH($C1529,'Policy Characteristics'!$C:$C,0))),"",INDEX('Policy Characteristics'!E:E,MATCH($C1529,'Policy Characteristics'!$C:$C,0)))</f>
        <v>indst efficiency standards</v>
      </c>
      <c r="L1529" s="239">
        <f>IF(ISBLANK(INDEX('Policy Characteristics'!F:F,MATCH($C1529,'Policy Characteristics'!$C:$C,0))),"",INDEX('Policy Characteristics'!F:F,MATCH($C1529,'Policy Characteristics'!$C:$C,0)))</f>
        <v>0</v>
      </c>
      <c r="M1529" s="239">
        <f>IF(ISBLANK(INDEX('Policy Characteristics'!G:G,MATCH($C1529,'Policy Characteristics'!$C:$C,0))),"",INDEX('Policy Characteristics'!G:G,MATCH($C1529,'Policy Characteristics'!$C:$C,0)))</f>
        <v>0.25</v>
      </c>
      <c r="N1529" s="239">
        <f>IF(ISBLANK(INDEX('Policy Characteristics'!H:H,MATCH($C1529,'Policy Characteristics'!$C:$C,0))),"",INDEX('Policy Characteristics'!H:H,MATCH($C1529,'Policy Characteristics'!$C:$C,0)))</f>
        <v>0.01</v>
      </c>
      <c r="O1529" s="76" t="str">
        <f>IF(ISBLANK(INDEX('Policy Characteristics'!I:I,MATCH($C1529,'Policy Characteristics'!$C:$C,0))),"",INDEX('Policy Characteristics'!I:I,MATCH($C1529,'Policy Characteristics'!$C:$C,0)))</f>
        <v>% reduction in energy use</v>
      </c>
      <c r="P1529" s="76" t="str">
        <f>IF(ISBLANK(INDEX('Policy Characteristics'!J:J,MATCH($C1529,'Policy Characteristics'!$C:$C,0))),"",INDEX('Policy Characteristics'!J:J,MATCH($C1529,'Policy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9" s="76" t="str">
        <f>IF(ISBLANK(INDEX('Policy Characteristics'!K:K,MATCH($C1529,'Policy Characteristics'!$C:$C,0))),"",INDEX('Policy Characteristics'!K:K,MATCH($C1529,'Policy Characteristics'!$C:$C,0)))</f>
        <v>industry-ag-main.html#eff-stds</v>
      </c>
      <c r="R1529" s="76" t="str">
        <f>IF(ISBLANK(INDEX('Policy Characteristics'!L:L,MATCH($C1529,'Policy Characteristics'!$C:$C,0))),"",INDEX('Policy Characteristics'!L:L,MATCH($C1529,'Policy Characteristics'!$C:$C,0)))</f>
        <v>industry-energy-efficiency-standards.html</v>
      </c>
    </row>
    <row r="1530" spans="1:18" s="76" customFormat="1" x14ac:dyDescent="0.25">
      <c r="A1530" s="76" t="str">
        <f>IF(ISBLANK(INDEX('Policy Characteristics'!A:A,MATCH($C1530,'Policy Characteristics'!$C:$C,0))),"",INDEX('Policy Characteristics'!A:A,MATCH($C1530,'Policy Characteristics'!$C:$C,0)))</f>
        <v>Industry</v>
      </c>
      <c r="B1530" s="234" t="str">
        <f>IF(ISBLANK(INDEX('Policy Characteristics'!B:B,MATCH($C1530,'Policy Characteristics'!$C:$C,0))),"",INDEX('Policy Characteristics'!B:B,MATCH($C1530,'Policy Characteristics'!$C:$C,0)))</f>
        <v>Industry Energy Efficiency Standards</v>
      </c>
      <c r="C1530" s="76" t="str">
        <f t="shared" si="42"/>
        <v>Percentage Improvement in Eqpt Efficiency Standards above BAU</v>
      </c>
      <c r="D1530" s="78" t="s">
        <v>1322</v>
      </c>
      <c r="E1530" s="88" t="s">
        <v>646</v>
      </c>
      <c r="F1530" t="s">
        <v>1284</v>
      </c>
      <c r="G1530" s="88" t="s">
        <v>650</v>
      </c>
      <c r="H1530" s="15">
        <v>1172</v>
      </c>
      <c r="I1530" s="247" t="s">
        <v>43</v>
      </c>
      <c r="J1530" s="236" t="str">
        <f>IF(ISBLANK(INDEX('Policy Characteristics'!D:D,MATCH($C1530,'Policy Characteristics'!$C:$C,0))),"",INDEX('Policy Characteristics'!D:D,MATCH($C1530,'Policy Characteristics'!$C:$C,0)))</f>
        <v>Industry Energy Efficiency Standards</v>
      </c>
      <c r="K1530" s="76" t="str">
        <f>IF(ISBLANK(INDEX('Policy Characteristics'!E:E,MATCH($C1530,'Policy Characteristics'!$C:$C,0))),"",INDEX('Policy Characteristics'!E:E,MATCH($C1530,'Policy Characteristics'!$C:$C,0)))</f>
        <v>indst efficiency standards</v>
      </c>
      <c r="L1530" s="239">
        <f>IF(ISBLANK(INDEX('Policy Characteristics'!F:F,MATCH($C1530,'Policy Characteristics'!$C:$C,0))),"",INDEX('Policy Characteristics'!F:F,MATCH($C1530,'Policy Characteristics'!$C:$C,0)))</f>
        <v>0</v>
      </c>
      <c r="M1530" s="239">
        <f>IF(ISBLANK(INDEX('Policy Characteristics'!G:G,MATCH($C1530,'Policy Characteristics'!$C:$C,0))),"",INDEX('Policy Characteristics'!G:G,MATCH($C1530,'Policy Characteristics'!$C:$C,0)))</f>
        <v>0.25</v>
      </c>
      <c r="N1530" s="239">
        <f>IF(ISBLANK(INDEX('Policy Characteristics'!H:H,MATCH($C1530,'Policy Characteristics'!$C:$C,0))),"",INDEX('Policy Characteristics'!H:H,MATCH($C1530,'Policy Characteristics'!$C:$C,0)))</f>
        <v>0.01</v>
      </c>
      <c r="O1530" s="76" t="str">
        <f>IF(ISBLANK(INDEX('Policy Characteristics'!I:I,MATCH($C1530,'Policy Characteristics'!$C:$C,0))),"",INDEX('Policy Characteristics'!I:I,MATCH($C1530,'Policy Characteristics'!$C:$C,0)))</f>
        <v>% reduction in energy use</v>
      </c>
      <c r="P1530" s="76" t="str">
        <f>IF(ISBLANK(INDEX('Policy Characteristics'!J:J,MATCH($C1530,'Policy Characteristics'!$C:$C,0))),"",INDEX('Policy Characteristics'!J:J,MATCH($C1530,'Policy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0" s="76" t="str">
        <f>IF(ISBLANK(INDEX('Policy Characteristics'!K:K,MATCH($C1530,'Policy Characteristics'!$C:$C,0))),"",INDEX('Policy Characteristics'!K:K,MATCH($C1530,'Policy Characteristics'!$C:$C,0)))</f>
        <v>industry-ag-main.html#eff-stds</v>
      </c>
      <c r="R1530" s="76" t="str">
        <f>IF(ISBLANK(INDEX('Policy Characteristics'!L:L,MATCH($C1530,'Policy Characteristics'!$C:$C,0))),"",INDEX('Policy Characteristics'!L:L,MATCH($C1530,'Policy Characteristics'!$C:$C,0)))</f>
        <v>industry-energy-efficiency-standards.html</v>
      </c>
    </row>
    <row r="1531" spans="1:18" s="76" customFormat="1" x14ac:dyDescent="0.25">
      <c r="A1531" s="76" t="str">
        <f>IF(ISBLANK(INDEX('Policy Characteristics'!A:A,MATCH($C1531,'Policy Characteristics'!$C:$C,0))),"",INDEX('Policy Characteristics'!A:A,MATCH($C1531,'Policy Characteristics'!$C:$C,0)))</f>
        <v>Industry</v>
      </c>
      <c r="B1531" s="234" t="str">
        <f>IF(ISBLANK(INDEX('Policy Characteristics'!B:B,MATCH($C1531,'Policy Characteristics'!$C:$C,0))),"",INDEX('Policy Characteristics'!B:B,MATCH($C1531,'Policy Characteristics'!$C:$C,0)))</f>
        <v>Industry Energy Efficiency Standards</v>
      </c>
      <c r="C1531" s="76" t="str">
        <f t="shared" si="42"/>
        <v>Percentage Improvement in Eqpt Efficiency Standards above BAU</v>
      </c>
      <c r="D1531" s="78" t="s">
        <v>1322</v>
      </c>
      <c r="E1531" s="88" t="s">
        <v>647</v>
      </c>
      <c r="F1531" t="s">
        <v>1284</v>
      </c>
      <c r="G1531" s="88" t="s">
        <v>653</v>
      </c>
      <c r="H1531" s="15">
        <v>1173</v>
      </c>
      <c r="I1531" s="247" t="s">
        <v>44</v>
      </c>
      <c r="J1531" s="236" t="str">
        <f>IF(ISBLANK(INDEX('Policy Characteristics'!D:D,MATCH($C1531,'Policy Characteristics'!$C:$C,0))),"",INDEX('Policy Characteristics'!D:D,MATCH($C1531,'Policy Characteristics'!$C:$C,0)))</f>
        <v>Industry Energy Efficiency Standards</v>
      </c>
      <c r="K1531" s="76" t="str">
        <f>IF(ISBLANK(INDEX('Policy Characteristics'!E:E,MATCH($C1531,'Policy Characteristics'!$C:$C,0))),"",INDEX('Policy Characteristics'!E:E,MATCH($C1531,'Policy Characteristics'!$C:$C,0)))</f>
        <v>indst efficiency standards</v>
      </c>
      <c r="L1531" s="239">
        <f>IF(ISBLANK(INDEX('Policy Characteristics'!F:F,MATCH($C1531,'Policy Characteristics'!$C:$C,0))),"",INDEX('Policy Characteristics'!F:F,MATCH($C1531,'Policy Characteristics'!$C:$C,0)))</f>
        <v>0</v>
      </c>
      <c r="M1531" s="239">
        <f>IF(ISBLANK(INDEX('Policy Characteristics'!G:G,MATCH($C1531,'Policy Characteristics'!$C:$C,0))),"",INDEX('Policy Characteristics'!G:G,MATCH($C1531,'Policy Characteristics'!$C:$C,0)))</f>
        <v>0.25</v>
      </c>
      <c r="N1531" s="239">
        <f>IF(ISBLANK(INDEX('Policy Characteristics'!H:H,MATCH($C1531,'Policy Characteristics'!$C:$C,0))),"",INDEX('Policy Characteristics'!H:H,MATCH($C1531,'Policy Characteristics'!$C:$C,0)))</f>
        <v>0.01</v>
      </c>
      <c r="O1531" s="76" t="str">
        <f>IF(ISBLANK(INDEX('Policy Characteristics'!I:I,MATCH($C1531,'Policy Characteristics'!$C:$C,0))),"",INDEX('Policy Characteristics'!I:I,MATCH($C1531,'Policy Characteristics'!$C:$C,0)))</f>
        <v>% reduction in energy use</v>
      </c>
      <c r="P1531" s="76" t="str">
        <f>IF(ISBLANK(INDEX('Policy Characteristics'!J:J,MATCH($C1531,'Policy Characteristics'!$C:$C,0))),"",INDEX('Policy Characteristics'!J:J,MATCH($C1531,'Policy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1" s="76" t="str">
        <f>IF(ISBLANK(INDEX('Policy Characteristics'!K:K,MATCH($C1531,'Policy Characteristics'!$C:$C,0))),"",INDEX('Policy Characteristics'!K:K,MATCH($C1531,'Policy Characteristics'!$C:$C,0)))</f>
        <v>industry-ag-main.html#eff-stds</v>
      </c>
      <c r="R1531" s="76" t="str">
        <f>IF(ISBLANK(INDEX('Policy Characteristics'!L:L,MATCH($C1531,'Policy Characteristics'!$C:$C,0))),"",INDEX('Policy Characteristics'!L:L,MATCH($C1531,'Policy Characteristics'!$C:$C,0)))</f>
        <v>industry-energy-efficiency-standards.html</v>
      </c>
    </row>
    <row r="1532" spans="1:18" s="76" customFormat="1" x14ac:dyDescent="0.25">
      <c r="A1532" s="76" t="str">
        <f>IF(ISBLANK(INDEX('Policy Characteristics'!A:A,MATCH($C1532,'Policy Characteristics'!$C:$C,0))),"",INDEX('Policy Characteristics'!A:A,MATCH($C1532,'Policy Characteristics'!$C:$C,0)))</f>
        <v>Industry</v>
      </c>
      <c r="B1532" s="234" t="str">
        <f>IF(ISBLANK(INDEX('Policy Characteristics'!B:B,MATCH($C1532,'Policy Characteristics'!$C:$C,0))),"",INDEX('Policy Characteristics'!B:B,MATCH($C1532,'Policy Characteristics'!$C:$C,0)))</f>
        <v>Industry Energy Efficiency Standards</v>
      </c>
      <c r="C1532" s="76" t="str">
        <f t="shared" si="42"/>
        <v>Percentage Improvement in Eqpt Efficiency Standards above BAU</v>
      </c>
      <c r="D1532" s="78" t="s">
        <v>1322</v>
      </c>
      <c r="E1532" s="88" t="s">
        <v>946</v>
      </c>
      <c r="F1532" t="s">
        <v>1284</v>
      </c>
      <c r="G1532" s="88" t="s">
        <v>949</v>
      </c>
      <c r="H1532" s="15">
        <v>1174</v>
      </c>
      <c r="I1532" s="247" t="s">
        <v>44</v>
      </c>
      <c r="J1532" s="236" t="str">
        <f>IF(ISBLANK(INDEX('Policy Characteristics'!D:D,MATCH($C1532,'Policy Characteristics'!$C:$C,0))),"",INDEX('Policy Characteristics'!D:D,MATCH($C1532,'Policy Characteristics'!$C:$C,0)))</f>
        <v>Industry Energy Efficiency Standards</v>
      </c>
      <c r="K1532" s="76" t="str">
        <f>IF(ISBLANK(INDEX('Policy Characteristics'!E:E,MATCH($C1532,'Policy Characteristics'!$C:$C,0))),"",INDEX('Policy Characteristics'!E:E,MATCH($C1532,'Policy Characteristics'!$C:$C,0)))</f>
        <v>indst efficiency standards</v>
      </c>
      <c r="L1532" s="239">
        <f>IF(ISBLANK(INDEX('Policy Characteristics'!F:F,MATCH($C1532,'Policy Characteristics'!$C:$C,0))),"",INDEX('Policy Characteristics'!F:F,MATCH($C1532,'Policy Characteristics'!$C:$C,0)))</f>
        <v>0</v>
      </c>
      <c r="M1532" s="239">
        <f>IF(ISBLANK(INDEX('Policy Characteristics'!G:G,MATCH($C1532,'Policy Characteristics'!$C:$C,0))),"",INDEX('Policy Characteristics'!G:G,MATCH($C1532,'Policy Characteristics'!$C:$C,0)))</f>
        <v>0.25</v>
      </c>
      <c r="N1532" s="239">
        <f>IF(ISBLANK(INDEX('Policy Characteristics'!H:H,MATCH($C1532,'Policy Characteristics'!$C:$C,0))),"",INDEX('Policy Characteristics'!H:H,MATCH($C1532,'Policy Characteristics'!$C:$C,0)))</f>
        <v>0.01</v>
      </c>
      <c r="O1532" s="76" t="str">
        <f>IF(ISBLANK(INDEX('Policy Characteristics'!I:I,MATCH($C1532,'Policy Characteristics'!$C:$C,0))),"",INDEX('Policy Characteristics'!I:I,MATCH($C1532,'Policy Characteristics'!$C:$C,0)))</f>
        <v>% reduction in energy use</v>
      </c>
      <c r="P1532" s="76" t="str">
        <f>IF(ISBLANK(INDEX('Policy Characteristics'!J:J,MATCH($C1532,'Policy Characteristics'!$C:$C,0))),"",INDEX('Policy Characteristics'!J:J,MATCH($C1532,'Policy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2" s="76" t="str">
        <f>IF(ISBLANK(INDEX('Policy Characteristics'!K:K,MATCH($C1532,'Policy Characteristics'!$C:$C,0))),"",INDEX('Policy Characteristics'!K:K,MATCH($C1532,'Policy Characteristics'!$C:$C,0)))</f>
        <v>industry-ag-main.html#eff-stds</v>
      </c>
      <c r="R1532" s="76" t="str">
        <f>IF(ISBLANK(INDEX('Policy Characteristics'!L:L,MATCH($C1532,'Policy Characteristics'!$C:$C,0))),"",INDEX('Policy Characteristics'!L:L,MATCH($C1532,'Policy Characteristics'!$C:$C,0)))</f>
        <v>industry-energy-efficiency-standards.html</v>
      </c>
    </row>
    <row r="1533" spans="1:18" s="76" customFormat="1" x14ac:dyDescent="0.25">
      <c r="A1533" s="76" t="str">
        <f>IF(ISBLANK(INDEX('Policy Characteristics'!A:A,MATCH($C1533,'Policy Characteristics'!$C:$C,0))),"",INDEX('Policy Characteristics'!A:A,MATCH($C1533,'Policy Characteristics'!$C:$C,0)))</f>
        <v>Industry</v>
      </c>
      <c r="B1533" s="234" t="str">
        <f>IF(ISBLANK(INDEX('Policy Characteristics'!B:B,MATCH($C1533,'Policy Characteristics'!$C:$C,0))),"",INDEX('Policy Characteristics'!B:B,MATCH($C1533,'Policy Characteristics'!$C:$C,0)))</f>
        <v>Industry Energy Efficiency Standards</v>
      </c>
      <c r="C1533" s="76" t="str">
        <f t="shared" si="42"/>
        <v>Percentage Improvement in Eqpt Efficiency Standards above BAU</v>
      </c>
      <c r="D1533" s="78" t="s">
        <v>1322</v>
      </c>
      <c r="E1533" s="88" t="s">
        <v>947</v>
      </c>
      <c r="F1533" t="s">
        <v>1284</v>
      </c>
      <c r="G1533" s="88" t="s">
        <v>951</v>
      </c>
      <c r="H1533" s="15">
        <v>1175</v>
      </c>
      <c r="I1533" s="247" t="s">
        <v>43</v>
      </c>
      <c r="J1533" s="236" t="str">
        <f>IF(ISBLANK(INDEX('Policy Characteristics'!D:D,MATCH($C1533,'Policy Characteristics'!$C:$C,0))),"",INDEX('Policy Characteristics'!D:D,MATCH($C1533,'Policy Characteristics'!$C:$C,0)))</f>
        <v>Industry Energy Efficiency Standards</v>
      </c>
      <c r="K1533" s="76" t="str">
        <f>IF(ISBLANK(INDEX('Policy Characteristics'!E:E,MATCH($C1533,'Policy Characteristics'!$C:$C,0))),"",INDEX('Policy Characteristics'!E:E,MATCH($C1533,'Policy Characteristics'!$C:$C,0)))</f>
        <v>indst efficiency standards</v>
      </c>
      <c r="L1533" s="239">
        <f>IF(ISBLANK(INDEX('Policy Characteristics'!F:F,MATCH($C1533,'Policy Characteristics'!$C:$C,0))),"",INDEX('Policy Characteristics'!F:F,MATCH($C1533,'Policy Characteristics'!$C:$C,0)))</f>
        <v>0</v>
      </c>
      <c r="M1533" s="239">
        <f>IF(ISBLANK(INDEX('Policy Characteristics'!G:G,MATCH($C1533,'Policy Characteristics'!$C:$C,0))),"",INDEX('Policy Characteristics'!G:G,MATCH($C1533,'Policy Characteristics'!$C:$C,0)))</f>
        <v>0.25</v>
      </c>
      <c r="N1533" s="239">
        <f>IF(ISBLANK(INDEX('Policy Characteristics'!H:H,MATCH($C1533,'Policy Characteristics'!$C:$C,0))),"",INDEX('Policy Characteristics'!H:H,MATCH($C1533,'Policy Characteristics'!$C:$C,0)))</f>
        <v>0.01</v>
      </c>
      <c r="O1533" s="76" t="str">
        <f>IF(ISBLANK(INDEX('Policy Characteristics'!I:I,MATCH($C1533,'Policy Characteristics'!$C:$C,0))),"",INDEX('Policy Characteristics'!I:I,MATCH($C1533,'Policy Characteristics'!$C:$C,0)))</f>
        <v>% reduction in energy use</v>
      </c>
      <c r="P1533" s="76" t="str">
        <f>IF(ISBLANK(INDEX('Policy Characteristics'!J:J,MATCH($C1533,'Policy Characteristics'!$C:$C,0))),"",INDEX('Policy Characteristics'!J:J,MATCH($C1533,'Policy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3" s="76" t="str">
        <f>IF(ISBLANK(INDEX('Policy Characteristics'!K:K,MATCH($C1533,'Policy Characteristics'!$C:$C,0))),"",INDEX('Policy Characteristics'!K:K,MATCH($C1533,'Policy Characteristics'!$C:$C,0)))</f>
        <v>industry-ag-main.html#eff-stds</v>
      </c>
      <c r="R1533" s="76" t="str">
        <f>IF(ISBLANK(INDEX('Policy Characteristics'!L:L,MATCH($C1533,'Policy Characteristics'!$C:$C,0))),"",INDEX('Policy Characteristics'!L:L,MATCH($C1533,'Policy Characteristics'!$C:$C,0)))</f>
        <v>industry-energy-efficiency-standards.html</v>
      </c>
    </row>
    <row r="1534" spans="1:18" s="76" customFormat="1" x14ac:dyDescent="0.25">
      <c r="A1534" s="76" t="str">
        <f>IF(ISBLANK(INDEX('Policy Characteristics'!A:A,MATCH($C1534,'Policy Characteristics'!$C:$C,0))),"",INDEX('Policy Characteristics'!A:A,MATCH($C1534,'Policy Characteristics'!$C:$C,0)))</f>
        <v>Industry</v>
      </c>
      <c r="B1534" s="234" t="str">
        <f>IF(ISBLANK(INDEX('Policy Characteristics'!B:B,MATCH($C1534,'Policy Characteristics'!$C:$C,0))),"",INDEX('Policy Characteristics'!B:B,MATCH($C1534,'Policy Characteristics'!$C:$C,0)))</f>
        <v>Industry Energy Efficiency Standards</v>
      </c>
      <c r="C1534" s="76" t="str">
        <f t="shared" si="42"/>
        <v>Percentage Improvement in Eqpt Efficiency Standards above BAU</v>
      </c>
      <c r="D1534" s="78" t="s">
        <v>1322</v>
      </c>
      <c r="E1534" s="88" t="s">
        <v>948</v>
      </c>
      <c r="F1534" t="s">
        <v>1284</v>
      </c>
      <c r="G1534" s="88" t="s">
        <v>952</v>
      </c>
      <c r="H1534" s="15">
        <v>1176</v>
      </c>
      <c r="I1534" s="247" t="s">
        <v>43</v>
      </c>
      <c r="J1534" s="236" t="str">
        <f>IF(ISBLANK(INDEX('Policy Characteristics'!D:D,MATCH($C1534,'Policy Characteristics'!$C:$C,0))),"",INDEX('Policy Characteristics'!D:D,MATCH($C1534,'Policy Characteristics'!$C:$C,0)))</f>
        <v>Industry Energy Efficiency Standards</v>
      </c>
      <c r="K1534" s="76" t="str">
        <f>IF(ISBLANK(INDEX('Policy Characteristics'!E:E,MATCH($C1534,'Policy Characteristics'!$C:$C,0))),"",INDEX('Policy Characteristics'!E:E,MATCH($C1534,'Policy Characteristics'!$C:$C,0)))</f>
        <v>indst efficiency standards</v>
      </c>
      <c r="L1534" s="239">
        <f>IF(ISBLANK(INDEX('Policy Characteristics'!F:F,MATCH($C1534,'Policy Characteristics'!$C:$C,0))),"",INDEX('Policy Characteristics'!F:F,MATCH($C1534,'Policy Characteristics'!$C:$C,0)))</f>
        <v>0</v>
      </c>
      <c r="M1534" s="239">
        <f>IF(ISBLANK(INDEX('Policy Characteristics'!G:G,MATCH($C1534,'Policy Characteristics'!$C:$C,0))),"",INDEX('Policy Characteristics'!G:G,MATCH($C1534,'Policy Characteristics'!$C:$C,0)))</f>
        <v>0.25</v>
      </c>
      <c r="N1534" s="239">
        <f>IF(ISBLANK(INDEX('Policy Characteristics'!H:H,MATCH($C1534,'Policy Characteristics'!$C:$C,0))),"",INDEX('Policy Characteristics'!H:H,MATCH($C1534,'Policy Characteristics'!$C:$C,0)))</f>
        <v>0.01</v>
      </c>
      <c r="O1534" s="76" t="str">
        <f>IF(ISBLANK(INDEX('Policy Characteristics'!I:I,MATCH($C1534,'Policy Characteristics'!$C:$C,0))),"",INDEX('Policy Characteristics'!I:I,MATCH($C1534,'Policy Characteristics'!$C:$C,0)))</f>
        <v>% reduction in energy use</v>
      </c>
      <c r="P1534" s="76" t="str">
        <f>IF(ISBLANK(INDEX('Policy Characteristics'!J:J,MATCH($C1534,'Policy Characteristics'!$C:$C,0))),"",INDEX('Policy Characteristics'!J:J,MATCH($C1534,'Policy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4" s="76" t="str">
        <f>IF(ISBLANK(INDEX('Policy Characteristics'!K:K,MATCH($C1534,'Policy Characteristics'!$C:$C,0))),"",INDEX('Policy Characteristics'!K:K,MATCH($C1534,'Policy Characteristics'!$C:$C,0)))</f>
        <v>industry-ag-main.html#eff-stds</v>
      </c>
      <c r="R1534" s="76" t="str">
        <f>IF(ISBLANK(INDEX('Policy Characteristics'!L:L,MATCH($C1534,'Policy Characteristics'!$C:$C,0))),"",INDEX('Policy Characteristics'!L:L,MATCH($C1534,'Policy Characteristics'!$C:$C,0)))</f>
        <v>industry-energy-efficiency-standards.html</v>
      </c>
    </row>
    <row r="1535" spans="1:18" s="76" customFormat="1" x14ac:dyDescent="0.25">
      <c r="A1535" s="76" t="str">
        <f>IF(ISBLANK(INDEX('Policy Characteristics'!A:A,MATCH($C1535,'Policy Characteristics'!$C:$C,0))),"",INDEX('Policy Characteristics'!A:A,MATCH($C1535,'Policy Characteristics'!$C:$C,0)))</f>
        <v>Industry</v>
      </c>
      <c r="B1535" s="234" t="str">
        <f>IF(ISBLANK(INDEX('Policy Characteristics'!B:B,MATCH($C1535,'Policy Characteristics'!$C:$C,0))),"",INDEX('Policy Characteristics'!B:B,MATCH($C1535,'Policy Characteristics'!$C:$C,0)))</f>
        <v>Industry Energy Efficiency Standards</v>
      </c>
      <c r="C1535" s="76" t="str">
        <f t="shared" si="42"/>
        <v>Percentage Improvement in Eqpt Efficiency Standards above BAU</v>
      </c>
      <c r="D1535" s="78" t="s">
        <v>1322</v>
      </c>
      <c r="E1535" s="88" t="s">
        <v>945</v>
      </c>
      <c r="F1535" t="s">
        <v>1284</v>
      </c>
      <c r="G1535" s="88" t="s">
        <v>950</v>
      </c>
      <c r="H1535" s="15">
        <v>1177</v>
      </c>
      <c r="I1535" s="247" t="s">
        <v>44</v>
      </c>
      <c r="J1535" s="236" t="str">
        <f>IF(ISBLANK(INDEX('Policy Characteristics'!D:D,MATCH($C1535,'Policy Characteristics'!$C:$C,0))),"",INDEX('Policy Characteristics'!D:D,MATCH($C1535,'Policy Characteristics'!$C:$C,0)))</f>
        <v>Industry Energy Efficiency Standards</v>
      </c>
      <c r="K1535" s="76" t="str">
        <f>IF(ISBLANK(INDEX('Policy Characteristics'!E:E,MATCH($C1535,'Policy Characteristics'!$C:$C,0))),"",INDEX('Policy Characteristics'!E:E,MATCH($C1535,'Policy Characteristics'!$C:$C,0)))</f>
        <v>indst efficiency standards</v>
      </c>
      <c r="L1535" s="239">
        <f>IF(ISBLANK(INDEX('Policy Characteristics'!F:F,MATCH($C1535,'Policy Characteristics'!$C:$C,0))),"",INDEX('Policy Characteristics'!F:F,MATCH($C1535,'Policy Characteristics'!$C:$C,0)))</f>
        <v>0</v>
      </c>
      <c r="M1535" s="239">
        <f>IF(ISBLANK(INDEX('Policy Characteristics'!G:G,MATCH($C1535,'Policy Characteristics'!$C:$C,0))),"",INDEX('Policy Characteristics'!G:G,MATCH($C1535,'Policy Characteristics'!$C:$C,0)))</f>
        <v>0.25</v>
      </c>
      <c r="N1535" s="239">
        <f>IF(ISBLANK(INDEX('Policy Characteristics'!H:H,MATCH($C1535,'Policy Characteristics'!$C:$C,0))),"",INDEX('Policy Characteristics'!H:H,MATCH($C1535,'Policy Characteristics'!$C:$C,0)))</f>
        <v>0.01</v>
      </c>
      <c r="O1535" s="76" t="str">
        <f>IF(ISBLANK(INDEX('Policy Characteristics'!I:I,MATCH($C1535,'Policy Characteristics'!$C:$C,0))),"",INDEX('Policy Characteristics'!I:I,MATCH($C1535,'Policy Characteristics'!$C:$C,0)))</f>
        <v>% reduction in energy use</v>
      </c>
      <c r="P1535" s="76" t="str">
        <f>IF(ISBLANK(INDEX('Policy Characteristics'!J:J,MATCH($C1535,'Policy Characteristics'!$C:$C,0))),"",INDEX('Policy Characteristics'!J:J,MATCH($C1535,'Policy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5" s="76" t="str">
        <f>IF(ISBLANK(INDEX('Policy Characteristics'!K:K,MATCH($C1535,'Policy Characteristics'!$C:$C,0))),"",INDEX('Policy Characteristics'!K:K,MATCH($C1535,'Policy Characteristics'!$C:$C,0)))</f>
        <v>industry-ag-main.html#eff-stds</v>
      </c>
      <c r="R1535" s="76" t="str">
        <f>IF(ISBLANK(INDEX('Policy Characteristics'!L:L,MATCH($C1535,'Policy Characteristics'!$C:$C,0))),"",INDEX('Policy Characteristics'!L:L,MATCH($C1535,'Policy Characteristics'!$C:$C,0)))</f>
        <v>industry-energy-efficiency-standards.html</v>
      </c>
    </row>
    <row r="1536" spans="1:18" s="76" customFormat="1" x14ac:dyDescent="0.25">
      <c r="A1536" s="76" t="str">
        <f>IF(ISBLANK(INDEX('Policy Characteristics'!A:A,MATCH($C1536,'Policy Characteristics'!$C:$C,0))),"",INDEX('Policy Characteristics'!A:A,MATCH($C1536,'Policy Characteristics'!$C:$C,0)))</f>
        <v>Industry</v>
      </c>
      <c r="B1536" s="234" t="str">
        <f>IF(ISBLANK(INDEX('Policy Characteristics'!B:B,MATCH($C1536,'Policy Characteristics'!$C:$C,0))),"",INDEX('Policy Characteristics'!B:B,MATCH($C1536,'Policy Characteristics'!$C:$C,0)))</f>
        <v>Industry Energy Efficiency Standards</v>
      </c>
      <c r="C1536" s="76" t="str">
        <f t="shared" si="42"/>
        <v>Percentage Improvement in Eqpt Efficiency Standards above BAU</v>
      </c>
      <c r="D1536" s="78" t="s">
        <v>1323</v>
      </c>
      <c r="E1536" s="88" t="s">
        <v>642</v>
      </c>
      <c r="F1536" t="s">
        <v>1285</v>
      </c>
      <c r="G1536" s="88" t="s">
        <v>648</v>
      </c>
      <c r="H1536" s="15">
        <v>1178</v>
      </c>
      <c r="I1536" s="235" t="s">
        <v>44</v>
      </c>
      <c r="J1536" s="236" t="str">
        <f>IF(ISBLANK(INDEX('Policy Characteristics'!D:D,MATCH($C1536,'Policy Characteristics'!$C:$C,0))),"",INDEX('Policy Characteristics'!D:D,MATCH($C1536,'Policy Characteristics'!$C:$C,0)))</f>
        <v>Industry Energy Efficiency Standards</v>
      </c>
      <c r="K1536" s="76" t="str">
        <f>IF(ISBLANK(INDEX('Policy Characteristics'!E:E,MATCH($C1536,'Policy Characteristics'!$C:$C,0))),"",INDEX('Policy Characteristics'!E:E,MATCH($C1536,'Policy Characteristics'!$C:$C,0)))</f>
        <v>indst efficiency standards</v>
      </c>
      <c r="L1536" s="239">
        <f>IF(ISBLANK(INDEX('Policy Characteristics'!F:F,MATCH($C1536,'Policy Characteristics'!$C:$C,0))),"",INDEX('Policy Characteristics'!F:F,MATCH($C1536,'Policy Characteristics'!$C:$C,0)))</f>
        <v>0</v>
      </c>
      <c r="M1536" s="239">
        <f>IF(ISBLANK(INDEX('Policy Characteristics'!G:G,MATCH($C1536,'Policy Characteristics'!$C:$C,0))),"",INDEX('Policy Characteristics'!G:G,MATCH($C1536,'Policy Characteristics'!$C:$C,0)))</f>
        <v>0.25</v>
      </c>
      <c r="N1536" s="239">
        <f>IF(ISBLANK(INDEX('Policy Characteristics'!H:H,MATCH($C1536,'Policy Characteristics'!$C:$C,0))),"",INDEX('Policy Characteristics'!H:H,MATCH($C1536,'Policy Characteristics'!$C:$C,0)))</f>
        <v>0.01</v>
      </c>
      <c r="O1536" s="76" t="str">
        <f>IF(ISBLANK(INDEX('Policy Characteristics'!I:I,MATCH($C1536,'Policy Characteristics'!$C:$C,0))),"",INDEX('Policy Characteristics'!I:I,MATCH($C1536,'Policy Characteristics'!$C:$C,0)))</f>
        <v>% reduction in energy use</v>
      </c>
      <c r="P1536" s="76" t="str">
        <f>IF(ISBLANK(INDEX('Policy Characteristics'!J:J,MATCH($C1536,'Policy Characteristics'!$C:$C,0))),"",INDEX('Policy Characteristics'!J:J,MATCH($C1536,'Policy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6" s="76" t="str">
        <f>IF(ISBLANK(INDEX('Policy Characteristics'!K:K,MATCH($C1536,'Policy Characteristics'!$C:$C,0))),"",INDEX('Policy Characteristics'!K:K,MATCH($C1536,'Policy Characteristics'!$C:$C,0)))</f>
        <v>industry-ag-main.html#eff-stds</v>
      </c>
      <c r="R1536" s="76" t="str">
        <f>IF(ISBLANK(INDEX('Policy Characteristics'!L:L,MATCH($C1536,'Policy Characteristics'!$C:$C,0))),"",INDEX('Policy Characteristics'!L:L,MATCH($C1536,'Policy Characteristics'!$C:$C,0)))</f>
        <v>industry-energy-efficiency-standards.html</v>
      </c>
    </row>
    <row r="1537" spans="1:18" s="76" customFormat="1" x14ac:dyDescent="0.25">
      <c r="A1537" s="76" t="str">
        <f>IF(ISBLANK(INDEX('Policy Characteristics'!A:A,MATCH($C1537,'Policy Characteristics'!$C:$C,0))),"",INDEX('Policy Characteristics'!A:A,MATCH($C1537,'Policy Characteristics'!$C:$C,0)))</f>
        <v>Industry</v>
      </c>
      <c r="B1537" s="234" t="str">
        <f>IF(ISBLANK(INDEX('Policy Characteristics'!B:B,MATCH($C1537,'Policy Characteristics'!$C:$C,0))),"",INDEX('Policy Characteristics'!B:B,MATCH($C1537,'Policy Characteristics'!$C:$C,0)))</f>
        <v>Industry Energy Efficiency Standards</v>
      </c>
      <c r="C1537" s="76" t="str">
        <f t="shared" si="42"/>
        <v>Percentage Improvement in Eqpt Efficiency Standards above BAU</v>
      </c>
      <c r="D1537" s="78" t="s">
        <v>1323</v>
      </c>
      <c r="E1537" s="88" t="s">
        <v>643</v>
      </c>
      <c r="F1537" t="s">
        <v>1285</v>
      </c>
      <c r="G1537" s="88" t="s">
        <v>651</v>
      </c>
      <c r="H1537" s="15">
        <v>1179</v>
      </c>
      <c r="I1537" s="247" t="s">
        <v>44</v>
      </c>
      <c r="J1537" s="236" t="str">
        <f>IF(ISBLANK(INDEX('Policy Characteristics'!D:D,MATCH($C1537,'Policy Characteristics'!$C:$C,0))),"",INDEX('Policy Characteristics'!D:D,MATCH($C1537,'Policy Characteristics'!$C:$C,0)))</f>
        <v>Industry Energy Efficiency Standards</v>
      </c>
      <c r="K1537" s="76" t="str">
        <f>IF(ISBLANK(INDEX('Policy Characteristics'!E:E,MATCH($C1537,'Policy Characteristics'!$C:$C,0))),"",INDEX('Policy Characteristics'!E:E,MATCH($C1537,'Policy Characteristics'!$C:$C,0)))</f>
        <v>indst efficiency standards</v>
      </c>
      <c r="L1537" s="239">
        <f>IF(ISBLANK(INDEX('Policy Characteristics'!F:F,MATCH($C1537,'Policy Characteristics'!$C:$C,0))),"",INDEX('Policy Characteristics'!F:F,MATCH($C1537,'Policy Characteristics'!$C:$C,0)))</f>
        <v>0</v>
      </c>
      <c r="M1537" s="239">
        <f>IF(ISBLANK(INDEX('Policy Characteristics'!G:G,MATCH($C1537,'Policy Characteristics'!$C:$C,0))),"",INDEX('Policy Characteristics'!G:G,MATCH($C1537,'Policy Characteristics'!$C:$C,0)))</f>
        <v>0.25</v>
      </c>
      <c r="N1537" s="239">
        <f>IF(ISBLANK(INDEX('Policy Characteristics'!H:H,MATCH($C1537,'Policy Characteristics'!$C:$C,0))),"",INDEX('Policy Characteristics'!H:H,MATCH($C1537,'Policy Characteristics'!$C:$C,0)))</f>
        <v>0.01</v>
      </c>
      <c r="O1537" s="76" t="str">
        <f>IF(ISBLANK(INDEX('Policy Characteristics'!I:I,MATCH($C1537,'Policy Characteristics'!$C:$C,0))),"",INDEX('Policy Characteristics'!I:I,MATCH($C1537,'Policy Characteristics'!$C:$C,0)))</f>
        <v>% reduction in energy use</v>
      </c>
      <c r="P1537" s="76" t="str">
        <f>IF(ISBLANK(INDEX('Policy Characteristics'!J:J,MATCH($C1537,'Policy Characteristics'!$C:$C,0))),"",INDEX('Policy Characteristics'!J:J,MATCH($C1537,'Policy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7" s="76" t="str">
        <f>IF(ISBLANK(INDEX('Policy Characteristics'!K:K,MATCH($C1537,'Policy Characteristics'!$C:$C,0))),"",INDEX('Policy Characteristics'!K:K,MATCH($C1537,'Policy Characteristics'!$C:$C,0)))</f>
        <v>industry-ag-main.html#eff-stds</v>
      </c>
      <c r="R1537" s="76" t="str">
        <f>IF(ISBLANK(INDEX('Policy Characteristics'!L:L,MATCH($C1537,'Policy Characteristics'!$C:$C,0))),"",INDEX('Policy Characteristics'!L:L,MATCH($C1537,'Policy Characteristics'!$C:$C,0)))</f>
        <v>industry-energy-efficiency-standards.html</v>
      </c>
    </row>
    <row r="1538" spans="1:18" s="76" customFormat="1" x14ac:dyDescent="0.25">
      <c r="A1538" s="76" t="str">
        <f>IF(ISBLANK(INDEX('Policy Characteristics'!A:A,MATCH($C1538,'Policy Characteristics'!$C:$C,0))),"",INDEX('Policy Characteristics'!A:A,MATCH($C1538,'Policy Characteristics'!$C:$C,0)))</f>
        <v>Industry</v>
      </c>
      <c r="B1538" s="234" t="str">
        <f>IF(ISBLANK(INDEX('Policy Characteristics'!B:B,MATCH($C1538,'Policy Characteristics'!$C:$C,0))),"",INDEX('Policy Characteristics'!B:B,MATCH($C1538,'Policy Characteristics'!$C:$C,0)))</f>
        <v>Industry Energy Efficiency Standards</v>
      </c>
      <c r="C1538" s="76" t="str">
        <f t="shared" si="42"/>
        <v>Percentage Improvement in Eqpt Efficiency Standards above BAU</v>
      </c>
      <c r="D1538" s="78" t="s">
        <v>1323</v>
      </c>
      <c r="E1538" s="88" t="s">
        <v>644</v>
      </c>
      <c r="F1538" t="s">
        <v>1285</v>
      </c>
      <c r="G1538" s="88" t="s">
        <v>652</v>
      </c>
      <c r="H1538" s="15">
        <v>1180</v>
      </c>
      <c r="I1538" s="247" t="s">
        <v>43</v>
      </c>
      <c r="J1538" s="236" t="str">
        <f>IF(ISBLANK(INDEX('Policy Characteristics'!D:D,MATCH($C1538,'Policy Characteristics'!$C:$C,0))),"",INDEX('Policy Characteristics'!D:D,MATCH($C1538,'Policy Characteristics'!$C:$C,0)))</f>
        <v>Industry Energy Efficiency Standards</v>
      </c>
      <c r="K1538" s="76" t="str">
        <f>IF(ISBLANK(INDEX('Policy Characteristics'!E:E,MATCH($C1538,'Policy Characteristics'!$C:$C,0))),"",INDEX('Policy Characteristics'!E:E,MATCH($C1538,'Policy Characteristics'!$C:$C,0)))</f>
        <v>indst efficiency standards</v>
      </c>
      <c r="L1538" s="239">
        <f>IF(ISBLANK(INDEX('Policy Characteristics'!F:F,MATCH($C1538,'Policy Characteristics'!$C:$C,0))),"",INDEX('Policy Characteristics'!F:F,MATCH($C1538,'Policy Characteristics'!$C:$C,0)))</f>
        <v>0</v>
      </c>
      <c r="M1538" s="239">
        <f>IF(ISBLANK(INDEX('Policy Characteristics'!G:G,MATCH($C1538,'Policy Characteristics'!$C:$C,0))),"",INDEX('Policy Characteristics'!G:G,MATCH($C1538,'Policy Characteristics'!$C:$C,0)))</f>
        <v>0.25</v>
      </c>
      <c r="N1538" s="239">
        <f>IF(ISBLANK(INDEX('Policy Characteristics'!H:H,MATCH($C1538,'Policy Characteristics'!$C:$C,0))),"",INDEX('Policy Characteristics'!H:H,MATCH($C1538,'Policy Characteristics'!$C:$C,0)))</f>
        <v>0.01</v>
      </c>
      <c r="O1538" s="76" t="str">
        <f>IF(ISBLANK(INDEX('Policy Characteristics'!I:I,MATCH($C1538,'Policy Characteristics'!$C:$C,0))),"",INDEX('Policy Characteristics'!I:I,MATCH($C1538,'Policy Characteristics'!$C:$C,0)))</f>
        <v>% reduction in energy use</v>
      </c>
      <c r="P1538" s="76" t="str">
        <f>IF(ISBLANK(INDEX('Policy Characteristics'!J:J,MATCH($C1538,'Policy Characteristics'!$C:$C,0))),"",INDEX('Policy Characteristics'!J:J,MATCH($C1538,'Policy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8" s="76" t="str">
        <f>IF(ISBLANK(INDEX('Policy Characteristics'!K:K,MATCH($C1538,'Policy Characteristics'!$C:$C,0))),"",INDEX('Policy Characteristics'!K:K,MATCH($C1538,'Policy Characteristics'!$C:$C,0)))</f>
        <v>industry-ag-main.html#eff-stds</v>
      </c>
      <c r="R1538" s="76" t="str">
        <f>IF(ISBLANK(INDEX('Policy Characteristics'!L:L,MATCH($C1538,'Policy Characteristics'!$C:$C,0))),"",INDEX('Policy Characteristics'!L:L,MATCH($C1538,'Policy Characteristics'!$C:$C,0)))</f>
        <v>industry-energy-efficiency-standards.html</v>
      </c>
    </row>
    <row r="1539" spans="1:18" s="76" customFormat="1" x14ac:dyDescent="0.25">
      <c r="A1539" s="76" t="str">
        <f>IF(ISBLANK(INDEX('Policy Characteristics'!A:A,MATCH($C1539,'Policy Characteristics'!$C:$C,0))),"",INDEX('Policy Characteristics'!A:A,MATCH($C1539,'Policy Characteristics'!$C:$C,0)))</f>
        <v>Industry</v>
      </c>
      <c r="B1539" s="234" t="str">
        <f>IF(ISBLANK(INDEX('Policy Characteristics'!B:B,MATCH($C1539,'Policy Characteristics'!$C:$C,0))),"",INDEX('Policy Characteristics'!B:B,MATCH($C1539,'Policy Characteristics'!$C:$C,0)))</f>
        <v>Industry Energy Efficiency Standards</v>
      </c>
      <c r="C1539" s="76" t="str">
        <f t="shared" si="42"/>
        <v>Percentage Improvement in Eqpt Efficiency Standards above BAU</v>
      </c>
      <c r="D1539" s="78" t="s">
        <v>1323</v>
      </c>
      <c r="E1539" s="88" t="s">
        <v>645</v>
      </c>
      <c r="F1539" t="s">
        <v>1285</v>
      </c>
      <c r="G1539" s="88" t="s">
        <v>649</v>
      </c>
      <c r="H1539" s="15">
        <v>1181</v>
      </c>
      <c r="I1539" s="247" t="s">
        <v>44</v>
      </c>
      <c r="J1539" s="236" t="str">
        <f>IF(ISBLANK(INDEX('Policy Characteristics'!D:D,MATCH($C1539,'Policy Characteristics'!$C:$C,0))),"",INDEX('Policy Characteristics'!D:D,MATCH($C1539,'Policy Characteristics'!$C:$C,0)))</f>
        <v>Industry Energy Efficiency Standards</v>
      </c>
      <c r="K1539" s="76" t="str">
        <f>IF(ISBLANK(INDEX('Policy Characteristics'!E:E,MATCH($C1539,'Policy Characteristics'!$C:$C,0))),"",INDEX('Policy Characteristics'!E:E,MATCH($C1539,'Policy Characteristics'!$C:$C,0)))</f>
        <v>indst efficiency standards</v>
      </c>
      <c r="L1539" s="239">
        <f>IF(ISBLANK(INDEX('Policy Characteristics'!F:F,MATCH($C1539,'Policy Characteristics'!$C:$C,0))),"",INDEX('Policy Characteristics'!F:F,MATCH($C1539,'Policy Characteristics'!$C:$C,0)))</f>
        <v>0</v>
      </c>
      <c r="M1539" s="239">
        <f>IF(ISBLANK(INDEX('Policy Characteristics'!G:G,MATCH($C1539,'Policy Characteristics'!$C:$C,0))),"",INDEX('Policy Characteristics'!G:G,MATCH($C1539,'Policy Characteristics'!$C:$C,0)))</f>
        <v>0.25</v>
      </c>
      <c r="N1539" s="239">
        <f>IF(ISBLANK(INDEX('Policy Characteristics'!H:H,MATCH($C1539,'Policy Characteristics'!$C:$C,0))),"",INDEX('Policy Characteristics'!H:H,MATCH($C1539,'Policy Characteristics'!$C:$C,0)))</f>
        <v>0.01</v>
      </c>
      <c r="O1539" s="76" t="str">
        <f>IF(ISBLANK(INDEX('Policy Characteristics'!I:I,MATCH($C1539,'Policy Characteristics'!$C:$C,0))),"",INDEX('Policy Characteristics'!I:I,MATCH($C1539,'Policy Characteristics'!$C:$C,0)))</f>
        <v>% reduction in energy use</v>
      </c>
      <c r="P1539" s="76" t="str">
        <f>IF(ISBLANK(INDEX('Policy Characteristics'!J:J,MATCH($C1539,'Policy Characteristics'!$C:$C,0))),"",INDEX('Policy Characteristics'!J:J,MATCH($C1539,'Policy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9" s="76" t="str">
        <f>IF(ISBLANK(INDEX('Policy Characteristics'!K:K,MATCH($C1539,'Policy Characteristics'!$C:$C,0))),"",INDEX('Policy Characteristics'!K:K,MATCH($C1539,'Policy Characteristics'!$C:$C,0)))</f>
        <v>industry-ag-main.html#eff-stds</v>
      </c>
      <c r="R1539" s="76" t="str">
        <f>IF(ISBLANK(INDEX('Policy Characteristics'!L:L,MATCH($C1539,'Policy Characteristics'!$C:$C,0))),"",INDEX('Policy Characteristics'!L:L,MATCH($C1539,'Policy Characteristics'!$C:$C,0)))</f>
        <v>industry-energy-efficiency-standards.html</v>
      </c>
    </row>
    <row r="1540" spans="1:18" s="76" customFormat="1" x14ac:dyDescent="0.25">
      <c r="A1540" s="76" t="str">
        <f>IF(ISBLANK(INDEX('Policy Characteristics'!A:A,MATCH($C1540,'Policy Characteristics'!$C:$C,0))),"",INDEX('Policy Characteristics'!A:A,MATCH($C1540,'Policy Characteristics'!$C:$C,0)))</f>
        <v>Industry</v>
      </c>
      <c r="B1540" s="234" t="str">
        <f>IF(ISBLANK(INDEX('Policy Characteristics'!B:B,MATCH($C1540,'Policy Characteristics'!$C:$C,0))),"",INDEX('Policy Characteristics'!B:B,MATCH($C1540,'Policy Characteristics'!$C:$C,0)))</f>
        <v>Industry Energy Efficiency Standards</v>
      </c>
      <c r="C1540" s="76" t="str">
        <f t="shared" si="42"/>
        <v>Percentage Improvement in Eqpt Efficiency Standards above BAU</v>
      </c>
      <c r="D1540" s="78" t="s">
        <v>1323</v>
      </c>
      <c r="E1540" s="88" t="s">
        <v>646</v>
      </c>
      <c r="F1540" t="s">
        <v>1285</v>
      </c>
      <c r="G1540" s="88" t="s">
        <v>650</v>
      </c>
      <c r="H1540" s="15">
        <v>1182</v>
      </c>
      <c r="I1540" s="247" t="s">
        <v>44</v>
      </c>
      <c r="J1540" s="236" t="str">
        <f>IF(ISBLANK(INDEX('Policy Characteristics'!D:D,MATCH($C1540,'Policy Characteristics'!$C:$C,0))),"",INDEX('Policy Characteristics'!D:D,MATCH($C1540,'Policy Characteristics'!$C:$C,0)))</f>
        <v>Industry Energy Efficiency Standards</v>
      </c>
      <c r="K1540" s="76" t="str">
        <f>IF(ISBLANK(INDEX('Policy Characteristics'!E:E,MATCH($C1540,'Policy Characteristics'!$C:$C,0))),"",INDEX('Policy Characteristics'!E:E,MATCH($C1540,'Policy Characteristics'!$C:$C,0)))</f>
        <v>indst efficiency standards</v>
      </c>
      <c r="L1540" s="239">
        <f>IF(ISBLANK(INDEX('Policy Characteristics'!F:F,MATCH($C1540,'Policy Characteristics'!$C:$C,0))),"",INDEX('Policy Characteristics'!F:F,MATCH($C1540,'Policy Characteristics'!$C:$C,0)))</f>
        <v>0</v>
      </c>
      <c r="M1540" s="239">
        <f>IF(ISBLANK(INDEX('Policy Characteristics'!G:G,MATCH($C1540,'Policy Characteristics'!$C:$C,0))),"",INDEX('Policy Characteristics'!G:G,MATCH($C1540,'Policy Characteristics'!$C:$C,0)))</f>
        <v>0.25</v>
      </c>
      <c r="N1540" s="239">
        <f>IF(ISBLANK(INDEX('Policy Characteristics'!H:H,MATCH($C1540,'Policy Characteristics'!$C:$C,0))),"",INDEX('Policy Characteristics'!H:H,MATCH($C1540,'Policy Characteristics'!$C:$C,0)))</f>
        <v>0.01</v>
      </c>
      <c r="O1540" s="76" t="str">
        <f>IF(ISBLANK(INDEX('Policy Characteristics'!I:I,MATCH($C1540,'Policy Characteristics'!$C:$C,0))),"",INDEX('Policy Characteristics'!I:I,MATCH($C1540,'Policy Characteristics'!$C:$C,0)))</f>
        <v>% reduction in energy use</v>
      </c>
      <c r="P1540" s="76" t="str">
        <f>IF(ISBLANK(INDEX('Policy Characteristics'!J:J,MATCH($C1540,'Policy Characteristics'!$C:$C,0))),"",INDEX('Policy Characteristics'!J:J,MATCH($C1540,'Policy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0" s="76" t="str">
        <f>IF(ISBLANK(INDEX('Policy Characteristics'!K:K,MATCH($C1540,'Policy Characteristics'!$C:$C,0))),"",INDEX('Policy Characteristics'!K:K,MATCH($C1540,'Policy Characteristics'!$C:$C,0)))</f>
        <v>industry-ag-main.html#eff-stds</v>
      </c>
      <c r="R1540" s="76" t="str">
        <f>IF(ISBLANK(INDEX('Policy Characteristics'!L:L,MATCH($C1540,'Policy Characteristics'!$C:$C,0))),"",INDEX('Policy Characteristics'!L:L,MATCH($C1540,'Policy Characteristics'!$C:$C,0)))</f>
        <v>industry-energy-efficiency-standards.html</v>
      </c>
    </row>
    <row r="1541" spans="1:18" s="76" customFormat="1" x14ac:dyDescent="0.25">
      <c r="A1541" s="76" t="str">
        <f>IF(ISBLANK(INDEX('Policy Characteristics'!A:A,MATCH($C1541,'Policy Characteristics'!$C:$C,0))),"",INDEX('Policy Characteristics'!A:A,MATCH($C1541,'Policy Characteristics'!$C:$C,0)))</f>
        <v>Industry</v>
      </c>
      <c r="B1541" s="234" t="str">
        <f>IF(ISBLANK(INDEX('Policy Characteristics'!B:B,MATCH($C1541,'Policy Characteristics'!$C:$C,0))),"",INDEX('Policy Characteristics'!B:B,MATCH($C1541,'Policy Characteristics'!$C:$C,0)))</f>
        <v>Industry Energy Efficiency Standards</v>
      </c>
      <c r="C1541" s="76" t="str">
        <f t="shared" si="42"/>
        <v>Percentage Improvement in Eqpt Efficiency Standards above BAU</v>
      </c>
      <c r="D1541" s="78" t="s">
        <v>1323</v>
      </c>
      <c r="E1541" s="88" t="s">
        <v>647</v>
      </c>
      <c r="F1541" t="s">
        <v>1285</v>
      </c>
      <c r="G1541" s="88" t="s">
        <v>653</v>
      </c>
      <c r="H1541" s="15">
        <v>1183</v>
      </c>
      <c r="I1541" s="247" t="s">
        <v>44</v>
      </c>
      <c r="J1541" s="236" t="str">
        <f>IF(ISBLANK(INDEX('Policy Characteristics'!D:D,MATCH($C1541,'Policy Characteristics'!$C:$C,0))),"",INDEX('Policy Characteristics'!D:D,MATCH($C1541,'Policy Characteristics'!$C:$C,0)))</f>
        <v>Industry Energy Efficiency Standards</v>
      </c>
      <c r="K1541" s="76" t="str">
        <f>IF(ISBLANK(INDEX('Policy Characteristics'!E:E,MATCH($C1541,'Policy Characteristics'!$C:$C,0))),"",INDEX('Policy Characteristics'!E:E,MATCH($C1541,'Policy Characteristics'!$C:$C,0)))</f>
        <v>indst efficiency standards</v>
      </c>
      <c r="L1541" s="239">
        <f>IF(ISBLANK(INDEX('Policy Characteristics'!F:F,MATCH($C1541,'Policy Characteristics'!$C:$C,0))),"",INDEX('Policy Characteristics'!F:F,MATCH($C1541,'Policy Characteristics'!$C:$C,0)))</f>
        <v>0</v>
      </c>
      <c r="M1541" s="239">
        <f>IF(ISBLANK(INDEX('Policy Characteristics'!G:G,MATCH($C1541,'Policy Characteristics'!$C:$C,0))),"",INDEX('Policy Characteristics'!G:G,MATCH($C1541,'Policy Characteristics'!$C:$C,0)))</f>
        <v>0.25</v>
      </c>
      <c r="N1541" s="239">
        <f>IF(ISBLANK(INDEX('Policy Characteristics'!H:H,MATCH($C1541,'Policy Characteristics'!$C:$C,0))),"",INDEX('Policy Characteristics'!H:H,MATCH($C1541,'Policy Characteristics'!$C:$C,0)))</f>
        <v>0.01</v>
      </c>
      <c r="O1541" s="76" t="str">
        <f>IF(ISBLANK(INDEX('Policy Characteristics'!I:I,MATCH($C1541,'Policy Characteristics'!$C:$C,0))),"",INDEX('Policy Characteristics'!I:I,MATCH($C1541,'Policy Characteristics'!$C:$C,0)))</f>
        <v>% reduction in energy use</v>
      </c>
      <c r="P1541" s="76" t="str">
        <f>IF(ISBLANK(INDEX('Policy Characteristics'!J:J,MATCH($C1541,'Policy Characteristics'!$C:$C,0))),"",INDEX('Policy Characteristics'!J:J,MATCH($C1541,'Policy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1" s="76" t="str">
        <f>IF(ISBLANK(INDEX('Policy Characteristics'!K:K,MATCH($C1541,'Policy Characteristics'!$C:$C,0))),"",INDEX('Policy Characteristics'!K:K,MATCH($C1541,'Policy Characteristics'!$C:$C,0)))</f>
        <v>industry-ag-main.html#eff-stds</v>
      </c>
      <c r="R1541" s="76" t="str">
        <f>IF(ISBLANK(INDEX('Policy Characteristics'!L:L,MATCH($C1541,'Policy Characteristics'!$C:$C,0))),"",INDEX('Policy Characteristics'!L:L,MATCH($C1541,'Policy Characteristics'!$C:$C,0)))</f>
        <v>industry-energy-efficiency-standards.html</v>
      </c>
    </row>
    <row r="1542" spans="1:18" s="76" customFormat="1" x14ac:dyDescent="0.25">
      <c r="A1542" s="76" t="str">
        <f>IF(ISBLANK(INDEX('Policy Characteristics'!A:A,MATCH($C1542,'Policy Characteristics'!$C:$C,0))),"",INDEX('Policy Characteristics'!A:A,MATCH($C1542,'Policy Characteristics'!$C:$C,0)))</f>
        <v>Industry</v>
      </c>
      <c r="B1542" s="234" t="str">
        <f>IF(ISBLANK(INDEX('Policy Characteristics'!B:B,MATCH($C1542,'Policy Characteristics'!$C:$C,0))),"",INDEX('Policy Characteristics'!B:B,MATCH($C1542,'Policy Characteristics'!$C:$C,0)))</f>
        <v>Industry Energy Efficiency Standards</v>
      </c>
      <c r="C1542" s="76" t="str">
        <f t="shared" si="42"/>
        <v>Percentage Improvement in Eqpt Efficiency Standards above BAU</v>
      </c>
      <c r="D1542" s="78" t="s">
        <v>1323</v>
      </c>
      <c r="E1542" s="88" t="s">
        <v>946</v>
      </c>
      <c r="F1542" t="s">
        <v>1285</v>
      </c>
      <c r="G1542" s="88" t="s">
        <v>949</v>
      </c>
      <c r="H1542" s="15">
        <v>1184</v>
      </c>
      <c r="I1542" s="247" t="s">
        <v>44</v>
      </c>
      <c r="J1542" s="236" t="str">
        <f>IF(ISBLANK(INDEX('Policy Characteristics'!D:D,MATCH($C1542,'Policy Characteristics'!$C:$C,0))),"",INDEX('Policy Characteristics'!D:D,MATCH($C1542,'Policy Characteristics'!$C:$C,0)))</f>
        <v>Industry Energy Efficiency Standards</v>
      </c>
      <c r="K1542" s="76" t="str">
        <f>IF(ISBLANK(INDEX('Policy Characteristics'!E:E,MATCH($C1542,'Policy Characteristics'!$C:$C,0))),"",INDEX('Policy Characteristics'!E:E,MATCH($C1542,'Policy Characteristics'!$C:$C,0)))</f>
        <v>indst efficiency standards</v>
      </c>
      <c r="L1542" s="239">
        <f>IF(ISBLANK(INDEX('Policy Characteristics'!F:F,MATCH($C1542,'Policy Characteristics'!$C:$C,0))),"",INDEX('Policy Characteristics'!F:F,MATCH($C1542,'Policy Characteristics'!$C:$C,0)))</f>
        <v>0</v>
      </c>
      <c r="M1542" s="239">
        <f>IF(ISBLANK(INDEX('Policy Characteristics'!G:G,MATCH($C1542,'Policy Characteristics'!$C:$C,0))),"",INDEX('Policy Characteristics'!G:G,MATCH($C1542,'Policy Characteristics'!$C:$C,0)))</f>
        <v>0.25</v>
      </c>
      <c r="N1542" s="239">
        <f>IF(ISBLANK(INDEX('Policy Characteristics'!H:H,MATCH($C1542,'Policy Characteristics'!$C:$C,0))),"",INDEX('Policy Characteristics'!H:H,MATCH($C1542,'Policy Characteristics'!$C:$C,0)))</f>
        <v>0.01</v>
      </c>
      <c r="O1542" s="76" t="str">
        <f>IF(ISBLANK(INDEX('Policy Characteristics'!I:I,MATCH($C1542,'Policy Characteristics'!$C:$C,0))),"",INDEX('Policy Characteristics'!I:I,MATCH($C1542,'Policy Characteristics'!$C:$C,0)))</f>
        <v>% reduction in energy use</v>
      </c>
      <c r="P1542" s="76" t="str">
        <f>IF(ISBLANK(INDEX('Policy Characteristics'!J:J,MATCH($C1542,'Policy Characteristics'!$C:$C,0))),"",INDEX('Policy Characteristics'!J:J,MATCH($C1542,'Policy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2" s="76" t="str">
        <f>IF(ISBLANK(INDEX('Policy Characteristics'!K:K,MATCH($C1542,'Policy Characteristics'!$C:$C,0))),"",INDEX('Policy Characteristics'!K:K,MATCH($C1542,'Policy Characteristics'!$C:$C,0)))</f>
        <v>industry-ag-main.html#eff-stds</v>
      </c>
      <c r="R1542" s="76" t="str">
        <f>IF(ISBLANK(INDEX('Policy Characteristics'!L:L,MATCH($C1542,'Policy Characteristics'!$C:$C,0))),"",INDEX('Policy Characteristics'!L:L,MATCH($C1542,'Policy Characteristics'!$C:$C,0)))</f>
        <v>industry-energy-efficiency-standards.html</v>
      </c>
    </row>
    <row r="1543" spans="1:18" s="76" customFormat="1" x14ac:dyDescent="0.25">
      <c r="A1543" s="76" t="str">
        <f>IF(ISBLANK(INDEX('Policy Characteristics'!A:A,MATCH($C1543,'Policy Characteristics'!$C:$C,0))),"",INDEX('Policy Characteristics'!A:A,MATCH($C1543,'Policy Characteristics'!$C:$C,0)))</f>
        <v>Industry</v>
      </c>
      <c r="B1543" s="234" t="str">
        <f>IF(ISBLANK(INDEX('Policy Characteristics'!B:B,MATCH($C1543,'Policy Characteristics'!$C:$C,0))),"",INDEX('Policy Characteristics'!B:B,MATCH($C1543,'Policy Characteristics'!$C:$C,0)))</f>
        <v>Industry Energy Efficiency Standards</v>
      </c>
      <c r="C1543" s="76" t="str">
        <f t="shared" si="42"/>
        <v>Percentage Improvement in Eqpt Efficiency Standards above BAU</v>
      </c>
      <c r="D1543" s="78" t="s">
        <v>1323</v>
      </c>
      <c r="E1543" s="88" t="s">
        <v>947</v>
      </c>
      <c r="F1543" t="s">
        <v>1285</v>
      </c>
      <c r="G1543" s="88" t="s">
        <v>951</v>
      </c>
      <c r="H1543" s="15">
        <v>1185</v>
      </c>
      <c r="I1543" s="247" t="s">
        <v>44</v>
      </c>
      <c r="J1543" s="236" t="str">
        <f>IF(ISBLANK(INDEX('Policy Characteristics'!D:D,MATCH($C1543,'Policy Characteristics'!$C:$C,0))),"",INDEX('Policy Characteristics'!D:D,MATCH($C1543,'Policy Characteristics'!$C:$C,0)))</f>
        <v>Industry Energy Efficiency Standards</v>
      </c>
      <c r="K1543" s="76" t="str">
        <f>IF(ISBLANK(INDEX('Policy Characteristics'!E:E,MATCH($C1543,'Policy Characteristics'!$C:$C,0))),"",INDEX('Policy Characteristics'!E:E,MATCH($C1543,'Policy Characteristics'!$C:$C,0)))</f>
        <v>indst efficiency standards</v>
      </c>
      <c r="L1543" s="239">
        <f>IF(ISBLANK(INDEX('Policy Characteristics'!F:F,MATCH($C1543,'Policy Characteristics'!$C:$C,0))),"",INDEX('Policy Characteristics'!F:F,MATCH($C1543,'Policy Characteristics'!$C:$C,0)))</f>
        <v>0</v>
      </c>
      <c r="M1543" s="239">
        <f>IF(ISBLANK(INDEX('Policy Characteristics'!G:G,MATCH($C1543,'Policy Characteristics'!$C:$C,0))),"",INDEX('Policy Characteristics'!G:G,MATCH($C1543,'Policy Characteristics'!$C:$C,0)))</f>
        <v>0.25</v>
      </c>
      <c r="N1543" s="239">
        <f>IF(ISBLANK(INDEX('Policy Characteristics'!H:H,MATCH($C1543,'Policy Characteristics'!$C:$C,0))),"",INDEX('Policy Characteristics'!H:H,MATCH($C1543,'Policy Characteristics'!$C:$C,0)))</f>
        <v>0.01</v>
      </c>
      <c r="O1543" s="76" t="str">
        <f>IF(ISBLANK(INDEX('Policy Characteristics'!I:I,MATCH($C1543,'Policy Characteristics'!$C:$C,0))),"",INDEX('Policy Characteristics'!I:I,MATCH($C1543,'Policy Characteristics'!$C:$C,0)))</f>
        <v>% reduction in energy use</v>
      </c>
      <c r="P1543" s="76" t="str">
        <f>IF(ISBLANK(INDEX('Policy Characteristics'!J:J,MATCH($C1543,'Policy Characteristics'!$C:$C,0))),"",INDEX('Policy Characteristics'!J:J,MATCH($C1543,'Policy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3" s="76" t="str">
        <f>IF(ISBLANK(INDEX('Policy Characteristics'!K:K,MATCH($C1543,'Policy Characteristics'!$C:$C,0))),"",INDEX('Policy Characteristics'!K:K,MATCH($C1543,'Policy Characteristics'!$C:$C,0)))</f>
        <v>industry-ag-main.html#eff-stds</v>
      </c>
      <c r="R1543" s="76" t="str">
        <f>IF(ISBLANK(INDEX('Policy Characteristics'!L:L,MATCH($C1543,'Policy Characteristics'!$C:$C,0))),"",INDEX('Policy Characteristics'!L:L,MATCH($C1543,'Policy Characteristics'!$C:$C,0)))</f>
        <v>industry-energy-efficiency-standards.html</v>
      </c>
    </row>
    <row r="1544" spans="1:18" s="76" customFormat="1" x14ac:dyDescent="0.25">
      <c r="A1544" s="76" t="str">
        <f>IF(ISBLANK(INDEX('Policy Characteristics'!A:A,MATCH($C1544,'Policy Characteristics'!$C:$C,0))),"",INDEX('Policy Characteristics'!A:A,MATCH($C1544,'Policy Characteristics'!$C:$C,0)))</f>
        <v>Industry</v>
      </c>
      <c r="B1544" s="234" t="str">
        <f>IF(ISBLANK(INDEX('Policy Characteristics'!B:B,MATCH($C1544,'Policy Characteristics'!$C:$C,0))),"",INDEX('Policy Characteristics'!B:B,MATCH($C1544,'Policy Characteristics'!$C:$C,0)))</f>
        <v>Industry Energy Efficiency Standards</v>
      </c>
      <c r="C1544" s="76" t="str">
        <f t="shared" si="42"/>
        <v>Percentage Improvement in Eqpt Efficiency Standards above BAU</v>
      </c>
      <c r="D1544" s="78" t="s">
        <v>1323</v>
      </c>
      <c r="E1544" s="88" t="s">
        <v>948</v>
      </c>
      <c r="F1544" t="s">
        <v>1285</v>
      </c>
      <c r="G1544" s="88" t="s">
        <v>952</v>
      </c>
      <c r="H1544" s="15">
        <v>1186</v>
      </c>
      <c r="I1544" s="247" t="s">
        <v>44</v>
      </c>
      <c r="J1544" s="236" t="str">
        <f>IF(ISBLANK(INDEX('Policy Characteristics'!D:D,MATCH($C1544,'Policy Characteristics'!$C:$C,0))),"",INDEX('Policy Characteristics'!D:D,MATCH($C1544,'Policy Characteristics'!$C:$C,0)))</f>
        <v>Industry Energy Efficiency Standards</v>
      </c>
      <c r="K1544" s="76" t="str">
        <f>IF(ISBLANK(INDEX('Policy Characteristics'!E:E,MATCH($C1544,'Policy Characteristics'!$C:$C,0))),"",INDEX('Policy Characteristics'!E:E,MATCH($C1544,'Policy Characteristics'!$C:$C,0)))</f>
        <v>indst efficiency standards</v>
      </c>
      <c r="L1544" s="239">
        <f>IF(ISBLANK(INDEX('Policy Characteristics'!F:F,MATCH($C1544,'Policy Characteristics'!$C:$C,0))),"",INDEX('Policy Characteristics'!F:F,MATCH($C1544,'Policy Characteristics'!$C:$C,0)))</f>
        <v>0</v>
      </c>
      <c r="M1544" s="239">
        <f>IF(ISBLANK(INDEX('Policy Characteristics'!G:G,MATCH($C1544,'Policy Characteristics'!$C:$C,0))),"",INDEX('Policy Characteristics'!G:G,MATCH($C1544,'Policy Characteristics'!$C:$C,0)))</f>
        <v>0.25</v>
      </c>
      <c r="N1544" s="239">
        <f>IF(ISBLANK(INDEX('Policy Characteristics'!H:H,MATCH($C1544,'Policy Characteristics'!$C:$C,0))),"",INDEX('Policy Characteristics'!H:H,MATCH($C1544,'Policy Characteristics'!$C:$C,0)))</f>
        <v>0.01</v>
      </c>
      <c r="O1544" s="76" t="str">
        <f>IF(ISBLANK(INDEX('Policy Characteristics'!I:I,MATCH($C1544,'Policy Characteristics'!$C:$C,0))),"",INDEX('Policy Characteristics'!I:I,MATCH($C1544,'Policy Characteristics'!$C:$C,0)))</f>
        <v>% reduction in energy use</v>
      </c>
      <c r="P1544" s="76" t="str">
        <f>IF(ISBLANK(INDEX('Policy Characteristics'!J:J,MATCH($C1544,'Policy Characteristics'!$C:$C,0))),"",INDEX('Policy Characteristics'!J:J,MATCH($C1544,'Policy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4" s="76" t="str">
        <f>IF(ISBLANK(INDEX('Policy Characteristics'!K:K,MATCH($C1544,'Policy Characteristics'!$C:$C,0))),"",INDEX('Policy Characteristics'!K:K,MATCH($C1544,'Policy Characteristics'!$C:$C,0)))</f>
        <v>industry-ag-main.html#eff-stds</v>
      </c>
      <c r="R1544" s="76" t="str">
        <f>IF(ISBLANK(INDEX('Policy Characteristics'!L:L,MATCH($C1544,'Policy Characteristics'!$C:$C,0))),"",INDEX('Policy Characteristics'!L:L,MATCH($C1544,'Policy Characteristics'!$C:$C,0)))</f>
        <v>industry-energy-efficiency-standards.html</v>
      </c>
    </row>
    <row r="1545" spans="1:18" s="76" customFormat="1" x14ac:dyDescent="0.25">
      <c r="A1545" s="76" t="str">
        <f>IF(ISBLANK(INDEX('Policy Characteristics'!A:A,MATCH($C1545,'Policy Characteristics'!$C:$C,0))),"",INDEX('Policy Characteristics'!A:A,MATCH($C1545,'Policy Characteristics'!$C:$C,0)))</f>
        <v>Industry</v>
      </c>
      <c r="B1545" s="234" t="str">
        <f>IF(ISBLANK(INDEX('Policy Characteristics'!B:B,MATCH($C1545,'Policy Characteristics'!$C:$C,0))),"",INDEX('Policy Characteristics'!B:B,MATCH($C1545,'Policy Characteristics'!$C:$C,0)))</f>
        <v>Industry Energy Efficiency Standards</v>
      </c>
      <c r="C1545" s="76" t="str">
        <f t="shared" si="42"/>
        <v>Percentage Improvement in Eqpt Efficiency Standards above BAU</v>
      </c>
      <c r="D1545" s="78" t="s">
        <v>1323</v>
      </c>
      <c r="E1545" s="88" t="s">
        <v>945</v>
      </c>
      <c r="F1545" t="s">
        <v>1285</v>
      </c>
      <c r="G1545" s="88" t="s">
        <v>950</v>
      </c>
      <c r="H1545" s="15">
        <v>1187</v>
      </c>
      <c r="I1545" s="247" t="s">
        <v>44</v>
      </c>
      <c r="J1545" s="236" t="str">
        <f>IF(ISBLANK(INDEX('Policy Characteristics'!D:D,MATCH($C1545,'Policy Characteristics'!$C:$C,0))),"",INDEX('Policy Characteristics'!D:D,MATCH($C1545,'Policy Characteristics'!$C:$C,0)))</f>
        <v>Industry Energy Efficiency Standards</v>
      </c>
      <c r="K1545" s="76" t="str">
        <f>IF(ISBLANK(INDEX('Policy Characteristics'!E:E,MATCH($C1545,'Policy Characteristics'!$C:$C,0))),"",INDEX('Policy Characteristics'!E:E,MATCH($C1545,'Policy Characteristics'!$C:$C,0)))</f>
        <v>indst efficiency standards</v>
      </c>
      <c r="L1545" s="239">
        <f>IF(ISBLANK(INDEX('Policy Characteristics'!F:F,MATCH($C1545,'Policy Characteristics'!$C:$C,0))),"",INDEX('Policy Characteristics'!F:F,MATCH($C1545,'Policy Characteristics'!$C:$C,0)))</f>
        <v>0</v>
      </c>
      <c r="M1545" s="239">
        <f>IF(ISBLANK(INDEX('Policy Characteristics'!G:G,MATCH($C1545,'Policy Characteristics'!$C:$C,0))),"",INDEX('Policy Characteristics'!G:G,MATCH($C1545,'Policy Characteristics'!$C:$C,0)))</f>
        <v>0.25</v>
      </c>
      <c r="N1545" s="239">
        <f>IF(ISBLANK(INDEX('Policy Characteristics'!H:H,MATCH($C1545,'Policy Characteristics'!$C:$C,0))),"",INDEX('Policy Characteristics'!H:H,MATCH($C1545,'Policy Characteristics'!$C:$C,0)))</f>
        <v>0.01</v>
      </c>
      <c r="O1545" s="76" t="str">
        <f>IF(ISBLANK(INDEX('Policy Characteristics'!I:I,MATCH($C1545,'Policy Characteristics'!$C:$C,0))),"",INDEX('Policy Characteristics'!I:I,MATCH($C1545,'Policy Characteristics'!$C:$C,0)))</f>
        <v>% reduction in energy use</v>
      </c>
      <c r="P1545" s="76" t="str">
        <f>IF(ISBLANK(INDEX('Policy Characteristics'!J:J,MATCH($C1545,'Policy Characteristics'!$C:$C,0))),"",INDEX('Policy Characteristics'!J:J,MATCH($C1545,'Policy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5" s="76" t="str">
        <f>IF(ISBLANK(INDEX('Policy Characteristics'!K:K,MATCH($C1545,'Policy Characteristics'!$C:$C,0))),"",INDEX('Policy Characteristics'!K:K,MATCH($C1545,'Policy Characteristics'!$C:$C,0)))</f>
        <v>industry-ag-main.html#eff-stds</v>
      </c>
      <c r="R1545" s="76" t="str">
        <f>IF(ISBLANK(INDEX('Policy Characteristics'!L:L,MATCH($C1545,'Policy Characteristics'!$C:$C,0))),"",INDEX('Policy Characteristics'!L:L,MATCH($C1545,'Policy Characteristics'!$C:$C,0)))</f>
        <v>industry-energy-efficiency-standards.html</v>
      </c>
    </row>
    <row r="1546" spans="1:18" s="76" customFormat="1" x14ac:dyDescent="0.25">
      <c r="A1546" s="76" t="str">
        <f>IF(ISBLANK(INDEX('Policy Characteristics'!A:A,MATCH($C1546,'Policy Characteristics'!$C:$C,0))),"",INDEX('Policy Characteristics'!A:A,MATCH($C1546,'Policy Characteristics'!$C:$C,0)))</f>
        <v>Industry</v>
      </c>
      <c r="B1546" s="234" t="str">
        <f>IF(ISBLANK(INDEX('Policy Characteristics'!B:B,MATCH($C1546,'Policy Characteristics'!$C:$C,0))),"",INDEX('Policy Characteristics'!B:B,MATCH($C1546,'Policy Characteristics'!$C:$C,0)))</f>
        <v>Industry Energy Efficiency Standards</v>
      </c>
      <c r="C1546" s="76" t="str">
        <f t="shared" si="42"/>
        <v>Percentage Improvement in Eqpt Efficiency Standards above BAU</v>
      </c>
      <c r="D1546" s="78" t="s">
        <v>1324</v>
      </c>
      <c r="E1546" s="88" t="s">
        <v>642</v>
      </c>
      <c r="F1546" t="s">
        <v>1327</v>
      </c>
      <c r="G1546" s="88" t="s">
        <v>648</v>
      </c>
      <c r="H1546" s="15">
        <v>1188</v>
      </c>
      <c r="I1546" s="247" t="s">
        <v>43</v>
      </c>
      <c r="J1546" s="236" t="str">
        <f>IF(ISBLANK(INDEX('Policy Characteristics'!D:D,MATCH($C1546,'Policy Characteristics'!$C:$C,0))),"",INDEX('Policy Characteristics'!D:D,MATCH($C1546,'Policy Characteristics'!$C:$C,0)))</f>
        <v>Industry Energy Efficiency Standards</v>
      </c>
      <c r="K1546" s="76" t="str">
        <f>IF(ISBLANK(INDEX('Policy Characteristics'!E:E,MATCH($C1546,'Policy Characteristics'!$C:$C,0))),"",INDEX('Policy Characteristics'!E:E,MATCH($C1546,'Policy Characteristics'!$C:$C,0)))</f>
        <v>indst efficiency standards</v>
      </c>
      <c r="L1546" s="239">
        <f>IF(ISBLANK(INDEX('Policy Characteristics'!F:F,MATCH($C1546,'Policy Characteristics'!$C:$C,0))),"",INDEX('Policy Characteristics'!F:F,MATCH($C1546,'Policy Characteristics'!$C:$C,0)))</f>
        <v>0</v>
      </c>
      <c r="M1546" s="239">
        <f>IF(ISBLANK(INDEX('Policy Characteristics'!G:G,MATCH($C1546,'Policy Characteristics'!$C:$C,0))),"",INDEX('Policy Characteristics'!G:G,MATCH($C1546,'Policy Characteristics'!$C:$C,0)))</f>
        <v>0.25</v>
      </c>
      <c r="N1546" s="239">
        <f>IF(ISBLANK(INDEX('Policy Characteristics'!H:H,MATCH($C1546,'Policy Characteristics'!$C:$C,0))),"",INDEX('Policy Characteristics'!H:H,MATCH($C1546,'Policy Characteristics'!$C:$C,0)))</f>
        <v>0.01</v>
      </c>
      <c r="O1546" s="76" t="str">
        <f>IF(ISBLANK(INDEX('Policy Characteristics'!I:I,MATCH($C1546,'Policy Characteristics'!$C:$C,0))),"",INDEX('Policy Characteristics'!I:I,MATCH($C1546,'Policy Characteristics'!$C:$C,0)))</f>
        <v>% reduction in energy use</v>
      </c>
      <c r="P1546" s="76" t="str">
        <f>IF(ISBLANK(INDEX('Policy Characteristics'!J:J,MATCH($C1546,'Policy Characteristics'!$C:$C,0))),"",INDEX('Policy Characteristics'!J:J,MATCH($C1546,'Policy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6" s="76" t="str">
        <f>IF(ISBLANK(INDEX('Policy Characteristics'!K:K,MATCH($C1546,'Policy Characteristics'!$C:$C,0))),"",INDEX('Policy Characteristics'!K:K,MATCH($C1546,'Policy Characteristics'!$C:$C,0)))</f>
        <v>industry-ag-main.html#eff-stds</v>
      </c>
      <c r="R1546" s="76" t="str">
        <f>IF(ISBLANK(INDEX('Policy Characteristics'!L:L,MATCH($C1546,'Policy Characteristics'!$C:$C,0))),"",INDEX('Policy Characteristics'!L:L,MATCH($C1546,'Policy Characteristics'!$C:$C,0)))</f>
        <v>industry-energy-efficiency-standards.html</v>
      </c>
    </row>
    <row r="1547" spans="1:18" s="76" customFormat="1" x14ac:dyDescent="0.25">
      <c r="A1547" s="76" t="str">
        <f>IF(ISBLANK(INDEX('Policy Characteristics'!A:A,MATCH($C1547,'Policy Characteristics'!$C:$C,0))),"",INDEX('Policy Characteristics'!A:A,MATCH($C1547,'Policy Characteristics'!$C:$C,0)))</f>
        <v>Industry</v>
      </c>
      <c r="B1547" s="234" t="str">
        <f>IF(ISBLANK(INDEX('Policy Characteristics'!B:B,MATCH($C1547,'Policy Characteristics'!$C:$C,0))),"",INDEX('Policy Characteristics'!B:B,MATCH($C1547,'Policy Characteristics'!$C:$C,0)))</f>
        <v>Industry Energy Efficiency Standards</v>
      </c>
      <c r="C1547" s="76" t="str">
        <f t="shared" si="42"/>
        <v>Percentage Improvement in Eqpt Efficiency Standards above BAU</v>
      </c>
      <c r="D1547" s="78" t="s">
        <v>1324</v>
      </c>
      <c r="E1547" s="88" t="s">
        <v>643</v>
      </c>
      <c r="F1547" t="s">
        <v>1327</v>
      </c>
      <c r="G1547" s="88" t="s">
        <v>651</v>
      </c>
      <c r="H1547" s="15">
        <v>1189</v>
      </c>
      <c r="I1547" s="247" t="s">
        <v>44</v>
      </c>
      <c r="J1547" s="236" t="str">
        <f>IF(ISBLANK(INDEX('Policy Characteristics'!D:D,MATCH($C1547,'Policy Characteristics'!$C:$C,0))),"",INDEX('Policy Characteristics'!D:D,MATCH($C1547,'Policy Characteristics'!$C:$C,0)))</f>
        <v>Industry Energy Efficiency Standards</v>
      </c>
      <c r="K1547" s="76" t="str">
        <f>IF(ISBLANK(INDEX('Policy Characteristics'!E:E,MATCH($C1547,'Policy Characteristics'!$C:$C,0))),"",INDEX('Policy Characteristics'!E:E,MATCH($C1547,'Policy Characteristics'!$C:$C,0)))</f>
        <v>indst efficiency standards</v>
      </c>
      <c r="L1547" s="239">
        <f>IF(ISBLANK(INDEX('Policy Characteristics'!F:F,MATCH($C1547,'Policy Characteristics'!$C:$C,0))),"",INDEX('Policy Characteristics'!F:F,MATCH($C1547,'Policy Characteristics'!$C:$C,0)))</f>
        <v>0</v>
      </c>
      <c r="M1547" s="239">
        <f>IF(ISBLANK(INDEX('Policy Characteristics'!G:G,MATCH($C1547,'Policy Characteristics'!$C:$C,0))),"",INDEX('Policy Characteristics'!G:G,MATCH($C1547,'Policy Characteristics'!$C:$C,0)))</f>
        <v>0.25</v>
      </c>
      <c r="N1547" s="239">
        <f>IF(ISBLANK(INDEX('Policy Characteristics'!H:H,MATCH($C1547,'Policy Characteristics'!$C:$C,0))),"",INDEX('Policy Characteristics'!H:H,MATCH($C1547,'Policy Characteristics'!$C:$C,0)))</f>
        <v>0.01</v>
      </c>
      <c r="O1547" s="76" t="str">
        <f>IF(ISBLANK(INDEX('Policy Characteristics'!I:I,MATCH($C1547,'Policy Characteristics'!$C:$C,0))),"",INDEX('Policy Characteristics'!I:I,MATCH($C1547,'Policy Characteristics'!$C:$C,0)))</f>
        <v>% reduction in energy use</v>
      </c>
      <c r="P1547" s="76" t="str">
        <f>IF(ISBLANK(INDEX('Policy Characteristics'!J:J,MATCH($C1547,'Policy Characteristics'!$C:$C,0))),"",INDEX('Policy Characteristics'!J:J,MATCH($C1547,'Policy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7" s="76" t="str">
        <f>IF(ISBLANK(INDEX('Policy Characteristics'!K:K,MATCH($C1547,'Policy Characteristics'!$C:$C,0))),"",INDEX('Policy Characteristics'!K:K,MATCH($C1547,'Policy Characteristics'!$C:$C,0)))</f>
        <v>industry-ag-main.html#eff-stds</v>
      </c>
      <c r="R1547" s="76" t="str">
        <f>IF(ISBLANK(INDEX('Policy Characteristics'!L:L,MATCH($C1547,'Policy Characteristics'!$C:$C,0))),"",INDEX('Policy Characteristics'!L:L,MATCH($C1547,'Policy Characteristics'!$C:$C,0)))</f>
        <v>industry-energy-efficiency-standards.html</v>
      </c>
    </row>
    <row r="1548" spans="1:18" s="76" customFormat="1" x14ac:dyDescent="0.25">
      <c r="A1548" s="76" t="str">
        <f>IF(ISBLANK(INDEX('Policy Characteristics'!A:A,MATCH($C1548,'Policy Characteristics'!$C:$C,0))),"",INDEX('Policy Characteristics'!A:A,MATCH($C1548,'Policy Characteristics'!$C:$C,0)))</f>
        <v>Industry</v>
      </c>
      <c r="B1548" s="234" t="str">
        <f>IF(ISBLANK(INDEX('Policy Characteristics'!B:B,MATCH($C1548,'Policy Characteristics'!$C:$C,0))),"",INDEX('Policy Characteristics'!B:B,MATCH($C1548,'Policy Characteristics'!$C:$C,0)))</f>
        <v>Industry Energy Efficiency Standards</v>
      </c>
      <c r="C1548" s="76" t="str">
        <f t="shared" si="42"/>
        <v>Percentage Improvement in Eqpt Efficiency Standards above BAU</v>
      </c>
      <c r="D1548" s="78" t="s">
        <v>1324</v>
      </c>
      <c r="E1548" s="88" t="s">
        <v>644</v>
      </c>
      <c r="F1548" t="s">
        <v>1327</v>
      </c>
      <c r="G1548" s="88" t="s">
        <v>652</v>
      </c>
      <c r="H1548" s="15">
        <v>1190</v>
      </c>
      <c r="I1548" s="247" t="s">
        <v>44</v>
      </c>
      <c r="J1548" s="236" t="str">
        <f>IF(ISBLANK(INDEX('Policy Characteristics'!D:D,MATCH($C1548,'Policy Characteristics'!$C:$C,0))),"",INDEX('Policy Characteristics'!D:D,MATCH($C1548,'Policy Characteristics'!$C:$C,0)))</f>
        <v>Industry Energy Efficiency Standards</v>
      </c>
      <c r="K1548" s="76" t="str">
        <f>IF(ISBLANK(INDEX('Policy Characteristics'!E:E,MATCH($C1548,'Policy Characteristics'!$C:$C,0))),"",INDEX('Policy Characteristics'!E:E,MATCH($C1548,'Policy Characteristics'!$C:$C,0)))</f>
        <v>indst efficiency standards</v>
      </c>
      <c r="L1548" s="239">
        <f>IF(ISBLANK(INDEX('Policy Characteristics'!F:F,MATCH($C1548,'Policy Characteristics'!$C:$C,0))),"",INDEX('Policy Characteristics'!F:F,MATCH($C1548,'Policy Characteristics'!$C:$C,0)))</f>
        <v>0</v>
      </c>
      <c r="M1548" s="239">
        <f>IF(ISBLANK(INDEX('Policy Characteristics'!G:G,MATCH($C1548,'Policy Characteristics'!$C:$C,0))),"",INDEX('Policy Characteristics'!G:G,MATCH($C1548,'Policy Characteristics'!$C:$C,0)))</f>
        <v>0.25</v>
      </c>
      <c r="N1548" s="239">
        <f>IF(ISBLANK(INDEX('Policy Characteristics'!H:H,MATCH($C1548,'Policy Characteristics'!$C:$C,0))),"",INDEX('Policy Characteristics'!H:H,MATCH($C1548,'Policy Characteristics'!$C:$C,0)))</f>
        <v>0.01</v>
      </c>
      <c r="O1548" s="76" t="str">
        <f>IF(ISBLANK(INDEX('Policy Characteristics'!I:I,MATCH($C1548,'Policy Characteristics'!$C:$C,0))),"",INDEX('Policy Characteristics'!I:I,MATCH($C1548,'Policy Characteristics'!$C:$C,0)))</f>
        <v>% reduction in energy use</v>
      </c>
      <c r="P1548" s="76" t="str">
        <f>IF(ISBLANK(INDEX('Policy Characteristics'!J:J,MATCH($C1548,'Policy Characteristics'!$C:$C,0))),"",INDEX('Policy Characteristics'!J:J,MATCH($C1548,'Policy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8" s="76" t="str">
        <f>IF(ISBLANK(INDEX('Policy Characteristics'!K:K,MATCH($C1548,'Policy Characteristics'!$C:$C,0))),"",INDEX('Policy Characteristics'!K:K,MATCH($C1548,'Policy Characteristics'!$C:$C,0)))</f>
        <v>industry-ag-main.html#eff-stds</v>
      </c>
      <c r="R1548" s="76" t="str">
        <f>IF(ISBLANK(INDEX('Policy Characteristics'!L:L,MATCH($C1548,'Policy Characteristics'!$C:$C,0))),"",INDEX('Policy Characteristics'!L:L,MATCH($C1548,'Policy Characteristics'!$C:$C,0)))</f>
        <v>industry-energy-efficiency-standards.html</v>
      </c>
    </row>
    <row r="1549" spans="1:18" s="76" customFormat="1" x14ac:dyDescent="0.25">
      <c r="A1549" s="76" t="str">
        <f>IF(ISBLANK(INDEX('Policy Characteristics'!A:A,MATCH($C1549,'Policy Characteristics'!$C:$C,0))),"",INDEX('Policy Characteristics'!A:A,MATCH($C1549,'Policy Characteristics'!$C:$C,0)))</f>
        <v>Industry</v>
      </c>
      <c r="B1549" s="234" t="str">
        <f>IF(ISBLANK(INDEX('Policy Characteristics'!B:B,MATCH($C1549,'Policy Characteristics'!$C:$C,0))),"",INDEX('Policy Characteristics'!B:B,MATCH($C1549,'Policy Characteristics'!$C:$C,0)))</f>
        <v>Industry Energy Efficiency Standards</v>
      </c>
      <c r="C1549" s="76" t="str">
        <f t="shared" si="42"/>
        <v>Percentage Improvement in Eqpt Efficiency Standards above BAU</v>
      </c>
      <c r="D1549" s="78" t="s">
        <v>1324</v>
      </c>
      <c r="E1549" s="88" t="s">
        <v>645</v>
      </c>
      <c r="F1549" t="s">
        <v>1327</v>
      </c>
      <c r="G1549" s="88" t="s">
        <v>649</v>
      </c>
      <c r="H1549" s="15">
        <v>1191</v>
      </c>
      <c r="I1549" s="247" t="s">
        <v>44</v>
      </c>
      <c r="J1549" s="236" t="str">
        <f>IF(ISBLANK(INDEX('Policy Characteristics'!D:D,MATCH($C1549,'Policy Characteristics'!$C:$C,0))),"",INDEX('Policy Characteristics'!D:D,MATCH($C1549,'Policy Characteristics'!$C:$C,0)))</f>
        <v>Industry Energy Efficiency Standards</v>
      </c>
      <c r="K1549" s="76" t="str">
        <f>IF(ISBLANK(INDEX('Policy Characteristics'!E:E,MATCH($C1549,'Policy Characteristics'!$C:$C,0))),"",INDEX('Policy Characteristics'!E:E,MATCH($C1549,'Policy Characteristics'!$C:$C,0)))</f>
        <v>indst efficiency standards</v>
      </c>
      <c r="L1549" s="239">
        <f>IF(ISBLANK(INDEX('Policy Characteristics'!F:F,MATCH($C1549,'Policy Characteristics'!$C:$C,0))),"",INDEX('Policy Characteristics'!F:F,MATCH($C1549,'Policy Characteristics'!$C:$C,0)))</f>
        <v>0</v>
      </c>
      <c r="M1549" s="239">
        <f>IF(ISBLANK(INDEX('Policy Characteristics'!G:G,MATCH($C1549,'Policy Characteristics'!$C:$C,0))),"",INDEX('Policy Characteristics'!G:G,MATCH($C1549,'Policy Characteristics'!$C:$C,0)))</f>
        <v>0.25</v>
      </c>
      <c r="N1549" s="239">
        <f>IF(ISBLANK(INDEX('Policy Characteristics'!H:H,MATCH($C1549,'Policy Characteristics'!$C:$C,0))),"",INDEX('Policy Characteristics'!H:H,MATCH($C1549,'Policy Characteristics'!$C:$C,0)))</f>
        <v>0.01</v>
      </c>
      <c r="O1549" s="76" t="str">
        <f>IF(ISBLANK(INDEX('Policy Characteristics'!I:I,MATCH($C1549,'Policy Characteristics'!$C:$C,0))),"",INDEX('Policy Characteristics'!I:I,MATCH($C1549,'Policy Characteristics'!$C:$C,0)))</f>
        <v>% reduction in energy use</v>
      </c>
      <c r="P1549" s="76" t="str">
        <f>IF(ISBLANK(INDEX('Policy Characteristics'!J:J,MATCH($C1549,'Policy Characteristics'!$C:$C,0))),"",INDEX('Policy Characteristics'!J:J,MATCH($C1549,'Policy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9" s="76" t="str">
        <f>IF(ISBLANK(INDEX('Policy Characteristics'!K:K,MATCH($C1549,'Policy Characteristics'!$C:$C,0))),"",INDEX('Policy Characteristics'!K:K,MATCH($C1549,'Policy Characteristics'!$C:$C,0)))</f>
        <v>industry-ag-main.html#eff-stds</v>
      </c>
      <c r="R1549" s="76" t="str">
        <f>IF(ISBLANK(INDEX('Policy Characteristics'!L:L,MATCH($C1549,'Policy Characteristics'!$C:$C,0))),"",INDEX('Policy Characteristics'!L:L,MATCH($C1549,'Policy Characteristics'!$C:$C,0)))</f>
        <v>industry-energy-efficiency-standards.html</v>
      </c>
    </row>
    <row r="1550" spans="1:18" s="76" customFormat="1" x14ac:dyDescent="0.25">
      <c r="A1550" s="76" t="str">
        <f>IF(ISBLANK(INDEX('Policy Characteristics'!A:A,MATCH($C1550,'Policy Characteristics'!$C:$C,0))),"",INDEX('Policy Characteristics'!A:A,MATCH($C1550,'Policy Characteristics'!$C:$C,0)))</f>
        <v>Industry</v>
      </c>
      <c r="B1550" s="234" t="str">
        <f>IF(ISBLANK(INDEX('Policy Characteristics'!B:B,MATCH($C1550,'Policy Characteristics'!$C:$C,0))),"",INDEX('Policy Characteristics'!B:B,MATCH($C1550,'Policy Characteristics'!$C:$C,0)))</f>
        <v>Industry Energy Efficiency Standards</v>
      </c>
      <c r="C1550" s="76" t="str">
        <f t="shared" si="42"/>
        <v>Percentage Improvement in Eqpt Efficiency Standards above BAU</v>
      </c>
      <c r="D1550" s="78" t="s">
        <v>1324</v>
      </c>
      <c r="E1550" s="88" t="s">
        <v>646</v>
      </c>
      <c r="F1550" t="s">
        <v>1327</v>
      </c>
      <c r="G1550" s="88" t="s">
        <v>650</v>
      </c>
      <c r="H1550" s="15">
        <v>1192</v>
      </c>
      <c r="I1550" s="247" t="s">
        <v>44</v>
      </c>
      <c r="J1550" s="236" t="str">
        <f>IF(ISBLANK(INDEX('Policy Characteristics'!D:D,MATCH($C1550,'Policy Characteristics'!$C:$C,0))),"",INDEX('Policy Characteristics'!D:D,MATCH($C1550,'Policy Characteristics'!$C:$C,0)))</f>
        <v>Industry Energy Efficiency Standards</v>
      </c>
      <c r="K1550" s="76" t="str">
        <f>IF(ISBLANK(INDEX('Policy Characteristics'!E:E,MATCH($C1550,'Policy Characteristics'!$C:$C,0))),"",INDEX('Policy Characteristics'!E:E,MATCH($C1550,'Policy Characteristics'!$C:$C,0)))</f>
        <v>indst efficiency standards</v>
      </c>
      <c r="L1550" s="239">
        <f>IF(ISBLANK(INDEX('Policy Characteristics'!F:F,MATCH($C1550,'Policy Characteristics'!$C:$C,0))),"",INDEX('Policy Characteristics'!F:F,MATCH($C1550,'Policy Characteristics'!$C:$C,0)))</f>
        <v>0</v>
      </c>
      <c r="M1550" s="239">
        <f>IF(ISBLANK(INDEX('Policy Characteristics'!G:G,MATCH($C1550,'Policy Characteristics'!$C:$C,0))),"",INDEX('Policy Characteristics'!G:G,MATCH($C1550,'Policy Characteristics'!$C:$C,0)))</f>
        <v>0.25</v>
      </c>
      <c r="N1550" s="239">
        <f>IF(ISBLANK(INDEX('Policy Characteristics'!H:H,MATCH($C1550,'Policy Characteristics'!$C:$C,0))),"",INDEX('Policy Characteristics'!H:H,MATCH($C1550,'Policy Characteristics'!$C:$C,0)))</f>
        <v>0.01</v>
      </c>
      <c r="O1550" s="76" t="str">
        <f>IF(ISBLANK(INDEX('Policy Characteristics'!I:I,MATCH($C1550,'Policy Characteristics'!$C:$C,0))),"",INDEX('Policy Characteristics'!I:I,MATCH($C1550,'Policy Characteristics'!$C:$C,0)))</f>
        <v>% reduction in energy use</v>
      </c>
      <c r="P1550" s="76" t="str">
        <f>IF(ISBLANK(INDEX('Policy Characteristics'!J:J,MATCH($C1550,'Policy Characteristics'!$C:$C,0))),"",INDEX('Policy Characteristics'!J:J,MATCH($C1550,'Policy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0" s="76" t="str">
        <f>IF(ISBLANK(INDEX('Policy Characteristics'!K:K,MATCH($C1550,'Policy Characteristics'!$C:$C,0))),"",INDEX('Policy Characteristics'!K:K,MATCH($C1550,'Policy Characteristics'!$C:$C,0)))</f>
        <v>industry-ag-main.html#eff-stds</v>
      </c>
      <c r="R1550" s="76" t="str">
        <f>IF(ISBLANK(INDEX('Policy Characteristics'!L:L,MATCH($C1550,'Policy Characteristics'!$C:$C,0))),"",INDEX('Policy Characteristics'!L:L,MATCH($C1550,'Policy Characteristics'!$C:$C,0)))</f>
        <v>industry-energy-efficiency-standards.html</v>
      </c>
    </row>
    <row r="1551" spans="1:18" s="76" customFormat="1" x14ac:dyDescent="0.25">
      <c r="A1551" s="76" t="str">
        <f>IF(ISBLANK(INDEX('Policy Characteristics'!A:A,MATCH($C1551,'Policy Characteristics'!$C:$C,0))),"",INDEX('Policy Characteristics'!A:A,MATCH($C1551,'Policy Characteristics'!$C:$C,0)))</f>
        <v>Industry</v>
      </c>
      <c r="B1551" s="234" t="str">
        <f>IF(ISBLANK(INDEX('Policy Characteristics'!B:B,MATCH($C1551,'Policy Characteristics'!$C:$C,0))),"",INDEX('Policy Characteristics'!B:B,MATCH($C1551,'Policy Characteristics'!$C:$C,0)))</f>
        <v>Industry Energy Efficiency Standards</v>
      </c>
      <c r="C1551" s="76" t="str">
        <f t="shared" si="42"/>
        <v>Percentage Improvement in Eqpt Efficiency Standards above BAU</v>
      </c>
      <c r="D1551" s="78" t="s">
        <v>1324</v>
      </c>
      <c r="E1551" s="88" t="s">
        <v>647</v>
      </c>
      <c r="F1551" t="s">
        <v>1327</v>
      </c>
      <c r="G1551" s="88" t="s">
        <v>653</v>
      </c>
      <c r="H1551" s="15">
        <v>1193</v>
      </c>
      <c r="I1551" s="247" t="s">
        <v>44</v>
      </c>
      <c r="J1551" s="236" t="str">
        <f>IF(ISBLANK(INDEX('Policy Characteristics'!D:D,MATCH($C1551,'Policy Characteristics'!$C:$C,0))),"",INDEX('Policy Characteristics'!D:D,MATCH($C1551,'Policy Characteristics'!$C:$C,0)))</f>
        <v>Industry Energy Efficiency Standards</v>
      </c>
      <c r="K1551" s="76" t="str">
        <f>IF(ISBLANK(INDEX('Policy Characteristics'!E:E,MATCH($C1551,'Policy Characteristics'!$C:$C,0))),"",INDEX('Policy Characteristics'!E:E,MATCH($C1551,'Policy Characteristics'!$C:$C,0)))</f>
        <v>indst efficiency standards</v>
      </c>
      <c r="L1551" s="239">
        <f>IF(ISBLANK(INDEX('Policy Characteristics'!F:F,MATCH($C1551,'Policy Characteristics'!$C:$C,0))),"",INDEX('Policy Characteristics'!F:F,MATCH($C1551,'Policy Characteristics'!$C:$C,0)))</f>
        <v>0</v>
      </c>
      <c r="M1551" s="239">
        <f>IF(ISBLANK(INDEX('Policy Characteristics'!G:G,MATCH($C1551,'Policy Characteristics'!$C:$C,0))),"",INDEX('Policy Characteristics'!G:G,MATCH($C1551,'Policy Characteristics'!$C:$C,0)))</f>
        <v>0.25</v>
      </c>
      <c r="N1551" s="239">
        <f>IF(ISBLANK(INDEX('Policy Characteristics'!H:H,MATCH($C1551,'Policy Characteristics'!$C:$C,0))),"",INDEX('Policy Characteristics'!H:H,MATCH($C1551,'Policy Characteristics'!$C:$C,0)))</f>
        <v>0.01</v>
      </c>
      <c r="O1551" s="76" t="str">
        <f>IF(ISBLANK(INDEX('Policy Characteristics'!I:I,MATCH($C1551,'Policy Characteristics'!$C:$C,0))),"",INDEX('Policy Characteristics'!I:I,MATCH($C1551,'Policy Characteristics'!$C:$C,0)))</f>
        <v>% reduction in energy use</v>
      </c>
      <c r="P1551" s="76" t="str">
        <f>IF(ISBLANK(INDEX('Policy Characteristics'!J:J,MATCH($C1551,'Policy Characteristics'!$C:$C,0))),"",INDEX('Policy Characteristics'!J:J,MATCH($C1551,'Policy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1" s="76" t="str">
        <f>IF(ISBLANK(INDEX('Policy Characteristics'!K:K,MATCH($C1551,'Policy Characteristics'!$C:$C,0))),"",INDEX('Policy Characteristics'!K:K,MATCH($C1551,'Policy Characteristics'!$C:$C,0)))</f>
        <v>industry-ag-main.html#eff-stds</v>
      </c>
      <c r="R1551" s="76" t="str">
        <f>IF(ISBLANK(INDEX('Policy Characteristics'!L:L,MATCH($C1551,'Policy Characteristics'!$C:$C,0))),"",INDEX('Policy Characteristics'!L:L,MATCH($C1551,'Policy Characteristics'!$C:$C,0)))</f>
        <v>industry-energy-efficiency-standards.html</v>
      </c>
    </row>
    <row r="1552" spans="1:18" s="76" customFormat="1" x14ac:dyDescent="0.25">
      <c r="A1552" s="76" t="str">
        <f>IF(ISBLANK(INDEX('Policy Characteristics'!A:A,MATCH($C1552,'Policy Characteristics'!$C:$C,0))),"",INDEX('Policy Characteristics'!A:A,MATCH($C1552,'Policy Characteristics'!$C:$C,0)))</f>
        <v>Industry</v>
      </c>
      <c r="B1552" s="234" t="str">
        <f>IF(ISBLANK(INDEX('Policy Characteristics'!B:B,MATCH($C1552,'Policy Characteristics'!$C:$C,0))),"",INDEX('Policy Characteristics'!B:B,MATCH($C1552,'Policy Characteristics'!$C:$C,0)))</f>
        <v>Industry Energy Efficiency Standards</v>
      </c>
      <c r="C1552" s="76" t="str">
        <f t="shared" si="42"/>
        <v>Percentage Improvement in Eqpt Efficiency Standards above BAU</v>
      </c>
      <c r="D1552" s="78" t="s">
        <v>1324</v>
      </c>
      <c r="E1552" s="88" t="s">
        <v>946</v>
      </c>
      <c r="F1552" t="s">
        <v>1327</v>
      </c>
      <c r="G1552" s="88" t="s">
        <v>949</v>
      </c>
      <c r="H1552" s="15">
        <v>1194</v>
      </c>
      <c r="I1552" s="247" t="s">
        <v>44</v>
      </c>
      <c r="J1552" s="236" t="str">
        <f>IF(ISBLANK(INDEX('Policy Characteristics'!D:D,MATCH($C1552,'Policy Characteristics'!$C:$C,0))),"",INDEX('Policy Characteristics'!D:D,MATCH($C1552,'Policy Characteristics'!$C:$C,0)))</f>
        <v>Industry Energy Efficiency Standards</v>
      </c>
      <c r="K1552" s="76" t="str">
        <f>IF(ISBLANK(INDEX('Policy Characteristics'!E:E,MATCH($C1552,'Policy Characteristics'!$C:$C,0))),"",INDEX('Policy Characteristics'!E:E,MATCH($C1552,'Policy Characteristics'!$C:$C,0)))</f>
        <v>indst efficiency standards</v>
      </c>
      <c r="L1552" s="239">
        <f>IF(ISBLANK(INDEX('Policy Characteristics'!F:F,MATCH($C1552,'Policy Characteristics'!$C:$C,0))),"",INDEX('Policy Characteristics'!F:F,MATCH($C1552,'Policy Characteristics'!$C:$C,0)))</f>
        <v>0</v>
      </c>
      <c r="M1552" s="239">
        <f>IF(ISBLANK(INDEX('Policy Characteristics'!G:G,MATCH($C1552,'Policy Characteristics'!$C:$C,0))),"",INDEX('Policy Characteristics'!G:G,MATCH($C1552,'Policy Characteristics'!$C:$C,0)))</f>
        <v>0.25</v>
      </c>
      <c r="N1552" s="239">
        <f>IF(ISBLANK(INDEX('Policy Characteristics'!H:H,MATCH($C1552,'Policy Characteristics'!$C:$C,0))),"",INDEX('Policy Characteristics'!H:H,MATCH($C1552,'Policy Characteristics'!$C:$C,0)))</f>
        <v>0.01</v>
      </c>
      <c r="O1552" s="76" t="str">
        <f>IF(ISBLANK(INDEX('Policy Characteristics'!I:I,MATCH($C1552,'Policy Characteristics'!$C:$C,0))),"",INDEX('Policy Characteristics'!I:I,MATCH($C1552,'Policy Characteristics'!$C:$C,0)))</f>
        <v>% reduction in energy use</v>
      </c>
      <c r="P1552" s="76" t="str">
        <f>IF(ISBLANK(INDEX('Policy Characteristics'!J:J,MATCH($C1552,'Policy Characteristics'!$C:$C,0))),"",INDEX('Policy Characteristics'!J:J,MATCH($C1552,'Policy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2" s="76" t="str">
        <f>IF(ISBLANK(INDEX('Policy Characteristics'!K:K,MATCH($C1552,'Policy Characteristics'!$C:$C,0))),"",INDEX('Policy Characteristics'!K:K,MATCH($C1552,'Policy Characteristics'!$C:$C,0)))</f>
        <v>industry-ag-main.html#eff-stds</v>
      </c>
      <c r="R1552" s="76" t="str">
        <f>IF(ISBLANK(INDEX('Policy Characteristics'!L:L,MATCH($C1552,'Policy Characteristics'!$C:$C,0))),"",INDEX('Policy Characteristics'!L:L,MATCH($C1552,'Policy Characteristics'!$C:$C,0)))</f>
        <v>industry-energy-efficiency-standards.html</v>
      </c>
    </row>
    <row r="1553" spans="1:18" s="76" customFormat="1" x14ac:dyDescent="0.25">
      <c r="A1553" s="76" t="str">
        <f>IF(ISBLANK(INDEX('Policy Characteristics'!A:A,MATCH($C1553,'Policy Characteristics'!$C:$C,0))),"",INDEX('Policy Characteristics'!A:A,MATCH($C1553,'Policy Characteristics'!$C:$C,0)))</f>
        <v>Industry</v>
      </c>
      <c r="B1553" s="234" t="str">
        <f>IF(ISBLANK(INDEX('Policy Characteristics'!B:B,MATCH($C1553,'Policy Characteristics'!$C:$C,0))),"",INDEX('Policy Characteristics'!B:B,MATCH($C1553,'Policy Characteristics'!$C:$C,0)))</f>
        <v>Industry Energy Efficiency Standards</v>
      </c>
      <c r="C1553" s="76" t="str">
        <f t="shared" si="42"/>
        <v>Percentage Improvement in Eqpt Efficiency Standards above BAU</v>
      </c>
      <c r="D1553" s="78" t="s">
        <v>1324</v>
      </c>
      <c r="E1553" s="88" t="s">
        <v>947</v>
      </c>
      <c r="F1553" t="s">
        <v>1327</v>
      </c>
      <c r="G1553" s="88" t="s">
        <v>951</v>
      </c>
      <c r="H1553" s="15">
        <v>1195</v>
      </c>
      <c r="I1553" s="247" t="s">
        <v>44</v>
      </c>
      <c r="J1553" s="236" t="str">
        <f>IF(ISBLANK(INDEX('Policy Characteristics'!D:D,MATCH($C1553,'Policy Characteristics'!$C:$C,0))),"",INDEX('Policy Characteristics'!D:D,MATCH($C1553,'Policy Characteristics'!$C:$C,0)))</f>
        <v>Industry Energy Efficiency Standards</v>
      </c>
      <c r="K1553" s="76" t="str">
        <f>IF(ISBLANK(INDEX('Policy Characteristics'!E:E,MATCH($C1553,'Policy Characteristics'!$C:$C,0))),"",INDEX('Policy Characteristics'!E:E,MATCH($C1553,'Policy Characteristics'!$C:$C,0)))</f>
        <v>indst efficiency standards</v>
      </c>
      <c r="L1553" s="239">
        <f>IF(ISBLANK(INDEX('Policy Characteristics'!F:F,MATCH($C1553,'Policy Characteristics'!$C:$C,0))),"",INDEX('Policy Characteristics'!F:F,MATCH($C1553,'Policy Characteristics'!$C:$C,0)))</f>
        <v>0</v>
      </c>
      <c r="M1553" s="239">
        <f>IF(ISBLANK(INDEX('Policy Characteristics'!G:G,MATCH($C1553,'Policy Characteristics'!$C:$C,0))),"",INDEX('Policy Characteristics'!G:G,MATCH($C1553,'Policy Characteristics'!$C:$C,0)))</f>
        <v>0.25</v>
      </c>
      <c r="N1553" s="239">
        <f>IF(ISBLANK(INDEX('Policy Characteristics'!H:H,MATCH($C1553,'Policy Characteristics'!$C:$C,0))),"",INDEX('Policy Characteristics'!H:H,MATCH($C1553,'Policy Characteristics'!$C:$C,0)))</f>
        <v>0.01</v>
      </c>
      <c r="O1553" s="76" t="str">
        <f>IF(ISBLANK(INDEX('Policy Characteristics'!I:I,MATCH($C1553,'Policy Characteristics'!$C:$C,0))),"",INDEX('Policy Characteristics'!I:I,MATCH($C1553,'Policy Characteristics'!$C:$C,0)))</f>
        <v>% reduction in energy use</v>
      </c>
      <c r="P1553" s="76" t="str">
        <f>IF(ISBLANK(INDEX('Policy Characteristics'!J:J,MATCH($C1553,'Policy Characteristics'!$C:$C,0))),"",INDEX('Policy Characteristics'!J:J,MATCH($C1553,'Policy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3" s="76" t="str">
        <f>IF(ISBLANK(INDEX('Policy Characteristics'!K:K,MATCH($C1553,'Policy Characteristics'!$C:$C,0))),"",INDEX('Policy Characteristics'!K:K,MATCH($C1553,'Policy Characteristics'!$C:$C,0)))</f>
        <v>industry-ag-main.html#eff-stds</v>
      </c>
      <c r="R1553" s="76" t="str">
        <f>IF(ISBLANK(INDEX('Policy Characteristics'!L:L,MATCH($C1553,'Policy Characteristics'!$C:$C,0))),"",INDEX('Policy Characteristics'!L:L,MATCH($C1553,'Policy Characteristics'!$C:$C,0)))</f>
        <v>industry-energy-efficiency-standards.html</v>
      </c>
    </row>
    <row r="1554" spans="1:18" s="76" customFormat="1" x14ac:dyDescent="0.25">
      <c r="A1554" s="76" t="str">
        <f>IF(ISBLANK(INDEX('Policy Characteristics'!A:A,MATCH($C1554,'Policy Characteristics'!$C:$C,0))),"",INDEX('Policy Characteristics'!A:A,MATCH($C1554,'Policy Characteristics'!$C:$C,0)))</f>
        <v>Industry</v>
      </c>
      <c r="B1554" s="234" t="str">
        <f>IF(ISBLANK(INDEX('Policy Characteristics'!B:B,MATCH($C1554,'Policy Characteristics'!$C:$C,0))),"",INDEX('Policy Characteristics'!B:B,MATCH($C1554,'Policy Characteristics'!$C:$C,0)))</f>
        <v>Industry Energy Efficiency Standards</v>
      </c>
      <c r="C1554" s="76" t="str">
        <f t="shared" si="42"/>
        <v>Percentage Improvement in Eqpt Efficiency Standards above BAU</v>
      </c>
      <c r="D1554" s="78" t="s">
        <v>1324</v>
      </c>
      <c r="E1554" s="88" t="s">
        <v>948</v>
      </c>
      <c r="F1554" t="s">
        <v>1327</v>
      </c>
      <c r="G1554" s="88" t="s">
        <v>952</v>
      </c>
      <c r="H1554" s="15">
        <v>1196</v>
      </c>
      <c r="I1554" s="247" t="s">
        <v>44</v>
      </c>
      <c r="J1554" s="236" t="str">
        <f>IF(ISBLANK(INDEX('Policy Characteristics'!D:D,MATCH($C1554,'Policy Characteristics'!$C:$C,0))),"",INDEX('Policy Characteristics'!D:D,MATCH($C1554,'Policy Characteristics'!$C:$C,0)))</f>
        <v>Industry Energy Efficiency Standards</v>
      </c>
      <c r="K1554" s="76" t="str">
        <f>IF(ISBLANK(INDEX('Policy Characteristics'!E:E,MATCH($C1554,'Policy Characteristics'!$C:$C,0))),"",INDEX('Policy Characteristics'!E:E,MATCH($C1554,'Policy Characteristics'!$C:$C,0)))</f>
        <v>indst efficiency standards</v>
      </c>
      <c r="L1554" s="239">
        <f>IF(ISBLANK(INDEX('Policy Characteristics'!F:F,MATCH($C1554,'Policy Characteristics'!$C:$C,0))),"",INDEX('Policy Characteristics'!F:F,MATCH($C1554,'Policy Characteristics'!$C:$C,0)))</f>
        <v>0</v>
      </c>
      <c r="M1554" s="239">
        <f>IF(ISBLANK(INDEX('Policy Characteristics'!G:G,MATCH($C1554,'Policy Characteristics'!$C:$C,0))),"",INDEX('Policy Characteristics'!G:G,MATCH($C1554,'Policy Characteristics'!$C:$C,0)))</f>
        <v>0.25</v>
      </c>
      <c r="N1554" s="239">
        <f>IF(ISBLANK(INDEX('Policy Characteristics'!H:H,MATCH($C1554,'Policy Characteristics'!$C:$C,0))),"",INDEX('Policy Characteristics'!H:H,MATCH($C1554,'Policy Characteristics'!$C:$C,0)))</f>
        <v>0.01</v>
      </c>
      <c r="O1554" s="76" t="str">
        <f>IF(ISBLANK(INDEX('Policy Characteristics'!I:I,MATCH($C1554,'Policy Characteristics'!$C:$C,0))),"",INDEX('Policy Characteristics'!I:I,MATCH($C1554,'Policy Characteristics'!$C:$C,0)))</f>
        <v>% reduction in energy use</v>
      </c>
      <c r="P1554" s="76" t="str">
        <f>IF(ISBLANK(INDEX('Policy Characteristics'!J:J,MATCH($C1554,'Policy Characteristics'!$C:$C,0))),"",INDEX('Policy Characteristics'!J:J,MATCH($C1554,'Policy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4" s="76" t="str">
        <f>IF(ISBLANK(INDEX('Policy Characteristics'!K:K,MATCH($C1554,'Policy Characteristics'!$C:$C,0))),"",INDEX('Policy Characteristics'!K:K,MATCH($C1554,'Policy Characteristics'!$C:$C,0)))</f>
        <v>industry-ag-main.html#eff-stds</v>
      </c>
      <c r="R1554" s="76" t="str">
        <f>IF(ISBLANK(INDEX('Policy Characteristics'!L:L,MATCH($C1554,'Policy Characteristics'!$C:$C,0))),"",INDEX('Policy Characteristics'!L:L,MATCH($C1554,'Policy Characteristics'!$C:$C,0)))</f>
        <v>industry-energy-efficiency-standards.html</v>
      </c>
    </row>
    <row r="1555" spans="1:18" s="76" customFormat="1" x14ac:dyDescent="0.25">
      <c r="A1555" s="76" t="str">
        <f>IF(ISBLANK(INDEX('Policy Characteristics'!A:A,MATCH($C1555,'Policy Characteristics'!$C:$C,0))),"",INDEX('Policy Characteristics'!A:A,MATCH($C1555,'Policy Characteristics'!$C:$C,0)))</f>
        <v>Industry</v>
      </c>
      <c r="B1555" s="234" t="str">
        <f>IF(ISBLANK(INDEX('Policy Characteristics'!B:B,MATCH($C1555,'Policy Characteristics'!$C:$C,0))),"",INDEX('Policy Characteristics'!B:B,MATCH($C1555,'Policy Characteristics'!$C:$C,0)))</f>
        <v>Industry Energy Efficiency Standards</v>
      </c>
      <c r="C1555" s="76" t="str">
        <f t="shared" si="42"/>
        <v>Percentage Improvement in Eqpt Efficiency Standards above BAU</v>
      </c>
      <c r="D1555" s="78" t="s">
        <v>1324</v>
      </c>
      <c r="E1555" s="88" t="s">
        <v>945</v>
      </c>
      <c r="F1555" t="s">
        <v>1327</v>
      </c>
      <c r="G1555" s="88" t="s">
        <v>950</v>
      </c>
      <c r="H1555" s="15">
        <v>1197</v>
      </c>
      <c r="I1555" s="247" t="s">
        <v>44</v>
      </c>
      <c r="J1555" s="236" t="str">
        <f>IF(ISBLANK(INDEX('Policy Characteristics'!D:D,MATCH($C1555,'Policy Characteristics'!$C:$C,0))),"",INDEX('Policy Characteristics'!D:D,MATCH($C1555,'Policy Characteristics'!$C:$C,0)))</f>
        <v>Industry Energy Efficiency Standards</v>
      </c>
      <c r="K1555" s="76" t="str">
        <f>IF(ISBLANK(INDEX('Policy Characteristics'!E:E,MATCH($C1555,'Policy Characteristics'!$C:$C,0))),"",INDEX('Policy Characteristics'!E:E,MATCH($C1555,'Policy Characteristics'!$C:$C,0)))</f>
        <v>indst efficiency standards</v>
      </c>
      <c r="L1555" s="239">
        <f>IF(ISBLANK(INDEX('Policy Characteristics'!F:F,MATCH($C1555,'Policy Characteristics'!$C:$C,0))),"",INDEX('Policy Characteristics'!F:F,MATCH($C1555,'Policy Characteristics'!$C:$C,0)))</f>
        <v>0</v>
      </c>
      <c r="M1555" s="239">
        <f>IF(ISBLANK(INDEX('Policy Characteristics'!G:G,MATCH($C1555,'Policy Characteristics'!$C:$C,0))),"",INDEX('Policy Characteristics'!G:G,MATCH($C1555,'Policy Characteristics'!$C:$C,0)))</f>
        <v>0.25</v>
      </c>
      <c r="N1555" s="239">
        <f>IF(ISBLANK(INDEX('Policy Characteristics'!H:H,MATCH($C1555,'Policy Characteristics'!$C:$C,0))),"",INDEX('Policy Characteristics'!H:H,MATCH($C1555,'Policy Characteristics'!$C:$C,0)))</f>
        <v>0.01</v>
      </c>
      <c r="O1555" s="76" t="str">
        <f>IF(ISBLANK(INDEX('Policy Characteristics'!I:I,MATCH($C1555,'Policy Characteristics'!$C:$C,0))),"",INDEX('Policy Characteristics'!I:I,MATCH($C1555,'Policy Characteristics'!$C:$C,0)))</f>
        <v>% reduction in energy use</v>
      </c>
      <c r="P1555" s="76" t="str">
        <f>IF(ISBLANK(INDEX('Policy Characteristics'!J:J,MATCH($C1555,'Policy Characteristics'!$C:$C,0))),"",INDEX('Policy Characteristics'!J:J,MATCH($C1555,'Policy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5" s="76" t="str">
        <f>IF(ISBLANK(INDEX('Policy Characteristics'!K:K,MATCH($C1555,'Policy Characteristics'!$C:$C,0))),"",INDEX('Policy Characteristics'!K:K,MATCH($C1555,'Policy Characteristics'!$C:$C,0)))</f>
        <v>industry-ag-main.html#eff-stds</v>
      </c>
      <c r="R1555" s="76" t="str">
        <f>IF(ISBLANK(INDEX('Policy Characteristics'!L:L,MATCH($C1555,'Policy Characteristics'!$C:$C,0))),"",INDEX('Policy Characteristics'!L:L,MATCH($C1555,'Policy Characteristics'!$C:$C,0)))</f>
        <v>industry-energy-efficiency-standards.html</v>
      </c>
    </row>
    <row r="1556" spans="1:18" s="76" customFormat="1" x14ac:dyDescent="0.25">
      <c r="A1556" s="76" t="str">
        <f>IF(ISBLANK(INDEX('Policy Characteristics'!A:A,MATCH($C1556,'Policy Characteristics'!$C:$C,0))),"",INDEX('Policy Characteristics'!A:A,MATCH($C1556,'Policy Characteristics'!$C:$C,0)))</f>
        <v>Industry</v>
      </c>
      <c r="B1556" s="234" t="str">
        <f>IF(ISBLANK(INDEX('Policy Characteristics'!B:B,MATCH($C1556,'Policy Characteristics'!$C:$C,0))),"",INDEX('Policy Characteristics'!B:B,MATCH($C1556,'Policy Characteristics'!$C:$C,0)))</f>
        <v>Industry Energy Efficiency Standards</v>
      </c>
      <c r="C1556" s="76" t="str">
        <f t="shared" si="42"/>
        <v>Percentage Improvement in Eqpt Efficiency Standards above BAU</v>
      </c>
      <c r="D1556" s="78" t="s">
        <v>1325</v>
      </c>
      <c r="E1556" s="88" t="s">
        <v>642</v>
      </c>
      <c r="F1556" t="s">
        <v>1286</v>
      </c>
      <c r="G1556" s="88" t="s">
        <v>648</v>
      </c>
      <c r="H1556" s="15">
        <v>1198</v>
      </c>
      <c r="I1556" s="247" t="s">
        <v>43</v>
      </c>
      <c r="J1556" s="236" t="str">
        <f>IF(ISBLANK(INDEX('Policy Characteristics'!D:D,MATCH($C1556,'Policy Characteristics'!$C:$C,0))),"",INDEX('Policy Characteristics'!D:D,MATCH($C1556,'Policy Characteristics'!$C:$C,0)))</f>
        <v>Industry Energy Efficiency Standards</v>
      </c>
      <c r="K1556" s="76" t="str">
        <f>IF(ISBLANK(INDEX('Policy Characteristics'!E:E,MATCH($C1556,'Policy Characteristics'!$C:$C,0))),"",INDEX('Policy Characteristics'!E:E,MATCH($C1556,'Policy Characteristics'!$C:$C,0)))</f>
        <v>indst efficiency standards</v>
      </c>
      <c r="L1556" s="239">
        <f>IF(ISBLANK(INDEX('Policy Characteristics'!F:F,MATCH($C1556,'Policy Characteristics'!$C:$C,0))),"",INDEX('Policy Characteristics'!F:F,MATCH($C1556,'Policy Characteristics'!$C:$C,0)))</f>
        <v>0</v>
      </c>
      <c r="M1556" s="239">
        <f>IF(ISBLANK(INDEX('Policy Characteristics'!G:G,MATCH($C1556,'Policy Characteristics'!$C:$C,0))),"",INDEX('Policy Characteristics'!G:G,MATCH($C1556,'Policy Characteristics'!$C:$C,0)))</f>
        <v>0.25</v>
      </c>
      <c r="N1556" s="239">
        <f>IF(ISBLANK(INDEX('Policy Characteristics'!H:H,MATCH($C1556,'Policy Characteristics'!$C:$C,0))),"",INDEX('Policy Characteristics'!H:H,MATCH($C1556,'Policy Characteristics'!$C:$C,0)))</f>
        <v>0.01</v>
      </c>
      <c r="O1556" s="76" t="str">
        <f>IF(ISBLANK(INDEX('Policy Characteristics'!I:I,MATCH($C1556,'Policy Characteristics'!$C:$C,0))),"",INDEX('Policy Characteristics'!I:I,MATCH($C1556,'Policy Characteristics'!$C:$C,0)))</f>
        <v>% reduction in energy use</v>
      </c>
      <c r="P1556" s="76" t="str">
        <f>IF(ISBLANK(INDEX('Policy Characteristics'!J:J,MATCH($C1556,'Policy Characteristics'!$C:$C,0))),"",INDEX('Policy Characteristics'!J:J,MATCH($C1556,'Policy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6" s="76" t="str">
        <f>IF(ISBLANK(INDEX('Policy Characteristics'!K:K,MATCH($C1556,'Policy Characteristics'!$C:$C,0))),"",INDEX('Policy Characteristics'!K:K,MATCH($C1556,'Policy Characteristics'!$C:$C,0)))</f>
        <v>industry-ag-main.html#eff-stds</v>
      </c>
      <c r="R1556" s="76" t="str">
        <f>IF(ISBLANK(INDEX('Policy Characteristics'!L:L,MATCH($C1556,'Policy Characteristics'!$C:$C,0))),"",INDEX('Policy Characteristics'!L:L,MATCH($C1556,'Policy Characteristics'!$C:$C,0)))</f>
        <v>industry-energy-efficiency-standards.html</v>
      </c>
    </row>
    <row r="1557" spans="1:18" s="76" customFormat="1" x14ac:dyDescent="0.25">
      <c r="A1557" s="76" t="str">
        <f>IF(ISBLANK(INDEX('Policy Characteristics'!A:A,MATCH($C1557,'Policy Characteristics'!$C:$C,0))),"",INDEX('Policy Characteristics'!A:A,MATCH($C1557,'Policy Characteristics'!$C:$C,0)))</f>
        <v>Industry</v>
      </c>
      <c r="B1557" s="234" t="str">
        <f>IF(ISBLANK(INDEX('Policy Characteristics'!B:B,MATCH($C1557,'Policy Characteristics'!$C:$C,0))),"",INDEX('Policy Characteristics'!B:B,MATCH($C1557,'Policy Characteristics'!$C:$C,0)))</f>
        <v>Industry Energy Efficiency Standards</v>
      </c>
      <c r="C1557" s="76" t="str">
        <f t="shared" si="42"/>
        <v>Percentage Improvement in Eqpt Efficiency Standards above BAU</v>
      </c>
      <c r="D1557" s="78" t="s">
        <v>1325</v>
      </c>
      <c r="E1557" s="88" t="s">
        <v>643</v>
      </c>
      <c r="F1557" t="s">
        <v>1286</v>
      </c>
      <c r="G1557" s="88" t="s">
        <v>651</v>
      </c>
      <c r="H1557" s="15">
        <v>1199</v>
      </c>
      <c r="I1557" s="247" t="s">
        <v>44</v>
      </c>
      <c r="J1557" s="236" t="str">
        <f>IF(ISBLANK(INDEX('Policy Characteristics'!D:D,MATCH($C1557,'Policy Characteristics'!$C:$C,0))),"",INDEX('Policy Characteristics'!D:D,MATCH($C1557,'Policy Characteristics'!$C:$C,0)))</f>
        <v>Industry Energy Efficiency Standards</v>
      </c>
      <c r="K1557" s="76" t="str">
        <f>IF(ISBLANK(INDEX('Policy Characteristics'!E:E,MATCH($C1557,'Policy Characteristics'!$C:$C,0))),"",INDEX('Policy Characteristics'!E:E,MATCH($C1557,'Policy Characteristics'!$C:$C,0)))</f>
        <v>indst efficiency standards</v>
      </c>
      <c r="L1557" s="239">
        <f>IF(ISBLANK(INDEX('Policy Characteristics'!F:F,MATCH($C1557,'Policy Characteristics'!$C:$C,0))),"",INDEX('Policy Characteristics'!F:F,MATCH($C1557,'Policy Characteristics'!$C:$C,0)))</f>
        <v>0</v>
      </c>
      <c r="M1557" s="239">
        <f>IF(ISBLANK(INDEX('Policy Characteristics'!G:G,MATCH($C1557,'Policy Characteristics'!$C:$C,0))),"",INDEX('Policy Characteristics'!G:G,MATCH($C1557,'Policy Characteristics'!$C:$C,0)))</f>
        <v>0.25</v>
      </c>
      <c r="N1557" s="239">
        <f>IF(ISBLANK(INDEX('Policy Characteristics'!H:H,MATCH($C1557,'Policy Characteristics'!$C:$C,0))),"",INDEX('Policy Characteristics'!H:H,MATCH($C1557,'Policy Characteristics'!$C:$C,0)))</f>
        <v>0.01</v>
      </c>
      <c r="O1557" s="76" t="str">
        <f>IF(ISBLANK(INDEX('Policy Characteristics'!I:I,MATCH($C1557,'Policy Characteristics'!$C:$C,0))),"",INDEX('Policy Characteristics'!I:I,MATCH($C1557,'Policy Characteristics'!$C:$C,0)))</f>
        <v>% reduction in energy use</v>
      </c>
      <c r="P1557" s="76" t="str">
        <f>IF(ISBLANK(INDEX('Policy Characteristics'!J:J,MATCH($C1557,'Policy Characteristics'!$C:$C,0))),"",INDEX('Policy Characteristics'!J:J,MATCH($C1557,'Policy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7" s="76" t="str">
        <f>IF(ISBLANK(INDEX('Policy Characteristics'!K:K,MATCH($C1557,'Policy Characteristics'!$C:$C,0))),"",INDEX('Policy Characteristics'!K:K,MATCH($C1557,'Policy Characteristics'!$C:$C,0)))</f>
        <v>industry-ag-main.html#eff-stds</v>
      </c>
      <c r="R1557" s="76" t="str">
        <f>IF(ISBLANK(INDEX('Policy Characteristics'!L:L,MATCH($C1557,'Policy Characteristics'!$C:$C,0))),"",INDEX('Policy Characteristics'!L:L,MATCH($C1557,'Policy Characteristics'!$C:$C,0)))</f>
        <v>industry-energy-efficiency-standards.html</v>
      </c>
    </row>
    <row r="1558" spans="1:18" s="76" customFormat="1" x14ac:dyDescent="0.25">
      <c r="A1558" s="76" t="str">
        <f>IF(ISBLANK(INDEX('Policy Characteristics'!A:A,MATCH($C1558,'Policy Characteristics'!$C:$C,0))),"",INDEX('Policy Characteristics'!A:A,MATCH($C1558,'Policy Characteristics'!$C:$C,0)))</f>
        <v>Industry</v>
      </c>
      <c r="B1558" s="234" t="str">
        <f>IF(ISBLANK(INDEX('Policy Characteristics'!B:B,MATCH($C1558,'Policy Characteristics'!$C:$C,0))),"",INDEX('Policy Characteristics'!B:B,MATCH($C1558,'Policy Characteristics'!$C:$C,0)))</f>
        <v>Industry Energy Efficiency Standards</v>
      </c>
      <c r="C1558" s="76" t="str">
        <f t="shared" si="42"/>
        <v>Percentage Improvement in Eqpt Efficiency Standards above BAU</v>
      </c>
      <c r="D1558" s="78" t="s">
        <v>1325</v>
      </c>
      <c r="E1558" s="88" t="s">
        <v>644</v>
      </c>
      <c r="F1558" t="s">
        <v>1286</v>
      </c>
      <c r="G1558" s="88" t="s">
        <v>652</v>
      </c>
      <c r="H1558" s="15">
        <v>1200</v>
      </c>
      <c r="I1558" s="247" t="s">
        <v>43</v>
      </c>
      <c r="J1558" s="236" t="str">
        <f>IF(ISBLANK(INDEX('Policy Characteristics'!D:D,MATCH($C1558,'Policy Characteristics'!$C:$C,0))),"",INDEX('Policy Characteristics'!D:D,MATCH($C1558,'Policy Characteristics'!$C:$C,0)))</f>
        <v>Industry Energy Efficiency Standards</v>
      </c>
      <c r="K1558" s="76" t="str">
        <f>IF(ISBLANK(INDEX('Policy Characteristics'!E:E,MATCH($C1558,'Policy Characteristics'!$C:$C,0))),"",INDEX('Policy Characteristics'!E:E,MATCH($C1558,'Policy Characteristics'!$C:$C,0)))</f>
        <v>indst efficiency standards</v>
      </c>
      <c r="L1558" s="239">
        <f>IF(ISBLANK(INDEX('Policy Characteristics'!F:F,MATCH($C1558,'Policy Characteristics'!$C:$C,0))),"",INDEX('Policy Characteristics'!F:F,MATCH($C1558,'Policy Characteristics'!$C:$C,0)))</f>
        <v>0</v>
      </c>
      <c r="M1558" s="239">
        <f>IF(ISBLANK(INDEX('Policy Characteristics'!G:G,MATCH($C1558,'Policy Characteristics'!$C:$C,0))),"",INDEX('Policy Characteristics'!G:G,MATCH($C1558,'Policy Characteristics'!$C:$C,0)))</f>
        <v>0.25</v>
      </c>
      <c r="N1558" s="239">
        <f>IF(ISBLANK(INDEX('Policy Characteristics'!H:H,MATCH($C1558,'Policy Characteristics'!$C:$C,0))),"",INDEX('Policy Characteristics'!H:H,MATCH($C1558,'Policy Characteristics'!$C:$C,0)))</f>
        <v>0.01</v>
      </c>
      <c r="O1558" s="76" t="str">
        <f>IF(ISBLANK(INDEX('Policy Characteristics'!I:I,MATCH($C1558,'Policy Characteristics'!$C:$C,0))),"",INDEX('Policy Characteristics'!I:I,MATCH($C1558,'Policy Characteristics'!$C:$C,0)))</f>
        <v>% reduction in energy use</v>
      </c>
      <c r="P1558" s="76" t="str">
        <f>IF(ISBLANK(INDEX('Policy Characteristics'!J:J,MATCH($C1558,'Policy Characteristics'!$C:$C,0))),"",INDEX('Policy Characteristics'!J:J,MATCH($C1558,'Policy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8" s="76" t="str">
        <f>IF(ISBLANK(INDEX('Policy Characteristics'!K:K,MATCH($C1558,'Policy Characteristics'!$C:$C,0))),"",INDEX('Policy Characteristics'!K:K,MATCH($C1558,'Policy Characteristics'!$C:$C,0)))</f>
        <v>industry-ag-main.html#eff-stds</v>
      </c>
      <c r="R1558" s="76" t="str">
        <f>IF(ISBLANK(INDEX('Policy Characteristics'!L:L,MATCH($C1558,'Policy Characteristics'!$C:$C,0))),"",INDEX('Policy Characteristics'!L:L,MATCH($C1558,'Policy Characteristics'!$C:$C,0)))</f>
        <v>industry-energy-efficiency-standards.html</v>
      </c>
    </row>
    <row r="1559" spans="1:18" s="76" customFormat="1" x14ac:dyDescent="0.25">
      <c r="A1559" s="76" t="str">
        <f>IF(ISBLANK(INDEX('Policy Characteristics'!A:A,MATCH($C1559,'Policy Characteristics'!$C:$C,0))),"",INDEX('Policy Characteristics'!A:A,MATCH($C1559,'Policy Characteristics'!$C:$C,0)))</f>
        <v>Industry</v>
      </c>
      <c r="B1559" s="234" t="str">
        <f>IF(ISBLANK(INDEX('Policy Characteristics'!B:B,MATCH($C1559,'Policy Characteristics'!$C:$C,0))),"",INDEX('Policy Characteristics'!B:B,MATCH($C1559,'Policy Characteristics'!$C:$C,0)))</f>
        <v>Industry Energy Efficiency Standards</v>
      </c>
      <c r="C1559" s="76" t="str">
        <f t="shared" si="42"/>
        <v>Percentage Improvement in Eqpt Efficiency Standards above BAU</v>
      </c>
      <c r="D1559" s="78" t="s">
        <v>1325</v>
      </c>
      <c r="E1559" s="88" t="s">
        <v>645</v>
      </c>
      <c r="F1559" t="s">
        <v>1286</v>
      </c>
      <c r="G1559" s="88" t="s">
        <v>649</v>
      </c>
      <c r="H1559" s="15">
        <v>1201</v>
      </c>
      <c r="I1559" s="247" t="s">
        <v>44</v>
      </c>
      <c r="J1559" s="236" t="str">
        <f>IF(ISBLANK(INDEX('Policy Characteristics'!D:D,MATCH($C1559,'Policy Characteristics'!$C:$C,0))),"",INDEX('Policy Characteristics'!D:D,MATCH($C1559,'Policy Characteristics'!$C:$C,0)))</f>
        <v>Industry Energy Efficiency Standards</v>
      </c>
      <c r="K1559" s="76" t="str">
        <f>IF(ISBLANK(INDEX('Policy Characteristics'!E:E,MATCH($C1559,'Policy Characteristics'!$C:$C,0))),"",INDEX('Policy Characteristics'!E:E,MATCH($C1559,'Policy Characteristics'!$C:$C,0)))</f>
        <v>indst efficiency standards</v>
      </c>
      <c r="L1559" s="239">
        <f>IF(ISBLANK(INDEX('Policy Characteristics'!F:F,MATCH($C1559,'Policy Characteristics'!$C:$C,0))),"",INDEX('Policy Characteristics'!F:F,MATCH($C1559,'Policy Characteristics'!$C:$C,0)))</f>
        <v>0</v>
      </c>
      <c r="M1559" s="239">
        <f>IF(ISBLANK(INDEX('Policy Characteristics'!G:G,MATCH($C1559,'Policy Characteristics'!$C:$C,0))),"",INDEX('Policy Characteristics'!G:G,MATCH($C1559,'Policy Characteristics'!$C:$C,0)))</f>
        <v>0.25</v>
      </c>
      <c r="N1559" s="239">
        <f>IF(ISBLANK(INDEX('Policy Characteristics'!H:H,MATCH($C1559,'Policy Characteristics'!$C:$C,0))),"",INDEX('Policy Characteristics'!H:H,MATCH($C1559,'Policy Characteristics'!$C:$C,0)))</f>
        <v>0.01</v>
      </c>
      <c r="O1559" s="76" t="str">
        <f>IF(ISBLANK(INDEX('Policy Characteristics'!I:I,MATCH($C1559,'Policy Characteristics'!$C:$C,0))),"",INDEX('Policy Characteristics'!I:I,MATCH($C1559,'Policy Characteristics'!$C:$C,0)))</f>
        <v>% reduction in energy use</v>
      </c>
      <c r="P1559" s="76" t="str">
        <f>IF(ISBLANK(INDEX('Policy Characteristics'!J:J,MATCH($C1559,'Policy Characteristics'!$C:$C,0))),"",INDEX('Policy Characteristics'!J:J,MATCH($C1559,'Policy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9" s="76" t="str">
        <f>IF(ISBLANK(INDEX('Policy Characteristics'!K:K,MATCH($C1559,'Policy Characteristics'!$C:$C,0))),"",INDEX('Policy Characteristics'!K:K,MATCH($C1559,'Policy Characteristics'!$C:$C,0)))</f>
        <v>industry-ag-main.html#eff-stds</v>
      </c>
      <c r="R1559" s="76" t="str">
        <f>IF(ISBLANK(INDEX('Policy Characteristics'!L:L,MATCH($C1559,'Policy Characteristics'!$C:$C,0))),"",INDEX('Policy Characteristics'!L:L,MATCH($C1559,'Policy Characteristics'!$C:$C,0)))</f>
        <v>industry-energy-efficiency-standards.html</v>
      </c>
    </row>
    <row r="1560" spans="1:18" s="76" customFormat="1" x14ac:dyDescent="0.25">
      <c r="A1560" s="76" t="str">
        <f>IF(ISBLANK(INDEX('Policy Characteristics'!A:A,MATCH($C1560,'Policy Characteristics'!$C:$C,0))),"",INDEX('Policy Characteristics'!A:A,MATCH($C1560,'Policy Characteristics'!$C:$C,0)))</f>
        <v>Industry</v>
      </c>
      <c r="B1560" s="234" t="str">
        <f>IF(ISBLANK(INDEX('Policy Characteristics'!B:B,MATCH($C1560,'Policy Characteristics'!$C:$C,0))),"",INDEX('Policy Characteristics'!B:B,MATCH($C1560,'Policy Characteristics'!$C:$C,0)))</f>
        <v>Industry Energy Efficiency Standards</v>
      </c>
      <c r="C1560" s="76" t="str">
        <f t="shared" si="42"/>
        <v>Percentage Improvement in Eqpt Efficiency Standards above BAU</v>
      </c>
      <c r="D1560" s="78" t="s">
        <v>1325</v>
      </c>
      <c r="E1560" s="88" t="s">
        <v>646</v>
      </c>
      <c r="F1560" t="s">
        <v>1286</v>
      </c>
      <c r="G1560" s="88" t="s">
        <v>650</v>
      </c>
      <c r="H1560" s="15">
        <v>1202</v>
      </c>
      <c r="I1560" s="247" t="s">
        <v>43</v>
      </c>
      <c r="J1560" s="236" t="str">
        <f>IF(ISBLANK(INDEX('Policy Characteristics'!D:D,MATCH($C1560,'Policy Characteristics'!$C:$C,0))),"",INDEX('Policy Characteristics'!D:D,MATCH($C1560,'Policy Characteristics'!$C:$C,0)))</f>
        <v>Industry Energy Efficiency Standards</v>
      </c>
      <c r="K1560" s="76" t="str">
        <f>IF(ISBLANK(INDEX('Policy Characteristics'!E:E,MATCH($C1560,'Policy Characteristics'!$C:$C,0))),"",INDEX('Policy Characteristics'!E:E,MATCH($C1560,'Policy Characteristics'!$C:$C,0)))</f>
        <v>indst efficiency standards</v>
      </c>
      <c r="L1560" s="239">
        <f>IF(ISBLANK(INDEX('Policy Characteristics'!F:F,MATCH($C1560,'Policy Characteristics'!$C:$C,0))),"",INDEX('Policy Characteristics'!F:F,MATCH($C1560,'Policy Characteristics'!$C:$C,0)))</f>
        <v>0</v>
      </c>
      <c r="M1560" s="239">
        <f>IF(ISBLANK(INDEX('Policy Characteristics'!G:G,MATCH($C1560,'Policy Characteristics'!$C:$C,0))),"",INDEX('Policy Characteristics'!G:G,MATCH($C1560,'Policy Characteristics'!$C:$C,0)))</f>
        <v>0.25</v>
      </c>
      <c r="N1560" s="239">
        <f>IF(ISBLANK(INDEX('Policy Characteristics'!H:H,MATCH($C1560,'Policy Characteristics'!$C:$C,0))),"",INDEX('Policy Characteristics'!H:H,MATCH($C1560,'Policy Characteristics'!$C:$C,0)))</f>
        <v>0.01</v>
      </c>
      <c r="O1560" s="76" t="str">
        <f>IF(ISBLANK(INDEX('Policy Characteristics'!I:I,MATCH($C1560,'Policy Characteristics'!$C:$C,0))),"",INDEX('Policy Characteristics'!I:I,MATCH($C1560,'Policy Characteristics'!$C:$C,0)))</f>
        <v>% reduction in energy use</v>
      </c>
      <c r="P1560" s="76" t="str">
        <f>IF(ISBLANK(INDEX('Policy Characteristics'!J:J,MATCH($C1560,'Policy Characteristics'!$C:$C,0))),"",INDEX('Policy Characteristics'!J:J,MATCH($C1560,'Policy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0" s="76" t="str">
        <f>IF(ISBLANK(INDEX('Policy Characteristics'!K:K,MATCH($C1560,'Policy Characteristics'!$C:$C,0))),"",INDEX('Policy Characteristics'!K:K,MATCH($C1560,'Policy Characteristics'!$C:$C,0)))</f>
        <v>industry-ag-main.html#eff-stds</v>
      </c>
      <c r="R1560" s="76" t="str">
        <f>IF(ISBLANK(INDEX('Policy Characteristics'!L:L,MATCH($C1560,'Policy Characteristics'!$C:$C,0))),"",INDEX('Policy Characteristics'!L:L,MATCH($C1560,'Policy Characteristics'!$C:$C,0)))</f>
        <v>industry-energy-efficiency-standards.html</v>
      </c>
    </row>
    <row r="1561" spans="1:18" s="76" customFormat="1" x14ac:dyDescent="0.25">
      <c r="A1561" s="76" t="str">
        <f>IF(ISBLANK(INDEX('Policy Characteristics'!A:A,MATCH($C1561,'Policy Characteristics'!$C:$C,0))),"",INDEX('Policy Characteristics'!A:A,MATCH($C1561,'Policy Characteristics'!$C:$C,0)))</f>
        <v>Industry</v>
      </c>
      <c r="B1561" s="234" t="str">
        <f>IF(ISBLANK(INDEX('Policy Characteristics'!B:B,MATCH($C1561,'Policy Characteristics'!$C:$C,0))),"",INDEX('Policy Characteristics'!B:B,MATCH($C1561,'Policy Characteristics'!$C:$C,0)))</f>
        <v>Industry Energy Efficiency Standards</v>
      </c>
      <c r="C1561" s="76" t="str">
        <f t="shared" si="42"/>
        <v>Percentage Improvement in Eqpt Efficiency Standards above BAU</v>
      </c>
      <c r="D1561" s="78" t="s">
        <v>1325</v>
      </c>
      <c r="E1561" s="88" t="s">
        <v>647</v>
      </c>
      <c r="F1561" t="s">
        <v>1286</v>
      </c>
      <c r="G1561" s="88" t="s">
        <v>653</v>
      </c>
      <c r="H1561" s="15">
        <v>1203</v>
      </c>
      <c r="I1561" s="247" t="s">
        <v>44</v>
      </c>
      <c r="J1561" s="236" t="str">
        <f>IF(ISBLANK(INDEX('Policy Characteristics'!D:D,MATCH($C1561,'Policy Characteristics'!$C:$C,0))),"",INDEX('Policy Characteristics'!D:D,MATCH($C1561,'Policy Characteristics'!$C:$C,0)))</f>
        <v>Industry Energy Efficiency Standards</v>
      </c>
      <c r="K1561" s="76" t="str">
        <f>IF(ISBLANK(INDEX('Policy Characteristics'!E:E,MATCH($C1561,'Policy Characteristics'!$C:$C,0))),"",INDEX('Policy Characteristics'!E:E,MATCH($C1561,'Policy Characteristics'!$C:$C,0)))</f>
        <v>indst efficiency standards</v>
      </c>
      <c r="L1561" s="239">
        <f>IF(ISBLANK(INDEX('Policy Characteristics'!F:F,MATCH($C1561,'Policy Characteristics'!$C:$C,0))),"",INDEX('Policy Characteristics'!F:F,MATCH($C1561,'Policy Characteristics'!$C:$C,0)))</f>
        <v>0</v>
      </c>
      <c r="M1561" s="239">
        <f>IF(ISBLANK(INDEX('Policy Characteristics'!G:G,MATCH($C1561,'Policy Characteristics'!$C:$C,0))),"",INDEX('Policy Characteristics'!G:G,MATCH($C1561,'Policy Characteristics'!$C:$C,0)))</f>
        <v>0.25</v>
      </c>
      <c r="N1561" s="239">
        <f>IF(ISBLANK(INDEX('Policy Characteristics'!H:H,MATCH($C1561,'Policy Characteristics'!$C:$C,0))),"",INDEX('Policy Characteristics'!H:H,MATCH($C1561,'Policy Characteristics'!$C:$C,0)))</f>
        <v>0.01</v>
      </c>
      <c r="O1561" s="76" t="str">
        <f>IF(ISBLANK(INDEX('Policy Characteristics'!I:I,MATCH($C1561,'Policy Characteristics'!$C:$C,0))),"",INDEX('Policy Characteristics'!I:I,MATCH($C1561,'Policy Characteristics'!$C:$C,0)))</f>
        <v>% reduction in energy use</v>
      </c>
      <c r="P1561" s="76" t="str">
        <f>IF(ISBLANK(INDEX('Policy Characteristics'!J:J,MATCH($C1561,'Policy Characteristics'!$C:$C,0))),"",INDEX('Policy Characteristics'!J:J,MATCH($C1561,'Policy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1" s="76" t="str">
        <f>IF(ISBLANK(INDEX('Policy Characteristics'!K:K,MATCH($C1561,'Policy Characteristics'!$C:$C,0))),"",INDEX('Policy Characteristics'!K:K,MATCH($C1561,'Policy Characteristics'!$C:$C,0)))</f>
        <v>industry-ag-main.html#eff-stds</v>
      </c>
      <c r="R1561" s="76" t="str">
        <f>IF(ISBLANK(INDEX('Policy Characteristics'!L:L,MATCH($C1561,'Policy Characteristics'!$C:$C,0))),"",INDEX('Policy Characteristics'!L:L,MATCH($C1561,'Policy Characteristics'!$C:$C,0)))</f>
        <v>industry-energy-efficiency-standards.html</v>
      </c>
    </row>
    <row r="1562" spans="1:18" s="76" customFormat="1" x14ac:dyDescent="0.25">
      <c r="A1562" s="76" t="str">
        <f>IF(ISBLANK(INDEX('Policy Characteristics'!A:A,MATCH($C1562,'Policy Characteristics'!$C:$C,0))),"",INDEX('Policy Characteristics'!A:A,MATCH($C1562,'Policy Characteristics'!$C:$C,0)))</f>
        <v>Industry</v>
      </c>
      <c r="B1562" s="234" t="str">
        <f>IF(ISBLANK(INDEX('Policy Characteristics'!B:B,MATCH($C1562,'Policy Characteristics'!$C:$C,0))),"",INDEX('Policy Characteristics'!B:B,MATCH($C1562,'Policy Characteristics'!$C:$C,0)))</f>
        <v>Industry Energy Efficiency Standards</v>
      </c>
      <c r="C1562" s="76" t="str">
        <f t="shared" si="42"/>
        <v>Percentage Improvement in Eqpt Efficiency Standards above BAU</v>
      </c>
      <c r="D1562" s="78" t="s">
        <v>1325</v>
      </c>
      <c r="E1562" s="88" t="s">
        <v>946</v>
      </c>
      <c r="F1562" t="s">
        <v>1286</v>
      </c>
      <c r="G1562" s="88" t="s">
        <v>949</v>
      </c>
      <c r="H1562" s="15">
        <v>1204</v>
      </c>
      <c r="I1562" s="247" t="s">
        <v>44</v>
      </c>
      <c r="J1562" s="236" t="str">
        <f>IF(ISBLANK(INDEX('Policy Characteristics'!D:D,MATCH($C1562,'Policy Characteristics'!$C:$C,0))),"",INDEX('Policy Characteristics'!D:D,MATCH($C1562,'Policy Characteristics'!$C:$C,0)))</f>
        <v>Industry Energy Efficiency Standards</v>
      </c>
      <c r="K1562" s="76" t="str">
        <f>IF(ISBLANK(INDEX('Policy Characteristics'!E:E,MATCH($C1562,'Policy Characteristics'!$C:$C,0))),"",INDEX('Policy Characteristics'!E:E,MATCH($C1562,'Policy Characteristics'!$C:$C,0)))</f>
        <v>indst efficiency standards</v>
      </c>
      <c r="L1562" s="239">
        <f>IF(ISBLANK(INDEX('Policy Characteristics'!F:F,MATCH($C1562,'Policy Characteristics'!$C:$C,0))),"",INDEX('Policy Characteristics'!F:F,MATCH($C1562,'Policy Characteristics'!$C:$C,0)))</f>
        <v>0</v>
      </c>
      <c r="M1562" s="239">
        <f>IF(ISBLANK(INDEX('Policy Characteristics'!G:G,MATCH($C1562,'Policy Characteristics'!$C:$C,0))),"",INDEX('Policy Characteristics'!G:G,MATCH($C1562,'Policy Characteristics'!$C:$C,0)))</f>
        <v>0.25</v>
      </c>
      <c r="N1562" s="239">
        <f>IF(ISBLANK(INDEX('Policy Characteristics'!H:H,MATCH($C1562,'Policy Characteristics'!$C:$C,0))),"",INDEX('Policy Characteristics'!H:H,MATCH($C1562,'Policy Characteristics'!$C:$C,0)))</f>
        <v>0.01</v>
      </c>
      <c r="O1562" s="76" t="str">
        <f>IF(ISBLANK(INDEX('Policy Characteristics'!I:I,MATCH($C1562,'Policy Characteristics'!$C:$C,0))),"",INDEX('Policy Characteristics'!I:I,MATCH($C1562,'Policy Characteristics'!$C:$C,0)))</f>
        <v>% reduction in energy use</v>
      </c>
      <c r="P1562" s="76" t="str">
        <f>IF(ISBLANK(INDEX('Policy Characteristics'!J:J,MATCH($C1562,'Policy Characteristics'!$C:$C,0))),"",INDEX('Policy Characteristics'!J:J,MATCH($C1562,'Policy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2" s="76" t="str">
        <f>IF(ISBLANK(INDEX('Policy Characteristics'!K:K,MATCH($C1562,'Policy Characteristics'!$C:$C,0))),"",INDEX('Policy Characteristics'!K:K,MATCH($C1562,'Policy Characteristics'!$C:$C,0)))</f>
        <v>industry-ag-main.html#eff-stds</v>
      </c>
      <c r="R1562" s="76" t="str">
        <f>IF(ISBLANK(INDEX('Policy Characteristics'!L:L,MATCH($C1562,'Policy Characteristics'!$C:$C,0))),"",INDEX('Policy Characteristics'!L:L,MATCH($C1562,'Policy Characteristics'!$C:$C,0)))</f>
        <v>industry-energy-efficiency-standards.html</v>
      </c>
    </row>
    <row r="1563" spans="1:18" s="76" customFormat="1" x14ac:dyDescent="0.25">
      <c r="A1563" s="76" t="str">
        <f>IF(ISBLANK(INDEX('Policy Characteristics'!A:A,MATCH($C1563,'Policy Characteristics'!$C:$C,0))),"",INDEX('Policy Characteristics'!A:A,MATCH($C1563,'Policy Characteristics'!$C:$C,0)))</f>
        <v>Industry</v>
      </c>
      <c r="B1563" s="234" t="str">
        <f>IF(ISBLANK(INDEX('Policy Characteristics'!B:B,MATCH($C1563,'Policy Characteristics'!$C:$C,0))),"",INDEX('Policy Characteristics'!B:B,MATCH($C1563,'Policy Characteristics'!$C:$C,0)))</f>
        <v>Industry Energy Efficiency Standards</v>
      </c>
      <c r="C1563" s="76" t="str">
        <f t="shared" si="42"/>
        <v>Percentage Improvement in Eqpt Efficiency Standards above BAU</v>
      </c>
      <c r="D1563" s="78" t="s">
        <v>1325</v>
      </c>
      <c r="E1563" s="88" t="s">
        <v>947</v>
      </c>
      <c r="F1563" t="s">
        <v>1286</v>
      </c>
      <c r="G1563" s="88" t="s">
        <v>951</v>
      </c>
      <c r="H1563" s="15">
        <v>1205</v>
      </c>
      <c r="I1563" s="247" t="s">
        <v>43</v>
      </c>
      <c r="J1563" s="236" t="str">
        <f>IF(ISBLANK(INDEX('Policy Characteristics'!D:D,MATCH($C1563,'Policy Characteristics'!$C:$C,0))),"",INDEX('Policy Characteristics'!D:D,MATCH($C1563,'Policy Characteristics'!$C:$C,0)))</f>
        <v>Industry Energy Efficiency Standards</v>
      </c>
      <c r="K1563" s="76" t="str">
        <f>IF(ISBLANK(INDEX('Policy Characteristics'!E:E,MATCH($C1563,'Policy Characteristics'!$C:$C,0))),"",INDEX('Policy Characteristics'!E:E,MATCH($C1563,'Policy Characteristics'!$C:$C,0)))</f>
        <v>indst efficiency standards</v>
      </c>
      <c r="L1563" s="239">
        <f>IF(ISBLANK(INDEX('Policy Characteristics'!F:F,MATCH($C1563,'Policy Characteristics'!$C:$C,0))),"",INDEX('Policy Characteristics'!F:F,MATCH($C1563,'Policy Characteristics'!$C:$C,0)))</f>
        <v>0</v>
      </c>
      <c r="M1563" s="239">
        <f>IF(ISBLANK(INDEX('Policy Characteristics'!G:G,MATCH($C1563,'Policy Characteristics'!$C:$C,0))),"",INDEX('Policy Characteristics'!G:G,MATCH($C1563,'Policy Characteristics'!$C:$C,0)))</f>
        <v>0.25</v>
      </c>
      <c r="N1563" s="239">
        <f>IF(ISBLANK(INDEX('Policy Characteristics'!H:H,MATCH($C1563,'Policy Characteristics'!$C:$C,0))),"",INDEX('Policy Characteristics'!H:H,MATCH($C1563,'Policy Characteristics'!$C:$C,0)))</f>
        <v>0.01</v>
      </c>
      <c r="O1563" s="76" t="str">
        <f>IF(ISBLANK(INDEX('Policy Characteristics'!I:I,MATCH($C1563,'Policy Characteristics'!$C:$C,0))),"",INDEX('Policy Characteristics'!I:I,MATCH($C1563,'Policy Characteristics'!$C:$C,0)))</f>
        <v>% reduction in energy use</v>
      </c>
      <c r="P1563" s="76" t="str">
        <f>IF(ISBLANK(INDEX('Policy Characteristics'!J:J,MATCH($C1563,'Policy Characteristics'!$C:$C,0))),"",INDEX('Policy Characteristics'!J:J,MATCH($C1563,'Policy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3" s="76" t="str">
        <f>IF(ISBLANK(INDEX('Policy Characteristics'!K:K,MATCH($C1563,'Policy Characteristics'!$C:$C,0))),"",INDEX('Policy Characteristics'!K:K,MATCH($C1563,'Policy Characteristics'!$C:$C,0)))</f>
        <v>industry-ag-main.html#eff-stds</v>
      </c>
      <c r="R1563" s="76" t="str">
        <f>IF(ISBLANK(INDEX('Policy Characteristics'!L:L,MATCH($C1563,'Policy Characteristics'!$C:$C,0))),"",INDEX('Policy Characteristics'!L:L,MATCH($C1563,'Policy Characteristics'!$C:$C,0)))</f>
        <v>industry-energy-efficiency-standards.html</v>
      </c>
    </row>
    <row r="1564" spans="1:18" s="76" customFormat="1" x14ac:dyDescent="0.25">
      <c r="A1564" s="76" t="str">
        <f>IF(ISBLANK(INDEX('Policy Characteristics'!A:A,MATCH($C1564,'Policy Characteristics'!$C:$C,0))),"",INDEX('Policy Characteristics'!A:A,MATCH($C1564,'Policy Characteristics'!$C:$C,0)))</f>
        <v>Industry</v>
      </c>
      <c r="B1564" s="234" t="str">
        <f>IF(ISBLANK(INDEX('Policy Characteristics'!B:B,MATCH($C1564,'Policy Characteristics'!$C:$C,0))),"",INDEX('Policy Characteristics'!B:B,MATCH($C1564,'Policy Characteristics'!$C:$C,0)))</f>
        <v>Industry Energy Efficiency Standards</v>
      </c>
      <c r="C1564" s="76" t="str">
        <f t="shared" si="42"/>
        <v>Percentage Improvement in Eqpt Efficiency Standards above BAU</v>
      </c>
      <c r="D1564" s="78" t="s">
        <v>1325</v>
      </c>
      <c r="E1564" s="88" t="s">
        <v>948</v>
      </c>
      <c r="F1564" t="s">
        <v>1286</v>
      </c>
      <c r="G1564" s="88" t="s">
        <v>952</v>
      </c>
      <c r="H1564" s="15">
        <v>1206</v>
      </c>
      <c r="I1564" s="247" t="s">
        <v>43</v>
      </c>
      <c r="J1564" s="236" t="str">
        <f>IF(ISBLANK(INDEX('Policy Characteristics'!D:D,MATCH($C1564,'Policy Characteristics'!$C:$C,0))),"",INDEX('Policy Characteristics'!D:D,MATCH($C1564,'Policy Characteristics'!$C:$C,0)))</f>
        <v>Industry Energy Efficiency Standards</v>
      </c>
      <c r="K1564" s="76" t="str">
        <f>IF(ISBLANK(INDEX('Policy Characteristics'!E:E,MATCH($C1564,'Policy Characteristics'!$C:$C,0))),"",INDEX('Policy Characteristics'!E:E,MATCH($C1564,'Policy Characteristics'!$C:$C,0)))</f>
        <v>indst efficiency standards</v>
      </c>
      <c r="L1564" s="239">
        <f>IF(ISBLANK(INDEX('Policy Characteristics'!F:F,MATCH($C1564,'Policy Characteristics'!$C:$C,0))),"",INDEX('Policy Characteristics'!F:F,MATCH($C1564,'Policy Characteristics'!$C:$C,0)))</f>
        <v>0</v>
      </c>
      <c r="M1564" s="239">
        <f>IF(ISBLANK(INDEX('Policy Characteristics'!G:G,MATCH($C1564,'Policy Characteristics'!$C:$C,0))),"",INDEX('Policy Characteristics'!G:G,MATCH($C1564,'Policy Characteristics'!$C:$C,0)))</f>
        <v>0.25</v>
      </c>
      <c r="N1564" s="239">
        <f>IF(ISBLANK(INDEX('Policy Characteristics'!H:H,MATCH($C1564,'Policy Characteristics'!$C:$C,0))),"",INDEX('Policy Characteristics'!H:H,MATCH($C1564,'Policy Characteristics'!$C:$C,0)))</f>
        <v>0.01</v>
      </c>
      <c r="O1564" s="76" t="str">
        <f>IF(ISBLANK(INDEX('Policy Characteristics'!I:I,MATCH($C1564,'Policy Characteristics'!$C:$C,0))),"",INDEX('Policy Characteristics'!I:I,MATCH($C1564,'Policy Characteristics'!$C:$C,0)))</f>
        <v>% reduction in energy use</v>
      </c>
      <c r="P1564" s="76" t="str">
        <f>IF(ISBLANK(INDEX('Policy Characteristics'!J:J,MATCH($C1564,'Policy Characteristics'!$C:$C,0))),"",INDEX('Policy Characteristics'!J:J,MATCH($C1564,'Policy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4" s="76" t="str">
        <f>IF(ISBLANK(INDEX('Policy Characteristics'!K:K,MATCH($C1564,'Policy Characteristics'!$C:$C,0))),"",INDEX('Policy Characteristics'!K:K,MATCH($C1564,'Policy Characteristics'!$C:$C,0)))</f>
        <v>industry-ag-main.html#eff-stds</v>
      </c>
      <c r="R1564" s="76" t="str">
        <f>IF(ISBLANK(INDEX('Policy Characteristics'!L:L,MATCH($C1564,'Policy Characteristics'!$C:$C,0))),"",INDEX('Policy Characteristics'!L:L,MATCH($C1564,'Policy Characteristics'!$C:$C,0)))</f>
        <v>industry-energy-efficiency-standards.html</v>
      </c>
    </row>
    <row r="1565" spans="1:18" s="76" customFormat="1" x14ac:dyDescent="0.25">
      <c r="A1565" s="76" t="str">
        <f>IF(ISBLANK(INDEX('Policy Characteristics'!A:A,MATCH($C1565,'Policy Characteristics'!$C:$C,0))),"",INDEX('Policy Characteristics'!A:A,MATCH($C1565,'Policy Characteristics'!$C:$C,0)))</f>
        <v>Industry</v>
      </c>
      <c r="B1565" s="234" t="str">
        <f>IF(ISBLANK(INDEX('Policy Characteristics'!B:B,MATCH($C1565,'Policy Characteristics'!$C:$C,0))),"",INDEX('Policy Characteristics'!B:B,MATCH($C1565,'Policy Characteristics'!$C:$C,0)))</f>
        <v>Industry Energy Efficiency Standards</v>
      </c>
      <c r="C1565" s="76" t="str">
        <f t="shared" si="42"/>
        <v>Percentage Improvement in Eqpt Efficiency Standards above BAU</v>
      </c>
      <c r="D1565" s="78" t="s">
        <v>1325</v>
      </c>
      <c r="E1565" s="88" t="s">
        <v>945</v>
      </c>
      <c r="F1565" t="s">
        <v>1286</v>
      </c>
      <c r="G1565" s="88" t="s">
        <v>950</v>
      </c>
      <c r="H1565" s="15">
        <v>1207</v>
      </c>
      <c r="I1565" s="247" t="s">
        <v>44</v>
      </c>
      <c r="J1565" s="236" t="str">
        <f>IF(ISBLANK(INDEX('Policy Characteristics'!D:D,MATCH($C1565,'Policy Characteristics'!$C:$C,0))),"",INDEX('Policy Characteristics'!D:D,MATCH($C1565,'Policy Characteristics'!$C:$C,0)))</f>
        <v>Industry Energy Efficiency Standards</v>
      </c>
      <c r="K1565" s="76" t="str">
        <f>IF(ISBLANK(INDEX('Policy Characteristics'!E:E,MATCH($C1565,'Policy Characteristics'!$C:$C,0))),"",INDEX('Policy Characteristics'!E:E,MATCH($C1565,'Policy Characteristics'!$C:$C,0)))</f>
        <v>indst efficiency standards</v>
      </c>
      <c r="L1565" s="239">
        <f>IF(ISBLANK(INDEX('Policy Characteristics'!F:F,MATCH($C1565,'Policy Characteristics'!$C:$C,0))),"",INDEX('Policy Characteristics'!F:F,MATCH($C1565,'Policy Characteristics'!$C:$C,0)))</f>
        <v>0</v>
      </c>
      <c r="M1565" s="239">
        <f>IF(ISBLANK(INDEX('Policy Characteristics'!G:G,MATCH($C1565,'Policy Characteristics'!$C:$C,0))),"",INDEX('Policy Characteristics'!G:G,MATCH($C1565,'Policy Characteristics'!$C:$C,0)))</f>
        <v>0.25</v>
      </c>
      <c r="N1565" s="239">
        <f>IF(ISBLANK(INDEX('Policy Characteristics'!H:H,MATCH($C1565,'Policy Characteristics'!$C:$C,0))),"",INDEX('Policy Characteristics'!H:H,MATCH($C1565,'Policy Characteristics'!$C:$C,0)))</f>
        <v>0.01</v>
      </c>
      <c r="O1565" s="76" t="str">
        <f>IF(ISBLANK(INDEX('Policy Characteristics'!I:I,MATCH($C1565,'Policy Characteristics'!$C:$C,0))),"",INDEX('Policy Characteristics'!I:I,MATCH($C1565,'Policy Characteristics'!$C:$C,0)))</f>
        <v>% reduction in energy use</v>
      </c>
      <c r="P1565" s="76" t="str">
        <f>IF(ISBLANK(INDEX('Policy Characteristics'!J:J,MATCH($C1565,'Policy Characteristics'!$C:$C,0))),"",INDEX('Policy Characteristics'!J:J,MATCH($C1565,'Policy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5" s="76" t="str">
        <f>IF(ISBLANK(INDEX('Policy Characteristics'!K:K,MATCH($C1565,'Policy Characteristics'!$C:$C,0))),"",INDEX('Policy Characteristics'!K:K,MATCH($C1565,'Policy Characteristics'!$C:$C,0)))</f>
        <v>industry-ag-main.html#eff-stds</v>
      </c>
      <c r="R1565" s="76" t="str">
        <f>IF(ISBLANK(INDEX('Policy Characteristics'!L:L,MATCH($C1565,'Policy Characteristics'!$C:$C,0))),"",INDEX('Policy Characteristics'!L:L,MATCH($C1565,'Policy Characteristics'!$C:$C,0)))</f>
        <v>industry-energy-efficiency-standards.html</v>
      </c>
    </row>
    <row r="1566" spans="1:18" s="76" customFormat="1" x14ac:dyDescent="0.25">
      <c r="A1566" s="76" t="str">
        <f>IF(ISBLANK(INDEX('Policy Characteristics'!A:A,MATCH($C1566,'Policy Characteristics'!$C:$C,0))),"",INDEX('Policy Characteristics'!A:A,MATCH($C1566,'Policy Characteristics'!$C:$C,0)))</f>
        <v>Industry</v>
      </c>
      <c r="B1566" s="234" t="str">
        <f>IF(ISBLANK(INDEX('Policy Characteristics'!B:B,MATCH($C1566,'Policy Characteristics'!$C:$C,0))),"",INDEX('Policy Characteristics'!B:B,MATCH($C1566,'Policy Characteristics'!$C:$C,0)))</f>
        <v>Material Efficiency, Longevity, &amp; Re-Use</v>
      </c>
      <c r="C1566" t="s">
        <v>678</v>
      </c>
      <c r="D1566" s="88" t="s">
        <v>1313</v>
      </c>
      <c r="E1566" s="88"/>
      <c r="F1566" s="78" t="s">
        <v>1276</v>
      </c>
      <c r="G1566" s="88"/>
      <c r="H1566" s="15">
        <v>429</v>
      </c>
      <c r="I1566" s="247" t="s">
        <v>43</v>
      </c>
      <c r="J1566" s="236" t="str">
        <f>IF(ISBLANK(INDEX('Policy Characteristics'!D:D,MATCH($C1566,'Policy Characteristics'!$C:$C,0))),"",INDEX('Policy Characteristics'!D:D,MATCH($C1566,'Policy Characteristics'!$C:$C,0)))</f>
        <v>Material Efficiency, Longevity, &amp; Re-Use</v>
      </c>
      <c r="K1566" s="76" t="str">
        <f>IF(ISBLANK(INDEX('Policy Characteristics'!E:E,MATCH($C1566,'Policy Characteristics'!$C:$C,0))),"",INDEX('Policy Characteristics'!E:E,MATCH($C1566,'Policy Characteristics'!$C:$C,0)))</f>
        <v>indst reduce nonenergy product demand</v>
      </c>
      <c r="L1566" s="239">
        <f>IF(ISBLANK(INDEX('Policy Characteristics'!F:F,MATCH($C1566,'Policy Characteristics'!$C:$C,0))),"",INDEX('Policy Characteristics'!F:F,MATCH($C1566,'Policy Characteristics'!$C:$C,0)))</f>
        <v>0</v>
      </c>
      <c r="M1566" s="239">
        <f>IF(ISBLANK(INDEX('Policy Characteristics'!G:G,MATCH($C1566,'Policy Characteristics'!$C:$C,0))),"",INDEX('Policy Characteristics'!G:G,MATCH($C1566,'Policy Characteristics'!$C:$C,0)))</f>
        <v>1</v>
      </c>
      <c r="N1566" s="239">
        <f>IF(ISBLANK(INDEX('Policy Characteristics'!H:H,MATCH($C1566,'Policy Characteristics'!$C:$C,0))),"",INDEX('Policy Characteristics'!H:H,MATCH($C1566,'Policy Characteristics'!$C:$C,0)))</f>
        <v>0.01</v>
      </c>
      <c r="O1566" s="76" t="str">
        <f>IF(ISBLANK(INDEX('Policy Characteristics'!I:I,MATCH($C1566,'Policy Characteristics'!$C:$C,0))),"",INDEX('Policy Characteristics'!I:I,MATCH($C1566,'Policy Characteristics'!$C:$C,0)))</f>
        <v>% demand reduction</v>
      </c>
      <c r="P1566" s="76" t="str">
        <f>IF(ISBLANK(INDEX('Policy Characteristics'!J:J,MATCH($C1566,'Policy Characteristics'!$C:$C,0))),"",INDEX('Policy Characteristics'!J:J,MATCH($C1566,'Policy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6" s="76" t="str">
        <f>IF(ISBLANK(INDEX('Policy Characteristics'!K:K,MATCH($C1566,'Policy Characteristics'!$C:$C,0))),"",INDEX('Policy Characteristics'!K:K,MATCH($C1566,'Policy Characteristics'!$C:$C,0)))</f>
        <v/>
      </c>
      <c r="R1566" s="76" t="str">
        <f>IF(ISBLANK(INDEX('Policy Characteristics'!L:L,MATCH($C1566,'Policy Characteristics'!$C:$C,0))),"",INDEX('Policy Characteristics'!L:L,MATCH($C1566,'Policy Characteristics'!$C:$C,0)))</f>
        <v>material-efficiency-longevity-reuse.html</v>
      </c>
    </row>
    <row r="1567" spans="1:18" s="76" customFormat="1" x14ac:dyDescent="0.25">
      <c r="A1567" s="76" t="str">
        <f>IF(ISBLANK(INDEX('Policy Characteristics'!A:A,MATCH($C1567,'Policy Characteristics'!$C:$C,0))),"",INDEX('Policy Characteristics'!A:A,MATCH($C1567,'Policy Characteristics'!$C:$C,0)))</f>
        <v>Industry</v>
      </c>
      <c r="B1567" s="234" t="str">
        <f>IF(ISBLANK(INDEX('Policy Characteristics'!B:B,MATCH($C1567,'Policy Characteristics'!$C:$C,0))),"",INDEX('Policy Characteristics'!B:B,MATCH($C1567,'Policy Characteristics'!$C:$C,0)))</f>
        <v>Material Efficiency, Longevity, &amp; Re-Use</v>
      </c>
      <c r="C1567" s="76" t="str">
        <f t="shared" ref="C1567:C1568" si="43">C$1566</f>
        <v>Percent Reduction in Nonenergy Nonagriculture Industry Product Demand</v>
      </c>
      <c r="D1567" s="78" t="s">
        <v>1314</v>
      </c>
      <c r="E1567" s="88"/>
      <c r="F1567" s="78" t="s">
        <v>820</v>
      </c>
      <c r="G1567" s="88"/>
      <c r="H1567" s="15">
        <v>430</v>
      </c>
      <c r="I1567" s="247" t="s">
        <v>43</v>
      </c>
      <c r="J1567" s="236" t="str">
        <f>IF(ISBLANK(INDEX('Policy Characteristics'!D:D,MATCH($C1567,'Policy Characteristics'!$C:$C,0))),"",INDEX('Policy Characteristics'!D:D,MATCH($C1567,'Policy Characteristics'!$C:$C,0)))</f>
        <v>Material Efficiency, Longevity, &amp; Re-Use</v>
      </c>
      <c r="K1567" s="76" t="str">
        <f>IF(ISBLANK(INDEX('Policy Characteristics'!E:E,MATCH($C1567,'Policy Characteristics'!$C:$C,0))),"",INDEX('Policy Characteristics'!E:E,MATCH($C1567,'Policy Characteristics'!$C:$C,0)))</f>
        <v>indst reduce nonenergy product demand</v>
      </c>
      <c r="L1567" s="239">
        <f>IF(ISBLANK(INDEX('Policy Characteristics'!F:F,MATCH($C1567,'Policy Characteristics'!$C:$C,0))),"",INDEX('Policy Characteristics'!F:F,MATCH($C1567,'Policy Characteristics'!$C:$C,0)))</f>
        <v>0</v>
      </c>
      <c r="M1567" s="239">
        <f>IF(ISBLANK(INDEX('Policy Characteristics'!G:G,MATCH($C1567,'Policy Characteristics'!$C:$C,0))),"",INDEX('Policy Characteristics'!G:G,MATCH($C1567,'Policy Characteristics'!$C:$C,0)))</f>
        <v>1</v>
      </c>
      <c r="N1567" s="239">
        <f>IF(ISBLANK(INDEX('Policy Characteristics'!H:H,MATCH($C1567,'Policy Characteristics'!$C:$C,0))),"",INDEX('Policy Characteristics'!H:H,MATCH($C1567,'Policy Characteristics'!$C:$C,0)))</f>
        <v>0.01</v>
      </c>
      <c r="O1567" s="76" t="str">
        <f>IF(ISBLANK(INDEX('Policy Characteristics'!I:I,MATCH($C1567,'Policy Characteristics'!$C:$C,0))),"",INDEX('Policy Characteristics'!I:I,MATCH($C1567,'Policy Characteristics'!$C:$C,0)))</f>
        <v>% demand reduction</v>
      </c>
      <c r="P1567" s="76" t="str">
        <f>IF(ISBLANK(INDEX('Policy Characteristics'!J:J,MATCH($C1567,'Policy Characteristics'!$C:$C,0))),"",INDEX('Policy Characteristics'!J:J,MATCH($C1567,'Policy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7" s="76" t="str">
        <f>IF(ISBLANK(INDEX('Policy Characteristics'!K:K,MATCH($C1567,'Policy Characteristics'!$C:$C,0))),"",INDEX('Policy Characteristics'!K:K,MATCH($C1567,'Policy Characteristics'!$C:$C,0)))</f>
        <v/>
      </c>
      <c r="R1567" s="76" t="str">
        <f>IF(ISBLANK(INDEX('Policy Characteristics'!L:L,MATCH($C1567,'Policy Characteristics'!$C:$C,0))),"",INDEX('Policy Characteristics'!L:L,MATCH($C1567,'Policy Characteristics'!$C:$C,0)))</f>
        <v>material-efficiency-longevity-reuse.html</v>
      </c>
    </row>
    <row r="1568" spans="1:18" s="76" customFormat="1" x14ac:dyDescent="0.25">
      <c r="A1568" s="76" t="str">
        <f>IF(ISBLANK(INDEX('Policy Characteristics'!A:A,MATCH($C1568,'Policy Characteristics'!$C:$C,0))),"",INDEX('Policy Characteristics'!A:A,MATCH($C1568,'Policy Characteristics'!$C:$C,0)))</f>
        <v>Industry</v>
      </c>
      <c r="B1568" s="234" t="str">
        <f>IF(ISBLANK(INDEX('Policy Characteristics'!B:B,MATCH($C1568,'Policy Characteristics'!$C:$C,0))),"",INDEX('Policy Characteristics'!B:B,MATCH($C1568,'Policy Characteristics'!$C:$C,0)))</f>
        <v>Material Efficiency, Longevity, &amp; Re-Use</v>
      </c>
      <c r="C1568" s="76" t="str">
        <f t="shared" si="43"/>
        <v>Percent Reduction in Nonenergy Nonagriculture Industry Product Demand</v>
      </c>
      <c r="D1568" s="78" t="s">
        <v>1324</v>
      </c>
      <c r="E1568" s="88"/>
      <c r="F1568" s="78" t="s">
        <v>1327</v>
      </c>
      <c r="G1568" s="88"/>
      <c r="H1568" s="15">
        <v>432</v>
      </c>
      <c r="I1568" s="247" t="s">
        <v>43</v>
      </c>
      <c r="J1568" s="236" t="str">
        <f>IF(ISBLANK(INDEX('Policy Characteristics'!D:D,MATCH($C1568,'Policy Characteristics'!$C:$C,0))),"",INDEX('Policy Characteristics'!D:D,MATCH($C1568,'Policy Characteristics'!$C:$C,0)))</f>
        <v>Material Efficiency, Longevity, &amp; Re-Use</v>
      </c>
      <c r="K1568" s="76" t="str">
        <f>IF(ISBLANK(INDEX('Policy Characteristics'!E:E,MATCH($C1568,'Policy Characteristics'!$C:$C,0))),"",INDEX('Policy Characteristics'!E:E,MATCH($C1568,'Policy Characteristics'!$C:$C,0)))</f>
        <v>indst reduce nonenergy product demand</v>
      </c>
      <c r="L1568" s="239">
        <f>IF(ISBLANK(INDEX('Policy Characteristics'!F:F,MATCH($C1568,'Policy Characteristics'!$C:$C,0))),"",INDEX('Policy Characteristics'!F:F,MATCH($C1568,'Policy Characteristics'!$C:$C,0)))</f>
        <v>0</v>
      </c>
      <c r="M1568" s="239">
        <f>IF(ISBLANK(INDEX('Policy Characteristics'!G:G,MATCH($C1568,'Policy Characteristics'!$C:$C,0))),"",INDEX('Policy Characteristics'!G:G,MATCH($C1568,'Policy Characteristics'!$C:$C,0)))</f>
        <v>1</v>
      </c>
      <c r="N1568" s="239">
        <f>IF(ISBLANK(INDEX('Policy Characteristics'!H:H,MATCH($C1568,'Policy Characteristics'!$C:$C,0))),"",INDEX('Policy Characteristics'!H:H,MATCH($C1568,'Policy Characteristics'!$C:$C,0)))</f>
        <v>0.01</v>
      </c>
      <c r="O1568" s="76" t="str">
        <f>IF(ISBLANK(INDEX('Policy Characteristics'!I:I,MATCH($C1568,'Policy Characteristics'!$C:$C,0))),"",INDEX('Policy Characteristics'!I:I,MATCH($C1568,'Policy Characteristics'!$C:$C,0)))</f>
        <v>% demand reduction</v>
      </c>
      <c r="P1568" s="76" t="str">
        <f>IF(ISBLANK(INDEX('Policy Characteristics'!J:J,MATCH($C1568,'Policy Characteristics'!$C:$C,0))),"",INDEX('Policy Characteristics'!J:J,MATCH($C1568,'Policy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8" s="76" t="str">
        <f>IF(ISBLANK(INDEX('Policy Characteristics'!K:K,MATCH($C1568,'Policy Characteristics'!$C:$C,0))),"",INDEX('Policy Characteristics'!K:K,MATCH($C1568,'Policy Characteristics'!$C:$C,0)))</f>
        <v/>
      </c>
      <c r="R1568" s="76" t="str">
        <f>IF(ISBLANK(INDEX('Policy Characteristics'!L:L,MATCH($C1568,'Policy Characteristics'!$C:$C,0))),"",INDEX('Policy Characteristics'!L:L,MATCH($C1568,'Policy Characteristics'!$C:$C,0)))</f>
        <v>material-efficiency-longevity-reuse.html</v>
      </c>
    </row>
    <row r="1569" spans="1:18" x14ac:dyDescent="0.25">
      <c r="A1569" s="76" t="str">
        <f>IF(ISBLANK(INDEX('Policy Characteristics'!A:A,MATCH($C1569,'Policy Characteristics'!$C:$C,0))),"",INDEX('Policy Characteristics'!A:A,MATCH($C1569,'Policy Characteristics'!$C:$C,0)))</f>
        <v>Industry</v>
      </c>
      <c r="B1569" s="234" t="str">
        <f>IF(ISBLANK(INDEX('Policy Characteristics'!B:B,MATCH($C1569,'Policy Characteristics'!$C:$C,0))),"",INDEX('Policy Characteristics'!B:B,MATCH($C1569,'Policy Characteristics'!$C:$C,0)))</f>
        <v>Methane Capture</v>
      </c>
      <c r="C1569" t="s">
        <v>283</v>
      </c>
      <c r="D1569" s="88" t="s">
        <v>1303</v>
      </c>
      <c r="E1569" s="88"/>
      <c r="F1569" t="s">
        <v>1267</v>
      </c>
      <c r="G1569" s="88"/>
      <c r="H1569" s="15">
        <v>1458</v>
      </c>
      <c r="I1569" s="247" t="s">
        <v>43</v>
      </c>
      <c r="J1569" s="236" t="str">
        <f>IF(ISBLANK(INDEX('Policy Characteristics'!D:D,MATCH($C1569,'Policy Characteristics'!$C:$C,0))),"",INDEX('Policy Characteristics'!D:D,MATCH($C1569,'Policy Characteristics'!$C:$C,0)))</f>
        <v>Methane Capture and Destruction</v>
      </c>
      <c r="K1569" s="76" t="str">
        <f>IF(ISBLANK(INDEX('Policy Characteristics'!E:E,MATCH($C1569,'Policy Characteristics'!$C:$C,0))),"",INDEX('Policy Characteristics'!E:E,MATCH($C1569,'Policy Characteristics'!$C:$C,0)))</f>
        <v>indst methane capture</v>
      </c>
      <c r="L1569" s="239">
        <f>IF(ISBLANK(INDEX('Policy Characteristics'!F:F,MATCH($C1569,'Policy Characteristics'!$C:$C,0))),"",INDEX('Policy Characteristics'!F:F,MATCH($C1569,'Policy Characteristics'!$C:$C,0)))</f>
        <v>0</v>
      </c>
      <c r="M1569" s="239">
        <f>IF(ISBLANK(INDEX('Policy Characteristics'!G:G,MATCH($C1569,'Policy Characteristics'!$C:$C,0))),"",INDEX('Policy Characteristics'!G:G,MATCH($C1569,'Policy Characteristics'!$C:$C,0)))</f>
        <v>1</v>
      </c>
      <c r="N1569" s="239">
        <f>IF(ISBLANK(INDEX('Policy Characteristics'!H:H,MATCH($C1569,'Policy Characteristics'!$C:$C,0))),"",INDEX('Policy Characteristics'!H:H,MATCH($C1569,'Policy Characteristics'!$C:$C,0)))</f>
        <v>0.01</v>
      </c>
      <c r="O1569" s="76" t="str">
        <f>IF(ISBLANK(INDEX('Policy Characteristics'!I:I,MATCH($C1569,'Policy Characteristics'!$C:$C,0))),"",INDEX('Policy Characteristics'!I:I,MATCH($C1569,'Policy Characteristics'!$C:$C,0)))</f>
        <v>% of potential achieved</v>
      </c>
      <c r="P1569" s="76" t="str">
        <f>IF(ISBLANK(INDEX('Policy Characteristics'!J:J,MATCH($C1569,'Policy Characteristics'!$C:$C,0))),"",INDEX('Policy Characteristics'!J:J,MATCH($C1569,'Policy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69" s="76" t="str">
        <f>IF(ISBLANK(INDEX('Policy Characteristics'!K:K,MATCH($C1569,'Policy Characteristics'!$C:$C,0))),"",INDEX('Policy Characteristics'!K:K,MATCH($C1569,'Policy Characteristics'!$C:$C,0)))</f>
        <v>industry-ag-main.html#methane-capture</v>
      </c>
      <c r="R1569" s="76" t="str">
        <f>IF(ISBLANK(INDEX('Policy Characteristics'!L:L,MATCH($C1569,'Policy Characteristics'!$C:$C,0))),"",INDEX('Policy Characteristics'!L:L,MATCH($C1569,'Policy Characteristics'!$C:$C,0)))</f>
        <v>methane-capture.html</v>
      </c>
    </row>
    <row r="1570" spans="1:18" x14ac:dyDescent="0.25">
      <c r="A1570" s="76" t="str">
        <f>IF(ISBLANK(INDEX('Policy Characteristics'!A:A,MATCH($C1570,'Policy Characteristics'!$C:$C,0))),"",INDEX('Policy Characteristics'!A:A,MATCH($C1570,'Policy Characteristics'!$C:$C,0)))</f>
        <v>Industry</v>
      </c>
      <c r="B1570" s="234" t="str">
        <f>IF(ISBLANK(INDEX('Policy Characteristics'!B:B,MATCH($C1570,'Policy Characteristics'!$C:$C,0))),"",INDEX('Policy Characteristics'!B:B,MATCH($C1570,'Policy Characteristics'!$C:$C,0)))</f>
        <v>Methane Capture</v>
      </c>
      <c r="C1570" s="76" t="str">
        <f t="shared" ref="C1570:C1572" si="44">C$1569</f>
        <v>Fraction of Methane Capture Opportunities Achieved</v>
      </c>
      <c r="D1570" s="88" t="s">
        <v>1323</v>
      </c>
      <c r="E1570" s="88"/>
      <c r="F1570" t="s">
        <v>1285</v>
      </c>
      <c r="G1570" s="88"/>
      <c r="H1570" s="15">
        <v>1459</v>
      </c>
      <c r="I1570" s="247" t="s">
        <v>43</v>
      </c>
      <c r="J1570" s="236" t="str">
        <f>IF(ISBLANK(INDEX('Policy Characteristics'!D:D,MATCH($C1570,'Policy Characteristics'!$C:$C,0))),"",INDEX('Policy Characteristics'!D:D,MATCH($C1570,'Policy Characteristics'!$C:$C,0)))</f>
        <v>Methane Capture and Destruction</v>
      </c>
      <c r="K1570" s="76" t="str">
        <f>IF(ISBLANK(INDEX('Policy Characteristics'!E:E,MATCH($C1570,'Policy Characteristics'!$C:$C,0))),"",INDEX('Policy Characteristics'!E:E,MATCH($C1570,'Policy Characteristics'!$C:$C,0)))</f>
        <v>indst methane capture</v>
      </c>
      <c r="L1570" s="239">
        <f>IF(ISBLANK(INDEX('Policy Characteristics'!F:F,MATCH($C1570,'Policy Characteristics'!$C:$C,0))),"",INDEX('Policy Characteristics'!F:F,MATCH($C1570,'Policy Characteristics'!$C:$C,0)))</f>
        <v>0</v>
      </c>
      <c r="M1570" s="239">
        <f>IF(ISBLANK(INDEX('Policy Characteristics'!G:G,MATCH($C1570,'Policy Characteristics'!$C:$C,0))),"",INDEX('Policy Characteristics'!G:G,MATCH($C1570,'Policy Characteristics'!$C:$C,0)))</f>
        <v>1</v>
      </c>
      <c r="N1570" s="239">
        <f>IF(ISBLANK(INDEX('Policy Characteristics'!H:H,MATCH($C1570,'Policy Characteristics'!$C:$C,0))),"",INDEX('Policy Characteristics'!H:H,MATCH($C1570,'Policy Characteristics'!$C:$C,0)))</f>
        <v>0.01</v>
      </c>
      <c r="O1570" s="76" t="str">
        <f>IF(ISBLANK(INDEX('Policy Characteristics'!I:I,MATCH($C1570,'Policy Characteristics'!$C:$C,0))),"",INDEX('Policy Characteristics'!I:I,MATCH($C1570,'Policy Characteristics'!$C:$C,0)))</f>
        <v>% of potential achieved</v>
      </c>
      <c r="P1570" s="76" t="str">
        <f>IF(ISBLANK(INDEX('Policy Characteristics'!J:J,MATCH($C1570,'Policy Characteristics'!$C:$C,0))),"",INDEX('Policy Characteristics'!J:J,MATCH($C1570,'Policy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0" s="76" t="str">
        <f>IF(ISBLANK(INDEX('Policy Characteristics'!K:K,MATCH($C1570,'Policy Characteristics'!$C:$C,0))),"",INDEX('Policy Characteristics'!K:K,MATCH($C1570,'Policy Characteristics'!$C:$C,0)))</f>
        <v>industry-ag-main.html#methane-capture</v>
      </c>
      <c r="R1570" s="76" t="str">
        <f>IF(ISBLANK(INDEX('Policy Characteristics'!L:L,MATCH($C1570,'Policy Characteristics'!$C:$C,0))),"",INDEX('Policy Characteristics'!L:L,MATCH($C1570,'Policy Characteristics'!$C:$C,0)))</f>
        <v>methane-capture.html</v>
      </c>
    </row>
    <row r="1571" spans="1:18" x14ac:dyDescent="0.25">
      <c r="A1571" s="76" t="str">
        <f>IF(ISBLANK(INDEX('Policy Characteristics'!A:A,MATCH($C1571,'Policy Characteristics'!$C:$C,0))),"",INDEX('Policy Characteristics'!A:A,MATCH($C1571,'Policy Characteristics'!$C:$C,0)))</f>
        <v>Industry</v>
      </c>
      <c r="B1571" s="234" t="str">
        <f>IF(ISBLANK(INDEX('Policy Characteristics'!B:B,MATCH($C1571,'Policy Characteristics'!$C:$C,0))),"",INDEX('Policy Characteristics'!B:B,MATCH($C1571,'Policy Characteristics'!$C:$C,0)))</f>
        <v>Methane Capture</v>
      </c>
      <c r="C1571" s="76" t="str">
        <f t="shared" si="44"/>
        <v>Fraction of Methane Capture Opportunities Achieved</v>
      </c>
      <c r="D1571" s="88" t="s">
        <v>1302</v>
      </c>
      <c r="E1571" s="88"/>
      <c r="F1571" t="s">
        <v>999</v>
      </c>
      <c r="G1571" s="88"/>
      <c r="H1571" s="15">
        <v>513</v>
      </c>
      <c r="I1571" s="247" t="s">
        <v>43</v>
      </c>
      <c r="J1571" s="236" t="str">
        <f>IF(ISBLANK(INDEX('Policy Characteristics'!D:D,MATCH($C1571,'Policy Characteristics'!$C:$C,0))),"",INDEX('Policy Characteristics'!D:D,MATCH($C1571,'Policy Characteristics'!$C:$C,0)))</f>
        <v>Methane Capture and Destruction</v>
      </c>
      <c r="K1571" s="76" t="str">
        <f>IF(ISBLANK(INDEX('Policy Characteristics'!E:E,MATCH($C1571,'Policy Characteristics'!$C:$C,0))),"",INDEX('Policy Characteristics'!E:E,MATCH($C1571,'Policy Characteristics'!$C:$C,0)))</f>
        <v>indst methane capture</v>
      </c>
      <c r="L1571" s="239">
        <f>IF(ISBLANK(INDEX('Policy Characteristics'!F:F,MATCH($C1571,'Policy Characteristics'!$C:$C,0))),"",INDEX('Policy Characteristics'!F:F,MATCH($C1571,'Policy Characteristics'!$C:$C,0)))</f>
        <v>0</v>
      </c>
      <c r="M1571" s="239">
        <f>IF(ISBLANK(INDEX('Policy Characteristics'!G:G,MATCH($C1571,'Policy Characteristics'!$C:$C,0))),"",INDEX('Policy Characteristics'!G:G,MATCH($C1571,'Policy Characteristics'!$C:$C,0)))</f>
        <v>1</v>
      </c>
      <c r="N1571" s="239">
        <f>IF(ISBLANK(INDEX('Policy Characteristics'!H:H,MATCH($C1571,'Policy Characteristics'!$C:$C,0))),"",INDEX('Policy Characteristics'!H:H,MATCH($C1571,'Policy Characteristics'!$C:$C,0)))</f>
        <v>0.01</v>
      </c>
      <c r="O1571" s="76" t="str">
        <f>IF(ISBLANK(INDEX('Policy Characteristics'!I:I,MATCH($C1571,'Policy Characteristics'!$C:$C,0))),"",INDEX('Policy Characteristics'!I:I,MATCH($C1571,'Policy Characteristics'!$C:$C,0)))</f>
        <v>% of potential achieved</v>
      </c>
      <c r="P1571" s="76" t="str">
        <f>IF(ISBLANK(INDEX('Policy Characteristics'!J:J,MATCH($C1571,'Policy Characteristics'!$C:$C,0))),"",INDEX('Policy Characteristics'!J:J,MATCH($C1571,'Policy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1" s="76" t="str">
        <f>IF(ISBLANK(INDEX('Policy Characteristics'!K:K,MATCH($C1571,'Policy Characteristics'!$C:$C,0))),"",INDEX('Policy Characteristics'!K:K,MATCH($C1571,'Policy Characteristics'!$C:$C,0)))</f>
        <v>industry-ag-main.html#methane-capture</v>
      </c>
      <c r="R1571" s="76" t="str">
        <f>IF(ISBLANK(INDEX('Policy Characteristics'!L:L,MATCH($C1571,'Policy Characteristics'!$C:$C,0))),"",INDEX('Policy Characteristics'!L:L,MATCH($C1571,'Policy Characteristics'!$C:$C,0)))</f>
        <v>methane-capture.html</v>
      </c>
    </row>
    <row r="1572" spans="1:18" x14ac:dyDescent="0.25">
      <c r="A1572" s="76" t="str">
        <f>IF(ISBLANK(INDEX('Policy Characteristics'!A:A,MATCH($C1572,'Policy Characteristics'!$C:$C,0))),"",INDEX('Policy Characteristics'!A:A,MATCH($C1572,'Policy Characteristics'!$C:$C,0)))</f>
        <v>Industry</v>
      </c>
      <c r="B1572" s="234" t="str">
        <f>IF(ISBLANK(INDEX('Policy Characteristics'!B:B,MATCH($C1572,'Policy Characteristics'!$C:$C,0))),"",INDEX('Policy Characteristics'!B:B,MATCH($C1572,'Policy Characteristics'!$C:$C,0)))</f>
        <v>Methane Capture</v>
      </c>
      <c r="C1572" s="76" t="str">
        <f t="shared" si="44"/>
        <v>Fraction of Methane Capture Opportunities Achieved</v>
      </c>
      <c r="D1572" s="88" t="s">
        <v>1324</v>
      </c>
      <c r="E1572" s="88"/>
      <c r="F1572" t="s">
        <v>1327</v>
      </c>
      <c r="G1572" s="88"/>
      <c r="H1572" s="15">
        <v>514</v>
      </c>
      <c r="I1572" s="247" t="s">
        <v>43</v>
      </c>
      <c r="J1572" s="236" t="str">
        <f>IF(ISBLANK(INDEX('Policy Characteristics'!D:D,MATCH($C1572,'Policy Characteristics'!$C:$C,0))),"",INDEX('Policy Characteristics'!D:D,MATCH($C1572,'Policy Characteristics'!$C:$C,0)))</f>
        <v>Methane Capture and Destruction</v>
      </c>
      <c r="K1572" s="76" t="str">
        <f>IF(ISBLANK(INDEX('Policy Characteristics'!E:E,MATCH($C1572,'Policy Characteristics'!$C:$C,0))),"",INDEX('Policy Characteristics'!E:E,MATCH($C1572,'Policy Characteristics'!$C:$C,0)))</f>
        <v>indst methane capture</v>
      </c>
      <c r="L1572" s="239">
        <f>IF(ISBLANK(INDEX('Policy Characteristics'!F:F,MATCH($C1572,'Policy Characteristics'!$C:$C,0))),"",INDEX('Policy Characteristics'!F:F,MATCH($C1572,'Policy Characteristics'!$C:$C,0)))</f>
        <v>0</v>
      </c>
      <c r="M1572" s="239">
        <f>IF(ISBLANK(INDEX('Policy Characteristics'!G:G,MATCH($C1572,'Policy Characteristics'!$C:$C,0))),"",INDEX('Policy Characteristics'!G:G,MATCH($C1572,'Policy Characteristics'!$C:$C,0)))</f>
        <v>1</v>
      </c>
      <c r="N1572" s="239">
        <f>IF(ISBLANK(INDEX('Policy Characteristics'!H:H,MATCH($C1572,'Policy Characteristics'!$C:$C,0))),"",INDEX('Policy Characteristics'!H:H,MATCH($C1572,'Policy Characteristics'!$C:$C,0)))</f>
        <v>0.01</v>
      </c>
      <c r="O1572" s="76" t="str">
        <f>IF(ISBLANK(INDEX('Policy Characteristics'!I:I,MATCH($C1572,'Policy Characteristics'!$C:$C,0))),"",INDEX('Policy Characteristics'!I:I,MATCH($C1572,'Policy Characteristics'!$C:$C,0)))</f>
        <v>% of potential achieved</v>
      </c>
      <c r="P1572" s="76" t="str">
        <f>IF(ISBLANK(INDEX('Policy Characteristics'!J:J,MATCH($C1572,'Policy Characteristics'!$C:$C,0))),"",INDEX('Policy Characteristics'!J:J,MATCH($C1572,'Policy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2" s="76" t="str">
        <f>IF(ISBLANK(INDEX('Policy Characteristics'!K:K,MATCH($C1572,'Policy Characteristics'!$C:$C,0))),"",INDEX('Policy Characteristics'!K:K,MATCH($C1572,'Policy Characteristics'!$C:$C,0)))</f>
        <v>industry-ag-main.html#methane-capture</v>
      </c>
      <c r="R1572" s="76" t="str">
        <f>IF(ISBLANK(INDEX('Policy Characteristics'!L:L,MATCH($C1572,'Policy Characteristics'!$C:$C,0))),"",INDEX('Policy Characteristics'!L:L,MATCH($C1572,'Policy Characteristics'!$C:$C,0)))</f>
        <v>methane-capture.html</v>
      </c>
    </row>
    <row r="1573" spans="1:18" x14ac:dyDescent="0.25">
      <c r="A1573" s="76" t="str">
        <f>IF(ISBLANK(INDEX('Policy Characteristics'!A:A,MATCH($C1573,'Policy Characteristics'!$C:$C,0))),"",INDEX('Policy Characteristics'!A:A,MATCH($C1573,'Policy Characteristics'!$C:$C,0)))</f>
        <v>Industry</v>
      </c>
      <c r="B1573" s="234" t="str">
        <f>IF(ISBLANK(INDEX('Policy Characteristics'!B:B,MATCH($C1573,'Policy Characteristics'!$C:$C,0))),"",INDEX('Policy Characteristics'!B:B,MATCH($C1573,'Policy Characteristics'!$C:$C,0)))</f>
        <v>Methane Destruction</v>
      </c>
      <c r="C1573" t="s">
        <v>284</v>
      </c>
      <c r="D1573" s="88" t="s">
        <v>1303</v>
      </c>
      <c r="E1573" s="88"/>
      <c r="F1573" t="s">
        <v>1267</v>
      </c>
      <c r="G1573" s="88"/>
      <c r="H1573" s="15">
        <v>1460</v>
      </c>
      <c r="I1573" s="247" t="s">
        <v>43</v>
      </c>
      <c r="J1573" s="236" t="str">
        <f>IF(ISBLANK(INDEX('Policy Characteristics'!D:D,MATCH($C1573,'Policy Characteristics'!$C:$C,0))),"",INDEX('Policy Characteristics'!D:D,MATCH($C1573,'Policy Characteristics'!$C:$C,0)))</f>
        <v>Methane Capture and Destruction</v>
      </c>
      <c r="K1573" s="76" t="str">
        <f>IF(ISBLANK(INDEX('Policy Characteristics'!E:E,MATCH($C1573,'Policy Characteristics'!$C:$C,0))),"",INDEX('Policy Characteristics'!E:E,MATCH($C1573,'Policy Characteristics'!$C:$C,0)))</f>
        <v>indst methane destruction</v>
      </c>
      <c r="L1573" s="239">
        <f>IF(ISBLANK(INDEX('Policy Characteristics'!F:F,MATCH($C1573,'Policy Characteristics'!$C:$C,0))),"",INDEX('Policy Characteristics'!F:F,MATCH($C1573,'Policy Characteristics'!$C:$C,0)))</f>
        <v>0</v>
      </c>
      <c r="M1573" s="239">
        <f>IF(ISBLANK(INDEX('Policy Characteristics'!G:G,MATCH($C1573,'Policy Characteristics'!$C:$C,0))),"",INDEX('Policy Characteristics'!G:G,MATCH($C1573,'Policy Characteristics'!$C:$C,0)))</f>
        <v>1</v>
      </c>
      <c r="N1573" s="239">
        <f>IF(ISBLANK(INDEX('Policy Characteristics'!H:H,MATCH($C1573,'Policy Characteristics'!$C:$C,0))),"",INDEX('Policy Characteristics'!H:H,MATCH($C1573,'Policy Characteristics'!$C:$C,0)))</f>
        <v>0.01</v>
      </c>
      <c r="O1573" s="76" t="str">
        <f>IF(ISBLANK(INDEX('Policy Characteristics'!I:I,MATCH($C1573,'Policy Characteristics'!$C:$C,0))),"",INDEX('Policy Characteristics'!I:I,MATCH($C1573,'Policy Characteristics'!$C:$C,0)))</f>
        <v>% of potential achieved</v>
      </c>
      <c r="P1573" s="76" t="str">
        <f>IF(ISBLANK(INDEX('Policy Characteristics'!J:J,MATCH($C1573,'Policy Characteristics'!$C:$C,0))),"",INDEX('Policy Characteristics'!J:J,MATCH($C1573,'Policy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3" s="76" t="str">
        <f>IF(ISBLANK(INDEX('Policy Characteristics'!K:K,MATCH($C1573,'Policy Characteristics'!$C:$C,0))),"",INDEX('Policy Characteristics'!K:K,MATCH($C1573,'Policy Characteristics'!$C:$C,0)))</f>
        <v>industry-ag-main.html#methane-destr</v>
      </c>
      <c r="R1573" s="76" t="str">
        <f>IF(ISBLANK(INDEX('Policy Characteristics'!L:L,MATCH($C1573,'Policy Characteristics'!$C:$C,0))),"",INDEX('Policy Characteristics'!L:L,MATCH($C1573,'Policy Characteristics'!$C:$C,0)))</f>
        <v>methane-destruction.html</v>
      </c>
    </row>
    <row r="1574" spans="1:18" x14ac:dyDescent="0.25">
      <c r="A1574" s="76" t="str">
        <f>IF(ISBLANK(INDEX('Policy Characteristics'!A:A,MATCH($C1574,'Policy Characteristics'!$C:$C,0))),"",INDEX('Policy Characteristics'!A:A,MATCH($C1574,'Policy Characteristics'!$C:$C,0)))</f>
        <v>Industry</v>
      </c>
      <c r="B1574" s="234" t="str">
        <f>IF(ISBLANK(INDEX('Policy Characteristics'!B:B,MATCH($C1574,'Policy Characteristics'!$C:$C,0))),"",INDEX('Policy Characteristics'!B:B,MATCH($C1574,'Policy Characteristics'!$C:$C,0)))</f>
        <v>Methane Destruction</v>
      </c>
      <c r="C1574" s="76" t="str">
        <f t="shared" ref="C1574:C1576" si="45">C$1573</f>
        <v>Fraction of Methane Destruction Opportunities Achieved</v>
      </c>
      <c r="D1574" s="88" t="s">
        <v>1323</v>
      </c>
      <c r="E1574" s="88"/>
      <c r="F1574" t="s">
        <v>1285</v>
      </c>
      <c r="G1574" s="88"/>
      <c r="H1574" s="15">
        <v>1461</v>
      </c>
      <c r="I1574" s="247" t="s">
        <v>43</v>
      </c>
      <c r="J1574" s="236" t="str">
        <f>IF(ISBLANK(INDEX('Policy Characteristics'!D:D,MATCH($C1574,'Policy Characteristics'!$C:$C,0))),"",INDEX('Policy Characteristics'!D:D,MATCH($C1574,'Policy Characteristics'!$C:$C,0)))</f>
        <v>Methane Capture and Destruction</v>
      </c>
      <c r="K1574" s="76" t="str">
        <f>IF(ISBLANK(INDEX('Policy Characteristics'!E:E,MATCH($C1574,'Policy Characteristics'!$C:$C,0))),"",INDEX('Policy Characteristics'!E:E,MATCH($C1574,'Policy Characteristics'!$C:$C,0)))</f>
        <v>indst methane destruction</v>
      </c>
      <c r="L1574" s="239">
        <f>IF(ISBLANK(INDEX('Policy Characteristics'!F:F,MATCH($C1574,'Policy Characteristics'!$C:$C,0))),"",INDEX('Policy Characteristics'!F:F,MATCH($C1574,'Policy Characteristics'!$C:$C,0)))</f>
        <v>0</v>
      </c>
      <c r="M1574" s="239">
        <f>IF(ISBLANK(INDEX('Policy Characteristics'!G:G,MATCH($C1574,'Policy Characteristics'!$C:$C,0))),"",INDEX('Policy Characteristics'!G:G,MATCH($C1574,'Policy Characteristics'!$C:$C,0)))</f>
        <v>1</v>
      </c>
      <c r="N1574" s="239">
        <f>IF(ISBLANK(INDEX('Policy Characteristics'!H:H,MATCH($C1574,'Policy Characteristics'!$C:$C,0))),"",INDEX('Policy Characteristics'!H:H,MATCH($C1574,'Policy Characteristics'!$C:$C,0)))</f>
        <v>0.01</v>
      </c>
      <c r="O1574" s="76" t="str">
        <f>IF(ISBLANK(INDEX('Policy Characteristics'!I:I,MATCH($C1574,'Policy Characteristics'!$C:$C,0))),"",INDEX('Policy Characteristics'!I:I,MATCH($C1574,'Policy Characteristics'!$C:$C,0)))</f>
        <v>% of potential achieved</v>
      </c>
      <c r="P1574" s="76" t="str">
        <f>IF(ISBLANK(INDEX('Policy Characteristics'!J:J,MATCH($C1574,'Policy Characteristics'!$C:$C,0))),"",INDEX('Policy Characteristics'!J:J,MATCH($C1574,'Policy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4" s="76" t="str">
        <f>IF(ISBLANK(INDEX('Policy Characteristics'!K:K,MATCH($C1574,'Policy Characteristics'!$C:$C,0))),"",INDEX('Policy Characteristics'!K:K,MATCH($C1574,'Policy Characteristics'!$C:$C,0)))</f>
        <v>industry-ag-main.html#methane-destr</v>
      </c>
      <c r="R1574" s="76" t="str">
        <f>IF(ISBLANK(INDEX('Policy Characteristics'!L:L,MATCH($C1574,'Policy Characteristics'!$C:$C,0))),"",INDEX('Policy Characteristics'!L:L,MATCH($C1574,'Policy Characteristics'!$C:$C,0)))</f>
        <v>methane-destruction.html</v>
      </c>
    </row>
    <row r="1575" spans="1:18" x14ac:dyDescent="0.25">
      <c r="A1575" s="76" t="str">
        <f>IF(ISBLANK(INDEX('Policy Characteristics'!A:A,MATCH($C1575,'Policy Characteristics'!$C:$C,0))),"",INDEX('Policy Characteristics'!A:A,MATCH($C1575,'Policy Characteristics'!$C:$C,0)))</f>
        <v>Industry</v>
      </c>
      <c r="B1575" s="234" t="str">
        <f>IF(ISBLANK(INDEX('Policy Characteristics'!B:B,MATCH($C1575,'Policy Characteristics'!$C:$C,0))),"",INDEX('Policy Characteristics'!B:B,MATCH($C1575,'Policy Characteristics'!$C:$C,0)))</f>
        <v>Methane Destruction</v>
      </c>
      <c r="C1575" s="76" t="str">
        <f t="shared" si="45"/>
        <v>Fraction of Methane Destruction Opportunities Achieved</v>
      </c>
      <c r="D1575" s="88" t="s">
        <v>1302</v>
      </c>
      <c r="E1575" s="88"/>
      <c r="F1575" t="s">
        <v>999</v>
      </c>
      <c r="G1575" s="88"/>
      <c r="H1575" s="15">
        <v>515</v>
      </c>
      <c r="I1575" s="247" t="s">
        <v>43</v>
      </c>
      <c r="J1575" s="236" t="str">
        <f>IF(ISBLANK(INDEX('Policy Characteristics'!D:D,MATCH($C1575,'Policy Characteristics'!$C:$C,0))),"",INDEX('Policy Characteristics'!D:D,MATCH($C1575,'Policy Characteristics'!$C:$C,0)))</f>
        <v>Methane Capture and Destruction</v>
      </c>
      <c r="K1575" s="76" t="str">
        <f>IF(ISBLANK(INDEX('Policy Characteristics'!E:E,MATCH($C1575,'Policy Characteristics'!$C:$C,0))),"",INDEX('Policy Characteristics'!E:E,MATCH($C1575,'Policy Characteristics'!$C:$C,0)))</f>
        <v>indst methane destruction</v>
      </c>
      <c r="L1575" s="239">
        <f>IF(ISBLANK(INDEX('Policy Characteristics'!F:F,MATCH($C1575,'Policy Characteristics'!$C:$C,0))),"",INDEX('Policy Characteristics'!F:F,MATCH($C1575,'Policy Characteristics'!$C:$C,0)))</f>
        <v>0</v>
      </c>
      <c r="M1575" s="239">
        <f>IF(ISBLANK(INDEX('Policy Characteristics'!G:G,MATCH($C1575,'Policy Characteristics'!$C:$C,0))),"",INDEX('Policy Characteristics'!G:G,MATCH($C1575,'Policy Characteristics'!$C:$C,0)))</f>
        <v>1</v>
      </c>
      <c r="N1575" s="239">
        <f>IF(ISBLANK(INDEX('Policy Characteristics'!H:H,MATCH($C1575,'Policy Characteristics'!$C:$C,0))),"",INDEX('Policy Characteristics'!H:H,MATCH($C1575,'Policy Characteristics'!$C:$C,0)))</f>
        <v>0.01</v>
      </c>
      <c r="O1575" s="76" t="str">
        <f>IF(ISBLANK(INDEX('Policy Characteristics'!I:I,MATCH($C1575,'Policy Characteristics'!$C:$C,0))),"",INDEX('Policy Characteristics'!I:I,MATCH($C1575,'Policy Characteristics'!$C:$C,0)))</f>
        <v>% of potential achieved</v>
      </c>
      <c r="P1575" s="76" t="str">
        <f>IF(ISBLANK(INDEX('Policy Characteristics'!J:J,MATCH($C1575,'Policy Characteristics'!$C:$C,0))),"",INDEX('Policy Characteristics'!J:J,MATCH($C1575,'Policy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5" s="76" t="str">
        <f>IF(ISBLANK(INDEX('Policy Characteristics'!K:K,MATCH($C1575,'Policy Characteristics'!$C:$C,0))),"",INDEX('Policy Characteristics'!K:K,MATCH($C1575,'Policy Characteristics'!$C:$C,0)))</f>
        <v>industry-ag-main.html#methane-destr</v>
      </c>
      <c r="R1575" s="76" t="str">
        <f>IF(ISBLANK(INDEX('Policy Characteristics'!L:L,MATCH($C1575,'Policy Characteristics'!$C:$C,0))),"",INDEX('Policy Characteristics'!L:L,MATCH($C1575,'Policy Characteristics'!$C:$C,0)))</f>
        <v>methane-destruction.html</v>
      </c>
    </row>
    <row r="1576" spans="1:18" x14ac:dyDescent="0.25">
      <c r="A1576" s="76" t="str">
        <f>IF(ISBLANK(INDEX('Policy Characteristics'!A:A,MATCH($C1576,'Policy Characteristics'!$C:$C,0))),"",INDEX('Policy Characteristics'!A:A,MATCH($C1576,'Policy Characteristics'!$C:$C,0)))</f>
        <v>Industry</v>
      </c>
      <c r="B1576" s="234" t="str">
        <f>IF(ISBLANK(INDEX('Policy Characteristics'!B:B,MATCH($C1576,'Policy Characteristics'!$C:$C,0))),"",INDEX('Policy Characteristics'!B:B,MATCH($C1576,'Policy Characteristics'!$C:$C,0)))</f>
        <v>Methane Destruction</v>
      </c>
      <c r="C1576" s="76" t="str">
        <f t="shared" si="45"/>
        <v>Fraction of Methane Destruction Opportunities Achieved</v>
      </c>
      <c r="D1576" s="88" t="s">
        <v>1324</v>
      </c>
      <c r="E1576" s="88"/>
      <c r="F1576" t="s">
        <v>1327</v>
      </c>
      <c r="G1576" s="88"/>
      <c r="H1576" s="15">
        <v>516</v>
      </c>
      <c r="I1576" s="247" t="s">
        <v>43</v>
      </c>
      <c r="J1576" s="236" t="str">
        <f>IF(ISBLANK(INDEX('Policy Characteristics'!D:D,MATCH($C1576,'Policy Characteristics'!$C:$C,0))),"",INDEX('Policy Characteristics'!D:D,MATCH($C1576,'Policy Characteristics'!$C:$C,0)))</f>
        <v>Methane Capture and Destruction</v>
      </c>
      <c r="K1576" s="76" t="str">
        <f>IF(ISBLANK(INDEX('Policy Characteristics'!E:E,MATCH($C1576,'Policy Characteristics'!$C:$C,0))),"",INDEX('Policy Characteristics'!E:E,MATCH($C1576,'Policy Characteristics'!$C:$C,0)))</f>
        <v>indst methane destruction</v>
      </c>
      <c r="L1576" s="239">
        <f>IF(ISBLANK(INDEX('Policy Characteristics'!F:F,MATCH($C1576,'Policy Characteristics'!$C:$C,0))),"",INDEX('Policy Characteristics'!F:F,MATCH($C1576,'Policy Characteristics'!$C:$C,0)))</f>
        <v>0</v>
      </c>
      <c r="M1576" s="239">
        <f>IF(ISBLANK(INDEX('Policy Characteristics'!G:G,MATCH($C1576,'Policy Characteristics'!$C:$C,0))),"",INDEX('Policy Characteristics'!G:G,MATCH($C1576,'Policy Characteristics'!$C:$C,0)))</f>
        <v>1</v>
      </c>
      <c r="N1576" s="239">
        <f>IF(ISBLANK(INDEX('Policy Characteristics'!H:H,MATCH($C1576,'Policy Characteristics'!$C:$C,0))),"",INDEX('Policy Characteristics'!H:H,MATCH($C1576,'Policy Characteristics'!$C:$C,0)))</f>
        <v>0.01</v>
      </c>
      <c r="O1576" s="76" t="str">
        <f>IF(ISBLANK(INDEX('Policy Characteristics'!I:I,MATCH($C1576,'Policy Characteristics'!$C:$C,0))),"",INDEX('Policy Characteristics'!I:I,MATCH($C1576,'Policy Characteristics'!$C:$C,0)))</f>
        <v>% of potential achieved</v>
      </c>
      <c r="P1576" s="76" t="str">
        <f>IF(ISBLANK(INDEX('Policy Characteristics'!J:J,MATCH($C1576,'Policy Characteristics'!$C:$C,0))),"",INDEX('Policy Characteristics'!J:J,MATCH($C1576,'Policy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6" s="76" t="str">
        <f>IF(ISBLANK(INDEX('Policy Characteristics'!K:K,MATCH($C1576,'Policy Characteristics'!$C:$C,0))),"",INDEX('Policy Characteristics'!K:K,MATCH($C1576,'Policy Characteristics'!$C:$C,0)))</f>
        <v>industry-ag-main.html#methane-destr</v>
      </c>
      <c r="R1576" s="76" t="str">
        <f>IF(ISBLANK(INDEX('Policy Characteristics'!L:L,MATCH($C1576,'Policy Characteristics'!$C:$C,0))),"",INDEX('Policy Characteristics'!L:L,MATCH($C1576,'Policy Characteristics'!$C:$C,0)))</f>
        <v>methane-destruction.html</v>
      </c>
    </row>
    <row r="1577" spans="1:18" x14ac:dyDescent="0.25">
      <c r="A1577" s="76" t="str">
        <f>IF(ISBLANK(INDEX('Policy Characteristics'!A:A,MATCH($C1577,'Policy Characteristics'!$C:$C,0))),"",INDEX('Policy Characteristics'!A:A,MATCH($C1577,'Policy Characteristics'!$C:$C,0)))</f>
        <v>Industry</v>
      </c>
      <c r="B1577" s="234" t="str">
        <f>IF(ISBLANK(INDEX('Policy Characteristics'!B:B,MATCH($C1577,'Policy Characteristics'!$C:$C,0))),"",INDEX('Policy Characteristics'!B:B,MATCH($C1577,'Policy Characteristics'!$C:$C,0)))</f>
        <v>N2O Abatement</v>
      </c>
      <c r="C1577" t="s">
        <v>1458</v>
      </c>
      <c r="D1577" s="88"/>
      <c r="E1577" s="88"/>
      <c r="G1577" s="88"/>
      <c r="H1577" s="15">
        <v>1562</v>
      </c>
      <c r="I1577" s="247" t="s">
        <v>43</v>
      </c>
      <c r="J1577" s="236" t="str">
        <f>IF(ISBLANK(INDEX('Policy Characteristics'!D:D,MATCH($C1577,'Policy Characteristics'!$C:$C,0))),"",INDEX('Policy Characteristics'!D:D,MATCH($C1577,'Policy Characteristics'!$C:$C,0)))</f>
        <v>N2O Abatement</v>
      </c>
      <c r="K1577" s="76" t="str">
        <f>IF(ISBLANK(INDEX('Policy Characteristics'!E:E,MATCH($C1577,'Policy Characteristics'!$C:$C,0))),"",INDEX('Policy Characteristics'!E:E,MATCH($C1577,'Policy Characteristics'!$C:$C,0)))</f>
        <v>indst N2O abatement</v>
      </c>
      <c r="L1577" s="239">
        <f>IF(ISBLANK(INDEX('Policy Characteristics'!F:F,MATCH($C1577,'Policy Characteristics'!$C:$C,0))),"",INDEX('Policy Characteristics'!F:F,MATCH($C1577,'Policy Characteristics'!$C:$C,0)))</f>
        <v>0</v>
      </c>
      <c r="M1577" s="239">
        <f>IF(ISBLANK(INDEX('Policy Characteristics'!G:G,MATCH($C1577,'Policy Characteristics'!$C:$C,0))),"",INDEX('Policy Characteristics'!G:G,MATCH($C1577,'Policy Characteristics'!$C:$C,0)))</f>
        <v>1</v>
      </c>
      <c r="N1577" s="239">
        <f>IF(ISBLANK(INDEX('Policy Characteristics'!H:H,MATCH($C1577,'Policy Characteristics'!$C:$C,0))),"",INDEX('Policy Characteristics'!H:H,MATCH($C1577,'Policy Characteristics'!$C:$C,0)))</f>
        <v>0.01</v>
      </c>
      <c r="O1577" s="76" t="str">
        <f>IF(ISBLANK(INDEX('Policy Characteristics'!I:I,MATCH($C1577,'Policy Characteristics'!$C:$C,0))),"",INDEX('Policy Characteristics'!I:I,MATCH($C1577,'Policy Characteristics'!$C:$C,0)))</f>
        <v>% of potential achieved</v>
      </c>
      <c r="P1577" s="76" t="str">
        <f>IF(ISBLANK(INDEX('Policy Characteristics'!J:J,MATCH($C1577,'Policy Characteristics'!$C:$C,0))),"",INDEX('Policy Characteristics'!J:J,MATCH($C1577,'Policy Characteristics'!$C:$C,0)))</f>
        <v>**Description:** This policy reduces nitrous oxide (N2O) process emissions from the chemicals industry (primarily from the production of nitric acid and adipic acid) by destroying the N2O rather than venting it to the atmosphere. //</v>
      </c>
      <c r="Q1577" s="76" t="str">
        <f>IF(ISBLANK(INDEX('Policy Characteristics'!K:K,MATCH($C1577,'Policy Characteristics'!$C:$C,0))),"",INDEX('Policy Characteristics'!K:K,MATCH($C1577,'Policy Characteristics'!$C:$C,0)))</f>
        <v/>
      </c>
      <c r="R1577" s="76" t="str">
        <f>IF(ISBLANK(INDEX('Policy Characteristics'!L:L,MATCH($C1577,'Policy Characteristics'!$C:$C,0))),"",INDEX('Policy Characteristics'!L:L,MATCH($C1577,'Policy Characteristics'!$C:$C,0)))</f>
        <v/>
      </c>
    </row>
    <row r="1578" spans="1:18" x14ac:dyDescent="0.25">
      <c r="A1578" s="76" t="str">
        <f>IF(ISBLANK(INDEX('Policy Characteristics'!A:A,MATCH($C1578,'Policy Characteristics'!$C:$C,0))),"",INDEX('Policy Characteristics'!A:A,MATCH($C1578,'Policy Characteristics'!$C:$C,0)))</f>
        <v>Industry</v>
      </c>
      <c r="B1578" s="234" t="str">
        <f>IF(ISBLANK(INDEX('Policy Characteristics'!B:B,MATCH($C1578,'Policy Characteristics'!$C:$C,0))),"",INDEX('Policy Characteristics'!B:B,MATCH($C1578,'Policy Characteristics'!$C:$C,0)))</f>
        <v>Non BAU Increase in Process Emissions</v>
      </c>
      <c r="C1578" t="s">
        <v>1969</v>
      </c>
      <c r="D1578" s="88" t="s">
        <v>2591</v>
      </c>
      <c r="E1578" s="88"/>
      <c r="F1578" s="88" t="s">
        <v>2592</v>
      </c>
      <c r="G1578" s="88"/>
      <c r="H1578" s="15">
        <v>2751</v>
      </c>
      <c r="I1578" s="247" t="s">
        <v>44</v>
      </c>
      <c r="J1578" s="236" t="str">
        <f>IF(ISBLANK(INDEX('Policy Characteristics'!D:D,MATCH($C1578,'Policy Characteristics'!$C:$C,0))),"",INDEX('Policy Characteristics'!D:D,MATCH($C1578,'Policy Characteristics'!$C:$C,0)))</f>
        <v>Process Emissions Increases</v>
      </c>
      <c r="K1578" s="76" t="str">
        <f>IF(ISBLANK(INDEX('Policy Characteristics'!E:E,MATCH($C1578,'Policy Characteristics'!$C:$C,0))),"",INDEX('Policy Characteristics'!E:E,MATCH($C1578,'Policy Characteristics'!$C:$C,0)))</f>
        <v>non BAU indst process emissions</v>
      </c>
      <c r="L1578" s="239">
        <f>IF(ISBLANK(INDEX('Policy Characteristics'!F:F,MATCH($C1578,'Policy Characteristics'!$C:$C,0))),"",INDEX('Policy Characteristics'!F:F,MATCH($C1578,'Policy Characteristics'!$C:$C,0)))</f>
        <v>0</v>
      </c>
      <c r="M1578" s="239">
        <f>IF(ISBLANK(INDEX('Policy Characteristics'!G:G,MATCH($C1578,'Policy Characteristics'!$C:$C,0))),"",INDEX('Policy Characteristics'!G:G,MATCH($C1578,'Policy Characteristics'!$C:$C,0)))</f>
        <v>1</v>
      </c>
      <c r="N1578" s="239">
        <f>IF(ISBLANK(INDEX('Policy Characteristics'!H:H,MATCH($C1578,'Policy Characteristics'!$C:$C,0))),"",INDEX('Policy Characteristics'!H:H,MATCH($C1578,'Policy Characteristics'!$C:$C,0)))</f>
        <v>1</v>
      </c>
      <c r="O1578" s="76" t="str">
        <f>IF(ISBLANK(INDEX('Policy Characteristics'!I:I,MATCH($C1578,'Policy Characteristics'!$C:$C,0))),"",INDEX('Policy Characteristics'!I:I,MATCH($C1578,'Policy Characteristics'!$C:$C,0)))</f>
        <v>on/off</v>
      </c>
      <c r="P1578" s="76" t="str">
        <f>IF(ISBLANK(INDEX('Policy Characteristics'!J:J,MATCH($C1578,'Policy Characteristics'!$C:$C,0))),"",INDEX('Policy Characteristics'!J:J,MATCH($C1578,'Policy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8" s="76" t="str">
        <f>IF(ISBLANK(INDEX('Policy Characteristics'!K:K,MATCH($C1578,'Policy Characteristics'!$C:$C,0))),"",INDEX('Policy Characteristics'!K:K,MATCH($C1578,'Policy Characteristics'!$C:$C,0)))</f>
        <v/>
      </c>
      <c r="R1578" s="76" t="str">
        <f>IF(ISBLANK(INDEX('Policy Characteristics'!L:L,MATCH($C1578,'Policy Characteristics'!$C:$C,0))),"",INDEX('Policy Characteristics'!L:L,MATCH($C1578,'Policy Characteristics'!$C:$C,0)))</f>
        <v/>
      </c>
    </row>
    <row r="1579" spans="1:18" x14ac:dyDescent="0.25">
      <c r="A1579" s="76" t="str">
        <f>IF(ISBLANK(INDEX('Policy Characteristics'!A:A,MATCH($C1579,'Policy Characteristics'!$C:$C,0))),"",INDEX('Policy Characteristics'!A:A,MATCH($C1579,'Policy Characteristics'!$C:$C,0)))</f>
        <v>Industry</v>
      </c>
      <c r="B1579" s="234" t="str">
        <f>IF(ISBLANK(INDEX('Policy Characteristics'!B:B,MATCH($C1579,'Policy Characteristics'!$C:$C,0))),"",INDEX('Policy Characteristics'!B:B,MATCH($C1579,'Policy Characteristics'!$C:$C,0)))</f>
        <v>Non BAU Increase in Process Emissions</v>
      </c>
      <c r="C1579" s="76" t="str">
        <f>$C$1578</f>
        <v>Boolean Use Non BAU Process Emissions Additions</v>
      </c>
      <c r="D1579" s="88" t="s">
        <v>2593</v>
      </c>
      <c r="E1579" s="88"/>
      <c r="F1579" s="88" t="s">
        <v>2594</v>
      </c>
      <c r="G1579" s="88"/>
      <c r="H1579" s="15">
        <v>2752</v>
      </c>
      <c r="I1579" s="247" t="s">
        <v>43</v>
      </c>
      <c r="J1579" s="236" t="str">
        <f>IF(ISBLANK(INDEX('Policy Characteristics'!D:D,MATCH($C1579,'Policy Characteristics'!$C:$C,0))),"",INDEX('Policy Characteristics'!D:D,MATCH($C1579,'Policy Characteristics'!$C:$C,0)))</f>
        <v>Process Emissions Increases</v>
      </c>
      <c r="K1579" s="76" t="str">
        <f>IF(ISBLANK(INDEX('Policy Characteristics'!E:E,MATCH($C1579,'Policy Characteristics'!$C:$C,0))),"",INDEX('Policy Characteristics'!E:E,MATCH($C1579,'Policy Characteristics'!$C:$C,0)))</f>
        <v>non BAU indst process emissions</v>
      </c>
      <c r="L1579" s="239">
        <f>IF(ISBLANK(INDEX('Policy Characteristics'!F:F,MATCH($C1579,'Policy Characteristics'!$C:$C,0))),"",INDEX('Policy Characteristics'!F:F,MATCH($C1579,'Policy Characteristics'!$C:$C,0)))</f>
        <v>0</v>
      </c>
      <c r="M1579" s="239">
        <f>IF(ISBLANK(INDEX('Policy Characteristics'!G:G,MATCH($C1579,'Policy Characteristics'!$C:$C,0))),"",INDEX('Policy Characteristics'!G:G,MATCH($C1579,'Policy Characteristics'!$C:$C,0)))</f>
        <v>1</v>
      </c>
      <c r="N1579" s="239">
        <f>IF(ISBLANK(INDEX('Policy Characteristics'!H:H,MATCH($C1579,'Policy Characteristics'!$C:$C,0))),"",INDEX('Policy Characteristics'!H:H,MATCH($C1579,'Policy Characteristics'!$C:$C,0)))</f>
        <v>1</v>
      </c>
      <c r="O1579" s="76" t="str">
        <f>IF(ISBLANK(INDEX('Policy Characteristics'!I:I,MATCH($C1579,'Policy Characteristics'!$C:$C,0))),"",INDEX('Policy Characteristics'!I:I,MATCH($C1579,'Policy Characteristics'!$C:$C,0)))</f>
        <v>on/off</v>
      </c>
      <c r="P1579" s="76" t="str">
        <f>IF(ISBLANK(INDEX('Policy Characteristics'!J:J,MATCH($C1579,'Policy Characteristics'!$C:$C,0))),"",INDEX('Policy Characteristics'!J:J,MATCH($C1579,'Policy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9" s="76" t="str">
        <f>IF(ISBLANK(INDEX('Policy Characteristics'!K:K,MATCH($C1579,'Policy Characteristics'!$C:$C,0))),"",INDEX('Policy Characteristics'!K:K,MATCH($C1579,'Policy Characteristics'!$C:$C,0)))</f>
        <v/>
      </c>
      <c r="R1579" s="76" t="str">
        <f>IF(ISBLANK(INDEX('Policy Characteristics'!L:L,MATCH($C1579,'Policy Characteristics'!$C:$C,0))),"",INDEX('Policy Characteristics'!L:L,MATCH($C1579,'Policy Characteristics'!$C:$C,0)))</f>
        <v/>
      </c>
    </row>
    <row r="1580" spans="1:18" x14ac:dyDescent="0.25">
      <c r="A1580" s="76" t="str">
        <f>IF(ISBLANK(INDEX('Policy Characteristics'!A:A,MATCH($C1580,'Policy Characteristics'!$C:$C,0))),"",INDEX('Policy Characteristics'!A:A,MATCH($C1580,'Policy Characteristics'!$C:$C,0)))</f>
        <v>Industry</v>
      </c>
      <c r="B1580" s="234" t="str">
        <f>IF(ISBLANK(INDEX('Policy Characteristics'!B:B,MATCH($C1580,'Policy Characteristics'!$C:$C,0))),"",INDEX('Policy Characteristics'!B:B,MATCH($C1580,'Policy Characteristics'!$C:$C,0)))</f>
        <v>Non BAU Increase in Process Emissions</v>
      </c>
      <c r="C1580" s="76" t="str">
        <f t="shared" ref="C1580:C1595" si="46">$C$1578</f>
        <v>Boolean Use Non BAU Process Emissions Additions</v>
      </c>
      <c r="D1580" s="88" t="s">
        <v>2595</v>
      </c>
      <c r="E1580" s="88"/>
      <c r="F1580" s="88" t="s">
        <v>2596</v>
      </c>
      <c r="G1580" s="88"/>
      <c r="H1580" s="15">
        <v>2753</v>
      </c>
      <c r="I1580" s="247" t="s">
        <v>43</v>
      </c>
      <c r="J1580" s="236" t="str">
        <f>IF(ISBLANK(INDEX('Policy Characteristics'!D:D,MATCH($C1580,'Policy Characteristics'!$C:$C,0))),"",INDEX('Policy Characteristics'!D:D,MATCH($C1580,'Policy Characteristics'!$C:$C,0)))</f>
        <v>Process Emissions Increases</v>
      </c>
      <c r="K1580" s="76" t="str">
        <f>IF(ISBLANK(INDEX('Policy Characteristics'!E:E,MATCH($C1580,'Policy Characteristics'!$C:$C,0))),"",INDEX('Policy Characteristics'!E:E,MATCH($C1580,'Policy Characteristics'!$C:$C,0)))</f>
        <v>non BAU indst process emissions</v>
      </c>
      <c r="L1580" s="239">
        <f>IF(ISBLANK(INDEX('Policy Characteristics'!F:F,MATCH($C1580,'Policy Characteristics'!$C:$C,0))),"",INDEX('Policy Characteristics'!F:F,MATCH($C1580,'Policy Characteristics'!$C:$C,0)))</f>
        <v>0</v>
      </c>
      <c r="M1580" s="239">
        <f>IF(ISBLANK(INDEX('Policy Characteristics'!G:G,MATCH($C1580,'Policy Characteristics'!$C:$C,0))),"",INDEX('Policy Characteristics'!G:G,MATCH($C1580,'Policy Characteristics'!$C:$C,0)))</f>
        <v>1</v>
      </c>
      <c r="N1580" s="239">
        <f>IF(ISBLANK(INDEX('Policy Characteristics'!H:H,MATCH($C1580,'Policy Characteristics'!$C:$C,0))),"",INDEX('Policy Characteristics'!H:H,MATCH($C1580,'Policy Characteristics'!$C:$C,0)))</f>
        <v>1</v>
      </c>
      <c r="O1580" s="76" t="str">
        <f>IF(ISBLANK(INDEX('Policy Characteristics'!I:I,MATCH($C1580,'Policy Characteristics'!$C:$C,0))),"",INDEX('Policy Characteristics'!I:I,MATCH($C1580,'Policy Characteristics'!$C:$C,0)))</f>
        <v>on/off</v>
      </c>
      <c r="P1580" s="76" t="str">
        <f>IF(ISBLANK(INDEX('Policy Characteristics'!J:J,MATCH($C1580,'Policy Characteristics'!$C:$C,0))),"",INDEX('Policy Characteristics'!J:J,MATCH($C1580,'Policy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0" s="76" t="str">
        <f>IF(ISBLANK(INDEX('Policy Characteristics'!K:K,MATCH($C1580,'Policy Characteristics'!$C:$C,0))),"",INDEX('Policy Characteristics'!K:K,MATCH($C1580,'Policy Characteristics'!$C:$C,0)))</f>
        <v/>
      </c>
      <c r="R1580" s="76" t="str">
        <f>IF(ISBLANK(INDEX('Policy Characteristics'!L:L,MATCH($C1580,'Policy Characteristics'!$C:$C,0))),"",INDEX('Policy Characteristics'!L:L,MATCH($C1580,'Policy Characteristics'!$C:$C,0)))</f>
        <v/>
      </c>
    </row>
    <row r="1581" spans="1:18" x14ac:dyDescent="0.25">
      <c r="A1581" s="76" t="str">
        <f>IF(ISBLANK(INDEX('Policy Characteristics'!A:A,MATCH($C1581,'Policy Characteristics'!$C:$C,0))),"",INDEX('Policy Characteristics'!A:A,MATCH($C1581,'Policy Characteristics'!$C:$C,0)))</f>
        <v>Industry</v>
      </c>
      <c r="B1581" s="234" t="str">
        <f>IF(ISBLANK(INDEX('Policy Characteristics'!B:B,MATCH($C1581,'Policy Characteristics'!$C:$C,0))),"",INDEX('Policy Characteristics'!B:B,MATCH($C1581,'Policy Characteristics'!$C:$C,0)))</f>
        <v>Non BAU Increase in Process Emissions</v>
      </c>
      <c r="C1581" s="76" t="str">
        <f t="shared" si="46"/>
        <v>Boolean Use Non BAU Process Emissions Additions</v>
      </c>
      <c r="D1581" s="88" t="s">
        <v>2597</v>
      </c>
      <c r="E1581" s="88"/>
      <c r="F1581" s="88" t="s">
        <v>2598</v>
      </c>
      <c r="G1581" s="88"/>
      <c r="H1581" s="15">
        <v>2754</v>
      </c>
      <c r="I1581" s="247" t="s">
        <v>43</v>
      </c>
      <c r="J1581" s="236" t="str">
        <f>IF(ISBLANK(INDEX('Policy Characteristics'!D:D,MATCH($C1581,'Policy Characteristics'!$C:$C,0))),"",INDEX('Policy Characteristics'!D:D,MATCH($C1581,'Policy Characteristics'!$C:$C,0)))</f>
        <v>Process Emissions Increases</v>
      </c>
      <c r="K1581" s="76" t="str">
        <f>IF(ISBLANK(INDEX('Policy Characteristics'!E:E,MATCH($C1581,'Policy Characteristics'!$C:$C,0))),"",INDEX('Policy Characteristics'!E:E,MATCH($C1581,'Policy Characteristics'!$C:$C,0)))</f>
        <v>non BAU indst process emissions</v>
      </c>
      <c r="L1581" s="239">
        <f>IF(ISBLANK(INDEX('Policy Characteristics'!F:F,MATCH($C1581,'Policy Characteristics'!$C:$C,0))),"",INDEX('Policy Characteristics'!F:F,MATCH($C1581,'Policy Characteristics'!$C:$C,0)))</f>
        <v>0</v>
      </c>
      <c r="M1581" s="239">
        <f>IF(ISBLANK(INDEX('Policy Characteristics'!G:G,MATCH($C1581,'Policy Characteristics'!$C:$C,0))),"",INDEX('Policy Characteristics'!G:G,MATCH($C1581,'Policy Characteristics'!$C:$C,0)))</f>
        <v>1</v>
      </c>
      <c r="N1581" s="239">
        <f>IF(ISBLANK(INDEX('Policy Characteristics'!H:H,MATCH($C1581,'Policy Characteristics'!$C:$C,0))),"",INDEX('Policy Characteristics'!H:H,MATCH($C1581,'Policy Characteristics'!$C:$C,0)))</f>
        <v>1</v>
      </c>
      <c r="O1581" s="76" t="str">
        <f>IF(ISBLANK(INDEX('Policy Characteristics'!I:I,MATCH($C1581,'Policy Characteristics'!$C:$C,0))),"",INDEX('Policy Characteristics'!I:I,MATCH($C1581,'Policy Characteristics'!$C:$C,0)))</f>
        <v>on/off</v>
      </c>
      <c r="P1581" s="76" t="str">
        <f>IF(ISBLANK(INDEX('Policy Characteristics'!J:J,MATCH($C1581,'Policy Characteristics'!$C:$C,0))),"",INDEX('Policy Characteristics'!J:J,MATCH($C1581,'Policy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1" s="76" t="str">
        <f>IF(ISBLANK(INDEX('Policy Characteristics'!K:K,MATCH($C1581,'Policy Characteristics'!$C:$C,0))),"",INDEX('Policy Characteristics'!K:K,MATCH($C1581,'Policy Characteristics'!$C:$C,0)))</f>
        <v/>
      </c>
      <c r="R1581" s="76" t="str">
        <f>IF(ISBLANK(INDEX('Policy Characteristics'!L:L,MATCH($C1581,'Policy Characteristics'!$C:$C,0))),"",INDEX('Policy Characteristics'!L:L,MATCH($C1581,'Policy Characteristics'!$C:$C,0)))</f>
        <v/>
      </c>
    </row>
    <row r="1582" spans="1:18" x14ac:dyDescent="0.25">
      <c r="A1582" s="76" t="str">
        <f>IF(ISBLANK(INDEX('Policy Characteristics'!A:A,MATCH($C1582,'Policy Characteristics'!$C:$C,0))),"",INDEX('Policy Characteristics'!A:A,MATCH($C1582,'Policy Characteristics'!$C:$C,0)))</f>
        <v>Industry</v>
      </c>
      <c r="B1582" s="234" t="str">
        <f>IF(ISBLANK(INDEX('Policy Characteristics'!B:B,MATCH($C1582,'Policy Characteristics'!$C:$C,0))),"",INDEX('Policy Characteristics'!B:B,MATCH($C1582,'Policy Characteristics'!$C:$C,0)))</f>
        <v>Non BAU Increase in Process Emissions</v>
      </c>
      <c r="C1582" s="76" t="str">
        <f t="shared" si="46"/>
        <v>Boolean Use Non BAU Process Emissions Additions</v>
      </c>
      <c r="D1582" s="88" t="s">
        <v>2599</v>
      </c>
      <c r="E1582" s="88"/>
      <c r="F1582" s="88" t="s">
        <v>2600</v>
      </c>
      <c r="G1582" s="88"/>
      <c r="H1582" s="15">
        <v>2755</v>
      </c>
      <c r="I1582" s="247" t="s">
        <v>43</v>
      </c>
      <c r="J1582" s="236" t="str">
        <f>IF(ISBLANK(INDEX('Policy Characteristics'!D:D,MATCH($C1582,'Policy Characteristics'!$C:$C,0))),"",INDEX('Policy Characteristics'!D:D,MATCH($C1582,'Policy Characteristics'!$C:$C,0)))</f>
        <v>Process Emissions Increases</v>
      </c>
      <c r="K1582" s="76" t="str">
        <f>IF(ISBLANK(INDEX('Policy Characteristics'!E:E,MATCH($C1582,'Policy Characteristics'!$C:$C,0))),"",INDEX('Policy Characteristics'!E:E,MATCH($C1582,'Policy Characteristics'!$C:$C,0)))</f>
        <v>non BAU indst process emissions</v>
      </c>
      <c r="L1582" s="239">
        <f>IF(ISBLANK(INDEX('Policy Characteristics'!F:F,MATCH($C1582,'Policy Characteristics'!$C:$C,0))),"",INDEX('Policy Characteristics'!F:F,MATCH($C1582,'Policy Characteristics'!$C:$C,0)))</f>
        <v>0</v>
      </c>
      <c r="M1582" s="239">
        <f>IF(ISBLANK(INDEX('Policy Characteristics'!G:G,MATCH($C1582,'Policy Characteristics'!$C:$C,0))),"",INDEX('Policy Characteristics'!G:G,MATCH($C1582,'Policy Characteristics'!$C:$C,0)))</f>
        <v>1</v>
      </c>
      <c r="N1582" s="239">
        <f>IF(ISBLANK(INDEX('Policy Characteristics'!H:H,MATCH($C1582,'Policy Characteristics'!$C:$C,0))),"",INDEX('Policy Characteristics'!H:H,MATCH($C1582,'Policy Characteristics'!$C:$C,0)))</f>
        <v>1</v>
      </c>
      <c r="O1582" s="76" t="str">
        <f>IF(ISBLANK(INDEX('Policy Characteristics'!I:I,MATCH($C1582,'Policy Characteristics'!$C:$C,0))),"",INDEX('Policy Characteristics'!I:I,MATCH($C1582,'Policy Characteristics'!$C:$C,0)))</f>
        <v>on/off</v>
      </c>
      <c r="P1582" s="76" t="str">
        <f>IF(ISBLANK(INDEX('Policy Characteristics'!J:J,MATCH($C1582,'Policy Characteristics'!$C:$C,0))),"",INDEX('Policy Characteristics'!J:J,MATCH($C1582,'Policy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2" s="76" t="str">
        <f>IF(ISBLANK(INDEX('Policy Characteristics'!K:K,MATCH($C1582,'Policy Characteristics'!$C:$C,0))),"",INDEX('Policy Characteristics'!K:K,MATCH($C1582,'Policy Characteristics'!$C:$C,0)))</f>
        <v/>
      </c>
      <c r="R1582" s="76" t="str">
        <f>IF(ISBLANK(INDEX('Policy Characteristics'!L:L,MATCH($C1582,'Policy Characteristics'!$C:$C,0))),"",INDEX('Policy Characteristics'!L:L,MATCH($C1582,'Policy Characteristics'!$C:$C,0)))</f>
        <v/>
      </c>
    </row>
    <row r="1583" spans="1:18" x14ac:dyDescent="0.25">
      <c r="A1583" s="76" t="str">
        <f>IF(ISBLANK(INDEX('Policy Characteristics'!A:A,MATCH($C1583,'Policy Characteristics'!$C:$C,0))),"",INDEX('Policy Characteristics'!A:A,MATCH($C1583,'Policy Characteristics'!$C:$C,0)))</f>
        <v>Industry</v>
      </c>
      <c r="B1583" s="234" t="str">
        <f>IF(ISBLANK(INDEX('Policy Characteristics'!B:B,MATCH($C1583,'Policy Characteristics'!$C:$C,0))),"",INDEX('Policy Characteristics'!B:B,MATCH($C1583,'Policy Characteristics'!$C:$C,0)))</f>
        <v>Non BAU Increase in Process Emissions</v>
      </c>
      <c r="C1583" s="76" t="str">
        <f t="shared" si="46"/>
        <v>Boolean Use Non BAU Process Emissions Additions</v>
      </c>
      <c r="D1583" s="88" t="s">
        <v>2601</v>
      </c>
      <c r="E1583" s="88"/>
      <c r="F1583" s="88" t="s">
        <v>2602</v>
      </c>
      <c r="G1583" s="88"/>
      <c r="H1583" s="15">
        <v>2756</v>
      </c>
      <c r="I1583" s="247" t="s">
        <v>44</v>
      </c>
      <c r="J1583" s="236" t="str">
        <f>IF(ISBLANK(INDEX('Policy Characteristics'!D:D,MATCH($C1583,'Policy Characteristics'!$C:$C,0))),"",INDEX('Policy Characteristics'!D:D,MATCH($C1583,'Policy Characteristics'!$C:$C,0)))</f>
        <v>Process Emissions Increases</v>
      </c>
      <c r="K1583" s="76" t="str">
        <f>IF(ISBLANK(INDEX('Policy Characteristics'!E:E,MATCH($C1583,'Policy Characteristics'!$C:$C,0))),"",INDEX('Policy Characteristics'!E:E,MATCH($C1583,'Policy Characteristics'!$C:$C,0)))</f>
        <v>non BAU indst process emissions</v>
      </c>
      <c r="L1583" s="239">
        <f>IF(ISBLANK(INDEX('Policy Characteristics'!F:F,MATCH($C1583,'Policy Characteristics'!$C:$C,0))),"",INDEX('Policy Characteristics'!F:F,MATCH($C1583,'Policy Characteristics'!$C:$C,0)))</f>
        <v>0</v>
      </c>
      <c r="M1583" s="239">
        <f>IF(ISBLANK(INDEX('Policy Characteristics'!G:G,MATCH($C1583,'Policy Characteristics'!$C:$C,0))),"",INDEX('Policy Characteristics'!G:G,MATCH($C1583,'Policy Characteristics'!$C:$C,0)))</f>
        <v>1</v>
      </c>
      <c r="N1583" s="239">
        <f>IF(ISBLANK(INDEX('Policy Characteristics'!H:H,MATCH($C1583,'Policy Characteristics'!$C:$C,0))),"",INDEX('Policy Characteristics'!H:H,MATCH($C1583,'Policy Characteristics'!$C:$C,0)))</f>
        <v>1</v>
      </c>
      <c r="O1583" s="76" t="str">
        <f>IF(ISBLANK(INDEX('Policy Characteristics'!I:I,MATCH($C1583,'Policy Characteristics'!$C:$C,0))),"",INDEX('Policy Characteristics'!I:I,MATCH($C1583,'Policy Characteristics'!$C:$C,0)))</f>
        <v>on/off</v>
      </c>
      <c r="P1583" s="76" t="str">
        <f>IF(ISBLANK(INDEX('Policy Characteristics'!J:J,MATCH($C1583,'Policy Characteristics'!$C:$C,0))),"",INDEX('Policy Characteristics'!J:J,MATCH($C1583,'Policy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3" s="76" t="str">
        <f>IF(ISBLANK(INDEX('Policy Characteristics'!K:K,MATCH($C1583,'Policy Characteristics'!$C:$C,0))),"",INDEX('Policy Characteristics'!K:K,MATCH($C1583,'Policy Characteristics'!$C:$C,0)))</f>
        <v/>
      </c>
      <c r="R1583" s="76" t="str">
        <f>IF(ISBLANK(INDEX('Policy Characteristics'!L:L,MATCH($C1583,'Policy Characteristics'!$C:$C,0))),"",INDEX('Policy Characteristics'!L:L,MATCH($C1583,'Policy Characteristics'!$C:$C,0)))</f>
        <v/>
      </c>
    </row>
    <row r="1584" spans="1:18" x14ac:dyDescent="0.25">
      <c r="A1584" s="76" t="str">
        <f>IF(ISBLANK(INDEX('Policy Characteristics'!A:A,MATCH($C1584,'Policy Characteristics'!$C:$C,0))),"",INDEX('Policy Characteristics'!A:A,MATCH($C1584,'Policy Characteristics'!$C:$C,0)))</f>
        <v>Industry</v>
      </c>
      <c r="B1584" s="234" t="str">
        <f>IF(ISBLANK(INDEX('Policy Characteristics'!B:B,MATCH($C1584,'Policy Characteristics'!$C:$C,0))),"",INDEX('Policy Characteristics'!B:B,MATCH($C1584,'Policy Characteristics'!$C:$C,0)))</f>
        <v>Non BAU Increase in Process Emissions</v>
      </c>
      <c r="C1584" s="76" t="str">
        <f t="shared" si="46"/>
        <v>Boolean Use Non BAU Process Emissions Additions</v>
      </c>
      <c r="D1584" s="88" t="s">
        <v>2603</v>
      </c>
      <c r="E1584" s="88"/>
      <c r="F1584" s="88" t="s">
        <v>2604</v>
      </c>
      <c r="G1584" s="88"/>
      <c r="H1584" s="15">
        <v>2757</v>
      </c>
      <c r="I1584" s="247" t="s">
        <v>44</v>
      </c>
      <c r="J1584" s="236" t="str">
        <f>IF(ISBLANK(INDEX('Policy Characteristics'!D:D,MATCH($C1584,'Policy Characteristics'!$C:$C,0))),"",INDEX('Policy Characteristics'!D:D,MATCH($C1584,'Policy Characteristics'!$C:$C,0)))</f>
        <v>Process Emissions Increases</v>
      </c>
      <c r="K1584" s="76" t="str">
        <f>IF(ISBLANK(INDEX('Policy Characteristics'!E:E,MATCH($C1584,'Policy Characteristics'!$C:$C,0))),"",INDEX('Policy Characteristics'!E:E,MATCH($C1584,'Policy Characteristics'!$C:$C,0)))</f>
        <v>non BAU indst process emissions</v>
      </c>
      <c r="L1584" s="239">
        <f>IF(ISBLANK(INDEX('Policy Characteristics'!F:F,MATCH($C1584,'Policy Characteristics'!$C:$C,0))),"",INDEX('Policy Characteristics'!F:F,MATCH($C1584,'Policy Characteristics'!$C:$C,0)))</f>
        <v>0</v>
      </c>
      <c r="M1584" s="239">
        <f>IF(ISBLANK(INDEX('Policy Characteristics'!G:G,MATCH($C1584,'Policy Characteristics'!$C:$C,0))),"",INDEX('Policy Characteristics'!G:G,MATCH($C1584,'Policy Characteristics'!$C:$C,0)))</f>
        <v>1</v>
      </c>
      <c r="N1584" s="239">
        <f>IF(ISBLANK(INDEX('Policy Characteristics'!H:H,MATCH($C1584,'Policy Characteristics'!$C:$C,0))),"",INDEX('Policy Characteristics'!H:H,MATCH($C1584,'Policy Characteristics'!$C:$C,0)))</f>
        <v>1</v>
      </c>
      <c r="O1584" s="76" t="str">
        <f>IF(ISBLANK(INDEX('Policy Characteristics'!I:I,MATCH($C1584,'Policy Characteristics'!$C:$C,0))),"",INDEX('Policy Characteristics'!I:I,MATCH($C1584,'Policy Characteristics'!$C:$C,0)))</f>
        <v>on/off</v>
      </c>
      <c r="P1584" s="76" t="str">
        <f>IF(ISBLANK(INDEX('Policy Characteristics'!J:J,MATCH($C1584,'Policy Characteristics'!$C:$C,0))),"",INDEX('Policy Characteristics'!J:J,MATCH($C1584,'Policy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4" s="76" t="str">
        <f>IF(ISBLANK(INDEX('Policy Characteristics'!K:K,MATCH($C1584,'Policy Characteristics'!$C:$C,0))),"",INDEX('Policy Characteristics'!K:K,MATCH($C1584,'Policy Characteristics'!$C:$C,0)))</f>
        <v/>
      </c>
      <c r="R1584" s="76" t="str">
        <f>IF(ISBLANK(INDEX('Policy Characteristics'!L:L,MATCH($C1584,'Policy Characteristics'!$C:$C,0))),"",INDEX('Policy Characteristics'!L:L,MATCH($C1584,'Policy Characteristics'!$C:$C,0)))</f>
        <v/>
      </c>
    </row>
    <row r="1585" spans="1:18" x14ac:dyDescent="0.25">
      <c r="A1585" s="76" t="str">
        <f>IF(ISBLANK(INDEX('Policy Characteristics'!A:A,MATCH($C1585,'Policy Characteristics'!$C:$C,0))),"",INDEX('Policy Characteristics'!A:A,MATCH($C1585,'Policy Characteristics'!$C:$C,0)))</f>
        <v>Industry</v>
      </c>
      <c r="B1585" s="234" t="str">
        <f>IF(ISBLANK(INDEX('Policy Characteristics'!B:B,MATCH($C1585,'Policy Characteristics'!$C:$C,0))),"",INDEX('Policy Characteristics'!B:B,MATCH($C1585,'Policy Characteristics'!$C:$C,0)))</f>
        <v>Non BAU Increase in Process Emissions</v>
      </c>
      <c r="C1585" s="76" t="str">
        <f t="shared" si="46"/>
        <v>Boolean Use Non BAU Process Emissions Additions</v>
      </c>
      <c r="D1585" s="88" t="s">
        <v>2605</v>
      </c>
      <c r="E1585" s="88"/>
      <c r="F1585" s="88" t="s">
        <v>2606</v>
      </c>
      <c r="G1585" s="88"/>
      <c r="H1585" s="15">
        <v>2758</v>
      </c>
      <c r="I1585" s="247" t="s">
        <v>44</v>
      </c>
      <c r="J1585" s="236" t="str">
        <f>IF(ISBLANK(INDEX('Policy Characteristics'!D:D,MATCH($C1585,'Policy Characteristics'!$C:$C,0))),"",INDEX('Policy Characteristics'!D:D,MATCH($C1585,'Policy Characteristics'!$C:$C,0)))</f>
        <v>Process Emissions Increases</v>
      </c>
      <c r="K1585" s="76" t="str">
        <f>IF(ISBLANK(INDEX('Policy Characteristics'!E:E,MATCH($C1585,'Policy Characteristics'!$C:$C,0))),"",INDEX('Policy Characteristics'!E:E,MATCH($C1585,'Policy Characteristics'!$C:$C,0)))</f>
        <v>non BAU indst process emissions</v>
      </c>
      <c r="L1585" s="239">
        <f>IF(ISBLANK(INDEX('Policy Characteristics'!F:F,MATCH($C1585,'Policy Characteristics'!$C:$C,0))),"",INDEX('Policy Characteristics'!F:F,MATCH($C1585,'Policy Characteristics'!$C:$C,0)))</f>
        <v>0</v>
      </c>
      <c r="M1585" s="239">
        <f>IF(ISBLANK(INDEX('Policy Characteristics'!G:G,MATCH($C1585,'Policy Characteristics'!$C:$C,0))),"",INDEX('Policy Characteristics'!G:G,MATCH($C1585,'Policy Characteristics'!$C:$C,0)))</f>
        <v>1</v>
      </c>
      <c r="N1585" s="239">
        <f>IF(ISBLANK(INDEX('Policy Characteristics'!H:H,MATCH($C1585,'Policy Characteristics'!$C:$C,0))),"",INDEX('Policy Characteristics'!H:H,MATCH($C1585,'Policy Characteristics'!$C:$C,0)))</f>
        <v>1</v>
      </c>
      <c r="O1585" s="76" t="str">
        <f>IF(ISBLANK(INDEX('Policy Characteristics'!I:I,MATCH($C1585,'Policy Characteristics'!$C:$C,0))),"",INDEX('Policy Characteristics'!I:I,MATCH($C1585,'Policy Characteristics'!$C:$C,0)))</f>
        <v>on/off</v>
      </c>
      <c r="P1585" s="76" t="str">
        <f>IF(ISBLANK(INDEX('Policy Characteristics'!J:J,MATCH($C1585,'Policy Characteristics'!$C:$C,0))),"",INDEX('Policy Characteristics'!J:J,MATCH($C1585,'Policy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5" s="76" t="str">
        <f>IF(ISBLANK(INDEX('Policy Characteristics'!K:K,MATCH($C1585,'Policy Characteristics'!$C:$C,0))),"",INDEX('Policy Characteristics'!K:K,MATCH($C1585,'Policy Characteristics'!$C:$C,0)))</f>
        <v/>
      </c>
      <c r="R1585" s="76" t="str">
        <f>IF(ISBLANK(INDEX('Policy Characteristics'!L:L,MATCH($C1585,'Policy Characteristics'!$C:$C,0))),"",INDEX('Policy Characteristics'!L:L,MATCH($C1585,'Policy Characteristics'!$C:$C,0)))</f>
        <v/>
      </c>
    </row>
    <row r="1586" spans="1:18" x14ac:dyDescent="0.25">
      <c r="A1586" s="76" t="str">
        <f>IF(ISBLANK(INDEX('Policy Characteristics'!A:A,MATCH($C1586,'Policy Characteristics'!$C:$C,0))),"",INDEX('Policy Characteristics'!A:A,MATCH($C1586,'Policy Characteristics'!$C:$C,0)))</f>
        <v>Industry</v>
      </c>
      <c r="B1586" s="234" t="str">
        <f>IF(ISBLANK(INDEX('Policy Characteristics'!B:B,MATCH($C1586,'Policy Characteristics'!$C:$C,0))),"",INDEX('Policy Characteristics'!B:B,MATCH($C1586,'Policy Characteristics'!$C:$C,0)))</f>
        <v>Non BAU Increase in Process Emissions</v>
      </c>
      <c r="C1586" s="76" t="str">
        <f t="shared" si="46"/>
        <v>Boolean Use Non BAU Process Emissions Additions</v>
      </c>
      <c r="D1586" s="88" t="s">
        <v>2607</v>
      </c>
      <c r="E1586" s="88"/>
      <c r="F1586" s="88" t="s">
        <v>2608</v>
      </c>
      <c r="G1586" s="88"/>
      <c r="H1586" s="15">
        <v>2759</v>
      </c>
      <c r="I1586" s="247" t="s">
        <v>44</v>
      </c>
      <c r="J1586" s="236" t="str">
        <f>IF(ISBLANK(INDEX('Policy Characteristics'!D:D,MATCH($C1586,'Policy Characteristics'!$C:$C,0))),"",INDEX('Policy Characteristics'!D:D,MATCH($C1586,'Policy Characteristics'!$C:$C,0)))</f>
        <v>Process Emissions Increases</v>
      </c>
      <c r="K1586" s="76" t="str">
        <f>IF(ISBLANK(INDEX('Policy Characteristics'!E:E,MATCH($C1586,'Policy Characteristics'!$C:$C,0))),"",INDEX('Policy Characteristics'!E:E,MATCH($C1586,'Policy Characteristics'!$C:$C,0)))</f>
        <v>non BAU indst process emissions</v>
      </c>
      <c r="L1586" s="239">
        <f>IF(ISBLANK(INDEX('Policy Characteristics'!F:F,MATCH($C1586,'Policy Characteristics'!$C:$C,0))),"",INDEX('Policy Characteristics'!F:F,MATCH($C1586,'Policy Characteristics'!$C:$C,0)))</f>
        <v>0</v>
      </c>
      <c r="M1586" s="239">
        <f>IF(ISBLANK(INDEX('Policy Characteristics'!G:G,MATCH($C1586,'Policy Characteristics'!$C:$C,0))),"",INDEX('Policy Characteristics'!G:G,MATCH($C1586,'Policy Characteristics'!$C:$C,0)))</f>
        <v>1</v>
      </c>
      <c r="N1586" s="239">
        <f>IF(ISBLANK(INDEX('Policy Characteristics'!H:H,MATCH($C1586,'Policy Characteristics'!$C:$C,0))),"",INDEX('Policy Characteristics'!H:H,MATCH($C1586,'Policy Characteristics'!$C:$C,0)))</f>
        <v>1</v>
      </c>
      <c r="O1586" s="76" t="str">
        <f>IF(ISBLANK(INDEX('Policy Characteristics'!I:I,MATCH($C1586,'Policy Characteristics'!$C:$C,0))),"",INDEX('Policy Characteristics'!I:I,MATCH($C1586,'Policy Characteristics'!$C:$C,0)))</f>
        <v>on/off</v>
      </c>
      <c r="P1586" s="76" t="str">
        <f>IF(ISBLANK(INDEX('Policy Characteristics'!J:J,MATCH($C1586,'Policy Characteristics'!$C:$C,0))),"",INDEX('Policy Characteristics'!J:J,MATCH($C1586,'Policy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6" s="76" t="str">
        <f>IF(ISBLANK(INDEX('Policy Characteristics'!K:K,MATCH($C1586,'Policy Characteristics'!$C:$C,0))),"",INDEX('Policy Characteristics'!K:K,MATCH($C1586,'Policy Characteristics'!$C:$C,0)))</f>
        <v/>
      </c>
      <c r="R1586" s="76" t="str">
        <f>IF(ISBLANK(INDEX('Policy Characteristics'!L:L,MATCH($C1586,'Policy Characteristics'!$C:$C,0))),"",INDEX('Policy Characteristics'!L:L,MATCH($C1586,'Policy Characteristics'!$C:$C,0)))</f>
        <v/>
      </c>
    </row>
    <row r="1587" spans="1:18" x14ac:dyDescent="0.25">
      <c r="A1587" s="76" t="str">
        <f>IF(ISBLANK(INDEX('Policy Characteristics'!A:A,MATCH($C1587,'Policy Characteristics'!$C:$C,0))),"",INDEX('Policy Characteristics'!A:A,MATCH($C1587,'Policy Characteristics'!$C:$C,0)))</f>
        <v>Industry</v>
      </c>
      <c r="B1587" s="234" t="str">
        <f>IF(ISBLANK(INDEX('Policy Characteristics'!B:B,MATCH($C1587,'Policy Characteristics'!$C:$C,0))),"",INDEX('Policy Characteristics'!B:B,MATCH($C1587,'Policy Characteristics'!$C:$C,0)))</f>
        <v>Non BAU Increase in Process Emissions</v>
      </c>
      <c r="C1587" s="76" t="str">
        <f t="shared" si="46"/>
        <v>Boolean Use Non BAU Process Emissions Additions</v>
      </c>
      <c r="D1587" s="88" t="s">
        <v>2609</v>
      </c>
      <c r="E1587" s="88"/>
      <c r="F1587" s="88" t="s">
        <v>2610</v>
      </c>
      <c r="G1587" s="88"/>
      <c r="H1587" s="15">
        <v>2760</v>
      </c>
      <c r="I1587" s="247" t="s">
        <v>44</v>
      </c>
      <c r="J1587" s="236" t="str">
        <f>IF(ISBLANK(INDEX('Policy Characteristics'!D:D,MATCH($C1587,'Policy Characteristics'!$C:$C,0))),"",INDEX('Policy Characteristics'!D:D,MATCH($C1587,'Policy Characteristics'!$C:$C,0)))</f>
        <v>Process Emissions Increases</v>
      </c>
      <c r="K1587" s="76" t="str">
        <f>IF(ISBLANK(INDEX('Policy Characteristics'!E:E,MATCH($C1587,'Policy Characteristics'!$C:$C,0))),"",INDEX('Policy Characteristics'!E:E,MATCH($C1587,'Policy Characteristics'!$C:$C,0)))</f>
        <v>non BAU indst process emissions</v>
      </c>
      <c r="L1587" s="239">
        <f>IF(ISBLANK(INDEX('Policy Characteristics'!F:F,MATCH($C1587,'Policy Characteristics'!$C:$C,0))),"",INDEX('Policy Characteristics'!F:F,MATCH($C1587,'Policy Characteristics'!$C:$C,0)))</f>
        <v>0</v>
      </c>
      <c r="M1587" s="239">
        <f>IF(ISBLANK(INDEX('Policy Characteristics'!G:G,MATCH($C1587,'Policy Characteristics'!$C:$C,0))),"",INDEX('Policy Characteristics'!G:G,MATCH($C1587,'Policy Characteristics'!$C:$C,0)))</f>
        <v>1</v>
      </c>
      <c r="N1587" s="239">
        <f>IF(ISBLANK(INDEX('Policy Characteristics'!H:H,MATCH($C1587,'Policy Characteristics'!$C:$C,0))),"",INDEX('Policy Characteristics'!H:H,MATCH($C1587,'Policy Characteristics'!$C:$C,0)))</f>
        <v>1</v>
      </c>
      <c r="O1587" s="76" t="str">
        <f>IF(ISBLANK(INDEX('Policy Characteristics'!I:I,MATCH($C1587,'Policy Characteristics'!$C:$C,0))),"",INDEX('Policy Characteristics'!I:I,MATCH($C1587,'Policy Characteristics'!$C:$C,0)))</f>
        <v>on/off</v>
      </c>
      <c r="P1587" s="76" t="str">
        <f>IF(ISBLANK(INDEX('Policy Characteristics'!J:J,MATCH($C1587,'Policy Characteristics'!$C:$C,0))),"",INDEX('Policy Characteristics'!J:J,MATCH($C1587,'Policy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7" s="76" t="str">
        <f>IF(ISBLANK(INDEX('Policy Characteristics'!K:K,MATCH($C1587,'Policy Characteristics'!$C:$C,0))),"",INDEX('Policy Characteristics'!K:K,MATCH($C1587,'Policy Characteristics'!$C:$C,0)))</f>
        <v/>
      </c>
      <c r="R1587" s="76" t="str">
        <f>IF(ISBLANK(INDEX('Policy Characteristics'!L:L,MATCH($C1587,'Policy Characteristics'!$C:$C,0))),"",INDEX('Policy Characteristics'!L:L,MATCH($C1587,'Policy Characteristics'!$C:$C,0)))</f>
        <v/>
      </c>
    </row>
    <row r="1588" spans="1:18" x14ac:dyDescent="0.25">
      <c r="A1588" s="76" t="str">
        <f>IF(ISBLANK(INDEX('Policy Characteristics'!A:A,MATCH($C1588,'Policy Characteristics'!$C:$C,0))),"",INDEX('Policy Characteristics'!A:A,MATCH($C1588,'Policy Characteristics'!$C:$C,0)))</f>
        <v>Industry</v>
      </c>
      <c r="B1588" s="234" t="str">
        <f>IF(ISBLANK(INDEX('Policy Characteristics'!B:B,MATCH($C1588,'Policy Characteristics'!$C:$C,0))),"",INDEX('Policy Characteristics'!B:B,MATCH($C1588,'Policy Characteristics'!$C:$C,0)))</f>
        <v>Non BAU Increase in Process Emissions</v>
      </c>
      <c r="C1588" s="76" t="str">
        <f t="shared" si="46"/>
        <v>Boolean Use Non BAU Process Emissions Additions</v>
      </c>
      <c r="D1588" s="88" t="s">
        <v>2611</v>
      </c>
      <c r="E1588" s="88"/>
      <c r="F1588" s="88" t="s">
        <v>2612</v>
      </c>
      <c r="G1588" s="88"/>
      <c r="H1588" s="15">
        <v>2761</v>
      </c>
      <c r="I1588" s="247" t="s">
        <v>44</v>
      </c>
      <c r="J1588" s="236" t="str">
        <f>IF(ISBLANK(INDEX('Policy Characteristics'!D:D,MATCH($C1588,'Policy Characteristics'!$C:$C,0))),"",INDEX('Policy Characteristics'!D:D,MATCH($C1588,'Policy Characteristics'!$C:$C,0)))</f>
        <v>Process Emissions Increases</v>
      </c>
      <c r="K1588" s="76" t="str">
        <f>IF(ISBLANK(INDEX('Policy Characteristics'!E:E,MATCH($C1588,'Policy Characteristics'!$C:$C,0))),"",INDEX('Policy Characteristics'!E:E,MATCH($C1588,'Policy Characteristics'!$C:$C,0)))</f>
        <v>non BAU indst process emissions</v>
      </c>
      <c r="L1588" s="239">
        <f>IF(ISBLANK(INDEX('Policy Characteristics'!F:F,MATCH($C1588,'Policy Characteristics'!$C:$C,0))),"",INDEX('Policy Characteristics'!F:F,MATCH($C1588,'Policy Characteristics'!$C:$C,0)))</f>
        <v>0</v>
      </c>
      <c r="M1588" s="239">
        <f>IF(ISBLANK(INDEX('Policy Characteristics'!G:G,MATCH($C1588,'Policy Characteristics'!$C:$C,0))),"",INDEX('Policy Characteristics'!G:G,MATCH($C1588,'Policy Characteristics'!$C:$C,0)))</f>
        <v>1</v>
      </c>
      <c r="N1588" s="239">
        <f>IF(ISBLANK(INDEX('Policy Characteristics'!H:H,MATCH($C1588,'Policy Characteristics'!$C:$C,0))),"",INDEX('Policy Characteristics'!H:H,MATCH($C1588,'Policy Characteristics'!$C:$C,0)))</f>
        <v>1</v>
      </c>
      <c r="O1588" s="76" t="str">
        <f>IF(ISBLANK(INDEX('Policy Characteristics'!I:I,MATCH($C1588,'Policy Characteristics'!$C:$C,0))),"",INDEX('Policy Characteristics'!I:I,MATCH($C1588,'Policy Characteristics'!$C:$C,0)))</f>
        <v>on/off</v>
      </c>
      <c r="P1588" s="76" t="str">
        <f>IF(ISBLANK(INDEX('Policy Characteristics'!J:J,MATCH($C1588,'Policy Characteristics'!$C:$C,0))),"",INDEX('Policy Characteristics'!J:J,MATCH($C1588,'Policy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8" s="76" t="str">
        <f>IF(ISBLANK(INDEX('Policy Characteristics'!K:K,MATCH($C1588,'Policy Characteristics'!$C:$C,0))),"",INDEX('Policy Characteristics'!K:K,MATCH($C1588,'Policy Characteristics'!$C:$C,0)))</f>
        <v/>
      </c>
      <c r="R1588" s="76" t="str">
        <f>IF(ISBLANK(INDEX('Policy Characteristics'!L:L,MATCH($C1588,'Policy Characteristics'!$C:$C,0))),"",INDEX('Policy Characteristics'!L:L,MATCH($C1588,'Policy Characteristics'!$C:$C,0)))</f>
        <v/>
      </c>
    </row>
    <row r="1589" spans="1:18" x14ac:dyDescent="0.25">
      <c r="A1589" s="76" t="str">
        <f>IF(ISBLANK(INDEX('Policy Characteristics'!A:A,MATCH($C1589,'Policy Characteristics'!$C:$C,0))),"",INDEX('Policy Characteristics'!A:A,MATCH($C1589,'Policy Characteristics'!$C:$C,0)))</f>
        <v>Industry</v>
      </c>
      <c r="B1589" s="234" t="str">
        <f>IF(ISBLANK(INDEX('Policy Characteristics'!B:B,MATCH($C1589,'Policy Characteristics'!$C:$C,0))),"",INDEX('Policy Characteristics'!B:B,MATCH($C1589,'Policy Characteristics'!$C:$C,0)))</f>
        <v>Non BAU Increase in Process Emissions</v>
      </c>
      <c r="C1589" s="76" t="str">
        <f t="shared" si="46"/>
        <v>Boolean Use Non BAU Process Emissions Additions</v>
      </c>
      <c r="D1589" s="88" t="s">
        <v>2613</v>
      </c>
      <c r="E1589" s="88"/>
      <c r="F1589" s="88" t="s">
        <v>2614</v>
      </c>
      <c r="G1589" s="88"/>
      <c r="H1589" s="15">
        <v>2762</v>
      </c>
      <c r="I1589" s="247" t="s">
        <v>44</v>
      </c>
      <c r="J1589" s="236" t="str">
        <f>IF(ISBLANK(INDEX('Policy Characteristics'!D:D,MATCH($C1589,'Policy Characteristics'!$C:$C,0))),"",INDEX('Policy Characteristics'!D:D,MATCH($C1589,'Policy Characteristics'!$C:$C,0)))</f>
        <v>Process Emissions Increases</v>
      </c>
      <c r="K1589" s="76" t="str">
        <f>IF(ISBLANK(INDEX('Policy Characteristics'!E:E,MATCH($C1589,'Policy Characteristics'!$C:$C,0))),"",INDEX('Policy Characteristics'!E:E,MATCH($C1589,'Policy Characteristics'!$C:$C,0)))</f>
        <v>non BAU indst process emissions</v>
      </c>
      <c r="L1589" s="239">
        <f>IF(ISBLANK(INDEX('Policy Characteristics'!F:F,MATCH($C1589,'Policy Characteristics'!$C:$C,0))),"",INDEX('Policy Characteristics'!F:F,MATCH($C1589,'Policy Characteristics'!$C:$C,0)))</f>
        <v>0</v>
      </c>
      <c r="M1589" s="239">
        <f>IF(ISBLANK(INDEX('Policy Characteristics'!G:G,MATCH($C1589,'Policy Characteristics'!$C:$C,0))),"",INDEX('Policy Characteristics'!G:G,MATCH($C1589,'Policy Characteristics'!$C:$C,0)))</f>
        <v>1</v>
      </c>
      <c r="N1589" s="239">
        <f>IF(ISBLANK(INDEX('Policy Characteristics'!H:H,MATCH($C1589,'Policy Characteristics'!$C:$C,0))),"",INDEX('Policy Characteristics'!H:H,MATCH($C1589,'Policy Characteristics'!$C:$C,0)))</f>
        <v>1</v>
      </c>
      <c r="O1589" s="76" t="str">
        <f>IF(ISBLANK(INDEX('Policy Characteristics'!I:I,MATCH($C1589,'Policy Characteristics'!$C:$C,0))),"",INDEX('Policy Characteristics'!I:I,MATCH($C1589,'Policy Characteristics'!$C:$C,0)))</f>
        <v>on/off</v>
      </c>
      <c r="P1589" s="76" t="str">
        <f>IF(ISBLANK(INDEX('Policy Characteristics'!J:J,MATCH($C1589,'Policy Characteristics'!$C:$C,0))),"",INDEX('Policy Characteristics'!J:J,MATCH($C1589,'Policy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9" s="76" t="str">
        <f>IF(ISBLANK(INDEX('Policy Characteristics'!K:K,MATCH($C1589,'Policy Characteristics'!$C:$C,0))),"",INDEX('Policy Characteristics'!K:K,MATCH($C1589,'Policy Characteristics'!$C:$C,0)))</f>
        <v/>
      </c>
      <c r="R1589" s="76" t="str">
        <f>IF(ISBLANK(INDEX('Policy Characteristics'!L:L,MATCH($C1589,'Policy Characteristics'!$C:$C,0))),"",INDEX('Policy Characteristics'!L:L,MATCH($C1589,'Policy Characteristics'!$C:$C,0)))</f>
        <v/>
      </c>
    </row>
    <row r="1590" spans="1:18" x14ac:dyDescent="0.25">
      <c r="A1590" s="76" t="str">
        <f>IF(ISBLANK(INDEX('Policy Characteristics'!A:A,MATCH($C1590,'Policy Characteristics'!$C:$C,0))),"",INDEX('Policy Characteristics'!A:A,MATCH($C1590,'Policy Characteristics'!$C:$C,0)))</f>
        <v>Industry</v>
      </c>
      <c r="B1590" s="234" t="str">
        <f>IF(ISBLANK(INDEX('Policy Characteristics'!B:B,MATCH($C1590,'Policy Characteristics'!$C:$C,0))),"",INDEX('Policy Characteristics'!B:B,MATCH($C1590,'Policy Characteristics'!$C:$C,0)))</f>
        <v>Non BAU Increase in Process Emissions</v>
      </c>
      <c r="C1590" s="76" t="str">
        <f t="shared" si="46"/>
        <v>Boolean Use Non BAU Process Emissions Additions</v>
      </c>
      <c r="D1590" s="88" t="s">
        <v>2615</v>
      </c>
      <c r="E1590" s="88"/>
      <c r="F1590" s="88" t="s">
        <v>2616</v>
      </c>
      <c r="G1590" s="88"/>
      <c r="H1590" s="15">
        <v>2763</v>
      </c>
      <c r="I1590" s="247" t="s">
        <v>44</v>
      </c>
      <c r="J1590" s="236" t="str">
        <f>IF(ISBLANK(INDEX('Policy Characteristics'!D:D,MATCH($C1590,'Policy Characteristics'!$C:$C,0))),"",INDEX('Policy Characteristics'!D:D,MATCH($C1590,'Policy Characteristics'!$C:$C,0)))</f>
        <v>Process Emissions Increases</v>
      </c>
      <c r="K1590" s="76" t="str">
        <f>IF(ISBLANK(INDEX('Policy Characteristics'!E:E,MATCH($C1590,'Policy Characteristics'!$C:$C,0))),"",INDEX('Policy Characteristics'!E:E,MATCH($C1590,'Policy Characteristics'!$C:$C,0)))</f>
        <v>non BAU indst process emissions</v>
      </c>
      <c r="L1590" s="239">
        <f>IF(ISBLANK(INDEX('Policy Characteristics'!F:F,MATCH($C1590,'Policy Characteristics'!$C:$C,0))),"",INDEX('Policy Characteristics'!F:F,MATCH($C1590,'Policy Characteristics'!$C:$C,0)))</f>
        <v>0</v>
      </c>
      <c r="M1590" s="239">
        <f>IF(ISBLANK(INDEX('Policy Characteristics'!G:G,MATCH($C1590,'Policy Characteristics'!$C:$C,0))),"",INDEX('Policy Characteristics'!G:G,MATCH($C1590,'Policy Characteristics'!$C:$C,0)))</f>
        <v>1</v>
      </c>
      <c r="N1590" s="239">
        <f>IF(ISBLANK(INDEX('Policy Characteristics'!H:H,MATCH($C1590,'Policy Characteristics'!$C:$C,0))),"",INDEX('Policy Characteristics'!H:H,MATCH($C1590,'Policy Characteristics'!$C:$C,0)))</f>
        <v>1</v>
      </c>
      <c r="O1590" s="76" t="str">
        <f>IF(ISBLANK(INDEX('Policy Characteristics'!I:I,MATCH($C1590,'Policy Characteristics'!$C:$C,0))),"",INDEX('Policy Characteristics'!I:I,MATCH($C1590,'Policy Characteristics'!$C:$C,0)))</f>
        <v>on/off</v>
      </c>
      <c r="P1590" s="76" t="str">
        <f>IF(ISBLANK(INDEX('Policy Characteristics'!J:J,MATCH($C1590,'Policy Characteristics'!$C:$C,0))),"",INDEX('Policy Characteristics'!J:J,MATCH($C1590,'Policy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0" s="76" t="str">
        <f>IF(ISBLANK(INDEX('Policy Characteristics'!K:K,MATCH($C1590,'Policy Characteristics'!$C:$C,0))),"",INDEX('Policy Characteristics'!K:K,MATCH($C1590,'Policy Characteristics'!$C:$C,0)))</f>
        <v/>
      </c>
      <c r="R1590" s="76" t="str">
        <f>IF(ISBLANK(INDEX('Policy Characteristics'!L:L,MATCH($C1590,'Policy Characteristics'!$C:$C,0))),"",INDEX('Policy Characteristics'!L:L,MATCH($C1590,'Policy Characteristics'!$C:$C,0)))</f>
        <v/>
      </c>
    </row>
    <row r="1591" spans="1:18" x14ac:dyDescent="0.25">
      <c r="A1591" s="76" t="str">
        <f>IF(ISBLANK(INDEX('Policy Characteristics'!A:A,MATCH($C1591,'Policy Characteristics'!$C:$C,0))),"",INDEX('Policy Characteristics'!A:A,MATCH($C1591,'Policy Characteristics'!$C:$C,0)))</f>
        <v>Industry</v>
      </c>
      <c r="B1591" s="234" t="str">
        <f>IF(ISBLANK(INDEX('Policy Characteristics'!B:B,MATCH($C1591,'Policy Characteristics'!$C:$C,0))),"",INDEX('Policy Characteristics'!B:B,MATCH($C1591,'Policy Characteristics'!$C:$C,0)))</f>
        <v>Non BAU Increase in Process Emissions</v>
      </c>
      <c r="C1591" s="76" t="str">
        <f t="shared" si="46"/>
        <v>Boolean Use Non BAU Process Emissions Additions</v>
      </c>
      <c r="D1591" s="88" t="s">
        <v>2617</v>
      </c>
      <c r="E1591" s="88"/>
      <c r="F1591" s="88" t="s">
        <v>1010</v>
      </c>
      <c r="G1591" s="88"/>
      <c r="H1591" s="15">
        <v>2764</v>
      </c>
      <c r="I1591" s="247" t="s">
        <v>43</v>
      </c>
      <c r="J1591" s="236" t="str">
        <f>IF(ISBLANK(INDEX('Policy Characteristics'!D:D,MATCH($C1591,'Policy Characteristics'!$C:$C,0))),"",INDEX('Policy Characteristics'!D:D,MATCH($C1591,'Policy Characteristics'!$C:$C,0)))</f>
        <v>Process Emissions Increases</v>
      </c>
      <c r="K1591" s="76" t="str">
        <f>IF(ISBLANK(INDEX('Policy Characteristics'!E:E,MATCH($C1591,'Policy Characteristics'!$C:$C,0))),"",INDEX('Policy Characteristics'!E:E,MATCH($C1591,'Policy Characteristics'!$C:$C,0)))</f>
        <v>non BAU indst process emissions</v>
      </c>
      <c r="L1591" s="239">
        <f>IF(ISBLANK(INDEX('Policy Characteristics'!F:F,MATCH($C1591,'Policy Characteristics'!$C:$C,0))),"",INDEX('Policy Characteristics'!F:F,MATCH($C1591,'Policy Characteristics'!$C:$C,0)))</f>
        <v>0</v>
      </c>
      <c r="M1591" s="239">
        <f>IF(ISBLANK(INDEX('Policy Characteristics'!G:G,MATCH($C1591,'Policy Characteristics'!$C:$C,0))),"",INDEX('Policy Characteristics'!G:G,MATCH($C1591,'Policy Characteristics'!$C:$C,0)))</f>
        <v>1</v>
      </c>
      <c r="N1591" s="239">
        <f>IF(ISBLANK(INDEX('Policy Characteristics'!H:H,MATCH($C1591,'Policy Characteristics'!$C:$C,0))),"",INDEX('Policy Characteristics'!H:H,MATCH($C1591,'Policy Characteristics'!$C:$C,0)))</f>
        <v>1</v>
      </c>
      <c r="O1591" s="76" t="str">
        <f>IF(ISBLANK(INDEX('Policy Characteristics'!I:I,MATCH($C1591,'Policy Characteristics'!$C:$C,0))),"",INDEX('Policy Characteristics'!I:I,MATCH($C1591,'Policy Characteristics'!$C:$C,0)))</f>
        <v>on/off</v>
      </c>
      <c r="P1591" s="76" t="str">
        <f>IF(ISBLANK(INDEX('Policy Characteristics'!J:J,MATCH($C1591,'Policy Characteristics'!$C:$C,0))),"",INDEX('Policy Characteristics'!J:J,MATCH($C1591,'Policy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1" s="76" t="str">
        <f>IF(ISBLANK(INDEX('Policy Characteristics'!K:K,MATCH($C1591,'Policy Characteristics'!$C:$C,0))),"",INDEX('Policy Characteristics'!K:K,MATCH($C1591,'Policy Characteristics'!$C:$C,0)))</f>
        <v/>
      </c>
      <c r="R1591" s="76" t="str">
        <f>IF(ISBLANK(INDEX('Policy Characteristics'!L:L,MATCH($C1591,'Policy Characteristics'!$C:$C,0))),"",INDEX('Policy Characteristics'!L:L,MATCH($C1591,'Policy Characteristics'!$C:$C,0)))</f>
        <v/>
      </c>
    </row>
    <row r="1592" spans="1:18" x14ac:dyDescent="0.25">
      <c r="A1592" s="76" t="str">
        <f>IF(ISBLANK(INDEX('Policy Characteristics'!A:A,MATCH($C1592,'Policy Characteristics'!$C:$C,0))),"",INDEX('Policy Characteristics'!A:A,MATCH($C1592,'Policy Characteristics'!$C:$C,0)))</f>
        <v>Industry</v>
      </c>
      <c r="B1592" s="234" t="str">
        <f>IF(ISBLANK(INDEX('Policy Characteristics'!B:B,MATCH($C1592,'Policy Characteristics'!$C:$C,0))),"",INDEX('Policy Characteristics'!B:B,MATCH($C1592,'Policy Characteristics'!$C:$C,0)))</f>
        <v>Non BAU Increase in Process Emissions</v>
      </c>
      <c r="C1592" s="76" t="str">
        <f t="shared" si="46"/>
        <v>Boolean Use Non BAU Process Emissions Additions</v>
      </c>
      <c r="D1592" s="88" t="s">
        <v>2618</v>
      </c>
      <c r="E1592" s="88"/>
      <c r="F1592" s="88" t="s">
        <v>133</v>
      </c>
      <c r="G1592" s="88"/>
      <c r="H1592" s="15">
        <v>2765</v>
      </c>
      <c r="I1592" s="247" t="s">
        <v>43</v>
      </c>
      <c r="J1592" s="236" t="str">
        <f>IF(ISBLANK(INDEX('Policy Characteristics'!D:D,MATCH($C1592,'Policy Characteristics'!$C:$C,0))),"",INDEX('Policy Characteristics'!D:D,MATCH($C1592,'Policy Characteristics'!$C:$C,0)))</f>
        <v>Process Emissions Increases</v>
      </c>
      <c r="K1592" s="76" t="str">
        <f>IF(ISBLANK(INDEX('Policy Characteristics'!E:E,MATCH($C1592,'Policy Characteristics'!$C:$C,0))),"",INDEX('Policy Characteristics'!E:E,MATCH($C1592,'Policy Characteristics'!$C:$C,0)))</f>
        <v>non BAU indst process emissions</v>
      </c>
      <c r="L1592" s="239">
        <f>IF(ISBLANK(INDEX('Policy Characteristics'!F:F,MATCH($C1592,'Policy Characteristics'!$C:$C,0))),"",INDEX('Policy Characteristics'!F:F,MATCH($C1592,'Policy Characteristics'!$C:$C,0)))</f>
        <v>0</v>
      </c>
      <c r="M1592" s="239">
        <f>IF(ISBLANK(INDEX('Policy Characteristics'!G:G,MATCH($C1592,'Policy Characteristics'!$C:$C,0))),"",INDEX('Policy Characteristics'!G:G,MATCH($C1592,'Policy Characteristics'!$C:$C,0)))</f>
        <v>1</v>
      </c>
      <c r="N1592" s="239">
        <f>IF(ISBLANK(INDEX('Policy Characteristics'!H:H,MATCH($C1592,'Policy Characteristics'!$C:$C,0))),"",INDEX('Policy Characteristics'!H:H,MATCH($C1592,'Policy Characteristics'!$C:$C,0)))</f>
        <v>1</v>
      </c>
      <c r="O1592" s="76" t="str">
        <f>IF(ISBLANK(INDEX('Policy Characteristics'!I:I,MATCH($C1592,'Policy Characteristics'!$C:$C,0))),"",INDEX('Policy Characteristics'!I:I,MATCH($C1592,'Policy Characteristics'!$C:$C,0)))</f>
        <v>on/off</v>
      </c>
      <c r="P1592" s="76" t="str">
        <f>IF(ISBLANK(INDEX('Policy Characteristics'!J:J,MATCH($C1592,'Policy Characteristics'!$C:$C,0))),"",INDEX('Policy Characteristics'!J:J,MATCH($C1592,'Policy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2" s="76" t="str">
        <f>IF(ISBLANK(INDEX('Policy Characteristics'!K:K,MATCH($C1592,'Policy Characteristics'!$C:$C,0))),"",INDEX('Policy Characteristics'!K:K,MATCH($C1592,'Policy Characteristics'!$C:$C,0)))</f>
        <v/>
      </c>
      <c r="R1592" s="76" t="str">
        <f>IF(ISBLANK(INDEX('Policy Characteristics'!L:L,MATCH($C1592,'Policy Characteristics'!$C:$C,0))),"",INDEX('Policy Characteristics'!L:L,MATCH($C1592,'Policy Characteristics'!$C:$C,0)))</f>
        <v/>
      </c>
    </row>
    <row r="1593" spans="1:18" x14ac:dyDescent="0.25">
      <c r="A1593" s="76" t="str">
        <f>IF(ISBLANK(INDEX('Policy Characteristics'!A:A,MATCH($C1593,'Policy Characteristics'!$C:$C,0))),"",INDEX('Policy Characteristics'!A:A,MATCH($C1593,'Policy Characteristics'!$C:$C,0)))</f>
        <v>Industry</v>
      </c>
      <c r="B1593" s="234" t="str">
        <f>IF(ISBLANK(INDEX('Policy Characteristics'!B:B,MATCH($C1593,'Policy Characteristics'!$C:$C,0))),"",INDEX('Policy Characteristics'!B:B,MATCH($C1593,'Policy Characteristics'!$C:$C,0)))</f>
        <v>Non BAU Increase in Process Emissions</v>
      </c>
      <c r="C1593" s="76" t="str">
        <f t="shared" si="46"/>
        <v>Boolean Use Non BAU Process Emissions Additions</v>
      </c>
      <c r="D1593" s="88" t="s">
        <v>2619</v>
      </c>
      <c r="E1593" s="88"/>
      <c r="F1593" s="88" t="s">
        <v>2620</v>
      </c>
      <c r="G1593" s="88"/>
      <c r="H1593" s="15">
        <v>2766</v>
      </c>
      <c r="I1593" s="247" t="s">
        <v>44</v>
      </c>
      <c r="J1593" s="236" t="str">
        <f>IF(ISBLANK(INDEX('Policy Characteristics'!D:D,MATCH($C1593,'Policy Characteristics'!$C:$C,0))),"",INDEX('Policy Characteristics'!D:D,MATCH($C1593,'Policy Characteristics'!$C:$C,0)))</f>
        <v>Process Emissions Increases</v>
      </c>
      <c r="K1593" s="76" t="str">
        <f>IF(ISBLANK(INDEX('Policy Characteristics'!E:E,MATCH($C1593,'Policy Characteristics'!$C:$C,0))),"",INDEX('Policy Characteristics'!E:E,MATCH($C1593,'Policy Characteristics'!$C:$C,0)))</f>
        <v>non BAU indst process emissions</v>
      </c>
      <c r="L1593" s="239">
        <f>IF(ISBLANK(INDEX('Policy Characteristics'!F:F,MATCH($C1593,'Policy Characteristics'!$C:$C,0))),"",INDEX('Policy Characteristics'!F:F,MATCH($C1593,'Policy Characteristics'!$C:$C,0)))</f>
        <v>0</v>
      </c>
      <c r="M1593" s="239">
        <f>IF(ISBLANK(INDEX('Policy Characteristics'!G:G,MATCH($C1593,'Policy Characteristics'!$C:$C,0))),"",INDEX('Policy Characteristics'!G:G,MATCH($C1593,'Policy Characteristics'!$C:$C,0)))</f>
        <v>1</v>
      </c>
      <c r="N1593" s="239">
        <f>IF(ISBLANK(INDEX('Policy Characteristics'!H:H,MATCH($C1593,'Policy Characteristics'!$C:$C,0))),"",INDEX('Policy Characteristics'!H:H,MATCH($C1593,'Policy Characteristics'!$C:$C,0)))</f>
        <v>1</v>
      </c>
      <c r="O1593" s="76" t="str">
        <f>IF(ISBLANK(INDEX('Policy Characteristics'!I:I,MATCH($C1593,'Policy Characteristics'!$C:$C,0))),"",INDEX('Policy Characteristics'!I:I,MATCH($C1593,'Policy Characteristics'!$C:$C,0)))</f>
        <v>on/off</v>
      </c>
      <c r="P1593" s="76" t="str">
        <f>IF(ISBLANK(INDEX('Policy Characteristics'!J:J,MATCH($C1593,'Policy Characteristics'!$C:$C,0))),"",INDEX('Policy Characteristics'!J:J,MATCH($C1593,'Policy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3" s="76" t="str">
        <f>IF(ISBLANK(INDEX('Policy Characteristics'!K:K,MATCH($C1593,'Policy Characteristics'!$C:$C,0))),"",INDEX('Policy Characteristics'!K:K,MATCH($C1593,'Policy Characteristics'!$C:$C,0)))</f>
        <v/>
      </c>
      <c r="R1593" s="76" t="str">
        <f>IF(ISBLANK(INDEX('Policy Characteristics'!L:L,MATCH($C1593,'Policy Characteristics'!$C:$C,0))),"",INDEX('Policy Characteristics'!L:L,MATCH($C1593,'Policy Characteristics'!$C:$C,0)))</f>
        <v/>
      </c>
    </row>
    <row r="1594" spans="1:18" x14ac:dyDescent="0.25">
      <c r="A1594" s="76" t="str">
        <f>IF(ISBLANK(INDEX('Policy Characteristics'!A:A,MATCH($C1594,'Policy Characteristics'!$C:$C,0))),"",INDEX('Policy Characteristics'!A:A,MATCH($C1594,'Policy Characteristics'!$C:$C,0)))</f>
        <v>Industry</v>
      </c>
      <c r="B1594" s="234" t="str">
        <f>IF(ISBLANK(INDEX('Policy Characteristics'!B:B,MATCH($C1594,'Policy Characteristics'!$C:$C,0))),"",INDEX('Policy Characteristics'!B:B,MATCH($C1594,'Policy Characteristics'!$C:$C,0)))</f>
        <v>Non BAU Increase in Process Emissions</v>
      </c>
      <c r="C1594" s="76" t="str">
        <f t="shared" si="46"/>
        <v>Boolean Use Non BAU Process Emissions Additions</v>
      </c>
      <c r="D1594" s="88" t="s">
        <v>2621</v>
      </c>
      <c r="E1594" s="88"/>
      <c r="F1594" s="88" t="s">
        <v>2622</v>
      </c>
      <c r="G1594" s="88"/>
      <c r="H1594" s="15">
        <v>2767</v>
      </c>
      <c r="I1594" s="247" t="s">
        <v>44</v>
      </c>
      <c r="J1594" s="236" t="str">
        <f>IF(ISBLANK(INDEX('Policy Characteristics'!D:D,MATCH($C1594,'Policy Characteristics'!$C:$C,0))),"",INDEX('Policy Characteristics'!D:D,MATCH($C1594,'Policy Characteristics'!$C:$C,0)))</f>
        <v>Process Emissions Increases</v>
      </c>
      <c r="K1594" s="76" t="str">
        <f>IF(ISBLANK(INDEX('Policy Characteristics'!E:E,MATCH($C1594,'Policy Characteristics'!$C:$C,0))),"",INDEX('Policy Characteristics'!E:E,MATCH($C1594,'Policy Characteristics'!$C:$C,0)))</f>
        <v>non BAU indst process emissions</v>
      </c>
      <c r="L1594" s="239">
        <f>IF(ISBLANK(INDEX('Policy Characteristics'!F:F,MATCH($C1594,'Policy Characteristics'!$C:$C,0))),"",INDEX('Policy Characteristics'!F:F,MATCH($C1594,'Policy Characteristics'!$C:$C,0)))</f>
        <v>0</v>
      </c>
      <c r="M1594" s="239">
        <f>IF(ISBLANK(INDEX('Policy Characteristics'!G:G,MATCH($C1594,'Policy Characteristics'!$C:$C,0))),"",INDEX('Policy Characteristics'!G:G,MATCH($C1594,'Policy Characteristics'!$C:$C,0)))</f>
        <v>1</v>
      </c>
      <c r="N1594" s="239">
        <f>IF(ISBLANK(INDEX('Policy Characteristics'!H:H,MATCH($C1594,'Policy Characteristics'!$C:$C,0))),"",INDEX('Policy Characteristics'!H:H,MATCH($C1594,'Policy Characteristics'!$C:$C,0)))</f>
        <v>1</v>
      </c>
      <c r="O1594" s="76" t="str">
        <f>IF(ISBLANK(INDEX('Policy Characteristics'!I:I,MATCH($C1594,'Policy Characteristics'!$C:$C,0))),"",INDEX('Policy Characteristics'!I:I,MATCH($C1594,'Policy Characteristics'!$C:$C,0)))</f>
        <v>on/off</v>
      </c>
      <c r="P1594" s="76" t="str">
        <f>IF(ISBLANK(INDEX('Policy Characteristics'!J:J,MATCH($C1594,'Policy Characteristics'!$C:$C,0))),"",INDEX('Policy Characteristics'!J:J,MATCH($C1594,'Policy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4" s="76" t="str">
        <f>IF(ISBLANK(INDEX('Policy Characteristics'!K:K,MATCH($C1594,'Policy Characteristics'!$C:$C,0))),"",INDEX('Policy Characteristics'!K:K,MATCH($C1594,'Policy Characteristics'!$C:$C,0)))</f>
        <v/>
      </c>
      <c r="R1594" s="76" t="str">
        <f>IF(ISBLANK(INDEX('Policy Characteristics'!L:L,MATCH($C1594,'Policy Characteristics'!$C:$C,0))),"",INDEX('Policy Characteristics'!L:L,MATCH($C1594,'Policy Characteristics'!$C:$C,0)))</f>
        <v/>
      </c>
    </row>
    <row r="1595" spans="1:18" x14ac:dyDescent="0.25">
      <c r="A1595" s="76" t="str">
        <f>IF(ISBLANK(INDEX('Policy Characteristics'!A:A,MATCH($C1595,'Policy Characteristics'!$C:$C,0))),"",INDEX('Policy Characteristics'!A:A,MATCH($C1595,'Policy Characteristics'!$C:$C,0)))</f>
        <v>Industry</v>
      </c>
      <c r="B1595" s="234" t="str">
        <f>IF(ISBLANK(INDEX('Policy Characteristics'!B:B,MATCH($C1595,'Policy Characteristics'!$C:$C,0))),"",INDEX('Policy Characteristics'!B:B,MATCH($C1595,'Policy Characteristics'!$C:$C,0)))</f>
        <v>Non BAU Increase in Process Emissions</v>
      </c>
      <c r="C1595" s="76" t="str">
        <f t="shared" si="46"/>
        <v>Boolean Use Non BAU Process Emissions Additions</v>
      </c>
      <c r="D1595" s="88" t="s">
        <v>2623</v>
      </c>
      <c r="E1595" s="88"/>
      <c r="F1595" s="88" t="s">
        <v>2624</v>
      </c>
      <c r="G1595" s="88"/>
      <c r="H1595" s="15">
        <v>2768</v>
      </c>
      <c r="I1595" s="247" t="s">
        <v>44</v>
      </c>
      <c r="J1595" s="236" t="str">
        <f>IF(ISBLANK(INDEX('Policy Characteristics'!D:D,MATCH($C1595,'Policy Characteristics'!$C:$C,0))),"",INDEX('Policy Characteristics'!D:D,MATCH($C1595,'Policy Characteristics'!$C:$C,0)))</f>
        <v>Process Emissions Increases</v>
      </c>
      <c r="K1595" s="76" t="str">
        <f>IF(ISBLANK(INDEX('Policy Characteristics'!E:E,MATCH($C1595,'Policy Characteristics'!$C:$C,0))),"",INDEX('Policy Characteristics'!E:E,MATCH($C1595,'Policy Characteristics'!$C:$C,0)))</f>
        <v>non BAU indst process emissions</v>
      </c>
      <c r="L1595" s="239">
        <f>IF(ISBLANK(INDEX('Policy Characteristics'!F:F,MATCH($C1595,'Policy Characteristics'!$C:$C,0))),"",INDEX('Policy Characteristics'!F:F,MATCH($C1595,'Policy Characteristics'!$C:$C,0)))</f>
        <v>0</v>
      </c>
      <c r="M1595" s="239">
        <f>IF(ISBLANK(INDEX('Policy Characteristics'!G:G,MATCH($C1595,'Policy Characteristics'!$C:$C,0))),"",INDEX('Policy Characteristics'!G:G,MATCH($C1595,'Policy Characteristics'!$C:$C,0)))</f>
        <v>1</v>
      </c>
      <c r="N1595" s="239">
        <f>IF(ISBLANK(INDEX('Policy Characteristics'!H:H,MATCH($C1595,'Policy Characteristics'!$C:$C,0))),"",INDEX('Policy Characteristics'!H:H,MATCH($C1595,'Policy Characteristics'!$C:$C,0)))</f>
        <v>1</v>
      </c>
      <c r="O1595" s="76" t="str">
        <f>IF(ISBLANK(INDEX('Policy Characteristics'!I:I,MATCH($C1595,'Policy Characteristics'!$C:$C,0))),"",INDEX('Policy Characteristics'!I:I,MATCH($C1595,'Policy Characteristics'!$C:$C,0)))</f>
        <v>on/off</v>
      </c>
      <c r="P1595" s="76" t="str">
        <f>IF(ISBLANK(INDEX('Policy Characteristics'!J:J,MATCH($C1595,'Policy Characteristics'!$C:$C,0))),"",INDEX('Policy Characteristics'!J:J,MATCH($C1595,'Policy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5" s="76" t="str">
        <f>IF(ISBLANK(INDEX('Policy Characteristics'!K:K,MATCH($C1595,'Policy Characteristics'!$C:$C,0))),"",INDEX('Policy Characteristics'!K:K,MATCH($C1595,'Policy Characteristics'!$C:$C,0)))</f>
        <v/>
      </c>
      <c r="R1595" s="76" t="str">
        <f>IF(ISBLANK(INDEX('Policy Characteristics'!L:L,MATCH($C1595,'Policy Characteristics'!$C:$C,0))),"",INDEX('Policy Characteristics'!L:L,MATCH($C1595,'Policy Characteristics'!$C:$C,0)))</f>
        <v/>
      </c>
    </row>
    <row r="1596" spans="1:18" x14ac:dyDescent="0.25">
      <c r="A1596" s="76" t="str">
        <f>IF(ISBLANK(INDEX('Policy Characteristics'!A:A,MATCH($C1596,'Policy Characteristics'!$C:$C,0))),"",INDEX('Policy Characteristics'!A:A,MATCH($C1596,'Policy Characteristics'!$C:$C,0)))</f>
        <v>Industry</v>
      </c>
      <c r="B1596" s="234" t="str">
        <f>IF(ISBLANK(INDEX('Policy Characteristics'!B:B,MATCH($C1596,'Policy Characteristics'!$C:$C,0))),"",INDEX('Policy Characteristics'!B:B,MATCH($C1596,'Policy Characteristics'!$C:$C,0)))</f>
        <v>Reduce Fossil Fuel Exports</v>
      </c>
      <c r="C1596" t="s">
        <v>732</v>
      </c>
      <c r="D1596" s="78" t="s">
        <v>447</v>
      </c>
      <c r="E1596" s="88"/>
      <c r="F1596" s="78" t="s">
        <v>444</v>
      </c>
      <c r="G1596" s="88"/>
      <c r="H1596" s="15">
        <v>451</v>
      </c>
      <c r="I1596" s="247" t="s">
        <v>43</v>
      </c>
      <c r="J1596" s="236" t="str">
        <f>IF(ISBLANK(INDEX('Policy Characteristics'!D:D,MATCH($C1596,'Policy Characteristics'!$C:$C,0))),"",INDEX('Policy Characteristics'!D:D,MATCH($C1596,'Policy Characteristics'!$C:$C,0)))</f>
        <v>Percent Reduction in Fossil Fuel Exports</v>
      </c>
      <c r="K1596" s="76" t="str">
        <f>IF(ISBLANK(INDEX('Policy Characteristics'!E:E,MATCH($C1596,'Policy Characteristics'!$C:$C,0))),"",INDEX('Policy Characteristics'!E:E,MATCH($C1596,'Policy Characteristics'!$C:$C,0)))</f>
        <v>indst reduce fossil fuel exports</v>
      </c>
      <c r="L1596" s="239">
        <f>IF(ISBLANK(INDEX('Policy Characteristics'!F:F,MATCH($C1596,'Policy Characteristics'!$C:$C,0))),"",INDEX('Policy Characteristics'!F:F,MATCH($C1596,'Policy Characteristics'!$C:$C,0)))</f>
        <v>0</v>
      </c>
      <c r="M1596" s="239">
        <f>IF(ISBLANK(INDEX('Policy Characteristics'!G:G,MATCH($C1596,'Policy Characteristics'!$C:$C,0))),"",INDEX('Policy Characteristics'!G:G,MATCH($C1596,'Policy Characteristics'!$C:$C,0)))</f>
        <v>1</v>
      </c>
      <c r="N1596" s="239">
        <f>IF(ISBLANK(INDEX('Policy Characteristics'!H:H,MATCH($C1596,'Policy Characteristics'!$C:$C,0))),"",INDEX('Policy Characteristics'!H:H,MATCH($C1596,'Policy Characteristics'!$C:$C,0)))</f>
        <v>0.01</v>
      </c>
      <c r="O1596" s="76" t="str">
        <f>IF(ISBLANK(INDEX('Policy Characteristics'!I:I,MATCH($C1596,'Policy Characteristics'!$C:$C,0))),"",INDEX('Policy Characteristics'!I:I,MATCH($C1596,'Policy Characteristics'!$C:$C,0)))</f>
        <v>% reduction in exports</v>
      </c>
      <c r="P1596" s="76" t="str">
        <f>IF(ISBLANK(INDEX('Policy Characteristics'!J:J,MATCH($C1596,'Policy Characteristics'!$C:$C,0))),"",INDEX('Policy Characteristics'!J:J,MATCH($C1596,'Policy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48.98% of the state's production.//**Crude oil:** The model assumes that exports represent 94.37% of the state's production.//**Heavy fuel oil:** The model assumes that exports represent 61.49% of the state's production.//**Jet fuel or kerosene:** The model assumes that exports represent 73.22% of the state's production.//**LPG propane or butane:** The model assumes that exports represent 101.82% of the state's production.//**Natural gas:** The model assumes that exports represent 0% of the state's production.//**Petroleum diesel:** The model assumes that exports represent 80.03% of the state's production.//**Petroleum gasoline:** The model assumes that exports represent 81.75% of the state's production.</v>
      </c>
      <c r="Q1596" s="76" t="str">
        <f>IF(ISBLANK(INDEX('Policy Characteristics'!K:K,MATCH($C1596,'Policy Characteristics'!$C:$C,0))),"",INDEX('Policy Characteristics'!K:K,MATCH($C1596,'Policy Characteristics'!$C:$C,0)))</f>
        <v/>
      </c>
      <c r="R1596" s="76" t="str">
        <f>IF(ISBLANK(INDEX('Policy Characteristics'!L:L,MATCH($C1596,'Policy Characteristics'!$C:$C,0))),"",INDEX('Policy Characteristics'!L:L,MATCH($C1596,'Policy Characteristics'!$C:$C,0)))</f>
        <v>reduce-fuel-exports.html</v>
      </c>
    </row>
    <row r="1597" spans="1:18" x14ac:dyDescent="0.25">
      <c r="A1597" s="76" t="str">
        <f>IF(ISBLANK(INDEX('Policy Characteristics'!A:A,MATCH($C1597,'Policy Characteristics'!$C:$C,0))),"",INDEX('Policy Characteristics'!A:A,MATCH($C1597,'Policy Characteristics'!$C:$C,0)))</f>
        <v>Industry</v>
      </c>
      <c r="B1597" s="234" t="str">
        <f>IF(ISBLANK(INDEX('Policy Characteristics'!B:B,MATCH($C1597,'Policy Characteristics'!$C:$C,0))),"",INDEX('Policy Characteristics'!B:B,MATCH($C1597,'Policy Characteristics'!$C:$C,0)))</f>
        <v>Reduce Fossil Fuel Exports</v>
      </c>
      <c r="C1597" s="76" t="str">
        <f t="shared" ref="C1597:C1604" si="47">C$1596</f>
        <v>Percent Reduction in Fossil Fuel Exports</v>
      </c>
      <c r="D1597" s="78" t="s">
        <v>46</v>
      </c>
      <c r="E1597" s="88"/>
      <c r="F1597" s="78" t="s">
        <v>87</v>
      </c>
      <c r="G1597" s="88"/>
      <c r="H1597" s="15">
        <v>452</v>
      </c>
      <c r="I1597" s="247" t="s">
        <v>43</v>
      </c>
      <c r="J1597" s="236" t="str">
        <f>IF(ISBLANK(INDEX('Policy Characteristics'!D:D,MATCH($C1597,'Policy Characteristics'!$C:$C,0))),"",INDEX('Policy Characteristics'!D:D,MATCH($C1597,'Policy Characteristics'!$C:$C,0)))</f>
        <v>Percent Reduction in Fossil Fuel Exports</v>
      </c>
      <c r="K1597" s="76" t="str">
        <f>IF(ISBLANK(INDEX('Policy Characteristics'!E:E,MATCH($C1597,'Policy Characteristics'!$C:$C,0))),"",INDEX('Policy Characteristics'!E:E,MATCH($C1597,'Policy Characteristics'!$C:$C,0)))</f>
        <v>indst reduce fossil fuel exports</v>
      </c>
      <c r="L1597" s="239">
        <f>IF(ISBLANK(INDEX('Policy Characteristics'!F:F,MATCH($C1597,'Policy Characteristics'!$C:$C,0))),"",INDEX('Policy Characteristics'!F:F,MATCH($C1597,'Policy Characteristics'!$C:$C,0)))</f>
        <v>0</v>
      </c>
      <c r="M1597" s="239">
        <f>IF(ISBLANK(INDEX('Policy Characteristics'!G:G,MATCH($C1597,'Policy Characteristics'!$C:$C,0))),"",INDEX('Policy Characteristics'!G:G,MATCH($C1597,'Policy Characteristics'!$C:$C,0)))</f>
        <v>1</v>
      </c>
      <c r="N1597" s="239">
        <f>IF(ISBLANK(INDEX('Policy Characteristics'!H:H,MATCH($C1597,'Policy Characteristics'!$C:$C,0))),"",INDEX('Policy Characteristics'!H:H,MATCH($C1597,'Policy Characteristics'!$C:$C,0)))</f>
        <v>0.01</v>
      </c>
      <c r="O1597" s="76" t="str">
        <f>IF(ISBLANK(INDEX('Policy Characteristics'!I:I,MATCH($C1597,'Policy Characteristics'!$C:$C,0))),"",INDEX('Policy Characteristics'!I:I,MATCH($C1597,'Policy Characteristics'!$C:$C,0)))</f>
        <v>% reduction in exports</v>
      </c>
      <c r="P1597" s="76" t="str">
        <f>IF(ISBLANK(INDEX('Policy Characteristics'!J:J,MATCH($C1597,'Policy Characteristics'!$C:$C,0))),"",INDEX('Policy Characteristics'!J:J,MATCH($C1597,'Policy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48.98% of the state's production.//**Crude oil:** The model assumes that exports represent 94.37% of the state's production.//**Heavy fuel oil:** The model assumes that exports represent 61.49% of the state's production.//**Jet fuel or kerosene:** The model assumes that exports represent 73.22% of the state's production.//**LPG propane or butane:** The model assumes that exports represent 101.82% of the state's production.//**Natural gas:** The model assumes that exports represent 0% of the state's production.//**Petroleum diesel:** The model assumes that exports represent 80.03% of the state's production.//**Petroleum gasoline:** The model assumes that exports represent 81.75% of the state's production.</v>
      </c>
      <c r="Q1597" s="76" t="str">
        <f>IF(ISBLANK(INDEX('Policy Characteristics'!K:K,MATCH($C1597,'Policy Characteristics'!$C:$C,0))),"",INDEX('Policy Characteristics'!K:K,MATCH($C1597,'Policy Characteristics'!$C:$C,0)))</f>
        <v/>
      </c>
      <c r="R1597" s="76" t="str">
        <f>IF(ISBLANK(INDEX('Policy Characteristics'!L:L,MATCH($C1597,'Policy Characteristics'!$C:$C,0))),"",INDEX('Policy Characteristics'!L:L,MATCH($C1597,'Policy Characteristics'!$C:$C,0)))</f>
        <v>reduce-fuel-exports.html</v>
      </c>
    </row>
    <row r="1598" spans="1:18" x14ac:dyDescent="0.25">
      <c r="A1598" s="76" t="str">
        <f>IF(ISBLANK(INDEX('Policy Characteristics'!A:A,MATCH($C1598,'Policy Characteristics'!$C:$C,0))),"",INDEX('Policy Characteristics'!A:A,MATCH($C1598,'Policy Characteristics'!$C:$C,0)))</f>
        <v>Industry</v>
      </c>
      <c r="B1598" s="234" t="str">
        <f>IF(ISBLANK(INDEX('Policy Characteristics'!B:B,MATCH($C1598,'Policy Characteristics'!$C:$C,0))),"",INDEX('Policy Characteristics'!B:B,MATCH($C1598,'Policy Characteristics'!$C:$C,0)))</f>
        <v>Reduce Fossil Fuel Exports</v>
      </c>
      <c r="C1598" s="76" t="str">
        <f t="shared" si="47"/>
        <v>Percent Reduction in Fossil Fuel Exports</v>
      </c>
      <c r="D1598" s="78" t="s">
        <v>53</v>
      </c>
      <c r="E1598" s="88"/>
      <c r="F1598" s="78" t="s">
        <v>95</v>
      </c>
      <c r="G1598" s="88"/>
      <c r="H1598" s="15">
        <v>453</v>
      </c>
      <c r="I1598" s="247" t="s">
        <v>43</v>
      </c>
      <c r="J1598" s="236" t="str">
        <f>IF(ISBLANK(INDEX('Policy Characteristics'!D:D,MATCH($C1598,'Policy Characteristics'!$C:$C,0))),"",INDEX('Policy Characteristics'!D:D,MATCH($C1598,'Policy Characteristics'!$C:$C,0)))</f>
        <v>Percent Reduction in Fossil Fuel Exports</v>
      </c>
      <c r="K1598" s="76" t="str">
        <f>IF(ISBLANK(INDEX('Policy Characteristics'!E:E,MATCH($C1598,'Policy Characteristics'!$C:$C,0))),"",INDEX('Policy Characteristics'!E:E,MATCH($C1598,'Policy Characteristics'!$C:$C,0)))</f>
        <v>indst reduce fossil fuel exports</v>
      </c>
      <c r="L1598" s="239">
        <f>IF(ISBLANK(INDEX('Policy Characteristics'!F:F,MATCH($C1598,'Policy Characteristics'!$C:$C,0))),"",INDEX('Policy Characteristics'!F:F,MATCH($C1598,'Policy Characteristics'!$C:$C,0)))</f>
        <v>0</v>
      </c>
      <c r="M1598" s="239">
        <f>IF(ISBLANK(INDEX('Policy Characteristics'!G:G,MATCH($C1598,'Policy Characteristics'!$C:$C,0))),"",INDEX('Policy Characteristics'!G:G,MATCH($C1598,'Policy Characteristics'!$C:$C,0)))</f>
        <v>1</v>
      </c>
      <c r="N1598" s="239">
        <f>IF(ISBLANK(INDEX('Policy Characteristics'!H:H,MATCH($C1598,'Policy Characteristics'!$C:$C,0))),"",INDEX('Policy Characteristics'!H:H,MATCH($C1598,'Policy Characteristics'!$C:$C,0)))</f>
        <v>0.01</v>
      </c>
      <c r="O1598" s="76" t="str">
        <f>IF(ISBLANK(INDEX('Policy Characteristics'!I:I,MATCH($C1598,'Policy Characteristics'!$C:$C,0))),"",INDEX('Policy Characteristics'!I:I,MATCH($C1598,'Policy Characteristics'!$C:$C,0)))</f>
        <v>% reduction in exports</v>
      </c>
      <c r="P1598" s="76" t="str">
        <f>IF(ISBLANK(INDEX('Policy Characteristics'!J:J,MATCH($C1598,'Policy Characteristics'!$C:$C,0))),"",INDEX('Policy Characteristics'!J:J,MATCH($C1598,'Policy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48.98% of the state's production.//**Crude oil:** The model assumes that exports represent 94.37% of the state's production.//**Heavy fuel oil:** The model assumes that exports represent 61.49% of the state's production.//**Jet fuel or kerosene:** The model assumes that exports represent 73.22% of the state's production.//**LPG propane or butane:** The model assumes that exports represent 101.82% of the state's production.//**Natural gas:** The model assumes that exports represent 0% of the state's production.//**Petroleum diesel:** The model assumes that exports represent 80.03% of the state's production.//**Petroleum gasoline:** The model assumes that exports represent 81.75% of the state's production.</v>
      </c>
      <c r="Q1598" s="76" t="str">
        <f>IF(ISBLANK(INDEX('Policy Characteristics'!K:K,MATCH($C1598,'Policy Characteristics'!$C:$C,0))),"",INDEX('Policy Characteristics'!K:K,MATCH($C1598,'Policy Characteristics'!$C:$C,0)))</f>
        <v/>
      </c>
      <c r="R1598" s="76" t="str">
        <f>IF(ISBLANK(INDEX('Policy Characteristics'!L:L,MATCH($C1598,'Policy Characteristics'!$C:$C,0))),"",INDEX('Policy Characteristics'!L:L,MATCH($C1598,'Policy Characteristics'!$C:$C,0)))</f>
        <v>reduce-fuel-exports.html</v>
      </c>
    </row>
    <row r="1599" spans="1:18" x14ac:dyDescent="0.25">
      <c r="A1599" s="76" t="str">
        <f>IF(ISBLANK(INDEX('Policy Characteristics'!A:A,MATCH($C1599,'Policy Characteristics'!$C:$C,0))),"",INDEX('Policy Characteristics'!A:A,MATCH($C1599,'Policy Characteristics'!$C:$C,0)))</f>
        <v>Industry</v>
      </c>
      <c r="B1599" s="234" t="str">
        <f>IF(ISBLANK(INDEX('Policy Characteristics'!B:B,MATCH($C1599,'Policy Characteristics'!$C:$C,0))),"",INDEX('Policy Characteristics'!B:B,MATCH($C1599,'Policy Characteristics'!$C:$C,0)))</f>
        <v>Reduce Fossil Fuel Exports</v>
      </c>
      <c r="C1599" s="76" t="str">
        <f t="shared" si="47"/>
        <v>Percent Reduction in Fossil Fuel Exports</v>
      </c>
      <c r="D1599" s="78" t="s">
        <v>54</v>
      </c>
      <c r="E1599" s="88"/>
      <c r="F1599" s="78" t="s">
        <v>96</v>
      </c>
      <c r="G1599" s="88"/>
      <c r="H1599" s="15">
        <v>454</v>
      </c>
      <c r="I1599" s="247" t="s">
        <v>43</v>
      </c>
      <c r="J1599" s="236" t="str">
        <f>IF(ISBLANK(INDEX('Policy Characteristics'!D:D,MATCH($C1599,'Policy Characteristics'!$C:$C,0))),"",INDEX('Policy Characteristics'!D:D,MATCH($C1599,'Policy Characteristics'!$C:$C,0)))</f>
        <v>Percent Reduction in Fossil Fuel Exports</v>
      </c>
      <c r="K1599" s="76" t="str">
        <f>IF(ISBLANK(INDEX('Policy Characteristics'!E:E,MATCH($C1599,'Policy Characteristics'!$C:$C,0))),"",INDEX('Policy Characteristics'!E:E,MATCH($C1599,'Policy Characteristics'!$C:$C,0)))</f>
        <v>indst reduce fossil fuel exports</v>
      </c>
      <c r="L1599" s="239">
        <f>IF(ISBLANK(INDEX('Policy Characteristics'!F:F,MATCH($C1599,'Policy Characteristics'!$C:$C,0))),"",INDEX('Policy Characteristics'!F:F,MATCH($C1599,'Policy Characteristics'!$C:$C,0)))</f>
        <v>0</v>
      </c>
      <c r="M1599" s="239">
        <f>IF(ISBLANK(INDEX('Policy Characteristics'!G:G,MATCH($C1599,'Policy Characteristics'!$C:$C,0))),"",INDEX('Policy Characteristics'!G:G,MATCH($C1599,'Policy Characteristics'!$C:$C,0)))</f>
        <v>1</v>
      </c>
      <c r="N1599" s="239">
        <f>IF(ISBLANK(INDEX('Policy Characteristics'!H:H,MATCH($C1599,'Policy Characteristics'!$C:$C,0))),"",INDEX('Policy Characteristics'!H:H,MATCH($C1599,'Policy Characteristics'!$C:$C,0)))</f>
        <v>0.01</v>
      </c>
      <c r="O1599" s="76" t="str">
        <f>IF(ISBLANK(INDEX('Policy Characteristics'!I:I,MATCH($C1599,'Policy Characteristics'!$C:$C,0))),"",INDEX('Policy Characteristics'!I:I,MATCH($C1599,'Policy Characteristics'!$C:$C,0)))</f>
        <v>% reduction in exports</v>
      </c>
      <c r="P1599" s="76" t="str">
        <f>IF(ISBLANK(INDEX('Policy Characteristics'!J:J,MATCH($C1599,'Policy Characteristics'!$C:$C,0))),"",INDEX('Policy Characteristics'!J:J,MATCH($C1599,'Policy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48.98% of the state's production.//**Crude oil:** The model assumes that exports represent 94.37% of the state's production.//**Heavy fuel oil:** The model assumes that exports represent 61.49% of the state's production.//**Jet fuel or kerosene:** The model assumes that exports represent 73.22% of the state's production.//**LPG propane or butane:** The model assumes that exports represent 101.82% of the state's production.//**Natural gas:** The model assumes that exports represent 0% of the state's production.//**Petroleum diesel:** The model assumes that exports represent 80.03% of the state's production.//**Petroleum gasoline:** The model assumes that exports represent 81.75% of the state's production.</v>
      </c>
      <c r="Q1599" s="76" t="str">
        <f>IF(ISBLANK(INDEX('Policy Characteristics'!K:K,MATCH($C1599,'Policy Characteristics'!$C:$C,0))),"",INDEX('Policy Characteristics'!K:K,MATCH($C1599,'Policy Characteristics'!$C:$C,0)))</f>
        <v/>
      </c>
      <c r="R1599" s="76" t="str">
        <f>IF(ISBLANK(INDEX('Policy Characteristics'!L:L,MATCH($C1599,'Policy Characteristics'!$C:$C,0))),"",INDEX('Policy Characteristics'!L:L,MATCH($C1599,'Policy Characteristics'!$C:$C,0)))</f>
        <v>reduce-fuel-exports.html</v>
      </c>
    </row>
    <row r="1600" spans="1:18" x14ac:dyDescent="0.25">
      <c r="A1600" s="76" t="str">
        <f>IF(ISBLANK(INDEX('Policy Characteristics'!A:A,MATCH($C1600,'Policy Characteristics'!$C:$C,0))),"",INDEX('Policy Characteristics'!A:A,MATCH($C1600,'Policy Characteristics'!$C:$C,0)))</f>
        <v>Industry</v>
      </c>
      <c r="B1600" s="234" t="str">
        <f>IF(ISBLANK(INDEX('Policy Characteristics'!B:B,MATCH($C1600,'Policy Characteristics'!$C:$C,0))),"",INDEX('Policy Characteristics'!B:B,MATCH($C1600,'Policy Characteristics'!$C:$C,0)))</f>
        <v>Reduce Fossil Fuel Exports</v>
      </c>
      <c r="C1600" s="76" t="str">
        <f t="shared" si="47"/>
        <v>Percent Reduction in Fossil Fuel Exports</v>
      </c>
      <c r="D1600" s="78" t="s">
        <v>716</v>
      </c>
      <c r="E1600" s="88"/>
      <c r="F1600" s="78" t="s">
        <v>717</v>
      </c>
      <c r="G1600" s="88"/>
      <c r="H1600" s="15">
        <v>455</v>
      </c>
      <c r="I1600" s="247" t="s">
        <v>43</v>
      </c>
      <c r="J1600" s="236" t="str">
        <f>IF(ISBLANK(INDEX('Policy Characteristics'!D:D,MATCH($C1600,'Policy Characteristics'!$C:$C,0))),"",INDEX('Policy Characteristics'!D:D,MATCH($C1600,'Policy Characteristics'!$C:$C,0)))</f>
        <v>Percent Reduction in Fossil Fuel Exports</v>
      </c>
      <c r="K1600" s="76" t="str">
        <f>IF(ISBLANK(INDEX('Policy Characteristics'!E:E,MATCH($C1600,'Policy Characteristics'!$C:$C,0))),"",INDEX('Policy Characteristics'!E:E,MATCH($C1600,'Policy Characteristics'!$C:$C,0)))</f>
        <v>indst reduce fossil fuel exports</v>
      </c>
      <c r="L1600" s="239">
        <f>IF(ISBLANK(INDEX('Policy Characteristics'!F:F,MATCH($C1600,'Policy Characteristics'!$C:$C,0))),"",INDEX('Policy Characteristics'!F:F,MATCH($C1600,'Policy Characteristics'!$C:$C,0)))</f>
        <v>0</v>
      </c>
      <c r="M1600" s="239">
        <f>IF(ISBLANK(INDEX('Policy Characteristics'!G:G,MATCH($C1600,'Policy Characteristics'!$C:$C,0))),"",INDEX('Policy Characteristics'!G:G,MATCH($C1600,'Policy Characteristics'!$C:$C,0)))</f>
        <v>1</v>
      </c>
      <c r="N1600" s="239">
        <f>IF(ISBLANK(INDEX('Policy Characteristics'!H:H,MATCH($C1600,'Policy Characteristics'!$C:$C,0))),"",INDEX('Policy Characteristics'!H:H,MATCH($C1600,'Policy Characteristics'!$C:$C,0)))</f>
        <v>0.01</v>
      </c>
      <c r="O1600" s="76" t="str">
        <f>IF(ISBLANK(INDEX('Policy Characteristics'!I:I,MATCH($C1600,'Policy Characteristics'!$C:$C,0))),"",INDEX('Policy Characteristics'!I:I,MATCH($C1600,'Policy Characteristics'!$C:$C,0)))</f>
        <v>% reduction in exports</v>
      </c>
      <c r="P1600" s="76" t="str">
        <f>IF(ISBLANK(INDEX('Policy Characteristics'!J:J,MATCH($C1600,'Policy Characteristics'!$C:$C,0))),"",INDEX('Policy Characteristics'!J:J,MATCH($C1600,'Policy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48.98% of the state's production.//**Crude oil:** The model assumes that exports represent 94.37% of the state's production.//**Heavy fuel oil:** The model assumes that exports represent 61.49% of the state's production.//**Jet fuel or kerosene:** The model assumes that exports represent 73.22% of the state's production.//**LPG propane or butane:** The model assumes that exports represent 101.82% of the state's production.//**Natural gas:** The model assumes that exports represent 0% of the state's production.//**Petroleum diesel:** The model assumes that exports represent 80.03% of the state's production.//**Petroleum gasoline:** The model assumes that exports represent 81.75% of the state's production.</v>
      </c>
      <c r="Q1600" s="76" t="str">
        <f>IF(ISBLANK(INDEX('Policy Characteristics'!K:K,MATCH($C1600,'Policy Characteristics'!$C:$C,0))),"",INDEX('Policy Characteristics'!K:K,MATCH($C1600,'Policy Characteristics'!$C:$C,0)))</f>
        <v/>
      </c>
      <c r="R1600" s="76" t="str">
        <f>IF(ISBLANK(INDEX('Policy Characteristics'!L:L,MATCH($C1600,'Policy Characteristics'!$C:$C,0))),"",INDEX('Policy Characteristics'!L:L,MATCH($C1600,'Policy Characteristics'!$C:$C,0)))</f>
        <v>reduce-fuel-exports.html</v>
      </c>
    </row>
    <row r="1601" spans="1:18" x14ac:dyDescent="0.25">
      <c r="A1601" s="76" t="str">
        <f>IF(ISBLANK(INDEX('Policy Characteristics'!A:A,MATCH($C1601,'Policy Characteristics'!$C:$C,0))),"",INDEX('Policy Characteristics'!A:A,MATCH($C1601,'Policy Characteristics'!$C:$C,0)))</f>
        <v>Industry</v>
      </c>
      <c r="B1601" s="234" t="str">
        <f>IF(ISBLANK(INDEX('Policy Characteristics'!B:B,MATCH($C1601,'Policy Characteristics'!$C:$C,0))),"",INDEX('Policy Characteristics'!B:B,MATCH($C1601,'Policy Characteristics'!$C:$C,0)))</f>
        <v>Reduce Fossil Fuel Exports</v>
      </c>
      <c r="C1601" s="76" t="str">
        <f t="shared" si="47"/>
        <v>Percent Reduction in Fossil Fuel Exports</v>
      </c>
      <c r="D1601" s="78" t="s">
        <v>440</v>
      </c>
      <c r="E1601" s="88"/>
      <c r="F1601" s="78" t="s">
        <v>441</v>
      </c>
      <c r="G1601" s="88"/>
      <c r="H1601" s="15">
        <v>456</v>
      </c>
      <c r="I1601" s="235" t="s">
        <v>44</v>
      </c>
      <c r="J1601" s="236" t="str">
        <f>IF(ISBLANK(INDEX('Policy Characteristics'!D:D,MATCH($C1601,'Policy Characteristics'!$C:$C,0))),"",INDEX('Policy Characteristics'!D:D,MATCH($C1601,'Policy Characteristics'!$C:$C,0)))</f>
        <v>Percent Reduction in Fossil Fuel Exports</v>
      </c>
      <c r="K1601" s="76" t="str">
        <f>IF(ISBLANK(INDEX('Policy Characteristics'!E:E,MATCH($C1601,'Policy Characteristics'!$C:$C,0))),"",INDEX('Policy Characteristics'!E:E,MATCH($C1601,'Policy Characteristics'!$C:$C,0)))</f>
        <v>indst reduce fossil fuel exports</v>
      </c>
      <c r="L1601" s="239">
        <f>IF(ISBLANK(INDEX('Policy Characteristics'!F:F,MATCH($C1601,'Policy Characteristics'!$C:$C,0))),"",INDEX('Policy Characteristics'!F:F,MATCH($C1601,'Policy Characteristics'!$C:$C,0)))</f>
        <v>0</v>
      </c>
      <c r="M1601" s="239">
        <f>IF(ISBLANK(INDEX('Policy Characteristics'!G:G,MATCH($C1601,'Policy Characteristics'!$C:$C,0))),"",INDEX('Policy Characteristics'!G:G,MATCH($C1601,'Policy Characteristics'!$C:$C,0)))</f>
        <v>1</v>
      </c>
      <c r="N1601" s="239">
        <f>IF(ISBLANK(INDEX('Policy Characteristics'!H:H,MATCH($C1601,'Policy Characteristics'!$C:$C,0))),"",INDEX('Policy Characteristics'!H:H,MATCH($C1601,'Policy Characteristics'!$C:$C,0)))</f>
        <v>0.01</v>
      </c>
      <c r="O1601" s="76" t="str">
        <f>IF(ISBLANK(INDEX('Policy Characteristics'!I:I,MATCH($C1601,'Policy Characteristics'!$C:$C,0))),"",INDEX('Policy Characteristics'!I:I,MATCH($C1601,'Policy Characteristics'!$C:$C,0)))</f>
        <v>% reduction in exports</v>
      </c>
      <c r="P1601" s="76" t="str">
        <f>IF(ISBLANK(INDEX('Policy Characteristics'!J:J,MATCH($C1601,'Policy Characteristics'!$C:$C,0))),"",INDEX('Policy Characteristics'!J:J,MATCH($C1601,'Policy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48.98% of the state's production.//**Crude oil:** The model assumes that exports represent 94.37% of the state's production.//**Heavy fuel oil:** The model assumes that exports represent 61.49% of the state's production.//**Jet fuel or kerosene:** The model assumes that exports represent 73.22% of the state's production.//**LPG propane or butane:** The model assumes that exports represent 101.82% of the state's production.//**Natural gas:** The model assumes that exports represent 0% of the state's production.//**Petroleum diesel:** The model assumes that exports represent 80.03% of the state's production.//**Petroleum gasoline:** The model assumes that exports represent 81.75% of the state's production.</v>
      </c>
      <c r="Q1601" s="76" t="str">
        <f>IF(ISBLANK(INDEX('Policy Characteristics'!K:K,MATCH($C1601,'Policy Characteristics'!$C:$C,0))),"",INDEX('Policy Characteristics'!K:K,MATCH($C1601,'Policy Characteristics'!$C:$C,0)))</f>
        <v/>
      </c>
      <c r="R1601" s="76" t="str">
        <f>IF(ISBLANK(INDEX('Policy Characteristics'!L:L,MATCH($C1601,'Policy Characteristics'!$C:$C,0))),"",INDEX('Policy Characteristics'!L:L,MATCH($C1601,'Policy Characteristics'!$C:$C,0)))</f>
        <v>reduce-fuel-exports.html</v>
      </c>
    </row>
    <row r="1602" spans="1:18" x14ac:dyDescent="0.25">
      <c r="A1602" s="76" t="str">
        <f>IF(ISBLANK(INDEX('Policy Characteristics'!A:A,MATCH($C1602,'Policy Characteristics'!$C:$C,0))),"",INDEX('Policy Characteristics'!A:A,MATCH($C1602,'Policy Characteristics'!$C:$C,0)))</f>
        <v>Industry</v>
      </c>
      <c r="B1602" s="234" t="str">
        <f>IF(ISBLANK(INDEX('Policy Characteristics'!B:B,MATCH($C1602,'Policy Characteristics'!$C:$C,0))),"",INDEX('Policy Characteristics'!B:B,MATCH($C1602,'Policy Characteristics'!$C:$C,0)))</f>
        <v>Reduce Fossil Fuel Exports</v>
      </c>
      <c r="C1602" s="76" t="str">
        <f t="shared" si="47"/>
        <v>Percent Reduction in Fossil Fuel Exports</v>
      </c>
      <c r="D1602" s="78" t="s">
        <v>708</v>
      </c>
      <c r="E1602" s="88"/>
      <c r="F1602" s="78" t="s">
        <v>712</v>
      </c>
      <c r="G1602" s="88"/>
      <c r="H1602" s="15">
        <v>457</v>
      </c>
      <c r="I1602" s="247" t="s">
        <v>43</v>
      </c>
      <c r="J1602" s="236" t="str">
        <f>IF(ISBLANK(INDEX('Policy Characteristics'!D:D,MATCH($C1602,'Policy Characteristics'!$C:$C,0))),"",INDEX('Policy Characteristics'!D:D,MATCH($C1602,'Policy Characteristics'!$C:$C,0)))</f>
        <v>Percent Reduction in Fossil Fuel Exports</v>
      </c>
      <c r="K1602" s="76" t="str">
        <f>IF(ISBLANK(INDEX('Policy Characteristics'!E:E,MATCH($C1602,'Policy Characteristics'!$C:$C,0))),"",INDEX('Policy Characteristics'!E:E,MATCH($C1602,'Policy Characteristics'!$C:$C,0)))</f>
        <v>indst reduce fossil fuel exports</v>
      </c>
      <c r="L1602" s="239">
        <f>IF(ISBLANK(INDEX('Policy Characteristics'!F:F,MATCH($C1602,'Policy Characteristics'!$C:$C,0))),"",INDEX('Policy Characteristics'!F:F,MATCH($C1602,'Policy Characteristics'!$C:$C,0)))</f>
        <v>0</v>
      </c>
      <c r="M1602" s="239">
        <f>IF(ISBLANK(INDEX('Policy Characteristics'!G:G,MATCH($C1602,'Policy Characteristics'!$C:$C,0))),"",INDEX('Policy Characteristics'!G:G,MATCH($C1602,'Policy Characteristics'!$C:$C,0)))</f>
        <v>1</v>
      </c>
      <c r="N1602" s="239">
        <f>IF(ISBLANK(INDEX('Policy Characteristics'!H:H,MATCH($C1602,'Policy Characteristics'!$C:$C,0))),"",INDEX('Policy Characteristics'!H:H,MATCH($C1602,'Policy Characteristics'!$C:$C,0)))</f>
        <v>0.01</v>
      </c>
      <c r="O1602" s="76" t="str">
        <f>IF(ISBLANK(INDEX('Policy Characteristics'!I:I,MATCH($C1602,'Policy Characteristics'!$C:$C,0))),"",INDEX('Policy Characteristics'!I:I,MATCH($C1602,'Policy Characteristics'!$C:$C,0)))</f>
        <v>% reduction in exports</v>
      </c>
      <c r="P1602" s="76" t="str">
        <f>IF(ISBLANK(INDEX('Policy Characteristics'!J:J,MATCH($C1602,'Policy Characteristics'!$C:$C,0))),"",INDEX('Policy Characteristics'!J:J,MATCH($C1602,'Policy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48.98% of the state's production.//**Crude oil:** The model assumes that exports represent 94.37% of the state's production.//**Heavy fuel oil:** The model assumes that exports represent 61.49% of the state's production.//**Jet fuel or kerosene:** The model assumes that exports represent 73.22% of the state's production.//**LPG propane or butane:** The model assumes that exports represent 101.82% of the state's production.//**Natural gas:** The model assumes that exports represent 0% of the state's production.//**Petroleum diesel:** The model assumes that exports represent 80.03% of the state's production.//**Petroleum gasoline:** The model assumes that exports represent 81.75% of the state's production.</v>
      </c>
      <c r="Q1602" s="76" t="str">
        <f>IF(ISBLANK(INDEX('Policy Characteristics'!K:K,MATCH($C1602,'Policy Characteristics'!$C:$C,0))),"",INDEX('Policy Characteristics'!K:K,MATCH($C1602,'Policy Characteristics'!$C:$C,0)))</f>
        <v/>
      </c>
      <c r="R1602" s="76" t="str">
        <f>IF(ISBLANK(INDEX('Policy Characteristics'!L:L,MATCH($C1602,'Policy Characteristics'!$C:$C,0))),"",INDEX('Policy Characteristics'!L:L,MATCH($C1602,'Policy Characteristics'!$C:$C,0)))</f>
        <v>reduce-fuel-exports.html</v>
      </c>
    </row>
    <row r="1603" spans="1:18" x14ac:dyDescent="0.25">
      <c r="A1603" s="76" t="str">
        <f>IF(ISBLANK(INDEX('Policy Characteristics'!A:A,MATCH($C1603,'Policy Characteristics'!$C:$C,0))),"",INDEX('Policy Characteristics'!A:A,MATCH($C1603,'Policy Characteristics'!$C:$C,0)))</f>
        <v>Industry</v>
      </c>
      <c r="B1603" s="234" t="str">
        <f>IF(ISBLANK(INDEX('Policy Characteristics'!B:B,MATCH($C1603,'Policy Characteristics'!$C:$C,0))),"",INDEX('Policy Characteristics'!B:B,MATCH($C1603,'Policy Characteristics'!$C:$C,0)))</f>
        <v>Reduce Fossil Fuel Exports</v>
      </c>
      <c r="C1603" s="76" t="str">
        <f t="shared" si="47"/>
        <v>Percent Reduction in Fossil Fuel Exports</v>
      </c>
      <c r="D1603" s="78" t="s">
        <v>718</v>
      </c>
      <c r="E1603" s="88"/>
      <c r="F1603" s="78" t="s">
        <v>719</v>
      </c>
      <c r="G1603" s="88"/>
      <c r="H1603" s="15">
        <v>458</v>
      </c>
      <c r="I1603" s="247" t="s">
        <v>43</v>
      </c>
      <c r="J1603" s="236" t="str">
        <f>IF(ISBLANK(INDEX('Policy Characteristics'!D:D,MATCH($C1603,'Policy Characteristics'!$C:$C,0))),"",INDEX('Policy Characteristics'!D:D,MATCH($C1603,'Policy Characteristics'!$C:$C,0)))</f>
        <v>Percent Reduction in Fossil Fuel Exports</v>
      </c>
      <c r="K1603" s="76" t="str">
        <f>IF(ISBLANK(INDEX('Policy Characteristics'!E:E,MATCH($C1603,'Policy Characteristics'!$C:$C,0))),"",INDEX('Policy Characteristics'!E:E,MATCH($C1603,'Policy Characteristics'!$C:$C,0)))</f>
        <v>indst reduce fossil fuel exports</v>
      </c>
      <c r="L1603" s="239">
        <f>IF(ISBLANK(INDEX('Policy Characteristics'!F:F,MATCH($C1603,'Policy Characteristics'!$C:$C,0))),"",INDEX('Policy Characteristics'!F:F,MATCH($C1603,'Policy Characteristics'!$C:$C,0)))</f>
        <v>0</v>
      </c>
      <c r="M1603" s="239">
        <f>IF(ISBLANK(INDEX('Policy Characteristics'!G:G,MATCH($C1603,'Policy Characteristics'!$C:$C,0))),"",INDEX('Policy Characteristics'!G:G,MATCH($C1603,'Policy Characteristics'!$C:$C,0)))</f>
        <v>1</v>
      </c>
      <c r="N1603" s="239">
        <f>IF(ISBLANK(INDEX('Policy Characteristics'!H:H,MATCH($C1603,'Policy Characteristics'!$C:$C,0))),"",INDEX('Policy Characteristics'!H:H,MATCH($C1603,'Policy Characteristics'!$C:$C,0)))</f>
        <v>0.01</v>
      </c>
      <c r="O1603" s="76" t="str">
        <f>IF(ISBLANK(INDEX('Policy Characteristics'!I:I,MATCH($C1603,'Policy Characteristics'!$C:$C,0))),"",INDEX('Policy Characteristics'!I:I,MATCH($C1603,'Policy Characteristics'!$C:$C,0)))</f>
        <v>% reduction in exports</v>
      </c>
      <c r="P1603" s="76" t="str">
        <f>IF(ISBLANK(INDEX('Policy Characteristics'!J:J,MATCH($C1603,'Policy Characteristics'!$C:$C,0))),"",INDEX('Policy Characteristics'!J:J,MATCH($C1603,'Policy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48.98% of the state's production.//**Crude oil:** The model assumes that exports represent 94.37% of the state's production.//**Heavy fuel oil:** The model assumes that exports represent 61.49% of the state's production.//**Jet fuel or kerosene:** The model assumes that exports represent 73.22% of the state's production.//**LPG propane or butane:** The model assumes that exports represent 101.82% of the state's production.//**Natural gas:** The model assumes that exports represent 0% of the state's production.//**Petroleum diesel:** The model assumes that exports represent 80.03% of the state's production.//**Petroleum gasoline:** The model assumes that exports represent 81.75% of the state's production.</v>
      </c>
      <c r="Q1603" s="76" t="str">
        <f>IF(ISBLANK(INDEX('Policy Characteristics'!K:K,MATCH($C1603,'Policy Characteristics'!$C:$C,0))),"",INDEX('Policy Characteristics'!K:K,MATCH($C1603,'Policy Characteristics'!$C:$C,0)))</f>
        <v/>
      </c>
      <c r="R1603" s="76" t="str">
        <f>IF(ISBLANK(INDEX('Policy Characteristics'!L:L,MATCH($C1603,'Policy Characteristics'!$C:$C,0))),"",INDEX('Policy Characteristics'!L:L,MATCH($C1603,'Policy Characteristics'!$C:$C,0)))</f>
        <v>reduce-fuel-exports.html</v>
      </c>
    </row>
    <row r="1604" spans="1:18" x14ac:dyDescent="0.25">
      <c r="A1604" s="76" t="str">
        <f>IF(ISBLANK(INDEX('Policy Characteristics'!A:A,MATCH($C1604,'Policy Characteristics'!$C:$C,0))),"",INDEX('Policy Characteristics'!A:A,MATCH($C1604,'Policy Characteristics'!$C:$C,0)))</f>
        <v>Industry</v>
      </c>
      <c r="B1604" s="234" t="str">
        <f>IF(ISBLANK(INDEX('Policy Characteristics'!B:B,MATCH($C1604,'Policy Characteristics'!$C:$C,0))),"",INDEX('Policy Characteristics'!B:B,MATCH($C1604,'Policy Characteristics'!$C:$C,0)))</f>
        <v>Reduce Fossil Fuel Exports</v>
      </c>
      <c r="C1604" s="76" t="str">
        <f t="shared" si="47"/>
        <v>Percent Reduction in Fossil Fuel Exports</v>
      </c>
      <c r="D1604" s="78" t="s">
        <v>709</v>
      </c>
      <c r="E1604" s="88"/>
      <c r="F1604" s="78" t="s">
        <v>713</v>
      </c>
      <c r="G1604" s="88"/>
      <c r="H1604" s="15">
        <v>459</v>
      </c>
      <c r="I1604" s="247" t="s">
        <v>43</v>
      </c>
      <c r="J1604" s="236" t="str">
        <f>IF(ISBLANK(INDEX('Policy Characteristics'!D:D,MATCH($C1604,'Policy Characteristics'!$C:$C,0))),"",INDEX('Policy Characteristics'!D:D,MATCH($C1604,'Policy Characteristics'!$C:$C,0)))</f>
        <v>Percent Reduction in Fossil Fuel Exports</v>
      </c>
      <c r="K1604" s="76" t="str">
        <f>IF(ISBLANK(INDEX('Policy Characteristics'!E:E,MATCH($C1604,'Policy Characteristics'!$C:$C,0))),"",INDEX('Policy Characteristics'!E:E,MATCH($C1604,'Policy Characteristics'!$C:$C,0)))</f>
        <v>indst reduce fossil fuel exports</v>
      </c>
      <c r="L1604" s="239">
        <f>IF(ISBLANK(INDEX('Policy Characteristics'!F:F,MATCH($C1604,'Policy Characteristics'!$C:$C,0))),"",INDEX('Policy Characteristics'!F:F,MATCH($C1604,'Policy Characteristics'!$C:$C,0)))</f>
        <v>0</v>
      </c>
      <c r="M1604" s="239">
        <f>IF(ISBLANK(INDEX('Policy Characteristics'!G:G,MATCH($C1604,'Policy Characteristics'!$C:$C,0))),"",INDEX('Policy Characteristics'!G:G,MATCH($C1604,'Policy Characteristics'!$C:$C,0)))</f>
        <v>1</v>
      </c>
      <c r="N1604" s="239">
        <f>IF(ISBLANK(INDEX('Policy Characteristics'!H:H,MATCH($C1604,'Policy Characteristics'!$C:$C,0))),"",INDEX('Policy Characteristics'!H:H,MATCH($C1604,'Policy Characteristics'!$C:$C,0)))</f>
        <v>0.01</v>
      </c>
      <c r="O1604" s="76" t="str">
        <f>IF(ISBLANK(INDEX('Policy Characteristics'!I:I,MATCH($C1604,'Policy Characteristics'!$C:$C,0))),"",INDEX('Policy Characteristics'!I:I,MATCH($C1604,'Policy Characteristics'!$C:$C,0)))</f>
        <v>% reduction in exports</v>
      </c>
      <c r="P1604" s="76" t="str">
        <f>IF(ISBLANK(INDEX('Policy Characteristics'!J:J,MATCH($C1604,'Policy Characteristics'!$C:$C,0))),"",INDEX('Policy Characteristics'!J:J,MATCH($C1604,'Policy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48.98% of the state's production.//**Crude oil:** The model assumes that exports represent 94.37% of the state's production.//**Heavy fuel oil:** The model assumes that exports represent 61.49% of the state's production.//**Jet fuel or kerosene:** The model assumes that exports represent 73.22% of the state's production.//**LPG propane or butane:** The model assumes that exports represent 101.82% of the state's production.//**Natural gas:** The model assumes that exports represent 0% of the state's production.//**Petroleum diesel:** The model assumes that exports represent 80.03% of the state's production.//**Petroleum gasoline:** The model assumes that exports represent 81.75% of the state's production.</v>
      </c>
      <c r="Q1604" s="76" t="str">
        <f>IF(ISBLANK(INDEX('Policy Characteristics'!K:K,MATCH($C1604,'Policy Characteristics'!$C:$C,0))),"",INDEX('Policy Characteristics'!K:K,MATCH($C1604,'Policy Characteristics'!$C:$C,0)))</f>
        <v/>
      </c>
      <c r="R1604" s="76" t="str">
        <f>IF(ISBLANK(INDEX('Policy Characteristics'!L:L,MATCH($C1604,'Policy Characteristics'!$C:$C,0))),"",INDEX('Policy Characteristics'!L:L,MATCH($C1604,'Policy Characteristics'!$C:$C,0)))</f>
        <v>reduce-fuel-exports.html</v>
      </c>
    </row>
    <row r="1605" spans="1:18" x14ac:dyDescent="0.25">
      <c r="A1605" s="76" t="str">
        <f>IF(ISBLANK(INDEX('Policy Characteristics'!A:A,MATCH($C1605,'Policy Characteristics'!$C:$C,0))),"",INDEX('Policy Characteristics'!A:A,MATCH($C1605,'Policy Characteristics'!$C:$C,0)))</f>
        <v>Agriculture, Land Use, and Forestry</v>
      </c>
      <c r="B1605" s="234" t="str">
        <f>IF(ISBLANK(INDEX('Policy Characteristics'!B:B,MATCH($C1605,'Policy Characteristics'!$C:$C,0))),"",INDEX('Policy Characteristics'!B:B,MATCH($C1605,'Policy Characteristics'!$C:$C,0)))</f>
        <v>Afforestation and Reforestation</v>
      </c>
      <c r="C1605" t="s">
        <v>428</v>
      </c>
      <c r="D1605" s="88"/>
      <c r="E1605" s="88"/>
      <c r="F1605" s="88"/>
      <c r="G1605" s="88"/>
      <c r="H1605" s="15">
        <v>60</v>
      </c>
      <c r="I1605" s="247" t="s">
        <v>43</v>
      </c>
      <c r="J1605" s="236" t="str">
        <f>IF(ISBLANK(INDEX('Policy Characteristics'!D:D,MATCH($C1605,'Policy Characteristics'!$C:$C,0))),"",INDEX('Policy Characteristics'!D:D,MATCH($C1605,'Policy Characteristics'!$C:$C,0)))</f>
        <v>Afforestation and Reforestation</v>
      </c>
      <c r="K1605" s="76" t="str">
        <f>IF(ISBLANK(INDEX('Policy Characteristics'!E:E,MATCH($C1605,'Policy Characteristics'!$C:$C,0))),"",INDEX('Policy Characteristics'!E:E,MATCH($C1605,'Policy Characteristics'!$C:$C,0)))</f>
        <v>land afforestation and reforestation</v>
      </c>
      <c r="L1605" s="239">
        <f>IF(ISBLANK(INDEX('Policy Characteristics'!F:F,MATCH($C1605,'Policy Characteristics'!$C:$C,0))),"",INDEX('Policy Characteristics'!F:F,MATCH($C1605,'Policy Characteristics'!$C:$C,0)))</f>
        <v>0</v>
      </c>
      <c r="M1605" s="239">
        <f>IF(ISBLANK(INDEX('Policy Characteristics'!G:G,MATCH($C1605,'Policy Characteristics'!$C:$C,0))),"",INDEX('Policy Characteristics'!G:G,MATCH($C1605,'Policy Characteristics'!$C:$C,0)))</f>
        <v>1</v>
      </c>
      <c r="N1605" s="239">
        <f>IF(ISBLANK(INDEX('Policy Characteristics'!H:H,MATCH($C1605,'Policy Characteristics'!$C:$C,0))),"",INDEX('Policy Characteristics'!H:H,MATCH($C1605,'Policy Characteristics'!$C:$C,0)))</f>
        <v>0.01</v>
      </c>
      <c r="O1605" s="76" t="str">
        <f>IF(ISBLANK(INDEX('Policy Characteristics'!I:I,MATCH($C1605,'Policy Characteristics'!$C:$C,0))),"",INDEX('Policy Characteristics'!I:I,MATCH($C1605,'Policy Characteristics'!$C:$C,0)))</f>
        <v>% of potential achieved</v>
      </c>
      <c r="P1605" s="76" t="str">
        <f>IF(ISBLANK(INDEX('Policy Characteristics'!J:J,MATCH($C1605,'Policy Characteristics'!$C:$C,0))),"",INDEX('Policy Characteristics'!J:J,MATCH($C1605,'Policy Characteristics'!$C:$C,0)))</f>
        <v>**Description:**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69 thousand acres per year in 2050.</v>
      </c>
      <c r="Q1605" s="76" t="str">
        <f>IF(ISBLANK(INDEX('Policy Characteristics'!K:K,MATCH($C1605,'Policy Characteristics'!$C:$C,0))),"",INDEX('Policy Characteristics'!K:K,MATCH($C1605,'Policy Characteristics'!$C:$C,0)))</f>
        <v>lulucf.html#aff-ref</v>
      </c>
      <c r="R1605" s="76" t="str">
        <f>IF(ISBLANK(INDEX('Policy Characteristics'!L:L,MATCH($C1605,'Policy Characteristics'!$C:$C,0))),"",INDEX('Policy Characteristics'!L:L,MATCH($C1605,'Policy Characteristics'!$C:$C,0)))</f>
        <v>afforestation-and-reforestation.html</v>
      </c>
    </row>
    <row r="1606" spans="1:18" x14ac:dyDescent="0.25">
      <c r="A1606" s="76" t="str">
        <f>IF(ISBLANK(INDEX('Policy Characteristics'!A:A,MATCH($C1606,'Policy Characteristics'!$C:$C,0))),"",INDEX('Policy Characteristics'!A:A,MATCH($C1606,'Policy Characteristics'!$C:$C,0)))</f>
        <v>Agriculture, Land Use, and Forestry</v>
      </c>
      <c r="B1606" s="234" t="str">
        <f>IF(ISBLANK(INDEX('Policy Characteristics'!B:B,MATCH($C1606,'Policy Characteristics'!$C:$C,0))),"",INDEX('Policy Characteristics'!B:B,MATCH($C1606,'Policy Characteristics'!$C:$C,0)))</f>
        <v>Avoid Deforestation</v>
      </c>
      <c r="C1606" t="s">
        <v>435</v>
      </c>
      <c r="D1606" s="88"/>
      <c r="E1606" s="88"/>
      <c r="F1606" s="88"/>
      <c r="G1606" s="88"/>
      <c r="H1606" s="15">
        <v>705</v>
      </c>
      <c r="I1606" s="235" t="s">
        <v>44</v>
      </c>
      <c r="J1606" s="236" t="str">
        <f>IF(ISBLANK(INDEX('Policy Characteristics'!D:D,MATCH($C1606,'Policy Characteristics'!$C:$C,0))),"",INDEX('Policy Characteristics'!D:D,MATCH($C1606,'Policy Characteristics'!$C:$C,0)))</f>
        <v>Avoid Deforestation</v>
      </c>
      <c r="K1606" s="76" t="str">
        <f>IF(ISBLANK(INDEX('Policy Characteristics'!E:E,MATCH($C1606,'Policy Characteristics'!$C:$C,0))),"",INDEX('Policy Characteristics'!E:E,MATCH($C1606,'Policy Characteristics'!$C:$C,0)))</f>
        <v>land avoid deforestation</v>
      </c>
      <c r="L1606" s="239">
        <f>IF(ISBLANK(INDEX('Policy Characteristics'!F:F,MATCH($C1606,'Policy Characteristics'!$C:$C,0))),"",INDEX('Policy Characteristics'!F:F,MATCH($C1606,'Policy Characteristics'!$C:$C,0)))</f>
        <v>0</v>
      </c>
      <c r="M1606" s="239">
        <f>IF(ISBLANK(INDEX('Policy Characteristics'!G:G,MATCH($C1606,'Policy Characteristics'!$C:$C,0))),"",INDEX('Policy Characteristics'!G:G,MATCH($C1606,'Policy Characteristics'!$C:$C,0)))</f>
        <v>1</v>
      </c>
      <c r="N1606" s="239">
        <f>IF(ISBLANK(INDEX('Policy Characteristics'!H:H,MATCH($C1606,'Policy Characteristics'!$C:$C,0))),"",INDEX('Policy Characteristics'!H:H,MATCH($C1606,'Policy Characteristics'!$C:$C,0)))</f>
        <v>0.01</v>
      </c>
      <c r="O1606" s="76" t="str">
        <f>IF(ISBLANK(INDEX('Policy Characteristics'!I:I,MATCH($C1606,'Policy Characteristics'!$C:$C,0))),"",INDEX('Policy Characteristics'!I:I,MATCH($C1606,'Policy Characteristics'!$C:$C,0)))</f>
        <v>% of potential achieved</v>
      </c>
      <c r="P1606" s="76" t="str">
        <f>IF(ISBLANK(INDEX('Policy Characteristics'!J:J,MATCH($C1606,'Policy Characteristics'!$C:$C,0))),"",INDEX('Policy Characteristics'!J:J,MATCH($C1606,'Policy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606" s="76" t="str">
        <f>IF(ISBLANK(INDEX('Policy Characteristics'!K:K,MATCH($C1606,'Policy Characteristics'!$C:$C,0))),"",INDEX('Policy Characteristics'!K:K,MATCH($C1606,'Policy Characteristics'!$C:$C,0)))</f>
        <v>lulucf.html#avoid-def</v>
      </c>
      <c r="R1606" s="76" t="str">
        <f>IF(ISBLANK(INDEX('Policy Characteristics'!L:L,MATCH($C1606,'Policy Characteristics'!$C:$C,0))),"",INDEX('Policy Characteristics'!L:L,MATCH($C1606,'Policy Characteristics'!$C:$C,0)))</f>
        <v>avoid-deforestation.html</v>
      </c>
    </row>
    <row r="1607" spans="1:18" x14ac:dyDescent="0.25">
      <c r="A1607" s="76" t="str">
        <f>IF(ISBLANK(INDEX('Policy Characteristics'!A:A,MATCH($C1607,'Policy Characteristics'!$C:$C,0))),"",INDEX('Policy Characteristics'!A:A,MATCH($C1607,'Policy Characteristics'!$C:$C,0)))</f>
        <v>Agriculture, Land Use, and Forestry</v>
      </c>
      <c r="B1607" s="234" t="str">
        <f>IF(ISBLANK(INDEX('Policy Characteristics'!B:B,MATCH($C1607,'Policy Characteristics'!$C:$C,0))),"",INDEX('Policy Characteristics'!B:B,MATCH($C1607,'Policy Characteristics'!$C:$C,0)))</f>
        <v>Grassland Restoration and Avoided Conversion</v>
      </c>
      <c r="C1607" t="s">
        <v>432</v>
      </c>
      <c r="D1607" s="88"/>
      <c r="E1607" s="88"/>
      <c r="F1607" s="88"/>
      <c r="G1607" s="88"/>
      <c r="H1607" s="15">
        <v>177</v>
      </c>
      <c r="I1607" s="235" t="s">
        <v>43</v>
      </c>
      <c r="J1607" s="236" t="str">
        <f>IF(ISBLANK(INDEX('Policy Characteristics'!D:D,MATCH($C1607,'Policy Characteristics'!$C:$C,0))),"",INDEX('Policy Characteristics'!D:D,MATCH($C1607,'Policy Characteristics'!$C:$C,0)))</f>
        <v>Grassland Restoration and Avoided Conversion</v>
      </c>
      <c r="K1607" s="76" t="str">
        <f>IF(ISBLANK(INDEX('Policy Characteristics'!E:E,MATCH($C1607,'Policy Characteristics'!$C:$C,0))),"",INDEX('Policy Characteristics'!E:E,MATCH($C1607,'Policy Characteristics'!$C:$C,0)))</f>
        <v>land forest restoration</v>
      </c>
      <c r="L1607" s="239">
        <f>IF(ISBLANK(INDEX('Policy Characteristics'!F:F,MATCH($C1607,'Policy Characteristics'!$C:$C,0))),"",INDEX('Policy Characteristics'!F:F,MATCH($C1607,'Policy Characteristics'!$C:$C,0)))</f>
        <v>0</v>
      </c>
      <c r="M1607" s="239">
        <f>IF(ISBLANK(INDEX('Policy Characteristics'!G:G,MATCH($C1607,'Policy Characteristics'!$C:$C,0))),"",INDEX('Policy Characteristics'!G:G,MATCH($C1607,'Policy Characteristics'!$C:$C,0)))</f>
        <v>1</v>
      </c>
      <c r="N1607" s="239">
        <f>IF(ISBLANK(INDEX('Policy Characteristics'!H:H,MATCH($C1607,'Policy Characteristics'!$C:$C,0))),"",INDEX('Policy Characteristics'!H:H,MATCH($C1607,'Policy Characteristics'!$C:$C,0)))</f>
        <v>0.01</v>
      </c>
      <c r="O1607" s="76" t="str">
        <f>IF(ISBLANK(INDEX('Policy Characteristics'!I:I,MATCH($C1607,'Policy Characteristics'!$C:$C,0))),"",INDEX('Policy Characteristics'!I:I,MATCH($C1607,'Policy Characteristics'!$C:$C,0)))</f>
        <v>% of potential achieved</v>
      </c>
      <c r="P1607" s="76" t="str">
        <f>IF(ISBLANK(INDEX('Policy Characteristics'!J:J,MATCH($C1607,'Policy Characteristics'!$C:$C,0))),"",INDEX('Policy Characteristics'!J:J,MATCH($C1607,'Policy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607" s="76" t="str">
        <f>IF(ISBLANK(INDEX('Policy Characteristics'!K:K,MATCH($C1607,'Policy Characteristics'!$C:$C,0))),"",INDEX('Policy Characteristics'!K:K,MATCH($C1607,'Policy Characteristics'!$C:$C,0)))</f>
        <v/>
      </c>
      <c r="R1607" s="76" t="str">
        <f>IF(ISBLANK(INDEX('Policy Characteristics'!L:L,MATCH($C1607,'Policy Characteristics'!$C:$C,0))),"",INDEX('Policy Characteristics'!L:L,MATCH($C1607,'Policy Characteristics'!$C:$C,0)))</f>
        <v>forest-restoration.html</v>
      </c>
    </row>
    <row r="1608" spans="1:18" x14ac:dyDescent="0.25">
      <c r="A1608" s="76" t="str">
        <f>IF(ISBLANK(INDEX('Policy Characteristics'!A:A,MATCH($C1608,'Policy Characteristics'!$C:$C,0))),"",INDEX('Policy Characteristics'!A:A,MATCH($C1608,'Policy Characteristics'!$C:$C,0)))</f>
        <v>Agriculture, Land Use, and Forestry</v>
      </c>
      <c r="B1608" s="234" t="str">
        <f>IF(ISBLANK(INDEX('Policy Characteristics'!B:B,MATCH($C1608,'Policy Characteristics'!$C:$C,0))),"",INDEX('Policy Characteristics'!B:B,MATCH($C1608,'Policy Characteristics'!$C:$C,0)))</f>
        <v>Forest Set-Asides</v>
      </c>
      <c r="C1608" t="s">
        <v>429</v>
      </c>
      <c r="D1608" s="88"/>
      <c r="E1608" s="88"/>
      <c r="F1608" s="88"/>
      <c r="G1608" s="88"/>
      <c r="H1608" s="15">
        <v>61</v>
      </c>
      <c r="I1608" s="247" t="s">
        <v>44</v>
      </c>
      <c r="J1608" s="236" t="str">
        <f>IF(ISBLANK(INDEX('Policy Characteristics'!D:D,MATCH($C1608,'Policy Characteristics'!$C:$C,0))),"",INDEX('Policy Characteristics'!D:D,MATCH($C1608,'Policy Characteristics'!$C:$C,0)))</f>
        <v>Forest Set-Asides</v>
      </c>
      <c r="K1608" s="76" t="str">
        <f>IF(ISBLANK(INDEX('Policy Characteristics'!E:E,MATCH($C1608,'Policy Characteristics'!$C:$C,0))),"",INDEX('Policy Characteristics'!E:E,MATCH($C1608,'Policy Characteristics'!$C:$C,0)))</f>
        <v>land forest set asides</v>
      </c>
      <c r="L1608" s="239">
        <f>IF(ISBLANK(INDEX('Policy Characteristics'!F:F,MATCH($C1608,'Policy Characteristics'!$C:$C,0))),"",INDEX('Policy Characteristics'!F:F,MATCH($C1608,'Policy Characteristics'!$C:$C,0)))</f>
        <v>0</v>
      </c>
      <c r="M1608" s="239">
        <f>IF(ISBLANK(INDEX('Policy Characteristics'!G:G,MATCH($C1608,'Policy Characteristics'!$C:$C,0))),"",INDEX('Policy Characteristics'!G:G,MATCH($C1608,'Policy Characteristics'!$C:$C,0)))</f>
        <v>1</v>
      </c>
      <c r="N1608" s="239">
        <f>IF(ISBLANK(INDEX('Policy Characteristics'!H:H,MATCH($C1608,'Policy Characteristics'!$C:$C,0))),"",INDEX('Policy Characteristics'!H:H,MATCH($C1608,'Policy Characteristics'!$C:$C,0)))</f>
        <v>0.01</v>
      </c>
      <c r="O1608" s="76" t="str">
        <f>IF(ISBLANK(INDEX('Policy Characteristics'!I:I,MATCH($C1608,'Policy Characteristics'!$C:$C,0))),"",INDEX('Policy Characteristics'!I:I,MATCH($C1608,'Policy Characteristics'!$C:$C,0)))</f>
        <v>% of potential achieved</v>
      </c>
      <c r="P1608" s="76" t="str">
        <f>IF(ISBLANK(INDEX('Policy Characteristics'!J:J,MATCH($C1608,'Policy Characteristics'!$C:$C,0))),"",INDEX('Policy Characteristics'!J:J,MATCH($C1608,'Policy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608" s="76" t="str">
        <f>IF(ISBLANK(INDEX('Policy Characteristics'!K:K,MATCH($C1608,'Policy Characteristics'!$C:$C,0))),"",INDEX('Policy Characteristics'!K:K,MATCH($C1608,'Policy Characteristics'!$C:$C,0)))</f>
        <v>lulucf.html#set-asides</v>
      </c>
      <c r="R1608" s="76" t="str">
        <f>IF(ISBLANK(INDEX('Policy Characteristics'!L:L,MATCH($C1608,'Policy Characteristics'!$C:$C,0))),"",INDEX('Policy Characteristics'!L:L,MATCH($C1608,'Policy Characteristics'!$C:$C,0)))</f>
        <v>forest-set-asides.html</v>
      </c>
    </row>
    <row r="1609" spans="1:18" x14ac:dyDescent="0.25">
      <c r="A1609" s="76" t="str">
        <f>IF(ISBLANK(INDEX('Policy Characteristics'!A:A,MATCH($C1609,'Policy Characteristics'!$C:$C,0))),"",INDEX('Policy Characteristics'!A:A,MATCH($C1609,'Policy Characteristics'!$C:$C,0)))</f>
        <v>Agriculture, Land Use, and Forestry</v>
      </c>
      <c r="B1609" s="234" t="str">
        <f>IF(ISBLANK(INDEX('Policy Characteristics'!B:B,MATCH($C1609,'Policy Characteristics'!$C:$C,0))),"",INDEX('Policy Characteristics'!B:B,MATCH($C1609,'Policy Characteristics'!$C:$C,0)))</f>
        <v>Cropland and Rice Measures</v>
      </c>
      <c r="C1609" t="s">
        <v>1011</v>
      </c>
      <c r="D1609" s="88"/>
      <c r="E1609" s="88"/>
      <c r="F1609" s="88"/>
      <c r="G1609" s="88"/>
      <c r="H1609" s="15">
        <v>62</v>
      </c>
      <c r="I1609" s="247" t="s">
        <v>43</v>
      </c>
      <c r="J1609" s="236" t="str">
        <f>IF(ISBLANK(INDEX('Policy Characteristics'!D:D,MATCH($C1609,'Policy Characteristics'!$C:$C,0))),"",INDEX('Policy Characteristics'!D:D,MATCH($C1609,'Policy Characteristics'!$C:$C,0)))</f>
        <v>Cropland and Rice Measures</v>
      </c>
      <c r="K1609" s="76" t="str">
        <f>IF(ISBLANK(INDEX('Policy Characteristics'!E:E,MATCH($C1609,'Policy Characteristics'!$C:$C,0))),"",INDEX('Policy Characteristics'!E:E,MATCH($C1609,'Policy Characteristics'!$C:$C,0)))</f>
        <v>indst cropland and rice measures</v>
      </c>
      <c r="L1609" s="239">
        <f>IF(ISBLANK(INDEX('Policy Characteristics'!F:F,MATCH($C1609,'Policy Characteristics'!$C:$C,0))),"",INDEX('Policy Characteristics'!F:F,MATCH($C1609,'Policy Characteristics'!$C:$C,0)))</f>
        <v>0</v>
      </c>
      <c r="M1609" s="239">
        <f>IF(ISBLANK(INDEX('Policy Characteristics'!G:G,MATCH($C1609,'Policy Characteristics'!$C:$C,0))),"",INDEX('Policy Characteristics'!G:G,MATCH($C1609,'Policy Characteristics'!$C:$C,0)))</f>
        <v>1</v>
      </c>
      <c r="N1609" s="239">
        <f>IF(ISBLANK(INDEX('Policy Characteristics'!H:H,MATCH($C1609,'Policy Characteristics'!$C:$C,0))),"",INDEX('Policy Characteristics'!H:H,MATCH($C1609,'Policy Characteristics'!$C:$C,0)))</f>
        <v>0.01</v>
      </c>
      <c r="O1609" s="76" t="str">
        <f>IF(ISBLANK(INDEX('Policy Characteristics'!I:I,MATCH($C1609,'Policy Characteristics'!$C:$C,0))),"",INDEX('Policy Characteristics'!I:I,MATCH($C1609,'Policy Characteristics'!$C:$C,0)))</f>
        <v>% of potential achieved</v>
      </c>
      <c r="P1609" s="76" t="str">
        <f>IF(ISBLANK(INDEX('Policy Characteristics'!J:J,MATCH($C1609,'Policy Characteristics'!$C:$C,0))),"",INDEX('Policy Characteristics'!J:J,MATCH($C1609,'Policy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total potential for this policy lever is sourced from EPA's 2024 Forestry and Agriculture Sector Mitigation Analysis, which evaluates various carbon price scenarios across both the forestry and agriculture sectors and considers land use competition. At a level of $100 per ton, the cropland and rice measures potential is roughly 10 MMT CO2e in 2050.</v>
      </c>
      <c r="Q1609" s="76" t="str">
        <f>IF(ISBLANK(INDEX('Policy Characteristics'!K:K,MATCH($C1609,'Policy Characteristics'!$C:$C,0))),"",INDEX('Policy Characteristics'!K:K,MATCH($C1609,'Policy Characteristics'!$C:$C,0)))</f>
        <v>industry-ag-main.html#cropland</v>
      </c>
      <c r="R1609" s="76" t="str">
        <f>IF(ISBLANK(INDEX('Policy Characteristics'!L:L,MATCH($C1609,'Policy Characteristics'!$C:$C,0))),"",INDEX('Policy Characteristics'!L:L,MATCH($C1609,'Policy Characteristics'!$C:$C,0)))</f>
        <v>cropland-management.html</v>
      </c>
    </row>
    <row r="1610" spans="1:18" x14ac:dyDescent="0.25">
      <c r="A1610" s="76" t="str">
        <f>IF(ISBLANK(INDEX('Policy Characteristics'!A:A,MATCH($C1610,'Policy Characteristics'!$C:$C,0))),"",INDEX('Policy Characteristics'!A:A,MATCH($C1610,'Policy Characteristics'!$C:$C,0)))</f>
        <v>Agriculture, Land Use, and Forestry</v>
      </c>
      <c r="B1610" s="234" t="str">
        <f>IF(ISBLANK(INDEX('Policy Characteristics'!B:B,MATCH($C1610,'Policy Characteristics'!$C:$C,0))),"",INDEX('Policy Characteristics'!B:B,MATCH($C1610,'Policy Characteristics'!$C:$C,0)))</f>
        <v>Improved Soil Measures</v>
      </c>
      <c r="C1610" t="s">
        <v>1538</v>
      </c>
      <c r="D1610" s="88"/>
      <c r="E1610" s="88"/>
      <c r="F1610" s="88"/>
      <c r="G1610" s="88"/>
      <c r="H1610" s="15">
        <v>1654</v>
      </c>
      <c r="I1610" s="247" t="s">
        <v>44</v>
      </c>
      <c r="J1610" s="236" t="str">
        <f>IF(ISBLANK(INDEX('Policy Characteristics'!D:D,MATCH($C1610,'Policy Characteristics'!$C:$C,0))),"",INDEX('Policy Characteristics'!D:D,MATCH($C1610,'Policy Characteristics'!$C:$C,0)))</f>
        <v>Improved Soil Measures</v>
      </c>
      <c r="K1610" s="76" t="str">
        <f>IF(ISBLANK(INDEX('Policy Characteristics'!E:E,MATCH($C1610,'Policy Characteristics'!$C:$C,0))),"",INDEX('Policy Characteristics'!E:E,MATCH($C1610,'Policy Characteristics'!$C:$C,0)))</f>
        <v>indst tillage</v>
      </c>
      <c r="L1610" s="239">
        <f>IF(ISBLANK(INDEX('Policy Characteristics'!F:F,MATCH($C1610,'Policy Characteristics'!$C:$C,0))),"",INDEX('Policy Characteristics'!F:F,MATCH($C1610,'Policy Characteristics'!$C:$C,0)))</f>
        <v>0</v>
      </c>
      <c r="M1610" s="239">
        <f>IF(ISBLANK(INDEX('Policy Characteristics'!G:G,MATCH($C1610,'Policy Characteristics'!$C:$C,0))),"",INDEX('Policy Characteristics'!G:G,MATCH($C1610,'Policy Characteristics'!$C:$C,0)))</f>
        <v>1</v>
      </c>
      <c r="N1610" s="239">
        <f>IF(ISBLANK(INDEX('Policy Characteristics'!H:H,MATCH($C1610,'Policy Characteristics'!$C:$C,0))),"",INDEX('Policy Characteristics'!H:H,MATCH($C1610,'Policy Characteristics'!$C:$C,0)))</f>
        <v>0.01</v>
      </c>
      <c r="O1610" s="76" t="str">
        <f>IF(ISBLANK(INDEX('Policy Characteristics'!I:I,MATCH($C1610,'Policy Characteristics'!$C:$C,0))),"",INDEX('Policy Characteristics'!I:I,MATCH($C1610,'Policy Characteristics'!$C:$C,0)))</f>
        <v>% of potential achieved</v>
      </c>
      <c r="P1610" s="76" t="str">
        <f>IF(ISBLANK(INDEX('Policy Characteristics'!J:J,MATCH($C1610,'Policy Characteristics'!$C:$C,0))),"",INDEX('Policy Characteristics'!J:J,MATCH($C1610,'Policy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610" s="76" t="str">
        <f>IF(ISBLANK(INDEX('Policy Characteristics'!K:K,MATCH($C1610,'Policy Characteristics'!$C:$C,0))),"",INDEX('Policy Characteristics'!K:K,MATCH($C1610,'Policy Characteristics'!$C:$C,0)))</f>
        <v/>
      </c>
      <c r="R1610" s="76" t="str">
        <f>IF(ISBLANK(INDEX('Policy Characteristics'!L:L,MATCH($C1610,'Policy Characteristics'!$C:$C,0))),"",INDEX('Policy Characteristics'!L:L,MATCH($C1610,'Policy Characteristics'!$C:$C,0)))</f>
        <v/>
      </c>
    </row>
    <row r="1611" spans="1:18" x14ac:dyDescent="0.25">
      <c r="A1611" s="76" t="str">
        <f>IF(ISBLANK(INDEX('Policy Characteristics'!A:A,MATCH($C1611,'Policy Characteristics'!$C:$C,0))),"",INDEX('Policy Characteristics'!A:A,MATCH($C1611,'Policy Characteristics'!$C:$C,0)))</f>
        <v>Agriculture, Land Use, and Forestry</v>
      </c>
      <c r="B1611" s="234" t="str">
        <f>IF(ISBLANK(INDEX('Policy Characteristics'!B:B,MATCH($C1611,'Policy Characteristics'!$C:$C,0))),"",INDEX('Policy Characteristics'!B:B,MATCH($C1611,'Policy Characteristics'!$C:$C,0)))</f>
        <v>Improved Forest Management</v>
      </c>
      <c r="C1611" t="s">
        <v>430</v>
      </c>
      <c r="D1611" s="88"/>
      <c r="E1611" s="88"/>
      <c r="F1611" s="88"/>
      <c r="G1611" s="88"/>
      <c r="H1611" s="15">
        <v>63</v>
      </c>
      <c r="I1611" s="247" t="s">
        <v>43</v>
      </c>
      <c r="J1611" s="236" t="str">
        <f>IF(ISBLANK(INDEX('Policy Characteristics'!D:D,MATCH($C1611,'Policy Characteristics'!$C:$C,0))),"",INDEX('Policy Characteristics'!D:D,MATCH($C1611,'Policy Characteristics'!$C:$C,0)))</f>
        <v>Improved Forest Management</v>
      </c>
      <c r="K1611" s="76" t="str">
        <f>IF(ISBLANK(INDEX('Policy Characteristics'!E:E,MATCH($C1611,'Policy Characteristics'!$C:$C,0))),"",INDEX('Policy Characteristics'!E:E,MATCH($C1611,'Policy Characteristics'!$C:$C,0)))</f>
        <v>land forest management</v>
      </c>
      <c r="L1611" s="239">
        <f>IF(ISBLANK(INDEX('Policy Characteristics'!F:F,MATCH($C1611,'Policy Characteristics'!$C:$C,0))),"",INDEX('Policy Characteristics'!F:F,MATCH($C1611,'Policy Characteristics'!$C:$C,0)))</f>
        <v>0</v>
      </c>
      <c r="M1611" s="239">
        <f>IF(ISBLANK(INDEX('Policy Characteristics'!G:G,MATCH($C1611,'Policy Characteristics'!$C:$C,0))),"",INDEX('Policy Characteristics'!G:G,MATCH($C1611,'Policy Characteristics'!$C:$C,0)))</f>
        <v>1</v>
      </c>
      <c r="N1611" s="239">
        <f>IF(ISBLANK(INDEX('Policy Characteristics'!H:H,MATCH($C1611,'Policy Characteristics'!$C:$C,0))),"",INDEX('Policy Characteristics'!H:H,MATCH($C1611,'Policy Characteristics'!$C:$C,0)))</f>
        <v>0.01</v>
      </c>
      <c r="O1611" s="76" t="str">
        <f>IF(ISBLANK(INDEX('Policy Characteristics'!I:I,MATCH($C1611,'Policy Characteristics'!$C:$C,0))),"",INDEX('Policy Characteristics'!I:I,MATCH($C1611,'Policy Characteristics'!$C:$C,0)))</f>
        <v>% of potential achieved</v>
      </c>
      <c r="P1611" s="76" t="str">
        <f>IF(ISBLANK(INDEX('Policy Characteristics'!J:J,MATCH($C1611,'Policy Characteristics'!$C:$C,0))),"",INDEX('Policy Characteristics'!J:J,MATCH($C1611,'Policy Characteristics'!$C:$C,0)))</f>
        <v>**Description:** This policy increases CO2 sequestration by forests through improved forest management practices. A negative values implies less sequestration compared to the Current Policies scenario.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forest management potential is roughly 80 MMT CO2e in 2050.</v>
      </c>
      <c r="Q1611" s="76" t="str">
        <f>IF(ISBLANK(INDEX('Policy Characteristics'!K:K,MATCH($C1611,'Policy Characteristics'!$C:$C,0))),"",INDEX('Policy Characteristics'!K:K,MATCH($C1611,'Policy Characteristics'!$C:$C,0)))</f>
        <v>lulucf.html#forest-mgmt</v>
      </c>
      <c r="R1611" s="76" t="str">
        <f>IF(ISBLANK(INDEX('Policy Characteristics'!L:L,MATCH($C1611,'Policy Characteristics'!$C:$C,0))),"",INDEX('Policy Characteristics'!L:L,MATCH($C1611,'Policy Characteristics'!$C:$C,0)))</f>
        <v>improved-forest-management.html</v>
      </c>
    </row>
    <row r="1612" spans="1:18" x14ac:dyDescent="0.25">
      <c r="A1612" s="76" t="str">
        <f>IF(ISBLANK(INDEX('Policy Characteristics'!A:A,MATCH($C1612,'Policy Characteristics'!$C:$C,0))),"",INDEX('Policy Characteristics'!A:A,MATCH($C1612,'Policy Characteristics'!$C:$C,0)))</f>
        <v>Agriculture, Land Use, and Forestry</v>
      </c>
      <c r="B1612" s="234" t="str">
        <f>IF(ISBLANK(INDEX('Policy Characteristics'!B:B,MATCH($C1612,'Policy Characteristics'!$C:$C,0))),"",INDEX('Policy Characteristics'!B:B,MATCH($C1612,'Policy Characteristics'!$C:$C,0)))</f>
        <v>Livestock Measures</v>
      </c>
      <c r="C1612" t="s">
        <v>1043</v>
      </c>
      <c r="D1612" s="88"/>
      <c r="E1612" s="88"/>
      <c r="F1612" s="88"/>
      <c r="G1612" s="88"/>
      <c r="H1612" s="15">
        <v>64</v>
      </c>
      <c r="I1612" s="247" t="s">
        <v>43</v>
      </c>
      <c r="J1612" s="236" t="str">
        <f>IF(ISBLANK(INDEX('Policy Characteristics'!D:D,MATCH($C1612,'Policy Characteristics'!$C:$C,0))),"",INDEX('Policy Characteristics'!D:D,MATCH($C1612,'Policy Characteristics'!$C:$C,0)))</f>
        <v>Livestock Measures</v>
      </c>
      <c r="K1612" s="76" t="str">
        <f>IF(ISBLANK(INDEX('Policy Characteristics'!E:E,MATCH($C1612,'Policy Characteristics'!$C:$C,0))),"",INDEX('Policy Characteristics'!E:E,MATCH($C1612,'Policy Characteristics'!$C:$C,0)))</f>
        <v>indst livestock measures</v>
      </c>
      <c r="L1612" s="239">
        <f>IF(ISBLANK(INDEX('Policy Characteristics'!F:F,MATCH($C1612,'Policy Characteristics'!$C:$C,0))),"",INDEX('Policy Characteristics'!F:F,MATCH($C1612,'Policy Characteristics'!$C:$C,0)))</f>
        <v>0</v>
      </c>
      <c r="M1612" s="239">
        <f>IF(ISBLANK(INDEX('Policy Characteristics'!G:G,MATCH($C1612,'Policy Characteristics'!$C:$C,0))),"",INDEX('Policy Characteristics'!G:G,MATCH($C1612,'Policy Characteristics'!$C:$C,0)))</f>
        <v>1</v>
      </c>
      <c r="N1612" s="239">
        <f>IF(ISBLANK(INDEX('Policy Characteristics'!H:H,MATCH($C1612,'Policy Characteristics'!$C:$C,0))),"",INDEX('Policy Characteristics'!H:H,MATCH($C1612,'Policy Characteristics'!$C:$C,0)))</f>
        <v>0.01</v>
      </c>
      <c r="O1612" s="76" t="str">
        <f>IF(ISBLANK(INDEX('Policy Characteristics'!I:I,MATCH($C1612,'Policy Characteristics'!$C:$C,0))),"",INDEX('Policy Characteristics'!I:I,MATCH($C1612,'Policy Characteristics'!$C:$C,0)))</f>
        <v>% of potential achieved</v>
      </c>
      <c r="P1612" s="76" t="str">
        <f>IF(ISBLANK(INDEX('Policy Characteristics'!J:J,MATCH($C1612,'Policy Characteristics'!$C:$C,0))),"",INDEX('Policy Characteristics'!J:J,MATCH($C1612,'Policy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potential for this policy lever is sourced from EPA's 2024 Forestry and Agriculture Sector Mitigation Analysis, which evaluates various carbon price scenarios across both the forestry and agriculture sectors and considers land use competition. At a level of $100 per ton, the livestock measures potential is roughly 55 MMT CO2e in 2050.</v>
      </c>
      <c r="Q1612" s="76" t="str">
        <f>IF(ISBLANK(INDEX('Policy Characteristics'!K:K,MATCH($C1612,'Policy Characteristics'!$C:$C,0))),"",INDEX('Policy Characteristics'!K:K,MATCH($C1612,'Policy Characteristics'!$C:$C,0)))</f>
        <v>industry-ag-main.html#livestock</v>
      </c>
      <c r="R1612" s="76" t="str">
        <f>IF(ISBLANK(INDEX('Policy Characteristics'!L:L,MATCH($C1612,'Policy Characteristics'!$C:$C,0))),"",INDEX('Policy Characteristics'!L:L,MATCH($C1612,'Policy Characteristics'!$C:$C,0)))</f>
        <v>livestock-measures.html</v>
      </c>
    </row>
    <row r="1613" spans="1:18" x14ac:dyDescent="0.25">
      <c r="A1613" s="76" t="str">
        <f>IF(ISBLANK(INDEX('Policy Characteristics'!A:A,MATCH($C1613,'Policy Characteristics'!$C:$C,0))),"",INDEX('Policy Characteristics'!A:A,MATCH($C1613,'Policy Characteristics'!$C:$C,0)))</f>
        <v>Agriculture, Land Use, and Forestry</v>
      </c>
      <c r="B1613" s="234" t="str">
        <f>IF(ISBLANK(INDEX('Policy Characteristics'!B:B,MATCH($C1613,'Policy Characteristics'!$C:$C,0))),"",INDEX('Policy Characteristics'!B:B,MATCH($C1613,'Policy Characteristics'!$C:$C,0)))</f>
        <v>Wetland Restoration</v>
      </c>
      <c r="C1613" t="s">
        <v>431</v>
      </c>
      <c r="D1613" s="88"/>
      <c r="E1613" s="88"/>
      <c r="F1613" s="88"/>
      <c r="G1613" s="88"/>
      <c r="H1613" s="15">
        <v>178</v>
      </c>
      <c r="I1613" s="247" t="s">
        <v>43</v>
      </c>
      <c r="J1613" s="236" t="str">
        <f>IF(ISBLANK(INDEX('Policy Characteristics'!D:D,MATCH($C1613,'Policy Characteristics'!$C:$C,0))),"",INDEX('Policy Characteristics'!D:D,MATCH($C1613,'Policy Characteristics'!$C:$C,0)))</f>
        <v>Wetland Restoration</v>
      </c>
      <c r="K1613" s="76" t="str">
        <f>IF(ISBLANK(INDEX('Policy Characteristics'!E:E,MATCH($C1613,'Policy Characteristics'!$C:$C,0))),"",INDEX('Policy Characteristics'!E:E,MATCH($C1613,'Policy Characteristics'!$C:$C,0)))</f>
        <v>land peatland restoration</v>
      </c>
      <c r="L1613" s="239">
        <f>IF(ISBLANK(INDEX('Policy Characteristics'!F:F,MATCH($C1613,'Policy Characteristics'!$C:$C,0))),"",INDEX('Policy Characteristics'!F:F,MATCH($C1613,'Policy Characteristics'!$C:$C,0)))</f>
        <v>0</v>
      </c>
      <c r="M1613" s="239">
        <f>IF(ISBLANK(INDEX('Policy Characteristics'!G:G,MATCH($C1613,'Policy Characteristics'!$C:$C,0))),"",INDEX('Policy Characteristics'!G:G,MATCH($C1613,'Policy Characteristics'!$C:$C,0)))</f>
        <v>1</v>
      </c>
      <c r="N1613" s="239">
        <f>IF(ISBLANK(INDEX('Policy Characteristics'!H:H,MATCH($C1613,'Policy Characteristics'!$C:$C,0))),"",INDEX('Policy Characteristics'!H:H,MATCH($C1613,'Policy Characteristics'!$C:$C,0)))</f>
        <v>0.01</v>
      </c>
      <c r="O1613" s="76" t="str">
        <f>IF(ISBLANK(INDEX('Policy Characteristics'!I:I,MATCH($C1613,'Policy Characteristics'!$C:$C,0))),"",INDEX('Policy Characteristics'!I:I,MATCH($C1613,'Policy Characteristics'!$C:$C,0)))</f>
        <v>% of potential achieved</v>
      </c>
      <c r="P1613" s="76" t="str">
        <f>IF(ISBLANK(INDEX('Policy Characteristics'!J:J,MATCH($C1613,'Policy Characteristics'!$C:$C,0))),"",INDEX('Policy Characteristics'!J:J,MATCH($C1613,'Policy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613" s="76" t="str">
        <f>IF(ISBLANK(INDEX('Policy Characteristics'!K:K,MATCH($C1613,'Policy Characteristics'!$C:$C,0))),"",INDEX('Policy Characteristics'!K:K,MATCH($C1613,'Policy Characteristics'!$C:$C,0)))</f>
        <v/>
      </c>
      <c r="R1613" s="76" t="str">
        <f>IF(ISBLANK(INDEX('Policy Characteristics'!L:L,MATCH($C1613,'Policy Characteristics'!$C:$C,0))),"",INDEX('Policy Characteristics'!L:L,MATCH($C1613,'Policy Characteristics'!$C:$C,0)))</f>
        <v>peatland-restoration.html</v>
      </c>
    </row>
    <row r="1614" spans="1:18" x14ac:dyDescent="0.25">
      <c r="A1614" s="76" t="str">
        <f>IF(ISBLANK(INDEX('Policy Characteristics'!A:A,MATCH($C1614,'Policy Characteristics'!$C:$C,0))),"",INDEX('Policy Characteristics'!A:A,MATCH($C1614,'Policy Characteristics'!$C:$C,0)))</f>
        <v>Agriculture, Land Use, and Forestry</v>
      </c>
      <c r="B1614" s="234" t="str">
        <f>IF(ISBLANK(INDEX('Policy Characteristics'!B:B,MATCH($C1614,'Policy Characteristics'!$C:$C,0))),"",INDEX('Policy Characteristics'!B:B,MATCH($C1614,'Policy Characteristics'!$C:$C,0)))</f>
        <v>Shift to Non-Animal Products</v>
      </c>
      <c r="C1614" t="s">
        <v>684</v>
      </c>
      <c r="D1614" s="88"/>
      <c r="E1614" s="88"/>
      <c r="F1614" s="88"/>
      <c r="G1614" s="88"/>
      <c r="H1614" s="15">
        <v>434</v>
      </c>
      <c r="I1614" s="247" t="s">
        <v>43</v>
      </c>
      <c r="J1614" s="236" t="str">
        <f>IF(ISBLANK(INDEX('Policy Characteristics'!D:D,MATCH($C1614,'Policy Characteristics'!$C:$C,0))),"",INDEX('Policy Characteristics'!D:D,MATCH($C1614,'Policy Characteristics'!$C:$C,0)))</f>
        <v>Shift to Non-Animal Products</v>
      </c>
      <c r="K1614" s="76" t="str">
        <f>IF(ISBLANK(INDEX('Policy Characteristics'!E:E,MATCH($C1614,'Policy Characteristics'!$C:$C,0))),"",INDEX('Policy Characteristics'!E:E,MATCH($C1614,'Policy Characteristics'!$C:$C,0)))</f>
        <v>indst shift to nonanimal products</v>
      </c>
      <c r="L1614" s="239">
        <f>IF(ISBLANK(INDEX('Policy Characteristics'!F:F,MATCH($C1614,'Policy Characteristics'!$C:$C,0))),"",INDEX('Policy Characteristics'!F:F,MATCH($C1614,'Policy Characteristics'!$C:$C,0)))</f>
        <v>0</v>
      </c>
      <c r="M1614" s="239">
        <f>IF(ISBLANK(INDEX('Policy Characteristics'!G:G,MATCH($C1614,'Policy Characteristics'!$C:$C,0))),"",INDEX('Policy Characteristics'!G:G,MATCH($C1614,'Policy Characteristics'!$C:$C,0)))</f>
        <v>1</v>
      </c>
      <c r="N1614" s="239">
        <f>IF(ISBLANK(INDEX('Policy Characteristics'!H:H,MATCH($C1614,'Policy Characteristics'!$C:$C,0))),"",INDEX('Policy Characteristics'!H:H,MATCH($C1614,'Policy Characteristics'!$C:$C,0)))</f>
        <v>0.01</v>
      </c>
      <c r="O1614" s="76" t="str">
        <f>IF(ISBLANK(INDEX('Policy Characteristics'!I:I,MATCH($C1614,'Policy Characteristics'!$C:$C,0))),"",INDEX('Policy Characteristics'!I:I,MATCH($C1614,'Policy Characteristics'!$C:$C,0)))</f>
        <v>% reduction in animal products</v>
      </c>
      <c r="P1614" s="76" t="str">
        <f>IF(ISBLANK(INDEX('Policy Characteristics'!J:J,MATCH($C1614,'Policy Characteristics'!$C:$C,0))),"",INDEX('Policy Characteristics'!J:J,MATCH($C1614,'Policy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614" s="76" t="str">
        <f>IF(ISBLANK(INDEX('Policy Characteristics'!K:K,MATCH($C1614,'Policy Characteristics'!$C:$C,0))),"",INDEX('Policy Characteristics'!K:K,MATCH($C1614,'Policy Characteristics'!$C:$C,0)))</f>
        <v/>
      </c>
      <c r="R1614" s="76" t="str">
        <f>IF(ISBLANK(INDEX('Policy Characteristics'!L:L,MATCH($C1614,'Policy Characteristics'!$C:$C,0))),"",INDEX('Policy Characteristics'!L:L,MATCH($C1614,'Policy Characteristics'!$C:$C,0)))</f>
        <v>shift-to-non-animal-products.html</v>
      </c>
    </row>
    <row r="1615" spans="1:18" s="143" customFormat="1" x14ac:dyDescent="0.25">
      <c r="A1615" s="76" t="str">
        <f>IF(ISBLANK(INDEX('Policy Characteristics'!A:A,MATCH($C1615,'Policy Characteristics'!$C:$C,0))),"",INDEX('Policy Characteristics'!A:A,MATCH($C1615,'Policy Characteristics'!$C:$C,0)))</f>
        <v>District Heat and Hydrogen</v>
      </c>
      <c r="B1615" s="234" t="str">
        <f>IF(ISBLANK(INDEX('Policy Characteristics'!B:B,MATCH($C1615,'Policy Characteristics'!$C:$C,0))),"",INDEX('Policy Characteristics'!B:B,MATCH($C1615,'Policy Characteristics'!$C:$C,0)))</f>
        <v>Use CHP for District Heat</v>
      </c>
      <c r="C1615" s="143" t="s">
        <v>285</v>
      </c>
      <c r="D1615" s="78"/>
      <c r="E1615" s="78"/>
      <c r="F1615" s="78"/>
      <c r="G1615" s="78"/>
      <c r="H1615" s="15">
        <v>68</v>
      </c>
      <c r="I1615" s="235" t="s">
        <v>43</v>
      </c>
      <c r="J1615" s="236" t="str">
        <f>IF(ISBLANK(INDEX('Policy Characteristics'!D:D,MATCH($C1615,'Policy Characteristics'!$C:$C,0))),"",INDEX('Policy Characteristics'!D:D,MATCH($C1615,'Policy Characteristics'!$C:$C,0)))</f>
        <v>District Heat CHP</v>
      </c>
      <c r="K1615" s="76" t="str">
        <f>IF(ISBLANK(INDEX('Policy Characteristics'!E:E,MATCH($C1615,'Policy Characteristics'!$C:$C,0))),"",INDEX('Policy Characteristics'!E:E,MATCH($C1615,'Policy Characteristics'!$C:$C,0)))</f>
        <v>heat convert heat to CHP</v>
      </c>
      <c r="L1615" s="239">
        <f>IF(ISBLANK(INDEX('Policy Characteristics'!F:F,MATCH($C1615,'Policy Characteristics'!$C:$C,0))),"",INDEX('Policy Characteristics'!F:F,MATCH($C1615,'Policy Characteristics'!$C:$C,0)))</f>
        <v>0</v>
      </c>
      <c r="M1615" s="239">
        <f>IF(ISBLANK(INDEX('Policy Characteristics'!G:G,MATCH($C1615,'Policy Characteristics'!$C:$C,0))),"",INDEX('Policy Characteristics'!G:G,MATCH($C1615,'Policy Characteristics'!$C:$C,0)))</f>
        <v>1</v>
      </c>
      <c r="N1615" s="239">
        <f>IF(ISBLANK(INDEX('Policy Characteristics'!H:H,MATCH($C1615,'Policy Characteristics'!$C:$C,0))),"",INDEX('Policy Characteristics'!H:H,MATCH($C1615,'Policy Characteristics'!$C:$C,0)))</f>
        <v>0.01</v>
      </c>
      <c r="O1615" s="76" t="str">
        <f>IF(ISBLANK(INDEX('Policy Characteristics'!I:I,MATCH($C1615,'Policy Characteristics'!$C:$C,0))),"",INDEX('Policy Characteristics'!I:I,MATCH($C1615,'Policy Characteristics'!$C:$C,0)))</f>
        <v>% non-CHP heat converted</v>
      </c>
      <c r="P1615" s="76" t="str">
        <f>IF(ISBLANK(INDEX('Policy Characteristics'!J:J,MATCH($C1615,'Policy Characteristics'!$C:$C,0))),"",INDEX('Policy Characteristics'!J:J,MATCH($C1615,'Policy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615" s="76" t="str">
        <f>IF(ISBLANK(INDEX('Policy Characteristics'!K:K,MATCH($C1615,'Policy Characteristics'!$C:$C,0))),"",INDEX('Policy Characteristics'!K:K,MATCH($C1615,'Policy Characteristics'!$C:$C,0)))</f>
        <v>district-heating.html#chp</v>
      </c>
      <c r="R1615" s="76" t="str">
        <f>IF(ISBLANK(INDEX('Policy Characteristics'!L:L,MATCH($C1615,'Policy Characteristics'!$C:$C,0))),"",INDEX('Policy Characteristics'!L:L,MATCH($C1615,'Policy Characteristics'!$C:$C,0)))</f>
        <v>convert-non-chp-heat-production.html</v>
      </c>
    </row>
    <row r="1616" spans="1:18" s="143" customFormat="1" x14ac:dyDescent="0.25">
      <c r="A1616" s="76" t="str">
        <f>IF(ISBLANK(INDEX('Policy Characteristics'!A:A,MATCH($C1616,'Policy Characteristics'!$C:$C,0))),"",INDEX('Policy Characteristics'!A:A,MATCH($C1616,'Policy Characteristics'!$C:$C,0)))</f>
        <v>District Heat and Hydrogen</v>
      </c>
      <c r="B1616" s="234" t="str">
        <f>IF(ISBLANK(INDEX('Policy Characteristics'!B:B,MATCH($C1616,'Policy Characteristics'!$C:$C,0))),"",INDEX('Policy Characteristics'!B:B,MATCH($C1616,'Policy Characteristics'!$C:$C,0)))</f>
        <v>Produce District Heat with Electricity</v>
      </c>
      <c r="C1616" s="143" t="s">
        <v>979</v>
      </c>
      <c r="D1616" s="78"/>
      <c r="E1616" s="78"/>
      <c r="F1616" s="78"/>
      <c r="G1616" s="78"/>
      <c r="H1616" s="15">
        <v>176</v>
      </c>
      <c r="I1616" s="235" t="s">
        <v>43</v>
      </c>
      <c r="J1616" s="236" t="str">
        <f>IF(ISBLANK(INDEX('Policy Characteristics'!D:D,MATCH($C1616,'Policy Characteristics'!$C:$C,0))),"",INDEX('Policy Characteristics'!D:D,MATCH($C1616,'Policy Characteristics'!$C:$C,0)))</f>
        <v>District Heat Fuel Switching</v>
      </c>
      <c r="K1616" s="76" t="str">
        <f>IF(ISBLANK(INDEX('Policy Characteristics'!E:E,MATCH($C1616,'Policy Characteristics'!$C:$C,0))),"",INDEX('Policy Characteristics'!E:E,MATCH($C1616,'Policy Characteristics'!$C:$C,0)))</f>
        <v>heat fuel type shifting</v>
      </c>
      <c r="L1616" s="239">
        <f>IF(ISBLANK(INDEX('Policy Characteristics'!F:F,MATCH($C1616,'Policy Characteristics'!$C:$C,0))),"",INDEX('Policy Characteristics'!F:F,MATCH($C1616,'Policy Characteristics'!$C:$C,0)))</f>
        <v>0</v>
      </c>
      <c r="M1616" s="239">
        <f>IF(ISBLANK(INDEX('Policy Characteristics'!G:G,MATCH($C1616,'Policy Characteristics'!$C:$C,0))),"",INDEX('Policy Characteristics'!G:G,MATCH($C1616,'Policy Characteristics'!$C:$C,0)))</f>
        <v>1</v>
      </c>
      <c r="N1616" s="239">
        <f>IF(ISBLANK(INDEX('Policy Characteristics'!H:H,MATCH($C1616,'Policy Characteristics'!$C:$C,0))),"",INDEX('Policy Characteristics'!H:H,MATCH($C1616,'Policy Characteristics'!$C:$C,0)))</f>
        <v>0.01</v>
      </c>
      <c r="O1616" s="76" t="str">
        <f>IF(ISBLANK(INDEX('Policy Characteristics'!I:I,MATCH($C1616,'Policy Characteristics'!$C:$C,0))),"",INDEX('Policy Characteristics'!I:I,MATCH($C1616,'Policy Characteristics'!$C:$C,0)))</f>
        <v>% of fuel use</v>
      </c>
      <c r="P1616" s="76" t="str">
        <f>IF(ISBLANK(INDEX('Policy Characteristics'!J:J,MATCH($C1616,'Policy Characteristics'!$C:$C,0))),"",INDEX('Policy Characteristics'!J:J,MATCH($C1616,'Policy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616" s="76" t="str">
        <f>IF(ISBLANK(INDEX('Policy Characteristics'!K:K,MATCH($C1616,'Policy Characteristics'!$C:$C,0))),"",INDEX('Policy Characteristics'!K:K,MATCH($C1616,'Policy Characteristics'!$C:$C,0)))</f>
        <v>district-heating.html#convert-coal</v>
      </c>
      <c r="R1616" s="76" t="str">
        <f>IF(ISBLANK(INDEX('Policy Characteristics'!L:L,MATCH($C1616,'Policy Characteristics'!$C:$C,0))),"",INDEX('Policy Characteristics'!L:L,MATCH($C1616,'Policy Characteristics'!$C:$C,0)))</f>
        <v>district-heat-fuel-switching.html</v>
      </c>
    </row>
    <row r="1617" spans="1:18" s="143" customFormat="1" x14ac:dyDescent="0.25">
      <c r="A1617" s="76" t="str">
        <f>IF(ISBLANK(INDEX('Policy Characteristics'!A:A,MATCH($C1617,'Policy Characteristics'!$C:$C,0))),"",INDEX('Policy Characteristics'!A:A,MATCH($C1617,'Policy Characteristics'!$C:$C,0)))</f>
        <v>District Heat and Hydrogen</v>
      </c>
      <c r="B1617" s="234" t="str">
        <f>IF(ISBLANK(INDEX('Policy Characteristics'!B:B,MATCH($C1617,'Policy Characteristics'!$C:$C,0))),"",INDEX('Policy Characteristics'!B:B,MATCH($C1617,'Policy Characteristics'!$C:$C,0)))</f>
        <v>Shift Hydrogen Production Pathways</v>
      </c>
      <c r="C1617" s="143" t="s">
        <v>721</v>
      </c>
      <c r="D1617" s="78"/>
      <c r="E1617" s="78"/>
      <c r="F1617" s="78"/>
      <c r="G1617" s="78"/>
      <c r="H1617" s="15">
        <v>450</v>
      </c>
      <c r="I1617" s="235" t="s">
        <v>43</v>
      </c>
      <c r="J1617" s="236" t="str">
        <f>IF(ISBLANK(INDEX('Policy Characteristics'!D:D,MATCH($C1617,'Policy Characteristics'!$C:$C,0))),"",INDEX('Policy Characteristics'!D:D,MATCH($C1617,'Policy Characteristics'!$C:$C,0)))</f>
        <v>Shift Hydrogen Production Pathways</v>
      </c>
      <c r="K1617" s="76" t="str">
        <f>IF(ISBLANK(INDEX('Policy Characteristics'!E:E,MATCH($C1617,'Policy Characteristics'!$C:$C,0))),"",INDEX('Policy Characteristics'!E:E,MATCH($C1617,'Policy Characteristics'!$C:$C,0)))</f>
        <v>hydgn shift production pathways</v>
      </c>
      <c r="L1617" s="239">
        <f>IF(ISBLANK(INDEX('Policy Characteristics'!F:F,MATCH($C1617,'Policy Characteristics'!$C:$C,0))),"",INDEX('Policy Characteristics'!F:F,MATCH($C1617,'Policy Characteristics'!$C:$C,0)))</f>
        <v>0</v>
      </c>
      <c r="M1617" s="239">
        <f>IF(ISBLANK(INDEX('Policy Characteristics'!G:G,MATCH($C1617,'Policy Characteristics'!$C:$C,0))),"",INDEX('Policy Characteristics'!G:G,MATCH($C1617,'Policy Characteristics'!$C:$C,0)))</f>
        <v>1</v>
      </c>
      <c r="N1617" s="239">
        <f>IF(ISBLANK(INDEX('Policy Characteristics'!H:H,MATCH($C1617,'Policy Characteristics'!$C:$C,0))),"",INDEX('Policy Characteristics'!H:H,MATCH($C1617,'Policy Characteristics'!$C:$C,0)))</f>
        <v>0.01</v>
      </c>
      <c r="O1617" s="76" t="str">
        <f>IF(ISBLANK(INDEX('Policy Characteristics'!I:I,MATCH($C1617,'Policy Characteristics'!$C:$C,0))),"",INDEX('Policy Characteristics'!I:I,MATCH($C1617,'Policy Characteristics'!$C:$C,0)))</f>
        <v>% of hydrogen production</v>
      </c>
      <c r="P1617" s="76" t="str">
        <f>IF(ISBLANK(INDEX('Policy Characteristics'!J:J,MATCH($C1617,'Policy Characteristics'!$C:$C,0))),"",INDEX('Policy Characteristics'!J:J,MATCH($C1617,'Policy Characteristics'!$C:$C,0)))</f>
        <v>**Description:** By default, this policy causes a percentage of merchant hydrogen (i.e. hydrogen produced for sale, not hydrogen produced and consumed on-site within a facility) to be produced via electrolysis rather than via other production pathways. If the Non BAU Hydrogen Production Pathways lever is enabled, this lever works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Current Policies scenario due to hydrogen tax credits provided by the Inflation Reduction Act.</v>
      </c>
      <c r="Q1617" s="76" t="str">
        <f>IF(ISBLANK(INDEX('Policy Characteristics'!K:K,MATCH($C1617,'Policy Characteristics'!$C:$C,0))),"",INDEX('Policy Characteristics'!K:K,MATCH($C1617,'Policy Characteristics'!$C:$C,0)))</f>
        <v/>
      </c>
      <c r="R1617" s="76" t="str">
        <f>IF(ISBLANK(INDEX('Policy Characteristics'!L:L,MATCH($C1617,'Policy Characteristics'!$C:$C,0))),"",INDEX('Policy Characteristics'!L:L,MATCH($C1617,'Policy Characteristics'!$C:$C,0)))</f>
        <v>switch-hydrogen-production-pathway.html</v>
      </c>
    </row>
    <row r="1618" spans="1:18" s="143" customFormat="1" x14ac:dyDescent="0.25">
      <c r="A1618" s="76" t="str">
        <f>IF(ISBLANK(INDEX('Policy Characteristics'!A:A,MATCH($C1618,'Policy Characteristics'!$C:$C,0))),"",INDEX('Policy Characteristics'!A:A,MATCH($C1618,'Policy Characteristics'!$C:$C,0)))</f>
        <v>District Heat and Hydrogen</v>
      </c>
      <c r="B1618" s="234" t="str">
        <f>IF(ISBLANK(INDEX('Policy Characteristics'!B:B,MATCH($C1618,'Policy Characteristics'!$C:$C,0))),"",INDEX('Policy Characteristics'!B:B,MATCH($C1618,'Policy Characteristics'!$C:$C,0)))</f>
        <v>Non BAU Hydrogen Production Shifting</v>
      </c>
      <c r="C1618" t="s">
        <v>1970</v>
      </c>
      <c r="D1618" s="78"/>
      <c r="E1618" s="78"/>
      <c r="F1618" s="78"/>
      <c r="G1618" s="78"/>
      <c r="H1618" s="15">
        <v>2722</v>
      </c>
      <c r="I1618" s="235" t="s">
        <v>43</v>
      </c>
      <c r="J1618" s="236" t="str">
        <f>IF(ISBLANK(INDEX('Policy Characteristics'!D:D,MATCH($C1618,'Policy Characteristics'!$C:$C,0))),"",INDEX('Policy Characteristics'!D:D,MATCH($C1618,'Policy Characteristics'!$C:$C,0)))</f>
        <v>Hydrogen Steam Methane Reforming</v>
      </c>
      <c r="K1618" s="76" t="str">
        <f>IF(ISBLANK(INDEX('Policy Characteristics'!E:E,MATCH($C1618,'Policy Characteristics'!$C:$C,0))),"",INDEX('Policy Characteristics'!E:E,MATCH($C1618,'Policy Characteristics'!$C:$C,0)))</f>
        <v>hydgn non BAU shift</v>
      </c>
      <c r="L1618" s="239">
        <f>IF(ISBLANK(INDEX('Policy Characteristics'!F:F,MATCH($C1618,'Policy Characteristics'!$C:$C,0))),"",INDEX('Policy Characteristics'!F:F,MATCH($C1618,'Policy Characteristics'!$C:$C,0)))</f>
        <v>0</v>
      </c>
      <c r="M1618" s="239">
        <f>IF(ISBLANK(INDEX('Policy Characteristics'!G:G,MATCH($C1618,'Policy Characteristics'!$C:$C,0))),"",INDEX('Policy Characteristics'!G:G,MATCH($C1618,'Policy Characteristics'!$C:$C,0)))</f>
        <v>1</v>
      </c>
      <c r="N1618" s="239">
        <f>IF(ISBLANK(INDEX('Policy Characteristics'!H:H,MATCH($C1618,'Policy Characteristics'!$C:$C,0))),"",INDEX('Policy Characteristics'!H:H,MATCH($C1618,'Policy Characteristics'!$C:$C,0)))</f>
        <v>1</v>
      </c>
      <c r="O1618" s="76" t="str">
        <f>IF(ISBLANK(INDEX('Policy Characteristics'!I:I,MATCH($C1618,'Policy Characteristics'!$C:$C,0))),"",INDEX('Policy Characteristics'!I:I,MATCH($C1618,'Policy Characteristics'!$C:$C,0)))</f>
        <v>on/off</v>
      </c>
      <c r="P1618" s="76" t="str">
        <f>IF(ISBLANK(INDEX('Policy Characteristics'!J:J,MATCH($C1618,'Policy Characteristics'!$C:$C,0))),"",INDEX('Policy Characteristics'!J:J,MATCH($C1618,'Policy Characteristics'!$C:$C,0)))</f>
        <v>**Description:** By default, the Shift Hydrogen Production Pathways lever causes a percentage of merchant hydrogen (i.e. hydrogen produced for sale, not hydrogen produced and consumed on-site within a facility) to be produced via electrolysis rather than via other production pathways. If the Non BAU Hydrogen Production Pathways lever is enabled, it causes hydrogen production pathway shifting to work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Current Policies scenario due to hydrogen tax credits provided by the Inflation Reduction Act. Enabling this lever can be used to model repealing the Inflation Reduction Act tax credits.</v>
      </c>
      <c r="Q1618" s="76" t="str">
        <f>IF(ISBLANK(INDEX('Policy Characteristics'!K:K,MATCH($C1618,'Policy Characteristics'!$C:$C,0))),"",INDEX('Policy Characteristics'!K:K,MATCH($C1618,'Policy Characteristics'!$C:$C,0)))</f>
        <v/>
      </c>
      <c r="R1618" s="76" t="str">
        <f>IF(ISBLANK(INDEX('Policy Characteristics'!L:L,MATCH($C1618,'Policy Characteristics'!$C:$C,0))),"",INDEX('Policy Characteristics'!L:L,MATCH($C1618,'Policy Characteristics'!$C:$C,0)))</f>
        <v>switch-hydrogen-production-pathway.html</v>
      </c>
    </row>
    <row r="1619" spans="1:18" s="76" customFormat="1" x14ac:dyDescent="0.25">
      <c r="A1619" s="76" t="str">
        <f>IF(ISBLANK(INDEX('Policy Characteristics'!A:A,MATCH($C1619,'Policy Characteristics'!$C:$C,0))),"",INDEX('Policy Characteristics'!A:A,MATCH($C1619,'Policy Characteristics'!$C:$C,0)))</f>
        <v>Cross-Sector</v>
      </c>
      <c r="B1619" s="234" t="str">
        <f>IF(ISBLANK(INDEX('Policy Characteristics'!B:B,MATCH($C1619,'Policy Characteristics'!$C:$C,0))),"",INDEX('Policy Characteristics'!B:B,MATCH($C1619,'Policy Characteristics'!$C:$C,0)))</f>
        <v>Carbon Price</v>
      </c>
      <c r="C1619" t="s">
        <v>655</v>
      </c>
      <c r="D1619" s="88" t="s">
        <v>330</v>
      </c>
      <c r="E1619" s="88"/>
      <c r="F1619" s="88" t="s">
        <v>334</v>
      </c>
      <c r="G1619" s="88"/>
      <c r="H1619" s="15">
        <v>171</v>
      </c>
      <c r="I1619" s="247" t="s">
        <v>43</v>
      </c>
      <c r="J1619" s="236" t="str">
        <f>IF(ISBLANK(INDEX('Policy Characteristics'!D:D,MATCH($C1619,'Policy Characteristics'!$C:$C,0))),"",INDEX('Policy Characteristics'!D:D,MATCH($C1619,'Policy Characteristics'!$C:$C,0)))</f>
        <v>Carbon Price</v>
      </c>
      <c r="K1619" s="76" t="str">
        <f>IF(ISBLANK(INDEX('Policy Characteristics'!E:E,MATCH($C1619,'Policy Characteristics'!$C:$C,0))),"",INDEX('Policy Characteristics'!E:E,MATCH($C1619,'Policy Characteristics'!$C:$C,0)))</f>
        <v>cross carbon tax</v>
      </c>
      <c r="L1619" s="76">
        <f>IF(ISBLANK(INDEX('Policy Characteristics'!F:F,MATCH($C1619,'Policy Characteristics'!$C:$C,0))),"",INDEX('Policy Characteristics'!F:F,MATCH($C1619,'Policy Characteristics'!$C:$C,0)))</f>
        <v>0</v>
      </c>
      <c r="M1619" s="76">
        <f>IF(ISBLANK(INDEX('Policy Characteristics'!G:G,MATCH($C1619,'Policy Characteristics'!$C:$C,0))),"",INDEX('Policy Characteristics'!G:G,MATCH($C1619,'Policy Characteristics'!$C:$C,0)))</f>
        <v>300</v>
      </c>
      <c r="N1619" s="76">
        <f>IF(ISBLANK(INDEX('Policy Characteristics'!H:H,MATCH($C1619,'Policy Characteristics'!$C:$C,0))),"",INDEX('Policy Characteristics'!H:H,MATCH($C1619,'Policy Characteristics'!$C:$C,0)))</f>
        <v>5</v>
      </c>
      <c r="O1619" s="76" t="str">
        <f>IF(ISBLANK(INDEX('Policy Characteristics'!I:I,MATCH($C1619,'Policy Characteristics'!$C:$C,0))),"",INDEX('Policy Characteristics'!I:I,MATCH($C1619,'Policy Characteristics'!$C:$C,0)))</f>
        <v>$/metric ton CO2e</v>
      </c>
      <c r="P1619" s="76" t="str">
        <f>IF(ISBLANK(INDEX('Policy Characteristics'!J:J,MATCH($C1619,'Policy Characteristics'!$C:$C,0))),"",INDEX('Policy Characteristics'!J:J,MATCH($C1619,'Policy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19" s="76" t="str">
        <f>IF(ISBLANK(INDEX('Policy Characteristics'!K:K,MATCH($C1619,'Policy Characteristics'!$C:$C,0))),"",INDEX('Policy Characteristics'!K:K,MATCH($C1619,'Policy Characteristics'!$C:$C,0)))</f>
        <v>fuels.html#carbon-tax</v>
      </c>
      <c r="R1619" s="76" t="str">
        <f>IF(ISBLANK(INDEX('Policy Characteristics'!L:L,MATCH($C1619,'Policy Characteristics'!$C:$C,0))),"",INDEX('Policy Characteristics'!L:L,MATCH($C1619,'Policy Characteristics'!$C:$C,0)))</f>
        <v>carbon-tax.html</v>
      </c>
    </row>
    <row r="1620" spans="1:18" s="76" customFormat="1" x14ac:dyDescent="0.25">
      <c r="A1620" s="76" t="str">
        <f>IF(ISBLANK(INDEX('Policy Characteristics'!A:A,MATCH($C1620,'Policy Characteristics'!$C:$C,0))),"",INDEX('Policy Characteristics'!A:A,MATCH($C1620,'Policy Characteristics'!$C:$C,0)))</f>
        <v>Cross-Sector</v>
      </c>
      <c r="B1620" s="234" t="str">
        <f>IF(ISBLANK(INDEX('Policy Characteristics'!B:B,MATCH($C1620,'Policy Characteristics'!$C:$C,0))),"",INDEX('Policy Characteristics'!B:B,MATCH($C1620,'Policy Characteristics'!$C:$C,0)))</f>
        <v>Carbon Price</v>
      </c>
      <c r="C1620" s="76" t="str">
        <f t="shared" ref="C1620:C1624" si="48">C$1619</f>
        <v>Additional Carbon Tax Rate</v>
      </c>
      <c r="D1620" s="88" t="s">
        <v>338</v>
      </c>
      <c r="E1620" s="88"/>
      <c r="F1620" s="88" t="s">
        <v>339</v>
      </c>
      <c r="G1620" s="88"/>
      <c r="H1620" s="15">
        <v>172</v>
      </c>
      <c r="I1620" s="247" t="s">
        <v>43</v>
      </c>
      <c r="J1620" s="236" t="str">
        <f>IF(ISBLANK(INDEX('Policy Characteristics'!D:D,MATCH($C1620,'Policy Characteristics'!$C:$C,0))),"",INDEX('Policy Characteristics'!D:D,MATCH($C1620,'Policy Characteristics'!$C:$C,0)))</f>
        <v>Carbon Price</v>
      </c>
      <c r="K1620" s="76" t="str">
        <f>IF(ISBLANK(INDEX('Policy Characteristics'!E:E,MATCH($C1620,'Policy Characteristics'!$C:$C,0))),"",INDEX('Policy Characteristics'!E:E,MATCH($C1620,'Policy Characteristics'!$C:$C,0)))</f>
        <v>cross carbon tax</v>
      </c>
      <c r="L1620" s="76">
        <f>IF(ISBLANK(INDEX('Policy Characteristics'!F:F,MATCH($C1620,'Policy Characteristics'!$C:$C,0))),"",INDEX('Policy Characteristics'!F:F,MATCH($C1620,'Policy Characteristics'!$C:$C,0)))</f>
        <v>0</v>
      </c>
      <c r="M1620" s="76">
        <f>IF(ISBLANK(INDEX('Policy Characteristics'!G:G,MATCH($C1620,'Policy Characteristics'!$C:$C,0))),"",INDEX('Policy Characteristics'!G:G,MATCH($C1620,'Policy Characteristics'!$C:$C,0)))</f>
        <v>300</v>
      </c>
      <c r="N1620" s="76">
        <f>IF(ISBLANK(INDEX('Policy Characteristics'!H:H,MATCH($C1620,'Policy Characteristics'!$C:$C,0))),"",INDEX('Policy Characteristics'!H:H,MATCH($C1620,'Policy Characteristics'!$C:$C,0)))</f>
        <v>5</v>
      </c>
      <c r="O1620" s="76" t="str">
        <f>IF(ISBLANK(INDEX('Policy Characteristics'!I:I,MATCH($C1620,'Policy Characteristics'!$C:$C,0))),"",INDEX('Policy Characteristics'!I:I,MATCH($C1620,'Policy Characteristics'!$C:$C,0)))</f>
        <v>$/metric ton CO2e</v>
      </c>
      <c r="P1620" s="76" t="str">
        <f>IF(ISBLANK(INDEX('Policy Characteristics'!J:J,MATCH($C1620,'Policy Characteristics'!$C:$C,0))),"",INDEX('Policy Characteristics'!J:J,MATCH($C1620,'Policy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0" s="76" t="str">
        <f>IF(ISBLANK(INDEX('Policy Characteristics'!K:K,MATCH($C1620,'Policy Characteristics'!$C:$C,0))),"",INDEX('Policy Characteristics'!K:K,MATCH($C1620,'Policy Characteristics'!$C:$C,0)))</f>
        <v>fuels.html#carbon-tax</v>
      </c>
      <c r="R1620" s="76" t="str">
        <f>IF(ISBLANK(INDEX('Policy Characteristics'!L:L,MATCH($C1620,'Policy Characteristics'!$C:$C,0))),"",INDEX('Policy Characteristics'!L:L,MATCH($C1620,'Policy Characteristics'!$C:$C,0)))</f>
        <v>carbon-tax.html</v>
      </c>
    </row>
    <row r="1621" spans="1:18" s="76" customFormat="1" x14ac:dyDescent="0.25">
      <c r="A1621" s="76" t="str">
        <f>IF(ISBLANK(INDEX('Policy Characteristics'!A:A,MATCH($C1621,'Policy Characteristics'!$C:$C,0))),"",INDEX('Policy Characteristics'!A:A,MATCH($C1621,'Policy Characteristics'!$C:$C,0)))</f>
        <v>Cross-Sector</v>
      </c>
      <c r="B1621" s="234" t="str">
        <f>IF(ISBLANK(INDEX('Policy Characteristics'!B:B,MATCH($C1621,'Policy Characteristics'!$C:$C,0))),"",INDEX('Policy Characteristics'!B:B,MATCH($C1621,'Policy Characteristics'!$C:$C,0)))</f>
        <v>Carbon Price</v>
      </c>
      <c r="C1621" s="76" t="str">
        <f t="shared" si="48"/>
        <v>Additional Carbon Tax Rate</v>
      </c>
      <c r="D1621" s="88" t="s">
        <v>332</v>
      </c>
      <c r="E1621" s="88"/>
      <c r="F1621" s="88" t="s">
        <v>336</v>
      </c>
      <c r="G1621" s="88"/>
      <c r="H1621" s="15">
        <v>173</v>
      </c>
      <c r="I1621" s="247" t="s">
        <v>43</v>
      </c>
      <c r="J1621" s="236" t="str">
        <f>IF(ISBLANK(INDEX('Policy Characteristics'!D:D,MATCH($C1621,'Policy Characteristics'!$C:$C,0))),"",INDEX('Policy Characteristics'!D:D,MATCH($C1621,'Policy Characteristics'!$C:$C,0)))</f>
        <v>Carbon Price</v>
      </c>
      <c r="K1621" s="76" t="str">
        <f>IF(ISBLANK(INDEX('Policy Characteristics'!E:E,MATCH($C1621,'Policy Characteristics'!$C:$C,0))),"",INDEX('Policy Characteristics'!E:E,MATCH($C1621,'Policy Characteristics'!$C:$C,0)))</f>
        <v>cross carbon tax</v>
      </c>
      <c r="L1621" s="76">
        <f>IF(ISBLANK(INDEX('Policy Characteristics'!F:F,MATCH($C1621,'Policy Characteristics'!$C:$C,0))),"",INDEX('Policy Characteristics'!F:F,MATCH($C1621,'Policy Characteristics'!$C:$C,0)))</f>
        <v>0</v>
      </c>
      <c r="M1621" s="76">
        <f>IF(ISBLANK(INDEX('Policy Characteristics'!G:G,MATCH($C1621,'Policy Characteristics'!$C:$C,0))),"",INDEX('Policy Characteristics'!G:G,MATCH($C1621,'Policy Characteristics'!$C:$C,0)))</f>
        <v>300</v>
      </c>
      <c r="N1621" s="76">
        <f>IF(ISBLANK(INDEX('Policy Characteristics'!H:H,MATCH($C1621,'Policy Characteristics'!$C:$C,0))),"",INDEX('Policy Characteristics'!H:H,MATCH($C1621,'Policy Characteristics'!$C:$C,0)))</f>
        <v>5</v>
      </c>
      <c r="O1621" s="76" t="str">
        <f>IF(ISBLANK(INDEX('Policy Characteristics'!I:I,MATCH($C1621,'Policy Characteristics'!$C:$C,0))),"",INDEX('Policy Characteristics'!I:I,MATCH($C1621,'Policy Characteristics'!$C:$C,0)))</f>
        <v>$/metric ton CO2e</v>
      </c>
      <c r="P1621" s="76" t="str">
        <f>IF(ISBLANK(INDEX('Policy Characteristics'!J:J,MATCH($C1621,'Policy Characteristics'!$C:$C,0))),"",INDEX('Policy Characteristics'!J:J,MATCH($C1621,'Policy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1" s="76" t="str">
        <f>IF(ISBLANK(INDEX('Policy Characteristics'!K:K,MATCH($C1621,'Policy Characteristics'!$C:$C,0))),"",INDEX('Policy Characteristics'!K:K,MATCH($C1621,'Policy Characteristics'!$C:$C,0)))</f>
        <v>fuels.html#carbon-tax</v>
      </c>
      <c r="R1621" s="76" t="str">
        <f>IF(ISBLANK(INDEX('Policy Characteristics'!L:L,MATCH($C1621,'Policy Characteristics'!$C:$C,0))),"",INDEX('Policy Characteristics'!L:L,MATCH($C1621,'Policy Characteristics'!$C:$C,0)))</f>
        <v>carbon-tax.html</v>
      </c>
    </row>
    <row r="1622" spans="1:18" s="76" customFormat="1" x14ac:dyDescent="0.25">
      <c r="A1622" s="76" t="str">
        <f>IF(ISBLANK(INDEX('Policy Characteristics'!A:A,MATCH($C1622,'Policy Characteristics'!$C:$C,0))),"",INDEX('Policy Characteristics'!A:A,MATCH($C1622,'Policy Characteristics'!$C:$C,0)))</f>
        <v>Cross-Sector</v>
      </c>
      <c r="B1622" s="234" t="str">
        <f>IF(ISBLANK(INDEX('Policy Characteristics'!B:B,MATCH($C1622,'Policy Characteristics'!$C:$C,0))),"",INDEX('Policy Characteristics'!B:B,MATCH($C1622,'Policy Characteristics'!$C:$C,0)))</f>
        <v>Carbon Price</v>
      </c>
      <c r="C1622" s="76" t="str">
        <f t="shared" si="48"/>
        <v>Additional Carbon Tax Rate</v>
      </c>
      <c r="D1622" s="88" t="s">
        <v>333</v>
      </c>
      <c r="E1622" s="88"/>
      <c r="F1622" s="88" t="s">
        <v>337</v>
      </c>
      <c r="G1622" s="88"/>
      <c r="H1622" s="15">
        <v>174</v>
      </c>
      <c r="I1622" s="247" t="s">
        <v>43</v>
      </c>
      <c r="J1622" s="236" t="str">
        <f>IF(ISBLANK(INDEX('Policy Characteristics'!D:D,MATCH($C1622,'Policy Characteristics'!$C:$C,0))),"",INDEX('Policy Characteristics'!D:D,MATCH($C1622,'Policy Characteristics'!$C:$C,0)))</f>
        <v>Carbon Price</v>
      </c>
      <c r="K1622" s="76" t="str">
        <f>IF(ISBLANK(INDEX('Policy Characteristics'!E:E,MATCH($C1622,'Policy Characteristics'!$C:$C,0))),"",INDEX('Policy Characteristics'!E:E,MATCH($C1622,'Policy Characteristics'!$C:$C,0)))</f>
        <v>cross carbon tax</v>
      </c>
      <c r="L1622" s="76">
        <f>IF(ISBLANK(INDEX('Policy Characteristics'!F:F,MATCH($C1622,'Policy Characteristics'!$C:$C,0))),"",INDEX('Policy Characteristics'!F:F,MATCH($C1622,'Policy Characteristics'!$C:$C,0)))</f>
        <v>0</v>
      </c>
      <c r="M1622" s="76">
        <f>IF(ISBLANK(INDEX('Policy Characteristics'!G:G,MATCH($C1622,'Policy Characteristics'!$C:$C,0))),"",INDEX('Policy Characteristics'!G:G,MATCH($C1622,'Policy Characteristics'!$C:$C,0)))</f>
        <v>300</v>
      </c>
      <c r="N1622" s="76">
        <f>IF(ISBLANK(INDEX('Policy Characteristics'!H:H,MATCH($C1622,'Policy Characteristics'!$C:$C,0))),"",INDEX('Policy Characteristics'!H:H,MATCH($C1622,'Policy Characteristics'!$C:$C,0)))</f>
        <v>5</v>
      </c>
      <c r="O1622" s="76" t="str">
        <f>IF(ISBLANK(INDEX('Policy Characteristics'!I:I,MATCH($C1622,'Policy Characteristics'!$C:$C,0))),"",INDEX('Policy Characteristics'!I:I,MATCH($C1622,'Policy Characteristics'!$C:$C,0)))</f>
        <v>$/metric ton CO2e</v>
      </c>
      <c r="P1622" s="76" t="str">
        <f>IF(ISBLANK(INDEX('Policy Characteristics'!J:J,MATCH($C1622,'Policy Characteristics'!$C:$C,0))),"",INDEX('Policy Characteristics'!J:J,MATCH($C1622,'Policy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2" s="76" t="str">
        <f>IF(ISBLANK(INDEX('Policy Characteristics'!K:K,MATCH($C1622,'Policy Characteristics'!$C:$C,0))),"",INDEX('Policy Characteristics'!K:K,MATCH($C1622,'Policy Characteristics'!$C:$C,0)))</f>
        <v>fuels.html#carbon-tax</v>
      </c>
      <c r="R1622" s="76" t="str">
        <f>IF(ISBLANK(INDEX('Policy Characteristics'!L:L,MATCH($C1622,'Policy Characteristics'!$C:$C,0))),"",INDEX('Policy Characteristics'!L:L,MATCH($C1622,'Policy Characteristics'!$C:$C,0)))</f>
        <v>carbon-tax.html</v>
      </c>
    </row>
    <row r="1623" spans="1:18" s="76" customFormat="1" x14ac:dyDescent="0.25">
      <c r="A1623" s="76" t="str">
        <f>IF(ISBLANK(INDEX('Policy Characteristics'!A:A,MATCH($C1623,'Policy Characteristics'!$C:$C,0))),"",INDEX('Policy Characteristics'!A:A,MATCH($C1623,'Policy Characteristics'!$C:$C,0)))</f>
        <v>Cross-Sector</v>
      </c>
      <c r="B1623" s="234" t="str">
        <f>IF(ISBLANK(INDEX('Policy Characteristics'!B:B,MATCH($C1623,'Policy Characteristics'!$C:$C,0))),"",INDEX('Policy Characteristics'!B:B,MATCH($C1623,'Policy Characteristics'!$C:$C,0)))</f>
        <v>Carbon Price</v>
      </c>
      <c r="C1623" s="76" t="str">
        <f t="shared" si="48"/>
        <v>Additional Carbon Tax Rate</v>
      </c>
      <c r="D1623" s="88" t="s">
        <v>331</v>
      </c>
      <c r="E1623" s="88"/>
      <c r="F1623" s="88" t="s">
        <v>335</v>
      </c>
      <c r="G1623" s="88"/>
      <c r="H1623" s="15">
        <v>175</v>
      </c>
      <c r="I1623" s="247" t="s">
        <v>43</v>
      </c>
      <c r="J1623" s="236" t="str">
        <f>IF(ISBLANK(INDEX('Policy Characteristics'!D:D,MATCH($C1623,'Policy Characteristics'!$C:$C,0))),"",INDEX('Policy Characteristics'!D:D,MATCH($C1623,'Policy Characteristics'!$C:$C,0)))</f>
        <v>Carbon Price</v>
      </c>
      <c r="K1623" s="76" t="str">
        <f>IF(ISBLANK(INDEX('Policy Characteristics'!E:E,MATCH($C1623,'Policy Characteristics'!$C:$C,0))),"",INDEX('Policy Characteristics'!E:E,MATCH($C1623,'Policy Characteristics'!$C:$C,0)))</f>
        <v>cross carbon tax</v>
      </c>
      <c r="L1623" s="76">
        <f>IF(ISBLANK(INDEX('Policy Characteristics'!F:F,MATCH($C1623,'Policy Characteristics'!$C:$C,0))),"",INDEX('Policy Characteristics'!F:F,MATCH($C1623,'Policy Characteristics'!$C:$C,0)))</f>
        <v>0</v>
      </c>
      <c r="M1623" s="76">
        <f>IF(ISBLANK(INDEX('Policy Characteristics'!G:G,MATCH($C1623,'Policy Characteristics'!$C:$C,0))),"",INDEX('Policy Characteristics'!G:G,MATCH($C1623,'Policy Characteristics'!$C:$C,0)))</f>
        <v>300</v>
      </c>
      <c r="N1623" s="76">
        <f>IF(ISBLANK(INDEX('Policy Characteristics'!H:H,MATCH($C1623,'Policy Characteristics'!$C:$C,0))),"",INDEX('Policy Characteristics'!H:H,MATCH($C1623,'Policy Characteristics'!$C:$C,0)))</f>
        <v>5</v>
      </c>
      <c r="O1623" s="76" t="str">
        <f>IF(ISBLANK(INDEX('Policy Characteristics'!I:I,MATCH($C1623,'Policy Characteristics'!$C:$C,0))),"",INDEX('Policy Characteristics'!I:I,MATCH($C1623,'Policy Characteristics'!$C:$C,0)))</f>
        <v>$/metric ton CO2e</v>
      </c>
      <c r="P1623" s="76" t="str">
        <f>IF(ISBLANK(INDEX('Policy Characteristics'!J:J,MATCH($C1623,'Policy Characteristics'!$C:$C,0))),"",INDEX('Policy Characteristics'!J:J,MATCH($C1623,'Policy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3" s="76" t="str">
        <f>IF(ISBLANK(INDEX('Policy Characteristics'!K:K,MATCH($C1623,'Policy Characteristics'!$C:$C,0))),"",INDEX('Policy Characteristics'!K:K,MATCH($C1623,'Policy Characteristics'!$C:$C,0)))</f>
        <v>fuels.html#carbon-tax</v>
      </c>
      <c r="R1623" s="76" t="str">
        <f>IF(ISBLANK(INDEX('Policy Characteristics'!L:L,MATCH($C1623,'Policy Characteristics'!$C:$C,0))),"",INDEX('Policy Characteristics'!L:L,MATCH($C1623,'Policy Characteristics'!$C:$C,0)))</f>
        <v>carbon-tax.html</v>
      </c>
    </row>
    <row r="1624" spans="1:18" s="76" customFormat="1" x14ac:dyDescent="0.25">
      <c r="A1624" s="76" t="str">
        <f>IF(ISBLANK(INDEX('Policy Characteristics'!A:A,MATCH($C1624,'Policy Characteristics'!$C:$C,0))),"",INDEX('Policy Characteristics'!A:A,MATCH($C1624,'Policy Characteristics'!$C:$C,0)))</f>
        <v>Cross-Sector</v>
      </c>
      <c r="B1624" s="234" t="str">
        <f>IF(ISBLANK(INDEX('Policy Characteristics'!B:B,MATCH($C1624,'Policy Characteristics'!$C:$C,0))),"",INDEX('Policy Characteristics'!B:B,MATCH($C1624,'Policy Characteristics'!$C:$C,0)))</f>
        <v>Carbon Price</v>
      </c>
      <c r="C1624" s="76" t="str">
        <f t="shared" si="48"/>
        <v>Additional Carbon Tax Rate</v>
      </c>
      <c r="D1624" s="88" t="s">
        <v>735</v>
      </c>
      <c r="E1624" s="88"/>
      <c r="F1624" s="88" t="s">
        <v>1117</v>
      </c>
      <c r="G1624" s="88"/>
      <c r="H1624" s="15">
        <v>544</v>
      </c>
      <c r="I1624" s="247" t="s">
        <v>43</v>
      </c>
      <c r="J1624" s="236" t="str">
        <f>IF(ISBLANK(INDEX('Policy Characteristics'!D:D,MATCH($C1624,'Policy Characteristics'!$C:$C,0))),"",INDEX('Policy Characteristics'!D:D,MATCH($C1624,'Policy Characteristics'!$C:$C,0)))</f>
        <v>Carbon Price</v>
      </c>
      <c r="K1624" s="76" t="str">
        <f>IF(ISBLANK(INDEX('Policy Characteristics'!E:E,MATCH($C1624,'Policy Characteristics'!$C:$C,0))),"",INDEX('Policy Characteristics'!E:E,MATCH($C1624,'Policy Characteristics'!$C:$C,0)))</f>
        <v>cross carbon tax</v>
      </c>
      <c r="L1624" s="76">
        <f>IF(ISBLANK(INDEX('Policy Characteristics'!F:F,MATCH($C1624,'Policy Characteristics'!$C:$C,0))),"",INDEX('Policy Characteristics'!F:F,MATCH($C1624,'Policy Characteristics'!$C:$C,0)))</f>
        <v>0</v>
      </c>
      <c r="M1624" s="76">
        <f>IF(ISBLANK(INDEX('Policy Characteristics'!G:G,MATCH($C1624,'Policy Characteristics'!$C:$C,0))),"",INDEX('Policy Characteristics'!G:G,MATCH($C1624,'Policy Characteristics'!$C:$C,0)))</f>
        <v>300</v>
      </c>
      <c r="N1624" s="76">
        <f>IF(ISBLANK(INDEX('Policy Characteristics'!H:H,MATCH($C1624,'Policy Characteristics'!$C:$C,0))),"",INDEX('Policy Characteristics'!H:H,MATCH($C1624,'Policy Characteristics'!$C:$C,0)))</f>
        <v>5</v>
      </c>
      <c r="O1624" s="76" t="str">
        <f>IF(ISBLANK(INDEX('Policy Characteristics'!I:I,MATCH($C1624,'Policy Characteristics'!$C:$C,0))),"",INDEX('Policy Characteristics'!I:I,MATCH($C1624,'Policy Characteristics'!$C:$C,0)))</f>
        <v>$/metric ton CO2e</v>
      </c>
      <c r="P1624" s="76" t="str">
        <f>IF(ISBLANK(INDEX('Policy Characteristics'!J:J,MATCH($C1624,'Policy Characteristics'!$C:$C,0))),"",INDEX('Policy Characteristics'!J:J,MATCH($C1624,'Policy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4" s="76" t="str">
        <f>IF(ISBLANK(INDEX('Policy Characteristics'!K:K,MATCH($C1624,'Policy Characteristics'!$C:$C,0))),"",INDEX('Policy Characteristics'!K:K,MATCH($C1624,'Policy Characteristics'!$C:$C,0)))</f>
        <v>fuels.html#carbon-tax</v>
      </c>
      <c r="R1624" s="76" t="str">
        <f>IF(ISBLANK(INDEX('Policy Characteristics'!L:L,MATCH($C1624,'Policy Characteristics'!$C:$C,0))),"",INDEX('Policy Characteristics'!L:L,MATCH($C1624,'Policy Characteristics'!$C:$C,0)))</f>
        <v>carbon-tax.html</v>
      </c>
    </row>
    <row r="1625" spans="1:18" s="76" customFormat="1" x14ac:dyDescent="0.25">
      <c r="A1625" s="76" t="str">
        <f>IF(ISBLANK(INDEX('Policy Characteristics'!A:A,MATCH($C1625,'Policy Characteristics'!$C:$C,0))),"",INDEX('Policy Characteristics'!A:A,MATCH($C1625,'Policy Characteristics'!$C:$C,0)))</f>
        <v>Cross-Sector</v>
      </c>
      <c r="B1625" s="234" t="str">
        <f>IF(ISBLANK(INDEX('Policy Characteristics'!B:B,MATCH($C1625,'Policy Characteristics'!$C:$C,0))),"",INDEX('Policy Characteristics'!B:B,MATCH($C1625,'Policy Characteristics'!$C:$C,0)))</f>
        <v>End Existing Subsidies</v>
      </c>
      <c r="C1625" t="s">
        <v>138</v>
      </c>
      <c r="D1625" s="88" t="s">
        <v>52</v>
      </c>
      <c r="E1625" s="88"/>
      <c r="F1625" s="88" t="s">
        <v>93</v>
      </c>
      <c r="G1625" s="88"/>
      <c r="H1625" s="15">
        <v>706</v>
      </c>
      <c r="I1625" s="235" t="s">
        <v>44</v>
      </c>
      <c r="J1625" s="236" t="str">
        <f>IF(ISBLANK(INDEX('Policy Characteristics'!D:D,MATCH($C1625,'Policy Characteristics'!$C:$C,0))),"",INDEX('Policy Characteristics'!D:D,MATCH($C1625,'Policy Characteristics'!$C:$C,0)))</f>
        <v>End Existing Subsidies</v>
      </c>
      <c r="K1625" s="76" t="str">
        <f>IF(ISBLANK(INDEX('Policy Characteristics'!E:E,MATCH($C1625,'Policy Characteristics'!$C:$C,0))),"",INDEX('Policy Characteristics'!E:E,MATCH($C1625,'Policy Characteristics'!$C:$C,0)))</f>
        <v>cross reduce BAU subsidies</v>
      </c>
      <c r="L1625" s="239">
        <f>IF(ISBLANK(INDEX('Policy Characteristics'!F:F,MATCH($C1625,'Policy Characteristics'!$C:$C,0))),"",INDEX('Policy Characteristics'!F:F,MATCH($C1625,'Policy Characteristics'!$C:$C,0)))</f>
        <v>0</v>
      </c>
      <c r="M1625" s="239">
        <f>IF(ISBLANK(INDEX('Policy Characteristics'!G:G,MATCH($C1625,'Policy Characteristics'!$C:$C,0))),"",INDEX('Policy Characteristics'!G:G,MATCH($C1625,'Policy Characteristics'!$C:$C,0)))</f>
        <v>1</v>
      </c>
      <c r="N1625" s="239">
        <f>IF(ISBLANK(INDEX('Policy Characteristics'!H:H,MATCH($C1625,'Policy Characteristics'!$C:$C,0))),"",INDEX('Policy Characteristics'!H:H,MATCH($C1625,'Policy Characteristics'!$C:$C,0)))</f>
        <v>0.01</v>
      </c>
      <c r="O1625" s="76" t="str">
        <f>IF(ISBLANK(INDEX('Policy Characteristics'!I:I,MATCH($C1625,'Policy Characteristics'!$C:$C,0))),"",INDEX('Policy Characteristics'!I:I,MATCH($C1625,'Policy Characteristics'!$C:$C,0)))</f>
        <v>% reduction in BAU subsidies</v>
      </c>
      <c r="P1625" s="76" t="str">
        <f>IF(ISBLANK(INDEX('Policy Characteristics'!J:J,MATCH($C1625,'Policy Characteristics'!$C:$C,0))),"",INDEX('Policy Characteristics'!J:J,MATCH($C1625,'Policy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5" s="76" t="str">
        <f>IF(ISBLANK(INDEX('Policy Characteristics'!K:K,MATCH($C1625,'Policy Characteristics'!$C:$C,0))),"",INDEX('Policy Characteristics'!K:K,MATCH($C1625,'Policy Characteristics'!$C:$C,0)))</f>
        <v>fuels.html#end-subsidies</v>
      </c>
      <c r="R1625" s="76" t="str">
        <f>IF(ISBLANK(INDEX('Policy Characteristics'!L:L,MATCH($C1625,'Policy Characteristics'!$C:$C,0))),"",INDEX('Policy Characteristics'!L:L,MATCH($C1625,'Policy Characteristics'!$C:$C,0)))</f>
        <v>end-existing-subsidies.html</v>
      </c>
    </row>
    <row r="1626" spans="1:18" s="76" customFormat="1" x14ac:dyDescent="0.25">
      <c r="A1626" s="76" t="str">
        <f>IF(ISBLANK(INDEX('Policy Characteristics'!A:A,MATCH($C1626,'Policy Characteristics'!$C:$C,0))),"",INDEX('Policy Characteristics'!A:A,MATCH($C1626,'Policy Characteristics'!$C:$C,0)))</f>
        <v>Cross-Sector</v>
      </c>
      <c r="B1626" s="234" t="str">
        <f>IF(ISBLANK(INDEX('Policy Characteristics'!B:B,MATCH($C1626,'Policy Characteristics'!$C:$C,0))),"",INDEX('Policy Characteristics'!B:B,MATCH($C1626,'Policy Characteristics'!$C:$C,0)))</f>
        <v>End Existing Subsidies</v>
      </c>
      <c r="C1626" s="76" t="str">
        <f t="shared" ref="C1626:C1645" si="49">C$1625</f>
        <v>Percent Reduction in BAU Subsidies</v>
      </c>
      <c r="D1626" s="78" t="s">
        <v>447</v>
      </c>
      <c r="E1626" s="88"/>
      <c r="F1626" s="78" t="s">
        <v>444</v>
      </c>
      <c r="G1626" s="88"/>
      <c r="H1626" s="15">
        <v>69</v>
      </c>
      <c r="I1626" s="235" t="s">
        <v>43</v>
      </c>
      <c r="J1626" s="236" t="str">
        <f>IF(ISBLANK(INDEX('Policy Characteristics'!D:D,MATCH($C1626,'Policy Characteristics'!$C:$C,0))),"",INDEX('Policy Characteristics'!D:D,MATCH($C1626,'Policy Characteristics'!$C:$C,0)))</f>
        <v>End Existing Subsidies</v>
      </c>
      <c r="K1626" s="76" t="str">
        <f>IF(ISBLANK(INDEX('Policy Characteristics'!E:E,MATCH($C1626,'Policy Characteristics'!$C:$C,0))),"",INDEX('Policy Characteristics'!E:E,MATCH($C1626,'Policy Characteristics'!$C:$C,0)))</f>
        <v>cross reduce BAU subsidies</v>
      </c>
      <c r="L1626" s="239">
        <f>IF(ISBLANK(INDEX('Policy Characteristics'!F:F,MATCH($C1626,'Policy Characteristics'!$C:$C,0))),"",INDEX('Policy Characteristics'!F:F,MATCH($C1626,'Policy Characteristics'!$C:$C,0)))</f>
        <v>0</v>
      </c>
      <c r="M1626" s="239">
        <f>IF(ISBLANK(INDEX('Policy Characteristics'!G:G,MATCH($C1626,'Policy Characteristics'!$C:$C,0))),"",INDEX('Policy Characteristics'!G:G,MATCH($C1626,'Policy Characteristics'!$C:$C,0)))</f>
        <v>1</v>
      </c>
      <c r="N1626" s="239">
        <f>IF(ISBLANK(INDEX('Policy Characteristics'!H:H,MATCH($C1626,'Policy Characteristics'!$C:$C,0))),"",INDEX('Policy Characteristics'!H:H,MATCH($C1626,'Policy Characteristics'!$C:$C,0)))</f>
        <v>0.01</v>
      </c>
      <c r="O1626" s="76" t="str">
        <f>IF(ISBLANK(INDEX('Policy Characteristics'!I:I,MATCH($C1626,'Policy Characteristics'!$C:$C,0))),"",INDEX('Policy Characteristics'!I:I,MATCH($C1626,'Policy Characteristics'!$C:$C,0)))</f>
        <v>% reduction in BAU subsidies</v>
      </c>
      <c r="P1626" s="76" t="str">
        <f>IF(ISBLANK(INDEX('Policy Characteristics'!J:J,MATCH($C1626,'Policy Characteristics'!$C:$C,0))),"",INDEX('Policy Characteristics'!J:J,MATCH($C1626,'Policy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6" s="76" t="str">
        <f>IF(ISBLANK(INDEX('Policy Characteristics'!K:K,MATCH($C1626,'Policy Characteristics'!$C:$C,0))),"",INDEX('Policy Characteristics'!K:K,MATCH($C1626,'Policy Characteristics'!$C:$C,0)))</f>
        <v>fuels.html#end-subsidies</v>
      </c>
      <c r="R1626" s="76" t="str">
        <f>IF(ISBLANK(INDEX('Policy Characteristics'!L:L,MATCH($C1626,'Policy Characteristics'!$C:$C,0))),"",INDEX('Policy Characteristics'!L:L,MATCH($C1626,'Policy Characteristics'!$C:$C,0)))</f>
        <v>end-existing-subsidies.html</v>
      </c>
    </row>
    <row r="1627" spans="1:18" s="76" customFormat="1" x14ac:dyDescent="0.25">
      <c r="A1627" s="76" t="str">
        <f>IF(ISBLANK(INDEX('Policy Characteristics'!A:A,MATCH($C1627,'Policy Characteristics'!$C:$C,0))),"",INDEX('Policy Characteristics'!A:A,MATCH($C1627,'Policy Characteristics'!$C:$C,0)))</f>
        <v>Cross-Sector</v>
      </c>
      <c r="B1627" s="234" t="str">
        <f>IF(ISBLANK(INDEX('Policy Characteristics'!B:B,MATCH($C1627,'Policy Characteristics'!$C:$C,0))),"",INDEX('Policy Characteristics'!B:B,MATCH($C1627,'Policy Characteristics'!$C:$C,0)))</f>
        <v>End Existing Subsidies</v>
      </c>
      <c r="C1627" s="76" t="str">
        <f t="shared" si="49"/>
        <v>Percent Reduction in BAU Subsidies</v>
      </c>
      <c r="D1627" s="78" t="s">
        <v>46</v>
      </c>
      <c r="E1627" s="88"/>
      <c r="F1627" s="78" t="s">
        <v>87</v>
      </c>
      <c r="G1627" s="88"/>
      <c r="H1627" s="15">
        <v>70</v>
      </c>
      <c r="I1627" s="235" t="s">
        <v>43</v>
      </c>
      <c r="J1627" s="236" t="str">
        <f>IF(ISBLANK(INDEX('Policy Characteristics'!D:D,MATCH($C1627,'Policy Characteristics'!$C:$C,0))),"",INDEX('Policy Characteristics'!D:D,MATCH($C1627,'Policy Characteristics'!$C:$C,0)))</f>
        <v>End Existing Subsidies</v>
      </c>
      <c r="K1627" s="76" t="str">
        <f>IF(ISBLANK(INDEX('Policy Characteristics'!E:E,MATCH($C1627,'Policy Characteristics'!$C:$C,0))),"",INDEX('Policy Characteristics'!E:E,MATCH($C1627,'Policy Characteristics'!$C:$C,0)))</f>
        <v>cross reduce BAU subsidies</v>
      </c>
      <c r="L1627" s="239">
        <f>IF(ISBLANK(INDEX('Policy Characteristics'!F:F,MATCH($C1627,'Policy Characteristics'!$C:$C,0))),"",INDEX('Policy Characteristics'!F:F,MATCH($C1627,'Policy Characteristics'!$C:$C,0)))</f>
        <v>0</v>
      </c>
      <c r="M1627" s="239">
        <f>IF(ISBLANK(INDEX('Policy Characteristics'!G:G,MATCH($C1627,'Policy Characteristics'!$C:$C,0))),"",INDEX('Policy Characteristics'!G:G,MATCH($C1627,'Policy Characteristics'!$C:$C,0)))</f>
        <v>1</v>
      </c>
      <c r="N1627" s="239">
        <f>IF(ISBLANK(INDEX('Policy Characteristics'!H:H,MATCH($C1627,'Policy Characteristics'!$C:$C,0))),"",INDEX('Policy Characteristics'!H:H,MATCH($C1627,'Policy Characteristics'!$C:$C,0)))</f>
        <v>0.01</v>
      </c>
      <c r="O1627" s="76" t="str">
        <f>IF(ISBLANK(INDEX('Policy Characteristics'!I:I,MATCH($C1627,'Policy Characteristics'!$C:$C,0))),"",INDEX('Policy Characteristics'!I:I,MATCH($C1627,'Policy Characteristics'!$C:$C,0)))</f>
        <v>% reduction in BAU subsidies</v>
      </c>
      <c r="P1627" s="76" t="str">
        <f>IF(ISBLANK(INDEX('Policy Characteristics'!J:J,MATCH($C1627,'Policy Characteristics'!$C:$C,0))),"",INDEX('Policy Characteristics'!J:J,MATCH($C1627,'Policy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7" s="76" t="str">
        <f>IF(ISBLANK(INDEX('Policy Characteristics'!K:K,MATCH($C1627,'Policy Characteristics'!$C:$C,0))),"",INDEX('Policy Characteristics'!K:K,MATCH($C1627,'Policy Characteristics'!$C:$C,0)))</f>
        <v>fuels.html#end-subsidies</v>
      </c>
      <c r="R1627" s="76" t="str">
        <f>IF(ISBLANK(INDEX('Policy Characteristics'!L:L,MATCH($C1627,'Policy Characteristics'!$C:$C,0))),"",INDEX('Policy Characteristics'!L:L,MATCH($C1627,'Policy Characteristics'!$C:$C,0)))</f>
        <v>end-existing-subsidies.html</v>
      </c>
    </row>
    <row r="1628" spans="1:18" s="76" customFormat="1" x14ac:dyDescent="0.25">
      <c r="A1628" s="76" t="str">
        <f>IF(ISBLANK(INDEX('Policy Characteristics'!A:A,MATCH($C1628,'Policy Characteristics'!$C:$C,0))),"",INDEX('Policy Characteristics'!A:A,MATCH($C1628,'Policy Characteristics'!$C:$C,0)))</f>
        <v>Cross-Sector</v>
      </c>
      <c r="B1628" s="234" t="str">
        <f>IF(ISBLANK(INDEX('Policy Characteristics'!B:B,MATCH($C1628,'Policy Characteristics'!$C:$C,0))),"",INDEX('Policy Characteristics'!B:B,MATCH($C1628,'Policy Characteristics'!$C:$C,0)))</f>
        <v>End Existing Subsidies</v>
      </c>
      <c r="C1628" s="76" t="str">
        <f t="shared" si="49"/>
        <v>Percent Reduction in BAU Subsidies</v>
      </c>
      <c r="D1628" s="78" t="s">
        <v>47</v>
      </c>
      <c r="E1628" s="88"/>
      <c r="F1628" s="78" t="s">
        <v>88</v>
      </c>
      <c r="G1628" s="88"/>
      <c r="H1628" s="15">
        <v>71</v>
      </c>
      <c r="I1628" s="235" t="s">
        <v>43</v>
      </c>
      <c r="J1628" s="236" t="str">
        <f>IF(ISBLANK(INDEX('Policy Characteristics'!D:D,MATCH($C1628,'Policy Characteristics'!$C:$C,0))),"",INDEX('Policy Characteristics'!D:D,MATCH($C1628,'Policy Characteristics'!$C:$C,0)))</f>
        <v>End Existing Subsidies</v>
      </c>
      <c r="K1628" s="76" t="str">
        <f>IF(ISBLANK(INDEX('Policy Characteristics'!E:E,MATCH($C1628,'Policy Characteristics'!$C:$C,0))),"",INDEX('Policy Characteristics'!E:E,MATCH($C1628,'Policy Characteristics'!$C:$C,0)))</f>
        <v>cross reduce BAU subsidies</v>
      </c>
      <c r="L1628" s="239">
        <f>IF(ISBLANK(INDEX('Policy Characteristics'!F:F,MATCH($C1628,'Policy Characteristics'!$C:$C,0))),"",INDEX('Policy Characteristics'!F:F,MATCH($C1628,'Policy Characteristics'!$C:$C,0)))</f>
        <v>0</v>
      </c>
      <c r="M1628" s="239">
        <f>IF(ISBLANK(INDEX('Policy Characteristics'!G:G,MATCH($C1628,'Policy Characteristics'!$C:$C,0))),"",INDEX('Policy Characteristics'!G:G,MATCH($C1628,'Policy Characteristics'!$C:$C,0)))</f>
        <v>1</v>
      </c>
      <c r="N1628" s="239">
        <f>IF(ISBLANK(INDEX('Policy Characteristics'!H:H,MATCH($C1628,'Policy Characteristics'!$C:$C,0))),"",INDEX('Policy Characteristics'!H:H,MATCH($C1628,'Policy Characteristics'!$C:$C,0)))</f>
        <v>0.01</v>
      </c>
      <c r="O1628" s="76" t="str">
        <f>IF(ISBLANK(INDEX('Policy Characteristics'!I:I,MATCH($C1628,'Policy Characteristics'!$C:$C,0))),"",INDEX('Policy Characteristics'!I:I,MATCH($C1628,'Policy Characteristics'!$C:$C,0)))</f>
        <v>% reduction in BAU subsidies</v>
      </c>
      <c r="P1628" s="76" t="str">
        <f>IF(ISBLANK(INDEX('Policy Characteristics'!J:J,MATCH($C1628,'Policy Characteristics'!$C:$C,0))),"",INDEX('Policy Characteristics'!J:J,MATCH($C1628,'Policy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8" s="76" t="str">
        <f>IF(ISBLANK(INDEX('Policy Characteristics'!K:K,MATCH($C1628,'Policy Characteristics'!$C:$C,0))),"",INDEX('Policy Characteristics'!K:K,MATCH($C1628,'Policy Characteristics'!$C:$C,0)))</f>
        <v>fuels.html#end-subsidies</v>
      </c>
      <c r="R1628" s="76" t="str">
        <f>IF(ISBLANK(INDEX('Policy Characteristics'!L:L,MATCH($C1628,'Policy Characteristics'!$C:$C,0))),"",INDEX('Policy Characteristics'!L:L,MATCH($C1628,'Policy Characteristics'!$C:$C,0)))</f>
        <v>end-existing-subsidies.html</v>
      </c>
    </row>
    <row r="1629" spans="1:18" s="76" customFormat="1" x14ac:dyDescent="0.25">
      <c r="A1629" s="76" t="str">
        <f>IF(ISBLANK(INDEX('Policy Characteristics'!A:A,MATCH($C1629,'Policy Characteristics'!$C:$C,0))),"",INDEX('Policy Characteristics'!A:A,MATCH($C1629,'Policy Characteristics'!$C:$C,0)))</f>
        <v>Cross-Sector</v>
      </c>
      <c r="B1629" s="234" t="str">
        <f>IF(ISBLANK(INDEX('Policy Characteristics'!B:B,MATCH($C1629,'Policy Characteristics'!$C:$C,0))),"",INDEX('Policy Characteristics'!B:B,MATCH($C1629,'Policy Characteristics'!$C:$C,0)))</f>
        <v>End Existing Subsidies</v>
      </c>
      <c r="C1629" s="76" t="str">
        <f t="shared" si="49"/>
        <v>Percent Reduction in BAU Subsidies</v>
      </c>
      <c r="D1629" s="78" t="s">
        <v>48</v>
      </c>
      <c r="E1629" s="88"/>
      <c r="F1629" s="78" t="s">
        <v>89</v>
      </c>
      <c r="G1629" s="88"/>
      <c r="H1629" s="15">
        <v>72</v>
      </c>
      <c r="I1629" s="235" t="s">
        <v>44</v>
      </c>
      <c r="J1629" s="236" t="str">
        <f>IF(ISBLANK(INDEX('Policy Characteristics'!D:D,MATCH($C1629,'Policy Characteristics'!$C:$C,0))),"",INDEX('Policy Characteristics'!D:D,MATCH($C1629,'Policy Characteristics'!$C:$C,0)))</f>
        <v>End Existing Subsidies</v>
      </c>
      <c r="K1629" s="76" t="str">
        <f>IF(ISBLANK(INDEX('Policy Characteristics'!E:E,MATCH($C1629,'Policy Characteristics'!$C:$C,0))),"",INDEX('Policy Characteristics'!E:E,MATCH($C1629,'Policy Characteristics'!$C:$C,0)))</f>
        <v>cross reduce BAU subsidies</v>
      </c>
      <c r="L1629" s="239">
        <f>IF(ISBLANK(INDEX('Policy Characteristics'!F:F,MATCH($C1629,'Policy Characteristics'!$C:$C,0))),"",INDEX('Policy Characteristics'!F:F,MATCH($C1629,'Policy Characteristics'!$C:$C,0)))</f>
        <v>0</v>
      </c>
      <c r="M1629" s="239">
        <f>IF(ISBLANK(INDEX('Policy Characteristics'!G:G,MATCH($C1629,'Policy Characteristics'!$C:$C,0))),"",INDEX('Policy Characteristics'!G:G,MATCH($C1629,'Policy Characteristics'!$C:$C,0)))</f>
        <v>1</v>
      </c>
      <c r="N1629" s="239">
        <f>IF(ISBLANK(INDEX('Policy Characteristics'!H:H,MATCH($C1629,'Policy Characteristics'!$C:$C,0))),"",INDEX('Policy Characteristics'!H:H,MATCH($C1629,'Policy Characteristics'!$C:$C,0)))</f>
        <v>0.01</v>
      </c>
      <c r="O1629" s="76" t="str">
        <f>IF(ISBLANK(INDEX('Policy Characteristics'!I:I,MATCH($C1629,'Policy Characteristics'!$C:$C,0))),"",INDEX('Policy Characteristics'!I:I,MATCH($C1629,'Policy Characteristics'!$C:$C,0)))</f>
        <v>% reduction in BAU subsidies</v>
      </c>
      <c r="P1629" s="76" t="str">
        <f>IF(ISBLANK(INDEX('Policy Characteristics'!J:J,MATCH($C1629,'Policy Characteristics'!$C:$C,0))),"",INDEX('Policy Characteristics'!J:J,MATCH($C1629,'Policy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9" s="76" t="str">
        <f>IF(ISBLANK(INDEX('Policy Characteristics'!K:K,MATCH($C1629,'Policy Characteristics'!$C:$C,0))),"",INDEX('Policy Characteristics'!K:K,MATCH($C1629,'Policy Characteristics'!$C:$C,0)))</f>
        <v>fuels.html#end-subsidies</v>
      </c>
      <c r="R1629" s="76" t="str">
        <f>IF(ISBLANK(INDEX('Policy Characteristics'!L:L,MATCH($C1629,'Policy Characteristics'!$C:$C,0))),"",INDEX('Policy Characteristics'!L:L,MATCH($C1629,'Policy Characteristics'!$C:$C,0)))</f>
        <v>end-existing-subsidies.html</v>
      </c>
    </row>
    <row r="1630" spans="1:18" s="76" customFormat="1" x14ac:dyDescent="0.25">
      <c r="A1630" s="76" t="str">
        <f>IF(ISBLANK(INDEX('Policy Characteristics'!A:A,MATCH($C1630,'Policy Characteristics'!$C:$C,0))),"",INDEX('Policy Characteristics'!A:A,MATCH($C1630,'Policy Characteristics'!$C:$C,0)))</f>
        <v>Cross-Sector</v>
      </c>
      <c r="B1630" s="234" t="str">
        <f>IF(ISBLANK(INDEX('Policy Characteristics'!B:B,MATCH($C1630,'Policy Characteristics'!$C:$C,0))),"",INDEX('Policy Characteristics'!B:B,MATCH($C1630,'Policy Characteristics'!$C:$C,0)))</f>
        <v>End Existing Subsidies</v>
      </c>
      <c r="C1630" s="76" t="str">
        <f t="shared" si="49"/>
        <v>Percent Reduction in BAU Subsidies</v>
      </c>
      <c r="D1630" s="78" t="s">
        <v>49</v>
      </c>
      <c r="E1630" s="88"/>
      <c r="F1630" s="78" t="s">
        <v>449</v>
      </c>
      <c r="G1630" s="88"/>
      <c r="H1630" s="15">
        <v>73</v>
      </c>
      <c r="I1630" s="235" t="s">
        <v>43</v>
      </c>
      <c r="J1630" s="236" t="str">
        <f>IF(ISBLANK(INDEX('Policy Characteristics'!D:D,MATCH($C1630,'Policy Characteristics'!$C:$C,0))),"",INDEX('Policy Characteristics'!D:D,MATCH($C1630,'Policy Characteristics'!$C:$C,0)))</f>
        <v>End Existing Subsidies</v>
      </c>
      <c r="K1630" s="76" t="str">
        <f>IF(ISBLANK(INDEX('Policy Characteristics'!E:E,MATCH($C1630,'Policy Characteristics'!$C:$C,0))),"",INDEX('Policy Characteristics'!E:E,MATCH($C1630,'Policy Characteristics'!$C:$C,0)))</f>
        <v>cross reduce BAU subsidies</v>
      </c>
      <c r="L1630" s="239">
        <f>IF(ISBLANK(INDEX('Policy Characteristics'!F:F,MATCH($C1630,'Policy Characteristics'!$C:$C,0))),"",INDEX('Policy Characteristics'!F:F,MATCH($C1630,'Policy Characteristics'!$C:$C,0)))</f>
        <v>0</v>
      </c>
      <c r="M1630" s="239">
        <f>IF(ISBLANK(INDEX('Policy Characteristics'!G:G,MATCH($C1630,'Policy Characteristics'!$C:$C,0))),"",INDEX('Policy Characteristics'!G:G,MATCH($C1630,'Policy Characteristics'!$C:$C,0)))</f>
        <v>1</v>
      </c>
      <c r="N1630" s="239">
        <f>IF(ISBLANK(INDEX('Policy Characteristics'!H:H,MATCH($C1630,'Policy Characteristics'!$C:$C,0))),"",INDEX('Policy Characteristics'!H:H,MATCH($C1630,'Policy Characteristics'!$C:$C,0)))</f>
        <v>0.01</v>
      </c>
      <c r="O1630" s="76" t="str">
        <f>IF(ISBLANK(INDEX('Policy Characteristics'!I:I,MATCH($C1630,'Policy Characteristics'!$C:$C,0))),"",INDEX('Policy Characteristics'!I:I,MATCH($C1630,'Policy Characteristics'!$C:$C,0)))</f>
        <v>% reduction in BAU subsidies</v>
      </c>
      <c r="P1630" s="76" t="str">
        <f>IF(ISBLANK(INDEX('Policy Characteristics'!J:J,MATCH($C1630,'Policy Characteristics'!$C:$C,0))),"",INDEX('Policy Characteristics'!J:J,MATCH($C1630,'Policy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0" s="76" t="str">
        <f>IF(ISBLANK(INDEX('Policy Characteristics'!K:K,MATCH($C1630,'Policy Characteristics'!$C:$C,0))),"",INDEX('Policy Characteristics'!K:K,MATCH($C1630,'Policy Characteristics'!$C:$C,0)))</f>
        <v>fuels.html#end-subsidies</v>
      </c>
      <c r="R1630" s="76" t="str">
        <f>IF(ISBLANK(INDEX('Policy Characteristics'!L:L,MATCH($C1630,'Policy Characteristics'!$C:$C,0))),"",INDEX('Policy Characteristics'!L:L,MATCH($C1630,'Policy Characteristics'!$C:$C,0)))</f>
        <v>end-existing-subsidies.html</v>
      </c>
    </row>
    <row r="1631" spans="1:18" s="76" customFormat="1" x14ac:dyDescent="0.25">
      <c r="A1631" s="76" t="str">
        <f>IF(ISBLANK(INDEX('Policy Characteristics'!A:A,MATCH($C1631,'Policy Characteristics'!$C:$C,0))),"",INDEX('Policy Characteristics'!A:A,MATCH($C1631,'Policy Characteristics'!$C:$C,0)))</f>
        <v>Cross-Sector</v>
      </c>
      <c r="B1631" s="234" t="str">
        <f>IF(ISBLANK(INDEX('Policy Characteristics'!B:B,MATCH($C1631,'Policy Characteristics'!$C:$C,0))),"",INDEX('Policy Characteristics'!B:B,MATCH($C1631,'Policy Characteristics'!$C:$C,0)))</f>
        <v>End Existing Subsidies</v>
      </c>
      <c r="C1631" s="76" t="str">
        <f t="shared" si="49"/>
        <v>Percent Reduction in BAU Subsidies</v>
      </c>
      <c r="D1631" s="78" t="s">
        <v>50</v>
      </c>
      <c r="E1631" s="88"/>
      <c r="F1631" s="78" t="s">
        <v>94</v>
      </c>
      <c r="G1631" s="88"/>
      <c r="H1631" s="15">
        <v>74</v>
      </c>
      <c r="I1631" s="235" t="s">
        <v>43</v>
      </c>
      <c r="J1631" s="236" t="str">
        <f>IF(ISBLANK(INDEX('Policy Characteristics'!D:D,MATCH($C1631,'Policy Characteristics'!$C:$C,0))),"",INDEX('Policy Characteristics'!D:D,MATCH($C1631,'Policy Characteristics'!$C:$C,0)))</f>
        <v>End Existing Subsidies</v>
      </c>
      <c r="K1631" s="76" t="str">
        <f>IF(ISBLANK(INDEX('Policy Characteristics'!E:E,MATCH($C1631,'Policy Characteristics'!$C:$C,0))),"",INDEX('Policy Characteristics'!E:E,MATCH($C1631,'Policy Characteristics'!$C:$C,0)))</f>
        <v>cross reduce BAU subsidies</v>
      </c>
      <c r="L1631" s="239">
        <f>IF(ISBLANK(INDEX('Policy Characteristics'!F:F,MATCH($C1631,'Policy Characteristics'!$C:$C,0))),"",INDEX('Policy Characteristics'!F:F,MATCH($C1631,'Policy Characteristics'!$C:$C,0)))</f>
        <v>0</v>
      </c>
      <c r="M1631" s="239">
        <f>IF(ISBLANK(INDEX('Policy Characteristics'!G:G,MATCH($C1631,'Policy Characteristics'!$C:$C,0))),"",INDEX('Policy Characteristics'!G:G,MATCH($C1631,'Policy Characteristics'!$C:$C,0)))</f>
        <v>1</v>
      </c>
      <c r="N1631" s="239">
        <f>IF(ISBLANK(INDEX('Policy Characteristics'!H:H,MATCH($C1631,'Policy Characteristics'!$C:$C,0))),"",INDEX('Policy Characteristics'!H:H,MATCH($C1631,'Policy Characteristics'!$C:$C,0)))</f>
        <v>0.01</v>
      </c>
      <c r="O1631" s="76" t="str">
        <f>IF(ISBLANK(INDEX('Policy Characteristics'!I:I,MATCH($C1631,'Policy Characteristics'!$C:$C,0))),"",INDEX('Policy Characteristics'!I:I,MATCH($C1631,'Policy Characteristics'!$C:$C,0)))</f>
        <v>% reduction in BAU subsidies</v>
      </c>
      <c r="P1631" s="76" t="str">
        <f>IF(ISBLANK(INDEX('Policy Characteristics'!J:J,MATCH($C1631,'Policy Characteristics'!$C:$C,0))),"",INDEX('Policy Characteristics'!J:J,MATCH($C1631,'Policy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1" s="76" t="str">
        <f>IF(ISBLANK(INDEX('Policy Characteristics'!K:K,MATCH($C1631,'Policy Characteristics'!$C:$C,0))),"",INDEX('Policy Characteristics'!K:K,MATCH($C1631,'Policy Characteristics'!$C:$C,0)))</f>
        <v>fuels.html#end-subsidies</v>
      </c>
      <c r="R1631" s="76" t="str">
        <f>IF(ISBLANK(INDEX('Policy Characteristics'!L:L,MATCH($C1631,'Policy Characteristics'!$C:$C,0))),"",INDEX('Policy Characteristics'!L:L,MATCH($C1631,'Policy Characteristics'!$C:$C,0)))</f>
        <v>end-existing-subsidies.html</v>
      </c>
    </row>
    <row r="1632" spans="1:18" s="76" customFormat="1" x14ac:dyDescent="0.25">
      <c r="A1632" s="76" t="str">
        <f>IF(ISBLANK(INDEX('Policy Characteristics'!A:A,MATCH($C1632,'Policy Characteristics'!$C:$C,0))),"",INDEX('Policy Characteristics'!A:A,MATCH($C1632,'Policy Characteristics'!$C:$C,0)))</f>
        <v>Cross-Sector</v>
      </c>
      <c r="B1632" s="234" t="str">
        <f>IF(ISBLANK(INDEX('Policy Characteristics'!B:B,MATCH($C1632,'Policy Characteristics'!$C:$C,0))),"",INDEX('Policy Characteristics'!B:B,MATCH($C1632,'Policy Characteristics'!$C:$C,0)))</f>
        <v>End Existing Subsidies</v>
      </c>
      <c r="C1632" s="76" t="str">
        <f t="shared" si="49"/>
        <v>Percent Reduction in BAU Subsidies</v>
      </c>
      <c r="D1632" s="78" t="s">
        <v>51</v>
      </c>
      <c r="E1632" s="88"/>
      <c r="F1632" s="78" t="s">
        <v>92</v>
      </c>
      <c r="G1632" s="88"/>
      <c r="H1632" s="15">
        <v>707</v>
      </c>
      <c r="I1632" s="235" t="s">
        <v>44</v>
      </c>
      <c r="J1632" s="236" t="str">
        <f>IF(ISBLANK(INDEX('Policy Characteristics'!D:D,MATCH($C1632,'Policy Characteristics'!$C:$C,0))),"",INDEX('Policy Characteristics'!D:D,MATCH($C1632,'Policy Characteristics'!$C:$C,0)))</f>
        <v>End Existing Subsidies</v>
      </c>
      <c r="K1632" s="76" t="str">
        <f>IF(ISBLANK(INDEX('Policy Characteristics'!E:E,MATCH($C1632,'Policy Characteristics'!$C:$C,0))),"",INDEX('Policy Characteristics'!E:E,MATCH($C1632,'Policy Characteristics'!$C:$C,0)))</f>
        <v>cross reduce BAU subsidies</v>
      </c>
      <c r="L1632" s="239">
        <f>IF(ISBLANK(INDEX('Policy Characteristics'!F:F,MATCH($C1632,'Policy Characteristics'!$C:$C,0))),"",INDEX('Policy Characteristics'!F:F,MATCH($C1632,'Policy Characteristics'!$C:$C,0)))</f>
        <v>0</v>
      </c>
      <c r="M1632" s="239">
        <f>IF(ISBLANK(INDEX('Policy Characteristics'!G:G,MATCH($C1632,'Policy Characteristics'!$C:$C,0))),"",INDEX('Policy Characteristics'!G:G,MATCH($C1632,'Policy Characteristics'!$C:$C,0)))</f>
        <v>1</v>
      </c>
      <c r="N1632" s="239">
        <f>IF(ISBLANK(INDEX('Policy Characteristics'!H:H,MATCH($C1632,'Policy Characteristics'!$C:$C,0))),"",INDEX('Policy Characteristics'!H:H,MATCH($C1632,'Policy Characteristics'!$C:$C,0)))</f>
        <v>0.01</v>
      </c>
      <c r="O1632" s="76" t="str">
        <f>IF(ISBLANK(INDEX('Policy Characteristics'!I:I,MATCH($C1632,'Policy Characteristics'!$C:$C,0))),"",INDEX('Policy Characteristics'!I:I,MATCH($C1632,'Policy Characteristics'!$C:$C,0)))</f>
        <v>% reduction in BAU subsidies</v>
      </c>
      <c r="P1632" s="76" t="str">
        <f>IF(ISBLANK(INDEX('Policy Characteristics'!J:J,MATCH($C1632,'Policy Characteristics'!$C:$C,0))),"",INDEX('Policy Characteristics'!J:J,MATCH($C1632,'Policy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2" s="76" t="str">
        <f>IF(ISBLANK(INDEX('Policy Characteristics'!K:K,MATCH($C1632,'Policy Characteristics'!$C:$C,0))),"",INDEX('Policy Characteristics'!K:K,MATCH($C1632,'Policy Characteristics'!$C:$C,0)))</f>
        <v>fuels.html#end-subsidies</v>
      </c>
      <c r="R1632" s="76" t="str">
        <f>IF(ISBLANK(INDEX('Policy Characteristics'!L:L,MATCH($C1632,'Policy Characteristics'!$C:$C,0))),"",INDEX('Policy Characteristics'!L:L,MATCH($C1632,'Policy Characteristics'!$C:$C,0)))</f>
        <v>end-existing-subsidies.html</v>
      </c>
    </row>
    <row r="1633" spans="1:18" s="76" customFormat="1" x14ac:dyDescent="0.25">
      <c r="A1633" s="76" t="str">
        <f>IF(ISBLANK(INDEX('Policy Characteristics'!A:A,MATCH($C1633,'Policy Characteristics'!$C:$C,0))),"",INDEX('Policy Characteristics'!A:A,MATCH($C1633,'Policy Characteristics'!$C:$C,0)))</f>
        <v>Cross-Sector</v>
      </c>
      <c r="B1633" s="234" t="str">
        <f>IF(ISBLANK(INDEX('Policy Characteristics'!B:B,MATCH($C1633,'Policy Characteristics'!$C:$C,0))),"",INDEX('Policy Characteristics'!B:B,MATCH($C1633,'Policy Characteristics'!$C:$C,0)))</f>
        <v>End Existing Subsidies</v>
      </c>
      <c r="C1633" s="76" t="str">
        <f t="shared" si="49"/>
        <v>Percent Reduction in BAU Subsidies</v>
      </c>
      <c r="D1633" s="78" t="s">
        <v>53</v>
      </c>
      <c r="E1633" s="88"/>
      <c r="F1633" s="78" t="s">
        <v>95</v>
      </c>
      <c r="G1633" s="88"/>
      <c r="H1633" s="15">
        <v>75</v>
      </c>
      <c r="I1633" s="235" t="s">
        <v>43</v>
      </c>
      <c r="J1633" s="236" t="str">
        <f>IF(ISBLANK(INDEX('Policy Characteristics'!D:D,MATCH($C1633,'Policy Characteristics'!$C:$C,0))),"",INDEX('Policy Characteristics'!D:D,MATCH($C1633,'Policy Characteristics'!$C:$C,0)))</f>
        <v>End Existing Subsidies</v>
      </c>
      <c r="K1633" s="76" t="str">
        <f>IF(ISBLANK(INDEX('Policy Characteristics'!E:E,MATCH($C1633,'Policy Characteristics'!$C:$C,0))),"",INDEX('Policy Characteristics'!E:E,MATCH($C1633,'Policy Characteristics'!$C:$C,0)))</f>
        <v>cross reduce BAU subsidies</v>
      </c>
      <c r="L1633" s="239">
        <f>IF(ISBLANK(INDEX('Policy Characteristics'!F:F,MATCH($C1633,'Policy Characteristics'!$C:$C,0))),"",INDEX('Policy Characteristics'!F:F,MATCH($C1633,'Policy Characteristics'!$C:$C,0)))</f>
        <v>0</v>
      </c>
      <c r="M1633" s="239">
        <f>IF(ISBLANK(INDEX('Policy Characteristics'!G:G,MATCH($C1633,'Policy Characteristics'!$C:$C,0))),"",INDEX('Policy Characteristics'!G:G,MATCH($C1633,'Policy Characteristics'!$C:$C,0)))</f>
        <v>1</v>
      </c>
      <c r="N1633" s="239">
        <f>IF(ISBLANK(INDEX('Policy Characteristics'!H:H,MATCH($C1633,'Policy Characteristics'!$C:$C,0))),"",INDEX('Policy Characteristics'!H:H,MATCH($C1633,'Policy Characteristics'!$C:$C,0)))</f>
        <v>0.01</v>
      </c>
      <c r="O1633" s="76" t="str">
        <f>IF(ISBLANK(INDEX('Policy Characteristics'!I:I,MATCH($C1633,'Policy Characteristics'!$C:$C,0))),"",INDEX('Policy Characteristics'!I:I,MATCH($C1633,'Policy Characteristics'!$C:$C,0)))</f>
        <v>% reduction in BAU subsidies</v>
      </c>
      <c r="P1633" s="76" t="str">
        <f>IF(ISBLANK(INDEX('Policy Characteristics'!J:J,MATCH($C1633,'Policy Characteristics'!$C:$C,0))),"",INDEX('Policy Characteristics'!J:J,MATCH($C1633,'Policy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3" s="76" t="str">
        <f>IF(ISBLANK(INDEX('Policy Characteristics'!K:K,MATCH($C1633,'Policy Characteristics'!$C:$C,0))),"",INDEX('Policy Characteristics'!K:K,MATCH($C1633,'Policy Characteristics'!$C:$C,0)))</f>
        <v>fuels.html#end-subsidies</v>
      </c>
      <c r="R1633" s="76" t="str">
        <f>IF(ISBLANK(INDEX('Policy Characteristics'!L:L,MATCH($C1633,'Policy Characteristics'!$C:$C,0))),"",INDEX('Policy Characteristics'!L:L,MATCH($C1633,'Policy Characteristics'!$C:$C,0)))</f>
        <v>end-existing-subsidies.html</v>
      </c>
    </row>
    <row r="1634" spans="1:18" s="76" customFormat="1" x14ac:dyDescent="0.25">
      <c r="A1634" s="76" t="str">
        <f>IF(ISBLANK(INDEX('Policy Characteristics'!A:A,MATCH($C1634,'Policy Characteristics'!$C:$C,0))),"",INDEX('Policy Characteristics'!A:A,MATCH($C1634,'Policy Characteristics'!$C:$C,0)))</f>
        <v>Cross-Sector</v>
      </c>
      <c r="B1634" s="234" t="str">
        <f>IF(ISBLANK(INDEX('Policy Characteristics'!B:B,MATCH($C1634,'Policy Characteristics'!$C:$C,0))),"",INDEX('Policy Characteristics'!B:B,MATCH($C1634,'Policy Characteristics'!$C:$C,0)))</f>
        <v>End Existing Subsidies</v>
      </c>
      <c r="C1634" s="76" t="str">
        <f t="shared" si="49"/>
        <v>Percent Reduction in BAU Subsidies</v>
      </c>
      <c r="D1634" s="78" t="s">
        <v>54</v>
      </c>
      <c r="E1634" s="88"/>
      <c r="F1634" s="78" t="s">
        <v>96</v>
      </c>
      <c r="G1634" s="88"/>
      <c r="H1634" s="15">
        <v>76</v>
      </c>
      <c r="I1634" s="235" t="s">
        <v>43</v>
      </c>
      <c r="J1634" s="236" t="str">
        <f>IF(ISBLANK(INDEX('Policy Characteristics'!D:D,MATCH($C1634,'Policy Characteristics'!$C:$C,0))),"",INDEX('Policy Characteristics'!D:D,MATCH($C1634,'Policy Characteristics'!$C:$C,0)))</f>
        <v>End Existing Subsidies</v>
      </c>
      <c r="K1634" s="76" t="str">
        <f>IF(ISBLANK(INDEX('Policy Characteristics'!E:E,MATCH($C1634,'Policy Characteristics'!$C:$C,0))),"",INDEX('Policy Characteristics'!E:E,MATCH($C1634,'Policy Characteristics'!$C:$C,0)))</f>
        <v>cross reduce BAU subsidies</v>
      </c>
      <c r="L1634" s="239">
        <f>IF(ISBLANK(INDEX('Policy Characteristics'!F:F,MATCH($C1634,'Policy Characteristics'!$C:$C,0))),"",INDEX('Policy Characteristics'!F:F,MATCH($C1634,'Policy Characteristics'!$C:$C,0)))</f>
        <v>0</v>
      </c>
      <c r="M1634" s="239">
        <f>IF(ISBLANK(INDEX('Policy Characteristics'!G:G,MATCH($C1634,'Policy Characteristics'!$C:$C,0))),"",INDEX('Policy Characteristics'!G:G,MATCH($C1634,'Policy Characteristics'!$C:$C,0)))</f>
        <v>1</v>
      </c>
      <c r="N1634" s="239">
        <f>IF(ISBLANK(INDEX('Policy Characteristics'!H:H,MATCH($C1634,'Policy Characteristics'!$C:$C,0))),"",INDEX('Policy Characteristics'!H:H,MATCH($C1634,'Policy Characteristics'!$C:$C,0)))</f>
        <v>0.01</v>
      </c>
      <c r="O1634" s="76" t="str">
        <f>IF(ISBLANK(INDEX('Policy Characteristics'!I:I,MATCH($C1634,'Policy Characteristics'!$C:$C,0))),"",INDEX('Policy Characteristics'!I:I,MATCH($C1634,'Policy Characteristics'!$C:$C,0)))</f>
        <v>% reduction in BAU subsidies</v>
      </c>
      <c r="P1634" s="76" t="str">
        <f>IF(ISBLANK(INDEX('Policy Characteristics'!J:J,MATCH($C1634,'Policy Characteristics'!$C:$C,0))),"",INDEX('Policy Characteristics'!J:J,MATCH($C1634,'Policy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4" s="76" t="str">
        <f>IF(ISBLANK(INDEX('Policy Characteristics'!K:K,MATCH($C1634,'Policy Characteristics'!$C:$C,0))),"",INDEX('Policy Characteristics'!K:K,MATCH($C1634,'Policy Characteristics'!$C:$C,0)))</f>
        <v>fuels.html#end-subsidies</v>
      </c>
      <c r="R1634" s="76" t="str">
        <f>IF(ISBLANK(INDEX('Policy Characteristics'!L:L,MATCH($C1634,'Policy Characteristics'!$C:$C,0))),"",INDEX('Policy Characteristics'!L:L,MATCH($C1634,'Policy Characteristics'!$C:$C,0)))</f>
        <v>end-existing-subsidies.html</v>
      </c>
    </row>
    <row r="1635" spans="1:18" s="76" customFormat="1" x14ac:dyDescent="0.25">
      <c r="A1635" s="76" t="str">
        <f>IF(ISBLANK(INDEX('Policy Characteristics'!A:A,MATCH($C1635,'Policy Characteristics'!$C:$C,0))),"",INDEX('Policy Characteristics'!A:A,MATCH($C1635,'Policy Characteristics'!$C:$C,0)))</f>
        <v>Cross-Sector</v>
      </c>
      <c r="B1635" s="234" t="str">
        <f>IF(ISBLANK(INDEX('Policy Characteristics'!B:B,MATCH($C1635,'Policy Characteristics'!$C:$C,0))),"",INDEX('Policy Characteristics'!B:B,MATCH($C1635,'Policy Characteristics'!$C:$C,0)))</f>
        <v>End Existing Subsidies</v>
      </c>
      <c r="C1635" s="76" t="str">
        <f t="shared" si="49"/>
        <v>Percent Reduction in BAU Subsidies</v>
      </c>
      <c r="D1635" s="78" t="s">
        <v>55</v>
      </c>
      <c r="E1635" s="88"/>
      <c r="F1635" s="78" t="s">
        <v>97</v>
      </c>
      <c r="G1635" s="88"/>
      <c r="H1635" s="15">
        <v>708</v>
      </c>
      <c r="I1635" s="235" t="s">
        <v>44</v>
      </c>
      <c r="J1635" s="236" t="str">
        <f>IF(ISBLANK(INDEX('Policy Characteristics'!D:D,MATCH($C1635,'Policy Characteristics'!$C:$C,0))),"",INDEX('Policy Characteristics'!D:D,MATCH($C1635,'Policy Characteristics'!$C:$C,0)))</f>
        <v>End Existing Subsidies</v>
      </c>
      <c r="K1635" s="76" t="str">
        <f>IF(ISBLANK(INDEX('Policy Characteristics'!E:E,MATCH($C1635,'Policy Characteristics'!$C:$C,0))),"",INDEX('Policy Characteristics'!E:E,MATCH($C1635,'Policy Characteristics'!$C:$C,0)))</f>
        <v>cross reduce BAU subsidies</v>
      </c>
      <c r="L1635" s="239">
        <f>IF(ISBLANK(INDEX('Policy Characteristics'!F:F,MATCH($C1635,'Policy Characteristics'!$C:$C,0))),"",INDEX('Policy Characteristics'!F:F,MATCH($C1635,'Policy Characteristics'!$C:$C,0)))</f>
        <v>0</v>
      </c>
      <c r="M1635" s="239">
        <f>IF(ISBLANK(INDEX('Policy Characteristics'!G:G,MATCH($C1635,'Policy Characteristics'!$C:$C,0))),"",INDEX('Policy Characteristics'!G:G,MATCH($C1635,'Policy Characteristics'!$C:$C,0)))</f>
        <v>1</v>
      </c>
      <c r="N1635" s="239">
        <f>IF(ISBLANK(INDEX('Policy Characteristics'!H:H,MATCH($C1635,'Policy Characteristics'!$C:$C,0))),"",INDEX('Policy Characteristics'!H:H,MATCH($C1635,'Policy Characteristics'!$C:$C,0)))</f>
        <v>0.01</v>
      </c>
      <c r="O1635" s="76" t="str">
        <f>IF(ISBLANK(INDEX('Policy Characteristics'!I:I,MATCH($C1635,'Policy Characteristics'!$C:$C,0))),"",INDEX('Policy Characteristics'!I:I,MATCH($C1635,'Policy Characteristics'!$C:$C,0)))</f>
        <v>% reduction in BAU subsidies</v>
      </c>
      <c r="P1635" s="76" t="str">
        <f>IF(ISBLANK(INDEX('Policy Characteristics'!J:J,MATCH($C1635,'Policy Characteristics'!$C:$C,0))),"",INDEX('Policy Characteristics'!J:J,MATCH($C1635,'Policy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5" s="76" t="str">
        <f>IF(ISBLANK(INDEX('Policy Characteristics'!K:K,MATCH($C1635,'Policy Characteristics'!$C:$C,0))),"",INDEX('Policy Characteristics'!K:K,MATCH($C1635,'Policy Characteristics'!$C:$C,0)))</f>
        <v>fuels.html#end-subsidies</v>
      </c>
      <c r="R1635" s="76" t="str">
        <f>IF(ISBLANK(INDEX('Policy Characteristics'!L:L,MATCH($C1635,'Policy Characteristics'!$C:$C,0))),"",INDEX('Policy Characteristics'!L:L,MATCH($C1635,'Policy Characteristics'!$C:$C,0)))</f>
        <v>end-existing-subsidies.html</v>
      </c>
    </row>
    <row r="1636" spans="1:18" s="76" customFormat="1" x14ac:dyDescent="0.25">
      <c r="A1636" s="76" t="str">
        <f>IF(ISBLANK(INDEX('Policy Characteristics'!A:A,MATCH($C1636,'Policy Characteristics'!$C:$C,0))),"",INDEX('Policy Characteristics'!A:A,MATCH($C1636,'Policy Characteristics'!$C:$C,0)))</f>
        <v>Cross-Sector</v>
      </c>
      <c r="B1636" s="234" t="str">
        <f>IF(ISBLANK(INDEX('Policy Characteristics'!B:B,MATCH($C1636,'Policy Characteristics'!$C:$C,0))),"",INDEX('Policy Characteristics'!B:B,MATCH($C1636,'Policy Characteristics'!$C:$C,0)))</f>
        <v>End Existing Subsidies</v>
      </c>
      <c r="C1636" s="76" t="str">
        <f t="shared" si="49"/>
        <v>Percent Reduction in BAU Subsidies</v>
      </c>
      <c r="D1636" s="78" t="s">
        <v>56</v>
      </c>
      <c r="E1636" s="88"/>
      <c r="F1636" s="78" t="s">
        <v>98</v>
      </c>
      <c r="G1636" s="88"/>
      <c r="H1636" s="15">
        <v>709</v>
      </c>
      <c r="I1636" s="235" t="s">
        <v>44</v>
      </c>
      <c r="J1636" s="236" t="str">
        <f>IF(ISBLANK(INDEX('Policy Characteristics'!D:D,MATCH($C1636,'Policy Characteristics'!$C:$C,0))),"",INDEX('Policy Characteristics'!D:D,MATCH($C1636,'Policy Characteristics'!$C:$C,0)))</f>
        <v>End Existing Subsidies</v>
      </c>
      <c r="K1636" s="76" t="str">
        <f>IF(ISBLANK(INDEX('Policy Characteristics'!E:E,MATCH($C1636,'Policy Characteristics'!$C:$C,0))),"",INDEX('Policy Characteristics'!E:E,MATCH($C1636,'Policy Characteristics'!$C:$C,0)))</f>
        <v>cross reduce BAU subsidies</v>
      </c>
      <c r="L1636" s="239">
        <f>IF(ISBLANK(INDEX('Policy Characteristics'!F:F,MATCH($C1636,'Policy Characteristics'!$C:$C,0))),"",INDEX('Policy Characteristics'!F:F,MATCH($C1636,'Policy Characteristics'!$C:$C,0)))</f>
        <v>0</v>
      </c>
      <c r="M1636" s="239">
        <f>IF(ISBLANK(INDEX('Policy Characteristics'!G:G,MATCH($C1636,'Policy Characteristics'!$C:$C,0))),"",INDEX('Policy Characteristics'!G:G,MATCH($C1636,'Policy Characteristics'!$C:$C,0)))</f>
        <v>1</v>
      </c>
      <c r="N1636" s="239">
        <f>IF(ISBLANK(INDEX('Policy Characteristics'!H:H,MATCH($C1636,'Policy Characteristics'!$C:$C,0))),"",INDEX('Policy Characteristics'!H:H,MATCH($C1636,'Policy Characteristics'!$C:$C,0)))</f>
        <v>0.01</v>
      </c>
      <c r="O1636" s="76" t="str">
        <f>IF(ISBLANK(INDEX('Policy Characteristics'!I:I,MATCH($C1636,'Policy Characteristics'!$C:$C,0))),"",INDEX('Policy Characteristics'!I:I,MATCH($C1636,'Policy Characteristics'!$C:$C,0)))</f>
        <v>% reduction in BAU subsidies</v>
      </c>
      <c r="P1636" s="76" t="str">
        <f>IF(ISBLANK(INDEX('Policy Characteristics'!J:J,MATCH($C1636,'Policy Characteristics'!$C:$C,0))),"",INDEX('Policy Characteristics'!J:J,MATCH($C1636,'Policy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6" s="76" t="str">
        <f>IF(ISBLANK(INDEX('Policy Characteristics'!K:K,MATCH($C1636,'Policy Characteristics'!$C:$C,0))),"",INDEX('Policy Characteristics'!K:K,MATCH($C1636,'Policy Characteristics'!$C:$C,0)))</f>
        <v>fuels.html#end-subsidies</v>
      </c>
      <c r="R1636" s="76" t="str">
        <f>IF(ISBLANK(INDEX('Policy Characteristics'!L:L,MATCH($C1636,'Policy Characteristics'!$C:$C,0))),"",INDEX('Policy Characteristics'!L:L,MATCH($C1636,'Policy Characteristics'!$C:$C,0)))</f>
        <v>end-existing-subsidies.html</v>
      </c>
    </row>
    <row r="1637" spans="1:18" s="76" customFormat="1" x14ac:dyDescent="0.25">
      <c r="A1637" s="76" t="str">
        <f>IF(ISBLANK(INDEX('Policy Characteristics'!A:A,MATCH($C1637,'Policy Characteristics'!$C:$C,0))),"",INDEX('Policy Characteristics'!A:A,MATCH($C1637,'Policy Characteristics'!$C:$C,0)))</f>
        <v>Cross-Sector</v>
      </c>
      <c r="B1637" s="234" t="str">
        <f>IF(ISBLANK(INDEX('Policy Characteristics'!B:B,MATCH($C1637,'Policy Characteristics'!$C:$C,0))),"",INDEX('Policy Characteristics'!B:B,MATCH($C1637,'Policy Characteristics'!$C:$C,0)))</f>
        <v>End Existing Subsidies</v>
      </c>
      <c r="C1637" s="76" t="str">
        <f t="shared" si="49"/>
        <v>Percent Reduction in BAU Subsidies</v>
      </c>
      <c r="D1637" s="78" t="s">
        <v>716</v>
      </c>
      <c r="E1637" s="88"/>
      <c r="F1637" s="78" t="s">
        <v>717</v>
      </c>
      <c r="G1637" s="88"/>
      <c r="H1637" s="15">
        <v>710</v>
      </c>
      <c r="I1637" s="235" t="s">
        <v>44</v>
      </c>
      <c r="J1637" s="236" t="str">
        <f>IF(ISBLANK(INDEX('Policy Characteristics'!D:D,MATCH($C1637,'Policy Characteristics'!$C:$C,0))),"",INDEX('Policy Characteristics'!D:D,MATCH($C1637,'Policy Characteristics'!$C:$C,0)))</f>
        <v>End Existing Subsidies</v>
      </c>
      <c r="K1637" s="76" t="str">
        <f>IF(ISBLANK(INDEX('Policy Characteristics'!E:E,MATCH($C1637,'Policy Characteristics'!$C:$C,0))),"",INDEX('Policy Characteristics'!E:E,MATCH($C1637,'Policy Characteristics'!$C:$C,0)))</f>
        <v>cross reduce BAU subsidies</v>
      </c>
      <c r="L1637" s="239">
        <f>IF(ISBLANK(INDEX('Policy Characteristics'!F:F,MATCH($C1637,'Policy Characteristics'!$C:$C,0))),"",INDEX('Policy Characteristics'!F:F,MATCH($C1637,'Policy Characteristics'!$C:$C,0)))</f>
        <v>0</v>
      </c>
      <c r="M1637" s="239">
        <f>IF(ISBLANK(INDEX('Policy Characteristics'!G:G,MATCH($C1637,'Policy Characteristics'!$C:$C,0))),"",INDEX('Policy Characteristics'!G:G,MATCH($C1637,'Policy Characteristics'!$C:$C,0)))</f>
        <v>1</v>
      </c>
      <c r="N1637" s="239">
        <f>IF(ISBLANK(INDEX('Policy Characteristics'!H:H,MATCH($C1637,'Policy Characteristics'!$C:$C,0))),"",INDEX('Policy Characteristics'!H:H,MATCH($C1637,'Policy Characteristics'!$C:$C,0)))</f>
        <v>0.01</v>
      </c>
      <c r="O1637" s="76" t="str">
        <f>IF(ISBLANK(INDEX('Policy Characteristics'!I:I,MATCH($C1637,'Policy Characteristics'!$C:$C,0))),"",INDEX('Policy Characteristics'!I:I,MATCH($C1637,'Policy Characteristics'!$C:$C,0)))</f>
        <v>% reduction in BAU subsidies</v>
      </c>
      <c r="P1637" s="76" t="str">
        <f>IF(ISBLANK(INDEX('Policy Characteristics'!J:J,MATCH($C1637,'Policy Characteristics'!$C:$C,0))),"",INDEX('Policy Characteristics'!J:J,MATCH($C1637,'Policy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7" s="76" t="str">
        <f>IF(ISBLANK(INDEX('Policy Characteristics'!K:K,MATCH($C1637,'Policy Characteristics'!$C:$C,0))),"",INDEX('Policy Characteristics'!K:K,MATCH($C1637,'Policy Characteristics'!$C:$C,0)))</f>
        <v>fuels.html#end-subsidies</v>
      </c>
      <c r="R1637" s="76" t="str">
        <f>IF(ISBLANK(INDEX('Policy Characteristics'!L:L,MATCH($C1637,'Policy Characteristics'!$C:$C,0))),"",INDEX('Policy Characteristics'!L:L,MATCH($C1637,'Policy Characteristics'!$C:$C,0)))</f>
        <v>end-existing-subsidies.html</v>
      </c>
    </row>
    <row r="1638" spans="1:18" s="76" customFormat="1" x14ac:dyDescent="0.25">
      <c r="A1638" s="76" t="str">
        <f>IF(ISBLANK(INDEX('Policy Characteristics'!A:A,MATCH($C1638,'Policy Characteristics'!$C:$C,0))),"",INDEX('Policy Characteristics'!A:A,MATCH($C1638,'Policy Characteristics'!$C:$C,0)))</f>
        <v>Cross-Sector</v>
      </c>
      <c r="B1638" s="234" t="str">
        <f>IF(ISBLANK(INDEX('Policy Characteristics'!B:B,MATCH($C1638,'Policy Characteristics'!$C:$C,0))),"",INDEX('Policy Characteristics'!B:B,MATCH($C1638,'Policy Characteristics'!$C:$C,0)))</f>
        <v>End Existing Subsidies</v>
      </c>
      <c r="C1638" s="76" t="str">
        <f t="shared" si="49"/>
        <v>Percent Reduction in BAU Subsidies</v>
      </c>
      <c r="D1638" s="78" t="s">
        <v>75</v>
      </c>
      <c r="E1638" s="88"/>
      <c r="F1638" s="78" t="s">
        <v>99</v>
      </c>
      <c r="G1638" s="88"/>
      <c r="H1638" s="15">
        <v>711</v>
      </c>
      <c r="I1638" s="235" t="s">
        <v>44</v>
      </c>
      <c r="J1638" s="236" t="str">
        <f>IF(ISBLANK(INDEX('Policy Characteristics'!D:D,MATCH($C1638,'Policy Characteristics'!$C:$C,0))),"",INDEX('Policy Characteristics'!D:D,MATCH($C1638,'Policy Characteristics'!$C:$C,0)))</f>
        <v>End Existing Subsidies</v>
      </c>
      <c r="K1638" s="76" t="str">
        <f>IF(ISBLANK(INDEX('Policy Characteristics'!E:E,MATCH($C1638,'Policy Characteristics'!$C:$C,0))),"",INDEX('Policy Characteristics'!E:E,MATCH($C1638,'Policy Characteristics'!$C:$C,0)))</f>
        <v>cross reduce BAU subsidies</v>
      </c>
      <c r="L1638" s="239">
        <f>IF(ISBLANK(INDEX('Policy Characteristics'!F:F,MATCH($C1638,'Policy Characteristics'!$C:$C,0))),"",INDEX('Policy Characteristics'!F:F,MATCH($C1638,'Policy Characteristics'!$C:$C,0)))</f>
        <v>0</v>
      </c>
      <c r="M1638" s="239">
        <f>IF(ISBLANK(INDEX('Policy Characteristics'!G:G,MATCH($C1638,'Policy Characteristics'!$C:$C,0))),"",INDEX('Policy Characteristics'!G:G,MATCH($C1638,'Policy Characteristics'!$C:$C,0)))</f>
        <v>1</v>
      </c>
      <c r="N1638" s="239">
        <f>IF(ISBLANK(INDEX('Policy Characteristics'!H:H,MATCH($C1638,'Policy Characteristics'!$C:$C,0))),"",INDEX('Policy Characteristics'!H:H,MATCH($C1638,'Policy Characteristics'!$C:$C,0)))</f>
        <v>0.01</v>
      </c>
      <c r="O1638" s="76" t="str">
        <f>IF(ISBLANK(INDEX('Policy Characteristics'!I:I,MATCH($C1638,'Policy Characteristics'!$C:$C,0))),"",INDEX('Policy Characteristics'!I:I,MATCH($C1638,'Policy Characteristics'!$C:$C,0)))</f>
        <v>% reduction in BAU subsidies</v>
      </c>
      <c r="P1638" s="76" t="str">
        <f>IF(ISBLANK(INDEX('Policy Characteristics'!J:J,MATCH($C1638,'Policy Characteristics'!$C:$C,0))),"",INDEX('Policy Characteristics'!J:J,MATCH($C1638,'Policy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8" s="76" t="str">
        <f>IF(ISBLANK(INDEX('Policy Characteristics'!K:K,MATCH($C1638,'Policy Characteristics'!$C:$C,0))),"",INDEX('Policy Characteristics'!K:K,MATCH($C1638,'Policy Characteristics'!$C:$C,0)))</f>
        <v>fuels.html#end-subsidies</v>
      </c>
      <c r="R1638" s="76" t="str">
        <f>IF(ISBLANK(INDEX('Policy Characteristics'!L:L,MATCH($C1638,'Policy Characteristics'!$C:$C,0))),"",INDEX('Policy Characteristics'!L:L,MATCH($C1638,'Policy Characteristics'!$C:$C,0)))</f>
        <v>end-existing-subsidies.html</v>
      </c>
    </row>
    <row r="1639" spans="1:18" s="76" customFormat="1" x14ac:dyDescent="0.25">
      <c r="A1639" s="76" t="str">
        <f>IF(ISBLANK(INDEX('Policy Characteristics'!A:A,MATCH($C1639,'Policy Characteristics'!$C:$C,0))),"",INDEX('Policy Characteristics'!A:A,MATCH($C1639,'Policy Characteristics'!$C:$C,0)))</f>
        <v>Cross-Sector</v>
      </c>
      <c r="B1639" s="234" t="str">
        <f>IF(ISBLANK(INDEX('Policy Characteristics'!B:B,MATCH($C1639,'Policy Characteristics'!$C:$C,0))),"",INDEX('Policy Characteristics'!B:B,MATCH($C1639,'Policy Characteristics'!$C:$C,0)))</f>
        <v>End Existing Subsidies</v>
      </c>
      <c r="C1639" s="76" t="str">
        <f t="shared" si="49"/>
        <v>Percent Reduction in BAU Subsidies</v>
      </c>
      <c r="D1639" s="78" t="s">
        <v>433</v>
      </c>
      <c r="E1639" s="88"/>
      <c r="F1639" s="78" t="s">
        <v>434</v>
      </c>
      <c r="G1639" s="88"/>
      <c r="H1639" s="15">
        <v>712</v>
      </c>
      <c r="I1639" s="235" t="s">
        <v>43</v>
      </c>
      <c r="J1639" s="236" t="str">
        <f>IF(ISBLANK(INDEX('Policy Characteristics'!D:D,MATCH($C1639,'Policy Characteristics'!$C:$C,0))),"",INDEX('Policy Characteristics'!D:D,MATCH($C1639,'Policy Characteristics'!$C:$C,0)))</f>
        <v>End Existing Subsidies</v>
      </c>
      <c r="K1639" s="76" t="str">
        <f>IF(ISBLANK(INDEX('Policy Characteristics'!E:E,MATCH($C1639,'Policy Characteristics'!$C:$C,0))),"",INDEX('Policy Characteristics'!E:E,MATCH($C1639,'Policy Characteristics'!$C:$C,0)))</f>
        <v>cross reduce BAU subsidies</v>
      </c>
      <c r="L1639" s="239">
        <f>IF(ISBLANK(INDEX('Policy Characteristics'!F:F,MATCH($C1639,'Policy Characteristics'!$C:$C,0))),"",INDEX('Policy Characteristics'!F:F,MATCH($C1639,'Policy Characteristics'!$C:$C,0)))</f>
        <v>0</v>
      </c>
      <c r="M1639" s="239">
        <f>IF(ISBLANK(INDEX('Policy Characteristics'!G:G,MATCH($C1639,'Policy Characteristics'!$C:$C,0))),"",INDEX('Policy Characteristics'!G:G,MATCH($C1639,'Policy Characteristics'!$C:$C,0)))</f>
        <v>1</v>
      </c>
      <c r="N1639" s="239">
        <f>IF(ISBLANK(INDEX('Policy Characteristics'!H:H,MATCH($C1639,'Policy Characteristics'!$C:$C,0))),"",INDEX('Policy Characteristics'!H:H,MATCH($C1639,'Policy Characteristics'!$C:$C,0)))</f>
        <v>0.01</v>
      </c>
      <c r="O1639" s="76" t="str">
        <f>IF(ISBLANK(INDEX('Policy Characteristics'!I:I,MATCH($C1639,'Policy Characteristics'!$C:$C,0))),"",INDEX('Policy Characteristics'!I:I,MATCH($C1639,'Policy Characteristics'!$C:$C,0)))</f>
        <v>% reduction in BAU subsidies</v>
      </c>
      <c r="P1639" s="76" t="str">
        <f>IF(ISBLANK(INDEX('Policy Characteristics'!J:J,MATCH($C1639,'Policy Characteristics'!$C:$C,0))),"",INDEX('Policy Characteristics'!J:J,MATCH($C1639,'Policy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9" s="76" t="str">
        <f>IF(ISBLANK(INDEX('Policy Characteristics'!K:K,MATCH($C1639,'Policy Characteristics'!$C:$C,0))),"",INDEX('Policy Characteristics'!K:K,MATCH($C1639,'Policy Characteristics'!$C:$C,0)))</f>
        <v>fuels.html#end-subsidies</v>
      </c>
      <c r="R1639" s="76" t="str">
        <f>IF(ISBLANK(INDEX('Policy Characteristics'!L:L,MATCH($C1639,'Policy Characteristics'!$C:$C,0))),"",INDEX('Policy Characteristics'!L:L,MATCH($C1639,'Policy Characteristics'!$C:$C,0)))</f>
        <v>end-existing-subsidies.html</v>
      </c>
    </row>
    <row r="1640" spans="1:18" s="76" customFormat="1" x14ac:dyDescent="0.25">
      <c r="A1640" s="76" t="str">
        <f>IF(ISBLANK(INDEX('Policy Characteristics'!A:A,MATCH($C1640,'Policy Characteristics'!$C:$C,0))),"",INDEX('Policy Characteristics'!A:A,MATCH($C1640,'Policy Characteristics'!$C:$C,0)))</f>
        <v>Cross-Sector</v>
      </c>
      <c r="B1640" s="234" t="str">
        <f>IF(ISBLANK(INDEX('Policy Characteristics'!B:B,MATCH($C1640,'Policy Characteristics'!$C:$C,0))),"",INDEX('Policy Characteristics'!B:B,MATCH($C1640,'Policy Characteristics'!$C:$C,0)))</f>
        <v>End Existing Subsidies</v>
      </c>
      <c r="C1640" s="76" t="str">
        <f t="shared" si="49"/>
        <v>Percent Reduction in BAU Subsidies</v>
      </c>
      <c r="D1640" s="78" t="s">
        <v>440</v>
      </c>
      <c r="E1640" s="88"/>
      <c r="F1640" s="78" t="s">
        <v>441</v>
      </c>
      <c r="G1640" s="88"/>
      <c r="H1640" s="15">
        <v>713</v>
      </c>
      <c r="I1640" s="235" t="s">
        <v>44</v>
      </c>
      <c r="J1640" s="236" t="str">
        <f>IF(ISBLANK(INDEX('Policy Characteristics'!D:D,MATCH($C1640,'Policy Characteristics'!$C:$C,0))),"",INDEX('Policy Characteristics'!D:D,MATCH($C1640,'Policy Characteristics'!$C:$C,0)))</f>
        <v>End Existing Subsidies</v>
      </c>
      <c r="K1640" s="76" t="str">
        <f>IF(ISBLANK(INDEX('Policy Characteristics'!E:E,MATCH($C1640,'Policy Characteristics'!$C:$C,0))),"",INDEX('Policy Characteristics'!E:E,MATCH($C1640,'Policy Characteristics'!$C:$C,0)))</f>
        <v>cross reduce BAU subsidies</v>
      </c>
      <c r="L1640" s="239">
        <f>IF(ISBLANK(INDEX('Policy Characteristics'!F:F,MATCH($C1640,'Policy Characteristics'!$C:$C,0))),"",INDEX('Policy Characteristics'!F:F,MATCH($C1640,'Policy Characteristics'!$C:$C,0)))</f>
        <v>0</v>
      </c>
      <c r="M1640" s="239">
        <f>IF(ISBLANK(INDEX('Policy Characteristics'!G:G,MATCH($C1640,'Policy Characteristics'!$C:$C,0))),"",INDEX('Policy Characteristics'!G:G,MATCH($C1640,'Policy Characteristics'!$C:$C,0)))</f>
        <v>1</v>
      </c>
      <c r="N1640" s="239">
        <f>IF(ISBLANK(INDEX('Policy Characteristics'!H:H,MATCH($C1640,'Policy Characteristics'!$C:$C,0))),"",INDEX('Policy Characteristics'!H:H,MATCH($C1640,'Policy Characteristics'!$C:$C,0)))</f>
        <v>0.01</v>
      </c>
      <c r="O1640" s="76" t="str">
        <f>IF(ISBLANK(INDEX('Policy Characteristics'!I:I,MATCH($C1640,'Policy Characteristics'!$C:$C,0))),"",INDEX('Policy Characteristics'!I:I,MATCH($C1640,'Policy Characteristics'!$C:$C,0)))</f>
        <v>% reduction in BAU subsidies</v>
      </c>
      <c r="P1640" s="76" t="str">
        <f>IF(ISBLANK(INDEX('Policy Characteristics'!J:J,MATCH($C1640,'Policy Characteristics'!$C:$C,0))),"",INDEX('Policy Characteristics'!J:J,MATCH($C1640,'Policy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0" s="76" t="str">
        <f>IF(ISBLANK(INDEX('Policy Characteristics'!K:K,MATCH($C1640,'Policy Characteristics'!$C:$C,0))),"",INDEX('Policy Characteristics'!K:K,MATCH($C1640,'Policy Characteristics'!$C:$C,0)))</f>
        <v>fuels.html#end-subsidies</v>
      </c>
      <c r="R1640" s="76" t="str">
        <f>IF(ISBLANK(INDEX('Policy Characteristics'!L:L,MATCH($C1640,'Policy Characteristics'!$C:$C,0))),"",INDEX('Policy Characteristics'!L:L,MATCH($C1640,'Policy Characteristics'!$C:$C,0)))</f>
        <v>end-existing-subsidies.html</v>
      </c>
    </row>
    <row r="1641" spans="1:18" s="76" customFormat="1" x14ac:dyDescent="0.25">
      <c r="A1641" s="76" t="str">
        <f>IF(ISBLANK(INDEX('Policy Characteristics'!A:A,MATCH($C1641,'Policy Characteristics'!$C:$C,0))),"",INDEX('Policy Characteristics'!A:A,MATCH($C1641,'Policy Characteristics'!$C:$C,0)))</f>
        <v>Cross-Sector</v>
      </c>
      <c r="B1641" s="234" t="str">
        <f>IF(ISBLANK(INDEX('Policy Characteristics'!B:B,MATCH($C1641,'Policy Characteristics'!$C:$C,0))),"",INDEX('Policy Characteristics'!B:B,MATCH($C1641,'Policy Characteristics'!$C:$C,0)))</f>
        <v>End Existing Subsidies</v>
      </c>
      <c r="C1641" s="76" t="str">
        <f t="shared" si="49"/>
        <v>Percent Reduction in BAU Subsidies</v>
      </c>
      <c r="D1641" s="78" t="s">
        <v>708</v>
      </c>
      <c r="E1641" s="88"/>
      <c r="F1641" s="78" t="s">
        <v>712</v>
      </c>
      <c r="G1641" s="88"/>
      <c r="H1641" s="15">
        <v>714</v>
      </c>
      <c r="I1641" s="235" t="s">
        <v>44</v>
      </c>
      <c r="J1641" s="236" t="str">
        <f>IF(ISBLANK(INDEX('Policy Characteristics'!D:D,MATCH($C1641,'Policy Characteristics'!$C:$C,0))),"",INDEX('Policy Characteristics'!D:D,MATCH($C1641,'Policy Characteristics'!$C:$C,0)))</f>
        <v>End Existing Subsidies</v>
      </c>
      <c r="K1641" s="76" t="str">
        <f>IF(ISBLANK(INDEX('Policy Characteristics'!E:E,MATCH($C1641,'Policy Characteristics'!$C:$C,0))),"",INDEX('Policy Characteristics'!E:E,MATCH($C1641,'Policy Characteristics'!$C:$C,0)))</f>
        <v>cross reduce BAU subsidies</v>
      </c>
      <c r="L1641" s="239">
        <f>IF(ISBLANK(INDEX('Policy Characteristics'!F:F,MATCH($C1641,'Policy Characteristics'!$C:$C,0))),"",INDEX('Policy Characteristics'!F:F,MATCH($C1641,'Policy Characteristics'!$C:$C,0)))</f>
        <v>0</v>
      </c>
      <c r="M1641" s="239">
        <f>IF(ISBLANK(INDEX('Policy Characteristics'!G:G,MATCH($C1641,'Policy Characteristics'!$C:$C,0))),"",INDEX('Policy Characteristics'!G:G,MATCH($C1641,'Policy Characteristics'!$C:$C,0)))</f>
        <v>1</v>
      </c>
      <c r="N1641" s="239">
        <f>IF(ISBLANK(INDEX('Policy Characteristics'!H:H,MATCH($C1641,'Policy Characteristics'!$C:$C,0))),"",INDEX('Policy Characteristics'!H:H,MATCH($C1641,'Policy Characteristics'!$C:$C,0)))</f>
        <v>0.01</v>
      </c>
      <c r="O1641" s="76" t="str">
        <f>IF(ISBLANK(INDEX('Policy Characteristics'!I:I,MATCH($C1641,'Policy Characteristics'!$C:$C,0))),"",INDEX('Policy Characteristics'!I:I,MATCH($C1641,'Policy Characteristics'!$C:$C,0)))</f>
        <v>% reduction in BAU subsidies</v>
      </c>
      <c r="P1641" s="76" t="str">
        <f>IF(ISBLANK(INDEX('Policy Characteristics'!J:J,MATCH($C1641,'Policy Characteristics'!$C:$C,0))),"",INDEX('Policy Characteristics'!J:J,MATCH($C1641,'Policy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1" s="76" t="str">
        <f>IF(ISBLANK(INDEX('Policy Characteristics'!K:K,MATCH($C1641,'Policy Characteristics'!$C:$C,0))),"",INDEX('Policy Characteristics'!K:K,MATCH($C1641,'Policy Characteristics'!$C:$C,0)))</f>
        <v>fuels.html#end-subsidies</v>
      </c>
      <c r="R1641" s="76" t="str">
        <f>IF(ISBLANK(INDEX('Policy Characteristics'!L:L,MATCH($C1641,'Policy Characteristics'!$C:$C,0))),"",INDEX('Policy Characteristics'!L:L,MATCH($C1641,'Policy Characteristics'!$C:$C,0)))</f>
        <v>end-existing-subsidies.html</v>
      </c>
    </row>
    <row r="1642" spans="1:18" s="76" customFormat="1" x14ac:dyDescent="0.25">
      <c r="A1642" s="76" t="str">
        <f>IF(ISBLANK(INDEX('Policy Characteristics'!A:A,MATCH($C1642,'Policy Characteristics'!$C:$C,0))),"",INDEX('Policy Characteristics'!A:A,MATCH($C1642,'Policy Characteristics'!$C:$C,0)))</f>
        <v>Cross-Sector</v>
      </c>
      <c r="B1642" s="234" t="str">
        <f>IF(ISBLANK(INDEX('Policy Characteristics'!B:B,MATCH($C1642,'Policy Characteristics'!$C:$C,0))),"",INDEX('Policy Characteristics'!B:B,MATCH($C1642,'Policy Characteristics'!$C:$C,0)))</f>
        <v>End Existing Subsidies</v>
      </c>
      <c r="C1642" s="76" t="str">
        <f t="shared" si="49"/>
        <v>Percent Reduction in BAU Subsidies</v>
      </c>
      <c r="D1642" s="78" t="s">
        <v>718</v>
      </c>
      <c r="E1642" s="88"/>
      <c r="F1642" s="78" t="s">
        <v>719</v>
      </c>
      <c r="G1642" s="88"/>
      <c r="H1642" s="15">
        <v>715</v>
      </c>
      <c r="I1642" s="235" t="s">
        <v>44</v>
      </c>
      <c r="J1642" s="236" t="str">
        <f>IF(ISBLANK(INDEX('Policy Characteristics'!D:D,MATCH($C1642,'Policy Characteristics'!$C:$C,0))),"",INDEX('Policy Characteristics'!D:D,MATCH($C1642,'Policy Characteristics'!$C:$C,0)))</f>
        <v>End Existing Subsidies</v>
      </c>
      <c r="K1642" s="76" t="str">
        <f>IF(ISBLANK(INDEX('Policy Characteristics'!E:E,MATCH($C1642,'Policy Characteristics'!$C:$C,0))),"",INDEX('Policy Characteristics'!E:E,MATCH($C1642,'Policy Characteristics'!$C:$C,0)))</f>
        <v>cross reduce BAU subsidies</v>
      </c>
      <c r="L1642" s="239">
        <f>IF(ISBLANK(INDEX('Policy Characteristics'!F:F,MATCH($C1642,'Policy Characteristics'!$C:$C,0))),"",INDEX('Policy Characteristics'!F:F,MATCH($C1642,'Policy Characteristics'!$C:$C,0)))</f>
        <v>0</v>
      </c>
      <c r="M1642" s="239">
        <f>IF(ISBLANK(INDEX('Policy Characteristics'!G:G,MATCH($C1642,'Policy Characteristics'!$C:$C,0))),"",INDEX('Policy Characteristics'!G:G,MATCH($C1642,'Policy Characteristics'!$C:$C,0)))</f>
        <v>1</v>
      </c>
      <c r="N1642" s="239">
        <f>IF(ISBLANK(INDEX('Policy Characteristics'!H:H,MATCH($C1642,'Policy Characteristics'!$C:$C,0))),"",INDEX('Policy Characteristics'!H:H,MATCH($C1642,'Policy Characteristics'!$C:$C,0)))</f>
        <v>0.01</v>
      </c>
      <c r="O1642" s="76" t="str">
        <f>IF(ISBLANK(INDEX('Policy Characteristics'!I:I,MATCH($C1642,'Policy Characteristics'!$C:$C,0))),"",INDEX('Policy Characteristics'!I:I,MATCH($C1642,'Policy Characteristics'!$C:$C,0)))</f>
        <v>% reduction in BAU subsidies</v>
      </c>
      <c r="P1642" s="76" t="str">
        <f>IF(ISBLANK(INDEX('Policy Characteristics'!J:J,MATCH($C1642,'Policy Characteristics'!$C:$C,0))),"",INDEX('Policy Characteristics'!J:J,MATCH($C1642,'Policy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2" s="76" t="str">
        <f>IF(ISBLANK(INDEX('Policy Characteristics'!K:K,MATCH($C1642,'Policy Characteristics'!$C:$C,0))),"",INDEX('Policy Characteristics'!K:K,MATCH($C1642,'Policy Characteristics'!$C:$C,0)))</f>
        <v>fuels.html#end-subsidies</v>
      </c>
      <c r="R1642" s="76" t="str">
        <f>IF(ISBLANK(INDEX('Policy Characteristics'!L:L,MATCH($C1642,'Policy Characteristics'!$C:$C,0))),"",INDEX('Policy Characteristics'!L:L,MATCH($C1642,'Policy Characteristics'!$C:$C,0)))</f>
        <v>end-existing-subsidies.html</v>
      </c>
    </row>
    <row r="1643" spans="1:18" s="76" customFormat="1" x14ac:dyDescent="0.25">
      <c r="A1643" s="76" t="str">
        <f>IF(ISBLANK(INDEX('Policy Characteristics'!A:A,MATCH($C1643,'Policy Characteristics'!$C:$C,0))),"",INDEX('Policy Characteristics'!A:A,MATCH($C1643,'Policy Characteristics'!$C:$C,0)))</f>
        <v>Cross-Sector</v>
      </c>
      <c r="B1643" s="234" t="str">
        <f>IF(ISBLANK(INDEX('Policy Characteristics'!B:B,MATCH($C1643,'Policy Characteristics'!$C:$C,0))),"",INDEX('Policy Characteristics'!B:B,MATCH($C1643,'Policy Characteristics'!$C:$C,0)))</f>
        <v>End Existing Subsidies</v>
      </c>
      <c r="C1643" s="76" t="str">
        <f t="shared" si="49"/>
        <v>Percent Reduction in BAU Subsidies</v>
      </c>
      <c r="D1643" s="78" t="s">
        <v>709</v>
      </c>
      <c r="E1643" s="88"/>
      <c r="F1643" s="78" t="s">
        <v>713</v>
      </c>
      <c r="G1643" s="88"/>
      <c r="H1643" s="15">
        <v>716</v>
      </c>
      <c r="I1643" s="235" t="s">
        <v>44</v>
      </c>
      <c r="J1643" s="236" t="str">
        <f>IF(ISBLANK(INDEX('Policy Characteristics'!D:D,MATCH($C1643,'Policy Characteristics'!$C:$C,0))),"",INDEX('Policy Characteristics'!D:D,MATCH($C1643,'Policy Characteristics'!$C:$C,0)))</f>
        <v>End Existing Subsidies</v>
      </c>
      <c r="K1643" s="76" t="str">
        <f>IF(ISBLANK(INDEX('Policy Characteristics'!E:E,MATCH($C1643,'Policy Characteristics'!$C:$C,0))),"",INDEX('Policy Characteristics'!E:E,MATCH($C1643,'Policy Characteristics'!$C:$C,0)))</f>
        <v>cross reduce BAU subsidies</v>
      </c>
      <c r="L1643" s="239">
        <f>IF(ISBLANK(INDEX('Policy Characteristics'!F:F,MATCH($C1643,'Policy Characteristics'!$C:$C,0))),"",INDEX('Policy Characteristics'!F:F,MATCH($C1643,'Policy Characteristics'!$C:$C,0)))</f>
        <v>0</v>
      </c>
      <c r="M1643" s="239">
        <f>IF(ISBLANK(INDEX('Policy Characteristics'!G:G,MATCH($C1643,'Policy Characteristics'!$C:$C,0))),"",INDEX('Policy Characteristics'!G:G,MATCH($C1643,'Policy Characteristics'!$C:$C,0)))</f>
        <v>1</v>
      </c>
      <c r="N1643" s="239">
        <f>IF(ISBLANK(INDEX('Policy Characteristics'!H:H,MATCH($C1643,'Policy Characteristics'!$C:$C,0))),"",INDEX('Policy Characteristics'!H:H,MATCH($C1643,'Policy Characteristics'!$C:$C,0)))</f>
        <v>0.01</v>
      </c>
      <c r="O1643" s="76" t="str">
        <f>IF(ISBLANK(INDEX('Policy Characteristics'!I:I,MATCH($C1643,'Policy Characteristics'!$C:$C,0))),"",INDEX('Policy Characteristics'!I:I,MATCH($C1643,'Policy Characteristics'!$C:$C,0)))</f>
        <v>% reduction in BAU subsidies</v>
      </c>
      <c r="P1643" s="76" t="str">
        <f>IF(ISBLANK(INDEX('Policy Characteristics'!J:J,MATCH($C1643,'Policy Characteristics'!$C:$C,0))),"",INDEX('Policy Characteristics'!J:J,MATCH($C1643,'Policy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3" s="76" t="str">
        <f>IF(ISBLANK(INDEX('Policy Characteristics'!K:K,MATCH($C1643,'Policy Characteristics'!$C:$C,0))),"",INDEX('Policy Characteristics'!K:K,MATCH($C1643,'Policy Characteristics'!$C:$C,0)))</f>
        <v>fuels.html#end-subsidies</v>
      </c>
      <c r="R1643" s="76" t="str">
        <f>IF(ISBLANK(INDEX('Policy Characteristics'!L:L,MATCH($C1643,'Policy Characteristics'!$C:$C,0))),"",INDEX('Policy Characteristics'!L:L,MATCH($C1643,'Policy Characteristics'!$C:$C,0)))</f>
        <v>end-existing-subsidies.html</v>
      </c>
    </row>
    <row r="1644" spans="1:18" s="76" customFormat="1" x14ac:dyDescent="0.25">
      <c r="A1644" s="76" t="str">
        <f>IF(ISBLANK(INDEX('Policy Characteristics'!A:A,MATCH($C1644,'Policy Characteristics'!$C:$C,0))),"",INDEX('Policy Characteristics'!A:A,MATCH($C1644,'Policy Characteristics'!$C:$C,0)))</f>
        <v>Cross-Sector</v>
      </c>
      <c r="B1644" s="234" t="str">
        <f>IF(ISBLANK(INDEX('Policy Characteristics'!B:B,MATCH($C1644,'Policy Characteristics'!$C:$C,0))),"",INDEX('Policy Characteristics'!B:B,MATCH($C1644,'Policy Characteristics'!$C:$C,0)))</f>
        <v>End Existing Subsidies</v>
      </c>
      <c r="C1644" s="76" t="str">
        <f t="shared" si="49"/>
        <v>Percent Reduction in BAU Subsidies</v>
      </c>
      <c r="D1644" s="78" t="s">
        <v>710</v>
      </c>
      <c r="E1644" s="88"/>
      <c r="F1644" s="78" t="s">
        <v>714</v>
      </c>
      <c r="G1644" s="88"/>
      <c r="H1644" s="15">
        <v>717</v>
      </c>
      <c r="I1644" s="235" t="s">
        <v>44</v>
      </c>
      <c r="J1644" s="236" t="str">
        <f>IF(ISBLANK(INDEX('Policy Characteristics'!D:D,MATCH($C1644,'Policy Characteristics'!$C:$C,0))),"",INDEX('Policy Characteristics'!D:D,MATCH($C1644,'Policy Characteristics'!$C:$C,0)))</f>
        <v>End Existing Subsidies</v>
      </c>
      <c r="K1644" s="76" t="str">
        <f>IF(ISBLANK(INDEX('Policy Characteristics'!E:E,MATCH($C1644,'Policy Characteristics'!$C:$C,0))),"",INDEX('Policy Characteristics'!E:E,MATCH($C1644,'Policy Characteristics'!$C:$C,0)))</f>
        <v>cross reduce BAU subsidies</v>
      </c>
      <c r="L1644" s="239">
        <f>IF(ISBLANK(INDEX('Policy Characteristics'!F:F,MATCH($C1644,'Policy Characteristics'!$C:$C,0))),"",INDEX('Policy Characteristics'!F:F,MATCH($C1644,'Policy Characteristics'!$C:$C,0)))</f>
        <v>0</v>
      </c>
      <c r="M1644" s="239">
        <f>IF(ISBLANK(INDEX('Policy Characteristics'!G:G,MATCH($C1644,'Policy Characteristics'!$C:$C,0))),"",INDEX('Policy Characteristics'!G:G,MATCH($C1644,'Policy Characteristics'!$C:$C,0)))</f>
        <v>1</v>
      </c>
      <c r="N1644" s="239">
        <f>IF(ISBLANK(INDEX('Policy Characteristics'!H:H,MATCH($C1644,'Policy Characteristics'!$C:$C,0))),"",INDEX('Policy Characteristics'!H:H,MATCH($C1644,'Policy Characteristics'!$C:$C,0)))</f>
        <v>0.01</v>
      </c>
      <c r="O1644" s="76" t="str">
        <f>IF(ISBLANK(INDEX('Policy Characteristics'!I:I,MATCH($C1644,'Policy Characteristics'!$C:$C,0))),"",INDEX('Policy Characteristics'!I:I,MATCH($C1644,'Policy Characteristics'!$C:$C,0)))</f>
        <v>% reduction in BAU subsidies</v>
      </c>
      <c r="P1644" s="76" t="str">
        <f>IF(ISBLANK(INDEX('Policy Characteristics'!J:J,MATCH($C1644,'Policy Characteristics'!$C:$C,0))),"",INDEX('Policy Characteristics'!J:J,MATCH($C1644,'Policy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4" s="76" t="str">
        <f>IF(ISBLANK(INDEX('Policy Characteristics'!K:K,MATCH($C1644,'Policy Characteristics'!$C:$C,0))),"",INDEX('Policy Characteristics'!K:K,MATCH($C1644,'Policy Characteristics'!$C:$C,0)))</f>
        <v>fuels.html#end-subsidies</v>
      </c>
      <c r="R1644" s="76" t="str">
        <f>IF(ISBLANK(INDEX('Policy Characteristics'!L:L,MATCH($C1644,'Policy Characteristics'!$C:$C,0))),"",INDEX('Policy Characteristics'!L:L,MATCH($C1644,'Policy Characteristics'!$C:$C,0)))</f>
        <v>end-existing-subsidies.html</v>
      </c>
    </row>
    <row r="1645" spans="1:18" s="76" customFormat="1" x14ac:dyDescent="0.25">
      <c r="A1645" s="76" t="str">
        <f>IF(ISBLANK(INDEX('Policy Characteristics'!A:A,MATCH($C1645,'Policy Characteristics'!$C:$C,0))),"",INDEX('Policy Characteristics'!A:A,MATCH($C1645,'Policy Characteristics'!$C:$C,0)))</f>
        <v>Cross-Sector</v>
      </c>
      <c r="B1645" s="234" t="str">
        <f>IF(ISBLANK(INDEX('Policy Characteristics'!B:B,MATCH($C1645,'Policy Characteristics'!$C:$C,0))),"",INDEX('Policy Characteristics'!B:B,MATCH($C1645,'Policy Characteristics'!$C:$C,0)))</f>
        <v>End Existing Subsidies</v>
      </c>
      <c r="C1645" s="76" t="str">
        <f t="shared" si="49"/>
        <v>Percent Reduction in BAU Subsidies</v>
      </c>
      <c r="D1645" s="78" t="s">
        <v>711</v>
      </c>
      <c r="E1645" s="88"/>
      <c r="F1645" s="78" t="s">
        <v>715</v>
      </c>
      <c r="G1645" s="88"/>
      <c r="H1645" s="15">
        <v>718</v>
      </c>
      <c r="I1645" s="235" t="s">
        <v>43</v>
      </c>
      <c r="J1645" s="236" t="str">
        <f>IF(ISBLANK(INDEX('Policy Characteristics'!D:D,MATCH($C1645,'Policy Characteristics'!$C:$C,0))),"",INDEX('Policy Characteristics'!D:D,MATCH($C1645,'Policy Characteristics'!$C:$C,0)))</f>
        <v>End Existing Subsidies</v>
      </c>
      <c r="K1645" s="76" t="str">
        <f>IF(ISBLANK(INDEX('Policy Characteristics'!E:E,MATCH($C1645,'Policy Characteristics'!$C:$C,0))),"",INDEX('Policy Characteristics'!E:E,MATCH($C1645,'Policy Characteristics'!$C:$C,0)))</f>
        <v>cross reduce BAU subsidies</v>
      </c>
      <c r="L1645" s="239">
        <f>IF(ISBLANK(INDEX('Policy Characteristics'!F:F,MATCH($C1645,'Policy Characteristics'!$C:$C,0))),"",INDEX('Policy Characteristics'!F:F,MATCH($C1645,'Policy Characteristics'!$C:$C,0)))</f>
        <v>0</v>
      </c>
      <c r="M1645" s="239">
        <f>IF(ISBLANK(INDEX('Policy Characteristics'!G:G,MATCH($C1645,'Policy Characteristics'!$C:$C,0))),"",INDEX('Policy Characteristics'!G:G,MATCH($C1645,'Policy Characteristics'!$C:$C,0)))</f>
        <v>1</v>
      </c>
      <c r="N1645" s="239">
        <f>IF(ISBLANK(INDEX('Policy Characteristics'!H:H,MATCH($C1645,'Policy Characteristics'!$C:$C,0))),"",INDEX('Policy Characteristics'!H:H,MATCH($C1645,'Policy Characteristics'!$C:$C,0)))</f>
        <v>0.01</v>
      </c>
      <c r="O1645" s="76" t="str">
        <f>IF(ISBLANK(INDEX('Policy Characteristics'!I:I,MATCH($C1645,'Policy Characteristics'!$C:$C,0))),"",INDEX('Policy Characteristics'!I:I,MATCH($C1645,'Policy Characteristics'!$C:$C,0)))</f>
        <v>% reduction in BAU subsidies</v>
      </c>
      <c r="P1645" s="76" t="str">
        <f>IF(ISBLANK(INDEX('Policy Characteristics'!J:J,MATCH($C1645,'Policy Characteristics'!$C:$C,0))),"",INDEX('Policy Characteristics'!J:J,MATCH($C1645,'Policy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5" s="76" t="str">
        <f>IF(ISBLANK(INDEX('Policy Characteristics'!K:K,MATCH($C1645,'Policy Characteristics'!$C:$C,0))),"",INDEX('Policy Characteristics'!K:K,MATCH($C1645,'Policy Characteristics'!$C:$C,0)))</f>
        <v>fuels.html#end-subsidies</v>
      </c>
      <c r="R1645" s="76" t="str">
        <f>IF(ISBLANK(INDEX('Policy Characteristics'!L:L,MATCH($C1645,'Policy Characteristics'!$C:$C,0))),"",INDEX('Policy Characteristics'!L:L,MATCH($C1645,'Policy Characteristics'!$C:$C,0)))</f>
        <v>end-existing-subsidies.html</v>
      </c>
    </row>
    <row r="1646" spans="1:18" s="143" customFormat="1" x14ac:dyDescent="0.25">
      <c r="A1646" s="76" t="str">
        <f>IF(ISBLANK(INDEX('Policy Characteristics'!A:A,MATCH($C1646,'Policy Characteristics'!$C:$C,0))),"",INDEX('Policy Characteristics'!A:A,MATCH($C1646,'Policy Characteristics'!$C:$C,0)))</f>
        <v>Cross-Sector</v>
      </c>
      <c r="B1646" s="234" t="str">
        <f>IF(ISBLANK(INDEX('Policy Characteristics'!B:B,MATCH($C1646,'Policy Characteristics'!$C:$C,0))),"",INDEX('Policy Characteristics'!B:B,MATCH($C1646,'Policy Characteristics'!$C:$C,0)))</f>
        <v>Exempt Non-CO2 Emissions from C Tax</v>
      </c>
      <c r="C1646" s="143" t="s">
        <v>689</v>
      </c>
      <c r="D1646" s="78"/>
      <c r="E1646" s="78"/>
      <c r="F1646" s="78"/>
      <c r="G1646" s="78"/>
      <c r="H1646" s="15">
        <v>719</v>
      </c>
      <c r="I1646" s="235" t="s">
        <v>44</v>
      </c>
      <c r="J1646" s="236" t="str">
        <f>IF(ISBLANK(INDEX('Policy Characteristics'!D:D,MATCH($C1646,'Policy Characteristics'!$C:$C,0))),"",INDEX('Policy Characteristics'!D:D,MATCH($C1646,'Policy Characteristics'!$C:$C,0)))</f>
        <v/>
      </c>
      <c r="K1646" s="76" t="str">
        <f>IF(ISBLANK(INDEX('Policy Characteristics'!E:E,MATCH($C1646,'Policy Characteristics'!$C:$C,0))),"",INDEX('Policy Characteristics'!E:E,MATCH($C1646,'Policy Characteristics'!$C:$C,0)))</f>
        <v>cross toggle whether carbon tax affects non CO2 emissions</v>
      </c>
      <c r="L1646" s="76">
        <f>IF(ISBLANK(INDEX('Policy Characteristics'!F:F,MATCH($C1646,'Policy Characteristics'!$C:$C,0))),"",INDEX('Policy Characteristics'!F:F,MATCH($C1646,'Policy Characteristics'!$C:$C,0)))</f>
        <v>0</v>
      </c>
      <c r="M1646" s="76">
        <f>IF(ISBLANK(INDEX('Policy Characteristics'!G:G,MATCH($C1646,'Policy Characteristics'!$C:$C,0))),"",INDEX('Policy Characteristics'!G:G,MATCH($C1646,'Policy Characteristics'!$C:$C,0)))</f>
        <v>1</v>
      </c>
      <c r="N1646" s="76">
        <f>IF(ISBLANK(INDEX('Policy Characteristics'!H:H,MATCH($C1646,'Policy Characteristics'!$C:$C,0))),"",INDEX('Policy Characteristics'!H:H,MATCH($C1646,'Policy Characteristics'!$C:$C,0)))</f>
        <v>1</v>
      </c>
      <c r="O1646" s="76" t="str">
        <f>IF(ISBLANK(INDEX('Policy Characteristics'!I:I,MATCH($C1646,'Policy Characteristics'!$C:$C,0))),"",INDEX('Policy Characteristics'!I:I,MATCH($C1646,'Policy Characteristics'!$C:$C,0)))</f>
        <v>on/off</v>
      </c>
      <c r="P1646" s="76" t="str">
        <f>IF(ISBLANK(INDEX('Policy Characteristics'!J:J,MATCH($C1646,'Policy Characteristics'!$C:$C,0))),"",INDEX('Policy Characteristics'!J:J,MATCH($C1646,'Policy Characteristics'!$C:$C,0)))</f>
        <v>**Description:** By default, the carbon tax applies to CO2 and non-CO2 emissions. This policy exempts non-CO2 emissions, meaning the carbon tax will only apply to CO2 emissions.</v>
      </c>
      <c r="Q1646" s="76" t="str">
        <f>IF(ISBLANK(INDEX('Policy Characteristics'!K:K,MATCH($C1646,'Policy Characteristics'!$C:$C,0))),"",INDEX('Policy Characteristics'!K:K,MATCH($C1646,'Policy Characteristics'!$C:$C,0)))</f>
        <v>fuels.html#carbon-tax</v>
      </c>
      <c r="R1646" s="76" t="str">
        <f>IF(ISBLANK(INDEX('Policy Characteristics'!L:L,MATCH($C1646,'Policy Characteristics'!$C:$C,0))),"",INDEX('Policy Characteristics'!L:L,MATCH($C1646,'Policy Characteristics'!$C:$C,0)))</f>
        <v>carbon-tax.html</v>
      </c>
    </row>
    <row r="1647" spans="1:18" s="143" customFormat="1" x14ac:dyDescent="0.25">
      <c r="A1647" s="76" t="str">
        <f>IF(ISBLANK(INDEX('Policy Characteristics'!A:A,MATCH($C1647,'Policy Characteristics'!$C:$C,0))),"",INDEX('Policy Characteristics'!A:A,MATCH($C1647,'Policy Characteristics'!$C:$C,0)))</f>
        <v>Cross-Sector</v>
      </c>
      <c r="B1647" s="234" t="str">
        <f>IF(ISBLANK(INDEX('Policy Characteristics'!B:B,MATCH($C1647,'Policy Characteristics'!$C:$C,0))),"",INDEX('Policy Characteristics'!B:B,MATCH($C1647,'Policy Characteristics'!$C:$C,0)))</f>
        <v>Exempt Process Emissions from C Tax</v>
      </c>
      <c r="C1647" t="s">
        <v>1565</v>
      </c>
      <c r="D1647" s="88" t="s">
        <v>1301</v>
      </c>
      <c r="E1647" s="78"/>
      <c r="F1647" t="s">
        <v>1326</v>
      </c>
      <c r="G1647" s="78"/>
      <c r="H1647" s="80">
        <v>1628</v>
      </c>
      <c r="I1647" s="235" t="s">
        <v>43</v>
      </c>
      <c r="J1647" s="236" t="str">
        <f>IF(ISBLANK(INDEX('Policy Characteristics'!D:D,MATCH($C1647,'Policy Characteristics'!$C:$C,0))),"",INDEX('Policy Characteristics'!D:D,MATCH($C1647,'Policy Characteristics'!$C:$C,0)))</f>
        <v/>
      </c>
      <c r="K1647" s="76" t="str">
        <f>IF(ISBLANK(INDEX('Policy Characteristics'!E:E,MATCH($C1647,'Policy Characteristics'!$C:$C,0))),"",INDEX('Policy Characteristics'!E:E,MATCH($C1647,'Policy Characteristics'!$C:$C,0)))</f>
        <v>cross toggle whether carbon tax affects process emissions</v>
      </c>
      <c r="L1647" s="76">
        <f>IF(ISBLANK(INDEX('Policy Characteristics'!F:F,MATCH($C1647,'Policy Characteristics'!$C:$C,0))),"",INDEX('Policy Characteristics'!F:F,MATCH($C1647,'Policy Characteristics'!$C:$C,0)))</f>
        <v>0</v>
      </c>
      <c r="M1647" s="76">
        <f>IF(ISBLANK(INDEX('Policy Characteristics'!G:G,MATCH($C1647,'Policy Characteristics'!$C:$C,0))),"",INDEX('Policy Characteristics'!G:G,MATCH($C1647,'Policy Characteristics'!$C:$C,0)))</f>
        <v>1</v>
      </c>
      <c r="N1647" s="76">
        <f>IF(ISBLANK(INDEX('Policy Characteristics'!H:H,MATCH($C1647,'Policy Characteristics'!$C:$C,0))),"",INDEX('Policy Characteristics'!H:H,MATCH($C1647,'Policy Characteristics'!$C:$C,0)))</f>
        <v>1</v>
      </c>
      <c r="O1647" s="76" t="str">
        <f>IF(ISBLANK(INDEX('Policy Characteristics'!I:I,MATCH($C1647,'Policy Characteristics'!$C:$C,0))),"",INDEX('Policy Characteristics'!I:I,MATCH($C1647,'Policy Characteristics'!$C:$C,0)))</f>
        <v>on/off</v>
      </c>
      <c r="P1647" s="76" t="str">
        <f>IF(ISBLANK(INDEX('Policy Characteristics'!J:J,MATCH($C1647,'Policy Characteristics'!$C:$C,0))),"",INDEX('Policy Characteristics'!J:J,MATCH($C1647,'Policy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7" s="76" t="str">
        <f>IF(ISBLANK(INDEX('Policy Characteristics'!K:K,MATCH($C1647,'Policy Characteristics'!$C:$C,0))),"",INDEX('Policy Characteristics'!K:K,MATCH($C1647,'Policy Characteristics'!$C:$C,0)))</f>
        <v>fuels.html#carbon-tax</v>
      </c>
      <c r="R1647" s="76" t="str">
        <f>IF(ISBLANK(INDEX('Policy Characteristics'!L:L,MATCH($C1647,'Policy Characteristics'!$C:$C,0))),"",INDEX('Policy Characteristics'!L:L,MATCH($C1647,'Policy Characteristics'!$C:$C,0)))</f>
        <v>carbon-tax.html</v>
      </c>
    </row>
    <row r="1648" spans="1:18" s="143" customFormat="1" x14ac:dyDescent="0.25">
      <c r="A1648" s="76" t="str">
        <f>IF(ISBLANK(INDEX('Policy Characteristics'!A:A,MATCH($C1648,'Policy Characteristics'!$C:$C,0))),"",INDEX('Policy Characteristics'!A:A,MATCH($C1648,'Policy Characteristics'!$C:$C,0)))</f>
        <v>Cross-Sector</v>
      </c>
      <c r="B1648" s="234" t="str">
        <f>IF(ISBLANK(INDEX('Policy Characteristics'!B:B,MATCH($C1648,'Policy Characteristics'!$C:$C,0))),"",INDEX('Policy Characteristics'!B:B,MATCH($C1648,'Policy Characteristics'!$C:$C,0)))</f>
        <v>Exempt Process Emissions from C Tax</v>
      </c>
      <c r="C1648" s="76" t="str">
        <f>C$1647</f>
        <v>BEPEfCT Boolean Exempt Process Emissions from Carbon Tax</v>
      </c>
      <c r="D1648" s="78" t="s">
        <v>1302</v>
      </c>
      <c r="E1648" s="78"/>
      <c r="F1648" t="s">
        <v>999</v>
      </c>
      <c r="G1648" s="78"/>
      <c r="H1648" s="80">
        <v>1629</v>
      </c>
      <c r="I1648" s="235" t="s">
        <v>43</v>
      </c>
      <c r="J1648" s="236" t="str">
        <f>IF(ISBLANK(INDEX('Policy Characteristics'!D:D,MATCH($C1648,'Policy Characteristics'!$C:$C,0))),"",INDEX('Policy Characteristics'!D:D,MATCH($C1648,'Policy Characteristics'!$C:$C,0)))</f>
        <v/>
      </c>
      <c r="K1648" s="76" t="str">
        <f>IF(ISBLANK(INDEX('Policy Characteristics'!E:E,MATCH($C1648,'Policy Characteristics'!$C:$C,0))),"",INDEX('Policy Characteristics'!E:E,MATCH($C1648,'Policy Characteristics'!$C:$C,0)))</f>
        <v>cross toggle whether carbon tax affects process emissions</v>
      </c>
      <c r="L1648" s="76">
        <f>IF(ISBLANK(INDEX('Policy Characteristics'!F:F,MATCH($C1648,'Policy Characteristics'!$C:$C,0))),"",INDEX('Policy Characteristics'!F:F,MATCH($C1648,'Policy Characteristics'!$C:$C,0)))</f>
        <v>0</v>
      </c>
      <c r="M1648" s="76">
        <f>IF(ISBLANK(INDEX('Policy Characteristics'!G:G,MATCH($C1648,'Policy Characteristics'!$C:$C,0))),"",INDEX('Policy Characteristics'!G:G,MATCH($C1648,'Policy Characteristics'!$C:$C,0)))</f>
        <v>1</v>
      </c>
      <c r="N1648" s="76">
        <f>IF(ISBLANK(INDEX('Policy Characteristics'!H:H,MATCH($C1648,'Policy Characteristics'!$C:$C,0))),"",INDEX('Policy Characteristics'!H:H,MATCH($C1648,'Policy Characteristics'!$C:$C,0)))</f>
        <v>1</v>
      </c>
      <c r="O1648" s="76" t="str">
        <f>IF(ISBLANK(INDEX('Policy Characteristics'!I:I,MATCH($C1648,'Policy Characteristics'!$C:$C,0))),"",INDEX('Policy Characteristics'!I:I,MATCH($C1648,'Policy Characteristics'!$C:$C,0)))</f>
        <v>on/off</v>
      </c>
      <c r="P1648" s="76" t="str">
        <f>IF(ISBLANK(INDEX('Policy Characteristics'!J:J,MATCH($C1648,'Policy Characteristics'!$C:$C,0))),"",INDEX('Policy Characteristics'!J:J,MATCH($C1648,'Policy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8" s="76" t="str">
        <f>IF(ISBLANK(INDEX('Policy Characteristics'!K:K,MATCH($C1648,'Policy Characteristics'!$C:$C,0))),"",INDEX('Policy Characteristics'!K:K,MATCH($C1648,'Policy Characteristics'!$C:$C,0)))</f>
        <v>fuels.html#carbon-tax</v>
      </c>
      <c r="R1648" s="76" t="str">
        <f>IF(ISBLANK(INDEX('Policy Characteristics'!L:L,MATCH($C1648,'Policy Characteristics'!$C:$C,0))),"",INDEX('Policy Characteristics'!L:L,MATCH($C1648,'Policy Characteristics'!$C:$C,0)))</f>
        <v>carbon-tax.html</v>
      </c>
    </row>
    <row r="1649" spans="1:18" s="143" customFormat="1" x14ac:dyDescent="0.25">
      <c r="A1649" s="76" t="str">
        <f>IF(ISBLANK(INDEX('Policy Characteristics'!A:A,MATCH($C1649,'Policy Characteristics'!$C:$C,0))),"",INDEX('Policy Characteristics'!A:A,MATCH($C1649,'Policy Characteristics'!$C:$C,0)))</f>
        <v>Cross-Sector</v>
      </c>
      <c r="B1649" s="234" t="str">
        <f>IF(ISBLANK(INDEX('Policy Characteristics'!B:B,MATCH($C1649,'Policy Characteristics'!$C:$C,0))),"",INDEX('Policy Characteristics'!B:B,MATCH($C1649,'Policy Characteristics'!$C:$C,0)))</f>
        <v>Exempt Process Emissions from C Tax</v>
      </c>
      <c r="C1649" s="76" t="str">
        <f t="shared" ref="C1649:C1671" si="50">C$1647</f>
        <v>BEPEfCT Boolean Exempt Process Emissions from Carbon Tax</v>
      </c>
      <c r="D1649" s="78" t="s">
        <v>1303</v>
      </c>
      <c r="E1649" s="78"/>
      <c r="F1649" t="s">
        <v>1267</v>
      </c>
      <c r="G1649" s="78"/>
      <c r="H1649" s="80">
        <v>1630</v>
      </c>
      <c r="I1649" s="235" t="s">
        <v>43</v>
      </c>
      <c r="J1649" s="236" t="str">
        <f>IF(ISBLANK(INDEX('Policy Characteristics'!D:D,MATCH($C1649,'Policy Characteristics'!$C:$C,0))),"",INDEX('Policy Characteristics'!D:D,MATCH($C1649,'Policy Characteristics'!$C:$C,0)))</f>
        <v/>
      </c>
      <c r="K1649" s="76" t="str">
        <f>IF(ISBLANK(INDEX('Policy Characteristics'!E:E,MATCH($C1649,'Policy Characteristics'!$C:$C,0))),"",INDEX('Policy Characteristics'!E:E,MATCH($C1649,'Policy Characteristics'!$C:$C,0)))</f>
        <v>cross toggle whether carbon tax affects process emissions</v>
      </c>
      <c r="L1649" s="76">
        <f>IF(ISBLANK(INDEX('Policy Characteristics'!F:F,MATCH($C1649,'Policy Characteristics'!$C:$C,0))),"",INDEX('Policy Characteristics'!F:F,MATCH($C1649,'Policy Characteristics'!$C:$C,0)))</f>
        <v>0</v>
      </c>
      <c r="M1649" s="76">
        <f>IF(ISBLANK(INDEX('Policy Characteristics'!G:G,MATCH($C1649,'Policy Characteristics'!$C:$C,0))),"",INDEX('Policy Characteristics'!G:G,MATCH($C1649,'Policy Characteristics'!$C:$C,0)))</f>
        <v>1</v>
      </c>
      <c r="N1649" s="76">
        <f>IF(ISBLANK(INDEX('Policy Characteristics'!H:H,MATCH($C1649,'Policy Characteristics'!$C:$C,0))),"",INDEX('Policy Characteristics'!H:H,MATCH($C1649,'Policy Characteristics'!$C:$C,0)))</f>
        <v>1</v>
      </c>
      <c r="O1649" s="76" t="str">
        <f>IF(ISBLANK(INDEX('Policy Characteristics'!I:I,MATCH($C1649,'Policy Characteristics'!$C:$C,0))),"",INDEX('Policy Characteristics'!I:I,MATCH($C1649,'Policy Characteristics'!$C:$C,0)))</f>
        <v>on/off</v>
      </c>
      <c r="P1649" s="76" t="str">
        <f>IF(ISBLANK(INDEX('Policy Characteristics'!J:J,MATCH($C1649,'Policy Characteristics'!$C:$C,0))),"",INDEX('Policy Characteristics'!J:J,MATCH($C1649,'Policy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9" s="76" t="str">
        <f>IF(ISBLANK(INDEX('Policy Characteristics'!K:K,MATCH($C1649,'Policy Characteristics'!$C:$C,0))),"",INDEX('Policy Characteristics'!K:K,MATCH($C1649,'Policy Characteristics'!$C:$C,0)))</f>
        <v>fuels.html#carbon-tax</v>
      </c>
      <c r="R1649" s="76" t="str">
        <f>IF(ISBLANK(INDEX('Policy Characteristics'!L:L,MATCH($C1649,'Policy Characteristics'!$C:$C,0))),"",INDEX('Policy Characteristics'!L:L,MATCH($C1649,'Policy Characteristics'!$C:$C,0)))</f>
        <v>carbon-tax.html</v>
      </c>
    </row>
    <row r="1650" spans="1:18" s="143" customFormat="1" x14ac:dyDescent="0.25">
      <c r="A1650" s="76" t="str">
        <f>IF(ISBLANK(INDEX('Policy Characteristics'!A:A,MATCH($C1650,'Policy Characteristics'!$C:$C,0))),"",INDEX('Policy Characteristics'!A:A,MATCH($C1650,'Policy Characteristics'!$C:$C,0)))</f>
        <v>Cross-Sector</v>
      </c>
      <c r="B1650" s="234" t="str">
        <f>IF(ISBLANK(INDEX('Policy Characteristics'!B:B,MATCH($C1650,'Policy Characteristics'!$C:$C,0))),"",INDEX('Policy Characteristics'!B:B,MATCH($C1650,'Policy Characteristics'!$C:$C,0)))</f>
        <v>Exempt Process Emissions from C Tax</v>
      </c>
      <c r="C1650" s="76" t="str">
        <f t="shared" si="50"/>
        <v>BEPEfCT Boolean Exempt Process Emissions from Carbon Tax</v>
      </c>
      <c r="D1650" s="78" t="s">
        <v>1304</v>
      </c>
      <c r="E1650" s="78"/>
      <c r="F1650" t="s">
        <v>1268</v>
      </c>
      <c r="G1650" s="78"/>
      <c r="H1650" s="80">
        <v>1631</v>
      </c>
      <c r="I1650" s="235" t="s">
        <v>44</v>
      </c>
      <c r="J1650" s="236" t="str">
        <f>IF(ISBLANK(INDEX('Policy Characteristics'!D:D,MATCH($C1650,'Policy Characteristics'!$C:$C,0))),"",INDEX('Policy Characteristics'!D:D,MATCH($C1650,'Policy Characteristics'!$C:$C,0)))</f>
        <v/>
      </c>
      <c r="K1650" s="76" t="str">
        <f>IF(ISBLANK(INDEX('Policy Characteristics'!E:E,MATCH($C1650,'Policy Characteristics'!$C:$C,0))),"",INDEX('Policy Characteristics'!E:E,MATCH($C1650,'Policy Characteristics'!$C:$C,0)))</f>
        <v>cross toggle whether carbon tax affects process emissions</v>
      </c>
      <c r="L1650" s="76">
        <f>IF(ISBLANK(INDEX('Policy Characteristics'!F:F,MATCH($C1650,'Policy Characteristics'!$C:$C,0))),"",INDEX('Policy Characteristics'!F:F,MATCH($C1650,'Policy Characteristics'!$C:$C,0)))</f>
        <v>0</v>
      </c>
      <c r="M1650" s="76">
        <f>IF(ISBLANK(INDEX('Policy Characteristics'!G:G,MATCH($C1650,'Policy Characteristics'!$C:$C,0))),"",INDEX('Policy Characteristics'!G:G,MATCH($C1650,'Policy Characteristics'!$C:$C,0)))</f>
        <v>1</v>
      </c>
      <c r="N1650" s="76">
        <f>IF(ISBLANK(INDEX('Policy Characteristics'!H:H,MATCH($C1650,'Policy Characteristics'!$C:$C,0))),"",INDEX('Policy Characteristics'!H:H,MATCH($C1650,'Policy Characteristics'!$C:$C,0)))</f>
        <v>1</v>
      </c>
      <c r="O1650" s="76" t="str">
        <f>IF(ISBLANK(INDEX('Policy Characteristics'!I:I,MATCH($C1650,'Policy Characteristics'!$C:$C,0))),"",INDEX('Policy Characteristics'!I:I,MATCH($C1650,'Policy Characteristics'!$C:$C,0)))</f>
        <v>on/off</v>
      </c>
      <c r="P1650" s="76" t="str">
        <f>IF(ISBLANK(INDEX('Policy Characteristics'!J:J,MATCH($C1650,'Policy Characteristics'!$C:$C,0))),"",INDEX('Policy Characteristics'!J:J,MATCH($C1650,'Policy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0" s="76" t="str">
        <f>IF(ISBLANK(INDEX('Policy Characteristics'!K:K,MATCH($C1650,'Policy Characteristics'!$C:$C,0))),"",INDEX('Policy Characteristics'!K:K,MATCH($C1650,'Policy Characteristics'!$C:$C,0)))</f>
        <v>fuels.html#carbon-tax</v>
      </c>
      <c r="R1650" s="76" t="str">
        <f>IF(ISBLANK(INDEX('Policy Characteristics'!L:L,MATCH($C1650,'Policy Characteristics'!$C:$C,0))),"",INDEX('Policy Characteristics'!L:L,MATCH($C1650,'Policy Characteristics'!$C:$C,0)))</f>
        <v>carbon-tax.html</v>
      </c>
    </row>
    <row r="1651" spans="1:18" s="143" customFormat="1" x14ac:dyDescent="0.25">
      <c r="A1651" s="76" t="str">
        <f>IF(ISBLANK(INDEX('Policy Characteristics'!A:A,MATCH($C1651,'Policy Characteristics'!$C:$C,0))),"",INDEX('Policy Characteristics'!A:A,MATCH($C1651,'Policy Characteristics'!$C:$C,0)))</f>
        <v>Cross-Sector</v>
      </c>
      <c r="B1651" s="234" t="str">
        <f>IF(ISBLANK(INDEX('Policy Characteristics'!B:B,MATCH($C1651,'Policy Characteristics'!$C:$C,0))),"",INDEX('Policy Characteristics'!B:B,MATCH($C1651,'Policy Characteristics'!$C:$C,0)))</f>
        <v>Exempt Process Emissions from C Tax</v>
      </c>
      <c r="C1651" s="76" t="str">
        <f t="shared" si="50"/>
        <v>BEPEfCT Boolean Exempt Process Emissions from Carbon Tax</v>
      </c>
      <c r="D1651" s="78" t="s">
        <v>1305</v>
      </c>
      <c r="E1651" s="78"/>
      <c r="F1651" t="s">
        <v>1269</v>
      </c>
      <c r="G1651" s="78"/>
      <c r="H1651" s="80">
        <v>1632</v>
      </c>
      <c r="I1651" s="235" t="s">
        <v>44</v>
      </c>
      <c r="J1651" s="236" t="str">
        <f>IF(ISBLANK(INDEX('Policy Characteristics'!D:D,MATCH($C1651,'Policy Characteristics'!$C:$C,0))),"",INDEX('Policy Characteristics'!D:D,MATCH($C1651,'Policy Characteristics'!$C:$C,0)))</f>
        <v/>
      </c>
      <c r="K1651" s="76" t="str">
        <f>IF(ISBLANK(INDEX('Policy Characteristics'!E:E,MATCH($C1651,'Policy Characteristics'!$C:$C,0))),"",INDEX('Policy Characteristics'!E:E,MATCH($C1651,'Policy Characteristics'!$C:$C,0)))</f>
        <v>cross toggle whether carbon tax affects process emissions</v>
      </c>
      <c r="L1651" s="76">
        <f>IF(ISBLANK(INDEX('Policy Characteristics'!F:F,MATCH($C1651,'Policy Characteristics'!$C:$C,0))),"",INDEX('Policy Characteristics'!F:F,MATCH($C1651,'Policy Characteristics'!$C:$C,0)))</f>
        <v>0</v>
      </c>
      <c r="M1651" s="76">
        <f>IF(ISBLANK(INDEX('Policy Characteristics'!G:G,MATCH($C1651,'Policy Characteristics'!$C:$C,0))),"",INDEX('Policy Characteristics'!G:G,MATCH($C1651,'Policy Characteristics'!$C:$C,0)))</f>
        <v>1</v>
      </c>
      <c r="N1651" s="76">
        <f>IF(ISBLANK(INDEX('Policy Characteristics'!H:H,MATCH($C1651,'Policy Characteristics'!$C:$C,0))),"",INDEX('Policy Characteristics'!H:H,MATCH($C1651,'Policy Characteristics'!$C:$C,0)))</f>
        <v>1</v>
      </c>
      <c r="O1651" s="76" t="str">
        <f>IF(ISBLANK(INDEX('Policy Characteristics'!I:I,MATCH($C1651,'Policy Characteristics'!$C:$C,0))),"",INDEX('Policy Characteristics'!I:I,MATCH($C1651,'Policy Characteristics'!$C:$C,0)))</f>
        <v>on/off</v>
      </c>
      <c r="P1651" s="76" t="str">
        <f>IF(ISBLANK(INDEX('Policy Characteristics'!J:J,MATCH($C1651,'Policy Characteristics'!$C:$C,0))),"",INDEX('Policy Characteristics'!J:J,MATCH($C1651,'Policy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1" s="76" t="str">
        <f>IF(ISBLANK(INDEX('Policy Characteristics'!K:K,MATCH($C1651,'Policy Characteristics'!$C:$C,0))),"",INDEX('Policy Characteristics'!K:K,MATCH($C1651,'Policy Characteristics'!$C:$C,0)))</f>
        <v>fuels.html#carbon-tax</v>
      </c>
      <c r="R1651" s="76" t="str">
        <f>IF(ISBLANK(INDEX('Policy Characteristics'!L:L,MATCH($C1651,'Policy Characteristics'!$C:$C,0))),"",INDEX('Policy Characteristics'!L:L,MATCH($C1651,'Policy Characteristics'!$C:$C,0)))</f>
        <v>carbon-tax.html</v>
      </c>
    </row>
    <row r="1652" spans="1:18" s="143" customFormat="1" x14ac:dyDescent="0.25">
      <c r="A1652" s="76" t="str">
        <f>IF(ISBLANK(INDEX('Policy Characteristics'!A:A,MATCH($C1652,'Policy Characteristics'!$C:$C,0))),"",INDEX('Policy Characteristics'!A:A,MATCH($C1652,'Policy Characteristics'!$C:$C,0)))</f>
        <v>Cross-Sector</v>
      </c>
      <c r="B1652" s="234" t="str">
        <f>IF(ISBLANK(INDEX('Policy Characteristics'!B:B,MATCH($C1652,'Policy Characteristics'!$C:$C,0))),"",INDEX('Policy Characteristics'!B:B,MATCH($C1652,'Policy Characteristics'!$C:$C,0)))</f>
        <v>Exempt Process Emissions from C Tax</v>
      </c>
      <c r="C1652" s="76" t="str">
        <f t="shared" si="50"/>
        <v>BEPEfCT Boolean Exempt Process Emissions from Carbon Tax</v>
      </c>
      <c r="D1652" s="78" t="s">
        <v>1306</v>
      </c>
      <c r="E1652" s="78"/>
      <c r="F1652" t="s">
        <v>1270</v>
      </c>
      <c r="G1652" s="78"/>
      <c r="H1652" s="80">
        <v>1633</v>
      </c>
      <c r="I1652" s="235" t="s">
        <v>44</v>
      </c>
      <c r="J1652" s="236" t="str">
        <f>IF(ISBLANK(INDEX('Policy Characteristics'!D:D,MATCH($C1652,'Policy Characteristics'!$C:$C,0))),"",INDEX('Policy Characteristics'!D:D,MATCH($C1652,'Policy Characteristics'!$C:$C,0)))</f>
        <v/>
      </c>
      <c r="K1652" s="76" t="str">
        <f>IF(ISBLANK(INDEX('Policy Characteristics'!E:E,MATCH($C1652,'Policy Characteristics'!$C:$C,0))),"",INDEX('Policy Characteristics'!E:E,MATCH($C1652,'Policy Characteristics'!$C:$C,0)))</f>
        <v>cross toggle whether carbon tax affects process emissions</v>
      </c>
      <c r="L1652" s="76">
        <f>IF(ISBLANK(INDEX('Policy Characteristics'!F:F,MATCH($C1652,'Policy Characteristics'!$C:$C,0))),"",INDEX('Policy Characteristics'!F:F,MATCH($C1652,'Policy Characteristics'!$C:$C,0)))</f>
        <v>0</v>
      </c>
      <c r="M1652" s="76">
        <f>IF(ISBLANK(INDEX('Policy Characteristics'!G:G,MATCH($C1652,'Policy Characteristics'!$C:$C,0))),"",INDEX('Policy Characteristics'!G:G,MATCH($C1652,'Policy Characteristics'!$C:$C,0)))</f>
        <v>1</v>
      </c>
      <c r="N1652" s="76">
        <f>IF(ISBLANK(INDEX('Policy Characteristics'!H:H,MATCH($C1652,'Policy Characteristics'!$C:$C,0))),"",INDEX('Policy Characteristics'!H:H,MATCH($C1652,'Policy Characteristics'!$C:$C,0)))</f>
        <v>1</v>
      </c>
      <c r="O1652" s="76" t="str">
        <f>IF(ISBLANK(INDEX('Policy Characteristics'!I:I,MATCH($C1652,'Policy Characteristics'!$C:$C,0))),"",INDEX('Policy Characteristics'!I:I,MATCH($C1652,'Policy Characteristics'!$C:$C,0)))</f>
        <v>on/off</v>
      </c>
      <c r="P1652" s="76" t="str">
        <f>IF(ISBLANK(INDEX('Policy Characteristics'!J:J,MATCH($C1652,'Policy Characteristics'!$C:$C,0))),"",INDEX('Policy Characteristics'!J:J,MATCH($C1652,'Policy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2" s="76" t="str">
        <f>IF(ISBLANK(INDEX('Policy Characteristics'!K:K,MATCH($C1652,'Policy Characteristics'!$C:$C,0))),"",INDEX('Policy Characteristics'!K:K,MATCH($C1652,'Policy Characteristics'!$C:$C,0)))</f>
        <v>fuels.html#carbon-tax</v>
      </c>
      <c r="R1652" s="76" t="str">
        <f>IF(ISBLANK(INDEX('Policy Characteristics'!L:L,MATCH($C1652,'Policy Characteristics'!$C:$C,0))),"",INDEX('Policy Characteristics'!L:L,MATCH($C1652,'Policy Characteristics'!$C:$C,0)))</f>
        <v>carbon-tax.html</v>
      </c>
    </row>
    <row r="1653" spans="1:18" s="143" customFormat="1" x14ac:dyDescent="0.25">
      <c r="A1653" s="76" t="str">
        <f>IF(ISBLANK(INDEX('Policy Characteristics'!A:A,MATCH($C1653,'Policy Characteristics'!$C:$C,0))),"",INDEX('Policy Characteristics'!A:A,MATCH($C1653,'Policy Characteristics'!$C:$C,0)))</f>
        <v>Cross-Sector</v>
      </c>
      <c r="B1653" s="234" t="str">
        <f>IF(ISBLANK(INDEX('Policy Characteristics'!B:B,MATCH($C1653,'Policy Characteristics'!$C:$C,0))),"",INDEX('Policy Characteristics'!B:B,MATCH($C1653,'Policy Characteristics'!$C:$C,0)))</f>
        <v>Exempt Process Emissions from C Tax</v>
      </c>
      <c r="C1653" s="76" t="str">
        <f t="shared" si="50"/>
        <v>BEPEfCT Boolean Exempt Process Emissions from Carbon Tax</v>
      </c>
      <c r="D1653" s="78" t="s">
        <v>1307</v>
      </c>
      <c r="E1653" s="78"/>
      <c r="F1653" t="s">
        <v>1271</v>
      </c>
      <c r="G1653" s="78"/>
      <c r="H1653" s="80">
        <v>1634</v>
      </c>
      <c r="I1653" s="235" t="s">
        <v>44</v>
      </c>
      <c r="J1653" s="236" t="str">
        <f>IF(ISBLANK(INDEX('Policy Characteristics'!D:D,MATCH($C1653,'Policy Characteristics'!$C:$C,0))),"",INDEX('Policy Characteristics'!D:D,MATCH($C1653,'Policy Characteristics'!$C:$C,0)))</f>
        <v/>
      </c>
      <c r="K1653" s="76" t="str">
        <f>IF(ISBLANK(INDEX('Policy Characteristics'!E:E,MATCH($C1653,'Policy Characteristics'!$C:$C,0))),"",INDEX('Policy Characteristics'!E:E,MATCH($C1653,'Policy Characteristics'!$C:$C,0)))</f>
        <v>cross toggle whether carbon tax affects process emissions</v>
      </c>
      <c r="L1653" s="76">
        <f>IF(ISBLANK(INDEX('Policy Characteristics'!F:F,MATCH($C1653,'Policy Characteristics'!$C:$C,0))),"",INDEX('Policy Characteristics'!F:F,MATCH($C1653,'Policy Characteristics'!$C:$C,0)))</f>
        <v>0</v>
      </c>
      <c r="M1653" s="76">
        <f>IF(ISBLANK(INDEX('Policy Characteristics'!G:G,MATCH($C1653,'Policy Characteristics'!$C:$C,0))),"",INDEX('Policy Characteristics'!G:G,MATCH($C1653,'Policy Characteristics'!$C:$C,0)))</f>
        <v>1</v>
      </c>
      <c r="N1653" s="76">
        <f>IF(ISBLANK(INDEX('Policy Characteristics'!H:H,MATCH($C1653,'Policy Characteristics'!$C:$C,0))),"",INDEX('Policy Characteristics'!H:H,MATCH($C1653,'Policy Characteristics'!$C:$C,0)))</f>
        <v>1</v>
      </c>
      <c r="O1653" s="76" t="str">
        <f>IF(ISBLANK(INDEX('Policy Characteristics'!I:I,MATCH($C1653,'Policy Characteristics'!$C:$C,0))),"",INDEX('Policy Characteristics'!I:I,MATCH($C1653,'Policy Characteristics'!$C:$C,0)))</f>
        <v>on/off</v>
      </c>
      <c r="P1653" s="76" t="str">
        <f>IF(ISBLANK(INDEX('Policy Characteristics'!J:J,MATCH($C1653,'Policy Characteristics'!$C:$C,0))),"",INDEX('Policy Characteristics'!J:J,MATCH($C1653,'Policy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3" s="76" t="str">
        <f>IF(ISBLANK(INDEX('Policy Characteristics'!K:K,MATCH($C1653,'Policy Characteristics'!$C:$C,0))),"",INDEX('Policy Characteristics'!K:K,MATCH($C1653,'Policy Characteristics'!$C:$C,0)))</f>
        <v>fuels.html#carbon-tax</v>
      </c>
      <c r="R1653" s="76" t="str">
        <f>IF(ISBLANK(INDEX('Policy Characteristics'!L:L,MATCH($C1653,'Policy Characteristics'!$C:$C,0))),"",INDEX('Policy Characteristics'!L:L,MATCH($C1653,'Policy Characteristics'!$C:$C,0)))</f>
        <v>carbon-tax.html</v>
      </c>
    </row>
    <row r="1654" spans="1:18" s="143" customFormat="1" x14ac:dyDescent="0.25">
      <c r="A1654" s="76" t="str">
        <f>IF(ISBLANK(INDEX('Policy Characteristics'!A:A,MATCH($C1654,'Policy Characteristics'!$C:$C,0))),"",INDEX('Policy Characteristics'!A:A,MATCH($C1654,'Policy Characteristics'!$C:$C,0)))</f>
        <v>Cross-Sector</v>
      </c>
      <c r="B1654" s="234" t="str">
        <f>IF(ISBLANK(INDEX('Policy Characteristics'!B:B,MATCH($C1654,'Policy Characteristics'!$C:$C,0))),"",INDEX('Policy Characteristics'!B:B,MATCH($C1654,'Policy Characteristics'!$C:$C,0)))</f>
        <v>Exempt Process Emissions from C Tax</v>
      </c>
      <c r="C1654" s="76" t="str">
        <f t="shared" si="50"/>
        <v>BEPEfCT Boolean Exempt Process Emissions from Carbon Tax</v>
      </c>
      <c r="D1654" s="78" t="s">
        <v>1308</v>
      </c>
      <c r="E1654" s="78"/>
      <c r="F1654" t="s">
        <v>1272</v>
      </c>
      <c r="G1654" s="78"/>
      <c r="H1654" s="80">
        <v>1635</v>
      </c>
      <c r="I1654" s="235" t="s">
        <v>44</v>
      </c>
      <c r="J1654" s="236" t="str">
        <f>IF(ISBLANK(INDEX('Policy Characteristics'!D:D,MATCH($C1654,'Policy Characteristics'!$C:$C,0))),"",INDEX('Policy Characteristics'!D:D,MATCH($C1654,'Policy Characteristics'!$C:$C,0)))</f>
        <v/>
      </c>
      <c r="K1654" s="76" t="str">
        <f>IF(ISBLANK(INDEX('Policy Characteristics'!E:E,MATCH($C1654,'Policy Characteristics'!$C:$C,0))),"",INDEX('Policy Characteristics'!E:E,MATCH($C1654,'Policy Characteristics'!$C:$C,0)))</f>
        <v>cross toggle whether carbon tax affects process emissions</v>
      </c>
      <c r="L1654" s="76">
        <f>IF(ISBLANK(INDEX('Policy Characteristics'!F:F,MATCH($C1654,'Policy Characteristics'!$C:$C,0))),"",INDEX('Policy Characteristics'!F:F,MATCH($C1654,'Policy Characteristics'!$C:$C,0)))</f>
        <v>0</v>
      </c>
      <c r="M1654" s="76">
        <f>IF(ISBLANK(INDEX('Policy Characteristics'!G:G,MATCH($C1654,'Policy Characteristics'!$C:$C,0))),"",INDEX('Policy Characteristics'!G:G,MATCH($C1654,'Policy Characteristics'!$C:$C,0)))</f>
        <v>1</v>
      </c>
      <c r="N1654" s="76">
        <f>IF(ISBLANK(INDEX('Policy Characteristics'!H:H,MATCH($C1654,'Policy Characteristics'!$C:$C,0))),"",INDEX('Policy Characteristics'!H:H,MATCH($C1654,'Policy Characteristics'!$C:$C,0)))</f>
        <v>1</v>
      </c>
      <c r="O1654" s="76" t="str">
        <f>IF(ISBLANK(INDEX('Policy Characteristics'!I:I,MATCH($C1654,'Policy Characteristics'!$C:$C,0))),"",INDEX('Policy Characteristics'!I:I,MATCH($C1654,'Policy Characteristics'!$C:$C,0)))</f>
        <v>on/off</v>
      </c>
      <c r="P1654" s="76" t="str">
        <f>IF(ISBLANK(INDEX('Policy Characteristics'!J:J,MATCH($C1654,'Policy Characteristics'!$C:$C,0))),"",INDEX('Policy Characteristics'!J:J,MATCH($C1654,'Policy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4" s="76" t="str">
        <f>IF(ISBLANK(INDEX('Policy Characteristics'!K:K,MATCH($C1654,'Policy Characteristics'!$C:$C,0))),"",INDEX('Policy Characteristics'!K:K,MATCH($C1654,'Policy Characteristics'!$C:$C,0)))</f>
        <v>fuels.html#carbon-tax</v>
      </c>
      <c r="R1654" s="76" t="str">
        <f>IF(ISBLANK(INDEX('Policy Characteristics'!L:L,MATCH($C1654,'Policy Characteristics'!$C:$C,0))),"",INDEX('Policy Characteristics'!L:L,MATCH($C1654,'Policy Characteristics'!$C:$C,0)))</f>
        <v>carbon-tax.html</v>
      </c>
    </row>
    <row r="1655" spans="1:18" s="143" customFormat="1" x14ac:dyDescent="0.25">
      <c r="A1655" s="76" t="str">
        <f>IF(ISBLANK(INDEX('Policy Characteristics'!A:A,MATCH($C1655,'Policy Characteristics'!$C:$C,0))),"",INDEX('Policy Characteristics'!A:A,MATCH($C1655,'Policy Characteristics'!$C:$C,0)))</f>
        <v>Cross-Sector</v>
      </c>
      <c r="B1655" s="234" t="str">
        <f>IF(ISBLANK(INDEX('Policy Characteristics'!B:B,MATCH($C1655,'Policy Characteristics'!$C:$C,0))),"",INDEX('Policy Characteristics'!B:B,MATCH($C1655,'Policy Characteristics'!$C:$C,0)))</f>
        <v>Exempt Process Emissions from C Tax</v>
      </c>
      <c r="C1655" s="76" t="str">
        <f t="shared" si="50"/>
        <v>BEPEfCT Boolean Exempt Process Emissions from Carbon Tax</v>
      </c>
      <c r="D1655" s="78" t="s">
        <v>1309</v>
      </c>
      <c r="E1655" s="78"/>
      <c r="F1655" t="s">
        <v>1273</v>
      </c>
      <c r="G1655" s="78"/>
      <c r="H1655" s="80">
        <v>1636</v>
      </c>
      <c r="I1655" s="235" t="s">
        <v>44</v>
      </c>
      <c r="J1655" s="236" t="str">
        <f>IF(ISBLANK(INDEX('Policy Characteristics'!D:D,MATCH($C1655,'Policy Characteristics'!$C:$C,0))),"",INDEX('Policy Characteristics'!D:D,MATCH($C1655,'Policy Characteristics'!$C:$C,0)))</f>
        <v/>
      </c>
      <c r="K1655" s="76" t="str">
        <f>IF(ISBLANK(INDEX('Policy Characteristics'!E:E,MATCH($C1655,'Policy Characteristics'!$C:$C,0))),"",INDEX('Policy Characteristics'!E:E,MATCH($C1655,'Policy Characteristics'!$C:$C,0)))</f>
        <v>cross toggle whether carbon tax affects process emissions</v>
      </c>
      <c r="L1655" s="76">
        <f>IF(ISBLANK(INDEX('Policy Characteristics'!F:F,MATCH($C1655,'Policy Characteristics'!$C:$C,0))),"",INDEX('Policy Characteristics'!F:F,MATCH($C1655,'Policy Characteristics'!$C:$C,0)))</f>
        <v>0</v>
      </c>
      <c r="M1655" s="76">
        <f>IF(ISBLANK(INDEX('Policy Characteristics'!G:G,MATCH($C1655,'Policy Characteristics'!$C:$C,0))),"",INDEX('Policy Characteristics'!G:G,MATCH($C1655,'Policy Characteristics'!$C:$C,0)))</f>
        <v>1</v>
      </c>
      <c r="N1655" s="76">
        <f>IF(ISBLANK(INDEX('Policy Characteristics'!H:H,MATCH($C1655,'Policy Characteristics'!$C:$C,0))),"",INDEX('Policy Characteristics'!H:H,MATCH($C1655,'Policy Characteristics'!$C:$C,0)))</f>
        <v>1</v>
      </c>
      <c r="O1655" s="76" t="str">
        <f>IF(ISBLANK(INDEX('Policy Characteristics'!I:I,MATCH($C1655,'Policy Characteristics'!$C:$C,0))),"",INDEX('Policy Characteristics'!I:I,MATCH($C1655,'Policy Characteristics'!$C:$C,0)))</f>
        <v>on/off</v>
      </c>
      <c r="P1655" s="76" t="str">
        <f>IF(ISBLANK(INDEX('Policy Characteristics'!J:J,MATCH($C1655,'Policy Characteristics'!$C:$C,0))),"",INDEX('Policy Characteristics'!J:J,MATCH($C1655,'Policy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5" s="76" t="str">
        <f>IF(ISBLANK(INDEX('Policy Characteristics'!K:K,MATCH($C1655,'Policy Characteristics'!$C:$C,0))),"",INDEX('Policy Characteristics'!K:K,MATCH($C1655,'Policy Characteristics'!$C:$C,0)))</f>
        <v>fuels.html#carbon-tax</v>
      </c>
      <c r="R1655" s="76" t="str">
        <f>IF(ISBLANK(INDEX('Policy Characteristics'!L:L,MATCH($C1655,'Policy Characteristics'!$C:$C,0))),"",INDEX('Policy Characteristics'!L:L,MATCH($C1655,'Policy Characteristics'!$C:$C,0)))</f>
        <v>carbon-tax.html</v>
      </c>
    </row>
    <row r="1656" spans="1:18" s="143" customFormat="1" x14ac:dyDescent="0.25">
      <c r="A1656" s="76" t="str">
        <f>IF(ISBLANK(INDEX('Policy Characteristics'!A:A,MATCH($C1656,'Policy Characteristics'!$C:$C,0))),"",INDEX('Policy Characteristics'!A:A,MATCH($C1656,'Policy Characteristics'!$C:$C,0)))</f>
        <v>Cross-Sector</v>
      </c>
      <c r="B1656" s="234" t="str">
        <f>IF(ISBLANK(INDEX('Policy Characteristics'!B:B,MATCH($C1656,'Policy Characteristics'!$C:$C,0))),"",INDEX('Policy Characteristics'!B:B,MATCH($C1656,'Policy Characteristics'!$C:$C,0)))</f>
        <v>Exempt Process Emissions from C Tax</v>
      </c>
      <c r="C1656" s="76" t="str">
        <f t="shared" si="50"/>
        <v>BEPEfCT Boolean Exempt Process Emissions from Carbon Tax</v>
      </c>
      <c r="D1656" s="78" t="s">
        <v>1310</v>
      </c>
      <c r="E1656" s="78"/>
      <c r="F1656" t="s">
        <v>819</v>
      </c>
      <c r="G1656" s="78"/>
      <c r="H1656" s="80">
        <v>1637</v>
      </c>
      <c r="I1656" s="235" t="s">
        <v>43</v>
      </c>
      <c r="J1656" s="236" t="str">
        <f>IF(ISBLANK(INDEX('Policy Characteristics'!D:D,MATCH($C1656,'Policy Characteristics'!$C:$C,0))),"",INDEX('Policy Characteristics'!D:D,MATCH($C1656,'Policy Characteristics'!$C:$C,0)))</f>
        <v/>
      </c>
      <c r="K1656" s="76" t="str">
        <f>IF(ISBLANK(INDEX('Policy Characteristics'!E:E,MATCH($C1656,'Policy Characteristics'!$C:$C,0))),"",INDEX('Policy Characteristics'!E:E,MATCH($C1656,'Policy Characteristics'!$C:$C,0)))</f>
        <v>cross toggle whether carbon tax affects process emissions</v>
      </c>
      <c r="L1656" s="76">
        <f>IF(ISBLANK(INDEX('Policy Characteristics'!F:F,MATCH($C1656,'Policy Characteristics'!$C:$C,0))),"",INDEX('Policy Characteristics'!F:F,MATCH($C1656,'Policy Characteristics'!$C:$C,0)))</f>
        <v>0</v>
      </c>
      <c r="M1656" s="76">
        <f>IF(ISBLANK(INDEX('Policy Characteristics'!G:G,MATCH($C1656,'Policy Characteristics'!$C:$C,0))),"",INDEX('Policy Characteristics'!G:G,MATCH($C1656,'Policy Characteristics'!$C:$C,0)))</f>
        <v>1</v>
      </c>
      <c r="N1656" s="76">
        <f>IF(ISBLANK(INDEX('Policy Characteristics'!H:H,MATCH($C1656,'Policy Characteristics'!$C:$C,0))),"",INDEX('Policy Characteristics'!H:H,MATCH($C1656,'Policy Characteristics'!$C:$C,0)))</f>
        <v>1</v>
      </c>
      <c r="O1656" s="76" t="str">
        <f>IF(ISBLANK(INDEX('Policy Characteristics'!I:I,MATCH($C1656,'Policy Characteristics'!$C:$C,0))),"",INDEX('Policy Characteristics'!I:I,MATCH($C1656,'Policy Characteristics'!$C:$C,0)))</f>
        <v>on/off</v>
      </c>
      <c r="P1656" s="76" t="str">
        <f>IF(ISBLANK(INDEX('Policy Characteristics'!J:J,MATCH($C1656,'Policy Characteristics'!$C:$C,0))),"",INDEX('Policy Characteristics'!J:J,MATCH($C1656,'Policy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6" s="76" t="str">
        <f>IF(ISBLANK(INDEX('Policy Characteristics'!K:K,MATCH($C1656,'Policy Characteristics'!$C:$C,0))),"",INDEX('Policy Characteristics'!K:K,MATCH($C1656,'Policy Characteristics'!$C:$C,0)))</f>
        <v>fuels.html#carbon-tax</v>
      </c>
      <c r="R1656" s="76" t="str">
        <f>IF(ISBLANK(INDEX('Policy Characteristics'!L:L,MATCH($C1656,'Policy Characteristics'!$C:$C,0))),"",INDEX('Policy Characteristics'!L:L,MATCH($C1656,'Policy Characteristics'!$C:$C,0)))</f>
        <v>carbon-tax.html</v>
      </c>
    </row>
    <row r="1657" spans="1:18" s="143" customFormat="1" x14ac:dyDescent="0.25">
      <c r="A1657" s="76" t="str">
        <f>IF(ISBLANK(INDEX('Policy Characteristics'!A:A,MATCH($C1657,'Policy Characteristics'!$C:$C,0))),"",INDEX('Policy Characteristics'!A:A,MATCH($C1657,'Policy Characteristics'!$C:$C,0)))</f>
        <v>Cross-Sector</v>
      </c>
      <c r="B1657" s="234" t="str">
        <f>IF(ISBLANK(INDEX('Policy Characteristics'!B:B,MATCH($C1657,'Policy Characteristics'!$C:$C,0))),"",INDEX('Policy Characteristics'!B:B,MATCH($C1657,'Policy Characteristics'!$C:$C,0)))</f>
        <v>Exempt Process Emissions from C Tax</v>
      </c>
      <c r="C1657" s="76" t="str">
        <f t="shared" si="50"/>
        <v>BEPEfCT Boolean Exempt Process Emissions from Carbon Tax</v>
      </c>
      <c r="D1657" s="78" t="s">
        <v>1311</v>
      </c>
      <c r="E1657" s="78"/>
      <c r="F1657" t="s">
        <v>1274</v>
      </c>
      <c r="G1657" s="78"/>
      <c r="H1657" s="80">
        <v>1638</v>
      </c>
      <c r="I1657" s="235" t="s">
        <v>44</v>
      </c>
      <c r="J1657" s="236" t="str">
        <f>IF(ISBLANK(INDEX('Policy Characteristics'!D:D,MATCH($C1657,'Policy Characteristics'!$C:$C,0))),"",INDEX('Policy Characteristics'!D:D,MATCH($C1657,'Policy Characteristics'!$C:$C,0)))</f>
        <v/>
      </c>
      <c r="K1657" s="76" t="str">
        <f>IF(ISBLANK(INDEX('Policy Characteristics'!E:E,MATCH($C1657,'Policy Characteristics'!$C:$C,0))),"",INDEX('Policy Characteristics'!E:E,MATCH($C1657,'Policy Characteristics'!$C:$C,0)))</f>
        <v>cross toggle whether carbon tax affects process emissions</v>
      </c>
      <c r="L1657" s="76">
        <f>IF(ISBLANK(INDEX('Policy Characteristics'!F:F,MATCH($C1657,'Policy Characteristics'!$C:$C,0))),"",INDEX('Policy Characteristics'!F:F,MATCH($C1657,'Policy Characteristics'!$C:$C,0)))</f>
        <v>0</v>
      </c>
      <c r="M1657" s="76">
        <f>IF(ISBLANK(INDEX('Policy Characteristics'!G:G,MATCH($C1657,'Policy Characteristics'!$C:$C,0))),"",INDEX('Policy Characteristics'!G:G,MATCH($C1657,'Policy Characteristics'!$C:$C,0)))</f>
        <v>1</v>
      </c>
      <c r="N1657" s="76">
        <f>IF(ISBLANK(INDEX('Policy Characteristics'!H:H,MATCH($C1657,'Policy Characteristics'!$C:$C,0))),"",INDEX('Policy Characteristics'!H:H,MATCH($C1657,'Policy Characteristics'!$C:$C,0)))</f>
        <v>1</v>
      </c>
      <c r="O1657" s="76" t="str">
        <f>IF(ISBLANK(INDEX('Policy Characteristics'!I:I,MATCH($C1657,'Policy Characteristics'!$C:$C,0))),"",INDEX('Policy Characteristics'!I:I,MATCH($C1657,'Policy Characteristics'!$C:$C,0)))</f>
        <v>on/off</v>
      </c>
      <c r="P1657" s="76" t="str">
        <f>IF(ISBLANK(INDEX('Policy Characteristics'!J:J,MATCH($C1657,'Policy Characteristics'!$C:$C,0))),"",INDEX('Policy Characteristics'!J:J,MATCH($C1657,'Policy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7" s="76" t="str">
        <f>IF(ISBLANK(INDEX('Policy Characteristics'!K:K,MATCH($C1657,'Policy Characteristics'!$C:$C,0))),"",INDEX('Policy Characteristics'!K:K,MATCH($C1657,'Policy Characteristics'!$C:$C,0)))</f>
        <v>fuels.html#carbon-tax</v>
      </c>
      <c r="R1657" s="76" t="str">
        <f>IF(ISBLANK(INDEX('Policy Characteristics'!L:L,MATCH($C1657,'Policy Characteristics'!$C:$C,0))),"",INDEX('Policy Characteristics'!L:L,MATCH($C1657,'Policy Characteristics'!$C:$C,0)))</f>
        <v>carbon-tax.html</v>
      </c>
    </row>
    <row r="1658" spans="1:18" s="143" customFormat="1" x14ac:dyDescent="0.25">
      <c r="A1658" s="76" t="str">
        <f>IF(ISBLANK(INDEX('Policy Characteristics'!A:A,MATCH($C1658,'Policy Characteristics'!$C:$C,0))),"",INDEX('Policy Characteristics'!A:A,MATCH($C1658,'Policy Characteristics'!$C:$C,0)))</f>
        <v>Cross-Sector</v>
      </c>
      <c r="B1658" s="234" t="str">
        <f>IF(ISBLANK(INDEX('Policy Characteristics'!B:B,MATCH($C1658,'Policy Characteristics'!$C:$C,0))),"",INDEX('Policy Characteristics'!B:B,MATCH($C1658,'Policy Characteristics'!$C:$C,0)))</f>
        <v>Exempt Process Emissions from C Tax</v>
      </c>
      <c r="C1658" s="76" t="str">
        <f t="shared" si="50"/>
        <v>BEPEfCT Boolean Exempt Process Emissions from Carbon Tax</v>
      </c>
      <c r="D1658" s="78" t="s">
        <v>1312</v>
      </c>
      <c r="E1658" s="78"/>
      <c r="F1658" t="s">
        <v>1275</v>
      </c>
      <c r="G1658" s="78"/>
      <c r="H1658" s="80">
        <v>1639</v>
      </c>
      <c r="I1658" s="235" t="s">
        <v>44</v>
      </c>
      <c r="J1658" s="236" t="str">
        <f>IF(ISBLANK(INDEX('Policy Characteristics'!D:D,MATCH($C1658,'Policy Characteristics'!$C:$C,0))),"",INDEX('Policy Characteristics'!D:D,MATCH($C1658,'Policy Characteristics'!$C:$C,0)))</f>
        <v/>
      </c>
      <c r="K1658" s="76" t="str">
        <f>IF(ISBLANK(INDEX('Policy Characteristics'!E:E,MATCH($C1658,'Policy Characteristics'!$C:$C,0))),"",INDEX('Policy Characteristics'!E:E,MATCH($C1658,'Policy Characteristics'!$C:$C,0)))</f>
        <v>cross toggle whether carbon tax affects process emissions</v>
      </c>
      <c r="L1658" s="76">
        <f>IF(ISBLANK(INDEX('Policy Characteristics'!F:F,MATCH($C1658,'Policy Characteristics'!$C:$C,0))),"",INDEX('Policy Characteristics'!F:F,MATCH($C1658,'Policy Characteristics'!$C:$C,0)))</f>
        <v>0</v>
      </c>
      <c r="M1658" s="76">
        <f>IF(ISBLANK(INDEX('Policy Characteristics'!G:G,MATCH($C1658,'Policy Characteristics'!$C:$C,0))),"",INDEX('Policy Characteristics'!G:G,MATCH($C1658,'Policy Characteristics'!$C:$C,0)))</f>
        <v>1</v>
      </c>
      <c r="N1658" s="76">
        <f>IF(ISBLANK(INDEX('Policy Characteristics'!H:H,MATCH($C1658,'Policy Characteristics'!$C:$C,0))),"",INDEX('Policy Characteristics'!H:H,MATCH($C1658,'Policy Characteristics'!$C:$C,0)))</f>
        <v>1</v>
      </c>
      <c r="O1658" s="76" t="str">
        <f>IF(ISBLANK(INDEX('Policy Characteristics'!I:I,MATCH($C1658,'Policy Characteristics'!$C:$C,0))),"",INDEX('Policy Characteristics'!I:I,MATCH($C1658,'Policy Characteristics'!$C:$C,0)))</f>
        <v>on/off</v>
      </c>
      <c r="P1658" s="76" t="str">
        <f>IF(ISBLANK(INDEX('Policy Characteristics'!J:J,MATCH($C1658,'Policy Characteristics'!$C:$C,0))),"",INDEX('Policy Characteristics'!J:J,MATCH($C1658,'Policy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8" s="76" t="str">
        <f>IF(ISBLANK(INDEX('Policy Characteristics'!K:K,MATCH($C1658,'Policy Characteristics'!$C:$C,0))),"",INDEX('Policy Characteristics'!K:K,MATCH($C1658,'Policy Characteristics'!$C:$C,0)))</f>
        <v>fuels.html#carbon-tax</v>
      </c>
      <c r="R1658" s="76" t="str">
        <f>IF(ISBLANK(INDEX('Policy Characteristics'!L:L,MATCH($C1658,'Policy Characteristics'!$C:$C,0))),"",INDEX('Policy Characteristics'!L:L,MATCH($C1658,'Policy Characteristics'!$C:$C,0)))</f>
        <v>carbon-tax.html</v>
      </c>
    </row>
    <row r="1659" spans="1:18" s="143" customFormat="1" x14ac:dyDescent="0.25">
      <c r="A1659" s="76" t="str">
        <f>IF(ISBLANK(INDEX('Policy Characteristics'!A:A,MATCH($C1659,'Policy Characteristics'!$C:$C,0))),"",INDEX('Policy Characteristics'!A:A,MATCH($C1659,'Policy Characteristics'!$C:$C,0)))</f>
        <v>Cross-Sector</v>
      </c>
      <c r="B1659" s="234" t="str">
        <f>IF(ISBLANK(INDEX('Policy Characteristics'!B:B,MATCH($C1659,'Policy Characteristics'!$C:$C,0))),"",INDEX('Policy Characteristics'!B:B,MATCH($C1659,'Policy Characteristics'!$C:$C,0)))</f>
        <v>Exempt Process Emissions from C Tax</v>
      </c>
      <c r="C1659" s="76" t="str">
        <f t="shared" si="50"/>
        <v>BEPEfCT Boolean Exempt Process Emissions from Carbon Tax</v>
      </c>
      <c r="D1659" s="78" t="s">
        <v>1313</v>
      </c>
      <c r="E1659" s="78"/>
      <c r="F1659" t="s">
        <v>1276</v>
      </c>
      <c r="G1659" s="78"/>
      <c r="H1659" s="80">
        <v>1640</v>
      </c>
      <c r="I1659" s="235" t="s">
        <v>44</v>
      </c>
      <c r="J1659" s="236" t="str">
        <f>IF(ISBLANK(INDEX('Policy Characteristics'!D:D,MATCH($C1659,'Policy Characteristics'!$C:$C,0))),"",INDEX('Policy Characteristics'!D:D,MATCH($C1659,'Policy Characteristics'!$C:$C,0)))</f>
        <v/>
      </c>
      <c r="K1659" s="76" t="str">
        <f>IF(ISBLANK(INDEX('Policy Characteristics'!E:E,MATCH($C1659,'Policy Characteristics'!$C:$C,0))),"",INDEX('Policy Characteristics'!E:E,MATCH($C1659,'Policy Characteristics'!$C:$C,0)))</f>
        <v>cross toggle whether carbon tax affects process emissions</v>
      </c>
      <c r="L1659" s="76">
        <f>IF(ISBLANK(INDEX('Policy Characteristics'!F:F,MATCH($C1659,'Policy Characteristics'!$C:$C,0))),"",INDEX('Policy Characteristics'!F:F,MATCH($C1659,'Policy Characteristics'!$C:$C,0)))</f>
        <v>0</v>
      </c>
      <c r="M1659" s="76">
        <f>IF(ISBLANK(INDEX('Policy Characteristics'!G:G,MATCH($C1659,'Policy Characteristics'!$C:$C,0))),"",INDEX('Policy Characteristics'!G:G,MATCH($C1659,'Policy Characteristics'!$C:$C,0)))</f>
        <v>1</v>
      </c>
      <c r="N1659" s="76">
        <f>IF(ISBLANK(INDEX('Policy Characteristics'!H:H,MATCH($C1659,'Policy Characteristics'!$C:$C,0))),"",INDEX('Policy Characteristics'!H:H,MATCH($C1659,'Policy Characteristics'!$C:$C,0)))</f>
        <v>1</v>
      </c>
      <c r="O1659" s="76" t="str">
        <f>IF(ISBLANK(INDEX('Policy Characteristics'!I:I,MATCH($C1659,'Policy Characteristics'!$C:$C,0))),"",INDEX('Policy Characteristics'!I:I,MATCH($C1659,'Policy Characteristics'!$C:$C,0)))</f>
        <v>on/off</v>
      </c>
      <c r="P1659" s="76" t="str">
        <f>IF(ISBLANK(INDEX('Policy Characteristics'!J:J,MATCH($C1659,'Policy Characteristics'!$C:$C,0))),"",INDEX('Policy Characteristics'!J:J,MATCH($C1659,'Policy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9" s="76" t="str">
        <f>IF(ISBLANK(INDEX('Policy Characteristics'!K:K,MATCH($C1659,'Policy Characteristics'!$C:$C,0))),"",INDEX('Policy Characteristics'!K:K,MATCH($C1659,'Policy Characteristics'!$C:$C,0)))</f>
        <v>fuels.html#carbon-tax</v>
      </c>
      <c r="R1659" s="76" t="str">
        <f>IF(ISBLANK(INDEX('Policy Characteristics'!L:L,MATCH($C1659,'Policy Characteristics'!$C:$C,0))),"",INDEX('Policy Characteristics'!L:L,MATCH($C1659,'Policy Characteristics'!$C:$C,0)))</f>
        <v>carbon-tax.html</v>
      </c>
    </row>
    <row r="1660" spans="1:18" s="143" customFormat="1" x14ac:dyDescent="0.25">
      <c r="A1660" s="76" t="str">
        <f>IF(ISBLANK(INDEX('Policy Characteristics'!A:A,MATCH($C1660,'Policy Characteristics'!$C:$C,0))),"",INDEX('Policy Characteristics'!A:A,MATCH($C1660,'Policy Characteristics'!$C:$C,0)))</f>
        <v>Cross-Sector</v>
      </c>
      <c r="B1660" s="234" t="str">
        <f>IF(ISBLANK(INDEX('Policy Characteristics'!B:B,MATCH($C1660,'Policy Characteristics'!$C:$C,0))),"",INDEX('Policy Characteristics'!B:B,MATCH($C1660,'Policy Characteristics'!$C:$C,0)))</f>
        <v>Exempt Process Emissions from C Tax</v>
      </c>
      <c r="C1660" s="76" t="str">
        <f t="shared" si="50"/>
        <v>BEPEfCT Boolean Exempt Process Emissions from Carbon Tax</v>
      </c>
      <c r="D1660" s="78" t="s">
        <v>1314</v>
      </c>
      <c r="E1660" s="78"/>
      <c r="F1660" t="s">
        <v>820</v>
      </c>
      <c r="G1660" s="78"/>
      <c r="H1660" s="80">
        <v>1641</v>
      </c>
      <c r="I1660" s="235" t="s">
        <v>44</v>
      </c>
      <c r="J1660" s="236" t="str">
        <f>IF(ISBLANK(INDEX('Policy Characteristics'!D:D,MATCH($C1660,'Policy Characteristics'!$C:$C,0))),"",INDEX('Policy Characteristics'!D:D,MATCH($C1660,'Policy Characteristics'!$C:$C,0)))</f>
        <v/>
      </c>
      <c r="K1660" s="76" t="str">
        <f>IF(ISBLANK(INDEX('Policy Characteristics'!E:E,MATCH($C1660,'Policy Characteristics'!$C:$C,0))),"",INDEX('Policy Characteristics'!E:E,MATCH($C1660,'Policy Characteristics'!$C:$C,0)))</f>
        <v>cross toggle whether carbon tax affects process emissions</v>
      </c>
      <c r="L1660" s="76">
        <f>IF(ISBLANK(INDEX('Policy Characteristics'!F:F,MATCH($C1660,'Policy Characteristics'!$C:$C,0))),"",INDEX('Policy Characteristics'!F:F,MATCH($C1660,'Policy Characteristics'!$C:$C,0)))</f>
        <v>0</v>
      </c>
      <c r="M1660" s="76">
        <f>IF(ISBLANK(INDEX('Policy Characteristics'!G:G,MATCH($C1660,'Policy Characteristics'!$C:$C,0))),"",INDEX('Policy Characteristics'!G:G,MATCH($C1660,'Policy Characteristics'!$C:$C,0)))</f>
        <v>1</v>
      </c>
      <c r="N1660" s="76">
        <f>IF(ISBLANK(INDEX('Policy Characteristics'!H:H,MATCH($C1660,'Policy Characteristics'!$C:$C,0))),"",INDEX('Policy Characteristics'!H:H,MATCH($C1660,'Policy Characteristics'!$C:$C,0)))</f>
        <v>1</v>
      </c>
      <c r="O1660" s="76" t="str">
        <f>IF(ISBLANK(INDEX('Policy Characteristics'!I:I,MATCH($C1660,'Policy Characteristics'!$C:$C,0))),"",INDEX('Policy Characteristics'!I:I,MATCH($C1660,'Policy Characteristics'!$C:$C,0)))</f>
        <v>on/off</v>
      </c>
      <c r="P1660" s="76" t="str">
        <f>IF(ISBLANK(INDEX('Policy Characteristics'!J:J,MATCH($C1660,'Policy Characteristics'!$C:$C,0))),"",INDEX('Policy Characteristics'!J:J,MATCH($C1660,'Policy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0" s="76" t="str">
        <f>IF(ISBLANK(INDEX('Policy Characteristics'!K:K,MATCH($C1660,'Policy Characteristics'!$C:$C,0))),"",INDEX('Policy Characteristics'!K:K,MATCH($C1660,'Policy Characteristics'!$C:$C,0)))</f>
        <v>fuels.html#carbon-tax</v>
      </c>
      <c r="R1660" s="76" t="str">
        <f>IF(ISBLANK(INDEX('Policy Characteristics'!L:L,MATCH($C1660,'Policy Characteristics'!$C:$C,0))),"",INDEX('Policy Characteristics'!L:L,MATCH($C1660,'Policy Characteristics'!$C:$C,0)))</f>
        <v>carbon-tax.html</v>
      </c>
    </row>
    <row r="1661" spans="1:18" s="143" customFormat="1" x14ac:dyDescent="0.25">
      <c r="A1661" s="76" t="str">
        <f>IF(ISBLANK(INDEX('Policy Characteristics'!A:A,MATCH($C1661,'Policy Characteristics'!$C:$C,0))),"",INDEX('Policy Characteristics'!A:A,MATCH($C1661,'Policy Characteristics'!$C:$C,0)))</f>
        <v>Cross-Sector</v>
      </c>
      <c r="B1661" s="234" t="str">
        <f>IF(ISBLANK(INDEX('Policy Characteristics'!B:B,MATCH($C1661,'Policy Characteristics'!$C:$C,0))),"",INDEX('Policy Characteristics'!B:B,MATCH($C1661,'Policy Characteristics'!$C:$C,0)))</f>
        <v>Exempt Process Emissions from C Tax</v>
      </c>
      <c r="C1661" s="76" t="str">
        <f t="shared" si="50"/>
        <v>BEPEfCT Boolean Exempt Process Emissions from Carbon Tax</v>
      </c>
      <c r="D1661" s="78" t="s">
        <v>1315</v>
      </c>
      <c r="E1661" s="78"/>
      <c r="F1661" t="s">
        <v>1277</v>
      </c>
      <c r="G1661" s="78"/>
      <c r="H1661" s="80">
        <v>1642</v>
      </c>
      <c r="I1661" s="235" t="s">
        <v>44</v>
      </c>
      <c r="J1661" s="236" t="str">
        <f>IF(ISBLANK(INDEX('Policy Characteristics'!D:D,MATCH($C1661,'Policy Characteristics'!$C:$C,0))),"",INDEX('Policy Characteristics'!D:D,MATCH($C1661,'Policy Characteristics'!$C:$C,0)))</f>
        <v/>
      </c>
      <c r="K1661" s="76" t="str">
        <f>IF(ISBLANK(INDEX('Policy Characteristics'!E:E,MATCH($C1661,'Policy Characteristics'!$C:$C,0))),"",INDEX('Policy Characteristics'!E:E,MATCH($C1661,'Policy Characteristics'!$C:$C,0)))</f>
        <v>cross toggle whether carbon tax affects process emissions</v>
      </c>
      <c r="L1661" s="76">
        <f>IF(ISBLANK(INDEX('Policy Characteristics'!F:F,MATCH($C1661,'Policy Characteristics'!$C:$C,0))),"",INDEX('Policy Characteristics'!F:F,MATCH($C1661,'Policy Characteristics'!$C:$C,0)))</f>
        <v>0</v>
      </c>
      <c r="M1661" s="76">
        <f>IF(ISBLANK(INDEX('Policy Characteristics'!G:G,MATCH($C1661,'Policy Characteristics'!$C:$C,0))),"",INDEX('Policy Characteristics'!G:G,MATCH($C1661,'Policy Characteristics'!$C:$C,0)))</f>
        <v>1</v>
      </c>
      <c r="N1661" s="76">
        <f>IF(ISBLANK(INDEX('Policy Characteristics'!H:H,MATCH($C1661,'Policy Characteristics'!$C:$C,0))),"",INDEX('Policy Characteristics'!H:H,MATCH($C1661,'Policy Characteristics'!$C:$C,0)))</f>
        <v>1</v>
      </c>
      <c r="O1661" s="76" t="str">
        <f>IF(ISBLANK(INDEX('Policy Characteristics'!I:I,MATCH($C1661,'Policy Characteristics'!$C:$C,0))),"",INDEX('Policy Characteristics'!I:I,MATCH($C1661,'Policy Characteristics'!$C:$C,0)))</f>
        <v>on/off</v>
      </c>
      <c r="P1661" s="76" t="str">
        <f>IF(ISBLANK(INDEX('Policy Characteristics'!J:J,MATCH($C1661,'Policy Characteristics'!$C:$C,0))),"",INDEX('Policy Characteristics'!J:J,MATCH($C1661,'Policy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1" s="76" t="str">
        <f>IF(ISBLANK(INDEX('Policy Characteristics'!K:K,MATCH($C1661,'Policy Characteristics'!$C:$C,0))),"",INDEX('Policy Characteristics'!K:K,MATCH($C1661,'Policy Characteristics'!$C:$C,0)))</f>
        <v>fuels.html#carbon-tax</v>
      </c>
      <c r="R1661" s="76" t="str">
        <f>IF(ISBLANK(INDEX('Policy Characteristics'!L:L,MATCH($C1661,'Policy Characteristics'!$C:$C,0))),"",INDEX('Policy Characteristics'!L:L,MATCH($C1661,'Policy Characteristics'!$C:$C,0)))</f>
        <v>carbon-tax.html</v>
      </c>
    </row>
    <row r="1662" spans="1:18" s="143" customFormat="1" x14ac:dyDescent="0.25">
      <c r="A1662" s="76" t="str">
        <f>IF(ISBLANK(INDEX('Policy Characteristics'!A:A,MATCH($C1662,'Policy Characteristics'!$C:$C,0))),"",INDEX('Policy Characteristics'!A:A,MATCH($C1662,'Policy Characteristics'!$C:$C,0)))</f>
        <v>Cross-Sector</v>
      </c>
      <c r="B1662" s="234" t="str">
        <f>IF(ISBLANK(INDEX('Policy Characteristics'!B:B,MATCH($C1662,'Policy Characteristics'!$C:$C,0))),"",INDEX('Policy Characteristics'!B:B,MATCH($C1662,'Policy Characteristics'!$C:$C,0)))</f>
        <v>Exempt Process Emissions from C Tax</v>
      </c>
      <c r="C1662" s="76" t="str">
        <f t="shared" si="50"/>
        <v>BEPEfCT Boolean Exempt Process Emissions from Carbon Tax</v>
      </c>
      <c r="D1662" s="78" t="s">
        <v>1316</v>
      </c>
      <c r="E1662" s="78"/>
      <c r="F1662" t="s">
        <v>1278</v>
      </c>
      <c r="G1662" s="78"/>
      <c r="H1662" s="80">
        <v>1643</v>
      </c>
      <c r="I1662" s="235" t="s">
        <v>44</v>
      </c>
      <c r="J1662" s="236" t="str">
        <f>IF(ISBLANK(INDEX('Policy Characteristics'!D:D,MATCH($C1662,'Policy Characteristics'!$C:$C,0))),"",INDEX('Policy Characteristics'!D:D,MATCH($C1662,'Policy Characteristics'!$C:$C,0)))</f>
        <v/>
      </c>
      <c r="K1662" s="76" t="str">
        <f>IF(ISBLANK(INDEX('Policy Characteristics'!E:E,MATCH($C1662,'Policy Characteristics'!$C:$C,0))),"",INDEX('Policy Characteristics'!E:E,MATCH($C1662,'Policy Characteristics'!$C:$C,0)))</f>
        <v>cross toggle whether carbon tax affects process emissions</v>
      </c>
      <c r="L1662" s="76">
        <f>IF(ISBLANK(INDEX('Policy Characteristics'!F:F,MATCH($C1662,'Policy Characteristics'!$C:$C,0))),"",INDEX('Policy Characteristics'!F:F,MATCH($C1662,'Policy Characteristics'!$C:$C,0)))</f>
        <v>0</v>
      </c>
      <c r="M1662" s="76">
        <f>IF(ISBLANK(INDEX('Policy Characteristics'!G:G,MATCH($C1662,'Policy Characteristics'!$C:$C,0))),"",INDEX('Policy Characteristics'!G:G,MATCH($C1662,'Policy Characteristics'!$C:$C,0)))</f>
        <v>1</v>
      </c>
      <c r="N1662" s="76">
        <f>IF(ISBLANK(INDEX('Policy Characteristics'!H:H,MATCH($C1662,'Policy Characteristics'!$C:$C,0))),"",INDEX('Policy Characteristics'!H:H,MATCH($C1662,'Policy Characteristics'!$C:$C,0)))</f>
        <v>1</v>
      </c>
      <c r="O1662" s="76" t="str">
        <f>IF(ISBLANK(INDEX('Policy Characteristics'!I:I,MATCH($C1662,'Policy Characteristics'!$C:$C,0))),"",INDEX('Policy Characteristics'!I:I,MATCH($C1662,'Policy Characteristics'!$C:$C,0)))</f>
        <v>on/off</v>
      </c>
      <c r="P1662" s="76" t="str">
        <f>IF(ISBLANK(INDEX('Policy Characteristics'!J:J,MATCH($C1662,'Policy Characteristics'!$C:$C,0))),"",INDEX('Policy Characteristics'!J:J,MATCH($C1662,'Policy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2" s="76" t="str">
        <f>IF(ISBLANK(INDEX('Policy Characteristics'!K:K,MATCH($C1662,'Policy Characteristics'!$C:$C,0))),"",INDEX('Policy Characteristics'!K:K,MATCH($C1662,'Policy Characteristics'!$C:$C,0)))</f>
        <v>fuels.html#carbon-tax</v>
      </c>
      <c r="R1662" s="76" t="str">
        <f>IF(ISBLANK(INDEX('Policy Characteristics'!L:L,MATCH($C1662,'Policy Characteristics'!$C:$C,0))),"",INDEX('Policy Characteristics'!L:L,MATCH($C1662,'Policy Characteristics'!$C:$C,0)))</f>
        <v>carbon-tax.html</v>
      </c>
    </row>
    <row r="1663" spans="1:18" s="143" customFormat="1" x14ac:dyDescent="0.25">
      <c r="A1663" s="76" t="str">
        <f>IF(ISBLANK(INDEX('Policy Characteristics'!A:A,MATCH($C1663,'Policy Characteristics'!$C:$C,0))),"",INDEX('Policy Characteristics'!A:A,MATCH($C1663,'Policy Characteristics'!$C:$C,0)))</f>
        <v>Cross-Sector</v>
      </c>
      <c r="B1663" s="234" t="str">
        <f>IF(ISBLANK(INDEX('Policy Characteristics'!B:B,MATCH($C1663,'Policy Characteristics'!$C:$C,0))),"",INDEX('Policy Characteristics'!B:B,MATCH($C1663,'Policy Characteristics'!$C:$C,0)))</f>
        <v>Exempt Process Emissions from C Tax</v>
      </c>
      <c r="C1663" s="76" t="str">
        <f t="shared" si="50"/>
        <v>BEPEfCT Boolean Exempt Process Emissions from Carbon Tax</v>
      </c>
      <c r="D1663" s="78" t="s">
        <v>1317</v>
      </c>
      <c r="E1663" s="78"/>
      <c r="F1663" t="s">
        <v>1279</v>
      </c>
      <c r="G1663" s="78"/>
      <c r="H1663" s="80">
        <v>1644</v>
      </c>
      <c r="I1663" s="235" t="s">
        <v>44</v>
      </c>
      <c r="J1663" s="236" t="str">
        <f>IF(ISBLANK(INDEX('Policy Characteristics'!D:D,MATCH($C1663,'Policy Characteristics'!$C:$C,0))),"",INDEX('Policy Characteristics'!D:D,MATCH($C1663,'Policy Characteristics'!$C:$C,0)))</f>
        <v/>
      </c>
      <c r="K1663" s="76" t="str">
        <f>IF(ISBLANK(INDEX('Policy Characteristics'!E:E,MATCH($C1663,'Policy Characteristics'!$C:$C,0))),"",INDEX('Policy Characteristics'!E:E,MATCH($C1663,'Policy Characteristics'!$C:$C,0)))</f>
        <v>cross toggle whether carbon tax affects process emissions</v>
      </c>
      <c r="L1663" s="76">
        <f>IF(ISBLANK(INDEX('Policy Characteristics'!F:F,MATCH($C1663,'Policy Characteristics'!$C:$C,0))),"",INDEX('Policy Characteristics'!F:F,MATCH($C1663,'Policy Characteristics'!$C:$C,0)))</f>
        <v>0</v>
      </c>
      <c r="M1663" s="76">
        <f>IF(ISBLANK(INDEX('Policy Characteristics'!G:G,MATCH($C1663,'Policy Characteristics'!$C:$C,0))),"",INDEX('Policy Characteristics'!G:G,MATCH($C1663,'Policy Characteristics'!$C:$C,0)))</f>
        <v>1</v>
      </c>
      <c r="N1663" s="76">
        <f>IF(ISBLANK(INDEX('Policy Characteristics'!H:H,MATCH($C1663,'Policy Characteristics'!$C:$C,0))),"",INDEX('Policy Characteristics'!H:H,MATCH($C1663,'Policy Characteristics'!$C:$C,0)))</f>
        <v>1</v>
      </c>
      <c r="O1663" s="76" t="str">
        <f>IF(ISBLANK(INDEX('Policy Characteristics'!I:I,MATCH($C1663,'Policy Characteristics'!$C:$C,0))),"",INDEX('Policy Characteristics'!I:I,MATCH($C1663,'Policy Characteristics'!$C:$C,0)))</f>
        <v>on/off</v>
      </c>
      <c r="P1663" s="76" t="str">
        <f>IF(ISBLANK(INDEX('Policy Characteristics'!J:J,MATCH($C1663,'Policy Characteristics'!$C:$C,0))),"",INDEX('Policy Characteristics'!J:J,MATCH($C1663,'Policy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3" s="76" t="str">
        <f>IF(ISBLANK(INDEX('Policy Characteristics'!K:K,MATCH($C1663,'Policy Characteristics'!$C:$C,0))),"",INDEX('Policy Characteristics'!K:K,MATCH($C1663,'Policy Characteristics'!$C:$C,0)))</f>
        <v>fuels.html#carbon-tax</v>
      </c>
      <c r="R1663" s="76" t="str">
        <f>IF(ISBLANK(INDEX('Policy Characteristics'!L:L,MATCH($C1663,'Policy Characteristics'!$C:$C,0))),"",INDEX('Policy Characteristics'!L:L,MATCH($C1663,'Policy Characteristics'!$C:$C,0)))</f>
        <v>carbon-tax.html</v>
      </c>
    </row>
    <row r="1664" spans="1:18" s="143" customFormat="1" x14ac:dyDescent="0.25">
      <c r="A1664" s="76" t="str">
        <f>IF(ISBLANK(INDEX('Policy Characteristics'!A:A,MATCH($C1664,'Policy Characteristics'!$C:$C,0))),"",INDEX('Policy Characteristics'!A:A,MATCH($C1664,'Policy Characteristics'!$C:$C,0)))</f>
        <v>Cross-Sector</v>
      </c>
      <c r="B1664" s="234" t="str">
        <f>IF(ISBLANK(INDEX('Policy Characteristics'!B:B,MATCH($C1664,'Policy Characteristics'!$C:$C,0))),"",INDEX('Policy Characteristics'!B:B,MATCH($C1664,'Policy Characteristics'!$C:$C,0)))</f>
        <v>Exempt Process Emissions from C Tax</v>
      </c>
      <c r="C1664" s="76" t="str">
        <f t="shared" si="50"/>
        <v>BEPEfCT Boolean Exempt Process Emissions from Carbon Tax</v>
      </c>
      <c r="D1664" s="78" t="s">
        <v>1318</v>
      </c>
      <c r="E1664" s="78"/>
      <c r="F1664" t="s">
        <v>1280</v>
      </c>
      <c r="G1664" s="78"/>
      <c r="H1664" s="80">
        <v>1645</v>
      </c>
      <c r="I1664" s="235" t="s">
        <v>44</v>
      </c>
      <c r="J1664" s="236" t="str">
        <f>IF(ISBLANK(INDEX('Policy Characteristics'!D:D,MATCH($C1664,'Policy Characteristics'!$C:$C,0))),"",INDEX('Policy Characteristics'!D:D,MATCH($C1664,'Policy Characteristics'!$C:$C,0)))</f>
        <v/>
      </c>
      <c r="K1664" s="76" t="str">
        <f>IF(ISBLANK(INDEX('Policy Characteristics'!E:E,MATCH($C1664,'Policy Characteristics'!$C:$C,0))),"",INDEX('Policy Characteristics'!E:E,MATCH($C1664,'Policy Characteristics'!$C:$C,0)))</f>
        <v>cross toggle whether carbon tax affects process emissions</v>
      </c>
      <c r="L1664" s="76">
        <f>IF(ISBLANK(INDEX('Policy Characteristics'!F:F,MATCH($C1664,'Policy Characteristics'!$C:$C,0))),"",INDEX('Policy Characteristics'!F:F,MATCH($C1664,'Policy Characteristics'!$C:$C,0)))</f>
        <v>0</v>
      </c>
      <c r="M1664" s="76">
        <f>IF(ISBLANK(INDEX('Policy Characteristics'!G:G,MATCH($C1664,'Policy Characteristics'!$C:$C,0))),"",INDEX('Policy Characteristics'!G:G,MATCH($C1664,'Policy Characteristics'!$C:$C,0)))</f>
        <v>1</v>
      </c>
      <c r="N1664" s="76">
        <f>IF(ISBLANK(INDEX('Policy Characteristics'!H:H,MATCH($C1664,'Policy Characteristics'!$C:$C,0))),"",INDEX('Policy Characteristics'!H:H,MATCH($C1664,'Policy Characteristics'!$C:$C,0)))</f>
        <v>1</v>
      </c>
      <c r="O1664" s="76" t="str">
        <f>IF(ISBLANK(INDEX('Policy Characteristics'!I:I,MATCH($C1664,'Policy Characteristics'!$C:$C,0))),"",INDEX('Policy Characteristics'!I:I,MATCH($C1664,'Policy Characteristics'!$C:$C,0)))</f>
        <v>on/off</v>
      </c>
      <c r="P1664" s="76" t="str">
        <f>IF(ISBLANK(INDEX('Policy Characteristics'!J:J,MATCH($C1664,'Policy Characteristics'!$C:$C,0))),"",INDEX('Policy Characteristics'!J:J,MATCH($C1664,'Policy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4" s="76" t="str">
        <f>IF(ISBLANK(INDEX('Policy Characteristics'!K:K,MATCH($C1664,'Policy Characteristics'!$C:$C,0))),"",INDEX('Policy Characteristics'!K:K,MATCH($C1664,'Policy Characteristics'!$C:$C,0)))</f>
        <v>fuels.html#carbon-tax</v>
      </c>
      <c r="R1664" s="76" t="str">
        <f>IF(ISBLANK(INDEX('Policy Characteristics'!L:L,MATCH($C1664,'Policy Characteristics'!$C:$C,0))),"",INDEX('Policy Characteristics'!L:L,MATCH($C1664,'Policy Characteristics'!$C:$C,0)))</f>
        <v>carbon-tax.html</v>
      </c>
    </row>
    <row r="1665" spans="1:18" s="143" customFormat="1" x14ac:dyDescent="0.25">
      <c r="A1665" s="76" t="str">
        <f>IF(ISBLANK(INDEX('Policy Characteristics'!A:A,MATCH($C1665,'Policy Characteristics'!$C:$C,0))),"",INDEX('Policy Characteristics'!A:A,MATCH($C1665,'Policy Characteristics'!$C:$C,0)))</f>
        <v>Cross-Sector</v>
      </c>
      <c r="B1665" s="234" t="str">
        <f>IF(ISBLANK(INDEX('Policy Characteristics'!B:B,MATCH($C1665,'Policy Characteristics'!$C:$C,0))),"",INDEX('Policy Characteristics'!B:B,MATCH($C1665,'Policy Characteristics'!$C:$C,0)))</f>
        <v>Exempt Process Emissions from C Tax</v>
      </c>
      <c r="C1665" s="76" t="str">
        <f t="shared" si="50"/>
        <v>BEPEfCT Boolean Exempt Process Emissions from Carbon Tax</v>
      </c>
      <c r="D1665" s="78" t="s">
        <v>1319</v>
      </c>
      <c r="E1665" s="78"/>
      <c r="F1665" t="s">
        <v>1281</v>
      </c>
      <c r="G1665" s="78"/>
      <c r="H1665" s="80">
        <v>1646</v>
      </c>
      <c r="I1665" s="235" t="s">
        <v>44</v>
      </c>
      <c r="J1665" s="236" t="str">
        <f>IF(ISBLANK(INDEX('Policy Characteristics'!D:D,MATCH($C1665,'Policy Characteristics'!$C:$C,0))),"",INDEX('Policy Characteristics'!D:D,MATCH($C1665,'Policy Characteristics'!$C:$C,0)))</f>
        <v/>
      </c>
      <c r="K1665" s="76" t="str">
        <f>IF(ISBLANK(INDEX('Policy Characteristics'!E:E,MATCH($C1665,'Policy Characteristics'!$C:$C,0))),"",INDEX('Policy Characteristics'!E:E,MATCH($C1665,'Policy Characteristics'!$C:$C,0)))</f>
        <v>cross toggle whether carbon tax affects process emissions</v>
      </c>
      <c r="L1665" s="76">
        <f>IF(ISBLANK(INDEX('Policy Characteristics'!F:F,MATCH($C1665,'Policy Characteristics'!$C:$C,0))),"",INDEX('Policy Characteristics'!F:F,MATCH($C1665,'Policy Characteristics'!$C:$C,0)))</f>
        <v>0</v>
      </c>
      <c r="M1665" s="76">
        <f>IF(ISBLANK(INDEX('Policy Characteristics'!G:G,MATCH($C1665,'Policy Characteristics'!$C:$C,0))),"",INDEX('Policy Characteristics'!G:G,MATCH($C1665,'Policy Characteristics'!$C:$C,0)))</f>
        <v>1</v>
      </c>
      <c r="N1665" s="76">
        <f>IF(ISBLANK(INDEX('Policy Characteristics'!H:H,MATCH($C1665,'Policy Characteristics'!$C:$C,0))),"",INDEX('Policy Characteristics'!H:H,MATCH($C1665,'Policy Characteristics'!$C:$C,0)))</f>
        <v>1</v>
      </c>
      <c r="O1665" s="76" t="str">
        <f>IF(ISBLANK(INDEX('Policy Characteristics'!I:I,MATCH($C1665,'Policy Characteristics'!$C:$C,0))),"",INDEX('Policy Characteristics'!I:I,MATCH($C1665,'Policy Characteristics'!$C:$C,0)))</f>
        <v>on/off</v>
      </c>
      <c r="P1665" s="76" t="str">
        <f>IF(ISBLANK(INDEX('Policy Characteristics'!J:J,MATCH($C1665,'Policy Characteristics'!$C:$C,0))),"",INDEX('Policy Characteristics'!J:J,MATCH($C1665,'Policy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5" s="76" t="str">
        <f>IF(ISBLANK(INDEX('Policy Characteristics'!K:K,MATCH($C1665,'Policy Characteristics'!$C:$C,0))),"",INDEX('Policy Characteristics'!K:K,MATCH($C1665,'Policy Characteristics'!$C:$C,0)))</f>
        <v>fuels.html#carbon-tax</v>
      </c>
      <c r="R1665" s="76" t="str">
        <f>IF(ISBLANK(INDEX('Policy Characteristics'!L:L,MATCH($C1665,'Policy Characteristics'!$C:$C,0))),"",INDEX('Policy Characteristics'!L:L,MATCH($C1665,'Policy Characteristics'!$C:$C,0)))</f>
        <v>carbon-tax.html</v>
      </c>
    </row>
    <row r="1666" spans="1:18" s="143" customFormat="1" x14ac:dyDescent="0.25">
      <c r="A1666" s="76" t="str">
        <f>IF(ISBLANK(INDEX('Policy Characteristics'!A:A,MATCH($C1666,'Policy Characteristics'!$C:$C,0))),"",INDEX('Policy Characteristics'!A:A,MATCH($C1666,'Policy Characteristics'!$C:$C,0)))</f>
        <v>Cross-Sector</v>
      </c>
      <c r="B1666" s="234" t="str">
        <f>IF(ISBLANK(INDEX('Policy Characteristics'!B:B,MATCH($C1666,'Policy Characteristics'!$C:$C,0))),"",INDEX('Policy Characteristics'!B:B,MATCH($C1666,'Policy Characteristics'!$C:$C,0)))</f>
        <v>Exempt Process Emissions from C Tax</v>
      </c>
      <c r="C1666" s="76" t="str">
        <f t="shared" si="50"/>
        <v>BEPEfCT Boolean Exempt Process Emissions from Carbon Tax</v>
      </c>
      <c r="D1666" s="78" t="s">
        <v>1320</v>
      </c>
      <c r="E1666" s="78"/>
      <c r="F1666" t="s">
        <v>1282</v>
      </c>
      <c r="G1666" s="78"/>
      <c r="H1666" s="80">
        <v>1647</v>
      </c>
      <c r="I1666" s="235" t="s">
        <v>44</v>
      </c>
      <c r="J1666" s="236" t="str">
        <f>IF(ISBLANK(INDEX('Policy Characteristics'!D:D,MATCH($C1666,'Policy Characteristics'!$C:$C,0))),"",INDEX('Policy Characteristics'!D:D,MATCH($C1666,'Policy Characteristics'!$C:$C,0)))</f>
        <v/>
      </c>
      <c r="K1666" s="76" t="str">
        <f>IF(ISBLANK(INDEX('Policy Characteristics'!E:E,MATCH($C1666,'Policy Characteristics'!$C:$C,0))),"",INDEX('Policy Characteristics'!E:E,MATCH($C1666,'Policy Characteristics'!$C:$C,0)))</f>
        <v>cross toggle whether carbon tax affects process emissions</v>
      </c>
      <c r="L1666" s="76">
        <f>IF(ISBLANK(INDEX('Policy Characteristics'!F:F,MATCH($C1666,'Policy Characteristics'!$C:$C,0))),"",INDEX('Policy Characteristics'!F:F,MATCH($C1666,'Policy Characteristics'!$C:$C,0)))</f>
        <v>0</v>
      </c>
      <c r="M1666" s="76">
        <f>IF(ISBLANK(INDEX('Policy Characteristics'!G:G,MATCH($C1666,'Policy Characteristics'!$C:$C,0))),"",INDEX('Policy Characteristics'!G:G,MATCH($C1666,'Policy Characteristics'!$C:$C,0)))</f>
        <v>1</v>
      </c>
      <c r="N1666" s="76">
        <f>IF(ISBLANK(INDEX('Policy Characteristics'!H:H,MATCH($C1666,'Policy Characteristics'!$C:$C,0))),"",INDEX('Policy Characteristics'!H:H,MATCH($C1666,'Policy Characteristics'!$C:$C,0)))</f>
        <v>1</v>
      </c>
      <c r="O1666" s="76" t="str">
        <f>IF(ISBLANK(INDEX('Policy Characteristics'!I:I,MATCH($C1666,'Policy Characteristics'!$C:$C,0))),"",INDEX('Policy Characteristics'!I:I,MATCH($C1666,'Policy Characteristics'!$C:$C,0)))</f>
        <v>on/off</v>
      </c>
      <c r="P1666" s="76" t="str">
        <f>IF(ISBLANK(INDEX('Policy Characteristics'!J:J,MATCH($C1666,'Policy Characteristics'!$C:$C,0))),"",INDEX('Policy Characteristics'!J:J,MATCH($C1666,'Policy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6" s="76" t="str">
        <f>IF(ISBLANK(INDEX('Policy Characteristics'!K:K,MATCH($C1666,'Policy Characteristics'!$C:$C,0))),"",INDEX('Policy Characteristics'!K:K,MATCH($C1666,'Policy Characteristics'!$C:$C,0)))</f>
        <v>fuels.html#carbon-tax</v>
      </c>
      <c r="R1666" s="76" t="str">
        <f>IF(ISBLANK(INDEX('Policy Characteristics'!L:L,MATCH($C1666,'Policy Characteristics'!$C:$C,0))),"",INDEX('Policy Characteristics'!L:L,MATCH($C1666,'Policy Characteristics'!$C:$C,0)))</f>
        <v>carbon-tax.html</v>
      </c>
    </row>
    <row r="1667" spans="1:18" s="143" customFormat="1" x14ac:dyDescent="0.25">
      <c r="A1667" s="76" t="str">
        <f>IF(ISBLANK(INDEX('Policy Characteristics'!A:A,MATCH($C1667,'Policy Characteristics'!$C:$C,0))),"",INDEX('Policy Characteristics'!A:A,MATCH($C1667,'Policy Characteristics'!$C:$C,0)))</f>
        <v>Cross-Sector</v>
      </c>
      <c r="B1667" s="234" t="str">
        <f>IF(ISBLANK(INDEX('Policy Characteristics'!B:B,MATCH($C1667,'Policy Characteristics'!$C:$C,0))),"",INDEX('Policy Characteristics'!B:B,MATCH($C1667,'Policy Characteristics'!$C:$C,0)))</f>
        <v>Exempt Process Emissions from C Tax</v>
      </c>
      <c r="C1667" s="76" t="str">
        <f t="shared" si="50"/>
        <v>BEPEfCT Boolean Exempt Process Emissions from Carbon Tax</v>
      </c>
      <c r="D1667" s="78" t="s">
        <v>1321</v>
      </c>
      <c r="E1667" s="78"/>
      <c r="F1667" t="s">
        <v>1283</v>
      </c>
      <c r="G1667" s="78"/>
      <c r="H1667" s="80">
        <v>1648</v>
      </c>
      <c r="I1667" s="235" t="s">
        <v>44</v>
      </c>
      <c r="J1667" s="236" t="str">
        <f>IF(ISBLANK(INDEX('Policy Characteristics'!D:D,MATCH($C1667,'Policy Characteristics'!$C:$C,0))),"",INDEX('Policy Characteristics'!D:D,MATCH($C1667,'Policy Characteristics'!$C:$C,0)))</f>
        <v/>
      </c>
      <c r="K1667" s="76" t="str">
        <f>IF(ISBLANK(INDEX('Policy Characteristics'!E:E,MATCH($C1667,'Policy Characteristics'!$C:$C,0))),"",INDEX('Policy Characteristics'!E:E,MATCH($C1667,'Policy Characteristics'!$C:$C,0)))</f>
        <v>cross toggle whether carbon tax affects process emissions</v>
      </c>
      <c r="L1667" s="76">
        <f>IF(ISBLANK(INDEX('Policy Characteristics'!F:F,MATCH($C1667,'Policy Characteristics'!$C:$C,0))),"",INDEX('Policy Characteristics'!F:F,MATCH($C1667,'Policy Characteristics'!$C:$C,0)))</f>
        <v>0</v>
      </c>
      <c r="M1667" s="76">
        <f>IF(ISBLANK(INDEX('Policy Characteristics'!G:G,MATCH($C1667,'Policy Characteristics'!$C:$C,0))),"",INDEX('Policy Characteristics'!G:G,MATCH($C1667,'Policy Characteristics'!$C:$C,0)))</f>
        <v>1</v>
      </c>
      <c r="N1667" s="76">
        <f>IF(ISBLANK(INDEX('Policy Characteristics'!H:H,MATCH($C1667,'Policy Characteristics'!$C:$C,0))),"",INDEX('Policy Characteristics'!H:H,MATCH($C1667,'Policy Characteristics'!$C:$C,0)))</f>
        <v>1</v>
      </c>
      <c r="O1667" s="76" t="str">
        <f>IF(ISBLANK(INDEX('Policy Characteristics'!I:I,MATCH($C1667,'Policy Characteristics'!$C:$C,0))),"",INDEX('Policy Characteristics'!I:I,MATCH($C1667,'Policy Characteristics'!$C:$C,0)))</f>
        <v>on/off</v>
      </c>
      <c r="P1667" s="76" t="str">
        <f>IF(ISBLANK(INDEX('Policy Characteristics'!J:J,MATCH($C1667,'Policy Characteristics'!$C:$C,0))),"",INDEX('Policy Characteristics'!J:J,MATCH($C1667,'Policy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7" s="76" t="str">
        <f>IF(ISBLANK(INDEX('Policy Characteristics'!K:K,MATCH($C1667,'Policy Characteristics'!$C:$C,0))),"",INDEX('Policy Characteristics'!K:K,MATCH($C1667,'Policy Characteristics'!$C:$C,0)))</f>
        <v>fuels.html#carbon-tax</v>
      </c>
      <c r="R1667" s="76" t="str">
        <f>IF(ISBLANK(INDEX('Policy Characteristics'!L:L,MATCH($C1667,'Policy Characteristics'!$C:$C,0))),"",INDEX('Policy Characteristics'!L:L,MATCH($C1667,'Policy Characteristics'!$C:$C,0)))</f>
        <v>carbon-tax.html</v>
      </c>
    </row>
    <row r="1668" spans="1:18" s="143" customFormat="1" x14ac:dyDescent="0.25">
      <c r="A1668" s="76" t="str">
        <f>IF(ISBLANK(INDEX('Policy Characteristics'!A:A,MATCH($C1668,'Policy Characteristics'!$C:$C,0))),"",INDEX('Policy Characteristics'!A:A,MATCH($C1668,'Policy Characteristics'!$C:$C,0)))</f>
        <v>Cross-Sector</v>
      </c>
      <c r="B1668" s="234" t="str">
        <f>IF(ISBLANK(INDEX('Policy Characteristics'!B:B,MATCH($C1668,'Policy Characteristics'!$C:$C,0))),"",INDEX('Policy Characteristics'!B:B,MATCH($C1668,'Policy Characteristics'!$C:$C,0)))</f>
        <v>Exempt Process Emissions from C Tax</v>
      </c>
      <c r="C1668" s="76" t="str">
        <f t="shared" si="50"/>
        <v>BEPEfCT Boolean Exempt Process Emissions from Carbon Tax</v>
      </c>
      <c r="D1668" s="78" t="s">
        <v>1322</v>
      </c>
      <c r="E1668" s="78"/>
      <c r="F1668" t="s">
        <v>1284</v>
      </c>
      <c r="G1668" s="78"/>
      <c r="H1668" s="80">
        <v>1649</v>
      </c>
      <c r="I1668" s="235" t="s">
        <v>44</v>
      </c>
      <c r="J1668" s="236" t="str">
        <f>IF(ISBLANK(INDEX('Policy Characteristics'!D:D,MATCH($C1668,'Policy Characteristics'!$C:$C,0))),"",INDEX('Policy Characteristics'!D:D,MATCH($C1668,'Policy Characteristics'!$C:$C,0)))</f>
        <v/>
      </c>
      <c r="K1668" s="76" t="str">
        <f>IF(ISBLANK(INDEX('Policy Characteristics'!E:E,MATCH($C1668,'Policy Characteristics'!$C:$C,0))),"",INDEX('Policy Characteristics'!E:E,MATCH($C1668,'Policy Characteristics'!$C:$C,0)))</f>
        <v>cross toggle whether carbon tax affects process emissions</v>
      </c>
      <c r="L1668" s="76">
        <f>IF(ISBLANK(INDEX('Policy Characteristics'!F:F,MATCH($C1668,'Policy Characteristics'!$C:$C,0))),"",INDEX('Policy Characteristics'!F:F,MATCH($C1668,'Policy Characteristics'!$C:$C,0)))</f>
        <v>0</v>
      </c>
      <c r="M1668" s="76">
        <f>IF(ISBLANK(INDEX('Policy Characteristics'!G:G,MATCH($C1668,'Policy Characteristics'!$C:$C,0))),"",INDEX('Policy Characteristics'!G:G,MATCH($C1668,'Policy Characteristics'!$C:$C,0)))</f>
        <v>1</v>
      </c>
      <c r="N1668" s="76">
        <f>IF(ISBLANK(INDEX('Policy Characteristics'!H:H,MATCH($C1668,'Policy Characteristics'!$C:$C,0))),"",INDEX('Policy Characteristics'!H:H,MATCH($C1668,'Policy Characteristics'!$C:$C,0)))</f>
        <v>1</v>
      </c>
      <c r="O1668" s="76" t="str">
        <f>IF(ISBLANK(INDEX('Policy Characteristics'!I:I,MATCH($C1668,'Policy Characteristics'!$C:$C,0))),"",INDEX('Policy Characteristics'!I:I,MATCH($C1668,'Policy Characteristics'!$C:$C,0)))</f>
        <v>on/off</v>
      </c>
      <c r="P1668" s="76" t="str">
        <f>IF(ISBLANK(INDEX('Policy Characteristics'!J:J,MATCH($C1668,'Policy Characteristics'!$C:$C,0))),"",INDEX('Policy Characteristics'!J:J,MATCH($C1668,'Policy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8" s="76" t="str">
        <f>IF(ISBLANK(INDEX('Policy Characteristics'!K:K,MATCH($C1668,'Policy Characteristics'!$C:$C,0))),"",INDEX('Policy Characteristics'!K:K,MATCH($C1668,'Policy Characteristics'!$C:$C,0)))</f>
        <v>fuels.html#carbon-tax</v>
      </c>
      <c r="R1668" s="76" t="str">
        <f>IF(ISBLANK(INDEX('Policy Characteristics'!L:L,MATCH($C1668,'Policy Characteristics'!$C:$C,0))),"",INDEX('Policy Characteristics'!L:L,MATCH($C1668,'Policy Characteristics'!$C:$C,0)))</f>
        <v>carbon-tax.html</v>
      </c>
    </row>
    <row r="1669" spans="1:18" s="143" customFormat="1" x14ac:dyDescent="0.25">
      <c r="A1669" s="76" t="str">
        <f>IF(ISBLANK(INDEX('Policy Characteristics'!A:A,MATCH($C1669,'Policy Characteristics'!$C:$C,0))),"",INDEX('Policy Characteristics'!A:A,MATCH($C1669,'Policy Characteristics'!$C:$C,0)))</f>
        <v>Cross-Sector</v>
      </c>
      <c r="B1669" s="234" t="str">
        <f>IF(ISBLANK(INDEX('Policy Characteristics'!B:B,MATCH($C1669,'Policy Characteristics'!$C:$C,0))),"",INDEX('Policy Characteristics'!B:B,MATCH($C1669,'Policy Characteristics'!$C:$C,0)))</f>
        <v>Exempt Process Emissions from C Tax</v>
      </c>
      <c r="C1669" s="76" t="str">
        <f t="shared" si="50"/>
        <v>BEPEfCT Boolean Exempt Process Emissions from Carbon Tax</v>
      </c>
      <c r="D1669" s="78" t="s">
        <v>1323</v>
      </c>
      <c r="E1669" s="78"/>
      <c r="F1669" t="s">
        <v>1285</v>
      </c>
      <c r="G1669" s="78"/>
      <c r="H1669" s="80">
        <v>1650</v>
      </c>
      <c r="I1669" s="235" t="s">
        <v>43</v>
      </c>
      <c r="J1669" s="236" t="str">
        <f>IF(ISBLANK(INDEX('Policy Characteristics'!D:D,MATCH($C1669,'Policy Characteristics'!$C:$C,0))),"",INDEX('Policy Characteristics'!D:D,MATCH($C1669,'Policy Characteristics'!$C:$C,0)))</f>
        <v/>
      </c>
      <c r="K1669" s="76" t="str">
        <f>IF(ISBLANK(INDEX('Policy Characteristics'!E:E,MATCH($C1669,'Policy Characteristics'!$C:$C,0))),"",INDEX('Policy Characteristics'!E:E,MATCH($C1669,'Policy Characteristics'!$C:$C,0)))</f>
        <v>cross toggle whether carbon tax affects process emissions</v>
      </c>
      <c r="L1669" s="76">
        <f>IF(ISBLANK(INDEX('Policy Characteristics'!F:F,MATCH($C1669,'Policy Characteristics'!$C:$C,0))),"",INDEX('Policy Characteristics'!F:F,MATCH($C1669,'Policy Characteristics'!$C:$C,0)))</f>
        <v>0</v>
      </c>
      <c r="M1669" s="76">
        <f>IF(ISBLANK(INDEX('Policy Characteristics'!G:G,MATCH($C1669,'Policy Characteristics'!$C:$C,0))),"",INDEX('Policy Characteristics'!G:G,MATCH($C1669,'Policy Characteristics'!$C:$C,0)))</f>
        <v>1</v>
      </c>
      <c r="N1669" s="76">
        <f>IF(ISBLANK(INDEX('Policy Characteristics'!H:H,MATCH($C1669,'Policy Characteristics'!$C:$C,0))),"",INDEX('Policy Characteristics'!H:H,MATCH($C1669,'Policy Characteristics'!$C:$C,0)))</f>
        <v>1</v>
      </c>
      <c r="O1669" s="76" t="str">
        <f>IF(ISBLANK(INDEX('Policy Characteristics'!I:I,MATCH($C1669,'Policy Characteristics'!$C:$C,0))),"",INDEX('Policy Characteristics'!I:I,MATCH($C1669,'Policy Characteristics'!$C:$C,0)))</f>
        <v>on/off</v>
      </c>
      <c r="P1669" s="76" t="str">
        <f>IF(ISBLANK(INDEX('Policy Characteristics'!J:J,MATCH($C1669,'Policy Characteristics'!$C:$C,0))),"",INDEX('Policy Characteristics'!J:J,MATCH($C1669,'Policy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9" s="76" t="str">
        <f>IF(ISBLANK(INDEX('Policy Characteristics'!K:K,MATCH($C1669,'Policy Characteristics'!$C:$C,0))),"",INDEX('Policy Characteristics'!K:K,MATCH($C1669,'Policy Characteristics'!$C:$C,0)))</f>
        <v>fuels.html#carbon-tax</v>
      </c>
      <c r="R1669" s="76" t="str">
        <f>IF(ISBLANK(INDEX('Policy Characteristics'!L:L,MATCH($C1669,'Policy Characteristics'!$C:$C,0))),"",INDEX('Policy Characteristics'!L:L,MATCH($C1669,'Policy Characteristics'!$C:$C,0)))</f>
        <v>carbon-tax.html</v>
      </c>
    </row>
    <row r="1670" spans="1:18" s="143" customFormat="1" x14ac:dyDescent="0.25">
      <c r="A1670" s="76" t="str">
        <f>IF(ISBLANK(INDEX('Policy Characteristics'!A:A,MATCH($C1670,'Policy Characteristics'!$C:$C,0))),"",INDEX('Policy Characteristics'!A:A,MATCH($C1670,'Policy Characteristics'!$C:$C,0)))</f>
        <v>Cross-Sector</v>
      </c>
      <c r="B1670" s="234" t="str">
        <f>IF(ISBLANK(INDEX('Policy Characteristics'!B:B,MATCH($C1670,'Policy Characteristics'!$C:$C,0))),"",INDEX('Policy Characteristics'!B:B,MATCH($C1670,'Policy Characteristics'!$C:$C,0)))</f>
        <v>Exempt Process Emissions from C Tax</v>
      </c>
      <c r="C1670" s="76" t="str">
        <f t="shared" si="50"/>
        <v>BEPEfCT Boolean Exempt Process Emissions from Carbon Tax</v>
      </c>
      <c r="D1670" s="78" t="s">
        <v>1324</v>
      </c>
      <c r="E1670" s="78"/>
      <c r="F1670" t="s">
        <v>1327</v>
      </c>
      <c r="G1670" s="78"/>
      <c r="H1670" s="80">
        <v>1651</v>
      </c>
      <c r="I1670" s="235" t="s">
        <v>43</v>
      </c>
      <c r="J1670" s="236" t="str">
        <f>IF(ISBLANK(INDEX('Policy Characteristics'!D:D,MATCH($C1670,'Policy Characteristics'!$C:$C,0))),"",INDEX('Policy Characteristics'!D:D,MATCH($C1670,'Policy Characteristics'!$C:$C,0)))</f>
        <v/>
      </c>
      <c r="K1670" s="76" t="str">
        <f>IF(ISBLANK(INDEX('Policy Characteristics'!E:E,MATCH($C1670,'Policy Characteristics'!$C:$C,0))),"",INDEX('Policy Characteristics'!E:E,MATCH($C1670,'Policy Characteristics'!$C:$C,0)))</f>
        <v>cross toggle whether carbon tax affects process emissions</v>
      </c>
      <c r="L1670" s="76">
        <f>IF(ISBLANK(INDEX('Policy Characteristics'!F:F,MATCH($C1670,'Policy Characteristics'!$C:$C,0))),"",INDEX('Policy Characteristics'!F:F,MATCH($C1670,'Policy Characteristics'!$C:$C,0)))</f>
        <v>0</v>
      </c>
      <c r="M1670" s="76">
        <f>IF(ISBLANK(INDEX('Policy Characteristics'!G:G,MATCH($C1670,'Policy Characteristics'!$C:$C,0))),"",INDEX('Policy Characteristics'!G:G,MATCH($C1670,'Policy Characteristics'!$C:$C,0)))</f>
        <v>1</v>
      </c>
      <c r="N1670" s="76">
        <f>IF(ISBLANK(INDEX('Policy Characteristics'!H:H,MATCH($C1670,'Policy Characteristics'!$C:$C,0))),"",INDEX('Policy Characteristics'!H:H,MATCH($C1670,'Policy Characteristics'!$C:$C,0)))</f>
        <v>1</v>
      </c>
      <c r="O1670" s="76" t="str">
        <f>IF(ISBLANK(INDEX('Policy Characteristics'!I:I,MATCH($C1670,'Policy Characteristics'!$C:$C,0))),"",INDEX('Policy Characteristics'!I:I,MATCH($C1670,'Policy Characteristics'!$C:$C,0)))</f>
        <v>on/off</v>
      </c>
      <c r="P1670" s="76" t="str">
        <f>IF(ISBLANK(INDEX('Policy Characteristics'!J:J,MATCH($C1670,'Policy Characteristics'!$C:$C,0))),"",INDEX('Policy Characteristics'!J:J,MATCH($C1670,'Policy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70" s="76" t="str">
        <f>IF(ISBLANK(INDEX('Policy Characteristics'!K:K,MATCH($C1670,'Policy Characteristics'!$C:$C,0))),"",INDEX('Policy Characteristics'!K:K,MATCH($C1670,'Policy Characteristics'!$C:$C,0)))</f>
        <v>fuels.html#carbon-tax</v>
      </c>
      <c r="R1670" s="76" t="str">
        <f>IF(ISBLANK(INDEX('Policy Characteristics'!L:L,MATCH($C1670,'Policy Characteristics'!$C:$C,0))),"",INDEX('Policy Characteristics'!L:L,MATCH($C1670,'Policy Characteristics'!$C:$C,0)))</f>
        <v>carbon-tax.html</v>
      </c>
    </row>
    <row r="1671" spans="1:18" s="143" customFormat="1" x14ac:dyDescent="0.25">
      <c r="A1671" s="76" t="str">
        <f>IF(ISBLANK(INDEX('Policy Characteristics'!A:A,MATCH($C1671,'Policy Characteristics'!$C:$C,0))),"",INDEX('Policy Characteristics'!A:A,MATCH($C1671,'Policy Characteristics'!$C:$C,0)))</f>
        <v>Cross-Sector</v>
      </c>
      <c r="B1671" s="234" t="str">
        <f>IF(ISBLANK(INDEX('Policy Characteristics'!B:B,MATCH($C1671,'Policy Characteristics'!$C:$C,0))),"",INDEX('Policy Characteristics'!B:B,MATCH($C1671,'Policy Characteristics'!$C:$C,0)))</f>
        <v>Exempt Process Emissions from C Tax</v>
      </c>
      <c r="C1671" s="76" t="str">
        <f t="shared" si="50"/>
        <v>BEPEfCT Boolean Exempt Process Emissions from Carbon Tax</v>
      </c>
      <c r="D1671" s="78" t="s">
        <v>1325</v>
      </c>
      <c r="E1671" s="78"/>
      <c r="F1671" t="s">
        <v>1286</v>
      </c>
      <c r="G1671" s="78"/>
      <c r="H1671" s="80">
        <v>1652</v>
      </c>
      <c r="I1671" s="235" t="s">
        <v>44</v>
      </c>
      <c r="J1671" s="236" t="str">
        <f>IF(ISBLANK(INDEX('Policy Characteristics'!D:D,MATCH($C1671,'Policy Characteristics'!$C:$C,0))),"",INDEX('Policy Characteristics'!D:D,MATCH($C1671,'Policy Characteristics'!$C:$C,0)))</f>
        <v/>
      </c>
      <c r="K1671" s="76" t="str">
        <f>IF(ISBLANK(INDEX('Policy Characteristics'!E:E,MATCH($C1671,'Policy Characteristics'!$C:$C,0))),"",INDEX('Policy Characteristics'!E:E,MATCH($C1671,'Policy Characteristics'!$C:$C,0)))</f>
        <v>cross toggle whether carbon tax affects process emissions</v>
      </c>
      <c r="L1671" s="76">
        <f>IF(ISBLANK(INDEX('Policy Characteristics'!F:F,MATCH($C1671,'Policy Characteristics'!$C:$C,0))),"",INDEX('Policy Characteristics'!F:F,MATCH($C1671,'Policy Characteristics'!$C:$C,0)))</f>
        <v>0</v>
      </c>
      <c r="M1671" s="76">
        <f>IF(ISBLANK(INDEX('Policy Characteristics'!G:G,MATCH($C1671,'Policy Characteristics'!$C:$C,0))),"",INDEX('Policy Characteristics'!G:G,MATCH($C1671,'Policy Characteristics'!$C:$C,0)))</f>
        <v>1</v>
      </c>
      <c r="N1671" s="76">
        <f>IF(ISBLANK(INDEX('Policy Characteristics'!H:H,MATCH($C1671,'Policy Characteristics'!$C:$C,0))),"",INDEX('Policy Characteristics'!H:H,MATCH($C1671,'Policy Characteristics'!$C:$C,0)))</f>
        <v>1</v>
      </c>
      <c r="O1671" s="76" t="str">
        <f>IF(ISBLANK(INDEX('Policy Characteristics'!I:I,MATCH($C1671,'Policy Characteristics'!$C:$C,0))),"",INDEX('Policy Characteristics'!I:I,MATCH($C1671,'Policy Characteristics'!$C:$C,0)))</f>
        <v>on/off</v>
      </c>
      <c r="P1671" s="76" t="str">
        <f>IF(ISBLANK(INDEX('Policy Characteristics'!J:J,MATCH($C1671,'Policy Characteristics'!$C:$C,0))),"",INDEX('Policy Characteristics'!J:J,MATCH($C1671,'Policy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71" s="76" t="str">
        <f>IF(ISBLANK(INDEX('Policy Characteristics'!K:K,MATCH($C1671,'Policy Characteristics'!$C:$C,0))),"",INDEX('Policy Characteristics'!K:K,MATCH($C1671,'Policy Characteristics'!$C:$C,0)))</f>
        <v>fuels.html#carbon-tax</v>
      </c>
      <c r="R1671" s="76" t="str">
        <f>IF(ISBLANK(INDEX('Policy Characteristics'!L:L,MATCH($C1671,'Policy Characteristics'!$C:$C,0))),"",INDEX('Policy Characteristics'!L:L,MATCH($C1671,'Policy Characteristics'!$C:$C,0)))</f>
        <v>carbon-tax.html</v>
      </c>
    </row>
    <row r="1672" spans="1:18" s="143" customFormat="1" x14ac:dyDescent="0.25">
      <c r="A1672" s="76" t="str">
        <f>IF(ISBLANK(INDEX('Policy Characteristics'!A:A,MATCH($C1672,'Policy Characteristics'!$C:$C,0))),"",INDEX('Policy Characteristics'!A:A,MATCH($C1672,'Policy Characteristics'!$C:$C,0)))</f>
        <v>Cross-Sector</v>
      </c>
      <c r="B1672" s="234" t="str">
        <f>IF(ISBLANK(INDEX('Policy Characteristics'!B:B,MATCH($C1672,'Policy Characteristics'!$C:$C,0))),"",INDEX('Policy Characteristics'!B:B,MATCH($C1672,'Policy Characteristics'!$C:$C,0)))</f>
        <v>Toggle Carbon Tax Border Adjustment</v>
      </c>
      <c r="C1672" t="s">
        <v>1566</v>
      </c>
      <c r="D1672" s="78"/>
      <c r="E1672" s="78"/>
      <c r="F1672" s="78"/>
      <c r="G1672" s="78"/>
      <c r="H1672" s="80">
        <v>1627</v>
      </c>
      <c r="I1672" s="235" t="s">
        <v>43</v>
      </c>
      <c r="J1672" s="236" t="str">
        <f>IF(ISBLANK(INDEX('Policy Characteristics'!D:D,MATCH($C1672,'Policy Characteristics'!$C:$C,0))),"",INDEX('Policy Characteristics'!D:D,MATCH($C1672,'Policy Characteristics'!$C:$C,0)))</f>
        <v/>
      </c>
      <c r="K1672" s="76" t="str">
        <f>IF(ISBLANK(INDEX('Policy Characteristics'!E:E,MATCH($C1672,'Policy Characteristics'!$C:$C,0))),"",INDEX('Policy Characteristics'!E:E,MATCH($C1672,'Policy Characteristics'!$C:$C,0)))</f>
        <v/>
      </c>
      <c r="L1672" s="76">
        <f>IF(ISBLANK(INDEX('Policy Characteristics'!F:F,MATCH($C1672,'Policy Characteristics'!$C:$C,0))),"",INDEX('Policy Characteristics'!F:F,MATCH($C1672,'Policy Characteristics'!$C:$C,0)))</f>
        <v>0</v>
      </c>
      <c r="M1672" s="76">
        <f>IF(ISBLANK(INDEX('Policy Characteristics'!G:G,MATCH($C1672,'Policy Characteristics'!$C:$C,0))),"",INDEX('Policy Characteristics'!G:G,MATCH($C1672,'Policy Characteristics'!$C:$C,0)))</f>
        <v>1</v>
      </c>
      <c r="N1672" s="76">
        <f>IF(ISBLANK(INDEX('Policy Characteristics'!H:H,MATCH($C1672,'Policy Characteristics'!$C:$C,0))),"",INDEX('Policy Characteristics'!H:H,MATCH($C1672,'Policy Characteristics'!$C:$C,0)))</f>
        <v>1</v>
      </c>
      <c r="O1672" s="76" t="str">
        <f>IF(ISBLANK(INDEX('Policy Characteristics'!I:I,MATCH($C1672,'Policy Characteristics'!$C:$C,0))),"",INDEX('Policy Characteristics'!I:I,MATCH($C1672,'Policy Characteristics'!$C:$C,0)))</f>
        <v>on/off</v>
      </c>
      <c r="P1672" s="76" t="str">
        <f>IF(ISBLANK(INDEX('Policy Characteristics'!J:J,MATCH($C1672,'Policy Characteristics'!$C:$C,0))),"",INDEX('Policy Characteristics'!J:J,MATCH($C1672,'Policy Characteristics'!$C:$C,0)))</f>
        <v>**Description:** By default, carbon taxes apply to only domestically produced goods. If set to zero, this policy enables carbon tax border adjustments, meaning the carbon tax will apply to both domestically produced and imported goods.</v>
      </c>
      <c r="Q1672" s="76" t="str">
        <f>IF(ISBLANK(INDEX('Policy Characteristics'!K:K,MATCH($C1672,'Policy Characteristics'!$C:$C,0))),"",INDEX('Policy Characteristics'!K:K,MATCH($C1672,'Policy Characteristics'!$C:$C,0)))</f>
        <v>fuels.html#carbon-tax</v>
      </c>
      <c r="R1672" s="76" t="str">
        <f>IF(ISBLANK(INDEX('Policy Characteristics'!L:L,MATCH($C1672,'Policy Characteristics'!$C:$C,0))),"",INDEX('Policy Characteristics'!L:L,MATCH($C1672,'Policy Characteristics'!$C:$C,0)))</f>
        <v>carbon-tax.html</v>
      </c>
    </row>
    <row r="1673" spans="1:18" s="143" customFormat="1" x14ac:dyDescent="0.25">
      <c r="A1673" s="76" t="str">
        <f>IF(ISBLANK(INDEX('Policy Characteristics'!A:A,MATCH($C1673,'Policy Characteristics'!$C:$C,0))),"",INDEX('Policy Characteristics'!A:A,MATCH($C1673,'Policy Characteristics'!$C:$C,0)))</f>
        <v>Cross-Sector</v>
      </c>
      <c r="B1673" s="234" t="str">
        <f>IF(ISBLANK(INDEX('Policy Characteristics'!B:B,MATCH($C1673,'Policy Characteristics'!$C:$C,0))),"",INDEX('Policy Characteristics'!B:B,MATCH($C1673,'Policy Characteristics'!$C:$C,0)))</f>
        <v>Fixed Energy Prices</v>
      </c>
      <c r="C1673" s="143" t="s">
        <v>953</v>
      </c>
      <c r="D1673" s="78" t="s">
        <v>52</v>
      </c>
      <c r="E1673" s="78"/>
      <c r="F1673" s="78" t="s">
        <v>93</v>
      </c>
      <c r="G1673" s="78"/>
      <c r="H1673" s="15">
        <v>720</v>
      </c>
      <c r="I1673" s="235" t="s">
        <v>44</v>
      </c>
      <c r="J1673" s="236" t="str">
        <f>IF(ISBLANK(INDEX('Policy Characteristics'!D:D,MATCH($C1673,'Policy Characteristics'!$C:$C,0))),"",INDEX('Policy Characteristics'!D:D,MATCH($C1673,'Policy Characteristics'!$C:$C,0)))</f>
        <v>Fixed Energy Prices</v>
      </c>
      <c r="K1673" s="76" t="str">
        <f>IF(ISBLANK(INDEX('Policy Characteristics'!E:E,MATCH($C1673,'Policy Characteristics'!$C:$C,0))),"",INDEX('Policy Characteristics'!E:E,MATCH($C1673,'Policy Characteristics'!$C:$C,0)))</f>
        <v>cross toggle whether policies affect energy prices</v>
      </c>
      <c r="L1673" s="76">
        <f>IF(ISBLANK(INDEX('Policy Characteristics'!F:F,MATCH($C1673,'Policy Characteristics'!$C:$C,0))),"",INDEX('Policy Characteristics'!F:F,MATCH($C1673,'Policy Characteristics'!$C:$C,0)))</f>
        <v>0</v>
      </c>
      <c r="M1673" s="76">
        <f>IF(ISBLANK(INDEX('Policy Characteristics'!G:G,MATCH($C1673,'Policy Characteristics'!$C:$C,0))),"",INDEX('Policy Characteristics'!G:G,MATCH($C1673,'Policy Characteristics'!$C:$C,0)))</f>
        <v>1</v>
      </c>
      <c r="N1673" s="76">
        <f>IF(ISBLANK(INDEX('Policy Characteristics'!H:H,MATCH($C1673,'Policy Characteristics'!$C:$C,0))),"",INDEX('Policy Characteristics'!H:H,MATCH($C1673,'Policy Characteristics'!$C:$C,0)))</f>
        <v>1</v>
      </c>
      <c r="O1673" s="76" t="str">
        <f>IF(ISBLANK(INDEX('Policy Characteristics'!I:I,MATCH($C1673,'Policy Characteristics'!$C:$C,0))),"",INDEX('Policy Characteristics'!I:I,MATCH($C1673,'Policy Characteristics'!$C:$C,0)))</f>
        <v>on/off</v>
      </c>
      <c r="P1673" s="76" t="str">
        <f>IF(ISBLANK(INDEX('Policy Characteristics'!J:J,MATCH($C1673,'Policy Characteristics'!$C:$C,0))),"",INDEX('Policy Characteristics'!J:J,MATCH($C1673,'Policy Characteristics'!$C:$C,0)))</f>
        <v/>
      </c>
      <c r="Q1673" s="76" t="str">
        <f>IF(ISBLANK(INDEX('Policy Characteristics'!K:K,MATCH($C1673,'Policy Characteristics'!$C:$C,0))),"",INDEX('Policy Characteristics'!K:K,MATCH($C1673,'Policy Characteristics'!$C:$C,0)))</f>
        <v/>
      </c>
      <c r="R1673" s="76" t="str">
        <f>IF(ISBLANK(INDEX('Policy Characteristics'!L:L,MATCH($C1673,'Policy Characteristics'!$C:$C,0))),"",INDEX('Policy Characteristics'!L:L,MATCH($C1673,'Policy Characteristics'!$C:$C,0)))</f>
        <v/>
      </c>
    </row>
    <row r="1674" spans="1:18" s="143" customFormat="1" x14ac:dyDescent="0.25">
      <c r="A1674" s="76" t="str">
        <f>IF(ISBLANK(INDEX('Policy Characteristics'!A:A,MATCH($C1674,'Policy Characteristics'!$C:$C,0))),"",INDEX('Policy Characteristics'!A:A,MATCH($C1674,'Policy Characteristics'!$C:$C,0)))</f>
        <v>Cross-Sector</v>
      </c>
      <c r="B1674" s="234" t="str">
        <f>IF(ISBLANK(INDEX('Policy Characteristics'!B:B,MATCH($C1674,'Policy Characteristics'!$C:$C,0))),"",INDEX('Policy Characteristics'!B:B,MATCH($C1674,'Policy Characteristics'!$C:$C,0)))</f>
        <v>Fixed Energy Prices</v>
      </c>
      <c r="C1674" s="76" t="str">
        <f t="shared" ref="C1674:C1675" si="51">C$1673</f>
        <v>Toggle Whether Policies Affect Energy Prices</v>
      </c>
      <c r="D1674" s="78" t="s">
        <v>75</v>
      </c>
      <c r="E1674" s="78"/>
      <c r="F1674" s="78" t="s">
        <v>99</v>
      </c>
      <c r="G1674" s="78"/>
      <c r="H1674" s="15">
        <v>721</v>
      </c>
      <c r="I1674" s="235" t="s">
        <v>44</v>
      </c>
      <c r="J1674" s="236" t="str">
        <f>IF(ISBLANK(INDEX('Policy Characteristics'!D:D,MATCH($C1674,'Policy Characteristics'!$C:$C,0))),"",INDEX('Policy Characteristics'!D:D,MATCH($C1674,'Policy Characteristics'!$C:$C,0)))</f>
        <v>Fixed Energy Prices</v>
      </c>
      <c r="K1674" s="76" t="str">
        <f>IF(ISBLANK(INDEX('Policy Characteristics'!E:E,MATCH($C1674,'Policy Characteristics'!$C:$C,0))),"",INDEX('Policy Characteristics'!E:E,MATCH($C1674,'Policy Characteristics'!$C:$C,0)))</f>
        <v>cross toggle whether policies affect energy prices</v>
      </c>
      <c r="L1674" s="76">
        <f>IF(ISBLANK(INDEX('Policy Characteristics'!F:F,MATCH($C1674,'Policy Characteristics'!$C:$C,0))),"",INDEX('Policy Characteristics'!F:F,MATCH($C1674,'Policy Characteristics'!$C:$C,0)))</f>
        <v>0</v>
      </c>
      <c r="M1674" s="76">
        <f>IF(ISBLANK(INDEX('Policy Characteristics'!G:G,MATCH($C1674,'Policy Characteristics'!$C:$C,0))),"",INDEX('Policy Characteristics'!G:G,MATCH($C1674,'Policy Characteristics'!$C:$C,0)))</f>
        <v>1</v>
      </c>
      <c r="N1674" s="76">
        <f>IF(ISBLANK(INDEX('Policy Characteristics'!H:H,MATCH($C1674,'Policy Characteristics'!$C:$C,0))),"",INDEX('Policy Characteristics'!H:H,MATCH($C1674,'Policy Characteristics'!$C:$C,0)))</f>
        <v>1</v>
      </c>
      <c r="O1674" s="76" t="str">
        <f>IF(ISBLANK(INDEX('Policy Characteristics'!I:I,MATCH($C1674,'Policy Characteristics'!$C:$C,0))),"",INDEX('Policy Characteristics'!I:I,MATCH($C1674,'Policy Characteristics'!$C:$C,0)))</f>
        <v>on/off</v>
      </c>
      <c r="P1674" s="76" t="str">
        <f>IF(ISBLANK(INDEX('Policy Characteristics'!J:J,MATCH($C1674,'Policy Characteristics'!$C:$C,0))),"",INDEX('Policy Characteristics'!J:J,MATCH($C1674,'Policy Characteristics'!$C:$C,0)))</f>
        <v/>
      </c>
      <c r="Q1674" s="76" t="str">
        <f>IF(ISBLANK(INDEX('Policy Characteristics'!K:K,MATCH($C1674,'Policy Characteristics'!$C:$C,0))),"",INDEX('Policy Characteristics'!K:K,MATCH($C1674,'Policy Characteristics'!$C:$C,0)))</f>
        <v/>
      </c>
      <c r="R1674" s="76" t="str">
        <f>IF(ISBLANK(INDEX('Policy Characteristics'!L:L,MATCH($C1674,'Policy Characteristics'!$C:$C,0))),"",INDEX('Policy Characteristics'!L:L,MATCH($C1674,'Policy Characteristics'!$C:$C,0)))</f>
        <v/>
      </c>
    </row>
    <row r="1675" spans="1:18" s="143" customFormat="1" x14ac:dyDescent="0.25">
      <c r="A1675" s="76" t="str">
        <f>IF(ISBLANK(INDEX('Policy Characteristics'!A:A,MATCH($C1675,'Policy Characteristics'!$C:$C,0))),"",INDEX('Policy Characteristics'!A:A,MATCH($C1675,'Policy Characteristics'!$C:$C,0)))</f>
        <v>Cross-Sector</v>
      </c>
      <c r="B1675" s="234" t="str">
        <f>IF(ISBLANK(INDEX('Policy Characteristics'!B:B,MATCH($C1675,'Policy Characteristics'!$C:$C,0))),"",INDEX('Policy Characteristics'!B:B,MATCH($C1675,'Policy Characteristics'!$C:$C,0)))</f>
        <v>Fixed Energy Prices</v>
      </c>
      <c r="C1675" s="76" t="str">
        <f t="shared" si="51"/>
        <v>Toggle Whether Policies Affect Energy Prices</v>
      </c>
      <c r="D1675" s="78" t="s">
        <v>711</v>
      </c>
      <c r="E1675" s="78"/>
      <c r="F1675" s="78" t="s">
        <v>715</v>
      </c>
      <c r="G1675" s="78"/>
      <c r="H1675" s="15">
        <v>722</v>
      </c>
      <c r="I1675" s="235" t="s">
        <v>44</v>
      </c>
      <c r="J1675" s="236" t="str">
        <f>IF(ISBLANK(INDEX('Policy Characteristics'!D:D,MATCH($C1675,'Policy Characteristics'!$C:$C,0))),"",INDEX('Policy Characteristics'!D:D,MATCH($C1675,'Policy Characteristics'!$C:$C,0)))</f>
        <v>Fixed Energy Prices</v>
      </c>
      <c r="K1675" s="76" t="str">
        <f>IF(ISBLANK(INDEX('Policy Characteristics'!E:E,MATCH($C1675,'Policy Characteristics'!$C:$C,0))),"",INDEX('Policy Characteristics'!E:E,MATCH($C1675,'Policy Characteristics'!$C:$C,0)))</f>
        <v>cross toggle whether policies affect energy prices</v>
      </c>
      <c r="L1675" s="76">
        <f>IF(ISBLANK(INDEX('Policy Characteristics'!F:F,MATCH($C1675,'Policy Characteristics'!$C:$C,0))),"",INDEX('Policy Characteristics'!F:F,MATCH($C1675,'Policy Characteristics'!$C:$C,0)))</f>
        <v>0</v>
      </c>
      <c r="M1675" s="76">
        <f>IF(ISBLANK(INDEX('Policy Characteristics'!G:G,MATCH($C1675,'Policy Characteristics'!$C:$C,0))),"",INDEX('Policy Characteristics'!G:G,MATCH($C1675,'Policy Characteristics'!$C:$C,0)))</f>
        <v>1</v>
      </c>
      <c r="N1675" s="76">
        <f>IF(ISBLANK(INDEX('Policy Characteristics'!H:H,MATCH($C1675,'Policy Characteristics'!$C:$C,0))),"",INDEX('Policy Characteristics'!H:H,MATCH($C1675,'Policy Characteristics'!$C:$C,0)))</f>
        <v>1</v>
      </c>
      <c r="O1675" s="76" t="str">
        <f>IF(ISBLANK(INDEX('Policy Characteristics'!I:I,MATCH($C1675,'Policy Characteristics'!$C:$C,0))),"",INDEX('Policy Characteristics'!I:I,MATCH($C1675,'Policy Characteristics'!$C:$C,0)))</f>
        <v>on/off</v>
      </c>
      <c r="P1675" s="76" t="str">
        <f>IF(ISBLANK(INDEX('Policy Characteristics'!J:J,MATCH($C1675,'Policy Characteristics'!$C:$C,0))),"",INDEX('Policy Characteristics'!J:J,MATCH($C1675,'Policy Characteristics'!$C:$C,0)))</f>
        <v/>
      </c>
      <c r="Q1675" s="76" t="str">
        <f>IF(ISBLANK(INDEX('Policy Characteristics'!K:K,MATCH($C1675,'Policy Characteristics'!$C:$C,0))),"",INDEX('Policy Characteristics'!K:K,MATCH($C1675,'Policy Characteristics'!$C:$C,0)))</f>
        <v/>
      </c>
      <c r="R1675" s="76" t="str">
        <f>IF(ISBLANK(INDEX('Policy Characteristics'!L:L,MATCH($C1675,'Policy Characteristics'!$C:$C,0))),"",INDEX('Policy Characteristics'!L:L,MATCH($C1675,'Policy Characteristics'!$C:$C,0)))</f>
        <v/>
      </c>
    </row>
    <row r="1676" spans="1:18" s="143" customFormat="1" x14ac:dyDescent="0.25">
      <c r="A1676" s="76" t="str">
        <f>IF(ISBLANK(INDEX('Policy Characteristics'!A:A,MATCH($C1676,'Policy Characteristics'!$C:$C,0))),"",INDEX('Policy Characteristics'!A:A,MATCH($C1676,'Policy Characteristics'!$C:$C,0)))</f>
        <v>Cross-Sector</v>
      </c>
      <c r="B1676" s="234" t="str">
        <f>IF(ISBLANK(INDEX('Policy Characteristics'!B:B,MATCH($C1676,'Policy Characteristics'!$C:$C,0))),"",INDEX('Policy Characteristics'!B:B,MATCH($C1676,'Policy Characteristics'!$C:$C,0)))</f>
        <v>Fixed Energy Prices</v>
      </c>
      <c r="C1676" s="143" t="s">
        <v>953</v>
      </c>
      <c r="D1676" s="78" t="s">
        <v>447</v>
      </c>
      <c r="E1676" s="88"/>
      <c r="F1676" s="78" t="s">
        <v>444</v>
      </c>
      <c r="G1676" s="78"/>
      <c r="H1676" s="80">
        <v>836</v>
      </c>
      <c r="I1676" s="235" t="s">
        <v>44</v>
      </c>
      <c r="J1676" s="236" t="str">
        <f>IF(ISBLANK(INDEX('Policy Characteristics'!D:D,MATCH($C1676,'Policy Characteristics'!$C:$C,0))),"",INDEX('Policy Characteristics'!D:D,MATCH($C1676,'Policy Characteristics'!$C:$C,0)))</f>
        <v>Fixed Energy Prices</v>
      </c>
      <c r="K1676" s="76" t="str">
        <f>IF(ISBLANK(INDEX('Policy Characteristics'!E:E,MATCH($C1676,'Policy Characteristics'!$C:$C,0))),"",INDEX('Policy Characteristics'!E:E,MATCH($C1676,'Policy Characteristics'!$C:$C,0)))</f>
        <v>cross toggle whether policies affect energy prices</v>
      </c>
      <c r="L1676" s="76">
        <f>IF(ISBLANK(INDEX('Policy Characteristics'!F:F,MATCH($C1676,'Policy Characteristics'!$C:$C,0))),"",INDEX('Policy Characteristics'!F:F,MATCH($C1676,'Policy Characteristics'!$C:$C,0)))</f>
        <v>0</v>
      </c>
      <c r="M1676" s="76">
        <f>IF(ISBLANK(INDEX('Policy Characteristics'!G:G,MATCH($C1676,'Policy Characteristics'!$C:$C,0))),"",INDEX('Policy Characteristics'!G:G,MATCH($C1676,'Policy Characteristics'!$C:$C,0)))</f>
        <v>1</v>
      </c>
      <c r="N1676" s="76">
        <f>IF(ISBLANK(INDEX('Policy Characteristics'!H:H,MATCH($C1676,'Policy Characteristics'!$C:$C,0))),"",INDEX('Policy Characteristics'!H:H,MATCH($C1676,'Policy Characteristics'!$C:$C,0)))</f>
        <v>1</v>
      </c>
      <c r="O1676" s="76" t="str">
        <f>IF(ISBLANK(INDEX('Policy Characteristics'!I:I,MATCH($C1676,'Policy Characteristics'!$C:$C,0))),"",INDEX('Policy Characteristics'!I:I,MATCH($C1676,'Policy Characteristics'!$C:$C,0)))</f>
        <v>on/off</v>
      </c>
      <c r="P1676" s="76" t="str">
        <f>IF(ISBLANK(INDEX('Policy Characteristics'!J:J,MATCH($C1676,'Policy Characteristics'!$C:$C,0))),"",INDEX('Policy Characteristics'!J:J,MATCH($C1676,'Policy Characteristics'!$C:$C,0)))</f>
        <v/>
      </c>
      <c r="Q1676" s="76" t="str">
        <f>IF(ISBLANK(INDEX('Policy Characteristics'!K:K,MATCH($C1676,'Policy Characteristics'!$C:$C,0))),"",INDEX('Policy Characteristics'!K:K,MATCH($C1676,'Policy Characteristics'!$C:$C,0)))</f>
        <v/>
      </c>
      <c r="R1676" s="76" t="str">
        <f>IF(ISBLANK(INDEX('Policy Characteristics'!L:L,MATCH($C1676,'Policy Characteristics'!$C:$C,0))),"",INDEX('Policy Characteristics'!L:L,MATCH($C1676,'Policy Characteristics'!$C:$C,0)))</f>
        <v/>
      </c>
    </row>
    <row r="1677" spans="1:18" s="143" customFormat="1" x14ac:dyDescent="0.25">
      <c r="A1677" s="76" t="str">
        <f>IF(ISBLANK(INDEX('Policy Characteristics'!A:A,MATCH($C1677,'Policy Characteristics'!$C:$C,0))),"",INDEX('Policy Characteristics'!A:A,MATCH($C1677,'Policy Characteristics'!$C:$C,0)))</f>
        <v>Cross-Sector</v>
      </c>
      <c r="B1677" s="234" t="str">
        <f>IF(ISBLANK(INDEX('Policy Characteristics'!B:B,MATCH($C1677,'Policy Characteristics'!$C:$C,0))),"",INDEX('Policy Characteristics'!B:B,MATCH($C1677,'Policy Characteristics'!$C:$C,0)))</f>
        <v>Fixed Energy Prices</v>
      </c>
      <c r="C1677" s="76" t="str">
        <f t="shared" ref="C1677:C1687" si="52">C$1676</f>
        <v>Toggle Whether Policies Affect Energy Prices</v>
      </c>
      <c r="D1677" s="78" t="s">
        <v>46</v>
      </c>
      <c r="E1677" s="88"/>
      <c r="F1677" s="78" t="s">
        <v>87</v>
      </c>
      <c r="G1677" s="78"/>
      <c r="H1677" s="15">
        <v>837</v>
      </c>
      <c r="I1677" s="235" t="s">
        <v>44</v>
      </c>
      <c r="J1677" s="236" t="str">
        <f>IF(ISBLANK(INDEX('Policy Characteristics'!D:D,MATCH($C1677,'Policy Characteristics'!$C:$C,0))),"",INDEX('Policy Characteristics'!D:D,MATCH($C1677,'Policy Characteristics'!$C:$C,0)))</f>
        <v>Fixed Energy Prices</v>
      </c>
      <c r="K1677" s="76" t="str">
        <f>IF(ISBLANK(INDEX('Policy Characteristics'!E:E,MATCH($C1677,'Policy Characteristics'!$C:$C,0))),"",INDEX('Policy Characteristics'!E:E,MATCH($C1677,'Policy Characteristics'!$C:$C,0)))</f>
        <v>cross toggle whether policies affect energy prices</v>
      </c>
      <c r="L1677" s="76">
        <f>IF(ISBLANK(INDEX('Policy Characteristics'!F:F,MATCH($C1677,'Policy Characteristics'!$C:$C,0))),"",INDEX('Policy Characteristics'!F:F,MATCH($C1677,'Policy Characteristics'!$C:$C,0)))</f>
        <v>0</v>
      </c>
      <c r="M1677" s="76">
        <f>IF(ISBLANK(INDEX('Policy Characteristics'!G:G,MATCH($C1677,'Policy Characteristics'!$C:$C,0))),"",INDEX('Policy Characteristics'!G:G,MATCH($C1677,'Policy Characteristics'!$C:$C,0)))</f>
        <v>1</v>
      </c>
      <c r="N1677" s="76">
        <f>IF(ISBLANK(INDEX('Policy Characteristics'!H:H,MATCH($C1677,'Policy Characteristics'!$C:$C,0))),"",INDEX('Policy Characteristics'!H:H,MATCH($C1677,'Policy Characteristics'!$C:$C,0)))</f>
        <v>1</v>
      </c>
      <c r="O1677" s="76" t="str">
        <f>IF(ISBLANK(INDEX('Policy Characteristics'!I:I,MATCH($C1677,'Policy Characteristics'!$C:$C,0))),"",INDEX('Policy Characteristics'!I:I,MATCH($C1677,'Policy Characteristics'!$C:$C,0)))</f>
        <v>on/off</v>
      </c>
      <c r="P1677" s="76" t="str">
        <f>IF(ISBLANK(INDEX('Policy Characteristics'!J:J,MATCH($C1677,'Policy Characteristics'!$C:$C,0))),"",INDEX('Policy Characteristics'!J:J,MATCH($C1677,'Policy Characteristics'!$C:$C,0)))</f>
        <v/>
      </c>
      <c r="Q1677" s="76" t="str">
        <f>IF(ISBLANK(INDEX('Policy Characteristics'!K:K,MATCH($C1677,'Policy Characteristics'!$C:$C,0))),"",INDEX('Policy Characteristics'!K:K,MATCH($C1677,'Policy Characteristics'!$C:$C,0)))</f>
        <v/>
      </c>
      <c r="R1677" s="76" t="str">
        <f>IF(ISBLANK(INDEX('Policy Characteristics'!L:L,MATCH($C1677,'Policy Characteristics'!$C:$C,0))),"",INDEX('Policy Characteristics'!L:L,MATCH($C1677,'Policy Characteristics'!$C:$C,0)))</f>
        <v/>
      </c>
    </row>
    <row r="1678" spans="1:18" s="143" customFormat="1" x14ac:dyDescent="0.25">
      <c r="A1678" s="76" t="str">
        <f>IF(ISBLANK(INDEX('Policy Characteristics'!A:A,MATCH($C1678,'Policy Characteristics'!$C:$C,0))),"",INDEX('Policy Characteristics'!A:A,MATCH($C1678,'Policy Characteristics'!$C:$C,0)))</f>
        <v>Cross-Sector</v>
      </c>
      <c r="B1678" s="234" t="str">
        <f>IF(ISBLANK(INDEX('Policy Characteristics'!B:B,MATCH($C1678,'Policy Characteristics'!$C:$C,0))),"",INDEX('Policy Characteristics'!B:B,MATCH($C1678,'Policy Characteristics'!$C:$C,0)))</f>
        <v>Fixed Energy Prices</v>
      </c>
      <c r="C1678" s="76" t="str">
        <f t="shared" si="52"/>
        <v>Toggle Whether Policies Affect Energy Prices</v>
      </c>
      <c r="D1678" s="78" t="s">
        <v>51</v>
      </c>
      <c r="E1678" s="88"/>
      <c r="F1678" s="78" t="s">
        <v>92</v>
      </c>
      <c r="G1678" s="78"/>
      <c r="H1678" s="80">
        <v>838</v>
      </c>
      <c r="I1678" s="235" t="s">
        <v>44</v>
      </c>
      <c r="J1678" s="236" t="str">
        <f>IF(ISBLANK(INDEX('Policy Characteristics'!D:D,MATCH($C1678,'Policy Characteristics'!$C:$C,0))),"",INDEX('Policy Characteristics'!D:D,MATCH($C1678,'Policy Characteristics'!$C:$C,0)))</f>
        <v>Fixed Energy Prices</v>
      </c>
      <c r="K1678" s="76" t="str">
        <f>IF(ISBLANK(INDEX('Policy Characteristics'!E:E,MATCH($C1678,'Policy Characteristics'!$C:$C,0))),"",INDEX('Policy Characteristics'!E:E,MATCH($C1678,'Policy Characteristics'!$C:$C,0)))</f>
        <v>cross toggle whether policies affect energy prices</v>
      </c>
      <c r="L1678" s="76">
        <f>IF(ISBLANK(INDEX('Policy Characteristics'!F:F,MATCH($C1678,'Policy Characteristics'!$C:$C,0))),"",INDEX('Policy Characteristics'!F:F,MATCH($C1678,'Policy Characteristics'!$C:$C,0)))</f>
        <v>0</v>
      </c>
      <c r="M1678" s="76">
        <f>IF(ISBLANK(INDEX('Policy Characteristics'!G:G,MATCH($C1678,'Policy Characteristics'!$C:$C,0))),"",INDEX('Policy Characteristics'!G:G,MATCH($C1678,'Policy Characteristics'!$C:$C,0)))</f>
        <v>1</v>
      </c>
      <c r="N1678" s="76">
        <f>IF(ISBLANK(INDEX('Policy Characteristics'!H:H,MATCH($C1678,'Policy Characteristics'!$C:$C,0))),"",INDEX('Policy Characteristics'!H:H,MATCH($C1678,'Policy Characteristics'!$C:$C,0)))</f>
        <v>1</v>
      </c>
      <c r="O1678" s="76" t="str">
        <f>IF(ISBLANK(INDEX('Policy Characteristics'!I:I,MATCH($C1678,'Policy Characteristics'!$C:$C,0))),"",INDEX('Policy Characteristics'!I:I,MATCH($C1678,'Policy Characteristics'!$C:$C,0)))</f>
        <v>on/off</v>
      </c>
      <c r="P1678" s="76" t="str">
        <f>IF(ISBLANK(INDEX('Policy Characteristics'!J:J,MATCH($C1678,'Policy Characteristics'!$C:$C,0))),"",INDEX('Policy Characteristics'!J:J,MATCH($C1678,'Policy Characteristics'!$C:$C,0)))</f>
        <v/>
      </c>
      <c r="Q1678" s="76" t="str">
        <f>IF(ISBLANK(INDEX('Policy Characteristics'!K:K,MATCH($C1678,'Policy Characteristics'!$C:$C,0))),"",INDEX('Policy Characteristics'!K:K,MATCH($C1678,'Policy Characteristics'!$C:$C,0)))</f>
        <v/>
      </c>
      <c r="R1678" s="76" t="str">
        <f>IF(ISBLANK(INDEX('Policy Characteristics'!L:L,MATCH($C1678,'Policy Characteristics'!$C:$C,0))),"",INDEX('Policy Characteristics'!L:L,MATCH($C1678,'Policy Characteristics'!$C:$C,0)))</f>
        <v/>
      </c>
    </row>
    <row r="1679" spans="1:18" s="143" customFormat="1" x14ac:dyDescent="0.25">
      <c r="A1679" s="76" t="str">
        <f>IF(ISBLANK(INDEX('Policy Characteristics'!A:A,MATCH($C1679,'Policy Characteristics'!$C:$C,0))),"",INDEX('Policy Characteristics'!A:A,MATCH($C1679,'Policy Characteristics'!$C:$C,0)))</f>
        <v>Cross-Sector</v>
      </c>
      <c r="B1679" s="234" t="str">
        <f>IF(ISBLANK(INDEX('Policy Characteristics'!B:B,MATCH($C1679,'Policy Characteristics'!$C:$C,0))),"",INDEX('Policy Characteristics'!B:B,MATCH($C1679,'Policy Characteristics'!$C:$C,0)))</f>
        <v>Fixed Energy Prices</v>
      </c>
      <c r="C1679" s="76" t="str">
        <f t="shared" si="52"/>
        <v>Toggle Whether Policies Affect Energy Prices</v>
      </c>
      <c r="D1679" s="78" t="s">
        <v>53</v>
      </c>
      <c r="E1679" s="88"/>
      <c r="F1679" s="78" t="s">
        <v>95</v>
      </c>
      <c r="G1679" s="78"/>
      <c r="H1679" s="15">
        <v>839</v>
      </c>
      <c r="I1679" s="235" t="s">
        <v>44</v>
      </c>
      <c r="J1679" s="236" t="str">
        <f>IF(ISBLANK(INDEX('Policy Characteristics'!D:D,MATCH($C1679,'Policy Characteristics'!$C:$C,0))),"",INDEX('Policy Characteristics'!D:D,MATCH($C1679,'Policy Characteristics'!$C:$C,0)))</f>
        <v>Fixed Energy Prices</v>
      </c>
      <c r="K1679" s="76" t="str">
        <f>IF(ISBLANK(INDEX('Policy Characteristics'!E:E,MATCH($C1679,'Policy Characteristics'!$C:$C,0))),"",INDEX('Policy Characteristics'!E:E,MATCH($C1679,'Policy Characteristics'!$C:$C,0)))</f>
        <v>cross toggle whether policies affect energy prices</v>
      </c>
      <c r="L1679" s="76">
        <f>IF(ISBLANK(INDEX('Policy Characteristics'!F:F,MATCH($C1679,'Policy Characteristics'!$C:$C,0))),"",INDEX('Policy Characteristics'!F:F,MATCH($C1679,'Policy Characteristics'!$C:$C,0)))</f>
        <v>0</v>
      </c>
      <c r="M1679" s="76">
        <f>IF(ISBLANK(INDEX('Policy Characteristics'!G:G,MATCH($C1679,'Policy Characteristics'!$C:$C,0))),"",INDEX('Policy Characteristics'!G:G,MATCH($C1679,'Policy Characteristics'!$C:$C,0)))</f>
        <v>1</v>
      </c>
      <c r="N1679" s="76">
        <f>IF(ISBLANK(INDEX('Policy Characteristics'!H:H,MATCH($C1679,'Policy Characteristics'!$C:$C,0))),"",INDEX('Policy Characteristics'!H:H,MATCH($C1679,'Policy Characteristics'!$C:$C,0)))</f>
        <v>1</v>
      </c>
      <c r="O1679" s="76" t="str">
        <f>IF(ISBLANK(INDEX('Policy Characteristics'!I:I,MATCH($C1679,'Policy Characteristics'!$C:$C,0))),"",INDEX('Policy Characteristics'!I:I,MATCH($C1679,'Policy Characteristics'!$C:$C,0)))</f>
        <v>on/off</v>
      </c>
      <c r="P1679" s="76" t="str">
        <f>IF(ISBLANK(INDEX('Policy Characteristics'!J:J,MATCH($C1679,'Policy Characteristics'!$C:$C,0))),"",INDEX('Policy Characteristics'!J:J,MATCH($C1679,'Policy Characteristics'!$C:$C,0)))</f>
        <v/>
      </c>
      <c r="Q1679" s="76" t="str">
        <f>IF(ISBLANK(INDEX('Policy Characteristics'!K:K,MATCH($C1679,'Policy Characteristics'!$C:$C,0))),"",INDEX('Policy Characteristics'!K:K,MATCH($C1679,'Policy Characteristics'!$C:$C,0)))</f>
        <v/>
      </c>
      <c r="R1679" s="76" t="str">
        <f>IF(ISBLANK(INDEX('Policy Characteristics'!L:L,MATCH($C1679,'Policy Characteristics'!$C:$C,0))),"",INDEX('Policy Characteristics'!L:L,MATCH($C1679,'Policy Characteristics'!$C:$C,0)))</f>
        <v/>
      </c>
    </row>
    <row r="1680" spans="1:18" s="143" customFormat="1" x14ac:dyDescent="0.25">
      <c r="A1680" s="76" t="str">
        <f>IF(ISBLANK(INDEX('Policy Characteristics'!A:A,MATCH($C1680,'Policy Characteristics'!$C:$C,0))),"",INDEX('Policy Characteristics'!A:A,MATCH($C1680,'Policy Characteristics'!$C:$C,0)))</f>
        <v>Cross-Sector</v>
      </c>
      <c r="B1680" s="234" t="str">
        <f>IF(ISBLANK(INDEX('Policy Characteristics'!B:B,MATCH($C1680,'Policy Characteristics'!$C:$C,0))),"",INDEX('Policy Characteristics'!B:B,MATCH($C1680,'Policy Characteristics'!$C:$C,0)))</f>
        <v>Fixed Energy Prices</v>
      </c>
      <c r="C1680" s="76" t="str">
        <f t="shared" si="52"/>
        <v>Toggle Whether Policies Affect Energy Prices</v>
      </c>
      <c r="D1680" s="78" t="s">
        <v>54</v>
      </c>
      <c r="E1680" s="88"/>
      <c r="F1680" s="78" t="s">
        <v>96</v>
      </c>
      <c r="G1680" s="78"/>
      <c r="H1680" s="80">
        <v>840</v>
      </c>
      <c r="I1680" s="235" t="s">
        <v>44</v>
      </c>
      <c r="J1680" s="236" t="str">
        <f>IF(ISBLANK(INDEX('Policy Characteristics'!D:D,MATCH($C1680,'Policy Characteristics'!$C:$C,0))),"",INDEX('Policy Characteristics'!D:D,MATCH($C1680,'Policy Characteristics'!$C:$C,0)))</f>
        <v>Fixed Energy Prices</v>
      </c>
      <c r="K1680" s="76" t="str">
        <f>IF(ISBLANK(INDEX('Policy Characteristics'!E:E,MATCH($C1680,'Policy Characteristics'!$C:$C,0))),"",INDEX('Policy Characteristics'!E:E,MATCH($C1680,'Policy Characteristics'!$C:$C,0)))</f>
        <v>cross toggle whether policies affect energy prices</v>
      </c>
      <c r="L1680" s="76">
        <f>IF(ISBLANK(INDEX('Policy Characteristics'!F:F,MATCH($C1680,'Policy Characteristics'!$C:$C,0))),"",INDEX('Policy Characteristics'!F:F,MATCH($C1680,'Policy Characteristics'!$C:$C,0)))</f>
        <v>0</v>
      </c>
      <c r="M1680" s="76">
        <f>IF(ISBLANK(INDEX('Policy Characteristics'!G:G,MATCH($C1680,'Policy Characteristics'!$C:$C,0))),"",INDEX('Policy Characteristics'!G:G,MATCH($C1680,'Policy Characteristics'!$C:$C,0)))</f>
        <v>1</v>
      </c>
      <c r="N1680" s="76">
        <f>IF(ISBLANK(INDEX('Policy Characteristics'!H:H,MATCH($C1680,'Policy Characteristics'!$C:$C,0))),"",INDEX('Policy Characteristics'!H:H,MATCH($C1680,'Policy Characteristics'!$C:$C,0)))</f>
        <v>1</v>
      </c>
      <c r="O1680" s="76" t="str">
        <f>IF(ISBLANK(INDEX('Policy Characteristics'!I:I,MATCH($C1680,'Policy Characteristics'!$C:$C,0))),"",INDEX('Policy Characteristics'!I:I,MATCH($C1680,'Policy Characteristics'!$C:$C,0)))</f>
        <v>on/off</v>
      </c>
      <c r="P1680" s="76" t="str">
        <f>IF(ISBLANK(INDEX('Policy Characteristics'!J:J,MATCH($C1680,'Policy Characteristics'!$C:$C,0))),"",INDEX('Policy Characteristics'!J:J,MATCH($C1680,'Policy Characteristics'!$C:$C,0)))</f>
        <v/>
      </c>
      <c r="Q1680" s="76" t="str">
        <f>IF(ISBLANK(INDEX('Policy Characteristics'!K:K,MATCH($C1680,'Policy Characteristics'!$C:$C,0))),"",INDEX('Policy Characteristics'!K:K,MATCH($C1680,'Policy Characteristics'!$C:$C,0)))</f>
        <v/>
      </c>
      <c r="R1680" s="76" t="str">
        <f>IF(ISBLANK(INDEX('Policy Characteristics'!L:L,MATCH($C1680,'Policy Characteristics'!$C:$C,0))),"",INDEX('Policy Characteristics'!L:L,MATCH($C1680,'Policy Characteristics'!$C:$C,0)))</f>
        <v/>
      </c>
    </row>
    <row r="1681" spans="1:18" s="143" customFormat="1" x14ac:dyDescent="0.25">
      <c r="A1681" s="76" t="str">
        <f>IF(ISBLANK(INDEX('Policy Characteristics'!A:A,MATCH($C1681,'Policy Characteristics'!$C:$C,0))),"",INDEX('Policy Characteristics'!A:A,MATCH($C1681,'Policy Characteristics'!$C:$C,0)))</f>
        <v>Cross-Sector</v>
      </c>
      <c r="B1681" s="234" t="str">
        <f>IF(ISBLANK(INDEX('Policy Characteristics'!B:B,MATCH($C1681,'Policy Characteristics'!$C:$C,0))),"",INDEX('Policy Characteristics'!B:B,MATCH($C1681,'Policy Characteristics'!$C:$C,0)))</f>
        <v>Fixed Energy Prices</v>
      </c>
      <c r="C1681" s="76" t="str">
        <f t="shared" si="52"/>
        <v>Toggle Whether Policies Affect Energy Prices</v>
      </c>
      <c r="D1681" s="78" t="s">
        <v>55</v>
      </c>
      <c r="E1681" s="88"/>
      <c r="F1681" s="78" t="s">
        <v>97</v>
      </c>
      <c r="G1681" s="78"/>
      <c r="H1681" s="15">
        <v>841</v>
      </c>
      <c r="I1681" s="235" t="s">
        <v>44</v>
      </c>
      <c r="J1681" s="236" t="str">
        <f>IF(ISBLANK(INDEX('Policy Characteristics'!D:D,MATCH($C1681,'Policy Characteristics'!$C:$C,0))),"",INDEX('Policy Characteristics'!D:D,MATCH($C1681,'Policy Characteristics'!$C:$C,0)))</f>
        <v>Fixed Energy Prices</v>
      </c>
      <c r="K1681" s="76" t="str">
        <f>IF(ISBLANK(INDEX('Policy Characteristics'!E:E,MATCH($C1681,'Policy Characteristics'!$C:$C,0))),"",INDEX('Policy Characteristics'!E:E,MATCH($C1681,'Policy Characteristics'!$C:$C,0)))</f>
        <v>cross toggle whether policies affect energy prices</v>
      </c>
      <c r="L1681" s="76">
        <f>IF(ISBLANK(INDEX('Policy Characteristics'!F:F,MATCH($C1681,'Policy Characteristics'!$C:$C,0))),"",INDEX('Policy Characteristics'!F:F,MATCH($C1681,'Policy Characteristics'!$C:$C,0)))</f>
        <v>0</v>
      </c>
      <c r="M1681" s="76">
        <f>IF(ISBLANK(INDEX('Policy Characteristics'!G:G,MATCH($C1681,'Policy Characteristics'!$C:$C,0))),"",INDEX('Policy Characteristics'!G:G,MATCH($C1681,'Policy Characteristics'!$C:$C,0)))</f>
        <v>1</v>
      </c>
      <c r="N1681" s="76">
        <f>IF(ISBLANK(INDEX('Policy Characteristics'!H:H,MATCH($C1681,'Policy Characteristics'!$C:$C,0))),"",INDEX('Policy Characteristics'!H:H,MATCH($C1681,'Policy Characteristics'!$C:$C,0)))</f>
        <v>1</v>
      </c>
      <c r="O1681" s="76" t="str">
        <f>IF(ISBLANK(INDEX('Policy Characteristics'!I:I,MATCH($C1681,'Policy Characteristics'!$C:$C,0))),"",INDEX('Policy Characteristics'!I:I,MATCH($C1681,'Policy Characteristics'!$C:$C,0)))</f>
        <v>on/off</v>
      </c>
      <c r="P1681" s="76" t="str">
        <f>IF(ISBLANK(INDEX('Policy Characteristics'!J:J,MATCH($C1681,'Policy Characteristics'!$C:$C,0))),"",INDEX('Policy Characteristics'!J:J,MATCH($C1681,'Policy Characteristics'!$C:$C,0)))</f>
        <v/>
      </c>
      <c r="Q1681" s="76" t="str">
        <f>IF(ISBLANK(INDEX('Policy Characteristics'!K:K,MATCH($C1681,'Policy Characteristics'!$C:$C,0))),"",INDEX('Policy Characteristics'!K:K,MATCH($C1681,'Policy Characteristics'!$C:$C,0)))</f>
        <v/>
      </c>
      <c r="R1681" s="76" t="str">
        <f>IF(ISBLANK(INDEX('Policy Characteristics'!L:L,MATCH($C1681,'Policy Characteristics'!$C:$C,0))),"",INDEX('Policy Characteristics'!L:L,MATCH($C1681,'Policy Characteristics'!$C:$C,0)))</f>
        <v/>
      </c>
    </row>
    <row r="1682" spans="1:18" s="143" customFormat="1" x14ac:dyDescent="0.25">
      <c r="A1682" s="76" t="str">
        <f>IF(ISBLANK(INDEX('Policy Characteristics'!A:A,MATCH($C1682,'Policy Characteristics'!$C:$C,0))),"",INDEX('Policy Characteristics'!A:A,MATCH($C1682,'Policy Characteristics'!$C:$C,0)))</f>
        <v>Cross-Sector</v>
      </c>
      <c r="B1682" s="234" t="str">
        <f>IF(ISBLANK(INDEX('Policy Characteristics'!B:B,MATCH($C1682,'Policy Characteristics'!$C:$C,0))),"",INDEX('Policy Characteristics'!B:B,MATCH($C1682,'Policy Characteristics'!$C:$C,0)))</f>
        <v>Fixed Energy Prices</v>
      </c>
      <c r="C1682" s="76" t="str">
        <f t="shared" si="52"/>
        <v>Toggle Whether Policies Affect Energy Prices</v>
      </c>
      <c r="D1682" s="78" t="s">
        <v>56</v>
      </c>
      <c r="E1682" s="88"/>
      <c r="F1682" s="78" t="s">
        <v>98</v>
      </c>
      <c r="G1682" s="78"/>
      <c r="H1682" s="80">
        <v>842</v>
      </c>
      <c r="I1682" s="235" t="s">
        <v>44</v>
      </c>
      <c r="J1682" s="236" t="str">
        <f>IF(ISBLANK(INDEX('Policy Characteristics'!D:D,MATCH($C1682,'Policy Characteristics'!$C:$C,0))),"",INDEX('Policy Characteristics'!D:D,MATCH($C1682,'Policy Characteristics'!$C:$C,0)))</f>
        <v>Fixed Energy Prices</v>
      </c>
      <c r="K1682" s="76" t="str">
        <f>IF(ISBLANK(INDEX('Policy Characteristics'!E:E,MATCH($C1682,'Policy Characteristics'!$C:$C,0))),"",INDEX('Policy Characteristics'!E:E,MATCH($C1682,'Policy Characteristics'!$C:$C,0)))</f>
        <v>cross toggle whether policies affect energy prices</v>
      </c>
      <c r="L1682" s="76">
        <f>IF(ISBLANK(INDEX('Policy Characteristics'!F:F,MATCH($C1682,'Policy Characteristics'!$C:$C,0))),"",INDEX('Policy Characteristics'!F:F,MATCH($C1682,'Policy Characteristics'!$C:$C,0)))</f>
        <v>0</v>
      </c>
      <c r="M1682" s="76">
        <f>IF(ISBLANK(INDEX('Policy Characteristics'!G:G,MATCH($C1682,'Policy Characteristics'!$C:$C,0))),"",INDEX('Policy Characteristics'!G:G,MATCH($C1682,'Policy Characteristics'!$C:$C,0)))</f>
        <v>1</v>
      </c>
      <c r="N1682" s="76">
        <f>IF(ISBLANK(INDEX('Policy Characteristics'!H:H,MATCH($C1682,'Policy Characteristics'!$C:$C,0))),"",INDEX('Policy Characteristics'!H:H,MATCH($C1682,'Policy Characteristics'!$C:$C,0)))</f>
        <v>1</v>
      </c>
      <c r="O1682" s="76" t="str">
        <f>IF(ISBLANK(INDEX('Policy Characteristics'!I:I,MATCH($C1682,'Policy Characteristics'!$C:$C,0))),"",INDEX('Policy Characteristics'!I:I,MATCH($C1682,'Policy Characteristics'!$C:$C,0)))</f>
        <v>on/off</v>
      </c>
      <c r="P1682" s="76" t="str">
        <f>IF(ISBLANK(INDEX('Policy Characteristics'!J:J,MATCH($C1682,'Policy Characteristics'!$C:$C,0))),"",INDEX('Policy Characteristics'!J:J,MATCH($C1682,'Policy Characteristics'!$C:$C,0)))</f>
        <v/>
      </c>
      <c r="Q1682" s="76" t="str">
        <f>IF(ISBLANK(INDEX('Policy Characteristics'!K:K,MATCH($C1682,'Policy Characteristics'!$C:$C,0))),"",INDEX('Policy Characteristics'!K:K,MATCH($C1682,'Policy Characteristics'!$C:$C,0)))</f>
        <v/>
      </c>
      <c r="R1682" s="76" t="str">
        <f>IF(ISBLANK(INDEX('Policy Characteristics'!L:L,MATCH($C1682,'Policy Characteristics'!$C:$C,0))),"",INDEX('Policy Characteristics'!L:L,MATCH($C1682,'Policy Characteristics'!$C:$C,0)))</f>
        <v/>
      </c>
    </row>
    <row r="1683" spans="1:18" s="143" customFormat="1" x14ac:dyDescent="0.25">
      <c r="A1683" s="76" t="str">
        <f>IF(ISBLANK(INDEX('Policy Characteristics'!A:A,MATCH($C1683,'Policy Characteristics'!$C:$C,0))),"",INDEX('Policy Characteristics'!A:A,MATCH($C1683,'Policy Characteristics'!$C:$C,0)))</f>
        <v>Cross-Sector</v>
      </c>
      <c r="B1683" s="234" t="str">
        <f>IF(ISBLANK(INDEX('Policy Characteristics'!B:B,MATCH($C1683,'Policy Characteristics'!$C:$C,0))),"",INDEX('Policy Characteristics'!B:B,MATCH($C1683,'Policy Characteristics'!$C:$C,0)))</f>
        <v>Fixed Energy Prices</v>
      </c>
      <c r="C1683" s="76" t="str">
        <f t="shared" si="52"/>
        <v>Toggle Whether Policies Affect Energy Prices</v>
      </c>
      <c r="D1683" s="78" t="s">
        <v>716</v>
      </c>
      <c r="E1683" s="88"/>
      <c r="F1683" s="78" t="s">
        <v>717</v>
      </c>
      <c r="G1683" s="78"/>
      <c r="H1683" s="15">
        <v>843</v>
      </c>
      <c r="I1683" s="235" t="s">
        <v>44</v>
      </c>
      <c r="J1683" s="236" t="str">
        <f>IF(ISBLANK(INDEX('Policy Characteristics'!D:D,MATCH($C1683,'Policy Characteristics'!$C:$C,0))),"",INDEX('Policy Characteristics'!D:D,MATCH($C1683,'Policy Characteristics'!$C:$C,0)))</f>
        <v>Fixed Energy Prices</v>
      </c>
      <c r="K1683" s="76" t="str">
        <f>IF(ISBLANK(INDEX('Policy Characteristics'!E:E,MATCH($C1683,'Policy Characteristics'!$C:$C,0))),"",INDEX('Policy Characteristics'!E:E,MATCH($C1683,'Policy Characteristics'!$C:$C,0)))</f>
        <v>cross toggle whether policies affect energy prices</v>
      </c>
      <c r="L1683" s="76">
        <f>IF(ISBLANK(INDEX('Policy Characteristics'!F:F,MATCH($C1683,'Policy Characteristics'!$C:$C,0))),"",INDEX('Policy Characteristics'!F:F,MATCH($C1683,'Policy Characteristics'!$C:$C,0)))</f>
        <v>0</v>
      </c>
      <c r="M1683" s="76">
        <f>IF(ISBLANK(INDEX('Policy Characteristics'!G:G,MATCH($C1683,'Policy Characteristics'!$C:$C,0))),"",INDEX('Policy Characteristics'!G:G,MATCH($C1683,'Policy Characteristics'!$C:$C,0)))</f>
        <v>1</v>
      </c>
      <c r="N1683" s="76">
        <f>IF(ISBLANK(INDEX('Policy Characteristics'!H:H,MATCH($C1683,'Policy Characteristics'!$C:$C,0))),"",INDEX('Policy Characteristics'!H:H,MATCH($C1683,'Policy Characteristics'!$C:$C,0)))</f>
        <v>1</v>
      </c>
      <c r="O1683" s="76" t="str">
        <f>IF(ISBLANK(INDEX('Policy Characteristics'!I:I,MATCH($C1683,'Policy Characteristics'!$C:$C,0))),"",INDEX('Policy Characteristics'!I:I,MATCH($C1683,'Policy Characteristics'!$C:$C,0)))</f>
        <v>on/off</v>
      </c>
      <c r="P1683" s="76" t="str">
        <f>IF(ISBLANK(INDEX('Policy Characteristics'!J:J,MATCH($C1683,'Policy Characteristics'!$C:$C,0))),"",INDEX('Policy Characteristics'!J:J,MATCH($C1683,'Policy Characteristics'!$C:$C,0)))</f>
        <v/>
      </c>
      <c r="Q1683" s="76" t="str">
        <f>IF(ISBLANK(INDEX('Policy Characteristics'!K:K,MATCH($C1683,'Policy Characteristics'!$C:$C,0))),"",INDEX('Policy Characteristics'!K:K,MATCH($C1683,'Policy Characteristics'!$C:$C,0)))</f>
        <v/>
      </c>
      <c r="R1683" s="76" t="str">
        <f>IF(ISBLANK(INDEX('Policy Characteristics'!L:L,MATCH($C1683,'Policy Characteristics'!$C:$C,0))),"",INDEX('Policy Characteristics'!L:L,MATCH($C1683,'Policy Characteristics'!$C:$C,0)))</f>
        <v/>
      </c>
    </row>
    <row r="1684" spans="1:18" s="143" customFormat="1" x14ac:dyDescent="0.25">
      <c r="A1684" s="76" t="str">
        <f>IF(ISBLANK(INDEX('Policy Characteristics'!A:A,MATCH($C1684,'Policy Characteristics'!$C:$C,0))),"",INDEX('Policy Characteristics'!A:A,MATCH($C1684,'Policy Characteristics'!$C:$C,0)))</f>
        <v>Cross-Sector</v>
      </c>
      <c r="B1684" s="234" t="str">
        <f>IF(ISBLANK(INDEX('Policy Characteristics'!B:B,MATCH($C1684,'Policy Characteristics'!$C:$C,0))),"",INDEX('Policy Characteristics'!B:B,MATCH($C1684,'Policy Characteristics'!$C:$C,0)))</f>
        <v>Fixed Energy Prices</v>
      </c>
      <c r="C1684" s="76" t="str">
        <f t="shared" si="52"/>
        <v>Toggle Whether Policies Affect Energy Prices</v>
      </c>
      <c r="D1684" s="78" t="s">
        <v>440</v>
      </c>
      <c r="E1684" s="88"/>
      <c r="F1684" s="78" t="s">
        <v>441</v>
      </c>
      <c r="G1684" s="78"/>
      <c r="H1684" s="80">
        <v>844</v>
      </c>
      <c r="I1684" s="235" t="s">
        <v>44</v>
      </c>
      <c r="J1684" s="236" t="str">
        <f>IF(ISBLANK(INDEX('Policy Characteristics'!D:D,MATCH($C1684,'Policy Characteristics'!$C:$C,0))),"",INDEX('Policy Characteristics'!D:D,MATCH($C1684,'Policy Characteristics'!$C:$C,0)))</f>
        <v>Fixed Energy Prices</v>
      </c>
      <c r="K1684" s="76" t="str">
        <f>IF(ISBLANK(INDEX('Policy Characteristics'!E:E,MATCH($C1684,'Policy Characteristics'!$C:$C,0))),"",INDEX('Policy Characteristics'!E:E,MATCH($C1684,'Policy Characteristics'!$C:$C,0)))</f>
        <v>cross toggle whether policies affect energy prices</v>
      </c>
      <c r="L1684" s="76">
        <f>IF(ISBLANK(INDEX('Policy Characteristics'!F:F,MATCH($C1684,'Policy Characteristics'!$C:$C,0))),"",INDEX('Policy Characteristics'!F:F,MATCH($C1684,'Policy Characteristics'!$C:$C,0)))</f>
        <v>0</v>
      </c>
      <c r="M1684" s="76">
        <f>IF(ISBLANK(INDEX('Policy Characteristics'!G:G,MATCH($C1684,'Policy Characteristics'!$C:$C,0))),"",INDEX('Policy Characteristics'!G:G,MATCH($C1684,'Policy Characteristics'!$C:$C,0)))</f>
        <v>1</v>
      </c>
      <c r="N1684" s="76">
        <f>IF(ISBLANK(INDEX('Policy Characteristics'!H:H,MATCH($C1684,'Policy Characteristics'!$C:$C,0))),"",INDEX('Policy Characteristics'!H:H,MATCH($C1684,'Policy Characteristics'!$C:$C,0)))</f>
        <v>1</v>
      </c>
      <c r="O1684" s="76" t="str">
        <f>IF(ISBLANK(INDEX('Policy Characteristics'!I:I,MATCH($C1684,'Policy Characteristics'!$C:$C,0))),"",INDEX('Policy Characteristics'!I:I,MATCH($C1684,'Policy Characteristics'!$C:$C,0)))</f>
        <v>on/off</v>
      </c>
      <c r="P1684" s="76" t="str">
        <f>IF(ISBLANK(INDEX('Policy Characteristics'!J:J,MATCH($C1684,'Policy Characteristics'!$C:$C,0))),"",INDEX('Policy Characteristics'!J:J,MATCH($C1684,'Policy Characteristics'!$C:$C,0)))</f>
        <v/>
      </c>
      <c r="Q1684" s="76" t="str">
        <f>IF(ISBLANK(INDEX('Policy Characteristics'!K:K,MATCH($C1684,'Policy Characteristics'!$C:$C,0))),"",INDEX('Policy Characteristics'!K:K,MATCH($C1684,'Policy Characteristics'!$C:$C,0)))</f>
        <v/>
      </c>
      <c r="R1684" s="76" t="str">
        <f>IF(ISBLANK(INDEX('Policy Characteristics'!L:L,MATCH($C1684,'Policy Characteristics'!$C:$C,0))),"",INDEX('Policy Characteristics'!L:L,MATCH($C1684,'Policy Characteristics'!$C:$C,0)))</f>
        <v/>
      </c>
    </row>
    <row r="1685" spans="1:18" s="143" customFormat="1" x14ac:dyDescent="0.25">
      <c r="A1685" s="76" t="str">
        <f>IF(ISBLANK(INDEX('Policy Characteristics'!A:A,MATCH($C1685,'Policy Characteristics'!$C:$C,0))),"",INDEX('Policy Characteristics'!A:A,MATCH($C1685,'Policy Characteristics'!$C:$C,0)))</f>
        <v>Cross-Sector</v>
      </c>
      <c r="B1685" s="234" t="str">
        <f>IF(ISBLANK(INDEX('Policy Characteristics'!B:B,MATCH($C1685,'Policy Characteristics'!$C:$C,0))),"",INDEX('Policy Characteristics'!B:B,MATCH($C1685,'Policy Characteristics'!$C:$C,0)))</f>
        <v>Fixed Energy Prices</v>
      </c>
      <c r="C1685" s="76" t="str">
        <f t="shared" si="52"/>
        <v>Toggle Whether Policies Affect Energy Prices</v>
      </c>
      <c r="D1685" s="78" t="s">
        <v>708</v>
      </c>
      <c r="E1685" s="88"/>
      <c r="F1685" s="78" t="s">
        <v>712</v>
      </c>
      <c r="G1685" s="78"/>
      <c r="H1685" s="15">
        <v>845</v>
      </c>
      <c r="I1685" s="235" t="s">
        <v>44</v>
      </c>
      <c r="J1685" s="236" t="str">
        <f>IF(ISBLANK(INDEX('Policy Characteristics'!D:D,MATCH($C1685,'Policy Characteristics'!$C:$C,0))),"",INDEX('Policy Characteristics'!D:D,MATCH($C1685,'Policy Characteristics'!$C:$C,0)))</f>
        <v>Fixed Energy Prices</v>
      </c>
      <c r="K1685" s="76" t="str">
        <f>IF(ISBLANK(INDEX('Policy Characteristics'!E:E,MATCH($C1685,'Policy Characteristics'!$C:$C,0))),"",INDEX('Policy Characteristics'!E:E,MATCH($C1685,'Policy Characteristics'!$C:$C,0)))</f>
        <v>cross toggle whether policies affect energy prices</v>
      </c>
      <c r="L1685" s="76">
        <f>IF(ISBLANK(INDEX('Policy Characteristics'!F:F,MATCH($C1685,'Policy Characteristics'!$C:$C,0))),"",INDEX('Policy Characteristics'!F:F,MATCH($C1685,'Policy Characteristics'!$C:$C,0)))</f>
        <v>0</v>
      </c>
      <c r="M1685" s="76">
        <f>IF(ISBLANK(INDEX('Policy Characteristics'!G:G,MATCH($C1685,'Policy Characteristics'!$C:$C,0))),"",INDEX('Policy Characteristics'!G:G,MATCH($C1685,'Policy Characteristics'!$C:$C,0)))</f>
        <v>1</v>
      </c>
      <c r="N1685" s="76">
        <f>IF(ISBLANK(INDEX('Policy Characteristics'!H:H,MATCH($C1685,'Policy Characteristics'!$C:$C,0))),"",INDEX('Policy Characteristics'!H:H,MATCH($C1685,'Policy Characteristics'!$C:$C,0)))</f>
        <v>1</v>
      </c>
      <c r="O1685" s="76" t="str">
        <f>IF(ISBLANK(INDEX('Policy Characteristics'!I:I,MATCH($C1685,'Policy Characteristics'!$C:$C,0))),"",INDEX('Policy Characteristics'!I:I,MATCH($C1685,'Policy Characteristics'!$C:$C,0)))</f>
        <v>on/off</v>
      </c>
      <c r="P1685" s="76" t="str">
        <f>IF(ISBLANK(INDEX('Policy Characteristics'!J:J,MATCH($C1685,'Policy Characteristics'!$C:$C,0))),"",INDEX('Policy Characteristics'!J:J,MATCH($C1685,'Policy Characteristics'!$C:$C,0)))</f>
        <v/>
      </c>
      <c r="Q1685" s="76" t="str">
        <f>IF(ISBLANK(INDEX('Policy Characteristics'!K:K,MATCH($C1685,'Policy Characteristics'!$C:$C,0))),"",INDEX('Policy Characteristics'!K:K,MATCH($C1685,'Policy Characteristics'!$C:$C,0)))</f>
        <v/>
      </c>
      <c r="R1685" s="76" t="str">
        <f>IF(ISBLANK(INDEX('Policy Characteristics'!L:L,MATCH($C1685,'Policy Characteristics'!$C:$C,0))),"",INDEX('Policy Characteristics'!L:L,MATCH($C1685,'Policy Characteristics'!$C:$C,0)))</f>
        <v/>
      </c>
    </row>
    <row r="1686" spans="1:18" s="143" customFormat="1" x14ac:dyDescent="0.25">
      <c r="A1686" s="76" t="str">
        <f>IF(ISBLANK(INDEX('Policy Characteristics'!A:A,MATCH($C1686,'Policy Characteristics'!$C:$C,0))),"",INDEX('Policy Characteristics'!A:A,MATCH($C1686,'Policy Characteristics'!$C:$C,0)))</f>
        <v>Cross-Sector</v>
      </c>
      <c r="B1686" s="234" t="str">
        <f>IF(ISBLANK(INDEX('Policy Characteristics'!B:B,MATCH($C1686,'Policy Characteristics'!$C:$C,0))),"",INDEX('Policy Characteristics'!B:B,MATCH($C1686,'Policy Characteristics'!$C:$C,0)))</f>
        <v>Fixed Energy Prices</v>
      </c>
      <c r="C1686" s="76" t="str">
        <f t="shared" si="52"/>
        <v>Toggle Whether Policies Affect Energy Prices</v>
      </c>
      <c r="D1686" s="78" t="s">
        <v>718</v>
      </c>
      <c r="E1686" s="88"/>
      <c r="F1686" s="78" t="s">
        <v>719</v>
      </c>
      <c r="G1686" s="78"/>
      <c r="H1686" s="80">
        <v>846</v>
      </c>
      <c r="I1686" s="235" t="s">
        <v>44</v>
      </c>
      <c r="J1686" s="236" t="str">
        <f>IF(ISBLANK(INDEX('Policy Characteristics'!D:D,MATCH($C1686,'Policy Characteristics'!$C:$C,0))),"",INDEX('Policy Characteristics'!D:D,MATCH($C1686,'Policy Characteristics'!$C:$C,0)))</f>
        <v>Fixed Energy Prices</v>
      </c>
      <c r="K1686" s="76" t="str">
        <f>IF(ISBLANK(INDEX('Policy Characteristics'!E:E,MATCH($C1686,'Policy Characteristics'!$C:$C,0))),"",INDEX('Policy Characteristics'!E:E,MATCH($C1686,'Policy Characteristics'!$C:$C,0)))</f>
        <v>cross toggle whether policies affect energy prices</v>
      </c>
      <c r="L1686" s="76">
        <f>IF(ISBLANK(INDEX('Policy Characteristics'!F:F,MATCH($C1686,'Policy Characteristics'!$C:$C,0))),"",INDEX('Policy Characteristics'!F:F,MATCH($C1686,'Policy Characteristics'!$C:$C,0)))</f>
        <v>0</v>
      </c>
      <c r="M1686" s="76">
        <f>IF(ISBLANK(INDEX('Policy Characteristics'!G:G,MATCH($C1686,'Policy Characteristics'!$C:$C,0))),"",INDEX('Policy Characteristics'!G:G,MATCH($C1686,'Policy Characteristics'!$C:$C,0)))</f>
        <v>1</v>
      </c>
      <c r="N1686" s="76">
        <f>IF(ISBLANK(INDEX('Policy Characteristics'!H:H,MATCH($C1686,'Policy Characteristics'!$C:$C,0))),"",INDEX('Policy Characteristics'!H:H,MATCH($C1686,'Policy Characteristics'!$C:$C,0)))</f>
        <v>1</v>
      </c>
      <c r="O1686" s="76" t="str">
        <f>IF(ISBLANK(INDEX('Policy Characteristics'!I:I,MATCH($C1686,'Policy Characteristics'!$C:$C,0))),"",INDEX('Policy Characteristics'!I:I,MATCH($C1686,'Policy Characteristics'!$C:$C,0)))</f>
        <v>on/off</v>
      </c>
      <c r="P1686" s="76" t="str">
        <f>IF(ISBLANK(INDEX('Policy Characteristics'!J:J,MATCH($C1686,'Policy Characteristics'!$C:$C,0))),"",INDEX('Policy Characteristics'!J:J,MATCH($C1686,'Policy Characteristics'!$C:$C,0)))</f>
        <v/>
      </c>
      <c r="Q1686" s="76" t="str">
        <f>IF(ISBLANK(INDEX('Policy Characteristics'!K:K,MATCH($C1686,'Policy Characteristics'!$C:$C,0))),"",INDEX('Policy Characteristics'!K:K,MATCH($C1686,'Policy Characteristics'!$C:$C,0)))</f>
        <v/>
      </c>
      <c r="R1686" s="76" t="str">
        <f>IF(ISBLANK(INDEX('Policy Characteristics'!L:L,MATCH($C1686,'Policy Characteristics'!$C:$C,0))),"",INDEX('Policy Characteristics'!L:L,MATCH($C1686,'Policy Characteristics'!$C:$C,0)))</f>
        <v/>
      </c>
    </row>
    <row r="1687" spans="1:18" s="143" customFormat="1" x14ac:dyDescent="0.25">
      <c r="A1687" s="76" t="str">
        <f>IF(ISBLANK(INDEX('Policy Characteristics'!A:A,MATCH($C1687,'Policy Characteristics'!$C:$C,0))),"",INDEX('Policy Characteristics'!A:A,MATCH($C1687,'Policy Characteristics'!$C:$C,0)))</f>
        <v>Cross-Sector</v>
      </c>
      <c r="B1687" s="234" t="str">
        <f>IF(ISBLANK(INDEX('Policy Characteristics'!B:B,MATCH($C1687,'Policy Characteristics'!$C:$C,0))),"",INDEX('Policy Characteristics'!B:B,MATCH($C1687,'Policy Characteristics'!$C:$C,0)))</f>
        <v>Fixed Energy Prices</v>
      </c>
      <c r="C1687" s="76" t="str">
        <f t="shared" si="52"/>
        <v>Toggle Whether Policies Affect Energy Prices</v>
      </c>
      <c r="D1687" s="78" t="s">
        <v>709</v>
      </c>
      <c r="E1687" s="88"/>
      <c r="F1687" s="78" t="s">
        <v>713</v>
      </c>
      <c r="G1687" s="78"/>
      <c r="H1687" s="15">
        <v>847</v>
      </c>
      <c r="I1687" s="235" t="s">
        <v>44</v>
      </c>
      <c r="J1687" s="236" t="str">
        <f>IF(ISBLANK(INDEX('Policy Characteristics'!D:D,MATCH($C1687,'Policy Characteristics'!$C:$C,0))),"",INDEX('Policy Characteristics'!D:D,MATCH($C1687,'Policy Characteristics'!$C:$C,0)))</f>
        <v>Fixed Energy Prices</v>
      </c>
      <c r="K1687" s="76" t="str">
        <f>IF(ISBLANK(INDEX('Policy Characteristics'!E:E,MATCH($C1687,'Policy Characteristics'!$C:$C,0))),"",INDEX('Policy Characteristics'!E:E,MATCH($C1687,'Policy Characteristics'!$C:$C,0)))</f>
        <v>cross toggle whether policies affect energy prices</v>
      </c>
      <c r="L1687" s="76">
        <f>IF(ISBLANK(INDEX('Policy Characteristics'!F:F,MATCH($C1687,'Policy Characteristics'!$C:$C,0))),"",INDEX('Policy Characteristics'!F:F,MATCH($C1687,'Policy Characteristics'!$C:$C,0)))</f>
        <v>0</v>
      </c>
      <c r="M1687" s="76">
        <f>IF(ISBLANK(INDEX('Policy Characteristics'!G:G,MATCH($C1687,'Policy Characteristics'!$C:$C,0))),"",INDEX('Policy Characteristics'!G:G,MATCH($C1687,'Policy Characteristics'!$C:$C,0)))</f>
        <v>1</v>
      </c>
      <c r="N1687" s="76">
        <f>IF(ISBLANK(INDEX('Policy Characteristics'!H:H,MATCH($C1687,'Policy Characteristics'!$C:$C,0))),"",INDEX('Policy Characteristics'!H:H,MATCH($C1687,'Policy Characteristics'!$C:$C,0)))</f>
        <v>1</v>
      </c>
      <c r="O1687" s="76" t="str">
        <f>IF(ISBLANK(INDEX('Policy Characteristics'!I:I,MATCH($C1687,'Policy Characteristics'!$C:$C,0))),"",INDEX('Policy Characteristics'!I:I,MATCH($C1687,'Policy Characteristics'!$C:$C,0)))</f>
        <v>on/off</v>
      </c>
      <c r="P1687" s="76" t="str">
        <f>IF(ISBLANK(INDEX('Policy Characteristics'!J:J,MATCH($C1687,'Policy Characteristics'!$C:$C,0))),"",INDEX('Policy Characteristics'!J:J,MATCH($C1687,'Policy Characteristics'!$C:$C,0)))</f>
        <v/>
      </c>
      <c r="Q1687" s="76" t="str">
        <f>IF(ISBLANK(INDEX('Policy Characteristics'!K:K,MATCH($C1687,'Policy Characteristics'!$C:$C,0))),"",INDEX('Policy Characteristics'!K:K,MATCH($C1687,'Policy Characteristics'!$C:$C,0)))</f>
        <v/>
      </c>
      <c r="R1687" s="76" t="str">
        <f>IF(ISBLANK(INDEX('Policy Characteristics'!L:L,MATCH($C1687,'Policy Characteristics'!$C:$C,0))),"",INDEX('Policy Characteristics'!L:L,MATCH($C1687,'Policy Characteristics'!$C:$C,0)))</f>
        <v/>
      </c>
    </row>
    <row r="1688" spans="1:18" s="143" customFormat="1" x14ac:dyDescent="0.25">
      <c r="A1688" s="76" t="str">
        <f>IF(ISBLANK(INDEX('Policy Characteristics'!A:A,MATCH($C1688,'Policy Characteristics'!$C:$C,0))),"",INDEX('Policy Characteristics'!A:A,MATCH($C1688,'Policy Characteristics'!$C:$C,0)))</f>
        <v>Cross-Sector</v>
      </c>
      <c r="B1688" s="234" t="str">
        <f>IF(ISBLANK(INDEX('Policy Characteristics'!B:B,MATCH($C1688,'Policy Characteristics'!$C:$C,0))),"",INDEX('Policy Characteristics'!B:B,MATCH($C1688,'Policy Characteristics'!$C:$C,0)))</f>
        <v>Fuel Price Deregulation</v>
      </c>
      <c r="C1688" s="143" t="s">
        <v>996</v>
      </c>
      <c r="D1688" s="78" t="s">
        <v>447</v>
      </c>
      <c r="E1688" s="88"/>
      <c r="F1688" s="78" t="s">
        <v>444</v>
      </c>
      <c r="G1688" s="78"/>
      <c r="H1688" s="15">
        <v>723</v>
      </c>
      <c r="I1688" s="235" t="s">
        <v>44</v>
      </c>
      <c r="J1688" s="236" t="str">
        <f>IF(ISBLANK(INDEX('Policy Characteristics'!D:D,MATCH($C1688,'Policy Characteristics'!$C:$C,0))),"",INDEX('Policy Characteristics'!D:D,MATCH($C1688,'Policy Characteristics'!$C:$C,0)))</f>
        <v>Fuel Price Deregulation</v>
      </c>
      <c r="K1688" s="76" t="str">
        <f>IF(ISBLANK(INDEX('Policy Characteristics'!E:E,MATCH($C1688,'Policy Characteristics'!$C:$C,0))),"",INDEX('Policy Characteristics'!E:E,MATCH($C1688,'Policy Characteristics'!$C:$C,0)))</f>
        <v>cross fuel price deregulation</v>
      </c>
      <c r="L1688" s="239">
        <f>IF(ISBLANK(INDEX('Policy Characteristics'!F:F,MATCH($C1688,'Policy Characteristics'!$C:$C,0))),"",INDEX('Policy Characteristics'!F:F,MATCH($C1688,'Policy Characteristics'!$C:$C,0)))</f>
        <v>0</v>
      </c>
      <c r="M1688" s="239">
        <f>IF(ISBLANK(INDEX('Policy Characteristics'!G:G,MATCH($C1688,'Policy Characteristics'!$C:$C,0))),"",INDEX('Policy Characteristics'!G:G,MATCH($C1688,'Policy Characteristics'!$C:$C,0)))</f>
        <v>1</v>
      </c>
      <c r="N1688" s="239">
        <f>IF(ISBLANK(INDEX('Policy Characteristics'!H:H,MATCH($C1688,'Policy Characteristics'!$C:$C,0))),"",INDEX('Policy Characteristics'!H:H,MATCH($C1688,'Policy Characteristics'!$C:$C,0)))</f>
        <v>0.01</v>
      </c>
      <c r="O1688" s="76" t="str">
        <f>IF(ISBLANK(INDEX('Policy Characteristics'!I:I,MATCH($C1688,'Policy Characteristics'!$C:$C,0))),"",INDEX('Policy Characteristics'!I:I,MATCH($C1688,'Policy Characteristics'!$C:$C,0)))</f>
        <v>% of price deregulated</v>
      </c>
      <c r="P1688" s="76" t="str">
        <f>IF(ISBLANK(INDEX('Policy Characteristics'!J:J,MATCH($C1688,'Policy Characteristics'!$C:$C,0))),"",INDEX('Policy Characteristics'!J:J,MATCH($C1688,'Policy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8" s="76" t="str">
        <f>IF(ISBLANK(INDEX('Policy Characteristics'!K:K,MATCH($C1688,'Policy Characteristics'!$C:$C,0))),"",INDEX('Policy Characteristics'!K:K,MATCH($C1688,'Policy Characteristics'!$C:$C,0)))</f>
        <v>fuels.html#fuel-price-deregulation</v>
      </c>
      <c r="R1688" s="76" t="str">
        <f>IF(ISBLANK(INDEX('Policy Characteristics'!L:L,MATCH($C1688,'Policy Characteristics'!$C:$C,0))),"",INDEX('Policy Characteristics'!L:L,MATCH($C1688,'Policy Characteristics'!$C:$C,0)))</f>
        <v/>
      </c>
    </row>
    <row r="1689" spans="1:18" s="143" customFormat="1" x14ac:dyDescent="0.25">
      <c r="A1689" s="76" t="str">
        <f>IF(ISBLANK(INDEX('Policy Characteristics'!A:A,MATCH($C1689,'Policy Characteristics'!$C:$C,0))),"",INDEX('Policy Characteristics'!A:A,MATCH($C1689,'Policy Characteristics'!$C:$C,0)))</f>
        <v>Cross-Sector</v>
      </c>
      <c r="B1689" s="234" t="str">
        <f>IF(ISBLANK(INDEX('Policy Characteristics'!B:B,MATCH($C1689,'Policy Characteristics'!$C:$C,0))),"",INDEX('Policy Characteristics'!B:B,MATCH($C1689,'Policy Characteristics'!$C:$C,0)))</f>
        <v>Fuel Price Deregulation</v>
      </c>
      <c r="C1689" s="76" t="str">
        <f t="shared" ref="C1689:C1702" si="53">C$1688</f>
        <v>Fuel Price Deregulation</v>
      </c>
      <c r="D1689" s="78" t="s">
        <v>46</v>
      </c>
      <c r="E1689" s="88"/>
      <c r="F1689" s="78" t="s">
        <v>87</v>
      </c>
      <c r="G1689" s="78"/>
      <c r="H1689" s="15">
        <v>724</v>
      </c>
      <c r="I1689" s="235" t="s">
        <v>44</v>
      </c>
      <c r="J1689" s="236" t="str">
        <f>IF(ISBLANK(INDEX('Policy Characteristics'!D:D,MATCH($C1689,'Policy Characteristics'!$C:$C,0))),"",INDEX('Policy Characteristics'!D:D,MATCH($C1689,'Policy Characteristics'!$C:$C,0)))</f>
        <v>Fuel Price Deregulation</v>
      </c>
      <c r="K1689" s="76" t="str">
        <f>IF(ISBLANK(INDEX('Policy Characteristics'!E:E,MATCH($C1689,'Policy Characteristics'!$C:$C,0))),"",INDEX('Policy Characteristics'!E:E,MATCH($C1689,'Policy Characteristics'!$C:$C,0)))</f>
        <v>cross fuel price deregulation</v>
      </c>
      <c r="L1689" s="239">
        <f>IF(ISBLANK(INDEX('Policy Characteristics'!F:F,MATCH($C1689,'Policy Characteristics'!$C:$C,0))),"",INDEX('Policy Characteristics'!F:F,MATCH($C1689,'Policy Characteristics'!$C:$C,0)))</f>
        <v>0</v>
      </c>
      <c r="M1689" s="239">
        <f>IF(ISBLANK(INDEX('Policy Characteristics'!G:G,MATCH($C1689,'Policy Characteristics'!$C:$C,0))),"",INDEX('Policy Characteristics'!G:G,MATCH($C1689,'Policy Characteristics'!$C:$C,0)))</f>
        <v>1</v>
      </c>
      <c r="N1689" s="239">
        <f>IF(ISBLANK(INDEX('Policy Characteristics'!H:H,MATCH($C1689,'Policy Characteristics'!$C:$C,0))),"",INDEX('Policy Characteristics'!H:H,MATCH($C1689,'Policy Characteristics'!$C:$C,0)))</f>
        <v>0.01</v>
      </c>
      <c r="O1689" s="76" t="str">
        <f>IF(ISBLANK(INDEX('Policy Characteristics'!I:I,MATCH($C1689,'Policy Characteristics'!$C:$C,0))),"",INDEX('Policy Characteristics'!I:I,MATCH($C1689,'Policy Characteristics'!$C:$C,0)))</f>
        <v>% of price deregulated</v>
      </c>
      <c r="P1689" s="76" t="str">
        <f>IF(ISBLANK(INDEX('Policy Characteristics'!J:J,MATCH($C1689,'Policy Characteristics'!$C:$C,0))),"",INDEX('Policy Characteristics'!J:J,MATCH($C1689,'Policy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9" s="76" t="str">
        <f>IF(ISBLANK(INDEX('Policy Characteristics'!K:K,MATCH($C1689,'Policy Characteristics'!$C:$C,0))),"",INDEX('Policy Characteristics'!K:K,MATCH($C1689,'Policy Characteristics'!$C:$C,0)))</f>
        <v>fuels.html#fuel-price-deregulation</v>
      </c>
      <c r="R1689" s="76" t="str">
        <f>IF(ISBLANK(INDEX('Policy Characteristics'!L:L,MATCH($C1689,'Policy Characteristics'!$C:$C,0))),"",INDEX('Policy Characteristics'!L:L,MATCH($C1689,'Policy Characteristics'!$C:$C,0)))</f>
        <v/>
      </c>
    </row>
    <row r="1690" spans="1:18" s="143" customFormat="1" x14ac:dyDescent="0.25">
      <c r="A1690" s="76" t="str">
        <f>IF(ISBLANK(INDEX('Policy Characteristics'!A:A,MATCH($C1690,'Policy Characteristics'!$C:$C,0))),"",INDEX('Policy Characteristics'!A:A,MATCH($C1690,'Policy Characteristics'!$C:$C,0)))</f>
        <v>Cross-Sector</v>
      </c>
      <c r="B1690" s="234" t="str">
        <f>IF(ISBLANK(INDEX('Policy Characteristics'!B:B,MATCH($C1690,'Policy Characteristics'!$C:$C,0))),"",INDEX('Policy Characteristics'!B:B,MATCH($C1690,'Policy Characteristics'!$C:$C,0)))</f>
        <v>Fuel Price Deregulation</v>
      </c>
      <c r="C1690" s="76" t="str">
        <f t="shared" si="53"/>
        <v>Fuel Price Deregulation</v>
      </c>
      <c r="D1690" s="78" t="s">
        <v>47</v>
      </c>
      <c r="E1690" s="88"/>
      <c r="F1690" s="78" t="s">
        <v>88</v>
      </c>
      <c r="G1690" s="78"/>
      <c r="H1690" s="15">
        <v>725</v>
      </c>
      <c r="I1690" s="235" t="s">
        <v>44</v>
      </c>
      <c r="J1690" s="236" t="str">
        <f>IF(ISBLANK(INDEX('Policy Characteristics'!D:D,MATCH($C1690,'Policy Characteristics'!$C:$C,0))),"",INDEX('Policy Characteristics'!D:D,MATCH($C1690,'Policy Characteristics'!$C:$C,0)))</f>
        <v>Fuel Price Deregulation</v>
      </c>
      <c r="K1690" s="76" t="str">
        <f>IF(ISBLANK(INDEX('Policy Characteristics'!E:E,MATCH($C1690,'Policy Characteristics'!$C:$C,0))),"",INDEX('Policy Characteristics'!E:E,MATCH($C1690,'Policy Characteristics'!$C:$C,0)))</f>
        <v>cross fuel price deregulation</v>
      </c>
      <c r="L1690" s="239">
        <f>IF(ISBLANK(INDEX('Policy Characteristics'!F:F,MATCH($C1690,'Policy Characteristics'!$C:$C,0))),"",INDEX('Policy Characteristics'!F:F,MATCH($C1690,'Policy Characteristics'!$C:$C,0)))</f>
        <v>0</v>
      </c>
      <c r="M1690" s="239">
        <f>IF(ISBLANK(INDEX('Policy Characteristics'!G:G,MATCH($C1690,'Policy Characteristics'!$C:$C,0))),"",INDEX('Policy Characteristics'!G:G,MATCH($C1690,'Policy Characteristics'!$C:$C,0)))</f>
        <v>1</v>
      </c>
      <c r="N1690" s="239">
        <f>IF(ISBLANK(INDEX('Policy Characteristics'!H:H,MATCH($C1690,'Policy Characteristics'!$C:$C,0))),"",INDEX('Policy Characteristics'!H:H,MATCH($C1690,'Policy Characteristics'!$C:$C,0)))</f>
        <v>0.01</v>
      </c>
      <c r="O1690" s="76" t="str">
        <f>IF(ISBLANK(INDEX('Policy Characteristics'!I:I,MATCH($C1690,'Policy Characteristics'!$C:$C,0))),"",INDEX('Policy Characteristics'!I:I,MATCH($C1690,'Policy Characteristics'!$C:$C,0)))</f>
        <v>% of price deregulated</v>
      </c>
      <c r="P1690" s="76" t="str">
        <f>IF(ISBLANK(INDEX('Policy Characteristics'!J:J,MATCH($C1690,'Policy Characteristics'!$C:$C,0))),"",INDEX('Policy Characteristics'!J:J,MATCH($C1690,'Policy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0" s="76" t="str">
        <f>IF(ISBLANK(INDEX('Policy Characteristics'!K:K,MATCH($C1690,'Policy Characteristics'!$C:$C,0))),"",INDEX('Policy Characteristics'!K:K,MATCH($C1690,'Policy Characteristics'!$C:$C,0)))</f>
        <v>fuels.html#fuel-price-deregulation</v>
      </c>
      <c r="R1690" s="76" t="str">
        <f>IF(ISBLANK(INDEX('Policy Characteristics'!L:L,MATCH($C1690,'Policy Characteristics'!$C:$C,0))),"",INDEX('Policy Characteristics'!L:L,MATCH($C1690,'Policy Characteristics'!$C:$C,0)))</f>
        <v/>
      </c>
    </row>
    <row r="1691" spans="1:18" s="143" customFormat="1" x14ac:dyDescent="0.25">
      <c r="A1691" s="76" t="str">
        <f>IF(ISBLANK(INDEX('Policy Characteristics'!A:A,MATCH($C1691,'Policy Characteristics'!$C:$C,0))),"",INDEX('Policy Characteristics'!A:A,MATCH($C1691,'Policy Characteristics'!$C:$C,0)))</f>
        <v>Cross-Sector</v>
      </c>
      <c r="B1691" s="234" t="str">
        <f>IF(ISBLANK(INDEX('Policy Characteristics'!B:B,MATCH($C1691,'Policy Characteristics'!$C:$C,0))),"",INDEX('Policy Characteristics'!B:B,MATCH($C1691,'Policy Characteristics'!$C:$C,0)))</f>
        <v>Fuel Price Deregulation</v>
      </c>
      <c r="C1691" s="76" t="str">
        <f t="shared" si="53"/>
        <v>Fuel Price Deregulation</v>
      </c>
      <c r="D1691" s="78" t="s">
        <v>51</v>
      </c>
      <c r="E1691" s="88"/>
      <c r="F1691" s="78" t="s">
        <v>92</v>
      </c>
      <c r="G1691" s="78"/>
      <c r="H1691" s="15">
        <v>726</v>
      </c>
      <c r="I1691" s="235" t="s">
        <v>44</v>
      </c>
      <c r="J1691" s="236" t="str">
        <f>IF(ISBLANK(INDEX('Policy Characteristics'!D:D,MATCH($C1691,'Policy Characteristics'!$C:$C,0))),"",INDEX('Policy Characteristics'!D:D,MATCH($C1691,'Policy Characteristics'!$C:$C,0)))</f>
        <v>Fuel Price Deregulation</v>
      </c>
      <c r="K1691" s="76" t="str">
        <f>IF(ISBLANK(INDEX('Policy Characteristics'!E:E,MATCH($C1691,'Policy Characteristics'!$C:$C,0))),"",INDEX('Policy Characteristics'!E:E,MATCH($C1691,'Policy Characteristics'!$C:$C,0)))</f>
        <v>cross fuel price deregulation</v>
      </c>
      <c r="L1691" s="239">
        <f>IF(ISBLANK(INDEX('Policy Characteristics'!F:F,MATCH($C1691,'Policy Characteristics'!$C:$C,0))),"",INDEX('Policy Characteristics'!F:F,MATCH($C1691,'Policy Characteristics'!$C:$C,0)))</f>
        <v>0</v>
      </c>
      <c r="M1691" s="239">
        <f>IF(ISBLANK(INDEX('Policy Characteristics'!G:G,MATCH($C1691,'Policy Characteristics'!$C:$C,0))),"",INDEX('Policy Characteristics'!G:G,MATCH($C1691,'Policy Characteristics'!$C:$C,0)))</f>
        <v>1</v>
      </c>
      <c r="N1691" s="239">
        <f>IF(ISBLANK(INDEX('Policy Characteristics'!H:H,MATCH($C1691,'Policy Characteristics'!$C:$C,0))),"",INDEX('Policy Characteristics'!H:H,MATCH($C1691,'Policy Characteristics'!$C:$C,0)))</f>
        <v>0.01</v>
      </c>
      <c r="O1691" s="76" t="str">
        <f>IF(ISBLANK(INDEX('Policy Characteristics'!I:I,MATCH($C1691,'Policy Characteristics'!$C:$C,0))),"",INDEX('Policy Characteristics'!I:I,MATCH($C1691,'Policy Characteristics'!$C:$C,0)))</f>
        <v>% of price deregulated</v>
      </c>
      <c r="P1691" s="76" t="str">
        <f>IF(ISBLANK(INDEX('Policy Characteristics'!J:J,MATCH($C1691,'Policy Characteristics'!$C:$C,0))),"",INDEX('Policy Characteristics'!J:J,MATCH($C1691,'Policy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1" s="76" t="str">
        <f>IF(ISBLANK(INDEX('Policy Characteristics'!K:K,MATCH($C1691,'Policy Characteristics'!$C:$C,0))),"",INDEX('Policy Characteristics'!K:K,MATCH($C1691,'Policy Characteristics'!$C:$C,0)))</f>
        <v>fuels.html#fuel-price-deregulation</v>
      </c>
      <c r="R1691" s="76" t="str">
        <f>IF(ISBLANK(INDEX('Policy Characteristics'!L:L,MATCH($C1691,'Policy Characteristics'!$C:$C,0))),"",INDEX('Policy Characteristics'!L:L,MATCH($C1691,'Policy Characteristics'!$C:$C,0)))</f>
        <v/>
      </c>
    </row>
    <row r="1692" spans="1:18" s="143" customFormat="1" x14ac:dyDescent="0.25">
      <c r="A1692" s="76" t="str">
        <f>IF(ISBLANK(INDEX('Policy Characteristics'!A:A,MATCH($C1692,'Policy Characteristics'!$C:$C,0))),"",INDEX('Policy Characteristics'!A:A,MATCH($C1692,'Policy Characteristics'!$C:$C,0)))</f>
        <v>Cross-Sector</v>
      </c>
      <c r="B1692" s="234" t="str">
        <f>IF(ISBLANK(INDEX('Policy Characteristics'!B:B,MATCH($C1692,'Policy Characteristics'!$C:$C,0))),"",INDEX('Policy Characteristics'!B:B,MATCH($C1692,'Policy Characteristics'!$C:$C,0)))</f>
        <v>Fuel Price Deregulation</v>
      </c>
      <c r="C1692" s="76" t="str">
        <f t="shared" si="53"/>
        <v>Fuel Price Deregulation</v>
      </c>
      <c r="D1692" s="78" t="s">
        <v>53</v>
      </c>
      <c r="E1692" s="88"/>
      <c r="F1692" s="78" t="s">
        <v>95</v>
      </c>
      <c r="G1692" s="78"/>
      <c r="H1692" s="15">
        <v>727</v>
      </c>
      <c r="I1692" s="235" t="s">
        <v>44</v>
      </c>
      <c r="J1692" s="236" t="str">
        <f>IF(ISBLANK(INDEX('Policy Characteristics'!D:D,MATCH($C1692,'Policy Characteristics'!$C:$C,0))),"",INDEX('Policy Characteristics'!D:D,MATCH($C1692,'Policy Characteristics'!$C:$C,0)))</f>
        <v>Fuel Price Deregulation</v>
      </c>
      <c r="K1692" s="76" t="str">
        <f>IF(ISBLANK(INDEX('Policy Characteristics'!E:E,MATCH($C1692,'Policy Characteristics'!$C:$C,0))),"",INDEX('Policy Characteristics'!E:E,MATCH($C1692,'Policy Characteristics'!$C:$C,0)))</f>
        <v>cross fuel price deregulation</v>
      </c>
      <c r="L1692" s="239">
        <f>IF(ISBLANK(INDEX('Policy Characteristics'!F:F,MATCH($C1692,'Policy Characteristics'!$C:$C,0))),"",INDEX('Policy Characteristics'!F:F,MATCH($C1692,'Policy Characteristics'!$C:$C,0)))</f>
        <v>0</v>
      </c>
      <c r="M1692" s="239">
        <f>IF(ISBLANK(INDEX('Policy Characteristics'!G:G,MATCH($C1692,'Policy Characteristics'!$C:$C,0))),"",INDEX('Policy Characteristics'!G:G,MATCH($C1692,'Policy Characteristics'!$C:$C,0)))</f>
        <v>1</v>
      </c>
      <c r="N1692" s="239">
        <f>IF(ISBLANK(INDEX('Policy Characteristics'!H:H,MATCH($C1692,'Policy Characteristics'!$C:$C,0))),"",INDEX('Policy Characteristics'!H:H,MATCH($C1692,'Policy Characteristics'!$C:$C,0)))</f>
        <v>0.01</v>
      </c>
      <c r="O1692" s="76" t="str">
        <f>IF(ISBLANK(INDEX('Policy Characteristics'!I:I,MATCH($C1692,'Policy Characteristics'!$C:$C,0))),"",INDEX('Policy Characteristics'!I:I,MATCH($C1692,'Policy Characteristics'!$C:$C,0)))</f>
        <v>% of price deregulated</v>
      </c>
      <c r="P1692" s="76" t="str">
        <f>IF(ISBLANK(INDEX('Policy Characteristics'!J:J,MATCH($C1692,'Policy Characteristics'!$C:$C,0))),"",INDEX('Policy Characteristics'!J:J,MATCH($C1692,'Policy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2" s="76" t="str">
        <f>IF(ISBLANK(INDEX('Policy Characteristics'!K:K,MATCH($C1692,'Policy Characteristics'!$C:$C,0))),"",INDEX('Policy Characteristics'!K:K,MATCH($C1692,'Policy Characteristics'!$C:$C,0)))</f>
        <v>fuels.html#fuel-price-deregulation</v>
      </c>
      <c r="R1692" s="76" t="str">
        <f>IF(ISBLANK(INDEX('Policy Characteristics'!L:L,MATCH($C1692,'Policy Characteristics'!$C:$C,0))),"",INDEX('Policy Characteristics'!L:L,MATCH($C1692,'Policy Characteristics'!$C:$C,0)))</f>
        <v/>
      </c>
    </row>
    <row r="1693" spans="1:18" s="143" customFormat="1" x14ac:dyDescent="0.25">
      <c r="A1693" s="76" t="str">
        <f>IF(ISBLANK(INDEX('Policy Characteristics'!A:A,MATCH($C1693,'Policy Characteristics'!$C:$C,0))),"",INDEX('Policy Characteristics'!A:A,MATCH($C1693,'Policy Characteristics'!$C:$C,0)))</f>
        <v>Cross-Sector</v>
      </c>
      <c r="B1693" s="234" t="str">
        <f>IF(ISBLANK(INDEX('Policy Characteristics'!B:B,MATCH($C1693,'Policy Characteristics'!$C:$C,0))),"",INDEX('Policy Characteristics'!B:B,MATCH($C1693,'Policy Characteristics'!$C:$C,0)))</f>
        <v>Fuel Price Deregulation</v>
      </c>
      <c r="C1693" s="76" t="str">
        <f t="shared" si="53"/>
        <v>Fuel Price Deregulation</v>
      </c>
      <c r="D1693" s="78" t="s">
        <v>54</v>
      </c>
      <c r="E1693" s="88"/>
      <c r="F1693" s="78" t="s">
        <v>96</v>
      </c>
      <c r="G1693" s="78"/>
      <c r="H1693" s="15">
        <v>728</v>
      </c>
      <c r="I1693" s="235" t="s">
        <v>44</v>
      </c>
      <c r="J1693" s="236" t="str">
        <f>IF(ISBLANK(INDEX('Policy Characteristics'!D:D,MATCH($C1693,'Policy Characteristics'!$C:$C,0))),"",INDEX('Policy Characteristics'!D:D,MATCH($C1693,'Policy Characteristics'!$C:$C,0)))</f>
        <v>Fuel Price Deregulation</v>
      </c>
      <c r="K1693" s="76" t="str">
        <f>IF(ISBLANK(INDEX('Policy Characteristics'!E:E,MATCH($C1693,'Policy Characteristics'!$C:$C,0))),"",INDEX('Policy Characteristics'!E:E,MATCH($C1693,'Policy Characteristics'!$C:$C,0)))</f>
        <v>cross fuel price deregulation</v>
      </c>
      <c r="L1693" s="239">
        <f>IF(ISBLANK(INDEX('Policy Characteristics'!F:F,MATCH($C1693,'Policy Characteristics'!$C:$C,0))),"",INDEX('Policy Characteristics'!F:F,MATCH($C1693,'Policy Characteristics'!$C:$C,0)))</f>
        <v>0</v>
      </c>
      <c r="M1693" s="239">
        <f>IF(ISBLANK(INDEX('Policy Characteristics'!G:G,MATCH($C1693,'Policy Characteristics'!$C:$C,0))),"",INDEX('Policy Characteristics'!G:G,MATCH($C1693,'Policy Characteristics'!$C:$C,0)))</f>
        <v>1</v>
      </c>
      <c r="N1693" s="239">
        <f>IF(ISBLANK(INDEX('Policy Characteristics'!H:H,MATCH($C1693,'Policy Characteristics'!$C:$C,0))),"",INDEX('Policy Characteristics'!H:H,MATCH($C1693,'Policy Characteristics'!$C:$C,0)))</f>
        <v>0.01</v>
      </c>
      <c r="O1693" s="76" t="str">
        <f>IF(ISBLANK(INDEX('Policy Characteristics'!I:I,MATCH($C1693,'Policy Characteristics'!$C:$C,0))),"",INDEX('Policy Characteristics'!I:I,MATCH($C1693,'Policy Characteristics'!$C:$C,0)))</f>
        <v>% of price deregulated</v>
      </c>
      <c r="P1693" s="76" t="str">
        <f>IF(ISBLANK(INDEX('Policy Characteristics'!J:J,MATCH($C1693,'Policy Characteristics'!$C:$C,0))),"",INDEX('Policy Characteristics'!J:J,MATCH($C1693,'Policy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3" s="76" t="str">
        <f>IF(ISBLANK(INDEX('Policy Characteristics'!K:K,MATCH($C1693,'Policy Characteristics'!$C:$C,0))),"",INDEX('Policy Characteristics'!K:K,MATCH($C1693,'Policy Characteristics'!$C:$C,0)))</f>
        <v>fuels.html#fuel-price-deregulation</v>
      </c>
      <c r="R1693" s="76" t="str">
        <f>IF(ISBLANK(INDEX('Policy Characteristics'!L:L,MATCH($C1693,'Policy Characteristics'!$C:$C,0))),"",INDEX('Policy Characteristics'!L:L,MATCH($C1693,'Policy Characteristics'!$C:$C,0)))</f>
        <v/>
      </c>
    </row>
    <row r="1694" spans="1:18" s="143" customFormat="1" x14ac:dyDescent="0.25">
      <c r="A1694" s="76" t="str">
        <f>IF(ISBLANK(INDEX('Policy Characteristics'!A:A,MATCH($C1694,'Policy Characteristics'!$C:$C,0))),"",INDEX('Policy Characteristics'!A:A,MATCH($C1694,'Policy Characteristics'!$C:$C,0)))</f>
        <v>Cross-Sector</v>
      </c>
      <c r="B1694" s="234" t="str">
        <f>IF(ISBLANK(INDEX('Policy Characteristics'!B:B,MATCH($C1694,'Policy Characteristics'!$C:$C,0))),"",INDEX('Policy Characteristics'!B:B,MATCH($C1694,'Policy Characteristics'!$C:$C,0)))</f>
        <v>Fuel Price Deregulation</v>
      </c>
      <c r="C1694" s="76" t="str">
        <f t="shared" si="53"/>
        <v>Fuel Price Deregulation</v>
      </c>
      <c r="D1694" s="78" t="s">
        <v>55</v>
      </c>
      <c r="E1694" s="88"/>
      <c r="F1694" s="78" t="s">
        <v>97</v>
      </c>
      <c r="G1694" s="78"/>
      <c r="H1694" s="15">
        <v>729</v>
      </c>
      <c r="I1694" s="235" t="s">
        <v>44</v>
      </c>
      <c r="J1694" s="236" t="str">
        <f>IF(ISBLANK(INDEX('Policy Characteristics'!D:D,MATCH($C1694,'Policy Characteristics'!$C:$C,0))),"",INDEX('Policy Characteristics'!D:D,MATCH($C1694,'Policy Characteristics'!$C:$C,0)))</f>
        <v>Fuel Price Deregulation</v>
      </c>
      <c r="K1694" s="76" t="str">
        <f>IF(ISBLANK(INDEX('Policy Characteristics'!E:E,MATCH($C1694,'Policy Characteristics'!$C:$C,0))),"",INDEX('Policy Characteristics'!E:E,MATCH($C1694,'Policy Characteristics'!$C:$C,0)))</f>
        <v>cross fuel price deregulation</v>
      </c>
      <c r="L1694" s="239">
        <f>IF(ISBLANK(INDEX('Policy Characteristics'!F:F,MATCH($C1694,'Policy Characteristics'!$C:$C,0))),"",INDEX('Policy Characteristics'!F:F,MATCH($C1694,'Policy Characteristics'!$C:$C,0)))</f>
        <v>0</v>
      </c>
      <c r="M1694" s="239">
        <f>IF(ISBLANK(INDEX('Policy Characteristics'!G:G,MATCH($C1694,'Policy Characteristics'!$C:$C,0))),"",INDEX('Policy Characteristics'!G:G,MATCH($C1694,'Policy Characteristics'!$C:$C,0)))</f>
        <v>1</v>
      </c>
      <c r="N1694" s="239">
        <f>IF(ISBLANK(INDEX('Policy Characteristics'!H:H,MATCH($C1694,'Policy Characteristics'!$C:$C,0))),"",INDEX('Policy Characteristics'!H:H,MATCH($C1694,'Policy Characteristics'!$C:$C,0)))</f>
        <v>0.01</v>
      </c>
      <c r="O1694" s="76" t="str">
        <f>IF(ISBLANK(INDEX('Policy Characteristics'!I:I,MATCH($C1694,'Policy Characteristics'!$C:$C,0))),"",INDEX('Policy Characteristics'!I:I,MATCH($C1694,'Policy Characteristics'!$C:$C,0)))</f>
        <v>% of price deregulated</v>
      </c>
      <c r="P1694" s="76" t="str">
        <f>IF(ISBLANK(INDEX('Policy Characteristics'!J:J,MATCH($C1694,'Policy Characteristics'!$C:$C,0))),"",INDEX('Policy Characteristics'!J:J,MATCH($C1694,'Policy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4" s="76" t="str">
        <f>IF(ISBLANK(INDEX('Policy Characteristics'!K:K,MATCH($C1694,'Policy Characteristics'!$C:$C,0))),"",INDEX('Policy Characteristics'!K:K,MATCH($C1694,'Policy Characteristics'!$C:$C,0)))</f>
        <v>fuels.html#fuel-price-deregulation</v>
      </c>
      <c r="R1694" s="76" t="str">
        <f>IF(ISBLANK(INDEX('Policy Characteristics'!L:L,MATCH($C1694,'Policy Characteristics'!$C:$C,0))),"",INDEX('Policy Characteristics'!L:L,MATCH($C1694,'Policy Characteristics'!$C:$C,0)))</f>
        <v/>
      </c>
    </row>
    <row r="1695" spans="1:18" s="143" customFormat="1" x14ac:dyDescent="0.25">
      <c r="A1695" s="76" t="str">
        <f>IF(ISBLANK(INDEX('Policy Characteristics'!A:A,MATCH($C1695,'Policy Characteristics'!$C:$C,0))),"",INDEX('Policy Characteristics'!A:A,MATCH($C1695,'Policy Characteristics'!$C:$C,0)))</f>
        <v>Cross-Sector</v>
      </c>
      <c r="B1695" s="234" t="str">
        <f>IF(ISBLANK(INDEX('Policy Characteristics'!B:B,MATCH($C1695,'Policy Characteristics'!$C:$C,0))),"",INDEX('Policy Characteristics'!B:B,MATCH($C1695,'Policy Characteristics'!$C:$C,0)))</f>
        <v>Fuel Price Deregulation</v>
      </c>
      <c r="C1695" s="76" t="str">
        <f t="shared" si="53"/>
        <v>Fuel Price Deregulation</v>
      </c>
      <c r="D1695" s="78" t="s">
        <v>56</v>
      </c>
      <c r="E1695" s="88"/>
      <c r="F1695" s="78" t="s">
        <v>98</v>
      </c>
      <c r="G1695" s="78"/>
      <c r="H1695" s="15">
        <v>730</v>
      </c>
      <c r="I1695" s="235" t="s">
        <v>44</v>
      </c>
      <c r="J1695" s="236" t="str">
        <f>IF(ISBLANK(INDEX('Policy Characteristics'!D:D,MATCH($C1695,'Policy Characteristics'!$C:$C,0))),"",INDEX('Policy Characteristics'!D:D,MATCH($C1695,'Policy Characteristics'!$C:$C,0)))</f>
        <v>Fuel Price Deregulation</v>
      </c>
      <c r="K1695" s="76" t="str">
        <f>IF(ISBLANK(INDEX('Policy Characteristics'!E:E,MATCH($C1695,'Policy Characteristics'!$C:$C,0))),"",INDEX('Policy Characteristics'!E:E,MATCH($C1695,'Policy Characteristics'!$C:$C,0)))</f>
        <v>cross fuel price deregulation</v>
      </c>
      <c r="L1695" s="239">
        <f>IF(ISBLANK(INDEX('Policy Characteristics'!F:F,MATCH($C1695,'Policy Characteristics'!$C:$C,0))),"",INDEX('Policy Characteristics'!F:F,MATCH($C1695,'Policy Characteristics'!$C:$C,0)))</f>
        <v>0</v>
      </c>
      <c r="M1695" s="239">
        <f>IF(ISBLANK(INDEX('Policy Characteristics'!G:G,MATCH($C1695,'Policy Characteristics'!$C:$C,0))),"",INDEX('Policy Characteristics'!G:G,MATCH($C1695,'Policy Characteristics'!$C:$C,0)))</f>
        <v>1</v>
      </c>
      <c r="N1695" s="239">
        <f>IF(ISBLANK(INDEX('Policy Characteristics'!H:H,MATCH($C1695,'Policy Characteristics'!$C:$C,0))),"",INDEX('Policy Characteristics'!H:H,MATCH($C1695,'Policy Characteristics'!$C:$C,0)))</f>
        <v>0.01</v>
      </c>
      <c r="O1695" s="76" t="str">
        <f>IF(ISBLANK(INDEX('Policy Characteristics'!I:I,MATCH($C1695,'Policy Characteristics'!$C:$C,0))),"",INDEX('Policy Characteristics'!I:I,MATCH($C1695,'Policy Characteristics'!$C:$C,0)))</f>
        <v>% of price deregulated</v>
      </c>
      <c r="P1695" s="76" t="str">
        <f>IF(ISBLANK(INDEX('Policy Characteristics'!J:J,MATCH($C1695,'Policy Characteristics'!$C:$C,0))),"",INDEX('Policy Characteristics'!J:J,MATCH($C1695,'Policy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5" s="76" t="str">
        <f>IF(ISBLANK(INDEX('Policy Characteristics'!K:K,MATCH($C1695,'Policy Characteristics'!$C:$C,0))),"",INDEX('Policy Characteristics'!K:K,MATCH($C1695,'Policy Characteristics'!$C:$C,0)))</f>
        <v>fuels.html#fuel-price-deregulation</v>
      </c>
      <c r="R1695" s="76" t="str">
        <f>IF(ISBLANK(INDEX('Policy Characteristics'!L:L,MATCH($C1695,'Policy Characteristics'!$C:$C,0))),"",INDEX('Policy Characteristics'!L:L,MATCH($C1695,'Policy Characteristics'!$C:$C,0)))</f>
        <v/>
      </c>
    </row>
    <row r="1696" spans="1:18" s="143" customFormat="1" x14ac:dyDescent="0.25">
      <c r="A1696" s="76" t="str">
        <f>IF(ISBLANK(INDEX('Policy Characteristics'!A:A,MATCH($C1696,'Policy Characteristics'!$C:$C,0))),"",INDEX('Policy Characteristics'!A:A,MATCH($C1696,'Policy Characteristics'!$C:$C,0)))</f>
        <v>Cross-Sector</v>
      </c>
      <c r="B1696" s="234" t="str">
        <f>IF(ISBLANK(INDEX('Policy Characteristics'!B:B,MATCH($C1696,'Policy Characteristics'!$C:$C,0))),"",INDEX('Policy Characteristics'!B:B,MATCH($C1696,'Policy Characteristics'!$C:$C,0)))</f>
        <v>Fuel Price Deregulation</v>
      </c>
      <c r="C1696" s="76" t="str">
        <f t="shared" si="53"/>
        <v>Fuel Price Deregulation</v>
      </c>
      <c r="D1696" s="78" t="s">
        <v>716</v>
      </c>
      <c r="E1696" s="88"/>
      <c r="F1696" s="78" t="s">
        <v>717</v>
      </c>
      <c r="G1696" s="78"/>
      <c r="H1696" s="15">
        <v>731</v>
      </c>
      <c r="I1696" s="235" t="s">
        <v>44</v>
      </c>
      <c r="J1696" s="236" t="str">
        <f>IF(ISBLANK(INDEX('Policy Characteristics'!D:D,MATCH($C1696,'Policy Characteristics'!$C:$C,0))),"",INDEX('Policy Characteristics'!D:D,MATCH($C1696,'Policy Characteristics'!$C:$C,0)))</f>
        <v>Fuel Price Deregulation</v>
      </c>
      <c r="K1696" s="76" t="str">
        <f>IF(ISBLANK(INDEX('Policy Characteristics'!E:E,MATCH($C1696,'Policy Characteristics'!$C:$C,0))),"",INDEX('Policy Characteristics'!E:E,MATCH($C1696,'Policy Characteristics'!$C:$C,0)))</f>
        <v>cross fuel price deregulation</v>
      </c>
      <c r="L1696" s="239">
        <f>IF(ISBLANK(INDEX('Policy Characteristics'!F:F,MATCH($C1696,'Policy Characteristics'!$C:$C,0))),"",INDEX('Policy Characteristics'!F:F,MATCH($C1696,'Policy Characteristics'!$C:$C,0)))</f>
        <v>0</v>
      </c>
      <c r="M1696" s="239">
        <f>IF(ISBLANK(INDEX('Policy Characteristics'!G:G,MATCH($C1696,'Policy Characteristics'!$C:$C,0))),"",INDEX('Policy Characteristics'!G:G,MATCH($C1696,'Policy Characteristics'!$C:$C,0)))</f>
        <v>1</v>
      </c>
      <c r="N1696" s="239">
        <f>IF(ISBLANK(INDEX('Policy Characteristics'!H:H,MATCH($C1696,'Policy Characteristics'!$C:$C,0))),"",INDEX('Policy Characteristics'!H:H,MATCH($C1696,'Policy Characteristics'!$C:$C,0)))</f>
        <v>0.01</v>
      </c>
      <c r="O1696" s="76" t="str">
        <f>IF(ISBLANK(INDEX('Policy Characteristics'!I:I,MATCH($C1696,'Policy Characteristics'!$C:$C,0))),"",INDEX('Policy Characteristics'!I:I,MATCH($C1696,'Policy Characteristics'!$C:$C,0)))</f>
        <v>% of price deregulated</v>
      </c>
      <c r="P1696" s="76" t="str">
        <f>IF(ISBLANK(INDEX('Policy Characteristics'!J:J,MATCH($C1696,'Policy Characteristics'!$C:$C,0))),"",INDEX('Policy Characteristics'!J:J,MATCH($C1696,'Policy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6" s="76" t="str">
        <f>IF(ISBLANK(INDEX('Policy Characteristics'!K:K,MATCH($C1696,'Policy Characteristics'!$C:$C,0))),"",INDEX('Policy Characteristics'!K:K,MATCH($C1696,'Policy Characteristics'!$C:$C,0)))</f>
        <v>fuels.html#fuel-price-deregulation</v>
      </c>
      <c r="R1696" s="76" t="str">
        <f>IF(ISBLANK(INDEX('Policy Characteristics'!L:L,MATCH($C1696,'Policy Characteristics'!$C:$C,0))),"",INDEX('Policy Characteristics'!L:L,MATCH($C1696,'Policy Characteristics'!$C:$C,0)))</f>
        <v/>
      </c>
    </row>
    <row r="1697" spans="1:18" s="143" customFormat="1" x14ac:dyDescent="0.25">
      <c r="A1697" s="76" t="str">
        <f>IF(ISBLANK(INDEX('Policy Characteristics'!A:A,MATCH($C1697,'Policy Characteristics'!$C:$C,0))),"",INDEX('Policy Characteristics'!A:A,MATCH($C1697,'Policy Characteristics'!$C:$C,0)))</f>
        <v>Cross-Sector</v>
      </c>
      <c r="B1697" s="234" t="str">
        <f>IF(ISBLANK(INDEX('Policy Characteristics'!B:B,MATCH($C1697,'Policy Characteristics'!$C:$C,0))),"",INDEX('Policy Characteristics'!B:B,MATCH($C1697,'Policy Characteristics'!$C:$C,0)))</f>
        <v>Fuel Price Deregulation</v>
      </c>
      <c r="C1697" s="76" t="str">
        <f t="shared" si="53"/>
        <v>Fuel Price Deregulation</v>
      </c>
      <c r="D1697" s="78" t="s">
        <v>440</v>
      </c>
      <c r="E1697" s="88"/>
      <c r="F1697" s="78" t="s">
        <v>441</v>
      </c>
      <c r="G1697" s="78"/>
      <c r="H1697" s="15">
        <v>732</v>
      </c>
      <c r="I1697" s="235" t="s">
        <v>44</v>
      </c>
      <c r="J1697" s="236" t="str">
        <f>IF(ISBLANK(INDEX('Policy Characteristics'!D:D,MATCH($C1697,'Policy Characteristics'!$C:$C,0))),"",INDEX('Policy Characteristics'!D:D,MATCH($C1697,'Policy Characteristics'!$C:$C,0)))</f>
        <v>Fuel Price Deregulation</v>
      </c>
      <c r="K1697" s="76" t="str">
        <f>IF(ISBLANK(INDEX('Policy Characteristics'!E:E,MATCH($C1697,'Policy Characteristics'!$C:$C,0))),"",INDEX('Policy Characteristics'!E:E,MATCH($C1697,'Policy Characteristics'!$C:$C,0)))</f>
        <v>cross fuel price deregulation</v>
      </c>
      <c r="L1697" s="239">
        <f>IF(ISBLANK(INDEX('Policy Characteristics'!F:F,MATCH($C1697,'Policy Characteristics'!$C:$C,0))),"",INDEX('Policy Characteristics'!F:F,MATCH($C1697,'Policy Characteristics'!$C:$C,0)))</f>
        <v>0</v>
      </c>
      <c r="M1697" s="239">
        <f>IF(ISBLANK(INDEX('Policy Characteristics'!G:G,MATCH($C1697,'Policy Characteristics'!$C:$C,0))),"",INDEX('Policy Characteristics'!G:G,MATCH($C1697,'Policy Characteristics'!$C:$C,0)))</f>
        <v>1</v>
      </c>
      <c r="N1697" s="239">
        <f>IF(ISBLANK(INDEX('Policy Characteristics'!H:H,MATCH($C1697,'Policy Characteristics'!$C:$C,0))),"",INDEX('Policy Characteristics'!H:H,MATCH($C1697,'Policy Characteristics'!$C:$C,0)))</f>
        <v>0.01</v>
      </c>
      <c r="O1697" s="76" t="str">
        <f>IF(ISBLANK(INDEX('Policy Characteristics'!I:I,MATCH($C1697,'Policy Characteristics'!$C:$C,0))),"",INDEX('Policy Characteristics'!I:I,MATCH($C1697,'Policy Characteristics'!$C:$C,0)))</f>
        <v>% of price deregulated</v>
      </c>
      <c r="P1697" s="76" t="str">
        <f>IF(ISBLANK(INDEX('Policy Characteristics'!J:J,MATCH($C1697,'Policy Characteristics'!$C:$C,0))),"",INDEX('Policy Characteristics'!J:J,MATCH($C1697,'Policy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7" s="76" t="str">
        <f>IF(ISBLANK(INDEX('Policy Characteristics'!K:K,MATCH($C1697,'Policy Characteristics'!$C:$C,0))),"",INDEX('Policy Characteristics'!K:K,MATCH($C1697,'Policy Characteristics'!$C:$C,0)))</f>
        <v>fuels.html#fuel-price-deregulation</v>
      </c>
      <c r="R1697" s="76" t="str">
        <f>IF(ISBLANK(INDEX('Policy Characteristics'!L:L,MATCH($C1697,'Policy Characteristics'!$C:$C,0))),"",INDEX('Policy Characteristics'!L:L,MATCH($C1697,'Policy Characteristics'!$C:$C,0)))</f>
        <v/>
      </c>
    </row>
    <row r="1698" spans="1:18" s="143" customFormat="1" x14ac:dyDescent="0.25">
      <c r="A1698" s="76" t="str">
        <f>IF(ISBLANK(INDEX('Policy Characteristics'!A:A,MATCH($C1698,'Policy Characteristics'!$C:$C,0))),"",INDEX('Policy Characteristics'!A:A,MATCH($C1698,'Policy Characteristics'!$C:$C,0)))</f>
        <v>Cross-Sector</v>
      </c>
      <c r="B1698" s="234" t="str">
        <f>IF(ISBLANK(INDEX('Policy Characteristics'!B:B,MATCH($C1698,'Policy Characteristics'!$C:$C,0))),"",INDEX('Policy Characteristics'!B:B,MATCH($C1698,'Policy Characteristics'!$C:$C,0)))</f>
        <v>Fuel Price Deregulation</v>
      </c>
      <c r="C1698" s="76" t="str">
        <f t="shared" si="53"/>
        <v>Fuel Price Deregulation</v>
      </c>
      <c r="D1698" s="78" t="s">
        <v>708</v>
      </c>
      <c r="E1698" s="88"/>
      <c r="F1698" s="78" t="s">
        <v>712</v>
      </c>
      <c r="G1698" s="78"/>
      <c r="H1698" s="15">
        <v>733</v>
      </c>
      <c r="I1698" s="235" t="s">
        <v>44</v>
      </c>
      <c r="J1698" s="236" t="str">
        <f>IF(ISBLANK(INDEX('Policy Characteristics'!D:D,MATCH($C1698,'Policy Characteristics'!$C:$C,0))),"",INDEX('Policy Characteristics'!D:D,MATCH($C1698,'Policy Characteristics'!$C:$C,0)))</f>
        <v>Fuel Price Deregulation</v>
      </c>
      <c r="K1698" s="76" t="str">
        <f>IF(ISBLANK(INDEX('Policy Characteristics'!E:E,MATCH($C1698,'Policy Characteristics'!$C:$C,0))),"",INDEX('Policy Characteristics'!E:E,MATCH($C1698,'Policy Characteristics'!$C:$C,0)))</f>
        <v>cross fuel price deregulation</v>
      </c>
      <c r="L1698" s="239">
        <f>IF(ISBLANK(INDEX('Policy Characteristics'!F:F,MATCH($C1698,'Policy Characteristics'!$C:$C,0))),"",INDEX('Policy Characteristics'!F:F,MATCH($C1698,'Policy Characteristics'!$C:$C,0)))</f>
        <v>0</v>
      </c>
      <c r="M1698" s="239">
        <f>IF(ISBLANK(INDEX('Policy Characteristics'!G:G,MATCH($C1698,'Policy Characteristics'!$C:$C,0))),"",INDEX('Policy Characteristics'!G:G,MATCH($C1698,'Policy Characteristics'!$C:$C,0)))</f>
        <v>1</v>
      </c>
      <c r="N1698" s="239">
        <f>IF(ISBLANK(INDEX('Policy Characteristics'!H:H,MATCH($C1698,'Policy Characteristics'!$C:$C,0))),"",INDEX('Policy Characteristics'!H:H,MATCH($C1698,'Policy Characteristics'!$C:$C,0)))</f>
        <v>0.01</v>
      </c>
      <c r="O1698" s="76" t="str">
        <f>IF(ISBLANK(INDEX('Policy Characteristics'!I:I,MATCH($C1698,'Policy Characteristics'!$C:$C,0))),"",INDEX('Policy Characteristics'!I:I,MATCH($C1698,'Policy Characteristics'!$C:$C,0)))</f>
        <v>% of price deregulated</v>
      </c>
      <c r="P1698" s="76" t="str">
        <f>IF(ISBLANK(INDEX('Policy Characteristics'!J:J,MATCH($C1698,'Policy Characteristics'!$C:$C,0))),"",INDEX('Policy Characteristics'!J:J,MATCH($C1698,'Policy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8" s="76" t="str">
        <f>IF(ISBLANK(INDEX('Policy Characteristics'!K:K,MATCH($C1698,'Policy Characteristics'!$C:$C,0))),"",INDEX('Policy Characteristics'!K:K,MATCH($C1698,'Policy Characteristics'!$C:$C,0)))</f>
        <v>fuels.html#fuel-price-deregulation</v>
      </c>
      <c r="R1698" s="76" t="str">
        <f>IF(ISBLANK(INDEX('Policy Characteristics'!L:L,MATCH($C1698,'Policy Characteristics'!$C:$C,0))),"",INDEX('Policy Characteristics'!L:L,MATCH($C1698,'Policy Characteristics'!$C:$C,0)))</f>
        <v/>
      </c>
    </row>
    <row r="1699" spans="1:18" s="143" customFormat="1" x14ac:dyDescent="0.25">
      <c r="A1699" s="76" t="str">
        <f>IF(ISBLANK(INDEX('Policy Characteristics'!A:A,MATCH($C1699,'Policy Characteristics'!$C:$C,0))),"",INDEX('Policy Characteristics'!A:A,MATCH($C1699,'Policy Characteristics'!$C:$C,0)))</f>
        <v>Cross-Sector</v>
      </c>
      <c r="B1699" s="234" t="str">
        <f>IF(ISBLANK(INDEX('Policy Characteristics'!B:B,MATCH($C1699,'Policy Characteristics'!$C:$C,0))),"",INDEX('Policy Characteristics'!B:B,MATCH($C1699,'Policy Characteristics'!$C:$C,0)))</f>
        <v>Fuel Price Deregulation</v>
      </c>
      <c r="C1699" s="76" t="str">
        <f t="shared" si="53"/>
        <v>Fuel Price Deregulation</v>
      </c>
      <c r="D1699" s="78" t="s">
        <v>718</v>
      </c>
      <c r="E1699" s="88"/>
      <c r="F1699" s="78" t="s">
        <v>719</v>
      </c>
      <c r="G1699" s="78"/>
      <c r="H1699" s="15">
        <v>734</v>
      </c>
      <c r="I1699" s="235" t="s">
        <v>44</v>
      </c>
      <c r="J1699" s="236" t="str">
        <f>IF(ISBLANK(INDEX('Policy Characteristics'!D:D,MATCH($C1699,'Policy Characteristics'!$C:$C,0))),"",INDEX('Policy Characteristics'!D:D,MATCH($C1699,'Policy Characteristics'!$C:$C,0)))</f>
        <v>Fuel Price Deregulation</v>
      </c>
      <c r="K1699" s="76" t="str">
        <f>IF(ISBLANK(INDEX('Policy Characteristics'!E:E,MATCH($C1699,'Policy Characteristics'!$C:$C,0))),"",INDEX('Policy Characteristics'!E:E,MATCH($C1699,'Policy Characteristics'!$C:$C,0)))</f>
        <v>cross fuel price deregulation</v>
      </c>
      <c r="L1699" s="239">
        <f>IF(ISBLANK(INDEX('Policy Characteristics'!F:F,MATCH($C1699,'Policy Characteristics'!$C:$C,0))),"",INDEX('Policy Characteristics'!F:F,MATCH($C1699,'Policy Characteristics'!$C:$C,0)))</f>
        <v>0</v>
      </c>
      <c r="M1699" s="239">
        <f>IF(ISBLANK(INDEX('Policy Characteristics'!G:G,MATCH($C1699,'Policy Characteristics'!$C:$C,0))),"",INDEX('Policy Characteristics'!G:G,MATCH($C1699,'Policy Characteristics'!$C:$C,0)))</f>
        <v>1</v>
      </c>
      <c r="N1699" s="239">
        <f>IF(ISBLANK(INDEX('Policy Characteristics'!H:H,MATCH($C1699,'Policy Characteristics'!$C:$C,0))),"",INDEX('Policy Characteristics'!H:H,MATCH($C1699,'Policy Characteristics'!$C:$C,0)))</f>
        <v>0.01</v>
      </c>
      <c r="O1699" s="76" t="str">
        <f>IF(ISBLANK(INDEX('Policy Characteristics'!I:I,MATCH($C1699,'Policy Characteristics'!$C:$C,0))),"",INDEX('Policy Characteristics'!I:I,MATCH($C1699,'Policy Characteristics'!$C:$C,0)))</f>
        <v>% of price deregulated</v>
      </c>
      <c r="P1699" s="76" t="str">
        <f>IF(ISBLANK(INDEX('Policy Characteristics'!J:J,MATCH($C1699,'Policy Characteristics'!$C:$C,0))),"",INDEX('Policy Characteristics'!J:J,MATCH($C1699,'Policy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9" s="76" t="str">
        <f>IF(ISBLANK(INDEX('Policy Characteristics'!K:K,MATCH($C1699,'Policy Characteristics'!$C:$C,0))),"",INDEX('Policy Characteristics'!K:K,MATCH($C1699,'Policy Characteristics'!$C:$C,0)))</f>
        <v>fuels.html#fuel-price-deregulation</v>
      </c>
      <c r="R1699" s="76" t="str">
        <f>IF(ISBLANK(INDEX('Policy Characteristics'!L:L,MATCH($C1699,'Policy Characteristics'!$C:$C,0))),"",INDEX('Policy Characteristics'!L:L,MATCH($C1699,'Policy Characteristics'!$C:$C,0)))</f>
        <v/>
      </c>
    </row>
    <row r="1700" spans="1:18" s="143" customFormat="1" x14ac:dyDescent="0.25">
      <c r="A1700" s="76" t="str">
        <f>IF(ISBLANK(INDEX('Policy Characteristics'!A:A,MATCH($C1700,'Policy Characteristics'!$C:$C,0))),"",INDEX('Policy Characteristics'!A:A,MATCH($C1700,'Policy Characteristics'!$C:$C,0)))</f>
        <v>Cross-Sector</v>
      </c>
      <c r="B1700" s="234" t="str">
        <f>IF(ISBLANK(INDEX('Policy Characteristics'!B:B,MATCH($C1700,'Policy Characteristics'!$C:$C,0))),"",INDEX('Policy Characteristics'!B:B,MATCH($C1700,'Policy Characteristics'!$C:$C,0)))</f>
        <v>Fuel Price Deregulation</v>
      </c>
      <c r="C1700" s="76" t="str">
        <f t="shared" si="53"/>
        <v>Fuel Price Deregulation</v>
      </c>
      <c r="D1700" s="78" t="s">
        <v>709</v>
      </c>
      <c r="E1700" s="88"/>
      <c r="F1700" s="78" t="s">
        <v>713</v>
      </c>
      <c r="G1700" s="78"/>
      <c r="H1700" s="15">
        <v>735</v>
      </c>
      <c r="I1700" s="235" t="s">
        <v>44</v>
      </c>
      <c r="J1700" s="236" t="str">
        <f>IF(ISBLANK(INDEX('Policy Characteristics'!D:D,MATCH($C1700,'Policy Characteristics'!$C:$C,0))),"",INDEX('Policy Characteristics'!D:D,MATCH($C1700,'Policy Characteristics'!$C:$C,0)))</f>
        <v>Fuel Price Deregulation</v>
      </c>
      <c r="K1700" s="76" t="str">
        <f>IF(ISBLANK(INDEX('Policy Characteristics'!E:E,MATCH($C1700,'Policy Characteristics'!$C:$C,0))),"",INDEX('Policy Characteristics'!E:E,MATCH($C1700,'Policy Characteristics'!$C:$C,0)))</f>
        <v>cross fuel price deregulation</v>
      </c>
      <c r="L1700" s="239">
        <f>IF(ISBLANK(INDEX('Policy Characteristics'!F:F,MATCH($C1700,'Policy Characteristics'!$C:$C,0))),"",INDEX('Policy Characteristics'!F:F,MATCH($C1700,'Policy Characteristics'!$C:$C,0)))</f>
        <v>0</v>
      </c>
      <c r="M1700" s="239">
        <f>IF(ISBLANK(INDEX('Policy Characteristics'!G:G,MATCH($C1700,'Policy Characteristics'!$C:$C,0))),"",INDEX('Policy Characteristics'!G:G,MATCH($C1700,'Policy Characteristics'!$C:$C,0)))</f>
        <v>1</v>
      </c>
      <c r="N1700" s="239">
        <f>IF(ISBLANK(INDEX('Policy Characteristics'!H:H,MATCH($C1700,'Policy Characteristics'!$C:$C,0))),"",INDEX('Policy Characteristics'!H:H,MATCH($C1700,'Policy Characteristics'!$C:$C,0)))</f>
        <v>0.01</v>
      </c>
      <c r="O1700" s="76" t="str">
        <f>IF(ISBLANK(INDEX('Policy Characteristics'!I:I,MATCH($C1700,'Policy Characteristics'!$C:$C,0))),"",INDEX('Policy Characteristics'!I:I,MATCH($C1700,'Policy Characteristics'!$C:$C,0)))</f>
        <v>% of price deregulated</v>
      </c>
      <c r="P1700" s="76" t="str">
        <f>IF(ISBLANK(INDEX('Policy Characteristics'!J:J,MATCH($C1700,'Policy Characteristics'!$C:$C,0))),"",INDEX('Policy Characteristics'!J:J,MATCH($C1700,'Policy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0" s="76" t="str">
        <f>IF(ISBLANK(INDEX('Policy Characteristics'!K:K,MATCH($C1700,'Policy Characteristics'!$C:$C,0))),"",INDEX('Policy Characteristics'!K:K,MATCH($C1700,'Policy Characteristics'!$C:$C,0)))</f>
        <v>fuels.html#fuel-price-deregulation</v>
      </c>
      <c r="R1700" s="76" t="str">
        <f>IF(ISBLANK(INDEX('Policy Characteristics'!L:L,MATCH($C1700,'Policy Characteristics'!$C:$C,0))),"",INDEX('Policy Characteristics'!L:L,MATCH($C1700,'Policy Characteristics'!$C:$C,0)))</f>
        <v/>
      </c>
    </row>
    <row r="1701" spans="1:18" s="143" customFormat="1" x14ac:dyDescent="0.25">
      <c r="A1701" s="76" t="str">
        <f>IF(ISBLANK(INDEX('Policy Characteristics'!A:A,MATCH($C1701,'Policy Characteristics'!$C:$C,0))),"",INDEX('Policy Characteristics'!A:A,MATCH($C1701,'Policy Characteristics'!$C:$C,0)))</f>
        <v>Cross-Sector</v>
      </c>
      <c r="B1701" s="234" t="str">
        <f>IF(ISBLANK(INDEX('Policy Characteristics'!B:B,MATCH($C1701,'Policy Characteristics'!$C:$C,0))),"",INDEX('Policy Characteristics'!B:B,MATCH($C1701,'Policy Characteristics'!$C:$C,0)))</f>
        <v>Fuel Price Deregulation</v>
      </c>
      <c r="C1701" s="76" t="str">
        <f t="shared" si="53"/>
        <v>Fuel Price Deregulation</v>
      </c>
      <c r="D1701" s="78" t="s">
        <v>710</v>
      </c>
      <c r="E1701" s="88"/>
      <c r="F1701" s="78" t="s">
        <v>714</v>
      </c>
      <c r="G1701" s="78"/>
      <c r="H1701" s="15">
        <v>736</v>
      </c>
      <c r="I1701" s="235" t="s">
        <v>44</v>
      </c>
      <c r="J1701" s="236" t="str">
        <f>IF(ISBLANK(INDEX('Policy Characteristics'!D:D,MATCH($C1701,'Policy Characteristics'!$C:$C,0))),"",INDEX('Policy Characteristics'!D:D,MATCH($C1701,'Policy Characteristics'!$C:$C,0)))</f>
        <v>Fuel Price Deregulation</v>
      </c>
      <c r="K1701" s="76" t="str">
        <f>IF(ISBLANK(INDEX('Policy Characteristics'!E:E,MATCH($C1701,'Policy Characteristics'!$C:$C,0))),"",INDEX('Policy Characteristics'!E:E,MATCH($C1701,'Policy Characteristics'!$C:$C,0)))</f>
        <v>cross fuel price deregulation</v>
      </c>
      <c r="L1701" s="239">
        <f>IF(ISBLANK(INDEX('Policy Characteristics'!F:F,MATCH($C1701,'Policy Characteristics'!$C:$C,0))),"",INDEX('Policy Characteristics'!F:F,MATCH($C1701,'Policy Characteristics'!$C:$C,0)))</f>
        <v>0</v>
      </c>
      <c r="M1701" s="239">
        <f>IF(ISBLANK(INDEX('Policy Characteristics'!G:G,MATCH($C1701,'Policy Characteristics'!$C:$C,0))),"",INDEX('Policy Characteristics'!G:G,MATCH($C1701,'Policy Characteristics'!$C:$C,0)))</f>
        <v>1</v>
      </c>
      <c r="N1701" s="239">
        <f>IF(ISBLANK(INDEX('Policy Characteristics'!H:H,MATCH($C1701,'Policy Characteristics'!$C:$C,0))),"",INDEX('Policy Characteristics'!H:H,MATCH($C1701,'Policy Characteristics'!$C:$C,0)))</f>
        <v>0.01</v>
      </c>
      <c r="O1701" s="76" t="str">
        <f>IF(ISBLANK(INDEX('Policy Characteristics'!I:I,MATCH($C1701,'Policy Characteristics'!$C:$C,0))),"",INDEX('Policy Characteristics'!I:I,MATCH($C1701,'Policy Characteristics'!$C:$C,0)))</f>
        <v>% of price deregulated</v>
      </c>
      <c r="P1701" s="76" t="str">
        <f>IF(ISBLANK(INDEX('Policy Characteristics'!J:J,MATCH($C1701,'Policy Characteristics'!$C:$C,0))),"",INDEX('Policy Characteristics'!J:J,MATCH($C1701,'Policy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1" s="76" t="str">
        <f>IF(ISBLANK(INDEX('Policy Characteristics'!K:K,MATCH($C1701,'Policy Characteristics'!$C:$C,0))),"",INDEX('Policy Characteristics'!K:K,MATCH($C1701,'Policy Characteristics'!$C:$C,0)))</f>
        <v>fuels.html#fuel-price-deregulation</v>
      </c>
      <c r="R1701" s="76" t="str">
        <f>IF(ISBLANK(INDEX('Policy Characteristics'!L:L,MATCH($C1701,'Policy Characteristics'!$C:$C,0))),"",INDEX('Policy Characteristics'!L:L,MATCH($C1701,'Policy Characteristics'!$C:$C,0)))</f>
        <v/>
      </c>
    </row>
    <row r="1702" spans="1:18" s="143" customFormat="1" x14ac:dyDescent="0.25">
      <c r="A1702" s="76" t="str">
        <f>IF(ISBLANK(INDEX('Policy Characteristics'!A:A,MATCH($C1702,'Policy Characteristics'!$C:$C,0))),"",INDEX('Policy Characteristics'!A:A,MATCH($C1702,'Policy Characteristics'!$C:$C,0)))</f>
        <v>Cross-Sector</v>
      </c>
      <c r="B1702" s="234" t="str">
        <f>IF(ISBLANK(INDEX('Policy Characteristics'!B:B,MATCH($C1702,'Policy Characteristics'!$C:$C,0))),"",INDEX('Policy Characteristics'!B:B,MATCH($C1702,'Policy Characteristics'!$C:$C,0)))</f>
        <v>Fuel Price Deregulation</v>
      </c>
      <c r="C1702" s="76" t="str">
        <f t="shared" si="53"/>
        <v>Fuel Price Deregulation</v>
      </c>
      <c r="D1702" s="78" t="s">
        <v>711</v>
      </c>
      <c r="E1702" s="88"/>
      <c r="F1702" s="78" t="s">
        <v>715</v>
      </c>
      <c r="G1702" s="78"/>
      <c r="H1702" s="15">
        <v>737</v>
      </c>
      <c r="I1702" s="235" t="s">
        <v>44</v>
      </c>
      <c r="J1702" s="236" t="str">
        <f>IF(ISBLANK(INDEX('Policy Characteristics'!D:D,MATCH($C1702,'Policy Characteristics'!$C:$C,0))),"",INDEX('Policy Characteristics'!D:D,MATCH($C1702,'Policy Characteristics'!$C:$C,0)))</f>
        <v>Fuel Price Deregulation</v>
      </c>
      <c r="K1702" s="76" t="str">
        <f>IF(ISBLANK(INDEX('Policy Characteristics'!E:E,MATCH($C1702,'Policy Characteristics'!$C:$C,0))),"",INDEX('Policy Characteristics'!E:E,MATCH($C1702,'Policy Characteristics'!$C:$C,0)))</f>
        <v>cross fuel price deregulation</v>
      </c>
      <c r="L1702" s="239">
        <f>IF(ISBLANK(INDEX('Policy Characteristics'!F:F,MATCH($C1702,'Policy Characteristics'!$C:$C,0))),"",INDEX('Policy Characteristics'!F:F,MATCH($C1702,'Policy Characteristics'!$C:$C,0)))</f>
        <v>0</v>
      </c>
      <c r="M1702" s="239">
        <f>IF(ISBLANK(INDEX('Policy Characteristics'!G:G,MATCH($C1702,'Policy Characteristics'!$C:$C,0))),"",INDEX('Policy Characteristics'!G:G,MATCH($C1702,'Policy Characteristics'!$C:$C,0)))</f>
        <v>1</v>
      </c>
      <c r="N1702" s="239">
        <f>IF(ISBLANK(INDEX('Policy Characteristics'!H:H,MATCH($C1702,'Policy Characteristics'!$C:$C,0))),"",INDEX('Policy Characteristics'!H:H,MATCH($C1702,'Policy Characteristics'!$C:$C,0)))</f>
        <v>0.01</v>
      </c>
      <c r="O1702" s="76" t="str">
        <f>IF(ISBLANK(INDEX('Policy Characteristics'!I:I,MATCH($C1702,'Policy Characteristics'!$C:$C,0))),"",INDEX('Policy Characteristics'!I:I,MATCH($C1702,'Policy Characteristics'!$C:$C,0)))</f>
        <v>% of price deregulated</v>
      </c>
      <c r="P1702" s="76" t="str">
        <f>IF(ISBLANK(INDEX('Policy Characteristics'!J:J,MATCH($C1702,'Policy Characteristics'!$C:$C,0))),"",INDEX('Policy Characteristics'!J:J,MATCH($C1702,'Policy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2" s="76" t="str">
        <f>IF(ISBLANK(INDEX('Policy Characteristics'!K:K,MATCH($C1702,'Policy Characteristics'!$C:$C,0))),"",INDEX('Policy Characteristics'!K:K,MATCH($C1702,'Policy Characteristics'!$C:$C,0)))</f>
        <v>fuels.html#fuel-price-deregulation</v>
      </c>
      <c r="R1702" s="76" t="str">
        <f>IF(ISBLANK(INDEX('Policy Characteristics'!L:L,MATCH($C1702,'Policy Characteristics'!$C:$C,0))),"",INDEX('Policy Characteristics'!L:L,MATCH($C1702,'Policy Characteristics'!$C:$C,0)))</f>
        <v/>
      </c>
    </row>
    <row r="1703" spans="1:18" s="76" customFormat="1" x14ac:dyDescent="0.25">
      <c r="A1703" s="76" t="str">
        <f>IF(ISBLANK(INDEX('Policy Characteristics'!A:A,MATCH($C1703,'Policy Characteristics'!$C:$C,0))),"",INDEX('Policy Characteristics'!A:A,MATCH($C1703,'Policy Characteristics'!$C:$C,0)))</f>
        <v>Cross-Sector</v>
      </c>
      <c r="B1703" s="234" t="str">
        <f>IF(ISBLANK(INDEX('Policy Characteristics'!B:B,MATCH($C1703,'Policy Characteristics'!$C:$C,0))),"",INDEX('Policy Characteristics'!B:B,MATCH($C1703,'Policy Characteristics'!$C:$C,0)))</f>
        <v>Fuel Taxes or Subsidies</v>
      </c>
      <c r="C1703" t="s">
        <v>1468</v>
      </c>
      <c r="D1703" s="88" t="s">
        <v>52</v>
      </c>
      <c r="E1703" s="88" t="s">
        <v>330</v>
      </c>
      <c r="F1703" s="88" t="s">
        <v>93</v>
      </c>
      <c r="G1703" s="88" t="s">
        <v>4</v>
      </c>
      <c r="H1703" s="15">
        <v>78</v>
      </c>
      <c r="I1703" s="247" t="s">
        <v>43</v>
      </c>
      <c r="J1703" s="236" t="str">
        <f>IF(ISBLANK(INDEX('Policy Characteristics'!D:D,MATCH($C1703,'Policy Characteristics'!$C:$C,0))),"",INDEX('Policy Characteristics'!D:D,MATCH($C1703,'Policy Characteristics'!$C:$C,0)))</f>
        <v>Fuel Taxes or Subsidies</v>
      </c>
      <c r="K1703" s="76" t="str">
        <f>IF(ISBLANK(INDEX('Policy Characteristics'!E:E,MATCH($C1703,'Policy Characteristics'!$C:$C,0))),"",INDEX('Policy Characteristics'!E:E,MATCH($C1703,'Policy Characteristics'!$C:$C,0)))</f>
        <v>cross fuel tax</v>
      </c>
      <c r="L1703" s="239">
        <f>IF(ISBLANK(INDEX('Policy Characteristics'!F:F,MATCH($C1703,'Policy Characteristics'!$C:$C,0))),"",INDEX('Policy Characteristics'!F:F,MATCH($C1703,'Policy Characteristics'!$C:$C,0)))</f>
        <v>-0.9</v>
      </c>
      <c r="M1703" s="239">
        <f>IF(ISBLANK(INDEX('Policy Characteristics'!G:G,MATCH($C1703,'Policy Characteristics'!$C:$C,0))),"",INDEX('Policy Characteristics'!G:G,MATCH($C1703,'Policy Characteristics'!$C:$C,0)))</f>
        <v>0.9</v>
      </c>
      <c r="N1703" s="239">
        <f>IF(ISBLANK(INDEX('Policy Characteristics'!H:H,MATCH($C1703,'Policy Characteristics'!$C:$C,0))),"",INDEX('Policy Characteristics'!H:H,MATCH($C1703,'Policy Characteristics'!$C:$C,0)))</f>
        <v>0.01</v>
      </c>
      <c r="O1703" s="76" t="str">
        <f>IF(ISBLANK(INDEX('Policy Characteristics'!I:I,MATCH($C1703,'Policy Characteristics'!$C:$C,0))),"",INDEX('Policy Characteristics'!I:I,MATCH($C1703,'Policy Characteristics'!$C:$C,0)))</f>
        <v>% of BAU price</v>
      </c>
      <c r="P1703" s="76" t="str">
        <f>IF(ISBLANK(INDEX('Policy Characteristics'!J:J,MATCH($C1703,'Policy Characteristics'!$C:$C,0))),"",INDEX('Policy Characteristics'!J:J,MATCH($C1703,'Policy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3" s="76" t="str">
        <f>IF(ISBLANK(INDEX('Policy Characteristics'!K:K,MATCH($C1703,'Policy Characteristics'!$C:$C,0))),"",INDEX('Policy Characteristics'!K:K,MATCH($C1703,'Policy Characteristics'!$C:$C,0)))</f>
        <v>fuels.html#fuel-taxes</v>
      </c>
      <c r="R1703" s="76" t="str">
        <f>IF(ISBLANK(INDEX('Policy Characteristics'!L:L,MATCH($C1703,'Policy Characteristics'!$C:$C,0))),"",INDEX('Policy Characteristics'!L:L,MATCH($C1703,'Policy Characteristics'!$C:$C,0)))</f>
        <v>fuel-taxes.html</v>
      </c>
    </row>
    <row r="1704" spans="1:18" s="76" customFormat="1" x14ac:dyDescent="0.25">
      <c r="A1704" s="76" t="str">
        <f>IF(ISBLANK(INDEX('Policy Characteristics'!A:A,MATCH($C1704,'Policy Characteristics'!$C:$C,0))),"",INDEX('Policy Characteristics'!A:A,MATCH($C1704,'Policy Characteristics'!$C:$C,0)))</f>
        <v>Cross-Sector</v>
      </c>
      <c r="B1704" s="234" t="str">
        <f>IF(ISBLANK(INDEX('Policy Characteristics'!B:B,MATCH($C1704,'Policy Characteristics'!$C:$C,0))),"",INDEX('Policy Characteristics'!B:B,MATCH($C1704,'Policy Characteristics'!$C:$C,0)))</f>
        <v>Fuel Taxes or Subsidies</v>
      </c>
      <c r="C1704" s="242" t="str">
        <f t="shared" ref="C1704:C1767" si="54">C$1703</f>
        <v>Additional Fuel Tax or Subsidy Rate by Fuel</v>
      </c>
      <c r="D1704" s="78" t="s">
        <v>447</v>
      </c>
      <c r="E1704" s="88" t="s">
        <v>330</v>
      </c>
      <c r="F1704" s="78" t="s">
        <v>444</v>
      </c>
      <c r="G1704" s="88" t="s">
        <v>4</v>
      </c>
      <c r="H1704" s="15">
        <v>79</v>
      </c>
      <c r="I1704" s="235" t="s">
        <v>44</v>
      </c>
      <c r="J1704" s="236" t="str">
        <f>IF(ISBLANK(INDEX('Policy Characteristics'!D:D,MATCH($C1704,'Policy Characteristics'!$C:$C,0))),"",INDEX('Policy Characteristics'!D:D,MATCH($C1704,'Policy Characteristics'!$C:$C,0)))</f>
        <v>Fuel Taxes or Subsidies</v>
      </c>
      <c r="K1704" s="76" t="str">
        <f>IF(ISBLANK(INDEX('Policy Characteristics'!E:E,MATCH($C1704,'Policy Characteristics'!$C:$C,0))),"",INDEX('Policy Characteristics'!E:E,MATCH($C1704,'Policy Characteristics'!$C:$C,0)))</f>
        <v>cross fuel tax</v>
      </c>
      <c r="L1704" s="239">
        <f>IF(ISBLANK(INDEX('Policy Characteristics'!F:F,MATCH($C1704,'Policy Characteristics'!$C:$C,0))),"",INDEX('Policy Characteristics'!F:F,MATCH($C1704,'Policy Characteristics'!$C:$C,0)))</f>
        <v>-0.9</v>
      </c>
      <c r="M1704" s="239">
        <f>IF(ISBLANK(INDEX('Policy Characteristics'!G:G,MATCH($C1704,'Policy Characteristics'!$C:$C,0))),"",INDEX('Policy Characteristics'!G:G,MATCH($C1704,'Policy Characteristics'!$C:$C,0)))</f>
        <v>0.9</v>
      </c>
      <c r="N1704" s="239">
        <f>IF(ISBLANK(INDEX('Policy Characteristics'!H:H,MATCH($C1704,'Policy Characteristics'!$C:$C,0))),"",INDEX('Policy Characteristics'!H:H,MATCH($C1704,'Policy Characteristics'!$C:$C,0)))</f>
        <v>0.01</v>
      </c>
      <c r="O1704" s="76" t="str">
        <f>IF(ISBLANK(INDEX('Policy Characteristics'!I:I,MATCH($C1704,'Policy Characteristics'!$C:$C,0))),"",INDEX('Policy Characteristics'!I:I,MATCH($C1704,'Policy Characteristics'!$C:$C,0)))</f>
        <v>% of BAU price</v>
      </c>
      <c r="P1704" s="76" t="str">
        <f>IF(ISBLANK(INDEX('Policy Characteristics'!J:J,MATCH($C1704,'Policy Characteristics'!$C:$C,0))),"",INDEX('Policy Characteristics'!J:J,MATCH($C1704,'Policy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4" s="76" t="str">
        <f>IF(ISBLANK(INDEX('Policy Characteristics'!K:K,MATCH($C1704,'Policy Characteristics'!$C:$C,0))),"",INDEX('Policy Characteristics'!K:K,MATCH($C1704,'Policy Characteristics'!$C:$C,0)))</f>
        <v>fuels.html#fuel-taxes</v>
      </c>
      <c r="R1704" s="76" t="str">
        <f>IF(ISBLANK(INDEX('Policy Characteristics'!L:L,MATCH($C1704,'Policy Characteristics'!$C:$C,0))),"",INDEX('Policy Characteristics'!L:L,MATCH($C1704,'Policy Characteristics'!$C:$C,0)))</f>
        <v>fuel-taxes.html</v>
      </c>
    </row>
    <row r="1705" spans="1:18" s="76" customFormat="1" x14ac:dyDescent="0.25">
      <c r="A1705" s="76" t="str">
        <f>IF(ISBLANK(INDEX('Policy Characteristics'!A:A,MATCH($C1705,'Policy Characteristics'!$C:$C,0))),"",INDEX('Policy Characteristics'!A:A,MATCH($C1705,'Policy Characteristics'!$C:$C,0)))</f>
        <v>Cross-Sector</v>
      </c>
      <c r="B1705" s="234" t="str">
        <f>IF(ISBLANK(INDEX('Policy Characteristics'!B:B,MATCH($C1705,'Policy Characteristics'!$C:$C,0))),"",INDEX('Policy Characteristics'!B:B,MATCH($C1705,'Policy Characteristics'!$C:$C,0)))</f>
        <v>Fuel Taxes or Subsidies</v>
      </c>
      <c r="C1705" s="242" t="str">
        <f t="shared" si="54"/>
        <v>Additional Fuel Tax or Subsidy Rate by Fuel</v>
      </c>
      <c r="D1705" s="78" t="s">
        <v>46</v>
      </c>
      <c r="E1705" s="88" t="s">
        <v>330</v>
      </c>
      <c r="F1705" s="78" t="s">
        <v>87</v>
      </c>
      <c r="G1705" s="88" t="s">
        <v>4</v>
      </c>
      <c r="H1705" s="15">
        <v>80</v>
      </c>
      <c r="I1705" s="235" t="s">
        <v>43</v>
      </c>
      <c r="J1705" s="236" t="str">
        <f>IF(ISBLANK(INDEX('Policy Characteristics'!D:D,MATCH($C1705,'Policy Characteristics'!$C:$C,0))),"",INDEX('Policy Characteristics'!D:D,MATCH($C1705,'Policy Characteristics'!$C:$C,0)))</f>
        <v>Fuel Taxes or Subsidies</v>
      </c>
      <c r="K1705" s="76" t="str">
        <f>IF(ISBLANK(INDEX('Policy Characteristics'!E:E,MATCH($C1705,'Policy Characteristics'!$C:$C,0))),"",INDEX('Policy Characteristics'!E:E,MATCH($C1705,'Policy Characteristics'!$C:$C,0)))</f>
        <v>cross fuel tax</v>
      </c>
      <c r="L1705" s="239">
        <f>IF(ISBLANK(INDEX('Policy Characteristics'!F:F,MATCH($C1705,'Policy Characteristics'!$C:$C,0))),"",INDEX('Policy Characteristics'!F:F,MATCH($C1705,'Policy Characteristics'!$C:$C,0)))</f>
        <v>-0.9</v>
      </c>
      <c r="M1705" s="239">
        <f>IF(ISBLANK(INDEX('Policy Characteristics'!G:G,MATCH($C1705,'Policy Characteristics'!$C:$C,0))),"",INDEX('Policy Characteristics'!G:G,MATCH($C1705,'Policy Characteristics'!$C:$C,0)))</f>
        <v>0.9</v>
      </c>
      <c r="N1705" s="239">
        <f>IF(ISBLANK(INDEX('Policy Characteristics'!H:H,MATCH($C1705,'Policy Characteristics'!$C:$C,0))),"",INDEX('Policy Characteristics'!H:H,MATCH($C1705,'Policy Characteristics'!$C:$C,0)))</f>
        <v>0.01</v>
      </c>
      <c r="O1705" s="76" t="str">
        <f>IF(ISBLANK(INDEX('Policy Characteristics'!I:I,MATCH($C1705,'Policy Characteristics'!$C:$C,0))),"",INDEX('Policy Characteristics'!I:I,MATCH($C1705,'Policy Characteristics'!$C:$C,0)))</f>
        <v>% of BAU price</v>
      </c>
      <c r="P1705" s="76" t="str">
        <f>IF(ISBLANK(INDEX('Policy Characteristics'!J:J,MATCH($C1705,'Policy Characteristics'!$C:$C,0))),"",INDEX('Policy Characteristics'!J:J,MATCH($C1705,'Policy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5" s="76" t="str">
        <f>IF(ISBLANK(INDEX('Policy Characteristics'!K:K,MATCH($C1705,'Policy Characteristics'!$C:$C,0))),"",INDEX('Policy Characteristics'!K:K,MATCH($C1705,'Policy Characteristics'!$C:$C,0)))</f>
        <v>fuels.html#fuel-taxes</v>
      </c>
      <c r="R1705" s="76" t="str">
        <f>IF(ISBLANK(INDEX('Policy Characteristics'!L:L,MATCH($C1705,'Policy Characteristics'!$C:$C,0))),"",INDEX('Policy Characteristics'!L:L,MATCH($C1705,'Policy Characteristics'!$C:$C,0)))</f>
        <v>fuel-taxes.html</v>
      </c>
    </row>
    <row r="1706" spans="1:18" s="76" customFormat="1" x14ac:dyDescent="0.25">
      <c r="A1706" s="76" t="str">
        <f>IF(ISBLANK(INDEX('Policy Characteristics'!A:A,MATCH($C1706,'Policy Characteristics'!$C:$C,0))),"",INDEX('Policy Characteristics'!A:A,MATCH($C1706,'Policy Characteristics'!$C:$C,0)))</f>
        <v>Cross-Sector</v>
      </c>
      <c r="B1706" s="234" t="str">
        <f>IF(ISBLANK(INDEX('Policy Characteristics'!B:B,MATCH($C1706,'Policy Characteristics'!$C:$C,0))),"",INDEX('Policy Characteristics'!B:B,MATCH($C1706,'Policy Characteristics'!$C:$C,0)))</f>
        <v>Fuel Taxes or Subsidies</v>
      </c>
      <c r="C1706" s="242" t="str">
        <f t="shared" si="54"/>
        <v>Additional Fuel Tax or Subsidy Rate by Fuel</v>
      </c>
      <c r="D1706" s="78" t="s">
        <v>47</v>
      </c>
      <c r="E1706" s="88" t="s">
        <v>330</v>
      </c>
      <c r="F1706" s="78" t="s">
        <v>88</v>
      </c>
      <c r="G1706" s="88" t="s">
        <v>4</v>
      </c>
      <c r="H1706" s="15">
        <v>738</v>
      </c>
      <c r="I1706" s="235" t="s">
        <v>44</v>
      </c>
      <c r="J1706" s="236" t="str">
        <f>IF(ISBLANK(INDEX('Policy Characteristics'!D:D,MATCH($C1706,'Policy Characteristics'!$C:$C,0))),"",INDEX('Policy Characteristics'!D:D,MATCH($C1706,'Policy Characteristics'!$C:$C,0)))</f>
        <v>Fuel Taxes or Subsidies</v>
      </c>
      <c r="K1706" s="76" t="str">
        <f>IF(ISBLANK(INDEX('Policy Characteristics'!E:E,MATCH($C1706,'Policy Characteristics'!$C:$C,0))),"",INDEX('Policy Characteristics'!E:E,MATCH($C1706,'Policy Characteristics'!$C:$C,0)))</f>
        <v>cross fuel tax</v>
      </c>
      <c r="L1706" s="239">
        <f>IF(ISBLANK(INDEX('Policy Characteristics'!F:F,MATCH($C1706,'Policy Characteristics'!$C:$C,0))),"",INDEX('Policy Characteristics'!F:F,MATCH($C1706,'Policy Characteristics'!$C:$C,0)))</f>
        <v>-0.9</v>
      </c>
      <c r="M1706" s="239">
        <f>IF(ISBLANK(INDEX('Policy Characteristics'!G:G,MATCH($C1706,'Policy Characteristics'!$C:$C,0))),"",INDEX('Policy Characteristics'!G:G,MATCH($C1706,'Policy Characteristics'!$C:$C,0)))</f>
        <v>0.9</v>
      </c>
      <c r="N1706" s="239">
        <f>IF(ISBLANK(INDEX('Policy Characteristics'!H:H,MATCH($C1706,'Policy Characteristics'!$C:$C,0))),"",INDEX('Policy Characteristics'!H:H,MATCH($C1706,'Policy Characteristics'!$C:$C,0)))</f>
        <v>0.01</v>
      </c>
      <c r="O1706" s="76" t="str">
        <f>IF(ISBLANK(INDEX('Policy Characteristics'!I:I,MATCH($C1706,'Policy Characteristics'!$C:$C,0))),"",INDEX('Policy Characteristics'!I:I,MATCH($C1706,'Policy Characteristics'!$C:$C,0)))</f>
        <v>% of BAU price</v>
      </c>
      <c r="P1706" s="76" t="str">
        <f>IF(ISBLANK(INDEX('Policy Characteristics'!J:J,MATCH($C1706,'Policy Characteristics'!$C:$C,0))),"",INDEX('Policy Characteristics'!J:J,MATCH($C1706,'Policy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6" s="76" t="str">
        <f>IF(ISBLANK(INDEX('Policy Characteristics'!K:K,MATCH($C1706,'Policy Characteristics'!$C:$C,0))),"",INDEX('Policy Characteristics'!K:K,MATCH($C1706,'Policy Characteristics'!$C:$C,0)))</f>
        <v>fuels.html#fuel-taxes</v>
      </c>
      <c r="R1706" s="76" t="str">
        <f>IF(ISBLANK(INDEX('Policy Characteristics'!L:L,MATCH($C1706,'Policy Characteristics'!$C:$C,0))),"",INDEX('Policy Characteristics'!L:L,MATCH($C1706,'Policy Characteristics'!$C:$C,0)))</f>
        <v>fuel-taxes.html</v>
      </c>
    </row>
    <row r="1707" spans="1:18" s="76" customFormat="1" x14ac:dyDescent="0.25">
      <c r="A1707" s="76" t="str">
        <f>IF(ISBLANK(INDEX('Policy Characteristics'!A:A,MATCH($C1707,'Policy Characteristics'!$C:$C,0))),"",INDEX('Policy Characteristics'!A:A,MATCH($C1707,'Policy Characteristics'!$C:$C,0)))</f>
        <v>Cross-Sector</v>
      </c>
      <c r="B1707" s="234" t="str">
        <f>IF(ISBLANK(INDEX('Policy Characteristics'!B:B,MATCH($C1707,'Policy Characteristics'!$C:$C,0))),"",INDEX('Policy Characteristics'!B:B,MATCH($C1707,'Policy Characteristics'!$C:$C,0)))</f>
        <v>Fuel Taxes or Subsidies</v>
      </c>
      <c r="C1707" s="242" t="str">
        <f t="shared" si="54"/>
        <v>Additional Fuel Tax or Subsidy Rate by Fuel</v>
      </c>
      <c r="D1707" s="78" t="s">
        <v>51</v>
      </c>
      <c r="E1707" s="88" t="s">
        <v>330</v>
      </c>
      <c r="F1707" s="78" t="s">
        <v>92</v>
      </c>
      <c r="G1707" s="88" t="s">
        <v>4</v>
      </c>
      <c r="H1707" s="15">
        <v>739</v>
      </c>
      <c r="I1707" s="235" t="s">
        <v>44</v>
      </c>
      <c r="J1707" s="236" t="str">
        <f>IF(ISBLANK(INDEX('Policy Characteristics'!D:D,MATCH($C1707,'Policy Characteristics'!$C:$C,0))),"",INDEX('Policy Characteristics'!D:D,MATCH($C1707,'Policy Characteristics'!$C:$C,0)))</f>
        <v>Fuel Taxes or Subsidies</v>
      </c>
      <c r="K1707" s="76" t="str">
        <f>IF(ISBLANK(INDEX('Policy Characteristics'!E:E,MATCH($C1707,'Policy Characteristics'!$C:$C,0))),"",INDEX('Policy Characteristics'!E:E,MATCH($C1707,'Policy Characteristics'!$C:$C,0)))</f>
        <v>cross fuel tax</v>
      </c>
      <c r="L1707" s="239">
        <f>IF(ISBLANK(INDEX('Policy Characteristics'!F:F,MATCH($C1707,'Policy Characteristics'!$C:$C,0))),"",INDEX('Policy Characteristics'!F:F,MATCH($C1707,'Policy Characteristics'!$C:$C,0)))</f>
        <v>-0.9</v>
      </c>
      <c r="M1707" s="239">
        <f>IF(ISBLANK(INDEX('Policy Characteristics'!G:G,MATCH($C1707,'Policy Characteristics'!$C:$C,0))),"",INDEX('Policy Characteristics'!G:G,MATCH($C1707,'Policy Characteristics'!$C:$C,0)))</f>
        <v>0.9</v>
      </c>
      <c r="N1707" s="239">
        <f>IF(ISBLANK(INDEX('Policy Characteristics'!H:H,MATCH($C1707,'Policy Characteristics'!$C:$C,0))),"",INDEX('Policy Characteristics'!H:H,MATCH($C1707,'Policy Characteristics'!$C:$C,0)))</f>
        <v>0.01</v>
      </c>
      <c r="O1707" s="76" t="str">
        <f>IF(ISBLANK(INDEX('Policy Characteristics'!I:I,MATCH($C1707,'Policy Characteristics'!$C:$C,0))),"",INDEX('Policy Characteristics'!I:I,MATCH($C1707,'Policy Characteristics'!$C:$C,0)))</f>
        <v>% of BAU price</v>
      </c>
      <c r="P1707" s="76" t="str">
        <f>IF(ISBLANK(INDEX('Policy Characteristics'!J:J,MATCH($C1707,'Policy Characteristics'!$C:$C,0))),"",INDEX('Policy Characteristics'!J:J,MATCH($C1707,'Policy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7" s="76" t="str">
        <f>IF(ISBLANK(INDEX('Policy Characteristics'!K:K,MATCH($C1707,'Policy Characteristics'!$C:$C,0))),"",INDEX('Policy Characteristics'!K:K,MATCH($C1707,'Policy Characteristics'!$C:$C,0)))</f>
        <v>fuels.html#fuel-taxes</v>
      </c>
      <c r="R1707" s="76" t="str">
        <f>IF(ISBLANK(INDEX('Policy Characteristics'!L:L,MATCH($C1707,'Policy Characteristics'!$C:$C,0))),"",INDEX('Policy Characteristics'!L:L,MATCH($C1707,'Policy Characteristics'!$C:$C,0)))</f>
        <v>fuel-taxes.html</v>
      </c>
    </row>
    <row r="1708" spans="1:18" s="76" customFormat="1" x14ac:dyDescent="0.25">
      <c r="A1708" s="76" t="str">
        <f>IF(ISBLANK(INDEX('Policy Characteristics'!A:A,MATCH($C1708,'Policy Characteristics'!$C:$C,0))),"",INDEX('Policy Characteristics'!A:A,MATCH($C1708,'Policy Characteristics'!$C:$C,0)))</f>
        <v>Cross-Sector</v>
      </c>
      <c r="B1708" s="234" t="str">
        <f>IF(ISBLANK(INDEX('Policy Characteristics'!B:B,MATCH($C1708,'Policy Characteristics'!$C:$C,0))),"",INDEX('Policy Characteristics'!B:B,MATCH($C1708,'Policy Characteristics'!$C:$C,0)))</f>
        <v>Fuel Taxes or Subsidies</v>
      </c>
      <c r="C1708" s="242" t="str">
        <f t="shared" si="54"/>
        <v>Additional Fuel Tax or Subsidy Rate by Fuel</v>
      </c>
      <c r="D1708" s="78" t="s">
        <v>53</v>
      </c>
      <c r="E1708" s="88" t="s">
        <v>330</v>
      </c>
      <c r="F1708" s="78" t="s">
        <v>95</v>
      </c>
      <c r="G1708" s="88" t="s">
        <v>4</v>
      </c>
      <c r="H1708" s="15">
        <v>81</v>
      </c>
      <c r="I1708" s="235" t="s">
        <v>43</v>
      </c>
      <c r="J1708" s="236" t="str">
        <f>IF(ISBLANK(INDEX('Policy Characteristics'!D:D,MATCH($C1708,'Policy Characteristics'!$C:$C,0))),"",INDEX('Policy Characteristics'!D:D,MATCH($C1708,'Policy Characteristics'!$C:$C,0)))</f>
        <v>Fuel Taxes or Subsidies</v>
      </c>
      <c r="K1708" s="76" t="str">
        <f>IF(ISBLANK(INDEX('Policy Characteristics'!E:E,MATCH($C1708,'Policy Characteristics'!$C:$C,0))),"",INDEX('Policy Characteristics'!E:E,MATCH($C1708,'Policy Characteristics'!$C:$C,0)))</f>
        <v>cross fuel tax</v>
      </c>
      <c r="L1708" s="239">
        <f>IF(ISBLANK(INDEX('Policy Characteristics'!F:F,MATCH($C1708,'Policy Characteristics'!$C:$C,0))),"",INDEX('Policy Characteristics'!F:F,MATCH($C1708,'Policy Characteristics'!$C:$C,0)))</f>
        <v>-0.9</v>
      </c>
      <c r="M1708" s="239">
        <f>IF(ISBLANK(INDEX('Policy Characteristics'!G:G,MATCH($C1708,'Policy Characteristics'!$C:$C,0))),"",INDEX('Policy Characteristics'!G:G,MATCH($C1708,'Policy Characteristics'!$C:$C,0)))</f>
        <v>0.9</v>
      </c>
      <c r="N1708" s="239">
        <f>IF(ISBLANK(INDEX('Policy Characteristics'!H:H,MATCH($C1708,'Policy Characteristics'!$C:$C,0))),"",INDEX('Policy Characteristics'!H:H,MATCH($C1708,'Policy Characteristics'!$C:$C,0)))</f>
        <v>0.01</v>
      </c>
      <c r="O1708" s="76" t="str">
        <f>IF(ISBLANK(INDEX('Policy Characteristics'!I:I,MATCH($C1708,'Policy Characteristics'!$C:$C,0))),"",INDEX('Policy Characteristics'!I:I,MATCH($C1708,'Policy Characteristics'!$C:$C,0)))</f>
        <v>% of BAU price</v>
      </c>
      <c r="P1708" s="76" t="str">
        <f>IF(ISBLANK(INDEX('Policy Characteristics'!J:J,MATCH($C1708,'Policy Characteristics'!$C:$C,0))),"",INDEX('Policy Characteristics'!J:J,MATCH($C1708,'Policy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8" s="76" t="str">
        <f>IF(ISBLANK(INDEX('Policy Characteristics'!K:K,MATCH($C1708,'Policy Characteristics'!$C:$C,0))),"",INDEX('Policy Characteristics'!K:K,MATCH($C1708,'Policy Characteristics'!$C:$C,0)))</f>
        <v>fuels.html#fuel-taxes</v>
      </c>
      <c r="R1708" s="76" t="str">
        <f>IF(ISBLANK(INDEX('Policy Characteristics'!L:L,MATCH($C1708,'Policy Characteristics'!$C:$C,0))),"",INDEX('Policy Characteristics'!L:L,MATCH($C1708,'Policy Characteristics'!$C:$C,0)))</f>
        <v>fuel-taxes.html</v>
      </c>
    </row>
    <row r="1709" spans="1:18" s="76" customFormat="1" x14ac:dyDescent="0.25">
      <c r="A1709" s="76" t="str">
        <f>IF(ISBLANK(INDEX('Policy Characteristics'!A:A,MATCH($C1709,'Policy Characteristics'!$C:$C,0))),"",INDEX('Policy Characteristics'!A:A,MATCH($C1709,'Policy Characteristics'!$C:$C,0)))</f>
        <v>Cross-Sector</v>
      </c>
      <c r="B1709" s="234" t="str">
        <f>IF(ISBLANK(INDEX('Policy Characteristics'!B:B,MATCH($C1709,'Policy Characteristics'!$C:$C,0))),"",INDEX('Policy Characteristics'!B:B,MATCH($C1709,'Policy Characteristics'!$C:$C,0)))</f>
        <v>Fuel Taxes or Subsidies</v>
      </c>
      <c r="C1709" s="242" t="str">
        <f t="shared" si="54"/>
        <v>Additional Fuel Tax or Subsidy Rate by Fuel</v>
      </c>
      <c r="D1709" s="78" t="s">
        <v>54</v>
      </c>
      <c r="E1709" s="88" t="s">
        <v>330</v>
      </c>
      <c r="F1709" s="78" t="s">
        <v>96</v>
      </c>
      <c r="G1709" s="88" t="s">
        <v>4</v>
      </c>
      <c r="H1709" s="15">
        <v>82</v>
      </c>
      <c r="I1709" s="235" t="s">
        <v>43</v>
      </c>
      <c r="J1709" s="236" t="str">
        <f>IF(ISBLANK(INDEX('Policy Characteristics'!D:D,MATCH($C1709,'Policy Characteristics'!$C:$C,0))),"",INDEX('Policy Characteristics'!D:D,MATCH($C1709,'Policy Characteristics'!$C:$C,0)))</f>
        <v>Fuel Taxes or Subsidies</v>
      </c>
      <c r="K1709" s="76" t="str">
        <f>IF(ISBLANK(INDEX('Policy Characteristics'!E:E,MATCH($C1709,'Policy Characteristics'!$C:$C,0))),"",INDEX('Policy Characteristics'!E:E,MATCH($C1709,'Policy Characteristics'!$C:$C,0)))</f>
        <v>cross fuel tax</v>
      </c>
      <c r="L1709" s="239">
        <f>IF(ISBLANK(INDEX('Policy Characteristics'!F:F,MATCH($C1709,'Policy Characteristics'!$C:$C,0))),"",INDEX('Policy Characteristics'!F:F,MATCH($C1709,'Policy Characteristics'!$C:$C,0)))</f>
        <v>-0.9</v>
      </c>
      <c r="M1709" s="239">
        <f>IF(ISBLANK(INDEX('Policy Characteristics'!G:G,MATCH($C1709,'Policy Characteristics'!$C:$C,0))),"",INDEX('Policy Characteristics'!G:G,MATCH($C1709,'Policy Characteristics'!$C:$C,0)))</f>
        <v>0.9</v>
      </c>
      <c r="N1709" s="239">
        <f>IF(ISBLANK(INDEX('Policy Characteristics'!H:H,MATCH($C1709,'Policy Characteristics'!$C:$C,0))),"",INDEX('Policy Characteristics'!H:H,MATCH($C1709,'Policy Characteristics'!$C:$C,0)))</f>
        <v>0.01</v>
      </c>
      <c r="O1709" s="76" t="str">
        <f>IF(ISBLANK(INDEX('Policy Characteristics'!I:I,MATCH($C1709,'Policy Characteristics'!$C:$C,0))),"",INDEX('Policy Characteristics'!I:I,MATCH($C1709,'Policy Characteristics'!$C:$C,0)))</f>
        <v>% of BAU price</v>
      </c>
      <c r="P1709" s="76" t="str">
        <f>IF(ISBLANK(INDEX('Policy Characteristics'!J:J,MATCH($C1709,'Policy Characteristics'!$C:$C,0))),"",INDEX('Policy Characteristics'!J:J,MATCH($C1709,'Policy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9" s="76" t="str">
        <f>IF(ISBLANK(INDEX('Policy Characteristics'!K:K,MATCH($C1709,'Policy Characteristics'!$C:$C,0))),"",INDEX('Policy Characteristics'!K:K,MATCH($C1709,'Policy Characteristics'!$C:$C,0)))</f>
        <v>fuels.html#fuel-taxes</v>
      </c>
      <c r="R1709" s="76" t="str">
        <f>IF(ISBLANK(INDEX('Policy Characteristics'!L:L,MATCH($C1709,'Policy Characteristics'!$C:$C,0))),"",INDEX('Policy Characteristics'!L:L,MATCH($C1709,'Policy Characteristics'!$C:$C,0)))</f>
        <v>fuel-taxes.html</v>
      </c>
    </row>
    <row r="1710" spans="1:18" s="76" customFormat="1" x14ac:dyDescent="0.25">
      <c r="A1710" s="76" t="str">
        <f>IF(ISBLANK(INDEX('Policy Characteristics'!A:A,MATCH($C1710,'Policy Characteristics'!$C:$C,0))),"",INDEX('Policy Characteristics'!A:A,MATCH($C1710,'Policy Characteristics'!$C:$C,0)))</f>
        <v>Cross-Sector</v>
      </c>
      <c r="B1710" s="234" t="str">
        <f>IF(ISBLANK(INDEX('Policy Characteristics'!B:B,MATCH($C1710,'Policy Characteristics'!$C:$C,0))),"",INDEX('Policy Characteristics'!B:B,MATCH($C1710,'Policy Characteristics'!$C:$C,0)))</f>
        <v>Fuel Taxes or Subsidies</v>
      </c>
      <c r="C1710" s="242" t="str">
        <f t="shared" si="54"/>
        <v>Additional Fuel Tax or Subsidy Rate by Fuel</v>
      </c>
      <c r="D1710" s="78" t="s">
        <v>55</v>
      </c>
      <c r="E1710" s="88" t="s">
        <v>330</v>
      </c>
      <c r="F1710" s="78" t="s">
        <v>97</v>
      </c>
      <c r="G1710" s="88" t="s">
        <v>4</v>
      </c>
      <c r="H1710" s="15">
        <v>740</v>
      </c>
      <c r="I1710" s="235" t="s">
        <v>43</v>
      </c>
      <c r="J1710" s="236" t="str">
        <f>IF(ISBLANK(INDEX('Policy Characteristics'!D:D,MATCH($C1710,'Policy Characteristics'!$C:$C,0))),"",INDEX('Policy Characteristics'!D:D,MATCH($C1710,'Policy Characteristics'!$C:$C,0)))</f>
        <v>Fuel Taxes or Subsidies</v>
      </c>
      <c r="K1710" s="76" t="str">
        <f>IF(ISBLANK(INDEX('Policy Characteristics'!E:E,MATCH($C1710,'Policy Characteristics'!$C:$C,0))),"",INDEX('Policy Characteristics'!E:E,MATCH($C1710,'Policy Characteristics'!$C:$C,0)))</f>
        <v>cross fuel tax</v>
      </c>
      <c r="L1710" s="239">
        <f>IF(ISBLANK(INDEX('Policy Characteristics'!F:F,MATCH($C1710,'Policy Characteristics'!$C:$C,0))),"",INDEX('Policy Characteristics'!F:F,MATCH($C1710,'Policy Characteristics'!$C:$C,0)))</f>
        <v>-0.9</v>
      </c>
      <c r="M1710" s="239">
        <f>IF(ISBLANK(INDEX('Policy Characteristics'!G:G,MATCH($C1710,'Policy Characteristics'!$C:$C,0))),"",INDEX('Policy Characteristics'!G:G,MATCH($C1710,'Policy Characteristics'!$C:$C,0)))</f>
        <v>0.9</v>
      </c>
      <c r="N1710" s="239">
        <f>IF(ISBLANK(INDEX('Policy Characteristics'!H:H,MATCH($C1710,'Policy Characteristics'!$C:$C,0))),"",INDEX('Policy Characteristics'!H:H,MATCH($C1710,'Policy Characteristics'!$C:$C,0)))</f>
        <v>0.01</v>
      </c>
      <c r="O1710" s="76" t="str">
        <f>IF(ISBLANK(INDEX('Policy Characteristics'!I:I,MATCH($C1710,'Policy Characteristics'!$C:$C,0))),"",INDEX('Policy Characteristics'!I:I,MATCH($C1710,'Policy Characteristics'!$C:$C,0)))</f>
        <v>% of BAU price</v>
      </c>
      <c r="P1710" s="76" t="str">
        <f>IF(ISBLANK(INDEX('Policy Characteristics'!J:J,MATCH($C1710,'Policy Characteristics'!$C:$C,0))),"",INDEX('Policy Characteristics'!J:J,MATCH($C1710,'Policy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0" s="76" t="str">
        <f>IF(ISBLANK(INDEX('Policy Characteristics'!K:K,MATCH($C1710,'Policy Characteristics'!$C:$C,0))),"",INDEX('Policy Characteristics'!K:K,MATCH($C1710,'Policy Characteristics'!$C:$C,0)))</f>
        <v>fuels.html#fuel-taxes</v>
      </c>
      <c r="R1710" s="76" t="str">
        <f>IF(ISBLANK(INDEX('Policy Characteristics'!L:L,MATCH($C1710,'Policy Characteristics'!$C:$C,0))),"",INDEX('Policy Characteristics'!L:L,MATCH($C1710,'Policy Characteristics'!$C:$C,0)))</f>
        <v>fuel-taxes.html</v>
      </c>
    </row>
    <row r="1711" spans="1:18" s="76" customFormat="1" x14ac:dyDescent="0.25">
      <c r="A1711" s="76" t="str">
        <f>IF(ISBLANK(INDEX('Policy Characteristics'!A:A,MATCH($C1711,'Policy Characteristics'!$C:$C,0))),"",INDEX('Policy Characteristics'!A:A,MATCH($C1711,'Policy Characteristics'!$C:$C,0)))</f>
        <v>Cross-Sector</v>
      </c>
      <c r="B1711" s="234" t="str">
        <f>IF(ISBLANK(INDEX('Policy Characteristics'!B:B,MATCH($C1711,'Policy Characteristics'!$C:$C,0))),"",INDEX('Policy Characteristics'!B:B,MATCH($C1711,'Policy Characteristics'!$C:$C,0)))</f>
        <v>Fuel Taxes or Subsidies</v>
      </c>
      <c r="C1711" s="242" t="str">
        <f t="shared" si="54"/>
        <v>Additional Fuel Tax or Subsidy Rate by Fuel</v>
      </c>
      <c r="D1711" s="78" t="s">
        <v>56</v>
      </c>
      <c r="E1711" s="88" t="s">
        <v>330</v>
      </c>
      <c r="F1711" s="78" t="s">
        <v>98</v>
      </c>
      <c r="G1711" s="88" t="s">
        <v>4</v>
      </c>
      <c r="H1711" s="15">
        <v>741</v>
      </c>
      <c r="I1711" s="235" t="s">
        <v>43</v>
      </c>
      <c r="J1711" s="236" t="str">
        <f>IF(ISBLANK(INDEX('Policy Characteristics'!D:D,MATCH($C1711,'Policy Characteristics'!$C:$C,0))),"",INDEX('Policy Characteristics'!D:D,MATCH($C1711,'Policy Characteristics'!$C:$C,0)))</f>
        <v>Fuel Taxes or Subsidies</v>
      </c>
      <c r="K1711" s="76" t="str">
        <f>IF(ISBLANK(INDEX('Policy Characteristics'!E:E,MATCH($C1711,'Policy Characteristics'!$C:$C,0))),"",INDEX('Policy Characteristics'!E:E,MATCH($C1711,'Policy Characteristics'!$C:$C,0)))</f>
        <v>cross fuel tax</v>
      </c>
      <c r="L1711" s="239">
        <f>IF(ISBLANK(INDEX('Policy Characteristics'!F:F,MATCH($C1711,'Policy Characteristics'!$C:$C,0))),"",INDEX('Policy Characteristics'!F:F,MATCH($C1711,'Policy Characteristics'!$C:$C,0)))</f>
        <v>-0.9</v>
      </c>
      <c r="M1711" s="239">
        <f>IF(ISBLANK(INDEX('Policy Characteristics'!G:G,MATCH($C1711,'Policy Characteristics'!$C:$C,0))),"",INDEX('Policy Characteristics'!G:G,MATCH($C1711,'Policy Characteristics'!$C:$C,0)))</f>
        <v>0.9</v>
      </c>
      <c r="N1711" s="239">
        <f>IF(ISBLANK(INDEX('Policy Characteristics'!H:H,MATCH($C1711,'Policy Characteristics'!$C:$C,0))),"",INDEX('Policy Characteristics'!H:H,MATCH($C1711,'Policy Characteristics'!$C:$C,0)))</f>
        <v>0.01</v>
      </c>
      <c r="O1711" s="76" t="str">
        <f>IF(ISBLANK(INDEX('Policy Characteristics'!I:I,MATCH($C1711,'Policy Characteristics'!$C:$C,0))),"",INDEX('Policy Characteristics'!I:I,MATCH($C1711,'Policy Characteristics'!$C:$C,0)))</f>
        <v>% of BAU price</v>
      </c>
      <c r="P1711" s="76" t="str">
        <f>IF(ISBLANK(INDEX('Policy Characteristics'!J:J,MATCH($C1711,'Policy Characteristics'!$C:$C,0))),"",INDEX('Policy Characteristics'!J:J,MATCH($C1711,'Policy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1" s="76" t="str">
        <f>IF(ISBLANK(INDEX('Policy Characteristics'!K:K,MATCH($C1711,'Policy Characteristics'!$C:$C,0))),"",INDEX('Policy Characteristics'!K:K,MATCH($C1711,'Policy Characteristics'!$C:$C,0)))</f>
        <v>fuels.html#fuel-taxes</v>
      </c>
      <c r="R1711" s="76" t="str">
        <f>IF(ISBLANK(INDEX('Policy Characteristics'!L:L,MATCH($C1711,'Policy Characteristics'!$C:$C,0))),"",INDEX('Policy Characteristics'!L:L,MATCH($C1711,'Policy Characteristics'!$C:$C,0)))</f>
        <v>fuel-taxes.html</v>
      </c>
    </row>
    <row r="1712" spans="1:18" x14ac:dyDescent="0.25">
      <c r="A1712" s="76" t="str">
        <f>IF(ISBLANK(INDEX('Policy Characteristics'!A:A,MATCH($C1712,'Policy Characteristics'!$C:$C,0))),"",INDEX('Policy Characteristics'!A:A,MATCH($C1712,'Policy Characteristics'!$C:$C,0)))</f>
        <v>Cross-Sector</v>
      </c>
      <c r="B1712" s="234" t="str">
        <f>IF(ISBLANK(INDEX('Policy Characteristics'!B:B,MATCH($C1712,'Policy Characteristics'!$C:$C,0))),"",INDEX('Policy Characteristics'!B:B,MATCH($C1712,'Policy Characteristics'!$C:$C,0)))</f>
        <v>Fuel Taxes or Subsidies</v>
      </c>
      <c r="C1712" s="242" t="str">
        <f t="shared" si="54"/>
        <v>Additional Fuel Tax or Subsidy Rate by Fuel</v>
      </c>
      <c r="D1712" s="78" t="s">
        <v>716</v>
      </c>
      <c r="E1712" s="88" t="s">
        <v>330</v>
      </c>
      <c r="F1712" s="78" t="s">
        <v>717</v>
      </c>
      <c r="G1712" s="88" t="s">
        <v>4</v>
      </c>
      <c r="H1712" s="15">
        <v>742</v>
      </c>
      <c r="I1712" s="235" t="s">
        <v>43</v>
      </c>
      <c r="J1712" s="236" t="str">
        <f>IF(ISBLANK(INDEX('Policy Characteristics'!D:D,MATCH($C1712,'Policy Characteristics'!$C:$C,0))),"",INDEX('Policy Characteristics'!D:D,MATCH($C1712,'Policy Characteristics'!$C:$C,0)))</f>
        <v>Fuel Taxes or Subsidies</v>
      </c>
      <c r="K1712" s="76" t="str">
        <f>IF(ISBLANK(INDEX('Policy Characteristics'!E:E,MATCH($C1712,'Policy Characteristics'!$C:$C,0))),"",INDEX('Policy Characteristics'!E:E,MATCH($C1712,'Policy Characteristics'!$C:$C,0)))</f>
        <v>cross fuel tax</v>
      </c>
      <c r="L1712" s="239">
        <f>IF(ISBLANK(INDEX('Policy Characteristics'!F:F,MATCH($C1712,'Policy Characteristics'!$C:$C,0))),"",INDEX('Policy Characteristics'!F:F,MATCH($C1712,'Policy Characteristics'!$C:$C,0)))</f>
        <v>-0.9</v>
      </c>
      <c r="M1712" s="239">
        <f>IF(ISBLANK(INDEX('Policy Characteristics'!G:G,MATCH($C1712,'Policy Characteristics'!$C:$C,0))),"",INDEX('Policy Characteristics'!G:G,MATCH($C1712,'Policy Characteristics'!$C:$C,0)))</f>
        <v>0.9</v>
      </c>
      <c r="N1712" s="239">
        <f>IF(ISBLANK(INDEX('Policy Characteristics'!H:H,MATCH($C1712,'Policy Characteristics'!$C:$C,0))),"",INDEX('Policy Characteristics'!H:H,MATCH($C1712,'Policy Characteristics'!$C:$C,0)))</f>
        <v>0.01</v>
      </c>
      <c r="O1712" s="76" t="str">
        <f>IF(ISBLANK(INDEX('Policy Characteristics'!I:I,MATCH($C1712,'Policy Characteristics'!$C:$C,0))),"",INDEX('Policy Characteristics'!I:I,MATCH($C1712,'Policy Characteristics'!$C:$C,0)))</f>
        <v>% of BAU price</v>
      </c>
      <c r="P1712" s="76" t="str">
        <f>IF(ISBLANK(INDEX('Policy Characteristics'!J:J,MATCH($C1712,'Policy Characteristics'!$C:$C,0))),"",INDEX('Policy Characteristics'!J:J,MATCH($C1712,'Policy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2" s="76" t="str">
        <f>IF(ISBLANK(INDEX('Policy Characteristics'!K:K,MATCH($C1712,'Policy Characteristics'!$C:$C,0))),"",INDEX('Policy Characteristics'!K:K,MATCH($C1712,'Policy Characteristics'!$C:$C,0)))</f>
        <v>fuels.html#fuel-taxes</v>
      </c>
      <c r="R1712" s="76" t="str">
        <f>IF(ISBLANK(INDEX('Policy Characteristics'!L:L,MATCH($C1712,'Policy Characteristics'!$C:$C,0))),"",INDEX('Policy Characteristics'!L:L,MATCH($C1712,'Policy Characteristics'!$C:$C,0)))</f>
        <v>fuel-taxes.html</v>
      </c>
    </row>
    <row r="1713" spans="1:18" x14ac:dyDescent="0.25">
      <c r="A1713" s="76" t="str">
        <f>IF(ISBLANK(INDEX('Policy Characteristics'!A:A,MATCH($C1713,'Policy Characteristics'!$C:$C,0))),"",INDEX('Policy Characteristics'!A:A,MATCH($C1713,'Policy Characteristics'!$C:$C,0)))</f>
        <v>Cross-Sector</v>
      </c>
      <c r="B1713" s="234" t="str">
        <f>IF(ISBLANK(INDEX('Policy Characteristics'!B:B,MATCH($C1713,'Policy Characteristics'!$C:$C,0))),"",INDEX('Policy Characteristics'!B:B,MATCH($C1713,'Policy Characteristics'!$C:$C,0)))</f>
        <v>Fuel Taxes or Subsidies</v>
      </c>
      <c r="C1713" s="242" t="str">
        <f t="shared" si="54"/>
        <v>Additional Fuel Tax or Subsidy Rate by Fuel</v>
      </c>
      <c r="D1713" s="78" t="s">
        <v>75</v>
      </c>
      <c r="E1713" s="88" t="s">
        <v>330</v>
      </c>
      <c r="F1713" s="78" t="s">
        <v>99</v>
      </c>
      <c r="G1713" s="88" t="s">
        <v>4</v>
      </c>
      <c r="H1713" s="15">
        <v>743</v>
      </c>
      <c r="I1713" s="235" t="s">
        <v>44</v>
      </c>
      <c r="J1713" s="236" t="str">
        <f>IF(ISBLANK(INDEX('Policy Characteristics'!D:D,MATCH($C1713,'Policy Characteristics'!$C:$C,0))),"",INDEX('Policy Characteristics'!D:D,MATCH($C1713,'Policy Characteristics'!$C:$C,0)))</f>
        <v>Fuel Taxes or Subsidies</v>
      </c>
      <c r="K1713" s="76" t="str">
        <f>IF(ISBLANK(INDEX('Policy Characteristics'!E:E,MATCH($C1713,'Policy Characteristics'!$C:$C,0))),"",INDEX('Policy Characteristics'!E:E,MATCH($C1713,'Policy Characteristics'!$C:$C,0)))</f>
        <v>cross fuel tax</v>
      </c>
      <c r="L1713" s="239">
        <f>IF(ISBLANK(INDEX('Policy Characteristics'!F:F,MATCH($C1713,'Policy Characteristics'!$C:$C,0))),"",INDEX('Policy Characteristics'!F:F,MATCH($C1713,'Policy Characteristics'!$C:$C,0)))</f>
        <v>-0.9</v>
      </c>
      <c r="M1713" s="239">
        <f>IF(ISBLANK(INDEX('Policy Characteristics'!G:G,MATCH($C1713,'Policy Characteristics'!$C:$C,0))),"",INDEX('Policy Characteristics'!G:G,MATCH($C1713,'Policy Characteristics'!$C:$C,0)))</f>
        <v>0.9</v>
      </c>
      <c r="N1713" s="239">
        <f>IF(ISBLANK(INDEX('Policy Characteristics'!H:H,MATCH($C1713,'Policy Characteristics'!$C:$C,0))),"",INDEX('Policy Characteristics'!H:H,MATCH($C1713,'Policy Characteristics'!$C:$C,0)))</f>
        <v>0.01</v>
      </c>
      <c r="O1713" s="76" t="str">
        <f>IF(ISBLANK(INDEX('Policy Characteristics'!I:I,MATCH($C1713,'Policy Characteristics'!$C:$C,0))),"",INDEX('Policy Characteristics'!I:I,MATCH($C1713,'Policy Characteristics'!$C:$C,0)))</f>
        <v>% of BAU price</v>
      </c>
      <c r="P1713" s="76" t="str">
        <f>IF(ISBLANK(INDEX('Policy Characteristics'!J:J,MATCH($C1713,'Policy Characteristics'!$C:$C,0))),"",INDEX('Policy Characteristics'!J:J,MATCH($C1713,'Policy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3" s="76" t="str">
        <f>IF(ISBLANK(INDEX('Policy Characteristics'!K:K,MATCH($C1713,'Policy Characteristics'!$C:$C,0))),"",INDEX('Policy Characteristics'!K:K,MATCH($C1713,'Policy Characteristics'!$C:$C,0)))</f>
        <v>fuels.html#fuel-taxes</v>
      </c>
      <c r="R1713" s="76" t="str">
        <f>IF(ISBLANK(INDEX('Policy Characteristics'!L:L,MATCH($C1713,'Policy Characteristics'!$C:$C,0))),"",INDEX('Policy Characteristics'!L:L,MATCH($C1713,'Policy Characteristics'!$C:$C,0)))</f>
        <v>fuel-taxes.html</v>
      </c>
    </row>
    <row r="1714" spans="1:18" x14ac:dyDescent="0.25">
      <c r="A1714" s="76" t="str">
        <f>IF(ISBLANK(INDEX('Policy Characteristics'!A:A,MATCH($C1714,'Policy Characteristics'!$C:$C,0))),"",INDEX('Policy Characteristics'!A:A,MATCH($C1714,'Policy Characteristics'!$C:$C,0)))</f>
        <v>Cross-Sector</v>
      </c>
      <c r="B1714" s="234" t="str">
        <f>IF(ISBLANK(INDEX('Policy Characteristics'!B:B,MATCH($C1714,'Policy Characteristics'!$C:$C,0))),"",INDEX('Policy Characteristics'!B:B,MATCH($C1714,'Policy Characteristics'!$C:$C,0)))</f>
        <v>Fuel Taxes or Subsidies</v>
      </c>
      <c r="C1714" s="242" t="str">
        <f t="shared" si="54"/>
        <v>Additional Fuel Tax or Subsidy Rate by Fuel</v>
      </c>
      <c r="D1714" s="78" t="s">
        <v>440</v>
      </c>
      <c r="E1714" s="88" t="s">
        <v>330</v>
      </c>
      <c r="F1714" s="78" t="s">
        <v>441</v>
      </c>
      <c r="G1714" s="88" t="s">
        <v>4</v>
      </c>
      <c r="H1714" s="15">
        <v>744</v>
      </c>
      <c r="I1714" s="235" t="s">
        <v>44</v>
      </c>
      <c r="J1714" s="236" t="str">
        <f>IF(ISBLANK(INDEX('Policy Characteristics'!D:D,MATCH($C1714,'Policy Characteristics'!$C:$C,0))),"",INDEX('Policy Characteristics'!D:D,MATCH($C1714,'Policy Characteristics'!$C:$C,0)))</f>
        <v>Fuel Taxes or Subsidies</v>
      </c>
      <c r="K1714" s="76" t="str">
        <f>IF(ISBLANK(INDEX('Policy Characteristics'!E:E,MATCH($C1714,'Policy Characteristics'!$C:$C,0))),"",INDEX('Policy Characteristics'!E:E,MATCH($C1714,'Policy Characteristics'!$C:$C,0)))</f>
        <v>cross fuel tax</v>
      </c>
      <c r="L1714" s="239">
        <f>IF(ISBLANK(INDEX('Policy Characteristics'!F:F,MATCH($C1714,'Policy Characteristics'!$C:$C,0))),"",INDEX('Policy Characteristics'!F:F,MATCH($C1714,'Policy Characteristics'!$C:$C,0)))</f>
        <v>-0.9</v>
      </c>
      <c r="M1714" s="239">
        <f>IF(ISBLANK(INDEX('Policy Characteristics'!G:G,MATCH($C1714,'Policy Characteristics'!$C:$C,0))),"",INDEX('Policy Characteristics'!G:G,MATCH($C1714,'Policy Characteristics'!$C:$C,0)))</f>
        <v>0.9</v>
      </c>
      <c r="N1714" s="239">
        <f>IF(ISBLANK(INDEX('Policy Characteristics'!H:H,MATCH($C1714,'Policy Characteristics'!$C:$C,0))),"",INDEX('Policy Characteristics'!H:H,MATCH($C1714,'Policy Characteristics'!$C:$C,0)))</f>
        <v>0.01</v>
      </c>
      <c r="O1714" s="76" t="str">
        <f>IF(ISBLANK(INDEX('Policy Characteristics'!I:I,MATCH($C1714,'Policy Characteristics'!$C:$C,0))),"",INDEX('Policy Characteristics'!I:I,MATCH($C1714,'Policy Characteristics'!$C:$C,0)))</f>
        <v>% of BAU price</v>
      </c>
      <c r="P1714" s="76" t="str">
        <f>IF(ISBLANK(INDEX('Policy Characteristics'!J:J,MATCH($C1714,'Policy Characteristics'!$C:$C,0))),"",INDEX('Policy Characteristics'!J:J,MATCH($C1714,'Policy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4" s="76" t="str">
        <f>IF(ISBLANK(INDEX('Policy Characteristics'!K:K,MATCH($C1714,'Policy Characteristics'!$C:$C,0))),"",INDEX('Policy Characteristics'!K:K,MATCH($C1714,'Policy Characteristics'!$C:$C,0)))</f>
        <v>fuels.html#fuel-taxes</v>
      </c>
      <c r="R1714" s="76" t="str">
        <f>IF(ISBLANK(INDEX('Policy Characteristics'!L:L,MATCH($C1714,'Policy Characteristics'!$C:$C,0))),"",INDEX('Policy Characteristics'!L:L,MATCH($C1714,'Policy Characteristics'!$C:$C,0)))</f>
        <v>fuel-taxes.html</v>
      </c>
    </row>
    <row r="1715" spans="1:18" x14ac:dyDescent="0.25">
      <c r="A1715" s="76" t="str">
        <f>IF(ISBLANK(INDEX('Policy Characteristics'!A:A,MATCH($C1715,'Policy Characteristics'!$C:$C,0))),"",INDEX('Policy Characteristics'!A:A,MATCH($C1715,'Policy Characteristics'!$C:$C,0)))</f>
        <v>Cross-Sector</v>
      </c>
      <c r="B1715" s="234" t="str">
        <f>IF(ISBLANK(INDEX('Policy Characteristics'!B:B,MATCH($C1715,'Policy Characteristics'!$C:$C,0))),"",INDEX('Policy Characteristics'!B:B,MATCH($C1715,'Policy Characteristics'!$C:$C,0)))</f>
        <v>Fuel Taxes or Subsidies</v>
      </c>
      <c r="C1715" s="242" t="str">
        <f t="shared" si="54"/>
        <v>Additional Fuel Tax or Subsidy Rate by Fuel</v>
      </c>
      <c r="D1715" s="78" t="s">
        <v>708</v>
      </c>
      <c r="E1715" s="88" t="s">
        <v>330</v>
      </c>
      <c r="F1715" s="78" t="s">
        <v>712</v>
      </c>
      <c r="G1715" s="88" t="s">
        <v>4</v>
      </c>
      <c r="H1715" s="15">
        <v>745</v>
      </c>
      <c r="I1715" s="235" t="s">
        <v>44</v>
      </c>
      <c r="J1715" s="236" t="str">
        <f>IF(ISBLANK(INDEX('Policy Characteristics'!D:D,MATCH($C1715,'Policy Characteristics'!$C:$C,0))),"",INDEX('Policy Characteristics'!D:D,MATCH($C1715,'Policy Characteristics'!$C:$C,0)))</f>
        <v>Fuel Taxes or Subsidies</v>
      </c>
      <c r="K1715" s="76" t="str">
        <f>IF(ISBLANK(INDEX('Policy Characteristics'!E:E,MATCH($C1715,'Policy Characteristics'!$C:$C,0))),"",INDEX('Policy Characteristics'!E:E,MATCH($C1715,'Policy Characteristics'!$C:$C,0)))</f>
        <v>cross fuel tax</v>
      </c>
      <c r="L1715" s="239">
        <f>IF(ISBLANK(INDEX('Policy Characteristics'!F:F,MATCH($C1715,'Policy Characteristics'!$C:$C,0))),"",INDEX('Policy Characteristics'!F:F,MATCH($C1715,'Policy Characteristics'!$C:$C,0)))</f>
        <v>-0.9</v>
      </c>
      <c r="M1715" s="239">
        <f>IF(ISBLANK(INDEX('Policy Characteristics'!G:G,MATCH($C1715,'Policy Characteristics'!$C:$C,0))),"",INDEX('Policy Characteristics'!G:G,MATCH($C1715,'Policy Characteristics'!$C:$C,0)))</f>
        <v>0.9</v>
      </c>
      <c r="N1715" s="239">
        <f>IF(ISBLANK(INDEX('Policy Characteristics'!H:H,MATCH($C1715,'Policy Characteristics'!$C:$C,0))),"",INDEX('Policy Characteristics'!H:H,MATCH($C1715,'Policy Characteristics'!$C:$C,0)))</f>
        <v>0.01</v>
      </c>
      <c r="O1715" s="76" t="str">
        <f>IF(ISBLANK(INDEX('Policy Characteristics'!I:I,MATCH($C1715,'Policy Characteristics'!$C:$C,0))),"",INDEX('Policy Characteristics'!I:I,MATCH($C1715,'Policy Characteristics'!$C:$C,0)))</f>
        <v>% of BAU price</v>
      </c>
      <c r="P1715" s="76" t="str">
        <f>IF(ISBLANK(INDEX('Policy Characteristics'!J:J,MATCH($C1715,'Policy Characteristics'!$C:$C,0))),"",INDEX('Policy Characteristics'!J:J,MATCH($C1715,'Policy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5" s="76" t="str">
        <f>IF(ISBLANK(INDEX('Policy Characteristics'!K:K,MATCH($C1715,'Policy Characteristics'!$C:$C,0))),"",INDEX('Policy Characteristics'!K:K,MATCH($C1715,'Policy Characteristics'!$C:$C,0)))</f>
        <v>fuels.html#fuel-taxes</v>
      </c>
      <c r="R1715" s="76" t="str">
        <f>IF(ISBLANK(INDEX('Policy Characteristics'!L:L,MATCH($C1715,'Policy Characteristics'!$C:$C,0))),"",INDEX('Policy Characteristics'!L:L,MATCH($C1715,'Policy Characteristics'!$C:$C,0)))</f>
        <v>fuel-taxes.html</v>
      </c>
    </row>
    <row r="1716" spans="1:18" x14ac:dyDescent="0.25">
      <c r="A1716" s="76" t="str">
        <f>IF(ISBLANK(INDEX('Policy Characteristics'!A:A,MATCH($C1716,'Policy Characteristics'!$C:$C,0))),"",INDEX('Policy Characteristics'!A:A,MATCH($C1716,'Policy Characteristics'!$C:$C,0)))</f>
        <v>Cross-Sector</v>
      </c>
      <c r="B1716" s="234" t="str">
        <f>IF(ISBLANK(INDEX('Policy Characteristics'!B:B,MATCH($C1716,'Policy Characteristics'!$C:$C,0))),"",INDEX('Policy Characteristics'!B:B,MATCH($C1716,'Policy Characteristics'!$C:$C,0)))</f>
        <v>Fuel Taxes or Subsidies</v>
      </c>
      <c r="C1716" s="242" t="str">
        <f t="shared" si="54"/>
        <v>Additional Fuel Tax or Subsidy Rate by Fuel</v>
      </c>
      <c r="D1716" s="78" t="s">
        <v>718</v>
      </c>
      <c r="E1716" s="88" t="s">
        <v>330</v>
      </c>
      <c r="F1716" s="78" t="s">
        <v>719</v>
      </c>
      <c r="G1716" s="88" t="s">
        <v>4</v>
      </c>
      <c r="H1716" s="15">
        <v>746</v>
      </c>
      <c r="I1716" s="235" t="s">
        <v>44</v>
      </c>
      <c r="J1716" s="236" t="str">
        <f>IF(ISBLANK(INDEX('Policy Characteristics'!D:D,MATCH($C1716,'Policy Characteristics'!$C:$C,0))),"",INDEX('Policy Characteristics'!D:D,MATCH($C1716,'Policy Characteristics'!$C:$C,0)))</f>
        <v>Fuel Taxes or Subsidies</v>
      </c>
      <c r="K1716" s="76" t="str">
        <f>IF(ISBLANK(INDEX('Policy Characteristics'!E:E,MATCH($C1716,'Policy Characteristics'!$C:$C,0))),"",INDEX('Policy Characteristics'!E:E,MATCH($C1716,'Policy Characteristics'!$C:$C,0)))</f>
        <v>cross fuel tax</v>
      </c>
      <c r="L1716" s="239">
        <f>IF(ISBLANK(INDEX('Policy Characteristics'!F:F,MATCH($C1716,'Policy Characteristics'!$C:$C,0))),"",INDEX('Policy Characteristics'!F:F,MATCH($C1716,'Policy Characteristics'!$C:$C,0)))</f>
        <v>-0.9</v>
      </c>
      <c r="M1716" s="239">
        <f>IF(ISBLANK(INDEX('Policy Characteristics'!G:G,MATCH($C1716,'Policy Characteristics'!$C:$C,0))),"",INDEX('Policy Characteristics'!G:G,MATCH($C1716,'Policy Characteristics'!$C:$C,0)))</f>
        <v>0.9</v>
      </c>
      <c r="N1716" s="239">
        <f>IF(ISBLANK(INDEX('Policy Characteristics'!H:H,MATCH($C1716,'Policy Characteristics'!$C:$C,0))),"",INDEX('Policy Characteristics'!H:H,MATCH($C1716,'Policy Characteristics'!$C:$C,0)))</f>
        <v>0.01</v>
      </c>
      <c r="O1716" s="76" t="str">
        <f>IF(ISBLANK(INDEX('Policy Characteristics'!I:I,MATCH($C1716,'Policy Characteristics'!$C:$C,0))),"",INDEX('Policy Characteristics'!I:I,MATCH($C1716,'Policy Characteristics'!$C:$C,0)))</f>
        <v>% of BAU price</v>
      </c>
      <c r="P1716" s="76" t="str">
        <f>IF(ISBLANK(INDEX('Policy Characteristics'!J:J,MATCH($C1716,'Policy Characteristics'!$C:$C,0))),"",INDEX('Policy Characteristics'!J:J,MATCH($C1716,'Policy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6" s="76" t="str">
        <f>IF(ISBLANK(INDEX('Policy Characteristics'!K:K,MATCH($C1716,'Policy Characteristics'!$C:$C,0))),"",INDEX('Policy Characteristics'!K:K,MATCH($C1716,'Policy Characteristics'!$C:$C,0)))</f>
        <v>fuels.html#fuel-taxes</v>
      </c>
      <c r="R1716" s="76" t="str">
        <f>IF(ISBLANK(INDEX('Policy Characteristics'!L:L,MATCH($C1716,'Policy Characteristics'!$C:$C,0))),"",INDEX('Policy Characteristics'!L:L,MATCH($C1716,'Policy Characteristics'!$C:$C,0)))</f>
        <v>fuel-taxes.html</v>
      </c>
    </row>
    <row r="1717" spans="1:18" x14ac:dyDescent="0.25">
      <c r="A1717" s="76" t="str">
        <f>IF(ISBLANK(INDEX('Policy Characteristics'!A:A,MATCH($C1717,'Policy Characteristics'!$C:$C,0))),"",INDEX('Policy Characteristics'!A:A,MATCH($C1717,'Policy Characteristics'!$C:$C,0)))</f>
        <v>Cross-Sector</v>
      </c>
      <c r="B1717" s="234" t="str">
        <f>IF(ISBLANK(INDEX('Policy Characteristics'!B:B,MATCH($C1717,'Policy Characteristics'!$C:$C,0))),"",INDEX('Policy Characteristics'!B:B,MATCH($C1717,'Policy Characteristics'!$C:$C,0)))</f>
        <v>Fuel Taxes or Subsidies</v>
      </c>
      <c r="C1717" s="242" t="str">
        <f t="shared" si="54"/>
        <v>Additional Fuel Tax or Subsidy Rate by Fuel</v>
      </c>
      <c r="D1717" s="78" t="s">
        <v>709</v>
      </c>
      <c r="E1717" s="88" t="s">
        <v>330</v>
      </c>
      <c r="F1717" s="78" t="s">
        <v>713</v>
      </c>
      <c r="G1717" s="88" t="s">
        <v>4</v>
      </c>
      <c r="H1717" s="15">
        <v>747</v>
      </c>
      <c r="I1717" s="235" t="s">
        <v>44</v>
      </c>
      <c r="J1717" s="236" t="str">
        <f>IF(ISBLANK(INDEX('Policy Characteristics'!D:D,MATCH($C1717,'Policy Characteristics'!$C:$C,0))),"",INDEX('Policy Characteristics'!D:D,MATCH($C1717,'Policy Characteristics'!$C:$C,0)))</f>
        <v>Fuel Taxes or Subsidies</v>
      </c>
      <c r="K1717" s="76" t="str">
        <f>IF(ISBLANK(INDEX('Policy Characteristics'!E:E,MATCH($C1717,'Policy Characteristics'!$C:$C,0))),"",INDEX('Policy Characteristics'!E:E,MATCH($C1717,'Policy Characteristics'!$C:$C,0)))</f>
        <v>cross fuel tax</v>
      </c>
      <c r="L1717" s="239">
        <f>IF(ISBLANK(INDEX('Policy Characteristics'!F:F,MATCH($C1717,'Policy Characteristics'!$C:$C,0))),"",INDEX('Policy Characteristics'!F:F,MATCH($C1717,'Policy Characteristics'!$C:$C,0)))</f>
        <v>-0.9</v>
      </c>
      <c r="M1717" s="239">
        <f>IF(ISBLANK(INDEX('Policy Characteristics'!G:G,MATCH($C1717,'Policy Characteristics'!$C:$C,0))),"",INDEX('Policy Characteristics'!G:G,MATCH($C1717,'Policy Characteristics'!$C:$C,0)))</f>
        <v>0.9</v>
      </c>
      <c r="N1717" s="239">
        <f>IF(ISBLANK(INDEX('Policy Characteristics'!H:H,MATCH($C1717,'Policy Characteristics'!$C:$C,0))),"",INDEX('Policy Characteristics'!H:H,MATCH($C1717,'Policy Characteristics'!$C:$C,0)))</f>
        <v>0.01</v>
      </c>
      <c r="O1717" s="76" t="str">
        <f>IF(ISBLANK(INDEX('Policy Characteristics'!I:I,MATCH($C1717,'Policy Characteristics'!$C:$C,0))),"",INDEX('Policy Characteristics'!I:I,MATCH($C1717,'Policy Characteristics'!$C:$C,0)))</f>
        <v>% of BAU price</v>
      </c>
      <c r="P1717" s="76" t="str">
        <f>IF(ISBLANK(INDEX('Policy Characteristics'!J:J,MATCH($C1717,'Policy Characteristics'!$C:$C,0))),"",INDEX('Policy Characteristics'!J:J,MATCH($C1717,'Policy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7" s="76" t="str">
        <f>IF(ISBLANK(INDEX('Policy Characteristics'!K:K,MATCH($C1717,'Policy Characteristics'!$C:$C,0))),"",INDEX('Policy Characteristics'!K:K,MATCH($C1717,'Policy Characteristics'!$C:$C,0)))</f>
        <v>fuels.html#fuel-taxes</v>
      </c>
      <c r="R1717" s="76" t="str">
        <f>IF(ISBLANK(INDEX('Policy Characteristics'!L:L,MATCH($C1717,'Policy Characteristics'!$C:$C,0))),"",INDEX('Policy Characteristics'!L:L,MATCH($C1717,'Policy Characteristics'!$C:$C,0)))</f>
        <v>fuel-taxes.html</v>
      </c>
    </row>
    <row r="1718" spans="1:18" x14ac:dyDescent="0.25">
      <c r="A1718" s="76" t="str">
        <f>IF(ISBLANK(INDEX('Policy Characteristics'!A:A,MATCH($C1718,'Policy Characteristics'!$C:$C,0))),"",INDEX('Policy Characteristics'!A:A,MATCH($C1718,'Policy Characteristics'!$C:$C,0)))</f>
        <v>Cross-Sector</v>
      </c>
      <c r="B1718" s="234" t="str">
        <f>IF(ISBLANK(INDEX('Policy Characteristics'!B:B,MATCH($C1718,'Policy Characteristics'!$C:$C,0))),"",INDEX('Policy Characteristics'!B:B,MATCH($C1718,'Policy Characteristics'!$C:$C,0)))</f>
        <v>Fuel Taxes or Subsidies</v>
      </c>
      <c r="C1718" s="242" t="str">
        <f t="shared" si="54"/>
        <v>Additional Fuel Tax or Subsidy Rate by Fuel</v>
      </c>
      <c r="D1718" s="78" t="s">
        <v>710</v>
      </c>
      <c r="E1718" s="88" t="s">
        <v>330</v>
      </c>
      <c r="F1718" s="78" t="s">
        <v>714</v>
      </c>
      <c r="G1718" s="88" t="s">
        <v>4</v>
      </c>
      <c r="H1718" s="15">
        <v>748</v>
      </c>
      <c r="I1718" s="235" t="s">
        <v>44</v>
      </c>
      <c r="J1718" s="236" t="str">
        <f>IF(ISBLANK(INDEX('Policy Characteristics'!D:D,MATCH($C1718,'Policy Characteristics'!$C:$C,0))),"",INDEX('Policy Characteristics'!D:D,MATCH($C1718,'Policy Characteristics'!$C:$C,0)))</f>
        <v>Fuel Taxes or Subsidies</v>
      </c>
      <c r="K1718" s="76" t="str">
        <f>IF(ISBLANK(INDEX('Policy Characteristics'!E:E,MATCH($C1718,'Policy Characteristics'!$C:$C,0))),"",INDEX('Policy Characteristics'!E:E,MATCH($C1718,'Policy Characteristics'!$C:$C,0)))</f>
        <v>cross fuel tax</v>
      </c>
      <c r="L1718" s="239">
        <f>IF(ISBLANK(INDEX('Policy Characteristics'!F:F,MATCH($C1718,'Policy Characteristics'!$C:$C,0))),"",INDEX('Policy Characteristics'!F:F,MATCH($C1718,'Policy Characteristics'!$C:$C,0)))</f>
        <v>-0.9</v>
      </c>
      <c r="M1718" s="239">
        <f>IF(ISBLANK(INDEX('Policy Characteristics'!G:G,MATCH($C1718,'Policy Characteristics'!$C:$C,0))),"",INDEX('Policy Characteristics'!G:G,MATCH($C1718,'Policy Characteristics'!$C:$C,0)))</f>
        <v>0.9</v>
      </c>
      <c r="N1718" s="239">
        <f>IF(ISBLANK(INDEX('Policy Characteristics'!H:H,MATCH($C1718,'Policy Characteristics'!$C:$C,0))),"",INDEX('Policy Characteristics'!H:H,MATCH($C1718,'Policy Characteristics'!$C:$C,0)))</f>
        <v>0.01</v>
      </c>
      <c r="O1718" s="76" t="str">
        <f>IF(ISBLANK(INDEX('Policy Characteristics'!I:I,MATCH($C1718,'Policy Characteristics'!$C:$C,0))),"",INDEX('Policy Characteristics'!I:I,MATCH($C1718,'Policy Characteristics'!$C:$C,0)))</f>
        <v>% of BAU price</v>
      </c>
      <c r="P1718" s="76" t="str">
        <f>IF(ISBLANK(INDEX('Policy Characteristics'!J:J,MATCH($C1718,'Policy Characteristics'!$C:$C,0))),"",INDEX('Policy Characteristics'!J:J,MATCH($C1718,'Policy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8" s="76" t="str">
        <f>IF(ISBLANK(INDEX('Policy Characteristics'!K:K,MATCH($C1718,'Policy Characteristics'!$C:$C,0))),"",INDEX('Policy Characteristics'!K:K,MATCH($C1718,'Policy Characteristics'!$C:$C,0)))</f>
        <v>fuels.html#fuel-taxes</v>
      </c>
      <c r="R1718" s="76" t="str">
        <f>IF(ISBLANK(INDEX('Policy Characteristics'!L:L,MATCH($C1718,'Policy Characteristics'!$C:$C,0))),"",INDEX('Policy Characteristics'!L:L,MATCH($C1718,'Policy Characteristics'!$C:$C,0)))</f>
        <v>fuel-taxes.html</v>
      </c>
    </row>
    <row r="1719" spans="1:18" x14ac:dyDescent="0.25">
      <c r="A1719" s="76" t="str">
        <f>IF(ISBLANK(INDEX('Policy Characteristics'!A:A,MATCH($C1719,'Policy Characteristics'!$C:$C,0))),"",INDEX('Policy Characteristics'!A:A,MATCH($C1719,'Policy Characteristics'!$C:$C,0)))</f>
        <v>Cross-Sector</v>
      </c>
      <c r="B1719" s="234" t="str">
        <f>IF(ISBLANK(INDEX('Policy Characteristics'!B:B,MATCH($C1719,'Policy Characteristics'!$C:$C,0))),"",INDEX('Policy Characteristics'!B:B,MATCH($C1719,'Policy Characteristics'!$C:$C,0)))</f>
        <v>Fuel Taxes or Subsidies</v>
      </c>
      <c r="C1719" s="242" t="str">
        <f t="shared" si="54"/>
        <v>Additional Fuel Tax or Subsidy Rate by Fuel</v>
      </c>
      <c r="D1719" s="78" t="s">
        <v>711</v>
      </c>
      <c r="E1719" s="88" t="s">
        <v>330</v>
      </c>
      <c r="F1719" s="78" t="s">
        <v>715</v>
      </c>
      <c r="G1719" s="88" t="s">
        <v>4</v>
      </c>
      <c r="H1719" s="15">
        <v>749</v>
      </c>
      <c r="I1719" s="235" t="s">
        <v>43</v>
      </c>
      <c r="J1719" s="236" t="str">
        <f>IF(ISBLANK(INDEX('Policy Characteristics'!D:D,MATCH($C1719,'Policy Characteristics'!$C:$C,0))),"",INDEX('Policy Characteristics'!D:D,MATCH($C1719,'Policy Characteristics'!$C:$C,0)))</f>
        <v>Fuel Taxes or Subsidies</v>
      </c>
      <c r="K1719" s="76" t="str">
        <f>IF(ISBLANK(INDEX('Policy Characteristics'!E:E,MATCH($C1719,'Policy Characteristics'!$C:$C,0))),"",INDEX('Policy Characteristics'!E:E,MATCH($C1719,'Policy Characteristics'!$C:$C,0)))</f>
        <v>cross fuel tax</v>
      </c>
      <c r="L1719" s="239">
        <f>IF(ISBLANK(INDEX('Policy Characteristics'!F:F,MATCH($C1719,'Policy Characteristics'!$C:$C,0))),"",INDEX('Policy Characteristics'!F:F,MATCH($C1719,'Policy Characteristics'!$C:$C,0)))</f>
        <v>-0.9</v>
      </c>
      <c r="M1719" s="239">
        <f>IF(ISBLANK(INDEX('Policy Characteristics'!G:G,MATCH($C1719,'Policy Characteristics'!$C:$C,0))),"",INDEX('Policy Characteristics'!G:G,MATCH($C1719,'Policy Characteristics'!$C:$C,0)))</f>
        <v>0.9</v>
      </c>
      <c r="N1719" s="239">
        <f>IF(ISBLANK(INDEX('Policy Characteristics'!H:H,MATCH($C1719,'Policy Characteristics'!$C:$C,0))),"",INDEX('Policy Characteristics'!H:H,MATCH($C1719,'Policy Characteristics'!$C:$C,0)))</f>
        <v>0.01</v>
      </c>
      <c r="O1719" s="76" t="str">
        <f>IF(ISBLANK(INDEX('Policy Characteristics'!I:I,MATCH($C1719,'Policy Characteristics'!$C:$C,0))),"",INDEX('Policy Characteristics'!I:I,MATCH($C1719,'Policy Characteristics'!$C:$C,0)))</f>
        <v>% of BAU price</v>
      </c>
      <c r="P1719" s="76" t="str">
        <f>IF(ISBLANK(INDEX('Policy Characteristics'!J:J,MATCH($C1719,'Policy Characteristics'!$C:$C,0))),"",INDEX('Policy Characteristics'!J:J,MATCH($C1719,'Policy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9" s="76" t="str">
        <f>IF(ISBLANK(INDEX('Policy Characteristics'!K:K,MATCH($C1719,'Policy Characteristics'!$C:$C,0))),"",INDEX('Policy Characteristics'!K:K,MATCH($C1719,'Policy Characteristics'!$C:$C,0)))</f>
        <v>fuels.html#fuel-taxes</v>
      </c>
      <c r="R1719" s="76" t="str">
        <f>IF(ISBLANK(INDEX('Policy Characteristics'!L:L,MATCH($C1719,'Policy Characteristics'!$C:$C,0))),"",INDEX('Policy Characteristics'!L:L,MATCH($C1719,'Policy Characteristics'!$C:$C,0)))</f>
        <v>fuel-taxes.html</v>
      </c>
    </row>
    <row r="1720" spans="1:18" s="76" customFormat="1" x14ac:dyDescent="0.25">
      <c r="A1720" s="76" t="str">
        <f>IF(ISBLANK(INDEX('Policy Characteristics'!A:A,MATCH($C1720,'Policy Characteristics'!$C:$C,0))),"",INDEX('Policy Characteristics'!A:A,MATCH($C1720,'Policy Characteristics'!$C:$C,0)))</f>
        <v>Cross-Sector</v>
      </c>
      <c r="B1720" s="234" t="str">
        <f>IF(ISBLANK(INDEX('Policy Characteristics'!B:B,MATCH($C1720,'Policy Characteristics'!$C:$C,0))),"",INDEX('Policy Characteristics'!B:B,MATCH($C1720,'Policy Characteristics'!$C:$C,0)))</f>
        <v>Fuel Taxes or Subsidies</v>
      </c>
      <c r="C1720" s="242" t="str">
        <f t="shared" si="54"/>
        <v>Additional Fuel Tax or Subsidy Rate by Fuel</v>
      </c>
      <c r="D1720" s="88" t="s">
        <v>52</v>
      </c>
      <c r="E1720" s="88" t="s">
        <v>338</v>
      </c>
      <c r="F1720" s="88" t="s">
        <v>93</v>
      </c>
      <c r="G1720" s="88" t="s">
        <v>93</v>
      </c>
      <c r="H1720" s="15">
        <v>2314</v>
      </c>
      <c r="I1720" s="247" t="s">
        <v>44</v>
      </c>
      <c r="J1720" s="236" t="str">
        <f>IF(ISBLANK(INDEX('Policy Characteristics'!D:D,MATCH($C1720,'Policy Characteristics'!$C:$C,0))),"",INDEX('Policy Characteristics'!D:D,MATCH($C1720,'Policy Characteristics'!$C:$C,0)))</f>
        <v>Fuel Taxes or Subsidies</v>
      </c>
      <c r="K1720" s="76" t="str">
        <f>IF(ISBLANK(INDEX('Policy Characteristics'!E:E,MATCH($C1720,'Policy Characteristics'!$C:$C,0))),"",INDEX('Policy Characteristics'!E:E,MATCH($C1720,'Policy Characteristics'!$C:$C,0)))</f>
        <v>cross fuel tax</v>
      </c>
      <c r="L1720" s="239">
        <f>IF(ISBLANK(INDEX('Policy Characteristics'!F:F,MATCH($C1720,'Policy Characteristics'!$C:$C,0))),"",INDEX('Policy Characteristics'!F:F,MATCH($C1720,'Policy Characteristics'!$C:$C,0)))</f>
        <v>-0.9</v>
      </c>
      <c r="M1720" s="239">
        <f>IF(ISBLANK(INDEX('Policy Characteristics'!G:G,MATCH($C1720,'Policy Characteristics'!$C:$C,0))),"",INDEX('Policy Characteristics'!G:G,MATCH($C1720,'Policy Characteristics'!$C:$C,0)))</f>
        <v>0.9</v>
      </c>
      <c r="N1720" s="239">
        <f>IF(ISBLANK(INDEX('Policy Characteristics'!H:H,MATCH($C1720,'Policy Characteristics'!$C:$C,0))),"",INDEX('Policy Characteristics'!H:H,MATCH($C1720,'Policy Characteristics'!$C:$C,0)))</f>
        <v>0.01</v>
      </c>
      <c r="O1720" s="76" t="str">
        <f>IF(ISBLANK(INDEX('Policy Characteristics'!I:I,MATCH($C1720,'Policy Characteristics'!$C:$C,0))),"",INDEX('Policy Characteristics'!I:I,MATCH($C1720,'Policy Characteristics'!$C:$C,0)))</f>
        <v>% of BAU price</v>
      </c>
      <c r="P1720" s="76" t="str">
        <f>IF(ISBLANK(INDEX('Policy Characteristics'!J:J,MATCH($C1720,'Policy Characteristics'!$C:$C,0))),"",INDEX('Policy Characteristics'!J:J,MATCH($C1720,'Policy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0" s="76" t="str">
        <f>IF(ISBLANK(INDEX('Policy Characteristics'!K:K,MATCH($C1720,'Policy Characteristics'!$C:$C,0))),"",INDEX('Policy Characteristics'!K:K,MATCH($C1720,'Policy Characteristics'!$C:$C,0)))</f>
        <v>fuels.html#fuel-taxes</v>
      </c>
      <c r="R1720" s="76" t="str">
        <f>IF(ISBLANK(INDEX('Policy Characteristics'!L:L,MATCH($C1720,'Policy Characteristics'!$C:$C,0))),"",INDEX('Policy Characteristics'!L:L,MATCH($C1720,'Policy Characteristics'!$C:$C,0)))</f>
        <v>fuel-taxes.html</v>
      </c>
    </row>
    <row r="1721" spans="1:18" s="76" customFormat="1" x14ac:dyDescent="0.25">
      <c r="A1721" s="76" t="str">
        <f>IF(ISBLANK(INDEX('Policy Characteristics'!A:A,MATCH($C1721,'Policy Characteristics'!$C:$C,0))),"",INDEX('Policy Characteristics'!A:A,MATCH($C1721,'Policy Characteristics'!$C:$C,0)))</f>
        <v>Cross-Sector</v>
      </c>
      <c r="B1721" s="234" t="str">
        <f>IF(ISBLANK(INDEX('Policy Characteristics'!B:B,MATCH($C1721,'Policy Characteristics'!$C:$C,0))),"",INDEX('Policy Characteristics'!B:B,MATCH($C1721,'Policy Characteristics'!$C:$C,0)))</f>
        <v>Fuel Taxes or Subsidies</v>
      </c>
      <c r="C1721" s="242" t="str">
        <f t="shared" si="54"/>
        <v>Additional Fuel Tax or Subsidy Rate by Fuel</v>
      </c>
      <c r="D1721" s="78" t="s">
        <v>447</v>
      </c>
      <c r="E1721" s="88" t="s">
        <v>338</v>
      </c>
      <c r="F1721" s="78" t="s">
        <v>444</v>
      </c>
      <c r="G1721" s="88" t="s">
        <v>93</v>
      </c>
      <c r="H1721" s="15">
        <v>2315</v>
      </c>
      <c r="I1721" s="235" t="s">
        <v>43</v>
      </c>
      <c r="J1721" s="236" t="str">
        <f>IF(ISBLANK(INDEX('Policy Characteristics'!D:D,MATCH($C1721,'Policy Characteristics'!$C:$C,0))),"",INDEX('Policy Characteristics'!D:D,MATCH($C1721,'Policy Characteristics'!$C:$C,0)))</f>
        <v>Fuel Taxes or Subsidies</v>
      </c>
      <c r="K1721" s="76" t="str">
        <f>IF(ISBLANK(INDEX('Policy Characteristics'!E:E,MATCH($C1721,'Policy Characteristics'!$C:$C,0))),"",INDEX('Policy Characteristics'!E:E,MATCH($C1721,'Policy Characteristics'!$C:$C,0)))</f>
        <v>cross fuel tax</v>
      </c>
      <c r="L1721" s="239">
        <f>IF(ISBLANK(INDEX('Policy Characteristics'!F:F,MATCH($C1721,'Policy Characteristics'!$C:$C,0))),"",INDEX('Policy Characteristics'!F:F,MATCH($C1721,'Policy Characteristics'!$C:$C,0)))</f>
        <v>-0.9</v>
      </c>
      <c r="M1721" s="239">
        <f>IF(ISBLANK(INDEX('Policy Characteristics'!G:G,MATCH($C1721,'Policy Characteristics'!$C:$C,0))),"",INDEX('Policy Characteristics'!G:G,MATCH($C1721,'Policy Characteristics'!$C:$C,0)))</f>
        <v>0.9</v>
      </c>
      <c r="N1721" s="239">
        <f>IF(ISBLANK(INDEX('Policy Characteristics'!H:H,MATCH($C1721,'Policy Characteristics'!$C:$C,0))),"",INDEX('Policy Characteristics'!H:H,MATCH($C1721,'Policy Characteristics'!$C:$C,0)))</f>
        <v>0.01</v>
      </c>
      <c r="O1721" s="76" t="str">
        <f>IF(ISBLANK(INDEX('Policy Characteristics'!I:I,MATCH($C1721,'Policy Characteristics'!$C:$C,0))),"",INDEX('Policy Characteristics'!I:I,MATCH($C1721,'Policy Characteristics'!$C:$C,0)))</f>
        <v>% of BAU price</v>
      </c>
      <c r="P1721" s="76" t="str">
        <f>IF(ISBLANK(INDEX('Policy Characteristics'!J:J,MATCH($C1721,'Policy Characteristics'!$C:$C,0))),"",INDEX('Policy Characteristics'!J:J,MATCH($C1721,'Policy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1" s="76" t="str">
        <f>IF(ISBLANK(INDEX('Policy Characteristics'!K:K,MATCH($C1721,'Policy Characteristics'!$C:$C,0))),"",INDEX('Policy Characteristics'!K:K,MATCH($C1721,'Policy Characteristics'!$C:$C,0)))</f>
        <v>fuels.html#fuel-taxes</v>
      </c>
      <c r="R1721" s="76" t="str">
        <f>IF(ISBLANK(INDEX('Policy Characteristics'!L:L,MATCH($C1721,'Policy Characteristics'!$C:$C,0))),"",INDEX('Policy Characteristics'!L:L,MATCH($C1721,'Policy Characteristics'!$C:$C,0)))</f>
        <v>fuel-taxes.html</v>
      </c>
    </row>
    <row r="1722" spans="1:18" s="76" customFormat="1" x14ac:dyDescent="0.25">
      <c r="A1722" s="76" t="str">
        <f>IF(ISBLANK(INDEX('Policy Characteristics'!A:A,MATCH($C1722,'Policy Characteristics'!$C:$C,0))),"",INDEX('Policy Characteristics'!A:A,MATCH($C1722,'Policy Characteristics'!$C:$C,0)))</f>
        <v>Cross-Sector</v>
      </c>
      <c r="B1722" s="234" t="str">
        <f>IF(ISBLANK(INDEX('Policy Characteristics'!B:B,MATCH($C1722,'Policy Characteristics'!$C:$C,0))),"",INDEX('Policy Characteristics'!B:B,MATCH($C1722,'Policy Characteristics'!$C:$C,0)))</f>
        <v>Fuel Taxes or Subsidies</v>
      </c>
      <c r="C1722" s="242" t="str">
        <f t="shared" si="54"/>
        <v>Additional Fuel Tax or Subsidy Rate by Fuel</v>
      </c>
      <c r="D1722" s="78" t="s">
        <v>46</v>
      </c>
      <c r="E1722" s="88" t="s">
        <v>338</v>
      </c>
      <c r="F1722" s="78" t="s">
        <v>87</v>
      </c>
      <c r="G1722" s="88" t="s">
        <v>93</v>
      </c>
      <c r="H1722" s="15">
        <v>2316</v>
      </c>
      <c r="I1722" s="235" t="s">
        <v>43</v>
      </c>
      <c r="J1722" s="236" t="str">
        <f>IF(ISBLANK(INDEX('Policy Characteristics'!D:D,MATCH($C1722,'Policy Characteristics'!$C:$C,0))),"",INDEX('Policy Characteristics'!D:D,MATCH($C1722,'Policy Characteristics'!$C:$C,0)))</f>
        <v>Fuel Taxes or Subsidies</v>
      </c>
      <c r="K1722" s="76" t="str">
        <f>IF(ISBLANK(INDEX('Policy Characteristics'!E:E,MATCH($C1722,'Policy Characteristics'!$C:$C,0))),"",INDEX('Policy Characteristics'!E:E,MATCH($C1722,'Policy Characteristics'!$C:$C,0)))</f>
        <v>cross fuel tax</v>
      </c>
      <c r="L1722" s="239">
        <f>IF(ISBLANK(INDEX('Policy Characteristics'!F:F,MATCH($C1722,'Policy Characteristics'!$C:$C,0))),"",INDEX('Policy Characteristics'!F:F,MATCH($C1722,'Policy Characteristics'!$C:$C,0)))</f>
        <v>-0.9</v>
      </c>
      <c r="M1722" s="239">
        <f>IF(ISBLANK(INDEX('Policy Characteristics'!G:G,MATCH($C1722,'Policy Characteristics'!$C:$C,0))),"",INDEX('Policy Characteristics'!G:G,MATCH($C1722,'Policy Characteristics'!$C:$C,0)))</f>
        <v>0.9</v>
      </c>
      <c r="N1722" s="239">
        <f>IF(ISBLANK(INDEX('Policy Characteristics'!H:H,MATCH($C1722,'Policy Characteristics'!$C:$C,0))),"",INDEX('Policy Characteristics'!H:H,MATCH($C1722,'Policy Characteristics'!$C:$C,0)))</f>
        <v>0.01</v>
      </c>
      <c r="O1722" s="76" t="str">
        <f>IF(ISBLANK(INDEX('Policy Characteristics'!I:I,MATCH($C1722,'Policy Characteristics'!$C:$C,0))),"",INDEX('Policy Characteristics'!I:I,MATCH($C1722,'Policy Characteristics'!$C:$C,0)))</f>
        <v>% of BAU price</v>
      </c>
      <c r="P1722" s="76" t="str">
        <f>IF(ISBLANK(INDEX('Policy Characteristics'!J:J,MATCH($C1722,'Policy Characteristics'!$C:$C,0))),"",INDEX('Policy Characteristics'!J:J,MATCH($C1722,'Policy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2" s="76" t="str">
        <f>IF(ISBLANK(INDEX('Policy Characteristics'!K:K,MATCH($C1722,'Policy Characteristics'!$C:$C,0))),"",INDEX('Policy Characteristics'!K:K,MATCH($C1722,'Policy Characteristics'!$C:$C,0)))</f>
        <v>fuels.html#fuel-taxes</v>
      </c>
      <c r="R1722" s="76" t="str">
        <f>IF(ISBLANK(INDEX('Policy Characteristics'!L:L,MATCH($C1722,'Policy Characteristics'!$C:$C,0))),"",INDEX('Policy Characteristics'!L:L,MATCH($C1722,'Policy Characteristics'!$C:$C,0)))</f>
        <v>fuel-taxes.html</v>
      </c>
    </row>
    <row r="1723" spans="1:18" s="76" customFormat="1" x14ac:dyDescent="0.25">
      <c r="A1723" s="76" t="str">
        <f>IF(ISBLANK(INDEX('Policy Characteristics'!A:A,MATCH($C1723,'Policy Characteristics'!$C:$C,0))),"",INDEX('Policy Characteristics'!A:A,MATCH($C1723,'Policy Characteristics'!$C:$C,0)))</f>
        <v>Cross-Sector</v>
      </c>
      <c r="B1723" s="234" t="str">
        <f>IF(ISBLANK(INDEX('Policy Characteristics'!B:B,MATCH($C1723,'Policy Characteristics'!$C:$C,0))),"",INDEX('Policy Characteristics'!B:B,MATCH($C1723,'Policy Characteristics'!$C:$C,0)))</f>
        <v>Fuel Taxes or Subsidies</v>
      </c>
      <c r="C1723" s="242" t="str">
        <f t="shared" si="54"/>
        <v>Additional Fuel Tax or Subsidy Rate by Fuel</v>
      </c>
      <c r="D1723" s="78" t="s">
        <v>47</v>
      </c>
      <c r="E1723" s="88" t="s">
        <v>338</v>
      </c>
      <c r="F1723" s="78" t="s">
        <v>88</v>
      </c>
      <c r="G1723" s="88" t="s">
        <v>93</v>
      </c>
      <c r="H1723" s="15">
        <v>2317</v>
      </c>
      <c r="I1723" s="235" t="s">
        <v>44</v>
      </c>
      <c r="J1723" s="236" t="str">
        <f>IF(ISBLANK(INDEX('Policy Characteristics'!D:D,MATCH($C1723,'Policy Characteristics'!$C:$C,0))),"",INDEX('Policy Characteristics'!D:D,MATCH($C1723,'Policy Characteristics'!$C:$C,0)))</f>
        <v>Fuel Taxes or Subsidies</v>
      </c>
      <c r="K1723" s="76" t="str">
        <f>IF(ISBLANK(INDEX('Policy Characteristics'!E:E,MATCH($C1723,'Policy Characteristics'!$C:$C,0))),"",INDEX('Policy Characteristics'!E:E,MATCH($C1723,'Policy Characteristics'!$C:$C,0)))</f>
        <v>cross fuel tax</v>
      </c>
      <c r="L1723" s="239">
        <f>IF(ISBLANK(INDEX('Policy Characteristics'!F:F,MATCH($C1723,'Policy Characteristics'!$C:$C,0))),"",INDEX('Policy Characteristics'!F:F,MATCH($C1723,'Policy Characteristics'!$C:$C,0)))</f>
        <v>-0.9</v>
      </c>
      <c r="M1723" s="239">
        <f>IF(ISBLANK(INDEX('Policy Characteristics'!G:G,MATCH($C1723,'Policy Characteristics'!$C:$C,0))),"",INDEX('Policy Characteristics'!G:G,MATCH($C1723,'Policy Characteristics'!$C:$C,0)))</f>
        <v>0.9</v>
      </c>
      <c r="N1723" s="239">
        <f>IF(ISBLANK(INDEX('Policy Characteristics'!H:H,MATCH($C1723,'Policy Characteristics'!$C:$C,0))),"",INDEX('Policy Characteristics'!H:H,MATCH($C1723,'Policy Characteristics'!$C:$C,0)))</f>
        <v>0.01</v>
      </c>
      <c r="O1723" s="76" t="str">
        <f>IF(ISBLANK(INDEX('Policy Characteristics'!I:I,MATCH($C1723,'Policy Characteristics'!$C:$C,0))),"",INDEX('Policy Characteristics'!I:I,MATCH($C1723,'Policy Characteristics'!$C:$C,0)))</f>
        <v>% of BAU price</v>
      </c>
      <c r="P1723" s="76" t="str">
        <f>IF(ISBLANK(INDEX('Policy Characteristics'!J:J,MATCH($C1723,'Policy Characteristics'!$C:$C,0))),"",INDEX('Policy Characteristics'!J:J,MATCH($C1723,'Policy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3" s="76" t="str">
        <f>IF(ISBLANK(INDEX('Policy Characteristics'!K:K,MATCH($C1723,'Policy Characteristics'!$C:$C,0))),"",INDEX('Policy Characteristics'!K:K,MATCH($C1723,'Policy Characteristics'!$C:$C,0)))</f>
        <v>fuels.html#fuel-taxes</v>
      </c>
      <c r="R1723" s="76" t="str">
        <f>IF(ISBLANK(INDEX('Policy Characteristics'!L:L,MATCH($C1723,'Policy Characteristics'!$C:$C,0))),"",INDEX('Policy Characteristics'!L:L,MATCH($C1723,'Policy Characteristics'!$C:$C,0)))</f>
        <v>fuel-taxes.html</v>
      </c>
    </row>
    <row r="1724" spans="1:18" s="76" customFormat="1" x14ac:dyDescent="0.25">
      <c r="A1724" s="76" t="str">
        <f>IF(ISBLANK(INDEX('Policy Characteristics'!A:A,MATCH($C1724,'Policy Characteristics'!$C:$C,0))),"",INDEX('Policy Characteristics'!A:A,MATCH($C1724,'Policy Characteristics'!$C:$C,0)))</f>
        <v>Cross-Sector</v>
      </c>
      <c r="B1724" s="234" t="str">
        <f>IF(ISBLANK(INDEX('Policy Characteristics'!B:B,MATCH($C1724,'Policy Characteristics'!$C:$C,0))),"",INDEX('Policy Characteristics'!B:B,MATCH($C1724,'Policy Characteristics'!$C:$C,0)))</f>
        <v>Fuel Taxes or Subsidies</v>
      </c>
      <c r="C1724" s="242" t="str">
        <f t="shared" si="54"/>
        <v>Additional Fuel Tax or Subsidy Rate by Fuel</v>
      </c>
      <c r="D1724" s="78" t="s">
        <v>51</v>
      </c>
      <c r="E1724" s="88" t="s">
        <v>338</v>
      </c>
      <c r="F1724" s="78" t="s">
        <v>92</v>
      </c>
      <c r="G1724" s="88" t="s">
        <v>93</v>
      </c>
      <c r="H1724" s="15">
        <v>2318</v>
      </c>
      <c r="I1724" s="235" t="s">
        <v>44</v>
      </c>
      <c r="J1724" s="236" t="str">
        <f>IF(ISBLANK(INDEX('Policy Characteristics'!D:D,MATCH($C1724,'Policy Characteristics'!$C:$C,0))),"",INDEX('Policy Characteristics'!D:D,MATCH($C1724,'Policy Characteristics'!$C:$C,0)))</f>
        <v>Fuel Taxes or Subsidies</v>
      </c>
      <c r="K1724" s="76" t="str">
        <f>IF(ISBLANK(INDEX('Policy Characteristics'!E:E,MATCH($C1724,'Policy Characteristics'!$C:$C,0))),"",INDEX('Policy Characteristics'!E:E,MATCH($C1724,'Policy Characteristics'!$C:$C,0)))</f>
        <v>cross fuel tax</v>
      </c>
      <c r="L1724" s="239">
        <f>IF(ISBLANK(INDEX('Policy Characteristics'!F:F,MATCH($C1724,'Policy Characteristics'!$C:$C,0))),"",INDEX('Policy Characteristics'!F:F,MATCH($C1724,'Policy Characteristics'!$C:$C,0)))</f>
        <v>-0.9</v>
      </c>
      <c r="M1724" s="239">
        <f>IF(ISBLANK(INDEX('Policy Characteristics'!G:G,MATCH($C1724,'Policy Characteristics'!$C:$C,0))),"",INDEX('Policy Characteristics'!G:G,MATCH($C1724,'Policy Characteristics'!$C:$C,0)))</f>
        <v>0.9</v>
      </c>
      <c r="N1724" s="239">
        <f>IF(ISBLANK(INDEX('Policy Characteristics'!H:H,MATCH($C1724,'Policy Characteristics'!$C:$C,0))),"",INDEX('Policy Characteristics'!H:H,MATCH($C1724,'Policy Characteristics'!$C:$C,0)))</f>
        <v>0.01</v>
      </c>
      <c r="O1724" s="76" t="str">
        <f>IF(ISBLANK(INDEX('Policy Characteristics'!I:I,MATCH($C1724,'Policy Characteristics'!$C:$C,0))),"",INDEX('Policy Characteristics'!I:I,MATCH($C1724,'Policy Characteristics'!$C:$C,0)))</f>
        <v>% of BAU price</v>
      </c>
      <c r="P1724" s="76" t="str">
        <f>IF(ISBLANK(INDEX('Policy Characteristics'!J:J,MATCH($C1724,'Policy Characteristics'!$C:$C,0))),"",INDEX('Policy Characteristics'!J:J,MATCH($C1724,'Policy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4" s="76" t="str">
        <f>IF(ISBLANK(INDEX('Policy Characteristics'!K:K,MATCH($C1724,'Policy Characteristics'!$C:$C,0))),"",INDEX('Policy Characteristics'!K:K,MATCH($C1724,'Policy Characteristics'!$C:$C,0)))</f>
        <v>fuels.html#fuel-taxes</v>
      </c>
      <c r="R1724" s="76" t="str">
        <f>IF(ISBLANK(INDEX('Policy Characteristics'!L:L,MATCH($C1724,'Policy Characteristics'!$C:$C,0))),"",INDEX('Policy Characteristics'!L:L,MATCH($C1724,'Policy Characteristics'!$C:$C,0)))</f>
        <v>fuel-taxes.html</v>
      </c>
    </row>
    <row r="1725" spans="1:18" s="76" customFormat="1" x14ac:dyDescent="0.25">
      <c r="A1725" s="76" t="str">
        <f>IF(ISBLANK(INDEX('Policy Characteristics'!A:A,MATCH($C1725,'Policy Characteristics'!$C:$C,0))),"",INDEX('Policy Characteristics'!A:A,MATCH($C1725,'Policy Characteristics'!$C:$C,0)))</f>
        <v>Cross-Sector</v>
      </c>
      <c r="B1725" s="234" t="str">
        <f>IF(ISBLANK(INDEX('Policy Characteristics'!B:B,MATCH($C1725,'Policy Characteristics'!$C:$C,0))),"",INDEX('Policy Characteristics'!B:B,MATCH($C1725,'Policy Characteristics'!$C:$C,0)))</f>
        <v>Fuel Taxes or Subsidies</v>
      </c>
      <c r="C1725" s="242" t="str">
        <f t="shared" si="54"/>
        <v>Additional Fuel Tax or Subsidy Rate by Fuel</v>
      </c>
      <c r="D1725" s="78" t="s">
        <v>53</v>
      </c>
      <c r="E1725" s="88" t="s">
        <v>338</v>
      </c>
      <c r="F1725" s="78" t="s">
        <v>95</v>
      </c>
      <c r="G1725" s="88" t="s">
        <v>93</v>
      </c>
      <c r="H1725" s="15">
        <v>2319</v>
      </c>
      <c r="I1725" s="235" t="s">
        <v>44</v>
      </c>
      <c r="J1725" s="236" t="str">
        <f>IF(ISBLANK(INDEX('Policy Characteristics'!D:D,MATCH($C1725,'Policy Characteristics'!$C:$C,0))),"",INDEX('Policy Characteristics'!D:D,MATCH($C1725,'Policy Characteristics'!$C:$C,0)))</f>
        <v>Fuel Taxes or Subsidies</v>
      </c>
      <c r="K1725" s="76" t="str">
        <f>IF(ISBLANK(INDEX('Policy Characteristics'!E:E,MATCH($C1725,'Policy Characteristics'!$C:$C,0))),"",INDEX('Policy Characteristics'!E:E,MATCH($C1725,'Policy Characteristics'!$C:$C,0)))</f>
        <v>cross fuel tax</v>
      </c>
      <c r="L1725" s="239">
        <f>IF(ISBLANK(INDEX('Policy Characteristics'!F:F,MATCH($C1725,'Policy Characteristics'!$C:$C,0))),"",INDEX('Policy Characteristics'!F:F,MATCH($C1725,'Policy Characteristics'!$C:$C,0)))</f>
        <v>-0.9</v>
      </c>
      <c r="M1725" s="239">
        <f>IF(ISBLANK(INDEX('Policy Characteristics'!G:G,MATCH($C1725,'Policy Characteristics'!$C:$C,0))),"",INDEX('Policy Characteristics'!G:G,MATCH($C1725,'Policy Characteristics'!$C:$C,0)))</f>
        <v>0.9</v>
      </c>
      <c r="N1725" s="239">
        <f>IF(ISBLANK(INDEX('Policy Characteristics'!H:H,MATCH($C1725,'Policy Characteristics'!$C:$C,0))),"",INDEX('Policy Characteristics'!H:H,MATCH($C1725,'Policy Characteristics'!$C:$C,0)))</f>
        <v>0.01</v>
      </c>
      <c r="O1725" s="76" t="str">
        <f>IF(ISBLANK(INDEX('Policy Characteristics'!I:I,MATCH($C1725,'Policy Characteristics'!$C:$C,0))),"",INDEX('Policy Characteristics'!I:I,MATCH($C1725,'Policy Characteristics'!$C:$C,0)))</f>
        <v>% of BAU price</v>
      </c>
      <c r="P1725" s="76" t="str">
        <f>IF(ISBLANK(INDEX('Policy Characteristics'!J:J,MATCH($C1725,'Policy Characteristics'!$C:$C,0))),"",INDEX('Policy Characteristics'!J:J,MATCH($C1725,'Policy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5" s="76" t="str">
        <f>IF(ISBLANK(INDEX('Policy Characteristics'!K:K,MATCH($C1725,'Policy Characteristics'!$C:$C,0))),"",INDEX('Policy Characteristics'!K:K,MATCH($C1725,'Policy Characteristics'!$C:$C,0)))</f>
        <v>fuels.html#fuel-taxes</v>
      </c>
      <c r="R1725" s="76" t="str">
        <f>IF(ISBLANK(INDEX('Policy Characteristics'!L:L,MATCH($C1725,'Policy Characteristics'!$C:$C,0))),"",INDEX('Policy Characteristics'!L:L,MATCH($C1725,'Policy Characteristics'!$C:$C,0)))</f>
        <v>fuel-taxes.html</v>
      </c>
    </row>
    <row r="1726" spans="1:18" s="76" customFormat="1" x14ac:dyDescent="0.25">
      <c r="A1726" s="76" t="str">
        <f>IF(ISBLANK(INDEX('Policy Characteristics'!A:A,MATCH($C1726,'Policy Characteristics'!$C:$C,0))),"",INDEX('Policy Characteristics'!A:A,MATCH($C1726,'Policy Characteristics'!$C:$C,0)))</f>
        <v>Cross-Sector</v>
      </c>
      <c r="B1726" s="234" t="str">
        <f>IF(ISBLANK(INDEX('Policy Characteristics'!B:B,MATCH($C1726,'Policy Characteristics'!$C:$C,0))),"",INDEX('Policy Characteristics'!B:B,MATCH($C1726,'Policy Characteristics'!$C:$C,0)))</f>
        <v>Fuel Taxes or Subsidies</v>
      </c>
      <c r="C1726" s="242" t="str">
        <f t="shared" si="54"/>
        <v>Additional Fuel Tax or Subsidy Rate by Fuel</v>
      </c>
      <c r="D1726" s="78" t="s">
        <v>54</v>
      </c>
      <c r="E1726" s="88" t="s">
        <v>338</v>
      </c>
      <c r="F1726" s="78" t="s">
        <v>96</v>
      </c>
      <c r="G1726" s="88" t="s">
        <v>93</v>
      </c>
      <c r="H1726" s="15">
        <v>2320</v>
      </c>
      <c r="I1726" s="235" t="s">
        <v>44</v>
      </c>
      <c r="J1726" s="236" t="str">
        <f>IF(ISBLANK(INDEX('Policy Characteristics'!D:D,MATCH($C1726,'Policy Characteristics'!$C:$C,0))),"",INDEX('Policy Characteristics'!D:D,MATCH($C1726,'Policy Characteristics'!$C:$C,0)))</f>
        <v>Fuel Taxes or Subsidies</v>
      </c>
      <c r="K1726" s="76" t="str">
        <f>IF(ISBLANK(INDEX('Policy Characteristics'!E:E,MATCH($C1726,'Policy Characteristics'!$C:$C,0))),"",INDEX('Policy Characteristics'!E:E,MATCH($C1726,'Policy Characteristics'!$C:$C,0)))</f>
        <v>cross fuel tax</v>
      </c>
      <c r="L1726" s="239">
        <f>IF(ISBLANK(INDEX('Policy Characteristics'!F:F,MATCH($C1726,'Policy Characteristics'!$C:$C,0))),"",INDEX('Policy Characteristics'!F:F,MATCH($C1726,'Policy Characteristics'!$C:$C,0)))</f>
        <v>-0.9</v>
      </c>
      <c r="M1726" s="239">
        <f>IF(ISBLANK(INDEX('Policy Characteristics'!G:G,MATCH($C1726,'Policy Characteristics'!$C:$C,0))),"",INDEX('Policy Characteristics'!G:G,MATCH($C1726,'Policy Characteristics'!$C:$C,0)))</f>
        <v>0.9</v>
      </c>
      <c r="N1726" s="239">
        <f>IF(ISBLANK(INDEX('Policy Characteristics'!H:H,MATCH($C1726,'Policy Characteristics'!$C:$C,0))),"",INDEX('Policy Characteristics'!H:H,MATCH($C1726,'Policy Characteristics'!$C:$C,0)))</f>
        <v>0.01</v>
      </c>
      <c r="O1726" s="76" t="str">
        <f>IF(ISBLANK(INDEX('Policy Characteristics'!I:I,MATCH($C1726,'Policy Characteristics'!$C:$C,0))),"",INDEX('Policy Characteristics'!I:I,MATCH($C1726,'Policy Characteristics'!$C:$C,0)))</f>
        <v>% of BAU price</v>
      </c>
      <c r="P1726" s="76" t="str">
        <f>IF(ISBLANK(INDEX('Policy Characteristics'!J:J,MATCH($C1726,'Policy Characteristics'!$C:$C,0))),"",INDEX('Policy Characteristics'!J:J,MATCH($C1726,'Policy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6" s="76" t="str">
        <f>IF(ISBLANK(INDEX('Policy Characteristics'!K:K,MATCH($C1726,'Policy Characteristics'!$C:$C,0))),"",INDEX('Policy Characteristics'!K:K,MATCH($C1726,'Policy Characteristics'!$C:$C,0)))</f>
        <v>fuels.html#fuel-taxes</v>
      </c>
      <c r="R1726" s="76" t="str">
        <f>IF(ISBLANK(INDEX('Policy Characteristics'!L:L,MATCH($C1726,'Policy Characteristics'!$C:$C,0))),"",INDEX('Policy Characteristics'!L:L,MATCH($C1726,'Policy Characteristics'!$C:$C,0)))</f>
        <v>fuel-taxes.html</v>
      </c>
    </row>
    <row r="1727" spans="1:18" s="76" customFormat="1" x14ac:dyDescent="0.25">
      <c r="A1727" s="76" t="str">
        <f>IF(ISBLANK(INDEX('Policy Characteristics'!A:A,MATCH($C1727,'Policy Characteristics'!$C:$C,0))),"",INDEX('Policy Characteristics'!A:A,MATCH($C1727,'Policy Characteristics'!$C:$C,0)))</f>
        <v>Cross-Sector</v>
      </c>
      <c r="B1727" s="234" t="str">
        <f>IF(ISBLANK(INDEX('Policy Characteristics'!B:B,MATCH($C1727,'Policy Characteristics'!$C:$C,0))),"",INDEX('Policy Characteristics'!B:B,MATCH($C1727,'Policy Characteristics'!$C:$C,0)))</f>
        <v>Fuel Taxes or Subsidies</v>
      </c>
      <c r="C1727" s="242" t="str">
        <f t="shared" si="54"/>
        <v>Additional Fuel Tax or Subsidy Rate by Fuel</v>
      </c>
      <c r="D1727" s="78" t="s">
        <v>55</v>
      </c>
      <c r="E1727" s="88" t="s">
        <v>338</v>
      </c>
      <c r="F1727" s="78" t="s">
        <v>97</v>
      </c>
      <c r="G1727" s="88" t="s">
        <v>93</v>
      </c>
      <c r="H1727" s="15">
        <v>2321</v>
      </c>
      <c r="I1727" s="235" t="s">
        <v>44</v>
      </c>
      <c r="J1727" s="236" t="str">
        <f>IF(ISBLANK(INDEX('Policy Characteristics'!D:D,MATCH($C1727,'Policy Characteristics'!$C:$C,0))),"",INDEX('Policy Characteristics'!D:D,MATCH($C1727,'Policy Characteristics'!$C:$C,0)))</f>
        <v>Fuel Taxes or Subsidies</v>
      </c>
      <c r="K1727" s="76" t="str">
        <f>IF(ISBLANK(INDEX('Policy Characteristics'!E:E,MATCH($C1727,'Policy Characteristics'!$C:$C,0))),"",INDEX('Policy Characteristics'!E:E,MATCH($C1727,'Policy Characteristics'!$C:$C,0)))</f>
        <v>cross fuel tax</v>
      </c>
      <c r="L1727" s="239">
        <f>IF(ISBLANK(INDEX('Policy Characteristics'!F:F,MATCH($C1727,'Policy Characteristics'!$C:$C,0))),"",INDEX('Policy Characteristics'!F:F,MATCH($C1727,'Policy Characteristics'!$C:$C,0)))</f>
        <v>-0.9</v>
      </c>
      <c r="M1727" s="239">
        <f>IF(ISBLANK(INDEX('Policy Characteristics'!G:G,MATCH($C1727,'Policy Characteristics'!$C:$C,0))),"",INDEX('Policy Characteristics'!G:G,MATCH($C1727,'Policy Characteristics'!$C:$C,0)))</f>
        <v>0.9</v>
      </c>
      <c r="N1727" s="239">
        <f>IF(ISBLANK(INDEX('Policy Characteristics'!H:H,MATCH($C1727,'Policy Characteristics'!$C:$C,0))),"",INDEX('Policy Characteristics'!H:H,MATCH($C1727,'Policy Characteristics'!$C:$C,0)))</f>
        <v>0.01</v>
      </c>
      <c r="O1727" s="76" t="str">
        <f>IF(ISBLANK(INDEX('Policy Characteristics'!I:I,MATCH($C1727,'Policy Characteristics'!$C:$C,0))),"",INDEX('Policy Characteristics'!I:I,MATCH($C1727,'Policy Characteristics'!$C:$C,0)))</f>
        <v>% of BAU price</v>
      </c>
      <c r="P1727" s="76" t="str">
        <f>IF(ISBLANK(INDEX('Policy Characteristics'!J:J,MATCH($C1727,'Policy Characteristics'!$C:$C,0))),"",INDEX('Policy Characteristics'!J:J,MATCH($C1727,'Policy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7" s="76" t="str">
        <f>IF(ISBLANK(INDEX('Policy Characteristics'!K:K,MATCH($C1727,'Policy Characteristics'!$C:$C,0))),"",INDEX('Policy Characteristics'!K:K,MATCH($C1727,'Policy Characteristics'!$C:$C,0)))</f>
        <v>fuels.html#fuel-taxes</v>
      </c>
      <c r="R1727" s="76" t="str">
        <f>IF(ISBLANK(INDEX('Policy Characteristics'!L:L,MATCH($C1727,'Policy Characteristics'!$C:$C,0))),"",INDEX('Policy Characteristics'!L:L,MATCH($C1727,'Policy Characteristics'!$C:$C,0)))</f>
        <v>fuel-taxes.html</v>
      </c>
    </row>
    <row r="1728" spans="1:18" s="76" customFormat="1" x14ac:dyDescent="0.25">
      <c r="A1728" s="76" t="str">
        <f>IF(ISBLANK(INDEX('Policy Characteristics'!A:A,MATCH($C1728,'Policy Characteristics'!$C:$C,0))),"",INDEX('Policy Characteristics'!A:A,MATCH($C1728,'Policy Characteristics'!$C:$C,0)))</f>
        <v>Cross-Sector</v>
      </c>
      <c r="B1728" s="234" t="str">
        <f>IF(ISBLANK(INDEX('Policy Characteristics'!B:B,MATCH($C1728,'Policy Characteristics'!$C:$C,0))),"",INDEX('Policy Characteristics'!B:B,MATCH($C1728,'Policy Characteristics'!$C:$C,0)))</f>
        <v>Fuel Taxes or Subsidies</v>
      </c>
      <c r="C1728" s="242" t="str">
        <f t="shared" si="54"/>
        <v>Additional Fuel Tax or Subsidy Rate by Fuel</v>
      </c>
      <c r="D1728" s="78" t="s">
        <v>56</v>
      </c>
      <c r="E1728" s="88" t="s">
        <v>338</v>
      </c>
      <c r="F1728" s="78" t="s">
        <v>98</v>
      </c>
      <c r="G1728" s="88" t="s">
        <v>93</v>
      </c>
      <c r="H1728" s="15">
        <v>2322</v>
      </c>
      <c r="I1728" s="235" t="s">
        <v>44</v>
      </c>
      <c r="J1728" s="236" t="str">
        <f>IF(ISBLANK(INDEX('Policy Characteristics'!D:D,MATCH($C1728,'Policy Characteristics'!$C:$C,0))),"",INDEX('Policy Characteristics'!D:D,MATCH($C1728,'Policy Characteristics'!$C:$C,0)))</f>
        <v>Fuel Taxes or Subsidies</v>
      </c>
      <c r="K1728" s="76" t="str">
        <f>IF(ISBLANK(INDEX('Policy Characteristics'!E:E,MATCH($C1728,'Policy Characteristics'!$C:$C,0))),"",INDEX('Policy Characteristics'!E:E,MATCH($C1728,'Policy Characteristics'!$C:$C,0)))</f>
        <v>cross fuel tax</v>
      </c>
      <c r="L1728" s="239">
        <f>IF(ISBLANK(INDEX('Policy Characteristics'!F:F,MATCH($C1728,'Policy Characteristics'!$C:$C,0))),"",INDEX('Policy Characteristics'!F:F,MATCH($C1728,'Policy Characteristics'!$C:$C,0)))</f>
        <v>-0.9</v>
      </c>
      <c r="M1728" s="239">
        <f>IF(ISBLANK(INDEX('Policy Characteristics'!G:G,MATCH($C1728,'Policy Characteristics'!$C:$C,0))),"",INDEX('Policy Characteristics'!G:G,MATCH($C1728,'Policy Characteristics'!$C:$C,0)))</f>
        <v>0.9</v>
      </c>
      <c r="N1728" s="239">
        <f>IF(ISBLANK(INDEX('Policy Characteristics'!H:H,MATCH($C1728,'Policy Characteristics'!$C:$C,0))),"",INDEX('Policy Characteristics'!H:H,MATCH($C1728,'Policy Characteristics'!$C:$C,0)))</f>
        <v>0.01</v>
      </c>
      <c r="O1728" s="76" t="str">
        <f>IF(ISBLANK(INDEX('Policy Characteristics'!I:I,MATCH($C1728,'Policy Characteristics'!$C:$C,0))),"",INDEX('Policy Characteristics'!I:I,MATCH($C1728,'Policy Characteristics'!$C:$C,0)))</f>
        <v>% of BAU price</v>
      </c>
      <c r="P1728" s="76" t="str">
        <f>IF(ISBLANK(INDEX('Policy Characteristics'!J:J,MATCH($C1728,'Policy Characteristics'!$C:$C,0))),"",INDEX('Policy Characteristics'!J:J,MATCH($C1728,'Policy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8" s="76" t="str">
        <f>IF(ISBLANK(INDEX('Policy Characteristics'!K:K,MATCH($C1728,'Policy Characteristics'!$C:$C,0))),"",INDEX('Policy Characteristics'!K:K,MATCH($C1728,'Policy Characteristics'!$C:$C,0)))</f>
        <v>fuels.html#fuel-taxes</v>
      </c>
      <c r="R1728" s="76" t="str">
        <f>IF(ISBLANK(INDEX('Policy Characteristics'!L:L,MATCH($C1728,'Policy Characteristics'!$C:$C,0))),"",INDEX('Policy Characteristics'!L:L,MATCH($C1728,'Policy Characteristics'!$C:$C,0)))</f>
        <v>fuel-taxes.html</v>
      </c>
    </row>
    <row r="1729" spans="1:18" x14ac:dyDescent="0.25">
      <c r="A1729" s="76" t="str">
        <f>IF(ISBLANK(INDEX('Policy Characteristics'!A:A,MATCH($C1729,'Policy Characteristics'!$C:$C,0))),"",INDEX('Policy Characteristics'!A:A,MATCH($C1729,'Policy Characteristics'!$C:$C,0)))</f>
        <v>Cross-Sector</v>
      </c>
      <c r="B1729" s="234" t="str">
        <f>IF(ISBLANK(INDEX('Policy Characteristics'!B:B,MATCH($C1729,'Policy Characteristics'!$C:$C,0))),"",INDEX('Policy Characteristics'!B:B,MATCH($C1729,'Policy Characteristics'!$C:$C,0)))</f>
        <v>Fuel Taxes or Subsidies</v>
      </c>
      <c r="C1729" s="242" t="str">
        <f t="shared" si="54"/>
        <v>Additional Fuel Tax or Subsidy Rate by Fuel</v>
      </c>
      <c r="D1729" s="78" t="s">
        <v>716</v>
      </c>
      <c r="E1729" s="88" t="s">
        <v>338</v>
      </c>
      <c r="F1729" s="78" t="s">
        <v>717</v>
      </c>
      <c r="G1729" s="88" t="s">
        <v>93</v>
      </c>
      <c r="H1729" s="15">
        <v>2323</v>
      </c>
      <c r="I1729" s="235" t="s">
        <v>44</v>
      </c>
      <c r="J1729" s="236" t="str">
        <f>IF(ISBLANK(INDEX('Policy Characteristics'!D:D,MATCH($C1729,'Policy Characteristics'!$C:$C,0))),"",INDEX('Policy Characteristics'!D:D,MATCH($C1729,'Policy Characteristics'!$C:$C,0)))</f>
        <v>Fuel Taxes or Subsidies</v>
      </c>
      <c r="K1729" s="76" t="str">
        <f>IF(ISBLANK(INDEX('Policy Characteristics'!E:E,MATCH($C1729,'Policy Characteristics'!$C:$C,0))),"",INDEX('Policy Characteristics'!E:E,MATCH($C1729,'Policy Characteristics'!$C:$C,0)))</f>
        <v>cross fuel tax</v>
      </c>
      <c r="L1729" s="239">
        <f>IF(ISBLANK(INDEX('Policy Characteristics'!F:F,MATCH($C1729,'Policy Characteristics'!$C:$C,0))),"",INDEX('Policy Characteristics'!F:F,MATCH($C1729,'Policy Characteristics'!$C:$C,0)))</f>
        <v>-0.9</v>
      </c>
      <c r="M1729" s="239">
        <f>IF(ISBLANK(INDEX('Policy Characteristics'!G:G,MATCH($C1729,'Policy Characteristics'!$C:$C,0))),"",INDEX('Policy Characteristics'!G:G,MATCH($C1729,'Policy Characteristics'!$C:$C,0)))</f>
        <v>0.9</v>
      </c>
      <c r="N1729" s="239">
        <f>IF(ISBLANK(INDEX('Policy Characteristics'!H:H,MATCH($C1729,'Policy Characteristics'!$C:$C,0))),"",INDEX('Policy Characteristics'!H:H,MATCH($C1729,'Policy Characteristics'!$C:$C,0)))</f>
        <v>0.01</v>
      </c>
      <c r="O1729" s="76" t="str">
        <f>IF(ISBLANK(INDEX('Policy Characteristics'!I:I,MATCH($C1729,'Policy Characteristics'!$C:$C,0))),"",INDEX('Policy Characteristics'!I:I,MATCH($C1729,'Policy Characteristics'!$C:$C,0)))</f>
        <v>% of BAU price</v>
      </c>
      <c r="P1729" s="76" t="str">
        <f>IF(ISBLANK(INDEX('Policy Characteristics'!J:J,MATCH($C1729,'Policy Characteristics'!$C:$C,0))),"",INDEX('Policy Characteristics'!J:J,MATCH($C1729,'Policy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9" s="76" t="str">
        <f>IF(ISBLANK(INDEX('Policy Characteristics'!K:K,MATCH($C1729,'Policy Characteristics'!$C:$C,0))),"",INDEX('Policy Characteristics'!K:K,MATCH($C1729,'Policy Characteristics'!$C:$C,0)))</f>
        <v>fuels.html#fuel-taxes</v>
      </c>
      <c r="R1729" s="76" t="str">
        <f>IF(ISBLANK(INDEX('Policy Characteristics'!L:L,MATCH($C1729,'Policy Characteristics'!$C:$C,0))),"",INDEX('Policy Characteristics'!L:L,MATCH($C1729,'Policy Characteristics'!$C:$C,0)))</f>
        <v>fuel-taxes.html</v>
      </c>
    </row>
    <row r="1730" spans="1:18" x14ac:dyDescent="0.25">
      <c r="A1730" s="76" t="str">
        <f>IF(ISBLANK(INDEX('Policy Characteristics'!A:A,MATCH($C1730,'Policy Characteristics'!$C:$C,0))),"",INDEX('Policy Characteristics'!A:A,MATCH($C1730,'Policy Characteristics'!$C:$C,0)))</f>
        <v>Cross-Sector</v>
      </c>
      <c r="B1730" s="234" t="str">
        <f>IF(ISBLANK(INDEX('Policy Characteristics'!B:B,MATCH($C1730,'Policy Characteristics'!$C:$C,0))),"",INDEX('Policy Characteristics'!B:B,MATCH($C1730,'Policy Characteristics'!$C:$C,0)))</f>
        <v>Fuel Taxes or Subsidies</v>
      </c>
      <c r="C1730" s="242" t="str">
        <f t="shared" si="54"/>
        <v>Additional Fuel Tax or Subsidy Rate by Fuel</v>
      </c>
      <c r="D1730" s="78" t="s">
        <v>75</v>
      </c>
      <c r="E1730" s="88" t="s">
        <v>338</v>
      </c>
      <c r="F1730" s="78" t="s">
        <v>99</v>
      </c>
      <c r="G1730" s="88" t="s">
        <v>93</v>
      </c>
      <c r="H1730" s="15">
        <v>2324</v>
      </c>
      <c r="I1730" s="235" t="s">
        <v>44</v>
      </c>
      <c r="J1730" s="236" t="str">
        <f>IF(ISBLANK(INDEX('Policy Characteristics'!D:D,MATCH($C1730,'Policy Characteristics'!$C:$C,0))),"",INDEX('Policy Characteristics'!D:D,MATCH($C1730,'Policy Characteristics'!$C:$C,0)))</f>
        <v>Fuel Taxes or Subsidies</v>
      </c>
      <c r="K1730" s="76" t="str">
        <f>IF(ISBLANK(INDEX('Policy Characteristics'!E:E,MATCH($C1730,'Policy Characteristics'!$C:$C,0))),"",INDEX('Policy Characteristics'!E:E,MATCH($C1730,'Policy Characteristics'!$C:$C,0)))</f>
        <v>cross fuel tax</v>
      </c>
      <c r="L1730" s="239">
        <f>IF(ISBLANK(INDEX('Policy Characteristics'!F:F,MATCH($C1730,'Policy Characteristics'!$C:$C,0))),"",INDEX('Policy Characteristics'!F:F,MATCH($C1730,'Policy Characteristics'!$C:$C,0)))</f>
        <v>-0.9</v>
      </c>
      <c r="M1730" s="239">
        <f>IF(ISBLANK(INDEX('Policy Characteristics'!G:G,MATCH($C1730,'Policy Characteristics'!$C:$C,0))),"",INDEX('Policy Characteristics'!G:G,MATCH($C1730,'Policy Characteristics'!$C:$C,0)))</f>
        <v>0.9</v>
      </c>
      <c r="N1730" s="239">
        <f>IF(ISBLANK(INDEX('Policy Characteristics'!H:H,MATCH($C1730,'Policy Characteristics'!$C:$C,0))),"",INDEX('Policy Characteristics'!H:H,MATCH($C1730,'Policy Characteristics'!$C:$C,0)))</f>
        <v>0.01</v>
      </c>
      <c r="O1730" s="76" t="str">
        <f>IF(ISBLANK(INDEX('Policy Characteristics'!I:I,MATCH($C1730,'Policy Characteristics'!$C:$C,0))),"",INDEX('Policy Characteristics'!I:I,MATCH($C1730,'Policy Characteristics'!$C:$C,0)))</f>
        <v>% of BAU price</v>
      </c>
      <c r="P1730" s="76" t="str">
        <f>IF(ISBLANK(INDEX('Policy Characteristics'!J:J,MATCH($C1730,'Policy Characteristics'!$C:$C,0))),"",INDEX('Policy Characteristics'!J:J,MATCH($C1730,'Policy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0" s="76" t="str">
        <f>IF(ISBLANK(INDEX('Policy Characteristics'!K:K,MATCH($C1730,'Policy Characteristics'!$C:$C,0))),"",INDEX('Policy Characteristics'!K:K,MATCH($C1730,'Policy Characteristics'!$C:$C,0)))</f>
        <v>fuels.html#fuel-taxes</v>
      </c>
      <c r="R1730" s="76" t="str">
        <f>IF(ISBLANK(INDEX('Policy Characteristics'!L:L,MATCH($C1730,'Policy Characteristics'!$C:$C,0))),"",INDEX('Policy Characteristics'!L:L,MATCH($C1730,'Policy Characteristics'!$C:$C,0)))</f>
        <v>fuel-taxes.html</v>
      </c>
    </row>
    <row r="1731" spans="1:18" x14ac:dyDescent="0.25">
      <c r="A1731" s="76" t="str">
        <f>IF(ISBLANK(INDEX('Policy Characteristics'!A:A,MATCH($C1731,'Policy Characteristics'!$C:$C,0))),"",INDEX('Policy Characteristics'!A:A,MATCH($C1731,'Policy Characteristics'!$C:$C,0)))</f>
        <v>Cross-Sector</v>
      </c>
      <c r="B1731" s="234" t="str">
        <f>IF(ISBLANK(INDEX('Policy Characteristics'!B:B,MATCH($C1731,'Policy Characteristics'!$C:$C,0))),"",INDEX('Policy Characteristics'!B:B,MATCH($C1731,'Policy Characteristics'!$C:$C,0)))</f>
        <v>Fuel Taxes or Subsidies</v>
      </c>
      <c r="C1731" s="242" t="str">
        <f t="shared" si="54"/>
        <v>Additional Fuel Tax or Subsidy Rate by Fuel</v>
      </c>
      <c r="D1731" s="78" t="s">
        <v>440</v>
      </c>
      <c r="E1731" s="88" t="s">
        <v>338</v>
      </c>
      <c r="F1731" s="78" t="s">
        <v>441</v>
      </c>
      <c r="G1731" s="88" t="s">
        <v>93</v>
      </c>
      <c r="H1731" s="15">
        <v>2325</v>
      </c>
      <c r="I1731" s="235" t="s">
        <v>44</v>
      </c>
      <c r="J1731" s="236" t="str">
        <f>IF(ISBLANK(INDEX('Policy Characteristics'!D:D,MATCH($C1731,'Policy Characteristics'!$C:$C,0))),"",INDEX('Policy Characteristics'!D:D,MATCH($C1731,'Policy Characteristics'!$C:$C,0)))</f>
        <v>Fuel Taxes or Subsidies</v>
      </c>
      <c r="K1731" s="76" t="str">
        <f>IF(ISBLANK(INDEX('Policy Characteristics'!E:E,MATCH($C1731,'Policy Characteristics'!$C:$C,0))),"",INDEX('Policy Characteristics'!E:E,MATCH($C1731,'Policy Characteristics'!$C:$C,0)))</f>
        <v>cross fuel tax</v>
      </c>
      <c r="L1731" s="239">
        <f>IF(ISBLANK(INDEX('Policy Characteristics'!F:F,MATCH($C1731,'Policy Characteristics'!$C:$C,0))),"",INDEX('Policy Characteristics'!F:F,MATCH($C1731,'Policy Characteristics'!$C:$C,0)))</f>
        <v>-0.9</v>
      </c>
      <c r="M1731" s="239">
        <f>IF(ISBLANK(INDEX('Policy Characteristics'!G:G,MATCH($C1731,'Policy Characteristics'!$C:$C,0))),"",INDEX('Policy Characteristics'!G:G,MATCH($C1731,'Policy Characteristics'!$C:$C,0)))</f>
        <v>0.9</v>
      </c>
      <c r="N1731" s="239">
        <f>IF(ISBLANK(INDEX('Policy Characteristics'!H:H,MATCH($C1731,'Policy Characteristics'!$C:$C,0))),"",INDEX('Policy Characteristics'!H:H,MATCH($C1731,'Policy Characteristics'!$C:$C,0)))</f>
        <v>0.01</v>
      </c>
      <c r="O1731" s="76" t="str">
        <f>IF(ISBLANK(INDEX('Policy Characteristics'!I:I,MATCH($C1731,'Policy Characteristics'!$C:$C,0))),"",INDEX('Policy Characteristics'!I:I,MATCH($C1731,'Policy Characteristics'!$C:$C,0)))</f>
        <v>% of BAU price</v>
      </c>
      <c r="P1731" s="76" t="str">
        <f>IF(ISBLANK(INDEX('Policy Characteristics'!J:J,MATCH($C1731,'Policy Characteristics'!$C:$C,0))),"",INDEX('Policy Characteristics'!J:J,MATCH($C1731,'Policy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1" s="76" t="str">
        <f>IF(ISBLANK(INDEX('Policy Characteristics'!K:K,MATCH($C1731,'Policy Characteristics'!$C:$C,0))),"",INDEX('Policy Characteristics'!K:K,MATCH($C1731,'Policy Characteristics'!$C:$C,0)))</f>
        <v>fuels.html#fuel-taxes</v>
      </c>
      <c r="R1731" s="76" t="str">
        <f>IF(ISBLANK(INDEX('Policy Characteristics'!L:L,MATCH($C1731,'Policy Characteristics'!$C:$C,0))),"",INDEX('Policy Characteristics'!L:L,MATCH($C1731,'Policy Characteristics'!$C:$C,0)))</f>
        <v>fuel-taxes.html</v>
      </c>
    </row>
    <row r="1732" spans="1:18" x14ac:dyDescent="0.25">
      <c r="A1732" s="76" t="str">
        <f>IF(ISBLANK(INDEX('Policy Characteristics'!A:A,MATCH($C1732,'Policy Characteristics'!$C:$C,0))),"",INDEX('Policy Characteristics'!A:A,MATCH($C1732,'Policy Characteristics'!$C:$C,0)))</f>
        <v>Cross-Sector</v>
      </c>
      <c r="B1732" s="234" t="str">
        <f>IF(ISBLANK(INDEX('Policy Characteristics'!B:B,MATCH($C1732,'Policy Characteristics'!$C:$C,0))),"",INDEX('Policy Characteristics'!B:B,MATCH($C1732,'Policy Characteristics'!$C:$C,0)))</f>
        <v>Fuel Taxes or Subsidies</v>
      </c>
      <c r="C1732" s="242" t="str">
        <f t="shared" si="54"/>
        <v>Additional Fuel Tax or Subsidy Rate by Fuel</v>
      </c>
      <c r="D1732" s="78" t="s">
        <v>708</v>
      </c>
      <c r="E1732" s="88" t="s">
        <v>338</v>
      </c>
      <c r="F1732" s="78" t="s">
        <v>712</v>
      </c>
      <c r="G1732" s="88" t="s">
        <v>93</v>
      </c>
      <c r="H1732" s="15">
        <v>2326</v>
      </c>
      <c r="I1732" s="235" t="s">
        <v>44</v>
      </c>
      <c r="J1732" s="236" t="str">
        <f>IF(ISBLANK(INDEX('Policy Characteristics'!D:D,MATCH($C1732,'Policy Characteristics'!$C:$C,0))),"",INDEX('Policy Characteristics'!D:D,MATCH($C1732,'Policy Characteristics'!$C:$C,0)))</f>
        <v>Fuel Taxes or Subsidies</v>
      </c>
      <c r="K1732" s="76" t="str">
        <f>IF(ISBLANK(INDEX('Policy Characteristics'!E:E,MATCH($C1732,'Policy Characteristics'!$C:$C,0))),"",INDEX('Policy Characteristics'!E:E,MATCH($C1732,'Policy Characteristics'!$C:$C,0)))</f>
        <v>cross fuel tax</v>
      </c>
      <c r="L1732" s="239">
        <f>IF(ISBLANK(INDEX('Policy Characteristics'!F:F,MATCH($C1732,'Policy Characteristics'!$C:$C,0))),"",INDEX('Policy Characteristics'!F:F,MATCH($C1732,'Policy Characteristics'!$C:$C,0)))</f>
        <v>-0.9</v>
      </c>
      <c r="M1732" s="239">
        <f>IF(ISBLANK(INDEX('Policy Characteristics'!G:G,MATCH($C1732,'Policy Characteristics'!$C:$C,0))),"",INDEX('Policy Characteristics'!G:G,MATCH($C1732,'Policy Characteristics'!$C:$C,0)))</f>
        <v>0.9</v>
      </c>
      <c r="N1732" s="239">
        <f>IF(ISBLANK(INDEX('Policy Characteristics'!H:H,MATCH($C1732,'Policy Characteristics'!$C:$C,0))),"",INDEX('Policy Characteristics'!H:H,MATCH($C1732,'Policy Characteristics'!$C:$C,0)))</f>
        <v>0.01</v>
      </c>
      <c r="O1732" s="76" t="str">
        <f>IF(ISBLANK(INDEX('Policy Characteristics'!I:I,MATCH($C1732,'Policy Characteristics'!$C:$C,0))),"",INDEX('Policy Characteristics'!I:I,MATCH($C1732,'Policy Characteristics'!$C:$C,0)))</f>
        <v>% of BAU price</v>
      </c>
      <c r="P1732" s="76" t="str">
        <f>IF(ISBLANK(INDEX('Policy Characteristics'!J:J,MATCH($C1732,'Policy Characteristics'!$C:$C,0))),"",INDEX('Policy Characteristics'!J:J,MATCH($C1732,'Policy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2" s="76" t="str">
        <f>IF(ISBLANK(INDEX('Policy Characteristics'!K:K,MATCH($C1732,'Policy Characteristics'!$C:$C,0))),"",INDEX('Policy Characteristics'!K:K,MATCH($C1732,'Policy Characteristics'!$C:$C,0)))</f>
        <v>fuels.html#fuel-taxes</v>
      </c>
      <c r="R1732" s="76" t="str">
        <f>IF(ISBLANK(INDEX('Policy Characteristics'!L:L,MATCH($C1732,'Policy Characteristics'!$C:$C,0))),"",INDEX('Policy Characteristics'!L:L,MATCH($C1732,'Policy Characteristics'!$C:$C,0)))</f>
        <v>fuel-taxes.html</v>
      </c>
    </row>
    <row r="1733" spans="1:18" x14ac:dyDescent="0.25">
      <c r="A1733" s="76" t="str">
        <f>IF(ISBLANK(INDEX('Policy Characteristics'!A:A,MATCH($C1733,'Policy Characteristics'!$C:$C,0))),"",INDEX('Policy Characteristics'!A:A,MATCH($C1733,'Policy Characteristics'!$C:$C,0)))</f>
        <v>Cross-Sector</v>
      </c>
      <c r="B1733" s="234" t="str">
        <f>IF(ISBLANK(INDEX('Policy Characteristics'!B:B,MATCH($C1733,'Policy Characteristics'!$C:$C,0))),"",INDEX('Policy Characteristics'!B:B,MATCH($C1733,'Policy Characteristics'!$C:$C,0)))</f>
        <v>Fuel Taxes or Subsidies</v>
      </c>
      <c r="C1733" s="242" t="str">
        <f t="shared" si="54"/>
        <v>Additional Fuel Tax or Subsidy Rate by Fuel</v>
      </c>
      <c r="D1733" s="78" t="s">
        <v>718</v>
      </c>
      <c r="E1733" s="88" t="s">
        <v>338</v>
      </c>
      <c r="F1733" s="78" t="s">
        <v>719</v>
      </c>
      <c r="G1733" s="88" t="s">
        <v>93</v>
      </c>
      <c r="H1733" s="15">
        <v>2327</v>
      </c>
      <c r="I1733" s="235" t="s">
        <v>44</v>
      </c>
      <c r="J1733" s="236" t="str">
        <f>IF(ISBLANK(INDEX('Policy Characteristics'!D:D,MATCH($C1733,'Policy Characteristics'!$C:$C,0))),"",INDEX('Policy Characteristics'!D:D,MATCH($C1733,'Policy Characteristics'!$C:$C,0)))</f>
        <v>Fuel Taxes or Subsidies</v>
      </c>
      <c r="K1733" s="76" t="str">
        <f>IF(ISBLANK(INDEX('Policy Characteristics'!E:E,MATCH($C1733,'Policy Characteristics'!$C:$C,0))),"",INDEX('Policy Characteristics'!E:E,MATCH($C1733,'Policy Characteristics'!$C:$C,0)))</f>
        <v>cross fuel tax</v>
      </c>
      <c r="L1733" s="239">
        <f>IF(ISBLANK(INDEX('Policy Characteristics'!F:F,MATCH($C1733,'Policy Characteristics'!$C:$C,0))),"",INDEX('Policy Characteristics'!F:F,MATCH($C1733,'Policy Characteristics'!$C:$C,0)))</f>
        <v>-0.9</v>
      </c>
      <c r="M1733" s="239">
        <f>IF(ISBLANK(INDEX('Policy Characteristics'!G:G,MATCH($C1733,'Policy Characteristics'!$C:$C,0))),"",INDEX('Policy Characteristics'!G:G,MATCH($C1733,'Policy Characteristics'!$C:$C,0)))</f>
        <v>0.9</v>
      </c>
      <c r="N1733" s="239">
        <f>IF(ISBLANK(INDEX('Policy Characteristics'!H:H,MATCH($C1733,'Policy Characteristics'!$C:$C,0))),"",INDEX('Policy Characteristics'!H:H,MATCH($C1733,'Policy Characteristics'!$C:$C,0)))</f>
        <v>0.01</v>
      </c>
      <c r="O1733" s="76" t="str">
        <f>IF(ISBLANK(INDEX('Policy Characteristics'!I:I,MATCH($C1733,'Policy Characteristics'!$C:$C,0))),"",INDEX('Policy Characteristics'!I:I,MATCH($C1733,'Policy Characteristics'!$C:$C,0)))</f>
        <v>% of BAU price</v>
      </c>
      <c r="P1733" s="76" t="str">
        <f>IF(ISBLANK(INDEX('Policy Characteristics'!J:J,MATCH($C1733,'Policy Characteristics'!$C:$C,0))),"",INDEX('Policy Characteristics'!J:J,MATCH($C1733,'Policy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3" s="76" t="str">
        <f>IF(ISBLANK(INDEX('Policy Characteristics'!K:K,MATCH($C1733,'Policy Characteristics'!$C:$C,0))),"",INDEX('Policy Characteristics'!K:K,MATCH($C1733,'Policy Characteristics'!$C:$C,0)))</f>
        <v>fuels.html#fuel-taxes</v>
      </c>
      <c r="R1733" s="76" t="str">
        <f>IF(ISBLANK(INDEX('Policy Characteristics'!L:L,MATCH($C1733,'Policy Characteristics'!$C:$C,0))),"",INDEX('Policy Characteristics'!L:L,MATCH($C1733,'Policy Characteristics'!$C:$C,0)))</f>
        <v>fuel-taxes.html</v>
      </c>
    </row>
    <row r="1734" spans="1:18" x14ac:dyDescent="0.25">
      <c r="A1734" s="76" t="str">
        <f>IF(ISBLANK(INDEX('Policy Characteristics'!A:A,MATCH($C1734,'Policy Characteristics'!$C:$C,0))),"",INDEX('Policy Characteristics'!A:A,MATCH($C1734,'Policy Characteristics'!$C:$C,0)))</f>
        <v>Cross-Sector</v>
      </c>
      <c r="B1734" s="234" t="str">
        <f>IF(ISBLANK(INDEX('Policy Characteristics'!B:B,MATCH($C1734,'Policy Characteristics'!$C:$C,0))),"",INDEX('Policy Characteristics'!B:B,MATCH($C1734,'Policy Characteristics'!$C:$C,0)))</f>
        <v>Fuel Taxes or Subsidies</v>
      </c>
      <c r="C1734" s="242" t="str">
        <f t="shared" si="54"/>
        <v>Additional Fuel Tax or Subsidy Rate by Fuel</v>
      </c>
      <c r="D1734" s="78" t="s">
        <v>709</v>
      </c>
      <c r="E1734" s="88" t="s">
        <v>338</v>
      </c>
      <c r="F1734" s="78" t="s">
        <v>713</v>
      </c>
      <c r="G1734" s="88" t="s">
        <v>93</v>
      </c>
      <c r="H1734" s="15">
        <v>2328</v>
      </c>
      <c r="I1734" s="235" t="s">
        <v>44</v>
      </c>
      <c r="J1734" s="236" t="str">
        <f>IF(ISBLANK(INDEX('Policy Characteristics'!D:D,MATCH($C1734,'Policy Characteristics'!$C:$C,0))),"",INDEX('Policy Characteristics'!D:D,MATCH($C1734,'Policy Characteristics'!$C:$C,0)))</f>
        <v>Fuel Taxes or Subsidies</v>
      </c>
      <c r="K1734" s="76" t="str">
        <f>IF(ISBLANK(INDEX('Policy Characteristics'!E:E,MATCH($C1734,'Policy Characteristics'!$C:$C,0))),"",INDEX('Policy Characteristics'!E:E,MATCH($C1734,'Policy Characteristics'!$C:$C,0)))</f>
        <v>cross fuel tax</v>
      </c>
      <c r="L1734" s="239">
        <f>IF(ISBLANK(INDEX('Policy Characteristics'!F:F,MATCH($C1734,'Policy Characteristics'!$C:$C,0))),"",INDEX('Policy Characteristics'!F:F,MATCH($C1734,'Policy Characteristics'!$C:$C,0)))</f>
        <v>-0.9</v>
      </c>
      <c r="M1734" s="239">
        <f>IF(ISBLANK(INDEX('Policy Characteristics'!G:G,MATCH($C1734,'Policy Characteristics'!$C:$C,0))),"",INDEX('Policy Characteristics'!G:G,MATCH($C1734,'Policy Characteristics'!$C:$C,0)))</f>
        <v>0.9</v>
      </c>
      <c r="N1734" s="239">
        <f>IF(ISBLANK(INDEX('Policy Characteristics'!H:H,MATCH($C1734,'Policy Characteristics'!$C:$C,0))),"",INDEX('Policy Characteristics'!H:H,MATCH($C1734,'Policy Characteristics'!$C:$C,0)))</f>
        <v>0.01</v>
      </c>
      <c r="O1734" s="76" t="str">
        <f>IF(ISBLANK(INDEX('Policy Characteristics'!I:I,MATCH($C1734,'Policy Characteristics'!$C:$C,0))),"",INDEX('Policy Characteristics'!I:I,MATCH($C1734,'Policy Characteristics'!$C:$C,0)))</f>
        <v>% of BAU price</v>
      </c>
      <c r="P1734" s="76" t="str">
        <f>IF(ISBLANK(INDEX('Policy Characteristics'!J:J,MATCH($C1734,'Policy Characteristics'!$C:$C,0))),"",INDEX('Policy Characteristics'!J:J,MATCH($C1734,'Policy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4" s="76" t="str">
        <f>IF(ISBLANK(INDEX('Policy Characteristics'!K:K,MATCH($C1734,'Policy Characteristics'!$C:$C,0))),"",INDEX('Policy Characteristics'!K:K,MATCH($C1734,'Policy Characteristics'!$C:$C,0)))</f>
        <v>fuels.html#fuel-taxes</v>
      </c>
      <c r="R1734" s="76" t="str">
        <f>IF(ISBLANK(INDEX('Policy Characteristics'!L:L,MATCH($C1734,'Policy Characteristics'!$C:$C,0))),"",INDEX('Policy Characteristics'!L:L,MATCH($C1734,'Policy Characteristics'!$C:$C,0)))</f>
        <v>fuel-taxes.html</v>
      </c>
    </row>
    <row r="1735" spans="1:18" x14ac:dyDescent="0.25">
      <c r="A1735" s="76" t="str">
        <f>IF(ISBLANK(INDEX('Policy Characteristics'!A:A,MATCH($C1735,'Policy Characteristics'!$C:$C,0))),"",INDEX('Policy Characteristics'!A:A,MATCH($C1735,'Policy Characteristics'!$C:$C,0)))</f>
        <v>Cross-Sector</v>
      </c>
      <c r="B1735" s="234" t="str">
        <f>IF(ISBLANK(INDEX('Policy Characteristics'!B:B,MATCH($C1735,'Policy Characteristics'!$C:$C,0))),"",INDEX('Policy Characteristics'!B:B,MATCH($C1735,'Policy Characteristics'!$C:$C,0)))</f>
        <v>Fuel Taxes or Subsidies</v>
      </c>
      <c r="C1735" s="242" t="str">
        <f t="shared" si="54"/>
        <v>Additional Fuel Tax or Subsidy Rate by Fuel</v>
      </c>
      <c r="D1735" s="78" t="s">
        <v>710</v>
      </c>
      <c r="E1735" s="88" t="s">
        <v>338</v>
      </c>
      <c r="F1735" s="78" t="s">
        <v>714</v>
      </c>
      <c r="G1735" s="88" t="s">
        <v>93</v>
      </c>
      <c r="H1735" s="15">
        <v>2329</v>
      </c>
      <c r="I1735" s="235" t="s">
        <v>44</v>
      </c>
      <c r="J1735" s="236" t="str">
        <f>IF(ISBLANK(INDEX('Policy Characteristics'!D:D,MATCH($C1735,'Policy Characteristics'!$C:$C,0))),"",INDEX('Policy Characteristics'!D:D,MATCH($C1735,'Policy Characteristics'!$C:$C,0)))</f>
        <v>Fuel Taxes or Subsidies</v>
      </c>
      <c r="K1735" s="76" t="str">
        <f>IF(ISBLANK(INDEX('Policy Characteristics'!E:E,MATCH($C1735,'Policy Characteristics'!$C:$C,0))),"",INDEX('Policy Characteristics'!E:E,MATCH($C1735,'Policy Characteristics'!$C:$C,0)))</f>
        <v>cross fuel tax</v>
      </c>
      <c r="L1735" s="239">
        <f>IF(ISBLANK(INDEX('Policy Characteristics'!F:F,MATCH($C1735,'Policy Characteristics'!$C:$C,0))),"",INDEX('Policy Characteristics'!F:F,MATCH($C1735,'Policy Characteristics'!$C:$C,0)))</f>
        <v>-0.9</v>
      </c>
      <c r="M1735" s="239">
        <f>IF(ISBLANK(INDEX('Policy Characteristics'!G:G,MATCH($C1735,'Policy Characteristics'!$C:$C,0))),"",INDEX('Policy Characteristics'!G:G,MATCH($C1735,'Policy Characteristics'!$C:$C,0)))</f>
        <v>0.9</v>
      </c>
      <c r="N1735" s="239">
        <f>IF(ISBLANK(INDEX('Policy Characteristics'!H:H,MATCH($C1735,'Policy Characteristics'!$C:$C,0))),"",INDEX('Policy Characteristics'!H:H,MATCH($C1735,'Policy Characteristics'!$C:$C,0)))</f>
        <v>0.01</v>
      </c>
      <c r="O1735" s="76" t="str">
        <f>IF(ISBLANK(INDEX('Policy Characteristics'!I:I,MATCH($C1735,'Policy Characteristics'!$C:$C,0))),"",INDEX('Policy Characteristics'!I:I,MATCH($C1735,'Policy Characteristics'!$C:$C,0)))</f>
        <v>% of BAU price</v>
      </c>
      <c r="P1735" s="76" t="str">
        <f>IF(ISBLANK(INDEX('Policy Characteristics'!J:J,MATCH($C1735,'Policy Characteristics'!$C:$C,0))),"",INDEX('Policy Characteristics'!J:J,MATCH($C1735,'Policy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5" s="76" t="str">
        <f>IF(ISBLANK(INDEX('Policy Characteristics'!K:K,MATCH($C1735,'Policy Characteristics'!$C:$C,0))),"",INDEX('Policy Characteristics'!K:K,MATCH($C1735,'Policy Characteristics'!$C:$C,0)))</f>
        <v>fuels.html#fuel-taxes</v>
      </c>
      <c r="R1735" s="76" t="str">
        <f>IF(ISBLANK(INDEX('Policy Characteristics'!L:L,MATCH($C1735,'Policy Characteristics'!$C:$C,0))),"",INDEX('Policy Characteristics'!L:L,MATCH($C1735,'Policy Characteristics'!$C:$C,0)))</f>
        <v>fuel-taxes.html</v>
      </c>
    </row>
    <row r="1736" spans="1:18" x14ac:dyDescent="0.25">
      <c r="A1736" s="76" t="str">
        <f>IF(ISBLANK(INDEX('Policy Characteristics'!A:A,MATCH($C1736,'Policy Characteristics'!$C:$C,0))),"",INDEX('Policy Characteristics'!A:A,MATCH($C1736,'Policy Characteristics'!$C:$C,0)))</f>
        <v>Cross-Sector</v>
      </c>
      <c r="B1736" s="234" t="str">
        <f>IF(ISBLANK(INDEX('Policy Characteristics'!B:B,MATCH($C1736,'Policy Characteristics'!$C:$C,0))),"",INDEX('Policy Characteristics'!B:B,MATCH($C1736,'Policy Characteristics'!$C:$C,0)))</f>
        <v>Fuel Taxes or Subsidies</v>
      </c>
      <c r="C1736" s="242" t="str">
        <f t="shared" si="54"/>
        <v>Additional Fuel Tax or Subsidy Rate by Fuel</v>
      </c>
      <c r="D1736" s="78" t="s">
        <v>711</v>
      </c>
      <c r="E1736" s="88" t="s">
        <v>338</v>
      </c>
      <c r="F1736" s="78" t="s">
        <v>715</v>
      </c>
      <c r="G1736" s="88" t="s">
        <v>93</v>
      </c>
      <c r="H1736" s="15">
        <v>2330</v>
      </c>
      <c r="I1736" s="235" t="s">
        <v>43</v>
      </c>
      <c r="J1736" s="236" t="str">
        <f>IF(ISBLANK(INDEX('Policy Characteristics'!D:D,MATCH($C1736,'Policy Characteristics'!$C:$C,0))),"",INDEX('Policy Characteristics'!D:D,MATCH($C1736,'Policy Characteristics'!$C:$C,0)))</f>
        <v>Fuel Taxes or Subsidies</v>
      </c>
      <c r="K1736" s="76" t="str">
        <f>IF(ISBLANK(INDEX('Policy Characteristics'!E:E,MATCH($C1736,'Policy Characteristics'!$C:$C,0))),"",INDEX('Policy Characteristics'!E:E,MATCH($C1736,'Policy Characteristics'!$C:$C,0)))</f>
        <v>cross fuel tax</v>
      </c>
      <c r="L1736" s="239">
        <f>IF(ISBLANK(INDEX('Policy Characteristics'!F:F,MATCH($C1736,'Policy Characteristics'!$C:$C,0))),"",INDEX('Policy Characteristics'!F:F,MATCH($C1736,'Policy Characteristics'!$C:$C,0)))</f>
        <v>-0.9</v>
      </c>
      <c r="M1736" s="239">
        <f>IF(ISBLANK(INDEX('Policy Characteristics'!G:G,MATCH($C1736,'Policy Characteristics'!$C:$C,0))),"",INDEX('Policy Characteristics'!G:G,MATCH($C1736,'Policy Characteristics'!$C:$C,0)))</f>
        <v>0.9</v>
      </c>
      <c r="N1736" s="239">
        <f>IF(ISBLANK(INDEX('Policy Characteristics'!H:H,MATCH($C1736,'Policy Characteristics'!$C:$C,0))),"",INDEX('Policy Characteristics'!H:H,MATCH($C1736,'Policy Characteristics'!$C:$C,0)))</f>
        <v>0.01</v>
      </c>
      <c r="O1736" s="76" t="str">
        <f>IF(ISBLANK(INDEX('Policy Characteristics'!I:I,MATCH($C1736,'Policy Characteristics'!$C:$C,0))),"",INDEX('Policy Characteristics'!I:I,MATCH($C1736,'Policy Characteristics'!$C:$C,0)))</f>
        <v>% of BAU price</v>
      </c>
      <c r="P1736" s="76" t="str">
        <f>IF(ISBLANK(INDEX('Policy Characteristics'!J:J,MATCH($C1736,'Policy Characteristics'!$C:$C,0))),"",INDEX('Policy Characteristics'!J:J,MATCH($C1736,'Policy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6" s="76" t="str">
        <f>IF(ISBLANK(INDEX('Policy Characteristics'!K:K,MATCH($C1736,'Policy Characteristics'!$C:$C,0))),"",INDEX('Policy Characteristics'!K:K,MATCH($C1736,'Policy Characteristics'!$C:$C,0)))</f>
        <v>fuels.html#fuel-taxes</v>
      </c>
      <c r="R1736" s="76" t="str">
        <f>IF(ISBLANK(INDEX('Policy Characteristics'!L:L,MATCH($C1736,'Policy Characteristics'!$C:$C,0))),"",INDEX('Policy Characteristics'!L:L,MATCH($C1736,'Policy Characteristics'!$C:$C,0)))</f>
        <v>fuel-taxes.html</v>
      </c>
    </row>
    <row r="1737" spans="1:18" s="76" customFormat="1" x14ac:dyDescent="0.25">
      <c r="A1737" s="76" t="str">
        <f>IF(ISBLANK(INDEX('Policy Characteristics'!A:A,MATCH($C1737,'Policy Characteristics'!$C:$C,0))),"",INDEX('Policy Characteristics'!A:A,MATCH($C1737,'Policy Characteristics'!$C:$C,0)))</f>
        <v>Cross-Sector</v>
      </c>
      <c r="B1737" s="234" t="str">
        <f>IF(ISBLANK(INDEX('Policy Characteristics'!B:B,MATCH($C1737,'Policy Characteristics'!$C:$C,0))),"",INDEX('Policy Characteristics'!B:B,MATCH($C1737,'Policy Characteristics'!$C:$C,0)))</f>
        <v>Fuel Taxes or Subsidies</v>
      </c>
      <c r="C1737" s="242" t="str">
        <f t="shared" si="54"/>
        <v>Additional Fuel Tax or Subsidy Rate by Fuel</v>
      </c>
      <c r="D1737" s="88" t="s">
        <v>52</v>
      </c>
      <c r="E1737" s="88" t="s">
        <v>332</v>
      </c>
      <c r="F1737" s="88" t="s">
        <v>93</v>
      </c>
      <c r="G1737" s="88" t="s">
        <v>1920</v>
      </c>
      <c r="H1737" s="15">
        <v>2331</v>
      </c>
      <c r="I1737" s="247" t="s">
        <v>43</v>
      </c>
      <c r="J1737" s="236" t="str">
        <f>IF(ISBLANK(INDEX('Policy Characteristics'!D:D,MATCH($C1737,'Policy Characteristics'!$C:$C,0))),"",INDEX('Policy Characteristics'!D:D,MATCH($C1737,'Policy Characteristics'!$C:$C,0)))</f>
        <v>Fuel Taxes or Subsidies</v>
      </c>
      <c r="K1737" s="76" t="str">
        <f>IF(ISBLANK(INDEX('Policy Characteristics'!E:E,MATCH($C1737,'Policy Characteristics'!$C:$C,0))),"",INDEX('Policy Characteristics'!E:E,MATCH($C1737,'Policy Characteristics'!$C:$C,0)))</f>
        <v>cross fuel tax</v>
      </c>
      <c r="L1737" s="239">
        <f>IF(ISBLANK(INDEX('Policy Characteristics'!F:F,MATCH($C1737,'Policy Characteristics'!$C:$C,0))),"",INDEX('Policy Characteristics'!F:F,MATCH($C1737,'Policy Characteristics'!$C:$C,0)))</f>
        <v>-0.9</v>
      </c>
      <c r="M1737" s="239">
        <f>IF(ISBLANK(INDEX('Policy Characteristics'!G:G,MATCH($C1737,'Policy Characteristics'!$C:$C,0))),"",INDEX('Policy Characteristics'!G:G,MATCH($C1737,'Policy Characteristics'!$C:$C,0)))</f>
        <v>0.9</v>
      </c>
      <c r="N1737" s="239">
        <f>IF(ISBLANK(INDEX('Policy Characteristics'!H:H,MATCH($C1737,'Policy Characteristics'!$C:$C,0))),"",INDEX('Policy Characteristics'!H:H,MATCH($C1737,'Policy Characteristics'!$C:$C,0)))</f>
        <v>0.01</v>
      </c>
      <c r="O1737" s="76" t="str">
        <f>IF(ISBLANK(INDEX('Policy Characteristics'!I:I,MATCH($C1737,'Policy Characteristics'!$C:$C,0))),"",INDEX('Policy Characteristics'!I:I,MATCH($C1737,'Policy Characteristics'!$C:$C,0)))</f>
        <v>% of BAU price</v>
      </c>
      <c r="P1737" s="76" t="str">
        <f>IF(ISBLANK(INDEX('Policy Characteristics'!J:J,MATCH($C1737,'Policy Characteristics'!$C:$C,0))),"",INDEX('Policy Characteristics'!J:J,MATCH($C1737,'Policy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7" s="76" t="str">
        <f>IF(ISBLANK(INDEX('Policy Characteristics'!K:K,MATCH($C1737,'Policy Characteristics'!$C:$C,0))),"",INDEX('Policy Characteristics'!K:K,MATCH($C1737,'Policy Characteristics'!$C:$C,0)))</f>
        <v>fuels.html#fuel-taxes</v>
      </c>
      <c r="R1737" s="76" t="str">
        <f>IF(ISBLANK(INDEX('Policy Characteristics'!L:L,MATCH($C1737,'Policy Characteristics'!$C:$C,0))),"",INDEX('Policy Characteristics'!L:L,MATCH($C1737,'Policy Characteristics'!$C:$C,0)))</f>
        <v>fuel-taxes.html</v>
      </c>
    </row>
    <row r="1738" spans="1:18" s="76" customFormat="1" x14ac:dyDescent="0.25">
      <c r="A1738" s="76" t="str">
        <f>IF(ISBLANK(INDEX('Policy Characteristics'!A:A,MATCH($C1738,'Policy Characteristics'!$C:$C,0))),"",INDEX('Policy Characteristics'!A:A,MATCH($C1738,'Policy Characteristics'!$C:$C,0)))</f>
        <v>Cross-Sector</v>
      </c>
      <c r="B1738" s="234" t="str">
        <f>IF(ISBLANK(INDEX('Policy Characteristics'!B:B,MATCH($C1738,'Policy Characteristics'!$C:$C,0))),"",INDEX('Policy Characteristics'!B:B,MATCH($C1738,'Policy Characteristics'!$C:$C,0)))</f>
        <v>Fuel Taxes or Subsidies</v>
      </c>
      <c r="C1738" s="242" t="str">
        <f t="shared" si="54"/>
        <v>Additional Fuel Tax or Subsidy Rate by Fuel</v>
      </c>
      <c r="D1738" s="78" t="s">
        <v>447</v>
      </c>
      <c r="E1738" s="88" t="s">
        <v>332</v>
      </c>
      <c r="F1738" s="78" t="s">
        <v>444</v>
      </c>
      <c r="G1738" s="88" t="s">
        <v>1920</v>
      </c>
      <c r="H1738" s="15">
        <v>2332</v>
      </c>
      <c r="I1738" s="235" t="s">
        <v>44</v>
      </c>
      <c r="J1738" s="236" t="str">
        <f>IF(ISBLANK(INDEX('Policy Characteristics'!D:D,MATCH($C1738,'Policy Characteristics'!$C:$C,0))),"",INDEX('Policy Characteristics'!D:D,MATCH($C1738,'Policy Characteristics'!$C:$C,0)))</f>
        <v>Fuel Taxes or Subsidies</v>
      </c>
      <c r="K1738" s="76" t="str">
        <f>IF(ISBLANK(INDEX('Policy Characteristics'!E:E,MATCH($C1738,'Policy Characteristics'!$C:$C,0))),"",INDEX('Policy Characteristics'!E:E,MATCH($C1738,'Policy Characteristics'!$C:$C,0)))</f>
        <v>cross fuel tax</v>
      </c>
      <c r="L1738" s="239">
        <f>IF(ISBLANK(INDEX('Policy Characteristics'!F:F,MATCH($C1738,'Policy Characteristics'!$C:$C,0))),"",INDEX('Policy Characteristics'!F:F,MATCH($C1738,'Policy Characteristics'!$C:$C,0)))</f>
        <v>-0.9</v>
      </c>
      <c r="M1738" s="239">
        <f>IF(ISBLANK(INDEX('Policy Characteristics'!G:G,MATCH($C1738,'Policy Characteristics'!$C:$C,0))),"",INDEX('Policy Characteristics'!G:G,MATCH($C1738,'Policy Characteristics'!$C:$C,0)))</f>
        <v>0.9</v>
      </c>
      <c r="N1738" s="239">
        <f>IF(ISBLANK(INDEX('Policy Characteristics'!H:H,MATCH($C1738,'Policy Characteristics'!$C:$C,0))),"",INDEX('Policy Characteristics'!H:H,MATCH($C1738,'Policy Characteristics'!$C:$C,0)))</f>
        <v>0.01</v>
      </c>
      <c r="O1738" s="76" t="str">
        <f>IF(ISBLANK(INDEX('Policy Characteristics'!I:I,MATCH($C1738,'Policy Characteristics'!$C:$C,0))),"",INDEX('Policy Characteristics'!I:I,MATCH($C1738,'Policy Characteristics'!$C:$C,0)))</f>
        <v>% of BAU price</v>
      </c>
      <c r="P1738" s="76" t="str">
        <f>IF(ISBLANK(INDEX('Policy Characteristics'!J:J,MATCH($C1738,'Policy Characteristics'!$C:$C,0))),"",INDEX('Policy Characteristics'!J:J,MATCH($C1738,'Policy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8" s="76" t="str">
        <f>IF(ISBLANK(INDEX('Policy Characteristics'!K:K,MATCH($C1738,'Policy Characteristics'!$C:$C,0))),"",INDEX('Policy Characteristics'!K:K,MATCH($C1738,'Policy Characteristics'!$C:$C,0)))</f>
        <v>fuels.html#fuel-taxes</v>
      </c>
      <c r="R1738" s="76" t="str">
        <f>IF(ISBLANK(INDEX('Policy Characteristics'!L:L,MATCH($C1738,'Policy Characteristics'!$C:$C,0))),"",INDEX('Policy Characteristics'!L:L,MATCH($C1738,'Policy Characteristics'!$C:$C,0)))</f>
        <v>fuel-taxes.html</v>
      </c>
    </row>
    <row r="1739" spans="1:18" s="76" customFormat="1" x14ac:dyDescent="0.25">
      <c r="A1739" s="76" t="str">
        <f>IF(ISBLANK(INDEX('Policy Characteristics'!A:A,MATCH($C1739,'Policy Characteristics'!$C:$C,0))),"",INDEX('Policy Characteristics'!A:A,MATCH($C1739,'Policy Characteristics'!$C:$C,0)))</f>
        <v>Cross-Sector</v>
      </c>
      <c r="B1739" s="234" t="str">
        <f>IF(ISBLANK(INDEX('Policy Characteristics'!B:B,MATCH($C1739,'Policy Characteristics'!$C:$C,0))),"",INDEX('Policy Characteristics'!B:B,MATCH($C1739,'Policy Characteristics'!$C:$C,0)))</f>
        <v>Fuel Taxes or Subsidies</v>
      </c>
      <c r="C1739" s="242" t="str">
        <f t="shared" si="54"/>
        <v>Additional Fuel Tax or Subsidy Rate by Fuel</v>
      </c>
      <c r="D1739" s="78" t="s">
        <v>46</v>
      </c>
      <c r="E1739" s="88" t="s">
        <v>332</v>
      </c>
      <c r="F1739" s="78" t="s">
        <v>87</v>
      </c>
      <c r="G1739" s="88" t="s">
        <v>1920</v>
      </c>
      <c r="H1739" s="15">
        <v>2333</v>
      </c>
      <c r="I1739" s="235" t="s">
        <v>43</v>
      </c>
      <c r="J1739" s="236" t="str">
        <f>IF(ISBLANK(INDEX('Policy Characteristics'!D:D,MATCH($C1739,'Policy Characteristics'!$C:$C,0))),"",INDEX('Policy Characteristics'!D:D,MATCH($C1739,'Policy Characteristics'!$C:$C,0)))</f>
        <v>Fuel Taxes or Subsidies</v>
      </c>
      <c r="K1739" s="76" t="str">
        <f>IF(ISBLANK(INDEX('Policy Characteristics'!E:E,MATCH($C1739,'Policy Characteristics'!$C:$C,0))),"",INDEX('Policy Characteristics'!E:E,MATCH($C1739,'Policy Characteristics'!$C:$C,0)))</f>
        <v>cross fuel tax</v>
      </c>
      <c r="L1739" s="239">
        <f>IF(ISBLANK(INDEX('Policy Characteristics'!F:F,MATCH($C1739,'Policy Characteristics'!$C:$C,0))),"",INDEX('Policy Characteristics'!F:F,MATCH($C1739,'Policy Characteristics'!$C:$C,0)))</f>
        <v>-0.9</v>
      </c>
      <c r="M1739" s="239">
        <f>IF(ISBLANK(INDEX('Policy Characteristics'!G:G,MATCH($C1739,'Policy Characteristics'!$C:$C,0))),"",INDEX('Policy Characteristics'!G:G,MATCH($C1739,'Policy Characteristics'!$C:$C,0)))</f>
        <v>0.9</v>
      </c>
      <c r="N1739" s="239">
        <f>IF(ISBLANK(INDEX('Policy Characteristics'!H:H,MATCH($C1739,'Policy Characteristics'!$C:$C,0))),"",INDEX('Policy Characteristics'!H:H,MATCH($C1739,'Policy Characteristics'!$C:$C,0)))</f>
        <v>0.01</v>
      </c>
      <c r="O1739" s="76" t="str">
        <f>IF(ISBLANK(INDEX('Policy Characteristics'!I:I,MATCH($C1739,'Policy Characteristics'!$C:$C,0))),"",INDEX('Policy Characteristics'!I:I,MATCH($C1739,'Policy Characteristics'!$C:$C,0)))</f>
        <v>% of BAU price</v>
      </c>
      <c r="P1739" s="76" t="str">
        <f>IF(ISBLANK(INDEX('Policy Characteristics'!J:J,MATCH($C1739,'Policy Characteristics'!$C:$C,0))),"",INDEX('Policy Characteristics'!J:J,MATCH($C1739,'Policy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9" s="76" t="str">
        <f>IF(ISBLANK(INDEX('Policy Characteristics'!K:K,MATCH($C1739,'Policy Characteristics'!$C:$C,0))),"",INDEX('Policy Characteristics'!K:K,MATCH($C1739,'Policy Characteristics'!$C:$C,0)))</f>
        <v>fuels.html#fuel-taxes</v>
      </c>
      <c r="R1739" s="76" t="str">
        <f>IF(ISBLANK(INDEX('Policy Characteristics'!L:L,MATCH($C1739,'Policy Characteristics'!$C:$C,0))),"",INDEX('Policy Characteristics'!L:L,MATCH($C1739,'Policy Characteristics'!$C:$C,0)))</f>
        <v>fuel-taxes.html</v>
      </c>
    </row>
    <row r="1740" spans="1:18" s="76" customFormat="1" x14ac:dyDescent="0.25">
      <c r="A1740" s="76" t="str">
        <f>IF(ISBLANK(INDEX('Policy Characteristics'!A:A,MATCH($C1740,'Policy Characteristics'!$C:$C,0))),"",INDEX('Policy Characteristics'!A:A,MATCH($C1740,'Policy Characteristics'!$C:$C,0)))</f>
        <v>Cross-Sector</v>
      </c>
      <c r="B1740" s="234" t="str">
        <f>IF(ISBLANK(INDEX('Policy Characteristics'!B:B,MATCH($C1740,'Policy Characteristics'!$C:$C,0))),"",INDEX('Policy Characteristics'!B:B,MATCH($C1740,'Policy Characteristics'!$C:$C,0)))</f>
        <v>Fuel Taxes or Subsidies</v>
      </c>
      <c r="C1740" s="242" t="str">
        <f t="shared" si="54"/>
        <v>Additional Fuel Tax or Subsidy Rate by Fuel</v>
      </c>
      <c r="D1740" s="78" t="s">
        <v>47</v>
      </c>
      <c r="E1740" s="88" t="s">
        <v>332</v>
      </c>
      <c r="F1740" s="78" t="s">
        <v>88</v>
      </c>
      <c r="G1740" s="88" t="s">
        <v>1920</v>
      </c>
      <c r="H1740" s="15">
        <v>2334</v>
      </c>
      <c r="I1740" s="235" t="s">
        <v>44</v>
      </c>
      <c r="J1740" s="236" t="str">
        <f>IF(ISBLANK(INDEX('Policy Characteristics'!D:D,MATCH($C1740,'Policy Characteristics'!$C:$C,0))),"",INDEX('Policy Characteristics'!D:D,MATCH($C1740,'Policy Characteristics'!$C:$C,0)))</f>
        <v>Fuel Taxes or Subsidies</v>
      </c>
      <c r="K1740" s="76" t="str">
        <f>IF(ISBLANK(INDEX('Policy Characteristics'!E:E,MATCH($C1740,'Policy Characteristics'!$C:$C,0))),"",INDEX('Policy Characteristics'!E:E,MATCH($C1740,'Policy Characteristics'!$C:$C,0)))</f>
        <v>cross fuel tax</v>
      </c>
      <c r="L1740" s="239">
        <f>IF(ISBLANK(INDEX('Policy Characteristics'!F:F,MATCH($C1740,'Policy Characteristics'!$C:$C,0))),"",INDEX('Policy Characteristics'!F:F,MATCH($C1740,'Policy Characteristics'!$C:$C,0)))</f>
        <v>-0.9</v>
      </c>
      <c r="M1740" s="239">
        <f>IF(ISBLANK(INDEX('Policy Characteristics'!G:G,MATCH($C1740,'Policy Characteristics'!$C:$C,0))),"",INDEX('Policy Characteristics'!G:G,MATCH($C1740,'Policy Characteristics'!$C:$C,0)))</f>
        <v>0.9</v>
      </c>
      <c r="N1740" s="239">
        <f>IF(ISBLANK(INDEX('Policy Characteristics'!H:H,MATCH($C1740,'Policy Characteristics'!$C:$C,0))),"",INDEX('Policy Characteristics'!H:H,MATCH($C1740,'Policy Characteristics'!$C:$C,0)))</f>
        <v>0.01</v>
      </c>
      <c r="O1740" s="76" t="str">
        <f>IF(ISBLANK(INDEX('Policy Characteristics'!I:I,MATCH($C1740,'Policy Characteristics'!$C:$C,0))),"",INDEX('Policy Characteristics'!I:I,MATCH($C1740,'Policy Characteristics'!$C:$C,0)))</f>
        <v>% of BAU price</v>
      </c>
      <c r="P1740" s="76" t="str">
        <f>IF(ISBLANK(INDEX('Policy Characteristics'!J:J,MATCH($C1740,'Policy Characteristics'!$C:$C,0))),"",INDEX('Policy Characteristics'!J:J,MATCH($C1740,'Policy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0" s="76" t="str">
        <f>IF(ISBLANK(INDEX('Policy Characteristics'!K:K,MATCH($C1740,'Policy Characteristics'!$C:$C,0))),"",INDEX('Policy Characteristics'!K:K,MATCH($C1740,'Policy Characteristics'!$C:$C,0)))</f>
        <v>fuels.html#fuel-taxes</v>
      </c>
      <c r="R1740" s="76" t="str">
        <f>IF(ISBLANK(INDEX('Policy Characteristics'!L:L,MATCH($C1740,'Policy Characteristics'!$C:$C,0))),"",INDEX('Policy Characteristics'!L:L,MATCH($C1740,'Policy Characteristics'!$C:$C,0)))</f>
        <v>fuel-taxes.html</v>
      </c>
    </row>
    <row r="1741" spans="1:18" s="76" customFormat="1" x14ac:dyDescent="0.25">
      <c r="A1741" s="76" t="str">
        <f>IF(ISBLANK(INDEX('Policy Characteristics'!A:A,MATCH($C1741,'Policy Characteristics'!$C:$C,0))),"",INDEX('Policy Characteristics'!A:A,MATCH($C1741,'Policy Characteristics'!$C:$C,0)))</f>
        <v>Cross-Sector</v>
      </c>
      <c r="B1741" s="234" t="str">
        <f>IF(ISBLANK(INDEX('Policy Characteristics'!B:B,MATCH($C1741,'Policy Characteristics'!$C:$C,0))),"",INDEX('Policy Characteristics'!B:B,MATCH($C1741,'Policy Characteristics'!$C:$C,0)))</f>
        <v>Fuel Taxes or Subsidies</v>
      </c>
      <c r="C1741" s="242" t="str">
        <f t="shared" si="54"/>
        <v>Additional Fuel Tax or Subsidy Rate by Fuel</v>
      </c>
      <c r="D1741" s="78" t="s">
        <v>51</v>
      </c>
      <c r="E1741" s="88" t="s">
        <v>332</v>
      </c>
      <c r="F1741" s="78" t="s">
        <v>92</v>
      </c>
      <c r="G1741" s="88" t="s">
        <v>1920</v>
      </c>
      <c r="H1741" s="15">
        <v>2335</v>
      </c>
      <c r="I1741" s="235" t="s">
        <v>44</v>
      </c>
      <c r="J1741" s="236" t="str">
        <f>IF(ISBLANK(INDEX('Policy Characteristics'!D:D,MATCH($C1741,'Policy Characteristics'!$C:$C,0))),"",INDEX('Policy Characteristics'!D:D,MATCH($C1741,'Policy Characteristics'!$C:$C,0)))</f>
        <v>Fuel Taxes or Subsidies</v>
      </c>
      <c r="K1741" s="76" t="str">
        <f>IF(ISBLANK(INDEX('Policy Characteristics'!E:E,MATCH($C1741,'Policy Characteristics'!$C:$C,0))),"",INDEX('Policy Characteristics'!E:E,MATCH($C1741,'Policy Characteristics'!$C:$C,0)))</f>
        <v>cross fuel tax</v>
      </c>
      <c r="L1741" s="239">
        <f>IF(ISBLANK(INDEX('Policy Characteristics'!F:F,MATCH($C1741,'Policy Characteristics'!$C:$C,0))),"",INDEX('Policy Characteristics'!F:F,MATCH($C1741,'Policy Characteristics'!$C:$C,0)))</f>
        <v>-0.9</v>
      </c>
      <c r="M1741" s="239">
        <f>IF(ISBLANK(INDEX('Policy Characteristics'!G:G,MATCH($C1741,'Policy Characteristics'!$C:$C,0))),"",INDEX('Policy Characteristics'!G:G,MATCH($C1741,'Policy Characteristics'!$C:$C,0)))</f>
        <v>0.9</v>
      </c>
      <c r="N1741" s="239">
        <f>IF(ISBLANK(INDEX('Policy Characteristics'!H:H,MATCH($C1741,'Policy Characteristics'!$C:$C,0))),"",INDEX('Policy Characteristics'!H:H,MATCH($C1741,'Policy Characteristics'!$C:$C,0)))</f>
        <v>0.01</v>
      </c>
      <c r="O1741" s="76" t="str">
        <f>IF(ISBLANK(INDEX('Policy Characteristics'!I:I,MATCH($C1741,'Policy Characteristics'!$C:$C,0))),"",INDEX('Policy Characteristics'!I:I,MATCH($C1741,'Policy Characteristics'!$C:$C,0)))</f>
        <v>% of BAU price</v>
      </c>
      <c r="P1741" s="76" t="str">
        <f>IF(ISBLANK(INDEX('Policy Characteristics'!J:J,MATCH($C1741,'Policy Characteristics'!$C:$C,0))),"",INDEX('Policy Characteristics'!J:J,MATCH($C1741,'Policy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1" s="76" t="str">
        <f>IF(ISBLANK(INDEX('Policy Characteristics'!K:K,MATCH($C1741,'Policy Characteristics'!$C:$C,0))),"",INDEX('Policy Characteristics'!K:K,MATCH($C1741,'Policy Characteristics'!$C:$C,0)))</f>
        <v>fuels.html#fuel-taxes</v>
      </c>
      <c r="R1741" s="76" t="str">
        <f>IF(ISBLANK(INDEX('Policy Characteristics'!L:L,MATCH($C1741,'Policy Characteristics'!$C:$C,0))),"",INDEX('Policy Characteristics'!L:L,MATCH($C1741,'Policy Characteristics'!$C:$C,0)))</f>
        <v>fuel-taxes.html</v>
      </c>
    </row>
    <row r="1742" spans="1:18" s="76" customFormat="1" x14ac:dyDescent="0.25">
      <c r="A1742" s="76" t="str">
        <f>IF(ISBLANK(INDEX('Policy Characteristics'!A:A,MATCH($C1742,'Policy Characteristics'!$C:$C,0))),"",INDEX('Policy Characteristics'!A:A,MATCH($C1742,'Policy Characteristics'!$C:$C,0)))</f>
        <v>Cross-Sector</v>
      </c>
      <c r="B1742" s="234" t="str">
        <f>IF(ISBLANK(INDEX('Policy Characteristics'!B:B,MATCH($C1742,'Policy Characteristics'!$C:$C,0))),"",INDEX('Policy Characteristics'!B:B,MATCH($C1742,'Policy Characteristics'!$C:$C,0)))</f>
        <v>Fuel Taxes or Subsidies</v>
      </c>
      <c r="C1742" s="242" t="str">
        <f t="shared" si="54"/>
        <v>Additional Fuel Tax or Subsidy Rate by Fuel</v>
      </c>
      <c r="D1742" s="78" t="s">
        <v>53</v>
      </c>
      <c r="E1742" s="88" t="s">
        <v>332</v>
      </c>
      <c r="F1742" s="78" t="s">
        <v>95</v>
      </c>
      <c r="G1742" s="88" t="s">
        <v>1920</v>
      </c>
      <c r="H1742" s="15">
        <v>2336</v>
      </c>
      <c r="I1742" s="235" t="s">
        <v>44</v>
      </c>
      <c r="J1742" s="236" t="str">
        <f>IF(ISBLANK(INDEX('Policy Characteristics'!D:D,MATCH($C1742,'Policy Characteristics'!$C:$C,0))),"",INDEX('Policy Characteristics'!D:D,MATCH($C1742,'Policy Characteristics'!$C:$C,0)))</f>
        <v>Fuel Taxes or Subsidies</v>
      </c>
      <c r="K1742" s="76" t="str">
        <f>IF(ISBLANK(INDEX('Policy Characteristics'!E:E,MATCH($C1742,'Policy Characteristics'!$C:$C,0))),"",INDEX('Policy Characteristics'!E:E,MATCH($C1742,'Policy Characteristics'!$C:$C,0)))</f>
        <v>cross fuel tax</v>
      </c>
      <c r="L1742" s="239">
        <f>IF(ISBLANK(INDEX('Policy Characteristics'!F:F,MATCH($C1742,'Policy Characteristics'!$C:$C,0))),"",INDEX('Policy Characteristics'!F:F,MATCH($C1742,'Policy Characteristics'!$C:$C,0)))</f>
        <v>-0.9</v>
      </c>
      <c r="M1742" s="239">
        <f>IF(ISBLANK(INDEX('Policy Characteristics'!G:G,MATCH($C1742,'Policy Characteristics'!$C:$C,0))),"",INDEX('Policy Characteristics'!G:G,MATCH($C1742,'Policy Characteristics'!$C:$C,0)))</f>
        <v>0.9</v>
      </c>
      <c r="N1742" s="239">
        <f>IF(ISBLANK(INDEX('Policy Characteristics'!H:H,MATCH($C1742,'Policy Characteristics'!$C:$C,0))),"",INDEX('Policy Characteristics'!H:H,MATCH($C1742,'Policy Characteristics'!$C:$C,0)))</f>
        <v>0.01</v>
      </c>
      <c r="O1742" s="76" t="str">
        <f>IF(ISBLANK(INDEX('Policy Characteristics'!I:I,MATCH($C1742,'Policy Characteristics'!$C:$C,0))),"",INDEX('Policy Characteristics'!I:I,MATCH($C1742,'Policy Characteristics'!$C:$C,0)))</f>
        <v>% of BAU price</v>
      </c>
      <c r="P1742" s="76" t="str">
        <f>IF(ISBLANK(INDEX('Policy Characteristics'!J:J,MATCH($C1742,'Policy Characteristics'!$C:$C,0))),"",INDEX('Policy Characteristics'!J:J,MATCH($C1742,'Policy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2" s="76" t="str">
        <f>IF(ISBLANK(INDEX('Policy Characteristics'!K:K,MATCH($C1742,'Policy Characteristics'!$C:$C,0))),"",INDEX('Policy Characteristics'!K:K,MATCH($C1742,'Policy Characteristics'!$C:$C,0)))</f>
        <v>fuels.html#fuel-taxes</v>
      </c>
      <c r="R1742" s="76" t="str">
        <f>IF(ISBLANK(INDEX('Policy Characteristics'!L:L,MATCH($C1742,'Policy Characteristics'!$C:$C,0))),"",INDEX('Policy Characteristics'!L:L,MATCH($C1742,'Policy Characteristics'!$C:$C,0)))</f>
        <v>fuel-taxes.html</v>
      </c>
    </row>
    <row r="1743" spans="1:18" s="76" customFormat="1" x14ac:dyDescent="0.25">
      <c r="A1743" s="76" t="str">
        <f>IF(ISBLANK(INDEX('Policy Characteristics'!A:A,MATCH($C1743,'Policy Characteristics'!$C:$C,0))),"",INDEX('Policy Characteristics'!A:A,MATCH($C1743,'Policy Characteristics'!$C:$C,0)))</f>
        <v>Cross-Sector</v>
      </c>
      <c r="B1743" s="234" t="str">
        <f>IF(ISBLANK(INDEX('Policy Characteristics'!B:B,MATCH($C1743,'Policy Characteristics'!$C:$C,0))),"",INDEX('Policy Characteristics'!B:B,MATCH($C1743,'Policy Characteristics'!$C:$C,0)))</f>
        <v>Fuel Taxes or Subsidies</v>
      </c>
      <c r="C1743" s="242" t="str">
        <f t="shared" si="54"/>
        <v>Additional Fuel Tax or Subsidy Rate by Fuel</v>
      </c>
      <c r="D1743" s="78" t="s">
        <v>54</v>
      </c>
      <c r="E1743" s="88" t="s">
        <v>332</v>
      </c>
      <c r="F1743" s="78" t="s">
        <v>96</v>
      </c>
      <c r="G1743" s="88" t="s">
        <v>1920</v>
      </c>
      <c r="H1743" s="15">
        <v>2337</v>
      </c>
      <c r="I1743" s="235" t="s">
        <v>43</v>
      </c>
      <c r="J1743" s="236" t="str">
        <f>IF(ISBLANK(INDEX('Policy Characteristics'!D:D,MATCH($C1743,'Policy Characteristics'!$C:$C,0))),"",INDEX('Policy Characteristics'!D:D,MATCH($C1743,'Policy Characteristics'!$C:$C,0)))</f>
        <v>Fuel Taxes or Subsidies</v>
      </c>
      <c r="K1743" s="76" t="str">
        <f>IF(ISBLANK(INDEX('Policy Characteristics'!E:E,MATCH($C1743,'Policy Characteristics'!$C:$C,0))),"",INDEX('Policy Characteristics'!E:E,MATCH($C1743,'Policy Characteristics'!$C:$C,0)))</f>
        <v>cross fuel tax</v>
      </c>
      <c r="L1743" s="239">
        <f>IF(ISBLANK(INDEX('Policy Characteristics'!F:F,MATCH($C1743,'Policy Characteristics'!$C:$C,0))),"",INDEX('Policy Characteristics'!F:F,MATCH($C1743,'Policy Characteristics'!$C:$C,0)))</f>
        <v>-0.9</v>
      </c>
      <c r="M1743" s="239">
        <f>IF(ISBLANK(INDEX('Policy Characteristics'!G:G,MATCH($C1743,'Policy Characteristics'!$C:$C,0))),"",INDEX('Policy Characteristics'!G:G,MATCH($C1743,'Policy Characteristics'!$C:$C,0)))</f>
        <v>0.9</v>
      </c>
      <c r="N1743" s="239">
        <f>IF(ISBLANK(INDEX('Policy Characteristics'!H:H,MATCH($C1743,'Policy Characteristics'!$C:$C,0))),"",INDEX('Policy Characteristics'!H:H,MATCH($C1743,'Policy Characteristics'!$C:$C,0)))</f>
        <v>0.01</v>
      </c>
      <c r="O1743" s="76" t="str">
        <f>IF(ISBLANK(INDEX('Policy Characteristics'!I:I,MATCH($C1743,'Policy Characteristics'!$C:$C,0))),"",INDEX('Policy Characteristics'!I:I,MATCH($C1743,'Policy Characteristics'!$C:$C,0)))</f>
        <v>% of BAU price</v>
      </c>
      <c r="P1743" s="76" t="str">
        <f>IF(ISBLANK(INDEX('Policy Characteristics'!J:J,MATCH($C1743,'Policy Characteristics'!$C:$C,0))),"",INDEX('Policy Characteristics'!J:J,MATCH($C1743,'Policy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3" s="76" t="str">
        <f>IF(ISBLANK(INDEX('Policy Characteristics'!K:K,MATCH($C1743,'Policy Characteristics'!$C:$C,0))),"",INDEX('Policy Characteristics'!K:K,MATCH($C1743,'Policy Characteristics'!$C:$C,0)))</f>
        <v>fuels.html#fuel-taxes</v>
      </c>
      <c r="R1743" s="76" t="str">
        <f>IF(ISBLANK(INDEX('Policy Characteristics'!L:L,MATCH($C1743,'Policy Characteristics'!$C:$C,0))),"",INDEX('Policy Characteristics'!L:L,MATCH($C1743,'Policy Characteristics'!$C:$C,0)))</f>
        <v>fuel-taxes.html</v>
      </c>
    </row>
    <row r="1744" spans="1:18" s="76" customFormat="1" x14ac:dyDescent="0.25">
      <c r="A1744" s="76" t="str">
        <f>IF(ISBLANK(INDEX('Policy Characteristics'!A:A,MATCH($C1744,'Policy Characteristics'!$C:$C,0))),"",INDEX('Policy Characteristics'!A:A,MATCH($C1744,'Policy Characteristics'!$C:$C,0)))</f>
        <v>Cross-Sector</v>
      </c>
      <c r="B1744" s="234" t="str">
        <f>IF(ISBLANK(INDEX('Policy Characteristics'!B:B,MATCH($C1744,'Policy Characteristics'!$C:$C,0))),"",INDEX('Policy Characteristics'!B:B,MATCH($C1744,'Policy Characteristics'!$C:$C,0)))</f>
        <v>Fuel Taxes or Subsidies</v>
      </c>
      <c r="C1744" s="242" t="str">
        <f t="shared" si="54"/>
        <v>Additional Fuel Tax or Subsidy Rate by Fuel</v>
      </c>
      <c r="D1744" s="78" t="s">
        <v>55</v>
      </c>
      <c r="E1744" s="88" t="s">
        <v>332</v>
      </c>
      <c r="F1744" s="78" t="s">
        <v>97</v>
      </c>
      <c r="G1744" s="88" t="s">
        <v>1920</v>
      </c>
      <c r="H1744" s="15">
        <v>2338</v>
      </c>
      <c r="I1744" s="235" t="s">
        <v>44</v>
      </c>
      <c r="J1744" s="236" t="str">
        <f>IF(ISBLANK(INDEX('Policy Characteristics'!D:D,MATCH($C1744,'Policy Characteristics'!$C:$C,0))),"",INDEX('Policy Characteristics'!D:D,MATCH($C1744,'Policy Characteristics'!$C:$C,0)))</f>
        <v>Fuel Taxes or Subsidies</v>
      </c>
      <c r="K1744" s="76" t="str">
        <f>IF(ISBLANK(INDEX('Policy Characteristics'!E:E,MATCH($C1744,'Policy Characteristics'!$C:$C,0))),"",INDEX('Policy Characteristics'!E:E,MATCH($C1744,'Policy Characteristics'!$C:$C,0)))</f>
        <v>cross fuel tax</v>
      </c>
      <c r="L1744" s="239">
        <f>IF(ISBLANK(INDEX('Policy Characteristics'!F:F,MATCH($C1744,'Policy Characteristics'!$C:$C,0))),"",INDEX('Policy Characteristics'!F:F,MATCH($C1744,'Policy Characteristics'!$C:$C,0)))</f>
        <v>-0.9</v>
      </c>
      <c r="M1744" s="239">
        <f>IF(ISBLANK(INDEX('Policy Characteristics'!G:G,MATCH($C1744,'Policy Characteristics'!$C:$C,0))),"",INDEX('Policy Characteristics'!G:G,MATCH($C1744,'Policy Characteristics'!$C:$C,0)))</f>
        <v>0.9</v>
      </c>
      <c r="N1744" s="239">
        <f>IF(ISBLANK(INDEX('Policy Characteristics'!H:H,MATCH($C1744,'Policy Characteristics'!$C:$C,0))),"",INDEX('Policy Characteristics'!H:H,MATCH($C1744,'Policy Characteristics'!$C:$C,0)))</f>
        <v>0.01</v>
      </c>
      <c r="O1744" s="76" t="str">
        <f>IF(ISBLANK(INDEX('Policy Characteristics'!I:I,MATCH($C1744,'Policy Characteristics'!$C:$C,0))),"",INDEX('Policy Characteristics'!I:I,MATCH($C1744,'Policy Characteristics'!$C:$C,0)))</f>
        <v>% of BAU price</v>
      </c>
      <c r="P1744" s="76" t="str">
        <f>IF(ISBLANK(INDEX('Policy Characteristics'!J:J,MATCH($C1744,'Policy Characteristics'!$C:$C,0))),"",INDEX('Policy Characteristics'!J:J,MATCH($C1744,'Policy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4" s="76" t="str">
        <f>IF(ISBLANK(INDEX('Policy Characteristics'!K:K,MATCH($C1744,'Policy Characteristics'!$C:$C,0))),"",INDEX('Policy Characteristics'!K:K,MATCH($C1744,'Policy Characteristics'!$C:$C,0)))</f>
        <v>fuels.html#fuel-taxes</v>
      </c>
      <c r="R1744" s="76" t="str">
        <f>IF(ISBLANK(INDEX('Policy Characteristics'!L:L,MATCH($C1744,'Policy Characteristics'!$C:$C,0))),"",INDEX('Policy Characteristics'!L:L,MATCH($C1744,'Policy Characteristics'!$C:$C,0)))</f>
        <v>fuel-taxes.html</v>
      </c>
    </row>
    <row r="1745" spans="1:18" s="76" customFormat="1" x14ac:dyDescent="0.25">
      <c r="A1745" s="76" t="str">
        <f>IF(ISBLANK(INDEX('Policy Characteristics'!A:A,MATCH($C1745,'Policy Characteristics'!$C:$C,0))),"",INDEX('Policy Characteristics'!A:A,MATCH($C1745,'Policy Characteristics'!$C:$C,0)))</f>
        <v>Cross-Sector</v>
      </c>
      <c r="B1745" s="234" t="str">
        <f>IF(ISBLANK(INDEX('Policy Characteristics'!B:B,MATCH($C1745,'Policy Characteristics'!$C:$C,0))),"",INDEX('Policy Characteristics'!B:B,MATCH($C1745,'Policy Characteristics'!$C:$C,0)))</f>
        <v>Fuel Taxes or Subsidies</v>
      </c>
      <c r="C1745" s="242" t="str">
        <f t="shared" si="54"/>
        <v>Additional Fuel Tax or Subsidy Rate by Fuel</v>
      </c>
      <c r="D1745" s="78" t="s">
        <v>56</v>
      </c>
      <c r="E1745" s="88" t="s">
        <v>332</v>
      </c>
      <c r="F1745" s="78" t="s">
        <v>98</v>
      </c>
      <c r="G1745" s="88" t="s">
        <v>1920</v>
      </c>
      <c r="H1745" s="15">
        <v>2339</v>
      </c>
      <c r="I1745" s="235" t="s">
        <v>44</v>
      </c>
      <c r="J1745" s="236" t="str">
        <f>IF(ISBLANK(INDEX('Policy Characteristics'!D:D,MATCH($C1745,'Policy Characteristics'!$C:$C,0))),"",INDEX('Policy Characteristics'!D:D,MATCH($C1745,'Policy Characteristics'!$C:$C,0)))</f>
        <v>Fuel Taxes or Subsidies</v>
      </c>
      <c r="K1745" s="76" t="str">
        <f>IF(ISBLANK(INDEX('Policy Characteristics'!E:E,MATCH($C1745,'Policy Characteristics'!$C:$C,0))),"",INDEX('Policy Characteristics'!E:E,MATCH($C1745,'Policy Characteristics'!$C:$C,0)))</f>
        <v>cross fuel tax</v>
      </c>
      <c r="L1745" s="239">
        <f>IF(ISBLANK(INDEX('Policy Characteristics'!F:F,MATCH($C1745,'Policy Characteristics'!$C:$C,0))),"",INDEX('Policy Characteristics'!F:F,MATCH($C1745,'Policy Characteristics'!$C:$C,0)))</f>
        <v>-0.9</v>
      </c>
      <c r="M1745" s="239">
        <f>IF(ISBLANK(INDEX('Policy Characteristics'!G:G,MATCH($C1745,'Policy Characteristics'!$C:$C,0))),"",INDEX('Policy Characteristics'!G:G,MATCH($C1745,'Policy Characteristics'!$C:$C,0)))</f>
        <v>0.9</v>
      </c>
      <c r="N1745" s="239">
        <f>IF(ISBLANK(INDEX('Policy Characteristics'!H:H,MATCH($C1745,'Policy Characteristics'!$C:$C,0))),"",INDEX('Policy Characteristics'!H:H,MATCH($C1745,'Policy Characteristics'!$C:$C,0)))</f>
        <v>0.01</v>
      </c>
      <c r="O1745" s="76" t="str">
        <f>IF(ISBLANK(INDEX('Policy Characteristics'!I:I,MATCH($C1745,'Policy Characteristics'!$C:$C,0))),"",INDEX('Policy Characteristics'!I:I,MATCH($C1745,'Policy Characteristics'!$C:$C,0)))</f>
        <v>% of BAU price</v>
      </c>
      <c r="P1745" s="76" t="str">
        <f>IF(ISBLANK(INDEX('Policy Characteristics'!J:J,MATCH($C1745,'Policy Characteristics'!$C:$C,0))),"",INDEX('Policy Characteristics'!J:J,MATCH($C1745,'Policy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5" s="76" t="str">
        <f>IF(ISBLANK(INDEX('Policy Characteristics'!K:K,MATCH($C1745,'Policy Characteristics'!$C:$C,0))),"",INDEX('Policy Characteristics'!K:K,MATCH($C1745,'Policy Characteristics'!$C:$C,0)))</f>
        <v>fuels.html#fuel-taxes</v>
      </c>
      <c r="R1745" s="76" t="str">
        <f>IF(ISBLANK(INDEX('Policy Characteristics'!L:L,MATCH($C1745,'Policy Characteristics'!$C:$C,0))),"",INDEX('Policy Characteristics'!L:L,MATCH($C1745,'Policy Characteristics'!$C:$C,0)))</f>
        <v>fuel-taxes.html</v>
      </c>
    </row>
    <row r="1746" spans="1:18" x14ac:dyDescent="0.25">
      <c r="A1746" s="76" t="str">
        <f>IF(ISBLANK(INDEX('Policy Characteristics'!A:A,MATCH($C1746,'Policy Characteristics'!$C:$C,0))),"",INDEX('Policy Characteristics'!A:A,MATCH($C1746,'Policy Characteristics'!$C:$C,0)))</f>
        <v>Cross-Sector</v>
      </c>
      <c r="B1746" s="234" t="str">
        <f>IF(ISBLANK(INDEX('Policy Characteristics'!B:B,MATCH($C1746,'Policy Characteristics'!$C:$C,0))),"",INDEX('Policy Characteristics'!B:B,MATCH($C1746,'Policy Characteristics'!$C:$C,0)))</f>
        <v>Fuel Taxes or Subsidies</v>
      </c>
      <c r="C1746" s="242" t="str">
        <f t="shared" si="54"/>
        <v>Additional Fuel Tax or Subsidy Rate by Fuel</v>
      </c>
      <c r="D1746" s="78" t="s">
        <v>716</v>
      </c>
      <c r="E1746" s="88" t="s">
        <v>332</v>
      </c>
      <c r="F1746" s="78" t="s">
        <v>717</v>
      </c>
      <c r="G1746" s="88" t="s">
        <v>1920</v>
      </c>
      <c r="H1746" s="15">
        <v>2340</v>
      </c>
      <c r="I1746" s="235" t="s">
        <v>44</v>
      </c>
      <c r="J1746" s="236" t="str">
        <f>IF(ISBLANK(INDEX('Policy Characteristics'!D:D,MATCH($C1746,'Policy Characteristics'!$C:$C,0))),"",INDEX('Policy Characteristics'!D:D,MATCH($C1746,'Policy Characteristics'!$C:$C,0)))</f>
        <v>Fuel Taxes or Subsidies</v>
      </c>
      <c r="K1746" s="76" t="str">
        <f>IF(ISBLANK(INDEX('Policy Characteristics'!E:E,MATCH($C1746,'Policy Characteristics'!$C:$C,0))),"",INDEX('Policy Characteristics'!E:E,MATCH($C1746,'Policy Characteristics'!$C:$C,0)))</f>
        <v>cross fuel tax</v>
      </c>
      <c r="L1746" s="239">
        <f>IF(ISBLANK(INDEX('Policy Characteristics'!F:F,MATCH($C1746,'Policy Characteristics'!$C:$C,0))),"",INDEX('Policy Characteristics'!F:F,MATCH($C1746,'Policy Characteristics'!$C:$C,0)))</f>
        <v>-0.9</v>
      </c>
      <c r="M1746" s="239">
        <f>IF(ISBLANK(INDEX('Policy Characteristics'!G:G,MATCH($C1746,'Policy Characteristics'!$C:$C,0))),"",INDEX('Policy Characteristics'!G:G,MATCH($C1746,'Policy Characteristics'!$C:$C,0)))</f>
        <v>0.9</v>
      </c>
      <c r="N1746" s="239">
        <f>IF(ISBLANK(INDEX('Policy Characteristics'!H:H,MATCH($C1746,'Policy Characteristics'!$C:$C,0))),"",INDEX('Policy Characteristics'!H:H,MATCH($C1746,'Policy Characteristics'!$C:$C,0)))</f>
        <v>0.01</v>
      </c>
      <c r="O1746" s="76" t="str">
        <f>IF(ISBLANK(INDEX('Policy Characteristics'!I:I,MATCH($C1746,'Policy Characteristics'!$C:$C,0))),"",INDEX('Policy Characteristics'!I:I,MATCH($C1746,'Policy Characteristics'!$C:$C,0)))</f>
        <v>% of BAU price</v>
      </c>
      <c r="P1746" s="76" t="str">
        <f>IF(ISBLANK(INDEX('Policy Characteristics'!J:J,MATCH($C1746,'Policy Characteristics'!$C:$C,0))),"",INDEX('Policy Characteristics'!J:J,MATCH($C1746,'Policy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6" s="76" t="str">
        <f>IF(ISBLANK(INDEX('Policy Characteristics'!K:K,MATCH($C1746,'Policy Characteristics'!$C:$C,0))),"",INDEX('Policy Characteristics'!K:K,MATCH($C1746,'Policy Characteristics'!$C:$C,0)))</f>
        <v>fuels.html#fuel-taxes</v>
      </c>
      <c r="R1746" s="76" t="str">
        <f>IF(ISBLANK(INDEX('Policy Characteristics'!L:L,MATCH($C1746,'Policy Characteristics'!$C:$C,0))),"",INDEX('Policy Characteristics'!L:L,MATCH($C1746,'Policy Characteristics'!$C:$C,0)))</f>
        <v>fuel-taxes.html</v>
      </c>
    </row>
    <row r="1747" spans="1:18" x14ac:dyDescent="0.25">
      <c r="A1747" s="76" t="str">
        <f>IF(ISBLANK(INDEX('Policy Characteristics'!A:A,MATCH($C1747,'Policy Characteristics'!$C:$C,0))),"",INDEX('Policy Characteristics'!A:A,MATCH($C1747,'Policy Characteristics'!$C:$C,0)))</f>
        <v>Cross-Sector</v>
      </c>
      <c r="B1747" s="234" t="str">
        <f>IF(ISBLANK(INDEX('Policy Characteristics'!B:B,MATCH($C1747,'Policy Characteristics'!$C:$C,0))),"",INDEX('Policy Characteristics'!B:B,MATCH($C1747,'Policy Characteristics'!$C:$C,0)))</f>
        <v>Fuel Taxes or Subsidies</v>
      </c>
      <c r="C1747" s="242" t="str">
        <f t="shared" si="54"/>
        <v>Additional Fuel Tax or Subsidy Rate by Fuel</v>
      </c>
      <c r="D1747" s="78" t="s">
        <v>75</v>
      </c>
      <c r="E1747" s="88" t="s">
        <v>332</v>
      </c>
      <c r="F1747" s="78" t="s">
        <v>99</v>
      </c>
      <c r="G1747" s="88" t="s">
        <v>1920</v>
      </c>
      <c r="H1747" s="15">
        <v>2341</v>
      </c>
      <c r="I1747" s="235" t="s">
        <v>44</v>
      </c>
      <c r="J1747" s="236" t="str">
        <f>IF(ISBLANK(INDEX('Policy Characteristics'!D:D,MATCH($C1747,'Policy Characteristics'!$C:$C,0))),"",INDEX('Policy Characteristics'!D:D,MATCH($C1747,'Policy Characteristics'!$C:$C,0)))</f>
        <v>Fuel Taxes or Subsidies</v>
      </c>
      <c r="K1747" s="76" t="str">
        <f>IF(ISBLANK(INDEX('Policy Characteristics'!E:E,MATCH($C1747,'Policy Characteristics'!$C:$C,0))),"",INDEX('Policy Characteristics'!E:E,MATCH($C1747,'Policy Characteristics'!$C:$C,0)))</f>
        <v>cross fuel tax</v>
      </c>
      <c r="L1747" s="239">
        <f>IF(ISBLANK(INDEX('Policy Characteristics'!F:F,MATCH($C1747,'Policy Characteristics'!$C:$C,0))),"",INDEX('Policy Characteristics'!F:F,MATCH($C1747,'Policy Characteristics'!$C:$C,0)))</f>
        <v>-0.9</v>
      </c>
      <c r="M1747" s="239">
        <f>IF(ISBLANK(INDEX('Policy Characteristics'!G:G,MATCH($C1747,'Policy Characteristics'!$C:$C,0))),"",INDEX('Policy Characteristics'!G:G,MATCH($C1747,'Policy Characteristics'!$C:$C,0)))</f>
        <v>0.9</v>
      </c>
      <c r="N1747" s="239">
        <f>IF(ISBLANK(INDEX('Policy Characteristics'!H:H,MATCH($C1747,'Policy Characteristics'!$C:$C,0))),"",INDEX('Policy Characteristics'!H:H,MATCH($C1747,'Policy Characteristics'!$C:$C,0)))</f>
        <v>0.01</v>
      </c>
      <c r="O1747" s="76" t="str">
        <f>IF(ISBLANK(INDEX('Policy Characteristics'!I:I,MATCH($C1747,'Policy Characteristics'!$C:$C,0))),"",INDEX('Policy Characteristics'!I:I,MATCH($C1747,'Policy Characteristics'!$C:$C,0)))</f>
        <v>% of BAU price</v>
      </c>
      <c r="P1747" s="76" t="str">
        <f>IF(ISBLANK(INDEX('Policy Characteristics'!J:J,MATCH($C1747,'Policy Characteristics'!$C:$C,0))),"",INDEX('Policy Characteristics'!J:J,MATCH($C1747,'Policy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7" s="76" t="str">
        <f>IF(ISBLANK(INDEX('Policy Characteristics'!K:K,MATCH($C1747,'Policy Characteristics'!$C:$C,0))),"",INDEX('Policy Characteristics'!K:K,MATCH($C1747,'Policy Characteristics'!$C:$C,0)))</f>
        <v>fuels.html#fuel-taxes</v>
      </c>
      <c r="R1747" s="76" t="str">
        <f>IF(ISBLANK(INDEX('Policy Characteristics'!L:L,MATCH($C1747,'Policy Characteristics'!$C:$C,0))),"",INDEX('Policy Characteristics'!L:L,MATCH($C1747,'Policy Characteristics'!$C:$C,0)))</f>
        <v>fuel-taxes.html</v>
      </c>
    </row>
    <row r="1748" spans="1:18" x14ac:dyDescent="0.25">
      <c r="A1748" s="76" t="str">
        <f>IF(ISBLANK(INDEX('Policy Characteristics'!A:A,MATCH($C1748,'Policy Characteristics'!$C:$C,0))),"",INDEX('Policy Characteristics'!A:A,MATCH($C1748,'Policy Characteristics'!$C:$C,0)))</f>
        <v>Cross-Sector</v>
      </c>
      <c r="B1748" s="234" t="str">
        <f>IF(ISBLANK(INDEX('Policy Characteristics'!B:B,MATCH($C1748,'Policy Characteristics'!$C:$C,0))),"",INDEX('Policy Characteristics'!B:B,MATCH($C1748,'Policy Characteristics'!$C:$C,0)))</f>
        <v>Fuel Taxes or Subsidies</v>
      </c>
      <c r="C1748" s="242" t="str">
        <f t="shared" si="54"/>
        <v>Additional Fuel Tax or Subsidy Rate by Fuel</v>
      </c>
      <c r="D1748" s="78" t="s">
        <v>440</v>
      </c>
      <c r="E1748" s="88" t="s">
        <v>332</v>
      </c>
      <c r="F1748" s="78" t="s">
        <v>441</v>
      </c>
      <c r="G1748" s="88" t="s">
        <v>1920</v>
      </c>
      <c r="H1748" s="15">
        <v>2342</v>
      </c>
      <c r="I1748" s="235" t="s">
        <v>44</v>
      </c>
      <c r="J1748" s="236" t="str">
        <f>IF(ISBLANK(INDEX('Policy Characteristics'!D:D,MATCH($C1748,'Policy Characteristics'!$C:$C,0))),"",INDEX('Policy Characteristics'!D:D,MATCH($C1748,'Policy Characteristics'!$C:$C,0)))</f>
        <v>Fuel Taxes or Subsidies</v>
      </c>
      <c r="K1748" s="76" t="str">
        <f>IF(ISBLANK(INDEX('Policy Characteristics'!E:E,MATCH($C1748,'Policy Characteristics'!$C:$C,0))),"",INDEX('Policy Characteristics'!E:E,MATCH($C1748,'Policy Characteristics'!$C:$C,0)))</f>
        <v>cross fuel tax</v>
      </c>
      <c r="L1748" s="239">
        <f>IF(ISBLANK(INDEX('Policy Characteristics'!F:F,MATCH($C1748,'Policy Characteristics'!$C:$C,0))),"",INDEX('Policy Characteristics'!F:F,MATCH($C1748,'Policy Characteristics'!$C:$C,0)))</f>
        <v>-0.9</v>
      </c>
      <c r="M1748" s="239">
        <f>IF(ISBLANK(INDEX('Policy Characteristics'!G:G,MATCH($C1748,'Policy Characteristics'!$C:$C,0))),"",INDEX('Policy Characteristics'!G:G,MATCH($C1748,'Policy Characteristics'!$C:$C,0)))</f>
        <v>0.9</v>
      </c>
      <c r="N1748" s="239">
        <f>IF(ISBLANK(INDEX('Policy Characteristics'!H:H,MATCH($C1748,'Policy Characteristics'!$C:$C,0))),"",INDEX('Policy Characteristics'!H:H,MATCH($C1748,'Policy Characteristics'!$C:$C,0)))</f>
        <v>0.01</v>
      </c>
      <c r="O1748" s="76" t="str">
        <f>IF(ISBLANK(INDEX('Policy Characteristics'!I:I,MATCH($C1748,'Policy Characteristics'!$C:$C,0))),"",INDEX('Policy Characteristics'!I:I,MATCH($C1748,'Policy Characteristics'!$C:$C,0)))</f>
        <v>% of BAU price</v>
      </c>
      <c r="P1748" s="76" t="str">
        <f>IF(ISBLANK(INDEX('Policy Characteristics'!J:J,MATCH($C1748,'Policy Characteristics'!$C:$C,0))),"",INDEX('Policy Characteristics'!J:J,MATCH($C1748,'Policy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8" s="76" t="str">
        <f>IF(ISBLANK(INDEX('Policy Characteristics'!K:K,MATCH($C1748,'Policy Characteristics'!$C:$C,0))),"",INDEX('Policy Characteristics'!K:K,MATCH($C1748,'Policy Characteristics'!$C:$C,0)))</f>
        <v>fuels.html#fuel-taxes</v>
      </c>
      <c r="R1748" s="76" t="str">
        <f>IF(ISBLANK(INDEX('Policy Characteristics'!L:L,MATCH($C1748,'Policy Characteristics'!$C:$C,0))),"",INDEX('Policy Characteristics'!L:L,MATCH($C1748,'Policy Characteristics'!$C:$C,0)))</f>
        <v>fuel-taxes.html</v>
      </c>
    </row>
    <row r="1749" spans="1:18" x14ac:dyDescent="0.25">
      <c r="A1749" s="76" t="str">
        <f>IF(ISBLANK(INDEX('Policy Characteristics'!A:A,MATCH($C1749,'Policy Characteristics'!$C:$C,0))),"",INDEX('Policy Characteristics'!A:A,MATCH($C1749,'Policy Characteristics'!$C:$C,0)))</f>
        <v>Cross-Sector</v>
      </c>
      <c r="B1749" s="234" t="str">
        <f>IF(ISBLANK(INDEX('Policy Characteristics'!B:B,MATCH($C1749,'Policy Characteristics'!$C:$C,0))),"",INDEX('Policy Characteristics'!B:B,MATCH($C1749,'Policy Characteristics'!$C:$C,0)))</f>
        <v>Fuel Taxes or Subsidies</v>
      </c>
      <c r="C1749" s="242" t="str">
        <f t="shared" si="54"/>
        <v>Additional Fuel Tax or Subsidy Rate by Fuel</v>
      </c>
      <c r="D1749" s="78" t="s">
        <v>708</v>
      </c>
      <c r="E1749" s="88" t="s">
        <v>332</v>
      </c>
      <c r="F1749" s="78" t="s">
        <v>712</v>
      </c>
      <c r="G1749" s="88" t="s">
        <v>1920</v>
      </c>
      <c r="H1749" s="15">
        <v>2343</v>
      </c>
      <c r="I1749" s="235" t="s">
        <v>44</v>
      </c>
      <c r="J1749" s="236" t="str">
        <f>IF(ISBLANK(INDEX('Policy Characteristics'!D:D,MATCH($C1749,'Policy Characteristics'!$C:$C,0))),"",INDEX('Policy Characteristics'!D:D,MATCH($C1749,'Policy Characteristics'!$C:$C,0)))</f>
        <v>Fuel Taxes or Subsidies</v>
      </c>
      <c r="K1749" s="76" t="str">
        <f>IF(ISBLANK(INDEX('Policy Characteristics'!E:E,MATCH($C1749,'Policy Characteristics'!$C:$C,0))),"",INDEX('Policy Characteristics'!E:E,MATCH($C1749,'Policy Characteristics'!$C:$C,0)))</f>
        <v>cross fuel tax</v>
      </c>
      <c r="L1749" s="239">
        <f>IF(ISBLANK(INDEX('Policy Characteristics'!F:F,MATCH($C1749,'Policy Characteristics'!$C:$C,0))),"",INDEX('Policy Characteristics'!F:F,MATCH($C1749,'Policy Characteristics'!$C:$C,0)))</f>
        <v>-0.9</v>
      </c>
      <c r="M1749" s="239">
        <f>IF(ISBLANK(INDEX('Policy Characteristics'!G:G,MATCH($C1749,'Policy Characteristics'!$C:$C,0))),"",INDEX('Policy Characteristics'!G:G,MATCH($C1749,'Policy Characteristics'!$C:$C,0)))</f>
        <v>0.9</v>
      </c>
      <c r="N1749" s="239">
        <f>IF(ISBLANK(INDEX('Policy Characteristics'!H:H,MATCH($C1749,'Policy Characteristics'!$C:$C,0))),"",INDEX('Policy Characteristics'!H:H,MATCH($C1749,'Policy Characteristics'!$C:$C,0)))</f>
        <v>0.01</v>
      </c>
      <c r="O1749" s="76" t="str">
        <f>IF(ISBLANK(INDEX('Policy Characteristics'!I:I,MATCH($C1749,'Policy Characteristics'!$C:$C,0))),"",INDEX('Policy Characteristics'!I:I,MATCH($C1749,'Policy Characteristics'!$C:$C,0)))</f>
        <v>% of BAU price</v>
      </c>
      <c r="P1749" s="76" t="str">
        <f>IF(ISBLANK(INDEX('Policy Characteristics'!J:J,MATCH($C1749,'Policy Characteristics'!$C:$C,0))),"",INDEX('Policy Characteristics'!J:J,MATCH($C1749,'Policy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9" s="76" t="str">
        <f>IF(ISBLANK(INDEX('Policy Characteristics'!K:K,MATCH($C1749,'Policy Characteristics'!$C:$C,0))),"",INDEX('Policy Characteristics'!K:K,MATCH($C1749,'Policy Characteristics'!$C:$C,0)))</f>
        <v>fuels.html#fuel-taxes</v>
      </c>
      <c r="R1749" s="76" t="str">
        <f>IF(ISBLANK(INDEX('Policy Characteristics'!L:L,MATCH($C1749,'Policy Characteristics'!$C:$C,0))),"",INDEX('Policy Characteristics'!L:L,MATCH($C1749,'Policy Characteristics'!$C:$C,0)))</f>
        <v>fuel-taxes.html</v>
      </c>
    </row>
    <row r="1750" spans="1:18" x14ac:dyDescent="0.25">
      <c r="A1750" s="76" t="str">
        <f>IF(ISBLANK(INDEX('Policy Characteristics'!A:A,MATCH($C1750,'Policy Characteristics'!$C:$C,0))),"",INDEX('Policy Characteristics'!A:A,MATCH($C1750,'Policy Characteristics'!$C:$C,0)))</f>
        <v>Cross-Sector</v>
      </c>
      <c r="B1750" s="234" t="str">
        <f>IF(ISBLANK(INDEX('Policy Characteristics'!B:B,MATCH($C1750,'Policy Characteristics'!$C:$C,0))),"",INDEX('Policy Characteristics'!B:B,MATCH($C1750,'Policy Characteristics'!$C:$C,0)))</f>
        <v>Fuel Taxes or Subsidies</v>
      </c>
      <c r="C1750" s="242" t="str">
        <f t="shared" si="54"/>
        <v>Additional Fuel Tax or Subsidy Rate by Fuel</v>
      </c>
      <c r="D1750" s="78" t="s">
        <v>718</v>
      </c>
      <c r="E1750" s="88" t="s">
        <v>332</v>
      </c>
      <c r="F1750" s="78" t="s">
        <v>719</v>
      </c>
      <c r="G1750" s="88" t="s">
        <v>1920</v>
      </c>
      <c r="H1750" s="15">
        <v>2344</v>
      </c>
      <c r="I1750" s="235" t="s">
        <v>44</v>
      </c>
      <c r="J1750" s="236" t="str">
        <f>IF(ISBLANK(INDEX('Policy Characteristics'!D:D,MATCH($C1750,'Policy Characteristics'!$C:$C,0))),"",INDEX('Policy Characteristics'!D:D,MATCH($C1750,'Policy Characteristics'!$C:$C,0)))</f>
        <v>Fuel Taxes or Subsidies</v>
      </c>
      <c r="K1750" s="76" t="str">
        <f>IF(ISBLANK(INDEX('Policy Characteristics'!E:E,MATCH($C1750,'Policy Characteristics'!$C:$C,0))),"",INDEX('Policy Characteristics'!E:E,MATCH($C1750,'Policy Characteristics'!$C:$C,0)))</f>
        <v>cross fuel tax</v>
      </c>
      <c r="L1750" s="239">
        <f>IF(ISBLANK(INDEX('Policy Characteristics'!F:F,MATCH($C1750,'Policy Characteristics'!$C:$C,0))),"",INDEX('Policy Characteristics'!F:F,MATCH($C1750,'Policy Characteristics'!$C:$C,0)))</f>
        <v>-0.9</v>
      </c>
      <c r="M1750" s="239">
        <f>IF(ISBLANK(INDEX('Policy Characteristics'!G:G,MATCH($C1750,'Policy Characteristics'!$C:$C,0))),"",INDEX('Policy Characteristics'!G:G,MATCH($C1750,'Policy Characteristics'!$C:$C,0)))</f>
        <v>0.9</v>
      </c>
      <c r="N1750" s="239">
        <f>IF(ISBLANK(INDEX('Policy Characteristics'!H:H,MATCH($C1750,'Policy Characteristics'!$C:$C,0))),"",INDEX('Policy Characteristics'!H:H,MATCH($C1750,'Policy Characteristics'!$C:$C,0)))</f>
        <v>0.01</v>
      </c>
      <c r="O1750" s="76" t="str">
        <f>IF(ISBLANK(INDEX('Policy Characteristics'!I:I,MATCH($C1750,'Policy Characteristics'!$C:$C,0))),"",INDEX('Policy Characteristics'!I:I,MATCH($C1750,'Policy Characteristics'!$C:$C,0)))</f>
        <v>% of BAU price</v>
      </c>
      <c r="P1750" s="76" t="str">
        <f>IF(ISBLANK(INDEX('Policy Characteristics'!J:J,MATCH($C1750,'Policy Characteristics'!$C:$C,0))),"",INDEX('Policy Characteristics'!J:J,MATCH($C1750,'Policy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0" s="76" t="str">
        <f>IF(ISBLANK(INDEX('Policy Characteristics'!K:K,MATCH($C1750,'Policy Characteristics'!$C:$C,0))),"",INDEX('Policy Characteristics'!K:K,MATCH($C1750,'Policy Characteristics'!$C:$C,0)))</f>
        <v>fuels.html#fuel-taxes</v>
      </c>
      <c r="R1750" s="76" t="str">
        <f>IF(ISBLANK(INDEX('Policy Characteristics'!L:L,MATCH($C1750,'Policy Characteristics'!$C:$C,0))),"",INDEX('Policy Characteristics'!L:L,MATCH($C1750,'Policy Characteristics'!$C:$C,0)))</f>
        <v>fuel-taxes.html</v>
      </c>
    </row>
    <row r="1751" spans="1:18" x14ac:dyDescent="0.25">
      <c r="A1751" s="76" t="str">
        <f>IF(ISBLANK(INDEX('Policy Characteristics'!A:A,MATCH($C1751,'Policy Characteristics'!$C:$C,0))),"",INDEX('Policy Characteristics'!A:A,MATCH($C1751,'Policy Characteristics'!$C:$C,0)))</f>
        <v>Cross-Sector</v>
      </c>
      <c r="B1751" s="234" t="str">
        <f>IF(ISBLANK(INDEX('Policy Characteristics'!B:B,MATCH($C1751,'Policy Characteristics'!$C:$C,0))),"",INDEX('Policy Characteristics'!B:B,MATCH($C1751,'Policy Characteristics'!$C:$C,0)))</f>
        <v>Fuel Taxes or Subsidies</v>
      </c>
      <c r="C1751" s="242" t="str">
        <f t="shared" si="54"/>
        <v>Additional Fuel Tax or Subsidy Rate by Fuel</v>
      </c>
      <c r="D1751" s="78" t="s">
        <v>709</v>
      </c>
      <c r="E1751" s="88" t="s">
        <v>332</v>
      </c>
      <c r="F1751" s="78" t="s">
        <v>713</v>
      </c>
      <c r="G1751" s="88" t="s">
        <v>1920</v>
      </c>
      <c r="H1751" s="15">
        <v>2345</v>
      </c>
      <c r="I1751" s="235" t="s">
        <v>44</v>
      </c>
      <c r="J1751" s="236" t="str">
        <f>IF(ISBLANK(INDEX('Policy Characteristics'!D:D,MATCH($C1751,'Policy Characteristics'!$C:$C,0))),"",INDEX('Policy Characteristics'!D:D,MATCH($C1751,'Policy Characteristics'!$C:$C,0)))</f>
        <v>Fuel Taxes or Subsidies</v>
      </c>
      <c r="K1751" s="76" t="str">
        <f>IF(ISBLANK(INDEX('Policy Characteristics'!E:E,MATCH($C1751,'Policy Characteristics'!$C:$C,0))),"",INDEX('Policy Characteristics'!E:E,MATCH($C1751,'Policy Characteristics'!$C:$C,0)))</f>
        <v>cross fuel tax</v>
      </c>
      <c r="L1751" s="239">
        <f>IF(ISBLANK(INDEX('Policy Characteristics'!F:F,MATCH($C1751,'Policy Characteristics'!$C:$C,0))),"",INDEX('Policy Characteristics'!F:F,MATCH($C1751,'Policy Characteristics'!$C:$C,0)))</f>
        <v>-0.9</v>
      </c>
      <c r="M1751" s="239">
        <f>IF(ISBLANK(INDEX('Policy Characteristics'!G:G,MATCH($C1751,'Policy Characteristics'!$C:$C,0))),"",INDEX('Policy Characteristics'!G:G,MATCH($C1751,'Policy Characteristics'!$C:$C,0)))</f>
        <v>0.9</v>
      </c>
      <c r="N1751" s="239">
        <f>IF(ISBLANK(INDEX('Policy Characteristics'!H:H,MATCH($C1751,'Policy Characteristics'!$C:$C,0))),"",INDEX('Policy Characteristics'!H:H,MATCH($C1751,'Policy Characteristics'!$C:$C,0)))</f>
        <v>0.01</v>
      </c>
      <c r="O1751" s="76" t="str">
        <f>IF(ISBLANK(INDEX('Policy Characteristics'!I:I,MATCH($C1751,'Policy Characteristics'!$C:$C,0))),"",INDEX('Policy Characteristics'!I:I,MATCH($C1751,'Policy Characteristics'!$C:$C,0)))</f>
        <v>% of BAU price</v>
      </c>
      <c r="P1751" s="76" t="str">
        <f>IF(ISBLANK(INDEX('Policy Characteristics'!J:J,MATCH($C1751,'Policy Characteristics'!$C:$C,0))),"",INDEX('Policy Characteristics'!J:J,MATCH($C1751,'Policy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1" s="76" t="str">
        <f>IF(ISBLANK(INDEX('Policy Characteristics'!K:K,MATCH($C1751,'Policy Characteristics'!$C:$C,0))),"",INDEX('Policy Characteristics'!K:K,MATCH($C1751,'Policy Characteristics'!$C:$C,0)))</f>
        <v>fuels.html#fuel-taxes</v>
      </c>
      <c r="R1751" s="76" t="str">
        <f>IF(ISBLANK(INDEX('Policy Characteristics'!L:L,MATCH($C1751,'Policy Characteristics'!$C:$C,0))),"",INDEX('Policy Characteristics'!L:L,MATCH($C1751,'Policy Characteristics'!$C:$C,0)))</f>
        <v>fuel-taxes.html</v>
      </c>
    </row>
    <row r="1752" spans="1:18" x14ac:dyDescent="0.25">
      <c r="A1752" s="76" t="str">
        <f>IF(ISBLANK(INDEX('Policy Characteristics'!A:A,MATCH($C1752,'Policy Characteristics'!$C:$C,0))),"",INDEX('Policy Characteristics'!A:A,MATCH($C1752,'Policy Characteristics'!$C:$C,0)))</f>
        <v>Cross-Sector</v>
      </c>
      <c r="B1752" s="234" t="str">
        <f>IF(ISBLANK(INDEX('Policy Characteristics'!B:B,MATCH($C1752,'Policy Characteristics'!$C:$C,0))),"",INDEX('Policy Characteristics'!B:B,MATCH($C1752,'Policy Characteristics'!$C:$C,0)))</f>
        <v>Fuel Taxes or Subsidies</v>
      </c>
      <c r="C1752" s="242" t="str">
        <f t="shared" si="54"/>
        <v>Additional Fuel Tax or Subsidy Rate by Fuel</v>
      </c>
      <c r="D1752" s="78" t="s">
        <v>710</v>
      </c>
      <c r="E1752" s="88" t="s">
        <v>332</v>
      </c>
      <c r="F1752" s="78" t="s">
        <v>714</v>
      </c>
      <c r="G1752" s="88" t="s">
        <v>1920</v>
      </c>
      <c r="H1752" s="15">
        <v>2346</v>
      </c>
      <c r="I1752" s="235" t="s">
        <v>44</v>
      </c>
      <c r="J1752" s="236" t="str">
        <f>IF(ISBLANK(INDEX('Policy Characteristics'!D:D,MATCH($C1752,'Policy Characteristics'!$C:$C,0))),"",INDEX('Policy Characteristics'!D:D,MATCH($C1752,'Policy Characteristics'!$C:$C,0)))</f>
        <v>Fuel Taxes or Subsidies</v>
      </c>
      <c r="K1752" s="76" t="str">
        <f>IF(ISBLANK(INDEX('Policy Characteristics'!E:E,MATCH($C1752,'Policy Characteristics'!$C:$C,0))),"",INDEX('Policy Characteristics'!E:E,MATCH($C1752,'Policy Characteristics'!$C:$C,0)))</f>
        <v>cross fuel tax</v>
      </c>
      <c r="L1752" s="239">
        <f>IF(ISBLANK(INDEX('Policy Characteristics'!F:F,MATCH($C1752,'Policy Characteristics'!$C:$C,0))),"",INDEX('Policy Characteristics'!F:F,MATCH($C1752,'Policy Characteristics'!$C:$C,0)))</f>
        <v>-0.9</v>
      </c>
      <c r="M1752" s="239">
        <f>IF(ISBLANK(INDEX('Policy Characteristics'!G:G,MATCH($C1752,'Policy Characteristics'!$C:$C,0))),"",INDEX('Policy Characteristics'!G:G,MATCH($C1752,'Policy Characteristics'!$C:$C,0)))</f>
        <v>0.9</v>
      </c>
      <c r="N1752" s="239">
        <f>IF(ISBLANK(INDEX('Policy Characteristics'!H:H,MATCH($C1752,'Policy Characteristics'!$C:$C,0))),"",INDEX('Policy Characteristics'!H:H,MATCH($C1752,'Policy Characteristics'!$C:$C,0)))</f>
        <v>0.01</v>
      </c>
      <c r="O1752" s="76" t="str">
        <f>IF(ISBLANK(INDEX('Policy Characteristics'!I:I,MATCH($C1752,'Policy Characteristics'!$C:$C,0))),"",INDEX('Policy Characteristics'!I:I,MATCH($C1752,'Policy Characteristics'!$C:$C,0)))</f>
        <v>% of BAU price</v>
      </c>
      <c r="P1752" s="76" t="str">
        <f>IF(ISBLANK(INDEX('Policy Characteristics'!J:J,MATCH($C1752,'Policy Characteristics'!$C:$C,0))),"",INDEX('Policy Characteristics'!J:J,MATCH($C1752,'Policy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2" s="76" t="str">
        <f>IF(ISBLANK(INDEX('Policy Characteristics'!K:K,MATCH($C1752,'Policy Characteristics'!$C:$C,0))),"",INDEX('Policy Characteristics'!K:K,MATCH($C1752,'Policy Characteristics'!$C:$C,0)))</f>
        <v>fuels.html#fuel-taxes</v>
      </c>
      <c r="R1752" s="76" t="str">
        <f>IF(ISBLANK(INDEX('Policy Characteristics'!L:L,MATCH($C1752,'Policy Characteristics'!$C:$C,0))),"",INDEX('Policy Characteristics'!L:L,MATCH($C1752,'Policy Characteristics'!$C:$C,0)))</f>
        <v>fuel-taxes.html</v>
      </c>
    </row>
    <row r="1753" spans="1:18" x14ac:dyDescent="0.25">
      <c r="A1753" s="76" t="str">
        <f>IF(ISBLANK(INDEX('Policy Characteristics'!A:A,MATCH($C1753,'Policy Characteristics'!$C:$C,0))),"",INDEX('Policy Characteristics'!A:A,MATCH($C1753,'Policy Characteristics'!$C:$C,0)))</f>
        <v>Cross-Sector</v>
      </c>
      <c r="B1753" s="234" t="str">
        <f>IF(ISBLANK(INDEX('Policy Characteristics'!B:B,MATCH($C1753,'Policy Characteristics'!$C:$C,0))),"",INDEX('Policy Characteristics'!B:B,MATCH($C1753,'Policy Characteristics'!$C:$C,0)))</f>
        <v>Fuel Taxes or Subsidies</v>
      </c>
      <c r="C1753" s="242" t="str">
        <f t="shared" si="54"/>
        <v>Additional Fuel Tax or Subsidy Rate by Fuel</v>
      </c>
      <c r="D1753" s="78" t="s">
        <v>711</v>
      </c>
      <c r="E1753" s="88" t="s">
        <v>332</v>
      </c>
      <c r="F1753" s="78" t="s">
        <v>715</v>
      </c>
      <c r="G1753" s="88" t="s">
        <v>1920</v>
      </c>
      <c r="H1753" s="15">
        <v>2347</v>
      </c>
      <c r="I1753" s="235" t="s">
        <v>44</v>
      </c>
      <c r="J1753" s="236" t="str">
        <f>IF(ISBLANK(INDEX('Policy Characteristics'!D:D,MATCH($C1753,'Policy Characteristics'!$C:$C,0))),"",INDEX('Policy Characteristics'!D:D,MATCH($C1753,'Policy Characteristics'!$C:$C,0)))</f>
        <v>Fuel Taxes or Subsidies</v>
      </c>
      <c r="K1753" s="76" t="str">
        <f>IF(ISBLANK(INDEX('Policy Characteristics'!E:E,MATCH($C1753,'Policy Characteristics'!$C:$C,0))),"",INDEX('Policy Characteristics'!E:E,MATCH($C1753,'Policy Characteristics'!$C:$C,0)))</f>
        <v>cross fuel tax</v>
      </c>
      <c r="L1753" s="239">
        <f>IF(ISBLANK(INDEX('Policy Characteristics'!F:F,MATCH($C1753,'Policy Characteristics'!$C:$C,0))),"",INDEX('Policy Characteristics'!F:F,MATCH($C1753,'Policy Characteristics'!$C:$C,0)))</f>
        <v>-0.9</v>
      </c>
      <c r="M1753" s="239">
        <f>IF(ISBLANK(INDEX('Policy Characteristics'!G:G,MATCH($C1753,'Policy Characteristics'!$C:$C,0))),"",INDEX('Policy Characteristics'!G:G,MATCH($C1753,'Policy Characteristics'!$C:$C,0)))</f>
        <v>0.9</v>
      </c>
      <c r="N1753" s="239">
        <f>IF(ISBLANK(INDEX('Policy Characteristics'!H:H,MATCH($C1753,'Policy Characteristics'!$C:$C,0))),"",INDEX('Policy Characteristics'!H:H,MATCH($C1753,'Policy Characteristics'!$C:$C,0)))</f>
        <v>0.01</v>
      </c>
      <c r="O1753" s="76" t="str">
        <f>IF(ISBLANK(INDEX('Policy Characteristics'!I:I,MATCH($C1753,'Policy Characteristics'!$C:$C,0))),"",INDEX('Policy Characteristics'!I:I,MATCH($C1753,'Policy Characteristics'!$C:$C,0)))</f>
        <v>% of BAU price</v>
      </c>
      <c r="P1753" s="76" t="str">
        <f>IF(ISBLANK(INDEX('Policy Characteristics'!J:J,MATCH($C1753,'Policy Characteristics'!$C:$C,0))),"",INDEX('Policy Characteristics'!J:J,MATCH($C1753,'Policy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3" s="76" t="str">
        <f>IF(ISBLANK(INDEX('Policy Characteristics'!K:K,MATCH($C1753,'Policy Characteristics'!$C:$C,0))),"",INDEX('Policy Characteristics'!K:K,MATCH($C1753,'Policy Characteristics'!$C:$C,0)))</f>
        <v>fuels.html#fuel-taxes</v>
      </c>
      <c r="R1753" s="76" t="str">
        <f>IF(ISBLANK(INDEX('Policy Characteristics'!L:L,MATCH($C1753,'Policy Characteristics'!$C:$C,0))),"",INDEX('Policy Characteristics'!L:L,MATCH($C1753,'Policy Characteristics'!$C:$C,0)))</f>
        <v>fuel-taxes.html</v>
      </c>
    </row>
    <row r="1754" spans="1:18" s="76" customFormat="1" x14ac:dyDescent="0.25">
      <c r="A1754" s="76" t="str">
        <f>IF(ISBLANK(INDEX('Policy Characteristics'!A:A,MATCH($C1754,'Policy Characteristics'!$C:$C,0))),"",INDEX('Policy Characteristics'!A:A,MATCH($C1754,'Policy Characteristics'!$C:$C,0)))</f>
        <v>Cross-Sector</v>
      </c>
      <c r="B1754" s="234" t="str">
        <f>IF(ISBLANK(INDEX('Policy Characteristics'!B:B,MATCH($C1754,'Policy Characteristics'!$C:$C,0))),"",INDEX('Policy Characteristics'!B:B,MATCH($C1754,'Policy Characteristics'!$C:$C,0)))</f>
        <v>Fuel Taxes or Subsidies</v>
      </c>
      <c r="C1754" s="242" t="str">
        <f t="shared" si="54"/>
        <v>Additional Fuel Tax or Subsidy Rate by Fuel</v>
      </c>
      <c r="D1754" s="88" t="s">
        <v>52</v>
      </c>
      <c r="E1754" s="88" t="s">
        <v>333</v>
      </c>
      <c r="F1754" s="88" t="s">
        <v>93</v>
      </c>
      <c r="G1754" s="88" t="s">
        <v>826</v>
      </c>
      <c r="H1754" s="15">
        <v>2348</v>
      </c>
      <c r="I1754" s="247" t="s">
        <v>43</v>
      </c>
      <c r="J1754" s="236" t="str">
        <f>IF(ISBLANK(INDEX('Policy Characteristics'!D:D,MATCH($C1754,'Policy Characteristics'!$C:$C,0))),"",INDEX('Policy Characteristics'!D:D,MATCH($C1754,'Policy Characteristics'!$C:$C,0)))</f>
        <v>Fuel Taxes or Subsidies</v>
      </c>
      <c r="K1754" s="76" t="str">
        <f>IF(ISBLANK(INDEX('Policy Characteristics'!E:E,MATCH($C1754,'Policy Characteristics'!$C:$C,0))),"",INDEX('Policy Characteristics'!E:E,MATCH($C1754,'Policy Characteristics'!$C:$C,0)))</f>
        <v>cross fuel tax</v>
      </c>
      <c r="L1754" s="239">
        <f>IF(ISBLANK(INDEX('Policy Characteristics'!F:F,MATCH($C1754,'Policy Characteristics'!$C:$C,0))),"",INDEX('Policy Characteristics'!F:F,MATCH($C1754,'Policy Characteristics'!$C:$C,0)))</f>
        <v>-0.9</v>
      </c>
      <c r="M1754" s="239">
        <f>IF(ISBLANK(INDEX('Policy Characteristics'!G:G,MATCH($C1754,'Policy Characteristics'!$C:$C,0))),"",INDEX('Policy Characteristics'!G:G,MATCH($C1754,'Policy Characteristics'!$C:$C,0)))</f>
        <v>0.9</v>
      </c>
      <c r="N1754" s="239">
        <f>IF(ISBLANK(INDEX('Policy Characteristics'!H:H,MATCH($C1754,'Policy Characteristics'!$C:$C,0))),"",INDEX('Policy Characteristics'!H:H,MATCH($C1754,'Policy Characteristics'!$C:$C,0)))</f>
        <v>0.01</v>
      </c>
      <c r="O1754" s="76" t="str">
        <f>IF(ISBLANK(INDEX('Policy Characteristics'!I:I,MATCH($C1754,'Policy Characteristics'!$C:$C,0))),"",INDEX('Policy Characteristics'!I:I,MATCH($C1754,'Policy Characteristics'!$C:$C,0)))</f>
        <v>% of BAU price</v>
      </c>
      <c r="P1754" s="76" t="str">
        <f>IF(ISBLANK(INDEX('Policy Characteristics'!J:J,MATCH($C1754,'Policy Characteristics'!$C:$C,0))),"",INDEX('Policy Characteristics'!J:J,MATCH($C1754,'Policy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4" s="76" t="str">
        <f>IF(ISBLANK(INDEX('Policy Characteristics'!K:K,MATCH($C1754,'Policy Characteristics'!$C:$C,0))),"",INDEX('Policy Characteristics'!K:K,MATCH($C1754,'Policy Characteristics'!$C:$C,0)))</f>
        <v>fuels.html#fuel-taxes</v>
      </c>
      <c r="R1754" s="76" t="str">
        <f>IF(ISBLANK(INDEX('Policy Characteristics'!L:L,MATCH($C1754,'Policy Characteristics'!$C:$C,0))),"",INDEX('Policy Characteristics'!L:L,MATCH($C1754,'Policy Characteristics'!$C:$C,0)))</f>
        <v>fuel-taxes.html</v>
      </c>
    </row>
    <row r="1755" spans="1:18" s="76" customFormat="1" x14ac:dyDescent="0.25">
      <c r="A1755" s="76" t="str">
        <f>IF(ISBLANK(INDEX('Policy Characteristics'!A:A,MATCH($C1755,'Policy Characteristics'!$C:$C,0))),"",INDEX('Policy Characteristics'!A:A,MATCH($C1755,'Policy Characteristics'!$C:$C,0)))</f>
        <v>Cross-Sector</v>
      </c>
      <c r="B1755" s="234" t="str">
        <f>IF(ISBLANK(INDEX('Policy Characteristics'!B:B,MATCH($C1755,'Policy Characteristics'!$C:$C,0))),"",INDEX('Policy Characteristics'!B:B,MATCH($C1755,'Policy Characteristics'!$C:$C,0)))</f>
        <v>Fuel Taxes or Subsidies</v>
      </c>
      <c r="C1755" s="242" t="str">
        <f t="shared" si="54"/>
        <v>Additional Fuel Tax or Subsidy Rate by Fuel</v>
      </c>
      <c r="D1755" s="78" t="s">
        <v>447</v>
      </c>
      <c r="E1755" s="88" t="s">
        <v>333</v>
      </c>
      <c r="F1755" s="78" t="s">
        <v>444</v>
      </c>
      <c r="G1755" s="88" t="s">
        <v>826</v>
      </c>
      <c r="H1755" s="15">
        <v>2349</v>
      </c>
      <c r="I1755" s="235" t="s">
        <v>44</v>
      </c>
      <c r="J1755" s="236" t="str">
        <f>IF(ISBLANK(INDEX('Policy Characteristics'!D:D,MATCH($C1755,'Policy Characteristics'!$C:$C,0))),"",INDEX('Policy Characteristics'!D:D,MATCH($C1755,'Policy Characteristics'!$C:$C,0)))</f>
        <v>Fuel Taxes or Subsidies</v>
      </c>
      <c r="K1755" s="76" t="str">
        <f>IF(ISBLANK(INDEX('Policy Characteristics'!E:E,MATCH($C1755,'Policy Characteristics'!$C:$C,0))),"",INDEX('Policy Characteristics'!E:E,MATCH($C1755,'Policy Characteristics'!$C:$C,0)))</f>
        <v>cross fuel tax</v>
      </c>
      <c r="L1755" s="239">
        <f>IF(ISBLANK(INDEX('Policy Characteristics'!F:F,MATCH($C1755,'Policy Characteristics'!$C:$C,0))),"",INDEX('Policy Characteristics'!F:F,MATCH($C1755,'Policy Characteristics'!$C:$C,0)))</f>
        <v>-0.9</v>
      </c>
      <c r="M1755" s="239">
        <f>IF(ISBLANK(INDEX('Policy Characteristics'!G:G,MATCH($C1755,'Policy Characteristics'!$C:$C,0))),"",INDEX('Policy Characteristics'!G:G,MATCH($C1755,'Policy Characteristics'!$C:$C,0)))</f>
        <v>0.9</v>
      </c>
      <c r="N1755" s="239">
        <f>IF(ISBLANK(INDEX('Policy Characteristics'!H:H,MATCH($C1755,'Policy Characteristics'!$C:$C,0))),"",INDEX('Policy Characteristics'!H:H,MATCH($C1755,'Policy Characteristics'!$C:$C,0)))</f>
        <v>0.01</v>
      </c>
      <c r="O1755" s="76" t="str">
        <f>IF(ISBLANK(INDEX('Policy Characteristics'!I:I,MATCH($C1755,'Policy Characteristics'!$C:$C,0))),"",INDEX('Policy Characteristics'!I:I,MATCH($C1755,'Policy Characteristics'!$C:$C,0)))</f>
        <v>% of BAU price</v>
      </c>
      <c r="P1755" s="76" t="str">
        <f>IF(ISBLANK(INDEX('Policy Characteristics'!J:J,MATCH($C1755,'Policy Characteristics'!$C:$C,0))),"",INDEX('Policy Characteristics'!J:J,MATCH($C1755,'Policy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5" s="76" t="str">
        <f>IF(ISBLANK(INDEX('Policy Characteristics'!K:K,MATCH($C1755,'Policy Characteristics'!$C:$C,0))),"",INDEX('Policy Characteristics'!K:K,MATCH($C1755,'Policy Characteristics'!$C:$C,0)))</f>
        <v>fuels.html#fuel-taxes</v>
      </c>
      <c r="R1755" s="76" t="str">
        <f>IF(ISBLANK(INDEX('Policy Characteristics'!L:L,MATCH($C1755,'Policy Characteristics'!$C:$C,0))),"",INDEX('Policy Characteristics'!L:L,MATCH($C1755,'Policy Characteristics'!$C:$C,0)))</f>
        <v>fuel-taxes.html</v>
      </c>
    </row>
    <row r="1756" spans="1:18" s="76" customFormat="1" x14ac:dyDescent="0.25">
      <c r="A1756" s="76" t="str">
        <f>IF(ISBLANK(INDEX('Policy Characteristics'!A:A,MATCH($C1756,'Policy Characteristics'!$C:$C,0))),"",INDEX('Policy Characteristics'!A:A,MATCH($C1756,'Policy Characteristics'!$C:$C,0)))</f>
        <v>Cross-Sector</v>
      </c>
      <c r="B1756" s="234" t="str">
        <f>IF(ISBLANK(INDEX('Policy Characteristics'!B:B,MATCH($C1756,'Policy Characteristics'!$C:$C,0))),"",INDEX('Policy Characteristics'!B:B,MATCH($C1756,'Policy Characteristics'!$C:$C,0)))</f>
        <v>Fuel Taxes or Subsidies</v>
      </c>
      <c r="C1756" s="242" t="str">
        <f t="shared" si="54"/>
        <v>Additional Fuel Tax or Subsidy Rate by Fuel</v>
      </c>
      <c r="D1756" s="78" t="s">
        <v>46</v>
      </c>
      <c r="E1756" s="88" t="s">
        <v>333</v>
      </c>
      <c r="F1756" s="78" t="s">
        <v>87</v>
      </c>
      <c r="G1756" s="88" t="s">
        <v>826</v>
      </c>
      <c r="H1756" s="15">
        <v>2350</v>
      </c>
      <c r="I1756" s="235" t="s">
        <v>43</v>
      </c>
      <c r="J1756" s="236" t="str">
        <f>IF(ISBLANK(INDEX('Policy Characteristics'!D:D,MATCH($C1756,'Policy Characteristics'!$C:$C,0))),"",INDEX('Policy Characteristics'!D:D,MATCH($C1756,'Policy Characteristics'!$C:$C,0)))</f>
        <v>Fuel Taxes or Subsidies</v>
      </c>
      <c r="K1756" s="76" t="str">
        <f>IF(ISBLANK(INDEX('Policy Characteristics'!E:E,MATCH($C1756,'Policy Characteristics'!$C:$C,0))),"",INDEX('Policy Characteristics'!E:E,MATCH($C1756,'Policy Characteristics'!$C:$C,0)))</f>
        <v>cross fuel tax</v>
      </c>
      <c r="L1756" s="239">
        <f>IF(ISBLANK(INDEX('Policy Characteristics'!F:F,MATCH($C1756,'Policy Characteristics'!$C:$C,0))),"",INDEX('Policy Characteristics'!F:F,MATCH($C1756,'Policy Characteristics'!$C:$C,0)))</f>
        <v>-0.9</v>
      </c>
      <c r="M1756" s="239">
        <f>IF(ISBLANK(INDEX('Policy Characteristics'!G:G,MATCH($C1756,'Policy Characteristics'!$C:$C,0))),"",INDEX('Policy Characteristics'!G:G,MATCH($C1756,'Policy Characteristics'!$C:$C,0)))</f>
        <v>0.9</v>
      </c>
      <c r="N1756" s="239">
        <f>IF(ISBLANK(INDEX('Policy Characteristics'!H:H,MATCH($C1756,'Policy Characteristics'!$C:$C,0))),"",INDEX('Policy Characteristics'!H:H,MATCH($C1756,'Policy Characteristics'!$C:$C,0)))</f>
        <v>0.01</v>
      </c>
      <c r="O1756" s="76" t="str">
        <f>IF(ISBLANK(INDEX('Policy Characteristics'!I:I,MATCH($C1756,'Policy Characteristics'!$C:$C,0))),"",INDEX('Policy Characteristics'!I:I,MATCH($C1756,'Policy Characteristics'!$C:$C,0)))</f>
        <v>% of BAU price</v>
      </c>
      <c r="P1756" s="76" t="str">
        <f>IF(ISBLANK(INDEX('Policy Characteristics'!J:J,MATCH($C1756,'Policy Characteristics'!$C:$C,0))),"",INDEX('Policy Characteristics'!J:J,MATCH($C1756,'Policy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6" s="76" t="str">
        <f>IF(ISBLANK(INDEX('Policy Characteristics'!K:K,MATCH($C1756,'Policy Characteristics'!$C:$C,0))),"",INDEX('Policy Characteristics'!K:K,MATCH($C1756,'Policy Characteristics'!$C:$C,0)))</f>
        <v>fuels.html#fuel-taxes</v>
      </c>
      <c r="R1756" s="76" t="str">
        <f>IF(ISBLANK(INDEX('Policy Characteristics'!L:L,MATCH($C1756,'Policy Characteristics'!$C:$C,0))),"",INDEX('Policy Characteristics'!L:L,MATCH($C1756,'Policy Characteristics'!$C:$C,0)))</f>
        <v>fuel-taxes.html</v>
      </c>
    </row>
    <row r="1757" spans="1:18" s="76" customFormat="1" x14ac:dyDescent="0.25">
      <c r="A1757" s="76" t="str">
        <f>IF(ISBLANK(INDEX('Policy Characteristics'!A:A,MATCH($C1757,'Policy Characteristics'!$C:$C,0))),"",INDEX('Policy Characteristics'!A:A,MATCH($C1757,'Policy Characteristics'!$C:$C,0)))</f>
        <v>Cross-Sector</v>
      </c>
      <c r="B1757" s="234" t="str">
        <f>IF(ISBLANK(INDEX('Policy Characteristics'!B:B,MATCH($C1757,'Policy Characteristics'!$C:$C,0))),"",INDEX('Policy Characteristics'!B:B,MATCH($C1757,'Policy Characteristics'!$C:$C,0)))</f>
        <v>Fuel Taxes or Subsidies</v>
      </c>
      <c r="C1757" s="242" t="str">
        <f t="shared" si="54"/>
        <v>Additional Fuel Tax or Subsidy Rate by Fuel</v>
      </c>
      <c r="D1757" s="78" t="s">
        <v>47</v>
      </c>
      <c r="E1757" s="88" t="s">
        <v>333</v>
      </c>
      <c r="F1757" s="78" t="s">
        <v>88</v>
      </c>
      <c r="G1757" s="88" t="s">
        <v>826</v>
      </c>
      <c r="H1757" s="15">
        <v>2351</v>
      </c>
      <c r="I1757" s="235" t="s">
        <v>44</v>
      </c>
      <c r="J1757" s="236" t="str">
        <f>IF(ISBLANK(INDEX('Policy Characteristics'!D:D,MATCH($C1757,'Policy Characteristics'!$C:$C,0))),"",INDEX('Policy Characteristics'!D:D,MATCH($C1757,'Policy Characteristics'!$C:$C,0)))</f>
        <v>Fuel Taxes or Subsidies</v>
      </c>
      <c r="K1757" s="76" t="str">
        <f>IF(ISBLANK(INDEX('Policy Characteristics'!E:E,MATCH($C1757,'Policy Characteristics'!$C:$C,0))),"",INDEX('Policy Characteristics'!E:E,MATCH($C1757,'Policy Characteristics'!$C:$C,0)))</f>
        <v>cross fuel tax</v>
      </c>
      <c r="L1757" s="239">
        <f>IF(ISBLANK(INDEX('Policy Characteristics'!F:F,MATCH($C1757,'Policy Characteristics'!$C:$C,0))),"",INDEX('Policy Characteristics'!F:F,MATCH($C1757,'Policy Characteristics'!$C:$C,0)))</f>
        <v>-0.9</v>
      </c>
      <c r="M1757" s="239">
        <f>IF(ISBLANK(INDEX('Policy Characteristics'!G:G,MATCH($C1757,'Policy Characteristics'!$C:$C,0))),"",INDEX('Policy Characteristics'!G:G,MATCH($C1757,'Policy Characteristics'!$C:$C,0)))</f>
        <v>0.9</v>
      </c>
      <c r="N1757" s="239">
        <f>IF(ISBLANK(INDEX('Policy Characteristics'!H:H,MATCH($C1757,'Policy Characteristics'!$C:$C,0))),"",INDEX('Policy Characteristics'!H:H,MATCH($C1757,'Policy Characteristics'!$C:$C,0)))</f>
        <v>0.01</v>
      </c>
      <c r="O1757" s="76" t="str">
        <f>IF(ISBLANK(INDEX('Policy Characteristics'!I:I,MATCH($C1757,'Policy Characteristics'!$C:$C,0))),"",INDEX('Policy Characteristics'!I:I,MATCH($C1757,'Policy Characteristics'!$C:$C,0)))</f>
        <v>% of BAU price</v>
      </c>
      <c r="P1757" s="76" t="str">
        <f>IF(ISBLANK(INDEX('Policy Characteristics'!J:J,MATCH($C1757,'Policy Characteristics'!$C:$C,0))),"",INDEX('Policy Characteristics'!J:J,MATCH($C1757,'Policy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7" s="76" t="str">
        <f>IF(ISBLANK(INDEX('Policy Characteristics'!K:K,MATCH($C1757,'Policy Characteristics'!$C:$C,0))),"",INDEX('Policy Characteristics'!K:K,MATCH($C1757,'Policy Characteristics'!$C:$C,0)))</f>
        <v>fuels.html#fuel-taxes</v>
      </c>
      <c r="R1757" s="76" t="str">
        <f>IF(ISBLANK(INDEX('Policy Characteristics'!L:L,MATCH($C1757,'Policy Characteristics'!$C:$C,0))),"",INDEX('Policy Characteristics'!L:L,MATCH($C1757,'Policy Characteristics'!$C:$C,0)))</f>
        <v>fuel-taxes.html</v>
      </c>
    </row>
    <row r="1758" spans="1:18" s="76" customFormat="1" x14ac:dyDescent="0.25">
      <c r="A1758" s="76" t="str">
        <f>IF(ISBLANK(INDEX('Policy Characteristics'!A:A,MATCH($C1758,'Policy Characteristics'!$C:$C,0))),"",INDEX('Policy Characteristics'!A:A,MATCH($C1758,'Policy Characteristics'!$C:$C,0)))</f>
        <v>Cross-Sector</v>
      </c>
      <c r="B1758" s="234" t="str">
        <f>IF(ISBLANK(INDEX('Policy Characteristics'!B:B,MATCH($C1758,'Policy Characteristics'!$C:$C,0))),"",INDEX('Policy Characteristics'!B:B,MATCH($C1758,'Policy Characteristics'!$C:$C,0)))</f>
        <v>Fuel Taxes or Subsidies</v>
      </c>
      <c r="C1758" s="242" t="str">
        <f t="shared" si="54"/>
        <v>Additional Fuel Tax or Subsidy Rate by Fuel</v>
      </c>
      <c r="D1758" s="78" t="s">
        <v>51</v>
      </c>
      <c r="E1758" s="88" t="s">
        <v>333</v>
      </c>
      <c r="F1758" s="78" t="s">
        <v>92</v>
      </c>
      <c r="G1758" s="88" t="s">
        <v>826</v>
      </c>
      <c r="H1758" s="15">
        <v>2352</v>
      </c>
      <c r="I1758" s="235" t="s">
        <v>44</v>
      </c>
      <c r="J1758" s="236" t="str">
        <f>IF(ISBLANK(INDEX('Policy Characteristics'!D:D,MATCH($C1758,'Policy Characteristics'!$C:$C,0))),"",INDEX('Policy Characteristics'!D:D,MATCH($C1758,'Policy Characteristics'!$C:$C,0)))</f>
        <v>Fuel Taxes or Subsidies</v>
      </c>
      <c r="K1758" s="76" t="str">
        <f>IF(ISBLANK(INDEX('Policy Characteristics'!E:E,MATCH($C1758,'Policy Characteristics'!$C:$C,0))),"",INDEX('Policy Characteristics'!E:E,MATCH($C1758,'Policy Characteristics'!$C:$C,0)))</f>
        <v>cross fuel tax</v>
      </c>
      <c r="L1758" s="239">
        <f>IF(ISBLANK(INDEX('Policy Characteristics'!F:F,MATCH($C1758,'Policy Characteristics'!$C:$C,0))),"",INDEX('Policy Characteristics'!F:F,MATCH($C1758,'Policy Characteristics'!$C:$C,0)))</f>
        <v>-0.9</v>
      </c>
      <c r="M1758" s="239">
        <f>IF(ISBLANK(INDEX('Policy Characteristics'!G:G,MATCH($C1758,'Policy Characteristics'!$C:$C,0))),"",INDEX('Policy Characteristics'!G:G,MATCH($C1758,'Policy Characteristics'!$C:$C,0)))</f>
        <v>0.9</v>
      </c>
      <c r="N1758" s="239">
        <f>IF(ISBLANK(INDEX('Policy Characteristics'!H:H,MATCH($C1758,'Policy Characteristics'!$C:$C,0))),"",INDEX('Policy Characteristics'!H:H,MATCH($C1758,'Policy Characteristics'!$C:$C,0)))</f>
        <v>0.01</v>
      </c>
      <c r="O1758" s="76" t="str">
        <f>IF(ISBLANK(INDEX('Policy Characteristics'!I:I,MATCH($C1758,'Policy Characteristics'!$C:$C,0))),"",INDEX('Policy Characteristics'!I:I,MATCH($C1758,'Policy Characteristics'!$C:$C,0)))</f>
        <v>% of BAU price</v>
      </c>
      <c r="P1758" s="76" t="str">
        <f>IF(ISBLANK(INDEX('Policy Characteristics'!J:J,MATCH($C1758,'Policy Characteristics'!$C:$C,0))),"",INDEX('Policy Characteristics'!J:J,MATCH($C1758,'Policy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8" s="76" t="str">
        <f>IF(ISBLANK(INDEX('Policy Characteristics'!K:K,MATCH($C1758,'Policy Characteristics'!$C:$C,0))),"",INDEX('Policy Characteristics'!K:K,MATCH($C1758,'Policy Characteristics'!$C:$C,0)))</f>
        <v>fuels.html#fuel-taxes</v>
      </c>
      <c r="R1758" s="76" t="str">
        <f>IF(ISBLANK(INDEX('Policy Characteristics'!L:L,MATCH($C1758,'Policy Characteristics'!$C:$C,0))),"",INDEX('Policy Characteristics'!L:L,MATCH($C1758,'Policy Characteristics'!$C:$C,0)))</f>
        <v>fuel-taxes.html</v>
      </c>
    </row>
    <row r="1759" spans="1:18" s="76" customFormat="1" x14ac:dyDescent="0.25">
      <c r="A1759" s="76" t="str">
        <f>IF(ISBLANK(INDEX('Policy Characteristics'!A:A,MATCH($C1759,'Policy Characteristics'!$C:$C,0))),"",INDEX('Policy Characteristics'!A:A,MATCH($C1759,'Policy Characteristics'!$C:$C,0)))</f>
        <v>Cross-Sector</v>
      </c>
      <c r="B1759" s="234" t="str">
        <f>IF(ISBLANK(INDEX('Policy Characteristics'!B:B,MATCH($C1759,'Policy Characteristics'!$C:$C,0))),"",INDEX('Policy Characteristics'!B:B,MATCH($C1759,'Policy Characteristics'!$C:$C,0)))</f>
        <v>Fuel Taxes or Subsidies</v>
      </c>
      <c r="C1759" s="242" t="str">
        <f t="shared" si="54"/>
        <v>Additional Fuel Tax or Subsidy Rate by Fuel</v>
      </c>
      <c r="D1759" s="78" t="s">
        <v>53</v>
      </c>
      <c r="E1759" s="88" t="s">
        <v>333</v>
      </c>
      <c r="F1759" s="78" t="s">
        <v>95</v>
      </c>
      <c r="G1759" s="88" t="s">
        <v>826</v>
      </c>
      <c r="H1759" s="15">
        <v>2353</v>
      </c>
      <c r="I1759" s="235" t="s">
        <v>44</v>
      </c>
      <c r="J1759" s="236" t="str">
        <f>IF(ISBLANK(INDEX('Policy Characteristics'!D:D,MATCH($C1759,'Policy Characteristics'!$C:$C,0))),"",INDEX('Policy Characteristics'!D:D,MATCH($C1759,'Policy Characteristics'!$C:$C,0)))</f>
        <v>Fuel Taxes or Subsidies</v>
      </c>
      <c r="K1759" s="76" t="str">
        <f>IF(ISBLANK(INDEX('Policy Characteristics'!E:E,MATCH($C1759,'Policy Characteristics'!$C:$C,0))),"",INDEX('Policy Characteristics'!E:E,MATCH($C1759,'Policy Characteristics'!$C:$C,0)))</f>
        <v>cross fuel tax</v>
      </c>
      <c r="L1759" s="239">
        <f>IF(ISBLANK(INDEX('Policy Characteristics'!F:F,MATCH($C1759,'Policy Characteristics'!$C:$C,0))),"",INDEX('Policy Characteristics'!F:F,MATCH($C1759,'Policy Characteristics'!$C:$C,0)))</f>
        <v>-0.9</v>
      </c>
      <c r="M1759" s="239">
        <f>IF(ISBLANK(INDEX('Policy Characteristics'!G:G,MATCH($C1759,'Policy Characteristics'!$C:$C,0))),"",INDEX('Policy Characteristics'!G:G,MATCH($C1759,'Policy Characteristics'!$C:$C,0)))</f>
        <v>0.9</v>
      </c>
      <c r="N1759" s="239">
        <f>IF(ISBLANK(INDEX('Policy Characteristics'!H:H,MATCH($C1759,'Policy Characteristics'!$C:$C,0))),"",INDEX('Policy Characteristics'!H:H,MATCH($C1759,'Policy Characteristics'!$C:$C,0)))</f>
        <v>0.01</v>
      </c>
      <c r="O1759" s="76" t="str">
        <f>IF(ISBLANK(INDEX('Policy Characteristics'!I:I,MATCH($C1759,'Policy Characteristics'!$C:$C,0))),"",INDEX('Policy Characteristics'!I:I,MATCH($C1759,'Policy Characteristics'!$C:$C,0)))</f>
        <v>% of BAU price</v>
      </c>
      <c r="P1759" s="76" t="str">
        <f>IF(ISBLANK(INDEX('Policy Characteristics'!J:J,MATCH($C1759,'Policy Characteristics'!$C:$C,0))),"",INDEX('Policy Characteristics'!J:J,MATCH($C1759,'Policy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9" s="76" t="str">
        <f>IF(ISBLANK(INDEX('Policy Characteristics'!K:K,MATCH($C1759,'Policy Characteristics'!$C:$C,0))),"",INDEX('Policy Characteristics'!K:K,MATCH($C1759,'Policy Characteristics'!$C:$C,0)))</f>
        <v>fuels.html#fuel-taxes</v>
      </c>
      <c r="R1759" s="76" t="str">
        <f>IF(ISBLANK(INDEX('Policy Characteristics'!L:L,MATCH($C1759,'Policy Characteristics'!$C:$C,0))),"",INDEX('Policy Characteristics'!L:L,MATCH($C1759,'Policy Characteristics'!$C:$C,0)))</f>
        <v>fuel-taxes.html</v>
      </c>
    </row>
    <row r="1760" spans="1:18" s="76" customFormat="1" x14ac:dyDescent="0.25">
      <c r="A1760" s="76" t="str">
        <f>IF(ISBLANK(INDEX('Policy Characteristics'!A:A,MATCH($C1760,'Policy Characteristics'!$C:$C,0))),"",INDEX('Policy Characteristics'!A:A,MATCH($C1760,'Policy Characteristics'!$C:$C,0)))</f>
        <v>Cross-Sector</v>
      </c>
      <c r="B1760" s="234" t="str">
        <f>IF(ISBLANK(INDEX('Policy Characteristics'!B:B,MATCH($C1760,'Policy Characteristics'!$C:$C,0))),"",INDEX('Policy Characteristics'!B:B,MATCH($C1760,'Policy Characteristics'!$C:$C,0)))</f>
        <v>Fuel Taxes or Subsidies</v>
      </c>
      <c r="C1760" s="242" t="str">
        <f t="shared" si="54"/>
        <v>Additional Fuel Tax or Subsidy Rate by Fuel</v>
      </c>
      <c r="D1760" s="78" t="s">
        <v>54</v>
      </c>
      <c r="E1760" s="88" t="s">
        <v>333</v>
      </c>
      <c r="F1760" s="78" t="s">
        <v>96</v>
      </c>
      <c r="G1760" s="88" t="s">
        <v>826</v>
      </c>
      <c r="H1760" s="15">
        <v>2354</v>
      </c>
      <c r="I1760" s="235" t="s">
        <v>43</v>
      </c>
      <c r="J1760" s="236" t="str">
        <f>IF(ISBLANK(INDEX('Policy Characteristics'!D:D,MATCH($C1760,'Policy Characteristics'!$C:$C,0))),"",INDEX('Policy Characteristics'!D:D,MATCH($C1760,'Policy Characteristics'!$C:$C,0)))</f>
        <v>Fuel Taxes or Subsidies</v>
      </c>
      <c r="K1760" s="76" t="str">
        <f>IF(ISBLANK(INDEX('Policy Characteristics'!E:E,MATCH($C1760,'Policy Characteristics'!$C:$C,0))),"",INDEX('Policy Characteristics'!E:E,MATCH($C1760,'Policy Characteristics'!$C:$C,0)))</f>
        <v>cross fuel tax</v>
      </c>
      <c r="L1760" s="239">
        <f>IF(ISBLANK(INDEX('Policy Characteristics'!F:F,MATCH($C1760,'Policy Characteristics'!$C:$C,0))),"",INDEX('Policy Characteristics'!F:F,MATCH($C1760,'Policy Characteristics'!$C:$C,0)))</f>
        <v>-0.9</v>
      </c>
      <c r="M1760" s="239">
        <f>IF(ISBLANK(INDEX('Policy Characteristics'!G:G,MATCH($C1760,'Policy Characteristics'!$C:$C,0))),"",INDEX('Policy Characteristics'!G:G,MATCH($C1760,'Policy Characteristics'!$C:$C,0)))</f>
        <v>0.9</v>
      </c>
      <c r="N1760" s="239">
        <f>IF(ISBLANK(INDEX('Policy Characteristics'!H:H,MATCH($C1760,'Policy Characteristics'!$C:$C,0))),"",INDEX('Policy Characteristics'!H:H,MATCH($C1760,'Policy Characteristics'!$C:$C,0)))</f>
        <v>0.01</v>
      </c>
      <c r="O1760" s="76" t="str">
        <f>IF(ISBLANK(INDEX('Policy Characteristics'!I:I,MATCH($C1760,'Policy Characteristics'!$C:$C,0))),"",INDEX('Policy Characteristics'!I:I,MATCH($C1760,'Policy Characteristics'!$C:$C,0)))</f>
        <v>% of BAU price</v>
      </c>
      <c r="P1760" s="76" t="str">
        <f>IF(ISBLANK(INDEX('Policy Characteristics'!J:J,MATCH($C1760,'Policy Characteristics'!$C:$C,0))),"",INDEX('Policy Characteristics'!J:J,MATCH($C1760,'Policy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0" s="76" t="str">
        <f>IF(ISBLANK(INDEX('Policy Characteristics'!K:K,MATCH($C1760,'Policy Characteristics'!$C:$C,0))),"",INDEX('Policy Characteristics'!K:K,MATCH($C1760,'Policy Characteristics'!$C:$C,0)))</f>
        <v>fuels.html#fuel-taxes</v>
      </c>
      <c r="R1760" s="76" t="str">
        <f>IF(ISBLANK(INDEX('Policy Characteristics'!L:L,MATCH($C1760,'Policy Characteristics'!$C:$C,0))),"",INDEX('Policy Characteristics'!L:L,MATCH($C1760,'Policy Characteristics'!$C:$C,0)))</f>
        <v>fuel-taxes.html</v>
      </c>
    </row>
    <row r="1761" spans="1:18" s="76" customFormat="1" x14ac:dyDescent="0.25">
      <c r="A1761" s="76" t="str">
        <f>IF(ISBLANK(INDEX('Policy Characteristics'!A:A,MATCH($C1761,'Policy Characteristics'!$C:$C,0))),"",INDEX('Policy Characteristics'!A:A,MATCH($C1761,'Policy Characteristics'!$C:$C,0)))</f>
        <v>Cross-Sector</v>
      </c>
      <c r="B1761" s="234" t="str">
        <f>IF(ISBLANK(INDEX('Policy Characteristics'!B:B,MATCH($C1761,'Policy Characteristics'!$C:$C,0))),"",INDEX('Policy Characteristics'!B:B,MATCH($C1761,'Policy Characteristics'!$C:$C,0)))</f>
        <v>Fuel Taxes or Subsidies</v>
      </c>
      <c r="C1761" s="242" t="str">
        <f t="shared" si="54"/>
        <v>Additional Fuel Tax or Subsidy Rate by Fuel</v>
      </c>
      <c r="D1761" s="78" t="s">
        <v>55</v>
      </c>
      <c r="E1761" s="88" t="s">
        <v>333</v>
      </c>
      <c r="F1761" s="78" t="s">
        <v>97</v>
      </c>
      <c r="G1761" s="88" t="s">
        <v>826</v>
      </c>
      <c r="H1761" s="15">
        <v>2355</v>
      </c>
      <c r="I1761" s="235" t="s">
        <v>44</v>
      </c>
      <c r="J1761" s="236" t="str">
        <f>IF(ISBLANK(INDEX('Policy Characteristics'!D:D,MATCH($C1761,'Policy Characteristics'!$C:$C,0))),"",INDEX('Policy Characteristics'!D:D,MATCH($C1761,'Policy Characteristics'!$C:$C,0)))</f>
        <v>Fuel Taxes or Subsidies</v>
      </c>
      <c r="K1761" s="76" t="str">
        <f>IF(ISBLANK(INDEX('Policy Characteristics'!E:E,MATCH($C1761,'Policy Characteristics'!$C:$C,0))),"",INDEX('Policy Characteristics'!E:E,MATCH($C1761,'Policy Characteristics'!$C:$C,0)))</f>
        <v>cross fuel tax</v>
      </c>
      <c r="L1761" s="239">
        <f>IF(ISBLANK(INDEX('Policy Characteristics'!F:F,MATCH($C1761,'Policy Characteristics'!$C:$C,0))),"",INDEX('Policy Characteristics'!F:F,MATCH($C1761,'Policy Characteristics'!$C:$C,0)))</f>
        <v>-0.9</v>
      </c>
      <c r="M1761" s="239">
        <f>IF(ISBLANK(INDEX('Policy Characteristics'!G:G,MATCH($C1761,'Policy Characteristics'!$C:$C,0))),"",INDEX('Policy Characteristics'!G:G,MATCH($C1761,'Policy Characteristics'!$C:$C,0)))</f>
        <v>0.9</v>
      </c>
      <c r="N1761" s="239">
        <f>IF(ISBLANK(INDEX('Policy Characteristics'!H:H,MATCH($C1761,'Policy Characteristics'!$C:$C,0))),"",INDEX('Policy Characteristics'!H:H,MATCH($C1761,'Policy Characteristics'!$C:$C,0)))</f>
        <v>0.01</v>
      </c>
      <c r="O1761" s="76" t="str">
        <f>IF(ISBLANK(INDEX('Policy Characteristics'!I:I,MATCH($C1761,'Policy Characteristics'!$C:$C,0))),"",INDEX('Policy Characteristics'!I:I,MATCH($C1761,'Policy Characteristics'!$C:$C,0)))</f>
        <v>% of BAU price</v>
      </c>
      <c r="P1761" s="76" t="str">
        <f>IF(ISBLANK(INDEX('Policy Characteristics'!J:J,MATCH($C1761,'Policy Characteristics'!$C:$C,0))),"",INDEX('Policy Characteristics'!J:J,MATCH($C1761,'Policy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1" s="76" t="str">
        <f>IF(ISBLANK(INDEX('Policy Characteristics'!K:K,MATCH($C1761,'Policy Characteristics'!$C:$C,0))),"",INDEX('Policy Characteristics'!K:K,MATCH($C1761,'Policy Characteristics'!$C:$C,0)))</f>
        <v>fuels.html#fuel-taxes</v>
      </c>
      <c r="R1761" s="76" t="str">
        <f>IF(ISBLANK(INDEX('Policy Characteristics'!L:L,MATCH($C1761,'Policy Characteristics'!$C:$C,0))),"",INDEX('Policy Characteristics'!L:L,MATCH($C1761,'Policy Characteristics'!$C:$C,0)))</f>
        <v>fuel-taxes.html</v>
      </c>
    </row>
    <row r="1762" spans="1:18" s="76" customFormat="1" x14ac:dyDescent="0.25">
      <c r="A1762" s="76" t="str">
        <f>IF(ISBLANK(INDEX('Policy Characteristics'!A:A,MATCH($C1762,'Policy Characteristics'!$C:$C,0))),"",INDEX('Policy Characteristics'!A:A,MATCH($C1762,'Policy Characteristics'!$C:$C,0)))</f>
        <v>Cross-Sector</v>
      </c>
      <c r="B1762" s="234" t="str">
        <f>IF(ISBLANK(INDEX('Policy Characteristics'!B:B,MATCH($C1762,'Policy Characteristics'!$C:$C,0))),"",INDEX('Policy Characteristics'!B:B,MATCH($C1762,'Policy Characteristics'!$C:$C,0)))</f>
        <v>Fuel Taxes or Subsidies</v>
      </c>
      <c r="C1762" s="242" t="str">
        <f t="shared" si="54"/>
        <v>Additional Fuel Tax or Subsidy Rate by Fuel</v>
      </c>
      <c r="D1762" s="78" t="s">
        <v>56</v>
      </c>
      <c r="E1762" s="88" t="s">
        <v>333</v>
      </c>
      <c r="F1762" s="78" t="s">
        <v>98</v>
      </c>
      <c r="G1762" s="88" t="s">
        <v>826</v>
      </c>
      <c r="H1762" s="15">
        <v>2356</v>
      </c>
      <c r="I1762" s="235" t="s">
        <v>44</v>
      </c>
      <c r="J1762" s="236" t="str">
        <f>IF(ISBLANK(INDEX('Policy Characteristics'!D:D,MATCH($C1762,'Policy Characteristics'!$C:$C,0))),"",INDEX('Policy Characteristics'!D:D,MATCH($C1762,'Policy Characteristics'!$C:$C,0)))</f>
        <v>Fuel Taxes or Subsidies</v>
      </c>
      <c r="K1762" s="76" t="str">
        <f>IF(ISBLANK(INDEX('Policy Characteristics'!E:E,MATCH($C1762,'Policy Characteristics'!$C:$C,0))),"",INDEX('Policy Characteristics'!E:E,MATCH($C1762,'Policy Characteristics'!$C:$C,0)))</f>
        <v>cross fuel tax</v>
      </c>
      <c r="L1762" s="239">
        <f>IF(ISBLANK(INDEX('Policy Characteristics'!F:F,MATCH($C1762,'Policy Characteristics'!$C:$C,0))),"",INDEX('Policy Characteristics'!F:F,MATCH($C1762,'Policy Characteristics'!$C:$C,0)))</f>
        <v>-0.9</v>
      </c>
      <c r="M1762" s="239">
        <f>IF(ISBLANK(INDEX('Policy Characteristics'!G:G,MATCH($C1762,'Policy Characteristics'!$C:$C,0))),"",INDEX('Policy Characteristics'!G:G,MATCH($C1762,'Policy Characteristics'!$C:$C,0)))</f>
        <v>0.9</v>
      </c>
      <c r="N1762" s="239">
        <f>IF(ISBLANK(INDEX('Policy Characteristics'!H:H,MATCH($C1762,'Policy Characteristics'!$C:$C,0))),"",INDEX('Policy Characteristics'!H:H,MATCH($C1762,'Policy Characteristics'!$C:$C,0)))</f>
        <v>0.01</v>
      </c>
      <c r="O1762" s="76" t="str">
        <f>IF(ISBLANK(INDEX('Policy Characteristics'!I:I,MATCH($C1762,'Policy Characteristics'!$C:$C,0))),"",INDEX('Policy Characteristics'!I:I,MATCH($C1762,'Policy Characteristics'!$C:$C,0)))</f>
        <v>% of BAU price</v>
      </c>
      <c r="P1762" s="76" t="str">
        <f>IF(ISBLANK(INDEX('Policy Characteristics'!J:J,MATCH($C1762,'Policy Characteristics'!$C:$C,0))),"",INDEX('Policy Characteristics'!J:J,MATCH($C1762,'Policy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2" s="76" t="str">
        <f>IF(ISBLANK(INDEX('Policy Characteristics'!K:K,MATCH($C1762,'Policy Characteristics'!$C:$C,0))),"",INDEX('Policy Characteristics'!K:K,MATCH($C1762,'Policy Characteristics'!$C:$C,0)))</f>
        <v>fuels.html#fuel-taxes</v>
      </c>
      <c r="R1762" s="76" t="str">
        <f>IF(ISBLANK(INDEX('Policy Characteristics'!L:L,MATCH($C1762,'Policy Characteristics'!$C:$C,0))),"",INDEX('Policy Characteristics'!L:L,MATCH($C1762,'Policy Characteristics'!$C:$C,0)))</f>
        <v>fuel-taxes.html</v>
      </c>
    </row>
    <row r="1763" spans="1:18" x14ac:dyDescent="0.25">
      <c r="A1763" s="76" t="str">
        <f>IF(ISBLANK(INDEX('Policy Characteristics'!A:A,MATCH($C1763,'Policy Characteristics'!$C:$C,0))),"",INDEX('Policy Characteristics'!A:A,MATCH($C1763,'Policy Characteristics'!$C:$C,0)))</f>
        <v>Cross-Sector</v>
      </c>
      <c r="B1763" s="234" t="str">
        <f>IF(ISBLANK(INDEX('Policy Characteristics'!B:B,MATCH($C1763,'Policy Characteristics'!$C:$C,0))),"",INDEX('Policy Characteristics'!B:B,MATCH($C1763,'Policy Characteristics'!$C:$C,0)))</f>
        <v>Fuel Taxes or Subsidies</v>
      </c>
      <c r="C1763" s="242" t="str">
        <f t="shared" si="54"/>
        <v>Additional Fuel Tax or Subsidy Rate by Fuel</v>
      </c>
      <c r="D1763" s="78" t="s">
        <v>716</v>
      </c>
      <c r="E1763" s="88" t="s">
        <v>333</v>
      </c>
      <c r="F1763" s="78" t="s">
        <v>717</v>
      </c>
      <c r="G1763" s="88" t="s">
        <v>826</v>
      </c>
      <c r="H1763" s="15">
        <v>2357</v>
      </c>
      <c r="I1763" s="235" t="s">
        <v>44</v>
      </c>
      <c r="J1763" s="236" t="str">
        <f>IF(ISBLANK(INDEX('Policy Characteristics'!D:D,MATCH($C1763,'Policy Characteristics'!$C:$C,0))),"",INDEX('Policy Characteristics'!D:D,MATCH($C1763,'Policy Characteristics'!$C:$C,0)))</f>
        <v>Fuel Taxes or Subsidies</v>
      </c>
      <c r="K1763" s="76" t="str">
        <f>IF(ISBLANK(INDEX('Policy Characteristics'!E:E,MATCH($C1763,'Policy Characteristics'!$C:$C,0))),"",INDEX('Policy Characteristics'!E:E,MATCH($C1763,'Policy Characteristics'!$C:$C,0)))</f>
        <v>cross fuel tax</v>
      </c>
      <c r="L1763" s="239">
        <f>IF(ISBLANK(INDEX('Policy Characteristics'!F:F,MATCH($C1763,'Policy Characteristics'!$C:$C,0))),"",INDEX('Policy Characteristics'!F:F,MATCH($C1763,'Policy Characteristics'!$C:$C,0)))</f>
        <v>-0.9</v>
      </c>
      <c r="M1763" s="239">
        <f>IF(ISBLANK(INDEX('Policy Characteristics'!G:G,MATCH($C1763,'Policy Characteristics'!$C:$C,0))),"",INDEX('Policy Characteristics'!G:G,MATCH($C1763,'Policy Characteristics'!$C:$C,0)))</f>
        <v>0.9</v>
      </c>
      <c r="N1763" s="239">
        <f>IF(ISBLANK(INDEX('Policy Characteristics'!H:H,MATCH($C1763,'Policy Characteristics'!$C:$C,0))),"",INDEX('Policy Characteristics'!H:H,MATCH($C1763,'Policy Characteristics'!$C:$C,0)))</f>
        <v>0.01</v>
      </c>
      <c r="O1763" s="76" t="str">
        <f>IF(ISBLANK(INDEX('Policy Characteristics'!I:I,MATCH($C1763,'Policy Characteristics'!$C:$C,0))),"",INDEX('Policy Characteristics'!I:I,MATCH($C1763,'Policy Characteristics'!$C:$C,0)))</f>
        <v>% of BAU price</v>
      </c>
      <c r="P1763" s="76" t="str">
        <f>IF(ISBLANK(INDEX('Policy Characteristics'!J:J,MATCH($C1763,'Policy Characteristics'!$C:$C,0))),"",INDEX('Policy Characteristics'!J:J,MATCH($C1763,'Policy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3" s="76" t="str">
        <f>IF(ISBLANK(INDEX('Policy Characteristics'!K:K,MATCH($C1763,'Policy Characteristics'!$C:$C,0))),"",INDEX('Policy Characteristics'!K:K,MATCH($C1763,'Policy Characteristics'!$C:$C,0)))</f>
        <v>fuels.html#fuel-taxes</v>
      </c>
      <c r="R1763" s="76" t="str">
        <f>IF(ISBLANK(INDEX('Policy Characteristics'!L:L,MATCH($C1763,'Policy Characteristics'!$C:$C,0))),"",INDEX('Policy Characteristics'!L:L,MATCH($C1763,'Policy Characteristics'!$C:$C,0)))</f>
        <v>fuel-taxes.html</v>
      </c>
    </row>
    <row r="1764" spans="1:18" x14ac:dyDescent="0.25">
      <c r="A1764" s="76" t="str">
        <f>IF(ISBLANK(INDEX('Policy Characteristics'!A:A,MATCH($C1764,'Policy Characteristics'!$C:$C,0))),"",INDEX('Policy Characteristics'!A:A,MATCH($C1764,'Policy Characteristics'!$C:$C,0)))</f>
        <v>Cross-Sector</v>
      </c>
      <c r="B1764" s="234" t="str">
        <f>IF(ISBLANK(INDEX('Policy Characteristics'!B:B,MATCH($C1764,'Policy Characteristics'!$C:$C,0))),"",INDEX('Policy Characteristics'!B:B,MATCH($C1764,'Policy Characteristics'!$C:$C,0)))</f>
        <v>Fuel Taxes or Subsidies</v>
      </c>
      <c r="C1764" s="242" t="str">
        <f t="shared" si="54"/>
        <v>Additional Fuel Tax or Subsidy Rate by Fuel</v>
      </c>
      <c r="D1764" s="78" t="s">
        <v>75</v>
      </c>
      <c r="E1764" s="88" t="s">
        <v>333</v>
      </c>
      <c r="F1764" s="78" t="s">
        <v>99</v>
      </c>
      <c r="G1764" s="88" t="s">
        <v>826</v>
      </c>
      <c r="H1764" s="15">
        <v>2358</v>
      </c>
      <c r="I1764" s="235" t="s">
        <v>44</v>
      </c>
      <c r="J1764" s="236" t="str">
        <f>IF(ISBLANK(INDEX('Policy Characteristics'!D:D,MATCH($C1764,'Policy Characteristics'!$C:$C,0))),"",INDEX('Policy Characteristics'!D:D,MATCH($C1764,'Policy Characteristics'!$C:$C,0)))</f>
        <v>Fuel Taxes or Subsidies</v>
      </c>
      <c r="K1764" s="76" t="str">
        <f>IF(ISBLANK(INDEX('Policy Characteristics'!E:E,MATCH($C1764,'Policy Characteristics'!$C:$C,0))),"",INDEX('Policy Characteristics'!E:E,MATCH($C1764,'Policy Characteristics'!$C:$C,0)))</f>
        <v>cross fuel tax</v>
      </c>
      <c r="L1764" s="239">
        <f>IF(ISBLANK(INDEX('Policy Characteristics'!F:F,MATCH($C1764,'Policy Characteristics'!$C:$C,0))),"",INDEX('Policy Characteristics'!F:F,MATCH($C1764,'Policy Characteristics'!$C:$C,0)))</f>
        <v>-0.9</v>
      </c>
      <c r="M1764" s="239">
        <f>IF(ISBLANK(INDEX('Policy Characteristics'!G:G,MATCH($C1764,'Policy Characteristics'!$C:$C,0))),"",INDEX('Policy Characteristics'!G:G,MATCH($C1764,'Policy Characteristics'!$C:$C,0)))</f>
        <v>0.9</v>
      </c>
      <c r="N1764" s="239">
        <f>IF(ISBLANK(INDEX('Policy Characteristics'!H:H,MATCH($C1764,'Policy Characteristics'!$C:$C,0))),"",INDEX('Policy Characteristics'!H:H,MATCH($C1764,'Policy Characteristics'!$C:$C,0)))</f>
        <v>0.01</v>
      </c>
      <c r="O1764" s="76" t="str">
        <f>IF(ISBLANK(INDEX('Policy Characteristics'!I:I,MATCH($C1764,'Policy Characteristics'!$C:$C,0))),"",INDEX('Policy Characteristics'!I:I,MATCH($C1764,'Policy Characteristics'!$C:$C,0)))</f>
        <v>% of BAU price</v>
      </c>
      <c r="P1764" s="76" t="str">
        <f>IF(ISBLANK(INDEX('Policy Characteristics'!J:J,MATCH($C1764,'Policy Characteristics'!$C:$C,0))),"",INDEX('Policy Characteristics'!J:J,MATCH($C1764,'Policy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4" s="76" t="str">
        <f>IF(ISBLANK(INDEX('Policy Characteristics'!K:K,MATCH($C1764,'Policy Characteristics'!$C:$C,0))),"",INDEX('Policy Characteristics'!K:K,MATCH($C1764,'Policy Characteristics'!$C:$C,0)))</f>
        <v>fuels.html#fuel-taxes</v>
      </c>
      <c r="R1764" s="76" t="str">
        <f>IF(ISBLANK(INDEX('Policy Characteristics'!L:L,MATCH($C1764,'Policy Characteristics'!$C:$C,0))),"",INDEX('Policy Characteristics'!L:L,MATCH($C1764,'Policy Characteristics'!$C:$C,0)))</f>
        <v>fuel-taxes.html</v>
      </c>
    </row>
    <row r="1765" spans="1:18" x14ac:dyDescent="0.25">
      <c r="A1765" s="76" t="str">
        <f>IF(ISBLANK(INDEX('Policy Characteristics'!A:A,MATCH($C1765,'Policy Characteristics'!$C:$C,0))),"",INDEX('Policy Characteristics'!A:A,MATCH($C1765,'Policy Characteristics'!$C:$C,0)))</f>
        <v>Cross-Sector</v>
      </c>
      <c r="B1765" s="234" t="str">
        <f>IF(ISBLANK(INDEX('Policy Characteristics'!B:B,MATCH($C1765,'Policy Characteristics'!$C:$C,0))),"",INDEX('Policy Characteristics'!B:B,MATCH($C1765,'Policy Characteristics'!$C:$C,0)))</f>
        <v>Fuel Taxes or Subsidies</v>
      </c>
      <c r="C1765" s="242" t="str">
        <f t="shared" si="54"/>
        <v>Additional Fuel Tax or Subsidy Rate by Fuel</v>
      </c>
      <c r="D1765" s="78" t="s">
        <v>440</v>
      </c>
      <c r="E1765" s="88" t="s">
        <v>333</v>
      </c>
      <c r="F1765" s="78" t="s">
        <v>441</v>
      </c>
      <c r="G1765" s="88" t="s">
        <v>826</v>
      </c>
      <c r="H1765" s="15">
        <v>2359</v>
      </c>
      <c r="I1765" s="235" t="s">
        <v>44</v>
      </c>
      <c r="J1765" s="236" t="str">
        <f>IF(ISBLANK(INDEX('Policy Characteristics'!D:D,MATCH($C1765,'Policy Characteristics'!$C:$C,0))),"",INDEX('Policy Characteristics'!D:D,MATCH($C1765,'Policy Characteristics'!$C:$C,0)))</f>
        <v>Fuel Taxes or Subsidies</v>
      </c>
      <c r="K1765" s="76" t="str">
        <f>IF(ISBLANK(INDEX('Policy Characteristics'!E:E,MATCH($C1765,'Policy Characteristics'!$C:$C,0))),"",INDEX('Policy Characteristics'!E:E,MATCH($C1765,'Policy Characteristics'!$C:$C,0)))</f>
        <v>cross fuel tax</v>
      </c>
      <c r="L1765" s="239">
        <f>IF(ISBLANK(INDEX('Policy Characteristics'!F:F,MATCH($C1765,'Policy Characteristics'!$C:$C,0))),"",INDEX('Policy Characteristics'!F:F,MATCH($C1765,'Policy Characteristics'!$C:$C,0)))</f>
        <v>-0.9</v>
      </c>
      <c r="M1765" s="239">
        <f>IF(ISBLANK(INDEX('Policy Characteristics'!G:G,MATCH($C1765,'Policy Characteristics'!$C:$C,0))),"",INDEX('Policy Characteristics'!G:G,MATCH($C1765,'Policy Characteristics'!$C:$C,0)))</f>
        <v>0.9</v>
      </c>
      <c r="N1765" s="239">
        <f>IF(ISBLANK(INDEX('Policy Characteristics'!H:H,MATCH($C1765,'Policy Characteristics'!$C:$C,0))),"",INDEX('Policy Characteristics'!H:H,MATCH($C1765,'Policy Characteristics'!$C:$C,0)))</f>
        <v>0.01</v>
      </c>
      <c r="O1765" s="76" t="str">
        <f>IF(ISBLANK(INDEX('Policy Characteristics'!I:I,MATCH($C1765,'Policy Characteristics'!$C:$C,0))),"",INDEX('Policy Characteristics'!I:I,MATCH($C1765,'Policy Characteristics'!$C:$C,0)))</f>
        <v>% of BAU price</v>
      </c>
      <c r="P1765" s="76" t="str">
        <f>IF(ISBLANK(INDEX('Policy Characteristics'!J:J,MATCH($C1765,'Policy Characteristics'!$C:$C,0))),"",INDEX('Policy Characteristics'!J:J,MATCH($C1765,'Policy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5" s="76" t="str">
        <f>IF(ISBLANK(INDEX('Policy Characteristics'!K:K,MATCH($C1765,'Policy Characteristics'!$C:$C,0))),"",INDEX('Policy Characteristics'!K:K,MATCH($C1765,'Policy Characteristics'!$C:$C,0)))</f>
        <v>fuels.html#fuel-taxes</v>
      </c>
      <c r="R1765" s="76" t="str">
        <f>IF(ISBLANK(INDEX('Policy Characteristics'!L:L,MATCH($C1765,'Policy Characteristics'!$C:$C,0))),"",INDEX('Policy Characteristics'!L:L,MATCH($C1765,'Policy Characteristics'!$C:$C,0)))</f>
        <v>fuel-taxes.html</v>
      </c>
    </row>
    <row r="1766" spans="1:18" x14ac:dyDescent="0.25">
      <c r="A1766" s="76" t="str">
        <f>IF(ISBLANK(INDEX('Policy Characteristics'!A:A,MATCH($C1766,'Policy Characteristics'!$C:$C,0))),"",INDEX('Policy Characteristics'!A:A,MATCH($C1766,'Policy Characteristics'!$C:$C,0)))</f>
        <v>Cross-Sector</v>
      </c>
      <c r="B1766" s="234" t="str">
        <f>IF(ISBLANK(INDEX('Policy Characteristics'!B:B,MATCH($C1766,'Policy Characteristics'!$C:$C,0))),"",INDEX('Policy Characteristics'!B:B,MATCH($C1766,'Policy Characteristics'!$C:$C,0)))</f>
        <v>Fuel Taxes or Subsidies</v>
      </c>
      <c r="C1766" s="242" t="str">
        <f t="shared" si="54"/>
        <v>Additional Fuel Tax or Subsidy Rate by Fuel</v>
      </c>
      <c r="D1766" s="78" t="s">
        <v>708</v>
      </c>
      <c r="E1766" s="88" t="s">
        <v>333</v>
      </c>
      <c r="F1766" s="78" t="s">
        <v>712</v>
      </c>
      <c r="G1766" s="88" t="s">
        <v>826</v>
      </c>
      <c r="H1766" s="15">
        <v>2360</v>
      </c>
      <c r="I1766" s="235" t="s">
        <v>44</v>
      </c>
      <c r="J1766" s="236" t="str">
        <f>IF(ISBLANK(INDEX('Policy Characteristics'!D:D,MATCH($C1766,'Policy Characteristics'!$C:$C,0))),"",INDEX('Policy Characteristics'!D:D,MATCH($C1766,'Policy Characteristics'!$C:$C,0)))</f>
        <v>Fuel Taxes or Subsidies</v>
      </c>
      <c r="K1766" s="76" t="str">
        <f>IF(ISBLANK(INDEX('Policy Characteristics'!E:E,MATCH($C1766,'Policy Characteristics'!$C:$C,0))),"",INDEX('Policy Characteristics'!E:E,MATCH($C1766,'Policy Characteristics'!$C:$C,0)))</f>
        <v>cross fuel tax</v>
      </c>
      <c r="L1766" s="239">
        <f>IF(ISBLANK(INDEX('Policy Characteristics'!F:F,MATCH($C1766,'Policy Characteristics'!$C:$C,0))),"",INDEX('Policy Characteristics'!F:F,MATCH($C1766,'Policy Characteristics'!$C:$C,0)))</f>
        <v>-0.9</v>
      </c>
      <c r="M1766" s="239">
        <f>IF(ISBLANK(INDEX('Policy Characteristics'!G:G,MATCH($C1766,'Policy Characteristics'!$C:$C,0))),"",INDEX('Policy Characteristics'!G:G,MATCH($C1766,'Policy Characteristics'!$C:$C,0)))</f>
        <v>0.9</v>
      </c>
      <c r="N1766" s="239">
        <f>IF(ISBLANK(INDEX('Policy Characteristics'!H:H,MATCH($C1766,'Policy Characteristics'!$C:$C,0))),"",INDEX('Policy Characteristics'!H:H,MATCH($C1766,'Policy Characteristics'!$C:$C,0)))</f>
        <v>0.01</v>
      </c>
      <c r="O1766" s="76" t="str">
        <f>IF(ISBLANK(INDEX('Policy Characteristics'!I:I,MATCH($C1766,'Policy Characteristics'!$C:$C,0))),"",INDEX('Policy Characteristics'!I:I,MATCH($C1766,'Policy Characteristics'!$C:$C,0)))</f>
        <v>% of BAU price</v>
      </c>
      <c r="P1766" s="76" t="str">
        <f>IF(ISBLANK(INDEX('Policy Characteristics'!J:J,MATCH($C1766,'Policy Characteristics'!$C:$C,0))),"",INDEX('Policy Characteristics'!J:J,MATCH($C1766,'Policy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6" s="76" t="str">
        <f>IF(ISBLANK(INDEX('Policy Characteristics'!K:K,MATCH($C1766,'Policy Characteristics'!$C:$C,0))),"",INDEX('Policy Characteristics'!K:K,MATCH($C1766,'Policy Characteristics'!$C:$C,0)))</f>
        <v>fuels.html#fuel-taxes</v>
      </c>
      <c r="R1766" s="76" t="str">
        <f>IF(ISBLANK(INDEX('Policy Characteristics'!L:L,MATCH($C1766,'Policy Characteristics'!$C:$C,0))),"",INDEX('Policy Characteristics'!L:L,MATCH($C1766,'Policy Characteristics'!$C:$C,0)))</f>
        <v>fuel-taxes.html</v>
      </c>
    </row>
    <row r="1767" spans="1:18" x14ac:dyDescent="0.25">
      <c r="A1767" s="76" t="str">
        <f>IF(ISBLANK(INDEX('Policy Characteristics'!A:A,MATCH($C1767,'Policy Characteristics'!$C:$C,0))),"",INDEX('Policy Characteristics'!A:A,MATCH($C1767,'Policy Characteristics'!$C:$C,0)))</f>
        <v>Cross-Sector</v>
      </c>
      <c r="B1767" s="234" t="str">
        <f>IF(ISBLANK(INDEX('Policy Characteristics'!B:B,MATCH($C1767,'Policy Characteristics'!$C:$C,0))),"",INDEX('Policy Characteristics'!B:B,MATCH($C1767,'Policy Characteristics'!$C:$C,0)))</f>
        <v>Fuel Taxes or Subsidies</v>
      </c>
      <c r="C1767" s="242" t="str">
        <f t="shared" si="54"/>
        <v>Additional Fuel Tax or Subsidy Rate by Fuel</v>
      </c>
      <c r="D1767" s="78" t="s">
        <v>718</v>
      </c>
      <c r="E1767" s="88" t="s">
        <v>333</v>
      </c>
      <c r="F1767" s="78" t="s">
        <v>719</v>
      </c>
      <c r="G1767" s="88" t="s">
        <v>826</v>
      </c>
      <c r="H1767" s="15">
        <v>2361</v>
      </c>
      <c r="I1767" s="235" t="s">
        <v>44</v>
      </c>
      <c r="J1767" s="236" t="str">
        <f>IF(ISBLANK(INDEX('Policy Characteristics'!D:D,MATCH($C1767,'Policy Characteristics'!$C:$C,0))),"",INDEX('Policy Characteristics'!D:D,MATCH($C1767,'Policy Characteristics'!$C:$C,0)))</f>
        <v>Fuel Taxes or Subsidies</v>
      </c>
      <c r="K1767" s="76" t="str">
        <f>IF(ISBLANK(INDEX('Policy Characteristics'!E:E,MATCH($C1767,'Policy Characteristics'!$C:$C,0))),"",INDEX('Policy Characteristics'!E:E,MATCH($C1767,'Policy Characteristics'!$C:$C,0)))</f>
        <v>cross fuel tax</v>
      </c>
      <c r="L1767" s="239">
        <f>IF(ISBLANK(INDEX('Policy Characteristics'!F:F,MATCH($C1767,'Policy Characteristics'!$C:$C,0))),"",INDEX('Policy Characteristics'!F:F,MATCH($C1767,'Policy Characteristics'!$C:$C,0)))</f>
        <v>-0.9</v>
      </c>
      <c r="M1767" s="239">
        <f>IF(ISBLANK(INDEX('Policy Characteristics'!G:G,MATCH($C1767,'Policy Characteristics'!$C:$C,0))),"",INDEX('Policy Characteristics'!G:G,MATCH($C1767,'Policy Characteristics'!$C:$C,0)))</f>
        <v>0.9</v>
      </c>
      <c r="N1767" s="239">
        <f>IF(ISBLANK(INDEX('Policy Characteristics'!H:H,MATCH($C1767,'Policy Characteristics'!$C:$C,0))),"",INDEX('Policy Characteristics'!H:H,MATCH($C1767,'Policy Characteristics'!$C:$C,0)))</f>
        <v>0.01</v>
      </c>
      <c r="O1767" s="76" t="str">
        <f>IF(ISBLANK(INDEX('Policy Characteristics'!I:I,MATCH($C1767,'Policy Characteristics'!$C:$C,0))),"",INDEX('Policy Characteristics'!I:I,MATCH($C1767,'Policy Characteristics'!$C:$C,0)))</f>
        <v>% of BAU price</v>
      </c>
      <c r="P1767" s="76" t="str">
        <f>IF(ISBLANK(INDEX('Policy Characteristics'!J:J,MATCH($C1767,'Policy Characteristics'!$C:$C,0))),"",INDEX('Policy Characteristics'!J:J,MATCH($C1767,'Policy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7" s="76" t="str">
        <f>IF(ISBLANK(INDEX('Policy Characteristics'!K:K,MATCH($C1767,'Policy Characteristics'!$C:$C,0))),"",INDEX('Policy Characteristics'!K:K,MATCH($C1767,'Policy Characteristics'!$C:$C,0)))</f>
        <v>fuels.html#fuel-taxes</v>
      </c>
      <c r="R1767" s="76" t="str">
        <f>IF(ISBLANK(INDEX('Policy Characteristics'!L:L,MATCH($C1767,'Policy Characteristics'!$C:$C,0))),"",INDEX('Policy Characteristics'!L:L,MATCH($C1767,'Policy Characteristics'!$C:$C,0)))</f>
        <v>fuel-taxes.html</v>
      </c>
    </row>
    <row r="1768" spans="1:18" x14ac:dyDescent="0.25">
      <c r="A1768" s="76" t="str">
        <f>IF(ISBLANK(INDEX('Policy Characteristics'!A:A,MATCH($C1768,'Policy Characteristics'!$C:$C,0))),"",INDEX('Policy Characteristics'!A:A,MATCH($C1768,'Policy Characteristics'!$C:$C,0)))</f>
        <v>Cross-Sector</v>
      </c>
      <c r="B1768" s="234" t="str">
        <f>IF(ISBLANK(INDEX('Policy Characteristics'!B:B,MATCH($C1768,'Policy Characteristics'!$C:$C,0))),"",INDEX('Policy Characteristics'!B:B,MATCH($C1768,'Policy Characteristics'!$C:$C,0)))</f>
        <v>Fuel Taxes or Subsidies</v>
      </c>
      <c r="C1768" s="242" t="str">
        <f t="shared" ref="C1768:C1831" si="55">C$1703</f>
        <v>Additional Fuel Tax or Subsidy Rate by Fuel</v>
      </c>
      <c r="D1768" s="78" t="s">
        <v>709</v>
      </c>
      <c r="E1768" s="88" t="s">
        <v>333</v>
      </c>
      <c r="F1768" s="78" t="s">
        <v>713</v>
      </c>
      <c r="G1768" s="88" t="s">
        <v>826</v>
      </c>
      <c r="H1768" s="15">
        <v>2362</v>
      </c>
      <c r="I1768" s="235" t="s">
        <v>44</v>
      </c>
      <c r="J1768" s="236" t="str">
        <f>IF(ISBLANK(INDEX('Policy Characteristics'!D:D,MATCH($C1768,'Policy Characteristics'!$C:$C,0))),"",INDEX('Policy Characteristics'!D:D,MATCH($C1768,'Policy Characteristics'!$C:$C,0)))</f>
        <v>Fuel Taxes or Subsidies</v>
      </c>
      <c r="K1768" s="76" t="str">
        <f>IF(ISBLANK(INDEX('Policy Characteristics'!E:E,MATCH($C1768,'Policy Characteristics'!$C:$C,0))),"",INDEX('Policy Characteristics'!E:E,MATCH($C1768,'Policy Characteristics'!$C:$C,0)))</f>
        <v>cross fuel tax</v>
      </c>
      <c r="L1768" s="239">
        <f>IF(ISBLANK(INDEX('Policy Characteristics'!F:F,MATCH($C1768,'Policy Characteristics'!$C:$C,0))),"",INDEX('Policy Characteristics'!F:F,MATCH($C1768,'Policy Characteristics'!$C:$C,0)))</f>
        <v>-0.9</v>
      </c>
      <c r="M1768" s="239">
        <f>IF(ISBLANK(INDEX('Policy Characteristics'!G:G,MATCH($C1768,'Policy Characteristics'!$C:$C,0))),"",INDEX('Policy Characteristics'!G:G,MATCH($C1768,'Policy Characteristics'!$C:$C,0)))</f>
        <v>0.9</v>
      </c>
      <c r="N1768" s="239">
        <f>IF(ISBLANK(INDEX('Policy Characteristics'!H:H,MATCH($C1768,'Policy Characteristics'!$C:$C,0))),"",INDEX('Policy Characteristics'!H:H,MATCH($C1768,'Policy Characteristics'!$C:$C,0)))</f>
        <v>0.01</v>
      </c>
      <c r="O1768" s="76" t="str">
        <f>IF(ISBLANK(INDEX('Policy Characteristics'!I:I,MATCH($C1768,'Policy Characteristics'!$C:$C,0))),"",INDEX('Policy Characteristics'!I:I,MATCH($C1768,'Policy Characteristics'!$C:$C,0)))</f>
        <v>% of BAU price</v>
      </c>
      <c r="P1768" s="76" t="str">
        <f>IF(ISBLANK(INDEX('Policy Characteristics'!J:J,MATCH($C1768,'Policy Characteristics'!$C:$C,0))),"",INDEX('Policy Characteristics'!J:J,MATCH($C1768,'Policy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8" s="76" t="str">
        <f>IF(ISBLANK(INDEX('Policy Characteristics'!K:K,MATCH($C1768,'Policy Characteristics'!$C:$C,0))),"",INDEX('Policy Characteristics'!K:K,MATCH($C1768,'Policy Characteristics'!$C:$C,0)))</f>
        <v>fuels.html#fuel-taxes</v>
      </c>
      <c r="R1768" s="76" t="str">
        <f>IF(ISBLANK(INDEX('Policy Characteristics'!L:L,MATCH($C1768,'Policy Characteristics'!$C:$C,0))),"",INDEX('Policy Characteristics'!L:L,MATCH($C1768,'Policy Characteristics'!$C:$C,0)))</f>
        <v>fuel-taxes.html</v>
      </c>
    </row>
    <row r="1769" spans="1:18" x14ac:dyDescent="0.25">
      <c r="A1769" s="76" t="str">
        <f>IF(ISBLANK(INDEX('Policy Characteristics'!A:A,MATCH($C1769,'Policy Characteristics'!$C:$C,0))),"",INDEX('Policy Characteristics'!A:A,MATCH($C1769,'Policy Characteristics'!$C:$C,0)))</f>
        <v>Cross-Sector</v>
      </c>
      <c r="B1769" s="234" t="str">
        <f>IF(ISBLANK(INDEX('Policy Characteristics'!B:B,MATCH($C1769,'Policy Characteristics'!$C:$C,0))),"",INDEX('Policy Characteristics'!B:B,MATCH($C1769,'Policy Characteristics'!$C:$C,0)))</f>
        <v>Fuel Taxes or Subsidies</v>
      </c>
      <c r="C1769" s="242" t="str">
        <f t="shared" si="55"/>
        <v>Additional Fuel Tax or Subsidy Rate by Fuel</v>
      </c>
      <c r="D1769" s="78" t="s">
        <v>710</v>
      </c>
      <c r="E1769" s="88" t="s">
        <v>333</v>
      </c>
      <c r="F1769" s="78" t="s">
        <v>714</v>
      </c>
      <c r="G1769" s="88" t="s">
        <v>826</v>
      </c>
      <c r="H1769" s="15">
        <v>2363</v>
      </c>
      <c r="I1769" s="235" t="s">
        <v>44</v>
      </c>
      <c r="J1769" s="236" t="str">
        <f>IF(ISBLANK(INDEX('Policy Characteristics'!D:D,MATCH($C1769,'Policy Characteristics'!$C:$C,0))),"",INDEX('Policy Characteristics'!D:D,MATCH($C1769,'Policy Characteristics'!$C:$C,0)))</f>
        <v>Fuel Taxes or Subsidies</v>
      </c>
      <c r="K1769" s="76" t="str">
        <f>IF(ISBLANK(INDEX('Policy Characteristics'!E:E,MATCH($C1769,'Policy Characteristics'!$C:$C,0))),"",INDEX('Policy Characteristics'!E:E,MATCH($C1769,'Policy Characteristics'!$C:$C,0)))</f>
        <v>cross fuel tax</v>
      </c>
      <c r="L1769" s="239">
        <f>IF(ISBLANK(INDEX('Policy Characteristics'!F:F,MATCH($C1769,'Policy Characteristics'!$C:$C,0))),"",INDEX('Policy Characteristics'!F:F,MATCH($C1769,'Policy Characteristics'!$C:$C,0)))</f>
        <v>-0.9</v>
      </c>
      <c r="M1769" s="239">
        <f>IF(ISBLANK(INDEX('Policy Characteristics'!G:G,MATCH($C1769,'Policy Characteristics'!$C:$C,0))),"",INDEX('Policy Characteristics'!G:G,MATCH($C1769,'Policy Characteristics'!$C:$C,0)))</f>
        <v>0.9</v>
      </c>
      <c r="N1769" s="239">
        <f>IF(ISBLANK(INDEX('Policy Characteristics'!H:H,MATCH($C1769,'Policy Characteristics'!$C:$C,0))),"",INDEX('Policy Characteristics'!H:H,MATCH($C1769,'Policy Characteristics'!$C:$C,0)))</f>
        <v>0.01</v>
      </c>
      <c r="O1769" s="76" t="str">
        <f>IF(ISBLANK(INDEX('Policy Characteristics'!I:I,MATCH($C1769,'Policy Characteristics'!$C:$C,0))),"",INDEX('Policy Characteristics'!I:I,MATCH($C1769,'Policy Characteristics'!$C:$C,0)))</f>
        <v>% of BAU price</v>
      </c>
      <c r="P1769" s="76" t="str">
        <f>IF(ISBLANK(INDEX('Policy Characteristics'!J:J,MATCH($C1769,'Policy Characteristics'!$C:$C,0))),"",INDEX('Policy Characteristics'!J:J,MATCH($C1769,'Policy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9" s="76" t="str">
        <f>IF(ISBLANK(INDEX('Policy Characteristics'!K:K,MATCH($C1769,'Policy Characteristics'!$C:$C,0))),"",INDEX('Policy Characteristics'!K:K,MATCH($C1769,'Policy Characteristics'!$C:$C,0)))</f>
        <v>fuels.html#fuel-taxes</v>
      </c>
      <c r="R1769" s="76" t="str">
        <f>IF(ISBLANK(INDEX('Policy Characteristics'!L:L,MATCH($C1769,'Policy Characteristics'!$C:$C,0))),"",INDEX('Policy Characteristics'!L:L,MATCH($C1769,'Policy Characteristics'!$C:$C,0)))</f>
        <v>fuel-taxes.html</v>
      </c>
    </row>
    <row r="1770" spans="1:18" x14ac:dyDescent="0.25">
      <c r="A1770" s="76" t="str">
        <f>IF(ISBLANK(INDEX('Policy Characteristics'!A:A,MATCH($C1770,'Policy Characteristics'!$C:$C,0))),"",INDEX('Policy Characteristics'!A:A,MATCH($C1770,'Policy Characteristics'!$C:$C,0)))</f>
        <v>Cross-Sector</v>
      </c>
      <c r="B1770" s="234" t="str">
        <f>IF(ISBLANK(INDEX('Policy Characteristics'!B:B,MATCH($C1770,'Policy Characteristics'!$C:$C,0))),"",INDEX('Policy Characteristics'!B:B,MATCH($C1770,'Policy Characteristics'!$C:$C,0)))</f>
        <v>Fuel Taxes or Subsidies</v>
      </c>
      <c r="C1770" s="242" t="str">
        <f t="shared" si="55"/>
        <v>Additional Fuel Tax or Subsidy Rate by Fuel</v>
      </c>
      <c r="D1770" s="78" t="s">
        <v>711</v>
      </c>
      <c r="E1770" s="88" t="s">
        <v>333</v>
      </c>
      <c r="F1770" s="78" t="s">
        <v>715</v>
      </c>
      <c r="G1770" s="88" t="s">
        <v>826</v>
      </c>
      <c r="H1770" s="15">
        <v>2364</v>
      </c>
      <c r="I1770" s="235" t="s">
        <v>44</v>
      </c>
      <c r="J1770" s="236" t="str">
        <f>IF(ISBLANK(INDEX('Policy Characteristics'!D:D,MATCH($C1770,'Policy Characteristics'!$C:$C,0))),"",INDEX('Policy Characteristics'!D:D,MATCH($C1770,'Policy Characteristics'!$C:$C,0)))</f>
        <v>Fuel Taxes or Subsidies</v>
      </c>
      <c r="K1770" s="76" t="str">
        <f>IF(ISBLANK(INDEX('Policy Characteristics'!E:E,MATCH($C1770,'Policy Characteristics'!$C:$C,0))),"",INDEX('Policy Characteristics'!E:E,MATCH($C1770,'Policy Characteristics'!$C:$C,0)))</f>
        <v>cross fuel tax</v>
      </c>
      <c r="L1770" s="239">
        <f>IF(ISBLANK(INDEX('Policy Characteristics'!F:F,MATCH($C1770,'Policy Characteristics'!$C:$C,0))),"",INDEX('Policy Characteristics'!F:F,MATCH($C1770,'Policy Characteristics'!$C:$C,0)))</f>
        <v>-0.9</v>
      </c>
      <c r="M1770" s="239">
        <f>IF(ISBLANK(INDEX('Policy Characteristics'!G:G,MATCH($C1770,'Policy Characteristics'!$C:$C,0))),"",INDEX('Policy Characteristics'!G:G,MATCH($C1770,'Policy Characteristics'!$C:$C,0)))</f>
        <v>0.9</v>
      </c>
      <c r="N1770" s="239">
        <f>IF(ISBLANK(INDEX('Policy Characteristics'!H:H,MATCH($C1770,'Policy Characteristics'!$C:$C,0))),"",INDEX('Policy Characteristics'!H:H,MATCH($C1770,'Policy Characteristics'!$C:$C,0)))</f>
        <v>0.01</v>
      </c>
      <c r="O1770" s="76" t="str">
        <f>IF(ISBLANK(INDEX('Policy Characteristics'!I:I,MATCH($C1770,'Policy Characteristics'!$C:$C,0))),"",INDEX('Policy Characteristics'!I:I,MATCH($C1770,'Policy Characteristics'!$C:$C,0)))</f>
        <v>% of BAU price</v>
      </c>
      <c r="P1770" s="76" t="str">
        <f>IF(ISBLANK(INDEX('Policy Characteristics'!J:J,MATCH($C1770,'Policy Characteristics'!$C:$C,0))),"",INDEX('Policy Characteristics'!J:J,MATCH($C1770,'Policy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0" s="76" t="str">
        <f>IF(ISBLANK(INDEX('Policy Characteristics'!K:K,MATCH($C1770,'Policy Characteristics'!$C:$C,0))),"",INDEX('Policy Characteristics'!K:K,MATCH($C1770,'Policy Characteristics'!$C:$C,0)))</f>
        <v>fuels.html#fuel-taxes</v>
      </c>
      <c r="R1770" s="76" t="str">
        <f>IF(ISBLANK(INDEX('Policy Characteristics'!L:L,MATCH($C1770,'Policy Characteristics'!$C:$C,0))),"",INDEX('Policy Characteristics'!L:L,MATCH($C1770,'Policy Characteristics'!$C:$C,0)))</f>
        <v>fuel-taxes.html</v>
      </c>
    </row>
    <row r="1771" spans="1:18" s="76" customFormat="1" x14ac:dyDescent="0.25">
      <c r="A1771" s="76" t="str">
        <f>IF(ISBLANK(INDEX('Policy Characteristics'!A:A,MATCH($C1771,'Policy Characteristics'!$C:$C,0))),"",INDEX('Policy Characteristics'!A:A,MATCH($C1771,'Policy Characteristics'!$C:$C,0)))</f>
        <v>Cross-Sector</v>
      </c>
      <c r="B1771" s="234" t="str">
        <f>IF(ISBLANK(INDEX('Policy Characteristics'!B:B,MATCH($C1771,'Policy Characteristics'!$C:$C,0))),"",INDEX('Policy Characteristics'!B:B,MATCH($C1771,'Policy Characteristics'!$C:$C,0)))</f>
        <v>Fuel Taxes or Subsidies</v>
      </c>
      <c r="C1771" s="242" t="str">
        <f t="shared" si="55"/>
        <v>Additional Fuel Tax or Subsidy Rate by Fuel</v>
      </c>
      <c r="D1771" s="88" t="s">
        <v>52</v>
      </c>
      <c r="E1771" s="88" t="s">
        <v>331</v>
      </c>
      <c r="F1771" s="88" t="s">
        <v>93</v>
      </c>
      <c r="G1771" s="88" t="s">
        <v>9</v>
      </c>
      <c r="H1771" s="15">
        <v>2365</v>
      </c>
      <c r="I1771" s="247" t="s">
        <v>43</v>
      </c>
      <c r="J1771" s="236" t="str">
        <f>IF(ISBLANK(INDEX('Policy Characteristics'!D:D,MATCH($C1771,'Policy Characteristics'!$C:$C,0))),"",INDEX('Policy Characteristics'!D:D,MATCH($C1771,'Policy Characteristics'!$C:$C,0)))</f>
        <v>Fuel Taxes or Subsidies</v>
      </c>
      <c r="K1771" s="76" t="str">
        <f>IF(ISBLANK(INDEX('Policy Characteristics'!E:E,MATCH($C1771,'Policy Characteristics'!$C:$C,0))),"",INDEX('Policy Characteristics'!E:E,MATCH($C1771,'Policy Characteristics'!$C:$C,0)))</f>
        <v>cross fuel tax</v>
      </c>
      <c r="L1771" s="239">
        <f>IF(ISBLANK(INDEX('Policy Characteristics'!F:F,MATCH($C1771,'Policy Characteristics'!$C:$C,0))),"",INDEX('Policy Characteristics'!F:F,MATCH($C1771,'Policy Characteristics'!$C:$C,0)))</f>
        <v>-0.9</v>
      </c>
      <c r="M1771" s="239">
        <f>IF(ISBLANK(INDEX('Policy Characteristics'!G:G,MATCH($C1771,'Policy Characteristics'!$C:$C,0))),"",INDEX('Policy Characteristics'!G:G,MATCH($C1771,'Policy Characteristics'!$C:$C,0)))</f>
        <v>0.9</v>
      </c>
      <c r="N1771" s="239">
        <f>IF(ISBLANK(INDEX('Policy Characteristics'!H:H,MATCH($C1771,'Policy Characteristics'!$C:$C,0))),"",INDEX('Policy Characteristics'!H:H,MATCH($C1771,'Policy Characteristics'!$C:$C,0)))</f>
        <v>0.01</v>
      </c>
      <c r="O1771" s="76" t="str">
        <f>IF(ISBLANK(INDEX('Policy Characteristics'!I:I,MATCH($C1771,'Policy Characteristics'!$C:$C,0))),"",INDEX('Policy Characteristics'!I:I,MATCH($C1771,'Policy Characteristics'!$C:$C,0)))</f>
        <v>% of BAU price</v>
      </c>
      <c r="P1771" s="76" t="str">
        <f>IF(ISBLANK(INDEX('Policy Characteristics'!J:J,MATCH($C1771,'Policy Characteristics'!$C:$C,0))),"",INDEX('Policy Characteristics'!J:J,MATCH($C1771,'Policy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1" s="76" t="str">
        <f>IF(ISBLANK(INDEX('Policy Characteristics'!K:K,MATCH($C1771,'Policy Characteristics'!$C:$C,0))),"",INDEX('Policy Characteristics'!K:K,MATCH($C1771,'Policy Characteristics'!$C:$C,0)))</f>
        <v>fuels.html#fuel-taxes</v>
      </c>
      <c r="R1771" s="76" t="str">
        <f>IF(ISBLANK(INDEX('Policy Characteristics'!L:L,MATCH($C1771,'Policy Characteristics'!$C:$C,0))),"",INDEX('Policy Characteristics'!L:L,MATCH($C1771,'Policy Characteristics'!$C:$C,0)))</f>
        <v>fuel-taxes.html</v>
      </c>
    </row>
    <row r="1772" spans="1:18" s="76" customFormat="1" x14ac:dyDescent="0.25">
      <c r="A1772" s="76" t="str">
        <f>IF(ISBLANK(INDEX('Policy Characteristics'!A:A,MATCH($C1772,'Policy Characteristics'!$C:$C,0))),"",INDEX('Policy Characteristics'!A:A,MATCH($C1772,'Policy Characteristics'!$C:$C,0)))</f>
        <v>Cross-Sector</v>
      </c>
      <c r="B1772" s="234" t="str">
        <f>IF(ISBLANK(INDEX('Policy Characteristics'!B:B,MATCH($C1772,'Policy Characteristics'!$C:$C,0))),"",INDEX('Policy Characteristics'!B:B,MATCH($C1772,'Policy Characteristics'!$C:$C,0)))</f>
        <v>Fuel Taxes or Subsidies</v>
      </c>
      <c r="C1772" s="242" t="str">
        <f t="shared" si="55"/>
        <v>Additional Fuel Tax or Subsidy Rate by Fuel</v>
      </c>
      <c r="D1772" s="78" t="s">
        <v>447</v>
      </c>
      <c r="E1772" s="88" t="s">
        <v>331</v>
      </c>
      <c r="F1772" s="78" t="s">
        <v>444</v>
      </c>
      <c r="G1772" s="88" t="s">
        <v>9</v>
      </c>
      <c r="H1772" s="15">
        <v>2366</v>
      </c>
      <c r="I1772" s="235" t="s">
        <v>43</v>
      </c>
      <c r="J1772" s="236" t="str">
        <f>IF(ISBLANK(INDEX('Policy Characteristics'!D:D,MATCH($C1772,'Policy Characteristics'!$C:$C,0))),"",INDEX('Policy Characteristics'!D:D,MATCH($C1772,'Policy Characteristics'!$C:$C,0)))</f>
        <v>Fuel Taxes or Subsidies</v>
      </c>
      <c r="K1772" s="76" t="str">
        <f>IF(ISBLANK(INDEX('Policy Characteristics'!E:E,MATCH($C1772,'Policy Characteristics'!$C:$C,0))),"",INDEX('Policy Characteristics'!E:E,MATCH($C1772,'Policy Characteristics'!$C:$C,0)))</f>
        <v>cross fuel tax</v>
      </c>
      <c r="L1772" s="239">
        <f>IF(ISBLANK(INDEX('Policy Characteristics'!F:F,MATCH($C1772,'Policy Characteristics'!$C:$C,0))),"",INDEX('Policy Characteristics'!F:F,MATCH($C1772,'Policy Characteristics'!$C:$C,0)))</f>
        <v>-0.9</v>
      </c>
      <c r="M1772" s="239">
        <f>IF(ISBLANK(INDEX('Policy Characteristics'!G:G,MATCH($C1772,'Policy Characteristics'!$C:$C,0))),"",INDEX('Policy Characteristics'!G:G,MATCH($C1772,'Policy Characteristics'!$C:$C,0)))</f>
        <v>0.9</v>
      </c>
      <c r="N1772" s="239">
        <f>IF(ISBLANK(INDEX('Policy Characteristics'!H:H,MATCH($C1772,'Policy Characteristics'!$C:$C,0))),"",INDEX('Policy Characteristics'!H:H,MATCH($C1772,'Policy Characteristics'!$C:$C,0)))</f>
        <v>0.01</v>
      </c>
      <c r="O1772" s="76" t="str">
        <f>IF(ISBLANK(INDEX('Policy Characteristics'!I:I,MATCH($C1772,'Policy Characteristics'!$C:$C,0))),"",INDEX('Policy Characteristics'!I:I,MATCH($C1772,'Policy Characteristics'!$C:$C,0)))</f>
        <v>% of BAU price</v>
      </c>
      <c r="P1772" s="76" t="str">
        <f>IF(ISBLANK(INDEX('Policy Characteristics'!J:J,MATCH($C1772,'Policy Characteristics'!$C:$C,0))),"",INDEX('Policy Characteristics'!J:J,MATCH($C1772,'Policy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2" s="76" t="str">
        <f>IF(ISBLANK(INDEX('Policy Characteristics'!K:K,MATCH($C1772,'Policy Characteristics'!$C:$C,0))),"",INDEX('Policy Characteristics'!K:K,MATCH($C1772,'Policy Characteristics'!$C:$C,0)))</f>
        <v>fuels.html#fuel-taxes</v>
      </c>
      <c r="R1772" s="76" t="str">
        <f>IF(ISBLANK(INDEX('Policy Characteristics'!L:L,MATCH($C1772,'Policy Characteristics'!$C:$C,0))),"",INDEX('Policy Characteristics'!L:L,MATCH($C1772,'Policy Characteristics'!$C:$C,0)))</f>
        <v>fuel-taxes.html</v>
      </c>
    </row>
    <row r="1773" spans="1:18" s="76" customFormat="1" x14ac:dyDescent="0.25">
      <c r="A1773" s="76" t="str">
        <f>IF(ISBLANK(INDEX('Policy Characteristics'!A:A,MATCH($C1773,'Policy Characteristics'!$C:$C,0))),"",INDEX('Policy Characteristics'!A:A,MATCH($C1773,'Policy Characteristics'!$C:$C,0)))</f>
        <v>Cross-Sector</v>
      </c>
      <c r="B1773" s="234" t="str">
        <f>IF(ISBLANK(INDEX('Policy Characteristics'!B:B,MATCH($C1773,'Policy Characteristics'!$C:$C,0))),"",INDEX('Policy Characteristics'!B:B,MATCH($C1773,'Policy Characteristics'!$C:$C,0)))</f>
        <v>Fuel Taxes or Subsidies</v>
      </c>
      <c r="C1773" s="242" t="str">
        <f t="shared" si="55"/>
        <v>Additional Fuel Tax or Subsidy Rate by Fuel</v>
      </c>
      <c r="D1773" s="78" t="s">
        <v>46</v>
      </c>
      <c r="E1773" s="88" t="s">
        <v>331</v>
      </c>
      <c r="F1773" s="78" t="s">
        <v>87</v>
      </c>
      <c r="G1773" s="88" t="s">
        <v>9</v>
      </c>
      <c r="H1773" s="15">
        <v>2367</v>
      </c>
      <c r="I1773" s="235" t="s">
        <v>43</v>
      </c>
      <c r="J1773" s="236" t="str">
        <f>IF(ISBLANK(INDEX('Policy Characteristics'!D:D,MATCH($C1773,'Policy Characteristics'!$C:$C,0))),"",INDEX('Policy Characteristics'!D:D,MATCH($C1773,'Policy Characteristics'!$C:$C,0)))</f>
        <v>Fuel Taxes or Subsidies</v>
      </c>
      <c r="K1773" s="76" t="str">
        <f>IF(ISBLANK(INDEX('Policy Characteristics'!E:E,MATCH($C1773,'Policy Characteristics'!$C:$C,0))),"",INDEX('Policy Characteristics'!E:E,MATCH($C1773,'Policy Characteristics'!$C:$C,0)))</f>
        <v>cross fuel tax</v>
      </c>
      <c r="L1773" s="239">
        <f>IF(ISBLANK(INDEX('Policy Characteristics'!F:F,MATCH($C1773,'Policy Characteristics'!$C:$C,0))),"",INDEX('Policy Characteristics'!F:F,MATCH($C1773,'Policy Characteristics'!$C:$C,0)))</f>
        <v>-0.9</v>
      </c>
      <c r="M1773" s="239">
        <f>IF(ISBLANK(INDEX('Policy Characteristics'!G:G,MATCH($C1773,'Policy Characteristics'!$C:$C,0))),"",INDEX('Policy Characteristics'!G:G,MATCH($C1773,'Policy Characteristics'!$C:$C,0)))</f>
        <v>0.9</v>
      </c>
      <c r="N1773" s="239">
        <f>IF(ISBLANK(INDEX('Policy Characteristics'!H:H,MATCH($C1773,'Policy Characteristics'!$C:$C,0))),"",INDEX('Policy Characteristics'!H:H,MATCH($C1773,'Policy Characteristics'!$C:$C,0)))</f>
        <v>0.01</v>
      </c>
      <c r="O1773" s="76" t="str">
        <f>IF(ISBLANK(INDEX('Policy Characteristics'!I:I,MATCH($C1773,'Policy Characteristics'!$C:$C,0))),"",INDEX('Policy Characteristics'!I:I,MATCH($C1773,'Policy Characteristics'!$C:$C,0)))</f>
        <v>% of BAU price</v>
      </c>
      <c r="P1773" s="76" t="str">
        <f>IF(ISBLANK(INDEX('Policy Characteristics'!J:J,MATCH($C1773,'Policy Characteristics'!$C:$C,0))),"",INDEX('Policy Characteristics'!J:J,MATCH($C1773,'Policy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3" s="76" t="str">
        <f>IF(ISBLANK(INDEX('Policy Characteristics'!K:K,MATCH($C1773,'Policy Characteristics'!$C:$C,0))),"",INDEX('Policy Characteristics'!K:K,MATCH($C1773,'Policy Characteristics'!$C:$C,0)))</f>
        <v>fuels.html#fuel-taxes</v>
      </c>
      <c r="R1773" s="76" t="str">
        <f>IF(ISBLANK(INDEX('Policy Characteristics'!L:L,MATCH($C1773,'Policy Characteristics'!$C:$C,0))),"",INDEX('Policy Characteristics'!L:L,MATCH($C1773,'Policy Characteristics'!$C:$C,0)))</f>
        <v>fuel-taxes.html</v>
      </c>
    </row>
    <row r="1774" spans="1:18" s="76" customFormat="1" x14ac:dyDescent="0.25">
      <c r="A1774" s="76" t="str">
        <f>IF(ISBLANK(INDEX('Policy Characteristics'!A:A,MATCH($C1774,'Policy Characteristics'!$C:$C,0))),"",INDEX('Policy Characteristics'!A:A,MATCH($C1774,'Policy Characteristics'!$C:$C,0)))</f>
        <v>Cross-Sector</v>
      </c>
      <c r="B1774" s="234" t="str">
        <f>IF(ISBLANK(INDEX('Policy Characteristics'!B:B,MATCH($C1774,'Policy Characteristics'!$C:$C,0))),"",INDEX('Policy Characteristics'!B:B,MATCH($C1774,'Policy Characteristics'!$C:$C,0)))</f>
        <v>Fuel Taxes or Subsidies</v>
      </c>
      <c r="C1774" s="242" t="str">
        <f t="shared" si="55"/>
        <v>Additional Fuel Tax or Subsidy Rate by Fuel</v>
      </c>
      <c r="D1774" s="78" t="s">
        <v>47</v>
      </c>
      <c r="E1774" s="88" t="s">
        <v>331</v>
      </c>
      <c r="F1774" s="78" t="s">
        <v>88</v>
      </c>
      <c r="G1774" s="88" t="s">
        <v>9</v>
      </c>
      <c r="H1774" s="15">
        <v>2368</v>
      </c>
      <c r="I1774" s="235" t="s">
        <v>44</v>
      </c>
      <c r="J1774" s="236" t="str">
        <f>IF(ISBLANK(INDEX('Policy Characteristics'!D:D,MATCH($C1774,'Policy Characteristics'!$C:$C,0))),"",INDEX('Policy Characteristics'!D:D,MATCH($C1774,'Policy Characteristics'!$C:$C,0)))</f>
        <v>Fuel Taxes or Subsidies</v>
      </c>
      <c r="K1774" s="76" t="str">
        <f>IF(ISBLANK(INDEX('Policy Characteristics'!E:E,MATCH($C1774,'Policy Characteristics'!$C:$C,0))),"",INDEX('Policy Characteristics'!E:E,MATCH($C1774,'Policy Characteristics'!$C:$C,0)))</f>
        <v>cross fuel tax</v>
      </c>
      <c r="L1774" s="239">
        <f>IF(ISBLANK(INDEX('Policy Characteristics'!F:F,MATCH($C1774,'Policy Characteristics'!$C:$C,0))),"",INDEX('Policy Characteristics'!F:F,MATCH($C1774,'Policy Characteristics'!$C:$C,0)))</f>
        <v>-0.9</v>
      </c>
      <c r="M1774" s="239">
        <f>IF(ISBLANK(INDEX('Policy Characteristics'!G:G,MATCH($C1774,'Policy Characteristics'!$C:$C,0))),"",INDEX('Policy Characteristics'!G:G,MATCH($C1774,'Policy Characteristics'!$C:$C,0)))</f>
        <v>0.9</v>
      </c>
      <c r="N1774" s="239">
        <f>IF(ISBLANK(INDEX('Policy Characteristics'!H:H,MATCH($C1774,'Policy Characteristics'!$C:$C,0))),"",INDEX('Policy Characteristics'!H:H,MATCH($C1774,'Policy Characteristics'!$C:$C,0)))</f>
        <v>0.01</v>
      </c>
      <c r="O1774" s="76" t="str">
        <f>IF(ISBLANK(INDEX('Policy Characteristics'!I:I,MATCH($C1774,'Policy Characteristics'!$C:$C,0))),"",INDEX('Policy Characteristics'!I:I,MATCH($C1774,'Policy Characteristics'!$C:$C,0)))</f>
        <v>% of BAU price</v>
      </c>
      <c r="P1774" s="76" t="str">
        <f>IF(ISBLANK(INDEX('Policy Characteristics'!J:J,MATCH($C1774,'Policy Characteristics'!$C:$C,0))),"",INDEX('Policy Characteristics'!J:J,MATCH($C1774,'Policy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4" s="76" t="str">
        <f>IF(ISBLANK(INDEX('Policy Characteristics'!K:K,MATCH($C1774,'Policy Characteristics'!$C:$C,0))),"",INDEX('Policy Characteristics'!K:K,MATCH($C1774,'Policy Characteristics'!$C:$C,0)))</f>
        <v>fuels.html#fuel-taxes</v>
      </c>
      <c r="R1774" s="76" t="str">
        <f>IF(ISBLANK(INDEX('Policy Characteristics'!L:L,MATCH($C1774,'Policy Characteristics'!$C:$C,0))),"",INDEX('Policy Characteristics'!L:L,MATCH($C1774,'Policy Characteristics'!$C:$C,0)))</f>
        <v>fuel-taxes.html</v>
      </c>
    </row>
    <row r="1775" spans="1:18" s="76" customFormat="1" x14ac:dyDescent="0.25">
      <c r="A1775" s="76" t="str">
        <f>IF(ISBLANK(INDEX('Policy Characteristics'!A:A,MATCH($C1775,'Policy Characteristics'!$C:$C,0))),"",INDEX('Policy Characteristics'!A:A,MATCH($C1775,'Policy Characteristics'!$C:$C,0)))</f>
        <v>Cross-Sector</v>
      </c>
      <c r="B1775" s="234" t="str">
        <f>IF(ISBLANK(INDEX('Policy Characteristics'!B:B,MATCH($C1775,'Policy Characteristics'!$C:$C,0))),"",INDEX('Policy Characteristics'!B:B,MATCH($C1775,'Policy Characteristics'!$C:$C,0)))</f>
        <v>Fuel Taxes or Subsidies</v>
      </c>
      <c r="C1775" s="242" t="str">
        <f t="shared" si="55"/>
        <v>Additional Fuel Tax or Subsidy Rate by Fuel</v>
      </c>
      <c r="D1775" s="78" t="s">
        <v>51</v>
      </c>
      <c r="E1775" s="88" t="s">
        <v>331</v>
      </c>
      <c r="F1775" s="78" t="s">
        <v>92</v>
      </c>
      <c r="G1775" s="88" t="s">
        <v>9</v>
      </c>
      <c r="H1775" s="15">
        <v>2369</v>
      </c>
      <c r="I1775" s="235" t="s">
        <v>44</v>
      </c>
      <c r="J1775" s="236" t="str">
        <f>IF(ISBLANK(INDEX('Policy Characteristics'!D:D,MATCH($C1775,'Policy Characteristics'!$C:$C,0))),"",INDEX('Policy Characteristics'!D:D,MATCH($C1775,'Policy Characteristics'!$C:$C,0)))</f>
        <v>Fuel Taxes or Subsidies</v>
      </c>
      <c r="K1775" s="76" t="str">
        <f>IF(ISBLANK(INDEX('Policy Characteristics'!E:E,MATCH($C1775,'Policy Characteristics'!$C:$C,0))),"",INDEX('Policy Characteristics'!E:E,MATCH($C1775,'Policy Characteristics'!$C:$C,0)))</f>
        <v>cross fuel tax</v>
      </c>
      <c r="L1775" s="239">
        <f>IF(ISBLANK(INDEX('Policy Characteristics'!F:F,MATCH($C1775,'Policy Characteristics'!$C:$C,0))),"",INDEX('Policy Characteristics'!F:F,MATCH($C1775,'Policy Characteristics'!$C:$C,0)))</f>
        <v>-0.9</v>
      </c>
      <c r="M1775" s="239">
        <f>IF(ISBLANK(INDEX('Policy Characteristics'!G:G,MATCH($C1775,'Policy Characteristics'!$C:$C,0))),"",INDEX('Policy Characteristics'!G:G,MATCH($C1775,'Policy Characteristics'!$C:$C,0)))</f>
        <v>0.9</v>
      </c>
      <c r="N1775" s="239">
        <f>IF(ISBLANK(INDEX('Policy Characteristics'!H:H,MATCH($C1775,'Policy Characteristics'!$C:$C,0))),"",INDEX('Policy Characteristics'!H:H,MATCH($C1775,'Policy Characteristics'!$C:$C,0)))</f>
        <v>0.01</v>
      </c>
      <c r="O1775" s="76" t="str">
        <f>IF(ISBLANK(INDEX('Policy Characteristics'!I:I,MATCH($C1775,'Policy Characteristics'!$C:$C,0))),"",INDEX('Policy Characteristics'!I:I,MATCH($C1775,'Policy Characteristics'!$C:$C,0)))</f>
        <v>% of BAU price</v>
      </c>
      <c r="P1775" s="76" t="str">
        <f>IF(ISBLANK(INDEX('Policy Characteristics'!J:J,MATCH($C1775,'Policy Characteristics'!$C:$C,0))),"",INDEX('Policy Characteristics'!J:J,MATCH($C1775,'Policy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5" s="76" t="str">
        <f>IF(ISBLANK(INDEX('Policy Characteristics'!K:K,MATCH($C1775,'Policy Characteristics'!$C:$C,0))),"",INDEX('Policy Characteristics'!K:K,MATCH($C1775,'Policy Characteristics'!$C:$C,0)))</f>
        <v>fuels.html#fuel-taxes</v>
      </c>
      <c r="R1775" s="76" t="str">
        <f>IF(ISBLANK(INDEX('Policy Characteristics'!L:L,MATCH($C1775,'Policy Characteristics'!$C:$C,0))),"",INDEX('Policy Characteristics'!L:L,MATCH($C1775,'Policy Characteristics'!$C:$C,0)))</f>
        <v>fuel-taxes.html</v>
      </c>
    </row>
    <row r="1776" spans="1:18" s="76" customFormat="1" x14ac:dyDescent="0.25">
      <c r="A1776" s="76" t="str">
        <f>IF(ISBLANK(INDEX('Policy Characteristics'!A:A,MATCH($C1776,'Policy Characteristics'!$C:$C,0))),"",INDEX('Policy Characteristics'!A:A,MATCH($C1776,'Policy Characteristics'!$C:$C,0)))</f>
        <v>Cross-Sector</v>
      </c>
      <c r="B1776" s="234" t="str">
        <f>IF(ISBLANK(INDEX('Policy Characteristics'!B:B,MATCH($C1776,'Policy Characteristics'!$C:$C,0))),"",INDEX('Policy Characteristics'!B:B,MATCH($C1776,'Policy Characteristics'!$C:$C,0)))</f>
        <v>Fuel Taxes or Subsidies</v>
      </c>
      <c r="C1776" s="242" t="str">
        <f t="shared" si="55"/>
        <v>Additional Fuel Tax or Subsidy Rate by Fuel</v>
      </c>
      <c r="D1776" s="78" t="s">
        <v>53</v>
      </c>
      <c r="E1776" s="88" t="s">
        <v>331</v>
      </c>
      <c r="F1776" s="78" t="s">
        <v>95</v>
      </c>
      <c r="G1776" s="88" t="s">
        <v>9</v>
      </c>
      <c r="H1776" s="15">
        <v>2370</v>
      </c>
      <c r="I1776" s="235" t="s">
        <v>44</v>
      </c>
      <c r="J1776" s="236" t="str">
        <f>IF(ISBLANK(INDEX('Policy Characteristics'!D:D,MATCH($C1776,'Policy Characteristics'!$C:$C,0))),"",INDEX('Policy Characteristics'!D:D,MATCH($C1776,'Policy Characteristics'!$C:$C,0)))</f>
        <v>Fuel Taxes or Subsidies</v>
      </c>
      <c r="K1776" s="76" t="str">
        <f>IF(ISBLANK(INDEX('Policy Characteristics'!E:E,MATCH($C1776,'Policy Characteristics'!$C:$C,0))),"",INDEX('Policy Characteristics'!E:E,MATCH($C1776,'Policy Characteristics'!$C:$C,0)))</f>
        <v>cross fuel tax</v>
      </c>
      <c r="L1776" s="239">
        <f>IF(ISBLANK(INDEX('Policy Characteristics'!F:F,MATCH($C1776,'Policy Characteristics'!$C:$C,0))),"",INDEX('Policy Characteristics'!F:F,MATCH($C1776,'Policy Characteristics'!$C:$C,0)))</f>
        <v>-0.9</v>
      </c>
      <c r="M1776" s="239">
        <f>IF(ISBLANK(INDEX('Policy Characteristics'!G:G,MATCH($C1776,'Policy Characteristics'!$C:$C,0))),"",INDEX('Policy Characteristics'!G:G,MATCH($C1776,'Policy Characteristics'!$C:$C,0)))</f>
        <v>0.9</v>
      </c>
      <c r="N1776" s="239">
        <f>IF(ISBLANK(INDEX('Policy Characteristics'!H:H,MATCH($C1776,'Policy Characteristics'!$C:$C,0))),"",INDEX('Policy Characteristics'!H:H,MATCH($C1776,'Policy Characteristics'!$C:$C,0)))</f>
        <v>0.01</v>
      </c>
      <c r="O1776" s="76" t="str">
        <f>IF(ISBLANK(INDEX('Policy Characteristics'!I:I,MATCH($C1776,'Policy Characteristics'!$C:$C,0))),"",INDEX('Policy Characteristics'!I:I,MATCH($C1776,'Policy Characteristics'!$C:$C,0)))</f>
        <v>% of BAU price</v>
      </c>
      <c r="P1776" s="76" t="str">
        <f>IF(ISBLANK(INDEX('Policy Characteristics'!J:J,MATCH($C1776,'Policy Characteristics'!$C:$C,0))),"",INDEX('Policy Characteristics'!J:J,MATCH($C1776,'Policy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6" s="76" t="str">
        <f>IF(ISBLANK(INDEX('Policy Characteristics'!K:K,MATCH($C1776,'Policy Characteristics'!$C:$C,0))),"",INDEX('Policy Characteristics'!K:K,MATCH($C1776,'Policy Characteristics'!$C:$C,0)))</f>
        <v>fuels.html#fuel-taxes</v>
      </c>
      <c r="R1776" s="76" t="str">
        <f>IF(ISBLANK(INDEX('Policy Characteristics'!L:L,MATCH($C1776,'Policy Characteristics'!$C:$C,0))),"",INDEX('Policy Characteristics'!L:L,MATCH($C1776,'Policy Characteristics'!$C:$C,0)))</f>
        <v>fuel-taxes.html</v>
      </c>
    </row>
    <row r="1777" spans="1:18" s="76" customFormat="1" x14ac:dyDescent="0.25">
      <c r="A1777" s="76" t="str">
        <f>IF(ISBLANK(INDEX('Policy Characteristics'!A:A,MATCH($C1777,'Policy Characteristics'!$C:$C,0))),"",INDEX('Policy Characteristics'!A:A,MATCH($C1777,'Policy Characteristics'!$C:$C,0)))</f>
        <v>Cross-Sector</v>
      </c>
      <c r="B1777" s="234" t="str">
        <f>IF(ISBLANK(INDEX('Policy Characteristics'!B:B,MATCH($C1777,'Policy Characteristics'!$C:$C,0))),"",INDEX('Policy Characteristics'!B:B,MATCH($C1777,'Policy Characteristics'!$C:$C,0)))</f>
        <v>Fuel Taxes or Subsidies</v>
      </c>
      <c r="C1777" s="242" t="str">
        <f t="shared" si="55"/>
        <v>Additional Fuel Tax or Subsidy Rate by Fuel</v>
      </c>
      <c r="D1777" s="78" t="s">
        <v>54</v>
      </c>
      <c r="E1777" s="88" t="s">
        <v>331</v>
      </c>
      <c r="F1777" s="78" t="s">
        <v>96</v>
      </c>
      <c r="G1777" s="88" t="s">
        <v>9</v>
      </c>
      <c r="H1777" s="15">
        <v>2371</v>
      </c>
      <c r="I1777" s="235" t="s">
        <v>43</v>
      </c>
      <c r="J1777" s="236" t="str">
        <f>IF(ISBLANK(INDEX('Policy Characteristics'!D:D,MATCH($C1777,'Policy Characteristics'!$C:$C,0))),"",INDEX('Policy Characteristics'!D:D,MATCH($C1777,'Policy Characteristics'!$C:$C,0)))</f>
        <v>Fuel Taxes or Subsidies</v>
      </c>
      <c r="K1777" s="76" t="str">
        <f>IF(ISBLANK(INDEX('Policy Characteristics'!E:E,MATCH($C1777,'Policy Characteristics'!$C:$C,0))),"",INDEX('Policy Characteristics'!E:E,MATCH($C1777,'Policy Characteristics'!$C:$C,0)))</f>
        <v>cross fuel tax</v>
      </c>
      <c r="L1777" s="239">
        <f>IF(ISBLANK(INDEX('Policy Characteristics'!F:F,MATCH($C1777,'Policy Characteristics'!$C:$C,0))),"",INDEX('Policy Characteristics'!F:F,MATCH($C1777,'Policy Characteristics'!$C:$C,0)))</f>
        <v>-0.9</v>
      </c>
      <c r="M1777" s="239">
        <f>IF(ISBLANK(INDEX('Policy Characteristics'!G:G,MATCH($C1777,'Policy Characteristics'!$C:$C,0))),"",INDEX('Policy Characteristics'!G:G,MATCH($C1777,'Policy Characteristics'!$C:$C,0)))</f>
        <v>0.9</v>
      </c>
      <c r="N1777" s="239">
        <f>IF(ISBLANK(INDEX('Policy Characteristics'!H:H,MATCH($C1777,'Policy Characteristics'!$C:$C,0))),"",INDEX('Policy Characteristics'!H:H,MATCH($C1777,'Policy Characteristics'!$C:$C,0)))</f>
        <v>0.01</v>
      </c>
      <c r="O1777" s="76" t="str">
        <f>IF(ISBLANK(INDEX('Policy Characteristics'!I:I,MATCH($C1777,'Policy Characteristics'!$C:$C,0))),"",INDEX('Policy Characteristics'!I:I,MATCH($C1777,'Policy Characteristics'!$C:$C,0)))</f>
        <v>% of BAU price</v>
      </c>
      <c r="P1777" s="76" t="str">
        <f>IF(ISBLANK(INDEX('Policy Characteristics'!J:J,MATCH($C1777,'Policy Characteristics'!$C:$C,0))),"",INDEX('Policy Characteristics'!J:J,MATCH($C1777,'Policy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7" s="76" t="str">
        <f>IF(ISBLANK(INDEX('Policy Characteristics'!K:K,MATCH($C1777,'Policy Characteristics'!$C:$C,0))),"",INDEX('Policy Characteristics'!K:K,MATCH($C1777,'Policy Characteristics'!$C:$C,0)))</f>
        <v>fuels.html#fuel-taxes</v>
      </c>
      <c r="R1777" s="76" t="str">
        <f>IF(ISBLANK(INDEX('Policy Characteristics'!L:L,MATCH($C1777,'Policy Characteristics'!$C:$C,0))),"",INDEX('Policy Characteristics'!L:L,MATCH($C1777,'Policy Characteristics'!$C:$C,0)))</f>
        <v>fuel-taxes.html</v>
      </c>
    </row>
    <row r="1778" spans="1:18" s="76" customFormat="1" x14ac:dyDescent="0.25">
      <c r="A1778" s="76" t="str">
        <f>IF(ISBLANK(INDEX('Policy Characteristics'!A:A,MATCH($C1778,'Policy Characteristics'!$C:$C,0))),"",INDEX('Policy Characteristics'!A:A,MATCH($C1778,'Policy Characteristics'!$C:$C,0)))</f>
        <v>Cross-Sector</v>
      </c>
      <c r="B1778" s="234" t="str">
        <f>IF(ISBLANK(INDEX('Policy Characteristics'!B:B,MATCH($C1778,'Policy Characteristics'!$C:$C,0))),"",INDEX('Policy Characteristics'!B:B,MATCH($C1778,'Policy Characteristics'!$C:$C,0)))</f>
        <v>Fuel Taxes or Subsidies</v>
      </c>
      <c r="C1778" s="242" t="str">
        <f t="shared" si="55"/>
        <v>Additional Fuel Tax or Subsidy Rate by Fuel</v>
      </c>
      <c r="D1778" s="78" t="s">
        <v>55</v>
      </c>
      <c r="E1778" s="88" t="s">
        <v>331</v>
      </c>
      <c r="F1778" s="78" t="s">
        <v>97</v>
      </c>
      <c r="G1778" s="88" t="s">
        <v>9</v>
      </c>
      <c r="H1778" s="15">
        <v>2372</v>
      </c>
      <c r="I1778" s="235" t="s">
        <v>44</v>
      </c>
      <c r="J1778" s="236" t="str">
        <f>IF(ISBLANK(INDEX('Policy Characteristics'!D:D,MATCH($C1778,'Policy Characteristics'!$C:$C,0))),"",INDEX('Policy Characteristics'!D:D,MATCH($C1778,'Policy Characteristics'!$C:$C,0)))</f>
        <v>Fuel Taxes or Subsidies</v>
      </c>
      <c r="K1778" s="76" t="str">
        <f>IF(ISBLANK(INDEX('Policy Characteristics'!E:E,MATCH($C1778,'Policy Characteristics'!$C:$C,0))),"",INDEX('Policy Characteristics'!E:E,MATCH($C1778,'Policy Characteristics'!$C:$C,0)))</f>
        <v>cross fuel tax</v>
      </c>
      <c r="L1778" s="239">
        <f>IF(ISBLANK(INDEX('Policy Characteristics'!F:F,MATCH($C1778,'Policy Characteristics'!$C:$C,0))),"",INDEX('Policy Characteristics'!F:F,MATCH($C1778,'Policy Characteristics'!$C:$C,0)))</f>
        <v>-0.9</v>
      </c>
      <c r="M1778" s="239">
        <f>IF(ISBLANK(INDEX('Policy Characteristics'!G:G,MATCH($C1778,'Policy Characteristics'!$C:$C,0))),"",INDEX('Policy Characteristics'!G:G,MATCH($C1778,'Policy Characteristics'!$C:$C,0)))</f>
        <v>0.9</v>
      </c>
      <c r="N1778" s="239">
        <f>IF(ISBLANK(INDEX('Policy Characteristics'!H:H,MATCH($C1778,'Policy Characteristics'!$C:$C,0))),"",INDEX('Policy Characteristics'!H:H,MATCH($C1778,'Policy Characteristics'!$C:$C,0)))</f>
        <v>0.01</v>
      </c>
      <c r="O1778" s="76" t="str">
        <f>IF(ISBLANK(INDEX('Policy Characteristics'!I:I,MATCH($C1778,'Policy Characteristics'!$C:$C,0))),"",INDEX('Policy Characteristics'!I:I,MATCH($C1778,'Policy Characteristics'!$C:$C,0)))</f>
        <v>% of BAU price</v>
      </c>
      <c r="P1778" s="76" t="str">
        <f>IF(ISBLANK(INDEX('Policy Characteristics'!J:J,MATCH($C1778,'Policy Characteristics'!$C:$C,0))),"",INDEX('Policy Characteristics'!J:J,MATCH($C1778,'Policy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8" s="76" t="str">
        <f>IF(ISBLANK(INDEX('Policy Characteristics'!K:K,MATCH($C1778,'Policy Characteristics'!$C:$C,0))),"",INDEX('Policy Characteristics'!K:K,MATCH($C1778,'Policy Characteristics'!$C:$C,0)))</f>
        <v>fuels.html#fuel-taxes</v>
      </c>
      <c r="R1778" s="76" t="str">
        <f>IF(ISBLANK(INDEX('Policy Characteristics'!L:L,MATCH($C1778,'Policy Characteristics'!$C:$C,0))),"",INDEX('Policy Characteristics'!L:L,MATCH($C1778,'Policy Characteristics'!$C:$C,0)))</f>
        <v>fuel-taxes.html</v>
      </c>
    </row>
    <row r="1779" spans="1:18" s="76" customFormat="1" x14ac:dyDescent="0.25">
      <c r="A1779" s="76" t="str">
        <f>IF(ISBLANK(INDEX('Policy Characteristics'!A:A,MATCH($C1779,'Policy Characteristics'!$C:$C,0))),"",INDEX('Policy Characteristics'!A:A,MATCH($C1779,'Policy Characteristics'!$C:$C,0)))</f>
        <v>Cross-Sector</v>
      </c>
      <c r="B1779" s="234" t="str">
        <f>IF(ISBLANK(INDEX('Policy Characteristics'!B:B,MATCH($C1779,'Policy Characteristics'!$C:$C,0))),"",INDEX('Policy Characteristics'!B:B,MATCH($C1779,'Policy Characteristics'!$C:$C,0)))</f>
        <v>Fuel Taxes or Subsidies</v>
      </c>
      <c r="C1779" s="242" t="str">
        <f t="shared" si="55"/>
        <v>Additional Fuel Tax or Subsidy Rate by Fuel</v>
      </c>
      <c r="D1779" s="78" t="s">
        <v>56</v>
      </c>
      <c r="E1779" s="88" t="s">
        <v>331</v>
      </c>
      <c r="F1779" s="78" t="s">
        <v>98</v>
      </c>
      <c r="G1779" s="88" t="s">
        <v>9</v>
      </c>
      <c r="H1779" s="15">
        <v>2373</v>
      </c>
      <c r="I1779" s="235" t="s">
        <v>44</v>
      </c>
      <c r="J1779" s="236" t="str">
        <f>IF(ISBLANK(INDEX('Policy Characteristics'!D:D,MATCH($C1779,'Policy Characteristics'!$C:$C,0))),"",INDEX('Policy Characteristics'!D:D,MATCH($C1779,'Policy Characteristics'!$C:$C,0)))</f>
        <v>Fuel Taxes or Subsidies</v>
      </c>
      <c r="K1779" s="76" t="str">
        <f>IF(ISBLANK(INDEX('Policy Characteristics'!E:E,MATCH($C1779,'Policy Characteristics'!$C:$C,0))),"",INDEX('Policy Characteristics'!E:E,MATCH($C1779,'Policy Characteristics'!$C:$C,0)))</f>
        <v>cross fuel tax</v>
      </c>
      <c r="L1779" s="239">
        <f>IF(ISBLANK(INDEX('Policy Characteristics'!F:F,MATCH($C1779,'Policy Characteristics'!$C:$C,0))),"",INDEX('Policy Characteristics'!F:F,MATCH($C1779,'Policy Characteristics'!$C:$C,0)))</f>
        <v>-0.9</v>
      </c>
      <c r="M1779" s="239">
        <f>IF(ISBLANK(INDEX('Policy Characteristics'!G:G,MATCH($C1779,'Policy Characteristics'!$C:$C,0))),"",INDEX('Policy Characteristics'!G:G,MATCH($C1779,'Policy Characteristics'!$C:$C,0)))</f>
        <v>0.9</v>
      </c>
      <c r="N1779" s="239">
        <f>IF(ISBLANK(INDEX('Policy Characteristics'!H:H,MATCH($C1779,'Policy Characteristics'!$C:$C,0))),"",INDEX('Policy Characteristics'!H:H,MATCH($C1779,'Policy Characteristics'!$C:$C,0)))</f>
        <v>0.01</v>
      </c>
      <c r="O1779" s="76" t="str">
        <f>IF(ISBLANK(INDEX('Policy Characteristics'!I:I,MATCH($C1779,'Policy Characteristics'!$C:$C,0))),"",INDEX('Policy Characteristics'!I:I,MATCH($C1779,'Policy Characteristics'!$C:$C,0)))</f>
        <v>% of BAU price</v>
      </c>
      <c r="P1779" s="76" t="str">
        <f>IF(ISBLANK(INDEX('Policy Characteristics'!J:J,MATCH($C1779,'Policy Characteristics'!$C:$C,0))),"",INDEX('Policy Characteristics'!J:J,MATCH($C1779,'Policy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9" s="76" t="str">
        <f>IF(ISBLANK(INDEX('Policy Characteristics'!K:K,MATCH($C1779,'Policy Characteristics'!$C:$C,0))),"",INDEX('Policy Characteristics'!K:K,MATCH($C1779,'Policy Characteristics'!$C:$C,0)))</f>
        <v>fuels.html#fuel-taxes</v>
      </c>
      <c r="R1779" s="76" t="str">
        <f>IF(ISBLANK(INDEX('Policy Characteristics'!L:L,MATCH($C1779,'Policy Characteristics'!$C:$C,0))),"",INDEX('Policy Characteristics'!L:L,MATCH($C1779,'Policy Characteristics'!$C:$C,0)))</f>
        <v>fuel-taxes.html</v>
      </c>
    </row>
    <row r="1780" spans="1:18" x14ac:dyDescent="0.25">
      <c r="A1780" s="76" t="str">
        <f>IF(ISBLANK(INDEX('Policy Characteristics'!A:A,MATCH($C1780,'Policy Characteristics'!$C:$C,0))),"",INDEX('Policy Characteristics'!A:A,MATCH($C1780,'Policy Characteristics'!$C:$C,0)))</f>
        <v>Cross-Sector</v>
      </c>
      <c r="B1780" s="234" t="str">
        <f>IF(ISBLANK(INDEX('Policy Characteristics'!B:B,MATCH($C1780,'Policy Characteristics'!$C:$C,0))),"",INDEX('Policy Characteristics'!B:B,MATCH($C1780,'Policy Characteristics'!$C:$C,0)))</f>
        <v>Fuel Taxes or Subsidies</v>
      </c>
      <c r="C1780" s="242" t="str">
        <f t="shared" si="55"/>
        <v>Additional Fuel Tax or Subsidy Rate by Fuel</v>
      </c>
      <c r="D1780" s="78" t="s">
        <v>716</v>
      </c>
      <c r="E1780" s="88" t="s">
        <v>331</v>
      </c>
      <c r="F1780" s="78" t="s">
        <v>717</v>
      </c>
      <c r="G1780" s="88" t="s">
        <v>9</v>
      </c>
      <c r="H1780" s="15">
        <v>2374</v>
      </c>
      <c r="I1780" s="235" t="s">
        <v>43</v>
      </c>
      <c r="J1780" s="236" t="str">
        <f>IF(ISBLANK(INDEX('Policy Characteristics'!D:D,MATCH($C1780,'Policy Characteristics'!$C:$C,0))),"",INDEX('Policy Characteristics'!D:D,MATCH($C1780,'Policy Characteristics'!$C:$C,0)))</f>
        <v>Fuel Taxes or Subsidies</v>
      </c>
      <c r="K1780" s="76" t="str">
        <f>IF(ISBLANK(INDEX('Policy Characteristics'!E:E,MATCH($C1780,'Policy Characteristics'!$C:$C,0))),"",INDEX('Policy Characteristics'!E:E,MATCH($C1780,'Policy Characteristics'!$C:$C,0)))</f>
        <v>cross fuel tax</v>
      </c>
      <c r="L1780" s="239">
        <f>IF(ISBLANK(INDEX('Policy Characteristics'!F:F,MATCH($C1780,'Policy Characteristics'!$C:$C,0))),"",INDEX('Policy Characteristics'!F:F,MATCH($C1780,'Policy Characteristics'!$C:$C,0)))</f>
        <v>-0.9</v>
      </c>
      <c r="M1780" s="239">
        <f>IF(ISBLANK(INDEX('Policy Characteristics'!G:G,MATCH($C1780,'Policy Characteristics'!$C:$C,0))),"",INDEX('Policy Characteristics'!G:G,MATCH($C1780,'Policy Characteristics'!$C:$C,0)))</f>
        <v>0.9</v>
      </c>
      <c r="N1780" s="239">
        <f>IF(ISBLANK(INDEX('Policy Characteristics'!H:H,MATCH($C1780,'Policy Characteristics'!$C:$C,0))),"",INDEX('Policy Characteristics'!H:H,MATCH($C1780,'Policy Characteristics'!$C:$C,0)))</f>
        <v>0.01</v>
      </c>
      <c r="O1780" s="76" t="str">
        <f>IF(ISBLANK(INDEX('Policy Characteristics'!I:I,MATCH($C1780,'Policy Characteristics'!$C:$C,0))),"",INDEX('Policy Characteristics'!I:I,MATCH($C1780,'Policy Characteristics'!$C:$C,0)))</f>
        <v>% of BAU price</v>
      </c>
      <c r="P1780" s="76" t="str">
        <f>IF(ISBLANK(INDEX('Policy Characteristics'!J:J,MATCH($C1780,'Policy Characteristics'!$C:$C,0))),"",INDEX('Policy Characteristics'!J:J,MATCH($C1780,'Policy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0" s="76" t="str">
        <f>IF(ISBLANK(INDEX('Policy Characteristics'!K:K,MATCH($C1780,'Policy Characteristics'!$C:$C,0))),"",INDEX('Policy Characteristics'!K:K,MATCH($C1780,'Policy Characteristics'!$C:$C,0)))</f>
        <v>fuels.html#fuel-taxes</v>
      </c>
      <c r="R1780" s="76" t="str">
        <f>IF(ISBLANK(INDEX('Policy Characteristics'!L:L,MATCH($C1780,'Policy Characteristics'!$C:$C,0))),"",INDEX('Policy Characteristics'!L:L,MATCH($C1780,'Policy Characteristics'!$C:$C,0)))</f>
        <v>fuel-taxes.html</v>
      </c>
    </row>
    <row r="1781" spans="1:18" x14ac:dyDescent="0.25">
      <c r="A1781" s="76" t="str">
        <f>IF(ISBLANK(INDEX('Policy Characteristics'!A:A,MATCH($C1781,'Policy Characteristics'!$C:$C,0))),"",INDEX('Policy Characteristics'!A:A,MATCH($C1781,'Policy Characteristics'!$C:$C,0)))</f>
        <v>Cross-Sector</v>
      </c>
      <c r="B1781" s="234" t="str">
        <f>IF(ISBLANK(INDEX('Policy Characteristics'!B:B,MATCH($C1781,'Policy Characteristics'!$C:$C,0))),"",INDEX('Policy Characteristics'!B:B,MATCH($C1781,'Policy Characteristics'!$C:$C,0)))</f>
        <v>Fuel Taxes or Subsidies</v>
      </c>
      <c r="C1781" s="242" t="str">
        <f t="shared" si="55"/>
        <v>Additional Fuel Tax or Subsidy Rate by Fuel</v>
      </c>
      <c r="D1781" s="78" t="s">
        <v>75</v>
      </c>
      <c r="E1781" s="88" t="s">
        <v>331</v>
      </c>
      <c r="F1781" s="78" t="s">
        <v>99</v>
      </c>
      <c r="G1781" s="88" t="s">
        <v>9</v>
      </c>
      <c r="H1781" s="15">
        <v>2375</v>
      </c>
      <c r="I1781" s="235" t="s">
        <v>44</v>
      </c>
      <c r="J1781" s="236" t="str">
        <f>IF(ISBLANK(INDEX('Policy Characteristics'!D:D,MATCH($C1781,'Policy Characteristics'!$C:$C,0))),"",INDEX('Policy Characteristics'!D:D,MATCH($C1781,'Policy Characteristics'!$C:$C,0)))</f>
        <v>Fuel Taxes or Subsidies</v>
      </c>
      <c r="K1781" s="76" t="str">
        <f>IF(ISBLANK(INDEX('Policy Characteristics'!E:E,MATCH($C1781,'Policy Characteristics'!$C:$C,0))),"",INDEX('Policy Characteristics'!E:E,MATCH($C1781,'Policy Characteristics'!$C:$C,0)))</f>
        <v>cross fuel tax</v>
      </c>
      <c r="L1781" s="239">
        <f>IF(ISBLANK(INDEX('Policy Characteristics'!F:F,MATCH($C1781,'Policy Characteristics'!$C:$C,0))),"",INDEX('Policy Characteristics'!F:F,MATCH($C1781,'Policy Characteristics'!$C:$C,0)))</f>
        <v>-0.9</v>
      </c>
      <c r="M1781" s="239">
        <f>IF(ISBLANK(INDEX('Policy Characteristics'!G:G,MATCH($C1781,'Policy Characteristics'!$C:$C,0))),"",INDEX('Policy Characteristics'!G:G,MATCH($C1781,'Policy Characteristics'!$C:$C,0)))</f>
        <v>0.9</v>
      </c>
      <c r="N1781" s="239">
        <f>IF(ISBLANK(INDEX('Policy Characteristics'!H:H,MATCH($C1781,'Policy Characteristics'!$C:$C,0))),"",INDEX('Policy Characteristics'!H:H,MATCH($C1781,'Policy Characteristics'!$C:$C,0)))</f>
        <v>0.01</v>
      </c>
      <c r="O1781" s="76" t="str">
        <f>IF(ISBLANK(INDEX('Policy Characteristics'!I:I,MATCH($C1781,'Policy Characteristics'!$C:$C,0))),"",INDEX('Policy Characteristics'!I:I,MATCH($C1781,'Policy Characteristics'!$C:$C,0)))</f>
        <v>% of BAU price</v>
      </c>
      <c r="P1781" s="76" t="str">
        <f>IF(ISBLANK(INDEX('Policy Characteristics'!J:J,MATCH($C1781,'Policy Characteristics'!$C:$C,0))),"",INDEX('Policy Characteristics'!J:J,MATCH($C1781,'Policy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1" s="76" t="str">
        <f>IF(ISBLANK(INDEX('Policy Characteristics'!K:K,MATCH($C1781,'Policy Characteristics'!$C:$C,0))),"",INDEX('Policy Characteristics'!K:K,MATCH($C1781,'Policy Characteristics'!$C:$C,0)))</f>
        <v>fuels.html#fuel-taxes</v>
      </c>
      <c r="R1781" s="76" t="str">
        <f>IF(ISBLANK(INDEX('Policy Characteristics'!L:L,MATCH($C1781,'Policy Characteristics'!$C:$C,0))),"",INDEX('Policy Characteristics'!L:L,MATCH($C1781,'Policy Characteristics'!$C:$C,0)))</f>
        <v>fuel-taxes.html</v>
      </c>
    </row>
    <row r="1782" spans="1:18" x14ac:dyDescent="0.25">
      <c r="A1782" s="76" t="str">
        <f>IF(ISBLANK(INDEX('Policy Characteristics'!A:A,MATCH($C1782,'Policy Characteristics'!$C:$C,0))),"",INDEX('Policy Characteristics'!A:A,MATCH($C1782,'Policy Characteristics'!$C:$C,0)))</f>
        <v>Cross-Sector</v>
      </c>
      <c r="B1782" s="234" t="str">
        <f>IF(ISBLANK(INDEX('Policy Characteristics'!B:B,MATCH($C1782,'Policy Characteristics'!$C:$C,0))),"",INDEX('Policy Characteristics'!B:B,MATCH($C1782,'Policy Characteristics'!$C:$C,0)))</f>
        <v>Fuel Taxes or Subsidies</v>
      </c>
      <c r="C1782" s="242" t="str">
        <f t="shared" si="55"/>
        <v>Additional Fuel Tax or Subsidy Rate by Fuel</v>
      </c>
      <c r="D1782" s="78" t="s">
        <v>440</v>
      </c>
      <c r="E1782" s="88" t="s">
        <v>331</v>
      </c>
      <c r="F1782" s="78" t="s">
        <v>441</v>
      </c>
      <c r="G1782" s="88" t="s">
        <v>9</v>
      </c>
      <c r="H1782" s="15">
        <v>2376</v>
      </c>
      <c r="I1782" s="235" t="s">
        <v>44</v>
      </c>
      <c r="J1782" s="236" t="str">
        <f>IF(ISBLANK(INDEX('Policy Characteristics'!D:D,MATCH($C1782,'Policy Characteristics'!$C:$C,0))),"",INDEX('Policy Characteristics'!D:D,MATCH($C1782,'Policy Characteristics'!$C:$C,0)))</f>
        <v>Fuel Taxes or Subsidies</v>
      </c>
      <c r="K1782" s="76" t="str">
        <f>IF(ISBLANK(INDEX('Policy Characteristics'!E:E,MATCH($C1782,'Policy Characteristics'!$C:$C,0))),"",INDEX('Policy Characteristics'!E:E,MATCH($C1782,'Policy Characteristics'!$C:$C,0)))</f>
        <v>cross fuel tax</v>
      </c>
      <c r="L1782" s="239">
        <f>IF(ISBLANK(INDEX('Policy Characteristics'!F:F,MATCH($C1782,'Policy Characteristics'!$C:$C,0))),"",INDEX('Policy Characteristics'!F:F,MATCH($C1782,'Policy Characteristics'!$C:$C,0)))</f>
        <v>-0.9</v>
      </c>
      <c r="M1782" s="239">
        <f>IF(ISBLANK(INDEX('Policy Characteristics'!G:G,MATCH($C1782,'Policy Characteristics'!$C:$C,0))),"",INDEX('Policy Characteristics'!G:G,MATCH($C1782,'Policy Characteristics'!$C:$C,0)))</f>
        <v>0.9</v>
      </c>
      <c r="N1782" s="239">
        <f>IF(ISBLANK(INDEX('Policy Characteristics'!H:H,MATCH($C1782,'Policy Characteristics'!$C:$C,0))),"",INDEX('Policy Characteristics'!H:H,MATCH($C1782,'Policy Characteristics'!$C:$C,0)))</f>
        <v>0.01</v>
      </c>
      <c r="O1782" s="76" t="str">
        <f>IF(ISBLANK(INDEX('Policy Characteristics'!I:I,MATCH($C1782,'Policy Characteristics'!$C:$C,0))),"",INDEX('Policy Characteristics'!I:I,MATCH($C1782,'Policy Characteristics'!$C:$C,0)))</f>
        <v>% of BAU price</v>
      </c>
      <c r="P1782" s="76" t="str">
        <f>IF(ISBLANK(INDEX('Policy Characteristics'!J:J,MATCH($C1782,'Policy Characteristics'!$C:$C,0))),"",INDEX('Policy Characteristics'!J:J,MATCH($C1782,'Policy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2" s="76" t="str">
        <f>IF(ISBLANK(INDEX('Policy Characteristics'!K:K,MATCH($C1782,'Policy Characteristics'!$C:$C,0))),"",INDEX('Policy Characteristics'!K:K,MATCH($C1782,'Policy Characteristics'!$C:$C,0)))</f>
        <v>fuels.html#fuel-taxes</v>
      </c>
      <c r="R1782" s="76" t="str">
        <f>IF(ISBLANK(INDEX('Policy Characteristics'!L:L,MATCH($C1782,'Policy Characteristics'!$C:$C,0))),"",INDEX('Policy Characteristics'!L:L,MATCH($C1782,'Policy Characteristics'!$C:$C,0)))</f>
        <v>fuel-taxes.html</v>
      </c>
    </row>
    <row r="1783" spans="1:18" x14ac:dyDescent="0.25">
      <c r="A1783" s="76" t="str">
        <f>IF(ISBLANK(INDEX('Policy Characteristics'!A:A,MATCH($C1783,'Policy Characteristics'!$C:$C,0))),"",INDEX('Policy Characteristics'!A:A,MATCH($C1783,'Policy Characteristics'!$C:$C,0)))</f>
        <v>Cross-Sector</v>
      </c>
      <c r="B1783" s="234" t="str">
        <f>IF(ISBLANK(INDEX('Policy Characteristics'!B:B,MATCH($C1783,'Policy Characteristics'!$C:$C,0))),"",INDEX('Policy Characteristics'!B:B,MATCH($C1783,'Policy Characteristics'!$C:$C,0)))</f>
        <v>Fuel Taxes or Subsidies</v>
      </c>
      <c r="C1783" s="242" t="str">
        <f t="shared" si="55"/>
        <v>Additional Fuel Tax or Subsidy Rate by Fuel</v>
      </c>
      <c r="D1783" s="78" t="s">
        <v>708</v>
      </c>
      <c r="E1783" s="88" t="s">
        <v>331</v>
      </c>
      <c r="F1783" s="78" t="s">
        <v>712</v>
      </c>
      <c r="G1783" s="88" t="s">
        <v>9</v>
      </c>
      <c r="H1783" s="15">
        <v>2377</v>
      </c>
      <c r="I1783" s="235" t="s">
        <v>44</v>
      </c>
      <c r="J1783" s="236" t="str">
        <f>IF(ISBLANK(INDEX('Policy Characteristics'!D:D,MATCH($C1783,'Policy Characteristics'!$C:$C,0))),"",INDEX('Policy Characteristics'!D:D,MATCH($C1783,'Policy Characteristics'!$C:$C,0)))</f>
        <v>Fuel Taxes or Subsidies</v>
      </c>
      <c r="K1783" s="76" t="str">
        <f>IF(ISBLANK(INDEX('Policy Characteristics'!E:E,MATCH($C1783,'Policy Characteristics'!$C:$C,0))),"",INDEX('Policy Characteristics'!E:E,MATCH($C1783,'Policy Characteristics'!$C:$C,0)))</f>
        <v>cross fuel tax</v>
      </c>
      <c r="L1783" s="239">
        <f>IF(ISBLANK(INDEX('Policy Characteristics'!F:F,MATCH($C1783,'Policy Characteristics'!$C:$C,0))),"",INDEX('Policy Characteristics'!F:F,MATCH($C1783,'Policy Characteristics'!$C:$C,0)))</f>
        <v>-0.9</v>
      </c>
      <c r="M1783" s="239">
        <f>IF(ISBLANK(INDEX('Policy Characteristics'!G:G,MATCH($C1783,'Policy Characteristics'!$C:$C,0))),"",INDEX('Policy Characteristics'!G:G,MATCH($C1783,'Policy Characteristics'!$C:$C,0)))</f>
        <v>0.9</v>
      </c>
      <c r="N1783" s="239">
        <f>IF(ISBLANK(INDEX('Policy Characteristics'!H:H,MATCH($C1783,'Policy Characteristics'!$C:$C,0))),"",INDEX('Policy Characteristics'!H:H,MATCH($C1783,'Policy Characteristics'!$C:$C,0)))</f>
        <v>0.01</v>
      </c>
      <c r="O1783" s="76" t="str">
        <f>IF(ISBLANK(INDEX('Policy Characteristics'!I:I,MATCH($C1783,'Policy Characteristics'!$C:$C,0))),"",INDEX('Policy Characteristics'!I:I,MATCH($C1783,'Policy Characteristics'!$C:$C,0)))</f>
        <v>% of BAU price</v>
      </c>
      <c r="P1783" s="76" t="str">
        <f>IF(ISBLANK(INDEX('Policy Characteristics'!J:J,MATCH($C1783,'Policy Characteristics'!$C:$C,0))),"",INDEX('Policy Characteristics'!J:J,MATCH($C1783,'Policy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3" s="76" t="str">
        <f>IF(ISBLANK(INDEX('Policy Characteristics'!K:K,MATCH($C1783,'Policy Characteristics'!$C:$C,0))),"",INDEX('Policy Characteristics'!K:K,MATCH($C1783,'Policy Characteristics'!$C:$C,0)))</f>
        <v>fuels.html#fuel-taxes</v>
      </c>
      <c r="R1783" s="76" t="str">
        <f>IF(ISBLANK(INDEX('Policy Characteristics'!L:L,MATCH($C1783,'Policy Characteristics'!$C:$C,0))),"",INDEX('Policy Characteristics'!L:L,MATCH($C1783,'Policy Characteristics'!$C:$C,0)))</f>
        <v>fuel-taxes.html</v>
      </c>
    </row>
    <row r="1784" spans="1:18" x14ac:dyDescent="0.25">
      <c r="A1784" s="76" t="str">
        <f>IF(ISBLANK(INDEX('Policy Characteristics'!A:A,MATCH($C1784,'Policy Characteristics'!$C:$C,0))),"",INDEX('Policy Characteristics'!A:A,MATCH($C1784,'Policy Characteristics'!$C:$C,0)))</f>
        <v>Cross-Sector</v>
      </c>
      <c r="B1784" s="234" t="str">
        <f>IF(ISBLANK(INDEX('Policy Characteristics'!B:B,MATCH($C1784,'Policy Characteristics'!$C:$C,0))),"",INDEX('Policy Characteristics'!B:B,MATCH($C1784,'Policy Characteristics'!$C:$C,0)))</f>
        <v>Fuel Taxes or Subsidies</v>
      </c>
      <c r="C1784" s="242" t="str">
        <f t="shared" si="55"/>
        <v>Additional Fuel Tax or Subsidy Rate by Fuel</v>
      </c>
      <c r="D1784" s="78" t="s">
        <v>718</v>
      </c>
      <c r="E1784" s="88" t="s">
        <v>331</v>
      </c>
      <c r="F1784" s="78" t="s">
        <v>719</v>
      </c>
      <c r="G1784" s="88" t="s">
        <v>9</v>
      </c>
      <c r="H1784" s="15">
        <v>2378</v>
      </c>
      <c r="I1784" s="235" t="s">
        <v>43</v>
      </c>
      <c r="J1784" s="236" t="str">
        <f>IF(ISBLANK(INDEX('Policy Characteristics'!D:D,MATCH($C1784,'Policy Characteristics'!$C:$C,0))),"",INDEX('Policy Characteristics'!D:D,MATCH($C1784,'Policy Characteristics'!$C:$C,0)))</f>
        <v>Fuel Taxes or Subsidies</v>
      </c>
      <c r="K1784" s="76" t="str">
        <f>IF(ISBLANK(INDEX('Policy Characteristics'!E:E,MATCH($C1784,'Policy Characteristics'!$C:$C,0))),"",INDEX('Policy Characteristics'!E:E,MATCH($C1784,'Policy Characteristics'!$C:$C,0)))</f>
        <v>cross fuel tax</v>
      </c>
      <c r="L1784" s="239">
        <f>IF(ISBLANK(INDEX('Policy Characteristics'!F:F,MATCH($C1784,'Policy Characteristics'!$C:$C,0))),"",INDEX('Policy Characteristics'!F:F,MATCH($C1784,'Policy Characteristics'!$C:$C,0)))</f>
        <v>-0.9</v>
      </c>
      <c r="M1784" s="239">
        <f>IF(ISBLANK(INDEX('Policy Characteristics'!G:G,MATCH($C1784,'Policy Characteristics'!$C:$C,0))),"",INDEX('Policy Characteristics'!G:G,MATCH($C1784,'Policy Characteristics'!$C:$C,0)))</f>
        <v>0.9</v>
      </c>
      <c r="N1784" s="239">
        <f>IF(ISBLANK(INDEX('Policy Characteristics'!H:H,MATCH($C1784,'Policy Characteristics'!$C:$C,0))),"",INDEX('Policy Characteristics'!H:H,MATCH($C1784,'Policy Characteristics'!$C:$C,0)))</f>
        <v>0.01</v>
      </c>
      <c r="O1784" s="76" t="str">
        <f>IF(ISBLANK(INDEX('Policy Characteristics'!I:I,MATCH($C1784,'Policy Characteristics'!$C:$C,0))),"",INDEX('Policy Characteristics'!I:I,MATCH($C1784,'Policy Characteristics'!$C:$C,0)))</f>
        <v>% of BAU price</v>
      </c>
      <c r="P1784" s="76" t="str">
        <f>IF(ISBLANK(INDEX('Policy Characteristics'!J:J,MATCH($C1784,'Policy Characteristics'!$C:$C,0))),"",INDEX('Policy Characteristics'!J:J,MATCH($C1784,'Policy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4" s="76" t="str">
        <f>IF(ISBLANK(INDEX('Policy Characteristics'!K:K,MATCH($C1784,'Policy Characteristics'!$C:$C,0))),"",INDEX('Policy Characteristics'!K:K,MATCH($C1784,'Policy Characteristics'!$C:$C,0)))</f>
        <v>fuels.html#fuel-taxes</v>
      </c>
      <c r="R1784" s="76" t="str">
        <f>IF(ISBLANK(INDEX('Policy Characteristics'!L:L,MATCH($C1784,'Policy Characteristics'!$C:$C,0))),"",INDEX('Policy Characteristics'!L:L,MATCH($C1784,'Policy Characteristics'!$C:$C,0)))</f>
        <v>fuel-taxes.html</v>
      </c>
    </row>
    <row r="1785" spans="1:18" x14ac:dyDescent="0.25">
      <c r="A1785" s="76" t="str">
        <f>IF(ISBLANK(INDEX('Policy Characteristics'!A:A,MATCH($C1785,'Policy Characteristics'!$C:$C,0))),"",INDEX('Policy Characteristics'!A:A,MATCH($C1785,'Policy Characteristics'!$C:$C,0)))</f>
        <v>Cross-Sector</v>
      </c>
      <c r="B1785" s="234" t="str">
        <f>IF(ISBLANK(INDEX('Policy Characteristics'!B:B,MATCH($C1785,'Policy Characteristics'!$C:$C,0))),"",INDEX('Policy Characteristics'!B:B,MATCH($C1785,'Policy Characteristics'!$C:$C,0)))</f>
        <v>Fuel Taxes or Subsidies</v>
      </c>
      <c r="C1785" s="242" t="str">
        <f t="shared" si="55"/>
        <v>Additional Fuel Tax or Subsidy Rate by Fuel</v>
      </c>
      <c r="D1785" s="78" t="s">
        <v>709</v>
      </c>
      <c r="E1785" s="88" t="s">
        <v>331</v>
      </c>
      <c r="F1785" s="78" t="s">
        <v>713</v>
      </c>
      <c r="G1785" s="88" t="s">
        <v>9</v>
      </c>
      <c r="H1785" s="15">
        <v>2379</v>
      </c>
      <c r="I1785" s="235" t="s">
        <v>43</v>
      </c>
      <c r="J1785" s="236" t="str">
        <f>IF(ISBLANK(INDEX('Policy Characteristics'!D:D,MATCH($C1785,'Policy Characteristics'!$C:$C,0))),"",INDEX('Policy Characteristics'!D:D,MATCH($C1785,'Policy Characteristics'!$C:$C,0)))</f>
        <v>Fuel Taxes or Subsidies</v>
      </c>
      <c r="K1785" s="76" t="str">
        <f>IF(ISBLANK(INDEX('Policy Characteristics'!E:E,MATCH($C1785,'Policy Characteristics'!$C:$C,0))),"",INDEX('Policy Characteristics'!E:E,MATCH($C1785,'Policy Characteristics'!$C:$C,0)))</f>
        <v>cross fuel tax</v>
      </c>
      <c r="L1785" s="239">
        <f>IF(ISBLANK(INDEX('Policy Characteristics'!F:F,MATCH($C1785,'Policy Characteristics'!$C:$C,0))),"",INDEX('Policy Characteristics'!F:F,MATCH($C1785,'Policy Characteristics'!$C:$C,0)))</f>
        <v>-0.9</v>
      </c>
      <c r="M1785" s="239">
        <f>IF(ISBLANK(INDEX('Policy Characteristics'!G:G,MATCH($C1785,'Policy Characteristics'!$C:$C,0))),"",INDEX('Policy Characteristics'!G:G,MATCH($C1785,'Policy Characteristics'!$C:$C,0)))</f>
        <v>0.9</v>
      </c>
      <c r="N1785" s="239">
        <f>IF(ISBLANK(INDEX('Policy Characteristics'!H:H,MATCH($C1785,'Policy Characteristics'!$C:$C,0))),"",INDEX('Policy Characteristics'!H:H,MATCH($C1785,'Policy Characteristics'!$C:$C,0)))</f>
        <v>0.01</v>
      </c>
      <c r="O1785" s="76" t="str">
        <f>IF(ISBLANK(INDEX('Policy Characteristics'!I:I,MATCH($C1785,'Policy Characteristics'!$C:$C,0))),"",INDEX('Policy Characteristics'!I:I,MATCH($C1785,'Policy Characteristics'!$C:$C,0)))</f>
        <v>% of BAU price</v>
      </c>
      <c r="P1785" s="76" t="str">
        <f>IF(ISBLANK(INDEX('Policy Characteristics'!J:J,MATCH($C1785,'Policy Characteristics'!$C:$C,0))),"",INDEX('Policy Characteristics'!J:J,MATCH($C1785,'Policy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5" s="76" t="str">
        <f>IF(ISBLANK(INDEX('Policy Characteristics'!K:K,MATCH($C1785,'Policy Characteristics'!$C:$C,0))),"",INDEX('Policy Characteristics'!K:K,MATCH($C1785,'Policy Characteristics'!$C:$C,0)))</f>
        <v>fuels.html#fuel-taxes</v>
      </c>
      <c r="R1785" s="76" t="str">
        <f>IF(ISBLANK(INDEX('Policy Characteristics'!L:L,MATCH($C1785,'Policy Characteristics'!$C:$C,0))),"",INDEX('Policy Characteristics'!L:L,MATCH($C1785,'Policy Characteristics'!$C:$C,0)))</f>
        <v>fuel-taxes.html</v>
      </c>
    </row>
    <row r="1786" spans="1:18" x14ac:dyDescent="0.25">
      <c r="A1786" s="76" t="str">
        <f>IF(ISBLANK(INDEX('Policy Characteristics'!A:A,MATCH($C1786,'Policy Characteristics'!$C:$C,0))),"",INDEX('Policy Characteristics'!A:A,MATCH($C1786,'Policy Characteristics'!$C:$C,0)))</f>
        <v>Cross-Sector</v>
      </c>
      <c r="B1786" s="234" t="str">
        <f>IF(ISBLANK(INDEX('Policy Characteristics'!B:B,MATCH($C1786,'Policy Characteristics'!$C:$C,0))),"",INDEX('Policy Characteristics'!B:B,MATCH($C1786,'Policy Characteristics'!$C:$C,0)))</f>
        <v>Fuel Taxes or Subsidies</v>
      </c>
      <c r="C1786" s="242" t="str">
        <f t="shared" si="55"/>
        <v>Additional Fuel Tax or Subsidy Rate by Fuel</v>
      </c>
      <c r="D1786" s="78" t="s">
        <v>710</v>
      </c>
      <c r="E1786" s="88" t="s">
        <v>331</v>
      </c>
      <c r="F1786" s="78" t="s">
        <v>714</v>
      </c>
      <c r="G1786" s="88" t="s">
        <v>9</v>
      </c>
      <c r="H1786" s="15">
        <v>2380</v>
      </c>
      <c r="I1786" s="235" t="s">
        <v>44</v>
      </c>
      <c r="J1786" s="236" t="str">
        <f>IF(ISBLANK(INDEX('Policy Characteristics'!D:D,MATCH($C1786,'Policy Characteristics'!$C:$C,0))),"",INDEX('Policy Characteristics'!D:D,MATCH($C1786,'Policy Characteristics'!$C:$C,0)))</f>
        <v>Fuel Taxes or Subsidies</v>
      </c>
      <c r="K1786" s="76" t="str">
        <f>IF(ISBLANK(INDEX('Policy Characteristics'!E:E,MATCH($C1786,'Policy Characteristics'!$C:$C,0))),"",INDEX('Policy Characteristics'!E:E,MATCH($C1786,'Policy Characteristics'!$C:$C,0)))</f>
        <v>cross fuel tax</v>
      </c>
      <c r="L1786" s="239">
        <f>IF(ISBLANK(INDEX('Policy Characteristics'!F:F,MATCH($C1786,'Policy Characteristics'!$C:$C,0))),"",INDEX('Policy Characteristics'!F:F,MATCH($C1786,'Policy Characteristics'!$C:$C,0)))</f>
        <v>-0.9</v>
      </c>
      <c r="M1786" s="239">
        <f>IF(ISBLANK(INDEX('Policy Characteristics'!G:G,MATCH($C1786,'Policy Characteristics'!$C:$C,0))),"",INDEX('Policy Characteristics'!G:G,MATCH($C1786,'Policy Characteristics'!$C:$C,0)))</f>
        <v>0.9</v>
      </c>
      <c r="N1786" s="239">
        <f>IF(ISBLANK(INDEX('Policy Characteristics'!H:H,MATCH($C1786,'Policy Characteristics'!$C:$C,0))),"",INDEX('Policy Characteristics'!H:H,MATCH($C1786,'Policy Characteristics'!$C:$C,0)))</f>
        <v>0.01</v>
      </c>
      <c r="O1786" s="76" t="str">
        <f>IF(ISBLANK(INDEX('Policy Characteristics'!I:I,MATCH($C1786,'Policy Characteristics'!$C:$C,0))),"",INDEX('Policy Characteristics'!I:I,MATCH($C1786,'Policy Characteristics'!$C:$C,0)))</f>
        <v>% of BAU price</v>
      </c>
      <c r="P1786" s="76" t="str">
        <f>IF(ISBLANK(INDEX('Policy Characteristics'!J:J,MATCH($C1786,'Policy Characteristics'!$C:$C,0))),"",INDEX('Policy Characteristics'!J:J,MATCH($C1786,'Policy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6" s="76" t="str">
        <f>IF(ISBLANK(INDEX('Policy Characteristics'!K:K,MATCH($C1786,'Policy Characteristics'!$C:$C,0))),"",INDEX('Policy Characteristics'!K:K,MATCH($C1786,'Policy Characteristics'!$C:$C,0)))</f>
        <v>fuels.html#fuel-taxes</v>
      </c>
      <c r="R1786" s="76" t="str">
        <f>IF(ISBLANK(INDEX('Policy Characteristics'!L:L,MATCH($C1786,'Policy Characteristics'!$C:$C,0))),"",INDEX('Policy Characteristics'!L:L,MATCH($C1786,'Policy Characteristics'!$C:$C,0)))</f>
        <v>fuel-taxes.html</v>
      </c>
    </row>
    <row r="1787" spans="1:18" x14ac:dyDescent="0.25">
      <c r="A1787" s="76" t="str">
        <f>IF(ISBLANK(INDEX('Policy Characteristics'!A:A,MATCH($C1787,'Policy Characteristics'!$C:$C,0))),"",INDEX('Policy Characteristics'!A:A,MATCH($C1787,'Policy Characteristics'!$C:$C,0)))</f>
        <v>Cross-Sector</v>
      </c>
      <c r="B1787" s="234" t="str">
        <f>IF(ISBLANK(INDEX('Policy Characteristics'!B:B,MATCH($C1787,'Policy Characteristics'!$C:$C,0))),"",INDEX('Policy Characteristics'!B:B,MATCH($C1787,'Policy Characteristics'!$C:$C,0)))</f>
        <v>Fuel Taxes or Subsidies</v>
      </c>
      <c r="C1787" s="242" t="str">
        <f t="shared" si="55"/>
        <v>Additional Fuel Tax or Subsidy Rate by Fuel</v>
      </c>
      <c r="D1787" s="78" t="s">
        <v>711</v>
      </c>
      <c r="E1787" s="88" t="s">
        <v>331</v>
      </c>
      <c r="F1787" s="78" t="s">
        <v>715</v>
      </c>
      <c r="G1787" s="88" t="s">
        <v>9</v>
      </c>
      <c r="H1787" s="15">
        <v>2381</v>
      </c>
      <c r="I1787" s="235" t="s">
        <v>43</v>
      </c>
      <c r="J1787" s="236" t="str">
        <f>IF(ISBLANK(INDEX('Policy Characteristics'!D:D,MATCH($C1787,'Policy Characteristics'!$C:$C,0))),"",INDEX('Policy Characteristics'!D:D,MATCH($C1787,'Policy Characteristics'!$C:$C,0)))</f>
        <v>Fuel Taxes or Subsidies</v>
      </c>
      <c r="K1787" s="76" t="str">
        <f>IF(ISBLANK(INDEX('Policy Characteristics'!E:E,MATCH($C1787,'Policy Characteristics'!$C:$C,0))),"",INDEX('Policy Characteristics'!E:E,MATCH($C1787,'Policy Characteristics'!$C:$C,0)))</f>
        <v>cross fuel tax</v>
      </c>
      <c r="L1787" s="239">
        <f>IF(ISBLANK(INDEX('Policy Characteristics'!F:F,MATCH($C1787,'Policy Characteristics'!$C:$C,0))),"",INDEX('Policy Characteristics'!F:F,MATCH($C1787,'Policy Characteristics'!$C:$C,0)))</f>
        <v>-0.9</v>
      </c>
      <c r="M1787" s="239">
        <f>IF(ISBLANK(INDEX('Policy Characteristics'!G:G,MATCH($C1787,'Policy Characteristics'!$C:$C,0))),"",INDEX('Policy Characteristics'!G:G,MATCH($C1787,'Policy Characteristics'!$C:$C,0)))</f>
        <v>0.9</v>
      </c>
      <c r="N1787" s="239">
        <f>IF(ISBLANK(INDEX('Policy Characteristics'!H:H,MATCH($C1787,'Policy Characteristics'!$C:$C,0))),"",INDEX('Policy Characteristics'!H:H,MATCH($C1787,'Policy Characteristics'!$C:$C,0)))</f>
        <v>0.01</v>
      </c>
      <c r="O1787" s="76" t="str">
        <f>IF(ISBLANK(INDEX('Policy Characteristics'!I:I,MATCH($C1787,'Policy Characteristics'!$C:$C,0))),"",INDEX('Policy Characteristics'!I:I,MATCH($C1787,'Policy Characteristics'!$C:$C,0)))</f>
        <v>% of BAU price</v>
      </c>
      <c r="P1787" s="76" t="str">
        <f>IF(ISBLANK(INDEX('Policy Characteristics'!J:J,MATCH($C1787,'Policy Characteristics'!$C:$C,0))),"",INDEX('Policy Characteristics'!J:J,MATCH($C1787,'Policy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7" s="76" t="str">
        <f>IF(ISBLANK(INDEX('Policy Characteristics'!K:K,MATCH($C1787,'Policy Characteristics'!$C:$C,0))),"",INDEX('Policy Characteristics'!K:K,MATCH($C1787,'Policy Characteristics'!$C:$C,0)))</f>
        <v>fuels.html#fuel-taxes</v>
      </c>
      <c r="R1787" s="76" t="str">
        <f>IF(ISBLANK(INDEX('Policy Characteristics'!L:L,MATCH($C1787,'Policy Characteristics'!$C:$C,0))),"",INDEX('Policy Characteristics'!L:L,MATCH($C1787,'Policy Characteristics'!$C:$C,0)))</f>
        <v>fuel-taxes.html</v>
      </c>
    </row>
    <row r="1788" spans="1:18" s="76" customFormat="1" x14ac:dyDescent="0.25">
      <c r="A1788" s="76" t="str">
        <f>IF(ISBLANK(INDEX('Policy Characteristics'!A:A,MATCH($C1788,'Policy Characteristics'!$C:$C,0))),"",INDEX('Policy Characteristics'!A:A,MATCH($C1788,'Policy Characteristics'!$C:$C,0)))</f>
        <v>Cross-Sector</v>
      </c>
      <c r="B1788" s="234" t="str">
        <f>IF(ISBLANK(INDEX('Policy Characteristics'!B:B,MATCH($C1788,'Policy Characteristics'!$C:$C,0))),"",INDEX('Policy Characteristics'!B:B,MATCH($C1788,'Policy Characteristics'!$C:$C,0)))</f>
        <v>Fuel Taxes or Subsidies</v>
      </c>
      <c r="C1788" s="242" t="str">
        <f t="shared" si="55"/>
        <v>Additional Fuel Tax or Subsidy Rate by Fuel</v>
      </c>
      <c r="D1788" s="88" t="s">
        <v>52</v>
      </c>
      <c r="E1788" s="88" t="s">
        <v>735</v>
      </c>
      <c r="F1788" s="88" t="s">
        <v>93</v>
      </c>
      <c r="G1788" s="88" t="s">
        <v>728</v>
      </c>
      <c r="H1788" s="15">
        <v>2382</v>
      </c>
      <c r="I1788" s="247" t="s">
        <v>43</v>
      </c>
      <c r="J1788" s="236" t="str">
        <f>IF(ISBLANK(INDEX('Policy Characteristics'!D:D,MATCH($C1788,'Policy Characteristics'!$C:$C,0))),"",INDEX('Policy Characteristics'!D:D,MATCH($C1788,'Policy Characteristics'!$C:$C,0)))</f>
        <v>Fuel Taxes or Subsidies</v>
      </c>
      <c r="K1788" s="76" t="str">
        <f>IF(ISBLANK(INDEX('Policy Characteristics'!E:E,MATCH($C1788,'Policy Characteristics'!$C:$C,0))),"",INDEX('Policy Characteristics'!E:E,MATCH($C1788,'Policy Characteristics'!$C:$C,0)))</f>
        <v>cross fuel tax</v>
      </c>
      <c r="L1788" s="239">
        <f>IF(ISBLANK(INDEX('Policy Characteristics'!F:F,MATCH($C1788,'Policy Characteristics'!$C:$C,0))),"",INDEX('Policy Characteristics'!F:F,MATCH($C1788,'Policy Characteristics'!$C:$C,0)))</f>
        <v>-0.9</v>
      </c>
      <c r="M1788" s="239">
        <f>IF(ISBLANK(INDEX('Policy Characteristics'!G:G,MATCH($C1788,'Policy Characteristics'!$C:$C,0))),"",INDEX('Policy Characteristics'!G:G,MATCH($C1788,'Policy Characteristics'!$C:$C,0)))</f>
        <v>0.9</v>
      </c>
      <c r="N1788" s="239">
        <f>IF(ISBLANK(INDEX('Policy Characteristics'!H:H,MATCH($C1788,'Policy Characteristics'!$C:$C,0))),"",INDEX('Policy Characteristics'!H:H,MATCH($C1788,'Policy Characteristics'!$C:$C,0)))</f>
        <v>0.01</v>
      </c>
      <c r="O1788" s="76" t="str">
        <f>IF(ISBLANK(INDEX('Policy Characteristics'!I:I,MATCH($C1788,'Policy Characteristics'!$C:$C,0))),"",INDEX('Policy Characteristics'!I:I,MATCH($C1788,'Policy Characteristics'!$C:$C,0)))</f>
        <v>% of BAU price</v>
      </c>
      <c r="P1788" s="76" t="str">
        <f>IF(ISBLANK(INDEX('Policy Characteristics'!J:J,MATCH($C1788,'Policy Characteristics'!$C:$C,0))),"",INDEX('Policy Characteristics'!J:J,MATCH($C1788,'Policy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8" s="76" t="str">
        <f>IF(ISBLANK(INDEX('Policy Characteristics'!K:K,MATCH($C1788,'Policy Characteristics'!$C:$C,0))),"",INDEX('Policy Characteristics'!K:K,MATCH($C1788,'Policy Characteristics'!$C:$C,0)))</f>
        <v>fuels.html#fuel-taxes</v>
      </c>
      <c r="R1788" s="76" t="str">
        <f>IF(ISBLANK(INDEX('Policy Characteristics'!L:L,MATCH($C1788,'Policy Characteristics'!$C:$C,0))),"",INDEX('Policy Characteristics'!L:L,MATCH($C1788,'Policy Characteristics'!$C:$C,0)))</f>
        <v>fuel-taxes.html</v>
      </c>
    </row>
    <row r="1789" spans="1:18" s="76" customFormat="1" x14ac:dyDescent="0.25">
      <c r="A1789" s="76" t="str">
        <f>IF(ISBLANK(INDEX('Policy Characteristics'!A:A,MATCH($C1789,'Policy Characteristics'!$C:$C,0))),"",INDEX('Policy Characteristics'!A:A,MATCH($C1789,'Policy Characteristics'!$C:$C,0)))</f>
        <v>Cross-Sector</v>
      </c>
      <c r="B1789" s="234" t="str">
        <f>IF(ISBLANK(INDEX('Policy Characteristics'!B:B,MATCH($C1789,'Policy Characteristics'!$C:$C,0))),"",INDEX('Policy Characteristics'!B:B,MATCH($C1789,'Policy Characteristics'!$C:$C,0)))</f>
        <v>Fuel Taxes or Subsidies</v>
      </c>
      <c r="C1789" s="242" t="str">
        <f t="shared" si="55"/>
        <v>Additional Fuel Tax or Subsidy Rate by Fuel</v>
      </c>
      <c r="D1789" s="78" t="s">
        <v>447</v>
      </c>
      <c r="E1789" s="88" t="s">
        <v>735</v>
      </c>
      <c r="F1789" s="78" t="s">
        <v>444</v>
      </c>
      <c r="G1789" s="88" t="s">
        <v>728</v>
      </c>
      <c r="H1789" s="15">
        <v>2383</v>
      </c>
      <c r="I1789" s="235" t="s">
        <v>44</v>
      </c>
      <c r="J1789" s="236" t="str">
        <f>IF(ISBLANK(INDEX('Policy Characteristics'!D:D,MATCH($C1789,'Policy Characteristics'!$C:$C,0))),"",INDEX('Policy Characteristics'!D:D,MATCH($C1789,'Policy Characteristics'!$C:$C,0)))</f>
        <v>Fuel Taxes or Subsidies</v>
      </c>
      <c r="K1789" s="76" t="str">
        <f>IF(ISBLANK(INDEX('Policy Characteristics'!E:E,MATCH($C1789,'Policy Characteristics'!$C:$C,0))),"",INDEX('Policy Characteristics'!E:E,MATCH($C1789,'Policy Characteristics'!$C:$C,0)))</f>
        <v>cross fuel tax</v>
      </c>
      <c r="L1789" s="239">
        <f>IF(ISBLANK(INDEX('Policy Characteristics'!F:F,MATCH($C1789,'Policy Characteristics'!$C:$C,0))),"",INDEX('Policy Characteristics'!F:F,MATCH($C1789,'Policy Characteristics'!$C:$C,0)))</f>
        <v>-0.9</v>
      </c>
      <c r="M1789" s="239">
        <f>IF(ISBLANK(INDEX('Policy Characteristics'!G:G,MATCH($C1789,'Policy Characteristics'!$C:$C,0))),"",INDEX('Policy Characteristics'!G:G,MATCH($C1789,'Policy Characteristics'!$C:$C,0)))</f>
        <v>0.9</v>
      </c>
      <c r="N1789" s="239">
        <f>IF(ISBLANK(INDEX('Policy Characteristics'!H:H,MATCH($C1789,'Policy Characteristics'!$C:$C,0))),"",INDEX('Policy Characteristics'!H:H,MATCH($C1789,'Policy Characteristics'!$C:$C,0)))</f>
        <v>0.01</v>
      </c>
      <c r="O1789" s="76" t="str">
        <f>IF(ISBLANK(INDEX('Policy Characteristics'!I:I,MATCH($C1789,'Policy Characteristics'!$C:$C,0))),"",INDEX('Policy Characteristics'!I:I,MATCH($C1789,'Policy Characteristics'!$C:$C,0)))</f>
        <v>% of BAU price</v>
      </c>
      <c r="P1789" s="76" t="str">
        <f>IF(ISBLANK(INDEX('Policy Characteristics'!J:J,MATCH($C1789,'Policy Characteristics'!$C:$C,0))),"",INDEX('Policy Characteristics'!J:J,MATCH($C1789,'Policy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9" s="76" t="str">
        <f>IF(ISBLANK(INDEX('Policy Characteristics'!K:K,MATCH($C1789,'Policy Characteristics'!$C:$C,0))),"",INDEX('Policy Characteristics'!K:K,MATCH($C1789,'Policy Characteristics'!$C:$C,0)))</f>
        <v>fuels.html#fuel-taxes</v>
      </c>
      <c r="R1789" s="76" t="str">
        <f>IF(ISBLANK(INDEX('Policy Characteristics'!L:L,MATCH($C1789,'Policy Characteristics'!$C:$C,0))),"",INDEX('Policy Characteristics'!L:L,MATCH($C1789,'Policy Characteristics'!$C:$C,0)))</f>
        <v>fuel-taxes.html</v>
      </c>
    </row>
    <row r="1790" spans="1:18" s="76" customFormat="1" x14ac:dyDescent="0.25">
      <c r="A1790" s="76" t="str">
        <f>IF(ISBLANK(INDEX('Policy Characteristics'!A:A,MATCH($C1790,'Policy Characteristics'!$C:$C,0))),"",INDEX('Policy Characteristics'!A:A,MATCH($C1790,'Policy Characteristics'!$C:$C,0)))</f>
        <v>Cross-Sector</v>
      </c>
      <c r="B1790" s="234" t="str">
        <f>IF(ISBLANK(INDEX('Policy Characteristics'!B:B,MATCH($C1790,'Policy Characteristics'!$C:$C,0))),"",INDEX('Policy Characteristics'!B:B,MATCH($C1790,'Policy Characteristics'!$C:$C,0)))</f>
        <v>Fuel Taxes or Subsidies</v>
      </c>
      <c r="C1790" s="242" t="str">
        <f t="shared" si="55"/>
        <v>Additional Fuel Tax or Subsidy Rate by Fuel</v>
      </c>
      <c r="D1790" s="78" t="s">
        <v>46</v>
      </c>
      <c r="E1790" s="88" t="s">
        <v>735</v>
      </c>
      <c r="F1790" s="78" t="s">
        <v>87</v>
      </c>
      <c r="G1790" s="88" t="s">
        <v>728</v>
      </c>
      <c r="H1790" s="15">
        <v>2384</v>
      </c>
      <c r="I1790" s="235" t="s">
        <v>43</v>
      </c>
      <c r="J1790" s="236" t="str">
        <f>IF(ISBLANK(INDEX('Policy Characteristics'!D:D,MATCH($C1790,'Policy Characteristics'!$C:$C,0))),"",INDEX('Policy Characteristics'!D:D,MATCH($C1790,'Policy Characteristics'!$C:$C,0)))</f>
        <v>Fuel Taxes or Subsidies</v>
      </c>
      <c r="K1790" s="76" t="str">
        <f>IF(ISBLANK(INDEX('Policy Characteristics'!E:E,MATCH($C1790,'Policy Characteristics'!$C:$C,0))),"",INDEX('Policy Characteristics'!E:E,MATCH($C1790,'Policy Characteristics'!$C:$C,0)))</f>
        <v>cross fuel tax</v>
      </c>
      <c r="L1790" s="239">
        <f>IF(ISBLANK(INDEX('Policy Characteristics'!F:F,MATCH($C1790,'Policy Characteristics'!$C:$C,0))),"",INDEX('Policy Characteristics'!F:F,MATCH($C1790,'Policy Characteristics'!$C:$C,0)))</f>
        <v>-0.9</v>
      </c>
      <c r="M1790" s="239">
        <f>IF(ISBLANK(INDEX('Policy Characteristics'!G:G,MATCH($C1790,'Policy Characteristics'!$C:$C,0))),"",INDEX('Policy Characteristics'!G:G,MATCH($C1790,'Policy Characteristics'!$C:$C,0)))</f>
        <v>0.9</v>
      </c>
      <c r="N1790" s="239">
        <f>IF(ISBLANK(INDEX('Policy Characteristics'!H:H,MATCH($C1790,'Policy Characteristics'!$C:$C,0))),"",INDEX('Policy Characteristics'!H:H,MATCH($C1790,'Policy Characteristics'!$C:$C,0)))</f>
        <v>0.01</v>
      </c>
      <c r="O1790" s="76" t="str">
        <f>IF(ISBLANK(INDEX('Policy Characteristics'!I:I,MATCH($C1790,'Policy Characteristics'!$C:$C,0))),"",INDEX('Policy Characteristics'!I:I,MATCH($C1790,'Policy Characteristics'!$C:$C,0)))</f>
        <v>% of BAU price</v>
      </c>
      <c r="P1790" s="76" t="str">
        <f>IF(ISBLANK(INDEX('Policy Characteristics'!J:J,MATCH($C1790,'Policy Characteristics'!$C:$C,0))),"",INDEX('Policy Characteristics'!J:J,MATCH($C1790,'Policy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0" s="76" t="str">
        <f>IF(ISBLANK(INDEX('Policy Characteristics'!K:K,MATCH($C1790,'Policy Characteristics'!$C:$C,0))),"",INDEX('Policy Characteristics'!K:K,MATCH($C1790,'Policy Characteristics'!$C:$C,0)))</f>
        <v>fuels.html#fuel-taxes</v>
      </c>
      <c r="R1790" s="76" t="str">
        <f>IF(ISBLANK(INDEX('Policy Characteristics'!L:L,MATCH($C1790,'Policy Characteristics'!$C:$C,0))),"",INDEX('Policy Characteristics'!L:L,MATCH($C1790,'Policy Characteristics'!$C:$C,0)))</f>
        <v>fuel-taxes.html</v>
      </c>
    </row>
    <row r="1791" spans="1:18" s="76" customFormat="1" x14ac:dyDescent="0.25">
      <c r="A1791" s="76" t="str">
        <f>IF(ISBLANK(INDEX('Policy Characteristics'!A:A,MATCH($C1791,'Policy Characteristics'!$C:$C,0))),"",INDEX('Policy Characteristics'!A:A,MATCH($C1791,'Policy Characteristics'!$C:$C,0)))</f>
        <v>Cross-Sector</v>
      </c>
      <c r="B1791" s="234" t="str">
        <f>IF(ISBLANK(INDEX('Policy Characteristics'!B:B,MATCH($C1791,'Policy Characteristics'!$C:$C,0))),"",INDEX('Policy Characteristics'!B:B,MATCH($C1791,'Policy Characteristics'!$C:$C,0)))</f>
        <v>Fuel Taxes or Subsidies</v>
      </c>
      <c r="C1791" s="242" t="str">
        <f t="shared" si="55"/>
        <v>Additional Fuel Tax or Subsidy Rate by Fuel</v>
      </c>
      <c r="D1791" s="78" t="s">
        <v>47</v>
      </c>
      <c r="E1791" s="88" t="s">
        <v>735</v>
      </c>
      <c r="F1791" s="78" t="s">
        <v>88</v>
      </c>
      <c r="G1791" s="88" t="s">
        <v>728</v>
      </c>
      <c r="H1791" s="15">
        <v>2385</v>
      </c>
      <c r="I1791" s="235" t="s">
        <v>44</v>
      </c>
      <c r="J1791" s="236" t="str">
        <f>IF(ISBLANK(INDEX('Policy Characteristics'!D:D,MATCH($C1791,'Policy Characteristics'!$C:$C,0))),"",INDEX('Policy Characteristics'!D:D,MATCH($C1791,'Policy Characteristics'!$C:$C,0)))</f>
        <v>Fuel Taxes or Subsidies</v>
      </c>
      <c r="K1791" s="76" t="str">
        <f>IF(ISBLANK(INDEX('Policy Characteristics'!E:E,MATCH($C1791,'Policy Characteristics'!$C:$C,0))),"",INDEX('Policy Characteristics'!E:E,MATCH($C1791,'Policy Characteristics'!$C:$C,0)))</f>
        <v>cross fuel tax</v>
      </c>
      <c r="L1791" s="239">
        <f>IF(ISBLANK(INDEX('Policy Characteristics'!F:F,MATCH($C1791,'Policy Characteristics'!$C:$C,0))),"",INDEX('Policy Characteristics'!F:F,MATCH($C1791,'Policy Characteristics'!$C:$C,0)))</f>
        <v>-0.9</v>
      </c>
      <c r="M1791" s="239">
        <f>IF(ISBLANK(INDEX('Policy Characteristics'!G:G,MATCH($C1791,'Policy Characteristics'!$C:$C,0))),"",INDEX('Policy Characteristics'!G:G,MATCH($C1791,'Policy Characteristics'!$C:$C,0)))</f>
        <v>0.9</v>
      </c>
      <c r="N1791" s="239">
        <f>IF(ISBLANK(INDEX('Policy Characteristics'!H:H,MATCH($C1791,'Policy Characteristics'!$C:$C,0))),"",INDEX('Policy Characteristics'!H:H,MATCH($C1791,'Policy Characteristics'!$C:$C,0)))</f>
        <v>0.01</v>
      </c>
      <c r="O1791" s="76" t="str">
        <f>IF(ISBLANK(INDEX('Policy Characteristics'!I:I,MATCH($C1791,'Policy Characteristics'!$C:$C,0))),"",INDEX('Policy Characteristics'!I:I,MATCH($C1791,'Policy Characteristics'!$C:$C,0)))</f>
        <v>% of BAU price</v>
      </c>
      <c r="P1791" s="76" t="str">
        <f>IF(ISBLANK(INDEX('Policy Characteristics'!J:J,MATCH($C1791,'Policy Characteristics'!$C:$C,0))),"",INDEX('Policy Characteristics'!J:J,MATCH($C1791,'Policy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1" s="76" t="str">
        <f>IF(ISBLANK(INDEX('Policy Characteristics'!K:K,MATCH($C1791,'Policy Characteristics'!$C:$C,0))),"",INDEX('Policy Characteristics'!K:K,MATCH($C1791,'Policy Characteristics'!$C:$C,0)))</f>
        <v>fuels.html#fuel-taxes</v>
      </c>
      <c r="R1791" s="76" t="str">
        <f>IF(ISBLANK(INDEX('Policy Characteristics'!L:L,MATCH($C1791,'Policy Characteristics'!$C:$C,0))),"",INDEX('Policy Characteristics'!L:L,MATCH($C1791,'Policy Characteristics'!$C:$C,0)))</f>
        <v>fuel-taxes.html</v>
      </c>
    </row>
    <row r="1792" spans="1:18" s="76" customFormat="1" x14ac:dyDescent="0.25">
      <c r="A1792" s="76" t="str">
        <f>IF(ISBLANK(INDEX('Policy Characteristics'!A:A,MATCH($C1792,'Policy Characteristics'!$C:$C,0))),"",INDEX('Policy Characteristics'!A:A,MATCH($C1792,'Policy Characteristics'!$C:$C,0)))</f>
        <v>Cross-Sector</v>
      </c>
      <c r="B1792" s="234" t="str">
        <f>IF(ISBLANK(INDEX('Policy Characteristics'!B:B,MATCH($C1792,'Policy Characteristics'!$C:$C,0))),"",INDEX('Policy Characteristics'!B:B,MATCH($C1792,'Policy Characteristics'!$C:$C,0)))</f>
        <v>Fuel Taxes or Subsidies</v>
      </c>
      <c r="C1792" s="242" t="str">
        <f t="shared" si="55"/>
        <v>Additional Fuel Tax or Subsidy Rate by Fuel</v>
      </c>
      <c r="D1792" s="78" t="s">
        <v>51</v>
      </c>
      <c r="E1792" s="88" t="s">
        <v>735</v>
      </c>
      <c r="F1792" s="78" t="s">
        <v>92</v>
      </c>
      <c r="G1792" s="88" t="s">
        <v>728</v>
      </c>
      <c r="H1792" s="15">
        <v>2386</v>
      </c>
      <c r="I1792" s="235" t="s">
        <v>44</v>
      </c>
      <c r="J1792" s="236" t="str">
        <f>IF(ISBLANK(INDEX('Policy Characteristics'!D:D,MATCH($C1792,'Policy Characteristics'!$C:$C,0))),"",INDEX('Policy Characteristics'!D:D,MATCH($C1792,'Policy Characteristics'!$C:$C,0)))</f>
        <v>Fuel Taxes or Subsidies</v>
      </c>
      <c r="K1792" s="76" t="str">
        <f>IF(ISBLANK(INDEX('Policy Characteristics'!E:E,MATCH($C1792,'Policy Characteristics'!$C:$C,0))),"",INDEX('Policy Characteristics'!E:E,MATCH($C1792,'Policy Characteristics'!$C:$C,0)))</f>
        <v>cross fuel tax</v>
      </c>
      <c r="L1792" s="239">
        <f>IF(ISBLANK(INDEX('Policy Characteristics'!F:F,MATCH($C1792,'Policy Characteristics'!$C:$C,0))),"",INDEX('Policy Characteristics'!F:F,MATCH($C1792,'Policy Characteristics'!$C:$C,0)))</f>
        <v>-0.9</v>
      </c>
      <c r="M1792" s="239">
        <f>IF(ISBLANK(INDEX('Policy Characteristics'!G:G,MATCH($C1792,'Policy Characteristics'!$C:$C,0))),"",INDEX('Policy Characteristics'!G:G,MATCH($C1792,'Policy Characteristics'!$C:$C,0)))</f>
        <v>0.9</v>
      </c>
      <c r="N1792" s="239">
        <f>IF(ISBLANK(INDEX('Policy Characteristics'!H:H,MATCH($C1792,'Policy Characteristics'!$C:$C,0))),"",INDEX('Policy Characteristics'!H:H,MATCH($C1792,'Policy Characteristics'!$C:$C,0)))</f>
        <v>0.01</v>
      </c>
      <c r="O1792" s="76" t="str">
        <f>IF(ISBLANK(INDEX('Policy Characteristics'!I:I,MATCH($C1792,'Policy Characteristics'!$C:$C,0))),"",INDEX('Policy Characteristics'!I:I,MATCH($C1792,'Policy Characteristics'!$C:$C,0)))</f>
        <v>% of BAU price</v>
      </c>
      <c r="P1792" s="76" t="str">
        <f>IF(ISBLANK(INDEX('Policy Characteristics'!J:J,MATCH($C1792,'Policy Characteristics'!$C:$C,0))),"",INDEX('Policy Characteristics'!J:J,MATCH($C1792,'Policy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2" s="76" t="str">
        <f>IF(ISBLANK(INDEX('Policy Characteristics'!K:K,MATCH($C1792,'Policy Characteristics'!$C:$C,0))),"",INDEX('Policy Characteristics'!K:K,MATCH($C1792,'Policy Characteristics'!$C:$C,0)))</f>
        <v>fuels.html#fuel-taxes</v>
      </c>
      <c r="R1792" s="76" t="str">
        <f>IF(ISBLANK(INDEX('Policy Characteristics'!L:L,MATCH($C1792,'Policy Characteristics'!$C:$C,0))),"",INDEX('Policy Characteristics'!L:L,MATCH($C1792,'Policy Characteristics'!$C:$C,0)))</f>
        <v>fuel-taxes.html</v>
      </c>
    </row>
    <row r="1793" spans="1:18" s="76" customFormat="1" x14ac:dyDescent="0.25">
      <c r="A1793" s="76" t="str">
        <f>IF(ISBLANK(INDEX('Policy Characteristics'!A:A,MATCH($C1793,'Policy Characteristics'!$C:$C,0))),"",INDEX('Policy Characteristics'!A:A,MATCH($C1793,'Policy Characteristics'!$C:$C,0)))</f>
        <v>Cross-Sector</v>
      </c>
      <c r="B1793" s="234" t="str">
        <f>IF(ISBLANK(INDEX('Policy Characteristics'!B:B,MATCH($C1793,'Policy Characteristics'!$C:$C,0))),"",INDEX('Policy Characteristics'!B:B,MATCH($C1793,'Policy Characteristics'!$C:$C,0)))</f>
        <v>Fuel Taxes or Subsidies</v>
      </c>
      <c r="C1793" s="242" t="str">
        <f t="shared" si="55"/>
        <v>Additional Fuel Tax or Subsidy Rate by Fuel</v>
      </c>
      <c r="D1793" s="78" t="s">
        <v>53</v>
      </c>
      <c r="E1793" s="88" t="s">
        <v>735</v>
      </c>
      <c r="F1793" s="78" t="s">
        <v>95</v>
      </c>
      <c r="G1793" s="88" t="s">
        <v>728</v>
      </c>
      <c r="H1793" s="15">
        <v>2387</v>
      </c>
      <c r="I1793" s="235" t="s">
        <v>44</v>
      </c>
      <c r="J1793" s="236" t="str">
        <f>IF(ISBLANK(INDEX('Policy Characteristics'!D:D,MATCH($C1793,'Policy Characteristics'!$C:$C,0))),"",INDEX('Policy Characteristics'!D:D,MATCH($C1793,'Policy Characteristics'!$C:$C,0)))</f>
        <v>Fuel Taxes or Subsidies</v>
      </c>
      <c r="K1793" s="76" t="str">
        <f>IF(ISBLANK(INDEX('Policy Characteristics'!E:E,MATCH($C1793,'Policy Characteristics'!$C:$C,0))),"",INDEX('Policy Characteristics'!E:E,MATCH($C1793,'Policy Characteristics'!$C:$C,0)))</f>
        <v>cross fuel tax</v>
      </c>
      <c r="L1793" s="239">
        <f>IF(ISBLANK(INDEX('Policy Characteristics'!F:F,MATCH($C1793,'Policy Characteristics'!$C:$C,0))),"",INDEX('Policy Characteristics'!F:F,MATCH($C1793,'Policy Characteristics'!$C:$C,0)))</f>
        <v>-0.9</v>
      </c>
      <c r="M1793" s="239">
        <f>IF(ISBLANK(INDEX('Policy Characteristics'!G:G,MATCH($C1793,'Policy Characteristics'!$C:$C,0))),"",INDEX('Policy Characteristics'!G:G,MATCH($C1793,'Policy Characteristics'!$C:$C,0)))</f>
        <v>0.9</v>
      </c>
      <c r="N1793" s="239">
        <f>IF(ISBLANK(INDEX('Policy Characteristics'!H:H,MATCH($C1793,'Policy Characteristics'!$C:$C,0))),"",INDEX('Policy Characteristics'!H:H,MATCH($C1793,'Policy Characteristics'!$C:$C,0)))</f>
        <v>0.01</v>
      </c>
      <c r="O1793" s="76" t="str">
        <f>IF(ISBLANK(INDEX('Policy Characteristics'!I:I,MATCH($C1793,'Policy Characteristics'!$C:$C,0))),"",INDEX('Policy Characteristics'!I:I,MATCH($C1793,'Policy Characteristics'!$C:$C,0)))</f>
        <v>% of BAU price</v>
      </c>
      <c r="P1793" s="76" t="str">
        <f>IF(ISBLANK(INDEX('Policy Characteristics'!J:J,MATCH($C1793,'Policy Characteristics'!$C:$C,0))),"",INDEX('Policy Characteristics'!J:J,MATCH($C1793,'Policy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3" s="76" t="str">
        <f>IF(ISBLANK(INDEX('Policy Characteristics'!K:K,MATCH($C1793,'Policy Characteristics'!$C:$C,0))),"",INDEX('Policy Characteristics'!K:K,MATCH($C1793,'Policy Characteristics'!$C:$C,0)))</f>
        <v>fuels.html#fuel-taxes</v>
      </c>
      <c r="R1793" s="76" t="str">
        <f>IF(ISBLANK(INDEX('Policy Characteristics'!L:L,MATCH($C1793,'Policy Characteristics'!$C:$C,0))),"",INDEX('Policy Characteristics'!L:L,MATCH($C1793,'Policy Characteristics'!$C:$C,0)))</f>
        <v>fuel-taxes.html</v>
      </c>
    </row>
    <row r="1794" spans="1:18" s="76" customFormat="1" x14ac:dyDescent="0.25">
      <c r="A1794" s="76" t="str">
        <f>IF(ISBLANK(INDEX('Policy Characteristics'!A:A,MATCH($C1794,'Policy Characteristics'!$C:$C,0))),"",INDEX('Policy Characteristics'!A:A,MATCH($C1794,'Policy Characteristics'!$C:$C,0)))</f>
        <v>Cross-Sector</v>
      </c>
      <c r="B1794" s="234" t="str">
        <f>IF(ISBLANK(INDEX('Policy Characteristics'!B:B,MATCH($C1794,'Policy Characteristics'!$C:$C,0))),"",INDEX('Policy Characteristics'!B:B,MATCH($C1794,'Policy Characteristics'!$C:$C,0)))</f>
        <v>Fuel Taxes or Subsidies</v>
      </c>
      <c r="C1794" s="242" t="str">
        <f t="shared" si="55"/>
        <v>Additional Fuel Tax or Subsidy Rate by Fuel</v>
      </c>
      <c r="D1794" s="78" t="s">
        <v>54</v>
      </c>
      <c r="E1794" s="88" t="s">
        <v>735</v>
      </c>
      <c r="F1794" s="78" t="s">
        <v>96</v>
      </c>
      <c r="G1794" s="88" t="s">
        <v>728</v>
      </c>
      <c r="H1794" s="15">
        <v>2388</v>
      </c>
      <c r="I1794" s="235" t="s">
        <v>44</v>
      </c>
      <c r="J1794" s="236" t="str">
        <f>IF(ISBLANK(INDEX('Policy Characteristics'!D:D,MATCH($C1794,'Policy Characteristics'!$C:$C,0))),"",INDEX('Policy Characteristics'!D:D,MATCH($C1794,'Policy Characteristics'!$C:$C,0)))</f>
        <v>Fuel Taxes or Subsidies</v>
      </c>
      <c r="K1794" s="76" t="str">
        <f>IF(ISBLANK(INDEX('Policy Characteristics'!E:E,MATCH($C1794,'Policy Characteristics'!$C:$C,0))),"",INDEX('Policy Characteristics'!E:E,MATCH($C1794,'Policy Characteristics'!$C:$C,0)))</f>
        <v>cross fuel tax</v>
      </c>
      <c r="L1794" s="239">
        <f>IF(ISBLANK(INDEX('Policy Characteristics'!F:F,MATCH($C1794,'Policy Characteristics'!$C:$C,0))),"",INDEX('Policy Characteristics'!F:F,MATCH($C1794,'Policy Characteristics'!$C:$C,0)))</f>
        <v>-0.9</v>
      </c>
      <c r="M1794" s="239">
        <f>IF(ISBLANK(INDEX('Policy Characteristics'!G:G,MATCH($C1794,'Policy Characteristics'!$C:$C,0))),"",INDEX('Policy Characteristics'!G:G,MATCH($C1794,'Policy Characteristics'!$C:$C,0)))</f>
        <v>0.9</v>
      </c>
      <c r="N1794" s="239">
        <f>IF(ISBLANK(INDEX('Policy Characteristics'!H:H,MATCH($C1794,'Policy Characteristics'!$C:$C,0))),"",INDEX('Policy Characteristics'!H:H,MATCH($C1794,'Policy Characteristics'!$C:$C,0)))</f>
        <v>0.01</v>
      </c>
      <c r="O1794" s="76" t="str">
        <f>IF(ISBLANK(INDEX('Policy Characteristics'!I:I,MATCH($C1794,'Policy Characteristics'!$C:$C,0))),"",INDEX('Policy Characteristics'!I:I,MATCH($C1794,'Policy Characteristics'!$C:$C,0)))</f>
        <v>% of BAU price</v>
      </c>
      <c r="P1794" s="76" t="str">
        <f>IF(ISBLANK(INDEX('Policy Characteristics'!J:J,MATCH($C1794,'Policy Characteristics'!$C:$C,0))),"",INDEX('Policy Characteristics'!J:J,MATCH($C1794,'Policy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4" s="76" t="str">
        <f>IF(ISBLANK(INDEX('Policy Characteristics'!K:K,MATCH($C1794,'Policy Characteristics'!$C:$C,0))),"",INDEX('Policy Characteristics'!K:K,MATCH($C1794,'Policy Characteristics'!$C:$C,0)))</f>
        <v>fuels.html#fuel-taxes</v>
      </c>
      <c r="R1794" s="76" t="str">
        <f>IF(ISBLANK(INDEX('Policy Characteristics'!L:L,MATCH($C1794,'Policy Characteristics'!$C:$C,0))),"",INDEX('Policy Characteristics'!L:L,MATCH($C1794,'Policy Characteristics'!$C:$C,0)))</f>
        <v>fuel-taxes.html</v>
      </c>
    </row>
    <row r="1795" spans="1:18" s="76" customFormat="1" x14ac:dyDescent="0.25">
      <c r="A1795" s="76" t="str">
        <f>IF(ISBLANK(INDEX('Policy Characteristics'!A:A,MATCH($C1795,'Policy Characteristics'!$C:$C,0))),"",INDEX('Policy Characteristics'!A:A,MATCH($C1795,'Policy Characteristics'!$C:$C,0)))</f>
        <v>Cross-Sector</v>
      </c>
      <c r="B1795" s="234" t="str">
        <f>IF(ISBLANK(INDEX('Policy Characteristics'!B:B,MATCH($C1795,'Policy Characteristics'!$C:$C,0))),"",INDEX('Policy Characteristics'!B:B,MATCH($C1795,'Policy Characteristics'!$C:$C,0)))</f>
        <v>Fuel Taxes or Subsidies</v>
      </c>
      <c r="C1795" s="242" t="str">
        <f t="shared" si="55"/>
        <v>Additional Fuel Tax or Subsidy Rate by Fuel</v>
      </c>
      <c r="D1795" s="78" t="s">
        <v>55</v>
      </c>
      <c r="E1795" s="88" t="s">
        <v>735</v>
      </c>
      <c r="F1795" s="78" t="s">
        <v>97</v>
      </c>
      <c r="G1795" s="88" t="s">
        <v>728</v>
      </c>
      <c r="H1795" s="15">
        <v>2389</v>
      </c>
      <c r="I1795" s="235" t="s">
        <v>44</v>
      </c>
      <c r="J1795" s="236" t="str">
        <f>IF(ISBLANK(INDEX('Policy Characteristics'!D:D,MATCH($C1795,'Policy Characteristics'!$C:$C,0))),"",INDEX('Policy Characteristics'!D:D,MATCH($C1795,'Policy Characteristics'!$C:$C,0)))</f>
        <v>Fuel Taxes or Subsidies</v>
      </c>
      <c r="K1795" s="76" t="str">
        <f>IF(ISBLANK(INDEX('Policy Characteristics'!E:E,MATCH($C1795,'Policy Characteristics'!$C:$C,0))),"",INDEX('Policy Characteristics'!E:E,MATCH($C1795,'Policy Characteristics'!$C:$C,0)))</f>
        <v>cross fuel tax</v>
      </c>
      <c r="L1795" s="239">
        <f>IF(ISBLANK(INDEX('Policy Characteristics'!F:F,MATCH($C1795,'Policy Characteristics'!$C:$C,0))),"",INDEX('Policy Characteristics'!F:F,MATCH($C1795,'Policy Characteristics'!$C:$C,0)))</f>
        <v>-0.9</v>
      </c>
      <c r="M1795" s="239">
        <f>IF(ISBLANK(INDEX('Policy Characteristics'!G:G,MATCH($C1795,'Policy Characteristics'!$C:$C,0))),"",INDEX('Policy Characteristics'!G:G,MATCH($C1795,'Policy Characteristics'!$C:$C,0)))</f>
        <v>0.9</v>
      </c>
      <c r="N1795" s="239">
        <f>IF(ISBLANK(INDEX('Policy Characteristics'!H:H,MATCH($C1795,'Policy Characteristics'!$C:$C,0))),"",INDEX('Policy Characteristics'!H:H,MATCH($C1795,'Policy Characteristics'!$C:$C,0)))</f>
        <v>0.01</v>
      </c>
      <c r="O1795" s="76" t="str">
        <f>IF(ISBLANK(INDEX('Policy Characteristics'!I:I,MATCH($C1795,'Policy Characteristics'!$C:$C,0))),"",INDEX('Policy Characteristics'!I:I,MATCH($C1795,'Policy Characteristics'!$C:$C,0)))</f>
        <v>% of BAU price</v>
      </c>
      <c r="P1795" s="76" t="str">
        <f>IF(ISBLANK(INDEX('Policy Characteristics'!J:J,MATCH($C1795,'Policy Characteristics'!$C:$C,0))),"",INDEX('Policy Characteristics'!J:J,MATCH($C1795,'Policy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5" s="76" t="str">
        <f>IF(ISBLANK(INDEX('Policy Characteristics'!K:K,MATCH($C1795,'Policy Characteristics'!$C:$C,0))),"",INDEX('Policy Characteristics'!K:K,MATCH($C1795,'Policy Characteristics'!$C:$C,0)))</f>
        <v>fuels.html#fuel-taxes</v>
      </c>
      <c r="R1795" s="76" t="str">
        <f>IF(ISBLANK(INDEX('Policy Characteristics'!L:L,MATCH($C1795,'Policy Characteristics'!$C:$C,0))),"",INDEX('Policy Characteristics'!L:L,MATCH($C1795,'Policy Characteristics'!$C:$C,0)))</f>
        <v>fuel-taxes.html</v>
      </c>
    </row>
    <row r="1796" spans="1:18" s="76" customFormat="1" x14ac:dyDescent="0.25">
      <c r="A1796" s="76" t="str">
        <f>IF(ISBLANK(INDEX('Policy Characteristics'!A:A,MATCH($C1796,'Policy Characteristics'!$C:$C,0))),"",INDEX('Policy Characteristics'!A:A,MATCH($C1796,'Policy Characteristics'!$C:$C,0)))</f>
        <v>Cross-Sector</v>
      </c>
      <c r="B1796" s="234" t="str">
        <f>IF(ISBLANK(INDEX('Policy Characteristics'!B:B,MATCH($C1796,'Policy Characteristics'!$C:$C,0))),"",INDEX('Policy Characteristics'!B:B,MATCH($C1796,'Policy Characteristics'!$C:$C,0)))</f>
        <v>Fuel Taxes or Subsidies</v>
      </c>
      <c r="C1796" s="242" t="str">
        <f t="shared" si="55"/>
        <v>Additional Fuel Tax or Subsidy Rate by Fuel</v>
      </c>
      <c r="D1796" s="78" t="s">
        <v>56</v>
      </c>
      <c r="E1796" s="88" t="s">
        <v>735</v>
      </c>
      <c r="F1796" s="78" t="s">
        <v>98</v>
      </c>
      <c r="G1796" s="88" t="s">
        <v>728</v>
      </c>
      <c r="H1796" s="15">
        <v>2390</v>
      </c>
      <c r="I1796" s="235" t="s">
        <v>44</v>
      </c>
      <c r="J1796" s="236" t="str">
        <f>IF(ISBLANK(INDEX('Policy Characteristics'!D:D,MATCH($C1796,'Policy Characteristics'!$C:$C,0))),"",INDEX('Policy Characteristics'!D:D,MATCH($C1796,'Policy Characteristics'!$C:$C,0)))</f>
        <v>Fuel Taxes or Subsidies</v>
      </c>
      <c r="K1796" s="76" t="str">
        <f>IF(ISBLANK(INDEX('Policy Characteristics'!E:E,MATCH($C1796,'Policy Characteristics'!$C:$C,0))),"",INDEX('Policy Characteristics'!E:E,MATCH($C1796,'Policy Characteristics'!$C:$C,0)))</f>
        <v>cross fuel tax</v>
      </c>
      <c r="L1796" s="239">
        <f>IF(ISBLANK(INDEX('Policy Characteristics'!F:F,MATCH($C1796,'Policy Characteristics'!$C:$C,0))),"",INDEX('Policy Characteristics'!F:F,MATCH($C1796,'Policy Characteristics'!$C:$C,0)))</f>
        <v>-0.9</v>
      </c>
      <c r="M1796" s="239">
        <f>IF(ISBLANK(INDEX('Policy Characteristics'!G:G,MATCH($C1796,'Policy Characteristics'!$C:$C,0))),"",INDEX('Policy Characteristics'!G:G,MATCH($C1796,'Policy Characteristics'!$C:$C,0)))</f>
        <v>0.9</v>
      </c>
      <c r="N1796" s="239">
        <f>IF(ISBLANK(INDEX('Policy Characteristics'!H:H,MATCH($C1796,'Policy Characteristics'!$C:$C,0))),"",INDEX('Policy Characteristics'!H:H,MATCH($C1796,'Policy Characteristics'!$C:$C,0)))</f>
        <v>0.01</v>
      </c>
      <c r="O1796" s="76" t="str">
        <f>IF(ISBLANK(INDEX('Policy Characteristics'!I:I,MATCH($C1796,'Policy Characteristics'!$C:$C,0))),"",INDEX('Policy Characteristics'!I:I,MATCH($C1796,'Policy Characteristics'!$C:$C,0)))</f>
        <v>% of BAU price</v>
      </c>
      <c r="P1796" s="76" t="str">
        <f>IF(ISBLANK(INDEX('Policy Characteristics'!J:J,MATCH($C1796,'Policy Characteristics'!$C:$C,0))),"",INDEX('Policy Characteristics'!J:J,MATCH($C1796,'Policy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6" s="76" t="str">
        <f>IF(ISBLANK(INDEX('Policy Characteristics'!K:K,MATCH($C1796,'Policy Characteristics'!$C:$C,0))),"",INDEX('Policy Characteristics'!K:K,MATCH($C1796,'Policy Characteristics'!$C:$C,0)))</f>
        <v>fuels.html#fuel-taxes</v>
      </c>
      <c r="R1796" s="76" t="str">
        <f>IF(ISBLANK(INDEX('Policy Characteristics'!L:L,MATCH($C1796,'Policy Characteristics'!$C:$C,0))),"",INDEX('Policy Characteristics'!L:L,MATCH($C1796,'Policy Characteristics'!$C:$C,0)))</f>
        <v>fuel-taxes.html</v>
      </c>
    </row>
    <row r="1797" spans="1:18" x14ac:dyDescent="0.25">
      <c r="A1797" s="76" t="str">
        <f>IF(ISBLANK(INDEX('Policy Characteristics'!A:A,MATCH($C1797,'Policy Characteristics'!$C:$C,0))),"",INDEX('Policy Characteristics'!A:A,MATCH($C1797,'Policy Characteristics'!$C:$C,0)))</f>
        <v>Cross-Sector</v>
      </c>
      <c r="B1797" s="234" t="str">
        <f>IF(ISBLANK(INDEX('Policy Characteristics'!B:B,MATCH($C1797,'Policy Characteristics'!$C:$C,0))),"",INDEX('Policy Characteristics'!B:B,MATCH($C1797,'Policy Characteristics'!$C:$C,0)))</f>
        <v>Fuel Taxes or Subsidies</v>
      </c>
      <c r="C1797" s="242" t="str">
        <f t="shared" si="55"/>
        <v>Additional Fuel Tax or Subsidy Rate by Fuel</v>
      </c>
      <c r="D1797" s="78" t="s">
        <v>716</v>
      </c>
      <c r="E1797" s="88" t="s">
        <v>735</v>
      </c>
      <c r="F1797" s="78" t="s">
        <v>717</v>
      </c>
      <c r="G1797" s="88" t="s">
        <v>728</v>
      </c>
      <c r="H1797" s="15">
        <v>2391</v>
      </c>
      <c r="I1797" s="235" t="s">
        <v>44</v>
      </c>
      <c r="J1797" s="236" t="str">
        <f>IF(ISBLANK(INDEX('Policy Characteristics'!D:D,MATCH($C1797,'Policy Characteristics'!$C:$C,0))),"",INDEX('Policy Characteristics'!D:D,MATCH($C1797,'Policy Characteristics'!$C:$C,0)))</f>
        <v>Fuel Taxes or Subsidies</v>
      </c>
      <c r="K1797" s="76" t="str">
        <f>IF(ISBLANK(INDEX('Policy Characteristics'!E:E,MATCH($C1797,'Policy Characteristics'!$C:$C,0))),"",INDEX('Policy Characteristics'!E:E,MATCH($C1797,'Policy Characteristics'!$C:$C,0)))</f>
        <v>cross fuel tax</v>
      </c>
      <c r="L1797" s="239">
        <f>IF(ISBLANK(INDEX('Policy Characteristics'!F:F,MATCH($C1797,'Policy Characteristics'!$C:$C,0))),"",INDEX('Policy Characteristics'!F:F,MATCH($C1797,'Policy Characteristics'!$C:$C,0)))</f>
        <v>-0.9</v>
      </c>
      <c r="M1797" s="239">
        <f>IF(ISBLANK(INDEX('Policy Characteristics'!G:G,MATCH($C1797,'Policy Characteristics'!$C:$C,0))),"",INDEX('Policy Characteristics'!G:G,MATCH($C1797,'Policy Characteristics'!$C:$C,0)))</f>
        <v>0.9</v>
      </c>
      <c r="N1797" s="239">
        <f>IF(ISBLANK(INDEX('Policy Characteristics'!H:H,MATCH($C1797,'Policy Characteristics'!$C:$C,0))),"",INDEX('Policy Characteristics'!H:H,MATCH($C1797,'Policy Characteristics'!$C:$C,0)))</f>
        <v>0.01</v>
      </c>
      <c r="O1797" s="76" t="str">
        <f>IF(ISBLANK(INDEX('Policy Characteristics'!I:I,MATCH($C1797,'Policy Characteristics'!$C:$C,0))),"",INDEX('Policy Characteristics'!I:I,MATCH($C1797,'Policy Characteristics'!$C:$C,0)))</f>
        <v>% of BAU price</v>
      </c>
      <c r="P1797" s="76" t="str">
        <f>IF(ISBLANK(INDEX('Policy Characteristics'!J:J,MATCH($C1797,'Policy Characteristics'!$C:$C,0))),"",INDEX('Policy Characteristics'!J:J,MATCH($C1797,'Policy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7" s="76" t="str">
        <f>IF(ISBLANK(INDEX('Policy Characteristics'!K:K,MATCH($C1797,'Policy Characteristics'!$C:$C,0))),"",INDEX('Policy Characteristics'!K:K,MATCH($C1797,'Policy Characteristics'!$C:$C,0)))</f>
        <v>fuels.html#fuel-taxes</v>
      </c>
      <c r="R1797" s="76" t="str">
        <f>IF(ISBLANK(INDEX('Policy Characteristics'!L:L,MATCH($C1797,'Policy Characteristics'!$C:$C,0))),"",INDEX('Policy Characteristics'!L:L,MATCH($C1797,'Policy Characteristics'!$C:$C,0)))</f>
        <v>fuel-taxes.html</v>
      </c>
    </row>
    <row r="1798" spans="1:18" x14ac:dyDescent="0.25">
      <c r="A1798" s="76" t="str">
        <f>IF(ISBLANK(INDEX('Policy Characteristics'!A:A,MATCH($C1798,'Policy Characteristics'!$C:$C,0))),"",INDEX('Policy Characteristics'!A:A,MATCH($C1798,'Policy Characteristics'!$C:$C,0)))</f>
        <v>Cross-Sector</v>
      </c>
      <c r="B1798" s="234" t="str">
        <f>IF(ISBLANK(INDEX('Policy Characteristics'!B:B,MATCH($C1798,'Policy Characteristics'!$C:$C,0))),"",INDEX('Policy Characteristics'!B:B,MATCH($C1798,'Policy Characteristics'!$C:$C,0)))</f>
        <v>Fuel Taxes or Subsidies</v>
      </c>
      <c r="C1798" s="242" t="str">
        <f t="shared" si="55"/>
        <v>Additional Fuel Tax or Subsidy Rate by Fuel</v>
      </c>
      <c r="D1798" s="78" t="s">
        <v>75</v>
      </c>
      <c r="E1798" s="88" t="s">
        <v>735</v>
      </c>
      <c r="F1798" s="78" t="s">
        <v>99</v>
      </c>
      <c r="G1798" s="88" t="s">
        <v>728</v>
      </c>
      <c r="H1798" s="15">
        <v>2392</v>
      </c>
      <c r="I1798" s="235" t="s">
        <v>44</v>
      </c>
      <c r="J1798" s="236" t="str">
        <f>IF(ISBLANK(INDEX('Policy Characteristics'!D:D,MATCH($C1798,'Policy Characteristics'!$C:$C,0))),"",INDEX('Policy Characteristics'!D:D,MATCH($C1798,'Policy Characteristics'!$C:$C,0)))</f>
        <v>Fuel Taxes or Subsidies</v>
      </c>
      <c r="K1798" s="76" t="str">
        <f>IF(ISBLANK(INDEX('Policy Characteristics'!E:E,MATCH($C1798,'Policy Characteristics'!$C:$C,0))),"",INDEX('Policy Characteristics'!E:E,MATCH($C1798,'Policy Characteristics'!$C:$C,0)))</f>
        <v>cross fuel tax</v>
      </c>
      <c r="L1798" s="239">
        <f>IF(ISBLANK(INDEX('Policy Characteristics'!F:F,MATCH($C1798,'Policy Characteristics'!$C:$C,0))),"",INDEX('Policy Characteristics'!F:F,MATCH($C1798,'Policy Characteristics'!$C:$C,0)))</f>
        <v>-0.9</v>
      </c>
      <c r="M1798" s="239">
        <f>IF(ISBLANK(INDEX('Policy Characteristics'!G:G,MATCH($C1798,'Policy Characteristics'!$C:$C,0))),"",INDEX('Policy Characteristics'!G:G,MATCH($C1798,'Policy Characteristics'!$C:$C,0)))</f>
        <v>0.9</v>
      </c>
      <c r="N1798" s="239">
        <f>IF(ISBLANK(INDEX('Policy Characteristics'!H:H,MATCH($C1798,'Policy Characteristics'!$C:$C,0))),"",INDEX('Policy Characteristics'!H:H,MATCH($C1798,'Policy Characteristics'!$C:$C,0)))</f>
        <v>0.01</v>
      </c>
      <c r="O1798" s="76" t="str">
        <f>IF(ISBLANK(INDEX('Policy Characteristics'!I:I,MATCH($C1798,'Policy Characteristics'!$C:$C,0))),"",INDEX('Policy Characteristics'!I:I,MATCH($C1798,'Policy Characteristics'!$C:$C,0)))</f>
        <v>% of BAU price</v>
      </c>
      <c r="P1798" s="76" t="str">
        <f>IF(ISBLANK(INDEX('Policy Characteristics'!J:J,MATCH($C1798,'Policy Characteristics'!$C:$C,0))),"",INDEX('Policy Characteristics'!J:J,MATCH($C1798,'Policy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8" s="76" t="str">
        <f>IF(ISBLANK(INDEX('Policy Characteristics'!K:K,MATCH($C1798,'Policy Characteristics'!$C:$C,0))),"",INDEX('Policy Characteristics'!K:K,MATCH($C1798,'Policy Characteristics'!$C:$C,0)))</f>
        <v>fuels.html#fuel-taxes</v>
      </c>
      <c r="R1798" s="76" t="str">
        <f>IF(ISBLANK(INDEX('Policy Characteristics'!L:L,MATCH($C1798,'Policy Characteristics'!$C:$C,0))),"",INDEX('Policy Characteristics'!L:L,MATCH($C1798,'Policy Characteristics'!$C:$C,0)))</f>
        <v>fuel-taxes.html</v>
      </c>
    </row>
    <row r="1799" spans="1:18" x14ac:dyDescent="0.25">
      <c r="A1799" s="76" t="str">
        <f>IF(ISBLANK(INDEX('Policy Characteristics'!A:A,MATCH($C1799,'Policy Characteristics'!$C:$C,0))),"",INDEX('Policy Characteristics'!A:A,MATCH($C1799,'Policy Characteristics'!$C:$C,0)))</f>
        <v>Cross-Sector</v>
      </c>
      <c r="B1799" s="234" t="str">
        <f>IF(ISBLANK(INDEX('Policy Characteristics'!B:B,MATCH($C1799,'Policy Characteristics'!$C:$C,0))),"",INDEX('Policy Characteristics'!B:B,MATCH($C1799,'Policy Characteristics'!$C:$C,0)))</f>
        <v>Fuel Taxes or Subsidies</v>
      </c>
      <c r="C1799" s="242" t="str">
        <f t="shared" si="55"/>
        <v>Additional Fuel Tax or Subsidy Rate by Fuel</v>
      </c>
      <c r="D1799" s="78" t="s">
        <v>440</v>
      </c>
      <c r="E1799" s="88" t="s">
        <v>735</v>
      </c>
      <c r="F1799" s="78" t="s">
        <v>441</v>
      </c>
      <c r="G1799" s="88" t="s">
        <v>728</v>
      </c>
      <c r="H1799" s="15">
        <v>2393</v>
      </c>
      <c r="I1799" s="235" t="s">
        <v>44</v>
      </c>
      <c r="J1799" s="236" t="str">
        <f>IF(ISBLANK(INDEX('Policy Characteristics'!D:D,MATCH($C1799,'Policy Characteristics'!$C:$C,0))),"",INDEX('Policy Characteristics'!D:D,MATCH($C1799,'Policy Characteristics'!$C:$C,0)))</f>
        <v>Fuel Taxes or Subsidies</v>
      </c>
      <c r="K1799" s="76" t="str">
        <f>IF(ISBLANK(INDEX('Policy Characteristics'!E:E,MATCH($C1799,'Policy Characteristics'!$C:$C,0))),"",INDEX('Policy Characteristics'!E:E,MATCH($C1799,'Policy Characteristics'!$C:$C,0)))</f>
        <v>cross fuel tax</v>
      </c>
      <c r="L1799" s="239">
        <f>IF(ISBLANK(INDEX('Policy Characteristics'!F:F,MATCH($C1799,'Policy Characteristics'!$C:$C,0))),"",INDEX('Policy Characteristics'!F:F,MATCH($C1799,'Policy Characteristics'!$C:$C,0)))</f>
        <v>-0.9</v>
      </c>
      <c r="M1799" s="239">
        <f>IF(ISBLANK(INDEX('Policy Characteristics'!G:G,MATCH($C1799,'Policy Characteristics'!$C:$C,0))),"",INDEX('Policy Characteristics'!G:G,MATCH($C1799,'Policy Characteristics'!$C:$C,0)))</f>
        <v>0.9</v>
      </c>
      <c r="N1799" s="239">
        <f>IF(ISBLANK(INDEX('Policy Characteristics'!H:H,MATCH($C1799,'Policy Characteristics'!$C:$C,0))),"",INDEX('Policy Characteristics'!H:H,MATCH($C1799,'Policy Characteristics'!$C:$C,0)))</f>
        <v>0.01</v>
      </c>
      <c r="O1799" s="76" t="str">
        <f>IF(ISBLANK(INDEX('Policy Characteristics'!I:I,MATCH($C1799,'Policy Characteristics'!$C:$C,0))),"",INDEX('Policy Characteristics'!I:I,MATCH($C1799,'Policy Characteristics'!$C:$C,0)))</f>
        <v>% of BAU price</v>
      </c>
      <c r="P1799" s="76" t="str">
        <f>IF(ISBLANK(INDEX('Policy Characteristics'!J:J,MATCH($C1799,'Policy Characteristics'!$C:$C,0))),"",INDEX('Policy Characteristics'!J:J,MATCH($C1799,'Policy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9" s="76" t="str">
        <f>IF(ISBLANK(INDEX('Policy Characteristics'!K:K,MATCH($C1799,'Policy Characteristics'!$C:$C,0))),"",INDEX('Policy Characteristics'!K:K,MATCH($C1799,'Policy Characteristics'!$C:$C,0)))</f>
        <v>fuels.html#fuel-taxes</v>
      </c>
      <c r="R1799" s="76" t="str">
        <f>IF(ISBLANK(INDEX('Policy Characteristics'!L:L,MATCH($C1799,'Policy Characteristics'!$C:$C,0))),"",INDEX('Policy Characteristics'!L:L,MATCH($C1799,'Policy Characteristics'!$C:$C,0)))</f>
        <v>fuel-taxes.html</v>
      </c>
    </row>
    <row r="1800" spans="1:18" x14ac:dyDescent="0.25">
      <c r="A1800" s="76" t="str">
        <f>IF(ISBLANK(INDEX('Policy Characteristics'!A:A,MATCH($C1800,'Policy Characteristics'!$C:$C,0))),"",INDEX('Policy Characteristics'!A:A,MATCH($C1800,'Policy Characteristics'!$C:$C,0)))</f>
        <v>Cross-Sector</v>
      </c>
      <c r="B1800" s="234" t="str">
        <f>IF(ISBLANK(INDEX('Policy Characteristics'!B:B,MATCH($C1800,'Policy Characteristics'!$C:$C,0))),"",INDEX('Policy Characteristics'!B:B,MATCH($C1800,'Policy Characteristics'!$C:$C,0)))</f>
        <v>Fuel Taxes or Subsidies</v>
      </c>
      <c r="C1800" s="242" t="str">
        <f t="shared" si="55"/>
        <v>Additional Fuel Tax or Subsidy Rate by Fuel</v>
      </c>
      <c r="D1800" s="78" t="s">
        <v>708</v>
      </c>
      <c r="E1800" s="88" t="s">
        <v>735</v>
      </c>
      <c r="F1800" s="78" t="s">
        <v>712</v>
      </c>
      <c r="G1800" s="88" t="s">
        <v>728</v>
      </c>
      <c r="H1800" s="15">
        <v>2394</v>
      </c>
      <c r="I1800" s="235" t="s">
        <v>44</v>
      </c>
      <c r="J1800" s="236" t="str">
        <f>IF(ISBLANK(INDEX('Policy Characteristics'!D:D,MATCH($C1800,'Policy Characteristics'!$C:$C,0))),"",INDEX('Policy Characteristics'!D:D,MATCH($C1800,'Policy Characteristics'!$C:$C,0)))</f>
        <v>Fuel Taxes or Subsidies</v>
      </c>
      <c r="K1800" s="76" t="str">
        <f>IF(ISBLANK(INDEX('Policy Characteristics'!E:E,MATCH($C1800,'Policy Characteristics'!$C:$C,0))),"",INDEX('Policy Characteristics'!E:E,MATCH($C1800,'Policy Characteristics'!$C:$C,0)))</f>
        <v>cross fuel tax</v>
      </c>
      <c r="L1800" s="239">
        <f>IF(ISBLANK(INDEX('Policy Characteristics'!F:F,MATCH($C1800,'Policy Characteristics'!$C:$C,0))),"",INDEX('Policy Characteristics'!F:F,MATCH($C1800,'Policy Characteristics'!$C:$C,0)))</f>
        <v>-0.9</v>
      </c>
      <c r="M1800" s="239">
        <f>IF(ISBLANK(INDEX('Policy Characteristics'!G:G,MATCH($C1800,'Policy Characteristics'!$C:$C,0))),"",INDEX('Policy Characteristics'!G:G,MATCH($C1800,'Policy Characteristics'!$C:$C,0)))</f>
        <v>0.9</v>
      </c>
      <c r="N1800" s="239">
        <f>IF(ISBLANK(INDEX('Policy Characteristics'!H:H,MATCH($C1800,'Policy Characteristics'!$C:$C,0))),"",INDEX('Policy Characteristics'!H:H,MATCH($C1800,'Policy Characteristics'!$C:$C,0)))</f>
        <v>0.01</v>
      </c>
      <c r="O1800" s="76" t="str">
        <f>IF(ISBLANK(INDEX('Policy Characteristics'!I:I,MATCH($C1800,'Policy Characteristics'!$C:$C,0))),"",INDEX('Policy Characteristics'!I:I,MATCH($C1800,'Policy Characteristics'!$C:$C,0)))</f>
        <v>% of BAU price</v>
      </c>
      <c r="P1800" s="76" t="str">
        <f>IF(ISBLANK(INDEX('Policy Characteristics'!J:J,MATCH($C1800,'Policy Characteristics'!$C:$C,0))),"",INDEX('Policy Characteristics'!J:J,MATCH($C1800,'Policy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0" s="76" t="str">
        <f>IF(ISBLANK(INDEX('Policy Characteristics'!K:K,MATCH($C1800,'Policy Characteristics'!$C:$C,0))),"",INDEX('Policy Characteristics'!K:K,MATCH($C1800,'Policy Characteristics'!$C:$C,0)))</f>
        <v>fuels.html#fuel-taxes</v>
      </c>
      <c r="R1800" s="76" t="str">
        <f>IF(ISBLANK(INDEX('Policy Characteristics'!L:L,MATCH($C1800,'Policy Characteristics'!$C:$C,0))),"",INDEX('Policy Characteristics'!L:L,MATCH($C1800,'Policy Characteristics'!$C:$C,0)))</f>
        <v>fuel-taxes.html</v>
      </c>
    </row>
    <row r="1801" spans="1:18" x14ac:dyDescent="0.25">
      <c r="A1801" s="76" t="str">
        <f>IF(ISBLANK(INDEX('Policy Characteristics'!A:A,MATCH($C1801,'Policy Characteristics'!$C:$C,0))),"",INDEX('Policy Characteristics'!A:A,MATCH($C1801,'Policy Characteristics'!$C:$C,0)))</f>
        <v>Cross-Sector</v>
      </c>
      <c r="B1801" s="234" t="str">
        <f>IF(ISBLANK(INDEX('Policy Characteristics'!B:B,MATCH($C1801,'Policy Characteristics'!$C:$C,0))),"",INDEX('Policy Characteristics'!B:B,MATCH($C1801,'Policy Characteristics'!$C:$C,0)))</f>
        <v>Fuel Taxes or Subsidies</v>
      </c>
      <c r="C1801" s="242" t="str">
        <f t="shared" si="55"/>
        <v>Additional Fuel Tax or Subsidy Rate by Fuel</v>
      </c>
      <c r="D1801" s="78" t="s">
        <v>718</v>
      </c>
      <c r="E1801" s="88" t="s">
        <v>735</v>
      </c>
      <c r="F1801" s="78" t="s">
        <v>719</v>
      </c>
      <c r="G1801" s="88" t="s">
        <v>728</v>
      </c>
      <c r="H1801" s="15">
        <v>2395</v>
      </c>
      <c r="I1801" s="235" t="s">
        <v>44</v>
      </c>
      <c r="J1801" s="236" t="str">
        <f>IF(ISBLANK(INDEX('Policy Characteristics'!D:D,MATCH($C1801,'Policy Characteristics'!$C:$C,0))),"",INDEX('Policy Characteristics'!D:D,MATCH($C1801,'Policy Characteristics'!$C:$C,0)))</f>
        <v>Fuel Taxes or Subsidies</v>
      </c>
      <c r="K1801" s="76" t="str">
        <f>IF(ISBLANK(INDEX('Policy Characteristics'!E:E,MATCH($C1801,'Policy Characteristics'!$C:$C,0))),"",INDEX('Policy Characteristics'!E:E,MATCH($C1801,'Policy Characteristics'!$C:$C,0)))</f>
        <v>cross fuel tax</v>
      </c>
      <c r="L1801" s="239">
        <f>IF(ISBLANK(INDEX('Policy Characteristics'!F:F,MATCH($C1801,'Policy Characteristics'!$C:$C,0))),"",INDEX('Policy Characteristics'!F:F,MATCH($C1801,'Policy Characteristics'!$C:$C,0)))</f>
        <v>-0.9</v>
      </c>
      <c r="M1801" s="239">
        <f>IF(ISBLANK(INDEX('Policy Characteristics'!G:G,MATCH($C1801,'Policy Characteristics'!$C:$C,0))),"",INDEX('Policy Characteristics'!G:G,MATCH($C1801,'Policy Characteristics'!$C:$C,0)))</f>
        <v>0.9</v>
      </c>
      <c r="N1801" s="239">
        <f>IF(ISBLANK(INDEX('Policy Characteristics'!H:H,MATCH($C1801,'Policy Characteristics'!$C:$C,0))),"",INDEX('Policy Characteristics'!H:H,MATCH($C1801,'Policy Characteristics'!$C:$C,0)))</f>
        <v>0.01</v>
      </c>
      <c r="O1801" s="76" t="str">
        <f>IF(ISBLANK(INDEX('Policy Characteristics'!I:I,MATCH($C1801,'Policy Characteristics'!$C:$C,0))),"",INDEX('Policy Characteristics'!I:I,MATCH($C1801,'Policy Characteristics'!$C:$C,0)))</f>
        <v>% of BAU price</v>
      </c>
      <c r="P1801" s="76" t="str">
        <f>IF(ISBLANK(INDEX('Policy Characteristics'!J:J,MATCH($C1801,'Policy Characteristics'!$C:$C,0))),"",INDEX('Policy Characteristics'!J:J,MATCH($C1801,'Policy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1" s="76" t="str">
        <f>IF(ISBLANK(INDEX('Policy Characteristics'!K:K,MATCH($C1801,'Policy Characteristics'!$C:$C,0))),"",INDEX('Policy Characteristics'!K:K,MATCH($C1801,'Policy Characteristics'!$C:$C,0)))</f>
        <v>fuels.html#fuel-taxes</v>
      </c>
      <c r="R1801" s="76" t="str">
        <f>IF(ISBLANK(INDEX('Policy Characteristics'!L:L,MATCH($C1801,'Policy Characteristics'!$C:$C,0))),"",INDEX('Policy Characteristics'!L:L,MATCH($C1801,'Policy Characteristics'!$C:$C,0)))</f>
        <v>fuel-taxes.html</v>
      </c>
    </row>
    <row r="1802" spans="1:18" x14ac:dyDescent="0.25">
      <c r="A1802" s="76" t="str">
        <f>IF(ISBLANK(INDEX('Policy Characteristics'!A:A,MATCH($C1802,'Policy Characteristics'!$C:$C,0))),"",INDEX('Policy Characteristics'!A:A,MATCH($C1802,'Policy Characteristics'!$C:$C,0)))</f>
        <v>Cross-Sector</v>
      </c>
      <c r="B1802" s="234" t="str">
        <f>IF(ISBLANK(INDEX('Policy Characteristics'!B:B,MATCH($C1802,'Policy Characteristics'!$C:$C,0))),"",INDEX('Policy Characteristics'!B:B,MATCH($C1802,'Policy Characteristics'!$C:$C,0)))</f>
        <v>Fuel Taxes or Subsidies</v>
      </c>
      <c r="C1802" s="242" t="str">
        <f t="shared" si="55"/>
        <v>Additional Fuel Tax or Subsidy Rate by Fuel</v>
      </c>
      <c r="D1802" s="78" t="s">
        <v>709</v>
      </c>
      <c r="E1802" s="88" t="s">
        <v>735</v>
      </c>
      <c r="F1802" s="78" t="s">
        <v>713</v>
      </c>
      <c r="G1802" s="88" t="s">
        <v>728</v>
      </c>
      <c r="H1802" s="15">
        <v>2396</v>
      </c>
      <c r="I1802" s="235" t="s">
        <v>44</v>
      </c>
      <c r="J1802" s="236" t="str">
        <f>IF(ISBLANK(INDEX('Policy Characteristics'!D:D,MATCH($C1802,'Policy Characteristics'!$C:$C,0))),"",INDEX('Policy Characteristics'!D:D,MATCH($C1802,'Policy Characteristics'!$C:$C,0)))</f>
        <v>Fuel Taxes or Subsidies</v>
      </c>
      <c r="K1802" s="76" t="str">
        <f>IF(ISBLANK(INDEX('Policy Characteristics'!E:E,MATCH($C1802,'Policy Characteristics'!$C:$C,0))),"",INDEX('Policy Characteristics'!E:E,MATCH($C1802,'Policy Characteristics'!$C:$C,0)))</f>
        <v>cross fuel tax</v>
      </c>
      <c r="L1802" s="239">
        <f>IF(ISBLANK(INDEX('Policy Characteristics'!F:F,MATCH($C1802,'Policy Characteristics'!$C:$C,0))),"",INDEX('Policy Characteristics'!F:F,MATCH($C1802,'Policy Characteristics'!$C:$C,0)))</f>
        <v>-0.9</v>
      </c>
      <c r="M1802" s="239">
        <f>IF(ISBLANK(INDEX('Policy Characteristics'!G:G,MATCH($C1802,'Policy Characteristics'!$C:$C,0))),"",INDEX('Policy Characteristics'!G:G,MATCH($C1802,'Policy Characteristics'!$C:$C,0)))</f>
        <v>0.9</v>
      </c>
      <c r="N1802" s="239">
        <f>IF(ISBLANK(INDEX('Policy Characteristics'!H:H,MATCH($C1802,'Policy Characteristics'!$C:$C,0))),"",INDEX('Policy Characteristics'!H:H,MATCH($C1802,'Policy Characteristics'!$C:$C,0)))</f>
        <v>0.01</v>
      </c>
      <c r="O1802" s="76" t="str">
        <f>IF(ISBLANK(INDEX('Policy Characteristics'!I:I,MATCH($C1802,'Policy Characteristics'!$C:$C,0))),"",INDEX('Policy Characteristics'!I:I,MATCH($C1802,'Policy Characteristics'!$C:$C,0)))</f>
        <v>% of BAU price</v>
      </c>
      <c r="P1802" s="76" t="str">
        <f>IF(ISBLANK(INDEX('Policy Characteristics'!J:J,MATCH($C1802,'Policy Characteristics'!$C:$C,0))),"",INDEX('Policy Characteristics'!J:J,MATCH($C1802,'Policy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2" s="76" t="str">
        <f>IF(ISBLANK(INDEX('Policy Characteristics'!K:K,MATCH($C1802,'Policy Characteristics'!$C:$C,0))),"",INDEX('Policy Characteristics'!K:K,MATCH($C1802,'Policy Characteristics'!$C:$C,0)))</f>
        <v>fuels.html#fuel-taxes</v>
      </c>
      <c r="R1802" s="76" t="str">
        <f>IF(ISBLANK(INDEX('Policy Characteristics'!L:L,MATCH($C1802,'Policy Characteristics'!$C:$C,0))),"",INDEX('Policy Characteristics'!L:L,MATCH($C1802,'Policy Characteristics'!$C:$C,0)))</f>
        <v>fuel-taxes.html</v>
      </c>
    </row>
    <row r="1803" spans="1:18" x14ac:dyDescent="0.25">
      <c r="A1803" s="76" t="str">
        <f>IF(ISBLANK(INDEX('Policy Characteristics'!A:A,MATCH($C1803,'Policy Characteristics'!$C:$C,0))),"",INDEX('Policy Characteristics'!A:A,MATCH($C1803,'Policy Characteristics'!$C:$C,0)))</f>
        <v>Cross-Sector</v>
      </c>
      <c r="B1803" s="234" t="str">
        <f>IF(ISBLANK(INDEX('Policy Characteristics'!B:B,MATCH($C1803,'Policy Characteristics'!$C:$C,0))),"",INDEX('Policy Characteristics'!B:B,MATCH($C1803,'Policy Characteristics'!$C:$C,0)))</f>
        <v>Fuel Taxes or Subsidies</v>
      </c>
      <c r="C1803" s="242" t="str">
        <f t="shared" si="55"/>
        <v>Additional Fuel Tax or Subsidy Rate by Fuel</v>
      </c>
      <c r="D1803" s="78" t="s">
        <v>710</v>
      </c>
      <c r="E1803" s="88" t="s">
        <v>735</v>
      </c>
      <c r="F1803" s="78" t="s">
        <v>714</v>
      </c>
      <c r="G1803" s="88" t="s">
        <v>728</v>
      </c>
      <c r="H1803" s="15">
        <v>2397</v>
      </c>
      <c r="I1803" s="235" t="s">
        <v>44</v>
      </c>
      <c r="J1803" s="236" t="str">
        <f>IF(ISBLANK(INDEX('Policy Characteristics'!D:D,MATCH($C1803,'Policy Characteristics'!$C:$C,0))),"",INDEX('Policy Characteristics'!D:D,MATCH($C1803,'Policy Characteristics'!$C:$C,0)))</f>
        <v>Fuel Taxes or Subsidies</v>
      </c>
      <c r="K1803" s="76" t="str">
        <f>IF(ISBLANK(INDEX('Policy Characteristics'!E:E,MATCH($C1803,'Policy Characteristics'!$C:$C,0))),"",INDEX('Policy Characteristics'!E:E,MATCH($C1803,'Policy Characteristics'!$C:$C,0)))</f>
        <v>cross fuel tax</v>
      </c>
      <c r="L1803" s="239">
        <f>IF(ISBLANK(INDEX('Policy Characteristics'!F:F,MATCH($C1803,'Policy Characteristics'!$C:$C,0))),"",INDEX('Policy Characteristics'!F:F,MATCH($C1803,'Policy Characteristics'!$C:$C,0)))</f>
        <v>-0.9</v>
      </c>
      <c r="M1803" s="239">
        <f>IF(ISBLANK(INDEX('Policy Characteristics'!G:G,MATCH($C1803,'Policy Characteristics'!$C:$C,0))),"",INDEX('Policy Characteristics'!G:G,MATCH($C1803,'Policy Characteristics'!$C:$C,0)))</f>
        <v>0.9</v>
      </c>
      <c r="N1803" s="239">
        <f>IF(ISBLANK(INDEX('Policy Characteristics'!H:H,MATCH($C1803,'Policy Characteristics'!$C:$C,0))),"",INDEX('Policy Characteristics'!H:H,MATCH($C1803,'Policy Characteristics'!$C:$C,0)))</f>
        <v>0.01</v>
      </c>
      <c r="O1803" s="76" t="str">
        <f>IF(ISBLANK(INDEX('Policy Characteristics'!I:I,MATCH($C1803,'Policy Characteristics'!$C:$C,0))),"",INDEX('Policy Characteristics'!I:I,MATCH($C1803,'Policy Characteristics'!$C:$C,0)))</f>
        <v>% of BAU price</v>
      </c>
      <c r="P1803" s="76" t="str">
        <f>IF(ISBLANK(INDEX('Policy Characteristics'!J:J,MATCH($C1803,'Policy Characteristics'!$C:$C,0))),"",INDEX('Policy Characteristics'!J:J,MATCH($C1803,'Policy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3" s="76" t="str">
        <f>IF(ISBLANK(INDEX('Policy Characteristics'!K:K,MATCH($C1803,'Policy Characteristics'!$C:$C,0))),"",INDEX('Policy Characteristics'!K:K,MATCH($C1803,'Policy Characteristics'!$C:$C,0)))</f>
        <v>fuels.html#fuel-taxes</v>
      </c>
      <c r="R1803" s="76" t="str">
        <f>IF(ISBLANK(INDEX('Policy Characteristics'!L:L,MATCH($C1803,'Policy Characteristics'!$C:$C,0))),"",INDEX('Policy Characteristics'!L:L,MATCH($C1803,'Policy Characteristics'!$C:$C,0)))</f>
        <v>fuel-taxes.html</v>
      </c>
    </row>
    <row r="1804" spans="1:18" x14ac:dyDescent="0.25">
      <c r="A1804" s="76" t="str">
        <f>IF(ISBLANK(INDEX('Policy Characteristics'!A:A,MATCH($C1804,'Policy Characteristics'!$C:$C,0))),"",INDEX('Policy Characteristics'!A:A,MATCH($C1804,'Policy Characteristics'!$C:$C,0)))</f>
        <v>Cross-Sector</v>
      </c>
      <c r="B1804" s="234" t="str">
        <f>IF(ISBLANK(INDEX('Policy Characteristics'!B:B,MATCH($C1804,'Policy Characteristics'!$C:$C,0))),"",INDEX('Policy Characteristics'!B:B,MATCH($C1804,'Policy Characteristics'!$C:$C,0)))</f>
        <v>Fuel Taxes or Subsidies</v>
      </c>
      <c r="C1804" s="242" t="str">
        <f t="shared" si="55"/>
        <v>Additional Fuel Tax or Subsidy Rate by Fuel</v>
      </c>
      <c r="D1804" s="78" t="s">
        <v>711</v>
      </c>
      <c r="E1804" s="88" t="s">
        <v>735</v>
      </c>
      <c r="F1804" s="78" t="s">
        <v>715</v>
      </c>
      <c r="G1804" s="88" t="s">
        <v>728</v>
      </c>
      <c r="H1804" s="15">
        <v>2398</v>
      </c>
      <c r="I1804" s="235" t="s">
        <v>44</v>
      </c>
      <c r="J1804" s="236" t="str">
        <f>IF(ISBLANK(INDEX('Policy Characteristics'!D:D,MATCH($C1804,'Policy Characteristics'!$C:$C,0))),"",INDEX('Policy Characteristics'!D:D,MATCH($C1804,'Policy Characteristics'!$C:$C,0)))</f>
        <v>Fuel Taxes or Subsidies</v>
      </c>
      <c r="K1804" s="76" t="str">
        <f>IF(ISBLANK(INDEX('Policy Characteristics'!E:E,MATCH($C1804,'Policy Characteristics'!$C:$C,0))),"",INDEX('Policy Characteristics'!E:E,MATCH($C1804,'Policy Characteristics'!$C:$C,0)))</f>
        <v>cross fuel tax</v>
      </c>
      <c r="L1804" s="239">
        <f>IF(ISBLANK(INDEX('Policy Characteristics'!F:F,MATCH($C1804,'Policy Characteristics'!$C:$C,0))),"",INDEX('Policy Characteristics'!F:F,MATCH($C1804,'Policy Characteristics'!$C:$C,0)))</f>
        <v>-0.9</v>
      </c>
      <c r="M1804" s="239">
        <f>IF(ISBLANK(INDEX('Policy Characteristics'!G:G,MATCH($C1804,'Policy Characteristics'!$C:$C,0))),"",INDEX('Policy Characteristics'!G:G,MATCH($C1804,'Policy Characteristics'!$C:$C,0)))</f>
        <v>0.9</v>
      </c>
      <c r="N1804" s="239">
        <f>IF(ISBLANK(INDEX('Policy Characteristics'!H:H,MATCH($C1804,'Policy Characteristics'!$C:$C,0))),"",INDEX('Policy Characteristics'!H:H,MATCH($C1804,'Policy Characteristics'!$C:$C,0)))</f>
        <v>0.01</v>
      </c>
      <c r="O1804" s="76" t="str">
        <f>IF(ISBLANK(INDEX('Policy Characteristics'!I:I,MATCH($C1804,'Policy Characteristics'!$C:$C,0))),"",INDEX('Policy Characteristics'!I:I,MATCH($C1804,'Policy Characteristics'!$C:$C,0)))</f>
        <v>% of BAU price</v>
      </c>
      <c r="P1804" s="76" t="str">
        <f>IF(ISBLANK(INDEX('Policy Characteristics'!J:J,MATCH($C1804,'Policy Characteristics'!$C:$C,0))),"",INDEX('Policy Characteristics'!J:J,MATCH($C1804,'Policy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4" s="76" t="str">
        <f>IF(ISBLANK(INDEX('Policy Characteristics'!K:K,MATCH($C1804,'Policy Characteristics'!$C:$C,0))),"",INDEX('Policy Characteristics'!K:K,MATCH($C1804,'Policy Characteristics'!$C:$C,0)))</f>
        <v>fuels.html#fuel-taxes</v>
      </c>
      <c r="R1804" s="76" t="str">
        <f>IF(ISBLANK(INDEX('Policy Characteristics'!L:L,MATCH($C1804,'Policy Characteristics'!$C:$C,0))),"",INDEX('Policy Characteristics'!L:L,MATCH($C1804,'Policy Characteristics'!$C:$C,0)))</f>
        <v>fuel-taxes.html</v>
      </c>
    </row>
    <row r="1805" spans="1:18" s="76" customFormat="1" x14ac:dyDescent="0.25">
      <c r="A1805" s="76" t="str">
        <f>IF(ISBLANK(INDEX('Policy Characteristics'!A:A,MATCH($C1805,'Policy Characteristics'!$C:$C,0))),"",INDEX('Policy Characteristics'!A:A,MATCH($C1805,'Policy Characteristics'!$C:$C,0)))</f>
        <v>Cross-Sector</v>
      </c>
      <c r="B1805" s="234" t="str">
        <f>IF(ISBLANK(INDEX('Policy Characteristics'!B:B,MATCH($C1805,'Policy Characteristics'!$C:$C,0))),"",INDEX('Policy Characteristics'!B:B,MATCH($C1805,'Policy Characteristics'!$C:$C,0)))</f>
        <v>Fuel Taxes or Subsidies</v>
      </c>
      <c r="C1805" s="242" t="str">
        <f t="shared" si="55"/>
        <v>Additional Fuel Tax or Subsidy Rate by Fuel</v>
      </c>
      <c r="D1805" s="88" t="s">
        <v>52</v>
      </c>
      <c r="E1805" s="88" t="s">
        <v>1917</v>
      </c>
      <c r="F1805" s="88" t="s">
        <v>93</v>
      </c>
      <c r="G1805" s="88" t="s">
        <v>671</v>
      </c>
      <c r="H1805" s="15">
        <v>2399</v>
      </c>
      <c r="I1805" s="247" t="s">
        <v>44</v>
      </c>
      <c r="J1805" s="236" t="str">
        <f>IF(ISBLANK(INDEX('Policy Characteristics'!D:D,MATCH($C1805,'Policy Characteristics'!$C:$C,0))),"",INDEX('Policy Characteristics'!D:D,MATCH($C1805,'Policy Characteristics'!$C:$C,0)))</f>
        <v>Fuel Taxes or Subsidies</v>
      </c>
      <c r="K1805" s="76" t="str">
        <f>IF(ISBLANK(INDEX('Policy Characteristics'!E:E,MATCH($C1805,'Policy Characteristics'!$C:$C,0))),"",INDEX('Policy Characteristics'!E:E,MATCH($C1805,'Policy Characteristics'!$C:$C,0)))</f>
        <v>cross fuel tax</v>
      </c>
      <c r="L1805" s="239">
        <f>IF(ISBLANK(INDEX('Policy Characteristics'!F:F,MATCH($C1805,'Policy Characteristics'!$C:$C,0))),"",INDEX('Policy Characteristics'!F:F,MATCH($C1805,'Policy Characteristics'!$C:$C,0)))</f>
        <v>-0.9</v>
      </c>
      <c r="M1805" s="239">
        <f>IF(ISBLANK(INDEX('Policy Characteristics'!G:G,MATCH($C1805,'Policy Characteristics'!$C:$C,0))),"",INDEX('Policy Characteristics'!G:G,MATCH($C1805,'Policy Characteristics'!$C:$C,0)))</f>
        <v>0.9</v>
      </c>
      <c r="N1805" s="239">
        <f>IF(ISBLANK(INDEX('Policy Characteristics'!H:H,MATCH($C1805,'Policy Characteristics'!$C:$C,0))),"",INDEX('Policy Characteristics'!H:H,MATCH($C1805,'Policy Characteristics'!$C:$C,0)))</f>
        <v>0.01</v>
      </c>
      <c r="O1805" s="76" t="str">
        <f>IF(ISBLANK(INDEX('Policy Characteristics'!I:I,MATCH($C1805,'Policy Characteristics'!$C:$C,0))),"",INDEX('Policy Characteristics'!I:I,MATCH($C1805,'Policy Characteristics'!$C:$C,0)))</f>
        <v>% of BAU price</v>
      </c>
      <c r="P1805" s="76" t="str">
        <f>IF(ISBLANK(INDEX('Policy Characteristics'!J:J,MATCH($C1805,'Policy Characteristics'!$C:$C,0))),"",INDEX('Policy Characteristics'!J:J,MATCH($C1805,'Policy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5" s="76" t="str">
        <f>IF(ISBLANK(INDEX('Policy Characteristics'!K:K,MATCH($C1805,'Policy Characteristics'!$C:$C,0))),"",INDEX('Policy Characteristics'!K:K,MATCH($C1805,'Policy Characteristics'!$C:$C,0)))</f>
        <v>fuels.html#fuel-taxes</v>
      </c>
      <c r="R1805" s="76" t="str">
        <f>IF(ISBLANK(INDEX('Policy Characteristics'!L:L,MATCH($C1805,'Policy Characteristics'!$C:$C,0))),"",INDEX('Policy Characteristics'!L:L,MATCH($C1805,'Policy Characteristics'!$C:$C,0)))</f>
        <v>fuel-taxes.html</v>
      </c>
    </row>
    <row r="1806" spans="1:18" s="76" customFormat="1" x14ac:dyDescent="0.25">
      <c r="A1806" s="76" t="str">
        <f>IF(ISBLANK(INDEX('Policy Characteristics'!A:A,MATCH($C1806,'Policy Characteristics'!$C:$C,0))),"",INDEX('Policy Characteristics'!A:A,MATCH($C1806,'Policy Characteristics'!$C:$C,0)))</f>
        <v>Cross-Sector</v>
      </c>
      <c r="B1806" s="234" t="str">
        <f>IF(ISBLANK(INDEX('Policy Characteristics'!B:B,MATCH($C1806,'Policy Characteristics'!$C:$C,0))),"",INDEX('Policy Characteristics'!B:B,MATCH($C1806,'Policy Characteristics'!$C:$C,0)))</f>
        <v>Fuel Taxes or Subsidies</v>
      </c>
      <c r="C1806" s="242" t="str">
        <f t="shared" si="55"/>
        <v>Additional Fuel Tax or Subsidy Rate by Fuel</v>
      </c>
      <c r="D1806" s="78" t="s">
        <v>447</v>
      </c>
      <c r="E1806" s="88" t="s">
        <v>1917</v>
      </c>
      <c r="F1806" s="78" t="s">
        <v>444</v>
      </c>
      <c r="G1806" s="88" t="s">
        <v>671</v>
      </c>
      <c r="H1806" s="15">
        <v>2400</v>
      </c>
      <c r="I1806" s="247" t="s">
        <v>44</v>
      </c>
      <c r="J1806" s="236" t="str">
        <f>IF(ISBLANK(INDEX('Policy Characteristics'!D:D,MATCH($C1806,'Policy Characteristics'!$C:$C,0))),"",INDEX('Policy Characteristics'!D:D,MATCH($C1806,'Policy Characteristics'!$C:$C,0)))</f>
        <v>Fuel Taxes or Subsidies</v>
      </c>
      <c r="K1806" s="76" t="str">
        <f>IF(ISBLANK(INDEX('Policy Characteristics'!E:E,MATCH($C1806,'Policy Characteristics'!$C:$C,0))),"",INDEX('Policy Characteristics'!E:E,MATCH($C1806,'Policy Characteristics'!$C:$C,0)))</f>
        <v>cross fuel tax</v>
      </c>
      <c r="L1806" s="239">
        <f>IF(ISBLANK(INDEX('Policy Characteristics'!F:F,MATCH($C1806,'Policy Characteristics'!$C:$C,0))),"",INDEX('Policy Characteristics'!F:F,MATCH($C1806,'Policy Characteristics'!$C:$C,0)))</f>
        <v>-0.9</v>
      </c>
      <c r="M1806" s="239">
        <f>IF(ISBLANK(INDEX('Policy Characteristics'!G:G,MATCH($C1806,'Policy Characteristics'!$C:$C,0))),"",INDEX('Policy Characteristics'!G:G,MATCH($C1806,'Policy Characteristics'!$C:$C,0)))</f>
        <v>0.9</v>
      </c>
      <c r="N1806" s="239">
        <f>IF(ISBLANK(INDEX('Policy Characteristics'!H:H,MATCH($C1806,'Policy Characteristics'!$C:$C,0))),"",INDEX('Policy Characteristics'!H:H,MATCH($C1806,'Policy Characteristics'!$C:$C,0)))</f>
        <v>0.01</v>
      </c>
      <c r="O1806" s="76" t="str">
        <f>IF(ISBLANK(INDEX('Policy Characteristics'!I:I,MATCH($C1806,'Policy Characteristics'!$C:$C,0))),"",INDEX('Policy Characteristics'!I:I,MATCH($C1806,'Policy Characteristics'!$C:$C,0)))</f>
        <v>% of BAU price</v>
      </c>
      <c r="P1806" s="76" t="str">
        <f>IF(ISBLANK(INDEX('Policy Characteristics'!J:J,MATCH($C1806,'Policy Characteristics'!$C:$C,0))),"",INDEX('Policy Characteristics'!J:J,MATCH($C1806,'Policy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6" s="76" t="str">
        <f>IF(ISBLANK(INDEX('Policy Characteristics'!K:K,MATCH($C1806,'Policy Characteristics'!$C:$C,0))),"",INDEX('Policy Characteristics'!K:K,MATCH($C1806,'Policy Characteristics'!$C:$C,0)))</f>
        <v>fuels.html#fuel-taxes</v>
      </c>
      <c r="R1806" s="76" t="str">
        <f>IF(ISBLANK(INDEX('Policy Characteristics'!L:L,MATCH($C1806,'Policy Characteristics'!$C:$C,0))),"",INDEX('Policy Characteristics'!L:L,MATCH($C1806,'Policy Characteristics'!$C:$C,0)))</f>
        <v>fuel-taxes.html</v>
      </c>
    </row>
    <row r="1807" spans="1:18" s="76" customFormat="1" x14ac:dyDescent="0.25">
      <c r="A1807" s="76" t="str">
        <f>IF(ISBLANK(INDEX('Policy Characteristics'!A:A,MATCH($C1807,'Policy Characteristics'!$C:$C,0))),"",INDEX('Policy Characteristics'!A:A,MATCH($C1807,'Policy Characteristics'!$C:$C,0)))</f>
        <v>Cross-Sector</v>
      </c>
      <c r="B1807" s="234" t="str">
        <f>IF(ISBLANK(INDEX('Policy Characteristics'!B:B,MATCH($C1807,'Policy Characteristics'!$C:$C,0))),"",INDEX('Policy Characteristics'!B:B,MATCH($C1807,'Policy Characteristics'!$C:$C,0)))</f>
        <v>Fuel Taxes or Subsidies</v>
      </c>
      <c r="C1807" s="242" t="str">
        <f t="shared" si="55"/>
        <v>Additional Fuel Tax or Subsidy Rate by Fuel</v>
      </c>
      <c r="D1807" s="78" t="s">
        <v>46</v>
      </c>
      <c r="E1807" s="88" t="s">
        <v>1917</v>
      </c>
      <c r="F1807" s="78" t="s">
        <v>87</v>
      </c>
      <c r="G1807" s="88" t="s">
        <v>671</v>
      </c>
      <c r="H1807" s="15">
        <v>2401</v>
      </c>
      <c r="I1807" s="247" t="s">
        <v>44</v>
      </c>
      <c r="J1807" s="236" t="str">
        <f>IF(ISBLANK(INDEX('Policy Characteristics'!D:D,MATCH($C1807,'Policy Characteristics'!$C:$C,0))),"",INDEX('Policy Characteristics'!D:D,MATCH($C1807,'Policy Characteristics'!$C:$C,0)))</f>
        <v>Fuel Taxes or Subsidies</v>
      </c>
      <c r="K1807" s="76" t="str">
        <f>IF(ISBLANK(INDEX('Policy Characteristics'!E:E,MATCH($C1807,'Policy Characteristics'!$C:$C,0))),"",INDEX('Policy Characteristics'!E:E,MATCH($C1807,'Policy Characteristics'!$C:$C,0)))</f>
        <v>cross fuel tax</v>
      </c>
      <c r="L1807" s="239">
        <f>IF(ISBLANK(INDEX('Policy Characteristics'!F:F,MATCH($C1807,'Policy Characteristics'!$C:$C,0))),"",INDEX('Policy Characteristics'!F:F,MATCH($C1807,'Policy Characteristics'!$C:$C,0)))</f>
        <v>-0.9</v>
      </c>
      <c r="M1807" s="239">
        <f>IF(ISBLANK(INDEX('Policy Characteristics'!G:G,MATCH($C1807,'Policy Characteristics'!$C:$C,0))),"",INDEX('Policy Characteristics'!G:G,MATCH($C1807,'Policy Characteristics'!$C:$C,0)))</f>
        <v>0.9</v>
      </c>
      <c r="N1807" s="239">
        <f>IF(ISBLANK(INDEX('Policy Characteristics'!H:H,MATCH($C1807,'Policy Characteristics'!$C:$C,0))),"",INDEX('Policy Characteristics'!H:H,MATCH($C1807,'Policy Characteristics'!$C:$C,0)))</f>
        <v>0.01</v>
      </c>
      <c r="O1807" s="76" t="str">
        <f>IF(ISBLANK(INDEX('Policy Characteristics'!I:I,MATCH($C1807,'Policy Characteristics'!$C:$C,0))),"",INDEX('Policy Characteristics'!I:I,MATCH($C1807,'Policy Characteristics'!$C:$C,0)))</f>
        <v>% of BAU price</v>
      </c>
      <c r="P1807" s="76" t="str">
        <f>IF(ISBLANK(INDEX('Policy Characteristics'!J:J,MATCH($C1807,'Policy Characteristics'!$C:$C,0))),"",INDEX('Policy Characteristics'!J:J,MATCH($C1807,'Policy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7" s="76" t="str">
        <f>IF(ISBLANK(INDEX('Policy Characteristics'!K:K,MATCH($C1807,'Policy Characteristics'!$C:$C,0))),"",INDEX('Policy Characteristics'!K:K,MATCH($C1807,'Policy Characteristics'!$C:$C,0)))</f>
        <v>fuels.html#fuel-taxes</v>
      </c>
      <c r="R1807" s="76" t="str">
        <f>IF(ISBLANK(INDEX('Policy Characteristics'!L:L,MATCH($C1807,'Policy Characteristics'!$C:$C,0))),"",INDEX('Policy Characteristics'!L:L,MATCH($C1807,'Policy Characteristics'!$C:$C,0)))</f>
        <v>fuel-taxes.html</v>
      </c>
    </row>
    <row r="1808" spans="1:18" s="76" customFormat="1" x14ac:dyDescent="0.25">
      <c r="A1808" s="76" t="str">
        <f>IF(ISBLANK(INDEX('Policy Characteristics'!A:A,MATCH($C1808,'Policy Characteristics'!$C:$C,0))),"",INDEX('Policy Characteristics'!A:A,MATCH($C1808,'Policy Characteristics'!$C:$C,0)))</f>
        <v>Cross-Sector</v>
      </c>
      <c r="B1808" s="234" t="str">
        <f>IF(ISBLANK(INDEX('Policy Characteristics'!B:B,MATCH($C1808,'Policy Characteristics'!$C:$C,0))),"",INDEX('Policy Characteristics'!B:B,MATCH($C1808,'Policy Characteristics'!$C:$C,0)))</f>
        <v>Fuel Taxes or Subsidies</v>
      </c>
      <c r="C1808" s="242" t="str">
        <f t="shared" si="55"/>
        <v>Additional Fuel Tax or Subsidy Rate by Fuel</v>
      </c>
      <c r="D1808" s="78" t="s">
        <v>47</v>
      </c>
      <c r="E1808" s="88" t="s">
        <v>1917</v>
      </c>
      <c r="F1808" s="78" t="s">
        <v>88</v>
      </c>
      <c r="G1808" s="88" t="s">
        <v>671</v>
      </c>
      <c r="H1808" s="15">
        <v>2402</v>
      </c>
      <c r="I1808" s="247" t="s">
        <v>44</v>
      </c>
      <c r="J1808" s="236" t="str">
        <f>IF(ISBLANK(INDEX('Policy Characteristics'!D:D,MATCH($C1808,'Policy Characteristics'!$C:$C,0))),"",INDEX('Policy Characteristics'!D:D,MATCH($C1808,'Policy Characteristics'!$C:$C,0)))</f>
        <v>Fuel Taxes or Subsidies</v>
      </c>
      <c r="K1808" s="76" t="str">
        <f>IF(ISBLANK(INDEX('Policy Characteristics'!E:E,MATCH($C1808,'Policy Characteristics'!$C:$C,0))),"",INDEX('Policy Characteristics'!E:E,MATCH($C1808,'Policy Characteristics'!$C:$C,0)))</f>
        <v>cross fuel tax</v>
      </c>
      <c r="L1808" s="239">
        <f>IF(ISBLANK(INDEX('Policy Characteristics'!F:F,MATCH($C1808,'Policy Characteristics'!$C:$C,0))),"",INDEX('Policy Characteristics'!F:F,MATCH($C1808,'Policy Characteristics'!$C:$C,0)))</f>
        <v>-0.9</v>
      </c>
      <c r="M1808" s="239">
        <f>IF(ISBLANK(INDEX('Policy Characteristics'!G:G,MATCH($C1808,'Policy Characteristics'!$C:$C,0))),"",INDEX('Policy Characteristics'!G:G,MATCH($C1808,'Policy Characteristics'!$C:$C,0)))</f>
        <v>0.9</v>
      </c>
      <c r="N1808" s="239">
        <f>IF(ISBLANK(INDEX('Policy Characteristics'!H:H,MATCH($C1808,'Policy Characteristics'!$C:$C,0))),"",INDEX('Policy Characteristics'!H:H,MATCH($C1808,'Policy Characteristics'!$C:$C,0)))</f>
        <v>0.01</v>
      </c>
      <c r="O1808" s="76" t="str">
        <f>IF(ISBLANK(INDEX('Policy Characteristics'!I:I,MATCH($C1808,'Policy Characteristics'!$C:$C,0))),"",INDEX('Policy Characteristics'!I:I,MATCH($C1808,'Policy Characteristics'!$C:$C,0)))</f>
        <v>% of BAU price</v>
      </c>
      <c r="P1808" s="76" t="str">
        <f>IF(ISBLANK(INDEX('Policy Characteristics'!J:J,MATCH($C1808,'Policy Characteristics'!$C:$C,0))),"",INDEX('Policy Characteristics'!J:J,MATCH($C1808,'Policy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8" s="76" t="str">
        <f>IF(ISBLANK(INDEX('Policy Characteristics'!K:K,MATCH($C1808,'Policy Characteristics'!$C:$C,0))),"",INDEX('Policy Characteristics'!K:K,MATCH($C1808,'Policy Characteristics'!$C:$C,0)))</f>
        <v>fuels.html#fuel-taxes</v>
      </c>
      <c r="R1808" s="76" t="str">
        <f>IF(ISBLANK(INDEX('Policy Characteristics'!L:L,MATCH($C1808,'Policy Characteristics'!$C:$C,0))),"",INDEX('Policy Characteristics'!L:L,MATCH($C1808,'Policy Characteristics'!$C:$C,0)))</f>
        <v>fuel-taxes.html</v>
      </c>
    </row>
    <row r="1809" spans="1:18" s="76" customFormat="1" x14ac:dyDescent="0.25">
      <c r="A1809" s="76" t="str">
        <f>IF(ISBLANK(INDEX('Policy Characteristics'!A:A,MATCH($C1809,'Policy Characteristics'!$C:$C,0))),"",INDEX('Policy Characteristics'!A:A,MATCH($C1809,'Policy Characteristics'!$C:$C,0)))</f>
        <v>Cross-Sector</v>
      </c>
      <c r="B1809" s="234" t="str">
        <f>IF(ISBLANK(INDEX('Policy Characteristics'!B:B,MATCH($C1809,'Policy Characteristics'!$C:$C,0))),"",INDEX('Policy Characteristics'!B:B,MATCH($C1809,'Policy Characteristics'!$C:$C,0)))</f>
        <v>Fuel Taxes or Subsidies</v>
      </c>
      <c r="C1809" s="242" t="str">
        <f t="shared" si="55"/>
        <v>Additional Fuel Tax or Subsidy Rate by Fuel</v>
      </c>
      <c r="D1809" s="78" t="s">
        <v>51</v>
      </c>
      <c r="E1809" s="88" t="s">
        <v>1917</v>
      </c>
      <c r="F1809" s="78" t="s">
        <v>92</v>
      </c>
      <c r="G1809" s="88" t="s">
        <v>671</v>
      </c>
      <c r="H1809" s="15">
        <v>2403</v>
      </c>
      <c r="I1809" s="247" t="s">
        <v>44</v>
      </c>
      <c r="J1809" s="236" t="str">
        <f>IF(ISBLANK(INDEX('Policy Characteristics'!D:D,MATCH($C1809,'Policy Characteristics'!$C:$C,0))),"",INDEX('Policy Characteristics'!D:D,MATCH($C1809,'Policy Characteristics'!$C:$C,0)))</f>
        <v>Fuel Taxes or Subsidies</v>
      </c>
      <c r="K1809" s="76" t="str">
        <f>IF(ISBLANK(INDEX('Policy Characteristics'!E:E,MATCH($C1809,'Policy Characteristics'!$C:$C,0))),"",INDEX('Policy Characteristics'!E:E,MATCH($C1809,'Policy Characteristics'!$C:$C,0)))</f>
        <v>cross fuel tax</v>
      </c>
      <c r="L1809" s="239">
        <f>IF(ISBLANK(INDEX('Policy Characteristics'!F:F,MATCH($C1809,'Policy Characteristics'!$C:$C,0))),"",INDEX('Policy Characteristics'!F:F,MATCH($C1809,'Policy Characteristics'!$C:$C,0)))</f>
        <v>-0.9</v>
      </c>
      <c r="M1809" s="239">
        <f>IF(ISBLANK(INDEX('Policy Characteristics'!G:G,MATCH($C1809,'Policy Characteristics'!$C:$C,0))),"",INDEX('Policy Characteristics'!G:G,MATCH($C1809,'Policy Characteristics'!$C:$C,0)))</f>
        <v>0.9</v>
      </c>
      <c r="N1809" s="239">
        <f>IF(ISBLANK(INDEX('Policy Characteristics'!H:H,MATCH($C1809,'Policy Characteristics'!$C:$C,0))),"",INDEX('Policy Characteristics'!H:H,MATCH($C1809,'Policy Characteristics'!$C:$C,0)))</f>
        <v>0.01</v>
      </c>
      <c r="O1809" s="76" t="str">
        <f>IF(ISBLANK(INDEX('Policy Characteristics'!I:I,MATCH($C1809,'Policy Characteristics'!$C:$C,0))),"",INDEX('Policy Characteristics'!I:I,MATCH($C1809,'Policy Characteristics'!$C:$C,0)))</f>
        <v>% of BAU price</v>
      </c>
      <c r="P1809" s="76" t="str">
        <f>IF(ISBLANK(INDEX('Policy Characteristics'!J:J,MATCH($C1809,'Policy Characteristics'!$C:$C,0))),"",INDEX('Policy Characteristics'!J:J,MATCH($C1809,'Policy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9" s="76" t="str">
        <f>IF(ISBLANK(INDEX('Policy Characteristics'!K:K,MATCH($C1809,'Policy Characteristics'!$C:$C,0))),"",INDEX('Policy Characteristics'!K:K,MATCH($C1809,'Policy Characteristics'!$C:$C,0)))</f>
        <v>fuels.html#fuel-taxes</v>
      </c>
      <c r="R1809" s="76" t="str">
        <f>IF(ISBLANK(INDEX('Policy Characteristics'!L:L,MATCH($C1809,'Policy Characteristics'!$C:$C,0))),"",INDEX('Policy Characteristics'!L:L,MATCH($C1809,'Policy Characteristics'!$C:$C,0)))</f>
        <v>fuel-taxes.html</v>
      </c>
    </row>
    <row r="1810" spans="1:18" s="76" customFormat="1" x14ac:dyDescent="0.25">
      <c r="A1810" s="76" t="str">
        <f>IF(ISBLANK(INDEX('Policy Characteristics'!A:A,MATCH($C1810,'Policy Characteristics'!$C:$C,0))),"",INDEX('Policy Characteristics'!A:A,MATCH($C1810,'Policy Characteristics'!$C:$C,0)))</f>
        <v>Cross-Sector</v>
      </c>
      <c r="B1810" s="234" t="str">
        <f>IF(ISBLANK(INDEX('Policy Characteristics'!B:B,MATCH($C1810,'Policy Characteristics'!$C:$C,0))),"",INDEX('Policy Characteristics'!B:B,MATCH($C1810,'Policy Characteristics'!$C:$C,0)))</f>
        <v>Fuel Taxes or Subsidies</v>
      </c>
      <c r="C1810" s="242" t="str">
        <f t="shared" si="55"/>
        <v>Additional Fuel Tax or Subsidy Rate by Fuel</v>
      </c>
      <c r="D1810" s="78" t="s">
        <v>53</v>
      </c>
      <c r="E1810" s="88" t="s">
        <v>1917</v>
      </c>
      <c r="F1810" s="78" t="s">
        <v>95</v>
      </c>
      <c r="G1810" s="88" t="s">
        <v>671</v>
      </c>
      <c r="H1810" s="15">
        <v>2404</v>
      </c>
      <c r="I1810" s="247" t="s">
        <v>44</v>
      </c>
      <c r="J1810" s="236" t="str">
        <f>IF(ISBLANK(INDEX('Policy Characteristics'!D:D,MATCH($C1810,'Policy Characteristics'!$C:$C,0))),"",INDEX('Policy Characteristics'!D:D,MATCH($C1810,'Policy Characteristics'!$C:$C,0)))</f>
        <v>Fuel Taxes or Subsidies</v>
      </c>
      <c r="K1810" s="76" t="str">
        <f>IF(ISBLANK(INDEX('Policy Characteristics'!E:E,MATCH($C1810,'Policy Characteristics'!$C:$C,0))),"",INDEX('Policy Characteristics'!E:E,MATCH($C1810,'Policy Characteristics'!$C:$C,0)))</f>
        <v>cross fuel tax</v>
      </c>
      <c r="L1810" s="239">
        <f>IF(ISBLANK(INDEX('Policy Characteristics'!F:F,MATCH($C1810,'Policy Characteristics'!$C:$C,0))),"",INDEX('Policy Characteristics'!F:F,MATCH($C1810,'Policy Characteristics'!$C:$C,0)))</f>
        <v>-0.9</v>
      </c>
      <c r="M1810" s="239">
        <f>IF(ISBLANK(INDEX('Policy Characteristics'!G:G,MATCH($C1810,'Policy Characteristics'!$C:$C,0))),"",INDEX('Policy Characteristics'!G:G,MATCH($C1810,'Policy Characteristics'!$C:$C,0)))</f>
        <v>0.9</v>
      </c>
      <c r="N1810" s="239">
        <f>IF(ISBLANK(INDEX('Policy Characteristics'!H:H,MATCH($C1810,'Policy Characteristics'!$C:$C,0))),"",INDEX('Policy Characteristics'!H:H,MATCH($C1810,'Policy Characteristics'!$C:$C,0)))</f>
        <v>0.01</v>
      </c>
      <c r="O1810" s="76" t="str">
        <f>IF(ISBLANK(INDEX('Policy Characteristics'!I:I,MATCH($C1810,'Policy Characteristics'!$C:$C,0))),"",INDEX('Policy Characteristics'!I:I,MATCH($C1810,'Policy Characteristics'!$C:$C,0)))</f>
        <v>% of BAU price</v>
      </c>
      <c r="P1810" s="76" t="str">
        <f>IF(ISBLANK(INDEX('Policy Characteristics'!J:J,MATCH($C1810,'Policy Characteristics'!$C:$C,0))),"",INDEX('Policy Characteristics'!J:J,MATCH($C1810,'Policy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0" s="76" t="str">
        <f>IF(ISBLANK(INDEX('Policy Characteristics'!K:K,MATCH($C1810,'Policy Characteristics'!$C:$C,0))),"",INDEX('Policy Characteristics'!K:K,MATCH($C1810,'Policy Characteristics'!$C:$C,0)))</f>
        <v>fuels.html#fuel-taxes</v>
      </c>
      <c r="R1810" s="76" t="str">
        <f>IF(ISBLANK(INDEX('Policy Characteristics'!L:L,MATCH($C1810,'Policy Characteristics'!$C:$C,0))),"",INDEX('Policy Characteristics'!L:L,MATCH($C1810,'Policy Characteristics'!$C:$C,0)))</f>
        <v>fuel-taxes.html</v>
      </c>
    </row>
    <row r="1811" spans="1:18" s="76" customFormat="1" x14ac:dyDescent="0.25">
      <c r="A1811" s="76" t="str">
        <f>IF(ISBLANK(INDEX('Policy Characteristics'!A:A,MATCH($C1811,'Policy Characteristics'!$C:$C,0))),"",INDEX('Policy Characteristics'!A:A,MATCH($C1811,'Policy Characteristics'!$C:$C,0)))</f>
        <v>Cross-Sector</v>
      </c>
      <c r="B1811" s="234" t="str">
        <f>IF(ISBLANK(INDEX('Policy Characteristics'!B:B,MATCH($C1811,'Policy Characteristics'!$C:$C,0))),"",INDEX('Policy Characteristics'!B:B,MATCH($C1811,'Policy Characteristics'!$C:$C,0)))</f>
        <v>Fuel Taxes or Subsidies</v>
      </c>
      <c r="C1811" s="242" t="str">
        <f t="shared" si="55"/>
        <v>Additional Fuel Tax or Subsidy Rate by Fuel</v>
      </c>
      <c r="D1811" s="78" t="s">
        <v>54</v>
      </c>
      <c r="E1811" s="88" t="s">
        <v>1917</v>
      </c>
      <c r="F1811" s="78" t="s">
        <v>96</v>
      </c>
      <c r="G1811" s="88" t="s">
        <v>671</v>
      </c>
      <c r="H1811" s="15">
        <v>2405</v>
      </c>
      <c r="I1811" s="247" t="s">
        <v>44</v>
      </c>
      <c r="J1811" s="236" t="str">
        <f>IF(ISBLANK(INDEX('Policy Characteristics'!D:D,MATCH($C1811,'Policy Characteristics'!$C:$C,0))),"",INDEX('Policy Characteristics'!D:D,MATCH($C1811,'Policy Characteristics'!$C:$C,0)))</f>
        <v>Fuel Taxes or Subsidies</v>
      </c>
      <c r="K1811" s="76" t="str">
        <f>IF(ISBLANK(INDEX('Policy Characteristics'!E:E,MATCH($C1811,'Policy Characteristics'!$C:$C,0))),"",INDEX('Policy Characteristics'!E:E,MATCH($C1811,'Policy Characteristics'!$C:$C,0)))</f>
        <v>cross fuel tax</v>
      </c>
      <c r="L1811" s="239">
        <f>IF(ISBLANK(INDEX('Policy Characteristics'!F:F,MATCH($C1811,'Policy Characteristics'!$C:$C,0))),"",INDEX('Policy Characteristics'!F:F,MATCH($C1811,'Policy Characteristics'!$C:$C,0)))</f>
        <v>-0.9</v>
      </c>
      <c r="M1811" s="239">
        <f>IF(ISBLANK(INDEX('Policy Characteristics'!G:G,MATCH($C1811,'Policy Characteristics'!$C:$C,0))),"",INDEX('Policy Characteristics'!G:G,MATCH($C1811,'Policy Characteristics'!$C:$C,0)))</f>
        <v>0.9</v>
      </c>
      <c r="N1811" s="239">
        <f>IF(ISBLANK(INDEX('Policy Characteristics'!H:H,MATCH($C1811,'Policy Characteristics'!$C:$C,0))),"",INDEX('Policy Characteristics'!H:H,MATCH($C1811,'Policy Characteristics'!$C:$C,0)))</f>
        <v>0.01</v>
      </c>
      <c r="O1811" s="76" t="str">
        <f>IF(ISBLANK(INDEX('Policy Characteristics'!I:I,MATCH($C1811,'Policy Characteristics'!$C:$C,0))),"",INDEX('Policy Characteristics'!I:I,MATCH($C1811,'Policy Characteristics'!$C:$C,0)))</f>
        <v>% of BAU price</v>
      </c>
      <c r="P1811" s="76" t="str">
        <f>IF(ISBLANK(INDEX('Policy Characteristics'!J:J,MATCH($C1811,'Policy Characteristics'!$C:$C,0))),"",INDEX('Policy Characteristics'!J:J,MATCH($C1811,'Policy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1" s="76" t="str">
        <f>IF(ISBLANK(INDEX('Policy Characteristics'!K:K,MATCH($C1811,'Policy Characteristics'!$C:$C,0))),"",INDEX('Policy Characteristics'!K:K,MATCH($C1811,'Policy Characteristics'!$C:$C,0)))</f>
        <v>fuels.html#fuel-taxes</v>
      </c>
      <c r="R1811" s="76" t="str">
        <f>IF(ISBLANK(INDEX('Policy Characteristics'!L:L,MATCH($C1811,'Policy Characteristics'!$C:$C,0))),"",INDEX('Policy Characteristics'!L:L,MATCH($C1811,'Policy Characteristics'!$C:$C,0)))</f>
        <v>fuel-taxes.html</v>
      </c>
    </row>
    <row r="1812" spans="1:18" s="76" customFormat="1" x14ac:dyDescent="0.25">
      <c r="A1812" s="76" t="str">
        <f>IF(ISBLANK(INDEX('Policy Characteristics'!A:A,MATCH($C1812,'Policy Characteristics'!$C:$C,0))),"",INDEX('Policy Characteristics'!A:A,MATCH($C1812,'Policy Characteristics'!$C:$C,0)))</f>
        <v>Cross-Sector</v>
      </c>
      <c r="B1812" s="234" t="str">
        <f>IF(ISBLANK(INDEX('Policy Characteristics'!B:B,MATCH($C1812,'Policy Characteristics'!$C:$C,0))),"",INDEX('Policy Characteristics'!B:B,MATCH($C1812,'Policy Characteristics'!$C:$C,0)))</f>
        <v>Fuel Taxes or Subsidies</v>
      </c>
      <c r="C1812" s="242" t="str">
        <f t="shared" si="55"/>
        <v>Additional Fuel Tax or Subsidy Rate by Fuel</v>
      </c>
      <c r="D1812" s="78" t="s">
        <v>55</v>
      </c>
      <c r="E1812" s="88" t="s">
        <v>1917</v>
      </c>
      <c r="F1812" s="78" t="s">
        <v>97</v>
      </c>
      <c r="G1812" s="88" t="s">
        <v>671</v>
      </c>
      <c r="H1812" s="15">
        <v>2406</v>
      </c>
      <c r="I1812" s="247" t="s">
        <v>44</v>
      </c>
      <c r="J1812" s="236" t="str">
        <f>IF(ISBLANK(INDEX('Policy Characteristics'!D:D,MATCH($C1812,'Policy Characteristics'!$C:$C,0))),"",INDEX('Policy Characteristics'!D:D,MATCH($C1812,'Policy Characteristics'!$C:$C,0)))</f>
        <v>Fuel Taxes or Subsidies</v>
      </c>
      <c r="K1812" s="76" t="str">
        <f>IF(ISBLANK(INDEX('Policy Characteristics'!E:E,MATCH($C1812,'Policy Characteristics'!$C:$C,0))),"",INDEX('Policy Characteristics'!E:E,MATCH($C1812,'Policy Characteristics'!$C:$C,0)))</f>
        <v>cross fuel tax</v>
      </c>
      <c r="L1812" s="239">
        <f>IF(ISBLANK(INDEX('Policy Characteristics'!F:F,MATCH($C1812,'Policy Characteristics'!$C:$C,0))),"",INDEX('Policy Characteristics'!F:F,MATCH($C1812,'Policy Characteristics'!$C:$C,0)))</f>
        <v>-0.9</v>
      </c>
      <c r="M1812" s="239">
        <f>IF(ISBLANK(INDEX('Policy Characteristics'!G:G,MATCH($C1812,'Policy Characteristics'!$C:$C,0))),"",INDEX('Policy Characteristics'!G:G,MATCH($C1812,'Policy Characteristics'!$C:$C,0)))</f>
        <v>0.9</v>
      </c>
      <c r="N1812" s="239">
        <f>IF(ISBLANK(INDEX('Policy Characteristics'!H:H,MATCH($C1812,'Policy Characteristics'!$C:$C,0))),"",INDEX('Policy Characteristics'!H:H,MATCH($C1812,'Policy Characteristics'!$C:$C,0)))</f>
        <v>0.01</v>
      </c>
      <c r="O1812" s="76" t="str">
        <f>IF(ISBLANK(INDEX('Policy Characteristics'!I:I,MATCH($C1812,'Policy Characteristics'!$C:$C,0))),"",INDEX('Policy Characteristics'!I:I,MATCH($C1812,'Policy Characteristics'!$C:$C,0)))</f>
        <v>% of BAU price</v>
      </c>
      <c r="P1812" s="76" t="str">
        <f>IF(ISBLANK(INDEX('Policy Characteristics'!J:J,MATCH($C1812,'Policy Characteristics'!$C:$C,0))),"",INDEX('Policy Characteristics'!J:J,MATCH($C1812,'Policy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2" s="76" t="str">
        <f>IF(ISBLANK(INDEX('Policy Characteristics'!K:K,MATCH($C1812,'Policy Characteristics'!$C:$C,0))),"",INDEX('Policy Characteristics'!K:K,MATCH($C1812,'Policy Characteristics'!$C:$C,0)))</f>
        <v>fuels.html#fuel-taxes</v>
      </c>
      <c r="R1812" s="76" t="str">
        <f>IF(ISBLANK(INDEX('Policy Characteristics'!L:L,MATCH($C1812,'Policy Characteristics'!$C:$C,0))),"",INDEX('Policy Characteristics'!L:L,MATCH($C1812,'Policy Characteristics'!$C:$C,0)))</f>
        <v>fuel-taxes.html</v>
      </c>
    </row>
    <row r="1813" spans="1:18" s="76" customFormat="1" x14ac:dyDescent="0.25">
      <c r="A1813" s="76" t="str">
        <f>IF(ISBLANK(INDEX('Policy Characteristics'!A:A,MATCH($C1813,'Policy Characteristics'!$C:$C,0))),"",INDEX('Policy Characteristics'!A:A,MATCH($C1813,'Policy Characteristics'!$C:$C,0)))</f>
        <v>Cross-Sector</v>
      </c>
      <c r="B1813" s="234" t="str">
        <f>IF(ISBLANK(INDEX('Policy Characteristics'!B:B,MATCH($C1813,'Policy Characteristics'!$C:$C,0))),"",INDEX('Policy Characteristics'!B:B,MATCH($C1813,'Policy Characteristics'!$C:$C,0)))</f>
        <v>Fuel Taxes or Subsidies</v>
      </c>
      <c r="C1813" s="242" t="str">
        <f t="shared" si="55"/>
        <v>Additional Fuel Tax or Subsidy Rate by Fuel</v>
      </c>
      <c r="D1813" s="78" t="s">
        <v>56</v>
      </c>
      <c r="E1813" s="88" t="s">
        <v>1917</v>
      </c>
      <c r="F1813" s="78" t="s">
        <v>98</v>
      </c>
      <c r="G1813" s="88" t="s">
        <v>671</v>
      </c>
      <c r="H1813" s="15">
        <v>2407</v>
      </c>
      <c r="I1813" s="247" t="s">
        <v>44</v>
      </c>
      <c r="J1813" s="236" t="str">
        <f>IF(ISBLANK(INDEX('Policy Characteristics'!D:D,MATCH($C1813,'Policy Characteristics'!$C:$C,0))),"",INDEX('Policy Characteristics'!D:D,MATCH($C1813,'Policy Characteristics'!$C:$C,0)))</f>
        <v>Fuel Taxes or Subsidies</v>
      </c>
      <c r="K1813" s="76" t="str">
        <f>IF(ISBLANK(INDEX('Policy Characteristics'!E:E,MATCH($C1813,'Policy Characteristics'!$C:$C,0))),"",INDEX('Policy Characteristics'!E:E,MATCH($C1813,'Policy Characteristics'!$C:$C,0)))</f>
        <v>cross fuel tax</v>
      </c>
      <c r="L1813" s="239">
        <f>IF(ISBLANK(INDEX('Policy Characteristics'!F:F,MATCH($C1813,'Policy Characteristics'!$C:$C,0))),"",INDEX('Policy Characteristics'!F:F,MATCH($C1813,'Policy Characteristics'!$C:$C,0)))</f>
        <v>-0.9</v>
      </c>
      <c r="M1813" s="239">
        <f>IF(ISBLANK(INDEX('Policy Characteristics'!G:G,MATCH($C1813,'Policy Characteristics'!$C:$C,0))),"",INDEX('Policy Characteristics'!G:G,MATCH($C1813,'Policy Characteristics'!$C:$C,0)))</f>
        <v>0.9</v>
      </c>
      <c r="N1813" s="239">
        <f>IF(ISBLANK(INDEX('Policy Characteristics'!H:H,MATCH($C1813,'Policy Characteristics'!$C:$C,0))),"",INDEX('Policy Characteristics'!H:H,MATCH($C1813,'Policy Characteristics'!$C:$C,0)))</f>
        <v>0.01</v>
      </c>
      <c r="O1813" s="76" t="str">
        <f>IF(ISBLANK(INDEX('Policy Characteristics'!I:I,MATCH($C1813,'Policy Characteristics'!$C:$C,0))),"",INDEX('Policy Characteristics'!I:I,MATCH($C1813,'Policy Characteristics'!$C:$C,0)))</f>
        <v>% of BAU price</v>
      </c>
      <c r="P1813" s="76" t="str">
        <f>IF(ISBLANK(INDEX('Policy Characteristics'!J:J,MATCH($C1813,'Policy Characteristics'!$C:$C,0))),"",INDEX('Policy Characteristics'!J:J,MATCH($C1813,'Policy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3" s="76" t="str">
        <f>IF(ISBLANK(INDEX('Policy Characteristics'!K:K,MATCH($C1813,'Policy Characteristics'!$C:$C,0))),"",INDEX('Policy Characteristics'!K:K,MATCH($C1813,'Policy Characteristics'!$C:$C,0)))</f>
        <v>fuels.html#fuel-taxes</v>
      </c>
      <c r="R1813" s="76" t="str">
        <f>IF(ISBLANK(INDEX('Policy Characteristics'!L:L,MATCH($C1813,'Policy Characteristics'!$C:$C,0))),"",INDEX('Policy Characteristics'!L:L,MATCH($C1813,'Policy Characteristics'!$C:$C,0)))</f>
        <v>fuel-taxes.html</v>
      </c>
    </row>
    <row r="1814" spans="1:18" x14ac:dyDescent="0.25">
      <c r="A1814" s="76" t="str">
        <f>IF(ISBLANK(INDEX('Policy Characteristics'!A:A,MATCH($C1814,'Policy Characteristics'!$C:$C,0))),"",INDEX('Policy Characteristics'!A:A,MATCH($C1814,'Policy Characteristics'!$C:$C,0)))</f>
        <v>Cross-Sector</v>
      </c>
      <c r="B1814" s="234" t="str">
        <f>IF(ISBLANK(INDEX('Policy Characteristics'!B:B,MATCH($C1814,'Policy Characteristics'!$C:$C,0))),"",INDEX('Policy Characteristics'!B:B,MATCH($C1814,'Policy Characteristics'!$C:$C,0)))</f>
        <v>Fuel Taxes or Subsidies</v>
      </c>
      <c r="C1814" s="242" t="str">
        <f t="shared" si="55"/>
        <v>Additional Fuel Tax or Subsidy Rate by Fuel</v>
      </c>
      <c r="D1814" s="78" t="s">
        <v>716</v>
      </c>
      <c r="E1814" s="88" t="s">
        <v>1917</v>
      </c>
      <c r="F1814" s="78" t="s">
        <v>717</v>
      </c>
      <c r="G1814" s="88" t="s">
        <v>671</v>
      </c>
      <c r="H1814" s="15">
        <v>2408</v>
      </c>
      <c r="I1814" s="247" t="s">
        <v>44</v>
      </c>
      <c r="J1814" s="236" t="str">
        <f>IF(ISBLANK(INDEX('Policy Characteristics'!D:D,MATCH($C1814,'Policy Characteristics'!$C:$C,0))),"",INDEX('Policy Characteristics'!D:D,MATCH($C1814,'Policy Characteristics'!$C:$C,0)))</f>
        <v>Fuel Taxes or Subsidies</v>
      </c>
      <c r="K1814" s="76" t="str">
        <f>IF(ISBLANK(INDEX('Policy Characteristics'!E:E,MATCH($C1814,'Policy Characteristics'!$C:$C,0))),"",INDEX('Policy Characteristics'!E:E,MATCH($C1814,'Policy Characteristics'!$C:$C,0)))</f>
        <v>cross fuel tax</v>
      </c>
      <c r="L1814" s="239">
        <f>IF(ISBLANK(INDEX('Policy Characteristics'!F:F,MATCH($C1814,'Policy Characteristics'!$C:$C,0))),"",INDEX('Policy Characteristics'!F:F,MATCH($C1814,'Policy Characteristics'!$C:$C,0)))</f>
        <v>-0.9</v>
      </c>
      <c r="M1814" s="239">
        <f>IF(ISBLANK(INDEX('Policy Characteristics'!G:G,MATCH($C1814,'Policy Characteristics'!$C:$C,0))),"",INDEX('Policy Characteristics'!G:G,MATCH($C1814,'Policy Characteristics'!$C:$C,0)))</f>
        <v>0.9</v>
      </c>
      <c r="N1814" s="239">
        <f>IF(ISBLANK(INDEX('Policy Characteristics'!H:H,MATCH($C1814,'Policy Characteristics'!$C:$C,0))),"",INDEX('Policy Characteristics'!H:H,MATCH($C1814,'Policy Characteristics'!$C:$C,0)))</f>
        <v>0.01</v>
      </c>
      <c r="O1814" s="76" t="str">
        <f>IF(ISBLANK(INDEX('Policy Characteristics'!I:I,MATCH($C1814,'Policy Characteristics'!$C:$C,0))),"",INDEX('Policy Characteristics'!I:I,MATCH($C1814,'Policy Characteristics'!$C:$C,0)))</f>
        <v>% of BAU price</v>
      </c>
      <c r="P1814" s="76" t="str">
        <f>IF(ISBLANK(INDEX('Policy Characteristics'!J:J,MATCH($C1814,'Policy Characteristics'!$C:$C,0))),"",INDEX('Policy Characteristics'!J:J,MATCH($C1814,'Policy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4" s="76" t="str">
        <f>IF(ISBLANK(INDEX('Policy Characteristics'!K:K,MATCH($C1814,'Policy Characteristics'!$C:$C,0))),"",INDEX('Policy Characteristics'!K:K,MATCH($C1814,'Policy Characteristics'!$C:$C,0)))</f>
        <v>fuels.html#fuel-taxes</v>
      </c>
      <c r="R1814" s="76" t="str">
        <f>IF(ISBLANK(INDEX('Policy Characteristics'!L:L,MATCH($C1814,'Policy Characteristics'!$C:$C,0))),"",INDEX('Policy Characteristics'!L:L,MATCH($C1814,'Policy Characteristics'!$C:$C,0)))</f>
        <v>fuel-taxes.html</v>
      </c>
    </row>
    <row r="1815" spans="1:18" x14ac:dyDescent="0.25">
      <c r="A1815" s="76" t="str">
        <f>IF(ISBLANK(INDEX('Policy Characteristics'!A:A,MATCH($C1815,'Policy Characteristics'!$C:$C,0))),"",INDEX('Policy Characteristics'!A:A,MATCH($C1815,'Policy Characteristics'!$C:$C,0)))</f>
        <v>Cross-Sector</v>
      </c>
      <c r="B1815" s="234" t="str">
        <f>IF(ISBLANK(INDEX('Policy Characteristics'!B:B,MATCH($C1815,'Policy Characteristics'!$C:$C,0))),"",INDEX('Policy Characteristics'!B:B,MATCH($C1815,'Policy Characteristics'!$C:$C,0)))</f>
        <v>Fuel Taxes or Subsidies</v>
      </c>
      <c r="C1815" s="242" t="str">
        <f t="shared" si="55"/>
        <v>Additional Fuel Tax or Subsidy Rate by Fuel</v>
      </c>
      <c r="D1815" s="78" t="s">
        <v>75</v>
      </c>
      <c r="E1815" s="88" t="s">
        <v>1917</v>
      </c>
      <c r="F1815" s="78" t="s">
        <v>99</v>
      </c>
      <c r="G1815" s="88" t="s">
        <v>671</v>
      </c>
      <c r="H1815" s="15">
        <v>2409</v>
      </c>
      <c r="I1815" s="247" t="s">
        <v>44</v>
      </c>
      <c r="J1815" s="236" t="str">
        <f>IF(ISBLANK(INDEX('Policy Characteristics'!D:D,MATCH($C1815,'Policy Characteristics'!$C:$C,0))),"",INDEX('Policy Characteristics'!D:D,MATCH($C1815,'Policy Characteristics'!$C:$C,0)))</f>
        <v>Fuel Taxes or Subsidies</v>
      </c>
      <c r="K1815" s="76" t="str">
        <f>IF(ISBLANK(INDEX('Policy Characteristics'!E:E,MATCH($C1815,'Policy Characteristics'!$C:$C,0))),"",INDEX('Policy Characteristics'!E:E,MATCH($C1815,'Policy Characteristics'!$C:$C,0)))</f>
        <v>cross fuel tax</v>
      </c>
      <c r="L1815" s="239">
        <f>IF(ISBLANK(INDEX('Policy Characteristics'!F:F,MATCH($C1815,'Policy Characteristics'!$C:$C,0))),"",INDEX('Policy Characteristics'!F:F,MATCH($C1815,'Policy Characteristics'!$C:$C,0)))</f>
        <v>-0.9</v>
      </c>
      <c r="M1815" s="239">
        <f>IF(ISBLANK(INDEX('Policy Characteristics'!G:G,MATCH($C1815,'Policy Characteristics'!$C:$C,0))),"",INDEX('Policy Characteristics'!G:G,MATCH($C1815,'Policy Characteristics'!$C:$C,0)))</f>
        <v>0.9</v>
      </c>
      <c r="N1815" s="239">
        <f>IF(ISBLANK(INDEX('Policy Characteristics'!H:H,MATCH($C1815,'Policy Characteristics'!$C:$C,0))),"",INDEX('Policy Characteristics'!H:H,MATCH($C1815,'Policy Characteristics'!$C:$C,0)))</f>
        <v>0.01</v>
      </c>
      <c r="O1815" s="76" t="str">
        <f>IF(ISBLANK(INDEX('Policy Characteristics'!I:I,MATCH($C1815,'Policy Characteristics'!$C:$C,0))),"",INDEX('Policy Characteristics'!I:I,MATCH($C1815,'Policy Characteristics'!$C:$C,0)))</f>
        <v>% of BAU price</v>
      </c>
      <c r="P1815" s="76" t="str">
        <f>IF(ISBLANK(INDEX('Policy Characteristics'!J:J,MATCH($C1815,'Policy Characteristics'!$C:$C,0))),"",INDEX('Policy Characteristics'!J:J,MATCH($C1815,'Policy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5" s="76" t="str">
        <f>IF(ISBLANK(INDEX('Policy Characteristics'!K:K,MATCH($C1815,'Policy Characteristics'!$C:$C,0))),"",INDEX('Policy Characteristics'!K:K,MATCH($C1815,'Policy Characteristics'!$C:$C,0)))</f>
        <v>fuels.html#fuel-taxes</v>
      </c>
      <c r="R1815" s="76" t="str">
        <f>IF(ISBLANK(INDEX('Policy Characteristics'!L:L,MATCH($C1815,'Policy Characteristics'!$C:$C,0))),"",INDEX('Policy Characteristics'!L:L,MATCH($C1815,'Policy Characteristics'!$C:$C,0)))</f>
        <v>fuel-taxes.html</v>
      </c>
    </row>
    <row r="1816" spans="1:18" x14ac:dyDescent="0.25">
      <c r="A1816" s="76" t="str">
        <f>IF(ISBLANK(INDEX('Policy Characteristics'!A:A,MATCH($C1816,'Policy Characteristics'!$C:$C,0))),"",INDEX('Policy Characteristics'!A:A,MATCH($C1816,'Policy Characteristics'!$C:$C,0)))</f>
        <v>Cross-Sector</v>
      </c>
      <c r="B1816" s="234" t="str">
        <f>IF(ISBLANK(INDEX('Policy Characteristics'!B:B,MATCH($C1816,'Policy Characteristics'!$C:$C,0))),"",INDEX('Policy Characteristics'!B:B,MATCH($C1816,'Policy Characteristics'!$C:$C,0)))</f>
        <v>Fuel Taxes or Subsidies</v>
      </c>
      <c r="C1816" s="242" t="str">
        <f t="shared" si="55"/>
        <v>Additional Fuel Tax or Subsidy Rate by Fuel</v>
      </c>
      <c r="D1816" s="78" t="s">
        <v>440</v>
      </c>
      <c r="E1816" s="88" t="s">
        <v>1917</v>
      </c>
      <c r="F1816" s="78" t="s">
        <v>441</v>
      </c>
      <c r="G1816" s="88" t="s">
        <v>671</v>
      </c>
      <c r="H1816" s="15">
        <v>2410</v>
      </c>
      <c r="I1816" s="247" t="s">
        <v>44</v>
      </c>
      <c r="J1816" s="236" t="str">
        <f>IF(ISBLANK(INDEX('Policy Characteristics'!D:D,MATCH($C1816,'Policy Characteristics'!$C:$C,0))),"",INDEX('Policy Characteristics'!D:D,MATCH($C1816,'Policy Characteristics'!$C:$C,0)))</f>
        <v>Fuel Taxes or Subsidies</v>
      </c>
      <c r="K1816" s="76" t="str">
        <f>IF(ISBLANK(INDEX('Policy Characteristics'!E:E,MATCH($C1816,'Policy Characteristics'!$C:$C,0))),"",INDEX('Policy Characteristics'!E:E,MATCH($C1816,'Policy Characteristics'!$C:$C,0)))</f>
        <v>cross fuel tax</v>
      </c>
      <c r="L1816" s="239">
        <f>IF(ISBLANK(INDEX('Policy Characteristics'!F:F,MATCH($C1816,'Policy Characteristics'!$C:$C,0))),"",INDEX('Policy Characteristics'!F:F,MATCH($C1816,'Policy Characteristics'!$C:$C,0)))</f>
        <v>-0.9</v>
      </c>
      <c r="M1816" s="239">
        <f>IF(ISBLANK(INDEX('Policy Characteristics'!G:G,MATCH($C1816,'Policy Characteristics'!$C:$C,0))),"",INDEX('Policy Characteristics'!G:G,MATCH($C1816,'Policy Characteristics'!$C:$C,0)))</f>
        <v>0.9</v>
      </c>
      <c r="N1816" s="239">
        <f>IF(ISBLANK(INDEX('Policy Characteristics'!H:H,MATCH($C1816,'Policy Characteristics'!$C:$C,0))),"",INDEX('Policy Characteristics'!H:H,MATCH($C1816,'Policy Characteristics'!$C:$C,0)))</f>
        <v>0.01</v>
      </c>
      <c r="O1816" s="76" t="str">
        <f>IF(ISBLANK(INDEX('Policy Characteristics'!I:I,MATCH($C1816,'Policy Characteristics'!$C:$C,0))),"",INDEX('Policy Characteristics'!I:I,MATCH($C1816,'Policy Characteristics'!$C:$C,0)))</f>
        <v>% of BAU price</v>
      </c>
      <c r="P1816" s="76" t="str">
        <f>IF(ISBLANK(INDEX('Policy Characteristics'!J:J,MATCH($C1816,'Policy Characteristics'!$C:$C,0))),"",INDEX('Policy Characteristics'!J:J,MATCH($C1816,'Policy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6" s="76" t="str">
        <f>IF(ISBLANK(INDEX('Policy Characteristics'!K:K,MATCH($C1816,'Policy Characteristics'!$C:$C,0))),"",INDEX('Policy Characteristics'!K:K,MATCH($C1816,'Policy Characteristics'!$C:$C,0)))</f>
        <v>fuels.html#fuel-taxes</v>
      </c>
      <c r="R1816" s="76" t="str">
        <f>IF(ISBLANK(INDEX('Policy Characteristics'!L:L,MATCH($C1816,'Policy Characteristics'!$C:$C,0))),"",INDEX('Policy Characteristics'!L:L,MATCH($C1816,'Policy Characteristics'!$C:$C,0)))</f>
        <v>fuel-taxes.html</v>
      </c>
    </row>
    <row r="1817" spans="1:18" x14ac:dyDescent="0.25">
      <c r="A1817" s="76" t="str">
        <f>IF(ISBLANK(INDEX('Policy Characteristics'!A:A,MATCH($C1817,'Policy Characteristics'!$C:$C,0))),"",INDEX('Policy Characteristics'!A:A,MATCH($C1817,'Policy Characteristics'!$C:$C,0)))</f>
        <v>Cross-Sector</v>
      </c>
      <c r="B1817" s="234" t="str">
        <f>IF(ISBLANK(INDEX('Policy Characteristics'!B:B,MATCH($C1817,'Policy Characteristics'!$C:$C,0))),"",INDEX('Policy Characteristics'!B:B,MATCH($C1817,'Policy Characteristics'!$C:$C,0)))</f>
        <v>Fuel Taxes or Subsidies</v>
      </c>
      <c r="C1817" s="242" t="str">
        <f t="shared" si="55"/>
        <v>Additional Fuel Tax or Subsidy Rate by Fuel</v>
      </c>
      <c r="D1817" s="78" t="s">
        <v>708</v>
      </c>
      <c r="E1817" s="88" t="s">
        <v>1917</v>
      </c>
      <c r="F1817" s="78" t="s">
        <v>712</v>
      </c>
      <c r="G1817" s="88" t="s">
        <v>671</v>
      </c>
      <c r="H1817" s="15">
        <v>2411</v>
      </c>
      <c r="I1817" s="247" t="s">
        <v>44</v>
      </c>
      <c r="J1817" s="236" t="str">
        <f>IF(ISBLANK(INDEX('Policy Characteristics'!D:D,MATCH($C1817,'Policy Characteristics'!$C:$C,0))),"",INDEX('Policy Characteristics'!D:D,MATCH($C1817,'Policy Characteristics'!$C:$C,0)))</f>
        <v>Fuel Taxes or Subsidies</v>
      </c>
      <c r="K1817" s="76" t="str">
        <f>IF(ISBLANK(INDEX('Policy Characteristics'!E:E,MATCH($C1817,'Policy Characteristics'!$C:$C,0))),"",INDEX('Policy Characteristics'!E:E,MATCH($C1817,'Policy Characteristics'!$C:$C,0)))</f>
        <v>cross fuel tax</v>
      </c>
      <c r="L1817" s="239">
        <f>IF(ISBLANK(INDEX('Policy Characteristics'!F:F,MATCH($C1817,'Policy Characteristics'!$C:$C,0))),"",INDEX('Policy Characteristics'!F:F,MATCH($C1817,'Policy Characteristics'!$C:$C,0)))</f>
        <v>-0.9</v>
      </c>
      <c r="M1817" s="239">
        <f>IF(ISBLANK(INDEX('Policy Characteristics'!G:G,MATCH($C1817,'Policy Characteristics'!$C:$C,0))),"",INDEX('Policy Characteristics'!G:G,MATCH($C1817,'Policy Characteristics'!$C:$C,0)))</f>
        <v>0.9</v>
      </c>
      <c r="N1817" s="239">
        <f>IF(ISBLANK(INDEX('Policy Characteristics'!H:H,MATCH($C1817,'Policy Characteristics'!$C:$C,0))),"",INDEX('Policy Characteristics'!H:H,MATCH($C1817,'Policy Characteristics'!$C:$C,0)))</f>
        <v>0.01</v>
      </c>
      <c r="O1817" s="76" t="str">
        <f>IF(ISBLANK(INDEX('Policy Characteristics'!I:I,MATCH($C1817,'Policy Characteristics'!$C:$C,0))),"",INDEX('Policy Characteristics'!I:I,MATCH($C1817,'Policy Characteristics'!$C:$C,0)))</f>
        <v>% of BAU price</v>
      </c>
      <c r="P1817" s="76" t="str">
        <f>IF(ISBLANK(INDEX('Policy Characteristics'!J:J,MATCH($C1817,'Policy Characteristics'!$C:$C,0))),"",INDEX('Policy Characteristics'!J:J,MATCH($C1817,'Policy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7" s="76" t="str">
        <f>IF(ISBLANK(INDEX('Policy Characteristics'!K:K,MATCH($C1817,'Policy Characteristics'!$C:$C,0))),"",INDEX('Policy Characteristics'!K:K,MATCH($C1817,'Policy Characteristics'!$C:$C,0)))</f>
        <v>fuels.html#fuel-taxes</v>
      </c>
      <c r="R1817" s="76" t="str">
        <f>IF(ISBLANK(INDEX('Policy Characteristics'!L:L,MATCH($C1817,'Policy Characteristics'!$C:$C,0))),"",INDEX('Policy Characteristics'!L:L,MATCH($C1817,'Policy Characteristics'!$C:$C,0)))</f>
        <v>fuel-taxes.html</v>
      </c>
    </row>
    <row r="1818" spans="1:18" x14ac:dyDescent="0.25">
      <c r="A1818" s="76" t="str">
        <f>IF(ISBLANK(INDEX('Policy Characteristics'!A:A,MATCH($C1818,'Policy Characteristics'!$C:$C,0))),"",INDEX('Policy Characteristics'!A:A,MATCH($C1818,'Policy Characteristics'!$C:$C,0)))</f>
        <v>Cross-Sector</v>
      </c>
      <c r="B1818" s="234" t="str">
        <f>IF(ISBLANK(INDEX('Policy Characteristics'!B:B,MATCH($C1818,'Policy Characteristics'!$C:$C,0))),"",INDEX('Policy Characteristics'!B:B,MATCH($C1818,'Policy Characteristics'!$C:$C,0)))</f>
        <v>Fuel Taxes or Subsidies</v>
      </c>
      <c r="C1818" s="242" t="str">
        <f t="shared" si="55"/>
        <v>Additional Fuel Tax or Subsidy Rate by Fuel</v>
      </c>
      <c r="D1818" s="78" t="s">
        <v>718</v>
      </c>
      <c r="E1818" s="88" t="s">
        <v>1917</v>
      </c>
      <c r="F1818" s="78" t="s">
        <v>719</v>
      </c>
      <c r="G1818" s="88" t="s">
        <v>671</v>
      </c>
      <c r="H1818" s="15">
        <v>2412</v>
      </c>
      <c r="I1818" s="247" t="s">
        <v>44</v>
      </c>
      <c r="J1818" s="236" t="str">
        <f>IF(ISBLANK(INDEX('Policy Characteristics'!D:D,MATCH($C1818,'Policy Characteristics'!$C:$C,0))),"",INDEX('Policy Characteristics'!D:D,MATCH($C1818,'Policy Characteristics'!$C:$C,0)))</f>
        <v>Fuel Taxes or Subsidies</v>
      </c>
      <c r="K1818" s="76" t="str">
        <f>IF(ISBLANK(INDEX('Policy Characteristics'!E:E,MATCH($C1818,'Policy Characteristics'!$C:$C,0))),"",INDEX('Policy Characteristics'!E:E,MATCH($C1818,'Policy Characteristics'!$C:$C,0)))</f>
        <v>cross fuel tax</v>
      </c>
      <c r="L1818" s="239">
        <f>IF(ISBLANK(INDEX('Policy Characteristics'!F:F,MATCH($C1818,'Policy Characteristics'!$C:$C,0))),"",INDEX('Policy Characteristics'!F:F,MATCH($C1818,'Policy Characteristics'!$C:$C,0)))</f>
        <v>-0.9</v>
      </c>
      <c r="M1818" s="239">
        <f>IF(ISBLANK(INDEX('Policy Characteristics'!G:G,MATCH($C1818,'Policy Characteristics'!$C:$C,0))),"",INDEX('Policy Characteristics'!G:G,MATCH($C1818,'Policy Characteristics'!$C:$C,0)))</f>
        <v>0.9</v>
      </c>
      <c r="N1818" s="239">
        <f>IF(ISBLANK(INDEX('Policy Characteristics'!H:H,MATCH($C1818,'Policy Characteristics'!$C:$C,0))),"",INDEX('Policy Characteristics'!H:H,MATCH($C1818,'Policy Characteristics'!$C:$C,0)))</f>
        <v>0.01</v>
      </c>
      <c r="O1818" s="76" t="str">
        <f>IF(ISBLANK(INDEX('Policy Characteristics'!I:I,MATCH($C1818,'Policy Characteristics'!$C:$C,0))),"",INDEX('Policy Characteristics'!I:I,MATCH($C1818,'Policy Characteristics'!$C:$C,0)))</f>
        <v>% of BAU price</v>
      </c>
      <c r="P1818" s="76" t="str">
        <f>IF(ISBLANK(INDEX('Policy Characteristics'!J:J,MATCH($C1818,'Policy Characteristics'!$C:$C,0))),"",INDEX('Policy Characteristics'!J:J,MATCH($C1818,'Policy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8" s="76" t="str">
        <f>IF(ISBLANK(INDEX('Policy Characteristics'!K:K,MATCH($C1818,'Policy Characteristics'!$C:$C,0))),"",INDEX('Policy Characteristics'!K:K,MATCH($C1818,'Policy Characteristics'!$C:$C,0)))</f>
        <v>fuels.html#fuel-taxes</v>
      </c>
      <c r="R1818" s="76" t="str">
        <f>IF(ISBLANK(INDEX('Policy Characteristics'!L:L,MATCH($C1818,'Policy Characteristics'!$C:$C,0))),"",INDEX('Policy Characteristics'!L:L,MATCH($C1818,'Policy Characteristics'!$C:$C,0)))</f>
        <v>fuel-taxes.html</v>
      </c>
    </row>
    <row r="1819" spans="1:18" x14ac:dyDescent="0.25">
      <c r="A1819" s="76" t="str">
        <f>IF(ISBLANK(INDEX('Policy Characteristics'!A:A,MATCH($C1819,'Policy Characteristics'!$C:$C,0))),"",INDEX('Policy Characteristics'!A:A,MATCH($C1819,'Policy Characteristics'!$C:$C,0)))</f>
        <v>Cross-Sector</v>
      </c>
      <c r="B1819" s="234" t="str">
        <f>IF(ISBLANK(INDEX('Policy Characteristics'!B:B,MATCH($C1819,'Policy Characteristics'!$C:$C,0))),"",INDEX('Policy Characteristics'!B:B,MATCH($C1819,'Policy Characteristics'!$C:$C,0)))</f>
        <v>Fuel Taxes or Subsidies</v>
      </c>
      <c r="C1819" s="242" t="str">
        <f t="shared" si="55"/>
        <v>Additional Fuel Tax or Subsidy Rate by Fuel</v>
      </c>
      <c r="D1819" s="78" t="s">
        <v>709</v>
      </c>
      <c r="E1819" s="88" t="s">
        <v>1917</v>
      </c>
      <c r="F1819" s="78" t="s">
        <v>713</v>
      </c>
      <c r="G1819" s="88" t="s">
        <v>671</v>
      </c>
      <c r="H1819" s="15">
        <v>2413</v>
      </c>
      <c r="I1819" s="247" t="s">
        <v>44</v>
      </c>
      <c r="J1819" s="236" t="str">
        <f>IF(ISBLANK(INDEX('Policy Characteristics'!D:D,MATCH($C1819,'Policy Characteristics'!$C:$C,0))),"",INDEX('Policy Characteristics'!D:D,MATCH($C1819,'Policy Characteristics'!$C:$C,0)))</f>
        <v>Fuel Taxes or Subsidies</v>
      </c>
      <c r="K1819" s="76" t="str">
        <f>IF(ISBLANK(INDEX('Policy Characteristics'!E:E,MATCH($C1819,'Policy Characteristics'!$C:$C,0))),"",INDEX('Policy Characteristics'!E:E,MATCH($C1819,'Policy Characteristics'!$C:$C,0)))</f>
        <v>cross fuel tax</v>
      </c>
      <c r="L1819" s="239">
        <f>IF(ISBLANK(INDEX('Policy Characteristics'!F:F,MATCH($C1819,'Policy Characteristics'!$C:$C,0))),"",INDEX('Policy Characteristics'!F:F,MATCH($C1819,'Policy Characteristics'!$C:$C,0)))</f>
        <v>-0.9</v>
      </c>
      <c r="M1819" s="239">
        <f>IF(ISBLANK(INDEX('Policy Characteristics'!G:G,MATCH($C1819,'Policy Characteristics'!$C:$C,0))),"",INDEX('Policy Characteristics'!G:G,MATCH($C1819,'Policy Characteristics'!$C:$C,0)))</f>
        <v>0.9</v>
      </c>
      <c r="N1819" s="239">
        <f>IF(ISBLANK(INDEX('Policy Characteristics'!H:H,MATCH($C1819,'Policy Characteristics'!$C:$C,0))),"",INDEX('Policy Characteristics'!H:H,MATCH($C1819,'Policy Characteristics'!$C:$C,0)))</f>
        <v>0.01</v>
      </c>
      <c r="O1819" s="76" t="str">
        <f>IF(ISBLANK(INDEX('Policy Characteristics'!I:I,MATCH($C1819,'Policy Characteristics'!$C:$C,0))),"",INDEX('Policy Characteristics'!I:I,MATCH($C1819,'Policy Characteristics'!$C:$C,0)))</f>
        <v>% of BAU price</v>
      </c>
      <c r="P1819" s="76" t="str">
        <f>IF(ISBLANK(INDEX('Policy Characteristics'!J:J,MATCH($C1819,'Policy Characteristics'!$C:$C,0))),"",INDEX('Policy Characteristics'!J:J,MATCH($C1819,'Policy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9" s="76" t="str">
        <f>IF(ISBLANK(INDEX('Policy Characteristics'!K:K,MATCH($C1819,'Policy Characteristics'!$C:$C,0))),"",INDEX('Policy Characteristics'!K:K,MATCH($C1819,'Policy Characteristics'!$C:$C,0)))</f>
        <v>fuels.html#fuel-taxes</v>
      </c>
      <c r="R1819" s="76" t="str">
        <f>IF(ISBLANK(INDEX('Policy Characteristics'!L:L,MATCH($C1819,'Policy Characteristics'!$C:$C,0))),"",INDEX('Policy Characteristics'!L:L,MATCH($C1819,'Policy Characteristics'!$C:$C,0)))</f>
        <v>fuel-taxes.html</v>
      </c>
    </row>
    <row r="1820" spans="1:18" x14ac:dyDescent="0.25">
      <c r="A1820" s="76" t="str">
        <f>IF(ISBLANK(INDEX('Policy Characteristics'!A:A,MATCH($C1820,'Policy Characteristics'!$C:$C,0))),"",INDEX('Policy Characteristics'!A:A,MATCH($C1820,'Policy Characteristics'!$C:$C,0)))</f>
        <v>Cross-Sector</v>
      </c>
      <c r="B1820" s="234" t="str">
        <f>IF(ISBLANK(INDEX('Policy Characteristics'!B:B,MATCH($C1820,'Policy Characteristics'!$C:$C,0))),"",INDEX('Policy Characteristics'!B:B,MATCH($C1820,'Policy Characteristics'!$C:$C,0)))</f>
        <v>Fuel Taxes or Subsidies</v>
      </c>
      <c r="C1820" s="242" t="str">
        <f t="shared" si="55"/>
        <v>Additional Fuel Tax or Subsidy Rate by Fuel</v>
      </c>
      <c r="D1820" s="78" t="s">
        <v>710</v>
      </c>
      <c r="E1820" s="88" t="s">
        <v>1917</v>
      </c>
      <c r="F1820" s="78" t="s">
        <v>714</v>
      </c>
      <c r="G1820" s="88" t="s">
        <v>671</v>
      </c>
      <c r="H1820" s="15">
        <v>2414</v>
      </c>
      <c r="I1820" s="247" t="s">
        <v>44</v>
      </c>
      <c r="J1820" s="236" t="str">
        <f>IF(ISBLANK(INDEX('Policy Characteristics'!D:D,MATCH($C1820,'Policy Characteristics'!$C:$C,0))),"",INDEX('Policy Characteristics'!D:D,MATCH($C1820,'Policy Characteristics'!$C:$C,0)))</f>
        <v>Fuel Taxes or Subsidies</v>
      </c>
      <c r="K1820" s="76" t="str">
        <f>IF(ISBLANK(INDEX('Policy Characteristics'!E:E,MATCH($C1820,'Policy Characteristics'!$C:$C,0))),"",INDEX('Policy Characteristics'!E:E,MATCH($C1820,'Policy Characteristics'!$C:$C,0)))</f>
        <v>cross fuel tax</v>
      </c>
      <c r="L1820" s="239">
        <f>IF(ISBLANK(INDEX('Policy Characteristics'!F:F,MATCH($C1820,'Policy Characteristics'!$C:$C,0))),"",INDEX('Policy Characteristics'!F:F,MATCH($C1820,'Policy Characteristics'!$C:$C,0)))</f>
        <v>-0.9</v>
      </c>
      <c r="M1820" s="239">
        <f>IF(ISBLANK(INDEX('Policy Characteristics'!G:G,MATCH($C1820,'Policy Characteristics'!$C:$C,0))),"",INDEX('Policy Characteristics'!G:G,MATCH($C1820,'Policy Characteristics'!$C:$C,0)))</f>
        <v>0.9</v>
      </c>
      <c r="N1820" s="239">
        <f>IF(ISBLANK(INDEX('Policy Characteristics'!H:H,MATCH($C1820,'Policy Characteristics'!$C:$C,0))),"",INDEX('Policy Characteristics'!H:H,MATCH($C1820,'Policy Characteristics'!$C:$C,0)))</f>
        <v>0.01</v>
      </c>
      <c r="O1820" s="76" t="str">
        <f>IF(ISBLANK(INDEX('Policy Characteristics'!I:I,MATCH($C1820,'Policy Characteristics'!$C:$C,0))),"",INDEX('Policy Characteristics'!I:I,MATCH($C1820,'Policy Characteristics'!$C:$C,0)))</f>
        <v>% of BAU price</v>
      </c>
      <c r="P1820" s="76" t="str">
        <f>IF(ISBLANK(INDEX('Policy Characteristics'!J:J,MATCH($C1820,'Policy Characteristics'!$C:$C,0))),"",INDEX('Policy Characteristics'!J:J,MATCH($C1820,'Policy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0" s="76" t="str">
        <f>IF(ISBLANK(INDEX('Policy Characteristics'!K:K,MATCH($C1820,'Policy Characteristics'!$C:$C,0))),"",INDEX('Policy Characteristics'!K:K,MATCH($C1820,'Policy Characteristics'!$C:$C,0)))</f>
        <v>fuels.html#fuel-taxes</v>
      </c>
      <c r="R1820" s="76" t="str">
        <f>IF(ISBLANK(INDEX('Policy Characteristics'!L:L,MATCH($C1820,'Policy Characteristics'!$C:$C,0))),"",INDEX('Policy Characteristics'!L:L,MATCH($C1820,'Policy Characteristics'!$C:$C,0)))</f>
        <v>fuel-taxes.html</v>
      </c>
    </row>
    <row r="1821" spans="1:18" x14ac:dyDescent="0.25">
      <c r="A1821" s="76" t="str">
        <f>IF(ISBLANK(INDEX('Policy Characteristics'!A:A,MATCH($C1821,'Policy Characteristics'!$C:$C,0))),"",INDEX('Policy Characteristics'!A:A,MATCH($C1821,'Policy Characteristics'!$C:$C,0)))</f>
        <v>Cross-Sector</v>
      </c>
      <c r="B1821" s="234" t="str">
        <f>IF(ISBLANK(INDEX('Policy Characteristics'!B:B,MATCH($C1821,'Policy Characteristics'!$C:$C,0))),"",INDEX('Policy Characteristics'!B:B,MATCH($C1821,'Policy Characteristics'!$C:$C,0)))</f>
        <v>Fuel Taxes or Subsidies</v>
      </c>
      <c r="C1821" s="242" t="str">
        <f t="shared" si="55"/>
        <v>Additional Fuel Tax or Subsidy Rate by Fuel</v>
      </c>
      <c r="D1821" s="78" t="s">
        <v>711</v>
      </c>
      <c r="E1821" s="88" t="s">
        <v>1917</v>
      </c>
      <c r="F1821" s="78" t="s">
        <v>715</v>
      </c>
      <c r="G1821" s="88" t="s">
        <v>671</v>
      </c>
      <c r="H1821" s="15">
        <v>2415</v>
      </c>
      <c r="I1821" s="247" t="s">
        <v>44</v>
      </c>
      <c r="J1821" s="236" t="str">
        <f>IF(ISBLANK(INDEX('Policy Characteristics'!D:D,MATCH($C1821,'Policy Characteristics'!$C:$C,0))),"",INDEX('Policy Characteristics'!D:D,MATCH($C1821,'Policy Characteristics'!$C:$C,0)))</f>
        <v>Fuel Taxes or Subsidies</v>
      </c>
      <c r="K1821" s="76" t="str">
        <f>IF(ISBLANK(INDEX('Policy Characteristics'!E:E,MATCH($C1821,'Policy Characteristics'!$C:$C,0))),"",INDEX('Policy Characteristics'!E:E,MATCH($C1821,'Policy Characteristics'!$C:$C,0)))</f>
        <v>cross fuel tax</v>
      </c>
      <c r="L1821" s="239">
        <f>IF(ISBLANK(INDEX('Policy Characteristics'!F:F,MATCH($C1821,'Policy Characteristics'!$C:$C,0))),"",INDEX('Policy Characteristics'!F:F,MATCH($C1821,'Policy Characteristics'!$C:$C,0)))</f>
        <v>-0.9</v>
      </c>
      <c r="M1821" s="239">
        <f>IF(ISBLANK(INDEX('Policy Characteristics'!G:G,MATCH($C1821,'Policy Characteristics'!$C:$C,0))),"",INDEX('Policy Characteristics'!G:G,MATCH($C1821,'Policy Characteristics'!$C:$C,0)))</f>
        <v>0.9</v>
      </c>
      <c r="N1821" s="239">
        <f>IF(ISBLANK(INDEX('Policy Characteristics'!H:H,MATCH($C1821,'Policy Characteristics'!$C:$C,0))),"",INDEX('Policy Characteristics'!H:H,MATCH($C1821,'Policy Characteristics'!$C:$C,0)))</f>
        <v>0.01</v>
      </c>
      <c r="O1821" s="76" t="str">
        <f>IF(ISBLANK(INDEX('Policy Characteristics'!I:I,MATCH($C1821,'Policy Characteristics'!$C:$C,0))),"",INDEX('Policy Characteristics'!I:I,MATCH($C1821,'Policy Characteristics'!$C:$C,0)))</f>
        <v>% of BAU price</v>
      </c>
      <c r="P1821" s="76" t="str">
        <f>IF(ISBLANK(INDEX('Policy Characteristics'!J:J,MATCH($C1821,'Policy Characteristics'!$C:$C,0))),"",INDEX('Policy Characteristics'!J:J,MATCH($C1821,'Policy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1" s="76" t="str">
        <f>IF(ISBLANK(INDEX('Policy Characteristics'!K:K,MATCH($C1821,'Policy Characteristics'!$C:$C,0))),"",INDEX('Policy Characteristics'!K:K,MATCH($C1821,'Policy Characteristics'!$C:$C,0)))</f>
        <v>fuels.html#fuel-taxes</v>
      </c>
      <c r="R1821" s="76" t="str">
        <f>IF(ISBLANK(INDEX('Policy Characteristics'!L:L,MATCH($C1821,'Policy Characteristics'!$C:$C,0))),"",INDEX('Policy Characteristics'!L:L,MATCH($C1821,'Policy Characteristics'!$C:$C,0)))</f>
        <v>fuel-taxes.html</v>
      </c>
    </row>
    <row r="1822" spans="1:18" s="76" customFormat="1" x14ac:dyDescent="0.25">
      <c r="A1822" s="76" t="str">
        <f>IF(ISBLANK(INDEX('Policy Characteristics'!A:A,MATCH($C1822,'Policy Characteristics'!$C:$C,0))),"",INDEX('Policy Characteristics'!A:A,MATCH($C1822,'Policy Characteristics'!$C:$C,0)))</f>
        <v>Cross-Sector</v>
      </c>
      <c r="B1822" s="234" t="str">
        <f>IF(ISBLANK(INDEX('Policy Characteristics'!B:B,MATCH($C1822,'Policy Characteristics'!$C:$C,0))),"",INDEX('Policy Characteristics'!B:B,MATCH($C1822,'Policy Characteristics'!$C:$C,0)))</f>
        <v>Fuel Taxes or Subsidies</v>
      </c>
      <c r="C1822" s="242" t="str">
        <f t="shared" si="55"/>
        <v>Additional Fuel Tax or Subsidy Rate by Fuel</v>
      </c>
      <c r="D1822" s="88" t="s">
        <v>52</v>
      </c>
      <c r="E1822" s="88" t="s">
        <v>1918</v>
      </c>
      <c r="F1822" s="88" t="s">
        <v>93</v>
      </c>
      <c r="G1822" s="88" t="s">
        <v>1033</v>
      </c>
      <c r="H1822" s="15">
        <v>2416</v>
      </c>
      <c r="I1822" s="247" t="s">
        <v>43</v>
      </c>
      <c r="J1822" s="236" t="str">
        <f>IF(ISBLANK(INDEX('Policy Characteristics'!D:D,MATCH($C1822,'Policy Characteristics'!$C:$C,0))),"",INDEX('Policy Characteristics'!D:D,MATCH($C1822,'Policy Characteristics'!$C:$C,0)))</f>
        <v>Fuel Taxes or Subsidies</v>
      </c>
      <c r="K1822" s="76" t="str">
        <f>IF(ISBLANK(INDEX('Policy Characteristics'!E:E,MATCH($C1822,'Policy Characteristics'!$C:$C,0))),"",INDEX('Policy Characteristics'!E:E,MATCH($C1822,'Policy Characteristics'!$C:$C,0)))</f>
        <v>cross fuel tax</v>
      </c>
      <c r="L1822" s="239">
        <f>IF(ISBLANK(INDEX('Policy Characteristics'!F:F,MATCH($C1822,'Policy Characteristics'!$C:$C,0))),"",INDEX('Policy Characteristics'!F:F,MATCH($C1822,'Policy Characteristics'!$C:$C,0)))</f>
        <v>-0.9</v>
      </c>
      <c r="M1822" s="239">
        <f>IF(ISBLANK(INDEX('Policy Characteristics'!G:G,MATCH($C1822,'Policy Characteristics'!$C:$C,0))),"",INDEX('Policy Characteristics'!G:G,MATCH($C1822,'Policy Characteristics'!$C:$C,0)))</f>
        <v>0.9</v>
      </c>
      <c r="N1822" s="239">
        <f>IF(ISBLANK(INDEX('Policy Characteristics'!H:H,MATCH($C1822,'Policy Characteristics'!$C:$C,0))),"",INDEX('Policy Characteristics'!H:H,MATCH($C1822,'Policy Characteristics'!$C:$C,0)))</f>
        <v>0.01</v>
      </c>
      <c r="O1822" s="76" t="str">
        <f>IF(ISBLANK(INDEX('Policy Characteristics'!I:I,MATCH($C1822,'Policy Characteristics'!$C:$C,0))),"",INDEX('Policy Characteristics'!I:I,MATCH($C1822,'Policy Characteristics'!$C:$C,0)))</f>
        <v>% of BAU price</v>
      </c>
      <c r="P1822" s="76" t="str">
        <f>IF(ISBLANK(INDEX('Policy Characteristics'!J:J,MATCH($C1822,'Policy Characteristics'!$C:$C,0))),"",INDEX('Policy Characteristics'!J:J,MATCH($C1822,'Policy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2" s="76" t="str">
        <f>IF(ISBLANK(INDEX('Policy Characteristics'!K:K,MATCH($C1822,'Policy Characteristics'!$C:$C,0))),"",INDEX('Policy Characteristics'!K:K,MATCH($C1822,'Policy Characteristics'!$C:$C,0)))</f>
        <v>fuels.html#fuel-taxes</v>
      </c>
      <c r="R1822" s="76" t="str">
        <f>IF(ISBLANK(INDEX('Policy Characteristics'!L:L,MATCH($C1822,'Policy Characteristics'!$C:$C,0))),"",INDEX('Policy Characteristics'!L:L,MATCH($C1822,'Policy Characteristics'!$C:$C,0)))</f>
        <v>fuel-taxes.html</v>
      </c>
    </row>
    <row r="1823" spans="1:18" s="76" customFormat="1" x14ac:dyDescent="0.25">
      <c r="A1823" s="76" t="str">
        <f>IF(ISBLANK(INDEX('Policy Characteristics'!A:A,MATCH($C1823,'Policy Characteristics'!$C:$C,0))),"",INDEX('Policy Characteristics'!A:A,MATCH($C1823,'Policy Characteristics'!$C:$C,0)))</f>
        <v>Cross-Sector</v>
      </c>
      <c r="B1823" s="234" t="str">
        <f>IF(ISBLANK(INDEX('Policy Characteristics'!B:B,MATCH($C1823,'Policy Characteristics'!$C:$C,0))),"",INDEX('Policy Characteristics'!B:B,MATCH($C1823,'Policy Characteristics'!$C:$C,0)))</f>
        <v>Fuel Taxes or Subsidies</v>
      </c>
      <c r="C1823" s="242" t="str">
        <f t="shared" si="55"/>
        <v>Additional Fuel Tax or Subsidy Rate by Fuel</v>
      </c>
      <c r="D1823" s="78" t="s">
        <v>447</v>
      </c>
      <c r="E1823" s="88" t="s">
        <v>1918</v>
      </c>
      <c r="F1823" s="78" t="s">
        <v>444</v>
      </c>
      <c r="G1823" s="88" t="s">
        <v>1033</v>
      </c>
      <c r="H1823" s="15">
        <v>2417</v>
      </c>
      <c r="I1823" s="235" t="s">
        <v>44</v>
      </c>
      <c r="J1823" s="236" t="str">
        <f>IF(ISBLANK(INDEX('Policy Characteristics'!D:D,MATCH($C1823,'Policy Characteristics'!$C:$C,0))),"",INDEX('Policy Characteristics'!D:D,MATCH($C1823,'Policy Characteristics'!$C:$C,0)))</f>
        <v>Fuel Taxes or Subsidies</v>
      </c>
      <c r="K1823" s="76" t="str">
        <f>IF(ISBLANK(INDEX('Policy Characteristics'!E:E,MATCH($C1823,'Policy Characteristics'!$C:$C,0))),"",INDEX('Policy Characteristics'!E:E,MATCH($C1823,'Policy Characteristics'!$C:$C,0)))</f>
        <v>cross fuel tax</v>
      </c>
      <c r="L1823" s="239">
        <f>IF(ISBLANK(INDEX('Policy Characteristics'!F:F,MATCH($C1823,'Policy Characteristics'!$C:$C,0))),"",INDEX('Policy Characteristics'!F:F,MATCH($C1823,'Policy Characteristics'!$C:$C,0)))</f>
        <v>-0.9</v>
      </c>
      <c r="M1823" s="239">
        <f>IF(ISBLANK(INDEX('Policy Characteristics'!G:G,MATCH($C1823,'Policy Characteristics'!$C:$C,0))),"",INDEX('Policy Characteristics'!G:G,MATCH($C1823,'Policy Characteristics'!$C:$C,0)))</f>
        <v>0.9</v>
      </c>
      <c r="N1823" s="239">
        <f>IF(ISBLANK(INDEX('Policy Characteristics'!H:H,MATCH($C1823,'Policy Characteristics'!$C:$C,0))),"",INDEX('Policy Characteristics'!H:H,MATCH($C1823,'Policy Characteristics'!$C:$C,0)))</f>
        <v>0.01</v>
      </c>
      <c r="O1823" s="76" t="str">
        <f>IF(ISBLANK(INDEX('Policy Characteristics'!I:I,MATCH($C1823,'Policy Characteristics'!$C:$C,0))),"",INDEX('Policy Characteristics'!I:I,MATCH($C1823,'Policy Characteristics'!$C:$C,0)))</f>
        <v>% of BAU price</v>
      </c>
      <c r="P1823" s="76" t="str">
        <f>IF(ISBLANK(INDEX('Policy Characteristics'!J:J,MATCH($C1823,'Policy Characteristics'!$C:$C,0))),"",INDEX('Policy Characteristics'!J:J,MATCH($C1823,'Policy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3" s="76" t="str">
        <f>IF(ISBLANK(INDEX('Policy Characteristics'!K:K,MATCH($C1823,'Policy Characteristics'!$C:$C,0))),"",INDEX('Policy Characteristics'!K:K,MATCH($C1823,'Policy Characteristics'!$C:$C,0)))</f>
        <v>fuels.html#fuel-taxes</v>
      </c>
      <c r="R1823" s="76" t="str">
        <f>IF(ISBLANK(INDEX('Policy Characteristics'!L:L,MATCH($C1823,'Policy Characteristics'!$C:$C,0))),"",INDEX('Policy Characteristics'!L:L,MATCH($C1823,'Policy Characteristics'!$C:$C,0)))</f>
        <v>fuel-taxes.html</v>
      </c>
    </row>
    <row r="1824" spans="1:18" s="76" customFormat="1" x14ac:dyDescent="0.25">
      <c r="A1824" s="76" t="str">
        <f>IF(ISBLANK(INDEX('Policy Characteristics'!A:A,MATCH($C1824,'Policy Characteristics'!$C:$C,0))),"",INDEX('Policy Characteristics'!A:A,MATCH($C1824,'Policy Characteristics'!$C:$C,0)))</f>
        <v>Cross-Sector</v>
      </c>
      <c r="B1824" s="234" t="str">
        <f>IF(ISBLANK(INDEX('Policy Characteristics'!B:B,MATCH($C1824,'Policy Characteristics'!$C:$C,0))),"",INDEX('Policy Characteristics'!B:B,MATCH($C1824,'Policy Characteristics'!$C:$C,0)))</f>
        <v>Fuel Taxes or Subsidies</v>
      </c>
      <c r="C1824" s="242" t="str">
        <f t="shared" si="55"/>
        <v>Additional Fuel Tax or Subsidy Rate by Fuel</v>
      </c>
      <c r="D1824" s="78" t="s">
        <v>46</v>
      </c>
      <c r="E1824" s="88" t="s">
        <v>1918</v>
      </c>
      <c r="F1824" s="78" t="s">
        <v>87</v>
      </c>
      <c r="G1824" s="88" t="s">
        <v>1033</v>
      </c>
      <c r="H1824" s="15">
        <v>2418</v>
      </c>
      <c r="I1824" s="235" t="s">
        <v>44</v>
      </c>
      <c r="J1824" s="236" t="str">
        <f>IF(ISBLANK(INDEX('Policy Characteristics'!D:D,MATCH($C1824,'Policy Characteristics'!$C:$C,0))),"",INDEX('Policy Characteristics'!D:D,MATCH($C1824,'Policy Characteristics'!$C:$C,0)))</f>
        <v>Fuel Taxes or Subsidies</v>
      </c>
      <c r="K1824" s="76" t="str">
        <f>IF(ISBLANK(INDEX('Policy Characteristics'!E:E,MATCH($C1824,'Policy Characteristics'!$C:$C,0))),"",INDEX('Policy Characteristics'!E:E,MATCH($C1824,'Policy Characteristics'!$C:$C,0)))</f>
        <v>cross fuel tax</v>
      </c>
      <c r="L1824" s="239">
        <f>IF(ISBLANK(INDEX('Policy Characteristics'!F:F,MATCH($C1824,'Policy Characteristics'!$C:$C,0))),"",INDEX('Policy Characteristics'!F:F,MATCH($C1824,'Policy Characteristics'!$C:$C,0)))</f>
        <v>-0.9</v>
      </c>
      <c r="M1824" s="239">
        <f>IF(ISBLANK(INDEX('Policy Characteristics'!G:G,MATCH($C1824,'Policy Characteristics'!$C:$C,0))),"",INDEX('Policy Characteristics'!G:G,MATCH($C1824,'Policy Characteristics'!$C:$C,0)))</f>
        <v>0.9</v>
      </c>
      <c r="N1824" s="239">
        <f>IF(ISBLANK(INDEX('Policy Characteristics'!H:H,MATCH($C1824,'Policy Characteristics'!$C:$C,0))),"",INDEX('Policy Characteristics'!H:H,MATCH($C1824,'Policy Characteristics'!$C:$C,0)))</f>
        <v>0.01</v>
      </c>
      <c r="O1824" s="76" t="str">
        <f>IF(ISBLANK(INDEX('Policy Characteristics'!I:I,MATCH($C1824,'Policy Characteristics'!$C:$C,0))),"",INDEX('Policy Characteristics'!I:I,MATCH($C1824,'Policy Characteristics'!$C:$C,0)))</f>
        <v>% of BAU price</v>
      </c>
      <c r="P1824" s="76" t="str">
        <f>IF(ISBLANK(INDEX('Policy Characteristics'!J:J,MATCH($C1824,'Policy Characteristics'!$C:$C,0))),"",INDEX('Policy Characteristics'!J:J,MATCH($C1824,'Policy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4" s="76" t="str">
        <f>IF(ISBLANK(INDEX('Policy Characteristics'!K:K,MATCH($C1824,'Policy Characteristics'!$C:$C,0))),"",INDEX('Policy Characteristics'!K:K,MATCH($C1824,'Policy Characteristics'!$C:$C,0)))</f>
        <v>fuels.html#fuel-taxes</v>
      </c>
      <c r="R1824" s="76" t="str">
        <f>IF(ISBLANK(INDEX('Policy Characteristics'!L:L,MATCH($C1824,'Policy Characteristics'!$C:$C,0))),"",INDEX('Policy Characteristics'!L:L,MATCH($C1824,'Policy Characteristics'!$C:$C,0)))</f>
        <v>fuel-taxes.html</v>
      </c>
    </row>
    <row r="1825" spans="1:18" s="76" customFormat="1" x14ac:dyDescent="0.25">
      <c r="A1825" s="76" t="str">
        <f>IF(ISBLANK(INDEX('Policy Characteristics'!A:A,MATCH($C1825,'Policy Characteristics'!$C:$C,0))),"",INDEX('Policy Characteristics'!A:A,MATCH($C1825,'Policy Characteristics'!$C:$C,0)))</f>
        <v>Cross-Sector</v>
      </c>
      <c r="B1825" s="234" t="str">
        <f>IF(ISBLANK(INDEX('Policy Characteristics'!B:B,MATCH($C1825,'Policy Characteristics'!$C:$C,0))),"",INDEX('Policy Characteristics'!B:B,MATCH($C1825,'Policy Characteristics'!$C:$C,0)))</f>
        <v>Fuel Taxes or Subsidies</v>
      </c>
      <c r="C1825" s="242" t="str">
        <f t="shared" si="55"/>
        <v>Additional Fuel Tax or Subsidy Rate by Fuel</v>
      </c>
      <c r="D1825" s="78" t="s">
        <v>47</v>
      </c>
      <c r="E1825" s="88" t="s">
        <v>1918</v>
      </c>
      <c r="F1825" s="78" t="s">
        <v>88</v>
      </c>
      <c r="G1825" s="88" t="s">
        <v>1033</v>
      </c>
      <c r="H1825" s="15">
        <v>2419</v>
      </c>
      <c r="I1825" s="235" t="s">
        <v>44</v>
      </c>
      <c r="J1825" s="236" t="str">
        <f>IF(ISBLANK(INDEX('Policy Characteristics'!D:D,MATCH($C1825,'Policy Characteristics'!$C:$C,0))),"",INDEX('Policy Characteristics'!D:D,MATCH($C1825,'Policy Characteristics'!$C:$C,0)))</f>
        <v>Fuel Taxes or Subsidies</v>
      </c>
      <c r="K1825" s="76" t="str">
        <f>IF(ISBLANK(INDEX('Policy Characteristics'!E:E,MATCH($C1825,'Policy Characteristics'!$C:$C,0))),"",INDEX('Policy Characteristics'!E:E,MATCH($C1825,'Policy Characteristics'!$C:$C,0)))</f>
        <v>cross fuel tax</v>
      </c>
      <c r="L1825" s="239">
        <f>IF(ISBLANK(INDEX('Policy Characteristics'!F:F,MATCH($C1825,'Policy Characteristics'!$C:$C,0))),"",INDEX('Policy Characteristics'!F:F,MATCH($C1825,'Policy Characteristics'!$C:$C,0)))</f>
        <v>-0.9</v>
      </c>
      <c r="M1825" s="239">
        <f>IF(ISBLANK(INDEX('Policy Characteristics'!G:G,MATCH($C1825,'Policy Characteristics'!$C:$C,0))),"",INDEX('Policy Characteristics'!G:G,MATCH($C1825,'Policy Characteristics'!$C:$C,0)))</f>
        <v>0.9</v>
      </c>
      <c r="N1825" s="239">
        <f>IF(ISBLANK(INDEX('Policy Characteristics'!H:H,MATCH($C1825,'Policy Characteristics'!$C:$C,0))),"",INDEX('Policy Characteristics'!H:H,MATCH($C1825,'Policy Characteristics'!$C:$C,0)))</f>
        <v>0.01</v>
      </c>
      <c r="O1825" s="76" t="str">
        <f>IF(ISBLANK(INDEX('Policy Characteristics'!I:I,MATCH($C1825,'Policy Characteristics'!$C:$C,0))),"",INDEX('Policy Characteristics'!I:I,MATCH($C1825,'Policy Characteristics'!$C:$C,0)))</f>
        <v>% of BAU price</v>
      </c>
      <c r="P1825" s="76" t="str">
        <f>IF(ISBLANK(INDEX('Policy Characteristics'!J:J,MATCH($C1825,'Policy Characteristics'!$C:$C,0))),"",INDEX('Policy Characteristics'!J:J,MATCH($C1825,'Policy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5" s="76" t="str">
        <f>IF(ISBLANK(INDEX('Policy Characteristics'!K:K,MATCH($C1825,'Policy Characteristics'!$C:$C,0))),"",INDEX('Policy Characteristics'!K:K,MATCH($C1825,'Policy Characteristics'!$C:$C,0)))</f>
        <v>fuels.html#fuel-taxes</v>
      </c>
      <c r="R1825" s="76" t="str">
        <f>IF(ISBLANK(INDEX('Policy Characteristics'!L:L,MATCH($C1825,'Policy Characteristics'!$C:$C,0))),"",INDEX('Policy Characteristics'!L:L,MATCH($C1825,'Policy Characteristics'!$C:$C,0)))</f>
        <v>fuel-taxes.html</v>
      </c>
    </row>
    <row r="1826" spans="1:18" s="76" customFormat="1" x14ac:dyDescent="0.25">
      <c r="A1826" s="76" t="str">
        <f>IF(ISBLANK(INDEX('Policy Characteristics'!A:A,MATCH($C1826,'Policy Characteristics'!$C:$C,0))),"",INDEX('Policy Characteristics'!A:A,MATCH($C1826,'Policy Characteristics'!$C:$C,0)))</f>
        <v>Cross-Sector</v>
      </c>
      <c r="B1826" s="234" t="str">
        <f>IF(ISBLANK(INDEX('Policy Characteristics'!B:B,MATCH($C1826,'Policy Characteristics'!$C:$C,0))),"",INDEX('Policy Characteristics'!B:B,MATCH($C1826,'Policy Characteristics'!$C:$C,0)))</f>
        <v>Fuel Taxes or Subsidies</v>
      </c>
      <c r="C1826" s="242" t="str">
        <f t="shared" si="55"/>
        <v>Additional Fuel Tax or Subsidy Rate by Fuel</v>
      </c>
      <c r="D1826" s="78" t="s">
        <v>51</v>
      </c>
      <c r="E1826" s="88" t="s">
        <v>1918</v>
      </c>
      <c r="F1826" s="78" t="s">
        <v>92</v>
      </c>
      <c r="G1826" s="88" t="s">
        <v>1033</v>
      </c>
      <c r="H1826" s="15">
        <v>2420</v>
      </c>
      <c r="I1826" s="235" t="s">
        <v>44</v>
      </c>
      <c r="J1826" s="236" t="str">
        <f>IF(ISBLANK(INDEX('Policy Characteristics'!D:D,MATCH($C1826,'Policy Characteristics'!$C:$C,0))),"",INDEX('Policy Characteristics'!D:D,MATCH($C1826,'Policy Characteristics'!$C:$C,0)))</f>
        <v>Fuel Taxes or Subsidies</v>
      </c>
      <c r="K1826" s="76" t="str">
        <f>IF(ISBLANK(INDEX('Policy Characteristics'!E:E,MATCH($C1826,'Policy Characteristics'!$C:$C,0))),"",INDEX('Policy Characteristics'!E:E,MATCH($C1826,'Policy Characteristics'!$C:$C,0)))</f>
        <v>cross fuel tax</v>
      </c>
      <c r="L1826" s="239">
        <f>IF(ISBLANK(INDEX('Policy Characteristics'!F:F,MATCH($C1826,'Policy Characteristics'!$C:$C,0))),"",INDEX('Policy Characteristics'!F:F,MATCH($C1826,'Policy Characteristics'!$C:$C,0)))</f>
        <v>-0.9</v>
      </c>
      <c r="M1826" s="239">
        <f>IF(ISBLANK(INDEX('Policy Characteristics'!G:G,MATCH($C1826,'Policy Characteristics'!$C:$C,0))),"",INDEX('Policy Characteristics'!G:G,MATCH($C1826,'Policy Characteristics'!$C:$C,0)))</f>
        <v>0.9</v>
      </c>
      <c r="N1826" s="239">
        <f>IF(ISBLANK(INDEX('Policy Characteristics'!H:H,MATCH($C1826,'Policy Characteristics'!$C:$C,0))),"",INDEX('Policy Characteristics'!H:H,MATCH($C1826,'Policy Characteristics'!$C:$C,0)))</f>
        <v>0.01</v>
      </c>
      <c r="O1826" s="76" t="str">
        <f>IF(ISBLANK(INDEX('Policy Characteristics'!I:I,MATCH($C1826,'Policy Characteristics'!$C:$C,0))),"",INDEX('Policy Characteristics'!I:I,MATCH($C1826,'Policy Characteristics'!$C:$C,0)))</f>
        <v>% of BAU price</v>
      </c>
      <c r="P1826" s="76" t="str">
        <f>IF(ISBLANK(INDEX('Policy Characteristics'!J:J,MATCH($C1826,'Policy Characteristics'!$C:$C,0))),"",INDEX('Policy Characteristics'!J:J,MATCH($C1826,'Policy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6" s="76" t="str">
        <f>IF(ISBLANK(INDEX('Policy Characteristics'!K:K,MATCH($C1826,'Policy Characteristics'!$C:$C,0))),"",INDEX('Policy Characteristics'!K:K,MATCH($C1826,'Policy Characteristics'!$C:$C,0)))</f>
        <v>fuels.html#fuel-taxes</v>
      </c>
      <c r="R1826" s="76" t="str">
        <f>IF(ISBLANK(INDEX('Policy Characteristics'!L:L,MATCH($C1826,'Policy Characteristics'!$C:$C,0))),"",INDEX('Policy Characteristics'!L:L,MATCH($C1826,'Policy Characteristics'!$C:$C,0)))</f>
        <v>fuel-taxes.html</v>
      </c>
    </row>
    <row r="1827" spans="1:18" s="76" customFormat="1" x14ac:dyDescent="0.25">
      <c r="A1827" s="76" t="str">
        <f>IF(ISBLANK(INDEX('Policy Characteristics'!A:A,MATCH($C1827,'Policy Characteristics'!$C:$C,0))),"",INDEX('Policy Characteristics'!A:A,MATCH($C1827,'Policy Characteristics'!$C:$C,0)))</f>
        <v>Cross-Sector</v>
      </c>
      <c r="B1827" s="234" t="str">
        <f>IF(ISBLANK(INDEX('Policy Characteristics'!B:B,MATCH($C1827,'Policy Characteristics'!$C:$C,0))),"",INDEX('Policy Characteristics'!B:B,MATCH($C1827,'Policy Characteristics'!$C:$C,0)))</f>
        <v>Fuel Taxes or Subsidies</v>
      </c>
      <c r="C1827" s="242" t="str">
        <f t="shared" si="55"/>
        <v>Additional Fuel Tax or Subsidy Rate by Fuel</v>
      </c>
      <c r="D1827" s="78" t="s">
        <v>53</v>
      </c>
      <c r="E1827" s="88" t="s">
        <v>1918</v>
      </c>
      <c r="F1827" s="78" t="s">
        <v>95</v>
      </c>
      <c r="G1827" s="88" t="s">
        <v>1033</v>
      </c>
      <c r="H1827" s="15">
        <v>2421</v>
      </c>
      <c r="I1827" s="235" t="s">
        <v>44</v>
      </c>
      <c r="J1827" s="236" t="str">
        <f>IF(ISBLANK(INDEX('Policy Characteristics'!D:D,MATCH($C1827,'Policy Characteristics'!$C:$C,0))),"",INDEX('Policy Characteristics'!D:D,MATCH($C1827,'Policy Characteristics'!$C:$C,0)))</f>
        <v>Fuel Taxes or Subsidies</v>
      </c>
      <c r="K1827" s="76" t="str">
        <f>IF(ISBLANK(INDEX('Policy Characteristics'!E:E,MATCH($C1827,'Policy Characteristics'!$C:$C,0))),"",INDEX('Policy Characteristics'!E:E,MATCH($C1827,'Policy Characteristics'!$C:$C,0)))</f>
        <v>cross fuel tax</v>
      </c>
      <c r="L1827" s="239">
        <f>IF(ISBLANK(INDEX('Policy Characteristics'!F:F,MATCH($C1827,'Policy Characteristics'!$C:$C,0))),"",INDEX('Policy Characteristics'!F:F,MATCH($C1827,'Policy Characteristics'!$C:$C,0)))</f>
        <v>-0.9</v>
      </c>
      <c r="M1827" s="239">
        <f>IF(ISBLANK(INDEX('Policy Characteristics'!G:G,MATCH($C1827,'Policy Characteristics'!$C:$C,0))),"",INDEX('Policy Characteristics'!G:G,MATCH($C1827,'Policy Characteristics'!$C:$C,0)))</f>
        <v>0.9</v>
      </c>
      <c r="N1827" s="239">
        <f>IF(ISBLANK(INDEX('Policy Characteristics'!H:H,MATCH($C1827,'Policy Characteristics'!$C:$C,0))),"",INDEX('Policy Characteristics'!H:H,MATCH($C1827,'Policy Characteristics'!$C:$C,0)))</f>
        <v>0.01</v>
      </c>
      <c r="O1827" s="76" t="str">
        <f>IF(ISBLANK(INDEX('Policy Characteristics'!I:I,MATCH($C1827,'Policy Characteristics'!$C:$C,0))),"",INDEX('Policy Characteristics'!I:I,MATCH($C1827,'Policy Characteristics'!$C:$C,0)))</f>
        <v>% of BAU price</v>
      </c>
      <c r="P1827" s="76" t="str">
        <f>IF(ISBLANK(INDEX('Policy Characteristics'!J:J,MATCH($C1827,'Policy Characteristics'!$C:$C,0))),"",INDEX('Policy Characteristics'!J:J,MATCH($C1827,'Policy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7" s="76" t="str">
        <f>IF(ISBLANK(INDEX('Policy Characteristics'!K:K,MATCH($C1827,'Policy Characteristics'!$C:$C,0))),"",INDEX('Policy Characteristics'!K:K,MATCH($C1827,'Policy Characteristics'!$C:$C,0)))</f>
        <v>fuels.html#fuel-taxes</v>
      </c>
      <c r="R1827" s="76" t="str">
        <f>IF(ISBLANK(INDEX('Policy Characteristics'!L:L,MATCH($C1827,'Policy Characteristics'!$C:$C,0))),"",INDEX('Policy Characteristics'!L:L,MATCH($C1827,'Policy Characteristics'!$C:$C,0)))</f>
        <v>fuel-taxes.html</v>
      </c>
    </row>
    <row r="1828" spans="1:18" s="76" customFormat="1" x14ac:dyDescent="0.25">
      <c r="A1828" s="76" t="str">
        <f>IF(ISBLANK(INDEX('Policy Characteristics'!A:A,MATCH($C1828,'Policy Characteristics'!$C:$C,0))),"",INDEX('Policy Characteristics'!A:A,MATCH($C1828,'Policy Characteristics'!$C:$C,0)))</f>
        <v>Cross-Sector</v>
      </c>
      <c r="B1828" s="234" t="str">
        <f>IF(ISBLANK(INDEX('Policy Characteristics'!B:B,MATCH($C1828,'Policy Characteristics'!$C:$C,0))),"",INDEX('Policy Characteristics'!B:B,MATCH($C1828,'Policy Characteristics'!$C:$C,0)))</f>
        <v>Fuel Taxes or Subsidies</v>
      </c>
      <c r="C1828" s="242" t="str">
        <f t="shared" si="55"/>
        <v>Additional Fuel Tax or Subsidy Rate by Fuel</v>
      </c>
      <c r="D1828" s="78" t="s">
        <v>54</v>
      </c>
      <c r="E1828" s="88" t="s">
        <v>1918</v>
      </c>
      <c r="F1828" s="78" t="s">
        <v>96</v>
      </c>
      <c r="G1828" s="88" t="s">
        <v>1033</v>
      </c>
      <c r="H1828" s="15">
        <v>2422</v>
      </c>
      <c r="I1828" s="235" t="s">
        <v>44</v>
      </c>
      <c r="J1828" s="236" t="str">
        <f>IF(ISBLANK(INDEX('Policy Characteristics'!D:D,MATCH($C1828,'Policy Characteristics'!$C:$C,0))),"",INDEX('Policy Characteristics'!D:D,MATCH($C1828,'Policy Characteristics'!$C:$C,0)))</f>
        <v>Fuel Taxes or Subsidies</v>
      </c>
      <c r="K1828" s="76" t="str">
        <f>IF(ISBLANK(INDEX('Policy Characteristics'!E:E,MATCH($C1828,'Policy Characteristics'!$C:$C,0))),"",INDEX('Policy Characteristics'!E:E,MATCH($C1828,'Policy Characteristics'!$C:$C,0)))</f>
        <v>cross fuel tax</v>
      </c>
      <c r="L1828" s="239">
        <f>IF(ISBLANK(INDEX('Policy Characteristics'!F:F,MATCH($C1828,'Policy Characteristics'!$C:$C,0))),"",INDEX('Policy Characteristics'!F:F,MATCH($C1828,'Policy Characteristics'!$C:$C,0)))</f>
        <v>-0.9</v>
      </c>
      <c r="M1828" s="239">
        <f>IF(ISBLANK(INDEX('Policy Characteristics'!G:G,MATCH($C1828,'Policy Characteristics'!$C:$C,0))),"",INDEX('Policy Characteristics'!G:G,MATCH($C1828,'Policy Characteristics'!$C:$C,0)))</f>
        <v>0.9</v>
      </c>
      <c r="N1828" s="239">
        <f>IF(ISBLANK(INDEX('Policy Characteristics'!H:H,MATCH($C1828,'Policy Characteristics'!$C:$C,0))),"",INDEX('Policy Characteristics'!H:H,MATCH($C1828,'Policy Characteristics'!$C:$C,0)))</f>
        <v>0.01</v>
      </c>
      <c r="O1828" s="76" t="str">
        <f>IF(ISBLANK(INDEX('Policy Characteristics'!I:I,MATCH($C1828,'Policy Characteristics'!$C:$C,0))),"",INDEX('Policy Characteristics'!I:I,MATCH($C1828,'Policy Characteristics'!$C:$C,0)))</f>
        <v>% of BAU price</v>
      </c>
      <c r="P1828" s="76" t="str">
        <f>IF(ISBLANK(INDEX('Policy Characteristics'!J:J,MATCH($C1828,'Policy Characteristics'!$C:$C,0))),"",INDEX('Policy Characteristics'!J:J,MATCH($C1828,'Policy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8" s="76" t="str">
        <f>IF(ISBLANK(INDEX('Policy Characteristics'!K:K,MATCH($C1828,'Policy Characteristics'!$C:$C,0))),"",INDEX('Policy Characteristics'!K:K,MATCH($C1828,'Policy Characteristics'!$C:$C,0)))</f>
        <v>fuels.html#fuel-taxes</v>
      </c>
      <c r="R1828" s="76" t="str">
        <f>IF(ISBLANK(INDEX('Policy Characteristics'!L:L,MATCH($C1828,'Policy Characteristics'!$C:$C,0))),"",INDEX('Policy Characteristics'!L:L,MATCH($C1828,'Policy Characteristics'!$C:$C,0)))</f>
        <v>fuel-taxes.html</v>
      </c>
    </row>
    <row r="1829" spans="1:18" s="76" customFormat="1" x14ac:dyDescent="0.25">
      <c r="A1829" s="76" t="str">
        <f>IF(ISBLANK(INDEX('Policy Characteristics'!A:A,MATCH($C1829,'Policy Characteristics'!$C:$C,0))),"",INDEX('Policy Characteristics'!A:A,MATCH($C1829,'Policy Characteristics'!$C:$C,0)))</f>
        <v>Cross-Sector</v>
      </c>
      <c r="B1829" s="234" t="str">
        <f>IF(ISBLANK(INDEX('Policy Characteristics'!B:B,MATCH($C1829,'Policy Characteristics'!$C:$C,0))),"",INDEX('Policy Characteristics'!B:B,MATCH($C1829,'Policy Characteristics'!$C:$C,0)))</f>
        <v>Fuel Taxes or Subsidies</v>
      </c>
      <c r="C1829" s="242" t="str">
        <f t="shared" si="55"/>
        <v>Additional Fuel Tax or Subsidy Rate by Fuel</v>
      </c>
      <c r="D1829" s="78" t="s">
        <v>55</v>
      </c>
      <c r="E1829" s="88" t="s">
        <v>1918</v>
      </c>
      <c r="F1829" s="78" t="s">
        <v>97</v>
      </c>
      <c r="G1829" s="88" t="s">
        <v>1033</v>
      </c>
      <c r="H1829" s="15">
        <v>2423</v>
      </c>
      <c r="I1829" s="235" t="s">
        <v>44</v>
      </c>
      <c r="J1829" s="236" t="str">
        <f>IF(ISBLANK(INDEX('Policy Characteristics'!D:D,MATCH($C1829,'Policy Characteristics'!$C:$C,0))),"",INDEX('Policy Characteristics'!D:D,MATCH($C1829,'Policy Characteristics'!$C:$C,0)))</f>
        <v>Fuel Taxes or Subsidies</v>
      </c>
      <c r="K1829" s="76" t="str">
        <f>IF(ISBLANK(INDEX('Policy Characteristics'!E:E,MATCH($C1829,'Policy Characteristics'!$C:$C,0))),"",INDEX('Policy Characteristics'!E:E,MATCH($C1829,'Policy Characteristics'!$C:$C,0)))</f>
        <v>cross fuel tax</v>
      </c>
      <c r="L1829" s="239">
        <f>IF(ISBLANK(INDEX('Policy Characteristics'!F:F,MATCH($C1829,'Policy Characteristics'!$C:$C,0))),"",INDEX('Policy Characteristics'!F:F,MATCH($C1829,'Policy Characteristics'!$C:$C,0)))</f>
        <v>-0.9</v>
      </c>
      <c r="M1829" s="239">
        <f>IF(ISBLANK(INDEX('Policy Characteristics'!G:G,MATCH($C1829,'Policy Characteristics'!$C:$C,0))),"",INDEX('Policy Characteristics'!G:G,MATCH($C1829,'Policy Characteristics'!$C:$C,0)))</f>
        <v>0.9</v>
      </c>
      <c r="N1829" s="239">
        <f>IF(ISBLANK(INDEX('Policy Characteristics'!H:H,MATCH($C1829,'Policy Characteristics'!$C:$C,0))),"",INDEX('Policy Characteristics'!H:H,MATCH($C1829,'Policy Characteristics'!$C:$C,0)))</f>
        <v>0.01</v>
      </c>
      <c r="O1829" s="76" t="str">
        <f>IF(ISBLANK(INDEX('Policy Characteristics'!I:I,MATCH($C1829,'Policy Characteristics'!$C:$C,0))),"",INDEX('Policy Characteristics'!I:I,MATCH($C1829,'Policy Characteristics'!$C:$C,0)))</f>
        <v>% of BAU price</v>
      </c>
      <c r="P1829" s="76" t="str">
        <f>IF(ISBLANK(INDEX('Policy Characteristics'!J:J,MATCH($C1829,'Policy Characteristics'!$C:$C,0))),"",INDEX('Policy Characteristics'!J:J,MATCH($C1829,'Policy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9" s="76" t="str">
        <f>IF(ISBLANK(INDEX('Policy Characteristics'!K:K,MATCH($C1829,'Policy Characteristics'!$C:$C,0))),"",INDEX('Policy Characteristics'!K:K,MATCH($C1829,'Policy Characteristics'!$C:$C,0)))</f>
        <v>fuels.html#fuel-taxes</v>
      </c>
      <c r="R1829" s="76" t="str">
        <f>IF(ISBLANK(INDEX('Policy Characteristics'!L:L,MATCH($C1829,'Policy Characteristics'!$C:$C,0))),"",INDEX('Policy Characteristics'!L:L,MATCH($C1829,'Policy Characteristics'!$C:$C,0)))</f>
        <v>fuel-taxes.html</v>
      </c>
    </row>
    <row r="1830" spans="1:18" s="76" customFormat="1" x14ac:dyDescent="0.25">
      <c r="A1830" s="76" t="str">
        <f>IF(ISBLANK(INDEX('Policy Characteristics'!A:A,MATCH($C1830,'Policy Characteristics'!$C:$C,0))),"",INDEX('Policy Characteristics'!A:A,MATCH($C1830,'Policy Characteristics'!$C:$C,0)))</f>
        <v>Cross-Sector</v>
      </c>
      <c r="B1830" s="234" t="str">
        <f>IF(ISBLANK(INDEX('Policy Characteristics'!B:B,MATCH($C1830,'Policy Characteristics'!$C:$C,0))),"",INDEX('Policy Characteristics'!B:B,MATCH($C1830,'Policy Characteristics'!$C:$C,0)))</f>
        <v>Fuel Taxes or Subsidies</v>
      </c>
      <c r="C1830" s="242" t="str">
        <f t="shared" si="55"/>
        <v>Additional Fuel Tax or Subsidy Rate by Fuel</v>
      </c>
      <c r="D1830" s="78" t="s">
        <v>56</v>
      </c>
      <c r="E1830" s="88" t="s">
        <v>1918</v>
      </c>
      <c r="F1830" s="78" t="s">
        <v>98</v>
      </c>
      <c r="G1830" s="88" t="s">
        <v>1033</v>
      </c>
      <c r="H1830" s="15">
        <v>2424</v>
      </c>
      <c r="I1830" s="235" t="s">
        <v>44</v>
      </c>
      <c r="J1830" s="236" t="str">
        <f>IF(ISBLANK(INDEX('Policy Characteristics'!D:D,MATCH($C1830,'Policy Characteristics'!$C:$C,0))),"",INDEX('Policy Characteristics'!D:D,MATCH($C1830,'Policy Characteristics'!$C:$C,0)))</f>
        <v>Fuel Taxes or Subsidies</v>
      </c>
      <c r="K1830" s="76" t="str">
        <f>IF(ISBLANK(INDEX('Policy Characteristics'!E:E,MATCH($C1830,'Policy Characteristics'!$C:$C,0))),"",INDEX('Policy Characteristics'!E:E,MATCH($C1830,'Policy Characteristics'!$C:$C,0)))</f>
        <v>cross fuel tax</v>
      </c>
      <c r="L1830" s="239">
        <f>IF(ISBLANK(INDEX('Policy Characteristics'!F:F,MATCH($C1830,'Policy Characteristics'!$C:$C,0))),"",INDEX('Policy Characteristics'!F:F,MATCH($C1830,'Policy Characteristics'!$C:$C,0)))</f>
        <v>-0.9</v>
      </c>
      <c r="M1830" s="239">
        <f>IF(ISBLANK(INDEX('Policy Characteristics'!G:G,MATCH($C1830,'Policy Characteristics'!$C:$C,0))),"",INDEX('Policy Characteristics'!G:G,MATCH($C1830,'Policy Characteristics'!$C:$C,0)))</f>
        <v>0.9</v>
      </c>
      <c r="N1830" s="239">
        <f>IF(ISBLANK(INDEX('Policy Characteristics'!H:H,MATCH($C1830,'Policy Characteristics'!$C:$C,0))),"",INDEX('Policy Characteristics'!H:H,MATCH($C1830,'Policy Characteristics'!$C:$C,0)))</f>
        <v>0.01</v>
      </c>
      <c r="O1830" s="76" t="str">
        <f>IF(ISBLANK(INDEX('Policy Characteristics'!I:I,MATCH($C1830,'Policy Characteristics'!$C:$C,0))),"",INDEX('Policy Characteristics'!I:I,MATCH($C1830,'Policy Characteristics'!$C:$C,0)))</f>
        <v>% of BAU price</v>
      </c>
      <c r="P1830" s="76" t="str">
        <f>IF(ISBLANK(INDEX('Policy Characteristics'!J:J,MATCH($C1830,'Policy Characteristics'!$C:$C,0))),"",INDEX('Policy Characteristics'!J:J,MATCH($C1830,'Policy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0" s="76" t="str">
        <f>IF(ISBLANK(INDEX('Policy Characteristics'!K:K,MATCH($C1830,'Policy Characteristics'!$C:$C,0))),"",INDEX('Policy Characteristics'!K:K,MATCH($C1830,'Policy Characteristics'!$C:$C,0)))</f>
        <v>fuels.html#fuel-taxes</v>
      </c>
      <c r="R1830" s="76" t="str">
        <f>IF(ISBLANK(INDEX('Policy Characteristics'!L:L,MATCH($C1830,'Policy Characteristics'!$C:$C,0))),"",INDEX('Policy Characteristics'!L:L,MATCH($C1830,'Policy Characteristics'!$C:$C,0)))</f>
        <v>fuel-taxes.html</v>
      </c>
    </row>
    <row r="1831" spans="1:18" x14ac:dyDescent="0.25">
      <c r="A1831" s="76" t="str">
        <f>IF(ISBLANK(INDEX('Policy Characteristics'!A:A,MATCH($C1831,'Policy Characteristics'!$C:$C,0))),"",INDEX('Policy Characteristics'!A:A,MATCH($C1831,'Policy Characteristics'!$C:$C,0)))</f>
        <v>Cross-Sector</v>
      </c>
      <c r="B1831" s="234" t="str">
        <f>IF(ISBLANK(INDEX('Policy Characteristics'!B:B,MATCH($C1831,'Policy Characteristics'!$C:$C,0))),"",INDEX('Policy Characteristics'!B:B,MATCH($C1831,'Policy Characteristics'!$C:$C,0)))</f>
        <v>Fuel Taxes or Subsidies</v>
      </c>
      <c r="C1831" s="242" t="str">
        <f t="shared" si="55"/>
        <v>Additional Fuel Tax or Subsidy Rate by Fuel</v>
      </c>
      <c r="D1831" s="78" t="s">
        <v>716</v>
      </c>
      <c r="E1831" s="88" t="s">
        <v>1918</v>
      </c>
      <c r="F1831" s="78" t="s">
        <v>717</v>
      </c>
      <c r="G1831" s="88" t="s">
        <v>1033</v>
      </c>
      <c r="H1831" s="15">
        <v>2425</v>
      </c>
      <c r="I1831" s="235" t="s">
        <v>44</v>
      </c>
      <c r="J1831" s="236" t="str">
        <f>IF(ISBLANK(INDEX('Policy Characteristics'!D:D,MATCH($C1831,'Policy Characteristics'!$C:$C,0))),"",INDEX('Policy Characteristics'!D:D,MATCH($C1831,'Policy Characteristics'!$C:$C,0)))</f>
        <v>Fuel Taxes or Subsidies</v>
      </c>
      <c r="K1831" s="76" t="str">
        <f>IF(ISBLANK(INDEX('Policy Characteristics'!E:E,MATCH($C1831,'Policy Characteristics'!$C:$C,0))),"",INDEX('Policy Characteristics'!E:E,MATCH($C1831,'Policy Characteristics'!$C:$C,0)))</f>
        <v>cross fuel tax</v>
      </c>
      <c r="L1831" s="239">
        <f>IF(ISBLANK(INDEX('Policy Characteristics'!F:F,MATCH($C1831,'Policy Characteristics'!$C:$C,0))),"",INDEX('Policy Characteristics'!F:F,MATCH($C1831,'Policy Characteristics'!$C:$C,0)))</f>
        <v>-0.9</v>
      </c>
      <c r="M1831" s="239">
        <f>IF(ISBLANK(INDEX('Policy Characteristics'!G:G,MATCH($C1831,'Policy Characteristics'!$C:$C,0))),"",INDEX('Policy Characteristics'!G:G,MATCH($C1831,'Policy Characteristics'!$C:$C,0)))</f>
        <v>0.9</v>
      </c>
      <c r="N1831" s="239">
        <f>IF(ISBLANK(INDEX('Policy Characteristics'!H:H,MATCH($C1831,'Policy Characteristics'!$C:$C,0))),"",INDEX('Policy Characteristics'!H:H,MATCH($C1831,'Policy Characteristics'!$C:$C,0)))</f>
        <v>0.01</v>
      </c>
      <c r="O1831" s="76" t="str">
        <f>IF(ISBLANK(INDEX('Policy Characteristics'!I:I,MATCH($C1831,'Policy Characteristics'!$C:$C,0))),"",INDEX('Policy Characteristics'!I:I,MATCH($C1831,'Policy Characteristics'!$C:$C,0)))</f>
        <v>% of BAU price</v>
      </c>
      <c r="P1831" s="76" t="str">
        <f>IF(ISBLANK(INDEX('Policy Characteristics'!J:J,MATCH($C1831,'Policy Characteristics'!$C:$C,0))),"",INDEX('Policy Characteristics'!J:J,MATCH($C1831,'Policy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1" s="76" t="str">
        <f>IF(ISBLANK(INDEX('Policy Characteristics'!K:K,MATCH($C1831,'Policy Characteristics'!$C:$C,0))),"",INDEX('Policy Characteristics'!K:K,MATCH($C1831,'Policy Characteristics'!$C:$C,0)))</f>
        <v>fuels.html#fuel-taxes</v>
      </c>
      <c r="R1831" s="76" t="str">
        <f>IF(ISBLANK(INDEX('Policy Characteristics'!L:L,MATCH($C1831,'Policy Characteristics'!$C:$C,0))),"",INDEX('Policy Characteristics'!L:L,MATCH($C1831,'Policy Characteristics'!$C:$C,0)))</f>
        <v>fuel-taxes.html</v>
      </c>
    </row>
    <row r="1832" spans="1:18" x14ac:dyDescent="0.25">
      <c r="A1832" s="76" t="str">
        <f>IF(ISBLANK(INDEX('Policy Characteristics'!A:A,MATCH($C1832,'Policy Characteristics'!$C:$C,0))),"",INDEX('Policy Characteristics'!A:A,MATCH($C1832,'Policy Characteristics'!$C:$C,0)))</f>
        <v>Cross-Sector</v>
      </c>
      <c r="B1832" s="234" t="str">
        <f>IF(ISBLANK(INDEX('Policy Characteristics'!B:B,MATCH($C1832,'Policy Characteristics'!$C:$C,0))),"",INDEX('Policy Characteristics'!B:B,MATCH($C1832,'Policy Characteristics'!$C:$C,0)))</f>
        <v>Fuel Taxes or Subsidies</v>
      </c>
      <c r="C1832" s="242" t="str">
        <f t="shared" ref="C1832:C1838" si="56">C$1703</f>
        <v>Additional Fuel Tax or Subsidy Rate by Fuel</v>
      </c>
      <c r="D1832" s="78" t="s">
        <v>75</v>
      </c>
      <c r="E1832" s="88" t="s">
        <v>1918</v>
      </c>
      <c r="F1832" s="78" t="s">
        <v>99</v>
      </c>
      <c r="G1832" s="88" t="s">
        <v>1033</v>
      </c>
      <c r="H1832" s="15">
        <v>2426</v>
      </c>
      <c r="I1832" s="235" t="s">
        <v>44</v>
      </c>
      <c r="J1832" s="236" t="str">
        <f>IF(ISBLANK(INDEX('Policy Characteristics'!D:D,MATCH($C1832,'Policy Characteristics'!$C:$C,0))),"",INDEX('Policy Characteristics'!D:D,MATCH($C1832,'Policy Characteristics'!$C:$C,0)))</f>
        <v>Fuel Taxes or Subsidies</v>
      </c>
      <c r="K1832" s="76" t="str">
        <f>IF(ISBLANK(INDEX('Policy Characteristics'!E:E,MATCH($C1832,'Policy Characteristics'!$C:$C,0))),"",INDEX('Policy Characteristics'!E:E,MATCH($C1832,'Policy Characteristics'!$C:$C,0)))</f>
        <v>cross fuel tax</v>
      </c>
      <c r="L1832" s="239">
        <f>IF(ISBLANK(INDEX('Policy Characteristics'!F:F,MATCH($C1832,'Policy Characteristics'!$C:$C,0))),"",INDEX('Policy Characteristics'!F:F,MATCH($C1832,'Policy Characteristics'!$C:$C,0)))</f>
        <v>-0.9</v>
      </c>
      <c r="M1832" s="239">
        <f>IF(ISBLANK(INDEX('Policy Characteristics'!G:G,MATCH($C1832,'Policy Characteristics'!$C:$C,0))),"",INDEX('Policy Characteristics'!G:G,MATCH($C1832,'Policy Characteristics'!$C:$C,0)))</f>
        <v>0.9</v>
      </c>
      <c r="N1832" s="239">
        <f>IF(ISBLANK(INDEX('Policy Characteristics'!H:H,MATCH($C1832,'Policy Characteristics'!$C:$C,0))),"",INDEX('Policy Characteristics'!H:H,MATCH($C1832,'Policy Characteristics'!$C:$C,0)))</f>
        <v>0.01</v>
      </c>
      <c r="O1832" s="76" t="str">
        <f>IF(ISBLANK(INDEX('Policy Characteristics'!I:I,MATCH($C1832,'Policy Characteristics'!$C:$C,0))),"",INDEX('Policy Characteristics'!I:I,MATCH($C1832,'Policy Characteristics'!$C:$C,0)))</f>
        <v>% of BAU price</v>
      </c>
      <c r="P1832" s="76" t="str">
        <f>IF(ISBLANK(INDEX('Policy Characteristics'!J:J,MATCH($C1832,'Policy Characteristics'!$C:$C,0))),"",INDEX('Policy Characteristics'!J:J,MATCH($C1832,'Policy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2" s="76" t="str">
        <f>IF(ISBLANK(INDEX('Policy Characteristics'!K:K,MATCH($C1832,'Policy Characteristics'!$C:$C,0))),"",INDEX('Policy Characteristics'!K:K,MATCH($C1832,'Policy Characteristics'!$C:$C,0)))</f>
        <v>fuels.html#fuel-taxes</v>
      </c>
      <c r="R1832" s="76" t="str">
        <f>IF(ISBLANK(INDEX('Policy Characteristics'!L:L,MATCH($C1832,'Policy Characteristics'!$C:$C,0))),"",INDEX('Policy Characteristics'!L:L,MATCH($C1832,'Policy Characteristics'!$C:$C,0)))</f>
        <v>fuel-taxes.html</v>
      </c>
    </row>
    <row r="1833" spans="1:18" x14ac:dyDescent="0.25">
      <c r="A1833" s="76" t="str">
        <f>IF(ISBLANK(INDEX('Policy Characteristics'!A:A,MATCH($C1833,'Policy Characteristics'!$C:$C,0))),"",INDEX('Policy Characteristics'!A:A,MATCH($C1833,'Policy Characteristics'!$C:$C,0)))</f>
        <v>Cross-Sector</v>
      </c>
      <c r="B1833" s="234" t="str">
        <f>IF(ISBLANK(INDEX('Policy Characteristics'!B:B,MATCH($C1833,'Policy Characteristics'!$C:$C,0))),"",INDEX('Policy Characteristics'!B:B,MATCH($C1833,'Policy Characteristics'!$C:$C,0)))</f>
        <v>Fuel Taxes or Subsidies</v>
      </c>
      <c r="C1833" s="242" t="str">
        <f t="shared" si="56"/>
        <v>Additional Fuel Tax or Subsidy Rate by Fuel</v>
      </c>
      <c r="D1833" s="78" t="s">
        <v>440</v>
      </c>
      <c r="E1833" s="88" t="s">
        <v>1918</v>
      </c>
      <c r="F1833" s="78" t="s">
        <v>441</v>
      </c>
      <c r="G1833" s="88" t="s">
        <v>1033</v>
      </c>
      <c r="H1833" s="15">
        <v>2427</v>
      </c>
      <c r="I1833" s="235" t="s">
        <v>44</v>
      </c>
      <c r="J1833" s="236" t="str">
        <f>IF(ISBLANK(INDEX('Policy Characteristics'!D:D,MATCH($C1833,'Policy Characteristics'!$C:$C,0))),"",INDEX('Policy Characteristics'!D:D,MATCH($C1833,'Policy Characteristics'!$C:$C,0)))</f>
        <v>Fuel Taxes or Subsidies</v>
      </c>
      <c r="K1833" s="76" t="str">
        <f>IF(ISBLANK(INDEX('Policy Characteristics'!E:E,MATCH($C1833,'Policy Characteristics'!$C:$C,0))),"",INDEX('Policy Characteristics'!E:E,MATCH($C1833,'Policy Characteristics'!$C:$C,0)))</f>
        <v>cross fuel tax</v>
      </c>
      <c r="L1833" s="239">
        <f>IF(ISBLANK(INDEX('Policy Characteristics'!F:F,MATCH($C1833,'Policy Characteristics'!$C:$C,0))),"",INDEX('Policy Characteristics'!F:F,MATCH($C1833,'Policy Characteristics'!$C:$C,0)))</f>
        <v>-0.9</v>
      </c>
      <c r="M1833" s="239">
        <f>IF(ISBLANK(INDEX('Policy Characteristics'!G:G,MATCH($C1833,'Policy Characteristics'!$C:$C,0))),"",INDEX('Policy Characteristics'!G:G,MATCH($C1833,'Policy Characteristics'!$C:$C,0)))</f>
        <v>0.9</v>
      </c>
      <c r="N1833" s="239">
        <f>IF(ISBLANK(INDEX('Policy Characteristics'!H:H,MATCH($C1833,'Policy Characteristics'!$C:$C,0))),"",INDEX('Policy Characteristics'!H:H,MATCH($C1833,'Policy Characteristics'!$C:$C,0)))</f>
        <v>0.01</v>
      </c>
      <c r="O1833" s="76" t="str">
        <f>IF(ISBLANK(INDEX('Policy Characteristics'!I:I,MATCH($C1833,'Policy Characteristics'!$C:$C,0))),"",INDEX('Policy Characteristics'!I:I,MATCH($C1833,'Policy Characteristics'!$C:$C,0)))</f>
        <v>% of BAU price</v>
      </c>
      <c r="P1833" s="76" t="str">
        <f>IF(ISBLANK(INDEX('Policy Characteristics'!J:J,MATCH($C1833,'Policy Characteristics'!$C:$C,0))),"",INDEX('Policy Characteristics'!J:J,MATCH($C1833,'Policy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3" s="76" t="str">
        <f>IF(ISBLANK(INDEX('Policy Characteristics'!K:K,MATCH($C1833,'Policy Characteristics'!$C:$C,0))),"",INDEX('Policy Characteristics'!K:K,MATCH($C1833,'Policy Characteristics'!$C:$C,0)))</f>
        <v>fuels.html#fuel-taxes</v>
      </c>
      <c r="R1833" s="76" t="str">
        <f>IF(ISBLANK(INDEX('Policy Characteristics'!L:L,MATCH($C1833,'Policy Characteristics'!$C:$C,0))),"",INDEX('Policy Characteristics'!L:L,MATCH($C1833,'Policy Characteristics'!$C:$C,0)))</f>
        <v>fuel-taxes.html</v>
      </c>
    </row>
    <row r="1834" spans="1:18" x14ac:dyDescent="0.25">
      <c r="A1834" s="76" t="str">
        <f>IF(ISBLANK(INDEX('Policy Characteristics'!A:A,MATCH($C1834,'Policy Characteristics'!$C:$C,0))),"",INDEX('Policy Characteristics'!A:A,MATCH($C1834,'Policy Characteristics'!$C:$C,0)))</f>
        <v>Cross-Sector</v>
      </c>
      <c r="B1834" s="234" t="str">
        <f>IF(ISBLANK(INDEX('Policy Characteristics'!B:B,MATCH($C1834,'Policy Characteristics'!$C:$C,0))),"",INDEX('Policy Characteristics'!B:B,MATCH($C1834,'Policy Characteristics'!$C:$C,0)))</f>
        <v>Fuel Taxes or Subsidies</v>
      </c>
      <c r="C1834" s="242" t="str">
        <f t="shared" si="56"/>
        <v>Additional Fuel Tax or Subsidy Rate by Fuel</v>
      </c>
      <c r="D1834" s="78" t="s">
        <v>708</v>
      </c>
      <c r="E1834" s="88" t="s">
        <v>1918</v>
      </c>
      <c r="F1834" s="78" t="s">
        <v>712</v>
      </c>
      <c r="G1834" s="88" t="s">
        <v>1033</v>
      </c>
      <c r="H1834" s="15">
        <v>2428</v>
      </c>
      <c r="I1834" s="235" t="s">
        <v>44</v>
      </c>
      <c r="J1834" s="236" t="str">
        <f>IF(ISBLANK(INDEX('Policy Characteristics'!D:D,MATCH($C1834,'Policy Characteristics'!$C:$C,0))),"",INDEX('Policy Characteristics'!D:D,MATCH($C1834,'Policy Characteristics'!$C:$C,0)))</f>
        <v>Fuel Taxes or Subsidies</v>
      </c>
      <c r="K1834" s="76" t="str">
        <f>IF(ISBLANK(INDEX('Policy Characteristics'!E:E,MATCH($C1834,'Policy Characteristics'!$C:$C,0))),"",INDEX('Policy Characteristics'!E:E,MATCH($C1834,'Policy Characteristics'!$C:$C,0)))</f>
        <v>cross fuel tax</v>
      </c>
      <c r="L1834" s="239">
        <f>IF(ISBLANK(INDEX('Policy Characteristics'!F:F,MATCH($C1834,'Policy Characteristics'!$C:$C,0))),"",INDEX('Policy Characteristics'!F:F,MATCH($C1834,'Policy Characteristics'!$C:$C,0)))</f>
        <v>-0.9</v>
      </c>
      <c r="M1834" s="239">
        <f>IF(ISBLANK(INDEX('Policy Characteristics'!G:G,MATCH($C1834,'Policy Characteristics'!$C:$C,0))),"",INDEX('Policy Characteristics'!G:G,MATCH($C1834,'Policy Characteristics'!$C:$C,0)))</f>
        <v>0.9</v>
      </c>
      <c r="N1834" s="239">
        <f>IF(ISBLANK(INDEX('Policy Characteristics'!H:H,MATCH($C1834,'Policy Characteristics'!$C:$C,0))),"",INDEX('Policy Characteristics'!H:H,MATCH($C1834,'Policy Characteristics'!$C:$C,0)))</f>
        <v>0.01</v>
      </c>
      <c r="O1834" s="76" t="str">
        <f>IF(ISBLANK(INDEX('Policy Characteristics'!I:I,MATCH($C1834,'Policy Characteristics'!$C:$C,0))),"",INDEX('Policy Characteristics'!I:I,MATCH($C1834,'Policy Characteristics'!$C:$C,0)))</f>
        <v>% of BAU price</v>
      </c>
      <c r="P1834" s="76" t="str">
        <f>IF(ISBLANK(INDEX('Policy Characteristics'!J:J,MATCH($C1834,'Policy Characteristics'!$C:$C,0))),"",INDEX('Policy Characteristics'!J:J,MATCH($C1834,'Policy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4" s="76" t="str">
        <f>IF(ISBLANK(INDEX('Policy Characteristics'!K:K,MATCH($C1834,'Policy Characteristics'!$C:$C,0))),"",INDEX('Policy Characteristics'!K:K,MATCH($C1834,'Policy Characteristics'!$C:$C,0)))</f>
        <v>fuels.html#fuel-taxes</v>
      </c>
      <c r="R1834" s="76" t="str">
        <f>IF(ISBLANK(INDEX('Policy Characteristics'!L:L,MATCH($C1834,'Policy Characteristics'!$C:$C,0))),"",INDEX('Policy Characteristics'!L:L,MATCH($C1834,'Policy Characteristics'!$C:$C,0)))</f>
        <v>fuel-taxes.html</v>
      </c>
    </row>
    <row r="1835" spans="1:18" x14ac:dyDescent="0.25">
      <c r="A1835" s="76" t="str">
        <f>IF(ISBLANK(INDEX('Policy Characteristics'!A:A,MATCH($C1835,'Policy Characteristics'!$C:$C,0))),"",INDEX('Policy Characteristics'!A:A,MATCH($C1835,'Policy Characteristics'!$C:$C,0)))</f>
        <v>Cross-Sector</v>
      </c>
      <c r="B1835" s="234" t="str">
        <f>IF(ISBLANK(INDEX('Policy Characteristics'!B:B,MATCH($C1835,'Policy Characteristics'!$C:$C,0))),"",INDEX('Policy Characteristics'!B:B,MATCH($C1835,'Policy Characteristics'!$C:$C,0)))</f>
        <v>Fuel Taxes or Subsidies</v>
      </c>
      <c r="C1835" s="242" t="str">
        <f t="shared" si="56"/>
        <v>Additional Fuel Tax or Subsidy Rate by Fuel</v>
      </c>
      <c r="D1835" s="78" t="s">
        <v>718</v>
      </c>
      <c r="E1835" s="88" t="s">
        <v>1918</v>
      </c>
      <c r="F1835" s="78" t="s">
        <v>719</v>
      </c>
      <c r="G1835" s="88" t="s">
        <v>1033</v>
      </c>
      <c r="H1835" s="15">
        <v>2429</v>
      </c>
      <c r="I1835" s="235" t="s">
        <v>44</v>
      </c>
      <c r="J1835" s="236" t="str">
        <f>IF(ISBLANK(INDEX('Policy Characteristics'!D:D,MATCH($C1835,'Policy Characteristics'!$C:$C,0))),"",INDEX('Policy Characteristics'!D:D,MATCH($C1835,'Policy Characteristics'!$C:$C,0)))</f>
        <v>Fuel Taxes or Subsidies</v>
      </c>
      <c r="K1835" s="76" t="str">
        <f>IF(ISBLANK(INDEX('Policy Characteristics'!E:E,MATCH($C1835,'Policy Characteristics'!$C:$C,0))),"",INDEX('Policy Characteristics'!E:E,MATCH($C1835,'Policy Characteristics'!$C:$C,0)))</f>
        <v>cross fuel tax</v>
      </c>
      <c r="L1835" s="239">
        <f>IF(ISBLANK(INDEX('Policy Characteristics'!F:F,MATCH($C1835,'Policy Characteristics'!$C:$C,0))),"",INDEX('Policy Characteristics'!F:F,MATCH($C1835,'Policy Characteristics'!$C:$C,0)))</f>
        <v>-0.9</v>
      </c>
      <c r="M1835" s="239">
        <f>IF(ISBLANK(INDEX('Policy Characteristics'!G:G,MATCH($C1835,'Policy Characteristics'!$C:$C,0))),"",INDEX('Policy Characteristics'!G:G,MATCH($C1835,'Policy Characteristics'!$C:$C,0)))</f>
        <v>0.9</v>
      </c>
      <c r="N1835" s="239">
        <f>IF(ISBLANK(INDEX('Policy Characteristics'!H:H,MATCH($C1835,'Policy Characteristics'!$C:$C,0))),"",INDEX('Policy Characteristics'!H:H,MATCH($C1835,'Policy Characteristics'!$C:$C,0)))</f>
        <v>0.01</v>
      </c>
      <c r="O1835" s="76" t="str">
        <f>IF(ISBLANK(INDEX('Policy Characteristics'!I:I,MATCH($C1835,'Policy Characteristics'!$C:$C,0))),"",INDEX('Policy Characteristics'!I:I,MATCH($C1835,'Policy Characteristics'!$C:$C,0)))</f>
        <v>% of BAU price</v>
      </c>
      <c r="P1835" s="76" t="str">
        <f>IF(ISBLANK(INDEX('Policy Characteristics'!J:J,MATCH($C1835,'Policy Characteristics'!$C:$C,0))),"",INDEX('Policy Characteristics'!J:J,MATCH($C1835,'Policy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5" s="76" t="str">
        <f>IF(ISBLANK(INDEX('Policy Characteristics'!K:K,MATCH($C1835,'Policy Characteristics'!$C:$C,0))),"",INDEX('Policy Characteristics'!K:K,MATCH($C1835,'Policy Characteristics'!$C:$C,0)))</f>
        <v>fuels.html#fuel-taxes</v>
      </c>
      <c r="R1835" s="76" t="str">
        <f>IF(ISBLANK(INDEX('Policy Characteristics'!L:L,MATCH($C1835,'Policy Characteristics'!$C:$C,0))),"",INDEX('Policy Characteristics'!L:L,MATCH($C1835,'Policy Characteristics'!$C:$C,0)))</f>
        <v>fuel-taxes.html</v>
      </c>
    </row>
    <row r="1836" spans="1:18" x14ac:dyDescent="0.25">
      <c r="A1836" s="76" t="str">
        <f>IF(ISBLANK(INDEX('Policy Characteristics'!A:A,MATCH($C1836,'Policy Characteristics'!$C:$C,0))),"",INDEX('Policy Characteristics'!A:A,MATCH($C1836,'Policy Characteristics'!$C:$C,0)))</f>
        <v>Cross-Sector</v>
      </c>
      <c r="B1836" s="234" t="str">
        <f>IF(ISBLANK(INDEX('Policy Characteristics'!B:B,MATCH($C1836,'Policy Characteristics'!$C:$C,0))),"",INDEX('Policy Characteristics'!B:B,MATCH($C1836,'Policy Characteristics'!$C:$C,0)))</f>
        <v>Fuel Taxes or Subsidies</v>
      </c>
      <c r="C1836" s="242" t="str">
        <f t="shared" si="56"/>
        <v>Additional Fuel Tax or Subsidy Rate by Fuel</v>
      </c>
      <c r="D1836" s="78" t="s">
        <v>709</v>
      </c>
      <c r="E1836" s="88" t="s">
        <v>1918</v>
      </c>
      <c r="F1836" s="78" t="s">
        <v>713</v>
      </c>
      <c r="G1836" s="88" t="s">
        <v>1033</v>
      </c>
      <c r="H1836" s="15">
        <v>2430</v>
      </c>
      <c r="I1836" s="235" t="s">
        <v>44</v>
      </c>
      <c r="J1836" s="236" t="str">
        <f>IF(ISBLANK(INDEX('Policy Characteristics'!D:D,MATCH($C1836,'Policy Characteristics'!$C:$C,0))),"",INDEX('Policy Characteristics'!D:D,MATCH($C1836,'Policy Characteristics'!$C:$C,0)))</f>
        <v>Fuel Taxes or Subsidies</v>
      </c>
      <c r="K1836" s="76" t="str">
        <f>IF(ISBLANK(INDEX('Policy Characteristics'!E:E,MATCH($C1836,'Policy Characteristics'!$C:$C,0))),"",INDEX('Policy Characteristics'!E:E,MATCH($C1836,'Policy Characteristics'!$C:$C,0)))</f>
        <v>cross fuel tax</v>
      </c>
      <c r="L1836" s="239">
        <f>IF(ISBLANK(INDEX('Policy Characteristics'!F:F,MATCH($C1836,'Policy Characteristics'!$C:$C,0))),"",INDEX('Policy Characteristics'!F:F,MATCH($C1836,'Policy Characteristics'!$C:$C,0)))</f>
        <v>-0.9</v>
      </c>
      <c r="M1836" s="239">
        <f>IF(ISBLANK(INDEX('Policy Characteristics'!G:G,MATCH($C1836,'Policy Characteristics'!$C:$C,0))),"",INDEX('Policy Characteristics'!G:G,MATCH($C1836,'Policy Characteristics'!$C:$C,0)))</f>
        <v>0.9</v>
      </c>
      <c r="N1836" s="239">
        <f>IF(ISBLANK(INDEX('Policy Characteristics'!H:H,MATCH($C1836,'Policy Characteristics'!$C:$C,0))),"",INDEX('Policy Characteristics'!H:H,MATCH($C1836,'Policy Characteristics'!$C:$C,0)))</f>
        <v>0.01</v>
      </c>
      <c r="O1836" s="76" t="str">
        <f>IF(ISBLANK(INDEX('Policy Characteristics'!I:I,MATCH($C1836,'Policy Characteristics'!$C:$C,0))),"",INDEX('Policy Characteristics'!I:I,MATCH($C1836,'Policy Characteristics'!$C:$C,0)))</f>
        <v>% of BAU price</v>
      </c>
      <c r="P1836" s="76" t="str">
        <f>IF(ISBLANK(INDEX('Policy Characteristics'!J:J,MATCH($C1836,'Policy Characteristics'!$C:$C,0))),"",INDEX('Policy Characteristics'!J:J,MATCH($C1836,'Policy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6" s="76" t="str">
        <f>IF(ISBLANK(INDEX('Policy Characteristics'!K:K,MATCH($C1836,'Policy Characteristics'!$C:$C,0))),"",INDEX('Policy Characteristics'!K:K,MATCH($C1836,'Policy Characteristics'!$C:$C,0)))</f>
        <v>fuels.html#fuel-taxes</v>
      </c>
      <c r="R1836" s="76" t="str">
        <f>IF(ISBLANK(INDEX('Policy Characteristics'!L:L,MATCH($C1836,'Policy Characteristics'!$C:$C,0))),"",INDEX('Policy Characteristics'!L:L,MATCH($C1836,'Policy Characteristics'!$C:$C,0)))</f>
        <v>fuel-taxes.html</v>
      </c>
    </row>
    <row r="1837" spans="1:18" x14ac:dyDescent="0.25">
      <c r="A1837" s="76" t="str">
        <f>IF(ISBLANK(INDEX('Policy Characteristics'!A:A,MATCH($C1837,'Policy Characteristics'!$C:$C,0))),"",INDEX('Policy Characteristics'!A:A,MATCH($C1837,'Policy Characteristics'!$C:$C,0)))</f>
        <v>Cross-Sector</v>
      </c>
      <c r="B1837" s="234" t="str">
        <f>IF(ISBLANK(INDEX('Policy Characteristics'!B:B,MATCH($C1837,'Policy Characteristics'!$C:$C,0))),"",INDEX('Policy Characteristics'!B:B,MATCH($C1837,'Policy Characteristics'!$C:$C,0)))</f>
        <v>Fuel Taxes or Subsidies</v>
      </c>
      <c r="C1837" s="242" t="str">
        <f t="shared" si="56"/>
        <v>Additional Fuel Tax or Subsidy Rate by Fuel</v>
      </c>
      <c r="D1837" s="78" t="s">
        <v>710</v>
      </c>
      <c r="E1837" s="88" t="s">
        <v>1918</v>
      </c>
      <c r="F1837" s="78" t="s">
        <v>714</v>
      </c>
      <c r="G1837" s="88" t="s">
        <v>1033</v>
      </c>
      <c r="H1837" s="15">
        <v>2431</v>
      </c>
      <c r="I1837" s="235" t="s">
        <v>44</v>
      </c>
      <c r="J1837" s="236" t="str">
        <f>IF(ISBLANK(INDEX('Policy Characteristics'!D:D,MATCH($C1837,'Policy Characteristics'!$C:$C,0))),"",INDEX('Policy Characteristics'!D:D,MATCH($C1837,'Policy Characteristics'!$C:$C,0)))</f>
        <v>Fuel Taxes or Subsidies</v>
      </c>
      <c r="K1837" s="76" t="str">
        <f>IF(ISBLANK(INDEX('Policy Characteristics'!E:E,MATCH($C1837,'Policy Characteristics'!$C:$C,0))),"",INDEX('Policy Characteristics'!E:E,MATCH($C1837,'Policy Characteristics'!$C:$C,0)))</f>
        <v>cross fuel tax</v>
      </c>
      <c r="L1837" s="239">
        <f>IF(ISBLANK(INDEX('Policy Characteristics'!F:F,MATCH($C1837,'Policy Characteristics'!$C:$C,0))),"",INDEX('Policy Characteristics'!F:F,MATCH($C1837,'Policy Characteristics'!$C:$C,0)))</f>
        <v>-0.9</v>
      </c>
      <c r="M1837" s="239">
        <f>IF(ISBLANK(INDEX('Policy Characteristics'!G:G,MATCH($C1837,'Policy Characteristics'!$C:$C,0))),"",INDEX('Policy Characteristics'!G:G,MATCH($C1837,'Policy Characteristics'!$C:$C,0)))</f>
        <v>0.9</v>
      </c>
      <c r="N1837" s="239">
        <f>IF(ISBLANK(INDEX('Policy Characteristics'!H:H,MATCH($C1837,'Policy Characteristics'!$C:$C,0))),"",INDEX('Policy Characteristics'!H:H,MATCH($C1837,'Policy Characteristics'!$C:$C,0)))</f>
        <v>0.01</v>
      </c>
      <c r="O1837" s="76" t="str">
        <f>IF(ISBLANK(INDEX('Policy Characteristics'!I:I,MATCH($C1837,'Policy Characteristics'!$C:$C,0))),"",INDEX('Policy Characteristics'!I:I,MATCH($C1837,'Policy Characteristics'!$C:$C,0)))</f>
        <v>% of BAU price</v>
      </c>
      <c r="P1837" s="76" t="str">
        <f>IF(ISBLANK(INDEX('Policy Characteristics'!J:J,MATCH($C1837,'Policy Characteristics'!$C:$C,0))),"",INDEX('Policy Characteristics'!J:J,MATCH($C1837,'Policy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7" s="76" t="str">
        <f>IF(ISBLANK(INDEX('Policy Characteristics'!K:K,MATCH($C1837,'Policy Characteristics'!$C:$C,0))),"",INDEX('Policy Characteristics'!K:K,MATCH($C1837,'Policy Characteristics'!$C:$C,0)))</f>
        <v>fuels.html#fuel-taxes</v>
      </c>
      <c r="R1837" s="76" t="str">
        <f>IF(ISBLANK(INDEX('Policy Characteristics'!L:L,MATCH($C1837,'Policy Characteristics'!$C:$C,0))),"",INDEX('Policy Characteristics'!L:L,MATCH($C1837,'Policy Characteristics'!$C:$C,0)))</f>
        <v>fuel-taxes.html</v>
      </c>
    </row>
    <row r="1838" spans="1:18" x14ac:dyDescent="0.25">
      <c r="A1838" s="76" t="str">
        <f>IF(ISBLANK(INDEX('Policy Characteristics'!A:A,MATCH($C1838,'Policy Characteristics'!$C:$C,0))),"",INDEX('Policy Characteristics'!A:A,MATCH($C1838,'Policy Characteristics'!$C:$C,0)))</f>
        <v>Cross-Sector</v>
      </c>
      <c r="B1838" s="234" t="str">
        <f>IF(ISBLANK(INDEX('Policy Characteristics'!B:B,MATCH($C1838,'Policy Characteristics'!$C:$C,0))),"",INDEX('Policy Characteristics'!B:B,MATCH($C1838,'Policy Characteristics'!$C:$C,0)))</f>
        <v>Fuel Taxes or Subsidies</v>
      </c>
      <c r="C1838" s="242" t="str">
        <f t="shared" si="56"/>
        <v>Additional Fuel Tax or Subsidy Rate by Fuel</v>
      </c>
      <c r="D1838" s="78" t="s">
        <v>711</v>
      </c>
      <c r="E1838" s="88" t="s">
        <v>1918</v>
      </c>
      <c r="F1838" s="78" t="s">
        <v>715</v>
      </c>
      <c r="G1838" s="88" t="s">
        <v>1033</v>
      </c>
      <c r="H1838" s="15">
        <v>2432</v>
      </c>
      <c r="I1838" s="235" t="s">
        <v>44</v>
      </c>
      <c r="J1838" s="236" t="str">
        <f>IF(ISBLANK(INDEX('Policy Characteristics'!D:D,MATCH($C1838,'Policy Characteristics'!$C:$C,0))),"",INDEX('Policy Characteristics'!D:D,MATCH($C1838,'Policy Characteristics'!$C:$C,0)))</f>
        <v>Fuel Taxes or Subsidies</v>
      </c>
      <c r="K1838" s="76" t="str">
        <f>IF(ISBLANK(INDEX('Policy Characteristics'!E:E,MATCH($C1838,'Policy Characteristics'!$C:$C,0))),"",INDEX('Policy Characteristics'!E:E,MATCH($C1838,'Policy Characteristics'!$C:$C,0)))</f>
        <v>cross fuel tax</v>
      </c>
      <c r="L1838" s="239">
        <f>IF(ISBLANK(INDEX('Policy Characteristics'!F:F,MATCH($C1838,'Policy Characteristics'!$C:$C,0))),"",INDEX('Policy Characteristics'!F:F,MATCH($C1838,'Policy Characteristics'!$C:$C,0)))</f>
        <v>-0.9</v>
      </c>
      <c r="M1838" s="239">
        <f>IF(ISBLANK(INDEX('Policy Characteristics'!G:G,MATCH($C1838,'Policy Characteristics'!$C:$C,0))),"",INDEX('Policy Characteristics'!G:G,MATCH($C1838,'Policy Characteristics'!$C:$C,0)))</f>
        <v>0.9</v>
      </c>
      <c r="N1838" s="239">
        <f>IF(ISBLANK(INDEX('Policy Characteristics'!H:H,MATCH($C1838,'Policy Characteristics'!$C:$C,0))),"",INDEX('Policy Characteristics'!H:H,MATCH($C1838,'Policy Characteristics'!$C:$C,0)))</f>
        <v>0.01</v>
      </c>
      <c r="O1838" s="76" t="str">
        <f>IF(ISBLANK(INDEX('Policy Characteristics'!I:I,MATCH($C1838,'Policy Characteristics'!$C:$C,0))),"",INDEX('Policy Characteristics'!I:I,MATCH($C1838,'Policy Characteristics'!$C:$C,0)))</f>
        <v>% of BAU price</v>
      </c>
      <c r="P1838" s="76" t="str">
        <f>IF(ISBLANK(INDEX('Policy Characteristics'!J:J,MATCH($C1838,'Policy Characteristics'!$C:$C,0))),"",INDEX('Policy Characteristics'!J:J,MATCH($C1838,'Policy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8" s="76" t="str">
        <f>IF(ISBLANK(INDEX('Policy Characteristics'!K:K,MATCH($C1838,'Policy Characteristics'!$C:$C,0))),"",INDEX('Policy Characteristics'!K:K,MATCH($C1838,'Policy Characteristics'!$C:$C,0)))</f>
        <v>fuels.html#fuel-taxes</v>
      </c>
      <c r="R1838" s="76" t="str">
        <f>IF(ISBLANK(INDEX('Policy Characteristics'!L:L,MATCH($C1838,'Policy Characteristics'!$C:$C,0))),"",INDEX('Policy Characteristics'!L:L,MATCH($C1838,'Policy Characteristics'!$C:$C,0)))</f>
        <v>fuel-taxes.html</v>
      </c>
    </row>
    <row r="1839" spans="1:18" x14ac:dyDescent="0.25">
      <c r="A1839" s="76" t="str">
        <f>IF(ISBLANK(INDEX('Policy Characteristics'!A:A,MATCH($C1839,'Policy Characteristics'!$C:$C,0))),"",INDEX('Policy Characteristics'!A:A,MATCH($C1839,'Policy Characteristics'!$C:$C,0)))</f>
        <v>Cross-Sector</v>
      </c>
      <c r="B1839" s="234" t="str">
        <f>IF(ISBLANK(INDEX('Policy Characteristics'!B:B,MATCH($C1839,'Policy Characteristics'!$C:$C,0))),"",INDEX('Policy Characteristics'!B:B,MATCH($C1839,'Policy Characteristics'!$C:$C,0)))</f>
        <v>Non BAU Carbon Tax Vehicle Qualification</v>
      </c>
      <c r="C1839" t="s">
        <v>1878</v>
      </c>
      <c r="H1839" s="15">
        <v>2286</v>
      </c>
      <c r="I1839" s="238" t="s">
        <v>43</v>
      </c>
      <c r="J1839" s="236" t="str">
        <f>IF(ISBLANK(INDEX('Policy Characteristics'!D:D,MATCH($C1839,'Policy Characteristics'!$C:$C,0))),"",INDEX('Policy Characteristics'!D:D,MATCH($C1839,'Policy Characteristics'!$C:$C,0)))</f>
        <v/>
      </c>
      <c r="K1839" s="76" t="str">
        <f>IF(ISBLANK(INDEX('Policy Characteristics'!E:E,MATCH($C1839,'Policy Characteristics'!$C:$C,0))),"",INDEX('Policy Characteristics'!E:E,MATCH($C1839,'Policy Characteristics'!$C:$C,0)))</f>
        <v/>
      </c>
      <c r="L1839" s="240">
        <f>IF(ISBLANK(INDEX('Policy Characteristics'!F:F,MATCH($C1839,'Policy Characteristics'!$C:$C,0))),"",INDEX('Policy Characteristics'!F:F,MATCH($C1839,'Policy Characteristics'!$C:$C,0)))</f>
        <v>0</v>
      </c>
      <c r="M1839" s="240">
        <f>IF(ISBLANK(INDEX('Policy Characteristics'!G:G,MATCH($C1839,'Policy Characteristics'!$C:$C,0))),"",INDEX('Policy Characteristics'!G:G,MATCH($C1839,'Policy Characteristics'!$C:$C,0)))</f>
        <v>1</v>
      </c>
      <c r="N1839" s="240">
        <f>IF(ISBLANK(INDEX('Policy Characteristics'!H:H,MATCH($C1839,'Policy Characteristics'!$C:$C,0))),"",INDEX('Policy Characteristics'!H:H,MATCH($C1839,'Policy Characteristics'!$C:$C,0)))</f>
        <v>1</v>
      </c>
      <c r="O1839" s="76" t="str">
        <f>IF(ISBLANK(INDEX('Policy Characteristics'!I:I,MATCH($C1839,'Policy Characteristics'!$C:$C,0))),"",INDEX('Policy Characteristics'!I:I,MATCH($C1839,'Policy Characteristics'!$C:$C,0)))</f>
        <v>on/off</v>
      </c>
      <c r="P1839" s="76" t="str">
        <f>IF(ISBLANK(INDEX('Policy Characteristics'!J:J,MATCH($C1839,'Policy Characteristics'!$C:$C,0))),"",INDEX('Policy Characteristics'!J:J,MATCH($C1839,'Policy Characteristics'!$C:$C,0)))</f>
        <v xml:space="preserve">**Description:** This lever determines which vehicle types are captured under the scope of a carbon tax. In some regions, only certain vehicle types are covered by a carbon tax or cap. </v>
      </c>
      <c r="Q1839" s="76" t="str">
        <f>IF(ISBLANK(INDEX('Policy Characteristics'!K:K,MATCH($C1839,'Policy Characteristics'!$C:$C,0))),"",INDEX('Policy Characteristics'!K:K,MATCH($C1839,'Policy Characteristics'!$C:$C,0)))</f>
        <v/>
      </c>
      <c r="R1839" s="76" t="str">
        <f>IF(ISBLANK(INDEX('Policy Characteristics'!L:L,MATCH($C1839,'Policy Characteristics'!$C:$C,0))),"",INDEX('Policy Characteristics'!L:L,MATCH($C1839,'Policy Characteristics'!$C:$C,0)))</f>
        <v/>
      </c>
    </row>
    <row r="1840" spans="1:18" x14ac:dyDescent="0.25">
      <c r="A1840" s="76" t="str">
        <f>IF(ISBLANK(INDEX('Policy Characteristics'!A:A,MATCH($C1840,'Policy Characteristics'!$C:$C,0))),"",INDEX('Policy Characteristics'!A:A,MATCH($C1840,'Policy Characteristics'!$C:$C,0)))</f>
        <v>Cross-Sector</v>
      </c>
      <c r="B1840" s="234" t="str">
        <f>IF(ISBLANK(INDEX('Policy Characteristics'!B:B,MATCH($C1840,'Policy Characteristics'!$C:$C,0))),"",INDEX('Policy Characteristics'!B:B,MATCH($C1840,'Policy Characteristics'!$C:$C,0)))</f>
        <v>Non BAU Carbon Tax Industry Qualification</v>
      </c>
      <c r="C1840" t="s">
        <v>1879</v>
      </c>
      <c r="H1840" s="15">
        <v>2287</v>
      </c>
      <c r="I1840" s="238" t="s">
        <v>43</v>
      </c>
      <c r="J1840" s="236" t="str">
        <f>IF(ISBLANK(INDEX('Policy Characteristics'!D:D,MATCH($C1840,'Policy Characteristics'!$C:$C,0))),"",INDEX('Policy Characteristics'!D:D,MATCH($C1840,'Policy Characteristics'!$C:$C,0)))</f>
        <v/>
      </c>
      <c r="K1840" s="76" t="str">
        <f>IF(ISBLANK(INDEX('Policy Characteristics'!E:E,MATCH($C1840,'Policy Characteristics'!$C:$C,0))),"",INDEX('Policy Characteristics'!E:E,MATCH($C1840,'Policy Characteristics'!$C:$C,0)))</f>
        <v/>
      </c>
      <c r="L1840" s="240">
        <f>IF(ISBLANK(INDEX('Policy Characteristics'!F:F,MATCH($C1840,'Policy Characteristics'!$C:$C,0))),"",INDEX('Policy Characteristics'!F:F,MATCH($C1840,'Policy Characteristics'!$C:$C,0)))</f>
        <v>0</v>
      </c>
      <c r="M1840" s="240">
        <f>IF(ISBLANK(INDEX('Policy Characteristics'!G:G,MATCH($C1840,'Policy Characteristics'!$C:$C,0))),"",INDEX('Policy Characteristics'!G:G,MATCH($C1840,'Policy Characteristics'!$C:$C,0)))</f>
        <v>1</v>
      </c>
      <c r="N1840" s="240">
        <f>IF(ISBLANK(INDEX('Policy Characteristics'!H:H,MATCH($C1840,'Policy Characteristics'!$C:$C,0))),"",INDEX('Policy Characteristics'!H:H,MATCH($C1840,'Policy Characteristics'!$C:$C,0)))</f>
        <v>1</v>
      </c>
      <c r="O1840" s="76" t="str">
        <f>IF(ISBLANK(INDEX('Policy Characteristics'!I:I,MATCH($C1840,'Policy Characteristics'!$C:$C,0))),"",INDEX('Policy Characteristics'!I:I,MATCH($C1840,'Policy Characteristics'!$C:$C,0)))</f>
        <v>on/off</v>
      </c>
      <c r="P1840" s="76" t="str">
        <f>IF(ISBLANK(INDEX('Policy Characteristics'!J:J,MATCH($C1840,'Policy Characteristics'!$C:$C,0))),"",INDEX('Policy Characteristics'!J:J,MATCH($C1840,'Policy Characteristics'!$C:$C,0)))</f>
        <v xml:space="preserve">**Description:** This lever determines which industry categories are captured under the scope of a carbon tax. In some regions, only certain industries are covered by a carbon tax or cap. </v>
      </c>
      <c r="Q1840" s="76" t="str">
        <f>IF(ISBLANK(INDEX('Policy Characteristics'!K:K,MATCH($C1840,'Policy Characteristics'!$C:$C,0))),"",INDEX('Policy Characteristics'!K:K,MATCH($C1840,'Policy Characteristics'!$C:$C,0)))</f>
        <v/>
      </c>
      <c r="R1840" s="76" t="str">
        <f>IF(ISBLANK(INDEX('Policy Characteristics'!L:L,MATCH($C1840,'Policy Characteristics'!$C:$C,0))),"",INDEX('Policy Characteristics'!L:L,MATCH($C1840,'Policy Characteristics'!$C:$C,0)))</f>
        <v/>
      </c>
    </row>
    <row r="1841" spans="1:18" x14ac:dyDescent="0.25">
      <c r="A1841" s="76" t="str">
        <f>IF(ISBLANK(INDEX('Policy Characteristics'!A:A,MATCH($C1841,'Policy Characteristics'!$C:$C,0))),"",INDEX('Policy Characteristics'!A:A,MATCH($C1841,'Policy Characteristics'!$C:$C,0)))</f>
        <v>Cross-Sector</v>
      </c>
      <c r="B1841" s="234" t="str">
        <f>IF(ISBLANK(INDEX('Policy Characteristics'!B:B,MATCH($C1841,'Policy Characteristics'!$C:$C,0))),"",INDEX('Policy Characteristics'!B:B,MATCH($C1841,'Policy Characteristics'!$C:$C,0)))</f>
        <v>Non BAU CBAM Industry Qualification</v>
      </c>
      <c r="C1841" t="s">
        <v>1880</v>
      </c>
      <c r="H1841" s="15">
        <v>2288</v>
      </c>
      <c r="I1841" s="238" t="s">
        <v>43</v>
      </c>
      <c r="J1841" s="236" t="str">
        <f>IF(ISBLANK(INDEX('Policy Characteristics'!D:D,MATCH($C1841,'Policy Characteristics'!$C:$C,0))),"",INDEX('Policy Characteristics'!D:D,MATCH($C1841,'Policy Characteristics'!$C:$C,0)))</f>
        <v/>
      </c>
      <c r="K1841" s="76" t="str">
        <f>IF(ISBLANK(INDEX('Policy Characteristics'!E:E,MATCH($C1841,'Policy Characteristics'!$C:$C,0))),"",INDEX('Policy Characteristics'!E:E,MATCH($C1841,'Policy Characteristics'!$C:$C,0)))</f>
        <v/>
      </c>
      <c r="L1841" s="240">
        <f>IF(ISBLANK(INDEX('Policy Characteristics'!F:F,MATCH($C1841,'Policy Characteristics'!$C:$C,0))),"",INDEX('Policy Characteristics'!F:F,MATCH($C1841,'Policy Characteristics'!$C:$C,0)))</f>
        <v>0</v>
      </c>
      <c r="M1841" s="240">
        <f>IF(ISBLANK(INDEX('Policy Characteristics'!G:G,MATCH($C1841,'Policy Characteristics'!$C:$C,0))),"",INDEX('Policy Characteristics'!G:G,MATCH($C1841,'Policy Characteristics'!$C:$C,0)))</f>
        <v>1</v>
      </c>
      <c r="N1841" s="240">
        <f>IF(ISBLANK(INDEX('Policy Characteristics'!H:H,MATCH($C1841,'Policy Characteristics'!$C:$C,0))),"",INDEX('Policy Characteristics'!H:H,MATCH($C1841,'Policy Characteristics'!$C:$C,0)))</f>
        <v>1</v>
      </c>
      <c r="O1841" s="76" t="str">
        <f>IF(ISBLANK(INDEX('Policy Characteristics'!I:I,MATCH($C1841,'Policy Characteristics'!$C:$C,0))),"",INDEX('Policy Characteristics'!I:I,MATCH($C1841,'Policy Characteristics'!$C:$C,0)))</f>
        <v>on/off</v>
      </c>
      <c r="P1841" s="76" t="str">
        <f>IF(ISBLANK(INDEX('Policy Characteristics'!J:J,MATCH($C1841,'Policy Characteristics'!$C:$C,0))),"",INDEX('Policy Characteristics'!J:J,MATCH($C1841,'Policy Characteristics'!$C:$C,0)))</f>
        <v>**Description:** This lever determines which industry categories are captured under the scope of a carbon border adjustment mechanism. In some regions, only certain industries are covered by a border mechanism.</v>
      </c>
      <c r="Q1841" s="76" t="str">
        <f>IF(ISBLANK(INDEX('Policy Characteristics'!K:K,MATCH($C1841,'Policy Characteristics'!$C:$C,0))),"",INDEX('Policy Characteristics'!K:K,MATCH($C1841,'Policy Characteristics'!$C:$C,0)))</f>
        <v/>
      </c>
      <c r="R1841" s="76" t="str">
        <f>IF(ISBLANK(INDEX('Policy Characteristics'!L:L,MATCH($C1841,'Policy Characteristics'!$C:$C,0))),"",INDEX('Policy Characteristics'!L:L,MATCH($C1841,'Policy Characteristics'!$C:$C,0)))</f>
        <v/>
      </c>
    </row>
    <row r="1842" spans="1:18" x14ac:dyDescent="0.25">
      <c r="A1842" s="76" t="str">
        <f>IF(ISBLANK(INDEX('Policy Characteristics'!A:A,MATCH($C1842,'Policy Characteristics'!$C:$C,0))),"",INDEX('Policy Characteristics'!A:A,MATCH($C1842,'Policy Characteristics'!$C:$C,0)))</f>
        <v>Research and Development</v>
      </c>
      <c r="B1842" s="234" t="str">
        <f>IF(ISBLANK(INDEX('Policy Characteristics'!B:B,MATCH($C1842,'Policy Characteristics'!$C:$C,0))),"",INDEX('Policy Characteristics'!B:B,MATCH($C1842,'Policy Characteristics'!$C:$C,0)))</f>
        <v>Capital Cost Reduction</v>
      </c>
      <c r="C1842" t="s">
        <v>286</v>
      </c>
      <c r="D1842" s="88" t="s">
        <v>114</v>
      </c>
      <c r="E1842" s="88"/>
      <c r="F1842" s="88" t="s">
        <v>313</v>
      </c>
      <c r="G1842" s="88"/>
      <c r="H1842" s="15">
        <v>85</v>
      </c>
      <c r="I1842" s="247" t="s">
        <v>43</v>
      </c>
      <c r="J1842" s="236" t="str">
        <f>IF(ISBLANK(INDEX('Policy Characteristics'!D:D,MATCH($C1842,'Policy Characteristics'!$C:$C,0))),"",INDEX('Policy Characteristics'!D:D,MATCH($C1842,'Policy Characteristics'!$C:$C,0)))</f>
        <v>R&amp;D Capital Cost Reductions</v>
      </c>
      <c r="K1842" s="76" t="str">
        <f>IF(ISBLANK(INDEX('Policy Characteristics'!E:E,MATCH($C1842,'Policy Characteristics'!$C:$C,0))),"",INDEX('Policy Characteristics'!E:E,MATCH($C1842,'Policy Characteristics'!$C:$C,0)))</f>
        <v>RnD building capital cost reduction</v>
      </c>
      <c r="L1842" s="239">
        <f>IF(ISBLANK(INDEX('Policy Characteristics'!F:F,MATCH($C1842,'Policy Characteristics'!$C:$C,0))),"",INDEX('Policy Characteristics'!F:F,MATCH($C1842,'Policy Characteristics'!$C:$C,0)))</f>
        <v>0</v>
      </c>
      <c r="M1842" s="239">
        <f>IF(ISBLANK(INDEX('Policy Characteristics'!G:G,MATCH($C1842,'Policy Characteristics'!$C:$C,0))),"",INDEX('Policy Characteristics'!G:G,MATCH($C1842,'Policy Characteristics'!$C:$C,0)))</f>
        <v>0.4</v>
      </c>
      <c r="N1842" s="239">
        <f>IF(ISBLANK(INDEX('Policy Characteristics'!H:H,MATCH($C1842,'Policy Characteristics'!$C:$C,0))),"",INDEX('Policy Characteristics'!H:H,MATCH($C1842,'Policy Characteristics'!$C:$C,0)))</f>
        <v>0.01</v>
      </c>
      <c r="O1842" s="76" t="str">
        <f>IF(ISBLANK(INDEX('Policy Characteristics'!I:I,MATCH($C1842,'Policy Characteristics'!$C:$C,0))),"",INDEX('Policy Characteristics'!I:I,MATCH($C1842,'Policy Characteristics'!$C:$C,0)))</f>
        <v>% reduction in cost</v>
      </c>
      <c r="P1842" s="76" t="str">
        <f>IF(ISBLANK(INDEX('Policy Characteristics'!J:J,MATCH($C1842,'Policy Characteristics'!$C:$C,0))),"",INDEX('Policy Characteristics'!J:J,MATCH($C1842,'Policy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2" s="76" t="str">
        <f>IF(ISBLANK(INDEX('Policy Characteristics'!K:K,MATCH($C1842,'Policy Characteristics'!$C:$C,0))),"",INDEX('Policy Characteristics'!K:K,MATCH($C1842,'Policy Characteristics'!$C:$C,0)))</f>
        <v>architectural-design.html#rnd</v>
      </c>
      <c r="R1842" s="76" t="str">
        <f>IF(ISBLANK(INDEX('Policy Characteristics'!L:L,MATCH($C1842,'Policy Characteristics'!$C:$C,0))),"",INDEX('Policy Characteristics'!L:L,MATCH($C1842,'Policy Characteristics'!$C:$C,0)))</f>
        <v>research-and-development.html</v>
      </c>
    </row>
    <row r="1843" spans="1:18" x14ac:dyDescent="0.25">
      <c r="A1843" s="76" t="str">
        <f>IF(ISBLANK(INDEX('Policy Characteristics'!A:A,MATCH($C1843,'Policy Characteristics'!$C:$C,0))),"",INDEX('Policy Characteristics'!A:A,MATCH($C1843,'Policy Characteristics'!$C:$C,0)))</f>
        <v>Research and Development</v>
      </c>
      <c r="B1843" s="234" t="str">
        <f>IF(ISBLANK(INDEX('Policy Characteristics'!B:B,MATCH($C1843,'Policy Characteristics'!$C:$C,0))),"",INDEX('Policy Characteristics'!B:B,MATCH($C1843,'Policy Characteristics'!$C:$C,0)))</f>
        <v>Capital Cost Reduction</v>
      </c>
      <c r="C1843" s="76" t="str">
        <f t="shared" ref="C1843:C1847" si="57">C$1842</f>
        <v>RnD Building Capital Cost Perc Reduction</v>
      </c>
      <c r="D1843" s="88" t="s">
        <v>115</v>
      </c>
      <c r="E1843" s="88"/>
      <c r="F1843" s="88" t="s">
        <v>314</v>
      </c>
      <c r="G1843" s="88"/>
      <c r="H1843" s="15">
        <v>86</v>
      </c>
      <c r="I1843" s="247" t="s">
        <v>43</v>
      </c>
      <c r="J1843" s="236" t="str">
        <f>IF(ISBLANK(INDEX('Policy Characteristics'!D:D,MATCH($C1843,'Policy Characteristics'!$C:$C,0))),"",INDEX('Policy Characteristics'!D:D,MATCH($C1843,'Policy Characteristics'!$C:$C,0)))</f>
        <v>R&amp;D Capital Cost Reductions</v>
      </c>
      <c r="K1843" s="76" t="str">
        <f>IF(ISBLANK(INDEX('Policy Characteristics'!E:E,MATCH($C1843,'Policy Characteristics'!$C:$C,0))),"",INDEX('Policy Characteristics'!E:E,MATCH($C1843,'Policy Characteristics'!$C:$C,0)))</f>
        <v>RnD building capital cost reduction</v>
      </c>
      <c r="L1843" s="239">
        <f>IF(ISBLANK(INDEX('Policy Characteristics'!F:F,MATCH($C1843,'Policy Characteristics'!$C:$C,0))),"",INDEX('Policy Characteristics'!F:F,MATCH($C1843,'Policy Characteristics'!$C:$C,0)))</f>
        <v>0</v>
      </c>
      <c r="M1843" s="239">
        <f>IF(ISBLANK(INDEX('Policy Characteristics'!G:G,MATCH($C1843,'Policy Characteristics'!$C:$C,0))),"",INDEX('Policy Characteristics'!G:G,MATCH($C1843,'Policy Characteristics'!$C:$C,0)))</f>
        <v>0.4</v>
      </c>
      <c r="N1843" s="239">
        <f>IF(ISBLANK(INDEX('Policy Characteristics'!H:H,MATCH($C1843,'Policy Characteristics'!$C:$C,0))),"",INDEX('Policy Characteristics'!H:H,MATCH($C1843,'Policy Characteristics'!$C:$C,0)))</f>
        <v>0.01</v>
      </c>
      <c r="O1843" s="76" t="str">
        <f>IF(ISBLANK(INDEX('Policy Characteristics'!I:I,MATCH($C1843,'Policy Characteristics'!$C:$C,0))),"",INDEX('Policy Characteristics'!I:I,MATCH($C1843,'Policy Characteristics'!$C:$C,0)))</f>
        <v>% reduction in cost</v>
      </c>
      <c r="P1843" s="76" t="str">
        <f>IF(ISBLANK(INDEX('Policy Characteristics'!J:J,MATCH($C1843,'Policy Characteristics'!$C:$C,0))),"",INDEX('Policy Characteristics'!J:J,MATCH($C1843,'Policy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3" s="76" t="str">
        <f>IF(ISBLANK(INDEX('Policy Characteristics'!K:K,MATCH($C1843,'Policy Characteristics'!$C:$C,0))),"",INDEX('Policy Characteristics'!K:K,MATCH($C1843,'Policy Characteristics'!$C:$C,0)))</f>
        <v>architectural-design.html#rnd</v>
      </c>
      <c r="R1843" s="76" t="str">
        <f>IF(ISBLANK(INDEX('Policy Characteristics'!L:L,MATCH($C1843,'Policy Characteristics'!$C:$C,0))),"",INDEX('Policy Characteristics'!L:L,MATCH($C1843,'Policy Characteristics'!$C:$C,0)))</f>
        <v>research-and-development.html</v>
      </c>
    </row>
    <row r="1844" spans="1:18" x14ac:dyDescent="0.25">
      <c r="A1844" s="76" t="str">
        <f>IF(ISBLANK(INDEX('Policy Characteristics'!A:A,MATCH($C1844,'Policy Characteristics'!$C:$C,0))),"",INDEX('Policy Characteristics'!A:A,MATCH($C1844,'Policy Characteristics'!$C:$C,0)))</f>
        <v>Research and Development</v>
      </c>
      <c r="B1844" s="234" t="str">
        <f>IF(ISBLANK(INDEX('Policy Characteristics'!B:B,MATCH($C1844,'Policy Characteristics'!$C:$C,0))),"",INDEX('Policy Characteristics'!B:B,MATCH($C1844,'Policy Characteristics'!$C:$C,0)))</f>
        <v>Capital Cost Reduction</v>
      </c>
      <c r="C1844" s="76" t="str">
        <f t="shared" si="57"/>
        <v>RnD Building Capital Cost Perc Reduction</v>
      </c>
      <c r="D1844" s="88" t="s">
        <v>116</v>
      </c>
      <c r="E1844" s="88"/>
      <c r="F1844" s="88" t="s">
        <v>315</v>
      </c>
      <c r="G1844" s="88"/>
      <c r="H1844" s="15">
        <v>87</v>
      </c>
      <c r="I1844" s="247" t="s">
        <v>43</v>
      </c>
      <c r="J1844" s="236" t="str">
        <f>IF(ISBLANK(INDEX('Policy Characteristics'!D:D,MATCH($C1844,'Policy Characteristics'!$C:$C,0))),"",INDEX('Policy Characteristics'!D:D,MATCH($C1844,'Policy Characteristics'!$C:$C,0)))</f>
        <v>R&amp;D Capital Cost Reductions</v>
      </c>
      <c r="K1844" s="76" t="str">
        <f>IF(ISBLANK(INDEX('Policy Characteristics'!E:E,MATCH($C1844,'Policy Characteristics'!$C:$C,0))),"",INDEX('Policy Characteristics'!E:E,MATCH($C1844,'Policy Characteristics'!$C:$C,0)))</f>
        <v>RnD building capital cost reduction</v>
      </c>
      <c r="L1844" s="239">
        <f>IF(ISBLANK(INDEX('Policy Characteristics'!F:F,MATCH($C1844,'Policy Characteristics'!$C:$C,0))),"",INDEX('Policy Characteristics'!F:F,MATCH($C1844,'Policy Characteristics'!$C:$C,0)))</f>
        <v>0</v>
      </c>
      <c r="M1844" s="239">
        <f>IF(ISBLANK(INDEX('Policy Characteristics'!G:G,MATCH($C1844,'Policy Characteristics'!$C:$C,0))),"",INDEX('Policy Characteristics'!G:G,MATCH($C1844,'Policy Characteristics'!$C:$C,0)))</f>
        <v>0.4</v>
      </c>
      <c r="N1844" s="239">
        <f>IF(ISBLANK(INDEX('Policy Characteristics'!H:H,MATCH($C1844,'Policy Characteristics'!$C:$C,0))),"",INDEX('Policy Characteristics'!H:H,MATCH($C1844,'Policy Characteristics'!$C:$C,0)))</f>
        <v>0.01</v>
      </c>
      <c r="O1844" s="76" t="str">
        <f>IF(ISBLANK(INDEX('Policy Characteristics'!I:I,MATCH($C1844,'Policy Characteristics'!$C:$C,0))),"",INDEX('Policy Characteristics'!I:I,MATCH($C1844,'Policy Characteristics'!$C:$C,0)))</f>
        <v>% reduction in cost</v>
      </c>
      <c r="P1844" s="76" t="str">
        <f>IF(ISBLANK(INDEX('Policy Characteristics'!J:J,MATCH($C1844,'Policy Characteristics'!$C:$C,0))),"",INDEX('Policy Characteristics'!J:J,MATCH($C1844,'Policy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4" s="76" t="str">
        <f>IF(ISBLANK(INDEX('Policy Characteristics'!K:K,MATCH($C1844,'Policy Characteristics'!$C:$C,0))),"",INDEX('Policy Characteristics'!K:K,MATCH($C1844,'Policy Characteristics'!$C:$C,0)))</f>
        <v>architectural-design.html#rnd</v>
      </c>
      <c r="R1844" s="76" t="str">
        <f>IF(ISBLANK(INDEX('Policy Characteristics'!L:L,MATCH($C1844,'Policy Characteristics'!$C:$C,0))),"",INDEX('Policy Characteristics'!L:L,MATCH($C1844,'Policy Characteristics'!$C:$C,0)))</f>
        <v>research-and-development.html</v>
      </c>
    </row>
    <row r="1845" spans="1:18" x14ac:dyDescent="0.25">
      <c r="A1845" s="76" t="str">
        <f>IF(ISBLANK(INDEX('Policy Characteristics'!A:A,MATCH($C1845,'Policy Characteristics'!$C:$C,0))),"",INDEX('Policy Characteristics'!A:A,MATCH($C1845,'Policy Characteristics'!$C:$C,0)))</f>
        <v>Research and Development</v>
      </c>
      <c r="B1845" s="234" t="str">
        <f>IF(ISBLANK(INDEX('Policy Characteristics'!B:B,MATCH($C1845,'Policy Characteristics'!$C:$C,0))),"",INDEX('Policy Characteristics'!B:B,MATCH($C1845,'Policy Characteristics'!$C:$C,0)))</f>
        <v>Capital Cost Reduction</v>
      </c>
      <c r="C1845" s="76" t="str">
        <f t="shared" si="57"/>
        <v>RnD Building Capital Cost Perc Reduction</v>
      </c>
      <c r="D1845" s="88" t="s">
        <v>117</v>
      </c>
      <c r="E1845" s="88"/>
      <c r="F1845" s="88" t="s">
        <v>316</v>
      </c>
      <c r="G1845" s="88"/>
      <c r="H1845" s="15">
        <v>88</v>
      </c>
      <c r="I1845" s="247" t="s">
        <v>43</v>
      </c>
      <c r="J1845" s="236" t="str">
        <f>IF(ISBLANK(INDEX('Policy Characteristics'!D:D,MATCH($C1845,'Policy Characteristics'!$C:$C,0))),"",INDEX('Policy Characteristics'!D:D,MATCH($C1845,'Policy Characteristics'!$C:$C,0)))</f>
        <v>R&amp;D Capital Cost Reductions</v>
      </c>
      <c r="K1845" s="76" t="str">
        <f>IF(ISBLANK(INDEX('Policy Characteristics'!E:E,MATCH($C1845,'Policy Characteristics'!$C:$C,0))),"",INDEX('Policy Characteristics'!E:E,MATCH($C1845,'Policy Characteristics'!$C:$C,0)))</f>
        <v>RnD building capital cost reduction</v>
      </c>
      <c r="L1845" s="239">
        <f>IF(ISBLANK(INDEX('Policy Characteristics'!F:F,MATCH($C1845,'Policy Characteristics'!$C:$C,0))),"",INDEX('Policy Characteristics'!F:F,MATCH($C1845,'Policy Characteristics'!$C:$C,0)))</f>
        <v>0</v>
      </c>
      <c r="M1845" s="239">
        <f>IF(ISBLANK(INDEX('Policy Characteristics'!G:G,MATCH($C1845,'Policy Characteristics'!$C:$C,0))),"",INDEX('Policy Characteristics'!G:G,MATCH($C1845,'Policy Characteristics'!$C:$C,0)))</f>
        <v>0.4</v>
      </c>
      <c r="N1845" s="239">
        <f>IF(ISBLANK(INDEX('Policy Characteristics'!H:H,MATCH($C1845,'Policy Characteristics'!$C:$C,0))),"",INDEX('Policy Characteristics'!H:H,MATCH($C1845,'Policy Characteristics'!$C:$C,0)))</f>
        <v>0.01</v>
      </c>
      <c r="O1845" s="76" t="str">
        <f>IF(ISBLANK(INDEX('Policy Characteristics'!I:I,MATCH($C1845,'Policy Characteristics'!$C:$C,0))),"",INDEX('Policy Characteristics'!I:I,MATCH($C1845,'Policy Characteristics'!$C:$C,0)))</f>
        <v>% reduction in cost</v>
      </c>
      <c r="P1845" s="76" t="str">
        <f>IF(ISBLANK(INDEX('Policy Characteristics'!J:J,MATCH($C1845,'Policy Characteristics'!$C:$C,0))),"",INDEX('Policy Characteristics'!J:J,MATCH($C1845,'Policy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5" s="76" t="str">
        <f>IF(ISBLANK(INDEX('Policy Characteristics'!K:K,MATCH($C1845,'Policy Characteristics'!$C:$C,0))),"",INDEX('Policy Characteristics'!K:K,MATCH($C1845,'Policy Characteristics'!$C:$C,0)))</f>
        <v>architectural-design.html#rnd</v>
      </c>
      <c r="R1845" s="76" t="str">
        <f>IF(ISBLANK(INDEX('Policy Characteristics'!L:L,MATCH($C1845,'Policy Characteristics'!$C:$C,0))),"",INDEX('Policy Characteristics'!L:L,MATCH($C1845,'Policy Characteristics'!$C:$C,0)))</f>
        <v>research-and-development.html</v>
      </c>
    </row>
    <row r="1846" spans="1:18" x14ac:dyDescent="0.25">
      <c r="A1846" s="76" t="str">
        <f>IF(ISBLANK(INDEX('Policy Characteristics'!A:A,MATCH($C1846,'Policy Characteristics'!$C:$C,0))),"",INDEX('Policy Characteristics'!A:A,MATCH($C1846,'Policy Characteristics'!$C:$C,0)))</f>
        <v>Research and Development</v>
      </c>
      <c r="B1846" s="234" t="str">
        <f>IF(ISBLANK(INDEX('Policy Characteristics'!B:B,MATCH($C1846,'Policy Characteristics'!$C:$C,0))),"",INDEX('Policy Characteristics'!B:B,MATCH($C1846,'Policy Characteristics'!$C:$C,0)))</f>
        <v>Capital Cost Reduction</v>
      </c>
      <c r="C1846" s="76" t="str">
        <f t="shared" si="57"/>
        <v>RnD Building Capital Cost Perc Reduction</v>
      </c>
      <c r="D1846" s="88" t="s">
        <v>118</v>
      </c>
      <c r="E1846" s="88"/>
      <c r="F1846" s="88" t="s">
        <v>317</v>
      </c>
      <c r="G1846" s="88"/>
      <c r="H1846" s="15">
        <v>89</v>
      </c>
      <c r="I1846" s="247" t="s">
        <v>43</v>
      </c>
      <c r="J1846" s="236" t="str">
        <f>IF(ISBLANK(INDEX('Policy Characteristics'!D:D,MATCH($C1846,'Policy Characteristics'!$C:$C,0))),"",INDEX('Policy Characteristics'!D:D,MATCH($C1846,'Policy Characteristics'!$C:$C,0)))</f>
        <v>R&amp;D Capital Cost Reductions</v>
      </c>
      <c r="K1846" s="76" t="str">
        <f>IF(ISBLANK(INDEX('Policy Characteristics'!E:E,MATCH($C1846,'Policy Characteristics'!$C:$C,0))),"",INDEX('Policy Characteristics'!E:E,MATCH($C1846,'Policy Characteristics'!$C:$C,0)))</f>
        <v>RnD building capital cost reduction</v>
      </c>
      <c r="L1846" s="239">
        <f>IF(ISBLANK(INDEX('Policy Characteristics'!F:F,MATCH($C1846,'Policy Characteristics'!$C:$C,0))),"",INDEX('Policy Characteristics'!F:F,MATCH($C1846,'Policy Characteristics'!$C:$C,0)))</f>
        <v>0</v>
      </c>
      <c r="M1846" s="239">
        <f>IF(ISBLANK(INDEX('Policy Characteristics'!G:G,MATCH($C1846,'Policy Characteristics'!$C:$C,0))),"",INDEX('Policy Characteristics'!G:G,MATCH($C1846,'Policy Characteristics'!$C:$C,0)))</f>
        <v>0.4</v>
      </c>
      <c r="N1846" s="239">
        <f>IF(ISBLANK(INDEX('Policy Characteristics'!H:H,MATCH($C1846,'Policy Characteristics'!$C:$C,0))),"",INDEX('Policy Characteristics'!H:H,MATCH($C1846,'Policy Characteristics'!$C:$C,0)))</f>
        <v>0.01</v>
      </c>
      <c r="O1846" s="76" t="str">
        <f>IF(ISBLANK(INDEX('Policy Characteristics'!I:I,MATCH($C1846,'Policy Characteristics'!$C:$C,0))),"",INDEX('Policy Characteristics'!I:I,MATCH($C1846,'Policy Characteristics'!$C:$C,0)))</f>
        <v>% reduction in cost</v>
      </c>
      <c r="P1846" s="76" t="str">
        <f>IF(ISBLANK(INDEX('Policy Characteristics'!J:J,MATCH($C1846,'Policy Characteristics'!$C:$C,0))),"",INDEX('Policy Characteristics'!J:J,MATCH($C1846,'Policy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6" s="76" t="str">
        <f>IF(ISBLANK(INDEX('Policy Characteristics'!K:K,MATCH($C1846,'Policy Characteristics'!$C:$C,0))),"",INDEX('Policy Characteristics'!K:K,MATCH($C1846,'Policy Characteristics'!$C:$C,0)))</f>
        <v>architectural-design.html#rnd</v>
      </c>
      <c r="R1846" s="76" t="str">
        <f>IF(ISBLANK(INDEX('Policy Characteristics'!L:L,MATCH($C1846,'Policy Characteristics'!$C:$C,0))),"",INDEX('Policy Characteristics'!L:L,MATCH($C1846,'Policy Characteristics'!$C:$C,0)))</f>
        <v>research-and-development.html</v>
      </c>
    </row>
    <row r="1847" spans="1:18" x14ac:dyDescent="0.25">
      <c r="A1847" s="76" t="str">
        <f>IF(ISBLANK(INDEX('Policy Characteristics'!A:A,MATCH($C1847,'Policy Characteristics'!$C:$C,0))),"",INDEX('Policy Characteristics'!A:A,MATCH($C1847,'Policy Characteristics'!$C:$C,0)))</f>
        <v>Research and Development</v>
      </c>
      <c r="B1847" s="234" t="str">
        <f>IF(ISBLANK(INDEX('Policy Characteristics'!B:B,MATCH($C1847,'Policy Characteristics'!$C:$C,0))),"",INDEX('Policy Characteristics'!B:B,MATCH($C1847,'Policy Characteristics'!$C:$C,0)))</f>
        <v>Capital Cost Reduction</v>
      </c>
      <c r="C1847" s="76" t="str">
        <f t="shared" si="57"/>
        <v>RnD Building Capital Cost Perc Reduction</v>
      </c>
      <c r="D1847" s="88" t="s">
        <v>119</v>
      </c>
      <c r="E1847" s="88"/>
      <c r="F1847" s="88" t="s">
        <v>318</v>
      </c>
      <c r="G1847" s="88"/>
      <c r="H1847" s="15">
        <v>90</v>
      </c>
      <c r="I1847" s="247" t="s">
        <v>43</v>
      </c>
      <c r="J1847" s="236" t="str">
        <f>IF(ISBLANK(INDEX('Policy Characteristics'!D:D,MATCH($C1847,'Policy Characteristics'!$C:$C,0))),"",INDEX('Policy Characteristics'!D:D,MATCH($C1847,'Policy Characteristics'!$C:$C,0)))</f>
        <v>R&amp;D Capital Cost Reductions</v>
      </c>
      <c r="K1847" s="76" t="str">
        <f>IF(ISBLANK(INDEX('Policy Characteristics'!E:E,MATCH($C1847,'Policy Characteristics'!$C:$C,0))),"",INDEX('Policy Characteristics'!E:E,MATCH($C1847,'Policy Characteristics'!$C:$C,0)))</f>
        <v>RnD building capital cost reduction</v>
      </c>
      <c r="L1847" s="239">
        <f>IF(ISBLANK(INDEX('Policy Characteristics'!F:F,MATCH($C1847,'Policy Characteristics'!$C:$C,0))),"",INDEX('Policy Characteristics'!F:F,MATCH($C1847,'Policy Characteristics'!$C:$C,0)))</f>
        <v>0</v>
      </c>
      <c r="M1847" s="239">
        <f>IF(ISBLANK(INDEX('Policy Characteristics'!G:G,MATCH($C1847,'Policy Characteristics'!$C:$C,0))),"",INDEX('Policy Characteristics'!G:G,MATCH($C1847,'Policy Characteristics'!$C:$C,0)))</f>
        <v>0.4</v>
      </c>
      <c r="N1847" s="239">
        <f>IF(ISBLANK(INDEX('Policy Characteristics'!H:H,MATCH($C1847,'Policy Characteristics'!$C:$C,0))),"",INDEX('Policy Characteristics'!H:H,MATCH($C1847,'Policy Characteristics'!$C:$C,0)))</f>
        <v>0.01</v>
      </c>
      <c r="O1847" s="76" t="str">
        <f>IF(ISBLANK(INDEX('Policy Characteristics'!I:I,MATCH($C1847,'Policy Characteristics'!$C:$C,0))),"",INDEX('Policy Characteristics'!I:I,MATCH($C1847,'Policy Characteristics'!$C:$C,0)))</f>
        <v>% reduction in cost</v>
      </c>
      <c r="P1847" s="76" t="str">
        <f>IF(ISBLANK(INDEX('Policy Characteristics'!J:J,MATCH($C1847,'Policy Characteristics'!$C:$C,0))),"",INDEX('Policy Characteristics'!J:J,MATCH($C1847,'Policy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7" s="76" t="str">
        <f>IF(ISBLANK(INDEX('Policy Characteristics'!K:K,MATCH($C1847,'Policy Characteristics'!$C:$C,0))),"",INDEX('Policy Characteristics'!K:K,MATCH($C1847,'Policy Characteristics'!$C:$C,0)))</f>
        <v>architectural-design.html#rnd</v>
      </c>
      <c r="R1847" s="76" t="str">
        <f>IF(ISBLANK(INDEX('Policy Characteristics'!L:L,MATCH($C1847,'Policy Characteristics'!$C:$C,0))),"",INDEX('Policy Characteristics'!L:L,MATCH($C1847,'Policy Characteristics'!$C:$C,0)))</f>
        <v>research-and-development.html</v>
      </c>
    </row>
    <row r="1848" spans="1:18" x14ac:dyDescent="0.25">
      <c r="A1848" s="76" t="str">
        <f>IF(ISBLANK(INDEX('Policy Characteristics'!A:A,MATCH($C1848,'Policy Characteristics'!$C:$C,0))),"",INDEX('Policy Characteristics'!A:A,MATCH($C1848,'Policy Characteristics'!$C:$C,0)))</f>
        <v>Research and Development</v>
      </c>
      <c r="B1848" s="234" t="str">
        <f>IF(ISBLANK(INDEX('Policy Characteristics'!B:B,MATCH($C1848,'Policy Characteristics'!$C:$C,0))),"",INDEX('Policy Characteristics'!B:B,MATCH($C1848,'Policy Characteristics'!$C:$C,0)))</f>
        <v>Capital Cost Reduction</v>
      </c>
      <c r="C1848" t="s">
        <v>287</v>
      </c>
      <c r="D1848" s="88"/>
      <c r="E1848" s="88"/>
      <c r="F1848" s="88" t="s">
        <v>26</v>
      </c>
      <c r="G1848" s="88"/>
      <c r="H1848" s="15">
        <v>91</v>
      </c>
      <c r="I1848" s="247" t="s">
        <v>43</v>
      </c>
      <c r="J1848" s="236" t="str">
        <f>IF(ISBLANK(INDEX('Policy Characteristics'!D:D,MATCH($C1848,'Policy Characteristics'!$C:$C,0))),"",INDEX('Policy Characteristics'!D:D,MATCH($C1848,'Policy Characteristics'!$C:$C,0)))</f>
        <v>R&amp;D Capital Cost Reductions</v>
      </c>
      <c r="K1848" s="76" t="str">
        <f>IF(ISBLANK(INDEX('Policy Characteristics'!E:E,MATCH($C1848,'Policy Characteristics'!$C:$C,0))),"",INDEX('Policy Characteristics'!E:E,MATCH($C1848,'Policy Characteristics'!$C:$C,0)))</f>
        <v>RnD CCS capital cost reduction</v>
      </c>
      <c r="L1848" s="239">
        <f>IF(ISBLANK(INDEX('Policy Characteristics'!F:F,MATCH($C1848,'Policy Characteristics'!$C:$C,0))),"",INDEX('Policy Characteristics'!F:F,MATCH($C1848,'Policy Characteristics'!$C:$C,0)))</f>
        <v>0</v>
      </c>
      <c r="M1848" s="239">
        <f>IF(ISBLANK(INDEX('Policy Characteristics'!G:G,MATCH($C1848,'Policy Characteristics'!$C:$C,0))),"",INDEX('Policy Characteristics'!G:G,MATCH($C1848,'Policy Characteristics'!$C:$C,0)))</f>
        <v>0.4</v>
      </c>
      <c r="N1848" s="239">
        <f>IF(ISBLANK(INDEX('Policy Characteristics'!H:H,MATCH($C1848,'Policy Characteristics'!$C:$C,0))),"",INDEX('Policy Characteristics'!H:H,MATCH($C1848,'Policy Characteristics'!$C:$C,0)))</f>
        <v>0.01</v>
      </c>
      <c r="O1848" s="76" t="str">
        <f>IF(ISBLANK(INDEX('Policy Characteristics'!I:I,MATCH($C1848,'Policy Characteristics'!$C:$C,0))),"",INDEX('Policy Characteristics'!I:I,MATCH($C1848,'Policy Characteristics'!$C:$C,0)))</f>
        <v>% reduction in cost</v>
      </c>
      <c r="P1848" s="76" t="str">
        <f>IF(ISBLANK(INDEX('Policy Characteristics'!J:J,MATCH($C1848,'Policy Characteristics'!$C:$C,0))),"",INDEX('Policy Characteristics'!J:J,MATCH($C1848,'Policy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8" s="76" t="str">
        <f>IF(ISBLANK(INDEX('Policy Characteristics'!K:K,MATCH($C1848,'Policy Characteristics'!$C:$C,0))),"",INDEX('Policy Characteristics'!K:K,MATCH($C1848,'Policy Characteristics'!$C:$C,0)))</f>
        <v>architectural-design.html#rnd</v>
      </c>
      <c r="R1848" s="76" t="str">
        <f>IF(ISBLANK(INDEX('Policy Characteristics'!L:L,MATCH($C1848,'Policy Characteristics'!$C:$C,0))),"",INDEX('Policy Characteristics'!L:L,MATCH($C1848,'Policy Characteristics'!$C:$C,0)))</f>
        <v>research-and-development.html</v>
      </c>
    </row>
    <row r="1849" spans="1:18" x14ac:dyDescent="0.25">
      <c r="A1849" s="76" t="str">
        <f>IF(ISBLANK(INDEX('Policy Characteristics'!A:A,MATCH($C1849,'Policy Characteristics'!$C:$C,0))),"",INDEX('Policy Characteristics'!A:A,MATCH($C1849,'Policy Characteristics'!$C:$C,0)))</f>
        <v>Research and Development</v>
      </c>
      <c r="B1849" s="234" t="str">
        <f>IF(ISBLANK(INDEX('Policy Characteristics'!B:B,MATCH($C1849,'Policy Characteristics'!$C:$C,0))),"",INDEX('Policy Characteristics'!B:B,MATCH($C1849,'Policy Characteristics'!$C:$C,0)))</f>
        <v>Capital Cost Reduction</v>
      </c>
      <c r="C1849" t="s">
        <v>288</v>
      </c>
      <c r="D1849" s="88" t="s">
        <v>445</v>
      </c>
      <c r="E1849" s="88"/>
      <c r="F1849" s="88" t="s">
        <v>448</v>
      </c>
      <c r="G1849" s="88"/>
      <c r="H1849" s="15">
        <v>92</v>
      </c>
      <c r="I1849" s="247" t="s">
        <v>43</v>
      </c>
      <c r="J1849" s="236" t="str">
        <f>IF(ISBLANK(INDEX('Policy Characteristics'!D:D,MATCH($C1849,'Policy Characteristics'!$C:$C,0))),"",INDEX('Policy Characteristics'!D:D,MATCH($C1849,'Policy Characteristics'!$C:$C,0)))</f>
        <v>R&amp;D Capital Cost Reductions</v>
      </c>
      <c r="K1849" s="76" t="str">
        <f>IF(ISBLANK(INDEX('Policy Characteristics'!E:E,MATCH($C1849,'Policy Characteristics'!$C:$C,0))),"",INDEX('Policy Characteristics'!E:E,MATCH($C1849,'Policy Characteristics'!$C:$C,0)))</f>
        <v>RnD electricity capital cost reduction</v>
      </c>
      <c r="L1849" s="239">
        <f>IF(ISBLANK(INDEX('Policy Characteristics'!F:F,MATCH($C1849,'Policy Characteristics'!$C:$C,0))),"",INDEX('Policy Characteristics'!F:F,MATCH($C1849,'Policy Characteristics'!$C:$C,0)))</f>
        <v>0</v>
      </c>
      <c r="M1849" s="239">
        <f>IF(ISBLANK(INDEX('Policy Characteristics'!G:G,MATCH($C1849,'Policy Characteristics'!$C:$C,0))),"",INDEX('Policy Characteristics'!G:G,MATCH($C1849,'Policy Characteristics'!$C:$C,0)))</f>
        <v>0.4</v>
      </c>
      <c r="N1849" s="239">
        <f>IF(ISBLANK(INDEX('Policy Characteristics'!H:H,MATCH($C1849,'Policy Characteristics'!$C:$C,0))),"",INDEX('Policy Characteristics'!H:H,MATCH($C1849,'Policy Characteristics'!$C:$C,0)))</f>
        <v>0.01</v>
      </c>
      <c r="O1849" s="76" t="str">
        <f>IF(ISBLANK(INDEX('Policy Characteristics'!I:I,MATCH($C1849,'Policy Characteristics'!$C:$C,0))),"",INDEX('Policy Characteristics'!I:I,MATCH($C1849,'Policy Characteristics'!$C:$C,0)))</f>
        <v>% reduction in cost</v>
      </c>
      <c r="P1849" s="76" t="str">
        <f>IF(ISBLANK(INDEX('Policy Characteristics'!J:J,MATCH($C1849,'Policy Characteristics'!$C:$C,0))),"",INDEX('Policy Characteristics'!J:J,MATCH($C1849,'Policy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9" s="76" t="str">
        <f>IF(ISBLANK(INDEX('Policy Characteristics'!K:K,MATCH($C1849,'Policy Characteristics'!$C:$C,0))),"",INDEX('Policy Characteristics'!K:K,MATCH($C1849,'Policy Characteristics'!$C:$C,0)))</f>
        <v>architectural-design.html#rnd</v>
      </c>
      <c r="R1849" s="76" t="str">
        <f>IF(ISBLANK(INDEX('Policy Characteristics'!L:L,MATCH($C1849,'Policy Characteristics'!$C:$C,0))),"",INDEX('Policy Characteristics'!L:L,MATCH($C1849,'Policy Characteristics'!$C:$C,0)))</f>
        <v>research-and-development.html</v>
      </c>
    </row>
    <row r="1850" spans="1:18" x14ac:dyDescent="0.25">
      <c r="A1850" s="76" t="str">
        <f>IF(ISBLANK(INDEX('Policy Characteristics'!A:A,MATCH($C1850,'Policy Characteristics'!$C:$C,0))),"",INDEX('Policy Characteristics'!A:A,MATCH($C1850,'Policy Characteristics'!$C:$C,0)))</f>
        <v>Research and Development</v>
      </c>
      <c r="B1850" s="234" t="str">
        <f>IF(ISBLANK(INDEX('Policy Characteristics'!B:B,MATCH($C1850,'Policy Characteristics'!$C:$C,0))),"",INDEX('Policy Characteristics'!B:B,MATCH($C1850,'Policy Characteristics'!$C:$C,0)))</f>
        <v>Capital Cost Reduction</v>
      </c>
      <c r="C1850" s="76" t="str">
        <f t="shared" ref="C1850:C1872" si="58">C$1849</f>
        <v>RnD Electricity Capital Cost Perc Reduction</v>
      </c>
      <c r="D1850" s="78" t="s">
        <v>1663</v>
      </c>
      <c r="E1850" s="88"/>
      <c r="F1850" s="78" t="s">
        <v>1675</v>
      </c>
      <c r="G1850" s="88"/>
      <c r="H1850" s="15">
        <v>93</v>
      </c>
      <c r="I1850" s="247" t="s">
        <v>43</v>
      </c>
      <c r="J1850" s="236" t="str">
        <f>IF(ISBLANK(INDEX('Policy Characteristics'!D:D,MATCH($C1850,'Policy Characteristics'!$C:$C,0))),"",INDEX('Policy Characteristics'!D:D,MATCH($C1850,'Policy Characteristics'!$C:$C,0)))</f>
        <v>R&amp;D Capital Cost Reductions</v>
      </c>
      <c r="K1850" s="76" t="str">
        <f>IF(ISBLANK(INDEX('Policy Characteristics'!E:E,MATCH($C1850,'Policy Characteristics'!$C:$C,0))),"",INDEX('Policy Characteristics'!E:E,MATCH($C1850,'Policy Characteristics'!$C:$C,0)))</f>
        <v>RnD electricity capital cost reduction</v>
      </c>
      <c r="L1850" s="239">
        <f>IF(ISBLANK(INDEX('Policy Characteristics'!F:F,MATCH($C1850,'Policy Characteristics'!$C:$C,0))),"",INDEX('Policy Characteristics'!F:F,MATCH($C1850,'Policy Characteristics'!$C:$C,0)))</f>
        <v>0</v>
      </c>
      <c r="M1850" s="239">
        <f>IF(ISBLANK(INDEX('Policy Characteristics'!G:G,MATCH($C1850,'Policy Characteristics'!$C:$C,0))),"",INDEX('Policy Characteristics'!G:G,MATCH($C1850,'Policy Characteristics'!$C:$C,0)))</f>
        <v>0.4</v>
      </c>
      <c r="N1850" s="239">
        <f>IF(ISBLANK(INDEX('Policy Characteristics'!H:H,MATCH($C1850,'Policy Characteristics'!$C:$C,0))),"",INDEX('Policy Characteristics'!H:H,MATCH($C1850,'Policy Characteristics'!$C:$C,0)))</f>
        <v>0.01</v>
      </c>
      <c r="O1850" s="76" t="str">
        <f>IF(ISBLANK(INDEX('Policy Characteristics'!I:I,MATCH($C1850,'Policy Characteristics'!$C:$C,0))),"",INDEX('Policy Characteristics'!I:I,MATCH($C1850,'Policy Characteristics'!$C:$C,0)))</f>
        <v>% reduction in cost</v>
      </c>
      <c r="P1850" s="76" t="str">
        <f>IF(ISBLANK(INDEX('Policy Characteristics'!J:J,MATCH($C1850,'Policy Characteristics'!$C:$C,0))),"",INDEX('Policy Characteristics'!J:J,MATCH($C1850,'Policy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0" s="76" t="str">
        <f>IF(ISBLANK(INDEX('Policy Characteristics'!K:K,MATCH($C1850,'Policy Characteristics'!$C:$C,0))),"",INDEX('Policy Characteristics'!K:K,MATCH($C1850,'Policy Characteristics'!$C:$C,0)))</f>
        <v>architectural-design.html#rnd</v>
      </c>
      <c r="R1850" s="76" t="str">
        <f>IF(ISBLANK(INDEX('Policy Characteristics'!L:L,MATCH($C1850,'Policy Characteristics'!$C:$C,0))),"",INDEX('Policy Characteristics'!L:L,MATCH($C1850,'Policy Characteristics'!$C:$C,0)))</f>
        <v>research-and-development.html</v>
      </c>
    </row>
    <row r="1851" spans="1:18" x14ac:dyDescent="0.25">
      <c r="A1851" s="76" t="str">
        <f>IF(ISBLANK(INDEX('Policy Characteristics'!A:A,MATCH($C1851,'Policy Characteristics'!$C:$C,0))),"",INDEX('Policy Characteristics'!A:A,MATCH($C1851,'Policy Characteristics'!$C:$C,0)))</f>
        <v>Research and Development</v>
      </c>
      <c r="B1851" s="234" t="str">
        <f>IF(ISBLANK(INDEX('Policy Characteristics'!B:B,MATCH($C1851,'Policy Characteristics'!$C:$C,0))),"",INDEX('Policy Characteristics'!B:B,MATCH($C1851,'Policy Characteristics'!$C:$C,0)))</f>
        <v>Capital Cost Reduction</v>
      </c>
      <c r="C1851" s="76" t="str">
        <f t="shared" si="58"/>
        <v>RnD Electricity Capital Cost Perc Reduction</v>
      </c>
      <c r="D1851" s="78" t="s">
        <v>1664</v>
      </c>
      <c r="E1851" s="88"/>
      <c r="F1851" s="78" t="s">
        <v>1676</v>
      </c>
      <c r="G1851" s="88"/>
      <c r="H1851" s="15">
        <v>1810</v>
      </c>
      <c r="I1851" s="247" t="s">
        <v>43</v>
      </c>
      <c r="J1851" s="236" t="str">
        <f>IF(ISBLANK(INDEX('Policy Characteristics'!D:D,MATCH($C1851,'Policy Characteristics'!$C:$C,0))),"",INDEX('Policy Characteristics'!D:D,MATCH($C1851,'Policy Characteristics'!$C:$C,0)))</f>
        <v>R&amp;D Capital Cost Reductions</v>
      </c>
      <c r="K1851" s="76" t="str">
        <f>IF(ISBLANK(INDEX('Policy Characteristics'!E:E,MATCH($C1851,'Policy Characteristics'!$C:$C,0))),"",INDEX('Policy Characteristics'!E:E,MATCH($C1851,'Policy Characteristics'!$C:$C,0)))</f>
        <v>RnD electricity capital cost reduction</v>
      </c>
      <c r="L1851" s="239">
        <f>IF(ISBLANK(INDEX('Policy Characteristics'!F:F,MATCH($C1851,'Policy Characteristics'!$C:$C,0))),"",INDEX('Policy Characteristics'!F:F,MATCH($C1851,'Policy Characteristics'!$C:$C,0)))</f>
        <v>0</v>
      </c>
      <c r="M1851" s="239">
        <f>IF(ISBLANK(INDEX('Policy Characteristics'!G:G,MATCH($C1851,'Policy Characteristics'!$C:$C,0))),"",INDEX('Policy Characteristics'!G:G,MATCH($C1851,'Policy Characteristics'!$C:$C,0)))</f>
        <v>0.4</v>
      </c>
      <c r="N1851" s="239">
        <f>IF(ISBLANK(INDEX('Policy Characteristics'!H:H,MATCH($C1851,'Policy Characteristics'!$C:$C,0))),"",INDEX('Policy Characteristics'!H:H,MATCH($C1851,'Policy Characteristics'!$C:$C,0)))</f>
        <v>0.01</v>
      </c>
      <c r="O1851" s="76" t="str">
        <f>IF(ISBLANK(INDEX('Policy Characteristics'!I:I,MATCH($C1851,'Policy Characteristics'!$C:$C,0))),"",INDEX('Policy Characteristics'!I:I,MATCH($C1851,'Policy Characteristics'!$C:$C,0)))</f>
        <v>% reduction in cost</v>
      </c>
      <c r="P1851" s="76" t="str">
        <f>IF(ISBLANK(INDEX('Policy Characteristics'!J:J,MATCH($C1851,'Policy Characteristics'!$C:$C,0))),"",INDEX('Policy Characteristics'!J:J,MATCH($C1851,'Policy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1" s="76" t="str">
        <f>IF(ISBLANK(INDEX('Policy Characteristics'!K:K,MATCH($C1851,'Policy Characteristics'!$C:$C,0))),"",INDEX('Policy Characteristics'!K:K,MATCH($C1851,'Policy Characteristics'!$C:$C,0)))</f>
        <v>architectural-design.html#rnd</v>
      </c>
      <c r="R1851" s="76" t="str">
        <f>IF(ISBLANK(INDEX('Policy Characteristics'!L:L,MATCH($C1851,'Policy Characteristics'!$C:$C,0))),"",INDEX('Policy Characteristics'!L:L,MATCH($C1851,'Policy Characteristics'!$C:$C,0)))</f>
        <v>research-and-development.html</v>
      </c>
    </row>
    <row r="1852" spans="1:18" x14ac:dyDescent="0.25">
      <c r="A1852" s="76" t="str">
        <f>IF(ISBLANK(INDEX('Policy Characteristics'!A:A,MATCH($C1852,'Policy Characteristics'!$C:$C,0))),"",INDEX('Policy Characteristics'!A:A,MATCH($C1852,'Policy Characteristics'!$C:$C,0)))</f>
        <v>Research and Development</v>
      </c>
      <c r="B1852" s="234" t="str">
        <f>IF(ISBLANK(INDEX('Policy Characteristics'!B:B,MATCH($C1852,'Policy Characteristics'!$C:$C,0))),"",INDEX('Policy Characteristics'!B:B,MATCH($C1852,'Policy Characteristics'!$C:$C,0)))</f>
        <v>Capital Cost Reduction</v>
      </c>
      <c r="C1852" s="76" t="str">
        <f t="shared" si="58"/>
        <v>RnD Electricity Capital Cost Perc Reduction</v>
      </c>
      <c r="D1852" s="78" t="s">
        <v>76</v>
      </c>
      <c r="E1852" s="88"/>
      <c r="F1852" s="78" t="s">
        <v>1677</v>
      </c>
      <c r="G1852" s="88"/>
      <c r="H1852" s="15">
        <v>94</v>
      </c>
      <c r="I1852" s="247" t="s">
        <v>43</v>
      </c>
      <c r="J1852" s="236" t="str">
        <f>IF(ISBLANK(INDEX('Policy Characteristics'!D:D,MATCH($C1852,'Policy Characteristics'!$C:$C,0))),"",INDEX('Policy Characteristics'!D:D,MATCH($C1852,'Policy Characteristics'!$C:$C,0)))</f>
        <v>R&amp;D Capital Cost Reductions</v>
      </c>
      <c r="K1852" s="76" t="str">
        <f>IF(ISBLANK(INDEX('Policy Characteristics'!E:E,MATCH($C1852,'Policy Characteristics'!$C:$C,0))),"",INDEX('Policy Characteristics'!E:E,MATCH($C1852,'Policy Characteristics'!$C:$C,0)))</f>
        <v>RnD electricity capital cost reduction</v>
      </c>
      <c r="L1852" s="239">
        <f>IF(ISBLANK(INDEX('Policy Characteristics'!F:F,MATCH($C1852,'Policy Characteristics'!$C:$C,0))),"",INDEX('Policy Characteristics'!F:F,MATCH($C1852,'Policy Characteristics'!$C:$C,0)))</f>
        <v>0</v>
      </c>
      <c r="M1852" s="239">
        <f>IF(ISBLANK(INDEX('Policy Characteristics'!G:G,MATCH($C1852,'Policy Characteristics'!$C:$C,0))),"",INDEX('Policy Characteristics'!G:G,MATCH($C1852,'Policy Characteristics'!$C:$C,0)))</f>
        <v>0.4</v>
      </c>
      <c r="N1852" s="239">
        <f>IF(ISBLANK(INDEX('Policy Characteristics'!H:H,MATCH($C1852,'Policy Characteristics'!$C:$C,0))),"",INDEX('Policy Characteristics'!H:H,MATCH($C1852,'Policy Characteristics'!$C:$C,0)))</f>
        <v>0.01</v>
      </c>
      <c r="O1852" s="76" t="str">
        <f>IF(ISBLANK(INDEX('Policy Characteristics'!I:I,MATCH($C1852,'Policy Characteristics'!$C:$C,0))),"",INDEX('Policy Characteristics'!I:I,MATCH($C1852,'Policy Characteristics'!$C:$C,0)))</f>
        <v>% reduction in cost</v>
      </c>
      <c r="P1852" s="76" t="str">
        <f>IF(ISBLANK(INDEX('Policy Characteristics'!J:J,MATCH($C1852,'Policy Characteristics'!$C:$C,0))),"",INDEX('Policy Characteristics'!J:J,MATCH($C1852,'Policy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2" s="76" t="str">
        <f>IF(ISBLANK(INDEX('Policy Characteristics'!K:K,MATCH($C1852,'Policy Characteristics'!$C:$C,0))),"",INDEX('Policy Characteristics'!K:K,MATCH($C1852,'Policy Characteristics'!$C:$C,0)))</f>
        <v>architectural-design.html#rnd</v>
      </c>
      <c r="R1852" s="76" t="str">
        <f>IF(ISBLANK(INDEX('Policy Characteristics'!L:L,MATCH($C1852,'Policy Characteristics'!$C:$C,0))),"",INDEX('Policy Characteristics'!L:L,MATCH($C1852,'Policy Characteristics'!$C:$C,0)))</f>
        <v>research-and-development.html</v>
      </c>
    </row>
    <row r="1853" spans="1:18" x14ac:dyDescent="0.25">
      <c r="A1853" s="76" t="str">
        <f>IF(ISBLANK(INDEX('Policy Characteristics'!A:A,MATCH($C1853,'Policy Characteristics'!$C:$C,0))),"",INDEX('Policy Characteristics'!A:A,MATCH($C1853,'Policy Characteristics'!$C:$C,0)))</f>
        <v>Research and Development</v>
      </c>
      <c r="B1853" s="234" t="str">
        <f>IF(ISBLANK(INDEX('Policy Characteristics'!B:B,MATCH($C1853,'Policy Characteristics'!$C:$C,0))),"",INDEX('Policy Characteristics'!B:B,MATCH($C1853,'Policy Characteristics'!$C:$C,0)))</f>
        <v>Capital Cost Reduction</v>
      </c>
      <c r="C1853" s="76" t="str">
        <f t="shared" si="58"/>
        <v>RnD Electricity Capital Cost Perc Reduction</v>
      </c>
      <c r="D1853" s="78" t="s">
        <v>77</v>
      </c>
      <c r="E1853" s="88"/>
      <c r="F1853" s="78" t="s">
        <v>319</v>
      </c>
      <c r="G1853" s="88"/>
      <c r="H1853" s="15">
        <v>95</v>
      </c>
      <c r="I1853" s="247" t="s">
        <v>43</v>
      </c>
      <c r="J1853" s="236" t="str">
        <f>IF(ISBLANK(INDEX('Policy Characteristics'!D:D,MATCH($C1853,'Policy Characteristics'!$C:$C,0))),"",INDEX('Policy Characteristics'!D:D,MATCH($C1853,'Policy Characteristics'!$C:$C,0)))</f>
        <v>R&amp;D Capital Cost Reductions</v>
      </c>
      <c r="K1853" s="76" t="str">
        <f>IF(ISBLANK(INDEX('Policy Characteristics'!E:E,MATCH($C1853,'Policy Characteristics'!$C:$C,0))),"",INDEX('Policy Characteristics'!E:E,MATCH($C1853,'Policy Characteristics'!$C:$C,0)))</f>
        <v>RnD electricity capital cost reduction</v>
      </c>
      <c r="L1853" s="239">
        <f>IF(ISBLANK(INDEX('Policy Characteristics'!F:F,MATCH($C1853,'Policy Characteristics'!$C:$C,0))),"",INDEX('Policy Characteristics'!F:F,MATCH($C1853,'Policy Characteristics'!$C:$C,0)))</f>
        <v>0</v>
      </c>
      <c r="M1853" s="239">
        <f>IF(ISBLANK(INDEX('Policy Characteristics'!G:G,MATCH($C1853,'Policy Characteristics'!$C:$C,0))),"",INDEX('Policy Characteristics'!G:G,MATCH($C1853,'Policy Characteristics'!$C:$C,0)))</f>
        <v>0.4</v>
      </c>
      <c r="N1853" s="239">
        <f>IF(ISBLANK(INDEX('Policy Characteristics'!H:H,MATCH($C1853,'Policy Characteristics'!$C:$C,0))),"",INDEX('Policy Characteristics'!H:H,MATCH($C1853,'Policy Characteristics'!$C:$C,0)))</f>
        <v>0.01</v>
      </c>
      <c r="O1853" s="76" t="str">
        <f>IF(ISBLANK(INDEX('Policy Characteristics'!I:I,MATCH($C1853,'Policy Characteristics'!$C:$C,0))),"",INDEX('Policy Characteristics'!I:I,MATCH($C1853,'Policy Characteristics'!$C:$C,0)))</f>
        <v>% reduction in cost</v>
      </c>
      <c r="P1853" s="76" t="str">
        <f>IF(ISBLANK(INDEX('Policy Characteristics'!J:J,MATCH($C1853,'Policy Characteristics'!$C:$C,0))),"",INDEX('Policy Characteristics'!J:J,MATCH($C1853,'Policy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3" s="76" t="str">
        <f>IF(ISBLANK(INDEX('Policy Characteristics'!K:K,MATCH($C1853,'Policy Characteristics'!$C:$C,0))),"",INDEX('Policy Characteristics'!K:K,MATCH($C1853,'Policy Characteristics'!$C:$C,0)))</f>
        <v>architectural-design.html#rnd</v>
      </c>
      <c r="R1853" s="76" t="str">
        <f>IF(ISBLANK(INDEX('Policy Characteristics'!L:L,MATCH($C1853,'Policy Characteristics'!$C:$C,0))),"",INDEX('Policy Characteristics'!L:L,MATCH($C1853,'Policy Characteristics'!$C:$C,0)))</f>
        <v>research-and-development.html</v>
      </c>
    </row>
    <row r="1854" spans="1:18" x14ac:dyDescent="0.25">
      <c r="A1854" s="76" t="str">
        <f>IF(ISBLANK(INDEX('Policy Characteristics'!A:A,MATCH($C1854,'Policy Characteristics'!$C:$C,0))),"",INDEX('Policy Characteristics'!A:A,MATCH($C1854,'Policy Characteristics'!$C:$C,0)))</f>
        <v>Research and Development</v>
      </c>
      <c r="B1854" s="234" t="str">
        <f>IF(ISBLANK(INDEX('Policy Characteristics'!B:B,MATCH($C1854,'Policy Characteristics'!$C:$C,0))),"",INDEX('Policy Characteristics'!B:B,MATCH($C1854,'Policy Characteristics'!$C:$C,0)))</f>
        <v>Capital Cost Reduction</v>
      </c>
      <c r="C1854" s="76" t="str">
        <f t="shared" si="58"/>
        <v>RnD Electricity Capital Cost Perc Reduction</v>
      </c>
      <c r="D1854" s="78" t="s">
        <v>446</v>
      </c>
      <c r="E1854" s="88"/>
      <c r="F1854" s="78" t="s">
        <v>450</v>
      </c>
      <c r="G1854" s="88"/>
      <c r="H1854" s="15">
        <v>96</v>
      </c>
      <c r="I1854" s="247" t="s">
        <v>43</v>
      </c>
      <c r="J1854" s="236" t="str">
        <f>IF(ISBLANK(INDEX('Policy Characteristics'!D:D,MATCH($C1854,'Policy Characteristics'!$C:$C,0))),"",INDEX('Policy Characteristics'!D:D,MATCH($C1854,'Policy Characteristics'!$C:$C,0)))</f>
        <v>R&amp;D Capital Cost Reductions</v>
      </c>
      <c r="K1854" s="76" t="str">
        <f>IF(ISBLANK(INDEX('Policy Characteristics'!E:E,MATCH($C1854,'Policy Characteristics'!$C:$C,0))),"",INDEX('Policy Characteristics'!E:E,MATCH($C1854,'Policy Characteristics'!$C:$C,0)))</f>
        <v>RnD electricity capital cost reduction</v>
      </c>
      <c r="L1854" s="239">
        <f>IF(ISBLANK(INDEX('Policy Characteristics'!F:F,MATCH($C1854,'Policy Characteristics'!$C:$C,0))),"",INDEX('Policy Characteristics'!F:F,MATCH($C1854,'Policy Characteristics'!$C:$C,0)))</f>
        <v>0</v>
      </c>
      <c r="M1854" s="239">
        <f>IF(ISBLANK(INDEX('Policy Characteristics'!G:G,MATCH($C1854,'Policy Characteristics'!$C:$C,0))),"",INDEX('Policy Characteristics'!G:G,MATCH($C1854,'Policy Characteristics'!$C:$C,0)))</f>
        <v>0.4</v>
      </c>
      <c r="N1854" s="239">
        <f>IF(ISBLANK(INDEX('Policy Characteristics'!H:H,MATCH($C1854,'Policy Characteristics'!$C:$C,0))),"",INDEX('Policy Characteristics'!H:H,MATCH($C1854,'Policy Characteristics'!$C:$C,0)))</f>
        <v>0.01</v>
      </c>
      <c r="O1854" s="76" t="str">
        <f>IF(ISBLANK(INDEX('Policy Characteristics'!I:I,MATCH($C1854,'Policy Characteristics'!$C:$C,0))),"",INDEX('Policy Characteristics'!I:I,MATCH($C1854,'Policy Characteristics'!$C:$C,0)))</f>
        <v>% reduction in cost</v>
      </c>
      <c r="P1854" s="76" t="str">
        <f>IF(ISBLANK(INDEX('Policy Characteristics'!J:J,MATCH($C1854,'Policy Characteristics'!$C:$C,0))),"",INDEX('Policy Characteristics'!J:J,MATCH($C1854,'Policy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4" s="76" t="str">
        <f>IF(ISBLANK(INDEX('Policy Characteristics'!K:K,MATCH($C1854,'Policy Characteristics'!$C:$C,0))),"",INDEX('Policy Characteristics'!K:K,MATCH($C1854,'Policy Characteristics'!$C:$C,0)))</f>
        <v>architectural-design.html#rnd</v>
      </c>
      <c r="R1854" s="76" t="str">
        <f>IF(ISBLANK(INDEX('Policy Characteristics'!L:L,MATCH($C1854,'Policy Characteristics'!$C:$C,0))),"",INDEX('Policy Characteristics'!L:L,MATCH($C1854,'Policy Characteristics'!$C:$C,0)))</f>
        <v>research-and-development.html</v>
      </c>
    </row>
    <row r="1855" spans="1:18" x14ac:dyDescent="0.25">
      <c r="A1855" s="76" t="str">
        <f>IF(ISBLANK(INDEX('Policy Characteristics'!A:A,MATCH($C1855,'Policy Characteristics'!$C:$C,0))),"",INDEX('Policy Characteristics'!A:A,MATCH($C1855,'Policy Characteristics'!$C:$C,0)))</f>
        <v>Research and Development</v>
      </c>
      <c r="B1855" s="234" t="str">
        <f>IF(ISBLANK(INDEX('Policy Characteristics'!B:B,MATCH($C1855,'Policy Characteristics'!$C:$C,0))),"",INDEX('Policy Characteristics'!B:B,MATCH($C1855,'Policy Characteristics'!$C:$C,0)))</f>
        <v>Capital Cost Reduction</v>
      </c>
      <c r="C1855" s="76" t="str">
        <f t="shared" si="58"/>
        <v>RnD Electricity Capital Cost Perc Reduction</v>
      </c>
      <c r="D1855" s="78" t="s">
        <v>78</v>
      </c>
      <c r="E1855" s="88"/>
      <c r="F1855" s="78" t="s">
        <v>320</v>
      </c>
      <c r="G1855" s="88"/>
      <c r="H1855" s="15">
        <v>97</v>
      </c>
      <c r="I1855" s="247" t="s">
        <v>43</v>
      </c>
      <c r="J1855" s="236" t="str">
        <f>IF(ISBLANK(INDEX('Policy Characteristics'!D:D,MATCH($C1855,'Policy Characteristics'!$C:$C,0))),"",INDEX('Policy Characteristics'!D:D,MATCH($C1855,'Policy Characteristics'!$C:$C,0)))</f>
        <v>R&amp;D Capital Cost Reductions</v>
      </c>
      <c r="K1855" s="76" t="str">
        <f>IF(ISBLANK(INDEX('Policy Characteristics'!E:E,MATCH($C1855,'Policy Characteristics'!$C:$C,0))),"",INDEX('Policy Characteristics'!E:E,MATCH($C1855,'Policy Characteristics'!$C:$C,0)))</f>
        <v>RnD electricity capital cost reduction</v>
      </c>
      <c r="L1855" s="239">
        <f>IF(ISBLANK(INDEX('Policy Characteristics'!F:F,MATCH($C1855,'Policy Characteristics'!$C:$C,0))),"",INDEX('Policy Characteristics'!F:F,MATCH($C1855,'Policy Characteristics'!$C:$C,0)))</f>
        <v>0</v>
      </c>
      <c r="M1855" s="239">
        <f>IF(ISBLANK(INDEX('Policy Characteristics'!G:G,MATCH($C1855,'Policy Characteristics'!$C:$C,0))),"",INDEX('Policy Characteristics'!G:G,MATCH($C1855,'Policy Characteristics'!$C:$C,0)))</f>
        <v>0.4</v>
      </c>
      <c r="N1855" s="239">
        <f>IF(ISBLANK(INDEX('Policy Characteristics'!H:H,MATCH($C1855,'Policy Characteristics'!$C:$C,0))),"",INDEX('Policy Characteristics'!H:H,MATCH($C1855,'Policy Characteristics'!$C:$C,0)))</f>
        <v>0.01</v>
      </c>
      <c r="O1855" s="76" t="str">
        <f>IF(ISBLANK(INDEX('Policy Characteristics'!I:I,MATCH($C1855,'Policy Characteristics'!$C:$C,0))),"",INDEX('Policy Characteristics'!I:I,MATCH($C1855,'Policy Characteristics'!$C:$C,0)))</f>
        <v>% reduction in cost</v>
      </c>
      <c r="P1855" s="76" t="str">
        <f>IF(ISBLANK(INDEX('Policy Characteristics'!J:J,MATCH($C1855,'Policy Characteristics'!$C:$C,0))),"",INDEX('Policy Characteristics'!J:J,MATCH($C1855,'Policy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5" s="76" t="str">
        <f>IF(ISBLANK(INDEX('Policy Characteristics'!K:K,MATCH($C1855,'Policy Characteristics'!$C:$C,0))),"",INDEX('Policy Characteristics'!K:K,MATCH($C1855,'Policy Characteristics'!$C:$C,0)))</f>
        <v>architectural-design.html#rnd</v>
      </c>
      <c r="R1855" s="76" t="str">
        <f>IF(ISBLANK(INDEX('Policy Characteristics'!L:L,MATCH($C1855,'Policy Characteristics'!$C:$C,0))),"",INDEX('Policy Characteristics'!L:L,MATCH($C1855,'Policy Characteristics'!$C:$C,0)))</f>
        <v>research-and-development.html</v>
      </c>
    </row>
    <row r="1856" spans="1:18" x14ac:dyDescent="0.25">
      <c r="A1856" s="76" t="str">
        <f>IF(ISBLANK(INDEX('Policy Characteristics'!A:A,MATCH($C1856,'Policy Characteristics'!$C:$C,0))),"",INDEX('Policy Characteristics'!A:A,MATCH($C1856,'Policy Characteristics'!$C:$C,0)))</f>
        <v>Research and Development</v>
      </c>
      <c r="B1856" s="234" t="str">
        <f>IF(ISBLANK(INDEX('Policy Characteristics'!B:B,MATCH($C1856,'Policy Characteristics'!$C:$C,0))),"",INDEX('Policy Characteristics'!B:B,MATCH($C1856,'Policy Characteristics'!$C:$C,0)))</f>
        <v>Capital Cost Reduction</v>
      </c>
      <c r="C1856" s="76" t="str">
        <f t="shared" si="58"/>
        <v>RnD Electricity Capital Cost Perc Reduction</v>
      </c>
      <c r="D1856" s="78" t="s">
        <v>79</v>
      </c>
      <c r="E1856" s="88"/>
      <c r="F1856" s="78" t="s">
        <v>321</v>
      </c>
      <c r="G1856" s="88"/>
      <c r="H1856" s="15">
        <v>98</v>
      </c>
      <c r="I1856" s="247" t="s">
        <v>43</v>
      </c>
      <c r="J1856" s="236" t="str">
        <f>IF(ISBLANK(INDEX('Policy Characteristics'!D:D,MATCH($C1856,'Policy Characteristics'!$C:$C,0))),"",INDEX('Policy Characteristics'!D:D,MATCH($C1856,'Policy Characteristics'!$C:$C,0)))</f>
        <v>R&amp;D Capital Cost Reductions</v>
      </c>
      <c r="K1856" s="76" t="str">
        <f>IF(ISBLANK(INDEX('Policy Characteristics'!E:E,MATCH($C1856,'Policy Characteristics'!$C:$C,0))),"",INDEX('Policy Characteristics'!E:E,MATCH($C1856,'Policy Characteristics'!$C:$C,0)))</f>
        <v>RnD electricity capital cost reduction</v>
      </c>
      <c r="L1856" s="239">
        <f>IF(ISBLANK(INDEX('Policy Characteristics'!F:F,MATCH($C1856,'Policy Characteristics'!$C:$C,0))),"",INDEX('Policy Characteristics'!F:F,MATCH($C1856,'Policy Characteristics'!$C:$C,0)))</f>
        <v>0</v>
      </c>
      <c r="M1856" s="239">
        <f>IF(ISBLANK(INDEX('Policy Characteristics'!G:G,MATCH($C1856,'Policy Characteristics'!$C:$C,0))),"",INDEX('Policy Characteristics'!G:G,MATCH($C1856,'Policy Characteristics'!$C:$C,0)))</f>
        <v>0.4</v>
      </c>
      <c r="N1856" s="239">
        <f>IF(ISBLANK(INDEX('Policy Characteristics'!H:H,MATCH($C1856,'Policy Characteristics'!$C:$C,0))),"",INDEX('Policy Characteristics'!H:H,MATCH($C1856,'Policy Characteristics'!$C:$C,0)))</f>
        <v>0.01</v>
      </c>
      <c r="O1856" s="76" t="str">
        <f>IF(ISBLANK(INDEX('Policy Characteristics'!I:I,MATCH($C1856,'Policy Characteristics'!$C:$C,0))),"",INDEX('Policy Characteristics'!I:I,MATCH($C1856,'Policy Characteristics'!$C:$C,0)))</f>
        <v>% reduction in cost</v>
      </c>
      <c r="P1856" s="76" t="str">
        <f>IF(ISBLANK(INDEX('Policy Characteristics'!J:J,MATCH($C1856,'Policy Characteristics'!$C:$C,0))),"",INDEX('Policy Characteristics'!J:J,MATCH($C1856,'Policy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6" s="76" t="str">
        <f>IF(ISBLANK(INDEX('Policy Characteristics'!K:K,MATCH($C1856,'Policy Characteristics'!$C:$C,0))),"",INDEX('Policy Characteristics'!K:K,MATCH($C1856,'Policy Characteristics'!$C:$C,0)))</f>
        <v>architectural-design.html#rnd</v>
      </c>
      <c r="R1856" s="76" t="str">
        <f>IF(ISBLANK(INDEX('Policy Characteristics'!L:L,MATCH($C1856,'Policy Characteristics'!$C:$C,0))),"",INDEX('Policy Characteristics'!L:L,MATCH($C1856,'Policy Characteristics'!$C:$C,0)))</f>
        <v>research-and-development.html</v>
      </c>
    </row>
    <row r="1857" spans="1:18" x14ac:dyDescent="0.25">
      <c r="A1857" s="76" t="str">
        <f>IF(ISBLANK(INDEX('Policy Characteristics'!A:A,MATCH($C1857,'Policy Characteristics'!$C:$C,0))),"",INDEX('Policy Characteristics'!A:A,MATCH($C1857,'Policy Characteristics'!$C:$C,0)))</f>
        <v>Research and Development</v>
      </c>
      <c r="B1857" s="234" t="str">
        <f>IF(ISBLANK(INDEX('Policy Characteristics'!B:B,MATCH($C1857,'Policy Characteristics'!$C:$C,0))),"",INDEX('Policy Characteristics'!B:B,MATCH($C1857,'Policy Characteristics'!$C:$C,0)))</f>
        <v>Capital Cost Reduction</v>
      </c>
      <c r="C1857" s="76" t="str">
        <f t="shared" si="58"/>
        <v>RnD Electricity Capital Cost Perc Reduction</v>
      </c>
      <c r="D1857" s="78" t="s">
        <v>80</v>
      </c>
      <c r="E1857" s="88"/>
      <c r="F1857" s="78" t="s">
        <v>322</v>
      </c>
      <c r="G1857" s="88"/>
      <c r="H1857" s="15">
        <v>99</v>
      </c>
      <c r="I1857" s="247" t="s">
        <v>43</v>
      </c>
      <c r="J1857" s="236" t="str">
        <f>IF(ISBLANK(INDEX('Policy Characteristics'!D:D,MATCH($C1857,'Policy Characteristics'!$C:$C,0))),"",INDEX('Policy Characteristics'!D:D,MATCH($C1857,'Policy Characteristics'!$C:$C,0)))</f>
        <v>R&amp;D Capital Cost Reductions</v>
      </c>
      <c r="K1857" s="76" t="str">
        <f>IF(ISBLANK(INDEX('Policy Characteristics'!E:E,MATCH($C1857,'Policy Characteristics'!$C:$C,0))),"",INDEX('Policy Characteristics'!E:E,MATCH($C1857,'Policy Characteristics'!$C:$C,0)))</f>
        <v>RnD electricity capital cost reduction</v>
      </c>
      <c r="L1857" s="239">
        <f>IF(ISBLANK(INDEX('Policy Characteristics'!F:F,MATCH($C1857,'Policy Characteristics'!$C:$C,0))),"",INDEX('Policy Characteristics'!F:F,MATCH($C1857,'Policy Characteristics'!$C:$C,0)))</f>
        <v>0</v>
      </c>
      <c r="M1857" s="239">
        <f>IF(ISBLANK(INDEX('Policy Characteristics'!G:G,MATCH($C1857,'Policy Characteristics'!$C:$C,0))),"",INDEX('Policy Characteristics'!G:G,MATCH($C1857,'Policy Characteristics'!$C:$C,0)))</f>
        <v>0.4</v>
      </c>
      <c r="N1857" s="239">
        <f>IF(ISBLANK(INDEX('Policy Characteristics'!H:H,MATCH($C1857,'Policy Characteristics'!$C:$C,0))),"",INDEX('Policy Characteristics'!H:H,MATCH($C1857,'Policy Characteristics'!$C:$C,0)))</f>
        <v>0.01</v>
      </c>
      <c r="O1857" s="76" t="str">
        <f>IF(ISBLANK(INDEX('Policy Characteristics'!I:I,MATCH($C1857,'Policy Characteristics'!$C:$C,0))),"",INDEX('Policy Characteristics'!I:I,MATCH($C1857,'Policy Characteristics'!$C:$C,0)))</f>
        <v>% reduction in cost</v>
      </c>
      <c r="P1857" s="76" t="str">
        <f>IF(ISBLANK(INDEX('Policy Characteristics'!J:J,MATCH($C1857,'Policy Characteristics'!$C:$C,0))),"",INDEX('Policy Characteristics'!J:J,MATCH($C1857,'Policy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7" s="76" t="str">
        <f>IF(ISBLANK(INDEX('Policy Characteristics'!K:K,MATCH($C1857,'Policy Characteristics'!$C:$C,0))),"",INDEX('Policy Characteristics'!K:K,MATCH($C1857,'Policy Characteristics'!$C:$C,0)))</f>
        <v>architectural-design.html#rnd</v>
      </c>
      <c r="R1857" s="76" t="str">
        <f>IF(ISBLANK(INDEX('Policy Characteristics'!L:L,MATCH($C1857,'Policy Characteristics'!$C:$C,0))),"",INDEX('Policy Characteristics'!L:L,MATCH($C1857,'Policy Characteristics'!$C:$C,0)))</f>
        <v>research-and-development.html</v>
      </c>
    </row>
    <row r="1858" spans="1:18" x14ac:dyDescent="0.25">
      <c r="A1858" s="76" t="str">
        <f>IF(ISBLANK(INDEX('Policy Characteristics'!A:A,MATCH($C1858,'Policy Characteristics'!$C:$C,0))),"",INDEX('Policy Characteristics'!A:A,MATCH($C1858,'Policy Characteristics'!$C:$C,0)))</f>
        <v>Research and Development</v>
      </c>
      <c r="B1858" s="234" t="str">
        <f>IF(ISBLANK(INDEX('Policy Characteristics'!B:B,MATCH($C1858,'Policy Characteristics'!$C:$C,0))),"",INDEX('Policy Characteristics'!B:B,MATCH($C1858,'Policy Characteristics'!$C:$C,0)))</f>
        <v>Capital Cost Reduction</v>
      </c>
      <c r="C1858" s="76" t="str">
        <f t="shared" si="58"/>
        <v>RnD Electricity Capital Cost Perc Reduction</v>
      </c>
      <c r="D1858" s="78" t="s">
        <v>668</v>
      </c>
      <c r="E1858" s="88"/>
      <c r="F1858" s="78" t="s">
        <v>1678</v>
      </c>
      <c r="G1858" s="88"/>
      <c r="H1858" s="15">
        <v>192</v>
      </c>
      <c r="I1858" s="247" t="s">
        <v>43</v>
      </c>
      <c r="J1858" s="236" t="str">
        <f>IF(ISBLANK(INDEX('Policy Characteristics'!D:D,MATCH($C1858,'Policy Characteristics'!$C:$C,0))),"",INDEX('Policy Characteristics'!D:D,MATCH($C1858,'Policy Characteristics'!$C:$C,0)))</f>
        <v>R&amp;D Capital Cost Reductions</v>
      </c>
      <c r="K1858" s="76" t="str">
        <f>IF(ISBLANK(INDEX('Policy Characteristics'!E:E,MATCH($C1858,'Policy Characteristics'!$C:$C,0))),"",INDEX('Policy Characteristics'!E:E,MATCH($C1858,'Policy Characteristics'!$C:$C,0)))</f>
        <v>RnD electricity capital cost reduction</v>
      </c>
      <c r="L1858" s="239">
        <f>IF(ISBLANK(INDEX('Policy Characteristics'!F:F,MATCH($C1858,'Policy Characteristics'!$C:$C,0))),"",INDEX('Policy Characteristics'!F:F,MATCH($C1858,'Policy Characteristics'!$C:$C,0)))</f>
        <v>0</v>
      </c>
      <c r="M1858" s="239">
        <f>IF(ISBLANK(INDEX('Policy Characteristics'!G:G,MATCH($C1858,'Policy Characteristics'!$C:$C,0))),"",INDEX('Policy Characteristics'!G:G,MATCH($C1858,'Policy Characteristics'!$C:$C,0)))</f>
        <v>0.4</v>
      </c>
      <c r="N1858" s="239">
        <f>IF(ISBLANK(INDEX('Policy Characteristics'!H:H,MATCH($C1858,'Policy Characteristics'!$C:$C,0))),"",INDEX('Policy Characteristics'!H:H,MATCH($C1858,'Policy Characteristics'!$C:$C,0)))</f>
        <v>0.01</v>
      </c>
      <c r="O1858" s="76" t="str">
        <f>IF(ISBLANK(INDEX('Policy Characteristics'!I:I,MATCH($C1858,'Policy Characteristics'!$C:$C,0))),"",INDEX('Policy Characteristics'!I:I,MATCH($C1858,'Policy Characteristics'!$C:$C,0)))</f>
        <v>% reduction in cost</v>
      </c>
      <c r="P1858" s="76" t="str">
        <f>IF(ISBLANK(INDEX('Policy Characteristics'!J:J,MATCH($C1858,'Policy Characteristics'!$C:$C,0))),"",INDEX('Policy Characteristics'!J:J,MATCH($C1858,'Policy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8" s="76" t="str">
        <f>IF(ISBLANK(INDEX('Policy Characteristics'!K:K,MATCH($C1858,'Policy Characteristics'!$C:$C,0))),"",INDEX('Policy Characteristics'!K:K,MATCH($C1858,'Policy Characteristics'!$C:$C,0)))</f>
        <v>architectural-design.html#rnd</v>
      </c>
      <c r="R1858" s="76" t="str">
        <f>IF(ISBLANK(INDEX('Policy Characteristics'!L:L,MATCH($C1858,'Policy Characteristics'!$C:$C,0))),"",INDEX('Policy Characteristics'!L:L,MATCH($C1858,'Policy Characteristics'!$C:$C,0)))</f>
        <v>research-and-development.html</v>
      </c>
    </row>
    <row r="1859" spans="1:18" x14ac:dyDescent="0.25">
      <c r="A1859" s="76" t="str">
        <f>IF(ISBLANK(INDEX('Policy Characteristics'!A:A,MATCH($C1859,'Policy Characteristics'!$C:$C,0))),"",INDEX('Policy Characteristics'!A:A,MATCH($C1859,'Policy Characteristics'!$C:$C,0)))</f>
        <v>Research and Development</v>
      </c>
      <c r="B1859" s="234" t="str">
        <f>IF(ISBLANK(INDEX('Policy Characteristics'!B:B,MATCH($C1859,'Policy Characteristics'!$C:$C,0))),"",INDEX('Policy Characteristics'!B:B,MATCH($C1859,'Policy Characteristics'!$C:$C,0)))</f>
        <v>Capital Cost Reduction</v>
      </c>
      <c r="C1859" s="76" t="str">
        <f t="shared" si="58"/>
        <v>RnD Electricity Capital Cost Perc Reduction</v>
      </c>
      <c r="D1859" s="78" t="s">
        <v>306</v>
      </c>
      <c r="E1859" s="88"/>
      <c r="F1859" s="78" t="s">
        <v>1679</v>
      </c>
      <c r="G1859" s="88"/>
      <c r="H1859" s="15">
        <v>180</v>
      </c>
      <c r="I1859" s="247" t="s">
        <v>43</v>
      </c>
      <c r="J1859" s="236" t="str">
        <f>IF(ISBLANK(INDEX('Policy Characteristics'!D:D,MATCH($C1859,'Policy Characteristics'!$C:$C,0))),"",INDEX('Policy Characteristics'!D:D,MATCH($C1859,'Policy Characteristics'!$C:$C,0)))</f>
        <v>R&amp;D Capital Cost Reductions</v>
      </c>
      <c r="K1859" s="76" t="str">
        <f>IF(ISBLANK(INDEX('Policy Characteristics'!E:E,MATCH($C1859,'Policy Characteristics'!$C:$C,0))),"",INDEX('Policy Characteristics'!E:E,MATCH($C1859,'Policy Characteristics'!$C:$C,0)))</f>
        <v>RnD electricity capital cost reduction</v>
      </c>
      <c r="L1859" s="239">
        <f>IF(ISBLANK(INDEX('Policy Characteristics'!F:F,MATCH($C1859,'Policy Characteristics'!$C:$C,0))),"",INDEX('Policy Characteristics'!F:F,MATCH($C1859,'Policy Characteristics'!$C:$C,0)))</f>
        <v>0</v>
      </c>
      <c r="M1859" s="239">
        <f>IF(ISBLANK(INDEX('Policy Characteristics'!G:G,MATCH($C1859,'Policy Characteristics'!$C:$C,0))),"",INDEX('Policy Characteristics'!G:G,MATCH($C1859,'Policy Characteristics'!$C:$C,0)))</f>
        <v>0.4</v>
      </c>
      <c r="N1859" s="239">
        <f>IF(ISBLANK(INDEX('Policy Characteristics'!H:H,MATCH($C1859,'Policy Characteristics'!$C:$C,0))),"",INDEX('Policy Characteristics'!H:H,MATCH($C1859,'Policy Characteristics'!$C:$C,0)))</f>
        <v>0.01</v>
      </c>
      <c r="O1859" s="76" t="str">
        <f>IF(ISBLANK(INDEX('Policy Characteristics'!I:I,MATCH($C1859,'Policy Characteristics'!$C:$C,0))),"",INDEX('Policy Characteristics'!I:I,MATCH($C1859,'Policy Characteristics'!$C:$C,0)))</f>
        <v>% reduction in cost</v>
      </c>
      <c r="P1859" s="76" t="str">
        <f>IF(ISBLANK(INDEX('Policy Characteristics'!J:J,MATCH($C1859,'Policy Characteristics'!$C:$C,0))),"",INDEX('Policy Characteristics'!J:J,MATCH($C1859,'Policy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9" s="76" t="str">
        <f>IF(ISBLANK(INDEX('Policy Characteristics'!K:K,MATCH($C1859,'Policy Characteristics'!$C:$C,0))),"",INDEX('Policy Characteristics'!K:K,MATCH($C1859,'Policy Characteristics'!$C:$C,0)))</f>
        <v>architectural-design.html#rnd</v>
      </c>
      <c r="R1859" s="76" t="str">
        <f>IF(ISBLANK(INDEX('Policy Characteristics'!L:L,MATCH($C1859,'Policy Characteristics'!$C:$C,0))),"",INDEX('Policy Characteristics'!L:L,MATCH($C1859,'Policy Characteristics'!$C:$C,0)))</f>
        <v>research-and-development.html</v>
      </c>
    </row>
    <row r="1860" spans="1:18" x14ac:dyDescent="0.25">
      <c r="A1860" s="76" t="str">
        <f>IF(ISBLANK(INDEX('Policy Characteristics'!A:A,MATCH($C1860,'Policy Characteristics'!$C:$C,0))),"",INDEX('Policy Characteristics'!A:A,MATCH($C1860,'Policy Characteristics'!$C:$C,0)))</f>
        <v>Research and Development</v>
      </c>
      <c r="B1860" s="234" t="str">
        <f>IF(ISBLANK(INDEX('Policy Characteristics'!B:B,MATCH($C1860,'Policy Characteristics'!$C:$C,0))),"",INDEX('Policy Characteristics'!B:B,MATCH($C1860,'Policy Characteristics'!$C:$C,0)))</f>
        <v>Capital Cost Reduction</v>
      </c>
      <c r="C1860" s="76" t="str">
        <f t="shared" si="58"/>
        <v>RnD Electricity Capital Cost Perc Reduction</v>
      </c>
      <c r="D1860" s="78" t="s">
        <v>307</v>
      </c>
      <c r="E1860" s="88"/>
      <c r="F1860" s="78" t="s">
        <v>503</v>
      </c>
      <c r="G1860" s="88"/>
      <c r="H1860" s="15">
        <v>183</v>
      </c>
      <c r="I1860" s="247" t="s">
        <v>43</v>
      </c>
      <c r="J1860" s="236" t="str">
        <f>IF(ISBLANK(INDEX('Policy Characteristics'!D:D,MATCH($C1860,'Policy Characteristics'!$C:$C,0))),"",INDEX('Policy Characteristics'!D:D,MATCH($C1860,'Policy Characteristics'!$C:$C,0)))</f>
        <v>R&amp;D Capital Cost Reductions</v>
      </c>
      <c r="K1860" s="76" t="str">
        <f>IF(ISBLANK(INDEX('Policy Characteristics'!E:E,MATCH($C1860,'Policy Characteristics'!$C:$C,0))),"",INDEX('Policy Characteristics'!E:E,MATCH($C1860,'Policy Characteristics'!$C:$C,0)))</f>
        <v>RnD electricity capital cost reduction</v>
      </c>
      <c r="L1860" s="239">
        <f>IF(ISBLANK(INDEX('Policy Characteristics'!F:F,MATCH($C1860,'Policy Characteristics'!$C:$C,0))),"",INDEX('Policy Characteristics'!F:F,MATCH($C1860,'Policy Characteristics'!$C:$C,0)))</f>
        <v>0</v>
      </c>
      <c r="M1860" s="239">
        <f>IF(ISBLANK(INDEX('Policy Characteristics'!G:G,MATCH($C1860,'Policy Characteristics'!$C:$C,0))),"",INDEX('Policy Characteristics'!G:G,MATCH($C1860,'Policy Characteristics'!$C:$C,0)))</f>
        <v>0.4</v>
      </c>
      <c r="N1860" s="239">
        <f>IF(ISBLANK(INDEX('Policy Characteristics'!H:H,MATCH($C1860,'Policy Characteristics'!$C:$C,0))),"",INDEX('Policy Characteristics'!H:H,MATCH($C1860,'Policy Characteristics'!$C:$C,0)))</f>
        <v>0.01</v>
      </c>
      <c r="O1860" s="76" t="str">
        <f>IF(ISBLANK(INDEX('Policy Characteristics'!I:I,MATCH($C1860,'Policy Characteristics'!$C:$C,0))),"",INDEX('Policy Characteristics'!I:I,MATCH($C1860,'Policy Characteristics'!$C:$C,0)))</f>
        <v>% reduction in cost</v>
      </c>
      <c r="P1860" s="76" t="str">
        <f>IF(ISBLANK(INDEX('Policy Characteristics'!J:J,MATCH($C1860,'Policy Characteristics'!$C:$C,0))),"",INDEX('Policy Characteristics'!J:J,MATCH($C1860,'Policy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0" s="76" t="str">
        <f>IF(ISBLANK(INDEX('Policy Characteristics'!K:K,MATCH($C1860,'Policy Characteristics'!$C:$C,0))),"",INDEX('Policy Characteristics'!K:K,MATCH($C1860,'Policy Characteristics'!$C:$C,0)))</f>
        <v>architectural-design.html#rnd</v>
      </c>
      <c r="R1860" s="76" t="str">
        <f>IF(ISBLANK(INDEX('Policy Characteristics'!L:L,MATCH($C1860,'Policy Characteristics'!$C:$C,0))),"",INDEX('Policy Characteristics'!L:L,MATCH($C1860,'Policy Characteristics'!$C:$C,0)))</f>
        <v>research-and-development.html</v>
      </c>
    </row>
    <row r="1861" spans="1:18" x14ac:dyDescent="0.25">
      <c r="A1861" s="76" t="str">
        <f>IF(ISBLANK(INDEX('Policy Characteristics'!A:A,MATCH($C1861,'Policy Characteristics'!$C:$C,0))),"",INDEX('Policy Characteristics'!A:A,MATCH($C1861,'Policy Characteristics'!$C:$C,0)))</f>
        <v>Research and Development</v>
      </c>
      <c r="B1861" s="234" t="str">
        <f>IF(ISBLANK(INDEX('Policy Characteristics'!B:B,MATCH($C1861,'Policy Characteristics'!$C:$C,0))),"",INDEX('Policy Characteristics'!B:B,MATCH($C1861,'Policy Characteristics'!$C:$C,0)))</f>
        <v>Capital Cost Reduction</v>
      </c>
      <c r="C1861" s="76" t="str">
        <f t="shared" si="58"/>
        <v>RnD Electricity Capital Cost Perc Reduction</v>
      </c>
      <c r="D1861" s="78" t="s">
        <v>442</v>
      </c>
      <c r="E1861" s="88"/>
      <c r="F1861" s="78" t="s">
        <v>443</v>
      </c>
      <c r="G1861" s="88"/>
      <c r="H1861" s="15">
        <v>1811</v>
      </c>
      <c r="I1861" s="247" t="s">
        <v>43</v>
      </c>
      <c r="J1861" s="236" t="str">
        <f>IF(ISBLANK(INDEX('Policy Characteristics'!D:D,MATCH($C1861,'Policy Characteristics'!$C:$C,0))),"",INDEX('Policy Characteristics'!D:D,MATCH($C1861,'Policy Characteristics'!$C:$C,0)))</f>
        <v>R&amp;D Capital Cost Reductions</v>
      </c>
      <c r="K1861" s="76" t="str">
        <f>IF(ISBLANK(INDEX('Policy Characteristics'!E:E,MATCH($C1861,'Policy Characteristics'!$C:$C,0))),"",INDEX('Policy Characteristics'!E:E,MATCH($C1861,'Policy Characteristics'!$C:$C,0)))</f>
        <v>RnD electricity capital cost reduction</v>
      </c>
      <c r="L1861" s="239">
        <f>IF(ISBLANK(INDEX('Policy Characteristics'!F:F,MATCH($C1861,'Policy Characteristics'!$C:$C,0))),"",INDEX('Policy Characteristics'!F:F,MATCH($C1861,'Policy Characteristics'!$C:$C,0)))</f>
        <v>0</v>
      </c>
      <c r="M1861" s="239">
        <f>IF(ISBLANK(INDEX('Policy Characteristics'!G:G,MATCH($C1861,'Policy Characteristics'!$C:$C,0))),"",INDEX('Policy Characteristics'!G:G,MATCH($C1861,'Policy Characteristics'!$C:$C,0)))</f>
        <v>0.4</v>
      </c>
      <c r="N1861" s="239">
        <f>IF(ISBLANK(INDEX('Policy Characteristics'!H:H,MATCH($C1861,'Policy Characteristics'!$C:$C,0))),"",INDEX('Policy Characteristics'!H:H,MATCH($C1861,'Policy Characteristics'!$C:$C,0)))</f>
        <v>0.01</v>
      </c>
      <c r="O1861" s="76" t="str">
        <f>IF(ISBLANK(INDEX('Policy Characteristics'!I:I,MATCH($C1861,'Policy Characteristics'!$C:$C,0))),"",INDEX('Policy Characteristics'!I:I,MATCH($C1861,'Policy Characteristics'!$C:$C,0)))</f>
        <v>% reduction in cost</v>
      </c>
      <c r="P1861" s="76" t="str">
        <f>IF(ISBLANK(INDEX('Policy Characteristics'!J:J,MATCH($C1861,'Policy Characteristics'!$C:$C,0))),"",INDEX('Policy Characteristics'!J:J,MATCH($C1861,'Policy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1" s="76" t="str">
        <f>IF(ISBLANK(INDEX('Policy Characteristics'!K:K,MATCH($C1861,'Policy Characteristics'!$C:$C,0))),"",INDEX('Policy Characteristics'!K:K,MATCH($C1861,'Policy Characteristics'!$C:$C,0)))</f>
        <v>architectural-design.html#rnd</v>
      </c>
      <c r="R1861" s="76" t="str">
        <f>IF(ISBLANK(INDEX('Policy Characteristics'!L:L,MATCH($C1861,'Policy Characteristics'!$C:$C,0))),"",INDEX('Policy Characteristics'!L:L,MATCH($C1861,'Policy Characteristics'!$C:$C,0)))</f>
        <v>research-and-development.html</v>
      </c>
    </row>
    <row r="1862" spans="1:18" x14ac:dyDescent="0.25">
      <c r="A1862" s="76" t="str">
        <f>IF(ISBLANK(INDEX('Policy Characteristics'!A:A,MATCH($C1862,'Policy Characteristics'!$C:$C,0))),"",INDEX('Policy Characteristics'!A:A,MATCH($C1862,'Policy Characteristics'!$C:$C,0)))</f>
        <v>Research and Development</v>
      </c>
      <c r="B1862" s="234" t="str">
        <f>IF(ISBLANK(INDEX('Policy Characteristics'!B:B,MATCH($C1862,'Policy Characteristics'!$C:$C,0))),"",INDEX('Policy Characteristics'!B:B,MATCH($C1862,'Policy Characteristics'!$C:$C,0)))</f>
        <v>Capital Cost Reduction</v>
      </c>
      <c r="C1862" s="76" t="str">
        <f t="shared" si="58"/>
        <v>RnD Electricity Capital Cost Perc Reduction</v>
      </c>
      <c r="D1862" s="78" t="s">
        <v>451</v>
      </c>
      <c r="E1862" s="88"/>
      <c r="F1862" s="78" t="s">
        <v>453</v>
      </c>
      <c r="G1862" s="88"/>
      <c r="H1862" s="15">
        <v>1812</v>
      </c>
      <c r="I1862" s="247" t="s">
        <v>43</v>
      </c>
      <c r="J1862" s="236" t="str">
        <f>IF(ISBLANK(INDEX('Policy Characteristics'!D:D,MATCH($C1862,'Policy Characteristics'!$C:$C,0))),"",INDEX('Policy Characteristics'!D:D,MATCH($C1862,'Policy Characteristics'!$C:$C,0)))</f>
        <v>R&amp;D Capital Cost Reductions</v>
      </c>
      <c r="K1862" s="76" t="str">
        <f>IF(ISBLANK(INDEX('Policy Characteristics'!E:E,MATCH($C1862,'Policy Characteristics'!$C:$C,0))),"",INDEX('Policy Characteristics'!E:E,MATCH($C1862,'Policy Characteristics'!$C:$C,0)))</f>
        <v>RnD electricity capital cost reduction</v>
      </c>
      <c r="L1862" s="239">
        <f>IF(ISBLANK(INDEX('Policy Characteristics'!F:F,MATCH($C1862,'Policy Characteristics'!$C:$C,0))),"",INDEX('Policy Characteristics'!F:F,MATCH($C1862,'Policy Characteristics'!$C:$C,0)))</f>
        <v>0</v>
      </c>
      <c r="M1862" s="239">
        <f>IF(ISBLANK(INDEX('Policy Characteristics'!G:G,MATCH($C1862,'Policy Characteristics'!$C:$C,0))),"",INDEX('Policy Characteristics'!G:G,MATCH($C1862,'Policy Characteristics'!$C:$C,0)))</f>
        <v>0.4</v>
      </c>
      <c r="N1862" s="239">
        <f>IF(ISBLANK(INDEX('Policy Characteristics'!H:H,MATCH($C1862,'Policy Characteristics'!$C:$C,0))),"",INDEX('Policy Characteristics'!H:H,MATCH($C1862,'Policy Characteristics'!$C:$C,0)))</f>
        <v>0.01</v>
      </c>
      <c r="O1862" s="76" t="str">
        <f>IF(ISBLANK(INDEX('Policy Characteristics'!I:I,MATCH($C1862,'Policy Characteristics'!$C:$C,0))),"",INDEX('Policy Characteristics'!I:I,MATCH($C1862,'Policy Characteristics'!$C:$C,0)))</f>
        <v>% reduction in cost</v>
      </c>
      <c r="P1862" s="76" t="str">
        <f>IF(ISBLANK(INDEX('Policy Characteristics'!J:J,MATCH($C1862,'Policy Characteristics'!$C:$C,0))),"",INDEX('Policy Characteristics'!J:J,MATCH($C1862,'Policy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2" s="76" t="str">
        <f>IF(ISBLANK(INDEX('Policy Characteristics'!K:K,MATCH($C1862,'Policy Characteristics'!$C:$C,0))),"",INDEX('Policy Characteristics'!K:K,MATCH($C1862,'Policy Characteristics'!$C:$C,0)))</f>
        <v>architectural-design.html#rnd</v>
      </c>
      <c r="R1862" s="76" t="str">
        <f>IF(ISBLANK(INDEX('Policy Characteristics'!L:L,MATCH($C1862,'Policy Characteristics'!$C:$C,0))),"",INDEX('Policy Characteristics'!L:L,MATCH($C1862,'Policy Characteristics'!$C:$C,0)))</f>
        <v>research-and-development.html</v>
      </c>
    </row>
    <row r="1863" spans="1:18" x14ac:dyDescent="0.25">
      <c r="A1863" s="76" t="str">
        <f>IF(ISBLANK(INDEX('Policy Characteristics'!A:A,MATCH($C1863,'Policy Characteristics'!$C:$C,0))),"",INDEX('Policy Characteristics'!A:A,MATCH($C1863,'Policy Characteristics'!$C:$C,0)))</f>
        <v>Research and Development</v>
      </c>
      <c r="B1863" s="234" t="str">
        <f>IF(ISBLANK(INDEX('Policy Characteristics'!B:B,MATCH($C1863,'Policy Characteristics'!$C:$C,0))),"",INDEX('Policy Characteristics'!B:B,MATCH($C1863,'Policy Characteristics'!$C:$C,0)))</f>
        <v>Capital Cost Reduction</v>
      </c>
      <c r="C1863" s="76" t="str">
        <f t="shared" si="58"/>
        <v>RnD Electricity Capital Cost Perc Reduction</v>
      </c>
      <c r="D1863" s="78" t="s">
        <v>988</v>
      </c>
      <c r="E1863" s="88"/>
      <c r="F1863" s="78" t="s">
        <v>1680</v>
      </c>
      <c r="G1863" s="88"/>
      <c r="H1863" s="15">
        <v>1813</v>
      </c>
      <c r="I1863" s="247" t="s">
        <v>44</v>
      </c>
      <c r="J1863" s="236" t="str">
        <f>IF(ISBLANK(INDEX('Policy Characteristics'!D:D,MATCH($C1863,'Policy Characteristics'!$C:$C,0))),"",INDEX('Policy Characteristics'!D:D,MATCH($C1863,'Policy Characteristics'!$C:$C,0)))</f>
        <v>R&amp;D Capital Cost Reductions</v>
      </c>
      <c r="K1863" s="76" t="str">
        <f>IF(ISBLANK(INDEX('Policy Characteristics'!E:E,MATCH($C1863,'Policy Characteristics'!$C:$C,0))),"",INDEX('Policy Characteristics'!E:E,MATCH($C1863,'Policy Characteristics'!$C:$C,0)))</f>
        <v>RnD electricity capital cost reduction</v>
      </c>
      <c r="L1863" s="239">
        <f>IF(ISBLANK(INDEX('Policy Characteristics'!F:F,MATCH($C1863,'Policy Characteristics'!$C:$C,0))),"",INDEX('Policy Characteristics'!F:F,MATCH($C1863,'Policy Characteristics'!$C:$C,0)))</f>
        <v>0</v>
      </c>
      <c r="M1863" s="239">
        <f>IF(ISBLANK(INDEX('Policy Characteristics'!G:G,MATCH($C1863,'Policy Characteristics'!$C:$C,0))),"",INDEX('Policy Characteristics'!G:G,MATCH($C1863,'Policy Characteristics'!$C:$C,0)))</f>
        <v>0.4</v>
      </c>
      <c r="N1863" s="239">
        <f>IF(ISBLANK(INDEX('Policy Characteristics'!H:H,MATCH($C1863,'Policy Characteristics'!$C:$C,0))),"",INDEX('Policy Characteristics'!H:H,MATCH($C1863,'Policy Characteristics'!$C:$C,0)))</f>
        <v>0.01</v>
      </c>
      <c r="O1863" s="76" t="str">
        <f>IF(ISBLANK(INDEX('Policy Characteristics'!I:I,MATCH($C1863,'Policy Characteristics'!$C:$C,0))),"",INDEX('Policy Characteristics'!I:I,MATCH($C1863,'Policy Characteristics'!$C:$C,0)))</f>
        <v>% reduction in cost</v>
      </c>
      <c r="P1863" s="76" t="str">
        <f>IF(ISBLANK(INDEX('Policy Characteristics'!J:J,MATCH($C1863,'Policy Characteristics'!$C:$C,0))),"",INDEX('Policy Characteristics'!J:J,MATCH($C1863,'Policy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3" s="76" t="str">
        <f>IF(ISBLANK(INDEX('Policy Characteristics'!K:K,MATCH($C1863,'Policy Characteristics'!$C:$C,0))),"",INDEX('Policy Characteristics'!K:K,MATCH($C1863,'Policy Characteristics'!$C:$C,0)))</f>
        <v>architectural-design.html#rnd</v>
      </c>
      <c r="R1863" s="76" t="str">
        <f>IF(ISBLANK(INDEX('Policy Characteristics'!L:L,MATCH($C1863,'Policy Characteristics'!$C:$C,0))),"",INDEX('Policy Characteristics'!L:L,MATCH($C1863,'Policy Characteristics'!$C:$C,0)))</f>
        <v>research-and-development.html</v>
      </c>
    </row>
    <row r="1864" spans="1:18" x14ac:dyDescent="0.25">
      <c r="A1864" s="76" t="str">
        <f>IF(ISBLANK(INDEX('Policy Characteristics'!A:A,MATCH($C1864,'Policy Characteristics'!$C:$C,0))),"",INDEX('Policy Characteristics'!A:A,MATCH($C1864,'Policy Characteristics'!$C:$C,0)))</f>
        <v>Research and Development</v>
      </c>
      <c r="B1864" s="234" t="str">
        <f>IF(ISBLANK(INDEX('Policy Characteristics'!B:B,MATCH($C1864,'Policy Characteristics'!$C:$C,0))),"",INDEX('Policy Characteristics'!B:B,MATCH($C1864,'Policy Characteristics'!$C:$C,0)))</f>
        <v>Capital Cost Reduction</v>
      </c>
      <c r="C1864" s="76" t="str">
        <f t="shared" si="58"/>
        <v>RnD Electricity Capital Cost Perc Reduction</v>
      </c>
      <c r="D1864" s="78" t="s">
        <v>989</v>
      </c>
      <c r="E1864" s="88"/>
      <c r="F1864" s="78" t="s">
        <v>1681</v>
      </c>
      <c r="G1864" s="88"/>
      <c r="H1864" s="15">
        <v>1814</v>
      </c>
      <c r="I1864" s="247" t="s">
        <v>44</v>
      </c>
      <c r="J1864" s="236" t="str">
        <f>IF(ISBLANK(INDEX('Policy Characteristics'!D:D,MATCH($C1864,'Policy Characteristics'!$C:$C,0))),"",INDEX('Policy Characteristics'!D:D,MATCH($C1864,'Policy Characteristics'!$C:$C,0)))</f>
        <v>R&amp;D Capital Cost Reductions</v>
      </c>
      <c r="K1864" s="76" t="str">
        <f>IF(ISBLANK(INDEX('Policy Characteristics'!E:E,MATCH($C1864,'Policy Characteristics'!$C:$C,0))),"",INDEX('Policy Characteristics'!E:E,MATCH($C1864,'Policy Characteristics'!$C:$C,0)))</f>
        <v>RnD electricity capital cost reduction</v>
      </c>
      <c r="L1864" s="239">
        <f>IF(ISBLANK(INDEX('Policy Characteristics'!F:F,MATCH($C1864,'Policy Characteristics'!$C:$C,0))),"",INDEX('Policy Characteristics'!F:F,MATCH($C1864,'Policy Characteristics'!$C:$C,0)))</f>
        <v>0</v>
      </c>
      <c r="M1864" s="239">
        <f>IF(ISBLANK(INDEX('Policy Characteristics'!G:G,MATCH($C1864,'Policy Characteristics'!$C:$C,0))),"",INDEX('Policy Characteristics'!G:G,MATCH($C1864,'Policy Characteristics'!$C:$C,0)))</f>
        <v>0.4</v>
      </c>
      <c r="N1864" s="239">
        <f>IF(ISBLANK(INDEX('Policy Characteristics'!H:H,MATCH($C1864,'Policy Characteristics'!$C:$C,0))),"",INDEX('Policy Characteristics'!H:H,MATCH($C1864,'Policy Characteristics'!$C:$C,0)))</f>
        <v>0.01</v>
      </c>
      <c r="O1864" s="76" t="str">
        <f>IF(ISBLANK(INDEX('Policy Characteristics'!I:I,MATCH($C1864,'Policy Characteristics'!$C:$C,0))),"",INDEX('Policy Characteristics'!I:I,MATCH($C1864,'Policy Characteristics'!$C:$C,0)))</f>
        <v>% reduction in cost</v>
      </c>
      <c r="P1864" s="76" t="str">
        <f>IF(ISBLANK(INDEX('Policy Characteristics'!J:J,MATCH($C1864,'Policy Characteristics'!$C:$C,0))),"",INDEX('Policy Characteristics'!J:J,MATCH($C1864,'Policy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4" s="76" t="str">
        <f>IF(ISBLANK(INDEX('Policy Characteristics'!K:K,MATCH($C1864,'Policy Characteristics'!$C:$C,0))),"",INDEX('Policy Characteristics'!K:K,MATCH($C1864,'Policy Characteristics'!$C:$C,0)))</f>
        <v>architectural-design.html#rnd</v>
      </c>
      <c r="R1864" s="76" t="str">
        <f>IF(ISBLANK(INDEX('Policy Characteristics'!L:L,MATCH($C1864,'Policy Characteristics'!$C:$C,0))),"",INDEX('Policy Characteristics'!L:L,MATCH($C1864,'Policy Characteristics'!$C:$C,0)))</f>
        <v>research-and-development.html</v>
      </c>
    </row>
    <row r="1865" spans="1:18" x14ac:dyDescent="0.25">
      <c r="A1865" s="76" t="str">
        <f>IF(ISBLANK(INDEX('Policy Characteristics'!A:A,MATCH($C1865,'Policy Characteristics'!$C:$C,0))),"",INDEX('Policy Characteristics'!A:A,MATCH($C1865,'Policy Characteristics'!$C:$C,0)))</f>
        <v>Research and Development</v>
      </c>
      <c r="B1865" s="234" t="str">
        <f>IF(ISBLANK(INDEX('Policy Characteristics'!B:B,MATCH($C1865,'Policy Characteristics'!$C:$C,0))),"",INDEX('Policy Characteristics'!B:B,MATCH($C1865,'Policy Characteristics'!$C:$C,0)))</f>
        <v>Capital Cost Reduction</v>
      </c>
      <c r="C1865" s="76" t="str">
        <f t="shared" si="58"/>
        <v>RnD Electricity Capital Cost Perc Reduction</v>
      </c>
      <c r="D1865" s="78" t="s">
        <v>990</v>
      </c>
      <c r="E1865" s="88"/>
      <c r="F1865" s="78" t="s">
        <v>1682</v>
      </c>
      <c r="G1865" s="88"/>
      <c r="H1865" s="15">
        <v>1815</v>
      </c>
      <c r="I1865" s="247" t="s">
        <v>43</v>
      </c>
      <c r="J1865" s="236" t="str">
        <f>IF(ISBLANK(INDEX('Policy Characteristics'!D:D,MATCH($C1865,'Policy Characteristics'!$C:$C,0))),"",INDEX('Policy Characteristics'!D:D,MATCH($C1865,'Policy Characteristics'!$C:$C,0)))</f>
        <v>R&amp;D Capital Cost Reductions</v>
      </c>
      <c r="K1865" s="76" t="str">
        <f>IF(ISBLANK(INDEX('Policy Characteristics'!E:E,MATCH($C1865,'Policy Characteristics'!$C:$C,0))),"",INDEX('Policy Characteristics'!E:E,MATCH($C1865,'Policy Characteristics'!$C:$C,0)))</f>
        <v>RnD electricity capital cost reduction</v>
      </c>
      <c r="L1865" s="239">
        <f>IF(ISBLANK(INDEX('Policy Characteristics'!F:F,MATCH($C1865,'Policy Characteristics'!$C:$C,0))),"",INDEX('Policy Characteristics'!F:F,MATCH($C1865,'Policy Characteristics'!$C:$C,0)))</f>
        <v>0</v>
      </c>
      <c r="M1865" s="239">
        <f>IF(ISBLANK(INDEX('Policy Characteristics'!G:G,MATCH($C1865,'Policy Characteristics'!$C:$C,0))),"",INDEX('Policy Characteristics'!G:G,MATCH($C1865,'Policy Characteristics'!$C:$C,0)))</f>
        <v>0.4</v>
      </c>
      <c r="N1865" s="239">
        <f>IF(ISBLANK(INDEX('Policy Characteristics'!H:H,MATCH($C1865,'Policy Characteristics'!$C:$C,0))),"",INDEX('Policy Characteristics'!H:H,MATCH($C1865,'Policy Characteristics'!$C:$C,0)))</f>
        <v>0.01</v>
      </c>
      <c r="O1865" s="76" t="str">
        <f>IF(ISBLANK(INDEX('Policy Characteristics'!I:I,MATCH($C1865,'Policy Characteristics'!$C:$C,0))),"",INDEX('Policy Characteristics'!I:I,MATCH($C1865,'Policy Characteristics'!$C:$C,0)))</f>
        <v>% reduction in cost</v>
      </c>
      <c r="P1865" s="76" t="str">
        <f>IF(ISBLANK(INDEX('Policy Characteristics'!J:J,MATCH($C1865,'Policy Characteristics'!$C:$C,0))),"",INDEX('Policy Characteristics'!J:J,MATCH($C1865,'Policy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5" s="76" t="str">
        <f>IF(ISBLANK(INDEX('Policy Characteristics'!K:K,MATCH($C1865,'Policy Characteristics'!$C:$C,0))),"",INDEX('Policy Characteristics'!K:K,MATCH($C1865,'Policy Characteristics'!$C:$C,0)))</f>
        <v>architectural-design.html#rnd</v>
      </c>
      <c r="R1865" s="76" t="str">
        <f>IF(ISBLANK(INDEX('Policy Characteristics'!L:L,MATCH($C1865,'Policy Characteristics'!$C:$C,0))),"",INDEX('Policy Characteristics'!L:L,MATCH($C1865,'Policy Characteristics'!$C:$C,0)))</f>
        <v>research-and-development.html</v>
      </c>
    </row>
    <row r="1866" spans="1:18" x14ac:dyDescent="0.25">
      <c r="A1866" s="76" t="str">
        <f>IF(ISBLANK(INDEX('Policy Characteristics'!A:A,MATCH($C1866,'Policy Characteristics'!$C:$C,0))),"",INDEX('Policy Characteristics'!A:A,MATCH($C1866,'Policy Characteristics'!$C:$C,0)))</f>
        <v>Research and Development</v>
      </c>
      <c r="B1866" s="234" t="str">
        <f>IF(ISBLANK(INDEX('Policy Characteristics'!B:B,MATCH($C1866,'Policy Characteristics'!$C:$C,0))),"",INDEX('Policy Characteristics'!B:B,MATCH($C1866,'Policy Characteristics'!$C:$C,0)))</f>
        <v>Capital Cost Reduction</v>
      </c>
      <c r="C1866" s="76" t="str">
        <f t="shared" si="58"/>
        <v>RnD Electricity Capital Cost Perc Reduction</v>
      </c>
      <c r="D1866" s="78" t="s">
        <v>1662</v>
      </c>
      <c r="E1866" s="88"/>
      <c r="F1866" s="78" t="s">
        <v>1683</v>
      </c>
      <c r="G1866" s="88"/>
      <c r="H1866" s="15">
        <v>1816</v>
      </c>
      <c r="I1866" s="247" t="s">
        <v>43</v>
      </c>
      <c r="J1866" s="236" t="str">
        <f>IF(ISBLANK(INDEX('Policy Characteristics'!D:D,MATCH($C1866,'Policy Characteristics'!$C:$C,0))),"",INDEX('Policy Characteristics'!D:D,MATCH($C1866,'Policy Characteristics'!$C:$C,0)))</f>
        <v>R&amp;D Capital Cost Reductions</v>
      </c>
      <c r="K1866" s="76" t="str">
        <f>IF(ISBLANK(INDEX('Policy Characteristics'!E:E,MATCH($C1866,'Policy Characteristics'!$C:$C,0))),"",INDEX('Policy Characteristics'!E:E,MATCH($C1866,'Policy Characteristics'!$C:$C,0)))</f>
        <v>RnD electricity capital cost reduction</v>
      </c>
      <c r="L1866" s="239">
        <f>IF(ISBLANK(INDEX('Policy Characteristics'!F:F,MATCH($C1866,'Policy Characteristics'!$C:$C,0))),"",INDEX('Policy Characteristics'!F:F,MATCH($C1866,'Policy Characteristics'!$C:$C,0)))</f>
        <v>0</v>
      </c>
      <c r="M1866" s="239">
        <f>IF(ISBLANK(INDEX('Policy Characteristics'!G:G,MATCH($C1866,'Policy Characteristics'!$C:$C,0))),"",INDEX('Policy Characteristics'!G:G,MATCH($C1866,'Policy Characteristics'!$C:$C,0)))</f>
        <v>0.4</v>
      </c>
      <c r="N1866" s="239">
        <f>IF(ISBLANK(INDEX('Policy Characteristics'!H:H,MATCH($C1866,'Policy Characteristics'!$C:$C,0))),"",INDEX('Policy Characteristics'!H:H,MATCH($C1866,'Policy Characteristics'!$C:$C,0)))</f>
        <v>0.01</v>
      </c>
      <c r="O1866" s="76" t="str">
        <f>IF(ISBLANK(INDEX('Policy Characteristics'!I:I,MATCH($C1866,'Policy Characteristics'!$C:$C,0))),"",INDEX('Policy Characteristics'!I:I,MATCH($C1866,'Policy Characteristics'!$C:$C,0)))</f>
        <v>% reduction in cost</v>
      </c>
      <c r="P1866" s="76" t="str">
        <f>IF(ISBLANK(INDEX('Policy Characteristics'!J:J,MATCH($C1866,'Policy Characteristics'!$C:$C,0))),"",INDEX('Policy Characteristics'!J:J,MATCH($C1866,'Policy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6" s="76" t="str">
        <f>IF(ISBLANK(INDEX('Policy Characteristics'!K:K,MATCH($C1866,'Policy Characteristics'!$C:$C,0))),"",INDEX('Policy Characteristics'!K:K,MATCH($C1866,'Policy Characteristics'!$C:$C,0)))</f>
        <v>architectural-design.html#rnd</v>
      </c>
      <c r="R1866" s="76" t="str">
        <f>IF(ISBLANK(INDEX('Policy Characteristics'!L:L,MATCH($C1866,'Policy Characteristics'!$C:$C,0))),"",INDEX('Policy Characteristics'!L:L,MATCH($C1866,'Policy Characteristics'!$C:$C,0)))</f>
        <v>research-and-development.html</v>
      </c>
    </row>
    <row r="1867" spans="1:18" x14ac:dyDescent="0.25">
      <c r="A1867" s="76" t="str">
        <f>IF(ISBLANK(INDEX('Policy Characteristics'!A:A,MATCH($C1867,'Policy Characteristics'!$C:$C,0))),"",INDEX('Policy Characteristics'!A:A,MATCH($C1867,'Policy Characteristics'!$C:$C,0)))</f>
        <v>Research and Development</v>
      </c>
      <c r="B1867" s="234" t="str">
        <f>IF(ISBLANK(INDEX('Policy Characteristics'!B:B,MATCH($C1867,'Policy Characteristics'!$C:$C,0))),"",INDEX('Policy Characteristics'!B:B,MATCH($C1867,'Policy Characteristics'!$C:$C,0)))</f>
        <v>Capital Cost Reduction</v>
      </c>
      <c r="C1867" s="76" t="str">
        <f t="shared" si="58"/>
        <v>RnD Electricity Capital Cost Perc Reduction</v>
      </c>
      <c r="D1867" s="78" t="s">
        <v>1665</v>
      </c>
      <c r="E1867" s="88"/>
      <c r="F1867" s="78" t="s">
        <v>1684</v>
      </c>
      <c r="G1867" s="88"/>
      <c r="H1867" s="15">
        <v>1817</v>
      </c>
      <c r="I1867" s="247" t="s">
        <v>43</v>
      </c>
      <c r="J1867" s="236" t="str">
        <f>IF(ISBLANK(INDEX('Policy Characteristics'!D:D,MATCH($C1867,'Policy Characteristics'!$C:$C,0))),"",INDEX('Policy Characteristics'!D:D,MATCH($C1867,'Policy Characteristics'!$C:$C,0)))</f>
        <v>R&amp;D Capital Cost Reductions</v>
      </c>
      <c r="K1867" s="76" t="str">
        <f>IF(ISBLANK(INDEX('Policy Characteristics'!E:E,MATCH($C1867,'Policy Characteristics'!$C:$C,0))),"",INDEX('Policy Characteristics'!E:E,MATCH($C1867,'Policy Characteristics'!$C:$C,0)))</f>
        <v>RnD electricity capital cost reduction</v>
      </c>
      <c r="L1867" s="239">
        <f>IF(ISBLANK(INDEX('Policy Characteristics'!F:F,MATCH($C1867,'Policy Characteristics'!$C:$C,0))),"",INDEX('Policy Characteristics'!F:F,MATCH($C1867,'Policy Characteristics'!$C:$C,0)))</f>
        <v>0</v>
      </c>
      <c r="M1867" s="239">
        <f>IF(ISBLANK(INDEX('Policy Characteristics'!G:G,MATCH($C1867,'Policy Characteristics'!$C:$C,0))),"",INDEX('Policy Characteristics'!G:G,MATCH($C1867,'Policy Characteristics'!$C:$C,0)))</f>
        <v>0.4</v>
      </c>
      <c r="N1867" s="239">
        <f>IF(ISBLANK(INDEX('Policy Characteristics'!H:H,MATCH($C1867,'Policy Characteristics'!$C:$C,0))),"",INDEX('Policy Characteristics'!H:H,MATCH($C1867,'Policy Characteristics'!$C:$C,0)))</f>
        <v>0.01</v>
      </c>
      <c r="O1867" s="76" t="str">
        <f>IF(ISBLANK(INDEX('Policy Characteristics'!I:I,MATCH($C1867,'Policy Characteristics'!$C:$C,0))),"",INDEX('Policy Characteristics'!I:I,MATCH($C1867,'Policy Characteristics'!$C:$C,0)))</f>
        <v>% reduction in cost</v>
      </c>
      <c r="P1867" s="76" t="str">
        <f>IF(ISBLANK(INDEX('Policy Characteristics'!J:J,MATCH($C1867,'Policy Characteristics'!$C:$C,0))),"",INDEX('Policy Characteristics'!J:J,MATCH($C1867,'Policy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7" s="76" t="str">
        <f>IF(ISBLANK(INDEX('Policy Characteristics'!K:K,MATCH($C1867,'Policy Characteristics'!$C:$C,0))),"",INDEX('Policy Characteristics'!K:K,MATCH($C1867,'Policy Characteristics'!$C:$C,0)))</f>
        <v>architectural-design.html#rnd</v>
      </c>
      <c r="R1867" s="76" t="str">
        <f>IF(ISBLANK(INDEX('Policy Characteristics'!L:L,MATCH($C1867,'Policy Characteristics'!$C:$C,0))),"",INDEX('Policy Characteristics'!L:L,MATCH($C1867,'Policy Characteristics'!$C:$C,0)))</f>
        <v>research-and-development.html</v>
      </c>
    </row>
    <row r="1868" spans="1:18" x14ac:dyDescent="0.25">
      <c r="A1868" s="76" t="str">
        <f>IF(ISBLANK(INDEX('Policy Characteristics'!A:A,MATCH($C1868,'Policy Characteristics'!$C:$C,0))),"",INDEX('Policy Characteristics'!A:A,MATCH($C1868,'Policy Characteristics'!$C:$C,0)))</f>
        <v>Research and Development</v>
      </c>
      <c r="B1868" s="234" t="str">
        <f>IF(ISBLANK(INDEX('Policy Characteristics'!B:B,MATCH($C1868,'Policy Characteristics'!$C:$C,0))),"",INDEX('Policy Characteristics'!B:B,MATCH($C1868,'Policy Characteristics'!$C:$C,0)))</f>
        <v>Capital Cost Reduction</v>
      </c>
      <c r="C1868" s="76" t="str">
        <f t="shared" si="58"/>
        <v>RnD Electricity Capital Cost Perc Reduction</v>
      </c>
      <c r="D1868" s="78" t="s">
        <v>1666</v>
      </c>
      <c r="E1868" s="88"/>
      <c r="F1868" s="78" t="s">
        <v>1685</v>
      </c>
      <c r="G1868" s="88"/>
      <c r="H1868" s="15">
        <v>1818</v>
      </c>
      <c r="I1868" s="247" t="s">
        <v>43</v>
      </c>
      <c r="J1868" s="236" t="str">
        <f>IF(ISBLANK(INDEX('Policy Characteristics'!D:D,MATCH($C1868,'Policy Characteristics'!$C:$C,0))),"",INDEX('Policy Characteristics'!D:D,MATCH($C1868,'Policy Characteristics'!$C:$C,0)))</f>
        <v>R&amp;D Capital Cost Reductions</v>
      </c>
      <c r="K1868" s="76" t="str">
        <f>IF(ISBLANK(INDEX('Policy Characteristics'!E:E,MATCH($C1868,'Policy Characteristics'!$C:$C,0))),"",INDEX('Policy Characteristics'!E:E,MATCH($C1868,'Policy Characteristics'!$C:$C,0)))</f>
        <v>RnD electricity capital cost reduction</v>
      </c>
      <c r="L1868" s="239">
        <f>IF(ISBLANK(INDEX('Policy Characteristics'!F:F,MATCH($C1868,'Policy Characteristics'!$C:$C,0))),"",INDEX('Policy Characteristics'!F:F,MATCH($C1868,'Policy Characteristics'!$C:$C,0)))</f>
        <v>0</v>
      </c>
      <c r="M1868" s="239">
        <f>IF(ISBLANK(INDEX('Policy Characteristics'!G:G,MATCH($C1868,'Policy Characteristics'!$C:$C,0))),"",INDEX('Policy Characteristics'!G:G,MATCH($C1868,'Policy Characteristics'!$C:$C,0)))</f>
        <v>0.4</v>
      </c>
      <c r="N1868" s="239">
        <f>IF(ISBLANK(INDEX('Policy Characteristics'!H:H,MATCH($C1868,'Policy Characteristics'!$C:$C,0))),"",INDEX('Policy Characteristics'!H:H,MATCH($C1868,'Policy Characteristics'!$C:$C,0)))</f>
        <v>0.01</v>
      </c>
      <c r="O1868" s="76" t="str">
        <f>IF(ISBLANK(INDEX('Policy Characteristics'!I:I,MATCH($C1868,'Policy Characteristics'!$C:$C,0))),"",INDEX('Policy Characteristics'!I:I,MATCH($C1868,'Policy Characteristics'!$C:$C,0)))</f>
        <v>% reduction in cost</v>
      </c>
      <c r="P1868" s="76" t="str">
        <f>IF(ISBLANK(INDEX('Policy Characteristics'!J:J,MATCH($C1868,'Policy Characteristics'!$C:$C,0))),"",INDEX('Policy Characteristics'!J:J,MATCH($C1868,'Policy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8" s="76" t="str">
        <f>IF(ISBLANK(INDEX('Policy Characteristics'!K:K,MATCH($C1868,'Policy Characteristics'!$C:$C,0))),"",INDEX('Policy Characteristics'!K:K,MATCH($C1868,'Policy Characteristics'!$C:$C,0)))</f>
        <v>architectural-design.html#rnd</v>
      </c>
      <c r="R1868" s="76" t="str">
        <f>IF(ISBLANK(INDEX('Policy Characteristics'!L:L,MATCH($C1868,'Policy Characteristics'!$C:$C,0))),"",INDEX('Policy Characteristics'!L:L,MATCH($C1868,'Policy Characteristics'!$C:$C,0)))</f>
        <v>research-and-development.html</v>
      </c>
    </row>
    <row r="1869" spans="1:18" x14ac:dyDescent="0.25">
      <c r="A1869" s="76" t="str">
        <f>IF(ISBLANK(INDEX('Policy Characteristics'!A:A,MATCH($C1869,'Policy Characteristics'!$C:$C,0))),"",INDEX('Policy Characteristics'!A:A,MATCH($C1869,'Policy Characteristics'!$C:$C,0)))</f>
        <v>Research and Development</v>
      </c>
      <c r="B1869" s="234" t="str">
        <f>IF(ISBLANK(INDEX('Policy Characteristics'!B:B,MATCH($C1869,'Policy Characteristics'!$C:$C,0))),"",INDEX('Policy Characteristics'!B:B,MATCH($C1869,'Policy Characteristics'!$C:$C,0)))</f>
        <v>Capital Cost Reduction</v>
      </c>
      <c r="C1869" s="76" t="str">
        <f t="shared" si="58"/>
        <v>RnD Electricity Capital Cost Perc Reduction</v>
      </c>
      <c r="D1869" s="78" t="s">
        <v>1667</v>
      </c>
      <c r="E1869" s="88"/>
      <c r="F1869" s="78" t="s">
        <v>1686</v>
      </c>
      <c r="G1869" s="88"/>
      <c r="H1869" s="15">
        <v>1819</v>
      </c>
      <c r="I1869" s="247" t="s">
        <v>43</v>
      </c>
      <c r="J1869" s="236" t="str">
        <f>IF(ISBLANK(INDEX('Policy Characteristics'!D:D,MATCH($C1869,'Policy Characteristics'!$C:$C,0))),"",INDEX('Policy Characteristics'!D:D,MATCH($C1869,'Policy Characteristics'!$C:$C,0)))</f>
        <v>R&amp;D Capital Cost Reductions</v>
      </c>
      <c r="K1869" s="76" t="str">
        <f>IF(ISBLANK(INDEX('Policy Characteristics'!E:E,MATCH($C1869,'Policy Characteristics'!$C:$C,0))),"",INDEX('Policy Characteristics'!E:E,MATCH($C1869,'Policy Characteristics'!$C:$C,0)))</f>
        <v>RnD electricity capital cost reduction</v>
      </c>
      <c r="L1869" s="239">
        <f>IF(ISBLANK(INDEX('Policy Characteristics'!F:F,MATCH($C1869,'Policy Characteristics'!$C:$C,0))),"",INDEX('Policy Characteristics'!F:F,MATCH($C1869,'Policy Characteristics'!$C:$C,0)))</f>
        <v>0</v>
      </c>
      <c r="M1869" s="239">
        <f>IF(ISBLANK(INDEX('Policy Characteristics'!G:G,MATCH($C1869,'Policy Characteristics'!$C:$C,0))),"",INDEX('Policy Characteristics'!G:G,MATCH($C1869,'Policy Characteristics'!$C:$C,0)))</f>
        <v>0.4</v>
      </c>
      <c r="N1869" s="239">
        <f>IF(ISBLANK(INDEX('Policy Characteristics'!H:H,MATCH($C1869,'Policy Characteristics'!$C:$C,0))),"",INDEX('Policy Characteristics'!H:H,MATCH($C1869,'Policy Characteristics'!$C:$C,0)))</f>
        <v>0.01</v>
      </c>
      <c r="O1869" s="76" t="str">
        <f>IF(ISBLANK(INDEX('Policy Characteristics'!I:I,MATCH($C1869,'Policy Characteristics'!$C:$C,0))),"",INDEX('Policy Characteristics'!I:I,MATCH($C1869,'Policy Characteristics'!$C:$C,0)))</f>
        <v>% reduction in cost</v>
      </c>
      <c r="P1869" s="76" t="str">
        <f>IF(ISBLANK(INDEX('Policy Characteristics'!J:J,MATCH($C1869,'Policy Characteristics'!$C:$C,0))),"",INDEX('Policy Characteristics'!J:J,MATCH($C1869,'Policy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9" s="76" t="str">
        <f>IF(ISBLANK(INDEX('Policy Characteristics'!K:K,MATCH($C1869,'Policy Characteristics'!$C:$C,0))),"",INDEX('Policy Characteristics'!K:K,MATCH($C1869,'Policy Characteristics'!$C:$C,0)))</f>
        <v>architectural-design.html#rnd</v>
      </c>
      <c r="R1869" s="76" t="str">
        <f>IF(ISBLANK(INDEX('Policy Characteristics'!L:L,MATCH($C1869,'Policy Characteristics'!$C:$C,0))),"",INDEX('Policy Characteristics'!L:L,MATCH($C1869,'Policy Characteristics'!$C:$C,0)))</f>
        <v>research-and-development.html</v>
      </c>
    </row>
    <row r="1870" spans="1:18" x14ac:dyDescent="0.25">
      <c r="A1870" s="76" t="str">
        <f>IF(ISBLANK(INDEX('Policy Characteristics'!A:A,MATCH($C1870,'Policy Characteristics'!$C:$C,0))),"",INDEX('Policy Characteristics'!A:A,MATCH($C1870,'Policy Characteristics'!$C:$C,0)))</f>
        <v>Research and Development</v>
      </c>
      <c r="B1870" s="234" t="str">
        <f>IF(ISBLANK(INDEX('Policy Characteristics'!B:B,MATCH($C1870,'Policy Characteristics'!$C:$C,0))),"",INDEX('Policy Characteristics'!B:B,MATCH($C1870,'Policy Characteristics'!$C:$C,0)))</f>
        <v>Capital Cost Reduction</v>
      </c>
      <c r="C1870" s="76" t="str">
        <f t="shared" si="58"/>
        <v>RnD Electricity Capital Cost Perc Reduction</v>
      </c>
      <c r="D1870" s="78" t="s">
        <v>1668</v>
      </c>
      <c r="E1870" s="88"/>
      <c r="F1870" s="78" t="s">
        <v>1687</v>
      </c>
      <c r="G1870" s="88"/>
      <c r="H1870" s="15">
        <v>1820</v>
      </c>
      <c r="I1870" s="247" t="s">
        <v>43</v>
      </c>
      <c r="J1870" s="236" t="str">
        <f>IF(ISBLANK(INDEX('Policy Characteristics'!D:D,MATCH($C1870,'Policy Characteristics'!$C:$C,0))),"",INDEX('Policy Characteristics'!D:D,MATCH($C1870,'Policy Characteristics'!$C:$C,0)))</f>
        <v>R&amp;D Capital Cost Reductions</v>
      </c>
      <c r="K1870" s="76" t="str">
        <f>IF(ISBLANK(INDEX('Policy Characteristics'!E:E,MATCH($C1870,'Policy Characteristics'!$C:$C,0))),"",INDEX('Policy Characteristics'!E:E,MATCH($C1870,'Policy Characteristics'!$C:$C,0)))</f>
        <v>RnD electricity capital cost reduction</v>
      </c>
      <c r="L1870" s="239">
        <f>IF(ISBLANK(INDEX('Policy Characteristics'!F:F,MATCH($C1870,'Policy Characteristics'!$C:$C,0))),"",INDEX('Policy Characteristics'!F:F,MATCH($C1870,'Policy Characteristics'!$C:$C,0)))</f>
        <v>0</v>
      </c>
      <c r="M1870" s="239">
        <f>IF(ISBLANK(INDEX('Policy Characteristics'!G:G,MATCH($C1870,'Policy Characteristics'!$C:$C,0))),"",INDEX('Policy Characteristics'!G:G,MATCH($C1870,'Policy Characteristics'!$C:$C,0)))</f>
        <v>0.4</v>
      </c>
      <c r="N1870" s="239">
        <f>IF(ISBLANK(INDEX('Policy Characteristics'!H:H,MATCH($C1870,'Policy Characteristics'!$C:$C,0))),"",INDEX('Policy Characteristics'!H:H,MATCH($C1870,'Policy Characteristics'!$C:$C,0)))</f>
        <v>0.01</v>
      </c>
      <c r="O1870" s="76" t="str">
        <f>IF(ISBLANK(INDEX('Policy Characteristics'!I:I,MATCH($C1870,'Policy Characteristics'!$C:$C,0))),"",INDEX('Policy Characteristics'!I:I,MATCH($C1870,'Policy Characteristics'!$C:$C,0)))</f>
        <v>% reduction in cost</v>
      </c>
      <c r="P1870" s="76" t="str">
        <f>IF(ISBLANK(INDEX('Policy Characteristics'!J:J,MATCH($C1870,'Policy Characteristics'!$C:$C,0))),"",INDEX('Policy Characteristics'!J:J,MATCH($C1870,'Policy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0" s="76" t="str">
        <f>IF(ISBLANK(INDEX('Policy Characteristics'!K:K,MATCH($C1870,'Policy Characteristics'!$C:$C,0))),"",INDEX('Policy Characteristics'!K:K,MATCH($C1870,'Policy Characteristics'!$C:$C,0)))</f>
        <v>architectural-design.html#rnd</v>
      </c>
      <c r="R1870" s="76" t="str">
        <f>IF(ISBLANK(INDEX('Policy Characteristics'!L:L,MATCH($C1870,'Policy Characteristics'!$C:$C,0))),"",INDEX('Policy Characteristics'!L:L,MATCH($C1870,'Policy Characteristics'!$C:$C,0)))</f>
        <v>research-and-development.html</v>
      </c>
    </row>
    <row r="1871" spans="1:18" x14ac:dyDescent="0.25">
      <c r="A1871" s="76" t="str">
        <f>IF(ISBLANK(INDEX('Policy Characteristics'!A:A,MATCH($C1871,'Policy Characteristics'!$C:$C,0))),"",INDEX('Policy Characteristics'!A:A,MATCH($C1871,'Policy Characteristics'!$C:$C,0)))</f>
        <v>Research and Development</v>
      </c>
      <c r="B1871" s="234" t="str">
        <f>IF(ISBLANK(INDEX('Policy Characteristics'!B:B,MATCH($C1871,'Policy Characteristics'!$C:$C,0))),"",INDEX('Policy Characteristics'!B:B,MATCH($C1871,'Policy Characteristics'!$C:$C,0)))</f>
        <v>Capital Cost Reduction</v>
      </c>
      <c r="C1871" s="76" t="str">
        <f t="shared" si="58"/>
        <v>RnD Electricity Capital Cost Perc Reduction</v>
      </c>
      <c r="D1871" s="78" t="s">
        <v>1756</v>
      </c>
      <c r="E1871" s="88"/>
      <c r="F1871" s="78" t="s">
        <v>1758</v>
      </c>
      <c r="G1871" s="88"/>
      <c r="H1871" s="15">
        <v>1821</v>
      </c>
      <c r="I1871" s="247" t="s">
        <v>43</v>
      </c>
      <c r="J1871" s="236" t="str">
        <f>IF(ISBLANK(INDEX('Policy Characteristics'!D:D,MATCH($C1871,'Policy Characteristics'!$C:$C,0))),"",INDEX('Policy Characteristics'!D:D,MATCH($C1871,'Policy Characteristics'!$C:$C,0)))</f>
        <v>R&amp;D Capital Cost Reductions</v>
      </c>
      <c r="K1871" s="76" t="str">
        <f>IF(ISBLANK(INDEX('Policy Characteristics'!E:E,MATCH($C1871,'Policy Characteristics'!$C:$C,0))),"",INDEX('Policy Characteristics'!E:E,MATCH($C1871,'Policy Characteristics'!$C:$C,0)))</f>
        <v>RnD electricity capital cost reduction</v>
      </c>
      <c r="L1871" s="239">
        <f>IF(ISBLANK(INDEX('Policy Characteristics'!F:F,MATCH($C1871,'Policy Characteristics'!$C:$C,0))),"",INDEX('Policy Characteristics'!F:F,MATCH($C1871,'Policy Characteristics'!$C:$C,0)))</f>
        <v>0</v>
      </c>
      <c r="M1871" s="239">
        <f>IF(ISBLANK(INDEX('Policy Characteristics'!G:G,MATCH($C1871,'Policy Characteristics'!$C:$C,0))),"",INDEX('Policy Characteristics'!G:G,MATCH($C1871,'Policy Characteristics'!$C:$C,0)))</f>
        <v>0.4</v>
      </c>
      <c r="N1871" s="239">
        <f>IF(ISBLANK(INDEX('Policy Characteristics'!H:H,MATCH($C1871,'Policy Characteristics'!$C:$C,0))),"",INDEX('Policy Characteristics'!H:H,MATCH($C1871,'Policy Characteristics'!$C:$C,0)))</f>
        <v>0.01</v>
      </c>
      <c r="O1871" s="76" t="str">
        <f>IF(ISBLANK(INDEX('Policy Characteristics'!I:I,MATCH($C1871,'Policy Characteristics'!$C:$C,0))),"",INDEX('Policy Characteristics'!I:I,MATCH($C1871,'Policy Characteristics'!$C:$C,0)))</f>
        <v>% reduction in cost</v>
      </c>
      <c r="P1871" s="76" t="str">
        <f>IF(ISBLANK(INDEX('Policy Characteristics'!J:J,MATCH($C1871,'Policy Characteristics'!$C:$C,0))),"",INDEX('Policy Characteristics'!J:J,MATCH($C1871,'Policy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1" s="76" t="str">
        <f>IF(ISBLANK(INDEX('Policy Characteristics'!K:K,MATCH($C1871,'Policy Characteristics'!$C:$C,0))),"",INDEX('Policy Characteristics'!K:K,MATCH($C1871,'Policy Characteristics'!$C:$C,0)))</f>
        <v>architectural-design.html#rnd</v>
      </c>
      <c r="R1871" s="76" t="str">
        <f>IF(ISBLANK(INDEX('Policy Characteristics'!L:L,MATCH($C1871,'Policy Characteristics'!$C:$C,0))),"",INDEX('Policy Characteristics'!L:L,MATCH($C1871,'Policy Characteristics'!$C:$C,0)))</f>
        <v>research-and-development.html</v>
      </c>
    </row>
    <row r="1872" spans="1:18" x14ac:dyDescent="0.25">
      <c r="A1872" s="76" t="str">
        <f>IF(ISBLANK(INDEX('Policy Characteristics'!A:A,MATCH($C1872,'Policy Characteristics'!$C:$C,0))),"",INDEX('Policy Characteristics'!A:A,MATCH($C1872,'Policy Characteristics'!$C:$C,0)))</f>
        <v>Research and Development</v>
      </c>
      <c r="B1872" s="234" t="str">
        <f>IF(ISBLANK(INDEX('Policy Characteristics'!B:B,MATCH($C1872,'Policy Characteristics'!$C:$C,0))),"",INDEX('Policy Characteristics'!B:B,MATCH($C1872,'Policy Characteristics'!$C:$C,0)))</f>
        <v>Capital Cost Reduction</v>
      </c>
      <c r="C1872" s="76" t="str">
        <f t="shared" si="58"/>
        <v>RnD Electricity Capital Cost Perc Reduction</v>
      </c>
      <c r="D1872" s="78" t="s">
        <v>1757</v>
      </c>
      <c r="E1872" s="88"/>
      <c r="F1872" s="78" t="s">
        <v>1759</v>
      </c>
      <c r="G1872" s="88"/>
      <c r="H1872" s="15">
        <v>2245</v>
      </c>
      <c r="I1872" s="247" t="s">
        <v>43</v>
      </c>
      <c r="J1872" s="236" t="str">
        <f>IF(ISBLANK(INDEX('Policy Characteristics'!D:D,MATCH($C1872,'Policy Characteristics'!$C:$C,0))),"",INDEX('Policy Characteristics'!D:D,MATCH($C1872,'Policy Characteristics'!$C:$C,0)))</f>
        <v>R&amp;D Capital Cost Reductions</v>
      </c>
      <c r="K1872" s="76" t="str">
        <f>IF(ISBLANK(INDEX('Policy Characteristics'!E:E,MATCH($C1872,'Policy Characteristics'!$C:$C,0))),"",INDEX('Policy Characteristics'!E:E,MATCH($C1872,'Policy Characteristics'!$C:$C,0)))</f>
        <v>RnD electricity capital cost reduction</v>
      </c>
      <c r="L1872" s="239">
        <f>IF(ISBLANK(INDEX('Policy Characteristics'!F:F,MATCH($C1872,'Policy Characteristics'!$C:$C,0))),"",INDEX('Policy Characteristics'!F:F,MATCH($C1872,'Policy Characteristics'!$C:$C,0)))</f>
        <v>0</v>
      </c>
      <c r="M1872" s="239">
        <f>IF(ISBLANK(INDEX('Policy Characteristics'!G:G,MATCH($C1872,'Policy Characteristics'!$C:$C,0))),"",INDEX('Policy Characteristics'!G:G,MATCH($C1872,'Policy Characteristics'!$C:$C,0)))</f>
        <v>0.4</v>
      </c>
      <c r="N1872" s="239">
        <f>IF(ISBLANK(INDEX('Policy Characteristics'!H:H,MATCH($C1872,'Policy Characteristics'!$C:$C,0))),"",INDEX('Policy Characteristics'!H:H,MATCH($C1872,'Policy Characteristics'!$C:$C,0)))</f>
        <v>0.01</v>
      </c>
      <c r="O1872" s="76" t="str">
        <f>IF(ISBLANK(INDEX('Policy Characteristics'!I:I,MATCH($C1872,'Policy Characteristics'!$C:$C,0))),"",INDEX('Policy Characteristics'!I:I,MATCH($C1872,'Policy Characteristics'!$C:$C,0)))</f>
        <v>% reduction in cost</v>
      </c>
      <c r="P1872" s="76" t="str">
        <f>IF(ISBLANK(INDEX('Policy Characteristics'!J:J,MATCH($C1872,'Policy Characteristics'!$C:$C,0))),"",INDEX('Policy Characteristics'!J:J,MATCH($C1872,'Policy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2" s="76" t="str">
        <f>IF(ISBLANK(INDEX('Policy Characteristics'!K:K,MATCH($C1872,'Policy Characteristics'!$C:$C,0))),"",INDEX('Policy Characteristics'!K:K,MATCH($C1872,'Policy Characteristics'!$C:$C,0)))</f>
        <v>architectural-design.html#rnd</v>
      </c>
      <c r="R1872" s="76" t="str">
        <f>IF(ISBLANK(INDEX('Policy Characteristics'!L:L,MATCH($C1872,'Policy Characteristics'!$C:$C,0))),"",INDEX('Policy Characteristics'!L:L,MATCH($C1872,'Policy Characteristics'!$C:$C,0)))</f>
        <v>research-and-development.html</v>
      </c>
    </row>
    <row r="1873" spans="1:18" x14ac:dyDescent="0.25">
      <c r="A1873" s="76" t="str">
        <f>IF(ISBLANK(INDEX('Policy Characteristics'!A:A,MATCH($C1873,'Policy Characteristics'!$C:$C,0))),"",INDEX('Policy Characteristics'!A:A,MATCH($C1873,'Policy Characteristics'!$C:$C,0)))</f>
        <v>Research and Development</v>
      </c>
      <c r="B1873" s="234" t="str">
        <f>IF(ISBLANK(INDEX('Policy Characteristics'!B:B,MATCH($C1873,'Policy Characteristics'!$C:$C,0))),"",INDEX('Policy Characteristics'!B:B,MATCH($C1873,'Policy Characteristics'!$C:$C,0)))</f>
        <v>Capital Cost Reduction</v>
      </c>
      <c r="C1873" t="s">
        <v>289</v>
      </c>
      <c r="D1873" t="s">
        <v>1301</v>
      </c>
      <c r="E1873" s="88"/>
      <c r="F1873" s="78" t="s">
        <v>1328</v>
      </c>
      <c r="G1873" s="88"/>
      <c r="H1873" s="15">
        <v>1462</v>
      </c>
      <c r="I1873" s="247" t="s">
        <v>43</v>
      </c>
      <c r="J1873" s="236" t="str">
        <f>IF(ISBLANK(INDEX('Policy Characteristics'!D:D,MATCH($C1873,'Policy Characteristics'!$C:$C,0))),"",INDEX('Policy Characteristics'!D:D,MATCH($C1873,'Policy Characteristics'!$C:$C,0)))</f>
        <v>R&amp;D Capital Cost Reductions</v>
      </c>
      <c r="K1873" s="76" t="str">
        <f>IF(ISBLANK(INDEX('Policy Characteristics'!E:E,MATCH($C1873,'Policy Characteristics'!$C:$C,0))),"",INDEX('Policy Characteristics'!E:E,MATCH($C1873,'Policy Characteristics'!$C:$C,0)))</f>
        <v>RnD industry capital cost reduction</v>
      </c>
      <c r="L1873" s="239">
        <f>IF(ISBLANK(INDEX('Policy Characteristics'!F:F,MATCH($C1873,'Policy Characteristics'!$C:$C,0))),"",INDEX('Policy Characteristics'!F:F,MATCH($C1873,'Policy Characteristics'!$C:$C,0)))</f>
        <v>0</v>
      </c>
      <c r="M1873" s="239">
        <f>IF(ISBLANK(INDEX('Policy Characteristics'!G:G,MATCH($C1873,'Policy Characteristics'!$C:$C,0))),"",INDEX('Policy Characteristics'!G:G,MATCH($C1873,'Policy Characteristics'!$C:$C,0)))</f>
        <v>0.4</v>
      </c>
      <c r="N1873" s="239">
        <f>IF(ISBLANK(INDEX('Policy Characteristics'!H:H,MATCH($C1873,'Policy Characteristics'!$C:$C,0))),"",INDEX('Policy Characteristics'!H:H,MATCH($C1873,'Policy Characteristics'!$C:$C,0)))</f>
        <v>0.01</v>
      </c>
      <c r="O1873" s="76" t="str">
        <f>IF(ISBLANK(INDEX('Policy Characteristics'!I:I,MATCH($C1873,'Policy Characteristics'!$C:$C,0))),"",INDEX('Policy Characteristics'!I:I,MATCH($C1873,'Policy Characteristics'!$C:$C,0)))</f>
        <v>% reduction in cost</v>
      </c>
      <c r="P1873" s="76" t="str">
        <f>IF(ISBLANK(INDEX('Policy Characteristics'!J:J,MATCH($C1873,'Policy Characteristics'!$C:$C,0))),"",INDEX('Policy Characteristics'!J:J,MATCH($C1873,'Policy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3" s="76" t="str">
        <f>IF(ISBLANK(INDEX('Policy Characteristics'!K:K,MATCH($C1873,'Policy Characteristics'!$C:$C,0))),"",INDEX('Policy Characteristics'!K:K,MATCH($C1873,'Policy Characteristics'!$C:$C,0)))</f>
        <v>architectural-design.html#rnd</v>
      </c>
      <c r="R1873" s="76" t="str">
        <f>IF(ISBLANK(INDEX('Policy Characteristics'!L:L,MATCH($C1873,'Policy Characteristics'!$C:$C,0))),"",INDEX('Policy Characteristics'!L:L,MATCH($C1873,'Policy Characteristics'!$C:$C,0)))</f>
        <v>research-and-development.html</v>
      </c>
    </row>
    <row r="1874" spans="1:18" x14ac:dyDescent="0.25">
      <c r="A1874" s="76" t="str">
        <f>IF(ISBLANK(INDEX('Policy Characteristics'!A:A,MATCH($C1874,'Policy Characteristics'!$C:$C,0))),"",INDEX('Policy Characteristics'!A:A,MATCH($C1874,'Policy Characteristics'!$C:$C,0)))</f>
        <v>Research and Development</v>
      </c>
      <c r="B1874" s="234" t="str">
        <f>IF(ISBLANK(INDEX('Policy Characteristics'!B:B,MATCH($C1874,'Policy Characteristics'!$C:$C,0))),"",INDEX('Policy Characteristics'!B:B,MATCH($C1874,'Policy Characteristics'!$C:$C,0)))</f>
        <v>Capital Cost Reduction</v>
      </c>
      <c r="C1874" s="76" t="str">
        <f t="shared" ref="C1874:C1897" si="59">C$1873</f>
        <v>RnD Industry Capital Cost Perc Reduction</v>
      </c>
      <c r="D1874" t="s">
        <v>1302</v>
      </c>
      <c r="E1874" s="88"/>
      <c r="F1874" s="78" t="s">
        <v>1329</v>
      </c>
      <c r="G1874" s="88"/>
      <c r="H1874" s="15">
        <v>1463</v>
      </c>
      <c r="I1874" s="247" t="s">
        <v>43</v>
      </c>
      <c r="J1874" s="236" t="str">
        <f>IF(ISBLANK(INDEX('Policy Characteristics'!D:D,MATCH($C1874,'Policy Characteristics'!$C:$C,0))),"",INDEX('Policy Characteristics'!D:D,MATCH($C1874,'Policy Characteristics'!$C:$C,0)))</f>
        <v>R&amp;D Capital Cost Reductions</v>
      </c>
      <c r="K1874" s="76" t="str">
        <f>IF(ISBLANK(INDEX('Policy Characteristics'!E:E,MATCH($C1874,'Policy Characteristics'!$C:$C,0))),"",INDEX('Policy Characteristics'!E:E,MATCH($C1874,'Policy Characteristics'!$C:$C,0)))</f>
        <v>RnD industry capital cost reduction</v>
      </c>
      <c r="L1874" s="239">
        <f>IF(ISBLANK(INDEX('Policy Characteristics'!F:F,MATCH($C1874,'Policy Characteristics'!$C:$C,0))),"",INDEX('Policy Characteristics'!F:F,MATCH($C1874,'Policy Characteristics'!$C:$C,0)))</f>
        <v>0</v>
      </c>
      <c r="M1874" s="239">
        <f>IF(ISBLANK(INDEX('Policy Characteristics'!G:G,MATCH($C1874,'Policy Characteristics'!$C:$C,0))),"",INDEX('Policy Characteristics'!G:G,MATCH($C1874,'Policy Characteristics'!$C:$C,0)))</f>
        <v>0.4</v>
      </c>
      <c r="N1874" s="239">
        <f>IF(ISBLANK(INDEX('Policy Characteristics'!H:H,MATCH($C1874,'Policy Characteristics'!$C:$C,0))),"",INDEX('Policy Characteristics'!H:H,MATCH($C1874,'Policy Characteristics'!$C:$C,0)))</f>
        <v>0.01</v>
      </c>
      <c r="O1874" s="76" t="str">
        <f>IF(ISBLANK(INDEX('Policy Characteristics'!I:I,MATCH($C1874,'Policy Characteristics'!$C:$C,0))),"",INDEX('Policy Characteristics'!I:I,MATCH($C1874,'Policy Characteristics'!$C:$C,0)))</f>
        <v>% reduction in cost</v>
      </c>
      <c r="P1874" s="76" t="str">
        <f>IF(ISBLANK(INDEX('Policy Characteristics'!J:J,MATCH($C1874,'Policy Characteristics'!$C:$C,0))),"",INDEX('Policy Characteristics'!J:J,MATCH($C1874,'Policy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4" s="76" t="str">
        <f>IF(ISBLANK(INDEX('Policy Characteristics'!K:K,MATCH($C1874,'Policy Characteristics'!$C:$C,0))),"",INDEX('Policy Characteristics'!K:K,MATCH($C1874,'Policy Characteristics'!$C:$C,0)))</f>
        <v>architectural-design.html#rnd</v>
      </c>
      <c r="R1874" s="76" t="str">
        <f>IF(ISBLANK(INDEX('Policy Characteristics'!L:L,MATCH($C1874,'Policy Characteristics'!$C:$C,0))),"",INDEX('Policy Characteristics'!L:L,MATCH($C1874,'Policy Characteristics'!$C:$C,0)))</f>
        <v>research-and-development.html</v>
      </c>
    </row>
    <row r="1875" spans="1:18" x14ac:dyDescent="0.25">
      <c r="A1875" s="76" t="str">
        <f>IF(ISBLANK(INDEX('Policy Characteristics'!A:A,MATCH($C1875,'Policy Characteristics'!$C:$C,0))),"",INDEX('Policy Characteristics'!A:A,MATCH($C1875,'Policy Characteristics'!$C:$C,0)))</f>
        <v>Research and Development</v>
      </c>
      <c r="B1875" s="234" t="str">
        <f>IF(ISBLANK(INDEX('Policy Characteristics'!B:B,MATCH($C1875,'Policy Characteristics'!$C:$C,0))),"",INDEX('Policy Characteristics'!B:B,MATCH($C1875,'Policy Characteristics'!$C:$C,0)))</f>
        <v>Capital Cost Reduction</v>
      </c>
      <c r="C1875" s="76" t="str">
        <f t="shared" si="59"/>
        <v>RnD Industry Capital Cost Perc Reduction</v>
      </c>
      <c r="D1875" t="s">
        <v>1303</v>
      </c>
      <c r="E1875" s="88"/>
      <c r="F1875" s="78" t="s">
        <v>1330</v>
      </c>
      <c r="G1875" s="88"/>
      <c r="H1875" s="15">
        <v>1464</v>
      </c>
      <c r="I1875" s="247" t="s">
        <v>43</v>
      </c>
      <c r="J1875" s="236" t="str">
        <f>IF(ISBLANK(INDEX('Policy Characteristics'!D:D,MATCH($C1875,'Policy Characteristics'!$C:$C,0))),"",INDEX('Policy Characteristics'!D:D,MATCH($C1875,'Policy Characteristics'!$C:$C,0)))</f>
        <v>R&amp;D Capital Cost Reductions</v>
      </c>
      <c r="K1875" s="76" t="str">
        <f>IF(ISBLANK(INDEX('Policy Characteristics'!E:E,MATCH($C1875,'Policy Characteristics'!$C:$C,0))),"",INDEX('Policy Characteristics'!E:E,MATCH($C1875,'Policy Characteristics'!$C:$C,0)))</f>
        <v>RnD industry capital cost reduction</v>
      </c>
      <c r="L1875" s="239">
        <f>IF(ISBLANK(INDEX('Policy Characteristics'!F:F,MATCH($C1875,'Policy Characteristics'!$C:$C,0))),"",INDEX('Policy Characteristics'!F:F,MATCH($C1875,'Policy Characteristics'!$C:$C,0)))</f>
        <v>0</v>
      </c>
      <c r="M1875" s="239">
        <f>IF(ISBLANK(INDEX('Policy Characteristics'!G:G,MATCH($C1875,'Policy Characteristics'!$C:$C,0))),"",INDEX('Policy Characteristics'!G:G,MATCH($C1875,'Policy Characteristics'!$C:$C,0)))</f>
        <v>0.4</v>
      </c>
      <c r="N1875" s="239">
        <f>IF(ISBLANK(INDEX('Policy Characteristics'!H:H,MATCH($C1875,'Policy Characteristics'!$C:$C,0))),"",INDEX('Policy Characteristics'!H:H,MATCH($C1875,'Policy Characteristics'!$C:$C,0)))</f>
        <v>0.01</v>
      </c>
      <c r="O1875" s="76" t="str">
        <f>IF(ISBLANK(INDEX('Policy Characteristics'!I:I,MATCH($C1875,'Policy Characteristics'!$C:$C,0))),"",INDEX('Policy Characteristics'!I:I,MATCH($C1875,'Policy Characteristics'!$C:$C,0)))</f>
        <v>% reduction in cost</v>
      </c>
      <c r="P1875" s="76" t="str">
        <f>IF(ISBLANK(INDEX('Policy Characteristics'!J:J,MATCH($C1875,'Policy Characteristics'!$C:$C,0))),"",INDEX('Policy Characteristics'!J:J,MATCH($C1875,'Policy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5" s="76" t="str">
        <f>IF(ISBLANK(INDEX('Policy Characteristics'!K:K,MATCH($C1875,'Policy Characteristics'!$C:$C,0))),"",INDEX('Policy Characteristics'!K:K,MATCH($C1875,'Policy Characteristics'!$C:$C,0)))</f>
        <v>architectural-design.html#rnd</v>
      </c>
      <c r="R1875" s="76" t="str">
        <f>IF(ISBLANK(INDEX('Policy Characteristics'!L:L,MATCH($C1875,'Policy Characteristics'!$C:$C,0))),"",INDEX('Policy Characteristics'!L:L,MATCH($C1875,'Policy Characteristics'!$C:$C,0)))</f>
        <v>research-and-development.html</v>
      </c>
    </row>
    <row r="1876" spans="1:18" x14ac:dyDescent="0.25">
      <c r="A1876" s="76" t="str">
        <f>IF(ISBLANK(INDEX('Policy Characteristics'!A:A,MATCH($C1876,'Policy Characteristics'!$C:$C,0))),"",INDEX('Policy Characteristics'!A:A,MATCH($C1876,'Policy Characteristics'!$C:$C,0)))</f>
        <v>Research and Development</v>
      </c>
      <c r="B1876" s="234" t="str">
        <f>IF(ISBLANK(INDEX('Policy Characteristics'!B:B,MATCH($C1876,'Policy Characteristics'!$C:$C,0))),"",INDEX('Policy Characteristics'!B:B,MATCH($C1876,'Policy Characteristics'!$C:$C,0)))</f>
        <v>Capital Cost Reduction</v>
      </c>
      <c r="C1876" s="76" t="str">
        <f t="shared" si="59"/>
        <v>RnD Industry Capital Cost Perc Reduction</v>
      </c>
      <c r="D1876" t="s">
        <v>1304</v>
      </c>
      <c r="E1876" s="88"/>
      <c r="F1876" s="78" t="s">
        <v>1331</v>
      </c>
      <c r="G1876" s="88"/>
      <c r="H1876" s="15">
        <v>1465</v>
      </c>
      <c r="I1876" s="247" t="s">
        <v>43</v>
      </c>
      <c r="J1876" s="236" t="str">
        <f>IF(ISBLANK(INDEX('Policy Characteristics'!D:D,MATCH($C1876,'Policy Characteristics'!$C:$C,0))),"",INDEX('Policy Characteristics'!D:D,MATCH($C1876,'Policy Characteristics'!$C:$C,0)))</f>
        <v>R&amp;D Capital Cost Reductions</v>
      </c>
      <c r="K1876" s="76" t="str">
        <f>IF(ISBLANK(INDEX('Policy Characteristics'!E:E,MATCH($C1876,'Policy Characteristics'!$C:$C,0))),"",INDEX('Policy Characteristics'!E:E,MATCH($C1876,'Policy Characteristics'!$C:$C,0)))</f>
        <v>RnD industry capital cost reduction</v>
      </c>
      <c r="L1876" s="239">
        <f>IF(ISBLANK(INDEX('Policy Characteristics'!F:F,MATCH($C1876,'Policy Characteristics'!$C:$C,0))),"",INDEX('Policy Characteristics'!F:F,MATCH($C1876,'Policy Characteristics'!$C:$C,0)))</f>
        <v>0</v>
      </c>
      <c r="M1876" s="239">
        <f>IF(ISBLANK(INDEX('Policy Characteristics'!G:G,MATCH($C1876,'Policy Characteristics'!$C:$C,0))),"",INDEX('Policy Characteristics'!G:G,MATCH($C1876,'Policy Characteristics'!$C:$C,0)))</f>
        <v>0.4</v>
      </c>
      <c r="N1876" s="239">
        <f>IF(ISBLANK(INDEX('Policy Characteristics'!H:H,MATCH($C1876,'Policy Characteristics'!$C:$C,0))),"",INDEX('Policy Characteristics'!H:H,MATCH($C1876,'Policy Characteristics'!$C:$C,0)))</f>
        <v>0.01</v>
      </c>
      <c r="O1876" s="76" t="str">
        <f>IF(ISBLANK(INDEX('Policy Characteristics'!I:I,MATCH($C1876,'Policy Characteristics'!$C:$C,0))),"",INDEX('Policy Characteristics'!I:I,MATCH($C1876,'Policy Characteristics'!$C:$C,0)))</f>
        <v>% reduction in cost</v>
      </c>
      <c r="P1876" s="76" t="str">
        <f>IF(ISBLANK(INDEX('Policy Characteristics'!J:J,MATCH($C1876,'Policy Characteristics'!$C:$C,0))),"",INDEX('Policy Characteristics'!J:J,MATCH($C1876,'Policy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6" s="76" t="str">
        <f>IF(ISBLANK(INDEX('Policy Characteristics'!K:K,MATCH($C1876,'Policy Characteristics'!$C:$C,0))),"",INDEX('Policy Characteristics'!K:K,MATCH($C1876,'Policy Characteristics'!$C:$C,0)))</f>
        <v>architectural-design.html#rnd</v>
      </c>
      <c r="R1876" s="76" t="str">
        <f>IF(ISBLANK(INDEX('Policy Characteristics'!L:L,MATCH($C1876,'Policy Characteristics'!$C:$C,0))),"",INDEX('Policy Characteristics'!L:L,MATCH($C1876,'Policy Characteristics'!$C:$C,0)))</f>
        <v>research-and-development.html</v>
      </c>
    </row>
    <row r="1877" spans="1:18" x14ac:dyDescent="0.25">
      <c r="A1877" s="76" t="str">
        <f>IF(ISBLANK(INDEX('Policy Characteristics'!A:A,MATCH($C1877,'Policy Characteristics'!$C:$C,0))),"",INDEX('Policy Characteristics'!A:A,MATCH($C1877,'Policy Characteristics'!$C:$C,0)))</f>
        <v>Research and Development</v>
      </c>
      <c r="B1877" s="234" t="str">
        <f>IF(ISBLANK(INDEX('Policy Characteristics'!B:B,MATCH($C1877,'Policy Characteristics'!$C:$C,0))),"",INDEX('Policy Characteristics'!B:B,MATCH($C1877,'Policy Characteristics'!$C:$C,0)))</f>
        <v>Capital Cost Reduction</v>
      </c>
      <c r="C1877" s="76" t="str">
        <f t="shared" si="59"/>
        <v>RnD Industry Capital Cost Perc Reduction</v>
      </c>
      <c r="D1877" t="s">
        <v>1305</v>
      </c>
      <c r="E1877" s="88"/>
      <c r="F1877" s="78" t="s">
        <v>1332</v>
      </c>
      <c r="G1877" s="88"/>
      <c r="H1877" s="15">
        <v>1466</v>
      </c>
      <c r="I1877" s="247" t="s">
        <v>43</v>
      </c>
      <c r="J1877" s="236" t="str">
        <f>IF(ISBLANK(INDEX('Policy Characteristics'!D:D,MATCH($C1877,'Policy Characteristics'!$C:$C,0))),"",INDEX('Policy Characteristics'!D:D,MATCH($C1877,'Policy Characteristics'!$C:$C,0)))</f>
        <v>R&amp;D Capital Cost Reductions</v>
      </c>
      <c r="K1877" s="76" t="str">
        <f>IF(ISBLANK(INDEX('Policy Characteristics'!E:E,MATCH($C1877,'Policy Characteristics'!$C:$C,0))),"",INDEX('Policy Characteristics'!E:E,MATCH($C1877,'Policy Characteristics'!$C:$C,0)))</f>
        <v>RnD industry capital cost reduction</v>
      </c>
      <c r="L1877" s="239">
        <f>IF(ISBLANK(INDEX('Policy Characteristics'!F:F,MATCH($C1877,'Policy Characteristics'!$C:$C,0))),"",INDEX('Policy Characteristics'!F:F,MATCH($C1877,'Policy Characteristics'!$C:$C,0)))</f>
        <v>0</v>
      </c>
      <c r="M1877" s="239">
        <f>IF(ISBLANK(INDEX('Policy Characteristics'!G:G,MATCH($C1877,'Policy Characteristics'!$C:$C,0))),"",INDEX('Policy Characteristics'!G:G,MATCH($C1877,'Policy Characteristics'!$C:$C,0)))</f>
        <v>0.4</v>
      </c>
      <c r="N1877" s="239">
        <f>IF(ISBLANK(INDEX('Policy Characteristics'!H:H,MATCH($C1877,'Policy Characteristics'!$C:$C,0))),"",INDEX('Policy Characteristics'!H:H,MATCH($C1877,'Policy Characteristics'!$C:$C,0)))</f>
        <v>0.01</v>
      </c>
      <c r="O1877" s="76" t="str">
        <f>IF(ISBLANK(INDEX('Policy Characteristics'!I:I,MATCH($C1877,'Policy Characteristics'!$C:$C,0))),"",INDEX('Policy Characteristics'!I:I,MATCH($C1877,'Policy Characteristics'!$C:$C,0)))</f>
        <v>% reduction in cost</v>
      </c>
      <c r="P1877" s="76" t="str">
        <f>IF(ISBLANK(INDEX('Policy Characteristics'!J:J,MATCH($C1877,'Policy Characteristics'!$C:$C,0))),"",INDEX('Policy Characteristics'!J:J,MATCH($C1877,'Policy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7" s="76" t="str">
        <f>IF(ISBLANK(INDEX('Policy Characteristics'!K:K,MATCH($C1877,'Policy Characteristics'!$C:$C,0))),"",INDEX('Policy Characteristics'!K:K,MATCH($C1877,'Policy Characteristics'!$C:$C,0)))</f>
        <v>architectural-design.html#rnd</v>
      </c>
      <c r="R1877" s="76" t="str">
        <f>IF(ISBLANK(INDEX('Policy Characteristics'!L:L,MATCH($C1877,'Policy Characteristics'!$C:$C,0))),"",INDEX('Policy Characteristics'!L:L,MATCH($C1877,'Policy Characteristics'!$C:$C,0)))</f>
        <v>research-and-development.html</v>
      </c>
    </row>
    <row r="1878" spans="1:18" x14ac:dyDescent="0.25">
      <c r="A1878" s="76" t="str">
        <f>IF(ISBLANK(INDEX('Policy Characteristics'!A:A,MATCH($C1878,'Policy Characteristics'!$C:$C,0))),"",INDEX('Policy Characteristics'!A:A,MATCH($C1878,'Policy Characteristics'!$C:$C,0)))</f>
        <v>Research and Development</v>
      </c>
      <c r="B1878" s="234" t="str">
        <f>IF(ISBLANK(INDEX('Policy Characteristics'!B:B,MATCH($C1878,'Policy Characteristics'!$C:$C,0))),"",INDEX('Policy Characteristics'!B:B,MATCH($C1878,'Policy Characteristics'!$C:$C,0)))</f>
        <v>Capital Cost Reduction</v>
      </c>
      <c r="C1878" s="76" t="str">
        <f t="shared" si="59"/>
        <v>RnD Industry Capital Cost Perc Reduction</v>
      </c>
      <c r="D1878" t="s">
        <v>1306</v>
      </c>
      <c r="E1878" s="88"/>
      <c r="F1878" s="78" t="s">
        <v>1333</v>
      </c>
      <c r="G1878" s="88"/>
      <c r="H1878" s="15">
        <v>1467</v>
      </c>
      <c r="I1878" s="247" t="s">
        <v>43</v>
      </c>
      <c r="J1878" s="236" t="str">
        <f>IF(ISBLANK(INDEX('Policy Characteristics'!D:D,MATCH($C1878,'Policy Characteristics'!$C:$C,0))),"",INDEX('Policy Characteristics'!D:D,MATCH($C1878,'Policy Characteristics'!$C:$C,0)))</f>
        <v>R&amp;D Capital Cost Reductions</v>
      </c>
      <c r="K1878" s="76" t="str">
        <f>IF(ISBLANK(INDEX('Policy Characteristics'!E:E,MATCH($C1878,'Policy Characteristics'!$C:$C,0))),"",INDEX('Policy Characteristics'!E:E,MATCH($C1878,'Policy Characteristics'!$C:$C,0)))</f>
        <v>RnD industry capital cost reduction</v>
      </c>
      <c r="L1878" s="239">
        <f>IF(ISBLANK(INDEX('Policy Characteristics'!F:F,MATCH($C1878,'Policy Characteristics'!$C:$C,0))),"",INDEX('Policy Characteristics'!F:F,MATCH($C1878,'Policy Characteristics'!$C:$C,0)))</f>
        <v>0</v>
      </c>
      <c r="M1878" s="239">
        <f>IF(ISBLANK(INDEX('Policy Characteristics'!G:G,MATCH($C1878,'Policy Characteristics'!$C:$C,0))),"",INDEX('Policy Characteristics'!G:G,MATCH($C1878,'Policy Characteristics'!$C:$C,0)))</f>
        <v>0.4</v>
      </c>
      <c r="N1878" s="239">
        <f>IF(ISBLANK(INDEX('Policy Characteristics'!H:H,MATCH($C1878,'Policy Characteristics'!$C:$C,0))),"",INDEX('Policy Characteristics'!H:H,MATCH($C1878,'Policy Characteristics'!$C:$C,0)))</f>
        <v>0.01</v>
      </c>
      <c r="O1878" s="76" t="str">
        <f>IF(ISBLANK(INDEX('Policy Characteristics'!I:I,MATCH($C1878,'Policy Characteristics'!$C:$C,0))),"",INDEX('Policy Characteristics'!I:I,MATCH($C1878,'Policy Characteristics'!$C:$C,0)))</f>
        <v>% reduction in cost</v>
      </c>
      <c r="P1878" s="76" t="str">
        <f>IF(ISBLANK(INDEX('Policy Characteristics'!J:J,MATCH($C1878,'Policy Characteristics'!$C:$C,0))),"",INDEX('Policy Characteristics'!J:J,MATCH($C1878,'Policy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8" s="76" t="str">
        <f>IF(ISBLANK(INDEX('Policy Characteristics'!K:K,MATCH($C1878,'Policy Characteristics'!$C:$C,0))),"",INDEX('Policy Characteristics'!K:K,MATCH($C1878,'Policy Characteristics'!$C:$C,0)))</f>
        <v>architectural-design.html#rnd</v>
      </c>
      <c r="R1878" s="76" t="str">
        <f>IF(ISBLANK(INDEX('Policy Characteristics'!L:L,MATCH($C1878,'Policy Characteristics'!$C:$C,0))),"",INDEX('Policy Characteristics'!L:L,MATCH($C1878,'Policy Characteristics'!$C:$C,0)))</f>
        <v>research-and-development.html</v>
      </c>
    </row>
    <row r="1879" spans="1:18" x14ac:dyDescent="0.25">
      <c r="A1879" s="76" t="str">
        <f>IF(ISBLANK(INDEX('Policy Characteristics'!A:A,MATCH($C1879,'Policy Characteristics'!$C:$C,0))),"",INDEX('Policy Characteristics'!A:A,MATCH($C1879,'Policy Characteristics'!$C:$C,0)))</f>
        <v>Research and Development</v>
      </c>
      <c r="B1879" s="234" t="str">
        <f>IF(ISBLANK(INDEX('Policy Characteristics'!B:B,MATCH($C1879,'Policy Characteristics'!$C:$C,0))),"",INDEX('Policy Characteristics'!B:B,MATCH($C1879,'Policy Characteristics'!$C:$C,0)))</f>
        <v>Capital Cost Reduction</v>
      </c>
      <c r="C1879" s="76" t="str">
        <f t="shared" si="59"/>
        <v>RnD Industry Capital Cost Perc Reduction</v>
      </c>
      <c r="D1879" t="s">
        <v>1307</v>
      </c>
      <c r="E1879" s="88"/>
      <c r="F1879" s="78" t="s">
        <v>1334</v>
      </c>
      <c r="G1879" s="88"/>
      <c r="H1879" s="15">
        <v>1468</v>
      </c>
      <c r="I1879" s="247" t="s">
        <v>43</v>
      </c>
      <c r="J1879" s="236" t="str">
        <f>IF(ISBLANK(INDEX('Policy Characteristics'!D:D,MATCH($C1879,'Policy Characteristics'!$C:$C,0))),"",INDEX('Policy Characteristics'!D:D,MATCH($C1879,'Policy Characteristics'!$C:$C,0)))</f>
        <v>R&amp;D Capital Cost Reductions</v>
      </c>
      <c r="K1879" s="76" t="str">
        <f>IF(ISBLANK(INDEX('Policy Characteristics'!E:E,MATCH($C1879,'Policy Characteristics'!$C:$C,0))),"",INDEX('Policy Characteristics'!E:E,MATCH($C1879,'Policy Characteristics'!$C:$C,0)))</f>
        <v>RnD industry capital cost reduction</v>
      </c>
      <c r="L1879" s="239">
        <f>IF(ISBLANK(INDEX('Policy Characteristics'!F:F,MATCH($C1879,'Policy Characteristics'!$C:$C,0))),"",INDEX('Policy Characteristics'!F:F,MATCH($C1879,'Policy Characteristics'!$C:$C,0)))</f>
        <v>0</v>
      </c>
      <c r="M1879" s="239">
        <f>IF(ISBLANK(INDEX('Policy Characteristics'!G:G,MATCH($C1879,'Policy Characteristics'!$C:$C,0))),"",INDEX('Policy Characteristics'!G:G,MATCH($C1879,'Policy Characteristics'!$C:$C,0)))</f>
        <v>0.4</v>
      </c>
      <c r="N1879" s="239">
        <f>IF(ISBLANK(INDEX('Policy Characteristics'!H:H,MATCH($C1879,'Policy Characteristics'!$C:$C,0))),"",INDEX('Policy Characteristics'!H:H,MATCH($C1879,'Policy Characteristics'!$C:$C,0)))</f>
        <v>0.01</v>
      </c>
      <c r="O1879" s="76" t="str">
        <f>IF(ISBLANK(INDEX('Policy Characteristics'!I:I,MATCH($C1879,'Policy Characteristics'!$C:$C,0))),"",INDEX('Policy Characteristics'!I:I,MATCH($C1879,'Policy Characteristics'!$C:$C,0)))</f>
        <v>% reduction in cost</v>
      </c>
      <c r="P1879" s="76" t="str">
        <f>IF(ISBLANK(INDEX('Policy Characteristics'!J:J,MATCH($C1879,'Policy Characteristics'!$C:$C,0))),"",INDEX('Policy Characteristics'!J:J,MATCH($C1879,'Policy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9" s="76" t="str">
        <f>IF(ISBLANK(INDEX('Policy Characteristics'!K:K,MATCH($C1879,'Policy Characteristics'!$C:$C,0))),"",INDEX('Policy Characteristics'!K:K,MATCH($C1879,'Policy Characteristics'!$C:$C,0)))</f>
        <v>architectural-design.html#rnd</v>
      </c>
      <c r="R1879" s="76" t="str">
        <f>IF(ISBLANK(INDEX('Policy Characteristics'!L:L,MATCH($C1879,'Policy Characteristics'!$C:$C,0))),"",INDEX('Policy Characteristics'!L:L,MATCH($C1879,'Policy Characteristics'!$C:$C,0)))</f>
        <v>research-and-development.html</v>
      </c>
    </row>
    <row r="1880" spans="1:18" x14ac:dyDescent="0.25">
      <c r="A1880" s="76" t="str">
        <f>IF(ISBLANK(INDEX('Policy Characteristics'!A:A,MATCH($C1880,'Policy Characteristics'!$C:$C,0))),"",INDEX('Policy Characteristics'!A:A,MATCH($C1880,'Policy Characteristics'!$C:$C,0)))</f>
        <v>Research and Development</v>
      </c>
      <c r="B1880" s="234" t="str">
        <f>IF(ISBLANK(INDEX('Policy Characteristics'!B:B,MATCH($C1880,'Policy Characteristics'!$C:$C,0))),"",INDEX('Policy Characteristics'!B:B,MATCH($C1880,'Policy Characteristics'!$C:$C,0)))</f>
        <v>Capital Cost Reduction</v>
      </c>
      <c r="C1880" s="76" t="str">
        <f t="shared" si="59"/>
        <v>RnD Industry Capital Cost Perc Reduction</v>
      </c>
      <c r="D1880" t="s">
        <v>1308</v>
      </c>
      <c r="E1880" s="88"/>
      <c r="F1880" s="78" t="s">
        <v>1335</v>
      </c>
      <c r="G1880" s="88"/>
      <c r="H1880" s="15">
        <v>1469</v>
      </c>
      <c r="I1880" s="247" t="s">
        <v>43</v>
      </c>
      <c r="J1880" s="236" t="str">
        <f>IF(ISBLANK(INDEX('Policy Characteristics'!D:D,MATCH($C1880,'Policy Characteristics'!$C:$C,0))),"",INDEX('Policy Characteristics'!D:D,MATCH($C1880,'Policy Characteristics'!$C:$C,0)))</f>
        <v>R&amp;D Capital Cost Reductions</v>
      </c>
      <c r="K1880" s="76" t="str">
        <f>IF(ISBLANK(INDEX('Policy Characteristics'!E:E,MATCH($C1880,'Policy Characteristics'!$C:$C,0))),"",INDEX('Policy Characteristics'!E:E,MATCH($C1880,'Policy Characteristics'!$C:$C,0)))</f>
        <v>RnD industry capital cost reduction</v>
      </c>
      <c r="L1880" s="239">
        <f>IF(ISBLANK(INDEX('Policy Characteristics'!F:F,MATCH($C1880,'Policy Characteristics'!$C:$C,0))),"",INDEX('Policy Characteristics'!F:F,MATCH($C1880,'Policy Characteristics'!$C:$C,0)))</f>
        <v>0</v>
      </c>
      <c r="M1880" s="239">
        <f>IF(ISBLANK(INDEX('Policy Characteristics'!G:G,MATCH($C1880,'Policy Characteristics'!$C:$C,0))),"",INDEX('Policy Characteristics'!G:G,MATCH($C1880,'Policy Characteristics'!$C:$C,0)))</f>
        <v>0.4</v>
      </c>
      <c r="N1880" s="239">
        <f>IF(ISBLANK(INDEX('Policy Characteristics'!H:H,MATCH($C1880,'Policy Characteristics'!$C:$C,0))),"",INDEX('Policy Characteristics'!H:H,MATCH($C1880,'Policy Characteristics'!$C:$C,0)))</f>
        <v>0.01</v>
      </c>
      <c r="O1880" s="76" t="str">
        <f>IF(ISBLANK(INDEX('Policy Characteristics'!I:I,MATCH($C1880,'Policy Characteristics'!$C:$C,0))),"",INDEX('Policy Characteristics'!I:I,MATCH($C1880,'Policy Characteristics'!$C:$C,0)))</f>
        <v>% reduction in cost</v>
      </c>
      <c r="P1880" s="76" t="str">
        <f>IF(ISBLANK(INDEX('Policy Characteristics'!J:J,MATCH($C1880,'Policy Characteristics'!$C:$C,0))),"",INDEX('Policy Characteristics'!J:J,MATCH($C1880,'Policy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0" s="76" t="str">
        <f>IF(ISBLANK(INDEX('Policy Characteristics'!K:K,MATCH($C1880,'Policy Characteristics'!$C:$C,0))),"",INDEX('Policy Characteristics'!K:K,MATCH($C1880,'Policy Characteristics'!$C:$C,0)))</f>
        <v>architectural-design.html#rnd</v>
      </c>
      <c r="R1880" s="76" t="str">
        <f>IF(ISBLANK(INDEX('Policy Characteristics'!L:L,MATCH($C1880,'Policy Characteristics'!$C:$C,0))),"",INDEX('Policy Characteristics'!L:L,MATCH($C1880,'Policy Characteristics'!$C:$C,0)))</f>
        <v>research-and-development.html</v>
      </c>
    </row>
    <row r="1881" spans="1:18" x14ac:dyDescent="0.25">
      <c r="A1881" s="76" t="str">
        <f>IF(ISBLANK(INDEX('Policy Characteristics'!A:A,MATCH($C1881,'Policy Characteristics'!$C:$C,0))),"",INDEX('Policy Characteristics'!A:A,MATCH($C1881,'Policy Characteristics'!$C:$C,0)))</f>
        <v>Research and Development</v>
      </c>
      <c r="B1881" s="234" t="str">
        <f>IF(ISBLANK(INDEX('Policy Characteristics'!B:B,MATCH($C1881,'Policy Characteristics'!$C:$C,0))),"",INDEX('Policy Characteristics'!B:B,MATCH($C1881,'Policy Characteristics'!$C:$C,0)))</f>
        <v>Capital Cost Reduction</v>
      </c>
      <c r="C1881" s="76" t="str">
        <f t="shared" si="59"/>
        <v>RnD Industry Capital Cost Perc Reduction</v>
      </c>
      <c r="D1881" t="s">
        <v>1309</v>
      </c>
      <c r="E1881" s="88"/>
      <c r="F1881" s="78" t="s">
        <v>1336</v>
      </c>
      <c r="G1881" s="88"/>
      <c r="H1881" s="15">
        <v>1470</v>
      </c>
      <c r="I1881" s="247" t="s">
        <v>43</v>
      </c>
      <c r="J1881" s="236" t="str">
        <f>IF(ISBLANK(INDEX('Policy Characteristics'!D:D,MATCH($C1881,'Policy Characteristics'!$C:$C,0))),"",INDEX('Policy Characteristics'!D:D,MATCH($C1881,'Policy Characteristics'!$C:$C,0)))</f>
        <v>R&amp;D Capital Cost Reductions</v>
      </c>
      <c r="K1881" s="76" t="str">
        <f>IF(ISBLANK(INDEX('Policy Characteristics'!E:E,MATCH($C1881,'Policy Characteristics'!$C:$C,0))),"",INDEX('Policy Characteristics'!E:E,MATCH($C1881,'Policy Characteristics'!$C:$C,0)))</f>
        <v>RnD industry capital cost reduction</v>
      </c>
      <c r="L1881" s="239">
        <f>IF(ISBLANK(INDEX('Policy Characteristics'!F:F,MATCH($C1881,'Policy Characteristics'!$C:$C,0))),"",INDEX('Policy Characteristics'!F:F,MATCH($C1881,'Policy Characteristics'!$C:$C,0)))</f>
        <v>0</v>
      </c>
      <c r="M1881" s="239">
        <f>IF(ISBLANK(INDEX('Policy Characteristics'!G:G,MATCH($C1881,'Policy Characteristics'!$C:$C,0))),"",INDEX('Policy Characteristics'!G:G,MATCH($C1881,'Policy Characteristics'!$C:$C,0)))</f>
        <v>0.4</v>
      </c>
      <c r="N1881" s="239">
        <f>IF(ISBLANK(INDEX('Policy Characteristics'!H:H,MATCH($C1881,'Policy Characteristics'!$C:$C,0))),"",INDEX('Policy Characteristics'!H:H,MATCH($C1881,'Policy Characteristics'!$C:$C,0)))</f>
        <v>0.01</v>
      </c>
      <c r="O1881" s="76" t="str">
        <f>IF(ISBLANK(INDEX('Policy Characteristics'!I:I,MATCH($C1881,'Policy Characteristics'!$C:$C,0))),"",INDEX('Policy Characteristics'!I:I,MATCH($C1881,'Policy Characteristics'!$C:$C,0)))</f>
        <v>% reduction in cost</v>
      </c>
      <c r="P1881" s="76" t="str">
        <f>IF(ISBLANK(INDEX('Policy Characteristics'!J:J,MATCH($C1881,'Policy Characteristics'!$C:$C,0))),"",INDEX('Policy Characteristics'!J:J,MATCH($C1881,'Policy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1" s="76" t="str">
        <f>IF(ISBLANK(INDEX('Policy Characteristics'!K:K,MATCH($C1881,'Policy Characteristics'!$C:$C,0))),"",INDEX('Policy Characteristics'!K:K,MATCH($C1881,'Policy Characteristics'!$C:$C,0)))</f>
        <v>architectural-design.html#rnd</v>
      </c>
      <c r="R1881" s="76" t="str">
        <f>IF(ISBLANK(INDEX('Policy Characteristics'!L:L,MATCH($C1881,'Policy Characteristics'!$C:$C,0))),"",INDEX('Policy Characteristics'!L:L,MATCH($C1881,'Policy Characteristics'!$C:$C,0)))</f>
        <v>research-and-development.html</v>
      </c>
    </row>
    <row r="1882" spans="1:18" x14ac:dyDescent="0.25">
      <c r="A1882" s="76" t="str">
        <f>IF(ISBLANK(INDEX('Policy Characteristics'!A:A,MATCH($C1882,'Policy Characteristics'!$C:$C,0))),"",INDEX('Policy Characteristics'!A:A,MATCH($C1882,'Policy Characteristics'!$C:$C,0)))</f>
        <v>Research and Development</v>
      </c>
      <c r="B1882" s="234" t="str">
        <f>IF(ISBLANK(INDEX('Policy Characteristics'!B:B,MATCH($C1882,'Policy Characteristics'!$C:$C,0))),"",INDEX('Policy Characteristics'!B:B,MATCH($C1882,'Policy Characteristics'!$C:$C,0)))</f>
        <v>Capital Cost Reduction</v>
      </c>
      <c r="C1882" s="76" t="str">
        <f t="shared" si="59"/>
        <v>RnD Industry Capital Cost Perc Reduction</v>
      </c>
      <c r="D1882" t="s">
        <v>1310</v>
      </c>
      <c r="E1882" s="88"/>
      <c r="F1882" s="78" t="s">
        <v>324</v>
      </c>
      <c r="G1882" s="88"/>
      <c r="H1882" s="15">
        <v>1471</v>
      </c>
      <c r="I1882" s="247" t="s">
        <v>43</v>
      </c>
      <c r="J1882" s="236" t="str">
        <f>IF(ISBLANK(INDEX('Policy Characteristics'!D:D,MATCH($C1882,'Policy Characteristics'!$C:$C,0))),"",INDEX('Policy Characteristics'!D:D,MATCH($C1882,'Policy Characteristics'!$C:$C,0)))</f>
        <v>R&amp;D Capital Cost Reductions</v>
      </c>
      <c r="K1882" s="76" t="str">
        <f>IF(ISBLANK(INDEX('Policy Characteristics'!E:E,MATCH($C1882,'Policy Characteristics'!$C:$C,0))),"",INDEX('Policy Characteristics'!E:E,MATCH($C1882,'Policy Characteristics'!$C:$C,0)))</f>
        <v>RnD industry capital cost reduction</v>
      </c>
      <c r="L1882" s="239">
        <f>IF(ISBLANK(INDEX('Policy Characteristics'!F:F,MATCH($C1882,'Policy Characteristics'!$C:$C,0))),"",INDEX('Policy Characteristics'!F:F,MATCH($C1882,'Policy Characteristics'!$C:$C,0)))</f>
        <v>0</v>
      </c>
      <c r="M1882" s="239">
        <f>IF(ISBLANK(INDEX('Policy Characteristics'!G:G,MATCH($C1882,'Policy Characteristics'!$C:$C,0))),"",INDEX('Policy Characteristics'!G:G,MATCH($C1882,'Policy Characteristics'!$C:$C,0)))</f>
        <v>0.4</v>
      </c>
      <c r="N1882" s="239">
        <f>IF(ISBLANK(INDEX('Policy Characteristics'!H:H,MATCH($C1882,'Policy Characteristics'!$C:$C,0))),"",INDEX('Policy Characteristics'!H:H,MATCH($C1882,'Policy Characteristics'!$C:$C,0)))</f>
        <v>0.01</v>
      </c>
      <c r="O1882" s="76" t="str">
        <f>IF(ISBLANK(INDEX('Policy Characteristics'!I:I,MATCH($C1882,'Policy Characteristics'!$C:$C,0))),"",INDEX('Policy Characteristics'!I:I,MATCH($C1882,'Policy Characteristics'!$C:$C,0)))</f>
        <v>% reduction in cost</v>
      </c>
      <c r="P1882" s="76" t="str">
        <f>IF(ISBLANK(INDEX('Policy Characteristics'!J:J,MATCH($C1882,'Policy Characteristics'!$C:$C,0))),"",INDEX('Policy Characteristics'!J:J,MATCH($C1882,'Policy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2" s="76" t="str">
        <f>IF(ISBLANK(INDEX('Policy Characteristics'!K:K,MATCH($C1882,'Policy Characteristics'!$C:$C,0))),"",INDEX('Policy Characteristics'!K:K,MATCH($C1882,'Policy Characteristics'!$C:$C,0)))</f>
        <v>architectural-design.html#rnd</v>
      </c>
      <c r="R1882" s="76" t="str">
        <f>IF(ISBLANK(INDEX('Policy Characteristics'!L:L,MATCH($C1882,'Policy Characteristics'!$C:$C,0))),"",INDEX('Policy Characteristics'!L:L,MATCH($C1882,'Policy Characteristics'!$C:$C,0)))</f>
        <v>research-and-development.html</v>
      </c>
    </row>
    <row r="1883" spans="1:18" x14ac:dyDescent="0.25">
      <c r="A1883" s="76" t="str">
        <f>IF(ISBLANK(INDEX('Policy Characteristics'!A:A,MATCH($C1883,'Policy Characteristics'!$C:$C,0))),"",INDEX('Policy Characteristics'!A:A,MATCH($C1883,'Policy Characteristics'!$C:$C,0)))</f>
        <v>Research and Development</v>
      </c>
      <c r="B1883" s="234" t="str">
        <f>IF(ISBLANK(INDEX('Policy Characteristics'!B:B,MATCH($C1883,'Policy Characteristics'!$C:$C,0))),"",INDEX('Policy Characteristics'!B:B,MATCH($C1883,'Policy Characteristics'!$C:$C,0)))</f>
        <v>Capital Cost Reduction</v>
      </c>
      <c r="C1883" s="76" t="str">
        <f t="shared" si="59"/>
        <v>RnD Industry Capital Cost Perc Reduction</v>
      </c>
      <c r="D1883" t="s">
        <v>1311</v>
      </c>
      <c r="E1883" s="88"/>
      <c r="F1883" s="78" t="s">
        <v>1337</v>
      </c>
      <c r="G1883" s="88"/>
      <c r="H1883" s="15">
        <v>1472</v>
      </c>
      <c r="I1883" s="247" t="s">
        <v>43</v>
      </c>
      <c r="J1883" s="236" t="str">
        <f>IF(ISBLANK(INDEX('Policy Characteristics'!D:D,MATCH($C1883,'Policy Characteristics'!$C:$C,0))),"",INDEX('Policy Characteristics'!D:D,MATCH($C1883,'Policy Characteristics'!$C:$C,0)))</f>
        <v>R&amp;D Capital Cost Reductions</v>
      </c>
      <c r="K1883" s="76" t="str">
        <f>IF(ISBLANK(INDEX('Policy Characteristics'!E:E,MATCH($C1883,'Policy Characteristics'!$C:$C,0))),"",INDEX('Policy Characteristics'!E:E,MATCH($C1883,'Policy Characteristics'!$C:$C,0)))</f>
        <v>RnD industry capital cost reduction</v>
      </c>
      <c r="L1883" s="239">
        <f>IF(ISBLANK(INDEX('Policy Characteristics'!F:F,MATCH($C1883,'Policy Characteristics'!$C:$C,0))),"",INDEX('Policy Characteristics'!F:F,MATCH($C1883,'Policy Characteristics'!$C:$C,0)))</f>
        <v>0</v>
      </c>
      <c r="M1883" s="239">
        <f>IF(ISBLANK(INDEX('Policy Characteristics'!G:G,MATCH($C1883,'Policy Characteristics'!$C:$C,0))),"",INDEX('Policy Characteristics'!G:G,MATCH($C1883,'Policy Characteristics'!$C:$C,0)))</f>
        <v>0.4</v>
      </c>
      <c r="N1883" s="239">
        <f>IF(ISBLANK(INDEX('Policy Characteristics'!H:H,MATCH($C1883,'Policy Characteristics'!$C:$C,0))),"",INDEX('Policy Characteristics'!H:H,MATCH($C1883,'Policy Characteristics'!$C:$C,0)))</f>
        <v>0.01</v>
      </c>
      <c r="O1883" s="76" t="str">
        <f>IF(ISBLANK(INDEX('Policy Characteristics'!I:I,MATCH($C1883,'Policy Characteristics'!$C:$C,0))),"",INDEX('Policy Characteristics'!I:I,MATCH($C1883,'Policy Characteristics'!$C:$C,0)))</f>
        <v>% reduction in cost</v>
      </c>
      <c r="P1883" s="76" t="str">
        <f>IF(ISBLANK(INDEX('Policy Characteristics'!J:J,MATCH($C1883,'Policy Characteristics'!$C:$C,0))),"",INDEX('Policy Characteristics'!J:J,MATCH($C1883,'Policy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3" s="76" t="str">
        <f>IF(ISBLANK(INDEX('Policy Characteristics'!K:K,MATCH($C1883,'Policy Characteristics'!$C:$C,0))),"",INDEX('Policy Characteristics'!K:K,MATCH($C1883,'Policy Characteristics'!$C:$C,0)))</f>
        <v>architectural-design.html#rnd</v>
      </c>
      <c r="R1883" s="76" t="str">
        <f>IF(ISBLANK(INDEX('Policy Characteristics'!L:L,MATCH($C1883,'Policy Characteristics'!$C:$C,0))),"",INDEX('Policy Characteristics'!L:L,MATCH($C1883,'Policy Characteristics'!$C:$C,0)))</f>
        <v>research-and-development.html</v>
      </c>
    </row>
    <row r="1884" spans="1:18" x14ac:dyDescent="0.25">
      <c r="A1884" s="76" t="str">
        <f>IF(ISBLANK(INDEX('Policy Characteristics'!A:A,MATCH($C1884,'Policy Characteristics'!$C:$C,0))),"",INDEX('Policy Characteristics'!A:A,MATCH($C1884,'Policy Characteristics'!$C:$C,0)))</f>
        <v>Research and Development</v>
      </c>
      <c r="B1884" s="234" t="str">
        <f>IF(ISBLANK(INDEX('Policy Characteristics'!B:B,MATCH($C1884,'Policy Characteristics'!$C:$C,0))),"",INDEX('Policy Characteristics'!B:B,MATCH($C1884,'Policy Characteristics'!$C:$C,0)))</f>
        <v>Capital Cost Reduction</v>
      </c>
      <c r="C1884" s="76" t="str">
        <f t="shared" si="59"/>
        <v>RnD Industry Capital Cost Perc Reduction</v>
      </c>
      <c r="D1884" t="s">
        <v>1312</v>
      </c>
      <c r="E1884" s="88"/>
      <c r="F1884" s="78" t="s">
        <v>1338</v>
      </c>
      <c r="G1884" s="88"/>
      <c r="H1884" s="15">
        <v>1473</v>
      </c>
      <c r="I1884" s="247" t="s">
        <v>43</v>
      </c>
      <c r="J1884" s="236" t="str">
        <f>IF(ISBLANK(INDEX('Policy Characteristics'!D:D,MATCH($C1884,'Policy Characteristics'!$C:$C,0))),"",INDEX('Policy Characteristics'!D:D,MATCH($C1884,'Policy Characteristics'!$C:$C,0)))</f>
        <v>R&amp;D Capital Cost Reductions</v>
      </c>
      <c r="K1884" s="76" t="str">
        <f>IF(ISBLANK(INDEX('Policy Characteristics'!E:E,MATCH($C1884,'Policy Characteristics'!$C:$C,0))),"",INDEX('Policy Characteristics'!E:E,MATCH($C1884,'Policy Characteristics'!$C:$C,0)))</f>
        <v>RnD industry capital cost reduction</v>
      </c>
      <c r="L1884" s="239">
        <f>IF(ISBLANK(INDEX('Policy Characteristics'!F:F,MATCH($C1884,'Policy Characteristics'!$C:$C,0))),"",INDEX('Policy Characteristics'!F:F,MATCH($C1884,'Policy Characteristics'!$C:$C,0)))</f>
        <v>0</v>
      </c>
      <c r="M1884" s="239">
        <f>IF(ISBLANK(INDEX('Policy Characteristics'!G:G,MATCH($C1884,'Policy Characteristics'!$C:$C,0))),"",INDEX('Policy Characteristics'!G:G,MATCH($C1884,'Policy Characteristics'!$C:$C,0)))</f>
        <v>0.4</v>
      </c>
      <c r="N1884" s="239">
        <f>IF(ISBLANK(INDEX('Policy Characteristics'!H:H,MATCH($C1884,'Policy Characteristics'!$C:$C,0))),"",INDEX('Policy Characteristics'!H:H,MATCH($C1884,'Policy Characteristics'!$C:$C,0)))</f>
        <v>0.01</v>
      </c>
      <c r="O1884" s="76" t="str">
        <f>IF(ISBLANK(INDEX('Policy Characteristics'!I:I,MATCH($C1884,'Policy Characteristics'!$C:$C,0))),"",INDEX('Policy Characteristics'!I:I,MATCH($C1884,'Policy Characteristics'!$C:$C,0)))</f>
        <v>% reduction in cost</v>
      </c>
      <c r="P1884" s="76" t="str">
        <f>IF(ISBLANK(INDEX('Policy Characteristics'!J:J,MATCH($C1884,'Policy Characteristics'!$C:$C,0))),"",INDEX('Policy Characteristics'!J:J,MATCH($C1884,'Policy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4" s="76" t="str">
        <f>IF(ISBLANK(INDEX('Policy Characteristics'!K:K,MATCH($C1884,'Policy Characteristics'!$C:$C,0))),"",INDEX('Policy Characteristics'!K:K,MATCH($C1884,'Policy Characteristics'!$C:$C,0)))</f>
        <v>architectural-design.html#rnd</v>
      </c>
      <c r="R1884" s="76" t="str">
        <f>IF(ISBLANK(INDEX('Policy Characteristics'!L:L,MATCH($C1884,'Policy Characteristics'!$C:$C,0))),"",INDEX('Policy Characteristics'!L:L,MATCH($C1884,'Policy Characteristics'!$C:$C,0)))</f>
        <v>research-and-development.html</v>
      </c>
    </row>
    <row r="1885" spans="1:18" x14ac:dyDescent="0.25">
      <c r="A1885" s="76" t="str">
        <f>IF(ISBLANK(INDEX('Policy Characteristics'!A:A,MATCH($C1885,'Policy Characteristics'!$C:$C,0))),"",INDEX('Policy Characteristics'!A:A,MATCH($C1885,'Policy Characteristics'!$C:$C,0)))</f>
        <v>Research and Development</v>
      </c>
      <c r="B1885" s="234" t="str">
        <f>IF(ISBLANK(INDEX('Policy Characteristics'!B:B,MATCH($C1885,'Policy Characteristics'!$C:$C,0))),"",INDEX('Policy Characteristics'!B:B,MATCH($C1885,'Policy Characteristics'!$C:$C,0)))</f>
        <v>Capital Cost Reduction</v>
      </c>
      <c r="C1885" s="76" t="str">
        <f t="shared" si="59"/>
        <v>RnD Industry Capital Cost Perc Reduction</v>
      </c>
      <c r="D1885" t="s">
        <v>1313</v>
      </c>
      <c r="E1885" s="88"/>
      <c r="F1885" s="78" t="s">
        <v>1339</v>
      </c>
      <c r="G1885" s="88"/>
      <c r="H1885" s="15">
        <v>1474</v>
      </c>
      <c r="I1885" s="247" t="s">
        <v>43</v>
      </c>
      <c r="J1885" s="236" t="str">
        <f>IF(ISBLANK(INDEX('Policy Characteristics'!D:D,MATCH($C1885,'Policy Characteristics'!$C:$C,0))),"",INDEX('Policy Characteristics'!D:D,MATCH($C1885,'Policy Characteristics'!$C:$C,0)))</f>
        <v>R&amp;D Capital Cost Reductions</v>
      </c>
      <c r="K1885" s="76" t="str">
        <f>IF(ISBLANK(INDEX('Policy Characteristics'!E:E,MATCH($C1885,'Policy Characteristics'!$C:$C,0))),"",INDEX('Policy Characteristics'!E:E,MATCH($C1885,'Policy Characteristics'!$C:$C,0)))</f>
        <v>RnD industry capital cost reduction</v>
      </c>
      <c r="L1885" s="239">
        <f>IF(ISBLANK(INDEX('Policy Characteristics'!F:F,MATCH($C1885,'Policy Characteristics'!$C:$C,0))),"",INDEX('Policy Characteristics'!F:F,MATCH($C1885,'Policy Characteristics'!$C:$C,0)))</f>
        <v>0</v>
      </c>
      <c r="M1885" s="239">
        <f>IF(ISBLANK(INDEX('Policy Characteristics'!G:G,MATCH($C1885,'Policy Characteristics'!$C:$C,0))),"",INDEX('Policy Characteristics'!G:G,MATCH($C1885,'Policy Characteristics'!$C:$C,0)))</f>
        <v>0.4</v>
      </c>
      <c r="N1885" s="239">
        <f>IF(ISBLANK(INDEX('Policy Characteristics'!H:H,MATCH($C1885,'Policy Characteristics'!$C:$C,0))),"",INDEX('Policy Characteristics'!H:H,MATCH($C1885,'Policy Characteristics'!$C:$C,0)))</f>
        <v>0.01</v>
      </c>
      <c r="O1885" s="76" t="str">
        <f>IF(ISBLANK(INDEX('Policy Characteristics'!I:I,MATCH($C1885,'Policy Characteristics'!$C:$C,0))),"",INDEX('Policy Characteristics'!I:I,MATCH($C1885,'Policy Characteristics'!$C:$C,0)))</f>
        <v>% reduction in cost</v>
      </c>
      <c r="P1885" s="76" t="str">
        <f>IF(ISBLANK(INDEX('Policy Characteristics'!J:J,MATCH($C1885,'Policy Characteristics'!$C:$C,0))),"",INDEX('Policy Characteristics'!J:J,MATCH($C1885,'Policy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5" s="76" t="str">
        <f>IF(ISBLANK(INDEX('Policy Characteristics'!K:K,MATCH($C1885,'Policy Characteristics'!$C:$C,0))),"",INDEX('Policy Characteristics'!K:K,MATCH($C1885,'Policy Characteristics'!$C:$C,0)))</f>
        <v>architectural-design.html#rnd</v>
      </c>
      <c r="R1885" s="76" t="str">
        <f>IF(ISBLANK(INDEX('Policy Characteristics'!L:L,MATCH($C1885,'Policy Characteristics'!$C:$C,0))),"",INDEX('Policy Characteristics'!L:L,MATCH($C1885,'Policy Characteristics'!$C:$C,0)))</f>
        <v>research-and-development.html</v>
      </c>
    </row>
    <row r="1886" spans="1:18" x14ac:dyDescent="0.25">
      <c r="A1886" s="76" t="str">
        <f>IF(ISBLANK(INDEX('Policy Characteristics'!A:A,MATCH($C1886,'Policy Characteristics'!$C:$C,0))),"",INDEX('Policy Characteristics'!A:A,MATCH($C1886,'Policy Characteristics'!$C:$C,0)))</f>
        <v>Research and Development</v>
      </c>
      <c r="B1886" s="234" t="str">
        <f>IF(ISBLANK(INDEX('Policy Characteristics'!B:B,MATCH($C1886,'Policy Characteristics'!$C:$C,0))),"",INDEX('Policy Characteristics'!B:B,MATCH($C1886,'Policy Characteristics'!$C:$C,0)))</f>
        <v>Capital Cost Reduction</v>
      </c>
      <c r="C1886" s="76" t="str">
        <f t="shared" si="59"/>
        <v>RnD Industry Capital Cost Perc Reduction</v>
      </c>
      <c r="D1886" t="s">
        <v>1314</v>
      </c>
      <c r="E1886" s="88"/>
      <c r="F1886" s="78" t="s">
        <v>323</v>
      </c>
      <c r="G1886" s="88"/>
      <c r="H1886" s="15">
        <v>1475</v>
      </c>
      <c r="I1886" s="247" t="s">
        <v>43</v>
      </c>
      <c r="J1886" s="236" t="str">
        <f>IF(ISBLANK(INDEX('Policy Characteristics'!D:D,MATCH($C1886,'Policy Characteristics'!$C:$C,0))),"",INDEX('Policy Characteristics'!D:D,MATCH($C1886,'Policy Characteristics'!$C:$C,0)))</f>
        <v>R&amp;D Capital Cost Reductions</v>
      </c>
      <c r="K1886" s="76" t="str">
        <f>IF(ISBLANK(INDEX('Policy Characteristics'!E:E,MATCH($C1886,'Policy Characteristics'!$C:$C,0))),"",INDEX('Policy Characteristics'!E:E,MATCH($C1886,'Policy Characteristics'!$C:$C,0)))</f>
        <v>RnD industry capital cost reduction</v>
      </c>
      <c r="L1886" s="239">
        <f>IF(ISBLANK(INDEX('Policy Characteristics'!F:F,MATCH($C1886,'Policy Characteristics'!$C:$C,0))),"",INDEX('Policy Characteristics'!F:F,MATCH($C1886,'Policy Characteristics'!$C:$C,0)))</f>
        <v>0</v>
      </c>
      <c r="M1886" s="239">
        <f>IF(ISBLANK(INDEX('Policy Characteristics'!G:G,MATCH($C1886,'Policy Characteristics'!$C:$C,0))),"",INDEX('Policy Characteristics'!G:G,MATCH($C1886,'Policy Characteristics'!$C:$C,0)))</f>
        <v>0.4</v>
      </c>
      <c r="N1886" s="239">
        <f>IF(ISBLANK(INDEX('Policy Characteristics'!H:H,MATCH($C1886,'Policy Characteristics'!$C:$C,0))),"",INDEX('Policy Characteristics'!H:H,MATCH($C1886,'Policy Characteristics'!$C:$C,0)))</f>
        <v>0.01</v>
      </c>
      <c r="O1886" s="76" t="str">
        <f>IF(ISBLANK(INDEX('Policy Characteristics'!I:I,MATCH($C1886,'Policy Characteristics'!$C:$C,0))),"",INDEX('Policy Characteristics'!I:I,MATCH($C1886,'Policy Characteristics'!$C:$C,0)))</f>
        <v>% reduction in cost</v>
      </c>
      <c r="P1886" s="76" t="str">
        <f>IF(ISBLANK(INDEX('Policy Characteristics'!J:J,MATCH($C1886,'Policy Characteristics'!$C:$C,0))),"",INDEX('Policy Characteristics'!J:J,MATCH($C1886,'Policy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6" s="76" t="str">
        <f>IF(ISBLANK(INDEX('Policy Characteristics'!K:K,MATCH($C1886,'Policy Characteristics'!$C:$C,0))),"",INDEX('Policy Characteristics'!K:K,MATCH($C1886,'Policy Characteristics'!$C:$C,0)))</f>
        <v>architectural-design.html#rnd</v>
      </c>
      <c r="R1886" s="76" t="str">
        <f>IF(ISBLANK(INDEX('Policy Characteristics'!L:L,MATCH($C1886,'Policy Characteristics'!$C:$C,0))),"",INDEX('Policy Characteristics'!L:L,MATCH($C1886,'Policy Characteristics'!$C:$C,0)))</f>
        <v>research-and-development.html</v>
      </c>
    </row>
    <row r="1887" spans="1:18" x14ac:dyDescent="0.25">
      <c r="A1887" s="76" t="str">
        <f>IF(ISBLANK(INDEX('Policy Characteristics'!A:A,MATCH($C1887,'Policy Characteristics'!$C:$C,0))),"",INDEX('Policy Characteristics'!A:A,MATCH($C1887,'Policy Characteristics'!$C:$C,0)))</f>
        <v>Research and Development</v>
      </c>
      <c r="B1887" s="234" t="str">
        <f>IF(ISBLANK(INDEX('Policy Characteristics'!B:B,MATCH($C1887,'Policy Characteristics'!$C:$C,0))),"",INDEX('Policy Characteristics'!B:B,MATCH($C1887,'Policy Characteristics'!$C:$C,0)))</f>
        <v>Capital Cost Reduction</v>
      </c>
      <c r="C1887" s="76" t="str">
        <f t="shared" si="59"/>
        <v>RnD Industry Capital Cost Perc Reduction</v>
      </c>
      <c r="D1887" t="s">
        <v>1315</v>
      </c>
      <c r="E1887" s="88"/>
      <c r="F1887" s="78" t="s">
        <v>1340</v>
      </c>
      <c r="G1887" s="88"/>
      <c r="H1887" s="15">
        <v>1476</v>
      </c>
      <c r="I1887" s="247" t="s">
        <v>43</v>
      </c>
      <c r="J1887" s="236" t="str">
        <f>IF(ISBLANK(INDEX('Policy Characteristics'!D:D,MATCH($C1887,'Policy Characteristics'!$C:$C,0))),"",INDEX('Policy Characteristics'!D:D,MATCH($C1887,'Policy Characteristics'!$C:$C,0)))</f>
        <v>R&amp;D Capital Cost Reductions</v>
      </c>
      <c r="K1887" s="76" t="str">
        <f>IF(ISBLANK(INDEX('Policy Characteristics'!E:E,MATCH($C1887,'Policy Characteristics'!$C:$C,0))),"",INDEX('Policy Characteristics'!E:E,MATCH($C1887,'Policy Characteristics'!$C:$C,0)))</f>
        <v>RnD industry capital cost reduction</v>
      </c>
      <c r="L1887" s="239">
        <f>IF(ISBLANK(INDEX('Policy Characteristics'!F:F,MATCH($C1887,'Policy Characteristics'!$C:$C,0))),"",INDEX('Policy Characteristics'!F:F,MATCH($C1887,'Policy Characteristics'!$C:$C,0)))</f>
        <v>0</v>
      </c>
      <c r="M1887" s="239">
        <f>IF(ISBLANK(INDEX('Policy Characteristics'!G:G,MATCH($C1887,'Policy Characteristics'!$C:$C,0))),"",INDEX('Policy Characteristics'!G:G,MATCH($C1887,'Policy Characteristics'!$C:$C,0)))</f>
        <v>0.4</v>
      </c>
      <c r="N1887" s="239">
        <f>IF(ISBLANK(INDEX('Policy Characteristics'!H:H,MATCH($C1887,'Policy Characteristics'!$C:$C,0))),"",INDEX('Policy Characteristics'!H:H,MATCH($C1887,'Policy Characteristics'!$C:$C,0)))</f>
        <v>0.01</v>
      </c>
      <c r="O1887" s="76" t="str">
        <f>IF(ISBLANK(INDEX('Policy Characteristics'!I:I,MATCH($C1887,'Policy Characteristics'!$C:$C,0))),"",INDEX('Policy Characteristics'!I:I,MATCH($C1887,'Policy Characteristics'!$C:$C,0)))</f>
        <v>% reduction in cost</v>
      </c>
      <c r="P1887" s="76" t="str">
        <f>IF(ISBLANK(INDEX('Policy Characteristics'!J:J,MATCH($C1887,'Policy Characteristics'!$C:$C,0))),"",INDEX('Policy Characteristics'!J:J,MATCH($C1887,'Policy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7" s="76" t="str">
        <f>IF(ISBLANK(INDEX('Policy Characteristics'!K:K,MATCH($C1887,'Policy Characteristics'!$C:$C,0))),"",INDEX('Policy Characteristics'!K:K,MATCH($C1887,'Policy Characteristics'!$C:$C,0)))</f>
        <v>architectural-design.html#rnd</v>
      </c>
      <c r="R1887" s="76" t="str">
        <f>IF(ISBLANK(INDEX('Policy Characteristics'!L:L,MATCH($C1887,'Policy Characteristics'!$C:$C,0))),"",INDEX('Policy Characteristics'!L:L,MATCH($C1887,'Policy Characteristics'!$C:$C,0)))</f>
        <v>research-and-development.html</v>
      </c>
    </row>
    <row r="1888" spans="1:18" x14ac:dyDescent="0.25">
      <c r="A1888" s="76" t="str">
        <f>IF(ISBLANK(INDEX('Policy Characteristics'!A:A,MATCH($C1888,'Policy Characteristics'!$C:$C,0))),"",INDEX('Policy Characteristics'!A:A,MATCH($C1888,'Policy Characteristics'!$C:$C,0)))</f>
        <v>Research and Development</v>
      </c>
      <c r="B1888" s="234" t="str">
        <f>IF(ISBLANK(INDEX('Policy Characteristics'!B:B,MATCH($C1888,'Policy Characteristics'!$C:$C,0))),"",INDEX('Policy Characteristics'!B:B,MATCH($C1888,'Policy Characteristics'!$C:$C,0)))</f>
        <v>Capital Cost Reduction</v>
      </c>
      <c r="C1888" s="76" t="str">
        <f t="shared" si="59"/>
        <v>RnD Industry Capital Cost Perc Reduction</v>
      </c>
      <c r="D1888" t="s">
        <v>1316</v>
      </c>
      <c r="E1888" s="88"/>
      <c r="F1888" s="78" t="s">
        <v>1341</v>
      </c>
      <c r="G1888" s="88"/>
      <c r="H1888" s="15">
        <v>1477</v>
      </c>
      <c r="I1888" s="247" t="s">
        <v>43</v>
      </c>
      <c r="J1888" s="236" t="str">
        <f>IF(ISBLANK(INDEX('Policy Characteristics'!D:D,MATCH($C1888,'Policy Characteristics'!$C:$C,0))),"",INDEX('Policy Characteristics'!D:D,MATCH($C1888,'Policy Characteristics'!$C:$C,0)))</f>
        <v>R&amp;D Capital Cost Reductions</v>
      </c>
      <c r="K1888" s="76" t="str">
        <f>IF(ISBLANK(INDEX('Policy Characteristics'!E:E,MATCH($C1888,'Policy Characteristics'!$C:$C,0))),"",INDEX('Policy Characteristics'!E:E,MATCH($C1888,'Policy Characteristics'!$C:$C,0)))</f>
        <v>RnD industry capital cost reduction</v>
      </c>
      <c r="L1888" s="239">
        <f>IF(ISBLANK(INDEX('Policy Characteristics'!F:F,MATCH($C1888,'Policy Characteristics'!$C:$C,0))),"",INDEX('Policy Characteristics'!F:F,MATCH($C1888,'Policy Characteristics'!$C:$C,0)))</f>
        <v>0</v>
      </c>
      <c r="M1888" s="239">
        <f>IF(ISBLANK(INDEX('Policy Characteristics'!G:G,MATCH($C1888,'Policy Characteristics'!$C:$C,0))),"",INDEX('Policy Characteristics'!G:G,MATCH($C1888,'Policy Characteristics'!$C:$C,0)))</f>
        <v>0.4</v>
      </c>
      <c r="N1888" s="239">
        <f>IF(ISBLANK(INDEX('Policy Characteristics'!H:H,MATCH($C1888,'Policy Characteristics'!$C:$C,0))),"",INDEX('Policy Characteristics'!H:H,MATCH($C1888,'Policy Characteristics'!$C:$C,0)))</f>
        <v>0.01</v>
      </c>
      <c r="O1888" s="76" t="str">
        <f>IF(ISBLANK(INDEX('Policy Characteristics'!I:I,MATCH($C1888,'Policy Characteristics'!$C:$C,0))),"",INDEX('Policy Characteristics'!I:I,MATCH($C1888,'Policy Characteristics'!$C:$C,0)))</f>
        <v>% reduction in cost</v>
      </c>
      <c r="P1888" s="76" t="str">
        <f>IF(ISBLANK(INDEX('Policy Characteristics'!J:J,MATCH($C1888,'Policy Characteristics'!$C:$C,0))),"",INDEX('Policy Characteristics'!J:J,MATCH($C1888,'Policy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8" s="76" t="str">
        <f>IF(ISBLANK(INDEX('Policy Characteristics'!K:K,MATCH($C1888,'Policy Characteristics'!$C:$C,0))),"",INDEX('Policy Characteristics'!K:K,MATCH($C1888,'Policy Characteristics'!$C:$C,0)))</f>
        <v>architectural-design.html#rnd</v>
      </c>
      <c r="R1888" s="76" t="str">
        <f>IF(ISBLANK(INDEX('Policy Characteristics'!L:L,MATCH($C1888,'Policy Characteristics'!$C:$C,0))),"",INDEX('Policy Characteristics'!L:L,MATCH($C1888,'Policy Characteristics'!$C:$C,0)))</f>
        <v>research-and-development.html</v>
      </c>
    </row>
    <row r="1889" spans="1:18" x14ac:dyDescent="0.25">
      <c r="A1889" s="76" t="str">
        <f>IF(ISBLANK(INDEX('Policy Characteristics'!A:A,MATCH($C1889,'Policy Characteristics'!$C:$C,0))),"",INDEX('Policy Characteristics'!A:A,MATCH($C1889,'Policy Characteristics'!$C:$C,0)))</f>
        <v>Research and Development</v>
      </c>
      <c r="B1889" s="234" t="str">
        <f>IF(ISBLANK(INDEX('Policy Characteristics'!B:B,MATCH($C1889,'Policy Characteristics'!$C:$C,0))),"",INDEX('Policy Characteristics'!B:B,MATCH($C1889,'Policy Characteristics'!$C:$C,0)))</f>
        <v>Capital Cost Reduction</v>
      </c>
      <c r="C1889" s="76" t="str">
        <f t="shared" si="59"/>
        <v>RnD Industry Capital Cost Perc Reduction</v>
      </c>
      <c r="D1889" t="s">
        <v>1317</v>
      </c>
      <c r="E1889" s="88"/>
      <c r="F1889" s="78" t="s">
        <v>1342</v>
      </c>
      <c r="G1889" s="88"/>
      <c r="H1889" s="15">
        <v>1478</v>
      </c>
      <c r="I1889" s="247" t="s">
        <v>43</v>
      </c>
      <c r="J1889" s="236" t="str">
        <f>IF(ISBLANK(INDEX('Policy Characteristics'!D:D,MATCH($C1889,'Policy Characteristics'!$C:$C,0))),"",INDEX('Policy Characteristics'!D:D,MATCH($C1889,'Policy Characteristics'!$C:$C,0)))</f>
        <v>R&amp;D Capital Cost Reductions</v>
      </c>
      <c r="K1889" s="76" t="str">
        <f>IF(ISBLANK(INDEX('Policy Characteristics'!E:E,MATCH($C1889,'Policy Characteristics'!$C:$C,0))),"",INDEX('Policy Characteristics'!E:E,MATCH($C1889,'Policy Characteristics'!$C:$C,0)))</f>
        <v>RnD industry capital cost reduction</v>
      </c>
      <c r="L1889" s="239">
        <f>IF(ISBLANK(INDEX('Policy Characteristics'!F:F,MATCH($C1889,'Policy Characteristics'!$C:$C,0))),"",INDEX('Policy Characteristics'!F:F,MATCH($C1889,'Policy Characteristics'!$C:$C,0)))</f>
        <v>0</v>
      </c>
      <c r="M1889" s="239">
        <f>IF(ISBLANK(INDEX('Policy Characteristics'!G:G,MATCH($C1889,'Policy Characteristics'!$C:$C,0))),"",INDEX('Policy Characteristics'!G:G,MATCH($C1889,'Policy Characteristics'!$C:$C,0)))</f>
        <v>0.4</v>
      </c>
      <c r="N1889" s="239">
        <f>IF(ISBLANK(INDEX('Policy Characteristics'!H:H,MATCH($C1889,'Policy Characteristics'!$C:$C,0))),"",INDEX('Policy Characteristics'!H:H,MATCH($C1889,'Policy Characteristics'!$C:$C,0)))</f>
        <v>0.01</v>
      </c>
      <c r="O1889" s="76" t="str">
        <f>IF(ISBLANK(INDEX('Policy Characteristics'!I:I,MATCH($C1889,'Policy Characteristics'!$C:$C,0))),"",INDEX('Policy Characteristics'!I:I,MATCH($C1889,'Policy Characteristics'!$C:$C,0)))</f>
        <v>% reduction in cost</v>
      </c>
      <c r="P1889" s="76" t="str">
        <f>IF(ISBLANK(INDEX('Policy Characteristics'!J:J,MATCH($C1889,'Policy Characteristics'!$C:$C,0))),"",INDEX('Policy Characteristics'!J:J,MATCH($C1889,'Policy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9" s="76" t="str">
        <f>IF(ISBLANK(INDEX('Policy Characteristics'!K:K,MATCH($C1889,'Policy Characteristics'!$C:$C,0))),"",INDEX('Policy Characteristics'!K:K,MATCH($C1889,'Policy Characteristics'!$C:$C,0)))</f>
        <v>architectural-design.html#rnd</v>
      </c>
      <c r="R1889" s="76" t="str">
        <f>IF(ISBLANK(INDEX('Policy Characteristics'!L:L,MATCH($C1889,'Policy Characteristics'!$C:$C,0))),"",INDEX('Policy Characteristics'!L:L,MATCH($C1889,'Policy Characteristics'!$C:$C,0)))</f>
        <v>research-and-development.html</v>
      </c>
    </row>
    <row r="1890" spans="1:18" x14ac:dyDescent="0.25">
      <c r="A1890" s="76" t="str">
        <f>IF(ISBLANK(INDEX('Policy Characteristics'!A:A,MATCH($C1890,'Policy Characteristics'!$C:$C,0))),"",INDEX('Policy Characteristics'!A:A,MATCH($C1890,'Policy Characteristics'!$C:$C,0)))</f>
        <v>Research and Development</v>
      </c>
      <c r="B1890" s="234" t="str">
        <f>IF(ISBLANK(INDEX('Policy Characteristics'!B:B,MATCH($C1890,'Policy Characteristics'!$C:$C,0))),"",INDEX('Policy Characteristics'!B:B,MATCH($C1890,'Policy Characteristics'!$C:$C,0)))</f>
        <v>Capital Cost Reduction</v>
      </c>
      <c r="C1890" s="76" t="str">
        <f t="shared" si="59"/>
        <v>RnD Industry Capital Cost Perc Reduction</v>
      </c>
      <c r="D1890" t="s">
        <v>1318</v>
      </c>
      <c r="E1890" s="88"/>
      <c r="F1890" s="78" t="s">
        <v>1343</v>
      </c>
      <c r="G1890" s="88"/>
      <c r="H1890" s="15">
        <v>1479</v>
      </c>
      <c r="I1890" s="247" t="s">
        <v>43</v>
      </c>
      <c r="J1890" s="236" t="str">
        <f>IF(ISBLANK(INDEX('Policy Characteristics'!D:D,MATCH($C1890,'Policy Characteristics'!$C:$C,0))),"",INDEX('Policy Characteristics'!D:D,MATCH($C1890,'Policy Characteristics'!$C:$C,0)))</f>
        <v>R&amp;D Capital Cost Reductions</v>
      </c>
      <c r="K1890" s="76" t="str">
        <f>IF(ISBLANK(INDEX('Policy Characteristics'!E:E,MATCH($C1890,'Policy Characteristics'!$C:$C,0))),"",INDEX('Policy Characteristics'!E:E,MATCH($C1890,'Policy Characteristics'!$C:$C,0)))</f>
        <v>RnD industry capital cost reduction</v>
      </c>
      <c r="L1890" s="239">
        <f>IF(ISBLANK(INDEX('Policy Characteristics'!F:F,MATCH($C1890,'Policy Characteristics'!$C:$C,0))),"",INDEX('Policy Characteristics'!F:F,MATCH($C1890,'Policy Characteristics'!$C:$C,0)))</f>
        <v>0</v>
      </c>
      <c r="M1890" s="239">
        <f>IF(ISBLANK(INDEX('Policy Characteristics'!G:G,MATCH($C1890,'Policy Characteristics'!$C:$C,0))),"",INDEX('Policy Characteristics'!G:G,MATCH($C1890,'Policy Characteristics'!$C:$C,0)))</f>
        <v>0.4</v>
      </c>
      <c r="N1890" s="239">
        <f>IF(ISBLANK(INDEX('Policy Characteristics'!H:H,MATCH($C1890,'Policy Characteristics'!$C:$C,0))),"",INDEX('Policy Characteristics'!H:H,MATCH($C1890,'Policy Characteristics'!$C:$C,0)))</f>
        <v>0.01</v>
      </c>
      <c r="O1890" s="76" t="str">
        <f>IF(ISBLANK(INDEX('Policy Characteristics'!I:I,MATCH($C1890,'Policy Characteristics'!$C:$C,0))),"",INDEX('Policy Characteristics'!I:I,MATCH($C1890,'Policy Characteristics'!$C:$C,0)))</f>
        <v>% reduction in cost</v>
      </c>
      <c r="P1890" s="76" t="str">
        <f>IF(ISBLANK(INDEX('Policy Characteristics'!J:J,MATCH($C1890,'Policy Characteristics'!$C:$C,0))),"",INDEX('Policy Characteristics'!J:J,MATCH($C1890,'Policy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0" s="76" t="str">
        <f>IF(ISBLANK(INDEX('Policy Characteristics'!K:K,MATCH($C1890,'Policy Characteristics'!$C:$C,0))),"",INDEX('Policy Characteristics'!K:K,MATCH($C1890,'Policy Characteristics'!$C:$C,0)))</f>
        <v>architectural-design.html#rnd</v>
      </c>
      <c r="R1890" s="76" t="str">
        <f>IF(ISBLANK(INDEX('Policy Characteristics'!L:L,MATCH($C1890,'Policy Characteristics'!$C:$C,0))),"",INDEX('Policy Characteristics'!L:L,MATCH($C1890,'Policy Characteristics'!$C:$C,0)))</f>
        <v>research-and-development.html</v>
      </c>
    </row>
    <row r="1891" spans="1:18" x14ac:dyDescent="0.25">
      <c r="A1891" s="76" t="str">
        <f>IF(ISBLANK(INDEX('Policy Characteristics'!A:A,MATCH($C1891,'Policy Characteristics'!$C:$C,0))),"",INDEX('Policy Characteristics'!A:A,MATCH($C1891,'Policy Characteristics'!$C:$C,0)))</f>
        <v>Research and Development</v>
      </c>
      <c r="B1891" s="234" t="str">
        <f>IF(ISBLANK(INDEX('Policy Characteristics'!B:B,MATCH($C1891,'Policy Characteristics'!$C:$C,0))),"",INDEX('Policy Characteristics'!B:B,MATCH($C1891,'Policy Characteristics'!$C:$C,0)))</f>
        <v>Capital Cost Reduction</v>
      </c>
      <c r="C1891" s="76" t="str">
        <f t="shared" si="59"/>
        <v>RnD Industry Capital Cost Perc Reduction</v>
      </c>
      <c r="D1891" t="s">
        <v>1319</v>
      </c>
      <c r="E1891" s="88"/>
      <c r="F1891" s="78" t="s">
        <v>1344</v>
      </c>
      <c r="G1891" s="88"/>
      <c r="H1891" s="15">
        <v>1480</v>
      </c>
      <c r="I1891" s="247" t="s">
        <v>43</v>
      </c>
      <c r="J1891" s="236" t="str">
        <f>IF(ISBLANK(INDEX('Policy Characteristics'!D:D,MATCH($C1891,'Policy Characteristics'!$C:$C,0))),"",INDEX('Policy Characteristics'!D:D,MATCH($C1891,'Policy Characteristics'!$C:$C,0)))</f>
        <v>R&amp;D Capital Cost Reductions</v>
      </c>
      <c r="K1891" s="76" t="str">
        <f>IF(ISBLANK(INDEX('Policy Characteristics'!E:E,MATCH($C1891,'Policy Characteristics'!$C:$C,0))),"",INDEX('Policy Characteristics'!E:E,MATCH($C1891,'Policy Characteristics'!$C:$C,0)))</f>
        <v>RnD industry capital cost reduction</v>
      </c>
      <c r="L1891" s="239">
        <f>IF(ISBLANK(INDEX('Policy Characteristics'!F:F,MATCH($C1891,'Policy Characteristics'!$C:$C,0))),"",INDEX('Policy Characteristics'!F:F,MATCH($C1891,'Policy Characteristics'!$C:$C,0)))</f>
        <v>0</v>
      </c>
      <c r="M1891" s="239">
        <f>IF(ISBLANK(INDEX('Policy Characteristics'!G:G,MATCH($C1891,'Policy Characteristics'!$C:$C,0))),"",INDEX('Policy Characteristics'!G:G,MATCH($C1891,'Policy Characteristics'!$C:$C,0)))</f>
        <v>0.4</v>
      </c>
      <c r="N1891" s="239">
        <f>IF(ISBLANK(INDEX('Policy Characteristics'!H:H,MATCH($C1891,'Policy Characteristics'!$C:$C,0))),"",INDEX('Policy Characteristics'!H:H,MATCH($C1891,'Policy Characteristics'!$C:$C,0)))</f>
        <v>0.01</v>
      </c>
      <c r="O1891" s="76" t="str">
        <f>IF(ISBLANK(INDEX('Policy Characteristics'!I:I,MATCH($C1891,'Policy Characteristics'!$C:$C,0))),"",INDEX('Policy Characteristics'!I:I,MATCH($C1891,'Policy Characteristics'!$C:$C,0)))</f>
        <v>% reduction in cost</v>
      </c>
      <c r="P1891" s="76" t="str">
        <f>IF(ISBLANK(INDEX('Policy Characteristics'!J:J,MATCH($C1891,'Policy Characteristics'!$C:$C,0))),"",INDEX('Policy Characteristics'!J:J,MATCH($C1891,'Policy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1" s="76" t="str">
        <f>IF(ISBLANK(INDEX('Policy Characteristics'!K:K,MATCH($C1891,'Policy Characteristics'!$C:$C,0))),"",INDEX('Policy Characteristics'!K:K,MATCH($C1891,'Policy Characteristics'!$C:$C,0)))</f>
        <v>architectural-design.html#rnd</v>
      </c>
      <c r="R1891" s="76" t="str">
        <f>IF(ISBLANK(INDEX('Policy Characteristics'!L:L,MATCH($C1891,'Policy Characteristics'!$C:$C,0))),"",INDEX('Policy Characteristics'!L:L,MATCH($C1891,'Policy Characteristics'!$C:$C,0)))</f>
        <v>research-and-development.html</v>
      </c>
    </row>
    <row r="1892" spans="1:18" x14ac:dyDescent="0.25">
      <c r="A1892" s="76" t="str">
        <f>IF(ISBLANK(INDEX('Policy Characteristics'!A:A,MATCH($C1892,'Policy Characteristics'!$C:$C,0))),"",INDEX('Policy Characteristics'!A:A,MATCH($C1892,'Policy Characteristics'!$C:$C,0)))</f>
        <v>Research and Development</v>
      </c>
      <c r="B1892" s="234" t="str">
        <f>IF(ISBLANK(INDEX('Policy Characteristics'!B:B,MATCH($C1892,'Policy Characteristics'!$C:$C,0))),"",INDEX('Policy Characteristics'!B:B,MATCH($C1892,'Policy Characteristics'!$C:$C,0)))</f>
        <v>Capital Cost Reduction</v>
      </c>
      <c r="C1892" s="76" t="str">
        <f t="shared" si="59"/>
        <v>RnD Industry Capital Cost Perc Reduction</v>
      </c>
      <c r="D1892" t="s">
        <v>1320</v>
      </c>
      <c r="E1892" s="88"/>
      <c r="F1892" s="78" t="s">
        <v>1345</v>
      </c>
      <c r="G1892" s="88"/>
      <c r="H1892" s="15">
        <v>1481</v>
      </c>
      <c r="I1892" s="247" t="s">
        <v>43</v>
      </c>
      <c r="J1892" s="236" t="str">
        <f>IF(ISBLANK(INDEX('Policy Characteristics'!D:D,MATCH($C1892,'Policy Characteristics'!$C:$C,0))),"",INDEX('Policy Characteristics'!D:D,MATCH($C1892,'Policy Characteristics'!$C:$C,0)))</f>
        <v>R&amp;D Capital Cost Reductions</v>
      </c>
      <c r="K1892" s="76" t="str">
        <f>IF(ISBLANK(INDEX('Policy Characteristics'!E:E,MATCH($C1892,'Policy Characteristics'!$C:$C,0))),"",INDEX('Policy Characteristics'!E:E,MATCH($C1892,'Policy Characteristics'!$C:$C,0)))</f>
        <v>RnD industry capital cost reduction</v>
      </c>
      <c r="L1892" s="239">
        <f>IF(ISBLANK(INDEX('Policy Characteristics'!F:F,MATCH($C1892,'Policy Characteristics'!$C:$C,0))),"",INDEX('Policy Characteristics'!F:F,MATCH($C1892,'Policy Characteristics'!$C:$C,0)))</f>
        <v>0</v>
      </c>
      <c r="M1892" s="239">
        <f>IF(ISBLANK(INDEX('Policy Characteristics'!G:G,MATCH($C1892,'Policy Characteristics'!$C:$C,0))),"",INDEX('Policy Characteristics'!G:G,MATCH($C1892,'Policy Characteristics'!$C:$C,0)))</f>
        <v>0.4</v>
      </c>
      <c r="N1892" s="239">
        <f>IF(ISBLANK(INDEX('Policy Characteristics'!H:H,MATCH($C1892,'Policy Characteristics'!$C:$C,0))),"",INDEX('Policy Characteristics'!H:H,MATCH($C1892,'Policy Characteristics'!$C:$C,0)))</f>
        <v>0.01</v>
      </c>
      <c r="O1892" s="76" t="str">
        <f>IF(ISBLANK(INDEX('Policy Characteristics'!I:I,MATCH($C1892,'Policy Characteristics'!$C:$C,0))),"",INDEX('Policy Characteristics'!I:I,MATCH($C1892,'Policy Characteristics'!$C:$C,0)))</f>
        <v>% reduction in cost</v>
      </c>
      <c r="P1892" s="76" t="str">
        <f>IF(ISBLANK(INDEX('Policy Characteristics'!J:J,MATCH($C1892,'Policy Characteristics'!$C:$C,0))),"",INDEX('Policy Characteristics'!J:J,MATCH($C1892,'Policy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2" s="76" t="str">
        <f>IF(ISBLANK(INDEX('Policy Characteristics'!K:K,MATCH($C1892,'Policy Characteristics'!$C:$C,0))),"",INDEX('Policy Characteristics'!K:K,MATCH($C1892,'Policy Characteristics'!$C:$C,0)))</f>
        <v>architectural-design.html#rnd</v>
      </c>
      <c r="R1892" s="76" t="str">
        <f>IF(ISBLANK(INDEX('Policy Characteristics'!L:L,MATCH($C1892,'Policy Characteristics'!$C:$C,0))),"",INDEX('Policy Characteristics'!L:L,MATCH($C1892,'Policy Characteristics'!$C:$C,0)))</f>
        <v>research-and-development.html</v>
      </c>
    </row>
    <row r="1893" spans="1:18" x14ac:dyDescent="0.25">
      <c r="A1893" s="76" t="str">
        <f>IF(ISBLANK(INDEX('Policy Characteristics'!A:A,MATCH($C1893,'Policy Characteristics'!$C:$C,0))),"",INDEX('Policy Characteristics'!A:A,MATCH($C1893,'Policy Characteristics'!$C:$C,0)))</f>
        <v>Research and Development</v>
      </c>
      <c r="B1893" s="234" t="str">
        <f>IF(ISBLANK(INDEX('Policy Characteristics'!B:B,MATCH($C1893,'Policy Characteristics'!$C:$C,0))),"",INDEX('Policy Characteristics'!B:B,MATCH($C1893,'Policy Characteristics'!$C:$C,0)))</f>
        <v>Capital Cost Reduction</v>
      </c>
      <c r="C1893" s="76" t="str">
        <f t="shared" si="59"/>
        <v>RnD Industry Capital Cost Perc Reduction</v>
      </c>
      <c r="D1893" t="s">
        <v>1321</v>
      </c>
      <c r="E1893" s="88"/>
      <c r="F1893" s="78" t="s">
        <v>1346</v>
      </c>
      <c r="G1893" s="88"/>
      <c r="H1893" s="15">
        <v>1482</v>
      </c>
      <c r="I1893" s="247" t="s">
        <v>43</v>
      </c>
      <c r="J1893" s="236" t="str">
        <f>IF(ISBLANK(INDEX('Policy Characteristics'!D:D,MATCH($C1893,'Policy Characteristics'!$C:$C,0))),"",INDEX('Policy Characteristics'!D:D,MATCH($C1893,'Policy Characteristics'!$C:$C,0)))</f>
        <v>R&amp;D Capital Cost Reductions</v>
      </c>
      <c r="K1893" s="76" t="str">
        <f>IF(ISBLANK(INDEX('Policy Characteristics'!E:E,MATCH($C1893,'Policy Characteristics'!$C:$C,0))),"",INDEX('Policy Characteristics'!E:E,MATCH($C1893,'Policy Characteristics'!$C:$C,0)))</f>
        <v>RnD industry capital cost reduction</v>
      </c>
      <c r="L1893" s="239">
        <f>IF(ISBLANK(INDEX('Policy Characteristics'!F:F,MATCH($C1893,'Policy Characteristics'!$C:$C,0))),"",INDEX('Policy Characteristics'!F:F,MATCH($C1893,'Policy Characteristics'!$C:$C,0)))</f>
        <v>0</v>
      </c>
      <c r="M1893" s="239">
        <f>IF(ISBLANK(INDEX('Policy Characteristics'!G:G,MATCH($C1893,'Policy Characteristics'!$C:$C,0))),"",INDEX('Policy Characteristics'!G:G,MATCH($C1893,'Policy Characteristics'!$C:$C,0)))</f>
        <v>0.4</v>
      </c>
      <c r="N1893" s="239">
        <f>IF(ISBLANK(INDEX('Policy Characteristics'!H:H,MATCH($C1893,'Policy Characteristics'!$C:$C,0))),"",INDEX('Policy Characteristics'!H:H,MATCH($C1893,'Policy Characteristics'!$C:$C,0)))</f>
        <v>0.01</v>
      </c>
      <c r="O1893" s="76" t="str">
        <f>IF(ISBLANK(INDEX('Policy Characteristics'!I:I,MATCH($C1893,'Policy Characteristics'!$C:$C,0))),"",INDEX('Policy Characteristics'!I:I,MATCH($C1893,'Policy Characteristics'!$C:$C,0)))</f>
        <v>% reduction in cost</v>
      </c>
      <c r="P1893" s="76" t="str">
        <f>IF(ISBLANK(INDEX('Policy Characteristics'!J:J,MATCH($C1893,'Policy Characteristics'!$C:$C,0))),"",INDEX('Policy Characteristics'!J:J,MATCH($C1893,'Policy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3" s="76" t="str">
        <f>IF(ISBLANK(INDEX('Policy Characteristics'!K:K,MATCH($C1893,'Policy Characteristics'!$C:$C,0))),"",INDEX('Policy Characteristics'!K:K,MATCH($C1893,'Policy Characteristics'!$C:$C,0)))</f>
        <v>architectural-design.html#rnd</v>
      </c>
      <c r="R1893" s="76" t="str">
        <f>IF(ISBLANK(INDEX('Policy Characteristics'!L:L,MATCH($C1893,'Policy Characteristics'!$C:$C,0))),"",INDEX('Policy Characteristics'!L:L,MATCH($C1893,'Policy Characteristics'!$C:$C,0)))</f>
        <v>research-and-development.html</v>
      </c>
    </row>
    <row r="1894" spans="1:18" x14ac:dyDescent="0.25">
      <c r="A1894" s="76" t="str">
        <f>IF(ISBLANK(INDEX('Policy Characteristics'!A:A,MATCH($C1894,'Policy Characteristics'!$C:$C,0))),"",INDEX('Policy Characteristics'!A:A,MATCH($C1894,'Policy Characteristics'!$C:$C,0)))</f>
        <v>Research and Development</v>
      </c>
      <c r="B1894" s="234" t="str">
        <f>IF(ISBLANK(INDEX('Policy Characteristics'!B:B,MATCH($C1894,'Policy Characteristics'!$C:$C,0))),"",INDEX('Policy Characteristics'!B:B,MATCH($C1894,'Policy Characteristics'!$C:$C,0)))</f>
        <v>Capital Cost Reduction</v>
      </c>
      <c r="C1894" s="76" t="str">
        <f t="shared" si="59"/>
        <v>RnD Industry Capital Cost Perc Reduction</v>
      </c>
      <c r="D1894" t="s">
        <v>1322</v>
      </c>
      <c r="E1894" s="88"/>
      <c r="F1894" s="78" t="s">
        <v>1347</v>
      </c>
      <c r="G1894" s="88"/>
      <c r="H1894" s="15">
        <v>1483</v>
      </c>
      <c r="I1894" s="247" t="s">
        <v>43</v>
      </c>
      <c r="J1894" s="236" t="str">
        <f>IF(ISBLANK(INDEX('Policy Characteristics'!D:D,MATCH($C1894,'Policy Characteristics'!$C:$C,0))),"",INDEX('Policy Characteristics'!D:D,MATCH($C1894,'Policy Characteristics'!$C:$C,0)))</f>
        <v>R&amp;D Capital Cost Reductions</v>
      </c>
      <c r="K1894" s="76" t="str">
        <f>IF(ISBLANK(INDEX('Policy Characteristics'!E:E,MATCH($C1894,'Policy Characteristics'!$C:$C,0))),"",INDEX('Policy Characteristics'!E:E,MATCH($C1894,'Policy Characteristics'!$C:$C,0)))</f>
        <v>RnD industry capital cost reduction</v>
      </c>
      <c r="L1894" s="239">
        <f>IF(ISBLANK(INDEX('Policy Characteristics'!F:F,MATCH($C1894,'Policy Characteristics'!$C:$C,0))),"",INDEX('Policy Characteristics'!F:F,MATCH($C1894,'Policy Characteristics'!$C:$C,0)))</f>
        <v>0</v>
      </c>
      <c r="M1894" s="239">
        <f>IF(ISBLANK(INDEX('Policy Characteristics'!G:G,MATCH($C1894,'Policy Characteristics'!$C:$C,0))),"",INDEX('Policy Characteristics'!G:G,MATCH($C1894,'Policy Characteristics'!$C:$C,0)))</f>
        <v>0.4</v>
      </c>
      <c r="N1894" s="239">
        <f>IF(ISBLANK(INDEX('Policy Characteristics'!H:H,MATCH($C1894,'Policy Characteristics'!$C:$C,0))),"",INDEX('Policy Characteristics'!H:H,MATCH($C1894,'Policy Characteristics'!$C:$C,0)))</f>
        <v>0.01</v>
      </c>
      <c r="O1894" s="76" t="str">
        <f>IF(ISBLANK(INDEX('Policy Characteristics'!I:I,MATCH($C1894,'Policy Characteristics'!$C:$C,0))),"",INDEX('Policy Characteristics'!I:I,MATCH($C1894,'Policy Characteristics'!$C:$C,0)))</f>
        <v>% reduction in cost</v>
      </c>
      <c r="P1894" s="76" t="str">
        <f>IF(ISBLANK(INDEX('Policy Characteristics'!J:J,MATCH($C1894,'Policy Characteristics'!$C:$C,0))),"",INDEX('Policy Characteristics'!J:J,MATCH($C1894,'Policy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4" s="76" t="str">
        <f>IF(ISBLANK(INDEX('Policy Characteristics'!K:K,MATCH($C1894,'Policy Characteristics'!$C:$C,0))),"",INDEX('Policy Characteristics'!K:K,MATCH($C1894,'Policy Characteristics'!$C:$C,0)))</f>
        <v>architectural-design.html#rnd</v>
      </c>
      <c r="R1894" s="76" t="str">
        <f>IF(ISBLANK(INDEX('Policy Characteristics'!L:L,MATCH($C1894,'Policy Characteristics'!$C:$C,0))),"",INDEX('Policy Characteristics'!L:L,MATCH($C1894,'Policy Characteristics'!$C:$C,0)))</f>
        <v>research-and-development.html</v>
      </c>
    </row>
    <row r="1895" spans="1:18" x14ac:dyDescent="0.25">
      <c r="A1895" s="76" t="str">
        <f>IF(ISBLANK(INDEX('Policy Characteristics'!A:A,MATCH($C1895,'Policy Characteristics'!$C:$C,0))),"",INDEX('Policy Characteristics'!A:A,MATCH($C1895,'Policy Characteristics'!$C:$C,0)))</f>
        <v>Research and Development</v>
      </c>
      <c r="B1895" s="234" t="str">
        <f>IF(ISBLANK(INDEX('Policy Characteristics'!B:B,MATCH($C1895,'Policy Characteristics'!$C:$C,0))),"",INDEX('Policy Characteristics'!B:B,MATCH($C1895,'Policy Characteristics'!$C:$C,0)))</f>
        <v>Capital Cost Reduction</v>
      </c>
      <c r="C1895" s="76" t="str">
        <f t="shared" si="59"/>
        <v>RnD Industry Capital Cost Perc Reduction</v>
      </c>
      <c r="D1895" t="s">
        <v>1323</v>
      </c>
      <c r="E1895" s="88"/>
      <c r="F1895" s="78" t="s">
        <v>1348</v>
      </c>
      <c r="G1895" s="88"/>
      <c r="H1895" s="15">
        <v>1484</v>
      </c>
      <c r="I1895" s="247" t="s">
        <v>43</v>
      </c>
      <c r="J1895" s="236" t="str">
        <f>IF(ISBLANK(INDEX('Policy Characteristics'!D:D,MATCH($C1895,'Policy Characteristics'!$C:$C,0))),"",INDEX('Policy Characteristics'!D:D,MATCH($C1895,'Policy Characteristics'!$C:$C,0)))</f>
        <v>R&amp;D Capital Cost Reductions</v>
      </c>
      <c r="K1895" s="76" t="str">
        <f>IF(ISBLANK(INDEX('Policy Characteristics'!E:E,MATCH($C1895,'Policy Characteristics'!$C:$C,0))),"",INDEX('Policy Characteristics'!E:E,MATCH($C1895,'Policy Characteristics'!$C:$C,0)))</f>
        <v>RnD industry capital cost reduction</v>
      </c>
      <c r="L1895" s="239">
        <f>IF(ISBLANK(INDEX('Policy Characteristics'!F:F,MATCH($C1895,'Policy Characteristics'!$C:$C,0))),"",INDEX('Policy Characteristics'!F:F,MATCH($C1895,'Policy Characteristics'!$C:$C,0)))</f>
        <v>0</v>
      </c>
      <c r="M1895" s="239">
        <f>IF(ISBLANK(INDEX('Policy Characteristics'!G:G,MATCH($C1895,'Policy Characteristics'!$C:$C,0))),"",INDEX('Policy Characteristics'!G:G,MATCH($C1895,'Policy Characteristics'!$C:$C,0)))</f>
        <v>0.4</v>
      </c>
      <c r="N1895" s="239">
        <f>IF(ISBLANK(INDEX('Policy Characteristics'!H:H,MATCH($C1895,'Policy Characteristics'!$C:$C,0))),"",INDEX('Policy Characteristics'!H:H,MATCH($C1895,'Policy Characteristics'!$C:$C,0)))</f>
        <v>0.01</v>
      </c>
      <c r="O1895" s="76" t="str">
        <f>IF(ISBLANK(INDEX('Policy Characteristics'!I:I,MATCH($C1895,'Policy Characteristics'!$C:$C,0))),"",INDEX('Policy Characteristics'!I:I,MATCH($C1895,'Policy Characteristics'!$C:$C,0)))</f>
        <v>% reduction in cost</v>
      </c>
      <c r="P1895" s="76" t="str">
        <f>IF(ISBLANK(INDEX('Policy Characteristics'!J:J,MATCH($C1895,'Policy Characteristics'!$C:$C,0))),"",INDEX('Policy Characteristics'!J:J,MATCH($C1895,'Policy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5" s="76" t="str">
        <f>IF(ISBLANK(INDEX('Policy Characteristics'!K:K,MATCH($C1895,'Policy Characteristics'!$C:$C,0))),"",INDEX('Policy Characteristics'!K:K,MATCH($C1895,'Policy Characteristics'!$C:$C,0)))</f>
        <v>architectural-design.html#rnd</v>
      </c>
      <c r="R1895" s="76" t="str">
        <f>IF(ISBLANK(INDEX('Policy Characteristics'!L:L,MATCH($C1895,'Policy Characteristics'!$C:$C,0))),"",INDEX('Policy Characteristics'!L:L,MATCH($C1895,'Policy Characteristics'!$C:$C,0)))</f>
        <v>research-and-development.html</v>
      </c>
    </row>
    <row r="1896" spans="1:18" x14ac:dyDescent="0.25">
      <c r="A1896" s="76" t="str">
        <f>IF(ISBLANK(INDEX('Policy Characteristics'!A:A,MATCH($C1896,'Policy Characteristics'!$C:$C,0))),"",INDEX('Policy Characteristics'!A:A,MATCH($C1896,'Policy Characteristics'!$C:$C,0)))</f>
        <v>Research and Development</v>
      </c>
      <c r="B1896" s="234" t="str">
        <f>IF(ISBLANK(INDEX('Policy Characteristics'!B:B,MATCH($C1896,'Policy Characteristics'!$C:$C,0))),"",INDEX('Policy Characteristics'!B:B,MATCH($C1896,'Policy Characteristics'!$C:$C,0)))</f>
        <v>Capital Cost Reduction</v>
      </c>
      <c r="C1896" s="76" t="str">
        <f t="shared" si="59"/>
        <v>RnD Industry Capital Cost Perc Reduction</v>
      </c>
      <c r="D1896" t="s">
        <v>1324</v>
      </c>
      <c r="E1896" s="88"/>
      <c r="F1896" s="78" t="s">
        <v>1349</v>
      </c>
      <c r="G1896" s="88"/>
      <c r="H1896" s="15">
        <v>1485</v>
      </c>
      <c r="I1896" s="247" t="s">
        <v>43</v>
      </c>
      <c r="J1896" s="236" t="str">
        <f>IF(ISBLANK(INDEX('Policy Characteristics'!D:D,MATCH($C1896,'Policy Characteristics'!$C:$C,0))),"",INDEX('Policy Characteristics'!D:D,MATCH($C1896,'Policy Characteristics'!$C:$C,0)))</f>
        <v>R&amp;D Capital Cost Reductions</v>
      </c>
      <c r="K1896" s="76" t="str">
        <f>IF(ISBLANK(INDEX('Policy Characteristics'!E:E,MATCH($C1896,'Policy Characteristics'!$C:$C,0))),"",INDEX('Policy Characteristics'!E:E,MATCH($C1896,'Policy Characteristics'!$C:$C,0)))</f>
        <v>RnD industry capital cost reduction</v>
      </c>
      <c r="L1896" s="239">
        <f>IF(ISBLANK(INDEX('Policy Characteristics'!F:F,MATCH($C1896,'Policy Characteristics'!$C:$C,0))),"",INDEX('Policy Characteristics'!F:F,MATCH($C1896,'Policy Characteristics'!$C:$C,0)))</f>
        <v>0</v>
      </c>
      <c r="M1896" s="239">
        <f>IF(ISBLANK(INDEX('Policy Characteristics'!G:G,MATCH($C1896,'Policy Characteristics'!$C:$C,0))),"",INDEX('Policy Characteristics'!G:G,MATCH($C1896,'Policy Characteristics'!$C:$C,0)))</f>
        <v>0.4</v>
      </c>
      <c r="N1896" s="239">
        <f>IF(ISBLANK(INDEX('Policy Characteristics'!H:H,MATCH($C1896,'Policy Characteristics'!$C:$C,0))),"",INDEX('Policy Characteristics'!H:H,MATCH($C1896,'Policy Characteristics'!$C:$C,0)))</f>
        <v>0.01</v>
      </c>
      <c r="O1896" s="76" t="str">
        <f>IF(ISBLANK(INDEX('Policy Characteristics'!I:I,MATCH($C1896,'Policy Characteristics'!$C:$C,0))),"",INDEX('Policy Characteristics'!I:I,MATCH($C1896,'Policy Characteristics'!$C:$C,0)))</f>
        <v>% reduction in cost</v>
      </c>
      <c r="P1896" s="76" t="str">
        <f>IF(ISBLANK(INDEX('Policy Characteristics'!J:J,MATCH($C1896,'Policy Characteristics'!$C:$C,0))),"",INDEX('Policy Characteristics'!J:J,MATCH($C1896,'Policy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6" s="76" t="str">
        <f>IF(ISBLANK(INDEX('Policy Characteristics'!K:K,MATCH($C1896,'Policy Characteristics'!$C:$C,0))),"",INDEX('Policy Characteristics'!K:K,MATCH($C1896,'Policy Characteristics'!$C:$C,0)))</f>
        <v>architectural-design.html#rnd</v>
      </c>
      <c r="R1896" s="76" t="str">
        <f>IF(ISBLANK(INDEX('Policy Characteristics'!L:L,MATCH($C1896,'Policy Characteristics'!$C:$C,0))),"",INDEX('Policy Characteristics'!L:L,MATCH($C1896,'Policy Characteristics'!$C:$C,0)))</f>
        <v>research-and-development.html</v>
      </c>
    </row>
    <row r="1897" spans="1:18" x14ac:dyDescent="0.25">
      <c r="A1897" s="76" t="str">
        <f>IF(ISBLANK(INDEX('Policy Characteristics'!A:A,MATCH($C1897,'Policy Characteristics'!$C:$C,0))),"",INDEX('Policy Characteristics'!A:A,MATCH($C1897,'Policy Characteristics'!$C:$C,0)))</f>
        <v>Research and Development</v>
      </c>
      <c r="B1897" s="234" t="str">
        <f>IF(ISBLANK(INDEX('Policy Characteristics'!B:B,MATCH($C1897,'Policy Characteristics'!$C:$C,0))),"",INDEX('Policy Characteristics'!B:B,MATCH($C1897,'Policy Characteristics'!$C:$C,0)))</f>
        <v>Capital Cost Reduction</v>
      </c>
      <c r="C1897" s="76" t="str">
        <f t="shared" si="59"/>
        <v>RnD Industry Capital Cost Perc Reduction</v>
      </c>
      <c r="D1897" t="s">
        <v>1325</v>
      </c>
      <c r="E1897" s="88"/>
      <c r="F1897" s="78" t="s">
        <v>1350</v>
      </c>
      <c r="G1897" s="88"/>
      <c r="H1897" s="15">
        <v>1486</v>
      </c>
      <c r="I1897" s="247" t="s">
        <v>43</v>
      </c>
      <c r="J1897" s="236" t="str">
        <f>IF(ISBLANK(INDEX('Policy Characteristics'!D:D,MATCH($C1897,'Policy Characteristics'!$C:$C,0))),"",INDEX('Policy Characteristics'!D:D,MATCH($C1897,'Policy Characteristics'!$C:$C,0)))</f>
        <v>R&amp;D Capital Cost Reductions</v>
      </c>
      <c r="K1897" s="76" t="str">
        <f>IF(ISBLANK(INDEX('Policy Characteristics'!E:E,MATCH($C1897,'Policy Characteristics'!$C:$C,0))),"",INDEX('Policy Characteristics'!E:E,MATCH($C1897,'Policy Characteristics'!$C:$C,0)))</f>
        <v>RnD industry capital cost reduction</v>
      </c>
      <c r="L1897" s="239">
        <f>IF(ISBLANK(INDEX('Policy Characteristics'!F:F,MATCH($C1897,'Policy Characteristics'!$C:$C,0))),"",INDEX('Policy Characteristics'!F:F,MATCH($C1897,'Policy Characteristics'!$C:$C,0)))</f>
        <v>0</v>
      </c>
      <c r="M1897" s="239">
        <f>IF(ISBLANK(INDEX('Policy Characteristics'!G:G,MATCH($C1897,'Policy Characteristics'!$C:$C,0))),"",INDEX('Policy Characteristics'!G:G,MATCH($C1897,'Policy Characteristics'!$C:$C,0)))</f>
        <v>0.4</v>
      </c>
      <c r="N1897" s="239">
        <f>IF(ISBLANK(INDEX('Policy Characteristics'!H:H,MATCH($C1897,'Policy Characteristics'!$C:$C,0))),"",INDEX('Policy Characteristics'!H:H,MATCH($C1897,'Policy Characteristics'!$C:$C,0)))</f>
        <v>0.01</v>
      </c>
      <c r="O1897" s="76" t="str">
        <f>IF(ISBLANK(INDEX('Policy Characteristics'!I:I,MATCH($C1897,'Policy Characteristics'!$C:$C,0))),"",INDEX('Policy Characteristics'!I:I,MATCH($C1897,'Policy Characteristics'!$C:$C,0)))</f>
        <v>% reduction in cost</v>
      </c>
      <c r="P1897" s="76" t="str">
        <f>IF(ISBLANK(INDEX('Policy Characteristics'!J:J,MATCH($C1897,'Policy Characteristics'!$C:$C,0))),"",INDEX('Policy Characteristics'!J:J,MATCH($C1897,'Policy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7" s="76" t="str">
        <f>IF(ISBLANK(INDEX('Policy Characteristics'!K:K,MATCH($C1897,'Policy Characteristics'!$C:$C,0))),"",INDEX('Policy Characteristics'!K:K,MATCH($C1897,'Policy Characteristics'!$C:$C,0)))</f>
        <v>architectural-design.html#rnd</v>
      </c>
      <c r="R1897" s="76" t="str">
        <f>IF(ISBLANK(INDEX('Policy Characteristics'!L:L,MATCH($C1897,'Policy Characteristics'!$C:$C,0))),"",INDEX('Policy Characteristics'!L:L,MATCH($C1897,'Policy Characteristics'!$C:$C,0)))</f>
        <v>research-and-development.html</v>
      </c>
    </row>
    <row r="1898" spans="1:18" x14ac:dyDescent="0.25">
      <c r="A1898" s="76" t="str">
        <f>IF(ISBLANK(INDEX('Policy Characteristics'!A:A,MATCH($C1898,'Policy Characteristics'!$C:$C,0))),"",INDEX('Policy Characteristics'!A:A,MATCH($C1898,'Policy Characteristics'!$C:$C,0)))</f>
        <v>Research and Development</v>
      </c>
      <c r="B1898" s="234" t="str">
        <f>IF(ISBLANK(INDEX('Policy Characteristics'!B:B,MATCH($C1898,'Policy Characteristics'!$C:$C,0))),"",INDEX('Policy Characteristics'!B:B,MATCH($C1898,'Policy Characteristics'!$C:$C,0)))</f>
        <v>Capital Cost Reduction</v>
      </c>
      <c r="C1898" s="143" t="s">
        <v>290</v>
      </c>
      <c r="D1898" s="88" t="s">
        <v>491</v>
      </c>
      <c r="E1898" s="88"/>
      <c r="F1898" s="88" t="s">
        <v>468</v>
      </c>
      <c r="G1898" s="88"/>
      <c r="H1898" s="15">
        <v>108</v>
      </c>
      <c r="I1898" s="247" t="s">
        <v>43</v>
      </c>
      <c r="J1898" s="236" t="str">
        <f>IF(ISBLANK(INDEX('Policy Characteristics'!D:D,MATCH($C1898,'Policy Characteristics'!$C:$C,0))),"",INDEX('Policy Characteristics'!D:D,MATCH($C1898,'Policy Characteristics'!$C:$C,0)))</f>
        <v>R&amp;D Capital Cost Reductions</v>
      </c>
      <c r="K1898" s="76" t="str">
        <f>IF(ISBLANK(INDEX('Policy Characteristics'!E:E,MATCH($C1898,'Policy Characteristics'!$C:$C,0))),"",INDEX('Policy Characteristics'!E:E,MATCH($C1898,'Policy Characteristics'!$C:$C,0)))</f>
        <v>RnD transportation capital cost reduction</v>
      </c>
      <c r="L1898" s="239">
        <f>IF(ISBLANK(INDEX('Policy Characteristics'!F:F,MATCH($C1898,'Policy Characteristics'!$C:$C,0))),"",INDEX('Policy Characteristics'!F:F,MATCH($C1898,'Policy Characteristics'!$C:$C,0)))</f>
        <v>0</v>
      </c>
      <c r="M1898" s="239">
        <f>IF(ISBLANK(INDEX('Policy Characteristics'!G:G,MATCH($C1898,'Policy Characteristics'!$C:$C,0))),"",INDEX('Policy Characteristics'!G:G,MATCH($C1898,'Policy Characteristics'!$C:$C,0)))</f>
        <v>0.4</v>
      </c>
      <c r="N1898" s="239">
        <f>IF(ISBLANK(INDEX('Policy Characteristics'!H:H,MATCH($C1898,'Policy Characteristics'!$C:$C,0))),"",INDEX('Policy Characteristics'!H:H,MATCH($C1898,'Policy Characteristics'!$C:$C,0)))</f>
        <v>0.01</v>
      </c>
      <c r="O1898" s="76" t="str">
        <f>IF(ISBLANK(INDEX('Policy Characteristics'!I:I,MATCH($C1898,'Policy Characteristics'!$C:$C,0))),"",INDEX('Policy Characteristics'!I:I,MATCH($C1898,'Policy Characteristics'!$C:$C,0)))</f>
        <v>% reduction in cost</v>
      </c>
      <c r="P1898" s="76" t="str">
        <f>IF(ISBLANK(INDEX('Policy Characteristics'!J:J,MATCH($C1898,'Policy Characteristics'!$C:$C,0))),"",INDEX('Policy Characteristics'!J:J,MATCH($C1898,'Policy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8" s="76" t="str">
        <f>IF(ISBLANK(INDEX('Policy Characteristics'!K:K,MATCH($C1898,'Policy Characteristics'!$C:$C,0))),"",INDEX('Policy Characteristics'!K:K,MATCH($C1898,'Policy Characteristics'!$C:$C,0)))</f>
        <v>architectural-design.html#rnd</v>
      </c>
      <c r="R1898" s="76" t="str">
        <f>IF(ISBLANK(INDEX('Policy Characteristics'!L:L,MATCH($C1898,'Policy Characteristics'!$C:$C,0))),"",INDEX('Policy Characteristics'!L:L,MATCH($C1898,'Policy Characteristics'!$C:$C,0)))</f>
        <v>research-and-development.html</v>
      </c>
    </row>
    <row r="1899" spans="1:18" x14ac:dyDescent="0.25">
      <c r="A1899" s="76" t="str">
        <f>IF(ISBLANK(INDEX('Policy Characteristics'!A:A,MATCH($C1899,'Policy Characteristics'!$C:$C,0))),"",INDEX('Policy Characteristics'!A:A,MATCH($C1899,'Policy Characteristics'!$C:$C,0)))</f>
        <v>Research and Development</v>
      </c>
      <c r="B1899" s="234" t="str">
        <f>IF(ISBLANK(INDEX('Policy Characteristics'!B:B,MATCH($C1899,'Policy Characteristics'!$C:$C,0))),"",INDEX('Policy Characteristics'!B:B,MATCH($C1899,'Policy Characteristics'!$C:$C,0)))</f>
        <v>Capital Cost Reduction</v>
      </c>
      <c r="C1899" s="76" t="str">
        <f t="shared" ref="C1899:C1904" si="60">C$1898</f>
        <v>RnD Transportation Capital Cost Perc Reduction</v>
      </c>
      <c r="D1899" s="88" t="s">
        <v>492</v>
      </c>
      <c r="E1899" s="88"/>
      <c r="F1899" s="88" t="s">
        <v>469</v>
      </c>
      <c r="G1899" s="88"/>
      <c r="H1899" s="15">
        <v>109</v>
      </c>
      <c r="I1899" s="247" t="s">
        <v>43</v>
      </c>
      <c r="J1899" s="236" t="str">
        <f>IF(ISBLANK(INDEX('Policy Characteristics'!D:D,MATCH($C1899,'Policy Characteristics'!$C:$C,0))),"",INDEX('Policy Characteristics'!D:D,MATCH($C1899,'Policy Characteristics'!$C:$C,0)))</f>
        <v>R&amp;D Capital Cost Reductions</v>
      </c>
      <c r="K1899" s="76" t="str">
        <f>IF(ISBLANK(INDEX('Policy Characteristics'!E:E,MATCH($C1899,'Policy Characteristics'!$C:$C,0))),"",INDEX('Policy Characteristics'!E:E,MATCH($C1899,'Policy Characteristics'!$C:$C,0)))</f>
        <v>RnD transportation capital cost reduction</v>
      </c>
      <c r="L1899" s="239">
        <f>IF(ISBLANK(INDEX('Policy Characteristics'!F:F,MATCH($C1899,'Policy Characteristics'!$C:$C,0))),"",INDEX('Policy Characteristics'!F:F,MATCH($C1899,'Policy Characteristics'!$C:$C,0)))</f>
        <v>0</v>
      </c>
      <c r="M1899" s="239">
        <f>IF(ISBLANK(INDEX('Policy Characteristics'!G:G,MATCH($C1899,'Policy Characteristics'!$C:$C,0))),"",INDEX('Policy Characteristics'!G:G,MATCH($C1899,'Policy Characteristics'!$C:$C,0)))</f>
        <v>0.4</v>
      </c>
      <c r="N1899" s="239">
        <f>IF(ISBLANK(INDEX('Policy Characteristics'!H:H,MATCH($C1899,'Policy Characteristics'!$C:$C,0))),"",INDEX('Policy Characteristics'!H:H,MATCH($C1899,'Policy Characteristics'!$C:$C,0)))</f>
        <v>0.01</v>
      </c>
      <c r="O1899" s="76" t="str">
        <f>IF(ISBLANK(INDEX('Policy Characteristics'!I:I,MATCH($C1899,'Policy Characteristics'!$C:$C,0))),"",INDEX('Policy Characteristics'!I:I,MATCH($C1899,'Policy Characteristics'!$C:$C,0)))</f>
        <v>% reduction in cost</v>
      </c>
      <c r="P1899" s="76" t="str">
        <f>IF(ISBLANK(INDEX('Policy Characteristics'!J:J,MATCH($C1899,'Policy Characteristics'!$C:$C,0))),"",INDEX('Policy Characteristics'!J:J,MATCH($C1899,'Policy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9" s="76" t="str">
        <f>IF(ISBLANK(INDEX('Policy Characteristics'!K:K,MATCH($C1899,'Policy Characteristics'!$C:$C,0))),"",INDEX('Policy Characteristics'!K:K,MATCH($C1899,'Policy Characteristics'!$C:$C,0)))</f>
        <v>architectural-design.html#rnd</v>
      </c>
      <c r="R1899" s="76" t="str">
        <f>IF(ISBLANK(INDEX('Policy Characteristics'!L:L,MATCH($C1899,'Policy Characteristics'!$C:$C,0))),"",INDEX('Policy Characteristics'!L:L,MATCH($C1899,'Policy Characteristics'!$C:$C,0)))</f>
        <v>research-and-development.html</v>
      </c>
    </row>
    <row r="1900" spans="1:18" x14ac:dyDescent="0.25">
      <c r="A1900" s="76" t="str">
        <f>IF(ISBLANK(INDEX('Policy Characteristics'!A:A,MATCH($C1900,'Policy Characteristics'!$C:$C,0))),"",INDEX('Policy Characteristics'!A:A,MATCH($C1900,'Policy Characteristics'!$C:$C,0)))</f>
        <v>Research and Development</v>
      </c>
      <c r="B1900" s="234" t="str">
        <f>IF(ISBLANK(INDEX('Policy Characteristics'!B:B,MATCH($C1900,'Policy Characteristics'!$C:$C,0))),"",INDEX('Policy Characteristics'!B:B,MATCH($C1900,'Policy Characteristics'!$C:$C,0)))</f>
        <v>Capital Cost Reduction</v>
      </c>
      <c r="C1900" s="76" t="str">
        <f t="shared" si="60"/>
        <v>RnD Transportation Capital Cost Perc Reduction</v>
      </c>
      <c r="D1900" s="88" t="s">
        <v>493</v>
      </c>
      <c r="E1900" s="88"/>
      <c r="F1900" s="88" t="s">
        <v>470</v>
      </c>
      <c r="G1900" s="88"/>
      <c r="H1900" s="15">
        <v>110</v>
      </c>
      <c r="I1900" s="247" t="s">
        <v>43</v>
      </c>
      <c r="J1900" s="236" t="str">
        <f>IF(ISBLANK(INDEX('Policy Characteristics'!D:D,MATCH($C1900,'Policy Characteristics'!$C:$C,0))),"",INDEX('Policy Characteristics'!D:D,MATCH($C1900,'Policy Characteristics'!$C:$C,0)))</f>
        <v>R&amp;D Capital Cost Reductions</v>
      </c>
      <c r="K1900" s="76" t="str">
        <f>IF(ISBLANK(INDEX('Policy Characteristics'!E:E,MATCH($C1900,'Policy Characteristics'!$C:$C,0))),"",INDEX('Policy Characteristics'!E:E,MATCH($C1900,'Policy Characteristics'!$C:$C,0)))</f>
        <v>RnD transportation capital cost reduction</v>
      </c>
      <c r="L1900" s="239">
        <f>IF(ISBLANK(INDEX('Policy Characteristics'!F:F,MATCH($C1900,'Policy Characteristics'!$C:$C,0))),"",INDEX('Policy Characteristics'!F:F,MATCH($C1900,'Policy Characteristics'!$C:$C,0)))</f>
        <v>0</v>
      </c>
      <c r="M1900" s="239">
        <f>IF(ISBLANK(INDEX('Policy Characteristics'!G:G,MATCH($C1900,'Policy Characteristics'!$C:$C,0))),"",INDEX('Policy Characteristics'!G:G,MATCH($C1900,'Policy Characteristics'!$C:$C,0)))</f>
        <v>0.4</v>
      </c>
      <c r="N1900" s="239">
        <f>IF(ISBLANK(INDEX('Policy Characteristics'!H:H,MATCH($C1900,'Policy Characteristics'!$C:$C,0))),"",INDEX('Policy Characteristics'!H:H,MATCH($C1900,'Policy Characteristics'!$C:$C,0)))</f>
        <v>0.01</v>
      </c>
      <c r="O1900" s="76" t="str">
        <f>IF(ISBLANK(INDEX('Policy Characteristics'!I:I,MATCH($C1900,'Policy Characteristics'!$C:$C,0))),"",INDEX('Policy Characteristics'!I:I,MATCH($C1900,'Policy Characteristics'!$C:$C,0)))</f>
        <v>% reduction in cost</v>
      </c>
      <c r="P1900" s="76" t="str">
        <f>IF(ISBLANK(INDEX('Policy Characteristics'!J:J,MATCH($C1900,'Policy Characteristics'!$C:$C,0))),"",INDEX('Policy Characteristics'!J:J,MATCH($C1900,'Policy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0" s="76" t="str">
        <f>IF(ISBLANK(INDEX('Policy Characteristics'!K:K,MATCH($C1900,'Policy Characteristics'!$C:$C,0))),"",INDEX('Policy Characteristics'!K:K,MATCH($C1900,'Policy Characteristics'!$C:$C,0)))</f>
        <v>architectural-design.html#rnd</v>
      </c>
      <c r="R1900" s="76" t="str">
        <f>IF(ISBLANK(INDEX('Policy Characteristics'!L:L,MATCH($C1900,'Policy Characteristics'!$C:$C,0))),"",INDEX('Policy Characteristics'!L:L,MATCH($C1900,'Policy Characteristics'!$C:$C,0)))</f>
        <v>research-and-development.html</v>
      </c>
    </row>
    <row r="1901" spans="1:18" x14ac:dyDescent="0.25">
      <c r="A1901" s="76" t="str">
        <f>IF(ISBLANK(INDEX('Policy Characteristics'!A:A,MATCH($C1901,'Policy Characteristics'!$C:$C,0))),"",INDEX('Policy Characteristics'!A:A,MATCH($C1901,'Policy Characteristics'!$C:$C,0)))</f>
        <v>Research and Development</v>
      </c>
      <c r="B1901" s="234" t="str">
        <f>IF(ISBLANK(INDEX('Policy Characteristics'!B:B,MATCH($C1901,'Policy Characteristics'!$C:$C,0))),"",INDEX('Policy Characteristics'!B:B,MATCH($C1901,'Policy Characteristics'!$C:$C,0)))</f>
        <v>Capital Cost Reduction</v>
      </c>
      <c r="C1901" s="76" t="str">
        <f t="shared" si="60"/>
        <v>RnD Transportation Capital Cost Perc Reduction</v>
      </c>
      <c r="D1901" s="88" t="s">
        <v>494</v>
      </c>
      <c r="E1901" s="88"/>
      <c r="F1901" s="88" t="s">
        <v>471</v>
      </c>
      <c r="G1901" s="88"/>
      <c r="H1901" s="15">
        <v>111</v>
      </c>
      <c r="I1901" s="247" t="s">
        <v>43</v>
      </c>
      <c r="J1901" s="236" t="str">
        <f>IF(ISBLANK(INDEX('Policy Characteristics'!D:D,MATCH($C1901,'Policy Characteristics'!$C:$C,0))),"",INDEX('Policy Characteristics'!D:D,MATCH($C1901,'Policy Characteristics'!$C:$C,0)))</f>
        <v>R&amp;D Capital Cost Reductions</v>
      </c>
      <c r="K1901" s="76" t="str">
        <f>IF(ISBLANK(INDEX('Policy Characteristics'!E:E,MATCH($C1901,'Policy Characteristics'!$C:$C,0))),"",INDEX('Policy Characteristics'!E:E,MATCH($C1901,'Policy Characteristics'!$C:$C,0)))</f>
        <v>RnD transportation capital cost reduction</v>
      </c>
      <c r="L1901" s="239">
        <f>IF(ISBLANK(INDEX('Policy Characteristics'!F:F,MATCH($C1901,'Policy Characteristics'!$C:$C,0))),"",INDEX('Policy Characteristics'!F:F,MATCH($C1901,'Policy Characteristics'!$C:$C,0)))</f>
        <v>0</v>
      </c>
      <c r="M1901" s="239">
        <f>IF(ISBLANK(INDEX('Policy Characteristics'!G:G,MATCH($C1901,'Policy Characteristics'!$C:$C,0))),"",INDEX('Policy Characteristics'!G:G,MATCH($C1901,'Policy Characteristics'!$C:$C,0)))</f>
        <v>0.4</v>
      </c>
      <c r="N1901" s="239">
        <f>IF(ISBLANK(INDEX('Policy Characteristics'!H:H,MATCH($C1901,'Policy Characteristics'!$C:$C,0))),"",INDEX('Policy Characteristics'!H:H,MATCH($C1901,'Policy Characteristics'!$C:$C,0)))</f>
        <v>0.01</v>
      </c>
      <c r="O1901" s="76" t="str">
        <f>IF(ISBLANK(INDEX('Policy Characteristics'!I:I,MATCH($C1901,'Policy Characteristics'!$C:$C,0))),"",INDEX('Policy Characteristics'!I:I,MATCH($C1901,'Policy Characteristics'!$C:$C,0)))</f>
        <v>% reduction in cost</v>
      </c>
      <c r="P1901" s="76" t="str">
        <f>IF(ISBLANK(INDEX('Policy Characteristics'!J:J,MATCH($C1901,'Policy Characteristics'!$C:$C,0))),"",INDEX('Policy Characteristics'!J:J,MATCH($C1901,'Policy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1" s="76" t="str">
        <f>IF(ISBLANK(INDEX('Policy Characteristics'!K:K,MATCH($C1901,'Policy Characteristics'!$C:$C,0))),"",INDEX('Policy Characteristics'!K:K,MATCH($C1901,'Policy Characteristics'!$C:$C,0)))</f>
        <v>architectural-design.html#rnd</v>
      </c>
      <c r="R1901" s="76" t="str">
        <f>IF(ISBLANK(INDEX('Policy Characteristics'!L:L,MATCH($C1901,'Policy Characteristics'!$C:$C,0))),"",INDEX('Policy Characteristics'!L:L,MATCH($C1901,'Policy Characteristics'!$C:$C,0)))</f>
        <v>research-and-development.html</v>
      </c>
    </row>
    <row r="1902" spans="1:18" x14ac:dyDescent="0.25">
      <c r="A1902" s="76" t="str">
        <f>IF(ISBLANK(INDEX('Policy Characteristics'!A:A,MATCH($C1902,'Policy Characteristics'!$C:$C,0))),"",INDEX('Policy Characteristics'!A:A,MATCH($C1902,'Policy Characteristics'!$C:$C,0)))</f>
        <v>Research and Development</v>
      </c>
      <c r="B1902" s="234" t="str">
        <f>IF(ISBLANK(INDEX('Policy Characteristics'!B:B,MATCH($C1902,'Policy Characteristics'!$C:$C,0))),"",INDEX('Policy Characteristics'!B:B,MATCH($C1902,'Policy Characteristics'!$C:$C,0)))</f>
        <v>Capital Cost Reduction</v>
      </c>
      <c r="C1902" s="76" t="str">
        <f t="shared" si="60"/>
        <v>RnD Transportation Capital Cost Perc Reduction</v>
      </c>
      <c r="D1902" s="88" t="s">
        <v>495</v>
      </c>
      <c r="E1902" s="88"/>
      <c r="F1902" s="88" t="s">
        <v>472</v>
      </c>
      <c r="G1902" s="88"/>
      <c r="H1902" s="15">
        <v>112</v>
      </c>
      <c r="I1902" s="247" t="s">
        <v>43</v>
      </c>
      <c r="J1902" s="236" t="str">
        <f>IF(ISBLANK(INDEX('Policy Characteristics'!D:D,MATCH($C1902,'Policy Characteristics'!$C:$C,0))),"",INDEX('Policy Characteristics'!D:D,MATCH($C1902,'Policy Characteristics'!$C:$C,0)))</f>
        <v>R&amp;D Capital Cost Reductions</v>
      </c>
      <c r="K1902" s="76" t="str">
        <f>IF(ISBLANK(INDEX('Policy Characteristics'!E:E,MATCH($C1902,'Policy Characteristics'!$C:$C,0))),"",INDEX('Policy Characteristics'!E:E,MATCH($C1902,'Policy Characteristics'!$C:$C,0)))</f>
        <v>RnD transportation capital cost reduction</v>
      </c>
      <c r="L1902" s="239">
        <f>IF(ISBLANK(INDEX('Policy Characteristics'!F:F,MATCH($C1902,'Policy Characteristics'!$C:$C,0))),"",INDEX('Policy Characteristics'!F:F,MATCH($C1902,'Policy Characteristics'!$C:$C,0)))</f>
        <v>0</v>
      </c>
      <c r="M1902" s="239">
        <f>IF(ISBLANK(INDEX('Policy Characteristics'!G:G,MATCH($C1902,'Policy Characteristics'!$C:$C,0))),"",INDEX('Policy Characteristics'!G:G,MATCH($C1902,'Policy Characteristics'!$C:$C,0)))</f>
        <v>0.4</v>
      </c>
      <c r="N1902" s="239">
        <f>IF(ISBLANK(INDEX('Policy Characteristics'!H:H,MATCH($C1902,'Policy Characteristics'!$C:$C,0))),"",INDEX('Policy Characteristics'!H:H,MATCH($C1902,'Policy Characteristics'!$C:$C,0)))</f>
        <v>0.01</v>
      </c>
      <c r="O1902" s="76" t="str">
        <f>IF(ISBLANK(INDEX('Policy Characteristics'!I:I,MATCH($C1902,'Policy Characteristics'!$C:$C,0))),"",INDEX('Policy Characteristics'!I:I,MATCH($C1902,'Policy Characteristics'!$C:$C,0)))</f>
        <v>% reduction in cost</v>
      </c>
      <c r="P1902" s="76" t="str">
        <f>IF(ISBLANK(INDEX('Policy Characteristics'!J:J,MATCH($C1902,'Policy Characteristics'!$C:$C,0))),"",INDEX('Policy Characteristics'!J:J,MATCH($C1902,'Policy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2" s="76" t="str">
        <f>IF(ISBLANK(INDEX('Policy Characteristics'!K:K,MATCH($C1902,'Policy Characteristics'!$C:$C,0))),"",INDEX('Policy Characteristics'!K:K,MATCH($C1902,'Policy Characteristics'!$C:$C,0)))</f>
        <v>architectural-design.html#rnd</v>
      </c>
      <c r="R1902" s="76" t="str">
        <f>IF(ISBLANK(INDEX('Policy Characteristics'!L:L,MATCH($C1902,'Policy Characteristics'!$C:$C,0))),"",INDEX('Policy Characteristics'!L:L,MATCH($C1902,'Policy Characteristics'!$C:$C,0)))</f>
        <v>research-and-development.html</v>
      </c>
    </row>
    <row r="1903" spans="1:18" x14ac:dyDescent="0.25">
      <c r="A1903" s="76" t="str">
        <f>IF(ISBLANK(INDEX('Policy Characteristics'!A:A,MATCH($C1903,'Policy Characteristics'!$C:$C,0))),"",INDEX('Policy Characteristics'!A:A,MATCH($C1903,'Policy Characteristics'!$C:$C,0)))</f>
        <v>Research and Development</v>
      </c>
      <c r="B1903" s="234" t="str">
        <f>IF(ISBLANK(INDEX('Policy Characteristics'!B:B,MATCH($C1903,'Policy Characteristics'!$C:$C,0))),"",INDEX('Policy Characteristics'!B:B,MATCH($C1903,'Policy Characteristics'!$C:$C,0)))</f>
        <v>Capital Cost Reduction</v>
      </c>
      <c r="C1903" s="76" t="str">
        <f t="shared" si="60"/>
        <v>RnD Transportation Capital Cost Perc Reduction</v>
      </c>
      <c r="D1903" s="88" t="s">
        <v>749</v>
      </c>
      <c r="E1903" s="88"/>
      <c r="F1903" s="88" t="s">
        <v>1031</v>
      </c>
      <c r="G1903" s="88"/>
      <c r="H1903" s="15">
        <v>113</v>
      </c>
      <c r="I1903" s="247" t="s">
        <v>43</v>
      </c>
      <c r="J1903" s="236" t="str">
        <f>IF(ISBLANK(INDEX('Policy Characteristics'!D:D,MATCH($C1903,'Policy Characteristics'!$C:$C,0))),"",INDEX('Policy Characteristics'!D:D,MATCH($C1903,'Policy Characteristics'!$C:$C,0)))</f>
        <v>R&amp;D Capital Cost Reductions</v>
      </c>
      <c r="K1903" s="76" t="str">
        <f>IF(ISBLANK(INDEX('Policy Characteristics'!E:E,MATCH($C1903,'Policy Characteristics'!$C:$C,0))),"",INDEX('Policy Characteristics'!E:E,MATCH($C1903,'Policy Characteristics'!$C:$C,0)))</f>
        <v>RnD transportation capital cost reduction</v>
      </c>
      <c r="L1903" s="239">
        <f>IF(ISBLANK(INDEX('Policy Characteristics'!F:F,MATCH($C1903,'Policy Characteristics'!$C:$C,0))),"",INDEX('Policy Characteristics'!F:F,MATCH($C1903,'Policy Characteristics'!$C:$C,0)))</f>
        <v>0</v>
      </c>
      <c r="M1903" s="239">
        <f>IF(ISBLANK(INDEX('Policy Characteristics'!G:G,MATCH($C1903,'Policy Characteristics'!$C:$C,0))),"",INDEX('Policy Characteristics'!G:G,MATCH($C1903,'Policy Characteristics'!$C:$C,0)))</f>
        <v>0.4</v>
      </c>
      <c r="N1903" s="239">
        <f>IF(ISBLANK(INDEX('Policy Characteristics'!H:H,MATCH($C1903,'Policy Characteristics'!$C:$C,0))),"",INDEX('Policy Characteristics'!H:H,MATCH($C1903,'Policy Characteristics'!$C:$C,0)))</f>
        <v>0.01</v>
      </c>
      <c r="O1903" s="76" t="str">
        <f>IF(ISBLANK(INDEX('Policy Characteristics'!I:I,MATCH($C1903,'Policy Characteristics'!$C:$C,0))),"",INDEX('Policy Characteristics'!I:I,MATCH($C1903,'Policy Characteristics'!$C:$C,0)))</f>
        <v>% reduction in cost</v>
      </c>
      <c r="P1903" s="76" t="str">
        <f>IF(ISBLANK(INDEX('Policy Characteristics'!J:J,MATCH($C1903,'Policy Characteristics'!$C:$C,0))),"",INDEX('Policy Characteristics'!J:J,MATCH($C1903,'Policy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3" s="76" t="str">
        <f>IF(ISBLANK(INDEX('Policy Characteristics'!K:K,MATCH($C1903,'Policy Characteristics'!$C:$C,0))),"",INDEX('Policy Characteristics'!K:K,MATCH($C1903,'Policy Characteristics'!$C:$C,0)))</f>
        <v>architectural-design.html#rnd</v>
      </c>
      <c r="R1903" s="76" t="str">
        <f>IF(ISBLANK(INDEX('Policy Characteristics'!L:L,MATCH($C1903,'Policy Characteristics'!$C:$C,0))),"",INDEX('Policy Characteristics'!L:L,MATCH($C1903,'Policy Characteristics'!$C:$C,0)))</f>
        <v>research-and-development.html</v>
      </c>
    </row>
    <row r="1904" spans="1:18" x14ac:dyDescent="0.25">
      <c r="A1904" s="76" t="str">
        <f>IF(ISBLANK(INDEX('Policy Characteristics'!A:A,MATCH($C1904,'Policy Characteristics'!$C:$C,0))),"",INDEX('Policy Characteristics'!A:A,MATCH($C1904,'Policy Characteristics'!$C:$C,0)))</f>
        <v>Research and Development</v>
      </c>
      <c r="B1904" s="234" t="str">
        <f>IF(ISBLANK(INDEX('Policy Characteristics'!B:B,MATCH($C1904,'Policy Characteristics'!$C:$C,0))),"",INDEX('Policy Characteristics'!B:B,MATCH($C1904,'Policy Characteristics'!$C:$C,0)))</f>
        <v>Capital Cost Reduction</v>
      </c>
      <c r="C1904" s="76" t="str">
        <f t="shared" si="60"/>
        <v>RnD Transportation Capital Cost Perc Reduction</v>
      </c>
      <c r="D1904" s="88" t="s">
        <v>748</v>
      </c>
      <c r="E1904" s="88"/>
      <c r="F1904" s="88" t="s">
        <v>1032</v>
      </c>
      <c r="G1904" s="88"/>
      <c r="H1904" s="15">
        <v>523</v>
      </c>
      <c r="I1904" s="247" t="s">
        <v>43</v>
      </c>
      <c r="J1904" s="236" t="str">
        <f>IF(ISBLANK(INDEX('Policy Characteristics'!D:D,MATCH($C1904,'Policy Characteristics'!$C:$C,0))),"",INDEX('Policy Characteristics'!D:D,MATCH($C1904,'Policy Characteristics'!$C:$C,0)))</f>
        <v>R&amp;D Capital Cost Reductions</v>
      </c>
      <c r="K1904" s="76" t="str">
        <f>IF(ISBLANK(INDEX('Policy Characteristics'!E:E,MATCH($C1904,'Policy Characteristics'!$C:$C,0))),"",INDEX('Policy Characteristics'!E:E,MATCH($C1904,'Policy Characteristics'!$C:$C,0)))</f>
        <v>RnD transportation capital cost reduction</v>
      </c>
      <c r="L1904" s="239">
        <f>IF(ISBLANK(INDEX('Policy Characteristics'!F:F,MATCH($C1904,'Policy Characteristics'!$C:$C,0))),"",INDEX('Policy Characteristics'!F:F,MATCH($C1904,'Policy Characteristics'!$C:$C,0)))</f>
        <v>0</v>
      </c>
      <c r="M1904" s="239">
        <f>IF(ISBLANK(INDEX('Policy Characteristics'!G:G,MATCH($C1904,'Policy Characteristics'!$C:$C,0))),"",INDEX('Policy Characteristics'!G:G,MATCH($C1904,'Policy Characteristics'!$C:$C,0)))</f>
        <v>0.4</v>
      </c>
      <c r="N1904" s="239">
        <f>IF(ISBLANK(INDEX('Policy Characteristics'!H:H,MATCH($C1904,'Policy Characteristics'!$C:$C,0))),"",INDEX('Policy Characteristics'!H:H,MATCH($C1904,'Policy Characteristics'!$C:$C,0)))</f>
        <v>0.01</v>
      </c>
      <c r="O1904" s="76" t="str">
        <f>IF(ISBLANK(INDEX('Policy Characteristics'!I:I,MATCH($C1904,'Policy Characteristics'!$C:$C,0))),"",INDEX('Policy Characteristics'!I:I,MATCH($C1904,'Policy Characteristics'!$C:$C,0)))</f>
        <v>% reduction in cost</v>
      </c>
      <c r="P1904" s="76" t="str">
        <f>IF(ISBLANK(INDEX('Policy Characteristics'!J:J,MATCH($C1904,'Policy Characteristics'!$C:$C,0))),"",INDEX('Policy Characteristics'!J:J,MATCH($C1904,'Policy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4" s="76" t="str">
        <f>IF(ISBLANK(INDEX('Policy Characteristics'!K:K,MATCH($C1904,'Policy Characteristics'!$C:$C,0))),"",INDEX('Policy Characteristics'!K:K,MATCH($C1904,'Policy Characteristics'!$C:$C,0)))</f>
        <v>architectural-design.html#rnd</v>
      </c>
      <c r="R1904" s="76" t="str">
        <f>IF(ISBLANK(INDEX('Policy Characteristics'!L:L,MATCH($C1904,'Policy Characteristics'!$C:$C,0))),"",INDEX('Policy Characteristics'!L:L,MATCH($C1904,'Policy Characteristics'!$C:$C,0)))</f>
        <v>research-and-development.html</v>
      </c>
    </row>
    <row r="1905" spans="1:18" s="143" customFormat="1" x14ac:dyDescent="0.25">
      <c r="A1905" s="76" t="str">
        <f>IF(ISBLANK(INDEX('Policy Characteristics'!A:A,MATCH($C1905,'Policy Characteristics'!$C:$C,0))),"",INDEX('Policy Characteristics'!A:A,MATCH($C1905,'Policy Characteristics'!$C:$C,0)))</f>
        <v>Research and Development</v>
      </c>
      <c r="B1905" s="234" t="str">
        <f>IF(ISBLANK(INDEX('Policy Characteristics'!B:B,MATCH($C1905,'Policy Characteristics'!$C:$C,0))),"",INDEX('Policy Characteristics'!B:B,MATCH($C1905,'Policy Characteristics'!$C:$C,0)))</f>
        <v>Direct Air Capture</v>
      </c>
      <c r="C1905" s="143" t="s">
        <v>1042</v>
      </c>
      <c r="D1905" s="78"/>
      <c r="E1905" s="78"/>
      <c r="F1905" s="78"/>
      <c r="G1905" s="78"/>
      <c r="H1905" s="80">
        <v>525</v>
      </c>
      <c r="I1905" s="235" t="s">
        <v>43</v>
      </c>
      <c r="J1905" s="236" t="str">
        <f>IF(ISBLANK(INDEX('Policy Characteristics'!D:D,MATCH($C1905,'Policy Characteristics'!$C:$C,0))),"",INDEX('Policy Characteristics'!D:D,MATCH($C1905,'Policy Characteristics'!$C:$C,0)))</f>
        <v>Carbon Dioxide Removal</v>
      </c>
      <c r="K1905" s="76" t="str">
        <f>IF(ISBLANK(INDEX('Policy Characteristics'!E:E,MATCH($C1905,'Policy Characteristics'!$C:$C,0))),"",INDEX('Policy Characteristics'!E:E,MATCH($C1905,'Policy Characteristics'!$C:$C,0)))</f>
        <v>geoeng direct air capture</v>
      </c>
      <c r="L1905" s="239">
        <f>IF(ISBLANK(INDEX('Policy Characteristics'!F:F,MATCH($C1905,'Policy Characteristics'!$C:$C,0))),"",INDEX('Policy Characteristics'!F:F,MATCH($C1905,'Policy Characteristics'!$C:$C,0)))</f>
        <v>0</v>
      </c>
      <c r="M1905" s="239">
        <f>IF(ISBLANK(INDEX('Policy Characteristics'!G:G,MATCH($C1905,'Policy Characteristics'!$C:$C,0))),"",INDEX('Policy Characteristics'!G:G,MATCH($C1905,'Policy Characteristics'!$C:$C,0)))</f>
        <v>1</v>
      </c>
      <c r="N1905" s="239">
        <f>IF(ISBLANK(INDEX('Policy Characteristics'!H:H,MATCH($C1905,'Policy Characteristics'!$C:$C,0))),"",INDEX('Policy Characteristics'!H:H,MATCH($C1905,'Policy Characteristics'!$C:$C,0)))</f>
        <v>0.01</v>
      </c>
      <c r="O1905" s="76" t="str">
        <f>IF(ISBLANK(INDEX('Policy Characteristics'!I:I,MATCH($C1905,'Policy Characteristics'!$C:$C,0))),"",INDEX('Policy Characteristics'!I:I,MATCH($C1905,'Policy Characteristics'!$C:$C,0)))</f>
        <v>% of potential achieved</v>
      </c>
      <c r="P1905" s="76" t="str">
        <f>IF(ISBLANK(INDEX('Policy Characteristics'!J:J,MATCH($C1905,'Policy Characteristics'!$C:$C,0))),"",INDEX('Policy Characteristics'!J:J,MATCH($C1905,'Policy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905" s="76" t="str">
        <f>IF(ISBLANK(INDEX('Policy Characteristics'!K:K,MATCH($C1905,'Policy Characteristics'!$C:$C,0))),"",INDEX('Policy Characteristics'!K:K,MATCH($C1905,'Policy Characteristics'!$C:$C,0)))</f>
        <v>direct-air-capture.html#dac</v>
      </c>
      <c r="R1905" s="76" t="str">
        <f>IF(ISBLANK(INDEX('Policy Characteristics'!L:L,MATCH($C1905,'Policy Characteristics'!$C:$C,0))),"",INDEX('Policy Characteristics'!L:L,MATCH($C1905,'Policy Characteristics'!$C:$C,0)))</f>
        <v>direct-air-capture.html</v>
      </c>
    </row>
    <row r="1906" spans="1:18" s="143" customFormat="1" x14ac:dyDescent="0.25">
      <c r="A1906" s="76" t="str">
        <f>IF(ISBLANK(INDEX('Policy Characteristics'!A:A,MATCH($C1906,'Policy Characteristics'!$C:$C,0))),"",INDEX('Policy Characteristics'!A:A,MATCH($C1906,'Policy Characteristics'!$C:$C,0)))</f>
        <v>Research and Development</v>
      </c>
      <c r="B1906" s="234" t="str">
        <f>IF(ISBLANK(INDEX('Policy Characteristics'!B:B,MATCH($C1906,'Policy Characteristics'!$C:$C,0))),"",INDEX('Policy Characteristics'!B:B,MATCH($C1906,'Policy Characteristics'!$C:$C,0)))</f>
        <v>Enhanced Rock Weathering</v>
      </c>
      <c r="C1906" s="143" t="s">
        <v>1909</v>
      </c>
      <c r="D1906" s="78"/>
      <c r="E1906" s="78"/>
      <c r="F1906" s="78"/>
      <c r="G1906" s="78"/>
      <c r="H1906" s="80">
        <v>2313</v>
      </c>
      <c r="I1906" s="235" t="s">
        <v>43</v>
      </c>
      <c r="J1906" s="236" t="str">
        <f>IF(ISBLANK(INDEX('Policy Characteristics'!D:D,MATCH($C1906,'Policy Characteristics'!$C:$C,0))),"",INDEX('Policy Characteristics'!D:D,MATCH($C1906,'Policy Characteristics'!$C:$C,0)))</f>
        <v>Carbon Dioxide Removal</v>
      </c>
      <c r="K1906" s="76" t="str">
        <f>IF(ISBLANK(INDEX('Policy Characteristics'!E:E,MATCH($C1906,'Policy Characteristics'!$C:$C,0))),"",INDEX('Policy Characteristics'!E:E,MATCH($C1906,'Policy Characteristics'!$C:$C,0)))</f>
        <v>geoeng enhanced rock weathering</v>
      </c>
      <c r="L1906" s="239">
        <f>IF(ISBLANK(INDEX('Policy Characteristics'!F:F,MATCH($C1906,'Policy Characteristics'!$C:$C,0))),"",INDEX('Policy Characteristics'!F:F,MATCH($C1906,'Policy Characteristics'!$C:$C,0)))</f>
        <v>0</v>
      </c>
      <c r="M1906" s="239">
        <f>IF(ISBLANK(INDEX('Policy Characteristics'!G:G,MATCH($C1906,'Policy Characteristics'!$C:$C,0))),"",INDEX('Policy Characteristics'!G:G,MATCH($C1906,'Policy Characteristics'!$C:$C,0)))</f>
        <v>1</v>
      </c>
      <c r="N1906" s="239">
        <f>IF(ISBLANK(INDEX('Policy Characteristics'!H:H,MATCH($C1906,'Policy Characteristics'!$C:$C,0))),"",INDEX('Policy Characteristics'!H:H,MATCH($C1906,'Policy Characteristics'!$C:$C,0)))</f>
        <v>0.01</v>
      </c>
      <c r="O1906" s="76" t="str">
        <f>IF(ISBLANK(INDEX('Policy Characteristics'!I:I,MATCH($C1906,'Policy Characteristics'!$C:$C,0))),"",INDEX('Policy Characteristics'!I:I,MATCH($C1906,'Policy Characteristics'!$C:$C,0)))</f>
        <v>% of potential achieved</v>
      </c>
      <c r="P1906" s="76" t="str">
        <f>IF(ISBLANK(INDEX('Policy Characteristics'!J:J,MATCH($C1906,'Policy Characteristics'!$C:$C,0))),"",INDEX('Policy Characteristics'!J:J,MATCH($C1906,'Policy Characteristics'!$C:$C,0)))</f>
        <v>**Description:**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v>
      </c>
      <c r="Q1906" s="76" t="str">
        <f>IF(ISBLANK(INDEX('Policy Characteristics'!K:K,MATCH($C1906,'Policy Characteristics'!$C:$C,0))),"",INDEX('Policy Characteristics'!K:K,MATCH($C1906,'Policy Characteristics'!$C:$C,0)))</f>
        <v/>
      </c>
      <c r="R1906" s="76" t="str">
        <f>IF(ISBLANK(INDEX('Policy Characteristics'!L:L,MATCH($C1906,'Policy Characteristics'!$C:$C,0))),"",INDEX('Policy Characteristics'!L:L,MATCH($C1906,'Policy Characteristics'!$C:$C,0)))</f>
        <v/>
      </c>
    </row>
    <row r="1907" spans="1:18" x14ac:dyDescent="0.25">
      <c r="A1907" s="76" t="str">
        <f>IF(ISBLANK(INDEX('Policy Characteristics'!A:A,MATCH($C1907,'Policy Characteristics'!$C:$C,0))),"",INDEX('Policy Characteristics'!A:A,MATCH($C1907,'Policy Characteristics'!$C:$C,0)))</f>
        <v>Research and Development</v>
      </c>
      <c r="B1907" s="234" t="str">
        <f>IF(ISBLANK(INDEX('Policy Characteristics'!B:B,MATCH($C1907,'Policy Characteristics'!$C:$C,0))),"",INDEX('Policy Characteristics'!B:B,MATCH($C1907,'Policy Characteristics'!$C:$C,0)))</f>
        <v>Fuel Use Reduction</v>
      </c>
      <c r="C1907" t="s">
        <v>291</v>
      </c>
      <c r="D1907" s="88" t="s">
        <v>114</v>
      </c>
      <c r="E1907" s="88"/>
      <c r="F1907" s="88" t="s">
        <v>313</v>
      </c>
      <c r="G1907" s="88"/>
      <c r="H1907" s="15">
        <v>114</v>
      </c>
      <c r="I1907" s="247" t="s">
        <v>43</v>
      </c>
      <c r="J1907" s="236" t="str">
        <f>IF(ISBLANK(INDEX('Policy Characteristics'!D:D,MATCH($C1907,'Policy Characteristics'!$C:$C,0))),"",INDEX('Policy Characteristics'!D:D,MATCH($C1907,'Policy Characteristics'!$C:$C,0)))</f>
        <v>R&amp;D Fuel Use Reductions</v>
      </c>
      <c r="K1907" s="76" t="str">
        <f>IF(ISBLANK(INDEX('Policy Characteristics'!E:E,MATCH($C1907,'Policy Characteristics'!$C:$C,0))),"",INDEX('Policy Characteristics'!E:E,MATCH($C1907,'Policy Characteristics'!$C:$C,0)))</f>
        <v>RnD building fuel use reduction</v>
      </c>
      <c r="L1907" s="239">
        <f>IF(ISBLANK(INDEX('Policy Characteristics'!F:F,MATCH($C1907,'Policy Characteristics'!$C:$C,0))),"",INDEX('Policy Characteristics'!F:F,MATCH($C1907,'Policy Characteristics'!$C:$C,0)))</f>
        <v>0</v>
      </c>
      <c r="M1907" s="239">
        <f>IF(ISBLANK(INDEX('Policy Characteristics'!G:G,MATCH($C1907,'Policy Characteristics'!$C:$C,0))),"",INDEX('Policy Characteristics'!G:G,MATCH($C1907,'Policy Characteristics'!$C:$C,0)))</f>
        <v>0.4</v>
      </c>
      <c r="N1907" s="239">
        <f>IF(ISBLANK(INDEX('Policy Characteristics'!H:H,MATCH($C1907,'Policy Characteristics'!$C:$C,0))),"",INDEX('Policy Characteristics'!H:H,MATCH($C1907,'Policy Characteristics'!$C:$C,0)))</f>
        <v>0.01</v>
      </c>
      <c r="O1907" s="76" t="str">
        <f>IF(ISBLANK(INDEX('Policy Characteristics'!I:I,MATCH($C1907,'Policy Characteristics'!$C:$C,0))),"",INDEX('Policy Characteristics'!I:I,MATCH($C1907,'Policy Characteristics'!$C:$C,0)))</f>
        <v>% reduction in fuel use</v>
      </c>
      <c r="P1907" s="76" t="str">
        <f>IF(ISBLANK(INDEX('Policy Characteristics'!J:J,MATCH($C1907,'Policy Characteristics'!$C:$C,0))),"",INDEX('Policy Characteristics'!J:J,MATCH($C1907,'Policy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7" s="76" t="str">
        <f>IF(ISBLANK(INDEX('Policy Characteristics'!K:K,MATCH($C1907,'Policy Characteristics'!$C:$C,0))),"",INDEX('Policy Characteristics'!K:K,MATCH($C1907,'Policy Characteristics'!$C:$C,0)))</f>
        <v>architectural-design.html#rnd</v>
      </c>
      <c r="R1907" s="76" t="str">
        <f>IF(ISBLANK(INDEX('Policy Characteristics'!L:L,MATCH($C1907,'Policy Characteristics'!$C:$C,0))),"",INDEX('Policy Characteristics'!L:L,MATCH($C1907,'Policy Characteristics'!$C:$C,0)))</f>
        <v>research-and-development.html</v>
      </c>
    </row>
    <row r="1908" spans="1:18" x14ac:dyDescent="0.25">
      <c r="A1908" s="76" t="str">
        <f>IF(ISBLANK(INDEX('Policy Characteristics'!A:A,MATCH($C1908,'Policy Characteristics'!$C:$C,0))),"",INDEX('Policy Characteristics'!A:A,MATCH($C1908,'Policy Characteristics'!$C:$C,0)))</f>
        <v>Research and Development</v>
      </c>
      <c r="B1908" s="234" t="str">
        <f>IF(ISBLANK(INDEX('Policy Characteristics'!B:B,MATCH($C1908,'Policy Characteristics'!$C:$C,0))),"",INDEX('Policy Characteristics'!B:B,MATCH($C1908,'Policy Characteristics'!$C:$C,0)))</f>
        <v>Fuel Use Reduction</v>
      </c>
      <c r="C1908" s="76" t="str">
        <f t="shared" ref="C1908:C1912" si="61">C$1907</f>
        <v>RnD Building Fuel Use Perc Reduction</v>
      </c>
      <c r="D1908" s="88" t="s">
        <v>115</v>
      </c>
      <c r="E1908" s="88"/>
      <c r="F1908" s="88" t="s">
        <v>314</v>
      </c>
      <c r="G1908" s="88"/>
      <c r="H1908" s="15">
        <v>115</v>
      </c>
      <c r="I1908" s="247" t="s">
        <v>43</v>
      </c>
      <c r="J1908" s="236" t="str">
        <f>IF(ISBLANK(INDEX('Policy Characteristics'!D:D,MATCH($C1908,'Policy Characteristics'!$C:$C,0))),"",INDEX('Policy Characteristics'!D:D,MATCH($C1908,'Policy Characteristics'!$C:$C,0)))</f>
        <v>R&amp;D Fuel Use Reductions</v>
      </c>
      <c r="K1908" s="76" t="str">
        <f>IF(ISBLANK(INDEX('Policy Characteristics'!E:E,MATCH($C1908,'Policy Characteristics'!$C:$C,0))),"",INDEX('Policy Characteristics'!E:E,MATCH($C1908,'Policy Characteristics'!$C:$C,0)))</f>
        <v>RnD building fuel use reduction</v>
      </c>
      <c r="L1908" s="239">
        <f>IF(ISBLANK(INDEX('Policy Characteristics'!F:F,MATCH($C1908,'Policy Characteristics'!$C:$C,0))),"",INDEX('Policy Characteristics'!F:F,MATCH($C1908,'Policy Characteristics'!$C:$C,0)))</f>
        <v>0</v>
      </c>
      <c r="M1908" s="239">
        <f>IF(ISBLANK(INDEX('Policy Characteristics'!G:G,MATCH($C1908,'Policy Characteristics'!$C:$C,0))),"",INDEX('Policy Characteristics'!G:G,MATCH($C1908,'Policy Characteristics'!$C:$C,0)))</f>
        <v>0.4</v>
      </c>
      <c r="N1908" s="239">
        <f>IF(ISBLANK(INDEX('Policy Characteristics'!H:H,MATCH($C1908,'Policy Characteristics'!$C:$C,0))),"",INDEX('Policy Characteristics'!H:H,MATCH($C1908,'Policy Characteristics'!$C:$C,0)))</f>
        <v>0.01</v>
      </c>
      <c r="O1908" s="76" t="str">
        <f>IF(ISBLANK(INDEX('Policy Characteristics'!I:I,MATCH($C1908,'Policy Characteristics'!$C:$C,0))),"",INDEX('Policy Characteristics'!I:I,MATCH($C1908,'Policy Characteristics'!$C:$C,0)))</f>
        <v>% reduction in fuel use</v>
      </c>
      <c r="P1908" s="76" t="str">
        <f>IF(ISBLANK(INDEX('Policy Characteristics'!J:J,MATCH($C1908,'Policy Characteristics'!$C:$C,0))),"",INDEX('Policy Characteristics'!J:J,MATCH($C1908,'Policy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8" s="76" t="str">
        <f>IF(ISBLANK(INDEX('Policy Characteristics'!K:K,MATCH($C1908,'Policy Characteristics'!$C:$C,0))),"",INDEX('Policy Characteristics'!K:K,MATCH($C1908,'Policy Characteristics'!$C:$C,0)))</f>
        <v>architectural-design.html#rnd</v>
      </c>
      <c r="R1908" s="76" t="str">
        <f>IF(ISBLANK(INDEX('Policy Characteristics'!L:L,MATCH($C1908,'Policy Characteristics'!$C:$C,0))),"",INDEX('Policy Characteristics'!L:L,MATCH($C1908,'Policy Characteristics'!$C:$C,0)))</f>
        <v>research-and-development.html</v>
      </c>
    </row>
    <row r="1909" spans="1:18" x14ac:dyDescent="0.25">
      <c r="A1909" s="76" t="str">
        <f>IF(ISBLANK(INDEX('Policy Characteristics'!A:A,MATCH($C1909,'Policy Characteristics'!$C:$C,0))),"",INDEX('Policy Characteristics'!A:A,MATCH($C1909,'Policy Characteristics'!$C:$C,0)))</f>
        <v>Research and Development</v>
      </c>
      <c r="B1909" s="234" t="str">
        <f>IF(ISBLANK(INDEX('Policy Characteristics'!B:B,MATCH($C1909,'Policy Characteristics'!$C:$C,0))),"",INDEX('Policy Characteristics'!B:B,MATCH($C1909,'Policy Characteristics'!$C:$C,0)))</f>
        <v>Fuel Use Reduction</v>
      </c>
      <c r="C1909" s="76" t="str">
        <f t="shared" si="61"/>
        <v>RnD Building Fuel Use Perc Reduction</v>
      </c>
      <c r="D1909" s="88" t="s">
        <v>116</v>
      </c>
      <c r="E1909" s="88"/>
      <c r="F1909" s="88" t="s">
        <v>315</v>
      </c>
      <c r="G1909" s="88"/>
      <c r="H1909" s="15">
        <v>750</v>
      </c>
      <c r="I1909" s="247" t="s">
        <v>44</v>
      </c>
      <c r="J1909" s="236" t="str">
        <f>IF(ISBLANK(INDEX('Policy Characteristics'!D:D,MATCH($C1909,'Policy Characteristics'!$C:$C,0))),"",INDEX('Policy Characteristics'!D:D,MATCH($C1909,'Policy Characteristics'!$C:$C,0)))</f>
        <v>R&amp;D Fuel Use Reductions</v>
      </c>
      <c r="K1909" s="76" t="str">
        <f>IF(ISBLANK(INDEX('Policy Characteristics'!E:E,MATCH($C1909,'Policy Characteristics'!$C:$C,0))),"",INDEX('Policy Characteristics'!E:E,MATCH($C1909,'Policy Characteristics'!$C:$C,0)))</f>
        <v>RnD building fuel use reduction</v>
      </c>
      <c r="L1909" s="239">
        <f>IF(ISBLANK(INDEX('Policy Characteristics'!F:F,MATCH($C1909,'Policy Characteristics'!$C:$C,0))),"",INDEX('Policy Characteristics'!F:F,MATCH($C1909,'Policy Characteristics'!$C:$C,0)))</f>
        <v>0</v>
      </c>
      <c r="M1909" s="239">
        <f>IF(ISBLANK(INDEX('Policy Characteristics'!G:G,MATCH($C1909,'Policy Characteristics'!$C:$C,0))),"",INDEX('Policy Characteristics'!G:G,MATCH($C1909,'Policy Characteristics'!$C:$C,0)))</f>
        <v>0.4</v>
      </c>
      <c r="N1909" s="239">
        <f>IF(ISBLANK(INDEX('Policy Characteristics'!H:H,MATCH($C1909,'Policy Characteristics'!$C:$C,0))),"",INDEX('Policy Characteristics'!H:H,MATCH($C1909,'Policy Characteristics'!$C:$C,0)))</f>
        <v>0.01</v>
      </c>
      <c r="O1909" s="76" t="str">
        <f>IF(ISBLANK(INDEX('Policy Characteristics'!I:I,MATCH($C1909,'Policy Characteristics'!$C:$C,0))),"",INDEX('Policy Characteristics'!I:I,MATCH($C1909,'Policy Characteristics'!$C:$C,0)))</f>
        <v>% reduction in fuel use</v>
      </c>
      <c r="P1909" s="76" t="str">
        <f>IF(ISBLANK(INDEX('Policy Characteristics'!J:J,MATCH($C1909,'Policy Characteristics'!$C:$C,0))),"",INDEX('Policy Characteristics'!J:J,MATCH($C1909,'Policy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9" s="76" t="str">
        <f>IF(ISBLANK(INDEX('Policy Characteristics'!K:K,MATCH($C1909,'Policy Characteristics'!$C:$C,0))),"",INDEX('Policy Characteristics'!K:K,MATCH($C1909,'Policy Characteristics'!$C:$C,0)))</f>
        <v>architectural-design.html#rnd</v>
      </c>
      <c r="R1909" s="76" t="str">
        <f>IF(ISBLANK(INDEX('Policy Characteristics'!L:L,MATCH($C1909,'Policy Characteristics'!$C:$C,0))),"",INDEX('Policy Characteristics'!L:L,MATCH($C1909,'Policy Characteristics'!$C:$C,0)))</f>
        <v>research-and-development.html</v>
      </c>
    </row>
    <row r="1910" spans="1:18" x14ac:dyDescent="0.25">
      <c r="A1910" s="76" t="str">
        <f>IF(ISBLANK(INDEX('Policy Characteristics'!A:A,MATCH($C1910,'Policy Characteristics'!$C:$C,0))),"",INDEX('Policy Characteristics'!A:A,MATCH($C1910,'Policy Characteristics'!$C:$C,0)))</f>
        <v>Research and Development</v>
      </c>
      <c r="B1910" s="234" t="str">
        <f>IF(ISBLANK(INDEX('Policy Characteristics'!B:B,MATCH($C1910,'Policy Characteristics'!$C:$C,0))),"",INDEX('Policy Characteristics'!B:B,MATCH($C1910,'Policy Characteristics'!$C:$C,0)))</f>
        <v>Fuel Use Reduction</v>
      </c>
      <c r="C1910" s="76" t="str">
        <f t="shared" si="61"/>
        <v>RnD Building Fuel Use Perc Reduction</v>
      </c>
      <c r="D1910" s="88" t="s">
        <v>117</v>
      </c>
      <c r="E1910" s="88"/>
      <c r="F1910" s="88" t="s">
        <v>316</v>
      </c>
      <c r="G1910" s="88"/>
      <c r="H1910" s="15">
        <v>117</v>
      </c>
      <c r="I1910" s="247" t="s">
        <v>43</v>
      </c>
      <c r="J1910" s="236" t="str">
        <f>IF(ISBLANK(INDEX('Policy Characteristics'!D:D,MATCH($C1910,'Policy Characteristics'!$C:$C,0))),"",INDEX('Policy Characteristics'!D:D,MATCH($C1910,'Policy Characteristics'!$C:$C,0)))</f>
        <v>R&amp;D Fuel Use Reductions</v>
      </c>
      <c r="K1910" s="76" t="str">
        <f>IF(ISBLANK(INDEX('Policy Characteristics'!E:E,MATCH($C1910,'Policy Characteristics'!$C:$C,0))),"",INDEX('Policy Characteristics'!E:E,MATCH($C1910,'Policy Characteristics'!$C:$C,0)))</f>
        <v>RnD building fuel use reduction</v>
      </c>
      <c r="L1910" s="239">
        <f>IF(ISBLANK(INDEX('Policy Characteristics'!F:F,MATCH($C1910,'Policy Characteristics'!$C:$C,0))),"",INDEX('Policy Characteristics'!F:F,MATCH($C1910,'Policy Characteristics'!$C:$C,0)))</f>
        <v>0</v>
      </c>
      <c r="M1910" s="239">
        <f>IF(ISBLANK(INDEX('Policy Characteristics'!G:G,MATCH($C1910,'Policy Characteristics'!$C:$C,0))),"",INDEX('Policy Characteristics'!G:G,MATCH($C1910,'Policy Characteristics'!$C:$C,0)))</f>
        <v>0.4</v>
      </c>
      <c r="N1910" s="239">
        <f>IF(ISBLANK(INDEX('Policy Characteristics'!H:H,MATCH($C1910,'Policy Characteristics'!$C:$C,0))),"",INDEX('Policy Characteristics'!H:H,MATCH($C1910,'Policy Characteristics'!$C:$C,0)))</f>
        <v>0.01</v>
      </c>
      <c r="O1910" s="76" t="str">
        <f>IF(ISBLANK(INDEX('Policy Characteristics'!I:I,MATCH($C1910,'Policy Characteristics'!$C:$C,0))),"",INDEX('Policy Characteristics'!I:I,MATCH($C1910,'Policy Characteristics'!$C:$C,0)))</f>
        <v>% reduction in fuel use</v>
      </c>
      <c r="P1910" s="76" t="str">
        <f>IF(ISBLANK(INDEX('Policy Characteristics'!J:J,MATCH($C1910,'Policy Characteristics'!$C:$C,0))),"",INDEX('Policy Characteristics'!J:J,MATCH($C1910,'Policy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0" s="76" t="str">
        <f>IF(ISBLANK(INDEX('Policy Characteristics'!K:K,MATCH($C1910,'Policy Characteristics'!$C:$C,0))),"",INDEX('Policy Characteristics'!K:K,MATCH($C1910,'Policy Characteristics'!$C:$C,0)))</f>
        <v>architectural-design.html#rnd</v>
      </c>
      <c r="R1910" s="76" t="str">
        <f>IF(ISBLANK(INDEX('Policy Characteristics'!L:L,MATCH($C1910,'Policy Characteristics'!$C:$C,0))),"",INDEX('Policy Characteristics'!L:L,MATCH($C1910,'Policy Characteristics'!$C:$C,0)))</f>
        <v>research-and-development.html</v>
      </c>
    </row>
    <row r="1911" spans="1:18" x14ac:dyDescent="0.25">
      <c r="A1911" s="76" t="str">
        <f>IF(ISBLANK(INDEX('Policy Characteristics'!A:A,MATCH($C1911,'Policy Characteristics'!$C:$C,0))),"",INDEX('Policy Characteristics'!A:A,MATCH($C1911,'Policy Characteristics'!$C:$C,0)))</f>
        <v>Research and Development</v>
      </c>
      <c r="B1911" s="234" t="str">
        <f>IF(ISBLANK(INDEX('Policy Characteristics'!B:B,MATCH($C1911,'Policy Characteristics'!$C:$C,0))),"",INDEX('Policy Characteristics'!B:B,MATCH($C1911,'Policy Characteristics'!$C:$C,0)))</f>
        <v>Fuel Use Reduction</v>
      </c>
      <c r="C1911" s="76" t="str">
        <f t="shared" si="61"/>
        <v>RnD Building Fuel Use Perc Reduction</v>
      </c>
      <c r="D1911" s="88" t="s">
        <v>118</v>
      </c>
      <c r="E1911" s="88"/>
      <c r="F1911" s="88" t="s">
        <v>317</v>
      </c>
      <c r="G1911" s="88"/>
      <c r="H1911" s="15">
        <v>118</v>
      </c>
      <c r="I1911" s="247" t="s">
        <v>43</v>
      </c>
      <c r="J1911" s="236" t="str">
        <f>IF(ISBLANK(INDEX('Policy Characteristics'!D:D,MATCH($C1911,'Policy Characteristics'!$C:$C,0))),"",INDEX('Policy Characteristics'!D:D,MATCH($C1911,'Policy Characteristics'!$C:$C,0)))</f>
        <v>R&amp;D Fuel Use Reductions</v>
      </c>
      <c r="K1911" s="76" t="str">
        <f>IF(ISBLANK(INDEX('Policy Characteristics'!E:E,MATCH($C1911,'Policy Characteristics'!$C:$C,0))),"",INDEX('Policy Characteristics'!E:E,MATCH($C1911,'Policy Characteristics'!$C:$C,0)))</f>
        <v>RnD building fuel use reduction</v>
      </c>
      <c r="L1911" s="239">
        <f>IF(ISBLANK(INDEX('Policy Characteristics'!F:F,MATCH($C1911,'Policy Characteristics'!$C:$C,0))),"",INDEX('Policy Characteristics'!F:F,MATCH($C1911,'Policy Characteristics'!$C:$C,0)))</f>
        <v>0</v>
      </c>
      <c r="M1911" s="239">
        <f>IF(ISBLANK(INDEX('Policy Characteristics'!G:G,MATCH($C1911,'Policy Characteristics'!$C:$C,0))),"",INDEX('Policy Characteristics'!G:G,MATCH($C1911,'Policy Characteristics'!$C:$C,0)))</f>
        <v>0.4</v>
      </c>
      <c r="N1911" s="239">
        <f>IF(ISBLANK(INDEX('Policy Characteristics'!H:H,MATCH($C1911,'Policy Characteristics'!$C:$C,0))),"",INDEX('Policy Characteristics'!H:H,MATCH($C1911,'Policy Characteristics'!$C:$C,0)))</f>
        <v>0.01</v>
      </c>
      <c r="O1911" s="76" t="str">
        <f>IF(ISBLANK(INDEX('Policy Characteristics'!I:I,MATCH($C1911,'Policy Characteristics'!$C:$C,0))),"",INDEX('Policy Characteristics'!I:I,MATCH($C1911,'Policy Characteristics'!$C:$C,0)))</f>
        <v>% reduction in fuel use</v>
      </c>
      <c r="P1911" s="76" t="str">
        <f>IF(ISBLANK(INDEX('Policy Characteristics'!J:J,MATCH($C1911,'Policy Characteristics'!$C:$C,0))),"",INDEX('Policy Characteristics'!J:J,MATCH($C1911,'Policy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1" s="76" t="str">
        <f>IF(ISBLANK(INDEX('Policy Characteristics'!K:K,MATCH($C1911,'Policy Characteristics'!$C:$C,0))),"",INDEX('Policy Characteristics'!K:K,MATCH($C1911,'Policy Characteristics'!$C:$C,0)))</f>
        <v>architectural-design.html#rnd</v>
      </c>
      <c r="R1911" s="76" t="str">
        <f>IF(ISBLANK(INDEX('Policy Characteristics'!L:L,MATCH($C1911,'Policy Characteristics'!$C:$C,0))),"",INDEX('Policy Characteristics'!L:L,MATCH($C1911,'Policy Characteristics'!$C:$C,0)))</f>
        <v>research-and-development.html</v>
      </c>
    </row>
    <row r="1912" spans="1:18" x14ac:dyDescent="0.25">
      <c r="A1912" s="76" t="str">
        <f>IF(ISBLANK(INDEX('Policy Characteristics'!A:A,MATCH($C1912,'Policy Characteristics'!$C:$C,0))),"",INDEX('Policy Characteristics'!A:A,MATCH($C1912,'Policy Characteristics'!$C:$C,0)))</f>
        <v>Research and Development</v>
      </c>
      <c r="B1912" s="234" t="str">
        <f>IF(ISBLANK(INDEX('Policy Characteristics'!B:B,MATCH($C1912,'Policy Characteristics'!$C:$C,0))),"",INDEX('Policy Characteristics'!B:B,MATCH($C1912,'Policy Characteristics'!$C:$C,0)))</f>
        <v>Fuel Use Reduction</v>
      </c>
      <c r="C1912" s="76" t="str">
        <f t="shared" si="61"/>
        <v>RnD Building Fuel Use Perc Reduction</v>
      </c>
      <c r="D1912" s="88" t="s">
        <v>119</v>
      </c>
      <c r="E1912" s="88"/>
      <c r="F1912" s="88" t="s">
        <v>318</v>
      </c>
      <c r="G1912" s="88"/>
      <c r="H1912" s="15">
        <v>119</v>
      </c>
      <c r="I1912" s="247" t="s">
        <v>43</v>
      </c>
      <c r="J1912" s="236" t="str">
        <f>IF(ISBLANK(INDEX('Policy Characteristics'!D:D,MATCH($C1912,'Policy Characteristics'!$C:$C,0))),"",INDEX('Policy Characteristics'!D:D,MATCH($C1912,'Policy Characteristics'!$C:$C,0)))</f>
        <v>R&amp;D Fuel Use Reductions</v>
      </c>
      <c r="K1912" s="76" t="str">
        <f>IF(ISBLANK(INDEX('Policy Characteristics'!E:E,MATCH($C1912,'Policy Characteristics'!$C:$C,0))),"",INDEX('Policy Characteristics'!E:E,MATCH($C1912,'Policy Characteristics'!$C:$C,0)))</f>
        <v>RnD building fuel use reduction</v>
      </c>
      <c r="L1912" s="239">
        <f>IF(ISBLANK(INDEX('Policy Characteristics'!F:F,MATCH($C1912,'Policy Characteristics'!$C:$C,0))),"",INDEX('Policy Characteristics'!F:F,MATCH($C1912,'Policy Characteristics'!$C:$C,0)))</f>
        <v>0</v>
      </c>
      <c r="M1912" s="239">
        <f>IF(ISBLANK(INDEX('Policy Characteristics'!G:G,MATCH($C1912,'Policy Characteristics'!$C:$C,0))),"",INDEX('Policy Characteristics'!G:G,MATCH($C1912,'Policy Characteristics'!$C:$C,0)))</f>
        <v>0.4</v>
      </c>
      <c r="N1912" s="239">
        <f>IF(ISBLANK(INDEX('Policy Characteristics'!H:H,MATCH($C1912,'Policy Characteristics'!$C:$C,0))),"",INDEX('Policy Characteristics'!H:H,MATCH($C1912,'Policy Characteristics'!$C:$C,0)))</f>
        <v>0.01</v>
      </c>
      <c r="O1912" s="76" t="str">
        <f>IF(ISBLANK(INDEX('Policy Characteristics'!I:I,MATCH($C1912,'Policy Characteristics'!$C:$C,0))),"",INDEX('Policy Characteristics'!I:I,MATCH($C1912,'Policy Characteristics'!$C:$C,0)))</f>
        <v>% reduction in fuel use</v>
      </c>
      <c r="P1912" s="76" t="str">
        <f>IF(ISBLANK(INDEX('Policy Characteristics'!J:J,MATCH($C1912,'Policy Characteristics'!$C:$C,0))),"",INDEX('Policy Characteristics'!J:J,MATCH($C1912,'Policy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2" s="76" t="str">
        <f>IF(ISBLANK(INDEX('Policy Characteristics'!K:K,MATCH($C1912,'Policy Characteristics'!$C:$C,0))),"",INDEX('Policy Characteristics'!K:K,MATCH($C1912,'Policy Characteristics'!$C:$C,0)))</f>
        <v>architectural-design.html#rnd</v>
      </c>
      <c r="R1912" s="76" t="str">
        <f>IF(ISBLANK(INDEX('Policy Characteristics'!L:L,MATCH($C1912,'Policy Characteristics'!$C:$C,0))),"",INDEX('Policy Characteristics'!L:L,MATCH($C1912,'Policy Characteristics'!$C:$C,0)))</f>
        <v>research-and-development.html</v>
      </c>
    </row>
    <row r="1913" spans="1:18" x14ac:dyDescent="0.25">
      <c r="A1913" s="76" t="str">
        <f>IF(ISBLANK(INDEX('Policy Characteristics'!A:A,MATCH($C1913,'Policy Characteristics'!$C:$C,0))),"",INDEX('Policy Characteristics'!A:A,MATCH($C1913,'Policy Characteristics'!$C:$C,0)))</f>
        <v>Research and Development</v>
      </c>
      <c r="B1913" s="234" t="str">
        <f>IF(ISBLANK(INDEX('Policy Characteristics'!B:B,MATCH($C1913,'Policy Characteristics'!$C:$C,0))),"",INDEX('Policy Characteristics'!B:B,MATCH($C1913,'Policy Characteristics'!$C:$C,0)))</f>
        <v>Fuel Use Reduction</v>
      </c>
      <c r="C1913" t="s">
        <v>292</v>
      </c>
      <c r="D1913" s="88"/>
      <c r="E1913" s="88"/>
      <c r="F1913" s="88" t="s">
        <v>26</v>
      </c>
      <c r="G1913" s="88"/>
      <c r="H1913" s="15">
        <v>120</v>
      </c>
      <c r="I1913" s="247" t="s">
        <v>43</v>
      </c>
      <c r="J1913" s="236" t="str">
        <f>IF(ISBLANK(INDEX('Policy Characteristics'!D:D,MATCH($C1913,'Policy Characteristics'!$C:$C,0))),"",INDEX('Policy Characteristics'!D:D,MATCH($C1913,'Policy Characteristics'!$C:$C,0)))</f>
        <v>R&amp;D Fuel Use Reductions</v>
      </c>
      <c r="K1913" s="76" t="str">
        <f>IF(ISBLANK(INDEX('Policy Characteristics'!E:E,MATCH($C1913,'Policy Characteristics'!$C:$C,0))),"",INDEX('Policy Characteristics'!E:E,MATCH($C1913,'Policy Characteristics'!$C:$C,0)))</f>
        <v>RnD CCS fuel use reduction</v>
      </c>
      <c r="L1913" s="239">
        <f>IF(ISBLANK(INDEX('Policy Characteristics'!F:F,MATCH($C1913,'Policy Characteristics'!$C:$C,0))),"",INDEX('Policy Characteristics'!F:F,MATCH($C1913,'Policy Characteristics'!$C:$C,0)))</f>
        <v>0</v>
      </c>
      <c r="M1913" s="239">
        <f>IF(ISBLANK(INDEX('Policy Characteristics'!G:G,MATCH($C1913,'Policy Characteristics'!$C:$C,0))),"",INDEX('Policy Characteristics'!G:G,MATCH($C1913,'Policy Characteristics'!$C:$C,0)))</f>
        <v>0.4</v>
      </c>
      <c r="N1913" s="239">
        <f>IF(ISBLANK(INDEX('Policy Characteristics'!H:H,MATCH($C1913,'Policy Characteristics'!$C:$C,0))),"",INDEX('Policy Characteristics'!H:H,MATCH($C1913,'Policy Characteristics'!$C:$C,0)))</f>
        <v>0.01</v>
      </c>
      <c r="O1913" s="76" t="str">
        <f>IF(ISBLANK(INDEX('Policy Characteristics'!I:I,MATCH($C1913,'Policy Characteristics'!$C:$C,0))),"",INDEX('Policy Characteristics'!I:I,MATCH($C1913,'Policy Characteristics'!$C:$C,0)))</f>
        <v>% reduction in fuel use</v>
      </c>
      <c r="P1913" s="76" t="str">
        <f>IF(ISBLANK(INDEX('Policy Characteristics'!J:J,MATCH($C1913,'Policy Characteristics'!$C:$C,0))),"",INDEX('Policy Characteristics'!J:J,MATCH($C1913,'Policy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3" s="76" t="str">
        <f>IF(ISBLANK(INDEX('Policy Characteristics'!K:K,MATCH($C1913,'Policy Characteristics'!$C:$C,0))),"",INDEX('Policy Characteristics'!K:K,MATCH($C1913,'Policy Characteristics'!$C:$C,0)))</f>
        <v>architectural-design.html#rnd</v>
      </c>
      <c r="R1913" s="76" t="str">
        <f>IF(ISBLANK(INDEX('Policy Characteristics'!L:L,MATCH($C1913,'Policy Characteristics'!$C:$C,0))),"",INDEX('Policy Characteristics'!L:L,MATCH($C1913,'Policy Characteristics'!$C:$C,0)))</f>
        <v>research-and-development.html</v>
      </c>
    </row>
    <row r="1914" spans="1:18" x14ac:dyDescent="0.25">
      <c r="A1914" s="76" t="str">
        <f>IF(ISBLANK(INDEX('Policy Characteristics'!A:A,MATCH($C1914,'Policy Characteristics'!$C:$C,0))),"",INDEX('Policy Characteristics'!A:A,MATCH($C1914,'Policy Characteristics'!$C:$C,0)))</f>
        <v>Research and Development</v>
      </c>
      <c r="B1914" s="234" t="str">
        <f>IF(ISBLANK(INDEX('Policy Characteristics'!B:B,MATCH($C1914,'Policy Characteristics'!$C:$C,0))),"",INDEX('Policy Characteristics'!B:B,MATCH($C1914,'Policy Characteristics'!$C:$C,0)))</f>
        <v>Fuel Use Reduction</v>
      </c>
      <c r="C1914" t="s">
        <v>293</v>
      </c>
      <c r="D1914" s="88" t="s">
        <v>445</v>
      </c>
      <c r="E1914" s="88"/>
      <c r="F1914" s="88" t="s">
        <v>448</v>
      </c>
      <c r="G1914" s="88"/>
      <c r="H1914" s="15">
        <v>121</v>
      </c>
      <c r="I1914" s="247" t="s">
        <v>43</v>
      </c>
      <c r="J1914" s="236" t="str">
        <f>IF(ISBLANK(INDEX('Policy Characteristics'!D:D,MATCH($C1914,'Policy Characteristics'!$C:$C,0))),"",INDEX('Policy Characteristics'!D:D,MATCH($C1914,'Policy Characteristics'!$C:$C,0)))</f>
        <v>R&amp;D Fuel Use Reductions</v>
      </c>
      <c r="K1914" s="76" t="str">
        <f>IF(ISBLANK(INDEX('Policy Characteristics'!E:E,MATCH($C1914,'Policy Characteristics'!$C:$C,0))),"",INDEX('Policy Characteristics'!E:E,MATCH($C1914,'Policy Characteristics'!$C:$C,0)))</f>
        <v>RnD electricity fuel use reduction</v>
      </c>
      <c r="L1914" s="239">
        <f>IF(ISBLANK(INDEX('Policy Characteristics'!F:F,MATCH($C1914,'Policy Characteristics'!$C:$C,0))),"",INDEX('Policy Characteristics'!F:F,MATCH($C1914,'Policy Characteristics'!$C:$C,0)))</f>
        <v>0</v>
      </c>
      <c r="M1914" s="239">
        <f>IF(ISBLANK(INDEX('Policy Characteristics'!G:G,MATCH($C1914,'Policy Characteristics'!$C:$C,0))),"",INDEX('Policy Characteristics'!G:G,MATCH($C1914,'Policy Characteristics'!$C:$C,0)))</f>
        <v>0.4</v>
      </c>
      <c r="N1914" s="239">
        <f>IF(ISBLANK(INDEX('Policy Characteristics'!H:H,MATCH($C1914,'Policy Characteristics'!$C:$C,0))),"",INDEX('Policy Characteristics'!H:H,MATCH($C1914,'Policy Characteristics'!$C:$C,0)))</f>
        <v>0.01</v>
      </c>
      <c r="O1914" s="76" t="str">
        <f>IF(ISBLANK(INDEX('Policy Characteristics'!I:I,MATCH($C1914,'Policy Characteristics'!$C:$C,0))),"",INDEX('Policy Characteristics'!I:I,MATCH($C1914,'Policy Characteristics'!$C:$C,0)))</f>
        <v>% reduction in fuel use</v>
      </c>
      <c r="P1914" s="76" t="str">
        <f>IF(ISBLANK(INDEX('Policy Characteristics'!J:J,MATCH($C1914,'Policy Characteristics'!$C:$C,0))),"",INDEX('Policy Characteristics'!J:J,MATCH($C1914,'Policy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4" s="76" t="str">
        <f>IF(ISBLANK(INDEX('Policy Characteristics'!K:K,MATCH($C1914,'Policy Characteristics'!$C:$C,0))),"",INDEX('Policy Characteristics'!K:K,MATCH($C1914,'Policy Characteristics'!$C:$C,0)))</f>
        <v>architectural-design.html#rnd</v>
      </c>
      <c r="R1914" s="76" t="str">
        <f>IF(ISBLANK(INDEX('Policy Characteristics'!L:L,MATCH($C1914,'Policy Characteristics'!$C:$C,0))),"",INDEX('Policy Characteristics'!L:L,MATCH($C1914,'Policy Characteristics'!$C:$C,0)))</f>
        <v>research-and-development.html</v>
      </c>
    </row>
    <row r="1915" spans="1:18" x14ac:dyDescent="0.25">
      <c r="A1915" s="76" t="str">
        <f>IF(ISBLANK(INDEX('Policy Characteristics'!A:A,MATCH($C1915,'Policy Characteristics'!$C:$C,0))),"",INDEX('Policy Characteristics'!A:A,MATCH($C1915,'Policy Characteristics'!$C:$C,0)))</f>
        <v>Research and Development</v>
      </c>
      <c r="B1915" s="234" t="str">
        <f>IF(ISBLANK(INDEX('Policy Characteristics'!B:B,MATCH($C1915,'Policy Characteristics'!$C:$C,0))),"",INDEX('Policy Characteristics'!B:B,MATCH($C1915,'Policy Characteristics'!$C:$C,0)))</f>
        <v>Fuel Use Reduction</v>
      </c>
      <c r="C1915" s="76" t="str">
        <f t="shared" ref="C1915:C1937" si="62">C$1914</f>
        <v>RnD Electricity Fuel Use Perc Reduction</v>
      </c>
      <c r="D1915" s="78" t="s">
        <v>1663</v>
      </c>
      <c r="E1915" s="88"/>
      <c r="F1915" s="78" t="s">
        <v>1675</v>
      </c>
      <c r="G1915" s="88"/>
      <c r="H1915" s="15">
        <v>122</v>
      </c>
      <c r="I1915" s="247" t="s">
        <v>43</v>
      </c>
      <c r="J1915" s="236" t="str">
        <f>IF(ISBLANK(INDEX('Policy Characteristics'!D:D,MATCH($C1915,'Policy Characteristics'!$C:$C,0))),"",INDEX('Policy Characteristics'!D:D,MATCH($C1915,'Policy Characteristics'!$C:$C,0)))</f>
        <v>R&amp;D Fuel Use Reductions</v>
      </c>
      <c r="K1915" s="76" t="str">
        <f>IF(ISBLANK(INDEX('Policy Characteristics'!E:E,MATCH($C1915,'Policy Characteristics'!$C:$C,0))),"",INDEX('Policy Characteristics'!E:E,MATCH($C1915,'Policy Characteristics'!$C:$C,0)))</f>
        <v>RnD electricity fuel use reduction</v>
      </c>
      <c r="L1915" s="239">
        <f>IF(ISBLANK(INDEX('Policy Characteristics'!F:F,MATCH($C1915,'Policy Characteristics'!$C:$C,0))),"",INDEX('Policy Characteristics'!F:F,MATCH($C1915,'Policy Characteristics'!$C:$C,0)))</f>
        <v>0</v>
      </c>
      <c r="M1915" s="239">
        <f>IF(ISBLANK(INDEX('Policy Characteristics'!G:G,MATCH($C1915,'Policy Characteristics'!$C:$C,0))),"",INDEX('Policy Characteristics'!G:G,MATCH($C1915,'Policy Characteristics'!$C:$C,0)))</f>
        <v>0.4</v>
      </c>
      <c r="N1915" s="239">
        <f>IF(ISBLANK(INDEX('Policy Characteristics'!H:H,MATCH($C1915,'Policy Characteristics'!$C:$C,0))),"",INDEX('Policy Characteristics'!H:H,MATCH($C1915,'Policy Characteristics'!$C:$C,0)))</f>
        <v>0.01</v>
      </c>
      <c r="O1915" s="76" t="str">
        <f>IF(ISBLANK(INDEX('Policy Characteristics'!I:I,MATCH($C1915,'Policy Characteristics'!$C:$C,0))),"",INDEX('Policy Characteristics'!I:I,MATCH($C1915,'Policy Characteristics'!$C:$C,0)))</f>
        <v>% reduction in fuel use</v>
      </c>
      <c r="P1915" s="76" t="str">
        <f>IF(ISBLANK(INDEX('Policy Characteristics'!J:J,MATCH($C1915,'Policy Characteristics'!$C:$C,0))),"",INDEX('Policy Characteristics'!J:J,MATCH($C1915,'Policy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5" s="76" t="str">
        <f>IF(ISBLANK(INDEX('Policy Characteristics'!K:K,MATCH($C1915,'Policy Characteristics'!$C:$C,0))),"",INDEX('Policy Characteristics'!K:K,MATCH($C1915,'Policy Characteristics'!$C:$C,0)))</f>
        <v>architectural-design.html#rnd</v>
      </c>
      <c r="R1915" s="76" t="str">
        <f>IF(ISBLANK(INDEX('Policy Characteristics'!L:L,MATCH($C1915,'Policy Characteristics'!$C:$C,0))),"",INDEX('Policy Characteristics'!L:L,MATCH($C1915,'Policy Characteristics'!$C:$C,0)))</f>
        <v>research-and-development.html</v>
      </c>
    </row>
    <row r="1916" spans="1:18" x14ac:dyDescent="0.25">
      <c r="A1916" s="76" t="str">
        <f>IF(ISBLANK(INDEX('Policy Characteristics'!A:A,MATCH($C1916,'Policy Characteristics'!$C:$C,0))),"",INDEX('Policy Characteristics'!A:A,MATCH($C1916,'Policy Characteristics'!$C:$C,0)))</f>
        <v>Research and Development</v>
      </c>
      <c r="B1916" s="234" t="str">
        <f>IF(ISBLANK(INDEX('Policy Characteristics'!B:B,MATCH($C1916,'Policy Characteristics'!$C:$C,0))),"",INDEX('Policy Characteristics'!B:B,MATCH($C1916,'Policy Characteristics'!$C:$C,0)))</f>
        <v>Fuel Use Reduction</v>
      </c>
      <c r="C1916" s="76" t="str">
        <f t="shared" si="62"/>
        <v>RnD Electricity Fuel Use Perc Reduction</v>
      </c>
      <c r="D1916" s="78" t="s">
        <v>1664</v>
      </c>
      <c r="E1916" s="88"/>
      <c r="F1916" s="78" t="s">
        <v>1676</v>
      </c>
      <c r="G1916" s="88"/>
      <c r="H1916" s="15">
        <v>123</v>
      </c>
      <c r="I1916" s="247" t="s">
        <v>43</v>
      </c>
      <c r="J1916" s="236" t="str">
        <f>IF(ISBLANK(INDEX('Policy Characteristics'!D:D,MATCH($C1916,'Policy Characteristics'!$C:$C,0))),"",INDEX('Policy Characteristics'!D:D,MATCH($C1916,'Policy Characteristics'!$C:$C,0)))</f>
        <v>R&amp;D Fuel Use Reductions</v>
      </c>
      <c r="K1916" s="76" t="str">
        <f>IF(ISBLANK(INDEX('Policy Characteristics'!E:E,MATCH($C1916,'Policy Characteristics'!$C:$C,0))),"",INDEX('Policy Characteristics'!E:E,MATCH($C1916,'Policy Characteristics'!$C:$C,0)))</f>
        <v>RnD electricity fuel use reduction</v>
      </c>
      <c r="L1916" s="239">
        <f>IF(ISBLANK(INDEX('Policy Characteristics'!F:F,MATCH($C1916,'Policy Characteristics'!$C:$C,0))),"",INDEX('Policy Characteristics'!F:F,MATCH($C1916,'Policy Characteristics'!$C:$C,0)))</f>
        <v>0</v>
      </c>
      <c r="M1916" s="239">
        <f>IF(ISBLANK(INDEX('Policy Characteristics'!G:G,MATCH($C1916,'Policy Characteristics'!$C:$C,0))),"",INDEX('Policy Characteristics'!G:G,MATCH($C1916,'Policy Characteristics'!$C:$C,0)))</f>
        <v>0.4</v>
      </c>
      <c r="N1916" s="239">
        <f>IF(ISBLANK(INDEX('Policy Characteristics'!H:H,MATCH($C1916,'Policy Characteristics'!$C:$C,0))),"",INDEX('Policy Characteristics'!H:H,MATCH($C1916,'Policy Characteristics'!$C:$C,0)))</f>
        <v>0.01</v>
      </c>
      <c r="O1916" s="76" t="str">
        <f>IF(ISBLANK(INDEX('Policy Characteristics'!I:I,MATCH($C1916,'Policy Characteristics'!$C:$C,0))),"",INDEX('Policy Characteristics'!I:I,MATCH($C1916,'Policy Characteristics'!$C:$C,0)))</f>
        <v>% reduction in fuel use</v>
      </c>
      <c r="P1916" s="76" t="str">
        <f>IF(ISBLANK(INDEX('Policy Characteristics'!J:J,MATCH($C1916,'Policy Characteristics'!$C:$C,0))),"",INDEX('Policy Characteristics'!J:J,MATCH($C1916,'Policy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6" s="76" t="str">
        <f>IF(ISBLANK(INDEX('Policy Characteristics'!K:K,MATCH($C1916,'Policy Characteristics'!$C:$C,0))),"",INDEX('Policy Characteristics'!K:K,MATCH($C1916,'Policy Characteristics'!$C:$C,0)))</f>
        <v>architectural-design.html#rnd</v>
      </c>
      <c r="R1916" s="76" t="str">
        <f>IF(ISBLANK(INDEX('Policy Characteristics'!L:L,MATCH($C1916,'Policy Characteristics'!$C:$C,0))),"",INDEX('Policy Characteristics'!L:L,MATCH($C1916,'Policy Characteristics'!$C:$C,0)))</f>
        <v>research-and-development.html</v>
      </c>
    </row>
    <row r="1917" spans="1:18" x14ac:dyDescent="0.25">
      <c r="A1917" s="76" t="str">
        <f>IF(ISBLANK(INDEX('Policy Characteristics'!A:A,MATCH($C1917,'Policy Characteristics'!$C:$C,0))),"",INDEX('Policy Characteristics'!A:A,MATCH($C1917,'Policy Characteristics'!$C:$C,0)))</f>
        <v>Research and Development</v>
      </c>
      <c r="B1917" s="234" t="str">
        <f>IF(ISBLANK(INDEX('Policy Characteristics'!B:B,MATCH($C1917,'Policy Characteristics'!$C:$C,0))),"",INDEX('Policy Characteristics'!B:B,MATCH($C1917,'Policy Characteristics'!$C:$C,0)))</f>
        <v>Fuel Use Reduction</v>
      </c>
      <c r="C1917" s="76" t="str">
        <f t="shared" si="62"/>
        <v>RnD Electricity Fuel Use Perc Reduction</v>
      </c>
      <c r="D1917" s="78" t="s">
        <v>76</v>
      </c>
      <c r="E1917" s="88"/>
      <c r="F1917" s="78" t="s">
        <v>1677</v>
      </c>
      <c r="G1917" s="88"/>
      <c r="H1917" s="15">
        <v>751</v>
      </c>
      <c r="I1917" s="247" t="s">
        <v>44</v>
      </c>
      <c r="J1917" s="236" t="str">
        <f>IF(ISBLANK(INDEX('Policy Characteristics'!D:D,MATCH($C1917,'Policy Characteristics'!$C:$C,0))),"",INDEX('Policy Characteristics'!D:D,MATCH($C1917,'Policy Characteristics'!$C:$C,0)))</f>
        <v>R&amp;D Fuel Use Reductions</v>
      </c>
      <c r="K1917" s="76" t="str">
        <f>IF(ISBLANK(INDEX('Policy Characteristics'!E:E,MATCH($C1917,'Policy Characteristics'!$C:$C,0))),"",INDEX('Policy Characteristics'!E:E,MATCH($C1917,'Policy Characteristics'!$C:$C,0)))</f>
        <v>RnD electricity fuel use reduction</v>
      </c>
      <c r="L1917" s="239">
        <f>IF(ISBLANK(INDEX('Policy Characteristics'!F:F,MATCH($C1917,'Policy Characteristics'!$C:$C,0))),"",INDEX('Policy Characteristics'!F:F,MATCH($C1917,'Policy Characteristics'!$C:$C,0)))</f>
        <v>0</v>
      </c>
      <c r="M1917" s="239">
        <f>IF(ISBLANK(INDEX('Policy Characteristics'!G:G,MATCH($C1917,'Policy Characteristics'!$C:$C,0))),"",INDEX('Policy Characteristics'!G:G,MATCH($C1917,'Policy Characteristics'!$C:$C,0)))</f>
        <v>0.4</v>
      </c>
      <c r="N1917" s="239">
        <f>IF(ISBLANK(INDEX('Policy Characteristics'!H:H,MATCH($C1917,'Policy Characteristics'!$C:$C,0))),"",INDEX('Policy Characteristics'!H:H,MATCH($C1917,'Policy Characteristics'!$C:$C,0)))</f>
        <v>0.01</v>
      </c>
      <c r="O1917" s="76" t="str">
        <f>IF(ISBLANK(INDEX('Policy Characteristics'!I:I,MATCH($C1917,'Policy Characteristics'!$C:$C,0))),"",INDEX('Policy Characteristics'!I:I,MATCH($C1917,'Policy Characteristics'!$C:$C,0)))</f>
        <v>% reduction in fuel use</v>
      </c>
      <c r="P1917" s="76" t="str">
        <f>IF(ISBLANK(INDEX('Policy Characteristics'!J:J,MATCH($C1917,'Policy Characteristics'!$C:$C,0))),"",INDEX('Policy Characteristics'!J:J,MATCH($C1917,'Policy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7" s="76" t="str">
        <f>IF(ISBLANK(INDEX('Policy Characteristics'!K:K,MATCH($C1917,'Policy Characteristics'!$C:$C,0))),"",INDEX('Policy Characteristics'!K:K,MATCH($C1917,'Policy Characteristics'!$C:$C,0)))</f>
        <v>architectural-design.html#rnd</v>
      </c>
      <c r="R1917" s="76" t="str">
        <f>IF(ISBLANK(INDEX('Policy Characteristics'!L:L,MATCH($C1917,'Policy Characteristics'!$C:$C,0))),"",INDEX('Policy Characteristics'!L:L,MATCH($C1917,'Policy Characteristics'!$C:$C,0)))</f>
        <v>research-and-development.html</v>
      </c>
    </row>
    <row r="1918" spans="1:18" x14ac:dyDescent="0.25">
      <c r="A1918" s="76" t="str">
        <f>IF(ISBLANK(INDEX('Policy Characteristics'!A:A,MATCH($C1918,'Policy Characteristics'!$C:$C,0))),"",INDEX('Policy Characteristics'!A:A,MATCH($C1918,'Policy Characteristics'!$C:$C,0)))</f>
        <v>Research and Development</v>
      </c>
      <c r="B1918" s="234" t="str">
        <f>IF(ISBLANK(INDEX('Policy Characteristics'!B:B,MATCH($C1918,'Policy Characteristics'!$C:$C,0))),"",INDEX('Policy Characteristics'!B:B,MATCH($C1918,'Policy Characteristics'!$C:$C,0)))</f>
        <v>Fuel Use Reduction</v>
      </c>
      <c r="C1918" s="76" t="str">
        <f t="shared" si="62"/>
        <v>RnD Electricity Fuel Use Perc Reduction</v>
      </c>
      <c r="D1918" s="78" t="s">
        <v>77</v>
      </c>
      <c r="E1918" s="88"/>
      <c r="F1918" s="78" t="s">
        <v>319</v>
      </c>
      <c r="G1918" s="88"/>
      <c r="H1918" s="15">
        <v>752</v>
      </c>
      <c r="I1918" s="247" t="s">
        <v>44</v>
      </c>
      <c r="J1918" s="236" t="str">
        <f>IF(ISBLANK(INDEX('Policy Characteristics'!D:D,MATCH($C1918,'Policy Characteristics'!$C:$C,0))),"",INDEX('Policy Characteristics'!D:D,MATCH($C1918,'Policy Characteristics'!$C:$C,0)))</f>
        <v>R&amp;D Fuel Use Reductions</v>
      </c>
      <c r="K1918" s="76" t="str">
        <f>IF(ISBLANK(INDEX('Policy Characteristics'!E:E,MATCH($C1918,'Policy Characteristics'!$C:$C,0))),"",INDEX('Policy Characteristics'!E:E,MATCH($C1918,'Policy Characteristics'!$C:$C,0)))</f>
        <v>RnD electricity fuel use reduction</v>
      </c>
      <c r="L1918" s="239">
        <f>IF(ISBLANK(INDEX('Policy Characteristics'!F:F,MATCH($C1918,'Policy Characteristics'!$C:$C,0))),"",INDEX('Policy Characteristics'!F:F,MATCH($C1918,'Policy Characteristics'!$C:$C,0)))</f>
        <v>0</v>
      </c>
      <c r="M1918" s="239">
        <f>IF(ISBLANK(INDEX('Policy Characteristics'!G:G,MATCH($C1918,'Policy Characteristics'!$C:$C,0))),"",INDEX('Policy Characteristics'!G:G,MATCH($C1918,'Policy Characteristics'!$C:$C,0)))</f>
        <v>0.4</v>
      </c>
      <c r="N1918" s="239">
        <f>IF(ISBLANK(INDEX('Policy Characteristics'!H:H,MATCH($C1918,'Policy Characteristics'!$C:$C,0))),"",INDEX('Policy Characteristics'!H:H,MATCH($C1918,'Policy Characteristics'!$C:$C,0)))</f>
        <v>0.01</v>
      </c>
      <c r="O1918" s="76" t="str">
        <f>IF(ISBLANK(INDEX('Policy Characteristics'!I:I,MATCH($C1918,'Policy Characteristics'!$C:$C,0))),"",INDEX('Policy Characteristics'!I:I,MATCH($C1918,'Policy Characteristics'!$C:$C,0)))</f>
        <v>% reduction in fuel use</v>
      </c>
      <c r="P1918" s="76" t="str">
        <f>IF(ISBLANK(INDEX('Policy Characteristics'!J:J,MATCH($C1918,'Policy Characteristics'!$C:$C,0))),"",INDEX('Policy Characteristics'!J:J,MATCH($C1918,'Policy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8" s="76" t="str">
        <f>IF(ISBLANK(INDEX('Policy Characteristics'!K:K,MATCH($C1918,'Policy Characteristics'!$C:$C,0))),"",INDEX('Policy Characteristics'!K:K,MATCH($C1918,'Policy Characteristics'!$C:$C,0)))</f>
        <v>architectural-design.html#rnd</v>
      </c>
      <c r="R1918" s="76" t="str">
        <f>IF(ISBLANK(INDEX('Policy Characteristics'!L:L,MATCH($C1918,'Policy Characteristics'!$C:$C,0))),"",INDEX('Policy Characteristics'!L:L,MATCH($C1918,'Policy Characteristics'!$C:$C,0)))</f>
        <v>research-and-development.html</v>
      </c>
    </row>
    <row r="1919" spans="1:18" x14ac:dyDescent="0.25">
      <c r="A1919" s="76" t="str">
        <f>IF(ISBLANK(INDEX('Policy Characteristics'!A:A,MATCH($C1919,'Policy Characteristics'!$C:$C,0))),"",INDEX('Policy Characteristics'!A:A,MATCH($C1919,'Policy Characteristics'!$C:$C,0)))</f>
        <v>Research and Development</v>
      </c>
      <c r="B1919" s="234" t="str">
        <f>IF(ISBLANK(INDEX('Policy Characteristics'!B:B,MATCH($C1919,'Policy Characteristics'!$C:$C,0))),"",INDEX('Policy Characteristics'!B:B,MATCH($C1919,'Policy Characteristics'!$C:$C,0)))</f>
        <v>Fuel Use Reduction</v>
      </c>
      <c r="C1919" s="76" t="str">
        <f t="shared" si="62"/>
        <v>RnD Electricity Fuel Use Perc Reduction</v>
      </c>
      <c r="D1919" s="78" t="s">
        <v>446</v>
      </c>
      <c r="E1919" s="88"/>
      <c r="F1919" s="78" t="s">
        <v>450</v>
      </c>
      <c r="G1919" s="88"/>
      <c r="H1919" s="15">
        <v>753</v>
      </c>
      <c r="I1919" s="247" t="s">
        <v>44</v>
      </c>
      <c r="J1919" s="236" t="str">
        <f>IF(ISBLANK(INDEX('Policy Characteristics'!D:D,MATCH($C1919,'Policy Characteristics'!$C:$C,0))),"",INDEX('Policy Characteristics'!D:D,MATCH($C1919,'Policy Characteristics'!$C:$C,0)))</f>
        <v>R&amp;D Fuel Use Reductions</v>
      </c>
      <c r="K1919" s="76" t="str">
        <f>IF(ISBLANK(INDEX('Policy Characteristics'!E:E,MATCH($C1919,'Policy Characteristics'!$C:$C,0))),"",INDEX('Policy Characteristics'!E:E,MATCH($C1919,'Policy Characteristics'!$C:$C,0)))</f>
        <v>RnD electricity fuel use reduction</v>
      </c>
      <c r="L1919" s="239">
        <f>IF(ISBLANK(INDEX('Policy Characteristics'!F:F,MATCH($C1919,'Policy Characteristics'!$C:$C,0))),"",INDEX('Policy Characteristics'!F:F,MATCH($C1919,'Policy Characteristics'!$C:$C,0)))</f>
        <v>0</v>
      </c>
      <c r="M1919" s="239">
        <f>IF(ISBLANK(INDEX('Policy Characteristics'!G:G,MATCH($C1919,'Policy Characteristics'!$C:$C,0))),"",INDEX('Policy Characteristics'!G:G,MATCH($C1919,'Policy Characteristics'!$C:$C,0)))</f>
        <v>0.4</v>
      </c>
      <c r="N1919" s="239">
        <f>IF(ISBLANK(INDEX('Policy Characteristics'!H:H,MATCH($C1919,'Policy Characteristics'!$C:$C,0))),"",INDEX('Policy Characteristics'!H:H,MATCH($C1919,'Policy Characteristics'!$C:$C,0)))</f>
        <v>0.01</v>
      </c>
      <c r="O1919" s="76" t="str">
        <f>IF(ISBLANK(INDEX('Policy Characteristics'!I:I,MATCH($C1919,'Policy Characteristics'!$C:$C,0))),"",INDEX('Policy Characteristics'!I:I,MATCH($C1919,'Policy Characteristics'!$C:$C,0)))</f>
        <v>% reduction in fuel use</v>
      </c>
      <c r="P1919" s="76" t="str">
        <f>IF(ISBLANK(INDEX('Policy Characteristics'!J:J,MATCH($C1919,'Policy Characteristics'!$C:$C,0))),"",INDEX('Policy Characteristics'!J:J,MATCH($C1919,'Policy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9" s="76" t="str">
        <f>IF(ISBLANK(INDEX('Policy Characteristics'!K:K,MATCH($C1919,'Policy Characteristics'!$C:$C,0))),"",INDEX('Policy Characteristics'!K:K,MATCH($C1919,'Policy Characteristics'!$C:$C,0)))</f>
        <v>architectural-design.html#rnd</v>
      </c>
      <c r="R1919" s="76" t="str">
        <f>IF(ISBLANK(INDEX('Policy Characteristics'!L:L,MATCH($C1919,'Policy Characteristics'!$C:$C,0))),"",INDEX('Policy Characteristics'!L:L,MATCH($C1919,'Policy Characteristics'!$C:$C,0)))</f>
        <v>research-and-development.html</v>
      </c>
    </row>
    <row r="1920" spans="1:18" x14ac:dyDescent="0.25">
      <c r="A1920" s="76" t="str">
        <f>IF(ISBLANK(INDEX('Policy Characteristics'!A:A,MATCH($C1920,'Policy Characteristics'!$C:$C,0))),"",INDEX('Policy Characteristics'!A:A,MATCH($C1920,'Policy Characteristics'!$C:$C,0)))</f>
        <v>Research and Development</v>
      </c>
      <c r="B1920" s="234" t="str">
        <f>IF(ISBLANK(INDEX('Policy Characteristics'!B:B,MATCH($C1920,'Policy Characteristics'!$C:$C,0))),"",INDEX('Policy Characteristics'!B:B,MATCH($C1920,'Policy Characteristics'!$C:$C,0)))</f>
        <v>Fuel Use Reduction</v>
      </c>
      <c r="C1920" s="76" t="str">
        <f t="shared" si="62"/>
        <v>RnD Electricity Fuel Use Perc Reduction</v>
      </c>
      <c r="D1920" s="78" t="s">
        <v>78</v>
      </c>
      <c r="E1920" s="88"/>
      <c r="F1920" s="78" t="s">
        <v>320</v>
      </c>
      <c r="G1920" s="88"/>
      <c r="H1920" s="15">
        <v>754</v>
      </c>
      <c r="I1920" s="247" t="s">
        <v>44</v>
      </c>
      <c r="J1920" s="236" t="str">
        <f>IF(ISBLANK(INDEX('Policy Characteristics'!D:D,MATCH($C1920,'Policy Characteristics'!$C:$C,0))),"",INDEX('Policy Characteristics'!D:D,MATCH($C1920,'Policy Characteristics'!$C:$C,0)))</f>
        <v>R&amp;D Fuel Use Reductions</v>
      </c>
      <c r="K1920" s="76" t="str">
        <f>IF(ISBLANK(INDEX('Policy Characteristics'!E:E,MATCH($C1920,'Policy Characteristics'!$C:$C,0))),"",INDEX('Policy Characteristics'!E:E,MATCH($C1920,'Policy Characteristics'!$C:$C,0)))</f>
        <v>RnD electricity fuel use reduction</v>
      </c>
      <c r="L1920" s="239">
        <f>IF(ISBLANK(INDEX('Policy Characteristics'!F:F,MATCH($C1920,'Policy Characteristics'!$C:$C,0))),"",INDEX('Policy Characteristics'!F:F,MATCH($C1920,'Policy Characteristics'!$C:$C,0)))</f>
        <v>0</v>
      </c>
      <c r="M1920" s="239">
        <f>IF(ISBLANK(INDEX('Policy Characteristics'!G:G,MATCH($C1920,'Policy Characteristics'!$C:$C,0))),"",INDEX('Policy Characteristics'!G:G,MATCH($C1920,'Policy Characteristics'!$C:$C,0)))</f>
        <v>0.4</v>
      </c>
      <c r="N1920" s="239">
        <f>IF(ISBLANK(INDEX('Policy Characteristics'!H:H,MATCH($C1920,'Policy Characteristics'!$C:$C,0))),"",INDEX('Policy Characteristics'!H:H,MATCH($C1920,'Policy Characteristics'!$C:$C,0)))</f>
        <v>0.01</v>
      </c>
      <c r="O1920" s="76" t="str">
        <f>IF(ISBLANK(INDEX('Policy Characteristics'!I:I,MATCH($C1920,'Policy Characteristics'!$C:$C,0))),"",INDEX('Policy Characteristics'!I:I,MATCH($C1920,'Policy Characteristics'!$C:$C,0)))</f>
        <v>% reduction in fuel use</v>
      </c>
      <c r="P1920" s="76" t="str">
        <f>IF(ISBLANK(INDEX('Policy Characteristics'!J:J,MATCH($C1920,'Policy Characteristics'!$C:$C,0))),"",INDEX('Policy Characteristics'!J:J,MATCH($C1920,'Policy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0" s="76" t="str">
        <f>IF(ISBLANK(INDEX('Policy Characteristics'!K:K,MATCH($C1920,'Policy Characteristics'!$C:$C,0))),"",INDEX('Policy Characteristics'!K:K,MATCH($C1920,'Policy Characteristics'!$C:$C,0)))</f>
        <v>architectural-design.html#rnd</v>
      </c>
      <c r="R1920" s="76" t="str">
        <f>IF(ISBLANK(INDEX('Policy Characteristics'!L:L,MATCH($C1920,'Policy Characteristics'!$C:$C,0))),"",INDEX('Policy Characteristics'!L:L,MATCH($C1920,'Policy Characteristics'!$C:$C,0)))</f>
        <v>research-and-development.html</v>
      </c>
    </row>
    <row r="1921" spans="1:18" x14ac:dyDescent="0.25">
      <c r="A1921" s="76" t="str">
        <f>IF(ISBLANK(INDEX('Policy Characteristics'!A:A,MATCH($C1921,'Policy Characteristics'!$C:$C,0))),"",INDEX('Policy Characteristics'!A:A,MATCH($C1921,'Policy Characteristics'!$C:$C,0)))</f>
        <v>Research and Development</v>
      </c>
      <c r="B1921" s="234" t="str">
        <f>IF(ISBLANK(INDEX('Policy Characteristics'!B:B,MATCH($C1921,'Policy Characteristics'!$C:$C,0))),"",INDEX('Policy Characteristics'!B:B,MATCH($C1921,'Policy Characteristics'!$C:$C,0)))</f>
        <v>Fuel Use Reduction</v>
      </c>
      <c r="C1921" s="76" t="str">
        <f t="shared" si="62"/>
        <v>RnD Electricity Fuel Use Perc Reduction</v>
      </c>
      <c r="D1921" s="78" t="s">
        <v>79</v>
      </c>
      <c r="E1921" s="88"/>
      <c r="F1921" s="78" t="s">
        <v>321</v>
      </c>
      <c r="G1921" s="88"/>
      <c r="H1921" s="15">
        <v>124</v>
      </c>
      <c r="I1921" s="247" t="s">
        <v>44</v>
      </c>
      <c r="J1921" s="236" t="str">
        <f>IF(ISBLANK(INDEX('Policy Characteristics'!D:D,MATCH($C1921,'Policy Characteristics'!$C:$C,0))),"",INDEX('Policy Characteristics'!D:D,MATCH($C1921,'Policy Characteristics'!$C:$C,0)))</f>
        <v>R&amp;D Fuel Use Reductions</v>
      </c>
      <c r="K1921" s="76" t="str">
        <f>IF(ISBLANK(INDEX('Policy Characteristics'!E:E,MATCH($C1921,'Policy Characteristics'!$C:$C,0))),"",INDEX('Policy Characteristics'!E:E,MATCH($C1921,'Policy Characteristics'!$C:$C,0)))</f>
        <v>RnD electricity fuel use reduction</v>
      </c>
      <c r="L1921" s="239">
        <f>IF(ISBLANK(INDEX('Policy Characteristics'!F:F,MATCH($C1921,'Policy Characteristics'!$C:$C,0))),"",INDEX('Policy Characteristics'!F:F,MATCH($C1921,'Policy Characteristics'!$C:$C,0)))</f>
        <v>0</v>
      </c>
      <c r="M1921" s="239">
        <f>IF(ISBLANK(INDEX('Policy Characteristics'!G:G,MATCH($C1921,'Policy Characteristics'!$C:$C,0))),"",INDEX('Policy Characteristics'!G:G,MATCH($C1921,'Policy Characteristics'!$C:$C,0)))</f>
        <v>0.4</v>
      </c>
      <c r="N1921" s="239">
        <f>IF(ISBLANK(INDEX('Policy Characteristics'!H:H,MATCH($C1921,'Policy Characteristics'!$C:$C,0))),"",INDEX('Policy Characteristics'!H:H,MATCH($C1921,'Policy Characteristics'!$C:$C,0)))</f>
        <v>0.01</v>
      </c>
      <c r="O1921" s="76" t="str">
        <f>IF(ISBLANK(INDEX('Policy Characteristics'!I:I,MATCH($C1921,'Policy Characteristics'!$C:$C,0))),"",INDEX('Policy Characteristics'!I:I,MATCH($C1921,'Policy Characteristics'!$C:$C,0)))</f>
        <v>% reduction in fuel use</v>
      </c>
      <c r="P1921" s="76" t="str">
        <f>IF(ISBLANK(INDEX('Policy Characteristics'!J:J,MATCH($C1921,'Policy Characteristics'!$C:$C,0))),"",INDEX('Policy Characteristics'!J:J,MATCH($C1921,'Policy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1" s="76" t="str">
        <f>IF(ISBLANK(INDEX('Policy Characteristics'!K:K,MATCH($C1921,'Policy Characteristics'!$C:$C,0))),"",INDEX('Policy Characteristics'!K:K,MATCH($C1921,'Policy Characteristics'!$C:$C,0)))</f>
        <v>architectural-design.html#rnd</v>
      </c>
      <c r="R1921" s="76" t="str">
        <f>IF(ISBLANK(INDEX('Policy Characteristics'!L:L,MATCH($C1921,'Policy Characteristics'!$C:$C,0))),"",INDEX('Policy Characteristics'!L:L,MATCH($C1921,'Policy Characteristics'!$C:$C,0)))</f>
        <v>research-and-development.html</v>
      </c>
    </row>
    <row r="1922" spans="1:18" x14ac:dyDescent="0.25">
      <c r="A1922" s="76" t="str">
        <f>IF(ISBLANK(INDEX('Policy Characteristics'!A:A,MATCH($C1922,'Policy Characteristics'!$C:$C,0))),"",INDEX('Policy Characteristics'!A:A,MATCH($C1922,'Policy Characteristics'!$C:$C,0)))</f>
        <v>Research and Development</v>
      </c>
      <c r="B1922" s="234" t="str">
        <f>IF(ISBLANK(INDEX('Policy Characteristics'!B:B,MATCH($C1922,'Policy Characteristics'!$C:$C,0))),"",INDEX('Policy Characteristics'!B:B,MATCH($C1922,'Policy Characteristics'!$C:$C,0)))</f>
        <v>Fuel Use Reduction</v>
      </c>
      <c r="C1922" s="76" t="str">
        <f t="shared" si="62"/>
        <v>RnD Electricity Fuel Use Perc Reduction</v>
      </c>
      <c r="D1922" s="78" t="s">
        <v>80</v>
      </c>
      <c r="E1922" s="88"/>
      <c r="F1922" s="78" t="s">
        <v>322</v>
      </c>
      <c r="G1922" s="88"/>
      <c r="H1922" s="15">
        <v>193</v>
      </c>
      <c r="I1922" s="247" t="s">
        <v>43</v>
      </c>
      <c r="J1922" s="236" t="str">
        <f>IF(ISBLANK(INDEX('Policy Characteristics'!D:D,MATCH($C1922,'Policy Characteristics'!$C:$C,0))),"",INDEX('Policy Characteristics'!D:D,MATCH($C1922,'Policy Characteristics'!$C:$C,0)))</f>
        <v>R&amp;D Fuel Use Reductions</v>
      </c>
      <c r="K1922" s="76" t="str">
        <f>IF(ISBLANK(INDEX('Policy Characteristics'!E:E,MATCH($C1922,'Policy Characteristics'!$C:$C,0))),"",INDEX('Policy Characteristics'!E:E,MATCH($C1922,'Policy Characteristics'!$C:$C,0)))</f>
        <v>RnD electricity fuel use reduction</v>
      </c>
      <c r="L1922" s="239">
        <f>IF(ISBLANK(INDEX('Policy Characteristics'!F:F,MATCH($C1922,'Policy Characteristics'!$C:$C,0))),"",INDEX('Policy Characteristics'!F:F,MATCH($C1922,'Policy Characteristics'!$C:$C,0)))</f>
        <v>0</v>
      </c>
      <c r="M1922" s="239">
        <f>IF(ISBLANK(INDEX('Policy Characteristics'!G:G,MATCH($C1922,'Policy Characteristics'!$C:$C,0))),"",INDEX('Policy Characteristics'!G:G,MATCH($C1922,'Policy Characteristics'!$C:$C,0)))</f>
        <v>0.4</v>
      </c>
      <c r="N1922" s="239">
        <f>IF(ISBLANK(INDEX('Policy Characteristics'!H:H,MATCH($C1922,'Policy Characteristics'!$C:$C,0))),"",INDEX('Policy Characteristics'!H:H,MATCH($C1922,'Policy Characteristics'!$C:$C,0)))</f>
        <v>0.01</v>
      </c>
      <c r="O1922" s="76" t="str">
        <f>IF(ISBLANK(INDEX('Policy Characteristics'!I:I,MATCH($C1922,'Policy Characteristics'!$C:$C,0))),"",INDEX('Policy Characteristics'!I:I,MATCH($C1922,'Policy Characteristics'!$C:$C,0)))</f>
        <v>% reduction in fuel use</v>
      </c>
      <c r="P1922" s="76" t="str">
        <f>IF(ISBLANK(INDEX('Policy Characteristics'!J:J,MATCH($C1922,'Policy Characteristics'!$C:$C,0))),"",INDEX('Policy Characteristics'!J:J,MATCH($C1922,'Policy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2" s="76" t="str">
        <f>IF(ISBLANK(INDEX('Policy Characteristics'!K:K,MATCH($C1922,'Policy Characteristics'!$C:$C,0))),"",INDEX('Policy Characteristics'!K:K,MATCH($C1922,'Policy Characteristics'!$C:$C,0)))</f>
        <v>architectural-design.html#rnd</v>
      </c>
      <c r="R1922" s="76" t="str">
        <f>IF(ISBLANK(INDEX('Policy Characteristics'!L:L,MATCH($C1922,'Policy Characteristics'!$C:$C,0))),"",INDEX('Policy Characteristics'!L:L,MATCH($C1922,'Policy Characteristics'!$C:$C,0)))</f>
        <v>research-and-development.html</v>
      </c>
    </row>
    <row r="1923" spans="1:18" x14ac:dyDescent="0.25">
      <c r="A1923" s="76" t="str">
        <f>IF(ISBLANK(INDEX('Policy Characteristics'!A:A,MATCH($C1923,'Policy Characteristics'!$C:$C,0))),"",INDEX('Policy Characteristics'!A:A,MATCH($C1923,'Policy Characteristics'!$C:$C,0)))</f>
        <v>Research and Development</v>
      </c>
      <c r="B1923" s="234" t="str">
        <f>IF(ISBLANK(INDEX('Policy Characteristics'!B:B,MATCH($C1923,'Policy Characteristics'!$C:$C,0))),"",INDEX('Policy Characteristics'!B:B,MATCH($C1923,'Policy Characteristics'!$C:$C,0)))</f>
        <v>Fuel Use Reduction</v>
      </c>
      <c r="C1923" s="76" t="str">
        <f t="shared" si="62"/>
        <v>RnD Electricity Fuel Use Perc Reduction</v>
      </c>
      <c r="D1923" s="78" t="s">
        <v>668</v>
      </c>
      <c r="E1923" s="88"/>
      <c r="F1923" s="78" t="s">
        <v>1678</v>
      </c>
      <c r="G1923" s="88"/>
      <c r="H1923" s="15">
        <v>181</v>
      </c>
      <c r="I1923" s="247" t="s">
        <v>44</v>
      </c>
      <c r="J1923" s="236" t="str">
        <f>IF(ISBLANK(INDEX('Policy Characteristics'!D:D,MATCH($C1923,'Policy Characteristics'!$C:$C,0))),"",INDEX('Policy Characteristics'!D:D,MATCH($C1923,'Policy Characteristics'!$C:$C,0)))</f>
        <v>R&amp;D Fuel Use Reductions</v>
      </c>
      <c r="K1923" s="76" t="str">
        <f>IF(ISBLANK(INDEX('Policy Characteristics'!E:E,MATCH($C1923,'Policy Characteristics'!$C:$C,0))),"",INDEX('Policy Characteristics'!E:E,MATCH($C1923,'Policy Characteristics'!$C:$C,0)))</f>
        <v>RnD electricity fuel use reduction</v>
      </c>
      <c r="L1923" s="239">
        <f>IF(ISBLANK(INDEX('Policy Characteristics'!F:F,MATCH($C1923,'Policy Characteristics'!$C:$C,0))),"",INDEX('Policy Characteristics'!F:F,MATCH($C1923,'Policy Characteristics'!$C:$C,0)))</f>
        <v>0</v>
      </c>
      <c r="M1923" s="239">
        <f>IF(ISBLANK(INDEX('Policy Characteristics'!G:G,MATCH($C1923,'Policy Characteristics'!$C:$C,0))),"",INDEX('Policy Characteristics'!G:G,MATCH($C1923,'Policy Characteristics'!$C:$C,0)))</f>
        <v>0.4</v>
      </c>
      <c r="N1923" s="239">
        <f>IF(ISBLANK(INDEX('Policy Characteristics'!H:H,MATCH($C1923,'Policy Characteristics'!$C:$C,0))),"",INDEX('Policy Characteristics'!H:H,MATCH($C1923,'Policy Characteristics'!$C:$C,0)))</f>
        <v>0.01</v>
      </c>
      <c r="O1923" s="76" t="str">
        <f>IF(ISBLANK(INDEX('Policy Characteristics'!I:I,MATCH($C1923,'Policy Characteristics'!$C:$C,0))),"",INDEX('Policy Characteristics'!I:I,MATCH($C1923,'Policy Characteristics'!$C:$C,0)))</f>
        <v>% reduction in fuel use</v>
      </c>
      <c r="P1923" s="76" t="str">
        <f>IF(ISBLANK(INDEX('Policy Characteristics'!J:J,MATCH($C1923,'Policy Characteristics'!$C:$C,0))),"",INDEX('Policy Characteristics'!J:J,MATCH($C1923,'Policy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3" s="76" t="str">
        <f>IF(ISBLANK(INDEX('Policy Characteristics'!K:K,MATCH($C1923,'Policy Characteristics'!$C:$C,0))),"",INDEX('Policy Characteristics'!K:K,MATCH($C1923,'Policy Characteristics'!$C:$C,0)))</f>
        <v>architectural-design.html#rnd</v>
      </c>
      <c r="R1923" s="76" t="str">
        <f>IF(ISBLANK(INDEX('Policy Characteristics'!L:L,MATCH($C1923,'Policy Characteristics'!$C:$C,0))),"",INDEX('Policy Characteristics'!L:L,MATCH($C1923,'Policy Characteristics'!$C:$C,0)))</f>
        <v>research-and-development.html</v>
      </c>
    </row>
    <row r="1924" spans="1:18" x14ac:dyDescent="0.25">
      <c r="A1924" s="76" t="str">
        <f>IF(ISBLANK(INDEX('Policy Characteristics'!A:A,MATCH($C1924,'Policy Characteristics'!$C:$C,0))),"",INDEX('Policy Characteristics'!A:A,MATCH($C1924,'Policy Characteristics'!$C:$C,0)))</f>
        <v>Research and Development</v>
      </c>
      <c r="B1924" s="234" t="str">
        <f>IF(ISBLANK(INDEX('Policy Characteristics'!B:B,MATCH($C1924,'Policy Characteristics'!$C:$C,0))),"",INDEX('Policy Characteristics'!B:B,MATCH($C1924,'Policy Characteristics'!$C:$C,0)))</f>
        <v>Fuel Use Reduction</v>
      </c>
      <c r="C1924" s="76" t="str">
        <f t="shared" si="62"/>
        <v>RnD Electricity Fuel Use Perc Reduction</v>
      </c>
      <c r="D1924" s="78" t="s">
        <v>306</v>
      </c>
      <c r="E1924" s="88"/>
      <c r="F1924" s="78" t="s">
        <v>1679</v>
      </c>
      <c r="G1924" s="88"/>
      <c r="H1924" s="15">
        <v>755</v>
      </c>
      <c r="I1924" s="247" t="s">
        <v>43</v>
      </c>
      <c r="J1924" s="236" t="str">
        <f>IF(ISBLANK(INDEX('Policy Characteristics'!D:D,MATCH($C1924,'Policy Characteristics'!$C:$C,0))),"",INDEX('Policy Characteristics'!D:D,MATCH($C1924,'Policy Characteristics'!$C:$C,0)))</f>
        <v>R&amp;D Fuel Use Reductions</v>
      </c>
      <c r="K1924" s="76" t="str">
        <f>IF(ISBLANK(INDEX('Policy Characteristics'!E:E,MATCH($C1924,'Policy Characteristics'!$C:$C,0))),"",INDEX('Policy Characteristics'!E:E,MATCH($C1924,'Policy Characteristics'!$C:$C,0)))</f>
        <v>RnD electricity fuel use reduction</v>
      </c>
      <c r="L1924" s="239">
        <f>IF(ISBLANK(INDEX('Policy Characteristics'!F:F,MATCH($C1924,'Policy Characteristics'!$C:$C,0))),"",INDEX('Policy Characteristics'!F:F,MATCH($C1924,'Policy Characteristics'!$C:$C,0)))</f>
        <v>0</v>
      </c>
      <c r="M1924" s="239">
        <f>IF(ISBLANK(INDEX('Policy Characteristics'!G:G,MATCH($C1924,'Policy Characteristics'!$C:$C,0))),"",INDEX('Policy Characteristics'!G:G,MATCH($C1924,'Policy Characteristics'!$C:$C,0)))</f>
        <v>0.4</v>
      </c>
      <c r="N1924" s="239">
        <f>IF(ISBLANK(INDEX('Policy Characteristics'!H:H,MATCH($C1924,'Policy Characteristics'!$C:$C,0))),"",INDEX('Policy Characteristics'!H:H,MATCH($C1924,'Policy Characteristics'!$C:$C,0)))</f>
        <v>0.01</v>
      </c>
      <c r="O1924" s="76" t="str">
        <f>IF(ISBLANK(INDEX('Policy Characteristics'!I:I,MATCH($C1924,'Policy Characteristics'!$C:$C,0))),"",INDEX('Policy Characteristics'!I:I,MATCH($C1924,'Policy Characteristics'!$C:$C,0)))</f>
        <v>% reduction in fuel use</v>
      </c>
      <c r="P1924" s="76" t="str">
        <f>IF(ISBLANK(INDEX('Policy Characteristics'!J:J,MATCH($C1924,'Policy Characteristics'!$C:$C,0))),"",INDEX('Policy Characteristics'!J:J,MATCH($C1924,'Policy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4" s="76" t="str">
        <f>IF(ISBLANK(INDEX('Policy Characteristics'!K:K,MATCH($C1924,'Policy Characteristics'!$C:$C,0))),"",INDEX('Policy Characteristics'!K:K,MATCH($C1924,'Policy Characteristics'!$C:$C,0)))</f>
        <v>architectural-design.html#rnd</v>
      </c>
      <c r="R1924" s="76" t="str">
        <f>IF(ISBLANK(INDEX('Policy Characteristics'!L:L,MATCH($C1924,'Policy Characteristics'!$C:$C,0))),"",INDEX('Policy Characteristics'!L:L,MATCH($C1924,'Policy Characteristics'!$C:$C,0)))</f>
        <v>research-and-development.html</v>
      </c>
    </row>
    <row r="1925" spans="1:18" x14ac:dyDescent="0.25">
      <c r="A1925" s="76" t="str">
        <f>IF(ISBLANK(INDEX('Policy Characteristics'!A:A,MATCH($C1925,'Policy Characteristics'!$C:$C,0))),"",INDEX('Policy Characteristics'!A:A,MATCH($C1925,'Policy Characteristics'!$C:$C,0)))</f>
        <v>Research and Development</v>
      </c>
      <c r="B1925" s="234" t="str">
        <f>IF(ISBLANK(INDEX('Policy Characteristics'!B:B,MATCH($C1925,'Policy Characteristics'!$C:$C,0))),"",INDEX('Policy Characteristics'!B:B,MATCH($C1925,'Policy Characteristics'!$C:$C,0)))</f>
        <v>Fuel Use Reduction</v>
      </c>
      <c r="C1925" s="76" t="str">
        <f t="shared" si="62"/>
        <v>RnD Electricity Fuel Use Perc Reduction</v>
      </c>
      <c r="D1925" s="78" t="s">
        <v>307</v>
      </c>
      <c r="E1925" s="88"/>
      <c r="F1925" s="78" t="s">
        <v>503</v>
      </c>
      <c r="G1925" s="88"/>
      <c r="H1925" s="15">
        <v>1822</v>
      </c>
      <c r="I1925" s="247" t="s">
        <v>43</v>
      </c>
      <c r="J1925" s="236" t="str">
        <f>IF(ISBLANK(INDEX('Policy Characteristics'!D:D,MATCH($C1925,'Policy Characteristics'!$C:$C,0))),"",INDEX('Policy Characteristics'!D:D,MATCH($C1925,'Policy Characteristics'!$C:$C,0)))</f>
        <v>R&amp;D Fuel Use Reductions</v>
      </c>
      <c r="K1925" s="76" t="str">
        <f>IF(ISBLANK(INDEX('Policy Characteristics'!E:E,MATCH($C1925,'Policy Characteristics'!$C:$C,0))),"",INDEX('Policy Characteristics'!E:E,MATCH($C1925,'Policy Characteristics'!$C:$C,0)))</f>
        <v>RnD electricity fuel use reduction</v>
      </c>
      <c r="L1925" s="239">
        <f>IF(ISBLANK(INDEX('Policy Characteristics'!F:F,MATCH($C1925,'Policy Characteristics'!$C:$C,0))),"",INDEX('Policy Characteristics'!F:F,MATCH($C1925,'Policy Characteristics'!$C:$C,0)))</f>
        <v>0</v>
      </c>
      <c r="M1925" s="239">
        <f>IF(ISBLANK(INDEX('Policy Characteristics'!G:G,MATCH($C1925,'Policy Characteristics'!$C:$C,0))),"",INDEX('Policy Characteristics'!G:G,MATCH($C1925,'Policy Characteristics'!$C:$C,0)))</f>
        <v>0.4</v>
      </c>
      <c r="N1925" s="239">
        <f>IF(ISBLANK(INDEX('Policy Characteristics'!H:H,MATCH($C1925,'Policy Characteristics'!$C:$C,0))),"",INDEX('Policy Characteristics'!H:H,MATCH($C1925,'Policy Characteristics'!$C:$C,0)))</f>
        <v>0.01</v>
      </c>
      <c r="O1925" s="76" t="str">
        <f>IF(ISBLANK(INDEX('Policy Characteristics'!I:I,MATCH($C1925,'Policy Characteristics'!$C:$C,0))),"",INDEX('Policy Characteristics'!I:I,MATCH($C1925,'Policy Characteristics'!$C:$C,0)))</f>
        <v>% reduction in fuel use</v>
      </c>
      <c r="P1925" s="76" t="str">
        <f>IF(ISBLANK(INDEX('Policy Characteristics'!J:J,MATCH($C1925,'Policy Characteristics'!$C:$C,0))),"",INDEX('Policy Characteristics'!J:J,MATCH($C1925,'Policy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5" s="76" t="str">
        <f>IF(ISBLANK(INDEX('Policy Characteristics'!K:K,MATCH($C1925,'Policy Characteristics'!$C:$C,0))),"",INDEX('Policy Characteristics'!K:K,MATCH($C1925,'Policy Characteristics'!$C:$C,0)))</f>
        <v>architectural-design.html#rnd</v>
      </c>
      <c r="R1925" s="76" t="str">
        <f>IF(ISBLANK(INDEX('Policy Characteristics'!L:L,MATCH($C1925,'Policy Characteristics'!$C:$C,0))),"",INDEX('Policy Characteristics'!L:L,MATCH($C1925,'Policy Characteristics'!$C:$C,0)))</f>
        <v>research-and-development.html</v>
      </c>
    </row>
    <row r="1926" spans="1:18" x14ac:dyDescent="0.25">
      <c r="A1926" s="76" t="str">
        <f>IF(ISBLANK(INDEX('Policy Characteristics'!A:A,MATCH($C1926,'Policy Characteristics'!$C:$C,0))),"",INDEX('Policy Characteristics'!A:A,MATCH($C1926,'Policy Characteristics'!$C:$C,0)))</f>
        <v>Research and Development</v>
      </c>
      <c r="B1926" s="234" t="str">
        <f>IF(ISBLANK(INDEX('Policy Characteristics'!B:B,MATCH($C1926,'Policy Characteristics'!$C:$C,0))),"",INDEX('Policy Characteristics'!B:B,MATCH($C1926,'Policy Characteristics'!$C:$C,0)))</f>
        <v>Fuel Use Reduction</v>
      </c>
      <c r="C1926" s="76" t="str">
        <f t="shared" si="62"/>
        <v>RnD Electricity Fuel Use Perc Reduction</v>
      </c>
      <c r="D1926" s="78" t="s">
        <v>442</v>
      </c>
      <c r="E1926" s="88"/>
      <c r="F1926" s="78" t="s">
        <v>443</v>
      </c>
      <c r="G1926" s="88"/>
      <c r="H1926" s="15">
        <v>1823</v>
      </c>
      <c r="I1926" s="247" t="s">
        <v>43</v>
      </c>
      <c r="J1926" s="236" t="str">
        <f>IF(ISBLANK(INDEX('Policy Characteristics'!D:D,MATCH($C1926,'Policy Characteristics'!$C:$C,0))),"",INDEX('Policy Characteristics'!D:D,MATCH($C1926,'Policy Characteristics'!$C:$C,0)))</f>
        <v>R&amp;D Fuel Use Reductions</v>
      </c>
      <c r="K1926" s="76" t="str">
        <f>IF(ISBLANK(INDEX('Policy Characteristics'!E:E,MATCH($C1926,'Policy Characteristics'!$C:$C,0))),"",INDEX('Policy Characteristics'!E:E,MATCH($C1926,'Policy Characteristics'!$C:$C,0)))</f>
        <v>RnD electricity fuel use reduction</v>
      </c>
      <c r="L1926" s="239">
        <f>IF(ISBLANK(INDEX('Policy Characteristics'!F:F,MATCH($C1926,'Policy Characteristics'!$C:$C,0))),"",INDEX('Policy Characteristics'!F:F,MATCH($C1926,'Policy Characteristics'!$C:$C,0)))</f>
        <v>0</v>
      </c>
      <c r="M1926" s="239">
        <f>IF(ISBLANK(INDEX('Policy Characteristics'!G:G,MATCH($C1926,'Policy Characteristics'!$C:$C,0))),"",INDEX('Policy Characteristics'!G:G,MATCH($C1926,'Policy Characteristics'!$C:$C,0)))</f>
        <v>0.4</v>
      </c>
      <c r="N1926" s="239">
        <f>IF(ISBLANK(INDEX('Policy Characteristics'!H:H,MATCH($C1926,'Policy Characteristics'!$C:$C,0))),"",INDEX('Policy Characteristics'!H:H,MATCH($C1926,'Policy Characteristics'!$C:$C,0)))</f>
        <v>0.01</v>
      </c>
      <c r="O1926" s="76" t="str">
        <f>IF(ISBLANK(INDEX('Policy Characteristics'!I:I,MATCH($C1926,'Policy Characteristics'!$C:$C,0))),"",INDEX('Policy Characteristics'!I:I,MATCH($C1926,'Policy Characteristics'!$C:$C,0)))</f>
        <v>% reduction in fuel use</v>
      </c>
      <c r="P1926" s="76" t="str">
        <f>IF(ISBLANK(INDEX('Policy Characteristics'!J:J,MATCH($C1926,'Policy Characteristics'!$C:$C,0))),"",INDEX('Policy Characteristics'!J:J,MATCH($C1926,'Policy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6" s="76" t="str">
        <f>IF(ISBLANK(INDEX('Policy Characteristics'!K:K,MATCH($C1926,'Policy Characteristics'!$C:$C,0))),"",INDEX('Policy Characteristics'!K:K,MATCH($C1926,'Policy Characteristics'!$C:$C,0)))</f>
        <v>architectural-design.html#rnd</v>
      </c>
      <c r="R1926" s="76" t="str">
        <f>IF(ISBLANK(INDEX('Policy Characteristics'!L:L,MATCH($C1926,'Policy Characteristics'!$C:$C,0))),"",INDEX('Policy Characteristics'!L:L,MATCH($C1926,'Policy Characteristics'!$C:$C,0)))</f>
        <v>research-and-development.html</v>
      </c>
    </row>
    <row r="1927" spans="1:18" x14ac:dyDescent="0.25">
      <c r="A1927" s="76" t="str">
        <f>IF(ISBLANK(INDEX('Policy Characteristics'!A:A,MATCH($C1927,'Policy Characteristics'!$C:$C,0))),"",INDEX('Policy Characteristics'!A:A,MATCH($C1927,'Policy Characteristics'!$C:$C,0)))</f>
        <v>Research and Development</v>
      </c>
      <c r="B1927" s="234" t="str">
        <f>IF(ISBLANK(INDEX('Policy Characteristics'!B:B,MATCH($C1927,'Policy Characteristics'!$C:$C,0))),"",INDEX('Policy Characteristics'!B:B,MATCH($C1927,'Policy Characteristics'!$C:$C,0)))</f>
        <v>Fuel Use Reduction</v>
      </c>
      <c r="C1927" s="76" t="str">
        <f t="shared" si="62"/>
        <v>RnD Electricity Fuel Use Perc Reduction</v>
      </c>
      <c r="D1927" s="78" t="s">
        <v>451</v>
      </c>
      <c r="E1927" s="88"/>
      <c r="F1927" s="78" t="s">
        <v>453</v>
      </c>
      <c r="G1927" s="88"/>
      <c r="H1927" s="15">
        <v>1824</v>
      </c>
      <c r="I1927" s="247" t="s">
        <v>44</v>
      </c>
      <c r="J1927" s="236" t="str">
        <f>IF(ISBLANK(INDEX('Policy Characteristics'!D:D,MATCH($C1927,'Policy Characteristics'!$C:$C,0))),"",INDEX('Policy Characteristics'!D:D,MATCH($C1927,'Policy Characteristics'!$C:$C,0)))</f>
        <v>R&amp;D Fuel Use Reductions</v>
      </c>
      <c r="K1927" s="76" t="str">
        <f>IF(ISBLANK(INDEX('Policy Characteristics'!E:E,MATCH($C1927,'Policy Characteristics'!$C:$C,0))),"",INDEX('Policy Characteristics'!E:E,MATCH($C1927,'Policy Characteristics'!$C:$C,0)))</f>
        <v>RnD electricity fuel use reduction</v>
      </c>
      <c r="L1927" s="239">
        <f>IF(ISBLANK(INDEX('Policy Characteristics'!F:F,MATCH($C1927,'Policy Characteristics'!$C:$C,0))),"",INDEX('Policy Characteristics'!F:F,MATCH($C1927,'Policy Characteristics'!$C:$C,0)))</f>
        <v>0</v>
      </c>
      <c r="M1927" s="239">
        <f>IF(ISBLANK(INDEX('Policy Characteristics'!G:G,MATCH($C1927,'Policy Characteristics'!$C:$C,0))),"",INDEX('Policy Characteristics'!G:G,MATCH($C1927,'Policy Characteristics'!$C:$C,0)))</f>
        <v>0.4</v>
      </c>
      <c r="N1927" s="239">
        <f>IF(ISBLANK(INDEX('Policy Characteristics'!H:H,MATCH($C1927,'Policy Characteristics'!$C:$C,0))),"",INDEX('Policy Characteristics'!H:H,MATCH($C1927,'Policy Characteristics'!$C:$C,0)))</f>
        <v>0.01</v>
      </c>
      <c r="O1927" s="76" t="str">
        <f>IF(ISBLANK(INDEX('Policy Characteristics'!I:I,MATCH($C1927,'Policy Characteristics'!$C:$C,0))),"",INDEX('Policy Characteristics'!I:I,MATCH($C1927,'Policy Characteristics'!$C:$C,0)))</f>
        <v>% reduction in fuel use</v>
      </c>
      <c r="P1927" s="76" t="str">
        <f>IF(ISBLANK(INDEX('Policy Characteristics'!J:J,MATCH($C1927,'Policy Characteristics'!$C:$C,0))),"",INDEX('Policy Characteristics'!J:J,MATCH($C1927,'Policy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7" s="76" t="str">
        <f>IF(ISBLANK(INDEX('Policy Characteristics'!K:K,MATCH($C1927,'Policy Characteristics'!$C:$C,0))),"",INDEX('Policy Characteristics'!K:K,MATCH($C1927,'Policy Characteristics'!$C:$C,0)))</f>
        <v>architectural-design.html#rnd</v>
      </c>
      <c r="R1927" s="76" t="str">
        <f>IF(ISBLANK(INDEX('Policy Characteristics'!L:L,MATCH($C1927,'Policy Characteristics'!$C:$C,0))),"",INDEX('Policy Characteristics'!L:L,MATCH($C1927,'Policy Characteristics'!$C:$C,0)))</f>
        <v>research-and-development.html</v>
      </c>
    </row>
    <row r="1928" spans="1:18" x14ac:dyDescent="0.25">
      <c r="A1928" s="76" t="str">
        <f>IF(ISBLANK(INDEX('Policy Characteristics'!A:A,MATCH($C1928,'Policy Characteristics'!$C:$C,0))),"",INDEX('Policy Characteristics'!A:A,MATCH($C1928,'Policy Characteristics'!$C:$C,0)))</f>
        <v>Research and Development</v>
      </c>
      <c r="B1928" s="234" t="str">
        <f>IF(ISBLANK(INDEX('Policy Characteristics'!B:B,MATCH($C1928,'Policy Characteristics'!$C:$C,0))),"",INDEX('Policy Characteristics'!B:B,MATCH($C1928,'Policy Characteristics'!$C:$C,0)))</f>
        <v>Fuel Use Reduction</v>
      </c>
      <c r="C1928" s="76" t="str">
        <f t="shared" si="62"/>
        <v>RnD Electricity Fuel Use Perc Reduction</v>
      </c>
      <c r="D1928" s="78" t="s">
        <v>988</v>
      </c>
      <c r="E1928" s="88"/>
      <c r="F1928" s="78" t="s">
        <v>1680</v>
      </c>
      <c r="G1928" s="88"/>
      <c r="H1928" s="15">
        <v>1825</v>
      </c>
      <c r="I1928" s="247" t="s">
        <v>44</v>
      </c>
      <c r="J1928" s="236" t="str">
        <f>IF(ISBLANK(INDEX('Policy Characteristics'!D:D,MATCH($C1928,'Policy Characteristics'!$C:$C,0))),"",INDEX('Policy Characteristics'!D:D,MATCH($C1928,'Policy Characteristics'!$C:$C,0)))</f>
        <v>R&amp;D Fuel Use Reductions</v>
      </c>
      <c r="K1928" s="76" t="str">
        <f>IF(ISBLANK(INDEX('Policy Characteristics'!E:E,MATCH($C1928,'Policy Characteristics'!$C:$C,0))),"",INDEX('Policy Characteristics'!E:E,MATCH($C1928,'Policy Characteristics'!$C:$C,0)))</f>
        <v>RnD electricity fuel use reduction</v>
      </c>
      <c r="L1928" s="239">
        <f>IF(ISBLANK(INDEX('Policy Characteristics'!F:F,MATCH($C1928,'Policy Characteristics'!$C:$C,0))),"",INDEX('Policy Characteristics'!F:F,MATCH($C1928,'Policy Characteristics'!$C:$C,0)))</f>
        <v>0</v>
      </c>
      <c r="M1928" s="239">
        <f>IF(ISBLANK(INDEX('Policy Characteristics'!G:G,MATCH($C1928,'Policy Characteristics'!$C:$C,0))),"",INDEX('Policy Characteristics'!G:G,MATCH($C1928,'Policy Characteristics'!$C:$C,0)))</f>
        <v>0.4</v>
      </c>
      <c r="N1928" s="239">
        <f>IF(ISBLANK(INDEX('Policy Characteristics'!H:H,MATCH($C1928,'Policy Characteristics'!$C:$C,0))),"",INDEX('Policy Characteristics'!H:H,MATCH($C1928,'Policy Characteristics'!$C:$C,0)))</f>
        <v>0.01</v>
      </c>
      <c r="O1928" s="76" t="str">
        <f>IF(ISBLANK(INDEX('Policy Characteristics'!I:I,MATCH($C1928,'Policy Characteristics'!$C:$C,0))),"",INDEX('Policy Characteristics'!I:I,MATCH($C1928,'Policy Characteristics'!$C:$C,0)))</f>
        <v>% reduction in fuel use</v>
      </c>
      <c r="P1928" s="76" t="str">
        <f>IF(ISBLANK(INDEX('Policy Characteristics'!J:J,MATCH($C1928,'Policy Characteristics'!$C:$C,0))),"",INDEX('Policy Characteristics'!J:J,MATCH($C1928,'Policy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8" s="76" t="str">
        <f>IF(ISBLANK(INDEX('Policy Characteristics'!K:K,MATCH($C1928,'Policy Characteristics'!$C:$C,0))),"",INDEX('Policy Characteristics'!K:K,MATCH($C1928,'Policy Characteristics'!$C:$C,0)))</f>
        <v>architectural-design.html#rnd</v>
      </c>
      <c r="R1928" s="76" t="str">
        <f>IF(ISBLANK(INDEX('Policy Characteristics'!L:L,MATCH($C1928,'Policy Characteristics'!$C:$C,0))),"",INDEX('Policy Characteristics'!L:L,MATCH($C1928,'Policy Characteristics'!$C:$C,0)))</f>
        <v>research-and-development.html</v>
      </c>
    </row>
    <row r="1929" spans="1:18" x14ac:dyDescent="0.25">
      <c r="A1929" s="76" t="str">
        <f>IF(ISBLANK(INDEX('Policy Characteristics'!A:A,MATCH($C1929,'Policy Characteristics'!$C:$C,0))),"",INDEX('Policy Characteristics'!A:A,MATCH($C1929,'Policy Characteristics'!$C:$C,0)))</f>
        <v>Research and Development</v>
      </c>
      <c r="B1929" s="234" t="str">
        <f>IF(ISBLANK(INDEX('Policy Characteristics'!B:B,MATCH($C1929,'Policy Characteristics'!$C:$C,0))),"",INDEX('Policy Characteristics'!B:B,MATCH($C1929,'Policy Characteristics'!$C:$C,0)))</f>
        <v>Fuel Use Reduction</v>
      </c>
      <c r="C1929" s="76" t="str">
        <f t="shared" si="62"/>
        <v>RnD Electricity Fuel Use Perc Reduction</v>
      </c>
      <c r="D1929" s="78" t="s">
        <v>989</v>
      </c>
      <c r="E1929" s="88"/>
      <c r="F1929" s="78" t="s">
        <v>1681</v>
      </c>
      <c r="G1929" s="88"/>
      <c r="H1929" s="15">
        <v>1826</v>
      </c>
      <c r="I1929" s="247" t="s">
        <v>44</v>
      </c>
      <c r="J1929" s="236" t="str">
        <f>IF(ISBLANK(INDEX('Policy Characteristics'!D:D,MATCH($C1929,'Policy Characteristics'!$C:$C,0))),"",INDEX('Policy Characteristics'!D:D,MATCH($C1929,'Policy Characteristics'!$C:$C,0)))</f>
        <v>R&amp;D Fuel Use Reductions</v>
      </c>
      <c r="K1929" s="76" t="str">
        <f>IF(ISBLANK(INDEX('Policy Characteristics'!E:E,MATCH($C1929,'Policy Characteristics'!$C:$C,0))),"",INDEX('Policy Characteristics'!E:E,MATCH($C1929,'Policy Characteristics'!$C:$C,0)))</f>
        <v>RnD electricity fuel use reduction</v>
      </c>
      <c r="L1929" s="239">
        <f>IF(ISBLANK(INDEX('Policy Characteristics'!F:F,MATCH($C1929,'Policy Characteristics'!$C:$C,0))),"",INDEX('Policy Characteristics'!F:F,MATCH($C1929,'Policy Characteristics'!$C:$C,0)))</f>
        <v>0</v>
      </c>
      <c r="M1929" s="239">
        <f>IF(ISBLANK(INDEX('Policy Characteristics'!G:G,MATCH($C1929,'Policy Characteristics'!$C:$C,0))),"",INDEX('Policy Characteristics'!G:G,MATCH($C1929,'Policy Characteristics'!$C:$C,0)))</f>
        <v>0.4</v>
      </c>
      <c r="N1929" s="239">
        <f>IF(ISBLANK(INDEX('Policy Characteristics'!H:H,MATCH($C1929,'Policy Characteristics'!$C:$C,0))),"",INDEX('Policy Characteristics'!H:H,MATCH($C1929,'Policy Characteristics'!$C:$C,0)))</f>
        <v>0.01</v>
      </c>
      <c r="O1929" s="76" t="str">
        <f>IF(ISBLANK(INDEX('Policy Characteristics'!I:I,MATCH($C1929,'Policy Characteristics'!$C:$C,0))),"",INDEX('Policy Characteristics'!I:I,MATCH($C1929,'Policy Characteristics'!$C:$C,0)))</f>
        <v>% reduction in fuel use</v>
      </c>
      <c r="P1929" s="76" t="str">
        <f>IF(ISBLANK(INDEX('Policy Characteristics'!J:J,MATCH($C1929,'Policy Characteristics'!$C:$C,0))),"",INDEX('Policy Characteristics'!J:J,MATCH($C1929,'Policy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9" s="76" t="str">
        <f>IF(ISBLANK(INDEX('Policy Characteristics'!K:K,MATCH($C1929,'Policy Characteristics'!$C:$C,0))),"",INDEX('Policy Characteristics'!K:K,MATCH($C1929,'Policy Characteristics'!$C:$C,0)))</f>
        <v>architectural-design.html#rnd</v>
      </c>
      <c r="R1929" s="76" t="str">
        <f>IF(ISBLANK(INDEX('Policy Characteristics'!L:L,MATCH($C1929,'Policy Characteristics'!$C:$C,0))),"",INDEX('Policy Characteristics'!L:L,MATCH($C1929,'Policy Characteristics'!$C:$C,0)))</f>
        <v>research-and-development.html</v>
      </c>
    </row>
    <row r="1930" spans="1:18" x14ac:dyDescent="0.25">
      <c r="A1930" s="76" t="str">
        <f>IF(ISBLANK(INDEX('Policy Characteristics'!A:A,MATCH($C1930,'Policy Characteristics'!$C:$C,0))),"",INDEX('Policy Characteristics'!A:A,MATCH($C1930,'Policy Characteristics'!$C:$C,0)))</f>
        <v>Research and Development</v>
      </c>
      <c r="B1930" s="234" t="str">
        <f>IF(ISBLANK(INDEX('Policy Characteristics'!B:B,MATCH($C1930,'Policy Characteristics'!$C:$C,0))),"",INDEX('Policy Characteristics'!B:B,MATCH($C1930,'Policy Characteristics'!$C:$C,0)))</f>
        <v>Fuel Use Reduction</v>
      </c>
      <c r="C1930" s="76" t="str">
        <f t="shared" si="62"/>
        <v>RnD Electricity Fuel Use Perc Reduction</v>
      </c>
      <c r="D1930" s="78" t="s">
        <v>990</v>
      </c>
      <c r="E1930" s="88"/>
      <c r="F1930" s="78" t="s">
        <v>1682</v>
      </c>
      <c r="G1930" s="88"/>
      <c r="H1930" s="15">
        <v>1827</v>
      </c>
      <c r="I1930" s="247" t="s">
        <v>43</v>
      </c>
      <c r="J1930" s="236" t="str">
        <f>IF(ISBLANK(INDEX('Policy Characteristics'!D:D,MATCH($C1930,'Policy Characteristics'!$C:$C,0))),"",INDEX('Policy Characteristics'!D:D,MATCH($C1930,'Policy Characteristics'!$C:$C,0)))</f>
        <v>R&amp;D Fuel Use Reductions</v>
      </c>
      <c r="K1930" s="76" t="str">
        <f>IF(ISBLANK(INDEX('Policy Characteristics'!E:E,MATCH($C1930,'Policy Characteristics'!$C:$C,0))),"",INDEX('Policy Characteristics'!E:E,MATCH($C1930,'Policy Characteristics'!$C:$C,0)))</f>
        <v>RnD electricity fuel use reduction</v>
      </c>
      <c r="L1930" s="239">
        <f>IF(ISBLANK(INDEX('Policy Characteristics'!F:F,MATCH($C1930,'Policy Characteristics'!$C:$C,0))),"",INDEX('Policy Characteristics'!F:F,MATCH($C1930,'Policy Characteristics'!$C:$C,0)))</f>
        <v>0</v>
      </c>
      <c r="M1930" s="239">
        <f>IF(ISBLANK(INDEX('Policy Characteristics'!G:G,MATCH($C1930,'Policy Characteristics'!$C:$C,0))),"",INDEX('Policy Characteristics'!G:G,MATCH($C1930,'Policy Characteristics'!$C:$C,0)))</f>
        <v>0.4</v>
      </c>
      <c r="N1930" s="239">
        <f>IF(ISBLANK(INDEX('Policy Characteristics'!H:H,MATCH($C1930,'Policy Characteristics'!$C:$C,0))),"",INDEX('Policy Characteristics'!H:H,MATCH($C1930,'Policy Characteristics'!$C:$C,0)))</f>
        <v>0.01</v>
      </c>
      <c r="O1930" s="76" t="str">
        <f>IF(ISBLANK(INDEX('Policy Characteristics'!I:I,MATCH($C1930,'Policy Characteristics'!$C:$C,0))),"",INDEX('Policy Characteristics'!I:I,MATCH($C1930,'Policy Characteristics'!$C:$C,0)))</f>
        <v>% reduction in fuel use</v>
      </c>
      <c r="P1930" s="76" t="str">
        <f>IF(ISBLANK(INDEX('Policy Characteristics'!J:J,MATCH($C1930,'Policy Characteristics'!$C:$C,0))),"",INDEX('Policy Characteristics'!J:J,MATCH($C1930,'Policy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0" s="76" t="str">
        <f>IF(ISBLANK(INDEX('Policy Characteristics'!K:K,MATCH($C1930,'Policy Characteristics'!$C:$C,0))),"",INDEX('Policy Characteristics'!K:K,MATCH($C1930,'Policy Characteristics'!$C:$C,0)))</f>
        <v>architectural-design.html#rnd</v>
      </c>
      <c r="R1930" s="76" t="str">
        <f>IF(ISBLANK(INDEX('Policy Characteristics'!L:L,MATCH($C1930,'Policy Characteristics'!$C:$C,0))),"",INDEX('Policy Characteristics'!L:L,MATCH($C1930,'Policy Characteristics'!$C:$C,0)))</f>
        <v>research-and-development.html</v>
      </c>
    </row>
    <row r="1931" spans="1:18" x14ac:dyDescent="0.25">
      <c r="A1931" s="76" t="str">
        <f>IF(ISBLANK(INDEX('Policy Characteristics'!A:A,MATCH($C1931,'Policy Characteristics'!$C:$C,0))),"",INDEX('Policy Characteristics'!A:A,MATCH($C1931,'Policy Characteristics'!$C:$C,0)))</f>
        <v>Research and Development</v>
      </c>
      <c r="B1931" s="234" t="str">
        <f>IF(ISBLANK(INDEX('Policy Characteristics'!B:B,MATCH($C1931,'Policy Characteristics'!$C:$C,0))),"",INDEX('Policy Characteristics'!B:B,MATCH($C1931,'Policy Characteristics'!$C:$C,0)))</f>
        <v>Fuel Use Reduction</v>
      </c>
      <c r="C1931" s="76" t="str">
        <f t="shared" si="62"/>
        <v>RnD Electricity Fuel Use Perc Reduction</v>
      </c>
      <c r="D1931" s="78" t="s">
        <v>1662</v>
      </c>
      <c r="E1931" s="88"/>
      <c r="F1931" s="78" t="s">
        <v>1683</v>
      </c>
      <c r="G1931" s="88"/>
      <c r="H1931" s="15">
        <v>1828</v>
      </c>
      <c r="I1931" s="247" t="s">
        <v>43</v>
      </c>
      <c r="J1931" s="236" t="str">
        <f>IF(ISBLANK(INDEX('Policy Characteristics'!D:D,MATCH($C1931,'Policy Characteristics'!$C:$C,0))),"",INDEX('Policy Characteristics'!D:D,MATCH($C1931,'Policy Characteristics'!$C:$C,0)))</f>
        <v>R&amp;D Fuel Use Reductions</v>
      </c>
      <c r="K1931" s="76" t="str">
        <f>IF(ISBLANK(INDEX('Policy Characteristics'!E:E,MATCH($C1931,'Policy Characteristics'!$C:$C,0))),"",INDEX('Policy Characteristics'!E:E,MATCH($C1931,'Policy Characteristics'!$C:$C,0)))</f>
        <v>RnD electricity fuel use reduction</v>
      </c>
      <c r="L1931" s="239">
        <f>IF(ISBLANK(INDEX('Policy Characteristics'!F:F,MATCH($C1931,'Policy Characteristics'!$C:$C,0))),"",INDEX('Policy Characteristics'!F:F,MATCH($C1931,'Policy Characteristics'!$C:$C,0)))</f>
        <v>0</v>
      </c>
      <c r="M1931" s="239">
        <f>IF(ISBLANK(INDEX('Policy Characteristics'!G:G,MATCH($C1931,'Policy Characteristics'!$C:$C,0))),"",INDEX('Policy Characteristics'!G:G,MATCH($C1931,'Policy Characteristics'!$C:$C,0)))</f>
        <v>0.4</v>
      </c>
      <c r="N1931" s="239">
        <f>IF(ISBLANK(INDEX('Policy Characteristics'!H:H,MATCH($C1931,'Policy Characteristics'!$C:$C,0))),"",INDEX('Policy Characteristics'!H:H,MATCH($C1931,'Policy Characteristics'!$C:$C,0)))</f>
        <v>0.01</v>
      </c>
      <c r="O1931" s="76" t="str">
        <f>IF(ISBLANK(INDEX('Policy Characteristics'!I:I,MATCH($C1931,'Policy Characteristics'!$C:$C,0))),"",INDEX('Policy Characteristics'!I:I,MATCH($C1931,'Policy Characteristics'!$C:$C,0)))</f>
        <v>% reduction in fuel use</v>
      </c>
      <c r="P1931" s="76" t="str">
        <f>IF(ISBLANK(INDEX('Policy Characteristics'!J:J,MATCH($C1931,'Policy Characteristics'!$C:$C,0))),"",INDEX('Policy Characteristics'!J:J,MATCH($C1931,'Policy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1" s="76" t="str">
        <f>IF(ISBLANK(INDEX('Policy Characteristics'!K:K,MATCH($C1931,'Policy Characteristics'!$C:$C,0))),"",INDEX('Policy Characteristics'!K:K,MATCH($C1931,'Policy Characteristics'!$C:$C,0)))</f>
        <v>architectural-design.html#rnd</v>
      </c>
      <c r="R1931" s="76" t="str">
        <f>IF(ISBLANK(INDEX('Policy Characteristics'!L:L,MATCH($C1931,'Policy Characteristics'!$C:$C,0))),"",INDEX('Policy Characteristics'!L:L,MATCH($C1931,'Policy Characteristics'!$C:$C,0)))</f>
        <v>research-and-development.html</v>
      </c>
    </row>
    <row r="1932" spans="1:18" x14ac:dyDescent="0.25">
      <c r="A1932" s="76" t="str">
        <f>IF(ISBLANK(INDEX('Policy Characteristics'!A:A,MATCH($C1932,'Policy Characteristics'!$C:$C,0))),"",INDEX('Policy Characteristics'!A:A,MATCH($C1932,'Policy Characteristics'!$C:$C,0)))</f>
        <v>Research and Development</v>
      </c>
      <c r="B1932" s="234" t="str">
        <f>IF(ISBLANK(INDEX('Policy Characteristics'!B:B,MATCH($C1932,'Policy Characteristics'!$C:$C,0))),"",INDEX('Policy Characteristics'!B:B,MATCH($C1932,'Policy Characteristics'!$C:$C,0)))</f>
        <v>Fuel Use Reduction</v>
      </c>
      <c r="C1932" s="76" t="str">
        <f t="shared" si="62"/>
        <v>RnD Electricity Fuel Use Perc Reduction</v>
      </c>
      <c r="D1932" s="78" t="s">
        <v>1665</v>
      </c>
      <c r="E1932" s="88"/>
      <c r="F1932" s="78" t="s">
        <v>1684</v>
      </c>
      <c r="G1932" s="88"/>
      <c r="H1932" s="15">
        <v>1829</v>
      </c>
      <c r="I1932" s="247" t="s">
        <v>43</v>
      </c>
      <c r="J1932" s="236" t="str">
        <f>IF(ISBLANK(INDEX('Policy Characteristics'!D:D,MATCH($C1932,'Policy Characteristics'!$C:$C,0))),"",INDEX('Policy Characteristics'!D:D,MATCH($C1932,'Policy Characteristics'!$C:$C,0)))</f>
        <v>R&amp;D Fuel Use Reductions</v>
      </c>
      <c r="K1932" s="76" t="str">
        <f>IF(ISBLANK(INDEX('Policy Characteristics'!E:E,MATCH($C1932,'Policy Characteristics'!$C:$C,0))),"",INDEX('Policy Characteristics'!E:E,MATCH($C1932,'Policy Characteristics'!$C:$C,0)))</f>
        <v>RnD electricity fuel use reduction</v>
      </c>
      <c r="L1932" s="239">
        <f>IF(ISBLANK(INDEX('Policy Characteristics'!F:F,MATCH($C1932,'Policy Characteristics'!$C:$C,0))),"",INDEX('Policy Characteristics'!F:F,MATCH($C1932,'Policy Characteristics'!$C:$C,0)))</f>
        <v>0</v>
      </c>
      <c r="M1932" s="239">
        <f>IF(ISBLANK(INDEX('Policy Characteristics'!G:G,MATCH($C1932,'Policy Characteristics'!$C:$C,0))),"",INDEX('Policy Characteristics'!G:G,MATCH($C1932,'Policy Characteristics'!$C:$C,0)))</f>
        <v>0.4</v>
      </c>
      <c r="N1932" s="239">
        <f>IF(ISBLANK(INDEX('Policy Characteristics'!H:H,MATCH($C1932,'Policy Characteristics'!$C:$C,0))),"",INDEX('Policy Characteristics'!H:H,MATCH($C1932,'Policy Characteristics'!$C:$C,0)))</f>
        <v>0.01</v>
      </c>
      <c r="O1932" s="76" t="str">
        <f>IF(ISBLANK(INDEX('Policy Characteristics'!I:I,MATCH($C1932,'Policy Characteristics'!$C:$C,0))),"",INDEX('Policy Characteristics'!I:I,MATCH($C1932,'Policy Characteristics'!$C:$C,0)))</f>
        <v>% reduction in fuel use</v>
      </c>
      <c r="P1932" s="76" t="str">
        <f>IF(ISBLANK(INDEX('Policy Characteristics'!J:J,MATCH($C1932,'Policy Characteristics'!$C:$C,0))),"",INDEX('Policy Characteristics'!J:J,MATCH($C1932,'Policy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2" s="76" t="str">
        <f>IF(ISBLANK(INDEX('Policy Characteristics'!K:K,MATCH($C1932,'Policy Characteristics'!$C:$C,0))),"",INDEX('Policy Characteristics'!K:K,MATCH($C1932,'Policy Characteristics'!$C:$C,0)))</f>
        <v>architectural-design.html#rnd</v>
      </c>
      <c r="R1932" s="76" t="str">
        <f>IF(ISBLANK(INDEX('Policy Characteristics'!L:L,MATCH($C1932,'Policy Characteristics'!$C:$C,0))),"",INDEX('Policy Characteristics'!L:L,MATCH($C1932,'Policy Characteristics'!$C:$C,0)))</f>
        <v>research-and-development.html</v>
      </c>
    </row>
    <row r="1933" spans="1:18" x14ac:dyDescent="0.25">
      <c r="A1933" s="76" t="str">
        <f>IF(ISBLANK(INDEX('Policy Characteristics'!A:A,MATCH($C1933,'Policy Characteristics'!$C:$C,0))),"",INDEX('Policy Characteristics'!A:A,MATCH($C1933,'Policy Characteristics'!$C:$C,0)))</f>
        <v>Research and Development</v>
      </c>
      <c r="B1933" s="234" t="str">
        <f>IF(ISBLANK(INDEX('Policy Characteristics'!B:B,MATCH($C1933,'Policy Characteristics'!$C:$C,0))),"",INDEX('Policy Characteristics'!B:B,MATCH($C1933,'Policy Characteristics'!$C:$C,0)))</f>
        <v>Fuel Use Reduction</v>
      </c>
      <c r="C1933" s="76" t="str">
        <f t="shared" si="62"/>
        <v>RnD Electricity Fuel Use Perc Reduction</v>
      </c>
      <c r="D1933" s="78" t="s">
        <v>1666</v>
      </c>
      <c r="E1933" s="88"/>
      <c r="F1933" s="78" t="s">
        <v>1685</v>
      </c>
      <c r="G1933" s="88"/>
      <c r="H1933" s="15">
        <v>1830</v>
      </c>
      <c r="I1933" s="247" t="s">
        <v>43</v>
      </c>
      <c r="J1933" s="236" t="str">
        <f>IF(ISBLANK(INDEX('Policy Characteristics'!D:D,MATCH($C1933,'Policy Characteristics'!$C:$C,0))),"",INDEX('Policy Characteristics'!D:D,MATCH($C1933,'Policy Characteristics'!$C:$C,0)))</f>
        <v>R&amp;D Fuel Use Reductions</v>
      </c>
      <c r="K1933" s="76" t="str">
        <f>IF(ISBLANK(INDEX('Policy Characteristics'!E:E,MATCH($C1933,'Policy Characteristics'!$C:$C,0))),"",INDEX('Policy Characteristics'!E:E,MATCH($C1933,'Policy Characteristics'!$C:$C,0)))</f>
        <v>RnD electricity fuel use reduction</v>
      </c>
      <c r="L1933" s="239">
        <f>IF(ISBLANK(INDEX('Policy Characteristics'!F:F,MATCH($C1933,'Policy Characteristics'!$C:$C,0))),"",INDEX('Policy Characteristics'!F:F,MATCH($C1933,'Policy Characteristics'!$C:$C,0)))</f>
        <v>0</v>
      </c>
      <c r="M1933" s="239">
        <f>IF(ISBLANK(INDEX('Policy Characteristics'!G:G,MATCH($C1933,'Policy Characteristics'!$C:$C,0))),"",INDEX('Policy Characteristics'!G:G,MATCH($C1933,'Policy Characteristics'!$C:$C,0)))</f>
        <v>0.4</v>
      </c>
      <c r="N1933" s="239">
        <f>IF(ISBLANK(INDEX('Policy Characteristics'!H:H,MATCH($C1933,'Policy Characteristics'!$C:$C,0))),"",INDEX('Policy Characteristics'!H:H,MATCH($C1933,'Policy Characteristics'!$C:$C,0)))</f>
        <v>0.01</v>
      </c>
      <c r="O1933" s="76" t="str">
        <f>IF(ISBLANK(INDEX('Policy Characteristics'!I:I,MATCH($C1933,'Policy Characteristics'!$C:$C,0))),"",INDEX('Policy Characteristics'!I:I,MATCH($C1933,'Policy Characteristics'!$C:$C,0)))</f>
        <v>% reduction in fuel use</v>
      </c>
      <c r="P1933" s="76" t="str">
        <f>IF(ISBLANK(INDEX('Policy Characteristics'!J:J,MATCH($C1933,'Policy Characteristics'!$C:$C,0))),"",INDEX('Policy Characteristics'!J:J,MATCH($C1933,'Policy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3" s="76" t="str">
        <f>IF(ISBLANK(INDEX('Policy Characteristics'!K:K,MATCH($C1933,'Policy Characteristics'!$C:$C,0))),"",INDEX('Policy Characteristics'!K:K,MATCH($C1933,'Policy Characteristics'!$C:$C,0)))</f>
        <v>architectural-design.html#rnd</v>
      </c>
      <c r="R1933" s="76" t="str">
        <f>IF(ISBLANK(INDEX('Policy Characteristics'!L:L,MATCH($C1933,'Policy Characteristics'!$C:$C,0))),"",INDEX('Policy Characteristics'!L:L,MATCH($C1933,'Policy Characteristics'!$C:$C,0)))</f>
        <v>research-and-development.html</v>
      </c>
    </row>
    <row r="1934" spans="1:18" x14ac:dyDescent="0.25">
      <c r="A1934" s="76" t="str">
        <f>IF(ISBLANK(INDEX('Policy Characteristics'!A:A,MATCH($C1934,'Policy Characteristics'!$C:$C,0))),"",INDEX('Policy Characteristics'!A:A,MATCH($C1934,'Policy Characteristics'!$C:$C,0)))</f>
        <v>Research and Development</v>
      </c>
      <c r="B1934" s="234" t="str">
        <f>IF(ISBLANK(INDEX('Policy Characteristics'!B:B,MATCH($C1934,'Policy Characteristics'!$C:$C,0))),"",INDEX('Policy Characteristics'!B:B,MATCH($C1934,'Policy Characteristics'!$C:$C,0)))</f>
        <v>Fuel Use Reduction</v>
      </c>
      <c r="C1934" s="76" t="str">
        <f t="shared" si="62"/>
        <v>RnD Electricity Fuel Use Perc Reduction</v>
      </c>
      <c r="D1934" s="78" t="s">
        <v>1667</v>
      </c>
      <c r="E1934" s="88"/>
      <c r="F1934" s="78" t="s">
        <v>1686</v>
      </c>
      <c r="G1934" s="88"/>
      <c r="H1934" s="15">
        <v>1831</v>
      </c>
      <c r="I1934" s="247" t="s">
        <v>43</v>
      </c>
      <c r="J1934" s="236" t="str">
        <f>IF(ISBLANK(INDEX('Policy Characteristics'!D:D,MATCH($C1934,'Policy Characteristics'!$C:$C,0))),"",INDEX('Policy Characteristics'!D:D,MATCH($C1934,'Policy Characteristics'!$C:$C,0)))</f>
        <v>R&amp;D Fuel Use Reductions</v>
      </c>
      <c r="K1934" s="76" t="str">
        <f>IF(ISBLANK(INDEX('Policy Characteristics'!E:E,MATCH($C1934,'Policy Characteristics'!$C:$C,0))),"",INDEX('Policy Characteristics'!E:E,MATCH($C1934,'Policy Characteristics'!$C:$C,0)))</f>
        <v>RnD electricity fuel use reduction</v>
      </c>
      <c r="L1934" s="239">
        <f>IF(ISBLANK(INDEX('Policy Characteristics'!F:F,MATCH($C1934,'Policy Characteristics'!$C:$C,0))),"",INDEX('Policy Characteristics'!F:F,MATCH($C1934,'Policy Characteristics'!$C:$C,0)))</f>
        <v>0</v>
      </c>
      <c r="M1934" s="239">
        <f>IF(ISBLANK(INDEX('Policy Characteristics'!G:G,MATCH($C1934,'Policy Characteristics'!$C:$C,0))),"",INDEX('Policy Characteristics'!G:G,MATCH($C1934,'Policy Characteristics'!$C:$C,0)))</f>
        <v>0.4</v>
      </c>
      <c r="N1934" s="239">
        <f>IF(ISBLANK(INDEX('Policy Characteristics'!H:H,MATCH($C1934,'Policy Characteristics'!$C:$C,0))),"",INDEX('Policy Characteristics'!H:H,MATCH($C1934,'Policy Characteristics'!$C:$C,0)))</f>
        <v>0.01</v>
      </c>
      <c r="O1934" s="76" t="str">
        <f>IF(ISBLANK(INDEX('Policy Characteristics'!I:I,MATCH($C1934,'Policy Characteristics'!$C:$C,0))),"",INDEX('Policy Characteristics'!I:I,MATCH($C1934,'Policy Characteristics'!$C:$C,0)))</f>
        <v>% reduction in fuel use</v>
      </c>
      <c r="P1934" s="76" t="str">
        <f>IF(ISBLANK(INDEX('Policy Characteristics'!J:J,MATCH($C1934,'Policy Characteristics'!$C:$C,0))),"",INDEX('Policy Characteristics'!J:J,MATCH($C1934,'Policy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4" s="76" t="str">
        <f>IF(ISBLANK(INDEX('Policy Characteristics'!K:K,MATCH($C1934,'Policy Characteristics'!$C:$C,0))),"",INDEX('Policy Characteristics'!K:K,MATCH($C1934,'Policy Characteristics'!$C:$C,0)))</f>
        <v>architectural-design.html#rnd</v>
      </c>
      <c r="R1934" s="76" t="str">
        <f>IF(ISBLANK(INDEX('Policy Characteristics'!L:L,MATCH($C1934,'Policy Characteristics'!$C:$C,0))),"",INDEX('Policy Characteristics'!L:L,MATCH($C1934,'Policy Characteristics'!$C:$C,0)))</f>
        <v>research-and-development.html</v>
      </c>
    </row>
    <row r="1935" spans="1:18" x14ac:dyDescent="0.25">
      <c r="A1935" s="76" t="str">
        <f>IF(ISBLANK(INDEX('Policy Characteristics'!A:A,MATCH($C1935,'Policy Characteristics'!$C:$C,0))),"",INDEX('Policy Characteristics'!A:A,MATCH($C1935,'Policy Characteristics'!$C:$C,0)))</f>
        <v>Research and Development</v>
      </c>
      <c r="B1935" s="234" t="str">
        <f>IF(ISBLANK(INDEX('Policy Characteristics'!B:B,MATCH($C1935,'Policy Characteristics'!$C:$C,0))),"",INDEX('Policy Characteristics'!B:B,MATCH($C1935,'Policy Characteristics'!$C:$C,0)))</f>
        <v>Fuel Use Reduction</v>
      </c>
      <c r="C1935" s="76" t="str">
        <f t="shared" si="62"/>
        <v>RnD Electricity Fuel Use Perc Reduction</v>
      </c>
      <c r="D1935" s="78" t="s">
        <v>1668</v>
      </c>
      <c r="E1935" s="88"/>
      <c r="F1935" s="78" t="s">
        <v>1687</v>
      </c>
      <c r="G1935" s="88"/>
      <c r="H1935" s="15">
        <v>1832</v>
      </c>
      <c r="I1935" s="247" t="s">
        <v>43</v>
      </c>
      <c r="J1935" s="236" t="str">
        <f>IF(ISBLANK(INDEX('Policy Characteristics'!D:D,MATCH($C1935,'Policy Characteristics'!$C:$C,0))),"",INDEX('Policy Characteristics'!D:D,MATCH($C1935,'Policy Characteristics'!$C:$C,0)))</f>
        <v>R&amp;D Fuel Use Reductions</v>
      </c>
      <c r="K1935" s="76" t="str">
        <f>IF(ISBLANK(INDEX('Policy Characteristics'!E:E,MATCH($C1935,'Policy Characteristics'!$C:$C,0))),"",INDEX('Policy Characteristics'!E:E,MATCH($C1935,'Policy Characteristics'!$C:$C,0)))</f>
        <v>RnD electricity fuel use reduction</v>
      </c>
      <c r="L1935" s="239">
        <f>IF(ISBLANK(INDEX('Policy Characteristics'!F:F,MATCH($C1935,'Policy Characteristics'!$C:$C,0))),"",INDEX('Policy Characteristics'!F:F,MATCH($C1935,'Policy Characteristics'!$C:$C,0)))</f>
        <v>0</v>
      </c>
      <c r="M1935" s="239">
        <f>IF(ISBLANK(INDEX('Policy Characteristics'!G:G,MATCH($C1935,'Policy Characteristics'!$C:$C,0))),"",INDEX('Policy Characteristics'!G:G,MATCH($C1935,'Policy Characteristics'!$C:$C,0)))</f>
        <v>0.4</v>
      </c>
      <c r="N1935" s="239">
        <f>IF(ISBLANK(INDEX('Policy Characteristics'!H:H,MATCH($C1935,'Policy Characteristics'!$C:$C,0))),"",INDEX('Policy Characteristics'!H:H,MATCH($C1935,'Policy Characteristics'!$C:$C,0)))</f>
        <v>0.01</v>
      </c>
      <c r="O1935" s="76" t="str">
        <f>IF(ISBLANK(INDEX('Policy Characteristics'!I:I,MATCH($C1935,'Policy Characteristics'!$C:$C,0))),"",INDEX('Policy Characteristics'!I:I,MATCH($C1935,'Policy Characteristics'!$C:$C,0)))</f>
        <v>% reduction in fuel use</v>
      </c>
      <c r="P1935" s="76" t="str">
        <f>IF(ISBLANK(INDEX('Policy Characteristics'!J:J,MATCH($C1935,'Policy Characteristics'!$C:$C,0))),"",INDEX('Policy Characteristics'!J:J,MATCH($C1935,'Policy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5" s="76" t="str">
        <f>IF(ISBLANK(INDEX('Policy Characteristics'!K:K,MATCH($C1935,'Policy Characteristics'!$C:$C,0))),"",INDEX('Policy Characteristics'!K:K,MATCH($C1935,'Policy Characteristics'!$C:$C,0)))</f>
        <v>architectural-design.html#rnd</v>
      </c>
      <c r="R1935" s="76" t="str">
        <f>IF(ISBLANK(INDEX('Policy Characteristics'!L:L,MATCH($C1935,'Policy Characteristics'!$C:$C,0))),"",INDEX('Policy Characteristics'!L:L,MATCH($C1935,'Policy Characteristics'!$C:$C,0)))</f>
        <v>research-and-development.html</v>
      </c>
    </row>
    <row r="1936" spans="1:18" x14ac:dyDescent="0.25">
      <c r="A1936" s="76" t="str">
        <f>IF(ISBLANK(INDEX('Policy Characteristics'!A:A,MATCH($C1936,'Policy Characteristics'!$C:$C,0))),"",INDEX('Policy Characteristics'!A:A,MATCH($C1936,'Policy Characteristics'!$C:$C,0)))</f>
        <v>Research and Development</v>
      </c>
      <c r="B1936" s="234" t="str">
        <f>IF(ISBLANK(INDEX('Policy Characteristics'!B:B,MATCH($C1936,'Policy Characteristics'!$C:$C,0))),"",INDEX('Policy Characteristics'!B:B,MATCH($C1936,'Policy Characteristics'!$C:$C,0)))</f>
        <v>Fuel Use Reduction</v>
      </c>
      <c r="C1936" s="76" t="str">
        <f t="shared" si="62"/>
        <v>RnD Electricity Fuel Use Perc Reduction</v>
      </c>
      <c r="D1936" s="78" t="s">
        <v>1756</v>
      </c>
      <c r="E1936" s="88"/>
      <c r="F1936" s="78" t="s">
        <v>1758</v>
      </c>
      <c r="G1936" s="88"/>
      <c r="H1936" s="15">
        <v>1833</v>
      </c>
      <c r="I1936" s="247" t="s">
        <v>43</v>
      </c>
      <c r="J1936" s="236" t="str">
        <f>IF(ISBLANK(INDEX('Policy Characteristics'!D:D,MATCH($C1936,'Policy Characteristics'!$C:$C,0))),"",INDEX('Policy Characteristics'!D:D,MATCH($C1936,'Policy Characteristics'!$C:$C,0)))</f>
        <v>R&amp;D Fuel Use Reductions</v>
      </c>
      <c r="K1936" s="76" t="str">
        <f>IF(ISBLANK(INDEX('Policy Characteristics'!E:E,MATCH($C1936,'Policy Characteristics'!$C:$C,0))),"",INDEX('Policy Characteristics'!E:E,MATCH($C1936,'Policy Characteristics'!$C:$C,0)))</f>
        <v>RnD electricity fuel use reduction</v>
      </c>
      <c r="L1936" s="239">
        <f>IF(ISBLANK(INDEX('Policy Characteristics'!F:F,MATCH($C1936,'Policy Characteristics'!$C:$C,0))),"",INDEX('Policy Characteristics'!F:F,MATCH($C1936,'Policy Characteristics'!$C:$C,0)))</f>
        <v>0</v>
      </c>
      <c r="M1936" s="239">
        <f>IF(ISBLANK(INDEX('Policy Characteristics'!G:G,MATCH($C1936,'Policy Characteristics'!$C:$C,0))),"",INDEX('Policy Characteristics'!G:G,MATCH($C1936,'Policy Characteristics'!$C:$C,0)))</f>
        <v>0.4</v>
      </c>
      <c r="N1936" s="239">
        <f>IF(ISBLANK(INDEX('Policy Characteristics'!H:H,MATCH($C1936,'Policy Characteristics'!$C:$C,0))),"",INDEX('Policy Characteristics'!H:H,MATCH($C1936,'Policy Characteristics'!$C:$C,0)))</f>
        <v>0.01</v>
      </c>
      <c r="O1936" s="76" t="str">
        <f>IF(ISBLANK(INDEX('Policy Characteristics'!I:I,MATCH($C1936,'Policy Characteristics'!$C:$C,0))),"",INDEX('Policy Characteristics'!I:I,MATCH($C1936,'Policy Characteristics'!$C:$C,0)))</f>
        <v>% reduction in fuel use</v>
      </c>
      <c r="P1936" s="76" t="str">
        <f>IF(ISBLANK(INDEX('Policy Characteristics'!J:J,MATCH($C1936,'Policy Characteristics'!$C:$C,0))),"",INDEX('Policy Characteristics'!J:J,MATCH($C1936,'Policy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6" s="76" t="str">
        <f>IF(ISBLANK(INDEX('Policy Characteristics'!K:K,MATCH($C1936,'Policy Characteristics'!$C:$C,0))),"",INDEX('Policy Characteristics'!K:K,MATCH($C1936,'Policy Characteristics'!$C:$C,0)))</f>
        <v>architectural-design.html#rnd</v>
      </c>
      <c r="R1936" s="76" t="str">
        <f>IF(ISBLANK(INDEX('Policy Characteristics'!L:L,MATCH($C1936,'Policy Characteristics'!$C:$C,0))),"",INDEX('Policy Characteristics'!L:L,MATCH($C1936,'Policy Characteristics'!$C:$C,0)))</f>
        <v>research-and-development.html</v>
      </c>
    </row>
    <row r="1937" spans="1:18" x14ac:dyDescent="0.25">
      <c r="A1937" s="76" t="str">
        <f>IF(ISBLANK(INDEX('Policy Characteristics'!A:A,MATCH($C1937,'Policy Characteristics'!$C:$C,0))),"",INDEX('Policy Characteristics'!A:A,MATCH($C1937,'Policy Characteristics'!$C:$C,0)))</f>
        <v>Research and Development</v>
      </c>
      <c r="B1937" s="234" t="str">
        <f>IF(ISBLANK(INDEX('Policy Characteristics'!B:B,MATCH($C1937,'Policy Characteristics'!$C:$C,0))),"",INDEX('Policy Characteristics'!B:B,MATCH($C1937,'Policy Characteristics'!$C:$C,0)))</f>
        <v>Fuel Use Reduction</v>
      </c>
      <c r="C1937" s="76" t="str">
        <f t="shared" si="62"/>
        <v>RnD Electricity Fuel Use Perc Reduction</v>
      </c>
      <c r="D1937" s="78" t="s">
        <v>1757</v>
      </c>
      <c r="E1937" s="88"/>
      <c r="F1937" s="78" t="s">
        <v>1759</v>
      </c>
      <c r="G1937" s="88"/>
      <c r="H1937" s="15">
        <v>2246</v>
      </c>
      <c r="I1937" s="247" t="s">
        <v>43</v>
      </c>
      <c r="J1937" s="236" t="str">
        <f>IF(ISBLANK(INDEX('Policy Characteristics'!D:D,MATCH($C1937,'Policy Characteristics'!$C:$C,0))),"",INDEX('Policy Characteristics'!D:D,MATCH($C1937,'Policy Characteristics'!$C:$C,0)))</f>
        <v>R&amp;D Fuel Use Reductions</v>
      </c>
      <c r="K1937" s="76" t="str">
        <f>IF(ISBLANK(INDEX('Policy Characteristics'!E:E,MATCH($C1937,'Policy Characteristics'!$C:$C,0))),"",INDEX('Policy Characteristics'!E:E,MATCH($C1937,'Policy Characteristics'!$C:$C,0)))</f>
        <v>RnD electricity fuel use reduction</v>
      </c>
      <c r="L1937" s="239">
        <f>IF(ISBLANK(INDEX('Policy Characteristics'!F:F,MATCH($C1937,'Policy Characteristics'!$C:$C,0))),"",INDEX('Policy Characteristics'!F:F,MATCH($C1937,'Policy Characteristics'!$C:$C,0)))</f>
        <v>0</v>
      </c>
      <c r="M1937" s="239">
        <f>IF(ISBLANK(INDEX('Policy Characteristics'!G:G,MATCH($C1937,'Policy Characteristics'!$C:$C,0))),"",INDEX('Policy Characteristics'!G:G,MATCH($C1937,'Policy Characteristics'!$C:$C,0)))</f>
        <v>0.4</v>
      </c>
      <c r="N1937" s="239">
        <f>IF(ISBLANK(INDEX('Policy Characteristics'!H:H,MATCH($C1937,'Policy Characteristics'!$C:$C,0))),"",INDEX('Policy Characteristics'!H:H,MATCH($C1937,'Policy Characteristics'!$C:$C,0)))</f>
        <v>0.01</v>
      </c>
      <c r="O1937" s="76" t="str">
        <f>IF(ISBLANK(INDEX('Policy Characteristics'!I:I,MATCH($C1937,'Policy Characteristics'!$C:$C,0))),"",INDEX('Policy Characteristics'!I:I,MATCH($C1937,'Policy Characteristics'!$C:$C,0)))</f>
        <v>% reduction in fuel use</v>
      </c>
      <c r="P1937" s="76" t="str">
        <f>IF(ISBLANK(INDEX('Policy Characteristics'!J:J,MATCH($C1937,'Policy Characteristics'!$C:$C,0))),"",INDEX('Policy Characteristics'!J:J,MATCH($C1937,'Policy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7" s="76" t="str">
        <f>IF(ISBLANK(INDEX('Policy Characteristics'!K:K,MATCH($C1937,'Policy Characteristics'!$C:$C,0))),"",INDEX('Policy Characteristics'!K:K,MATCH($C1937,'Policy Characteristics'!$C:$C,0)))</f>
        <v>architectural-design.html#rnd</v>
      </c>
      <c r="R1937" s="76" t="str">
        <f>IF(ISBLANK(INDEX('Policy Characteristics'!L:L,MATCH($C1937,'Policy Characteristics'!$C:$C,0))),"",INDEX('Policy Characteristics'!L:L,MATCH($C1937,'Policy Characteristics'!$C:$C,0)))</f>
        <v>research-and-development.html</v>
      </c>
    </row>
    <row r="1938" spans="1:18" x14ac:dyDescent="0.25">
      <c r="A1938" s="76" t="str">
        <f>IF(ISBLANK(INDEX('Policy Characteristics'!A:A,MATCH($C1938,'Policy Characteristics'!$C:$C,0))),"",INDEX('Policy Characteristics'!A:A,MATCH($C1938,'Policy Characteristics'!$C:$C,0)))</f>
        <v>Research and Development</v>
      </c>
      <c r="B1938" s="234" t="str">
        <f>IF(ISBLANK(INDEX('Policy Characteristics'!B:B,MATCH($C1938,'Policy Characteristics'!$C:$C,0))),"",INDEX('Policy Characteristics'!B:B,MATCH($C1938,'Policy Characteristics'!$C:$C,0)))</f>
        <v>Fuel Use Reduction</v>
      </c>
      <c r="C1938" t="s">
        <v>294</v>
      </c>
      <c r="D1938" t="s">
        <v>1301</v>
      </c>
      <c r="E1938" s="88"/>
      <c r="F1938" s="78" t="s">
        <v>1328</v>
      </c>
      <c r="G1938" s="88"/>
      <c r="H1938" s="15">
        <v>1487</v>
      </c>
      <c r="I1938" s="247" t="s">
        <v>43</v>
      </c>
      <c r="J1938" s="236" t="str">
        <f>IF(ISBLANK(INDEX('Policy Characteristics'!D:D,MATCH($C1938,'Policy Characteristics'!$C:$C,0))),"",INDEX('Policy Characteristics'!D:D,MATCH($C1938,'Policy Characteristics'!$C:$C,0)))</f>
        <v>R&amp;D Fuel Use Reductions</v>
      </c>
      <c r="K1938" s="76" t="str">
        <f>IF(ISBLANK(INDEX('Policy Characteristics'!E:E,MATCH($C1938,'Policy Characteristics'!$C:$C,0))),"",INDEX('Policy Characteristics'!E:E,MATCH($C1938,'Policy Characteristics'!$C:$C,0)))</f>
        <v>RnD industry fuel use reduction</v>
      </c>
      <c r="L1938" s="239">
        <f>IF(ISBLANK(INDEX('Policy Characteristics'!F:F,MATCH($C1938,'Policy Characteristics'!$C:$C,0))),"",INDEX('Policy Characteristics'!F:F,MATCH($C1938,'Policy Characteristics'!$C:$C,0)))</f>
        <v>0</v>
      </c>
      <c r="M1938" s="239">
        <f>IF(ISBLANK(INDEX('Policy Characteristics'!G:G,MATCH($C1938,'Policy Characteristics'!$C:$C,0))),"",INDEX('Policy Characteristics'!G:G,MATCH($C1938,'Policy Characteristics'!$C:$C,0)))</f>
        <v>0.4</v>
      </c>
      <c r="N1938" s="239">
        <f>IF(ISBLANK(INDEX('Policy Characteristics'!H:H,MATCH($C1938,'Policy Characteristics'!$C:$C,0))),"",INDEX('Policy Characteristics'!H:H,MATCH($C1938,'Policy Characteristics'!$C:$C,0)))</f>
        <v>0.01</v>
      </c>
      <c r="O1938" s="76" t="str">
        <f>IF(ISBLANK(INDEX('Policy Characteristics'!I:I,MATCH($C1938,'Policy Characteristics'!$C:$C,0))),"",INDEX('Policy Characteristics'!I:I,MATCH($C1938,'Policy Characteristics'!$C:$C,0)))</f>
        <v>% reduction in fuel use</v>
      </c>
      <c r="P1938" s="76" t="str">
        <f>IF(ISBLANK(INDEX('Policy Characteristics'!J:J,MATCH($C1938,'Policy Characteristics'!$C:$C,0))),"",INDEX('Policy Characteristics'!J:J,MATCH($C1938,'Policy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8" s="76" t="str">
        <f>IF(ISBLANK(INDEX('Policy Characteristics'!K:K,MATCH($C1938,'Policy Characteristics'!$C:$C,0))),"",INDEX('Policy Characteristics'!K:K,MATCH($C1938,'Policy Characteristics'!$C:$C,0)))</f>
        <v>architectural-design.html#rnd</v>
      </c>
      <c r="R1938" s="76" t="str">
        <f>IF(ISBLANK(INDEX('Policy Characteristics'!L:L,MATCH($C1938,'Policy Characteristics'!$C:$C,0))),"",INDEX('Policy Characteristics'!L:L,MATCH($C1938,'Policy Characteristics'!$C:$C,0)))</f>
        <v>research-and-development.html</v>
      </c>
    </row>
    <row r="1939" spans="1:18" x14ac:dyDescent="0.25">
      <c r="A1939" s="76" t="str">
        <f>IF(ISBLANK(INDEX('Policy Characteristics'!A:A,MATCH($C1939,'Policy Characteristics'!$C:$C,0))),"",INDEX('Policy Characteristics'!A:A,MATCH($C1939,'Policy Characteristics'!$C:$C,0)))</f>
        <v>Research and Development</v>
      </c>
      <c r="B1939" s="234" t="str">
        <f>IF(ISBLANK(INDEX('Policy Characteristics'!B:B,MATCH($C1939,'Policy Characteristics'!$C:$C,0))),"",INDEX('Policy Characteristics'!B:B,MATCH($C1939,'Policy Characteristics'!$C:$C,0)))</f>
        <v>Fuel Use Reduction</v>
      </c>
      <c r="C1939" s="76" t="str">
        <f t="shared" ref="C1939:C1962" si="63">C$1938</f>
        <v>RnD Industry Fuel Use Perc Reduction</v>
      </c>
      <c r="D1939" t="s">
        <v>1302</v>
      </c>
      <c r="E1939" s="88"/>
      <c r="F1939" s="78" t="s">
        <v>1329</v>
      </c>
      <c r="G1939" s="88"/>
      <c r="H1939" s="15">
        <v>1488</v>
      </c>
      <c r="I1939" s="247" t="s">
        <v>43</v>
      </c>
      <c r="J1939" s="236" t="str">
        <f>IF(ISBLANK(INDEX('Policy Characteristics'!D:D,MATCH($C1939,'Policy Characteristics'!$C:$C,0))),"",INDEX('Policy Characteristics'!D:D,MATCH($C1939,'Policy Characteristics'!$C:$C,0)))</f>
        <v>R&amp;D Fuel Use Reductions</v>
      </c>
      <c r="K1939" s="76" t="str">
        <f>IF(ISBLANK(INDEX('Policy Characteristics'!E:E,MATCH($C1939,'Policy Characteristics'!$C:$C,0))),"",INDEX('Policy Characteristics'!E:E,MATCH($C1939,'Policy Characteristics'!$C:$C,0)))</f>
        <v>RnD industry fuel use reduction</v>
      </c>
      <c r="L1939" s="239">
        <f>IF(ISBLANK(INDEX('Policy Characteristics'!F:F,MATCH($C1939,'Policy Characteristics'!$C:$C,0))),"",INDEX('Policy Characteristics'!F:F,MATCH($C1939,'Policy Characteristics'!$C:$C,0)))</f>
        <v>0</v>
      </c>
      <c r="M1939" s="239">
        <f>IF(ISBLANK(INDEX('Policy Characteristics'!G:G,MATCH($C1939,'Policy Characteristics'!$C:$C,0))),"",INDEX('Policy Characteristics'!G:G,MATCH($C1939,'Policy Characteristics'!$C:$C,0)))</f>
        <v>0.4</v>
      </c>
      <c r="N1939" s="239">
        <f>IF(ISBLANK(INDEX('Policy Characteristics'!H:H,MATCH($C1939,'Policy Characteristics'!$C:$C,0))),"",INDEX('Policy Characteristics'!H:H,MATCH($C1939,'Policy Characteristics'!$C:$C,0)))</f>
        <v>0.01</v>
      </c>
      <c r="O1939" s="76" t="str">
        <f>IF(ISBLANK(INDEX('Policy Characteristics'!I:I,MATCH($C1939,'Policy Characteristics'!$C:$C,0))),"",INDEX('Policy Characteristics'!I:I,MATCH($C1939,'Policy Characteristics'!$C:$C,0)))</f>
        <v>% reduction in fuel use</v>
      </c>
      <c r="P1939" s="76" t="str">
        <f>IF(ISBLANK(INDEX('Policy Characteristics'!J:J,MATCH($C1939,'Policy Characteristics'!$C:$C,0))),"",INDEX('Policy Characteristics'!J:J,MATCH($C1939,'Policy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9" s="76" t="str">
        <f>IF(ISBLANK(INDEX('Policy Characteristics'!K:K,MATCH($C1939,'Policy Characteristics'!$C:$C,0))),"",INDEX('Policy Characteristics'!K:K,MATCH($C1939,'Policy Characteristics'!$C:$C,0)))</f>
        <v>architectural-design.html#rnd</v>
      </c>
      <c r="R1939" s="76" t="str">
        <f>IF(ISBLANK(INDEX('Policy Characteristics'!L:L,MATCH($C1939,'Policy Characteristics'!$C:$C,0))),"",INDEX('Policy Characteristics'!L:L,MATCH($C1939,'Policy Characteristics'!$C:$C,0)))</f>
        <v>research-and-development.html</v>
      </c>
    </row>
    <row r="1940" spans="1:18" x14ac:dyDescent="0.25">
      <c r="A1940" s="76" t="str">
        <f>IF(ISBLANK(INDEX('Policy Characteristics'!A:A,MATCH($C1940,'Policy Characteristics'!$C:$C,0))),"",INDEX('Policy Characteristics'!A:A,MATCH($C1940,'Policy Characteristics'!$C:$C,0)))</f>
        <v>Research and Development</v>
      </c>
      <c r="B1940" s="234" t="str">
        <f>IF(ISBLANK(INDEX('Policy Characteristics'!B:B,MATCH($C1940,'Policy Characteristics'!$C:$C,0))),"",INDEX('Policy Characteristics'!B:B,MATCH($C1940,'Policy Characteristics'!$C:$C,0)))</f>
        <v>Fuel Use Reduction</v>
      </c>
      <c r="C1940" s="76" t="str">
        <f t="shared" si="63"/>
        <v>RnD Industry Fuel Use Perc Reduction</v>
      </c>
      <c r="D1940" t="s">
        <v>1303</v>
      </c>
      <c r="E1940" s="88"/>
      <c r="F1940" s="78" t="s">
        <v>1330</v>
      </c>
      <c r="G1940" s="88"/>
      <c r="H1940" s="15">
        <v>1489</v>
      </c>
      <c r="I1940" s="247" t="s">
        <v>43</v>
      </c>
      <c r="J1940" s="236" t="str">
        <f>IF(ISBLANK(INDEX('Policy Characteristics'!D:D,MATCH($C1940,'Policy Characteristics'!$C:$C,0))),"",INDEX('Policy Characteristics'!D:D,MATCH($C1940,'Policy Characteristics'!$C:$C,0)))</f>
        <v>R&amp;D Fuel Use Reductions</v>
      </c>
      <c r="K1940" s="76" t="str">
        <f>IF(ISBLANK(INDEX('Policy Characteristics'!E:E,MATCH($C1940,'Policy Characteristics'!$C:$C,0))),"",INDEX('Policy Characteristics'!E:E,MATCH($C1940,'Policy Characteristics'!$C:$C,0)))</f>
        <v>RnD industry fuel use reduction</v>
      </c>
      <c r="L1940" s="239">
        <f>IF(ISBLANK(INDEX('Policy Characteristics'!F:F,MATCH($C1940,'Policy Characteristics'!$C:$C,0))),"",INDEX('Policy Characteristics'!F:F,MATCH($C1940,'Policy Characteristics'!$C:$C,0)))</f>
        <v>0</v>
      </c>
      <c r="M1940" s="239">
        <f>IF(ISBLANK(INDEX('Policy Characteristics'!G:G,MATCH($C1940,'Policy Characteristics'!$C:$C,0))),"",INDEX('Policy Characteristics'!G:G,MATCH($C1940,'Policy Characteristics'!$C:$C,0)))</f>
        <v>0.4</v>
      </c>
      <c r="N1940" s="239">
        <f>IF(ISBLANK(INDEX('Policy Characteristics'!H:H,MATCH($C1940,'Policy Characteristics'!$C:$C,0))),"",INDEX('Policy Characteristics'!H:H,MATCH($C1940,'Policy Characteristics'!$C:$C,0)))</f>
        <v>0.01</v>
      </c>
      <c r="O1940" s="76" t="str">
        <f>IF(ISBLANK(INDEX('Policy Characteristics'!I:I,MATCH($C1940,'Policy Characteristics'!$C:$C,0))),"",INDEX('Policy Characteristics'!I:I,MATCH($C1940,'Policy Characteristics'!$C:$C,0)))</f>
        <v>% reduction in fuel use</v>
      </c>
      <c r="P1940" s="76" t="str">
        <f>IF(ISBLANK(INDEX('Policy Characteristics'!J:J,MATCH($C1940,'Policy Characteristics'!$C:$C,0))),"",INDEX('Policy Characteristics'!J:J,MATCH($C1940,'Policy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0" s="76" t="str">
        <f>IF(ISBLANK(INDEX('Policy Characteristics'!K:K,MATCH($C1940,'Policy Characteristics'!$C:$C,0))),"",INDEX('Policy Characteristics'!K:K,MATCH($C1940,'Policy Characteristics'!$C:$C,0)))</f>
        <v>architectural-design.html#rnd</v>
      </c>
      <c r="R1940" s="76" t="str">
        <f>IF(ISBLANK(INDEX('Policy Characteristics'!L:L,MATCH($C1940,'Policy Characteristics'!$C:$C,0))),"",INDEX('Policy Characteristics'!L:L,MATCH($C1940,'Policy Characteristics'!$C:$C,0)))</f>
        <v>research-and-development.html</v>
      </c>
    </row>
    <row r="1941" spans="1:18" x14ac:dyDescent="0.25">
      <c r="A1941" s="76" t="str">
        <f>IF(ISBLANK(INDEX('Policy Characteristics'!A:A,MATCH($C1941,'Policy Characteristics'!$C:$C,0))),"",INDEX('Policy Characteristics'!A:A,MATCH($C1941,'Policy Characteristics'!$C:$C,0)))</f>
        <v>Research and Development</v>
      </c>
      <c r="B1941" s="234" t="str">
        <f>IF(ISBLANK(INDEX('Policy Characteristics'!B:B,MATCH($C1941,'Policy Characteristics'!$C:$C,0))),"",INDEX('Policy Characteristics'!B:B,MATCH($C1941,'Policy Characteristics'!$C:$C,0)))</f>
        <v>Fuel Use Reduction</v>
      </c>
      <c r="C1941" s="76" t="str">
        <f t="shared" si="63"/>
        <v>RnD Industry Fuel Use Perc Reduction</v>
      </c>
      <c r="D1941" t="s">
        <v>1304</v>
      </c>
      <c r="E1941" s="88"/>
      <c r="F1941" s="78" t="s">
        <v>1331</v>
      </c>
      <c r="G1941" s="88"/>
      <c r="H1941" s="15">
        <v>1490</v>
      </c>
      <c r="I1941" s="247" t="s">
        <v>43</v>
      </c>
      <c r="J1941" s="236" t="str">
        <f>IF(ISBLANK(INDEX('Policy Characteristics'!D:D,MATCH($C1941,'Policy Characteristics'!$C:$C,0))),"",INDEX('Policy Characteristics'!D:D,MATCH($C1941,'Policy Characteristics'!$C:$C,0)))</f>
        <v>R&amp;D Fuel Use Reductions</v>
      </c>
      <c r="K1941" s="76" t="str">
        <f>IF(ISBLANK(INDEX('Policy Characteristics'!E:E,MATCH($C1941,'Policy Characteristics'!$C:$C,0))),"",INDEX('Policy Characteristics'!E:E,MATCH($C1941,'Policy Characteristics'!$C:$C,0)))</f>
        <v>RnD industry fuel use reduction</v>
      </c>
      <c r="L1941" s="239">
        <f>IF(ISBLANK(INDEX('Policy Characteristics'!F:F,MATCH($C1941,'Policy Characteristics'!$C:$C,0))),"",INDEX('Policy Characteristics'!F:F,MATCH($C1941,'Policy Characteristics'!$C:$C,0)))</f>
        <v>0</v>
      </c>
      <c r="M1941" s="239">
        <f>IF(ISBLANK(INDEX('Policy Characteristics'!G:G,MATCH($C1941,'Policy Characteristics'!$C:$C,0))),"",INDEX('Policy Characteristics'!G:G,MATCH($C1941,'Policy Characteristics'!$C:$C,0)))</f>
        <v>0.4</v>
      </c>
      <c r="N1941" s="239">
        <f>IF(ISBLANK(INDEX('Policy Characteristics'!H:H,MATCH($C1941,'Policy Characteristics'!$C:$C,0))),"",INDEX('Policy Characteristics'!H:H,MATCH($C1941,'Policy Characteristics'!$C:$C,0)))</f>
        <v>0.01</v>
      </c>
      <c r="O1941" s="76" t="str">
        <f>IF(ISBLANK(INDEX('Policy Characteristics'!I:I,MATCH($C1941,'Policy Characteristics'!$C:$C,0))),"",INDEX('Policy Characteristics'!I:I,MATCH($C1941,'Policy Characteristics'!$C:$C,0)))</f>
        <v>% reduction in fuel use</v>
      </c>
      <c r="P1941" s="76" t="str">
        <f>IF(ISBLANK(INDEX('Policy Characteristics'!J:J,MATCH($C1941,'Policy Characteristics'!$C:$C,0))),"",INDEX('Policy Characteristics'!J:J,MATCH($C1941,'Policy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1" s="76" t="str">
        <f>IF(ISBLANK(INDEX('Policy Characteristics'!K:K,MATCH($C1941,'Policy Characteristics'!$C:$C,0))),"",INDEX('Policy Characteristics'!K:K,MATCH($C1941,'Policy Characteristics'!$C:$C,0)))</f>
        <v>architectural-design.html#rnd</v>
      </c>
      <c r="R1941" s="76" t="str">
        <f>IF(ISBLANK(INDEX('Policy Characteristics'!L:L,MATCH($C1941,'Policy Characteristics'!$C:$C,0))),"",INDEX('Policy Characteristics'!L:L,MATCH($C1941,'Policy Characteristics'!$C:$C,0)))</f>
        <v>research-and-development.html</v>
      </c>
    </row>
    <row r="1942" spans="1:18" x14ac:dyDescent="0.25">
      <c r="A1942" s="76" t="str">
        <f>IF(ISBLANK(INDEX('Policy Characteristics'!A:A,MATCH($C1942,'Policy Characteristics'!$C:$C,0))),"",INDEX('Policy Characteristics'!A:A,MATCH($C1942,'Policy Characteristics'!$C:$C,0)))</f>
        <v>Research and Development</v>
      </c>
      <c r="B1942" s="234" t="str">
        <f>IF(ISBLANK(INDEX('Policy Characteristics'!B:B,MATCH($C1942,'Policy Characteristics'!$C:$C,0))),"",INDEX('Policy Characteristics'!B:B,MATCH($C1942,'Policy Characteristics'!$C:$C,0)))</f>
        <v>Fuel Use Reduction</v>
      </c>
      <c r="C1942" s="76" t="str">
        <f t="shared" si="63"/>
        <v>RnD Industry Fuel Use Perc Reduction</v>
      </c>
      <c r="D1942" t="s">
        <v>1305</v>
      </c>
      <c r="E1942" s="88"/>
      <c r="F1942" s="78" t="s">
        <v>1332</v>
      </c>
      <c r="G1942" s="88"/>
      <c r="H1942" s="15">
        <v>1491</v>
      </c>
      <c r="I1942" s="247" t="s">
        <v>43</v>
      </c>
      <c r="J1942" s="236" t="str">
        <f>IF(ISBLANK(INDEX('Policy Characteristics'!D:D,MATCH($C1942,'Policy Characteristics'!$C:$C,0))),"",INDEX('Policy Characteristics'!D:D,MATCH($C1942,'Policy Characteristics'!$C:$C,0)))</f>
        <v>R&amp;D Fuel Use Reductions</v>
      </c>
      <c r="K1942" s="76" t="str">
        <f>IF(ISBLANK(INDEX('Policy Characteristics'!E:E,MATCH($C1942,'Policy Characteristics'!$C:$C,0))),"",INDEX('Policy Characteristics'!E:E,MATCH($C1942,'Policy Characteristics'!$C:$C,0)))</f>
        <v>RnD industry fuel use reduction</v>
      </c>
      <c r="L1942" s="239">
        <f>IF(ISBLANK(INDEX('Policy Characteristics'!F:F,MATCH($C1942,'Policy Characteristics'!$C:$C,0))),"",INDEX('Policy Characteristics'!F:F,MATCH($C1942,'Policy Characteristics'!$C:$C,0)))</f>
        <v>0</v>
      </c>
      <c r="M1942" s="239">
        <f>IF(ISBLANK(INDEX('Policy Characteristics'!G:G,MATCH($C1942,'Policy Characteristics'!$C:$C,0))),"",INDEX('Policy Characteristics'!G:G,MATCH($C1942,'Policy Characteristics'!$C:$C,0)))</f>
        <v>0.4</v>
      </c>
      <c r="N1942" s="239">
        <f>IF(ISBLANK(INDEX('Policy Characteristics'!H:H,MATCH($C1942,'Policy Characteristics'!$C:$C,0))),"",INDEX('Policy Characteristics'!H:H,MATCH($C1942,'Policy Characteristics'!$C:$C,0)))</f>
        <v>0.01</v>
      </c>
      <c r="O1942" s="76" t="str">
        <f>IF(ISBLANK(INDEX('Policy Characteristics'!I:I,MATCH($C1942,'Policy Characteristics'!$C:$C,0))),"",INDEX('Policy Characteristics'!I:I,MATCH($C1942,'Policy Characteristics'!$C:$C,0)))</f>
        <v>% reduction in fuel use</v>
      </c>
      <c r="P1942" s="76" t="str">
        <f>IF(ISBLANK(INDEX('Policy Characteristics'!J:J,MATCH($C1942,'Policy Characteristics'!$C:$C,0))),"",INDEX('Policy Characteristics'!J:J,MATCH($C1942,'Policy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2" s="76" t="str">
        <f>IF(ISBLANK(INDEX('Policy Characteristics'!K:K,MATCH($C1942,'Policy Characteristics'!$C:$C,0))),"",INDEX('Policy Characteristics'!K:K,MATCH($C1942,'Policy Characteristics'!$C:$C,0)))</f>
        <v>architectural-design.html#rnd</v>
      </c>
      <c r="R1942" s="76" t="str">
        <f>IF(ISBLANK(INDEX('Policy Characteristics'!L:L,MATCH($C1942,'Policy Characteristics'!$C:$C,0))),"",INDEX('Policy Characteristics'!L:L,MATCH($C1942,'Policy Characteristics'!$C:$C,0)))</f>
        <v>research-and-development.html</v>
      </c>
    </row>
    <row r="1943" spans="1:18" x14ac:dyDescent="0.25">
      <c r="A1943" s="76" t="str">
        <f>IF(ISBLANK(INDEX('Policy Characteristics'!A:A,MATCH($C1943,'Policy Characteristics'!$C:$C,0))),"",INDEX('Policy Characteristics'!A:A,MATCH($C1943,'Policy Characteristics'!$C:$C,0)))</f>
        <v>Research and Development</v>
      </c>
      <c r="B1943" s="234" t="str">
        <f>IF(ISBLANK(INDEX('Policy Characteristics'!B:B,MATCH($C1943,'Policy Characteristics'!$C:$C,0))),"",INDEX('Policy Characteristics'!B:B,MATCH($C1943,'Policy Characteristics'!$C:$C,0)))</f>
        <v>Fuel Use Reduction</v>
      </c>
      <c r="C1943" s="76" t="str">
        <f t="shared" si="63"/>
        <v>RnD Industry Fuel Use Perc Reduction</v>
      </c>
      <c r="D1943" t="s">
        <v>1306</v>
      </c>
      <c r="E1943" s="88"/>
      <c r="F1943" s="78" t="s">
        <v>1333</v>
      </c>
      <c r="G1943" s="88"/>
      <c r="H1943" s="15">
        <v>1492</v>
      </c>
      <c r="I1943" s="247" t="s">
        <v>43</v>
      </c>
      <c r="J1943" s="236" t="str">
        <f>IF(ISBLANK(INDEX('Policy Characteristics'!D:D,MATCH($C1943,'Policy Characteristics'!$C:$C,0))),"",INDEX('Policy Characteristics'!D:D,MATCH($C1943,'Policy Characteristics'!$C:$C,0)))</f>
        <v>R&amp;D Fuel Use Reductions</v>
      </c>
      <c r="K1943" s="76" t="str">
        <f>IF(ISBLANK(INDEX('Policy Characteristics'!E:E,MATCH($C1943,'Policy Characteristics'!$C:$C,0))),"",INDEX('Policy Characteristics'!E:E,MATCH($C1943,'Policy Characteristics'!$C:$C,0)))</f>
        <v>RnD industry fuel use reduction</v>
      </c>
      <c r="L1943" s="239">
        <f>IF(ISBLANK(INDEX('Policy Characteristics'!F:F,MATCH($C1943,'Policy Characteristics'!$C:$C,0))),"",INDEX('Policy Characteristics'!F:F,MATCH($C1943,'Policy Characteristics'!$C:$C,0)))</f>
        <v>0</v>
      </c>
      <c r="M1943" s="239">
        <f>IF(ISBLANK(INDEX('Policy Characteristics'!G:G,MATCH($C1943,'Policy Characteristics'!$C:$C,0))),"",INDEX('Policy Characteristics'!G:G,MATCH($C1943,'Policy Characteristics'!$C:$C,0)))</f>
        <v>0.4</v>
      </c>
      <c r="N1943" s="239">
        <f>IF(ISBLANK(INDEX('Policy Characteristics'!H:H,MATCH($C1943,'Policy Characteristics'!$C:$C,0))),"",INDEX('Policy Characteristics'!H:H,MATCH($C1943,'Policy Characteristics'!$C:$C,0)))</f>
        <v>0.01</v>
      </c>
      <c r="O1943" s="76" t="str">
        <f>IF(ISBLANK(INDEX('Policy Characteristics'!I:I,MATCH($C1943,'Policy Characteristics'!$C:$C,0))),"",INDEX('Policy Characteristics'!I:I,MATCH($C1943,'Policy Characteristics'!$C:$C,0)))</f>
        <v>% reduction in fuel use</v>
      </c>
      <c r="P1943" s="76" t="str">
        <f>IF(ISBLANK(INDEX('Policy Characteristics'!J:J,MATCH($C1943,'Policy Characteristics'!$C:$C,0))),"",INDEX('Policy Characteristics'!J:J,MATCH($C1943,'Policy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3" s="76" t="str">
        <f>IF(ISBLANK(INDEX('Policy Characteristics'!K:K,MATCH($C1943,'Policy Characteristics'!$C:$C,0))),"",INDEX('Policy Characteristics'!K:K,MATCH($C1943,'Policy Characteristics'!$C:$C,0)))</f>
        <v>architectural-design.html#rnd</v>
      </c>
      <c r="R1943" s="76" t="str">
        <f>IF(ISBLANK(INDEX('Policy Characteristics'!L:L,MATCH($C1943,'Policy Characteristics'!$C:$C,0))),"",INDEX('Policy Characteristics'!L:L,MATCH($C1943,'Policy Characteristics'!$C:$C,0)))</f>
        <v>research-and-development.html</v>
      </c>
    </row>
    <row r="1944" spans="1:18" x14ac:dyDescent="0.25">
      <c r="A1944" s="76" t="str">
        <f>IF(ISBLANK(INDEX('Policy Characteristics'!A:A,MATCH($C1944,'Policy Characteristics'!$C:$C,0))),"",INDEX('Policy Characteristics'!A:A,MATCH($C1944,'Policy Characteristics'!$C:$C,0)))</f>
        <v>Research and Development</v>
      </c>
      <c r="B1944" s="234" t="str">
        <f>IF(ISBLANK(INDEX('Policy Characteristics'!B:B,MATCH($C1944,'Policy Characteristics'!$C:$C,0))),"",INDEX('Policy Characteristics'!B:B,MATCH($C1944,'Policy Characteristics'!$C:$C,0)))</f>
        <v>Fuel Use Reduction</v>
      </c>
      <c r="C1944" s="76" t="str">
        <f t="shared" si="63"/>
        <v>RnD Industry Fuel Use Perc Reduction</v>
      </c>
      <c r="D1944" t="s">
        <v>1307</v>
      </c>
      <c r="E1944" s="88"/>
      <c r="F1944" s="78" t="s">
        <v>1334</v>
      </c>
      <c r="G1944" s="88"/>
      <c r="H1944" s="15">
        <v>1493</v>
      </c>
      <c r="I1944" s="247" t="s">
        <v>43</v>
      </c>
      <c r="J1944" s="236" t="str">
        <f>IF(ISBLANK(INDEX('Policy Characteristics'!D:D,MATCH($C1944,'Policy Characteristics'!$C:$C,0))),"",INDEX('Policy Characteristics'!D:D,MATCH($C1944,'Policy Characteristics'!$C:$C,0)))</f>
        <v>R&amp;D Fuel Use Reductions</v>
      </c>
      <c r="K1944" s="76" t="str">
        <f>IF(ISBLANK(INDEX('Policy Characteristics'!E:E,MATCH($C1944,'Policy Characteristics'!$C:$C,0))),"",INDEX('Policy Characteristics'!E:E,MATCH($C1944,'Policy Characteristics'!$C:$C,0)))</f>
        <v>RnD industry fuel use reduction</v>
      </c>
      <c r="L1944" s="239">
        <f>IF(ISBLANK(INDEX('Policy Characteristics'!F:F,MATCH($C1944,'Policy Characteristics'!$C:$C,0))),"",INDEX('Policy Characteristics'!F:F,MATCH($C1944,'Policy Characteristics'!$C:$C,0)))</f>
        <v>0</v>
      </c>
      <c r="M1944" s="239">
        <f>IF(ISBLANK(INDEX('Policy Characteristics'!G:G,MATCH($C1944,'Policy Characteristics'!$C:$C,0))),"",INDEX('Policy Characteristics'!G:G,MATCH($C1944,'Policy Characteristics'!$C:$C,0)))</f>
        <v>0.4</v>
      </c>
      <c r="N1944" s="239">
        <f>IF(ISBLANK(INDEX('Policy Characteristics'!H:H,MATCH($C1944,'Policy Characteristics'!$C:$C,0))),"",INDEX('Policy Characteristics'!H:H,MATCH($C1944,'Policy Characteristics'!$C:$C,0)))</f>
        <v>0.01</v>
      </c>
      <c r="O1944" s="76" t="str">
        <f>IF(ISBLANK(INDEX('Policy Characteristics'!I:I,MATCH($C1944,'Policy Characteristics'!$C:$C,0))),"",INDEX('Policy Characteristics'!I:I,MATCH($C1944,'Policy Characteristics'!$C:$C,0)))</f>
        <v>% reduction in fuel use</v>
      </c>
      <c r="P1944" s="76" t="str">
        <f>IF(ISBLANK(INDEX('Policy Characteristics'!J:J,MATCH($C1944,'Policy Characteristics'!$C:$C,0))),"",INDEX('Policy Characteristics'!J:J,MATCH($C1944,'Policy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4" s="76" t="str">
        <f>IF(ISBLANK(INDEX('Policy Characteristics'!K:K,MATCH($C1944,'Policy Characteristics'!$C:$C,0))),"",INDEX('Policy Characteristics'!K:K,MATCH($C1944,'Policy Characteristics'!$C:$C,0)))</f>
        <v>architectural-design.html#rnd</v>
      </c>
      <c r="R1944" s="76" t="str">
        <f>IF(ISBLANK(INDEX('Policy Characteristics'!L:L,MATCH($C1944,'Policy Characteristics'!$C:$C,0))),"",INDEX('Policy Characteristics'!L:L,MATCH($C1944,'Policy Characteristics'!$C:$C,0)))</f>
        <v>research-and-development.html</v>
      </c>
    </row>
    <row r="1945" spans="1:18" x14ac:dyDescent="0.25">
      <c r="A1945" s="76" t="str">
        <f>IF(ISBLANK(INDEX('Policy Characteristics'!A:A,MATCH($C1945,'Policy Characteristics'!$C:$C,0))),"",INDEX('Policy Characteristics'!A:A,MATCH($C1945,'Policy Characteristics'!$C:$C,0)))</f>
        <v>Research and Development</v>
      </c>
      <c r="B1945" s="234" t="str">
        <f>IF(ISBLANK(INDEX('Policy Characteristics'!B:B,MATCH($C1945,'Policy Characteristics'!$C:$C,0))),"",INDEX('Policy Characteristics'!B:B,MATCH($C1945,'Policy Characteristics'!$C:$C,0)))</f>
        <v>Fuel Use Reduction</v>
      </c>
      <c r="C1945" s="76" t="str">
        <f t="shared" si="63"/>
        <v>RnD Industry Fuel Use Perc Reduction</v>
      </c>
      <c r="D1945" t="s">
        <v>1308</v>
      </c>
      <c r="E1945" s="88"/>
      <c r="F1945" s="78" t="s">
        <v>1335</v>
      </c>
      <c r="G1945" s="88"/>
      <c r="H1945" s="15">
        <v>1494</v>
      </c>
      <c r="I1945" s="247" t="s">
        <v>43</v>
      </c>
      <c r="J1945" s="236" t="str">
        <f>IF(ISBLANK(INDEX('Policy Characteristics'!D:D,MATCH($C1945,'Policy Characteristics'!$C:$C,0))),"",INDEX('Policy Characteristics'!D:D,MATCH($C1945,'Policy Characteristics'!$C:$C,0)))</f>
        <v>R&amp;D Fuel Use Reductions</v>
      </c>
      <c r="K1945" s="76" t="str">
        <f>IF(ISBLANK(INDEX('Policy Characteristics'!E:E,MATCH($C1945,'Policy Characteristics'!$C:$C,0))),"",INDEX('Policy Characteristics'!E:E,MATCH($C1945,'Policy Characteristics'!$C:$C,0)))</f>
        <v>RnD industry fuel use reduction</v>
      </c>
      <c r="L1945" s="239">
        <f>IF(ISBLANK(INDEX('Policy Characteristics'!F:F,MATCH($C1945,'Policy Characteristics'!$C:$C,0))),"",INDEX('Policy Characteristics'!F:F,MATCH($C1945,'Policy Characteristics'!$C:$C,0)))</f>
        <v>0</v>
      </c>
      <c r="M1945" s="239">
        <f>IF(ISBLANK(INDEX('Policy Characteristics'!G:G,MATCH($C1945,'Policy Characteristics'!$C:$C,0))),"",INDEX('Policy Characteristics'!G:G,MATCH($C1945,'Policy Characteristics'!$C:$C,0)))</f>
        <v>0.4</v>
      </c>
      <c r="N1945" s="239">
        <f>IF(ISBLANK(INDEX('Policy Characteristics'!H:H,MATCH($C1945,'Policy Characteristics'!$C:$C,0))),"",INDEX('Policy Characteristics'!H:H,MATCH($C1945,'Policy Characteristics'!$C:$C,0)))</f>
        <v>0.01</v>
      </c>
      <c r="O1945" s="76" t="str">
        <f>IF(ISBLANK(INDEX('Policy Characteristics'!I:I,MATCH($C1945,'Policy Characteristics'!$C:$C,0))),"",INDEX('Policy Characteristics'!I:I,MATCH($C1945,'Policy Characteristics'!$C:$C,0)))</f>
        <v>% reduction in fuel use</v>
      </c>
      <c r="P1945" s="76" t="str">
        <f>IF(ISBLANK(INDEX('Policy Characteristics'!J:J,MATCH($C1945,'Policy Characteristics'!$C:$C,0))),"",INDEX('Policy Characteristics'!J:J,MATCH($C1945,'Policy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5" s="76" t="str">
        <f>IF(ISBLANK(INDEX('Policy Characteristics'!K:K,MATCH($C1945,'Policy Characteristics'!$C:$C,0))),"",INDEX('Policy Characteristics'!K:K,MATCH($C1945,'Policy Characteristics'!$C:$C,0)))</f>
        <v>architectural-design.html#rnd</v>
      </c>
      <c r="R1945" s="76" t="str">
        <f>IF(ISBLANK(INDEX('Policy Characteristics'!L:L,MATCH($C1945,'Policy Characteristics'!$C:$C,0))),"",INDEX('Policy Characteristics'!L:L,MATCH($C1945,'Policy Characteristics'!$C:$C,0)))</f>
        <v>research-and-development.html</v>
      </c>
    </row>
    <row r="1946" spans="1:18" x14ac:dyDescent="0.25">
      <c r="A1946" s="76" t="str">
        <f>IF(ISBLANK(INDEX('Policy Characteristics'!A:A,MATCH($C1946,'Policy Characteristics'!$C:$C,0))),"",INDEX('Policy Characteristics'!A:A,MATCH($C1946,'Policy Characteristics'!$C:$C,0)))</f>
        <v>Research and Development</v>
      </c>
      <c r="B1946" s="234" t="str">
        <f>IF(ISBLANK(INDEX('Policy Characteristics'!B:B,MATCH($C1946,'Policy Characteristics'!$C:$C,0))),"",INDEX('Policy Characteristics'!B:B,MATCH($C1946,'Policy Characteristics'!$C:$C,0)))</f>
        <v>Fuel Use Reduction</v>
      </c>
      <c r="C1946" s="76" t="str">
        <f t="shared" si="63"/>
        <v>RnD Industry Fuel Use Perc Reduction</v>
      </c>
      <c r="D1946" t="s">
        <v>1309</v>
      </c>
      <c r="E1946" s="88"/>
      <c r="F1946" s="78" t="s">
        <v>1336</v>
      </c>
      <c r="G1946" s="88"/>
      <c r="H1946" s="15">
        <v>1495</v>
      </c>
      <c r="I1946" s="247" t="s">
        <v>43</v>
      </c>
      <c r="J1946" s="236" t="str">
        <f>IF(ISBLANK(INDEX('Policy Characteristics'!D:D,MATCH($C1946,'Policy Characteristics'!$C:$C,0))),"",INDEX('Policy Characteristics'!D:D,MATCH($C1946,'Policy Characteristics'!$C:$C,0)))</f>
        <v>R&amp;D Fuel Use Reductions</v>
      </c>
      <c r="K1946" s="76" t="str">
        <f>IF(ISBLANK(INDEX('Policy Characteristics'!E:E,MATCH($C1946,'Policy Characteristics'!$C:$C,0))),"",INDEX('Policy Characteristics'!E:E,MATCH($C1946,'Policy Characteristics'!$C:$C,0)))</f>
        <v>RnD industry fuel use reduction</v>
      </c>
      <c r="L1946" s="239">
        <f>IF(ISBLANK(INDEX('Policy Characteristics'!F:F,MATCH($C1946,'Policy Characteristics'!$C:$C,0))),"",INDEX('Policy Characteristics'!F:F,MATCH($C1946,'Policy Characteristics'!$C:$C,0)))</f>
        <v>0</v>
      </c>
      <c r="M1946" s="239">
        <f>IF(ISBLANK(INDEX('Policy Characteristics'!G:G,MATCH($C1946,'Policy Characteristics'!$C:$C,0))),"",INDEX('Policy Characteristics'!G:G,MATCH($C1946,'Policy Characteristics'!$C:$C,0)))</f>
        <v>0.4</v>
      </c>
      <c r="N1946" s="239">
        <f>IF(ISBLANK(INDEX('Policy Characteristics'!H:H,MATCH($C1946,'Policy Characteristics'!$C:$C,0))),"",INDEX('Policy Characteristics'!H:H,MATCH($C1946,'Policy Characteristics'!$C:$C,0)))</f>
        <v>0.01</v>
      </c>
      <c r="O1946" s="76" t="str">
        <f>IF(ISBLANK(INDEX('Policy Characteristics'!I:I,MATCH($C1946,'Policy Characteristics'!$C:$C,0))),"",INDEX('Policy Characteristics'!I:I,MATCH($C1946,'Policy Characteristics'!$C:$C,0)))</f>
        <v>% reduction in fuel use</v>
      </c>
      <c r="P1946" s="76" t="str">
        <f>IF(ISBLANK(INDEX('Policy Characteristics'!J:J,MATCH($C1946,'Policy Characteristics'!$C:$C,0))),"",INDEX('Policy Characteristics'!J:J,MATCH($C1946,'Policy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6" s="76" t="str">
        <f>IF(ISBLANK(INDEX('Policy Characteristics'!K:K,MATCH($C1946,'Policy Characteristics'!$C:$C,0))),"",INDEX('Policy Characteristics'!K:K,MATCH($C1946,'Policy Characteristics'!$C:$C,0)))</f>
        <v>architectural-design.html#rnd</v>
      </c>
      <c r="R1946" s="76" t="str">
        <f>IF(ISBLANK(INDEX('Policy Characteristics'!L:L,MATCH($C1946,'Policy Characteristics'!$C:$C,0))),"",INDEX('Policy Characteristics'!L:L,MATCH($C1946,'Policy Characteristics'!$C:$C,0)))</f>
        <v>research-and-development.html</v>
      </c>
    </row>
    <row r="1947" spans="1:18" x14ac:dyDescent="0.25">
      <c r="A1947" s="76" t="str">
        <f>IF(ISBLANK(INDEX('Policy Characteristics'!A:A,MATCH($C1947,'Policy Characteristics'!$C:$C,0))),"",INDEX('Policy Characteristics'!A:A,MATCH($C1947,'Policy Characteristics'!$C:$C,0)))</f>
        <v>Research and Development</v>
      </c>
      <c r="B1947" s="234" t="str">
        <f>IF(ISBLANK(INDEX('Policy Characteristics'!B:B,MATCH($C1947,'Policy Characteristics'!$C:$C,0))),"",INDEX('Policy Characteristics'!B:B,MATCH($C1947,'Policy Characteristics'!$C:$C,0)))</f>
        <v>Fuel Use Reduction</v>
      </c>
      <c r="C1947" s="76" t="str">
        <f t="shared" si="63"/>
        <v>RnD Industry Fuel Use Perc Reduction</v>
      </c>
      <c r="D1947" t="s">
        <v>1310</v>
      </c>
      <c r="E1947" s="88"/>
      <c r="F1947" s="78" t="s">
        <v>324</v>
      </c>
      <c r="G1947" s="88"/>
      <c r="H1947" s="15">
        <v>1496</v>
      </c>
      <c r="I1947" s="247" t="s">
        <v>43</v>
      </c>
      <c r="J1947" s="236" t="str">
        <f>IF(ISBLANK(INDEX('Policy Characteristics'!D:D,MATCH($C1947,'Policy Characteristics'!$C:$C,0))),"",INDEX('Policy Characteristics'!D:D,MATCH($C1947,'Policy Characteristics'!$C:$C,0)))</f>
        <v>R&amp;D Fuel Use Reductions</v>
      </c>
      <c r="K1947" s="76" t="str">
        <f>IF(ISBLANK(INDEX('Policy Characteristics'!E:E,MATCH($C1947,'Policy Characteristics'!$C:$C,0))),"",INDEX('Policy Characteristics'!E:E,MATCH($C1947,'Policy Characteristics'!$C:$C,0)))</f>
        <v>RnD industry fuel use reduction</v>
      </c>
      <c r="L1947" s="239">
        <f>IF(ISBLANK(INDEX('Policy Characteristics'!F:F,MATCH($C1947,'Policy Characteristics'!$C:$C,0))),"",INDEX('Policy Characteristics'!F:F,MATCH($C1947,'Policy Characteristics'!$C:$C,0)))</f>
        <v>0</v>
      </c>
      <c r="M1947" s="239">
        <f>IF(ISBLANK(INDEX('Policy Characteristics'!G:G,MATCH($C1947,'Policy Characteristics'!$C:$C,0))),"",INDEX('Policy Characteristics'!G:G,MATCH($C1947,'Policy Characteristics'!$C:$C,0)))</f>
        <v>0.4</v>
      </c>
      <c r="N1947" s="239">
        <f>IF(ISBLANK(INDEX('Policy Characteristics'!H:H,MATCH($C1947,'Policy Characteristics'!$C:$C,0))),"",INDEX('Policy Characteristics'!H:H,MATCH($C1947,'Policy Characteristics'!$C:$C,0)))</f>
        <v>0.01</v>
      </c>
      <c r="O1947" s="76" t="str">
        <f>IF(ISBLANK(INDEX('Policy Characteristics'!I:I,MATCH($C1947,'Policy Characteristics'!$C:$C,0))),"",INDEX('Policy Characteristics'!I:I,MATCH($C1947,'Policy Characteristics'!$C:$C,0)))</f>
        <v>% reduction in fuel use</v>
      </c>
      <c r="P1947" s="76" t="str">
        <f>IF(ISBLANK(INDEX('Policy Characteristics'!J:J,MATCH($C1947,'Policy Characteristics'!$C:$C,0))),"",INDEX('Policy Characteristics'!J:J,MATCH($C1947,'Policy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7" s="76" t="str">
        <f>IF(ISBLANK(INDEX('Policy Characteristics'!K:K,MATCH($C1947,'Policy Characteristics'!$C:$C,0))),"",INDEX('Policy Characteristics'!K:K,MATCH($C1947,'Policy Characteristics'!$C:$C,0)))</f>
        <v>architectural-design.html#rnd</v>
      </c>
      <c r="R1947" s="76" t="str">
        <f>IF(ISBLANK(INDEX('Policy Characteristics'!L:L,MATCH($C1947,'Policy Characteristics'!$C:$C,0))),"",INDEX('Policy Characteristics'!L:L,MATCH($C1947,'Policy Characteristics'!$C:$C,0)))</f>
        <v>research-and-development.html</v>
      </c>
    </row>
    <row r="1948" spans="1:18" x14ac:dyDescent="0.25">
      <c r="A1948" s="76" t="str">
        <f>IF(ISBLANK(INDEX('Policy Characteristics'!A:A,MATCH($C1948,'Policy Characteristics'!$C:$C,0))),"",INDEX('Policy Characteristics'!A:A,MATCH($C1948,'Policy Characteristics'!$C:$C,0)))</f>
        <v>Research and Development</v>
      </c>
      <c r="B1948" s="234" t="str">
        <f>IF(ISBLANK(INDEX('Policy Characteristics'!B:B,MATCH($C1948,'Policy Characteristics'!$C:$C,0))),"",INDEX('Policy Characteristics'!B:B,MATCH($C1948,'Policy Characteristics'!$C:$C,0)))</f>
        <v>Fuel Use Reduction</v>
      </c>
      <c r="C1948" s="76" t="str">
        <f t="shared" si="63"/>
        <v>RnD Industry Fuel Use Perc Reduction</v>
      </c>
      <c r="D1948" t="s">
        <v>1311</v>
      </c>
      <c r="E1948" s="88"/>
      <c r="F1948" s="78" t="s">
        <v>1337</v>
      </c>
      <c r="G1948" s="88"/>
      <c r="H1948" s="15">
        <v>1497</v>
      </c>
      <c r="I1948" s="247" t="s">
        <v>43</v>
      </c>
      <c r="J1948" s="236" t="str">
        <f>IF(ISBLANK(INDEX('Policy Characteristics'!D:D,MATCH($C1948,'Policy Characteristics'!$C:$C,0))),"",INDEX('Policy Characteristics'!D:D,MATCH($C1948,'Policy Characteristics'!$C:$C,0)))</f>
        <v>R&amp;D Fuel Use Reductions</v>
      </c>
      <c r="K1948" s="76" t="str">
        <f>IF(ISBLANK(INDEX('Policy Characteristics'!E:E,MATCH($C1948,'Policy Characteristics'!$C:$C,0))),"",INDEX('Policy Characteristics'!E:E,MATCH($C1948,'Policy Characteristics'!$C:$C,0)))</f>
        <v>RnD industry fuel use reduction</v>
      </c>
      <c r="L1948" s="239">
        <f>IF(ISBLANK(INDEX('Policy Characteristics'!F:F,MATCH($C1948,'Policy Characteristics'!$C:$C,0))),"",INDEX('Policy Characteristics'!F:F,MATCH($C1948,'Policy Characteristics'!$C:$C,0)))</f>
        <v>0</v>
      </c>
      <c r="M1948" s="239">
        <f>IF(ISBLANK(INDEX('Policy Characteristics'!G:G,MATCH($C1948,'Policy Characteristics'!$C:$C,0))),"",INDEX('Policy Characteristics'!G:G,MATCH($C1948,'Policy Characteristics'!$C:$C,0)))</f>
        <v>0.4</v>
      </c>
      <c r="N1948" s="239">
        <f>IF(ISBLANK(INDEX('Policy Characteristics'!H:H,MATCH($C1948,'Policy Characteristics'!$C:$C,0))),"",INDEX('Policy Characteristics'!H:H,MATCH($C1948,'Policy Characteristics'!$C:$C,0)))</f>
        <v>0.01</v>
      </c>
      <c r="O1948" s="76" t="str">
        <f>IF(ISBLANK(INDEX('Policy Characteristics'!I:I,MATCH($C1948,'Policy Characteristics'!$C:$C,0))),"",INDEX('Policy Characteristics'!I:I,MATCH($C1948,'Policy Characteristics'!$C:$C,0)))</f>
        <v>% reduction in fuel use</v>
      </c>
      <c r="P1948" s="76" t="str">
        <f>IF(ISBLANK(INDEX('Policy Characteristics'!J:J,MATCH($C1948,'Policy Characteristics'!$C:$C,0))),"",INDEX('Policy Characteristics'!J:J,MATCH($C1948,'Policy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8" s="76" t="str">
        <f>IF(ISBLANK(INDEX('Policy Characteristics'!K:K,MATCH($C1948,'Policy Characteristics'!$C:$C,0))),"",INDEX('Policy Characteristics'!K:K,MATCH($C1948,'Policy Characteristics'!$C:$C,0)))</f>
        <v>architectural-design.html#rnd</v>
      </c>
      <c r="R1948" s="76" t="str">
        <f>IF(ISBLANK(INDEX('Policy Characteristics'!L:L,MATCH($C1948,'Policy Characteristics'!$C:$C,0))),"",INDEX('Policy Characteristics'!L:L,MATCH($C1948,'Policy Characteristics'!$C:$C,0)))</f>
        <v>research-and-development.html</v>
      </c>
    </row>
    <row r="1949" spans="1:18" x14ac:dyDescent="0.25">
      <c r="A1949" s="76" t="str">
        <f>IF(ISBLANK(INDEX('Policy Characteristics'!A:A,MATCH($C1949,'Policy Characteristics'!$C:$C,0))),"",INDEX('Policy Characteristics'!A:A,MATCH($C1949,'Policy Characteristics'!$C:$C,0)))</f>
        <v>Research and Development</v>
      </c>
      <c r="B1949" s="234" t="str">
        <f>IF(ISBLANK(INDEX('Policy Characteristics'!B:B,MATCH($C1949,'Policy Characteristics'!$C:$C,0))),"",INDEX('Policy Characteristics'!B:B,MATCH($C1949,'Policy Characteristics'!$C:$C,0)))</f>
        <v>Fuel Use Reduction</v>
      </c>
      <c r="C1949" s="76" t="str">
        <f t="shared" si="63"/>
        <v>RnD Industry Fuel Use Perc Reduction</v>
      </c>
      <c r="D1949" t="s">
        <v>1312</v>
      </c>
      <c r="E1949" s="88"/>
      <c r="F1949" s="78" t="s">
        <v>1338</v>
      </c>
      <c r="G1949" s="88"/>
      <c r="H1949" s="15">
        <v>1498</v>
      </c>
      <c r="I1949" s="247" t="s">
        <v>43</v>
      </c>
      <c r="J1949" s="236" t="str">
        <f>IF(ISBLANK(INDEX('Policy Characteristics'!D:D,MATCH($C1949,'Policy Characteristics'!$C:$C,0))),"",INDEX('Policy Characteristics'!D:D,MATCH($C1949,'Policy Characteristics'!$C:$C,0)))</f>
        <v>R&amp;D Fuel Use Reductions</v>
      </c>
      <c r="K1949" s="76" t="str">
        <f>IF(ISBLANK(INDEX('Policy Characteristics'!E:E,MATCH($C1949,'Policy Characteristics'!$C:$C,0))),"",INDEX('Policy Characteristics'!E:E,MATCH($C1949,'Policy Characteristics'!$C:$C,0)))</f>
        <v>RnD industry fuel use reduction</v>
      </c>
      <c r="L1949" s="239">
        <f>IF(ISBLANK(INDEX('Policy Characteristics'!F:F,MATCH($C1949,'Policy Characteristics'!$C:$C,0))),"",INDEX('Policy Characteristics'!F:F,MATCH($C1949,'Policy Characteristics'!$C:$C,0)))</f>
        <v>0</v>
      </c>
      <c r="M1949" s="239">
        <f>IF(ISBLANK(INDEX('Policy Characteristics'!G:G,MATCH($C1949,'Policy Characteristics'!$C:$C,0))),"",INDEX('Policy Characteristics'!G:G,MATCH($C1949,'Policy Characteristics'!$C:$C,0)))</f>
        <v>0.4</v>
      </c>
      <c r="N1949" s="239">
        <f>IF(ISBLANK(INDEX('Policy Characteristics'!H:H,MATCH($C1949,'Policy Characteristics'!$C:$C,0))),"",INDEX('Policy Characteristics'!H:H,MATCH($C1949,'Policy Characteristics'!$C:$C,0)))</f>
        <v>0.01</v>
      </c>
      <c r="O1949" s="76" t="str">
        <f>IF(ISBLANK(INDEX('Policy Characteristics'!I:I,MATCH($C1949,'Policy Characteristics'!$C:$C,0))),"",INDEX('Policy Characteristics'!I:I,MATCH($C1949,'Policy Characteristics'!$C:$C,0)))</f>
        <v>% reduction in fuel use</v>
      </c>
      <c r="P1949" s="76" t="str">
        <f>IF(ISBLANK(INDEX('Policy Characteristics'!J:J,MATCH($C1949,'Policy Characteristics'!$C:$C,0))),"",INDEX('Policy Characteristics'!J:J,MATCH($C1949,'Policy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9" s="76" t="str">
        <f>IF(ISBLANK(INDEX('Policy Characteristics'!K:K,MATCH($C1949,'Policy Characteristics'!$C:$C,0))),"",INDEX('Policy Characteristics'!K:K,MATCH($C1949,'Policy Characteristics'!$C:$C,0)))</f>
        <v>architectural-design.html#rnd</v>
      </c>
      <c r="R1949" s="76" t="str">
        <f>IF(ISBLANK(INDEX('Policy Characteristics'!L:L,MATCH($C1949,'Policy Characteristics'!$C:$C,0))),"",INDEX('Policy Characteristics'!L:L,MATCH($C1949,'Policy Characteristics'!$C:$C,0)))</f>
        <v>research-and-development.html</v>
      </c>
    </row>
    <row r="1950" spans="1:18" x14ac:dyDescent="0.25">
      <c r="A1950" s="76" t="str">
        <f>IF(ISBLANK(INDEX('Policy Characteristics'!A:A,MATCH($C1950,'Policy Characteristics'!$C:$C,0))),"",INDEX('Policy Characteristics'!A:A,MATCH($C1950,'Policy Characteristics'!$C:$C,0)))</f>
        <v>Research and Development</v>
      </c>
      <c r="B1950" s="234" t="str">
        <f>IF(ISBLANK(INDEX('Policy Characteristics'!B:B,MATCH($C1950,'Policy Characteristics'!$C:$C,0))),"",INDEX('Policy Characteristics'!B:B,MATCH($C1950,'Policy Characteristics'!$C:$C,0)))</f>
        <v>Fuel Use Reduction</v>
      </c>
      <c r="C1950" s="76" t="str">
        <f t="shared" si="63"/>
        <v>RnD Industry Fuel Use Perc Reduction</v>
      </c>
      <c r="D1950" t="s">
        <v>1313</v>
      </c>
      <c r="E1950" s="88"/>
      <c r="F1950" s="78" t="s">
        <v>1339</v>
      </c>
      <c r="G1950" s="88"/>
      <c r="H1950" s="15">
        <v>1499</v>
      </c>
      <c r="I1950" s="247" t="s">
        <v>43</v>
      </c>
      <c r="J1950" s="236" t="str">
        <f>IF(ISBLANK(INDEX('Policy Characteristics'!D:D,MATCH($C1950,'Policy Characteristics'!$C:$C,0))),"",INDEX('Policy Characteristics'!D:D,MATCH($C1950,'Policy Characteristics'!$C:$C,0)))</f>
        <v>R&amp;D Fuel Use Reductions</v>
      </c>
      <c r="K1950" s="76" t="str">
        <f>IF(ISBLANK(INDEX('Policy Characteristics'!E:E,MATCH($C1950,'Policy Characteristics'!$C:$C,0))),"",INDEX('Policy Characteristics'!E:E,MATCH($C1950,'Policy Characteristics'!$C:$C,0)))</f>
        <v>RnD industry fuel use reduction</v>
      </c>
      <c r="L1950" s="239">
        <f>IF(ISBLANK(INDEX('Policy Characteristics'!F:F,MATCH($C1950,'Policy Characteristics'!$C:$C,0))),"",INDEX('Policy Characteristics'!F:F,MATCH($C1950,'Policy Characteristics'!$C:$C,0)))</f>
        <v>0</v>
      </c>
      <c r="M1950" s="239">
        <f>IF(ISBLANK(INDEX('Policy Characteristics'!G:G,MATCH($C1950,'Policy Characteristics'!$C:$C,0))),"",INDEX('Policy Characteristics'!G:G,MATCH($C1950,'Policy Characteristics'!$C:$C,0)))</f>
        <v>0.4</v>
      </c>
      <c r="N1950" s="239">
        <f>IF(ISBLANK(INDEX('Policy Characteristics'!H:H,MATCH($C1950,'Policy Characteristics'!$C:$C,0))),"",INDEX('Policy Characteristics'!H:H,MATCH($C1950,'Policy Characteristics'!$C:$C,0)))</f>
        <v>0.01</v>
      </c>
      <c r="O1950" s="76" t="str">
        <f>IF(ISBLANK(INDEX('Policy Characteristics'!I:I,MATCH($C1950,'Policy Characteristics'!$C:$C,0))),"",INDEX('Policy Characteristics'!I:I,MATCH($C1950,'Policy Characteristics'!$C:$C,0)))</f>
        <v>% reduction in fuel use</v>
      </c>
      <c r="P1950" s="76" t="str">
        <f>IF(ISBLANK(INDEX('Policy Characteristics'!J:J,MATCH($C1950,'Policy Characteristics'!$C:$C,0))),"",INDEX('Policy Characteristics'!J:J,MATCH($C1950,'Policy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0" s="76" t="str">
        <f>IF(ISBLANK(INDEX('Policy Characteristics'!K:K,MATCH($C1950,'Policy Characteristics'!$C:$C,0))),"",INDEX('Policy Characteristics'!K:K,MATCH($C1950,'Policy Characteristics'!$C:$C,0)))</f>
        <v>architectural-design.html#rnd</v>
      </c>
      <c r="R1950" s="76" t="str">
        <f>IF(ISBLANK(INDEX('Policy Characteristics'!L:L,MATCH($C1950,'Policy Characteristics'!$C:$C,0))),"",INDEX('Policy Characteristics'!L:L,MATCH($C1950,'Policy Characteristics'!$C:$C,0)))</f>
        <v>research-and-development.html</v>
      </c>
    </row>
    <row r="1951" spans="1:18" x14ac:dyDescent="0.25">
      <c r="A1951" s="76" t="str">
        <f>IF(ISBLANK(INDEX('Policy Characteristics'!A:A,MATCH($C1951,'Policy Characteristics'!$C:$C,0))),"",INDEX('Policy Characteristics'!A:A,MATCH($C1951,'Policy Characteristics'!$C:$C,0)))</f>
        <v>Research and Development</v>
      </c>
      <c r="B1951" s="234" t="str">
        <f>IF(ISBLANK(INDEX('Policy Characteristics'!B:B,MATCH($C1951,'Policy Characteristics'!$C:$C,0))),"",INDEX('Policy Characteristics'!B:B,MATCH($C1951,'Policy Characteristics'!$C:$C,0)))</f>
        <v>Fuel Use Reduction</v>
      </c>
      <c r="C1951" s="76" t="str">
        <f t="shared" si="63"/>
        <v>RnD Industry Fuel Use Perc Reduction</v>
      </c>
      <c r="D1951" t="s">
        <v>1314</v>
      </c>
      <c r="E1951" s="88"/>
      <c r="F1951" s="78" t="s">
        <v>323</v>
      </c>
      <c r="G1951" s="88"/>
      <c r="H1951" s="15">
        <v>1500</v>
      </c>
      <c r="I1951" s="247" t="s">
        <v>43</v>
      </c>
      <c r="J1951" s="236" t="str">
        <f>IF(ISBLANK(INDEX('Policy Characteristics'!D:D,MATCH($C1951,'Policy Characteristics'!$C:$C,0))),"",INDEX('Policy Characteristics'!D:D,MATCH($C1951,'Policy Characteristics'!$C:$C,0)))</f>
        <v>R&amp;D Fuel Use Reductions</v>
      </c>
      <c r="K1951" s="76" t="str">
        <f>IF(ISBLANK(INDEX('Policy Characteristics'!E:E,MATCH($C1951,'Policy Characteristics'!$C:$C,0))),"",INDEX('Policy Characteristics'!E:E,MATCH($C1951,'Policy Characteristics'!$C:$C,0)))</f>
        <v>RnD industry fuel use reduction</v>
      </c>
      <c r="L1951" s="239">
        <f>IF(ISBLANK(INDEX('Policy Characteristics'!F:F,MATCH($C1951,'Policy Characteristics'!$C:$C,0))),"",INDEX('Policy Characteristics'!F:F,MATCH($C1951,'Policy Characteristics'!$C:$C,0)))</f>
        <v>0</v>
      </c>
      <c r="M1951" s="239">
        <f>IF(ISBLANK(INDEX('Policy Characteristics'!G:G,MATCH($C1951,'Policy Characteristics'!$C:$C,0))),"",INDEX('Policy Characteristics'!G:G,MATCH($C1951,'Policy Characteristics'!$C:$C,0)))</f>
        <v>0.4</v>
      </c>
      <c r="N1951" s="239">
        <f>IF(ISBLANK(INDEX('Policy Characteristics'!H:H,MATCH($C1951,'Policy Characteristics'!$C:$C,0))),"",INDEX('Policy Characteristics'!H:H,MATCH($C1951,'Policy Characteristics'!$C:$C,0)))</f>
        <v>0.01</v>
      </c>
      <c r="O1951" s="76" t="str">
        <f>IF(ISBLANK(INDEX('Policy Characteristics'!I:I,MATCH($C1951,'Policy Characteristics'!$C:$C,0))),"",INDEX('Policy Characteristics'!I:I,MATCH($C1951,'Policy Characteristics'!$C:$C,0)))</f>
        <v>% reduction in fuel use</v>
      </c>
      <c r="P1951" s="76" t="str">
        <f>IF(ISBLANK(INDEX('Policy Characteristics'!J:J,MATCH($C1951,'Policy Characteristics'!$C:$C,0))),"",INDEX('Policy Characteristics'!J:J,MATCH($C1951,'Policy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1" s="76" t="str">
        <f>IF(ISBLANK(INDEX('Policy Characteristics'!K:K,MATCH($C1951,'Policy Characteristics'!$C:$C,0))),"",INDEX('Policy Characteristics'!K:K,MATCH($C1951,'Policy Characteristics'!$C:$C,0)))</f>
        <v>architectural-design.html#rnd</v>
      </c>
      <c r="R1951" s="76" t="str">
        <f>IF(ISBLANK(INDEX('Policy Characteristics'!L:L,MATCH($C1951,'Policy Characteristics'!$C:$C,0))),"",INDEX('Policy Characteristics'!L:L,MATCH($C1951,'Policy Characteristics'!$C:$C,0)))</f>
        <v>research-and-development.html</v>
      </c>
    </row>
    <row r="1952" spans="1:18" x14ac:dyDescent="0.25">
      <c r="A1952" s="76" t="str">
        <f>IF(ISBLANK(INDEX('Policy Characteristics'!A:A,MATCH($C1952,'Policy Characteristics'!$C:$C,0))),"",INDEX('Policy Characteristics'!A:A,MATCH($C1952,'Policy Characteristics'!$C:$C,0)))</f>
        <v>Research and Development</v>
      </c>
      <c r="B1952" s="234" t="str">
        <f>IF(ISBLANK(INDEX('Policy Characteristics'!B:B,MATCH($C1952,'Policy Characteristics'!$C:$C,0))),"",INDEX('Policy Characteristics'!B:B,MATCH($C1952,'Policy Characteristics'!$C:$C,0)))</f>
        <v>Fuel Use Reduction</v>
      </c>
      <c r="C1952" s="76" t="str">
        <f t="shared" si="63"/>
        <v>RnD Industry Fuel Use Perc Reduction</v>
      </c>
      <c r="D1952" t="s">
        <v>1315</v>
      </c>
      <c r="E1952" s="88"/>
      <c r="F1952" s="78" t="s">
        <v>1340</v>
      </c>
      <c r="G1952" s="88"/>
      <c r="H1952" s="15">
        <v>1501</v>
      </c>
      <c r="I1952" s="247" t="s">
        <v>43</v>
      </c>
      <c r="J1952" s="236" t="str">
        <f>IF(ISBLANK(INDEX('Policy Characteristics'!D:D,MATCH($C1952,'Policy Characteristics'!$C:$C,0))),"",INDEX('Policy Characteristics'!D:D,MATCH($C1952,'Policy Characteristics'!$C:$C,0)))</f>
        <v>R&amp;D Fuel Use Reductions</v>
      </c>
      <c r="K1952" s="76" t="str">
        <f>IF(ISBLANK(INDEX('Policy Characteristics'!E:E,MATCH($C1952,'Policy Characteristics'!$C:$C,0))),"",INDEX('Policy Characteristics'!E:E,MATCH($C1952,'Policy Characteristics'!$C:$C,0)))</f>
        <v>RnD industry fuel use reduction</v>
      </c>
      <c r="L1952" s="239">
        <f>IF(ISBLANK(INDEX('Policy Characteristics'!F:F,MATCH($C1952,'Policy Characteristics'!$C:$C,0))),"",INDEX('Policy Characteristics'!F:F,MATCH($C1952,'Policy Characteristics'!$C:$C,0)))</f>
        <v>0</v>
      </c>
      <c r="M1952" s="239">
        <f>IF(ISBLANK(INDEX('Policy Characteristics'!G:G,MATCH($C1952,'Policy Characteristics'!$C:$C,0))),"",INDEX('Policy Characteristics'!G:G,MATCH($C1952,'Policy Characteristics'!$C:$C,0)))</f>
        <v>0.4</v>
      </c>
      <c r="N1952" s="239">
        <f>IF(ISBLANK(INDEX('Policy Characteristics'!H:H,MATCH($C1952,'Policy Characteristics'!$C:$C,0))),"",INDEX('Policy Characteristics'!H:H,MATCH($C1952,'Policy Characteristics'!$C:$C,0)))</f>
        <v>0.01</v>
      </c>
      <c r="O1952" s="76" t="str">
        <f>IF(ISBLANK(INDEX('Policy Characteristics'!I:I,MATCH($C1952,'Policy Characteristics'!$C:$C,0))),"",INDEX('Policy Characteristics'!I:I,MATCH($C1952,'Policy Characteristics'!$C:$C,0)))</f>
        <v>% reduction in fuel use</v>
      </c>
      <c r="P1952" s="76" t="str">
        <f>IF(ISBLANK(INDEX('Policy Characteristics'!J:J,MATCH($C1952,'Policy Characteristics'!$C:$C,0))),"",INDEX('Policy Characteristics'!J:J,MATCH($C1952,'Policy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2" s="76" t="str">
        <f>IF(ISBLANK(INDEX('Policy Characteristics'!K:K,MATCH($C1952,'Policy Characteristics'!$C:$C,0))),"",INDEX('Policy Characteristics'!K:K,MATCH($C1952,'Policy Characteristics'!$C:$C,0)))</f>
        <v>architectural-design.html#rnd</v>
      </c>
      <c r="R1952" s="76" t="str">
        <f>IF(ISBLANK(INDEX('Policy Characteristics'!L:L,MATCH($C1952,'Policy Characteristics'!$C:$C,0))),"",INDEX('Policy Characteristics'!L:L,MATCH($C1952,'Policy Characteristics'!$C:$C,0)))</f>
        <v>research-and-development.html</v>
      </c>
    </row>
    <row r="1953" spans="1:18" x14ac:dyDescent="0.25">
      <c r="A1953" s="76" t="str">
        <f>IF(ISBLANK(INDEX('Policy Characteristics'!A:A,MATCH($C1953,'Policy Characteristics'!$C:$C,0))),"",INDEX('Policy Characteristics'!A:A,MATCH($C1953,'Policy Characteristics'!$C:$C,0)))</f>
        <v>Research and Development</v>
      </c>
      <c r="B1953" s="234" t="str">
        <f>IF(ISBLANK(INDEX('Policy Characteristics'!B:B,MATCH($C1953,'Policy Characteristics'!$C:$C,0))),"",INDEX('Policy Characteristics'!B:B,MATCH($C1953,'Policy Characteristics'!$C:$C,0)))</f>
        <v>Fuel Use Reduction</v>
      </c>
      <c r="C1953" s="76" t="str">
        <f t="shared" si="63"/>
        <v>RnD Industry Fuel Use Perc Reduction</v>
      </c>
      <c r="D1953" t="s">
        <v>1316</v>
      </c>
      <c r="E1953" s="88"/>
      <c r="F1953" s="78" t="s">
        <v>1341</v>
      </c>
      <c r="G1953" s="88"/>
      <c r="H1953" s="15">
        <v>1502</v>
      </c>
      <c r="I1953" s="247" t="s">
        <v>43</v>
      </c>
      <c r="J1953" s="236" t="str">
        <f>IF(ISBLANK(INDEX('Policy Characteristics'!D:D,MATCH($C1953,'Policy Characteristics'!$C:$C,0))),"",INDEX('Policy Characteristics'!D:D,MATCH($C1953,'Policy Characteristics'!$C:$C,0)))</f>
        <v>R&amp;D Fuel Use Reductions</v>
      </c>
      <c r="K1953" s="76" t="str">
        <f>IF(ISBLANK(INDEX('Policy Characteristics'!E:E,MATCH($C1953,'Policy Characteristics'!$C:$C,0))),"",INDEX('Policy Characteristics'!E:E,MATCH($C1953,'Policy Characteristics'!$C:$C,0)))</f>
        <v>RnD industry fuel use reduction</v>
      </c>
      <c r="L1953" s="239">
        <f>IF(ISBLANK(INDEX('Policy Characteristics'!F:F,MATCH($C1953,'Policy Characteristics'!$C:$C,0))),"",INDEX('Policy Characteristics'!F:F,MATCH($C1953,'Policy Characteristics'!$C:$C,0)))</f>
        <v>0</v>
      </c>
      <c r="M1953" s="239">
        <f>IF(ISBLANK(INDEX('Policy Characteristics'!G:G,MATCH($C1953,'Policy Characteristics'!$C:$C,0))),"",INDEX('Policy Characteristics'!G:G,MATCH($C1953,'Policy Characteristics'!$C:$C,0)))</f>
        <v>0.4</v>
      </c>
      <c r="N1953" s="239">
        <f>IF(ISBLANK(INDEX('Policy Characteristics'!H:H,MATCH($C1953,'Policy Characteristics'!$C:$C,0))),"",INDEX('Policy Characteristics'!H:H,MATCH($C1953,'Policy Characteristics'!$C:$C,0)))</f>
        <v>0.01</v>
      </c>
      <c r="O1953" s="76" t="str">
        <f>IF(ISBLANK(INDEX('Policy Characteristics'!I:I,MATCH($C1953,'Policy Characteristics'!$C:$C,0))),"",INDEX('Policy Characteristics'!I:I,MATCH($C1953,'Policy Characteristics'!$C:$C,0)))</f>
        <v>% reduction in fuel use</v>
      </c>
      <c r="P1953" s="76" t="str">
        <f>IF(ISBLANK(INDEX('Policy Characteristics'!J:J,MATCH($C1953,'Policy Characteristics'!$C:$C,0))),"",INDEX('Policy Characteristics'!J:J,MATCH($C1953,'Policy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3" s="76" t="str">
        <f>IF(ISBLANK(INDEX('Policy Characteristics'!K:K,MATCH($C1953,'Policy Characteristics'!$C:$C,0))),"",INDEX('Policy Characteristics'!K:K,MATCH($C1953,'Policy Characteristics'!$C:$C,0)))</f>
        <v>architectural-design.html#rnd</v>
      </c>
      <c r="R1953" s="76" t="str">
        <f>IF(ISBLANK(INDEX('Policy Characteristics'!L:L,MATCH($C1953,'Policy Characteristics'!$C:$C,0))),"",INDEX('Policy Characteristics'!L:L,MATCH($C1953,'Policy Characteristics'!$C:$C,0)))</f>
        <v>research-and-development.html</v>
      </c>
    </row>
    <row r="1954" spans="1:18" x14ac:dyDescent="0.25">
      <c r="A1954" s="76" t="str">
        <f>IF(ISBLANK(INDEX('Policy Characteristics'!A:A,MATCH($C1954,'Policy Characteristics'!$C:$C,0))),"",INDEX('Policy Characteristics'!A:A,MATCH($C1954,'Policy Characteristics'!$C:$C,0)))</f>
        <v>Research and Development</v>
      </c>
      <c r="B1954" s="234" t="str">
        <f>IF(ISBLANK(INDEX('Policy Characteristics'!B:B,MATCH($C1954,'Policy Characteristics'!$C:$C,0))),"",INDEX('Policy Characteristics'!B:B,MATCH($C1954,'Policy Characteristics'!$C:$C,0)))</f>
        <v>Fuel Use Reduction</v>
      </c>
      <c r="C1954" s="76" t="str">
        <f t="shared" si="63"/>
        <v>RnD Industry Fuel Use Perc Reduction</v>
      </c>
      <c r="D1954" t="s">
        <v>1317</v>
      </c>
      <c r="E1954" s="88"/>
      <c r="F1954" s="78" t="s">
        <v>1342</v>
      </c>
      <c r="G1954" s="88"/>
      <c r="H1954" s="15">
        <v>1503</v>
      </c>
      <c r="I1954" s="247" t="s">
        <v>43</v>
      </c>
      <c r="J1954" s="236" t="str">
        <f>IF(ISBLANK(INDEX('Policy Characteristics'!D:D,MATCH($C1954,'Policy Characteristics'!$C:$C,0))),"",INDEX('Policy Characteristics'!D:D,MATCH($C1954,'Policy Characteristics'!$C:$C,0)))</f>
        <v>R&amp;D Fuel Use Reductions</v>
      </c>
      <c r="K1954" s="76" t="str">
        <f>IF(ISBLANK(INDEX('Policy Characteristics'!E:E,MATCH($C1954,'Policy Characteristics'!$C:$C,0))),"",INDEX('Policy Characteristics'!E:E,MATCH($C1954,'Policy Characteristics'!$C:$C,0)))</f>
        <v>RnD industry fuel use reduction</v>
      </c>
      <c r="L1954" s="239">
        <f>IF(ISBLANK(INDEX('Policy Characteristics'!F:F,MATCH($C1954,'Policy Characteristics'!$C:$C,0))),"",INDEX('Policy Characteristics'!F:F,MATCH($C1954,'Policy Characteristics'!$C:$C,0)))</f>
        <v>0</v>
      </c>
      <c r="M1954" s="239">
        <f>IF(ISBLANK(INDEX('Policy Characteristics'!G:G,MATCH($C1954,'Policy Characteristics'!$C:$C,0))),"",INDEX('Policy Characteristics'!G:G,MATCH($C1954,'Policy Characteristics'!$C:$C,0)))</f>
        <v>0.4</v>
      </c>
      <c r="N1954" s="239">
        <f>IF(ISBLANK(INDEX('Policy Characteristics'!H:H,MATCH($C1954,'Policy Characteristics'!$C:$C,0))),"",INDEX('Policy Characteristics'!H:H,MATCH($C1954,'Policy Characteristics'!$C:$C,0)))</f>
        <v>0.01</v>
      </c>
      <c r="O1954" s="76" t="str">
        <f>IF(ISBLANK(INDEX('Policy Characteristics'!I:I,MATCH($C1954,'Policy Characteristics'!$C:$C,0))),"",INDEX('Policy Characteristics'!I:I,MATCH($C1954,'Policy Characteristics'!$C:$C,0)))</f>
        <v>% reduction in fuel use</v>
      </c>
      <c r="P1954" s="76" t="str">
        <f>IF(ISBLANK(INDEX('Policy Characteristics'!J:J,MATCH($C1954,'Policy Characteristics'!$C:$C,0))),"",INDEX('Policy Characteristics'!J:J,MATCH($C1954,'Policy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4" s="76" t="str">
        <f>IF(ISBLANK(INDEX('Policy Characteristics'!K:K,MATCH($C1954,'Policy Characteristics'!$C:$C,0))),"",INDEX('Policy Characteristics'!K:K,MATCH($C1954,'Policy Characteristics'!$C:$C,0)))</f>
        <v>architectural-design.html#rnd</v>
      </c>
      <c r="R1954" s="76" t="str">
        <f>IF(ISBLANK(INDEX('Policy Characteristics'!L:L,MATCH($C1954,'Policy Characteristics'!$C:$C,0))),"",INDEX('Policy Characteristics'!L:L,MATCH($C1954,'Policy Characteristics'!$C:$C,0)))</f>
        <v>research-and-development.html</v>
      </c>
    </row>
    <row r="1955" spans="1:18" x14ac:dyDescent="0.25">
      <c r="A1955" s="76" t="str">
        <f>IF(ISBLANK(INDEX('Policy Characteristics'!A:A,MATCH($C1955,'Policy Characteristics'!$C:$C,0))),"",INDEX('Policy Characteristics'!A:A,MATCH($C1955,'Policy Characteristics'!$C:$C,0)))</f>
        <v>Research and Development</v>
      </c>
      <c r="B1955" s="234" t="str">
        <f>IF(ISBLANK(INDEX('Policy Characteristics'!B:B,MATCH($C1955,'Policy Characteristics'!$C:$C,0))),"",INDEX('Policy Characteristics'!B:B,MATCH($C1955,'Policy Characteristics'!$C:$C,0)))</f>
        <v>Fuel Use Reduction</v>
      </c>
      <c r="C1955" s="76" t="str">
        <f t="shared" si="63"/>
        <v>RnD Industry Fuel Use Perc Reduction</v>
      </c>
      <c r="D1955" t="s">
        <v>1318</v>
      </c>
      <c r="E1955" s="88"/>
      <c r="F1955" s="78" t="s">
        <v>1343</v>
      </c>
      <c r="G1955" s="88"/>
      <c r="H1955" s="15">
        <v>1504</v>
      </c>
      <c r="I1955" s="247" t="s">
        <v>43</v>
      </c>
      <c r="J1955" s="236" t="str">
        <f>IF(ISBLANK(INDEX('Policy Characteristics'!D:D,MATCH($C1955,'Policy Characteristics'!$C:$C,0))),"",INDEX('Policy Characteristics'!D:D,MATCH($C1955,'Policy Characteristics'!$C:$C,0)))</f>
        <v>R&amp;D Fuel Use Reductions</v>
      </c>
      <c r="K1955" s="76" t="str">
        <f>IF(ISBLANK(INDEX('Policy Characteristics'!E:E,MATCH($C1955,'Policy Characteristics'!$C:$C,0))),"",INDEX('Policy Characteristics'!E:E,MATCH($C1955,'Policy Characteristics'!$C:$C,0)))</f>
        <v>RnD industry fuel use reduction</v>
      </c>
      <c r="L1955" s="239">
        <f>IF(ISBLANK(INDEX('Policy Characteristics'!F:F,MATCH($C1955,'Policy Characteristics'!$C:$C,0))),"",INDEX('Policy Characteristics'!F:F,MATCH($C1955,'Policy Characteristics'!$C:$C,0)))</f>
        <v>0</v>
      </c>
      <c r="M1955" s="239">
        <f>IF(ISBLANK(INDEX('Policy Characteristics'!G:G,MATCH($C1955,'Policy Characteristics'!$C:$C,0))),"",INDEX('Policy Characteristics'!G:G,MATCH($C1955,'Policy Characteristics'!$C:$C,0)))</f>
        <v>0.4</v>
      </c>
      <c r="N1955" s="239">
        <f>IF(ISBLANK(INDEX('Policy Characteristics'!H:H,MATCH($C1955,'Policy Characteristics'!$C:$C,0))),"",INDEX('Policy Characteristics'!H:H,MATCH($C1955,'Policy Characteristics'!$C:$C,0)))</f>
        <v>0.01</v>
      </c>
      <c r="O1955" s="76" t="str">
        <f>IF(ISBLANK(INDEX('Policy Characteristics'!I:I,MATCH($C1955,'Policy Characteristics'!$C:$C,0))),"",INDEX('Policy Characteristics'!I:I,MATCH($C1955,'Policy Characteristics'!$C:$C,0)))</f>
        <v>% reduction in fuel use</v>
      </c>
      <c r="P1955" s="76" t="str">
        <f>IF(ISBLANK(INDEX('Policy Characteristics'!J:J,MATCH($C1955,'Policy Characteristics'!$C:$C,0))),"",INDEX('Policy Characteristics'!J:J,MATCH($C1955,'Policy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5" s="76" t="str">
        <f>IF(ISBLANK(INDEX('Policy Characteristics'!K:K,MATCH($C1955,'Policy Characteristics'!$C:$C,0))),"",INDEX('Policy Characteristics'!K:K,MATCH($C1955,'Policy Characteristics'!$C:$C,0)))</f>
        <v>architectural-design.html#rnd</v>
      </c>
      <c r="R1955" s="76" t="str">
        <f>IF(ISBLANK(INDEX('Policy Characteristics'!L:L,MATCH($C1955,'Policy Characteristics'!$C:$C,0))),"",INDEX('Policy Characteristics'!L:L,MATCH($C1955,'Policy Characteristics'!$C:$C,0)))</f>
        <v>research-and-development.html</v>
      </c>
    </row>
    <row r="1956" spans="1:18" x14ac:dyDescent="0.25">
      <c r="A1956" s="76" t="str">
        <f>IF(ISBLANK(INDEX('Policy Characteristics'!A:A,MATCH($C1956,'Policy Characteristics'!$C:$C,0))),"",INDEX('Policy Characteristics'!A:A,MATCH($C1956,'Policy Characteristics'!$C:$C,0)))</f>
        <v>Research and Development</v>
      </c>
      <c r="B1956" s="234" t="str">
        <f>IF(ISBLANK(INDEX('Policy Characteristics'!B:B,MATCH($C1956,'Policy Characteristics'!$C:$C,0))),"",INDEX('Policy Characteristics'!B:B,MATCH($C1956,'Policy Characteristics'!$C:$C,0)))</f>
        <v>Fuel Use Reduction</v>
      </c>
      <c r="C1956" s="76" t="str">
        <f t="shared" si="63"/>
        <v>RnD Industry Fuel Use Perc Reduction</v>
      </c>
      <c r="D1956" t="s">
        <v>1319</v>
      </c>
      <c r="E1956" s="88"/>
      <c r="F1956" s="78" t="s">
        <v>1344</v>
      </c>
      <c r="G1956" s="88"/>
      <c r="H1956" s="15">
        <v>1505</v>
      </c>
      <c r="I1956" s="247" t="s">
        <v>43</v>
      </c>
      <c r="J1956" s="236" t="str">
        <f>IF(ISBLANK(INDEX('Policy Characteristics'!D:D,MATCH($C1956,'Policy Characteristics'!$C:$C,0))),"",INDEX('Policy Characteristics'!D:D,MATCH($C1956,'Policy Characteristics'!$C:$C,0)))</f>
        <v>R&amp;D Fuel Use Reductions</v>
      </c>
      <c r="K1956" s="76" t="str">
        <f>IF(ISBLANK(INDEX('Policy Characteristics'!E:E,MATCH($C1956,'Policy Characteristics'!$C:$C,0))),"",INDEX('Policy Characteristics'!E:E,MATCH($C1956,'Policy Characteristics'!$C:$C,0)))</f>
        <v>RnD industry fuel use reduction</v>
      </c>
      <c r="L1956" s="239">
        <f>IF(ISBLANK(INDEX('Policy Characteristics'!F:F,MATCH($C1956,'Policy Characteristics'!$C:$C,0))),"",INDEX('Policy Characteristics'!F:F,MATCH($C1956,'Policy Characteristics'!$C:$C,0)))</f>
        <v>0</v>
      </c>
      <c r="M1956" s="239">
        <f>IF(ISBLANK(INDEX('Policy Characteristics'!G:G,MATCH($C1956,'Policy Characteristics'!$C:$C,0))),"",INDEX('Policy Characteristics'!G:G,MATCH($C1956,'Policy Characteristics'!$C:$C,0)))</f>
        <v>0.4</v>
      </c>
      <c r="N1956" s="239">
        <f>IF(ISBLANK(INDEX('Policy Characteristics'!H:H,MATCH($C1956,'Policy Characteristics'!$C:$C,0))),"",INDEX('Policy Characteristics'!H:H,MATCH($C1956,'Policy Characteristics'!$C:$C,0)))</f>
        <v>0.01</v>
      </c>
      <c r="O1956" s="76" t="str">
        <f>IF(ISBLANK(INDEX('Policy Characteristics'!I:I,MATCH($C1956,'Policy Characteristics'!$C:$C,0))),"",INDEX('Policy Characteristics'!I:I,MATCH($C1956,'Policy Characteristics'!$C:$C,0)))</f>
        <v>% reduction in fuel use</v>
      </c>
      <c r="P1956" s="76" t="str">
        <f>IF(ISBLANK(INDEX('Policy Characteristics'!J:J,MATCH($C1956,'Policy Characteristics'!$C:$C,0))),"",INDEX('Policy Characteristics'!J:J,MATCH($C1956,'Policy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6" s="76" t="str">
        <f>IF(ISBLANK(INDEX('Policy Characteristics'!K:K,MATCH($C1956,'Policy Characteristics'!$C:$C,0))),"",INDEX('Policy Characteristics'!K:K,MATCH($C1956,'Policy Characteristics'!$C:$C,0)))</f>
        <v>architectural-design.html#rnd</v>
      </c>
      <c r="R1956" s="76" t="str">
        <f>IF(ISBLANK(INDEX('Policy Characteristics'!L:L,MATCH($C1956,'Policy Characteristics'!$C:$C,0))),"",INDEX('Policy Characteristics'!L:L,MATCH($C1956,'Policy Characteristics'!$C:$C,0)))</f>
        <v>research-and-development.html</v>
      </c>
    </row>
    <row r="1957" spans="1:18" x14ac:dyDescent="0.25">
      <c r="A1957" s="76" t="str">
        <f>IF(ISBLANK(INDEX('Policy Characteristics'!A:A,MATCH($C1957,'Policy Characteristics'!$C:$C,0))),"",INDEX('Policy Characteristics'!A:A,MATCH($C1957,'Policy Characteristics'!$C:$C,0)))</f>
        <v>Research and Development</v>
      </c>
      <c r="B1957" s="234" t="str">
        <f>IF(ISBLANK(INDEX('Policy Characteristics'!B:B,MATCH($C1957,'Policy Characteristics'!$C:$C,0))),"",INDEX('Policy Characteristics'!B:B,MATCH($C1957,'Policy Characteristics'!$C:$C,0)))</f>
        <v>Fuel Use Reduction</v>
      </c>
      <c r="C1957" s="76" t="str">
        <f t="shared" si="63"/>
        <v>RnD Industry Fuel Use Perc Reduction</v>
      </c>
      <c r="D1957" t="s">
        <v>1320</v>
      </c>
      <c r="E1957" s="88"/>
      <c r="F1957" s="78" t="s">
        <v>1345</v>
      </c>
      <c r="G1957" s="88"/>
      <c r="H1957" s="15">
        <v>1506</v>
      </c>
      <c r="I1957" s="247" t="s">
        <v>43</v>
      </c>
      <c r="J1957" s="236" t="str">
        <f>IF(ISBLANK(INDEX('Policy Characteristics'!D:D,MATCH($C1957,'Policy Characteristics'!$C:$C,0))),"",INDEX('Policy Characteristics'!D:D,MATCH($C1957,'Policy Characteristics'!$C:$C,0)))</f>
        <v>R&amp;D Fuel Use Reductions</v>
      </c>
      <c r="K1957" s="76" t="str">
        <f>IF(ISBLANK(INDEX('Policy Characteristics'!E:E,MATCH($C1957,'Policy Characteristics'!$C:$C,0))),"",INDEX('Policy Characteristics'!E:E,MATCH($C1957,'Policy Characteristics'!$C:$C,0)))</f>
        <v>RnD industry fuel use reduction</v>
      </c>
      <c r="L1957" s="239">
        <f>IF(ISBLANK(INDEX('Policy Characteristics'!F:F,MATCH($C1957,'Policy Characteristics'!$C:$C,0))),"",INDEX('Policy Characteristics'!F:F,MATCH($C1957,'Policy Characteristics'!$C:$C,0)))</f>
        <v>0</v>
      </c>
      <c r="M1957" s="239">
        <f>IF(ISBLANK(INDEX('Policy Characteristics'!G:G,MATCH($C1957,'Policy Characteristics'!$C:$C,0))),"",INDEX('Policy Characteristics'!G:G,MATCH($C1957,'Policy Characteristics'!$C:$C,0)))</f>
        <v>0.4</v>
      </c>
      <c r="N1957" s="239">
        <f>IF(ISBLANK(INDEX('Policy Characteristics'!H:H,MATCH($C1957,'Policy Characteristics'!$C:$C,0))),"",INDEX('Policy Characteristics'!H:H,MATCH($C1957,'Policy Characteristics'!$C:$C,0)))</f>
        <v>0.01</v>
      </c>
      <c r="O1957" s="76" t="str">
        <f>IF(ISBLANK(INDEX('Policy Characteristics'!I:I,MATCH($C1957,'Policy Characteristics'!$C:$C,0))),"",INDEX('Policy Characteristics'!I:I,MATCH($C1957,'Policy Characteristics'!$C:$C,0)))</f>
        <v>% reduction in fuel use</v>
      </c>
      <c r="P1957" s="76" t="str">
        <f>IF(ISBLANK(INDEX('Policy Characteristics'!J:J,MATCH($C1957,'Policy Characteristics'!$C:$C,0))),"",INDEX('Policy Characteristics'!J:J,MATCH($C1957,'Policy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7" s="76" t="str">
        <f>IF(ISBLANK(INDEX('Policy Characteristics'!K:K,MATCH($C1957,'Policy Characteristics'!$C:$C,0))),"",INDEX('Policy Characteristics'!K:K,MATCH($C1957,'Policy Characteristics'!$C:$C,0)))</f>
        <v>architectural-design.html#rnd</v>
      </c>
      <c r="R1957" s="76" t="str">
        <f>IF(ISBLANK(INDEX('Policy Characteristics'!L:L,MATCH($C1957,'Policy Characteristics'!$C:$C,0))),"",INDEX('Policy Characteristics'!L:L,MATCH($C1957,'Policy Characteristics'!$C:$C,0)))</f>
        <v>research-and-development.html</v>
      </c>
    </row>
    <row r="1958" spans="1:18" x14ac:dyDescent="0.25">
      <c r="A1958" s="76" t="str">
        <f>IF(ISBLANK(INDEX('Policy Characteristics'!A:A,MATCH($C1958,'Policy Characteristics'!$C:$C,0))),"",INDEX('Policy Characteristics'!A:A,MATCH($C1958,'Policy Characteristics'!$C:$C,0)))</f>
        <v>Research and Development</v>
      </c>
      <c r="B1958" s="234" t="str">
        <f>IF(ISBLANK(INDEX('Policy Characteristics'!B:B,MATCH($C1958,'Policy Characteristics'!$C:$C,0))),"",INDEX('Policy Characteristics'!B:B,MATCH($C1958,'Policy Characteristics'!$C:$C,0)))</f>
        <v>Fuel Use Reduction</v>
      </c>
      <c r="C1958" s="76" t="str">
        <f t="shared" si="63"/>
        <v>RnD Industry Fuel Use Perc Reduction</v>
      </c>
      <c r="D1958" t="s">
        <v>1321</v>
      </c>
      <c r="E1958" s="88"/>
      <c r="F1958" s="78" t="s">
        <v>1346</v>
      </c>
      <c r="G1958" s="88"/>
      <c r="H1958" s="15">
        <v>1507</v>
      </c>
      <c r="I1958" s="247" t="s">
        <v>43</v>
      </c>
      <c r="J1958" s="236" t="str">
        <f>IF(ISBLANK(INDEX('Policy Characteristics'!D:D,MATCH($C1958,'Policy Characteristics'!$C:$C,0))),"",INDEX('Policy Characteristics'!D:D,MATCH($C1958,'Policy Characteristics'!$C:$C,0)))</f>
        <v>R&amp;D Fuel Use Reductions</v>
      </c>
      <c r="K1958" s="76" t="str">
        <f>IF(ISBLANK(INDEX('Policy Characteristics'!E:E,MATCH($C1958,'Policy Characteristics'!$C:$C,0))),"",INDEX('Policy Characteristics'!E:E,MATCH($C1958,'Policy Characteristics'!$C:$C,0)))</f>
        <v>RnD industry fuel use reduction</v>
      </c>
      <c r="L1958" s="239">
        <f>IF(ISBLANK(INDEX('Policy Characteristics'!F:F,MATCH($C1958,'Policy Characteristics'!$C:$C,0))),"",INDEX('Policy Characteristics'!F:F,MATCH($C1958,'Policy Characteristics'!$C:$C,0)))</f>
        <v>0</v>
      </c>
      <c r="M1958" s="239">
        <f>IF(ISBLANK(INDEX('Policy Characteristics'!G:G,MATCH($C1958,'Policy Characteristics'!$C:$C,0))),"",INDEX('Policy Characteristics'!G:G,MATCH($C1958,'Policy Characteristics'!$C:$C,0)))</f>
        <v>0.4</v>
      </c>
      <c r="N1958" s="239">
        <f>IF(ISBLANK(INDEX('Policy Characteristics'!H:H,MATCH($C1958,'Policy Characteristics'!$C:$C,0))),"",INDEX('Policy Characteristics'!H:H,MATCH($C1958,'Policy Characteristics'!$C:$C,0)))</f>
        <v>0.01</v>
      </c>
      <c r="O1958" s="76" t="str">
        <f>IF(ISBLANK(INDEX('Policy Characteristics'!I:I,MATCH($C1958,'Policy Characteristics'!$C:$C,0))),"",INDEX('Policy Characteristics'!I:I,MATCH($C1958,'Policy Characteristics'!$C:$C,0)))</f>
        <v>% reduction in fuel use</v>
      </c>
      <c r="P1958" s="76" t="str">
        <f>IF(ISBLANK(INDEX('Policy Characteristics'!J:J,MATCH($C1958,'Policy Characteristics'!$C:$C,0))),"",INDEX('Policy Characteristics'!J:J,MATCH($C1958,'Policy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8" s="76" t="str">
        <f>IF(ISBLANK(INDEX('Policy Characteristics'!K:K,MATCH($C1958,'Policy Characteristics'!$C:$C,0))),"",INDEX('Policy Characteristics'!K:K,MATCH($C1958,'Policy Characteristics'!$C:$C,0)))</f>
        <v>architectural-design.html#rnd</v>
      </c>
      <c r="R1958" s="76" t="str">
        <f>IF(ISBLANK(INDEX('Policy Characteristics'!L:L,MATCH($C1958,'Policy Characteristics'!$C:$C,0))),"",INDEX('Policy Characteristics'!L:L,MATCH($C1958,'Policy Characteristics'!$C:$C,0)))</f>
        <v>research-and-development.html</v>
      </c>
    </row>
    <row r="1959" spans="1:18" x14ac:dyDescent="0.25">
      <c r="A1959" s="76" t="str">
        <f>IF(ISBLANK(INDEX('Policy Characteristics'!A:A,MATCH($C1959,'Policy Characteristics'!$C:$C,0))),"",INDEX('Policy Characteristics'!A:A,MATCH($C1959,'Policy Characteristics'!$C:$C,0)))</f>
        <v>Research and Development</v>
      </c>
      <c r="B1959" s="234" t="str">
        <f>IF(ISBLANK(INDEX('Policy Characteristics'!B:B,MATCH($C1959,'Policy Characteristics'!$C:$C,0))),"",INDEX('Policy Characteristics'!B:B,MATCH($C1959,'Policy Characteristics'!$C:$C,0)))</f>
        <v>Fuel Use Reduction</v>
      </c>
      <c r="C1959" s="76" t="str">
        <f t="shared" si="63"/>
        <v>RnD Industry Fuel Use Perc Reduction</v>
      </c>
      <c r="D1959" t="s">
        <v>1322</v>
      </c>
      <c r="E1959" s="88"/>
      <c r="F1959" s="78" t="s">
        <v>1347</v>
      </c>
      <c r="G1959" s="88"/>
      <c r="H1959" s="15">
        <v>1508</v>
      </c>
      <c r="I1959" s="247" t="s">
        <v>43</v>
      </c>
      <c r="J1959" s="236" t="str">
        <f>IF(ISBLANK(INDEX('Policy Characteristics'!D:D,MATCH($C1959,'Policy Characteristics'!$C:$C,0))),"",INDEX('Policy Characteristics'!D:D,MATCH($C1959,'Policy Characteristics'!$C:$C,0)))</f>
        <v>R&amp;D Fuel Use Reductions</v>
      </c>
      <c r="K1959" s="76" t="str">
        <f>IF(ISBLANK(INDEX('Policy Characteristics'!E:E,MATCH($C1959,'Policy Characteristics'!$C:$C,0))),"",INDEX('Policy Characteristics'!E:E,MATCH($C1959,'Policy Characteristics'!$C:$C,0)))</f>
        <v>RnD industry fuel use reduction</v>
      </c>
      <c r="L1959" s="239">
        <f>IF(ISBLANK(INDEX('Policy Characteristics'!F:F,MATCH($C1959,'Policy Characteristics'!$C:$C,0))),"",INDEX('Policy Characteristics'!F:F,MATCH($C1959,'Policy Characteristics'!$C:$C,0)))</f>
        <v>0</v>
      </c>
      <c r="M1959" s="239">
        <f>IF(ISBLANK(INDEX('Policy Characteristics'!G:G,MATCH($C1959,'Policy Characteristics'!$C:$C,0))),"",INDEX('Policy Characteristics'!G:G,MATCH($C1959,'Policy Characteristics'!$C:$C,0)))</f>
        <v>0.4</v>
      </c>
      <c r="N1959" s="239">
        <f>IF(ISBLANK(INDEX('Policy Characteristics'!H:H,MATCH($C1959,'Policy Characteristics'!$C:$C,0))),"",INDEX('Policy Characteristics'!H:H,MATCH($C1959,'Policy Characteristics'!$C:$C,0)))</f>
        <v>0.01</v>
      </c>
      <c r="O1959" s="76" t="str">
        <f>IF(ISBLANK(INDEX('Policy Characteristics'!I:I,MATCH($C1959,'Policy Characteristics'!$C:$C,0))),"",INDEX('Policy Characteristics'!I:I,MATCH($C1959,'Policy Characteristics'!$C:$C,0)))</f>
        <v>% reduction in fuel use</v>
      </c>
      <c r="P1959" s="76" t="str">
        <f>IF(ISBLANK(INDEX('Policy Characteristics'!J:J,MATCH($C1959,'Policy Characteristics'!$C:$C,0))),"",INDEX('Policy Characteristics'!J:J,MATCH($C1959,'Policy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9" s="76" t="str">
        <f>IF(ISBLANK(INDEX('Policy Characteristics'!K:K,MATCH($C1959,'Policy Characteristics'!$C:$C,0))),"",INDEX('Policy Characteristics'!K:K,MATCH($C1959,'Policy Characteristics'!$C:$C,0)))</f>
        <v>architectural-design.html#rnd</v>
      </c>
      <c r="R1959" s="76" t="str">
        <f>IF(ISBLANK(INDEX('Policy Characteristics'!L:L,MATCH($C1959,'Policy Characteristics'!$C:$C,0))),"",INDEX('Policy Characteristics'!L:L,MATCH($C1959,'Policy Characteristics'!$C:$C,0)))</f>
        <v>research-and-development.html</v>
      </c>
    </row>
    <row r="1960" spans="1:18" x14ac:dyDescent="0.25">
      <c r="A1960" s="76" t="str">
        <f>IF(ISBLANK(INDEX('Policy Characteristics'!A:A,MATCH($C1960,'Policy Characteristics'!$C:$C,0))),"",INDEX('Policy Characteristics'!A:A,MATCH($C1960,'Policy Characteristics'!$C:$C,0)))</f>
        <v>Research and Development</v>
      </c>
      <c r="B1960" s="234" t="str">
        <f>IF(ISBLANK(INDEX('Policy Characteristics'!B:B,MATCH($C1960,'Policy Characteristics'!$C:$C,0))),"",INDEX('Policy Characteristics'!B:B,MATCH($C1960,'Policy Characteristics'!$C:$C,0)))</f>
        <v>Fuel Use Reduction</v>
      </c>
      <c r="C1960" s="76" t="str">
        <f t="shared" si="63"/>
        <v>RnD Industry Fuel Use Perc Reduction</v>
      </c>
      <c r="D1960" t="s">
        <v>1323</v>
      </c>
      <c r="E1960" s="88"/>
      <c r="F1960" s="78" t="s">
        <v>1348</v>
      </c>
      <c r="G1960" s="88"/>
      <c r="H1960" s="15">
        <v>1509</v>
      </c>
      <c r="I1960" s="247" t="s">
        <v>43</v>
      </c>
      <c r="J1960" s="236" t="str">
        <f>IF(ISBLANK(INDEX('Policy Characteristics'!D:D,MATCH($C1960,'Policy Characteristics'!$C:$C,0))),"",INDEX('Policy Characteristics'!D:D,MATCH($C1960,'Policy Characteristics'!$C:$C,0)))</f>
        <v>R&amp;D Fuel Use Reductions</v>
      </c>
      <c r="K1960" s="76" t="str">
        <f>IF(ISBLANK(INDEX('Policy Characteristics'!E:E,MATCH($C1960,'Policy Characteristics'!$C:$C,0))),"",INDEX('Policy Characteristics'!E:E,MATCH($C1960,'Policy Characteristics'!$C:$C,0)))</f>
        <v>RnD industry fuel use reduction</v>
      </c>
      <c r="L1960" s="239">
        <f>IF(ISBLANK(INDEX('Policy Characteristics'!F:F,MATCH($C1960,'Policy Characteristics'!$C:$C,0))),"",INDEX('Policy Characteristics'!F:F,MATCH($C1960,'Policy Characteristics'!$C:$C,0)))</f>
        <v>0</v>
      </c>
      <c r="M1960" s="239">
        <f>IF(ISBLANK(INDEX('Policy Characteristics'!G:G,MATCH($C1960,'Policy Characteristics'!$C:$C,0))),"",INDEX('Policy Characteristics'!G:G,MATCH($C1960,'Policy Characteristics'!$C:$C,0)))</f>
        <v>0.4</v>
      </c>
      <c r="N1960" s="239">
        <f>IF(ISBLANK(INDEX('Policy Characteristics'!H:H,MATCH($C1960,'Policy Characteristics'!$C:$C,0))),"",INDEX('Policy Characteristics'!H:H,MATCH($C1960,'Policy Characteristics'!$C:$C,0)))</f>
        <v>0.01</v>
      </c>
      <c r="O1960" s="76" t="str">
        <f>IF(ISBLANK(INDEX('Policy Characteristics'!I:I,MATCH($C1960,'Policy Characteristics'!$C:$C,0))),"",INDEX('Policy Characteristics'!I:I,MATCH($C1960,'Policy Characteristics'!$C:$C,0)))</f>
        <v>% reduction in fuel use</v>
      </c>
      <c r="P1960" s="76" t="str">
        <f>IF(ISBLANK(INDEX('Policy Characteristics'!J:J,MATCH($C1960,'Policy Characteristics'!$C:$C,0))),"",INDEX('Policy Characteristics'!J:J,MATCH($C1960,'Policy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0" s="76" t="str">
        <f>IF(ISBLANK(INDEX('Policy Characteristics'!K:K,MATCH($C1960,'Policy Characteristics'!$C:$C,0))),"",INDEX('Policy Characteristics'!K:K,MATCH($C1960,'Policy Characteristics'!$C:$C,0)))</f>
        <v>architectural-design.html#rnd</v>
      </c>
      <c r="R1960" s="76" t="str">
        <f>IF(ISBLANK(INDEX('Policy Characteristics'!L:L,MATCH($C1960,'Policy Characteristics'!$C:$C,0))),"",INDEX('Policy Characteristics'!L:L,MATCH($C1960,'Policy Characteristics'!$C:$C,0)))</f>
        <v>research-and-development.html</v>
      </c>
    </row>
    <row r="1961" spans="1:18" x14ac:dyDescent="0.25">
      <c r="A1961" s="76" t="str">
        <f>IF(ISBLANK(INDEX('Policy Characteristics'!A:A,MATCH($C1961,'Policy Characteristics'!$C:$C,0))),"",INDEX('Policy Characteristics'!A:A,MATCH($C1961,'Policy Characteristics'!$C:$C,0)))</f>
        <v>Research and Development</v>
      </c>
      <c r="B1961" s="234" t="str">
        <f>IF(ISBLANK(INDEX('Policy Characteristics'!B:B,MATCH($C1961,'Policy Characteristics'!$C:$C,0))),"",INDEX('Policy Characteristics'!B:B,MATCH($C1961,'Policy Characteristics'!$C:$C,0)))</f>
        <v>Fuel Use Reduction</v>
      </c>
      <c r="C1961" s="76" t="str">
        <f t="shared" si="63"/>
        <v>RnD Industry Fuel Use Perc Reduction</v>
      </c>
      <c r="D1961" t="s">
        <v>1324</v>
      </c>
      <c r="E1961" s="88"/>
      <c r="F1961" s="78" t="s">
        <v>1349</v>
      </c>
      <c r="G1961" s="88"/>
      <c r="H1961" s="15">
        <v>1510</v>
      </c>
      <c r="I1961" s="247" t="s">
        <v>43</v>
      </c>
      <c r="J1961" s="236" t="str">
        <f>IF(ISBLANK(INDEX('Policy Characteristics'!D:D,MATCH($C1961,'Policy Characteristics'!$C:$C,0))),"",INDEX('Policy Characteristics'!D:D,MATCH($C1961,'Policy Characteristics'!$C:$C,0)))</f>
        <v>R&amp;D Fuel Use Reductions</v>
      </c>
      <c r="K1961" s="76" t="str">
        <f>IF(ISBLANK(INDEX('Policy Characteristics'!E:E,MATCH($C1961,'Policy Characteristics'!$C:$C,0))),"",INDEX('Policy Characteristics'!E:E,MATCH($C1961,'Policy Characteristics'!$C:$C,0)))</f>
        <v>RnD industry fuel use reduction</v>
      </c>
      <c r="L1961" s="239">
        <f>IF(ISBLANK(INDEX('Policy Characteristics'!F:F,MATCH($C1961,'Policy Characteristics'!$C:$C,0))),"",INDEX('Policy Characteristics'!F:F,MATCH($C1961,'Policy Characteristics'!$C:$C,0)))</f>
        <v>0</v>
      </c>
      <c r="M1961" s="239">
        <f>IF(ISBLANK(INDEX('Policy Characteristics'!G:G,MATCH($C1961,'Policy Characteristics'!$C:$C,0))),"",INDEX('Policy Characteristics'!G:G,MATCH($C1961,'Policy Characteristics'!$C:$C,0)))</f>
        <v>0.4</v>
      </c>
      <c r="N1961" s="239">
        <f>IF(ISBLANK(INDEX('Policy Characteristics'!H:H,MATCH($C1961,'Policy Characteristics'!$C:$C,0))),"",INDEX('Policy Characteristics'!H:H,MATCH($C1961,'Policy Characteristics'!$C:$C,0)))</f>
        <v>0.01</v>
      </c>
      <c r="O1961" s="76" t="str">
        <f>IF(ISBLANK(INDEX('Policy Characteristics'!I:I,MATCH($C1961,'Policy Characteristics'!$C:$C,0))),"",INDEX('Policy Characteristics'!I:I,MATCH($C1961,'Policy Characteristics'!$C:$C,0)))</f>
        <v>% reduction in fuel use</v>
      </c>
      <c r="P1961" s="76" t="str">
        <f>IF(ISBLANK(INDEX('Policy Characteristics'!J:J,MATCH($C1961,'Policy Characteristics'!$C:$C,0))),"",INDEX('Policy Characteristics'!J:J,MATCH($C1961,'Policy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1" s="76" t="str">
        <f>IF(ISBLANK(INDEX('Policy Characteristics'!K:K,MATCH($C1961,'Policy Characteristics'!$C:$C,0))),"",INDEX('Policy Characteristics'!K:K,MATCH($C1961,'Policy Characteristics'!$C:$C,0)))</f>
        <v>architectural-design.html#rnd</v>
      </c>
      <c r="R1961" s="76" t="str">
        <f>IF(ISBLANK(INDEX('Policy Characteristics'!L:L,MATCH($C1961,'Policy Characteristics'!$C:$C,0))),"",INDEX('Policy Characteristics'!L:L,MATCH($C1961,'Policy Characteristics'!$C:$C,0)))</f>
        <v>research-and-development.html</v>
      </c>
    </row>
    <row r="1962" spans="1:18" x14ac:dyDescent="0.25">
      <c r="A1962" s="76" t="str">
        <f>IF(ISBLANK(INDEX('Policy Characteristics'!A:A,MATCH($C1962,'Policy Characteristics'!$C:$C,0))),"",INDEX('Policy Characteristics'!A:A,MATCH($C1962,'Policy Characteristics'!$C:$C,0)))</f>
        <v>Research and Development</v>
      </c>
      <c r="B1962" s="234" t="str">
        <f>IF(ISBLANK(INDEX('Policy Characteristics'!B:B,MATCH($C1962,'Policy Characteristics'!$C:$C,0))),"",INDEX('Policy Characteristics'!B:B,MATCH($C1962,'Policy Characteristics'!$C:$C,0)))</f>
        <v>Fuel Use Reduction</v>
      </c>
      <c r="C1962" s="76" t="str">
        <f t="shared" si="63"/>
        <v>RnD Industry Fuel Use Perc Reduction</v>
      </c>
      <c r="D1962" t="s">
        <v>1325</v>
      </c>
      <c r="E1962" s="88"/>
      <c r="F1962" s="78" t="s">
        <v>1350</v>
      </c>
      <c r="G1962" s="88"/>
      <c r="H1962" s="15">
        <v>1511</v>
      </c>
      <c r="I1962" s="247" t="s">
        <v>43</v>
      </c>
      <c r="J1962" s="236" t="str">
        <f>IF(ISBLANK(INDEX('Policy Characteristics'!D:D,MATCH($C1962,'Policy Characteristics'!$C:$C,0))),"",INDEX('Policy Characteristics'!D:D,MATCH($C1962,'Policy Characteristics'!$C:$C,0)))</f>
        <v>R&amp;D Fuel Use Reductions</v>
      </c>
      <c r="K1962" s="76" t="str">
        <f>IF(ISBLANK(INDEX('Policy Characteristics'!E:E,MATCH($C1962,'Policy Characteristics'!$C:$C,0))),"",INDEX('Policy Characteristics'!E:E,MATCH($C1962,'Policy Characteristics'!$C:$C,0)))</f>
        <v>RnD industry fuel use reduction</v>
      </c>
      <c r="L1962" s="239">
        <f>IF(ISBLANK(INDEX('Policy Characteristics'!F:F,MATCH($C1962,'Policy Characteristics'!$C:$C,0))),"",INDEX('Policy Characteristics'!F:F,MATCH($C1962,'Policy Characteristics'!$C:$C,0)))</f>
        <v>0</v>
      </c>
      <c r="M1962" s="239">
        <f>IF(ISBLANK(INDEX('Policy Characteristics'!G:G,MATCH($C1962,'Policy Characteristics'!$C:$C,0))),"",INDEX('Policy Characteristics'!G:G,MATCH($C1962,'Policy Characteristics'!$C:$C,0)))</f>
        <v>0.4</v>
      </c>
      <c r="N1962" s="239">
        <f>IF(ISBLANK(INDEX('Policy Characteristics'!H:H,MATCH($C1962,'Policy Characteristics'!$C:$C,0))),"",INDEX('Policy Characteristics'!H:H,MATCH($C1962,'Policy Characteristics'!$C:$C,0)))</f>
        <v>0.01</v>
      </c>
      <c r="O1962" s="76" t="str">
        <f>IF(ISBLANK(INDEX('Policy Characteristics'!I:I,MATCH($C1962,'Policy Characteristics'!$C:$C,0))),"",INDEX('Policy Characteristics'!I:I,MATCH($C1962,'Policy Characteristics'!$C:$C,0)))</f>
        <v>% reduction in fuel use</v>
      </c>
      <c r="P1962" s="76" t="str">
        <f>IF(ISBLANK(INDEX('Policy Characteristics'!J:J,MATCH($C1962,'Policy Characteristics'!$C:$C,0))),"",INDEX('Policy Characteristics'!J:J,MATCH($C1962,'Policy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2" s="76" t="str">
        <f>IF(ISBLANK(INDEX('Policy Characteristics'!K:K,MATCH($C1962,'Policy Characteristics'!$C:$C,0))),"",INDEX('Policy Characteristics'!K:K,MATCH($C1962,'Policy Characteristics'!$C:$C,0)))</f>
        <v>architectural-design.html#rnd</v>
      </c>
      <c r="R1962" s="76" t="str">
        <f>IF(ISBLANK(INDEX('Policy Characteristics'!L:L,MATCH($C1962,'Policy Characteristics'!$C:$C,0))),"",INDEX('Policy Characteristics'!L:L,MATCH($C1962,'Policy Characteristics'!$C:$C,0)))</f>
        <v>research-and-development.html</v>
      </c>
    </row>
    <row r="1963" spans="1:18" x14ac:dyDescent="0.25">
      <c r="A1963" s="76" t="str">
        <f>IF(ISBLANK(INDEX('Policy Characteristics'!A:A,MATCH($C1963,'Policy Characteristics'!$C:$C,0))),"",INDEX('Policy Characteristics'!A:A,MATCH($C1963,'Policy Characteristics'!$C:$C,0)))</f>
        <v>Research and Development</v>
      </c>
      <c r="B1963" s="234" t="str">
        <f>IF(ISBLANK(INDEX('Policy Characteristics'!B:B,MATCH($C1963,'Policy Characteristics'!$C:$C,0))),"",INDEX('Policy Characteristics'!B:B,MATCH($C1963,'Policy Characteristics'!$C:$C,0)))</f>
        <v>Fuel Use Reduction</v>
      </c>
      <c r="C1963" t="s">
        <v>295</v>
      </c>
      <c r="D1963" s="88" t="s">
        <v>491</v>
      </c>
      <c r="E1963" s="88"/>
      <c r="F1963" s="88" t="s">
        <v>468</v>
      </c>
      <c r="G1963" s="88"/>
      <c r="H1963" s="15">
        <v>133</v>
      </c>
      <c r="I1963" s="247" t="s">
        <v>43</v>
      </c>
      <c r="J1963" s="236" t="str">
        <f>IF(ISBLANK(INDEX('Policy Characteristics'!D:D,MATCH($C1963,'Policy Characteristics'!$C:$C,0))),"",INDEX('Policy Characteristics'!D:D,MATCH($C1963,'Policy Characteristics'!$C:$C,0)))</f>
        <v>R&amp;D Fuel Use Reductions</v>
      </c>
      <c r="K1963" s="76" t="str">
        <f>IF(ISBLANK(INDEX('Policy Characteristics'!E:E,MATCH($C1963,'Policy Characteristics'!$C:$C,0))),"",INDEX('Policy Characteristics'!E:E,MATCH($C1963,'Policy Characteristics'!$C:$C,0)))</f>
        <v>RnD transportation fuel use reduction</v>
      </c>
      <c r="L1963" s="239">
        <f>IF(ISBLANK(INDEX('Policy Characteristics'!F:F,MATCH($C1963,'Policy Characteristics'!$C:$C,0))),"",INDEX('Policy Characteristics'!F:F,MATCH($C1963,'Policy Characteristics'!$C:$C,0)))</f>
        <v>0</v>
      </c>
      <c r="M1963" s="239">
        <f>IF(ISBLANK(INDEX('Policy Characteristics'!G:G,MATCH($C1963,'Policy Characteristics'!$C:$C,0))),"",INDEX('Policy Characteristics'!G:G,MATCH($C1963,'Policy Characteristics'!$C:$C,0)))</f>
        <v>0.4</v>
      </c>
      <c r="N1963" s="239">
        <f>IF(ISBLANK(INDEX('Policy Characteristics'!H:H,MATCH($C1963,'Policy Characteristics'!$C:$C,0))),"",INDEX('Policy Characteristics'!H:H,MATCH($C1963,'Policy Characteristics'!$C:$C,0)))</f>
        <v>0.01</v>
      </c>
      <c r="O1963" s="76" t="str">
        <f>IF(ISBLANK(INDEX('Policy Characteristics'!I:I,MATCH($C1963,'Policy Characteristics'!$C:$C,0))),"",INDEX('Policy Characteristics'!I:I,MATCH($C1963,'Policy Characteristics'!$C:$C,0)))</f>
        <v>% reduction in fuel use</v>
      </c>
      <c r="P1963" s="76" t="str">
        <f>IF(ISBLANK(INDEX('Policy Characteristics'!J:J,MATCH($C1963,'Policy Characteristics'!$C:$C,0))),"",INDEX('Policy Characteristics'!J:J,MATCH($C1963,'Policy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3" s="76" t="str">
        <f>IF(ISBLANK(INDEX('Policy Characteristics'!K:K,MATCH($C1963,'Policy Characteristics'!$C:$C,0))),"",INDEX('Policy Characteristics'!K:K,MATCH($C1963,'Policy Characteristics'!$C:$C,0)))</f>
        <v>architectural-design.html#rnd</v>
      </c>
      <c r="R1963" s="76" t="str">
        <f>IF(ISBLANK(INDEX('Policy Characteristics'!L:L,MATCH($C1963,'Policy Characteristics'!$C:$C,0))),"",INDEX('Policy Characteristics'!L:L,MATCH($C1963,'Policy Characteristics'!$C:$C,0)))</f>
        <v>research-and-development.html</v>
      </c>
    </row>
    <row r="1964" spans="1:18" x14ac:dyDescent="0.25">
      <c r="A1964" s="76" t="str">
        <f>IF(ISBLANK(INDEX('Policy Characteristics'!A:A,MATCH($C1964,'Policy Characteristics'!$C:$C,0))),"",INDEX('Policy Characteristics'!A:A,MATCH($C1964,'Policy Characteristics'!$C:$C,0)))</f>
        <v>Research and Development</v>
      </c>
      <c r="B1964" s="234" t="str">
        <f>IF(ISBLANK(INDEX('Policy Characteristics'!B:B,MATCH($C1964,'Policy Characteristics'!$C:$C,0))),"",INDEX('Policy Characteristics'!B:B,MATCH($C1964,'Policy Characteristics'!$C:$C,0)))</f>
        <v>Fuel Use Reduction</v>
      </c>
      <c r="C1964" s="76" t="str">
        <f t="shared" ref="C1964:C1969" si="64">C$1963</f>
        <v>RnD Transportation Fuel Use Perc Reduction</v>
      </c>
      <c r="D1964" s="88" t="s">
        <v>492</v>
      </c>
      <c r="E1964" s="88"/>
      <c r="F1964" s="88" t="s">
        <v>469</v>
      </c>
      <c r="G1964" s="88"/>
      <c r="H1964" s="15">
        <v>134</v>
      </c>
      <c r="I1964" s="247" t="s">
        <v>43</v>
      </c>
      <c r="J1964" s="236" t="str">
        <f>IF(ISBLANK(INDEX('Policy Characteristics'!D:D,MATCH($C1964,'Policy Characteristics'!$C:$C,0))),"",INDEX('Policy Characteristics'!D:D,MATCH($C1964,'Policy Characteristics'!$C:$C,0)))</f>
        <v>R&amp;D Fuel Use Reductions</v>
      </c>
      <c r="K1964" s="76" t="str">
        <f>IF(ISBLANK(INDEX('Policy Characteristics'!E:E,MATCH($C1964,'Policy Characteristics'!$C:$C,0))),"",INDEX('Policy Characteristics'!E:E,MATCH($C1964,'Policy Characteristics'!$C:$C,0)))</f>
        <v>RnD transportation fuel use reduction</v>
      </c>
      <c r="L1964" s="239">
        <f>IF(ISBLANK(INDEX('Policy Characteristics'!F:F,MATCH($C1964,'Policy Characteristics'!$C:$C,0))),"",INDEX('Policy Characteristics'!F:F,MATCH($C1964,'Policy Characteristics'!$C:$C,0)))</f>
        <v>0</v>
      </c>
      <c r="M1964" s="239">
        <f>IF(ISBLANK(INDEX('Policy Characteristics'!G:G,MATCH($C1964,'Policy Characteristics'!$C:$C,0))),"",INDEX('Policy Characteristics'!G:G,MATCH($C1964,'Policy Characteristics'!$C:$C,0)))</f>
        <v>0.4</v>
      </c>
      <c r="N1964" s="239">
        <f>IF(ISBLANK(INDEX('Policy Characteristics'!H:H,MATCH($C1964,'Policy Characteristics'!$C:$C,0))),"",INDEX('Policy Characteristics'!H:H,MATCH($C1964,'Policy Characteristics'!$C:$C,0)))</f>
        <v>0.01</v>
      </c>
      <c r="O1964" s="76" t="str">
        <f>IF(ISBLANK(INDEX('Policy Characteristics'!I:I,MATCH($C1964,'Policy Characteristics'!$C:$C,0))),"",INDEX('Policy Characteristics'!I:I,MATCH($C1964,'Policy Characteristics'!$C:$C,0)))</f>
        <v>% reduction in fuel use</v>
      </c>
      <c r="P1964" s="76" t="str">
        <f>IF(ISBLANK(INDEX('Policy Characteristics'!J:J,MATCH($C1964,'Policy Characteristics'!$C:$C,0))),"",INDEX('Policy Characteristics'!J:J,MATCH($C1964,'Policy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4" s="76" t="str">
        <f>IF(ISBLANK(INDEX('Policy Characteristics'!K:K,MATCH($C1964,'Policy Characteristics'!$C:$C,0))),"",INDEX('Policy Characteristics'!K:K,MATCH($C1964,'Policy Characteristics'!$C:$C,0)))</f>
        <v>architectural-design.html#rnd</v>
      </c>
      <c r="R1964" s="76" t="str">
        <f>IF(ISBLANK(INDEX('Policy Characteristics'!L:L,MATCH($C1964,'Policy Characteristics'!$C:$C,0))),"",INDEX('Policy Characteristics'!L:L,MATCH($C1964,'Policy Characteristics'!$C:$C,0)))</f>
        <v>research-and-development.html</v>
      </c>
    </row>
    <row r="1965" spans="1:18" x14ac:dyDescent="0.25">
      <c r="A1965" s="76" t="str">
        <f>IF(ISBLANK(INDEX('Policy Characteristics'!A:A,MATCH($C1965,'Policy Characteristics'!$C:$C,0))),"",INDEX('Policy Characteristics'!A:A,MATCH($C1965,'Policy Characteristics'!$C:$C,0)))</f>
        <v>Research and Development</v>
      </c>
      <c r="B1965" s="234" t="str">
        <f>IF(ISBLANK(INDEX('Policy Characteristics'!B:B,MATCH($C1965,'Policy Characteristics'!$C:$C,0))),"",INDEX('Policy Characteristics'!B:B,MATCH($C1965,'Policy Characteristics'!$C:$C,0)))</f>
        <v>Fuel Use Reduction</v>
      </c>
      <c r="C1965" s="76" t="str">
        <f t="shared" si="64"/>
        <v>RnD Transportation Fuel Use Perc Reduction</v>
      </c>
      <c r="D1965" s="88" t="s">
        <v>493</v>
      </c>
      <c r="E1965" s="88"/>
      <c r="F1965" s="88" t="s">
        <v>470</v>
      </c>
      <c r="G1965" s="88"/>
      <c r="H1965" s="15">
        <v>135</v>
      </c>
      <c r="I1965" s="247" t="s">
        <v>43</v>
      </c>
      <c r="J1965" s="236" t="str">
        <f>IF(ISBLANK(INDEX('Policy Characteristics'!D:D,MATCH($C1965,'Policy Characteristics'!$C:$C,0))),"",INDEX('Policy Characteristics'!D:D,MATCH($C1965,'Policy Characteristics'!$C:$C,0)))</f>
        <v>R&amp;D Fuel Use Reductions</v>
      </c>
      <c r="K1965" s="76" t="str">
        <f>IF(ISBLANK(INDEX('Policy Characteristics'!E:E,MATCH($C1965,'Policy Characteristics'!$C:$C,0))),"",INDEX('Policy Characteristics'!E:E,MATCH($C1965,'Policy Characteristics'!$C:$C,0)))</f>
        <v>RnD transportation fuel use reduction</v>
      </c>
      <c r="L1965" s="239">
        <f>IF(ISBLANK(INDEX('Policy Characteristics'!F:F,MATCH($C1965,'Policy Characteristics'!$C:$C,0))),"",INDEX('Policy Characteristics'!F:F,MATCH($C1965,'Policy Characteristics'!$C:$C,0)))</f>
        <v>0</v>
      </c>
      <c r="M1965" s="239">
        <f>IF(ISBLANK(INDEX('Policy Characteristics'!G:G,MATCH($C1965,'Policy Characteristics'!$C:$C,0))),"",INDEX('Policy Characteristics'!G:G,MATCH($C1965,'Policy Characteristics'!$C:$C,0)))</f>
        <v>0.4</v>
      </c>
      <c r="N1965" s="239">
        <f>IF(ISBLANK(INDEX('Policy Characteristics'!H:H,MATCH($C1965,'Policy Characteristics'!$C:$C,0))),"",INDEX('Policy Characteristics'!H:H,MATCH($C1965,'Policy Characteristics'!$C:$C,0)))</f>
        <v>0.01</v>
      </c>
      <c r="O1965" s="76" t="str">
        <f>IF(ISBLANK(INDEX('Policy Characteristics'!I:I,MATCH($C1965,'Policy Characteristics'!$C:$C,0))),"",INDEX('Policy Characteristics'!I:I,MATCH($C1965,'Policy Characteristics'!$C:$C,0)))</f>
        <v>% reduction in fuel use</v>
      </c>
      <c r="P1965" s="76" t="str">
        <f>IF(ISBLANK(INDEX('Policy Characteristics'!J:J,MATCH($C1965,'Policy Characteristics'!$C:$C,0))),"",INDEX('Policy Characteristics'!J:J,MATCH($C1965,'Policy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5" s="76" t="str">
        <f>IF(ISBLANK(INDEX('Policy Characteristics'!K:K,MATCH($C1965,'Policy Characteristics'!$C:$C,0))),"",INDEX('Policy Characteristics'!K:K,MATCH($C1965,'Policy Characteristics'!$C:$C,0)))</f>
        <v>architectural-design.html#rnd</v>
      </c>
      <c r="R1965" s="76" t="str">
        <f>IF(ISBLANK(INDEX('Policy Characteristics'!L:L,MATCH($C1965,'Policy Characteristics'!$C:$C,0))),"",INDEX('Policy Characteristics'!L:L,MATCH($C1965,'Policy Characteristics'!$C:$C,0)))</f>
        <v>research-and-development.html</v>
      </c>
    </row>
    <row r="1966" spans="1:18" x14ac:dyDescent="0.25">
      <c r="A1966" s="76" t="str">
        <f>IF(ISBLANK(INDEX('Policy Characteristics'!A:A,MATCH($C1966,'Policy Characteristics'!$C:$C,0))),"",INDEX('Policy Characteristics'!A:A,MATCH($C1966,'Policy Characteristics'!$C:$C,0)))</f>
        <v>Research and Development</v>
      </c>
      <c r="B1966" s="234" t="str">
        <f>IF(ISBLANK(INDEX('Policy Characteristics'!B:B,MATCH($C1966,'Policy Characteristics'!$C:$C,0))),"",INDEX('Policy Characteristics'!B:B,MATCH($C1966,'Policy Characteristics'!$C:$C,0)))</f>
        <v>Fuel Use Reduction</v>
      </c>
      <c r="C1966" s="76" t="str">
        <f t="shared" si="64"/>
        <v>RnD Transportation Fuel Use Perc Reduction</v>
      </c>
      <c r="D1966" s="88" t="s">
        <v>494</v>
      </c>
      <c r="E1966" s="88"/>
      <c r="F1966" s="88" t="s">
        <v>471</v>
      </c>
      <c r="G1966" s="88"/>
      <c r="H1966" s="15">
        <v>136</v>
      </c>
      <c r="I1966" s="247" t="s">
        <v>43</v>
      </c>
      <c r="J1966" s="236" t="str">
        <f>IF(ISBLANK(INDEX('Policy Characteristics'!D:D,MATCH($C1966,'Policy Characteristics'!$C:$C,0))),"",INDEX('Policy Characteristics'!D:D,MATCH($C1966,'Policy Characteristics'!$C:$C,0)))</f>
        <v>R&amp;D Fuel Use Reductions</v>
      </c>
      <c r="K1966" s="76" t="str">
        <f>IF(ISBLANK(INDEX('Policy Characteristics'!E:E,MATCH($C1966,'Policy Characteristics'!$C:$C,0))),"",INDEX('Policy Characteristics'!E:E,MATCH($C1966,'Policy Characteristics'!$C:$C,0)))</f>
        <v>RnD transportation fuel use reduction</v>
      </c>
      <c r="L1966" s="239">
        <f>IF(ISBLANK(INDEX('Policy Characteristics'!F:F,MATCH($C1966,'Policy Characteristics'!$C:$C,0))),"",INDEX('Policy Characteristics'!F:F,MATCH($C1966,'Policy Characteristics'!$C:$C,0)))</f>
        <v>0</v>
      </c>
      <c r="M1966" s="239">
        <f>IF(ISBLANK(INDEX('Policy Characteristics'!G:G,MATCH($C1966,'Policy Characteristics'!$C:$C,0))),"",INDEX('Policy Characteristics'!G:G,MATCH($C1966,'Policy Characteristics'!$C:$C,0)))</f>
        <v>0.4</v>
      </c>
      <c r="N1966" s="239">
        <f>IF(ISBLANK(INDEX('Policy Characteristics'!H:H,MATCH($C1966,'Policy Characteristics'!$C:$C,0))),"",INDEX('Policy Characteristics'!H:H,MATCH($C1966,'Policy Characteristics'!$C:$C,0)))</f>
        <v>0.01</v>
      </c>
      <c r="O1966" s="76" t="str">
        <f>IF(ISBLANK(INDEX('Policy Characteristics'!I:I,MATCH($C1966,'Policy Characteristics'!$C:$C,0))),"",INDEX('Policy Characteristics'!I:I,MATCH($C1966,'Policy Characteristics'!$C:$C,0)))</f>
        <v>% reduction in fuel use</v>
      </c>
      <c r="P1966" s="76" t="str">
        <f>IF(ISBLANK(INDEX('Policy Characteristics'!J:J,MATCH($C1966,'Policy Characteristics'!$C:$C,0))),"",INDEX('Policy Characteristics'!J:J,MATCH($C1966,'Policy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6" s="76" t="str">
        <f>IF(ISBLANK(INDEX('Policy Characteristics'!K:K,MATCH($C1966,'Policy Characteristics'!$C:$C,0))),"",INDEX('Policy Characteristics'!K:K,MATCH($C1966,'Policy Characteristics'!$C:$C,0)))</f>
        <v>architectural-design.html#rnd</v>
      </c>
      <c r="R1966" s="76" t="str">
        <f>IF(ISBLANK(INDEX('Policy Characteristics'!L:L,MATCH($C1966,'Policy Characteristics'!$C:$C,0))),"",INDEX('Policy Characteristics'!L:L,MATCH($C1966,'Policy Characteristics'!$C:$C,0)))</f>
        <v>research-and-development.html</v>
      </c>
    </row>
    <row r="1967" spans="1:18" x14ac:dyDescent="0.25">
      <c r="A1967" s="76" t="str">
        <f>IF(ISBLANK(INDEX('Policy Characteristics'!A:A,MATCH($C1967,'Policy Characteristics'!$C:$C,0))),"",INDEX('Policy Characteristics'!A:A,MATCH($C1967,'Policy Characteristics'!$C:$C,0)))</f>
        <v>Research and Development</v>
      </c>
      <c r="B1967" s="234" t="str">
        <f>IF(ISBLANK(INDEX('Policy Characteristics'!B:B,MATCH($C1967,'Policy Characteristics'!$C:$C,0))),"",INDEX('Policy Characteristics'!B:B,MATCH($C1967,'Policy Characteristics'!$C:$C,0)))</f>
        <v>Fuel Use Reduction</v>
      </c>
      <c r="C1967" s="76" t="str">
        <f t="shared" si="64"/>
        <v>RnD Transportation Fuel Use Perc Reduction</v>
      </c>
      <c r="D1967" s="88" t="s">
        <v>495</v>
      </c>
      <c r="E1967" s="88"/>
      <c r="F1967" s="88" t="s">
        <v>472</v>
      </c>
      <c r="G1967" s="88"/>
      <c r="H1967" s="15">
        <v>137</v>
      </c>
      <c r="I1967" s="247" t="s">
        <v>43</v>
      </c>
      <c r="J1967" s="236" t="str">
        <f>IF(ISBLANK(INDEX('Policy Characteristics'!D:D,MATCH($C1967,'Policy Characteristics'!$C:$C,0))),"",INDEX('Policy Characteristics'!D:D,MATCH($C1967,'Policy Characteristics'!$C:$C,0)))</f>
        <v>R&amp;D Fuel Use Reductions</v>
      </c>
      <c r="K1967" s="76" t="str">
        <f>IF(ISBLANK(INDEX('Policy Characteristics'!E:E,MATCH($C1967,'Policy Characteristics'!$C:$C,0))),"",INDEX('Policy Characteristics'!E:E,MATCH($C1967,'Policy Characteristics'!$C:$C,0)))</f>
        <v>RnD transportation fuel use reduction</v>
      </c>
      <c r="L1967" s="239">
        <f>IF(ISBLANK(INDEX('Policy Characteristics'!F:F,MATCH($C1967,'Policy Characteristics'!$C:$C,0))),"",INDEX('Policy Characteristics'!F:F,MATCH($C1967,'Policy Characteristics'!$C:$C,0)))</f>
        <v>0</v>
      </c>
      <c r="M1967" s="239">
        <f>IF(ISBLANK(INDEX('Policy Characteristics'!G:G,MATCH($C1967,'Policy Characteristics'!$C:$C,0))),"",INDEX('Policy Characteristics'!G:G,MATCH($C1967,'Policy Characteristics'!$C:$C,0)))</f>
        <v>0.4</v>
      </c>
      <c r="N1967" s="239">
        <f>IF(ISBLANK(INDEX('Policy Characteristics'!H:H,MATCH($C1967,'Policy Characteristics'!$C:$C,0))),"",INDEX('Policy Characteristics'!H:H,MATCH($C1967,'Policy Characteristics'!$C:$C,0)))</f>
        <v>0.01</v>
      </c>
      <c r="O1967" s="76" t="str">
        <f>IF(ISBLANK(INDEX('Policy Characteristics'!I:I,MATCH($C1967,'Policy Characteristics'!$C:$C,0))),"",INDEX('Policy Characteristics'!I:I,MATCH($C1967,'Policy Characteristics'!$C:$C,0)))</f>
        <v>% reduction in fuel use</v>
      </c>
      <c r="P1967" s="76" t="str">
        <f>IF(ISBLANK(INDEX('Policy Characteristics'!J:J,MATCH($C1967,'Policy Characteristics'!$C:$C,0))),"",INDEX('Policy Characteristics'!J:J,MATCH($C1967,'Policy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7" s="76" t="str">
        <f>IF(ISBLANK(INDEX('Policy Characteristics'!K:K,MATCH($C1967,'Policy Characteristics'!$C:$C,0))),"",INDEX('Policy Characteristics'!K:K,MATCH($C1967,'Policy Characteristics'!$C:$C,0)))</f>
        <v>architectural-design.html#rnd</v>
      </c>
      <c r="R1967" s="76" t="str">
        <f>IF(ISBLANK(INDEX('Policy Characteristics'!L:L,MATCH($C1967,'Policy Characteristics'!$C:$C,0))),"",INDEX('Policy Characteristics'!L:L,MATCH($C1967,'Policy Characteristics'!$C:$C,0)))</f>
        <v>research-and-development.html</v>
      </c>
    </row>
    <row r="1968" spans="1:18" x14ac:dyDescent="0.25">
      <c r="A1968" s="76" t="str">
        <f>IF(ISBLANK(INDEX('Policy Characteristics'!A:A,MATCH($C1968,'Policy Characteristics'!$C:$C,0))),"",INDEX('Policy Characteristics'!A:A,MATCH($C1968,'Policy Characteristics'!$C:$C,0)))</f>
        <v>Research and Development</v>
      </c>
      <c r="B1968" s="234" t="str">
        <f>IF(ISBLANK(INDEX('Policy Characteristics'!B:B,MATCH($C1968,'Policy Characteristics'!$C:$C,0))),"",INDEX('Policy Characteristics'!B:B,MATCH($C1968,'Policy Characteristics'!$C:$C,0)))</f>
        <v>Fuel Use Reduction</v>
      </c>
      <c r="C1968" s="76" t="str">
        <f t="shared" si="64"/>
        <v>RnD Transportation Fuel Use Perc Reduction</v>
      </c>
      <c r="D1968" s="88" t="s">
        <v>749</v>
      </c>
      <c r="E1968" s="88"/>
      <c r="F1968" s="88" t="s">
        <v>1031</v>
      </c>
      <c r="G1968" s="88"/>
      <c r="H1968" s="15">
        <v>138</v>
      </c>
      <c r="I1968" s="247" t="s">
        <v>43</v>
      </c>
      <c r="J1968" s="236" t="str">
        <f>IF(ISBLANK(INDEX('Policy Characteristics'!D:D,MATCH($C1968,'Policy Characteristics'!$C:$C,0))),"",INDEX('Policy Characteristics'!D:D,MATCH($C1968,'Policy Characteristics'!$C:$C,0)))</f>
        <v>R&amp;D Fuel Use Reductions</v>
      </c>
      <c r="K1968" s="76" t="str">
        <f>IF(ISBLANK(INDEX('Policy Characteristics'!E:E,MATCH($C1968,'Policy Characteristics'!$C:$C,0))),"",INDEX('Policy Characteristics'!E:E,MATCH($C1968,'Policy Characteristics'!$C:$C,0)))</f>
        <v>RnD transportation fuel use reduction</v>
      </c>
      <c r="L1968" s="239">
        <f>IF(ISBLANK(INDEX('Policy Characteristics'!F:F,MATCH($C1968,'Policy Characteristics'!$C:$C,0))),"",INDEX('Policy Characteristics'!F:F,MATCH($C1968,'Policy Characteristics'!$C:$C,0)))</f>
        <v>0</v>
      </c>
      <c r="M1968" s="239">
        <f>IF(ISBLANK(INDEX('Policy Characteristics'!G:G,MATCH($C1968,'Policy Characteristics'!$C:$C,0))),"",INDEX('Policy Characteristics'!G:G,MATCH($C1968,'Policy Characteristics'!$C:$C,0)))</f>
        <v>0.4</v>
      </c>
      <c r="N1968" s="239">
        <f>IF(ISBLANK(INDEX('Policy Characteristics'!H:H,MATCH($C1968,'Policy Characteristics'!$C:$C,0))),"",INDEX('Policy Characteristics'!H:H,MATCH($C1968,'Policy Characteristics'!$C:$C,0)))</f>
        <v>0.01</v>
      </c>
      <c r="O1968" s="76" t="str">
        <f>IF(ISBLANK(INDEX('Policy Characteristics'!I:I,MATCH($C1968,'Policy Characteristics'!$C:$C,0))),"",INDEX('Policy Characteristics'!I:I,MATCH($C1968,'Policy Characteristics'!$C:$C,0)))</f>
        <v>% reduction in fuel use</v>
      </c>
      <c r="P1968" s="76" t="str">
        <f>IF(ISBLANK(INDEX('Policy Characteristics'!J:J,MATCH($C1968,'Policy Characteristics'!$C:$C,0))),"",INDEX('Policy Characteristics'!J:J,MATCH($C1968,'Policy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8" s="76" t="str">
        <f>IF(ISBLANK(INDEX('Policy Characteristics'!K:K,MATCH($C1968,'Policy Characteristics'!$C:$C,0))),"",INDEX('Policy Characteristics'!K:K,MATCH($C1968,'Policy Characteristics'!$C:$C,0)))</f>
        <v>architectural-design.html#rnd</v>
      </c>
      <c r="R1968" s="76" t="str">
        <f>IF(ISBLANK(INDEX('Policy Characteristics'!L:L,MATCH($C1968,'Policy Characteristics'!$C:$C,0))),"",INDEX('Policy Characteristics'!L:L,MATCH($C1968,'Policy Characteristics'!$C:$C,0)))</f>
        <v>research-and-development.html</v>
      </c>
    </row>
    <row r="1969" spans="1:18" x14ac:dyDescent="0.25">
      <c r="A1969" s="76" t="str">
        <f>IF(ISBLANK(INDEX('Policy Characteristics'!A:A,MATCH($C1969,'Policy Characteristics'!$C:$C,0))),"",INDEX('Policy Characteristics'!A:A,MATCH($C1969,'Policy Characteristics'!$C:$C,0)))</f>
        <v>Research and Development</v>
      </c>
      <c r="B1969" s="234" t="str">
        <f>IF(ISBLANK(INDEX('Policy Characteristics'!B:B,MATCH($C1969,'Policy Characteristics'!$C:$C,0))),"",INDEX('Policy Characteristics'!B:B,MATCH($C1969,'Policy Characteristics'!$C:$C,0)))</f>
        <v>Fuel Use Reduction</v>
      </c>
      <c r="C1969" s="76" t="str">
        <f t="shared" si="64"/>
        <v>RnD Transportation Fuel Use Perc Reduction</v>
      </c>
      <c r="D1969" s="88" t="s">
        <v>748</v>
      </c>
      <c r="E1969" s="88"/>
      <c r="F1969" s="88" t="s">
        <v>1032</v>
      </c>
      <c r="G1969" s="88"/>
      <c r="H1969" s="15">
        <v>524</v>
      </c>
      <c r="I1969" s="247" t="s">
        <v>43</v>
      </c>
      <c r="J1969" s="236" t="str">
        <f>IF(ISBLANK(INDEX('Policy Characteristics'!D:D,MATCH($C1969,'Policy Characteristics'!$C:$C,0))),"",INDEX('Policy Characteristics'!D:D,MATCH($C1969,'Policy Characteristics'!$C:$C,0)))</f>
        <v>R&amp;D Fuel Use Reductions</v>
      </c>
      <c r="K1969" s="76" t="str">
        <f>IF(ISBLANK(INDEX('Policy Characteristics'!E:E,MATCH($C1969,'Policy Characteristics'!$C:$C,0))),"",INDEX('Policy Characteristics'!E:E,MATCH($C1969,'Policy Characteristics'!$C:$C,0)))</f>
        <v>RnD transportation fuel use reduction</v>
      </c>
      <c r="L1969" s="239">
        <f>IF(ISBLANK(INDEX('Policy Characteristics'!F:F,MATCH($C1969,'Policy Characteristics'!$C:$C,0))),"",INDEX('Policy Characteristics'!F:F,MATCH($C1969,'Policy Characteristics'!$C:$C,0)))</f>
        <v>0</v>
      </c>
      <c r="M1969" s="239">
        <f>IF(ISBLANK(INDEX('Policy Characteristics'!G:G,MATCH($C1969,'Policy Characteristics'!$C:$C,0))),"",INDEX('Policy Characteristics'!G:G,MATCH($C1969,'Policy Characteristics'!$C:$C,0)))</f>
        <v>0.4</v>
      </c>
      <c r="N1969" s="239">
        <f>IF(ISBLANK(INDEX('Policy Characteristics'!H:H,MATCH($C1969,'Policy Characteristics'!$C:$C,0))),"",INDEX('Policy Characteristics'!H:H,MATCH($C1969,'Policy Characteristics'!$C:$C,0)))</f>
        <v>0.01</v>
      </c>
      <c r="O1969" s="76" t="str">
        <f>IF(ISBLANK(INDEX('Policy Characteristics'!I:I,MATCH($C1969,'Policy Characteristics'!$C:$C,0))),"",INDEX('Policy Characteristics'!I:I,MATCH($C1969,'Policy Characteristics'!$C:$C,0)))</f>
        <v>% reduction in fuel use</v>
      </c>
      <c r="P1969" s="76" t="str">
        <f>IF(ISBLANK(INDEX('Policy Characteristics'!J:J,MATCH($C1969,'Policy Characteristics'!$C:$C,0))),"",INDEX('Policy Characteristics'!J:J,MATCH($C1969,'Policy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9" s="76" t="str">
        <f>IF(ISBLANK(INDEX('Policy Characteristics'!K:K,MATCH($C1969,'Policy Characteristics'!$C:$C,0))),"",INDEX('Policy Characteristics'!K:K,MATCH($C1969,'Policy Characteristics'!$C:$C,0)))</f>
        <v>architectural-design.html#rnd</v>
      </c>
      <c r="R1969" s="76" t="str">
        <f>IF(ISBLANK(INDEX('Policy Characteristics'!L:L,MATCH($C1969,'Policy Characteristics'!$C:$C,0))),"",INDEX('Policy Characteristics'!L:L,MATCH($C1969,'Policy Characteristics'!$C:$C,0)))</f>
        <v>research-and-development.html</v>
      </c>
    </row>
    <row r="1970" spans="1:18" x14ac:dyDescent="0.25">
      <c r="A1970" s="76" t="str">
        <f>IF(ISBLANK(INDEX('Policy Characteristics'!A:A,MATCH($C1970,'Policy Characteristics'!$C:$C,0))),"",INDEX('Policy Characteristics'!A:A,MATCH($C1970,'Policy Characteristics'!$C:$C,0)))</f>
        <v>Government Revenue Accounting</v>
      </c>
      <c r="B1970" s="234" t="str">
        <f>IF(ISBLANK(INDEX('Policy Characteristics'!B:B,MATCH($C1970,'Policy Characteristics'!$C:$C,0))),"",INDEX('Policy Characteristics'!B:B,MATCH($C1970,'Policy Characteristics'!$C:$C,0)))</f>
        <v>Carbon Tax Revenue</v>
      </c>
      <c r="C1970" t="s">
        <v>1191</v>
      </c>
      <c r="D1970" t="s">
        <v>1199</v>
      </c>
      <c r="F1970" t="s">
        <v>1204</v>
      </c>
      <c r="H1970" s="15">
        <v>545</v>
      </c>
      <c r="I1970" s="238" t="s">
        <v>43</v>
      </c>
      <c r="J1970" s="236" t="str">
        <f>IF(ISBLANK(INDEX('Policy Characteristics'!D:D,MATCH($C1970,'Policy Characteristics'!$C:$C,0))),"",INDEX('Policy Characteristics'!D:D,MATCH($C1970,'Policy Characteristics'!$C:$C,0)))</f>
        <v/>
      </c>
      <c r="K1970" s="76" t="str">
        <f>IF(ISBLANK(INDEX('Policy Characteristics'!E:E,MATCH($C1970,'Policy Characteristics'!$C:$C,0))),"",INDEX('Policy Characteristics'!E:E,MATCH($C1970,'Policy Characteristics'!$C:$C,0)))</f>
        <v>GRA carbon tax revenue</v>
      </c>
      <c r="L1970" s="76">
        <f>IF(ISBLANK(INDEX('Policy Characteristics'!F:F,MATCH($C1970,'Policy Characteristics'!$C:$C,0))),"",INDEX('Policy Characteristics'!F:F,MATCH($C1970,'Policy Characteristics'!$C:$C,0)))</f>
        <v>0</v>
      </c>
      <c r="M1970" s="76">
        <f>IF(ISBLANK(INDEX('Policy Characteristics'!G:G,MATCH($C1970,'Policy Characteristics'!$C:$C,0))),"",INDEX('Policy Characteristics'!G:G,MATCH($C1970,'Policy Characteristics'!$C:$C,0)))</f>
        <v>10</v>
      </c>
      <c r="N1970" s="76">
        <f>IF(ISBLANK(INDEX('Policy Characteristics'!H:H,MATCH($C1970,'Policy Characteristics'!$C:$C,0))),"",INDEX('Policy Characteristics'!H:H,MATCH($C1970,'Policy Characteristics'!$C:$C,0)))</f>
        <v>1</v>
      </c>
      <c r="O1970" s="76" t="str">
        <f>IF(ISBLANK(INDEX('Policy Characteristics'!I:I,MATCH($C1970,'Policy Characteristics'!$C:$C,0))),"",INDEX('Policy Characteristics'!I:I,MATCH($C1970,'Policy Characteristics'!$C:$C,0)))</f>
        <v>weight</v>
      </c>
      <c r="P1970" s="76" t="str">
        <f>IF(ISBLANK(INDEX('Policy Characteristics'!J:J,MATCH($C1970,'Policy Characteristics'!$C:$C,0))),"",INDEX('Policy Characteristics'!J:J,MATCH($C1970,'Policy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0" s="76" t="str">
        <f>IF(ISBLANK(INDEX('Policy Characteristics'!K:K,MATCH($C1970,'Policy Characteristics'!$C:$C,0))),"",INDEX('Policy Characteristics'!K:K,MATCH($C1970,'Policy Characteristics'!$C:$C,0)))</f>
        <v>io-model.html</v>
      </c>
      <c r="R1970" s="76" t="str">
        <f>IF(ISBLANK(INDEX('Policy Characteristics'!L:L,MATCH($C1970,'Policy Characteristics'!$C:$C,0))),"",INDEX('Policy Characteristics'!L:L,MATCH($C1970,'Policy Characteristics'!$C:$C,0)))</f>
        <v/>
      </c>
    </row>
    <row r="1971" spans="1:18" x14ac:dyDescent="0.25">
      <c r="A1971" s="76" t="str">
        <f>IF(ISBLANK(INDEX('Policy Characteristics'!A:A,MATCH($C1971,'Policy Characteristics'!$C:$C,0))),"",INDEX('Policy Characteristics'!A:A,MATCH($C1971,'Policy Characteristics'!$C:$C,0)))</f>
        <v>Government Revenue Accounting</v>
      </c>
      <c r="B1971" s="234" t="str">
        <f>IF(ISBLANK(INDEX('Policy Characteristics'!B:B,MATCH($C1971,'Policy Characteristics'!$C:$C,0))),"",INDEX('Policy Characteristics'!B:B,MATCH($C1971,'Policy Characteristics'!$C:$C,0)))</f>
        <v>Carbon Tax Revenue</v>
      </c>
      <c r="C1971" s="76" t="str">
        <f t="shared" ref="C1971:C1974" si="65">C$1970</f>
        <v>GRA for Carbon Tax Revenue</v>
      </c>
      <c r="D1971" t="s">
        <v>1200</v>
      </c>
      <c r="F1971" t="s">
        <v>1215</v>
      </c>
      <c r="H1971" s="15">
        <v>546</v>
      </c>
      <c r="I1971" s="234" t="str">
        <f t="shared" ref="I1971:I1974" si="66">I$1970</f>
        <v>Yes</v>
      </c>
      <c r="J1971" s="236" t="str">
        <f>IF(ISBLANK(INDEX('Policy Characteristics'!D:D,MATCH($C1971,'Policy Characteristics'!$C:$C,0))),"",INDEX('Policy Characteristics'!D:D,MATCH($C1971,'Policy Characteristics'!$C:$C,0)))</f>
        <v/>
      </c>
      <c r="K1971" s="76" t="str">
        <f>IF(ISBLANK(INDEX('Policy Characteristics'!E:E,MATCH($C1971,'Policy Characteristics'!$C:$C,0))),"",INDEX('Policy Characteristics'!E:E,MATCH($C1971,'Policy Characteristics'!$C:$C,0)))</f>
        <v>GRA carbon tax revenue</v>
      </c>
      <c r="L1971" s="76">
        <f>IF(ISBLANK(INDEX('Policy Characteristics'!F:F,MATCH($C1971,'Policy Characteristics'!$C:$C,0))),"",INDEX('Policy Characteristics'!F:F,MATCH($C1971,'Policy Characteristics'!$C:$C,0)))</f>
        <v>0</v>
      </c>
      <c r="M1971" s="76">
        <f>IF(ISBLANK(INDEX('Policy Characteristics'!G:G,MATCH($C1971,'Policy Characteristics'!$C:$C,0))),"",INDEX('Policy Characteristics'!G:G,MATCH($C1971,'Policy Characteristics'!$C:$C,0)))</f>
        <v>10</v>
      </c>
      <c r="N1971" s="76">
        <f>IF(ISBLANK(INDEX('Policy Characteristics'!H:H,MATCH($C1971,'Policy Characteristics'!$C:$C,0))),"",INDEX('Policy Characteristics'!H:H,MATCH($C1971,'Policy Characteristics'!$C:$C,0)))</f>
        <v>1</v>
      </c>
      <c r="O1971" s="76" t="str">
        <f>IF(ISBLANK(INDEX('Policy Characteristics'!I:I,MATCH($C1971,'Policy Characteristics'!$C:$C,0))),"",INDEX('Policy Characteristics'!I:I,MATCH($C1971,'Policy Characteristics'!$C:$C,0)))</f>
        <v>weight</v>
      </c>
      <c r="P1971" s="76" t="str">
        <f>IF(ISBLANK(INDEX('Policy Characteristics'!J:J,MATCH($C1971,'Policy Characteristics'!$C:$C,0))),"",INDEX('Policy Characteristics'!J:J,MATCH($C1971,'Policy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1" s="76" t="str">
        <f>IF(ISBLANK(INDEX('Policy Characteristics'!K:K,MATCH($C1971,'Policy Characteristics'!$C:$C,0))),"",INDEX('Policy Characteristics'!K:K,MATCH($C1971,'Policy Characteristics'!$C:$C,0)))</f>
        <v>io-model.html</v>
      </c>
      <c r="R1971" s="76" t="str">
        <f>IF(ISBLANK(INDEX('Policy Characteristics'!L:L,MATCH($C1971,'Policy Characteristics'!$C:$C,0))),"",INDEX('Policy Characteristics'!L:L,MATCH($C1971,'Policy Characteristics'!$C:$C,0)))</f>
        <v/>
      </c>
    </row>
    <row r="1972" spans="1:18" x14ac:dyDescent="0.25">
      <c r="A1972" s="76" t="str">
        <f>IF(ISBLANK(INDEX('Policy Characteristics'!A:A,MATCH($C1972,'Policy Characteristics'!$C:$C,0))),"",INDEX('Policy Characteristics'!A:A,MATCH($C1972,'Policy Characteristics'!$C:$C,0)))</f>
        <v>Government Revenue Accounting</v>
      </c>
      <c r="B1972" s="234" t="str">
        <f>IF(ISBLANK(INDEX('Policy Characteristics'!B:B,MATCH($C1972,'Policy Characteristics'!$C:$C,0))),"",INDEX('Policy Characteristics'!B:B,MATCH($C1972,'Policy Characteristics'!$C:$C,0)))</f>
        <v>Carbon Tax Revenue</v>
      </c>
      <c r="C1972" s="76" t="str">
        <f t="shared" si="65"/>
        <v>GRA for Carbon Tax Revenue</v>
      </c>
      <c r="D1972" t="s">
        <v>1201</v>
      </c>
      <c r="F1972" t="s">
        <v>1205</v>
      </c>
      <c r="H1972" s="15">
        <v>547</v>
      </c>
      <c r="I1972" s="234" t="str">
        <f t="shared" si="66"/>
        <v>Yes</v>
      </c>
      <c r="J1972" s="236" t="str">
        <f>IF(ISBLANK(INDEX('Policy Characteristics'!D:D,MATCH($C1972,'Policy Characteristics'!$C:$C,0))),"",INDEX('Policy Characteristics'!D:D,MATCH($C1972,'Policy Characteristics'!$C:$C,0)))</f>
        <v/>
      </c>
      <c r="K1972" s="76" t="str">
        <f>IF(ISBLANK(INDEX('Policy Characteristics'!E:E,MATCH($C1972,'Policy Characteristics'!$C:$C,0))),"",INDEX('Policy Characteristics'!E:E,MATCH($C1972,'Policy Characteristics'!$C:$C,0)))</f>
        <v>GRA carbon tax revenue</v>
      </c>
      <c r="L1972" s="76">
        <f>IF(ISBLANK(INDEX('Policy Characteristics'!F:F,MATCH($C1972,'Policy Characteristics'!$C:$C,0))),"",INDEX('Policy Characteristics'!F:F,MATCH($C1972,'Policy Characteristics'!$C:$C,0)))</f>
        <v>0</v>
      </c>
      <c r="M1972" s="76">
        <f>IF(ISBLANK(INDEX('Policy Characteristics'!G:G,MATCH($C1972,'Policy Characteristics'!$C:$C,0))),"",INDEX('Policy Characteristics'!G:G,MATCH($C1972,'Policy Characteristics'!$C:$C,0)))</f>
        <v>10</v>
      </c>
      <c r="N1972" s="76">
        <f>IF(ISBLANK(INDEX('Policy Characteristics'!H:H,MATCH($C1972,'Policy Characteristics'!$C:$C,0))),"",INDEX('Policy Characteristics'!H:H,MATCH($C1972,'Policy Characteristics'!$C:$C,0)))</f>
        <v>1</v>
      </c>
      <c r="O1972" s="76" t="str">
        <f>IF(ISBLANK(INDEX('Policy Characteristics'!I:I,MATCH($C1972,'Policy Characteristics'!$C:$C,0))),"",INDEX('Policy Characteristics'!I:I,MATCH($C1972,'Policy Characteristics'!$C:$C,0)))</f>
        <v>weight</v>
      </c>
      <c r="P1972" s="76" t="str">
        <f>IF(ISBLANK(INDEX('Policy Characteristics'!J:J,MATCH($C1972,'Policy Characteristics'!$C:$C,0))),"",INDEX('Policy Characteristics'!J:J,MATCH($C1972,'Policy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2" s="76" t="str">
        <f>IF(ISBLANK(INDEX('Policy Characteristics'!K:K,MATCH($C1972,'Policy Characteristics'!$C:$C,0))),"",INDEX('Policy Characteristics'!K:K,MATCH($C1972,'Policy Characteristics'!$C:$C,0)))</f>
        <v>io-model.html</v>
      </c>
      <c r="R1972" s="76" t="str">
        <f>IF(ISBLANK(INDEX('Policy Characteristics'!L:L,MATCH($C1972,'Policy Characteristics'!$C:$C,0))),"",INDEX('Policy Characteristics'!L:L,MATCH($C1972,'Policy Characteristics'!$C:$C,0)))</f>
        <v/>
      </c>
    </row>
    <row r="1973" spans="1:18" x14ac:dyDescent="0.25">
      <c r="A1973" s="76" t="str">
        <f>IF(ISBLANK(INDEX('Policy Characteristics'!A:A,MATCH($C1973,'Policy Characteristics'!$C:$C,0))),"",INDEX('Policy Characteristics'!A:A,MATCH($C1973,'Policy Characteristics'!$C:$C,0)))</f>
        <v>Government Revenue Accounting</v>
      </c>
      <c r="B1973" s="234" t="str">
        <f>IF(ISBLANK(INDEX('Policy Characteristics'!B:B,MATCH($C1973,'Policy Characteristics'!$C:$C,0))),"",INDEX('Policy Characteristics'!B:B,MATCH($C1973,'Policy Characteristics'!$C:$C,0)))</f>
        <v>Carbon Tax Revenue</v>
      </c>
      <c r="C1973" s="76" t="str">
        <f t="shared" si="65"/>
        <v>GRA for Carbon Tax Revenue</v>
      </c>
      <c r="D1973" t="s">
        <v>1202</v>
      </c>
      <c r="F1973" t="s">
        <v>1206</v>
      </c>
      <c r="H1973" s="15">
        <v>548</v>
      </c>
      <c r="I1973" s="234" t="str">
        <f t="shared" si="66"/>
        <v>Yes</v>
      </c>
      <c r="J1973" s="236" t="str">
        <f>IF(ISBLANK(INDEX('Policy Characteristics'!D:D,MATCH($C1973,'Policy Characteristics'!$C:$C,0))),"",INDEX('Policy Characteristics'!D:D,MATCH($C1973,'Policy Characteristics'!$C:$C,0)))</f>
        <v/>
      </c>
      <c r="K1973" s="76" t="str">
        <f>IF(ISBLANK(INDEX('Policy Characteristics'!E:E,MATCH($C1973,'Policy Characteristics'!$C:$C,0))),"",INDEX('Policy Characteristics'!E:E,MATCH($C1973,'Policy Characteristics'!$C:$C,0)))</f>
        <v>GRA carbon tax revenue</v>
      </c>
      <c r="L1973" s="76">
        <f>IF(ISBLANK(INDEX('Policy Characteristics'!F:F,MATCH($C1973,'Policy Characteristics'!$C:$C,0))),"",INDEX('Policy Characteristics'!F:F,MATCH($C1973,'Policy Characteristics'!$C:$C,0)))</f>
        <v>0</v>
      </c>
      <c r="M1973" s="76">
        <f>IF(ISBLANK(INDEX('Policy Characteristics'!G:G,MATCH($C1973,'Policy Characteristics'!$C:$C,0))),"",INDEX('Policy Characteristics'!G:G,MATCH($C1973,'Policy Characteristics'!$C:$C,0)))</f>
        <v>10</v>
      </c>
      <c r="N1973" s="76">
        <f>IF(ISBLANK(INDEX('Policy Characteristics'!H:H,MATCH($C1973,'Policy Characteristics'!$C:$C,0))),"",INDEX('Policy Characteristics'!H:H,MATCH($C1973,'Policy Characteristics'!$C:$C,0)))</f>
        <v>1</v>
      </c>
      <c r="O1973" s="76" t="str">
        <f>IF(ISBLANK(INDEX('Policy Characteristics'!I:I,MATCH($C1973,'Policy Characteristics'!$C:$C,0))),"",INDEX('Policy Characteristics'!I:I,MATCH($C1973,'Policy Characteristics'!$C:$C,0)))</f>
        <v>weight</v>
      </c>
      <c r="P1973" s="76" t="str">
        <f>IF(ISBLANK(INDEX('Policy Characteristics'!J:J,MATCH($C1973,'Policy Characteristics'!$C:$C,0))),"",INDEX('Policy Characteristics'!J:J,MATCH($C1973,'Policy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3" s="76" t="str">
        <f>IF(ISBLANK(INDEX('Policy Characteristics'!K:K,MATCH($C1973,'Policy Characteristics'!$C:$C,0))),"",INDEX('Policy Characteristics'!K:K,MATCH($C1973,'Policy Characteristics'!$C:$C,0)))</f>
        <v>io-model.html</v>
      </c>
      <c r="R1973" s="76" t="str">
        <f>IF(ISBLANK(INDEX('Policy Characteristics'!L:L,MATCH($C1973,'Policy Characteristics'!$C:$C,0))),"",INDEX('Policy Characteristics'!L:L,MATCH($C1973,'Policy Characteristics'!$C:$C,0)))</f>
        <v/>
      </c>
    </row>
    <row r="1974" spans="1:18" x14ac:dyDescent="0.25">
      <c r="A1974" s="76" t="str">
        <f>IF(ISBLANK(INDEX('Policy Characteristics'!A:A,MATCH($C1974,'Policy Characteristics'!$C:$C,0))),"",INDEX('Policy Characteristics'!A:A,MATCH($C1974,'Policy Characteristics'!$C:$C,0)))</f>
        <v>Government Revenue Accounting</v>
      </c>
      <c r="B1974" s="234" t="str">
        <f>IF(ISBLANK(INDEX('Policy Characteristics'!B:B,MATCH($C1974,'Policy Characteristics'!$C:$C,0))),"",INDEX('Policy Characteristics'!B:B,MATCH($C1974,'Policy Characteristics'!$C:$C,0)))</f>
        <v>Carbon Tax Revenue</v>
      </c>
      <c r="C1974" s="76" t="str">
        <f t="shared" si="65"/>
        <v>GRA for Carbon Tax Revenue</v>
      </c>
      <c r="D1974" t="s">
        <v>1203</v>
      </c>
      <c r="F1974" t="s">
        <v>1207</v>
      </c>
      <c r="H1974" s="15">
        <v>549</v>
      </c>
      <c r="I1974" s="234" t="str">
        <f t="shared" si="66"/>
        <v>Yes</v>
      </c>
      <c r="J1974" s="236" t="str">
        <f>IF(ISBLANK(INDEX('Policy Characteristics'!D:D,MATCH($C1974,'Policy Characteristics'!$C:$C,0))),"",INDEX('Policy Characteristics'!D:D,MATCH($C1974,'Policy Characteristics'!$C:$C,0)))</f>
        <v/>
      </c>
      <c r="K1974" s="76" t="str">
        <f>IF(ISBLANK(INDEX('Policy Characteristics'!E:E,MATCH($C1974,'Policy Characteristics'!$C:$C,0))),"",INDEX('Policy Characteristics'!E:E,MATCH($C1974,'Policy Characteristics'!$C:$C,0)))</f>
        <v>GRA carbon tax revenue</v>
      </c>
      <c r="L1974" s="76">
        <f>IF(ISBLANK(INDEX('Policy Characteristics'!F:F,MATCH($C1974,'Policy Characteristics'!$C:$C,0))),"",INDEX('Policy Characteristics'!F:F,MATCH($C1974,'Policy Characteristics'!$C:$C,0)))</f>
        <v>0</v>
      </c>
      <c r="M1974" s="76">
        <f>IF(ISBLANK(INDEX('Policy Characteristics'!G:G,MATCH($C1974,'Policy Characteristics'!$C:$C,0))),"",INDEX('Policy Characteristics'!G:G,MATCH($C1974,'Policy Characteristics'!$C:$C,0)))</f>
        <v>10</v>
      </c>
      <c r="N1974" s="76">
        <f>IF(ISBLANK(INDEX('Policy Characteristics'!H:H,MATCH($C1974,'Policy Characteristics'!$C:$C,0))),"",INDEX('Policy Characteristics'!H:H,MATCH($C1974,'Policy Characteristics'!$C:$C,0)))</f>
        <v>1</v>
      </c>
      <c r="O1974" s="76" t="str">
        <f>IF(ISBLANK(INDEX('Policy Characteristics'!I:I,MATCH($C1974,'Policy Characteristics'!$C:$C,0))),"",INDEX('Policy Characteristics'!I:I,MATCH($C1974,'Policy Characteristics'!$C:$C,0)))</f>
        <v>weight</v>
      </c>
      <c r="P1974" s="76" t="str">
        <f>IF(ISBLANK(INDEX('Policy Characteristics'!J:J,MATCH($C1974,'Policy Characteristics'!$C:$C,0))),"",INDEX('Policy Characteristics'!J:J,MATCH($C1974,'Policy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4" s="76" t="str">
        <f>IF(ISBLANK(INDEX('Policy Characteristics'!K:K,MATCH($C1974,'Policy Characteristics'!$C:$C,0))),"",INDEX('Policy Characteristics'!K:K,MATCH($C1974,'Policy Characteristics'!$C:$C,0)))</f>
        <v>io-model.html</v>
      </c>
      <c r="R1974" s="76" t="str">
        <f>IF(ISBLANK(INDEX('Policy Characteristics'!L:L,MATCH($C1974,'Policy Characteristics'!$C:$C,0))),"",INDEX('Policy Characteristics'!L:L,MATCH($C1974,'Policy Characteristics'!$C:$C,0)))</f>
        <v/>
      </c>
    </row>
    <row r="1975" spans="1:18" x14ac:dyDescent="0.25">
      <c r="A1975" s="76" t="str">
        <f>IF(ISBLANK(INDEX('Policy Characteristics'!A:A,MATCH($C1975,'Policy Characteristics'!$C:$C,0))),"",INDEX('Policy Characteristics'!A:A,MATCH($C1975,'Policy Characteristics'!$C:$C,0)))</f>
        <v>Government Revenue Accounting</v>
      </c>
      <c r="B1975" s="234" t="str">
        <f>IF(ISBLANK(INDEX('Policy Characteristics'!B:B,MATCH($C1975,'Policy Characteristics'!$C:$C,0))),"",INDEX('Policy Characteristics'!B:B,MATCH($C1975,'Policy Characteristics'!$C:$C,0)))</f>
        <v>Fuel Tax Revenue</v>
      </c>
      <c r="C1975" t="s">
        <v>1192</v>
      </c>
      <c r="D1975" t="s">
        <v>1199</v>
      </c>
      <c r="F1975" t="s">
        <v>1204</v>
      </c>
      <c r="H1975" s="15">
        <v>550</v>
      </c>
      <c r="I1975" s="238" t="s">
        <v>43</v>
      </c>
      <c r="J1975" s="236" t="str">
        <f>IF(ISBLANK(INDEX('Policy Characteristics'!D:D,MATCH($C1975,'Policy Characteristics'!$C:$C,0))),"",INDEX('Policy Characteristics'!D:D,MATCH($C1975,'Policy Characteristics'!$C:$C,0)))</f>
        <v/>
      </c>
      <c r="K1975" s="76" t="str">
        <f>IF(ISBLANK(INDEX('Policy Characteristics'!E:E,MATCH($C1975,'Policy Characteristics'!$C:$C,0))),"",INDEX('Policy Characteristics'!E:E,MATCH($C1975,'Policy Characteristics'!$C:$C,0)))</f>
        <v>GRA fuel tax revenue</v>
      </c>
      <c r="L1975" s="76">
        <f>IF(ISBLANK(INDEX('Policy Characteristics'!F:F,MATCH($C1975,'Policy Characteristics'!$C:$C,0))),"",INDEX('Policy Characteristics'!F:F,MATCH($C1975,'Policy Characteristics'!$C:$C,0)))</f>
        <v>0</v>
      </c>
      <c r="M1975" s="76">
        <f>IF(ISBLANK(INDEX('Policy Characteristics'!G:G,MATCH($C1975,'Policy Characteristics'!$C:$C,0))),"",INDEX('Policy Characteristics'!G:G,MATCH($C1975,'Policy Characteristics'!$C:$C,0)))</f>
        <v>10</v>
      </c>
      <c r="N1975" s="76">
        <f>IF(ISBLANK(INDEX('Policy Characteristics'!H:H,MATCH($C1975,'Policy Characteristics'!$C:$C,0))),"",INDEX('Policy Characteristics'!H:H,MATCH($C1975,'Policy Characteristics'!$C:$C,0)))</f>
        <v>1</v>
      </c>
      <c r="O1975" s="76" t="str">
        <f>IF(ISBLANK(INDEX('Policy Characteristics'!I:I,MATCH($C1975,'Policy Characteristics'!$C:$C,0))),"",INDEX('Policy Characteristics'!I:I,MATCH($C1975,'Policy Characteristics'!$C:$C,0)))</f>
        <v>weight</v>
      </c>
      <c r="P1975" s="76" t="str">
        <f>IF(ISBLANK(INDEX('Policy Characteristics'!J:J,MATCH($C1975,'Policy Characteristics'!$C:$C,0))),"",INDEX('Policy Characteristics'!J:J,MATCH($C1975,'Policy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5" s="76" t="str">
        <f>IF(ISBLANK(INDEX('Policy Characteristics'!K:K,MATCH($C1975,'Policy Characteristics'!$C:$C,0))),"",INDEX('Policy Characteristics'!K:K,MATCH($C1975,'Policy Characteristics'!$C:$C,0)))</f>
        <v>io-model.html</v>
      </c>
      <c r="R1975" s="76" t="str">
        <f>IF(ISBLANK(INDEX('Policy Characteristics'!L:L,MATCH($C1975,'Policy Characteristics'!$C:$C,0))),"",INDEX('Policy Characteristics'!L:L,MATCH($C1975,'Policy Characteristics'!$C:$C,0)))</f>
        <v/>
      </c>
    </row>
    <row r="1976" spans="1:18" x14ac:dyDescent="0.25">
      <c r="A1976" s="76" t="str">
        <f>IF(ISBLANK(INDEX('Policy Characteristics'!A:A,MATCH($C1976,'Policy Characteristics'!$C:$C,0))),"",INDEX('Policy Characteristics'!A:A,MATCH($C1976,'Policy Characteristics'!$C:$C,0)))</f>
        <v>Government Revenue Accounting</v>
      </c>
      <c r="B1976" s="234" t="str">
        <f>IF(ISBLANK(INDEX('Policy Characteristics'!B:B,MATCH($C1976,'Policy Characteristics'!$C:$C,0))),"",INDEX('Policy Characteristics'!B:B,MATCH($C1976,'Policy Characteristics'!$C:$C,0)))</f>
        <v>Fuel Tax Revenue</v>
      </c>
      <c r="C1976" s="76" t="str">
        <f t="shared" ref="C1976:C1979" si="67">C$1975</f>
        <v>GRA for Fuel Tax Revenue</v>
      </c>
      <c r="D1976" t="s">
        <v>1200</v>
      </c>
      <c r="F1976" t="s">
        <v>1215</v>
      </c>
      <c r="H1976" s="15">
        <v>551</v>
      </c>
      <c r="I1976" s="234" t="str">
        <f t="shared" ref="I1976:I1979" si="68">I$1975</f>
        <v>Yes</v>
      </c>
      <c r="J1976" s="236" t="str">
        <f>IF(ISBLANK(INDEX('Policy Characteristics'!D:D,MATCH($C1976,'Policy Characteristics'!$C:$C,0))),"",INDEX('Policy Characteristics'!D:D,MATCH($C1976,'Policy Characteristics'!$C:$C,0)))</f>
        <v/>
      </c>
      <c r="K1976" s="76" t="str">
        <f>IF(ISBLANK(INDEX('Policy Characteristics'!E:E,MATCH($C1976,'Policy Characteristics'!$C:$C,0))),"",INDEX('Policy Characteristics'!E:E,MATCH($C1976,'Policy Characteristics'!$C:$C,0)))</f>
        <v>GRA fuel tax revenue</v>
      </c>
      <c r="L1976" s="76">
        <f>IF(ISBLANK(INDEX('Policy Characteristics'!F:F,MATCH($C1976,'Policy Characteristics'!$C:$C,0))),"",INDEX('Policy Characteristics'!F:F,MATCH($C1976,'Policy Characteristics'!$C:$C,0)))</f>
        <v>0</v>
      </c>
      <c r="M1976" s="76">
        <f>IF(ISBLANK(INDEX('Policy Characteristics'!G:G,MATCH($C1976,'Policy Characteristics'!$C:$C,0))),"",INDEX('Policy Characteristics'!G:G,MATCH($C1976,'Policy Characteristics'!$C:$C,0)))</f>
        <v>10</v>
      </c>
      <c r="N1976" s="76">
        <f>IF(ISBLANK(INDEX('Policy Characteristics'!H:H,MATCH($C1976,'Policy Characteristics'!$C:$C,0))),"",INDEX('Policy Characteristics'!H:H,MATCH($C1976,'Policy Characteristics'!$C:$C,0)))</f>
        <v>1</v>
      </c>
      <c r="O1976" s="76" t="str">
        <f>IF(ISBLANK(INDEX('Policy Characteristics'!I:I,MATCH($C1976,'Policy Characteristics'!$C:$C,0))),"",INDEX('Policy Characteristics'!I:I,MATCH($C1976,'Policy Characteristics'!$C:$C,0)))</f>
        <v>weight</v>
      </c>
      <c r="P1976" s="76" t="str">
        <f>IF(ISBLANK(INDEX('Policy Characteristics'!J:J,MATCH($C1976,'Policy Characteristics'!$C:$C,0))),"",INDEX('Policy Characteristics'!J:J,MATCH($C1976,'Policy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6" s="76" t="str">
        <f>IF(ISBLANK(INDEX('Policy Characteristics'!K:K,MATCH($C1976,'Policy Characteristics'!$C:$C,0))),"",INDEX('Policy Characteristics'!K:K,MATCH($C1976,'Policy Characteristics'!$C:$C,0)))</f>
        <v>io-model.html</v>
      </c>
      <c r="R1976" s="76" t="str">
        <f>IF(ISBLANK(INDEX('Policy Characteristics'!L:L,MATCH($C1976,'Policy Characteristics'!$C:$C,0))),"",INDEX('Policy Characteristics'!L:L,MATCH($C1976,'Policy Characteristics'!$C:$C,0)))</f>
        <v/>
      </c>
    </row>
    <row r="1977" spans="1:18" x14ac:dyDescent="0.25">
      <c r="A1977" s="76" t="str">
        <f>IF(ISBLANK(INDEX('Policy Characteristics'!A:A,MATCH($C1977,'Policy Characteristics'!$C:$C,0))),"",INDEX('Policy Characteristics'!A:A,MATCH($C1977,'Policy Characteristics'!$C:$C,0)))</f>
        <v>Government Revenue Accounting</v>
      </c>
      <c r="B1977" s="234" t="str">
        <f>IF(ISBLANK(INDEX('Policy Characteristics'!B:B,MATCH($C1977,'Policy Characteristics'!$C:$C,0))),"",INDEX('Policy Characteristics'!B:B,MATCH($C1977,'Policy Characteristics'!$C:$C,0)))</f>
        <v>Fuel Tax Revenue</v>
      </c>
      <c r="C1977" s="76" t="str">
        <f t="shared" si="67"/>
        <v>GRA for Fuel Tax Revenue</v>
      </c>
      <c r="D1977" t="s">
        <v>1201</v>
      </c>
      <c r="F1977" t="s">
        <v>1205</v>
      </c>
      <c r="H1977" s="15">
        <v>552</v>
      </c>
      <c r="I1977" s="234" t="str">
        <f t="shared" si="68"/>
        <v>Yes</v>
      </c>
      <c r="J1977" s="236" t="str">
        <f>IF(ISBLANK(INDEX('Policy Characteristics'!D:D,MATCH($C1977,'Policy Characteristics'!$C:$C,0))),"",INDEX('Policy Characteristics'!D:D,MATCH($C1977,'Policy Characteristics'!$C:$C,0)))</f>
        <v/>
      </c>
      <c r="K1977" s="76" t="str">
        <f>IF(ISBLANK(INDEX('Policy Characteristics'!E:E,MATCH($C1977,'Policy Characteristics'!$C:$C,0))),"",INDEX('Policy Characteristics'!E:E,MATCH($C1977,'Policy Characteristics'!$C:$C,0)))</f>
        <v>GRA fuel tax revenue</v>
      </c>
      <c r="L1977" s="76">
        <f>IF(ISBLANK(INDEX('Policy Characteristics'!F:F,MATCH($C1977,'Policy Characteristics'!$C:$C,0))),"",INDEX('Policy Characteristics'!F:F,MATCH($C1977,'Policy Characteristics'!$C:$C,0)))</f>
        <v>0</v>
      </c>
      <c r="M1977" s="76">
        <f>IF(ISBLANK(INDEX('Policy Characteristics'!G:G,MATCH($C1977,'Policy Characteristics'!$C:$C,0))),"",INDEX('Policy Characteristics'!G:G,MATCH($C1977,'Policy Characteristics'!$C:$C,0)))</f>
        <v>10</v>
      </c>
      <c r="N1977" s="76">
        <f>IF(ISBLANK(INDEX('Policy Characteristics'!H:H,MATCH($C1977,'Policy Characteristics'!$C:$C,0))),"",INDEX('Policy Characteristics'!H:H,MATCH($C1977,'Policy Characteristics'!$C:$C,0)))</f>
        <v>1</v>
      </c>
      <c r="O1977" s="76" t="str">
        <f>IF(ISBLANK(INDEX('Policy Characteristics'!I:I,MATCH($C1977,'Policy Characteristics'!$C:$C,0))),"",INDEX('Policy Characteristics'!I:I,MATCH($C1977,'Policy Characteristics'!$C:$C,0)))</f>
        <v>weight</v>
      </c>
      <c r="P1977" s="76" t="str">
        <f>IF(ISBLANK(INDEX('Policy Characteristics'!J:J,MATCH($C1977,'Policy Characteristics'!$C:$C,0))),"",INDEX('Policy Characteristics'!J:J,MATCH($C1977,'Policy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7" s="76" t="str">
        <f>IF(ISBLANK(INDEX('Policy Characteristics'!K:K,MATCH($C1977,'Policy Characteristics'!$C:$C,0))),"",INDEX('Policy Characteristics'!K:K,MATCH($C1977,'Policy Characteristics'!$C:$C,0)))</f>
        <v>io-model.html</v>
      </c>
      <c r="R1977" s="76" t="str">
        <f>IF(ISBLANK(INDEX('Policy Characteristics'!L:L,MATCH($C1977,'Policy Characteristics'!$C:$C,0))),"",INDEX('Policy Characteristics'!L:L,MATCH($C1977,'Policy Characteristics'!$C:$C,0)))</f>
        <v/>
      </c>
    </row>
    <row r="1978" spans="1:18" x14ac:dyDescent="0.25">
      <c r="A1978" s="76" t="str">
        <f>IF(ISBLANK(INDEX('Policy Characteristics'!A:A,MATCH($C1978,'Policy Characteristics'!$C:$C,0))),"",INDEX('Policy Characteristics'!A:A,MATCH($C1978,'Policy Characteristics'!$C:$C,0)))</f>
        <v>Government Revenue Accounting</v>
      </c>
      <c r="B1978" s="234" t="str">
        <f>IF(ISBLANK(INDEX('Policy Characteristics'!B:B,MATCH($C1978,'Policy Characteristics'!$C:$C,0))),"",INDEX('Policy Characteristics'!B:B,MATCH($C1978,'Policy Characteristics'!$C:$C,0)))</f>
        <v>Fuel Tax Revenue</v>
      </c>
      <c r="C1978" s="76" t="str">
        <f t="shared" si="67"/>
        <v>GRA for Fuel Tax Revenue</v>
      </c>
      <c r="D1978" t="s">
        <v>1202</v>
      </c>
      <c r="F1978" t="s">
        <v>1206</v>
      </c>
      <c r="H1978" s="15">
        <v>553</v>
      </c>
      <c r="I1978" s="234" t="str">
        <f t="shared" si="68"/>
        <v>Yes</v>
      </c>
      <c r="J1978" s="236" t="str">
        <f>IF(ISBLANK(INDEX('Policy Characteristics'!D:D,MATCH($C1978,'Policy Characteristics'!$C:$C,0))),"",INDEX('Policy Characteristics'!D:D,MATCH($C1978,'Policy Characteristics'!$C:$C,0)))</f>
        <v/>
      </c>
      <c r="K1978" s="76" t="str">
        <f>IF(ISBLANK(INDEX('Policy Characteristics'!E:E,MATCH($C1978,'Policy Characteristics'!$C:$C,0))),"",INDEX('Policy Characteristics'!E:E,MATCH($C1978,'Policy Characteristics'!$C:$C,0)))</f>
        <v>GRA fuel tax revenue</v>
      </c>
      <c r="L1978" s="76">
        <f>IF(ISBLANK(INDEX('Policy Characteristics'!F:F,MATCH($C1978,'Policy Characteristics'!$C:$C,0))),"",INDEX('Policy Characteristics'!F:F,MATCH($C1978,'Policy Characteristics'!$C:$C,0)))</f>
        <v>0</v>
      </c>
      <c r="M1978" s="76">
        <f>IF(ISBLANK(INDEX('Policy Characteristics'!G:G,MATCH($C1978,'Policy Characteristics'!$C:$C,0))),"",INDEX('Policy Characteristics'!G:G,MATCH($C1978,'Policy Characteristics'!$C:$C,0)))</f>
        <v>10</v>
      </c>
      <c r="N1978" s="76">
        <f>IF(ISBLANK(INDEX('Policy Characteristics'!H:H,MATCH($C1978,'Policy Characteristics'!$C:$C,0))),"",INDEX('Policy Characteristics'!H:H,MATCH($C1978,'Policy Characteristics'!$C:$C,0)))</f>
        <v>1</v>
      </c>
      <c r="O1978" s="76" t="str">
        <f>IF(ISBLANK(INDEX('Policy Characteristics'!I:I,MATCH($C1978,'Policy Characteristics'!$C:$C,0))),"",INDEX('Policy Characteristics'!I:I,MATCH($C1978,'Policy Characteristics'!$C:$C,0)))</f>
        <v>weight</v>
      </c>
      <c r="P1978" s="76" t="str">
        <f>IF(ISBLANK(INDEX('Policy Characteristics'!J:J,MATCH($C1978,'Policy Characteristics'!$C:$C,0))),"",INDEX('Policy Characteristics'!J:J,MATCH($C1978,'Policy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8" s="76" t="str">
        <f>IF(ISBLANK(INDEX('Policy Characteristics'!K:K,MATCH($C1978,'Policy Characteristics'!$C:$C,0))),"",INDEX('Policy Characteristics'!K:K,MATCH($C1978,'Policy Characteristics'!$C:$C,0)))</f>
        <v>io-model.html</v>
      </c>
      <c r="R1978" s="76" t="str">
        <f>IF(ISBLANK(INDEX('Policy Characteristics'!L:L,MATCH($C1978,'Policy Characteristics'!$C:$C,0))),"",INDEX('Policy Characteristics'!L:L,MATCH($C1978,'Policy Characteristics'!$C:$C,0)))</f>
        <v/>
      </c>
    </row>
    <row r="1979" spans="1:18" x14ac:dyDescent="0.25">
      <c r="A1979" s="76" t="str">
        <f>IF(ISBLANK(INDEX('Policy Characteristics'!A:A,MATCH($C1979,'Policy Characteristics'!$C:$C,0))),"",INDEX('Policy Characteristics'!A:A,MATCH($C1979,'Policy Characteristics'!$C:$C,0)))</f>
        <v>Government Revenue Accounting</v>
      </c>
      <c r="B1979" s="234" t="str">
        <f>IF(ISBLANK(INDEX('Policy Characteristics'!B:B,MATCH($C1979,'Policy Characteristics'!$C:$C,0))),"",INDEX('Policy Characteristics'!B:B,MATCH($C1979,'Policy Characteristics'!$C:$C,0)))</f>
        <v>Fuel Tax Revenue</v>
      </c>
      <c r="C1979" s="76" t="str">
        <f t="shared" si="67"/>
        <v>GRA for Fuel Tax Revenue</v>
      </c>
      <c r="D1979" t="s">
        <v>1203</v>
      </c>
      <c r="F1979" t="s">
        <v>1207</v>
      </c>
      <c r="H1979" s="15">
        <v>554</v>
      </c>
      <c r="I1979" s="234" t="str">
        <f t="shared" si="68"/>
        <v>Yes</v>
      </c>
      <c r="J1979" s="236" t="str">
        <f>IF(ISBLANK(INDEX('Policy Characteristics'!D:D,MATCH($C1979,'Policy Characteristics'!$C:$C,0))),"",INDEX('Policy Characteristics'!D:D,MATCH($C1979,'Policy Characteristics'!$C:$C,0)))</f>
        <v/>
      </c>
      <c r="K1979" s="76" t="str">
        <f>IF(ISBLANK(INDEX('Policy Characteristics'!E:E,MATCH($C1979,'Policy Characteristics'!$C:$C,0))),"",INDEX('Policy Characteristics'!E:E,MATCH($C1979,'Policy Characteristics'!$C:$C,0)))</f>
        <v>GRA fuel tax revenue</v>
      </c>
      <c r="L1979" s="76">
        <f>IF(ISBLANK(INDEX('Policy Characteristics'!F:F,MATCH($C1979,'Policy Characteristics'!$C:$C,0))),"",INDEX('Policy Characteristics'!F:F,MATCH($C1979,'Policy Characteristics'!$C:$C,0)))</f>
        <v>0</v>
      </c>
      <c r="M1979" s="76">
        <f>IF(ISBLANK(INDEX('Policy Characteristics'!G:G,MATCH($C1979,'Policy Characteristics'!$C:$C,0))),"",INDEX('Policy Characteristics'!G:G,MATCH($C1979,'Policy Characteristics'!$C:$C,0)))</f>
        <v>10</v>
      </c>
      <c r="N1979" s="76">
        <f>IF(ISBLANK(INDEX('Policy Characteristics'!H:H,MATCH($C1979,'Policy Characteristics'!$C:$C,0))),"",INDEX('Policy Characteristics'!H:H,MATCH($C1979,'Policy Characteristics'!$C:$C,0)))</f>
        <v>1</v>
      </c>
      <c r="O1979" s="76" t="str">
        <f>IF(ISBLANK(INDEX('Policy Characteristics'!I:I,MATCH($C1979,'Policy Characteristics'!$C:$C,0))),"",INDEX('Policy Characteristics'!I:I,MATCH($C1979,'Policy Characteristics'!$C:$C,0)))</f>
        <v>weight</v>
      </c>
      <c r="P1979" s="76" t="str">
        <f>IF(ISBLANK(INDEX('Policy Characteristics'!J:J,MATCH($C1979,'Policy Characteristics'!$C:$C,0))),"",INDEX('Policy Characteristics'!J:J,MATCH($C1979,'Policy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9" s="76" t="str">
        <f>IF(ISBLANK(INDEX('Policy Characteristics'!K:K,MATCH($C1979,'Policy Characteristics'!$C:$C,0))),"",INDEX('Policy Characteristics'!K:K,MATCH($C1979,'Policy Characteristics'!$C:$C,0)))</f>
        <v>io-model.html</v>
      </c>
      <c r="R1979" s="76" t="str">
        <f>IF(ISBLANK(INDEX('Policy Characteristics'!L:L,MATCH($C1979,'Policy Characteristics'!$C:$C,0))),"",INDEX('Policy Characteristics'!L:L,MATCH($C1979,'Policy Characteristics'!$C:$C,0)))</f>
        <v/>
      </c>
    </row>
    <row r="1980" spans="1:18" x14ac:dyDescent="0.25">
      <c r="A1980" s="76" t="str">
        <f>IF(ISBLANK(INDEX('Policy Characteristics'!A:A,MATCH($C1980,'Policy Characteristics'!$C:$C,0))),"",INDEX('Policy Characteristics'!A:A,MATCH($C1980,'Policy Characteristics'!$C:$C,0)))</f>
        <v>Government Revenue Accounting</v>
      </c>
      <c r="B1980" s="234" t="str">
        <f>IF(ISBLANK(INDEX('Policy Characteristics'!B:B,MATCH($C1980,'Policy Characteristics'!$C:$C,0))),"",INDEX('Policy Characteristics'!B:B,MATCH($C1980,'Policy Characteristics'!$C:$C,0)))</f>
        <v>Vehicle Subsidy</v>
      </c>
      <c r="C1980" t="s">
        <v>1794</v>
      </c>
      <c r="D1980" t="s">
        <v>1199</v>
      </c>
      <c r="F1980" t="s">
        <v>1204</v>
      </c>
      <c r="H1980" s="15">
        <v>555</v>
      </c>
      <c r="I1980" s="238" t="s">
        <v>43</v>
      </c>
      <c r="J1980" s="236" t="str">
        <f>IF(ISBLANK(INDEX('Policy Characteristics'!D:D,MATCH($C1980,'Policy Characteristics'!$C:$C,0))),"",INDEX('Policy Characteristics'!D:D,MATCH($C1980,'Policy Characteristics'!$C:$C,0)))</f>
        <v/>
      </c>
      <c r="K1980" s="76" t="str">
        <f>IF(ISBLANK(INDEX('Policy Characteristics'!E:E,MATCH($C1980,'Policy Characteristics'!$C:$C,0))),"",INDEX('Policy Characteristics'!E:E,MATCH($C1980,'Policy Characteristics'!$C:$C,0)))</f>
        <v>GRA EV subsidy</v>
      </c>
      <c r="L1980" s="76">
        <f>IF(ISBLANK(INDEX('Policy Characteristics'!F:F,MATCH($C1980,'Policy Characteristics'!$C:$C,0))),"",INDEX('Policy Characteristics'!F:F,MATCH($C1980,'Policy Characteristics'!$C:$C,0)))</f>
        <v>0</v>
      </c>
      <c r="M1980" s="76">
        <f>IF(ISBLANK(INDEX('Policy Characteristics'!G:G,MATCH($C1980,'Policy Characteristics'!$C:$C,0))),"",INDEX('Policy Characteristics'!G:G,MATCH($C1980,'Policy Characteristics'!$C:$C,0)))</f>
        <v>10</v>
      </c>
      <c r="N1980" s="76">
        <f>IF(ISBLANK(INDEX('Policy Characteristics'!H:H,MATCH($C1980,'Policy Characteristics'!$C:$C,0))),"",INDEX('Policy Characteristics'!H:H,MATCH($C1980,'Policy Characteristics'!$C:$C,0)))</f>
        <v>1</v>
      </c>
      <c r="O1980" s="76" t="str">
        <f>IF(ISBLANK(INDEX('Policy Characteristics'!I:I,MATCH($C1980,'Policy Characteristics'!$C:$C,0))),"",INDEX('Policy Characteristics'!I:I,MATCH($C1980,'Policy Characteristics'!$C:$C,0)))</f>
        <v>weight</v>
      </c>
      <c r="P1980" s="76" t="str">
        <f>IF(ISBLANK(INDEX('Policy Characteristics'!J:J,MATCH($C1980,'Policy Characteristics'!$C:$C,0))),"",INDEX('Policy Characteristics'!J:J,MATCH($C1980,'Policy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0" s="76" t="str">
        <f>IF(ISBLANK(INDEX('Policy Characteristics'!K:K,MATCH($C1980,'Policy Characteristics'!$C:$C,0))),"",INDEX('Policy Characteristics'!K:K,MATCH($C1980,'Policy Characteristics'!$C:$C,0)))</f>
        <v>io-model.html</v>
      </c>
      <c r="R1980" s="76" t="str">
        <f>IF(ISBLANK(INDEX('Policy Characteristics'!L:L,MATCH($C1980,'Policy Characteristics'!$C:$C,0))),"",INDEX('Policy Characteristics'!L:L,MATCH($C1980,'Policy Characteristics'!$C:$C,0)))</f>
        <v/>
      </c>
    </row>
    <row r="1981" spans="1:18" x14ac:dyDescent="0.25">
      <c r="A1981" s="76" t="str">
        <f>IF(ISBLANK(INDEX('Policy Characteristics'!A:A,MATCH($C1981,'Policy Characteristics'!$C:$C,0))),"",INDEX('Policy Characteristics'!A:A,MATCH($C1981,'Policy Characteristics'!$C:$C,0)))</f>
        <v>Government Revenue Accounting</v>
      </c>
      <c r="B1981" s="234" t="str">
        <f>IF(ISBLANK(INDEX('Policy Characteristics'!B:B,MATCH($C1981,'Policy Characteristics'!$C:$C,0))),"",INDEX('Policy Characteristics'!B:B,MATCH($C1981,'Policy Characteristics'!$C:$C,0)))</f>
        <v>Vehicle Subsidy</v>
      </c>
      <c r="C1981" s="76" t="str">
        <f t="shared" ref="C1981:C1984" si="69">C$1980</f>
        <v>GRA for Vehicle Subsidy</v>
      </c>
      <c r="D1981" t="s">
        <v>1200</v>
      </c>
      <c r="F1981" t="s">
        <v>1215</v>
      </c>
      <c r="H1981" s="15">
        <v>556</v>
      </c>
      <c r="I1981" s="234" t="str">
        <f t="shared" ref="I1981:I1989" si="70">I$1980</f>
        <v>Yes</v>
      </c>
      <c r="J1981" s="236" t="str">
        <f>IF(ISBLANK(INDEX('Policy Characteristics'!D:D,MATCH($C1981,'Policy Characteristics'!$C:$C,0))),"",INDEX('Policy Characteristics'!D:D,MATCH($C1981,'Policy Characteristics'!$C:$C,0)))</f>
        <v/>
      </c>
      <c r="K1981" s="76" t="str">
        <f>IF(ISBLANK(INDEX('Policy Characteristics'!E:E,MATCH($C1981,'Policy Characteristics'!$C:$C,0))),"",INDEX('Policy Characteristics'!E:E,MATCH($C1981,'Policy Characteristics'!$C:$C,0)))</f>
        <v>GRA EV subsidy</v>
      </c>
      <c r="L1981" s="76">
        <f>IF(ISBLANK(INDEX('Policy Characteristics'!F:F,MATCH($C1981,'Policy Characteristics'!$C:$C,0))),"",INDEX('Policy Characteristics'!F:F,MATCH($C1981,'Policy Characteristics'!$C:$C,0)))</f>
        <v>0</v>
      </c>
      <c r="M1981" s="76">
        <f>IF(ISBLANK(INDEX('Policy Characteristics'!G:G,MATCH($C1981,'Policy Characteristics'!$C:$C,0))),"",INDEX('Policy Characteristics'!G:G,MATCH($C1981,'Policy Characteristics'!$C:$C,0)))</f>
        <v>10</v>
      </c>
      <c r="N1981" s="76">
        <f>IF(ISBLANK(INDEX('Policy Characteristics'!H:H,MATCH($C1981,'Policy Characteristics'!$C:$C,0))),"",INDEX('Policy Characteristics'!H:H,MATCH($C1981,'Policy Characteristics'!$C:$C,0)))</f>
        <v>1</v>
      </c>
      <c r="O1981" s="76" t="str">
        <f>IF(ISBLANK(INDEX('Policy Characteristics'!I:I,MATCH($C1981,'Policy Characteristics'!$C:$C,0))),"",INDEX('Policy Characteristics'!I:I,MATCH($C1981,'Policy Characteristics'!$C:$C,0)))</f>
        <v>weight</v>
      </c>
      <c r="P1981" s="76" t="str">
        <f>IF(ISBLANK(INDEX('Policy Characteristics'!J:J,MATCH($C1981,'Policy Characteristics'!$C:$C,0))),"",INDEX('Policy Characteristics'!J:J,MATCH($C1981,'Policy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1" s="76" t="str">
        <f>IF(ISBLANK(INDEX('Policy Characteristics'!K:K,MATCH($C1981,'Policy Characteristics'!$C:$C,0))),"",INDEX('Policy Characteristics'!K:K,MATCH($C1981,'Policy Characteristics'!$C:$C,0)))</f>
        <v>io-model.html</v>
      </c>
      <c r="R1981" s="76" t="str">
        <f>IF(ISBLANK(INDEX('Policy Characteristics'!L:L,MATCH($C1981,'Policy Characteristics'!$C:$C,0))),"",INDEX('Policy Characteristics'!L:L,MATCH($C1981,'Policy Characteristics'!$C:$C,0)))</f>
        <v/>
      </c>
    </row>
    <row r="1982" spans="1:18" x14ac:dyDescent="0.25">
      <c r="A1982" s="76" t="str">
        <f>IF(ISBLANK(INDEX('Policy Characteristics'!A:A,MATCH($C1982,'Policy Characteristics'!$C:$C,0))),"",INDEX('Policy Characteristics'!A:A,MATCH($C1982,'Policy Characteristics'!$C:$C,0)))</f>
        <v>Government Revenue Accounting</v>
      </c>
      <c r="B1982" s="234" t="str">
        <f>IF(ISBLANK(INDEX('Policy Characteristics'!B:B,MATCH($C1982,'Policy Characteristics'!$C:$C,0))),"",INDEX('Policy Characteristics'!B:B,MATCH($C1982,'Policy Characteristics'!$C:$C,0)))</f>
        <v>Vehicle Subsidy</v>
      </c>
      <c r="C1982" s="76" t="str">
        <f t="shared" si="69"/>
        <v>GRA for Vehicle Subsidy</v>
      </c>
      <c r="D1982" t="s">
        <v>1201</v>
      </c>
      <c r="F1982" t="s">
        <v>1205</v>
      </c>
      <c r="H1982" s="15">
        <v>557</v>
      </c>
      <c r="I1982" s="234" t="str">
        <f t="shared" si="70"/>
        <v>Yes</v>
      </c>
      <c r="J1982" s="236" t="str">
        <f>IF(ISBLANK(INDEX('Policy Characteristics'!D:D,MATCH($C1982,'Policy Characteristics'!$C:$C,0))),"",INDEX('Policy Characteristics'!D:D,MATCH($C1982,'Policy Characteristics'!$C:$C,0)))</f>
        <v/>
      </c>
      <c r="K1982" s="76" t="str">
        <f>IF(ISBLANK(INDEX('Policy Characteristics'!E:E,MATCH($C1982,'Policy Characteristics'!$C:$C,0))),"",INDEX('Policy Characteristics'!E:E,MATCH($C1982,'Policy Characteristics'!$C:$C,0)))</f>
        <v>GRA EV subsidy</v>
      </c>
      <c r="L1982" s="76">
        <f>IF(ISBLANK(INDEX('Policy Characteristics'!F:F,MATCH($C1982,'Policy Characteristics'!$C:$C,0))),"",INDEX('Policy Characteristics'!F:F,MATCH($C1982,'Policy Characteristics'!$C:$C,0)))</f>
        <v>0</v>
      </c>
      <c r="M1982" s="76">
        <f>IF(ISBLANK(INDEX('Policy Characteristics'!G:G,MATCH($C1982,'Policy Characteristics'!$C:$C,0))),"",INDEX('Policy Characteristics'!G:G,MATCH($C1982,'Policy Characteristics'!$C:$C,0)))</f>
        <v>10</v>
      </c>
      <c r="N1982" s="76">
        <f>IF(ISBLANK(INDEX('Policy Characteristics'!H:H,MATCH($C1982,'Policy Characteristics'!$C:$C,0))),"",INDEX('Policy Characteristics'!H:H,MATCH($C1982,'Policy Characteristics'!$C:$C,0)))</f>
        <v>1</v>
      </c>
      <c r="O1982" s="76" t="str">
        <f>IF(ISBLANK(INDEX('Policy Characteristics'!I:I,MATCH($C1982,'Policy Characteristics'!$C:$C,0))),"",INDEX('Policy Characteristics'!I:I,MATCH($C1982,'Policy Characteristics'!$C:$C,0)))</f>
        <v>weight</v>
      </c>
      <c r="P1982" s="76" t="str">
        <f>IF(ISBLANK(INDEX('Policy Characteristics'!J:J,MATCH($C1982,'Policy Characteristics'!$C:$C,0))),"",INDEX('Policy Characteristics'!J:J,MATCH($C1982,'Policy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2" s="76" t="str">
        <f>IF(ISBLANK(INDEX('Policy Characteristics'!K:K,MATCH($C1982,'Policy Characteristics'!$C:$C,0))),"",INDEX('Policy Characteristics'!K:K,MATCH($C1982,'Policy Characteristics'!$C:$C,0)))</f>
        <v>io-model.html</v>
      </c>
      <c r="R1982" s="76" t="str">
        <f>IF(ISBLANK(INDEX('Policy Characteristics'!L:L,MATCH($C1982,'Policy Characteristics'!$C:$C,0))),"",INDEX('Policy Characteristics'!L:L,MATCH($C1982,'Policy Characteristics'!$C:$C,0)))</f>
        <v/>
      </c>
    </row>
    <row r="1983" spans="1:18" x14ac:dyDescent="0.25">
      <c r="A1983" s="76" t="str">
        <f>IF(ISBLANK(INDEX('Policy Characteristics'!A:A,MATCH($C1983,'Policy Characteristics'!$C:$C,0))),"",INDEX('Policy Characteristics'!A:A,MATCH($C1983,'Policy Characteristics'!$C:$C,0)))</f>
        <v>Government Revenue Accounting</v>
      </c>
      <c r="B1983" s="234" t="str">
        <f>IF(ISBLANK(INDEX('Policy Characteristics'!B:B,MATCH($C1983,'Policy Characteristics'!$C:$C,0))),"",INDEX('Policy Characteristics'!B:B,MATCH($C1983,'Policy Characteristics'!$C:$C,0)))</f>
        <v>Vehicle Subsidy</v>
      </c>
      <c r="C1983" s="76" t="str">
        <f t="shared" si="69"/>
        <v>GRA for Vehicle Subsidy</v>
      </c>
      <c r="D1983" t="s">
        <v>1202</v>
      </c>
      <c r="F1983" t="s">
        <v>1206</v>
      </c>
      <c r="H1983" s="15">
        <v>558</v>
      </c>
      <c r="I1983" s="234" t="str">
        <f t="shared" si="70"/>
        <v>Yes</v>
      </c>
      <c r="J1983" s="236" t="str">
        <f>IF(ISBLANK(INDEX('Policy Characteristics'!D:D,MATCH($C1983,'Policy Characteristics'!$C:$C,0))),"",INDEX('Policy Characteristics'!D:D,MATCH($C1983,'Policy Characteristics'!$C:$C,0)))</f>
        <v/>
      </c>
      <c r="K1983" s="76" t="str">
        <f>IF(ISBLANK(INDEX('Policy Characteristics'!E:E,MATCH($C1983,'Policy Characteristics'!$C:$C,0))),"",INDEX('Policy Characteristics'!E:E,MATCH($C1983,'Policy Characteristics'!$C:$C,0)))</f>
        <v>GRA EV subsidy</v>
      </c>
      <c r="L1983" s="76">
        <f>IF(ISBLANK(INDEX('Policy Characteristics'!F:F,MATCH($C1983,'Policy Characteristics'!$C:$C,0))),"",INDEX('Policy Characteristics'!F:F,MATCH($C1983,'Policy Characteristics'!$C:$C,0)))</f>
        <v>0</v>
      </c>
      <c r="M1983" s="76">
        <f>IF(ISBLANK(INDEX('Policy Characteristics'!G:G,MATCH($C1983,'Policy Characteristics'!$C:$C,0))),"",INDEX('Policy Characteristics'!G:G,MATCH($C1983,'Policy Characteristics'!$C:$C,0)))</f>
        <v>10</v>
      </c>
      <c r="N1983" s="76">
        <f>IF(ISBLANK(INDEX('Policy Characteristics'!H:H,MATCH($C1983,'Policy Characteristics'!$C:$C,0))),"",INDEX('Policy Characteristics'!H:H,MATCH($C1983,'Policy Characteristics'!$C:$C,0)))</f>
        <v>1</v>
      </c>
      <c r="O1983" s="76" t="str">
        <f>IF(ISBLANK(INDEX('Policy Characteristics'!I:I,MATCH($C1983,'Policy Characteristics'!$C:$C,0))),"",INDEX('Policy Characteristics'!I:I,MATCH($C1983,'Policy Characteristics'!$C:$C,0)))</f>
        <v>weight</v>
      </c>
      <c r="P1983" s="76" t="str">
        <f>IF(ISBLANK(INDEX('Policy Characteristics'!J:J,MATCH($C1983,'Policy Characteristics'!$C:$C,0))),"",INDEX('Policy Characteristics'!J:J,MATCH($C1983,'Policy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3" s="76" t="str">
        <f>IF(ISBLANK(INDEX('Policy Characteristics'!K:K,MATCH($C1983,'Policy Characteristics'!$C:$C,0))),"",INDEX('Policy Characteristics'!K:K,MATCH($C1983,'Policy Characteristics'!$C:$C,0)))</f>
        <v>io-model.html</v>
      </c>
      <c r="R1983" s="76" t="str">
        <f>IF(ISBLANK(INDEX('Policy Characteristics'!L:L,MATCH($C1983,'Policy Characteristics'!$C:$C,0))),"",INDEX('Policy Characteristics'!L:L,MATCH($C1983,'Policy Characteristics'!$C:$C,0)))</f>
        <v/>
      </c>
    </row>
    <row r="1984" spans="1:18" x14ac:dyDescent="0.25">
      <c r="A1984" s="76" t="str">
        <f>IF(ISBLANK(INDEX('Policy Characteristics'!A:A,MATCH($C1984,'Policy Characteristics'!$C:$C,0))),"",INDEX('Policy Characteristics'!A:A,MATCH($C1984,'Policy Characteristics'!$C:$C,0)))</f>
        <v>Government Revenue Accounting</v>
      </c>
      <c r="B1984" s="234" t="str">
        <f>IF(ISBLANK(INDEX('Policy Characteristics'!B:B,MATCH($C1984,'Policy Characteristics'!$C:$C,0))),"",INDEX('Policy Characteristics'!B:B,MATCH($C1984,'Policy Characteristics'!$C:$C,0)))</f>
        <v>Vehicle Subsidy</v>
      </c>
      <c r="C1984" s="76" t="str">
        <f t="shared" si="69"/>
        <v>GRA for Vehicle Subsidy</v>
      </c>
      <c r="D1984" t="s">
        <v>1203</v>
      </c>
      <c r="F1984" t="s">
        <v>1207</v>
      </c>
      <c r="H1984" s="15">
        <v>559</v>
      </c>
      <c r="I1984" s="234" t="str">
        <f t="shared" si="70"/>
        <v>Yes</v>
      </c>
      <c r="J1984" s="236" t="str">
        <f>IF(ISBLANK(INDEX('Policy Characteristics'!D:D,MATCH($C1984,'Policy Characteristics'!$C:$C,0))),"",INDEX('Policy Characteristics'!D:D,MATCH($C1984,'Policy Characteristics'!$C:$C,0)))</f>
        <v/>
      </c>
      <c r="K1984" s="76" t="str">
        <f>IF(ISBLANK(INDEX('Policy Characteristics'!E:E,MATCH($C1984,'Policy Characteristics'!$C:$C,0))),"",INDEX('Policy Characteristics'!E:E,MATCH($C1984,'Policy Characteristics'!$C:$C,0)))</f>
        <v>GRA EV subsidy</v>
      </c>
      <c r="L1984" s="76">
        <f>IF(ISBLANK(INDEX('Policy Characteristics'!F:F,MATCH($C1984,'Policy Characteristics'!$C:$C,0))),"",INDEX('Policy Characteristics'!F:F,MATCH($C1984,'Policy Characteristics'!$C:$C,0)))</f>
        <v>0</v>
      </c>
      <c r="M1984" s="76">
        <f>IF(ISBLANK(INDEX('Policy Characteristics'!G:G,MATCH($C1984,'Policy Characteristics'!$C:$C,0))),"",INDEX('Policy Characteristics'!G:G,MATCH($C1984,'Policy Characteristics'!$C:$C,0)))</f>
        <v>10</v>
      </c>
      <c r="N1984" s="76">
        <f>IF(ISBLANK(INDEX('Policy Characteristics'!H:H,MATCH($C1984,'Policy Characteristics'!$C:$C,0))),"",INDEX('Policy Characteristics'!H:H,MATCH($C1984,'Policy Characteristics'!$C:$C,0)))</f>
        <v>1</v>
      </c>
      <c r="O1984" s="76" t="str">
        <f>IF(ISBLANK(INDEX('Policy Characteristics'!I:I,MATCH($C1984,'Policy Characteristics'!$C:$C,0))),"",INDEX('Policy Characteristics'!I:I,MATCH($C1984,'Policy Characteristics'!$C:$C,0)))</f>
        <v>weight</v>
      </c>
      <c r="P1984" s="76" t="str">
        <f>IF(ISBLANK(INDEX('Policy Characteristics'!J:J,MATCH($C1984,'Policy Characteristics'!$C:$C,0))),"",INDEX('Policy Characteristics'!J:J,MATCH($C1984,'Policy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4" s="76" t="str">
        <f>IF(ISBLANK(INDEX('Policy Characteristics'!K:K,MATCH($C1984,'Policy Characteristics'!$C:$C,0))),"",INDEX('Policy Characteristics'!K:K,MATCH($C1984,'Policy Characteristics'!$C:$C,0)))</f>
        <v>io-model.html</v>
      </c>
      <c r="R1984" s="76" t="str">
        <f>IF(ISBLANK(INDEX('Policy Characteristics'!L:L,MATCH($C1984,'Policy Characteristics'!$C:$C,0))),"",INDEX('Policy Characteristics'!L:L,MATCH($C1984,'Policy Characteristics'!$C:$C,0)))</f>
        <v/>
      </c>
    </row>
    <row r="1985" spans="1:18" x14ac:dyDescent="0.25">
      <c r="A1985" s="76" t="str">
        <f>IF(ISBLANK(INDEX('Policy Characteristics'!A:A,MATCH($C1985,'Policy Characteristics'!$C:$C,0))),"",INDEX('Policy Characteristics'!A:A,MATCH($C1985,'Policy Characteristics'!$C:$C,0)))</f>
        <v>Government Revenue Accounting</v>
      </c>
      <c r="B1985" s="234" t="str">
        <f>IF(ISBLANK(INDEX('Policy Characteristics'!B:B,MATCH($C1985,'Policy Characteristics'!$C:$C,0))),"",INDEX('Policy Characteristics'!B:B,MATCH($C1985,'Policy Characteristics'!$C:$C,0)))</f>
        <v>Battery Production Subsidy</v>
      </c>
      <c r="C1985" t="s">
        <v>2635</v>
      </c>
      <c r="D1985" t="s">
        <v>1199</v>
      </c>
      <c r="F1985" t="s">
        <v>1204</v>
      </c>
      <c r="H1985" s="15">
        <v>2247</v>
      </c>
      <c r="I1985" s="238" t="s">
        <v>43</v>
      </c>
      <c r="J1985" s="236" t="str">
        <f>IF(ISBLANK(INDEX('Policy Characteristics'!D:D,MATCH($C1985,'Policy Characteristics'!$C:$C,0))),"",INDEX('Policy Characteristics'!D:D,MATCH($C1985,'Policy Characteristics'!$C:$C,0)))</f>
        <v/>
      </c>
      <c r="K1985" s="76" t="str">
        <f>IF(ISBLANK(INDEX('Policy Characteristics'!E:E,MATCH($C1985,'Policy Characteristics'!$C:$C,0))),"",INDEX('Policy Characteristics'!E:E,MATCH($C1985,'Policy Characteristics'!$C:$C,0)))</f>
        <v>GRA battery production subsidy</v>
      </c>
      <c r="L1985" s="76">
        <f>IF(ISBLANK(INDEX('Policy Characteristics'!F:F,MATCH($C1985,'Policy Characteristics'!$C:$C,0))),"",INDEX('Policy Characteristics'!F:F,MATCH($C1985,'Policy Characteristics'!$C:$C,0)))</f>
        <v>0</v>
      </c>
      <c r="M1985" s="76">
        <f>IF(ISBLANK(INDEX('Policy Characteristics'!G:G,MATCH($C1985,'Policy Characteristics'!$C:$C,0))),"",INDEX('Policy Characteristics'!G:G,MATCH($C1985,'Policy Characteristics'!$C:$C,0)))</f>
        <v>10</v>
      </c>
      <c r="N1985" s="76">
        <f>IF(ISBLANK(INDEX('Policy Characteristics'!H:H,MATCH($C1985,'Policy Characteristics'!$C:$C,0))),"",INDEX('Policy Characteristics'!H:H,MATCH($C1985,'Policy Characteristics'!$C:$C,0)))</f>
        <v>1</v>
      </c>
      <c r="O1985" s="76" t="str">
        <f>IF(ISBLANK(INDEX('Policy Characteristics'!I:I,MATCH($C1985,'Policy Characteristics'!$C:$C,0))),"",INDEX('Policy Characteristics'!I:I,MATCH($C1985,'Policy Characteristics'!$C:$C,0)))</f>
        <v>weight</v>
      </c>
      <c r="P1985" s="76" t="str">
        <f>IF(ISBLANK(INDEX('Policy Characteristics'!J:J,MATCH($C1985,'Policy Characteristics'!$C:$C,0))),"",INDEX('Policy Characteristics'!J:J,MATCH($C1985,'Policy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5" s="76" t="str">
        <f>IF(ISBLANK(INDEX('Policy Characteristics'!K:K,MATCH($C1985,'Policy Characteristics'!$C:$C,0))),"",INDEX('Policy Characteristics'!K:K,MATCH($C1985,'Policy Characteristics'!$C:$C,0)))</f>
        <v>io-model.html</v>
      </c>
      <c r="R1985" s="76"/>
    </row>
    <row r="1986" spans="1:18" x14ac:dyDescent="0.25">
      <c r="A1986" s="76" t="str">
        <f>IF(ISBLANK(INDEX('Policy Characteristics'!A:A,MATCH($C1986,'Policy Characteristics'!$C:$C,0))),"",INDEX('Policy Characteristics'!A:A,MATCH($C1986,'Policy Characteristics'!$C:$C,0)))</f>
        <v>Government Revenue Accounting</v>
      </c>
      <c r="B1986" s="234" t="str">
        <f>IF(ISBLANK(INDEX('Policy Characteristics'!B:B,MATCH($C1986,'Policy Characteristics'!$C:$C,0))),"",INDEX('Policy Characteristics'!B:B,MATCH($C1986,'Policy Characteristics'!$C:$C,0)))</f>
        <v>Battery Production Subsidy</v>
      </c>
      <c r="C1986" s="76" t="str">
        <f>C$1985</f>
        <v>GRA for Battery Production Subsidy</v>
      </c>
      <c r="D1986" t="s">
        <v>1200</v>
      </c>
      <c r="F1986" t="s">
        <v>1215</v>
      </c>
      <c r="H1986" s="15">
        <v>2248</v>
      </c>
      <c r="I1986" s="234" t="str">
        <f t="shared" si="70"/>
        <v>Yes</v>
      </c>
      <c r="J1986" s="236" t="str">
        <f>IF(ISBLANK(INDEX('Policy Characteristics'!D:D,MATCH($C1986,'Policy Characteristics'!$C:$C,0))),"",INDEX('Policy Characteristics'!D:D,MATCH($C1986,'Policy Characteristics'!$C:$C,0)))</f>
        <v/>
      </c>
      <c r="K1986" s="76" t="str">
        <f>IF(ISBLANK(INDEX('Policy Characteristics'!E:E,MATCH($C1986,'Policy Characteristics'!$C:$C,0))),"",INDEX('Policy Characteristics'!E:E,MATCH($C1986,'Policy Characteristics'!$C:$C,0)))</f>
        <v>GRA battery production subsidy</v>
      </c>
      <c r="L1986" s="76">
        <f>IF(ISBLANK(INDEX('Policy Characteristics'!F:F,MATCH($C1986,'Policy Characteristics'!$C:$C,0))),"",INDEX('Policy Characteristics'!F:F,MATCH($C1986,'Policy Characteristics'!$C:$C,0)))</f>
        <v>0</v>
      </c>
      <c r="M1986" s="76">
        <f>IF(ISBLANK(INDEX('Policy Characteristics'!G:G,MATCH($C1986,'Policy Characteristics'!$C:$C,0))),"",INDEX('Policy Characteristics'!G:G,MATCH($C1986,'Policy Characteristics'!$C:$C,0)))</f>
        <v>10</v>
      </c>
      <c r="N1986" s="76">
        <f>IF(ISBLANK(INDEX('Policy Characteristics'!H:H,MATCH($C1986,'Policy Characteristics'!$C:$C,0))),"",INDEX('Policy Characteristics'!H:H,MATCH($C1986,'Policy Characteristics'!$C:$C,0)))</f>
        <v>1</v>
      </c>
      <c r="O1986" s="76" t="str">
        <f>IF(ISBLANK(INDEX('Policy Characteristics'!I:I,MATCH($C1986,'Policy Characteristics'!$C:$C,0))),"",INDEX('Policy Characteristics'!I:I,MATCH($C1986,'Policy Characteristics'!$C:$C,0)))</f>
        <v>weight</v>
      </c>
      <c r="P1986" s="76" t="str">
        <f>IF(ISBLANK(INDEX('Policy Characteristics'!J:J,MATCH($C1986,'Policy Characteristics'!$C:$C,0))),"",INDEX('Policy Characteristics'!J:J,MATCH($C1986,'Policy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6" s="76" t="str">
        <f>IF(ISBLANK(INDEX('Policy Characteristics'!K:K,MATCH($C1986,'Policy Characteristics'!$C:$C,0))),"",INDEX('Policy Characteristics'!K:K,MATCH($C1986,'Policy Characteristics'!$C:$C,0)))</f>
        <v>io-model.html</v>
      </c>
      <c r="R1986" s="76"/>
    </row>
    <row r="1987" spans="1:18" x14ac:dyDescent="0.25">
      <c r="A1987" s="76" t="str">
        <f>IF(ISBLANK(INDEX('Policy Characteristics'!A:A,MATCH($C1987,'Policy Characteristics'!$C:$C,0))),"",INDEX('Policy Characteristics'!A:A,MATCH($C1987,'Policy Characteristics'!$C:$C,0)))</f>
        <v>Government Revenue Accounting</v>
      </c>
      <c r="B1987" s="234" t="str">
        <f>IF(ISBLANK(INDEX('Policy Characteristics'!B:B,MATCH($C1987,'Policy Characteristics'!$C:$C,0))),"",INDEX('Policy Characteristics'!B:B,MATCH($C1987,'Policy Characteristics'!$C:$C,0)))</f>
        <v>Battery Production Subsidy</v>
      </c>
      <c r="C1987" s="76" t="str">
        <f t="shared" ref="C1987:C1989" si="71">C$1985</f>
        <v>GRA for Battery Production Subsidy</v>
      </c>
      <c r="D1987" t="s">
        <v>1201</v>
      </c>
      <c r="F1987" t="s">
        <v>1205</v>
      </c>
      <c r="H1987" s="15">
        <v>2249</v>
      </c>
      <c r="I1987" s="234" t="str">
        <f t="shared" si="70"/>
        <v>Yes</v>
      </c>
      <c r="J1987" s="236" t="str">
        <f>IF(ISBLANK(INDEX('Policy Characteristics'!D:D,MATCH($C1987,'Policy Characteristics'!$C:$C,0))),"",INDEX('Policy Characteristics'!D:D,MATCH($C1987,'Policy Characteristics'!$C:$C,0)))</f>
        <v/>
      </c>
      <c r="K1987" s="76" t="str">
        <f>IF(ISBLANK(INDEX('Policy Characteristics'!E:E,MATCH($C1987,'Policy Characteristics'!$C:$C,0))),"",INDEX('Policy Characteristics'!E:E,MATCH($C1987,'Policy Characteristics'!$C:$C,0)))</f>
        <v>GRA battery production subsidy</v>
      </c>
      <c r="L1987" s="76">
        <f>IF(ISBLANK(INDEX('Policy Characteristics'!F:F,MATCH($C1987,'Policy Characteristics'!$C:$C,0))),"",INDEX('Policy Characteristics'!F:F,MATCH($C1987,'Policy Characteristics'!$C:$C,0)))</f>
        <v>0</v>
      </c>
      <c r="M1987" s="76">
        <f>IF(ISBLANK(INDEX('Policy Characteristics'!G:G,MATCH($C1987,'Policy Characteristics'!$C:$C,0))),"",INDEX('Policy Characteristics'!G:G,MATCH($C1987,'Policy Characteristics'!$C:$C,0)))</f>
        <v>10</v>
      </c>
      <c r="N1987" s="76">
        <f>IF(ISBLANK(INDEX('Policy Characteristics'!H:H,MATCH($C1987,'Policy Characteristics'!$C:$C,0))),"",INDEX('Policy Characteristics'!H:H,MATCH($C1987,'Policy Characteristics'!$C:$C,0)))</f>
        <v>1</v>
      </c>
      <c r="O1987" s="76" t="str">
        <f>IF(ISBLANK(INDEX('Policy Characteristics'!I:I,MATCH($C1987,'Policy Characteristics'!$C:$C,0))),"",INDEX('Policy Characteristics'!I:I,MATCH($C1987,'Policy Characteristics'!$C:$C,0)))</f>
        <v>weight</v>
      </c>
      <c r="P1987" s="76" t="str">
        <f>IF(ISBLANK(INDEX('Policy Characteristics'!J:J,MATCH($C1987,'Policy Characteristics'!$C:$C,0))),"",INDEX('Policy Characteristics'!J:J,MATCH($C1987,'Policy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7" s="76" t="str">
        <f>IF(ISBLANK(INDEX('Policy Characteristics'!K:K,MATCH($C1987,'Policy Characteristics'!$C:$C,0))),"",INDEX('Policy Characteristics'!K:K,MATCH($C1987,'Policy Characteristics'!$C:$C,0)))</f>
        <v>io-model.html</v>
      </c>
      <c r="R1987" s="76"/>
    </row>
    <row r="1988" spans="1:18" x14ac:dyDescent="0.25">
      <c r="A1988" s="76" t="str">
        <f>IF(ISBLANK(INDEX('Policy Characteristics'!A:A,MATCH($C1988,'Policy Characteristics'!$C:$C,0))),"",INDEX('Policy Characteristics'!A:A,MATCH($C1988,'Policy Characteristics'!$C:$C,0)))</f>
        <v>Government Revenue Accounting</v>
      </c>
      <c r="B1988" s="234" t="str">
        <f>IF(ISBLANK(INDEX('Policy Characteristics'!B:B,MATCH($C1988,'Policy Characteristics'!$C:$C,0))),"",INDEX('Policy Characteristics'!B:B,MATCH($C1988,'Policy Characteristics'!$C:$C,0)))</f>
        <v>Battery Production Subsidy</v>
      </c>
      <c r="C1988" s="76" t="str">
        <f t="shared" si="71"/>
        <v>GRA for Battery Production Subsidy</v>
      </c>
      <c r="D1988" t="s">
        <v>1202</v>
      </c>
      <c r="F1988" t="s">
        <v>1206</v>
      </c>
      <c r="H1988" s="15">
        <v>2250</v>
      </c>
      <c r="I1988" s="234" t="str">
        <f t="shared" si="70"/>
        <v>Yes</v>
      </c>
      <c r="J1988" s="236" t="str">
        <f>IF(ISBLANK(INDEX('Policy Characteristics'!D:D,MATCH($C1988,'Policy Characteristics'!$C:$C,0))),"",INDEX('Policy Characteristics'!D:D,MATCH($C1988,'Policy Characteristics'!$C:$C,0)))</f>
        <v/>
      </c>
      <c r="K1988" s="76" t="str">
        <f>IF(ISBLANK(INDEX('Policy Characteristics'!E:E,MATCH($C1988,'Policy Characteristics'!$C:$C,0))),"",INDEX('Policy Characteristics'!E:E,MATCH($C1988,'Policy Characteristics'!$C:$C,0)))</f>
        <v>GRA battery production subsidy</v>
      </c>
      <c r="L1988" s="76">
        <f>IF(ISBLANK(INDEX('Policy Characteristics'!F:F,MATCH($C1988,'Policy Characteristics'!$C:$C,0))),"",INDEX('Policy Characteristics'!F:F,MATCH($C1988,'Policy Characteristics'!$C:$C,0)))</f>
        <v>0</v>
      </c>
      <c r="M1988" s="76">
        <f>IF(ISBLANK(INDEX('Policy Characteristics'!G:G,MATCH($C1988,'Policy Characteristics'!$C:$C,0))),"",INDEX('Policy Characteristics'!G:G,MATCH($C1988,'Policy Characteristics'!$C:$C,0)))</f>
        <v>10</v>
      </c>
      <c r="N1988" s="76">
        <f>IF(ISBLANK(INDEX('Policy Characteristics'!H:H,MATCH($C1988,'Policy Characteristics'!$C:$C,0))),"",INDEX('Policy Characteristics'!H:H,MATCH($C1988,'Policy Characteristics'!$C:$C,0)))</f>
        <v>1</v>
      </c>
      <c r="O1988" s="76" t="str">
        <f>IF(ISBLANK(INDEX('Policy Characteristics'!I:I,MATCH($C1988,'Policy Characteristics'!$C:$C,0))),"",INDEX('Policy Characteristics'!I:I,MATCH($C1988,'Policy Characteristics'!$C:$C,0)))</f>
        <v>weight</v>
      </c>
      <c r="P1988" s="76" t="str">
        <f>IF(ISBLANK(INDEX('Policy Characteristics'!J:J,MATCH($C1988,'Policy Characteristics'!$C:$C,0))),"",INDEX('Policy Characteristics'!J:J,MATCH($C1988,'Policy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8" s="76" t="str">
        <f>IF(ISBLANK(INDEX('Policy Characteristics'!K:K,MATCH($C1988,'Policy Characteristics'!$C:$C,0))),"",INDEX('Policy Characteristics'!K:K,MATCH($C1988,'Policy Characteristics'!$C:$C,0)))</f>
        <v>io-model.html</v>
      </c>
      <c r="R1988" s="76"/>
    </row>
    <row r="1989" spans="1:18" x14ac:dyDescent="0.25">
      <c r="A1989" s="76" t="str">
        <f>IF(ISBLANK(INDEX('Policy Characteristics'!A:A,MATCH($C1989,'Policy Characteristics'!$C:$C,0))),"",INDEX('Policy Characteristics'!A:A,MATCH($C1989,'Policy Characteristics'!$C:$C,0)))</f>
        <v>Government Revenue Accounting</v>
      </c>
      <c r="B1989" s="234" t="str">
        <f>IF(ISBLANK(INDEX('Policy Characteristics'!B:B,MATCH($C1989,'Policy Characteristics'!$C:$C,0))),"",INDEX('Policy Characteristics'!B:B,MATCH($C1989,'Policy Characteristics'!$C:$C,0)))</f>
        <v>Battery Production Subsidy</v>
      </c>
      <c r="C1989" s="76" t="str">
        <f t="shared" si="71"/>
        <v>GRA for Battery Production Subsidy</v>
      </c>
      <c r="D1989" t="s">
        <v>1203</v>
      </c>
      <c r="F1989" t="s">
        <v>1207</v>
      </c>
      <c r="H1989" s="15">
        <v>2251</v>
      </c>
      <c r="I1989" s="234" t="str">
        <f t="shared" si="70"/>
        <v>Yes</v>
      </c>
      <c r="J1989" s="236" t="str">
        <f>IF(ISBLANK(INDEX('Policy Characteristics'!D:D,MATCH($C1989,'Policy Characteristics'!$C:$C,0))),"",INDEX('Policy Characteristics'!D:D,MATCH($C1989,'Policy Characteristics'!$C:$C,0)))</f>
        <v/>
      </c>
      <c r="K1989" s="76" t="str">
        <f>IF(ISBLANK(INDEX('Policy Characteristics'!E:E,MATCH($C1989,'Policy Characteristics'!$C:$C,0))),"",INDEX('Policy Characteristics'!E:E,MATCH($C1989,'Policy Characteristics'!$C:$C,0)))</f>
        <v>GRA battery production subsidy</v>
      </c>
      <c r="L1989" s="76">
        <f>IF(ISBLANK(INDEX('Policy Characteristics'!F:F,MATCH($C1989,'Policy Characteristics'!$C:$C,0))),"",INDEX('Policy Characteristics'!F:F,MATCH($C1989,'Policy Characteristics'!$C:$C,0)))</f>
        <v>0</v>
      </c>
      <c r="M1989" s="76">
        <f>IF(ISBLANK(INDEX('Policy Characteristics'!G:G,MATCH($C1989,'Policy Characteristics'!$C:$C,0))),"",INDEX('Policy Characteristics'!G:G,MATCH($C1989,'Policy Characteristics'!$C:$C,0)))</f>
        <v>10</v>
      </c>
      <c r="N1989" s="76">
        <f>IF(ISBLANK(INDEX('Policy Characteristics'!H:H,MATCH($C1989,'Policy Characteristics'!$C:$C,0))),"",INDEX('Policy Characteristics'!H:H,MATCH($C1989,'Policy Characteristics'!$C:$C,0)))</f>
        <v>1</v>
      </c>
      <c r="O1989" s="76" t="str">
        <f>IF(ISBLANK(INDEX('Policy Characteristics'!I:I,MATCH($C1989,'Policy Characteristics'!$C:$C,0))),"",INDEX('Policy Characteristics'!I:I,MATCH($C1989,'Policy Characteristics'!$C:$C,0)))</f>
        <v>weight</v>
      </c>
      <c r="P1989" s="76" t="str">
        <f>IF(ISBLANK(INDEX('Policy Characteristics'!J:J,MATCH($C1989,'Policy Characteristics'!$C:$C,0))),"",INDEX('Policy Characteristics'!J:J,MATCH($C1989,'Policy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9" s="76" t="str">
        <f>IF(ISBLANK(INDEX('Policy Characteristics'!K:K,MATCH($C1989,'Policy Characteristics'!$C:$C,0))),"",INDEX('Policy Characteristics'!K:K,MATCH($C1989,'Policy Characteristics'!$C:$C,0)))</f>
        <v>io-model.html</v>
      </c>
      <c r="R1989" s="76"/>
    </row>
    <row r="1990" spans="1:18" x14ac:dyDescent="0.25">
      <c r="A1990" s="76" t="str">
        <f>IF(ISBLANK(INDEX('Policy Characteristics'!A:A,MATCH($C1990,'Policy Characteristics'!$C:$C,0))),"",INDEX('Policy Characteristics'!A:A,MATCH($C1990,'Policy Characteristics'!$C:$C,0)))</f>
        <v>Government Revenue Accounting</v>
      </c>
      <c r="B1990" s="234" t="str">
        <f>IF(ISBLANK(INDEX('Policy Characteristics'!B:B,MATCH($C1990,'Policy Characteristics'!$C:$C,0))),"",INDEX('Policy Characteristics'!B:B,MATCH($C1990,'Policy Characteristics'!$C:$C,0)))</f>
        <v>Electricity Generation Subsidy</v>
      </c>
      <c r="C1990" t="s">
        <v>1193</v>
      </c>
      <c r="D1990" t="s">
        <v>1199</v>
      </c>
      <c r="F1990" t="s">
        <v>1204</v>
      </c>
      <c r="H1990" s="15">
        <v>560</v>
      </c>
      <c r="I1990" s="238" t="s">
        <v>43</v>
      </c>
      <c r="J1990" s="236" t="str">
        <f>IF(ISBLANK(INDEX('Policy Characteristics'!D:D,MATCH($C1990,'Policy Characteristics'!$C:$C,0))),"",INDEX('Policy Characteristics'!D:D,MATCH($C1990,'Policy Characteristics'!$C:$C,0)))</f>
        <v/>
      </c>
      <c r="K1990" s="76" t="str">
        <f>IF(ISBLANK(INDEX('Policy Characteristics'!E:E,MATCH($C1990,'Policy Characteristics'!$C:$C,0))),"",INDEX('Policy Characteristics'!E:E,MATCH($C1990,'Policy Characteristics'!$C:$C,0)))</f>
        <v>GRA elec gen subsidy</v>
      </c>
      <c r="L1990" s="76">
        <f>IF(ISBLANK(INDEX('Policy Characteristics'!F:F,MATCH($C1990,'Policy Characteristics'!$C:$C,0))),"",INDEX('Policy Characteristics'!F:F,MATCH($C1990,'Policy Characteristics'!$C:$C,0)))</f>
        <v>0</v>
      </c>
      <c r="M1990" s="76">
        <f>IF(ISBLANK(INDEX('Policy Characteristics'!G:G,MATCH($C1990,'Policy Characteristics'!$C:$C,0))),"",INDEX('Policy Characteristics'!G:G,MATCH($C1990,'Policy Characteristics'!$C:$C,0)))</f>
        <v>10</v>
      </c>
      <c r="N1990" s="76">
        <f>IF(ISBLANK(INDEX('Policy Characteristics'!H:H,MATCH($C1990,'Policy Characteristics'!$C:$C,0))),"",INDEX('Policy Characteristics'!H:H,MATCH($C1990,'Policy Characteristics'!$C:$C,0)))</f>
        <v>1</v>
      </c>
      <c r="O1990" s="76" t="str">
        <f>IF(ISBLANK(INDEX('Policy Characteristics'!I:I,MATCH($C1990,'Policy Characteristics'!$C:$C,0))),"",INDEX('Policy Characteristics'!I:I,MATCH($C1990,'Policy Characteristics'!$C:$C,0)))</f>
        <v>weight</v>
      </c>
      <c r="P1990" s="76" t="str">
        <f>IF(ISBLANK(INDEX('Policy Characteristics'!J:J,MATCH($C1990,'Policy Characteristics'!$C:$C,0))),"",INDEX('Policy Characteristics'!J:J,MATCH($C1990,'Policy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0" s="76" t="str">
        <f>IF(ISBLANK(INDEX('Policy Characteristics'!K:K,MATCH($C1990,'Policy Characteristics'!$C:$C,0))),"",INDEX('Policy Characteristics'!K:K,MATCH($C1990,'Policy Characteristics'!$C:$C,0)))</f>
        <v>io-model.html</v>
      </c>
      <c r="R1990" s="76" t="str">
        <f>IF(ISBLANK(INDEX('Policy Characteristics'!L:L,MATCH($C1990,'Policy Characteristics'!$C:$C,0))),"",INDEX('Policy Characteristics'!L:L,MATCH($C1990,'Policy Characteristics'!$C:$C,0)))</f>
        <v/>
      </c>
    </row>
    <row r="1991" spans="1:18" x14ac:dyDescent="0.25">
      <c r="A1991" s="76" t="str">
        <f>IF(ISBLANK(INDEX('Policy Characteristics'!A:A,MATCH($C1991,'Policy Characteristics'!$C:$C,0))),"",INDEX('Policy Characteristics'!A:A,MATCH($C1991,'Policy Characteristics'!$C:$C,0)))</f>
        <v>Government Revenue Accounting</v>
      </c>
      <c r="B1991" s="234" t="str">
        <f>IF(ISBLANK(INDEX('Policy Characteristics'!B:B,MATCH($C1991,'Policy Characteristics'!$C:$C,0))),"",INDEX('Policy Characteristics'!B:B,MATCH($C1991,'Policy Characteristics'!$C:$C,0)))</f>
        <v>Electricity Generation Subsidy</v>
      </c>
      <c r="C1991" s="76" t="str">
        <f t="shared" ref="C1991:C1994" si="72">C$1990</f>
        <v>GRA for Electricity Generation Subsidies</v>
      </c>
      <c r="D1991" t="s">
        <v>1200</v>
      </c>
      <c r="F1991" t="s">
        <v>1215</v>
      </c>
      <c r="H1991" s="15">
        <v>561</v>
      </c>
      <c r="I1991" s="234" t="str">
        <f t="shared" ref="I1991:I1994" si="73">I$1990</f>
        <v>Yes</v>
      </c>
      <c r="J1991" s="236" t="str">
        <f>IF(ISBLANK(INDEX('Policy Characteristics'!D:D,MATCH($C1991,'Policy Characteristics'!$C:$C,0))),"",INDEX('Policy Characteristics'!D:D,MATCH($C1991,'Policy Characteristics'!$C:$C,0)))</f>
        <v/>
      </c>
      <c r="K1991" s="76" t="str">
        <f>IF(ISBLANK(INDEX('Policy Characteristics'!E:E,MATCH($C1991,'Policy Characteristics'!$C:$C,0))),"",INDEX('Policy Characteristics'!E:E,MATCH($C1991,'Policy Characteristics'!$C:$C,0)))</f>
        <v>GRA elec gen subsidy</v>
      </c>
      <c r="L1991" s="76">
        <f>IF(ISBLANK(INDEX('Policy Characteristics'!F:F,MATCH($C1991,'Policy Characteristics'!$C:$C,0))),"",INDEX('Policy Characteristics'!F:F,MATCH($C1991,'Policy Characteristics'!$C:$C,0)))</f>
        <v>0</v>
      </c>
      <c r="M1991" s="76">
        <f>IF(ISBLANK(INDEX('Policy Characteristics'!G:G,MATCH($C1991,'Policy Characteristics'!$C:$C,0))),"",INDEX('Policy Characteristics'!G:G,MATCH($C1991,'Policy Characteristics'!$C:$C,0)))</f>
        <v>10</v>
      </c>
      <c r="N1991" s="76">
        <f>IF(ISBLANK(INDEX('Policy Characteristics'!H:H,MATCH($C1991,'Policy Characteristics'!$C:$C,0))),"",INDEX('Policy Characteristics'!H:H,MATCH($C1991,'Policy Characteristics'!$C:$C,0)))</f>
        <v>1</v>
      </c>
      <c r="O1991" s="76" t="str">
        <f>IF(ISBLANK(INDEX('Policy Characteristics'!I:I,MATCH($C1991,'Policy Characteristics'!$C:$C,0))),"",INDEX('Policy Characteristics'!I:I,MATCH($C1991,'Policy Characteristics'!$C:$C,0)))</f>
        <v>weight</v>
      </c>
      <c r="P1991" s="76" t="str">
        <f>IF(ISBLANK(INDEX('Policy Characteristics'!J:J,MATCH($C1991,'Policy Characteristics'!$C:$C,0))),"",INDEX('Policy Characteristics'!J:J,MATCH($C1991,'Policy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1" s="76" t="str">
        <f>IF(ISBLANK(INDEX('Policy Characteristics'!K:K,MATCH($C1991,'Policy Characteristics'!$C:$C,0))),"",INDEX('Policy Characteristics'!K:K,MATCH($C1991,'Policy Characteristics'!$C:$C,0)))</f>
        <v>io-model.html</v>
      </c>
      <c r="R1991" s="76" t="str">
        <f>IF(ISBLANK(INDEX('Policy Characteristics'!L:L,MATCH($C1991,'Policy Characteristics'!$C:$C,0))),"",INDEX('Policy Characteristics'!L:L,MATCH($C1991,'Policy Characteristics'!$C:$C,0)))</f>
        <v/>
      </c>
    </row>
    <row r="1992" spans="1:18" x14ac:dyDescent="0.25">
      <c r="A1992" s="76" t="str">
        <f>IF(ISBLANK(INDEX('Policy Characteristics'!A:A,MATCH($C1992,'Policy Characteristics'!$C:$C,0))),"",INDEX('Policy Characteristics'!A:A,MATCH($C1992,'Policy Characteristics'!$C:$C,0)))</f>
        <v>Government Revenue Accounting</v>
      </c>
      <c r="B1992" s="234" t="str">
        <f>IF(ISBLANK(INDEX('Policy Characteristics'!B:B,MATCH($C1992,'Policy Characteristics'!$C:$C,0))),"",INDEX('Policy Characteristics'!B:B,MATCH($C1992,'Policy Characteristics'!$C:$C,0)))</f>
        <v>Electricity Generation Subsidy</v>
      </c>
      <c r="C1992" s="76" t="str">
        <f t="shared" si="72"/>
        <v>GRA for Electricity Generation Subsidies</v>
      </c>
      <c r="D1992" t="s">
        <v>1201</v>
      </c>
      <c r="F1992" t="s">
        <v>1205</v>
      </c>
      <c r="H1992" s="15">
        <v>562</v>
      </c>
      <c r="I1992" s="234" t="str">
        <f t="shared" si="73"/>
        <v>Yes</v>
      </c>
      <c r="J1992" s="236" t="str">
        <f>IF(ISBLANK(INDEX('Policy Characteristics'!D:D,MATCH($C1992,'Policy Characteristics'!$C:$C,0))),"",INDEX('Policy Characteristics'!D:D,MATCH($C1992,'Policy Characteristics'!$C:$C,0)))</f>
        <v/>
      </c>
      <c r="K1992" s="76" t="str">
        <f>IF(ISBLANK(INDEX('Policy Characteristics'!E:E,MATCH($C1992,'Policy Characteristics'!$C:$C,0))),"",INDEX('Policy Characteristics'!E:E,MATCH($C1992,'Policy Characteristics'!$C:$C,0)))</f>
        <v>GRA elec gen subsidy</v>
      </c>
      <c r="L1992" s="76">
        <f>IF(ISBLANK(INDEX('Policy Characteristics'!F:F,MATCH($C1992,'Policy Characteristics'!$C:$C,0))),"",INDEX('Policy Characteristics'!F:F,MATCH($C1992,'Policy Characteristics'!$C:$C,0)))</f>
        <v>0</v>
      </c>
      <c r="M1992" s="76">
        <f>IF(ISBLANK(INDEX('Policy Characteristics'!G:G,MATCH($C1992,'Policy Characteristics'!$C:$C,0))),"",INDEX('Policy Characteristics'!G:G,MATCH($C1992,'Policy Characteristics'!$C:$C,0)))</f>
        <v>10</v>
      </c>
      <c r="N1992" s="76">
        <f>IF(ISBLANK(INDEX('Policy Characteristics'!H:H,MATCH($C1992,'Policy Characteristics'!$C:$C,0))),"",INDEX('Policy Characteristics'!H:H,MATCH($C1992,'Policy Characteristics'!$C:$C,0)))</f>
        <v>1</v>
      </c>
      <c r="O1992" s="76" t="str">
        <f>IF(ISBLANK(INDEX('Policy Characteristics'!I:I,MATCH($C1992,'Policy Characteristics'!$C:$C,0))),"",INDEX('Policy Characteristics'!I:I,MATCH($C1992,'Policy Characteristics'!$C:$C,0)))</f>
        <v>weight</v>
      </c>
      <c r="P1992" s="76" t="str">
        <f>IF(ISBLANK(INDEX('Policy Characteristics'!J:J,MATCH($C1992,'Policy Characteristics'!$C:$C,0))),"",INDEX('Policy Characteristics'!J:J,MATCH($C1992,'Policy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2" s="76" t="str">
        <f>IF(ISBLANK(INDEX('Policy Characteristics'!K:K,MATCH($C1992,'Policy Characteristics'!$C:$C,0))),"",INDEX('Policy Characteristics'!K:K,MATCH($C1992,'Policy Characteristics'!$C:$C,0)))</f>
        <v>io-model.html</v>
      </c>
      <c r="R1992" s="76" t="str">
        <f>IF(ISBLANK(INDEX('Policy Characteristics'!L:L,MATCH($C1992,'Policy Characteristics'!$C:$C,0))),"",INDEX('Policy Characteristics'!L:L,MATCH($C1992,'Policy Characteristics'!$C:$C,0)))</f>
        <v/>
      </c>
    </row>
    <row r="1993" spans="1:18" x14ac:dyDescent="0.25">
      <c r="A1993" s="76" t="str">
        <f>IF(ISBLANK(INDEX('Policy Characteristics'!A:A,MATCH($C1993,'Policy Characteristics'!$C:$C,0))),"",INDEX('Policy Characteristics'!A:A,MATCH($C1993,'Policy Characteristics'!$C:$C,0)))</f>
        <v>Government Revenue Accounting</v>
      </c>
      <c r="B1993" s="234" t="str">
        <f>IF(ISBLANK(INDEX('Policy Characteristics'!B:B,MATCH($C1993,'Policy Characteristics'!$C:$C,0))),"",INDEX('Policy Characteristics'!B:B,MATCH($C1993,'Policy Characteristics'!$C:$C,0)))</f>
        <v>Electricity Generation Subsidy</v>
      </c>
      <c r="C1993" s="76" t="str">
        <f t="shared" si="72"/>
        <v>GRA for Electricity Generation Subsidies</v>
      </c>
      <c r="D1993" t="s">
        <v>1202</v>
      </c>
      <c r="F1993" t="s">
        <v>1206</v>
      </c>
      <c r="H1993" s="15">
        <v>563</v>
      </c>
      <c r="I1993" s="234" t="str">
        <f t="shared" si="73"/>
        <v>Yes</v>
      </c>
      <c r="J1993" s="236" t="str">
        <f>IF(ISBLANK(INDEX('Policy Characteristics'!D:D,MATCH($C1993,'Policy Characteristics'!$C:$C,0))),"",INDEX('Policy Characteristics'!D:D,MATCH($C1993,'Policy Characteristics'!$C:$C,0)))</f>
        <v/>
      </c>
      <c r="K1993" s="76" t="str">
        <f>IF(ISBLANK(INDEX('Policy Characteristics'!E:E,MATCH($C1993,'Policy Characteristics'!$C:$C,0))),"",INDEX('Policy Characteristics'!E:E,MATCH($C1993,'Policy Characteristics'!$C:$C,0)))</f>
        <v>GRA elec gen subsidy</v>
      </c>
      <c r="L1993" s="76">
        <f>IF(ISBLANK(INDEX('Policy Characteristics'!F:F,MATCH($C1993,'Policy Characteristics'!$C:$C,0))),"",INDEX('Policy Characteristics'!F:F,MATCH($C1993,'Policy Characteristics'!$C:$C,0)))</f>
        <v>0</v>
      </c>
      <c r="M1993" s="76">
        <f>IF(ISBLANK(INDEX('Policy Characteristics'!G:G,MATCH($C1993,'Policy Characteristics'!$C:$C,0))),"",INDEX('Policy Characteristics'!G:G,MATCH($C1993,'Policy Characteristics'!$C:$C,0)))</f>
        <v>10</v>
      </c>
      <c r="N1993" s="76">
        <f>IF(ISBLANK(INDEX('Policy Characteristics'!H:H,MATCH($C1993,'Policy Characteristics'!$C:$C,0))),"",INDEX('Policy Characteristics'!H:H,MATCH($C1993,'Policy Characteristics'!$C:$C,0)))</f>
        <v>1</v>
      </c>
      <c r="O1993" s="76" t="str">
        <f>IF(ISBLANK(INDEX('Policy Characteristics'!I:I,MATCH($C1993,'Policy Characteristics'!$C:$C,0))),"",INDEX('Policy Characteristics'!I:I,MATCH($C1993,'Policy Characteristics'!$C:$C,0)))</f>
        <v>weight</v>
      </c>
      <c r="P1993" s="76" t="str">
        <f>IF(ISBLANK(INDEX('Policy Characteristics'!J:J,MATCH($C1993,'Policy Characteristics'!$C:$C,0))),"",INDEX('Policy Characteristics'!J:J,MATCH($C1993,'Policy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3" s="76" t="str">
        <f>IF(ISBLANK(INDEX('Policy Characteristics'!K:K,MATCH($C1993,'Policy Characteristics'!$C:$C,0))),"",INDEX('Policy Characteristics'!K:K,MATCH($C1993,'Policy Characteristics'!$C:$C,0)))</f>
        <v>io-model.html</v>
      </c>
      <c r="R1993" s="76" t="str">
        <f>IF(ISBLANK(INDEX('Policy Characteristics'!L:L,MATCH($C1993,'Policy Characteristics'!$C:$C,0))),"",INDEX('Policy Characteristics'!L:L,MATCH($C1993,'Policy Characteristics'!$C:$C,0)))</f>
        <v/>
      </c>
    </row>
    <row r="1994" spans="1:18" x14ac:dyDescent="0.25">
      <c r="A1994" s="76" t="str">
        <f>IF(ISBLANK(INDEX('Policy Characteristics'!A:A,MATCH($C1994,'Policy Characteristics'!$C:$C,0))),"",INDEX('Policy Characteristics'!A:A,MATCH($C1994,'Policy Characteristics'!$C:$C,0)))</f>
        <v>Government Revenue Accounting</v>
      </c>
      <c r="B1994" s="234" t="str">
        <f>IF(ISBLANK(INDEX('Policy Characteristics'!B:B,MATCH($C1994,'Policy Characteristics'!$C:$C,0))),"",INDEX('Policy Characteristics'!B:B,MATCH($C1994,'Policy Characteristics'!$C:$C,0)))</f>
        <v>Electricity Generation Subsidy</v>
      </c>
      <c r="C1994" s="76" t="str">
        <f t="shared" si="72"/>
        <v>GRA for Electricity Generation Subsidies</v>
      </c>
      <c r="D1994" t="s">
        <v>1203</v>
      </c>
      <c r="F1994" t="s">
        <v>1207</v>
      </c>
      <c r="H1994" s="15">
        <v>564</v>
      </c>
      <c r="I1994" s="234" t="str">
        <f t="shared" si="73"/>
        <v>Yes</v>
      </c>
      <c r="J1994" s="236" t="str">
        <f>IF(ISBLANK(INDEX('Policy Characteristics'!D:D,MATCH($C1994,'Policy Characteristics'!$C:$C,0))),"",INDEX('Policy Characteristics'!D:D,MATCH($C1994,'Policy Characteristics'!$C:$C,0)))</f>
        <v/>
      </c>
      <c r="K1994" s="76" t="str">
        <f>IF(ISBLANK(INDEX('Policy Characteristics'!E:E,MATCH($C1994,'Policy Characteristics'!$C:$C,0))),"",INDEX('Policy Characteristics'!E:E,MATCH($C1994,'Policy Characteristics'!$C:$C,0)))</f>
        <v>GRA elec gen subsidy</v>
      </c>
      <c r="L1994" s="76">
        <f>IF(ISBLANK(INDEX('Policy Characteristics'!F:F,MATCH($C1994,'Policy Characteristics'!$C:$C,0))),"",INDEX('Policy Characteristics'!F:F,MATCH($C1994,'Policy Characteristics'!$C:$C,0)))</f>
        <v>0</v>
      </c>
      <c r="M1994" s="76">
        <f>IF(ISBLANK(INDEX('Policy Characteristics'!G:G,MATCH($C1994,'Policy Characteristics'!$C:$C,0))),"",INDEX('Policy Characteristics'!G:G,MATCH($C1994,'Policy Characteristics'!$C:$C,0)))</f>
        <v>10</v>
      </c>
      <c r="N1994" s="76">
        <f>IF(ISBLANK(INDEX('Policy Characteristics'!H:H,MATCH($C1994,'Policy Characteristics'!$C:$C,0))),"",INDEX('Policy Characteristics'!H:H,MATCH($C1994,'Policy Characteristics'!$C:$C,0)))</f>
        <v>1</v>
      </c>
      <c r="O1994" s="76" t="str">
        <f>IF(ISBLANK(INDEX('Policy Characteristics'!I:I,MATCH($C1994,'Policy Characteristics'!$C:$C,0))),"",INDEX('Policy Characteristics'!I:I,MATCH($C1994,'Policy Characteristics'!$C:$C,0)))</f>
        <v>weight</v>
      </c>
      <c r="P1994" s="76" t="str">
        <f>IF(ISBLANK(INDEX('Policy Characteristics'!J:J,MATCH($C1994,'Policy Characteristics'!$C:$C,0))),"",INDEX('Policy Characteristics'!J:J,MATCH($C1994,'Policy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4" s="76" t="str">
        <f>IF(ISBLANK(INDEX('Policy Characteristics'!K:K,MATCH($C1994,'Policy Characteristics'!$C:$C,0))),"",INDEX('Policy Characteristics'!K:K,MATCH($C1994,'Policy Characteristics'!$C:$C,0)))</f>
        <v>io-model.html</v>
      </c>
      <c r="R1994" s="76" t="str">
        <f>IF(ISBLANK(INDEX('Policy Characteristics'!L:L,MATCH($C1994,'Policy Characteristics'!$C:$C,0))),"",INDEX('Policy Characteristics'!L:L,MATCH($C1994,'Policy Characteristics'!$C:$C,0)))</f>
        <v/>
      </c>
    </row>
    <row r="1995" spans="1:18" x14ac:dyDescent="0.25">
      <c r="A1995" s="76" t="str">
        <f>IF(ISBLANK(INDEX('Policy Characteristics'!A:A,MATCH($C1995,'Policy Characteristics'!$C:$C,0))),"",INDEX('Policy Characteristics'!A:A,MATCH($C1995,'Policy Characteristics'!$C:$C,0)))</f>
        <v>Government Revenue Accounting</v>
      </c>
      <c r="B1995" s="234" t="str">
        <f>IF(ISBLANK(INDEX('Policy Characteristics'!B:B,MATCH($C1995,'Policy Characteristics'!$C:$C,0))),"",INDEX('Policy Characteristics'!B:B,MATCH($C1995,'Policy Characteristics'!$C:$C,0)))</f>
        <v>Electricity Capacity Construction Subsidy</v>
      </c>
      <c r="C1995" t="s">
        <v>1194</v>
      </c>
      <c r="D1995" t="s">
        <v>1199</v>
      </c>
      <c r="F1995" t="s">
        <v>1204</v>
      </c>
      <c r="H1995" s="15">
        <v>565</v>
      </c>
      <c r="I1995" s="238" t="s">
        <v>43</v>
      </c>
      <c r="J1995" s="236" t="str">
        <f>IF(ISBLANK(INDEX('Policy Characteristics'!D:D,MATCH($C1995,'Policy Characteristics'!$C:$C,0))),"",INDEX('Policy Characteristics'!D:D,MATCH($C1995,'Policy Characteristics'!$C:$C,0)))</f>
        <v/>
      </c>
      <c r="K1995" s="76" t="str">
        <f>IF(ISBLANK(INDEX('Policy Characteristics'!E:E,MATCH($C1995,'Policy Characteristics'!$C:$C,0))),"",INDEX('Policy Characteristics'!E:E,MATCH($C1995,'Policy Characteristics'!$C:$C,0)))</f>
        <v>GRA elec cap const subsidy</v>
      </c>
      <c r="L1995" s="76">
        <f>IF(ISBLANK(INDEX('Policy Characteristics'!F:F,MATCH($C1995,'Policy Characteristics'!$C:$C,0))),"",INDEX('Policy Characteristics'!F:F,MATCH($C1995,'Policy Characteristics'!$C:$C,0)))</f>
        <v>0</v>
      </c>
      <c r="M1995" s="76">
        <f>IF(ISBLANK(INDEX('Policy Characteristics'!G:G,MATCH($C1995,'Policy Characteristics'!$C:$C,0))),"",INDEX('Policy Characteristics'!G:G,MATCH($C1995,'Policy Characteristics'!$C:$C,0)))</f>
        <v>10</v>
      </c>
      <c r="N1995" s="76">
        <f>IF(ISBLANK(INDEX('Policy Characteristics'!H:H,MATCH($C1995,'Policy Characteristics'!$C:$C,0))),"",INDEX('Policy Characteristics'!H:H,MATCH($C1995,'Policy Characteristics'!$C:$C,0)))</f>
        <v>1</v>
      </c>
      <c r="O1995" s="76" t="str">
        <f>IF(ISBLANK(INDEX('Policy Characteristics'!I:I,MATCH($C1995,'Policy Characteristics'!$C:$C,0))),"",INDEX('Policy Characteristics'!I:I,MATCH($C1995,'Policy Characteristics'!$C:$C,0)))</f>
        <v>weight</v>
      </c>
      <c r="P1995" s="76" t="str">
        <f>IF(ISBLANK(INDEX('Policy Characteristics'!J:J,MATCH($C1995,'Policy Characteristics'!$C:$C,0))),"",INDEX('Policy Characteristics'!J:J,MATCH($C1995,'Policy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5" s="76" t="str">
        <f>IF(ISBLANK(INDEX('Policy Characteristics'!K:K,MATCH($C1995,'Policy Characteristics'!$C:$C,0))),"",INDEX('Policy Characteristics'!K:K,MATCH($C1995,'Policy Characteristics'!$C:$C,0)))</f>
        <v>io-model.html</v>
      </c>
      <c r="R1995" s="76" t="str">
        <f>IF(ISBLANK(INDEX('Policy Characteristics'!L:L,MATCH($C1995,'Policy Characteristics'!$C:$C,0))),"",INDEX('Policy Characteristics'!L:L,MATCH($C1995,'Policy Characteristics'!$C:$C,0)))</f>
        <v/>
      </c>
    </row>
    <row r="1996" spans="1:18" x14ac:dyDescent="0.25">
      <c r="A1996" s="76" t="str">
        <f>IF(ISBLANK(INDEX('Policy Characteristics'!A:A,MATCH($C1996,'Policy Characteristics'!$C:$C,0))),"",INDEX('Policy Characteristics'!A:A,MATCH($C1996,'Policy Characteristics'!$C:$C,0)))</f>
        <v>Government Revenue Accounting</v>
      </c>
      <c r="B1996" s="234" t="str">
        <f>IF(ISBLANK(INDEX('Policy Characteristics'!B:B,MATCH($C1996,'Policy Characteristics'!$C:$C,0))),"",INDEX('Policy Characteristics'!B:B,MATCH($C1996,'Policy Characteristics'!$C:$C,0)))</f>
        <v>Electricity Capacity Construction Subsidy</v>
      </c>
      <c r="C1996" s="76" t="str">
        <f t="shared" ref="C1996:C1999" si="74">C$1995</f>
        <v>GRA for Electricity Capacity Construction Subsidies</v>
      </c>
      <c r="D1996" t="s">
        <v>1200</v>
      </c>
      <c r="F1996" t="s">
        <v>1215</v>
      </c>
      <c r="H1996" s="15">
        <v>566</v>
      </c>
      <c r="I1996" s="234" t="str">
        <f t="shared" ref="I1996:I1999" si="75">I$1995</f>
        <v>Yes</v>
      </c>
      <c r="J1996" s="236" t="str">
        <f>IF(ISBLANK(INDEX('Policy Characteristics'!D:D,MATCH($C1996,'Policy Characteristics'!$C:$C,0))),"",INDEX('Policy Characteristics'!D:D,MATCH($C1996,'Policy Characteristics'!$C:$C,0)))</f>
        <v/>
      </c>
      <c r="K1996" s="76" t="str">
        <f>IF(ISBLANK(INDEX('Policy Characteristics'!E:E,MATCH($C1996,'Policy Characteristics'!$C:$C,0))),"",INDEX('Policy Characteristics'!E:E,MATCH($C1996,'Policy Characteristics'!$C:$C,0)))</f>
        <v>GRA elec cap const subsidy</v>
      </c>
      <c r="L1996" s="76">
        <f>IF(ISBLANK(INDEX('Policy Characteristics'!F:F,MATCH($C1996,'Policy Characteristics'!$C:$C,0))),"",INDEX('Policy Characteristics'!F:F,MATCH($C1996,'Policy Characteristics'!$C:$C,0)))</f>
        <v>0</v>
      </c>
      <c r="M1996" s="76">
        <f>IF(ISBLANK(INDEX('Policy Characteristics'!G:G,MATCH($C1996,'Policy Characteristics'!$C:$C,0))),"",INDEX('Policy Characteristics'!G:G,MATCH($C1996,'Policy Characteristics'!$C:$C,0)))</f>
        <v>10</v>
      </c>
      <c r="N1996" s="76">
        <f>IF(ISBLANK(INDEX('Policy Characteristics'!H:H,MATCH($C1996,'Policy Characteristics'!$C:$C,0))),"",INDEX('Policy Characteristics'!H:H,MATCH($C1996,'Policy Characteristics'!$C:$C,0)))</f>
        <v>1</v>
      </c>
      <c r="O1996" s="76" t="str">
        <f>IF(ISBLANK(INDEX('Policy Characteristics'!I:I,MATCH($C1996,'Policy Characteristics'!$C:$C,0))),"",INDEX('Policy Characteristics'!I:I,MATCH($C1996,'Policy Characteristics'!$C:$C,0)))</f>
        <v>weight</v>
      </c>
      <c r="P1996" s="76" t="str">
        <f>IF(ISBLANK(INDEX('Policy Characteristics'!J:J,MATCH($C1996,'Policy Characteristics'!$C:$C,0))),"",INDEX('Policy Characteristics'!J:J,MATCH($C1996,'Policy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6" s="76" t="str">
        <f>IF(ISBLANK(INDEX('Policy Characteristics'!K:K,MATCH($C1996,'Policy Characteristics'!$C:$C,0))),"",INDEX('Policy Characteristics'!K:K,MATCH($C1996,'Policy Characteristics'!$C:$C,0)))</f>
        <v>io-model.html</v>
      </c>
      <c r="R1996" s="76" t="str">
        <f>IF(ISBLANK(INDEX('Policy Characteristics'!L:L,MATCH($C1996,'Policy Characteristics'!$C:$C,0))),"",INDEX('Policy Characteristics'!L:L,MATCH($C1996,'Policy Characteristics'!$C:$C,0)))</f>
        <v/>
      </c>
    </row>
    <row r="1997" spans="1:18" x14ac:dyDescent="0.25">
      <c r="A1997" s="76" t="str">
        <f>IF(ISBLANK(INDEX('Policy Characteristics'!A:A,MATCH($C1997,'Policy Characteristics'!$C:$C,0))),"",INDEX('Policy Characteristics'!A:A,MATCH($C1997,'Policy Characteristics'!$C:$C,0)))</f>
        <v>Government Revenue Accounting</v>
      </c>
      <c r="B1997" s="234" t="str">
        <f>IF(ISBLANK(INDEX('Policy Characteristics'!B:B,MATCH($C1997,'Policy Characteristics'!$C:$C,0))),"",INDEX('Policy Characteristics'!B:B,MATCH($C1997,'Policy Characteristics'!$C:$C,0)))</f>
        <v>Electricity Capacity Construction Subsidy</v>
      </c>
      <c r="C1997" s="76" t="str">
        <f t="shared" si="74"/>
        <v>GRA for Electricity Capacity Construction Subsidies</v>
      </c>
      <c r="D1997" t="s">
        <v>1201</v>
      </c>
      <c r="F1997" t="s">
        <v>1205</v>
      </c>
      <c r="H1997" s="15">
        <v>567</v>
      </c>
      <c r="I1997" s="234" t="str">
        <f t="shared" si="75"/>
        <v>Yes</v>
      </c>
      <c r="J1997" s="236" t="str">
        <f>IF(ISBLANK(INDEX('Policy Characteristics'!D:D,MATCH($C1997,'Policy Characteristics'!$C:$C,0))),"",INDEX('Policy Characteristics'!D:D,MATCH($C1997,'Policy Characteristics'!$C:$C,0)))</f>
        <v/>
      </c>
      <c r="K1997" s="76" t="str">
        <f>IF(ISBLANK(INDEX('Policy Characteristics'!E:E,MATCH($C1997,'Policy Characteristics'!$C:$C,0))),"",INDEX('Policy Characteristics'!E:E,MATCH($C1997,'Policy Characteristics'!$C:$C,0)))</f>
        <v>GRA elec cap const subsidy</v>
      </c>
      <c r="L1997" s="76">
        <f>IF(ISBLANK(INDEX('Policy Characteristics'!F:F,MATCH($C1997,'Policy Characteristics'!$C:$C,0))),"",INDEX('Policy Characteristics'!F:F,MATCH($C1997,'Policy Characteristics'!$C:$C,0)))</f>
        <v>0</v>
      </c>
      <c r="M1997" s="76">
        <f>IF(ISBLANK(INDEX('Policy Characteristics'!G:G,MATCH($C1997,'Policy Characteristics'!$C:$C,0))),"",INDEX('Policy Characteristics'!G:G,MATCH($C1997,'Policy Characteristics'!$C:$C,0)))</f>
        <v>10</v>
      </c>
      <c r="N1997" s="76">
        <f>IF(ISBLANK(INDEX('Policy Characteristics'!H:H,MATCH($C1997,'Policy Characteristics'!$C:$C,0))),"",INDEX('Policy Characteristics'!H:H,MATCH($C1997,'Policy Characteristics'!$C:$C,0)))</f>
        <v>1</v>
      </c>
      <c r="O1997" s="76" t="str">
        <f>IF(ISBLANK(INDEX('Policy Characteristics'!I:I,MATCH($C1997,'Policy Characteristics'!$C:$C,0))),"",INDEX('Policy Characteristics'!I:I,MATCH($C1997,'Policy Characteristics'!$C:$C,0)))</f>
        <v>weight</v>
      </c>
      <c r="P1997" s="76" t="str">
        <f>IF(ISBLANK(INDEX('Policy Characteristics'!J:J,MATCH($C1997,'Policy Characteristics'!$C:$C,0))),"",INDEX('Policy Characteristics'!J:J,MATCH($C1997,'Policy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7" s="76" t="str">
        <f>IF(ISBLANK(INDEX('Policy Characteristics'!K:K,MATCH($C1997,'Policy Characteristics'!$C:$C,0))),"",INDEX('Policy Characteristics'!K:K,MATCH($C1997,'Policy Characteristics'!$C:$C,0)))</f>
        <v>io-model.html</v>
      </c>
      <c r="R1997" s="76" t="str">
        <f>IF(ISBLANK(INDEX('Policy Characteristics'!L:L,MATCH($C1997,'Policy Characteristics'!$C:$C,0))),"",INDEX('Policy Characteristics'!L:L,MATCH($C1997,'Policy Characteristics'!$C:$C,0)))</f>
        <v/>
      </c>
    </row>
    <row r="1998" spans="1:18" x14ac:dyDescent="0.25">
      <c r="A1998" s="76" t="str">
        <f>IF(ISBLANK(INDEX('Policy Characteristics'!A:A,MATCH($C1998,'Policy Characteristics'!$C:$C,0))),"",INDEX('Policy Characteristics'!A:A,MATCH($C1998,'Policy Characteristics'!$C:$C,0)))</f>
        <v>Government Revenue Accounting</v>
      </c>
      <c r="B1998" s="234" t="str">
        <f>IF(ISBLANK(INDEX('Policy Characteristics'!B:B,MATCH($C1998,'Policy Characteristics'!$C:$C,0))),"",INDEX('Policy Characteristics'!B:B,MATCH($C1998,'Policy Characteristics'!$C:$C,0)))</f>
        <v>Electricity Capacity Construction Subsidy</v>
      </c>
      <c r="C1998" s="76" t="str">
        <f t="shared" si="74"/>
        <v>GRA for Electricity Capacity Construction Subsidies</v>
      </c>
      <c r="D1998" t="s">
        <v>1202</v>
      </c>
      <c r="F1998" t="s">
        <v>1206</v>
      </c>
      <c r="H1998" s="15">
        <v>568</v>
      </c>
      <c r="I1998" s="234" t="str">
        <f t="shared" si="75"/>
        <v>Yes</v>
      </c>
      <c r="J1998" s="236" t="str">
        <f>IF(ISBLANK(INDEX('Policy Characteristics'!D:D,MATCH($C1998,'Policy Characteristics'!$C:$C,0))),"",INDEX('Policy Characteristics'!D:D,MATCH($C1998,'Policy Characteristics'!$C:$C,0)))</f>
        <v/>
      </c>
      <c r="K1998" s="76" t="str">
        <f>IF(ISBLANK(INDEX('Policy Characteristics'!E:E,MATCH($C1998,'Policy Characteristics'!$C:$C,0))),"",INDEX('Policy Characteristics'!E:E,MATCH($C1998,'Policy Characteristics'!$C:$C,0)))</f>
        <v>GRA elec cap const subsidy</v>
      </c>
      <c r="L1998" s="76">
        <f>IF(ISBLANK(INDEX('Policy Characteristics'!F:F,MATCH($C1998,'Policy Characteristics'!$C:$C,0))),"",INDEX('Policy Characteristics'!F:F,MATCH($C1998,'Policy Characteristics'!$C:$C,0)))</f>
        <v>0</v>
      </c>
      <c r="M1998" s="76">
        <f>IF(ISBLANK(INDEX('Policy Characteristics'!G:G,MATCH($C1998,'Policy Characteristics'!$C:$C,0))),"",INDEX('Policy Characteristics'!G:G,MATCH($C1998,'Policy Characteristics'!$C:$C,0)))</f>
        <v>10</v>
      </c>
      <c r="N1998" s="76">
        <f>IF(ISBLANK(INDEX('Policy Characteristics'!H:H,MATCH($C1998,'Policy Characteristics'!$C:$C,0))),"",INDEX('Policy Characteristics'!H:H,MATCH($C1998,'Policy Characteristics'!$C:$C,0)))</f>
        <v>1</v>
      </c>
      <c r="O1998" s="76" t="str">
        <f>IF(ISBLANK(INDEX('Policy Characteristics'!I:I,MATCH($C1998,'Policy Characteristics'!$C:$C,0))),"",INDEX('Policy Characteristics'!I:I,MATCH($C1998,'Policy Characteristics'!$C:$C,0)))</f>
        <v>weight</v>
      </c>
      <c r="P1998" s="76" t="str">
        <f>IF(ISBLANK(INDEX('Policy Characteristics'!J:J,MATCH($C1998,'Policy Characteristics'!$C:$C,0))),"",INDEX('Policy Characteristics'!J:J,MATCH($C1998,'Policy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8" s="76" t="str">
        <f>IF(ISBLANK(INDEX('Policy Characteristics'!K:K,MATCH($C1998,'Policy Characteristics'!$C:$C,0))),"",INDEX('Policy Characteristics'!K:K,MATCH($C1998,'Policy Characteristics'!$C:$C,0)))</f>
        <v>io-model.html</v>
      </c>
      <c r="R1998" s="76" t="str">
        <f>IF(ISBLANK(INDEX('Policy Characteristics'!L:L,MATCH($C1998,'Policy Characteristics'!$C:$C,0))),"",INDEX('Policy Characteristics'!L:L,MATCH($C1998,'Policy Characteristics'!$C:$C,0)))</f>
        <v/>
      </c>
    </row>
    <row r="1999" spans="1:18" x14ac:dyDescent="0.25">
      <c r="A1999" s="76" t="str">
        <f>IF(ISBLANK(INDEX('Policy Characteristics'!A:A,MATCH($C1999,'Policy Characteristics'!$C:$C,0))),"",INDEX('Policy Characteristics'!A:A,MATCH($C1999,'Policy Characteristics'!$C:$C,0)))</f>
        <v>Government Revenue Accounting</v>
      </c>
      <c r="B1999" s="234" t="str">
        <f>IF(ISBLANK(INDEX('Policy Characteristics'!B:B,MATCH($C1999,'Policy Characteristics'!$C:$C,0))),"",INDEX('Policy Characteristics'!B:B,MATCH($C1999,'Policy Characteristics'!$C:$C,0)))</f>
        <v>Electricity Capacity Construction Subsidy</v>
      </c>
      <c r="C1999" s="76" t="str">
        <f t="shared" si="74"/>
        <v>GRA for Electricity Capacity Construction Subsidies</v>
      </c>
      <c r="D1999" t="s">
        <v>1203</v>
      </c>
      <c r="F1999" t="s">
        <v>1207</v>
      </c>
      <c r="H1999" s="15">
        <v>569</v>
      </c>
      <c r="I1999" s="234" t="str">
        <f t="shared" si="75"/>
        <v>Yes</v>
      </c>
      <c r="J1999" s="236" t="str">
        <f>IF(ISBLANK(INDEX('Policy Characteristics'!D:D,MATCH($C1999,'Policy Characteristics'!$C:$C,0))),"",INDEX('Policy Characteristics'!D:D,MATCH($C1999,'Policy Characteristics'!$C:$C,0)))</f>
        <v/>
      </c>
      <c r="K1999" s="76" t="str">
        <f>IF(ISBLANK(INDEX('Policy Characteristics'!E:E,MATCH($C1999,'Policy Characteristics'!$C:$C,0))),"",INDEX('Policy Characteristics'!E:E,MATCH($C1999,'Policy Characteristics'!$C:$C,0)))</f>
        <v>GRA elec cap const subsidy</v>
      </c>
      <c r="L1999" s="76">
        <f>IF(ISBLANK(INDEX('Policy Characteristics'!F:F,MATCH($C1999,'Policy Characteristics'!$C:$C,0))),"",INDEX('Policy Characteristics'!F:F,MATCH($C1999,'Policy Characteristics'!$C:$C,0)))</f>
        <v>0</v>
      </c>
      <c r="M1999" s="76">
        <f>IF(ISBLANK(INDEX('Policy Characteristics'!G:G,MATCH($C1999,'Policy Characteristics'!$C:$C,0))),"",INDEX('Policy Characteristics'!G:G,MATCH($C1999,'Policy Characteristics'!$C:$C,0)))</f>
        <v>10</v>
      </c>
      <c r="N1999" s="76">
        <f>IF(ISBLANK(INDEX('Policy Characteristics'!H:H,MATCH($C1999,'Policy Characteristics'!$C:$C,0))),"",INDEX('Policy Characteristics'!H:H,MATCH($C1999,'Policy Characteristics'!$C:$C,0)))</f>
        <v>1</v>
      </c>
      <c r="O1999" s="76" t="str">
        <f>IF(ISBLANK(INDEX('Policy Characteristics'!I:I,MATCH($C1999,'Policy Characteristics'!$C:$C,0))),"",INDEX('Policy Characteristics'!I:I,MATCH($C1999,'Policy Characteristics'!$C:$C,0)))</f>
        <v>weight</v>
      </c>
      <c r="P1999" s="76" t="str">
        <f>IF(ISBLANK(INDEX('Policy Characteristics'!J:J,MATCH($C1999,'Policy Characteristics'!$C:$C,0))),"",INDEX('Policy Characteristics'!J:J,MATCH($C1999,'Policy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9" s="76" t="str">
        <f>IF(ISBLANK(INDEX('Policy Characteristics'!K:K,MATCH($C1999,'Policy Characteristics'!$C:$C,0))),"",INDEX('Policy Characteristics'!K:K,MATCH($C1999,'Policy Characteristics'!$C:$C,0)))</f>
        <v>io-model.html</v>
      </c>
      <c r="R1999" s="76" t="str">
        <f>IF(ISBLANK(INDEX('Policy Characteristics'!L:L,MATCH($C1999,'Policy Characteristics'!$C:$C,0))),"",INDEX('Policy Characteristics'!L:L,MATCH($C1999,'Policy Characteristics'!$C:$C,0)))</f>
        <v/>
      </c>
    </row>
    <row r="2000" spans="1:18" x14ac:dyDescent="0.25">
      <c r="A2000" s="76" t="str">
        <f>IF(ISBLANK(INDEX('Policy Characteristics'!A:A,MATCH($C2000,'Policy Characteristics'!$C:$C,0))),"",INDEX('Policy Characteristics'!A:A,MATCH($C2000,'Policy Characteristics'!$C:$C,0)))</f>
        <v>Government Revenue Accounting</v>
      </c>
      <c r="B2000" s="234" t="str">
        <f>IF(ISBLANK(INDEX('Policy Characteristics'!B:B,MATCH($C2000,'Policy Characteristics'!$C:$C,0))),"",INDEX('Policy Characteristics'!B:B,MATCH($C2000,'Policy Characteristics'!$C:$C,0)))</f>
        <v>Distributed Solar Subsidy</v>
      </c>
      <c r="C2000" t="s">
        <v>1195</v>
      </c>
      <c r="D2000" t="s">
        <v>1199</v>
      </c>
      <c r="F2000" t="s">
        <v>1204</v>
      </c>
      <c r="H2000" s="15">
        <v>570</v>
      </c>
      <c r="I2000" s="238" t="s">
        <v>43</v>
      </c>
      <c r="J2000" s="236" t="str">
        <f>IF(ISBLANK(INDEX('Policy Characteristics'!D:D,MATCH($C2000,'Policy Characteristics'!$C:$C,0))),"",INDEX('Policy Characteristics'!D:D,MATCH($C2000,'Policy Characteristics'!$C:$C,0)))</f>
        <v/>
      </c>
      <c r="K2000" s="76" t="str">
        <f>IF(ISBLANK(INDEX('Policy Characteristics'!E:E,MATCH($C2000,'Policy Characteristics'!$C:$C,0))),"",INDEX('Policy Characteristics'!E:E,MATCH($C2000,'Policy Characteristics'!$C:$C,0)))</f>
        <v>GRA dist solar subsidy</v>
      </c>
      <c r="L2000" s="76">
        <f>IF(ISBLANK(INDEX('Policy Characteristics'!F:F,MATCH($C2000,'Policy Characteristics'!$C:$C,0))),"",INDEX('Policy Characteristics'!F:F,MATCH($C2000,'Policy Characteristics'!$C:$C,0)))</f>
        <v>0</v>
      </c>
      <c r="M2000" s="76">
        <f>IF(ISBLANK(INDEX('Policy Characteristics'!G:G,MATCH($C2000,'Policy Characteristics'!$C:$C,0))),"",INDEX('Policy Characteristics'!G:G,MATCH($C2000,'Policy Characteristics'!$C:$C,0)))</f>
        <v>10</v>
      </c>
      <c r="N2000" s="76">
        <f>IF(ISBLANK(INDEX('Policy Characteristics'!H:H,MATCH($C2000,'Policy Characteristics'!$C:$C,0))),"",INDEX('Policy Characteristics'!H:H,MATCH($C2000,'Policy Characteristics'!$C:$C,0)))</f>
        <v>1</v>
      </c>
      <c r="O2000" s="76" t="str">
        <f>IF(ISBLANK(INDEX('Policy Characteristics'!I:I,MATCH($C2000,'Policy Characteristics'!$C:$C,0))),"",INDEX('Policy Characteristics'!I:I,MATCH($C2000,'Policy Characteristics'!$C:$C,0)))</f>
        <v>weight</v>
      </c>
      <c r="P2000" s="76" t="str">
        <f>IF(ISBLANK(INDEX('Policy Characteristics'!J:J,MATCH($C2000,'Policy Characteristics'!$C:$C,0))),"",INDEX('Policy Characteristics'!J:J,MATCH($C2000,'Policy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0" s="76" t="str">
        <f>IF(ISBLANK(INDEX('Policy Characteristics'!K:K,MATCH($C2000,'Policy Characteristics'!$C:$C,0))),"",INDEX('Policy Characteristics'!K:K,MATCH($C2000,'Policy Characteristics'!$C:$C,0)))</f>
        <v>io-model.html</v>
      </c>
      <c r="R2000" s="76" t="str">
        <f>IF(ISBLANK(INDEX('Policy Characteristics'!L:L,MATCH($C2000,'Policy Characteristics'!$C:$C,0))),"",INDEX('Policy Characteristics'!L:L,MATCH($C2000,'Policy Characteristics'!$C:$C,0)))</f>
        <v/>
      </c>
    </row>
    <row r="2001" spans="1:18" x14ac:dyDescent="0.25">
      <c r="A2001" s="76" t="str">
        <f>IF(ISBLANK(INDEX('Policy Characteristics'!A:A,MATCH($C2001,'Policy Characteristics'!$C:$C,0))),"",INDEX('Policy Characteristics'!A:A,MATCH($C2001,'Policy Characteristics'!$C:$C,0)))</f>
        <v>Government Revenue Accounting</v>
      </c>
      <c r="B2001" s="234" t="str">
        <f>IF(ISBLANK(INDEX('Policy Characteristics'!B:B,MATCH($C2001,'Policy Characteristics'!$C:$C,0))),"",INDEX('Policy Characteristics'!B:B,MATCH($C2001,'Policy Characteristics'!$C:$C,0)))</f>
        <v>Distributed Solar Subsidy</v>
      </c>
      <c r="C2001" s="76" t="str">
        <f t="shared" ref="C2001:C2004" si="76">C$2000</f>
        <v>GRA for Distributed Solar Subsidy</v>
      </c>
      <c r="D2001" t="s">
        <v>1200</v>
      </c>
      <c r="F2001" t="s">
        <v>1215</v>
      </c>
      <c r="H2001" s="15">
        <v>571</v>
      </c>
      <c r="I2001" s="234" t="str">
        <f t="shared" ref="I2001:I2004" si="77">I$2000</f>
        <v>Yes</v>
      </c>
      <c r="J2001" s="236" t="str">
        <f>IF(ISBLANK(INDEX('Policy Characteristics'!D:D,MATCH($C2001,'Policy Characteristics'!$C:$C,0))),"",INDEX('Policy Characteristics'!D:D,MATCH($C2001,'Policy Characteristics'!$C:$C,0)))</f>
        <v/>
      </c>
      <c r="K2001" s="76" t="str">
        <f>IF(ISBLANK(INDEX('Policy Characteristics'!E:E,MATCH($C2001,'Policy Characteristics'!$C:$C,0))),"",INDEX('Policy Characteristics'!E:E,MATCH($C2001,'Policy Characteristics'!$C:$C,0)))</f>
        <v>GRA dist solar subsidy</v>
      </c>
      <c r="L2001" s="76">
        <f>IF(ISBLANK(INDEX('Policy Characteristics'!F:F,MATCH($C2001,'Policy Characteristics'!$C:$C,0))),"",INDEX('Policy Characteristics'!F:F,MATCH($C2001,'Policy Characteristics'!$C:$C,0)))</f>
        <v>0</v>
      </c>
      <c r="M2001" s="76">
        <f>IF(ISBLANK(INDEX('Policy Characteristics'!G:G,MATCH($C2001,'Policy Characteristics'!$C:$C,0))),"",INDEX('Policy Characteristics'!G:G,MATCH($C2001,'Policy Characteristics'!$C:$C,0)))</f>
        <v>10</v>
      </c>
      <c r="N2001" s="76">
        <f>IF(ISBLANK(INDEX('Policy Characteristics'!H:H,MATCH($C2001,'Policy Characteristics'!$C:$C,0))),"",INDEX('Policy Characteristics'!H:H,MATCH($C2001,'Policy Characteristics'!$C:$C,0)))</f>
        <v>1</v>
      </c>
      <c r="O2001" s="76" t="str">
        <f>IF(ISBLANK(INDEX('Policy Characteristics'!I:I,MATCH($C2001,'Policy Characteristics'!$C:$C,0))),"",INDEX('Policy Characteristics'!I:I,MATCH($C2001,'Policy Characteristics'!$C:$C,0)))</f>
        <v>weight</v>
      </c>
      <c r="P2001" s="76" t="str">
        <f>IF(ISBLANK(INDEX('Policy Characteristics'!J:J,MATCH($C2001,'Policy Characteristics'!$C:$C,0))),"",INDEX('Policy Characteristics'!J:J,MATCH($C2001,'Policy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1" s="76" t="str">
        <f>IF(ISBLANK(INDEX('Policy Characteristics'!K:K,MATCH($C2001,'Policy Characteristics'!$C:$C,0))),"",INDEX('Policy Characteristics'!K:K,MATCH($C2001,'Policy Characteristics'!$C:$C,0)))</f>
        <v>io-model.html</v>
      </c>
      <c r="R2001" s="76" t="str">
        <f>IF(ISBLANK(INDEX('Policy Characteristics'!L:L,MATCH($C2001,'Policy Characteristics'!$C:$C,0))),"",INDEX('Policy Characteristics'!L:L,MATCH($C2001,'Policy Characteristics'!$C:$C,0)))</f>
        <v/>
      </c>
    </row>
    <row r="2002" spans="1:18" x14ac:dyDescent="0.25">
      <c r="A2002" s="76" t="str">
        <f>IF(ISBLANK(INDEX('Policy Characteristics'!A:A,MATCH($C2002,'Policy Characteristics'!$C:$C,0))),"",INDEX('Policy Characteristics'!A:A,MATCH($C2002,'Policy Characteristics'!$C:$C,0)))</f>
        <v>Government Revenue Accounting</v>
      </c>
      <c r="B2002" s="234" t="str">
        <f>IF(ISBLANK(INDEX('Policy Characteristics'!B:B,MATCH($C2002,'Policy Characteristics'!$C:$C,0))),"",INDEX('Policy Characteristics'!B:B,MATCH($C2002,'Policy Characteristics'!$C:$C,0)))</f>
        <v>Distributed Solar Subsidy</v>
      </c>
      <c r="C2002" s="76" t="str">
        <f t="shared" si="76"/>
        <v>GRA for Distributed Solar Subsidy</v>
      </c>
      <c r="D2002" t="s">
        <v>1201</v>
      </c>
      <c r="F2002" t="s">
        <v>1205</v>
      </c>
      <c r="H2002" s="15">
        <v>572</v>
      </c>
      <c r="I2002" s="234" t="str">
        <f t="shared" si="77"/>
        <v>Yes</v>
      </c>
      <c r="J2002" s="236" t="str">
        <f>IF(ISBLANK(INDEX('Policy Characteristics'!D:D,MATCH($C2002,'Policy Characteristics'!$C:$C,0))),"",INDEX('Policy Characteristics'!D:D,MATCH($C2002,'Policy Characteristics'!$C:$C,0)))</f>
        <v/>
      </c>
      <c r="K2002" s="76" t="str">
        <f>IF(ISBLANK(INDEX('Policy Characteristics'!E:E,MATCH($C2002,'Policy Characteristics'!$C:$C,0))),"",INDEX('Policy Characteristics'!E:E,MATCH($C2002,'Policy Characteristics'!$C:$C,0)))</f>
        <v>GRA dist solar subsidy</v>
      </c>
      <c r="L2002" s="76">
        <f>IF(ISBLANK(INDEX('Policy Characteristics'!F:F,MATCH($C2002,'Policy Characteristics'!$C:$C,0))),"",INDEX('Policy Characteristics'!F:F,MATCH($C2002,'Policy Characteristics'!$C:$C,0)))</f>
        <v>0</v>
      </c>
      <c r="M2002" s="76">
        <f>IF(ISBLANK(INDEX('Policy Characteristics'!G:G,MATCH($C2002,'Policy Characteristics'!$C:$C,0))),"",INDEX('Policy Characteristics'!G:G,MATCH($C2002,'Policy Characteristics'!$C:$C,0)))</f>
        <v>10</v>
      </c>
      <c r="N2002" s="76">
        <f>IF(ISBLANK(INDEX('Policy Characteristics'!H:H,MATCH($C2002,'Policy Characteristics'!$C:$C,0))),"",INDEX('Policy Characteristics'!H:H,MATCH($C2002,'Policy Characteristics'!$C:$C,0)))</f>
        <v>1</v>
      </c>
      <c r="O2002" s="76" t="str">
        <f>IF(ISBLANK(INDEX('Policy Characteristics'!I:I,MATCH($C2002,'Policy Characteristics'!$C:$C,0))),"",INDEX('Policy Characteristics'!I:I,MATCH($C2002,'Policy Characteristics'!$C:$C,0)))</f>
        <v>weight</v>
      </c>
      <c r="P2002" s="76" t="str">
        <f>IF(ISBLANK(INDEX('Policy Characteristics'!J:J,MATCH($C2002,'Policy Characteristics'!$C:$C,0))),"",INDEX('Policy Characteristics'!J:J,MATCH($C2002,'Policy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2" s="76" t="str">
        <f>IF(ISBLANK(INDEX('Policy Characteristics'!K:K,MATCH($C2002,'Policy Characteristics'!$C:$C,0))),"",INDEX('Policy Characteristics'!K:K,MATCH($C2002,'Policy Characteristics'!$C:$C,0)))</f>
        <v>io-model.html</v>
      </c>
      <c r="R2002" s="76" t="str">
        <f>IF(ISBLANK(INDEX('Policy Characteristics'!L:L,MATCH($C2002,'Policy Characteristics'!$C:$C,0))),"",INDEX('Policy Characteristics'!L:L,MATCH($C2002,'Policy Characteristics'!$C:$C,0)))</f>
        <v/>
      </c>
    </row>
    <row r="2003" spans="1:18" x14ac:dyDescent="0.25">
      <c r="A2003" s="76" t="str">
        <f>IF(ISBLANK(INDEX('Policy Characteristics'!A:A,MATCH($C2003,'Policy Characteristics'!$C:$C,0))),"",INDEX('Policy Characteristics'!A:A,MATCH($C2003,'Policy Characteristics'!$C:$C,0)))</f>
        <v>Government Revenue Accounting</v>
      </c>
      <c r="B2003" s="234" t="str">
        <f>IF(ISBLANK(INDEX('Policy Characteristics'!B:B,MATCH($C2003,'Policy Characteristics'!$C:$C,0))),"",INDEX('Policy Characteristics'!B:B,MATCH($C2003,'Policy Characteristics'!$C:$C,0)))</f>
        <v>Distributed Solar Subsidy</v>
      </c>
      <c r="C2003" s="76" t="str">
        <f t="shared" si="76"/>
        <v>GRA for Distributed Solar Subsidy</v>
      </c>
      <c r="D2003" t="s">
        <v>1202</v>
      </c>
      <c r="F2003" t="s">
        <v>1206</v>
      </c>
      <c r="H2003" s="15">
        <v>573</v>
      </c>
      <c r="I2003" s="234" t="str">
        <f t="shared" si="77"/>
        <v>Yes</v>
      </c>
      <c r="J2003" s="236" t="str">
        <f>IF(ISBLANK(INDEX('Policy Characteristics'!D:D,MATCH($C2003,'Policy Characteristics'!$C:$C,0))),"",INDEX('Policy Characteristics'!D:D,MATCH($C2003,'Policy Characteristics'!$C:$C,0)))</f>
        <v/>
      </c>
      <c r="K2003" s="76" t="str">
        <f>IF(ISBLANK(INDEX('Policy Characteristics'!E:E,MATCH($C2003,'Policy Characteristics'!$C:$C,0))),"",INDEX('Policy Characteristics'!E:E,MATCH($C2003,'Policy Characteristics'!$C:$C,0)))</f>
        <v>GRA dist solar subsidy</v>
      </c>
      <c r="L2003" s="76">
        <f>IF(ISBLANK(INDEX('Policy Characteristics'!F:F,MATCH($C2003,'Policy Characteristics'!$C:$C,0))),"",INDEX('Policy Characteristics'!F:F,MATCH($C2003,'Policy Characteristics'!$C:$C,0)))</f>
        <v>0</v>
      </c>
      <c r="M2003" s="76">
        <f>IF(ISBLANK(INDEX('Policy Characteristics'!G:G,MATCH($C2003,'Policy Characteristics'!$C:$C,0))),"",INDEX('Policy Characteristics'!G:G,MATCH($C2003,'Policy Characteristics'!$C:$C,0)))</f>
        <v>10</v>
      </c>
      <c r="N2003" s="76">
        <f>IF(ISBLANK(INDEX('Policy Characteristics'!H:H,MATCH($C2003,'Policy Characteristics'!$C:$C,0))),"",INDEX('Policy Characteristics'!H:H,MATCH($C2003,'Policy Characteristics'!$C:$C,0)))</f>
        <v>1</v>
      </c>
      <c r="O2003" s="76" t="str">
        <f>IF(ISBLANK(INDEX('Policy Characteristics'!I:I,MATCH($C2003,'Policy Characteristics'!$C:$C,0))),"",INDEX('Policy Characteristics'!I:I,MATCH($C2003,'Policy Characteristics'!$C:$C,0)))</f>
        <v>weight</v>
      </c>
      <c r="P2003" s="76" t="str">
        <f>IF(ISBLANK(INDEX('Policy Characteristics'!J:J,MATCH($C2003,'Policy Characteristics'!$C:$C,0))),"",INDEX('Policy Characteristics'!J:J,MATCH($C2003,'Policy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3" s="76" t="str">
        <f>IF(ISBLANK(INDEX('Policy Characteristics'!K:K,MATCH($C2003,'Policy Characteristics'!$C:$C,0))),"",INDEX('Policy Characteristics'!K:K,MATCH($C2003,'Policy Characteristics'!$C:$C,0)))</f>
        <v>io-model.html</v>
      </c>
      <c r="R2003" s="76" t="str">
        <f>IF(ISBLANK(INDEX('Policy Characteristics'!L:L,MATCH($C2003,'Policy Characteristics'!$C:$C,0))),"",INDEX('Policy Characteristics'!L:L,MATCH($C2003,'Policy Characteristics'!$C:$C,0)))</f>
        <v/>
      </c>
    </row>
    <row r="2004" spans="1:18" x14ac:dyDescent="0.25">
      <c r="A2004" s="76" t="str">
        <f>IF(ISBLANK(INDEX('Policy Characteristics'!A:A,MATCH($C2004,'Policy Characteristics'!$C:$C,0))),"",INDEX('Policy Characteristics'!A:A,MATCH($C2004,'Policy Characteristics'!$C:$C,0)))</f>
        <v>Government Revenue Accounting</v>
      </c>
      <c r="B2004" s="234" t="str">
        <f>IF(ISBLANK(INDEX('Policy Characteristics'!B:B,MATCH($C2004,'Policy Characteristics'!$C:$C,0))),"",INDEX('Policy Characteristics'!B:B,MATCH($C2004,'Policy Characteristics'!$C:$C,0)))</f>
        <v>Distributed Solar Subsidy</v>
      </c>
      <c r="C2004" s="76" t="str">
        <f t="shared" si="76"/>
        <v>GRA for Distributed Solar Subsidy</v>
      </c>
      <c r="D2004" t="s">
        <v>1203</v>
      </c>
      <c r="F2004" t="s">
        <v>1207</v>
      </c>
      <c r="H2004" s="15">
        <v>574</v>
      </c>
      <c r="I2004" s="234" t="str">
        <f t="shared" si="77"/>
        <v>Yes</v>
      </c>
      <c r="J2004" s="236" t="str">
        <f>IF(ISBLANK(INDEX('Policy Characteristics'!D:D,MATCH($C2004,'Policy Characteristics'!$C:$C,0))),"",INDEX('Policy Characteristics'!D:D,MATCH($C2004,'Policy Characteristics'!$C:$C,0)))</f>
        <v/>
      </c>
      <c r="K2004" s="76" t="str">
        <f>IF(ISBLANK(INDEX('Policy Characteristics'!E:E,MATCH($C2004,'Policy Characteristics'!$C:$C,0))),"",INDEX('Policy Characteristics'!E:E,MATCH($C2004,'Policy Characteristics'!$C:$C,0)))</f>
        <v>GRA dist solar subsidy</v>
      </c>
      <c r="L2004" s="76">
        <f>IF(ISBLANK(INDEX('Policy Characteristics'!F:F,MATCH($C2004,'Policy Characteristics'!$C:$C,0))),"",INDEX('Policy Characteristics'!F:F,MATCH($C2004,'Policy Characteristics'!$C:$C,0)))</f>
        <v>0</v>
      </c>
      <c r="M2004" s="76">
        <f>IF(ISBLANK(INDEX('Policy Characteristics'!G:G,MATCH($C2004,'Policy Characteristics'!$C:$C,0))),"",INDEX('Policy Characteristics'!G:G,MATCH($C2004,'Policy Characteristics'!$C:$C,0)))</f>
        <v>10</v>
      </c>
      <c r="N2004" s="76">
        <f>IF(ISBLANK(INDEX('Policy Characteristics'!H:H,MATCH($C2004,'Policy Characteristics'!$C:$C,0))),"",INDEX('Policy Characteristics'!H:H,MATCH($C2004,'Policy Characteristics'!$C:$C,0)))</f>
        <v>1</v>
      </c>
      <c r="O2004" s="76" t="str">
        <f>IF(ISBLANK(INDEX('Policy Characteristics'!I:I,MATCH($C2004,'Policy Characteristics'!$C:$C,0))),"",INDEX('Policy Characteristics'!I:I,MATCH($C2004,'Policy Characteristics'!$C:$C,0)))</f>
        <v>weight</v>
      </c>
      <c r="P2004" s="76" t="str">
        <f>IF(ISBLANK(INDEX('Policy Characteristics'!J:J,MATCH($C2004,'Policy Characteristics'!$C:$C,0))),"",INDEX('Policy Characteristics'!J:J,MATCH($C2004,'Policy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4" s="76" t="str">
        <f>IF(ISBLANK(INDEX('Policy Characteristics'!K:K,MATCH($C2004,'Policy Characteristics'!$C:$C,0))),"",INDEX('Policy Characteristics'!K:K,MATCH($C2004,'Policy Characteristics'!$C:$C,0)))</f>
        <v>io-model.html</v>
      </c>
      <c r="R2004" s="76" t="str">
        <f>IF(ISBLANK(INDEX('Policy Characteristics'!L:L,MATCH($C2004,'Policy Characteristics'!$C:$C,0))),"",INDEX('Policy Characteristics'!L:L,MATCH($C2004,'Policy Characteristics'!$C:$C,0)))</f>
        <v/>
      </c>
    </row>
    <row r="2005" spans="1:18" x14ac:dyDescent="0.25">
      <c r="A2005" s="76" t="str">
        <f>IF(ISBLANK(INDEX('Policy Characteristics'!A:A,MATCH($C2005,'Policy Characteristics'!$C:$C,0))),"",INDEX('Policy Characteristics'!A:A,MATCH($C2005,'Policy Characteristics'!$C:$C,0)))</f>
        <v>Government Revenue Accounting</v>
      </c>
      <c r="B2005" s="234" t="str">
        <f>IF(ISBLANK(INDEX('Policy Characteristics'!B:B,MATCH($C2005,'Policy Characteristics'!$C:$C,0))),"",INDEX('Policy Characteristics'!B:B,MATCH($C2005,'Policy Characteristics'!$C:$C,0)))</f>
        <v>Fuel Subsidy</v>
      </c>
      <c r="C2005" t="s">
        <v>1196</v>
      </c>
      <c r="D2005" t="s">
        <v>1199</v>
      </c>
      <c r="F2005" t="s">
        <v>1204</v>
      </c>
      <c r="H2005" s="15">
        <v>575</v>
      </c>
      <c r="I2005" s="238" t="s">
        <v>43</v>
      </c>
      <c r="J2005" s="236" t="str">
        <f>IF(ISBLANK(INDEX('Policy Characteristics'!D:D,MATCH($C2005,'Policy Characteristics'!$C:$C,0))),"",INDEX('Policy Characteristics'!D:D,MATCH($C2005,'Policy Characteristics'!$C:$C,0)))</f>
        <v/>
      </c>
      <c r="K2005" s="76" t="str">
        <f>IF(ISBLANK(INDEX('Policy Characteristics'!E:E,MATCH($C2005,'Policy Characteristics'!$C:$C,0))),"",INDEX('Policy Characteristics'!E:E,MATCH($C2005,'Policy Characteristics'!$C:$C,0)))</f>
        <v>GRA fuel subsidy</v>
      </c>
      <c r="L2005" s="76">
        <f>IF(ISBLANK(INDEX('Policy Characteristics'!F:F,MATCH($C2005,'Policy Characteristics'!$C:$C,0))),"",INDEX('Policy Characteristics'!F:F,MATCH($C2005,'Policy Characteristics'!$C:$C,0)))</f>
        <v>0</v>
      </c>
      <c r="M2005" s="76">
        <f>IF(ISBLANK(INDEX('Policy Characteristics'!G:G,MATCH($C2005,'Policy Characteristics'!$C:$C,0))),"",INDEX('Policy Characteristics'!G:G,MATCH($C2005,'Policy Characteristics'!$C:$C,0)))</f>
        <v>10</v>
      </c>
      <c r="N2005" s="76">
        <f>IF(ISBLANK(INDEX('Policy Characteristics'!H:H,MATCH($C2005,'Policy Characteristics'!$C:$C,0))),"",INDEX('Policy Characteristics'!H:H,MATCH($C2005,'Policy Characteristics'!$C:$C,0)))</f>
        <v>1</v>
      </c>
      <c r="O2005" s="76" t="str">
        <f>IF(ISBLANK(INDEX('Policy Characteristics'!I:I,MATCH($C2005,'Policy Characteristics'!$C:$C,0))),"",INDEX('Policy Characteristics'!I:I,MATCH($C2005,'Policy Characteristics'!$C:$C,0)))</f>
        <v>weight</v>
      </c>
      <c r="P2005" s="76" t="str">
        <f>IF(ISBLANK(INDEX('Policy Characteristics'!J:J,MATCH($C2005,'Policy Characteristics'!$C:$C,0))),"",INDEX('Policy Characteristics'!J:J,MATCH($C2005,'Policy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5" s="76" t="str">
        <f>IF(ISBLANK(INDEX('Policy Characteristics'!K:K,MATCH($C2005,'Policy Characteristics'!$C:$C,0))),"",INDEX('Policy Characteristics'!K:K,MATCH($C2005,'Policy Characteristics'!$C:$C,0)))</f>
        <v>io-model.html</v>
      </c>
      <c r="R2005" s="76" t="str">
        <f>IF(ISBLANK(INDEX('Policy Characteristics'!L:L,MATCH($C2005,'Policy Characteristics'!$C:$C,0))),"",INDEX('Policy Characteristics'!L:L,MATCH($C2005,'Policy Characteristics'!$C:$C,0)))</f>
        <v/>
      </c>
    </row>
    <row r="2006" spans="1:18" x14ac:dyDescent="0.25">
      <c r="A2006" s="76" t="str">
        <f>IF(ISBLANK(INDEX('Policy Characteristics'!A:A,MATCH($C2006,'Policy Characteristics'!$C:$C,0))),"",INDEX('Policy Characteristics'!A:A,MATCH($C2006,'Policy Characteristics'!$C:$C,0)))</f>
        <v>Government Revenue Accounting</v>
      </c>
      <c r="B2006" s="234" t="str">
        <f>IF(ISBLANK(INDEX('Policy Characteristics'!B:B,MATCH($C2006,'Policy Characteristics'!$C:$C,0))),"",INDEX('Policy Characteristics'!B:B,MATCH($C2006,'Policy Characteristics'!$C:$C,0)))</f>
        <v>Fuel Subsidy</v>
      </c>
      <c r="C2006" s="76" t="str">
        <f t="shared" ref="C2006:C2009" si="78">C$2005</f>
        <v>GRA for Fuel Subsidies</v>
      </c>
      <c r="D2006" t="s">
        <v>1200</v>
      </c>
      <c r="F2006" t="s">
        <v>1215</v>
      </c>
      <c r="H2006" s="15">
        <v>576</v>
      </c>
      <c r="I2006" s="234" t="str">
        <f t="shared" ref="I2006:I2014" si="79">I$2005</f>
        <v>Yes</v>
      </c>
      <c r="J2006" s="236" t="str">
        <f>IF(ISBLANK(INDEX('Policy Characteristics'!D:D,MATCH($C2006,'Policy Characteristics'!$C:$C,0))),"",INDEX('Policy Characteristics'!D:D,MATCH($C2006,'Policy Characteristics'!$C:$C,0)))</f>
        <v/>
      </c>
      <c r="K2006" s="76" t="str">
        <f>IF(ISBLANK(INDEX('Policy Characteristics'!E:E,MATCH($C2006,'Policy Characteristics'!$C:$C,0))),"",INDEX('Policy Characteristics'!E:E,MATCH($C2006,'Policy Characteristics'!$C:$C,0)))</f>
        <v>GRA fuel subsidy</v>
      </c>
      <c r="L2006" s="76">
        <f>IF(ISBLANK(INDEX('Policy Characteristics'!F:F,MATCH($C2006,'Policy Characteristics'!$C:$C,0))),"",INDEX('Policy Characteristics'!F:F,MATCH($C2006,'Policy Characteristics'!$C:$C,0)))</f>
        <v>0</v>
      </c>
      <c r="M2006" s="76">
        <f>IF(ISBLANK(INDEX('Policy Characteristics'!G:G,MATCH($C2006,'Policy Characteristics'!$C:$C,0))),"",INDEX('Policy Characteristics'!G:G,MATCH($C2006,'Policy Characteristics'!$C:$C,0)))</f>
        <v>10</v>
      </c>
      <c r="N2006" s="76">
        <f>IF(ISBLANK(INDEX('Policy Characteristics'!H:H,MATCH($C2006,'Policy Characteristics'!$C:$C,0))),"",INDEX('Policy Characteristics'!H:H,MATCH($C2006,'Policy Characteristics'!$C:$C,0)))</f>
        <v>1</v>
      </c>
      <c r="O2006" s="76" t="str">
        <f>IF(ISBLANK(INDEX('Policy Characteristics'!I:I,MATCH($C2006,'Policy Characteristics'!$C:$C,0))),"",INDEX('Policy Characteristics'!I:I,MATCH($C2006,'Policy Characteristics'!$C:$C,0)))</f>
        <v>weight</v>
      </c>
      <c r="P2006" s="76" t="str">
        <f>IF(ISBLANK(INDEX('Policy Characteristics'!J:J,MATCH($C2006,'Policy Characteristics'!$C:$C,0))),"",INDEX('Policy Characteristics'!J:J,MATCH($C2006,'Policy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6" s="76" t="str">
        <f>IF(ISBLANK(INDEX('Policy Characteristics'!K:K,MATCH($C2006,'Policy Characteristics'!$C:$C,0))),"",INDEX('Policy Characteristics'!K:K,MATCH($C2006,'Policy Characteristics'!$C:$C,0)))</f>
        <v>io-model.html</v>
      </c>
      <c r="R2006" s="76" t="str">
        <f>IF(ISBLANK(INDEX('Policy Characteristics'!L:L,MATCH($C2006,'Policy Characteristics'!$C:$C,0))),"",INDEX('Policy Characteristics'!L:L,MATCH($C2006,'Policy Characteristics'!$C:$C,0)))</f>
        <v/>
      </c>
    </row>
    <row r="2007" spans="1:18" x14ac:dyDescent="0.25">
      <c r="A2007" s="76" t="str">
        <f>IF(ISBLANK(INDEX('Policy Characteristics'!A:A,MATCH($C2007,'Policy Characteristics'!$C:$C,0))),"",INDEX('Policy Characteristics'!A:A,MATCH($C2007,'Policy Characteristics'!$C:$C,0)))</f>
        <v>Government Revenue Accounting</v>
      </c>
      <c r="B2007" s="234" t="str">
        <f>IF(ISBLANK(INDEX('Policy Characteristics'!B:B,MATCH($C2007,'Policy Characteristics'!$C:$C,0))),"",INDEX('Policy Characteristics'!B:B,MATCH($C2007,'Policy Characteristics'!$C:$C,0)))</f>
        <v>Fuel Subsidy</v>
      </c>
      <c r="C2007" s="76" t="str">
        <f t="shared" si="78"/>
        <v>GRA for Fuel Subsidies</v>
      </c>
      <c r="D2007" t="s">
        <v>1201</v>
      </c>
      <c r="F2007" t="s">
        <v>1205</v>
      </c>
      <c r="H2007" s="15">
        <v>577</v>
      </c>
      <c r="I2007" s="234" t="str">
        <f t="shared" si="79"/>
        <v>Yes</v>
      </c>
      <c r="J2007" s="236" t="str">
        <f>IF(ISBLANK(INDEX('Policy Characteristics'!D:D,MATCH($C2007,'Policy Characteristics'!$C:$C,0))),"",INDEX('Policy Characteristics'!D:D,MATCH($C2007,'Policy Characteristics'!$C:$C,0)))</f>
        <v/>
      </c>
      <c r="K2007" s="76" t="str">
        <f>IF(ISBLANK(INDEX('Policy Characteristics'!E:E,MATCH($C2007,'Policy Characteristics'!$C:$C,0))),"",INDEX('Policy Characteristics'!E:E,MATCH($C2007,'Policy Characteristics'!$C:$C,0)))</f>
        <v>GRA fuel subsidy</v>
      </c>
      <c r="L2007" s="76">
        <f>IF(ISBLANK(INDEX('Policy Characteristics'!F:F,MATCH($C2007,'Policy Characteristics'!$C:$C,0))),"",INDEX('Policy Characteristics'!F:F,MATCH($C2007,'Policy Characteristics'!$C:$C,0)))</f>
        <v>0</v>
      </c>
      <c r="M2007" s="76">
        <f>IF(ISBLANK(INDEX('Policy Characteristics'!G:G,MATCH($C2007,'Policy Characteristics'!$C:$C,0))),"",INDEX('Policy Characteristics'!G:G,MATCH($C2007,'Policy Characteristics'!$C:$C,0)))</f>
        <v>10</v>
      </c>
      <c r="N2007" s="76">
        <f>IF(ISBLANK(INDEX('Policy Characteristics'!H:H,MATCH($C2007,'Policy Characteristics'!$C:$C,0))),"",INDEX('Policy Characteristics'!H:H,MATCH($C2007,'Policy Characteristics'!$C:$C,0)))</f>
        <v>1</v>
      </c>
      <c r="O2007" s="76" t="str">
        <f>IF(ISBLANK(INDEX('Policy Characteristics'!I:I,MATCH($C2007,'Policy Characteristics'!$C:$C,0))),"",INDEX('Policy Characteristics'!I:I,MATCH($C2007,'Policy Characteristics'!$C:$C,0)))</f>
        <v>weight</v>
      </c>
      <c r="P2007" s="76" t="str">
        <f>IF(ISBLANK(INDEX('Policy Characteristics'!J:J,MATCH($C2007,'Policy Characteristics'!$C:$C,0))),"",INDEX('Policy Characteristics'!J:J,MATCH($C2007,'Policy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7" s="76" t="str">
        <f>IF(ISBLANK(INDEX('Policy Characteristics'!K:K,MATCH($C2007,'Policy Characteristics'!$C:$C,0))),"",INDEX('Policy Characteristics'!K:K,MATCH($C2007,'Policy Characteristics'!$C:$C,0)))</f>
        <v>io-model.html</v>
      </c>
      <c r="R2007" s="76" t="str">
        <f>IF(ISBLANK(INDEX('Policy Characteristics'!L:L,MATCH($C2007,'Policy Characteristics'!$C:$C,0))),"",INDEX('Policy Characteristics'!L:L,MATCH($C2007,'Policy Characteristics'!$C:$C,0)))</f>
        <v/>
      </c>
    </row>
    <row r="2008" spans="1:18" x14ac:dyDescent="0.25">
      <c r="A2008" s="76" t="str">
        <f>IF(ISBLANK(INDEX('Policy Characteristics'!A:A,MATCH($C2008,'Policy Characteristics'!$C:$C,0))),"",INDEX('Policy Characteristics'!A:A,MATCH($C2008,'Policy Characteristics'!$C:$C,0)))</f>
        <v>Government Revenue Accounting</v>
      </c>
      <c r="B2008" s="234" t="str">
        <f>IF(ISBLANK(INDEX('Policy Characteristics'!B:B,MATCH($C2008,'Policy Characteristics'!$C:$C,0))),"",INDEX('Policy Characteristics'!B:B,MATCH($C2008,'Policy Characteristics'!$C:$C,0)))</f>
        <v>Fuel Subsidy</v>
      </c>
      <c r="C2008" s="76" t="str">
        <f t="shared" si="78"/>
        <v>GRA for Fuel Subsidies</v>
      </c>
      <c r="D2008" t="s">
        <v>1202</v>
      </c>
      <c r="F2008" t="s">
        <v>1206</v>
      </c>
      <c r="H2008" s="15">
        <v>578</v>
      </c>
      <c r="I2008" s="234" t="str">
        <f t="shared" si="79"/>
        <v>Yes</v>
      </c>
      <c r="J2008" s="236" t="str">
        <f>IF(ISBLANK(INDEX('Policy Characteristics'!D:D,MATCH($C2008,'Policy Characteristics'!$C:$C,0))),"",INDEX('Policy Characteristics'!D:D,MATCH($C2008,'Policy Characteristics'!$C:$C,0)))</f>
        <v/>
      </c>
      <c r="K2008" s="76" t="str">
        <f>IF(ISBLANK(INDEX('Policy Characteristics'!E:E,MATCH($C2008,'Policy Characteristics'!$C:$C,0))),"",INDEX('Policy Characteristics'!E:E,MATCH($C2008,'Policy Characteristics'!$C:$C,0)))</f>
        <v>GRA fuel subsidy</v>
      </c>
      <c r="L2008" s="76">
        <f>IF(ISBLANK(INDEX('Policy Characteristics'!F:F,MATCH($C2008,'Policy Characteristics'!$C:$C,0))),"",INDEX('Policy Characteristics'!F:F,MATCH($C2008,'Policy Characteristics'!$C:$C,0)))</f>
        <v>0</v>
      </c>
      <c r="M2008" s="76">
        <f>IF(ISBLANK(INDEX('Policy Characteristics'!G:G,MATCH($C2008,'Policy Characteristics'!$C:$C,0))),"",INDEX('Policy Characteristics'!G:G,MATCH($C2008,'Policy Characteristics'!$C:$C,0)))</f>
        <v>10</v>
      </c>
      <c r="N2008" s="76">
        <f>IF(ISBLANK(INDEX('Policy Characteristics'!H:H,MATCH($C2008,'Policy Characteristics'!$C:$C,0))),"",INDEX('Policy Characteristics'!H:H,MATCH($C2008,'Policy Characteristics'!$C:$C,0)))</f>
        <v>1</v>
      </c>
      <c r="O2008" s="76" t="str">
        <f>IF(ISBLANK(INDEX('Policy Characteristics'!I:I,MATCH($C2008,'Policy Characteristics'!$C:$C,0))),"",INDEX('Policy Characteristics'!I:I,MATCH($C2008,'Policy Characteristics'!$C:$C,0)))</f>
        <v>weight</v>
      </c>
      <c r="P2008" s="76" t="str">
        <f>IF(ISBLANK(INDEX('Policy Characteristics'!J:J,MATCH($C2008,'Policy Characteristics'!$C:$C,0))),"",INDEX('Policy Characteristics'!J:J,MATCH($C2008,'Policy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8" s="76" t="str">
        <f>IF(ISBLANK(INDEX('Policy Characteristics'!K:K,MATCH($C2008,'Policy Characteristics'!$C:$C,0))),"",INDEX('Policy Characteristics'!K:K,MATCH($C2008,'Policy Characteristics'!$C:$C,0)))</f>
        <v>io-model.html</v>
      </c>
      <c r="R2008" s="76" t="str">
        <f>IF(ISBLANK(INDEX('Policy Characteristics'!L:L,MATCH($C2008,'Policy Characteristics'!$C:$C,0))),"",INDEX('Policy Characteristics'!L:L,MATCH($C2008,'Policy Characteristics'!$C:$C,0)))</f>
        <v/>
      </c>
    </row>
    <row r="2009" spans="1:18" x14ac:dyDescent="0.25">
      <c r="A2009" s="76" t="str">
        <f>IF(ISBLANK(INDEX('Policy Characteristics'!A:A,MATCH($C2009,'Policy Characteristics'!$C:$C,0))),"",INDEX('Policy Characteristics'!A:A,MATCH($C2009,'Policy Characteristics'!$C:$C,0)))</f>
        <v>Government Revenue Accounting</v>
      </c>
      <c r="B2009" s="234" t="str">
        <f>IF(ISBLANK(INDEX('Policy Characteristics'!B:B,MATCH($C2009,'Policy Characteristics'!$C:$C,0))),"",INDEX('Policy Characteristics'!B:B,MATCH($C2009,'Policy Characteristics'!$C:$C,0)))</f>
        <v>Fuel Subsidy</v>
      </c>
      <c r="C2009" s="76" t="str">
        <f t="shared" si="78"/>
        <v>GRA for Fuel Subsidies</v>
      </c>
      <c r="D2009" t="s">
        <v>1203</v>
      </c>
      <c r="F2009" t="s">
        <v>1207</v>
      </c>
      <c r="H2009" s="15">
        <v>579</v>
      </c>
      <c r="I2009" s="234" t="str">
        <f t="shared" si="79"/>
        <v>Yes</v>
      </c>
      <c r="J2009" s="236" t="str">
        <f>IF(ISBLANK(INDEX('Policy Characteristics'!D:D,MATCH($C2009,'Policy Characteristics'!$C:$C,0))),"",INDEX('Policy Characteristics'!D:D,MATCH($C2009,'Policy Characteristics'!$C:$C,0)))</f>
        <v/>
      </c>
      <c r="K2009" s="76" t="str">
        <f>IF(ISBLANK(INDEX('Policy Characteristics'!E:E,MATCH($C2009,'Policy Characteristics'!$C:$C,0))),"",INDEX('Policy Characteristics'!E:E,MATCH($C2009,'Policy Characteristics'!$C:$C,0)))</f>
        <v>GRA fuel subsidy</v>
      </c>
      <c r="L2009" s="76">
        <f>IF(ISBLANK(INDEX('Policy Characteristics'!F:F,MATCH($C2009,'Policy Characteristics'!$C:$C,0))),"",INDEX('Policy Characteristics'!F:F,MATCH($C2009,'Policy Characteristics'!$C:$C,0)))</f>
        <v>0</v>
      </c>
      <c r="M2009" s="76">
        <f>IF(ISBLANK(INDEX('Policy Characteristics'!G:G,MATCH($C2009,'Policy Characteristics'!$C:$C,0))),"",INDEX('Policy Characteristics'!G:G,MATCH($C2009,'Policy Characteristics'!$C:$C,0)))</f>
        <v>10</v>
      </c>
      <c r="N2009" s="76">
        <f>IF(ISBLANK(INDEX('Policy Characteristics'!H:H,MATCH($C2009,'Policy Characteristics'!$C:$C,0))),"",INDEX('Policy Characteristics'!H:H,MATCH($C2009,'Policy Characteristics'!$C:$C,0)))</f>
        <v>1</v>
      </c>
      <c r="O2009" s="76" t="str">
        <f>IF(ISBLANK(INDEX('Policy Characteristics'!I:I,MATCH($C2009,'Policy Characteristics'!$C:$C,0))),"",INDEX('Policy Characteristics'!I:I,MATCH($C2009,'Policy Characteristics'!$C:$C,0)))</f>
        <v>weight</v>
      </c>
      <c r="P2009" s="76" t="str">
        <f>IF(ISBLANK(INDEX('Policy Characteristics'!J:J,MATCH($C2009,'Policy Characteristics'!$C:$C,0))),"",INDEX('Policy Characteristics'!J:J,MATCH($C2009,'Policy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9" s="76" t="str">
        <f>IF(ISBLANK(INDEX('Policy Characteristics'!K:K,MATCH($C2009,'Policy Characteristics'!$C:$C,0))),"",INDEX('Policy Characteristics'!K:K,MATCH($C2009,'Policy Characteristics'!$C:$C,0)))</f>
        <v>io-model.html</v>
      </c>
      <c r="R2009" s="76" t="str">
        <f>IF(ISBLANK(INDEX('Policy Characteristics'!L:L,MATCH($C2009,'Policy Characteristics'!$C:$C,0))),"",INDEX('Policy Characteristics'!L:L,MATCH($C2009,'Policy Characteristics'!$C:$C,0)))</f>
        <v/>
      </c>
    </row>
    <row r="2010" spans="1:18" x14ac:dyDescent="0.25">
      <c r="A2010" s="76" t="str">
        <f>IF(ISBLANK(INDEX('Policy Characteristics'!A:A,MATCH($C2010,'Policy Characteristics'!$C:$C,0))),"",INDEX('Policy Characteristics'!A:A,MATCH($C2010,'Policy Characteristics'!$C:$C,0)))</f>
        <v>Government Revenue Accounting</v>
      </c>
      <c r="B2010" s="234" t="str">
        <f>IF(ISBLANK(INDEX('Policy Characteristics'!B:B,MATCH($C2010,'Policy Characteristics'!$C:$C,0))),"",INDEX('Policy Characteristics'!B:B,MATCH($C2010,'Policy Characteristics'!$C:$C,0)))</f>
        <v>CCS Subsidy</v>
      </c>
      <c r="C2010" t="s">
        <v>1796</v>
      </c>
      <c r="D2010" t="s">
        <v>1199</v>
      </c>
      <c r="F2010" t="s">
        <v>1204</v>
      </c>
      <c r="H2010" s="15">
        <v>2252</v>
      </c>
      <c r="I2010" s="238" t="s">
        <v>43</v>
      </c>
      <c r="J2010" s="236" t="str">
        <f>IF(ISBLANK(INDEX('Policy Characteristics'!D:D,MATCH($C2010,'Policy Characteristics'!$C:$C,0))),"",INDEX('Policy Characteristics'!D:D,MATCH($C2010,'Policy Characteristics'!$C:$C,0)))</f>
        <v/>
      </c>
      <c r="K2010" s="76" t="str">
        <f>IF(ISBLANK(INDEX('Policy Characteristics'!E:E,MATCH($C2010,'Policy Characteristics'!$C:$C,0))),"",INDEX('Policy Characteristics'!E:E,MATCH($C2010,'Policy Characteristics'!$C:$C,0)))</f>
        <v>GRA CCS subsidy</v>
      </c>
      <c r="L2010" s="76">
        <f>IF(ISBLANK(INDEX('Policy Characteristics'!F:F,MATCH($C2010,'Policy Characteristics'!$C:$C,0))),"",INDEX('Policy Characteristics'!F:F,MATCH($C2010,'Policy Characteristics'!$C:$C,0)))</f>
        <v>0</v>
      </c>
      <c r="M2010" s="76">
        <f>IF(ISBLANK(INDEX('Policy Characteristics'!G:G,MATCH($C2010,'Policy Characteristics'!$C:$C,0))),"",INDEX('Policy Characteristics'!G:G,MATCH($C2010,'Policy Characteristics'!$C:$C,0)))</f>
        <v>10</v>
      </c>
      <c r="N2010" s="76">
        <f>IF(ISBLANK(INDEX('Policy Characteristics'!H:H,MATCH($C2010,'Policy Characteristics'!$C:$C,0))),"",INDEX('Policy Characteristics'!H:H,MATCH($C2010,'Policy Characteristics'!$C:$C,0)))</f>
        <v>1</v>
      </c>
      <c r="O2010" s="76" t="str">
        <f>IF(ISBLANK(INDEX('Policy Characteristics'!I:I,MATCH($C2010,'Policy Characteristics'!$C:$C,0))),"",INDEX('Policy Characteristics'!I:I,MATCH($C2010,'Policy Characteristics'!$C:$C,0)))</f>
        <v>weight</v>
      </c>
      <c r="P2010" s="76" t="str">
        <f>IF(ISBLANK(INDEX('Policy Characteristics'!J:J,MATCH($C2010,'Policy Characteristics'!$C:$C,0))),"",INDEX('Policy Characteristics'!J:J,MATCH($C2010,'Policy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0" s="76" t="str">
        <f>IF(ISBLANK(INDEX('Policy Characteristics'!K:K,MATCH($C2010,'Policy Characteristics'!$C:$C,0))),"",INDEX('Policy Characteristics'!K:K,MATCH($C2010,'Policy Characteristics'!$C:$C,0)))</f>
        <v>io-model.html</v>
      </c>
      <c r="R2010" s="76" t="str">
        <f>IF(ISBLANK(INDEX('Policy Characteristics'!L:L,MATCH($C2010,'Policy Characteristics'!$C:$C,0))),"",INDEX('Policy Characteristics'!L:L,MATCH($C2010,'Policy Characteristics'!$C:$C,0)))</f>
        <v/>
      </c>
    </row>
    <row r="2011" spans="1:18" x14ac:dyDescent="0.25">
      <c r="A2011" s="76" t="str">
        <f>IF(ISBLANK(INDEX('Policy Characteristics'!A:A,MATCH($C2011,'Policy Characteristics'!$C:$C,0))),"",INDEX('Policy Characteristics'!A:A,MATCH($C2011,'Policy Characteristics'!$C:$C,0)))</f>
        <v>Government Revenue Accounting</v>
      </c>
      <c r="B2011" s="234" t="str">
        <f>IF(ISBLANK(INDEX('Policy Characteristics'!B:B,MATCH($C2011,'Policy Characteristics'!$C:$C,0))),"",INDEX('Policy Characteristics'!B:B,MATCH($C2011,'Policy Characteristics'!$C:$C,0)))</f>
        <v>CCS Subsidy</v>
      </c>
      <c r="C2011" s="76" t="str">
        <f>C$2010</f>
        <v>GRA for CCS Subsidies</v>
      </c>
      <c r="D2011" t="s">
        <v>1200</v>
      </c>
      <c r="F2011" t="s">
        <v>1215</v>
      </c>
      <c r="H2011" s="15">
        <v>2253</v>
      </c>
      <c r="I2011" s="234" t="str">
        <f t="shared" si="79"/>
        <v>Yes</v>
      </c>
      <c r="J2011" s="236" t="str">
        <f>IF(ISBLANK(INDEX('Policy Characteristics'!D:D,MATCH($C2011,'Policy Characteristics'!$C:$C,0))),"",INDEX('Policy Characteristics'!D:D,MATCH($C2011,'Policy Characteristics'!$C:$C,0)))</f>
        <v/>
      </c>
      <c r="K2011" s="76" t="str">
        <f>IF(ISBLANK(INDEX('Policy Characteristics'!E:E,MATCH($C2011,'Policy Characteristics'!$C:$C,0))),"",INDEX('Policy Characteristics'!E:E,MATCH($C2011,'Policy Characteristics'!$C:$C,0)))</f>
        <v>GRA CCS subsidy</v>
      </c>
      <c r="L2011" s="76">
        <f>IF(ISBLANK(INDEX('Policy Characteristics'!F:F,MATCH($C2011,'Policy Characteristics'!$C:$C,0))),"",INDEX('Policy Characteristics'!F:F,MATCH($C2011,'Policy Characteristics'!$C:$C,0)))</f>
        <v>0</v>
      </c>
      <c r="M2011" s="76">
        <f>IF(ISBLANK(INDEX('Policy Characteristics'!G:G,MATCH($C2011,'Policy Characteristics'!$C:$C,0))),"",INDEX('Policy Characteristics'!G:G,MATCH($C2011,'Policy Characteristics'!$C:$C,0)))</f>
        <v>10</v>
      </c>
      <c r="N2011" s="76">
        <f>IF(ISBLANK(INDEX('Policy Characteristics'!H:H,MATCH($C2011,'Policy Characteristics'!$C:$C,0))),"",INDEX('Policy Characteristics'!H:H,MATCH($C2011,'Policy Characteristics'!$C:$C,0)))</f>
        <v>1</v>
      </c>
      <c r="O2011" s="76" t="str">
        <f>IF(ISBLANK(INDEX('Policy Characteristics'!I:I,MATCH($C2011,'Policy Characteristics'!$C:$C,0))),"",INDEX('Policy Characteristics'!I:I,MATCH($C2011,'Policy Characteristics'!$C:$C,0)))</f>
        <v>weight</v>
      </c>
      <c r="P2011" s="76" t="str">
        <f>IF(ISBLANK(INDEX('Policy Characteristics'!J:J,MATCH($C2011,'Policy Characteristics'!$C:$C,0))),"",INDEX('Policy Characteristics'!J:J,MATCH($C2011,'Policy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1" s="76" t="str">
        <f>IF(ISBLANK(INDEX('Policy Characteristics'!K:K,MATCH($C2011,'Policy Characteristics'!$C:$C,0))),"",INDEX('Policy Characteristics'!K:K,MATCH($C2011,'Policy Characteristics'!$C:$C,0)))</f>
        <v>io-model.html</v>
      </c>
      <c r="R2011" s="76" t="str">
        <f>IF(ISBLANK(INDEX('Policy Characteristics'!L:L,MATCH($C2011,'Policy Characteristics'!$C:$C,0))),"",INDEX('Policy Characteristics'!L:L,MATCH($C2011,'Policy Characteristics'!$C:$C,0)))</f>
        <v/>
      </c>
    </row>
    <row r="2012" spans="1:18" x14ac:dyDescent="0.25">
      <c r="A2012" s="76" t="str">
        <f>IF(ISBLANK(INDEX('Policy Characteristics'!A:A,MATCH($C2012,'Policy Characteristics'!$C:$C,0))),"",INDEX('Policy Characteristics'!A:A,MATCH($C2012,'Policy Characteristics'!$C:$C,0)))</f>
        <v>Government Revenue Accounting</v>
      </c>
      <c r="B2012" s="234" t="str">
        <f>IF(ISBLANK(INDEX('Policy Characteristics'!B:B,MATCH($C2012,'Policy Characteristics'!$C:$C,0))),"",INDEX('Policy Characteristics'!B:B,MATCH($C2012,'Policy Characteristics'!$C:$C,0)))</f>
        <v>CCS Subsidy</v>
      </c>
      <c r="C2012" s="76" t="str">
        <f t="shared" ref="C2012:C2014" si="80">C$2010</f>
        <v>GRA for CCS Subsidies</v>
      </c>
      <c r="D2012" t="s">
        <v>1201</v>
      </c>
      <c r="F2012" t="s">
        <v>1205</v>
      </c>
      <c r="H2012" s="15">
        <v>2254</v>
      </c>
      <c r="I2012" s="234" t="str">
        <f t="shared" si="79"/>
        <v>Yes</v>
      </c>
      <c r="J2012" s="236" t="str">
        <f>IF(ISBLANK(INDEX('Policy Characteristics'!D:D,MATCH($C2012,'Policy Characteristics'!$C:$C,0))),"",INDEX('Policy Characteristics'!D:D,MATCH($C2012,'Policy Characteristics'!$C:$C,0)))</f>
        <v/>
      </c>
      <c r="K2012" s="76" t="str">
        <f>IF(ISBLANK(INDEX('Policy Characteristics'!E:E,MATCH($C2012,'Policy Characteristics'!$C:$C,0))),"",INDEX('Policy Characteristics'!E:E,MATCH($C2012,'Policy Characteristics'!$C:$C,0)))</f>
        <v>GRA CCS subsidy</v>
      </c>
      <c r="L2012" s="76">
        <f>IF(ISBLANK(INDEX('Policy Characteristics'!F:F,MATCH($C2012,'Policy Characteristics'!$C:$C,0))),"",INDEX('Policy Characteristics'!F:F,MATCH($C2012,'Policy Characteristics'!$C:$C,0)))</f>
        <v>0</v>
      </c>
      <c r="M2012" s="76">
        <f>IF(ISBLANK(INDEX('Policy Characteristics'!G:G,MATCH($C2012,'Policy Characteristics'!$C:$C,0))),"",INDEX('Policy Characteristics'!G:G,MATCH($C2012,'Policy Characteristics'!$C:$C,0)))</f>
        <v>10</v>
      </c>
      <c r="N2012" s="76">
        <f>IF(ISBLANK(INDEX('Policy Characteristics'!H:H,MATCH($C2012,'Policy Characteristics'!$C:$C,0))),"",INDEX('Policy Characteristics'!H:H,MATCH($C2012,'Policy Characteristics'!$C:$C,0)))</f>
        <v>1</v>
      </c>
      <c r="O2012" s="76" t="str">
        <f>IF(ISBLANK(INDEX('Policy Characteristics'!I:I,MATCH($C2012,'Policy Characteristics'!$C:$C,0))),"",INDEX('Policy Characteristics'!I:I,MATCH($C2012,'Policy Characteristics'!$C:$C,0)))</f>
        <v>weight</v>
      </c>
      <c r="P2012" s="76" t="str">
        <f>IF(ISBLANK(INDEX('Policy Characteristics'!J:J,MATCH($C2012,'Policy Characteristics'!$C:$C,0))),"",INDEX('Policy Characteristics'!J:J,MATCH($C2012,'Policy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2" s="76" t="str">
        <f>IF(ISBLANK(INDEX('Policy Characteristics'!K:K,MATCH($C2012,'Policy Characteristics'!$C:$C,0))),"",INDEX('Policy Characteristics'!K:K,MATCH($C2012,'Policy Characteristics'!$C:$C,0)))</f>
        <v>io-model.html</v>
      </c>
      <c r="R2012" s="76" t="str">
        <f>IF(ISBLANK(INDEX('Policy Characteristics'!L:L,MATCH($C2012,'Policy Characteristics'!$C:$C,0))),"",INDEX('Policy Characteristics'!L:L,MATCH($C2012,'Policy Characteristics'!$C:$C,0)))</f>
        <v/>
      </c>
    </row>
    <row r="2013" spans="1:18" x14ac:dyDescent="0.25">
      <c r="A2013" s="76" t="str">
        <f>IF(ISBLANK(INDEX('Policy Characteristics'!A:A,MATCH($C2013,'Policy Characteristics'!$C:$C,0))),"",INDEX('Policy Characteristics'!A:A,MATCH($C2013,'Policy Characteristics'!$C:$C,0)))</f>
        <v>Government Revenue Accounting</v>
      </c>
      <c r="B2013" s="234" t="str">
        <f>IF(ISBLANK(INDEX('Policy Characteristics'!B:B,MATCH($C2013,'Policy Characteristics'!$C:$C,0))),"",INDEX('Policy Characteristics'!B:B,MATCH($C2013,'Policy Characteristics'!$C:$C,0)))</f>
        <v>CCS Subsidy</v>
      </c>
      <c r="C2013" s="76" t="str">
        <f t="shared" si="80"/>
        <v>GRA for CCS Subsidies</v>
      </c>
      <c r="D2013" t="s">
        <v>1202</v>
      </c>
      <c r="F2013" t="s">
        <v>1206</v>
      </c>
      <c r="H2013" s="15">
        <v>2255</v>
      </c>
      <c r="I2013" s="234" t="str">
        <f t="shared" si="79"/>
        <v>Yes</v>
      </c>
      <c r="J2013" s="236" t="str">
        <f>IF(ISBLANK(INDEX('Policy Characteristics'!D:D,MATCH($C2013,'Policy Characteristics'!$C:$C,0))),"",INDEX('Policy Characteristics'!D:D,MATCH($C2013,'Policy Characteristics'!$C:$C,0)))</f>
        <v/>
      </c>
      <c r="K2013" s="76" t="str">
        <f>IF(ISBLANK(INDEX('Policy Characteristics'!E:E,MATCH($C2013,'Policy Characteristics'!$C:$C,0))),"",INDEX('Policy Characteristics'!E:E,MATCH($C2013,'Policy Characteristics'!$C:$C,0)))</f>
        <v>GRA CCS subsidy</v>
      </c>
      <c r="L2013" s="76">
        <f>IF(ISBLANK(INDEX('Policy Characteristics'!F:F,MATCH($C2013,'Policy Characteristics'!$C:$C,0))),"",INDEX('Policy Characteristics'!F:F,MATCH($C2013,'Policy Characteristics'!$C:$C,0)))</f>
        <v>0</v>
      </c>
      <c r="M2013" s="76">
        <f>IF(ISBLANK(INDEX('Policy Characteristics'!G:G,MATCH($C2013,'Policy Characteristics'!$C:$C,0))),"",INDEX('Policy Characteristics'!G:G,MATCH($C2013,'Policy Characteristics'!$C:$C,0)))</f>
        <v>10</v>
      </c>
      <c r="N2013" s="76">
        <f>IF(ISBLANK(INDEX('Policy Characteristics'!H:H,MATCH($C2013,'Policy Characteristics'!$C:$C,0))),"",INDEX('Policy Characteristics'!H:H,MATCH($C2013,'Policy Characteristics'!$C:$C,0)))</f>
        <v>1</v>
      </c>
      <c r="O2013" s="76" t="str">
        <f>IF(ISBLANK(INDEX('Policy Characteristics'!I:I,MATCH($C2013,'Policy Characteristics'!$C:$C,0))),"",INDEX('Policy Characteristics'!I:I,MATCH($C2013,'Policy Characteristics'!$C:$C,0)))</f>
        <v>weight</v>
      </c>
      <c r="P2013" s="76" t="str">
        <f>IF(ISBLANK(INDEX('Policy Characteristics'!J:J,MATCH($C2013,'Policy Characteristics'!$C:$C,0))),"",INDEX('Policy Characteristics'!J:J,MATCH($C2013,'Policy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3" s="76" t="str">
        <f>IF(ISBLANK(INDEX('Policy Characteristics'!K:K,MATCH($C2013,'Policy Characteristics'!$C:$C,0))),"",INDEX('Policy Characteristics'!K:K,MATCH($C2013,'Policy Characteristics'!$C:$C,0)))</f>
        <v>io-model.html</v>
      </c>
      <c r="R2013" s="76" t="str">
        <f>IF(ISBLANK(INDEX('Policy Characteristics'!L:L,MATCH($C2013,'Policy Characteristics'!$C:$C,0))),"",INDEX('Policy Characteristics'!L:L,MATCH($C2013,'Policy Characteristics'!$C:$C,0)))</f>
        <v/>
      </c>
    </row>
    <row r="2014" spans="1:18" x14ac:dyDescent="0.25">
      <c r="A2014" s="76" t="str">
        <f>IF(ISBLANK(INDEX('Policy Characteristics'!A:A,MATCH($C2014,'Policy Characteristics'!$C:$C,0))),"",INDEX('Policy Characteristics'!A:A,MATCH($C2014,'Policy Characteristics'!$C:$C,0)))</f>
        <v>Government Revenue Accounting</v>
      </c>
      <c r="B2014" s="234" t="str">
        <f>IF(ISBLANK(INDEX('Policy Characteristics'!B:B,MATCH($C2014,'Policy Characteristics'!$C:$C,0))),"",INDEX('Policy Characteristics'!B:B,MATCH($C2014,'Policy Characteristics'!$C:$C,0)))</f>
        <v>CCS Subsidy</v>
      </c>
      <c r="C2014" s="76" t="str">
        <f t="shared" si="80"/>
        <v>GRA for CCS Subsidies</v>
      </c>
      <c r="D2014" t="s">
        <v>1203</v>
      </c>
      <c r="F2014" t="s">
        <v>1207</v>
      </c>
      <c r="H2014" s="15">
        <v>2256</v>
      </c>
      <c r="I2014" s="234" t="str">
        <f t="shared" si="79"/>
        <v>Yes</v>
      </c>
      <c r="J2014" s="236" t="str">
        <f>IF(ISBLANK(INDEX('Policy Characteristics'!D:D,MATCH($C2014,'Policy Characteristics'!$C:$C,0))),"",INDEX('Policy Characteristics'!D:D,MATCH($C2014,'Policy Characteristics'!$C:$C,0)))</f>
        <v/>
      </c>
      <c r="K2014" s="76" t="str">
        <f>IF(ISBLANK(INDEX('Policy Characteristics'!E:E,MATCH($C2014,'Policy Characteristics'!$C:$C,0))),"",INDEX('Policy Characteristics'!E:E,MATCH($C2014,'Policy Characteristics'!$C:$C,0)))</f>
        <v>GRA CCS subsidy</v>
      </c>
      <c r="L2014" s="76">
        <f>IF(ISBLANK(INDEX('Policy Characteristics'!F:F,MATCH($C2014,'Policy Characteristics'!$C:$C,0))),"",INDEX('Policy Characteristics'!F:F,MATCH($C2014,'Policy Characteristics'!$C:$C,0)))</f>
        <v>0</v>
      </c>
      <c r="M2014" s="76">
        <f>IF(ISBLANK(INDEX('Policy Characteristics'!G:G,MATCH($C2014,'Policy Characteristics'!$C:$C,0))),"",INDEX('Policy Characteristics'!G:G,MATCH($C2014,'Policy Characteristics'!$C:$C,0)))</f>
        <v>10</v>
      </c>
      <c r="N2014" s="76">
        <f>IF(ISBLANK(INDEX('Policy Characteristics'!H:H,MATCH($C2014,'Policy Characteristics'!$C:$C,0))),"",INDEX('Policy Characteristics'!H:H,MATCH($C2014,'Policy Characteristics'!$C:$C,0)))</f>
        <v>1</v>
      </c>
      <c r="O2014" s="76" t="str">
        <f>IF(ISBLANK(INDEX('Policy Characteristics'!I:I,MATCH($C2014,'Policy Characteristics'!$C:$C,0))),"",INDEX('Policy Characteristics'!I:I,MATCH($C2014,'Policy Characteristics'!$C:$C,0)))</f>
        <v>weight</v>
      </c>
      <c r="P2014" s="76" t="str">
        <f>IF(ISBLANK(INDEX('Policy Characteristics'!J:J,MATCH($C2014,'Policy Characteristics'!$C:$C,0))),"",INDEX('Policy Characteristics'!J:J,MATCH($C2014,'Policy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4" s="76" t="str">
        <f>IF(ISBLANK(INDEX('Policy Characteristics'!K:K,MATCH($C2014,'Policy Characteristics'!$C:$C,0))),"",INDEX('Policy Characteristics'!K:K,MATCH($C2014,'Policy Characteristics'!$C:$C,0)))</f>
        <v>io-model.html</v>
      </c>
      <c r="R2014" s="76" t="str">
        <f>IF(ISBLANK(INDEX('Policy Characteristics'!L:L,MATCH($C2014,'Policy Characteristics'!$C:$C,0))),"",INDEX('Policy Characteristics'!L:L,MATCH($C2014,'Policy Characteristics'!$C:$C,0)))</f>
        <v/>
      </c>
    </row>
    <row r="2015" spans="1:18" x14ac:dyDescent="0.25">
      <c r="A2015" s="76" t="str">
        <f>IF(ISBLANK(INDEX('Policy Characteristics'!A:A,MATCH($C2015,'Policy Characteristics'!$C:$C,0))),"",INDEX('Policy Characteristics'!A:A,MATCH($C2015,'Policy Characteristics'!$C:$C,0)))</f>
        <v>Government Revenue Accounting</v>
      </c>
      <c r="B2015" s="234" t="str">
        <f>IF(ISBLANK(INDEX('Policy Characteristics'!B:B,MATCH($C2015,'Policy Characteristics'!$C:$C,0))),"",INDEX('Policy Characteristics'!B:B,MATCH($C2015,'Policy Characteristics'!$C:$C,0)))</f>
        <v>National Debt Interest</v>
      </c>
      <c r="C2015" t="s">
        <v>1197</v>
      </c>
      <c r="D2015" t="s">
        <v>1199</v>
      </c>
      <c r="F2015" t="s">
        <v>1204</v>
      </c>
      <c r="H2015" s="15">
        <v>580</v>
      </c>
      <c r="I2015" s="238" t="s">
        <v>43</v>
      </c>
      <c r="J2015" s="236" t="str">
        <f>IF(ISBLANK(INDEX('Policy Characteristics'!D:D,MATCH($C2015,'Policy Characteristics'!$C:$C,0))),"",INDEX('Policy Characteristics'!D:D,MATCH($C2015,'Policy Characteristics'!$C:$C,0)))</f>
        <v/>
      </c>
      <c r="K2015" s="76" t="str">
        <f>IF(ISBLANK(INDEX('Policy Characteristics'!E:E,MATCH($C2015,'Policy Characteristics'!$C:$C,0))),"",INDEX('Policy Characteristics'!E:E,MATCH($C2015,'Policy Characteristics'!$C:$C,0)))</f>
        <v>GRA national debt interest</v>
      </c>
      <c r="L2015" s="76">
        <f>IF(ISBLANK(INDEX('Policy Characteristics'!F:F,MATCH($C2015,'Policy Characteristics'!$C:$C,0))),"",INDEX('Policy Characteristics'!F:F,MATCH($C2015,'Policy Characteristics'!$C:$C,0)))</f>
        <v>0</v>
      </c>
      <c r="M2015" s="76">
        <f>IF(ISBLANK(INDEX('Policy Characteristics'!G:G,MATCH($C2015,'Policy Characteristics'!$C:$C,0))),"",INDEX('Policy Characteristics'!G:G,MATCH($C2015,'Policy Characteristics'!$C:$C,0)))</f>
        <v>10</v>
      </c>
      <c r="N2015" s="76">
        <f>IF(ISBLANK(INDEX('Policy Characteristics'!H:H,MATCH($C2015,'Policy Characteristics'!$C:$C,0))),"",INDEX('Policy Characteristics'!H:H,MATCH($C2015,'Policy Characteristics'!$C:$C,0)))</f>
        <v>1</v>
      </c>
      <c r="O2015" s="76" t="str">
        <f>IF(ISBLANK(INDEX('Policy Characteristics'!I:I,MATCH($C2015,'Policy Characteristics'!$C:$C,0))),"",INDEX('Policy Characteristics'!I:I,MATCH($C2015,'Policy Characteristics'!$C:$C,0)))</f>
        <v>weight</v>
      </c>
      <c r="P2015" s="76" t="str">
        <f>IF(ISBLANK(INDEX('Policy Characteristics'!J:J,MATCH($C2015,'Policy Characteristics'!$C:$C,0))),"",INDEX('Policy Characteristics'!J:J,MATCH($C2015,'Policy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5" s="76" t="str">
        <f>IF(ISBLANK(INDEX('Policy Characteristics'!K:K,MATCH($C2015,'Policy Characteristics'!$C:$C,0))),"",INDEX('Policy Characteristics'!K:K,MATCH($C2015,'Policy Characteristics'!$C:$C,0)))</f>
        <v>io-model.html</v>
      </c>
      <c r="R2015" s="76" t="str">
        <f>IF(ISBLANK(INDEX('Policy Characteristics'!L:L,MATCH($C2015,'Policy Characteristics'!$C:$C,0))),"",INDEX('Policy Characteristics'!L:L,MATCH($C2015,'Policy Characteristics'!$C:$C,0)))</f>
        <v/>
      </c>
    </row>
    <row r="2016" spans="1:18" x14ac:dyDescent="0.25">
      <c r="A2016" s="76" t="str">
        <f>IF(ISBLANK(INDEX('Policy Characteristics'!A:A,MATCH($C2016,'Policy Characteristics'!$C:$C,0))),"",INDEX('Policy Characteristics'!A:A,MATCH($C2016,'Policy Characteristics'!$C:$C,0)))</f>
        <v>Government Revenue Accounting</v>
      </c>
      <c r="B2016" s="234" t="str">
        <f>IF(ISBLANK(INDEX('Policy Characteristics'!B:B,MATCH($C2016,'Policy Characteristics'!$C:$C,0))),"",INDEX('Policy Characteristics'!B:B,MATCH($C2016,'Policy Characteristics'!$C:$C,0)))</f>
        <v>National Debt Interest</v>
      </c>
      <c r="C2016" s="76" t="str">
        <f t="shared" ref="C2016:C2019" si="81">C$2015</f>
        <v>GRA for National Debt Interest</v>
      </c>
      <c r="D2016" t="s">
        <v>1200</v>
      </c>
      <c r="F2016" t="s">
        <v>1215</v>
      </c>
      <c r="H2016" s="15">
        <v>581</v>
      </c>
      <c r="I2016" s="234" t="str">
        <f t="shared" ref="I2016:I2019" si="82">I$2015</f>
        <v>Yes</v>
      </c>
      <c r="J2016" s="236" t="str">
        <f>IF(ISBLANK(INDEX('Policy Characteristics'!D:D,MATCH($C2016,'Policy Characteristics'!$C:$C,0))),"",INDEX('Policy Characteristics'!D:D,MATCH($C2016,'Policy Characteristics'!$C:$C,0)))</f>
        <v/>
      </c>
      <c r="K2016" s="76" t="str">
        <f>IF(ISBLANK(INDEX('Policy Characteristics'!E:E,MATCH($C2016,'Policy Characteristics'!$C:$C,0))),"",INDEX('Policy Characteristics'!E:E,MATCH($C2016,'Policy Characteristics'!$C:$C,0)))</f>
        <v>GRA national debt interest</v>
      </c>
      <c r="L2016" s="76">
        <f>IF(ISBLANK(INDEX('Policy Characteristics'!F:F,MATCH($C2016,'Policy Characteristics'!$C:$C,0))),"",INDEX('Policy Characteristics'!F:F,MATCH($C2016,'Policy Characteristics'!$C:$C,0)))</f>
        <v>0</v>
      </c>
      <c r="M2016" s="76">
        <f>IF(ISBLANK(INDEX('Policy Characteristics'!G:G,MATCH($C2016,'Policy Characteristics'!$C:$C,0))),"",INDEX('Policy Characteristics'!G:G,MATCH($C2016,'Policy Characteristics'!$C:$C,0)))</f>
        <v>10</v>
      </c>
      <c r="N2016" s="76">
        <f>IF(ISBLANK(INDEX('Policy Characteristics'!H:H,MATCH($C2016,'Policy Characteristics'!$C:$C,0))),"",INDEX('Policy Characteristics'!H:H,MATCH($C2016,'Policy Characteristics'!$C:$C,0)))</f>
        <v>1</v>
      </c>
      <c r="O2016" s="76" t="str">
        <f>IF(ISBLANK(INDEX('Policy Characteristics'!I:I,MATCH($C2016,'Policy Characteristics'!$C:$C,0))),"",INDEX('Policy Characteristics'!I:I,MATCH($C2016,'Policy Characteristics'!$C:$C,0)))</f>
        <v>weight</v>
      </c>
      <c r="P2016" s="76" t="str">
        <f>IF(ISBLANK(INDEX('Policy Characteristics'!J:J,MATCH($C2016,'Policy Characteristics'!$C:$C,0))),"",INDEX('Policy Characteristics'!J:J,MATCH($C2016,'Policy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6" s="76" t="str">
        <f>IF(ISBLANK(INDEX('Policy Characteristics'!K:K,MATCH($C2016,'Policy Characteristics'!$C:$C,0))),"",INDEX('Policy Characteristics'!K:K,MATCH($C2016,'Policy Characteristics'!$C:$C,0)))</f>
        <v>io-model.html</v>
      </c>
      <c r="R2016" s="76" t="str">
        <f>IF(ISBLANK(INDEX('Policy Characteristics'!L:L,MATCH($C2016,'Policy Characteristics'!$C:$C,0))),"",INDEX('Policy Characteristics'!L:L,MATCH($C2016,'Policy Characteristics'!$C:$C,0)))</f>
        <v/>
      </c>
    </row>
    <row r="2017" spans="1:18" x14ac:dyDescent="0.25">
      <c r="A2017" s="76" t="str">
        <f>IF(ISBLANK(INDEX('Policy Characteristics'!A:A,MATCH($C2017,'Policy Characteristics'!$C:$C,0))),"",INDEX('Policy Characteristics'!A:A,MATCH($C2017,'Policy Characteristics'!$C:$C,0)))</f>
        <v>Government Revenue Accounting</v>
      </c>
      <c r="B2017" s="234" t="str">
        <f>IF(ISBLANK(INDEX('Policy Characteristics'!B:B,MATCH($C2017,'Policy Characteristics'!$C:$C,0))),"",INDEX('Policy Characteristics'!B:B,MATCH($C2017,'Policy Characteristics'!$C:$C,0)))</f>
        <v>National Debt Interest</v>
      </c>
      <c r="C2017" s="76" t="str">
        <f t="shared" si="81"/>
        <v>GRA for National Debt Interest</v>
      </c>
      <c r="D2017" t="s">
        <v>1201</v>
      </c>
      <c r="F2017" t="s">
        <v>1205</v>
      </c>
      <c r="H2017" s="15">
        <v>582</v>
      </c>
      <c r="I2017" s="234" t="str">
        <f t="shared" si="82"/>
        <v>Yes</v>
      </c>
      <c r="J2017" s="236" t="str">
        <f>IF(ISBLANK(INDEX('Policy Characteristics'!D:D,MATCH($C2017,'Policy Characteristics'!$C:$C,0))),"",INDEX('Policy Characteristics'!D:D,MATCH($C2017,'Policy Characteristics'!$C:$C,0)))</f>
        <v/>
      </c>
      <c r="K2017" s="76" t="str">
        <f>IF(ISBLANK(INDEX('Policy Characteristics'!E:E,MATCH($C2017,'Policy Characteristics'!$C:$C,0))),"",INDEX('Policy Characteristics'!E:E,MATCH($C2017,'Policy Characteristics'!$C:$C,0)))</f>
        <v>GRA national debt interest</v>
      </c>
      <c r="L2017" s="76">
        <f>IF(ISBLANK(INDEX('Policy Characteristics'!F:F,MATCH($C2017,'Policy Characteristics'!$C:$C,0))),"",INDEX('Policy Characteristics'!F:F,MATCH($C2017,'Policy Characteristics'!$C:$C,0)))</f>
        <v>0</v>
      </c>
      <c r="M2017" s="76">
        <f>IF(ISBLANK(INDEX('Policy Characteristics'!G:G,MATCH($C2017,'Policy Characteristics'!$C:$C,0))),"",INDEX('Policy Characteristics'!G:G,MATCH($C2017,'Policy Characteristics'!$C:$C,0)))</f>
        <v>10</v>
      </c>
      <c r="N2017" s="76">
        <f>IF(ISBLANK(INDEX('Policy Characteristics'!H:H,MATCH($C2017,'Policy Characteristics'!$C:$C,0))),"",INDEX('Policy Characteristics'!H:H,MATCH($C2017,'Policy Characteristics'!$C:$C,0)))</f>
        <v>1</v>
      </c>
      <c r="O2017" s="76" t="str">
        <f>IF(ISBLANK(INDEX('Policy Characteristics'!I:I,MATCH($C2017,'Policy Characteristics'!$C:$C,0))),"",INDEX('Policy Characteristics'!I:I,MATCH($C2017,'Policy Characteristics'!$C:$C,0)))</f>
        <v>weight</v>
      </c>
      <c r="P2017" s="76" t="str">
        <f>IF(ISBLANK(INDEX('Policy Characteristics'!J:J,MATCH($C2017,'Policy Characteristics'!$C:$C,0))),"",INDEX('Policy Characteristics'!J:J,MATCH($C2017,'Policy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7" s="76" t="str">
        <f>IF(ISBLANK(INDEX('Policy Characteristics'!K:K,MATCH($C2017,'Policy Characteristics'!$C:$C,0))),"",INDEX('Policy Characteristics'!K:K,MATCH($C2017,'Policy Characteristics'!$C:$C,0)))</f>
        <v>io-model.html</v>
      </c>
      <c r="R2017" s="76" t="str">
        <f>IF(ISBLANK(INDEX('Policy Characteristics'!L:L,MATCH($C2017,'Policy Characteristics'!$C:$C,0))),"",INDEX('Policy Characteristics'!L:L,MATCH($C2017,'Policy Characteristics'!$C:$C,0)))</f>
        <v/>
      </c>
    </row>
    <row r="2018" spans="1:18" x14ac:dyDescent="0.25">
      <c r="A2018" s="76" t="str">
        <f>IF(ISBLANK(INDEX('Policy Characteristics'!A:A,MATCH($C2018,'Policy Characteristics'!$C:$C,0))),"",INDEX('Policy Characteristics'!A:A,MATCH($C2018,'Policy Characteristics'!$C:$C,0)))</f>
        <v>Government Revenue Accounting</v>
      </c>
      <c r="B2018" s="234" t="str">
        <f>IF(ISBLANK(INDEX('Policy Characteristics'!B:B,MATCH($C2018,'Policy Characteristics'!$C:$C,0))),"",INDEX('Policy Characteristics'!B:B,MATCH($C2018,'Policy Characteristics'!$C:$C,0)))</f>
        <v>National Debt Interest</v>
      </c>
      <c r="C2018" s="76" t="str">
        <f t="shared" si="81"/>
        <v>GRA for National Debt Interest</v>
      </c>
      <c r="D2018" t="s">
        <v>1202</v>
      </c>
      <c r="F2018" t="s">
        <v>1206</v>
      </c>
      <c r="H2018" s="15">
        <v>583</v>
      </c>
      <c r="I2018" s="234" t="str">
        <f t="shared" si="82"/>
        <v>Yes</v>
      </c>
      <c r="J2018" s="236" t="str">
        <f>IF(ISBLANK(INDEX('Policy Characteristics'!D:D,MATCH($C2018,'Policy Characteristics'!$C:$C,0))),"",INDEX('Policy Characteristics'!D:D,MATCH($C2018,'Policy Characteristics'!$C:$C,0)))</f>
        <v/>
      </c>
      <c r="K2018" s="76" t="str">
        <f>IF(ISBLANK(INDEX('Policy Characteristics'!E:E,MATCH($C2018,'Policy Characteristics'!$C:$C,0))),"",INDEX('Policy Characteristics'!E:E,MATCH($C2018,'Policy Characteristics'!$C:$C,0)))</f>
        <v>GRA national debt interest</v>
      </c>
      <c r="L2018" s="76">
        <f>IF(ISBLANK(INDEX('Policy Characteristics'!F:F,MATCH($C2018,'Policy Characteristics'!$C:$C,0))),"",INDEX('Policy Characteristics'!F:F,MATCH($C2018,'Policy Characteristics'!$C:$C,0)))</f>
        <v>0</v>
      </c>
      <c r="M2018" s="76">
        <f>IF(ISBLANK(INDEX('Policy Characteristics'!G:G,MATCH($C2018,'Policy Characteristics'!$C:$C,0))),"",INDEX('Policy Characteristics'!G:G,MATCH($C2018,'Policy Characteristics'!$C:$C,0)))</f>
        <v>10</v>
      </c>
      <c r="N2018" s="76">
        <f>IF(ISBLANK(INDEX('Policy Characteristics'!H:H,MATCH($C2018,'Policy Characteristics'!$C:$C,0))),"",INDEX('Policy Characteristics'!H:H,MATCH($C2018,'Policy Characteristics'!$C:$C,0)))</f>
        <v>1</v>
      </c>
      <c r="O2018" s="76" t="str">
        <f>IF(ISBLANK(INDEX('Policy Characteristics'!I:I,MATCH($C2018,'Policy Characteristics'!$C:$C,0))),"",INDEX('Policy Characteristics'!I:I,MATCH($C2018,'Policy Characteristics'!$C:$C,0)))</f>
        <v>weight</v>
      </c>
      <c r="P2018" s="76" t="str">
        <f>IF(ISBLANK(INDEX('Policy Characteristics'!J:J,MATCH($C2018,'Policy Characteristics'!$C:$C,0))),"",INDEX('Policy Characteristics'!J:J,MATCH($C2018,'Policy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8" s="76" t="str">
        <f>IF(ISBLANK(INDEX('Policy Characteristics'!K:K,MATCH($C2018,'Policy Characteristics'!$C:$C,0))),"",INDEX('Policy Characteristics'!K:K,MATCH($C2018,'Policy Characteristics'!$C:$C,0)))</f>
        <v>io-model.html</v>
      </c>
      <c r="R2018" s="76" t="str">
        <f>IF(ISBLANK(INDEX('Policy Characteristics'!L:L,MATCH($C2018,'Policy Characteristics'!$C:$C,0))),"",INDEX('Policy Characteristics'!L:L,MATCH($C2018,'Policy Characteristics'!$C:$C,0)))</f>
        <v/>
      </c>
    </row>
    <row r="2019" spans="1:18" x14ac:dyDescent="0.25">
      <c r="A2019" s="76" t="str">
        <f>IF(ISBLANK(INDEX('Policy Characteristics'!A:A,MATCH($C2019,'Policy Characteristics'!$C:$C,0))),"",INDEX('Policy Characteristics'!A:A,MATCH($C2019,'Policy Characteristics'!$C:$C,0)))</f>
        <v>Government Revenue Accounting</v>
      </c>
      <c r="B2019" s="234" t="str">
        <f>IF(ISBLANK(INDEX('Policy Characteristics'!B:B,MATCH($C2019,'Policy Characteristics'!$C:$C,0))),"",INDEX('Policy Characteristics'!B:B,MATCH($C2019,'Policy Characteristics'!$C:$C,0)))</f>
        <v>National Debt Interest</v>
      </c>
      <c r="C2019" s="76" t="str">
        <f t="shared" si="81"/>
        <v>GRA for National Debt Interest</v>
      </c>
      <c r="D2019" t="s">
        <v>1203</v>
      </c>
      <c r="F2019" t="s">
        <v>1207</v>
      </c>
      <c r="H2019" s="15">
        <v>584</v>
      </c>
      <c r="I2019" s="234" t="str">
        <f t="shared" si="82"/>
        <v>Yes</v>
      </c>
      <c r="J2019" s="236" t="str">
        <f>IF(ISBLANK(INDEX('Policy Characteristics'!D:D,MATCH($C2019,'Policy Characteristics'!$C:$C,0))),"",INDEX('Policy Characteristics'!D:D,MATCH($C2019,'Policy Characteristics'!$C:$C,0)))</f>
        <v/>
      </c>
      <c r="K2019" s="76" t="str">
        <f>IF(ISBLANK(INDEX('Policy Characteristics'!E:E,MATCH($C2019,'Policy Characteristics'!$C:$C,0))),"",INDEX('Policy Characteristics'!E:E,MATCH($C2019,'Policy Characteristics'!$C:$C,0)))</f>
        <v>GRA national debt interest</v>
      </c>
      <c r="L2019" s="76">
        <f>IF(ISBLANK(INDEX('Policy Characteristics'!F:F,MATCH($C2019,'Policy Characteristics'!$C:$C,0))),"",INDEX('Policy Characteristics'!F:F,MATCH($C2019,'Policy Characteristics'!$C:$C,0)))</f>
        <v>0</v>
      </c>
      <c r="M2019" s="76">
        <f>IF(ISBLANK(INDEX('Policy Characteristics'!G:G,MATCH($C2019,'Policy Characteristics'!$C:$C,0))),"",INDEX('Policy Characteristics'!G:G,MATCH($C2019,'Policy Characteristics'!$C:$C,0)))</f>
        <v>10</v>
      </c>
      <c r="N2019" s="76">
        <f>IF(ISBLANK(INDEX('Policy Characteristics'!H:H,MATCH($C2019,'Policy Characteristics'!$C:$C,0))),"",INDEX('Policy Characteristics'!H:H,MATCH($C2019,'Policy Characteristics'!$C:$C,0)))</f>
        <v>1</v>
      </c>
      <c r="O2019" s="76" t="str">
        <f>IF(ISBLANK(INDEX('Policy Characteristics'!I:I,MATCH($C2019,'Policy Characteristics'!$C:$C,0))),"",INDEX('Policy Characteristics'!I:I,MATCH($C2019,'Policy Characteristics'!$C:$C,0)))</f>
        <v>weight</v>
      </c>
      <c r="P2019" s="76" t="str">
        <f>IF(ISBLANK(INDEX('Policy Characteristics'!J:J,MATCH($C2019,'Policy Characteristics'!$C:$C,0))),"",INDEX('Policy Characteristics'!J:J,MATCH($C2019,'Policy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9" s="76" t="str">
        <f>IF(ISBLANK(INDEX('Policy Characteristics'!K:K,MATCH($C2019,'Policy Characteristics'!$C:$C,0))),"",INDEX('Policy Characteristics'!K:K,MATCH($C2019,'Policy Characteristics'!$C:$C,0)))</f>
        <v>io-model.html</v>
      </c>
      <c r="R2019" s="76" t="str">
        <f>IF(ISBLANK(INDEX('Policy Characteristics'!L:L,MATCH($C2019,'Policy Characteristics'!$C:$C,0))),"",INDEX('Policy Characteristics'!L:L,MATCH($C2019,'Policy Characteristics'!$C:$C,0)))</f>
        <v/>
      </c>
    </row>
    <row r="2020" spans="1:18" x14ac:dyDescent="0.25">
      <c r="A2020" s="76" t="str">
        <f>IF(ISBLANK(INDEX('Policy Characteristics'!A:A,MATCH($C2020,'Policy Characteristics'!$C:$C,0))),"",INDEX('Policy Characteristics'!A:A,MATCH($C2020,'Policy Characteristics'!$C:$C,0)))</f>
        <v>Government Revenue Accounting</v>
      </c>
      <c r="B2020" s="234" t="str">
        <f>IF(ISBLANK(INDEX('Policy Characteristics'!B:B,MATCH($C2020,'Policy Characteristics'!$C:$C,0))),"",INDEX('Policy Characteristics'!B:B,MATCH($C2020,'Policy Characteristics'!$C:$C,0)))</f>
        <v>Remaining Government Cash Flows</v>
      </c>
      <c r="C2020" t="s">
        <v>1198</v>
      </c>
      <c r="D2020" t="s">
        <v>1199</v>
      </c>
      <c r="F2020" t="s">
        <v>1204</v>
      </c>
      <c r="H2020" s="15">
        <v>585</v>
      </c>
      <c r="I2020" s="238" t="s">
        <v>43</v>
      </c>
      <c r="J2020" s="236" t="str">
        <f>IF(ISBLANK(INDEX('Policy Characteristics'!D:D,MATCH($C2020,'Policy Characteristics'!$C:$C,0))),"",INDEX('Policy Characteristics'!D:D,MATCH($C2020,'Policy Characteristics'!$C:$C,0)))</f>
        <v/>
      </c>
      <c r="K2020" s="76" t="str">
        <f>IF(ISBLANK(INDEX('Policy Characteristics'!E:E,MATCH($C2020,'Policy Characteristics'!$C:$C,0))),"",INDEX('Policy Characteristics'!E:E,MATCH($C2020,'Policy Characteristics'!$C:$C,0)))</f>
        <v>GRA remaining cash flow changes</v>
      </c>
      <c r="L2020" s="76">
        <f>IF(ISBLANK(INDEX('Policy Characteristics'!F:F,MATCH($C2020,'Policy Characteristics'!$C:$C,0))),"",INDEX('Policy Characteristics'!F:F,MATCH($C2020,'Policy Characteristics'!$C:$C,0)))</f>
        <v>0</v>
      </c>
      <c r="M2020" s="76">
        <f>IF(ISBLANK(INDEX('Policy Characteristics'!G:G,MATCH($C2020,'Policy Characteristics'!$C:$C,0))),"",INDEX('Policy Characteristics'!G:G,MATCH($C2020,'Policy Characteristics'!$C:$C,0)))</f>
        <v>10</v>
      </c>
      <c r="N2020" s="76">
        <f>IF(ISBLANK(INDEX('Policy Characteristics'!H:H,MATCH($C2020,'Policy Characteristics'!$C:$C,0))),"",INDEX('Policy Characteristics'!H:H,MATCH($C2020,'Policy Characteristics'!$C:$C,0)))</f>
        <v>1</v>
      </c>
      <c r="O2020" s="76" t="str">
        <f>IF(ISBLANK(INDEX('Policy Characteristics'!I:I,MATCH($C2020,'Policy Characteristics'!$C:$C,0))),"",INDEX('Policy Characteristics'!I:I,MATCH($C2020,'Policy Characteristics'!$C:$C,0)))</f>
        <v>weight</v>
      </c>
      <c r="P2020" s="76" t="str">
        <f>IF(ISBLANK(INDEX('Policy Characteristics'!J:J,MATCH($C2020,'Policy Characteristics'!$C:$C,0))),"",INDEX('Policy Characteristics'!J:J,MATCH($C2020,'Policy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0" s="76" t="str">
        <f>IF(ISBLANK(INDEX('Policy Characteristics'!K:K,MATCH($C2020,'Policy Characteristics'!$C:$C,0))),"",INDEX('Policy Characteristics'!K:K,MATCH($C2020,'Policy Characteristics'!$C:$C,0)))</f>
        <v>io-model.html</v>
      </c>
      <c r="R2020" s="76" t="str">
        <f>IF(ISBLANK(INDEX('Policy Characteristics'!L:L,MATCH($C2020,'Policy Characteristics'!$C:$C,0))),"",INDEX('Policy Characteristics'!L:L,MATCH($C2020,'Policy Characteristics'!$C:$C,0)))</f>
        <v/>
      </c>
    </row>
    <row r="2021" spans="1:18" x14ac:dyDescent="0.25">
      <c r="A2021" s="76" t="str">
        <f>IF(ISBLANK(INDEX('Policy Characteristics'!A:A,MATCH($C2021,'Policy Characteristics'!$C:$C,0))),"",INDEX('Policy Characteristics'!A:A,MATCH($C2021,'Policy Characteristics'!$C:$C,0)))</f>
        <v>Government Revenue Accounting</v>
      </c>
      <c r="B2021" s="234" t="str">
        <f>IF(ISBLANK(INDEX('Policy Characteristics'!B:B,MATCH($C2021,'Policy Characteristics'!$C:$C,0))),"",INDEX('Policy Characteristics'!B:B,MATCH($C2021,'Policy Characteristics'!$C:$C,0)))</f>
        <v>Remaining Government Cash Flows</v>
      </c>
      <c r="C2021" s="76" t="str">
        <f t="shared" ref="C2021:C2024" si="83">C$2020</f>
        <v>GRA for Remaining Government Cash Flow Changes</v>
      </c>
      <c r="D2021" t="s">
        <v>1200</v>
      </c>
      <c r="F2021" t="s">
        <v>1215</v>
      </c>
      <c r="H2021" s="15">
        <v>586</v>
      </c>
      <c r="I2021" s="234" t="str">
        <f t="shared" ref="I2021:I2024" si="84">I$2020</f>
        <v>Yes</v>
      </c>
      <c r="J2021" s="236" t="str">
        <f>IF(ISBLANK(INDEX('Policy Characteristics'!D:D,MATCH($C2021,'Policy Characteristics'!$C:$C,0))),"",INDEX('Policy Characteristics'!D:D,MATCH($C2021,'Policy Characteristics'!$C:$C,0)))</f>
        <v/>
      </c>
      <c r="K2021" s="76" t="str">
        <f>IF(ISBLANK(INDEX('Policy Characteristics'!E:E,MATCH($C2021,'Policy Characteristics'!$C:$C,0))),"",INDEX('Policy Characteristics'!E:E,MATCH($C2021,'Policy Characteristics'!$C:$C,0)))</f>
        <v>GRA remaining cash flow changes</v>
      </c>
      <c r="L2021" s="76">
        <f>IF(ISBLANK(INDEX('Policy Characteristics'!F:F,MATCH($C2021,'Policy Characteristics'!$C:$C,0))),"",INDEX('Policy Characteristics'!F:F,MATCH($C2021,'Policy Characteristics'!$C:$C,0)))</f>
        <v>0</v>
      </c>
      <c r="M2021" s="76">
        <f>IF(ISBLANK(INDEX('Policy Characteristics'!G:G,MATCH($C2021,'Policy Characteristics'!$C:$C,0))),"",INDEX('Policy Characteristics'!G:G,MATCH($C2021,'Policy Characteristics'!$C:$C,0)))</f>
        <v>10</v>
      </c>
      <c r="N2021" s="76">
        <f>IF(ISBLANK(INDEX('Policy Characteristics'!H:H,MATCH($C2021,'Policy Characteristics'!$C:$C,0))),"",INDEX('Policy Characteristics'!H:H,MATCH($C2021,'Policy Characteristics'!$C:$C,0)))</f>
        <v>1</v>
      </c>
      <c r="O2021" s="76" t="str">
        <f>IF(ISBLANK(INDEX('Policy Characteristics'!I:I,MATCH($C2021,'Policy Characteristics'!$C:$C,0))),"",INDEX('Policy Characteristics'!I:I,MATCH($C2021,'Policy Characteristics'!$C:$C,0)))</f>
        <v>weight</v>
      </c>
      <c r="P2021" s="76" t="str">
        <f>IF(ISBLANK(INDEX('Policy Characteristics'!J:J,MATCH($C2021,'Policy Characteristics'!$C:$C,0))),"",INDEX('Policy Characteristics'!J:J,MATCH($C2021,'Policy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1" s="76" t="str">
        <f>IF(ISBLANK(INDEX('Policy Characteristics'!K:K,MATCH($C2021,'Policy Characteristics'!$C:$C,0))),"",INDEX('Policy Characteristics'!K:K,MATCH($C2021,'Policy Characteristics'!$C:$C,0)))</f>
        <v>io-model.html</v>
      </c>
      <c r="R2021" s="76" t="str">
        <f>IF(ISBLANK(INDEX('Policy Characteristics'!L:L,MATCH($C2021,'Policy Characteristics'!$C:$C,0))),"",INDEX('Policy Characteristics'!L:L,MATCH($C2021,'Policy Characteristics'!$C:$C,0)))</f>
        <v/>
      </c>
    </row>
    <row r="2022" spans="1:18" x14ac:dyDescent="0.25">
      <c r="A2022" s="76" t="str">
        <f>IF(ISBLANK(INDEX('Policy Characteristics'!A:A,MATCH($C2022,'Policy Characteristics'!$C:$C,0))),"",INDEX('Policy Characteristics'!A:A,MATCH($C2022,'Policy Characteristics'!$C:$C,0)))</f>
        <v>Government Revenue Accounting</v>
      </c>
      <c r="B2022" s="234" t="str">
        <f>IF(ISBLANK(INDEX('Policy Characteristics'!B:B,MATCH($C2022,'Policy Characteristics'!$C:$C,0))),"",INDEX('Policy Characteristics'!B:B,MATCH($C2022,'Policy Characteristics'!$C:$C,0)))</f>
        <v>Remaining Government Cash Flows</v>
      </c>
      <c r="C2022" s="76" t="str">
        <f t="shared" si="83"/>
        <v>GRA for Remaining Government Cash Flow Changes</v>
      </c>
      <c r="D2022" t="s">
        <v>1201</v>
      </c>
      <c r="F2022" t="s">
        <v>1205</v>
      </c>
      <c r="H2022" s="15">
        <v>587</v>
      </c>
      <c r="I2022" s="234" t="str">
        <f t="shared" si="84"/>
        <v>Yes</v>
      </c>
      <c r="J2022" s="236" t="str">
        <f>IF(ISBLANK(INDEX('Policy Characteristics'!D:D,MATCH($C2022,'Policy Characteristics'!$C:$C,0))),"",INDEX('Policy Characteristics'!D:D,MATCH($C2022,'Policy Characteristics'!$C:$C,0)))</f>
        <v/>
      </c>
      <c r="K2022" s="76" t="str">
        <f>IF(ISBLANK(INDEX('Policy Characteristics'!E:E,MATCH($C2022,'Policy Characteristics'!$C:$C,0))),"",INDEX('Policy Characteristics'!E:E,MATCH($C2022,'Policy Characteristics'!$C:$C,0)))</f>
        <v>GRA remaining cash flow changes</v>
      </c>
      <c r="L2022" s="76">
        <f>IF(ISBLANK(INDEX('Policy Characteristics'!F:F,MATCH($C2022,'Policy Characteristics'!$C:$C,0))),"",INDEX('Policy Characteristics'!F:F,MATCH($C2022,'Policy Characteristics'!$C:$C,0)))</f>
        <v>0</v>
      </c>
      <c r="M2022" s="76">
        <f>IF(ISBLANK(INDEX('Policy Characteristics'!G:G,MATCH($C2022,'Policy Characteristics'!$C:$C,0))),"",INDEX('Policy Characteristics'!G:G,MATCH($C2022,'Policy Characteristics'!$C:$C,0)))</f>
        <v>10</v>
      </c>
      <c r="N2022" s="76">
        <f>IF(ISBLANK(INDEX('Policy Characteristics'!H:H,MATCH($C2022,'Policy Characteristics'!$C:$C,0))),"",INDEX('Policy Characteristics'!H:H,MATCH($C2022,'Policy Characteristics'!$C:$C,0)))</f>
        <v>1</v>
      </c>
      <c r="O2022" s="76" t="str">
        <f>IF(ISBLANK(INDEX('Policy Characteristics'!I:I,MATCH($C2022,'Policy Characteristics'!$C:$C,0))),"",INDEX('Policy Characteristics'!I:I,MATCH($C2022,'Policy Characteristics'!$C:$C,0)))</f>
        <v>weight</v>
      </c>
      <c r="P2022" s="76" t="str">
        <f>IF(ISBLANK(INDEX('Policy Characteristics'!J:J,MATCH($C2022,'Policy Characteristics'!$C:$C,0))),"",INDEX('Policy Characteristics'!J:J,MATCH($C2022,'Policy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2" s="76" t="str">
        <f>IF(ISBLANK(INDEX('Policy Characteristics'!K:K,MATCH($C2022,'Policy Characteristics'!$C:$C,0))),"",INDEX('Policy Characteristics'!K:K,MATCH($C2022,'Policy Characteristics'!$C:$C,0)))</f>
        <v>io-model.html</v>
      </c>
      <c r="R2022" s="76" t="str">
        <f>IF(ISBLANK(INDEX('Policy Characteristics'!L:L,MATCH($C2022,'Policy Characteristics'!$C:$C,0))),"",INDEX('Policy Characteristics'!L:L,MATCH($C2022,'Policy Characteristics'!$C:$C,0)))</f>
        <v/>
      </c>
    </row>
    <row r="2023" spans="1:18" x14ac:dyDescent="0.25">
      <c r="A2023" s="76" t="str">
        <f>IF(ISBLANK(INDEX('Policy Characteristics'!A:A,MATCH($C2023,'Policy Characteristics'!$C:$C,0))),"",INDEX('Policy Characteristics'!A:A,MATCH($C2023,'Policy Characteristics'!$C:$C,0)))</f>
        <v>Government Revenue Accounting</v>
      </c>
      <c r="B2023" s="234" t="str">
        <f>IF(ISBLANK(INDEX('Policy Characteristics'!B:B,MATCH($C2023,'Policy Characteristics'!$C:$C,0))),"",INDEX('Policy Characteristics'!B:B,MATCH($C2023,'Policy Characteristics'!$C:$C,0)))</f>
        <v>Remaining Government Cash Flows</v>
      </c>
      <c r="C2023" s="76" t="str">
        <f t="shared" si="83"/>
        <v>GRA for Remaining Government Cash Flow Changes</v>
      </c>
      <c r="D2023" t="s">
        <v>1202</v>
      </c>
      <c r="F2023" t="s">
        <v>1206</v>
      </c>
      <c r="H2023" s="15">
        <v>588</v>
      </c>
      <c r="I2023" s="234" t="str">
        <f t="shared" si="84"/>
        <v>Yes</v>
      </c>
      <c r="J2023" s="236" t="str">
        <f>IF(ISBLANK(INDEX('Policy Characteristics'!D:D,MATCH($C2023,'Policy Characteristics'!$C:$C,0))),"",INDEX('Policy Characteristics'!D:D,MATCH($C2023,'Policy Characteristics'!$C:$C,0)))</f>
        <v/>
      </c>
      <c r="K2023" s="76" t="str">
        <f>IF(ISBLANK(INDEX('Policy Characteristics'!E:E,MATCH($C2023,'Policy Characteristics'!$C:$C,0))),"",INDEX('Policy Characteristics'!E:E,MATCH($C2023,'Policy Characteristics'!$C:$C,0)))</f>
        <v>GRA remaining cash flow changes</v>
      </c>
      <c r="L2023" s="76">
        <f>IF(ISBLANK(INDEX('Policy Characteristics'!F:F,MATCH($C2023,'Policy Characteristics'!$C:$C,0))),"",INDEX('Policy Characteristics'!F:F,MATCH($C2023,'Policy Characteristics'!$C:$C,0)))</f>
        <v>0</v>
      </c>
      <c r="M2023" s="76">
        <f>IF(ISBLANK(INDEX('Policy Characteristics'!G:G,MATCH($C2023,'Policy Characteristics'!$C:$C,0))),"",INDEX('Policy Characteristics'!G:G,MATCH($C2023,'Policy Characteristics'!$C:$C,0)))</f>
        <v>10</v>
      </c>
      <c r="N2023" s="76">
        <f>IF(ISBLANK(INDEX('Policy Characteristics'!H:H,MATCH($C2023,'Policy Characteristics'!$C:$C,0))),"",INDEX('Policy Characteristics'!H:H,MATCH($C2023,'Policy Characteristics'!$C:$C,0)))</f>
        <v>1</v>
      </c>
      <c r="O2023" s="76" t="str">
        <f>IF(ISBLANK(INDEX('Policy Characteristics'!I:I,MATCH($C2023,'Policy Characteristics'!$C:$C,0))),"",INDEX('Policy Characteristics'!I:I,MATCH($C2023,'Policy Characteristics'!$C:$C,0)))</f>
        <v>weight</v>
      </c>
      <c r="P2023" s="76" t="str">
        <f>IF(ISBLANK(INDEX('Policy Characteristics'!J:J,MATCH($C2023,'Policy Characteristics'!$C:$C,0))),"",INDEX('Policy Characteristics'!J:J,MATCH($C2023,'Policy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3" s="76" t="str">
        <f>IF(ISBLANK(INDEX('Policy Characteristics'!K:K,MATCH($C2023,'Policy Characteristics'!$C:$C,0))),"",INDEX('Policy Characteristics'!K:K,MATCH($C2023,'Policy Characteristics'!$C:$C,0)))</f>
        <v>io-model.html</v>
      </c>
      <c r="R2023" s="76" t="str">
        <f>IF(ISBLANK(INDEX('Policy Characteristics'!L:L,MATCH($C2023,'Policy Characteristics'!$C:$C,0))),"",INDEX('Policy Characteristics'!L:L,MATCH($C2023,'Policy Characteristics'!$C:$C,0)))</f>
        <v/>
      </c>
    </row>
    <row r="2024" spans="1:18" x14ac:dyDescent="0.25">
      <c r="A2024" s="76" t="str">
        <f>IF(ISBLANK(INDEX('Policy Characteristics'!A:A,MATCH($C2024,'Policy Characteristics'!$C:$C,0))),"",INDEX('Policy Characteristics'!A:A,MATCH($C2024,'Policy Characteristics'!$C:$C,0)))</f>
        <v>Government Revenue Accounting</v>
      </c>
      <c r="B2024" s="234" t="str">
        <f>IF(ISBLANK(INDEX('Policy Characteristics'!B:B,MATCH($C2024,'Policy Characteristics'!$C:$C,0))),"",INDEX('Policy Characteristics'!B:B,MATCH($C2024,'Policy Characteristics'!$C:$C,0)))</f>
        <v>Remaining Government Cash Flows</v>
      </c>
      <c r="C2024" s="76" t="str">
        <f t="shared" si="83"/>
        <v>GRA for Remaining Government Cash Flow Changes</v>
      </c>
      <c r="D2024" t="s">
        <v>1203</v>
      </c>
      <c r="F2024" t="s">
        <v>1207</v>
      </c>
      <c r="H2024" s="15">
        <v>589</v>
      </c>
      <c r="I2024" s="234" t="str">
        <f t="shared" si="84"/>
        <v>Yes</v>
      </c>
      <c r="J2024" s="236" t="str">
        <f>IF(ISBLANK(INDEX('Policy Characteristics'!D:D,MATCH($C2024,'Policy Characteristics'!$C:$C,0))),"",INDEX('Policy Characteristics'!D:D,MATCH($C2024,'Policy Characteristics'!$C:$C,0)))</f>
        <v/>
      </c>
      <c r="K2024" s="76" t="str">
        <f>IF(ISBLANK(INDEX('Policy Characteristics'!E:E,MATCH($C2024,'Policy Characteristics'!$C:$C,0))),"",INDEX('Policy Characteristics'!E:E,MATCH($C2024,'Policy Characteristics'!$C:$C,0)))</f>
        <v>GRA remaining cash flow changes</v>
      </c>
      <c r="L2024" s="76">
        <f>IF(ISBLANK(INDEX('Policy Characteristics'!F:F,MATCH($C2024,'Policy Characteristics'!$C:$C,0))),"",INDEX('Policy Characteristics'!F:F,MATCH($C2024,'Policy Characteristics'!$C:$C,0)))</f>
        <v>0</v>
      </c>
      <c r="M2024" s="76">
        <f>IF(ISBLANK(INDEX('Policy Characteristics'!G:G,MATCH($C2024,'Policy Characteristics'!$C:$C,0))),"",INDEX('Policy Characteristics'!G:G,MATCH($C2024,'Policy Characteristics'!$C:$C,0)))</f>
        <v>10</v>
      </c>
      <c r="N2024" s="76">
        <f>IF(ISBLANK(INDEX('Policy Characteristics'!H:H,MATCH($C2024,'Policy Characteristics'!$C:$C,0))),"",INDEX('Policy Characteristics'!H:H,MATCH($C2024,'Policy Characteristics'!$C:$C,0)))</f>
        <v>1</v>
      </c>
      <c r="O2024" s="76" t="str">
        <f>IF(ISBLANK(INDEX('Policy Characteristics'!I:I,MATCH($C2024,'Policy Characteristics'!$C:$C,0))),"",INDEX('Policy Characteristics'!I:I,MATCH($C2024,'Policy Characteristics'!$C:$C,0)))</f>
        <v>weight</v>
      </c>
      <c r="P2024" s="76" t="str">
        <f>IF(ISBLANK(INDEX('Policy Characteristics'!J:J,MATCH($C2024,'Policy Characteristics'!$C:$C,0))),"",INDEX('Policy Characteristics'!J:J,MATCH($C2024,'Policy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4" s="76" t="str">
        <f>IF(ISBLANK(INDEX('Policy Characteristics'!K:K,MATCH($C2024,'Policy Characteristics'!$C:$C,0))),"",INDEX('Policy Characteristics'!K:K,MATCH($C2024,'Policy Characteristics'!$C:$C,0)))</f>
        <v>io-model.html</v>
      </c>
      <c r="R2024" s="76" t="str">
        <f>IF(ISBLANK(INDEX('Policy Characteristics'!L:L,MATCH($C2024,'Policy Characteristics'!$C:$C,0))),"",INDEX('Policy Characteristics'!L:L,MATCH($C2024,'Policy Characteristics'!$C:$C,0)))</f>
        <v/>
      </c>
    </row>
    <row r="2025" spans="1:18" x14ac:dyDescent="0.25">
      <c r="A2025" s="76" t="str">
        <f>IF(ISBLANK(INDEX('Policy Characteristics'!A:A,MATCH($C2025,'Policy Characteristics'!$C:$C,0))),"",INDEX('Policy Characteristics'!A:A,MATCH($C2025,'Policy Characteristics'!$C:$C,0)))</f>
        <v>Control Settings</v>
      </c>
      <c r="B2025" s="234" t="str">
        <f>IF(ISBLANK(INDEX('Policy Characteristics'!B:B,MATCH($C2025,'Policy Characteristics'!$C:$C,0))),"",INDEX('Policy Characteristics'!B:B,MATCH($C2025,'Policy Characteristics'!$C:$C,0)))</f>
        <v>COVID-19 Recession</v>
      </c>
      <c r="C2025" t="s">
        <v>1597</v>
      </c>
      <c r="H2025" s="15">
        <v>543</v>
      </c>
      <c r="I2025" s="238" t="s">
        <v>44</v>
      </c>
      <c r="J2025" s="236" t="str">
        <f>IF(ISBLANK(INDEX('Policy Characteristics'!D:D,MATCH($C2025,'Policy Characteristics'!$C:$C,0))),"",INDEX('Policy Characteristics'!D:D,MATCH($C2025,'Policy Characteristics'!$C:$C,0)))</f>
        <v/>
      </c>
      <c r="K2025" s="76" t="str">
        <f>IF(ISBLANK(INDEX('Policy Characteristics'!E:E,MATCH($C2025,'Policy Characteristics'!$C:$C,0))),"",INDEX('Policy Characteristics'!E:E,MATCH($C2025,'Policy Characteristics'!$C:$C,0)))</f>
        <v>settings exogenous GDP adjustment</v>
      </c>
      <c r="L2025" s="240">
        <f>IF(ISBLANK(INDEX('Policy Characteristics'!F:F,MATCH($C2025,'Policy Characteristics'!$C:$C,0))),"",INDEX('Policy Characteristics'!F:F,MATCH($C2025,'Policy Characteristics'!$C:$C,0)))</f>
        <v>0</v>
      </c>
      <c r="M2025" s="240">
        <f>IF(ISBLANK(INDEX('Policy Characteristics'!G:G,MATCH($C2025,'Policy Characteristics'!$C:$C,0))),"",INDEX('Policy Characteristics'!G:G,MATCH($C2025,'Policy Characteristics'!$C:$C,0)))</f>
        <v>1</v>
      </c>
      <c r="N2025" s="240">
        <f>IF(ISBLANK(INDEX('Policy Characteristics'!H:H,MATCH($C2025,'Policy Characteristics'!$C:$C,0))),"",INDEX('Policy Characteristics'!H:H,MATCH($C2025,'Policy Characteristics'!$C:$C,0)))</f>
        <v>1</v>
      </c>
      <c r="O2025" s="76" t="str">
        <f>IF(ISBLANK(INDEX('Policy Characteristics'!I:I,MATCH($C2025,'Policy Characteristics'!$C:$C,0))),"",INDEX('Policy Characteristics'!I:I,MATCH($C2025,'Policy Characteristics'!$C:$C,0)))</f>
        <v>on/off</v>
      </c>
      <c r="P2025" s="76" t="str">
        <f>IF(ISBLANK(INDEX('Policy Characteristics'!J:J,MATCH($C2025,'Policy Characteristics'!$C:$C,0))),"",INDEX('Policy Characteristics'!J:J,MATCH($C2025,'Policy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2025" s="76" t="str">
        <f>IF(ISBLANK(INDEX('Policy Characteristics'!K:K,MATCH($C2025,'Policy Characteristics'!$C:$C,0))),"",INDEX('Policy Characteristics'!K:K,MATCH($C2025,'Policy Characteristics'!$C:$C,0)))</f>
        <v/>
      </c>
      <c r="R2025" s="76" t="str">
        <f>IF(ISBLANK(INDEX('Policy Characteristics'!L:L,MATCH($C2025,'Policy Characteristics'!$C:$C,0))),"",INDEX('Policy Characteristics'!L:L,MATCH($C2025,'Policy Characteristics'!$C:$C,0)))</f>
        <v/>
      </c>
    </row>
    <row r="2026" spans="1:18" x14ac:dyDescent="0.25">
      <c r="A2026" s="76" t="str">
        <f>IF(ISBLANK(INDEX('Policy Characteristics'!A:A,MATCH($C2026,'Policy Characteristics'!$C:$C,0))),"",INDEX('Policy Characteristics'!A:A,MATCH($C2026,'Policy Characteristics'!$C:$C,0)))</f>
        <v>Control Settings</v>
      </c>
      <c r="B2026" s="234" t="str">
        <f>IF(ISBLANK(INDEX('Policy Characteristics'!B:B,MATCH($C2026,'Policy Characteristics'!$C:$C,0))),"",INDEX('Policy Characteristics'!B:B,MATCH($C2026,'Policy Characteristics'!$C:$C,0)))</f>
        <v>Use 20-Year GWP Values</v>
      </c>
      <c r="C2026" t="s">
        <v>1480</v>
      </c>
      <c r="H2026" s="15">
        <v>1601</v>
      </c>
      <c r="I2026" s="238" t="s">
        <v>44</v>
      </c>
      <c r="J2026" s="236" t="str">
        <f>IF(ISBLANK(INDEX('Policy Characteristics'!D:D,MATCH($C2026,'Policy Characteristics'!$C:$C,0))),"",INDEX('Policy Characteristics'!D:D,MATCH($C2026,'Policy Characteristics'!$C:$C,0)))</f>
        <v/>
      </c>
      <c r="K2026" s="76" t="str">
        <f>IF(ISBLANK(INDEX('Policy Characteristics'!E:E,MATCH($C2026,'Policy Characteristics'!$C:$C,0))),"",INDEX('Policy Characteristics'!E:E,MATCH($C2026,'Policy Characteristics'!$C:$C,0)))</f>
        <v/>
      </c>
      <c r="L2026" s="240">
        <f>IF(ISBLANK(INDEX('Policy Characteristics'!F:F,MATCH($C2026,'Policy Characteristics'!$C:$C,0))),"",INDEX('Policy Characteristics'!F:F,MATCH($C2026,'Policy Characteristics'!$C:$C,0)))</f>
        <v>0</v>
      </c>
      <c r="M2026" s="240">
        <f>IF(ISBLANK(INDEX('Policy Characteristics'!G:G,MATCH($C2026,'Policy Characteristics'!$C:$C,0))),"",INDEX('Policy Characteristics'!G:G,MATCH($C2026,'Policy Characteristics'!$C:$C,0)))</f>
        <v>1</v>
      </c>
      <c r="N2026" s="240">
        <f>IF(ISBLANK(INDEX('Policy Characteristics'!H:H,MATCH($C2026,'Policy Characteristics'!$C:$C,0))),"",INDEX('Policy Characteristics'!H:H,MATCH($C2026,'Policy Characteristics'!$C:$C,0)))</f>
        <v>1</v>
      </c>
      <c r="O2026" s="76" t="str">
        <f>IF(ISBLANK(INDEX('Policy Characteristics'!I:I,MATCH($C2026,'Policy Characteristics'!$C:$C,0))),"",INDEX('Policy Characteristics'!I:I,MATCH($C2026,'Policy Characteristics'!$C:$C,0)))</f>
        <v>on/off</v>
      </c>
      <c r="P2026" s="76" t="str">
        <f>IF(ISBLANK(INDEX('Policy Characteristics'!J:J,MATCH($C2026,'Policy Characteristics'!$C:$C,0))),"",INDEX('Policy Characteristics'!J:J,MATCH($C2026,'Policy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2026" s="76" t="str">
        <f>IF(ISBLANK(INDEX('Policy Characteristics'!K:K,MATCH($C2026,'Policy Characteristics'!$C:$C,0))),"",INDEX('Policy Characteristics'!K:K,MATCH($C2026,'Policy Characteristics'!$C:$C,0)))</f>
        <v/>
      </c>
      <c r="R2026" s="76" t="str">
        <f>IF(ISBLANK(INDEX('Policy Characteristics'!L:L,MATCH($C2026,'Policy Characteristics'!$C:$C,0))),"",INDEX('Policy Characteristics'!L:L,MATCH($C2026,'Policy Characteristics'!$C:$C,0)))</f>
        <v/>
      </c>
    </row>
  </sheetData>
  <conditionalFormatting sqref="I1:I1970">
    <cfRule type="containsText" dxfId="6" priority="1" operator="containsText" text="No">
      <formula>NOT(ISERROR(SEARCH("No",I1)))</formula>
    </cfRule>
  </conditionalFormatting>
  <conditionalFormatting sqref="I1975 I1980 I1990 I1995 I2000 I2005 I2015 I2020">
    <cfRule type="containsText" dxfId="5" priority="5" operator="containsText" text="No">
      <formula>NOT(ISERROR(SEARCH("No",I1975)))</formula>
    </cfRule>
  </conditionalFormatting>
  <conditionalFormatting sqref="I1985">
    <cfRule type="containsText" dxfId="4" priority="3" operator="containsText" text="No">
      <formula>NOT(ISERROR(SEARCH("No",I1985)))</formula>
    </cfRule>
  </conditionalFormatting>
  <conditionalFormatting sqref="I2010">
    <cfRule type="containsText" dxfId="3" priority="2" operator="containsText" text="No">
      <formula>NOT(ISERROR(SEARCH("No",I2010)))</formula>
    </cfRule>
  </conditionalFormatting>
  <conditionalFormatting sqref="I2025:I2026 I2030:I1048576">
    <cfRule type="containsText" dxfId="2" priority="4" operator="containsText" text="No">
      <formula>NOT(ISERROR(SEARCH("No",I2025)))</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workbookViewId="0">
      <selection sqref="A1:B1"/>
    </sheetView>
  </sheetViews>
  <sheetFormatPr defaultColWidth="9.140625" defaultRowHeight="15" x14ac:dyDescent="0.25"/>
  <cols>
    <col min="1" max="1" width="43" customWidth="1"/>
    <col min="2" max="2" width="76.85546875" customWidth="1"/>
  </cols>
  <sheetData>
    <row r="1" spans="1:2" x14ac:dyDescent="0.25">
      <c r="A1" s="265" t="s">
        <v>1054</v>
      </c>
      <c r="B1" s="265"/>
    </row>
    <row r="2" spans="1:2" x14ac:dyDescent="0.25">
      <c r="A2" s="66" t="s">
        <v>1055</v>
      </c>
      <c r="B2" s="66" t="s">
        <v>1056</v>
      </c>
    </row>
    <row r="3" spans="1:2" x14ac:dyDescent="0.25">
      <c r="A3" s="67" t="s">
        <v>350</v>
      </c>
      <c r="B3" t="str">
        <f>A3</f>
        <v>million metric tons / year</v>
      </c>
    </row>
    <row r="4" spans="1:2" x14ac:dyDescent="0.25">
      <c r="A4" s="67" t="s">
        <v>1652</v>
      </c>
      <c r="B4" t="str">
        <f>A4</f>
        <v>million metric tons</v>
      </c>
    </row>
    <row r="5" spans="1:2" x14ac:dyDescent="0.25">
      <c r="A5" s="67" t="s">
        <v>1845</v>
      </c>
      <c r="B5" t="str">
        <f>A5</f>
        <v>g CO2e / 2023 dollar</v>
      </c>
    </row>
    <row r="6" spans="1:2" x14ac:dyDescent="0.25">
      <c r="A6" s="68" t="s">
        <v>563</v>
      </c>
      <c r="B6" t="str">
        <f t="shared" ref="B6:B46" si="0">A6</f>
        <v>thousand metric tons / year</v>
      </c>
    </row>
    <row r="7" spans="1:2" x14ac:dyDescent="0.25">
      <c r="A7" s="68" t="s">
        <v>1846</v>
      </c>
      <c r="B7" t="str">
        <f>A7</f>
        <v>g CO2 / 2023 dollar</v>
      </c>
    </row>
    <row r="8" spans="1:2" ht="30" x14ac:dyDescent="0.25">
      <c r="A8" s="68" t="s">
        <v>1847</v>
      </c>
      <c r="B8" t="str">
        <f t="shared" si="0"/>
        <v>2023 dollars / metric ton CO2e abated, Annual average abatement (million metric tons CO2e)</v>
      </c>
    </row>
    <row r="9" spans="1:2" x14ac:dyDescent="0.25">
      <c r="A9" s="68" t="s">
        <v>1848</v>
      </c>
      <c r="B9" t="str">
        <f t="shared" si="0"/>
        <v>billion 2023 dollars / year</v>
      </c>
    </row>
    <row r="10" spans="1:2" x14ac:dyDescent="0.25">
      <c r="A10" s="68" t="s">
        <v>1849</v>
      </c>
      <c r="B10" t="str">
        <f t="shared" si="0"/>
        <v>billion 2023 dollars</v>
      </c>
    </row>
    <row r="11" spans="1:2" x14ac:dyDescent="0.25">
      <c r="A11" s="68" t="s">
        <v>1096</v>
      </c>
      <c r="B11" t="str">
        <f t="shared" si="0"/>
        <v>jobs</v>
      </c>
    </row>
    <row r="12" spans="1:2" x14ac:dyDescent="0.25">
      <c r="A12" s="68" t="s">
        <v>1138</v>
      </c>
      <c r="B12" t="str">
        <f t="shared" si="0"/>
        <v>incidents / year</v>
      </c>
    </row>
    <row r="13" spans="1:2" x14ac:dyDescent="0.25">
      <c r="A13" s="68" t="s">
        <v>1115</v>
      </c>
      <c r="B13" t="str">
        <f t="shared" si="0"/>
        <v>% change</v>
      </c>
    </row>
    <row r="14" spans="1:2" x14ac:dyDescent="0.25">
      <c r="A14" s="68" t="s">
        <v>1850</v>
      </c>
      <c r="B14" t="str">
        <f t="shared" si="0"/>
        <v>2023 dollars / employee-year</v>
      </c>
    </row>
    <row r="15" spans="1:2" x14ac:dyDescent="0.25">
      <c r="A15" s="68" t="s">
        <v>351</v>
      </c>
      <c r="B15" t="str">
        <f t="shared" si="0"/>
        <v>lives / year</v>
      </c>
    </row>
    <row r="16" spans="1:2" x14ac:dyDescent="0.25">
      <c r="A16" s="68" t="s">
        <v>352</v>
      </c>
      <c r="B16" t="str">
        <f t="shared" si="0"/>
        <v>terawatt-hours (TWh) / year</v>
      </c>
    </row>
    <row r="17" spans="1:2" x14ac:dyDescent="0.25">
      <c r="A17" s="68" t="s">
        <v>1730</v>
      </c>
      <c r="B17" t="str">
        <f t="shared" si="0"/>
        <v>terawatt-hours (TWh)</v>
      </c>
    </row>
    <row r="18" spans="1:2" x14ac:dyDescent="0.25">
      <c r="A18" s="68" t="s">
        <v>1524</v>
      </c>
      <c r="B18" t="str">
        <f t="shared" si="0"/>
        <v>%</v>
      </c>
    </row>
    <row r="19" spans="1:2" x14ac:dyDescent="0.25">
      <c r="A19" s="68" t="s">
        <v>1525</v>
      </c>
      <c r="B19" t="str">
        <f t="shared" si="0"/>
        <v>metric tons CO2e / megawatt-hour (MWh)</v>
      </c>
    </row>
    <row r="20" spans="1:2" x14ac:dyDescent="0.25">
      <c r="A20" s="68" t="s">
        <v>1851</v>
      </c>
      <c r="B20" t="str">
        <f t="shared" si="0"/>
        <v>kilowatt-hour / 2023 dollar</v>
      </c>
    </row>
    <row r="21" spans="1:2" x14ac:dyDescent="0.25">
      <c r="A21" s="68" t="s">
        <v>353</v>
      </c>
      <c r="B21" t="str">
        <f t="shared" si="0"/>
        <v>gigawatts (GW) / year</v>
      </c>
    </row>
    <row r="22" spans="1:2" x14ac:dyDescent="0.25">
      <c r="A22" s="68" t="s">
        <v>1852</v>
      </c>
      <c r="B22" t="str">
        <f t="shared" si="0"/>
        <v>2023 dollars / megawatt-hour (MWh)</v>
      </c>
    </row>
    <row r="23" spans="1:2" x14ac:dyDescent="0.25">
      <c r="A23" s="68" t="s">
        <v>702</v>
      </c>
      <c r="B23" t="str">
        <f t="shared" si="0"/>
        <v>cubic km / yr</v>
      </c>
    </row>
    <row r="24" spans="1:2" x14ac:dyDescent="0.25">
      <c r="A24" s="68" t="s">
        <v>622</v>
      </c>
      <c r="B24" t="str">
        <f t="shared" si="0"/>
        <v>trillion passenger-miles / year</v>
      </c>
    </row>
    <row r="25" spans="1:2" x14ac:dyDescent="0.25">
      <c r="A25" s="68" t="s">
        <v>623</v>
      </c>
      <c r="B25" t="str">
        <f t="shared" si="0"/>
        <v>trillion freight ton-miles / year</v>
      </c>
    </row>
    <row r="26" spans="1:2" x14ac:dyDescent="0.25">
      <c r="A26" s="68" t="s">
        <v>473</v>
      </c>
      <c r="B26" t="str">
        <f t="shared" si="0"/>
        <v>million vehicles / year</v>
      </c>
    </row>
    <row r="27" spans="1:2" x14ac:dyDescent="0.25">
      <c r="A27" s="68" t="s">
        <v>600</v>
      </c>
      <c r="B27" t="str">
        <f t="shared" si="0"/>
        <v>thousand vehicles / year</v>
      </c>
    </row>
    <row r="28" spans="1:2" x14ac:dyDescent="0.25">
      <c r="A28" s="68" t="s">
        <v>599</v>
      </c>
      <c r="B28" t="str">
        <f t="shared" si="0"/>
        <v>million vehicles</v>
      </c>
    </row>
    <row r="29" spans="1:2" x14ac:dyDescent="0.25">
      <c r="A29" s="68" t="s">
        <v>632</v>
      </c>
      <c r="B29" t="str">
        <f t="shared" si="0"/>
        <v>thousand vehicles</v>
      </c>
    </row>
    <row r="30" spans="1:2" x14ac:dyDescent="0.25">
      <c r="A30" s="68" t="s">
        <v>455</v>
      </c>
      <c r="B30" t="str">
        <f t="shared" si="0"/>
        <v>quads / year</v>
      </c>
    </row>
    <row r="31" spans="1:2" x14ac:dyDescent="0.25">
      <c r="A31" s="68" t="s">
        <v>1853</v>
      </c>
      <c r="B31" t="str">
        <f>A31</f>
        <v>thousand BTU / 2023 dollar</v>
      </c>
    </row>
    <row r="32" spans="1:2" x14ac:dyDescent="0.25">
      <c r="A32" s="68" t="s">
        <v>605</v>
      </c>
      <c r="B32" t="str">
        <f t="shared" si="0"/>
        <v>millions of short tons / year</v>
      </c>
    </row>
    <row r="33" spans="1:2" x14ac:dyDescent="0.25">
      <c r="A33" s="68" t="s">
        <v>606</v>
      </c>
      <c r="B33" t="str">
        <f t="shared" si="0"/>
        <v>trillion cubic feet / year</v>
      </c>
    </row>
    <row r="34" spans="1:2" x14ac:dyDescent="0.25">
      <c r="A34" s="68" t="s">
        <v>1494</v>
      </c>
      <c r="B34" t="str">
        <f t="shared" si="0"/>
        <v>million barrels of oil / year</v>
      </c>
    </row>
    <row r="35" spans="1:2" x14ac:dyDescent="0.25">
      <c r="A35" s="68" t="s">
        <v>874</v>
      </c>
      <c r="B35" t="str">
        <f t="shared" si="0"/>
        <v>million gallons / year</v>
      </c>
    </row>
    <row r="36" spans="1:2" x14ac:dyDescent="0.25">
      <c r="A36" s="68" t="s">
        <v>667</v>
      </c>
      <c r="B36" t="str">
        <f t="shared" si="0"/>
        <v>trillion BTU / year</v>
      </c>
    </row>
    <row r="37" spans="1:2" x14ac:dyDescent="0.25">
      <c r="A37" s="68" t="s">
        <v>1854</v>
      </c>
      <c r="B37" t="str">
        <f t="shared" si="0"/>
        <v>2023 dollars / short ton</v>
      </c>
    </row>
    <row r="38" spans="1:2" x14ac:dyDescent="0.25">
      <c r="A38" s="68" t="s">
        <v>1855</v>
      </c>
      <c r="B38" t="str">
        <f t="shared" si="0"/>
        <v>2023 dollars / thousand cubic feet</v>
      </c>
    </row>
    <row r="39" spans="1:2" x14ac:dyDescent="0.25">
      <c r="A39" s="68" t="s">
        <v>1856</v>
      </c>
      <c r="B39" t="str">
        <f t="shared" si="0"/>
        <v>2023 dollars / gallon</v>
      </c>
    </row>
    <row r="40" spans="1:2" x14ac:dyDescent="0.25">
      <c r="A40" s="68" t="s">
        <v>1857</v>
      </c>
      <c r="B40" t="str">
        <f t="shared" si="0"/>
        <v>2023 dollars / barrel of oil</v>
      </c>
    </row>
    <row r="41" spans="1:2" x14ac:dyDescent="0.25">
      <c r="A41" s="68" t="s">
        <v>1858</v>
      </c>
      <c r="B41" t="str">
        <f t="shared" si="0"/>
        <v>2023 dollars / kg</v>
      </c>
    </row>
    <row r="42" spans="1:2" x14ac:dyDescent="0.25">
      <c r="A42" s="68" t="s">
        <v>1859</v>
      </c>
      <c r="B42" t="str">
        <f t="shared" si="0"/>
        <v>2023 dollars / kilowatt-hour (kWh)</v>
      </c>
    </row>
    <row r="43" spans="1:2" x14ac:dyDescent="0.25">
      <c r="A43" s="68" t="s">
        <v>1852</v>
      </c>
      <c r="B43" t="str">
        <f t="shared" ref="B43" si="1">A43</f>
        <v>2023 dollars / megawatt-hour (MWh)</v>
      </c>
    </row>
    <row r="44" spans="1:2" ht="30" x14ac:dyDescent="0.25">
      <c r="A44" s="68" t="s">
        <v>1483</v>
      </c>
      <c r="B44" t="str">
        <f t="shared" si="0"/>
        <v>cost of eqpt. to capture 1 metric ton CO2e/yr (2020 dollars)</v>
      </c>
    </row>
    <row r="45" spans="1:2" x14ac:dyDescent="0.25">
      <c r="A45" s="68" t="s">
        <v>1860</v>
      </c>
      <c r="B45" t="str">
        <f t="shared" si="0"/>
        <v>million 2023 dollars / megawatt (MW)</v>
      </c>
    </row>
    <row r="46" spans="1:2" ht="30" x14ac:dyDescent="0.25">
      <c r="A46" s="68" t="s">
        <v>1861</v>
      </c>
      <c r="B46" t="str">
        <f t="shared" si="0"/>
        <v>cost of eqpt. to produce 1 kg H2/yr (2023 dollars)</v>
      </c>
    </row>
    <row r="48" spans="1:2" x14ac:dyDescent="0.25">
      <c r="A48" s="265" t="s">
        <v>1058</v>
      </c>
      <c r="B48" s="265"/>
    </row>
    <row r="49" spans="1:2" x14ac:dyDescent="0.25">
      <c r="A49" s="66" t="s">
        <v>1055</v>
      </c>
      <c r="B49" s="66" t="s">
        <v>1056</v>
      </c>
    </row>
    <row r="50" spans="1:2" x14ac:dyDescent="0.25">
      <c r="A50" s="38" t="s">
        <v>137</v>
      </c>
      <c r="B50" t="str">
        <f t="shared" ref="B50:B51" si="2">A50</f>
        <v>$/metric ton CO2e</v>
      </c>
    </row>
    <row r="51" spans="1:2" x14ac:dyDescent="0.25">
      <c r="A51" s="38" t="s">
        <v>139</v>
      </c>
      <c r="B51" t="str">
        <f t="shared" si="2"/>
        <v>$/MWh</v>
      </c>
    </row>
    <row r="62" spans="1:2" x14ac:dyDescent="0.25">
      <c r="A62" s="1"/>
    </row>
  </sheetData>
  <mergeCells count="2">
    <mergeCell ref="A1:B1"/>
    <mergeCell ref="A48:B48"/>
  </mergeCells>
  <phoneticPr fontId="86"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4"/>
  <sheetViews>
    <sheetView workbookViewId="0">
      <selection activeCell="G98" sqref="G98"/>
    </sheetView>
  </sheetViews>
  <sheetFormatPr defaultColWidth="9.140625" defaultRowHeight="15" x14ac:dyDescent="0.25"/>
  <cols>
    <col min="1" max="1" width="37.42578125" customWidth="1"/>
    <col min="2" max="2" width="27.42578125" customWidth="1"/>
    <col min="3" max="3" width="9" customWidth="1"/>
    <col min="4" max="6" width="9.5703125" customWidth="1"/>
    <col min="7" max="7" width="50.42578125" customWidth="1"/>
    <col min="8" max="8" width="26.5703125" customWidth="1"/>
    <col min="9" max="10" width="34.42578125" customWidth="1"/>
  </cols>
  <sheetData>
    <row r="1" spans="1:10" s="4" customFormat="1" x14ac:dyDescent="0.25">
      <c r="A1" s="139" t="s">
        <v>554</v>
      </c>
      <c r="B1" s="140" t="s">
        <v>555</v>
      </c>
      <c r="C1" s="141" t="s">
        <v>1057</v>
      </c>
      <c r="D1" s="140" t="s">
        <v>60</v>
      </c>
      <c r="E1" s="140" t="s">
        <v>62</v>
      </c>
      <c r="F1" s="140" t="s">
        <v>437</v>
      </c>
      <c r="G1" s="140" t="s">
        <v>61</v>
      </c>
      <c r="H1" s="140" t="s">
        <v>564</v>
      </c>
      <c r="I1" s="142" t="s">
        <v>301</v>
      </c>
      <c r="J1" s="98" t="s">
        <v>1740</v>
      </c>
    </row>
    <row r="2" spans="1:10" x14ac:dyDescent="0.25">
      <c r="A2" s="143" t="s">
        <v>569</v>
      </c>
      <c r="B2" t="s">
        <v>570</v>
      </c>
      <c r="C2" s="15">
        <v>1</v>
      </c>
      <c r="D2" t="s">
        <v>63</v>
      </c>
      <c r="E2" t="s">
        <v>64</v>
      </c>
      <c r="F2" t="str">
        <f>UnitControlCenter!$B$3</f>
        <v>million metric tons / year</v>
      </c>
      <c r="G2" t="s">
        <v>173</v>
      </c>
      <c r="J2" t="s">
        <v>1746</v>
      </c>
    </row>
    <row r="3" spans="1:10" x14ac:dyDescent="0.25">
      <c r="A3" s="143" t="s">
        <v>569</v>
      </c>
      <c r="B3" t="s">
        <v>571</v>
      </c>
      <c r="C3" s="80">
        <v>1</v>
      </c>
      <c r="D3" s="143" t="s">
        <v>63</v>
      </c>
      <c r="E3" s="143" t="s">
        <v>64</v>
      </c>
      <c r="F3" t="str">
        <f>UnitControlCenter!$B$3</f>
        <v>million metric tons / year</v>
      </c>
      <c r="G3" t="s">
        <v>553</v>
      </c>
    </row>
    <row r="4" spans="1:10" x14ac:dyDescent="0.25">
      <c r="A4" s="143" t="s">
        <v>569</v>
      </c>
      <c r="B4" t="s">
        <v>1650</v>
      </c>
      <c r="C4" s="15">
        <v>1</v>
      </c>
      <c r="D4" t="s">
        <v>63</v>
      </c>
      <c r="E4" t="s">
        <v>64</v>
      </c>
      <c r="F4" t="str">
        <f>UnitControlCenter!B4</f>
        <v>million metric tons</v>
      </c>
      <c r="G4" t="s">
        <v>1653</v>
      </c>
      <c r="J4" t="s">
        <v>1747</v>
      </c>
    </row>
    <row r="5" spans="1:10" x14ac:dyDescent="0.25">
      <c r="A5" s="143" t="s">
        <v>569</v>
      </c>
      <c r="B5" t="s">
        <v>1651</v>
      </c>
      <c r="C5" s="80">
        <v>1</v>
      </c>
      <c r="D5" s="143" t="s">
        <v>63</v>
      </c>
      <c r="E5" s="143" t="s">
        <v>64</v>
      </c>
      <c r="F5" t="str">
        <f>UnitControlCenter!B4</f>
        <v>million metric tons</v>
      </c>
      <c r="G5" t="s">
        <v>1654</v>
      </c>
    </row>
    <row r="6" spans="1:10" x14ac:dyDescent="0.25">
      <c r="A6" s="143" t="s">
        <v>569</v>
      </c>
      <c r="B6" s="143" t="s">
        <v>572</v>
      </c>
      <c r="C6" s="15">
        <v>1</v>
      </c>
      <c r="D6" t="s">
        <v>65</v>
      </c>
      <c r="E6" t="s">
        <v>66</v>
      </c>
      <c r="F6" t="str">
        <f>UnitControlCenter!$B$3</f>
        <v>million metric tons / year</v>
      </c>
      <c r="G6" t="s">
        <v>1035</v>
      </c>
      <c r="H6" t="s">
        <v>1036</v>
      </c>
      <c r="I6" t="s">
        <v>1037</v>
      </c>
    </row>
    <row r="7" spans="1:10" x14ac:dyDescent="0.25">
      <c r="A7" s="143" t="s">
        <v>569</v>
      </c>
      <c r="B7" s="143" t="s">
        <v>573</v>
      </c>
      <c r="C7" s="15">
        <v>1</v>
      </c>
      <c r="D7" t="s">
        <v>65</v>
      </c>
      <c r="E7" t="s">
        <v>66</v>
      </c>
      <c r="F7" t="str">
        <f>UnitControlCenter!$B$3</f>
        <v>million metric tons / year</v>
      </c>
      <c r="G7" t="s">
        <v>1038</v>
      </c>
      <c r="H7" t="s">
        <v>1039</v>
      </c>
      <c r="I7" t="s">
        <v>1040</v>
      </c>
    </row>
    <row r="8" spans="1:10" x14ac:dyDescent="0.25">
      <c r="A8" s="143" t="s">
        <v>569</v>
      </c>
      <c r="B8" s="143" t="s">
        <v>574</v>
      </c>
      <c r="C8" s="15">
        <v>1</v>
      </c>
      <c r="D8" t="s">
        <v>65</v>
      </c>
      <c r="E8" t="s">
        <v>66</v>
      </c>
      <c r="F8" t="str">
        <f>UnitControlCenter!$B$3</f>
        <v>million metric tons / year</v>
      </c>
      <c r="G8" t="s">
        <v>842</v>
      </c>
      <c r="H8" t="s">
        <v>843</v>
      </c>
      <c r="I8" t="s">
        <v>844</v>
      </c>
    </row>
    <row r="9" spans="1:10" x14ac:dyDescent="0.25">
      <c r="A9" s="143" t="s">
        <v>569</v>
      </c>
      <c r="B9" s="143" t="s">
        <v>1106</v>
      </c>
      <c r="C9" s="15">
        <v>0</v>
      </c>
      <c r="D9" t="s">
        <v>63</v>
      </c>
      <c r="E9" t="s">
        <v>64</v>
      </c>
      <c r="F9" t="str">
        <f>UnitControlCenter!$B$5</f>
        <v>g CO2e / 2023 dollar</v>
      </c>
      <c r="G9" t="s">
        <v>1060</v>
      </c>
    </row>
    <row r="10" spans="1:10" x14ac:dyDescent="0.25">
      <c r="A10" s="143" t="s">
        <v>569</v>
      </c>
      <c r="B10" s="143" t="s">
        <v>131</v>
      </c>
      <c r="C10" s="15">
        <v>1</v>
      </c>
      <c r="D10" t="s">
        <v>63</v>
      </c>
      <c r="E10" t="s">
        <v>64</v>
      </c>
      <c r="F10" t="str">
        <f>UnitControlCenter!$B$3</f>
        <v>million metric tons / year</v>
      </c>
      <c r="G10" t="s">
        <v>672</v>
      </c>
    </row>
    <row r="11" spans="1:10" x14ac:dyDescent="0.25">
      <c r="A11" s="143" t="s">
        <v>569</v>
      </c>
      <c r="B11" s="143" t="s">
        <v>670</v>
      </c>
      <c r="C11" s="15">
        <v>1</v>
      </c>
      <c r="D11" t="s">
        <v>63</v>
      </c>
      <c r="E11" t="s">
        <v>64</v>
      </c>
      <c r="F11" t="str">
        <f>UnitControlCenter!$B$3</f>
        <v>million metric tons / year</v>
      </c>
      <c r="G11" t="s">
        <v>673</v>
      </c>
    </row>
    <row r="12" spans="1:10" x14ac:dyDescent="0.25">
      <c r="A12" s="143" t="s">
        <v>569</v>
      </c>
      <c r="B12" s="143" t="s">
        <v>728</v>
      </c>
      <c r="C12" s="15">
        <v>1</v>
      </c>
      <c r="D12" t="s">
        <v>63</v>
      </c>
      <c r="E12" t="s">
        <v>64</v>
      </c>
      <c r="F12" t="str">
        <f>UnitControlCenter!$B$3</f>
        <v>million metric tons / year</v>
      </c>
      <c r="G12" t="s">
        <v>736</v>
      </c>
    </row>
    <row r="13" spans="1:10" x14ac:dyDescent="0.25">
      <c r="A13" s="143" t="s">
        <v>569</v>
      </c>
      <c r="B13" s="143" t="s">
        <v>93</v>
      </c>
      <c r="C13" s="15">
        <v>1</v>
      </c>
      <c r="D13" t="s">
        <v>63</v>
      </c>
      <c r="E13" t="s">
        <v>64</v>
      </c>
      <c r="F13" t="str">
        <f>UnitControlCenter!$B$3</f>
        <v>million metric tons / year</v>
      </c>
      <c r="G13" t="s">
        <v>674</v>
      </c>
    </row>
    <row r="14" spans="1:10" x14ac:dyDescent="0.25">
      <c r="A14" s="143" t="s">
        <v>569</v>
      </c>
      <c r="B14" s="143" t="s">
        <v>9</v>
      </c>
      <c r="C14" s="15">
        <v>1</v>
      </c>
      <c r="D14" t="s">
        <v>63</v>
      </c>
      <c r="E14" t="s">
        <v>64</v>
      </c>
      <c r="F14" t="str">
        <f>UnitControlCenter!$B$3</f>
        <v>million metric tons / year</v>
      </c>
      <c r="G14" t="s">
        <v>693</v>
      </c>
    </row>
    <row r="15" spans="1:10" x14ac:dyDescent="0.25">
      <c r="A15" s="143" t="s">
        <v>569</v>
      </c>
      <c r="B15" s="143" t="s">
        <v>671</v>
      </c>
      <c r="C15" s="15">
        <v>1</v>
      </c>
      <c r="D15" t="s">
        <v>63</v>
      </c>
      <c r="E15" t="s">
        <v>64</v>
      </c>
      <c r="F15" t="str">
        <f>UnitControlCenter!$B$3</f>
        <v>million metric tons / year</v>
      </c>
      <c r="G15" t="s">
        <v>675</v>
      </c>
    </row>
    <row r="16" spans="1:10" x14ac:dyDescent="0.25">
      <c r="A16" s="143" t="s">
        <v>569</v>
      </c>
      <c r="B16" s="143" t="s">
        <v>4</v>
      </c>
      <c r="C16" s="15">
        <v>1</v>
      </c>
      <c r="D16" t="s">
        <v>63</v>
      </c>
      <c r="E16" t="s">
        <v>64</v>
      </c>
      <c r="F16" t="str">
        <f>UnitControlCenter!$B$3</f>
        <v>million metric tons / year</v>
      </c>
      <c r="G16" t="s">
        <v>676</v>
      </c>
    </row>
    <row r="17" spans="1:10" x14ac:dyDescent="0.25">
      <c r="A17" s="143" t="s">
        <v>569</v>
      </c>
      <c r="B17" s="143" t="s">
        <v>680</v>
      </c>
      <c r="C17" s="15">
        <v>1</v>
      </c>
      <c r="D17" t="s">
        <v>63</v>
      </c>
      <c r="E17" t="s">
        <v>64</v>
      </c>
      <c r="F17" t="str">
        <f>UnitControlCenter!$B$3</f>
        <v>million metric tons / year</v>
      </c>
      <c r="G17" t="s">
        <v>677</v>
      </c>
    </row>
    <row r="18" spans="1:10" ht="15.75" thickBot="1" x14ac:dyDescent="0.3">
      <c r="A18" s="144" t="s">
        <v>569</v>
      </c>
      <c r="B18" s="144" t="s">
        <v>1862</v>
      </c>
      <c r="C18" s="145">
        <v>1</v>
      </c>
      <c r="D18" s="146" t="s">
        <v>65</v>
      </c>
      <c r="E18" s="146" t="s">
        <v>66</v>
      </c>
      <c r="F18" s="146" t="s">
        <v>350</v>
      </c>
      <c r="G18" s="146" t="s">
        <v>1863</v>
      </c>
      <c r="H18" s="146" t="s">
        <v>1896</v>
      </c>
      <c r="I18" s="146" t="s">
        <v>1864</v>
      </c>
      <c r="J18" s="146"/>
    </row>
    <row r="19" spans="1:10" x14ac:dyDescent="0.25">
      <c r="A19" s="143" t="s">
        <v>575</v>
      </c>
      <c r="B19" s="143" t="s">
        <v>479</v>
      </c>
      <c r="C19" s="15">
        <v>1</v>
      </c>
      <c r="D19" t="s">
        <v>65</v>
      </c>
      <c r="E19" t="s">
        <v>66</v>
      </c>
      <c r="F19" t="str">
        <f>UnitControlCenter!$B$3</f>
        <v>million metric tons / year</v>
      </c>
      <c r="G19" t="s">
        <v>1499</v>
      </c>
      <c r="H19" t="s">
        <v>1036</v>
      </c>
      <c r="I19" t="s">
        <v>1037</v>
      </c>
    </row>
    <row r="20" spans="1:10" x14ac:dyDescent="0.25">
      <c r="A20" s="143" t="s">
        <v>575</v>
      </c>
      <c r="B20" s="143" t="s">
        <v>487</v>
      </c>
      <c r="C20" s="15">
        <v>1</v>
      </c>
      <c r="D20" t="s">
        <v>65</v>
      </c>
      <c r="E20" t="s">
        <v>66</v>
      </c>
      <c r="F20" t="str">
        <f>UnitControlCenter!$B$3</f>
        <v>million metric tons / year</v>
      </c>
      <c r="G20" t="s">
        <v>1511</v>
      </c>
      <c r="H20" t="s">
        <v>1036</v>
      </c>
      <c r="I20" t="s">
        <v>1500</v>
      </c>
    </row>
    <row r="21" spans="1:10" x14ac:dyDescent="0.25">
      <c r="A21" s="143" t="s">
        <v>575</v>
      </c>
      <c r="B21" s="143" t="s">
        <v>488</v>
      </c>
      <c r="C21" s="15">
        <v>1</v>
      </c>
      <c r="D21" t="s">
        <v>65</v>
      </c>
      <c r="E21" t="s">
        <v>66</v>
      </c>
      <c r="F21" t="str">
        <f>UnitControlCenter!$B$3</f>
        <v>million metric tons / year</v>
      </c>
      <c r="G21" t="s">
        <v>1512</v>
      </c>
      <c r="H21" t="s">
        <v>1036</v>
      </c>
      <c r="I21" t="s">
        <v>1501</v>
      </c>
    </row>
    <row r="22" spans="1:10" x14ac:dyDescent="0.25">
      <c r="A22" s="143" t="s">
        <v>575</v>
      </c>
      <c r="B22" s="143" t="s">
        <v>562</v>
      </c>
      <c r="C22" s="15">
        <v>1</v>
      </c>
      <c r="D22" t="s">
        <v>65</v>
      </c>
      <c r="E22" t="s">
        <v>66</v>
      </c>
      <c r="F22" t="str">
        <f>UnitControlCenter!$B$3</f>
        <v>million metric tons / year</v>
      </c>
      <c r="G22" t="s">
        <v>1513</v>
      </c>
      <c r="H22" t="s">
        <v>1036</v>
      </c>
      <c r="I22" t="s">
        <v>1502</v>
      </c>
    </row>
    <row r="23" spans="1:10" x14ac:dyDescent="0.25">
      <c r="A23" s="143" t="s">
        <v>575</v>
      </c>
      <c r="B23" s="143" t="s">
        <v>561</v>
      </c>
      <c r="C23" s="15">
        <v>1</v>
      </c>
      <c r="D23" t="s">
        <v>65</v>
      </c>
      <c r="E23" t="s">
        <v>66</v>
      </c>
      <c r="F23" t="str">
        <f>UnitControlCenter!$B$6</f>
        <v>thousand metric tons / year</v>
      </c>
      <c r="G23" t="s">
        <v>1514</v>
      </c>
      <c r="H23" t="s">
        <v>1036</v>
      </c>
      <c r="I23" t="s">
        <v>1503</v>
      </c>
    </row>
    <row r="24" spans="1:10" x14ac:dyDescent="0.25">
      <c r="A24" s="143" t="s">
        <v>575</v>
      </c>
      <c r="B24" s="143" t="s">
        <v>482</v>
      </c>
      <c r="C24" s="15">
        <v>1</v>
      </c>
      <c r="D24" t="s">
        <v>65</v>
      </c>
      <c r="E24" t="s">
        <v>66</v>
      </c>
      <c r="F24" t="str">
        <f>UnitControlCenter!$B$6</f>
        <v>thousand metric tons / year</v>
      </c>
      <c r="G24" t="s">
        <v>1515</v>
      </c>
      <c r="H24" t="s">
        <v>1036</v>
      </c>
      <c r="I24" t="s">
        <v>1504</v>
      </c>
    </row>
    <row r="25" spans="1:10" x14ac:dyDescent="0.25">
      <c r="A25" s="143" t="s">
        <v>575</v>
      </c>
      <c r="B25" s="143" t="s">
        <v>485</v>
      </c>
      <c r="C25" s="15">
        <v>1</v>
      </c>
      <c r="D25" t="s">
        <v>65</v>
      </c>
      <c r="E25" t="s">
        <v>66</v>
      </c>
      <c r="F25" t="str">
        <f>UnitControlCenter!$B$6</f>
        <v>thousand metric tons / year</v>
      </c>
      <c r="G25" t="s">
        <v>1516</v>
      </c>
      <c r="H25" t="s">
        <v>1036</v>
      </c>
      <c r="I25" t="s">
        <v>1505</v>
      </c>
    </row>
    <row r="26" spans="1:10" x14ac:dyDescent="0.25">
      <c r="A26" s="143" t="s">
        <v>575</v>
      </c>
      <c r="B26" s="143" t="s">
        <v>486</v>
      </c>
      <c r="C26" s="15">
        <v>1</v>
      </c>
      <c r="D26" t="s">
        <v>65</v>
      </c>
      <c r="E26" t="s">
        <v>66</v>
      </c>
      <c r="F26" t="str">
        <f>UnitControlCenter!$B$6</f>
        <v>thousand metric tons / year</v>
      </c>
      <c r="G26" t="s">
        <v>1517</v>
      </c>
      <c r="H26" t="s">
        <v>1036</v>
      </c>
      <c r="I26" t="s">
        <v>1506</v>
      </c>
    </row>
    <row r="27" spans="1:10" x14ac:dyDescent="0.25">
      <c r="A27" s="143" t="s">
        <v>575</v>
      </c>
      <c r="B27" s="143" t="s">
        <v>481</v>
      </c>
      <c r="C27" s="15">
        <v>1</v>
      </c>
      <c r="D27" t="s">
        <v>65</v>
      </c>
      <c r="E27" t="s">
        <v>66</v>
      </c>
      <c r="F27" t="str">
        <f>UnitControlCenter!$B$3</f>
        <v>million metric tons / year</v>
      </c>
      <c r="G27" t="s">
        <v>1518</v>
      </c>
      <c r="H27" t="s">
        <v>1036</v>
      </c>
      <c r="I27" t="s">
        <v>1507</v>
      </c>
    </row>
    <row r="28" spans="1:10" x14ac:dyDescent="0.25">
      <c r="A28" s="143" t="s">
        <v>575</v>
      </c>
      <c r="B28" s="143" t="s">
        <v>480</v>
      </c>
      <c r="C28" s="15">
        <v>1</v>
      </c>
      <c r="D28" t="s">
        <v>65</v>
      </c>
      <c r="E28" t="s">
        <v>66</v>
      </c>
      <c r="F28" t="str">
        <f>UnitControlCenter!$B$6</f>
        <v>thousand metric tons / year</v>
      </c>
      <c r="G28" t="s">
        <v>1519</v>
      </c>
      <c r="H28" t="s">
        <v>1036</v>
      </c>
      <c r="I28" t="s">
        <v>1508</v>
      </c>
    </row>
    <row r="29" spans="1:10" x14ac:dyDescent="0.25">
      <c r="A29" s="143" t="s">
        <v>575</v>
      </c>
      <c r="B29" s="143" t="s">
        <v>484</v>
      </c>
      <c r="C29" s="15">
        <v>1</v>
      </c>
      <c r="D29" t="s">
        <v>65</v>
      </c>
      <c r="E29" t="s">
        <v>66</v>
      </c>
      <c r="F29" t="str">
        <f>UnitControlCenter!$B$3</f>
        <v>million metric tons / year</v>
      </c>
      <c r="G29" t="s">
        <v>1520</v>
      </c>
      <c r="H29" t="s">
        <v>1036</v>
      </c>
      <c r="I29" t="s">
        <v>1509</v>
      </c>
    </row>
    <row r="30" spans="1:10" ht="15.75" thickBot="1" x14ac:dyDescent="0.3">
      <c r="A30" s="144" t="s">
        <v>575</v>
      </c>
      <c r="B30" s="144" t="s">
        <v>474</v>
      </c>
      <c r="C30" s="145">
        <v>1</v>
      </c>
      <c r="D30" t="s">
        <v>65</v>
      </c>
      <c r="E30" t="s">
        <v>66</v>
      </c>
      <c r="F30" s="146" t="str">
        <f>UnitControlCenter!$B$3</f>
        <v>million metric tons / year</v>
      </c>
      <c r="G30" t="s">
        <v>1521</v>
      </c>
      <c r="H30" t="s">
        <v>1036</v>
      </c>
      <c r="I30" t="s">
        <v>1510</v>
      </c>
    </row>
    <row r="31" spans="1:10" x14ac:dyDescent="0.25">
      <c r="A31" s="143" t="s">
        <v>576</v>
      </c>
      <c r="B31" s="143" t="s">
        <v>572</v>
      </c>
      <c r="C31" s="15">
        <v>1</v>
      </c>
      <c r="D31" t="s">
        <v>65</v>
      </c>
      <c r="E31" t="s">
        <v>66</v>
      </c>
      <c r="F31" t="str">
        <f>UnitControlCenter!$B$3</f>
        <v>million metric tons / year</v>
      </c>
      <c r="G31" t="s">
        <v>1118</v>
      </c>
      <c r="H31" t="s">
        <v>1119</v>
      </c>
      <c r="I31" t="s">
        <v>1120</v>
      </c>
    </row>
    <row r="32" spans="1:10" x14ac:dyDescent="0.25">
      <c r="A32" s="143" t="s">
        <v>576</v>
      </c>
      <c r="B32" s="143" t="s">
        <v>737</v>
      </c>
      <c r="C32" s="15">
        <v>1</v>
      </c>
      <c r="D32" t="s">
        <v>65</v>
      </c>
      <c r="E32" t="s">
        <v>66</v>
      </c>
      <c r="F32" t="str">
        <f>UnitControlCenter!$B$3</f>
        <v>million metric tons / year</v>
      </c>
      <c r="G32" t="s">
        <v>1121</v>
      </c>
      <c r="H32" t="s">
        <v>1122</v>
      </c>
      <c r="I32" t="s">
        <v>1123</v>
      </c>
    </row>
    <row r="33" spans="1:10" x14ac:dyDescent="0.25">
      <c r="A33" s="143" t="s">
        <v>576</v>
      </c>
      <c r="B33" s="143" t="s">
        <v>577</v>
      </c>
      <c r="C33" s="15">
        <v>1</v>
      </c>
      <c r="D33" t="s">
        <v>65</v>
      </c>
      <c r="E33" t="s">
        <v>66</v>
      </c>
      <c r="F33" t="str">
        <f>UnitControlCenter!$B$3</f>
        <v>million metric tons / year</v>
      </c>
      <c r="G33" t="s">
        <v>1124</v>
      </c>
      <c r="H33" t="s">
        <v>1125</v>
      </c>
      <c r="I33" t="s">
        <v>1126</v>
      </c>
    </row>
    <row r="34" spans="1:10" ht="15.75" thickBot="1" x14ac:dyDescent="0.3">
      <c r="A34" s="144" t="s">
        <v>576</v>
      </c>
      <c r="B34" s="144" t="s">
        <v>1106</v>
      </c>
      <c r="C34" s="145">
        <v>0</v>
      </c>
      <c r="D34" s="146" t="s">
        <v>63</v>
      </c>
      <c r="E34" s="146" t="s">
        <v>64</v>
      </c>
      <c r="F34" s="146" t="str">
        <f>UnitControlCenter!$B$7</f>
        <v>g CO2 / 2023 dollar</v>
      </c>
      <c r="G34" s="146" t="s">
        <v>1059</v>
      </c>
      <c r="H34" s="146"/>
      <c r="I34" s="146"/>
      <c r="J34" s="146"/>
    </row>
    <row r="35" spans="1:10" x14ac:dyDescent="0.25">
      <c r="A35" s="143" t="s">
        <v>968</v>
      </c>
      <c r="B35" s="143" t="s">
        <v>807</v>
      </c>
      <c r="C35" s="15">
        <v>1</v>
      </c>
      <c r="D35" t="s">
        <v>63</v>
      </c>
      <c r="E35" t="s">
        <v>1211</v>
      </c>
      <c r="F35" t="str">
        <f>UnitControlCenter!$B$3</f>
        <v>million metric tons / year</v>
      </c>
      <c r="G35" t="s">
        <v>1254</v>
      </c>
    </row>
    <row r="36" spans="1:10" x14ac:dyDescent="0.25">
      <c r="A36" s="143" t="s">
        <v>968</v>
      </c>
      <c r="B36" s="143" t="s">
        <v>131</v>
      </c>
      <c r="C36" s="15">
        <v>1</v>
      </c>
      <c r="D36" t="s">
        <v>63</v>
      </c>
      <c r="E36" t="s">
        <v>1211</v>
      </c>
      <c r="F36" t="str">
        <f>UnitControlCenter!$B$3</f>
        <v>million metric tons / year</v>
      </c>
      <c r="G36" t="s">
        <v>672</v>
      </c>
    </row>
    <row r="37" spans="1:10" x14ac:dyDescent="0.25">
      <c r="A37" s="143" t="s">
        <v>968</v>
      </c>
      <c r="B37" s="143" t="s">
        <v>670</v>
      </c>
      <c r="C37" s="15">
        <v>1</v>
      </c>
      <c r="D37" t="s">
        <v>63</v>
      </c>
      <c r="E37" t="s">
        <v>1211</v>
      </c>
      <c r="F37" t="str">
        <f>UnitControlCenter!$B$3</f>
        <v>million metric tons / year</v>
      </c>
      <c r="G37" t="s">
        <v>673</v>
      </c>
    </row>
    <row r="38" spans="1:10" x14ac:dyDescent="0.25">
      <c r="A38" s="143" t="s">
        <v>968</v>
      </c>
      <c r="B38" s="143" t="s">
        <v>728</v>
      </c>
      <c r="C38" s="15">
        <v>1</v>
      </c>
      <c r="D38" t="s">
        <v>63</v>
      </c>
      <c r="E38" t="s">
        <v>1211</v>
      </c>
      <c r="F38" t="str">
        <f>UnitControlCenter!$B$3</f>
        <v>million metric tons / year</v>
      </c>
      <c r="G38" t="s">
        <v>736</v>
      </c>
    </row>
    <row r="39" spans="1:10" x14ac:dyDescent="0.25">
      <c r="A39" s="143" t="s">
        <v>968</v>
      </c>
      <c r="B39" s="143" t="s">
        <v>93</v>
      </c>
      <c r="C39" s="15">
        <v>1</v>
      </c>
      <c r="D39" t="s">
        <v>63</v>
      </c>
      <c r="E39" t="s">
        <v>1211</v>
      </c>
      <c r="F39" t="str">
        <f>UnitControlCenter!$B$3</f>
        <v>million metric tons / year</v>
      </c>
      <c r="G39" t="s">
        <v>674</v>
      </c>
    </row>
    <row r="40" spans="1:10" x14ac:dyDescent="0.25">
      <c r="A40" s="143" t="s">
        <v>968</v>
      </c>
      <c r="B40" s="143" t="s">
        <v>9</v>
      </c>
      <c r="C40" s="15">
        <v>1</v>
      </c>
      <c r="D40" t="s">
        <v>63</v>
      </c>
      <c r="E40" t="s">
        <v>1211</v>
      </c>
      <c r="F40" t="str">
        <f>UnitControlCenter!$B$3</f>
        <v>million metric tons / year</v>
      </c>
      <c r="G40" t="s">
        <v>1255</v>
      </c>
    </row>
    <row r="41" spans="1:10" ht="15.75" thickBot="1" x14ac:dyDescent="0.3">
      <c r="A41" s="144" t="s">
        <v>968</v>
      </c>
      <c r="B41" s="144" t="s">
        <v>4</v>
      </c>
      <c r="C41" s="145">
        <v>1</v>
      </c>
      <c r="D41" s="146" t="s">
        <v>63</v>
      </c>
      <c r="E41" s="146" t="s">
        <v>1211</v>
      </c>
      <c r="F41" s="146" t="str">
        <f>UnitControlCenter!$B$3</f>
        <v>million metric tons / year</v>
      </c>
      <c r="G41" s="146" t="s">
        <v>676</v>
      </c>
      <c r="H41" s="146"/>
      <c r="I41" s="146"/>
      <c r="J41" s="146"/>
    </row>
    <row r="42" spans="1:10" x14ac:dyDescent="0.25">
      <c r="A42" s="143" t="s">
        <v>354</v>
      </c>
      <c r="B42" s="143" t="s">
        <v>1178</v>
      </c>
      <c r="C42" s="15">
        <v>1</v>
      </c>
      <c r="D42" t="s">
        <v>65</v>
      </c>
      <c r="E42" t="s">
        <v>436</v>
      </c>
      <c r="F42" t="str">
        <f>UnitControlCenter!$B$8</f>
        <v>2023 dollars / metric ton CO2e abated, Annual average abatement (million metric tons CO2e)</v>
      </c>
      <c r="G42" t="s">
        <v>1256</v>
      </c>
    </row>
    <row r="43" spans="1:10" ht="15.75" thickBot="1" x14ac:dyDescent="0.3">
      <c r="A43" s="144" t="s">
        <v>354</v>
      </c>
      <c r="B43" s="144" t="s">
        <v>1179</v>
      </c>
      <c r="C43" s="145">
        <v>1</v>
      </c>
      <c r="D43" s="146" t="s">
        <v>65</v>
      </c>
      <c r="E43" s="146" t="s">
        <v>436</v>
      </c>
      <c r="F43" s="146" t="str">
        <f>UnitControlCenter!$B$8</f>
        <v>2023 dollars / metric ton CO2e abated, Annual average abatement (million metric tons CO2e)</v>
      </c>
      <c r="G43" s="146" t="s">
        <v>1256</v>
      </c>
      <c r="H43" s="146"/>
      <c r="I43" s="146"/>
      <c r="J43" s="146"/>
    </row>
    <row r="44" spans="1:10" x14ac:dyDescent="0.25">
      <c r="A44" s="143" t="s">
        <v>578</v>
      </c>
      <c r="B44" s="143" t="s">
        <v>1182</v>
      </c>
      <c r="C44" s="15">
        <v>1</v>
      </c>
      <c r="D44" t="s">
        <v>65</v>
      </c>
      <c r="E44" t="s">
        <v>64</v>
      </c>
      <c r="F44" t="str">
        <f>UnitControlCenter!$B$9</f>
        <v>billion 2023 dollars / year</v>
      </c>
      <c r="G44" t="s">
        <v>1180</v>
      </c>
      <c r="H44" t="s">
        <v>656</v>
      </c>
      <c r="I44" t="s">
        <v>640</v>
      </c>
    </row>
    <row r="45" spans="1:10" x14ac:dyDescent="0.25">
      <c r="A45" s="143" t="s">
        <v>578</v>
      </c>
      <c r="B45" s="147" t="s">
        <v>987</v>
      </c>
      <c r="C45" s="15">
        <v>1</v>
      </c>
      <c r="D45" t="s">
        <v>63</v>
      </c>
      <c r="E45" t="s">
        <v>64</v>
      </c>
      <c r="F45" t="str">
        <f>UnitControlCenter!$B$9</f>
        <v>billion 2023 dollars / year</v>
      </c>
      <c r="G45" t="s">
        <v>981</v>
      </c>
    </row>
    <row r="46" spans="1:10" x14ac:dyDescent="0.25">
      <c r="A46" s="143" t="s">
        <v>578</v>
      </c>
      <c r="B46" s="143" t="s">
        <v>1169</v>
      </c>
      <c r="C46" s="15">
        <v>1</v>
      </c>
      <c r="D46" t="s">
        <v>65</v>
      </c>
      <c r="E46" t="s">
        <v>66</v>
      </c>
      <c r="F46" t="str">
        <f>UnitControlCenter!$B$9</f>
        <v>billion 2023 dollars / year</v>
      </c>
      <c r="G46" t="s">
        <v>1170</v>
      </c>
      <c r="H46" t="s">
        <v>1171</v>
      </c>
      <c r="I46" t="s">
        <v>1172</v>
      </c>
    </row>
    <row r="47" spans="1:10" x14ac:dyDescent="0.25">
      <c r="A47" s="143" t="s">
        <v>578</v>
      </c>
      <c r="B47" s="147" t="s">
        <v>1173</v>
      </c>
      <c r="C47" s="15">
        <v>0</v>
      </c>
      <c r="D47" t="s">
        <v>63</v>
      </c>
      <c r="E47" t="s">
        <v>64</v>
      </c>
      <c r="F47" t="str">
        <f>UnitControlCenter!$B$10</f>
        <v>billion 2023 dollars</v>
      </c>
      <c r="G47" t="s">
        <v>1174</v>
      </c>
    </row>
    <row r="48" spans="1:10" x14ac:dyDescent="0.25">
      <c r="A48" s="143" t="s">
        <v>578</v>
      </c>
      <c r="B48" s="147" t="s">
        <v>1175</v>
      </c>
      <c r="C48" s="15">
        <v>1</v>
      </c>
      <c r="D48" t="s">
        <v>63</v>
      </c>
      <c r="E48" t="s">
        <v>64</v>
      </c>
      <c r="F48" t="str">
        <f>UnitControlCenter!$B$9</f>
        <v>billion 2023 dollars / year</v>
      </c>
      <c r="G48" t="s">
        <v>1176</v>
      </c>
    </row>
    <row r="49" spans="1:10" ht="15.75" thickBot="1" x14ac:dyDescent="0.3">
      <c r="A49" s="144" t="s">
        <v>578</v>
      </c>
      <c r="B49" s="148" t="s">
        <v>1249</v>
      </c>
      <c r="C49" s="145">
        <v>1</v>
      </c>
      <c r="D49" s="146" t="s">
        <v>65</v>
      </c>
      <c r="E49" s="146" t="s">
        <v>64</v>
      </c>
      <c r="F49" s="146" t="str">
        <f>UnitControlCenter!$B$9</f>
        <v>billion 2023 dollars / year</v>
      </c>
      <c r="G49" s="146" t="s">
        <v>1253</v>
      </c>
      <c r="H49" s="146" t="s">
        <v>1250</v>
      </c>
      <c r="I49" s="146" t="s">
        <v>1252</v>
      </c>
      <c r="J49" s="146"/>
    </row>
    <row r="50" spans="1:10" x14ac:dyDescent="0.25">
      <c r="A50" s="143" t="s">
        <v>1093</v>
      </c>
      <c r="B50" s="147" t="s">
        <v>1110</v>
      </c>
      <c r="C50" s="15">
        <v>1</v>
      </c>
      <c r="D50" t="s">
        <v>65</v>
      </c>
      <c r="E50" t="s">
        <v>64</v>
      </c>
      <c r="F50" t="str">
        <f>UnitControlCenter!$B$11</f>
        <v>jobs</v>
      </c>
      <c r="G50" t="s">
        <v>1101</v>
      </c>
      <c r="H50" t="s">
        <v>1100</v>
      </c>
      <c r="I50" t="s">
        <v>641</v>
      </c>
    </row>
    <row r="51" spans="1:10" x14ac:dyDescent="0.25">
      <c r="A51" s="143" t="s">
        <v>1093</v>
      </c>
      <c r="B51" s="147" t="s">
        <v>1463</v>
      </c>
      <c r="C51" s="15">
        <v>0</v>
      </c>
      <c r="D51" t="s">
        <v>65</v>
      </c>
      <c r="E51" t="s">
        <v>66</v>
      </c>
      <c r="F51" t="str">
        <f>UnitControlCenter!$B$11</f>
        <v>jobs</v>
      </c>
      <c r="G51" t="s">
        <v>1380</v>
      </c>
      <c r="H51" t="s">
        <v>1381</v>
      </c>
      <c r="I51" t="s">
        <v>1382</v>
      </c>
    </row>
    <row r="52" spans="1:10" x14ac:dyDescent="0.25">
      <c r="A52" s="143" t="s">
        <v>1093</v>
      </c>
      <c r="B52" s="147" t="s">
        <v>1464</v>
      </c>
      <c r="C52" s="15">
        <v>0</v>
      </c>
      <c r="D52" t="s">
        <v>65</v>
      </c>
      <c r="E52" t="s">
        <v>64</v>
      </c>
      <c r="F52" t="str">
        <f>UnitControlCenter!$B$13</f>
        <v>% change</v>
      </c>
      <c r="G52" t="s">
        <v>1399</v>
      </c>
      <c r="H52" t="s">
        <v>1381</v>
      </c>
      <c r="I52" t="s">
        <v>1382</v>
      </c>
    </row>
    <row r="53" spans="1:10" x14ac:dyDescent="0.25">
      <c r="A53" s="143" t="s">
        <v>1093</v>
      </c>
      <c r="B53" s="147" t="s">
        <v>1364</v>
      </c>
      <c r="C53" s="15">
        <v>0</v>
      </c>
      <c r="D53" t="s">
        <v>65</v>
      </c>
      <c r="E53" t="s">
        <v>66</v>
      </c>
      <c r="F53" t="str">
        <f>UnitControlCenter!$B$11</f>
        <v>jobs</v>
      </c>
      <c r="G53" t="s">
        <v>1403</v>
      </c>
      <c r="H53" t="s">
        <v>1383</v>
      </c>
      <c r="I53" s="15" t="s">
        <v>1384</v>
      </c>
      <c r="J53" s="15"/>
    </row>
    <row r="54" spans="1:10" x14ac:dyDescent="0.25">
      <c r="A54" s="143" t="s">
        <v>1093</v>
      </c>
      <c r="B54" s="147" t="s">
        <v>1396</v>
      </c>
      <c r="C54" s="15">
        <v>0</v>
      </c>
      <c r="D54" t="s">
        <v>65</v>
      </c>
      <c r="E54" t="s">
        <v>64</v>
      </c>
      <c r="F54" t="str">
        <f>UnitControlCenter!$B$13</f>
        <v>% change</v>
      </c>
      <c r="G54" t="s">
        <v>1402</v>
      </c>
      <c r="H54" t="s">
        <v>1383</v>
      </c>
      <c r="I54" s="15" t="s">
        <v>1384</v>
      </c>
      <c r="J54" s="15"/>
    </row>
    <row r="55" spans="1:10" x14ac:dyDescent="0.25">
      <c r="A55" s="143" t="s">
        <v>1093</v>
      </c>
      <c r="B55" s="147" t="s">
        <v>1369</v>
      </c>
      <c r="C55" s="15">
        <v>0</v>
      </c>
      <c r="D55" t="s">
        <v>65</v>
      </c>
      <c r="E55" t="s">
        <v>66</v>
      </c>
      <c r="F55" t="str">
        <f>UnitControlCenter!$B$11</f>
        <v>jobs</v>
      </c>
      <c r="G55" t="s">
        <v>1385</v>
      </c>
      <c r="H55" t="s">
        <v>1386</v>
      </c>
      <c r="I55" t="s">
        <v>1387</v>
      </c>
    </row>
    <row r="56" spans="1:10" x14ac:dyDescent="0.25">
      <c r="A56" s="143" t="s">
        <v>1093</v>
      </c>
      <c r="B56" s="147" t="s">
        <v>1397</v>
      </c>
      <c r="C56" s="15">
        <v>0</v>
      </c>
      <c r="D56" t="s">
        <v>65</v>
      </c>
      <c r="E56" t="s">
        <v>64</v>
      </c>
      <c r="F56" t="str">
        <f>UnitControlCenter!$B$13</f>
        <v>% change</v>
      </c>
      <c r="G56" t="s">
        <v>1400</v>
      </c>
      <c r="H56" t="s">
        <v>1386</v>
      </c>
      <c r="I56" t="s">
        <v>1387</v>
      </c>
    </row>
    <row r="57" spans="1:10" x14ac:dyDescent="0.25">
      <c r="A57" s="143" t="s">
        <v>1093</v>
      </c>
      <c r="B57" s="147" t="s">
        <v>1372</v>
      </c>
      <c r="C57" s="15">
        <v>0</v>
      </c>
      <c r="D57" t="s">
        <v>65</v>
      </c>
      <c r="E57" t="s">
        <v>66</v>
      </c>
      <c r="F57" t="str">
        <f>UnitControlCenter!$B$11</f>
        <v>jobs</v>
      </c>
      <c r="G57" t="s">
        <v>1388</v>
      </c>
      <c r="H57" t="s">
        <v>1389</v>
      </c>
      <c r="I57" t="s">
        <v>1390</v>
      </c>
    </row>
    <row r="58" spans="1:10" x14ac:dyDescent="0.25">
      <c r="A58" s="143" t="s">
        <v>1093</v>
      </c>
      <c r="B58" s="147" t="s">
        <v>1398</v>
      </c>
      <c r="C58" s="15">
        <v>0</v>
      </c>
      <c r="D58" t="s">
        <v>65</v>
      </c>
      <c r="E58" t="s">
        <v>64</v>
      </c>
      <c r="F58" t="str">
        <f>UnitControlCenter!$B$13</f>
        <v>% change</v>
      </c>
      <c r="G58" t="s">
        <v>1401</v>
      </c>
      <c r="H58" t="s">
        <v>1389</v>
      </c>
      <c r="I58" t="s">
        <v>1390</v>
      </c>
    </row>
    <row r="59" spans="1:10" x14ac:dyDescent="0.25">
      <c r="A59" s="143" t="s">
        <v>1093</v>
      </c>
      <c r="B59" s="147" t="s">
        <v>1451</v>
      </c>
      <c r="C59" s="15">
        <v>1</v>
      </c>
      <c r="D59" t="s">
        <v>65</v>
      </c>
      <c r="E59" t="s">
        <v>66</v>
      </c>
      <c r="F59" t="str">
        <f>UnitControlCenter!$B$11</f>
        <v>jobs</v>
      </c>
      <c r="G59" t="s">
        <v>1452</v>
      </c>
      <c r="H59" t="s">
        <v>1453</v>
      </c>
      <c r="I59" t="s">
        <v>1454</v>
      </c>
    </row>
    <row r="60" spans="1:10" x14ac:dyDescent="0.25">
      <c r="A60" s="143" t="s">
        <v>1093</v>
      </c>
      <c r="B60" s="147" t="s">
        <v>1455</v>
      </c>
      <c r="C60" s="15">
        <v>1</v>
      </c>
      <c r="D60" t="s">
        <v>65</v>
      </c>
      <c r="E60" t="s">
        <v>64</v>
      </c>
      <c r="F60" t="str">
        <f>UnitControlCenter!$B$13</f>
        <v>% change</v>
      </c>
      <c r="G60" t="s">
        <v>1456</v>
      </c>
      <c r="H60" t="s">
        <v>1453</v>
      </c>
      <c r="I60" t="s">
        <v>1454</v>
      </c>
    </row>
    <row r="61" spans="1:10" x14ac:dyDescent="0.25">
      <c r="A61" s="143" t="s">
        <v>1093</v>
      </c>
      <c r="B61" s="147" t="s">
        <v>1154</v>
      </c>
      <c r="C61" s="15">
        <v>1</v>
      </c>
      <c r="D61" t="s">
        <v>65</v>
      </c>
      <c r="E61" t="s">
        <v>64</v>
      </c>
      <c r="F61" t="str">
        <f>UnitControlCenter!$B$11</f>
        <v>jobs</v>
      </c>
      <c r="G61" t="s">
        <v>1158</v>
      </c>
      <c r="H61" t="s">
        <v>1157</v>
      </c>
      <c r="I61" t="s">
        <v>1168</v>
      </c>
    </row>
    <row r="62" spans="1:10" x14ac:dyDescent="0.25">
      <c r="A62" s="143" t="s">
        <v>1093</v>
      </c>
      <c r="B62" s="147" t="s">
        <v>1209</v>
      </c>
      <c r="C62" s="15">
        <v>1</v>
      </c>
      <c r="D62" t="s">
        <v>65</v>
      </c>
      <c r="E62" t="s">
        <v>64</v>
      </c>
      <c r="F62" t="str">
        <f>UnitControlCenter!$B$11</f>
        <v>jobs</v>
      </c>
      <c r="G62" t="s">
        <v>1208</v>
      </c>
      <c r="H62" t="s">
        <v>1100</v>
      </c>
      <c r="I62" t="s">
        <v>641</v>
      </c>
    </row>
    <row r="63" spans="1:10" x14ac:dyDescent="0.25">
      <c r="A63" s="143" t="s">
        <v>1093</v>
      </c>
      <c r="B63" s="147" t="s">
        <v>1095</v>
      </c>
      <c r="C63" s="15">
        <v>1</v>
      </c>
      <c r="D63" t="s">
        <v>65</v>
      </c>
      <c r="E63" t="s">
        <v>64</v>
      </c>
      <c r="F63" t="str">
        <f>UnitControlCenter!$B$9</f>
        <v>billion 2023 dollars / year</v>
      </c>
      <c r="G63" t="s">
        <v>1102</v>
      </c>
      <c r="H63" t="s">
        <v>1104</v>
      </c>
      <c r="I63" t="s">
        <v>641</v>
      </c>
    </row>
    <row r="64" spans="1:10" x14ac:dyDescent="0.25">
      <c r="A64" s="143" t="s">
        <v>1093</v>
      </c>
      <c r="B64" s="147" t="s">
        <v>1114</v>
      </c>
      <c r="C64" s="15">
        <v>1</v>
      </c>
      <c r="D64" t="s">
        <v>65</v>
      </c>
      <c r="E64" t="s">
        <v>64</v>
      </c>
      <c r="F64" t="str">
        <f>UnitControlCenter!$B$13</f>
        <v>% change</v>
      </c>
      <c r="G64" t="s">
        <v>1116</v>
      </c>
      <c r="H64" t="s">
        <v>1104</v>
      </c>
      <c r="I64" t="s">
        <v>641</v>
      </c>
    </row>
    <row r="65" spans="1:10" x14ac:dyDescent="0.25">
      <c r="A65" s="143" t="s">
        <v>1093</v>
      </c>
      <c r="B65" s="147" t="s">
        <v>1155</v>
      </c>
      <c r="C65" s="15">
        <v>1</v>
      </c>
      <c r="D65" t="s">
        <v>65</v>
      </c>
      <c r="E65" t="s">
        <v>64</v>
      </c>
      <c r="F65" t="str">
        <f>UnitControlCenter!$B$9</f>
        <v>billion 2023 dollars / year</v>
      </c>
      <c r="G65" t="s">
        <v>1159</v>
      </c>
      <c r="H65" t="s">
        <v>1157</v>
      </c>
      <c r="I65" t="s">
        <v>1168</v>
      </c>
    </row>
    <row r="66" spans="1:10" x14ac:dyDescent="0.25">
      <c r="A66" s="143" t="s">
        <v>1093</v>
      </c>
      <c r="B66" s="147" t="s">
        <v>1109</v>
      </c>
      <c r="C66" s="15">
        <v>1</v>
      </c>
      <c r="D66" t="s">
        <v>65</v>
      </c>
      <c r="E66" t="s">
        <v>64</v>
      </c>
      <c r="F66" t="str">
        <f>UnitControlCenter!$B$9</f>
        <v>billion 2023 dollars / year</v>
      </c>
      <c r="G66" t="s">
        <v>1105</v>
      </c>
      <c r="H66" t="s">
        <v>1103</v>
      </c>
      <c r="I66" t="s">
        <v>641</v>
      </c>
    </row>
    <row r="67" spans="1:10" x14ac:dyDescent="0.25">
      <c r="A67" s="143" t="s">
        <v>1093</v>
      </c>
      <c r="B67" s="147" t="s">
        <v>1107</v>
      </c>
      <c r="C67" s="15">
        <v>1</v>
      </c>
      <c r="D67" t="s">
        <v>63</v>
      </c>
      <c r="E67" t="s">
        <v>64</v>
      </c>
      <c r="F67" t="str">
        <f>UnitControlCenter!$B$14</f>
        <v>2023 dollars / employee-year</v>
      </c>
      <c r="G67" t="s">
        <v>1108</v>
      </c>
    </row>
    <row r="68" spans="1:10" ht="15.75" thickBot="1" x14ac:dyDescent="0.3">
      <c r="A68" s="144" t="s">
        <v>1093</v>
      </c>
      <c r="B68" s="148" t="s">
        <v>1156</v>
      </c>
      <c r="C68" s="145">
        <v>1</v>
      </c>
      <c r="D68" s="146" t="s">
        <v>65</v>
      </c>
      <c r="E68" s="146" t="s">
        <v>64</v>
      </c>
      <c r="F68" s="146" t="str">
        <f>UnitControlCenter!$B$9</f>
        <v>billion 2023 dollars / year</v>
      </c>
      <c r="G68" s="146" t="s">
        <v>1160</v>
      </c>
      <c r="H68" s="146" t="s">
        <v>1157</v>
      </c>
      <c r="I68" s="146" t="s">
        <v>1168</v>
      </c>
      <c r="J68" s="146"/>
    </row>
    <row r="69" spans="1:10" x14ac:dyDescent="0.25">
      <c r="A69" s="143" t="s">
        <v>1094</v>
      </c>
      <c r="B69" s="143" t="s">
        <v>900</v>
      </c>
      <c r="C69" s="15">
        <v>0</v>
      </c>
      <c r="D69" t="s">
        <v>65</v>
      </c>
      <c r="E69" t="s">
        <v>64</v>
      </c>
      <c r="F69" t="str">
        <f>UnitControlCenter!$B$9</f>
        <v>billion 2023 dollars / year</v>
      </c>
      <c r="G69" t="s">
        <v>901</v>
      </c>
      <c r="H69" t="s">
        <v>902</v>
      </c>
      <c r="I69" t="s">
        <v>881</v>
      </c>
    </row>
    <row r="70" spans="1:10" x14ac:dyDescent="0.25">
      <c r="A70" s="143" t="s">
        <v>1094</v>
      </c>
      <c r="B70" s="143" t="s">
        <v>904</v>
      </c>
      <c r="C70" s="15">
        <v>0</v>
      </c>
      <c r="D70" t="s">
        <v>65</v>
      </c>
      <c r="E70" t="s">
        <v>64</v>
      </c>
      <c r="F70" t="str">
        <f>UnitControlCenter!$B$9</f>
        <v>billion 2023 dollars / year</v>
      </c>
      <c r="G70" t="s">
        <v>914</v>
      </c>
      <c r="H70" t="s">
        <v>915</v>
      </c>
      <c r="I70" t="s">
        <v>916</v>
      </c>
    </row>
    <row r="71" spans="1:10" x14ac:dyDescent="0.25">
      <c r="A71" s="143" t="s">
        <v>1094</v>
      </c>
      <c r="B71" s="143" t="s">
        <v>905</v>
      </c>
      <c r="C71" s="15">
        <v>0</v>
      </c>
      <c r="D71" t="s">
        <v>65</v>
      </c>
      <c r="E71" t="s">
        <v>64</v>
      </c>
      <c r="F71" t="str">
        <f>UnitControlCenter!$B$9</f>
        <v>billion 2023 dollars / year</v>
      </c>
      <c r="G71" t="s">
        <v>925</v>
      </c>
      <c r="H71" t="s">
        <v>923</v>
      </c>
      <c r="I71" t="s">
        <v>924</v>
      </c>
    </row>
    <row r="72" spans="1:10" x14ac:dyDescent="0.25">
      <c r="A72" s="143" t="s">
        <v>1094</v>
      </c>
      <c r="B72" s="143" t="s">
        <v>906</v>
      </c>
      <c r="C72" s="15">
        <v>0</v>
      </c>
      <c r="D72" t="s">
        <v>65</v>
      </c>
      <c r="E72" t="s">
        <v>64</v>
      </c>
      <c r="F72" t="str">
        <f>UnitControlCenter!$B$9</f>
        <v>billion 2023 dollars / year</v>
      </c>
      <c r="G72" t="s">
        <v>919</v>
      </c>
      <c r="H72" t="s">
        <v>915</v>
      </c>
      <c r="I72" t="s">
        <v>917</v>
      </c>
    </row>
    <row r="73" spans="1:10" x14ac:dyDescent="0.25">
      <c r="A73" s="143" t="s">
        <v>1094</v>
      </c>
      <c r="B73" s="143" t="s">
        <v>907</v>
      </c>
      <c r="C73" s="15">
        <v>0</v>
      </c>
      <c r="D73" t="s">
        <v>65</v>
      </c>
      <c r="E73" t="s">
        <v>64</v>
      </c>
      <c r="F73" t="str">
        <f>UnitControlCenter!$B$9</f>
        <v>billion 2023 dollars / year</v>
      </c>
      <c r="G73" t="s">
        <v>920</v>
      </c>
      <c r="H73" t="s">
        <v>915</v>
      </c>
      <c r="I73" t="s">
        <v>918</v>
      </c>
    </row>
    <row r="74" spans="1:10" x14ac:dyDescent="0.25">
      <c r="A74" s="143" t="s">
        <v>1094</v>
      </c>
      <c r="B74" s="143" t="s">
        <v>908</v>
      </c>
      <c r="C74" s="15">
        <v>0</v>
      </c>
      <c r="D74" t="s">
        <v>65</v>
      </c>
      <c r="E74" t="s">
        <v>64</v>
      </c>
      <c r="F74" t="str">
        <f>UnitControlCenter!$B$9</f>
        <v>billion 2023 dollars / year</v>
      </c>
      <c r="G74" t="s">
        <v>926</v>
      </c>
      <c r="H74" t="s">
        <v>923</v>
      </c>
      <c r="I74" t="s">
        <v>924</v>
      </c>
    </row>
    <row r="75" spans="1:10" x14ac:dyDescent="0.25">
      <c r="A75" s="143" t="s">
        <v>1094</v>
      </c>
      <c r="B75" s="143" t="s">
        <v>909</v>
      </c>
      <c r="C75" s="15">
        <v>0</v>
      </c>
      <c r="D75" t="s">
        <v>65</v>
      </c>
      <c r="E75" t="s">
        <v>64</v>
      </c>
      <c r="F75" t="str">
        <f>UnitControlCenter!$B$9</f>
        <v>billion 2023 dollars / year</v>
      </c>
      <c r="G75" t="s">
        <v>927</v>
      </c>
      <c r="H75" t="s">
        <v>923</v>
      </c>
      <c r="I75" t="s">
        <v>924</v>
      </c>
    </row>
    <row r="76" spans="1:10" x14ac:dyDescent="0.25">
      <c r="A76" s="143" t="s">
        <v>1094</v>
      </c>
      <c r="B76" s="143" t="s">
        <v>910</v>
      </c>
      <c r="C76" s="15">
        <v>0</v>
      </c>
      <c r="D76" t="s">
        <v>65</v>
      </c>
      <c r="E76" t="s">
        <v>64</v>
      </c>
      <c r="F76" t="str">
        <f>UnitControlCenter!$B$9</f>
        <v>billion 2023 dollars / year</v>
      </c>
      <c r="G76" t="s">
        <v>928</v>
      </c>
      <c r="H76" t="s">
        <v>923</v>
      </c>
      <c r="I76" t="s">
        <v>924</v>
      </c>
    </row>
    <row r="77" spans="1:10" x14ac:dyDescent="0.25">
      <c r="A77" s="143" t="s">
        <v>1094</v>
      </c>
      <c r="B77" s="143" t="s">
        <v>933</v>
      </c>
      <c r="C77" s="15">
        <v>0</v>
      </c>
      <c r="D77" t="s">
        <v>65</v>
      </c>
      <c r="E77" t="s">
        <v>64</v>
      </c>
      <c r="F77" t="str">
        <f>UnitControlCenter!$B$9</f>
        <v>billion 2023 dollars / year</v>
      </c>
      <c r="G77" t="s">
        <v>931</v>
      </c>
      <c r="H77" t="s">
        <v>923</v>
      </c>
      <c r="I77" t="s">
        <v>929</v>
      </c>
    </row>
    <row r="78" spans="1:10" ht="15.75" thickBot="1" x14ac:dyDescent="0.3">
      <c r="A78" s="144" t="s">
        <v>1094</v>
      </c>
      <c r="B78" s="144" t="s">
        <v>934</v>
      </c>
      <c r="C78" s="145">
        <v>0</v>
      </c>
      <c r="D78" s="146" t="s">
        <v>65</v>
      </c>
      <c r="E78" s="146" t="s">
        <v>64</v>
      </c>
      <c r="F78" s="146" t="str">
        <f>UnitControlCenter!$B$9</f>
        <v>billion 2023 dollars / year</v>
      </c>
      <c r="G78" s="146" t="s">
        <v>932</v>
      </c>
      <c r="H78" s="146" t="s">
        <v>923</v>
      </c>
      <c r="I78" s="146" t="s">
        <v>930</v>
      </c>
      <c r="J78" s="146"/>
    </row>
    <row r="79" spans="1:10" x14ac:dyDescent="0.25">
      <c r="A79" s="143" t="s">
        <v>579</v>
      </c>
      <c r="B79" s="143" t="s">
        <v>1210</v>
      </c>
      <c r="C79" s="15">
        <v>0</v>
      </c>
      <c r="D79" t="s">
        <v>63</v>
      </c>
      <c r="E79" t="s">
        <v>1212</v>
      </c>
      <c r="F79" t="str">
        <f>UnitControlCenter!$B$12</f>
        <v>incidents / year</v>
      </c>
      <c r="G79" t="s">
        <v>1139</v>
      </c>
    </row>
    <row r="80" spans="1:10" x14ac:dyDescent="0.25">
      <c r="A80" s="143" t="s">
        <v>579</v>
      </c>
      <c r="B80" s="143" t="s">
        <v>1409</v>
      </c>
      <c r="C80" s="15">
        <v>1</v>
      </c>
      <c r="D80" t="s">
        <v>63</v>
      </c>
      <c r="E80" t="s">
        <v>64</v>
      </c>
      <c r="F80" t="str">
        <f>UnitControlCenter!$B$13</f>
        <v>% change</v>
      </c>
      <c r="G80" t="s">
        <v>1410</v>
      </c>
    </row>
    <row r="81" spans="1:10" x14ac:dyDescent="0.25">
      <c r="A81" s="143" t="s">
        <v>579</v>
      </c>
      <c r="B81" s="143" t="s">
        <v>1461</v>
      </c>
      <c r="C81" s="15">
        <v>1</v>
      </c>
      <c r="D81" t="s">
        <v>65</v>
      </c>
      <c r="E81" t="s">
        <v>66</v>
      </c>
      <c r="F81" t="str">
        <f>UnitControlCenter!$B$12</f>
        <v>incidents / year</v>
      </c>
      <c r="G81" t="s">
        <v>1393</v>
      </c>
      <c r="H81" t="s">
        <v>1381</v>
      </c>
      <c r="I81" t="s">
        <v>1382</v>
      </c>
    </row>
    <row r="82" spans="1:10" x14ac:dyDescent="0.25">
      <c r="A82" s="143" t="s">
        <v>579</v>
      </c>
      <c r="B82" s="143" t="s">
        <v>1462</v>
      </c>
      <c r="C82" s="15">
        <v>1</v>
      </c>
      <c r="D82" t="s">
        <v>65</v>
      </c>
      <c r="E82" t="s">
        <v>64</v>
      </c>
      <c r="F82" t="str">
        <f>UnitControlCenter!$B$13</f>
        <v>% change</v>
      </c>
      <c r="G82" t="s">
        <v>1404</v>
      </c>
      <c r="H82" t="s">
        <v>1381</v>
      </c>
      <c r="I82" t="s">
        <v>1382</v>
      </c>
    </row>
    <row r="83" spans="1:10" x14ac:dyDescent="0.25">
      <c r="A83" s="143" t="s">
        <v>579</v>
      </c>
      <c r="B83" s="143" t="s">
        <v>1391</v>
      </c>
      <c r="C83" s="15">
        <v>1</v>
      </c>
      <c r="D83" t="s">
        <v>65</v>
      </c>
      <c r="E83" t="s">
        <v>66</v>
      </c>
      <c r="F83" t="str">
        <f>UnitControlCenter!$B$12</f>
        <v>incidents / year</v>
      </c>
      <c r="G83" t="s">
        <v>1394</v>
      </c>
      <c r="H83" t="s">
        <v>1383</v>
      </c>
      <c r="I83" s="15" t="s">
        <v>1384</v>
      </c>
      <c r="J83" s="15"/>
    </row>
    <row r="84" spans="1:10" x14ac:dyDescent="0.25">
      <c r="A84" s="143" t="s">
        <v>579</v>
      </c>
      <c r="B84" s="143" t="s">
        <v>1407</v>
      </c>
      <c r="C84" s="15">
        <v>1</v>
      </c>
      <c r="D84" t="s">
        <v>65</v>
      </c>
      <c r="E84" t="s">
        <v>64</v>
      </c>
      <c r="F84" t="str">
        <f>UnitControlCenter!$B$13</f>
        <v>% change</v>
      </c>
      <c r="G84" t="s">
        <v>1405</v>
      </c>
      <c r="H84" t="s">
        <v>1383</v>
      </c>
      <c r="I84" s="15" t="s">
        <v>1384</v>
      </c>
      <c r="J84" s="15"/>
    </row>
    <row r="85" spans="1:10" x14ac:dyDescent="0.25">
      <c r="A85" s="143" t="s">
        <v>579</v>
      </c>
      <c r="B85" s="143" t="s">
        <v>1392</v>
      </c>
      <c r="C85" s="15">
        <v>1</v>
      </c>
      <c r="D85" t="s">
        <v>65</v>
      </c>
      <c r="E85" t="s">
        <v>66</v>
      </c>
      <c r="F85" t="str">
        <f>UnitControlCenter!$B$12</f>
        <v>incidents / year</v>
      </c>
      <c r="G85" t="s">
        <v>1395</v>
      </c>
      <c r="H85" t="s">
        <v>1386</v>
      </c>
      <c r="I85" t="s">
        <v>1387</v>
      </c>
    </row>
    <row r="86" spans="1:10" x14ac:dyDescent="0.25">
      <c r="A86" s="143" t="s">
        <v>579</v>
      </c>
      <c r="B86" s="143" t="s">
        <v>1408</v>
      </c>
      <c r="C86" s="15">
        <v>1</v>
      </c>
      <c r="D86" t="s">
        <v>65</v>
      </c>
      <c r="E86" t="s">
        <v>64</v>
      </c>
      <c r="F86" t="str">
        <f>UnitControlCenter!$B$13</f>
        <v>% change</v>
      </c>
      <c r="G86" t="s">
        <v>1406</v>
      </c>
      <c r="H86" t="s">
        <v>1386</v>
      </c>
      <c r="I86" t="s">
        <v>1387</v>
      </c>
    </row>
    <row r="87" spans="1:10" x14ac:dyDescent="0.25">
      <c r="A87" s="143" t="s">
        <v>579</v>
      </c>
      <c r="B87" s="143" t="s">
        <v>1131</v>
      </c>
      <c r="C87" s="15">
        <v>0</v>
      </c>
      <c r="D87" t="s">
        <v>63</v>
      </c>
      <c r="E87" t="s">
        <v>64</v>
      </c>
      <c r="F87" t="str">
        <f>UnitControlCenter!$B$12</f>
        <v>incidents / year</v>
      </c>
      <c r="G87" t="s">
        <v>1139</v>
      </c>
    </row>
    <row r="88" spans="1:10" x14ac:dyDescent="0.25">
      <c r="A88" s="143" t="s">
        <v>579</v>
      </c>
      <c r="B88" s="143" t="s">
        <v>580</v>
      </c>
      <c r="C88" s="15">
        <v>1</v>
      </c>
      <c r="D88" t="s">
        <v>63</v>
      </c>
      <c r="E88" t="s">
        <v>64</v>
      </c>
      <c r="F88" t="str">
        <f>UnitControlCenter!$B$9</f>
        <v>billion 2023 dollars / year</v>
      </c>
      <c r="G88" t="s">
        <v>67</v>
      </c>
    </row>
    <row r="89" spans="1:10" x14ac:dyDescent="0.25">
      <c r="A89" s="143" t="s">
        <v>579</v>
      </c>
      <c r="B89" s="143" t="s">
        <v>1132</v>
      </c>
      <c r="C89" s="15">
        <v>1</v>
      </c>
      <c r="D89" t="s">
        <v>63</v>
      </c>
      <c r="E89" t="s">
        <v>64</v>
      </c>
      <c r="F89" t="str">
        <f>UnitControlCenter!$B$12</f>
        <v>incidents / year</v>
      </c>
      <c r="G89" t="s">
        <v>1140</v>
      </c>
    </row>
    <row r="90" spans="1:10" x14ac:dyDescent="0.25">
      <c r="A90" s="143" t="s">
        <v>579</v>
      </c>
      <c r="B90" s="143" t="s">
        <v>1133</v>
      </c>
      <c r="C90" s="15">
        <v>1</v>
      </c>
      <c r="D90" t="s">
        <v>63</v>
      </c>
      <c r="E90" t="s">
        <v>64</v>
      </c>
      <c r="F90" t="str">
        <f>UnitControlCenter!$B$12</f>
        <v>incidents / year</v>
      </c>
      <c r="G90" t="s">
        <v>1141</v>
      </c>
    </row>
    <row r="91" spans="1:10" x14ac:dyDescent="0.25">
      <c r="A91" s="143" t="s">
        <v>579</v>
      </c>
      <c r="B91" s="143" t="s">
        <v>1146</v>
      </c>
      <c r="C91" s="15">
        <v>1</v>
      </c>
      <c r="D91" t="s">
        <v>63</v>
      </c>
      <c r="E91" t="s">
        <v>64</v>
      </c>
      <c r="F91" t="str">
        <f>UnitControlCenter!$B$12</f>
        <v>incidents / year</v>
      </c>
      <c r="G91" t="s">
        <v>1147</v>
      </c>
    </row>
    <row r="92" spans="1:10" x14ac:dyDescent="0.25">
      <c r="A92" s="143" t="s">
        <v>579</v>
      </c>
      <c r="B92" s="143" t="s">
        <v>1134</v>
      </c>
      <c r="C92" s="15">
        <v>1</v>
      </c>
      <c r="D92" t="s">
        <v>63</v>
      </c>
      <c r="E92" t="s">
        <v>64</v>
      </c>
      <c r="F92" t="str">
        <f>UnitControlCenter!$B$12</f>
        <v>incidents / year</v>
      </c>
      <c r="G92" t="s">
        <v>1142</v>
      </c>
    </row>
    <row r="93" spans="1:10" x14ac:dyDescent="0.25">
      <c r="A93" s="143" t="s">
        <v>579</v>
      </c>
      <c r="B93" s="143" t="s">
        <v>1135</v>
      </c>
      <c r="C93" s="15">
        <v>1</v>
      </c>
      <c r="D93" t="s">
        <v>63</v>
      </c>
      <c r="E93" t="s">
        <v>64</v>
      </c>
      <c r="F93" t="str">
        <f>UnitControlCenter!$B$12</f>
        <v>incidents / year</v>
      </c>
      <c r="G93" t="s">
        <v>1143</v>
      </c>
    </row>
    <row r="94" spans="1:10" x14ac:dyDescent="0.25">
      <c r="A94" s="143" t="s">
        <v>579</v>
      </c>
      <c r="B94" s="143" t="s">
        <v>1136</v>
      </c>
      <c r="C94" s="15">
        <v>1</v>
      </c>
      <c r="D94" t="s">
        <v>63</v>
      </c>
      <c r="E94" t="s">
        <v>64</v>
      </c>
      <c r="F94" t="str">
        <f>UnitControlCenter!$B$12</f>
        <v>incidents / year</v>
      </c>
      <c r="G94" t="s">
        <v>1144</v>
      </c>
    </row>
    <row r="95" spans="1:10" ht="15.75" thickBot="1" x14ac:dyDescent="0.3">
      <c r="A95" s="144" t="s">
        <v>579</v>
      </c>
      <c r="B95" s="144" t="s">
        <v>1137</v>
      </c>
      <c r="C95" s="145">
        <v>1</v>
      </c>
      <c r="D95" s="146" t="s">
        <v>63</v>
      </c>
      <c r="E95" s="146" t="s">
        <v>64</v>
      </c>
      <c r="F95" s="146" t="str">
        <f>UnitControlCenter!$B$12</f>
        <v>incidents / year</v>
      </c>
      <c r="G95" s="146" t="s">
        <v>1145</v>
      </c>
      <c r="H95" s="146"/>
      <c r="I95" s="146"/>
      <c r="J95" s="146"/>
    </row>
    <row r="96" spans="1:10" x14ac:dyDescent="0.25">
      <c r="A96" s="143" t="s">
        <v>706</v>
      </c>
      <c r="B96" s="143" t="s">
        <v>581</v>
      </c>
      <c r="C96" s="15">
        <v>1</v>
      </c>
      <c r="D96" t="s">
        <v>65</v>
      </c>
      <c r="E96" t="s">
        <v>66</v>
      </c>
      <c r="F96" t="str">
        <f>UnitControlCenter!$B$16</f>
        <v>terawatt-hours (TWh) / year</v>
      </c>
      <c r="G96" s="58" t="s">
        <v>2461</v>
      </c>
      <c r="H96" s="58" t="s">
        <v>2462</v>
      </c>
      <c r="I96" t="s">
        <v>2463</v>
      </c>
    </row>
    <row r="97" spans="1:10" x14ac:dyDescent="0.25">
      <c r="A97" s="143" t="s">
        <v>706</v>
      </c>
      <c r="B97" s="143" t="s">
        <v>582</v>
      </c>
      <c r="C97" s="15">
        <v>1</v>
      </c>
      <c r="D97" t="s">
        <v>65</v>
      </c>
      <c r="E97" t="s">
        <v>64</v>
      </c>
      <c r="F97" t="str">
        <f>UnitControlCenter!$B$16</f>
        <v>terawatt-hours (TWh) / year</v>
      </c>
      <c r="G97" s="58" t="s">
        <v>2464</v>
      </c>
      <c r="H97" s="58" t="s">
        <v>2465</v>
      </c>
      <c r="I97" t="s">
        <v>2463</v>
      </c>
    </row>
    <row r="98" spans="1:10" x14ac:dyDescent="0.25">
      <c r="A98" s="143" t="s">
        <v>706</v>
      </c>
      <c r="B98" s="143" t="s">
        <v>583</v>
      </c>
      <c r="C98" s="15">
        <v>1</v>
      </c>
      <c r="D98" t="s">
        <v>65</v>
      </c>
      <c r="E98" t="s">
        <v>66</v>
      </c>
      <c r="F98" t="str">
        <f>UnitControlCenter!$B$21</f>
        <v>gigawatts (GW) / year</v>
      </c>
      <c r="G98" s="58" t="s">
        <v>2466</v>
      </c>
      <c r="H98" s="58" t="s">
        <v>2467</v>
      </c>
      <c r="I98" t="s">
        <v>2468</v>
      </c>
    </row>
    <row r="99" spans="1:10" x14ac:dyDescent="0.25">
      <c r="A99" s="143" t="s">
        <v>706</v>
      </c>
      <c r="B99" s="143" t="s">
        <v>584</v>
      </c>
      <c r="C99" s="15">
        <v>1</v>
      </c>
      <c r="D99" t="s">
        <v>65</v>
      </c>
      <c r="E99" t="s">
        <v>64</v>
      </c>
      <c r="F99" t="str">
        <f>UnitControlCenter!$B$21</f>
        <v>gigawatts (GW) / year</v>
      </c>
      <c r="G99" s="58" t="s">
        <v>2469</v>
      </c>
      <c r="H99" s="58" t="s">
        <v>2470</v>
      </c>
      <c r="I99" t="s">
        <v>2471</v>
      </c>
    </row>
    <row r="100" spans="1:10" x14ac:dyDescent="0.25">
      <c r="A100" s="143" t="s">
        <v>706</v>
      </c>
      <c r="B100" s="143" t="s">
        <v>707</v>
      </c>
      <c r="C100" s="15">
        <v>1</v>
      </c>
      <c r="D100" t="s">
        <v>65</v>
      </c>
      <c r="E100" t="s">
        <v>66</v>
      </c>
      <c r="F100" t="str">
        <f>UnitControlCenter!$B$16</f>
        <v>terawatt-hours (TWh) / year</v>
      </c>
      <c r="G100" t="s">
        <v>1945</v>
      </c>
      <c r="H100" t="s">
        <v>1946</v>
      </c>
      <c r="I100" t="s">
        <v>1947</v>
      </c>
    </row>
    <row r="101" spans="1:10" x14ac:dyDescent="0.25">
      <c r="A101" s="143" t="s">
        <v>706</v>
      </c>
      <c r="B101" s="143" t="s">
        <v>1921</v>
      </c>
      <c r="C101" s="15">
        <v>0</v>
      </c>
      <c r="D101" t="s">
        <v>63</v>
      </c>
      <c r="E101" t="s">
        <v>64</v>
      </c>
      <c r="F101" t="str">
        <f>UnitControlCenter!B18</f>
        <v>%</v>
      </c>
      <c r="G101" t="s">
        <v>1526</v>
      </c>
    </row>
    <row r="102" spans="1:10" x14ac:dyDescent="0.25">
      <c r="A102" s="143" t="s">
        <v>706</v>
      </c>
      <c r="B102" s="143" t="s">
        <v>1528</v>
      </c>
      <c r="C102" s="15">
        <v>1</v>
      </c>
      <c r="D102" t="s">
        <v>63</v>
      </c>
      <c r="E102" t="s">
        <v>64</v>
      </c>
      <c r="F102" t="str">
        <f>UnitControlCenter!B19</f>
        <v>metric tons CO2e / megawatt-hour (MWh)</v>
      </c>
      <c r="G102" t="s">
        <v>1527</v>
      </c>
    </row>
    <row r="103" spans="1:10" ht="15.75" thickBot="1" x14ac:dyDescent="0.3">
      <c r="A103" s="144" t="s">
        <v>706</v>
      </c>
      <c r="B103" s="144" t="s">
        <v>1535</v>
      </c>
      <c r="C103" s="145">
        <v>1</v>
      </c>
      <c r="D103" s="146" t="s">
        <v>63</v>
      </c>
      <c r="E103" s="146" t="s">
        <v>64</v>
      </c>
      <c r="F103" s="146" t="str">
        <f>UnitControlCenter!B20</f>
        <v>kilowatt-hour / 2023 dollar</v>
      </c>
      <c r="G103" s="146" t="s">
        <v>1536</v>
      </c>
      <c r="H103" s="146"/>
      <c r="I103" s="146"/>
      <c r="J103" s="146"/>
    </row>
    <row r="104" spans="1:10" x14ac:dyDescent="0.25">
      <c r="A104" s="143" t="s">
        <v>1352</v>
      </c>
      <c r="B104" s="143" t="s">
        <v>585</v>
      </c>
      <c r="C104" s="15">
        <v>0</v>
      </c>
      <c r="D104" t="s">
        <v>65</v>
      </c>
      <c r="E104" t="s">
        <v>597</v>
      </c>
      <c r="F104" t="str">
        <f>UnitControlCenter!$B$22</f>
        <v>2023 dollars / megawatt-hour (MWh)</v>
      </c>
      <c r="G104" t="s">
        <v>1760</v>
      </c>
      <c r="H104" t="s">
        <v>1827</v>
      </c>
      <c r="I104" s="15" t="s">
        <v>1829</v>
      </c>
    </row>
    <row r="105" spans="1:10" x14ac:dyDescent="0.25">
      <c r="A105" s="143" t="s">
        <v>1352</v>
      </c>
      <c r="B105" s="143" t="s">
        <v>1948</v>
      </c>
      <c r="C105" s="15">
        <v>0</v>
      </c>
      <c r="D105" t="s">
        <v>63</v>
      </c>
      <c r="E105" t="s">
        <v>64</v>
      </c>
      <c r="F105" t="str">
        <f>UnitControlCenter!B22</f>
        <v>2023 dollars / megawatt-hour (MWh)</v>
      </c>
      <c r="G105" t="s">
        <v>1949</v>
      </c>
    </row>
    <row r="106" spans="1:10" x14ac:dyDescent="0.25">
      <c r="A106" s="143" t="s">
        <v>1352</v>
      </c>
      <c r="B106" s="143" t="s">
        <v>586</v>
      </c>
      <c r="C106" s="15">
        <v>1</v>
      </c>
      <c r="D106" t="s">
        <v>65</v>
      </c>
      <c r="E106" t="s">
        <v>66</v>
      </c>
      <c r="F106" t="str">
        <f>UnitControlCenter!$B$16</f>
        <v>terawatt-hours (TWh) / year</v>
      </c>
      <c r="G106" t="s">
        <v>1005</v>
      </c>
      <c r="H106" t="s">
        <v>1006</v>
      </c>
      <c r="I106" t="s">
        <v>1007</v>
      </c>
    </row>
    <row r="107" spans="1:10" x14ac:dyDescent="0.25">
      <c r="A107" s="143" t="s">
        <v>1352</v>
      </c>
      <c r="B107" s="143" t="s">
        <v>1353</v>
      </c>
      <c r="C107" s="15">
        <v>1</v>
      </c>
      <c r="D107" t="s">
        <v>65</v>
      </c>
      <c r="E107" t="s">
        <v>66</v>
      </c>
      <c r="F107" t="str">
        <f>UnitControlCenter!$B$3</f>
        <v>million metric tons / year</v>
      </c>
      <c r="G107" t="s">
        <v>1762</v>
      </c>
      <c r="H107" t="s">
        <v>1828</v>
      </c>
      <c r="I107" s="15" t="s">
        <v>1830</v>
      </c>
    </row>
    <row r="108" spans="1:10" x14ac:dyDescent="0.25">
      <c r="A108" s="143" t="s">
        <v>1352</v>
      </c>
      <c r="B108" s="143" t="s">
        <v>700</v>
      </c>
      <c r="C108" s="15">
        <v>1</v>
      </c>
      <c r="D108" t="s">
        <v>65</v>
      </c>
      <c r="E108" t="s">
        <v>66</v>
      </c>
      <c r="F108" t="str">
        <f>UnitControlCenter!$B$23</f>
        <v>cubic km / yr</v>
      </c>
      <c r="G108" t="s">
        <v>1761</v>
      </c>
      <c r="H108" t="s">
        <v>1827</v>
      </c>
      <c r="I108" s="15" t="s">
        <v>1829</v>
      </c>
    </row>
    <row r="109" spans="1:10" s="146" customFormat="1" ht="15.75" thickBot="1" x14ac:dyDescent="0.3">
      <c r="A109" s="144" t="s">
        <v>1352</v>
      </c>
      <c r="B109" s="144" t="s">
        <v>701</v>
      </c>
      <c r="C109" s="145">
        <v>1</v>
      </c>
      <c r="D109" s="146" t="s">
        <v>65</v>
      </c>
      <c r="E109" s="146" t="s">
        <v>66</v>
      </c>
      <c r="F109" s="146" t="str">
        <f>UnitControlCenter!$B$23</f>
        <v>cubic km / yr</v>
      </c>
      <c r="G109" s="146" t="s">
        <v>1763</v>
      </c>
      <c r="H109" t="s">
        <v>1827</v>
      </c>
      <c r="I109" s="15" t="s">
        <v>1829</v>
      </c>
    </row>
    <row r="110" spans="1:10" x14ac:dyDescent="0.25">
      <c r="A110" s="143" t="s">
        <v>1721</v>
      </c>
      <c r="B110" s="143" t="s">
        <v>1722</v>
      </c>
      <c r="C110" s="15">
        <v>1</v>
      </c>
      <c r="D110" t="s">
        <v>65</v>
      </c>
      <c r="E110" t="s">
        <v>1728</v>
      </c>
      <c r="F110" t="str">
        <f>UnitControlCenter!$B$17</f>
        <v>terawatt-hours (TWh)</v>
      </c>
      <c r="G110" t="s">
        <v>1788</v>
      </c>
      <c r="H110" s="58" t="s">
        <v>2472</v>
      </c>
      <c r="I110" t="s">
        <v>1785</v>
      </c>
    </row>
    <row r="111" spans="1:10" x14ac:dyDescent="0.25">
      <c r="A111" s="143" t="s">
        <v>1721</v>
      </c>
      <c r="B111" s="143" t="s">
        <v>1723</v>
      </c>
      <c r="C111" s="15">
        <v>1</v>
      </c>
      <c r="D111" t="s">
        <v>65</v>
      </c>
      <c r="E111" t="s">
        <v>1728</v>
      </c>
      <c r="F111" t="str">
        <f>UnitControlCenter!$B$17</f>
        <v>terawatt-hours (TWh)</v>
      </c>
      <c r="G111" t="s">
        <v>1789</v>
      </c>
      <c r="H111" s="149" t="str">
        <f>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1" s="149" t="str">
        <f>I$110</f>
        <v>abd8a4, af64ff, b49f00, ff9999, e5ffcc, 620e7a, 65fffb, 00b050, ff6400, ffff00, f1bb18, c2dffd, 087bf1, 004185, ccff33, 04ffaf, bfb088, ff00ff, 000000, ad6600, 740000, f593e0, 9b1cb0, c01b00, ff0000, 6e8000, 004d10, 009999, 969696, b49f00, af64ff</v>
      </c>
    </row>
    <row r="112" spans="1:10" x14ac:dyDescent="0.25">
      <c r="A112" s="143" t="s">
        <v>1721</v>
      </c>
      <c r="B112" s="143" t="s">
        <v>1724</v>
      </c>
      <c r="C112" s="15">
        <v>1</v>
      </c>
      <c r="D112" t="s">
        <v>65</v>
      </c>
      <c r="E112" t="s">
        <v>1728</v>
      </c>
      <c r="F112" t="str">
        <f>UnitControlCenter!$B$17</f>
        <v>terawatt-hours (TWh)</v>
      </c>
      <c r="G112" t="s">
        <v>1790</v>
      </c>
      <c r="H112" s="149" t="str">
        <f t="shared" ref="H112:I115" si="0">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2" s="149" t="str">
        <f t="shared" si="0"/>
        <v>abd8a4, af64ff, b49f00, ff9999, e5ffcc, 620e7a, 65fffb, 00b050, ff6400, ffff00, f1bb18, c2dffd, 087bf1, 004185, ccff33, 04ffaf, bfb088, ff00ff, 000000, ad6600, 740000, f593e0, 9b1cb0, c01b00, ff0000, 6e8000, 004d10, 009999, 969696, b49f00, af64ff</v>
      </c>
    </row>
    <row r="113" spans="1:10" x14ac:dyDescent="0.25">
      <c r="A113" s="143" t="s">
        <v>1721</v>
      </c>
      <c r="B113" s="143" t="s">
        <v>1725</v>
      </c>
      <c r="C113" s="15">
        <v>1</v>
      </c>
      <c r="D113" t="s">
        <v>65</v>
      </c>
      <c r="E113" t="s">
        <v>1728</v>
      </c>
      <c r="F113" t="str">
        <f>UnitControlCenter!$B$17</f>
        <v>terawatt-hours (TWh)</v>
      </c>
      <c r="G113" t="s">
        <v>1791</v>
      </c>
      <c r="H113"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3" s="149" t="str">
        <f t="shared" si="0"/>
        <v>abd8a4, af64ff, b49f00, ff9999, e5ffcc, 620e7a, 65fffb, 00b050, ff6400, ffff00, f1bb18, c2dffd, 087bf1, 004185, ccff33, 04ffaf, bfb088, ff00ff, 000000, ad6600, 740000, f593e0, 9b1cb0, c01b00, ff0000, 6e8000, 004d10, 009999, 969696, b49f00, af64ff</v>
      </c>
    </row>
    <row r="114" spans="1:10" x14ac:dyDescent="0.25">
      <c r="A114" s="143" t="s">
        <v>1721</v>
      </c>
      <c r="B114" s="143" t="s">
        <v>1726</v>
      </c>
      <c r="C114" s="15">
        <v>0</v>
      </c>
      <c r="D114" t="s">
        <v>65</v>
      </c>
      <c r="E114" t="s">
        <v>1728</v>
      </c>
      <c r="F114" t="str">
        <f>UnitControlCenter!$B$17</f>
        <v>terawatt-hours (TWh)</v>
      </c>
      <c r="G114" t="s">
        <v>1786</v>
      </c>
      <c r="H114"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4" s="149" t="str">
        <f t="shared" si="0"/>
        <v>abd8a4, af64ff, b49f00, ff9999, e5ffcc, 620e7a, 65fffb, 00b050, ff6400, ffff00, f1bb18, c2dffd, 087bf1, 004185, ccff33, 04ffaf, bfb088, ff00ff, 000000, ad6600, 740000, f593e0, 9b1cb0, c01b00, ff0000, 6e8000, 004d10, 009999, 969696, b49f00, af64ff</v>
      </c>
    </row>
    <row r="115" spans="1:10" x14ac:dyDescent="0.25">
      <c r="A115" s="143" t="s">
        <v>1721</v>
      </c>
      <c r="B115" s="143" t="s">
        <v>1727</v>
      </c>
      <c r="C115" s="15">
        <v>0</v>
      </c>
      <c r="D115" t="s">
        <v>65</v>
      </c>
      <c r="E115" t="s">
        <v>1728</v>
      </c>
      <c r="F115" t="str">
        <f>UnitControlCenter!$B$17</f>
        <v>terawatt-hours (TWh)</v>
      </c>
      <c r="G115" t="s">
        <v>1787</v>
      </c>
      <c r="H115"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5" s="149" t="str">
        <f t="shared" si="0"/>
        <v>abd8a4, af64ff, b49f00, ff9999, e5ffcc, 620e7a, 65fffb, 00b050, ff6400, ffff00, f1bb18, c2dffd, 087bf1, 004185, ccff33, 04ffaf, bfb088, ff00ff, 000000, ad6600, 740000, f593e0, 9b1cb0, c01b00, ff0000, 6e8000, 004d10, 009999, 969696, b49f00, af64ff</v>
      </c>
    </row>
    <row r="116" spans="1:10" x14ac:dyDescent="0.25">
      <c r="A116" s="143" t="s">
        <v>1721</v>
      </c>
      <c r="B116" s="143" t="s">
        <v>1731</v>
      </c>
      <c r="C116" s="15">
        <v>1</v>
      </c>
      <c r="D116" t="s">
        <v>65</v>
      </c>
      <c r="E116" t="s">
        <v>1729</v>
      </c>
      <c r="F116" t="str">
        <f>UnitControlCenter!$B$17</f>
        <v>terawatt-hours (TWh)</v>
      </c>
      <c r="G116" s="150" t="str">
        <f>G110</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6" s="150" t="str">
        <f t="shared" ref="H116:I116" si="1">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6" s="150" t="str">
        <f t="shared" si="1"/>
        <v>abd8a4, af64ff, b49f00, ff9999, e5ffcc, 620e7a, 65fffb, 00b050, ff6400, ffff00, f1bb18, c2dffd, 087bf1, 004185, ccff33, 04ffaf, bfb088, ff00ff, 000000, ad6600, 740000, f593e0, 9b1cb0, c01b00, ff0000, 6e8000, 004d10, 009999, 969696, b49f00, af64ff</v>
      </c>
      <c r="J116" s="150"/>
    </row>
    <row r="117" spans="1:10" x14ac:dyDescent="0.25">
      <c r="A117" s="143" t="s">
        <v>1721</v>
      </c>
      <c r="B117" s="143" t="s">
        <v>1732</v>
      </c>
      <c r="C117" s="15">
        <v>1</v>
      </c>
      <c r="D117" t="s">
        <v>65</v>
      </c>
      <c r="E117" t="s">
        <v>1729</v>
      </c>
      <c r="F117" t="str">
        <f>UnitControlCenter!$B$17</f>
        <v>terawatt-hours (TWh)</v>
      </c>
      <c r="G117" s="150" t="str">
        <f t="shared" ref="G117:I117" si="2">G111</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7" s="150" t="str">
        <f t="shared" si="2"/>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7" s="150" t="str">
        <f t="shared" si="2"/>
        <v>abd8a4, af64ff, b49f00, ff9999, e5ffcc, 620e7a, 65fffb, 00b050, ff6400, ffff00, f1bb18, c2dffd, 087bf1, 004185, ccff33, 04ffaf, bfb088, ff00ff, 000000, ad6600, 740000, f593e0, 9b1cb0, c01b00, ff0000, 6e8000, 004d10, 009999, 969696, b49f00, af64ff</v>
      </c>
      <c r="J117" s="150"/>
    </row>
    <row r="118" spans="1:10" x14ac:dyDescent="0.25">
      <c r="A118" s="143" t="s">
        <v>1721</v>
      </c>
      <c r="B118" s="143" t="s">
        <v>1733</v>
      </c>
      <c r="C118" s="15">
        <v>1</v>
      </c>
      <c r="D118" t="s">
        <v>65</v>
      </c>
      <c r="E118" t="s">
        <v>1729</v>
      </c>
      <c r="F118" t="str">
        <f>UnitControlCenter!$B$17</f>
        <v>terawatt-hours (TWh)</v>
      </c>
      <c r="G118" s="150" t="str">
        <f t="shared" ref="G118:I118" si="3">G112</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8" s="150" t="str">
        <f t="shared" si="3"/>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8" s="150" t="str">
        <f t="shared" si="3"/>
        <v>abd8a4, af64ff, b49f00, ff9999, e5ffcc, 620e7a, 65fffb, 00b050, ff6400, ffff00, f1bb18, c2dffd, 087bf1, 004185, ccff33, 04ffaf, bfb088, ff00ff, 000000, ad6600, 740000, f593e0, 9b1cb0, c01b00, ff0000, 6e8000, 004d10, 009999, 969696, b49f00, af64ff</v>
      </c>
      <c r="J118" s="150"/>
    </row>
    <row r="119" spans="1:10" x14ac:dyDescent="0.25">
      <c r="A119" s="143" t="s">
        <v>1721</v>
      </c>
      <c r="B119" s="143" t="s">
        <v>1734</v>
      </c>
      <c r="C119" s="15">
        <v>1</v>
      </c>
      <c r="D119" t="s">
        <v>65</v>
      </c>
      <c r="E119" t="s">
        <v>1729</v>
      </c>
      <c r="F119" t="str">
        <f>UnitControlCenter!$B$17</f>
        <v>terawatt-hours (TWh)</v>
      </c>
      <c r="G119" s="150" t="str">
        <f t="shared" ref="G119:I119" si="4">G113</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9" s="150" t="str">
        <f t="shared" si="4"/>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9" s="150" t="str">
        <f t="shared" si="4"/>
        <v>abd8a4, af64ff, b49f00, ff9999, e5ffcc, 620e7a, 65fffb, 00b050, ff6400, ffff00, f1bb18, c2dffd, 087bf1, 004185, ccff33, 04ffaf, bfb088, ff00ff, 000000, ad6600, 740000, f593e0, 9b1cb0, c01b00, ff0000, 6e8000, 004d10, 009999, 969696, b49f00, af64ff</v>
      </c>
      <c r="J119" s="150"/>
    </row>
    <row r="120" spans="1:10" x14ac:dyDescent="0.25">
      <c r="A120" s="143" t="s">
        <v>1721</v>
      </c>
      <c r="B120" s="143" t="s">
        <v>1735</v>
      </c>
      <c r="C120" s="15">
        <v>0</v>
      </c>
      <c r="D120" t="s">
        <v>65</v>
      </c>
      <c r="E120" t="s">
        <v>1729</v>
      </c>
      <c r="F120" t="str">
        <f>UnitControlCenter!$B$17</f>
        <v>terawatt-hours (TWh)</v>
      </c>
      <c r="G120" s="150" t="str">
        <f t="shared" ref="G120:I120" si="5">G114</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20" s="150" t="str">
        <f t="shared" si="5"/>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0" s="150" t="str">
        <f t="shared" si="5"/>
        <v>abd8a4, af64ff, b49f00, ff9999, e5ffcc, 620e7a, 65fffb, 00b050, ff6400, ffff00, f1bb18, c2dffd, 087bf1, 004185, ccff33, 04ffaf, bfb088, ff00ff, 000000, ad6600, 740000, f593e0, 9b1cb0, c01b00, ff0000, 6e8000, 004d10, 009999, 969696, b49f00, af64ff</v>
      </c>
      <c r="J120" s="150"/>
    </row>
    <row r="121" spans="1:10" s="146" customFormat="1" ht="15.75" thickBot="1" x14ac:dyDescent="0.3">
      <c r="A121" s="144" t="s">
        <v>1721</v>
      </c>
      <c r="B121" s="144" t="s">
        <v>1736</v>
      </c>
      <c r="C121" s="145">
        <v>0</v>
      </c>
      <c r="D121" s="146" t="s">
        <v>65</v>
      </c>
      <c r="E121" s="146" t="s">
        <v>1729</v>
      </c>
      <c r="F121" s="146" t="str">
        <f>UnitControlCenter!$B$17</f>
        <v>terawatt-hours (TWh)</v>
      </c>
      <c r="G121" s="151" t="str">
        <f t="shared" ref="G121:I121" si="6">G115</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1" s="151" t="str">
        <f t="shared" si="6"/>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1" s="151" t="str">
        <f t="shared" si="6"/>
        <v>abd8a4, af64ff, b49f00, ff9999, e5ffcc, 620e7a, 65fffb, 00b050, ff6400, ffff00, f1bb18, c2dffd, 087bf1, 004185, ccff33, 04ffaf, bfb088, ff00ff, 000000, ad6600, 740000, f593e0, 9b1cb0, c01b00, ff0000, 6e8000, 004d10, 009999, 969696, b49f00, af64ff</v>
      </c>
      <c r="J121" s="151"/>
    </row>
    <row r="122" spans="1:10" x14ac:dyDescent="0.25">
      <c r="A122" s="143" t="s">
        <v>982</v>
      </c>
      <c r="B122" s="143" t="s">
        <v>983</v>
      </c>
      <c r="C122" s="15">
        <v>1</v>
      </c>
      <c r="D122" t="s">
        <v>65</v>
      </c>
      <c r="E122" t="s">
        <v>66</v>
      </c>
      <c r="F122" t="str">
        <f>UnitControlCenter!$B$26</f>
        <v>million vehicles / year</v>
      </c>
      <c r="G122" t="s">
        <v>847</v>
      </c>
      <c r="H122" t="s">
        <v>848</v>
      </c>
      <c r="I122" t="s">
        <v>849</v>
      </c>
    </row>
    <row r="123" spans="1:10" x14ac:dyDescent="0.25">
      <c r="A123" s="143" t="s">
        <v>982</v>
      </c>
      <c r="B123" s="143" t="s">
        <v>984</v>
      </c>
      <c r="C123" s="15">
        <v>1</v>
      </c>
      <c r="D123" t="s">
        <v>65</v>
      </c>
      <c r="E123" t="s">
        <v>66</v>
      </c>
      <c r="F123" t="str">
        <f>UnitControlCenter!$B$27</f>
        <v>thousand vehicles / year</v>
      </c>
      <c r="G123" t="s">
        <v>850</v>
      </c>
      <c r="H123" t="s">
        <v>851</v>
      </c>
      <c r="I123" t="s">
        <v>852</v>
      </c>
    </row>
    <row r="124" spans="1:10" x14ac:dyDescent="0.25">
      <c r="A124" s="143" t="s">
        <v>982</v>
      </c>
      <c r="B124" s="143" t="s">
        <v>1354</v>
      </c>
      <c r="C124" s="15">
        <v>1</v>
      </c>
      <c r="D124" t="s">
        <v>65</v>
      </c>
      <c r="E124" t="s">
        <v>66</v>
      </c>
      <c r="F124" t="str">
        <f>UnitControlCenter!$B$27</f>
        <v>thousand vehicles / year</v>
      </c>
      <c r="G124" t="s">
        <v>853</v>
      </c>
      <c r="H124" t="s">
        <v>848</v>
      </c>
      <c r="I124" t="s">
        <v>849</v>
      </c>
    </row>
    <row r="125" spans="1:10" x14ac:dyDescent="0.25">
      <c r="A125" s="143" t="s">
        <v>982</v>
      </c>
      <c r="B125" s="143" t="s">
        <v>1357</v>
      </c>
      <c r="C125" s="15">
        <v>1</v>
      </c>
      <c r="D125" t="s">
        <v>65</v>
      </c>
      <c r="E125" t="s">
        <v>66</v>
      </c>
      <c r="F125" t="str">
        <f>UnitControlCenter!$B$27</f>
        <v>thousand vehicles / year</v>
      </c>
      <c r="G125" t="s">
        <v>854</v>
      </c>
      <c r="H125" t="s">
        <v>851</v>
      </c>
      <c r="I125" t="s">
        <v>852</v>
      </c>
    </row>
    <row r="126" spans="1:10" x14ac:dyDescent="0.25">
      <c r="A126" s="143" t="s">
        <v>982</v>
      </c>
      <c r="B126" s="143" t="s">
        <v>1558</v>
      </c>
      <c r="C126" s="15">
        <v>1</v>
      </c>
      <c r="D126" t="s">
        <v>65</v>
      </c>
      <c r="E126" t="s">
        <v>66</v>
      </c>
      <c r="F126" t="str">
        <f>UnitControlCenter!$B$27</f>
        <v>thousand vehicles / year</v>
      </c>
      <c r="G126" t="s">
        <v>738</v>
      </c>
      <c r="H126" t="s">
        <v>739</v>
      </c>
      <c r="I126" t="s">
        <v>838</v>
      </c>
    </row>
    <row r="127" spans="1:10" x14ac:dyDescent="0.25">
      <c r="A127" s="143" t="s">
        <v>982</v>
      </c>
      <c r="B127" s="143" t="s">
        <v>1559</v>
      </c>
      <c r="C127" s="15">
        <v>0</v>
      </c>
      <c r="D127" t="s">
        <v>65</v>
      </c>
      <c r="E127" t="s">
        <v>66</v>
      </c>
      <c r="F127" t="str">
        <f>UnitControlCenter!$B$27</f>
        <v>thousand vehicles / year</v>
      </c>
      <c r="G127" t="s">
        <v>1560</v>
      </c>
      <c r="H127" t="s">
        <v>739</v>
      </c>
      <c r="I127" t="s">
        <v>838</v>
      </c>
    </row>
    <row r="128" spans="1:10" x14ac:dyDescent="0.25">
      <c r="A128" s="143" t="s">
        <v>982</v>
      </c>
      <c r="B128" s="143" t="s">
        <v>985</v>
      </c>
      <c r="C128" s="15">
        <v>1</v>
      </c>
      <c r="D128" t="s">
        <v>65</v>
      </c>
      <c r="E128" t="s">
        <v>66</v>
      </c>
      <c r="F128" t="str">
        <f>UnitControlCenter!$B$28</f>
        <v>million vehicles</v>
      </c>
      <c r="G128" t="s">
        <v>855</v>
      </c>
      <c r="H128" t="s">
        <v>848</v>
      </c>
      <c r="I128" t="s">
        <v>849</v>
      </c>
    </row>
    <row r="129" spans="1:10" x14ac:dyDescent="0.25">
      <c r="A129" s="143" t="s">
        <v>982</v>
      </c>
      <c r="B129" s="143" t="s">
        <v>986</v>
      </c>
      <c r="C129" s="15">
        <v>1</v>
      </c>
      <c r="D129" t="s">
        <v>65</v>
      </c>
      <c r="E129" t="s">
        <v>66</v>
      </c>
      <c r="F129" t="str">
        <f>UnitControlCenter!$B$29</f>
        <v>thousand vehicles</v>
      </c>
      <c r="G129" t="s">
        <v>1065</v>
      </c>
      <c r="H129" t="s">
        <v>851</v>
      </c>
      <c r="I129" t="s">
        <v>852</v>
      </c>
    </row>
    <row r="130" spans="1:10" x14ac:dyDescent="0.25">
      <c r="A130" s="143" t="s">
        <v>982</v>
      </c>
      <c r="B130" s="143" t="s">
        <v>1355</v>
      </c>
      <c r="C130" s="15">
        <v>1</v>
      </c>
      <c r="D130" t="s">
        <v>65</v>
      </c>
      <c r="E130" t="s">
        <v>66</v>
      </c>
      <c r="F130" t="str">
        <f>UnitControlCenter!$B$28</f>
        <v>million vehicles</v>
      </c>
      <c r="G130" t="s">
        <v>856</v>
      </c>
      <c r="H130" t="s">
        <v>848</v>
      </c>
      <c r="I130" t="s">
        <v>849</v>
      </c>
    </row>
    <row r="131" spans="1:10" x14ac:dyDescent="0.25">
      <c r="A131" s="143" t="s">
        <v>982</v>
      </c>
      <c r="B131" s="143" t="s">
        <v>1358</v>
      </c>
      <c r="C131" s="15">
        <v>1</v>
      </c>
      <c r="D131" t="s">
        <v>65</v>
      </c>
      <c r="E131" t="s">
        <v>66</v>
      </c>
      <c r="F131" t="str">
        <f>UnitControlCenter!$B$28</f>
        <v>million vehicles</v>
      </c>
      <c r="G131" t="s">
        <v>857</v>
      </c>
      <c r="H131" t="s">
        <v>851</v>
      </c>
      <c r="I131" t="s">
        <v>852</v>
      </c>
    </row>
    <row r="132" spans="1:10" x14ac:dyDescent="0.25">
      <c r="A132" s="143" t="s">
        <v>982</v>
      </c>
      <c r="B132" s="143" t="s">
        <v>1561</v>
      </c>
      <c r="C132" s="15">
        <v>1</v>
      </c>
      <c r="D132" t="s">
        <v>65</v>
      </c>
      <c r="E132" t="s">
        <v>66</v>
      </c>
      <c r="F132" t="str">
        <f>UnitControlCenter!$B$28</f>
        <v>million vehicles</v>
      </c>
      <c r="G132" t="s">
        <v>839</v>
      </c>
      <c r="H132" t="s">
        <v>739</v>
      </c>
      <c r="I132" t="s">
        <v>838</v>
      </c>
    </row>
    <row r="133" spans="1:10" s="146" customFormat="1" ht="15.75" thickBot="1" x14ac:dyDescent="0.3">
      <c r="A133" s="144" t="s">
        <v>982</v>
      </c>
      <c r="B133" s="144" t="s">
        <v>1562</v>
      </c>
      <c r="C133" s="145">
        <v>0</v>
      </c>
      <c r="D133" s="146" t="s">
        <v>65</v>
      </c>
      <c r="E133" s="146" t="s">
        <v>66</v>
      </c>
      <c r="F133" s="146" t="str">
        <f>UnitControlCenter!$B$28</f>
        <v>million vehicles</v>
      </c>
      <c r="G133" s="146" t="s">
        <v>1563</v>
      </c>
      <c r="H133" s="146" t="s">
        <v>739</v>
      </c>
      <c r="I133" s="146" t="s">
        <v>838</v>
      </c>
    </row>
    <row r="134" spans="1:10" x14ac:dyDescent="0.25">
      <c r="A134" s="143" t="s">
        <v>1090</v>
      </c>
      <c r="B134" s="143" t="s">
        <v>588</v>
      </c>
      <c r="C134" s="15">
        <v>1</v>
      </c>
      <c r="D134" t="s">
        <v>65</v>
      </c>
      <c r="E134" t="s">
        <v>66</v>
      </c>
      <c r="F134" t="str">
        <f>UnitControlCenter!$B$3</f>
        <v>million metric tons / year</v>
      </c>
      <c r="G134" t="s">
        <v>1466</v>
      </c>
      <c r="H134" t="s">
        <v>1465</v>
      </c>
      <c r="I134" t="s">
        <v>840</v>
      </c>
    </row>
    <row r="135" spans="1:10" x14ac:dyDescent="0.25">
      <c r="A135" s="143" t="s">
        <v>1090</v>
      </c>
      <c r="B135" s="143" t="s">
        <v>589</v>
      </c>
      <c r="C135" s="15">
        <v>1</v>
      </c>
      <c r="D135" t="s">
        <v>65</v>
      </c>
      <c r="E135" t="s">
        <v>66</v>
      </c>
      <c r="F135" t="str">
        <f>UnitControlCenter!$B$30</f>
        <v>quads / year</v>
      </c>
      <c r="G135" t="s">
        <v>1004</v>
      </c>
      <c r="H135" t="s">
        <v>858</v>
      </c>
      <c r="I135" t="s">
        <v>859</v>
      </c>
    </row>
    <row r="136" spans="1:10" x14ac:dyDescent="0.25">
      <c r="A136" s="143" t="s">
        <v>1090</v>
      </c>
      <c r="B136" s="143" t="s">
        <v>639</v>
      </c>
      <c r="C136" s="15">
        <v>1</v>
      </c>
      <c r="D136" t="s">
        <v>65</v>
      </c>
      <c r="E136" t="s">
        <v>66</v>
      </c>
      <c r="F136" t="str">
        <f>UnitControlCenter!$B$30</f>
        <v>quads / year</v>
      </c>
      <c r="G136" t="s">
        <v>1467</v>
      </c>
      <c r="H136" t="s">
        <v>1465</v>
      </c>
      <c r="I136" t="s">
        <v>840</v>
      </c>
    </row>
    <row r="137" spans="1:10" x14ac:dyDescent="0.25">
      <c r="A137" s="143" t="s">
        <v>1090</v>
      </c>
      <c r="B137" s="143" t="s">
        <v>1473</v>
      </c>
      <c r="C137" s="15">
        <v>1</v>
      </c>
      <c r="D137" t="s">
        <v>63</v>
      </c>
      <c r="E137" t="s">
        <v>64</v>
      </c>
      <c r="F137" t="str">
        <f>UnitControlCenter!$B$30</f>
        <v>quads / year</v>
      </c>
      <c r="G137" t="s">
        <v>1474</v>
      </c>
    </row>
    <row r="138" spans="1:10" x14ac:dyDescent="0.25">
      <c r="A138" s="143" t="s">
        <v>1090</v>
      </c>
      <c r="B138" s="143" t="s">
        <v>1091</v>
      </c>
      <c r="C138" s="15">
        <v>1</v>
      </c>
      <c r="D138" t="s">
        <v>65</v>
      </c>
      <c r="E138" t="s">
        <v>66</v>
      </c>
      <c r="F138" t="str">
        <f>UnitControlCenter!$B$24</f>
        <v>trillion passenger-miles / year</v>
      </c>
      <c r="G138" t="s">
        <v>598</v>
      </c>
      <c r="H138" t="s">
        <v>799</v>
      </c>
      <c r="I138" t="s">
        <v>800</v>
      </c>
    </row>
    <row r="139" spans="1:10" ht="15.75" thickBot="1" x14ac:dyDescent="0.3">
      <c r="A139" s="144" t="s">
        <v>1090</v>
      </c>
      <c r="B139" s="144" t="s">
        <v>1092</v>
      </c>
      <c r="C139" s="145">
        <v>1</v>
      </c>
      <c r="D139" s="146" t="s">
        <v>65</v>
      </c>
      <c r="E139" s="146" t="s">
        <v>66</v>
      </c>
      <c r="F139" s="146" t="str">
        <f>UnitControlCenter!$B$25</f>
        <v>trillion freight ton-miles / year</v>
      </c>
      <c r="G139" s="146" t="s">
        <v>836</v>
      </c>
      <c r="H139" s="146" t="s">
        <v>1359</v>
      </c>
      <c r="I139" s="146" t="s">
        <v>837</v>
      </c>
      <c r="J139" s="146"/>
    </row>
    <row r="140" spans="1:10" x14ac:dyDescent="0.25">
      <c r="A140" s="143" t="s">
        <v>590</v>
      </c>
      <c r="B140" s="143" t="s">
        <v>974</v>
      </c>
      <c r="C140" s="15">
        <v>1</v>
      </c>
      <c r="D140" t="s">
        <v>65</v>
      </c>
      <c r="E140" t="s">
        <v>66</v>
      </c>
      <c r="F140" t="str">
        <f>UnitControlCenter!$B$30</f>
        <v>quads / year</v>
      </c>
      <c r="G140" t="s">
        <v>1298</v>
      </c>
      <c r="H140" t="s">
        <v>1296</v>
      </c>
      <c r="I140" s="12" t="s">
        <v>1297</v>
      </c>
      <c r="J140" s="12"/>
    </row>
    <row r="141" spans="1:10" x14ac:dyDescent="0.25">
      <c r="A141" s="143" t="s">
        <v>590</v>
      </c>
      <c r="B141" s="143" t="s">
        <v>975</v>
      </c>
      <c r="C141" s="15">
        <v>1</v>
      </c>
      <c r="D141" t="s">
        <v>65</v>
      </c>
      <c r="E141" t="s">
        <v>66</v>
      </c>
      <c r="F141" t="str">
        <f>UnitControlCenter!$B$30</f>
        <v>quads / year</v>
      </c>
      <c r="G141" t="s">
        <v>976</v>
      </c>
      <c r="H141" t="s">
        <v>970</v>
      </c>
      <c r="I141" t="s">
        <v>971</v>
      </c>
    </row>
    <row r="142" spans="1:10" x14ac:dyDescent="0.25">
      <c r="A142" s="143" t="s">
        <v>590</v>
      </c>
      <c r="B142" s="143" t="s">
        <v>1475</v>
      </c>
      <c r="C142" s="15">
        <v>1</v>
      </c>
      <c r="D142" t="s">
        <v>63</v>
      </c>
      <c r="E142" t="s">
        <v>64</v>
      </c>
      <c r="F142" t="str">
        <f>UnitControlCenter!$B$30</f>
        <v>quads / year</v>
      </c>
      <c r="G142" t="s">
        <v>1476</v>
      </c>
    </row>
    <row r="143" spans="1:10" x14ac:dyDescent="0.25">
      <c r="A143" s="143" t="s">
        <v>590</v>
      </c>
      <c r="B143" s="143" t="s">
        <v>972</v>
      </c>
      <c r="C143" s="15">
        <v>1</v>
      </c>
      <c r="D143" t="s">
        <v>65</v>
      </c>
      <c r="E143" t="s">
        <v>66</v>
      </c>
      <c r="F143" t="str">
        <f>UnitControlCenter!$B$30</f>
        <v>quads / year</v>
      </c>
      <c r="G143" t="s">
        <v>1295</v>
      </c>
      <c r="H143" t="s">
        <v>1296</v>
      </c>
      <c r="I143" s="12" t="s">
        <v>1297</v>
      </c>
      <c r="J143" s="12"/>
    </row>
    <row r="144" spans="1:10" x14ac:dyDescent="0.25">
      <c r="A144" s="143" t="s">
        <v>590</v>
      </c>
      <c r="B144" s="143" t="s">
        <v>973</v>
      </c>
      <c r="C144" s="15">
        <v>1</v>
      </c>
      <c r="D144" t="s">
        <v>65</v>
      </c>
      <c r="E144" t="s">
        <v>66</v>
      </c>
      <c r="F144" t="str">
        <f>UnitControlCenter!$B$30</f>
        <v>quads / year</v>
      </c>
      <c r="G144" t="s">
        <v>969</v>
      </c>
      <c r="H144" t="s">
        <v>970</v>
      </c>
      <c r="I144" t="s">
        <v>971</v>
      </c>
    </row>
    <row r="145" spans="1:10" x14ac:dyDescent="0.25">
      <c r="A145" s="143" t="s">
        <v>590</v>
      </c>
      <c r="B145" s="143" t="s">
        <v>1477</v>
      </c>
      <c r="C145" s="15">
        <v>1</v>
      </c>
      <c r="D145" t="s">
        <v>63</v>
      </c>
      <c r="E145" t="s">
        <v>64</v>
      </c>
      <c r="F145" t="str">
        <f>UnitControlCenter!$B$30</f>
        <v>quads / year</v>
      </c>
      <c r="G145" t="s">
        <v>1478</v>
      </c>
    </row>
    <row r="146" spans="1:10" x14ac:dyDescent="0.25">
      <c r="A146" s="143" t="s">
        <v>590</v>
      </c>
      <c r="B146" s="143" t="s">
        <v>1704</v>
      </c>
      <c r="C146" s="15">
        <v>1</v>
      </c>
      <c r="D146" t="s">
        <v>65</v>
      </c>
      <c r="E146" t="s">
        <v>66</v>
      </c>
      <c r="F146" t="str">
        <f>UnitControlCenter!$B$30</f>
        <v>quads / year</v>
      </c>
      <c r="G146" t="s">
        <v>1838</v>
      </c>
      <c r="H146" t="s">
        <v>1708</v>
      </c>
      <c r="I146" t="s">
        <v>1709</v>
      </c>
    </row>
    <row r="147" spans="1:10" s="146" customFormat="1" ht="15.75" thickBot="1" x14ac:dyDescent="0.3">
      <c r="A147" s="144" t="s">
        <v>590</v>
      </c>
      <c r="B147" s="144" t="s">
        <v>1705</v>
      </c>
      <c r="C147" s="145">
        <v>1</v>
      </c>
      <c r="D147" s="146" t="s">
        <v>65</v>
      </c>
      <c r="E147" s="146" t="s">
        <v>66</v>
      </c>
      <c r="F147" s="146" t="str">
        <f>UnitControlCenter!$B$16</f>
        <v>terawatt-hours (TWh) / year</v>
      </c>
      <c r="G147" s="146" t="s">
        <v>1839</v>
      </c>
      <c r="H147" s="146" t="s">
        <v>1706</v>
      </c>
      <c r="I147" s="146" t="s">
        <v>1707</v>
      </c>
    </row>
    <row r="148" spans="1:10" x14ac:dyDescent="0.25">
      <c r="A148" s="143" t="s">
        <v>1050</v>
      </c>
      <c r="B148" s="143" t="s">
        <v>635</v>
      </c>
      <c r="C148" s="15">
        <v>1</v>
      </c>
      <c r="D148" t="s">
        <v>65</v>
      </c>
      <c r="E148" t="s">
        <v>66</v>
      </c>
      <c r="F148" t="str">
        <f>UnitControlCenter!$B$3</f>
        <v>million metric tons / year</v>
      </c>
      <c r="G148" t="s">
        <v>1299</v>
      </c>
      <c r="H148" t="s">
        <v>1296</v>
      </c>
      <c r="I148" s="12" t="s">
        <v>1297</v>
      </c>
      <c r="J148" s="12"/>
    </row>
    <row r="149" spans="1:10" x14ac:dyDescent="0.25">
      <c r="A149" s="143" t="s">
        <v>1050</v>
      </c>
      <c r="B149" s="143" t="s">
        <v>636</v>
      </c>
      <c r="C149" s="15">
        <v>1</v>
      </c>
      <c r="D149" t="s">
        <v>65</v>
      </c>
      <c r="E149" t="s">
        <v>66</v>
      </c>
      <c r="F149" t="str">
        <f>UnitControlCenter!$B$3</f>
        <v>million metric tons / year</v>
      </c>
      <c r="G149" t="s">
        <v>845</v>
      </c>
      <c r="H149" t="s">
        <v>843</v>
      </c>
      <c r="I149" t="s">
        <v>844</v>
      </c>
    </row>
    <row r="150" spans="1:10" x14ac:dyDescent="0.25">
      <c r="A150" s="143" t="s">
        <v>1050</v>
      </c>
      <c r="B150" s="143" t="s">
        <v>637</v>
      </c>
      <c r="C150" s="15">
        <v>1</v>
      </c>
      <c r="D150" t="s">
        <v>65</v>
      </c>
      <c r="E150" t="s">
        <v>66</v>
      </c>
      <c r="F150" t="str">
        <f>UnitControlCenter!$B$3</f>
        <v>million metric tons / year</v>
      </c>
      <c r="G150" t="s">
        <v>1351</v>
      </c>
      <c r="H150" t="s">
        <v>1296</v>
      </c>
      <c r="I150" s="12" t="s">
        <v>1297</v>
      </c>
      <c r="J150" s="12"/>
    </row>
    <row r="151" spans="1:10" x14ac:dyDescent="0.25">
      <c r="A151" s="143" t="s">
        <v>1050</v>
      </c>
      <c r="B151" s="143" t="s">
        <v>638</v>
      </c>
      <c r="C151" s="15">
        <v>1</v>
      </c>
      <c r="D151" t="s">
        <v>65</v>
      </c>
      <c r="E151" t="s">
        <v>66</v>
      </c>
      <c r="F151" t="str">
        <f>UnitControlCenter!$B$3</f>
        <v>million metric tons / year</v>
      </c>
      <c r="G151" t="s">
        <v>846</v>
      </c>
      <c r="H151" t="s">
        <v>843</v>
      </c>
      <c r="I151" t="s">
        <v>844</v>
      </c>
    </row>
    <row r="152" spans="1:10" x14ac:dyDescent="0.25">
      <c r="A152" s="143" t="s">
        <v>1050</v>
      </c>
      <c r="B152" s="143" t="s">
        <v>1048</v>
      </c>
      <c r="C152" s="15">
        <v>1</v>
      </c>
      <c r="D152" t="s">
        <v>65</v>
      </c>
      <c r="E152" t="s">
        <v>66</v>
      </c>
      <c r="F152" t="str">
        <f>UnitControlCenter!$B$3</f>
        <v>million metric tons / year</v>
      </c>
      <c r="G152" t="s">
        <v>1300</v>
      </c>
      <c r="H152" t="s">
        <v>1296</v>
      </c>
      <c r="I152" s="12" t="s">
        <v>1297</v>
      </c>
      <c r="J152" s="12"/>
    </row>
    <row r="153" spans="1:10" x14ac:dyDescent="0.25">
      <c r="A153" s="143" t="s">
        <v>1050</v>
      </c>
      <c r="B153" s="143" t="s">
        <v>1049</v>
      </c>
      <c r="C153" s="15">
        <v>1</v>
      </c>
      <c r="D153" t="s">
        <v>65</v>
      </c>
      <c r="E153" t="s">
        <v>66</v>
      </c>
      <c r="F153" t="str">
        <f>UnitControlCenter!$B$3</f>
        <v>million metric tons / year</v>
      </c>
      <c r="G153" t="s">
        <v>1087</v>
      </c>
      <c r="H153" t="s">
        <v>1051</v>
      </c>
      <c r="I153" t="s">
        <v>1052</v>
      </c>
    </row>
    <row r="154" spans="1:10" x14ac:dyDescent="0.25">
      <c r="A154" s="143" t="s">
        <v>1050</v>
      </c>
      <c r="B154" s="143" t="s">
        <v>1537</v>
      </c>
      <c r="C154" s="15">
        <v>1</v>
      </c>
      <c r="D154" t="s">
        <v>65</v>
      </c>
      <c r="E154" t="s">
        <v>66</v>
      </c>
      <c r="F154" t="str">
        <f>UnitControlCenter!$B$3</f>
        <v>million metric tons / year</v>
      </c>
      <c r="G154" t="s">
        <v>1613</v>
      </c>
      <c r="H154" t="s">
        <v>1531</v>
      </c>
      <c r="I154" t="s">
        <v>1534</v>
      </c>
    </row>
    <row r="155" spans="1:10" x14ac:dyDescent="0.25">
      <c r="A155" s="143" t="s">
        <v>1050</v>
      </c>
      <c r="B155" s="143" t="s">
        <v>1529</v>
      </c>
      <c r="C155" s="15">
        <v>1</v>
      </c>
      <c r="D155" t="s">
        <v>65</v>
      </c>
      <c r="E155" t="s">
        <v>66</v>
      </c>
      <c r="F155" t="str">
        <f>UnitControlCenter!$B$3</f>
        <v>million metric tons / year</v>
      </c>
      <c r="G155" t="s">
        <v>1532</v>
      </c>
      <c r="H155" t="s">
        <v>1296</v>
      </c>
      <c r="I155" s="12" t="s">
        <v>1297</v>
      </c>
      <c r="J155" s="12"/>
    </row>
    <row r="156" spans="1:10" ht="15.75" thickBot="1" x14ac:dyDescent="0.3">
      <c r="A156" s="144" t="s">
        <v>1050</v>
      </c>
      <c r="B156" s="144" t="s">
        <v>1530</v>
      </c>
      <c r="C156" s="145">
        <v>1</v>
      </c>
      <c r="D156" s="144" t="s">
        <v>65</v>
      </c>
      <c r="E156" s="144" t="s">
        <v>66</v>
      </c>
      <c r="F156" s="144" t="str">
        <f>UnitControlCenter!$B$3</f>
        <v>million metric tons / year</v>
      </c>
      <c r="G156" s="144" t="s">
        <v>1533</v>
      </c>
      <c r="H156" s="144" t="s">
        <v>1296</v>
      </c>
      <c r="I156" s="144" t="s">
        <v>1297</v>
      </c>
      <c r="J156" s="144"/>
    </row>
    <row r="157" spans="1:10" x14ac:dyDescent="0.25">
      <c r="A157" s="143" t="s">
        <v>1641</v>
      </c>
      <c r="B157" s="143" t="s">
        <v>1642</v>
      </c>
      <c r="C157" s="15">
        <v>1</v>
      </c>
      <c r="D157" t="s">
        <v>65</v>
      </c>
      <c r="E157" t="s">
        <v>66</v>
      </c>
      <c r="F157" t="str">
        <f>UnitControlCenter!$B$30</f>
        <v>quads / year</v>
      </c>
      <c r="G157" t="s">
        <v>601</v>
      </c>
      <c r="H157" t="s">
        <v>602</v>
      </c>
      <c r="I157" t="s">
        <v>829</v>
      </c>
    </row>
    <row r="158" spans="1:10" s="143" customFormat="1" x14ac:dyDescent="0.25">
      <c r="A158" s="143" t="s">
        <v>1641</v>
      </c>
      <c r="B158" s="143" t="s">
        <v>1643</v>
      </c>
      <c r="C158" s="15">
        <v>1</v>
      </c>
      <c r="D158" s="143" t="s">
        <v>65</v>
      </c>
      <c r="E158" s="143" t="s">
        <v>66</v>
      </c>
      <c r="F158" s="143" t="str">
        <f>UnitControlCenter!$B$30</f>
        <v>quads / year</v>
      </c>
      <c r="G158" s="143" t="s">
        <v>619</v>
      </c>
      <c r="H158" s="143" t="s">
        <v>603</v>
      </c>
      <c r="I158" s="143" t="s">
        <v>604</v>
      </c>
    </row>
    <row r="159" spans="1:10" x14ac:dyDescent="0.25">
      <c r="A159" s="143" t="s">
        <v>1641</v>
      </c>
      <c r="B159" s="143" t="s">
        <v>1644</v>
      </c>
      <c r="C159" s="15">
        <v>1</v>
      </c>
      <c r="D159" t="s">
        <v>65</v>
      </c>
      <c r="E159" t="s">
        <v>66</v>
      </c>
      <c r="F159" t="str">
        <f>UnitControlCenter!$B$30</f>
        <v>quads / year</v>
      </c>
      <c r="G159" t="s">
        <v>868</v>
      </c>
      <c r="H159" t="s">
        <v>870</v>
      </c>
      <c r="I159" t="s">
        <v>869</v>
      </c>
    </row>
    <row r="160" spans="1:10" s="143" customFormat="1" x14ac:dyDescent="0.25">
      <c r="A160" s="143" t="s">
        <v>1641</v>
      </c>
      <c r="B160" s="143" t="s">
        <v>1645</v>
      </c>
      <c r="C160" s="15">
        <v>1</v>
      </c>
      <c r="D160" s="143" t="s">
        <v>63</v>
      </c>
      <c r="E160" s="143" t="s">
        <v>64</v>
      </c>
      <c r="F160" s="143" t="str">
        <f>UnitControlCenter!$B$30</f>
        <v>quads / year</v>
      </c>
      <c r="G160" s="143" t="s">
        <v>1479</v>
      </c>
    </row>
    <row r="161" spans="1:10" x14ac:dyDescent="0.25">
      <c r="A161" s="143" t="s">
        <v>1641</v>
      </c>
      <c r="B161" s="143" t="s">
        <v>1646</v>
      </c>
      <c r="C161" s="15">
        <v>1</v>
      </c>
      <c r="D161" t="s">
        <v>65</v>
      </c>
      <c r="E161" t="s">
        <v>66</v>
      </c>
      <c r="F161" s="143" t="str">
        <f>UnitControlCenter!B3</f>
        <v>million metric tons / year</v>
      </c>
      <c r="G161" t="s">
        <v>1792</v>
      </c>
      <c r="H161" t="s">
        <v>1648</v>
      </c>
      <c r="I161" s="143" t="s">
        <v>1649</v>
      </c>
      <c r="J161" s="143"/>
    </row>
    <row r="162" spans="1:10" s="146" customFormat="1" ht="15.75" thickBot="1" x14ac:dyDescent="0.3">
      <c r="A162" s="143" t="s">
        <v>1641</v>
      </c>
      <c r="B162" s="144" t="s">
        <v>1647</v>
      </c>
      <c r="C162" s="145">
        <v>1</v>
      </c>
      <c r="D162" s="146" t="s">
        <v>65</v>
      </c>
      <c r="E162" s="146" t="s">
        <v>66</v>
      </c>
      <c r="F162" s="144" t="str">
        <f>UnitControlCenter!B3</f>
        <v>million metric tons / year</v>
      </c>
      <c r="G162" s="146" t="s">
        <v>1793</v>
      </c>
      <c r="H162" s="146" t="s">
        <v>1648</v>
      </c>
      <c r="I162" s="144" t="s">
        <v>1649</v>
      </c>
      <c r="J162" s="144"/>
    </row>
    <row r="163" spans="1:10" x14ac:dyDescent="0.25">
      <c r="A163" s="143" t="s">
        <v>657</v>
      </c>
      <c r="B163" s="143" t="s">
        <v>658</v>
      </c>
      <c r="C163" s="15">
        <v>1</v>
      </c>
      <c r="D163" t="s">
        <v>65</v>
      </c>
      <c r="E163" t="s">
        <v>66</v>
      </c>
      <c r="F163" t="str">
        <f>UnitControlCenter!$B$30</f>
        <v>quads / year</v>
      </c>
      <c r="G163" t="s">
        <v>1821</v>
      </c>
      <c r="H163" t="s">
        <v>1820</v>
      </c>
      <c r="I163" t="s">
        <v>1819</v>
      </c>
    </row>
    <row r="164" spans="1:10" x14ac:dyDescent="0.25">
      <c r="A164" s="143" t="s">
        <v>657</v>
      </c>
      <c r="B164" s="143" t="s">
        <v>659</v>
      </c>
      <c r="C164" s="15">
        <v>1</v>
      </c>
      <c r="D164" t="s">
        <v>65</v>
      </c>
      <c r="E164" t="s">
        <v>66</v>
      </c>
      <c r="F164" t="str">
        <f>UnitControlCenter!$B$30</f>
        <v>quads / year</v>
      </c>
      <c r="G164" t="s">
        <v>1822</v>
      </c>
      <c r="H164" t="s">
        <v>1471</v>
      </c>
      <c r="I164" t="s">
        <v>1472</v>
      </c>
    </row>
    <row r="165" spans="1:10" x14ac:dyDescent="0.25">
      <c r="A165" s="143" t="s">
        <v>657</v>
      </c>
      <c r="B165" s="143" t="s">
        <v>1817</v>
      </c>
      <c r="C165" s="15">
        <v>1</v>
      </c>
      <c r="D165" t="s">
        <v>65</v>
      </c>
      <c r="E165" t="s">
        <v>66</v>
      </c>
      <c r="F165" t="str">
        <f>UnitControlCenter!$B$30</f>
        <v>quads / year</v>
      </c>
      <c r="G165" t="s">
        <v>1831</v>
      </c>
      <c r="H165" t="s">
        <v>1823</v>
      </c>
      <c r="I165" s="15" t="s">
        <v>1824</v>
      </c>
    </row>
    <row r="166" spans="1:10" x14ac:dyDescent="0.25">
      <c r="A166" s="143" t="s">
        <v>657</v>
      </c>
      <c r="B166" s="143" t="s">
        <v>1818</v>
      </c>
      <c r="C166" s="15">
        <v>1</v>
      </c>
      <c r="D166" t="s">
        <v>65</v>
      </c>
      <c r="E166" t="s">
        <v>66</v>
      </c>
      <c r="F166" t="str">
        <f>UnitControlCenter!$B$30</f>
        <v>quads / year</v>
      </c>
      <c r="G166" t="s">
        <v>1832</v>
      </c>
      <c r="H166" t="s">
        <v>1471</v>
      </c>
      <c r="I166" t="s">
        <v>1472</v>
      </c>
    </row>
    <row r="167" spans="1:10" x14ac:dyDescent="0.25">
      <c r="A167" s="143" t="s">
        <v>657</v>
      </c>
      <c r="B167" s="143" t="s">
        <v>1106</v>
      </c>
      <c r="C167" s="15">
        <v>0</v>
      </c>
      <c r="D167" t="s">
        <v>63</v>
      </c>
      <c r="E167" t="s">
        <v>64</v>
      </c>
      <c r="F167" t="str">
        <f>UnitControlCenter!$B$31</f>
        <v>thousand BTU / 2023 dollar</v>
      </c>
      <c r="G167" t="s">
        <v>1061</v>
      </c>
    </row>
    <row r="168" spans="1:10" x14ac:dyDescent="0.25">
      <c r="A168" s="143" t="s">
        <v>657</v>
      </c>
      <c r="B168" s="143" t="s">
        <v>660</v>
      </c>
      <c r="C168" s="15">
        <v>1</v>
      </c>
      <c r="D168" t="s">
        <v>63</v>
      </c>
      <c r="E168" t="s">
        <v>64</v>
      </c>
      <c r="F168" t="str">
        <f>UnitControlCenter!$B$16</f>
        <v>terawatt-hours (TWh) / year</v>
      </c>
      <c r="G168" t="s">
        <v>560</v>
      </c>
    </row>
    <row r="169" spans="1:10" x14ac:dyDescent="0.25">
      <c r="A169" s="143" t="s">
        <v>657</v>
      </c>
      <c r="B169" s="143" t="s">
        <v>661</v>
      </c>
      <c r="C169" s="15">
        <v>1</v>
      </c>
      <c r="D169" t="s">
        <v>63</v>
      </c>
      <c r="E169" t="s">
        <v>64</v>
      </c>
      <c r="F169" t="str">
        <f>UnitControlCenter!$B$32</f>
        <v>millions of short tons / year</v>
      </c>
      <c r="G169" t="s">
        <v>559</v>
      </c>
    </row>
    <row r="170" spans="1:10" x14ac:dyDescent="0.25">
      <c r="A170" s="143" t="s">
        <v>657</v>
      </c>
      <c r="B170" s="143" t="s">
        <v>662</v>
      </c>
      <c r="C170" s="15">
        <v>1</v>
      </c>
      <c r="D170" t="s">
        <v>63</v>
      </c>
      <c r="E170" t="s">
        <v>64</v>
      </c>
      <c r="F170" t="str">
        <f>UnitControlCenter!$B$32</f>
        <v>millions of short tons / year</v>
      </c>
      <c r="G170" t="s">
        <v>558</v>
      </c>
    </row>
    <row r="171" spans="1:10" x14ac:dyDescent="0.25">
      <c r="A171" s="143" t="s">
        <v>657</v>
      </c>
      <c r="B171" s="143" t="s">
        <v>663</v>
      </c>
      <c r="C171" s="15">
        <v>1</v>
      </c>
      <c r="D171" t="s">
        <v>63</v>
      </c>
      <c r="E171" t="s">
        <v>64</v>
      </c>
      <c r="F171" t="str">
        <f>UnitControlCenter!$B$33</f>
        <v>trillion cubic feet / year</v>
      </c>
      <c r="G171" t="s">
        <v>557</v>
      </c>
    </row>
    <row r="172" spans="1:10" x14ac:dyDescent="0.25">
      <c r="A172" s="143" t="s">
        <v>657</v>
      </c>
      <c r="B172" s="143" t="s">
        <v>664</v>
      </c>
      <c r="C172" s="15">
        <v>1</v>
      </c>
      <c r="D172" t="s">
        <v>63</v>
      </c>
      <c r="E172" t="s">
        <v>64</v>
      </c>
      <c r="F172" t="str">
        <f>UnitControlCenter!$B$34</f>
        <v>million barrels of oil / year</v>
      </c>
      <c r="G172" t="s">
        <v>556</v>
      </c>
    </row>
    <row r="173" spans="1:10" x14ac:dyDescent="0.25">
      <c r="A173" s="143" t="s">
        <v>657</v>
      </c>
      <c r="B173" s="143" t="s">
        <v>665</v>
      </c>
      <c r="C173" s="15">
        <v>1</v>
      </c>
      <c r="D173" t="s">
        <v>63</v>
      </c>
      <c r="E173" t="s">
        <v>64</v>
      </c>
      <c r="F173" t="str">
        <f>UnitControlCenter!$B$34</f>
        <v>million barrels of oil / year</v>
      </c>
      <c r="G173" t="s">
        <v>607</v>
      </c>
    </row>
    <row r="174" spans="1:10" x14ac:dyDescent="0.25">
      <c r="A174" s="143" t="s">
        <v>657</v>
      </c>
      <c r="B174" s="143" t="s">
        <v>666</v>
      </c>
      <c r="C174" s="15">
        <v>1</v>
      </c>
      <c r="D174" t="s">
        <v>63</v>
      </c>
      <c r="E174" t="s">
        <v>64</v>
      </c>
      <c r="F174" t="str">
        <f>UnitControlCenter!$B$32</f>
        <v>millions of short tons / year</v>
      </c>
      <c r="G174" t="s">
        <v>608</v>
      </c>
    </row>
    <row r="175" spans="1:10" x14ac:dyDescent="0.25">
      <c r="A175" s="143" t="s">
        <v>657</v>
      </c>
      <c r="B175" s="143" t="s">
        <v>871</v>
      </c>
      <c r="C175" s="15">
        <v>1</v>
      </c>
      <c r="D175" t="s">
        <v>63</v>
      </c>
      <c r="E175" t="s">
        <v>64</v>
      </c>
      <c r="F175" t="str">
        <f>UnitControlCenter!$B$35</f>
        <v>million gallons / year</v>
      </c>
      <c r="G175" t="s">
        <v>875</v>
      </c>
    </row>
    <row r="176" spans="1:10" x14ac:dyDescent="0.25">
      <c r="A176" s="143" t="s">
        <v>657</v>
      </c>
      <c r="B176" s="143" t="s">
        <v>872</v>
      </c>
      <c r="C176" s="15">
        <v>1</v>
      </c>
      <c r="D176" t="s">
        <v>63</v>
      </c>
      <c r="E176" t="s">
        <v>64</v>
      </c>
      <c r="F176" t="str">
        <f>UnitControlCenter!$B$32</f>
        <v>millions of short tons / year</v>
      </c>
      <c r="G176" t="s">
        <v>876</v>
      </c>
    </row>
    <row r="177" spans="1:10" ht="15.75" thickBot="1" x14ac:dyDescent="0.3">
      <c r="A177" s="144" t="s">
        <v>657</v>
      </c>
      <c r="B177" s="144" t="s">
        <v>873</v>
      </c>
      <c r="C177" s="145">
        <v>1</v>
      </c>
      <c r="D177" s="146" t="s">
        <v>63</v>
      </c>
      <c r="E177" s="146" t="s">
        <v>64</v>
      </c>
      <c r="F177" s="146" t="str">
        <f>UnitControlCenter!$B$6</f>
        <v>thousand metric tons / year</v>
      </c>
      <c r="G177" s="146" t="s">
        <v>877</v>
      </c>
      <c r="H177" s="146"/>
      <c r="I177" s="146"/>
      <c r="J177" s="146"/>
    </row>
    <row r="178" spans="1:10" x14ac:dyDescent="0.25">
      <c r="A178" s="143" t="s">
        <v>1540</v>
      </c>
      <c r="B178" s="143" t="s">
        <v>1568</v>
      </c>
      <c r="C178" s="15">
        <v>1</v>
      </c>
      <c r="D178" t="s">
        <v>65</v>
      </c>
      <c r="E178" t="s">
        <v>66</v>
      </c>
      <c r="F178" t="str">
        <f>UnitControlCenter!$B$36</f>
        <v>trillion BTU / year</v>
      </c>
      <c r="G178" t="s">
        <v>882</v>
      </c>
      <c r="H178" t="s">
        <v>883</v>
      </c>
      <c r="I178" t="s">
        <v>884</v>
      </c>
    </row>
    <row r="179" spans="1:10" x14ac:dyDescent="0.25">
      <c r="A179" s="143" t="s">
        <v>1540</v>
      </c>
      <c r="B179" s="143" t="s">
        <v>1569</v>
      </c>
      <c r="C179" s="15">
        <v>1</v>
      </c>
      <c r="D179" t="s">
        <v>65</v>
      </c>
      <c r="E179" t="s">
        <v>66</v>
      </c>
      <c r="F179" t="str">
        <f>UnitControlCenter!$B$36</f>
        <v>trillion BTU / year</v>
      </c>
      <c r="G179" t="s">
        <v>885</v>
      </c>
      <c r="H179" t="s">
        <v>883</v>
      </c>
      <c r="I179" t="s">
        <v>884</v>
      </c>
    </row>
    <row r="180" spans="1:10" x14ac:dyDescent="0.25">
      <c r="A180" s="143" t="s">
        <v>1540</v>
      </c>
      <c r="B180" s="143" t="s">
        <v>1570</v>
      </c>
      <c r="C180" s="15">
        <v>1</v>
      </c>
      <c r="D180" t="s">
        <v>65</v>
      </c>
      <c r="E180" t="s">
        <v>66</v>
      </c>
      <c r="F180" t="str">
        <f>UnitControlCenter!$B$9</f>
        <v>billion 2023 dollars / year</v>
      </c>
      <c r="G180" t="s">
        <v>886</v>
      </c>
      <c r="H180" t="s">
        <v>883</v>
      </c>
      <c r="I180" t="s">
        <v>884</v>
      </c>
    </row>
    <row r="181" spans="1:10" x14ac:dyDescent="0.25">
      <c r="A181" s="143" t="s">
        <v>1540</v>
      </c>
      <c r="B181" s="143" t="s">
        <v>1571</v>
      </c>
      <c r="C181" s="15">
        <v>1</v>
      </c>
      <c r="D181" t="s">
        <v>65</v>
      </c>
      <c r="E181" t="s">
        <v>66</v>
      </c>
      <c r="F181" t="str">
        <f>UnitControlCenter!$B$9</f>
        <v>billion 2023 dollars / year</v>
      </c>
      <c r="G181" t="s">
        <v>887</v>
      </c>
      <c r="H181" t="s">
        <v>883</v>
      </c>
      <c r="I181" t="s">
        <v>884</v>
      </c>
    </row>
    <row r="182" spans="1:10" x14ac:dyDescent="0.25">
      <c r="A182" s="143" t="s">
        <v>1540</v>
      </c>
      <c r="B182" s="143" t="s">
        <v>1572</v>
      </c>
      <c r="C182" s="15">
        <v>1</v>
      </c>
      <c r="D182" t="s">
        <v>65</v>
      </c>
      <c r="E182" t="s">
        <v>66</v>
      </c>
      <c r="F182" t="str">
        <f>UnitControlCenter!B3</f>
        <v>million metric tons / year</v>
      </c>
      <c r="G182" t="s">
        <v>1129</v>
      </c>
      <c r="H182" t="s">
        <v>1127</v>
      </c>
      <c r="I182" t="s">
        <v>1128</v>
      </c>
    </row>
    <row r="183" spans="1:10" x14ac:dyDescent="0.25">
      <c r="A183" s="143" t="s">
        <v>1540</v>
      </c>
      <c r="B183" s="143" t="s">
        <v>1573</v>
      </c>
      <c r="C183" s="15">
        <v>1</v>
      </c>
      <c r="D183" t="s">
        <v>65</v>
      </c>
      <c r="E183" t="s">
        <v>66</v>
      </c>
      <c r="F183" t="str">
        <f>UnitControlCenter!B3</f>
        <v>million metric tons / year</v>
      </c>
      <c r="G183" t="s">
        <v>1130</v>
      </c>
      <c r="H183" t="s">
        <v>1127</v>
      </c>
      <c r="I183" t="s">
        <v>1128</v>
      </c>
    </row>
    <row r="184" spans="1:10" x14ac:dyDescent="0.25">
      <c r="A184" s="143" t="s">
        <v>1540</v>
      </c>
      <c r="B184" s="143" t="s">
        <v>1574</v>
      </c>
      <c r="C184" s="15">
        <v>1</v>
      </c>
      <c r="D184" t="s">
        <v>65</v>
      </c>
      <c r="E184" t="s">
        <v>66</v>
      </c>
      <c r="F184" t="str">
        <f>UnitControlCenter!$B$36</f>
        <v>trillion BTU / year</v>
      </c>
      <c r="G184" t="s">
        <v>964</v>
      </c>
      <c r="H184" t="s">
        <v>959</v>
      </c>
      <c r="I184" t="s">
        <v>960</v>
      </c>
    </row>
    <row r="185" spans="1:10" x14ac:dyDescent="0.25">
      <c r="A185" s="143" t="s">
        <v>1540</v>
      </c>
      <c r="B185" s="143" t="s">
        <v>1575</v>
      </c>
      <c r="C185" s="15">
        <v>1</v>
      </c>
      <c r="D185" t="s">
        <v>65</v>
      </c>
      <c r="E185" t="s">
        <v>66</v>
      </c>
      <c r="F185" t="str">
        <f>UnitControlCenter!$B$36</f>
        <v>trillion BTU / year</v>
      </c>
      <c r="G185" t="s">
        <v>965</v>
      </c>
      <c r="H185" t="s">
        <v>959</v>
      </c>
      <c r="I185" t="s">
        <v>961</v>
      </c>
    </row>
    <row r="186" spans="1:10" x14ac:dyDescent="0.25">
      <c r="A186" s="143" t="s">
        <v>1540</v>
      </c>
      <c r="B186" s="143" t="s">
        <v>1576</v>
      </c>
      <c r="C186" s="15">
        <v>1</v>
      </c>
      <c r="D186" t="s">
        <v>65</v>
      </c>
      <c r="E186" t="s">
        <v>66</v>
      </c>
      <c r="F186" t="str">
        <f>UnitControlCenter!$B$9</f>
        <v>billion 2023 dollars / year</v>
      </c>
      <c r="G186" t="s">
        <v>966</v>
      </c>
      <c r="H186" t="s">
        <v>959</v>
      </c>
      <c r="I186" t="s">
        <v>962</v>
      </c>
    </row>
    <row r="187" spans="1:10" x14ac:dyDescent="0.25">
      <c r="A187" s="143" t="s">
        <v>1540</v>
      </c>
      <c r="B187" s="143" t="s">
        <v>1577</v>
      </c>
      <c r="C187" s="15">
        <v>1</v>
      </c>
      <c r="D187" t="s">
        <v>65</v>
      </c>
      <c r="E187" t="s">
        <v>66</v>
      </c>
      <c r="F187" t="str">
        <f>UnitControlCenter!$B$9</f>
        <v>billion 2023 dollars / year</v>
      </c>
      <c r="G187" t="s">
        <v>967</v>
      </c>
      <c r="H187" t="s">
        <v>959</v>
      </c>
      <c r="I187" t="s">
        <v>963</v>
      </c>
    </row>
    <row r="188" spans="1:10" x14ac:dyDescent="0.25">
      <c r="A188" s="143" t="s">
        <v>1540</v>
      </c>
      <c r="B188" s="143" t="s">
        <v>1578</v>
      </c>
      <c r="C188" s="15">
        <v>1</v>
      </c>
      <c r="D188" t="s">
        <v>65</v>
      </c>
      <c r="E188" t="s">
        <v>66</v>
      </c>
      <c r="F188" t="str">
        <f>UnitControlCenter!$B$30</f>
        <v>quads / year</v>
      </c>
      <c r="G188" t="s">
        <v>992</v>
      </c>
      <c r="H188" t="s">
        <v>994</v>
      </c>
      <c r="I188" t="s">
        <v>995</v>
      </c>
    </row>
    <row r="189" spans="1:10" x14ac:dyDescent="0.25">
      <c r="A189" s="143" t="s">
        <v>1540</v>
      </c>
      <c r="B189" s="143" t="s">
        <v>1579</v>
      </c>
      <c r="C189" s="15">
        <v>1</v>
      </c>
      <c r="D189" t="s">
        <v>65</v>
      </c>
      <c r="E189" t="s">
        <v>66</v>
      </c>
      <c r="F189" t="str">
        <f>UnitControlCenter!$B$30</f>
        <v>quads / year</v>
      </c>
      <c r="G189" t="s">
        <v>993</v>
      </c>
      <c r="H189" t="s">
        <v>994</v>
      </c>
      <c r="I189" t="s">
        <v>995</v>
      </c>
    </row>
    <row r="190" spans="1:10" ht="101.45" customHeight="1" x14ac:dyDescent="0.25">
      <c r="A190" s="143" t="s">
        <v>1540</v>
      </c>
      <c r="B190" s="143" t="s">
        <v>1865</v>
      </c>
      <c r="C190" s="15">
        <v>1</v>
      </c>
      <c r="D190" t="s">
        <v>65</v>
      </c>
      <c r="E190" t="s">
        <v>66</v>
      </c>
      <c r="F190" t="s">
        <v>350</v>
      </c>
      <c r="G190" t="s">
        <v>1950</v>
      </c>
      <c r="H190" t="s">
        <v>1951</v>
      </c>
      <c r="I190" t="s">
        <v>1964</v>
      </c>
    </row>
    <row r="191" spans="1:10" x14ac:dyDescent="0.25">
      <c r="A191" s="143" t="s">
        <v>1540</v>
      </c>
      <c r="B191" s="143" t="s">
        <v>1587</v>
      </c>
      <c r="C191" s="15">
        <v>1</v>
      </c>
      <c r="D191" t="s">
        <v>65</v>
      </c>
      <c r="E191" t="s">
        <v>66</v>
      </c>
      <c r="F191" t="str">
        <f>UnitControlCenter!$B$10</f>
        <v>billion 2023 dollars</v>
      </c>
      <c r="G191" t="s">
        <v>1543</v>
      </c>
      <c r="H191" t="s">
        <v>1542</v>
      </c>
      <c r="I191" s="12" t="s">
        <v>1541</v>
      </c>
      <c r="J191" s="12"/>
    </row>
    <row r="192" spans="1:10" x14ac:dyDescent="0.25">
      <c r="A192" s="143" t="s">
        <v>1540</v>
      </c>
      <c r="B192" s="143" t="s">
        <v>1580</v>
      </c>
      <c r="C192" s="15">
        <v>1</v>
      </c>
      <c r="D192" t="s">
        <v>65</v>
      </c>
      <c r="E192" t="s">
        <v>66</v>
      </c>
      <c r="F192" t="str">
        <f>UnitControlCenter!$B$10</f>
        <v>billion 2023 dollars</v>
      </c>
      <c r="G192" t="s">
        <v>1551</v>
      </c>
      <c r="H192" t="s">
        <v>1542</v>
      </c>
      <c r="I192" s="12" t="s">
        <v>1544</v>
      </c>
      <c r="J192" s="12"/>
    </row>
    <row r="193" spans="1:10" x14ac:dyDescent="0.25">
      <c r="A193" s="143" t="s">
        <v>1540</v>
      </c>
      <c r="B193" s="143" t="s">
        <v>1581</v>
      </c>
      <c r="C193" s="15">
        <v>1</v>
      </c>
      <c r="D193" t="s">
        <v>65</v>
      </c>
      <c r="E193" t="s">
        <v>66</v>
      </c>
      <c r="F193" t="str">
        <f>UnitControlCenter!$B$10</f>
        <v>billion 2023 dollars</v>
      </c>
      <c r="G193" t="s">
        <v>1552</v>
      </c>
      <c r="H193" t="s">
        <v>1542</v>
      </c>
      <c r="I193" s="12" t="s">
        <v>1545</v>
      </c>
      <c r="J193" s="12"/>
    </row>
    <row r="194" spans="1:10" x14ac:dyDescent="0.25">
      <c r="A194" s="143" t="s">
        <v>1540</v>
      </c>
      <c r="B194" s="143" t="s">
        <v>1582</v>
      </c>
      <c r="C194" s="15">
        <v>1</v>
      </c>
      <c r="D194" t="s">
        <v>65</v>
      </c>
      <c r="E194" t="s">
        <v>66</v>
      </c>
      <c r="F194" t="str">
        <f>UnitControlCenter!$B$10</f>
        <v>billion 2023 dollars</v>
      </c>
      <c r="G194" t="s">
        <v>1553</v>
      </c>
      <c r="H194" t="s">
        <v>1542</v>
      </c>
      <c r="I194" s="12" t="s">
        <v>1546</v>
      </c>
      <c r="J194" s="12"/>
    </row>
    <row r="195" spans="1:10" x14ac:dyDescent="0.25">
      <c r="A195" s="143" t="s">
        <v>1540</v>
      </c>
      <c r="B195" s="143" t="s">
        <v>1583</v>
      </c>
      <c r="C195" s="15">
        <v>1</v>
      </c>
      <c r="D195" t="s">
        <v>65</v>
      </c>
      <c r="E195" t="s">
        <v>66</v>
      </c>
      <c r="F195" t="str">
        <f>UnitControlCenter!$B$10</f>
        <v>billion 2023 dollars</v>
      </c>
      <c r="G195" t="s">
        <v>1556</v>
      </c>
      <c r="H195" t="s">
        <v>1542</v>
      </c>
      <c r="I195" s="12" t="s">
        <v>1547</v>
      </c>
      <c r="J195" s="12"/>
    </row>
    <row r="196" spans="1:10" x14ac:dyDescent="0.25">
      <c r="A196" s="143" t="s">
        <v>1540</v>
      </c>
      <c r="B196" s="143" t="s">
        <v>1584</v>
      </c>
      <c r="C196" s="15">
        <v>1</v>
      </c>
      <c r="D196" t="s">
        <v>65</v>
      </c>
      <c r="E196" t="s">
        <v>66</v>
      </c>
      <c r="F196" t="str">
        <f>UnitControlCenter!$B$10</f>
        <v>billion 2023 dollars</v>
      </c>
      <c r="G196" t="s">
        <v>1557</v>
      </c>
      <c r="H196" t="s">
        <v>1542</v>
      </c>
      <c r="I196" s="12" t="s">
        <v>1548</v>
      </c>
      <c r="J196" s="12"/>
    </row>
    <row r="197" spans="1:10" x14ac:dyDescent="0.25">
      <c r="A197" s="143" t="s">
        <v>1540</v>
      </c>
      <c r="B197" s="143" t="s">
        <v>1585</v>
      </c>
      <c r="C197" s="15">
        <v>1</v>
      </c>
      <c r="D197" t="s">
        <v>65</v>
      </c>
      <c r="E197" t="s">
        <v>66</v>
      </c>
      <c r="F197" t="str">
        <f>UnitControlCenter!$B$10</f>
        <v>billion 2023 dollars</v>
      </c>
      <c r="G197" t="s">
        <v>1554</v>
      </c>
      <c r="H197" t="s">
        <v>1542</v>
      </c>
      <c r="I197" s="12" t="s">
        <v>1549</v>
      </c>
      <c r="J197" s="12"/>
    </row>
    <row r="198" spans="1:10" ht="15.75" thickBot="1" x14ac:dyDescent="0.3">
      <c r="A198" s="144" t="s">
        <v>1540</v>
      </c>
      <c r="B198" s="144" t="s">
        <v>1586</v>
      </c>
      <c r="C198" s="145">
        <v>1</v>
      </c>
      <c r="D198" s="146" t="s">
        <v>65</v>
      </c>
      <c r="E198" s="146" t="s">
        <v>66</v>
      </c>
      <c r="F198" s="146" t="str">
        <f>UnitControlCenter!$B$10</f>
        <v>billion 2023 dollars</v>
      </c>
      <c r="G198" s="146" t="s">
        <v>1555</v>
      </c>
      <c r="H198" s="146" t="s">
        <v>1542</v>
      </c>
      <c r="I198" s="152" t="s">
        <v>1550</v>
      </c>
      <c r="J198" s="152"/>
    </row>
    <row r="199" spans="1:10" x14ac:dyDescent="0.25">
      <c r="A199" s="143" t="s">
        <v>591</v>
      </c>
      <c r="B199" s="143" t="s">
        <v>93</v>
      </c>
      <c r="C199" s="15">
        <v>1</v>
      </c>
      <c r="D199" t="s">
        <v>65</v>
      </c>
      <c r="E199" t="s">
        <v>597</v>
      </c>
      <c r="F199" t="str">
        <f>UnitControlCenter!$B$22</f>
        <v>2023 dollars / megawatt-hour (MWh)</v>
      </c>
      <c r="G199" t="s">
        <v>1496</v>
      </c>
      <c r="H199" t="s">
        <v>1495</v>
      </c>
      <c r="I199" t="s">
        <v>1825</v>
      </c>
    </row>
    <row r="200" spans="1:10" x14ac:dyDescent="0.25">
      <c r="A200" s="143" t="s">
        <v>591</v>
      </c>
      <c r="B200" s="143" t="s">
        <v>444</v>
      </c>
      <c r="C200" s="15">
        <v>1</v>
      </c>
      <c r="D200" t="s">
        <v>65</v>
      </c>
      <c r="E200" t="s">
        <v>597</v>
      </c>
      <c r="F200" t="str">
        <f>UnitControlCenter!$B$37</f>
        <v>2023 dollars / short ton</v>
      </c>
      <c r="G200" t="s">
        <v>895</v>
      </c>
      <c r="H200" t="s">
        <v>896</v>
      </c>
      <c r="I200" t="s">
        <v>897</v>
      </c>
    </row>
    <row r="201" spans="1:10" x14ac:dyDescent="0.25">
      <c r="A201" s="143" t="s">
        <v>591</v>
      </c>
      <c r="B201" s="143" t="s">
        <v>441</v>
      </c>
      <c r="C201" s="15">
        <v>1</v>
      </c>
      <c r="D201" t="s">
        <v>65</v>
      </c>
      <c r="E201" t="s">
        <v>597</v>
      </c>
      <c r="F201" t="str">
        <f>UnitControlCenter!$B$37</f>
        <v>2023 dollars / short ton</v>
      </c>
      <c r="G201" t="s">
        <v>610</v>
      </c>
      <c r="H201" t="s">
        <v>339</v>
      </c>
      <c r="I201" t="s">
        <v>782</v>
      </c>
    </row>
    <row r="202" spans="1:10" x14ac:dyDescent="0.25">
      <c r="A202" s="143" t="s">
        <v>591</v>
      </c>
      <c r="B202" s="143" t="s">
        <v>87</v>
      </c>
      <c r="C202" s="15">
        <v>1</v>
      </c>
      <c r="D202" t="s">
        <v>65</v>
      </c>
      <c r="E202" t="s">
        <v>597</v>
      </c>
      <c r="F202" t="str">
        <f>UnitControlCenter!$B$38</f>
        <v>2023 dollars / thousand cubic feet</v>
      </c>
      <c r="G202" t="s">
        <v>1498</v>
      </c>
      <c r="H202" t="s">
        <v>1497</v>
      </c>
      <c r="I202" t="s">
        <v>1826</v>
      </c>
    </row>
    <row r="203" spans="1:10" x14ac:dyDescent="0.25">
      <c r="A203" s="143" t="s">
        <v>591</v>
      </c>
      <c r="B203" s="143" t="s">
        <v>95</v>
      </c>
      <c r="C203" s="15">
        <v>1</v>
      </c>
      <c r="D203" t="s">
        <v>65</v>
      </c>
      <c r="E203" t="s">
        <v>597</v>
      </c>
      <c r="F203" t="str">
        <f>UnitControlCenter!$B$39</f>
        <v>2023 dollars / gallon</v>
      </c>
      <c r="G203" t="s">
        <v>612</v>
      </c>
      <c r="H203" t="s">
        <v>334</v>
      </c>
      <c r="I203" s="15">
        <v>969696</v>
      </c>
      <c r="J203" s="15"/>
    </row>
    <row r="204" spans="1:10" x14ac:dyDescent="0.25">
      <c r="A204" s="143" t="s">
        <v>591</v>
      </c>
      <c r="B204" s="143" t="s">
        <v>96</v>
      </c>
      <c r="C204" s="15">
        <v>1</v>
      </c>
      <c r="D204" t="s">
        <v>65</v>
      </c>
      <c r="E204" t="s">
        <v>597</v>
      </c>
      <c r="F204" t="str">
        <f>UnitControlCenter!$B$39</f>
        <v>2023 dollars / gallon</v>
      </c>
      <c r="G204" t="s">
        <v>890</v>
      </c>
      <c r="H204" t="s">
        <v>888</v>
      </c>
      <c r="I204" t="s">
        <v>889</v>
      </c>
    </row>
    <row r="205" spans="1:10" x14ac:dyDescent="0.25">
      <c r="A205" s="143" t="s">
        <v>591</v>
      </c>
      <c r="B205" s="143" t="s">
        <v>92</v>
      </c>
      <c r="C205" s="15">
        <v>1</v>
      </c>
      <c r="D205" t="s">
        <v>65</v>
      </c>
      <c r="E205" t="s">
        <v>597</v>
      </c>
      <c r="F205" t="str">
        <f>UnitControlCenter!$B$37</f>
        <v>2023 dollars / short ton</v>
      </c>
      <c r="G205" t="s">
        <v>891</v>
      </c>
      <c r="H205" t="s">
        <v>892</v>
      </c>
      <c r="I205" t="s">
        <v>893</v>
      </c>
    </row>
    <row r="206" spans="1:10" x14ac:dyDescent="0.25">
      <c r="A206" s="143" t="s">
        <v>591</v>
      </c>
      <c r="B206" s="143" t="s">
        <v>832</v>
      </c>
      <c r="C206" s="15">
        <v>1</v>
      </c>
      <c r="D206" t="s">
        <v>65</v>
      </c>
      <c r="E206" t="s">
        <v>597</v>
      </c>
      <c r="F206" t="str">
        <f>UnitControlCenter!$B$40</f>
        <v>2023 dollars / barrel of oil</v>
      </c>
      <c r="G206" t="s">
        <v>956</v>
      </c>
      <c r="H206" t="s">
        <v>957</v>
      </c>
      <c r="I206" t="s">
        <v>958</v>
      </c>
    </row>
    <row r="207" spans="1:10" x14ac:dyDescent="0.25">
      <c r="A207" s="143" t="s">
        <v>591</v>
      </c>
      <c r="B207" s="143" t="s">
        <v>894</v>
      </c>
      <c r="C207" s="15">
        <v>1</v>
      </c>
      <c r="D207" t="s">
        <v>65</v>
      </c>
      <c r="E207" t="s">
        <v>597</v>
      </c>
      <c r="F207" t="str">
        <f>UnitControlCenter!$B$39</f>
        <v>2023 dollars / gallon</v>
      </c>
      <c r="G207" t="s">
        <v>898</v>
      </c>
      <c r="H207" t="s">
        <v>609</v>
      </c>
      <c r="I207" t="s">
        <v>828</v>
      </c>
    </row>
    <row r="208" spans="1:10" ht="15.75" thickBot="1" x14ac:dyDescent="0.3">
      <c r="A208" s="144" t="s">
        <v>591</v>
      </c>
      <c r="B208" s="144" t="s">
        <v>715</v>
      </c>
      <c r="C208" s="145">
        <v>1</v>
      </c>
      <c r="D208" s="146" t="s">
        <v>65</v>
      </c>
      <c r="E208" s="146" t="s">
        <v>597</v>
      </c>
      <c r="F208" s="146" t="str">
        <f>UnitControlCenter!$B$41</f>
        <v>2023 dollars / kg</v>
      </c>
      <c r="G208" s="146" t="s">
        <v>1000</v>
      </c>
      <c r="H208" s="146" t="s">
        <v>1001</v>
      </c>
      <c r="I208" s="146" t="s">
        <v>1002</v>
      </c>
      <c r="J208" s="146"/>
    </row>
    <row r="209" spans="1:10" x14ac:dyDescent="0.25">
      <c r="A209" s="143" t="s">
        <v>592</v>
      </c>
      <c r="B209" s="143" t="s">
        <v>1655</v>
      </c>
      <c r="C209" s="15">
        <v>1</v>
      </c>
      <c r="D209" t="s">
        <v>63</v>
      </c>
      <c r="E209" t="s">
        <v>64</v>
      </c>
      <c r="F209" t="str">
        <f>UnitControlCenter!$B$42</f>
        <v>2023 dollars / kilowatt-hour (kWh)</v>
      </c>
      <c r="G209" t="s">
        <v>613</v>
      </c>
    </row>
    <row r="210" spans="1:10" x14ac:dyDescent="0.25">
      <c r="A210" s="143" t="s">
        <v>592</v>
      </c>
      <c r="B210" s="143" t="s">
        <v>593</v>
      </c>
      <c r="C210" s="15">
        <v>0</v>
      </c>
      <c r="D210" t="s">
        <v>65</v>
      </c>
      <c r="E210" t="s">
        <v>64</v>
      </c>
      <c r="F210" t="str">
        <f>UnitControlCenter!$B$44</f>
        <v>cost of eqpt. to capture 1 metric ton CO2e/yr (2020 dollars)</v>
      </c>
      <c r="G210" t="s">
        <v>617</v>
      </c>
      <c r="H210" t="s">
        <v>618</v>
      </c>
      <c r="I210" t="s">
        <v>789</v>
      </c>
    </row>
    <row r="211" spans="1:10" x14ac:dyDescent="0.25">
      <c r="A211" s="143" t="s">
        <v>592</v>
      </c>
      <c r="B211" s="143" t="s">
        <v>594</v>
      </c>
      <c r="C211" s="15">
        <v>1</v>
      </c>
      <c r="D211" t="s">
        <v>63</v>
      </c>
      <c r="E211" t="s">
        <v>64</v>
      </c>
      <c r="F211" t="str">
        <f>UnitControlCenter!$B$45</f>
        <v>million 2023 dollars / megawatt (MW)</v>
      </c>
      <c r="G211" t="s">
        <v>614</v>
      </c>
    </row>
    <row r="212" spans="1:10" x14ac:dyDescent="0.25">
      <c r="A212" s="143" t="s">
        <v>592</v>
      </c>
      <c r="B212" s="143" t="s">
        <v>595</v>
      </c>
      <c r="C212" s="15">
        <v>1</v>
      </c>
      <c r="D212" t="s">
        <v>63</v>
      </c>
      <c r="E212" t="s">
        <v>64</v>
      </c>
      <c r="F212" t="str">
        <f>UnitControlCenter!$B$45</f>
        <v>million 2023 dollars / megawatt (MW)</v>
      </c>
      <c r="G212" t="s">
        <v>615</v>
      </c>
    </row>
    <row r="213" spans="1:10" x14ac:dyDescent="0.25">
      <c r="A213" s="143" t="s">
        <v>592</v>
      </c>
      <c r="B213" s="143" t="s">
        <v>596</v>
      </c>
      <c r="C213" s="15">
        <v>1</v>
      </c>
      <c r="D213" t="s">
        <v>63</v>
      </c>
      <c r="E213" t="s">
        <v>64</v>
      </c>
      <c r="F213" t="str">
        <f>UnitControlCenter!$B$45</f>
        <v>million 2023 dollars / megawatt (MW)</v>
      </c>
      <c r="G213" t="s">
        <v>616</v>
      </c>
    </row>
    <row r="214" spans="1:10" ht="15.75" thickBot="1" x14ac:dyDescent="0.3">
      <c r="A214" s="144" t="s">
        <v>592</v>
      </c>
      <c r="B214" s="144" t="s">
        <v>729</v>
      </c>
      <c r="C214" s="145">
        <v>1</v>
      </c>
      <c r="D214" s="146" t="s">
        <v>63</v>
      </c>
      <c r="E214" s="146" t="s">
        <v>64</v>
      </c>
      <c r="F214" s="146" t="str">
        <f>UnitControlCenter!$B$46</f>
        <v>cost of eqpt. to produce 1 kg H2/yr (2023 dollars)</v>
      </c>
      <c r="G214" s="146" t="s">
        <v>730</v>
      </c>
      <c r="H214" s="146"/>
      <c r="I214" s="146"/>
      <c r="J214" s="146"/>
    </row>
  </sheetData>
  <phoneticPr fontId="86" type="noConversion"/>
  <conditionalFormatting sqref="C2:C214">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5 F27 F129 F50 F87 F64 F67 F47 F52:F58"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25"/>
  <sheetViews>
    <sheetView workbookViewId="0"/>
  </sheetViews>
  <sheetFormatPr defaultColWidth="8.85546875" defaultRowHeight="15" x14ac:dyDescent="0.25"/>
  <cols>
    <col min="1" max="1" width="13.42578125" customWidth="1"/>
    <col min="2" max="2" width="8.85546875" style="15"/>
    <col min="4" max="4" width="46" customWidth="1"/>
  </cols>
  <sheetData>
    <row r="1" spans="1:5" x14ac:dyDescent="0.25">
      <c r="A1" s="37" t="s">
        <v>777</v>
      </c>
      <c r="B1" s="43"/>
      <c r="C1" s="38"/>
      <c r="D1" s="38"/>
    </row>
    <row r="2" spans="1:5" x14ac:dyDescent="0.25">
      <c r="A2" s="4" t="s">
        <v>741</v>
      </c>
      <c r="B2" s="44" t="s">
        <v>742</v>
      </c>
      <c r="C2" s="4" t="s">
        <v>743</v>
      </c>
      <c r="D2" s="4" t="s">
        <v>744</v>
      </c>
    </row>
    <row r="3" spans="1:5" x14ac:dyDescent="0.25">
      <c r="A3" s="89" t="s">
        <v>1765</v>
      </c>
      <c r="B3" s="92" t="s">
        <v>1767</v>
      </c>
      <c r="C3" s="90"/>
      <c r="D3" s="91" t="s">
        <v>1766</v>
      </c>
    </row>
    <row r="4" spans="1:5" x14ac:dyDescent="0.25">
      <c r="A4" t="s">
        <v>791</v>
      </c>
      <c r="B4" s="15" t="s">
        <v>785</v>
      </c>
      <c r="C4" s="62"/>
      <c r="D4" s="93" t="s">
        <v>1769</v>
      </c>
      <c r="E4" t="s">
        <v>1772</v>
      </c>
    </row>
    <row r="5" spans="1:5" x14ac:dyDescent="0.25">
      <c r="A5" t="s">
        <v>1776</v>
      </c>
      <c r="B5" s="45" t="s">
        <v>1777</v>
      </c>
      <c r="C5" s="94"/>
      <c r="D5" s="93" t="s">
        <v>1771</v>
      </c>
      <c r="E5" t="s">
        <v>1775</v>
      </c>
    </row>
    <row r="6" spans="1:5" x14ac:dyDescent="0.25">
      <c r="A6" t="s">
        <v>1941</v>
      </c>
      <c r="B6" s="45" t="s">
        <v>1940</v>
      </c>
      <c r="C6" s="112"/>
      <c r="D6" s="109" t="s">
        <v>1934</v>
      </c>
    </row>
    <row r="7" spans="1:5" x14ac:dyDescent="0.25">
      <c r="A7" t="s">
        <v>1938</v>
      </c>
      <c r="B7" s="45" t="s">
        <v>1937</v>
      </c>
      <c r="C7" s="110"/>
      <c r="D7" s="109" t="s">
        <v>1935</v>
      </c>
    </row>
    <row r="8" spans="1:5" x14ac:dyDescent="0.25">
      <c r="A8" t="s">
        <v>1939</v>
      </c>
      <c r="B8" s="15">
        <v>6699</v>
      </c>
      <c r="C8" s="111"/>
      <c r="D8" s="109" t="s">
        <v>1936</v>
      </c>
    </row>
    <row r="9" spans="1:5" x14ac:dyDescent="0.25">
      <c r="A9" t="s">
        <v>1941</v>
      </c>
      <c r="B9" s="45" t="s">
        <v>1778</v>
      </c>
      <c r="C9" s="73"/>
      <c r="D9" t="s">
        <v>1782</v>
      </c>
    </row>
    <row r="10" spans="1:5" x14ac:dyDescent="0.25">
      <c r="A10" t="s">
        <v>1783</v>
      </c>
      <c r="B10" s="45" t="s">
        <v>1784</v>
      </c>
      <c r="C10" s="96"/>
      <c r="D10" s="95" t="s">
        <v>1755</v>
      </c>
    </row>
    <row r="11" spans="1:5" x14ac:dyDescent="0.25">
      <c r="A11" t="s">
        <v>751</v>
      </c>
      <c r="B11" s="15" t="s">
        <v>762</v>
      </c>
      <c r="C11" s="50"/>
      <c r="D11" t="s">
        <v>434</v>
      </c>
    </row>
    <row r="12" spans="1:5" x14ac:dyDescent="0.25">
      <c r="A12" t="s">
        <v>1739</v>
      </c>
      <c r="B12" s="15" t="s">
        <v>1738</v>
      </c>
      <c r="C12" s="83"/>
      <c r="D12" t="s">
        <v>1671</v>
      </c>
    </row>
    <row r="13" spans="1:5" x14ac:dyDescent="0.25">
      <c r="A13" t="s">
        <v>759</v>
      </c>
      <c r="B13" s="45" t="s">
        <v>760</v>
      </c>
      <c r="C13" s="49"/>
      <c r="D13" t="s">
        <v>92</v>
      </c>
    </row>
    <row r="14" spans="1:5" x14ac:dyDescent="0.25">
      <c r="A14" t="s">
        <v>787</v>
      </c>
      <c r="B14" s="15" t="s">
        <v>781</v>
      </c>
      <c r="C14" s="59"/>
      <c r="D14" t="s">
        <v>91</v>
      </c>
    </row>
    <row r="15" spans="1:5" x14ac:dyDescent="0.25">
      <c r="A15" t="s">
        <v>766</v>
      </c>
      <c r="B15" s="15" t="s">
        <v>782</v>
      </c>
      <c r="C15" s="54"/>
      <c r="D15" t="s">
        <v>778</v>
      </c>
    </row>
    <row r="16" spans="1:5" x14ac:dyDescent="0.25">
      <c r="A16" t="s">
        <v>788</v>
      </c>
      <c r="B16" s="15" t="s">
        <v>611</v>
      </c>
      <c r="C16" s="58"/>
      <c r="D16" t="s">
        <v>779</v>
      </c>
    </row>
    <row r="17" spans="1:4" x14ac:dyDescent="0.25">
      <c r="A17" t="s">
        <v>786</v>
      </c>
      <c r="B17" s="15" t="s">
        <v>783</v>
      </c>
      <c r="C17" s="61"/>
      <c r="D17" t="s">
        <v>449</v>
      </c>
    </row>
    <row r="18" spans="1:4" x14ac:dyDescent="0.25">
      <c r="A18" t="s">
        <v>767</v>
      </c>
      <c r="B18" s="15" t="s">
        <v>763</v>
      </c>
      <c r="C18" s="53"/>
      <c r="D18" t="s">
        <v>452</v>
      </c>
    </row>
    <row r="19" spans="1:4" x14ac:dyDescent="0.25">
      <c r="A19" t="s">
        <v>740</v>
      </c>
      <c r="B19" s="46" t="s">
        <v>747</v>
      </c>
      <c r="C19" s="42"/>
      <c r="D19" t="s">
        <v>89</v>
      </c>
    </row>
    <row r="20" spans="1:4" x14ac:dyDescent="0.25">
      <c r="A20" t="s">
        <v>1292</v>
      </c>
      <c r="B20" t="s">
        <v>1779</v>
      </c>
      <c r="C20" s="74"/>
      <c r="D20" t="s">
        <v>1673</v>
      </c>
    </row>
    <row r="21" spans="1:4" x14ac:dyDescent="0.25">
      <c r="A21" t="s">
        <v>768</v>
      </c>
      <c r="B21" s="15" t="s">
        <v>764</v>
      </c>
      <c r="C21" s="55"/>
      <c r="D21" t="s">
        <v>1674</v>
      </c>
    </row>
    <row r="22" spans="1:4" x14ac:dyDescent="0.25">
      <c r="A22" t="s">
        <v>750</v>
      </c>
      <c r="B22" s="45" t="s">
        <v>755</v>
      </c>
      <c r="C22" s="51"/>
      <c r="D22" t="s">
        <v>780</v>
      </c>
    </row>
    <row r="23" spans="1:4" x14ac:dyDescent="0.25">
      <c r="A23" t="s">
        <v>790</v>
      </c>
      <c r="B23" s="15" t="s">
        <v>784</v>
      </c>
      <c r="C23" s="60"/>
      <c r="D23" t="s">
        <v>714</v>
      </c>
    </row>
    <row r="24" spans="1:4" x14ac:dyDescent="0.25">
      <c r="A24" t="s">
        <v>753</v>
      </c>
      <c r="B24" s="45" t="s">
        <v>754</v>
      </c>
      <c r="C24" s="41"/>
      <c r="D24" t="s">
        <v>865</v>
      </c>
    </row>
    <row r="25" spans="1:4" x14ac:dyDescent="0.25">
      <c r="A25" t="s">
        <v>833</v>
      </c>
      <c r="B25" s="45" t="s">
        <v>835</v>
      </c>
      <c r="C25" s="63"/>
      <c r="D25" t="s">
        <v>832</v>
      </c>
    </row>
    <row r="26" spans="1:4" x14ac:dyDescent="0.25">
      <c r="A26" t="s">
        <v>834</v>
      </c>
      <c r="B26" s="45">
        <v>740000</v>
      </c>
      <c r="C26" s="64"/>
      <c r="D26" t="s">
        <v>712</v>
      </c>
    </row>
    <row r="27" spans="1:4" x14ac:dyDescent="0.25">
      <c r="A27" t="s">
        <v>769</v>
      </c>
      <c r="B27" s="15" t="s">
        <v>765</v>
      </c>
      <c r="C27" s="56"/>
      <c r="D27" t="s">
        <v>309</v>
      </c>
    </row>
    <row r="28" spans="1:4" x14ac:dyDescent="0.25">
      <c r="A28" t="s">
        <v>1737</v>
      </c>
      <c r="B28" s="15" t="s">
        <v>1780</v>
      </c>
      <c r="C28" s="82"/>
      <c r="D28" t="s">
        <v>1670</v>
      </c>
    </row>
    <row r="29" spans="1:4" x14ac:dyDescent="0.25">
      <c r="A29" t="s">
        <v>752</v>
      </c>
      <c r="B29" s="45" t="s">
        <v>757</v>
      </c>
      <c r="C29" s="48"/>
      <c r="D29" t="s">
        <v>1603</v>
      </c>
    </row>
    <row r="30" spans="1:4" x14ac:dyDescent="0.25">
      <c r="A30" t="s">
        <v>1604</v>
      </c>
      <c r="B30" s="45" t="s">
        <v>1605</v>
      </c>
      <c r="C30" s="81"/>
      <c r="D30" t="s">
        <v>1602</v>
      </c>
    </row>
    <row r="31" spans="1:4" x14ac:dyDescent="0.25">
      <c r="A31" t="s">
        <v>1293</v>
      </c>
      <c r="B31" s="12" t="s">
        <v>1781</v>
      </c>
      <c r="C31" s="75"/>
      <c r="D31" t="s">
        <v>1672</v>
      </c>
    </row>
    <row r="32" spans="1:4" x14ac:dyDescent="0.25">
      <c r="A32" t="s">
        <v>776</v>
      </c>
      <c r="B32" s="15" t="s">
        <v>775</v>
      </c>
      <c r="C32" s="57"/>
      <c r="D32" t="s">
        <v>441</v>
      </c>
    </row>
    <row r="33" spans="1:5" x14ac:dyDescent="0.25">
      <c r="A33" t="s">
        <v>1294</v>
      </c>
      <c r="B33" s="72" t="s">
        <v>1287</v>
      </c>
      <c r="C33" s="71"/>
      <c r="D33" t="s">
        <v>1669</v>
      </c>
    </row>
    <row r="34" spans="1:5" x14ac:dyDescent="0.25">
      <c r="A34" t="s">
        <v>746</v>
      </c>
      <c r="B34" s="45" t="s">
        <v>756</v>
      </c>
      <c r="C34" s="47"/>
      <c r="D34" t="s">
        <v>444</v>
      </c>
    </row>
    <row r="35" spans="1:5" x14ac:dyDescent="0.25">
      <c r="A35" t="s">
        <v>1776</v>
      </c>
      <c r="B35" s="45" t="s">
        <v>1777</v>
      </c>
      <c r="C35" s="94"/>
      <c r="D35" t="s">
        <v>1770</v>
      </c>
      <c r="E35" t="s">
        <v>1774</v>
      </c>
    </row>
    <row r="36" spans="1:5" x14ac:dyDescent="0.25">
      <c r="A36" t="s">
        <v>791</v>
      </c>
      <c r="B36" s="15" t="s">
        <v>785</v>
      </c>
      <c r="C36" s="62"/>
      <c r="D36" s="93" t="s">
        <v>1768</v>
      </c>
      <c r="E36" t="s">
        <v>1773</v>
      </c>
    </row>
    <row r="38" spans="1:5" x14ac:dyDescent="0.25">
      <c r="A38" s="37" t="s">
        <v>761</v>
      </c>
      <c r="B38" s="43"/>
      <c r="C38" s="38"/>
      <c r="D38" s="38"/>
    </row>
    <row r="39" spans="1:5" s="4" customFormat="1" x14ac:dyDescent="0.25">
      <c r="A39" s="4" t="s">
        <v>741</v>
      </c>
      <c r="B39" s="44" t="s">
        <v>742</v>
      </c>
      <c r="C39" s="4" t="s">
        <v>743</v>
      </c>
      <c r="D39" s="4" t="s">
        <v>825</v>
      </c>
    </row>
    <row r="40" spans="1:5" x14ac:dyDescent="0.25">
      <c r="A40" t="s">
        <v>767</v>
      </c>
      <c r="B40" s="15" t="s">
        <v>763</v>
      </c>
      <c r="C40" s="53"/>
      <c r="D40" t="s">
        <v>827</v>
      </c>
    </row>
    <row r="41" spans="1:5" x14ac:dyDescent="0.25">
      <c r="A41" t="s">
        <v>740</v>
      </c>
      <c r="B41" s="46" t="s">
        <v>747</v>
      </c>
      <c r="C41" s="42"/>
      <c r="D41" t="s">
        <v>826</v>
      </c>
    </row>
    <row r="42" spans="1:5" x14ac:dyDescent="0.25">
      <c r="A42" t="s">
        <v>752</v>
      </c>
      <c r="B42" s="15" t="s">
        <v>757</v>
      </c>
      <c r="C42" s="48"/>
      <c r="D42" t="s">
        <v>4</v>
      </c>
    </row>
    <row r="43" spans="1:5" x14ac:dyDescent="0.25">
      <c r="A43" t="s">
        <v>766</v>
      </c>
      <c r="B43" s="15" t="s">
        <v>782</v>
      </c>
      <c r="C43" s="54"/>
      <c r="D43" t="s">
        <v>93</v>
      </c>
    </row>
    <row r="44" spans="1:5" x14ac:dyDescent="0.25">
      <c r="A44" t="s">
        <v>746</v>
      </c>
      <c r="B44" s="15">
        <v>969696</v>
      </c>
      <c r="C44" s="47"/>
      <c r="D44" t="s">
        <v>9</v>
      </c>
    </row>
    <row r="45" spans="1:5" x14ac:dyDescent="0.25">
      <c r="A45" t="s">
        <v>759</v>
      </c>
      <c r="B45" s="15" t="s">
        <v>760</v>
      </c>
      <c r="C45" s="49"/>
      <c r="D45" t="s">
        <v>671</v>
      </c>
    </row>
    <row r="46" spans="1:5" x14ac:dyDescent="0.25">
      <c r="A46" t="s">
        <v>768</v>
      </c>
      <c r="B46" s="15" t="s">
        <v>764</v>
      </c>
      <c r="C46" s="55"/>
      <c r="D46" t="s">
        <v>131</v>
      </c>
    </row>
    <row r="47" spans="1:5" x14ac:dyDescent="0.25">
      <c r="A47" t="s">
        <v>769</v>
      </c>
      <c r="B47" s="15" t="s">
        <v>765</v>
      </c>
      <c r="C47" s="56"/>
      <c r="D47" t="s">
        <v>680</v>
      </c>
    </row>
    <row r="48" spans="1:5" x14ac:dyDescent="0.25">
      <c r="A48" t="s">
        <v>751</v>
      </c>
      <c r="B48" s="15" t="s">
        <v>762</v>
      </c>
      <c r="C48" s="52"/>
      <c r="D48" t="s">
        <v>1942</v>
      </c>
    </row>
    <row r="49" spans="1:4" x14ac:dyDescent="0.25">
      <c r="A49" t="s">
        <v>787</v>
      </c>
      <c r="B49" s="15" t="s">
        <v>781</v>
      </c>
      <c r="C49" s="59"/>
      <c r="D49" t="s">
        <v>1943</v>
      </c>
    </row>
    <row r="50" spans="1:4" x14ac:dyDescent="0.25">
      <c r="A50" t="s">
        <v>766</v>
      </c>
      <c r="B50" s="15" t="s">
        <v>782</v>
      </c>
      <c r="C50" s="54"/>
      <c r="D50" t="s">
        <v>1944</v>
      </c>
    </row>
    <row r="51" spans="1:4" x14ac:dyDescent="0.25">
      <c r="A51" t="s">
        <v>833</v>
      </c>
      <c r="B51" s="45" t="s">
        <v>835</v>
      </c>
      <c r="C51" s="63"/>
      <c r="D51" t="s">
        <v>1033</v>
      </c>
    </row>
    <row r="53" spans="1:4" x14ac:dyDescent="0.25">
      <c r="A53" s="37" t="s">
        <v>770</v>
      </c>
      <c r="B53" s="43"/>
      <c r="C53" s="38"/>
      <c r="D53" s="38"/>
    </row>
    <row r="54" spans="1:4" x14ac:dyDescent="0.25">
      <c r="A54" s="4" t="s">
        <v>741</v>
      </c>
      <c r="B54" s="44" t="s">
        <v>742</v>
      </c>
      <c r="C54" s="4" t="s">
        <v>743</v>
      </c>
      <c r="D54" s="4" t="s">
        <v>744</v>
      </c>
    </row>
    <row r="55" spans="1:4" x14ac:dyDescent="0.25">
      <c r="A55" t="s">
        <v>752</v>
      </c>
      <c r="B55" s="45" t="s">
        <v>757</v>
      </c>
      <c r="C55" s="48"/>
      <c r="D55" t="s">
        <v>771</v>
      </c>
    </row>
    <row r="56" spans="1:4" x14ac:dyDescent="0.25">
      <c r="A56" t="s">
        <v>746</v>
      </c>
      <c r="B56" s="15">
        <v>969696</v>
      </c>
      <c r="C56" s="47"/>
      <c r="D56" t="s">
        <v>772</v>
      </c>
    </row>
    <row r="57" spans="1:4" x14ac:dyDescent="0.25">
      <c r="A57" t="s">
        <v>759</v>
      </c>
      <c r="B57" s="15" t="s">
        <v>760</v>
      </c>
      <c r="C57" s="49"/>
      <c r="D57" t="s">
        <v>773</v>
      </c>
    </row>
    <row r="58" spans="1:4" x14ac:dyDescent="0.25">
      <c r="A58" t="s">
        <v>833</v>
      </c>
      <c r="B58" s="45" t="s">
        <v>835</v>
      </c>
      <c r="C58" s="63"/>
      <c r="D58" t="s">
        <v>1034</v>
      </c>
    </row>
    <row r="60" spans="1:4" x14ac:dyDescent="0.25">
      <c r="A60" s="37" t="s">
        <v>774</v>
      </c>
      <c r="B60" s="43"/>
      <c r="C60" s="38"/>
      <c r="D60" s="38"/>
    </row>
    <row r="61" spans="1:4" x14ac:dyDescent="0.25">
      <c r="A61" s="4" t="s">
        <v>741</v>
      </c>
      <c r="B61" s="44" t="s">
        <v>742</v>
      </c>
      <c r="C61" s="4" t="s">
        <v>743</v>
      </c>
      <c r="D61" s="4" t="s">
        <v>744</v>
      </c>
    </row>
    <row r="62" spans="1:4" x14ac:dyDescent="0.25">
      <c r="A62" t="s">
        <v>759</v>
      </c>
      <c r="B62" s="15" t="s">
        <v>760</v>
      </c>
      <c r="C62" s="49"/>
      <c r="D62" t="s">
        <v>488</v>
      </c>
    </row>
    <row r="63" spans="1:4" x14ac:dyDescent="0.25">
      <c r="A63" t="s">
        <v>753</v>
      </c>
      <c r="B63" s="45" t="s">
        <v>754</v>
      </c>
      <c r="C63" s="41"/>
      <c r="D63" t="s">
        <v>478</v>
      </c>
    </row>
    <row r="64" spans="1:4" x14ac:dyDescent="0.25">
      <c r="A64" t="s">
        <v>752</v>
      </c>
      <c r="B64" s="45" t="s">
        <v>757</v>
      </c>
      <c r="C64" s="48"/>
      <c r="D64" t="s">
        <v>487</v>
      </c>
    </row>
    <row r="65" spans="1:4" x14ac:dyDescent="0.25">
      <c r="A65" t="s">
        <v>746</v>
      </c>
      <c r="B65" s="45" t="s">
        <v>756</v>
      </c>
      <c r="C65" s="47"/>
      <c r="D65" t="s">
        <v>479</v>
      </c>
    </row>
    <row r="66" spans="1:4" x14ac:dyDescent="0.25">
      <c r="B66" s="45"/>
    </row>
    <row r="67" spans="1:4" x14ac:dyDescent="0.25">
      <c r="A67" s="37" t="s">
        <v>911</v>
      </c>
      <c r="B67" s="43"/>
      <c r="C67" s="38"/>
      <c r="D67" s="38"/>
    </row>
    <row r="68" spans="1:4" x14ac:dyDescent="0.25">
      <c r="A68" s="4" t="s">
        <v>741</v>
      </c>
      <c r="B68" s="44" t="s">
        <v>742</v>
      </c>
      <c r="C68" s="4" t="s">
        <v>743</v>
      </c>
      <c r="D68" s="4" t="s">
        <v>744</v>
      </c>
    </row>
    <row r="69" spans="1:4" x14ac:dyDescent="0.25">
      <c r="A69" t="s">
        <v>752</v>
      </c>
      <c r="B69" s="45" t="s">
        <v>757</v>
      </c>
      <c r="C69" s="48"/>
      <c r="D69" t="s">
        <v>803</v>
      </c>
    </row>
    <row r="70" spans="1:4" x14ac:dyDescent="0.25">
      <c r="A70" t="s">
        <v>767</v>
      </c>
      <c r="B70" s="15" t="s">
        <v>763</v>
      </c>
      <c r="C70" s="53"/>
      <c r="D70" t="s">
        <v>804</v>
      </c>
    </row>
    <row r="71" spans="1:4" x14ac:dyDescent="0.25">
      <c r="A71" t="s">
        <v>766</v>
      </c>
      <c r="B71" s="15" t="s">
        <v>782</v>
      </c>
      <c r="C71" s="54"/>
      <c r="D71" t="s">
        <v>805</v>
      </c>
    </row>
    <row r="72" spans="1:4" x14ac:dyDescent="0.25">
      <c r="A72" t="s">
        <v>759</v>
      </c>
      <c r="B72" s="45" t="s">
        <v>760</v>
      </c>
      <c r="C72" s="49"/>
      <c r="D72" t="s">
        <v>806</v>
      </c>
    </row>
    <row r="73" spans="1:4" x14ac:dyDescent="0.25">
      <c r="A73" t="s">
        <v>753</v>
      </c>
      <c r="B73" s="45" t="s">
        <v>754</v>
      </c>
      <c r="C73" s="41"/>
      <c r="D73" t="s">
        <v>807</v>
      </c>
    </row>
    <row r="75" spans="1:4" x14ac:dyDescent="0.25">
      <c r="A75" s="37" t="s">
        <v>1177</v>
      </c>
      <c r="B75" s="43"/>
      <c r="C75" s="38"/>
      <c r="D75" s="38"/>
    </row>
    <row r="76" spans="1:4" x14ac:dyDescent="0.25">
      <c r="A76" s="4" t="s">
        <v>741</v>
      </c>
      <c r="B76" s="44" t="s">
        <v>742</v>
      </c>
      <c r="C76" s="4" t="s">
        <v>743</v>
      </c>
      <c r="D76" s="4" t="s">
        <v>744</v>
      </c>
    </row>
    <row r="77" spans="1:4" x14ac:dyDescent="0.25">
      <c r="A77" t="s">
        <v>767</v>
      </c>
      <c r="B77" s="15" t="s">
        <v>763</v>
      </c>
      <c r="C77" s="53"/>
      <c r="D77" t="s">
        <v>1167</v>
      </c>
    </row>
    <row r="78" spans="1:4" x14ac:dyDescent="0.25">
      <c r="A78" t="s">
        <v>752</v>
      </c>
      <c r="B78" s="45" t="s">
        <v>757</v>
      </c>
      <c r="C78" s="48"/>
      <c r="D78" t="s">
        <v>1166</v>
      </c>
    </row>
    <row r="79" spans="1:4" x14ac:dyDescent="0.25">
      <c r="A79" t="s">
        <v>751</v>
      </c>
      <c r="B79" s="15" t="s">
        <v>762</v>
      </c>
      <c r="C79" s="52"/>
      <c r="D79" t="s">
        <v>1163</v>
      </c>
    </row>
    <row r="80" spans="1:4" x14ac:dyDescent="0.25">
      <c r="A80" t="s">
        <v>791</v>
      </c>
      <c r="B80" s="15" t="s">
        <v>785</v>
      </c>
      <c r="C80" s="62"/>
      <c r="D80" t="s">
        <v>1164</v>
      </c>
    </row>
    <row r="81" spans="1:4" x14ac:dyDescent="0.25">
      <c r="A81" t="s">
        <v>769</v>
      </c>
      <c r="B81" s="15" t="s">
        <v>765</v>
      </c>
      <c r="C81" s="56"/>
      <c r="D81" t="s">
        <v>1165</v>
      </c>
    </row>
    <row r="83" spans="1:4" x14ac:dyDescent="0.25">
      <c r="A83" s="37" t="s">
        <v>1251</v>
      </c>
      <c r="B83" s="43"/>
      <c r="C83" s="38"/>
      <c r="D83" s="38"/>
    </row>
    <row r="84" spans="1:4" x14ac:dyDescent="0.25">
      <c r="A84" s="4" t="s">
        <v>741</v>
      </c>
      <c r="B84" s="44" t="s">
        <v>742</v>
      </c>
      <c r="C84" s="4" t="s">
        <v>743</v>
      </c>
      <c r="D84" s="4" t="s">
        <v>744</v>
      </c>
    </row>
    <row r="85" spans="1:4" x14ac:dyDescent="0.25">
      <c r="A85" t="s">
        <v>833</v>
      </c>
      <c r="B85" s="45" t="s">
        <v>835</v>
      </c>
      <c r="C85" s="63"/>
      <c r="D85" t="s">
        <v>1184</v>
      </c>
    </row>
    <row r="86" spans="1:4" x14ac:dyDescent="0.25">
      <c r="A86" t="s">
        <v>767</v>
      </c>
      <c r="B86" s="15" t="s">
        <v>763</v>
      </c>
      <c r="C86" s="53"/>
      <c r="D86" t="s">
        <v>1185</v>
      </c>
    </row>
    <row r="87" spans="1:4" x14ac:dyDescent="0.25">
      <c r="A87" t="s">
        <v>769</v>
      </c>
      <c r="B87" s="15" t="s">
        <v>765</v>
      </c>
      <c r="C87" s="56"/>
      <c r="D87" t="s">
        <v>456</v>
      </c>
    </row>
    <row r="88" spans="1:4" x14ac:dyDescent="0.25">
      <c r="A88" t="s">
        <v>768</v>
      </c>
      <c r="B88" s="15" t="s">
        <v>764</v>
      </c>
      <c r="C88" s="55"/>
      <c r="D88" t="s">
        <v>1186</v>
      </c>
    </row>
    <row r="89" spans="1:4" x14ac:dyDescent="0.25">
      <c r="A89" t="s">
        <v>766</v>
      </c>
      <c r="B89" s="15" t="s">
        <v>782</v>
      </c>
      <c r="C89" s="54"/>
      <c r="D89" t="s">
        <v>1187</v>
      </c>
    </row>
    <row r="90" spans="1:4" x14ac:dyDescent="0.25">
      <c r="A90" t="s">
        <v>746</v>
      </c>
      <c r="B90" s="45" t="s">
        <v>756</v>
      </c>
      <c r="C90" s="47"/>
      <c r="D90" t="s">
        <v>261</v>
      </c>
    </row>
    <row r="91" spans="1:4" x14ac:dyDescent="0.25">
      <c r="A91" t="s">
        <v>752</v>
      </c>
      <c r="B91" s="45" t="s">
        <v>757</v>
      </c>
      <c r="C91" s="48"/>
      <c r="D91" t="s">
        <v>1188</v>
      </c>
    </row>
    <row r="92" spans="1:4" x14ac:dyDescent="0.25">
      <c r="A92" t="s">
        <v>759</v>
      </c>
      <c r="B92" s="45" t="s">
        <v>760</v>
      </c>
      <c r="C92" s="49"/>
      <c r="D92" t="s">
        <v>1189</v>
      </c>
    </row>
    <row r="93" spans="1:4" x14ac:dyDescent="0.25">
      <c r="A93" t="s">
        <v>751</v>
      </c>
      <c r="B93" s="15" t="s">
        <v>762</v>
      </c>
      <c r="C93" s="52"/>
      <c r="D93" t="s">
        <v>1190</v>
      </c>
    </row>
    <row r="94" spans="1:4" x14ac:dyDescent="0.25">
      <c r="A94" t="s">
        <v>753</v>
      </c>
      <c r="B94" s="45" t="s">
        <v>754</v>
      </c>
      <c r="C94" s="41"/>
      <c r="D94" t="s">
        <v>807</v>
      </c>
    </row>
    <row r="95" spans="1:4" x14ac:dyDescent="0.25">
      <c r="B95" s="45"/>
    </row>
    <row r="96" spans="1:4" x14ac:dyDescent="0.25">
      <c r="A96" s="37" t="s">
        <v>1149</v>
      </c>
      <c r="B96" s="43"/>
      <c r="C96" s="38"/>
      <c r="D96" s="38"/>
    </row>
    <row r="97" spans="1:4" x14ac:dyDescent="0.25">
      <c r="A97" s="4" t="s">
        <v>741</v>
      </c>
      <c r="B97" s="44" t="s">
        <v>742</v>
      </c>
      <c r="C97" s="4" t="s">
        <v>743</v>
      </c>
      <c r="D97" s="4" t="s">
        <v>744</v>
      </c>
    </row>
    <row r="98" spans="1:4" x14ac:dyDescent="0.25">
      <c r="A98" t="s">
        <v>752</v>
      </c>
      <c r="B98" s="45" t="s">
        <v>757</v>
      </c>
      <c r="C98" s="48"/>
      <c r="D98" t="s">
        <v>1097</v>
      </c>
    </row>
    <row r="99" spans="1:4" x14ac:dyDescent="0.25">
      <c r="A99" t="s">
        <v>767</v>
      </c>
      <c r="B99" s="15" t="s">
        <v>763</v>
      </c>
      <c r="C99" s="53"/>
      <c r="D99" t="s">
        <v>1098</v>
      </c>
    </row>
    <row r="100" spans="1:4" x14ac:dyDescent="0.25">
      <c r="A100" t="s">
        <v>766</v>
      </c>
      <c r="B100" s="15" t="s">
        <v>782</v>
      </c>
      <c r="C100" s="54"/>
      <c r="D100" t="s">
        <v>1099</v>
      </c>
    </row>
    <row r="101" spans="1:4" x14ac:dyDescent="0.25">
      <c r="A101" t="s">
        <v>753</v>
      </c>
      <c r="B101" s="45" t="s">
        <v>754</v>
      </c>
      <c r="C101" s="41"/>
      <c r="D101" t="s">
        <v>807</v>
      </c>
    </row>
    <row r="103" spans="1:4" x14ac:dyDescent="0.25">
      <c r="A103" s="37" t="s">
        <v>1463</v>
      </c>
      <c r="B103" s="43"/>
      <c r="C103" s="38"/>
      <c r="D103" s="38"/>
    </row>
    <row r="104" spans="1:4" x14ac:dyDescent="0.25">
      <c r="A104" s="4" t="s">
        <v>741</v>
      </c>
      <c r="B104" s="44" t="s">
        <v>742</v>
      </c>
      <c r="C104" s="4" t="s">
        <v>743</v>
      </c>
      <c r="D104" s="4" t="s">
        <v>744</v>
      </c>
    </row>
    <row r="105" spans="1:4" x14ac:dyDescent="0.25">
      <c r="A105" t="s">
        <v>787</v>
      </c>
      <c r="B105" s="15" t="s">
        <v>781</v>
      </c>
      <c r="C105" s="59"/>
      <c r="D105" t="s">
        <v>1362</v>
      </c>
    </row>
    <row r="106" spans="1:4" x14ac:dyDescent="0.25">
      <c r="A106" t="s">
        <v>759</v>
      </c>
      <c r="B106" s="45" t="s">
        <v>760</v>
      </c>
      <c r="C106" s="49"/>
      <c r="D106" t="s">
        <v>1363</v>
      </c>
    </row>
    <row r="108" spans="1:4" x14ac:dyDescent="0.25">
      <c r="A108" s="37" t="s">
        <v>1364</v>
      </c>
      <c r="B108" s="43"/>
      <c r="C108" s="38"/>
      <c r="D108" s="38"/>
    </row>
    <row r="109" spans="1:4" x14ac:dyDescent="0.25">
      <c r="A109" s="4" t="s">
        <v>741</v>
      </c>
      <c r="B109" s="44" t="s">
        <v>742</v>
      </c>
      <c r="C109" s="4" t="s">
        <v>743</v>
      </c>
      <c r="D109" s="4" t="s">
        <v>744</v>
      </c>
    </row>
    <row r="110" spans="1:4" x14ac:dyDescent="0.25">
      <c r="A110" t="s">
        <v>752</v>
      </c>
      <c r="B110" s="45" t="s">
        <v>757</v>
      </c>
      <c r="C110" s="48"/>
      <c r="D110" t="s">
        <v>1365</v>
      </c>
    </row>
    <row r="111" spans="1:4" x14ac:dyDescent="0.25">
      <c r="A111" t="s">
        <v>766</v>
      </c>
      <c r="B111" s="15" t="s">
        <v>782</v>
      </c>
      <c r="C111" s="54"/>
      <c r="D111" t="s">
        <v>1366</v>
      </c>
    </row>
    <row r="112" spans="1:4" x14ac:dyDescent="0.25">
      <c r="A112" t="s">
        <v>759</v>
      </c>
      <c r="B112" s="45" t="s">
        <v>760</v>
      </c>
      <c r="C112" s="49"/>
      <c r="D112" t="s">
        <v>1367</v>
      </c>
    </row>
    <row r="113" spans="1:4" x14ac:dyDescent="0.25">
      <c r="A113" t="s">
        <v>767</v>
      </c>
      <c r="B113" s="15" t="s">
        <v>763</v>
      </c>
      <c r="C113" s="53"/>
      <c r="D113" t="s">
        <v>1368</v>
      </c>
    </row>
    <row r="115" spans="1:4" x14ac:dyDescent="0.25">
      <c r="A115" s="37" t="s">
        <v>1369</v>
      </c>
      <c r="B115" s="43"/>
      <c r="C115" s="38"/>
      <c r="D115" s="38"/>
    </row>
    <row r="116" spans="1:4" x14ac:dyDescent="0.25">
      <c r="A116" s="4" t="s">
        <v>741</v>
      </c>
      <c r="B116" s="44" t="s">
        <v>742</v>
      </c>
      <c r="C116" s="4" t="s">
        <v>743</v>
      </c>
      <c r="D116" s="4" t="s">
        <v>744</v>
      </c>
    </row>
    <row r="117" spans="1:4" x14ac:dyDescent="0.25">
      <c r="A117" t="s">
        <v>791</v>
      </c>
      <c r="B117" s="15" t="s">
        <v>785</v>
      </c>
      <c r="C117" s="62"/>
      <c r="D117" t="s">
        <v>1370</v>
      </c>
    </row>
    <row r="118" spans="1:4" x14ac:dyDescent="0.25">
      <c r="A118" t="s">
        <v>768</v>
      </c>
      <c r="B118" s="15" t="s">
        <v>764</v>
      </c>
      <c r="C118" s="55"/>
      <c r="D118" t="s">
        <v>1371</v>
      </c>
    </row>
    <row r="120" spans="1:4" x14ac:dyDescent="0.25">
      <c r="A120" s="37" t="s">
        <v>1372</v>
      </c>
      <c r="B120" s="43"/>
      <c r="C120" s="38"/>
      <c r="D120" s="38"/>
    </row>
    <row r="121" spans="1:4" x14ac:dyDescent="0.25">
      <c r="A121" s="4" t="s">
        <v>741</v>
      </c>
      <c r="B121" s="44" t="s">
        <v>742</v>
      </c>
      <c r="C121" s="4" t="s">
        <v>743</v>
      </c>
      <c r="D121" s="4" t="s">
        <v>744</v>
      </c>
    </row>
    <row r="122" spans="1:4" x14ac:dyDescent="0.25">
      <c r="A122" t="s">
        <v>787</v>
      </c>
      <c r="B122" s="15" t="s">
        <v>781</v>
      </c>
      <c r="C122" s="59"/>
      <c r="D122" t="s">
        <v>1373</v>
      </c>
    </row>
    <row r="123" spans="1:4" x14ac:dyDescent="0.25">
      <c r="A123" t="s">
        <v>767</v>
      </c>
      <c r="B123" s="15" t="s">
        <v>763</v>
      </c>
      <c r="C123" s="53"/>
      <c r="D123" t="s">
        <v>1374</v>
      </c>
    </row>
    <row r="124" spans="1:4" x14ac:dyDescent="0.25">
      <c r="A124" t="s">
        <v>769</v>
      </c>
      <c r="B124" s="15" t="s">
        <v>765</v>
      </c>
      <c r="C124" s="56"/>
      <c r="D124" t="s">
        <v>1375</v>
      </c>
    </row>
    <row r="125" spans="1:4" x14ac:dyDescent="0.25">
      <c r="A125" t="s">
        <v>759</v>
      </c>
      <c r="B125" s="45" t="s">
        <v>760</v>
      </c>
      <c r="C125" s="49"/>
      <c r="D125" t="s">
        <v>1376</v>
      </c>
    </row>
    <row r="126" spans="1:4" x14ac:dyDescent="0.25">
      <c r="A126" t="s">
        <v>766</v>
      </c>
      <c r="B126" s="15" t="s">
        <v>782</v>
      </c>
      <c r="C126" s="54"/>
      <c r="D126" t="s">
        <v>1377</v>
      </c>
    </row>
    <row r="127" spans="1:4" x14ac:dyDescent="0.25">
      <c r="A127" t="s">
        <v>746</v>
      </c>
      <c r="B127" s="45" t="s">
        <v>756</v>
      </c>
      <c r="C127" s="47"/>
      <c r="D127" t="s">
        <v>1378</v>
      </c>
    </row>
    <row r="128" spans="1:4" x14ac:dyDescent="0.25">
      <c r="A128" t="s">
        <v>752</v>
      </c>
      <c r="B128" s="45" t="s">
        <v>757</v>
      </c>
      <c r="C128" s="48"/>
      <c r="D128" t="s">
        <v>1379</v>
      </c>
    </row>
    <row r="130" spans="1:4" x14ac:dyDescent="0.25">
      <c r="A130" s="37" t="s">
        <v>1111</v>
      </c>
      <c r="B130" s="43"/>
      <c r="C130" s="38"/>
      <c r="D130" s="38"/>
    </row>
    <row r="131" spans="1:4" x14ac:dyDescent="0.25">
      <c r="A131" s="4" t="s">
        <v>741</v>
      </c>
      <c r="B131" s="44" t="s">
        <v>742</v>
      </c>
      <c r="C131" s="4" t="s">
        <v>743</v>
      </c>
      <c r="D131" s="4" t="s">
        <v>744</v>
      </c>
    </row>
    <row r="132" spans="1:4" x14ac:dyDescent="0.25">
      <c r="A132" t="s">
        <v>767</v>
      </c>
      <c r="B132" s="15" t="s">
        <v>763</v>
      </c>
      <c r="C132" s="53"/>
      <c r="D132" t="s">
        <v>1112</v>
      </c>
    </row>
    <row r="133" spans="1:4" x14ac:dyDescent="0.25">
      <c r="A133" t="s">
        <v>759</v>
      </c>
      <c r="B133" s="45" t="s">
        <v>760</v>
      </c>
      <c r="C133" s="49"/>
      <c r="D133" t="s">
        <v>1113</v>
      </c>
    </row>
    <row r="134" spans="1:4" x14ac:dyDescent="0.25">
      <c r="A134" t="s">
        <v>753</v>
      </c>
      <c r="B134" s="45" t="s">
        <v>754</v>
      </c>
      <c r="C134" s="41"/>
      <c r="D134" t="s">
        <v>807</v>
      </c>
    </row>
    <row r="135" spans="1:4" x14ac:dyDescent="0.25">
      <c r="B135" s="45"/>
    </row>
    <row r="136" spans="1:4" x14ac:dyDescent="0.25">
      <c r="A136" s="37" t="s">
        <v>1150</v>
      </c>
      <c r="B136" s="43"/>
      <c r="C136" s="38"/>
      <c r="D136" s="38"/>
    </row>
    <row r="137" spans="1:4" x14ac:dyDescent="0.25">
      <c r="A137" s="4" t="s">
        <v>741</v>
      </c>
      <c r="B137" s="44" t="s">
        <v>742</v>
      </c>
      <c r="C137" s="4" t="s">
        <v>743</v>
      </c>
      <c r="D137" s="4" t="s">
        <v>744</v>
      </c>
    </row>
    <row r="138" spans="1:4" x14ac:dyDescent="0.25">
      <c r="A138" t="s">
        <v>752</v>
      </c>
      <c r="B138" s="45" t="s">
        <v>757</v>
      </c>
      <c r="C138" s="48"/>
      <c r="D138" t="s">
        <v>1151</v>
      </c>
    </row>
    <row r="139" spans="1:4" x14ac:dyDescent="0.25">
      <c r="A139" t="s">
        <v>791</v>
      </c>
      <c r="B139" s="15" t="s">
        <v>785</v>
      </c>
      <c r="C139" s="62"/>
      <c r="D139" t="s">
        <v>1152</v>
      </c>
    </row>
    <row r="140" spans="1:4" x14ac:dyDescent="0.25">
      <c r="A140" t="s">
        <v>769</v>
      </c>
      <c r="B140" s="15" t="s">
        <v>765</v>
      </c>
      <c r="C140" s="56"/>
      <c r="D140" t="s">
        <v>1153</v>
      </c>
    </row>
    <row r="141" spans="1:4" x14ac:dyDescent="0.25">
      <c r="A141" t="s">
        <v>753</v>
      </c>
      <c r="B141" s="45" t="s">
        <v>754</v>
      </c>
      <c r="C141" s="41"/>
      <c r="D141" t="s">
        <v>807</v>
      </c>
    </row>
    <row r="143" spans="1:4" x14ac:dyDescent="0.25">
      <c r="A143" s="37" t="s">
        <v>809</v>
      </c>
      <c r="B143" s="43"/>
      <c r="C143" s="38"/>
      <c r="D143" s="38"/>
    </row>
    <row r="144" spans="1:4" x14ac:dyDescent="0.25">
      <c r="A144" s="4" t="s">
        <v>741</v>
      </c>
      <c r="B144" s="44" t="s">
        <v>742</v>
      </c>
      <c r="C144" s="4" t="s">
        <v>743</v>
      </c>
      <c r="D144" s="4" t="s">
        <v>744</v>
      </c>
    </row>
    <row r="145" spans="1:4" x14ac:dyDescent="0.25">
      <c r="A145" t="s">
        <v>753</v>
      </c>
      <c r="B145" s="45" t="s">
        <v>754</v>
      </c>
      <c r="C145" s="41"/>
      <c r="D145" t="s">
        <v>810</v>
      </c>
    </row>
    <row r="146" spans="1:4" x14ac:dyDescent="0.25">
      <c r="A146" t="s">
        <v>767</v>
      </c>
      <c r="B146" s="15" t="s">
        <v>763</v>
      </c>
      <c r="C146" s="53"/>
      <c r="D146" t="s">
        <v>811</v>
      </c>
    </row>
    <row r="147" spans="1:4" x14ac:dyDescent="0.25">
      <c r="A147" t="s">
        <v>769</v>
      </c>
      <c r="B147" s="15" t="s">
        <v>765</v>
      </c>
      <c r="C147" s="56"/>
      <c r="D147" t="s">
        <v>903</v>
      </c>
    </row>
    <row r="148" spans="1:4" x14ac:dyDescent="0.25">
      <c r="A148" t="s">
        <v>768</v>
      </c>
      <c r="B148" s="15" t="s">
        <v>764</v>
      </c>
      <c r="C148" s="55"/>
      <c r="D148" t="s">
        <v>812</v>
      </c>
    </row>
    <row r="149" spans="1:4" x14ac:dyDescent="0.25">
      <c r="A149" t="s">
        <v>766</v>
      </c>
      <c r="B149" s="15" t="s">
        <v>782</v>
      </c>
      <c r="C149" s="54"/>
      <c r="D149" t="s">
        <v>813</v>
      </c>
    </row>
    <row r="150" spans="1:4" x14ac:dyDescent="0.25">
      <c r="A150" t="s">
        <v>746</v>
      </c>
      <c r="B150" s="45" t="s">
        <v>756</v>
      </c>
      <c r="C150" s="47"/>
      <c r="D150" t="s">
        <v>814</v>
      </c>
    </row>
    <row r="151" spans="1:4" x14ac:dyDescent="0.25">
      <c r="A151" t="s">
        <v>752</v>
      </c>
      <c r="B151" s="45" t="s">
        <v>757</v>
      </c>
      <c r="C151" s="48"/>
      <c r="D151" t="s">
        <v>815</v>
      </c>
    </row>
    <row r="152" spans="1:4" x14ac:dyDescent="0.25">
      <c r="A152" t="s">
        <v>759</v>
      </c>
      <c r="B152" s="45" t="s">
        <v>760</v>
      </c>
      <c r="C152" s="49"/>
      <c r="D152" t="s">
        <v>816</v>
      </c>
    </row>
    <row r="153" spans="1:4" x14ac:dyDescent="0.25">
      <c r="A153" t="s">
        <v>751</v>
      </c>
      <c r="B153" s="15" t="s">
        <v>762</v>
      </c>
      <c r="C153" s="52"/>
      <c r="D153" t="s">
        <v>817</v>
      </c>
    </row>
    <row r="155" spans="1:4" x14ac:dyDescent="0.25">
      <c r="A155" s="37" t="s">
        <v>808</v>
      </c>
      <c r="B155" s="43"/>
      <c r="C155" s="38"/>
      <c r="D155" s="38"/>
    </row>
    <row r="156" spans="1:4" x14ac:dyDescent="0.25">
      <c r="A156" s="4" t="s">
        <v>741</v>
      </c>
      <c r="B156" s="44" t="s">
        <v>742</v>
      </c>
      <c r="C156" s="4" t="s">
        <v>743</v>
      </c>
      <c r="D156" s="4" t="s">
        <v>744</v>
      </c>
    </row>
    <row r="157" spans="1:4" x14ac:dyDescent="0.25">
      <c r="A157" t="s">
        <v>759</v>
      </c>
      <c r="B157" s="45" t="s">
        <v>760</v>
      </c>
      <c r="C157" s="49"/>
      <c r="D157" t="s">
        <v>921</v>
      </c>
    </row>
    <row r="158" spans="1:4" x14ac:dyDescent="0.25">
      <c r="A158" t="s">
        <v>766</v>
      </c>
      <c r="B158" s="15" t="s">
        <v>782</v>
      </c>
      <c r="C158" s="54"/>
      <c r="D158" t="s">
        <v>922</v>
      </c>
    </row>
    <row r="159" spans="1:4" x14ac:dyDescent="0.25">
      <c r="A159" t="s">
        <v>752</v>
      </c>
      <c r="B159" s="45" t="s">
        <v>757</v>
      </c>
      <c r="C159" s="48"/>
      <c r="D159" t="s">
        <v>912</v>
      </c>
    </row>
    <row r="160" spans="1:4" x14ac:dyDescent="0.25">
      <c r="A160" t="s">
        <v>767</v>
      </c>
      <c r="B160" s="15" t="s">
        <v>763</v>
      </c>
      <c r="C160" s="53"/>
      <c r="D160" t="s">
        <v>913</v>
      </c>
    </row>
    <row r="161" spans="1:4" x14ac:dyDescent="0.25">
      <c r="A161" t="s">
        <v>753</v>
      </c>
      <c r="B161" s="45" t="s">
        <v>754</v>
      </c>
      <c r="C161" s="41"/>
      <c r="D161" t="s">
        <v>807</v>
      </c>
    </row>
    <row r="163" spans="1:4" x14ac:dyDescent="0.25">
      <c r="A163" s="37" t="s">
        <v>745</v>
      </c>
      <c r="B163" s="43"/>
      <c r="C163" s="38"/>
      <c r="D163" s="38"/>
    </row>
    <row r="164" spans="1:4" x14ac:dyDescent="0.25">
      <c r="A164" s="4" t="s">
        <v>741</v>
      </c>
      <c r="B164" s="44" t="s">
        <v>742</v>
      </c>
      <c r="C164" s="4" t="s">
        <v>743</v>
      </c>
      <c r="D164" s="4" t="s">
        <v>744</v>
      </c>
    </row>
    <row r="165" spans="1:4" x14ac:dyDescent="0.25">
      <c r="A165" t="s">
        <v>766</v>
      </c>
      <c r="B165" s="15" t="s">
        <v>782</v>
      </c>
      <c r="C165" s="54"/>
      <c r="D165" t="s">
        <v>491</v>
      </c>
    </row>
    <row r="166" spans="1:4" x14ac:dyDescent="0.25">
      <c r="A166" t="s">
        <v>746</v>
      </c>
      <c r="B166" s="45" t="s">
        <v>756</v>
      </c>
      <c r="C166" s="47"/>
      <c r="D166" t="s">
        <v>493</v>
      </c>
    </row>
    <row r="167" spans="1:4" x14ac:dyDescent="0.25">
      <c r="A167" t="s">
        <v>752</v>
      </c>
      <c r="B167" s="45" t="s">
        <v>757</v>
      </c>
      <c r="C167" s="48"/>
      <c r="D167" t="s">
        <v>492</v>
      </c>
    </row>
    <row r="168" spans="1:4" x14ac:dyDescent="0.25">
      <c r="A168" t="s">
        <v>751</v>
      </c>
      <c r="B168" s="15" t="s">
        <v>762</v>
      </c>
      <c r="C168" s="50"/>
      <c r="D168" t="s">
        <v>748</v>
      </c>
    </row>
    <row r="169" spans="1:4" x14ac:dyDescent="0.25">
      <c r="A169" t="s">
        <v>767</v>
      </c>
      <c r="B169" s="15" t="s">
        <v>763</v>
      </c>
      <c r="C169" s="53"/>
      <c r="D169" t="s">
        <v>749</v>
      </c>
    </row>
    <row r="170" spans="1:4" x14ac:dyDescent="0.25">
      <c r="A170" t="s">
        <v>753</v>
      </c>
      <c r="B170" s="45" t="s">
        <v>754</v>
      </c>
      <c r="C170" s="41"/>
      <c r="D170" t="s">
        <v>494</v>
      </c>
    </row>
    <row r="171" spans="1:4" x14ac:dyDescent="0.25">
      <c r="A171" t="s">
        <v>759</v>
      </c>
      <c r="B171" s="45" t="s">
        <v>760</v>
      </c>
      <c r="C171" s="49"/>
      <c r="D171" t="s">
        <v>758</v>
      </c>
    </row>
    <row r="173" spans="1:4" x14ac:dyDescent="0.25">
      <c r="A173" s="37" t="s">
        <v>792</v>
      </c>
      <c r="B173" s="43"/>
      <c r="C173" s="38"/>
      <c r="D173" s="38"/>
    </row>
    <row r="174" spans="1:4" x14ac:dyDescent="0.25">
      <c r="A174" s="4" t="s">
        <v>741</v>
      </c>
      <c r="B174" s="44" t="s">
        <v>742</v>
      </c>
      <c r="C174" s="4" t="s">
        <v>743</v>
      </c>
      <c r="D174" s="4" t="s">
        <v>744</v>
      </c>
    </row>
    <row r="175" spans="1:4" x14ac:dyDescent="0.25">
      <c r="A175" t="s">
        <v>752</v>
      </c>
      <c r="B175" s="45" t="s">
        <v>757</v>
      </c>
      <c r="C175" s="48"/>
      <c r="D175" t="s">
        <v>142</v>
      </c>
    </row>
    <row r="176" spans="1:4" x14ac:dyDescent="0.25">
      <c r="A176" t="s">
        <v>740</v>
      </c>
      <c r="B176" s="46" t="s">
        <v>747</v>
      </c>
      <c r="C176" s="42"/>
      <c r="D176" t="s">
        <v>794</v>
      </c>
    </row>
    <row r="177" spans="1:4" x14ac:dyDescent="0.25">
      <c r="A177" t="s">
        <v>791</v>
      </c>
      <c r="B177" s="15" t="s">
        <v>785</v>
      </c>
      <c r="C177" s="62"/>
      <c r="D177" t="s">
        <v>801</v>
      </c>
    </row>
    <row r="178" spans="1:4" x14ac:dyDescent="0.25">
      <c r="A178" t="s">
        <v>759</v>
      </c>
      <c r="B178" s="45" t="s">
        <v>760</v>
      </c>
      <c r="C178" s="49"/>
      <c r="D178" t="s">
        <v>795</v>
      </c>
    </row>
    <row r="179" spans="1:4" x14ac:dyDescent="0.25">
      <c r="A179" t="s">
        <v>768</v>
      </c>
      <c r="B179" s="15" t="s">
        <v>764</v>
      </c>
      <c r="C179" s="55"/>
      <c r="D179" t="s">
        <v>796</v>
      </c>
    </row>
    <row r="180" spans="1:4" x14ac:dyDescent="0.25">
      <c r="A180" t="s">
        <v>767</v>
      </c>
      <c r="B180" s="15" t="s">
        <v>763</v>
      </c>
      <c r="C180" s="53"/>
      <c r="D180" t="s">
        <v>797</v>
      </c>
    </row>
    <row r="181" spans="1:4" x14ac:dyDescent="0.25">
      <c r="A181" t="s">
        <v>786</v>
      </c>
      <c r="B181" s="15" t="s">
        <v>783</v>
      </c>
      <c r="C181" s="61"/>
      <c r="D181" t="s">
        <v>798</v>
      </c>
    </row>
    <row r="182" spans="1:4" x14ac:dyDescent="0.25">
      <c r="A182" t="s">
        <v>753</v>
      </c>
      <c r="B182" s="45" t="s">
        <v>754</v>
      </c>
      <c r="C182" s="41"/>
      <c r="D182" t="s">
        <v>802</v>
      </c>
    </row>
    <row r="183" spans="1:4" x14ac:dyDescent="0.25">
      <c r="A183" t="s">
        <v>766</v>
      </c>
      <c r="B183" s="15" t="s">
        <v>782</v>
      </c>
      <c r="C183" s="54"/>
      <c r="D183" t="s">
        <v>587</v>
      </c>
    </row>
    <row r="184" spans="1:4" x14ac:dyDescent="0.25">
      <c r="A184" t="s">
        <v>769</v>
      </c>
      <c r="B184" s="15" t="s">
        <v>765</v>
      </c>
      <c r="C184" s="56"/>
      <c r="D184" t="s">
        <v>1356</v>
      </c>
    </row>
    <row r="185" spans="1:4" x14ac:dyDescent="0.25">
      <c r="A185" t="s">
        <v>746</v>
      </c>
      <c r="B185" s="45" t="s">
        <v>756</v>
      </c>
      <c r="C185" s="47"/>
      <c r="D185" t="s">
        <v>793</v>
      </c>
    </row>
    <row r="187" spans="1:4" x14ac:dyDescent="0.25">
      <c r="A187" s="37" t="s">
        <v>818</v>
      </c>
      <c r="B187" s="43"/>
      <c r="C187" s="38"/>
      <c r="D187" s="38"/>
    </row>
    <row r="188" spans="1:4" x14ac:dyDescent="0.25">
      <c r="A188" s="4" t="s">
        <v>741</v>
      </c>
      <c r="B188" s="44" t="s">
        <v>742</v>
      </c>
      <c r="C188" s="4" t="s">
        <v>743</v>
      </c>
      <c r="D188" s="4" t="s">
        <v>744</v>
      </c>
    </row>
    <row r="189" spans="1:4" x14ac:dyDescent="0.25">
      <c r="A189" t="s">
        <v>746</v>
      </c>
      <c r="B189" s="45" t="s">
        <v>756</v>
      </c>
      <c r="C189" s="47"/>
      <c r="D189" t="s">
        <v>999</v>
      </c>
    </row>
    <row r="190" spans="1:4" x14ac:dyDescent="0.25">
      <c r="A190" t="s">
        <v>752</v>
      </c>
      <c r="B190" s="45" t="s">
        <v>757</v>
      </c>
      <c r="C190" s="48"/>
      <c r="D190" t="s">
        <v>1267</v>
      </c>
    </row>
    <row r="191" spans="1:4" x14ac:dyDescent="0.25">
      <c r="A191" t="s">
        <v>751</v>
      </c>
      <c r="B191" s="15" t="s">
        <v>762</v>
      </c>
      <c r="C191" s="50"/>
      <c r="D191" t="s">
        <v>1268</v>
      </c>
    </row>
    <row r="192" spans="1:4" x14ac:dyDescent="0.25">
      <c r="A192" t="s">
        <v>787</v>
      </c>
      <c r="B192" s="15" t="s">
        <v>781</v>
      </c>
      <c r="C192" s="59"/>
      <c r="D192" t="s">
        <v>1269</v>
      </c>
    </row>
    <row r="193" spans="1:4" x14ac:dyDescent="0.25">
      <c r="A193" t="s">
        <v>788</v>
      </c>
      <c r="B193" s="15" t="s">
        <v>611</v>
      </c>
      <c r="C193" s="58"/>
      <c r="D193" t="s">
        <v>1270</v>
      </c>
    </row>
    <row r="194" spans="1:4" x14ac:dyDescent="0.25">
      <c r="A194" t="s">
        <v>759</v>
      </c>
      <c r="B194" s="45" t="s">
        <v>760</v>
      </c>
      <c r="C194" s="49"/>
      <c r="D194" t="s">
        <v>1271</v>
      </c>
    </row>
    <row r="195" spans="1:4" x14ac:dyDescent="0.25">
      <c r="A195" t="s">
        <v>768</v>
      </c>
      <c r="B195" s="15" t="s">
        <v>764</v>
      </c>
      <c r="C195" s="55"/>
      <c r="D195" t="s">
        <v>1272</v>
      </c>
    </row>
    <row r="196" spans="1:4" x14ac:dyDescent="0.25">
      <c r="A196" t="s">
        <v>753</v>
      </c>
      <c r="B196" s="45" t="s">
        <v>754</v>
      </c>
      <c r="C196" s="41"/>
      <c r="D196" t="s">
        <v>1273</v>
      </c>
    </row>
    <row r="197" spans="1:4" x14ac:dyDescent="0.25">
      <c r="A197" t="s">
        <v>766</v>
      </c>
      <c r="B197" s="15" t="s">
        <v>782</v>
      </c>
      <c r="C197" s="54"/>
      <c r="D197" t="s">
        <v>819</v>
      </c>
    </row>
    <row r="198" spans="1:4" x14ac:dyDescent="0.25">
      <c r="A198" t="s">
        <v>790</v>
      </c>
      <c r="B198" s="15" t="s">
        <v>784</v>
      </c>
      <c r="C198" s="60"/>
      <c r="D198" t="s">
        <v>1274</v>
      </c>
    </row>
    <row r="199" spans="1:4" x14ac:dyDescent="0.25">
      <c r="A199" t="s">
        <v>833</v>
      </c>
      <c r="B199" s="45" t="s">
        <v>835</v>
      </c>
      <c r="C199" s="63"/>
      <c r="D199" t="s">
        <v>1275</v>
      </c>
    </row>
    <row r="200" spans="1:4" x14ac:dyDescent="0.25">
      <c r="A200" t="s">
        <v>786</v>
      </c>
      <c r="B200" s="15" t="s">
        <v>783</v>
      </c>
      <c r="C200" s="61"/>
      <c r="D200" t="s">
        <v>1276</v>
      </c>
    </row>
    <row r="201" spans="1:4" x14ac:dyDescent="0.25">
      <c r="A201" t="s">
        <v>740</v>
      </c>
      <c r="B201" s="46" t="s">
        <v>747</v>
      </c>
      <c r="C201" s="42"/>
      <c r="D201" t="s">
        <v>820</v>
      </c>
    </row>
    <row r="202" spans="1:4" x14ac:dyDescent="0.25">
      <c r="A202" t="s">
        <v>767</v>
      </c>
      <c r="B202" s="15" t="s">
        <v>763</v>
      </c>
      <c r="C202" s="53"/>
      <c r="D202" t="s">
        <v>1277</v>
      </c>
    </row>
    <row r="203" spans="1:4" x14ac:dyDescent="0.25">
      <c r="A203" t="s">
        <v>834</v>
      </c>
      <c r="B203" s="45">
        <v>740000</v>
      </c>
      <c r="C203" s="64"/>
      <c r="D203" t="s">
        <v>1278</v>
      </c>
    </row>
    <row r="204" spans="1:4" x14ac:dyDescent="0.25">
      <c r="A204" t="s">
        <v>769</v>
      </c>
      <c r="B204" s="15" t="s">
        <v>765</v>
      </c>
      <c r="C204" s="56"/>
      <c r="D204" t="s">
        <v>1279</v>
      </c>
    </row>
    <row r="205" spans="1:4" x14ac:dyDescent="0.25">
      <c r="A205" t="s">
        <v>776</v>
      </c>
      <c r="B205" s="15" t="s">
        <v>775</v>
      </c>
      <c r="C205" s="57"/>
      <c r="D205" t="s">
        <v>1280</v>
      </c>
    </row>
    <row r="206" spans="1:4" x14ac:dyDescent="0.25">
      <c r="A206" t="s">
        <v>791</v>
      </c>
      <c r="B206" s="15" t="s">
        <v>785</v>
      </c>
      <c r="C206" s="62"/>
      <c r="D206" t="s">
        <v>1281</v>
      </c>
    </row>
    <row r="207" spans="1:4" x14ac:dyDescent="0.25">
      <c r="A207" t="s">
        <v>750</v>
      </c>
      <c r="B207" s="45" t="s">
        <v>755</v>
      </c>
      <c r="C207" s="51"/>
      <c r="D207" t="s">
        <v>1282</v>
      </c>
    </row>
    <row r="208" spans="1:4" x14ac:dyDescent="0.25">
      <c r="A208" t="s">
        <v>1294</v>
      </c>
      <c r="B208" s="72" t="s">
        <v>1287</v>
      </c>
      <c r="C208" s="71"/>
      <c r="D208" t="s">
        <v>1283</v>
      </c>
    </row>
    <row r="209" spans="1:4" x14ac:dyDescent="0.25">
      <c r="A209" t="s">
        <v>1291</v>
      </c>
      <c r="B209" s="45" t="s">
        <v>1288</v>
      </c>
      <c r="C209" s="73"/>
      <c r="D209" t="s">
        <v>1284</v>
      </c>
    </row>
    <row r="210" spans="1:4" x14ac:dyDescent="0.25">
      <c r="A210" t="s">
        <v>1292</v>
      </c>
      <c r="B210" t="s">
        <v>1289</v>
      </c>
      <c r="C210" s="74"/>
      <c r="D210" t="s">
        <v>1285</v>
      </c>
    </row>
    <row r="211" spans="1:4" x14ac:dyDescent="0.25">
      <c r="A211" t="s">
        <v>1293</v>
      </c>
      <c r="B211" s="12" t="s">
        <v>1290</v>
      </c>
      <c r="C211" s="75"/>
      <c r="D211" t="s">
        <v>1286</v>
      </c>
    </row>
    <row r="213" spans="1:4" x14ac:dyDescent="0.25">
      <c r="A213" s="37" t="s">
        <v>821</v>
      </c>
      <c r="B213" s="43"/>
      <c r="C213" s="38"/>
      <c r="D213" s="38"/>
    </row>
    <row r="214" spans="1:4" x14ac:dyDescent="0.25">
      <c r="A214" s="4" t="s">
        <v>741</v>
      </c>
      <c r="B214" s="44" t="s">
        <v>742</v>
      </c>
      <c r="C214" s="4" t="s">
        <v>743</v>
      </c>
      <c r="D214" s="4" t="s">
        <v>744</v>
      </c>
    </row>
    <row r="215" spans="1:4" x14ac:dyDescent="0.25">
      <c r="A215" t="s">
        <v>753</v>
      </c>
      <c r="B215" s="45" t="s">
        <v>754</v>
      </c>
      <c r="C215" s="41"/>
      <c r="D215" t="s">
        <v>125</v>
      </c>
    </row>
    <row r="216" spans="1:4" x14ac:dyDescent="0.25">
      <c r="A216" t="s">
        <v>759</v>
      </c>
      <c r="B216" s="45" t="s">
        <v>760</v>
      </c>
      <c r="C216" s="49"/>
      <c r="D216" t="s">
        <v>124</v>
      </c>
    </row>
    <row r="217" spans="1:4" x14ac:dyDescent="0.25">
      <c r="A217" t="s">
        <v>766</v>
      </c>
      <c r="B217" s="15" t="s">
        <v>782</v>
      </c>
      <c r="C217" s="54"/>
      <c r="D217" t="s">
        <v>123</v>
      </c>
    </row>
    <row r="218" spans="1:4" x14ac:dyDescent="0.25">
      <c r="A218" t="s">
        <v>767</v>
      </c>
      <c r="B218" s="15" t="s">
        <v>763</v>
      </c>
      <c r="C218" s="53"/>
      <c r="D218" t="s">
        <v>121</v>
      </c>
    </row>
    <row r="219" spans="1:4" x14ac:dyDescent="0.25">
      <c r="A219" t="s">
        <v>752</v>
      </c>
      <c r="B219" s="45" t="s">
        <v>757</v>
      </c>
      <c r="C219" s="48"/>
      <c r="D219" t="s">
        <v>120</v>
      </c>
    </row>
    <row r="221" spans="1:4" x14ac:dyDescent="0.25">
      <c r="A221" s="37" t="s">
        <v>822</v>
      </c>
      <c r="B221" s="43"/>
      <c r="C221" s="38"/>
      <c r="D221" s="38"/>
    </row>
    <row r="222" spans="1:4" x14ac:dyDescent="0.25">
      <c r="A222" s="4" t="s">
        <v>741</v>
      </c>
      <c r="B222" s="44" t="s">
        <v>742</v>
      </c>
      <c r="C222" s="4" t="s">
        <v>743</v>
      </c>
      <c r="D222" s="4" t="s">
        <v>744</v>
      </c>
    </row>
    <row r="223" spans="1:4" x14ac:dyDescent="0.25">
      <c r="A223" t="s">
        <v>740</v>
      </c>
      <c r="B223" s="46" t="s">
        <v>747</v>
      </c>
      <c r="C223" s="42"/>
      <c r="D223" t="s">
        <v>163</v>
      </c>
    </row>
    <row r="224" spans="1:4" x14ac:dyDescent="0.25">
      <c r="A224" t="s">
        <v>759</v>
      </c>
      <c r="B224" s="45" t="s">
        <v>760</v>
      </c>
      <c r="C224" s="49"/>
      <c r="D224" t="s">
        <v>277</v>
      </c>
    </row>
    <row r="225" spans="1:4" x14ac:dyDescent="0.25">
      <c r="A225" t="s">
        <v>746</v>
      </c>
      <c r="B225" s="45" t="s">
        <v>756</v>
      </c>
      <c r="C225" s="47"/>
      <c r="D225" t="s">
        <v>278</v>
      </c>
    </row>
    <row r="227" spans="1:4" x14ac:dyDescent="0.25">
      <c r="A227" s="37" t="s">
        <v>861</v>
      </c>
      <c r="B227" s="43"/>
      <c r="C227" s="38"/>
      <c r="D227" s="38"/>
    </row>
    <row r="228" spans="1:4" x14ac:dyDescent="0.25">
      <c r="A228" s="4" t="s">
        <v>741</v>
      </c>
      <c r="B228" s="44" t="s">
        <v>742</v>
      </c>
      <c r="C228" s="4" t="s">
        <v>743</v>
      </c>
      <c r="D228" s="4" t="s">
        <v>744</v>
      </c>
    </row>
    <row r="229" spans="1:4" x14ac:dyDescent="0.25">
      <c r="A229" t="s">
        <v>751</v>
      </c>
      <c r="B229" s="15" t="s">
        <v>762</v>
      </c>
      <c r="C229" s="50"/>
      <c r="D229" t="s">
        <v>715</v>
      </c>
    </row>
    <row r="230" spans="1:4" x14ac:dyDescent="0.25">
      <c r="A230" t="s">
        <v>766</v>
      </c>
      <c r="B230" s="15" t="s">
        <v>782</v>
      </c>
      <c r="C230" s="54"/>
      <c r="D230" t="s">
        <v>93</v>
      </c>
    </row>
    <row r="231" spans="1:4" x14ac:dyDescent="0.25">
      <c r="A231" t="s">
        <v>752</v>
      </c>
      <c r="B231" s="45" t="s">
        <v>757</v>
      </c>
      <c r="C231" s="48"/>
      <c r="D231" t="s">
        <v>87</v>
      </c>
    </row>
    <row r="232" spans="1:4" x14ac:dyDescent="0.25">
      <c r="A232" t="s">
        <v>786</v>
      </c>
      <c r="B232" s="15" t="s">
        <v>783</v>
      </c>
      <c r="C232" s="61"/>
      <c r="D232" t="s">
        <v>862</v>
      </c>
    </row>
    <row r="233" spans="1:4" x14ac:dyDescent="0.25">
      <c r="A233" t="s">
        <v>767</v>
      </c>
      <c r="B233" s="15" t="s">
        <v>763</v>
      </c>
      <c r="C233" s="53"/>
      <c r="D233" t="s">
        <v>863</v>
      </c>
    </row>
    <row r="234" spans="1:4" x14ac:dyDescent="0.25">
      <c r="A234" t="s">
        <v>759</v>
      </c>
      <c r="B234" s="45" t="s">
        <v>760</v>
      </c>
      <c r="C234" s="49"/>
      <c r="D234" t="s">
        <v>98</v>
      </c>
    </row>
    <row r="235" spans="1:4" x14ac:dyDescent="0.25">
      <c r="A235" t="s">
        <v>768</v>
      </c>
      <c r="B235" s="15" t="s">
        <v>764</v>
      </c>
      <c r="C235" s="55"/>
      <c r="D235" t="s">
        <v>97</v>
      </c>
    </row>
    <row r="236" spans="1:4" x14ac:dyDescent="0.25">
      <c r="A236" t="s">
        <v>753</v>
      </c>
      <c r="B236" s="45" t="s">
        <v>754</v>
      </c>
      <c r="C236" s="41"/>
      <c r="D236" t="s">
        <v>96</v>
      </c>
    </row>
    <row r="237" spans="1:4" x14ac:dyDescent="0.25">
      <c r="A237" t="s">
        <v>746</v>
      </c>
      <c r="B237" s="45" t="s">
        <v>756</v>
      </c>
      <c r="C237" s="47"/>
      <c r="D237" t="s">
        <v>95</v>
      </c>
    </row>
    <row r="239" spans="1:4" x14ac:dyDescent="0.25">
      <c r="A239" s="37" t="s">
        <v>866</v>
      </c>
      <c r="B239" s="43"/>
      <c r="C239" s="38"/>
      <c r="D239" s="38"/>
    </row>
    <row r="240" spans="1:4" x14ac:dyDescent="0.25">
      <c r="A240" s="4" t="s">
        <v>741</v>
      </c>
      <c r="B240" s="44" t="s">
        <v>742</v>
      </c>
      <c r="C240" s="4" t="s">
        <v>743</v>
      </c>
      <c r="D240" s="4" t="s">
        <v>744</v>
      </c>
    </row>
    <row r="241" spans="1:4" x14ac:dyDescent="0.25">
      <c r="A241" t="s">
        <v>751</v>
      </c>
      <c r="B241" s="15" t="s">
        <v>762</v>
      </c>
      <c r="C241" s="50"/>
      <c r="D241" t="s">
        <v>715</v>
      </c>
    </row>
    <row r="242" spans="1:4" x14ac:dyDescent="0.25">
      <c r="A242" t="s">
        <v>769</v>
      </c>
      <c r="B242" s="15" t="s">
        <v>765</v>
      </c>
      <c r="C242" s="56"/>
      <c r="D242" t="s">
        <v>824</v>
      </c>
    </row>
    <row r="243" spans="1:4" x14ac:dyDescent="0.25">
      <c r="A243" t="s">
        <v>759</v>
      </c>
      <c r="B243" s="45" t="s">
        <v>760</v>
      </c>
      <c r="C243" s="49"/>
      <c r="D243" t="s">
        <v>92</v>
      </c>
    </row>
    <row r="244" spans="1:4" x14ac:dyDescent="0.25">
      <c r="A244" t="s">
        <v>766</v>
      </c>
      <c r="B244" s="15" t="s">
        <v>782</v>
      </c>
      <c r="C244" s="54"/>
      <c r="D244" t="s">
        <v>93</v>
      </c>
    </row>
    <row r="245" spans="1:4" x14ac:dyDescent="0.25">
      <c r="A245" t="s">
        <v>752</v>
      </c>
      <c r="B245" s="45" t="s">
        <v>757</v>
      </c>
      <c r="C245" s="48"/>
      <c r="D245" t="s">
        <v>87</v>
      </c>
    </row>
    <row r="246" spans="1:4" x14ac:dyDescent="0.25">
      <c r="A246" t="s">
        <v>767</v>
      </c>
      <c r="B246" s="15" t="s">
        <v>763</v>
      </c>
      <c r="C246" s="53"/>
      <c r="D246" t="s">
        <v>864</v>
      </c>
    </row>
    <row r="247" spans="1:4" x14ac:dyDescent="0.25">
      <c r="A247" t="s">
        <v>746</v>
      </c>
      <c r="B247" s="45" t="s">
        <v>756</v>
      </c>
      <c r="C247" s="47"/>
      <c r="D247" t="s">
        <v>444</v>
      </c>
    </row>
    <row r="248" spans="1:4" x14ac:dyDescent="0.25">
      <c r="A248" t="s">
        <v>833</v>
      </c>
      <c r="B248" s="45" t="s">
        <v>835</v>
      </c>
      <c r="C248" s="63"/>
      <c r="D248" t="s">
        <v>832</v>
      </c>
    </row>
    <row r="249" spans="1:4" x14ac:dyDescent="0.25">
      <c r="A249" t="s">
        <v>834</v>
      </c>
      <c r="B249" s="45">
        <v>740000</v>
      </c>
      <c r="C249" s="64"/>
      <c r="D249" t="s">
        <v>712</v>
      </c>
    </row>
    <row r="250" spans="1:4" x14ac:dyDescent="0.25">
      <c r="A250" t="s">
        <v>753</v>
      </c>
      <c r="B250" s="45" t="s">
        <v>754</v>
      </c>
      <c r="C250" s="41"/>
      <c r="D250" t="s">
        <v>865</v>
      </c>
    </row>
    <row r="252" spans="1:4" x14ac:dyDescent="0.25">
      <c r="A252" s="37" t="s">
        <v>1688</v>
      </c>
      <c r="B252" s="43"/>
      <c r="C252" s="38"/>
      <c r="D252" s="38"/>
    </row>
    <row r="253" spans="1:4" x14ac:dyDescent="0.25">
      <c r="A253" s="4" t="s">
        <v>741</v>
      </c>
      <c r="B253" s="44" t="s">
        <v>742</v>
      </c>
      <c r="C253" s="4" t="s">
        <v>743</v>
      </c>
      <c r="D253" s="4" t="s">
        <v>744</v>
      </c>
    </row>
    <row r="254" spans="1:4" x14ac:dyDescent="0.25">
      <c r="A254" t="s">
        <v>788</v>
      </c>
      <c r="B254" s="15" t="s">
        <v>611</v>
      </c>
      <c r="C254" s="58"/>
      <c r="D254" t="s">
        <v>1696</v>
      </c>
    </row>
    <row r="255" spans="1:4" x14ac:dyDescent="0.25">
      <c r="A255" t="s">
        <v>766</v>
      </c>
      <c r="B255" s="15" t="s">
        <v>782</v>
      </c>
      <c r="C255" s="54"/>
      <c r="D255" t="s">
        <v>1697</v>
      </c>
    </row>
    <row r="256" spans="1:4" x14ac:dyDescent="0.25">
      <c r="A256" t="s">
        <v>787</v>
      </c>
      <c r="B256" s="15" t="s">
        <v>781</v>
      </c>
      <c r="C256" s="59"/>
      <c r="D256" t="s">
        <v>1698</v>
      </c>
    </row>
    <row r="257" spans="1:4" x14ac:dyDescent="0.25">
      <c r="A257" t="s">
        <v>752</v>
      </c>
      <c r="B257" s="45" t="s">
        <v>757</v>
      </c>
      <c r="C257" s="48"/>
      <c r="D257" t="s">
        <v>1699</v>
      </c>
    </row>
    <row r="258" spans="1:4" x14ac:dyDescent="0.25">
      <c r="A258" t="s">
        <v>767</v>
      </c>
      <c r="B258" s="15" t="s">
        <v>763</v>
      </c>
      <c r="C258" s="53"/>
      <c r="D258" t="s">
        <v>1700</v>
      </c>
    </row>
    <row r="259" spans="1:4" x14ac:dyDescent="0.25">
      <c r="A259" t="s">
        <v>746</v>
      </c>
      <c r="B259" s="45" t="s">
        <v>756</v>
      </c>
      <c r="C259" s="47"/>
      <c r="D259" t="s">
        <v>1701</v>
      </c>
    </row>
    <row r="260" spans="1:4" x14ac:dyDescent="0.25">
      <c r="A260" t="s">
        <v>768</v>
      </c>
      <c r="B260" s="15" t="s">
        <v>764</v>
      </c>
      <c r="C260" s="55"/>
      <c r="D260" t="s">
        <v>1702</v>
      </c>
    </row>
    <row r="261" spans="1:4" x14ac:dyDescent="0.25">
      <c r="A261" t="s">
        <v>791</v>
      </c>
      <c r="B261" s="15" t="s">
        <v>785</v>
      </c>
      <c r="C261" s="62"/>
      <c r="D261" t="s">
        <v>1703</v>
      </c>
    </row>
    <row r="263" spans="1:4" x14ac:dyDescent="0.25">
      <c r="A263" s="37" t="s">
        <v>867</v>
      </c>
      <c r="B263" s="43"/>
      <c r="C263" s="38"/>
      <c r="D263" s="38"/>
    </row>
    <row r="264" spans="1:4" x14ac:dyDescent="0.25">
      <c r="A264" s="4" t="s">
        <v>741</v>
      </c>
      <c r="B264" s="44" t="s">
        <v>742</v>
      </c>
      <c r="C264" s="4" t="s">
        <v>743</v>
      </c>
      <c r="D264" s="4" t="s">
        <v>744</v>
      </c>
    </row>
    <row r="265" spans="1:4" x14ac:dyDescent="0.25">
      <c r="A265" t="s">
        <v>751</v>
      </c>
      <c r="B265" s="15" t="s">
        <v>762</v>
      </c>
      <c r="C265" s="50"/>
      <c r="D265" t="s">
        <v>715</v>
      </c>
    </row>
    <row r="266" spans="1:4" x14ac:dyDescent="0.25">
      <c r="A266" t="s">
        <v>746</v>
      </c>
      <c r="B266" s="45" t="s">
        <v>756</v>
      </c>
      <c r="C266" s="47"/>
      <c r="D266" t="s">
        <v>444</v>
      </c>
    </row>
    <row r="267" spans="1:4" x14ac:dyDescent="0.25">
      <c r="A267" t="s">
        <v>769</v>
      </c>
      <c r="B267" s="15" t="s">
        <v>765</v>
      </c>
      <c r="C267" s="56"/>
      <c r="D267" t="s">
        <v>824</v>
      </c>
    </row>
    <row r="268" spans="1:4" x14ac:dyDescent="0.25">
      <c r="A268" t="s">
        <v>759</v>
      </c>
      <c r="B268" s="45" t="s">
        <v>760</v>
      </c>
      <c r="C268" s="49"/>
      <c r="D268" t="s">
        <v>92</v>
      </c>
    </row>
    <row r="269" spans="1:4" x14ac:dyDescent="0.25">
      <c r="A269" t="s">
        <v>786</v>
      </c>
      <c r="B269" s="15" t="s">
        <v>783</v>
      </c>
      <c r="C269" s="61"/>
      <c r="D269" t="s">
        <v>860</v>
      </c>
    </row>
    <row r="270" spans="1:4" x14ac:dyDescent="0.25">
      <c r="A270" t="s">
        <v>833</v>
      </c>
      <c r="B270" s="45" t="s">
        <v>835</v>
      </c>
      <c r="C270" s="63"/>
      <c r="D270" t="s">
        <v>832</v>
      </c>
    </row>
    <row r="271" spans="1:4" x14ac:dyDescent="0.25">
      <c r="A271" t="s">
        <v>753</v>
      </c>
      <c r="B271" s="45" t="s">
        <v>754</v>
      </c>
      <c r="C271" s="41"/>
      <c r="D271" t="s">
        <v>865</v>
      </c>
    </row>
    <row r="272" spans="1:4" x14ac:dyDescent="0.25">
      <c r="A272" t="s">
        <v>767</v>
      </c>
      <c r="B272" s="15" t="s">
        <v>763</v>
      </c>
      <c r="C272" s="53"/>
      <c r="D272" t="s">
        <v>864</v>
      </c>
    </row>
    <row r="273" spans="1:4" x14ac:dyDescent="0.25">
      <c r="A273" t="s">
        <v>752</v>
      </c>
      <c r="B273" s="45" t="s">
        <v>757</v>
      </c>
      <c r="C273" s="48"/>
      <c r="D273" t="s">
        <v>87</v>
      </c>
    </row>
    <row r="274" spans="1:4" x14ac:dyDescent="0.25">
      <c r="A274" t="s">
        <v>766</v>
      </c>
      <c r="B274" s="15" t="s">
        <v>782</v>
      </c>
      <c r="C274" s="54"/>
      <c r="D274" t="s">
        <v>93</v>
      </c>
    </row>
    <row r="276" spans="1:4" x14ac:dyDescent="0.25">
      <c r="A276" s="37" t="s">
        <v>841</v>
      </c>
      <c r="B276" s="43"/>
      <c r="C276" s="38"/>
      <c r="D276" s="38"/>
    </row>
    <row r="277" spans="1:4" x14ac:dyDescent="0.25">
      <c r="A277" s="4" t="s">
        <v>741</v>
      </c>
      <c r="B277" s="44" t="s">
        <v>742</v>
      </c>
      <c r="C277" s="4" t="s">
        <v>743</v>
      </c>
      <c r="D277" s="4" t="s">
        <v>744</v>
      </c>
    </row>
    <row r="278" spans="1:4" x14ac:dyDescent="0.25">
      <c r="A278" t="s">
        <v>751</v>
      </c>
      <c r="B278" s="15" t="s">
        <v>762</v>
      </c>
      <c r="C278" s="50"/>
      <c r="D278" t="s">
        <v>434</v>
      </c>
    </row>
    <row r="279" spans="1:4" x14ac:dyDescent="0.25">
      <c r="A279" t="s">
        <v>790</v>
      </c>
      <c r="B279" s="15" t="s">
        <v>784</v>
      </c>
      <c r="C279" s="60"/>
      <c r="D279" t="s">
        <v>714</v>
      </c>
    </row>
    <row r="280" spans="1:4" x14ac:dyDescent="0.25">
      <c r="A280" t="s">
        <v>759</v>
      </c>
      <c r="B280" s="45" t="s">
        <v>760</v>
      </c>
      <c r="C280" s="49"/>
      <c r="D280" t="s">
        <v>92</v>
      </c>
    </row>
    <row r="281" spans="1:4" x14ac:dyDescent="0.25">
      <c r="A281" t="s">
        <v>766</v>
      </c>
      <c r="B281" s="15" t="s">
        <v>782</v>
      </c>
      <c r="C281" s="54"/>
      <c r="D281" t="s">
        <v>830</v>
      </c>
    </row>
    <row r="282" spans="1:4" x14ac:dyDescent="0.25">
      <c r="A282" t="s">
        <v>786</v>
      </c>
      <c r="B282" s="15" t="s">
        <v>783</v>
      </c>
      <c r="C282" s="61"/>
      <c r="D282" t="s">
        <v>831</v>
      </c>
    </row>
    <row r="283" spans="1:4" x14ac:dyDescent="0.25">
      <c r="A283" t="s">
        <v>740</v>
      </c>
      <c r="B283" s="46" t="s">
        <v>747</v>
      </c>
      <c r="C283" s="42"/>
      <c r="D283" t="s">
        <v>89</v>
      </c>
    </row>
    <row r="284" spans="1:4" x14ac:dyDescent="0.25">
      <c r="A284" t="s">
        <v>768</v>
      </c>
      <c r="B284" s="15" t="s">
        <v>764</v>
      </c>
      <c r="C284" s="55"/>
      <c r="D284" t="s">
        <v>88</v>
      </c>
    </row>
    <row r="285" spans="1:4" x14ac:dyDescent="0.25">
      <c r="A285" t="s">
        <v>752</v>
      </c>
      <c r="B285" s="45" t="s">
        <v>757</v>
      </c>
      <c r="C285" s="48"/>
      <c r="D285" t="s">
        <v>87</v>
      </c>
    </row>
    <row r="286" spans="1:4" x14ac:dyDescent="0.25">
      <c r="A286" t="s">
        <v>776</v>
      </c>
      <c r="B286" s="15" t="s">
        <v>775</v>
      </c>
      <c r="C286" s="57"/>
      <c r="D286" t="s">
        <v>441</v>
      </c>
    </row>
    <row r="287" spans="1:4" x14ac:dyDescent="0.25">
      <c r="A287" t="s">
        <v>746</v>
      </c>
      <c r="B287" s="45" t="s">
        <v>756</v>
      </c>
      <c r="C287" s="47"/>
      <c r="D287" t="s">
        <v>444</v>
      </c>
    </row>
    <row r="288" spans="1:4" x14ac:dyDescent="0.25">
      <c r="A288" t="s">
        <v>834</v>
      </c>
      <c r="B288" s="45">
        <v>740000</v>
      </c>
      <c r="C288" s="64"/>
      <c r="D288" t="s">
        <v>712</v>
      </c>
    </row>
    <row r="289" spans="1:4" x14ac:dyDescent="0.25">
      <c r="B289" s="45"/>
    </row>
    <row r="290" spans="1:4" x14ac:dyDescent="0.25">
      <c r="A290" s="37" t="s">
        <v>841</v>
      </c>
      <c r="B290" s="43"/>
      <c r="C290" s="38"/>
      <c r="D290" s="38"/>
    </row>
    <row r="291" spans="1:4" x14ac:dyDescent="0.25">
      <c r="A291" s="4" t="s">
        <v>741</v>
      </c>
      <c r="B291" s="44" t="s">
        <v>742</v>
      </c>
      <c r="C291" s="4" t="s">
        <v>743</v>
      </c>
      <c r="D291" s="4" t="s">
        <v>744</v>
      </c>
    </row>
    <row r="292" spans="1:4" x14ac:dyDescent="0.25">
      <c r="A292" t="s">
        <v>751</v>
      </c>
      <c r="B292" s="15" t="s">
        <v>762</v>
      </c>
      <c r="C292" s="50"/>
      <c r="D292" s="97" t="s">
        <v>715</v>
      </c>
    </row>
    <row r="293" spans="1:4" x14ac:dyDescent="0.25">
      <c r="A293" t="s">
        <v>791</v>
      </c>
      <c r="B293" s="15" t="s">
        <v>785</v>
      </c>
      <c r="C293" s="62"/>
      <c r="D293" t="s">
        <v>823</v>
      </c>
    </row>
    <row r="294" spans="1:4" x14ac:dyDescent="0.25">
      <c r="A294" t="s">
        <v>759</v>
      </c>
      <c r="B294" s="45" t="s">
        <v>760</v>
      </c>
      <c r="C294" s="49"/>
      <c r="D294" t="s">
        <v>92</v>
      </c>
    </row>
    <row r="295" spans="1:4" x14ac:dyDescent="0.25">
      <c r="A295" t="s">
        <v>753</v>
      </c>
      <c r="B295" s="45" t="s">
        <v>754</v>
      </c>
      <c r="C295" s="41"/>
      <c r="D295" t="s">
        <v>878</v>
      </c>
    </row>
    <row r="296" spans="1:4" x14ac:dyDescent="0.25">
      <c r="A296" t="s">
        <v>752</v>
      </c>
      <c r="B296" s="45" t="s">
        <v>757</v>
      </c>
      <c r="C296" s="48"/>
      <c r="D296" t="s">
        <v>87</v>
      </c>
    </row>
    <row r="297" spans="1:4" x14ac:dyDescent="0.25">
      <c r="A297" t="s">
        <v>776</v>
      </c>
      <c r="B297" s="15" t="s">
        <v>775</v>
      </c>
      <c r="C297" s="57"/>
      <c r="D297" t="s">
        <v>441</v>
      </c>
    </row>
    <row r="298" spans="1:4" x14ac:dyDescent="0.25">
      <c r="A298" t="s">
        <v>746</v>
      </c>
      <c r="B298" s="45" t="s">
        <v>756</v>
      </c>
      <c r="C298" s="47"/>
      <c r="D298" t="s">
        <v>444</v>
      </c>
    </row>
    <row r="299" spans="1:4" x14ac:dyDescent="0.25">
      <c r="A299" t="s">
        <v>834</v>
      </c>
      <c r="B299" s="45">
        <v>740000</v>
      </c>
      <c r="C299" s="64"/>
      <c r="D299" t="s">
        <v>712</v>
      </c>
    </row>
    <row r="300" spans="1:4" x14ac:dyDescent="0.25">
      <c r="A300" t="s">
        <v>769</v>
      </c>
      <c r="B300" s="15" t="s">
        <v>765</v>
      </c>
      <c r="C300" s="56"/>
      <c r="D300" t="s">
        <v>824</v>
      </c>
    </row>
    <row r="301" spans="1:4" x14ac:dyDescent="0.25">
      <c r="A301" t="s">
        <v>766</v>
      </c>
      <c r="B301" s="15" t="s">
        <v>782</v>
      </c>
      <c r="C301" s="54"/>
      <c r="D301" t="s">
        <v>93</v>
      </c>
    </row>
    <row r="302" spans="1:4" x14ac:dyDescent="0.25">
      <c r="B302"/>
    </row>
    <row r="303" spans="1:4" x14ac:dyDescent="0.25">
      <c r="A303" s="37" t="s">
        <v>991</v>
      </c>
      <c r="B303" s="43"/>
      <c r="C303" s="38"/>
      <c r="D303" s="38"/>
    </row>
    <row r="304" spans="1:4" x14ac:dyDescent="0.25">
      <c r="A304" s="4" t="s">
        <v>741</v>
      </c>
      <c r="B304" s="44" t="s">
        <v>742</v>
      </c>
      <c r="C304" s="4" t="s">
        <v>743</v>
      </c>
      <c r="D304" s="4" t="s">
        <v>744</v>
      </c>
    </row>
    <row r="305" spans="1:4" x14ac:dyDescent="0.25">
      <c r="A305" t="s">
        <v>751</v>
      </c>
      <c r="B305" s="15" t="s">
        <v>762</v>
      </c>
      <c r="C305" s="50"/>
      <c r="D305" t="s">
        <v>715</v>
      </c>
    </row>
    <row r="306" spans="1:4" x14ac:dyDescent="0.25">
      <c r="A306" t="s">
        <v>766</v>
      </c>
      <c r="B306" s="15" t="s">
        <v>782</v>
      </c>
      <c r="C306" s="54"/>
      <c r="D306" t="s">
        <v>93</v>
      </c>
    </row>
    <row r="307" spans="1:4" x14ac:dyDescent="0.25">
      <c r="A307" t="s">
        <v>769</v>
      </c>
      <c r="B307" s="15" t="s">
        <v>765</v>
      </c>
      <c r="C307" s="56"/>
      <c r="D307" t="s">
        <v>824</v>
      </c>
    </row>
    <row r="308" spans="1:4" x14ac:dyDescent="0.25">
      <c r="A308" t="s">
        <v>790</v>
      </c>
      <c r="B308" s="15" t="s">
        <v>784</v>
      </c>
      <c r="C308" s="60"/>
      <c r="D308" t="s">
        <v>714</v>
      </c>
    </row>
    <row r="309" spans="1:4" x14ac:dyDescent="0.25">
      <c r="A309" t="s">
        <v>791</v>
      </c>
      <c r="B309" s="15" t="s">
        <v>785</v>
      </c>
      <c r="C309" s="62"/>
      <c r="D309" t="s">
        <v>823</v>
      </c>
    </row>
    <row r="310" spans="1:4" x14ac:dyDescent="0.25">
      <c r="A310" t="s">
        <v>759</v>
      </c>
      <c r="B310" s="45" t="s">
        <v>760</v>
      </c>
      <c r="C310" s="49"/>
      <c r="D310" t="s">
        <v>92</v>
      </c>
    </row>
    <row r="311" spans="1:4" x14ac:dyDescent="0.25">
      <c r="A311" t="s">
        <v>768</v>
      </c>
      <c r="B311" s="15" t="s">
        <v>764</v>
      </c>
      <c r="C311" s="55"/>
      <c r="D311" t="s">
        <v>880</v>
      </c>
    </row>
    <row r="312" spans="1:4" x14ac:dyDescent="0.25">
      <c r="A312" t="s">
        <v>746</v>
      </c>
      <c r="B312" s="45" t="s">
        <v>756</v>
      </c>
      <c r="C312" s="47"/>
      <c r="D312" t="s">
        <v>879</v>
      </c>
    </row>
    <row r="313" spans="1:4" x14ac:dyDescent="0.25">
      <c r="A313" t="s">
        <v>752</v>
      </c>
      <c r="B313" s="45" t="s">
        <v>757</v>
      </c>
      <c r="C313" s="48"/>
      <c r="D313" t="s">
        <v>87</v>
      </c>
    </row>
    <row r="314" spans="1:4" x14ac:dyDescent="0.25">
      <c r="A314" t="s">
        <v>753</v>
      </c>
      <c r="B314" s="45" t="s">
        <v>754</v>
      </c>
      <c r="C314" s="41"/>
      <c r="D314" t="s">
        <v>878</v>
      </c>
    </row>
    <row r="315" spans="1:4" x14ac:dyDescent="0.25">
      <c r="A315" t="s">
        <v>834</v>
      </c>
      <c r="B315" s="45">
        <v>740000</v>
      </c>
      <c r="C315" s="64"/>
      <c r="D315" t="s">
        <v>712</v>
      </c>
    </row>
    <row r="317" spans="1:4" x14ac:dyDescent="0.25">
      <c r="A317" s="37" t="s">
        <v>1953</v>
      </c>
      <c r="B317" s="43"/>
      <c r="C317" s="38"/>
      <c r="D317" s="38"/>
    </row>
    <row r="318" spans="1:4" x14ac:dyDescent="0.25">
      <c r="A318" s="4" t="s">
        <v>741</v>
      </c>
      <c r="B318" s="44" t="s">
        <v>742</v>
      </c>
      <c r="C318" s="4" t="s">
        <v>743</v>
      </c>
      <c r="D318" s="4" t="s">
        <v>744</v>
      </c>
    </row>
    <row r="319" spans="1:4" x14ac:dyDescent="0.25">
      <c r="A319" t="s">
        <v>766</v>
      </c>
      <c r="B319" s="15" t="s">
        <v>782</v>
      </c>
      <c r="C319" s="54"/>
      <c r="D319" t="s">
        <v>1954</v>
      </c>
    </row>
    <row r="320" spans="1:4" x14ac:dyDescent="0.25">
      <c r="A320" t="s">
        <v>1962</v>
      </c>
      <c r="B320" s="15" t="s">
        <v>1961</v>
      </c>
      <c r="C320" s="38"/>
      <c r="D320" t="s">
        <v>1955</v>
      </c>
    </row>
    <row r="321" spans="1:4" x14ac:dyDescent="0.25">
      <c r="A321" t="s">
        <v>753</v>
      </c>
      <c r="B321" s="45" t="s">
        <v>754</v>
      </c>
      <c r="C321" s="41"/>
      <c r="D321" t="s">
        <v>1956</v>
      </c>
    </row>
    <row r="322" spans="1:4" x14ac:dyDescent="0.25">
      <c r="A322" t="s">
        <v>833</v>
      </c>
      <c r="B322" s="45" t="s">
        <v>835</v>
      </c>
      <c r="C322" s="63"/>
      <c r="D322" t="s">
        <v>1957</v>
      </c>
    </row>
    <row r="323" spans="1:4" x14ac:dyDescent="0.25">
      <c r="A323" t="s">
        <v>1963</v>
      </c>
      <c r="B323" s="45">
        <v>808080</v>
      </c>
      <c r="C323" s="113"/>
      <c r="D323" t="s">
        <v>1958</v>
      </c>
    </row>
    <row r="324" spans="1:4" x14ac:dyDescent="0.25">
      <c r="A324" t="s">
        <v>759</v>
      </c>
      <c r="B324" s="45" t="s">
        <v>760</v>
      </c>
      <c r="C324" s="49"/>
      <c r="D324" t="s">
        <v>1959</v>
      </c>
    </row>
    <row r="325" spans="1:4" x14ac:dyDescent="0.25">
      <c r="A325" t="s">
        <v>767</v>
      </c>
      <c r="B325" s="15" t="s">
        <v>763</v>
      </c>
      <c r="C325" s="53"/>
      <c r="D325" t="s">
        <v>1960</v>
      </c>
    </row>
  </sheetData>
  <pageMargins left="0.7" right="0.7" top="0.75" bottom="0.75" header="0.3" footer="0.3"/>
  <pageSetup orientation="portrait" r:id="rId1"/>
  <ignoredErrors>
    <ignoredError sqref="B166:B167 B170 B73 B145:B150 B36:B45 B65 B176:B186 B276:B278 B63 B213:B226 B280:B284 B52:B55 B101 B189 B196:B199 B201:B208 B285:B287 B25:B26"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4"/>
  <sheetViews>
    <sheetView workbookViewId="0">
      <selection activeCell="A4" sqref="A4"/>
    </sheetView>
  </sheetViews>
  <sheetFormatPr defaultColWidth="8.85546875" defaultRowHeight="15" x14ac:dyDescent="0.25"/>
  <cols>
    <col min="1" max="1" width="31.42578125" customWidth="1"/>
    <col min="2" max="2" width="28.140625" customWidth="1"/>
    <col min="3" max="3" width="85.42578125" customWidth="1"/>
  </cols>
  <sheetData>
    <row r="1" spans="1:3" x14ac:dyDescent="0.25">
      <c r="A1" s="37" t="s">
        <v>72</v>
      </c>
      <c r="B1" s="37" t="s">
        <v>73</v>
      </c>
    </row>
    <row r="2" spans="1:3" ht="165" x14ac:dyDescent="0.25">
      <c r="A2" t="s">
        <v>2302</v>
      </c>
      <c r="B2" t="s">
        <v>1600</v>
      </c>
      <c r="C2" s="40" t="s">
        <v>1601</v>
      </c>
    </row>
    <row r="3" spans="1:3" x14ac:dyDescent="0.25">
      <c r="A3" t="s">
        <v>1840</v>
      </c>
      <c r="B3" t="s">
        <v>1841</v>
      </c>
    </row>
    <row r="4" spans="1:3" x14ac:dyDescent="0.25">
      <c r="A4" t="s">
        <v>2638</v>
      </c>
      <c r="B4" t="s">
        <v>2637</v>
      </c>
    </row>
  </sheetData>
  <pageMargins left="0.7" right="0.7" top="0.75" bottom="0.75" header="0.3" footer="0.3"/>
  <pageSetup orientation="portrait" horizontalDpi="1200" verticalDpi="120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H2" sqref="H2"/>
    </sheetView>
  </sheetViews>
  <sheetFormatPr defaultColWidth="11.42578125" defaultRowHeight="15" x14ac:dyDescent="0.25"/>
  <cols>
    <col min="1" max="1" width="11.140625" customWidth="1"/>
    <col min="2" max="2" width="25.140625" customWidth="1"/>
    <col min="3" max="3" width="10.140625" style="88" customWidth="1"/>
    <col min="4" max="33" width="10.140625" customWidth="1"/>
  </cols>
  <sheetData>
    <row r="1" spans="1:33" x14ac:dyDescent="0.25">
      <c r="A1" s="84" t="s">
        <v>1740</v>
      </c>
      <c r="B1" s="85" t="s">
        <v>1764</v>
      </c>
      <c r="C1" s="87" t="s">
        <v>743</v>
      </c>
      <c r="D1" s="85">
        <v>2021</v>
      </c>
      <c r="E1" s="85">
        <v>2022</v>
      </c>
      <c r="F1" s="85">
        <v>2023</v>
      </c>
      <c r="G1" s="85">
        <v>2024</v>
      </c>
      <c r="H1" s="85">
        <v>2025</v>
      </c>
      <c r="I1" s="85">
        <v>2026</v>
      </c>
      <c r="J1" s="85">
        <v>2027</v>
      </c>
      <c r="K1" s="85">
        <v>2028</v>
      </c>
      <c r="L1" s="85">
        <v>2029</v>
      </c>
      <c r="M1" s="85">
        <v>2030</v>
      </c>
      <c r="N1" s="85">
        <v>2031</v>
      </c>
      <c r="O1" s="85">
        <v>2032</v>
      </c>
      <c r="P1" s="85">
        <v>2033</v>
      </c>
      <c r="Q1" s="85">
        <v>2034</v>
      </c>
      <c r="R1" s="85">
        <v>2035</v>
      </c>
      <c r="S1" s="85">
        <v>2036</v>
      </c>
      <c r="T1" s="85">
        <v>2037</v>
      </c>
      <c r="U1" s="85">
        <v>2038</v>
      </c>
      <c r="V1" s="85">
        <v>2039</v>
      </c>
      <c r="W1" s="85">
        <v>2040</v>
      </c>
      <c r="X1" s="85">
        <v>2041</v>
      </c>
      <c r="Y1" s="85">
        <v>2042</v>
      </c>
      <c r="Z1" s="85">
        <v>2043</v>
      </c>
      <c r="AA1" s="85">
        <v>2044</v>
      </c>
      <c r="AB1" s="85">
        <v>2045</v>
      </c>
      <c r="AC1" s="85">
        <v>2046</v>
      </c>
      <c r="AD1" s="85">
        <v>2047</v>
      </c>
      <c r="AE1" s="85">
        <v>2048</v>
      </c>
      <c r="AF1" s="85">
        <v>2049</v>
      </c>
      <c r="AG1" s="85">
        <v>2050</v>
      </c>
    </row>
    <row r="2" spans="1:33" x14ac:dyDescent="0.25">
      <c r="A2" s="1"/>
    </row>
  </sheetData>
  <pageMargins left="0.7" right="0.7" top="0.75" bottom="0.75" header="0.3" footer="0.3"/>
  <pageSetup orientation="portrait" horizontalDpi="0" verticalDpi="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03E08-2F3C-1341-B53C-CE9EED41C909}">
  <dimension ref="A1:F3"/>
  <sheetViews>
    <sheetView workbookViewId="0">
      <selection activeCell="F16" sqref="F16"/>
    </sheetView>
  </sheetViews>
  <sheetFormatPr defaultColWidth="11.42578125" defaultRowHeight="15" x14ac:dyDescent="0.25"/>
  <cols>
    <col min="1" max="1" width="15.85546875" customWidth="1"/>
    <col min="2" max="2" width="39" customWidth="1"/>
    <col min="3" max="3" width="13.140625" customWidth="1"/>
    <col min="4" max="4" width="17.140625" customWidth="1"/>
    <col min="5" max="5" width="16.140625" customWidth="1"/>
    <col min="6" max="6" width="39.140625" customWidth="1"/>
  </cols>
  <sheetData>
    <row r="1" spans="1:6" ht="30" x14ac:dyDescent="0.25">
      <c r="A1" s="84" t="s">
        <v>1740</v>
      </c>
      <c r="B1" s="85" t="s">
        <v>1741</v>
      </c>
      <c r="C1" s="85" t="s">
        <v>1742</v>
      </c>
      <c r="D1" s="85" t="s">
        <v>1743</v>
      </c>
      <c r="E1" s="85" t="s">
        <v>1744</v>
      </c>
      <c r="F1" s="86" t="s">
        <v>1745</v>
      </c>
    </row>
    <row r="2" spans="1:6" ht="45" x14ac:dyDescent="0.25">
      <c r="A2" s="1" t="s">
        <v>1746</v>
      </c>
      <c r="B2" s="1" t="str">
        <f>IF(INDEX('State Targets'!H:H,MATCH(About!$C$2,'State Targets'!$B:$B,0))=0,"",INDEX('State Targets'!H:H,MATCH(About!$C$2,'State Targets'!$B:$B,0)))</f>
        <v/>
      </c>
      <c r="C2" s="1" t="str">
        <f>IF(INDEX('State Targets'!I:I,MATCH(About!$C$2,'State Targets'!$B:$B,0))=0,"",INDEX('State Targets'!I:I,MATCH(About!$C$2,'State Targets'!$B:$B,0)))</f>
        <v/>
      </c>
      <c r="D2" s="1" t="str">
        <f>INDEX('State Targets'!J:J,MATCH(About!$C$2,'State Targets'!$B:$B,0))</f>
        <v/>
      </c>
      <c r="E2" s="1" t="str">
        <f>INDEX('State Targets'!K:K,MATCH(About!$C$2,'State Targets'!$B:$B,0))</f>
        <v/>
      </c>
      <c r="F2" s="1" t="str">
        <f>IF(INDEX('State Targets'!L:L,MATCH(About!$C$2,'State Targets'!$B:$B,0))=0,"",INDEX('State Targets'!L:L,MATCH(About!$C$2,'State Targets'!$B:$B,0)))</f>
        <v/>
      </c>
    </row>
    <row r="3" spans="1:6" ht="45" x14ac:dyDescent="0.25">
      <c r="A3" s="1" t="s">
        <v>1746</v>
      </c>
      <c r="B3" s="1" t="str">
        <f>IF(INDEX('State Targets'!M:M,MATCH(About!$C$2,'State Targets'!$B:$B,0))=0,"",INDEX('State Targets'!M:M,MATCH(About!$C$2,'State Targets'!$B:$B,0)))</f>
        <v/>
      </c>
      <c r="C3" s="1" t="str">
        <f>IF(INDEX('State Targets'!N:N,MATCH(About!$C$2,'State Targets'!$B:$B,0))=0,"",INDEX('State Targets'!N:N,MATCH(About!$C$2,'State Targets'!$B:$B,0)))</f>
        <v/>
      </c>
      <c r="D3" s="1" t="str">
        <f>INDEX('State Targets'!O:O,MATCH(About!$C$2,'State Targets'!$B:$B,0))</f>
        <v/>
      </c>
      <c r="E3" s="1" t="str">
        <f>INDEX('State Targets'!P:P,MATCH(About!$C$2,'State Targets'!$B:$B,0))</f>
        <v/>
      </c>
      <c r="F3" s="1" t="str">
        <f>IF(INDEX('State Targets'!Q:Q,MATCH(About!$C$2,'State Targets'!$B:$B,0))=0,"",INDEX('State Targets'!Q:Q,MATCH(About!$C$2,'State Targets'!$B:$B,0)))</f>
        <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A5973E-436E-4A05-96B1-D76796940A66}">
  <sheetPr>
    <tabColor rgb="FFFFCCFF"/>
  </sheetPr>
  <dimension ref="A1:Q52"/>
  <sheetViews>
    <sheetView workbookViewId="0"/>
  </sheetViews>
  <sheetFormatPr defaultRowHeight="15" x14ac:dyDescent="0.25"/>
  <cols>
    <col min="3" max="3" width="41.5703125" style="102" customWidth="1"/>
    <col min="4" max="4" width="12.85546875" customWidth="1"/>
    <col min="5" max="6" width="8.7109375" style="130"/>
    <col min="7" max="7" width="30.28515625" style="131" customWidth="1"/>
    <col min="8" max="8" width="12.85546875" customWidth="1"/>
    <col min="9" max="11" width="8.7109375" style="132"/>
    <col min="12" max="13" width="20.140625" style="132" customWidth="1"/>
    <col min="14" max="14" width="8.7109375" style="133"/>
    <col min="15" max="16" width="7" customWidth="1"/>
    <col min="17" max="17" width="22.5703125" style="131" customWidth="1"/>
  </cols>
  <sheetData>
    <row r="1" spans="1:17" ht="15.75" thickBot="1" x14ac:dyDescent="0.3">
      <c r="A1" s="123" t="s">
        <v>2303</v>
      </c>
      <c r="B1" s="123" t="s">
        <v>2304</v>
      </c>
      <c r="C1" s="124" t="s">
        <v>2305</v>
      </c>
      <c r="D1" s="124" t="s">
        <v>2306</v>
      </c>
      <c r="E1" s="125" t="s">
        <v>2307</v>
      </c>
      <c r="F1" s="125" t="s">
        <v>2308</v>
      </c>
      <c r="G1" s="126" t="s">
        <v>2309</v>
      </c>
      <c r="H1" s="123" t="s">
        <v>2310</v>
      </c>
      <c r="I1" s="127" t="s">
        <v>2311</v>
      </c>
      <c r="J1" s="127" t="s">
        <v>2312</v>
      </c>
      <c r="K1" s="127" t="s">
        <v>2313</v>
      </c>
      <c r="L1" s="127" t="s">
        <v>2314</v>
      </c>
      <c r="M1" s="127" t="s">
        <v>2315</v>
      </c>
      <c r="N1" s="128" t="s">
        <v>2316</v>
      </c>
      <c r="O1" s="127" t="s">
        <v>2317</v>
      </c>
      <c r="P1" s="127" t="s">
        <v>2318</v>
      </c>
      <c r="Q1" s="129" t="s">
        <v>2319</v>
      </c>
    </row>
    <row r="2" spans="1:17" x14ac:dyDescent="0.25">
      <c r="A2" t="s">
        <v>2120</v>
      </c>
      <c r="B2" t="s">
        <v>2320</v>
      </c>
    </row>
    <row r="3" spans="1:17" x14ac:dyDescent="0.25">
      <c r="A3" t="s">
        <v>2121</v>
      </c>
      <c r="B3" t="s">
        <v>2321</v>
      </c>
    </row>
    <row r="4" spans="1:17" x14ac:dyDescent="0.25">
      <c r="A4" t="s">
        <v>2122</v>
      </c>
      <c r="B4" t="s">
        <v>2322</v>
      </c>
    </row>
    <row r="5" spans="1:17" x14ac:dyDescent="0.25">
      <c r="A5" t="s">
        <v>2123</v>
      </c>
      <c r="B5" t="s">
        <v>2323</v>
      </c>
    </row>
    <row r="6" spans="1:17" x14ac:dyDescent="0.25">
      <c r="A6" t="s">
        <v>2124</v>
      </c>
      <c r="B6" t="s">
        <v>2324</v>
      </c>
      <c r="C6" s="102" t="s">
        <v>2325</v>
      </c>
      <c r="D6">
        <v>1990</v>
      </c>
      <c r="E6" s="130">
        <v>0.4</v>
      </c>
      <c r="F6" s="130">
        <v>1</v>
      </c>
      <c r="G6" s="134">
        <f>ROUND(IF(About!$B$2=$A6,INDEX('State GHG Summary'!$C$1:$AH$1,MATCH('State Targets'!D6,'State GHG Summary'!$C$3:$AH$3,0)),0),0)</f>
        <v>0</v>
      </c>
      <c r="H6" t="s">
        <v>2326</v>
      </c>
      <c r="I6" s="132">
        <v>2030</v>
      </c>
      <c r="J6" s="132">
        <f>IF($E6="","",(1-$E6)*$G6)</f>
        <v>0</v>
      </c>
      <c r="K6" s="132">
        <f>J6</f>
        <v>0</v>
      </c>
      <c r="L6" s="132" t="s">
        <v>2327</v>
      </c>
      <c r="M6" t="s">
        <v>2328</v>
      </c>
      <c r="N6" s="133">
        <v>2045</v>
      </c>
      <c r="O6">
        <f>IF($F6="","",(1-$F6)*$G6)</f>
        <v>0</v>
      </c>
      <c r="P6">
        <f>O6</f>
        <v>0</v>
      </c>
      <c r="Q6" s="131" t="s">
        <v>2329</v>
      </c>
    </row>
    <row r="7" spans="1:17" x14ac:dyDescent="0.25">
      <c r="A7" t="s">
        <v>474</v>
      </c>
      <c r="B7" t="s">
        <v>2330</v>
      </c>
      <c r="C7" s="102" t="s">
        <v>2331</v>
      </c>
      <c r="D7">
        <v>2005</v>
      </c>
      <c r="E7" s="135">
        <v>0.5</v>
      </c>
      <c r="F7" s="135">
        <v>0.9</v>
      </c>
      <c r="G7" s="134">
        <f>ROUND(IF(About!$B$2=$A7,INDEX('State GHG Summary'!$C$1:$AH$1,MATCH('State Targets'!D7,'State GHG Summary'!$C$3:$AH$3,0)),0),0)</f>
        <v>0</v>
      </c>
      <c r="H7" t="s">
        <v>2332</v>
      </c>
      <c r="I7" s="136">
        <v>2030</v>
      </c>
      <c r="J7" s="132">
        <f t="shared" ref="J7:J52" si="0">IF($E7="","",(1-$E7)*$G7)</f>
        <v>0</v>
      </c>
      <c r="K7" s="132">
        <f t="shared" ref="K7:K52" si="1">J7</f>
        <v>0</v>
      </c>
      <c r="L7" s="136" t="s">
        <v>2333</v>
      </c>
      <c r="M7" t="s">
        <v>2334</v>
      </c>
      <c r="N7" s="137">
        <v>2050</v>
      </c>
      <c r="O7">
        <f t="shared" ref="O7:O52" si="2">IF($F7="","",(1-$F7)*$G7)</f>
        <v>0</v>
      </c>
      <c r="P7">
        <f t="shared" ref="P7:P52" si="3">O7</f>
        <v>0</v>
      </c>
      <c r="Q7" s="131" t="s">
        <v>2335</v>
      </c>
    </row>
    <row r="8" spans="1:17" x14ac:dyDescent="0.25">
      <c r="A8" t="s">
        <v>2125</v>
      </c>
      <c r="B8" t="s">
        <v>2336</v>
      </c>
      <c r="C8" s="102" t="s">
        <v>2337</v>
      </c>
      <c r="D8">
        <v>2001</v>
      </c>
      <c r="E8" s="130">
        <v>0.45</v>
      </c>
      <c r="F8" s="130">
        <v>0.8</v>
      </c>
      <c r="G8" s="134">
        <f>ROUND(IF(About!$B$2=$A8,INDEX('State GHG Summary'!$C$1:$AH$1,MATCH('State Targets'!D8,'State GHG Summary'!$C$3:$AH$3,0)),0),0)</f>
        <v>0</v>
      </c>
      <c r="H8" t="s">
        <v>2338</v>
      </c>
      <c r="I8" s="132">
        <v>2030</v>
      </c>
      <c r="J8" s="132">
        <f t="shared" si="0"/>
        <v>0</v>
      </c>
      <c r="K8" s="132">
        <f t="shared" si="1"/>
        <v>0</v>
      </c>
      <c r="L8" s="132" t="s">
        <v>2339</v>
      </c>
      <c r="M8" t="s">
        <v>2340</v>
      </c>
      <c r="N8" s="133">
        <v>2050</v>
      </c>
      <c r="O8">
        <f t="shared" si="2"/>
        <v>0</v>
      </c>
      <c r="P8">
        <f t="shared" si="3"/>
        <v>0</v>
      </c>
      <c r="Q8" s="131" t="s">
        <v>2341</v>
      </c>
    </row>
    <row r="9" spans="1:17" x14ac:dyDescent="0.25">
      <c r="A9" t="s">
        <v>2126</v>
      </c>
      <c r="B9" t="s">
        <v>2126</v>
      </c>
      <c r="J9" s="132" t="str">
        <f t="shared" si="0"/>
        <v/>
      </c>
      <c r="K9" s="132" t="str">
        <f t="shared" si="1"/>
        <v/>
      </c>
      <c r="O9" t="str">
        <f t="shared" si="2"/>
        <v/>
      </c>
      <c r="P9" t="str">
        <f t="shared" si="3"/>
        <v/>
      </c>
    </row>
    <row r="10" spans="1:17" x14ac:dyDescent="0.25">
      <c r="A10" t="s">
        <v>2127</v>
      </c>
      <c r="B10" t="s">
        <v>2342</v>
      </c>
      <c r="C10" s="102" t="s">
        <v>2343</v>
      </c>
      <c r="D10">
        <v>2005</v>
      </c>
      <c r="E10" s="130">
        <v>0.5</v>
      </c>
      <c r="F10" s="130">
        <v>1</v>
      </c>
      <c r="G10" s="134">
        <f>ROUND(IF(About!$B$2=$A10,INDEX('State GHG Summary'!$C$1:$AH$1,MATCH('State Targets'!D10,'State GHG Summary'!$C$3:$AH$3,0)),0),0)</f>
        <v>0</v>
      </c>
      <c r="H10" t="s">
        <v>2332</v>
      </c>
      <c r="I10" s="132">
        <v>2030</v>
      </c>
      <c r="J10" s="132">
        <f t="shared" si="0"/>
        <v>0</v>
      </c>
      <c r="K10" s="132">
        <f t="shared" si="1"/>
        <v>0</v>
      </c>
      <c r="L10" s="132" t="s">
        <v>2344</v>
      </c>
      <c r="M10" t="s">
        <v>2345</v>
      </c>
      <c r="N10" s="133">
        <v>2050</v>
      </c>
      <c r="O10">
        <f t="shared" si="2"/>
        <v>0</v>
      </c>
      <c r="P10">
        <f t="shared" si="3"/>
        <v>0</v>
      </c>
      <c r="Q10" s="131" t="s">
        <v>2346</v>
      </c>
    </row>
    <row r="11" spans="1:17" x14ac:dyDescent="0.25">
      <c r="A11" t="s">
        <v>2128</v>
      </c>
      <c r="B11" t="s">
        <v>2347</v>
      </c>
      <c r="C11" s="102" t="s">
        <v>2348</v>
      </c>
      <c r="D11">
        <v>1990</v>
      </c>
      <c r="E11" s="130">
        <v>0.8</v>
      </c>
      <c r="G11" s="134">
        <f>ROUND(IF(About!$B$2=$A11,INDEX('State GHG Summary'!$C$1:$AH$1,MATCH('State Targets'!D11,'State GHG Summary'!$C$3:$AH$3,0)),0),0)</f>
        <v>0</v>
      </c>
      <c r="H11" t="s">
        <v>2349</v>
      </c>
      <c r="I11" s="132">
        <v>2050</v>
      </c>
      <c r="J11" s="132">
        <f t="shared" si="0"/>
        <v>0</v>
      </c>
      <c r="K11" s="132">
        <f t="shared" si="1"/>
        <v>0</v>
      </c>
      <c r="L11" s="132" t="s">
        <v>2350</v>
      </c>
      <c r="O11" t="str">
        <f t="shared" si="2"/>
        <v/>
      </c>
      <c r="P11" t="str">
        <f t="shared" si="3"/>
        <v/>
      </c>
    </row>
    <row r="12" spans="1:17" x14ac:dyDescent="0.25">
      <c r="A12" t="s">
        <v>2129</v>
      </c>
      <c r="B12" t="s">
        <v>2351</v>
      </c>
      <c r="J12" s="132" t="str">
        <f t="shared" si="0"/>
        <v/>
      </c>
      <c r="K12" s="132" t="str">
        <f t="shared" si="1"/>
        <v/>
      </c>
      <c r="O12" t="str">
        <f t="shared" si="2"/>
        <v/>
      </c>
      <c r="P12" t="str">
        <f t="shared" si="3"/>
        <v/>
      </c>
    </row>
    <row r="13" spans="1:17" x14ac:dyDescent="0.25">
      <c r="A13" t="s">
        <v>2130</v>
      </c>
      <c r="B13" t="s">
        <v>2352</v>
      </c>
      <c r="J13" s="132" t="str">
        <f t="shared" si="0"/>
        <v/>
      </c>
      <c r="K13" s="132" t="str">
        <f t="shared" si="1"/>
        <v/>
      </c>
      <c r="O13" t="str">
        <f t="shared" si="2"/>
        <v/>
      </c>
      <c r="P13" t="str">
        <f t="shared" si="3"/>
        <v/>
      </c>
    </row>
    <row r="14" spans="1:17" x14ac:dyDescent="0.25">
      <c r="A14" t="s">
        <v>2131</v>
      </c>
      <c r="B14" t="s">
        <v>2353</v>
      </c>
      <c r="J14" s="132" t="str">
        <f t="shared" si="0"/>
        <v/>
      </c>
      <c r="K14" s="132" t="str">
        <f t="shared" si="1"/>
        <v/>
      </c>
      <c r="O14" t="str">
        <f t="shared" si="2"/>
        <v/>
      </c>
      <c r="P14" t="str">
        <f t="shared" si="3"/>
        <v/>
      </c>
    </row>
    <row r="15" spans="1:17" x14ac:dyDescent="0.25">
      <c r="A15" t="s">
        <v>2132</v>
      </c>
      <c r="B15" t="s">
        <v>2354</v>
      </c>
      <c r="J15" s="132" t="str">
        <f t="shared" si="0"/>
        <v/>
      </c>
      <c r="K15" s="132" t="str">
        <f t="shared" si="1"/>
        <v/>
      </c>
      <c r="O15" t="str">
        <f t="shared" si="2"/>
        <v/>
      </c>
      <c r="P15" t="str">
        <f t="shared" si="3"/>
        <v/>
      </c>
    </row>
    <row r="16" spans="1:17" x14ac:dyDescent="0.25">
      <c r="A16" t="s">
        <v>2133</v>
      </c>
      <c r="B16" t="s">
        <v>2355</v>
      </c>
      <c r="J16" s="132" t="str">
        <f t="shared" si="0"/>
        <v/>
      </c>
      <c r="K16" s="132" t="str">
        <f t="shared" si="1"/>
        <v/>
      </c>
      <c r="O16" t="str">
        <f t="shared" si="2"/>
        <v/>
      </c>
      <c r="P16" t="str">
        <f t="shared" si="3"/>
        <v/>
      </c>
    </row>
    <row r="17" spans="1:17" x14ac:dyDescent="0.25">
      <c r="A17" t="s">
        <v>2134</v>
      </c>
      <c r="B17" t="s">
        <v>2356</v>
      </c>
      <c r="J17" s="132" t="str">
        <f t="shared" si="0"/>
        <v/>
      </c>
      <c r="K17" s="132" t="str">
        <f t="shared" si="1"/>
        <v/>
      </c>
      <c r="O17" t="str">
        <f t="shared" si="2"/>
        <v/>
      </c>
      <c r="P17" t="str">
        <f t="shared" si="3"/>
        <v/>
      </c>
    </row>
    <row r="18" spans="1:17" x14ac:dyDescent="0.25">
      <c r="A18" t="s">
        <v>2135</v>
      </c>
      <c r="B18" t="s">
        <v>2357</v>
      </c>
      <c r="J18" s="132" t="str">
        <f t="shared" si="0"/>
        <v/>
      </c>
      <c r="K18" s="132" t="str">
        <f t="shared" si="1"/>
        <v/>
      </c>
      <c r="O18" t="str">
        <f t="shared" si="2"/>
        <v/>
      </c>
      <c r="P18" t="str">
        <f t="shared" si="3"/>
        <v/>
      </c>
    </row>
    <row r="19" spans="1:17" x14ac:dyDescent="0.25">
      <c r="A19" t="s">
        <v>2136</v>
      </c>
      <c r="B19" t="s">
        <v>2358</v>
      </c>
      <c r="C19" s="102" t="s">
        <v>2359</v>
      </c>
      <c r="D19">
        <v>1990</v>
      </c>
      <c r="E19" s="130">
        <v>0.2</v>
      </c>
      <c r="G19" s="134">
        <f>ROUND(IF(About!$B$2=$A19,INDEX('State GHG Summary'!$C$1:$AH$1,MATCH('State Targets'!D19,'State GHG Summary'!$C$3:$AH$3,0)),0),0)</f>
        <v>0</v>
      </c>
      <c r="H19" t="s">
        <v>2360</v>
      </c>
      <c r="I19" s="132">
        <v>2030</v>
      </c>
      <c r="J19" s="132">
        <f t="shared" si="0"/>
        <v>0</v>
      </c>
      <c r="K19" s="132">
        <f t="shared" si="1"/>
        <v>0</v>
      </c>
      <c r="L19" s="132" t="str">
        <f>C19</f>
        <v>The Kentucky Climate Action Plan Council, created by a Governor-issued report, recommended a target in 2011 to achieve a 20% reduction in GHG emissions below 1990 levels by 2030.</v>
      </c>
      <c r="O19" t="str">
        <f t="shared" si="2"/>
        <v/>
      </c>
      <c r="P19" t="str">
        <f t="shared" si="3"/>
        <v/>
      </c>
    </row>
    <row r="20" spans="1:17" x14ac:dyDescent="0.25">
      <c r="A20" t="s">
        <v>2137</v>
      </c>
      <c r="B20" t="s">
        <v>2361</v>
      </c>
      <c r="C20" s="102" t="s">
        <v>2362</v>
      </c>
      <c r="D20">
        <v>2005</v>
      </c>
      <c r="E20" s="130">
        <v>0.45</v>
      </c>
      <c r="F20" s="130">
        <v>1</v>
      </c>
      <c r="G20" s="134">
        <f>ROUND(IF(About!$B$2=$A20,INDEX('State GHG Summary'!$C$1:$AH$1,MATCH('State Targets'!D20,'State GHG Summary'!$C$3:$AH$3,0)),0),0)</f>
        <v>0</v>
      </c>
      <c r="H20" t="s">
        <v>2363</v>
      </c>
      <c r="I20" s="132">
        <v>2030</v>
      </c>
      <c r="J20" s="132">
        <f t="shared" si="0"/>
        <v>0</v>
      </c>
      <c r="K20" s="132">
        <f t="shared" si="1"/>
        <v>0</v>
      </c>
      <c r="L20" s="132" t="s">
        <v>2364</v>
      </c>
      <c r="M20" t="s">
        <v>2345</v>
      </c>
      <c r="N20" s="133">
        <v>2050</v>
      </c>
      <c r="O20">
        <f t="shared" si="2"/>
        <v>0</v>
      </c>
      <c r="P20">
        <f t="shared" si="3"/>
        <v>0</v>
      </c>
      <c r="Q20" t="s">
        <v>2365</v>
      </c>
    </row>
    <row r="21" spans="1:17" x14ac:dyDescent="0.25">
      <c r="A21" t="s">
        <v>2138</v>
      </c>
      <c r="B21" t="s">
        <v>2366</v>
      </c>
      <c r="C21" s="102" t="s">
        <v>2367</v>
      </c>
      <c r="D21">
        <v>1990</v>
      </c>
      <c r="E21" s="130">
        <v>0.75</v>
      </c>
      <c r="F21" s="130">
        <v>1</v>
      </c>
      <c r="G21" s="134">
        <f>ROUND(IF(About!$B$2=$A21,INDEX('State GHG Summary'!$C$1:$AH$1,MATCH('State Targets'!D21,'State GHG Summary'!$C$3:$AH$3,0)),0),0)</f>
        <v>0</v>
      </c>
      <c r="H21" t="s">
        <v>2368</v>
      </c>
      <c r="I21" s="132">
        <v>2040</v>
      </c>
      <c r="J21" s="132">
        <f t="shared" si="0"/>
        <v>0</v>
      </c>
      <c r="K21" s="132">
        <f t="shared" si="1"/>
        <v>0</v>
      </c>
      <c r="L21" s="132" t="s">
        <v>2369</v>
      </c>
      <c r="M21" t="s">
        <v>2345</v>
      </c>
      <c r="N21" s="133">
        <v>2050</v>
      </c>
      <c r="O21">
        <f t="shared" si="2"/>
        <v>0</v>
      </c>
      <c r="P21">
        <f t="shared" si="3"/>
        <v>0</v>
      </c>
      <c r="Q21" t="s">
        <v>2370</v>
      </c>
    </row>
    <row r="22" spans="1:17" x14ac:dyDescent="0.25">
      <c r="A22" t="s">
        <v>2139</v>
      </c>
      <c r="B22" t="s">
        <v>2371</v>
      </c>
      <c r="C22" s="102" t="s">
        <v>2372</v>
      </c>
      <c r="D22">
        <v>2006</v>
      </c>
      <c r="E22" s="130">
        <v>0.6</v>
      </c>
      <c r="F22" s="130">
        <v>1</v>
      </c>
      <c r="G22" s="134">
        <f>ROUND(IF(About!$B$2=$A22,INDEX('State GHG Summary'!$C$1:$AH$1,MATCH('State Targets'!D22,'State GHG Summary'!$C$3:$AH$3,0)),0),0)</f>
        <v>0</v>
      </c>
      <c r="H22" t="s">
        <v>2373</v>
      </c>
      <c r="I22" s="132">
        <v>2031</v>
      </c>
      <c r="J22" s="132">
        <f t="shared" si="0"/>
        <v>0</v>
      </c>
      <c r="K22" s="132">
        <f t="shared" si="1"/>
        <v>0</v>
      </c>
      <c r="L22" s="132" t="s">
        <v>2374</v>
      </c>
      <c r="M22" t="s">
        <v>2375</v>
      </c>
      <c r="N22" s="133">
        <v>2045</v>
      </c>
      <c r="O22">
        <f t="shared" si="2"/>
        <v>0</v>
      </c>
      <c r="P22">
        <f t="shared" si="3"/>
        <v>0</v>
      </c>
      <c r="Q22" s="131" t="s">
        <v>2376</v>
      </c>
    </row>
    <row r="23" spans="1:17" x14ac:dyDescent="0.25">
      <c r="A23" t="s">
        <v>2140</v>
      </c>
      <c r="B23" t="s">
        <v>2377</v>
      </c>
      <c r="C23" s="102" t="s">
        <v>2378</v>
      </c>
      <c r="D23">
        <v>1990</v>
      </c>
      <c r="E23" s="130">
        <v>0.45</v>
      </c>
      <c r="F23" s="130">
        <v>1</v>
      </c>
      <c r="G23" s="134">
        <f>ROUND(IF(About!$B$2=$A23,INDEX('State GHG Summary'!$C$1:$AH$1,MATCH('State Targets'!D23,'State GHG Summary'!$C$3:$AH$3,0)),0),0)</f>
        <v>0</v>
      </c>
      <c r="H23" t="s">
        <v>2379</v>
      </c>
      <c r="I23" s="132">
        <v>2030</v>
      </c>
      <c r="J23" s="132">
        <f t="shared" si="0"/>
        <v>0</v>
      </c>
      <c r="K23" s="132">
        <f t="shared" si="1"/>
        <v>0</v>
      </c>
      <c r="L23" s="132" t="s">
        <v>2380</v>
      </c>
      <c r="M23" t="s">
        <v>2345</v>
      </c>
      <c r="N23" s="133">
        <v>2050</v>
      </c>
      <c r="O23">
        <f t="shared" si="2"/>
        <v>0</v>
      </c>
      <c r="P23">
        <f t="shared" si="3"/>
        <v>0</v>
      </c>
      <c r="Q23" s="131" t="s">
        <v>2381</v>
      </c>
    </row>
    <row r="24" spans="1:17" x14ac:dyDescent="0.25">
      <c r="A24" t="s">
        <v>2141</v>
      </c>
      <c r="B24" t="s">
        <v>2382</v>
      </c>
      <c r="C24" s="102" t="s">
        <v>2383</v>
      </c>
      <c r="D24">
        <v>2005</v>
      </c>
      <c r="E24" s="130">
        <v>0.52</v>
      </c>
      <c r="F24" s="130">
        <v>1</v>
      </c>
      <c r="G24" s="134">
        <f>ROUND(IF(About!$B$2=$A24,INDEX('State GHG Summary'!$C$1:$AH$1,MATCH('State Targets'!D24,'State GHG Summary'!$C$3:$AH$3,0)),0),0)</f>
        <v>0</v>
      </c>
      <c r="H24" t="s">
        <v>2384</v>
      </c>
      <c r="I24" s="132">
        <v>2030</v>
      </c>
      <c r="J24" s="132">
        <f t="shared" si="0"/>
        <v>0</v>
      </c>
      <c r="K24" s="132">
        <f t="shared" si="1"/>
        <v>0</v>
      </c>
      <c r="L24" s="132" t="s">
        <v>2385</v>
      </c>
      <c r="M24" t="s">
        <v>2386</v>
      </c>
      <c r="N24" s="133">
        <v>2050</v>
      </c>
      <c r="O24">
        <f t="shared" si="2"/>
        <v>0</v>
      </c>
      <c r="P24">
        <f t="shared" si="3"/>
        <v>0</v>
      </c>
      <c r="Q24" s="131" t="s">
        <v>2387</v>
      </c>
    </row>
    <row r="25" spans="1:17" x14ac:dyDescent="0.25">
      <c r="A25" t="s">
        <v>2142</v>
      </c>
      <c r="B25" t="s">
        <v>2388</v>
      </c>
      <c r="C25" s="102" t="s">
        <v>2389</v>
      </c>
      <c r="D25">
        <v>2005</v>
      </c>
      <c r="E25" s="130">
        <v>0.3</v>
      </c>
      <c r="F25" s="130">
        <v>0.8</v>
      </c>
      <c r="G25" s="134">
        <f>ROUND(IF(About!$B$2=$A25,INDEX('State GHG Summary'!$C$1:$AH$1,MATCH('State Targets'!D25,'State GHG Summary'!$C$3:$AH$3,0)),0),0)</f>
        <v>0</v>
      </c>
      <c r="H25" t="s">
        <v>2390</v>
      </c>
      <c r="I25" s="132">
        <v>2025</v>
      </c>
      <c r="J25" s="132">
        <f t="shared" si="0"/>
        <v>0</v>
      </c>
      <c r="K25" s="132">
        <f t="shared" si="1"/>
        <v>0</v>
      </c>
      <c r="L25" s="132" t="s">
        <v>2391</v>
      </c>
      <c r="M25" t="s">
        <v>2392</v>
      </c>
      <c r="N25" s="133">
        <v>2050</v>
      </c>
      <c r="O25">
        <f t="shared" si="2"/>
        <v>0</v>
      </c>
      <c r="P25">
        <f t="shared" si="3"/>
        <v>0</v>
      </c>
      <c r="Q25" s="131" t="s">
        <v>2393</v>
      </c>
    </row>
    <row r="26" spans="1:17" x14ac:dyDescent="0.25">
      <c r="A26" t="s">
        <v>2143</v>
      </c>
      <c r="B26" t="s">
        <v>2394</v>
      </c>
      <c r="J26" s="132" t="str">
        <f t="shared" si="0"/>
        <v/>
      </c>
      <c r="K26" s="132" t="str">
        <f t="shared" si="1"/>
        <v/>
      </c>
      <c r="O26" t="str">
        <f t="shared" si="2"/>
        <v/>
      </c>
      <c r="P26" t="str">
        <f t="shared" si="3"/>
        <v/>
      </c>
    </row>
    <row r="27" spans="1:17" x14ac:dyDescent="0.25">
      <c r="A27" t="s">
        <v>2144</v>
      </c>
      <c r="B27" t="s">
        <v>2395</v>
      </c>
      <c r="J27" s="132" t="str">
        <f t="shared" si="0"/>
        <v/>
      </c>
      <c r="K27" s="132" t="str">
        <f t="shared" si="1"/>
        <v/>
      </c>
      <c r="O27" t="str">
        <f t="shared" si="2"/>
        <v/>
      </c>
      <c r="P27" t="str">
        <f t="shared" si="3"/>
        <v/>
      </c>
    </row>
    <row r="28" spans="1:17" x14ac:dyDescent="0.25">
      <c r="A28" t="s">
        <v>2145</v>
      </c>
      <c r="B28" t="s">
        <v>2396</v>
      </c>
      <c r="C28" s="102" t="s">
        <v>2397</v>
      </c>
      <c r="D28">
        <v>2005</v>
      </c>
      <c r="E28" s="130">
        <v>1</v>
      </c>
      <c r="G28" s="134">
        <f>ROUND(IF(About!$B$2=$A28,INDEX('State GHG Summary'!$C$1:$AH$1,MATCH('State Targets'!D28,'State GHG Summary'!$C$3:$AH$3,0)),0),0)</f>
        <v>0</v>
      </c>
      <c r="H28" t="s">
        <v>2386</v>
      </c>
      <c r="I28" s="132">
        <v>2050</v>
      </c>
      <c r="J28" s="132">
        <f t="shared" si="0"/>
        <v>0</v>
      </c>
      <c r="K28" s="132">
        <f t="shared" si="1"/>
        <v>0</v>
      </c>
      <c r="L28" s="132" t="s">
        <v>2397</v>
      </c>
      <c r="O28" t="str">
        <f t="shared" si="2"/>
        <v/>
      </c>
      <c r="P28" t="str">
        <f t="shared" si="3"/>
        <v/>
      </c>
    </row>
    <row r="29" spans="1:17" x14ac:dyDescent="0.25">
      <c r="A29" t="s">
        <v>2146</v>
      </c>
      <c r="B29" t="s">
        <v>2398</v>
      </c>
      <c r="C29" s="102" t="s">
        <v>2399</v>
      </c>
      <c r="D29">
        <v>2005</v>
      </c>
      <c r="E29" s="130">
        <v>0.5</v>
      </c>
      <c r="F29" s="130">
        <v>1</v>
      </c>
      <c r="G29" s="134">
        <f>ROUND(IF(About!$B$2=$A29,INDEX('State GHG Summary'!$C$1:$AH$1,MATCH('State Targets'!D29,'State GHG Summary'!$C$3:$AH$3,0)),0),0)</f>
        <v>0</v>
      </c>
      <c r="H29" t="s">
        <v>2332</v>
      </c>
      <c r="I29" s="132">
        <v>2030</v>
      </c>
      <c r="J29" s="132">
        <f t="shared" si="0"/>
        <v>0</v>
      </c>
      <c r="K29" s="132">
        <f t="shared" si="1"/>
        <v>0</v>
      </c>
      <c r="L29" s="132" t="s">
        <v>2400</v>
      </c>
      <c r="M29" s="132" t="s">
        <v>2345</v>
      </c>
      <c r="N29" s="133">
        <v>2050</v>
      </c>
      <c r="O29">
        <f t="shared" si="2"/>
        <v>0</v>
      </c>
      <c r="P29">
        <f t="shared" si="3"/>
        <v>0</v>
      </c>
      <c r="Q29" s="131" t="s">
        <v>2401</v>
      </c>
    </row>
    <row r="30" spans="1:17" x14ac:dyDescent="0.25">
      <c r="A30" t="s">
        <v>2147</v>
      </c>
      <c r="B30" t="s">
        <v>2402</v>
      </c>
      <c r="J30" s="132" t="str">
        <f t="shared" si="0"/>
        <v/>
      </c>
      <c r="K30" s="132" t="str">
        <f t="shared" si="1"/>
        <v/>
      </c>
      <c r="O30" t="str">
        <f t="shared" si="2"/>
        <v/>
      </c>
      <c r="P30" t="str">
        <f t="shared" si="3"/>
        <v/>
      </c>
    </row>
    <row r="31" spans="1:17" x14ac:dyDescent="0.25">
      <c r="A31" t="s">
        <v>475</v>
      </c>
      <c r="B31" t="s">
        <v>2403</v>
      </c>
      <c r="J31" s="132" t="str">
        <f t="shared" si="0"/>
        <v/>
      </c>
      <c r="K31" s="132" t="str">
        <f t="shared" si="1"/>
        <v/>
      </c>
      <c r="O31" t="str">
        <f t="shared" si="2"/>
        <v/>
      </c>
      <c r="P31" t="str">
        <f t="shared" si="3"/>
        <v/>
      </c>
    </row>
    <row r="32" spans="1:17" x14ac:dyDescent="0.25">
      <c r="A32" t="s">
        <v>2148</v>
      </c>
      <c r="B32" t="s">
        <v>2404</v>
      </c>
      <c r="C32" s="102" t="s">
        <v>2405</v>
      </c>
      <c r="D32">
        <v>1990</v>
      </c>
      <c r="E32" s="130">
        <v>0.2</v>
      </c>
      <c r="F32" s="130">
        <v>0.8</v>
      </c>
      <c r="G32" s="134">
        <f>ROUND(IF(About!$B$2=$A32,INDEX('State GHG Summary'!$C$1:$AH$1,MATCH('State Targets'!D32,'State GHG Summary'!$C$3:$AH$3,0)),0),0)</f>
        <v>0</v>
      </c>
      <c r="H32" t="s">
        <v>2406</v>
      </c>
      <c r="I32" s="132">
        <v>2025</v>
      </c>
      <c r="J32" s="132">
        <f t="shared" si="0"/>
        <v>0</v>
      </c>
      <c r="K32" s="132">
        <f t="shared" si="1"/>
        <v>0</v>
      </c>
      <c r="L32" s="132" t="s">
        <v>2407</v>
      </c>
      <c r="M32" t="s">
        <v>2349</v>
      </c>
      <c r="N32" s="133">
        <v>2050</v>
      </c>
      <c r="O32">
        <f t="shared" si="2"/>
        <v>0</v>
      </c>
      <c r="P32">
        <f t="shared" si="3"/>
        <v>0</v>
      </c>
      <c r="Q32" s="131" t="s">
        <v>2408</v>
      </c>
    </row>
    <row r="33" spans="1:17" x14ac:dyDescent="0.25">
      <c r="A33" t="s">
        <v>2149</v>
      </c>
      <c r="B33" t="s">
        <v>2409</v>
      </c>
      <c r="C33" s="102" t="s">
        <v>2410</v>
      </c>
      <c r="D33">
        <v>2006</v>
      </c>
      <c r="E33" s="130">
        <v>0.5</v>
      </c>
      <c r="F33" s="130">
        <v>0.8</v>
      </c>
      <c r="G33" s="134">
        <f>ROUND(IF(About!$B$2=$A33,INDEX('State GHG Summary'!$C$1:$AH$1,MATCH('State Targets'!D33,'State GHG Summary'!$C$3:$AH$3,0)),0),0)</f>
        <v>0</v>
      </c>
      <c r="H33" t="s">
        <v>2411</v>
      </c>
      <c r="I33" s="132">
        <v>2030</v>
      </c>
      <c r="J33" s="132">
        <f t="shared" si="0"/>
        <v>0</v>
      </c>
      <c r="K33" s="132">
        <f t="shared" si="1"/>
        <v>0</v>
      </c>
      <c r="L33" s="132" t="s">
        <v>2412</v>
      </c>
      <c r="M33" t="s">
        <v>2413</v>
      </c>
      <c r="N33" s="133">
        <v>2050</v>
      </c>
      <c r="O33">
        <f t="shared" si="2"/>
        <v>0</v>
      </c>
      <c r="P33">
        <f t="shared" si="3"/>
        <v>0</v>
      </c>
      <c r="Q33" s="131" t="s">
        <v>2414</v>
      </c>
    </row>
    <row r="34" spans="1:17" x14ac:dyDescent="0.25">
      <c r="A34" t="s">
        <v>2150</v>
      </c>
      <c r="B34" t="s">
        <v>2415</v>
      </c>
      <c r="C34" s="102" t="s">
        <v>2416</v>
      </c>
      <c r="D34">
        <v>2005</v>
      </c>
      <c r="E34" s="130">
        <v>0.45</v>
      </c>
      <c r="G34" s="134">
        <f>ROUND(IF(About!$B$2=$A34,INDEX('State GHG Summary'!$C$1:$AH$1,MATCH('State Targets'!D34,'State GHG Summary'!$C$3:$AH$3,0)),0),0)</f>
        <v>0</v>
      </c>
      <c r="H34" t="s">
        <v>2417</v>
      </c>
      <c r="I34" s="132">
        <v>2030</v>
      </c>
      <c r="J34" s="132">
        <f t="shared" si="0"/>
        <v>0</v>
      </c>
      <c r="K34" s="132">
        <f t="shared" si="1"/>
        <v>0</v>
      </c>
      <c r="L34" t="s">
        <v>2416</v>
      </c>
      <c r="O34" t="str">
        <f t="shared" si="2"/>
        <v/>
      </c>
      <c r="P34" t="str">
        <f t="shared" si="3"/>
        <v/>
      </c>
    </row>
    <row r="35" spans="1:17" x14ac:dyDescent="0.25">
      <c r="A35" t="s">
        <v>2151</v>
      </c>
      <c r="B35" t="s">
        <v>2418</v>
      </c>
      <c r="C35" s="102" t="s">
        <v>2419</v>
      </c>
      <c r="D35">
        <v>2005</v>
      </c>
      <c r="E35" s="130">
        <v>0.45</v>
      </c>
      <c r="F35" s="130">
        <v>1</v>
      </c>
      <c r="G35" s="134">
        <f>ROUND(IF(About!$B$2=$A35,INDEX('State GHG Summary'!$C$1:$AH$1,MATCH('State Targets'!D35,'State GHG Summary'!$C$3:$AH$3,0)),0),0)</f>
        <v>0</v>
      </c>
      <c r="H35" t="s">
        <v>2417</v>
      </c>
      <c r="I35" s="132">
        <v>2030</v>
      </c>
      <c r="J35" s="132">
        <f t="shared" si="0"/>
        <v>0</v>
      </c>
      <c r="K35" s="132">
        <f t="shared" si="1"/>
        <v>0</v>
      </c>
      <c r="L35" s="132" t="s">
        <v>2420</v>
      </c>
      <c r="M35" s="132" t="s">
        <v>2345</v>
      </c>
      <c r="N35" s="133">
        <v>2050</v>
      </c>
      <c r="O35">
        <f t="shared" si="2"/>
        <v>0</v>
      </c>
      <c r="P35">
        <f t="shared" si="3"/>
        <v>0</v>
      </c>
      <c r="Q35" s="131" t="s">
        <v>2421</v>
      </c>
    </row>
    <row r="36" spans="1:17" x14ac:dyDescent="0.25">
      <c r="A36" t="s">
        <v>2152</v>
      </c>
      <c r="B36" t="s">
        <v>2422</v>
      </c>
      <c r="C36" s="102" t="s">
        <v>2423</v>
      </c>
      <c r="D36">
        <v>1990</v>
      </c>
      <c r="E36" s="130">
        <v>0.4</v>
      </c>
      <c r="F36" s="130">
        <v>1</v>
      </c>
      <c r="G36" s="134">
        <f>ROUND(IF(About!$B$2=$A36,INDEX('State GHG Summary'!$C$1:$AH$1,MATCH('State Targets'!D36,'State GHG Summary'!$C$3:$AH$3,0)),0),0)</f>
        <v>0</v>
      </c>
      <c r="H36" t="s">
        <v>2326</v>
      </c>
      <c r="I36" s="132">
        <v>2030</v>
      </c>
      <c r="J36" s="132">
        <f t="shared" si="0"/>
        <v>0</v>
      </c>
      <c r="K36" s="132">
        <f t="shared" si="1"/>
        <v>0</v>
      </c>
      <c r="L36" s="132" t="s">
        <v>2424</v>
      </c>
      <c r="M36" s="132" t="s">
        <v>2345</v>
      </c>
      <c r="N36" s="133">
        <v>2050</v>
      </c>
      <c r="O36">
        <f t="shared" si="2"/>
        <v>0</v>
      </c>
      <c r="P36">
        <f t="shared" si="3"/>
        <v>0</v>
      </c>
      <c r="Q36" s="131" t="s">
        <v>2425</v>
      </c>
    </row>
    <row r="37" spans="1:17" x14ac:dyDescent="0.25">
      <c r="A37" t="s">
        <v>2153</v>
      </c>
      <c r="B37" t="s">
        <v>2426</v>
      </c>
      <c r="J37" s="132" t="str">
        <f t="shared" si="0"/>
        <v/>
      </c>
      <c r="K37" s="132" t="str">
        <f t="shared" si="1"/>
        <v/>
      </c>
      <c r="O37" t="str">
        <f t="shared" si="2"/>
        <v/>
      </c>
      <c r="P37" t="str">
        <f t="shared" si="3"/>
        <v/>
      </c>
    </row>
    <row r="38" spans="1:17" x14ac:dyDescent="0.25">
      <c r="A38" t="s">
        <v>2154</v>
      </c>
      <c r="B38" t="s">
        <v>2427</v>
      </c>
      <c r="J38" s="132" t="str">
        <f t="shared" si="0"/>
        <v/>
      </c>
      <c r="K38" s="132" t="str">
        <f t="shared" si="1"/>
        <v/>
      </c>
      <c r="O38" t="str">
        <f t="shared" si="2"/>
        <v/>
      </c>
      <c r="P38" t="str">
        <f t="shared" si="3"/>
        <v/>
      </c>
    </row>
    <row r="39" spans="1:17" x14ac:dyDescent="0.25">
      <c r="A39" t="s">
        <v>2155</v>
      </c>
      <c r="B39" t="s">
        <v>2428</v>
      </c>
      <c r="C39" s="102" t="s">
        <v>2429</v>
      </c>
      <c r="D39">
        <v>1990</v>
      </c>
      <c r="E39" s="130">
        <v>0.45</v>
      </c>
      <c r="F39" s="130">
        <v>0.8</v>
      </c>
      <c r="G39" s="134">
        <f>ROUND(IF(About!$B$2=$A39,INDEX('State GHG Summary'!$C$1:$AH$1,MATCH('State Targets'!D39,'State GHG Summary'!$C$3:$AH$3,0)),0),0)</f>
        <v>0</v>
      </c>
      <c r="H39" t="s">
        <v>2430</v>
      </c>
      <c r="I39" s="132">
        <v>2035</v>
      </c>
      <c r="J39" s="132">
        <f t="shared" si="0"/>
        <v>0</v>
      </c>
      <c r="K39" s="132">
        <f t="shared" si="1"/>
        <v>0</v>
      </c>
      <c r="L39" s="132" t="s">
        <v>2431</v>
      </c>
      <c r="M39" t="s">
        <v>2349</v>
      </c>
      <c r="N39" s="133">
        <v>2050</v>
      </c>
      <c r="O39">
        <f t="shared" si="2"/>
        <v>0</v>
      </c>
      <c r="P39">
        <f t="shared" si="3"/>
        <v>0</v>
      </c>
      <c r="Q39" s="131" t="s">
        <v>2432</v>
      </c>
    </row>
    <row r="40" spans="1:17" x14ac:dyDescent="0.25">
      <c r="A40" t="s">
        <v>2156</v>
      </c>
      <c r="B40" t="s">
        <v>2433</v>
      </c>
      <c r="C40" s="102" t="s">
        <v>2434</v>
      </c>
      <c r="D40">
        <v>2005</v>
      </c>
      <c r="E40" s="130">
        <v>0.26</v>
      </c>
      <c r="F40" s="130">
        <v>0.8</v>
      </c>
      <c r="G40" s="134">
        <f>ROUND(IF(About!$B$2=$A40,INDEX('State GHG Summary'!$C$1:$AH$1,MATCH('State Targets'!D40,'State GHG Summary'!$C$3:$AH$3,0)),0),0)</f>
        <v>0</v>
      </c>
      <c r="H40" t="s">
        <v>2435</v>
      </c>
      <c r="I40" s="132">
        <v>2025</v>
      </c>
      <c r="J40" s="132">
        <f t="shared" si="0"/>
        <v>0</v>
      </c>
      <c r="K40" s="132">
        <f t="shared" si="1"/>
        <v>0</v>
      </c>
      <c r="L40" s="132" t="s">
        <v>2436</v>
      </c>
      <c r="M40" t="s">
        <v>2392</v>
      </c>
      <c r="N40" s="133">
        <v>2050</v>
      </c>
      <c r="O40">
        <f t="shared" si="2"/>
        <v>0</v>
      </c>
      <c r="P40">
        <f t="shared" si="3"/>
        <v>0</v>
      </c>
      <c r="Q40" s="131" t="s">
        <v>2437</v>
      </c>
    </row>
    <row r="41" spans="1:17" x14ac:dyDescent="0.25">
      <c r="A41" t="s">
        <v>2157</v>
      </c>
      <c r="B41" t="s">
        <v>2438</v>
      </c>
      <c r="C41" s="102" t="s">
        <v>2439</v>
      </c>
      <c r="D41">
        <v>1990</v>
      </c>
      <c r="E41" s="130">
        <v>0.8</v>
      </c>
      <c r="F41" s="130">
        <v>1</v>
      </c>
      <c r="G41" s="134">
        <f>ROUND(IF(About!$B$2=$A41,INDEX('State GHG Summary'!$C$1:$AH$1,MATCH('State Targets'!D41,'State GHG Summary'!$C$3:$AH$3,0)),0),0)</f>
        <v>0</v>
      </c>
      <c r="H41" t="s">
        <v>2440</v>
      </c>
      <c r="I41" s="132">
        <v>2040</v>
      </c>
      <c r="J41" s="132">
        <f t="shared" si="0"/>
        <v>0</v>
      </c>
      <c r="K41" s="132">
        <f t="shared" si="1"/>
        <v>0</v>
      </c>
      <c r="L41" s="132" t="s">
        <v>2441</v>
      </c>
      <c r="M41" s="132" t="s">
        <v>2345</v>
      </c>
      <c r="N41" s="133">
        <v>2050</v>
      </c>
      <c r="O41">
        <f t="shared" si="2"/>
        <v>0</v>
      </c>
      <c r="P41">
        <f t="shared" si="3"/>
        <v>0</v>
      </c>
      <c r="Q41" s="131" t="s">
        <v>2442</v>
      </c>
    </row>
    <row r="42" spans="1:17" x14ac:dyDescent="0.25">
      <c r="A42" t="s">
        <v>2158</v>
      </c>
      <c r="B42" t="s">
        <v>2443</v>
      </c>
      <c r="J42" s="132" t="str">
        <f t="shared" si="0"/>
        <v/>
      </c>
      <c r="K42" s="132" t="str">
        <f t="shared" si="1"/>
        <v/>
      </c>
      <c r="O42" t="str">
        <f t="shared" si="2"/>
        <v/>
      </c>
      <c r="P42" t="str">
        <f t="shared" si="3"/>
        <v/>
      </c>
    </row>
    <row r="43" spans="1:17" x14ac:dyDescent="0.25">
      <c r="A43" t="s">
        <v>2159</v>
      </c>
      <c r="B43" t="s">
        <v>2444</v>
      </c>
      <c r="J43" s="132" t="str">
        <f t="shared" si="0"/>
        <v/>
      </c>
      <c r="K43" s="132" t="str">
        <f t="shared" si="1"/>
        <v/>
      </c>
      <c r="O43" t="str">
        <f t="shared" si="2"/>
        <v/>
      </c>
      <c r="P43" t="str">
        <f t="shared" si="3"/>
        <v/>
      </c>
    </row>
    <row r="44" spans="1:17" x14ac:dyDescent="0.25">
      <c r="A44" t="s">
        <v>2160</v>
      </c>
      <c r="B44" t="s">
        <v>2445</v>
      </c>
      <c r="J44" s="132" t="str">
        <f t="shared" si="0"/>
        <v/>
      </c>
      <c r="K44" s="132" t="str">
        <f t="shared" si="1"/>
        <v/>
      </c>
      <c r="O44" t="str">
        <f t="shared" si="2"/>
        <v/>
      </c>
      <c r="P44" t="str">
        <f t="shared" si="3"/>
        <v/>
      </c>
    </row>
    <row r="45" spans="1:17" x14ac:dyDescent="0.25">
      <c r="A45" t="s">
        <v>2161</v>
      </c>
      <c r="B45" t="s">
        <v>2446</v>
      </c>
      <c r="J45" s="132" t="str">
        <f t="shared" si="0"/>
        <v/>
      </c>
      <c r="K45" s="132" t="str">
        <f t="shared" si="1"/>
        <v/>
      </c>
      <c r="O45" t="str">
        <f t="shared" si="2"/>
        <v/>
      </c>
      <c r="P45" t="str">
        <f t="shared" si="3"/>
        <v/>
      </c>
    </row>
    <row r="46" spans="1:17" x14ac:dyDescent="0.25">
      <c r="A46" t="s">
        <v>2162</v>
      </c>
      <c r="B46" t="s">
        <v>2447</v>
      </c>
      <c r="J46" s="132" t="str">
        <f t="shared" si="0"/>
        <v/>
      </c>
      <c r="K46" s="132" t="str">
        <f t="shared" si="1"/>
        <v/>
      </c>
      <c r="O46" t="str">
        <f t="shared" si="2"/>
        <v/>
      </c>
      <c r="P46" t="str">
        <f t="shared" si="3"/>
        <v/>
      </c>
    </row>
    <row r="47" spans="1:17" x14ac:dyDescent="0.25">
      <c r="A47" t="s">
        <v>2163</v>
      </c>
      <c r="B47" t="s">
        <v>2448</v>
      </c>
      <c r="C47" s="102" t="s">
        <v>2449</v>
      </c>
      <c r="E47" s="130">
        <v>1</v>
      </c>
      <c r="H47" s="132" t="s">
        <v>2375</v>
      </c>
      <c r="I47" s="132">
        <v>2045</v>
      </c>
      <c r="J47" s="132">
        <f t="shared" si="0"/>
        <v>0</v>
      </c>
      <c r="K47" s="132">
        <f t="shared" si="1"/>
        <v>0</v>
      </c>
      <c r="L47" t="s">
        <v>2449</v>
      </c>
      <c r="O47" t="str">
        <f t="shared" si="2"/>
        <v/>
      </c>
      <c r="P47" t="str">
        <f t="shared" si="3"/>
        <v/>
      </c>
    </row>
    <row r="48" spans="1:17" x14ac:dyDescent="0.25">
      <c r="A48" t="s">
        <v>2164</v>
      </c>
      <c r="B48" t="s">
        <v>2450</v>
      </c>
      <c r="C48" s="102" t="s">
        <v>2451</v>
      </c>
      <c r="D48">
        <v>1990</v>
      </c>
      <c r="E48" s="130">
        <v>0.4</v>
      </c>
      <c r="F48" s="130">
        <v>0.8</v>
      </c>
      <c r="G48" s="134">
        <f>ROUND(IF(About!$B$2=$A48,INDEX('State GHG Summary'!$C$1:$AH$1,MATCH('State Targets'!D48,'State GHG Summary'!$C$3:$AH$3,0)),0),0)</f>
        <v>0</v>
      </c>
      <c r="H48" t="s">
        <v>2326</v>
      </c>
      <c r="I48" s="132">
        <v>2030</v>
      </c>
      <c r="J48" s="132">
        <f t="shared" si="0"/>
        <v>0</v>
      </c>
      <c r="K48" s="132">
        <f t="shared" si="1"/>
        <v>0</v>
      </c>
      <c r="L48" s="132" t="s">
        <v>2452</v>
      </c>
      <c r="M48" t="s">
        <v>2349</v>
      </c>
      <c r="N48" s="133">
        <v>2050</v>
      </c>
      <c r="O48">
        <f t="shared" si="2"/>
        <v>0</v>
      </c>
      <c r="P48">
        <f t="shared" si="3"/>
        <v>0</v>
      </c>
      <c r="Q48" s="138" t="s">
        <v>2453</v>
      </c>
    </row>
    <row r="49" spans="1:17" x14ac:dyDescent="0.25">
      <c r="A49" t="s">
        <v>2165</v>
      </c>
      <c r="B49" t="s">
        <v>2454</v>
      </c>
      <c r="C49" s="102" t="s">
        <v>2455</v>
      </c>
      <c r="D49">
        <v>1990</v>
      </c>
      <c r="E49" s="130">
        <v>0.45</v>
      </c>
      <c r="F49" s="130">
        <v>1</v>
      </c>
      <c r="G49" s="134">
        <f>ROUND(IF(About!$B$2=$A49,INDEX('State GHG Summary'!$C$1:$AH$1,MATCH('State Targets'!D49,'State GHG Summary'!$C$3:$AH$3,0)),0),0)</f>
        <v>0</v>
      </c>
      <c r="H49" t="s">
        <v>2379</v>
      </c>
      <c r="I49" s="132">
        <v>2030</v>
      </c>
      <c r="J49" s="132">
        <f t="shared" si="0"/>
        <v>0</v>
      </c>
      <c r="K49" s="132">
        <f t="shared" si="1"/>
        <v>0</v>
      </c>
      <c r="L49" t="s">
        <v>2456</v>
      </c>
      <c r="M49" s="132" t="s">
        <v>2386</v>
      </c>
      <c r="N49" s="133">
        <v>2050</v>
      </c>
      <c r="O49">
        <f t="shared" si="2"/>
        <v>0</v>
      </c>
      <c r="P49">
        <f t="shared" si="3"/>
        <v>0</v>
      </c>
      <c r="Q49" s="131" t="s">
        <v>2457</v>
      </c>
    </row>
    <row r="50" spans="1:17" x14ac:dyDescent="0.25">
      <c r="A50" t="s">
        <v>2166</v>
      </c>
      <c r="B50" t="s">
        <v>2458</v>
      </c>
      <c r="J50" s="132" t="str">
        <f t="shared" si="0"/>
        <v/>
      </c>
      <c r="K50" s="132" t="str">
        <f t="shared" si="1"/>
        <v/>
      </c>
      <c r="O50" t="str">
        <f t="shared" si="2"/>
        <v/>
      </c>
      <c r="P50" t="str">
        <f t="shared" si="3"/>
        <v/>
      </c>
    </row>
    <row r="51" spans="1:17" x14ac:dyDescent="0.25">
      <c r="A51" t="s">
        <v>2167</v>
      </c>
      <c r="B51" t="s">
        <v>2459</v>
      </c>
      <c r="J51" s="132" t="str">
        <f t="shared" si="0"/>
        <v/>
      </c>
      <c r="K51" s="132" t="str">
        <f t="shared" si="1"/>
        <v/>
      </c>
      <c r="O51" t="str">
        <f t="shared" si="2"/>
        <v/>
      </c>
      <c r="P51" t="str">
        <f t="shared" si="3"/>
        <v/>
      </c>
    </row>
    <row r="52" spans="1:17" x14ac:dyDescent="0.25">
      <c r="A52" t="s">
        <v>2168</v>
      </c>
      <c r="B52" t="s">
        <v>2460</v>
      </c>
      <c r="J52" s="132" t="str">
        <f t="shared" si="0"/>
        <v/>
      </c>
      <c r="K52" s="132" t="str">
        <f t="shared" si="1"/>
        <v/>
      </c>
      <c r="O52" t="str">
        <f t="shared" si="2"/>
        <v/>
      </c>
      <c r="P52" t="str">
        <f t="shared" si="3"/>
        <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workbookViewId="0">
      <selection sqref="A1:E1"/>
    </sheetView>
  </sheetViews>
  <sheetFormatPr defaultColWidth="9.140625" defaultRowHeight="15" x14ac:dyDescent="0.25"/>
  <cols>
    <col min="1" max="1" width="79.42578125" customWidth="1"/>
    <col min="2" max="2" width="12.42578125" customWidth="1"/>
    <col min="3" max="3" width="17.42578125" customWidth="1"/>
    <col min="4" max="4" width="22" customWidth="1"/>
    <col min="5" max="5" width="19.42578125" customWidth="1"/>
    <col min="6" max="6" width="14.42578125" customWidth="1"/>
    <col min="7" max="7" width="26.140625" customWidth="1"/>
    <col min="8" max="8" width="26.42578125" customWidth="1"/>
    <col min="9" max="9" width="17.85546875" customWidth="1"/>
    <col min="15" max="15" width="25.85546875" customWidth="1"/>
    <col min="16" max="16" width="12.42578125" customWidth="1"/>
    <col min="17" max="17" width="19.85546875" customWidth="1"/>
    <col min="18" max="19" width="12.42578125" customWidth="1"/>
    <col min="20" max="21" width="16.42578125" customWidth="1"/>
    <col min="22" max="22" width="10.85546875" customWidth="1"/>
  </cols>
  <sheetData>
    <row r="1" spans="1:5" x14ac:dyDescent="0.25">
      <c r="A1" s="266" t="s">
        <v>11</v>
      </c>
      <c r="B1" s="266"/>
      <c r="C1" s="266"/>
      <c r="D1" s="266"/>
      <c r="E1" s="266"/>
    </row>
    <row r="2" spans="1:5" x14ac:dyDescent="0.25">
      <c r="A2" s="267" t="s">
        <v>152</v>
      </c>
      <c r="B2" s="267"/>
      <c r="C2" s="267"/>
      <c r="D2" s="267"/>
      <c r="E2" s="267"/>
    </row>
    <row r="19" spans="1:5" x14ac:dyDescent="0.25">
      <c r="A19" t="s">
        <v>153</v>
      </c>
    </row>
    <row r="20" spans="1:5" x14ac:dyDescent="0.25">
      <c r="A20">
        <v>155400</v>
      </c>
      <c r="B20" t="s">
        <v>154</v>
      </c>
    </row>
    <row r="21" spans="1:5" x14ac:dyDescent="0.25">
      <c r="A21" s="267" t="s">
        <v>155</v>
      </c>
      <c r="B21" s="267"/>
      <c r="C21" s="267"/>
      <c r="D21" s="267"/>
      <c r="E21" s="267"/>
    </row>
    <row r="38" spans="1:5" x14ac:dyDescent="0.25">
      <c r="A38" t="s">
        <v>153</v>
      </c>
    </row>
    <row r="39" spans="1:5" x14ac:dyDescent="0.25">
      <c r="A39">
        <v>100800</v>
      </c>
      <c r="B39" t="s">
        <v>154</v>
      </c>
    </row>
    <row r="40" spans="1:5" x14ac:dyDescent="0.25">
      <c r="A40" s="267" t="s">
        <v>156</v>
      </c>
      <c r="B40" s="267"/>
      <c r="C40" s="267"/>
      <c r="D40" s="267"/>
      <c r="E40" s="267"/>
    </row>
    <row r="57" spans="1:5" ht="15.75" thickBot="1" x14ac:dyDescent="0.3">
      <c r="A57" t="s">
        <v>153</v>
      </c>
    </row>
    <row r="58" spans="1:5" ht="15.75" thickBot="1" x14ac:dyDescent="0.3">
      <c r="A58" s="2">
        <v>194000</v>
      </c>
      <c r="B58" t="s">
        <v>157</v>
      </c>
    </row>
    <row r="60" spans="1:5" x14ac:dyDescent="0.25">
      <c r="A60" s="266" t="s">
        <v>158</v>
      </c>
      <c r="B60" s="266"/>
      <c r="C60" s="266"/>
      <c r="D60" s="266"/>
      <c r="E60" s="266"/>
    </row>
    <row r="85" spans="1:37" s="3" customFormat="1" x14ac:dyDescent="0.25">
      <c r="A85" t="s">
        <v>357</v>
      </c>
      <c r="B85">
        <v>55.1</v>
      </c>
      <c r="C85" t="s">
        <v>358</v>
      </c>
      <c r="D85"/>
      <c r="E85"/>
      <c r="F85"/>
      <c r="G85"/>
      <c r="H85"/>
      <c r="I85"/>
      <c r="J85"/>
      <c r="K85"/>
      <c r="L85"/>
      <c r="M85"/>
      <c r="N85"/>
      <c r="O85"/>
      <c r="P85"/>
      <c r="Q85"/>
      <c r="R85"/>
      <c r="S85"/>
      <c r="T85"/>
      <c r="U85"/>
      <c r="V85"/>
      <c r="W85"/>
      <c r="X85"/>
      <c r="Y85"/>
      <c r="Z85"/>
      <c r="AA85"/>
      <c r="AB85"/>
      <c r="AC85"/>
      <c r="AD85"/>
      <c r="AE85"/>
      <c r="AF85"/>
      <c r="AG85"/>
      <c r="AH85"/>
      <c r="AI85"/>
      <c r="AJ85"/>
      <c r="AK85"/>
    </row>
    <row r="86" spans="1:37" s="3" customFormat="1" x14ac:dyDescent="0.25">
      <c r="A86" t="s">
        <v>359</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75" thickBot="1" x14ac:dyDescent="0.3"/>
    <row r="88" spans="1:37" ht="15.75" thickBot="1" x14ac:dyDescent="0.3">
      <c r="A88" s="4" t="s">
        <v>360</v>
      </c>
      <c r="B88" s="5">
        <f>(B86-B85)/B85</f>
        <v>1.0254083484573502</v>
      </c>
    </row>
    <row r="89" spans="1:37" x14ac:dyDescent="0.25">
      <c r="A89" s="266" t="s">
        <v>159</v>
      </c>
      <c r="B89" s="266"/>
      <c r="C89" s="266"/>
      <c r="D89" s="266"/>
      <c r="E89" s="266"/>
    </row>
    <row r="90" spans="1:37" x14ac:dyDescent="0.25">
      <c r="A90">
        <v>6.6290250000000004</v>
      </c>
      <c r="B90" t="s">
        <v>363</v>
      </c>
      <c r="E90" t="s">
        <v>368</v>
      </c>
    </row>
    <row r="91" spans="1:37" x14ac:dyDescent="0.25">
      <c r="A91">
        <f>1/A90</f>
        <v>0.15085174667466181</v>
      </c>
      <c r="B91" t="s">
        <v>364</v>
      </c>
      <c r="E91" t="s">
        <v>164</v>
      </c>
    </row>
    <row r="92" spans="1:37" x14ac:dyDescent="0.25">
      <c r="A92" s="6">
        <v>0.5</v>
      </c>
      <c r="B92" t="s">
        <v>365</v>
      </c>
      <c r="E92" t="s">
        <v>369</v>
      </c>
    </row>
    <row r="93" spans="1:37" x14ac:dyDescent="0.25">
      <c r="A93">
        <f>A92*A91</f>
        <v>7.5425873337330904E-2</v>
      </c>
      <c r="B93" t="s">
        <v>366</v>
      </c>
      <c r="E93" t="s">
        <v>164</v>
      </c>
    </row>
    <row r="94" spans="1:37" x14ac:dyDescent="0.25">
      <c r="A94">
        <f>1/A93</f>
        <v>13.258050000000001</v>
      </c>
      <c r="B94" t="s">
        <v>367</v>
      </c>
      <c r="E94" t="s">
        <v>164</v>
      </c>
      <c r="J94" s="6"/>
    </row>
    <row r="95" spans="1:37" ht="15.75" thickBot="1" x14ac:dyDescent="0.3">
      <c r="A95">
        <v>8.0274920000000005</v>
      </c>
      <c r="B95" t="s">
        <v>361</v>
      </c>
      <c r="E95" t="s">
        <v>370</v>
      </c>
      <c r="J95" s="6"/>
    </row>
    <row r="96" spans="1:37" ht="15.75" thickBot="1" x14ac:dyDescent="0.3">
      <c r="A96" s="7">
        <f>(A94-A95)/A95</f>
        <v>0.65158059329115492</v>
      </c>
      <c r="B96" t="s">
        <v>362</v>
      </c>
      <c r="C96" s="8"/>
      <c r="E96" t="s">
        <v>164</v>
      </c>
    </row>
    <row r="98" spans="1:5" x14ac:dyDescent="0.25">
      <c r="A98" s="266" t="s">
        <v>160</v>
      </c>
      <c r="B98" s="266"/>
      <c r="C98" s="266"/>
      <c r="D98" s="266"/>
      <c r="E98" s="266"/>
    </row>
    <row r="99" spans="1:5" x14ac:dyDescent="0.25">
      <c r="A99" s="8">
        <v>0.3</v>
      </c>
      <c r="B99" s="6" t="s">
        <v>372</v>
      </c>
    </row>
    <row r="100" spans="1:5" x14ac:dyDescent="0.25">
      <c r="A100">
        <v>63.5</v>
      </c>
      <c r="B100" t="s">
        <v>373</v>
      </c>
    </row>
    <row r="101" spans="1:5" x14ac:dyDescent="0.25">
      <c r="A101">
        <f>1/A100</f>
        <v>1.5748031496062992E-2</v>
      </c>
      <c r="B101" t="s">
        <v>371</v>
      </c>
    </row>
    <row r="102" spans="1:5" x14ac:dyDescent="0.25">
      <c r="A102" s="9">
        <f>A101*(1-A99)</f>
        <v>1.1023622047244094E-2</v>
      </c>
      <c r="B102" t="s">
        <v>374</v>
      </c>
    </row>
    <row r="103" spans="1:5" x14ac:dyDescent="0.25">
      <c r="A103" s="9">
        <f>1/A102</f>
        <v>90.714285714285722</v>
      </c>
      <c r="B103" t="s">
        <v>378</v>
      </c>
    </row>
    <row r="104" spans="1:5" x14ac:dyDescent="0.25">
      <c r="A104" s="8">
        <v>0.35</v>
      </c>
      <c r="B104" t="s">
        <v>375</v>
      </c>
    </row>
    <row r="105" spans="1:5" x14ac:dyDescent="0.25">
      <c r="A105">
        <f>A102*(1-A104)</f>
        <v>7.1653543307086615E-3</v>
      </c>
      <c r="B105" t="s">
        <v>376</v>
      </c>
    </row>
    <row r="106" spans="1:5" ht="15.75" thickBot="1" x14ac:dyDescent="0.3">
      <c r="A106">
        <f>1/A105</f>
        <v>139.56043956043956</v>
      </c>
      <c r="B106" t="s">
        <v>377</v>
      </c>
    </row>
    <row r="107" spans="1:5" ht="15.75" thickBot="1" x14ac:dyDescent="0.3">
      <c r="A107" s="7">
        <f>(A106-A103)/A103</f>
        <v>0.53846153846153832</v>
      </c>
      <c r="B107" t="s">
        <v>379</v>
      </c>
    </row>
    <row r="108" spans="1:5" x14ac:dyDescent="0.25">
      <c r="A108" s="10"/>
    </row>
    <row r="109" spans="1:5" x14ac:dyDescent="0.25">
      <c r="A109" s="266" t="s">
        <v>162</v>
      </c>
      <c r="B109" s="266"/>
      <c r="C109" s="266"/>
      <c r="D109" s="266"/>
      <c r="E109" s="266"/>
    </row>
    <row r="110" spans="1:5" ht="15.75" thickBot="1" x14ac:dyDescent="0.3"/>
    <row r="111" spans="1:5" ht="15.75" thickBot="1" x14ac:dyDescent="0.3">
      <c r="A111" s="7">
        <f>A122</f>
        <v>0.20481927710843381</v>
      </c>
      <c r="B111" t="s">
        <v>381</v>
      </c>
    </row>
    <row r="113" spans="1:12" x14ac:dyDescent="0.25">
      <c r="A113" s="266" t="s">
        <v>161</v>
      </c>
      <c r="B113" s="266"/>
      <c r="C113" s="266"/>
      <c r="D113" s="266"/>
      <c r="E113" s="266"/>
    </row>
    <row r="114" spans="1:12" x14ac:dyDescent="0.25">
      <c r="A114" s="8">
        <v>0.2</v>
      </c>
      <c r="B114" s="6" t="s">
        <v>372</v>
      </c>
    </row>
    <row r="115" spans="1:12" x14ac:dyDescent="0.25">
      <c r="A115">
        <v>1.95</v>
      </c>
      <c r="B115" t="s">
        <v>380</v>
      </c>
    </row>
    <row r="116" spans="1:12" x14ac:dyDescent="0.25">
      <c r="A116">
        <f>1/A115</f>
        <v>0.51282051282051289</v>
      </c>
      <c r="B116" t="s">
        <v>371</v>
      </c>
    </row>
    <row r="117" spans="1:12" x14ac:dyDescent="0.25">
      <c r="A117" s="9">
        <f>A116*(1-A114)</f>
        <v>0.41025641025641035</v>
      </c>
      <c r="B117" t="s">
        <v>374</v>
      </c>
    </row>
    <row r="118" spans="1:12" x14ac:dyDescent="0.25">
      <c r="A118" s="9">
        <f>1/A117</f>
        <v>2.4374999999999996</v>
      </c>
      <c r="B118" t="s">
        <v>378</v>
      </c>
    </row>
    <row r="119" spans="1:12" x14ac:dyDescent="0.25">
      <c r="A119" s="8">
        <v>0.17</v>
      </c>
      <c r="B119" t="s">
        <v>375</v>
      </c>
    </row>
    <row r="120" spans="1:12" x14ac:dyDescent="0.25">
      <c r="A120">
        <f>A117*(1-A119)</f>
        <v>0.34051282051282056</v>
      </c>
      <c r="B120" t="s">
        <v>376</v>
      </c>
    </row>
    <row r="121" spans="1:12" ht="15.75" thickBot="1" x14ac:dyDescent="0.3">
      <c r="A121">
        <f>1/A120</f>
        <v>2.9367469879518069</v>
      </c>
      <c r="B121" t="s">
        <v>377</v>
      </c>
    </row>
    <row r="122" spans="1:12" ht="15.75" thickBot="1" x14ac:dyDescent="0.3">
      <c r="A122" s="7">
        <f>(A121-A118)/A118</f>
        <v>0.20481927710843381</v>
      </c>
      <c r="B122" t="s">
        <v>379</v>
      </c>
    </row>
    <row r="124" spans="1:12" x14ac:dyDescent="0.25">
      <c r="A124" s="266" t="s">
        <v>382</v>
      </c>
      <c r="B124" s="266"/>
      <c r="C124" s="266"/>
      <c r="D124" s="266"/>
      <c r="E124" s="266"/>
      <c r="J124" s="11"/>
    </row>
    <row r="125" spans="1:12" x14ac:dyDescent="0.25">
      <c r="A125" s="12">
        <v>4.4824543659231753E-4</v>
      </c>
      <c r="B125" t="s">
        <v>384</v>
      </c>
      <c r="K125" s="6"/>
      <c r="L125" s="6"/>
    </row>
    <row r="126" spans="1:12" x14ac:dyDescent="0.25">
      <c r="A126">
        <v>1.27</v>
      </c>
      <c r="B126" t="s">
        <v>388</v>
      </c>
      <c r="F126" s="13"/>
      <c r="J126" s="1"/>
      <c r="K126" s="12"/>
      <c r="L126" s="12"/>
    </row>
    <row r="127" spans="1:12" x14ac:dyDescent="0.25">
      <c r="A127">
        <f>(1/CONVERT(A125/A126,"mi","km")*0.00105505585)</f>
        <v>1.857438352962903</v>
      </c>
      <c r="B127" t="s">
        <v>385</v>
      </c>
      <c r="K127" s="12"/>
      <c r="L127" s="12"/>
    </row>
    <row r="128" spans="1:12" x14ac:dyDescent="0.25">
      <c r="A128">
        <f>1/A127</f>
        <v>0.53837587578874124</v>
      </c>
      <c r="B128" t="s">
        <v>386</v>
      </c>
      <c r="F128" s="13"/>
      <c r="K128" s="8"/>
      <c r="L128" s="6"/>
    </row>
    <row r="129" spans="1:12" x14ac:dyDescent="0.25">
      <c r="A129">
        <v>1.07</v>
      </c>
      <c r="B129" t="s">
        <v>383</v>
      </c>
      <c r="F129" s="13"/>
      <c r="K129" s="8"/>
      <c r="L129" s="6"/>
    </row>
    <row r="130" spans="1:12" ht="15.75" thickBot="1" x14ac:dyDescent="0.3">
      <c r="A130">
        <f>1/A129</f>
        <v>0.93457943925233644</v>
      </c>
      <c r="B130" t="s">
        <v>387</v>
      </c>
      <c r="F130" s="13"/>
      <c r="K130" s="6"/>
      <c r="L130" s="6"/>
    </row>
    <row r="131" spans="1:12" ht="15.75" thickBot="1" x14ac:dyDescent="0.3">
      <c r="A131" s="7">
        <f>(A130-A128)/A128</f>
        <v>0.73592369435785332</v>
      </c>
      <c r="B131" t="s">
        <v>379</v>
      </c>
      <c r="F131" s="13"/>
    </row>
    <row r="133" spans="1:12" x14ac:dyDescent="0.25">
      <c r="A133" s="11"/>
      <c r="B133" s="6"/>
      <c r="C133" s="6"/>
    </row>
    <row r="134" spans="1:12" x14ac:dyDescent="0.25">
      <c r="A134" s="266" t="s">
        <v>100</v>
      </c>
      <c r="B134" s="266"/>
      <c r="C134" s="266"/>
      <c r="D134" s="266"/>
      <c r="E134" s="266"/>
    </row>
    <row r="135" spans="1:12" x14ac:dyDescent="0.25">
      <c r="A135" s="14" t="s">
        <v>399</v>
      </c>
      <c r="B135" s="15"/>
      <c r="C135" s="15"/>
      <c r="D135" s="15"/>
      <c r="E135" s="15"/>
      <c r="F135" s="15"/>
      <c r="G135" s="15"/>
    </row>
    <row r="136" spans="1:12" ht="15.75" x14ac:dyDescent="0.3">
      <c r="A136" s="16"/>
      <c r="B136" s="269" t="s">
        <v>400</v>
      </c>
      <c r="C136" s="270"/>
      <c r="D136" s="270"/>
      <c r="E136" s="271"/>
      <c r="F136" s="15"/>
      <c r="G136" s="15"/>
    </row>
    <row r="137" spans="1:12" ht="15.75" x14ac:dyDescent="0.3">
      <c r="A137" s="17"/>
      <c r="B137" s="269" t="s">
        <v>401</v>
      </c>
      <c r="C137" s="271"/>
      <c r="D137" s="269" t="s">
        <v>402</v>
      </c>
      <c r="E137" s="271"/>
      <c r="F137" s="15"/>
      <c r="G137" s="15"/>
    </row>
    <row r="138" spans="1:12" ht="15.75" x14ac:dyDescent="0.3">
      <c r="A138" s="18" t="s">
        <v>403</v>
      </c>
      <c r="B138" s="19" t="s">
        <v>404</v>
      </c>
      <c r="C138" s="19" t="s">
        <v>405</v>
      </c>
      <c r="D138" s="19" t="s">
        <v>404</v>
      </c>
      <c r="E138" s="19" t="s">
        <v>405</v>
      </c>
      <c r="F138" s="15"/>
      <c r="G138" s="20" t="s">
        <v>406</v>
      </c>
    </row>
    <row r="139" spans="1:12" x14ac:dyDescent="0.25">
      <c r="A139" s="21" t="s">
        <v>407</v>
      </c>
      <c r="B139" s="22">
        <v>95</v>
      </c>
      <c r="C139" s="23">
        <v>95</v>
      </c>
      <c r="D139" s="22">
        <v>50</v>
      </c>
      <c r="E139" s="23">
        <v>50</v>
      </c>
      <c r="F139" s="20" t="s">
        <v>124</v>
      </c>
      <c r="G139" s="15">
        <f>(C139-E139)/C139</f>
        <v>0.47368421052631576</v>
      </c>
    </row>
    <row r="140" spans="1:12" x14ac:dyDescent="0.25">
      <c r="A140" s="24" t="s">
        <v>408</v>
      </c>
      <c r="B140" s="25">
        <v>100</v>
      </c>
      <c r="C140" s="26">
        <v>100</v>
      </c>
      <c r="D140" s="25">
        <v>70</v>
      </c>
      <c r="E140" s="26">
        <v>70</v>
      </c>
      <c r="F140" s="20" t="s">
        <v>124</v>
      </c>
      <c r="G140" s="15">
        <f t="shared" ref="G140:G156" si="0">(C140-E140)/C140</f>
        <v>0.3</v>
      </c>
    </row>
    <row r="141" spans="1:12" x14ac:dyDescent="0.25">
      <c r="A141" s="24" t="s">
        <v>409</v>
      </c>
      <c r="B141" s="25">
        <v>95</v>
      </c>
      <c r="C141" s="26">
        <v>95</v>
      </c>
      <c r="D141" s="25">
        <v>50</v>
      </c>
      <c r="E141" s="26">
        <v>50</v>
      </c>
      <c r="F141" s="20" t="s">
        <v>124</v>
      </c>
      <c r="G141" s="15">
        <f t="shared" si="0"/>
        <v>0.47368421052631576</v>
      </c>
    </row>
    <row r="142" spans="1:12" x14ac:dyDescent="0.25">
      <c r="A142" s="24" t="s">
        <v>410</v>
      </c>
      <c r="B142" s="25">
        <v>105</v>
      </c>
      <c r="C142" s="26">
        <v>105</v>
      </c>
      <c r="D142" s="25">
        <v>110</v>
      </c>
      <c r="E142" s="26">
        <v>110</v>
      </c>
      <c r="F142" s="27" t="s">
        <v>426</v>
      </c>
      <c r="G142" s="15">
        <f t="shared" si="0"/>
        <v>-4.7619047619047616E-2</v>
      </c>
    </row>
    <row r="143" spans="1:12" x14ac:dyDescent="0.25">
      <c r="A143" s="24" t="s">
        <v>411</v>
      </c>
      <c r="B143" s="25">
        <v>80</v>
      </c>
      <c r="C143" s="26">
        <v>80</v>
      </c>
      <c r="D143" s="25">
        <v>35</v>
      </c>
      <c r="E143" s="26">
        <v>35</v>
      </c>
      <c r="F143" s="20" t="s">
        <v>124</v>
      </c>
      <c r="G143" s="15">
        <f t="shared" si="0"/>
        <v>0.5625</v>
      </c>
    </row>
    <row r="144" spans="1:12" x14ac:dyDescent="0.25">
      <c r="A144" s="24" t="s">
        <v>412</v>
      </c>
      <c r="B144" s="25">
        <v>70</v>
      </c>
      <c r="C144" s="26">
        <v>70</v>
      </c>
      <c r="D144" s="25">
        <v>50</v>
      </c>
      <c r="E144" s="26">
        <v>50</v>
      </c>
      <c r="F144" s="20" t="s">
        <v>124</v>
      </c>
      <c r="G144" s="15">
        <f t="shared" si="0"/>
        <v>0.2857142857142857</v>
      </c>
    </row>
    <row r="145" spans="1:9" x14ac:dyDescent="0.25">
      <c r="A145" s="24" t="s">
        <v>413</v>
      </c>
      <c r="B145" s="25">
        <v>90</v>
      </c>
      <c r="C145" s="26">
        <v>90</v>
      </c>
      <c r="D145" s="25">
        <v>80</v>
      </c>
      <c r="E145" s="26">
        <v>80</v>
      </c>
      <c r="F145" s="20" t="s">
        <v>414</v>
      </c>
      <c r="G145" s="15">
        <f t="shared" si="0"/>
        <v>0.1111111111111111</v>
      </c>
    </row>
    <row r="146" spans="1:9" x14ac:dyDescent="0.25">
      <c r="A146" s="24" t="s">
        <v>415</v>
      </c>
      <c r="B146" s="25">
        <v>100</v>
      </c>
      <c r="C146" s="26">
        <v>100</v>
      </c>
      <c r="D146" s="25">
        <v>90</v>
      </c>
      <c r="E146" s="26">
        <v>90</v>
      </c>
      <c r="F146" s="20" t="s">
        <v>124</v>
      </c>
      <c r="G146" s="15">
        <f t="shared" si="0"/>
        <v>0.1</v>
      </c>
    </row>
    <row r="147" spans="1:9" x14ac:dyDescent="0.25">
      <c r="A147" s="24" t="s">
        <v>416</v>
      </c>
      <c r="B147" s="25">
        <v>80</v>
      </c>
      <c r="C147" s="26">
        <v>80</v>
      </c>
      <c r="D147" s="25">
        <v>40</v>
      </c>
      <c r="E147" s="26">
        <v>40</v>
      </c>
      <c r="F147" s="20" t="s">
        <v>124</v>
      </c>
      <c r="G147" s="15">
        <f t="shared" si="0"/>
        <v>0.5</v>
      </c>
    </row>
    <row r="148" spans="1:9" x14ac:dyDescent="0.25">
      <c r="A148" s="24" t="s">
        <v>417</v>
      </c>
      <c r="B148" s="25">
        <v>80</v>
      </c>
      <c r="C148" s="26">
        <v>80</v>
      </c>
      <c r="D148" s="25">
        <v>50</v>
      </c>
      <c r="E148" s="26">
        <v>50</v>
      </c>
      <c r="F148" s="20" t="s">
        <v>124</v>
      </c>
      <c r="G148" s="15">
        <f t="shared" si="0"/>
        <v>0.375</v>
      </c>
    </row>
    <row r="149" spans="1:9" x14ac:dyDescent="0.25">
      <c r="A149" s="24" t="s">
        <v>418</v>
      </c>
      <c r="B149" s="25">
        <v>90</v>
      </c>
      <c r="C149" s="26">
        <v>90</v>
      </c>
      <c r="D149" s="25">
        <v>80</v>
      </c>
      <c r="E149" s="26">
        <v>80</v>
      </c>
      <c r="F149" s="20" t="s">
        <v>414</v>
      </c>
      <c r="G149" s="15">
        <f t="shared" si="0"/>
        <v>0.1111111111111111</v>
      </c>
    </row>
    <row r="150" spans="1:9" x14ac:dyDescent="0.25">
      <c r="A150" s="24" t="s">
        <v>419</v>
      </c>
      <c r="B150" s="25">
        <v>95</v>
      </c>
      <c r="C150" s="26">
        <v>95</v>
      </c>
      <c r="D150" s="25">
        <v>90</v>
      </c>
      <c r="E150" s="26">
        <v>90</v>
      </c>
      <c r="F150" s="27" t="s">
        <v>426</v>
      </c>
      <c r="G150" s="15">
        <f t="shared" si="0"/>
        <v>5.2631578947368418E-2</v>
      </c>
    </row>
    <row r="151" spans="1:9" x14ac:dyDescent="0.25">
      <c r="A151" s="24" t="s">
        <v>420</v>
      </c>
      <c r="B151" s="25">
        <v>95</v>
      </c>
      <c r="C151" s="26">
        <v>95</v>
      </c>
      <c r="D151" s="25">
        <v>90</v>
      </c>
      <c r="E151" s="26">
        <v>90</v>
      </c>
      <c r="F151" s="27" t="s">
        <v>426</v>
      </c>
      <c r="G151" s="15">
        <f t="shared" si="0"/>
        <v>5.2631578947368418E-2</v>
      </c>
    </row>
    <row r="152" spans="1:9" x14ac:dyDescent="0.25">
      <c r="A152" s="24" t="s">
        <v>421</v>
      </c>
      <c r="B152" s="25">
        <v>80</v>
      </c>
      <c r="C152" s="26">
        <v>50</v>
      </c>
      <c r="D152" s="25">
        <v>30</v>
      </c>
      <c r="E152" s="26">
        <v>30</v>
      </c>
      <c r="F152" s="20" t="s">
        <v>123</v>
      </c>
      <c r="G152" s="15">
        <f>(C152-E152)/C152</f>
        <v>0.4</v>
      </c>
    </row>
    <row r="153" spans="1:9" x14ac:dyDescent="0.25">
      <c r="A153" s="24" t="s">
        <v>422</v>
      </c>
      <c r="B153" s="25">
        <v>90</v>
      </c>
      <c r="C153" s="26">
        <v>90</v>
      </c>
      <c r="D153" s="25">
        <v>70</v>
      </c>
      <c r="E153" s="26">
        <v>70</v>
      </c>
      <c r="F153" s="20" t="s">
        <v>120</v>
      </c>
      <c r="G153" s="15">
        <f t="shared" si="0"/>
        <v>0.22222222222222221</v>
      </c>
    </row>
    <row r="154" spans="1:9" x14ac:dyDescent="0.25">
      <c r="A154" s="24" t="s">
        <v>423</v>
      </c>
      <c r="B154" s="25">
        <v>95</v>
      </c>
      <c r="C154" s="26">
        <v>90</v>
      </c>
      <c r="D154" s="25">
        <v>80</v>
      </c>
      <c r="E154" s="26">
        <v>80</v>
      </c>
      <c r="F154" s="27" t="s">
        <v>426</v>
      </c>
      <c r="G154" s="15">
        <f t="shared" si="0"/>
        <v>0.1111111111111111</v>
      </c>
      <c r="I154" s="28"/>
    </row>
    <row r="155" spans="1:9" x14ac:dyDescent="0.25">
      <c r="A155" s="24" t="s">
        <v>424</v>
      </c>
      <c r="B155" s="25">
        <v>80</v>
      </c>
      <c r="C155" s="26">
        <v>65</v>
      </c>
      <c r="D155" s="25">
        <v>60</v>
      </c>
      <c r="E155" s="26">
        <v>30</v>
      </c>
      <c r="F155" s="20" t="s">
        <v>121</v>
      </c>
      <c r="G155" s="15">
        <f t="shared" si="0"/>
        <v>0.53846153846153844</v>
      </c>
    </row>
    <row r="156" spans="1:9" x14ac:dyDescent="0.25">
      <c r="A156" s="29" t="s">
        <v>425</v>
      </c>
      <c r="B156" s="30">
        <v>90</v>
      </c>
      <c r="C156" s="31">
        <v>90</v>
      </c>
      <c r="D156" s="30">
        <v>70</v>
      </c>
      <c r="E156" s="31">
        <v>70</v>
      </c>
      <c r="F156" s="20" t="s">
        <v>121</v>
      </c>
      <c r="G156" s="15">
        <f t="shared" si="0"/>
        <v>0.22222222222222221</v>
      </c>
    </row>
    <row r="157" spans="1:9" x14ac:dyDescent="0.25">
      <c r="A157" s="15"/>
      <c r="B157" s="15"/>
      <c r="C157" s="15"/>
      <c r="D157" s="15"/>
      <c r="E157" s="15"/>
      <c r="F157" s="15"/>
      <c r="G157" s="15"/>
    </row>
    <row r="158" spans="1:9" x14ac:dyDescent="0.25">
      <c r="A158" s="15"/>
      <c r="B158" s="15"/>
      <c r="C158" s="15"/>
      <c r="D158" s="15"/>
      <c r="E158" s="15"/>
      <c r="F158" s="15"/>
      <c r="G158" s="15"/>
    </row>
    <row r="159" spans="1:9" x14ac:dyDescent="0.25">
      <c r="A159" s="15" t="s">
        <v>124</v>
      </c>
      <c r="B159" s="15">
        <f>AVERAGEIF(F139:F156,A159,G139:G156)</f>
        <v>0.38382283834586467</v>
      </c>
      <c r="C159" s="15"/>
      <c r="D159" s="15"/>
      <c r="E159" s="15"/>
      <c r="F159" s="15"/>
      <c r="G159" s="15"/>
    </row>
    <row r="160" spans="1:9" x14ac:dyDescent="0.25">
      <c r="A160" s="15" t="s">
        <v>414</v>
      </c>
      <c r="B160" s="15">
        <f>AVERAGEIF(F139:F156,A160,G139:G156)</f>
        <v>0.1111111111111111</v>
      </c>
      <c r="C160" s="15"/>
      <c r="D160" s="15"/>
      <c r="E160" s="15"/>
      <c r="F160" s="15"/>
      <c r="G160" s="15"/>
    </row>
    <row r="161" spans="1:7" x14ac:dyDescent="0.25">
      <c r="A161" s="15" t="s">
        <v>123</v>
      </c>
      <c r="B161" s="15">
        <f>AVERAGEIF(F139:F156,A161,G139:G156)</f>
        <v>0.4</v>
      </c>
      <c r="C161" s="15"/>
      <c r="D161" s="15"/>
      <c r="E161" s="15"/>
      <c r="F161" s="15"/>
      <c r="G161" s="15"/>
    </row>
    <row r="162" spans="1:7" x14ac:dyDescent="0.25">
      <c r="A162" s="15" t="s">
        <v>120</v>
      </c>
      <c r="B162" s="15">
        <f>AVERAGEIF(F139:F156,A162,G139:G156)</f>
        <v>0.22222222222222221</v>
      </c>
      <c r="C162" s="15"/>
      <c r="D162" s="15"/>
      <c r="E162" s="15"/>
      <c r="F162" s="15"/>
      <c r="G162" s="15"/>
    </row>
    <row r="163" spans="1:7" x14ac:dyDescent="0.25">
      <c r="A163" s="15" t="s">
        <v>121</v>
      </c>
      <c r="B163" s="15">
        <f>AVERAGEIF(F139:F156,A163,G139:G156)</f>
        <v>0.38034188034188032</v>
      </c>
      <c r="C163" s="15"/>
      <c r="D163" s="15"/>
      <c r="E163" s="15"/>
      <c r="F163" s="15"/>
      <c r="G163" s="15"/>
    </row>
    <row r="165" spans="1:7" x14ac:dyDescent="0.25">
      <c r="A165" s="266" t="s">
        <v>165</v>
      </c>
      <c r="B165" s="266"/>
      <c r="C165" s="266"/>
      <c r="D165" s="266"/>
      <c r="E165" s="266"/>
    </row>
    <row r="166" spans="1:7" ht="15.75" thickBot="1" x14ac:dyDescent="0.3">
      <c r="A166" t="s">
        <v>166</v>
      </c>
      <c r="B166" s="8">
        <v>0.4</v>
      </c>
    </row>
    <row r="167" spans="1:7" ht="15.75" thickBot="1" x14ac:dyDescent="0.3">
      <c r="A167" t="s">
        <v>167</v>
      </c>
      <c r="B167" s="32">
        <f>(1+B166)^(1/(2020-2010))-1</f>
        <v>3.4219694129380196E-2</v>
      </c>
    </row>
    <row r="168" spans="1:7" x14ac:dyDescent="0.25">
      <c r="B168" s="33"/>
    </row>
    <row r="169" spans="1:7" x14ac:dyDescent="0.25">
      <c r="A169" s="266" t="s">
        <v>389</v>
      </c>
      <c r="B169" s="266"/>
    </row>
    <row r="170" spans="1:7" x14ac:dyDescent="0.25">
      <c r="A170" t="s">
        <v>390</v>
      </c>
      <c r="B170" s="34">
        <v>972.7</v>
      </c>
    </row>
    <row r="171" spans="1:7" ht="15.75" thickBot="1" x14ac:dyDescent="0.3">
      <c r="A171" t="s">
        <v>391</v>
      </c>
      <c r="B171" s="35">
        <f>400.9+53.5+276.5+255.7+63.5+462.5+B170+975.4+227.6+436.5</f>
        <v>4124.8</v>
      </c>
    </row>
    <row r="172" spans="1:7" ht="15.75" thickBot="1" x14ac:dyDescent="0.3">
      <c r="A172" t="s">
        <v>392</v>
      </c>
      <c r="B172" s="32">
        <f>B170/B171</f>
        <v>0.23581749418153608</v>
      </c>
    </row>
    <row r="173" spans="1:7" x14ac:dyDescent="0.25">
      <c r="B173" s="33"/>
    </row>
    <row r="174" spans="1:7" x14ac:dyDescent="0.25">
      <c r="A174" s="266" t="s">
        <v>172</v>
      </c>
      <c r="B174" s="266"/>
      <c r="C174" s="266"/>
      <c r="D174" s="266"/>
      <c r="E174" s="266"/>
    </row>
    <row r="175" spans="1:7" ht="15.75" thickBot="1" x14ac:dyDescent="0.3">
      <c r="A175" t="s">
        <v>398</v>
      </c>
      <c r="B175" s="33">
        <v>0.1246</v>
      </c>
    </row>
    <row r="176" spans="1:7" ht="15.75" thickBot="1" x14ac:dyDescent="0.3">
      <c r="A176" t="s">
        <v>394</v>
      </c>
      <c r="B176" s="32">
        <f>1-B175</f>
        <v>0.87539999999999996</v>
      </c>
    </row>
    <row r="178" spans="1:5" x14ac:dyDescent="0.25">
      <c r="A178" s="266" t="s">
        <v>168</v>
      </c>
      <c r="B178" s="266"/>
      <c r="C178" s="266"/>
      <c r="D178" s="266"/>
      <c r="E178" s="266"/>
    </row>
    <row r="179" spans="1:5" x14ac:dyDescent="0.25">
      <c r="A179" t="s">
        <v>396</v>
      </c>
      <c r="B179">
        <v>197000</v>
      </c>
    </row>
    <row r="180" spans="1:5" ht="15.75" thickBot="1" x14ac:dyDescent="0.3">
      <c r="A180" t="s">
        <v>397</v>
      </c>
      <c r="B180">
        <v>175000</v>
      </c>
    </row>
    <row r="181" spans="1:5" ht="15.75" thickBot="1" x14ac:dyDescent="0.3">
      <c r="A181" t="s">
        <v>169</v>
      </c>
      <c r="B181" s="7">
        <f>B179/B180</f>
        <v>1.1257142857142857</v>
      </c>
    </row>
    <row r="183" spans="1:5" x14ac:dyDescent="0.25">
      <c r="A183" s="266" t="s">
        <v>170</v>
      </c>
      <c r="B183" s="266"/>
      <c r="C183" s="266"/>
      <c r="D183" s="266"/>
      <c r="E183" s="266"/>
    </row>
    <row r="184" spans="1:5" x14ac:dyDescent="0.25">
      <c r="A184" t="s">
        <v>496</v>
      </c>
      <c r="B184" s="39">
        <v>1.2E-2</v>
      </c>
    </row>
    <row r="185" spans="1:5" x14ac:dyDescent="0.25">
      <c r="A185" t="s">
        <v>497</v>
      </c>
      <c r="B185" s="39">
        <v>2.4E-2</v>
      </c>
    </row>
    <row r="186" spans="1:5" x14ac:dyDescent="0.25">
      <c r="A186" t="s">
        <v>498</v>
      </c>
      <c r="B186">
        <f>2050-2018+1</f>
        <v>33</v>
      </c>
    </row>
    <row r="187" spans="1:5" x14ac:dyDescent="0.25">
      <c r="A187" t="s">
        <v>499</v>
      </c>
      <c r="B187" s="6">
        <f>(1-B184)^B186</f>
        <v>0.67139665221009714</v>
      </c>
    </row>
    <row r="188" spans="1:5" ht="15.75" thickBot="1" x14ac:dyDescent="0.3">
      <c r="A188" t="s">
        <v>500</v>
      </c>
      <c r="B188" s="6">
        <f>(1-B185)^B186</f>
        <v>0.44858421050781644</v>
      </c>
    </row>
    <row r="189" spans="1:5" ht="15.75" thickBot="1" x14ac:dyDescent="0.3">
      <c r="A189" t="s">
        <v>501</v>
      </c>
      <c r="B189" s="7">
        <f>(B187-B188)/B187</f>
        <v>0.33186409400289502</v>
      </c>
    </row>
    <row r="191" spans="1:5" x14ac:dyDescent="0.25">
      <c r="A191" s="266" t="s">
        <v>182</v>
      </c>
      <c r="B191" s="266"/>
      <c r="C191" s="266"/>
      <c r="D191" s="266"/>
      <c r="E191" s="266"/>
    </row>
    <row r="192" spans="1:5" x14ac:dyDescent="0.25">
      <c r="A192" s="11" t="s">
        <v>174</v>
      </c>
      <c r="B192" s="11" t="s">
        <v>175</v>
      </c>
      <c r="C192" s="11"/>
    </row>
    <row r="193" spans="1:9" x14ac:dyDescent="0.25">
      <c r="A193" t="s">
        <v>176</v>
      </c>
      <c r="B193" s="12">
        <v>15277777.777777778</v>
      </c>
      <c r="C193" t="s">
        <v>177</v>
      </c>
    </row>
    <row r="194" spans="1:9" x14ac:dyDescent="0.25">
      <c r="A194" t="s">
        <v>178</v>
      </c>
      <c r="B194" s="12">
        <f>3.4*10^6</f>
        <v>3400000</v>
      </c>
      <c r="C194" s="36"/>
    </row>
    <row r="195" spans="1:9" x14ac:dyDescent="0.25">
      <c r="A195" t="s">
        <v>179</v>
      </c>
      <c r="B195">
        <v>2</v>
      </c>
    </row>
    <row r="196" spans="1:9" ht="15.75" thickBot="1" x14ac:dyDescent="0.3">
      <c r="A196" t="s">
        <v>180</v>
      </c>
      <c r="B196" s="12">
        <f>B195*B194</f>
        <v>6800000</v>
      </c>
    </row>
    <row r="197" spans="1:9" ht="15.75" thickBot="1" x14ac:dyDescent="0.3">
      <c r="A197" t="s">
        <v>181</v>
      </c>
      <c r="B197" s="7">
        <f>B196/B193</f>
        <v>0.44509090909090909</v>
      </c>
    </row>
    <row r="199" spans="1:9" x14ac:dyDescent="0.25">
      <c r="A199" s="69" t="s">
        <v>1225</v>
      </c>
    </row>
    <row r="201" spans="1:9" x14ac:dyDescent="0.25">
      <c r="A201" s="70" t="s">
        <v>1246</v>
      </c>
      <c r="B201" s="268" t="s">
        <v>1229</v>
      </c>
      <c r="C201" s="268"/>
      <c r="D201" s="268"/>
      <c r="E201" s="268"/>
      <c r="F201" s="268"/>
      <c r="G201" s="268"/>
      <c r="H201" s="268"/>
      <c r="I201" s="268"/>
    </row>
    <row r="202" spans="1:9" x14ac:dyDescent="0.25">
      <c r="A202" s="37" t="s">
        <v>1230</v>
      </c>
      <c r="B202" s="37" t="s">
        <v>1231</v>
      </c>
      <c r="C202" s="37" t="s">
        <v>1232</v>
      </c>
      <c r="D202" s="37" t="s">
        <v>1233</v>
      </c>
      <c r="E202" s="37" t="s">
        <v>587</v>
      </c>
      <c r="F202" s="37" t="s">
        <v>86</v>
      </c>
      <c r="G202" s="37" t="s">
        <v>1234</v>
      </c>
      <c r="H202" s="37" t="s">
        <v>1235</v>
      </c>
      <c r="I202" s="37" t="s">
        <v>1236</v>
      </c>
    </row>
    <row r="203" spans="1:9" x14ac:dyDescent="0.25">
      <c r="A203" s="37" t="s">
        <v>1237</v>
      </c>
      <c r="B203">
        <v>0</v>
      </c>
      <c r="C203">
        <v>6</v>
      </c>
      <c r="D203">
        <v>9</v>
      </c>
      <c r="E203">
        <v>25</v>
      </c>
      <c r="F203">
        <v>21</v>
      </c>
      <c r="G203">
        <v>215</v>
      </c>
      <c r="H203">
        <v>81</v>
      </c>
      <c r="I203">
        <v>134</v>
      </c>
    </row>
    <row r="204" spans="1:9" x14ac:dyDescent="0.25">
      <c r="A204" s="37" t="s">
        <v>1238</v>
      </c>
      <c r="B204">
        <v>4</v>
      </c>
      <c r="C204">
        <v>3</v>
      </c>
      <c r="D204">
        <v>15</v>
      </c>
      <c r="E204">
        <v>40</v>
      </c>
      <c r="F204">
        <v>43</v>
      </c>
      <c r="G204">
        <v>163</v>
      </c>
      <c r="H204">
        <v>56</v>
      </c>
      <c r="I204">
        <v>94</v>
      </c>
    </row>
    <row r="205" spans="1:9" ht="15.75" thickBot="1" x14ac:dyDescent="0.3">
      <c r="A205" s="37" t="s">
        <v>1239</v>
      </c>
      <c r="B205">
        <f>B204-B203</f>
        <v>4</v>
      </c>
      <c r="C205">
        <f t="shared" ref="C205:I205" si="1">C204-C203</f>
        <v>-3</v>
      </c>
      <c r="D205">
        <f t="shared" si="1"/>
        <v>6</v>
      </c>
      <c r="E205">
        <f t="shared" si="1"/>
        <v>15</v>
      </c>
      <c r="F205">
        <f t="shared" si="1"/>
        <v>22</v>
      </c>
      <c r="G205">
        <f t="shared" si="1"/>
        <v>-52</v>
      </c>
      <c r="H205">
        <f t="shared" si="1"/>
        <v>-25</v>
      </c>
      <c r="I205">
        <f t="shared" si="1"/>
        <v>-40</v>
      </c>
    </row>
    <row r="206" spans="1:9" ht="15.75" thickBot="1" x14ac:dyDescent="0.3">
      <c r="A206" t="s">
        <v>1240</v>
      </c>
      <c r="B206" s="7">
        <v>-0.33</v>
      </c>
    </row>
    <row r="207" spans="1:9" ht="15.75" thickBot="1" x14ac:dyDescent="0.3">
      <c r="A207" t="s">
        <v>1241</v>
      </c>
      <c r="B207" s="7">
        <f>I205/I203</f>
        <v>-0.29850746268656714</v>
      </c>
    </row>
    <row r="209" spans="1:9" x14ac:dyDescent="0.25">
      <c r="A209" s="70" t="s">
        <v>1247</v>
      </c>
      <c r="B209" s="268" t="s">
        <v>1229</v>
      </c>
      <c r="C209" s="268"/>
      <c r="D209" s="268"/>
      <c r="E209" s="268"/>
      <c r="F209" s="268"/>
      <c r="G209" s="268"/>
      <c r="H209" s="268"/>
      <c r="I209" s="268"/>
    </row>
    <row r="210" spans="1:9" x14ac:dyDescent="0.25">
      <c r="A210" s="37" t="s">
        <v>1230</v>
      </c>
      <c r="B210" s="37" t="s">
        <v>1231</v>
      </c>
      <c r="C210" s="37" t="s">
        <v>1232</v>
      </c>
      <c r="D210" s="37" t="s">
        <v>1233</v>
      </c>
      <c r="E210" s="37" t="s">
        <v>587</v>
      </c>
      <c r="F210" s="37" t="s">
        <v>86</v>
      </c>
      <c r="G210" s="37" t="s">
        <v>1234</v>
      </c>
      <c r="H210" s="37" t="s">
        <v>1235</v>
      </c>
      <c r="I210" s="37" t="s">
        <v>1236</v>
      </c>
    </row>
    <row r="211" spans="1:9" x14ac:dyDescent="0.25">
      <c r="A211" s="37" t="s">
        <v>1237</v>
      </c>
      <c r="B211">
        <v>0</v>
      </c>
      <c r="C211">
        <v>17</v>
      </c>
      <c r="D211">
        <v>18</v>
      </c>
      <c r="E211">
        <v>22</v>
      </c>
      <c r="F211">
        <v>12</v>
      </c>
      <c r="G211">
        <v>73</v>
      </c>
      <c r="H211">
        <v>21</v>
      </c>
      <c r="I211">
        <v>21</v>
      </c>
    </row>
    <row r="212" spans="1:9" x14ac:dyDescent="0.25">
      <c r="A212" s="37" t="s">
        <v>1238</v>
      </c>
      <c r="B212">
        <v>0</v>
      </c>
      <c r="C212">
        <v>15</v>
      </c>
      <c r="D212">
        <v>22</v>
      </c>
      <c r="E212">
        <v>39</v>
      </c>
      <c r="F212">
        <v>23</v>
      </c>
      <c r="G212">
        <v>51</v>
      </c>
      <c r="H212">
        <v>17</v>
      </c>
      <c r="I212">
        <v>19</v>
      </c>
    </row>
    <row r="213" spans="1:9" ht="15.75" thickBot="1" x14ac:dyDescent="0.3">
      <c r="A213" s="37" t="s">
        <v>1239</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75" thickBot="1" x14ac:dyDescent="0.3">
      <c r="A214" t="s">
        <v>1240</v>
      </c>
      <c r="B214" s="7">
        <f>SUM(G213:H213)/SUM(G211:H211)</f>
        <v>-0.27659574468085107</v>
      </c>
    </row>
    <row r="215" spans="1:9" ht="15.75" thickBot="1" x14ac:dyDescent="0.3">
      <c r="A215" t="s">
        <v>1241</v>
      </c>
      <c r="B215" s="7">
        <f>I213/I211</f>
        <v>-9.5238095238095233E-2</v>
      </c>
    </row>
    <row r="217" spans="1:9" x14ac:dyDescent="0.25">
      <c r="A217" s="70" t="s">
        <v>1248</v>
      </c>
      <c r="B217" s="268" t="s">
        <v>1229</v>
      </c>
      <c r="C217" s="268"/>
      <c r="D217" s="268"/>
      <c r="E217" s="268"/>
    </row>
    <row r="218" spans="1:9" x14ac:dyDescent="0.25">
      <c r="A218" s="37" t="s">
        <v>1230</v>
      </c>
      <c r="B218" s="37" t="s">
        <v>1242</v>
      </c>
      <c r="C218" s="37" t="s">
        <v>1243</v>
      </c>
      <c r="D218" s="37" t="s">
        <v>1244</v>
      </c>
      <c r="E218" s="37" t="s">
        <v>86</v>
      </c>
    </row>
    <row r="219" spans="1:9" x14ac:dyDescent="0.25">
      <c r="A219" s="37" t="s">
        <v>1237</v>
      </c>
      <c r="B219">
        <v>112</v>
      </c>
      <c r="C219">
        <v>16</v>
      </c>
      <c r="D219">
        <v>9</v>
      </c>
      <c r="E219">
        <v>134</v>
      </c>
    </row>
    <row r="220" spans="1:9" x14ac:dyDescent="0.25">
      <c r="A220" s="37" t="s">
        <v>1238</v>
      </c>
      <c r="B220">
        <v>87</v>
      </c>
      <c r="C220">
        <v>17</v>
      </c>
      <c r="D220">
        <v>9</v>
      </c>
      <c r="E220">
        <v>151</v>
      </c>
    </row>
    <row r="221" spans="1:9" ht="15.75" thickBot="1" x14ac:dyDescent="0.3">
      <c r="A221" s="37" t="s">
        <v>1239</v>
      </c>
      <c r="B221">
        <f>B220-B219</f>
        <v>-25</v>
      </c>
      <c r="C221">
        <f t="shared" ref="C221:E221" si="9">C220-C219</f>
        <v>1</v>
      </c>
      <c r="D221">
        <f t="shared" si="9"/>
        <v>0</v>
      </c>
      <c r="E221">
        <f t="shared" si="9"/>
        <v>17</v>
      </c>
    </row>
    <row r="222" spans="1:9" ht="15.75" thickBot="1" x14ac:dyDescent="0.3">
      <c r="A222" t="s">
        <v>1245</v>
      </c>
      <c r="B222" s="7">
        <f>B221/B219</f>
        <v>-0.22321428571428573</v>
      </c>
    </row>
  </sheetData>
  <mergeCells count="23">
    <mergeCell ref="B201:I201"/>
    <mergeCell ref="B217:E217"/>
    <mergeCell ref="B209:I209"/>
    <mergeCell ref="B136:E136"/>
    <mergeCell ref="B137:C137"/>
    <mergeCell ref="D137:E137"/>
    <mergeCell ref="A191:E191"/>
    <mergeCell ref="A165:E165"/>
    <mergeCell ref="A178:E178"/>
    <mergeCell ref="A183:E183"/>
    <mergeCell ref="A174:E174"/>
    <mergeCell ref="A169:B169"/>
    <mergeCell ref="A1:E1"/>
    <mergeCell ref="A2:E2"/>
    <mergeCell ref="A21:E21"/>
    <mergeCell ref="A40:E40"/>
    <mergeCell ref="A60:E60"/>
    <mergeCell ref="A134:E134"/>
    <mergeCell ref="A89:E89"/>
    <mergeCell ref="A98:E98"/>
    <mergeCell ref="A113:E113"/>
    <mergeCell ref="A109:E109"/>
    <mergeCell ref="A124:E124"/>
  </mergeCells>
  <pageMargins left="0.7" right="0.7" top="0.75" bottom="0.75" header="0.3" footer="0.3"/>
  <pageSetup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56C5FE-6BCF-450E-86E6-D1353BD7C77B}">
  <sheetPr filterMode="1">
    <tabColor rgb="FFFFCCFF"/>
  </sheetPr>
  <dimension ref="A1:AL5911"/>
  <sheetViews>
    <sheetView workbookViewId="0">
      <selection sqref="A1:AL5911"/>
    </sheetView>
  </sheetViews>
  <sheetFormatPr defaultRowHeight="15" x14ac:dyDescent="0.25"/>
  <cols>
    <col min="6" max="35" width="9.140625" customWidth="1"/>
  </cols>
  <sheetData>
    <row r="1" spans="1:38" x14ac:dyDescent="0.25">
      <c r="A1" s="122" t="s">
        <v>2081</v>
      </c>
      <c r="B1" s="122" t="s">
        <v>2082</v>
      </c>
      <c r="C1" s="122" t="s">
        <v>2083</v>
      </c>
      <c r="D1" s="122" t="s">
        <v>2084</v>
      </c>
      <c r="E1" s="122" t="s">
        <v>2085</v>
      </c>
      <c r="F1" s="122" t="s">
        <v>2086</v>
      </c>
      <c r="G1" s="122" t="s">
        <v>2087</v>
      </c>
      <c r="H1" s="122" t="s">
        <v>2088</v>
      </c>
      <c r="I1" s="122" t="s">
        <v>2089</v>
      </c>
      <c r="J1" s="122" t="s">
        <v>2090</v>
      </c>
      <c r="K1" s="122" t="s">
        <v>2091</v>
      </c>
      <c r="L1" s="122" t="s">
        <v>2092</v>
      </c>
      <c r="M1" s="122" t="s">
        <v>2093</v>
      </c>
      <c r="N1" s="122" t="s">
        <v>2094</v>
      </c>
      <c r="O1" s="122" t="s">
        <v>2095</v>
      </c>
      <c r="P1" s="122" t="s">
        <v>2096</v>
      </c>
      <c r="Q1" s="122" t="s">
        <v>2097</v>
      </c>
      <c r="R1" s="122" t="s">
        <v>2098</v>
      </c>
      <c r="S1" s="122" t="s">
        <v>2099</v>
      </c>
      <c r="T1" s="122" t="s">
        <v>2100</v>
      </c>
      <c r="U1" s="122" t="s">
        <v>2101</v>
      </c>
      <c r="V1" s="122" t="s">
        <v>2102</v>
      </c>
      <c r="W1" s="122" t="s">
        <v>2103</v>
      </c>
      <c r="X1" s="122" t="s">
        <v>2104</v>
      </c>
      <c r="Y1" s="122" t="s">
        <v>2105</v>
      </c>
      <c r="Z1" s="122" t="s">
        <v>2106</v>
      </c>
      <c r="AA1" s="122" t="s">
        <v>2107</v>
      </c>
      <c r="AB1" s="122" t="s">
        <v>2108</v>
      </c>
      <c r="AC1" s="122" t="s">
        <v>2109</v>
      </c>
      <c r="AD1" s="122" t="s">
        <v>2110</v>
      </c>
      <c r="AE1" s="122" t="s">
        <v>2111</v>
      </c>
      <c r="AF1" s="122" t="s">
        <v>2112</v>
      </c>
      <c r="AG1" s="122" t="s">
        <v>2113</v>
      </c>
      <c r="AH1" s="122" t="s">
        <v>2114</v>
      </c>
      <c r="AI1" s="122" t="s">
        <v>2115</v>
      </c>
      <c r="AJ1" s="122" t="s">
        <v>2116</v>
      </c>
      <c r="AK1" s="122" t="s">
        <v>2117</v>
      </c>
      <c r="AL1" s="122" t="s">
        <v>2118</v>
      </c>
    </row>
    <row r="2" spans="1:38" hidden="1" x14ac:dyDescent="0.25">
      <c r="A2" s="122" t="s">
        <v>1997</v>
      </c>
      <c r="B2" s="122">
        <v>1</v>
      </c>
      <c r="C2" s="122" t="s">
        <v>2119</v>
      </c>
      <c r="D2" s="122" t="s">
        <v>2120</v>
      </c>
      <c r="E2" s="122">
        <v>1</v>
      </c>
      <c r="F2" s="122">
        <v>8.4366485110314002</v>
      </c>
      <c r="G2" s="122">
        <v>7.3021570764022004</v>
      </c>
      <c r="H2" s="122">
        <v>7.0455019356511999</v>
      </c>
      <c r="I2" s="122">
        <v>8.0369692067305003</v>
      </c>
      <c r="J2" s="122">
        <v>7.6863021949516002</v>
      </c>
      <c r="K2" s="122">
        <v>8.6380304413803</v>
      </c>
      <c r="L2" s="122">
        <v>8.9438211006572992</v>
      </c>
      <c r="M2" s="122">
        <v>9.4473364512292992</v>
      </c>
      <c r="N2" s="122">
        <v>10.006218616492101</v>
      </c>
      <c r="O2" s="122">
        <v>11.004271489909501</v>
      </c>
      <c r="P2" s="122">
        <v>11.630502429655801</v>
      </c>
      <c r="Q2" s="122">
        <v>11.211351961617799</v>
      </c>
      <c r="R2" s="122">
        <v>11.366811869566</v>
      </c>
      <c r="S2" s="122">
        <v>11.6184762867867</v>
      </c>
      <c r="T2" s="122">
        <v>14.318389048092101</v>
      </c>
      <c r="U2" s="122">
        <v>14.6006140435661</v>
      </c>
      <c r="V2" s="122">
        <v>14.4797935823805</v>
      </c>
      <c r="W2" s="122">
        <v>13.659974010429501</v>
      </c>
      <c r="X2" s="122">
        <v>12.0791262998408</v>
      </c>
      <c r="Y2" s="122">
        <v>10.8228522272313</v>
      </c>
      <c r="Z2" s="122">
        <v>10.1984251090896</v>
      </c>
      <c r="AA2" s="122">
        <v>8.7459865818509002</v>
      </c>
      <c r="AB2" s="122">
        <v>8.3269921633386002</v>
      </c>
      <c r="AC2" s="122">
        <v>7.4883576426477996</v>
      </c>
      <c r="AD2" s="122">
        <v>8.2487927519274002</v>
      </c>
      <c r="AE2" s="122">
        <v>7.8025821881531998</v>
      </c>
      <c r="AF2" s="122">
        <v>7.4959213597373999</v>
      </c>
      <c r="AG2" s="122">
        <v>7.7412516023646996</v>
      </c>
      <c r="AH2" s="122">
        <v>7.2385433092867997</v>
      </c>
      <c r="AI2" s="122">
        <v>7.5558657566027998</v>
      </c>
      <c r="AJ2" s="122">
        <v>7.8975117979656</v>
      </c>
      <c r="AK2" s="122">
        <v>9.4589170705986998</v>
      </c>
      <c r="AL2" s="122">
        <v>0</v>
      </c>
    </row>
    <row r="3" spans="1:38" hidden="1" x14ac:dyDescent="0.25">
      <c r="A3" s="122" t="s">
        <v>1997</v>
      </c>
      <c r="B3" s="122">
        <v>1</v>
      </c>
      <c r="C3" s="122" t="s">
        <v>2119</v>
      </c>
      <c r="D3" s="122" t="s">
        <v>2121</v>
      </c>
      <c r="E3" s="122">
        <v>1</v>
      </c>
      <c r="F3" s="122">
        <v>26.732474663902298</v>
      </c>
      <c r="G3" s="122">
        <v>26.574694609261801</v>
      </c>
      <c r="H3" s="122">
        <v>27.614154472908002</v>
      </c>
      <c r="I3" s="122">
        <v>27.9411012221343</v>
      </c>
      <c r="J3" s="122">
        <v>29.6044832134045</v>
      </c>
      <c r="K3" s="122">
        <v>31.248849119789799</v>
      </c>
      <c r="L3" s="122">
        <v>30.4980152686168</v>
      </c>
      <c r="M3" s="122">
        <v>29.986608599204001</v>
      </c>
      <c r="N3" s="122">
        <v>31.668616230631301</v>
      </c>
      <c r="O3" s="122">
        <v>31.850968716247301</v>
      </c>
      <c r="P3" s="122">
        <v>32.602054607442</v>
      </c>
      <c r="Q3" s="122">
        <v>30.699402132419301</v>
      </c>
      <c r="R3" s="122">
        <v>32.087356354320399</v>
      </c>
      <c r="S3" s="122">
        <v>31.888919445964198</v>
      </c>
      <c r="T3" s="122">
        <v>32.588098944822299</v>
      </c>
      <c r="U3" s="122">
        <v>32.808941966900399</v>
      </c>
      <c r="V3" s="122">
        <v>32.874211407389403</v>
      </c>
      <c r="W3" s="122">
        <v>33.7657007265693</v>
      </c>
      <c r="X3" s="122">
        <v>31.040022950094301</v>
      </c>
      <c r="Y3" s="122">
        <v>29.902911905398501</v>
      </c>
      <c r="Z3" s="122">
        <v>31.028162393416</v>
      </c>
      <c r="AA3" s="122">
        <v>30.744824045454699</v>
      </c>
      <c r="AB3" s="122">
        <v>30.4017523990453</v>
      </c>
      <c r="AC3" s="122">
        <v>29.943723899765999</v>
      </c>
      <c r="AD3" s="122">
        <v>30.6092270358943</v>
      </c>
      <c r="AE3" s="122">
        <v>31.204212468657602</v>
      </c>
      <c r="AF3" s="122">
        <v>33.086301486942197</v>
      </c>
      <c r="AG3" s="122">
        <v>32.106436851074101</v>
      </c>
      <c r="AH3" s="122">
        <v>32.272798599879799</v>
      </c>
      <c r="AI3" s="122">
        <v>32.715120930275603</v>
      </c>
      <c r="AJ3" s="122">
        <v>32.8027128288307</v>
      </c>
      <c r="AK3" s="122">
        <v>37.244616260079901</v>
      </c>
      <c r="AL3" s="122">
        <v>0</v>
      </c>
    </row>
    <row r="4" spans="1:38" hidden="1" x14ac:dyDescent="0.25">
      <c r="A4" s="122" t="s">
        <v>1997</v>
      </c>
      <c r="B4" s="122">
        <v>1</v>
      </c>
      <c r="C4" s="122" t="s">
        <v>2119</v>
      </c>
      <c r="D4" s="122" t="s">
        <v>2122</v>
      </c>
      <c r="E4" s="122">
        <v>1</v>
      </c>
      <c r="F4" s="122">
        <v>16.5840201809647</v>
      </c>
      <c r="G4" s="122">
        <v>16.474639157436499</v>
      </c>
      <c r="H4" s="122">
        <v>16.828507915941</v>
      </c>
      <c r="I4" s="122">
        <v>17.314371237285702</v>
      </c>
      <c r="J4" s="122">
        <v>18.313245801842498</v>
      </c>
      <c r="K4" s="122">
        <v>18.726521485368</v>
      </c>
      <c r="L4" s="122">
        <v>19.071859138248399</v>
      </c>
      <c r="M4" s="122">
        <v>19.650516427473299</v>
      </c>
      <c r="N4" s="122">
        <v>19.9328888480537</v>
      </c>
      <c r="O4" s="122">
        <v>21.0438691384362</v>
      </c>
      <c r="P4" s="122">
        <v>21.214600506770001</v>
      </c>
      <c r="Q4" s="122">
        <v>19.745605931309601</v>
      </c>
      <c r="R4" s="122">
        <v>19.607644139464501</v>
      </c>
      <c r="S4" s="122">
        <v>20.088356876886099</v>
      </c>
      <c r="T4" s="122">
        <v>19.685363850809001</v>
      </c>
      <c r="U4" s="122">
        <v>20.097481621118899</v>
      </c>
      <c r="V4" s="122">
        <v>20.265206021717301</v>
      </c>
      <c r="W4" s="122">
        <v>20.556772875356199</v>
      </c>
      <c r="X4" s="122">
        <v>19.319296495928999</v>
      </c>
      <c r="Y4" s="122">
        <v>18.875746677173499</v>
      </c>
      <c r="Z4" s="122">
        <v>19.180046373723901</v>
      </c>
      <c r="AA4" s="122">
        <v>18.681620484445101</v>
      </c>
      <c r="AB4" s="122">
        <v>18.7756710629731</v>
      </c>
      <c r="AC4" s="122">
        <v>18.326732161581599</v>
      </c>
      <c r="AD4" s="122">
        <v>19.0811901150689</v>
      </c>
      <c r="AE4" s="122">
        <v>18.4873017725448</v>
      </c>
      <c r="AF4" s="122">
        <v>19.259409415866699</v>
      </c>
      <c r="AG4" s="122">
        <v>19.429899777726799</v>
      </c>
      <c r="AH4" s="122">
        <v>19.646909937828699</v>
      </c>
      <c r="AI4" s="122">
        <v>19.712181646199401</v>
      </c>
      <c r="AJ4" s="122">
        <v>18.611104654449498</v>
      </c>
      <c r="AK4" s="122">
        <v>19.873555508828201</v>
      </c>
      <c r="AL4" s="122">
        <v>0</v>
      </c>
    </row>
    <row r="5" spans="1:38" hidden="1" x14ac:dyDescent="0.25">
      <c r="A5" s="122" t="s">
        <v>1997</v>
      </c>
      <c r="B5" s="122">
        <v>1</v>
      </c>
      <c r="C5" s="122" t="s">
        <v>2119</v>
      </c>
      <c r="D5" s="122" t="s">
        <v>2123</v>
      </c>
      <c r="E5" s="122">
        <v>1</v>
      </c>
      <c r="F5" s="122">
        <v>22.8606532013318</v>
      </c>
      <c r="G5" s="122">
        <v>22.9256046996111</v>
      </c>
      <c r="H5" s="122">
        <v>23.7653428803556</v>
      </c>
      <c r="I5" s="122">
        <v>25.097988013225301</v>
      </c>
      <c r="J5" s="122">
        <v>26.056034405351301</v>
      </c>
      <c r="K5" s="122">
        <v>26.5511275764521</v>
      </c>
      <c r="L5" s="122">
        <v>28.207223112779001</v>
      </c>
      <c r="M5" s="122">
        <v>29.8169525309692</v>
      </c>
      <c r="N5" s="122">
        <v>30.529262739938002</v>
      </c>
      <c r="O5" s="122">
        <v>32.3759869305769</v>
      </c>
      <c r="P5" s="122">
        <v>32.810042635789799</v>
      </c>
      <c r="Q5" s="122">
        <v>33.697190973457303</v>
      </c>
      <c r="R5" s="122">
        <v>34.940288066329501</v>
      </c>
      <c r="S5" s="122">
        <v>35.752755173416503</v>
      </c>
      <c r="T5" s="122">
        <v>36.084295986332002</v>
      </c>
      <c r="U5" s="122">
        <v>37.490654726556102</v>
      </c>
      <c r="V5" s="122">
        <v>38.042645995838903</v>
      </c>
      <c r="W5" s="122">
        <v>37.509439805357701</v>
      </c>
      <c r="X5" s="122">
        <v>34.7829873846784</v>
      </c>
      <c r="Y5" s="122">
        <v>32.034821318107902</v>
      </c>
      <c r="Z5" s="122">
        <v>34.388158148161899</v>
      </c>
      <c r="AA5" s="122">
        <v>33.937915670267799</v>
      </c>
      <c r="AB5" s="122">
        <v>33.401983272601498</v>
      </c>
      <c r="AC5" s="122">
        <v>32.810088684397101</v>
      </c>
      <c r="AD5" s="122">
        <v>34.148690583697999</v>
      </c>
      <c r="AE5" s="122">
        <v>34.872878864922797</v>
      </c>
      <c r="AF5" s="122">
        <v>35.8849740292696</v>
      </c>
      <c r="AG5" s="122">
        <v>36.2386354375666</v>
      </c>
      <c r="AH5" s="122">
        <v>37.286797433268099</v>
      </c>
      <c r="AI5" s="122">
        <v>38.051516037508001</v>
      </c>
      <c r="AJ5" s="122">
        <v>34.552161731903396</v>
      </c>
      <c r="AK5" s="122">
        <v>38.853644908268201</v>
      </c>
      <c r="AL5" s="122">
        <v>0</v>
      </c>
    </row>
    <row r="6" spans="1:38" x14ac:dyDescent="0.25">
      <c r="A6" s="122" t="s">
        <v>1997</v>
      </c>
      <c r="B6" s="122">
        <v>1</v>
      </c>
      <c r="C6" s="122" t="s">
        <v>2119</v>
      </c>
      <c r="D6" s="122" t="s">
        <v>2124</v>
      </c>
      <c r="E6" s="122">
        <v>1</v>
      </c>
      <c r="F6" s="122">
        <v>175.63474035931819</v>
      </c>
      <c r="G6" s="122">
        <v>164.72164040426941</v>
      </c>
      <c r="H6" s="122">
        <v>175.80678937919359</v>
      </c>
      <c r="I6" s="122">
        <v>171.00062858759119</v>
      </c>
      <c r="J6" s="122">
        <v>176.65713028613851</v>
      </c>
      <c r="K6" s="122">
        <v>179.07494947830611</v>
      </c>
      <c r="L6" s="122">
        <v>183.740235402883</v>
      </c>
      <c r="M6" s="122">
        <v>181.09112310187439</v>
      </c>
      <c r="N6" s="122">
        <v>183.29652200588779</v>
      </c>
      <c r="O6" s="122">
        <v>188.53072438332671</v>
      </c>
      <c r="P6" s="122">
        <v>197.73892726211369</v>
      </c>
      <c r="Q6" s="122">
        <v>193.74181141928261</v>
      </c>
      <c r="R6" s="122">
        <v>203.51741206357741</v>
      </c>
      <c r="S6" s="122">
        <v>199.44218055863499</v>
      </c>
      <c r="T6" s="122">
        <v>205.74786113076419</v>
      </c>
      <c r="U6" s="122">
        <v>207.89693688303299</v>
      </c>
      <c r="V6" s="122">
        <v>207.44163340689451</v>
      </c>
      <c r="W6" s="122">
        <v>208.93808595595669</v>
      </c>
      <c r="X6" s="122">
        <v>192.8336016145349</v>
      </c>
      <c r="Y6" s="122">
        <v>184.3792159091895</v>
      </c>
      <c r="Z6" s="122">
        <v>176.71767893186981</v>
      </c>
      <c r="AA6" s="122">
        <v>172.3656303164033</v>
      </c>
      <c r="AB6" s="122">
        <v>170.38926112900651</v>
      </c>
      <c r="AC6" s="122">
        <v>170.0878590868445</v>
      </c>
      <c r="AD6" s="122">
        <v>172.89271620362589</v>
      </c>
      <c r="AE6" s="122">
        <v>174.68815143527809</v>
      </c>
      <c r="AF6" s="122">
        <v>182.95674476653059</v>
      </c>
      <c r="AG6" s="122">
        <v>187.59206796300921</v>
      </c>
      <c r="AH6" s="122">
        <v>189.0802527532872</v>
      </c>
      <c r="AI6" s="122">
        <v>190.67797369904471</v>
      </c>
      <c r="AJ6" s="122">
        <v>148.5020548554026</v>
      </c>
      <c r="AK6" s="122">
        <v>168.6060657370318</v>
      </c>
      <c r="AL6" s="122">
        <v>0</v>
      </c>
    </row>
    <row r="7" spans="1:38" hidden="1" x14ac:dyDescent="0.25">
      <c r="A7" s="122" t="s">
        <v>1997</v>
      </c>
      <c r="B7" s="122">
        <v>1</v>
      </c>
      <c r="C7" s="122" t="s">
        <v>2119</v>
      </c>
      <c r="D7" s="122" t="s">
        <v>474</v>
      </c>
      <c r="E7" s="122">
        <v>1</v>
      </c>
      <c r="F7" s="122">
        <v>18.306981929047101</v>
      </c>
      <c r="G7" s="122">
        <v>18.209766915944499</v>
      </c>
      <c r="H7" s="122">
        <v>18.9328539116797</v>
      </c>
      <c r="I7" s="122">
        <v>20.409526143800498</v>
      </c>
      <c r="J7" s="122">
        <v>20.7636884588137</v>
      </c>
      <c r="K7" s="122">
        <v>21.440583316937701</v>
      </c>
      <c r="L7" s="122">
        <v>22.0973512788098</v>
      </c>
      <c r="M7" s="122">
        <v>22.389796656916499</v>
      </c>
      <c r="N7" s="122">
        <v>23.717035051740101</v>
      </c>
      <c r="O7" s="122">
        <v>25.642862846509999</v>
      </c>
      <c r="P7" s="122">
        <v>25.935489284790499</v>
      </c>
      <c r="Q7" s="122">
        <v>27.074413060617399</v>
      </c>
      <c r="R7" s="122">
        <v>27.014823709942799</v>
      </c>
      <c r="S7" s="122">
        <v>25.607169951377902</v>
      </c>
      <c r="T7" s="122">
        <v>28.471870860348002</v>
      </c>
      <c r="U7" s="122">
        <v>28.958033051471102</v>
      </c>
      <c r="V7" s="122">
        <v>29.278523225999201</v>
      </c>
      <c r="W7" s="122">
        <v>29.625796612622</v>
      </c>
      <c r="X7" s="122">
        <v>28.636511515092401</v>
      </c>
      <c r="Y7" s="122">
        <v>27.048101931144501</v>
      </c>
      <c r="Z7" s="122">
        <v>27.108144525402601</v>
      </c>
      <c r="AA7" s="122">
        <v>26.730972301548199</v>
      </c>
      <c r="AB7" s="122">
        <v>26.494790587268302</v>
      </c>
      <c r="AC7" s="122">
        <v>26.479144180018299</v>
      </c>
      <c r="AD7" s="122">
        <v>27.960896673761798</v>
      </c>
      <c r="AE7" s="122">
        <v>27.724511841871401</v>
      </c>
      <c r="AF7" s="122">
        <v>28.631707448564999</v>
      </c>
      <c r="AG7" s="122">
        <v>29.0156821903375</v>
      </c>
      <c r="AH7" s="122">
        <v>29.8727722257929</v>
      </c>
      <c r="AI7" s="122">
        <v>30.321239504538799</v>
      </c>
      <c r="AJ7" s="122">
        <v>25.517100194730901</v>
      </c>
      <c r="AK7" s="122">
        <v>28.996258956158201</v>
      </c>
      <c r="AL7" s="122">
        <v>0</v>
      </c>
    </row>
    <row r="8" spans="1:38" hidden="1" x14ac:dyDescent="0.25">
      <c r="A8" s="122" t="s">
        <v>1997</v>
      </c>
      <c r="B8" s="122">
        <v>1</v>
      </c>
      <c r="C8" s="122" t="s">
        <v>2119</v>
      </c>
      <c r="D8" s="122" t="s">
        <v>2125</v>
      </c>
      <c r="E8" s="122">
        <v>1</v>
      </c>
      <c r="F8" s="122">
        <v>14.673273622378501</v>
      </c>
      <c r="G8" s="122">
        <v>14.422044766292601</v>
      </c>
      <c r="H8" s="122">
        <v>14.704407376555</v>
      </c>
      <c r="I8" s="122">
        <v>14.744444946555999</v>
      </c>
      <c r="J8" s="122">
        <v>14.675070232948199</v>
      </c>
      <c r="K8" s="122">
        <v>14.2842216249025</v>
      </c>
      <c r="L8" s="122">
        <v>14.7522726877097</v>
      </c>
      <c r="M8" s="122">
        <v>15.471745658862501</v>
      </c>
      <c r="N8" s="122">
        <v>15.461225319397601</v>
      </c>
      <c r="O8" s="122">
        <v>16.793720276821801</v>
      </c>
      <c r="P8" s="122">
        <v>16.741477203209801</v>
      </c>
      <c r="Q8" s="122">
        <v>16.885799448221402</v>
      </c>
      <c r="R8" s="122">
        <v>16.7122881720579</v>
      </c>
      <c r="S8" s="122">
        <v>18.0508870229637</v>
      </c>
      <c r="T8" s="122">
        <v>19.772396988376698</v>
      </c>
      <c r="U8" s="122">
        <v>18.0429707464031</v>
      </c>
      <c r="V8" s="122">
        <v>17.390895399101101</v>
      </c>
      <c r="W8" s="122">
        <v>17.3521678995027</v>
      </c>
      <c r="X8" s="122">
        <v>16.241067732206599</v>
      </c>
      <c r="Y8" s="122">
        <v>15.8817841378838</v>
      </c>
      <c r="Z8" s="122">
        <v>15.735941749814501</v>
      </c>
      <c r="AA8" s="122">
        <v>15.4788295021482</v>
      </c>
      <c r="AB8" s="122">
        <v>15.137791962866601</v>
      </c>
      <c r="AC8" s="122">
        <v>14.7031436036345</v>
      </c>
      <c r="AD8" s="122">
        <v>14.914338755997299</v>
      </c>
      <c r="AE8" s="122">
        <v>15.104922116757701</v>
      </c>
      <c r="AF8" s="122">
        <v>15.2775681308103</v>
      </c>
      <c r="AG8" s="122">
        <v>15.4319051597813</v>
      </c>
      <c r="AH8" s="122">
        <v>15.940496219823901</v>
      </c>
      <c r="AI8" s="122">
        <v>15.556098475776199</v>
      </c>
      <c r="AJ8" s="122">
        <v>13.2107523946445</v>
      </c>
      <c r="AK8" s="122">
        <v>14.610100855712799</v>
      </c>
      <c r="AL8" s="122">
        <v>0</v>
      </c>
    </row>
    <row r="9" spans="1:38" hidden="1" x14ac:dyDescent="0.25">
      <c r="A9" s="122" t="s">
        <v>1997</v>
      </c>
      <c r="B9" s="122">
        <v>1</v>
      </c>
      <c r="C9" s="122" t="s">
        <v>2119</v>
      </c>
      <c r="D9" s="122" t="s">
        <v>2126</v>
      </c>
      <c r="E9" s="122">
        <v>1</v>
      </c>
      <c r="F9" s="122">
        <v>1.7608504694445</v>
      </c>
      <c r="G9" s="122">
        <v>1.7525901776152</v>
      </c>
      <c r="H9" s="122">
        <v>1.7652286542988</v>
      </c>
      <c r="I9" s="122">
        <v>1.8313383382720001</v>
      </c>
      <c r="J9" s="122">
        <v>1.7484877341681999</v>
      </c>
      <c r="K9" s="122">
        <v>1.73923751648</v>
      </c>
      <c r="L9" s="122">
        <v>1.6808555383899</v>
      </c>
      <c r="M9" s="122">
        <v>1.7351960120953001</v>
      </c>
      <c r="N9" s="122">
        <v>1.6859179282064001</v>
      </c>
      <c r="O9" s="122">
        <v>1.744640003784</v>
      </c>
      <c r="P9" s="122">
        <v>1.773165733778</v>
      </c>
      <c r="Q9" s="122">
        <v>1.6381218978959</v>
      </c>
      <c r="R9" s="122">
        <v>1.5562351352045001</v>
      </c>
      <c r="S9" s="122">
        <v>1.4834468346117</v>
      </c>
      <c r="T9" s="122">
        <v>1.5108838825766</v>
      </c>
      <c r="U9" s="122">
        <v>1.4431620965983001</v>
      </c>
      <c r="V9" s="122">
        <v>1.3176835704628</v>
      </c>
      <c r="W9" s="122">
        <v>1.3037593198280999</v>
      </c>
      <c r="X9" s="122">
        <v>1.1522488230931001</v>
      </c>
      <c r="Y9" s="122">
        <v>1.1775893150951999</v>
      </c>
      <c r="Z9" s="122">
        <v>1.1311979875689999</v>
      </c>
      <c r="AA9" s="122">
        <v>1.1791596522231</v>
      </c>
      <c r="AB9" s="122">
        <v>1.0406359255738</v>
      </c>
      <c r="AC9" s="122">
        <v>1.052622346952</v>
      </c>
      <c r="AD9" s="122">
        <v>1.1595602741301001</v>
      </c>
      <c r="AE9" s="122">
        <v>1.1255584044472</v>
      </c>
      <c r="AF9" s="122">
        <v>1.1965125416378</v>
      </c>
      <c r="AG9" s="122">
        <v>0.98541165214439996</v>
      </c>
      <c r="AH9" s="122">
        <v>1.8469067740739999</v>
      </c>
      <c r="AI9" s="122">
        <v>1.2146706917751999</v>
      </c>
      <c r="AJ9" s="122">
        <v>0.91646719697430001</v>
      </c>
      <c r="AK9" s="122">
        <v>0.99541457979339998</v>
      </c>
      <c r="AL9" s="122">
        <v>0</v>
      </c>
    </row>
    <row r="10" spans="1:38" hidden="1" x14ac:dyDescent="0.25">
      <c r="A10" s="122" t="s">
        <v>1997</v>
      </c>
      <c r="B10" s="122">
        <v>1</v>
      </c>
      <c r="C10" s="122" t="s">
        <v>2119</v>
      </c>
      <c r="D10" s="122" t="s">
        <v>2127</v>
      </c>
      <c r="E10" s="122">
        <v>1</v>
      </c>
      <c r="F10" s="122">
        <v>4.1536205024671</v>
      </c>
      <c r="G10" s="122">
        <v>4.3176077570205997</v>
      </c>
      <c r="H10" s="122">
        <v>4.2601903579703002</v>
      </c>
      <c r="I10" s="122">
        <v>4.2936709272569997</v>
      </c>
      <c r="J10" s="122">
        <v>4.1944570455291998</v>
      </c>
      <c r="K10" s="122">
        <v>4.0631906879774</v>
      </c>
      <c r="L10" s="122">
        <v>4.1461421763731998</v>
      </c>
      <c r="M10" s="122">
        <v>4.0491449896766003</v>
      </c>
      <c r="N10" s="122">
        <v>4.1299255430050996</v>
      </c>
      <c r="O10" s="122">
        <v>4.2777558664323001</v>
      </c>
      <c r="P10" s="122">
        <v>4.2719188091148004</v>
      </c>
      <c r="Q10" s="122">
        <v>4.2259268110096002</v>
      </c>
      <c r="R10" s="122">
        <v>4.5292513933867999</v>
      </c>
      <c r="S10" s="122">
        <v>4.4675034182157001</v>
      </c>
      <c r="T10" s="122">
        <v>4.5162577209319998</v>
      </c>
      <c r="U10" s="122">
        <v>4.7623804105046998</v>
      </c>
      <c r="V10" s="122">
        <v>4.7965034384000003</v>
      </c>
      <c r="W10" s="122">
        <v>4.8023318708318996</v>
      </c>
      <c r="X10" s="122">
        <v>4.4332447338428</v>
      </c>
      <c r="Y10" s="122">
        <v>4.3668111289824001</v>
      </c>
      <c r="Z10" s="122">
        <v>5.0100823161479999</v>
      </c>
      <c r="AA10" s="122">
        <v>4.6572446667502003</v>
      </c>
      <c r="AB10" s="122">
        <v>4.5289197236045</v>
      </c>
      <c r="AC10" s="122">
        <v>4.3381676640383997</v>
      </c>
      <c r="AD10" s="122">
        <v>4.4370942993264002</v>
      </c>
      <c r="AE10" s="122">
        <v>4.6603824877962001</v>
      </c>
      <c r="AF10" s="122">
        <v>5.4205822743642997</v>
      </c>
      <c r="AG10" s="122">
        <v>5.1592202217493002</v>
      </c>
      <c r="AH10" s="122">
        <v>5.4466552395325998</v>
      </c>
      <c r="AI10" s="122">
        <v>5.6691468359946997</v>
      </c>
      <c r="AJ10" s="122">
        <v>4.7841377361286996</v>
      </c>
      <c r="AK10" s="122">
        <v>5.1995155256145003</v>
      </c>
      <c r="AL10" s="122">
        <v>0</v>
      </c>
    </row>
    <row r="11" spans="1:38" hidden="1" x14ac:dyDescent="0.25">
      <c r="A11" s="122" t="s">
        <v>1997</v>
      </c>
      <c r="B11" s="122">
        <v>1</v>
      </c>
      <c r="C11" s="122" t="s">
        <v>2119</v>
      </c>
      <c r="D11" s="122" t="s">
        <v>2128</v>
      </c>
      <c r="E11" s="122">
        <v>1</v>
      </c>
      <c r="F11" s="122">
        <v>73.934785711296698</v>
      </c>
      <c r="G11" s="122">
        <v>69.831424289810897</v>
      </c>
      <c r="H11" s="122">
        <v>72.885199505455105</v>
      </c>
      <c r="I11" s="122">
        <v>76.359877760068599</v>
      </c>
      <c r="J11" s="122">
        <v>77.967993909055096</v>
      </c>
      <c r="K11" s="122">
        <v>79.149272983109995</v>
      </c>
      <c r="L11" s="122">
        <v>80.916616136818504</v>
      </c>
      <c r="M11" s="122">
        <v>82.288942652475697</v>
      </c>
      <c r="N11" s="122">
        <v>83.963337578238395</v>
      </c>
      <c r="O11" s="122">
        <v>87.965206203202996</v>
      </c>
      <c r="P11" s="122">
        <v>93.263774037407799</v>
      </c>
      <c r="Q11" s="122">
        <v>91.256486620571593</v>
      </c>
      <c r="R11" s="122">
        <v>93.452151246572001</v>
      </c>
      <c r="S11" s="122">
        <v>94.398333306112207</v>
      </c>
      <c r="T11" s="122">
        <v>100.57645869739331</v>
      </c>
      <c r="U11" s="122">
        <v>102.8070851382633</v>
      </c>
      <c r="V11" s="122">
        <v>103.6059935577552</v>
      </c>
      <c r="W11" s="122">
        <v>101.2891497567736</v>
      </c>
      <c r="X11" s="122">
        <v>94.395983488480496</v>
      </c>
      <c r="Y11" s="122">
        <v>90.167218346423496</v>
      </c>
      <c r="Z11" s="122">
        <v>93.934770901682498</v>
      </c>
      <c r="AA11" s="122">
        <v>92.359794178015804</v>
      </c>
      <c r="AB11" s="122">
        <v>91.999429838270302</v>
      </c>
      <c r="AC11" s="122">
        <v>92.713588697704495</v>
      </c>
      <c r="AD11" s="122">
        <v>94.250066636903298</v>
      </c>
      <c r="AE11" s="122">
        <v>96.722543033438996</v>
      </c>
      <c r="AF11" s="122">
        <v>99.5892681061421</v>
      </c>
      <c r="AG11" s="122">
        <v>102.64099472791619</v>
      </c>
      <c r="AH11" s="122">
        <v>106.67812349114141</v>
      </c>
      <c r="AI11" s="122">
        <v>105.6495899164188</v>
      </c>
      <c r="AJ11" s="122">
        <v>89.622643585066896</v>
      </c>
      <c r="AK11" s="122">
        <v>106.3721689465071</v>
      </c>
      <c r="AL11" s="122">
        <v>0</v>
      </c>
    </row>
    <row r="12" spans="1:38" hidden="1" x14ac:dyDescent="0.25">
      <c r="A12" s="122" t="s">
        <v>1997</v>
      </c>
      <c r="B12" s="122">
        <v>1</v>
      </c>
      <c r="C12" s="122" t="s">
        <v>2119</v>
      </c>
      <c r="D12" s="122" t="s">
        <v>2129</v>
      </c>
      <c r="E12" s="122">
        <v>1</v>
      </c>
      <c r="F12" s="122">
        <v>48.192042969114098</v>
      </c>
      <c r="G12" s="122">
        <v>46.481003611657201</v>
      </c>
      <c r="H12" s="122">
        <v>47.026054480624801</v>
      </c>
      <c r="I12" s="122">
        <v>52.208293198843201</v>
      </c>
      <c r="J12" s="122">
        <v>53.402479303030802</v>
      </c>
      <c r="K12" s="122">
        <v>55.779682603308402</v>
      </c>
      <c r="L12" s="122">
        <v>57.8936968616634</v>
      </c>
      <c r="M12" s="122">
        <v>56.751551515634397</v>
      </c>
      <c r="N12" s="122">
        <v>59.412577467362397</v>
      </c>
      <c r="O12" s="122">
        <v>61.914213850784499</v>
      </c>
      <c r="P12" s="122">
        <v>62.020874263285599</v>
      </c>
      <c r="Q12" s="122">
        <v>61.5051902435439</v>
      </c>
      <c r="R12" s="122">
        <v>62.3536521141449</v>
      </c>
      <c r="S12" s="122">
        <v>63.390891883762102</v>
      </c>
      <c r="T12" s="122">
        <v>63.854931997714303</v>
      </c>
      <c r="U12" s="122">
        <v>66.757133781430994</v>
      </c>
      <c r="V12" s="122">
        <v>63.492255922895403</v>
      </c>
      <c r="W12" s="122">
        <v>62.483142700594897</v>
      </c>
      <c r="X12" s="122">
        <v>57.175992009313397</v>
      </c>
      <c r="Y12" s="122">
        <v>59.401678459076301</v>
      </c>
      <c r="Z12" s="122">
        <v>61.9933945661748</v>
      </c>
      <c r="AA12" s="122">
        <v>59.798877291240998</v>
      </c>
      <c r="AB12" s="122">
        <v>57.608589137112901</v>
      </c>
      <c r="AC12" s="122">
        <v>59.348944798163799</v>
      </c>
      <c r="AD12" s="122">
        <v>58.150888219260203</v>
      </c>
      <c r="AE12" s="122">
        <v>62.367193590639303</v>
      </c>
      <c r="AF12" s="122">
        <v>59.379054553682103</v>
      </c>
      <c r="AG12" s="122">
        <v>63.486403776832297</v>
      </c>
      <c r="AH12" s="122">
        <v>62.123060622628998</v>
      </c>
      <c r="AI12" s="122">
        <v>60.790727224685597</v>
      </c>
      <c r="AJ12" s="122">
        <v>55.009169351201798</v>
      </c>
      <c r="AK12" s="122">
        <v>58.275495322952402</v>
      </c>
      <c r="AL12" s="122">
        <v>0</v>
      </c>
    </row>
    <row r="13" spans="1:38" hidden="1" x14ac:dyDescent="0.25">
      <c r="A13" s="122" t="s">
        <v>1997</v>
      </c>
      <c r="B13" s="122">
        <v>1</v>
      </c>
      <c r="C13" s="122" t="s">
        <v>2119</v>
      </c>
      <c r="D13" s="122" t="s">
        <v>2130</v>
      </c>
      <c r="E13" s="122">
        <v>1</v>
      </c>
      <c r="F13" s="122">
        <v>7.6478047247158001</v>
      </c>
      <c r="G13" s="122">
        <v>7.0036050198837003</v>
      </c>
      <c r="H13" s="122">
        <v>7.1567877669972999</v>
      </c>
      <c r="I13" s="122">
        <v>6.6423627630929998</v>
      </c>
      <c r="J13" s="122">
        <v>7.1621719774264996</v>
      </c>
      <c r="K13" s="122">
        <v>7.1014529318960999</v>
      </c>
      <c r="L13" s="122">
        <v>7.0810835584953002</v>
      </c>
      <c r="M13" s="122">
        <v>6.9459906434305996</v>
      </c>
      <c r="N13" s="122">
        <v>6.7986916656418002</v>
      </c>
      <c r="O13" s="122">
        <v>6.8016506663133001</v>
      </c>
      <c r="P13" s="122">
        <v>7.1620280115114001</v>
      </c>
      <c r="Q13" s="122">
        <v>6.9905399961462997</v>
      </c>
      <c r="R13" s="122">
        <v>7.4003878170692001</v>
      </c>
      <c r="S13" s="122">
        <v>7.8134434012045002</v>
      </c>
      <c r="T13" s="122">
        <v>8.2238793400968007</v>
      </c>
      <c r="U13" s="122">
        <v>9.0931393083145995</v>
      </c>
      <c r="V13" s="122">
        <v>9.373971408309</v>
      </c>
      <c r="W13" s="122">
        <v>8.6736005530749996</v>
      </c>
      <c r="X13" s="122">
        <v>7.3953744063353</v>
      </c>
      <c r="Y13" s="122">
        <v>6.8328377866786996</v>
      </c>
      <c r="Z13" s="122">
        <v>7.7029880261855004</v>
      </c>
      <c r="AA13" s="122">
        <v>8.0366955889835996</v>
      </c>
      <c r="AB13" s="122">
        <v>7.9894089832463999</v>
      </c>
      <c r="AC13" s="122">
        <v>8.3151499929947992</v>
      </c>
      <c r="AD13" s="122">
        <v>8.4607789911434992</v>
      </c>
      <c r="AE13" s="122">
        <v>8.5072861199609005</v>
      </c>
      <c r="AF13" s="122">
        <v>8.6218634470117994</v>
      </c>
      <c r="AG13" s="122">
        <v>8.9988981348144996</v>
      </c>
      <c r="AH13" s="122">
        <v>8.9348349541765995</v>
      </c>
      <c r="AI13" s="122">
        <v>9.2293173224379998</v>
      </c>
      <c r="AJ13" s="122">
        <v>5.9271985487516998</v>
      </c>
      <c r="AK13" s="122">
        <v>7.9439559411724998</v>
      </c>
      <c r="AL13" s="122">
        <v>0</v>
      </c>
    </row>
    <row r="14" spans="1:38" hidden="1" x14ac:dyDescent="0.25">
      <c r="A14" s="122" t="s">
        <v>1997</v>
      </c>
      <c r="B14" s="122">
        <v>1</v>
      </c>
      <c r="C14" s="122" t="s">
        <v>2119</v>
      </c>
      <c r="D14" s="122" t="s">
        <v>2131</v>
      </c>
      <c r="E14" s="122">
        <v>1</v>
      </c>
      <c r="F14" s="122">
        <v>17.0108645716175</v>
      </c>
      <c r="G14" s="122">
        <v>16.095513222366801</v>
      </c>
      <c r="H14" s="122">
        <v>16.153112347879599</v>
      </c>
      <c r="I14" s="122">
        <v>16.547293531933999</v>
      </c>
      <c r="J14" s="122">
        <v>17.711419412778799</v>
      </c>
      <c r="K14" s="122">
        <v>18.273413541604299</v>
      </c>
      <c r="L14" s="122">
        <v>19.240555345612599</v>
      </c>
      <c r="M14" s="122">
        <v>19.009301832031099</v>
      </c>
      <c r="N14" s="122">
        <v>19.862827415749202</v>
      </c>
      <c r="O14" s="122">
        <v>19.9749890847758</v>
      </c>
      <c r="P14" s="122">
        <v>19.843157930883098</v>
      </c>
      <c r="Q14" s="122">
        <v>19.5864739095374</v>
      </c>
      <c r="R14" s="122">
        <v>20.097114458631701</v>
      </c>
      <c r="S14" s="122">
        <v>20.340774070534898</v>
      </c>
      <c r="T14" s="122">
        <v>20.993281153718701</v>
      </c>
      <c r="U14" s="122">
        <v>21.0172151820802</v>
      </c>
      <c r="V14" s="122">
        <v>21.254509167184899</v>
      </c>
      <c r="W14" s="122">
        <v>21.4718153507437</v>
      </c>
      <c r="X14" s="122">
        <v>20.995150642820601</v>
      </c>
      <c r="Y14" s="122">
        <v>20.3022177893749</v>
      </c>
      <c r="Z14" s="122">
        <v>20.743237476965099</v>
      </c>
      <c r="AA14" s="122">
        <v>20.917721213058499</v>
      </c>
      <c r="AB14" s="122">
        <v>20.065830858665301</v>
      </c>
      <c r="AC14" s="122">
        <v>20.1553080494865</v>
      </c>
      <c r="AD14" s="122">
        <v>21.023119423630298</v>
      </c>
      <c r="AE14" s="122">
        <v>20.494447248267601</v>
      </c>
      <c r="AF14" s="122">
        <v>21.636084135750199</v>
      </c>
      <c r="AG14" s="122">
        <v>20.719016552612</v>
      </c>
      <c r="AH14" s="122">
        <v>21.149642585952499</v>
      </c>
      <c r="AI14" s="122">
        <v>21.037083868254399</v>
      </c>
      <c r="AJ14" s="122">
        <v>19.4774287374089</v>
      </c>
      <c r="AK14" s="122">
        <v>20.615970343887799</v>
      </c>
      <c r="AL14" s="122">
        <v>0</v>
      </c>
    </row>
    <row r="15" spans="1:38" hidden="1" x14ac:dyDescent="0.25">
      <c r="A15" s="122" t="s">
        <v>1997</v>
      </c>
      <c r="B15" s="122">
        <v>1</v>
      </c>
      <c r="C15" s="122" t="s">
        <v>2119</v>
      </c>
      <c r="D15" s="122" t="s">
        <v>2132</v>
      </c>
      <c r="E15" s="122">
        <v>1</v>
      </c>
      <c r="F15" s="122">
        <v>6.3978363839553998</v>
      </c>
      <c r="G15" s="122">
        <v>6.1770264148126</v>
      </c>
      <c r="H15" s="122">
        <v>6.3610789642969001</v>
      </c>
      <c r="I15" s="122">
        <v>7.1866541894109002</v>
      </c>
      <c r="J15" s="122">
        <v>7.2572759383200998</v>
      </c>
      <c r="K15" s="122">
        <v>7.7096987188148001</v>
      </c>
      <c r="L15" s="122">
        <v>7.9883965747514996</v>
      </c>
      <c r="M15" s="122">
        <v>8.3746079115331007</v>
      </c>
      <c r="N15" s="122">
        <v>8.2598355960545007</v>
      </c>
      <c r="O15" s="122">
        <v>8.8895473158098994</v>
      </c>
      <c r="P15" s="122">
        <v>8.7686624199738006</v>
      </c>
      <c r="Q15" s="122">
        <v>8.5495827197712</v>
      </c>
      <c r="R15" s="122">
        <v>8.7104378421876998</v>
      </c>
      <c r="S15" s="122">
        <v>8.4514499699516001</v>
      </c>
      <c r="T15" s="122">
        <v>8.6206447149225998</v>
      </c>
      <c r="U15" s="122">
        <v>8.5798648524952998</v>
      </c>
      <c r="V15" s="122">
        <v>9.0328439146974997</v>
      </c>
      <c r="W15" s="122">
        <v>9.3106033302385995</v>
      </c>
      <c r="X15" s="122">
        <v>8.6415196267100001</v>
      </c>
      <c r="Y15" s="122">
        <v>8.4721319953135001</v>
      </c>
      <c r="Z15" s="122">
        <v>9.0562223840989002</v>
      </c>
      <c r="AA15" s="122">
        <v>8.6923432364299007</v>
      </c>
      <c r="AB15" s="122">
        <v>8.8284973877849993</v>
      </c>
      <c r="AC15" s="122">
        <v>8.8732807811111005</v>
      </c>
      <c r="AD15" s="122">
        <v>9.1217134798400004</v>
      </c>
      <c r="AE15" s="122">
        <v>9.3323288062785998</v>
      </c>
      <c r="AF15" s="122">
        <v>9.7656052807428999</v>
      </c>
      <c r="AG15" s="122">
        <v>9.9902507996851995</v>
      </c>
      <c r="AH15" s="122">
        <v>9.9391783098085007</v>
      </c>
      <c r="AI15" s="122">
        <v>10.2852136613603</v>
      </c>
      <c r="AJ15" s="122">
        <v>10.0545060072167</v>
      </c>
      <c r="AK15" s="122">
        <v>10.8742275805044</v>
      </c>
      <c r="AL15" s="122">
        <v>0</v>
      </c>
    </row>
    <row r="16" spans="1:38" hidden="1" x14ac:dyDescent="0.25">
      <c r="A16" s="122" t="s">
        <v>1997</v>
      </c>
      <c r="B16" s="122">
        <v>1</v>
      </c>
      <c r="C16" s="122" t="s">
        <v>2119</v>
      </c>
      <c r="D16" s="122" t="s">
        <v>2133</v>
      </c>
      <c r="E16" s="122">
        <v>1</v>
      </c>
      <c r="F16" s="122">
        <v>53.201204077242899</v>
      </c>
      <c r="G16" s="122">
        <v>51.944094464636002</v>
      </c>
      <c r="H16" s="122">
        <v>53.957770004155599</v>
      </c>
      <c r="I16" s="122">
        <v>55.908129216801498</v>
      </c>
      <c r="J16" s="122">
        <v>55.483548205543897</v>
      </c>
      <c r="K16" s="122">
        <v>57.916442187882403</v>
      </c>
      <c r="L16" s="122">
        <v>59.376862826096598</v>
      </c>
      <c r="M16" s="122">
        <v>63.678808145505599</v>
      </c>
      <c r="N16" s="122">
        <v>59.269007866290799</v>
      </c>
      <c r="O16" s="122">
        <v>65.635668563935297</v>
      </c>
      <c r="P16" s="122">
        <v>67.084280223307601</v>
      </c>
      <c r="Q16" s="122">
        <v>65.026562624535501</v>
      </c>
      <c r="R16" s="122">
        <v>65.229891232560902</v>
      </c>
      <c r="S16" s="122">
        <v>65.899757257234299</v>
      </c>
      <c r="T16" s="122">
        <v>68.096801434875104</v>
      </c>
      <c r="U16" s="122">
        <v>73.485546864566203</v>
      </c>
      <c r="V16" s="122">
        <v>70.047310531163205</v>
      </c>
      <c r="W16" s="122">
        <v>69.907963832697703</v>
      </c>
      <c r="X16" s="122">
        <v>65.879632090475994</v>
      </c>
      <c r="Y16" s="122">
        <v>63.629316059234498</v>
      </c>
      <c r="Z16" s="122">
        <v>63.3445554616886</v>
      </c>
      <c r="AA16" s="122">
        <v>62.550648008604902</v>
      </c>
      <c r="AB16" s="122">
        <v>60.648280362150501</v>
      </c>
      <c r="AC16" s="122">
        <v>61.137626206082999</v>
      </c>
      <c r="AD16" s="122">
        <v>62.767503596061601</v>
      </c>
      <c r="AE16" s="122">
        <v>67.821053749972407</v>
      </c>
      <c r="AF16" s="122">
        <v>64.332384212447096</v>
      </c>
      <c r="AG16" s="122">
        <v>64.579619929782893</v>
      </c>
      <c r="AH16" s="122">
        <v>64.817339546297006</v>
      </c>
      <c r="AI16" s="122">
        <v>62.851170196680698</v>
      </c>
      <c r="AJ16" s="122">
        <v>51.987949948472497</v>
      </c>
      <c r="AK16" s="122">
        <v>57.394997688287397</v>
      </c>
      <c r="AL16" s="122">
        <v>0</v>
      </c>
    </row>
    <row r="17" spans="1:38" hidden="1" x14ac:dyDescent="0.25">
      <c r="A17" s="122" t="s">
        <v>1997</v>
      </c>
      <c r="B17" s="122">
        <v>1</v>
      </c>
      <c r="C17" s="122" t="s">
        <v>2119</v>
      </c>
      <c r="D17" s="122" t="s">
        <v>2134</v>
      </c>
      <c r="E17" s="122">
        <v>1</v>
      </c>
      <c r="F17" s="122">
        <v>38.319925802593701</v>
      </c>
      <c r="G17" s="122">
        <v>37.473482109041299</v>
      </c>
      <c r="H17" s="122">
        <v>38.035806498997502</v>
      </c>
      <c r="I17" s="122">
        <v>40.2093537030877</v>
      </c>
      <c r="J17" s="122">
        <v>41.779013893932202</v>
      </c>
      <c r="K17" s="122">
        <v>42.789735688681198</v>
      </c>
      <c r="L17" s="122">
        <v>41.957600077540398</v>
      </c>
      <c r="M17" s="122">
        <v>41.782197808256697</v>
      </c>
      <c r="N17" s="122">
        <v>42.613025342421999</v>
      </c>
      <c r="O17" s="122">
        <v>41.754907182466802</v>
      </c>
      <c r="P17" s="122">
        <v>47.294946075781901</v>
      </c>
      <c r="Q17" s="122">
        <v>43.061837964873597</v>
      </c>
      <c r="R17" s="122">
        <v>46.798980987869797</v>
      </c>
      <c r="S17" s="122">
        <v>45.3102636530514</v>
      </c>
      <c r="T17" s="122">
        <v>45.4262448704864</v>
      </c>
      <c r="U17" s="122">
        <v>45.262934248448801</v>
      </c>
      <c r="V17" s="122">
        <v>45.342569905520598</v>
      </c>
      <c r="W17" s="122">
        <v>44.747410561900203</v>
      </c>
      <c r="X17" s="122">
        <v>42.095306889382698</v>
      </c>
      <c r="Y17" s="122">
        <v>39.610375757124402</v>
      </c>
      <c r="Z17" s="122">
        <v>40.113923812565901</v>
      </c>
      <c r="AA17" s="122">
        <v>39.269486575989397</v>
      </c>
      <c r="AB17" s="122">
        <v>38.868532311134203</v>
      </c>
      <c r="AC17" s="122">
        <v>38.330952565996803</v>
      </c>
      <c r="AD17" s="122">
        <v>39.840294979225803</v>
      </c>
      <c r="AE17" s="122">
        <v>40.341223308319599</v>
      </c>
      <c r="AF17" s="122">
        <v>40.347045459401599</v>
      </c>
      <c r="AG17" s="122">
        <v>40.099456576111699</v>
      </c>
      <c r="AH17" s="122">
        <v>39.829431507691901</v>
      </c>
      <c r="AI17" s="122">
        <v>39.209509260112299</v>
      </c>
      <c r="AJ17" s="122">
        <v>36.352993175170802</v>
      </c>
      <c r="AK17" s="122">
        <v>40.221983640117998</v>
      </c>
      <c r="AL17" s="122">
        <v>0</v>
      </c>
    </row>
    <row r="18" spans="1:38" hidden="1" x14ac:dyDescent="0.25">
      <c r="A18" s="122" t="s">
        <v>1997</v>
      </c>
      <c r="B18" s="122">
        <v>1</v>
      </c>
      <c r="C18" s="122" t="s">
        <v>2119</v>
      </c>
      <c r="D18" s="122" t="s">
        <v>2135</v>
      </c>
      <c r="E18" s="122">
        <v>1</v>
      </c>
      <c r="F18" s="122">
        <v>17.837919293285498</v>
      </c>
      <c r="G18" s="122">
        <v>16.509957974934</v>
      </c>
      <c r="H18" s="122">
        <v>16.4439253897011</v>
      </c>
      <c r="I18" s="122">
        <v>17.156582368096402</v>
      </c>
      <c r="J18" s="122">
        <v>16.486631399602199</v>
      </c>
      <c r="K18" s="122">
        <v>17.3484309139441</v>
      </c>
      <c r="L18" s="122">
        <v>18.195617047510201</v>
      </c>
      <c r="M18" s="122">
        <v>18.381157628898801</v>
      </c>
      <c r="N18" s="122">
        <v>18.419432407129602</v>
      </c>
      <c r="O18" s="122">
        <v>19.6394872030091</v>
      </c>
      <c r="P18" s="122">
        <v>18.527191554012301</v>
      </c>
      <c r="Q18" s="122">
        <v>17.346664323091101</v>
      </c>
      <c r="R18" s="122">
        <v>17.607242533169799</v>
      </c>
      <c r="S18" s="122">
        <v>19.3876538633995</v>
      </c>
      <c r="T18" s="122">
        <v>18.558554943701299</v>
      </c>
      <c r="U18" s="122">
        <v>16.795502533177199</v>
      </c>
      <c r="V18" s="122">
        <v>17.729796756897802</v>
      </c>
      <c r="W18" s="122">
        <v>18.2109421144857</v>
      </c>
      <c r="X18" s="122">
        <v>17.875058018868</v>
      </c>
      <c r="Y18" s="122">
        <v>17.739205124088599</v>
      </c>
      <c r="Z18" s="122">
        <v>17.853572220259899</v>
      </c>
      <c r="AA18" s="122">
        <v>17.243632375177899</v>
      </c>
      <c r="AB18" s="122">
        <v>16.642972251384698</v>
      </c>
      <c r="AC18" s="122">
        <v>16.9182388184269</v>
      </c>
      <c r="AD18" s="122">
        <v>17.8004215872161</v>
      </c>
      <c r="AE18" s="122">
        <v>16.973083902232698</v>
      </c>
      <c r="AF18" s="122">
        <v>16.9668912307326</v>
      </c>
      <c r="AG18" s="122">
        <v>16.048957698343202</v>
      </c>
      <c r="AH18" s="122">
        <v>17.268534577093099</v>
      </c>
      <c r="AI18" s="122">
        <v>17.678718854740499</v>
      </c>
      <c r="AJ18" s="122">
        <v>16.413640192558901</v>
      </c>
      <c r="AK18" s="122">
        <v>16.4834688368048</v>
      </c>
      <c r="AL18" s="122">
        <v>0</v>
      </c>
    </row>
    <row r="19" spans="1:38" hidden="1" x14ac:dyDescent="0.25">
      <c r="A19" s="122" t="s">
        <v>1997</v>
      </c>
      <c r="B19" s="122">
        <v>1</v>
      </c>
      <c r="C19" s="122" t="s">
        <v>2119</v>
      </c>
      <c r="D19" s="122" t="s">
        <v>2136</v>
      </c>
      <c r="E19" s="122">
        <v>1</v>
      </c>
      <c r="F19" s="122">
        <v>24.7594229946904</v>
      </c>
      <c r="G19" s="122">
        <v>23.587427351530401</v>
      </c>
      <c r="H19" s="122">
        <v>25.761903865511201</v>
      </c>
      <c r="I19" s="122">
        <v>26.615344303949598</v>
      </c>
      <c r="J19" s="122">
        <v>26.732250403266299</v>
      </c>
      <c r="K19" s="122">
        <v>27.107351817361899</v>
      </c>
      <c r="L19" s="122">
        <v>25.801889501908502</v>
      </c>
      <c r="M19" s="122">
        <v>28.552540782662302</v>
      </c>
      <c r="N19" s="122">
        <v>28.900837696000799</v>
      </c>
      <c r="O19" s="122">
        <v>29.873965632717301</v>
      </c>
      <c r="P19" s="122">
        <v>30.396851865248799</v>
      </c>
      <c r="Q19" s="122">
        <v>30.515296364162101</v>
      </c>
      <c r="R19" s="122">
        <v>31.418244469960701</v>
      </c>
      <c r="S19" s="122">
        <v>31.303475790137899</v>
      </c>
      <c r="T19" s="122">
        <v>32.392661104208898</v>
      </c>
      <c r="U19" s="122">
        <v>31.215063125648602</v>
      </c>
      <c r="V19" s="122">
        <v>30.736141548142399</v>
      </c>
      <c r="W19" s="122">
        <v>31.292270383452401</v>
      </c>
      <c r="X19" s="122">
        <v>29.2988273639852</v>
      </c>
      <c r="Y19" s="122">
        <v>29.446533946357999</v>
      </c>
      <c r="Z19" s="122">
        <v>29.644546575926</v>
      </c>
      <c r="AA19" s="122">
        <v>28.993551861294002</v>
      </c>
      <c r="AB19" s="122">
        <v>28.342594265429199</v>
      </c>
      <c r="AC19" s="122">
        <v>27.685342632497001</v>
      </c>
      <c r="AD19" s="122">
        <v>28.812986229880501</v>
      </c>
      <c r="AE19" s="122">
        <v>28.8289279583806</v>
      </c>
      <c r="AF19" s="122">
        <v>29.056540794707001</v>
      </c>
      <c r="AG19" s="122">
        <v>29.680419747565502</v>
      </c>
      <c r="AH19" s="122">
        <v>30.971212978570598</v>
      </c>
      <c r="AI19" s="122">
        <v>30.760994486270199</v>
      </c>
      <c r="AJ19" s="122">
        <v>28.918244903846599</v>
      </c>
      <c r="AK19" s="122">
        <v>31.716190689425499</v>
      </c>
      <c r="AL19" s="122">
        <v>0</v>
      </c>
    </row>
    <row r="20" spans="1:38" hidden="1" x14ac:dyDescent="0.25">
      <c r="A20" s="122" t="s">
        <v>1997</v>
      </c>
      <c r="B20" s="122">
        <v>1</v>
      </c>
      <c r="C20" s="122" t="s">
        <v>2119</v>
      </c>
      <c r="D20" s="122" t="s">
        <v>2137</v>
      </c>
      <c r="E20" s="122">
        <v>1</v>
      </c>
      <c r="F20" s="122">
        <v>32.528094985919203</v>
      </c>
      <c r="G20" s="122">
        <v>33.218036031319699</v>
      </c>
      <c r="H20" s="122">
        <v>35.214568442177899</v>
      </c>
      <c r="I20" s="122">
        <v>35.549080862849799</v>
      </c>
      <c r="J20" s="122">
        <v>37.901293571830799</v>
      </c>
      <c r="K20" s="122">
        <v>37.807188207043403</v>
      </c>
      <c r="L20" s="122">
        <v>39.765177862731399</v>
      </c>
      <c r="M20" s="122">
        <v>36.469140137789097</v>
      </c>
      <c r="N20" s="122">
        <v>35.922177770725298</v>
      </c>
      <c r="O20" s="122">
        <v>39.259366052326598</v>
      </c>
      <c r="P20" s="122">
        <v>44.425365371274602</v>
      </c>
      <c r="Q20" s="122">
        <v>39.007748256026801</v>
      </c>
      <c r="R20" s="122">
        <v>40.738460487163202</v>
      </c>
      <c r="S20" s="122">
        <v>41.001438084841297</v>
      </c>
      <c r="T20" s="122">
        <v>39.415654427910297</v>
      </c>
      <c r="U20" s="122">
        <v>38.028365096622501</v>
      </c>
      <c r="V20" s="122">
        <v>40.744441598839998</v>
      </c>
      <c r="W20" s="122">
        <v>37.1161708476941</v>
      </c>
      <c r="X20" s="122">
        <v>34.2467210218826</v>
      </c>
      <c r="Y20" s="122">
        <v>33.540938826917802</v>
      </c>
      <c r="Z20" s="122">
        <v>29.4543661426714</v>
      </c>
      <c r="AA20" s="122">
        <v>29.960953862550902</v>
      </c>
      <c r="AB20" s="122">
        <v>28.932322365450499</v>
      </c>
      <c r="AC20" s="122">
        <v>28.589750252089299</v>
      </c>
      <c r="AD20" s="122">
        <v>28.349627018902599</v>
      </c>
      <c r="AE20" s="122">
        <v>27.424059554647201</v>
      </c>
      <c r="AF20" s="122">
        <v>29.535452404866401</v>
      </c>
      <c r="AG20" s="122">
        <v>30.930543836302</v>
      </c>
      <c r="AH20" s="122">
        <v>31.2101670874499</v>
      </c>
      <c r="AI20" s="122">
        <v>33.569061876046</v>
      </c>
      <c r="AJ20" s="122">
        <v>31.434031601510998</v>
      </c>
      <c r="AK20" s="122">
        <v>38.094831657621697</v>
      </c>
      <c r="AL20" s="122">
        <v>0</v>
      </c>
    </row>
    <row r="21" spans="1:38" hidden="1" x14ac:dyDescent="0.25">
      <c r="A21" s="122" t="s">
        <v>1997</v>
      </c>
      <c r="B21" s="122">
        <v>1</v>
      </c>
      <c r="C21" s="122" t="s">
        <v>2119</v>
      </c>
      <c r="D21" s="122" t="s">
        <v>2138</v>
      </c>
      <c r="E21" s="122">
        <v>1</v>
      </c>
      <c r="F21" s="122">
        <v>27.312118324656499</v>
      </c>
      <c r="G21" s="122">
        <v>25.838495533146101</v>
      </c>
      <c r="H21" s="122">
        <v>26.240214303691101</v>
      </c>
      <c r="I21" s="122">
        <v>26.312737738744701</v>
      </c>
      <c r="J21" s="122">
        <v>26.830748066747201</v>
      </c>
      <c r="K21" s="122">
        <v>27.217376277408398</v>
      </c>
      <c r="L21" s="122">
        <v>28.252555332110902</v>
      </c>
      <c r="M21" s="122">
        <v>28.806887510122099</v>
      </c>
      <c r="N21" s="122">
        <v>29.534022757799502</v>
      </c>
      <c r="O21" s="122">
        <v>30.481099410685001</v>
      </c>
      <c r="P21" s="122">
        <v>31.3860512989962</v>
      </c>
      <c r="Q21" s="122">
        <v>30.791018053977801</v>
      </c>
      <c r="R21" s="122">
        <v>30.782808460445999</v>
      </c>
      <c r="S21" s="122">
        <v>31.304783600213899</v>
      </c>
      <c r="T21" s="122">
        <v>31.9688984009222</v>
      </c>
      <c r="U21" s="122">
        <v>31.792006469623001</v>
      </c>
      <c r="V21" s="122">
        <v>30.8879294603401</v>
      </c>
      <c r="W21" s="122">
        <v>31.405968939832601</v>
      </c>
      <c r="X21" s="122">
        <v>30.286500602526999</v>
      </c>
      <c r="Y21" s="122">
        <v>28.593419498319399</v>
      </c>
      <c r="Z21" s="122">
        <v>29.097711075615099</v>
      </c>
      <c r="AA21" s="122">
        <v>29.082261250606098</v>
      </c>
      <c r="AB21" s="122">
        <v>29.002888776625799</v>
      </c>
      <c r="AC21" s="122">
        <v>29.395359731095098</v>
      </c>
      <c r="AD21" s="122">
        <v>28.910478928947899</v>
      </c>
      <c r="AE21" s="122">
        <v>29.7366641240611</v>
      </c>
      <c r="AF21" s="122">
        <v>30.421317177480699</v>
      </c>
      <c r="AG21" s="122">
        <v>30.093764802070101</v>
      </c>
      <c r="AH21" s="122">
        <v>30.672777193974699</v>
      </c>
      <c r="AI21" s="122">
        <v>30.716676402374102</v>
      </c>
      <c r="AJ21" s="122">
        <v>23.321886832047198</v>
      </c>
      <c r="AK21" s="122">
        <v>26.603175041361801</v>
      </c>
      <c r="AL21" s="122">
        <v>0</v>
      </c>
    </row>
    <row r="22" spans="1:38" hidden="1" x14ac:dyDescent="0.25">
      <c r="A22" s="122" t="s">
        <v>1997</v>
      </c>
      <c r="B22" s="122">
        <v>1</v>
      </c>
      <c r="C22" s="122" t="s">
        <v>2119</v>
      </c>
      <c r="D22" s="122" t="s">
        <v>2139</v>
      </c>
      <c r="E22" s="122">
        <v>1</v>
      </c>
      <c r="F22" s="122">
        <v>23.519907774010999</v>
      </c>
      <c r="G22" s="122">
        <v>23.180482918328199</v>
      </c>
      <c r="H22" s="122">
        <v>23.885880982154202</v>
      </c>
      <c r="I22" s="122">
        <v>23.843708211793398</v>
      </c>
      <c r="J22" s="122">
        <v>23.790209399663901</v>
      </c>
      <c r="K22" s="122">
        <v>24.043034860794702</v>
      </c>
      <c r="L22" s="122">
        <v>24.838820400902399</v>
      </c>
      <c r="M22" s="122">
        <v>26.1369407562904</v>
      </c>
      <c r="N22" s="122">
        <v>26.531035749265701</v>
      </c>
      <c r="O22" s="122">
        <v>28.260309766045399</v>
      </c>
      <c r="P22" s="122">
        <v>28.542764206356399</v>
      </c>
      <c r="Q22" s="122">
        <v>28.549283650521399</v>
      </c>
      <c r="R22" s="122">
        <v>28.474589701239999</v>
      </c>
      <c r="S22" s="122">
        <v>29.462171181390701</v>
      </c>
      <c r="T22" s="122">
        <v>30.3319149708739</v>
      </c>
      <c r="U22" s="122">
        <v>30.922041872225499</v>
      </c>
      <c r="V22" s="122">
        <v>30.816927591160699</v>
      </c>
      <c r="W22" s="122">
        <v>30.5711030593488</v>
      </c>
      <c r="X22" s="122">
        <v>29.1930231462295</v>
      </c>
      <c r="Y22" s="122">
        <v>30.080184541485401</v>
      </c>
      <c r="Z22" s="122">
        <v>29.339486593900101</v>
      </c>
      <c r="AA22" s="122">
        <v>28.762411241397601</v>
      </c>
      <c r="AB22" s="122">
        <v>29.049111688845901</v>
      </c>
      <c r="AC22" s="122">
        <v>29.0937966969081</v>
      </c>
      <c r="AD22" s="122">
        <v>29.161508957667898</v>
      </c>
      <c r="AE22" s="122">
        <v>30.0448762605069</v>
      </c>
      <c r="AF22" s="122">
        <v>29.339174368308498</v>
      </c>
      <c r="AG22" s="122">
        <v>29.202149468524802</v>
      </c>
      <c r="AH22" s="122">
        <v>30.2324662072898</v>
      </c>
      <c r="AI22" s="122">
        <v>30.364123150821701</v>
      </c>
      <c r="AJ22" s="122">
        <v>25.1144377980653</v>
      </c>
      <c r="AK22" s="122">
        <v>27.967810801508101</v>
      </c>
      <c r="AL22" s="122">
        <v>0</v>
      </c>
    </row>
    <row r="23" spans="1:38" hidden="1" x14ac:dyDescent="0.25">
      <c r="A23" s="122" t="s">
        <v>1997</v>
      </c>
      <c r="B23" s="122">
        <v>1</v>
      </c>
      <c r="C23" s="122" t="s">
        <v>2119</v>
      </c>
      <c r="D23" s="122" t="s">
        <v>2140</v>
      </c>
      <c r="E23" s="122">
        <v>1</v>
      </c>
      <c r="F23" s="122">
        <v>7.3342850517027998</v>
      </c>
      <c r="G23" s="122">
        <v>7.1209386194239999</v>
      </c>
      <c r="H23" s="122">
        <v>7.2243142666285003</v>
      </c>
      <c r="I23" s="122">
        <v>7.1490935658080002</v>
      </c>
      <c r="J23" s="122">
        <v>7.1794434269028997</v>
      </c>
      <c r="K23" s="122">
        <v>7.0456404098618002</v>
      </c>
      <c r="L23" s="122">
        <v>7.4474375342577996</v>
      </c>
      <c r="M23" s="122">
        <v>7.7888641398720999</v>
      </c>
      <c r="N23" s="122">
        <v>7.5076909479490004</v>
      </c>
      <c r="O23" s="122">
        <v>8.0395447640923994</v>
      </c>
      <c r="P23" s="122">
        <v>8.4542676337987999</v>
      </c>
      <c r="Q23" s="122">
        <v>7.3985159486113998</v>
      </c>
      <c r="R23" s="122">
        <v>8.4389247410977006</v>
      </c>
      <c r="S23" s="122">
        <v>9.3654857210180005</v>
      </c>
      <c r="T23" s="122">
        <v>8.4598059917247994</v>
      </c>
      <c r="U23" s="122">
        <v>8.8440339522383002</v>
      </c>
      <c r="V23" s="122">
        <v>8.7465883997186999</v>
      </c>
      <c r="W23" s="122">
        <v>8.5045775361843994</v>
      </c>
      <c r="X23" s="122">
        <v>7.9379029073667997</v>
      </c>
      <c r="Y23" s="122">
        <v>8.0058721683633998</v>
      </c>
      <c r="Z23" s="122">
        <v>7.7927992215222996</v>
      </c>
      <c r="AA23" s="122">
        <v>7.8438082721067</v>
      </c>
      <c r="AB23" s="122">
        <v>7.4701455108824</v>
      </c>
      <c r="AC23" s="122">
        <v>8.2451168347469999</v>
      </c>
      <c r="AD23" s="122">
        <v>8.3533095196362996</v>
      </c>
      <c r="AE23" s="122">
        <v>8.2145706367403992</v>
      </c>
      <c r="AF23" s="122">
        <v>8.280730751159</v>
      </c>
      <c r="AG23" s="122">
        <v>7.6022771424024</v>
      </c>
      <c r="AH23" s="122">
        <v>7.0166144459636</v>
      </c>
      <c r="AI23" s="122">
        <v>6.8928367618911999</v>
      </c>
      <c r="AJ23" s="122">
        <v>6.3534753945261997</v>
      </c>
      <c r="AK23" s="122">
        <v>6.8865003474844997</v>
      </c>
      <c r="AL23" s="122">
        <v>0</v>
      </c>
    </row>
    <row r="24" spans="1:38" hidden="1" x14ac:dyDescent="0.25">
      <c r="A24" s="122" t="s">
        <v>1997</v>
      </c>
      <c r="B24" s="122">
        <v>1</v>
      </c>
      <c r="C24" s="122" t="s">
        <v>2119</v>
      </c>
      <c r="D24" s="122" t="s">
        <v>2141</v>
      </c>
      <c r="E24" s="122">
        <v>1</v>
      </c>
      <c r="F24" s="122">
        <v>47.648172185494097</v>
      </c>
      <c r="G24" s="122">
        <v>47.794554519197298</v>
      </c>
      <c r="H24" s="122">
        <v>48.927396212954498</v>
      </c>
      <c r="I24" s="122">
        <v>51.8268237429428</v>
      </c>
      <c r="J24" s="122">
        <v>51.788289533839603</v>
      </c>
      <c r="K24" s="122">
        <v>53.044222442551003</v>
      </c>
      <c r="L24" s="122">
        <v>54.020687857659098</v>
      </c>
      <c r="M24" s="122">
        <v>54.870559997619203</v>
      </c>
      <c r="N24" s="122">
        <v>56.809841108699104</v>
      </c>
      <c r="O24" s="122">
        <v>59.340010716653197</v>
      </c>
      <c r="P24" s="122">
        <v>57.731414003944302</v>
      </c>
      <c r="Q24" s="122">
        <v>56.645813745660398</v>
      </c>
      <c r="R24" s="122">
        <v>57.903978517468197</v>
      </c>
      <c r="S24" s="122">
        <v>56.3921525860559</v>
      </c>
      <c r="T24" s="122">
        <v>56.194576467195901</v>
      </c>
      <c r="U24" s="122">
        <v>55.105562907789498</v>
      </c>
      <c r="V24" s="122">
        <v>53.770993564627297</v>
      </c>
      <c r="W24" s="122">
        <v>52.588942998462798</v>
      </c>
      <c r="X24" s="122">
        <v>48.942597204991401</v>
      </c>
      <c r="Y24" s="122">
        <v>47.629346507244399</v>
      </c>
      <c r="Z24" s="122">
        <v>48.637863210348797</v>
      </c>
      <c r="AA24" s="122">
        <v>47.8231797990749</v>
      </c>
      <c r="AB24" s="122">
        <v>47.499511914762302</v>
      </c>
      <c r="AC24" s="122">
        <v>48.724110065420902</v>
      </c>
      <c r="AD24" s="122">
        <v>48.784859404581603</v>
      </c>
      <c r="AE24" s="122">
        <v>49.553017454679598</v>
      </c>
      <c r="AF24" s="122">
        <v>50.242439353444801</v>
      </c>
      <c r="AG24" s="122">
        <v>49.503627805720797</v>
      </c>
      <c r="AH24" s="122">
        <v>51.451966145048402</v>
      </c>
      <c r="AI24" s="122">
        <v>50.075372149749803</v>
      </c>
      <c r="AJ24" s="122">
        <v>42.426418196854499</v>
      </c>
      <c r="AK24" s="122">
        <v>46.433903859199397</v>
      </c>
      <c r="AL24" s="122">
        <v>0</v>
      </c>
    </row>
    <row r="25" spans="1:38" hidden="1" x14ac:dyDescent="0.25">
      <c r="A25" s="122" t="s">
        <v>1997</v>
      </c>
      <c r="B25" s="122">
        <v>1</v>
      </c>
      <c r="C25" s="122" t="s">
        <v>2119</v>
      </c>
      <c r="D25" s="122" t="s">
        <v>2142</v>
      </c>
      <c r="E25" s="122">
        <v>1</v>
      </c>
      <c r="F25" s="122">
        <v>23.038042840671299</v>
      </c>
      <c r="G25" s="122">
        <v>23.605257302939499</v>
      </c>
      <c r="H25" s="122">
        <v>25.121365305332102</v>
      </c>
      <c r="I25" s="122">
        <v>26.888071624603</v>
      </c>
      <c r="J25" s="122">
        <v>28.034603228489999</v>
      </c>
      <c r="K25" s="122">
        <v>29.055231160657002</v>
      </c>
      <c r="L25" s="122">
        <v>30.3478799795434</v>
      </c>
      <c r="M25" s="122">
        <v>29.964453672886901</v>
      </c>
      <c r="N25" s="122">
        <v>31.5902971710358</v>
      </c>
      <c r="O25" s="122">
        <v>33.733752168409097</v>
      </c>
      <c r="P25" s="122">
        <v>35.059816305085</v>
      </c>
      <c r="Q25" s="122">
        <v>34.431515752909903</v>
      </c>
      <c r="R25" s="122">
        <v>34.985496242012701</v>
      </c>
      <c r="S25" s="122">
        <v>35.407876034814798</v>
      </c>
      <c r="T25" s="122">
        <v>35.743631545777397</v>
      </c>
      <c r="U25" s="122">
        <v>35.301859361493896</v>
      </c>
      <c r="V25" s="122">
        <v>34.074870938283503</v>
      </c>
      <c r="W25" s="122">
        <v>33.769188770422602</v>
      </c>
      <c r="X25" s="122">
        <v>32.4511005195397</v>
      </c>
      <c r="Y25" s="122">
        <v>30.199193226710999</v>
      </c>
      <c r="Z25" s="122">
        <v>30.204590763159601</v>
      </c>
      <c r="AA25" s="122">
        <v>29.4782377997754</v>
      </c>
      <c r="AB25" s="122">
        <v>30.0768412889364</v>
      </c>
      <c r="AC25" s="122">
        <v>29.445220523967301</v>
      </c>
      <c r="AD25" s="122">
        <v>30.116736488828199</v>
      </c>
      <c r="AE25" s="122">
        <v>29.313963426535</v>
      </c>
      <c r="AF25" s="122">
        <v>31.80492525463</v>
      </c>
      <c r="AG25" s="122">
        <v>32.101195077387302</v>
      </c>
      <c r="AH25" s="122">
        <v>32.387458521795601</v>
      </c>
      <c r="AI25" s="122">
        <v>32.334243039766001</v>
      </c>
      <c r="AJ25" s="122">
        <v>26.368100240467399</v>
      </c>
      <c r="AK25" s="122">
        <v>28.5649134671472</v>
      </c>
      <c r="AL25" s="122">
        <v>0</v>
      </c>
    </row>
    <row r="26" spans="1:38" hidden="1" x14ac:dyDescent="0.25">
      <c r="A26" s="122" t="s">
        <v>1997</v>
      </c>
      <c r="B26" s="122">
        <v>1</v>
      </c>
      <c r="C26" s="122" t="s">
        <v>2119</v>
      </c>
      <c r="D26" s="122" t="s">
        <v>2143</v>
      </c>
      <c r="E26" s="122">
        <v>1</v>
      </c>
      <c r="F26" s="122">
        <v>33.426886037116098</v>
      </c>
      <c r="G26" s="122">
        <v>33.276018259721603</v>
      </c>
      <c r="H26" s="122">
        <v>34.760932639384599</v>
      </c>
      <c r="I26" s="122">
        <v>35.567089264095003</v>
      </c>
      <c r="J26" s="122">
        <v>36.721237518815499</v>
      </c>
      <c r="K26" s="122">
        <v>37.324877146766497</v>
      </c>
      <c r="L26" s="122">
        <v>38.4417548136162</v>
      </c>
      <c r="M26" s="122">
        <v>39.537233677226403</v>
      </c>
      <c r="N26" s="122">
        <v>39.919887276478597</v>
      </c>
      <c r="O26" s="122">
        <v>39.362309663026302</v>
      </c>
      <c r="P26" s="122">
        <v>39.706881852867902</v>
      </c>
      <c r="Q26" s="122">
        <v>39.165704473596001</v>
      </c>
      <c r="R26" s="122">
        <v>40.558440672467</v>
      </c>
      <c r="S26" s="122">
        <v>41.596332638505601</v>
      </c>
      <c r="T26" s="122">
        <v>40.528065269655997</v>
      </c>
      <c r="U26" s="122">
        <v>41.025105010472501</v>
      </c>
      <c r="V26" s="122">
        <v>41.020355446840497</v>
      </c>
      <c r="W26" s="122">
        <v>41.233385131617801</v>
      </c>
      <c r="X26" s="122">
        <v>39.291685388657001</v>
      </c>
      <c r="Y26" s="122">
        <v>37.614092857021497</v>
      </c>
      <c r="Z26" s="122">
        <v>38.188927262230997</v>
      </c>
      <c r="AA26" s="122">
        <v>37.290453847684702</v>
      </c>
      <c r="AB26" s="122">
        <v>36.420990763313903</v>
      </c>
      <c r="AC26" s="122">
        <v>35.840431269309803</v>
      </c>
      <c r="AD26" s="122">
        <v>37.339324918450401</v>
      </c>
      <c r="AE26" s="122">
        <v>36.833468310388199</v>
      </c>
      <c r="AF26" s="122">
        <v>37.803525989007497</v>
      </c>
      <c r="AG26" s="122">
        <v>37.6910164119504</v>
      </c>
      <c r="AH26" s="122">
        <v>38.358284412879499</v>
      </c>
      <c r="AI26" s="122">
        <v>38.036602613986602</v>
      </c>
      <c r="AJ26" s="122">
        <v>34.521971430702997</v>
      </c>
      <c r="AK26" s="122">
        <v>37.039397788476002</v>
      </c>
      <c r="AL26" s="122">
        <v>0</v>
      </c>
    </row>
    <row r="27" spans="1:38" hidden="1" x14ac:dyDescent="0.25">
      <c r="A27" s="122" t="s">
        <v>1997</v>
      </c>
      <c r="B27" s="122">
        <v>1</v>
      </c>
      <c r="C27" s="122" t="s">
        <v>2119</v>
      </c>
      <c r="D27" s="122" t="s">
        <v>2144</v>
      </c>
      <c r="E27" s="122">
        <v>1</v>
      </c>
      <c r="F27" s="122">
        <v>18.996354703032502</v>
      </c>
      <c r="G27" s="122">
        <v>19.435578768842099</v>
      </c>
      <c r="H27" s="122">
        <v>20.963732320248099</v>
      </c>
      <c r="I27" s="122">
        <v>20.9420395776948</v>
      </c>
      <c r="J27" s="122">
        <v>21.180951538582502</v>
      </c>
      <c r="K27" s="122">
        <v>21.9517525384457</v>
      </c>
      <c r="L27" s="122">
        <v>22.587040340409398</v>
      </c>
      <c r="M27" s="122">
        <v>22.993732188271299</v>
      </c>
      <c r="N27" s="122">
        <v>23.8407404812646</v>
      </c>
      <c r="O27" s="122">
        <v>25.598726119684098</v>
      </c>
      <c r="P27" s="122">
        <v>24.337053384003902</v>
      </c>
      <c r="Q27" s="122">
        <v>23.381056023982602</v>
      </c>
      <c r="R27" s="122">
        <v>23.580348033417302</v>
      </c>
      <c r="S27" s="122">
        <v>25.053235708509</v>
      </c>
      <c r="T27" s="122">
        <v>23.7332190270842</v>
      </c>
      <c r="U27" s="122">
        <v>23.490354518647202</v>
      </c>
      <c r="V27" s="122">
        <v>24.228051656883199</v>
      </c>
      <c r="W27" s="122">
        <v>23.5752184161305</v>
      </c>
      <c r="X27" s="122">
        <v>22.917396634032102</v>
      </c>
      <c r="Y27" s="122">
        <v>21.402003537880098</v>
      </c>
      <c r="Z27" s="122">
        <v>20.942281627073498</v>
      </c>
      <c r="AA27" s="122">
        <v>20.534520748997501</v>
      </c>
      <c r="AB27" s="122">
        <v>22.168196291018301</v>
      </c>
      <c r="AC27" s="122">
        <v>20.137809532604798</v>
      </c>
      <c r="AD27" s="122">
        <v>21.025908649537001</v>
      </c>
      <c r="AE27" s="122">
        <v>21.457942470703198</v>
      </c>
      <c r="AF27" s="122">
        <v>22.423320782435201</v>
      </c>
      <c r="AG27" s="122">
        <v>22.0272579159146</v>
      </c>
      <c r="AH27" s="122">
        <v>22.536543923058101</v>
      </c>
      <c r="AI27" s="122">
        <v>22.805663238247799</v>
      </c>
      <c r="AJ27" s="122">
        <v>21.929271740802601</v>
      </c>
      <c r="AK27" s="122">
        <v>23.295234087450599</v>
      </c>
      <c r="AL27" s="122">
        <v>0</v>
      </c>
    </row>
    <row r="28" spans="1:38" hidden="1" x14ac:dyDescent="0.25">
      <c r="A28" s="122" t="s">
        <v>1997</v>
      </c>
      <c r="B28" s="122">
        <v>1</v>
      </c>
      <c r="C28" s="122" t="s">
        <v>2119</v>
      </c>
      <c r="D28" s="122" t="s">
        <v>2145</v>
      </c>
      <c r="E28" s="122">
        <v>1</v>
      </c>
      <c r="F28" s="122">
        <v>5.6164014502746999</v>
      </c>
      <c r="G28" s="122">
        <v>5.4548060719112996</v>
      </c>
      <c r="H28" s="122">
        <v>5.8840681770238996</v>
      </c>
      <c r="I28" s="122">
        <v>6.1113056594337998</v>
      </c>
      <c r="J28" s="122">
        <v>6.3249789189427998</v>
      </c>
      <c r="K28" s="122">
        <v>6.4722952247064001</v>
      </c>
      <c r="L28" s="122">
        <v>6.4636134183268004</v>
      </c>
      <c r="M28" s="122">
        <v>6.5822649087998997</v>
      </c>
      <c r="N28" s="122">
        <v>6.7366199493775998</v>
      </c>
      <c r="O28" s="122">
        <v>7.0942990341226002</v>
      </c>
      <c r="P28" s="122">
        <v>7.1303883753872004</v>
      </c>
      <c r="Q28" s="122">
        <v>7.1569402842952003</v>
      </c>
      <c r="R28" s="122">
        <v>7.2648822997145999</v>
      </c>
      <c r="S28" s="122">
        <v>7.4638084842061003</v>
      </c>
      <c r="T28" s="122">
        <v>7.5588861901718998</v>
      </c>
      <c r="U28" s="122">
        <v>7.7001192542502004</v>
      </c>
      <c r="V28" s="122">
        <v>7.8074055553676001</v>
      </c>
      <c r="W28" s="122">
        <v>7.8752868360306003</v>
      </c>
      <c r="X28" s="122">
        <v>7.4330513233042996</v>
      </c>
      <c r="Y28" s="122">
        <v>7.1357312098417003</v>
      </c>
      <c r="Z28" s="122">
        <v>7.4629935959128</v>
      </c>
      <c r="AA28" s="122">
        <v>7.444580693811</v>
      </c>
      <c r="AB28" s="122">
        <v>7.5847355736396</v>
      </c>
      <c r="AC28" s="122">
        <v>7.4830874777854</v>
      </c>
      <c r="AD28" s="122">
        <v>7.5772141275719003</v>
      </c>
      <c r="AE28" s="122">
        <v>7.4444567019149996</v>
      </c>
      <c r="AF28" s="122">
        <v>7.4650183501983003</v>
      </c>
      <c r="AG28" s="122">
        <v>7.5188075779636998</v>
      </c>
      <c r="AH28" s="122">
        <v>7.6134907160371004</v>
      </c>
      <c r="AI28" s="122">
        <v>7.4873244625051996</v>
      </c>
      <c r="AJ28" s="122">
        <v>7.3435061000725996</v>
      </c>
      <c r="AK28" s="122">
        <v>7.9473810392155002</v>
      </c>
      <c r="AL28" s="122">
        <v>0</v>
      </c>
    </row>
    <row r="29" spans="1:38" hidden="1" x14ac:dyDescent="0.25">
      <c r="A29" s="122" t="s">
        <v>1997</v>
      </c>
      <c r="B29" s="122">
        <v>1</v>
      </c>
      <c r="C29" s="122" t="s">
        <v>2119</v>
      </c>
      <c r="D29" s="122" t="s">
        <v>2146</v>
      </c>
      <c r="E29" s="122">
        <v>1</v>
      </c>
      <c r="F29" s="122">
        <v>38.548841343411297</v>
      </c>
      <c r="G29" s="122">
        <v>37.447403051352303</v>
      </c>
      <c r="H29" s="122">
        <v>38.664381052241602</v>
      </c>
      <c r="I29" s="122">
        <v>39.9606411776169</v>
      </c>
      <c r="J29" s="122">
        <v>41.771451514359597</v>
      </c>
      <c r="K29" s="122">
        <v>42.787919880158398</v>
      </c>
      <c r="L29" s="122">
        <v>45.3252395708029</v>
      </c>
      <c r="M29" s="122">
        <v>45.890506583486697</v>
      </c>
      <c r="N29" s="122">
        <v>47.480670065518801</v>
      </c>
      <c r="O29" s="122">
        <v>48.8241959160463</v>
      </c>
      <c r="P29" s="122">
        <v>50.644832980177497</v>
      </c>
      <c r="Q29" s="122">
        <v>49.106940977331</v>
      </c>
      <c r="R29" s="122">
        <v>49.542727150646499</v>
      </c>
      <c r="S29" s="122">
        <v>51.344026275645298</v>
      </c>
      <c r="T29" s="122">
        <v>51.9987383948041</v>
      </c>
      <c r="U29" s="122">
        <v>52.177149719980399</v>
      </c>
      <c r="V29" s="122">
        <v>51.415337480771001</v>
      </c>
      <c r="W29" s="122">
        <v>52.0843711046967</v>
      </c>
      <c r="X29" s="122">
        <v>49.014517070388301</v>
      </c>
      <c r="Y29" s="122">
        <v>46.721606709977202</v>
      </c>
      <c r="Z29" s="122">
        <v>50.293524591882402</v>
      </c>
      <c r="AA29" s="122">
        <v>49.167721767330498</v>
      </c>
      <c r="AB29" s="122">
        <v>47.347573128612297</v>
      </c>
      <c r="AC29" s="122">
        <v>48.008487935259197</v>
      </c>
      <c r="AD29" s="122">
        <v>49.717267727048302</v>
      </c>
      <c r="AE29" s="122">
        <v>50.5484694156535</v>
      </c>
      <c r="AF29" s="122">
        <v>52.613413039159497</v>
      </c>
      <c r="AG29" s="122">
        <v>53.242638343073402</v>
      </c>
      <c r="AH29" s="122">
        <v>54.326175619009902</v>
      </c>
      <c r="AI29" s="122">
        <v>55.199205959400402</v>
      </c>
      <c r="AJ29" s="122">
        <v>49.889604085950602</v>
      </c>
      <c r="AK29" s="122">
        <v>54.637308835286099</v>
      </c>
      <c r="AL29" s="122">
        <v>0</v>
      </c>
    </row>
    <row r="30" spans="1:38" hidden="1" x14ac:dyDescent="0.25">
      <c r="A30" s="122" t="s">
        <v>1997</v>
      </c>
      <c r="B30" s="122">
        <v>1</v>
      </c>
      <c r="C30" s="122" t="s">
        <v>2119</v>
      </c>
      <c r="D30" s="122" t="s">
        <v>2147</v>
      </c>
      <c r="E30" s="122">
        <v>1</v>
      </c>
      <c r="F30" s="122">
        <v>4.4043702287826996</v>
      </c>
      <c r="G30" s="122">
        <v>4.4180684085384998</v>
      </c>
      <c r="H30" s="122">
        <v>4.7082490747549999</v>
      </c>
      <c r="I30" s="122">
        <v>4.9197049187947997</v>
      </c>
      <c r="J30" s="122">
        <v>4.9929531660865001</v>
      </c>
      <c r="K30" s="122">
        <v>4.9819409097290999</v>
      </c>
      <c r="L30" s="122">
        <v>5.0825266389486998</v>
      </c>
      <c r="M30" s="122">
        <v>5.0556002617922999</v>
      </c>
      <c r="N30" s="122">
        <v>4.8596568876181996</v>
      </c>
      <c r="O30" s="122">
        <v>5.4679886702973004</v>
      </c>
      <c r="P30" s="122">
        <v>5.4539598356983996</v>
      </c>
      <c r="Q30" s="122">
        <v>5.7523309170778001</v>
      </c>
      <c r="R30" s="122">
        <v>5.6677863061003997</v>
      </c>
      <c r="S30" s="122">
        <v>5.8386441871062997</v>
      </c>
      <c r="T30" s="122">
        <v>5.8657530433831999</v>
      </c>
      <c r="U30" s="122">
        <v>5.8807149059823001</v>
      </c>
      <c r="V30" s="122">
        <v>5.7016267337883004</v>
      </c>
      <c r="W30" s="122">
        <v>5.9059013101020996</v>
      </c>
      <c r="X30" s="122">
        <v>5.9468517470083002</v>
      </c>
      <c r="Y30" s="122">
        <v>5.8754927952967</v>
      </c>
      <c r="Z30" s="122">
        <v>6.7788340945133001</v>
      </c>
      <c r="AA30" s="122">
        <v>7.8885052449922997</v>
      </c>
      <c r="AB30" s="122">
        <v>8.7740079949691001</v>
      </c>
      <c r="AC30" s="122">
        <v>8.9679255172721</v>
      </c>
      <c r="AD30" s="122">
        <v>9.5146754591510998</v>
      </c>
      <c r="AE30" s="122">
        <v>8.6339817684495994</v>
      </c>
      <c r="AF30" s="122">
        <v>7.5950717584431997</v>
      </c>
      <c r="AG30" s="122">
        <v>7.9801334865121998</v>
      </c>
      <c r="AH30" s="122">
        <v>8.3743306336833996</v>
      </c>
      <c r="AI30" s="122">
        <v>8.7680339644278007</v>
      </c>
      <c r="AJ30" s="122">
        <v>7.7620093250059004</v>
      </c>
      <c r="AK30" s="122">
        <v>8.3162751088703004</v>
      </c>
      <c r="AL30" s="122">
        <v>0</v>
      </c>
    </row>
    <row r="31" spans="1:38" hidden="1" x14ac:dyDescent="0.25">
      <c r="A31" s="122" t="s">
        <v>1997</v>
      </c>
      <c r="B31" s="122">
        <v>1</v>
      </c>
      <c r="C31" s="122" t="s">
        <v>2119</v>
      </c>
      <c r="D31" s="122" t="s">
        <v>475</v>
      </c>
      <c r="E31" s="122">
        <v>1</v>
      </c>
      <c r="F31" s="122">
        <v>10.041075231500299</v>
      </c>
      <c r="G31" s="122">
        <v>9.6165359074415999</v>
      </c>
      <c r="H31" s="122">
        <v>10.1635785614375</v>
      </c>
      <c r="I31" s="122">
        <v>10.194855784229899</v>
      </c>
      <c r="J31" s="122">
        <v>10.5709518147554</v>
      </c>
      <c r="K31" s="122">
        <v>11.2447580624235</v>
      </c>
      <c r="L31" s="122">
        <v>11.7732787864068</v>
      </c>
      <c r="M31" s="122">
        <v>11.500295528364299</v>
      </c>
      <c r="N31" s="122">
        <v>12.0820917592615</v>
      </c>
      <c r="O31" s="122">
        <v>12.4264489954639</v>
      </c>
      <c r="P31" s="122">
        <v>12.243444521130099</v>
      </c>
      <c r="Q31" s="122">
        <v>12.062926550156099</v>
      </c>
      <c r="R31" s="122">
        <v>12.3773355990017</v>
      </c>
      <c r="S31" s="122">
        <v>12.492449257521701</v>
      </c>
      <c r="T31" s="122">
        <v>12.3906400405391</v>
      </c>
      <c r="U31" s="122">
        <v>12.141213839566101</v>
      </c>
      <c r="V31" s="122">
        <v>12.0943315181069</v>
      </c>
      <c r="W31" s="122">
        <v>12.5160630433994</v>
      </c>
      <c r="X31" s="122">
        <v>12.251936028927799</v>
      </c>
      <c r="Y31" s="122">
        <v>11.6199801141363</v>
      </c>
      <c r="Z31" s="122">
        <v>12.2691530844762</v>
      </c>
      <c r="AA31" s="122">
        <v>12.0688559604896</v>
      </c>
      <c r="AB31" s="122">
        <v>11.9371571690126</v>
      </c>
      <c r="AC31" s="122">
        <v>12.012540708864901</v>
      </c>
      <c r="AD31" s="122">
        <v>12.5880609716673</v>
      </c>
      <c r="AE31" s="122">
        <v>12.4258992133613</v>
      </c>
      <c r="AF31" s="122">
        <v>12.6624812216536</v>
      </c>
      <c r="AG31" s="122">
        <v>12.7018214971131</v>
      </c>
      <c r="AH31" s="122">
        <v>13.0868726751424</v>
      </c>
      <c r="AI31" s="122">
        <v>13.032568611060601</v>
      </c>
      <c r="AJ31" s="122">
        <v>12.173844087874</v>
      </c>
      <c r="AK31" s="122">
        <v>13.1085972016971</v>
      </c>
      <c r="AL31" s="122">
        <v>0</v>
      </c>
    </row>
    <row r="32" spans="1:38" hidden="1" x14ac:dyDescent="0.25">
      <c r="A32" s="122" t="s">
        <v>1997</v>
      </c>
      <c r="B32" s="122">
        <v>1</v>
      </c>
      <c r="C32" s="122" t="s">
        <v>2119</v>
      </c>
      <c r="D32" s="122" t="s">
        <v>2148</v>
      </c>
      <c r="E32" s="122">
        <v>1</v>
      </c>
      <c r="F32" s="122">
        <v>5.2456026079282001</v>
      </c>
      <c r="G32" s="122">
        <v>5.2984862867032003</v>
      </c>
      <c r="H32" s="122">
        <v>5.3259253149744001</v>
      </c>
      <c r="I32" s="122">
        <v>5.3564078697966</v>
      </c>
      <c r="J32" s="122">
        <v>5.5123400949269996</v>
      </c>
      <c r="K32" s="122">
        <v>5.7340462746187999</v>
      </c>
      <c r="L32" s="122">
        <v>5.9145234637603004</v>
      </c>
      <c r="M32" s="122">
        <v>6.8662048259072002</v>
      </c>
      <c r="N32" s="122">
        <v>6.9284598871148999</v>
      </c>
      <c r="O32" s="122">
        <v>7.1977122230179997</v>
      </c>
      <c r="P32" s="122">
        <v>7.2712057162469996</v>
      </c>
      <c r="Q32" s="122">
        <v>7.2415752982127</v>
      </c>
      <c r="R32" s="122">
        <v>7.4886150776829004</v>
      </c>
      <c r="S32" s="122">
        <v>7.5685879463608003</v>
      </c>
      <c r="T32" s="122">
        <v>7.6264337793610002</v>
      </c>
      <c r="U32" s="122">
        <v>7.2952995517978998</v>
      </c>
      <c r="V32" s="122">
        <v>7.0997517029681001</v>
      </c>
      <c r="W32" s="122">
        <v>7.2469140333297002</v>
      </c>
      <c r="X32" s="122">
        <v>6.9190478527700003</v>
      </c>
      <c r="Y32" s="122">
        <v>6.8455081897836996</v>
      </c>
      <c r="Z32" s="122">
        <v>6.9412118744997997</v>
      </c>
      <c r="AA32" s="122">
        <v>6.7739858152902999</v>
      </c>
      <c r="AB32" s="122">
        <v>6.6614932378009</v>
      </c>
      <c r="AC32" s="122">
        <v>6.6280379578139996</v>
      </c>
      <c r="AD32" s="122">
        <v>6.8127641187226002</v>
      </c>
      <c r="AE32" s="122">
        <v>6.6177500644878</v>
      </c>
      <c r="AF32" s="122">
        <v>6.5891232217353002</v>
      </c>
      <c r="AG32" s="122">
        <v>6.6516820254487996</v>
      </c>
      <c r="AH32" s="122">
        <v>6.8181751346431003</v>
      </c>
      <c r="AI32" s="122">
        <v>6.7384779996479001</v>
      </c>
      <c r="AJ32" s="122">
        <v>5.8543953379989997</v>
      </c>
      <c r="AK32" s="122">
        <v>6.5339543235221003</v>
      </c>
      <c r="AL32" s="122">
        <v>0</v>
      </c>
    </row>
    <row r="33" spans="1:38" hidden="1" x14ac:dyDescent="0.25">
      <c r="A33" s="122" t="s">
        <v>1997</v>
      </c>
      <c r="B33" s="122">
        <v>1</v>
      </c>
      <c r="C33" s="122" t="s">
        <v>2119</v>
      </c>
      <c r="D33" s="122" t="s">
        <v>2149</v>
      </c>
      <c r="E33" s="122">
        <v>1</v>
      </c>
      <c r="F33" s="122">
        <v>50.382417506410299</v>
      </c>
      <c r="G33" s="122">
        <v>48.630157962788203</v>
      </c>
      <c r="H33" s="122">
        <v>49.177560974503201</v>
      </c>
      <c r="I33" s="122">
        <v>47.631172321202001</v>
      </c>
      <c r="J33" s="122">
        <v>53.041206656105302</v>
      </c>
      <c r="K33" s="122">
        <v>52.648729246314097</v>
      </c>
      <c r="L33" s="122">
        <v>53.483537865483797</v>
      </c>
      <c r="M33" s="122">
        <v>53.240892584199798</v>
      </c>
      <c r="N33" s="122">
        <v>54.0197386914814</v>
      </c>
      <c r="O33" s="122">
        <v>55.191051529704403</v>
      </c>
      <c r="P33" s="122">
        <v>58.268506822101301</v>
      </c>
      <c r="Q33" s="122">
        <v>56.013634610278302</v>
      </c>
      <c r="R33" s="122">
        <v>55.9438823859685</v>
      </c>
      <c r="S33" s="122">
        <v>55.100748706614802</v>
      </c>
      <c r="T33" s="122">
        <v>56.738281850708503</v>
      </c>
      <c r="U33" s="122">
        <v>59.2433325979733</v>
      </c>
      <c r="V33" s="122">
        <v>59.947328481748997</v>
      </c>
      <c r="W33" s="122">
        <v>61.948567095762201</v>
      </c>
      <c r="X33" s="122">
        <v>59.161978192559701</v>
      </c>
      <c r="Y33" s="122">
        <v>54.525869102355998</v>
      </c>
      <c r="Z33" s="122">
        <v>48.5761937317044</v>
      </c>
      <c r="AA33" s="122">
        <v>47.916886245037098</v>
      </c>
      <c r="AB33" s="122">
        <v>46.651651486263603</v>
      </c>
      <c r="AC33" s="122">
        <v>45.858766589563899</v>
      </c>
      <c r="AD33" s="122">
        <v>46.882939783474697</v>
      </c>
      <c r="AE33" s="122">
        <v>45.8376929416888</v>
      </c>
      <c r="AF33" s="122">
        <v>48.552413711645698</v>
      </c>
      <c r="AG33" s="122">
        <v>46.207226940488297</v>
      </c>
      <c r="AH33" s="122">
        <v>46.550636246232003</v>
      </c>
      <c r="AI33" s="122">
        <v>45.208089097405399</v>
      </c>
      <c r="AJ33" s="122">
        <v>35.294234546445303</v>
      </c>
      <c r="AK33" s="122">
        <v>39.313140502163797</v>
      </c>
      <c r="AL33" s="122">
        <v>0</v>
      </c>
    </row>
    <row r="34" spans="1:38" hidden="1" x14ac:dyDescent="0.25">
      <c r="A34" s="122" t="s">
        <v>1997</v>
      </c>
      <c r="B34" s="122">
        <v>1</v>
      </c>
      <c r="C34" s="122" t="s">
        <v>2119</v>
      </c>
      <c r="D34" s="122" t="s">
        <v>2150</v>
      </c>
      <c r="E34" s="122">
        <v>1</v>
      </c>
      <c r="F34" s="122">
        <v>14.9214977453827</v>
      </c>
      <c r="G34" s="122">
        <v>14.5618694695837</v>
      </c>
      <c r="H34" s="122">
        <v>13.8900697249001</v>
      </c>
      <c r="I34" s="122">
        <v>15.8242702892467</v>
      </c>
      <c r="J34" s="122">
        <v>15.477140457991799</v>
      </c>
      <c r="K34" s="122">
        <v>15.126741191374901</v>
      </c>
      <c r="L34" s="122">
        <v>13.2714056508598</v>
      </c>
      <c r="M34" s="122">
        <v>15.801688707912399</v>
      </c>
      <c r="N34" s="122">
        <v>16.200628678266899</v>
      </c>
      <c r="O34" s="122">
        <v>16.3877228925274</v>
      </c>
      <c r="P34" s="122">
        <v>15.9720748866085</v>
      </c>
      <c r="Q34" s="122">
        <v>15.974851146604101</v>
      </c>
      <c r="R34" s="122">
        <v>15.8723704514963</v>
      </c>
      <c r="S34" s="122">
        <v>15.685395150876801</v>
      </c>
      <c r="T34" s="122">
        <v>15.991719109948701</v>
      </c>
      <c r="U34" s="122">
        <v>15.524649977776001</v>
      </c>
      <c r="V34" s="122">
        <v>15.8527623322595</v>
      </c>
      <c r="W34" s="122">
        <v>15.410829483648101</v>
      </c>
      <c r="X34" s="122">
        <v>14.2433649768588</v>
      </c>
      <c r="Y34" s="122">
        <v>13.950757924228601</v>
      </c>
      <c r="Z34" s="122">
        <v>13.6328596381531</v>
      </c>
      <c r="AA34" s="122">
        <v>14.197087959064699</v>
      </c>
      <c r="AB34" s="122">
        <v>14.1924504439163</v>
      </c>
      <c r="AC34" s="122">
        <v>13.864846145001399</v>
      </c>
      <c r="AD34" s="122">
        <v>14.409804748895199</v>
      </c>
      <c r="AE34" s="122">
        <v>14.371458938662901</v>
      </c>
      <c r="AF34" s="122">
        <v>14.137400722809099</v>
      </c>
      <c r="AG34" s="122">
        <v>15.015324311162599</v>
      </c>
      <c r="AH34" s="122">
        <v>15.25093034082</v>
      </c>
      <c r="AI34" s="122">
        <v>15.456848337323599</v>
      </c>
      <c r="AJ34" s="122">
        <v>14.7939592533883</v>
      </c>
      <c r="AK34" s="122">
        <v>16.606618917197501</v>
      </c>
      <c r="AL34" s="122">
        <v>0</v>
      </c>
    </row>
    <row r="35" spans="1:38" hidden="1" x14ac:dyDescent="0.25">
      <c r="A35" s="122" t="s">
        <v>1997</v>
      </c>
      <c r="B35" s="122">
        <v>1</v>
      </c>
      <c r="C35" s="122" t="s">
        <v>2119</v>
      </c>
      <c r="D35" s="122" t="s">
        <v>2151</v>
      </c>
      <c r="E35" s="122">
        <v>1</v>
      </c>
      <c r="F35" s="122">
        <v>9.2869483738890004</v>
      </c>
      <c r="G35" s="122">
        <v>9.5262586920008996</v>
      </c>
      <c r="H35" s="122">
        <v>9.8102053935196007</v>
      </c>
      <c r="I35" s="122">
        <v>10.2539364950358</v>
      </c>
      <c r="J35" s="122">
        <v>10.688430847330601</v>
      </c>
      <c r="K35" s="122">
        <v>11.061916375236001</v>
      </c>
      <c r="L35" s="122">
        <v>12.2530104710063</v>
      </c>
      <c r="M35" s="122">
        <v>12.3952780879833</v>
      </c>
      <c r="N35" s="122">
        <v>12.9813788128425</v>
      </c>
      <c r="O35" s="122">
        <v>13.8443180601842</v>
      </c>
      <c r="P35" s="122">
        <v>14.2202899545905</v>
      </c>
      <c r="Q35" s="122">
        <v>14.231001448509</v>
      </c>
      <c r="R35" s="122">
        <v>14.5436703981731</v>
      </c>
      <c r="S35" s="122">
        <v>15.127892840124099</v>
      </c>
      <c r="T35" s="122">
        <v>15.865126272471</v>
      </c>
      <c r="U35" s="122">
        <v>16.8062139002427</v>
      </c>
      <c r="V35" s="122">
        <v>17.272037507882999</v>
      </c>
      <c r="W35" s="122">
        <v>17.307322974304501</v>
      </c>
      <c r="X35" s="122">
        <v>15.5410369974429</v>
      </c>
      <c r="Y35" s="122">
        <v>14.081667945703099</v>
      </c>
      <c r="Z35" s="122">
        <v>16.1349723530437</v>
      </c>
      <c r="AA35" s="122">
        <v>15.759925087514199</v>
      </c>
      <c r="AB35" s="122">
        <v>15.807433649414</v>
      </c>
      <c r="AC35" s="122">
        <v>15.963700554249</v>
      </c>
      <c r="AD35" s="122">
        <v>16.029309475388001</v>
      </c>
      <c r="AE35" s="122">
        <v>16.200013974158502</v>
      </c>
      <c r="AF35" s="122">
        <v>16.945539300133898</v>
      </c>
      <c r="AG35" s="122">
        <v>17.690015058598501</v>
      </c>
      <c r="AH35" s="122">
        <v>17.673739598109599</v>
      </c>
      <c r="AI35" s="122">
        <v>17.797648502688698</v>
      </c>
      <c r="AJ35" s="122">
        <v>15.0256352971599</v>
      </c>
      <c r="AK35" s="122">
        <v>17.3141075062466</v>
      </c>
      <c r="AL35" s="122">
        <v>0</v>
      </c>
    </row>
    <row r="36" spans="1:38" hidden="1" x14ac:dyDescent="0.25">
      <c r="A36" s="122" t="s">
        <v>1997</v>
      </c>
      <c r="B36" s="122">
        <v>1</v>
      </c>
      <c r="C36" s="122" t="s">
        <v>2119</v>
      </c>
      <c r="D36" s="122" t="s">
        <v>2152</v>
      </c>
      <c r="E36" s="122">
        <v>1</v>
      </c>
      <c r="F36" s="122">
        <v>64.403050706917497</v>
      </c>
      <c r="G36" s="122">
        <v>61.303039912055702</v>
      </c>
      <c r="H36" s="122">
        <v>61.083681808624597</v>
      </c>
      <c r="I36" s="122">
        <v>61.310917571444797</v>
      </c>
      <c r="J36" s="122">
        <v>60.798446459693501</v>
      </c>
      <c r="K36" s="122">
        <v>62.455881642955198</v>
      </c>
      <c r="L36" s="122">
        <v>64.347748864424801</v>
      </c>
      <c r="M36" s="122">
        <v>63.109973658114797</v>
      </c>
      <c r="N36" s="122">
        <v>64.794117318311194</v>
      </c>
      <c r="O36" s="122">
        <v>65.087761348678299</v>
      </c>
      <c r="P36" s="122">
        <v>65.570614360843706</v>
      </c>
      <c r="Q36" s="122">
        <v>64.978161839155703</v>
      </c>
      <c r="R36" s="122">
        <v>68.510255934230699</v>
      </c>
      <c r="S36" s="122">
        <v>71.128498315765597</v>
      </c>
      <c r="T36" s="122">
        <v>72.737567632159298</v>
      </c>
      <c r="U36" s="122">
        <v>72.471721482196301</v>
      </c>
      <c r="V36" s="122">
        <v>72.047379010480299</v>
      </c>
      <c r="W36" s="122">
        <v>71.930679870090799</v>
      </c>
      <c r="X36" s="122">
        <v>70.380147153432503</v>
      </c>
      <c r="Y36" s="122">
        <v>67.643549739400498</v>
      </c>
      <c r="Z36" s="122">
        <v>75.117912928175301</v>
      </c>
      <c r="AA36" s="122">
        <v>71.932349256277504</v>
      </c>
      <c r="AB36" s="122">
        <v>70.770666281931497</v>
      </c>
      <c r="AC36" s="122">
        <v>70.362886207791504</v>
      </c>
      <c r="AD36" s="122">
        <v>73.583633186111996</v>
      </c>
      <c r="AE36" s="122">
        <v>71.974317826098101</v>
      </c>
      <c r="AF36" s="122">
        <v>75.352568355136597</v>
      </c>
      <c r="AG36" s="122">
        <v>76.829861100510996</v>
      </c>
      <c r="AH36" s="122">
        <v>74.934193894772093</v>
      </c>
      <c r="AI36" s="122">
        <v>75.855973959370402</v>
      </c>
      <c r="AJ36" s="122">
        <v>59.154508550976303</v>
      </c>
      <c r="AK36" s="122">
        <v>66.900482902114206</v>
      </c>
      <c r="AL36" s="122">
        <v>0</v>
      </c>
    </row>
    <row r="37" spans="1:38" hidden="1" x14ac:dyDescent="0.25">
      <c r="A37" s="122" t="s">
        <v>1997</v>
      </c>
      <c r="B37" s="122">
        <v>1</v>
      </c>
      <c r="C37" s="122" t="s">
        <v>2119</v>
      </c>
      <c r="D37" s="122" t="s">
        <v>2153</v>
      </c>
      <c r="E37" s="122">
        <v>1</v>
      </c>
      <c r="F37" s="122">
        <v>57.161444566258801</v>
      </c>
      <c r="G37" s="122">
        <v>55.445570577150598</v>
      </c>
      <c r="H37" s="122">
        <v>55.966041908999699</v>
      </c>
      <c r="I37" s="122">
        <v>58.295017688955603</v>
      </c>
      <c r="J37" s="122">
        <v>59.824382451584903</v>
      </c>
      <c r="K37" s="122">
        <v>61.428757671569599</v>
      </c>
      <c r="L37" s="122">
        <v>62.600910927890602</v>
      </c>
      <c r="M37" s="122">
        <v>64.233029822454895</v>
      </c>
      <c r="N37" s="122">
        <v>65.768497435483894</v>
      </c>
      <c r="O37" s="122">
        <v>69.058628683049903</v>
      </c>
      <c r="P37" s="122">
        <v>69.515235813313694</v>
      </c>
      <c r="Q37" s="122">
        <v>68.304520000960807</v>
      </c>
      <c r="R37" s="122">
        <v>68.636390247330397</v>
      </c>
      <c r="S37" s="122">
        <v>69.688047593569294</v>
      </c>
      <c r="T37" s="122">
        <v>69.721376905778598</v>
      </c>
      <c r="U37" s="122">
        <v>69.117527039187806</v>
      </c>
      <c r="V37" s="122">
        <v>67.916690565865494</v>
      </c>
      <c r="W37" s="122">
        <v>67.193556545444196</v>
      </c>
      <c r="X37" s="122">
        <v>64.400172573296203</v>
      </c>
      <c r="Y37" s="122">
        <v>59.989203280985102</v>
      </c>
      <c r="Z37" s="122">
        <v>58.906522960231896</v>
      </c>
      <c r="AA37" s="122">
        <v>57.854468253665601</v>
      </c>
      <c r="AB37" s="122">
        <v>56.738055570721997</v>
      </c>
      <c r="AC37" s="122">
        <v>56.636152301214501</v>
      </c>
      <c r="AD37" s="122">
        <v>59.022421805568399</v>
      </c>
      <c r="AE37" s="122">
        <v>59.247332803966898</v>
      </c>
      <c r="AF37" s="122">
        <v>59.361466064219599</v>
      </c>
      <c r="AG37" s="122">
        <v>60.361848982792203</v>
      </c>
      <c r="AH37" s="122">
        <v>61.439134818176697</v>
      </c>
      <c r="AI37" s="122">
        <v>59.982016084369803</v>
      </c>
      <c r="AJ37" s="122">
        <v>54.684953885574203</v>
      </c>
      <c r="AK37" s="122">
        <v>58.885012265706301</v>
      </c>
      <c r="AL37" s="122">
        <v>0</v>
      </c>
    </row>
    <row r="38" spans="1:38" hidden="1" x14ac:dyDescent="0.25">
      <c r="A38" s="122" t="s">
        <v>1997</v>
      </c>
      <c r="B38" s="122">
        <v>1</v>
      </c>
      <c r="C38" s="122" t="s">
        <v>2119</v>
      </c>
      <c r="D38" s="122" t="s">
        <v>2154</v>
      </c>
      <c r="E38" s="122">
        <v>1</v>
      </c>
      <c r="F38" s="122">
        <v>23.199520355478398</v>
      </c>
      <c r="G38" s="122">
        <v>23.165039891804401</v>
      </c>
      <c r="H38" s="122">
        <v>25.134961608610901</v>
      </c>
      <c r="I38" s="122">
        <v>24.3800063307119</v>
      </c>
      <c r="J38" s="122">
        <v>25.554065405996599</v>
      </c>
      <c r="K38" s="122">
        <v>24.597461048810601</v>
      </c>
      <c r="L38" s="122">
        <v>25.852903983658202</v>
      </c>
      <c r="M38" s="122">
        <v>25.136254978163802</v>
      </c>
      <c r="N38" s="122">
        <v>25.4422954370688</v>
      </c>
      <c r="O38" s="122">
        <v>26.771585985403899</v>
      </c>
      <c r="P38" s="122">
        <v>27.509891337967399</v>
      </c>
      <c r="Q38" s="122">
        <v>30.3284015842668</v>
      </c>
      <c r="R38" s="122">
        <v>27.912681860407901</v>
      </c>
      <c r="S38" s="122">
        <v>26.693416345209201</v>
      </c>
      <c r="T38" s="122">
        <v>27.243037773137001</v>
      </c>
      <c r="U38" s="122">
        <v>27.8623448737589</v>
      </c>
      <c r="V38" s="122">
        <v>27.399313781997101</v>
      </c>
      <c r="W38" s="122">
        <v>28.1622082046697</v>
      </c>
      <c r="X38" s="122">
        <v>28.409623451808098</v>
      </c>
      <c r="Y38" s="122">
        <v>26.395973880844899</v>
      </c>
      <c r="Z38" s="122">
        <v>27.519989677726201</v>
      </c>
      <c r="AA38" s="122">
        <v>26.6738274270324</v>
      </c>
      <c r="AB38" s="122">
        <v>27.815290007858199</v>
      </c>
      <c r="AC38" s="122">
        <v>28.169285136350801</v>
      </c>
      <c r="AD38" s="122">
        <v>30.058416829770199</v>
      </c>
      <c r="AE38" s="122">
        <v>28.9051674645657</v>
      </c>
      <c r="AF38" s="122">
        <v>29.362287678082701</v>
      </c>
      <c r="AG38" s="122">
        <v>30.132881909366599</v>
      </c>
      <c r="AH38" s="122">
        <v>30.887323816158801</v>
      </c>
      <c r="AI38" s="122">
        <v>30.053683755539101</v>
      </c>
      <c r="AJ38" s="122">
        <v>27.408097304092198</v>
      </c>
      <c r="AK38" s="122">
        <v>29.361532596267001</v>
      </c>
      <c r="AL38" s="122">
        <v>0</v>
      </c>
    </row>
    <row r="39" spans="1:38" hidden="1" x14ac:dyDescent="0.25">
      <c r="A39" s="122" t="s">
        <v>1997</v>
      </c>
      <c r="B39" s="122">
        <v>1</v>
      </c>
      <c r="C39" s="122" t="s">
        <v>2119</v>
      </c>
      <c r="D39" s="122" t="s">
        <v>2155</v>
      </c>
      <c r="E39" s="122">
        <v>1</v>
      </c>
      <c r="F39" s="122">
        <v>17.859583850593001</v>
      </c>
      <c r="G39" s="122">
        <v>17.9294806694332</v>
      </c>
      <c r="H39" s="122">
        <v>18.545125506779399</v>
      </c>
      <c r="I39" s="122">
        <v>18.8093044520704</v>
      </c>
      <c r="J39" s="122">
        <v>18.999790401846699</v>
      </c>
      <c r="K39" s="122">
        <v>19.260481329625399</v>
      </c>
      <c r="L39" s="122">
        <v>20.237389248483201</v>
      </c>
      <c r="M39" s="122">
        <v>19.7933815997173</v>
      </c>
      <c r="N39" s="122">
        <v>21.004563033147701</v>
      </c>
      <c r="O39" s="122">
        <v>21.4694880365339</v>
      </c>
      <c r="P39" s="122">
        <v>21.139843349947999</v>
      </c>
      <c r="Q39" s="122">
        <v>20.392864240328102</v>
      </c>
      <c r="R39" s="122">
        <v>20.970277853601999</v>
      </c>
      <c r="S39" s="122">
        <v>21.332080773971001</v>
      </c>
      <c r="T39" s="122">
        <v>21.519728385329302</v>
      </c>
      <c r="U39" s="122">
        <v>21.732895460743201</v>
      </c>
      <c r="V39" s="122">
        <v>21.894752840526898</v>
      </c>
      <c r="W39" s="122">
        <v>22.007147162328799</v>
      </c>
      <c r="X39" s="122">
        <v>20.5859644713099</v>
      </c>
      <c r="Y39" s="122">
        <v>20.451046499395702</v>
      </c>
      <c r="Z39" s="122">
        <v>19.729073121187199</v>
      </c>
      <c r="AA39" s="122">
        <v>19.0656343936319</v>
      </c>
      <c r="AB39" s="122">
        <v>18.7463650756577</v>
      </c>
      <c r="AC39" s="122">
        <v>18.686534021105</v>
      </c>
      <c r="AD39" s="122">
        <v>19.077688094854199</v>
      </c>
      <c r="AE39" s="122">
        <v>19.4162950263986</v>
      </c>
      <c r="AF39" s="122">
        <v>19.9336573786969</v>
      </c>
      <c r="AG39" s="122">
        <v>20.428212569800699</v>
      </c>
      <c r="AH39" s="122">
        <v>21.1143837668372</v>
      </c>
      <c r="AI39" s="122">
        <v>20.422629392325401</v>
      </c>
      <c r="AJ39" s="122">
        <v>18.521507145948899</v>
      </c>
      <c r="AK39" s="122">
        <v>19.909161875917899</v>
      </c>
      <c r="AL39" s="122">
        <v>0</v>
      </c>
    </row>
    <row r="40" spans="1:38" hidden="1" x14ac:dyDescent="0.25">
      <c r="A40" s="122" t="s">
        <v>1997</v>
      </c>
      <c r="B40" s="122">
        <v>1</v>
      </c>
      <c r="C40" s="122" t="s">
        <v>2119</v>
      </c>
      <c r="D40" s="122" t="s">
        <v>2156</v>
      </c>
      <c r="E40" s="122">
        <v>1</v>
      </c>
      <c r="F40" s="122">
        <v>58.072177052953798</v>
      </c>
      <c r="G40" s="122">
        <v>57.177825119550398</v>
      </c>
      <c r="H40" s="122">
        <v>59.2179836660913</v>
      </c>
      <c r="I40" s="122">
        <v>60.789531368050703</v>
      </c>
      <c r="J40" s="122">
        <v>61.449082439662497</v>
      </c>
      <c r="K40" s="122">
        <v>62.579209633385602</v>
      </c>
      <c r="L40" s="122">
        <v>62.817562787369503</v>
      </c>
      <c r="M40" s="122">
        <v>64.1299878519375</v>
      </c>
      <c r="N40" s="122">
        <v>65.391573222790498</v>
      </c>
      <c r="O40" s="122">
        <v>67.225802625989701</v>
      </c>
      <c r="P40" s="122">
        <v>69.066957383236399</v>
      </c>
      <c r="Q40" s="122">
        <v>68.486945857924596</v>
      </c>
      <c r="R40" s="122">
        <v>68.594723105270603</v>
      </c>
      <c r="S40" s="122">
        <v>68.943288243812205</v>
      </c>
      <c r="T40" s="122">
        <v>68.936996976769706</v>
      </c>
      <c r="U40" s="122">
        <v>69.666742320648595</v>
      </c>
      <c r="V40" s="122">
        <v>68.4865349616516</v>
      </c>
      <c r="W40" s="122">
        <v>67.884776960334094</v>
      </c>
      <c r="X40" s="122">
        <v>64.984638312037603</v>
      </c>
      <c r="Y40" s="122">
        <v>63.275391136662599</v>
      </c>
      <c r="Z40" s="122">
        <v>63.833739230327097</v>
      </c>
      <c r="AA40" s="122">
        <v>63.637616707095802</v>
      </c>
      <c r="AB40" s="122">
        <v>61.887933125445997</v>
      </c>
      <c r="AC40" s="122">
        <v>61.480202619270202</v>
      </c>
      <c r="AD40" s="122">
        <v>62.486490153769097</v>
      </c>
      <c r="AE40" s="122">
        <v>60.751330218653102</v>
      </c>
      <c r="AF40" s="122">
        <v>60.254935152855097</v>
      </c>
      <c r="AG40" s="122">
        <v>61.345433700904998</v>
      </c>
      <c r="AH40" s="122">
        <v>60.746462475108203</v>
      </c>
      <c r="AI40" s="122">
        <v>61.357460278696898</v>
      </c>
      <c r="AJ40" s="122">
        <v>52.806925100746298</v>
      </c>
      <c r="AK40" s="122">
        <v>57.640301539244</v>
      </c>
      <c r="AL40" s="122">
        <v>0</v>
      </c>
    </row>
    <row r="41" spans="1:38" hidden="1" x14ac:dyDescent="0.25">
      <c r="A41" s="122" t="s">
        <v>1997</v>
      </c>
      <c r="B41" s="122">
        <v>1</v>
      </c>
      <c r="C41" s="122" t="s">
        <v>2119</v>
      </c>
      <c r="D41" s="122" t="s">
        <v>2157</v>
      </c>
      <c r="E41" s="122">
        <v>1</v>
      </c>
      <c r="F41" s="122">
        <v>3.9595144222815</v>
      </c>
      <c r="G41" s="122">
        <v>3.7778451878756001</v>
      </c>
      <c r="H41" s="122">
        <v>3.9108754651161002</v>
      </c>
      <c r="I41" s="122">
        <v>3.8715736270236998</v>
      </c>
      <c r="J41" s="122">
        <v>3.8287716398467002</v>
      </c>
      <c r="K41" s="122">
        <v>3.930130137401</v>
      </c>
      <c r="L41" s="122">
        <v>4.0274666832247998</v>
      </c>
      <c r="M41" s="122">
        <v>4.1358840005928004</v>
      </c>
      <c r="N41" s="122">
        <v>4.2642440821919001</v>
      </c>
      <c r="O41" s="122">
        <v>4.5016424807558</v>
      </c>
      <c r="P41" s="122">
        <v>4.5167023802535002</v>
      </c>
      <c r="Q41" s="122">
        <v>4.5395817645758996</v>
      </c>
      <c r="R41" s="122">
        <v>4.4243833464644</v>
      </c>
      <c r="S41" s="122">
        <v>4.4105245554058996</v>
      </c>
      <c r="T41" s="122">
        <v>4.2541303472298004</v>
      </c>
      <c r="U41" s="122">
        <v>4.1920051233248001</v>
      </c>
      <c r="V41" s="122">
        <v>4.2738243150799002</v>
      </c>
      <c r="W41" s="122">
        <v>4.1557921300152003</v>
      </c>
      <c r="X41" s="122">
        <v>4.0207736089077004</v>
      </c>
      <c r="Y41" s="122">
        <v>4.0071042286531</v>
      </c>
      <c r="Z41" s="122">
        <v>4.0348197791280001</v>
      </c>
      <c r="AA41" s="122">
        <v>3.8298071510420999</v>
      </c>
      <c r="AB41" s="122">
        <v>3.6639016424894</v>
      </c>
      <c r="AC41" s="122">
        <v>3.6495871326095002</v>
      </c>
      <c r="AD41" s="122">
        <v>3.9930010148937001</v>
      </c>
      <c r="AE41" s="122">
        <v>3.9706568860777001</v>
      </c>
      <c r="AF41" s="122">
        <v>3.7276962829636</v>
      </c>
      <c r="AG41" s="122">
        <v>3.8149436107820001</v>
      </c>
      <c r="AH41" s="122">
        <v>3.9771683210144002</v>
      </c>
      <c r="AI41" s="122">
        <v>3.9392230343949</v>
      </c>
      <c r="AJ41" s="122">
        <v>3.2995151992389</v>
      </c>
      <c r="AK41" s="122">
        <v>3.6608794592930001</v>
      </c>
      <c r="AL41" s="122">
        <v>0</v>
      </c>
    </row>
    <row r="42" spans="1:38" hidden="1" x14ac:dyDescent="0.25">
      <c r="A42" s="122" t="s">
        <v>1997</v>
      </c>
      <c r="B42" s="122">
        <v>1</v>
      </c>
      <c r="C42" s="122" t="s">
        <v>2119</v>
      </c>
      <c r="D42" s="122" t="s">
        <v>2158</v>
      </c>
      <c r="E42" s="122">
        <v>1</v>
      </c>
      <c r="F42" s="122">
        <v>22.133207493744202</v>
      </c>
      <c r="G42" s="122">
        <v>21.079687446883099</v>
      </c>
      <c r="H42" s="122">
        <v>21.7775725190603</v>
      </c>
      <c r="I42" s="122">
        <v>22.493238126088102</v>
      </c>
      <c r="J42" s="122">
        <v>23.681495341500401</v>
      </c>
      <c r="K42" s="122">
        <v>23.320684787910199</v>
      </c>
      <c r="L42" s="122">
        <v>23.7079095281645</v>
      </c>
      <c r="M42" s="122">
        <v>24.5046580140632</v>
      </c>
      <c r="N42" s="122">
        <v>26.179034182078901</v>
      </c>
      <c r="O42" s="122">
        <v>27.245926423482199</v>
      </c>
      <c r="P42" s="122">
        <v>27.7213955031973</v>
      </c>
      <c r="Q42" s="122">
        <v>27.518967382968999</v>
      </c>
      <c r="R42" s="122">
        <v>27.822257317936199</v>
      </c>
      <c r="S42" s="122">
        <v>28.278282811751598</v>
      </c>
      <c r="T42" s="122">
        <v>31.0492067274057</v>
      </c>
      <c r="U42" s="122">
        <v>29.596982551106599</v>
      </c>
      <c r="V42" s="122">
        <v>30.3501787045426</v>
      </c>
      <c r="W42" s="122">
        <v>30.241673406159901</v>
      </c>
      <c r="X42" s="122">
        <v>29.214744457831198</v>
      </c>
      <c r="Y42" s="122">
        <v>29.5753267068771</v>
      </c>
      <c r="Z42" s="122">
        <v>29.629857008871401</v>
      </c>
      <c r="AA42" s="122">
        <v>29.7868050166187</v>
      </c>
      <c r="AB42" s="122">
        <v>29.1270462169966</v>
      </c>
      <c r="AC42" s="122">
        <v>30.075549714514999</v>
      </c>
      <c r="AD42" s="122">
        <v>29.345444737915098</v>
      </c>
      <c r="AE42" s="122">
        <v>30.740598304576899</v>
      </c>
      <c r="AF42" s="122">
        <v>31.934486707405</v>
      </c>
      <c r="AG42" s="122">
        <v>32.378582446377003</v>
      </c>
      <c r="AH42" s="122">
        <v>32.3006272185808</v>
      </c>
      <c r="AI42" s="122">
        <v>32.111391035472501</v>
      </c>
      <c r="AJ42" s="122">
        <v>28.840436962802801</v>
      </c>
      <c r="AK42" s="122">
        <v>32.387246372217199</v>
      </c>
      <c r="AL42" s="122">
        <v>0</v>
      </c>
    </row>
    <row r="43" spans="1:38" hidden="1" x14ac:dyDescent="0.25">
      <c r="A43" s="122" t="s">
        <v>1997</v>
      </c>
      <c r="B43" s="122">
        <v>1</v>
      </c>
      <c r="C43" s="122" t="s">
        <v>2119</v>
      </c>
      <c r="D43" s="122" t="s">
        <v>2159</v>
      </c>
      <c r="E43" s="122">
        <v>1</v>
      </c>
      <c r="F43" s="122">
        <v>4.8338453617154</v>
      </c>
      <c r="G43" s="122">
        <v>4.6384294749880004</v>
      </c>
      <c r="H43" s="122">
        <v>5.2038999357552997</v>
      </c>
      <c r="I43" s="122">
        <v>5.2823635062802001</v>
      </c>
      <c r="J43" s="122">
        <v>5.7257915580879004</v>
      </c>
      <c r="K43" s="122">
        <v>5.7760796995500998</v>
      </c>
      <c r="L43" s="122">
        <v>5.8347194685580002</v>
      </c>
      <c r="M43" s="122">
        <v>5.6509541961989003</v>
      </c>
      <c r="N43" s="122">
        <v>5.8727871344709</v>
      </c>
      <c r="O43" s="122">
        <v>6.0223544044443003</v>
      </c>
      <c r="P43" s="122">
        <v>6.0970612161651996</v>
      </c>
      <c r="Q43" s="122">
        <v>5.9367540506056997</v>
      </c>
      <c r="R43" s="122">
        <v>6.1622104224185001</v>
      </c>
      <c r="S43" s="122">
        <v>6.1538347205840003</v>
      </c>
      <c r="T43" s="122">
        <v>6.1568382121159004</v>
      </c>
      <c r="U43" s="122">
        <v>6.2199135827083998</v>
      </c>
      <c r="V43" s="122">
        <v>6.1554250792609997</v>
      </c>
      <c r="W43" s="122">
        <v>6.4557247707357002</v>
      </c>
      <c r="X43" s="122">
        <v>6.1356549059205996</v>
      </c>
      <c r="Y43" s="122">
        <v>6.1879067451085001</v>
      </c>
      <c r="Z43" s="122">
        <v>6.3818739530641002</v>
      </c>
      <c r="AA43" s="122">
        <v>6.3854510478551001</v>
      </c>
      <c r="AB43" s="122">
        <v>6.6740164649205003</v>
      </c>
      <c r="AC43" s="122">
        <v>6.3939322894485997</v>
      </c>
      <c r="AD43" s="122">
        <v>6.7397694260995999</v>
      </c>
      <c r="AE43" s="122">
        <v>6.7324792656778003</v>
      </c>
      <c r="AF43" s="122">
        <v>6.8115408548090999</v>
      </c>
      <c r="AG43" s="122">
        <v>6.8254881273016998</v>
      </c>
      <c r="AH43" s="122">
        <v>6.8775688154276997</v>
      </c>
      <c r="AI43" s="122">
        <v>6.7184042126046997</v>
      </c>
      <c r="AJ43" s="122">
        <v>6.6040319221676</v>
      </c>
      <c r="AK43" s="122">
        <v>7.1153612334699003</v>
      </c>
      <c r="AL43" s="122">
        <v>0</v>
      </c>
    </row>
    <row r="44" spans="1:38" hidden="1" x14ac:dyDescent="0.25">
      <c r="A44" s="122" t="s">
        <v>1997</v>
      </c>
      <c r="B44" s="122">
        <v>1</v>
      </c>
      <c r="C44" s="122" t="s">
        <v>2119</v>
      </c>
      <c r="D44" s="122" t="s">
        <v>2160</v>
      </c>
      <c r="E44" s="122">
        <v>1</v>
      </c>
      <c r="F44" s="122">
        <v>30.772854643220199</v>
      </c>
      <c r="G44" s="122">
        <v>29.0816458193509</v>
      </c>
      <c r="H44" s="122">
        <v>31.1573783983143</v>
      </c>
      <c r="I44" s="122">
        <v>33.073073578436997</v>
      </c>
      <c r="J44" s="122">
        <v>34.492223996119101</v>
      </c>
      <c r="K44" s="122">
        <v>35.609767810788298</v>
      </c>
      <c r="L44" s="122">
        <v>37.091515926728597</v>
      </c>
      <c r="M44" s="122">
        <v>37.500318686448097</v>
      </c>
      <c r="N44" s="122">
        <v>38.363543408317902</v>
      </c>
      <c r="O44" s="122">
        <v>40.412583193152003</v>
      </c>
      <c r="P44" s="122">
        <v>40.570215001599699</v>
      </c>
      <c r="Q44" s="122">
        <v>39.707403438637002</v>
      </c>
      <c r="R44" s="122">
        <v>41.318635166179099</v>
      </c>
      <c r="S44" s="122">
        <v>42.4159868661865</v>
      </c>
      <c r="T44" s="122">
        <v>41.9869371954549</v>
      </c>
      <c r="U44" s="122">
        <v>42.785921295403398</v>
      </c>
      <c r="V44" s="122">
        <v>42.452996558272197</v>
      </c>
      <c r="W44" s="122">
        <v>42.389032298449699</v>
      </c>
      <c r="X44" s="122">
        <v>40.190566534127399</v>
      </c>
      <c r="Y44" s="122">
        <v>38.191907747116304</v>
      </c>
      <c r="Z44" s="122">
        <v>39.310409102323597</v>
      </c>
      <c r="AA44" s="122">
        <v>38.863203427493303</v>
      </c>
      <c r="AB44" s="122">
        <v>37.7291330021215</v>
      </c>
      <c r="AC44" s="122">
        <v>37.494831974481002</v>
      </c>
      <c r="AD44" s="122">
        <v>39.067528321611498</v>
      </c>
      <c r="AE44" s="122">
        <v>39.344735932991497</v>
      </c>
      <c r="AF44" s="122">
        <v>40.627179197347303</v>
      </c>
      <c r="AG44" s="122">
        <v>40.889376050323698</v>
      </c>
      <c r="AH44" s="122">
        <v>41.491342295226701</v>
      </c>
      <c r="AI44" s="122">
        <v>43.542238289881801</v>
      </c>
      <c r="AJ44" s="122">
        <v>40.345823415658998</v>
      </c>
      <c r="AK44" s="122">
        <v>44.133445319805602</v>
      </c>
      <c r="AL44" s="122">
        <v>0</v>
      </c>
    </row>
    <row r="45" spans="1:38" hidden="1" x14ac:dyDescent="0.25">
      <c r="A45" s="122" t="s">
        <v>1997</v>
      </c>
      <c r="B45" s="122">
        <v>1</v>
      </c>
      <c r="C45" s="122" t="s">
        <v>2119</v>
      </c>
      <c r="D45" s="122" t="s">
        <v>2161</v>
      </c>
      <c r="E45" s="122">
        <v>1</v>
      </c>
      <c r="F45" s="122">
        <v>132.8453395397986</v>
      </c>
      <c r="G45" s="122">
        <v>126.1552916927904</v>
      </c>
      <c r="H45" s="122">
        <v>130.6553599717889</v>
      </c>
      <c r="I45" s="122">
        <v>130.77495140406501</v>
      </c>
      <c r="J45" s="122">
        <v>137.7447562996214</v>
      </c>
      <c r="K45" s="122">
        <v>134.4825304747834</v>
      </c>
      <c r="L45" s="122">
        <v>147.41635514294359</v>
      </c>
      <c r="M45" s="122">
        <v>147.74846655907601</v>
      </c>
      <c r="N45" s="122">
        <v>153.8210004180977</v>
      </c>
      <c r="O45" s="122">
        <v>158.67270988172641</v>
      </c>
      <c r="P45" s="122">
        <v>164.7763331376625</v>
      </c>
      <c r="Q45" s="122">
        <v>169.18271917307521</v>
      </c>
      <c r="R45" s="122">
        <v>176.9038902020705</v>
      </c>
      <c r="S45" s="122">
        <v>173.08722021961501</v>
      </c>
      <c r="T45" s="122">
        <v>171.7126064324415</v>
      </c>
      <c r="U45" s="122">
        <v>172.820363979538</v>
      </c>
      <c r="V45" s="122">
        <v>179.0357568036172</v>
      </c>
      <c r="W45" s="122">
        <v>182.5780678301422</v>
      </c>
      <c r="X45" s="122">
        <v>177.793519326748</v>
      </c>
      <c r="Y45" s="122">
        <v>166.2066470516346</v>
      </c>
      <c r="Z45" s="122">
        <v>161.78471982675049</v>
      </c>
      <c r="AA45" s="122">
        <v>164.21147070781171</v>
      </c>
      <c r="AB45" s="122">
        <v>169.59879217879819</v>
      </c>
      <c r="AC45" s="122">
        <v>182.40859155289891</v>
      </c>
      <c r="AD45" s="122">
        <v>183.3955634082979</v>
      </c>
      <c r="AE45" s="122">
        <v>184.9937906251302</v>
      </c>
      <c r="AF45" s="122">
        <v>191.3045266552634</v>
      </c>
      <c r="AG45" s="122">
        <v>195.34612819578851</v>
      </c>
      <c r="AH45" s="122">
        <v>203.469176987456</v>
      </c>
      <c r="AI45" s="122">
        <v>207.58045354469499</v>
      </c>
      <c r="AJ45" s="122">
        <v>180.3733724669533</v>
      </c>
      <c r="AK45" s="122">
        <v>203.60837107496579</v>
      </c>
      <c r="AL45" s="122">
        <v>0</v>
      </c>
    </row>
    <row r="46" spans="1:38" hidden="1" x14ac:dyDescent="0.25">
      <c r="A46" s="122" t="s">
        <v>1997</v>
      </c>
      <c r="B46" s="122">
        <v>1</v>
      </c>
      <c r="C46" s="122" t="s">
        <v>2119</v>
      </c>
      <c r="D46" s="122" t="s">
        <v>2162</v>
      </c>
      <c r="E46" s="122">
        <v>1</v>
      </c>
      <c r="F46" s="122">
        <v>10.334232305584701</v>
      </c>
      <c r="G46" s="122">
        <v>10.495572726474199</v>
      </c>
      <c r="H46" s="122">
        <v>10.8349953516599</v>
      </c>
      <c r="I46" s="122">
        <v>11.165965586155099</v>
      </c>
      <c r="J46" s="122">
        <v>11.5308361952479</v>
      </c>
      <c r="K46" s="122">
        <v>12.6545267285712</v>
      </c>
      <c r="L46" s="122">
        <v>13.1359562976092</v>
      </c>
      <c r="M46" s="122">
        <v>13.746011344423</v>
      </c>
      <c r="N46" s="122">
        <v>14.2358456344092</v>
      </c>
      <c r="O46" s="122">
        <v>14.697287634374799</v>
      </c>
      <c r="P46" s="122">
        <v>15.439526065351799</v>
      </c>
      <c r="Q46" s="122">
        <v>14.762481328595699</v>
      </c>
      <c r="R46" s="122">
        <v>15.274888085945401</v>
      </c>
      <c r="S46" s="122">
        <v>15.5843248307481</v>
      </c>
      <c r="T46" s="122">
        <v>15.884503556939899</v>
      </c>
      <c r="U46" s="122">
        <v>16.070474403762098</v>
      </c>
      <c r="V46" s="122">
        <v>17.625036903874101</v>
      </c>
      <c r="W46" s="122">
        <v>17.476583608871199</v>
      </c>
      <c r="X46" s="122">
        <v>16.361143009988901</v>
      </c>
      <c r="Y46" s="122">
        <v>15.4574236586095</v>
      </c>
      <c r="Z46" s="122">
        <v>14.975790804789201</v>
      </c>
      <c r="AA46" s="122">
        <v>16.029401137701001</v>
      </c>
      <c r="AB46" s="122">
        <v>15.693767728079299</v>
      </c>
      <c r="AC46" s="122">
        <v>15.752654087135101</v>
      </c>
      <c r="AD46" s="122">
        <v>16.0244436577484</v>
      </c>
      <c r="AE46" s="122">
        <v>15.982021135260799</v>
      </c>
      <c r="AF46" s="122">
        <v>16.769634770825</v>
      </c>
      <c r="AG46" s="122">
        <v>17.144998021089702</v>
      </c>
      <c r="AH46" s="122">
        <v>17.9361755142627</v>
      </c>
      <c r="AI46" s="122">
        <v>17.703802764944001</v>
      </c>
      <c r="AJ46" s="122">
        <v>16.841882421743001</v>
      </c>
      <c r="AK46" s="122">
        <v>18.019897262080999</v>
      </c>
      <c r="AL46" s="122">
        <v>0</v>
      </c>
    </row>
    <row r="47" spans="1:38" hidden="1" x14ac:dyDescent="0.25">
      <c r="A47" s="122" t="s">
        <v>1997</v>
      </c>
      <c r="B47" s="122">
        <v>1</v>
      </c>
      <c r="C47" s="122" t="s">
        <v>2119</v>
      </c>
      <c r="D47" s="122" t="s">
        <v>2163</v>
      </c>
      <c r="E47" s="122">
        <v>1</v>
      </c>
      <c r="F47" s="122">
        <v>38.804741558109001</v>
      </c>
      <c r="G47" s="122">
        <v>37.184194283990301</v>
      </c>
      <c r="H47" s="122">
        <v>38.486776835653401</v>
      </c>
      <c r="I47" s="122">
        <v>39.282048720590602</v>
      </c>
      <c r="J47" s="122">
        <v>40.270324879749502</v>
      </c>
      <c r="K47" s="122">
        <v>41.003244216410501</v>
      </c>
      <c r="L47" s="122">
        <v>41.872091420799997</v>
      </c>
      <c r="M47" s="122">
        <v>43.211486741780099</v>
      </c>
      <c r="N47" s="122">
        <v>44.459652578432603</v>
      </c>
      <c r="O47" s="122">
        <v>46.177223654938501</v>
      </c>
      <c r="P47" s="122">
        <v>47.832076113017301</v>
      </c>
      <c r="Q47" s="122">
        <v>47.707032395326699</v>
      </c>
      <c r="R47" s="122">
        <v>47.683041057609998</v>
      </c>
      <c r="S47" s="122">
        <v>50.050566140386898</v>
      </c>
      <c r="T47" s="122">
        <v>52.819189916006202</v>
      </c>
      <c r="U47" s="122">
        <v>52.701563986697003</v>
      </c>
      <c r="V47" s="122">
        <v>52.3135481169397</v>
      </c>
      <c r="W47" s="122">
        <v>53.387453760689198</v>
      </c>
      <c r="X47" s="122">
        <v>49.493607472175398</v>
      </c>
      <c r="Y47" s="122">
        <v>47.699120410379003</v>
      </c>
      <c r="Z47" s="122">
        <v>49.705646873995903</v>
      </c>
      <c r="AA47" s="122">
        <v>47.003328840162403</v>
      </c>
      <c r="AB47" s="122">
        <v>47.988912714113603</v>
      </c>
      <c r="AC47" s="122">
        <v>47.401706091926002</v>
      </c>
      <c r="AD47" s="122">
        <v>49.270237734514403</v>
      </c>
      <c r="AE47" s="122">
        <v>48.915314569909299</v>
      </c>
      <c r="AF47" s="122">
        <v>50.548276622510599</v>
      </c>
      <c r="AG47" s="122">
        <v>50.995448931004297</v>
      </c>
      <c r="AH47" s="122">
        <v>51.497697022836903</v>
      </c>
      <c r="AI47" s="122">
        <v>51.220329210278699</v>
      </c>
      <c r="AJ47" s="122">
        <v>45.521009382501298</v>
      </c>
      <c r="AK47" s="122">
        <v>49.277286022436698</v>
      </c>
      <c r="AL47" s="122">
        <v>0</v>
      </c>
    </row>
    <row r="48" spans="1:38" hidden="1" x14ac:dyDescent="0.25">
      <c r="A48" s="122" t="s">
        <v>1997</v>
      </c>
      <c r="B48" s="122">
        <v>1</v>
      </c>
      <c r="C48" s="122" t="s">
        <v>2119</v>
      </c>
      <c r="D48" s="122" t="s">
        <v>2164</v>
      </c>
      <c r="E48" s="122">
        <v>1</v>
      </c>
      <c r="F48" s="122">
        <v>3.052784738333</v>
      </c>
      <c r="G48" s="122">
        <v>3.1247853748124998</v>
      </c>
      <c r="H48" s="122">
        <v>3.3399745343095999</v>
      </c>
      <c r="I48" s="122">
        <v>3.5135584650388001</v>
      </c>
      <c r="J48" s="122">
        <v>3.5749746126240001</v>
      </c>
      <c r="K48" s="122">
        <v>3.7273692555012001</v>
      </c>
      <c r="L48" s="122">
        <v>3.9109722129175002</v>
      </c>
      <c r="M48" s="122">
        <v>3.7528861572291001</v>
      </c>
      <c r="N48" s="122">
        <v>3.7102316615338999</v>
      </c>
      <c r="O48" s="122">
        <v>3.5592161519966998</v>
      </c>
      <c r="P48" s="122">
        <v>3.7558980120772998</v>
      </c>
      <c r="Q48" s="122">
        <v>3.7727432617958998</v>
      </c>
      <c r="R48" s="122">
        <v>3.6991447291686002</v>
      </c>
      <c r="S48" s="122">
        <v>3.8088482801569001</v>
      </c>
      <c r="T48" s="122">
        <v>3.7935561111199001</v>
      </c>
      <c r="U48" s="122">
        <v>3.7844610259659999</v>
      </c>
      <c r="V48" s="122">
        <v>3.7521243167346001</v>
      </c>
      <c r="W48" s="122">
        <v>3.6912065589907002</v>
      </c>
      <c r="X48" s="122">
        <v>3.4381366824805002</v>
      </c>
      <c r="Y48" s="122">
        <v>3.4024311887038001</v>
      </c>
      <c r="Z48" s="122">
        <v>3.2969359815160999</v>
      </c>
      <c r="AA48" s="122">
        <v>3.2192151374562998</v>
      </c>
      <c r="AB48" s="122">
        <v>3.172151539763</v>
      </c>
      <c r="AC48" s="122">
        <v>3.1590433155616999</v>
      </c>
      <c r="AD48" s="122">
        <v>3.1750244889302</v>
      </c>
      <c r="AE48" s="122">
        <v>3.1604375988882998</v>
      </c>
      <c r="AF48" s="122">
        <v>3.2155579021149001</v>
      </c>
      <c r="AG48" s="122">
        <v>3.1801479388588998</v>
      </c>
      <c r="AH48" s="122">
        <v>3.0469935575661999</v>
      </c>
      <c r="AI48" s="122">
        <v>3.1494664346196002</v>
      </c>
      <c r="AJ48" s="122">
        <v>2.6389471112857001</v>
      </c>
      <c r="AK48" s="122">
        <v>2.8506431025797001</v>
      </c>
      <c r="AL48" s="122">
        <v>0</v>
      </c>
    </row>
    <row r="49" spans="1:38" hidden="1" x14ac:dyDescent="0.25">
      <c r="A49" s="122" t="s">
        <v>1997</v>
      </c>
      <c r="B49" s="122">
        <v>1</v>
      </c>
      <c r="C49" s="122" t="s">
        <v>2119</v>
      </c>
      <c r="D49" s="122" t="s">
        <v>2165</v>
      </c>
      <c r="E49" s="122">
        <v>1</v>
      </c>
      <c r="F49" s="122">
        <v>33.666502138942903</v>
      </c>
      <c r="G49" s="122">
        <v>32.6378332710742</v>
      </c>
      <c r="H49" s="122">
        <v>36.498381028176802</v>
      </c>
      <c r="I49" s="122">
        <v>35.0940741042686</v>
      </c>
      <c r="J49" s="122">
        <v>36.467950684350797</v>
      </c>
      <c r="K49" s="122">
        <v>37.777196722323097</v>
      </c>
      <c r="L49" s="122">
        <v>37.959085781864601</v>
      </c>
      <c r="M49" s="122">
        <v>36.376694062348299</v>
      </c>
      <c r="N49" s="122">
        <v>35.4431633560284</v>
      </c>
      <c r="O49" s="122">
        <v>38.1473695966802</v>
      </c>
      <c r="P49" s="122">
        <v>39.190781913765598</v>
      </c>
      <c r="Q49" s="122">
        <v>37.490632454171603</v>
      </c>
      <c r="R49" s="122">
        <v>36.666603869695898</v>
      </c>
      <c r="S49" s="122">
        <v>36.391029878420902</v>
      </c>
      <c r="T49" s="122">
        <v>37.248933765130502</v>
      </c>
      <c r="U49" s="122">
        <v>37.3440798337652</v>
      </c>
      <c r="V49" s="122">
        <v>37.678556224640097</v>
      </c>
      <c r="W49" s="122">
        <v>38.871619816802102</v>
      </c>
      <c r="X49" s="122">
        <v>35.6826312577194</v>
      </c>
      <c r="Y49" s="122">
        <v>34.777577234358702</v>
      </c>
      <c r="Z49" s="122">
        <v>33.010965215491701</v>
      </c>
      <c r="AA49" s="122">
        <v>32.867107263929597</v>
      </c>
      <c r="AB49" s="122">
        <v>32.8894753304441</v>
      </c>
      <c r="AC49" s="122">
        <v>33.9520270803256</v>
      </c>
      <c r="AD49" s="122">
        <v>33.608939351639997</v>
      </c>
      <c r="AE49" s="122">
        <v>34.223517540806803</v>
      </c>
      <c r="AF49" s="122">
        <v>36.328989423448803</v>
      </c>
      <c r="AG49" s="122">
        <v>36.846908593905198</v>
      </c>
      <c r="AH49" s="122">
        <v>37.717791455101398</v>
      </c>
      <c r="AI49" s="122">
        <v>38.592427561389997</v>
      </c>
      <c r="AJ49" s="122">
        <v>30.011858881243199</v>
      </c>
      <c r="AK49" s="122">
        <v>36.698758222558197</v>
      </c>
      <c r="AL49" s="122">
        <v>0</v>
      </c>
    </row>
    <row r="50" spans="1:38" hidden="1" x14ac:dyDescent="0.25">
      <c r="A50" s="122" t="s">
        <v>1997</v>
      </c>
      <c r="B50" s="122">
        <v>1</v>
      </c>
      <c r="C50" s="122" t="s">
        <v>2119</v>
      </c>
      <c r="D50" s="122" t="s">
        <v>2166</v>
      </c>
      <c r="E50" s="122">
        <v>1</v>
      </c>
      <c r="F50" s="122">
        <v>24.170929777431098</v>
      </c>
      <c r="G50" s="122">
        <v>24.305020079920901</v>
      </c>
      <c r="H50" s="122">
        <v>25.3945862554387</v>
      </c>
      <c r="I50" s="122">
        <v>26.057744706259399</v>
      </c>
      <c r="J50" s="122">
        <v>27.458364264799101</v>
      </c>
      <c r="K50" s="122">
        <v>28.020339752587098</v>
      </c>
      <c r="L50" s="122">
        <v>28.704020103642598</v>
      </c>
      <c r="M50" s="122">
        <v>28.819115660449</v>
      </c>
      <c r="N50" s="122">
        <v>30.479791405300599</v>
      </c>
      <c r="O50" s="122">
        <v>30.998428755071298</v>
      </c>
      <c r="P50" s="122">
        <v>30.219806110858102</v>
      </c>
      <c r="Q50" s="122">
        <v>30.1569586336615</v>
      </c>
      <c r="R50" s="122">
        <v>30.569992318195201</v>
      </c>
      <c r="S50" s="122">
        <v>30.622700277213401</v>
      </c>
      <c r="T50" s="122">
        <v>31.1428591062758</v>
      </c>
      <c r="U50" s="122">
        <v>30.566026471599798</v>
      </c>
      <c r="V50" s="122">
        <v>30.4516836525071</v>
      </c>
      <c r="W50" s="122">
        <v>30.6079419347151</v>
      </c>
      <c r="X50" s="122">
        <v>29.7019895582103</v>
      </c>
      <c r="Y50" s="122">
        <v>28.449408836690601</v>
      </c>
      <c r="Z50" s="122">
        <v>29.320905872656699</v>
      </c>
      <c r="AA50" s="122">
        <v>28.273557343009699</v>
      </c>
      <c r="AB50" s="122">
        <v>28.405483783730599</v>
      </c>
      <c r="AC50" s="122">
        <v>27.619902245440301</v>
      </c>
      <c r="AD50" s="122">
        <v>30.220930489879901</v>
      </c>
      <c r="AE50" s="122">
        <v>29.0477539142471</v>
      </c>
      <c r="AF50" s="122">
        <v>29.247267245836898</v>
      </c>
      <c r="AG50" s="122">
        <v>28.999272029363802</v>
      </c>
      <c r="AH50" s="122">
        <v>31.060010726541002</v>
      </c>
      <c r="AI50" s="122">
        <v>30.264728063235601</v>
      </c>
      <c r="AJ50" s="122">
        <v>27.349596885386699</v>
      </c>
      <c r="AK50" s="122">
        <v>29.5642522374607</v>
      </c>
      <c r="AL50" s="122">
        <v>0</v>
      </c>
    </row>
    <row r="51" spans="1:38" hidden="1" x14ac:dyDescent="0.25">
      <c r="A51" s="122" t="s">
        <v>1997</v>
      </c>
      <c r="B51" s="122">
        <v>1</v>
      </c>
      <c r="C51" s="122" t="s">
        <v>2119</v>
      </c>
      <c r="D51" s="122" t="s">
        <v>2167</v>
      </c>
      <c r="E51" s="122">
        <v>1</v>
      </c>
      <c r="F51" s="122">
        <v>9.8613203761166002</v>
      </c>
      <c r="G51" s="122">
        <v>9.6000024314929</v>
      </c>
      <c r="H51" s="122">
        <v>10.658305548411899</v>
      </c>
      <c r="I51" s="122">
        <v>10.873959810350399</v>
      </c>
      <c r="J51" s="122">
        <v>11.4651290920627</v>
      </c>
      <c r="K51" s="122">
        <v>11.595403295027401</v>
      </c>
      <c r="L51" s="122">
        <v>10.6285035737538</v>
      </c>
      <c r="M51" s="122">
        <v>11.859167663249799</v>
      </c>
      <c r="N51" s="122">
        <v>12.0058936744961</v>
      </c>
      <c r="O51" s="122">
        <v>12.064366218422901</v>
      </c>
      <c r="P51" s="122">
        <v>12.2517360935265</v>
      </c>
      <c r="Q51" s="122">
        <v>12.0453706047079</v>
      </c>
      <c r="R51" s="122">
        <v>12.0211349571001</v>
      </c>
      <c r="S51" s="122">
        <v>11.273940748344801</v>
      </c>
      <c r="T51" s="122">
        <v>11.6148247572225</v>
      </c>
      <c r="U51" s="122">
        <v>11.532032178603799</v>
      </c>
      <c r="V51" s="122">
        <v>11.462010584168899</v>
      </c>
      <c r="W51" s="122">
        <v>11.435239876282299</v>
      </c>
      <c r="X51" s="122">
        <v>10.5104017806699</v>
      </c>
      <c r="Y51" s="122">
        <v>11.119882448981</v>
      </c>
      <c r="Z51" s="122">
        <v>11.411781914153799</v>
      </c>
      <c r="AA51" s="122">
        <v>11.014861620929899</v>
      </c>
      <c r="AB51" s="122">
        <v>11.575225030050699</v>
      </c>
      <c r="AC51" s="122">
        <v>11.0785762979149</v>
      </c>
      <c r="AD51" s="122">
        <v>11.2903807080743</v>
      </c>
      <c r="AE51" s="122">
        <v>11.913030197640699</v>
      </c>
      <c r="AF51" s="122">
        <v>10.670322888234001</v>
      </c>
      <c r="AG51" s="122">
        <v>11.668610381686401</v>
      </c>
      <c r="AH51" s="122">
        <v>13.359906626791</v>
      </c>
      <c r="AI51" s="122">
        <v>13.418481489437299</v>
      </c>
      <c r="AJ51" s="122">
        <v>11.356428536987799</v>
      </c>
      <c r="AK51" s="122">
        <v>13.5184011425661</v>
      </c>
      <c r="AL51" s="122">
        <v>0</v>
      </c>
    </row>
    <row r="52" spans="1:38" hidden="1" x14ac:dyDescent="0.25">
      <c r="A52" s="122" t="s">
        <v>1997</v>
      </c>
      <c r="B52" s="122">
        <v>1</v>
      </c>
      <c r="C52" s="122" t="s">
        <v>2119</v>
      </c>
      <c r="D52" s="122" t="s">
        <v>2168</v>
      </c>
      <c r="E52" s="122">
        <v>1</v>
      </c>
      <c r="F52" s="122">
        <v>5.1163823464510001</v>
      </c>
      <c r="G52" s="122">
        <v>4.9986864349774001</v>
      </c>
      <c r="H52" s="122">
        <v>5.3104117900606997</v>
      </c>
      <c r="I52" s="122">
        <v>5.7046770745236</v>
      </c>
      <c r="J52" s="122">
        <v>5.5925990601609996</v>
      </c>
      <c r="K52" s="122">
        <v>5.9687464735204996</v>
      </c>
      <c r="L52" s="122">
        <v>6.3594974860339004</v>
      </c>
      <c r="M52" s="122">
        <v>6.5037120137812998</v>
      </c>
      <c r="N52" s="122">
        <v>6.8122893974774996</v>
      </c>
      <c r="O52" s="122">
        <v>8.0080813820698999</v>
      </c>
      <c r="P52" s="122">
        <v>7.0997585401311003</v>
      </c>
      <c r="Q52" s="122">
        <v>7.4831240293304999</v>
      </c>
      <c r="R52" s="122">
        <v>7.2833035270366002</v>
      </c>
      <c r="S52" s="122">
        <v>7.2210707508479999</v>
      </c>
      <c r="T52" s="122">
        <v>7.5483449732018997</v>
      </c>
      <c r="U52" s="122">
        <v>7.6940719689668002</v>
      </c>
      <c r="V52" s="122">
        <v>7.8542000098890998</v>
      </c>
      <c r="W52" s="122">
        <v>8.3082741856855993</v>
      </c>
      <c r="X52" s="122">
        <v>8.3280793418993007</v>
      </c>
      <c r="Y52" s="122">
        <v>7.7371498092023003</v>
      </c>
      <c r="Z52" s="122">
        <v>8.0105291110187</v>
      </c>
      <c r="AA52" s="122">
        <v>7.3508691235479997</v>
      </c>
      <c r="AB52" s="122">
        <v>7.8564664659275998</v>
      </c>
      <c r="AC52" s="122">
        <v>7.7568408384073004</v>
      </c>
      <c r="AD52" s="122">
        <v>7.7327348162587004</v>
      </c>
      <c r="AE52" s="122">
        <v>7.3454526720709996</v>
      </c>
      <c r="AF52" s="122">
        <v>7.1408341882429998</v>
      </c>
      <c r="AG52" s="122">
        <v>7.0154680351277001</v>
      </c>
      <c r="AH52" s="122">
        <v>7.3744345943420999</v>
      </c>
      <c r="AI52" s="122">
        <v>7.2736026443422999</v>
      </c>
      <c r="AJ52" s="122">
        <v>6.8577655429583997</v>
      </c>
      <c r="AK52" s="122">
        <v>7.1605990258045003</v>
      </c>
      <c r="AL52" s="122">
        <v>0</v>
      </c>
    </row>
    <row r="53" spans="1:38" hidden="1" x14ac:dyDescent="0.25">
      <c r="A53" s="122" t="s">
        <v>1996</v>
      </c>
      <c r="B53" s="122">
        <v>1</v>
      </c>
      <c r="C53" s="122" t="s">
        <v>2169</v>
      </c>
      <c r="D53" s="122" t="s">
        <v>2120</v>
      </c>
      <c r="E53" s="122">
        <v>2</v>
      </c>
      <c r="F53" s="122">
        <v>2.5876756752865999</v>
      </c>
      <c r="G53" s="122">
        <v>2.4486365938959</v>
      </c>
      <c r="H53" s="122">
        <v>2.2781012317478999</v>
      </c>
      <c r="I53" s="122">
        <v>2.3038116273976001</v>
      </c>
      <c r="J53" s="122">
        <v>2.3214261723373002</v>
      </c>
      <c r="K53" s="122">
        <v>2.3953237965962</v>
      </c>
      <c r="L53" s="122">
        <v>2.5203125222818001</v>
      </c>
      <c r="M53" s="122">
        <v>2.7266783379289001</v>
      </c>
      <c r="N53" s="122">
        <v>2.9152148063831</v>
      </c>
      <c r="O53" s="122">
        <v>3.0223604905584001</v>
      </c>
      <c r="P53" s="122">
        <v>3.1723011006782</v>
      </c>
      <c r="Q53" s="122">
        <v>3.2492625911494</v>
      </c>
      <c r="R53" s="122">
        <v>3.2742590075733999</v>
      </c>
      <c r="S53" s="122">
        <v>2.9839691679758</v>
      </c>
      <c r="T53" s="122">
        <v>3.1709820575885002</v>
      </c>
      <c r="U53" s="122">
        <v>3.2337360092826999</v>
      </c>
      <c r="V53" s="122">
        <v>3.477025682357</v>
      </c>
      <c r="W53" s="122">
        <v>3.2691531520761998</v>
      </c>
      <c r="X53" s="122">
        <v>3.2608027017575001</v>
      </c>
      <c r="Y53" s="122">
        <v>3.1468357252536001</v>
      </c>
      <c r="Z53" s="122">
        <v>3.0393777903024</v>
      </c>
      <c r="AA53" s="122">
        <v>3.1668264518381002</v>
      </c>
      <c r="AB53" s="122">
        <v>3.1301396434430999</v>
      </c>
      <c r="AC53" s="122">
        <v>2.6440121232045999</v>
      </c>
      <c r="AD53" s="122">
        <v>2.9087238845529999</v>
      </c>
      <c r="AE53" s="122">
        <v>2.953413470748</v>
      </c>
      <c r="AF53" s="122">
        <v>2.7584611157954999</v>
      </c>
      <c r="AG53" s="122">
        <v>2.7897220751237</v>
      </c>
      <c r="AH53" s="122">
        <v>2.6937482669392998</v>
      </c>
      <c r="AI53" s="122">
        <v>2.7189268255701</v>
      </c>
      <c r="AJ53" s="122">
        <v>2.7359069488842001</v>
      </c>
      <c r="AK53" s="122">
        <v>2.7965632838079002</v>
      </c>
      <c r="AL53" s="122">
        <v>0</v>
      </c>
    </row>
    <row r="54" spans="1:38" hidden="1" x14ac:dyDescent="0.25">
      <c r="A54" s="122" t="s">
        <v>1996</v>
      </c>
      <c r="B54" s="122">
        <v>1</v>
      </c>
      <c r="C54" s="122" t="s">
        <v>2169</v>
      </c>
      <c r="D54" s="122" t="s">
        <v>2121</v>
      </c>
      <c r="E54" s="122">
        <v>2</v>
      </c>
      <c r="F54" s="122">
        <v>51.396641091259198</v>
      </c>
      <c r="G54" s="122">
        <v>55.388523253953203</v>
      </c>
      <c r="H54" s="122">
        <v>58.237535311073998</v>
      </c>
      <c r="I54" s="122">
        <v>64.002635087417204</v>
      </c>
      <c r="J54" s="122">
        <v>59.929020807827598</v>
      </c>
      <c r="K54" s="122">
        <v>65.561850545234705</v>
      </c>
      <c r="L54" s="122">
        <v>70.833803863413195</v>
      </c>
      <c r="M54" s="122">
        <v>69.027954692596197</v>
      </c>
      <c r="N54" s="122">
        <v>71.085891887550602</v>
      </c>
      <c r="O54" s="122">
        <v>72.3757306549969</v>
      </c>
      <c r="P54" s="122">
        <v>77.398126230659003</v>
      </c>
      <c r="Q54" s="122">
        <v>74.517309246276</v>
      </c>
      <c r="R54" s="122">
        <v>78.1608202359443</v>
      </c>
      <c r="S54" s="122">
        <v>79.069158625927599</v>
      </c>
      <c r="T54" s="122">
        <v>78.519953475471397</v>
      </c>
      <c r="U54" s="122">
        <v>82.270529292431405</v>
      </c>
      <c r="V54" s="122">
        <v>84.411168896004199</v>
      </c>
      <c r="W54" s="122">
        <v>86.706012376521798</v>
      </c>
      <c r="X54" s="122">
        <v>81.7949059071249</v>
      </c>
      <c r="Y54" s="122">
        <v>66.949119212268599</v>
      </c>
      <c r="Z54" s="122">
        <v>77.372017455658906</v>
      </c>
      <c r="AA54" s="122">
        <v>74.556598094506498</v>
      </c>
      <c r="AB54" s="122">
        <v>66.944501308215294</v>
      </c>
      <c r="AC54" s="122">
        <v>64.698176056860106</v>
      </c>
      <c r="AD54" s="122">
        <v>65.501407259472799</v>
      </c>
      <c r="AE54" s="122">
        <v>62.329939234418198</v>
      </c>
      <c r="AF54" s="122">
        <v>55.534670180567801</v>
      </c>
      <c r="AG54" s="122">
        <v>50.9595876316722</v>
      </c>
      <c r="AH54" s="122">
        <v>53.814970404775998</v>
      </c>
      <c r="AI54" s="122">
        <v>48.419410161848504</v>
      </c>
      <c r="AJ54" s="122">
        <v>42.667946565947297</v>
      </c>
      <c r="AK54" s="122">
        <v>47.172415272673199</v>
      </c>
      <c r="AL54" s="122">
        <v>0</v>
      </c>
    </row>
    <row r="55" spans="1:38" hidden="1" x14ac:dyDescent="0.25">
      <c r="A55" s="122" t="s">
        <v>1996</v>
      </c>
      <c r="B55" s="122">
        <v>1</v>
      </c>
      <c r="C55" s="122" t="s">
        <v>2169</v>
      </c>
      <c r="D55" s="122" t="s">
        <v>2122</v>
      </c>
      <c r="E55" s="122">
        <v>2</v>
      </c>
      <c r="F55" s="122">
        <v>21.465934258466699</v>
      </c>
      <c r="G55" s="122">
        <v>21.4681660590904</v>
      </c>
      <c r="H55" s="122">
        <v>21.849970108244399</v>
      </c>
      <c r="I55" s="122">
        <v>19.491788470374399</v>
      </c>
      <c r="J55" s="122">
        <v>21.695293900425298</v>
      </c>
      <c r="K55" s="122">
        <v>23.627294123479199</v>
      </c>
      <c r="L55" s="122">
        <v>25.844116893958301</v>
      </c>
      <c r="M55" s="122">
        <v>24.184708178603401</v>
      </c>
      <c r="N55" s="122">
        <v>25.856938633468101</v>
      </c>
      <c r="O55" s="122">
        <v>26.954434120721601</v>
      </c>
      <c r="P55" s="122">
        <v>26.610461831399999</v>
      </c>
      <c r="Q55" s="122">
        <v>27.1628976753267</v>
      </c>
      <c r="R55" s="122">
        <v>25.768983712922601</v>
      </c>
      <c r="S55" s="122">
        <v>26.576648608906599</v>
      </c>
      <c r="T55" s="122">
        <v>27.4433387547138</v>
      </c>
      <c r="U55" s="122">
        <v>25.553945213812899</v>
      </c>
      <c r="V55" s="122">
        <v>27.641666621418</v>
      </c>
      <c r="W55" s="122">
        <v>28.8323950047632</v>
      </c>
      <c r="X55" s="122">
        <v>29.2609315105965</v>
      </c>
      <c r="Y55" s="122">
        <v>29.088113813382201</v>
      </c>
      <c r="Z55" s="122">
        <v>32.603355931251301</v>
      </c>
      <c r="AA55" s="122">
        <v>34.5276504801326</v>
      </c>
      <c r="AB55" s="122">
        <v>34.864693488437602</v>
      </c>
      <c r="AC55" s="122">
        <v>35.863211723646103</v>
      </c>
      <c r="AD55" s="122">
        <v>35.8074723957995</v>
      </c>
      <c r="AE55" s="122">
        <v>27.259990924737401</v>
      </c>
      <c r="AF55" s="122">
        <v>30.465071114442399</v>
      </c>
      <c r="AG55" s="122">
        <v>32.061555080488603</v>
      </c>
      <c r="AH55" s="122">
        <v>36.962975469257003</v>
      </c>
      <c r="AI55" s="122">
        <v>31.201801142845</v>
      </c>
      <c r="AJ55" s="122">
        <v>22.560857188590099</v>
      </c>
      <c r="AK55" s="122">
        <v>28.531670926789399</v>
      </c>
      <c r="AL55" s="122">
        <v>0</v>
      </c>
    </row>
    <row r="56" spans="1:38" hidden="1" x14ac:dyDescent="0.25">
      <c r="A56" s="122" t="s">
        <v>1996</v>
      </c>
      <c r="B56" s="122">
        <v>1</v>
      </c>
      <c r="C56" s="122" t="s">
        <v>2169</v>
      </c>
      <c r="D56" s="122" t="s">
        <v>2123</v>
      </c>
      <c r="E56" s="122">
        <v>2</v>
      </c>
      <c r="F56" s="122">
        <v>32.8150582225703</v>
      </c>
      <c r="G56" s="122">
        <v>33.090025647437301</v>
      </c>
      <c r="H56" s="122">
        <v>35.736868354755103</v>
      </c>
      <c r="I56" s="122">
        <v>36.871101413159302</v>
      </c>
      <c r="J56" s="122">
        <v>38.310601309340399</v>
      </c>
      <c r="K56" s="122">
        <v>32.580830156299399</v>
      </c>
      <c r="L56" s="122">
        <v>32.580432479437597</v>
      </c>
      <c r="M56" s="122">
        <v>35.317519187677597</v>
      </c>
      <c r="N56" s="122">
        <v>37.813425830871999</v>
      </c>
      <c r="O56" s="122">
        <v>40.105765470282797</v>
      </c>
      <c r="P56" s="122">
        <v>45.043937798007001</v>
      </c>
      <c r="Q56" s="122">
        <v>46.2538247255331</v>
      </c>
      <c r="R56" s="122">
        <v>45.348129303005202</v>
      </c>
      <c r="S56" s="122">
        <v>46.5343542128293</v>
      </c>
      <c r="T56" s="122">
        <v>52.154728272968001</v>
      </c>
      <c r="U56" s="122">
        <v>51.258121497212301</v>
      </c>
      <c r="V56" s="122">
        <v>53.125796999928198</v>
      </c>
      <c r="W56" s="122">
        <v>55.5846898675969</v>
      </c>
      <c r="X56" s="122">
        <v>58.028947384768102</v>
      </c>
      <c r="Y56" s="122">
        <v>52.839884644933797</v>
      </c>
      <c r="Z56" s="122">
        <v>54.8216534736613</v>
      </c>
      <c r="AA56" s="122">
        <v>52.746405839192398</v>
      </c>
      <c r="AB56" s="122">
        <v>51.757728203433203</v>
      </c>
      <c r="AC56" s="122">
        <v>55.156655634781899</v>
      </c>
      <c r="AD56" s="122">
        <v>53.499168297770296</v>
      </c>
      <c r="AE56" s="122">
        <v>50.023300356552902</v>
      </c>
      <c r="AF56" s="122">
        <v>44.574413220555897</v>
      </c>
      <c r="AG56" s="122">
        <v>43.821862086834599</v>
      </c>
      <c r="AH56" s="122">
        <v>46.782635794142202</v>
      </c>
      <c r="AI56" s="122">
        <v>43.491280617870302</v>
      </c>
      <c r="AJ56" s="122">
        <v>35.562992340558303</v>
      </c>
      <c r="AK56" s="122">
        <v>34.300167477631</v>
      </c>
      <c r="AL56" s="122">
        <v>0</v>
      </c>
    </row>
    <row r="57" spans="1:38" x14ac:dyDescent="0.25">
      <c r="A57" s="122" t="s">
        <v>1996</v>
      </c>
      <c r="B57" s="122">
        <v>1</v>
      </c>
      <c r="C57" s="122" t="s">
        <v>2169</v>
      </c>
      <c r="D57" s="122" t="s">
        <v>2124</v>
      </c>
      <c r="E57" s="122">
        <v>2</v>
      </c>
      <c r="F57" s="122">
        <v>40.490039915891003</v>
      </c>
      <c r="G57" s="122">
        <v>38.294950237438499</v>
      </c>
      <c r="H57" s="122">
        <v>45.807731886472901</v>
      </c>
      <c r="I57" s="122">
        <v>42.265134381063703</v>
      </c>
      <c r="J57" s="122">
        <v>49.6301652638628</v>
      </c>
      <c r="K57" s="122">
        <v>37.301947075674697</v>
      </c>
      <c r="L57" s="122">
        <v>33.0469974135681</v>
      </c>
      <c r="M57" s="122">
        <v>36.042320751294199</v>
      </c>
      <c r="N57" s="122">
        <v>39.586942271664803</v>
      </c>
      <c r="O57" s="122">
        <v>43.556680484313397</v>
      </c>
      <c r="P57" s="122">
        <v>53.115788159550398</v>
      </c>
      <c r="Q57" s="122">
        <v>57.855585536506197</v>
      </c>
      <c r="R57" s="122">
        <v>44.000160369309597</v>
      </c>
      <c r="S57" s="122">
        <v>42.979988190459899</v>
      </c>
      <c r="T57" s="122">
        <v>46.627890813883099</v>
      </c>
      <c r="U57" s="122">
        <v>42.185837160390498</v>
      </c>
      <c r="V57" s="122">
        <v>46.693810667778997</v>
      </c>
      <c r="W57" s="122">
        <v>50.224633123242398</v>
      </c>
      <c r="X57" s="122">
        <v>51.097950671172903</v>
      </c>
      <c r="Y57" s="122">
        <v>48.027434124807101</v>
      </c>
      <c r="Z57" s="122">
        <v>43.624523012823701</v>
      </c>
      <c r="AA57" s="122">
        <v>36.617702822658501</v>
      </c>
      <c r="AB57" s="122">
        <v>48.171431022816002</v>
      </c>
      <c r="AC57" s="122">
        <v>45.8361417834329</v>
      </c>
      <c r="AD57" s="122">
        <v>46.334980308421898</v>
      </c>
      <c r="AE57" s="122">
        <v>44.301724855233097</v>
      </c>
      <c r="AF57" s="122">
        <v>36.617820254952598</v>
      </c>
      <c r="AG57" s="122">
        <v>33.062877676307899</v>
      </c>
      <c r="AH57" s="122">
        <v>33.8010953203542</v>
      </c>
      <c r="AI57" s="122">
        <v>31.242517704275802</v>
      </c>
      <c r="AJ57" s="122">
        <v>33.809155529907898</v>
      </c>
      <c r="AK57" s="122">
        <v>35.473263829498499</v>
      </c>
      <c r="AL57" s="122">
        <v>0</v>
      </c>
    </row>
    <row r="58" spans="1:38" hidden="1" x14ac:dyDescent="0.25">
      <c r="A58" s="122" t="s">
        <v>1996</v>
      </c>
      <c r="B58" s="122">
        <v>1</v>
      </c>
      <c r="C58" s="122" t="s">
        <v>2169</v>
      </c>
      <c r="D58" s="122" t="s">
        <v>474</v>
      </c>
      <c r="E58" s="122">
        <v>2</v>
      </c>
      <c r="F58" s="122">
        <v>31.190623902174899</v>
      </c>
      <c r="G58" s="122">
        <v>30.596335292918301</v>
      </c>
      <c r="H58" s="122">
        <v>31.560927539582899</v>
      </c>
      <c r="I58" s="122">
        <v>31.9979940629472</v>
      </c>
      <c r="J58" s="122">
        <v>33.359432988056803</v>
      </c>
      <c r="K58" s="122">
        <v>32.421336662357803</v>
      </c>
      <c r="L58" s="122">
        <v>34.076564095232499</v>
      </c>
      <c r="M58" s="122">
        <v>34.287651343822702</v>
      </c>
      <c r="N58" s="122">
        <v>35.7047205212588</v>
      </c>
      <c r="O58" s="122">
        <v>35.865541945661597</v>
      </c>
      <c r="P58" s="122">
        <v>39.4722950332145</v>
      </c>
      <c r="Q58" s="122">
        <v>41.675677118095201</v>
      </c>
      <c r="R58" s="122">
        <v>40.5133505552553</v>
      </c>
      <c r="S58" s="122">
        <v>40.703644720669502</v>
      </c>
      <c r="T58" s="122">
        <v>40.750870651247602</v>
      </c>
      <c r="U58" s="122">
        <v>41.051413611767899</v>
      </c>
      <c r="V58" s="122">
        <v>41.9337516166798</v>
      </c>
      <c r="W58" s="122">
        <v>43.2755326888526</v>
      </c>
      <c r="X58" s="122">
        <v>41.391228271207602</v>
      </c>
      <c r="Y58" s="122">
        <v>38.7170000317453</v>
      </c>
      <c r="Z58" s="122">
        <v>40.241021072277199</v>
      </c>
      <c r="AA58" s="122">
        <v>39.235275345796701</v>
      </c>
      <c r="AB58" s="122">
        <v>39.456745216893601</v>
      </c>
      <c r="AC58" s="122">
        <v>38.920768567909597</v>
      </c>
      <c r="AD58" s="122">
        <v>37.989537534823597</v>
      </c>
      <c r="AE58" s="122">
        <v>36.930451642320698</v>
      </c>
      <c r="AF58" s="122">
        <v>35.584358216351603</v>
      </c>
      <c r="AG58" s="122">
        <v>35.118921283770298</v>
      </c>
      <c r="AH58" s="122">
        <v>34.079478454575899</v>
      </c>
      <c r="AI58" s="122">
        <v>33.354993972975201</v>
      </c>
      <c r="AJ58" s="122">
        <v>28.477835511199299</v>
      </c>
      <c r="AK58" s="122">
        <v>30.503319286172101</v>
      </c>
      <c r="AL58" s="122">
        <v>0</v>
      </c>
    </row>
    <row r="59" spans="1:38" hidden="1" x14ac:dyDescent="0.25">
      <c r="A59" s="122" t="s">
        <v>1996</v>
      </c>
      <c r="B59" s="122">
        <v>1</v>
      </c>
      <c r="C59" s="122" t="s">
        <v>2169</v>
      </c>
      <c r="D59" s="122" t="s">
        <v>2125</v>
      </c>
      <c r="E59" s="122">
        <v>2</v>
      </c>
      <c r="F59" s="122">
        <v>11.0253821842182</v>
      </c>
      <c r="G59" s="122">
        <v>10.618979201950101</v>
      </c>
      <c r="H59" s="122">
        <v>8.5670210687751993</v>
      </c>
      <c r="I59" s="122">
        <v>7.4032008280237998</v>
      </c>
      <c r="J59" s="122">
        <v>7.2710394704140002</v>
      </c>
      <c r="K59" s="122">
        <v>8.0910203065202992</v>
      </c>
      <c r="L59" s="122">
        <v>9.1393797791505005</v>
      </c>
      <c r="M59" s="122">
        <v>12.210387568700501</v>
      </c>
      <c r="N59" s="122">
        <v>11.0807289261896</v>
      </c>
      <c r="O59" s="122">
        <v>9.8464973038531998</v>
      </c>
      <c r="P59" s="122">
        <v>10.6418147374347</v>
      </c>
      <c r="Q59" s="122">
        <v>9.4633891407091006</v>
      </c>
      <c r="R59" s="122">
        <v>8.5819685032286994</v>
      </c>
      <c r="S59" s="122">
        <v>7.8620537826790997</v>
      </c>
      <c r="T59" s="122">
        <v>8.6513773067201001</v>
      </c>
      <c r="U59" s="122">
        <v>9.8793230943193002</v>
      </c>
      <c r="V59" s="122">
        <v>9.4636725805933004</v>
      </c>
      <c r="W59" s="122">
        <v>8.8119032265843007</v>
      </c>
      <c r="X59" s="122">
        <v>7.9430397435196003</v>
      </c>
      <c r="Y59" s="122">
        <v>6.5562806551529</v>
      </c>
      <c r="Z59" s="122">
        <v>7.6865171497437004</v>
      </c>
      <c r="AA59" s="122">
        <v>6.5685635537181</v>
      </c>
      <c r="AB59" s="122">
        <v>7.2114695830958002</v>
      </c>
      <c r="AC59" s="122">
        <v>6.7692908882733001</v>
      </c>
      <c r="AD59" s="122">
        <v>6.6742029419259996</v>
      </c>
      <c r="AE59" s="122">
        <v>7.4139205774196002</v>
      </c>
      <c r="AF59" s="122">
        <v>6.957629922942</v>
      </c>
      <c r="AG59" s="122">
        <v>6.2605318133854002</v>
      </c>
      <c r="AH59" s="122">
        <v>8.0150334527754001</v>
      </c>
      <c r="AI59" s="122">
        <v>7.9042306601090999</v>
      </c>
      <c r="AJ59" s="122">
        <v>8.6457365475587</v>
      </c>
      <c r="AK59" s="122">
        <v>9.2143210953099999</v>
      </c>
      <c r="AL59" s="122">
        <v>0</v>
      </c>
    </row>
    <row r="60" spans="1:38" hidden="1" x14ac:dyDescent="0.25">
      <c r="A60" s="122" t="s">
        <v>1996</v>
      </c>
      <c r="B60" s="122">
        <v>1</v>
      </c>
      <c r="C60" s="122" t="s">
        <v>2169</v>
      </c>
      <c r="D60" s="122" t="s">
        <v>2126</v>
      </c>
      <c r="E60" s="122">
        <v>2</v>
      </c>
      <c r="F60" s="122">
        <v>0.40810315333329999</v>
      </c>
      <c r="G60" s="122">
        <v>0.23220486666670001</v>
      </c>
      <c r="H60" s="122">
        <v>0.1157973677782</v>
      </c>
      <c r="I60" s="122">
        <v>0.2238482840646</v>
      </c>
      <c r="J60" s="122">
        <v>0.30956301140539999</v>
      </c>
      <c r="K60" s="122">
        <v>0.22193343726500001</v>
      </c>
      <c r="L60" s="122">
        <v>0.13499556550059999</v>
      </c>
      <c r="M60" s="122">
        <v>8.9867836666699993E-2</v>
      </c>
      <c r="N60" s="122">
        <v>0.26228546568279998</v>
      </c>
      <c r="O60" s="122">
        <v>0.25393173704119998</v>
      </c>
      <c r="P60" s="122">
        <v>0.17246438</v>
      </c>
      <c r="Q60" s="122">
        <v>0.15666058710940001</v>
      </c>
      <c r="R60" s="122">
        <v>0.26949641628190002</v>
      </c>
      <c r="S60" s="122">
        <v>8.2757034693399997E-2</v>
      </c>
      <c r="T60" s="122">
        <v>5.64458088961E-2</v>
      </c>
      <c r="U60" s="122">
        <v>0.2345266</v>
      </c>
      <c r="V60" s="122">
        <v>9.9957161852500004E-2</v>
      </c>
      <c r="W60" s="122">
        <v>8.4721161362900005E-2</v>
      </c>
      <c r="X60" s="122">
        <v>7.0166249999999999E-2</v>
      </c>
      <c r="Y60" s="122">
        <v>3.6518539948500003E-2</v>
      </c>
      <c r="Z60" s="122">
        <v>0.18631644235440001</v>
      </c>
      <c r="AA60" s="122">
        <v>0.17223543709819999</v>
      </c>
      <c r="AB60" s="122">
        <v>1.09569618796E-2</v>
      </c>
      <c r="AC60" s="122">
        <v>4.4514459400000003E-5</v>
      </c>
      <c r="AD60" s="122">
        <v>4.3420587200000003E-5</v>
      </c>
      <c r="AE60" s="122">
        <v>4.30521228E-5</v>
      </c>
      <c r="AF60" s="122">
        <v>4.2491090999999999E-5</v>
      </c>
      <c r="AG60" s="122">
        <v>4.2992193399999999E-5</v>
      </c>
      <c r="AH60" s="122">
        <v>4.26526393E-5</v>
      </c>
      <c r="AI60" s="122">
        <v>4.0569794699999997E-5</v>
      </c>
      <c r="AJ60" s="122">
        <v>4.2396458200000001E-5</v>
      </c>
      <c r="AK60" s="122">
        <v>4.05031333E-5</v>
      </c>
      <c r="AL60" s="122">
        <v>0</v>
      </c>
    </row>
    <row r="61" spans="1:38" hidden="1" x14ac:dyDescent="0.25">
      <c r="A61" s="122" t="s">
        <v>1996</v>
      </c>
      <c r="B61" s="122">
        <v>1</v>
      </c>
      <c r="C61" s="122" t="s">
        <v>2169</v>
      </c>
      <c r="D61" s="122" t="s">
        <v>2127</v>
      </c>
      <c r="E61" s="122">
        <v>2</v>
      </c>
      <c r="F61" s="122">
        <v>7.4914493624454002</v>
      </c>
      <c r="G61" s="122">
        <v>7.7382150509757999</v>
      </c>
      <c r="H61" s="122">
        <v>6.7775406745879003</v>
      </c>
      <c r="I61" s="122">
        <v>7.5271965528680997</v>
      </c>
      <c r="J61" s="122">
        <v>7.1038253940753</v>
      </c>
      <c r="K61" s="122">
        <v>6.6894323500321997</v>
      </c>
      <c r="L61" s="122">
        <v>6.6207552715117997</v>
      </c>
      <c r="M61" s="122">
        <v>5.7372316373228998</v>
      </c>
      <c r="N61" s="122">
        <v>5.4850075411889998</v>
      </c>
      <c r="O61" s="122">
        <v>5.0574624082910002</v>
      </c>
      <c r="P61" s="122">
        <v>5.3056354435430002</v>
      </c>
      <c r="Q61" s="122">
        <v>5.1665821760995998</v>
      </c>
      <c r="R61" s="122">
        <v>5.1436025943664996</v>
      </c>
      <c r="S61" s="122">
        <v>5.9080106071997003</v>
      </c>
      <c r="T61" s="122">
        <v>6.0279706709648</v>
      </c>
      <c r="U61" s="122">
        <v>6.4396042639531998</v>
      </c>
      <c r="V61" s="122">
        <v>5.7587151513007004</v>
      </c>
      <c r="W61" s="122">
        <v>6.7232093107121997</v>
      </c>
      <c r="X61" s="122">
        <v>6.2973356037131003</v>
      </c>
      <c r="Y61" s="122">
        <v>3.8664323752078</v>
      </c>
      <c r="Z61" s="122">
        <v>4.2525752125842997</v>
      </c>
      <c r="AA61" s="122">
        <v>3.8439274559214001</v>
      </c>
      <c r="AB61" s="122">
        <v>4.5762848696154999</v>
      </c>
      <c r="AC61" s="122">
        <v>4.0691469626362</v>
      </c>
      <c r="AD61" s="122">
        <v>3.6174957272994002</v>
      </c>
      <c r="AE61" s="122">
        <v>3.2513041271763998</v>
      </c>
      <c r="AF61" s="122">
        <v>3.5787176815380999</v>
      </c>
      <c r="AG61" s="122">
        <v>2.9411953008417</v>
      </c>
      <c r="AH61" s="122">
        <v>2.5480590247792998</v>
      </c>
      <c r="AI61" s="122">
        <v>1.7625728660193001</v>
      </c>
      <c r="AJ61" s="122">
        <v>1.8026981008581999</v>
      </c>
      <c r="AK61" s="122">
        <v>1.7648695335267</v>
      </c>
      <c r="AL61" s="122">
        <v>0</v>
      </c>
    </row>
    <row r="62" spans="1:38" hidden="1" x14ac:dyDescent="0.25">
      <c r="A62" s="122" t="s">
        <v>1996</v>
      </c>
      <c r="B62" s="122">
        <v>1</v>
      </c>
      <c r="C62" s="122" t="s">
        <v>2169</v>
      </c>
      <c r="D62" s="122" t="s">
        <v>2128</v>
      </c>
      <c r="E62" s="122">
        <v>2</v>
      </c>
      <c r="F62" s="122">
        <v>86.577833890699495</v>
      </c>
      <c r="G62" s="122">
        <v>92.781970742101606</v>
      </c>
      <c r="H62" s="122">
        <v>90.718395292692193</v>
      </c>
      <c r="I62" s="122">
        <v>94.662893229643103</v>
      </c>
      <c r="J62" s="122">
        <v>96.387485607954105</v>
      </c>
      <c r="K62" s="122">
        <v>98.609130970691098</v>
      </c>
      <c r="L62" s="122">
        <v>103.47313338527221</v>
      </c>
      <c r="M62" s="122">
        <v>107.3680022035459</v>
      </c>
      <c r="N62" s="122">
        <v>118.2476440908986</v>
      </c>
      <c r="O62" s="122">
        <v>114.8100354436764</v>
      </c>
      <c r="P62" s="122">
        <v>117.29950073010561</v>
      </c>
      <c r="Q62" s="122">
        <v>118.0859556077617</v>
      </c>
      <c r="R62" s="122">
        <v>120.88751523276871</v>
      </c>
      <c r="S62" s="122">
        <v>125.752024011895</v>
      </c>
      <c r="T62" s="122">
        <v>126.10415345731489</v>
      </c>
      <c r="U62" s="122">
        <v>126.55378319577579</v>
      </c>
      <c r="V62" s="122">
        <v>123.3738939982095</v>
      </c>
      <c r="W62" s="122">
        <v>124.6054600938582</v>
      </c>
      <c r="X62" s="122">
        <v>117.346531244896</v>
      </c>
      <c r="Y62" s="122">
        <v>110.7298491211028</v>
      </c>
      <c r="Z62" s="122">
        <v>119.8357632287974</v>
      </c>
      <c r="AA62" s="122">
        <v>110.8423791840974</v>
      </c>
      <c r="AB62" s="122">
        <v>107.3891310832573</v>
      </c>
      <c r="AC62" s="122">
        <v>105.01524496222861</v>
      </c>
      <c r="AD62" s="122">
        <v>109.54089189513731</v>
      </c>
      <c r="AE62" s="122">
        <v>107.8910192347106</v>
      </c>
      <c r="AF62" s="122">
        <v>106.0879141121693</v>
      </c>
      <c r="AG62" s="122">
        <v>103.1723176882048</v>
      </c>
      <c r="AH62" s="122">
        <v>100.6178256331392</v>
      </c>
      <c r="AI62" s="122">
        <v>94.224227963443198</v>
      </c>
      <c r="AJ62" s="122">
        <v>92.223473093821198</v>
      </c>
      <c r="AK62" s="122">
        <v>91.136573391718599</v>
      </c>
      <c r="AL62" s="122">
        <v>0</v>
      </c>
    </row>
    <row r="63" spans="1:38" hidden="1" x14ac:dyDescent="0.25">
      <c r="A63" s="122" t="s">
        <v>1996</v>
      </c>
      <c r="B63" s="122">
        <v>1</v>
      </c>
      <c r="C63" s="122" t="s">
        <v>2169</v>
      </c>
      <c r="D63" s="122" t="s">
        <v>2129</v>
      </c>
      <c r="E63" s="122">
        <v>2</v>
      </c>
      <c r="F63" s="122">
        <v>62.785401514060901</v>
      </c>
      <c r="G63" s="122">
        <v>56.352261179211403</v>
      </c>
      <c r="H63" s="122">
        <v>54.224652284204801</v>
      </c>
      <c r="I63" s="122">
        <v>58.410978194428502</v>
      </c>
      <c r="J63" s="122">
        <v>60.639160384933</v>
      </c>
      <c r="K63" s="122">
        <v>64.802301876693207</v>
      </c>
      <c r="L63" s="122">
        <v>64.572490292795393</v>
      </c>
      <c r="M63" s="122">
        <v>69.195702308926201</v>
      </c>
      <c r="N63" s="122">
        <v>70.750319195014896</v>
      </c>
      <c r="O63" s="122">
        <v>72.173681244752601</v>
      </c>
      <c r="P63" s="122">
        <v>76.166435282878794</v>
      </c>
      <c r="Q63" s="122">
        <v>70.817862011372497</v>
      </c>
      <c r="R63" s="122">
        <v>75.827974725021406</v>
      </c>
      <c r="S63" s="122">
        <v>76.039519888835102</v>
      </c>
      <c r="T63" s="122">
        <v>78.156129757033199</v>
      </c>
      <c r="U63" s="122">
        <v>86.089067525379093</v>
      </c>
      <c r="V63" s="122">
        <v>86.649800288454401</v>
      </c>
      <c r="W63" s="122">
        <v>92.306321021409502</v>
      </c>
      <c r="X63" s="122">
        <v>86.423381827963794</v>
      </c>
      <c r="Y63" s="122">
        <v>74.411947026709001</v>
      </c>
      <c r="Z63" s="122">
        <v>79.8447916465216</v>
      </c>
      <c r="AA63" s="122">
        <v>68.454142768176993</v>
      </c>
      <c r="AB63" s="122">
        <v>56.115904566406698</v>
      </c>
      <c r="AC63" s="122">
        <v>53.992557168884602</v>
      </c>
      <c r="AD63" s="122">
        <v>59.891476977531397</v>
      </c>
      <c r="AE63" s="122">
        <v>56.015722152682599</v>
      </c>
      <c r="AF63" s="122">
        <v>57.823795866067798</v>
      </c>
      <c r="AG63" s="122">
        <v>52.362553923507399</v>
      </c>
      <c r="AH63" s="122">
        <v>52.205659003300397</v>
      </c>
      <c r="AI63" s="122">
        <v>48.549950861917303</v>
      </c>
      <c r="AJ63" s="122">
        <v>37.278479247854499</v>
      </c>
      <c r="AK63" s="122">
        <v>40.825234811249302</v>
      </c>
      <c r="AL63" s="122">
        <v>0</v>
      </c>
    </row>
    <row r="64" spans="1:38" hidden="1" x14ac:dyDescent="0.25">
      <c r="A64" s="122" t="s">
        <v>1996</v>
      </c>
      <c r="B64" s="122">
        <v>1</v>
      </c>
      <c r="C64" s="122" t="s">
        <v>2169</v>
      </c>
      <c r="D64" s="122" t="s">
        <v>2130</v>
      </c>
      <c r="E64" s="122">
        <v>2</v>
      </c>
      <c r="F64" s="122">
        <v>7.3195800650993998</v>
      </c>
      <c r="G64" s="122">
        <v>6.0347187571276999</v>
      </c>
      <c r="H64" s="122">
        <v>6.9877724416848999</v>
      </c>
      <c r="I64" s="122">
        <v>7.0145551732048999</v>
      </c>
      <c r="J64" s="122">
        <v>7.2460644801898999</v>
      </c>
      <c r="K64" s="122">
        <v>7.5157371908014996</v>
      </c>
      <c r="L64" s="122">
        <v>7.7884541825218996</v>
      </c>
      <c r="M64" s="122">
        <v>7.7253019414992998</v>
      </c>
      <c r="N64" s="122">
        <v>7.5812482547697</v>
      </c>
      <c r="O64" s="122">
        <v>7.6788079615348002</v>
      </c>
      <c r="P64" s="122">
        <v>7.8143507758687996</v>
      </c>
      <c r="Q64" s="122">
        <v>7.8076252629546996</v>
      </c>
      <c r="R64" s="122">
        <v>8.3829753151477</v>
      </c>
      <c r="S64" s="122">
        <v>7.6966354032434001</v>
      </c>
      <c r="T64" s="122">
        <v>7.9766990474995998</v>
      </c>
      <c r="U64" s="122">
        <v>7.90894170295</v>
      </c>
      <c r="V64" s="122">
        <v>7.8758522603024996</v>
      </c>
      <c r="W64" s="122">
        <v>7.8549009170954003</v>
      </c>
      <c r="X64" s="122">
        <v>7.6540029744569997</v>
      </c>
      <c r="Y64" s="122">
        <v>7.4589653688468003</v>
      </c>
      <c r="Z64" s="122">
        <v>7.3595865942455996</v>
      </c>
      <c r="AA64" s="122">
        <v>7.2262350606560002</v>
      </c>
      <c r="AB64" s="122">
        <v>6.8963466761510999</v>
      </c>
      <c r="AC64" s="122">
        <v>6.5787697377830998</v>
      </c>
      <c r="AD64" s="122">
        <v>6.5392955856136998</v>
      </c>
      <c r="AE64" s="122">
        <v>6.4323333606109001</v>
      </c>
      <c r="AF64" s="122">
        <v>6.4152893543636997</v>
      </c>
      <c r="AG64" s="122">
        <v>6.2938845083406996</v>
      </c>
      <c r="AH64" s="122">
        <v>6.2623578129209996</v>
      </c>
      <c r="AI64" s="122">
        <v>6.3030664096295999</v>
      </c>
      <c r="AJ64" s="122">
        <v>5.8744469376839996</v>
      </c>
      <c r="AK64" s="122">
        <v>5.7776715532588003</v>
      </c>
      <c r="AL64" s="122">
        <v>0</v>
      </c>
    </row>
    <row r="65" spans="1:38" hidden="1" x14ac:dyDescent="0.25">
      <c r="A65" s="122" t="s">
        <v>1996</v>
      </c>
      <c r="B65" s="122">
        <v>1</v>
      </c>
      <c r="C65" s="122" t="s">
        <v>2169</v>
      </c>
      <c r="D65" s="122" t="s">
        <v>2131</v>
      </c>
      <c r="E65" s="122">
        <v>2</v>
      </c>
      <c r="F65" s="122">
        <v>26.4738610278396</v>
      </c>
      <c r="G65" s="122">
        <v>27.338302915888502</v>
      </c>
      <c r="H65" s="122">
        <v>26.344815540417802</v>
      </c>
      <c r="I65" s="122">
        <v>27.9696904907887</v>
      </c>
      <c r="J65" s="122">
        <v>28.024619269967602</v>
      </c>
      <c r="K65" s="122">
        <v>29.934404826963299</v>
      </c>
      <c r="L65" s="122">
        <v>29.910092737513601</v>
      </c>
      <c r="M65" s="122">
        <v>30.480124491695701</v>
      </c>
      <c r="N65" s="122">
        <v>34.414350840285898</v>
      </c>
      <c r="O65" s="122">
        <v>34.499276075680498</v>
      </c>
      <c r="P65" s="122">
        <v>36.347120253183903</v>
      </c>
      <c r="Q65" s="122">
        <v>36.394063529387097</v>
      </c>
      <c r="R65" s="122">
        <v>36.1441631435275</v>
      </c>
      <c r="S65" s="122">
        <v>36.372371018235903</v>
      </c>
      <c r="T65" s="122">
        <v>36.828933425654199</v>
      </c>
      <c r="U65" s="122">
        <v>35.952575654238998</v>
      </c>
      <c r="V65" s="122">
        <v>36.173657751196998</v>
      </c>
      <c r="W65" s="122">
        <v>39.4494122359459</v>
      </c>
      <c r="X65" s="122">
        <v>41.290056216928001</v>
      </c>
      <c r="Y65" s="122">
        <v>37.408352551723198</v>
      </c>
      <c r="Z65" s="122">
        <v>41.023456911455497</v>
      </c>
      <c r="AA65" s="122">
        <v>37.593916285857901</v>
      </c>
      <c r="AB65" s="122">
        <v>34.727945927346703</v>
      </c>
      <c r="AC65" s="122">
        <v>32.509460361388101</v>
      </c>
      <c r="AD65" s="122">
        <v>32.826883040913501</v>
      </c>
      <c r="AE65" s="122">
        <v>28.752554531423499</v>
      </c>
      <c r="AF65" s="122">
        <v>24.985540459432102</v>
      </c>
      <c r="AG65" s="122">
        <v>25.734456892322299</v>
      </c>
      <c r="AH65" s="122">
        <v>29.234090767964499</v>
      </c>
      <c r="AI65" s="122">
        <v>23.720774317753602</v>
      </c>
      <c r="AJ65" s="122">
        <v>16.024182212987299</v>
      </c>
      <c r="AK65" s="122">
        <v>23.914614956041198</v>
      </c>
      <c r="AL65" s="122">
        <v>0</v>
      </c>
    </row>
    <row r="66" spans="1:38" hidden="1" x14ac:dyDescent="0.25">
      <c r="A66" s="122" t="s">
        <v>1996</v>
      </c>
      <c r="B66" s="122">
        <v>1</v>
      </c>
      <c r="C66" s="122" t="s">
        <v>2169</v>
      </c>
      <c r="D66" s="122" t="s">
        <v>2132</v>
      </c>
      <c r="E66" s="122">
        <v>2</v>
      </c>
      <c r="F66" s="122">
        <v>2.3550800380000001E-3</v>
      </c>
      <c r="G66" s="122">
        <v>1.9936147828000001E-3</v>
      </c>
      <c r="H66" s="122">
        <v>2.072592933E-3</v>
      </c>
      <c r="I66" s="122">
        <v>1.6754478925E-3</v>
      </c>
      <c r="J66" s="122">
        <v>1.5856610411000001E-3</v>
      </c>
      <c r="K66" s="122">
        <v>1.7619735195000001E-3</v>
      </c>
      <c r="L66" s="122">
        <v>1.1709723023500001E-2</v>
      </c>
      <c r="M66" s="122">
        <v>9.8979989554800002E-2</v>
      </c>
      <c r="N66" s="122">
        <v>9.8017839897100001E-2</v>
      </c>
      <c r="O66" s="122">
        <v>0.1008347485119</v>
      </c>
      <c r="P66" s="122">
        <v>0.10010063186980001</v>
      </c>
      <c r="Q66" s="122">
        <v>0.57549107812470002</v>
      </c>
      <c r="R66" s="122">
        <v>0.1450769918423</v>
      </c>
      <c r="S66" s="122">
        <v>0.51253342564439996</v>
      </c>
      <c r="T66" s="122">
        <v>0.65121492570740003</v>
      </c>
      <c r="U66" s="122">
        <v>0.62081574325910005</v>
      </c>
      <c r="V66" s="122">
        <v>0.52607096327519998</v>
      </c>
      <c r="W66" s="122">
        <v>0.6817723468504</v>
      </c>
      <c r="X66" s="122">
        <v>0.67890089665990005</v>
      </c>
      <c r="Y66" s="122">
        <v>0.67955844636160001</v>
      </c>
      <c r="Z66" s="122">
        <v>0.67064866970729997</v>
      </c>
      <c r="AA66" s="122">
        <v>0.44894505537739998</v>
      </c>
      <c r="AB66" s="122">
        <v>0.7331764224449</v>
      </c>
      <c r="AC66" s="122">
        <v>1.3336849987021999</v>
      </c>
      <c r="AD66" s="122">
        <v>0.98848844973869998</v>
      </c>
      <c r="AE66" s="122">
        <v>1.4877505590711</v>
      </c>
      <c r="AF66" s="122">
        <v>1.2525928945916001</v>
      </c>
      <c r="AG66" s="122">
        <v>1.1321228128747001</v>
      </c>
      <c r="AH66" s="122">
        <v>1.2841049850671</v>
      </c>
      <c r="AI66" s="122">
        <v>1.69476402531</v>
      </c>
      <c r="AJ66" s="122">
        <v>1.6443595647338001</v>
      </c>
      <c r="AK66" s="122">
        <v>2.0038847384878999</v>
      </c>
      <c r="AL66" s="122">
        <v>0</v>
      </c>
    </row>
    <row r="67" spans="1:38" hidden="1" x14ac:dyDescent="0.25">
      <c r="A67" s="122" t="s">
        <v>1996</v>
      </c>
      <c r="B67" s="122">
        <v>1</v>
      </c>
      <c r="C67" s="122" t="s">
        <v>2169</v>
      </c>
      <c r="D67" s="122" t="s">
        <v>2133</v>
      </c>
      <c r="E67" s="122">
        <v>2</v>
      </c>
      <c r="F67" s="122">
        <v>57.721312787514201</v>
      </c>
      <c r="G67" s="122">
        <v>58.766584063298602</v>
      </c>
      <c r="H67" s="122">
        <v>53.495911939222196</v>
      </c>
      <c r="I67" s="122">
        <v>64.309366021614693</v>
      </c>
      <c r="J67" s="122">
        <v>66.669682594519003</v>
      </c>
      <c r="K67" s="122">
        <v>67.386382801286302</v>
      </c>
      <c r="L67" s="122">
        <v>75.087391339246096</v>
      </c>
      <c r="M67" s="122">
        <v>80.135306512085293</v>
      </c>
      <c r="N67" s="122">
        <v>79.112015030353305</v>
      </c>
      <c r="O67" s="122">
        <v>80.023850916851003</v>
      </c>
      <c r="P67" s="122">
        <v>86.430552168755398</v>
      </c>
      <c r="Q67" s="122">
        <v>86.508756227734395</v>
      </c>
      <c r="R67" s="122">
        <v>89.139129485313205</v>
      </c>
      <c r="S67" s="122">
        <v>89.367558391458402</v>
      </c>
      <c r="T67" s="122">
        <v>95.173450681150797</v>
      </c>
      <c r="U67" s="122">
        <v>94.4392242267065</v>
      </c>
      <c r="V67" s="122">
        <v>92.807330722933202</v>
      </c>
      <c r="W67" s="122">
        <v>97.814232703281107</v>
      </c>
      <c r="X67" s="122">
        <v>97.751035693903603</v>
      </c>
      <c r="Y67" s="122">
        <v>91.354359650834297</v>
      </c>
      <c r="Z67" s="122">
        <v>95.079572883021299</v>
      </c>
      <c r="AA67" s="122">
        <v>92.209009989497801</v>
      </c>
      <c r="AB67" s="122">
        <v>86.268324711537005</v>
      </c>
      <c r="AC67" s="122">
        <v>89.998016835265801</v>
      </c>
      <c r="AD67" s="122">
        <v>88.795453574674497</v>
      </c>
      <c r="AE67" s="122">
        <v>77.307637712491399</v>
      </c>
      <c r="AF67" s="122">
        <v>67.070965745508104</v>
      </c>
      <c r="AG67" s="122">
        <v>65.073365215983898</v>
      </c>
      <c r="AH67" s="122">
        <v>66.989078047403197</v>
      </c>
      <c r="AI67" s="122">
        <v>58.077700980489098</v>
      </c>
      <c r="AJ67" s="122">
        <v>42.4406858336311</v>
      </c>
      <c r="AK67" s="122">
        <v>52.309130868246903</v>
      </c>
      <c r="AL67" s="122">
        <v>0</v>
      </c>
    </row>
    <row r="68" spans="1:38" hidden="1" x14ac:dyDescent="0.25">
      <c r="A68" s="122" t="s">
        <v>1996</v>
      </c>
      <c r="B68" s="122">
        <v>1</v>
      </c>
      <c r="C68" s="122" t="s">
        <v>2169</v>
      </c>
      <c r="D68" s="122" t="s">
        <v>2134</v>
      </c>
      <c r="E68" s="122">
        <v>2</v>
      </c>
      <c r="F68" s="122">
        <v>96.871528963147895</v>
      </c>
      <c r="G68" s="122">
        <v>96.8457425205373</v>
      </c>
      <c r="H68" s="122">
        <v>95.2504336095611</v>
      </c>
      <c r="I68" s="122">
        <v>98.281206005551695</v>
      </c>
      <c r="J68" s="122">
        <v>101.573458742513</v>
      </c>
      <c r="K68" s="122">
        <v>103.2465681638003</v>
      </c>
      <c r="L68" s="122">
        <v>104.8638880675517</v>
      </c>
      <c r="M68" s="122">
        <v>109.5881504443027</v>
      </c>
      <c r="N68" s="122">
        <v>112.0267843103649</v>
      </c>
      <c r="O68" s="122">
        <v>115.0736959926936</v>
      </c>
      <c r="P68" s="122">
        <v>121.6900055927252</v>
      </c>
      <c r="Q68" s="122">
        <v>116.5766845257542</v>
      </c>
      <c r="R68" s="122">
        <v>116.08744952321609</v>
      </c>
      <c r="S68" s="122">
        <v>118.0889196352811</v>
      </c>
      <c r="T68" s="122">
        <v>120.6756706635543</v>
      </c>
      <c r="U68" s="122">
        <v>123.7417283823558</v>
      </c>
      <c r="V68" s="122">
        <v>123.4423967346095</v>
      </c>
      <c r="W68" s="122">
        <v>123.5056896233846</v>
      </c>
      <c r="X68" s="122">
        <v>123.85870615690629</v>
      </c>
      <c r="Y68" s="122">
        <v>110.252354352205</v>
      </c>
      <c r="Z68" s="122">
        <v>115.5212451724836</v>
      </c>
      <c r="AA68" s="122">
        <v>109.8085844976282</v>
      </c>
      <c r="AB68" s="122">
        <v>99.838926860684694</v>
      </c>
      <c r="AC68" s="122">
        <v>99.490528827004198</v>
      </c>
      <c r="AD68" s="122">
        <v>104.3809869726614</v>
      </c>
      <c r="AE68" s="122">
        <v>88.253477219326498</v>
      </c>
      <c r="AF68" s="122">
        <v>84.495636292934705</v>
      </c>
      <c r="AG68" s="122">
        <v>80.979203168681707</v>
      </c>
      <c r="AH68" s="122">
        <v>90.171264893705299</v>
      </c>
      <c r="AI68" s="122">
        <v>75.741862588893696</v>
      </c>
      <c r="AJ68" s="122">
        <v>63.131225142751198</v>
      </c>
      <c r="AK68" s="122">
        <v>68.787310403520394</v>
      </c>
      <c r="AL68" s="122">
        <v>0</v>
      </c>
    </row>
    <row r="69" spans="1:38" hidden="1" x14ac:dyDescent="0.25">
      <c r="A69" s="122" t="s">
        <v>1996</v>
      </c>
      <c r="B69" s="122">
        <v>1</v>
      </c>
      <c r="C69" s="122" t="s">
        <v>2169</v>
      </c>
      <c r="D69" s="122" t="s">
        <v>2135</v>
      </c>
      <c r="E69" s="122">
        <v>2</v>
      </c>
      <c r="F69" s="122">
        <v>26.9820686208338</v>
      </c>
      <c r="G69" s="122">
        <v>27.155742541116702</v>
      </c>
      <c r="H69" s="122">
        <v>24.5342705128466</v>
      </c>
      <c r="I69" s="122">
        <v>29.553684431449799</v>
      </c>
      <c r="J69" s="122">
        <v>29.660255995698598</v>
      </c>
      <c r="K69" s="122">
        <v>28.655869896604599</v>
      </c>
      <c r="L69" s="122">
        <v>32.955838448633202</v>
      </c>
      <c r="M69" s="122">
        <v>30.674568679322299</v>
      </c>
      <c r="N69" s="122">
        <v>31.247293523137301</v>
      </c>
      <c r="O69" s="122">
        <v>33.2841088678652</v>
      </c>
      <c r="P69" s="122">
        <v>36.391841935421397</v>
      </c>
      <c r="Q69" s="122">
        <v>35.207699564049697</v>
      </c>
      <c r="R69" s="122">
        <v>38.551281192758097</v>
      </c>
      <c r="S69" s="122">
        <v>38.428738712977299</v>
      </c>
      <c r="T69" s="122">
        <v>37.706834410277999</v>
      </c>
      <c r="U69" s="122">
        <v>37.465587105878903</v>
      </c>
      <c r="V69" s="122">
        <v>35.479013675345698</v>
      </c>
      <c r="W69" s="122">
        <v>38.927364773448403</v>
      </c>
      <c r="X69" s="122">
        <v>36.741309464813398</v>
      </c>
      <c r="Y69" s="122">
        <v>35.678743458036401</v>
      </c>
      <c r="Z69" s="122">
        <v>35.779934287081197</v>
      </c>
      <c r="AA69" s="122">
        <v>34.575051393147703</v>
      </c>
      <c r="AB69" s="122">
        <v>30.990152434957</v>
      </c>
      <c r="AC69" s="122">
        <v>32.324999850946597</v>
      </c>
      <c r="AD69" s="122">
        <v>30.992559147979499</v>
      </c>
      <c r="AE69" s="122">
        <v>26.725271731865199</v>
      </c>
      <c r="AF69" s="122">
        <v>25.118604805905001</v>
      </c>
      <c r="AG69" s="122">
        <v>21.6724613771941</v>
      </c>
      <c r="AH69" s="122">
        <v>23.129974244052399</v>
      </c>
      <c r="AI69" s="122">
        <v>20.332506385108299</v>
      </c>
      <c r="AJ69" s="122">
        <v>19.8231942095905</v>
      </c>
      <c r="AK69" s="122">
        <v>22.248014416108798</v>
      </c>
      <c r="AL69" s="122">
        <v>0</v>
      </c>
    </row>
    <row r="70" spans="1:38" hidden="1" x14ac:dyDescent="0.25">
      <c r="A70" s="122" t="s">
        <v>1996</v>
      </c>
      <c r="B70" s="122">
        <v>1</v>
      </c>
      <c r="C70" s="122" t="s">
        <v>2169</v>
      </c>
      <c r="D70" s="122" t="s">
        <v>2136</v>
      </c>
      <c r="E70" s="122">
        <v>2</v>
      </c>
      <c r="F70" s="122">
        <v>67.902627103693007</v>
      </c>
      <c r="G70" s="122">
        <v>69.085019515200202</v>
      </c>
      <c r="H70" s="122">
        <v>70.258144188054104</v>
      </c>
      <c r="I70" s="122">
        <v>78.268398738182597</v>
      </c>
      <c r="J70" s="122">
        <v>76.693162998057403</v>
      </c>
      <c r="K70" s="122">
        <v>79.234584515764496</v>
      </c>
      <c r="L70" s="122">
        <v>81.552850352293106</v>
      </c>
      <c r="M70" s="122">
        <v>84.485712810015997</v>
      </c>
      <c r="N70" s="122">
        <v>84.764064590165503</v>
      </c>
      <c r="O70" s="122">
        <v>87.507828167620204</v>
      </c>
      <c r="P70" s="122">
        <v>89.248650920730299</v>
      </c>
      <c r="Q70" s="122">
        <v>90.292981480498099</v>
      </c>
      <c r="R70" s="122">
        <v>90.017400906175695</v>
      </c>
      <c r="S70" s="122">
        <v>88.261628847366893</v>
      </c>
      <c r="T70" s="122">
        <v>90.099527143561403</v>
      </c>
      <c r="U70" s="122">
        <v>93.267899769578307</v>
      </c>
      <c r="V70" s="122">
        <v>96.066587491403396</v>
      </c>
      <c r="W70" s="122">
        <v>95.316901884080394</v>
      </c>
      <c r="X70" s="122">
        <v>96.039431895492598</v>
      </c>
      <c r="Y70" s="122">
        <v>87.985296118262994</v>
      </c>
      <c r="Z70" s="122">
        <v>95.1015736919246</v>
      </c>
      <c r="AA70" s="122">
        <v>94.561186526646694</v>
      </c>
      <c r="AB70" s="122">
        <v>87.434343975008403</v>
      </c>
      <c r="AC70" s="122">
        <v>87.029723335725805</v>
      </c>
      <c r="AD70" s="122">
        <v>87.376664391912598</v>
      </c>
      <c r="AE70" s="122">
        <v>77.560290390046802</v>
      </c>
      <c r="AF70" s="122">
        <v>73.396952437032198</v>
      </c>
      <c r="AG70" s="122">
        <v>64.052256422773695</v>
      </c>
      <c r="AH70" s="122">
        <v>67.124296659307703</v>
      </c>
      <c r="AI70" s="122">
        <v>59.5021635069089</v>
      </c>
      <c r="AJ70" s="122">
        <v>50.470182043941499</v>
      </c>
      <c r="AK70" s="122">
        <v>56.894727510009098</v>
      </c>
      <c r="AL70" s="122">
        <v>0</v>
      </c>
    </row>
    <row r="71" spans="1:38" hidden="1" x14ac:dyDescent="0.25">
      <c r="A71" s="122" t="s">
        <v>1996</v>
      </c>
      <c r="B71" s="122">
        <v>1</v>
      </c>
      <c r="C71" s="122" t="s">
        <v>2169</v>
      </c>
      <c r="D71" s="122" t="s">
        <v>2137</v>
      </c>
      <c r="E71" s="122">
        <v>2</v>
      </c>
      <c r="F71" s="122">
        <v>34.275579610696902</v>
      </c>
      <c r="G71" s="122">
        <v>34.364144728348698</v>
      </c>
      <c r="H71" s="122">
        <v>35.7457251363791</v>
      </c>
      <c r="I71" s="122">
        <v>37.447551278032101</v>
      </c>
      <c r="J71" s="122">
        <v>38.747677116870904</v>
      </c>
      <c r="K71" s="122">
        <v>39.647192161538101</v>
      </c>
      <c r="L71" s="122">
        <v>35.364852908683297</v>
      </c>
      <c r="M71" s="122">
        <v>39.104335634237898</v>
      </c>
      <c r="N71" s="122">
        <v>41.433499619307902</v>
      </c>
      <c r="O71" s="122">
        <v>41.3968043786873</v>
      </c>
      <c r="P71" s="122">
        <v>42.855774730045603</v>
      </c>
      <c r="Q71" s="122">
        <v>39.446762368913497</v>
      </c>
      <c r="R71" s="122">
        <v>41.665613404769303</v>
      </c>
      <c r="S71" s="122">
        <v>39.274356668105803</v>
      </c>
      <c r="T71" s="122">
        <v>41.172104756695099</v>
      </c>
      <c r="U71" s="122">
        <v>43.039723978242698</v>
      </c>
      <c r="V71" s="122">
        <v>38.034986141788103</v>
      </c>
      <c r="W71" s="122">
        <v>38.3071844053758</v>
      </c>
      <c r="X71" s="122">
        <v>40.047452021646201</v>
      </c>
      <c r="Y71" s="122">
        <v>37.927050417503601</v>
      </c>
      <c r="Z71" s="122">
        <v>42.669493768369001</v>
      </c>
      <c r="AA71" s="122">
        <v>46.430215730246097</v>
      </c>
      <c r="AB71" s="122">
        <v>43.155229687833099</v>
      </c>
      <c r="AC71" s="122">
        <v>40.984336431372597</v>
      </c>
      <c r="AD71" s="122">
        <v>39.434396750041699</v>
      </c>
      <c r="AE71" s="122">
        <v>39.322537093735498</v>
      </c>
      <c r="AF71" s="122">
        <v>36.2186288937081</v>
      </c>
      <c r="AG71" s="122">
        <v>33.439957514170402</v>
      </c>
      <c r="AH71" s="122">
        <v>33.887952380138103</v>
      </c>
      <c r="AI71" s="122">
        <v>30.635949304260699</v>
      </c>
      <c r="AJ71" s="122">
        <v>27.528483941072398</v>
      </c>
      <c r="AK71" s="122">
        <v>30.376106169365102</v>
      </c>
      <c r="AL71" s="122">
        <v>0</v>
      </c>
    </row>
    <row r="72" spans="1:38" hidden="1" x14ac:dyDescent="0.25">
      <c r="A72" s="122" t="s">
        <v>1996</v>
      </c>
      <c r="B72" s="122">
        <v>1</v>
      </c>
      <c r="C72" s="122" t="s">
        <v>2169</v>
      </c>
      <c r="D72" s="122" t="s">
        <v>2138</v>
      </c>
      <c r="E72" s="122">
        <v>2</v>
      </c>
      <c r="F72" s="122">
        <v>25.241020076847999</v>
      </c>
      <c r="G72" s="122">
        <v>25.898734566672701</v>
      </c>
      <c r="H72" s="122">
        <v>24.405014679480399</v>
      </c>
      <c r="I72" s="122">
        <v>21.948220540652699</v>
      </c>
      <c r="J72" s="122">
        <v>22.283597284289801</v>
      </c>
      <c r="K72" s="122">
        <v>21.4006080561382</v>
      </c>
      <c r="L72" s="122">
        <v>20.8569722730176</v>
      </c>
      <c r="M72" s="122">
        <v>26.137299196228401</v>
      </c>
      <c r="N72" s="122">
        <v>26.726764698113701</v>
      </c>
      <c r="O72" s="122">
        <v>23.985771177301</v>
      </c>
      <c r="P72" s="122">
        <v>22.157993222019499</v>
      </c>
      <c r="Q72" s="122">
        <v>21.933165605223898</v>
      </c>
      <c r="R72" s="122">
        <v>22.8935281182303</v>
      </c>
      <c r="S72" s="122">
        <v>24.982150916028601</v>
      </c>
      <c r="T72" s="122">
        <v>23.722987143623399</v>
      </c>
      <c r="U72" s="122">
        <v>24.484925790917401</v>
      </c>
      <c r="V72" s="122">
        <v>21.584038775768899</v>
      </c>
      <c r="W72" s="122">
        <v>23.6409226851972</v>
      </c>
      <c r="X72" s="122">
        <v>20.147974579520699</v>
      </c>
      <c r="Y72" s="122">
        <v>17.564151143360402</v>
      </c>
      <c r="Z72" s="122">
        <v>18.260207325654299</v>
      </c>
      <c r="AA72" s="122">
        <v>14.331006091736899</v>
      </c>
      <c r="AB72" s="122">
        <v>12.109468344832299</v>
      </c>
      <c r="AC72" s="122">
        <v>12.6417966838761</v>
      </c>
      <c r="AD72" s="122">
        <v>10.7643647920232</v>
      </c>
      <c r="AE72" s="122">
        <v>11.298601466090901</v>
      </c>
      <c r="AF72" s="122">
        <v>10.6897555195549</v>
      </c>
      <c r="AG72" s="122">
        <v>10.2623614822674</v>
      </c>
      <c r="AH72" s="122">
        <v>7.6359458079443003</v>
      </c>
      <c r="AI72" s="122">
        <v>6.2142467715925997</v>
      </c>
      <c r="AJ72" s="122">
        <v>5.7398072922179004</v>
      </c>
      <c r="AK72" s="122">
        <v>6.1320047018097004</v>
      </c>
      <c r="AL72" s="122">
        <v>0</v>
      </c>
    </row>
    <row r="73" spans="1:38" hidden="1" x14ac:dyDescent="0.25">
      <c r="A73" s="122" t="s">
        <v>1996</v>
      </c>
      <c r="B73" s="122">
        <v>1</v>
      </c>
      <c r="C73" s="122" t="s">
        <v>2169</v>
      </c>
      <c r="D73" s="122" t="s">
        <v>2139</v>
      </c>
      <c r="E73" s="122">
        <v>2</v>
      </c>
      <c r="F73" s="122">
        <v>26.355732801240801</v>
      </c>
      <c r="G73" s="122">
        <v>25.986639399414901</v>
      </c>
      <c r="H73" s="122">
        <v>25.278371501967801</v>
      </c>
      <c r="I73" s="122">
        <v>27.491883360073899</v>
      </c>
      <c r="J73" s="122">
        <v>28.259808396354401</v>
      </c>
      <c r="K73" s="122">
        <v>27.3881261396611</v>
      </c>
      <c r="L73" s="122">
        <v>27.897133865372599</v>
      </c>
      <c r="M73" s="122">
        <v>27.9182839220306</v>
      </c>
      <c r="N73" s="122">
        <v>31.133215496058899</v>
      </c>
      <c r="O73" s="122">
        <v>32.0482344587085</v>
      </c>
      <c r="P73" s="122">
        <v>31.210810172034499</v>
      </c>
      <c r="Q73" s="122">
        <v>30.5420495824475</v>
      </c>
      <c r="R73" s="122">
        <v>30.9948082702997</v>
      </c>
      <c r="S73" s="122">
        <v>31.9342550570071</v>
      </c>
      <c r="T73" s="122">
        <v>31.154400533268699</v>
      </c>
      <c r="U73" s="122">
        <v>32.429808422713101</v>
      </c>
      <c r="V73" s="122">
        <v>29.665075192307299</v>
      </c>
      <c r="W73" s="122">
        <v>30.4691801867585</v>
      </c>
      <c r="X73" s="122">
        <v>28.168922171581698</v>
      </c>
      <c r="Y73" s="122">
        <v>24.581875571455001</v>
      </c>
      <c r="Z73" s="122">
        <v>25.168688821923801</v>
      </c>
      <c r="AA73" s="122">
        <v>22.254400468416101</v>
      </c>
      <c r="AB73" s="122">
        <v>19.183917248206399</v>
      </c>
      <c r="AC73" s="122">
        <v>17.535894796748</v>
      </c>
      <c r="AD73" s="122">
        <v>19.222359642754899</v>
      </c>
      <c r="AE73" s="122">
        <v>16.829794579844599</v>
      </c>
      <c r="AF73" s="122">
        <v>17.3110756332172</v>
      </c>
      <c r="AG73" s="122">
        <v>11.9561564595063</v>
      </c>
      <c r="AH73" s="122">
        <v>16.3215124844439</v>
      </c>
      <c r="AI73" s="122">
        <v>11.788401871237999</v>
      </c>
      <c r="AJ73" s="122">
        <v>9.2117071080832993</v>
      </c>
      <c r="AK73" s="122">
        <v>11.222991851554101</v>
      </c>
      <c r="AL73" s="122">
        <v>0</v>
      </c>
    </row>
    <row r="74" spans="1:38" hidden="1" x14ac:dyDescent="0.25">
      <c r="A74" s="122" t="s">
        <v>1996</v>
      </c>
      <c r="B74" s="122">
        <v>1</v>
      </c>
      <c r="C74" s="122" t="s">
        <v>2169</v>
      </c>
      <c r="D74" s="122" t="s">
        <v>2140</v>
      </c>
      <c r="E74" s="122">
        <v>2</v>
      </c>
      <c r="F74" s="122">
        <v>2.0622112513814002</v>
      </c>
      <c r="G74" s="122">
        <v>1.6796281363121</v>
      </c>
      <c r="H74" s="122">
        <v>1.6494669926647001</v>
      </c>
      <c r="I74" s="122">
        <v>1.3094059082225999</v>
      </c>
      <c r="J74" s="122">
        <v>1.2139416060982999</v>
      </c>
      <c r="K74" s="122">
        <v>1.2355772926534001</v>
      </c>
      <c r="L74" s="122">
        <v>1.0915705586678</v>
      </c>
      <c r="M74" s="122">
        <v>1.7397459421626</v>
      </c>
      <c r="N74" s="122">
        <v>1.9335545245048</v>
      </c>
      <c r="O74" s="122">
        <v>3.2553697673969002</v>
      </c>
      <c r="P74" s="122">
        <v>3.4997505270108999</v>
      </c>
      <c r="Q74" s="122">
        <v>5.6823292510824004</v>
      </c>
      <c r="R74" s="122">
        <v>5.8821328256749998</v>
      </c>
      <c r="S74" s="122">
        <v>4.7493197833164</v>
      </c>
      <c r="T74" s="122">
        <v>4.5161570452781996</v>
      </c>
      <c r="U74" s="122">
        <v>3.7950168692080002</v>
      </c>
      <c r="V74" s="122">
        <v>2.6947423762553999</v>
      </c>
      <c r="W74" s="122">
        <v>2.5781111463898001</v>
      </c>
      <c r="X74" s="122">
        <v>2.5350781250458998</v>
      </c>
      <c r="Y74" s="122">
        <v>2.3584721001140001</v>
      </c>
      <c r="Z74" s="122">
        <v>2.5733813110033998</v>
      </c>
      <c r="AA74" s="122">
        <v>2.0784489885553001</v>
      </c>
      <c r="AB74" s="122">
        <v>1.7321625632033999</v>
      </c>
      <c r="AC74" s="122">
        <v>1.4299534900993001</v>
      </c>
      <c r="AD74" s="122">
        <v>1.6502222779572</v>
      </c>
      <c r="AE74" s="122">
        <v>1.5758325587213999</v>
      </c>
      <c r="AF74" s="122">
        <v>1.4848596912326</v>
      </c>
      <c r="AG74" s="122">
        <v>1.0299133248187</v>
      </c>
      <c r="AH74" s="122">
        <v>1.0656234616316</v>
      </c>
      <c r="AI74" s="122">
        <v>0.71278235172360005</v>
      </c>
      <c r="AJ74" s="122">
        <v>0.70061919731319999</v>
      </c>
      <c r="AK74" s="122">
        <v>1.2615305896771001</v>
      </c>
      <c r="AL74" s="122">
        <v>0</v>
      </c>
    </row>
    <row r="75" spans="1:38" hidden="1" x14ac:dyDescent="0.25">
      <c r="A75" s="122" t="s">
        <v>1996</v>
      </c>
      <c r="B75" s="122">
        <v>1</v>
      </c>
      <c r="C75" s="122" t="s">
        <v>2169</v>
      </c>
      <c r="D75" s="122" t="s">
        <v>2141</v>
      </c>
      <c r="E75" s="122">
        <v>2</v>
      </c>
      <c r="F75" s="122">
        <v>67.366659668641205</v>
      </c>
      <c r="G75" s="122">
        <v>67.677912723008902</v>
      </c>
      <c r="H75" s="122">
        <v>64.503748805590305</v>
      </c>
      <c r="I75" s="122">
        <v>65.146232712541504</v>
      </c>
      <c r="J75" s="122">
        <v>70.639529277007398</v>
      </c>
      <c r="K75" s="122">
        <v>69.916110110764194</v>
      </c>
      <c r="L75" s="122">
        <v>71.857306832007296</v>
      </c>
      <c r="M75" s="122">
        <v>71.791564021183007</v>
      </c>
      <c r="N75" s="122">
        <v>76.762668017638305</v>
      </c>
      <c r="O75" s="122">
        <v>75.989324793397302</v>
      </c>
      <c r="P75" s="122">
        <v>73.721109239441802</v>
      </c>
      <c r="Q75" s="122">
        <v>73.416079111006596</v>
      </c>
      <c r="R75" s="122">
        <v>71.888487211629197</v>
      </c>
      <c r="S75" s="122">
        <v>70.644932572107507</v>
      </c>
      <c r="T75" s="122">
        <v>73.995450089175407</v>
      </c>
      <c r="U75" s="122">
        <v>76.478634230296606</v>
      </c>
      <c r="V75" s="122">
        <v>72.388221670022901</v>
      </c>
      <c r="W75" s="122">
        <v>76.032744023723595</v>
      </c>
      <c r="X75" s="122">
        <v>73.404595223537399</v>
      </c>
      <c r="Y75" s="122">
        <v>69.988812991422805</v>
      </c>
      <c r="Z75" s="122">
        <v>71.091046159010205</v>
      </c>
      <c r="AA75" s="122">
        <v>65.577018312103206</v>
      </c>
      <c r="AB75" s="122">
        <v>63.479312866023797</v>
      </c>
      <c r="AC75" s="122">
        <v>62.710692474882897</v>
      </c>
      <c r="AD75" s="122">
        <v>60.1711853843995</v>
      </c>
      <c r="AE75" s="122">
        <v>63.032724371326204</v>
      </c>
      <c r="AF75" s="122">
        <v>55.537217032148803</v>
      </c>
      <c r="AG75" s="122">
        <v>55.756205785555501</v>
      </c>
      <c r="AH75" s="122">
        <v>58.932445104904502</v>
      </c>
      <c r="AI75" s="122">
        <v>54.542563367696999</v>
      </c>
      <c r="AJ75" s="122">
        <v>46.956725133572498</v>
      </c>
      <c r="AK75" s="122">
        <v>52.9024606539164</v>
      </c>
      <c r="AL75" s="122">
        <v>0</v>
      </c>
    </row>
    <row r="76" spans="1:38" hidden="1" x14ac:dyDescent="0.25">
      <c r="A76" s="122" t="s">
        <v>1996</v>
      </c>
      <c r="B76" s="122">
        <v>1</v>
      </c>
      <c r="C76" s="122" t="s">
        <v>2169</v>
      </c>
      <c r="D76" s="122" t="s">
        <v>2142</v>
      </c>
      <c r="E76" s="122">
        <v>2</v>
      </c>
      <c r="F76" s="122">
        <v>29.1599510845931</v>
      </c>
      <c r="G76" s="122">
        <v>28.0475833646375</v>
      </c>
      <c r="H76" s="122">
        <v>27.6890424610426</v>
      </c>
      <c r="I76" s="122">
        <v>29.288613262163501</v>
      </c>
      <c r="J76" s="122">
        <v>29.5764023472125</v>
      </c>
      <c r="K76" s="122">
        <v>30.0483040450289</v>
      </c>
      <c r="L76" s="122">
        <v>30.635412708170001</v>
      </c>
      <c r="M76" s="122">
        <v>30.806673551985899</v>
      </c>
      <c r="N76" s="122">
        <v>31.7474473741776</v>
      </c>
      <c r="O76" s="122">
        <v>30.500558297344799</v>
      </c>
      <c r="P76" s="122">
        <v>33.060470351166302</v>
      </c>
      <c r="Q76" s="122">
        <v>32.620116175463501</v>
      </c>
      <c r="R76" s="122">
        <v>33.341843234494704</v>
      </c>
      <c r="S76" s="122">
        <v>36.866715667930599</v>
      </c>
      <c r="T76" s="122">
        <v>35.315298137499298</v>
      </c>
      <c r="U76" s="122">
        <v>35.930805202229301</v>
      </c>
      <c r="V76" s="122">
        <v>34.784402551875502</v>
      </c>
      <c r="W76" s="122">
        <v>34.638910026951699</v>
      </c>
      <c r="X76" s="122">
        <v>33.291423883260599</v>
      </c>
      <c r="Y76" s="122">
        <v>30.476007201912299</v>
      </c>
      <c r="Z76" s="122">
        <v>29.630328178636301</v>
      </c>
      <c r="AA76" s="122">
        <v>29.249029174339</v>
      </c>
      <c r="AB76" s="122">
        <v>25.705293072432099</v>
      </c>
      <c r="AC76" s="122">
        <v>25.987259028622301</v>
      </c>
      <c r="AD76" s="122">
        <v>29.386942594159599</v>
      </c>
      <c r="AE76" s="122">
        <v>27.2513955520702</v>
      </c>
      <c r="AF76" s="122">
        <v>26.717873880517601</v>
      </c>
      <c r="AG76" s="122">
        <v>25.274520913001901</v>
      </c>
      <c r="AH76" s="122">
        <v>26.7311020473526</v>
      </c>
      <c r="AI76" s="122">
        <v>22.856938855487702</v>
      </c>
      <c r="AJ76" s="122">
        <v>19.208011423435298</v>
      </c>
      <c r="AK76" s="122">
        <v>21.2057188877112</v>
      </c>
      <c r="AL76" s="122">
        <v>0</v>
      </c>
    </row>
    <row r="77" spans="1:38" hidden="1" x14ac:dyDescent="0.25">
      <c r="A77" s="122" t="s">
        <v>1996</v>
      </c>
      <c r="B77" s="122">
        <v>1</v>
      </c>
      <c r="C77" s="122" t="s">
        <v>2169</v>
      </c>
      <c r="D77" s="122" t="s">
        <v>2143</v>
      </c>
      <c r="E77" s="122">
        <v>2</v>
      </c>
      <c r="F77" s="122">
        <v>48.123429633220297</v>
      </c>
      <c r="G77" s="122">
        <v>48.3820535728509</v>
      </c>
      <c r="H77" s="122">
        <v>46.966087925820602</v>
      </c>
      <c r="I77" s="122">
        <v>42.193171406582501</v>
      </c>
      <c r="J77" s="122">
        <v>49.525210829171499</v>
      </c>
      <c r="K77" s="122">
        <v>55.043223771205902</v>
      </c>
      <c r="L77" s="122">
        <v>57.474240247539001</v>
      </c>
      <c r="M77" s="122">
        <v>60.630111916426699</v>
      </c>
      <c r="N77" s="122">
        <v>64.317932103219704</v>
      </c>
      <c r="O77" s="122">
        <v>63.655680385075399</v>
      </c>
      <c r="P77" s="122">
        <v>65.0765644665411</v>
      </c>
      <c r="Q77" s="122">
        <v>68.174285758014307</v>
      </c>
      <c r="R77" s="122">
        <v>68.838795954161995</v>
      </c>
      <c r="S77" s="122">
        <v>74.770855532671106</v>
      </c>
      <c r="T77" s="122">
        <v>75.988424390402002</v>
      </c>
      <c r="U77" s="122">
        <v>79.027661901835103</v>
      </c>
      <c r="V77" s="122">
        <v>78.154903319191007</v>
      </c>
      <c r="W77" s="122">
        <v>76.172242263557393</v>
      </c>
      <c r="X77" s="122">
        <v>75.523957204964802</v>
      </c>
      <c r="Y77" s="122">
        <v>72.8012917960789</v>
      </c>
      <c r="Z77" s="122">
        <v>76.828827979799598</v>
      </c>
      <c r="AA77" s="122">
        <v>79.493333407946807</v>
      </c>
      <c r="AB77" s="122">
        <v>73.841890573990497</v>
      </c>
      <c r="AC77" s="122">
        <v>76.586971632765596</v>
      </c>
      <c r="AD77" s="122">
        <v>74.0137353672947</v>
      </c>
      <c r="AE77" s="122">
        <v>66.568494176086901</v>
      </c>
      <c r="AF77" s="122">
        <v>62.412673758333703</v>
      </c>
      <c r="AG77" s="122">
        <v>68.495570938891703</v>
      </c>
      <c r="AH77" s="122">
        <v>65.601190857298405</v>
      </c>
      <c r="AI77" s="122">
        <v>57.9053396283647</v>
      </c>
      <c r="AJ77" s="122">
        <v>54.821794297316899</v>
      </c>
      <c r="AK77" s="122">
        <v>60.209839979484599</v>
      </c>
      <c r="AL77" s="122">
        <v>0</v>
      </c>
    </row>
    <row r="78" spans="1:38" hidden="1" x14ac:dyDescent="0.25">
      <c r="A78" s="122" t="s">
        <v>1996</v>
      </c>
      <c r="B78" s="122">
        <v>1</v>
      </c>
      <c r="C78" s="122" t="s">
        <v>2169</v>
      </c>
      <c r="D78" s="122" t="s">
        <v>2144</v>
      </c>
      <c r="E78" s="122">
        <v>2</v>
      </c>
      <c r="F78" s="122">
        <v>13.4181519219027</v>
      </c>
      <c r="G78" s="122">
        <v>12.2327061332848</v>
      </c>
      <c r="H78" s="122">
        <v>10.9597231623105</v>
      </c>
      <c r="I78" s="122">
        <v>13.597610056080301</v>
      </c>
      <c r="J78" s="122">
        <v>13.9000832659809</v>
      </c>
      <c r="K78" s="122">
        <v>15.3072381987404</v>
      </c>
      <c r="L78" s="122">
        <v>17.001535450118499</v>
      </c>
      <c r="M78" s="122">
        <v>17.9302223459087</v>
      </c>
      <c r="N78" s="122">
        <v>19.608721334378</v>
      </c>
      <c r="O78" s="122">
        <v>20.788728055972499</v>
      </c>
      <c r="P78" s="122">
        <v>21.331598369563</v>
      </c>
      <c r="Q78" s="122">
        <v>30.605511358852901</v>
      </c>
      <c r="R78" s="122">
        <v>23.292717217393001</v>
      </c>
      <c r="S78" s="122">
        <v>23.269700715172501</v>
      </c>
      <c r="T78" s="122">
        <v>25.327652167256701</v>
      </c>
      <c r="U78" s="122">
        <v>25.145655510292698</v>
      </c>
      <c r="V78" s="122">
        <v>25.7560206355903</v>
      </c>
      <c r="W78" s="122">
        <v>27.647906945435999</v>
      </c>
      <c r="X78" s="122">
        <v>25.755690373893302</v>
      </c>
      <c r="Y78" s="122">
        <v>23.1535710835151</v>
      </c>
      <c r="Z78" s="122">
        <v>26.542039575185498</v>
      </c>
      <c r="AA78" s="122">
        <v>23.042299794939801</v>
      </c>
      <c r="AB78" s="122">
        <v>23.215284569394399</v>
      </c>
      <c r="AC78" s="122">
        <v>21.688023542612601</v>
      </c>
      <c r="AD78" s="122">
        <v>23.7525434539508</v>
      </c>
      <c r="AE78" s="122">
        <v>24.6568974199538</v>
      </c>
      <c r="AF78" s="122">
        <v>25.889682245687801</v>
      </c>
      <c r="AG78" s="122">
        <v>23.7093477813611</v>
      </c>
      <c r="AH78" s="122">
        <v>25.6997817848215</v>
      </c>
      <c r="AI78" s="122">
        <v>24.474781910960498</v>
      </c>
      <c r="AJ78" s="122">
        <v>26.2758081818669</v>
      </c>
      <c r="AK78" s="122">
        <v>25.1652856293429</v>
      </c>
      <c r="AL78" s="122">
        <v>0</v>
      </c>
    </row>
    <row r="79" spans="1:38" hidden="1" x14ac:dyDescent="0.25">
      <c r="A79" s="122" t="s">
        <v>1996</v>
      </c>
      <c r="B79" s="122">
        <v>1</v>
      </c>
      <c r="C79" s="122" t="s">
        <v>2169</v>
      </c>
      <c r="D79" s="122" t="s">
        <v>2145</v>
      </c>
      <c r="E79" s="122">
        <v>2</v>
      </c>
      <c r="F79" s="122">
        <v>15.6271850899881</v>
      </c>
      <c r="G79" s="122">
        <v>17.0044724850246</v>
      </c>
      <c r="H79" s="122">
        <v>18.035063925028499</v>
      </c>
      <c r="I79" s="122">
        <v>14.7344968733182</v>
      </c>
      <c r="J79" s="122">
        <v>17.433030237561201</v>
      </c>
      <c r="K79" s="122">
        <v>16.3688214262937</v>
      </c>
      <c r="L79" s="122">
        <v>13.6998583700703</v>
      </c>
      <c r="M79" s="122">
        <v>15.877769564581101</v>
      </c>
      <c r="N79" s="122">
        <v>18.2078764464455</v>
      </c>
      <c r="O79" s="122">
        <v>18.3364479439722</v>
      </c>
      <c r="P79" s="122">
        <v>17.447453717657002</v>
      </c>
      <c r="Q79" s="122">
        <v>18.2051523867847</v>
      </c>
      <c r="R79" s="122">
        <v>16.530456964386001</v>
      </c>
      <c r="S79" s="122">
        <v>18.692631109053998</v>
      </c>
      <c r="T79" s="122">
        <v>19.196770654623698</v>
      </c>
      <c r="U79" s="122">
        <v>19.453578659818501</v>
      </c>
      <c r="V79" s="122">
        <v>18.966971064672101</v>
      </c>
      <c r="W79" s="122">
        <v>19.962706573911898</v>
      </c>
      <c r="X79" s="122">
        <v>19.962337244801901</v>
      </c>
      <c r="Y79" s="122">
        <v>17.224477541843498</v>
      </c>
      <c r="Z79" s="122">
        <v>20.005326282606799</v>
      </c>
      <c r="AA79" s="122">
        <v>16.7200900553221</v>
      </c>
      <c r="AB79" s="122">
        <v>15.702243966799299</v>
      </c>
      <c r="AC79" s="122">
        <v>16.6090689111644</v>
      </c>
      <c r="AD79" s="122">
        <v>17.308698259210001</v>
      </c>
      <c r="AE79" s="122">
        <v>17.785447438885001</v>
      </c>
      <c r="AF79" s="122">
        <v>16.1256483213926</v>
      </c>
      <c r="AG79" s="122">
        <v>15.5593419630528</v>
      </c>
      <c r="AH79" s="122">
        <v>15.165229921468301</v>
      </c>
      <c r="AI79" s="122">
        <v>15.9354528109507</v>
      </c>
      <c r="AJ79" s="122">
        <v>10.0982537514948</v>
      </c>
      <c r="AK79" s="122">
        <v>12.463082363290599</v>
      </c>
      <c r="AL79" s="122">
        <v>0</v>
      </c>
    </row>
    <row r="80" spans="1:38" hidden="1" x14ac:dyDescent="0.25">
      <c r="A80" s="122" t="s">
        <v>1996</v>
      </c>
      <c r="B80" s="122">
        <v>1</v>
      </c>
      <c r="C80" s="122" t="s">
        <v>2169</v>
      </c>
      <c r="D80" s="122" t="s">
        <v>2146</v>
      </c>
      <c r="E80" s="122">
        <v>2</v>
      </c>
      <c r="F80" s="122">
        <v>46.911162659511398</v>
      </c>
      <c r="G80" s="122">
        <v>47.7215536036298</v>
      </c>
      <c r="H80" s="122">
        <v>54.899222549182802</v>
      </c>
      <c r="I80" s="122">
        <v>59.322715831634397</v>
      </c>
      <c r="J80" s="122">
        <v>54.005707987650901</v>
      </c>
      <c r="K80" s="122">
        <v>57.148330787966103</v>
      </c>
      <c r="L80" s="122">
        <v>65.126351533207497</v>
      </c>
      <c r="M80" s="122">
        <v>67.722959143301196</v>
      </c>
      <c r="N80" s="122">
        <v>67.814189050361705</v>
      </c>
      <c r="O80" s="122">
        <v>67.074293365861095</v>
      </c>
      <c r="P80" s="122">
        <v>71.361553275698398</v>
      </c>
      <c r="Q80" s="122">
        <v>68.674765872698998</v>
      </c>
      <c r="R80" s="122">
        <v>71.326430679005099</v>
      </c>
      <c r="S80" s="122">
        <v>70.712744666920202</v>
      </c>
      <c r="T80" s="122">
        <v>71.809547641692703</v>
      </c>
      <c r="U80" s="122">
        <v>75.435691525196802</v>
      </c>
      <c r="V80" s="122">
        <v>72.617860729169706</v>
      </c>
      <c r="W80" s="122">
        <v>78.441629685882205</v>
      </c>
      <c r="X80" s="122">
        <v>74.710964421663803</v>
      </c>
      <c r="Y80" s="122">
        <v>64.440984146845395</v>
      </c>
      <c r="Z80" s="122">
        <v>72.976310720933895</v>
      </c>
      <c r="AA80" s="122">
        <v>62.306084463313198</v>
      </c>
      <c r="AB80" s="122">
        <v>57.317298728694801</v>
      </c>
      <c r="AC80" s="122">
        <v>56.020327349762702</v>
      </c>
      <c r="AD80" s="122">
        <v>57.440851901637302</v>
      </c>
      <c r="AE80" s="122">
        <v>52.089309239281299</v>
      </c>
      <c r="AF80" s="122">
        <v>51.098627466931902</v>
      </c>
      <c r="AG80" s="122">
        <v>47.485569048865699</v>
      </c>
      <c r="AH80" s="122">
        <v>48.330167287813701</v>
      </c>
      <c r="AI80" s="122">
        <v>46.024701796487001</v>
      </c>
      <c r="AJ80" s="122">
        <v>37.093118576297798</v>
      </c>
      <c r="AK80" s="122">
        <v>40.102972139582</v>
      </c>
      <c r="AL80" s="122">
        <v>0</v>
      </c>
    </row>
    <row r="81" spans="1:38" hidden="1" x14ac:dyDescent="0.25">
      <c r="A81" s="122" t="s">
        <v>1996</v>
      </c>
      <c r="B81" s="122">
        <v>1</v>
      </c>
      <c r="C81" s="122" t="s">
        <v>2169</v>
      </c>
      <c r="D81" s="122" t="s">
        <v>2147</v>
      </c>
      <c r="E81" s="122">
        <v>2</v>
      </c>
      <c r="F81" s="122">
        <v>27.258030389896899</v>
      </c>
      <c r="G81" s="122">
        <v>27.9033683948666</v>
      </c>
      <c r="H81" s="122">
        <v>29.016584899370901</v>
      </c>
      <c r="I81" s="122">
        <v>29.091549652605</v>
      </c>
      <c r="J81" s="122">
        <v>29.139705244480901</v>
      </c>
      <c r="K81" s="122">
        <v>28.422763689664201</v>
      </c>
      <c r="L81" s="122">
        <v>29.701225140976799</v>
      </c>
      <c r="M81" s="122">
        <v>28.380277884001401</v>
      </c>
      <c r="N81" s="122">
        <v>30.335915853499898</v>
      </c>
      <c r="O81" s="122">
        <v>30.627002176134798</v>
      </c>
      <c r="P81" s="122">
        <v>31.200869547676799</v>
      </c>
      <c r="Q81" s="122">
        <v>30.9340135729609</v>
      </c>
      <c r="R81" s="122">
        <v>31.374385976747401</v>
      </c>
      <c r="S81" s="122">
        <v>30.948683602805001</v>
      </c>
      <c r="T81" s="122">
        <v>29.616684878581601</v>
      </c>
      <c r="U81" s="122">
        <v>31.978188781535</v>
      </c>
      <c r="V81" s="122">
        <v>30.350485935174401</v>
      </c>
      <c r="W81" s="122">
        <v>31.0253022413007</v>
      </c>
      <c r="X81" s="122">
        <v>31.653607798826599</v>
      </c>
      <c r="Y81" s="122">
        <v>31.330667720032199</v>
      </c>
      <c r="Z81" s="122">
        <v>29.858262129748599</v>
      </c>
      <c r="AA81" s="122">
        <v>28.7342557911402</v>
      </c>
      <c r="AB81" s="122">
        <v>29.744923566312199</v>
      </c>
      <c r="AC81" s="122">
        <v>29.041858427104099</v>
      </c>
      <c r="AD81" s="122">
        <v>29.208700587417699</v>
      </c>
      <c r="AE81" s="122">
        <v>30.110401496790999</v>
      </c>
      <c r="AF81" s="122">
        <v>29.231386798857599</v>
      </c>
      <c r="AG81" s="122">
        <v>29.3096939655127</v>
      </c>
      <c r="AH81" s="122">
        <v>30.308360850242501</v>
      </c>
      <c r="AI81" s="122">
        <v>28.275632314966899</v>
      </c>
      <c r="AJ81" s="122">
        <v>27.380101403912601</v>
      </c>
      <c r="AK81" s="122">
        <v>27.3692403273471</v>
      </c>
      <c r="AL81" s="122">
        <v>0</v>
      </c>
    </row>
    <row r="82" spans="1:38" hidden="1" x14ac:dyDescent="0.25">
      <c r="A82" s="122" t="s">
        <v>1996</v>
      </c>
      <c r="B82" s="122">
        <v>1</v>
      </c>
      <c r="C82" s="122" t="s">
        <v>2169</v>
      </c>
      <c r="D82" s="122" t="s">
        <v>475</v>
      </c>
      <c r="E82" s="122">
        <v>2</v>
      </c>
      <c r="F82" s="122">
        <v>13.2747811484479</v>
      </c>
      <c r="G82" s="122">
        <v>14.0631613892633</v>
      </c>
      <c r="H82" s="122">
        <v>12.951371056320999</v>
      </c>
      <c r="I82" s="122">
        <v>15.2295755038037</v>
      </c>
      <c r="J82" s="122">
        <v>14.646233944595</v>
      </c>
      <c r="K82" s="122">
        <v>16.606304555864199</v>
      </c>
      <c r="L82" s="122">
        <v>16.631970039659301</v>
      </c>
      <c r="M82" s="122">
        <v>17.810837478747398</v>
      </c>
      <c r="N82" s="122">
        <v>19.087743418642301</v>
      </c>
      <c r="O82" s="122">
        <v>18.437083789770401</v>
      </c>
      <c r="P82" s="122">
        <v>19.2686635044852</v>
      </c>
      <c r="Q82" s="122">
        <v>20.881130358341998</v>
      </c>
      <c r="R82" s="122">
        <v>20.3103469620402</v>
      </c>
      <c r="S82" s="122">
        <v>21.264682053159799</v>
      </c>
      <c r="T82" s="122">
        <v>20.866350574759299</v>
      </c>
      <c r="U82" s="122">
        <v>21.565093034095302</v>
      </c>
      <c r="V82" s="122">
        <v>21.351285789664999</v>
      </c>
      <c r="W82" s="122">
        <v>20.543433305927401</v>
      </c>
      <c r="X82" s="122">
        <v>22.078060047120299</v>
      </c>
      <c r="Y82" s="122">
        <v>23.336633950598301</v>
      </c>
      <c r="Z82" s="122">
        <v>23.3297974747308</v>
      </c>
      <c r="AA82" s="122">
        <v>25.693401100867298</v>
      </c>
      <c r="AB82" s="122">
        <v>24.675065512893799</v>
      </c>
      <c r="AC82" s="122">
        <v>26.335330748841699</v>
      </c>
      <c r="AD82" s="122">
        <v>24.5813546981495</v>
      </c>
      <c r="AE82" s="122">
        <v>23.679593388920502</v>
      </c>
      <c r="AF82" s="122">
        <v>21.4022518399427</v>
      </c>
      <c r="AG82" s="122">
        <v>20.703611087128301</v>
      </c>
      <c r="AH82" s="122">
        <v>23.8439335532554</v>
      </c>
      <c r="AI82" s="122">
        <v>22.015229075879599</v>
      </c>
      <c r="AJ82" s="122">
        <v>19.650024400490601</v>
      </c>
      <c r="AK82" s="122">
        <v>19.789517122593999</v>
      </c>
      <c r="AL82" s="122">
        <v>0</v>
      </c>
    </row>
    <row r="83" spans="1:38" hidden="1" x14ac:dyDescent="0.25">
      <c r="A83" s="122" t="s">
        <v>1996</v>
      </c>
      <c r="B83" s="122">
        <v>1</v>
      </c>
      <c r="C83" s="122" t="s">
        <v>2169</v>
      </c>
      <c r="D83" s="122" t="s">
        <v>2148</v>
      </c>
      <c r="E83" s="122">
        <v>2</v>
      </c>
      <c r="F83" s="122">
        <v>4.8025421082945998</v>
      </c>
      <c r="G83" s="122">
        <v>4.4134968362037004</v>
      </c>
      <c r="H83" s="122">
        <v>4.2881049203788999</v>
      </c>
      <c r="I83" s="122">
        <v>4.4569074520485001</v>
      </c>
      <c r="J83" s="122">
        <v>4.3992090574690996</v>
      </c>
      <c r="K83" s="122">
        <v>4.3378667158838002</v>
      </c>
      <c r="L83" s="122">
        <v>4.1283426878473</v>
      </c>
      <c r="M83" s="122">
        <v>5.1168958231059998</v>
      </c>
      <c r="N83" s="122">
        <v>4.7882047963460996</v>
      </c>
      <c r="O83" s="122">
        <v>4.6498114938114998</v>
      </c>
      <c r="P83" s="122">
        <v>4.598075311673</v>
      </c>
      <c r="Q83" s="122">
        <v>4.2348620279602001</v>
      </c>
      <c r="R83" s="122">
        <v>4.3977855481552002</v>
      </c>
      <c r="S83" s="122">
        <v>7.2186640179676003</v>
      </c>
      <c r="T83" s="122">
        <v>7.7746786103996</v>
      </c>
      <c r="U83" s="122">
        <v>7.7839595129976997</v>
      </c>
      <c r="V83" s="122">
        <v>6.8553809455799</v>
      </c>
      <c r="W83" s="122">
        <v>6.7457987918878999</v>
      </c>
      <c r="X83" s="122">
        <v>6.6565219027516003</v>
      </c>
      <c r="Y83" s="122">
        <v>5.3654619833592996</v>
      </c>
      <c r="Z83" s="122">
        <v>5.4272370271787</v>
      </c>
      <c r="AA83" s="122">
        <v>4.9797234136161999</v>
      </c>
      <c r="AB83" s="122">
        <v>4.1311034362647003</v>
      </c>
      <c r="AC83" s="122">
        <v>3.2961555787073</v>
      </c>
      <c r="AD83" s="122">
        <v>3.3133124479754001</v>
      </c>
      <c r="AE83" s="122">
        <v>3.4990885154723999</v>
      </c>
      <c r="AF83" s="122">
        <v>2.3647844092704999</v>
      </c>
      <c r="AG83" s="122">
        <v>1.8231728144039001</v>
      </c>
      <c r="AH83" s="122">
        <v>2.0473170906405</v>
      </c>
      <c r="AI83" s="122">
        <v>1.8028424984397999</v>
      </c>
      <c r="AJ83" s="122">
        <v>1.5857388602766</v>
      </c>
      <c r="AK83" s="122">
        <v>2.1003093379252</v>
      </c>
      <c r="AL83" s="122">
        <v>0</v>
      </c>
    </row>
    <row r="84" spans="1:38" hidden="1" x14ac:dyDescent="0.25">
      <c r="A84" s="122" t="s">
        <v>1996</v>
      </c>
      <c r="B84" s="122">
        <v>1</v>
      </c>
      <c r="C84" s="122" t="s">
        <v>2169</v>
      </c>
      <c r="D84" s="122" t="s">
        <v>2149</v>
      </c>
      <c r="E84" s="122">
        <v>2</v>
      </c>
      <c r="F84" s="122">
        <v>12.160725702872201</v>
      </c>
      <c r="G84" s="122">
        <v>11.9029197558026</v>
      </c>
      <c r="H84" s="122">
        <v>12.601168141324701</v>
      </c>
      <c r="I84" s="122">
        <v>13.2362837079383</v>
      </c>
      <c r="J84" s="122">
        <v>15.3465528377277</v>
      </c>
      <c r="K84" s="122">
        <v>16.932061384182202</v>
      </c>
      <c r="L84" s="122">
        <v>15.766771775346999</v>
      </c>
      <c r="M84" s="122">
        <v>17.130674764222501</v>
      </c>
      <c r="N84" s="122">
        <v>16.005711319827199</v>
      </c>
      <c r="O84" s="122">
        <v>16.7273745282066</v>
      </c>
      <c r="P84" s="122">
        <v>19.0220906621057</v>
      </c>
      <c r="Q84" s="122">
        <v>18.680879806582698</v>
      </c>
      <c r="R84" s="122">
        <v>19.212977755990799</v>
      </c>
      <c r="S84" s="122">
        <v>18.224438958192799</v>
      </c>
      <c r="T84" s="122">
        <v>19.176269023162199</v>
      </c>
      <c r="U84" s="122">
        <v>19.4013277529736</v>
      </c>
      <c r="V84" s="122">
        <v>18.3695126069419</v>
      </c>
      <c r="W84" s="122">
        <v>19.480709808170801</v>
      </c>
      <c r="X84" s="122">
        <v>18.7319827603582</v>
      </c>
      <c r="Y84" s="122">
        <v>14.6800440359116</v>
      </c>
      <c r="Z84" s="122">
        <v>17.793766898395798</v>
      </c>
      <c r="AA84" s="122">
        <v>15.6368993950438</v>
      </c>
      <c r="AB84" s="122">
        <v>14.8325968717186</v>
      </c>
      <c r="AC84" s="122">
        <v>14.4094816417748</v>
      </c>
      <c r="AD84" s="122">
        <v>16.720761574634398</v>
      </c>
      <c r="AE84" s="122">
        <v>17.828649875451202</v>
      </c>
      <c r="AF84" s="122">
        <v>19.600839892884999</v>
      </c>
      <c r="AG84" s="122">
        <v>16.676367048774399</v>
      </c>
      <c r="AH84" s="122">
        <v>17.301200417402299</v>
      </c>
      <c r="AI84" s="122">
        <v>17.353523714380501</v>
      </c>
      <c r="AJ84" s="122">
        <v>13.5511955659146</v>
      </c>
      <c r="AK84" s="122">
        <v>13.3096523712675</v>
      </c>
      <c r="AL84" s="122">
        <v>0</v>
      </c>
    </row>
    <row r="85" spans="1:38" hidden="1" x14ac:dyDescent="0.25">
      <c r="A85" s="122" t="s">
        <v>1996</v>
      </c>
      <c r="B85" s="122">
        <v>1</v>
      </c>
      <c r="C85" s="122" t="s">
        <v>2169</v>
      </c>
      <c r="D85" s="122" t="s">
        <v>2150</v>
      </c>
      <c r="E85" s="122">
        <v>2</v>
      </c>
      <c r="F85" s="122">
        <v>27.547911599943799</v>
      </c>
      <c r="G85" s="122">
        <v>23.753469582353802</v>
      </c>
      <c r="H85" s="122">
        <v>26.613035902603801</v>
      </c>
      <c r="I85" s="122">
        <v>27.027507252032201</v>
      </c>
      <c r="J85" s="122">
        <v>28.024378934440399</v>
      </c>
      <c r="K85" s="122">
        <v>27.725557488685698</v>
      </c>
      <c r="L85" s="122">
        <v>28.237150640476901</v>
      </c>
      <c r="M85" s="122">
        <v>29.386641678974001</v>
      </c>
      <c r="N85" s="122">
        <v>29.853153861859901</v>
      </c>
      <c r="O85" s="122">
        <v>30.510980285692099</v>
      </c>
      <c r="P85" s="122">
        <v>31.401028360202801</v>
      </c>
      <c r="Q85" s="122">
        <v>30.699030513789602</v>
      </c>
      <c r="R85" s="122">
        <v>28.9518563106638</v>
      </c>
      <c r="S85" s="122">
        <v>31.0699783686598</v>
      </c>
      <c r="T85" s="122">
        <v>31.089883864463701</v>
      </c>
      <c r="U85" s="122">
        <v>32.429133987699601</v>
      </c>
      <c r="V85" s="122">
        <v>32.980622910832501</v>
      </c>
      <c r="W85" s="122">
        <v>31.402821186574499</v>
      </c>
      <c r="X85" s="122">
        <v>30.744277020965601</v>
      </c>
      <c r="Y85" s="122">
        <v>32.944473594933001</v>
      </c>
      <c r="Z85" s="122">
        <v>29.304346911370999</v>
      </c>
      <c r="AA85" s="122">
        <v>31.139778339604401</v>
      </c>
      <c r="AB85" s="122">
        <v>29.1573981521665</v>
      </c>
      <c r="AC85" s="122">
        <v>28.490523075956599</v>
      </c>
      <c r="AD85" s="122">
        <v>24.681297484161799</v>
      </c>
      <c r="AE85" s="122">
        <v>24.8037454712284</v>
      </c>
      <c r="AF85" s="122">
        <v>23.2148073669991</v>
      </c>
      <c r="AG85" s="122">
        <v>23.070062043823</v>
      </c>
      <c r="AH85" s="122">
        <v>18.332036245669499</v>
      </c>
      <c r="AI85" s="122">
        <v>20.273483891168201</v>
      </c>
      <c r="AJ85" s="122">
        <v>18.597494972604899</v>
      </c>
      <c r="AK85" s="122">
        <v>17.1206467454993</v>
      </c>
      <c r="AL85" s="122">
        <v>0</v>
      </c>
    </row>
    <row r="86" spans="1:38" hidden="1" x14ac:dyDescent="0.25">
      <c r="A86" s="122" t="s">
        <v>1996</v>
      </c>
      <c r="B86" s="122">
        <v>1</v>
      </c>
      <c r="C86" s="122" t="s">
        <v>2169</v>
      </c>
      <c r="D86" s="122" t="s">
        <v>2151</v>
      </c>
      <c r="E86" s="122">
        <v>2</v>
      </c>
      <c r="F86" s="122">
        <v>16.941292352165</v>
      </c>
      <c r="G86" s="122">
        <v>18.211196580568402</v>
      </c>
      <c r="H86" s="122">
        <v>18.848191562845798</v>
      </c>
      <c r="I86" s="122">
        <v>18.399496462350399</v>
      </c>
      <c r="J86" s="122">
        <v>19.866413977050101</v>
      </c>
      <c r="K86" s="122">
        <v>18.3273034405155</v>
      </c>
      <c r="L86" s="122">
        <v>19.738213690070101</v>
      </c>
      <c r="M86" s="122">
        <v>19.616344612674101</v>
      </c>
      <c r="N86" s="122">
        <v>21.6510713343989</v>
      </c>
      <c r="O86" s="122">
        <v>21.662199940622401</v>
      </c>
      <c r="P86" s="122">
        <v>25.128748032680601</v>
      </c>
      <c r="Q86" s="122">
        <v>24.410716431913801</v>
      </c>
      <c r="R86" s="122">
        <v>21.293534950504402</v>
      </c>
      <c r="S86" s="122">
        <v>23.2820053013284</v>
      </c>
      <c r="T86" s="122">
        <v>25.638577129392999</v>
      </c>
      <c r="U86" s="122">
        <v>26.6255753157294</v>
      </c>
      <c r="V86" s="122">
        <v>16.729577470531598</v>
      </c>
      <c r="W86" s="122">
        <v>16.8523096595267</v>
      </c>
      <c r="X86" s="122">
        <v>18.045026770614498</v>
      </c>
      <c r="Y86" s="122">
        <v>18.215549721601899</v>
      </c>
      <c r="Z86" s="122">
        <v>16.915066428366298</v>
      </c>
      <c r="AA86" s="122">
        <v>14.6351933340106</v>
      </c>
      <c r="AB86" s="122">
        <v>14.7363277477123</v>
      </c>
      <c r="AC86" s="122">
        <v>15.4552368967953</v>
      </c>
      <c r="AD86" s="122">
        <v>16.047019484632699</v>
      </c>
      <c r="AE86" s="122">
        <v>14.4784210952172</v>
      </c>
      <c r="AF86" s="122">
        <v>13.9376490910866</v>
      </c>
      <c r="AG86" s="122">
        <v>12.9112869170994</v>
      </c>
      <c r="AH86" s="122">
        <v>13.7157692352878</v>
      </c>
      <c r="AI86" s="122">
        <v>13.643293190789599</v>
      </c>
      <c r="AJ86" s="122">
        <v>13.320069436755601</v>
      </c>
      <c r="AK86" s="122">
        <v>13.7456429642742</v>
      </c>
      <c r="AL86" s="122">
        <v>0</v>
      </c>
    </row>
    <row r="87" spans="1:38" hidden="1" x14ac:dyDescent="0.25">
      <c r="A87" s="122" t="s">
        <v>1996</v>
      </c>
      <c r="B87" s="122">
        <v>1</v>
      </c>
      <c r="C87" s="122" t="s">
        <v>2169</v>
      </c>
      <c r="D87" s="122" t="s">
        <v>2152</v>
      </c>
      <c r="E87" s="122">
        <v>2</v>
      </c>
      <c r="F87" s="122">
        <v>63.117881680875897</v>
      </c>
      <c r="G87" s="122">
        <v>58.880899230791499</v>
      </c>
      <c r="H87" s="122">
        <v>54.063253619553599</v>
      </c>
      <c r="I87" s="122">
        <v>47.700465982175402</v>
      </c>
      <c r="J87" s="122">
        <v>47.5470564363509</v>
      </c>
      <c r="K87" s="122">
        <v>51.332586658600903</v>
      </c>
      <c r="L87" s="122">
        <v>46.957934862784597</v>
      </c>
      <c r="M87" s="122">
        <v>52.451978196280301</v>
      </c>
      <c r="N87" s="122">
        <v>56.602240315483897</v>
      </c>
      <c r="O87" s="122">
        <v>57.247874018761003</v>
      </c>
      <c r="P87" s="122">
        <v>56.305032772393297</v>
      </c>
      <c r="Q87" s="122">
        <v>55.3552589221716</v>
      </c>
      <c r="R87" s="122">
        <v>51.326874700524698</v>
      </c>
      <c r="S87" s="122">
        <v>52.440435281328398</v>
      </c>
      <c r="T87" s="122">
        <v>52.836553396355598</v>
      </c>
      <c r="U87" s="122">
        <v>55.350382589381901</v>
      </c>
      <c r="V87" s="122">
        <v>46.898262840537797</v>
      </c>
      <c r="W87" s="122">
        <v>49.529518898212302</v>
      </c>
      <c r="X87" s="122">
        <v>43.1156657552269</v>
      </c>
      <c r="Y87" s="122">
        <v>34.497749254139798</v>
      </c>
      <c r="Z87" s="122">
        <v>38.137106235067101</v>
      </c>
      <c r="AA87" s="122">
        <v>33.869416013556197</v>
      </c>
      <c r="AB87" s="122">
        <v>32.240012952492997</v>
      </c>
      <c r="AC87" s="122">
        <v>29.981179906828299</v>
      </c>
      <c r="AD87" s="122">
        <v>30.426205693256399</v>
      </c>
      <c r="AE87" s="122">
        <v>29.0528056399652</v>
      </c>
      <c r="AF87" s="122">
        <v>27.6326294444453</v>
      </c>
      <c r="AG87" s="122">
        <v>22.012542702175601</v>
      </c>
      <c r="AH87" s="122">
        <v>24.381620891137501</v>
      </c>
      <c r="AI87" s="122">
        <v>21.408706346643999</v>
      </c>
      <c r="AJ87" s="122">
        <v>23.4231564383104</v>
      </c>
      <c r="AK87" s="122">
        <v>24.966894859915701</v>
      </c>
      <c r="AL87" s="122">
        <v>0</v>
      </c>
    </row>
    <row r="88" spans="1:38" hidden="1" x14ac:dyDescent="0.25">
      <c r="A88" s="122" t="s">
        <v>1996</v>
      </c>
      <c r="B88" s="122">
        <v>1</v>
      </c>
      <c r="C88" s="122" t="s">
        <v>2169</v>
      </c>
      <c r="D88" s="122" t="s">
        <v>2153</v>
      </c>
      <c r="E88" s="122">
        <v>2</v>
      </c>
      <c r="F88" s="122">
        <v>110.7918011390281</v>
      </c>
      <c r="G88" s="122">
        <v>113.32627682421629</v>
      </c>
      <c r="H88" s="122">
        <v>115.1751143779512</v>
      </c>
      <c r="I88" s="122">
        <v>117.99132236196699</v>
      </c>
      <c r="J88" s="122">
        <v>114.2212641503308</v>
      </c>
      <c r="K88" s="122">
        <v>115.3857477945471</v>
      </c>
      <c r="L88" s="122">
        <v>122.9575001340629</v>
      </c>
      <c r="M88" s="122">
        <v>119.9805644021783</v>
      </c>
      <c r="N88" s="122">
        <v>124.36622533968961</v>
      </c>
      <c r="O88" s="122">
        <v>119.6594047289781</v>
      </c>
      <c r="P88" s="122">
        <v>125.93691768887609</v>
      </c>
      <c r="Q88" s="122">
        <v>119.3758351008575</v>
      </c>
      <c r="R88" s="122">
        <v>125.8120508466114</v>
      </c>
      <c r="S88" s="122">
        <v>129.90068764517099</v>
      </c>
      <c r="T88" s="122">
        <v>125.6117617454656</v>
      </c>
      <c r="U88" s="122">
        <v>134.2045580063193</v>
      </c>
      <c r="V88" s="122">
        <v>130.2138523331416</v>
      </c>
      <c r="W88" s="122">
        <v>132.03873618638281</v>
      </c>
      <c r="X88" s="122">
        <v>128.8692240071716</v>
      </c>
      <c r="Y88" s="122">
        <v>115.04196289090351</v>
      </c>
      <c r="Z88" s="122">
        <v>122.0400072013675</v>
      </c>
      <c r="AA88" s="122">
        <v>111.8013369484032</v>
      </c>
      <c r="AB88" s="122">
        <v>95.0893750499189</v>
      </c>
      <c r="AC88" s="122">
        <v>102.56904487369481</v>
      </c>
      <c r="AD88" s="122">
        <v>98.671983486830996</v>
      </c>
      <c r="AE88" s="122">
        <v>83.403433868206804</v>
      </c>
      <c r="AF88" s="122">
        <v>81.353117586028702</v>
      </c>
      <c r="AG88" s="122">
        <v>79.882133272254904</v>
      </c>
      <c r="AH88" s="122">
        <v>77.573728447385193</v>
      </c>
      <c r="AI88" s="122">
        <v>67.416493920743704</v>
      </c>
      <c r="AJ88" s="122">
        <v>66.943069918145198</v>
      </c>
      <c r="AK88" s="122">
        <v>68.376037707647399</v>
      </c>
      <c r="AL88" s="122">
        <v>0</v>
      </c>
    </row>
    <row r="89" spans="1:38" hidden="1" x14ac:dyDescent="0.25">
      <c r="A89" s="122" t="s">
        <v>1996</v>
      </c>
      <c r="B89" s="122">
        <v>1</v>
      </c>
      <c r="C89" s="122" t="s">
        <v>2169</v>
      </c>
      <c r="D89" s="122" t="s">
        <v>2154</v>
      </c>
      <c r="E89" s="122">
        <v>2</v>
      </c>
      <c r="F89" s="122">
        <v>35.031934766008703</v>
      </c>
      <c r="G89" s="122">
        <v>37.851938357610898</v>
      </c>
      <c r="H89" s="122">
        <v>38.2733442156688</v>
      </c>
      <c r="I89" s="122">
        <v>39.995101905581301</v>
      </c>
      <c r="J89" s="122">
        <v>38.887599691635899</v>
      </c>
      <c r="K89" s="122">
        <v>40.835780463133297</v>
      </c>
      <c r="L89" s="122">
        <v>41.798436436943298</v>
      </c>
      <c r="M89" s="122">
        <v>42.746752522567</v>
      </c>
      <c r="N89" s="122">
        <v>43.5021597357579</v>
      </c>
      <c r="O89" s="122">
        <v>42.360082267750997</v>
      </c>
      <c r="P89" s="122">
        <v>44.551782628001597</v>
      </c>
      <c r="Q89" s="122">
        <v>44.020118788694496</v>
      </c>
      <c r="R89" s="122">
        <v>46.5480469969349</v>
      </c>
      <c r="S89" s="122">
        <v>47.079913231719303</v>
      </c>
      <c r="T89" s="122">
        <v>45.077010425921401</v>
      </c>
      <c r="U89" s="122">
        <v>49.729190690001403</v>
      </c>
      <c r="V89" s="122">
        <v>50.455561714124102</v>
      </c>
      <c r="W89" s="122">
        <v>49.8722872696314</v>
      </c>
      <c r="X89" s="122">
        <v>51.474688494034801</v>
      </c>
      <c r="Y89" s="122">
        <v>50.0706139605918</v>
      </c>
      <c r="Z89" s="122">
        <v>47.6901421817768</v>
      </c>
      <c r="AA89" s="122">
        <v>49.508716971508598</v>
      </c>
      <c r="AB89" s="122">
        <v>47.445493636347798</v>
      </c>
      <c r="AC89" s="122">
        <v>44.513614591503099</v>
      </c>
      <c r="AD89" s="122">
        <v>42.244028169658598</v>
      </c>
      <c r="AE89" s="122">
        <v>39.832201027425299</v>
      </c>
      <c r="AF89" s="122">
        <v>35.505850430921498</v>
      </c>
      <c r="AG89" s="122">
        <v>30.699341553621501</v>
      </c>
      <c r="AH89" s="122">
        <v>33.482570647584701</v>
      </c>
      <c r="AI89" s="122">
        <v>27.577863491211801</v>
      </c>
      <c r="AJ89" s="122">
        <v>25.279584173736598</v>
      </c>
      <c r="AK89" s="122">
        <v>26.7178271372163</v>
      </c>
      <c r="AL89" s="122">
        <v>0</v>
      </c>
    </row>
    <row r="90" spans="1:38" hidden="1" x14ac:dyDescent="0.25">
      <c r="A90" s="122" t="s">
        <v>1996</v>
      </c>
      <c r="B90" s="122">
        <v>1</v>
      </c>
      <c r="C90" s="122" t="s">
        <v>2169</v>
      </c>
      <c r="D90" s="122" t="s">
        <v>2155</v>
      </c>
      <c r="E90" s="122">
        <v>2</v>
      </c>
      <c r="F90" s="122">
        <v>1.7749552189666</v>
      </c>
      <c r="G90" s="122">
        <v>3.5699272625162002</v>
      </c>
      <c r="H90" s="122">
        <v>4.4601741553545002</v>
      </c>
      <c r="I90" s="122">
        <v>4.2567397128218998</v>
      </c>
      <c r="J90" s="122">
        <v>5.3928160062114996</v>
      </c>
      <c r="K90" s="122">
        <v>2.6970570728426</v>
      </c>
      <c r="L90" s="122">
        <v>3.1679926107057002</v>
      </c>
      <c r="M90" s="122">
        <v>2.6764509230077</v>
      </c>
      <c r="N90" s="122">
        <v>6.2366925112844998</v>
      </c>
      <c r="O90" s="122">
        <v>6.3516721609553004</v>
      </c>
      <c r="P90" s="122">
        <v>7.4711616537432999</v>
      </c>
      <c r="Q90" s="122">
        <v>8.6556816279203002</v>
      </c>
      <c r="R90" s="122">
        <v>6.5099184597567996</v>
      </c>
      <c r="S90" s="122">
        <v>8.2143450505901008</v>
      </c>
      <c r="T90" s="122">
        <v>8.1659448766802996</v>
      </c>
      <c r="U90" s="122">
        <v>8.1760260055092004</v>
      </c>
      <c r="V90" s="122">
        <v>6.3956000090952996</v>
      </c>
      <c r="W90" s="122">
        <v>9.6718178074274004</v>
      </c>
      <c r="X90" s="122">
        <v>10.1008532884206</v>
      </c>
      <c r="Y90" s="122">
        <v>8.8650458205238998</v>
      </c>
      <c r="Z90" s="122">
        <v>9.7887904432127009</v>
      </c>
      <c r="AA90" s="122">
        <v>6.4367329476488999</v>
      </c>
      <c r="AB90" s="122">
        <v>6.9459021526399001</v>
      </c>
      <c r="AC90" s="122">
        <v>9.0695969673080992</v>
      </c>
      <c r="AD90" s="122">
        <v>7.9439453541912002</v>
      </c>
      <c r="AE90" s="122">
        <v>8.5715692660265006</v>
      </c>
      <c r="AF90" s="122">
        <v>7.7682545553982996</v>
      </c>
      <c r="AG90" s="122">
        <v>7.5078201858161</v>
      </c>
      <c r="AH90" s="122">
        <v>8.3560391349532992</v>
      </c>
      <c r="AI90" s="122">
        <v>10.5148688449218</v>
      </c>
      <c r="AJ90" s="122">
        <v>8.8855006046333997</v>
      </c>
      <c r="AK90" s="122">
        <v>8.2228585579811</v>
      </c>
      <c r="AL90" s="122">
        <v>0</v>
      </c>
    </row>
    <row r="91" spans="1:38" hidden="1" x14ac:dyDescent="0.25">
      <c r="A91" s="122" t="s">
        <v>1996</v>
      </c>
      <c r="B91" s="122">
        <v>1</v>
      </c>
      <c r="C91" s="122" t="s">
        <v>2169</v>
      </c>
      <c r="D91" s="122" t="s">
        <v>2156</v>
      </c>
      <c r="E91" s="122">
        <v>2</v>
      </c>
      <c r="F91" s="122">
        <v>105.73750205292509</v>
      </c>
      <c r="G91" s="122">
        <v>104.4275923183457</v>
      </c>
      <c r="H91" s="122">
        <v>104.7469703289164</v>
      </c>
      <c r="I91" s="122">
        <v>107.49136426981001</v>
      </c>
      <c r="J91" s="122">
        <v>103.6294558669246</v>
      </c>
      <c r="K91" s="122">
        <v>106.80360924437321</v>
      </c>
      <c r="L91" s="122">
        <v>111.7928024838415</v>
      </c>
      <c r="M91" s="122">
        <v>113.2725977581032</v>
      </c>
      <c r="N91" s="122">
        <v>116.1491247410773</v>
      </c>
      <c r="O91" s="122">
        <v>112.1870489363195</v>
      </c>
      <c r="P91" s="122">
        <v>119.84961246193259</v>
      </c>
      <c r="Q91" s="122">
        <v>109.62803878202919</v>
      </c>
      <c r="R91" s="122">
        <v>117.3727684658686</v>
      </c>
      <c r="S91" s="122">
        <v>118.0387937220757</v>
      </c>
      <c r="T91" s="122">
        <v>121.01679256212419</v>
      </c>
      <c r="U91" s="122">
        <v>125.7448617333163</v>
      </c>
      <c r="V91" s="122">
        <v>124.9975713659729</v>
      </c>
      <c r="W91" s="122">
        <v>127.4575216318763</v>
      </c>
      <c r="X91" s="122">
        <v>121.9517976901638</v>
      </c>
      <c r="Y91" s="122">
        <v>114.44098913869681</v>
      </c>
      <c r="Z91" s="122">
        <v>120.80145351189449</v>
      </c>
      <c r="AA91" s="122">
        <v>115.2928873816556</v>
      </c>
      <c r="AB91" s="122">
        <v>108.2158208409833</v>
      </c>
      <c r="AC91" s="122">
        <v>106.8228018789995</v>
      </c>
      <c r="AD91" s="122">
        <v>99.658690886786005</v>
      </c>
      <c r="AE91" s="122">
        <v>88.523830969991195</v>
      </c>
      <c r="AF91" s="122">
        <v>82.588813849811004</v>
      </c>
      <c r="AG91" s="122">
        <v>77.001332207785396</v>
      </c>
      <c r="AH91" s="122">
        <v>74.8073138407633</v>
      </c>
      <c r="AI91" s="122">
        <v>75.031150062688297</v>
      </c>
      <c r="AJ91" s="122">
        <v>70.012471397288905</v>
      </c>
      <c r="AK91" s="122">
        <v>77.410117968460398</v>
      </c>
      <c r="AL91" s="122">
        <v>0</v>
      </c>
    </row>
    <row r="92" spans="1:38" hidden="1" x14ac:dyDescent="0.25">
      <c r="A92" s="122" t="s">
        <v>1996</v>
      </c>
      <c r="B92" s="122">
        <v>1</v>
      </c>
      <c r="C92" s="122" t="s">
        <v>2169</v>
      </c>
      <c r="D92" s="122" t="s">
        <v>2157</v>
      </c>
      <c r="E92" s="122">
        <v>2</v>
      </c>
      <c r="F92" s="122">
        <v>0.66017333777190002</v>
      </c>
      <c r="G92" s="122">
        <v>1.3475517900942999</v>
      </c>
      <c r="H92" s="122">
        <v>2.1516516596367001</v>
      </c>
      <c r="I92" s="122">
        <v>1.9828459779567</v>
      </c>
      <c r="J92" s="122">
        <v>2.1098525349627</v>
      </c>
      <c r="K92" s="122">
        <v>1.9716991265423001</v>
      </c>
      <c r="L92" s="122">
        <v>3.4294642691124002</v>
      </c>
      <c r="M92" s="122">
        <v>3.3461052944587002</v>
      </c>
      <c r="N92" s="122">
        <v>3.269590803536</v>
      </c>
      <c r="O92" s="122">
        <v>2.9580898271251002</v>
      </c>
      <c r="P92" s="122">
        <v>2.6559971691390998</v>
      </c>
      <c r="Q92" s="122">
        <v>3.1971463363158001</v>
      </c>
      <c r="R92" s="122">
        <v>2.9209242031478002</v>
      </c>
      <c r="S92" s="122">
        <v>2.2847763252089002</v>
      </c>
      <c r="T92" s="122">
        <v>1.9534342167178</v>
      </c>
      <c r="U92" s="122">
        <v>2.3833058876551001</v>
      </c>
      <c r="V92" s="122">
        <v>2.3258761164377</v>
      </c>
      <c r="W92" s="122">
        <v>2.8035914997922999</v>
      </c>
      <c r="X92" s="122">
        <v>2.8766628200232001</v>
      </c>
      <c r="Y92" s="122">
        <v>3.0060234594020998</v>
      </c>
      <c r="Z92" s="122">
        <v>3.0738327041932001</v>
      </c>
      <c r="AA92" s="122">
        <v>3.4710351634665</v>
      </c>
      <c r="AB92" s="122">
        <v>3.3193838312044002</v>
      </c>
      <c r="AC92" s="122">
        <v>2.559533300684</v>
      </c>
      <c r="AD92" s="122">
        <v>2.4810688961946998</v>
      </c>
      <c r="AE92" s="122">
        <v>2.7771106177485998</v>
      </c>
      <c r="AF92" s="122">
        <v>2.5638887983241001</v>
      </c>
      <c r="AG92" s="122">
        <v>2.7932831317781002</v>
      </c>
      <c r="AH92" s="122">
        <v>3.1587953229038002</v>
      </c>
      <c r="AI92" s="122">
        <v>2.8059195165358002</v>
      </c>
      <c r="AJ92" s="122">
        <v>3.1780663435312002</v>
      </c>
      <c r="AK92" s="122">
        <v>3.3717899837413001</v>
      </c>
      <c r="AL92" s="122">
        <v>0</v>
      </c>
    </row>
    <row r="93" spans="1:38" hidden="1" x14ac:dyDescent="0.25">
      <c r="A93" s="122" t="s">
        <v>1996</v>
      </c>
      <c r="B93" s="122">
        <v>1</v>
      </c>
      <c r="C93" s="122" t="s">
        <v>2169</v>
      </c>
      <c r="D93" s="122" t="s">
        <v>2158</v>
      </c>
      <c r="E93" s="122">
        <v>2</v>
      </c>
      <c r="F93" s="122">
        <v>22.406431386531501</v>
      </c>
      <c r="G93" s="122">
        <v>22.9336593809257</v>
      </c>
      <c r="H93" s="122">
        <v>22.337962917081502</v>
      </c>
      <c r="I93" s="122">
        <v>25.471796021594699</v>
      </c>
      <c r="J93" s="122">
        <v>25.975638176365099</v>
      </c>
      <c r="K93" s="122">
        <v>25.0865322410597</v>
      </c>
      <c r="L93" s="122">
        <v>28.901304855609698</v>
      </c>
      <c r="M93" s="122">
        <v>29.884983011846</v>
      </c>
      <c r="N93" s="122">
        <v>31.606476375787601</v>
      </c>
      <c r="O93" s="122">
        <v>34.201249869349901</v>
      </c>
      <c r="P93" s="122">
        <v>37.197882205594702</v>
      </c>
      <c r="Q93" s="122">
        <v>35.238219400270403</v>
      </c>
      <c r="R93" s="122">
        <v>35.956032470950298</v>
      </c>
      <c r="S93" s="122">
        <v>36.1571830964428</v>
      </c>
      <c r="T93" s="122">
        <v>39.404894975402698</v>
      </c>
      <c r="U93" s="122">
        <v>40.407181315353</v>
      </c>
      <c r="V93" s="122">
        <v>40.393321893397399</v>
      </c>
      <c r="W93" s="122">
        <v>42.1952955624701</v>
      </c>
      <c r="X93" s="122">
        <v>42.3213538669496</v>
      </c>
      <c r="Y93" s="122">
        <v>37.842407932764502</v>
      </c>
      <c r="Z93" s="122">
        <v>41.260199099026302</v>
      </c>
      <c r="AA93" s="122">
        <v>38.296888560416797</v>
      </c>
      <c r="AB93" s="122">
        <v>33.682241666053002</v>
      </c>
      <c r="AC93" s="122">
        <v>28.4519126831051</v>
      </c>
      <c r="AD93" s="122">
        <v>32.7461304367203</v>
      </c>
      <c r="AE93" s="122">
        <v>29.526771151482698</v>
      </c>
      <c r="AF93" s="122">
        <v>27.728239581642701</v>
      </c>
      <c r="AG93" s="122">
        <v>25.240858920577899</v>
      </c>
      <c r="AH93" s="122">
        <v>28.7751161701357</v>
      </c>
      <c r="AI93" s="122">
        <v>24.933845899378401</v>
      </c>
      <c r="AJ93" s="122">
        <v>22.8311623046596</v>
      </c>
      <c r="AK93" s="122">
        <v>25.013310580666399</v>
      </c>
      <c r="AL93" s="122">
        <v>0</v>
      </c>
    </row>
    <row r="94" spans="1:38" hidden="1" x14ac:dyDescent="0.25">
      <c r="A94" s="122" t="s">
        <v>1996</v>
      </c>
      <c r="B94" s="122">
        <v>1</v>
      </c>
      <c r="C94" s="122" t="s">
        <v>2169</v>
      </c>
      <c r="D94" s="122" t="s">
        <v>2159</v>
      </c>
      <c r="E94" s="122">
        <v>2</v>
      </c>
      <c r="F94" s="122">
        <v>2.9720059468523998</v>
      </c>
      <c r="G94" s="122">
        <v>3.2202148218270001</v>
      </c>
      <c r="H94" s="122">
        <v>3.0030235516379</v>
      </c>
      <c r="I94" s="122">
        <v>2.9242726205888001</v>
      </c>
      <c r="J94" s="122">
        <v>3.1869075547887</v>
      </c>
      <c r="K94" s="122">
        <v>2.9711491556049001</v>
      </c>
      <c r="L94" s="122">
        <v>2.5844808358251998</v>
      </c>
      <c r="M94" s="122">
        <v>3.4614039309423998</v>
      </c>
      <c r="N94" s="122">
        <v>3.3345972581193002</v>
      </c>
      <c r="O94" s="122">
        <v>3.7531135262570001</v>
      </c>
      <c r="P94" s="122">
        <v>3.8757945879439002</v>
      </c>
      <c r="Q94" s="122">
        <v>3.8907649672239</v>
      </c>
      <c r="R94" s="122">
        <v>3.3948948243218</v>
      </c>
      <c r="S94" s="122">
        <v>3.6567082213318001</v>
      </c>
      <c r="T94" s="122">
        <v>3.8889525290789</v>
      </c>
      <c r="U94" s="122">
        <v>3.3063045413785002</v>
      </c>
      <c r="V94" s="122">
        <v>3.5254546907675</v>
      </c>
      <c r="W94" s="122">
        <v>3.0220065000792</v>
      </c>
      <c r="X94" s="122">
        <v>3.9465130478931001</v>
      </c>
      <c r="Y94" s="122">
        <v>3.4258532016197001</v>
      </c>
      <c r="Z94" s="122">
        <v>3.5540379943025</v>
      </c>
      <c r="AA94" s="122">
        <v>2.8666864450523999</v>
      </c>
      <c r="AB94" s="122">
        <v>3.2201841690244999</v>
      </c>
      <c r="AC94" s="122">
        <v>3.1800286163355</v>
      </c>
      <c r="AD94" s="122">
        <v>3.0455649115440999</v>
      </c>
      <c r="AE94" s="122">
        <v>1.9170417525864001</v>
      </c>
      <c r="AF94" s="122">
        <v>2.6395124982299998</v>
      </c>
      <c r="AG94" s="122">
        <v>2.4695202957503999</v>
      </c>
      <c r="AH94" s="122">
        <v>2.883428516226</v>
      </c>
      <c r="AI94" s="122">
        <v>3.1935270691348001</v>
      </c>
      <c r="AJ94" s="122">
        <v>2.2819795230290998</v>
      </c>
      <c r="AK94" s="122">
        <v>2.3989331787603998</v>
      </c>
      <c r="AL94" s="122">
        <v>0</v>
      </c>
    </row>
    <row r="95" spans="1:38" hidden="1" x14ac:dyDescent="0.25">
      <c r="A95" s="122" t="s">
        <v>1996</v>
      </c>
      <c r="B95" s="122">
        <v>1</v>
      </c>
      <c r="C95" s="122" t="s">
        <v>2169</v>
      </c>
      <c r="D95" s="122" t="s">
        <v>2160</v>
      </c>
      <c r="E95" s="122">
        <v>2</v>
      </c>
      <c r="F95" s="122">
        <v>47.533849673895297</v>
      </c>
      <c r="G95" s="122">
        <v>44.6547172804638</v>
      </c>
      <c r="H95" s="122">
        <v>47.121759850122999</v>
      </c>
      <c r="I95" s="122">
        <v>55.650822808304</v>
      </c>
      <c r="J95" s="122">
        <v>49.413840138969903</v>
      </c>
      <c r="K95" s="122">
        <v>54.517929203550104</v>
      </c>
      <c r="L95" s="122">
        <v>53.092261938875701</v>
      </c>
      <c r="M95" s="122">
        <v>56.022152445726299</v>
      </c>
      <c r="N95" s="122">
        <v>54.691112525342398</v>
      </c>
      <c r="O95" s="122">
        <v>54.388348826531697</v>
      </c>
      <c r="P95" s="122">
        <v>59.3178140785108</v>
      </c>
      <c r="Q95" s="122">
        <v>56.921667776279001</v>
      </c>
      <c r="R95" s="122">
        <v>54.505278957952498</v>
      </c>
      <c r="S95" s="122">
        <v>51.4399742637423</v>
      </c>
      <c r="T95" s="122">
        <v>54.045718507826599</v>
      </c>
      <c r="U95" s="122">
        <v>55.491142670555398</v>
      </c>
      <c r="V95" s="122">
        <v>57.542516712007398</v>
      </c>
      <c r="W95" s="122">
        <v>57.166528969973001</v>
      </c>
      <c r="X95" s="122">
        <v>54.338257598996599</v>
      </c>
      <c r="Y95" s="122">
        <v>39.436918352451997</v>
      </c>
      <c r="Z95" s="122">
        <v>43.747723560337498</v>
      </c>
      <c r="AA95" s="122">
        <v>40.9487816922557</v>
      </c>
      <c r="AB95" s="122">
        <v>37.658340490545299</v>
      </c>
      <c r="AC95" s="122">
        <v>33.943793784189999</v>
      </c>
      <c r="AD95" s="122">
        <v>37.483455936732803</v>
      </c>
      <c r="AE95" s="122">
        <v>33.891126661902298</v>
      </c>
      <c r="AF95" s="122">
        <v>36.227936850369701</v>
      </c>
      <c r="AG95" s="122">
        <v>32.342626518892203</v>
      </c>
      <c r="AH95" s="122">
        <v>26.1103805197029</v>
      </c>
      <c r="AI95" s="122">
        <v>24.031585981045499</v>
      </c>
      <c r="AJ95" s="122">
        <v>19.7157838318576</v>
      </c>
      <c r="AK95" s="122">
        <v>24.020712154603999</v>
      </c>
      <c r="AL95" s="122">
        <v>0</v>
      </c>
    </row>
    <row r="96" spans="1:38" hidden="1" x14ac:dyDescent="0.25">
      <c r="A96" s="122" t="s">
        <v>1996</v>
      </c>
      <c r="B96" s="122">
        <v>1</v>
      </c>
      <c r="C96" s="122" t="s">
        <v>2169</v>
      </c>
      <c r="D96" s="122" t="s">
        <v>2161</v>
      </c>
      <c r="E96" s="122">
        <v>2</v>
      </c>
      <c r="F96" s="122">
        <v>183.29298466760059</v>
      </c>
      <c r="G96" s="122">
        <v>182.6937386861411</v>
      </c>
      <c r="H96" s="122">
        <v>180.4100782987226</v>
      </c>
      <c r="I96" s="122">
        <v>196.80004030722921</v>
      </c>
      <c r="J96" s="122">
        <v>190.4680561781536</v>
      </c>
      <c r="K96" s="122">
        <v>190.8045902605177</v>
      </c>
      <c r="L96" s="122">
        <v>201.4988261951608</v>
      </c>
      <c r="M96" s="122">
        <v>205.94848243863501</v>
      </c>
      <c r="N96" s="122">
        <v>215.22871732015111</v>
      </c>
      <c r="O96" s="122">
        <v>219.6325544301038</v>
      </c>
      <c r="P96" s="122">
        <v>228.55000479768691</v>
      </c>
      <c r="Q96" s="122">
        <v>219.62212622170989</v>
      </c>
      <c r="R96" s="122">
        <v>226.63079745677061</v>
      </c>
      <c r="S96" s="122">
        <v>226.8239780248839</v>
      </c>
      <c r="T96" s="122">
        <v>225.97381226080179</v>
      </c>
      <c r="U96" s="122">
        <v>230.38299889911909</v>
      </c>
      <c r="V96" s="122">
        <v>228.1852932178206</v>
      </c>
      <c r="W96" s="122">
        <v>230.8622167270689</v>
      </c>
      <c r="X96" s="122">
        <v>228.65703165397869</v>
      </c>
      <c r="Y96" s="122">
        <v>217.84209308156019</v>
      </c>
      <c r="Z96" s="122">
        <v>221.86001166413311</v>
      </c>
      <c r="AA96" s="122">
        <v>239.3854191250617</v>
      </c>
      <c r="AB96" s="122">
        <v>223.56967396120399</v>
      </c>
      <c r="AC96" s="122">
        <v>227.69559596650259</v>
      </c>
      <c r="AD96" s="122">
        <v>226.1425298678968</v>
      </c>
      <c r="AE96" s="122">
        <v>214.7871987629795</v>
      </c>
      <c r="AF96" s="122">
        <v>208.64765791054469</v>
      </c>
      <c r="AG96" s="122">
        <v>212.30112022737359</v>
      </c>
      <c r="AH96" s="122">
        <v>202.0145524847903</v>
      </c>
      <c r="AI96" s="122">
        <v>190.59550306266681</v>
      </c>
      <c r="AJ96" s="122">
        <v>176.74946210307559</v>
      </c>
      <c r="AK96" s="122">
        <v>180.10844355717441</v>
      </c>
      <c r="AL96" s="122">
        <v>0</v>
      </c>
    </row>
    <row r="97" spans="1:38" hidden="1" x14ac:dyDescent="0.25">
      <c r="A97" s="122" t="s">
        <v>1996</v>
      </c>
      <c r="B97" s="122">
        <v>1</v>
      </c>
      <c r="C97" s="122" t="s">
        <v>2169</v>
      </c>
      <c r="D97" s="122" t="s">
        <v>2162</v>
      </c>
      <c r="E97" s="122">
        <v>2</v>
      </c>
      <c r="F97" s="122">
        <v>29.767066268751801</v>
      </c>
      <c r="G97" s="122">
        <v>28.290753675154701</v>
      </c>
      <c r="H97" s="122">
        <v>30.5013203302865</v>
      </c>
      <c r="I97" s="122">
        <v>31.142962435595098</v>
      </c>
      <c r="J97" s="122">
        <v>32.055742969451302</v>
      </c>
      <c r="K97" s="122">
        <v>30.173607073317498</v>
      </c>
      <c r="L97" s="122">
        <v>30.4614204222935</v>
      </c>
      <c r="M97" s="122">
        <v>31.442039414961801</v>
      </c>
      <c r="N97" s="122">
        <v>32.381571515264604</v>
      </c>
      <c r="O97" s="122">
        <v>33.124256402086601</v>
      </c>
      <c r="P97" s="122">
        <v>33.752509875835202</v>
      </c>
      <c r="Q97" s="122">
        <v>33.196220728065001</v>
      </c>
      <c r="R97" s="122">
        <v>34.505018708853797</v>
      </c>
      <c r="S97" s="122">
        <v>35.570223404053898</v>
      </c>
      <c r="T97" s="122">
        <v>35.606004181699902</v>
      </c>
      <c r="U97" s="122">
        <v>36.237082610359401</v>
      </c>
      <c r="V97" s="122">
        <v>36.617248939238401</v>
      </c>
      <c r="W97" s="122">
        <v>38.476768918233503</v>
      </c>
      <c r="X97" s="122">
        <v>39.019559625512102</v>
      </c>
      <c r="Y97" s="122">
        <v>36.088694835263603</v>
      </c>
      <c r="Z97" s="122">
        <v>35.1353600832418</v>
      </c>
      <c r="AA97" s="122">
        <v>33.984899977194701</v>
      </c>
      <c r="AB97" s="122">
        <v>32.098452296743197</v>
      </c>
      <c r="AC97" s="122">
        <v>35.256458208386597</v>
      </c>
      <c r="AD97" s="122">
        <v>34.748021316820498</v>
      </c>
      <c r="AE97" s="122">
        <v>33.215329751966401</v>
      </c>
      <c r="AF97" s="122">
        <v>27.7420022089924</v>
      </c>
      <c r="AG97" s="122">
        <v>27.491547875477099</v>
      </c>
      <c r="AH97" s="122">
        <v>28.665533426961701</v>
      </c>
      <c r="AI97" s="122">
        <v>28.443062009933001</v>
      </c>
      <c r="AJ97" s="122">
        <v>26.445000680577198</v>
      </c>
      <c r="AK97" s="122">
        <v>29.941960620114301</v>
      </c>
      <c r="AL97" s="122">
        <v>0</v>
      </c>
    </row>
    <row r="98" spans="1:38" hidden="1" x14ac:dyDescent="0.25">
      <c r="A98" s="122" t="s">
        <v>1996</v>
      </c>
      <c r="B98" s="122">
        <v>1</v>
      </c>
      <c r="C98" s="122" t="s">
        <v>2169</v>
      </c>
      <c r="D98" s="122" t="s">
        <v>2163</v>
      </c>
      <c r="E98" s="122">
        <v>2</v>
      </c>
      <c r="F98" s="122">
        <v>23.436463188478701</v>
      </c>
      <c r="G98" s="122">
        <v>25.481948366316701</v>
      </c>
      <c r="H98" s="122">
        <v>27.108334451039799</v>
      </c>
      <c r="I98" s="122">
        <v>31.606920595238101</v>
      </c>
      <c r="J98" s="122">
        <v>29.474749377151898</v>
      </c>
      <c r="K98" s="122">
        <v>30.788196488795698</v>
      </c>
      <c r="L98" s="122">
        <v>33.5618355040192</v>
      </c>
      <c r="M98" s="122">
        <v>34.847759404240797</v>
      </c>
      <c r="N98" s="122">
        <v>37.149057524153903</v>
      </c>
      <c r="O98" s="122">
        <v>38.681942533745101</v>
      </c>
      <c r="P98" s="122">
        <v>43.398994650882798</v>
      </c>
      <c r="Q98" s="122">
        <v>42.809128861130397</v>
      </c>
      <c r="R98" s="122">
        <v>41.970326223306301</v>
      </c>
      <c r="S98" s="122">
        <v>41.606920754966197</v>
      </c>
      <c r="T98" s="122">
        <v>41.2889520457015</v>
      </c>
      <c r="U98" s="122">
        <v>42.083396910216301</v>
      </c>
      <c r="V98" s="122">
        <v>37.518097420429001</v>
      </c>
      <c r="W98" s="122">
        <v>42.108478511004101</v>
      </c>
      <c r="X98" s="122">
        <v>36.771591487854998</v>
      </c>
      <c r="Y98" s="122">
        <v>31.573985934267601</v>
      </c>
      <c r="Z98" s="122">
        <v>34.5170352562955</v>
      </c>
      <c r="AA98" s="122">
        <v>28.719258797959402</v>
      </c>
      <c r="AB98" s="122">
        <v>25.304453079397501</v>
      </c>
      <c r="AC98" s="122">
        <v>31.073618472844299</v>
      </c>
      <c r="AD98" s="122">
        <v>30.485002104986801</v>
      </c>
      <c r="AE98" s="122">
        <v>31.9703723667783</v>
      </c>
      <c r="AF98" s="122">
        <v>33.711485690399897</v>
      </c>
      <c r="AG98" s="122">
        <v>28.734556185430801</v>
      </c>
      <c r="AH98" s="122">
        <v>30.552413977176901</v>
      </c>
      <c r="AI98" s="122">
        <v>26.8709041047656</v>
      </c>
      <c r="AJ98" s="122">
        <v>28.770277968830399</v>
      </c>
      <c r="AK98" s="122">
        <v>24.323852445333799</v>
      </c>
      <c r="AL98" s="122">
        <v>0</v>
      </c>
    </row>
    <row r="99" spans="1:38" hidden="1" x14ac:dyDescent="0.25">
      <c r="A99" s="122" t="s">
        <v>1996</v>
      </c>
      <c r="B99" s="122">
        <v>1</v>
      </c>
      <c r="C99" s="122" t="s">
        <v>2169</v>
      </c>
      <c r="D99" s="122" t="s">
        <v>2164</v>
      </c>
      <c r="E99" s="122">
        <v>2</v>
      </c>
      <c r="F99" s="122">
        <v>4.0448003583300002E-2</v>
      </c>
      <c r="G99" s="122">
        <v>6.3421758489999994E-2</v>
      </c>
      <c r="H99" s="122">
        <v>4.5267525560999999E-2</v>
      </c>
      <c r="I99" s="122">
        <v>2.1401082119299999E-2</v>
      </c>
      <c r="J99" s="122">
        <v>1.8676429518600001E-2</v>
      </c>
      <c r="K99" s="122">
        <v>2.38557291085E-2</v>
      </c>
      <c r="L99" s="122">
        <v>8.1994863770999994E-3</v>
      </c>
      <c r="M99" s="122">
        <v>1.5288741971000001E-2</v>
      </c>
      <c r="N99" s="122">
        <v>5.6309421624400002E-2</v>
      </c>
      <c r="O99" s="122">
        <v>4.0976901048099999E-2</v>
      </c>
      <c r="P99" s="122">
        <v>0.1239704679847</v>
      </c>
      <c r="Q99" s="122">
        <v>4.4002509876400003E-2</v>
      </c>
      <c r="R99" s="122">
        <v>1.5538666014699999E-2</v>
      </c>
      <c r="S99" s="122">
        <v>2.6309718246100001E-2</v>
      </c>
      <c r="T99" s="122">
        <v>2.22870026199E-2</v>
      </c>
      <c r="U99" s="122">
        <v>6.7872683361000002E-3</v>
      </c>
      <c r="V99" s="122">
        <v>5.1710539118000002E-3</v>
      </c>
      <c r="W99" s="122">
        <v>5.1967358955999996E-3</v>
      </c>
      <c r="X99" s="122">
        <v>5.2548308635999999E-3</v>
      </c>
      <c r="Y99" s="122">
        <v>5.1518068489999997E-3</v>
      </c>
      <c r="Z99" s="122">
        <v>5.3276837162999999E-3</v>
      </c>
      <c r="AA99" s="122">
        <v>5.8243885049999999E-3</v>
      </c>
      <c r="AB99" s="122">
        <v>3.3363988434999999E-3</v>
      </c>
      <c r="AC99" s="122">
        <v>5.8054761839999997E-3</v>
      </c>
      <c r="AD99" s="122">
        <v>5.3033593130999996E-3</v>
      </c>
      <c r="AE99" s="122">
        <v>3.1191530146999998E-3</v>
      </c>
      <c r="AF99" s="122">
        <v>4.1931078410000003E-3</v>
      </c>
      <c r="AG99" s="122">
        <v>7.2064746630000004E-3</v>
      </c>
      <c r="AH99" s="122">
        <v>3.9070652029000001E-3</v>
      </c>
      <c r="AI99" s="122">
        <v>2.0031373365999999E-3</v>
      </c>
      <c r="AJ99" s="122">
        <v>2.9293635283999999E-3</v>
      </c>
      <c r="AK99" s="122">
        <v>2.9989733987999998E-3</v>
      </c>
      <c r="AL99" s="122">
        <v>0</v>
      </c>
    </row>
    <row r="100" spans="1:38" hidden="1" x14ac:dyDescent="0.25">
      <c r="A100" s="122" t="s">
        <v>1996</v>
      </c>
      <c r="B100" s="122">
        <v>1</v>
      </c>
      <c r="C100" s="122" t="s">
        <v>2169</v>
      </c>
      <c r="D100" s="122" t="s">
        <v>2165</v>
      </c>
      <c r="E100" s="122">
        <v>2</v>
      </c>
      <c r="F100" s="122">
        <v>7.5326127237592999</v>
      </c>
      <c r="G100" s="122">
        <v>7.9749546026878999</v>
      </c>
      <c r="H100" s="122">
        <v>10.2127787473936</v>
      </c>
      <c r="I100" s="122">
        <v>10.252345152345599</v>
      </c>
      <c r="J100" s="122">
        <v>11.9203026468538</v>
      </c>
      <c r="K100" s="122">
        <v>8.3507480488892991</v>
      </c>
      <c r="L100" s="122">
        <v>10.7306906302739</v>
      </c>
      <c r="M100" s="122">
        <v>9.0020415048172993</v>
      </c>
      <c r="N100" s="122">
        <v>11.7914364686506</v>
      </c>
      <c r="O100" s="122">
        <v>10.776317238888801</v>
      </c>
      <c r="P100" s="122">
        <v>14.179213433109</v>
      </c>
      <c r="Q100" s="122">
        <v>14.0489087651898</v>
      </c>
      <c r="R100" s="122">
        <v>11.5225675721216</v>
      </c>
      <c r="S100" s="122">
        <v>14.1847651584215</v>
      </c>
      <c r="T100" s="122">
        <v>14.143694932377301</v>
      </c>
      <c r="U100" s="122">
        <v>14.166778274006299</v>
      </c>
      <c r="V100" s="122">
        <v>9.6176418814339009</v>
      </c>
      <c r="W100" s="122">
        <v>11.9507666255101</v>
      </c>
      <c r="X100" s="122">
        <v>12.8345707820011</v>
      </c>
      <c r="Y100" s="122">
        <v>12.6977115394709</v>
      </c>
      <c r="Z100" s="122">
        <v>13.1610565636401</v>
      </c>
      <c r="AA100" s="122">
        <v>7.4177209389148002</v>
      </c>
      <c r="AB100" s="122">
        <v>6.2320928528481003</v>
      </c>
      <c r="AC100" s="122">
        <v>11.7197933265996</v>
      </c>
      <c r="AD100" s="122">
        <v>11.723911233429</v>
      </c>
      <c r="AE100" s="122">
        <v>10.8664596632855</v>
      </c>
      <c r="AF100" s="122">
        <v>9.5716502045595995</v>
      </c>
      <c r="AG100" s="122">
        <v>10.3825342844167</v>
      </c>
      <c r="AH100" s="122">
        <v>10.131446071005801</v>
      </c>
      <c r="AI100" s="122">
        <v>13.681375126808501</v>
      </c>
      <c r="AJ100" s="122">
        <v>10.9855156123427</v>
      </c>
      <c r="AK100" s="122">
        <v>9.8412672794648994</v>
      </c>
      <c r="AL100" s="122">
        <v>0</v>
      </c>
    </row>
    <row r="101" spans="1:38" hidden="1" x14ac:dyDescent="0.25">
      <c r="A101" s="122" t="s">
        <v>1996</v>
      </c>
      <c r="B101" s="122">
        <v>1</v>
      </c>
      <c r="C101" s="122" t="s">
        <v>2169</v>
      </c>
      <c r="D101" s="122" t="s">
        <v>2166</v>
      </c>
      <c r="E101" s="122">
        <v>2</v>
      </c>
      <c r="F101" s="122">
        <v>33.1997361626849</v>
      </c>
      <c r="G101" s="122">
        <v>34.460906986273301</v>
      </c>
      <c r="H101" s="122">
        <v>33.598593841143803</v>
      </c>
      <c r="I101" s="122">
        <v>34.377341793368998</v>
      </c>
      <c r="J101" s="122">
        <v>36.077939332611599</v>
      </c>
      <c r="K101" s="122">
        <v>37.8804350213844</v>
      </c>
      <c r="L101" s="122">
        <v>39.694125659531203</v>
      </c>
      <c r="M101" s="122">
        <v>42.891724871218202</v>
      </c>
      <c r="N101" s="122">
        <v>42.212799718245698</v>
      </c>
      <c r="O101" s="122">
        <v>42.967169592847704</v>
      </c>
      <c r="P101" s="122">
        <v>44.690849192019101</v>
      </c>
      <c r="Q101" s="122">
        <v>44.337745709448697</v>
      </c>
      <c r="R101" s="122">
        <v>44.099622498359302</v>
      </c>
      <c r="S101" s="122">
        <v>44.028129993297902</v>
      </c>
      <c r="T101" s="122">
        <v>45.225412050483598</v>
      </c>
      <c r="U101" s="122">
        <v>49.214510046088897</v>
      </c>
      <c r="V101" s="122">
        <v>43.488885203259102</v>
      </c>
      <c r="W101" s="122">
        <v>44.277047865450697</v>
      </c>
      <c r="X101" s="122">
        <v>44.8141745563886</v>
      </c>
      <c r="Y101" s="122">
        <v>39.939434676641703</v>
      </c>
      <c r="Z101" s="122">
        <v>43.042299749642098</v>
      </c>
      <c r="AA101" s="122">
        <v>42.242006316365497</v>
      </c>
      <c r="AB101" s="122">
        <v>37.420657189802803</v>
      </c>
      <c r="AC101" s="122">
        <v>43.750041756741503</v>
      </c>
      <c r="AD101" s="122">
        <v>40.114538198523697</v>
      </c>
      <c r="AE101" s="122">
        <v>41.957156457624002</v>
      </c>
      <c r="AF101" s="122">
        <v>38.8887478037459</v>
      </c>
      <c r="AG101" s="122">
        <v>41.195466250040496</v>
      </c>
      <c r="AH101" s="122">
        <v>39.868974161055199</v>
      </c>
      <c r="AI101" s="122">
        <v>33.259809733677898</v>
      </c>
      <c r="AJ101" s="122">
        <v>31.502860470880801</v>
      </c>
      <c r="AK101" s="122">
        <v>34.992847099906001</v>
      </c>
      <c r="AL101" s="122">
        <v>0</v>
      </c>
    </row>
    <row r="102" spans="1:38" hidden="1" x14ac:dyDescent="0.25">
      <c r="A102" s="122" t="s">
        <v>1996</v>
      </c>
      <c r="B102" s="122">
        <v>1</v>
      </c>
      <c r="C102" s="122" t="s">
        <v>2169</v>
      </c>
      <c r="D102" s="122" t="s">
        <v>2167</v>
      </c>
      <c r="E102" s="122">
        <v>2</v>
      </c>
      <c r="F102" s="122">
        <v>71.004564330851196</v>
      </c>
      <c r="G102" s="122">
        <v>66.001765400422002</v>
      </c>
      <c r="H102" s="122">
        <v>67.876950097509294</v>
      </c>
      <c r="I102" s="122">
        <v>67.698369044155001</v>
      </c>
      <c r="J102" s="122">
        <v>73.902068046179394</v>
      </c>
      <c r="K102" s="122">
        <v>73.590321333179006</v>
      </c>
      <c r="L102" s="122">
        <v>78.747059330715899</v>
      </c>
      <c r="M102" s="122">
        <v>82.758602924597099</v>
      </c>
      <c r="N102" s="122">
        <v>83.746642257291896</v>
      </c>
      <c r="O102" s="122">
        <v>86.452731604128999</v>
      </c>
      <c r="P102" s="122">
        <v>85.127566635737793</v>
      </c>
      <c r="Q102" s="122">
        <v>75.547609356475903</v>
      </c>
      <c r="R102" s="122">
        <v>87.726750308070606</v>
      </c>
      <c r="S102" s="122">
        <v>86.946538497440599</v>
      </c>
      <c r="T102" s="122">
        <v>83.013524964018799</v>
      </c>
      <c r="U102" s="122">
        <v>86.148514717468601</v>
      </c>
      <c r="V102" s="122">
        <v>86.422585820436794</v>
      </c>
      <c r="W102" s="122">
        <v>87.781296729074</v>
      </c>
      <c r="X102" s="122">
        <v>85.362570083343201</v>
      </c>
      <c r="Y102" s="122">
        <v>66.605020341967702</v>
      </c>
      <c r="Z102" s="122">
        <v>75.099206908803893</v>
      </c>
      <c r="AA102" s="122">
        <v>72.797599176027703</v>
      </c>
      <c r="AB102" s="122">
        <v>67.692910746307604</v>
      </c>
      <c r="AC102" s="122">
        <v>69.476644368781393</v>
      </c>
      <c r="AD102" s="122">
        <v>74.176317624798003</v>
      </c>
      <c r="AE102" s="122">
        <v>66.795163774929506</v>
      </c>
      <c r="AF102" s="122">
        <v>69.6010187474361</v>
      </c>
      <c r="AG102" s="122">
        <v>66.106912642334095</v>
      </c>
      <c r="AH102" s="122">
        <v>61.319572120487102</v>
      </c>
      <c r="AI102" s="122">
        <v>57.778142912096598</v>
      </c>
      <c r="AJ102" s="122">
        <v>50.422926027392101</v>
      </c>
      <c r="AK102" s="122">
        <v>58.970014287850397</v>
      </c>
      <c r="AL102" s="122">
        <v>0</v>
      </c>
    </row>
    <row r="103" spans="1:38" hidden="1" x14ac:dyDescent="0.25">
      <c r="A103" s="122" t="s">
        <v>1996</v>
      </c>
      <c r="B103" s="122">
        <v>1</v>
      </c>
      <c r="C103" s="122" t="s">
        <v>2169</v>
      </c>
      <c r="D103" s="122" t="s">
        <v>2168</v>
      </c>
      <c r="E103" s="122">
        <v>2</v>
      </c>
      <c r="F103" s="122">
        <v>39.6162867932848</v>
      </c>
      <c r="G103" s="122">
        <v>38.696827216924099</v>
      </c>
      <c r="H103" s="122">
        <v>42.4037211890751</v>
      </c>
      <c r="I103" s="122">
        <v>40.327711230510097</v>
      </c>
      <c r="J103" s="122">
        <v>42.353332103903199</v>
      </c>
      <c r="K103" s="122">
        <v>39.826142851396099</v>
      </c>
      <c r="L103" s="122">
        <v>40.6362404094846</v>
      </c>
      <c r="M103" s="122">
        <v>40.294069023004504</v>
      </c>
      <c r="N103" s="122">
        <v>44.789410622101997</v>
      </c>
      <c r="O103" s="122">
        <v>43.046773933905399</v>
      </c>
      <c r="P103" s="122">
        <v>44.422684385799101</v>
      </c>
      <c r="Q103" s="122">
        <v>44.4060776376094</v>
      </c>
      <c r="R103" s="122">
        <v>42.970221339096398</v>
      </c>
      <c r="S103" s="122">
        <v>44.1522173029865</v>
      </c>
      <c r="T103" s="122">
        <v>44.6706053040783</v>
      </c>
      <c r="U103" s="122">
        <v>43.872995935608003</v>
      </c>
      <c r="V103" s="122">
        <v>43.508131942600997</v>
      </c>
      <c r="W103" s="122">
        <v>44.002024022220702</v>
      </c>
      <c r="X103" s="122">
        <v>44.485963358467501</v>
      </c>
      <c r="Y103" s="122">
        <v>42.389626233635802</v>
      </c>
      <c r="Z103" s="122">
        <v>43.307166392339496</v>
      </c>
      <c r="AA103" s="122">
        <v>41.566061789610004</v>
      </c>
      <c r="AB103" s="122">
        <v>43.879690677353601</v>
      </c>
      <c r="AC103" s="122">
        <v>46.747168136961498</v>
      </c>
      <c r="AD103" s="122">
        <v>43.705672960967298</v>
      </c>
      <c r="AE103" s="122">
        <v>43.846073846919502</v>
      </c>
      <c r="AF103" s="122">
        <v>40.740176598698497</v>
      </c>
      <c r="AG103" s="122">
        <v>40.911654461799401</v>
      </c>
      <c r="AH103" s="122">
        <v>40.710920140897102</v>
      </c>
      <c r="AI103" s="122">
        <v>36.478256782067199</v>
      </c>
      <c r="AJ103" s="122">
        <v>35.241131342504097</v>
      </c>
      <c r="AK103" s="122">
        <v>34.0864527230531</v>
      </c>
      <c r="AL103" s="122">
        <v>0</v>
      </c>
    </row>
    <row r="104" spans="1:38" hidden="1" x14ac:dyDescent="0.25">
      <c r="A104" s="122" t="s">
        <v>1998</v>
      </c>
      <c r="B104" s="122">
        <v>1</v>
      </c>
      <c r="C104" s="122" t="s">
        <v>2170</v>
      </c>
      <c r="D104" s="122" t="s">
        <v>2120</v>
      </c>
      <c r="E104" s="122">
        <v>3</v>
      </c>
      <c r="F104" s="122">
        <v>14.6262532238192</v>
      </c>
      <c r="G104" s="122">
        <v>16.301648599049798</v>
      </c>
      <c r="H104" s="122">
        <v>17.575400238026401</v>
      </c>
      <c r="I104" s="122">
        <v>17.2213057839001</v>
      </c>
      <c r="J104" s="122">
        <v>16.729584512746602</v>
      </c>
      <c r="K104" s="122">
        <v>20.1633835081388</v>
      </c>
      <c r="L104" s="122">
        <v>21.1829571651183</v>
      </c>
      <c r="M104" s="122">
        <v>19.711137734699101</v>
      </c>
      <c r="N104" s="122">
        <v>20.3025311052793</v>
      </c>
      <c r="O104" s="122">
        <v>19.3637374870417</v>
      </c>
      <c r="P104" s="122">
        <v>19.635827963351101</v>
      </c>
      <c r="Q104" s="122">
        <v>20.1178887083997</v>
      </c>
      <c r="R104" s="122">
        <v>20.247127308102801</v>
      </c>
      <c r="S104" s="122">
        <v>20.1750343101967</v>
      </c>
      <c r="T104" s="122">
        <v>19.3112370139267</v>
      </c>
      <c r="U104" s="122">
        <v>20.725810155529501</v>
      </c>
      <c r="V104" s="122">
        <v>18.407660797473302</v>
      </c>
      <c r="W104" s="122">
        <v>18.4501421943617</v>
      </c>
      <c r="X104" s="122">
        <v>16.547125259744401</v>
      </c>
      <c r="Y104" s="122">
        <v>17.019564952430699</v>
      </c>
      <c r="Z104" s="122">
        <v>16.409039738450499</v>
      </c>
      <c r="AA104" s="122">
        <v>16.621581698025601</v>
      </c>
      <c r="AB104" s="122">
        <v>16.939779549133</v>
      </c>
      <c r="AC104" s="122">
        <v>16.956322192422299</v>
      </c>
      <c r="AD104" s="122">
        <v>16.547233440848402</v>
      </c>
      <c r="AE104" s="122">
        <v>16.482482628882199</v>
      </c>
      <c r="AF104" s="122">
        <v>16.3328598471725</v>
      </c>
      <c r="AG104" s="122">
        <v>16.367575448266901</v>
      </c>
      <c r="AH104" s="122">
        <v>16.978368389768299</v>
      </c>
      <c r="AI104" s="122">
        <v>16.737350493104699</v>
      </c>
      <c r="AJ104" s="122">
        <v>18.1554770604791</v>
      </c>
      <c r="AK104" s="122">
        <v>18.762760360068999</v>
      </c>
      <c r="AL104" s="122">
        <v>0</v>
      </c>
    </row>
    <row r="105" spans="1:38" hidden="1" x14ac:dyDescent="0.25">
      <c r="A105" s="122" t="s">
        <v>1998</v>
      </c>
      <c r="B105" s="122">
        <v>1</v>
      </c>
      <c r="C105" s="122" t="s">
        <v>2170</v>
      </c>
      <c r="D105" s="122" t="s">
        <v>2121</v>
      </c>
      <c r="E105" s="122">
        <v>3</v>
      </c>
      <c r="F105" s="122">
        <v>15.7756601502011</v>
      </c>
      <c r="G105" s="122">
        <v>16.253152437937601</v>
      </c>
      <c r="H105" s="122">
        <v>18.736792598146899</v>
      </c>
      <c r="I105" s="122">
        <v>17.6966902752586</v>
      </c>
      <c r="J105" s="122">
        <v>18.4899122369156</v>
      </c>
      <c r="K105" s="122">
        <v>19.141456946321998</v>
      </c>
      <c r="L105" s="122">
        <v>19.819778206963999</v>
      </c>
      <c r="M105" s="122">
        <v>19.5850712567979</v>
      </c>
      <c r="N105" s="122">
        <v>18.805994021050999</v>
      </c>
      <c r="O105" s="122">
        <v>18.590358495064201</v>
      </c>
      <c r="P105" s="122">
        <v>18.381770715418799</v>
      </c>
      <c r="Q105" s="122">
        <v>16.3004020440716</v>
      </c>
      <c r="R105" s="122">
        <v>16.388969313076799</v>
      </c>
      <c r="S105" s="122">
        <v>17.305496929646399</v>
      </c>
      <c r="T105" s="122">
        <v>17.663873369287298</v>
      </c>
      <c r="U105" s="122">
        <v>16.654720653282101</v>
      </c>
      <c r="V105" s="122">
        <v>16.6302326957553</v>
      </c>
      <c r="W105" s="122">
        <v>16.068396044506901</v>
      </c>
      <c r="X105" s="122">
        <v>15.689750393312099</v>
      </c>
      <c r="Y105" s="122">
        <v>13.7824940212687</v>
      </c>
      <c r="Z105" s="122">
        <v>14.2998124931036</v>
      </c>
      <c r="AA105" s="122">
        <v>14.747797274931701</v>
      </c>
      <c r="AB105" s="122">
        <v>15.981323969295801</v>
      </c>
      <c r="AC105" s="122">
        <v>16.526157547291302</v>
      </c>
      <c r="AD105" s="122">
        <v>16.803503103555101</v>
      </c>
      <c r="AE105" s="122">
        <v>16.366531100635299</v>
      </c>
      <c r="AF105" s="122">
        <v>15.9663804114948</v>
      </c>
      <c r="AG105" s="122">
        <v>15.6397372797298</v>
      </c>
      <c r="AH105" s="122">
        <v>16.868575497956101</v>
      </c>
      <c r="AI105" s="122">
        <v>16.250266928951699</v>
      </c>
      <c r="AJ105" s="122">
        <v>15.308753913701199</v>
      </c>
      <c r="AK105" s="122">
        <v>16.671047395815801</v>
      </c>
      <c r="AL105" s="122">
        <v>0</v>
      </c>
    </row>
    <row r="106" spans="1:38" hidden="1" x14ac:dyDescent="0.25">
      <c r="A106" s="122" t="s">
        <v>1998</v>
      </c>
      <c r="B106" s="122">
        <v>1</v>
      </c>
      <c r="C106" s="122" t="s">
        <v>2170</v>
      </c>
      <c r="D106" s="122" t="s">
        <v>2122</v>
      </c>
      <c r="E106" s="122">
        <v>3</v>
      </c>
      <c r="F106" s="122">
        <v>8.1334814683253001</v>
      </c>
      <c r="G106" s="122">
        <v>7.0829382594031003</v>
      </c>
      <c r="H106" s="122">
        <v>8.4280259741159007</v>
      </c>
      <c r="I106" s="122">
        <v>8.6267774401514998</v>
      </c>
      <c r="J106" s="122">
        <v>9.3881251344496004</v>
      </c>
      <c r="K106" s="122">
        <v>10.3715720266843</v>
      </c>
      <c r="L106" s="122">
        <v>10.0010049394064</v>
      </c>
      <c r="M106" s="122">
        <v>10.3185315410134</v>
      </c>
      <c r="N106" s="122">
        <v>10.2455312570477</v>
      </c>
      <c r="O106" s="122">
        <v>9.4390664827758997</v>
      </c>
      <c r="P106" s="122">
        <v>9.7227847822134006</v>
      </c>
      <c r="Q106" s="122">
        <v>9.9909011999603994</v>
      </c>
      <c r="R106" s="122">
        <v>9.6543804235443993</v>
      </c>
      <c r="S106" s="122">
        <v>9.854556254337</v>
      </c>
      <c r="T106" s="122">
        <v>9.5855926006507008</v>
      </c>
      <c r="U106" s="122">
        <v>9.6613510719126001</v>
      </c>
      <c r="V106" s="122">
        <v>10.2150658829955</v>
      </c>
      <c r="W106" s="122">
        <v>9.8119314509161004</v>
      </c>
      <c r="X106" s="122">
        <v>9.8513767663365002</v>
      </c>
      <c r="Y106" s="122">
        <v>7.9463660592655003</v>
      </c>
      <c r="Z106" s="122">
        <v>8.9664732851682007</v>
      </c>
      <c r="AA106" s="122">
        <v>8.8522953989245003</v>
      </c>
      <c r="AB106" s="122">
        <v>8.2042781718929003</v>
      </c>
      <c r="AC106" s="122">
        <v>9.0285086460276993</v>
      </c>
      <c r="AD106" s="122">
        <v>8.5414925601576996</v>
      </c>
      <c r="AE106" s="122">
        <v>7.7384876894000003</v>
      </c>
      <c r="AF106" s="122">
        <v>7.4103789960682001</v>
      </c>
      <c r="AG106" s="122">
        <v>7.4586698789429997</v>
      </c>
      <c r="AH106" s="122">
        <v>7.9108376046671003</v>
      </c>
      <c r="AI106" s="122">
        <v>7.8863590802400996</v>
      </c>
      <c r="AJ106" s="122">
        <v>7.6448747424052996</v>
      </c>
      <c r="AK106" s="122">
        <v>7.3661785999017999</v>
      </c>
      <c r="AL106" s="122">
        <v>0</v>
      </c>
    </row>
    <row r="107" spans="1:38" hidden="1" x14ac:dyDescent="0.25">
      <c r="A107" s="122" t="s">
        <v>1998</v>
      </c>
      <c r="B107" s="122">
        <v>1</v>
      </c>
      <c r="C107" s="122" t="s">
        <v>2170</v>
      </c>
      <c r="D107" s="122" t="s">
        <v>2123</v>
      </c>
      <c r="E107" s="122">
        <v>3</v>
      </c>
      <c r="F107" s="122">
        <v>3.7394022539831999</v>
      </c>
      <c r="G107" s="122">
        <v>3.8424652497391998</v>
      </c>
      <c r="H107" s="122">
        <v>3.6689205803400999</v>
      </c>
      <c r="I107" s="122">
        <v>3.6584992275656001</v>
      </c>
      <c r="J107" s="122">
        <v>4.0378280153687003</v>
      </c>
      <c r="K107" s="122">
        <v>4.3888353076889999</v>
      </c>
      <c r="L107" s="122">
        <v>4.5316776104218004</v>
      </c>
      <c r="M107" s="122">
        <v>4.6103644292338002</v>
      </c>
      <c r="N107" s="122">
        <v>4.4337728046992</v>
      </c>
      <c r="O107" s="122">
        <v>4.3403695170203003</v>
      </c>
      <c r="P107" s="122">
        <v>4.3938374520862</v>
      </c>
      <c r="Q107" s="122">
        <v>4.6842735770340003</v>
      </c>
      <c r="R107" s="122">
        <v>4.1603892867171997</v>
      </c>
      <c r="S107" s="122">
        <v>3.9705721662507001</v>
      </c>
      <c r="T107" s="122">
        <v>4.6181294799568002</v>
      </c>
      <c r="U107" s="122">
        <v>5.0682269074836999</v>
      </c>
      <c r="V107" s="122">
        <v>5.5058569422175001</v>
      </c>
      <c r="W107" s="122">
        <v>5.3247065382962004</v>
      </c>
      <c r="X107" s="122">
        <v>5.5653196161349001</v>
      </c>
      <c r="Y107" s="122">
        <v>4.6078540532731003</v>
      </c>
      <c r="Z107" s="122">
        <v>4.8183170311295997</v>
      </c>
      <c r="AA107" s="122">
        <v>5.1252176251770996</v>
      </c>
      <c r="AB107" s="122">
        <v>4.7853896597523997</v>
      </c>
      <c r="AC107" s="122">
        <v>4.6453217982214996</v>
      </c>
      <c r="AD107" s="122">
        <v>4.1374650010759</v>
      </c>
      <c r="AE107" s="122">
        <v>4.0578769767739002</v>
      </c>
      <c r="AF107" s="122">
        <v>4.0067085434227003</v>
      </c>
      <c r="AG107" s="122">
        <v>4.1189209302738998</v>
      </c>
      <c r="AH107" s="122">
        <v>3.9035552216944001</v>
      </c>
      <c r="AI107" s="122">
        <v>4.0975545717145003</v>
      </c>
      <c r="AJ107" s="122">
        <v>4.0813147958713003</v>
      </c>
      <c r="AK107" s="122">
        <v>3.6825008157027002</v>
      </c>
      <c r="AL107" s="122">
        <v>0</v>
      </c>
    </row>
    <row r="108" spans="1:38" x14ac:dyDescent="0.25">
      <c r="A108" s="122" t="s">
        <v>1998</v>
      </c>
      <c r="B108" s="122">
        <v>1</v>
      </c>
      <c r="C108" s="122" t="s">
        <v>2170</v>
      </c>
      <c r="D108" s="122" t="s">
        <v>2124</v>
      </c>
      <c r="E108" s="122">
        <v>3</v>
      </c>
      <c r="F108" s="122">
        <v>67.425614409325107</v>
      </c>
      <c r="G108" s="122">
        <v>70.294086105822998</v>
      </c>
      <c r="H108" s="122">
        <v>68.6508291155682</v>
      </c>
      <c r="I108" s="122">
        <v>66.544242986526996</v>
      </c>
      <c r="J108" s="122">
        <v>66.441099801397201</v>
      </c>
      <c r="K108" s="122">
        <v>66.211887193593199</v>
      </c>
      <c r="L108" s="122">
        <v>69.606686805917704</v>
      </c>
      <c r="M108" s="122">
        <v>74.208413333880799</v>
      </c>
      <c r="N108" s="122">
        <v>72.266839924211595</v>
      </c>
      <c r="O108" s="122">
        <v>68.730345869490606</v>
      </c>
      <c r="P108" s="122">
        <v>69.692151880748</v>
      </c>
      <c r="Q108" s="122">
        <v>71.473411300202599</v>
      </c>
      <c r="R108" s="122">
        <v>72.950583722120399</v>
      </c>
      <c r="S108" s="122">
        <v>73.713311129943406</v>
      </c>
      <c r="T108" s="122">
        <v>78.3283055544739</v>
      </c>
      <c r="U108" s="122">
        <v>76.435134371036099</v>
      </c>
      <c r="V108" s="122">
        <v>76.795796076175293</v>
      </c>
      <c r="W108" s="122">
        <v>75.128041024368699</v>
      </c>
      <c r="X108" s="122">
        <v>70.909568399848993</v>
      </c>
      <c r="Y108" s="122">
        <v>66.618292866315301</v>
      </c>
      <c r="Z108" s="122">
        <v>69.578522195416696</v>
      </c>
      <c r="AA108" s="122">
        <v>69.268964882098103</v>
      </c>
      <c r="AB108" s="122">
        <v>69.515596050627906</v>
      </c>
      <c r="AC108" s="122">
        <v>74.215661894525695</v>
      </c>
      <c r="AD108" s="122">
        <v>70.695453075572303</v>
      </c>
      <c r="AE108" s="122">
        <v>70.191555749269298</v>
      </c>
      <c r="AF108" s="122">
        <v>70.760350738851699</v>
      </c>
      <c r="AG108" s="122">
        <v>70.262187477348405</v>
      </c>
      <c r="AH108" s="122">
        <v>70.023384844067294</v>
      </c>
      <c r="AI108" s="122">
        <v>69.7420965392879</v>
      </c>
      <c r="AJ108" s="122">
        <v>63.231349414542102</v>
      </c>
      <c r="AK108" s="122">
        <v>61.543583150211603</v>
      </c>
      <c r="AL108" s="122">
        <v>0</v>
      </c>
    </row>
    <row r="109" spans="1:38" hidden="1" x14ac:dyDescent="0.25">
      <c r="A109" s="122" t="s">
        <v>1998</v>
      </c>
      <c r="B109" s="122">
        <v>1</v>
      </c>
      <c r="C109" s="122" t="s">
        <v>2170</v>
      </c>
      <c r="D109" s="122" t="s">
        <v>474</v>
      </c>
      <c r="E109" s="122">
        <v>3</v>
      </c>
      <c r="F109" s="122">
        <v>6.6875360546672002</v>
      </c>
      <c r="G109" s="122">
        <v>7.8237257271388003</v>
      </c>
      <c r="H109" s="122">
        <v>7.8427519803330998</v>
      </c>
      <c r="I109" s="122">
        <v>8.4492904009418996</v>
      </c>
      <c r="J109" s="122">
        <v>7.9518208160931003</v>
      </c>
      <c r="K109" s="122">
        <v>7.9072678217948997</v>
      </c>
      <c r="L109" s="122">
        <v>8.1232504597608006</v>
      </c>
      <c r="M109" s="122">
        <v>8.3460184451791992</v>
      </c>
      <c r="N109" s="122">
        <v>8.9437567366246</v>
      </c>
      <c r="O109" s="122">
        <v>8.6900842702488994</v>
      </c>
      <c r="P109" s="122">
        <v>9.2329415389069993</v>
      </c>
      <c r="Q109" s="122">
        <v>12.780728079048901</v>
      </c>
      <c r="R109" s="122">
        <v>12.279814487629601</v>
      </c>
      <c r="S109" s="122">
        <v>11.776483955856801</v>
      </c>
      <c r="T109" s="122">
        <v>12.162361806621</v>
      </c>
      <c r="U109" s="122">
        <v>13.4710058381522</v>
      </c>
      <c r="V109" s="122">
        <v>13.5577035258555</v>
      </c>
      <c r="W109" s="122">
        <v>13.4678959048395</v>
      </c>
      <c r="X109" s="122">
        <v>13.810202203366901</v>
      </c>
      <c r="Y109" s="122">
        <v>13.772026193638199</v>
      </c>
      <c r="Z109" s="122">
        <v>14.827499324164901</v>
      </c>
      <c r="AA109" s="122">
        <v>13.3463010066795</v>
      </c>
      <c r="AB109" s="122">
        <v>13.3253379045687</v>
      </c>
      <c r="AC109" s="122">
        <v>13.5079877691963</v>
      </c>
      <c r="AD109" s="122">
        <v>13.898886517748799</v>
      </c>
      <c r="AE109" s="122">
        <v>14.1992869364569</v>
      </c>
      <c r="AF109" s="122">
        <v>12.056004653934499</v>
      </c>
      <c r="AG109" s="122">
        <v>12.4238591168903</v>
      </c>
      <c r="AH109" s="122">
        <v>12.8678930049199</v>
      </c>
      <c r="AI109" s="122">
        <v>13.093134643510201</v>
      </c>
      <c r="AJ109" s="122">
        <v>12.7362881072935</v>
      </c>
      <c r="AK109" s="122">
        <v>12.683935570664501</v>
      </c>
      <c r="AL109" s="122">
        <v>0</v>
      </c>
    </row>
    <row r="110" spans="1:38" hidden="1" x14ac:dyDescent="0.25">
      <c r="A110" s="122" t="s">
        <v>1998</v>
      </c>
      <c r="B110" s="122">
        <v>1</v>
      </c>
      <c r="C110" s="122" t="s">
        <v>2170</v>
      </c>
      <c r="D110" s="122" t="s">
        <v>2125</v>
      </c>
      <c r="E110" s="122">
        <v>3</v>
      </c>
      <c r="F110" s="122">
        <v>2.6387370270492001</v>
      </c>
      <c r="G110" s="122">
        <v>2.8412608733606</v>
      </c>
      <c r="H110" s="122">
        <v>2.9794217880717002</v>
      </c>
      <c r="I110" s="122">
        <v>3.0418571851057998</v>
      </c>
      <c r="J110" s="122">
        <v>2.6478714297576</v>
      </c>
      <c r="K110" s="122">
        <v>2.4734814388186002</v>
      </c>
      <c r="L110" s="122">
        <v>2.5396203803551001</v>
      </c>
      <c r="M110" s="122">
        <v>2.3875929338124</v>
      </c>
      <c r="N110" s="122">
        <v>2.1701935060809001</v>
      </c>
      <c r="O110" s="122">
        <v>2.1837456815334</v>
      </c>
      <c r="P110" s="122">
        <v>2.3857995610943998</v>
      </c>
      <c r="Q110" s="122">
        <v>2.2850418700589001</v>
      </c>
      <c r="R110" s="122">
        <v>2.2622515111025998</v>
      </c>
      <c r="S110" s="122">
        <v>2.6740873003949002</v>
      </c>
      <c r="T110" s="122">
        <v>2.4336132900784002</v>
      </c>
      <c r="U110" s="122">
        <v>2.4968582970814999</v>
      </c>
      <c r="V110" s="122">
        <v>2.5216848198220001</v>
      </c>
      <c r="W110" s="122">
        <v>2.2440554343378998</v>
      </c>
      <c r="X110" s="122">
        <v>1.9343475930502001</v>
      </c>
      <c r="Y110" s="122">
        <v>2.0809459653554998</v>
      </c>
      <c r="Z110" s="122">
        <v>2.0303110374580999</v>
      </c>
      <c r="AA110" s="122">
        <v>2.0835835938035001</v>
      </c>
      <c r="AB110" s="122">
        <v>1.9744351593167999</v>
      </c>
      <c r="AC110" s="122">
        <v>2.2835305527660998</v>
      </c>
      <c r="AD110" s="122">
        <v>1.9292854606348999</v>
      </c>
      <c r="AE110" s="122">
        <v>1.7651991682948001</v>
      </c>
      <c r="AF110" s="122">
        <v>1.6660374581823001</v>
      </c>
      <c r="AG110" s="122">
        <v>1.6808890910733001</v>
      </c>
      <c r="AH110" s="122">
        <v>1.6677429855664001</v>
      </c>
      <c r="AI110" s="122">
        <v>1.6651265126099</v>
      </c>
      <c r="AJ110" s="122">
        <v>1.6098904645976</v>
      </c>
      <c r="AK110" s="122">
        <v>1.5151504330673</v>
      </c>
      <c r="AL110" s="122">
        <v>0</v>
      </c>
    </row>
    <row r="111" spans="1:38" hidden="1" x14ac:dyDescent="0.25">
      <c r="A111" s="122" t="s">
        <v>1998</v>
      </c>
      <c r="B111" s="122">
        <v>1</v>
      </c>
      <c r="C111" s="122" t="s">
        <v>2170</v>
      </c>
      <c r="D111" s="122" t="s">
        <v>2126</v>
      </c>
      <c r="E111" s="122">
        <v>3</v>
      </c>
      <c r="F111" s="122">
        <v>4.7593464644000001E-2</v>
      </c>
      <c r="G111" s="122">
        <v>4.3009874905099998E-2</v>
      </c>
      <c r="H111" s="122">
        <v>3.5049081497500002E-2</v>
      </c>
      <c r="I111" s="122">
        <v>2.5305241067200002E-2</v>
      </c>
      <c r="J111" s="122">
        <v>3.8866055577900002E-2</v>
      </c>
      <c r="K111" s="122">
        <v>3.6547847872699997E-2</v>
      </c>
      <c r="L111" s="122">
        <v>3.0063893762499998E-2</v>
      </c>
      <c r="M111" s="122">
        <v>3.6305601909100003E-2</v>
      </c>
      <c r="N111" s="122">
        <v>2.1749339742499998E-2</v>
      </c>
      <c r="O111" s="122">
        <v>5.71788759259E-2</v>
      </c>
      <c r="P111" s="122">
        <v>2.7139605927200001E-2</v>
      </c>
      <c r="Q111" s="122">
        <v>7.44813815125E-2</v>
      </c>
      <c r="R111" s="122">
        <v>7.8860337254099994E-2</v>
      </c>
      <c r="S111" s="122">
        <v>0.1244134404708</v>
      </c>
      <c r="T111" s="122">
        <v>9.5596089321699995E-2</v>
      </c>
      <c r="U111" s="122">
        <v>9.6057678301600002E-2</v>
      </c>
      <c r="V111" s="122">
        <v>0.1181965577287</v>
      </c>
      <c r="W111" s="122">
        <v>7.6172250962199997E-2</v>
      </c>
      <c r="X111" s="122">
        <v>8.3244182149000007E-2</v>
      </c>
      <c r="Y111" s="122">
        <v>7.2028867099200006E-2</v>
      </c>
      <c r="Z111" s="122">
        <v>2.8552085427099999E-2</v>
      </c>
      <c r="AA111" s="122">
        <v>3.2004168205899998E-2</v>
      </c>
      <c r="AB111" s="122">
        <v>2.9730324327499998E-2</v>
      </c>
      <c r="AC111" s="122">
        <v>3.5003188896699997E-2</v>
      </c>
      <c r="AD111" s="122">
        <v>2.32590912253E-2</v>
      </c>
      <c r="AE111" s="122">
        <v>2.30426771792E-2</v>
      </c>
      <c r="AF111" s="122">
        <v>2.80136228496E-2</v>
      </c>
      <c r="AG111" s="122">
        <v>1.8431385268099999E-2</v>
      </c>
      <c r="AH111" s="122">
        <v>1.6249365231300002E-2</v>
      </c>
      <c r="AI111" s="122">
        <v>1.8668984892200001E-2</v>
      </c>
      <c r="AJ111" s="122">
        <v>1.9910542293800002E-2</v>
      </c>
      <c r="AK111" s="122">
        <v>1.71687533261E-2</v>
      </c>
      <c r="AL111" s="122">
        <v>0</v>
      </c>
    </row>
    <row r="112" spans="1:38" hidden="1" x14ac:dyDescent="0.25">
      <c r="A112" s="122" t="s">
        <v>1998</v>
      </c>
      <c r="B112" s="122">
        <v>1</v>
      </c>
      <c r="C112" s="122" t="s">
        <v>2170</v>
      </c>
      <c r="D112" s="122" t="s">
        <v>2127</v>
      </c>
      <c r="E112" s="122">
        <v>3</v>
      </c>
      <c r="F112" s="122">
        <v>3.9062539305719</v>
      </c>
      <c r="G112" s="122">
        <v>3.0244891180148001</v>
      </c>
      <c r="H112" s="122">
        <v>3.9711524948774</v>
      </c>
      <c r="I112" s="122">
        <v>4.2502765455437999</v>
      </c>
      <c r="J112" s="122">
        <v>4.3190491624772003</v>
      </c>
      <c r="K112" s="122">
        <v>4.2812250705652</v>
      </c>
      <c r="L112" s="122">
        <v>4.2146912335311004</v>
      </c>
      <c r="M112" s="122">
        <v>4.2905614292456002</v>
      </c>
      <c r="N112" s="122">
        <v>3.8538331414894</v>
      </c>
      <c r="O112" s="122">
        <v>4.0487617824784001</v>
      </c>
      <c r="P112" s="122">
        <v>4.0507080865009</v>
      </c>
      <c r="Q112" s="122">
        <v>3.8949408339431999</v>
      </c>
      <c r="R112" s="122">
        <v>3.5290057328608002</v>
      </c>
      <c r="S112" s="122">
        <v>3.4269475715772999</v>
      </c>
      <c r="T112" s="122">
        <v>3.3862265588588998</v>
      </c>
      <c r="U112" s="122">
        <v>3.6596620327427001</v>
      </c>
      <c r="V112" s="122">
        <v>3.4603154387471999</v>
      </c>
      <c r="W112" s="122">
        <v>3.4095502921723999</v>
      </c>
      <c r="X112" s="122">
        <v>3.1852604232349999</v>
      </c>
      <c r="Y112" s="122">
        <v>1.4165983138560001</v>
      </c>
      <c r="Z112" s="122">
        <v>1.4004479922696</v>
      </c>
      <c r="AA112" s="122">
        <v>3.3315861186369999</v>
      </c>
      <c r="AB112" s="122">
        <v>3.5589916350709001</v>
      </c>
      <c r="AC112" s="122">
        <v>3.7076750345775999</v>
      </c>
      <c r="AD112" s="122">
        <v>3.5651036168197998</v>
      </c>
      <c r="AE112" s="122">
        <v>3.7346235727154999</v>
      </c>
      <c r="AF112" s="122">
        <v>3.9121231702533001</v>
      </c>
      <c r="AG112" s="122">
        <v>3.6083135508644002</v>
      </c>
      <c r="AH112" s="122">
        <v>3.5664152003165999</v>
      </c>
      <c r="AI112" s="122">
        <v>3.8123669103440001</v>
      </c>
      <c r="AJ112" s="122">
        <v>3.7834702800578999</v>
      </c>
      <c r="AK112" s="122">
        <v>3.6809246804143001</v>
      </c>
      <c r="AL112" s="122">
        <v>0</v>
      </c>
    </row>
    <row r="113" spans="1:38" hidden="1" x14ac:dyDescent="0.25">
      <c r="A113" s="122" t="s">
        <v>1998</v>
      </c>
      <c r="B113" s="122">
        <v>1</v>
      </c>
      <c r="C113" s="122" t="s">
        <v>2170</v>
      </c>
      <c r="D113" s="122" t="s">
        <v>2128</v>
      </c>
      <c r="E113" s="122">
        <v>3</v>
      </c>
      <c r="F113" s="122">
        <v>11.426537264490101</v>
      </c>
      <c r="G113" s="122">
        <v>10.9124786375165</v>
      </c>
      <c r="H113" s="122">
        <v>12.1557154293504</v>
      </c>
      <c r="I113" s="122">
        <v>13.385103429065101</v>
      </c>
      <c r="J113" s="122">
        <v>14.288353979157201</v>
      </c>
      <c r="K113" s="122">
        <v>15.4354873660845</v>
      </c>
      <c r="L113" s="122">
        <v>15.258675075345799</v>
      </c>
      <c r="M113" s="122">
        <v>14.3205510899879</v>
      </c>
      <c r="N113" s="122">
        <v>14.6327853561142</v>
      </c>
      <c r="O113" s="122">
        <v>14.1888455200388</v>
      </c>
      <c r="P113" s="122">
        <v>13.619087713708501</v>
      </c>
      <c r="Q113" s="122">
        <v>13.2043643633848</v>
      </c>
      <c r="R113" s="122">
        <v>11.990546142240399</v>
      </c>
      <c r="S113" s="122">
        <v>12.941789994915</v>
      </c>
      <c r="T113" s="122">
        <v>12.263130269347601</v>
      </c>
      <c r="U113" s="122">
        <v>12.8657692371645</v>
      </c>
      <c r="V113" s="122">
        <v>13.745548271442701</v>
      </c>
      <c r="W113" s="122">
        <v>13.250671112388201</v>
      </c>
      <c r="X113" s="122">
        <v>12.9530489460253</v>
      </c>
      <c r="Y113" s="122">
        <v>11.603015739926899</v>
      </c>
      <c r="Z113" s="122">
        <v>11.9513594119044</v>
      </c>
      <c r="AA113" s="122">
        <v>10.3586176443394</v>
      </c>
      <c r="AB113" s="122">
        <v>10.3815066783297</v>
      </c>
      <c r="AC113" s="122">
        <v>11.2698098392246</v>
      </c>
      <c r="AD113" s="122">
        <v>10.103758649035701</v>
      </c>
      <c r="AE113" s="122">
        <v>11.150618494297801</v>
      </c>
      <c r="AF113" s="122">
        <v>10.972117620925101</v>
      </c>
      <c r="AG113" s="122">
        <v>11.1393567009221</v>
      </c>
      <c r="AH113" s="122">
        <v>10.7913965685104</v>
      </c>
      <c r="AI113" s="122">
        <v>11.1933851653134</v>
      </c>
      <c r="AJ113" s="122">
        <v>10.507053548960901</v>
      </c>
      <c r="AK113" s="122">
        <v>11.060164776949</v>
      </c>
      <c r="AL113" s="122">
        <v>0</v>
      </c>
    </row>
    <row r="114" spans="1:38" hidden="1" x14ac:dyDescent="0.25">
      <c r="A114" s="122" t="s">
        <v>1998</v>
      </c>
      <c r="B114" s="122">
        <v>1</v>
      </c>
      <c r="C114" s="122" t="s">
        <v>2170</v>
      </c>
      <c r="D114" s="122" t="s">
        <v>2129</v>
      </c>
      <c r="E114" s="122">
        <v>3</v>
      </c>
      <c r="F114" s="122">
        <v>17.186075789510699</v>
      </c>
      <c r="G114" s="122">
        <v>16.924859100401701</v>
      </c>
      <c r="H114" s="122">
        <v>16.707906877946002</v>
      </c>
      <c r="I114" s="122">
        <v>16.2820531243507</v>
      </c>
      <c r="J114" s="122">
        <v>16.964174049393101</v>
      </c>
      <c r="K114" s="122">
        <v>17.979745716917499</v>
      </c>
      <c r="L114" s="122">
        <v>18.498362257322398</v>
      </c>
      <c r="M114" s="122">
        <v>17.805744233805601</v>
      </c>
      <c r="N114" s="122">
        <v>16.6809431917351</v>
      </c>
      <c r="O114" s="122">
        <v>16.048376993579101</v>
      </c>
      <c r="P114" s="122">
        <v>17.3148528118511</v>
      </c>
      <c r="Q114" s="122">
        <v>17.003858720209902</v>
      </c>
      <c r="R114" s="122">
        <v>16.679087503402702</v>
      </c>
      <c r="S114" s="122">
        <v>17.927666001643001</v>
      </c>
      <c r="T114" s="122">
        <v>18.2070760308901</v>
      </c>
      <c r="U114" s="122">
        <v>18.593411539013498</v>
      </c>
      <c r="V114" s="122">
        <v>18.338768701662801</v>
      </c>
      <c r="W114" s="122">
        <v>16.4419041377</v>
      </c>
      <c r="X114" s="122">
        <v>15.0526526745964</v>
      </c>
      <c r="Y114" s="122">
        <v>13.4790381316605</v>
      </c>
      <c r="Z114" s="122">
        <v>14.0737509929416</v>
      </c>
      <c r="AA114" s="122">
        <v>13.3713811751623</v>
      </c>
      <c r="AB114" s="122">
        <v>12.4573814610102</v>
      </c>
      <c r="AC114" s="122">
        <v>12.9397427758904</v>
      </c>
      <c r="AD114" s="122">
        <v>12.5996615545506</v>
      </c>
      <c r="AE114" s="122">
        <v>11.451257372136601</v>
      </c>
      <c r="AF114" s="122">
        <v>11.2135885901448</v>
      </c>
      <c r="AG114" s="122">
        <v>10.8356071324929</v>
      </c>
      <c r="AH114" s="122">
        <v>11.1676494260107</v>
      </c>
      <c r="AI114" s="122">
        <v>10.742891252636801</v>
      </c>
      <c r="AJ114" s="122">
        <v>10.2260402041851</v>
      </c>
      <c r="AK114" s="122">
        <v>10.7536941134797</v>
      </c>
      <c r="AL114" s="122">
        <v>0</v>
      </c>
    </row>
    <row r="115" spans="1:38" hidden="1" x14ac:dyDescent="0.25">
      <c r="A115" s="122" t="s">
        <v>1998</v>
      </c>
      <c r="B115" s="122">
        <v>1</v>
      </c>
      <c r="C115" s="122" t="s">
        <v>2170</v>
      </c>
      <c r="D115" s="122" t="s">
        <v>2130</v>
      </c>
      <c r="E115" s="122">
        <v>3</v>
      </c>
      <c r="F115" s="122">
        <v>2.0958749704598998</v>
      </c>
      <c r="G115" s="122">
        <v>1.9941932447627</v>
      </c>
      <c r="H115" s="122">
        <v>1.9514750080723</v>
      </c>
      <c r="I115" s="122">
        <v>1.8551177919463</v>
      </c>
      <c r="J115" s="122">
        <v>1.9627858600557999</v>
      </c>
      <c r="K115" s="122">
        <v>2.0943837031524999</v>
      </c>
      <c r="L115" s="122">
        <v>2.1900739140496999</v>
      </c>
      <c r="M115" s="122">
        <v>2.1204711512993999</v>
      </c>
      <c r="N115" s="122">
        <v>1.6713186628922001</v>
      </c>
      <c r="O115" s="122">
        <v>1.4309996830086</v>
      </c>
      <c r="P115" s="122">
        <v>1.4502687109656001</v>
      </c>
      <c r="Q115" s="122">
        <v>1.4404403960058001</v>
      </c>
      <c r="R115" s="122">
        <v>1.4463014578904001</v>
      </c>
      <c r="S115" s="122">
        <v>1.5756252358505001</v>
      </c>
      <c r="T115" s="122">
        <v>1.5548231176030001</v>
      </c>
      <c r="U115" s="122">
        <v>1.8373766247904999</v>
      </c>
      <c r="V115" s="122">
        <v>1.9256409264542</v>
      </c>
      <c r="W115" s="122">
        <v>1.8346127361808999</v>
      </c>
      <c r="X115" s="122">
        <v>1.6922455633229001</v>
      </c>
      <c r="Y115" s="122">
        <v>1.5534432592403999</v>
      </c>
      <c r="Z115" s="122">
        <v>1.4048299079982001</v>
      </c>
      <c r="AA115" s="122">
        <v>1.4967293610134</v>
      </c>
      <c r="AB115" s="122">
        <v>1.3367058830642</v>
      </c>
      <c r="AC115" s="122">
        <v>1.3413457210388999</v>
      </c>
      <c r="AD115" s="122">
        <v>1.2382897195681</v>
      </c>
      <c r="AE115" s="122">
        <v>1.2664260314668001</v>
      </c>
      <c r="AF115" s="122">
        <v>1.1797106247138001</v>
      </c>
      <c r="AG115" s="122">
        <v>1.2411322640863001</v>
      </c>
      <c r="AH115" s="122">
        <v>0.95366569199420004</v>
      </c>
      <c r="AI115" s="122">
        <v>1.0339276125868999</v>
      </c>
      <c r="AJ115" s="122">
        <v>0.79844710712559996</v>
      </c>
      <c r="AK115" s="122">
        <v>0.72385462441290005</v>
      </c>
      <c r="AL115" s="122">
        <v>0</v>
      </c>
    </row>
    <row r="116" spans="1:38" hidden="1" x14ac:dyDescent="0.25">
      <c r="A116" s="122" t="s">
        <v>1998</v>
      </c>
      <c r="B116" s="122">
        <v>1</v>
      </c>
      <c r="C116" s="122" t="s">
        <v>2170</v>
      </c>
      <c r="D116" s="122" t="s">
        <v>2131</v>
      </c>
      <c r="E116" s="122">
        <v>3</v>
      </c>
      <c r="F116" s="122">
        <v>10.359699697467599</v>
      </c>
      <c r="G116" s="122">
        <v>11.559362752831101</v>
      </c>
      <c r="H116" s="122">
        <v>11.1221174756721</v>
      </c>
      <c r="I116" s="122">
        <v>10.987269034161001</v>
      </c>
      <c r="J116" s="122">
        <v>11.6459558846142</v>
      </c>
      <c r="K116" s="122">
        <v>12.155216083763801</v>
      </c>
      <c r="L116" s="122">
        <v>12.948437129178499</v>
      </c>
      <c r="M116" s="122">
        <v>12.4407827947509</v>
      </c>
      <c r="N116" s="122">
        <v>12.1716958827935</v>
      </c>
      <c r="O116" s="122">
        <v>12.393378317443901</v>
      </c>
      <c r="P116" s="122">
        <v>12.6291595229159</v>
      </c>
      <c r="Q116" s="122">
        <v>12.648623207609001</v>
      </c>
      <c r="R116" s="122">
        <v>12.227433260083799</v>
      </c>
      <c r="S116" s="122">
        <v>11.892788776998801</v>
      </c>
      <c r="T116" s="122">
        <v>12.3166488208812</v>
      </c>
      <c r="U116" s="122">
        <v>12.575356023800101</v>
      </c>
      <c r="V116" s="122">
        <v>13.3594856259375</v>
      </c>
      <c r="W116" s="122">
        <v>15.0844908980886</v>
      </c>
      <c r="X116" s="122">
        <v>15.7386415070163</v>
      </c>
      <c r="Y116" s="122">
        <v>15.3856246711632</v>
      </c>
      <c r="Z116" s="122">
        <v>17.0214450162504</v>
      </c>
      <c r="AA116" s="122">
        <v>17.354411637037199</v>
      </c>
      <c r="AB116" s="122">
        <v>16.340376325272</v>
      </c>
      <c r="AC116" s="122">
        <v>17.5898094431505</v>
      </c>
      <c r="AD116" s="122">
        <v>16.675456669704801</v>
      </c>
      <c r="AE116" s="122">
        <v>16.598963456325802</v>
      </c>
      <c r="AF116" s="122">
        <v>16.3122537213982</v>
      </c>
      <c r="AG116" s="122">
        <v>16.781828094186299</v>
      </c>
      <c r="AH116" s="122">
        <v>17.083244848524</v>
      </c>
      <c r="AI116" s="122">
        <v>17.2380443546392</v>
      </c>
      <c r="AJ116" s="122">
        <v>15.6400526756423</v>
      </c>
      <c r="AK116" s="122">
        <v>14.900747600789799</v>
      </c>
      <c r="AL116" s="122">
        <v>0</v>
      </c>
    </row>
    <row r="117" spans="1:38" hidden="1" x14ac:dyDescent="0.25">
      <c r="A117" s="122" t="s">
        <v>1998</v>
      </c>
      <c r="B117" s="122">
        <v>1</v>
      </c>
      <c r="C117" s="122" t="s">
        <v>2170</v>
      </c>
      <c r="D117" s="122" t="s">
        <v>2132</v>
      </c>
      <c r="E117" s="122">
        <v>3</v>
      </c>
      <c r="F117" s="122">
        <v>3.3264189853774999</v>
      </c>
      <c r="G117" s="122">
        <v>3.9840164668248002</v>
      </c>
      <c r="H117" s="122">
        <v>3.1728335135532002</v>
      </c>
      <c r="I117" s="122">
        <v>3.2809236140463001</v>
      </c>
      <c r="J117" s="122">
        <v>3.3432030681578002</v>
      </c>
      <c r="K117" s="122">
        <v>3.6271395170874001</v>
      </c>
      <c r="L117" s="122">
        <v>3.5292030660638001</v>
      </c>
      <c r="M117" s="122">
        <v>3.4363010006482999</v>
      </c>
      <c r="N117" s="122">
        <v>3.5210969900441</v>
      </c>
      <c r="O117" s="122">
        <v>3.4191647484612</v>
      </c>
      <c r="P117" s="122">
        <v>4.0115079730941998</v>
      </c>
      <c r="Q117" s="122">
        <v>3.8919342418952998</v>
      </c>
      <c r="R117" s="122">
        <v>3.6521465771253001</v>
      </c>
      <c r="S117" s="122">
        <v>3.4419132685506</v>
      </c>
      <c r="T117" s="122">
        <v>3.9045473467226999</v>
      </c>
      <c r="U117" s="122">
        <v>4.0581171415114001</v>
      </c>
      <c r="V117" s="122">
        <v>3.7817307825205</v>
      </c>
      <c r="W117" s="122">
        <v>3.8348918450285998</v>
      </c>
      <c r="X117" s="122">
        <v>3.6009509414481</v>
      </c>
      <c r="Y117" s="122">
        <v>3.5496458348804998</v>
      </c>
      <c r="Z117" s="122">
        <v>3.6396234978252999</v>
      </c>
      <c r="AA117" s="122">
        <v>3.6868379924980998</v>
      </c>
      <c r="AB117" s="122">
        <v>3.3232584584792999</v>
      </c>
      <c r="AC117" s="122">
        <v>3.6594635347079998</v>
      </c>
      <c r="AD117" s="122">
        <v>3.4664787130754</v>
      </c>
      <c r="AE117" s="122">
        <v>3.2359961119374998</v>
      </c>
      <c r="AF117" s="122">
        <v>3.1636648997545</v>
      </c>
      <c r="AG117" s="122">
        <v>3.1233794924052001</v>
      </c>
      <c r="AH117" s="122">
        <v>3.1965941045654001</v>
      </c>
      <c r="AI117" s="122">
        <v>3.1687160539388</v>
      </c>
      <c r="AJ117" s="122">
        <v>3.2678728383576998</v>
      </c>
      <c r="AK117" s="122">
        <v>3.1262348545260998</v>
      </c>
      <c r="AL117" s="122">
        <v>0</v>
      </c>
    </row>
    <row r="118" spans="1:38" hidden="1" x14ac:dyDescent="0.25">
      <c r="A118" s="122" t="s">
        <v>1998</v>
      </c>
      <c r="B118" s="122">
        <v>1</v>
      </c>
      <c r="C118" s="122" t="s">
        <v>2170</v>
      </c>
      <c r="D118" s="122" t="s">
        <v>2133</v>
      </c>
      <c r="E118" s="122">
        <v>3</v>
      </c>
      <c r="F118" s="122">
        <v>34.464812423451797</v>
      </c>
      <c r="G118" s="122">
        <v>35.200644724074998</v>
      </c>
      <c r="H118" s="122">
        <v>34.4935111757935</v>
      </c>
      <c r="I118" s="122">
        <v>34.9237698139003</v>
      </c>
      <c r="J118" s="122">
        <v>35.870988005683799</v>
      </c>
      <c r="K118" s="122">
        <v>35.428662684859603</v>
      </c>
      <c r="L118" s="122">
        <v>36.279827193660601</v>
      </c>
      <c r="M118" s="122">
        <v>36.490849358332603</v>
      </c>
      <c r="N118" s="122">
        <v>35.683945735237401</v>
      </c>
      <c r="O118" s="122">
        <v>33.6278647220091</v>
      </c>
      <c r="P118" s="122">
        <v>33.486986916699301</v>
      </c>
      <c r="Q118" s="122">
        <v>32.2193547501994</v>
      </c>
      <c r="R118" s="122">
        <v>32.135136524528299</v>
      </c>
      <c r="S118" s="122">
        <v>31.830614925481399</v>
      </c>
      <c r="T118" s="122">
        <v>32.335258842610102</v>
      </c>
      <c r="U118" s="122">
        <v>33.218058054433698</v>
      </c>
      <c r="V118" s="122">
        <v>33.594377647152399</v>
      </c>
      <c r="W118" s="122">
        <v>33.330663044185698</v>
      </c>
      <c r="X118" s="122">
        <v>32.108288618210999</v>
      </c>
      <c r="Y118" s="122">
        <v>27.693819232138299</v>
      </c>
      <c r="Z118" s="122">
        <v>32.770795122015201</v>
      </c>
      <c r="AA118" s="122">
        <v>32.709243176377797</v>
      </c>
      <c r="AB118" s="122">
        <v>32.0788296122345</v>
      </c>
      <c r="AC118" s="122">
        <v>33.779865312363903</v>
      </c>
      <c r="AD118" s="122">
        <v>32.848098290544101</v>
      </c>
      <c r="AE118" s="122">
        <v>30.3341003580401</v>
      </c>
      <c r="AF118" s="122">
        <v>29.760274598848799</v>
      </c>
      <c r="AG118" s="122">
        <v>29.7802512809895</v>
      </c>
      <c r="AH118" s="122">
        <v>29.991119877884302</v>
      </c>
      <c r="AI118" s="122">
        <v>30.3587990682597</v>
      </c>
      <c r="AJ118" s="122">
        <v>29.828136283882099</v>
      </c>
      <c r="AK118" s="122">
        <v>28.0031625918351</v>
      </c>
      <c r="AL118" s="122">
        <v>0</v>
      </c>
    </row>
    <row r="119" spans="1:38" hidden="1" x14ac:dyDescent="0.25">
      <c r="A119" s="122" t="s">
        <v>1998</v>
      </c>
      <c r="B119" s="122">
        <v>1</v>
      </c>
      <c r="C119" s="122" t="s">
        <v>2170</v>
      </c>
      <c r="D119" s="122" t="s">
        <v>2134</v>
      </c>
      <c r="E119" s="122">
        <v>3</v>
      </c>
      <c r="F119" s="122">
        <v>28.4971728925258</v>
      </c>
      <c r="G119" s="122">
        <v>26.991803349227101</v>
      </c>
      <c r="H119" s="122">
        <v>28.660139037770001</v>
      </c>
      <c r="I119" s="122">
        <v>29.106770034118</v>
      </c>
      <c r="J119" s="122">
        <v>29.359206500008</v>
      </c>
      <c r="K119" s="122">
        <v>28.650060286257499</v>
      </c>
      <c r="L119" s="122">
        <v>29.966707115610902</v>
      </c>
      <c r="M119" s="122">
        <v>30.216156577786101</v>
      </c>
      <c r="N119" s="122">
        <v>30.187984736586099</v>
      </c>
      <c r="O119" s="122">
        <v>30.043058465626999</v>
      </c>
      <c r="P119" s="122">
        <v>29.6156953456954</v>
      </c>
      <c r="Q119" s="122">
        <v>32.179301477172402</v>
      </c>
      <c r="R119" s="122">
        <v>31.8996847520622</v>
      </c>
      <c r="S119" s="122">
        <v>32.926682585412898</v>
      </c>
      <c r="T119" s="122">
        <v>34.024083815029897</v>
      </c>
      <c r="U119" s="122">
        <v>33.757197695856398</v>
      </c>
      <c r="V119" s="122">
        <v>34.872494612893398</v>
      </c>
      <c r="W119" s="122">
        <v>36.281735051157902</v>
      </c>
      <c r="X119" s="122">
        <v>34.779025318486802</v>
      </c>
      <c r="Y119" s="122">
        <v>32.313222104699598</v>
      </c>
      <c r="Z119" s="122">
        <v>32.425791858150802</v>
      </c>
      <c r="AA119" s="122">
        <v>29.934458939768799</v>
      </c>
      <c r="AB119" s="122">
        <v>26.513012041563599</v>
      </c>
      <c r="AC119" s="122">
        <v>28.818146888890801</v>
      </c>
      <c r="AD119" s="122">
        <v>28.481379678743799</v>
      </c>
      <c r="AE119" s="122">
        <v>28.3965180703544</v>
      </c>
      <c r="AF119" s="122">
        <v>30.0876421393653</v>
      </c>
      <c r="AG119" s="122">
        <v>30.023010507894</v>
      </c>
      <c r="AH119" s="122">
        <v>32.413976265917597</v>
      </c>
      <c r="AI119" s="122">
        <v>33.540926510472502</v>
      </c>
      <c r="AJ119" s="122">
        <v>30.070363799985699</v>
      </c>
      <c r="AK119" s="122">
        <v>30.820389061653898</v>
      </c>
      <c r="AL119" s="122">
        <v>0</v>
      </c>
    </row>
    <row r="120" spans="1:38" hidden="1" x14ac:dyDescent="0.25">
      <c r="A120" s="122" t="s">
        <v>1998</v>
      </c>
      <c r="B120" s="122">
        <v>1</v>
      </c>
      <c r="C120" s="122" t="s">
        <v>2170</v>
      </c>
      <c r="D120" s="122" t="s">
        <v>2135</v>
      </c>
      <c r="E120" s="122">
        <v>3</v>
      </c>
      <c r="F120" s="122">
        <v>13.2875636222649</v>
      </c>
      <c r="G120" s="122">
        <v>13.484712836194801</v>
      </c>
      <c r="H120" s="122">
        <v>13.597949929772801</v>
      </c>
      <c r="I120" s="122">
        <v>14.312832082693401</v>
      </c>
      <c r="J120" s="122">
        <v>16.217058649644699</v>
      </c>
      <c r="K120" s="122">
        <v>13.3522883073598</v>
      </c>
      <c r="L120" s="122">
        <v>12.7448788896046</v>
      </c>
      <c r="M120" s="122">
        <v>13.073217779741199</v>
      </c>
      <c r="N120" s="122">
        <v>11.565135557673401</v>
      </c>
      <c r="O120" s="122">
        <v>10.332622561705399</v>
      </c>
      <c r="P120" s="122">
        <v>11.1849175013179</v>
      </c>
      <c r="Q120" s="122">
        <v>10.652118664798699</v>
      </c>
      <c r="R120" s="122">
        <v>11.336556168168601</v>
      </c>
      <c r="S120" s="122">
        <v>11.934498342319801</v>
      </c>
      <c r="T120" s="122">
        <v>11.774497387725299</v>
      </c>
      <c r="U120" s="122">
        <v>11.3468708164162</v>
      </c>
      <c r="V120" s="122">
        <v>13.014699911317701</v>
      </c>
      <c r="W120" s="122">
        <v>13.3882761847858</v>
      </c>
      <c r="X120" s="122">
        <v>12.051085959686199</v>
      </c>
      <c r="Y120" s="122">
        <v>11.115157208223399</v>
      </c>
      <c r="Z120" s="122">
        <v>10.816692038899999</v>
      </c>
      <c r="AA120" s="122">
        <v>10.5973004407017</v>
      </c>
      <c r="AB120" s="122">
        <v>10.7099092681829</v>
      </c>
      <c r="AC120" s="122">
        <v>10.6648059882836</v>
      </c>
      <c r="AD120" s="122">
        <v>10.422035112569301</v>
      </c>
      <c r="AE120" s="122">
        <v>10.972530483410299</v>
      </c>
      <c r="AF120" s="122">
        <v>11.066058238252401</v>
      </c>
      <c r="AG120" s="122">
        <v>11.246219956215301</v>
      </c>
      <c r="AH120" s="122">
        <v>11.6873280897257</v>
      </c>
      <c r="AI120" s="122">
        <v>11.296841027131601</v>
      </c>
      <c r="AJ120" s="122">
        <v>11.4581708405347</v>
      </c>
      <c r="AK120" s="122">
        <v>10.960669951709599</v>
      </c>
      <c r="AL120" s="122">
        <v>0</v>
      </c>
    </row>
    <row r="121" spans="1:38" hidden="1" x14ac:dyDescent="0.25">
      <c r="A121" s="122" t="s">
        <v>1998</v>
      </c>
      <c r="B121" s="122">
        <v>1</v>
      </c>
      <c r="C121" s="122" t="s">
        <v>2170</v>
      </c>
      <c r="D121" s="122" t="s">
        <v>2136</v>
      </c>
      <c r="E121" s="122">
        <v>3</v>
      </c>
      <c r="F121" s="122">
        <v>15.213472871224401</v>
      </c>
      <c r="G121" s="122">
        <v>14.3438554706877</v>
      </c>
      <c r="H121" s="122">
        <v>14.173536199200299</v>
      </c>
      <c r="I121" s="122">
        <v>15.4314529089853</v>
      </c>
      <c r="J121" s="122">
        <v>15.081718391828399</v>
      </c>
      <c r="K121" s="122">
        <v>16.332384144850899</v>
      </c>
      <c r="L121" s="122">
        <v>16.700884499356501</v>
      </c>
      <c r="M121" s="122">
        <v>15.0989999286443</v>
      </c>
      <c r="N121" s="122">
        <v>14.613838901032301</v>
      </c>
      <c r="O121" s="122">
        <v>13.9263743850283</v>
      </c>
      <c r="P121" s="122">
        <v>14.2028958208394</v>
      </c>
      <c r="Q121" s="122">
        <v>17.546191572801401</v>
      </c>
      <c r="R121" s="122">
        <v>17.226238983240101</v>
      </c>
      <c r="S121" s="122">
        <v>16.963890306382901</v>
      </c>
      <c r="T121" s="122">
        <v>18.9071655052491</v>
      </c>
      <c r="U121" s="122">
        <v>18.866487334699201</v>
      </c>
      <c r="V121" s="122">
        <v>20.450623911047501</v>
      </c>
      <c r="W121" s="122">
        <v>18.763678898622</v>
      </c>
      <c r="X121" s="122">
        <v>17.7896512116669</v>
      </c>
      <c r="Y121" s="122">
        <v>17.193242979319301</v>
      </c>
      <c r="Z121" s="122">
        <v>16.602201526224899</v>
      </c>
      <c r="AA121" s="122">
        <v>16.5681556880748</v>
      </c>
      <c r="AB121" s="122">
        <v>16.332267113585701</v>
      </c>
      <c r="AC121" s="122">
        <v>15.3709230100923</v>
      </c>
      <c r="AD121" s="122">
        <v>14.586473213424201</v>
      </c>
      <c r="AE121" s="122">
        <v>15.2667759556833</v>
      </c>
      <c r="AF121" s="122">
        <v>14.8618075254775</v>
      </c>
      <c r="AG121" s="122">
        <v>13.9739048046818</v>
      </c>
      <c r="AH121" s="122">
        <v>14.3153278265137</v>
      </c>
      <c r="AI121" s="122">
        <v>14.4553099566351</v>
      </c>
      <c r="AJ121" s="122">
        <v>12.9578975623714</v>
      </c>
      <c r="AK121" s="122">
        <v>13.5950158414261</v>
      </c>
      <c r="AL121" s="122">
        <v>0</v>
      </c>
    </row>
    <row r="122" spans="1:38" hidden="1" x14ac:dyDescent="0.25">
      <c r="A122" s="122" t="s">
        <v>1998</v>
      </c>
      <c r="B122" s="122">
        <v>1</v>
      </c>
      <c r="C122" s="122" t="s">
        <v>2170</v>
      </c>
      <c r="D122" s="122" t="s">
        <v>2137</v>
      </c>
      <c r="E122" s="122">
        <v>3</v>
      </c>
      <c r="F122" s="122">
        <v>78.765914710532101</v>
      </c>
      <c r="G122" s="122">
        <v>74.671257385118096</v>
      </c>
      <c r="H122" s="122">
        <v>78.429257623082094</v>
      </c>
      <c r="I122" s="122">
        <v>80.901920175647305</v>
      </c>
      <c r="J122" s="122">
        <v>80.478841356757897</v>
      </c>
      <c r="K122" s="122">
        <v>81.802226907986693</v>
      </c>
      <c r="L122" s="122">
        <v>85.877072729464601</v>
      </c>
      <c r="M122" s="122">
        <v>91.340116554517607</v>
      </c>
      <c r="N122" s="122">
        <v>77.715071763019296</v>
      </c>
      <c r="O122" s="122">
        <v>74.123605847537405</v>
      </c>
      <c r="P122" s="122">
        <v>82.266021162710004</v>
      </c>
      <c r="Q122" s="122">
        <v>74.573453557017402</v>
      </c>
      <c r="R122" s="122">
        <v>75.386592850252597</v>
      </c>
      <c r="S122" s="122">
        <v>73.886809317244598</v>
      </c>
      <c r="T122" s="122">
        <v>75.883604456060496</v>
      </c>
      <c r="U122" s="122">
        <v>73.419773793069695</v>
      </c>
      <c r="V122" s="122">
        <v>81.966309213745205</v>
      </c>
      <c r="W122" s="122">
        <v>83.851910845008902</v>
      </c>
      <c r="X122" s="122">
        <v>75.227217220431996</v>
      </c>
      <c r="Y122" s="122">
        <v>73.870698422963898</v>
      </c>
      <c r="Z122" s="122">
        <v>84.571116066437796</v>
      </c>
      <c r="AA122" s="122">
        <v>86.666766112092603</v>
      </c>
      <c r="AB122" s="122">
        <v>88.761902468207097</v>
      </c>
      <c r="AC122" s="122">
        <v>85.6301042465808</v>
      </c>
      <c r="AD122" s="122">
        <v>82.923852851104897</v>
      </c>
      <c r="AE122" s="122">
        <v>80.778036033088895</v>
      </c>
      <c r="AF122" s="122">
        <v>84.419204870658604</v>
      </c>
      <c r="AG122" s="122">
        <v>83.615392820353307</v>
      </c>
      <c r="AH122" s="122">
        <v>86.466416155558505</v>
      </c>
      <c r="AI122" s="122">
        <v>86.941450538934902</v>
      </c>
      <c r="AJ122" s="122">
        <v>78.1371927800962</v>
      </c>
      <c r="AK122" s="122">
        <v>74.089417577413201</v>
      </c>
      <c r="AL122" s="122">
        <v>0</v>
      </c>
    </row>
    <row r="123" spans="1:38" hidden="1" x14ac:dyDescent="0.25">
      <c r="A123" s="122" t="s">
        <v>1998</v>
      </c>
      <c r="B123" s="122">
        <v>1</v>
      </c>
      <c r="C123" s="122" t="s">
        <v>2170</v>
      </c>
      <c r="D123" s="122" t="s">
        <v>2138</v>
      </c>
      <c r="E123" s="122">
        <v>3</v>
      </c>
      <c r="F123" s="122">
        <v>5.0934607430982997</v>
      </c>
      <c r="G123" s="122">
        <v>4.6349800437674</v>
      </c>
      <c r="H123" s="122">
        <v>6.2551619421966</v>
      </c>
      <c r="I123" s="122">
        <v>6.4219827731155998</v>
      </c>
      <c r="J123" s="122">
        <v>5.5469663064301002</v>
      </c>
      <c r="K123" s="122">
        <v>4.9240445723060997</v>
      </c>
      <c r="L123" s="122">
        <v>4.8651227808932997</v>
      </c>
      <c r="M123" s="122">
        <v>4.9039281966181001</v>
      </c>
      <c r="N123" s="122">
        <v>4.6924748576606996</v>
      </c>
      <c r="O123" s="122">
        <v>5.3622491447018001</v>
      </c>
      <c r="P123" s="122">
        <v>5.2970388959015002</v>
      </c>
      <c r="Q123" s="122">
        <v>6.5088187027227997</v>
      </c>
      <c r="R123" s="122">
        <v>6.4335670197354</v>
      </c>
      <c r="S123" s="122">
        <v>4.2533401975586997</v>
      </c>
      <c r="T123" s="122">
        <v>4.1698088313825998</v>
      </c>
      <c r="U123" s="122">
        <v>4.5183735573934003</v>
      </c>
      <c r="V123" s="122">
        <v>4.5277598451495997</v>
      </c>
      <c r="W123" s="122">
        <v>4.4406553433238001</v>
      </c>
      <c r="X123" s="122">
        <v>4.1075255234487003</v>
      </c>
      <c r="Y123" s="122">
        <v>3.3787987256177998</v>
      </c>
      <c r="Z123" s="122">
        <v>3.8294925728850999</v>
      </c>
      <c r="AA123" s="122">
        <v>3.9908685766229</v>
      </c>
      <c r="AB123" s="122">
        <v>3.4021007628305</v>
      </c>
      <c r="AC123" s="122">
        <v>3.7525660282654001</v>
      </c>
      <c r="AD123" s="122">
        <v>3.1905631693655998</v>
      </c>
      <c r="AE123" s="122">
        <v>3.2463841241598002</v>
      </c>
      <c r="AF123" s="122">
        <v>3.0956315569744999</v>
      </c>
      <c r="AG123" s="122">
        <v>3.1922008230632999</v>
      </c>
      <c r="AH123" s="122">
        <v>3.1256200124419999</v>
      </c>
      <c r="AI123" s="122">
        <v>3.2219728284767002</v>
      </c>
      <c r="AJ123" s="122">
        <v>3.0063573537099999</v>
      </c>
      <c r="AK123" s="122">
        <v>3.0955451186180998</v>
      </c>
      <c r="AL123" s="122">
        <v>0</v>
      </c>
    </row>
    <row r="124" spans="1:38" hidden="1" x14ac:dyDescent="0.25">
      <c r="A124" s="122" t="s">
        <v>1998</v>
      </c>
      <c r="B124" s="122">
        <v>1</v>
      </c>
      <c r="C124" s="122" t="s">
        <v>2170</v>
      </c>
      <c r="D124" s="122" t="s">
        <v>2139</v>
      </c>
      <c r="E124" s="122">
        <v>3</v>
      </c>
      <c r="F124" s="122">
        <v>7.6600445016882999</v>
      </c>
      <c r="G124" s="122">
        <v>6.6896727378994001</v>
      </c>
      <c r="H124" s="122">
        <v>6.2653745803863998</v>
      </c>
      <c r="I124" s="122">
        <v>6.2819923364113004</v>
      </c>
      <c r="J124" s="122">
        <v>6.3835220809272002</v>
      </c>
      <c r="K124" s="122">
        <v>6.1682009577530001</v>
      </c>
      <c r="L124" s="122">
        <v>6.6404986684190002</v>
      </c>
      <c r="M124" s="122">
        <v>6.8961497723300997</v>
      </c>
      <c r="N124" s="122">
        <v>6.3089691108019998</v>
      </c>
      <c r="O124" s="122">
        <v>6.0194766272039004</v>
      </c>
      <c r="P124" s="122">
        <v>5.9172537841426003</v>
      </c>
      <c r="Q124" s="122">
        <v>7.6172632597023</v>
      </c>
      <c r="R124" s="122">
        <v>7.4019304376489998</v>
      </c>
      <c r="S124" s="122">
        <v>7.1871385272225998</v>
      </c>
      <c r="T124" s="122">
        <v>8.0296570875640008</v>
      </c>
      <c r="U124" s="122">
        <v>7.8984226550140999</v>
      </c>
      <c r="V124" s="122">
        <v>6.1695823557134997</v>
      </c>
      <c r="W124" s="122">
        <v>5.7304082682609998</v>
      </c>
      <c r="X124" s="122">
        <v>5.5031817734758004</v>
      </c>
      <c r="Y124" s="122">
        <v>4.7108594250972997</v>
      </c>
      <c r="Z124" s="122">
        <v>4.4794397953666998</v>
      </c>
      <c r="AA124" s="122">
        <v>3.6256800410932999</v>
      </c>
      <c r="AB124" s="122">
        <v>3.8357432706494001</v>
      </c>
      <c r="AC124" s="122">
        <v>3.2705063800857999</v>
      </c>
      <c r="AD124" s="122">
        <v>3.0751116920475998</v>
      </c>
      <c r="AE124" s="122">
        <v>2.9228891520758</v>
      </c>
      <c r="AF124" s="122">
        <v>2.6110117613214001</v>
      </c>
      <c r="AG124" s="122">
        <v>2.5731335657928001</v>
      </c>
      <c r="AH124" s="122">
        <v>2.5403922206977998</v>
      </c>
      <c r="AI124" s="122">
        <v>2.5923631576315</v>
      </c>
      <c r="AJ124" s="122">
        <v>2.3101215705018001</v>
      </c>
      <c r="AK124" s="122">
        <v>2.4062638000417</v>
      </c>
      <c r="AL124" s="122">
        <v>0</v>
      </c>
    </row>
    <row r="125" spans="1:38" hidden="1" x14ac:dyDescent="0.25">
      <c r="A125" s="122" t="s">
        <v>1998</v>
      </c>
      <c r="B125" s="122">
        <v>1</v>
      </c>
      <c r="C125" s="122" t="s">
        <v>2170</v>
      </c>
      <c r="D125" s="122" t="s">
        <v>2140</v>
      </c>
      <c r="E125" s="122">
        <v>3</v>
      </c>
      <c r="F125" s="122">
        <v>3.1994305698761001</v>
      </c>
      <c r="G125" s="122">
        <v>3.6525720466572</v>
      </c>
      <c r="H125" s="122">
        <v>5.0143195497487998</v>
      </c>
      <c r="I125" s="122">
        <v>4.7627700341526999</v>
      </c>
      <c r="J125" s="122">
        <v>5.9272749937488003</v>
      </c>
      <c r="K125" s="122">
        <v>4.5303024260763998</v>
      </c>
      <c r="L125" s="122">
        <v>4.6128896366520999</v>
      </c>
      <c r="M125" s="122">
        <v>3.9673554763005998</v>
      </c>
      <c r="N125" s="122">
        <v>3.1319451960452001</v>
      </c>
      <c r="O125" s="122">
        <v>2.8665218422333001</v>
      </c>
      <c r="P125" s="122">
        <v>3.9177231594097002</v>
      </c>
      <c r="Q125" s="122">
        <v>3.2003153315073001</v>
      </c>
      <c r="R125" s="122">
        <v>3.6774855143419001</v>
      </c>
      <c r="S125" s="122">
        <v>2.3051863939184001</v>
      </c>
      <c r="T125" s="122">
        <v>3.2728272031771999</v>
      </c>
      <c r="U125" s="122">
        <v>3.0928502769207</v>
      </c>
      <c r="V125" s="122">
        <v>3.3384870673478999</v>
      </c>
      <c r="W125" s="122">
        <v>3.2199060210354</v>
      </c>
      <c r="X125" s="122">
        <v>3.0670940802461</v>
      </c>
      <c r="Y125" s="122">
        <v>2.4908374427740001</v>
      </c>
      <c r="Z125" s="122">
        <v>2.4916190614792999</v>
      </c>
      <c r="AA125" s="122">
        <v>2.5971853266142002</v>
      </c>
      <c r="AB125" s="122">
        <v>2.2263237756060001</v>
      </c>
      <c r="AC125" s="122">
        <v>2.3069003240987001</v>
      </c>
      <c r="AD125" s="122">
        <v>1.7321676836594999</v>
      </c>
      <c r="AE125" s="122">
        <v>1.5785073650724999</v>
      </c>
      <c r="AF125" s="122">
        <v>1.3812737936404</v>
      </c>
      <c r="AG125" s="122">
        <v>1.3170006153478999</v>
      </c>
      <c r="AH125" s="122">
        <v>1.4227068735813</v>
      </c>
      <c r="AI125" s="122">
        <v>1.5739277132298</v>
      </c>
      <c r="AJ125" s="122">
        <v>1.60128778231</v>
      </c>
      <c r="AK125" s="122">
        <v>1.4983494586102999</v>
      </c>
      <c r="AL125" s="122">
        <v>0</v>
      </c>
    </row>
    <row r="126" spans="1:38" hidden="1" x14ac:dyDescent="0.25">
      <c r="A126" s="122" t="s">
        <v>1998</v>
      </c>
      <c r="B126" s="122">
        <v>1</v>
      </c>
      <c r="C126" s="122" t="s">
        <v>2170</v>
      </c>
      <c r="D126" s="122" t="s">
        <v>2141</v>
      </c>
      <c r="E126" s="122">
        <v>3</v>
      </c>
      <c r="F126" s="122">
        <v>27.7011956275526</v>
      </c>
      <c r="G126" s="122">
        <v>26.188974174481299</v>
      </c>
      <c r="H126" s="122">
        <v>27.4867306829894</v>
      </c>
      <c r="I126" s="122">
        <v>24.037893789623201</v>
      </c>
      <c r="J126" s="122">
        <v>23.002703234398599</v>
      </c>
      <c r="K126" s="122">
        <v>23.5166634487945</v>
      </c>
      <c r="L126" s="122">
        <v>23.785117035588001</v>
      </c>
      <c r="M126" s="122">
        <v>22.095185892031299</v>
      </c>
      <c r="N126" s="122">
        <v>19.951837150614701</v>
      </c>
      <c r="O126" s="122">
        <v>20.2713243912489</v>
      </c>
      <c r="P126" s="122">
        <v>20.8555783101224</v>
      </c>
      <c r="Q126" s="122">
        <v>20.2191170084219</v>
      </c>
      <c r="R126" s="122">
        <v>19.981578752962299</v>
      </c>
      <c r="S126" s="122">
        <v>19.817515944404899</v>
      </c>
      <c r="T126" s="122">
        <v>20.099437598539598</v>
      </c>
      <c r="U126" s="122">
        <v>19.963674184990801</v>
      </c>
      <c r="V126" s="122">
        <v>18.969098676498302</v>
      </c>
      <c r="W126" s="122">
        <v>17.319840306045698</v>
      </c>
      <c r="X126" s="122">
        <v>16.062949077881601</v>
      </c>
      <c r="Y126" s="122">
        <v>12.938045433148501</v>
      </c>
      <c r="Z126" s="122">
        <v>12.654205100104001</v>
      </c>
      <c r="AA126" s="122">
        <v>12.7244914890705</v>
      </c>
      <c r="AB126" s="122">
        <v>12.899932478292399</v>
      </c>
      <c r="AC126" s="122">
        <v>14.9024940016649</v>
      </c>
      <c r="AD126" s="122">
        <v>14.4570561550444</v>
      </c>
      <c r="AE126" s="122">
        <v>14.092448679195201</v>
      </c>
      <c r="AF126" s="122">
        <v>13.8368088700384</v>
      </c>
      <c r="AG126" s="122">
        <v>13.944879185141501</v>
      </c>
      <c r="AH126" s="122">
        <v>13.7221361944632</v>
      </c>
      <c r="AI126" s="122">
        <v>13.874362864486301</v>
      </c>
      <c r="AJ126" s="122">
        <v>12.145135325275101</v>
      </c>
      <c r="AK126" s="122">
        <v>12.2643831257306</v>
      </c>
      <c r="AL126" s="122">
        <v>0</v>
      </c>
    </row>
    <row r="127" spans="1:38" hidden="1" x14ac:dyDescent="0.25">
      <c r="A127" s="122" t="s">
        <v>1998</v>
      </c>
      <c r="B127" s="122">
        <v>1</v>
      </c>
      <c r="C127" s="122" t="s">
        <v>2170</v>
      </c>
      <c r="D127" s="122" t="s">
        <v>2142</v>
      </c>
      <c r="E127" s="122">
        <v>3</v>
      </c>
      <c r="F127" s="122">
        <v>12.0485885369824</v>
      </c>
      <c r="G127" s="122">
        <v>11.792523165048699</v>
      </c>
      <c r="H127" s="122">
        <v>12.438954044457301</v>
      </c>
      <c r="I127" s="122">
        <v>12.8962072004018</v>
      </c>
      <c r="J127" s="122">
        <v>13.053465209668801</v>
      </c>
      <c r="K127" s="122">
        <v>13.605620044726001</v>
      </c>
      <c r="L127" s="122">
        <v>15.1349171958084</v>
      </c>
      <c r="M127" s="122">
        <v>14.5805787658624</v>
      </c>
      <c r="N127" s="122">
        <v>14.751372050083001</v>
      </c>
      <c r="O127" s="122">
        <v>13.8283156392366</v>
      </c>
      <c r="P127" s="122">
        <v>14.42026836901</v>
      </c>
      <c r="Q127" s="122">
        <v>12.9374647729371</v>
      </c>
      <c r="R127" s="122">
        <v>12.891214847454201</v>
      </c>
      <c r="S127" s="122">
        <v>13.2687293247387</v>
      </c>
      <c r="T127" s="122">
        <v>13.631440824826599</v>
      </c>
      <c r="U127" s="122">
        <v>14.001117481323099</v>
      </c>
      <c r="V127" s="122">
        <v>14.2819265461016</v>
      </c>
      <c r="W127" s="122">
        <v>15.4223594829107</v>
      </c>
      <c r="X127" s="122">
        <v>16.377242139597701</v>
      </c>
      <c r="Y127" s="122">
        <v>14.800398139313801</v>
      </c>
      <c r="Z127" s="122">
        <v>14.7192398093433</v>
      </c>
      <c r="AA127" s="122">
        <v>14.655072132140999</v>
      </c>
      <c r="AB127" s="122">
        <v>13.5107351726747</v>
      </c>
      <c r="AC127" s="122">
        <v>14.568292469525</v>
      </c>
      <c r="AD127" s="122">
        <v>14.4275908517799</v>
      </c>
      <c r="AE127" s="122">
        <v>13.6437996009898</v>
      </c>
      <c r="AF127" s="122">
        <v>14.3868693233967</v>
      </c>
      <c r="AG127" s="122">
        <v>14.2930676330078</v>
      </c>
      <c r="AH127" s="122">
        <v>13.8904899843252</v>
      </c>
      <c r="AI127" s="122">
        <v>14.3911722784171</v>
      </c>
      <c r="AJ127" s="122">
        <v>13.091903515366299</v>
      </c>
      <c r="AK127" s="122">
        <v>13.198818124050099</v>
      </c>
      <c r="AL127" s="122">
        <v>0</v>
      </c>
    </row>
    <row r="128" spans="1:38" hidden="1" x14ac:dyDescent="0.25">
      <c r="A128" s="122" t="s">
        <v>1998</v>
      </c>
      <c r="B128" s="122">
        <v>1</v>
      </c>
      <c r="C128" s="122" t="s">
        <v>2170</v>
      </c>
      <c r="D128" s="122" t="s">
        <v>2143</v>
      </c>
      <c r="E128" s="122">
        <v>3</v>
      </c>
      <c r="F128" s="122">
        <v>8.6234381869307999</v>
      </c>
      <c r="G128" s="122">
        <v>8.4917906482451002</v>
      </c>
      <c r="H128" s="122">
        <v>8.5112052502151005</v>
      </c>
      <c r="I128" s="122">
        <v>8.9476273009246992</v>
      </c>
      <c r="J128" s="122">
        <v>9.1681975932651003</v>
      </c>
      <c r="K128" s="122">
        <v>9.4148465280426006</v>
      </c>
      <c r="L128" s="122">
        <v>9.5285755036107993</v>
      </c>
      <c r="M128" s="122">
        <v>9.7155373382313002</v>
      </c>
      <c r="N128" s="122">
        <v>9.5671169912859</v>
      </c>
      <c r="O128" s="122">
        <v>9.7918710921790009</v>
      </c>
      <c r="P128" s="122">
        <v>8.9240694338827993</v>
      </c>
      <c r="Q128" s="122">
        <v>10.45105823121</v>
      </c>
      <c r="R128" s="122">
        <v>10.4989133126067</v>
      </c>
      <c r="S128" s="122">
        <v>10.5310831415074</v>
      </c>
      <c r="T128" s="122">
        <v>12.106036730918699</v>
      </c>
      <c r="U128" s="122">
        <v>12.021621818264</v>
      </c>
      <c r="V128" s="122">
        <v>12.926183025007999</v>
      </c>
      <c r="W128" s="122">
        <v>12.188585109922199</v>
      </c>
      <c r="X128" s="122">
        <v>10.784698058398799</v>
      </c>
      <c r="Y128" s="122">
        <v>9.4636965134574993</v>
      </c>
      <c r="Z128" s="122">
        <v>9.6081045874958999</v>
      </c>
      <c r="AA128" s="122">
        <v>8.0609375866344006</v>
      </c>
      <c r="AB128" s="122">
        <v>8.7842827468679001</v>
      </c>
      <c r="AC128" s="122">
        <v>8.5779076649650001</v>
      </c>
      <c r="AD128" s="122">
        <v>8.7580447937247001</v>
      </c>
      <c r="AE128" s="122">
        <v>9.1076007825981993</v>
      </c>
      <c r="AF128" s="122">
        <v>7.3805896599</v>
      </c>
      <c r="AG128" s="122">
        <v>7.2562048346932002</v>
      </c>
      <c r="AH128" s="122">
        <v>7.9227316214724999</v>
      </c>
      <c r="AI128" s="122">
        <v>7.9514065548934001</v>
      </c>
      <c r="AJ128" s="122">
        <v>7.6627146442063001</v>
      </c>
      <c r="AK128" s="122">
        <v>7.6803253067683004</v>
      </c>
      <c r="AL128" s="122">
        <v>0</v>
      </c>
    </row>
    <row r="129" spans="1:38" hidden="1" x14ac:dyDescent="0.25">
      <c r="A129" s="122" t="s">
        <v>1998</v>
      </c>
      <c r="B129" s="122">
        <v>1</v>
      </c>
      <c r="C129" s="122" t="s">
        <v>2170</v>
      </c>
      <c r="D129" s="122" t="s">
        <v>2144</v>
      </c>
      <c r="E129" s="122">
        <v>3</v>
      </c>
      <c r="F129" s="122">
        <v>10.698782998357199</v>
      </c>
      <c r="G129" s="122">
        <v>10.118370836106999</v>
      </c>
      <c r="H129" s="122">
        <v>10.179091934123599</v>
      </c>
      <c r="I129" s="122">
        <v>9.6240441610404996</v>
      </c>
      <c r="J129" s="122">
        <v>8.8082164080338998</v>
      </c>
      <c r="K129" s="122">
        <v>8.7087094240969005</v>
      </c>
      <c r="L129" s="122">
        <v>8.8906553918662006</v>
      </c>
      <c r="M129" s="122">
        <v>9.1560943672518</v>
      </c>
      <c r="N129" s="122">
        <v>8.0333201693273999</v>
      </c>
      <c r="O129" s="122">
        <v>10.1516381202687</v>
      </c>
      <c r="P129" s="122">
        <v>9.9602884279820998</v>
      </c>
      <c r="Q129" s="122">
        <v>9.9311744773124992</v>
      </c>
      <c r="R129" s="122">
        <v>9.9645072369202996</v>
      </c>
      <c r="S129" s="122">
        <v>9.6922536337735998</v>
      </c>
      <c r="T129" s="122">
        <v>10.8665602548274</v>
      </c>
      <c r="U129" s="122">
        <v>10.176203534308099</v>
      </c>
      <c r="V129" s="122">
        <v>10.912994173012599</v>
      </c>
      <c r="W129" s="122">
        <v>10.4978331080231</v>
      </c>
      <c r="X129" s="122">
        <v>9.9224025871214998</v>
      </c>
      <c r="Y129" s="122">
        <v>9.2647270168184992</v>
      </c>
      <c r="Z129" s="122">
        <v>10.6584052076758</v>
      </c>
      <c r="AA129" s="122">
        <v>9.9785964240217009</v>
      </c>
      <c r="AB129" s="122">
        <v>10.301915045754599</v>
      </c>
      <c r="AC129" s="122">
        <v>10.4073571168814</v>
      </c>
      <c r="AD129" s="122">
        <v>9.9513548996084005</v>
      </c>
      <c r="AE129" s="122">
        <v>9.8697972248260992</v>
      </c>
      <c r="AF129" s="122">
        <v>9.4924471027220996</v>
      </c>
      <c r="AG129" s="122">
        <v>10.298467979899399</v>
      </c>
      <c r="AH129" s="122">
        <v>10.5454585050745</v>
      </c>
      <c r="AI129" s="122">
        <v>10.6039693385527</v>
      </c>
      <c r="AJ129" s="122">
        <v>10.623334595968499</v>
      </c>
      <c r="AK129" s="122">
        <v>10.482840462035799</v>
      </c>
      <c r="AL129" s="122">
        <v>0</v>
      </c>
    </row>
    <row r="130" spans="1:38" hidden="1" x14ac:dyDescent="0.25">
      <c r="A130" s="122" t="s">
        <v>1998</v>
      </c>
      <c r="B130" s="122">
        <v>1</v>
      </c>
      <c r="C130" s="122" t="s">
        <v>2170</v>
      </c>
      <c r="D130" s="122" t="s">
        <v>2145</v>
      </c>
      <c r="E130" s="122">
        <v>3</v>
      </c>
      <c r="F130" s="122">
        <v>4.2409631803341004</v>
      </c>
      <c r="G130" s="122">
        <v>4.2966687709071998</v>
      </c>
      <c r="H130" s="122">
        <v>4.1410677481844997</v>
      </c>
      <c r="I130" s="122">
        <v>4.4478610567932</v>
      </c>
      <c r="J130" s="122">
        <v>4.6692091807814</v>
      </c>
      <c r="K130" s="122">
        <v>5.1720140196138997</v>
      </c>
      <c r="L130" s="122">
        <v>4.7698968159944997</v>
      </c>
      <c r="M130" s="122">
        <v>4.4296135742688998</v>
      </c>
      <c r="N130" s="122">
        <v>4.6375387466777998</v>
      </c>
      <c r="O130" s="122">
        <v>4.7698668281516996</v>
      </c>
      <c r="P130" s="122">
        <v>4.5502219146591996</v>
      </c>
      <c r="Q130" s="122">
        <v>3.9769172281535998</v>
      </c>
      <c r="R130" s="122">
        <v>4.4036115630486004</v>
      </c>
      <c r="S130" s="122">
        <v>4.5767406829153003</v>
      </c>
      <c r="T130" s="122">
        <v>4.9781291170045003</v>
      </c>
      <c r="U130" s="122">
        <v>5.3206447814490003</v>
      </c>
      <c r="V130" s="122">
        <v>6.0372225836286004</v>
      </c>
      <c r="W130" s="122">
        <v>6.6548221131115</v>
      </c>
      <c r="X130" s="122">
        <v>5.9824900991231003</v>
      </c>
      <c r="Y130" s="122">
        <v>4.9289606137264004</v>
      </c>
      <c r="Z130" s="122">
        <v>4.0280721793336998</v>
      </c>
      <c r="AA130" s="122">
        <v>4.1583082796722</v>
      </c>
      <c r="AB130" s="122">
        <v>4.4154821834776001</v>
      </c>
      <c r="AC130" s="122">
        <v>4.6279209304037998</v>
      </c>
      <c r="AD130" s="122">
        <v>4.4326264689509998</v>
      </c>
      <c r="AE130" s="122">
        <v>4.2886061792776999</v>
      </c>
      <c r="AF130" s="122">
        <v>4.1054921883058997</v>
      </c>
      <c r="AG130" s="122">
        <v>4.2707615005562003</v>
      </c>
      <c r="AH130" s="122">
        <v>4.3844973444004003</v>
      </c>
      <c r="AI130" s="122">
        <v>4.4634213007310999</v>
      </c>
      <c r="AJ130" s="122">
        <v>4.4335715837540999</v>
      </c>
      <c r="AK130" s="122">
        <v>4.2124879590882003</v>
      </c>
      <c r="AL130" s="122">
        <v>0</v>
      </c>
    </row>
    <row r="131" spans="1:38" hidden="1" x14ac:dyDescent="0.25">
      <c r="A131" s="122" t="s">
        <v>1998</v>
      </c>
      <c r="B131" s="122">
        <v>1</v>
      </c>
      <c r="C131" s="122" t="s">
        <v>2170</v>
      </c>
      <c r="D131" s="122" t="s">
        <v>2146</v>
      </c>
      <c r="E131" s="122">
        <v>3</v>
      </c>
      <c r="F131" s="122">
        <v>16.4097030445004</v>
      </c>
      <c r="G131" s="122">
        <v>15.8114044530095</v>
      </c>
      <c r="H131" s="122">
        <v>17.147682450000499</v>
      </c>
      <c r="I131" s="122">
        <v>16.337989948022901</v>
      </c>
      <c r="J131" s="122">
        <v>15.546798198289901</v>
      </c>
      <c r="K131" s="122">
        <v>16.815673463338499</v>
      </c>
      <c r="L131" s="122">
        <v>16.4969666331517</v>
      </c>
      <c r="M131" s="122">
        <v>15.8317197353533</v>
      </c>
      <c r="N131" s="122">
        <v>15.0575499154561</v>
      </c>
      <c r="O131" s="122">
        <v>13.7424120885922</v>
      </c>
      <c r="P131" s="122">
        <v>14.554861327768</v>
      </c>
      <c r="Q131" s="122">
        <v>13.9234302472395</v>
      </c>
      <c r="R131" s="122">
        <v>13.134392781837001</v>
      </c>
      <c r="S131" s="122">
        <v>12.5264729316791</v>
      </c>
      <c r="T131" s="122">
        <v>12.984082552412699</v>
      </c>
      <c r="U131" s="122">
        <v>13.3662414987496</v>
      </c>
      <c r="V131" s="122">
        <v>12.893715681188</v>
      </c>
      <c r="W131" s="122">
        <v>11.806011600722501</v>
      </c>
      <c r="X131" s="122">
        <v>10.8955482481741</v>
      </c>
      <c r="Y131" s="122">
        <v>9.3081649758770002</v>
      </c>
      <c r="Z131" s="122">
        <v>10.103786028845199</v>
      </c>
      <c r="AA131" s="122">
        <v>9.9551677007990005</v>
      </c>
      <c r="AB131" s="122">
        <v>9.3006097324359995</v>
      </c>
      <c r="AC131" s="122">
        <v>10.3267022431409</v>
      </c>
      <c r="AD131" s="122">
        <v>9.1237764546453999</v>
      </c>
      <c r="AE131" s="122">
        <v>9.0084683730703006</v>
      </c>
      <c r="AF131" s="122">
        <v>8.9507969570002004</v>
      </c>
      <c r="AG131" s="122">
        <v>8.8457126350229007</v>
      </c>
      <c r="AH131" s="122">
        <v>9.1138646993015993</v>
      </c>
      <c r="AI131" s="122">
        <v>9.2623979751085006</v>
      </c>
      <c r="AJ131" s="122">
        <v>8.8191078232393991</v>
      </c>
      <c r="AK131" s="122">
        <v>9.1386723103472001</v>
      </c>
      <c r="AL131" s="122">
        <v>0</v>
      </c>
    </row>
    <row r="132" spans="1:38" hidden="1" x14ac:dyDescent="0.25">
      <c r="A132" s="122" t="s">
        <v>1998</v>
      </c>
      <c r="B132" s="122">
        <v>1</v>
      </c>
      <c r="C132" s="122" t="s">
        <v>2170</v>
      </c>
      <c r="D132" s="122" t="s">
        <v>2147</v>
      </c>
      <c r="E132" s="122">
        <v>3</v>
      </c>
      <c r="F132" s="122">
        <v>11.053319442113301</v>
      </c>
      <c r="G132" s="122">
        <v>11.277185014853</v>
      </c>
      <c r="H132" s="122">
        <v>11.685050849287901</v>
      </c>
      <c r="I132" s="122">
        <v>11.490124739663599</v>
      </c>
      <c r="J132" s="122">
        <v>11.8355642915574</v>
      </c>
      <c r="K132" s="122">
        <v>12.3730872511649</v>
      </c>
      <c r="L132" s="122">
        <v>11.4464511220545</v>
      </c>
      <c r="M132" s="122">
        <v>11.043116621314701</v>
      </c>
      <c r="N132" s="122">
        <v>11.651204987964601</v>
      </c>
      <c r="O132" s="122">
        <v>10.990017101764</v>
      </c>
      <c r="P132" s="122">
        <v>9.9781835665837004</v>
      </c>
      <c r="Q132" s="122">
        <v>10.1767040598981</v>
      </c>
      <c r="R132" s="122">
        <v>9.7690606758638001</v>
      </c>
      <c r="S132" s="122">
        <v>9.8921002575385995</v>
      </c>
      <c r="T132" s="122">
        <v>9.3759700785280007</v>
      </c>
      <c r="U132" s="122">
        <v>10.020877478292601</v>
      </c>
      <c r="V132" s="122">
        <v>10.619598420291499</v>
      </c>
      <c r="W132" s="122">
        <v>10.3860912133798</v>
      </c>
      <c r="X132" s="122">
        <v>10.6126221802296</v>
      </c>
      <c r="Y132" s="122">
        <v>10.312778426935999</v>
      </c>
      <c r="Z132" s="122">
        <v>12.0291089669456</v>
      </c>
      <c r="AA132" s="122">
        <v>13.0192788336216</v>
      </c>
      <c r="AB132" s="122">
        <v>13.179888895313301</v>
      </c>
      <c r="AC132" s="122">
        <v>13.573417074440499</v>
      </c>
      <c r="AD132" s="122">
        <v>14.330967429078401</v>
      </c>
      <c r="AE132" s="122">
        <v>13.661026741227399</v>
      </c>
      <c r="AF132" s="122">
        <v>13.0143532796234</v>
      </c>
      <c r="AG132" s="122">
        <v>13.6492870837384</v>
      </c>
      <c r="AH132" s="122">
        <v>14.7387292856416</v>
      </c>
      <c r="AI132" s="122">
        <v>13.925445441215301</v>
      </c>
      <c r="AJ132" s="122">
        <v>13.4037212135192</v>
      </c>
      <c r="AK132" s="122">
        <v>14.8777545874868</v>
      </c>
      <c r="AL132" s="122">
        <v>0</v>
      </c>
    </row>
    <row r="133" spans="1:38" hidden="1" x14ac:dyDescent="0.25">
      <c r="A133" s="122" t="s">
        <v>1998</v>
      </c>
      <c r="B133" s="122">
        <v>1</v>
      </c>
      <c r="C133" s="122" t="s">
        <v>2170</v>
      </c>
      <c r="D133" s="122" t="s">
        <v>475</v>
      </c>
      <c r="E133" s="122">
        <v>3</v>
      </c>
      <c r="F133" s="122">
        <v>3.7625982232742001</v>
      </c>
      <c r="G133" s="122">
        <v>4.1305474723032001</v>
      </c>
      <c r="H133" s="122">
        <v>3.8976321063391999</v>
      </c>
      <c r="I133" s="122">
        <v>4.5433588718853999</v>
      </c>
      <c r="J133" s="122">
        <v>4.6450541485896002</v>
      </c>
      <c r="K133" s="122">
        <v>4.7888439930311</v>
      </c>
      <c r="L133" s="122">
        <v>4.2332485507547997</v>
      </c>
      <c r="M133" s="122">
        <v>4.6212206237959004</v>
      </c>
      <c r="N133" s="122">
        <v>5.5105280495524003</v>
      </c>
      <c r="O133" s="122">
        <v>4.6715286307483996</v>
      </c>
      <c r="P133" s="122">
        <v>5.1672694233223</v>
      </c>
      <c r="Q133" s="122">
        <v>5.5093138387118996</v>
      </c>
      <c r="R133" s="122">
        <v>5.2511735329595997</v>
      </c>
      <c r="S133" s="122">
        <v>5.3136766308455998</v>
      </c>
      <c r="T133" s="122">
        <v>5.6767113066002004</v>
      </c>
      <c r="U133" s="122">
        <v>5.7045205597782003</v>
      </c>
      <c r="V133" s="122">
        <v>6.7537729793474996</v>
      </c>
      <c r="W133" s="122">
        <v>7.2514125656957997</v>
      </c>
      <c r="X133" s="122">
        <v>7.1225780825258003</v>
      </c>
      <c r="Y133" s="122">
        <v>7.0725529058944998</v>
      </c>
      <c r="Z133" s="122">
        <v>7.7273181766943999</v>
      </c>
      <c r="AA133" s="122">
        <v>8.3075215174752</v>
      </c>
      <c r="AB133" s="122">
        <v>8.6084670743317009</v>
      </c>
      <c r="AC133" s="122">
        <v>8.8279247802579999</v>
      </c>
      <c r="AD133" s="122">
        <v>8.5495003575456003</v>
      </c>
      <c r="AE133" s="122">
        <v>8.5862165880256001</v>
      </c>
      <c r="AF133" s="122">
        <v>8.6606346435532995</v>
      </c>
      <c r="AG133" s="122">
        <v>8.5188889917890993</v>
      </c>
      <c r="AH133" s="122">
        <v>8.3980578286705008</v>
      </c>
      <c r="AI133" s="122">
        <v>8.2511756443674003</v>
      </c>
      <c r="AJ133" s="122">
        <v>8.3270340084921006</v>
      </c>
      <c r="AK133" s="122">
        <v>8.2258303838712994</v>
      </c>
      <c r="AL133" s="122">
        <v>0</v>
      </c>
    </row>
    <row r="134" spans="1:38" hidden="1" x14ac:dyDescent="0.25">
      <c r="A134" s="122" t="s">
        <v>1998</v>
      </c>
      <c r="B134" s="122">
        <v>1</v>
      </c>
      <c r="C134" s="122" t="s">
        <v>2170</v>
      </c>
      <c r="D134" s="122" t="s">
        <v>2148</v>
      </c>
      <c r="E134" s="122">
        <v>3</v>
      </c>
      <c r="F134" s="122">
        <v>0.73417113314350002</v>
      </c>
      <c r="G134" s="122">
        <v>0.77029627919639998</v>
      </c>
      <c r="H134" s="122">
        <v>1.0188897107099</v>
      </c>
      <c r="I134" s="122">
        <v>1.2535491473660001</v>
      </c>
      <c r="J134" s="122">
        <v>1.0355804067083001</v>
      </c>
      <c r="K134" s="122">
        <v>0.97109083954310005</v>
      </c>
      <c r="L134" s="122">
        <v>0.90389875345280002</v>
      </c>
      <c r="M134" s="122">
        <v>0.84942123595310004</v>
      </c>
      <c r="N134" s="122">
        <v>0.78098555034759998</v>
      </c>
      <c r="O134" s="122">
        <v>0.776575842756</v>
      </c>
      <c r="P134" s="122">
        <v>1.0438150367493</v>
      </c>
      <c r="Q134" s="122">
        <v>1.1537370879087001</v>
      </c>
      <c r="R134" s="122">
        <v>1.0717648402007001</v>
      </c>
      <c r="S134" s="122">
        <v>1.0958331287692999</v>
      </c>
      <c r="T134" s="122">
        <v>1.1285109951423</v>
      </c>
      <c r="U134" s="122">
        <v>1.0181131358152999</v>
      </c>
      <c r="V134" s="122">
        <v>1.2129624969777999</v>
      </c>
      <c r="W134" s="122">
        <v>0.90247529582480002</v>
      </c>
      <c r="X134" s="122">
        <v>0.8184662523788</v>
      </c>
      <c r="Y134" s="122">
        <v>0.71814802431580005</v>
      </c>
      <c r="Z134" s="122">
        <v>0.71407846656439999</v>
      </c>
      <c r="AA134" s="122">
        <v>0.73890222515210002</v>
      </c>
      <c r="AB134" s="122">
        <v>0.64914929489429996</v>
      </c>
      <c r="AC134" s="122">
        <v>0.77988611216470005</v>
      </c>
      <c r="AD134" s="122">
        <v>0.74284709534060001</v>
      </c>
      <c r="AE134" s="122">
        <v>0.68797903964530005</v>
      </c>
      <c r="AF134" s="122">
        <v>0.65666389687579996</v>
      </c>
      <c r="AG134" s="122">
        <v>0.70062981262129997</v>
      </c>
      <c r="AH134" s="122">
        <v>0.72459139469809997</v>
      </c>
      <c r="AI134" s="122">
        <v>0.73740710063360004</v>
      </c>
      <c r="AJ134" s="122">
        <v>0.7049261746048</v>
      </c>
      <c r="AK134" s="122">
        <v>0.66126057110280001</v>
      </c>
      <c r="AL134" s="122">
        <v>0</v>
      </c>
    </row>
    <row r="135" spans="1:38" hidden="1" x14ac:dyDescent="0.25">
      <c r="A135" s="122" t="s">
        <v>1998</v>
      </c>
      <c r="B135" s="122">
        <v>1</v>
      </c>
      <c r="C135" s="122" t="s">
        <v>2170</v>
      </c>
      <c r="D135" s="122" t="s">
        <v>2149</v>
      </c>
      <c r="E135" s="122">
        <v>3</v>
      </c>
      <c r="F135" s="122">
        <v>12.9472092244738</v>
      </c>
      <c r="G135" s="122">
        <v>13.127967590911499</v>
      </c>
      <c r="H135" s="122">
        <v>16.9655085747582</v>
      </c>
      <c r="I135" s="122">
        <v>17.741583476523601</v>
      </c>
      <c r="J135" s="122">
        <v>18.152167064891302</v>
      </c>
      <c r="K135" s="122">
        <v>18.483878062528401</v>
      </c>
      <c r="L135" s="122">
        <v>18.823106675466299</v>
      </c>
      <c r="M135" s="122">
        <v>18.780218763308699</v>
      </c>
      <c r="N135" s="122">
        <v>17.489342313531299</v>
      </c>
      <c r="O135" s="122">
        <v>17.227453035639201</v>
      </c>
      <c r="P135" s="122">
        <v>11.1518004287972</v>
      </c>
      <c r="Q135" s="122">
        <v>12.260815680722599</v>
      </c>
      <c r="R135" s="122">
        <v>11.544409727917699</v>
      </c>
      <c r="S135" s="122">
        <v>12.5453578092956</v>
      </c>
      <c r="T135" s="122">
        <v>12.825141409633501</v>
      </c>
      <c r="U135" s="122">
        <v>12.995753812213501</v>
      </c>
      <c r="V135" s="122">
        <v>12.092633055400301</v>
      </c>
      <c r="W135" s="122">
        <v>12.0172950861226</v>
      </c>
      <c r="X135" s="122">
        <v>10.0902992654672</v>
      </c>
      <c r="Y135" s="122">
        <v>8.6607383294449996</v>
      </c>
      <c r="Z135" s="122">
        <v>8.6174164169480001</v>
      </c>
      <c r="AA135" s="122">
        <v>9.6686452957409994</v>
      </c>
      <c r="AB135" s="122">
        <v>9.6229153709355</v>
      </c>
      <c r="AC135" s="122">
        <v>9.2808324908128004</v>
      </c>
      <c r="AD135" s="122">
        <v>8.7059803257664008</v>
      </c>
      <c r="AE135" s="122">
        <v>8.7331175414152007</v>
      </c>
      <c r="AF135" s="122">
        <v>9.1551620432573007</v>
      </c>
      <c r="AG135" s="122">
        <v>8.3286341275571996</v>
      </c>
      <c r="AH135" s="122">
        <v>8.5369172804133004</v>
      </c>
      <c r="AI135" s="122">
        <v>8.7872082376586</v>
      </c>
      <c r="AJ135" s="122">
        <v>7.4962331190839002</v>
      </c>
      <c r="AK135" s="122">
        <v>7.5788440634064997</v>
      </c>
      <c r="AL135" s="122">
        <v>0</v>
      </c>
    </row>
    <row r="136" spans="1:38" hidden="1" x14ac:dyDescent="0.25">
      <c r="A136" s="122" t="s">
        <v>1998</v>
      </c>
      <c r="B136" s="122">
        <v>1</v>
      </c>
      <c r="C136" s="122" t="s">
        <v>2170</v>
      </c>
      <c r="D136" s="122" t="s">
        <v>2150</v>
      </c>
      <c r="E136" s="122">
        <v>3</v>
      </c>
      <c r="F136" s="122">
        <v>6.4925841220763996</v>
      </c>
      <c r="G136" s="122">
        <v>5.6135796106370002</v>
      </c>
      <c r="H136" s="122">
        <v>5.7929130498244996</v>
      </c>
      <c r="I136" s="122">
        <v>5.6364738096017</v>
      </c>
      <c r="J136" s="122">
        <v>5.7374029229329997</v>
      </c>
      <c r="K136" s="122">
        <v>6.2794524033024999</v>
      </c>
      <c r="L136" s="122">
        <v>7.9715632240402003</v>
      </c>
      <c r="M136" s="122">
        <v>7.0698846485982001</v>
      </c>
      <c r="N136" s="122">
        <v>6.2699855233766</v>
      </c>
      <c r="O136" s="122">
        <v>6.0613069613211001</v>
      </c>
      <c r="P136" s="122">
        <v>7.6600466805804999</v>
      </c>
      <c r="Q136" s="122">
        <v>7.8514406366951004</v>
      </c>
      <c r="R136" s="122">
        <v>7.1113144381564997</v>
      </c>
      <c r="S136" s="122">
        <v>7.7453676987237996</v>
      </c>
      <c r="T136" s="122">
        <v>8.2643284284024006</v>
      </c>
      <c r="U136" s="122">
        <v>8.0115462577581997</v>
      </c>
      <c r="V136" s="122">
        <v>8.1716056837094992</v>
      </c>
      <c r="W136" s="122">
        <v>8.4176286732819996</v>
      </c>
      <c r="X136" s="122">
        <v>8.2698178524046995</v>
      </c>
      <c r="Y136" s="122">
        <v>7.6726522616982002</v>
      </c>
      <c r="Z136" s="122">
        <v>7.6150298955661002</v>
      </c>
      <c r="AA136" s="122">
        <v>7.8211068551691003</v>
      </c>
      <c r="AB136" s="122">
        <v>7.7547730460922999</v>
      </c>
      <c r="AC136" s="122">
        <v>7.6192581545738003</v>
      </c>
      <c r="AD136" s="122">
        <v>7.8269886777461997</v>
      </c>
      <c r="AE136" s="122">
        <v>7.6647258116743</v>
      </c>
      <c r="AF136" s="122">
        <v>7.6115171704459996</v>
      </c>
      <c r="AG136" s="122">
        <v>7.7940843352550999</v>
      </c>
      <c r="AH136" s="122">
        <v>7.8145469436784003</v>
      </c>
      <c r="AI136" s="122">
        <v>8.0908781685304003</v>
      </c>
      <c r="AJ136" s="122">
        <v>7.6859777108280998</v>
      </c>
      <c r="AK136" s="122">
        <v>8.2945156925507</v>
      </c>
      <c r="AL136" s="122">
        <v>0</v>
      </c>
    </row>
    <row r="137" spans="1:38" hidden="1" x14ac:dyDescent="0.25">
      <c r="A137" s="122" t="s">
        <v>1998</v>
      </c>
      <c r="B137" s="122">
        <v>1</v>
      </c>
      <c r="C137" s="122" t="s">
        <v>2170</v>
      </c>
      <c r="D137" s="122" t="s">
        <v>2151</v>
      </c>
      <c r="E137" s="122">
        <v>3</v>
      </c>
      <c r="F137" s="122">
        <v>2.1066792524886</v>
      </c>
      <c r="G137" s="122">
        <v>2.2692285942611998</v>
      </c>
      <c r="H137" s="122">
        <v>2.4384109035804</v>
      </c>
      <c r="I137" s="122">
        <v>2.4140573634796998</v>
      </c>
      <c r="J137" s="122">
        <v>2.4483185717760998</v>
      </c>
      <c r="K137" s="122">
        <v>2.8529567972215002</v>
      </c>
      <c r="L137" s="122">
        <v>2.5412749670635</v>
      </c>
      <c r="M137" s="122">
        <v>2.6848908414697998</v>
      </c>
      <c r="N137" s="122">
        <v>2.6429383599788001</v>
      </c>
      <c r="O137" s="122">
        <v>2.4125074280221002</v>
      </c>
      <c r="P137" s="122">
        <v>2.2789424458348999</v>
      </c>
      <c r="Q137" s="122">
        <v>2.3561190023792999</v>
      </c>
      <c r="R137" s="122">
        <v>2.1291724775415002</v>
      </c>
      <c r="S137" s="122">
        <v>2.0049630296549998</v>
      </c>
      <c r="T137" s="122">
        <v>2.5635129187292001</v>
      </c>
      <c r="U137" s="122">
        <v>2.8710247185208</v>
      </c>
      <c r="V137" s="122">
        <v>3.1543346318779002</v>
      </c>
      <c r="W137" s="122">
        <v>2.937457424542</v>
      </c>
      <c r="X137" s="122">
        <v>2.7584574954700001</v>
      </c>
      <c r="Y137" s="122">
        <v>2.7901950527845001</v>
      </c>
      <c r="Z137" s="122">
        <v>2.7354279790578002</v>
      </c>
      <c r="AA137" s="122">
        <v>1.8106455862705</v>
      </c>
      <c r="AB137" s="122">
        <v>2.0763251408459</v>
      </c>
      <c r="AC137" s="122">
        <v>2.4331027921735</v>
      </c>
      <c r="AD137" s="122">
        <v>3.0718887566797002</v>
      </c>
      <c r="AE137" s="122">
        <v>2.0647635098772001</v>
      </c>
      <c r="AF137" s="122">
        <v>2.8682046542981001</v>
      </c>
      <c r="AG137" s="122">
        <v>3.0073901755794998</v>
      </c>
      <c r="AH137" s="122">
        <v>3.3609501518011</v>
      </c>
      <c r="AI137" s="122">
        <v>3.3432412892729002</v>
      </c>
      <c r="AJ137" s="122">
        <v>2.4948535595574999</v>
      </c>
      <c r="AK137" s="122">
        <v>2.5216402381318002</v>
      </c>
      <c r="AL137" s="122">
        <v>0</v>
      </c>
    </row>
    <row r="138" spans="1:38" hidden="1" x14ac:dyDescent="0.25">
      <c r="A138" s="122" t="s">
        <v>1998</v>
      </c>
      <c r="B138" s="122">
        <v>1</v>
      </c>
      <c r="C138" s="122" t="s">
        <v>2170</v>
      </c>
      <c r="D138" s="122" t="s">
        <v>2152</v>
      </c>
      <c r="E138" s="122">
        <v>3</v>
      </c>
      <c r="F138" s="122">
        <v>15.6607689360333</v>
      </c>
      <c r="G138" s="122">
        <v>15.5074566406313</v>
      </c>
      <c r="H138" s="122">
        <v>16.5822300225582</v>
      </c>
      <c r="I138" s="122">
        <v>16.527006763121701</v>
      </c>
      <c r="J138" s="122">
        <v>16.559218858523799</v>
      </c>
      <c r="K138" s="122">
        <v>18.556228326789601</v>
      </c>
      <c r="L138" s="122">
        <v>18.966887148405</v>
      </c>
      <c r="M138" s="122">
        <v>17.688158749803002</v>
      </c>
      <c r="N138" s="122">
        <v>17.087956102236301</v>
      </c>
      <c r="O138" s="122">
        <v>13.0234270091916</v>
      </c>
      <c r="P138" s="122">
        <v>13.221465679865</v>
      </c>
      <c r="Q138" s="122">
        <v>13.4490000942788</v>
      </c>
      <c r="R138" s="122">
        <v>12.681852512141701</v>
      </c>
      <c r="S138" s="122">
        <v>12.373832075797299</v>
      </c>
      <c r="T138" s="122">
        <v>12.4715384211206</v>
      </c>
      <c r="U138" s="122">
        <v>13.5559637917834</v>
      </c>
      <c r="V138" s="122">
        <v>13.829692783195201</v>
      </c>
      <c r="W138" s="122">
        <v>13.270581531731899</v>
      </c>
      <c r="X138" s="122">
        <v>12.447093742905301</v>
      </c>
      <c r="Y138" s="122">
        <v>10.657783147513999</v>
      </c>
      <c r="Z138" s="122">
        <v>10.081744128139301</v>
      </c>
      <c r="AA138" s="122">
        <v>9.8805105932367994</v>
      </c>
      <c r="AB138" s="122">
        <v>9.7599608980363008</v>
      </c>
      <c r="AC138" s="122">
        <v>9.5753917778942998</v>
      </c>
      <c r="AD138" s="122">
        <v>8.1950729697644995</v>
      </c>
      <c r="AE138" s="122">
        <v>8.8147785975599007</v>
      </c>
      <c r="AF138" s="122">
        <v>8.4081236009139992</v>
      </c>
      <c r="AG138" s="122">
        <v>8.0759594345805006</v>
      </c>
      <c r="AH138" s="122">
        <v>8.1214810211337998</v>
      </c>
      <c r="AI138" s="122">
        <v>8.4520532326452003</v>
      </c>
      <c r="AJ138" s="122">
        <v>7.4689190721426</v>
      </c>
      <c r="AK138" s="122">
        <v>7.5428938126198002</v>
      </c>
      <c r="AL138" s="122">
        <v>0</v>
      </c>
    </row>
    <row r="139" spans="1:38" hidden="1" x14ac:dyDescent="0.25">
      <c r="A139" s="122" t="s">
        <v>1998</v>
      </c>
      <c r="B139" s="122">
        <v>1</v>
      </c>
      <c r="C139" s="122" t="s">
        <v>2170</v>
      </c>
      <c r="D139" s="122" t="s">
        <v>2153</v>
      </c>
      <c r="E139" s="122">
        <v>3</v>
      </c>
      <c r="F139" s="122">
        <v>32.864762791489198</v>
      </c>
      <c r="G139" s="122">
        <v>32.040861461442503</v>
      </c>
      <c r="H139" s="122">
        <v>32.713843237505699</v>
      </c>
      <c r="I139" s="122">
        <v>32.8574884982622</v>
      </c>
      <c r="J139" s="122">
        <v>32.8382357750247</v>
      </c>
      <c r="K139" s="122">
        <v>32.670462152091503</v>
      </c>
      <c r="L139" s="122">
        <v>34.090950306725901</v>
      </c>
      <c r="M139" s="122">
        <v>32.993325358811099</v>
      </c>
      <c r="N139" s="122">
        <v>32.852762073529398</v>
      </c>
      <c r="O139" s="122">
        <v>31.1501765409018</v>
      </c>
      <c r="P139" s="122">
        <v>29.687014371472799</v>
      </c>
      <c r="Q139" s="122">
        <v>29.454237003694299</v>
      </c>
      <c r="R139" s="122">
        <v>29.341912161470201</v>
      </c>
      <c r="S139" s="122">
        <v>29.627610360678599</v>
      </c>
      <c r="T139" s="122">
        <v>28.962994520248099</v>
      </c>
      <c r="U139" s="122">
        <v>27.6279576058615</v>
      </c>
      <c r="V139" s="122">
        <v>28.366135313645898</v>
      </c>
      <c r="W139" s="122">
        <v>29.251556649131601</v>
      </c>
      <c r="X139" s="122">
        <v>28.621793995796001</v>
      </c>
      <c r="Y139" s="122">
        <v>25.058376310890502</v>
      </c>
      <c r="Z139" s="122">
        <v>27.522299441192501</v>
      </c>
      <c r="AA139" s="122">
        <v>26.555948266427102</v>
      </c>
      <c r="AB139" s="122">
        <v>26.180970541503399</v>
      </c>
      <c r="AC139" s="122">
        <v>26.2184333519284</v>
      </c>
      <c r="AD139" s="122">
        <v>27.069073652344599</v>
      </c>
      <c r="AE139" s="122">
        <v>25.594977983849599</v>
      </c>
      <c r="AF139" s="122">
        <v>24.946707497559402</v>
      </c>
      <c r="AG139" s="122">
        <v>25.089802889531502</v>
      </c>
      <c r="AH139" s="122">
        <v>26.681905121237499</v>
      </c>
      <c r="AI139" s="122">
        <v>25.644896690881801</v>
      </c>
      <c r="AJ139" s="122">
        <v>24.524333833840799</v>
      </c>
      <c r="AK139" s="122">
        <v>24.843437958863699</v>
      </c>
      <c r="AL139" s="122">
        <v>0</v>
      </c>
    </row>
    <row r="140" spans="1:38" hidden="1" x14ac:dyDescent="0.25">
      <c r="A140" s="122" t="s">
        <v>1998</v>
      </c>
      <c r="B140" s="122">
        <v>1</v>
      </c>
      <c r="C140" s="122" t="s">
        <v>2170</v>
      </c>
      <c r="D140" s="122" t="s">
        <v>2154</v>
      </c>
      <c r="E140" s="122">
        <v>3</v>
      </c>
      <c r="F140" s="122">
        <v>19.9543531383821</v>
      </c>
      <c r="G140" s="122">
        <v>17.714726180592098</v>
      </c>
      <c r="H140" s="122">
        <v>18.159245057915602</v>
      </c>
      <c r="I140" s="122">
        <v>19.307307343962201</v>
      </c>
      <c r="J140" s="122">
        <v>18.472914144338599</v>
      </c>
      <c r="K140" s="122">
        <v>19.254982347060299</v>
      </c>
      <c r="L140" s="122">
        <v>18.343236304464298</v>
      </c>
      <c r="M140" s="122">
        <v>18.475618016864701</v>
      </c>
      <c r="N140" s="122">
        <v>16.6915316066389</v>
      </c>
      <c r="O140" s="122">
        <v>15.177948953817801</v>
      </c>
      <c r="P140" s="122">
        <v>15.398729488651</v>
      </c>
      <c r="Q140" s="122">
        <v>15.259431074318799</v>
      </c>
      <c r="R140" s="122">
        <v>14.4165824497051</v>
      </c>
      <c r="S140" s="122">
        <v>16.658442776988899</v>
      </c>
      <c r="T140" s="122">
        <v>16.669732199416298</v>
      </c>
      <c r="U140" s="122">
        <v>17.067500623379502</v>
      </c>
      <c r="V140" s="122">
        <v>18.691133677396401</v>
      </c>
      <c r="W140" s="122">
        <v>18.660077704400599</v>
      </c>
      <c r="X140" s="122">
        <v>19.4768185910741</v>
      </c>
      <c r="Y140" s="122">
        <v>17.022335499166999</v>
      </c>
      <c r="Z140" s="122">
        <v>17.492009348484501</v>
      </c>
      <c r="AA140" s="122">
        <v>17.783713420240801</v>
      </c>
      <c r="AB140" s="122">
        <v>18.4363623103241</v>
      </c>
      <c r="AC140" s="122">
        <v>19.007481086193401</v>
      </c>
      <c r="AD140" s="122">
        <v>19.592081710876698</v>
      </c>
      <c r="AE140" s="122">
        <v>19.250928047832399</v>
      </c>
      <c r="AF140" s="122">
        <v>19.765736681614801</v>
      </c>
      <c r="AG140" s="122">
        <v>20.515068343232802</v>
      </c>
      <c r="AH140" s="122">
        <v>21.1019127100875</v>
      </c>
      <c r="AI140" s="122">
        <v>20.689400425462999</v>
      </c>
      <c r="AJ140" s="122">
        <v>19.7126149823996</v>
      </c>
      <c r="AK140" s="122">
        <v>19.390908214134701</v>
      </c>
      <c r="AL140" s="122">
        <v>0</v>
      </c>
    </row>
    <row r="141" spans="1:38" hidden="1" x14ac:dyDescent="0.25">
      <c r="A141" s="122" t="s">
        <v>1998</v>
      </c>
      <c r="B141" s="122">
        <v>1</v>
      </c>
      <c r="C141" s="122" t="s">
        <v>2170</v>
      </c>
      <c r="D141" s="122" t="s">
        <v>2155</v>
      </c>
      <c r="E141" s="122">
        <v>3</v>
      </c>
      <c r="F141" s="122">
        <v>4.8215229034791003</v>
      </c>
      <c r="G141" s="122">
        <v>5.1264160077928</v>
      </c>
      <c r="H141" s="122">
        <v>5.5121076473996</v>
      </c>
      <c r="I141" s="122">
        <v>5.5572527491901003</v>
      </c>
      <c r="J141" s="122">
        <v>5.5174960432736997</v>
      </c>
      <c r="K141" s="122">
        <v>5.9742438277067</v>
      </c>
      <c r="L141" s="122">
        <v>6.4280899219638998</v>
      </c>
      <c r="M141" s="122">
        <v>6.5553236567426003</v>
      </c>
      <c r="N141" s="122">
        <v>7.6319396269634998</v>
      </c>
      <c r="O141" s="122">
        <v>8.1798846428907996</v>
      </c>
      <c r="P141" s="122">
        <v>6.2143569332938</v>
      </c>
      <c r="Q141" s="122">
        <v>5.3854145784508001</v>
      </c>
      <c r="R141" s="122">
        <v>5.5945516348166002</v>
      </c>
      <c r="S141" s="122">
        <v>5.0423523835806998</v>
      </c>
      <c r="T141" s="122">
        <v>5.4645072862776001</v>
      </c>
      <c r="U141" s="122">
        <v>5.2473363791510002</v>
      </c>
      <c r="V141" s="122">
        <v>5.8495916438598003</v>
      </c>
      <c r="W141" s="122">
        <v>5.4944868420123996</v>
      </c>
      <c r="X141" s="122">
        <v>5.3337641805773996</v>
      </c>
      <c r="Y141" s="122">
        <v>4.6997375121224003</v>
      </c>
      <c r="Z141" s="122">
        <v>4.5339933528784</v>
      </c>
      <c r="AA141" s="122">
        <v>4.9414118315711004</v>
      </c>
      <c r="AB141" s="122">
        <v>4.6692180194831003</v>
      </c>
      <c r="AC141" s="122">
        <v>4.6776896601178999</v>
      </c>
      <c r="AD141" s="122">
        <v>4.3871341792287</v>
      </c>
      <c r="AE141" s="122">
        <v>4.3500507188834998</v>
      </c>
      <c r="AF141" s="122">
        <v>4.4432042270901997</v>
      </c>
      <c r="AG141" s="122">
        <v>4.3626013065115004</v>
      </c>
      <c r="AH141" s="122">
        <v>4.1210049117117</v>
      </c>
      <c r="AI141" s="122">
        <v>4.2180825188108004</v>
      </c>
      <c r="AJ141" s="122">
        <v>4.0936029604188002</v>
      </c>
      <c r="AK141" s="122">
        <v>4.1904494312456002</v>
      </c>
      <c r="AL141" s="122">
        <v>0</v>
      </c>
    </row>
    <row r="142" spans="1:38" hidden="1" x14ac:dyDescent="0.25">
      <c r="A142" s="122" t="s">
        <v>1998</v>
      </c>
      <c r="B142" s="122">
        <v>1</v>
      </c>
      <c r="C142" s="122" t="s">
        <v>2170</v>
      </c>
      <c r="D142" s="122" t="s">
        <v>2156</v>
      </c>
      <c r="E142" s="122">
        <v>3</v>
      </c>
      <c r="F142" s="122">
        <v>34.781806154628697</v>
      </c>
      <c r="G142" s="122">
        <v>32.484065447690902</v>
      </c>
      <c r="H142" s="122">
        <v>33.389641339360097</v>
      </c>
      <c r="I142" s="122">
        <v>33.331682613943897</v>
      </c>
      <c r="J142" s="122">
        <v>32.294443220802101</v>
      </c>
      <c r="K142" s="122">
        <v>32.112348506115701</v>
      </c>
      <c r="L142" s="122">
        <v>31.732347645441099</v>
      </c>
      <c r="M142" s="122">
        <v>31.506808473322501</v>
      </c>
      <c r="N142" s="122">
        <v>29.6720903591604</v>
      </c>
      <c r="O142" s="122">
        <v>29.479741663849001</v>
      </c>
      <c r="P142" s="122">
        <v>29.336628124917802</v>
      </c>
      <c r="Q142" s="122">
        <v>29.134930512361802</v>
      </c>
      <c r="R142" s="122">
        <v>27.9225415721648</v>
      </c>
      <c r="S142" s="122">
        <v>28.259695267039302</v>
      </c>
      <c r="T142" s="122">
        <v>28.861599947104398</v>
      </c>
      <c r="U142" s="122">
        <v>28.223897804233101</v>
      </c>
      <c r="V142" s="122">
        <v>29.190018112024202</v>
      </c>
      <c r="W142" s="122">
        <v>28.4049688231283</v>
      </c>
      <c r="X142" s="122">
        <v>26.957482465268399</v>
      </c>
      <c r="Y142" s="122">
        <v>24.407518042459799</v>
      </c>
      <c r="Z142" s="122">
        <v>27.720109874499698</v>
      </c>
      <c r="AA142" s="122">
        <v>28.066994321634901</v>
      </c>
      <c r="AB142" s="122">
        <v>28.420955179419298</v>
      </c>
      <c r="AC142" s="122">
        <v>32.880537630571901</v>
      </c>
      <c r="AD142" s="122">
        <v>35.292503685266198</v>
      </c>
      <c r="AE142" s="122">
        <v>33.8725455265376</v>
      </c>
      <c r="AF142" s="122">
        <v>32.926905265762898</v>
      </c>
      <c r="AG142" s="122">
        <v>32.938415635420498</v>
      </c>
      <c r="AH142" s="122">
        <v>34.743735425992597</v>
      </c>
      <c r="AI142" s="122">
        <v>35.0706967296627</v>
      </c>
      <c r="AJ142" s="122">
        <v>31.160106459754999</v>
      </c>
      <c r="AK142" s="122">
        <v>33.687306013489398</v>
      </c>
      <c r="AL142" s="122">
        <v>0</v>
      </c>
    </row>
    <row r="143" spans="1:38" hidden="1" x14ac:dyDescent="0.25">
      <c r="A143" s="122" t="s">
        <v>1998</v>
      </c>
      <c r="B143" s="122">
        <v>1</v>
      </c>
      <c r="C143" s="122" t="s">
        <v>2170</v>
      </c>
      <c r="D143" s="122" t="s">
        <v>2157</v>
      </c>
      <c r="E143" s="122">
        <v>3</v>
      </c>
      <c r="F143" s="122">
        <v>0.58590616053019995</v>
      </c>
      <c r="G143" s="122">
        <v>1.7542683980128</v>
      </c>
      <c r="H143" s="122">
        <v>2.9151358413046</v>
      </c>
      <c r="I143" s="122">
        <v>0.92836403415309998</v>
      </c>
      <c r="J143" s="122">
        <v>2.5988399676423999</v>
      </c>
      <c r="K143" s="122">
        <v>2.2106708441652998</v>
      </c>
      <c r="L143" s="122">
        <v>1.776046178951</v>
      </c>
      <c r="M143" s="122">
        <v>1.6072465886572</v>
      </c>
      <c r="N143" s="122">
        <v>2.5172414129459</v>
      </c>
      <c r="O143" s="122">
        <v>2.0876345372338001</v>
      </c>
      <c r="P143" s="122">
        <v>0.63722331267629995</v>
      </c>
      <c r="Q143" s="122">
        <v>0.50970129712459999</v>
      </c>
      <c r="R143" s="122">
        <v>0.46714711627889999</v>
      </c>
      <c r="S143" s="122">
        <v>0.53198658553269995</v>
      </c>
      <c r="T143" s="122">
        <v>0.57937074614009998</v>
      </c>
      <c r="U143" s="122">
        <v>0.60890302860419998</v>
      </c>
      <c r="V143" s="122">
        <v>0.63683170866060002</v>
      </c>
      <c r="W143" s="122">
        <v>0.65342372785549996</v>
      </c>
      <c r="X143" s="122">
        <v>0.60148123766229999</v>
      </c>
      <c r="Y143" s="122">
        <v>0.68096092257100005</v>
      </c>
      <c r="Z143" s="122">
        <v>0.60246997945320002</v>
      </c>
      <c r="AA143" s="122">
        <v>0.56522644128080002</v>
      </c>
      <c r="AB143" s="122">
        <v>0.54273717922709996</v>
      </c>
      <c r="AC143" s="122">
        <v>0.58501862563660001</v>
      </c>
      <c r="AD143" s="122">
        <v>0.52690621219650002</v>
      </c>
      <c r="AE143" s="122">
        <v>0.56180058587610004</v>
      </c>
      <c r="AF143" s="122">
        <v>0.55611281330020002</v>
      </c>
      <c r="AG143" s="122">
        <v>0.57281142793509998</v>
      </c>
      <c r="AH143" s="122">
        <v>0.58650016814609995</v>
      </c>
      <c r="AI143" s="122">
        <v>0.58925227101019995</v>
      </c>
      <c r="AJ143" s="122">
        <v>0.56593386770660004</v>
      </c>
      <c r="AK143" s="122">
        <v>0.54486912577510005</v>
      </c>
      <c r="AL143" s="122">
        <v>0</v>
      </c>
    </row>
    <row r="144" spans="1:38" hidden="1" x14ac:dyDescent="0.25">
      <c r="A144" s="122" t="s">
        <v>1998</v>
      </c>
      <c r="B144" s="122">
        <v>1</v>
      </c>
      <c r="C144" s="122" t="s">
        <v>2170</v>
      </c>
      <c r="D144" s="122" t="s">
        <v>2158</v>
      </c>
      <c r="E144" s="122">
        <v>3</v>
      </c>
      <c r="F144" s="122">
        <v>13.008052122943701</v>
      </c>
      <c r="G144" s="122">
        <v>12.688799133636699</v>
      </c>
      <c r="H144" s="122">
        <v>12.997439944949001</v>
      </c>
      <c r="I144" s="122">
        <v>13.575362196044001</v>
      </c>
      <c r="J144" s="122">
        <v>13.2026371907199</v>
      </c>
      <c r="K144" s="122">
        <v>12.9523927699415</v>
      </c>
      <c r="L144" s="122">
        <v>12.5337937564339</v>
      </c>
      <c r="M144" s="122">
        <v>12.646962025384701</v>
      </c>
      <c r="N144" s="122">
        <v>13.1660466608074</v>
      </c>
      <c r="O144" s="122">
        <v>12.786567181697899</v>
      </c>
      <c r="P144" s="122">
        <v>12.854998201315899</v>
      </c>
      <c r="Q144" s="122">
        <v>13.303262244304699</v>
      </c>
      <c r="R144" s="122">
        <v>13.661701799606</v>
      </c>
      <c r="S144" s="122">
        <v>13.657503348959199</v>
      </c>
      <c r="T144" s="122">
        <v>13.8333926094422</v>
      </c>
      <c r="U144" s="122">
        <v>13.1693150021039</v>
      </c>
      <c r="V144" s="122">
        <v>12.887082113869001</v>
      </c>
      <c r="W144" s="122">
        <v>11.4624594352518</v>
      </c>
      <c r="X144" s="122">
        <v>10.5462184539301</v>
      </c>
      <c r="Y144" s="122">
        <v>9.7716849226180997</v>
      </c>
      <c r="Z144" s="122">
        <v>9.0396262928472009</v>
      </c>
      <c r="AA144" s="122">
        <v>8.5536274716546004</v>
      </c>
      <c r="AB144" s="122">
        <v>7.8580328901289</v>
      </c>
      <c r="AC144" s="122">
        <v>7.4985263756086002</v>
      </c>
      <c r="AD144" s="122">
        <v>7.5488264141487003</v>
      </c>
      <c r="AE144" s="122">
        <v>7.8562618090505003</v>
      </c>
      <c r="AF144" s="122">
        <v>7.4758959355075998</v>
      </c>
      <c r="AG144" s="122">
        <v>7.2660445698249996</v>
      </c>
      <c r="AH144" s="122">
        <v>7.4468280379368004</v>
      </c>
      <c r="AI144" s="122">
        <v>7.3259167825632998</v>
      </c>
      <c r="AJ144" s="122">
        <v>6.8901095626669999</v>
      </c>
      <c r="AK144" s="122">
        <v>6.9923900466040996</v>
      </c>
      <c r="AL144" s="122">
        <v>0</v>
      </c>
    </row>
    <row r="145" spans="1:38" hidden="1" x14ac:dyDescent="0.25">
      <c r="A145" s="122" t="s">
        <v>1998</v>
      </c>
      <c r="B145" s="122">
        <v>1</v>
      </c>
      <c r="C145" s="122" t="s">
        <v>2170</v>
      </c>
      <c r="D145" s="122" t="s">
        <v>2159</v>
      </c>
      <c r="E145" s="122">
        <v>3</v>
      </c>
      <c r="F145" s="122">
        <v>2.0048268427650999</v>
      </c>
      <c r="G145" s="122">
        <v>2.1240170488826</v>
      </c>
      <c r="H145" s="122">
        <v>1.8577431636734001</v>
      </c>
      <c r="I145" s="122">
        <v>2.1703374079670001</v>
      </c>
      <c r="J145" s="122">
        <v>2.3016570250326001</v>
      </c>
      <c r="K145" s="122">
        <v>2.2309727387479001</v>
      </c>
      <c r="L145" s="122">
        <v>2.2824829933005</v>
      </c>
      <c r="M145" s="122">
        <v>2.2330932244094002</v>
      </c>
      <c r="N145" s="122">
        <v>2.0951656305360999</v>
      </c>
      <c r="O145" s="122">
        <v>2.0737920534844001</v>
      </c>
      <c r="P145" s="122">
        <v>2.4787644918392</v>
      </c>
      <c r="Q145" s="122">
        <v>1.9854301828162999</v>
      </c>
      <c r="R145" s="122">
        <v>2.1546186419032001</v>
      </c>
      <c r="S145" s="122">
        <v>2.2847230255909001</v>
      </c>
      <c r="T145" s="122">
        <v>2.2319631312925998</v>
      </c>
      <c r="U145" s="122">
        <v>2.3348342336023999</v>
      </c>
      <c r="V145" s="122">
        <v>2.5072298062227998</v>
      </c>
      <c r="W145" s="122">
        <v>3.0083999295738</v>
      </c>
      <c r="X145" s="122">
        <v>3.1906807229966998</v>
      </c>
      <c r="Y145" s="122">
        <v>3.3602814890112001</v>
      </c>
      <c r="Z145" s="122">
        <v>3.4409820903285002</v>
      </c>
      <c r="AA145" s="122">
        <v>3.6943894303275</v>
      </c>
      <c r="AB145" s="122">
        <v>3.4999706266573001</v>
      </c>
      <c r="AC145" s="122">
        <v>3.9213140007921998</v>
      </c>
      <c r="AD145" s="122">
        <v>3.6880148557074</v>
      </c>
      <c r="AE145" s="122">
        <v>3.6844549535126001</v>
      </c>
      <c r="AF145" s="122">
        <v>3.603378299794</v>
      </c>
      <c r="AG145" s="122">
        <v>3.6039188168969001</v>
      </c>
      <c r="AH145" s="122">
        <v>3.7078848816290999</v>
      </c>
      <c r="AI145" s="122">
        <v>3.7546328585420001</v>
      </c>
      <c r="AJ145" s="122">
        <v>3.9546596520372002</v>
      </c>
      <c r="AK145" s="122">
        <v>3.7607840170767002</v>
      </c>
      <c r="AL145" s="122">
        <v>0</v>
      </c>
    </row>
    <row r="146" spans="1:38" hidden="1" x14ac:dyDescent="0.25">
      <c r="A146" s="122" t="s">
        <v>1998</v>
      </c>
      <c r="B146" s="122">
        <v>1</v>
      </c>
      <c r="C146" s="122" t="s">
        <v>2170</v>
      </c>
      <c r="D146" s="122" t="s">
        <v>2160</v>
      </c>
      <c r="E146" s="122">
        <v>3</v>
      </c>
      <c r="F146" s="122">
        <v>16.556826183898899</v>
      </c>
      <c r="G146" s="122">
        <v>16.5732548760915</v>
      </c>
      <c r="H146" s="122">
        <v>17.5504777039326</v>
      </c>
      <c r="I146" s="122">
        <v>17.704107283682799</v>
      </c>
      <c r="J146" s="122">
        <v>17.766118524356099</v>
      </c>
      <c r="K146" s="122">
        <v>17.388334068493599</v>
      </c>
      <c r="L146" s="122">
        <v>17.198196888189202</v>
      </c>
      <c r="M146" s="122">
        <v>17.7510345703637</v>
      </c>
      <c r="N146" s="122">
        <v>18.543276722660298</v>
      </c>
      <c r="O146" s="122">
        <v>17.433312582641001</v>
      </c>
      <c r="P146" s="122">
        <v>16.779700774495399</v>
      </c>
      <c r="Q146" s="122">
        <v>18.370468328948299</v>
      </c>
      <c r="R146" s="122">
        <v>17.202899617339</v>
      </c>
      <c r="S146" s="122">
        <v>17.486953506166799</v>
      </c>
      <c r="T146" s="122">
        <v>17.5305309149362</v>
      </c>
      <c r="U146" s="122">
        <v>17.538205499668301</v>
      </c>
      <c r="V146" s="122">
        <v>17.6231336708362</v>
      </c>
      <c r="W146" s="122">
        <v>17.559043400094701</v>
      </c>
      <c r="X146" s="122">
        <v>16.665073115656401</v>
      </c>
      <c r="Y146" s="122">
        <v>12.953666612233899</v>
      </c>
      <c r="Z146" s="122">
        <v>13.7310432974091</v>
      </c>
      <c r="AA146" s="122">
        <v>13.934201550622699</v>
      </c>
      <c r="AB146" s="122">
        <v>13.614677813303301</v>
      </c>
      <c r="AC146" s="122">
        <v>14.1177935588584</v>
      </c>
      <c r="AD146" s="122">
        <v>13.540801004035</v>
      </c>
      <c r="AE146" s="122">
        <v>13.2563018146787</v>
      </c>
      <c r="AF146" s="122">
        <v>13.277085109748599</v>
      </c>
      <c r="AG146" s="122">
        <v>12.7321422792234</v>
      </c>
      <c r="AH146" s="122">
        <v>13.083904946118601</v>
      </c>
      <c r="AI146" s="122">
        <v>12.739583394611</v>
      </c>
      <c r="AJ146" s="122">
        <v>12.298251891800501</v>
      </c>
      <c r="AK146" s="122">
        <v>12.716216088527</v>
      </c>
      <c r="AL146" s="122">
        <v>0</v>
      </c>
    </row>
    <row r="147" spans="1:38" hidden="1" x14ac:dyDescent="0.25">
      <c r="A147" s="122" t="s">
        <v>1998</v>
      </c>
      <c r="B147" s="122">
        <v>1</v>
      </c>
      <c r="C147" s="122" t="s">
        <v>2170</v>
      </c>
      <c r="D147" s="122" t="s">
        <v>2161</v>
      </c>
      <c r="E147" s="122">
        <v>3</v>
      </c>
      <c r="F147" s="122">
        <v>167.44648152289309</v>
      </c>
      <c r="G147" s="122">
        <v>163.9090410180778</v>
      </c>
      <c r="H147" s="122">
        <v>165.05505472933319</v>
      </c>
      <c r="I147" s="122">
        <v>165.985476338262</v>
      </c>
      <c r="J147" s="122">
        <v>164.91012530753849</v>
      </c>
      <c r="K147" s="122">
        <v>171.80306782970351</v>
      </c>
      <c r="L147" s="122">
        <v>191.55679047311779</v>
      </c>
      <c r="M147" s="122">
        <v>186.2657348198311</v>
      </c>
      <c r="N147" s="122">
        <v>181.42174642385069</v>
      </c>
      <c r="O147" s="122">
        <v>163.27236305281221</v>
      </c>
      <c r="P147" s="122">
        <v>188.03811378884711</v>
      </c>
      <c r="Q147" s="122">
        <v>186.7455676818237</v>
      </c>
      <c r="R147" s="122">
        <v>181.95295554312389</v>
      </c>
      <c r="S147" s="122">
        <v>179.96118056626059</v>
      </c>
      <c r="T147" s="122">
        <v>181.26035998412141</v>
      </c>
      <c r="U147" s="122">
        <v>155.720011988333</v>
      </c>
      <c r="V147" s="122">
        <v>159.3470705315876</v>
      </c>
      <c r="W147" s="122">
        <v>156.77098071328069</v>
      </c>
      <c r="X147" s="122">
        <v>145.00144628767211</v>
      </c>
      <c r="Y147" s="122">
        <v>129.33767771155871</v>
      </c>
      <c r="Z147" s="122">
        <v>150.36756697198791</v>
      </c>
      <c r="AA147" s="122">
        <v>152.97468770116359</v>
      </c>
      <c r="AB147" s="122">
        <v>167.27128414185731</v>
      </c>
      <c r="AC147" s="122">
        <v>173.88883887641421</v>
      </c>
      <c r="AD147" s="122">
        <v>168.96562772973741</v>
      </c>
      <c r="AE147" s="122">
        <v>167.34698701711139</v>
      </c>
      <c r="AF147" s="122">
        <v>166.7328020719867</v>
      </c>
      <c r="AG147" s="122">
        <v>162.64804700045639</v>
      </c>
      <c r="AH147" s="122">
        <v>169.39441414322599</v>
      </c>
      <c r="AI147" s="122">
        <v>170.7068291127832</v>
      </c>
      <c r="AJ147" s="122">
        <v>165.3325645878891</v>
      </c>
      <c r="AK147" s="122">
        <v>173.63601334179131</v>
      </c>
      <c r="AL147" s="122">
        <v>0</v>
      </c>
    </row>
    <row r="148" spans="1:38" hidden="1" x14ac:dyDescent="0.25">
      <c r="A148" s="122" t="s">
        <v>1998</v>
      </c>
      <c r="B148" s="122">
        <v>1</v>
      </c>
      <c r="C148" s="122" t="s">
        <v>2170</v>
      </c>
      <c r="D148" s="122" t="s">
        <v>2162</v>
      </c>
      <c r="E148" s="122">
        <v>3</v>
      </c>
      <c r="F148" s="122">
        <v>6.5660605783832002</v>
      </c>
      <c r="G148" s="122">
        <v>6.0653906994647997</v>
      </c>
      <c r="H148" s="122">
        <v>6.0414851804984</v>
      </c>
      <c r="I148" s="122">
        <v>6.5604585143002003</v>
      </c>
      <c r="J148" s="122">
        <v>6.5153136726721996</v>
      </c>
      <c r="K148" s="122">
        <v>7.7004867336442997</v>
      </c>
      <c r="L148" s="122">
        <v>6.9199879510848996</v>
      </c>
      <c r="M148" s="122">
        <v>7.3490694773928</v>
      </c>
      <c r="N148" s="122">
        <v>9.0243661198754008</v>
      </c>
      <c r="O148" s="122">
        <v>7.0382174430416002</v>
      </c>
      <c r="P148" s="122">
        <v>7.9362358501542003</v>
      </c>
      <c r="Q148" s="122">
        <v>7.9224978971400004</v>
      </c>
      <c r="R148" s="122">
        <v>6.2590088484019999</v>
      </c>
      <c r="S148" s="122">
        <v>6.5586378497349003</v>
      </c>
      <c r="T148" s="122">
        <v>7.772092285466</v>
      </c>
      <c r="U148" s="122">
        <v>8.9053547348694995</v>
      </c>
      <c r="V148" s="122">
        <v>8.1066698741612999</v>
      </c>
      <c r="W148" s="122">
        <v>8.2978557215721995</v>
      </c>
      <c r="X148" s="122">
        <v>7.8078147365864004</v>
      </c>
      <c r="Y148" s="122">
        <v>6.9039168603594003</v>
      </c>
      <c r="Z148" s="122">
        <v>7.0977212134403</v>
      </c>
      <c r="AA148" s="122">
        <v>7.2636750586595999</v>
      </c>
      <c r="AB148" s="122">
        <v>7.7137869690339</v>
      </c>
      <c r="AC148" s="122">
        <v>8.2211593916302999</v>
      </c>
      <c r="AD148" s="122">
        <v>7.8402176470927003</v>
      </c>
      <c r="AE148" s="122">
        <v>7.6148986075970004</v>
      </c>
      <c r="AF148" s="122">
        <v>7.3355105438788</v>
      </c>
      <c r="AG148" s="122">
        <v>7.0638892834717</v>
      </c>
      <c r="AH148" s="122">
        <v>6.8571368255094001</v>
      </c>
      <c r="AI148" s="122">
        <v>6.8449151346342001</v>
      </c>
      <c r="AJ148" s="122">
        <v>6.3692094646889004</v>
      </c>
      <c r="AK148" s="122">
        <v>6.3751857318285996</v>
      </c>
      <c r="AL148" s="122">
        <v>0</v>
      </c>
    </row>
    <row r="149" spans="1:38" hidden="1" x14ac:dyDescent="0.25">
      <c r="A149" s="122" t="s">
        <v>1998</v>
      </c>
      <c r="B149" s="122">
        <v>1</v>
      </c>
      <c r="C149" s="122" t="s">
        <v>2170</v>
      </c>
      <c r="D149" s="122" t="s">
        <v>2163</v>
      </c>
      <c r="E149" s="122">
        <v>3</v>
      </c>
      <c r="F149" s="122">
        <v>16.206652331405301</v>
      </c>
      <c r="G149" s="122">
        <v>16.444884123406801</v>
      </c>
      <c r="H149" s="122">
        <v>15.052836691336999</v>
      </c>
      <c r="I149" s="122">
        <v>13.576171428202899</v>
      </c>
      <c r="J149" s="122">
        <v>13.896394997442799</v>
      </c>
      <c r="K149" s="122">
        <v>14.0296085520076</v>
      </c>
      <c r="L149" s="122">
        <v>13.6715769168656</v>
      </c>
      <c r="M149" s="122">
        <v>13.840559570468701</v>
      </c>
      <c r="N149" s="122">
        <v>13.775451586357301</v>
      </c>
      <c r="O149" s="122">
        <v>12.956921842077801</v>
      </c>
      <c r="P149" s="122">
        <v>13.013857850301299</v>
      </c>
      <c r="Q149" s="122">
        <v>12.8108683354048</v>
      </c>
      <c r="R149" s="122">
        <v>12.306931501802801</v>
      </c>
      <c r="S149" s="122">
        <v>13.5522488266016</v>
      </c>
      <c r="T149" s="122">
        <v>14.252899749873899</v>
      </c>
      <c r="U149" s="122">
        <v>14.3054950682636</v>
      </c>
      <c r="V149" s="122">
        <v>13.888189495478599</v>
      </c>
      <c r="W149" s="122">
        <v>13.2413327598296</v>
      </c>
      <c r="X149" s="122">
        <v>12.393082065376699</v>
      </c>
      <c r="Y149" s="122">
        <v>9.7847157177751996</v>
      </c>
      <c r="Z149" s="122">
        <v>9.3135037779002001</v>
      </c>
      <c r="AA149" s="122">
        <v>8.9370564524095002</v>
      </c>
      <c r="AB149" s="122">
        <v>8.9889267976149991</v>
      </c>
      <c r="AC149" s="122">
        <v>9.2768378265747007</v>
      </c>
      <c r="AD149" s="122">
        <v>8.5116393401679993</v>
      </c>
      <c r="AE149" s="122">
        <v>7.6931020250376001</v>
      </c>
      <c r="AF149" s="122">
        <v>7.5727490695429998</v>
      </c>
      <c r="AG149" s="122">
        <v>7.4545017362525998</v>
      </c>
      <c r="AH149" s="122">
        <v>7.5675871130668</v>
      </c>
      <c r="AI149" s="122">
        <v>7.6623626126157003</v>
      </c>
      <c r="AJ149" s="122">
        <v>7.4372006833355</v>
      </c>
      <c r="AK149" s="122">
        <v>8.0124816159847008</v>
      </c>
      <c r="AL149" s="122">
        <v>0</v>
      </c>
    </row>
    <row r="150" spans="1:38" hidden="1" x14ac:dyDescent="0.25">
      <c r="A150" s="122" t="s">
        <v>1998</v>
      </c>
      <c r="B150" s="122">
        <v>1</v>
      </c>
      <c r="C150" s="122" t="s">
        <v>2170</v>
      </c>
      <c r="D150" s="122" t="s">
        <v>2164</v>
      </c>
      <c r="E150" s="122">
        <v>3</v>
      </c>
      <c r="F150" s="122">
        <v>0.43497657698019998</v>
      </c>
      <c r="G150" s="122">
        <v>0.45614405470820002</v>
      </c>
      <c r="H150" s="122">
        <v>0.50103469592159999</v>
      </c>
      <c r="I150" s="122">
        <v>0.50279868543210005</v>
      </c>
      <c r="J150" s="122">
        <v>0.39039736023260002</v>
      </c>
      <c r="K150" s="122">
        <v>0.36995719546299999</v>
      </c>
      <c r="L150" s="122">
        <v>0.38835985809149998</v>
      </c>
      <c r="M150" s="122">
        <v>0.65222983241099997</v>
      </c>
      <c r="N150" s="122">
        <v>0.42499787038179998</v>
      </c>
      <c r="O150" s="122">
        <v>0.60505318680560005</v>
      </c>
      <c r="P150" s="122">
        <v>0.53361487707209998</v>
      </c>
      <c r="Q150" s="122">
        <v>0.45408137116890002</v>
      </c>
      <c r="R150" s="122">
        <v>0.45857385900690001</v>
      </c>
      <c r="S150" s="122">
        <v>0.51410027182319995</v>
      </c>
      <c r="T150" s="122">
        <v>0.61490095785139998</v>
      </c>
      <c r="U150" s="122">
        <v>0.62666798503910004</v>
      </c>
      <c r="V150" s="122">
        <v>0.67689690462910002</v>
      </c>
      <c r="W150" s="122">
        <v>0.59722882420739998</v>
      </c>
      <c r="X150" s="122">
        <v>0.51918326875429999</v>
      </c>
      <c r="Y150" s="122">
        <v>0.50792414037730005</v>
      </c>
      <c r="Z150" s="122">
        <v>0.5238880734968</v>
      </c>
      <c r="AA150" s="122">
        <v>0.57508880377259997</v>
      </c>
      <c r="AB150" s="122">
        <v>0.46343271128050001</v>
      </c>
      <c r="AC150" s="122">
        <v>0.37433506479689999</v>
      </c>
      <c r="AD150" s="122">
        <v>0.36725657091000002</v>
      </c>
      <c r="AE150" s="122">
        <v>0.35080153076710002</v>
      </c>
      <c r="AF150" s="122">
        <v>0.34930048832790001</v>
      </c>
      <c r="AG150" s="122">
        <v>0.35120346666739999</v>
      </c>
      <c r="AH150" s="122">
        <v>0.37084446232379997</v>
      </c>
      <c r="AI150" s="122">
        <v>0.38598147936959998</v>
      </c>
      <c r="AJ150" s="122">
        <v>0.3980152392295</v>
      </c>
      <c r="AK150" s="122">
        <v>0.30798115432220002</v>
      </c>
      <c r="AL150" s="122">
        <v>0</v>
      </c>
    </row>
    <row r="151" spans="1:38" hidden="1" x14ac:dyDescent="0.25">
      <c r="A151" s="122" t="s">
        <v>1998</v>
      </c>
      <c r="B151" s="122">
        <v>1</v>
      </c>
      <c r="C151" s="122" t="s">
        <v>2170</v>
      </c>
      <c r="D151" s="122" t="s">
        <v>2165</v>
      </c>
      <c r="E151" s="122">
        <v>3</v>
      </c>
      <c r="F151" s="122">
        <v>15.4393306081513</v>
      </c>
      <c r="G151" s="122">
        <v>14.7621050022434</v>
      </c>
      <c r="H151" s="122">
        <v>16.337819850980701</v>
      </c>
      <c r="I151" s="122">
        <v>14.876489752889301</v>
      </c>
      <c r="J151" s="122">
        <v>16.9393385037108</v>
      </c>
      <c r="K151" s="122">
        <v>16.382257987134299</v>
      </c>
      <c r="L151" s="122">
        <v>17.432651165276599</v>
      </c>
      <c r="M151" s="122">
        <v>15.859770131660699</v>
      </c>
      <c r="N151" s="122">
        <v>20.2152354625782</v>
      </c>
      <c r="O151" s="122">
        <v>19.963804762376999</v>
      </c>
      <c r="P151" s="122">
        <v>15.594876190268799</v>
      </c>
      <c r="Q151" s="122">
        <v>12.1521351438323</v>
      </c>
      <c r="R151" s="122">
        <v>11.07738317099</v>
      </c>
      <c r="S151" s="122">
        <v>11.222483062776099</v>
      </c>
      <c r="T151" s="122">
        <v>11.7219678740046</v>
      </c>
      <c r="U151" s="122">
        <v>12.818283951965199</v>
      </c>
      <c r="V151" s="122">
        <v>14.2073406628617</v>
      </c>
      <c r="W151" s="122">
        <v>14.048318155332799</v>
      </c>
      <c r="X151" s="122">
        <v>14.0451224467889</v>
      </c>
      <c r="Y151" s="122">
        <v>13.1075192409312</v>
      </c>
      <c r="Z151" s="122">
        <v>12.9424725623802</v>
      </c>
      <c r="AA151" s="122">
        <v>12.504169585377699</v>
      </c>
      <c r="AB151" s="122">
        <v>12.9571860662435</v>
      </c>
      <c r="AC151" s="122">
        <v>12.583744750949201</v>
      </c>
      <c r="AD151" s="122">
        <v>11.7677584728222</v>
      </c>
      <c r="AE151" s="122">
        <v>12.815317453904999</v>
      </c>
      <c r="AF151" s="122">
        <v>12.5063703546589</v>
      </c>
      <c r="AG151" s="122">
        <v>12.036717432894401</v>
      </c>
      <c r="AH151" s="122">
        <v>12.2106762486539</v>
      </c>
      <c r="AI151" s="122">
        <v>12.367893276156201</v>
      </c>
      <c r="AJ151" s="122">
        <v>11.616696255603999</v>
      </c>
      <c r="AK151" s="122">
        <v>10.798778662637501</v>
      </c>
      <c r="AL151" s="122">
        <v>0</v>
      </c>
    </row>
    <row r="152" spans="1:38" hidden="1" x14ac:dyDescent="0.25">
      <c r="A152" s="122" t="s">
        <v>1998</v>
      </c>
      <c r="B152" s="122">
        <v>1</v>
      </c>
      <c r="C152" s="122" t="s">
        <v>2170</v>
      </c>
      <c r="D152" s="122" t="s">
        <v>2166</v>
      </c>
      <c r="E152" s="122">
        <v>3</v>
      </c>
      <c r="F152" s="122">
        <v>13.770522295281401</v>
      </c>
      <c r="G152" s="122">
        <v>14.2029640202478</v>
      </c>
      <c r="H152" s="122">
        <v>13.774822064111101</v>
      </c>
      <c r="I152" s="122">
        <v>14.4718426962267</v>
      </c>
      <c r="J152" s="122">
        <v>14.940724885255401</v>
      </c>
      <c r="K152" s="122">
        <v>15.1657830256325</v>
      </c>
      <c r="L152" s="122">
        <v>14.942596004990399</v>
      </c>
      <c r="M152" s="122">
        <v>15.299813329917299</v>
      </c>
      <c r="N152" s="122">
        <v>14.2803243887214</v>
      </c>
      <c r="O152" s="122">
        <v>15.1167097816164</v>
      </c>
      <c r="P152" s="122">
        <v>16.206297092931901</v>
      </c>
      <c r="Q152" s="122">
        <v>16.0000873064409</v>
      </c>
      <c r="R152" s="122">
        <v>16.0479866586304</v>
      </c>
      <c r="S152" s="122">
        <v>14.600707373112799</v>
      </c>
      <c r="T152" s="122">
        <v>15.4072236400291</v>
      </c>
      <c r="U152" s="122">
        <v>15.135412346077199</v>
      </c>
      <c r="V152" s="122">
        <v>15.014768747161099</v>
      </c>
      <c r="W152" s="122">
        <v>15.0946967888858</v>
      </c>
      <c r="X152" s="122">
        <v>14.127873400034501</v>
      </c>
      <c r="Y152" s="122">
        <v>12.7150487985426</v>
      </c>
      <c r="Z152" s="122">
        <v>12.9394205024011</v>
      </c>
      <c r="AA152" s="122">
        <v>13.173242501427399</v>
      </c>
      <c r="AB152" s="122">
        <v>12.5924308056822</v>
      </c>
      <c r="AC152" s="122">
        <v>13.707252454095</v>
      </c>
      <c r="AD152" s="122">
        <v>13.6010841089394</v>
      </c>
      <c r="AE152" s="122">
        <v>12.8349315734486</v>
      </c>
      <c r="AF152" s="122">
        <v>12.0880657038661</v>
      </c>
      <c r="AG152" s="122">
        <v>12.5752518824831</v>
      </c>
      <c r="AH152" s="122">
        <v>13.0582646528767</v>
      </c>
      <c r="AI152" s="122">
        <v>12.7458717690503</v>
      </c>
      <c r="AJ152" s="122">
        <v>11.607233609825199</v>
      </c>
      <c r="AK152" s="122">
        <v>11.0032784909613</v>
      </c>
      <c r="AL152" s="122">
        <v>0</v>
      </c>
    </row>
    <row r="153" spans="1:38" hidden="1" x14ac:dyDescent="0.25">
      <c r="A153" s="122" t="s">
        <v>1998</v>
      </c>
      <c r="B153" s="122">
        <v>1</v>
      </c>
      <c r="C153" s="122" t="s">
        <v>2170</v>
      </c>
      <c r="D153" s="122" t="s">
        <v>2167</v>
      </c>
      <c r="E153" s="122">
        <v>3</v>
      </c>
      <c r="F153" s="122">
        <v>11.9118217311414</v>
      </c>
      <c r="G153" s="122">
        <v>9.7107548268238002</v>
      </c>
      <c r="H153" s="122">
        <v>9.6982320928005006</v>
      </c>
      <c r="I153" s="122">
        <v>10.0574944919309</v>
      </c>
      <c r="J153" s="122">
        <v>10.9729490736743</v>
      </c>
      <c r="K153" s="122">
        <v>9.6094276623749995</v>
      </c>
      <c r="L153" s="122">
        <v>8.4783273048732006</v>
      </c>
      <c r="M153" s="122">
        <v>8.7357718185226005</v>
      </c>
      <c r="N153" s="122">
        <v>9.6667592162723999</v>
      </c>
      <c r="O153" s="122">
        <v>8.3959752055292007</v>
      </c>
      <c r="P153" s="122">
        <v>8.7088826912965995</v>
      </c>
      <c r="Q153" s="122">
        <v>9.2501489957592007</v>
      </c>
      <c r="R153" s="122">
        <v>10.445358687872</v>
      </c>
      <c r="S153" s="122">
        <v>8.6703180956977999</v>
      </c>
      <c r="T153" s="122">
        <v>9.3113594727440994</v>
      </c>
      <c r="U153" s="122">
        <v>8.4175976528774008</v>
      </c>
      <c r="V153" s="122">
        <v>9.1785303424940992</v>
      </c>
      <c r="W153" s="122">
        <v>9.1344351003110997</v>
      </c>
      <c r="X153" s="122">
        <v>8.3225939415425998</v>
      </c>
      <c r="Y153" s="122">
        <v>6.3719814873368996</v>
      </c>
      <c r="Z153" s="122">
        <v>6.7630931527038998</v>
      </c>
      <c r="AA153" s="122">
        <v>6.9022548888484003</v>
      </c>
      <c r="AB153" s="122">
        <v>7.3479502742373004</v>
      </c>
      <c r="AC153" s="122">
        <v>8.1018583356862006</v>
      </c>
      <c r="AD153" s="122">
        <v>8.9068671116315006</v>
      </c>
      <c r="AE153" s="122">
        <v>8.3904859541052002</v>
      </c>
      <c r="AF153" s="122">
        <v>7.8216916115616</v>
      </c>
      <c r="AG153" s="122">
        <v>8.4602709662281992</v>
      </c>
      <c r="AH153" s="122">
        <v>9.4805087584632997</v>
      </c>
      <c r="AI153" s="122">
        <v>10.042836585781</v>
      </c>
      <c r="AJ153" s="122">
        <v>10.396469258731599</v>
      </c>
      <c r="AK153" s="122">
        <v>10.9398184376179</v>
      </c>
      <c r="AL153" s="122">
        <v>0</v>
      </c>
    </row>
    <row r="154" spans="1:38" hidden="1" x14ac:dyDescent="0.25">
      <c r="A154" s="122" t="s">
        <v>1998</v>
      </c>
      <c r="B154" s="122">
        <v>1</v>
      </c>
      <c r="C154" s="122" t="s">
        <v>2170</v>
      </c>
      <c r="D154" s="122" t="s">
        <v>2168</v>
      </c>
      <c r="E154" s="122">
        <v>3</v>
      </c>
      <c r="F154" s="122">
        <v>10.0375073275013</v>
      </c>
      <c r="G154" s="122">
        <v>9.7455966403278005</v>
      </c>
      <c r="H154" s="122">
        <v>11.584974872925001</v>
      </c>
      <c r="I154" s="122">
        <v>9.8093916513543995</v>
      </c>
      <c r="J154" s="122">
        <v>10.099729804334499</v>
      </c>
      <c r="K154" s="122">
        <v>9.5547291805946006</v>
      </c>
      <c r="L154" s="122">
        <v>9.7341981856339999</v>
      </c>
      <c r="M154" s="122">
        <v>9.9110056218615004</v>
      </c>
      <c r="N154" s="122">
        <v>10.339109696362099</v>
      </c>
      <c r="O154" s="122">
        <v>9.4516138998392005</v>
      </c>
      <c r="P154" s="122">
        <v>9.2781832102843005</v>
      </c>
      <c r="Q154" s="122">
        <v>9.4699781872334992</v>
      </c>
      <c r="R154" s="122">
        <v>9.5977555881600995</v>
      </c>
      <c r="S154" s="122">
        <v>9.9172477902067993</v>
      </c>
      <c r="T154" s="122">
        <v>9.7650265111624002</v>
      </c>
      <c r="U154" s="122">
        <v>9.7202484676796992</v>
      </c>
      <c r="V154" s="122">
        <v>10.774819052005</v>
      </c>
      <c r="W154" s="122">
        <v>12.199176399001001</v>
      </c>
      <c r="X154" s="122">
        <v>12.0461587161038</v>
      </c>
      <c r="Y154" s="122">
        <v>11.6061525534951</v>
      </c>
      <c r="Z154" s="122">
        <v>12.1501445384425</v>
      </c>
      <c r="AA154" s="122">
        <v>13.141313860093099</v>
      </c>
      <c r="AB154" s="122">
        <v>12.752506819072201</v>
      </c>
      <c r="AC154" s="122">
        <v>12.3281450508765</v>
      </c>
      <c r="AD154" s="122">
        <v>11.887931747473401</v>
      </c>
      <c r="AE154" s="122">
        <v>10.3695698700649</v>
      </c>
      <c r="AF154" s="122">
        <v>10.473963693370999</v>
      </c>
      <c r="AG154" s="122">
        <v>11.7357264933359</v>
      </c>
      <c r="AH154" s="122">
        <v>12.647821630520999</v>
      </c>
      <c r="AI154" s="122">
        <v>12.060296644436599</v>
      </c>
      <c r="AJ154" s="122">
        <v>10.5371620714528</v>
      </c>
      <c r="AK154" s="122">
        <v>10.1720267323103</v>
      </c>
      <c r="AL154" s="122">
        <v>0</v>
      </c>
    </row>
    <row r="155" spans="1:38" hidden="1" x14ac:dyDescent="0.25">
      <c r="A155" s="122" t="s">
        <v>1999</v>
      </c>
      <c r="B155" s="122">
        <v>1</v>
      </c>
      <c r="C155" s="122" t="s">
        <v>2171</v>
      </c>
      <c r="D155" s="122" t="s">
        <v>2120</v>
      </c>
      <c r="E155" s="122">
        <v>4</v>
      </c>
      <c r="F155" s="122">
        <v>1.5697983050276001</v>
      </c>
      <c r="G155" s="122">
        <v>1.6021409738524</v>
      </c>
      <c r="H155" s="122">
        <v>1.7090251626270001</v>
      </c>
      <c r="I155" s="122">
        <v>1.6566279619147</v>
      </c>
      <c r="J155" s="122">
        <v>1.6852932166806001</v>
      </c>
      <c r="K155" s="122">
        <v>1.7043032943325001</v>
      </c>
      <c r="L155" s="122">
        <v>1.7181720726295999</v>
      </c>
      <c r="M155" s="122">
        <v>1.6213402267138</v>
      </c>
      <c r="N155" s="122">
        <v>1.552949479857</v>
      </c>
      <c r="O155" s="122">
        <v>1.8210914433522001</v>
      </c>
      <c r="P155" s="122">
        <v>1.650218087691</v>
      </c>
      <c r="Q155" s="122">
        <v>1.7630092059372</v>
      </c>
      <c r="R155" s="122">
        <v>1.5562035420772</v>
      </c>
      <c r="S155" s="122">
        <v>1.6097003854019001</v>
      </c>
      <c r="T155" s="122">
        <v>1.7695274588653001</v>
      </c>
      <c r="U155" s="122">
        <v>1.7076598505281</v>
      </c>
      <c r="V155" s="122">
        <v>2.1299600022640002</v>
      </c>
      <c r="W155" s="122">
        <v>1.8111934019863001</v>
      </c>
      <c r="X155" s="122">
        <v>1.6921002041788999</v>
      </c>
      <c r="Y155" s="122">
        <v>1.7248003408095001</v>
      </c>
      <c r="Z155" s="122">
        <v>1.6684139746405999</v>
      </c>
      <c r="AA155" s="122">
        <v>1.7289369684753999</v>
      </c>
      <c r="AB155" s="122">
        <v>1.7004232735288001</v>
      </c>
      <c r="AC155" s="122">
        <v>1.5108735515009</v>
      </c>
      <c r="AD155" s="122">
        <v>1.4312204992213999</v>
      </c>
      <c r="AE155" s="122">
        <v>1.5141574245259</v>
      </c>
      <c r="AF155" s="122">
        <v>1.4034086333132001</v>
      </c>
      <c r="AG155" s="122">
        <v>1.5188205910240999</v>
      </c>
      <c r="AH155" s="122">
        <v>1.3886281723111</v>
      </c>
      <c r="AI155" s="122">
        <v>1.3723422454726</v>
      </c>
      <c r="AJ155" s="122">
        <v>1.5553984094616999</v>
      </c>
      <c r="AK155" s="122">
        <v>1.5219812258383001</v>
      </c>
      <c r="AL155" s="122">
        <v>0</v>
      </c>
    </row>
    <row r="156" spans="1:38" hidden="1" x14ac:dyDescent="0.25">
      <c r="A156" s="122" t="s">
        <v>1999</v>
      </c>
      <c r="B156" s="122">
        <v>1</v>
      </c>
      <c r="C156" s="122" t="s">
        <v>2171</v>
      </c>
      <c r="D156" s="122" t="s">
        <v>2121</v>
      </c>
      <c r="E156" s="122">
        <v>4</v>
      </c>
      <c r="F156" s="122">
        <v>3.1049554934071</v>
      </c>
      <c r="G156" s="122">
        <v>3.0343079916017999</v>
      </c>
      <c r="H156" s="122">
        <v>3.2256304206083999</v>
      </c>
      <c r="I156" s="122">
        <v>3.4311227709474998</v>
      </c>
      <c r="J156" s="122">
        <v>3.3216170326169001</v>
      </c>
      <c r="K156" s="122">
        <v>3.3303713722594002</v>
      </c>
      <c r="L156" s="122">
        <v>3.7425714662897001</v>
      </c>
      <c r="M156" s="122">
        <v>3.3571275234479998</v>
      </c>
      <c r="N156" s="122">
        <v>3.1215735488824001</v>
      </c>
      <c r="O156" s="122">
        <v>3.3352208376146999</v>
      </c>
      <c r="P156" s="122">
        <v>3.6951852528356</v>
      </c>
      <c r="Q156" s="122">
        <v>3.5552793697560001</v>
      </c>
      <c r="R156" s="122">
        <v>3.2618522943202999</v>
      </c>
      <c r="S156" s="122">
        <v>3.0969879770297002</v>
      </c>
      <c r="T156" s="122">
        <v>2.9919372275452001</v>
      </c>
      <c r="U156" s="122">
        <v>2.7274844197939001</v>
      </c>
      <c r="V156" s="122">
        <v>2.5154932557063998</v>
      </c>
      <c r="W156" s="122">
        <v>2.3801740982252002</v>
      </c>
      <c r="X156" s="122">
        <v>2.5366986691356002</v>
      </c>
      <c r="Y156" s="122">
        <v>2.5004032444813999</v>
      </c>
      <c r="Z156" s="122">
        <v>2.8709152361233001</v>
      </c>
      <c r="AA156" s="122">
        <v>2.3545997306183999</v>
      </c>
      <c r="AB156" s="122">
        <v>1.7610766240369</v>
      </c>
      <c r="AC156" s="122">
        <v>2.1914837090232</v>
      </c>
      <c r="AD156" s="122">
        <v>2.4305222990819999</v>
      </c>
      <c r="AE156" s="122">
        <v>2.1278553510583</v>
      </c>
      <c r="AF156" s="122">
        <v>1.8640434069378999</v>
      </c>
      <c r="AG156" s="122">
        <v>1.7325339209613999</v>
      </c>
      <c r="AH156" s="122">
        <v>2.2497541516272999</v>
      </c>
      <c r="AI156" s="122">
        <v>2.0430508728009</v>
      </c>
      <c r="AJ156" s="122">
        <v>1.897225324261</v>
      </c>
      <c r="AK156" s="122">
        <v>2.0428718424404999</v>
      </c>
      <c r="AL156" s="122">
        <v>0</v>
      </c>
    </row>
    <row r="157" spans="1:38" hidden="1" x14ac:dyDescent="0.25">
      <c r="A157" s="122" t="s">
        <v>1999</v>
      </c>
      <c r="B157" s="122">
        <v>1</v>
      </c>
      <c r="C157" s="122" t="s">
        <v>2171</v>
      </c>
      <c r="D157" s="122" t="s">
        <v>2122</v>
      </c>
      <c r="E157" s="122">
        <v>4</v>
      </c>
      <c r="F157" s="122">
        <v>2.5351456503390999</v>
      </c>
      <c r="G157" s="122">
        <v>2.5938621498012</v>
      </c>
      <c r="H157" s="122">
        <v>2.4721687493418001</v>
      </c>
      <c r="I157" s="122">
        <v>2.8471056729498998</v>
      </c>
      <c r="J157" s="122">
        <v>2.6469751771958001</v>
      </c>
      <c r="K157" s="122">
        <v>2.7221574127985</v>
      </c>
      <c r="L157" s="122">
        <v>2.8716855656564002</v>
      </c>
      <c r="M157" s="122">
        <v>2.6566535562247999</v>
      </c>
      <c r="N157" s="122">
        <v>2.3541330115088002</v>
      </c>
      <c r="O157" s="122">
        <v>2.676816851721</v>
      </c>
      <c r="P157" s="122">
        <v>2.9362906128818</v>
      </c>
      <c r="Q157" s="122">
        <v>2.6687318495429002</v>
      </c>
      <c r="R157" s="122">
        <v>2.6321065425238999</v>
      </c>
      <c r="S157" s="122">
        <v>2.4943416633001001</v>
      </c>
      <c r="T157" s="122">
        <v>2.2589004362642</v>
      </c>
      <c r="U157" s="122">
        <v>2.1610660432187001</v>
      </c>
      <c r="V157" s="122">
        <v>2.0794646645756001</v>
      </c>
      <c r="W157" s="122">
        <v>2.1001368532532001</v>
      </c>
      <c r="X157" s="122">
        <v>2.3499390181489002</v>
      </c>
      <c r="Y157" s="122">
        <v>2.2164215936229001</v>
      </c>
      <c r="Z157" s="122">
        <v>2.3278422129095002</v>
      </c>
      <c r="AA157" s="122">
        <v>2.1427887340592999</v>
      </c>
      <c r="AB157" s="122">
        <v>1.6473748452492001</v>
      </c>
      <c r="AC157" s="122">
        <v>2.2138846966596999</v>
      </c>
      <c r="AD157" s="122">
        <v>2.3585496834525999</v>
      </c>
      <c r="AE157" s="122">
        <v>2.0373447276927998</v>
      </c>
      <c r="AF157" s="122">
        <v>1.6576805874302001</v>
      </c>
      <c r="AG157" s="122">
        <v>1.5639715476372</v>
      </c>
      <c r="AH157" s="122">
        <v>2.1267653605135002</v>
      </c>
      <c r="AI157" s="122">
        <v>2.0621245138119999</v>
      </c>
      <c r="AJ157" s="122">
        <v>1.8838643897259999</v>
      </c>
      <c r="AK157" s="122">
        <v>2.0619661908898999</v>
      </c>
      <c r="AL157" s="122">
        <v>0</v>
      </c>
    </row>
    <row r="158" spans="1:38" hidden="1" x14ac:dyDescent="0.25">
      <c r="A158" s="122" t="s">
        <v>1999</v>
      </c>
      <c r="B158" s="122">
        <v>1</v>
      </c>
      <c r="C158" s="122" t="s">
        <v>2171</v>
      </c>
      <c r="D158" s="122" t="s">
        <v>2123</v>
      </c>
      <c r="E158" s="122">
        <v>4</v>
      </c>
      <c r="F158" s="122">
        <v>1.8339926779094</v>
      </c>
      <c r="G158" s="122">
        <v>1.9014253543766999</v>
      </c>
      <c r="H158" s="122">
        <v>1.7665772997525</v>
      </c>
      <c r="I158" s="122">
        <v>1.7186262189832</v>
      </c>
      <c r="J158" s="122">
        <v>1.8084920244313001</v>
      </c>
      <c r="K158" s="122">
        <v>1.6971362285367999</v>
      </c>
      <c r="L158" s="122">
        <v>1.6595674506872999</v>
      </c>
      <c r="M158" s="122">
        <v>1.8452020390867001</v>
      </c>
      <c r="N158" s="122">
        <v>2.1724422074510001</v>
      </c>
      <c r="O158" s="122">
        <v>2.0879406820301001</v>
      </c>
      <c r="P158" s="122">
        <v>2.1449020983553</v>
      </c>
      <c r="Q158" s="122">
        <v>2.1978897743356001</v>
      </c>
      <c r="R158" s="122">
        <v>2.1731878899372998</v>
      </c>
      <c r="S158" s="122">
        <v>2.1367429853841</v>
      </c>
      <c r="T158" s="122">
        <v>2.2460092384382002</v>
      </c>
      <c r="U158" s="122">
        <v>2.1334012821654</v>
      </c>
      <c r="V158" s="122">
        <v>2.1574758268164</v>
      </c>
      <c r="W158" s="122">
        <v>2.2768148382292002</v>
      </c>
      <c r="X158" s="122">
        <v>2.4229756165599001</v>
      </c>
      <c r="Y158" s="122">
        <v>2.1857451844562998</v>
      </c>
      <c r="Z158" s="122">
        <v>2.3329763256260998</v>
      </c>
      <c r="AA158" s="122">
        <v>2.4120684583223002</v>
      </c>
      <c r="AB158" s="122">
        <v>2.0935213800497001</v>
      </c>
      <c r="AC158" s="122">
        <v>2.4105445285159002</v>
      </c>
      <c r="AD158" s="122">
        <v>2.0296392609164</v>
      </c>
      <c r="AE158" s="122">
        <v>2.1271516090129001</v>
      </c>
      <c r="AF158" s="122">
        <v>2.1856752359631</v>
      </c>
      <c r="AG158" s="122">
        <v>2.0587429793593999</v>
      </c>
      <c r="AH158" s="122">
        <v>2.2420763215317998</v>
      </c>
      <c r="AI158" s="122">
        <v>2.64058893198</v>
      </c>
      <c r="AJ158" s="122">
        <v>2.5666020228837998</v>
      </c>
      <c r="AK158" s="122">
        <v>2.4964233805131002</v>
      </c>
      <c r="AL158" s="122">
        <v>0</v>
      </c>
    </row>
    <row r="159" spans="1:38" x14ac:dyDescent="0.25">
      <c r="A159" s="122" t="s">
        <v>1999</v>
      </c>
      <c r="B159" s="122">
        <v>1</v>
      </c>
      <c r="C159" s="122" t="s">
        <v>2171</v>
      </c>
      <c r="D159" s="122" t="s">
        <v>2124</v>
      </c>
      <c r="E159" s="122">
        <v>4</v>
      </c>
      <c r="F159" s="122">
        <v>29.568215620741402</v>
      </c>
      <c r="G159" s="122">
        <v>29.415472064071398</v>
      </c>
      <c r="H159" s="122">
        <v>27.353439977887898</v>
      </c>
      <c r="I159" s="122">
        <v>28.837243197463302</v>
      </c>
      <c r="J159" s="122">
        <v>29.472965780257599</v>
      </c>
      <c r="K159" s="122">
        <v>26.826084774917501</v>
      </c>
      <c r="L159" s="122">
        <v>26.993603019014898</v>
      </c>
      <c r="M159" s="122">
        <v>26.781961102026798</v>
      </c>
      <c r="N159" s="122">
        <v>32.3088640788446</v>
      </c>
      <c r="O159" s="122">
        <v>32.023477416551003</v>
      </c>
      <c r="P159" s="122">
        <v>27.725042712839699</v>
      </c>
      <c r="Q159" s="122">
        <v>28.733095821021099</v>
      </c>
      <c r="R159" s="122">
        <v>28.749505625160602</v>
      </c>
      <c r="S159" s="122">
        <v>28.393749589749799</v>
      </c>
      <c r="T159" s="122">
        <v>29.486703489008601</v>
      </c>
      <c r="U159" s="122">
        <v>28.256116623048801</v>
      </c>
      <c r="V159" s="122">
        <v>28.4844660852375</v>
      </c>
      <c r="W159" s="122">
        <v>28.6528581754378</v>
      </c>
      <c r="X159" s="122">
        <v>28.8276473639411</v>
      </c>
      <c r="Y159" s="122">
        <v>28.3357253420582</v>
      </c>
      <c r="Z159" s="122">
        <v>29.002342165001501</v>
      </c>
      <c r="AA159" s="122">
        <v>29.739176798651801</v>
      </c>
      <c r="AB159" s="122">
        <v>27.375471736350399</v>
      </c>
      <c r="AC159" s="122">
        <v>27.712147175274499</v>
      </c>
      <c r="AD159" s="122">
        <v>22.903771425189898</v>
      </c>
      <c r="AE159" s="122">
        <v>23.370315503822599</v>
      </c>
      <c r="AF159" s="122">
        <v>24.039506229104699</v>
      </c>
      <c r="AG159" s="122">
        <v>24.976475467067999</v>
      </c>
      <c r="AH159" s="122">
        <v>24.701249078672799</v>
      </c>
      <c r="AI159" s="122">
        <v>27.0574586574322</v>
      </c>
      <c r="AJ159" s="122">
        <v>26.5420595453114</v>
      </c>
      <c r="AK159" s="122">
        <v>26.109366979129199</v>
      </c>
      <c r="AL159" s="122">
        <v>0</v>
      </c>
    </row>
    <row r="160" spans="1:38" hidden="1" x14ac:dyDescent="0.25">
      <c r="A160" s="122" t="s">
        <v>1999</v>
      </c>
      <c r="B160" s="122">
        <v>1</v>
      </c>
      <c r="C160" s="122" t="s">
        <v>2171</v>
      </c>
      <c r="D160" s="122" t="s">
        <v>474</v>
      </c>
      <c r="E160" s="122">
        <v>4</v>
      </c>
      <c r="F160" s="122">
        <v>5.0112730173908</v>
      </c>
      <c r="G160" s="122">
        <v>5.6906094487330998</v>
      </c>
      <c r="H160" s="122">
        <v>5.4313208322755004</v>
      </c>
      <c r="I160" s="122">
        <v>5.9667374513507996</v>
      </c>
      <c r="J160" s="122">
        <v>5.5736775399520004</v>
      </c>
      <c r="K160" s="122">
        <v>6.0167379498146003</v>
      </c>
      <c r="L160" s="122">
        <v>6.3657480793005004</v>
      </c>
      <c r="M160" s="122">
        <v>6.1690059064906002</v>
      </c>
      <c r="N160" s="122">
        <v>5.8739374863308997</v>
      </c>
      <c r="O160" s="122">
        <v>6.3715373077726003</v>
      </c>
      <c r="P160" s="122">
        <v>6.8436746836979996</v>
      </c>
      <c r="Q160" s="122">
        <v>7.2567743196128998</v>
      </c>
      <c r="R160" s="122">
        <v>7.5237674487773001</v>
      </c>
      <c r="S160" s="122">
        <v>7.5766350846239998</v>
      </c>
      <c r="T160" s="122">
        <v>7.2072841583124001</v>
      </c>
      <c r="U160" s="122">
        <v>7.5489204154682001</v>
      </c>
      <c r="V160" s="122">
        <v>7.0984241102787999</v>
      </c>
      <c r="W160" s="122">
        <v>7.7730572852039002</v>
      </c>
      <c r="X160" s="122">
        <v>7.9963900584673002</v>
      </c>
      <c r="Y160" s="122">
        <v>7.6093678852837998</v>
      </c>
      <c r="Z160" s="122">
        <v>7.7883455501894998</v>
      </c>
      <c r="AA160" s="122">
        <v>7.8004307320070003</v>
      </c>
      <c r="AB160" s="122">
        <v>6.998873193743</v>
      </c>
      <c r="AC160" s="122">
        <v>8.1506983306408003</v>
      </c>
      <c r="AD160" s="122">
        <v>8.0008602253797001</v>
      </c>
      <c r="AE160" s="122">
        <v>7.4468484366147996</v>
      </c>
      <c r="AF160" s="122">
        <v>7.4434848291567999</v>
      </c>
      <c r="AG160" s="122">
        <v>7.2094027041573003</v>
      </c>
      <c r="AH160" s="122">
        <v>7.8883665098993996</v>
      </c>
      <c r="AI160" s="122">
        <v>8.8707581131350999</v>
      </c>
      <c r="AJ160" s="122">
        <v>8.3791585455581004</v>
      </c>
      <c r="AK160" s="122">
        <v>8.2203179759309997</v>
      </c>
      <c r="AL160" s="122">
        <v>0</v>
      </c>
    </row>
    <row r="161" spans="1:38" hidden="1" x14ac:dyDescent="0.25">
      <c r="A161" s="122" t="s">
        <v>1999</v>
      </c>
      <c r="B161" s="122">
        <v>1</v>
      </c>
      <c r="C161" s="122" t="s">
        <v>2171</v>
      </c>
      <c r="D161" s="122" t="s">
        <v>2125</v>
      </c>
      <c r="E161" s="122">
        <v>4</v>
      </c>
      <c r="F161" s="122">
        <v>8.0371668625493999</v>
      </c>
      <c r="G161" s="122">
        <v>7.9020607259247999</v>
      </c>
      <c r="H161" s="122">
        <v>9.0373612749105003</v>
      </c>
      <c r="I161" s="122">
        <v>8.3448730818867993</v>
      </c>
      <c r="J161" s="122">
        <v>7.8915125832796997</v>
      </c>
      <c r="K161" s="122">
        <v>7.1658766914037999</v>
      </c>
      <c r="L161" s="122">
        <v>7.7811171919284998</v>
      </c>
      <c r="M161" s="122">
        <v>7.5007334121628997</v>
      </c>
      <c r="N161" s="122">
        <v>6.4169222169175999</v>
      </c>
      <c r="O161" s="122">
        <v>7.1022352503099997</v>
      </c>
      <c r="P161" s="122">
        <v>7.8843505248663002</v>
      </c>
      <c r="Q161" s="122">
        <v>8.0274179190015005</v>
      </c>
      <c r="R161" s="122">
        <v>7.5404666860146996</v>
      </c>
      <c r="S161" s="122">
        <v>9.1612898370579998</v>
      </c>
      <c r="T161" s="122">
        <v>9.8793971490072998</v>
      </c>
      <c r="U161" s="122">
        <v>8.7109405363432</v>
      </c>
      <c r="V161" s="122">
        <v>7.8576524917675998</v>
      </c>
      <c r="W161" s="122">
        <v>7.9618560297803</v>
      </c>
      <c r="X161" s="122">
        <v>7.1707782552320003</v>
      </c>
      <c r="Y161" s="122">
        <v>7.8497371422816</v>
      </c>
      <c r="Z161" s="122">
        <v>7.4510153060431996</v>
      </c>
      <c r="AA161" s="122">
        <v>7.2406806112725999</v>
      </c>
      <c r="AB161" s="122">
        <v>6.2277546478202002</v>
      </c>
      <c r="AC161" s="122">
        <v>6.8602321294967998</v>
      </c>
      <c r="AD161" s="122">
        <v>7.2779536884446001</v>
      </c>
      <c r="AE161" s="122">
        <v>7.1784116347267002</v>
      </c>
      <c r="AF161" s="122">
        <v>5.7011839181096002</v>
      </c>
      <c r="AG161" s="122">
        <v>5.7285393096217003</v>
      </c>
      <c r="AH161" s="122">
        <v>6.8992350751688001</v>
      </c>
      <c r="AI161" s="122">
        <v>6.7413813469345998</v>
      </c>
      <c r="AJ161" s="122">
        <v>5.9799716839119004</v>
      </c>
      <c r="AK161" s="122">
        <v>5.7831948258933998</v>
      </c>
      <c r="AL161" s="122">
        <v>0</v>
      </c>
    </row>
    <row r="162" spans="1:38" hidden="1" x14ac:dyDescent="0.25">
      <c r="A162" s="122" t="s">
        <v>1999</v>
      </c>
      <c r="B162" s="122">
        <v>1</v>
      </c>
      <c r="C162" s="122" t="s">
        <v>2171</v>
      </c>
      <c r="D162" s="122" t="s">
        <v>2126</v>
      </c>
      <c r="E162" s="122">
        <v>4</v>
      </c>
      <c r="F162" s="122">
        <v>0.92104960276409997</v>
      </c>
      <c r="G162" s="122">
        <v>0.93213201228380005</v>
      </c>
      <c r="H162" s="122">
        <v>0.99454217135379996</v>
      </c>
      <c r="I162" s="122">
        <v>0.97955131337879997</v>
      </c>
      <c r="J162" s="122">
        <v>0.92942140008109997</v>
      </c>
      <c r="K162" s="122">
        <v>0.95062133636099999</v>
      </c>
      <c r="L162" s="122">
        <v>1.0533187493544001</v>
      </c>
      <c r="M162" s="122">
        <v>0.96951976514979998</v>
      </c>
      <c r="N162" s="122">
        <v>0.81472432905470005</v>
      </c>
      <c r="O162" s="122">
        <v>0.8484657371116</v>
      </c>
      <c r="P162" s="122">
        <v>0.93132271225319996</v>
      </c>
      <c r="Q162" s="122">
        <v>0.79560078531080003</v>
      </c>
      <c r="R162" s="122">
        <v>0.91265514029509998</v>
      </c>
      <c r="S162" s="122">
        <v>0.97272536990080005</v>
      </c>
      <c r="T162" s="122">
        <v>0.94581035975030003</v>
      </c>
      <c r="U162" s="122">
        <v>0.91907020278350005</v>
      </c>
      <c r="V162" s="122">
        <v>0.69856727483079994</v>
      </c>
      <c r="W162" s="122">
        <v>0.81686207618780005</v>
      </c>
      <c r="X162" s="122">
        <v>0.77369542446810002</v>
      </c>
      <c r="Y162" s="122">
        <v>0.81187286273259995</v>
      </c>
      <c r="Z162" s="122">
        <v>0.82169638435610004</v>
      </c>
      <c r="AA162" s="122">
        <v>0.68385126839449994</v>
      </c>
      <c r="AB162" s="122">
        <v>0.6856794912991</v>
      </c>
      <c r="AC162" s="122">
        <v>0.77754278232079999</v>
      </c>
      <c r="AD162" s="122">
        <v>0.84376225583039999</v>
      </c>
      <c r="AE162" s="122">
        <v>0.8152877288432</v>
      </c>
      <c r="AF162" s="122">
        <v>0.63465897935500004</v>
      </c>
      <c r="AG162" s="122">
        <v>0.6578413780265</v>
      </c>
      <c r="AH162" s="122">
        <v>0.76052812378669998</v>
      </c>
      <c r="AI162" s="122">
        <v>0.66299261498590001</v>
      </c>
      <c r="AJ162" s="122">
        <v>0.61508461426630001</v>
      </c>
      <c r="AK162" s="122">
        <v>0.65801714194420002</v>
      </c>
      <c r="AL162" s="122">
        <v>0</v>
      </c>
    </row>
    <row r="163" spans="1:38" hidden="1" x14ac:dyDescent="0.25">
      <c r="A163" s="122" t="s">
        <v>1999</v>
      </c>
      <c r="B163" s="122">
        <v>1</v>
      </c>
      <c r="C163" s="122" t="s">
        <v>2171</v>
      </c>
      <c r="D163" s="122" t="s">
        <v>2127</v>
      </c>
      <c r="E163" s="122">
        <v>4</v>
      </c>
      <c r="F163" s="122">
        <v>1.0193885982491999</v>
      </c>
      <c r="G163" s="122">
        <v>1.060400217155</v>
      </c>
      <c r="H163" s="122">
        <v>1.0933643167553</v>
      </c>
      <c r="I163" s="122">
        <v>1.0915657908659999</v>
      </c>
      <c r="J163" s="122">
        <v>1.139290721044</v>
      </c>
      <c r="K163" s="122">
        <v>1.1129076071851001</v>
      </c>
      <c r="L163" s="122">
        <v>1.2267079165062</v>
      </c>
      <c r="M163" s="122">
        <v>1.0960552530695</v>
      </c>
      <c r="N163" s="122">
        <v>1.0226300378905999</v>
      </c>
      <c r="O163" s="122">
        <v>1.0793952303915</v>
      </c>
      <c r="P163" s="122">
        <v>1.1565761728877999</v>
      </c>
      <c r="Q163" s="122">
        <v>1.1467187508971</v>
      </c>
      <c r="R163" s="122">
        <v>1.1379496314849999</v>
      </c>
      <c r="S163" s="122">
        <v>1.2722663685811999</v>
      </c>
      <c r="T163" s="122">
        <v>1.2057196034577999</v>
      </c>
      <c r="U163" s="122">
        <v>1.1637383244729</v>
      </c>
      <c r="V163" s="122">
        <v>0.98654380613390003</v>
      </c>
      <c r="W163" s="122">
        <v>0.99820453543510002</v>
      </c>
      <c r="X163" s="122">
        <v>0.93556257089179995</v>
      </c>
      <c r="Y163" s="122">
        <v>1.0238623325255001</v>
      </c>
      <c r="Z163" s="122">
        <v>1.0489410097992999</v>
      </c>
      <c r="AA163" s="122">
        <v>0.95686984027209998</v>
      </c>
      <c r="AB163" s="122">
        <v>0.77353223716740005</v>
      </c>
      <c r="AC163" s="122">
        <v>0.92038176250140002</v>
      </c>
      <c r="AD163" s="122">
        <v>1.035724095548</v>
      </c>
      <c r="AE163" s="122">
        <v>1.0183739147049</v>
      </c>
      <c r="AF163" s="122">
        <v>0.81231427064740003</v>
      </c>
      <c r="AG163" s="122">
        <v>0.79326096046820005</v>
      </c>
      <c r="AH163" s="122">
        <v>1.0068003682891999</v>
      </c>
      <c r="AI163" s="122">
        <v>0.96490466083390003</v>
      </c>
      <c r="AJ163" s="122">
        <v>0.84671855469750001</v>
      </c>
      <c r="AK163" s="122">
        <v>0.90429362084020004</v>
      </c>
      <c r="AL163" s="122">
        <v>0</v>
      </c>
    </row>
    <row r="164" spans="1:38" hidden="1" x14ac:dyDescent="0.25">
      <c r="A164" s="122" t="s">
        <v>1999</v>
      </c>
      <c r="B164" s="122">
        <v>1</v>
      </c>
      <c r="C164" s="122" t="s">
        <v>2171</v>
      </c>
      <c r="D164" s="122" t="s">
        <v>2128</v>
      </c>
      <c r="E164" s="122">
        <v>4</v>
      </c>
      <c r="F164" s="122">
        <v>1.5402562364617001</v>
      </c>
      <c r="G164" s="122">
        <v>1.5853891206957</v>
      </c>
      <c r="H164" s="122">
        <v>1.7441501600028</v>
      </c>
      <c r="I164" s="122">
        <v>1.6608556847756</v>
      </c>
      <c r="J164" s="122">
        <v>1.5634204127663001</v>
      </c>
      <c r="K164" s="122">
        <v>1.481871469301</v>
      </c>
      <c r="L164" s="122">
        <v>1.6503647724007999</v>
      </c>
      <c r="M164" s="122">
        <v>1.3644658536386001</v>
      </c>
      <c r="N164" s="122">
        <v>1.4452845884808001</v>
      </c>
      <c r="O164" s="122">
        <v>1.4145061462791</v>
      </c>
      <c r="P164" s="122">
        <v>1.5197956825317001</v>
      </c>
      <c r="Q164" s="122">
        <v>1.4311143234962</v>
      </c>
      <c r="R164" s="122">
        <v>1.3828950860567999</v>
      </c>
      <c r="S164" s="122">
        <v>1.4100769799252999</v>
      </c>
      <c r="T164" s="122">
        <v>1.5489092176470001</v>
      </c>
      <c r="U164" s="122">
        <v>1.4951782968641001</v>
      </c>
      <c r="V164" s="122">
        <v>1.4273540715760999</v>
      </c>
      <c r="W164" s="122">
        <v>1.3179701834149999</v>
      </c>
      <c r="X164" s="122">
        <v>1.3306769820271001</v>
      </c>
      <c r="Y164" s="122">
        <v>1.4347039604475</v>
      </c>
      <c r="Z164" s="122">
        <v>1.6198691758931001</v>
      </c>
      <c r="AA164" s="122">
        <v>1.3475401490681</v>
      </c>
      <c r="AB164" s="122">
        <v>1.111354932632</v>
      </c>
      <c r="AC164" s="122">
        <v>1.1454247257443</v>
      </c>
      <c r="AD164" s="122">
        <v>1.2589548357278999</v>
      </c>
      <c r="AE164" s="122">
        <v>1.1681968889887</v>
      </c>
      <c r="AF164" s="122">
        <v>1.1892574158335001</v>
      </c>
      <c r="AG164" s="122">
        <v>1.210408606094</v>
      </c>
      <c r="AH164" s="122">
        <v>1.3585949683373999</v>
      </c>
      <c r="AI164" s="122">
        <v>1.3029132316086001</v>
      </c>
      <c r="AJ164" s="122">
        <v>1.3511041011891001</v>
      </c>
      <c r="AK164" s="122">
        <v>1.4589737255391</v>
      </c>
      <c r="AL164" s="122">
        <v>0</v>
      </c>
    </row>
    <row r="165" spans="1:38" hidden="1" x14ac:dyDescent="0.25">
      <c r="A165" s="122" t="s">
        <v>1999</v>
      </c>
      <c r="B165" s="122">
        <v>1</v>
      </c>
      <c r="C165" s="122" t="s">
        <v>2171</v>
      </c>
      <c r="D165" s="122" t="s">
        <v>2129</v>
      </c>
      <c r="E165" s="122">
        <v>4</v>
      </c>
      <c r="F165" s="122">
        <v>5.8383105339211001</v>
      </c>
      <c r="G165" s="122">
        <v>6.2106832349354999</v>
      </c>
      <c r="H165" s="122">
        <v>6.9199088447727997</v>
      </c>
      <c r="I165" s="122">
        <v>7.3680649551629003</v>
      </c>
      <c r="J165" s="122">
        <v>6.7766311335226002</v>
      </c>
      <c r="K165" s="122">
        <v>7.2447829518021001</v>
      </c>
      <c r="L165" s="122">
        <v>7.8940367072180004</v>
      </c>
      <c r="M165" s="122">
        <v>7.2774516688114996</v>
      </c>
      <c r="N165" s="122">
        <v>6.7755597677562998</v>
      </c>
      <c r="O165" s="122">
        <v>6.4024742540765001</v>
      </c>
      <c r="P165" s="122">
        <v>8.7734993478186993</v>
      </c>
      <c r="Q165" s="122">
        <v>7.4121241078531996</v>
      </c>
      <c r="R165" s="122">
        <v>7.6742186671428003</v>
      </c>
      <c r="S165" s="122">
        <v>7.9227525509848</v>
      </c>
      <c r="T165" s="122">
        <v>7.7886889126604997</v>
      </c>
      <c r="U165" s="122">
        <v>7.5882584401697004</v>
      </c>
      <c r="V165" s="122">
        <v>6.6935744247912004</v>
      </c>
      <c r="W165" s="122">
        <v>6.7655690561083999</v>
      </c>
      <c r="X165" s="122">
        <v>7.2100010340380001</v>
      </c>
      <c r="Y165" s="122">
        <v>7.1471935288091002</v>
      </c>
      <c r="Z165" s="122">
        <v>8.3419387596000991</v>
      </c>
      <c r="AA165" s="122">
        <v>6.7430678333617999</v>
      </c>
      <c r="AB165" s="122">
        <v>5.9881503607438997</v>
      </c>
      <c r="AC165" s="122">
        <v>7.052160288254</v>
      </c>
      <c r="AD165" s="122">
        <v>7.8496952301235998</v>
      </c>
      <c r="AE165" s="122">
        <v>6.9270712426758001</v>
      </c>
      <c r="AF165" s="122">
        <v>6.8238435131320996</v>
      </c>
      <c r="AG165" s="122">
        <v>6.4735233280672002</v>
      </c>
      <c r="AH165" s="122">
        <v>7.7769900680862003</v>
      </c>
      <c r="AI165" s="122">
        <v>7.2280107503875</v>
      </c>
      <c r="AJ165" s="122">
        <v>7.0254697207539003</v>
      </c>
      <c r="AK165" s="122">
        <v>7.3588140874443999</v>
      </c>
      <c r="AL165" s="122">
        <v>0</v>
      </c>
    </row>
    <row r="166" spans="1:38" hidden="1" x14ac:dyDescent="0.25">
      <c r="A166" s="122" t="s">
        <v>1999</v>
      </c>
      <c r="B166" s="122">
        <v>1</v>
      </c>
      <c r="C166" s="122" t="s">
        <v>2171</v>
      </c>
      <c r="D166" s="122" t="s">
        <v>2130</v>
      </c>
      <c r="E166" s="122">
        <v>4</v>
      </c>
      <c r="F166" s="122">
        <v>1.37878352219E-2</v>
      </c>
      <c r="G166" s="122">
        <v>1.41680198962E-2</v>
      </c>
      <c r="H166" s="122">
        <v>4.44011077271E-2</v>
      </c>
      <c r="I166" s="122">
        <v>1.01055187118E-2</v>
      </c>
      <c r="J166" s="122">
        <v>1.02781846774E-2</v>
      </c>
      <c r="K166" s="122">
        <v>9.8879616718999998E-3</v>
      </c>
      <c r="L166" s="122">
        <v>1.1509236360099999E-2</v>
      </c>
      <c r="M166" s="122">
        <v>2.13862137266E-2</v>
      </c>
      <c r="N166" s="122">
        <v>6.0421373876899998E-2</v>
      </c>
      <c r="O166" s="122">
        <v>3.4326922851800001E-2</v>
      </c>
      <c r="P166" s="122">
        <v>4.7641634099599997E-2</v>
      </c>
      <c r="Q166" s="122">
        <v>4.8925323907899998E-2</v>
      </c>
      <c r="R166" s="122">
        <v>4.9160735231299997E-2</v>
      </c>
      <c r="S166" s="122">
        <v>3.6840317929799998E-2</v>
      </c>
      <c r="T166" s="122">
        <v>3.7644068294999999E-2</v>
      </c>
      <c r="U166" s="122">
        <v>3.86956465158E-2</v>
      </c>
      <c r="V166" s="122">
        <v>4.0714919492999997E-2</v>
      </c>
      <c r="W166" s="122">
        <v>3.3097399198100001E-2</v>
      </c>
      <c r="X166" s="122">
        <v>6.6580204510499993E-2</v>
      </c>
      <c r="Y166" s="122">
        <v>6.0664044746399998E-2</v>
      </c>
      <c r="Z166" s="122">
        <v>5.9444720667299999E-2</v>
      </c>
      <c r="AA166" s="122">
        <v>5.5306036239499999E-2</v>
      </c>
      <c r="AB166" s="122">
        <v>8.0591964862900003E-2</v>
      </c>
      <c r="AC166" s="122">
        <v>5.4700640933100002E-2</v>
      </c>
      <c r="AD166" s="122">
        <v>5.4999510808499998E-2</v>
      </c>
      <c r="AE166" s="122">
        <v>3.3889042190600002E-2</v>
      </c>
      <c r="AF166" s="122">
        <v>4.50284649868E-2</v>
      </c>
      <c r="AG166" s="122">
        <v>3.8103290266100001E-2</v>
      </c>
      <c r="AH166" s="122">
        <v>3.04540353785E-2</v>
      </c>
      <c r="AI166" s="122">
        <v>3.3232282343799997E-2</v>
      </c>
      <c r="AJ166" s="122">
        <v>3.2258562076499998E-2</v>
      </c>
      <c r="AK166" s="122">
        <v>3.8672410311099997E-2</v>
      </c>
      <c r="AL166" s="122">
        <v>0</v>
      </c>
    </row>
    <row r="167" spans="1:38" hidden="1" x14ac:dyDescent="0.25">
      <c r="A167" s="122" t="s">
        <v>1999</v>
      </c>
      <c r="B167" s="122">
        <v>1</v>
      </c>
      <c r="C167" s="122" t="s">
        <v>2171</v>
      </c>
      <c r="D167" s="122" t="s">
        <v>2131</v>
      </c>
      <c r="E167" s="122">
        <v>4</v>
      </c>
      <c r="F167" s="122">
        <v>4.1630749563713003</v>
      </c>
      <c r="G167" s="122">
        <v>4.6963309926179999</v>
      </c>
      <c r="H167" s="122">
        <v>4.2870128163008001</v>
      </c>
      <c r="I167" s="122">
        <v>4.8563009264054999</v>
      </c>
      <c r="J167" s="122">
        <v>4.6527065218821999</v>
      </c>
      <c r="K167" s="122">
        <v>4.8283687075722002</v>
      </c>
      <c r="L167" s="122">
        <v>5.5245717066889002</v>
      </c>
      <c r="M167" s="122">
        <v>5.1580505865128998</v>
      </c>
      <c r="N167" s="122">
        <v>4.2338668185737003</v>
      </c>
      <c r="O167" s="122">
        <v>4.9580567533651001</v>
      </c>
      <c r="P167" s="122">
        <v>5.0476087996481001</v>
      </c>
      <c r="Q167" s="122">
        <v>4.3680435567991998</v>
      </c>
      <c r="R167" s="122">
        <v>4.6817729703293001</v>
      </c>
      <c r="S167" s="122">
        <v>4.7887020442786996</v>
      </c>
      <c r="T167" s="122">
        <v>4.3751801959882997</v>
      </c>
      <c r="U167" s="122">
        <v>4.3544506599982</v>
      </c>
      <c r="V167" s="122">
        <v>4.0293113964779996</v>
      </c>
      <c r="W167" s="122">
        <v>4.4392976372541</v>
      </c>
      <c r="X167" s="122">
        <v>5.1263555639070999</v>
      </c>
      <c r="Y167" s="122">
        <v>4.7615972017274002</v>
      </c>
      <c r="Z167" s="122">
        <v>4.4386212606997999</v>
      </c>
      <c r="AA167" s="122">
        <v>4.4450529806506003</v>
      </c>
      <c r="AB167" s="122">
        <v>3.6137653699058001</v>
      </c>
      <c r="AC167" s="122">
        <v>4.7498659308217999</v>
      </c>
      <c r="AD167" s="122">
        <v>4.9938011929722999</v>
      </c>
      <c r="AE167" s="122">
        <v>4.1463915585148996</v>
      </c>
      <c r="AF167" s="122">
        <v>4.1086526538383001</v>
      </c>
      <c r="AG167" s="122">
        <v>4.0270732032567</v>
      </c>
      <c r="AH167" s="122">
        <v>5.1133015660597003</v>
      </c>
      <c r="AI167" s="122">
        <v>5.3475637562714997</v>
      </c>
      <c r="AJ167" s="122">
        <v>4.8430516492163997</v>
      </c>
      <c r="AK167" s="122">
        <v>4.5271586314376</v>
      </c>
      <c r="AL167" s="122">
        <v>0</v>
      </c>
    </row>
    <row r="168" spans="1:38" hidden="1" x14ac:dyDescent="0.25">
      <c r="A168" s="122" t="s">
        <v>1999</v>
      </c>
      <c r="B168" s="122">
        <v>1</v>
      </c>
      <c r="C168" s="122" t="s">
        <v>2171</v>
      </c>
      <c r="D168" s="122" t="s">
        <v>2132</v>
      </c>
      <c r="E168" s="122">
        <v>4</v>
      </c>
      <c r="F168" s="122">
        <v>0.78861303454760001</v>
      </c>
      <c r="G168" s="122">
        <v>0.9113750301154</v>
      </c>
      <c r="H168" s="122">
        <v>0.80524402165260001</v>
      </c>
      <c r="I168" s="122">
        <v>0.98935506104229998</v>
      </c>
      <c r="J168" s="122">
        <v>0.92558083754130005</v>
      </c>
      <c r="K168" s="122">
        <v>0.97161621195119996</v>
      </c>
      <c r="L168" s="122">
        <v>1.0742095204616</v>
      </c>
      <c r="M168" s="122">
        <v>1.1000520870093</v>
      </c>
      <c r="N168" s="122">
        <v>1.0751810731752001</v>
      </c>
      <c r="O168" s="122">
        <v>1.3298022033217001</v>
      </c>
      <c r="P168" s="122">
        <v>1.5058230166205</v>
      </c>
      <c r="Q168" s="122">
        <v>1.4363680228272</v>
      </c>
      <c r="R168" s="122">
        <v>1.4140667073235</v>
      </c>
      <c r="S168" s="122">
        <v>1.3013595021452</v>
      </c>
      <c r="T168" s="122">
        <v>1.5590624563477</v>
      </c>
      <c r="U168" s="122">
        <v>1.5438472432160999</v>
      </c>
      <c r="V168" s="122">
        <v>1.6244545584936001</v>
      </c>
      <c r="W168" s="122">
        <v>1.5948877816678</v>
      </c>
      <c r="X168" s="122">
        <v>1.8118090772875</v>
      </c>
      <c r="Y168" s="122">
        <v>1.7140778076247001</v>
      </c>
      <c r="Z168" s="122">
        <v>1.6146055528459999</v>
      </c>
      <c r="AA168" s="122">
        <v>1.771210194839</v>
      </c>
      <c r="AB168" s="122">
        <v>1.5465880334407001</v>
      </c>
      <c r="AC168" s="122">
        <v>1.8447324913834</v>
      </c>
      <c r="AD168" s="122">
        <v>1.6010086034805</v>
      </c>
      <c r="AE168" s="122">
        <v>1.5256107001682999</v>
      </c>
      <c r="AF168" s="122">
        <v>1.6215263057306</v>
      </c>
      <c r="AG168" s="122">
        <v>1.8895490678897</v>
      </c>
      <c r="AH168" s="122">
        <v>1.7849242815049999</v>
      </c>
      <c r="AI168" s="122">
        <v>2.0405117831130002</v>
      </c>
      <c r="AJ168" s="122">
        <v>1.9623398853761</v>
      </c>
      <c r="AK168" s="122">
        <v>2.0039363477349998</v>
      </c>
      <c r="AL168" s="122">
        <v>0</v>
      </c>
    </row>
    <row r="169" spans="1:38" hidden="1" x14ac:dyDescent="0.25">
      <c r="A169" s="122" t="s">
        <v>1999</v>
      </c>
      <c r="B169" s="122">
        <v>1</v>
      </c>
      <c r="C169" s="122" t="s">
        <v>2171</v>
      </c>
      <c r="D169" s="122" t="s">
        <v>2133</v>
      </c>
      <c r="E169" s="122">
        <v>4</v>
      </c>
      <c r="F169" s="122">
        <v>25.331071722426199</v>
      </c>
      <c r="G169" s="122">
        <v>26.765721171986598</v>
      </c>
      <c r="H169" s="122">
        <v>27.005489132870501</v>
      </c>
      <c r="I169" s="122">
        <v>27.950296204413402</v>
      </c>
      <c r="J169" s="122">
        <v>26.849304826634501</v>
      </c>
      <c r="K169" s="122">
        <v>28.315292553501401</v>
      </c>
      <c r="L169" s="122">
        <v>30.680069473626101</v>
      </c>
      <c r="M169" s="122">
        <v>28.525696656845302</v>
      </c>
      <c r="N169" s="122">
        <v>23.5177009893738</v>
      </c>
      <c r="O169" s="122">
        <v>25.871937705269499</v>
      </c>
      <c r="P169" s="122">
        <v>26.748800290396598</v>
      </c>
      <c r="Q169" s="122">
        <v>24.1100018720037</v>
      </c>
      <c r="R169" s="122">
        <v>25.9898053621895</v>
      </c>
      <c r="S169" s="122">
        <v>26.541366339315001</v>
      </c>
      <c r="T169" s="122">
        <v>24.871687706435399</v>
      </c>
      <c r="U169" s="122">
        <v>24.514599610556001</v>
      </c>
      <c r="V169" s="122">
        <v>22.4822482039047</v>
      </c>
      <c r="W169" s="122">
        <v>24.452544764606099</v>
      </c>
      <c r="X169" s="122">
        <v>26.638577161548799</v>
      </c>
      <c r="Y169" s="122">
        <v>24.9979810800588</v>
      </c>
      <c r="Z169" s="122">
        <v>23.6929897381068</v>
      </c>
      <c r="AA169" s="122">
        <v>23.651572353618501</v>
      </c>
      <c r="AB169" s="122">
        <v>20.3209500678858</v>
      </c>
      <c r="AC169" s="122">
        <v>25.7854500763038</v>
      </c>
      <c r="AD169" s="122">
        <v>27.092759295890101</v>
      </c>
      <c r="AE169" s="122">
        <v>22.8337731162331</v>
      </c>
      <c r="AF169" s="122">
        <v>22.055001543005801</v>
      </c>
      <c r="AG169" s="122">
        <v>21.422935788141601</v>
      </c>
      <c r="AH169" s="122">
        <v>24.9677899069776</v>
      </c>
      <c r="AI169" s="122">
        <v>25.422736337351601</v>
      </c>
      <c r="AJ169" s="122">
        <v>23.119508617013899</v>
      </c>
      <c r="AK169" s="122">
        <v>22.6645707458499</v>
      </c>
      <c r="AL169" s="122">
        <v>0</v>
      </c>
    </row>
    <row r="170" spans="1:38" hidden="1" x14ac:dyDescent="0.25">
      <c r="A170" s="122" t="s">
        <v>1999</v>
      </c>
      <c r="B170" s="122">
        <v>1</v>
      </c>
      <c r="C170" s="122" t="s">
        <v>2171</v>
      </c>
      <c r="D170" s="122" t="s">
        <v>2134</v>
      </c>
      <c r="E170" s="122">
        <v>4</v>
      </c>
      <c r="F170" s="122">
        <v>9.6154874445127998</v>
      </c>
      <c r="G170" s="122">
        <v>9.8558904587931</v>
      </c>
      <c r="H170" s="122">
        <v>10.02336580871</v>
      </c>
      <c r="I170" s="122">
        <v>10.757476326091499</v>
      </c>
      <c r="J170" s="122">
        <v>10.231596802269801</v>
      </c>
      <c r="K170" s="122">
        <v>10.266930865881999</v>
      </c>
      <c r="L170" s="122">
        <v>11.6286916137225</v>
      </c>
      <c r="M170" s="122">
        <v>10.9633689409008</v>
      </c>
      <c r="N170" s="122">
        <v>9.0331791095315008</v>
      </c>
      <c r="O170" s="122">
        <v>10.2118388619378</v>
      </c>
      <c r="P170" s="122">
        <v>10.528485307499301</v>
      </c>
      <c r="Q170" s="122">
        <v>9.3370783524011003</v>
      </c>
      <c r="R170" s="122">
        <v>10.120184194684199</v>
      </c>
      <c r="S170" s="122">
        <v>11.0138727801054</v>
      </c>
      <c r="T170" s="122">
        <v>9.6003504708916001</v>
      </c>
      <c r="U170" s="122">
        <v>9.4101803526287995</v>
      </c>
      <c r="V170" s="122">
        <v>8.0027462218303995</v>
      </c>
      <c r="W170" s="122">
        <v>9.0110198992022994</v>
      </c>
      <c r="X170" s="122">
        <v>9.6787385609910999</v>
      </c>
      <c r="Y170" s="122">
        <v>8.8680685684980993</v>
      </c>
      <c r="Z170" s="122">
        <v>8.6471707303072005</v>
      </c>
      <c r="AA170" s="122">
        <v>8.2591462782177008</v>
      </c>
      <c r="AB170" s="122">
        <v>7.0272244062054998</v>
      </c>
      <c r="AC170" s="122">
        <v>8.7196302206486997</v>
      </c>
      <c r="AD170" s="122">
        <v>9.4073901992576996</v>
      </c>
      <c r="AE170" s="122">
        <v>7.9935733078036</v>
      </c>
      <c r="AF170" s="122">
        <v>7.5903420708120004</v>
      </c>
      <c r="AG170" s="122">
        <v>7.5027906619525</v>
      </c>
      <c r="AH170" s="122">
        <v>8.8612691421005003</v>
      </c>
      <c r="AI170" s="122">
        <v>8.8955890083495994</v>
      </c>
      <c r="AJ170" s="122">
        <v>8.2665806857445006</v>
      </c>
      <c r="AK170" s="122">
        <v>8.1032532253683005</v>
      </c>
      <c r="AL170" s="122">
        <v>0</v>
      </c>
    </row>
    <row r="171" spans="1:38" hidden="1" x14ac:dyDescent="0.25">
      <c r="A171" s="122" t="s">
        <v>1999</v>
      </c>
      <c r="B171" s="122">
        <v>1</v>
      </c>
      <c r="C171" s="122" t="s">
        <v>2171</v>
      </c>
      <c r="D171" s="122" t="s">
        <v>2135</v>
      </c>
      <c r="E171" s="122">
        <v>4</v>
      </c>
      <c r="F171" s="122">
        <v>4.1033973880604</v>
      </c>
      <c r="G171" s="122">
        <v>4.3707733494154999</v>
      </c>
      <c r="H171" s="122">
        <v>4.0522866725700997</v>
      </c>
      <c r="I171" s="122">
        <v>4.7514729879336004</v>
      </c>
      <c r="J171" s="122">
        <v>4.2312156117997004</v>
      </c>
      <c r="K171" s="122">
        <v>4.4367408118728999</v>
      </c>
      <c r="L171" s="122">
        <v>5.0525209126892996</v>
      </c>
      <c r="M171" s="122">
        <v>4.3149390301060997</v>
      </c>
      <c r="N171" s="122">
        <v>4.3568549478863998</v>
      </c>
      <c r="O171" s="122">
        <v>4.6011296572297002</v>
      </c>
      <c r="P171" s="122">
        <v>4.4730351753743998</v>
      </c>
      <c r="Q171" s="122">
        <v>4.2474167400061997</v>
      </c>
      <c r="R171" s="122">
        <v>4.3883964603947003</v>
      </c>
      <c r="S171" s="122">
        <v>4.4127242551750996</v>
      </c>
      <c r="T171" s="122">
        <v>4.0748646296583004</v>
      </c>
      <c r="U171" s="122">
        <v>4.0451377304126996</v>
      </c>
      <c r="V171" s="122">
        <v>3.4910955274114999</v>
      </c>
      <c r="W171" s="122">
        <v>3.9219855438155</v>
      </c>
      <c r="X171" s="122">
        <v>4.5361652219671003</v>
      </c>
      <c r="Y171" s="122">
        <v>4.4762889449807997</v>
      </c>
      <c r="Z171" s="122">
        <v>4.2017650659151</v>
      </c>
      <c r="AA171" s="122">
        <v>4.0723917251003003</v>
      </c>
      <c r="AB171" s="122">
        <v>3.1650643419533999</v>
      </c>
      <c r="AC171" s="122">
        <v>4.1630709824655998</v>
      </c>
      <c r="AD171" s="122">
        <v>4.4049214551214</v>
      </c>
      <c r="AE171" s="122">
        <v>3.7091404398833001</v>
      </c>
      <c r="AF171" s="122">
        <v>3.3603046034686002</v>
      </c>
      <c r="AG171" s="122">
        <v>3.3554358963773998</v>
      </c>
      <c r="AH171" s="122">
        <v>4.2117482225794003</v>
      </c>
      <c r="AI171" s="122">
        <v>4.3425551105632003</v>
      </c>
      <c r="AJ171" s="122">
        <v>3.9389545053903001</v>
      </c>
      <c r="AK171" s="122">
        <v>3.7736927285634998</v>
      </c>
      <c r="AL171" s="122">
        <v>0</v>
      </c>
    </row>
    <row r="172" spans="1:38" hidden="1" x14ac:dyDescent="0.25">
      <c r="A172" s="122" t="s">
        <v>1999</v>
      </c>
      <c r="B172" s="122">
        <v>1</v>
      </c>
      <c r="C172" s="122" t="s">
        <v>2171</v>
      </c>
      <c r="D172" s="122" t="s">
        <v>2136</v>
      </c>
      <c r="E172" s="122">
        <v>4</v>
      </c>
      <c r="F172" s="122">
        <v>4.066894486771</v>
      </c>
      <c r="G172" s="122">
        <v>4.3828431639101</v>
      </c>
      <c r="H172" s="122">
        <v>4.5421855303285996</v>
      </c>
      <c r="I172" s="122">
        <v>4.8807761293467999</v>
      </c>
      <c r="J172" s="122">
        <v>4.6390480794219</v>
      </c>
      <c r="K172" s="122">
        <v>4.8920123909282003</v>
      </c>
      <c r="L172" s="122">
        <v>5.1262879748458001</v>
      </c>
      <c r="M172" s="122">
        <v>4.9627120332789003</v>
      </c>
      <c r="N172" s="122">
        <v>4.1409598098261</v>
      </c>
      <c r="O172" s="122">
        <v>4.6066104372080003</v>
      </c>
      <c r="P172" s="122">
        <v>4.6560357771112004</v>
      </c>
      <c r="Q172" s="122">
        <v>3.9515306588492001</v>
      </c>
      <c r="R172" s="122">
        <v>4.0472899722277997</v>
      </c>
      <c r="S172" s="122">
        <v>4.3094112625043</v>
      </c>
      <c r="T172" s="122">
        <v>3.9765446305737999</v>
      </c>
      <c r="U172" s="122">
        <v>3.8891412639354002</v>
      </c>
      <c r="V172" s="122">
        <v>3.2642886446711001</v>
      </c>
      <c r="W172" s="122">
        <v>3.4891830415923999</v>
      </c>
      <c r="X172" s="122">
        <v>3.7205703929417999</v>
      </c>
      <c r="Y172" s="122">
        <v>3.6411076985517998</v>
      </c>
      <c r="Z172" s="122">
        <v>3.7135908863950999</v>
      </c>
      <c r="AA172" s="122">
        <v>3.4927363033240999</v>
      </c>
      <c r="AB172" s="122">
        <v>2.7904957190412998</v>
      </c>
      <c r="AC172" s="122">
        <v>3.4328418249880999</v>
      </c>
      <c r="AD172" s="122">
        <v>3.7171318139461</v>
      </c>
      <c r="AE172" s="122">
        <v>3.2234542142885001</v>
      </c>
      <c r="AF172" s="122">
        <v>2.8847317172570999</v>
      </c>
      <c r="AG172" s="122">
        <v>2.7032832952533998</v>
      </c>
      <c r="AH172" s="122">
        <v>3.2621726678608001</v>
      </c>
      <c r="AI172" s="122">
        <v>3.2579504345912</v>
      </c>
      <c r="AJ172" s="122">
        <v>2.9539503205947999</v>
      </c>
      <c r="AK172" s="122">
        <v>3.0704732288515002</v>
      </c>
      <c r="AL172" s="122">
        <v>0</v>
      </c>
    </row>
    <row r="173" spans="1:38" hidden="1" x14ac:dyDescent="0.25">
      <c r="A173" s="122" t="s">
        <v>1999</v>
      </c>
      <c r="B173" s="122">
        <v>1</v>
      </c>
      <c r="C173" s="122" t="s">
        <v>2171</v>
      </c>
      <c r="D173" s="122" t="s">
        <v>2137</v>
      </c>
      <c r="E173" s="122">
        <v>4</v>
      </c>
      <c r="F173" s="122">
        <v>3.1214975914131999</v>
      </c>
      <c r="G173" s="122">
        <v>3.2231816355780998</v>
      </c>
      <c r="H173" s="122">
        <v>3.2928503914457998</v>
      </c>
      <c r="I173" s="122">
        <v>3.2614327714039999</v>
      </c>
      <c r="J173" s="122">
        <v>3.0746257594625002</v>
      </c>
      <c r="K173" s="122">
        <v>3.0223692038993999</v>
      </c>
      <c r="L173" s="122">
        <v>3.3077656225555998</v>
      </c>
      <c r="M173" s="122">
        <v>3.3919174505015999</v>
      </c>
      <c r="N173" s="122">
        <v>3.0082484716792002</v>
      </c>
      <c r="O173" s="122">
        <v>2.9142449902926</v>
      </c>
      <c r="P173" s="122">
        <v>3.2958868721972001</v>
      </c>
      <c r="Q173" s="122">
        <v>3.1098523766819999</v>
      </c>
      <c r="R173" s="122">
        <v>2.9342477314008999</v>
      </c>
      <c r="S173" s="122">
        <v>2.7819423440466999</v>
      </c>
      <c r="T173" s="122">
        <v>2.5165459602373002</v>
      </c>
      <c r="U173" s="122">
        <v>2.4877202097826001</v>
      </c>
      <c r="V173" s="122">
        <v>2.0568424619640999</v>
      </c>
      <c r="W173" s="122">
        <v>2.1734502169530998</v>
      </c>
      <c r="X173" s="122">
        <v>2.2224668094528002</v>
      </c>
      <c r="Y173" s="122">
        <v>2.2026707027260999</v>
      </c>
      <c r="Z173" s="122">
        <v>2.6564880926544001</v>
      </c>
      <c r="AA173" s="122">
        <v>2.3004268085170998</v>
      </c>
      <c r="AB173" s="122">
        <v>1.8225352476743</v>
      </c>
      <c r="AC173" s="122">
        <v>2.206564159554</v>
      </c>
      <c r="AD173" s="122">
        <v>2.5522038300685002</v>
      </c>
      <c r="AE173" s="122">
        <v>2.1097259919377001</v>
      </c>
      <c r="AF173" s="122">
        <v>1.8028345429709001</v>
      </c>
      <c r="AG173" s="122">
        <v>1.6750599480545001</v>
      </c>
      <c r="AH173" s="122">
        <v>2.1508797846743</v>
      </c>
      <c r="AI173" s="122">
        <v>2.0590423278371</v>
      </c>
      <c r="AJ173" s="122">
        <v>1.8529781713889999</v>
      </c>
      <c r="AK173" s="122">
        <v>2.0847103741046999</v>
      </c>
      <c r="AL173" s="122">
        <v>0</v>
      </c>
    </row>
    <row r="174" spans="1:38" hidden="1" x14ac:dyDescent="0.25">
      <c r="A174" s="122" t="s">
        <v>1999</v>
      </c>
      <c r="B174" s="122">
        <v>1</v>
      </c>
      <c r="C174" s="122" t="s">
        <v>2171</v>
      </c>
      <c r="D174" s="122" t="s">
        <v>2138</v>
      </c>
      <c r="E174" s="122">
        <v>4</v>
      </c>
      <c r="F174" s="122">
        <v>14.920409183781301</v>
      </c>
      <c r="G174" s="122">
        <v>14.325750113348199</v>
      </c>
      <c r="H174" s="122">
        <v>15.964120722095201</v>
      </c>
      <c r="I174" s="122">
        <v>15.642962843158299</v>
      </c>
      <c r="J174" s="122">
        <v>15.3320087992109</v>
      </c>
      <c r="K174" s="122">
        <v>13.6627417360226</v>
      </c>
      <c r="L174" s="122">
        <v>13.7899867317968</v>
      </c>
      <c r="M174" s="122">
        <v>13.567713072313699</v>
      </c>
      <c r="N174" s="122">
        <v>12.262036468739201</v>
      </c>
      <c r="O174" s="122">
        <v>12.867093279992799</v>
      </c>
      <c r="P174" s="122">
        <v>14.456428701677501</v>
      </c>
      <c r="Q174" s="122">
        <v>15.322700942488201</v>
      </c>
      <c r="R174" s="122">
        <v>14.8428715587733</v>
      </c>
      <c r="S174" s="122">
        <v>15.625107421639401</v>
      </c>
      <c r="T174" s="122">
        <v>14.5918530444795</v>
      </c>
      <c r="U174" s="122">
        <v>14.152333140253299</v>
      </c>
      <c r="V174" s="122">
        <v>12.615160743734499</v>
      </c>
      <c r="W174" s="122">
        <v>13.133216195588</v>
      </c>
      <c r="X174" s="122">
        <v>13.2232445348632</v>
      </c>
      <c r="Y174" s="122">
        <v>13.5430284277788</v>
      </c>
      <c r="Z174" s="122">
        <v>13.4175188635597</v>
      </c>
      <c r="AA174" s="122">
        <v>13.654753235647901</v>
      </c>
      <c r="AB174" s="122">
        <v>11.263816556441</v>
      </c>
      <c r="AC174" s="122">
        <v>11.850967758894701</v>
      </c>
      <c r="AD174" s="122">
        <v>13.2748847454806</v>
      </c>
      <c r="AE174" s="122">
        <v>12.8151501489845</v>
      </c>
      <c r="AF174" s="122">
        <v>10.5293544437564</v>
      </c>
      <c r="AG174" s="122">
        <v>11.080842563563399</v>
      </c>
      <c r="AH174" s="122">
        <v>12.486075910540601</v>
      </c>
      <c r="AI174" s="122">
        <v>12.8209736916523</v>
      </c>
      <c r="AJ174" s="122">
        <v>11.2563869150292</v>
      </c>
      <c r="AK174" s="122">
        <v>10.664444342967</v>
      </c>
      <c r="AL174" s="122">
        <v>0</v>
      </c>
    </row>
    <row r="175" spans="1:38" hidden="1" x14ac:dyDescent="0.25">
      <c r="A175" s="122" t="s">
        <v>1999</v>
      </c>
      <c r="B175" s="122">
        <v>1</v>
      </c>
      <c r="C175" s="122" t="s">
        <v>2171</v>
      </c>
      <c r="D175" s="122" t="s">
        <v>2139</v>
      </c>
      <c r="E175" s="122">
        <v>4</v>
      </c>
      <c r="F175" s="122">
        <v>6.1718521139418003</v>
      </c>
      <c r="G175" s="122">
        <v>6.2847875074205</v>
      </c>
      <c r="H175" s="122">
        <v>6.6344099256181002</v>
      </c>
      <c r="I175" s="122">
        <v>6.8535420708650996</v>
      </c>
      <c r="J175" s="122">
        <v>6.7639942808443001</v>
      </c>
      <c r="K175" s="122">
        <v>6.6439416941536003</v>
      </c>
      <c r="L175" s="122">
        <v>7.5326080017701997</v>
      </c>
      <c r="M175" s="122">
        <v>6.8371380527783998</v>
      </c>
      <c r="N175" s="122">
        <v>6.0293242197665</v>
      </c>
      <c r="O175" s="122">
        <v>6.3641261267470002</v>
      </c>
      <c r="P175" s="122">
        <v>6.9416388772718003</v>
      </c>
      <c r="Q175" s="122">
        <v>6.3584560036803</v>
      </c>
      <c r="R175" s="122">
        <v>6.5609212106902</v>
      </c>
      <c r="S175" s="122">
        <v>7.3023226331286999</v>
      </c>
      <c r="T175" s="122">
        <v>7.0779753454141003</v>
      </c>
      <c r="U175" s="122">
        <v>7.0253436909170004</v>
      </c>
      <c r="V175" s="122">
        <v>5.8733099284093004</v>
      </c>
      <c r="W175" s="122">
        <v>6.4213933834042001</v>
      </c>
      <c r="X175" s="122">
        <v>6.1090642188507003</v>
      </c>
      <c r="Y175" s="122">
        <v>6.4063880952267001</v>
      </c>
      <c r="Z175" s="122">
        <v>6.5436085132346999</v>
      </c>
      <c r="AA175" s="122">
        <v>5.9281314175602997</v>
      </c>
      <c r="AB175" s="122">
        <v>5.1252352427685999</v>
      </c>
      <c r="AC175" s="122">
        <v>6.1146135786258</v>
      </c>
      <c r="AD175" s="122">
        <v>6.8771010809454998</v>
      </c>
      <c r="AE175" s="122">
        <v>6.3665014617461999</v>
      </c>
      <c r="AF175" s="122">
        <v>5.3312119878836004</v>
      </c>
      <c r="AG175" s="122">
        <v>5.1666082174341001</v>
      </c>
      <c r="AH175" s="122">
        <v>6.1302469845919996</v>
      </c>
      <c r="AI175" s="122">
        <v>5.6300781190710998</v>
      </c>
      <c r="AJ175" s="122">
        <v>5.3644165002518003</v>
      </c>
      <c r="AK175" s="122">
        <v>5.3284284519486</v>
      </c>
      <c r="AL175" s="122">
        <v>0</v>
      </c>
    </row>
    <row r="176" spans="1:38" hidden="1" x14ac:dyDescent="0.25">
      <c r="A176" s="122" t="s">
        <v>1999</v>
      </c>
      <c r="B176" s="122">
        <v>1</v>
      </c>
      <c r="C176" s="122" t="s">
        <v>2171</v>
      </c>
      <c r="D176" s="122" t="s">
        <v>2140</v>
      </c>
      <c r="E176" s="122">
        <v>4</v>
      </c>
      <c r="F176" s="122">
        <v>2.9398726688991998</v>
      </c>
      <c r="G176" s="122">
        <v>2.9965347005969001</v>
      </c>
      <c r="H176" s="122">
        <v>2.8831516701108999</v>
      </c>
      <c r="I176" s="122">
        <v>2.8861751122474</v>
      </c>
      <c r="J176" s="122">
        <v>2.9120458554558</v>
      </c>
      <c r="K176" s="122">
        <v>3.5276514873004001</v>
      </c>
      <c r="L176" s="122">
        <v>3.7465820210048002</v>
      </c>
      <c r="M176" s="122">
        <v>3.5960897252463999</v>
      </c>
      <c r="N176" s="122">
        <v>3.8177170951575001</v>
      </c>
      <c r="O176" s="122">
        <v>3.5462090108326998</v>
      </c>
      <c r="P176" s="122">
        <v>3.5062832779491</v>
      </c>
      <c r="Q176" s="122">
        <v>3.6902550215534999</v>
      </c>
      <c r="R176" s="122">
        <v>3.1770222711338998</v>
      </c>
      <c r="S176" s="122">
        <v>4.4719887631402004</v>
      </c>
      <c r="T176" s="122">
        <v>5.0197670879781997</v>
      </c>
      <c r="U176" s="122">
        <v>4.3132949333503001</v>
      </c>
      <c r="V176" s="122">
        <v>3.9268156249525998</v>
      </c>
      <c r="W176" s="122">
        <v>3.6727857039447001</v>
      </c>
      <c r="X176" s="122">
        <v>2.6707017453724999</v>
      </c>
      <c r="Y176" s="122">
        <v>2.8183310875737999</v>
      </c>
      <c r="Z176" s="122">
        <v>2.6056840181137</v>
      </c>
      <c r="AA176" s="122">
        <v>2.7315363185885002</v>
      </c>
      <c r="AB176" s="122">
        <v>2.0549731945039</v>
      </c>
      <c r="AC176" s="122">
        <v>2.2402247430878002</v>
      </c>
      <c r="AD176" s="122">
        <v>2.4554668596883</v>
      </c>
      <c r="AE176" s="122">
        <v>2.7539827893931998</v>
      </c>
      <c r="AF176" s="122">
        <v>2.5519070804271</v>
      </c>
      <c r="AG176" s="122">
        <v>2.4251531417623</v>
      </c>
      <c r="AH176" s="122">
        <v>2.7647844313859</v>
      </c>
      <c r="AI176" s="122">
        <v>2.7045403534388002</v>
      </c>
      <c r="AJ176" s="122">
        <v>2.4906926813030998</v>
      </c>
      <c r="AK176" s="122">
        <v>1.9712073668058001</v>
      </c>
      <c r="AL176" s="122">
        <v>0</v>
      </c>
    </row>
    <row r="177" spans="1:38" hidden="1" x14ac:dyDescent="0.25">
      <c r="A177" s="122" t="s">
        <v>1999</v>
      </c>
      <c r="B177" s="122">
        <v>1</v>
      </c>
      <c r="C177" s="122" t="s">
        <v>2171</v>
      </c>
      <c r="D177" s="122" t="s">
        <v>2141</v>
      </c>
      <c r="E177" s="122">
        <v>4</v>
      </c>
      <c r="F177" s="122">
        <v>21.731257753859701</v>
      </c>
      <c r="G177" s="122">
        <v>22.350934222726998</v>
      </c>
      <c r="H177" s="122">
        <v>23.231008608881201</v>
      </c>
      <c r="I177" s="122">
        <v>23.969443467327501</v>
      </c>
      <c r="J177" s="122">
        <v>23.473305702627702</v>
      </c>
      <c r="K177" s="122">
        <v>24.232710165379199</v>
      </c>
      <c r="L177" s="122">
        <v>25.9226672037551</v>
      </c>
      <c r="M177" s="122">
        <v>24.7052882443014</v>
      </c>
      <c r="N177" s="122">
        <v>20.923056479496498</v>
      </c>
      <c r="O177" s="122">
        <v>23.1345009905856</v>
      </c>
      <c r="P177" s="122">
        <v>24.194622683386001</v>
      </c>
      <c r="Q177" s="122">
        <v>23.529278664406199</v>
      </c>
      <c r="R177" s="122">
        <v>24.8105885785127</v>
      </c>
      <c r="S177" s="122">
        <v>25.9315681340988</v>
      </c>
      <c r="T177" s="122">
        <v>24.017845993916499</v>
      </c>
      <c r="U177" s="122">
        <v>23.942984434161801</v>
      </c>
      <c r="V177" s="122">
        <v>20.076453159694601</v>
      </c>
      <c r="W177" s="122">
        <v>21.090948970871299</v>
      </c>
      <c r="X177" s="122">
        <v>21.513983795905201</v>
      </c>
      <c r="Y177" s="122">
        <v>20.536903669883198</v>
      </c>
      <c r="Z177" s="122">
        <v>18.959973873247598</v>
      </c>
      <c r="AA177" s="122">
        <v>19.528660642770699</v>
      </c>
      <c r="AB177" s="122">
        <v>16.8361389971571</v>
      </c>
      <c r="AC177" s="122">
        <v>20.643705111255802</v>
      </c>
      <c r="AD177" s="122">
        <v>21.925794190512299</v>
      </c>
      <c r="AE177" s="122">
        <v>19.327486014304998</v>
      </c>
      <c r="AF177" s="122">
        <v>18.563514955092</v>
      </c>
      <c r="AG177" s="122">
        <v>18.838604333033199</v>
      </c>
      <c r="AH177" s="122">
        <v>20.945166143954001</v>
      </c>
      <c r="AI177" s="122">
        <v>21.472121516793798</v>
      </c>
      <c r="AJ177" s="122">
        <v>19.478961304588001</v>
      </c>
      <c r="AK177" s="122">
        <v>18.8498029854265</v>
      </c>
      <c r="AL177" s="122">
        <v>0</v>
      </c>
    </row>
    <row r="178" spans="1:38" hidden="1" x14ac:dyDescent="0.25">
      <c r="A178" s="122" t="s">
        <v>1999</v>
      </c>
      <c r="B178" s="122">
        <v>1</v>
      </c>
      <c r="C178" s="122" t="s">
        <v>2171</v>
      </c>
      <c r="D178" s="122" t="s">
        <v>2142</v>
      </c>
      <c r="E178" s="122">
        <v>4</v>
      </c>
      <c r="F178" s="122">
        <v>8.0889503103863998</v>
      </c>
      <c r="G178" s="122">
        <v>8.9120732051591993</v>
      </c>
      <c r="H178" s="122">
        <v>8.4152589641528994</v>
      </c>
      <c r="I178" s="122">
        <v>9.0127333034721993</v>
      </c>
      <c r="J178" s="122">
        <v>8.9042083524737006</v>
      </c>
      <c r="K178" s="122">
        <v>9.2779778491357003</v>
      </c>
      <c r="L178" s="122">
        <v>10.5565461183455</v>
      </c>
      <c r="M178" s="122">
        <v>9.5375330819416995</v>
      </c>
      <c r="N178" s="122">
        <v>7.9377921672689</v>
      </c>
      <c r="O178" s="122">
        <v>8.4314465511322005</v>
      </c>
      <c r="P178" s="122">
        <v>9.2517259844908004</v>
      </c>
      <c r="Q178" s="122">
        <v>8.8979816991373006</v>
      </c>
      <c r="R178" s="122">
        <v>9.2579319550078996</v>
      </c>
      <c r="S178" s="122">
        <v>9.7712140935795002</v>
      </c>
      <c r="T178" s="122">
        <v>9.3857831073461</v>
      </c>
      <c r="U178" s="122">
        <v>8.9566110270843993</v>
      </c>
      <c r="V178" s="122">
        <v>8.1794146643933008</v>
      </c>
      <c r="W178" s="122">
        <v>8.8504327350909993</v>
      </c>
      <c r="X178" s="122">
        <v>9.4765703503996992</v>
      </c>
      <c r="Y178" s="122">
        <v>9.0092904853595002</v>
      </c>
      <c r="Z178" s="122">
        <v>8.3205556540226002</v>
      </c>
      <c r="AA178" s="122">
        <v>8.3706394919647007</v>
      </c>
      <c r="AB178" s="122">
        <v>7.2847394467928002</v>
      </c>
      <c r="AC178" s="122">
        <v>9.2066124596949006</v>
      </c>
      <c r="AD178" s="122">
        <v>9.8628476625431993</v>
      </c>
      <c r="AE178" s="122">
        <v>8.0322367649135007</v>
      </c>
      <c r="AF178" s="122">
        <v>7.9880552276715999</v>
      </c>
      <c r="AG178" s="122">
        <v>8.5120163731552996</v>
      </c>
      <c r="AH178" s="122">
        <v>9.8291672451825001</v>
      </c>
      <c r="AI178" s="122">
        <v>10.167899062055801</v>
      </c>
      <c r="AJ178" s="122">
        <v>9.1637418092799994</v>
      </c>
      <c r="AK178" s="122">
        <v>9.1639263970432996</v>
      </c>
      <c r="AL178" s="122">
        <v>0</v>
      </c>
    </row>
    <row r="179" spans="1:38" hidden="1" x14ac:dyDescent="0.25">
      <c r="A179" s="122" t="s">
        <v>1999</v>
      </c>
      <c r="B179" s="122">
        <v>1</v>
      </c>
      <c r="C179" s="122" t="s">
        <v>2171</v>
      </c>
      <c r="D179" s="122" t="s">
        <v>2143</v>
      </c>
      <c r="E179" s="122">
        <v>4</v>
      </c>
      <c r="F179" s="122">
        <v>7.4869822439440998</v>
      </c>
      <c r="G179" s="122">
        <v>8.0250540434503996</v>
      </c>
      <c r="H179" s="122">
        <v>7.7260107248554002</v>
      </c>
      <c r="I179" s="122">
        <v>8.7564682862041003</v>
      </c>
      <c r="J179" s="122">
        <v>8.0664587396301997</v>
      </c>
      <c r="K179" s="122">
        <v>8.2569581690685006</v>
      </c>
      <c r="L179" s="122">
        <v>9.3264876367064993</v>
      </c>
      <c r="M179" s="122">
        <v>8.6476974721578994</v>
      </c>
      <c r="N179" s="122">
        <v>7.2654319702264001</v>
      </c>
      <c r="O179" s="122">
        <v>7.7752927010213</v>
      </c>
      <c r="P179" s="122">
        <v>7.7810905098302001</v>
      </c>
      <c r="Q179" s="122">
        <v>8.5092535965037008</v>
      </c>
      <c r="R179" s="122">
        <v>7.8698997463096996</v>
      </c>
      <c r="S179" s="122">
        <v>7.7962781496089004</v>
      </c>
      <c r="T179" s="122">
        <v>7.3010950987804</v>
      </c>
      <c r="U179" s="122">
        <v>7.0240033542275997</v>
      </c>
      <c r="V179" s="122">
        <v>6.2807052110557002</v>
      </c>
      <c r="W179" s="122">
        <v>6.7231021116422003</v>
      </c>
      <c r="X179" s="122">
        <v>7.5692157974827996</v>
      </c>
      <c r="Y179" s="122">
        <v>6.9429473583590999</v>
      </c>
      <c r="Z179" s="122">
        <v>6.9539258365540002</v>
      </c>
      <c r="AA179" s="122">
        <v>6.5599213108030003</v>
      </c>
      <c r="AB179" s="122">
        <v>5.2705224599887996</v>
      </c>
      <c r="AC179" s="122">
        <v>6.6942562723333001</v>
      </c>
      <c r="AD179" s="122">
        <v>7.2904755218385997</v>
      </c>
      <c r="AE179" s="122">
        <v>6.0071202307118998</v>
      </c>
      <c r="AF179" s="122">
        <v>5.6030656613314003</v>
      </c>
      <c r="AG179" s="122">
        <v>5.3759312235400003</v>
      </c>
      <c r="AH179" s="122">
        <v>7.1986221531194001</v>
      </c>
      <c r="AI179" s="122">
        <v>7.2112129099956004</v>
      </c>
      <c r="AJ179" s="122">
        <v>6.3573937703069001</v>
      </c>
      <c r="AK179" s="122">
        <v>6.3276484635183996</v>
      </c>
      <c r="AL179" s="122">
        <v>0</v>
      </c>
    </row>
    <row r="180" spans="1:38" hidden="1" x14ac:dyDescent="0.25">
      <c r="A180" s="122" t="s">
        <v>1999</v>
      </c>
      <c r="B180" s="122">
        <v>1</v>
      </c>
      <c r="C180" s="122" t="s">
        <v>2171</v>
      </c>
      <c r="D180" s="122" t="s">
        <v>2144</v>
      </c>
      <c r="E180" s="122">
        <v>4</v>
      </c>
      <c r="F180" s="122">
        <v>1.8453045182612</v>
      </c>
      <c r="G180" s="122">
        <v>1.825104180434</v>
      </c>
      <c r="H180" s="122">
        <v>1.8682978859934001</v>
      </c>
      <c r="I180" s="122">
        <v>2.0247030135678998</v>
      </c>
      <c r="J180" s="122">
        <v>1.9603706794364</v>
      </c>
      <c r="K180" s="122">
        <v>1.8912368323154001</v>
      </c>
      <c r="L180" s="122">
        <v>2.1741379668144001</v>
      </c>
      <c r="M180" s="122">
        <v>2.0112648455333999</v>
      </c>
      <c r="N180" s="122">
        <v>1.8559053368848999</v>
      </c>
      <c r="O180" s="122">
        <v>1.8718653150446001</v>
      </c>
      <c r="P180" s="122">
        <v>2.3830063527277998</v>
      </c>
      <c r="Q180" s="122">
        <v>2.4260978608025998</v>
      </c>
      <c r="R180" s="122">
        <v>2.0966466162430999</v>
      </c>
      <c r="S180" s="122">
        <v>1.9614598999687001</v>
      </c>
      <c r="T180" s="122">
        <v>1.7962039937661001</v>
      </c>
      <c r="U180" s="122">
        <v>1.7632578291895</v>
      </c>
      <c r="V180" s="122">
        <v>1.5716171523078999</v>
      </c>
      <c r="W180" s="122">
        <v>1.6170720992505001</v>
      </c>
      <c r="X180" s="122">
        <v>1.7826123508356</v>
      </c>
      <c r="Y180" s="122">
        <v>1.7718861411388001</v>
      </c>
      <c r="Z180" s="122">
        <v>1.9636359408084001</v>
      </c>
      <c r="AA180" s="122">
        <v>1.7349726444842</v>
      </c>
      <c r="AB180" s="122">
        <v>1.3586949948681999</v>
      </c>
      <c r="AC180" s="122">
        <v>1.7046474157103</v>
      </c>
      <c r="AD180" s="122">
        <v>1.967045685912</v>
      </c>
      <c r="AE180" s="122">
        <v>1.6043312335132001</v>
      </c>
      <c r="AF180" s="122">
        <v>1.4260799008089999</v>
      </c>
      <c r="AG180" s="122">
        <v>1.3106046187669</v>
      </c>
      <c r="AH180" s="122">
        <v>1.6719749235376999</v>
      </c>
      <c r="AI180" s="122">
        <v>1.6274013712537001</v>
      </c>
      <c r="AJ180" s="122">
        <v>1.4314008832019001</v>
      </c>
      <c r="AK180" s="122">
        <v>1.489596121695</v>
      </c>
      <c r="AL180" s="122">
        <v>0</v>
      </c>
    </row>
    <row r="181" spans="1:38" hidden="1" x14ac:dyDescent="0.25">
      <c r="A181" s="122" t="s">
        <v>1999</v>
      </c>
      <c r="B181" s="122">
        <v>1</v>
      </c>
      <c r="C181" s="122" t="s">
        <v>2171</v>
      </c>
      <c r="D181" s="122" t="s">
        <v>2145</v>
      </c>
      <c r="E181" s="122">
        <v>4</v>
      </c>
      <c r="F181" s="122">
        <v>1.2531177888680001</v>
      </c>
      <c r="G181" s="122">
        <v>1.3109524717762999</v>
      </c>
      <c r="H181" s="122">
        <v>1.1282508202616</v>
      </c>
      <c r="I181" s="122">
        <v>1.3252479540271001</v>
      </c>
      <c r="J181" s="122">
        <v>1.2100410854839001</v>
      </c>
      <c r="K181" s="122">
        <v>1.2700343801538001</v>
      </c>
      <c r="L181" s="122">
        <v>1.4612343373856</v>
      </c>
      <c r="M181" s="122">
        <v>1.4656263787471</v>
      </c>
      <c r="N181" s="122">
        <v>1.2176870390679</v>
      </c>
      <c r="O181" s="122">
        <v>1.2344718952702001</v>
      </c>
      <c r="P181" s="122">
        <v>1.3787809722529001</v>
      </c>
      <c r="Q181" s="122">
        <v>1.3835169006287</v>
      </c>
      <c r="R181" s="122">
        <v>1.4514494237294999</v>
      </c>
      <c r="S181" s="122">
        <v>1.5279193989761</v>
      </c>
      <c r="T181" s="122">
        <v>1.630984839006</v>
      </c>
      <c r="U181" s="122">
        <v>1.6009121357561</v>
      </c>
      <c r="V181" s="122">
        <v>1.5730168991792</v>
      </c>
      <c r="W181" s="122">
        <v>1.6249833358750001</v>
      </c>
      <c r="X181" s="122">
        <v>1.7926322307475999</v>
      </c>
      <c r="Y181" s="122">
        <v>1.7852506509777</v>
      </c>
      <c r="Z181" s="122">
        <v>1.6435518417460999</v>
      </c>
      <c r="AA181" s="122">
        <v>1.7192158780327</v>
      </c>
      <c r="AB181" s="122">
        <v>1.4692993407752999</v>
      </c>
      <c r="AC181" s="122">
        <v>1.5603669761021</v>
      </c>
      <c r="AD181" s="122">
        <v>1.6241697295605</v>
      </c>
      <c r="AE181" s="122">
        <v>1.499185938348</v>
      </c>
      <c r="AF181" s="122">
        <v>1.4562235204308001</v>
      </c>
      <c r="AG181" s="122">
        <v>1.6567257916592</v>
      </c>
      <c r="AH181" s="122">
        <v>1.7006512423927</v>
      </c>
      <c r="AI181" s="122">
        <v>1.9492622677517999</v>
      </c>
      <c r="AJ181" s="122">
        <v>1.7833733287049001</v>
      </c>
      <c r="AK181" s="122">
        <v>1.6943197360658</v>
      </c>
      <c r="AL181" s="122">
        <v>0</v>
      </c>
    </row>
    <row r="182" spans="1:38" hidden="1" x14ac:dyDescent="0.25">
      <c r="A182" s="122" t="s">
        <v>1999</v>
      </c>
      <c r="B182" s="122">
        <v>1</v>
      </c>
      <c r="C182" s="122" t="s">
        <v>2171</v>
      </c>
      <c r="D182" s="122" t="s">
        <v>2146</v>
      </c>
      <c r="E182" s="122">
        <v>4</v>
      </c>
      <c r="F182" s="122">
        <v>5.2465108343287996</v>
      </c>
      <c r="G182" s="122">
        <v>5.4089603316461998</v>
      </c>
      <c r="H182" s="122">
        <v>5.9714026514128999</v>
      </c>
      <c r="I182" s="122">
        <v>6.1563082406031002</v>
      </c>
      <c r="J182" s="122">
        <v>5.7908125676091</v>
      </c>
      <c r="K182" s="122">
        <v>6.3701604916274999</v>
      </c>
      <c r="L182" s="122">
        <v>7.3872665009659002</v>
      </c>
      <c r="M182" s="122">
        <v>6.7365270939639998</v>
      </c>
      <c r="N182" s="122">
        <v>6.5319061800598996</v>
      </c>
      <c r="O182" s="122">
        <v>6.1901921276067</v>
      </c>
      <c r="P182" s="122">
        <v>7.0133834937461996</v>
      </c>
      <c r="Q182" s="122">
        <v>6.7541898877455004</v>
      </c>
      <c r="R182" s="122">
        <v>6.2454146692226997</v>
      </c>
      <c r="S182" s="122">
        <v>7.1454037523976002</v>
      </c>
      <c r="T182" s="122">
        <v>7.1210719985689002</v>
      </c>
      <c r="U182" s="122">
        <v>6.5328148820217002</v>
      </c>
      <c r="V182" s="122">
        <v>5.6683897249645003</v>
      </c>
      <c r="W182" s="122">
        <v>5.5200148575821997</v>
      </c>
      <c r="X182" s="122">
        <v>5.8447761485924001</v>
      </c>
      <c r="Y182" s="122">
        <v>5.7098967638601001</v>
      </c>
      <c r="Z182" s="122">
        <v>6.3920245321799003</v>
      </c>
      <c r="AA182" s="122">
        <v>5.1581992866388999</v>
      </c>
      <c r="AB182" s="122">
        <v>4.3203155784167997</v>
      </c>
      <c r="AC182" s="122">
        <v>5.1400098670794003</v>
      </c>
      <c r="AD182" s="122">
        <v>5.6746409477365001</v>
      </c>
      <c r="AE182" s="122">
        <v>5.2717815097314</v>
      </c>
      <c r="AF182" s="122">
        <v>5.0082585335268996</v>
      </c>
      <c r="AG182" s="122">
        <v>4.4454684415813999</v>
      </c>
      <c r="AH182" s="122">
        <v>5.4866248620885001</v>
      </c>
      <c r="AI182" s="122">
        <v>5.1274728961367</v>
      </c>
      <c r="AJ182" s="122">
        <v>4.7545710303225004</v>
      </c>
      <c r="AK182" s="122">
        <v>5.2370431180220001</v>
      </c>
      <c r="AL182" s="122">
        <v>0</v>
      </c>
    </row>
    <row r="183" spans="1:38" hidden="1" x14ac:dyDescent="0.25">
      <c r="A183" s="122" t="s">
        <v>1999</v>
      </c>
      <c r="B183" s="122">
        <v>1</v>
      </c>
      <c r="C183" s="122" t="s">
        <v>2171</v>
      </c>
      <c r="D183" s="122" t="s">
        <v>2147</v>
      </c>
      <c r="E183" s="122">
        <v>4</v>
      </c>
      <c r="F183" s="122">
        <v>0.99896511270279997</v>
      </c>
      <c r="G183" s="122">
        <v>1.11574207802</v>
      </c>
      <c r="H183" s="122">
        <v>0.96623771101870004</v>
      </c>
      <c r="I183" s="122">
        <v>0.99025296776149996</v>
      </c>
      <c r="J183" s="122">
        <v>0.92750076123689995</v>
      </c>
      <c r="K183" s="122">
        <v>0.9796721658052</v>
      </c>
      <c r="L183" s="122">
        <v>1.1526648903953001</v>
      </c>
      <c r="M183" s="122">
        <v>1.1724613132871</v>
      </c>
      <c r="N183" s="122">
        <v>0.95846670435220005</v>
      </c>
      <c r="O183" s="122">
        <v>1.052689066776</v>
      </c>
      <c r="P183" s="122">
        <v>1.1741856017648</v>
      </c>
      <c r="Q183" s="122">
        <v>1.2031153790268001</v>
      </c>
      <c r="R183" s="122">
        <v>1.16603962737</v>
      </c>
      <c r="S183" s="122">
        <v>1.2251699541048</v>
      </c>
      <c r="T183" s="122">
        <v>1.2457548934231999</v>
      </c>
      <c r="U183" s="122">
        <v>1.1555429910732999</v>
      </c>
      <c r="V183" s="122">
        <v>0.99261602919909997</v>
      </c>
      <c r="W183" s="122">
        <v>1.0864741695164</v>
      </c>
      <c r="X183" s="122">
        <v>1.1997613304801</v>
      </c>
      <c r="Y183" s="122">
        <v>1.0678255999921</v>
      </c>
      <c r="Z183" s="122">
        <v>0.9899347638346</v>
      </c>
      <c r="AA183" s="122">
        <v>1.0428743143784001</v>
      </c>
      <c r="AB183" s="122">
        <v>0.85764569219289999</v>
      </c>
      <c r="AC183" s="122">
        <v>1.0541433980117001</v>
      </c>
      <c r="AD183" s="122">
        <v>1.1245825819662001</v>
      </c>
      <c r="AE183" s="122">
        <v>0.95028176286470001</v>
      </c>
      <c r="AF183" s="122">
        <v>0.90884933694329995</v>
      </c>
      <c r="AG183" s="122">
        <v>0.9443105390723</v>
      </c>
      <c r="AH183" s="122">
        <v>1.1119717915747001</v>
      </c>
      <c r="AI183" s="122">
        <v>1.2842573646738</v>
      </c>
      <c r="AJ183" s="122">
        <v>0.97455261070919996</v>
      </c>
      <c r="AK183" s="122">
        <v>1.0210782547115</v>
      </c>
      <c r="AL183" s="122">
        <v>0</v>
      </c>
    </row>
    <row r="184" spans="1:38" hidden="1" x14ac:dyDescent="0.25">
      <c r="A184" s="122" t="s">
        <v>1999</v>
      </c>
      <c r="B184" s="122">
        <v>1</v>
      </c>
      <c r="C184" s="122" t="s">
        <v>2171</v>
      </c>
      <c r="D184" s="122" t="s">
        <v>475</v>
      </c>
      <c r="E184" s="122">
        <v>4</v>
      </c>
      <c r="F184" s="122">
        <v>2.4664503055735998</v>
      </c>
      <c r="G184" s="122">
        <v>2.7169721621498999</v>
      </c>
      <c r="H184" s="122">
        <v>2.5244890683776999</v>
      </c>
      <c r="I184" s="122">
        <v>2.8609588686113998</v>
      </c>
      <c r="J184" s="122">
        <v>2.6576633074796998</v>
      </c>
      <c r="K184" s="122">
        <v>2.6911598934137002</v>
      </c>
      <c r="L184" s="122">
        <v>3.07295232823</v>
      </c>
      <c r="M184" s="122">
        <v>2.8852299386791</v>
      </c>
      <c r="N184" s="122">
        <v>2.6396314745640002</v>
      </c>
      <c r="O184" s="122">
        <v>2.6372260530917</v>
      </c>
      <c r="P184" s="122">
        <v>2.7783691559010002</v>
      </c>
      <c r="Q184" s="122">
        <v>2.9920537271822001</v>
      </c>
      <c r="R184" s="122">
        <v>2.9001361362318998</v>
      </c>
      <c r="S184" s="122">
        <v>2.7662240995077001</v>
      </c>
      <c r="T184" s="122">
        <v>2.5253646182153999</v>
      </c>
      <c r="U184" s="122">
        <v>2.5204000536272</v>
      </c>
      <c r="V184" s="122">
        <v>2.3564508200837002</v>
      </c>
      <c r="W184" s="122">
        <v>2.5524960128005998</v>
      </c>
      <c r="X184" s="122">
        <v>2.8856465767607999</v>
      </c>
      <c r="Y184" s="122">
        <v>2.6941118816420002</v>
      </c>
      <c r="Z184" s="122">
        <v>2.6812936518616</v>
      </c>
      <c r="AA184" s="122">
        <v>2.6358847941766999</v>
      </c>
      <c r="AB184" s="122">
        <v>2.0654580547174999</v>
      </c>
      <c r="AC184" s="122">
        <v>2.7231232931432001</v>
      </c>
      <c r="AD184" s="122">
        <v>2.7685005890437999</v>
      </c>
      <c r="AE184" s="122">
        <v>2.3358747967841</v>
      </c>
      <c r="AF184" s="122">
        <v>2.200964660835</v>
      </c>
      <c r="AG184" s="122">
        <v>2.1893846132590999</v>
      </c>
      <c r="AH184" s="122">
        <v>2.7802656328322</v>
      </c>
      <c r="AI184" s="122">
        <v>2.8452961608482998</v>
      </c>
      <c r="AJ184" s="122">
        <v>2.4917719420981999</v>
      </c>
      <c r="AK184" s="122">
        <v>2.4308128466094998</v>
      </c>
      <c r="AL184" s="122">
        <v>0</v>
      </c>
    </row>
    <row r="185" spans="1:38" hidden="1" x14ac:dyDescent="0.25">
      <c r="A185" s="122" t="s">
        <v>1999</v>
      </c>
      <c r="B185" s="122">
        <v>1</v>
      </c>
      <c r="C185" s="122" t="s">
        <v>2171</v>
      </c>
      <c r="D185" s="122" t="s">
        <v>2148</v>
      </c>
      <c r="E185" s="122">
        <v>4</v>
      </c>
      <c r="F185" s="122">
        <v>2.4098228069318002</v>
      </c>
      <c r="G185" s="122">
        <v>2.4441689476939001</v>
      </c>
      <c r="H185" s="122">
        <v>2.4658528977349001</v>
      </c>
      <c r="I185" s="122">
        <v>2.3800714787559998</v>
      </c>
      <c r="J185" s="122">
        <v>2.4049495216165999</v>
      </c>
      <c r="K185" s="122">
        <v>2.4922272665865002</v>
      </c>
      <c r="L185" s="122">
        <v>2.7155563625349002</v>
      </c>
      <c r="M185" s="122">
        <v>2.6803033944819998</v>
      </c>
      <c r="N185" s="122">
        <v>2.5747788641952001</v>
      </c>
      <c r="O185" s="122">
        <v>2.5417409908984001</v>
      </c>
      <c r="P185" s="122">
        <v>2.6389248799224001</v>
      </c>
      <c r="Q185" s="122">
        <v>2.7019488509193001</v>
      </c>
      <c r="R185" s="122">
        <v>2.4478745470056</v>
      </c>
      <c r="S185" s="122">
        <v>3.0982800300247</v>
      </c>
      <c r="T185" s="122">
        <v>3.2684900634160998</v>
      </c>
      <c r="U185" s="122">
        <v>2.9688850970212002</v>
      </c>
      <c r="V185" s="122">
        <v>2.7192983403066999</v>
      </c>
      <c r="W185" s="122">
        <v>2.6735139645725998</v>
      </c>
      <c r="X185" s="122">
        <v>2.4271707285947999</v>
      </c>
      <c r="Y185" s="122">
        <v>2.4663721615186001</v>
      </c>
      <c r="Z185" s="122">
        <v>2.2225290632921002</v>
      </c>
      <c r="AA185" s="122">
        <v>2.3741401156211999</v>
      </c>
      <c r="AB185" s="122">
        <v>1.8304891459153001</v>
      </c>
      <c r="AC185" s="122">
        <v>2.1882042893848999</v>
      </c>
      <c r="AD185" s="122">
        <v>2.6489414842660999</v>
      </c>
      <c r="AE185" s="122">
        <v>2.5480916963681999</v>
      </c>
      <c r="AF185" s="122">
        <v>2.2778748378191001</v>
      </c>
      <c r="AG185" s="122">
        <v>2.3675104638743001</v>
      </c>
      <c r="AH185" s="122">
        <v>2.7599038889943999</v>
      </c>
      <c r="AI185" s="122">
        <v>2.7065375268824998</v>
      </c>
      <c r="AJ185" s="122">
        <v>2.474724030999</v>
      </c>
      <c r="AK185" s="122">
        <v>1.9556786848823</v>
      </c>
      <c r="AL185" s="122">
        <v>0</v>
      </c>
    </row>
    <row r="186" spans="1:38" hidden="1" x14ac:dyDescent="0.25">
      <c r="A186" s="122" t="s">
        <v>1999</v>
      </c>
      <c r="B186" s="122">
        <v>1</v>
      </c>
      <c r="C186" s="122" t="s">
        <v>2171</v>
      </c>
      <c r="D186" s="122" t="s">
        <v>2149</v>
      </c>
      <c r="E186" s="122">
        <v>4</v>
      </c>
      <c r="F186" s="122">
        <v>15.230174483814199</v>
      </c>
      <c r="G186" s="122">
        <v>15.2594514894562</v>
      </c>
      <c r="H186" s="122">
        <v>16.334334145693301</v>
      </c>
      <c r="I186" s="122">
        <v>15.7384268800927</v>
      </c>
      <c r="J186" s="122">
        <v>17.564838809083501</v>
      </c>
      <c r="K186" s="122">
        <v>15.537548583268</v>
      </c>
      <c r="L186" s="122">
        <v>17.3590092226266</v>
      </c>
      <c r="M186" s="122">
        <v>16.622401165686899</v>
      </c>
      <c r="N186" s="122">
        <v>14.615756603018401</v>
      </c>
      <c r="O186" s="122">
        <v>15.5738738916214</v>
      </c>
      <c r="P186" s="122">
        <v>16.364352036955498</v>
      </c>
      <c r="Q186" s="122">
        <v>16.022963462281801</v>
      </c>
      <c r="R186" s="122">
        <v>15.4050735864434</v>
      </c>
      <c r="S186" s="122">
        <v>18.1401159193992</v>
      </c>
      <c r="T186" s="122">
        <v>17.3219071418726</v>
      </c>
      <c r="U186" s="122">
        <v>16.5885465328805</v>
      </c>
      <c r="V186" s="122">
        <v>14.111472750983999</v>
      </c>
      <c r="W186" s="122">
        <v>15.951681237972601</v>
      </c>
      <c r="X186" s="122">
        <v>15.316953399395899</v>
      </c>
      <c r="Y186" s="122">
        <v>15.4204713588862</v>
      </c>
      <c r="Z186" s="122">
        <v>14.5863466655927</v>
      </c>
      <c r="AA186" s="122">
        <v>13.9777655800003</v>
      </c>
      <c r="AB186" s="122">
        <v>12.3062343074096</v>
      </c>
      <c r="AC186" s="122">
        <v>14.557632648201499</v>
      </c>
      <c r="AD186" s="122">
        <v>16.035246406356698</v>
      </c>
      <c r="AE186" s="122">
        <v>15.249039284459201</v>
      </c>
      <c r="AF186" s="122">
        <v>13.278662265488499</v>
      </c>
      <c r="AG186" s="122">
        <v>13.499670780060301</v>
      </c>
      <c r="AH186" s="122">
        <v>15.472577002103799</v>
      </c>
      <c r="AI186" s="122">
        <v>14.9608701492152</v>
      </c>
      <c r="AJ186" s="122">
        <v>13.721913227573401</v>
      </c>
      <c r="AK186" s="122">
        <v>14.1638912546633</v>
      </c>
      <c r="AL186" s="122">
        <v>0</v>
      </c>
    </row>
    <row r="187" spans="1:38" hidden="1" x14ac:dyDescent="0.25">
      <c r="A187" s="122" t="s">
        <v>1999</v>
      </c>
      <c r="B187" s="122">
        <v>1</v>
      </c>
      <c r="C187" s="122" t="s">
        <v>2171</v>
      </c>
      <c r="D187" s="122" t="s">
        <v>2150</v>
      </c>
      <c r="E187" s="122">
        <v>4</v>
      </c>
      <c r="F187" s="122">
        <v>1.9793639281833</v>
      </c>
      <c r="G187" s="122">
        <v>1.9707753693540999</v>
      </c>
      <c r="H187" s="122">
        <v>2.0082255975189001</v>
      </c>
      <c r="I187" s="122">
        <v>1.9543323452004999</v>
      </c>
      <c r="J187" s="122">
        <v>1.8262275179087999</v>
      </c>
      <c r="K187" s="122">
        <v>1.7631492331372001</v>
      </c>
      <c r="L187" s="122">
        <v>2.0517489542310998</v>
      </c>
      <c r="M187" s="122">
        <v>2.2422765029793998</v>
      </c>
      <c r="N187" s="122">
        <v>2.2355007089607999</v>
      </c>
      <c r="O187" s="122">
        <v>2.3317083302724</v>
      </c>
      <c r="P187" s="122">
        <v>2.3315675020529998</v>
      </c>
      <c r="Q187" s="122">
        <v>2.5963645385698002</v>
      </c>
      <c r="R187" s="122">
        <v>2.3681480517960001</v>
      </c>
      <c r="S187" s="122">
        <v>2.2104187459034002</v>
      </c>
      <c r="T187" s="122">
        <v>2.311227452856</v>
      </c>
      <c r="U187" s="122">
        <v>2.2841797002086999</v>
      </c>
      <c r="V187" s="122">
        <v>2.1468178824278001</v>
      </c>
      <c r="W187" s="122">
        <v>2.2424733045959</v>
      </c>
      <c r="X187" s="122">
        <v>2.2949290924560999</v>
      </c>
      <c r="Y187" s="122">
        <v>2.2076794005517999</v>
      </c>
      <c r="Z187" s="122">
        <v>2.3084606156232002</v>
      </c>
      <c r="AA187" s="122">
        <v>2.2204914933786002</v>
      </c>
      <c r="AB187" s="122">
        <v>2.0730498523122001</v>
      </c>
      <c r="AC187" s="122">
        <v>2.3309345664381</v>
      </c>
      <c r="AD187" s="122">
        <v>2.0825770286453</v>
      </c>
      <c r="AE187" s="122">
        <v>2.0942367258804002</v>
      </c>
      <c r="AF187" s="122">
        <v>2.1010217160978</v>
      </c>
      <c r="AG187" s="122">
        <v>1.8998754413736001</v>
      </c>
      <c r="AH187" s="122">
        <v>2.1610918029429</v>
      </c>
      <c r="AI187" s="122">
        <v>2.6104211132068</v>
      </c>
      <c r="AJ187" s="122">
        <v>2.2856712270817998</v>
      </c>
      <c r="AK187" s="122">
        <v>2.2531875096038001</v>
      </c>
      <c r="AL187" s="122">
        <v>0</v>
      </c>
    </row>
    <row r="188" spans="1:38" hidden="1" x14ac:dyDescent="0.25">
      <c r="A188" s="122" t="s">
        <v>1999</v>
      </c>
      <c r="B188" s="122">
        <v>1</v>
      </c>
      <c r="C188" s="122" t="s">
        <v>2171</v>
      </c>
      <c r="D188" s="122" t="s">
        <v>2151</v>
      </c>
      <c r="E188" s="122">
        <v>4</v>
      </c>
      <c r="F188" s="122">
        <v>1.1943180695569</v>
      </c>
      <c r="G188" s="122">
        <v>1.3010197271702999</v>
      </c>
      <c r="H188" s="122">
        <v>1.2310366382761</v>
      </c>
      <c r="I188" s="122">
        <v>1.3603723976024</v>
      </c>
      <c r="J188" s="122">
        <v>1.3811579422892999</v>
      </c>
      <c r="K188" s="122">
        <v>1.3052831757089001</v>
      </c>
      <c r="L188" s="122">
        <v>1.4364196580238999</v>
      </c>
      <c r="M188" s="122">
        <v>1.5942951611563001</v>
      </c>
      <c r="N188" s="122">
        <v>1.898193908411</v>
      </c>
      <c r="O188" s="122">
        <v>1.8168228782127001</v>
      </c>
      <c r="P188" s="122">
        <v>1.8366295184790999</v>
      </c>
      <c r="Q188" s="122">
        <v>1.9685179595686999</v>
      </c>
      <c r="R188" s="122">
        <v>1.9888141994118</v>
      </c>
      <c r="S188" s="122">
        <v>1.9700993316925</v>
      </c>
      <c r="T188" s="122">
        <v>2.1658352401910999</v>
      </c>
      <c r="U188" s="122">
        <v>2.2153464764967001</v>
      </c>
      <c r="V188" s="122">
        <v>2.2837079212260001</v>
      </c>
      <c r="W188" s="122">
        <v>2.2784349627001999</v>
      </c>
      <c r="X188" s="122">
        <v>2.3165418857898001</v>
      </c>
      <c r="Y188" s="122">
        <v>2.3384388481534</v>
      </c>
      <c r="Z188" s="122">
        <v>2.3711526963648</v>
      </c>
      <c r="AA188" s="122">
        <v>2.3972173403557999</v>
      </c>
      <c r="AB188" s="122">
        <v>2.1700896756255998</v>
      </c>
      <c r="AC188" s="122">
        <v>2.4555351303192001</v>
      </c>
      <c r="AD188" s="122">
        <v>2.0582034870924</v>
      </c>
      <c r="AE188" s="122">
        <v>2.1730929419736</v>
      </c>
      <c r="AF188" s="122">
        <v>2.2912066038423999</v>
      </c>
      <c r="AG188" s="122">
        <v>2.3956141652515002</v>
      </c>
      <c r="AH188" s="122">
        <v>2.4204970948565001</v>
      </c>
      <c r="AI188" s="122">
        <v>2.7779825095701001</v>
      </c>
      <c r="AJ188" s="122">
        <v>2.6792802226164998</v>
      </c>
      <c r="AK188" s="122">
        <v>2.6083022642975999</v>
      </c>
      <c r="AL188" s="122">
        <v>0</v>
      </c>
    </row>
    <row r="189" spans="1:38" hidden="1" x14ac:dyDescent="0.25">
      <c r="A189" s="122" t="s">
        <v>1999</v>
      </c>
      <c r="B189" s="122">
        <v>1</v>
      </c>
      <c r="C189" s="122" t="s">
        <v>2171</v>
      </c>
      <c r="D189" s="122" t="s">
        <v>2152</v>
      </c>
      <c r="E189" s="122">
        <v>4</v>
      </c>
      <c r="F189" s="122">
        <v>33.564462367925401</v>
      </c>
      <c r="G189" s="122">
        <v>33.123699130147301</v>
      </c>
      <c r="H189" s="122">
        <v>35.815488761565398</v>
      </c>
      <c r="I189" s="122">
        <v>34.612978978592601</v>
      </c>
      <c r="J189" s="122">
        <v>34.087544501692904</v>
      </c>
      <c r="K189" s="122">
        <v>32.872580773126799</v>
      </c>
      <c r="L189" s="122">
        <v>35.509178421804698</v>
      </c>
      <c r="M189" s="122">
        <v>33.566557168328202</v>
      </c>
      <c r="N189" s="122">
        <v>30.3119605065393</v>
      </c>
      <c r="O189" s="122">
        <v>32.682784067396298</v>
      </c>
      <c r="P189" s="122">
        <v>37.568073637085497</v>
      </c>
      <c r="Q189" s="122">
        <v>37.399989419227701</v>
      </c>
      <c r="R189" s="122">
        <v>34.675550940795503</v>
      </c>
      <c r="S189" s="122">
        <v>38.070840423325699</v>
      </c>
      <c r="T189" s="122">
        <v>37.6917369400499</v>
      </c>
      <c r="U189" s="122">
        <v>37.946278813958699</v>
      </c>
      <c r="V189" s="122">
        <v>32.3157259060931</v>
      </c>
      <c r="W189" s="122">
        <v>35.649694714115398</v>
      </c>
      <c r="X189" s="122">
        <v>33.046945021974999</v>
      </c>
      <c r="Y189" s="122">
        <v>32.226045064092602</v>
      </c>
      <c r="Z189" s="122">
        <v>31.28503531226</v>
      </c>
      <c r="AA189" s="122">
        <v>30.930517117515102</v>
      </c>
      <c r="AB189" s="122">
        <v>29.185530425790901</v>
      </c>
      <c r="AC189" s="122">
        <v>31.294062364448099</v>
      </c>
      <c r="AD189" s="122">
        <v>34.842324432028498</v>
      </c>
      <c r="AE189" s="122">
        <v>34.227763135961702</v>
      </c>
      <c r="AF189" s="122">
        <v>29.503679676926499</v>
      </c>
      <c r="AG189" s="122">
        <v>29.7989413574834</v>
      </c>
      <c r="AH189" s="122">
        <v>35.151689786456302</v>
      </c>
      <c r="AI189" s="122">
        <v>34.514724127547801</v>
      </c>
      <c r="AJ189" s="122">
        <v>30.411267746900801</v>
      </c>
      <c r="AK189" s="122">
        <v>31.0033090039434</v>
      </c>
      <c r="AL189" s="122">
        <v>0</v>
      </c>
    </row>
    <row r="190" spans="1:38" hidden="1" x14ac:dyDescent="0.25">
      <c r="A190" s="122" t="s">
        <v>1999</v>
      </c>
      <c r="B190" s="122">
        <v>1</v>
      </c>
      <c r="C190" s="122" t="s">
        <v>2171</v>
      </c>
      <c r="D190" s="122" t="s">
        <v>2153</v>
      </c>
      <c r="E190" s="122">
        <v>4</v>
      </c>
      <c r="F190" s="122">
        <v>20.5919045240523</v>
      </c>
      <c r="G190" s="122">
        <v>21.2341317566739</v>
      </c>
      <c r="H190" s="122">
        <v>22.175377295640399</v>
      </c>
      <c r="I190" s="122">
        <v>22.956463101816698</v>
      </c>
      <c r="J190" s="122">
        <v>22.194248220045498</v>
      </c>
      <c r="K190" s="122">
        <v>22.843183761712901</v>
      </c>
      <c r="L190" s="122">
        <v>24.193682705867399</v>
      </c>
      <c r="M190" s="122">
        <v>22.8671975043064</v>
      </c>
      <c r="N190" s="122">
        <v>19.185189275863799</v>
      </c>
      <c r="O190" s="122">
        <v>21.1571490627157</v>
      </c>
      <c r="P190" s="122">
        <v>22.000589799169202</v>
      </c>
      <c r="Q190" s="122">
        <v>19.4680425303767</v>
      </c>
      <c r="R190" s="122">
        <v>20.455299100970699</v>
      </c>
      <c r="S190" s="122">
        <v>21.889046536354702</v>
      </c>
      <c r="T190" s="122">
        <v>20.669177262584299</v>
      </c>
      <c r="U190" s="122">
        <v>20.414811643052801</v>
      </c>
      <c r="V190" s="122">
        <v>17.2436892549389</v>
      </c>
      <c r="W190" s="122">
        <v>18.8479435145174</v>
      </c>
      <c r="X190" s="122">
        <v>19.076350285341999</v>
      </c>
      <c r="Y190" s="122">
        <v>18.403888515120801</v>
      </c>
      <c r="Z190" s="122">
        <v>17.625884167851702</v>
      </c>
      <c r="AA190" s="122">
        <v>17.620168205001001</v>
      </c>
      <c r="AB190" s="122">
        <v>15.231250436295801</v>
      </c>
      <c r="AC190" s="122">
        <v>17.9346998688622</v>
      </c>
      <c r="AD190" s="122">
        <v>19.749781917280799</v>
      </c>
      <c r="AE190" s="122">
        <v>17.737735873923899</v>
      </c>
      <c r="AF190" s="122">
        <v>16.058879432062401</v>
      </c>
      <c r="AG190" s="122">
        <v>16.1699163713978</v>
      </c>
      <c r="AH190" s="122">
        <v>18.7119773319783</v>
      </c>
      <c r="AI190" s="122">
        <v>18.230565543061999</v>
      </c>
      <c r="AJ190" s="122">
        <v>16.9814647888231</v>
      </c>
      <c r="AK190" s="122">
        <v>17.009772358718301</v>
      </c>
      <c r="AL190" s="122">
        <v>0</v>
      </c>
    </row>
    <row r="191" spans="1:38" hidden="1" x14ac:dyDescent="0.25">
      <c r="A191" s="122" t="s">
        <v>1999</v>
      </c>
      <c r="B191" s="122">
        <v>1</v>
      </c>
      <c r="C191" s="122" t="s">
        <v>2171</v>
      </c>
      <c r="D191" s="122" t="s">
        <v>2154</v>
      </c>
      <c r="E191" s="122">
        <v>4</v>
      </c>
      <c r="F191" s="122">
        <v>3.8700358420562999</v>
      </c>
      <c r="G191" s="122">
        <v>4.0678523288821999</v>
      </c>
      <c r="H191" s="122">
        <v>3.8527110543088998</v>
      </c>
      <c r="I191" s="122">
        <v>4.5570216450348999</v>
      </c>
      <c r="J191" s="122">
        <v>4.067409567376</v>
      </c>
      <c r="K191" s="122">
        <v>4.0044364911440002</v>
      </c>
      <c r="L191" s="122">
        <v>4.5669600979276996</v>
      </c>
      <c r="M191" s="122">
        <v>4.2590666130589003</v>
      </c>
      <c r="N191" s="122">
        <v>3.9473281378321001</v>
      </c>
      <c r="O191" s="122">
        <v>3.8964500560372999</v>
      </c>
      <c r="P191" s="122">
        <v>4.2483246922292999</v>
      </c>
      <c r="Q191" s="122">
        <v>4.1264192328803997</v>
      </c>
      <c r="R191" s="122">
        <v>4.4107164116171997</v>
      </c>
      <c r="S191" s="122">
        <v>4.1472519497266997</v>
      </c>
      <c r="T191" s="122">
        <v>3.7543241335730002</v>
      </c>
      <c r="U191" s="122">
        <v>3.7034831848195999</v>
      </c>
      <c r="V191" s="122">
        <v>3.3785906995074</v>
      </c>
      <c r="W191" s="122">
        <v>3.8819852432897002</v>
      </c>
      <c r="X191" s="122">
        <v>4.1580741395940999</v>
      </c>
      <c r="Y191" s="122">
        <v>3.9003011116402</v>
      </c>
      <c r="Z191" s="122">
        <v>4.1057027258609997</v>
      </c>
      <c r="AA191" s="122">
        <v>3.8111282040569998</v>
      </c>
      <c r="AB191" s="122">
        <v>3.0506690903134999</v>
      </c>
      <c r="AC191" s="122">
        <v>4.1034118893588003</v>
      </c>
      <c r="AD191" s="122">
        <v>4.2699850173986</v>
      </c>
      <c r="AE191" s="122">
        <v>3.7236450028243002</v>
      </c>
      <c r="AF191" s="122">
        <v>3.2061435411354</v>
      </c>
      <c r="AG191" s="122">
        <v>3.2493311765564998</v>
      </c>
      <c r="AH191" s="122">
        <v>4.1711530916476001</v>
      </c>
      <c r="AI191" s="122">
        <v>4.2262193963831001</v>
      </c>
      <c r="AJ191" s="122">
        <v>3.8189549494452</v>
      </c>
      <c r="AK191" s="122">
        <v>3.9650739778161999</v>
      </c>
      <c r="AL191" s="122">
        <v>0</v>
      </c>
    </row>
    <row r="192" spans="1:38" hidden="1" x14ac:dyDescent="0.25">
      <c r="A192" s="122" t="s">
        <v>1999</v>
      </c>
      <c r="B192" s="122">
        <v>1</v>
      </c>
      <c r="C192" s="122" t="s">
        <v>2171</v>
      </c>
      <c r="D192" s="122" t="s">
        <v>2155</v>
      </c>
      <c r="E192" s="122">
        <v>4</v>
      </c>
      <c r="F192" s="122">
        <v>2.0221070762893998</v>
      </c>
      <c r="G192" s="122">
        <v>2.1823758299413001</v>
      </c>
      <c r="H192" s="122">
        <v>1.8670793918088</v>
      </c>
      <c r="I192" s="122">
        <v>2.3451862075031999</v>
      </c>
      <c r="J192" s="122">
        <v>2.2782893657867</v>
      </c>
      <c r="K192" s="122">
        <v>2.1418704759434002</v>
      </c>
      <c r="L192" s="122">
        <v>2.4152938642422002</v>
      </c>
      <c r="M192" s="122">
        <v>2.3168014196561</v>
      </c>
      <c r="N192" s="122">
        <v>2.3963876750809998</v>
      </c>
      <c r="O192" s="122">
        <v>2.7094907375309001</v>
      </c>
      <c r="P192" s="122">
        <v>2.6936012081399001</v>
      </c>
      <c r="Q192" s="122">
        <v>2.7217912548674001</v>
      </c>
      <c r="R192" s="122">
        <v>2.6938319566771001</v>
      </c>
      <c r="S192" s="122">
        <v>2.5503782778397999</v>
      </c>
      <c r="T192" s="122">
        <v>2.4922319696919999</v>
      </c>
      <c r="U192" s="122">
        <v>2.6313267568087002</v>
      </c>
      <c r="V192" s="122">
        <v>2.6793483427211</v>
      </c>
      <c r="W192" s="122">
        <v>2.7017397811917001</v>
      </c>
      <c r="X192" s="122">
        <v>2.8490111713282</v>
      </c>
      <c r="Y192" s="122">
        <v>2.873821749212</v>
      </c>
      <c r="Z192" s="122">
        <v>2.5411537451363002</v>
      </c>
      <c r="AA192" s="122">
        <v>2.8829768824995998</v>
      </c>
      <c r="AB192" s="122">
        <v>2.6225527003039999</v>
      </c>
      <c r="AC192" s="122">
        <v>2.7664611733069</v>
      </c>
      <c r="AD192" s="122">
        <v>2.5349308545381</v>
      </c>
      <c r="AE192" s="122">
        <v>2.3050641146110999</v>
      </c>
      <c r="AF192" s="122">
        <v>2.4736141797704998</v>
      </c>
      <c r="AG192" s="122">
        <v>2.9602887375172</v>
      </c>
      <c r="AH192" s="122">
        <v>2.6859395981106999</v>
      </c>
      <c r="AI192" s="122">
        <v>2.9661416035464998</v>
      </c>
      <c r="AJ192" s="122">
        <v>2.7857140063638002</v>
      </c>
      <c r="AK192" s="122">
        <v>2.8926268609813</v>
      </c>
      <c r="AL192" s="122">
        <v>0</v>
      </c>
    </row>
    <row r="193" spans="1:38" hidden="1" x14ac:dyDescent="0.25">
      <c r="A193" s="122" t="s">
        <v>1999</v>
      </c>
      <c r="B193" s="122">
        <v>1</v>
      </c>
      <c r="C193" s="122" t="s">
        <v>2171</v>
      </c>
      <c r="D193" s="122" t="s">
        <v>2156</v>
      </c>
      <c r="E193" s="122">
        <v>4</v>
      </c>
      <c r="F193" s="122">
        <v>23.518552148314999</v>
      </c>
      <c r="G193" s="122">
        <v>23.9479164163651</v>
      </c>
      <c r="H193" s="122">
        <v>25.114537232746901</v>
      </c>
      <c r="I193" s="122">
        <v>25.3245291719435</v>
      </c>
      <c r="J193" s="122">
        <v>24.8727422532254</v>
      </c>
      <c r="K193" s="122">
        <v>23.9196570583312</v>
      </c>
      <c r="L193" s="122">
        <v>25.325719905919499</v>
      </c>
      <c r="M193" s="122">
        <v>23.884126426281</v>
      </c>
      <c r="N193" s="122">
        <v>20.211991594217299</v>
      </c>
      <c r="O193" s="122">
        <v>22.323749595679899</v>
      </c>
      <c r="P193" s="122">
        <v>24.623430244874498</v>
      </c>
      <c r="Q193" s="122">
        <v>23.925520378980401</v>
      </c>
      <c r="R193" s="122">
        <v>22.890466441110899</v>
      </c>
      <c r="S193" s="122">
        <v>25.629806396869999</v>
      </c>
      <c r="T193" s="122">
        <v>24.8878834908557</v>
      </c>
      <c r="U193" s="122">
        <v>23.166144951642099</v>
      </c>
      <c r="V193" s="122">
        <v>20.073397591904801</v>
      </c>
      <c r="W193" s="122">
        <v>21.326463535549699</v>
      </c>
      <c r="X193" s="122">
        <v>23.4926827640748</v>
      </c>
      <c r="Y193" s="122">
        <v>19.611346540278898</v>
      </c>
      <c r="Z193" s="122">
        <v>20.094897091681499</v>
      </c>
      <c r="AA193" s="122">
        <v>19.516881037876601</v>
      </c>
      <c r="AB193" s="122">
        <v>16.7445463565221</v>
      </c>
      <c r="AC193" s="122">
        <v>19.511890574160201</v>
      </c>
      <c r="AD193" s="122">
        <v>21.9369569246286</v>
      </c>
      <c r="AE193" s="122">
        <v>19.959426366272002</v>
      </c>
      <c r="AF193" s="122">
        <v>17.493400442285601</v>
      </c>
      <c r="AG193" s="122">
        <v>17.218287144334099</v>
      </c>
      <c r="AH193" s="122">
        <v>20.675382234708501</v>
      </c>
      <c r="AI193" s="122">
        <v>18.773418737793399</v>
      </c>
      <c r="AJ193" s="122">
        <v>17.001241393071599</v>
      </c>
      <c r="AK193" s="122">
        <v>17.299573640949099</v>
      </c>
      <c r="AL193" s="122">
        <v>0</v>
      </c>
    </row>
    <row r="194" spans="1:38" hidden="1" x14ac:dyDescent="0.25">
      <c r="A194" s="122" t="s">
        <v>1999</v>
      </c>
      <c r="B194" s="122">
        <v>1</v>
      </c>
      <c r="C194" s="122" t="s">
        <v>2171</v>
      </c>
      <c r="D194" s="122" t="s">
        <v>2157</v>
      </c>
      <c r="E194" s="122">
        <v>4</v>
      </c>
      <c r="F194" s="122">
        <v>2.3184742612807998</v>
      </c>
      <c r="G194" s="122">
        <v>2.3595678984782</v>
      </c>
      <c r="H194" s="122">
        <v>2.7074656822696999</v>
      </c>
      <c r="I194" s="122">
        <v>2.5201346278675998</v>
      </c>
      <c r="J194" s="122">
        <v>2.5333198794812</v>
      </c>
      <c r="K194" s="122">
        <v>2.3168379612434</v>
      </c>
      <c r="L194" s="122">
        <v>2.5346271658566999</v>
      </c>
      <c r="M194" s="122">
        <v>2.4666514160502002</v>
      </c>
      <c r="N194" s="122">
        <v>2.2113892014471999</v>
      </c>
      <c r="O194" s="122">
        <v>2.1353606790827002</v>
      </c>
      <c r="P194" s="122">
        <v>2.3400403957533</v>
      </c>
      <c r="Q194" s="122">
        <v>2.4892300507576</v>
      </c>
      <c r="R194" s="122">
        <v>2.3208325918800998</v>
      </c>
      <c r="S194" s="122">
        <v>2.6866285695148</v>
      </c>
      <c r="T194" s="122">
        <v>2.7299700425197999</v>
      </c>
      <c r="U194" s="122">
        <v>2.5660306504008998</v>
      </c>
      <c r="V194" s="122">
        <v>2.1678467550259999</v>
      </c>
      <c r="W194" s="122">
        <v>2.2177605016275002</v>
      </c>
      <c r="X194" s="122">
        <v>2.0287668573989999</v>
      </c>
      <c r="Y194" s="122">
        <v>2.2735628260320002</v>
      </c>
      <c r="Z194" s="122">
        <v>2.1926841636991998</v>
      </c>
      <c r="AA194" s="122">
        <v>2.1289604992622002</v>
      </c>
      <c r="AB194" s="122">
        <v>1.9301710335550999</v>
      </c>
      <c r="AC194" s="122">
        <v>2.1421069149702001</v>
      </c>
      <c r="AD194" s="122">
        <v>2.2518736266081998</v>
      </c>
      <c r="AE194" s="122">
        <v>2.2828591713476998</v>
      </c>
      <c r="AF194" s="122">
        <v>1.6758872906325</v>
      </c>
      <c r="AG194" s="122">
        <v>1.6597052261480001</v>
      </c>
      <c r="AH194" s="122">
        <v>2.1427788816805</v>
      </c>
      <c r="AI194" s="122">
        <v>1.9329758727377</v>
      </c>
      <c r="AJ194" s="122">
        <v>1.7474874853994</v>
      </c>
      <c r="AK194" s="122">
        <v>1.7742217521353001</v>
      </c>
      <c r="AL194" s="122">
        <v>0</v>
      </c>
    </row>
    <row r="195" spans="1:38" hidden="1" x14ac:dyDescent="0.25">
      <c r="A195" s="122" t="s">
        <v>1999</v>
      </c>
      <c r="B195" s="122">
        <v>1</v>
      </c>
      <c r="C195" s="122" t="s">
        <v>2171</v>
      </c>
      <c r="D195" s="122" t="s">
        <v>2158</v>
      </c>
      <c r="E195" s="122">
        <v>4</v>
      </c>
      <c r="F195" s="122">
        <v>2.0638164988147998</v>
      </c>
      <c r="G195" s="122">
        <v>2.2590227799642002</v>
      </c>
      <c r="H195" s="122">
        <v>2.1536426680318002</v>
      </c>
      <c r="I195" s="122">
        <v>2.3994668505343002</v>
      </c>
      <c r="J195" s="122">
        <v>2.1652016469842001</v>
      </c>
      <c r="K195" s="122">
        <v>2.2351952122353</v>
      </c>
      <c r="L195" s="122">
        <v>2.4933863124509998</v>
      </c>
      <c r="M195" s="122">
        <v>2.2481729815636</v>
      </c>
      <c r="N195" s="122">
        <v>2.1831796017022</v>
      </c>
      <c r="O195" s="122">
        <v>2.2666495111281</v>
      </c>
      <c r="P195" s="122">
        <v>2.4223841626997</v>
      </c>
      <c r="Q195" s="122">
        <v>2.1790696916717001</v>
      </c>
      <c r="R195" s="122">
        <v>2.1530793573341001</v>
      </c>
      <c r="S195" s="122">
        <v>2.3227482606761001</v>
      </c>
      <c r="T195" s="122">
        <v>2.3608190393143</v>
      </c>
      <c r="U195" s="122">
        <v>2.2665623210772998</v>
      </c>
      <c r="V195" s="122">
        <v>1.9535348951674001</v>
      </c>
      <c r="W195" s="122">
        <v>1.8559246994523</v>
      </c>
      <c r="X195" s="122">
        <v>1.9379750039526</v>
      </c>
      <c r="Y195" s="122">
        <v>1.9278829513936999</v>
      </c>
      <c r="Z195" s="122">
        <v>2.2664754772478002</v>
      </c>
      <c r="AA195" s="122">
        <v>1.8383110887258001</v>
      </c>
      <c r="AB195" s="122">
        <v>1.5155740049711</v>
      </c>
      <c r="AC195" s="122">
        <v>1.8426364401816</v>
      </c>
      <c r="AD195" s="122">
        <v>2.0659761267361998</v>
      </c>
      <c r="AE195" s="122">
        <v>1.8430636171404</v>
      </c>
      <c r="AF195" s="122">
        <v>1.7855758941416999</v>
      </c>
      <c r="AG195" s="122">
        <v>1.6788382824376</v>
      </c>
      <c r="AH195" s="122">
        <v>2.0538050229081</v>
      </c>
      <c r="AI195" s="122">
        <v>1.9270785481506001</v>
      </c>
      <c r="AJ195" s="122">
        <v>1.8768146132782</v>
      </c>
      <c r="AK195" s="122">
        <v>2.1157512176222002</v>
      </c>
      <c r="AL195" s="122">
        <v>0</v>
      </c>
    </row>
    <row r="196" spans="1:38" hidden="1" x14ac:dyDescent="0.25">
      <c r="A196" s="122" t="s">
        <v>1999</v>
      </c>
      <c r="B196" s="122">
        <v>1</v>
      </c>
      <c r="C196" s="122" t="s">
        <v>2171</v>
      </c>
      <c r="D196" s="122" t="s">
        <v>2159</v>
      </c>
      <c r="E196" s="122">
        <v>4</v>
      </c>
      <c r="F196" s="122">
        <v>1.3614402035691</v>
      </c>
      <c r="G196" s="122">
        <v>1.2100033778292001</v>
      </c>
      <c r="H196" s="122">
        <v>1.0177237699756001</v>
      </c>
      <c r="I196" s="122">
        <v>1.2256211166286</v>
      </c>
      <c r="J196" s="122">
        <v>1.1445097368348001</v>
      </c>
      <c r="K196" s="122">
        <v>1.2001727745195001</v>
      </c>
      <c r="L196" s="122">
        <v>1.4438864193984999</v>
      </c>
      <c r="M196" s="122">
        <v>1.3226246572307001</v>
      </c>
      <c r="N196" s="122">
        <v>1.1147936198052999</v>
      </c>
      <c r="O196" s="122">
        <v>1.0860798042755999</v>
      </c>
      <c r="P196" s="122">
        <v>1.2045692992321</v>
      </c>
      <c r="Q196" s="122">
        <v>1.132138905353</v>
      </c>
      <c r="R196" s="122">
        <v>1.1704826682659999</v>
      </c>
      <c r="S196" s="122">
        <v>1.1961904863174</v>
      </c>
      <c r="T196" s="122">
        <v>1.0592595891658001</v>
      </c>
      <c r="U196" s="122">
        <v>1.0410521330164999</v>
      </c>
      <c r="V196" s="122">
        <v>0.98095896984870001</v>
      </c>
      <c r="W196" s="122">
        <v>1.0397028053980999</v>
      </c>
      <c r="X196" s="122">
        <v>1.2121892477856</v>
      </c>
      <c r="Y196" s="122">
        <v>1.1536696749036</v>
      </c>
      <c r="Z196" s="122">
        <v>1.0553895486197</v>
      </c>
      <c r="AA196" s="122">
        <v>1.0487895294434</v>
      </c>
      <c r="AB196" s="122">
        <v>0.87584018932999996</v>
      </c>
      <c r="AC196" s="122">
        <v>1.090126384165</v>
      </c>
      <c r="AD196" s="122">
        <v>1.0976650118060001</v>
      </c>
      <c r="AE196" s="122">
        <v>0.93291501068339999</v>
      </c>
      <c r="AF196" s="122">
        <v>0.94899209206299995</v>
      </c>
      <c r="AG196" s="122">
        <v>0.95149601335639999</v>
      </c>
      <c r="AH196" s="122">
        <v>1.1447325853843999</v>
      </c>
      <c r="AI196" s="122">
        <v>1.2497999061716001</v>
      </c>
      <c r="AJ196" s="122">
        <v>1.0472784825421999</v>
      </c>
      <c r="AK196" s="122">
        <v>1.0058231365096999</v>
      </c>
      <c r="AL196" s="122">
        <v>0</v>
      </c>
    </row>
    <row r="197" spans="1:38" hidden="1" x14ac:dyDescent="0.25">
      <c r="A197" s="122" t="s">
        <v>1999</v>
      </c>
      <c r="B197" s="122">
        <v>1</v>
      </c>
      <c r="C197" s="122" t="s">
        <v>2171</v>
      </c>
      <c r="D197" s="122" t="s">
        <v>2160</v>
      </c>
      <c r="E197" s="122">
        <v>4</v>
      </c>
      <c r="F197" s="122">
        <v>3.2949565570275001</v>
      </c>
      <c r="G197" s="122">
        <v>3.4583267541231999</v>
      </c>
      <c r="H197" s="122">
        <v>3.6673468274907002</v>
      </c>
      <c r="I197" s="122">
        <v>3.9955655142683</v>
      </c>
      <c r="J197" s="122">
        <v>3.9495234034608</v>
      </c>
      <c r="K197" s="122">
        <v>4.0705959877839</v>
      </c>
      <c r="L197" s="122">
        <v>4.8335656741316999</v>
      </c>
      <c r="M197" s="122">
        <v>4.4057156261039001</v>
      </c>
      <c r="N197" s="122">
        <v>4.0704161152880998</v>
      </c>
      <c r="O197" s="122">
        <v>4.2904815638454004</v>
      </c>
      <c r="P197" s="122">
        <v>4.8293710558429002</v>
      </c>
      <c r="Q197" s="122">
        <v>4.5781316209357996</v>
      </c>
      <c r="R197" s="122">
        <v>4.6696300577778</v>
      </c>
      <c r="S197" s="122">
        <v>4.6359804649380001</v>
      </c>
      <c r="T197" s="122">
        <v>4.4074369576762003</v>
      </c>
      <c r="U197" s="122">
        <v>4.4184654581454001</v>
      </c>
      <c r="V197" s="122">
        <v>4.0870263551327</v>
      </c>
      <c r="W197" s="122">
        <v>4.0537067069764001</v>
      </c>
      <c r="X197" s="122">
        <v>4.3898636649766001</v>
      </c>
      <c r="Y197" s="122">
        <v>4.3326829383441003</v>
      </c>
      <c r="Z197" s="122">
        <v>4.8406858991341997</v>
      </c>
      <c r="AA197" s="122">
        <v>4.1429186688000996</v>
      </c>
      <c r="AB197" s="122">
        <v>3.2029172127476002</v>
      </c>
      <c r="AC197" s="122">
        <v>4.2133992811015002</v>
      </c>
      <c r="AD197" s="122">
        <v>4.7565932189337996</v>
      </c>
      <c r="AE197" s="122">
        <v>4.1211035758966004</v>
      </c>
      <c r="AF197" s="122">
        <v>3.6272651291610001</v>
      </c>
      <c r="AG197" s="122">
        <v>3.4749333199974002</v>
      </c>
      <c r="AH197" s="122">
        <v>4.5576434192248998</v>
      </c>
      <c r="AI197" s="122">
        <v>4.2864394440864002</v>
      </c>
      <c r="AJ197" s="122">
        <v>4.0035951440049002</v>
      </c>
      <c r="AK197" s="122">
        <v>4.3523082733148</v>
      </c>
      <c r="AL197" s="122">
        <v>0</v>
      </c>
    </row>
    <row r="198" spans="1:38" hidden="1" x14ac:dyDescent="0.25">
      <c r="A198" s="122" t="s">
        <v>1999</v>
      </c>
      <c r="B198" s="122">
        <v>1</v>
      </c>
      <c r="C198" s="122" t="s">
        <v>2171</v>
      </c>
      <c r="D198" s="122" t="s">
        <v>2161</v>
      </c>
      <c r="E198" s="122">
        <v>4</v>
      </c>
      <c r="F198" s="122">
        <v>13.0174104733024</v>
      </c>
      <c r="G198" s="122">
        <v>13.206590410047299</v>
      </c>
      <c r="H198" s="122">
        <v>12.7780644564531</v>
      </c>
      <c r="I198" s="122">
        <v>13.467144565195101</v>
      </c>
      <c r="J198" s="122">
        <v>12.644083319161201</v>
      </c>
      <c r="K198" s="122">
        <v>12.169893394822999</v>
      </c>
      <c r="L198" s="122">
        <v>13.138202806853799</v>
      </c>
      <c r="M198" s="122">
        <v>13.633176151491099</v>
      </c>
      <c r="N198" s="122">
        <v>12.121631720362601</v>
      </c>
      <c r="O198" s="122">
        <v>11.701454357391899</v>
      </c>
      <c r="P198" s="122">
        <v>13.0403285542459</v>
      </c>
      <c r="Q198" s="122">
        <v>14.039428375882199</v>
      </c>
      <c r="R198" s="122">
        <v>13.9459218786577</v>
      </c>
      <c r="S198" s="122">
        <v>13.3864743606534</v>
      </c>
      <c r="T198" s="122">
        <v>12.1717067524611</v>
      </c>
      <c r="U198" s="122">
        <v>12.0408356292376</v>
      </c>
      <c r="V198" s="122">
        <v>10.537061361165099</v>
      </c>
      <c r="W198" s="122">
        <v>12.4861984367634</v>
      </c>
      <c r="X198" s="122">
        <v>12.031266972666099</v>
      </c>
      <c r="Y198" s="122">
        <v>11.749179518829299</v>
      </c>
      <c r="Z198" s="122">
        <v>13.729114134919</v>
      </c>
      <c r="AA198" s="122">
        <v>12.080267967464399</v>
      </c>
      <c r="AB198" s="122">
        <v>10.210936439130201</v>
      </c>
      <c r="AC198" s="122">
        <v>12.359769693632201</v>
      </c>
      <c r="AD198" s="122">
        <v>14.015592273725</v>
      </c>
      <c r="AE198" s="122">
        <v>12.773325293123101</v>
      </c>
      <c r="AF198" s="122">
        <v>10.7756092178247</v>
      </c>
      <c r="AG198" s="122">
        <v>9.9090036345775996</v>
      </c>
      <c r="AH198" s="122">
        <v>13.3755246783444</v>
      </c>
      <c r="AI198" s="122">
        <v>13.7160320401394</v>
      </c>
      <c r="AJ198" s="122">
        <v>12.0396834463209</v>
      </c>
      <c r="AK198" s="122">
        <v>12.1939965597544</v>
      </c>
      <c r="AL198" s="122">
        <v>0</v>
      </c>
    </row>
    <row r="199" spans="1:38" hidden="1" x14ac:dyDescent="0.25">
      <c r="A199" s="122" t="s">
        <v>1999</v>
      </c>
      <c r="B199" s="122">
        <v>1</v>
      </c>
      <c r="C199" s="122" t="s">
        <v>2171</v>
      </c>
      <c r="D199" s="122" t="s">
        <v>2162</v>
      </c>
      <c r="E199" s="122">
        <v>4</v>
      </c>
      <c r="F199" s="122">
        <v>2.7642358469749002</v>
      </c>
      <c r="G199" s="122">
        <v>3.1437910900895001</v>
      </c>
      <c r="H199" s="122">
        <v>2.7565958110504001</v>
      </c>
      <c r="I199" s="122">
        <v>3.1069374016217002</v>
      </c>
      <c r="J199" s="122">
        <v>2.8841700816097</v>
      </c>
      <c r="K199" s="122">
        <v>2.8555917636834001</v>
      </c>
      <c r="L199" s="122">
        <v>3.1063778413148002</v>
      </c>
      <c r="M199" s="122">
        <v>3.3648746996921002</v>
      </c>
      <c r="N199" s="122">
        <v>3.2362601093369001</v>
      </c>
      <c r="O199" s="122">
        <v>3.2286482660681002</v>
      </c>
      <c r="P199" s="122">
        <v>3.2699144390649</v>
      </c>
      <c r="Q199" s="122">
        <v>3.3049981253821001</v>
      </c>
      <c r="R199" s="122">
        <v>3.5424425877760002</v>
      </c>
      <c r="S199" s="122">
        <v>3.2329995720243998</v>
      </c>
      <c r="T199" s="122">
        <v>3.5821512721665001</v>
      </c>
      <c r="U199" s="122">
        <v>3.4007454084276998</v>
      </c>
      <c r="V199" s="122">
        <v>3.5496027590965</v>
      </c>
      <c r="W199" s="122">
        <v>3.5514687618537999</v>
      </c>
      <c r="X199" s="122">
        <v>3.8918668367193998</v>
      </c>
      <c r="Y199" s="122">
        <v>3.7864953196706002</v>
      </c>
      <c r="Z199" s="122">
        <v>3.7943913763818999</v>
      </c>
      <c r="AA199" s="122">
        <v>4.0087504615089999</v>
      </c>
      <c r="AB199" s="122">
        <v>3.4310161769310001</v>
      </c>
      <c r="AC199" s="122">
        <v>4.0636103445045997</v>
      </c>
      <c r="AD199" s="122">
        <v>3.5765596271394</v>
      </c>
      <c r="AE199" s="122">
        <v>3.3448133197163998</v>
      </c>
      <c r="AF199" s="122">
        <v>3.6370513385073</v>
      </c>
      <c r="AG199" s="122">
        <v>3.8347881775174999</v>
      </c>
      <c r="AH199" s="122">
        <v>3.8783346365372999</v>
      </c>
      <c r="AI199" s="122">
        <v>4.3990334958616</v>
      </c>
      <c r="AJ199" s="122">
        <v>4.2032791013372002</v>
      </c>
      <c r="AK199" s="122">
        <v>4.0644859178694999</v>
      </c>
      <c r="AL199" s="122">
        <v>0</v>
      </c>
    </row>
    <row r="200" spans="1:38" hidden="1" x14ac:dyDescent="0.25">
      <c r="A200" s="122" t="s">
        <v>1999</v>
      </c>
      <c r="B200" s="122">
        <v>1</v>
      </c>
      <c r="C200" s="122" t="s">
        <v>2171</v>
      </c>
      <c r="D200" s="122" t="s">
        <v>2163</v>
      </c>
      <c r="E200" s="122">
        <v>4</v>
      </c>
      <c r="F200" s="122">
        <v>6.4338187481900997</v>
      </c>
      <c r="G200" s="122">
        <v>6.3709017588943997</v>
      </c>
      <c r="H200" s="122">
        <v>6.8328203035057999</v>
      </c>
      <c r="I200" s="122">
        <v>6.9256700880046003</v>
      </c>
      <c r="J200" s="122">
        <v>6.8075657087534998</v>
      </c>
      <c r="K200" s="122">
        <v>6.8690510245415997</v>
      </c>
      <c r="L200" s="122">
        <v>7.8323622061074998</v>
      </c>
      <c r="M200" s="122">
        <v>7.4947614255364003</v>
      </c>
      <c r="N200" s="122">
        <v>6.8048615910477999</v>
      </c>
      <c r="O200" s="122">
        <v>6.8906928904753002</v>
      </c>
      <c r="P200" s="122">
        <v>7.9196524154967998</v>
      </c>
      <c r="Q200" s="122">
        <v>7.3309666180667996</v>
      </c>
      <c r="R200" s="122">
        <v>7.0525734743152997</v>
      </c>
      <c r="S200" s="122">
        <v>8.1096171908473007</v>
      </c>
      <c r="T200" s="122">
        <v>8.2668572681255998</v>
      </c>
      <c r="U200" s="122">
        <v>8.2201858170151993</v>
      </c>
      <c r="V200" s="122">
        <v>6.9255653035176996</v>
      </c>
      <c r="W200" s="122">
        <v>7.2471336766418997</v>
      </c>
      <c r="X200" s="122">
        <v>6.6809634976472996</v>
      </c>
      <c r="Y200" s="122">
        <v>6.8344792660052001</v>
      </c>
      <c r="Z200" s="122">
        <v>7.1134423469017003</v>
      </c>
      <c r="AA200" s="122">
        <v>6.3900187835173003</v>
      </c>
      <c r="AB200" s="122">
        <v>5.3378217813177997</v>
      </c>
      <c r="AC200" s="122">
        <v>6.4211301888324996</v>
      </c>
      <c r="AD200" s="122">
        <v>6.9260432205280003</v>
      </c>
      <c r="AE200" s="122">
        <v>6.3859021632867004</v>
      </c>
      <c r="AF200" s="122">
        <v>5.5896032585644999</v>
      </c>
      <c r="AG200" s="122">
        <v>5.4270361554647</v>
      </c>
      <c r="AH200" s="122">
        <v>6.4769966556987004</v>
      </c>
      <c r="AI200" s="122">
        <v>5.9937947837851997</v>
      </c>
      <c r="AJ200" s="122">
        <v>5.628074677881</v>
      </c>
      <c r="AK200" s="122">
        <v>5.9069882383590997</v>
      </c>
      <c r="AL200" s="122">
        <v>0</v>
      </c>
    </row>
    <row r="201" spans="1:38" hidden="1" x14ac:dyDescent="0.25">
      <c r="A201" s="122" t="s">
        <v>1999</v>
      </c>
      <c r="B201" s="122">
        <v>1</v>
      </c>
      <c r="C201" s="122" t="s">
        <v>2171</v>
      </c>
      <c r="D201" s="122" t="s">
        <v>2164</v>
      </c>
      <c r="E201" s="122">
        <v>4</v>
      </c>
      <c r="F201" s="122">
        <v>1.3801530873009</v>
      </c>
      <c r="G201" s="122">
        <v>1.4680379410376001</v>
      </c>
      <c r="H201" s="122">
        <v>1.5438651389478</v>
      </c>
      <c r="I201" s="122">
        <v>1.4565945958847999</v>
      </c>
      <c r="J201" s="122">
        <v>1.3706391325389</v>
      </c>
      <c r="K201" s="122">
        <v>1.3081667648687001</v>
      </c>
      <c r="L201" s="122">
        <v>1.4108824530065001</v>
      </c>
      <c r="M201" s="122">
        <v>1.3714426561852</v>
      </c>
      <c r="N201" s="122">
        <v>1.2916302577304</v>
      </c>
      <c r="O201" s="122">
        <v>1.2482348683955999</v>
      </c>
      <c r="P201" s="122">
        <v>1.4592701300401001</v>
      </c>
      <c r="Q201" s="122">
        <v>1.5211921937040001</v>
      </c>
      <c r="R201" s="122">
        <v>1.3873685048005999</v>
      </c>
      <c r="S201" s="122">
        <v>1.5097769164513</v>
      </c>
      <c r="T201" s="122">
        <v>1.7360037600511</v>
      </c>
      <c r="U201" s="122">
        <v>1.558750750922</v>
      </c>
      <c r="V201" s="122">
        <v>1.5102381816517001</v>
      </c>
      <c r="W201" s="122">
        <v>1.4556202958674</v>
      </c>
      <c r="X201" s="122">
        <v>1.1821484492134</v>
      </c>
      <c r="Y201" s="122">
        <v>1.4378507370821001</v>
      </c>
      <c r="Z201" s="122">
        <v>1.2954893215225001</v>
      </c>
      <c r="AA201" s="122">
        <v>1.2843359554052001</v>
      </c>
      <c r="AB201" s="122">
        <v>1.0432583048163999</v>
      </c>
      <c r="AC201" s="122">
        <v>1.212445775543</v>
      </c>
      <c r="AD201" s="122">
        <v>1.3498627957008</v>
      </c>
      <c r="AE201" s="122">
        <v>1.3303193164188001</v>
      </c>
      <c r="AF201" s="122">
        <v>1.1838671587536</v>
      </c>
      <c r="AG201" s="122">
        <v>1.1967623021913001</v>
      </c>
      <c r="AH201" s="122">
        <v>1.358736349108</v>
      </c>
      <c r="AI201" s="122">
        <v>1.4256549755912999</v>
      </c>
      <c r="AJ201" s="122">
        <v>1.2775260467295999</v>
      </c>
      <c r="AK201" s="122">
        <v>1.1055052313967</v>
      </c>
      <c r="AL201" s="122">
        <v>0</v>
      </c>
    </row>
    <row r="202" spans="1:38" hidden="1" x14ac:dyDescent="0.25">
      <c r="A202" s="122" t="s">
        <v>1999</v>
      </c>
      <c r="B202" s="122">
        <v>1</v>
      </c>
      <c r="C202" s="122" t="s">
        <v>2171</v>
      </c>
      <c r="D202" s="122" t="s">
        <v>2165</v>
      </c>
      <c r="E202" s="122">
        <v>4</v>
      </c>
      <c r="F202" s="122">
        <v>3.5315638898146999</v>
      </c>
      <c r="G202" s="122">
        <v>3.8511833116838998</v>
      </c>
      <c r="H202" s="122">
        <v>3.4655008911670002</v>
      </c>
      <c r="I202" s="122">
        <v>4.0829786051310002</v>
      </c>
      <c r="J202" s="122">
        <v>4.1200343082786004</v>
      </c>
      <c r="K202" s="122">
        <v>4.0109860095140002</v>
      </c>
      <c r="L202" s="122">
        <v>4.6473275807599004</v>
      </c>
      <c r="M202" s="122">
        <v>4.7558598664282998</v>
      </c>
      <c r="N202" s="122">
        <v>4.6443109768286002</v>
      </c>
      <c r="O202" s="122">
        <v>5.1986850980488999</v>
      </c>
      <c r="P202" s="122">
        <v>5.1401733926797997</v>
      </c>
      <c r="Q202" s="122">
        <v>5.9626646798273004</v>
      </c>
      <c r="R202" s="122">
        <v>5.4555045341861996</v>
      </c>
      <c r="S202" s="122">
        <v>4.9073590878760998</v>
      </c>
      <c r="T202" s="122">
        <v>4.8784208051468996</v>
      </c>
      <c r="U202" s="122">
        <v>4.9979855596483</v>
      </c>
      <c r="V202" s="122">
        <v>5.0881228179304996</v>
      </c>
      <c r="W202" s="122">
        <v>5.2217157371405003</v>
      </c>
      <c r="X202" s="122">
        <v>5.5291546108649996</v>
      </c>
      <c r="Y202" s="122">
        <v>5.6050592264993</v>
      </c>
      <c r="Z202" s="122">
        <v>5.1194852132518998</v>
      </c>
      <c r="AA202" s="122">
        <v>5.6193944429527001</v>
      </c>
      <c r="AB202" s="122">
        <v>5.0475134172036</v>
      </c>
      <c r="AC202" s="122">
        <v>5.2450196761517001</v>
      </c>
      <c r="AD202" s="122">
        <v>5.0469554951870998</v>
      </c>
      <c r="AE202" s="122">
        <v>4.6440510112963</v>
      </c>
      <c r="AF202" s="122">
        <v>5.0269279808542997</v>
      </c>
      <c r="AG202" s="122">
        <v>6.0098851382333001</v>
      </c>
      <c r="AH202" s="122">
        <v>5.5612303223027997</v>
      </c>
      <c r="AI202" s="122">
        <v>6.0699459580945998</v>
      </c>
      <c r="AJ202" s="122">
        <v>5.7805399303540996</v>
      </c>
      <c r="AK202" s="122">
        <v>5.9214105022089996</v>
      </c>
      <c r="AL202" s="122">
        <v>0</v>
      </c>
    </row>
    <row r="203" spans="1:38" hidden="1" x14ac:dyDescent="0.25">
      <c r="A203" s="122" t="s">
        <v>1999</v>
      </c>
      <c r="B203" s="122">
        <v>1</v>
      </c>
      <c r="C203" s="122" t="s">
        <v>2171</v>
      </c>
      <c r="D203" s="122" t="s">
        <v>2166</v>
      </c>
      <c r="E203" s="122">
        <v>4</v>
      </c>
      <c r="F203" s="122">
        <v>9.4457362863424006</v>
      </c>
      <c r="G203" s="122">
        <v>10.2024926718034</v>
      </c>
      <c r="H203" s="122">
        <v>9.8318925298910003</v>
      </c>
      <c r="I203" s="122">
        <v>10.4393613108384</v>
      </c>
      <c r="J203" s="122">
        <v>9.9963666068855002</v>
      </c>
      <c r="K203" s="122">
        <v>10.144196242017699</v>
      </c>
      <c r="L203" s="122">
        <v>11.3922250021603</v>
      </c>
      <c r="M203" s="122">
        <v>10.2672581083834</v>
      </c>
      <c r="N203" s="122">
        <v>8.8216423327175004</v>
      </c>
      <c r="O203" s="122">
        <v>9.8909842157358003</v>
      </c>
      <c r="P203" s="122">
        <v>10.1495243775113</v>
      </c>
      <c r="Q203" s="122">
        <v>9.7105932402216997</v>
      </c>
      <c r="R203" s="122">
        <v>10.3915163459288</v>
      </c>
      <c r="S203" s="122">
        <v>10.5502975868304</v>
      </c>
      <c r="T203" s="122">
        <v>10.1416458813824</v>
      </c>
      <c r="U203" s="122">
        <v>9.849458768601</v>
      </c>
      <c r="V203" s="122">
        <v>8.9317478009411992</v>
      </c>
      <c r="W203" s="122">
        <v>9.4005147712361001</v>
      </c>
      <c r="X203" s="122">
        <v>10.0366339992253</v>
      </c>
      <c r="Y203" s="122">
        <v>9.2531842930410004</v>
      </c>
      <c r="Z203" s="122">
        <v>8.6107199908182999</v>
      </c>
      <c r="AA203" s="122">
        <v>8.8983951401451993</v>
      </c>
      <c r="AB203" s="122">
        <v>7.5792172291846001</v>
      </c>
      <c r="AC203" s="122">
        <v>9.7277938712198999</v>
      </c>
      <c r="AD203" s="122">
        <v>10.3541853636198</v>
      </c>
      <c r="AE203" s="122">
        <v>8.8149802654087992</v>
      </c>
      <c r="AF203" s="122">
        <v>8.5975854204581008</v>
      </c>
      <c r="AG203" s="122">
        <v>8.8205230468887006</v>
      </c>
      <c r="AH203" s="122">
        <v>9.8532256144941996</v>
      </c>
      <c r="AI203" s="122">
        <v>10.7619829719427</v>
      </c>
      <c r="AJ203" s="122">
        <v>9.6831994039284996</v>
      </c>
      <c r="AK203" s="122">
        <v>9.4115635171744998</v>
      </c>
      <c r="AL203" s="122">
        <v>0</v>
      </c>
    </row>
    <row r="204" spans="1:38" hidden="1" x14ac:dyDescent="0.25">
      <c r="A204" s="122" t="s">
        <v>1999</v>
      </c>
      <c r="B204" s="122">
        <v>1</v>
      </c>
      <c r="C204" s="122" t="s">
        <v>2171</v>
      </c>
      <c r="D204" s="122" t="s">
        <v>2167</v>
      </c>
      <c r="E204" s="122">
        <v>4</v>
      </c>
      <c r="F204" s="122">
        <v>2.4136868274544998</v>
      </c>
      <c r="G204" s="122">
        <v>2.3453675241126999</v>
      </c>
      <c r="H204" s="122">
        <v>2.4676934056382001</v>
      </c>
      <c r="I204" s="122">
        <v>2.5167547483699999</v>
      </c>
      <c r="J204" s="122">
        <v>2.5124052666815002</v>
      </c>
      <c r="K204" s="122">
        <v>2.4173540566445002</v>
      </c>
      <c r="L204" s="122">
        <v>2.6377357634180001</v>
      </c>
      <c r="M204" s="122">
        <v>2.6237744295789001</v>
      </c>
      <c r="N204" s="122">
        <v>2.2349232916980002</v>
      </c>
      <c r="O204" s="122">
        <v>2.3807062680612998</v>
      </c>
      <c r="P204" s="122">
        <v>2.3759026902337999</v>
      </c>
      <c r="Q204" s="122">
        <v>2.4124552449932</v>
      </c>
      <c r="R204" s="122">
        <v>2.1977821313377999</v>
      </c>
      <c r="S204" s="122">
        <v>2.286996400629</v>
      </c>
      <c r="T204" s="122">
        <v>2.2731375997484999</v>
      </c>
      <c r="U204" s="122">
        <v>2.121493327459</v>
      </c>
      <c r="V204" s="122">
        <v>2.0052029418615001</v>
      </c>
      <c r="W204" s="122">
        <v>1.8935529733392</v>
      </c>
      <c r="X204" s="122">
        <v>1.9141236197047999</v>
      </c>
      <c r="Y204" s="122">
        <v>1.822977113666</v>
      </c>
      <c r="Z204" s="122">
        <v>1.8930830261181999</v>
      </c>
      <c r="AA204" s="122">
        <v>1.7527358846075001</v>
      </c>
      <c r="AB204" s="122">
        <v>1.5349950200114</v>
      </c>
      <c r="AC204" s="122">
        <v>1.8697326241222001</v>
      </c>
      <c r="AD204" s="122">
        <v>1.9180731706469001</v>
      </c>
      <c r="AE204" s="122">
        <v>1.7525974584195001</v>
      </c>
      <c r="AF204" s="122">
        <v>1.5978358515240001</v>
      </c>
      <c r="AG204" s="122">
        <v>1.4756145162855001</v>
      </c>
      <c r="AH204" s="122">
        <v>1.7674412358144</v>
      </c>
      <c r="AI204" s="122">
        <v>1.6593002816388001</v>
      </c>
      <c r="AJ204" s="122">
        <v>1.6404955545199</v>
      </c>
      <c r="AK204" s="122">
        <v>1.6200716665028001</v>
      </c>
      <c r="AL204" s="122">
        <v>0</v>
      </c>
    </row>
    <row r="205" spans="1:38" hidden="1" x14ac:dyDescent="0.25">
      <c r="A205" s="122" t="s">
        <v>1999</v>
      </c>
      <c r="B205" s="122">
        <v>1</v>
      </c>
      <c r="C205" s="122" t="s">
        <v>2171</v>
      </c>
      <c r="D205" s="122" t="s">
        <v>2168</v>
      </c>
      <c r="E205" s="122">
        <v>4</v>
      </c>
      <c r="F205" s="122">
        <v>0.82835427445340004</v>
      </c>
      <c r="G205" s="122">
        <v>0.88219931101170002</v>
      </c>
      <c r="H205" s="122">
        <v>0.76773627072969997</v>
      </c>
      <c r="I205" s="122">
        <v>0.8776873968319</v>
      </c>
      <c r="J205" s="122">
        <v>0.82015792105359997</v>
      </c>
      <c r="K205" s="122">
        <v>0.85533494974239999</v>
      </c>
      <c r="L205" s="122">
        <v>0.94465578302779996</v>
      </c>
      <c r="M205" s="122">
        <v>0.8059713650475</v>
      </c>
      <c r="N205" s="122">
        <v>0.77370226285330002</v>
      </c>
      <c r="O205" s="122">
        <v>0.75894367285880004</v>
      </c>
      <c r="P205" s="122">
        <v>0.82239781800190004</v>
      </c>
      <c r="Q205" s="122">
        <v>0.79614757656750001</v>
      </c>
      <c r="R205" s="122">
        <v>0.9102552135602</v>
      </c>
      <c r="S205" s="122">
        <v>0.83660882265470005</v>
      </c>
      <c r="T205" s="122">
        <v>0.83548122165899996</v>
      </c>
      <c r="U205" s="122">
        <v>0.8137386746145</v>
      </c>
      <c r="V205" s="122">
        <v>0.80233479968590005</v>
      </c>
      <c r="W205" s="122">
        <v>0.93102581492320002</v>
      </c>
      <c r="X205" s="122">
        <v>0.95989285231699994</v>
      </c>
      <c r="Y205" s="122">
        <v>0.95039503301479999</v>
      </c>
      <c r="Z205" s="122">
        <v>0.92861800178630005</v>
      </c>
      <c r="AA205" s="122">
        <v>0.96561363283269996</v>
      </c>
      <c r="AB205" s="122">
        <v>0.8073349427009</v>
      </c>
      <c r="AC205" s="122">
        <v>0.94671323315620004</v>
      </c>
      <c r="AD205" s="122">
        <v>0.93265690193289996</v>
      </c>
      <c r="AE205" s="122">
        <v>0.7953955369772</v>
      </c>
      <c r="AF205" s="122">
        <v>0.85160216691059998</v>
      </c>
      <c r="AG205" s="122">
        <v>0.92887960321929997</v>
      </c>
      <c r="AH205" s="122">
        <v>0.95020151568080002</v>
      </c>
      <c r="AI205" s="122">
        <v>1.0249342747971</v>
      </c>
      <c r="AJ205" s="122">
        <v>0.92778714867760004</v>
      </c>
      <c r="AK205" s="122">
        <v>0.93296021228259995</v>
      </c>
      <c r="AL205" s="122">
        <v>0</v>
      </c>
    </row>
    <row r="206" spans="1:38" hidden="1" x14ac:dyDescent="0.25">
      <c r="A206" s="122" t="s">
        <v>2000</v>
      </c>
      <c r="B206" s="122">
        <v>1</v>
      </c>
      <c r="C206" s="122" t="s">
        <v>2172</v>
      </c>
      <c r="D206" s="122" t="s">
        <v>2120</v>
      </c>
      <c r="E206" s="122">
        <v>5</v>
      </c>
      <c r="F206" s="122">
        <v>2.1981634734346001</v>
      </c>
      <c r="G206" s="122">
        <v>2.2652024003401001</v>
      </c>
      <c r="H206" s="122">
        <v>2.4906643464534</v>
      </c>
      <c r="I206" s="122">
        <v>2.4894035938664998</v>
      </c>
      <c r="J206" s="122">
        <v>2.5014212222405998</v>
      </c>
      <c r="K206" s="122">
        <v>2.4492818938770999</v>
      </c>
      <c r="L206" s="122">
        <v>2.7256572159801999</v>
      </c>
      <c r="M206" s="122">
        <v>2.5211177454686</v>
      </c>
      <c r="N206" s="122">
        <v>2.5710156698910001</v>
      </c>
      <c r="O206" s="122">
        <v>2.7347397412554999</v>
      </c>
      <c r="P206" s="122">
        <v>2.6830959297172998</v>
      </c>
      <c r="Q206" s="122">
        <v>2.5636269476955</v>
      </c>
      <c r="R206" s="122">
        <v>2.0350792560333999</v>
      </c>
      <c r="S206" s="122">
        <v>1.8990099896517001</v>
      </c>
      <c r="T206" s="122">
        <v>2.1937941319536001</v>
      </c>
      <c r="U206" s="122">
        <v>2.1419499295615001</v>
      </c>
      <c r="V206" s="122">
        <v>2.4939524824377002</v>
      </c>
      <c r="W206" s="122">
        <v>2.2782214356316</v>
      </c>
      <c r="X206" s="122">
        <v>2.3557377310750001</v>
      </c>
      <c r="Y206" s="122">
        <v>2.2107419799505998</v>
      </c>
      <c r="Z206" s="122">
        <v>2.6298518600051</v>
      </c>
      <c r="AA206" s="122">
        <v>2.8182267721043002</v>
      </c>
      <c r="AB206" s="122">
        <v>2.6176651012371002</v>
      </c>
      <c r="AC206" s="122">
        <v>2.4193365286234001</v>
      </c>
      <c r="AD206" s="122">
        <v>2.3166833278247001</v>
      </c>
      <c r="AE206" s="122">
        <v>2.5428330228939999</v>
      </c>
      <c r="AF206" s="122">
        <v>1.9695113270885001</v>
      </c>
      <c r="AG206" s="122">
        <v>1.9459592730202999</v>
      </c>
      <c r="AH206" s="122">
        <v>1.9524825874164999</v>
      </c>
      <c r="AI206" s="122">
        <v>1.9342351786248</v>
      </c>
      <c r="AJ206" s="122">
        <v>2.0297200479002</v>
      </c>
      <c r="AK206" s="122">
        <v>2.0795492679274998</v>
      </c>
      <c r="AL206" s="122">
        <v>0</v>
      </c>
    </row>
    <row r="207" spans="1:38" hidden="1" x14ac:dyDescent="0.25">
      <c r="A207" s="122" t="s">
        <v>2000</v>
      </c>
      <c r="B207" s="122">
        <v>1</v>
      </c>
      <c r="C207" s="122" t="s">
        <v>2172</v>
      </c>
      <c r="D207" s="122" t="s">
        <v>2121</v>
      </c>
      <c r="E207" s="122">
        <v>5</v>
      </c>
      <c r="F207" s="122">
        <v>2.4741694811413</v>
      </c>
      <c r="G207" s="122">
        <v>2.0633242615311</v>
      </c>
      <c r="H207" s="122">
        <v>2.1166727757917001</v>
      </c>
      <c r="I207" s="122">
        <v>2.0334214722730999</v>
      </c>
      <c r="J207" s="122">
        <v>2.0246941361178998</v>
      </c>
      <c r="K207" s="122">
        <v>1.9492716893186</v>
      </c>
      <c r="L207" s="122">
        <v>2.1573347800408</v>
      </c>
      <c r="M207" s="122">
        <v>2.4097840569682001</v>
      </c>
      <c r="N207" s="122">
        <v>1.8855696492044001</v>
      </c>
      <c r="O207" s="122">
        <v>2.1605297504969001</v>
      </c>
      <c r="P207" s="122">
        <v>2.2396135679592</v>
      </c>
      <c r="Q207" s="122">
        <v>2.1567613797399998</v>
      </c>
      <c r="R207" s="122">
        <v>1.9726290678534</v>
      </c>
      <c r="S207" s="122">
        <v>2.0797964406120002</v>
      </c>
      <c r="T207" s="122">
        <v>2.1527823389231</v>
      </c>
      <c r="U207" s="122">
        <v>1.8369423036229999</v>
      </c>
      <c r="V207" s="122">
        <v>2.2343043389698001</v>
      </c>
      <c r="W207" s="122">
        <v>1.990414748883</v>
      </c>
      <c r="X207" s="122">
        <v>1.9689851691172</v>
      </c>
      <c r="Y207" s="122">
        <v>1.9046116620027</v>
      </c>
      <c r="Z207" s="122">
        <v>2.1275270987677</v>
      </c>
      <c r="AA207" s="122">
        <v>2.0716746107677002</v>
      </c>
      <c r="AB207" s="122">
        <v>1.7470508411589001</v>
      </c>
      <c r="AC207" s="122">
        <v>1.8291097562314</v>
      </c>
      <c r="AD207" s="122">
        <v>1.9156450432098</v>
      </c>
      <c r="AE207" s="122">
        <v>2.2119824295776001</v>
      </c>
      <c r="AF207" s="122">
        <v>2.1958945147582001</v>
      </c>
      <c r="AG207" s="122">
        <v>2.0643062903949998</v>
      </c>
      <c r="AH207" s="122">
        <v>2.2036663077281</v>
      </c>
      <c r="AI207" s="122">
        <v>2.1443056745851998</v>
      </c>
      <c r="AJ207" s="122">
        <v>1.9814758220916</v>
      </c>
      <c r="AK207" s="122">
        <v>2.1399087759988999</v>
      </c>
      <c r="AL207" s="122">
        <v>0</v>
      </c>
    </row>
    <row r="208" spans="1:38" hidden="1" x14ac:dyDescent="0.25">
      <c r="A208" s="122" t="s">
        <v>2000</v>
      </c>
      <c r="B208" s="122">
        <v>1</v>
      </c>
      <c r="C208" s="122" t="s">
        <v>2172</v>
      </c>
      <c r="D208" s="122" t="s">
        <v>2122</v>
      </c>
      <c r="E208" s="122">
        <v>5</v>
      </c>
      <c r="F208" s="122">
        <v>1.6461140988088001</v>
      </c>
      <c r="G208" s="122">
        <v>1.6662891010092</v>
      </c>
      <c r="H208" s="122">
        <v>1.5958140288386</v>
      </c>
      <c r="I208" s="122">
        <v>1.8072516128417999</v>
      </c>
      <c r="J208" s="122">
        <v>1.7403573378229</v>
      </c>
      <c r="K208" s="122">
        <v>1.7935427001526001</v>
      </c>
      <c r="L208" s="122">
        <v>1.9000031988231001</v>
      </c>
      <c r="M208" s="122">
        <v>1.7889881079328001</v>
      </c>
      <c r="N208" s="122">
        <v>1.7422329417539</v>
      </c>
      <c r="O208" s="122">
        <v>1.7750925107636999</v>
      </c>
      <c r="P208" s="122">
        <v>2.1011943099498001</v>
      </c>
      <c r="Q208" s="122">
        <v>2.1310722615582001</v>
      </c>
      <c r="R208" s="122">
        <v>2.1375614956239</v>
      </c>
      <c r="S208" s="122">
        <v>2.1760890566532001</v>
      </c>
      <c r="T208" s="122">
        <v>2.0386162081933001</v>
      </c>
      <c r="U208" s="122">
        <v>2.1487753174815998</v>
      </c>
      <c r="V208" s="122">
        <v>1.960811998839</v>
      </c>
      <c r="W208" s="122">
        <v>1.9467814648404</v>
      </c>
      <c r="X208" s="122">
        <v>2.2679771309216998</v>
      </c>
      <c r="Y208" s="122">
        <v>2.5576935911104002</v>
      </c>
      <c r="Z208" s="122">
        <v>2.6229797089750999</v>
      </c>
      <c r="AA208" s="122">
        <v>2.5422724466769999</v>
      </c>
      <c r="AB208" s="122">
        <v>2.4879512796452001</v>
      </c>
      <c r="AC208" s="122">
        <v>2.8335154748311999</v>
      </c>
      <c r="AD208" s="122">
        <v>3.0640191703952002</v>
      </c>
      <c r="AE208" s="122">
        <v>3.1287112681054001</v>
      </c>
      <c r="AF208" s="122">
        <v>2.9084780507021999</v>
      </c>
      <c r="AG208" s="122">
        <v>2.9909303163462999</v>
      </c>
      <c r="AH208" s="122">
        <v>3.4092570285443999</v>
      </c>
      <c r="AI208" s="122">
        <v>3.4528007919894002</v>
      </c>
      <c r="AJ208" s="122">
        <v>3.2541937100073</v>
      </c>
      <c r="AK208" s="122">
        <v>3.4797908374865001</v>
      </c>
      <c r="AL208" s="122">
        <v>0</v>
      </c>
    </row>
    <row r="209" spans="1:38" hidden="1" x14ac:dyDescent="0.25">
      <c r="A209" s="122" t="s">
        <v>2000</v>
      </c>
      <c r="B209" s="122">
        <v>1</v>
      </c>
      <c r="C209" s="122" t="s">
        <v>2172</v>
      </c>
      <c r="D209" s="122" t="s">
        <v>2123</v>
      </c>
      <c r="E209" s="122">
        <v>5</v>
      </c>
      <c r="F209" s="122">
        <v>1.9399877772380001</v>
      </c>
      <c r="G209" s="122">
        <v>1.9674716005632</v>
      </c>
      <c r="H209" s="122">
        <v>1.8120859522871</v>
      </c>
      <c r="I209" s="122">
        <v>1.7608957113189001</v>
      </c>
      <c r="J209" s="122">
        <v>1.8209540697174</v>
      </c>
      <c r="K209" s="122">
        <v>1.7895915122329999</v>
      </c>
      <c r="L209" s="122">
        <v>1.8623024072995999</v>
      </c>
      <c r="M209" s="122">
        <v>1.9579422167256999</v>
      </c>
      <c r="N209" s="122">
        <v>2.2290126011421001</v>
      </c>
      <c r="O209" s="122">
        <v>2.1470323533067002</v>
      </c>
      <c r="P209" s="122">
        <v>2.1612824283390002</v>
      </c>
      <c r="Q209" s="122">
        <v>2.0749231268442001</v>
      </c>
      <c r="R209" s="122">
        <v>2.1404844414572</v>
      </c>
      <c r="S209" s="122">
        <v>2.0412647296643001</v>
      </c>
      <c r="T209" s="122">
        <v>2.0265344368633</v>
      </c>
      <c r="U209" s="122">
        <v>2.0041366954536999</v>
      </c>
      <c r="V209" s="122">
        <v>2.0579721769188999</v>
      </c>
      <c r="W209" s="122">
        <v>2.1376148025620001</v>
      </c>
      <c r="X209" s="122">
        <v>2.3584681450747</v>
      </c>
      <c r="Y209" s="122">
        <v>2.2540155934239001</v>
      </c>
      <c r="Z209" s="122">
        <v>2.4134860636336999</v>
      </c>
      <c r="AA209" s="122">
        <v>2.4282203737893</v>
      </c>
      <c r="AB209" s="122">
        <v>2.2980810923710999</v>
      </c>
      <c r="AC209" s="122">
        <v>2.3815234138297998</v>
      </c>
      <c r="AD209" s="122">
        <v>2.2028806267093</v>
      </c>
      <c r="AE209" s="122">
        <v>2.9926246783759001</v>
      </c>
      <c r="AF209" s="122">
        <v>3.0293270828008998</v>
      </c>
      <c r="AG209" s="122">
        <v>2.8828540620143999</v>
      </c>
      <c r="AH209" s="122">
        <v>2.6851665241049001</v>
      </c>
      <c r="AI209" s="122">
        <v>2.9564132649701</v>
      </c>
      <c r="AJ209" s="122">
        <v>2.7257169746235999</v>
      </c>
      <c r="AK209" s="122">
        <v>2.8597240201636001</v>
      </c>
      <c r="AL209" s="122">
        <v>0</v>
      </c>
    </row>
    <row r="210" spans="1:38" x14ac:dyDescent="0.25">
      <c r="A210" s="122" t="s">
        <v>2000</v>
      </c>
      <c r="B210" s="122">
        <v>1</v>
      </c>
      <c r="C210" s="122" t="s">
        <v>2172</v>
      </c>
      <c r="D210" s="122" t="s">
        <v>2124</v>
      </c>
      <c r="E210" s="122">
        <v>5</v>
      </c>
      <c r="F210" s="122">
        <v>19.273576082779901</v>
      </c>
      <c r="G210" s="122">
        <v>19.765991028020899</v>
      </c>
      <c r="H210" s="122">
        <v>17.6105387078882</v>
      </c>
      <c r="I210" s="122">
        <v>15.499541958514399</v>
      </c>
      <c r="J210" s="122">
        <v>15.891484188375101</v>
      </c>
      <c r="K210" s="122">
        <v>16.954009490801099</v>
      </c>
      <c r="L210" s="122">
        <v>14.7171752939774</v>
      </c>
      <c r="M210" s="122">
        <v>15.2875395047583</v>
      </c>
      <c r="N210" s="122">
        <v>17.6774844216263</v>
      </c>
      <c r="O210" s="122">
        <v>14.758377553275199</v>
      </c>
      <c r="P210" s="122">
        <v>14.312499970280401</v>
      </c>
      <c r="Q210" s="122">
        <v>14.8308289108074</v>
      </c>
      <c r="R210" s="122">
        <v>14.2112526732631</v>
      </c>
      <c r="S210" s="122">
        <v>14.0100118010154</v>
      </c>
      <c r="T210" s="122">
        <v>14.1699868790643</v>
      </c>
      <c r="U210" s="122">
        <v>14.2700216481038</v>
      </c>
      <c r="V210" s="122">
        <v>14.6206059902481</v>
      </c>
      <c r="W210" s="122">
        <v>15.237989972167901</v>
      </c>
      <c r="X210" s="122">
        <v>15.652260131860301</v>
      </c>
      <c r="Y210" s="122">
        <v>15.709385900468099</v>
      </c>
      <c r="Z210" s="122">
        <v>16.190495413692702</v>
      </c>
      <c r="AA210" s="122">
        <v>15.8300236766637</v>
      </c>
      <c r="AB210" s="122">
        <v>15.8525724398795</v>
      </c>
      <c r="AC210" s="122">
        <v>15.9594860463679</v>
      </c>
      <c r="AD210" s="122">
        <v>14.9995280509961</v>
      </c>
      <c r="AE210" s="122">
        <v>19.251941386979102</v>
      </c>
      <c r="AF210" s="122">
        <v>18.8870733455887</v>
      </c>
      <c r="AG210" s="122">
        <v>18.952054298661601</v>
      </c>
      <c r="AH210" s="122">
        <v>18.476251229002798</v>
      </c>
      <c r="AI210" s="122">
        <v>19.490625014914201</v>
      </c>
      <c r="AJ210" s="122">
        <v>17.780041618066701</v>
      </c>
      <c r="AK210" s="122">
        <v>18.219166534402799</v>
      </c>
      <c r="AL210" s="122">
        <v>0</v>
      </c>
    </row>
    <row r="211" spans="1:38" hidden="1" x14ac:dyDescent="0.25">
      <c r="A211" s="122" t="s">
        <v>2000</v>
      </c>
      <c r="B211" s="122">
        <v>1</v>
      </c>
      <c r="C211" s="122" t="s">
        <v>2172</v>
      </c>
      <c r="D211" s="122" t="s">
        <v>474</v>
      </c>
      <c r="E211" s="122">
        <v>5</v>
      </c>
      <c r="F211" s="122">
        <v>3.7885792500690001</v>
      </c>
      <c r="G211" s="122">
        <v>4.3131206260542001</v>
      </c>
      <c r="H211" s="122">
        <v>4.0278235037228001</v>
      </c>
      <c r="I211" s="122">
        <v>4.1366971916238002</v>
      </c>
      <c r="J211" s="122">
        <v>3.9245370154172998</v>
      </c>
      <c r="K211" s="122">
        <v>3.9263800063596999</v>
      </c>
      <c r="L211" s="122">
        <v>4.1780066342308002</v>
      </c>
      <c r="M211" s="122">
        <v>4.0958097460629004</v>
      </c>
      <c r="N211" s="122">
        <v>3.7020197353481001</v>
      </c>
      <c r="O211" s="122">
        <v>3.7447077573967</v>
      </c>
      <c r="P211" s="122">
        <v>3.7727097898152002</v>
      </c>
      <c r="Q211" s="122">
        <v>4.4250350964354999</v>
      </c>
      <c r="R211" s="122">
        <v>4.3045991486321</v>
      </c>
      <c r="S211" s="122">
        <v>4.1550990851306997</v>
      </c>
      <c r="T211" s="122">
        <v>4.0348194176043997</v>
      </c>
      <c r="U211" s="122">
        <v>4.0521405009320004</v>
      </c>
      <c r="V211" s="122">
        <v>3.7662955294535001</v>
      </c>
      <c r="W211" s="122">
        <v>3.7544595239396998</v>
      </c>
      <c r="X211" s="122">
        <v>4.5271035985381003</v>
      </c>
      <c r="Y211" s="122">
        <v>4.6540415605694996</v>
      </c>
      <c r="Z211" s="122">
        <v>4.2232426145337003</v>
      </c>
      <c r="AA211" s="122">
        <v>3.9647349380408001</v>
      </c>
      <c r="AB211" s="122">
        <v>3.2939773099397001</v>
      </c>
      <c r="AC211" s="122">
        <v>3.6588502361966002</v>
      </c>
      <c r="AD211" s="122">
        <v>3.6857830446448001</v>
      </c>
      <c r="AE211" s="122">
        <v>4.0908575481913996</v>
      </c>
      <c r="AF211" s="122">
        <v>3.9059360861878001</v>
      </c>
      <c r="AG211" s="122">
        <v>3.983825660301</v>
      </c>
      <c r="AH211" s="122">
        <v>3.9503765855347002</v>
      </c>
      <c r="AI211" s="122">
        <v>4.5768950879523</v>
      </c>
      <c r="AJ211" s="122">
        <v>4.1639074363819004</v>
      </c>
      <c r="AK211" s="122">
        <v>4.173833788814</v>
      </c>
      <c r="AL211" s="122">
        <v>0</v>
      </c>
    </row>
    <row r="212" spans="1:38" hidden="1" x14ac:dyDescent="0.25">
      <c r="A212" s="122" t="s">
        <v>2000</v>
      </c>
      <c r="B212" s="122">
        <v>1</v>
      </c>
      <c r="C212" s="122" t="s">
        <v>2172</v>
      </c>
      <c r="D212" s="122" t="s">
        <v>2125</v>
      </c>
      <c r="E212" s="122">
        <v>5</v>
      </c>
      <c r="F212" s="122">
        <v>3.8072840209988001</v>
      </c>
      <c r="G212" s="122">
        <v>3.8631510605894999</v>
      </c>
      <c r="H212" s="122">
        <v>4.3811922902726996</v>
      </c>
      <c r="I212" s="122">
        <v>3.9442671327096002</v>
      </c>
      <c r="J212" s="122">
        <v>4.1335367647472001</v>
      </c>
      <c r="K212" s="122">
        <v>3.7355198306370001</v>
      </c>
      <c r="L212" s="122">
        <v>4.1691795257245996</v>
      </c>
      <c r="M212" s="122">
        <v>4.2867983682144999</v>
      </c>
      <c r="N212" s="122">
        <v>4.0091990705587</v>
      </c>
      <c r="O212" s="122">
        <v>4.0941159141406001</v>
      </c>
      <c r="P212" s="122">
        <v>4.5706681422314999</v>
      </c>
      <c r="Q212" s="122">
        <v>4.2366150421897997</v>
      </c>
      <c r="R212" s="122">
        <v>4.1216232097659997</v>
      </c>
      <c r="S212" s="122">
        <v>5.1215048905882998</v>
      </c>
      <c r="T212" s="122">
        <v>3.8837422554951</v>
      </c>
      <c r="U212" s="122">
        <v>3.6821207617388998</v>
      </c>
      <c r="V212" s="122">
        <v>3.3033191626651002</v>
      </c>
      <c r="W212" s="122">
        <v>3.3092369590900002</v>
      </c>
      <c r="X212" s="122">
        <v>3.2438951717763</v>
      </c>
      <c r="Y212" s="122">
        <v>3.2645365848065002</v>
      </c>
      <c r="Z212" s="122">
        <v>3.3506271462183999</v>
      </c>
      <c r="AA212" s="122">
        <v>3.6084725694430002</v>
      </c>
      <c r="AB212" s="122">
        <v>3.1756368771935</v>
      </c>
      <c r="AC212" s="122">
        <v>3.5079572007204001</v>
      </c>
      <c r="AD212" s="122">
        <v>3.7601720273531001</v>
      </c>
      <c r="AE212" s="122">
        <v>4.3073919768957003</v>
      </c>
      <c r="AF212" s="122">
        <v>3.8226898679287999</v>
      </c>
      <c r="AG212" s="122">
        <v>3.8068778639</v>
      </c>
      <c r="AH212" s="122">
        <v>4.1541947439548004</v>
      </c>
      <c r="AI212" s="122">
        <v>4.0876656511732001</v>
      </c>
      <c r="AJ212" s="122">
        <v>3.7094361799145998</v>
      </c>
      <c r="AK212" s="122">
        <v>3.9674708543563999</v>
      </c>
      <c r="AL212" s="122">
        <v>0</v>
      </c>
    </row>
    <row r="213" spans="1:38" hidden="1" x14ac:dyDescent="0.25">
      <c r="A213" s="122" t="s">
        <v>2000</v>
      </c>
      <c r="B213" s="122">
        <v>1</v>
      </c>
      <c r="C213" s="122" t="s">
        <v>2172</v>
      </c>
      <c r="D213" s="122" t="s">
        <v>2126</v>
      </c>
      <c r="E213" s="122">
        <v>5</v>
      </c>
      <c r="F213" s="122">
        <v>1.2514632095200999</v>
      </c>
      <c r="G213" s="122">
        <v>1.3882366063661</v>
      </c>
      <c r="H213" s="122">
        <v>1.3672126884593001</v>
      </c>
      <c r="I213" s="122">
        <v>1.4180921178752</v>
      </c>
      <c r="J213" s="122">
        <v>1.3893433231932999</v>
      </c>
      <c r="K213" s="122">
        <v>1.419368315322</v>
      </c>
      <c r="L213" s="122">
        <v>1.3974565018039</v>
      </c>
      <c r="M213" s="122">
        <v>1.3803176849726999</v>
      </c>
      <c r="N213" s="122">
        <v>1.2705893662365</v>
      </c>
      <c r="O213" s="122">
        <v>1.2057753852326001</v>
      </c>
      <c r="P213" s="122">
        <v>1.3297045042771001</v>
      </c>
      <c r="Q213" s="122">
        <v>1.3968425899698</v>
      </c>
      <c r="R213" s="122">
        <v>1.3993199826888001</v>
      </c>
      <c r="S213" s="122">
        <v>1.2299963206669</v>
      </c>
      <c r="T213" s="122">
        <v>1.3036233221628999</v>
      </c>
      <c r="U213" s="122">
        <v>1.4070868979211</v>
      </c>
      <c r="V213" s="122">
        <v>1.1377391302379001</v>
      </c>
      <c r="W213" s="122">
        <v>1.2426752616440999</v>
      </c>
      <c r="X213" s="122">
        <v>1.1810926832858</v>
      </c>
      <c r="Y213" s="122">
        <v>1.2112388657226001</v>
      </c>
      <c r="Z213" s="122">
        <v>1.2551228745441001</v>
      </c>
      <c r="AA213" s="122">
        <v>1.1403775349809999</v>
      </c>
      <c r="AB213" s="122">
        <v>0.90075421860799998</v>
      </c>
      <c r="AC213" s="122">
        <v>0.99155521368699995</v>
      </c>
      <c r="AD213" s="122">
        <v>1.0141314745459999</v>
      </c>
      <c r="AE213" s="122">
        <v>1.0245620121526</v>
      </c>
      <c r="AF213" s="122">
        <v>0.93622009550899998</v>
      </c>
      <c r="AG213" s="122">
        <v>0.93543456169960004</v>
      </c>
      <c r="AH213" s="122">
        <v>0.96947016560429999</v>
      </c>
      <c r="AI213" s="122">
        <v>0.93429193710960001</v>
      </c>
      <c r="AJ213" s="122">
        <v>0.86456552158349997</v>
      </c>
      <c r="AK213" s="122">
        <v>0.85799402463029995</v>
      </c>
      <c r="AL213" s="122">
        <v>0</v>
      </c>
    </row>
    <row r="214" spans="1:38" hidden="1" x14ac:dyDescent="0.25">
      <c r="A214" s="122" t="s">
        <v>2000</v>
      </c>
      <c r="B214" s="122">
        <v>1</v>
      </c>
      <c r="C214" s="122" t="s">
        <v>2172</v>
      </c>
      <c r="D214" s="122" t="s">
        <v>2127</v>
      </c>
      <c r="E214" s="122">
        <v>5</v>
      </c>
      <c r="F214" s="122">
        <v>0.55589698569190005</v>
      </c>
      <c r="G214" s="122">
        <v>0.56733837331920001</v>
      </c>
      <c r="H214" s="122">
        <v>0.52350307255189998</v>
      </c>
      <c r="I214" s="122">
        <v>0.65556934347590001</v>
      </c>
      <c r="J214" s="122">
        <v>0.58828450013730005</v>
      </c>
      <c r="K214" s="122">
        <v>0.56008489896439995</v>
      </c>
      <c r="L214" s="122">
        <v>0.71148857091350004</v>
      </c>
      <c r="M214" s="122">
        <v>0.68622952717480001</v>
      </c>
      <c r="N214" s="122">
        <v>0.59068757222870005</v>
      </c>
      <c r="O214" s="122">
        <v>0.61661618043260003</v>
      </c>
      <c r="P214" s="122">
        <v>0.61726116523179997</v>
      </c>
      <c r="Q214" s="122">
        <v>0.67878322283549997</v>
      </c>
      <c r="R214" s="122">
        <v>0.72954734476619998</v>
      </c>
      <c r="S214" s="122">
        <v>0.78708720075420002</v>
      </c>
      <c r="T214" s="122">
        <v>0.78446567313460003</v>
      </c>
      <c r="U214" s="122">
        <v>0.72411886177109996</v>
      </c>
      <c r="V214" s="122">
        <v>0.72719555028009997</v>
      </c>
      <c r="W214" s="122">
        <v>0.68335361578200005</v>
      </c>
      <c r="X214" s="122">
        <v>0.63454519497789996</v>
      </c>
      <c r="Y214" s="122">
        <v>0.83738186200910003</v>
      </c>
      <c r="Z214" s="122">
        <v>0.83172647126900001</v>
      </c>
      <c r="AA214" s="122">
        <v>0.72143673015450005</v>
      </c>
      <c r="AB214" s="122">
        <v>0.68982891521680001</v>
      </c>
      <c r="AC214" s="122">
        <v>0.76226149224090001</v>
      </c>
      <c r="AD214" s="122">
        <v>0.83715640026250004</v>
      </c>
      <c r="AE214" s="122">
        <v>0.94940382290030001</v>
      </c>
      <c r="AF214" s="122">
        <v>0.91865119009039997</v>
      </c>
      <c r="AG214" s="122">
        <v>0.93631354395330002</v>
      </c>
      <c r="AH214" s="122">
        <v>1.0728227840169</v>
      </c>
      <c r="AI214" s="122">
        <v>1.0684136723627</v>
      </c>
      <c r="AJ214" s="122">
        <v>0.98513601601580003</v>
      </c>
      <c r="AK214" s="122">
        <v>1.0182886664682</v>
      </c>
      <c r="AL214" s="122">
        <v>0</v>
      </c>
    </row>
    <row r="215" spans="1:38" hidden="1" x14ac:dyDescent="0.25">
      <c r="A215" s="122" t="s">
        <v>2000</v>
      </c>
      <c r="B215" s="122">
        <v>1</v>
      </c>
      <c r="C215" s="122" t="s">
        <v>2172</v>
      </c>
      <c r="D215" s="122" t="s">
        <v>2128</v>
      </c>
      <c r="E215" s="122">
        <v>5</v>
      </c>
      <c r="F215" s="122">
        <v>6.4344482609150004</v>
      </c>
      <c r="G215" s="122">
        <v>6.3099832842387</v>
      </c>
      <c r="H215" s="122">
        <v>5.9907150809114</v>
      </c>
      <c r="I215" s="122">
        <v>4.6723172159036999</v>
      </c>
      <c r="J215" s="122">
        <v>4.2648173480197</v>
      </c>
      <c r="K215" s="122">
        <v>4.2171367986212998</v>
      </c>
      <c r="L215" s="122">
        <v>4.1066562030718003</v>
      </c>
      <c r="M215" s="122">
        <v>3.6013332953050998</v>
      </c>
      <c r="N215" s="122">
        <v>3.5345820858828998</v>
      </c>
      <c r="O215" s="122">
        <v>3.5276476779347998</v>
      </c>
      <c r="P215" s="122">
        <v>4.7513761669798003</v>
      </c>
      <c r="Q215" s="122">
        <v>4.8671615162765001</v>
      </c>
      <c r="R215" s="122">
        <v>4.977488020389</v>
      </c>
      <c r="S215" s="122">
        <v>4.9163703768204998</v>
      </c>
      <c r="T215" s="122">
        <v>5.8571201021155002</v>
      </c>
      <c r="U215" s="122">
        <v>5.6718796354160004</v>
      </c>
      <c r="V215" s="122">
        <v>5.3986716275674</v>
      </c>
      <c r="W215" s="122">
        <v>5.1060704831891002</v>
      </c>
      <c r="X215" s="122">
        <v>5.0665880412893003</v>
      </c>
      <c r="Y215" s="122">
        <v>5.1678562883732004</v>
      </c>
      <c r="Z215" s="122">
        <v>6.0612323790153999</v>
      </c>
      <c r="AA215" s="122">
        <v>5.0228796164864997</v>
      </c>
      <c r="AB215" s="122">
        <v>4.6796703255083996</v>
      </c>
      <c r="AC215" s="122">
        <v>5.3890186221415997</v>
      </c>
      <c r="AD215" s="122">
        <v>5.2069390999126002</v>
      </c>
      <c r="AE215" s="122">
        <v>7.1551715999284999</v>
      </c>
      <c r="AF215" s="122">
        <v>7.3744924531958</v>
      </c>
      <c r="AG215" s="122">
        <v>6.8951256449946996</v>
      </c>
      <c r="AH215" s="122">
        <v>6.4376944588590996</v>
      </c>
      <c r="AI215" s="122">
        <v>6.6388894485746999</v>
      </c>
      <c r="AJ215" s="122">
        <v>6.1726419855285997</v>
      </c>
      <c r="AK215" s="122">
        <v>6.1623816032917</v>
      </c>
      <c r="AL215" s="122">
        <v>0</v>
      </c>
    </row>
    <row r="216" spans="1:38" hidden="1" x14ac:dyDescent="0.25">
      <c r="A216" s="122" t="s">
        <v>2000</v>
      </c>
      <c r="B216" s="122">
        <v>1</v>
      </c>
      <c r="C216" s="122" t="s">
        <v>2172</v>
      </c>
      <c r="D216" s="122" t="s">
        <v>2129</v>
      </c>
      <c r="E216" s="122">
        <v>5</v>
      </c>
      <c r="F216" s="122">
        <v>3.9443814696409998</v>
      </c>
      <c r="G216" s="122">
        <v>3.7553644730581999</v>
      </c>
      <c r="H216" s="122">
        <v>4.0038204457099003</v>
      </c>
      <c r="I216" s="122">
        <v>4.0034535503633002</v>
      </c>
      <c r="J216" s="122">
        <v>3.8975607967179</v>
      </c>
      <c r="K216" s="122">
        <v>4.0888801813858002</v>
      </c>
      <c r="L216" s="122">
        <v>4.1223110472603004</v>
      </c>
      <c r="M216" s="122">
        <v>4.1322762041210996</v>
      </c>
      <c r="N216" s="122">
        <v>3.6714438028477998</v>
      </c>
      <c r="O216" s="122">
        <v>3.2049189246404</v>
      </c>
      <c r="P216" s="122">
        <v>4.1472321865471997</v>
      </c>
      <c r="Q216" s="122">
        <v>3.7473246576763</v>
      </c>
      <c r="R216" s="122">
        <v>3.3391169848711999</v>
      </c>
      <c r="S216" s="122">
        <v>3.4078562302430999</v>
      </c>
      <c r="T216" s="122">
        <v>3.79043910059</v>
      </c>
      <c r="U216" s="122">
        <v>3.6110083118432001</v>
      </c>
      <c r="V216" s="122">
        <v>3.2461302365323998</v>
      </c>
      <c r="W216" s="122">
        <v>3.2809398544708999</v>
      </c>
      <c r="X216" s="122">
        <v>3.4187255198883002</v>
      </c>
      <c r="Y216" s="122">
        <v>3.5696574107319998</v>
      </c>
      <c r="Z216" s="122">
        <v>4.0371857012341001</v>
      </c>
      <c r="AA216" s="122">
        <v>3.8002174966336</v>
      </c>
      <c r="AB216" s="122">
        <v>3.5999460364683999</v>
      </c>
      <c r="AC216" s="122">
        <v>3.9492431235523</v>
      </c>
      <c r="AD216" s="122">
        <v>4.0703236793417004</v>
      </c>
      <c r="AE216" s="122">
        <v>4.7734436761663996</v>
      </c>
      <c r="AF216" s="122">
        <v>4.5428557494169999</v>
      </c>
      <c r="AG216" s="122">
        <v>4.3623280199038996</v>
      </c>
      <c r="AH216" s="122">
        <v>4.5100002873738001</v>
      </c>
      <c r="AI216" s="122">
        <v>4.3488578973571004</v>
      </c>
      <c r="AJ216" s="122">
        <v>4.1829968558418997</v>
      </c>
      <c r="AK216" s="122">
        <v>4.2710981298236996</v>
      </c>
      <c r="AL216" s="122">
        <v>0</v>
      </c>
    </row>
    <row r="217" spans="1:38" hidden="1" x14ac:dyDescent="0.25">
      <c r="A217" s="122" t="s">
        <v>2000</v>
      </c>
      <c r="B217" s="122">
        <v>1</v>
      </c>
      <c r="C217" s="122" t="s">
        <v>2172</v>
      </c>
      <c r="D217" s="122" t="s">
        <v>2130</v>
      </c>
      <c r="E217" s="122">
        <v>5</v>
      </c>
      <c r="F217" s="122">
        <v>0.63384225846980002</v>
      </c>
      <c r="G217" s="122">
        <v>0.32947902139980001</v>
      </c>
      <c r="H217" s="122">
        <v>0.79490589405419998</v>
      </c>
      <c r="I217" s="122">
        <v>0.19952454633719999</v>
      </c>
      <c r="J217" s="122">
        <v>0.3746515436683</v>
      </c>
      <c r="K217" s="122">
        <v>0.18157812569189999</v>
      </c>
      <c r="L217" s="122">
        <v>0.1186244829426</v>
      </c>
      <c r="M217" s="122">
        <v>0.19736494149289999</v>
      </c>
      <c r="N217" s="122">
        <v>0.98933994830990002</v>
      </c>
      <c r="O217" s="122">
        <v>0.15825126931469999</v>
      </c>
      <c r="P217" s="122">
        <v>0.17227037799270001</v>
      </c>
      <c r="Q217" s="122">
        <v>0.14560011882849999</v>
      </c>
      <c r="R217" s="122">
        <v>0.2087055228053</v>
      </c>
      <c r="S217" s="122">
        <v>0.18111360303429999</v>
      </c>
      <c r="T217" s="122">
        <v>0.23095700668989999</v>
      </c>
      <c r="U217" s="122">
        <v>0.2279864265781</v>
      </c>
      <c r="V217" s="122">
        <v>0.2427898957747</v>
      </c>
      <c r="W217" s="122">
        <v>0.1861596084936</v>
      </c>
      <c r="X217" s="122">
        <v>0.19364706778589999</v>
      </c>
      <c r="Y217" s="122">
        <v>0.25868996142049999</v>
      </c>
      <c r="Z217" s="122">
        <v>0.25354200454629999</v>
      </c>
      <c r="AA217" s="122">
        <v>0.29406094739499999</v>
      </c>
      <c r="AB217" s="122">
        <v>0.24970142080579999</v>
      </c>
      <c r="AC217" s="122">
        <v>0.26052819761730001</v>
      </c>
      <c r="AD217" s="122">
        <v>0.29720050607589998</v>
      </c>
      <c r="AE217" s="122">
        <v>0.3741337140605</v>
      </c>
      <c r="AF217" s="122">
        <v>0.33043149193510002</v>
      </c>
      <c r="AG217" s="122">
        <v>0.3903498422035</v>
      </c>
      <c r="AH217" s="122">
        <v>0.36071416705140003</v>
      </c>
      <c r="AI217" s="122">
        <v>0.42463049061070002</v>
      </c>
      <c r="AJ217" s="122">
        <v>0.36719657402939998</v>
      </c>
      <c r="AK217" s="122">
        <v>0.38360231989979998</v>
      </c>
      <c r="AL217" s="122">
        <v>0</v>
      </c>
    </row>
    <row r="218" spans="1:38" hidden="1" x14ac:dyDescent="0.25">
      <c r="A218" s="122" t="s">
        <v>2000</v>
      </c>
      <c r="B218" s="122">
        <v>1</v>
      </c>
      <c r="C218" s="122" t="s">
        <v>2172</v>
      </c>
      <c r="D218" s="122" t="s">
        <v>2131</v>
      </c>
      <c r="E218" s="122">
        <v>5</v>
      </c>
      <c r="F218" s="122">
        <v>2.6956968369670999</v>
      </c>
      <c r="G218" s="122">
        <v>3.2655832644529998</v>
      </c>
      <c r="H218" s="122">
        <v>2.6375977453471999</v>
      </c>
      <c r="I218" s="122">
        <v>2.8264633811826001</v>
      </c>
      <c r="J218" s="122">
        <v>2.3744513537229999</v>
      </c>
      <c r="K218" s="122">
        <v>2.6204148221425001</v>
      </c>
      <c r="L218" s="122">
        <v>3.2540664059058</v>
      </c>
      <c r="M218" s="122">
        <v>3.4076456106841002</v>
      </c>
      <c r="N218" s="122">
        <v>2.9013417105291999</v>
      </c>
      <c r="O218" s="122">
        <v>3.4172058758277002</v>
      </c>
      <c r="P218" s="122">
        <v>3.3969032750318999</v>
      </c>
      <c r="Q218" s="122">
        <v>3.2995098502592999</v>
      </c>
      <c r="R218" s="122">
        <v>3.4071123574989</v>
      </c>
      <c r="S218" s="122">
        <v>3.5146923258787002</v>
      </c>
      <c r="T218" s="122">
        <v>3.3682107891238999</v>
      </c>
      <c r="U218" s="122">
        <v>3.4395064734336001</v>
      </c>
      <c r="V218" s="122">
        <v>4.2872400470540999</v>
      </c>
      <c r="W218" s="122">
        <v>4.7877449042178002</v>
      </c>
      <c r="X218" s="122">
        <v>5.2335514086171004</v>
      </c>
      <c r="Y218" s="122">
        <v>5.4922159120413001</v>
      </c>
      <c r="Z218" s="122">
        <v>5.1850296110840004</v>
      </c>
      <c r="AA218" s="122">
        <v>4.8973763003263002</v>
      </c>
      <c r="AB218" s="122">
        <v>4.4208369621837003</v>
      </c>
      <c r="AC218" s="122">
        <v>5.6465954016096997</v>
      </c>
      <c r="AD218" s="122">
        <v>4.6079999742105002</v>
      </c>
      <c r="AE218" s="122">
        <v>4.5279231943377001</v>
      </c>
      <c r="AF218" s="122">
        <v>3.4649067367631998</v>
      </c>
      <c r="AG218" s="122">
        <v>3.5141824001519</v>
      </c>
      <c r="AH218" s="122">
        <v>3.9283528032555002</v>
      </c>
      <c r="AI218" s="122">
        <v>4.1552334674300999</v>
      </c>
      <c r="AJ218" s="122">
        <v>3.6759155950497999</v>
      </c>
      <c r="AK218" s="122">
        <v>3.4151241665772001</v>
      </c>
      <c r="AL218" s="122">
        <v>0</v>
      </c>
    </row>
    <row r="219" spans="1:38" hidden="1" x14ac:dyDescent="0.25">
      <c r="A219" s="122" t="s">
        <v>2000</v>
      </c>
      <c r="B219" s="122">
        <v>1</v>
      </c>
      <c r="C219" s="122" t="s">
        <v>2172</v>
      </c>
      <c r="D219" s="122" t="s">
        <v>2132</v>
      </c>
      <c r="E219" s="122">
        <v>5</v>
      </c>
      <c r="F219" s="122">
        <v>0.82761056542309996</v>
      </c>
      <c r="G219" s="122">
        <v>1.0741951760359001</v>
      </c>
      <c r="H219" s="122">
        <v>0.89949544126879999</v>
      </c>
      <c r="I219" s="122">
        <v>0.83967626758489999</v>
      </c>
      <c r="J219" s="122">
        <v>0.81940605015099999</v>
      </c>
      <c r="K219" s="122">
        <v>0.84340844488779998</v>
      </c>
      <c r="L219" s="122">
        <v>0.99523632398640005</v>
      </c>
      <c r="M219" s="122">
        <v>0.87334650449189999</v>
      </c>
      <c r="N219" s="122">
        <v>0.92314760591489997</v>
      </c>
      <c r="O219" s="122">
        <v>1.0526532861027</v>
      </c>
      <c r="P219" s="122">
        <v>1.0651125046244001</v>
      </c>
      <c r="Q219" s="122">
        <v>1.0346961870541</v>
      </c>
      <c r="R219" s="122">
        <v>0.97779041908270004</v>
      </c>
      <c r="S219" s="122">
        <v>0.86260215831620002</v>
      </c>
      <c r="T219" s="122">
        <v>0.9765828288899</v>
      </c>
      <c r="U219" s="122">
        <v>0.99203517907649996</v>
      </c>
      <c r="V219" s="122">
        <v>1.0237660134119999</v>
      </c>
      <c r="W219" s="122">
        <v>1.0712667558413</v>
      </c>
      <c r="X219" s="122">
        <v>1.1582164315004</v>
      </c>
      <c r="Y219" s="122">
        <v>1.0580335592076</v>
      </c>
      <c r="Z219" s="122">
        <v>1.0774196568193</v>
      </c>
      <c r="AA219" s="122">
        <v>1.1827108425785</v>
      </c>
      <c r="AB219" s="122">
        <v>1.1264029632393</v>
      </c>
      <c r="AC219" s="122">
        <v>1.2634666409494999</v>
      </c>
      <c r="AD219" s="122">
        <v>1.1649150767476</v>
      </c>
      <c r="AE219" s="122">
        <v>1.276865740049</v>
      </c>
      <c r="AF219" s="122">
        <v>1.3437815498851</v>
      </c>
      <c r="AG219" s="122">
        <v>1.4199870983714999</v>
      </c>
      <c r="AH219" s="122">
        <v>1.3823194822086999</v>
      </c>
      <c r="AI219" s="122">
        <v>1.5394979175051999</v>
      </c>
      <c r="AJ219" s="122">
        <v>1.5159426725902001</v>
      </c>
      <c r="AK219" s="122">
        <v>1.404466836588</v>
      </c>
      <c r="AL219" s="122">
        <v>0</v>
      </c>
    </row>
    <row r="220" spans="1:38" hidden="1" x14ac:dyDescent="0.25">
      <c r="A220" s="122" t="s">
        <v>2000</v>
      </c>
      <c r="B220" s="122">
        <v>1</v>
      </c>
      <c r="C220" s="122" t="s">
        <v>2172</v>
      </c>
      <c r="D220" s="122" t="s">
        <v>2133</v>
      </c>
      <c r="E220" s="122">
        <v>5</v>
      </c>
      <c r="F220" s="122">
        <v>12.5494969800058</v>
      </c>
      <c r="G220" s="122">
        <v>12.114175382883399</v>
      </c>
      <c r="H220" s="122">
        <v>12.2061172547214</v>
      </c>
      <c r="I220" s="122">
        <v>12.4267938396689</v>
      </c>
      <c r="J220" s="122">
        <v>12.174272539894</v>
      </c>
      <c r="K220" s="122">
        <v>12.413744170058999</v>
      </c>
      <c r="L220" s="122">
        <v>13.260121929228401</v>
      </c>
      <c r="M220" s="122">
        <v>12.81368152033</v>
      </c>
      <c r="N220" s="122">
        <v>10.945926527530199</v>
      </c>
      <c r="O220" s="122">
        <v>11.3539111038939</v>
      </c>
      <c r="P220" s="122">
        <v>12.291456863788101</v>
      </c>
      <c r="Q220" s="122">
        <v>11.6844648929833</v>
      </c>
      <c r="R220" s="122">
        <v>12.3053262508478</v>
      </c>
      <c r="S220" s="122">
        <v>12.7834817529359</v>
      </c>
      <c r="T220" s="122">
        <v>12.173052503094301</v>
      </c>
      <c r="U220" s="122">
        <v>11.7874371959246</v>
      </c>
      <c r="V220" s="122">
        <v>11.703466088882999</v>
      </c>
      <c r="W220" s="122">
        <v>11.861311966623299</v>
      </c>
      <c r="X220" s="122">
        <v>13.233880010149701</v>
      </c>
      <c r="Y220" s="122">
        <v>13.631283537821</v>
      </c>
      <c r="Z220" s="122">
        <v>11.595178170595</v>
      </c>
      <c r="AA220" s="122">
        <v>12.4641921192244</v>
      </c>
      <c r="AB220" s="122">
        <v>10.9147388815145</v>
      </c>
      <c r="AC220" s="122">
        <v>13.500739212992499</v>
      </c>
      <c r="AD220" s="122">
        <v>14.2479190390408</v>
      </c>
      <c r="AE220" s="122">
        <v>13.5745609807873</v>
      </c>
      <c r="AF220" s="122">
        <v>13.282851889373999</v>
      </c>
      <c r="AG220" s="122">
        <v>13.4432492435461</v>
      </c>
      <c r="AH220" s="122">
        <v>14.553501313790299</v>
      </c>
      <c r="AI220" s="122">
        <v>15.118081085719201</v>
      </c>
      <c r="AJ220" s="122">
        <v>13.3712602767857</v>
      </c>
      <c r="AK220" s="122">
        <v>13.7300644893579</v>
      </c>
      <c r="AL220" s="122">
        <v>0</v>
      </c>
    </row>
    <row r="221" spans="1:38" hidden="1" x14ac:dyDescent="0.25">
      <c r="A221" s="122" t="s">
        <v>2000</v>
      </c>
      <c r="B221" s="122">
        <v>1</v>
      </c>
      <c r="C221" s="122" t="s">
        <v>2172</v>
      </c>
      <c r="D221" s="122" t="s">
        <v>2134</v>
      </c>
      <c r="E221" s="122">
        <v>5</v>
      </c>
      <c r="F221" s="122">
        <v>5.5592923812572002</v>
      </c>
      <c r="G221" s="122">
        <v>5.4366687949005996</v>
      </c>
      <c r="H221" s="122">
        <v>5.5121041107312996</v>
      </c>
      <c r="I221" s="122">
        <v>5.7365199732825998</v>
      </c>
      <c r="J221" s="122">
        <v>5.5657044852192001</v>
      </c>
      <c r="K221" s="122">
        <v>5.6697537135921001</v>
      </c>
      <c r="L221" s="122">
        <v>6.0266971412846999</v>
      </c>
      <c r="M221" s="122">
        <v>5.8342409877232004</v>
      </c>
      <c r="N221" s="122">
        <v>5.4297705358024002</v>
      </c>
      <c r="O221" s="122">
        <v>5.3597620918531002</v>
      </c>
      <c r="P221" s="122">
        <v>6.2036178943038003</v>
      </c>
      <c r="Q221" s="122">
        <v>5.6260847063500004</v>
      </c>
      <c r="R221" s="122">
        <v>5.8529663780921002</v>
      </c>
      <c r="S221" s="122">
        <v>6.6979469172939998</v>
      </c>
      <c r="T221" s="122">
        <v>6.3942338629671003</v>
      </c>
      <c r="U221" s="122">
        <v>5.4717870377719002</v>
      </c>
      <c r="V221" s="122">
        <v>4.7957275317108996</v>
      </c>
      <c r="W221" s="122">
        <v>5.2198661659991998</v>
      </c>
      <c r="X221" s="122">
        <v>6.3575361769437002</v>
      </c>
      <c r="Y221" s="122">
        <v>6.2227680921411999</v>
      </c>
      <c r="Z221" s="122">
        <v>5.7186550323793996</v>
      </c>
      <c r="AA221" s="122">
        <v>5.5657150694887001</v>
      </c>
      <c r="AB221" s="122">
        <v>4.7510714477315998</v>
      </c>
      <c r="AC221" s="122">
        <v>5.6264311505320999</v>
      </c>
      <c r="AD221" s="122">
        <v>5.8715131039416004</v>
      </c>
      <c r="AE221" s="122">
        <v>5.4769445463253996</v>
      </c>
      <c r="AF221" s="122">
        <v>5.2257818546212</v>
      </c>
      <c r="AG221" s="122">
        <v>5.1823562504611997</v>
      </c>
      <c r="AH221" s="122">
        <v>5.7676288868354</v>
      </c>
      <c r="AI221" s="122">
        <v>6.0629475157246997</v>
      </c>
      <c r="AJ221" s="122">
        <v>5.4353064745315001</v>
      </c>
      <c r="AK221" s="122">
        <v>5.9103101770375002</v>
      </c>
      <c r="AL221" s="122">
        <v>0</v>
      </c>
    </row>
    <row r="222" spans="1:38" hidden="1" x14ac:dyDescent="0.25">
      <c r="A222" s="122" t="s">
        <v>2000</v>
      </c>
      <c r="B222" s="122">
        <v>1</v>
      </c>
      <c r="C222" s="122" t="s">
        <v>2172</v>
      </c>
      <c r="D222" s="122" t="s">
        <v>2135</v>
      </c>
      <c r="E222" s="122">
        <v>5</v>
      </c>
      <c r="F222" s="122">
        <v>3.2560941914221999</v>
      </c>
      <c r="G222" s="122">
        <v>3.4432805625251999</v>
      </c>
      <c r="H222" s="122">
        <v>3.1408363529267</v>
      </c>
      <c r="I222" s="122">
        <v>3.3104040649786999</v>
      </c>
      <c r="J222" s="122">
        <v>3.0863642300843002</v>
      </c>
      <c r="K222" s="122">
        <v>3.2231344526502999</v>
      </c>
      <c r="L222" s="122">
        <v>3.5264470941359001</v>
      </c>
      <c r="M222" s="122">
        <v>2.5258166886962998</v>
      </c>
      <c r="N222" s="122">
        <v>2.5433834609436001</v>
      </c>
      <c r="O222" s="122">
        <v>2.3737208400076</v>
      </c>
      <c r="P222" s="122">
        <v>2.5362066183730998</v>
      </c>
      <c r="Q222" s="122">
        <v>2.4323722194510999</v>
      </c>
      <c r="R222" s="122">
        <v>2.4245717827570998</v>
      </c>
      <c r="S222" s="122">
        <v>2.4171986889471002</v>
      </c>
      <c r="T222" s="122">
        <v>2.3374573811957</v>
      </c>
      <c r="U222" s="122">
        <v>1.8202015618837</v>
      </c>
      <c r="V222" s="122">
        <v>1.7681376561233999</v>
      </c>
      <c r="W222" s="122">
        <v>1.8999345246343</v>
      </c>
      <c r="X222" s="122">
        <v>2.1310132026942998</v>
      </c>
      <c r="Y222" s="122">
        <v>2.0560230489351001</v>
      </c>
      <c r="Z222" s="122">
        <v>2.0022210505660998</v>
      </c>
      <c r="AA222" s="122">
        <v>1.9720944636494</v>
      </c>
      <c r="AB222" s="122">
        <v>1.6364166618569</v>
      </c>
      <c r="AC222" s="122">
        <v>2.0197869424379999</v>
      </c>
      <c r="AD222" s="122">
        <v>2.227329545356</v>
      </c>
      <c r="AE222" s="122">
        <v>2.5595934917204999</v>
      </c>
      <c r="AF222" s="122">
        <v>2.3749332109689001</v>
      </c>
      <c r="AG222" s="122">
        <v>2.3728984680946001</v>
      </c>
      <c r="AH222" s="122">
        <v>2.5642892350764002</v>
      </c>
      <c r="AI222" s="122">
        <v>2.6756886014540999</v>
      </c>
      <c r="AJ222" s="122">
        <v>2.6163140807617</v>
      </c>
      <c r="AK222" s="122">
        <v>2.6172990139227998</v>
      </c>
      <c r="AL222" s="122">
        <v>0</v>
      </c>
    </row>
    <row r="223" spans="1:38" hidden="1" x14ac:dyDescent="0.25">
      <c r="A223" s="122" t="s">
        <v>2000</v>
      </c>
      <c r="B223" s="122">
        <v>1</v>
      </c>
      <c r="C223" s="122" t="s">
        <v>2172</v>
      </c>
      <c r="D223" s="122" t="s">
        <v>2136</v>
      </c>
      <c r="E223" s="122">
        <v>5</v>
      </c>
      <c r="F223" s="122">
        <v>2.7073225271717001</v>
      </c>
      <c r="G223" s="122">
        <v>2.9065355447821002</v>
      </c>
      <c r="H223" s="122">
        <v>3.0055541572319</v>
      </c>
      <c r="I223" s="122">
        <v>3.034088036175</v>
      </c>
      <c r="J223" s="122">
        <v>3.1412886510388001</v>
      </c>
      <c r="K223" s="122">
        <v>3.1053733097195</v>
      </c>
      <c r="L223" s="122">
        <v>3.1763490514550998</v>
      </c>
      <c r="M223" s="122">
        <v>3.3987511153118999</v>
      </c>
      <c r="N223" s="122">
        <v>2.8357024317608999</v>
      </c>
      <c r="O223" s="122">
        <v>3.4049344507854</v>
      </c>
      <c r="P223" s="122">
        <v>3.1698133205265</v>
      </c>
      <c r="Q223" s="122">
        <v>3.0180995189451001</v>
      </c>
      <c r="R223" s="122">
        <v>3.0385732938460999</v>
      </c>
      <c r="S223" s="122">
        <v>2.9528661711470998</v>
      </c>
      <c r="T223" s="122">
        <v>3.0656742344538999</v>
      </c>
      <c r="U223" s="122">
        <v>3.0530205647774999</v>
      </c>
      <c r="V223" s="122">
        <v>2.4893022243514999</v>
      </c>
      <c r="W223" s="122">
        <v>2.5211598223552998</v>
      </c>
      <c r="X223" s="122">
        <v>2.5509578524603</v>
      </c>
      <c r="Y223" s="122">
        <v>2.3723142605734999</v>
      </c>
      <c r="Z223" s="122">
        <v>2.3824766912972999</v>
      </c>
      <c r="AA223" s="122">
        <v>2.3254475999645998</v>
      </c>
      <c r="AB223" s="122">
        <v>2.0471380633042</v>
      </c>
      <c r="AC223" s="122">
        <v>2.3995539153515</v>
      </c>
      <c r="AD223" s="122">
        <v>2.5373643051875998</v>
      </c>
      <c r="AE223" s="122">
        <v>2.619225817547</v>
      </c>
      <c r="AF223" s="122">
        <v>2.6640648930977999</v>
      </c>
      <c r="AG223" s="122">
        <v>2.4590357108068002</v>
      </c>
      <c r="AH223" s="122">
        <v>2.7602049697907001</v>
      </c>
      <c r="AI223" s="122">
        <v>2.8318516781779</v>
      </c>
      <c r="AJ223" s="122">
        <v>2.5232160789287001</v>
      </c>
      <c r="AK223" s="122">
        <v>2.5421912847899999</v>
      </c>
      <c r="AL223" s="122">
        <v>0</v>
      </c>
    </row>
    <row r="224" spans="1:38" hidden="1" x14ac:dyDescent="0.25">
      <c r="A224" s="122" t="s">
        <v>2000</v>
      </c>
      <c r="B224" s="122">
        <v>1</v>
      </c>
      <c r="C224" s="122" t="s">
        <v>2172</v>
      </c>
      <c r="D224" s="122" t="s">
        <v>2137</v>
      </c>
      <c r="E224" s="122">
        <v>5</v>
      </c>
      <c r="F224" s="122">
        <v>1.9483729199713</v>
      </c>
      <c r="G224" s="122">
        <v>2.0286886310605001</v>
      </c>
      <c r="H224" s="122">
        <v>1.9784492924042001</v>
      </c>
      <c r="I224" s="122">
        <v>1.7568916325634001</v>
      </c>
      <c r="J224" s="122">
        <v>1.7066648242169999</v>
      </c>
      <c r="K224" s="122">
        <v>1.4964887770130999</v>
      </c>
      <c r="L224" s="122">
        <v>1.5700015576454001</v>
      </c>
      <c r="M224" s="122">
        <v>1.7544883034645999</v>
      </c>
      <c r="N224" s="122">
        <v>1.615164311017</v>
      </c>
      <c r="O224" s="122">
        <v>1.7306518119101</v>
      </c>
      <c r="P224" s="122">
        <v>3.1152780528426001</v>
      </c>
      <c r="Q224" s="122">
        <v>2.0804894445187001</v>
      </c>
      <c r="R224" s="122">
        <v>2.0627562924601999</v>
      </c>
      <c r="S224" s="122">
        <v>2.7626492653014001</v>
      </c>
      <c r="T224" s="122">
        <v>2.4532123054273001</v>
      </c>
      <c r="U224" s="122">
        <v>2.4150038035971</v>
      </c>
      <c r="V224" s="122">
        <v>1.4847024585663999</v>
      </c>
      <c r="W224" s="122">
        <v>4.5907269679910998</v>
      </c>
      <c r="X224" s="122">
        <v>1.5776645933361</v>
      </c>
      <c r="Y224" s="122">
        <v>1.9979045380663001</v>
      </c>
      <c r="Z224" s="122">
        <v>1.9624024810698</v>
      </c>
      <c r="AA224" s="122">
        <v>1.9143157914483999</v>
      </c>
      <c r="AB224" s="122">
        <v>1.8328186797396</v>
      </c>
      <c r="AC224" s="122">
        <v>1.8127298121855</v>
      </c>
      <c r="AD224" s="122">
        <v>1.9821297902835</v>
      </c>
      <c r="AE224" s="122">
        <v>2.2402343115252998</v>
      </c>
      <c r="AF224" s="122">
        <v>2.1628362212204002</v>
      </c>
      <c r="AG224" s="122">
        <v>2.1336102058219999</v>
      </c>
      <c r="AH224" s="122">
        <v>2.3886361832002998</v>
      </c>
      <c r="AI224" s="122">
        <v>2.3374432390041999</v>
      </c>
      <c r="AJ224" s="122">
        <v>2.1997932188656999</v>
      </c>
      <c r="AK224" s="122">
        <v>2.2570948279228999</v>
      </c>
      <c r="AL224" s="122">
        <v>0</v>
      </c>
    </row>
    <row r="225" spans="1:38" hidden="1" x14ac:dyDescent="0.25">
      <c r="A225" s="122" t="s">
        <v>2000</v>
      </c>
      <c r="B225" s="122">
        <v>1</v>
      </c>
      <c r="C225" s="122" t="s">
        <v>2172</v>
      </c>
      <c r="D225" s="122" t="s">
        <v>2138</v>
      </c>
      <c r="E225" s="122">
        <v>5</v>
      </c>
      <c r="F225" s="122">
        <v>8.3483943641342009</v>
      </c>
      <c r="G225" s="122">
        <v>9.2492716703088007</v>
      </c>
      <c r="H225" s="122">
        <v>8.8000156519916999</v>
      </c>
      <c r="I225" s="122">
        <v>7.7311315744217</v>
      </c>
      <c r="J225" s="122">
        <v>8.5917840593773001</v>
      </c>
      <c r="K225" s="122">
        <v>8.6286118091022992</v>
      </c>
      <c r="L225" s="122">
        <v>8.8404894891148</v>
      </c>
      <c r="M225" s="122">
        <v>9.2086499026531996</v>
      </c>
      <c r="N225" s="122">
        <v>7.7958804912247999</v>
      </c>
      <c r="O225" s="122">
        <v>5.9510685254715003</v>
      </c>
      <c r="P225" s="122">
        <v>6.5547358315122999</v>
      </c>
      <c r="Q225" s="122">
        <v>5.6502665227550999</v>
      </c>
      <c r="R225" s="122">
        <v>5.7227926322674998</v>
      </c>
      <c r="S225" s="122">
        <v>6.9096513368860997</v>
      </c>
      <c r="T225" s="122">
        <v>6.4561453417149997</v>
      </c>
      <c r="U225" s="122">
        <v>6.5097033529952997</v>
      </c>
      <c r="V225" s="122">
        <v>5.0092886609376999</v>
      </c>
      <c r="W225" s="122">
        <v>5.3196346998757997</v>
      </c>
      <c r="X225" s="122">
        <v>5.4775059100172996</v>
      </c>
      <c r="Y225" s="122">
        <v>5.7747570558132004</v>
      </c>
      <c r="Z225" s="122">
        <v>6.6767213537955996</v>
      </c>
      <c r="AA225" s="122">
        <v>6.3821472538755</v>
      </c>
      <c r="AB225" s="122">
        <v>5.1476549133541996</v>
      </c>
      <c r="AC225" s="122">
        <v>6.6920352288076002</v>
      </c>
      <c r="AD225" s="122">
        <v>7.0773125021430001</v>
      </c>
      <c r="AE225" s="122">
        <v>7.5598096237680998</v>
      </c>
      <c r="AF225" s="122">
        <v>6.9323072702367003</v>
      </c>
      <c r="AG225" s="122">
        <v>7.2166797213429996</v>
      </c>
      <c r="AH225" s="122">
        <v>7.6587516678503</v>
      </c>
      <c r="AI225" s="122">
        <v>7.9132168235988001</v>
      </c>
      <c r="AJ225" s="122">
        <v>7.1138182883279999</v>
      </c>
      <c r="AK225" s="122">
        <v>6.9575568918034003</v>
      </c>
      <c r="AL225" s="122">
        <v>0</v>
      </c>
    </row>
    <row r="226" spans="1:38" hidden="1" x14ac:dyDescent="0.25">
      <c r="A226" s="122" t="s">
        <v>2000</v>
      </c>
      <c r="B226" s="122">
        <v>1</v>
      </c>
      <c r="C226" s="122" t="s">
        <v>2172</v>
      </c>
      <c r="D226" s="122" t="s">
        <v>2139</v>
      </c>
      <c r="E226" s="122">
        <v>5</v>
      </c>
      <c r="F226" s="122">
        <v>2.9538663926440001</v>
      </c>
      <c r="G226" s="122">
        <v>3.5874658366976</v>
      </c>
      <c r="H226" s="122">
        <v>3.9861491182112001</v>
      </c>
      <c r="I226" s="122">
        <v>3.7918987282543002</v>
      </c>
      <c r="J226" s="122">
        <v>4.1185154525480998</v>
      </c>
      <c r="K226" s="122">
        <v>4.6383373859677999</v>
      </c>
      <c r="L226" s="122">
        <v>4.1489090539306996</v>
      </c>
      <c r="M226" s="122">
        <v>4.1162391218190004</v>
      </c>
      <c r="N226" s="122">
        <v>4.5510169827186999</v>
      </c>
      <c r="O226" s="122">
        <v>4.3774086887454997</v>
      </c>
      <c r="P226" s="122">
        <v>4.5931417617879999</v>
      </c>
      <c r="Q226" s="122">
        <v>4.7989056087081003</v>
      </c>
      <c r="R226" s="122">
        <v>4.7587018389453997</v>
      </c>
      <c r="S226" s="122">
        <v>5.2496514431751997</v>
      </c>
      <c r="T226" s="122">
        <v>5.1454242786927002</v>
      </c>
      <c r="U226" s="122">
        <v>4.9374217699946996</v>
      </c>
      <c r="V226" s="122">
        <v>4.5698551670181997</v>
      </c>
      <c r="W226" s="122">
        <v>4.6539704714824</v>
      </c>
      <c r="X226" s="122">
        <v>4.6164737244551999</v>
      </c>
      <c r="Y226" s="122">
        <v>4.7503479172996004</v>
      </c>
      <c r="Z226" s="122">
        <v>4.5789548233052999</v>
      </c>
      <c r="AA226" s="122">
        <v>4.5925520181761001</v>
      </c>
      <c r="AB226" s="122">
        <v>4.3324234908493002</v>
      </c>
      <c r="AC226" s="122">
        <v>4.6820873445103004</v>
      </c>
      <c r="AD226" s="122">
        <v>5.0170937109312002</v>
      </c>
      <c r="AE226" s="122">
        <v>5.3967738222142998</v>
      </c>
      <c r="AF226" s="122">
        <v>5.1198241923163001</v>
      </c>
      <c r="AG226" s="122">
        <v>5.1856518307251998</v>
      </c>
      <c r="AH226" s="122">
        <v>5.3778865194897998</v>
      </c>
      <c r="AI226" s="122">
        <v>5.5173351739798999</v>
      </c>
      <c r="AJ226" s="122">
        <v>5.0086276619643</v>
      </c>
      <c r="AK226" s="122">
        <v>4.8845051430612996</v>
      </c>
      <c r="AL226" s="122">
        <v>0</v>
      </c>
    </row>
    <row r="227" spans="1:38" hidden="1" x14ac:dyDescent="0.25">
      <c r="A227" s="122" t="s">
        <v>2000</v>
      </c>
      <c r="B227" s="122">
        <v>1</v>
      </c>
      <c r="C227" s="122" t="s">
        <v>2172</v>
      </c>
      <c r="D227" s="122" t="s">
        <v>2140</v>
      </c>
      <c r="E227" s="122">
        <v>5</v>
      </c>
      <c r="F227" s="122">
        <v>2.2316307284392001</v>
      </c>
      <c r="G227" s="122">
        <v>2.2264121010589002</v>
      </c>
      <c r="H227" s="122">
        <v>1.7546289798335</v>
      </c>
      <c r="I227" s="122">
        <v>1.6763236834713999</v>
      </c>
      <c r="J227" s="122">
        <v>1.6870142489044</v>
      </c>
      <c r="K227" s="122">
        <v>1.4033954464901</v>
      </c>
      <c r="L227" s="122">
        <v>1.5847535679731</v>
      </c>
      <c r="M227" s="122">
        <v>1.5479240921607</v>
      </c>
      <c r="N227" s="122">
        <v>1.5631059227196999</v>
      </c>
      <c r="O227" s="122">
        <v>1.4108539285118</v>
      </c>
      <c r="P227" s="122">
        <v>1.7123246628976001</v>
      </c>
      <c r="Q227" s="122">
        <v>1.5239686813494999</v>
      </c>
      <c r="R227" s="122">
        <v>1.6876649704333999</v>
      </c>
      <c r="S227" s="122">
        <v>2.1889653337153998</v>
      </c>
      <c r="T227" s="122">
        <v>2.1195477558032998</v>
      </c>
      <c r="U227" s="122">
        <v>1.9913606090134</v>
      </c>
      <c r="V227" s="122">
        <v>1.7946647047063999</v>
      </c>
      <c r="W227" s="122">
        <v>2.1368413051497002</v>
      </c>
      <c r="X227" s="122">
        <v>1.9983564615609</v>
      </c>
      <c r="Y227" s="122">
        <v>1.7959716105606001</v>
      </c>
      <c r="Z227" s="122">
        <v>1.7049681687948</v>
      </c>
      <c r="AA227" s="122">
        <v>1.8626926464652001</v>
      </c>
      <c r="AB227" s="122">
        <v>1.5048167240103001</v>
      </c>
      <c r="AC227" s="122">
        <v>1.5780615492643</v>
      </c>
      <c r="AD227" s="122">
        <v>1.6703970064050999</v>
      </c>
      <c r="AE227" s="122">
        <v>1.7344712186294999</v>
      </c>
      <c r="AF227" s="122">
        <v>1.5305721151072</v>
      </c>
      <c r="AG227" s="122">
        <v>1.5667807279554999</v>
      </c>
      <c r="AH227" s="122">
        <v>1.6290109032800999</v>
      </c>
      <c r="AI227" s="122">
        <v>1.673087980986</v>
      </c>
      <c r="AJ227" s="122">
        <v>1.5030351044109</v>
      </c>
      <c r="AK227" s="122">
        <v>1.4963458621201999</v>
      </c>
      <c r="AL227" s="122">
        <v>0</v>
      </c>
    </row>
    <row r="228" spans="1:38" hidden="1" x14ac:dyDescent="0.25">
      <c r="A228" s="122" t="s">
        <v>2000</v>
      </c>
      <c r="B228" s="122">
        <v>1</v>
      </c>
      <c r="C228" s="122" t="s">
        <v>2172</v>
      </c>
      <c r="D228" s="122" t="s">
        <v>2141</v>
      </c>
      <c r="E228" s="122">
        <v>5</v>
      </c>
      <c r="F228" s="122">
        <v>10.621044834591199</v>
      </c>
      <c r="G228" s="122">
        <v>10.9270633520623</v>
      </c>
      <c r="H228" s="122">
        <v>10.9710152781562</v>
      </c>
      <c r="I228" s="122">
        <v>11.046670447969801</v>
      </c>
      <c r="J228" s="122">
        <v>11.3837144554633</v>
      </c>
      <c r="K228" s="122">
        <v>11.9139517773196</v>
      </c>
      <c r="L228" s="122">
        <v>12.4331104218947</v>
      </c>
      <c r="M228" s="122">
        <v>11.8327919074096</v>
      </c>
      <c r="N228" s="122">
        <v>10.0671607002778</v>
      </c>
      <c r="O228" s="122">
        <v>10.584220571247</v>
      </c>
      <c r="P228" s="122">
        <v>11.163450622725099</v>
      </c>
      <c r="Q228" s="122">
        <v>10.6680619965656</v>
      </c>
      <c r="R228" s="122">
        <v>10.9883877111973</v>
      </c>
      <c r="S228" s="122">
        <v>11.251259151420401</v>
      </c>
      <c r="T228" s="122">
        <v>10.8646948352562</v>
      </c>
      <c r="U228" s="122">
        <v>10.622625296107699</v>
      </c>
      <c r="V228" s="122">
        <v>9.2182839604997007</v>
      </c>
      <c r="W228" s="122">
        <v>10.005048012820099</v>
      </c>
      <c r="X228" s="122">
        <v>10.5596327777273</v>
      </c>
      <c r="Y228" s="122">
        <v>10.331455443557999</v>
      </c>
      <c r="Z228" s="122">
        <v>9.4059239562041999</v>
      </c>
      <c r="AA228" s="122">
        <v>9.9845518454316</v>
      </c>
      <c r="AB228" s="122">
        <v>8.7123065883421003</v>
      </c>
      <c r="AC228" s="122">
        <v>10.2680238898499</v>
      </c>
      <c r="AD228" s="122">
        <v>12.025797033019201</v>
      </c>
      <c r="AE228" s="122">
        <v>10.891157976253799</v>
      </c>
      <c r="AF228" s="122">
        <v>10.206389142331799</v>
      </c>
      <c r="AG228" s="122">
        <v>10.500520605126001</v>
      </c>
      <c r="AH228" s="122">
        <v>11.227454260191999</v>
      </c>
      <c r="AI228" s="122">
        <v>11.642240158511401</v>
      </c>
      <c r="AJ228" s="122">
        <v>10.489254074936399</v>
      </c>
      <c r="AK228" s="122">
        <v>10.455690986931099</v>
      </c>
      <c r="AL228" s="122">
        <v>0</v>
      </c>
    </row>
    <row r="229" spans="1:38" hidden="1" x14ac:dyDescent="0.25">
      <c r="A229" s="122" t="s">
        <v>2000</v>
      </c>
      <c r="B229" s="122">
        <v>1</v>
      </c>
      <c r="C229" s="122" t="s">
        <v>2172</v>
      </c>
      <c r="D229" s="122" t="s">
        <v>2142</v>
      </c>
      <c r="E229" s="122">
        <v>5</v>
      </c>
      <c r="F229" s="122">
        <v>5.9133904658973</v>
      </c>
      <c r="G229" s="122">
        <v>5.5490832820106002</v>
      </c>
      <c r="H229" s="122">
        <v>5.0598965024656</v>
      </c>
      <c r="I229" s="122">
        <v>5.3100935143813004</v>
      </c>
      <c r="J229" s="122">
        <v>5.4508830568156004</v>
      </c>
      <c r="K229" s="122">
        <v>5.9032396998932004</v>
      </c>
      <c r="L229" s="122">
        <v>6.2602554288491001</v>
      </c>
      <c r="M229" s="122">
        <v>6.2621647976592003</v>
      </c>
      <c r="N229" s="122">
        <v>5.5861935257594002</v>
      </c>
      <c r="O229" s="122">
        <v>5.3863753891453996</v>
      </c>
      <c r="P229" s="122">
        <v>5.8033487140386999</v>
      </c>
      <c r="Q229" s="122">
        <v>5.8164671923322002</v>
      </c>
      <c r="R229" s="122">
        <v>6.3533049586021999</v>
      </c>
      <c r="S229" s="122">
        <v>6.5329020477153001</v>
      </c>
      <c r="T229" s="122">
        <v>5.9185402628970998</v>
      </c>
      <c r="U229" s="122">
        <v>6.0277777808061002</v>
      </c>
      <c r="V229" s="122">
        <v>6.6344396858546997</v>
      </c>
      <c r="W229" s="122">
        <v>6.4663442731952001</v>
      </c>
      <c r="X229" s="122">
        <v>7.0879428823895001</v>
      </c>
      <c r="Y229" s="122">
        <v>6.6833722589526001</v>
      </c>
      <c r="Z229" s="122">
        <v>6.0072886795824996</v>
      </c>
      <c r="AA229" s="122">
        <v>6.2245097775703</v>
      </c>
      <c r="AB229" s="122">
        <v>5.4595094852047996</v>
      </c>
      <c r="AC229" s="122">
        <v>6.9607636506365997</v>
      </c>
      <c r="AD229" s="122">
        <v>7.0641125183698996</v>
      </c>
      <c r="AE229" s="122">
        <v>6.4242809674145001</v>
      </c>
      <c r="AF229" s="122">
        <v>6.3058246265357996</v>
      </c>
      <c r="AG229" s="122">
        <v>6.5098026317317998</v>
      </c>
      <c r="AH229" s="122">
        <v>7.0702211332878004</v>
      </c>
      <c r="AI229" s="122">
        <v>7.2632847240169003</v>
      </c>
      <c r="AJ229" s="122">
        <v>6.5484993440452</v>
      </c>
      <c r="AK229" s="122">
        <v>6.6224383228394004</v>
      </c>
      <c r="AL229" s="122">
        <v>0</v>
      </c>
    </row>
    <row r="230" spans="1:38" hidden="1" x14ac:dyDescent="0.25">
      <c r="A230" s="122" t="s">
        <v>2000</v>
      </c>
      <c r="B230" s="122">
        <v>1</v>
      </c>
      <c r="C230" s="122" t="s">
        <v>2172</v>
      </c>
      <c r="D230" s="122" t="s">
        <v>2143</v>
      </c>
      <c r="E230" s="122">
        <v>5</v>
      </c>
      <c r="F230" s="122">
        <v>4.5057370013981002</v>
      </c>
      <c r="G230" s="122">
        <v>4.7330355651711997</v>
      </c>
      <c r="H230" s="122">
        <v>4.5114373557040004</v>
      </c>
      <c r="I230" s="122">
        <v>5.0283471870492003</v>
      </c>
      <c r="J230" s="122">
        <v>4.7588333795973998</v>
      </c>
      <c r="K230" s="122">
        <v>4.7359919874880001</v>
      </c>
      <c r="L230" s="122">
        <v>5.3306035304927999</v>
      </c>
      <c r="M230" s="122">
        <v>5.2088725166782996</v>
      </c>
      <c r="N230" s="122">
        <v>4.4350593253261996</v>
      </c>
      <c r="O230" s="122">
        <v>4.7169604867421002</v>
      </c>
      <c r="P230" s="122">
        <v>4.6744687519056001</v>
      </c>
      <c r="Q230" s="122">
        <v>5.2499913863990999</v>
      </c>
      <c r="R230" s="122">
        <v>4.6509790690867998</v>
      </c>
      <c r="S230" s="122">
        <v>4.5432486981783997</v>
      </c>
      <c r="T230" s="122">
        <v>4.5899520658461004</v>
      </c>
      <c r="U230" s="122">
        <v>4.3450782053330999</v>
      </c>
      <c r="V230" s="122">
        <v>4.0268650733692999</v>
      </c>
      <c r="W230" s="122">
        <v>4.0531333869796002</v>
      </c>
      <c r="X230" s="122">
        <v>4.5711881387829001</v>
      </c>
      <c r="Y230" s="122">
        <v>4.1787127484365998</v>
      </c>
      <c r="Z230" s="122">
        <v>4.1040957929838999</v>
      </c>
      <c r="AA230" s="122">
        <v>4.0417700155425003</v>
      </c>
      <c r="AB230" s="122">
        <v>3.6147829656950998</v>
      </c>
      <c r="AC230" s="122">
        <v>4.2574829826630003</v>
      </c>
      <c r="AD230" s="122">
        <v>4.7454777258908001</v>
      </c>
      <c r="AE230" s="122">
        <v>4.5868267490908003</v>
      </c>
      <c r="AF230" s="122">
        <v>4.2170346368017997</v>
      </c>
      <c r="AG230" s="122">
        <v>4.1561860800602997</v>
      </c>
      <c r="AH230" s="122">
        <v>4.754432302703</v>
      </c>
      <c r="AI230" s="122">
        <v>4.6337171456524002</v>
      </c>
      <c r="AJ230" s="122">
        <v>4.2590720661169001</v>
      </c>
      <c r="AK230" s="122">
        <v>4.4554694518161</v>
      </c>
      <c r="AL230" s="122">
        <v>0</v>
      </c>
    </row>
    <row r="231" spans="1:38" hidden="1" x14ac:dyDescent="0.25">
      <c r="A231" s="122" t="s">
        <v>2000</v>
      </c>
      <c r="B231" s="122">
        <v>1</v>
      </c>
      <c r="C231" s="122" t="s">
        <v>2172</v>
      </c>
      <c r="D231" s="122" t="s">
        <v>2144</v>
      </c>
      <c r="E231" s="122">
        <v>5</v>
      </c>
      <c r="F231" s="122">
        <v>1.3692753400655</v>
      </c>
      <c r="G231" s="122">
        <v>1.3598341469171</v>
      </c>
      <c r="H231" s="122">
        <v>1.3701765759894</v>
      </c>
      <c r="I231" s="122">
        <v>1.3291242365644</v>
      </c>
      <c r="J231" s="122">
        <v>1.4201669885684001</v>
      </c>
      <c r="K231" s="122">
        <v>1.3694197903816001</v>
      </c>
      <c r="L231" s="122">
        <v>1.5690455306905</v>
      </c>
      <c r="M231" s="122">
        <v>1.5235815873864</v>
      </c>
      <c r="N231" s="122">
        <v>1.5057470353139999</v>
      </c>
      <c r="O231" s="122">
        <v>1.4065041981705</v>
      </c>
      <c r="P231" s="122">
        <v>1.6057203219153</v>
      </c>
      <c r="Q231" s="122">
        <v>1.6360277533444001</v>
      </c>
      <c r="R231" s="122">
        <v>1.4917185402702999</v>
      </c>
      <c r="S231" s="122">
        <v>1.6554456530079</v>
      </c>
      <c r="T231" s="122">
        <v>1.4776807216262</v>
      </c>
      <c r="U231" s="122">
        <v>1.4727151003275001</v>
      </c>
      <c r="V231" s="122">
        <v>1.3126223934189001</v>
      </c>
      <c r="W231" s="122">
        <v>1.7542847100395</v>
      </c>
      <c r="X231" s="122">
        <v>1.5039756340302</v>
      </c>
      <c r="Y231" s="122">
        <v>1.4728096281108001</v>
      </c>
      <c r="Z231" s="122">
        <v>1.5516815897820999</v>
      </c>
      <c r="AA231" s="122">
        <v>1.5283835156156</v>
      </c>
      <c r="AB231" s="122">
        <v>1.3422187760694999</v>
      </c>
      <c r="AC231" s="122">
        <v>1.4389639515496999</v>
      </c>
      <c r="AD231" s="122">
        <v>1.6404408873997001</v>
      </c>
      <c r="AE231" s="122">
        <v>1.6384002918334</v>
      </c>
      <c r="AF231" s="122">
        <v>1.5250022814049999</v>
      </c>
      <c r="AG231" s="122">
        <v>1.5004708654854</v>
      </c>
      <c r="AH231" s="122">
        <v>1.6031708678107</v>
      </c>
      <c r="AI231" s="122">
        <v>1.5678821847861</v>
      </c>
      <c r="AJ231" s="122">
        <v>1.4979026328869001</v>
      </c>
      <c r="AK231" s="122">
        <v>1.4712226567096001</v>
      </c>
      <c r="AL231" s="122">
        <v>0</v>
      </c>
    </row>
    <row r="232" spans="1:38" hidden="1" x14ac:dyDescent="0.25">
      <c r="A232" s="122" t="s">
        <v>2000</v>
      </c>
      <c r="B232" s="122">
        <v>1</v>
      </c>
      <c r="C232" s="122" t="s">
        <v>2172</v>
      </c>
      <c r="D232" s="122" t="s">
        <v>2145</v>
      </c>
      <c r="E232" s="122">
        <v>5</v>
      </c>
      <c r="F232" s="122">
        <v>0.90250694893159999</v>
      </c>
      <c r="G232" s="122">
        <v>0.92121873920950004</v>
      </c>
      <c r="H232" s="122">
        <v>0.77588027395000003</v>
      </c>
      <c r="I232" s="122">
        <v>0.86990771356100005</v>
      </c>
      <c r="J232" s="122">
        <v>0.81083383259620001</v>
      </c>
      <c r="K232" s="122">
        <v>0.82889067224500002</v>
      </c>
      <c r="L232" s="122">
        <v>0.94554259391270001</v>
      </c>
      <c r="M232" s="122">
        <v>0.96385649772170001</v>
      </c>
      <c r="N232" s="122">
        <v>0.76894601186949996</v>
      </c>
      <c r="O232" s="122">
        <v>0.73712855902270003</v>
      </c>
      <c r="P232" s="122">
        <v>0.85157427429400001</v>
      </c>
      <c r="Q232" s="122">
        <v>0.85866661914419995</v>
      </c>
      <c r="R232" s="122">
        <v>0.91306604594389995</v>
      </c>
      <c r="S232" s="122">
        <v>1.0297576823801</v>
      </c>
      <c r="T232" s="122">
        <v>1.1089419389669</v>
      </c>
      <c r="U232" s="122">
        <v>1.1371057832905</v>
      </c>
      <c r="V232" s="122">
        <v>1.1225823260883001</v>
      </c>
      <c r="W232" s="122">
        <v>0.87877979376469995</v>
      </c>
      <c r="X232" s="122">
        <v>1.0044581969913999</v>
      </c>
      <c r="Y232" s="122">
        <v>1.4220548784449001</v>
      </c>
      <c r="Z232" s="122">
        <v>1.2442567255151</v>
      </c>
      <c r="AA232" s="122">
        <v>1.3658526386869001</v>
      </c>
      <c r="AB232" s="122">
        <v>1.1972398774738999</v>
      </c>
      <c r="AC232" s="122">
        <v>1.2812167004195001</v>
      </c>
      <c r="AD232" s="122">
        <v>1.3089714735160001</v>
      </c>
      <c r="AE232" s="122">
        <v>1.2502810362787999</v>
      </c>
      <c r="AF232" s="122">
        <v>1.3744503815011</v>
      </c>
      <c r="AG232" s="122">
        <v>1.4744756438646001</v>
      </c>
      <c r="AH232" s="122">
        <v>1.6790457802519001</v>
      </c>
      <c r="AI232" s="122">
        <v>1.7322449595942</v>
      </c>
      <c r="AJ232" s="122">
        <v>1.6635932725781</v>
      </c>
      <c r="AK232" s="122">
        <v>1.5999113134575</v>
      </c>
      <c r="AL232" s="122">
        <v>0</v>
      </c>
    </row>
    <row r="233" spans="1:38" hidden="1" x14ac:dyDescent="0.25">
      <c r="A233" s="122" t="s">
        <v>2000</v>
      </c>
      <c r="B233" s="122">
        <v>1</v>
      </c>
      <c r="C233" s="122" t="s">
        <v>2172</v>
      </c>
      <c r="D233" s="122" t="s">
        <v>2146</v>
      </c>
      <c r="E233" s="122">
        <v>5</v>
      </c>
      <c r="F233" s="122">
        <v>3.8691650613542001</v>
      </c>
      <c r="G233" s="122">
        <v>3.7245664527220002</v>
      </c>
      <c r="H233" s="122">
        <v>3.8370121609410002</v>
      </c>
      <c r="I233" s="122">
        <v>3.9135065817953998</v>
      </c>
      <c r="J233" s="122">
        <v>4.2578290234027003</v>
      </c>
      <c r="K233" s="122">
        <v>4.0513920091155997</v>
      </c>
      <c r="L233" s="122">
        <v>4.6437806296063</v>
      </c>
      <c r="M233" s="122">
        <v>4.3786282953931996</v>
      </c>
      <c r="N233" s="122">
        <v>4.2579953081057003</v>
      </c>
      <c r="O233" s="122">
        <v>3.9618915669632</v>
      </c>
      <c r="P233" s="122">
        <v>4.5413440997669001</v>
      </c>
      <c r="Q233" s="122">
        <v>4.5040835919875999</v>
      </c>
      <c r="R233" s="122">
        <v>4.0042822906269997</v>
      </c>
      <c r="S233" s="122">
        <v>4.9927632629984</v>
      </c>
      <c r="T233" s="122">
        <v>5.5613574560423</v>
      </c>
      <c r="U233" s="122">
        <v>5.6602905468038003</v>
      </c>
      <c r="V233" s="122">
        <v>5.4826112323491003</v>
      </c>
      <c r="W233" s="122">
        <v>4.9252840966912004</v>
      </c>
      <c r="X233" s="122">
        <v>5.8611521718718</v>
      </c>
      <c r="Y233" s="122">
        <v>6.4146029637237998</v>
      </c>
      <c r="Z233" s="122">
        <v>5.4996888468855998</v>
      </c>
      <c r="AA233" s="122">
        <v>4.4508171879471004</v>
      </c>
      <c r="AB233" s="122">
        <v>4.1813175669770999</v>
      </c>
      <c r="AC233" s="122">
        <v>4.3814081360359998</v>
      </c>
      <c r="AD233" s="122">
        <v>4.7948851039684</v>
      </c>
      <c r="AE233" s="122">
        <v>5.4960069413379999</v>
      </c>
      <c r="AF233" s="122">
        <v>5.2599187158097997</v>
      </c>
      <c r="AG233" s="122">
        <v>5.0527853568910004</v>
      </c>
      <c r="AH233" s="122">
        <v>4.9592243549896002</v>
      </c>
      <c r="AI233" s="122">
        <v>4.9683822960382997</v>
      </c>
      <c r="AJ233" s="122">
        <v>4.7223398630659004</v>
      </c>
      <c r="AK233" s="122">
        <v>4.8634572541505001</v>
      </c>
      <c r="AL233" s="122">
        <v>0</v>
      </c>
    </row>
    <row r="234" spans="1:38" hidden="1" x14ac:dyDescent="0.25">
      <c r="A234" s="122" t="s">
        <v>2000</v>
      </c>
      <c r="B234" s="122">
        <v>1</v>
      </c>
      <c r="C234" s="122" t="s">
        <v>2172</v>
      </c>
      <c r="D234" s="122" t="s">
        <v>2147</v>
      </c>
      <c r="E234" s="122">
        <v>5</v>
      </c>
      <c r="F234" s="122">
        <v>0.73283904088889995</v>
      </c>
      <c r="G234" s="122">
        <v>0.77627219748130005</v>
      </c>
      <c r="H234" s="122">
        <v>0.69537533010679997</v>
      </c>
      <c r="I234" s="122">
        <v>0.73817902283379999</v>
      </c>
      <c r="J234" s="122">
        <v>0.76130530498070004</v>
      </c>
      <c r="K234" s="122">
        <v>0.77349425769689995</v>
      </c>
      <c r="L234" s="122">
        <v>0.88304333163149995</v>
      </c>
      <c r="M234" s="122">
        <v>0.88793205476640003</v>
      </c>
      <c r="N234" s="122">
        <v>0.78564100294320005</v>
      </c>
      <c r="O234" s="122">
        <v>0.80074041313220001</v>
      </c>
      <c r="P234" s="122">
        <v>0.881025862928</v>
      </c>
      <c r="Q234" s="122">
        <v>0.91781034240820003</v>
      </c>
      <c r="R234" s="122">
        <v>0.93473607936509995</v>
      </c>
      <c r="S234" s="122">
        <v>0.91210132096109997</v>
      </c>
      <c r="T234" s="122">
        <v>0.99698394064569995</v>
      </c>
      <c r="U234" s="122">
        <v>1.0455308400487</v>
      </c>
      <c r="V234" s="122">
        <v>0.76372790194939999</v>
      </c>
      <c r="W234" s="122">
        <v>1.0344733061353999</v>
      </c>
      <c r="X234" s="122">
        <v>0.93531664557229999</v>
      </c>
      <c r="Y234" s="122">
        <v>0.88724832137660004</v>
      </c>
      <c r="Z234" s="122">
        <v>0.91451950436700002</v>
      </c>
      <c r="AA234" s="122">
        <v>1.2736667481706001</v>
      </c>
      <c r="AB234" s="122">
        <v>1.1143248129865999</v>
      </c>
      <c r="AC234" s="122">
        <v>1.4867072269073001</v>
      </c>
      <c r="AD234" s="122">
        <v>1.4762870109990001</v>
      </c>
      <c r="AE234" s="122">
        <v>1.0726334523392</v>
      </c>
      <c r="AF234" s="122">
        <v>0.98832088501509996</v>
      </c>
      <c r="AG234" s="122">
        <v>1.0613502418612</v>
      </c>
      <c r="AH234" s="122">
        <v>1.0821323516864001</v>
      </c>
      <c r="AI234" s="122">
        <v>1.1875565017762999</v>
      </c>
      <c r="AJ234" s="122">
        <v>1.2173394439326</v>
      </c>
      <c r="AK234" s="122">
        <v>1.0936845752836</v>
      </c>
      <c r="AL234" s="122">
        <v>0</v>
      </c>
    </row>
    <row r="235" spans="1:38" hidden="1" x14ac:dyDescent="0.25">
      <c r="A235" s="122" t="s">
        <v>2000</v>
      </c>
      <c r="B235" s="122">
        <v>1</v>
      </c>
      <c r="C235" s="122" t="s">
        <v>2172</v>
      </c>
      <c r="D235" s="122" t="s">
        <v>475</v>
      </c>
      <c r="E235" s="122">
        <v>5</v>
      </c>
      <c r="F235" s="122">
        <v>2.1160668723241001</v>
      </c>
      <c r="G235" s="122">
        <v>2.2852349775057998</v>
      </c>
      <c r="H235" s="122">
        <v>1.9835001133362</v>
      </c>
      <c r="I235" s="122">
        <v>1.960654946112</v>
      </c>
      <c r="J235" s="122">
        <v>2.2075236212610001</v>
      </c>
      <c r="K235" s="122">
        <v>2.2000871568462999</v>
      </c>
      <c r="L235" s="122">
        <v>2.3145766931015999</v>
      </c>
      <c r="M235" s="122">
        <v>2.070295816232</v>
      </c>
      <c r="N235" s="122">
        <v>1.6728720588315</v>
      </c>
      <c r="O235" s="122">
        <v>1.5870804440819</v>
      </c>
      <c r="P235" s="122">
        <v>1.8250357648077999</v>
      </c>
      <c r="Q235" s="122">
        <v>1.7533697691381001</v>
      </c>
      <c r="R235" s="122">
        <v>1.6668076122013999</v>
      </c>
      <c r="S235" s="122">
        <v>1.7330415512009001</v>
      </c>
      <c r="T235" s="122">
        <v>1.8558112279751</v>
      </c>
      <c r="U235" s="122">
        <v>1.6245045596104</v>
      </c>
      <c r="V235" s="122">
        <v>1.7388686373402999</v>
      </c>
      <c r="W235" s="122">
        <v>1.8624887690242999</v>
      </c>
      <c r="X235" s="122">
        <v>2.1422722369359</v>
      </c>
      <c r="Y235" s="122">
        <v>1.9208045979387001</v>
      </c>
      <c r="Z235" s="122">
        <v>1.8709956147564</v>
      </c>
      <c r="AA235" s="122">
        <v>1.8950795818043999</v>
      </c>
      <c r="AB235" s="122">
        <v>1.5928486579009999</v>
      </c>
      <c r="AC235" s="122">
        <v>2.0005639865344</v>
      </c>
      <c r="AD235" s="122">
        <v>1.9872526505387</v>
      </c>
      <c r="AE235" s="122">
        <v>1.9788899959356001</v>
      </c>
      <c r="AF235" s="122">
        <v>1.8065614806882999</v>
      </c>
      <c r="AG235" s="122">
        <v>1.8942218600951</v>
      </c>
      <c r="AH235" s="122">
        <v>2.2736483291730001</v>
      </c>
      <c r="AI235" s="122">
        <v>2.3371608454492998</v>
      </c>
      <c r="AJ235" s="122">
        <v>2.1403987964806999</v>
      </c>
      <c r="AK235" s="122">
        <v>2.0639691602939001</v>
      </c>
      <c r="AL235" s="122">
        <v>0</v>
      </c>
    </row>
    <row r="236" spans="1:38" hidden="1" x14ac:dyDescent="0.25">
      <c r="A236" s="122" t="s">
        <v>2000</v>
      </c>
      <c r="B236" s="122">
        <v>1</v>
      </c>
      <c r="C236" s="122" t="s">
        <v>2172</v>
      </c>
      <c r="D236" s="122" t="s">
        <v>2148</v>
      </c>
      <c r="E236" s="122">
        <v>5</v>
      </c>
      <c r="F236" s="122">
        <v>1.3672555087102001</v>
      </c>
      <c r="G236" s="122">
        <v>1.3488775860751001</v>
      </c>
      <c r="H236" s="122">
        <v>1.1749341426797999</v>
      </c>
      <c r="I236" s="122">
        <v>1.1354181429682999</v>
      </c>
      <c r="J236" s="122">
        <v>1.2663613492625001</v>
      </c>
      <c r="K236" s="122">
        <v>1.1608030741105</v>
      </c>
      <c r="L236" s="122">
        <v>1.3011968351957</v>
      </c>
      <c r="M236" s="122">
        <v>1.3125610404425001</v>
      </c>
      <c r="N236" s="122">
        <v>1.1490480609597</v>
      </c>
      <c r="O236" s="122">
        <v>1.1551001332788</v>
      </c>
      <c r="P236" s="122">
        <v>1.4236239480118</v>
      </c>
      <c r="Q236" s="122">
        <v>1.3441257780402001</v>
      </c>
      <c r="R236" s="122">
        <v>1.3189352201258999</v>
      </c>
      <c r="S236" s="122">
        <v>1.6643614880486</v>
      </c>
      <c r="T236" s="122">
        <v>1.8450552208990001</v>
      </c>
      <c r="U236" s="122">
        <v>1.9338074259217</v>
      </c>
      <c r="V236" s="122">
        <v>1.4360315775275001</v>
      </c>
      <c r="W236" s="122">
        <v>1.4383919336793001</v>
      </c>
      <c r="X236" s="122">
        <v>1.4011849813212001</v>
      </c>
      <c r="Y236" s="122">
        <v>1.3800944037653</v>
      </c>
      <c r="Z236" s="122">
        <v>1.2432707444914</v>
      </c>
      <c r="AA236" s="122">
        <v>1.3735695929075</v>
      </c>
      <c r="AB236" s="122">
        <v>1.2229267085614</v>
      </c>
      <c r="AC236" s="122">
        <v>1.2789277743695</v>
      </c>
      <c r="AD236" s="122">
        <v>1.3969931067726999</v>
      </c>
      <c r="AE236" s="122">
        <v>1.4668726292931999</v>
      </c>
      <c r="AF236" s="122">
        <v>1.340217720936</v>
      </c>
      <c r="AG236" s="122">
        <v>1.2411303148637001</v>
      </c>
      <c r="AH236" s="122">
        <v>1.3876696131176001</v>
      </c>
      <c r="AI236" s="122">
        <v>1.4139398841523001</v>
      </c>
      <c r="AJ236" s="122">
        <v>1.2615615829135001</v>
      </c>
      <c r="AK236" s="122">
        <v>1.2554289007685</v>
      </c>
      <c r="AL236" s="122">
        <v>0</v>
      </c>
    </row>
    <row r="237" spans="1:38" hidden="1" x14ac:dyDescent="0.25">
      <c r="A237" s="122" t="s">
        <v>2000</v>
      </c>
      <c r="B237" s="122">
        <v>1</v>
      </c>
      <c r="C237" s="122" t="s">
        <v>2172</v>
      </c>
      <c r="D237" s="122" t="s">
        <v>2149</v>
      </c>
      <c r="E237" s="122">
        <v>5</v>
      </c>
      <c r="F237" s="122">
        <v>10.871182937502599</v>
      </c>
      <c r="G237" s="122">
        <v>11.1192572438993</v>
      </c>
      <c r="H237" s="122">
        <v>11.2325984719915</v>
      </c>
      <c r="I237" s="122">
        <v>10.4327518769602</v>
      </c>
      <c r="J237" s="122">
        <v>10.748319924973799</v>
      </c>
      <c r="K237" s="122">
        <v>9.8556908586158993</v>
      </c>
      <c r="L237" s="122">
        <v>11.0073268757913</v>
      </c>
      <c r="M237" s="122">
        <v>11.3360823797245</v>
      </c>
      <c r="N237" s="122">
        <v>9.9707115789663998</v>
      </c>
      <c r="O237" s="122">
        <v>11.437272942367199</v>
      </c>
      <c r="P237" s="122">
        <v>10.780051792453101</v>
      </c>
      <c r="Q237" s="122">
        <v>9.3392070732896002</v>
      </c>
      <c r="R237" s="122">
        <v>9.4274381657711004</v>
      </c>
      <c r="S237" s="122">
        <v>10.558970999285201</v>
      </c>
      <c r="T237" s="122">
        <v>10.873829214141599</v>
      </c>
      <c r="U237" s="122">
        <v>11.1738232429541</v>
      </c>
      <c r="V237" s="122">
        <v>9.5756545716063002</v>
      </c>
      <c r="W237" s="122">
        <v>10.960132240944599</v>
      </c>
      <c r="X237" s="122">
        <v>10.5373673192233</v>
      </c>
      <c r="Y237" s="122">
        <v>11.1157522666172</v>
      </c>
      <c r="Z237" s="122">
        <v>10.9372822370349</v>
      </c>
      <c r="AA237" s="122">
        <v>11.7180562867412</v>
      </c>
      <c r="AB237" s="122">
        <v>10.400386629772401</v>
      </c>
      <c r="AC237" s="122">
        <v>10.500499841011401</v>
      </c>
      <c r="AD237" s="122">
        <v>12.2132396147073</v>
      </c>
      <c r="AE237" s="122">
        <v>10.7946736080681</v>
      </c>
      <c r="AF237" s="122">
        <v>9.9646451763568002</v>
      </c>
      <c r="AG237" s="122">
        <v>9.6179007561055005</v>
      </c>
      <c r="AH237" s="122">
        <v>10.408674459939901</v>
      </c>
      <c r="AI237" s="122">
        <v>9.9396517229065999</v>
      </c>
      <c r="AJ237" s="122">
        <v>8.8061742465992001</v>
      </c>
      <c r="AK237" s="122">
        <v>9.5015734800050993</v>
      </c>
      <c r="AL237" s="122">
        <v>0</v>
      </c>
    </row>
    <row r="238" spans="1:38" hidden="1" x14ac:dyDescent="0.25">
      <c r="A238" s="122" t="s">
        <v>2000</v>
      </c>
      <c r="B238" s="122">
        <v>1</v>
      </c>
      <c r="C238" s="122" t="s">
        <v>2172</v>
      </c>
      <c r="D238" s="122" t="s">
        <v>2150</v>
      </c>
      <c r="E238" s="122">
        <v>5</v>
      </c>
      <c r="F238" s="122">
        <v>1.6836449356211001</v>
      </c>
      <c r="G238" s="122">
        <v>1.7116822096708999</v>
      </c>
      <c r="H238" s="122">
        <v>1.7488436292181</v>
      </c>
      <c r="I238" s="122">
        <v>1.7258686059631001</v>
      </c>
      <c r="J238" s="122">
        <v>1.4649454411161</v>
      </c>
      <c r="K238" s="122">
        <v>1.4619610720259</v>
      </c>
      <c r="L238" s="122">
        <v>1.5919267872192</v>
      </c>
      <c r="M238" s="122">
        <v>1.6345088154812999</v>
      </c>
      <c r="N238" s="122">
        <v>1.5810584857098</v>
      </c>
      <c r="O238" s="122">
        <v>1.6518060810962001</v>
      </c>
      <c r="P238" s="122">
        <v>1.6296159599</v>
      </c>
      <c r="Q238" s="122">
        <v>1.765339981821</v>
      </c>
      <c r="R238" s="122">
        <v>1.7866321861562999</v>
      </c>
      <c r="S238" s="122">
        <v>1.8573309206009001</v>
      </c>
      <c r="T238" s="122">
        <v>1.7207378728828999</v>
      </c>
      <c r="U238" s="122">
        <v>1.6821017369542</v>
      </c>
      <c r="V238" s="122">
        <v>1.5580455608951</v>
      </c>
      <c r="W238" s="122">
        <v>1.5572576624008001</v>
      </c>
      <c r="X238" s="122">
        <v>1.7120384918617</v>
      </c>
      <c r="Y238" s="122">
        <v>1.5603118122448001</v>
      </c>
      <c r="Z238" s="122">
        <v>1.5715258535893999</v>
      </c>
      <c r="AA238" s="122">
        <v>1.5552780032611</v>
      </c>
      <c r="AB238" s="122">
        <v>1.5476155058984999</v>
      </c>
      <c r="AC238" s="122">
        <v>1.6572555579231001</v>
      </c>
      <c r="AD238" s="122">
        <v>1.6249957729966</v>
      </c>
      <c r="AE238" s="122">
        <v>1.7284872611047</v>
      </c>
      <c r="AF238" s="122">
        <v>1.6892408455011001</v>
      </c>
      <c r="AG238" s="122">
        <v>1.5850457746952</v>
      </c>
      <c r="AH238" s="122">
        <v>1.6734441629904</v>
      </c>
      <c r="AI238" s="122">
        <v>1.9700566939390001</v>
      </c>
      <c r="AJ238" s="122">
        <v>1.6763426141252999</v>
      </c>
      <c r="AK238" s="122">
        <v>1.76533233069</v>
      </c>
      <c r="AL238" s="122">
        <v>0</v>
      </c>
    </row>
    <row r="239" spans="1:38" hidden="1" x14ac:dyDescent="0.25">
      <c r="A239" s="122" t="s">
        <v>2000</v>
      </c>
      <c r="B239" s="122">
        <v>1</v>
      </c>
      <c r="C239" s="122" t="s">
        <v>2172</v>
      </c>
      <c r="D239" s="122" t="s">
        <v>2151</v>
      </c>
      <c r="E239" s="122">
        <v>5</v>
      </c>
      <c r="F239" s="122">
        <v>1.0793457039692</v>
      </c>
      <c r="G239" s="122">
        <v>1.1875563366148001</v>
      </c>
      <c r="H239" s="122">
        <v>1.1164118293019001</v>
      </c>
      <c r="I239" s="122">
        <v>1.3757600610841001</v>
      </c>
      <c r="J239" s="122">
        <v>1.3994526468970001</v>
      </c>
      <c r="K239" s="122">
        <v>1.3946070543363001</v>
      </c>
      <c r="L239" s="122">
        <v>1.569025590306</v>
      </c>
      <c r="M239" s="122">
        <v>1.3651880960688001</v>
      </c>
      <c r="N239" s="122">
        <v>1.4779940795958999</v>
      </c>
      <c r="O239" s="122">
        <v>1.4505330415322999</v>
      </c>
      <c r="P239" s="122">
        <v>1.6123492448732</v>
      </c>
      <c r="Q239" s="122">
        <v>1.4359067098284</v>
      </c>
      <c r="R239" s="122">
        <v>1.4600141828776001</v>
      </c>
      <c r="S239" s="122">
        <v>1.4731241541188</v>
      </c>
      <c r="T239" s="122">
        <v>1.6585009971525999</v>
      </c>
      <c r="U239" s="122">
        <v>1.7509544591396</v>
      </c>
      <c r="V239" s="122">
        <v>1.8430191975000001</v>
      </c>
      <c r="W239" s="122">
        <v>1.7586374476425</v>
      </c>
      <c r="X239" s="122">
        <v>1.7969571186657001</v>
      </c>
      <c r="Y239" s="122">
        <v>1.7915509873268001</v>
      </c>
      <c r="Z239" s="122">
        <v>1.832412295758</v>
      </c>
      <c r="AA239" s="122">
        <v>1.8811218255985001</v>
      </c>
      <c r="AB239" s="122">
        <v>1.7567777158594</v>
      </c>
      <c r="AC239" s="122">
        <v>1.9322020736723999</v>
      </c>
      <c r="AD239" s="122">
        <v>1.7802476798429001</v>
      </c>
      <c r="AE239" s="122">
        <v>2.2546417915658998</v>
      </c>
      <c r="AF239" s="122">
        <v>2.2581465593302998</v>
      </c>
      <c r="AG239" s="122">
        <v>2.3360772526727001</v>
      </c>
      <c r="AH239" s="122">
        <v>2.2957309093049001</v>
      </c>
      <c r="AI239" s="122">
        <v>2.4743565321388998</v>
      </c>
      <c r="AJ239" s="122">
        <v>1.9102334769960001</v>
      </c>
      <c r="AK239" s="122">
        <v>2.1662477170929</v>
      </c>
      <c r="AL239" s="122">
        <v>0</v>
      </c>
    </row>
    <row r="240" spans="1:38" hidden="1" x14ac:dyDescent="0.25">
      <c r="A240" s="122" t="s">
        <v>2000</v>
      </c>
      <c r="B240" s="122">
        <v>1</v>
      </c>
      <c r="C240" s="122" t="s">
        <v>2172</v>
      </c>
      <c r="D240" s="122" t="s">
        <v>2152</v>
      </c>
      <c r="E240" s="122">
        <v>5</v>
      </c>
      <c r="F240" s="122">
        <v>26.9165616684929</v>
      </c>
      <c r="G240" s="122">
        <v>26.774650887617899</v>
      </c>
      <c r="H240" s="122">
        <v>27.310380786980499</v>
      </c>
      <c r="I240" s="122">
        <v>27.590893824557899</v>
      </c>
      <c r="J240" s="122">
        <v>26.9638989442902</v>
      </c>
      <c r="K240" s="122">
        <v>26.148665881757498</v>
      </c>
      <c r="L240" s="122">
        <v>27.200925432760599</v>
      </c>
      <c r="M240" s="122">
        <v>29.028555633950798</v>
      </c>
      <c r="N240" s="122">
        <v>27.0819243116817</v>
      </c>
      <c r="O240" s="122">
        <v>29.312577187435402</v>
      </c>
      <c r="P240" s="122">
        <v>31.328595087331099</v>
      </c>
      <c r="Q240" s="122">
        <v>30.259106808793899</v>
      </c>
      <c r="R240" s="122">
        <v>30.710839398545101</v>
      </c>
      <c r="S240" s="122">
        <v>32.394845727768597</v>
      </c>
      <c r="T240" s="122">
        <v>34.417675572770001</v>
      </c>
      <c r="U240" s="122">
        <v>27.968343950429201</v>
      </c>
      <c r="V240" s="122">
        <v>25.3580925575666</v>
      </c>
      <c r="W240" s="122">
        <v>26.469432096897901</v>
      </c>
      <c r="X240" s="122">
        <v>24.973214130038301</v>
      </c>
      <c r="Y240" s="122">
        <v>24.9180101557378</v>
      </c>
      <c r="Z240" s="122">
        <v>24.1400445918995</v>
      </c>
      <c r="AA240" s="122">
        <v>24.275475143255299</v>
      </c>
      <c r="AB240" s="122">
        <v>20.602618994283901</v>
      </c>
      <c r="AC240" s="122">
        <v>22.142800552126999</v>
      </c>
      <c r="AD240" s="122">
        <v>21.8376171913884</v>
      </c>
      <c r="AE240" s="122">
        <v>22.618672057363302</v>
      </c>
      <c r="AF240" s="122">
        <v>21.2264238599133</v>
      </c>
      <c r="AG240" s="122">
        <v>21.355498055365999</v>
      </c>
      <c r="AH240" s="122">
        <v>22.4141456382611</v>
      </c>
      <c r="AI240" s="122">
        <v>22.284237350819499</v>
      </c>
      <c r="AJ240" s="122">
        <v>19.686999493783699</v>
      </c>
      <c r="AK240" s="122">
        <v>20.2478110482567</v>
      </c>
      <c r="AL240" s="122">
        <v>0</v>
      </c>
    </row>
    <row r="241" spans="1:38" hidden="1" x14ac:dyDescent="0.25">
      <c r="A241" s="122" t="s">
        <v>2000</v>
      </c>
      <c r="B241" s="122">
        <v>1</v>
      </c>
      <c r="C241" s="122" t="s">
        <v>2172</v>
      </c>
      <c r="D241" s="122" t="s">
        <v>2153</v>
      </c>
      <c r="E241" s="122">
        <v>5</v>
      </c>
      <c r="F241" s="122">
        <v>10.7940467494288</v>
      </c>
      <c r="G241" s="122">
        <v>10.941005399306301</v>
      </c>
      <c r="H241" s="122">
        <v>11.2430273787077</v>
      </c>
      <c r="I241" s="122">
        <v>11.210766572716301</v>
      </c>
      <c r="J241" s="122">
        <v>11.1866047764545</v>
      </c>
      <c r="K241" s="122">
        <v>11.6918774242691</v>
      </c>
      <c r="L241" s="122">
        <v>12.876917701192999</v>
      </c>
      <c r="M241" s="122">
        <v>12.720492182175599</v>
      </c>
      <c r="N241" s="122">
        <v>10.5927548058773</v>
      </c>
      <c r="O241" s="122">
        <v>10.7805475878612</v>
      </c>
      <c r="P241" s="122">
        <v>11.6449786638526</v>
      </c>
      <c r="Q241" s="122">
        <v>11.178393717451801</v>
      </c>
      <c r="R241" s="122">
        <v>11.1135057156736</v>
      </c>
      <c r="S241" s="122">
        <v>11.4738716990742</v>
      </c>
      <c r="T241" s="122">
        <v>11.5861157714978</v>
      </c>
      <c r="U241" s="122">
        <v>11.0343635468501</v>
      </c>
      <c r="V241" s="122">
        <v>9.6421754417619994</v>
      </c>
      <c r="W241" s="122">
        <v>10.5714159272845</v>
      </c>
      <c r="X241" s="122">
        <v>11.2169026644714</v>
      </c>
      <c r="Y241" s="122">
        <v>11.006220214489399</v>
      </c>
      <c r="Z241" s="122">
        <v>10.649675168697099</v>
      </c>
      <c r="AA241" s="122">
        <v>10.6255251335044</v>
      </c>
      <c r="AB241" s="122">
        <v>9.5201544426005</v>
      </c>
      <c r="AC241" s="122">
        <v>10.8080101219768</v>
      </c>
      <c r="AD241" s="122">
        <v>11.681879961038501</v>
      </c>
      <c r="AE241" s="122">
        <v>11.9678318281735</v>
      </c>
      <c r="AF241" s="122">
        <v>10.9272400353368</v>
      </c>
      <c r="AG241" s="122">
        <v>11.0541206736599</v>
      </c>
      <c r="AH241" s="122">
        <v>11.9972169587632</v>
      </c>
      <c r="AI241" s="122">
        <v>12.118673571485701</v>
      </c>
      <c r="AJ241" s="122">
        <v>11.306990824646499</v>
      </c>
      <c r="AK241" s="122">
        <v>11.483686222996999</v>
      </c>
      <c r="AL241" s="122">
        <v>0</v>
      </c>
    </row>
    <row r="242" spans="1:38" hidden="1" x14ac:dyDescent="0.25">
      <c r="A242" s="122" t="s">
        <v>2000</v>
      </c>
      <c r="B242" s="122">
        <v>1</v>
      </c>
      <c r="C242" s="122" t="s">
        <v>2172</v>
      </c>
      <c r="D242" s="122" t="s">
        <v>2154</v>
      </c>
      <c r="E242" s="122">
        <v>5</v>
      </c>
      <c r="F242" s="122">
        <v>2.5798005206738002</v>
      </c>
      <c r="G242" s="122">
        <v>2.6138578050835002</v>
      </c>
      <c r="H242" s="122">
        <v>2.2228684222174002</v>
      </c>
      <c r="I242" s="122">
        <v>2.4172868640451002</v>
      </c>
      <c r="J242" s="122">
        <v>2.1590127181797998</v>
      </c>
      <c r="K242" s="122">
        <v>2.3452190706802001</v>
      </c>
      <c r="L242" s="122">
        <v>2.7532787207731002</v>
      </c>
      <c r="M242" s="122">
        <v>3.1492462173827001</v>
      </c>
      <c r="N242" s="122">
        <v>2.6775803145150001</v>
      </c>
      <c r="O242" s="122">
        <v>2.4014580664102998</v>
      </c>
      <c r="P242" s="122">
        <v>2.5585646936797999</v>
      </c>
      <c r="Q242" s="122">
        <v>2.6178889064348998</v>
      </c>
      <c r="R242" s="122">
        <v>2.5223350622235001</v>
      </c>
      <c r="S242" s="122">
        <v>2.2810050188709998</v>
      </c>
      <c r="T242" s="122">
        <v>2.3115159129029998</v>
      </c>
      <c r="U242" s="122">
        <v>2.4446521737047999</v>
      </c>
      <c r="V242" s="122">
        <v>2.2838535227332999</v>
      </c>
      <c r="W242" s="122">
        <v>2.7395215440434</v>
      </c>
      <c r="X242" s="122">
        <v>2.7548264549888999</v>
      </c>
      <c r="Y242" s="122">
        <v>2.8158966300207</v>
      </c>
      <c r="Z242" s="122">
        <v>2.8021887552989</v>
      </c>
      <c r="AA242" s="122">
        <v>2.6352146586005998</v>
      </c>
      <c r="AB242" s="122">
        <v>2.4207484211131001</v>
      </c>
      <c r="AC242" s="122">
        <v>2.9049727554075999</v>
      </c>
      <c r="AD242" s="122">
        <v>3.0195058594035</v>
      </c>
      <c r="AE242" s="122">
        <v>3.1616007462655999</v>
      </c>
      <c r="AF242" s="122">
        <v>2.8682955844026998</v>
      </c>
      <c r="AG242" s="122">
        <v>2.8713839965595001</v>
      </c>
      <c r="AH242" s="122">
        <v>3.1503952904256001</v>
      </c>
      <c r="AI242" s="122">
        <v>3.4000003185256</v>
      </c>
      <c r="AJ242" s="122">
        <v>3.0353428101556998</v>
      </c>
      <c r="AK242" s="122">
        <v>3.0004385044002002</v>
      </c>
      <c r="AL242" s="122">
        <v>0</v>
      </c>
    </row>
    <row r="243" spans="1:38" hidden="1" x14ac:dyDescent="0.25">
      <c r="A243" s="122" t="s">
        <v>2000</v>
      </c>
      <c r="B243" s="122">
        <v>1</v>
      </c>
      <c r="C243" s="122" t="s">
        <v>2172</v>
      </c>
      <c r="D243" s="122" t="s">
        <v>2155</v>
      </c>
      <c r="E243" s="122">
        <v>5</v>
      </c>
      <c r="F243" s="122">
        <v>1.9334256862660999</v>
      </c>
      <c r="G243" s="122">
        <v>1.9460248219173999</v>
      </c>
      <c r="H243" s="122">
        <v>1.6776246254949001</v>
      </c>
      <c r="I243" s="122">
        <v>1.7976102416359001</v>
      </c>
      <c r="J243" s="122">
        <v>1.7047104886565001</v>
      </c>
      <c r="K243" s="122">
        <v>1.7601987071106</v>
      </c>
      <c r="L243" s="122">
        <v>1.8894607930289</v>
      </c>
      <c r="M243" s="122">
        <v>1.8734195414152</v>
      </c>
      <c r="N243" s="122">
        <v>1.9439013839551</v>
      </c>
      <c r="O243" s="122">
        <v>2.0072945165867999</v>
      </c>
      <c r="P243" s="122">
        <v>2.0572182371538998</v>
      </c>
      <c r="Q243" s="122">
        <v>2.1425639123337001</v>
      </c>
      <c r="R243" s="122">
        <v>2.0477674454950998</v>
      </c>
      <c r="S243" s="122">
        <v>1.7528873122194</v>
      </c>
      <c r="T243" s="122">
        <v>1.7464706787538999</v>
      </c>
      <c r="U243" s="122">
        <v>1.8555013686310999</v>
      </c>
      <c r="V243" s="122">
        <v>1.8863855904353</v>
      </c>
      <c r="W243" s="122">
        <v>1.8935108811004999</v>
      </c>
      <c r="X243" s="122">
        <v>2.0152524982880999</v>
      </c>
      <c r="Y243" s="122">
        <v>2.0544515511149002</v>
      </c>
      <c r="Z243" s="122">
        <v>1.8925563527181</v>
      </c>
      <c r="AA243" s="122">
        <v>1.9968106927852001</v>
      </c>
      <c r="AB243" s="122">
        <v>1.7969857096059001</v>
      </c>
      <c r="AC243" s="122">
        <v>1.8477263413828</v>
      </c>
      <c r="AD243" s="122">
        <v>1.7782631084559</v>
      </c>
      <c r="AE243" s="122">
        <v>2.0502935580993999</v>
      </c>
      <c r="AF243" s="122">
        <v>2.1213762712422999</v>
      </c>
      <c r="AG243" s="122">
        <v>2.5183724490407</v>
      </c>
      <c r="AH243" s="122">
        <v>2.3070206924885999</v>
      </c>
      <c r="AI243" s="122">
        <v>2.5039702563379</v>
      </c>
      <c r="AJ243" s="122">
        <v>2.2978160315773999</v>
      </c>
      <c r="AK243" s="122">
        <v>2.3232222606901001</v>
      </c>
      <c r="AL243" s="122">
        <v>0</v>
      </c>
    </row>
    <row r="244" spans="1:38" hidden="1" x14ac:dyDescent="0.25">
      <c r="A244" s="122" t="s">
        <v>2000</v>
      </c>
      <c r="B244" s="122">
        <v>1</v>
      </c>
      <c r="C244" s="122" t="s">
        <v>2172</v>
      </c>
      <c r="D244" s="122" t="s">
        <v>2156</v>
      </c>
      <c r="E244" s="122">
        <v>5</v>
      </c>
      <c r="F244" s="122">
        <v>13.288497286189999</v>
      </c>
      <c r="G244" s="122">
        <v>13.4179195281886</v>
      </c>
      <c r="H244" s="122">
        <v>14.047861379562899</v>
      </c>
      <c r="I244" s="122">
        <v>13.0536222251926</v>
      </c>
      <c r="J244" s="122">
        <v>14.0055161871629</v>
      </c>
      <c r="K244" s="122">
        <v>13.8527929154664</v>
      </c>
      <c r="L244" s="122">
        <v>14.128263594985601</v>
      </c>
      <c r="M244" s="122">
        <v>13.399311915461301</v>
      </c>
      <c r="N244" s="122">
        <v>11.8040693195455</v>
      </c>
      <c r="O244" s="122">
        <v>11.858003288096</v>
      </c>
      <c r="P244" s="122">
        <v>12.7423357384257</v>
      </c>
      <c r="Q244" s="122">
        <v>12.670686215620201</v>
      </c>
      <c r="R244" s="122">
        <v>12.372965811129401</v>
      </c>
      <c r="S244" s="122">
        <v>13.1597871256341</v>
      </c>
      <c r="T244" s="122">
        <v>12.8329918143664</v>
      </c>
      <c r="U244" s="122">
        <v>12.695154864319701</v>
      </c>
      <c r="V244" s="122">
        <v>11.729103373746799</v>
      </c>
      <c r="W244" s="122">
        <v>12.3335751287375</v>
      </c>
      <c r="X244" s="122">
        <v>11.2958150261976</v>
      </c>
      <c r="Y244" s="122">
        <v>10.788700969539899</v>
      </c>
      <c r="Z244" s="122">
        <v>10.556227723404501</v>
      </c>
      <c r="AA244" s="122">
        <v>10.3653456505539</v>
      </c>
      <c r="AB244" s="122">
        <v>8.9560941492007995</v>
      </c>
      <c r="AC244" s="122">
        <v>10.4071268027463</v>
      </c>
      <c r="AD244" s="122">
        <v>11.1311619296328</v>
      </c>
      <c r="AE244" s="122">
        <v>11.586385122581399</v>
      </c>
      <c r="AF244" s="122">
        <v>10.5318072448047</v>
      </c>
      <c r="AG244" s="122">
        <v>10.7067837619422</v>
      </c>
      <c r="AH244" s="122">
        <v>11.7160099789465</v>
      </c>
      <c r="AI244" s="122">
        <v>11.635313488330601</v>
      </c>
      <c r="AJ244" s="122">
        <v>10.438638099509401</v>
      </c>
      <c r="AK244" s="122">
        <v>10.7747941965512</v>
      </c>
      <c r="AL244" s="122">
        <v>0</v>
      </c>
    </row>
    <row r="245" spans="1:38" hidden="1" x14ac:dyDescent="0.25">
      <c r="A245" s="122" t="s">
        <v>2000</v>
      </c>
      <c r="B245" s="122">
        <v>1</v>
      </c>
      <c r="C245" s="122" t="s">
        <v>2172</v>
      </c>
      <c r="D245" s="122" t="s">
        <v>2157</v>
      </c>
      <c r="E245" s="122">
        <v>5</v>
      </c>
      <c r="F245" s="122">
        <v>1.1168042082941001</v>
      </c>
      <c r="G245" s="122">
        <v>1.1759636361684001</v>
      </c>
      <c r="H245" s="122">
        <v>1.0741612809582</v>
      </c>
      <c r="I245" s="122">
        <v>1.1097774048624001</v>
      </c>
      <c r="J245" s="122">
        <v>1.3445121065417001</v>
      </c>
      <c r="K245" s="122">
        <v>1.2255901163917</v>
      </c>
      <c r="L245" s="122">
        <v>1.3939388586298</v>
      </c>
      <c r="M245" s="122">
        <v>1.3147506434376</v>
      </c>
      <c r="N245" s="122">
        <v>1.1150577197824001</v>
      </c>
      <c r="O245" s="122">
        <v>1.055564774679</v>
      </c>
      <c r="P245" s="122">
        <v>1.2000838143368</v>
      </c>
      <c r="Q245" s="122">
        <v>1.2457228901249</v>
      </c>
      <c r="R245" s="122">
        <v>1.1421865676059</v>
      </c>
      <c r="S245" s="122">
        <v>1.2712420862764999</v>
      </c>
      <c r="T245" s="122">
        <v>1.1978635488166001</v>
      </c>
      <c r="U245" s="122">
        <v>1.1175972177850999</v>
      </c>
      <c r="V245" s="122">
        <v>0.94827801404750001</v>
      </c>
      <c r="W245" s="122">
        <v>1.0361556038977</v>
      </c>
      <c r="X245" s="122">
        <v>0.9045674036261</v>
      </c>
      <c r="Y245" s="122">
        <v>1.0318660932432</v>
      </c>
      <c r="Z245" s="122">
        <v>0.91456169482060001</v>
      </c>
      <c r="AA245" s="122">
        <v>0.86679728826189995</v>
      </c>
      <c r="AB245" s="122">
        <v>0.76901706076819998</v>
      </c>
      <c r="AC245" s="122">
        <v>0.89232258185390001</v>
      </c>
      <c r="AD245" s="122">
        <v>1.1056684036116</v>
      </c>
      <c r="AE245" s="122">
        <v>0.98639404638820005</v>
      </c>
      <c r="AF245" s="122">
        <v>0.83628665200749996</v>
      </c>
      <c r="AG245" s="122">
        <v>0.839796789456</v>
      </c>
      <c r="AH245" s="122">
        <v>0.93676969185680004</v>
      </c>
      <c r="AI245" s="122">
        <v>0.90996664032209995</v>
      </c>
      <c r="AJ245" s="122">
        <v>0.78049789035560002</v>
      </c>
      <c r="AK245" s="122">
        <v>0.85316612470630004</v>
      </c>
      <c r="AL245" s="122">
        <v>0</v>
      </c>
    </row>
    <row r="246" spans="1:38" hidden="1" x14ac:dyDescent="0.25">
      <c r="A246" s="122" t="s">
        <v>2000</v>
      </c>
      <c r="B246" s="122">
        <v>1</v>
      </c>
      <c r="C246" s="122" t="s">
        <v>2172</v>
      </c>
      <c r="D246" s="122" t="s">
        <v>2158</v>
      </c>
      <c r="E246" s="122">
        <v>5</v>
      </c>
      <c r="F246" s="122">
        <v>1.4617040323117001</v>
      </c>
      <c r="G246" s="122">
        <v>1.454287486878</v>
      </c>
      <c r="H246" s="122">
        <v>1.5680615191564</v>
      </c>
      <c r="I246" s="122">
        <v>1.7358748554461001</v>
      </c>
      <c r="J246" s="122">
        <v>1.6431708647639001</v>
      </c>
      <c r="K246" s="122">
        <v>1.6896565638920999</v>
      </c>
      <c r="L246" s="122">
        <v>1.7533853280008</v>
      </c>
      <c r="M246" s="122">
        <v>1.690782529012</v>
      </c>
      <c r="N246" s="122">
        <v>1.9124577028998999</v>
      </c>
      <c r="O246" s="122">
        <v>2.2473495843757001</v>
      </c>
      <c r="P246" s="122">
        <v>1.7738794239564</v>
      </c>
      <c r="Q246" s="122">
        <v>1.6812346382098</v>
      </c>
      <c r="R246" s="122">
        <v>1.6307262007234</v>
      </c>
      <c r="S246" s="122">
        <v>1.6722008436385001</v>
      </c>
      <c r="T246" s="122">
        <v>1.6980821628742999</v>
      </c>
      <c r="U246" s="122">
        <v>1.7071039526289</v>
      </c>
      <c r="V246" s="122">
        <v>1.8451544926843999</v>
      </c>
      <c r="W246" s="122">
        <v>1.6456879295533</v>
      </c>
      <c r="X246" s="122">
        <v>1.7303555857132</v>
      </c>
      <c r="Y246" s="122">
        <v>1.5872462109304999</v>
      </c>
      <c r="Z246" s="122">
        <v>1.7727048666355001</v>
      </c>
      <c r="AA246" s="122">
        <v>1.6170230128628</v>
      </c>
      <c r="AB246" s="122">
        <v>1.5544700148916</v>
      </c>
      <c r="AC246" s="122">
        <v>1.6685905093491999</v>
      </c>
      <c r="AD246" s="122">
        <v>1.7939523811636999</v>
      </c>
      <c r="AE246" s="122">
        <v>2.1980291508730998</v>
      </c>
      <c r="AF246" s="122">
        <v>2.1626613223042002</v>
      </c>
      <c r="AG246" s="122">
        <v>2.1461073702468001</v>
      </c>
      <c r="AH246" s="122">
        <v>2.1381271656109999</v>
      </c>
      <c r="AI246" s="122">
        <v>2.1915538562050001</v>
      </c>
      <c r="AJ246" s="122">
        <v>2.0685556503117999</v>
      </c>
      <c r="AK246" s="122">
        <v>2.1348571514026</v>
      </c>
      <c r="AL246" s="122">
        <v>0</v>
      </c>
    </row>
    <row r="247" spans="1:38" hidden="1" x14ac:dyDescent="0.25">
      <c r="A247" s="122" t="s">
        <v>2000</v>
      </c>
      <c r="B247" s="122">
        <v>1</v>
      </c>
      <c r="C247" s="122" t="s">
        <v>2172</v>
      </c>
      <c r="D247" s="122" t="s">
        <v>2159</v>
      </c>
      <c r="E247" s="122">
        <v>5</v>
      </c>
      <c r="F247" s="122">
        <v>0.69970191726459996</v>
      </c>
      <c r="G247" s="122">
        <v>0.70519288218050002</v>
      </c>
      <c r="H247" s="122">
        <v>0.68307119784710002</v>
      </c>
      <c r="I247" s="122">
        <v>0.74171304559530005</v>
      </c>
      <c r="J247" s="122">
        <v>0.73551036952089999</v>
      </c>
      <c r="K247" s="122">
        <v>0.77139403532899997</v>
      </c>
      <c r="L247" s="122">
        <v>0.81460129166689998</v>
      </c>
      <c r="M247" s="122">
        <v>0.75744815940840005</v>
      </c>
      <c r="N247" s="122">
        <v>0.66026436122309995</v>
      </c>
      <c r="O247" s="122">
        <v>0.65754223753279994</v>
      </c>
      <c r="P247" s="122">
        <v>0.73106574091169996</v>
      </c>
      <c r="Q247" s="122">
        <v>0.7140827254737</v>
      </c>
      <c r="R247" s="122">
        <v>0.70477579371809995</v>
      </c>
      <c r="S247" s="122">
        <v>0.70551425155409997</v>
      </c>
      <c r="T247" s="122">
        <v>0.67078923135080004</v>
      </c>
      <c r="U247" s="122">
        <v>0.66031941311980002</v>
      </c>
      <c r="V247" s="122">
        <v>0.63595648874770005</v>
      </c>
      <c r="W247" s="122">
        <v>0.73007200531009997</v>
      </c>
      <c r="X247" s="122">
        <v>0.78636358226610004</v>
      </c>
      <c r="Y247" s="122">
        <v>0.81765480391610001</v>
      </c>
      <c r="Z247" s="122">
        <v>0.78463846259710002</v>
      </c>
      <c r="AA247" s="122">
        <v>0.75834864319630002</v>
      </c>
      <c r="AB247" s="122">
        <v>0.63523686222039999</v>
      </c>
      <c r="AC247" s="122">
        <v>0.79231253168430005</v>
      </c>
      <c r="AD247" s="122">
        <v>0.81763705536109998</v>
      </c>
      <c r="AE247" s="122">
        <v>0.73361803987980001</v>
      </c>
      <c r="AF247" s="122">
        <v>0.73132381768690002</v>
      </c>
      <c r="AG247" s="122">
        <v>0.7588340002724</v>
      </c>
      <c r="AH247" s="122">
        <v>0.84829197850649996</v>
      </c>
      <c r="AI247" s="122">
        <v>0.91996861602729996</v>
      </c>
      <c r="AJ247" s="122">
        <v>0.85351235504650003</v>
      </c>
      <c r="AK247" s="122">
        <v>0.78029469478390001</v>
      </c>
      <c r="AL247" s="122">
        <v>0</v>
      </c>
    </row>
    <row r="248" spans="1:38" hidden="1" x14ac:dyDescent="0.25">
      <c r="A248" s="122" t="s">
        <v>2000</v>
      </c>
      <c r="B248" s="122">
        <v>1</v>
      </c>
      <c r="C248" s="122" t="s">
        <v>2172</v>
      </c>
      <c r="D248" s="122" t="s">
        <v>2160</v>
      </c>
      <c r="E248" s="122">
        <v>5</v>
      </c>
      <c r="F248" s="122">
        <v>3.5075694181422001</v>
      </c>
      <c r="G248" s="122">
        <v>3.5564898508619001</v>
      </c>
      <c r="H248" s="122">
        <v>3.6194909384151002</v>
      </c>
      <c r="I248" s="122">
        <v>3.6472808410770998</v>
      </c>
      <c r="J248" s="122">
        <v>3.5106749566922</v>
      </c>
      <c r="K248" s="122">
        <v>3.5848204766817999</v>
      </c>
      <c r="L248" s="122">
        <v>4.0309348528236004</v>
      </c>
      <c r="M248" s="122">
        <v>3.8461227824886</v>
      </c>
      <c r="N248" s="122">
        <v>3.4896509969517</v>
      </c>
      <c r="O248" s="122">
        <v>3.6445088763714</v>
      </c>
      <c r="P248" s="122">
        <v>3.8813947016773001</v>
      </c>
      <c r="Q248" s="122">
        <v>3.8297501752712999</v>
      </c>
      <c r="R248" s="122">
        <v>3.7070307564532001</v>
      </c>
      <c r="S248" s="122">
        <v>4.0318020088143003</v>
      </c>
      <c r="T248" s="122">
        <v>3.7692753723519998</v>
      </c>
      <c r="U248" s="122">
        <v>3.5319331545006998</v>
      </c>
      <c r="V248" s="122">
        <v>3.4277733014925</v>
      </c>
      <c r="W248" s="122">
        <v>3.5253781398797002</v>
      </c>
      <c r="X248" s="122">
        <v>3.6582441139583999</v>
      </c>
      <c r="Y248" s="122">
        <v>3.6936128529487999</v>
      </c>
      <c r="Z248" s="122">
        <v>3.9140248150075001</v>
      </c>
      <c r="AA248" s="122">
        <v>3.6228530306456999</v>
      </c>
      <c r="AB248" s="122">
        <v>3.0935334072541001</v>
      </c>
      <c r="AC248" s="122">
        <v>3.4866729376259</v>
      </c>
      <c r="AD248" s="122">
        <v>3.7466116999449</v>
      </c>
      <c r="AE248" s="122">
        <v>3.9257558833436001</v>
      </c>
      <c r="AF248" s="122">
        <v>3.6715657537512998</v>
      </c>
      <c r="AG248" s="122">
        <v>3.6709536924220001</v>
      </c>
      <c r="AH248" s="122">
        <v>4.1043391023286997</v>
      </c>
      <c r="AI248" s="122">
        <v>4.1026175502177002</v>
      </c>
      <c r="AJ248" s="122">
        <v>3.7829409629117001</v>
      </c>
      <c r="AK248" s="122">
        <v>4.0697591411426002</v>
      </c>
      <c r="AL248" s="122">
        <v>0</v>
      </c>
    </row>
    <row r="249" spans="1:38" hidden="1" x14ac:dyDescent="0.25">
      <c r="A249" s="122" t="s">
        <v>2000</v>
      </c>
      <c r="B249" s="122">
        <v>1</v>
      </c>
      <c r="C249" s="122" t="s">
        <v>2172</v>
      </c>
      <c r="D249" s="122" t="s">
        <v>2161</v>
      </c>
      <c r="E249" s="122">
        <v>5</v>
      </c>
      <c r="F249" s="122">
        <v>12.148376515855499</v>
      </c>
      <c r="G249" s="122">
        <v>12.534634887960101</v>
      </c>
      <c r="H249" s="122">
        <v>12.262883544801401</v>
      </c>
      <c r="I249" s="122">
        <v>10.7202026928883</v>
      </c>
      <c r="J249" s="122">
        <v>11.1753439117073</v>
      </c>
      <c r="K249" s="122">
        <v>12.9624123624665</v>
      </c>
      <c r="L249" s="122">
        <v>11.1307163089692</v>
      </c>
      <c r="M249" s="122">
        <v>13.0896860392505</v>
      </c>
      <c r="N249" s="122">
        <v>11.049649117142501</v>
      </c>
      <c r="O249" s="122">
        <v>11.207559642950301</v>
      </c>
      <c r="P249" s="122">
        <v>13.4412429856933</v>
      </c>
      <c r="Q249" s="122">
        <v>11.777739846452301</v>
      </c>
      <c r="R249" s="122">
        <v>14.275865723636199</v>
      </c>
      <c r="S249" s="122">
        <v>14.1748672692301</v>
      </c>
      <c r="T249" s="122">
        <v>11.914064106635401</v>
      </c>
      <c r="U249" s="122">
        <v>10.6043724376998</v>
      </c>
      <c r="V249" s="122">
        <v>9.8054093895768002</v>
      </c>
      <c r="W249" s="122">
        <v>10.3428103441224</v>
      </c>
      <c r="X249" s="122">
        <v>10.914450397433001</v>
      </c>
      <c r="Y249" s="122">
        <v>11.2473991627324</v>
      </c>
      <c r="Z249" s="122">
        <v>12.270129220064399</v>
      </c>
      <c r="AA249" s="122">
        <v>12.729773049182</v>
      </c>
      <c r="AB249" s="122">
        <v>11.0630847831889</v>
      </c>
      <c r="AC249" s="122">
        <v>11.5454102010436</v>
      </c>
      <c r="AD249" s="122">
        <v>12.066540396106699</v>
      </c>
      <c r="AE249" s="122">
        <v>13.5793999669597</v>
      </c>
      <c r="AF249" s="122">
        <v>12.5324188095562</v>
      </c>
      <c r="AG249" s="122">
        <v>12.201752375704</v>
      </c>
      <c r="AH249" s="122">
        <v>14.3456465216398</v>
      </c>
      <c r="AI249" s="122">
        <v>13.890088419563501</v>
      </c>
      <c r="AJ249" s="122">
        <v>12.707952820632499</v>
      </c>
      <c r="AK249" s="122">
        <v>13.415474736091101</v>
      </c>
      <c r="AL249" s="122">
        <v>0</v>
      </c>
    </row>
    <row r="250" spans="1:38" hidden="1" x14ac:dyDescent="0.25">
      <c r="A250" s="122" t="s">
        <v>2000</v>
      </c>
      <c r="B250" s="122">
        <v>1</v>
      </c>
      <c r="C250" s="122" t="s">
        <v>2172</v>
      </c>
      <c r="D250" s="122" t="s">
        <v>2162</v>
      </c>
      <c r="E250" s="122">
        <v>5</v>
      </c>
      <c r="F250" s="122">
        <v>1.7053016466872</v>
      </c>
      <c r="G250" s="122">
        <v>1.9435211747012999</v>
      </c>
      <c r="H250" s="122">
        <v>1.6032260121952999</v>
      </c>
      <c r="I250" s="122">
        <v>1.7057255530796001</v>
      </c>
      <c r="J250" s="122">
        <v>1.9013177389542999</v>
      </c>
      <c r="K250" s="122">
        <v>1.8549235477882</v>
      </c>
      <c r="L250" s="122">
        <v>2.0149496061512</v>
      </c>
      <c r="M250" s="122">
        <v>2.1933342397260001</v>
      </c>
      <c r="N250" s="122">
        <v>2.1588641457179998</v>
      </c>
      <c r="O250" s="122">
        <v>2.1933777157438001</v>
      </c>
      <c r="P250" s="122">
        <v>2.1011227528776999</v>
      </c>
      <c r="Q250" s="122">
        <v>2.2771351087595999</v>
      </c>
      <c r="R250" s="122">
        <v>2.5869223922809002</v>
      </c>
      <c r="S250" s="122">
        <v>2.1690006320325002</v>
      </c>
      <c r="T250" s="122">
        <v>2.4561958979471998</v>
      </c>
      <c r="U250" s="122">
        <v>2.3135173112901</v>
      </c>
      <c r="V250" s="122">
        <v>2.2655277521077002</v>
      </c>
      <c r="W250" s="122">
        <v>2.2780304050549001</v>
      </c>
      <c r="X250" s="122">
        <v>2.4117846908609</v>
      </c>
      <c r="Y250" s="122">
        <v>2.3737599585456999</v>
      </c>
      <c r="Z250" s="122">
        <v>2.4323255605574001</v>
      </c>
      <c r="AA250" s="122">
        <v>2.6088056208860002</v>
      </c>
      <c r="AB250" s="122">
        <v>2.2994154306729002</v>
      </c>
      <c r="AC250" s="122">
        <v>2.6825442804144002</v>
      </c>
      <c r="AD250" s="122">
        <v>2.4901458758973001</v>
      </c>
      <c r="AE250" s="122">
        <v>2.4179952537223999</v>
      </c>
      <c r="AF250" s="122">
        <v>2.5935164664668</v>
      </c>
      <c r="AG250" s="122">
        <v>2.6624265513493999</v>
      </c>
      <c r="AH250" s="122">
        <v>2.7059661580898</v>
      </c>
      <c r="AI250" s="122">
        <v>3.0345691799597998</v>
      </c>
      <c r="AJ250" s="122">
        <v>2.8614561762984998</v>
      </c>
      <c r="AK250" s="122">
        <v>2.8959333703880001</v>
      </c>
      <c r="AL250" s="122">
        <v>0</v>
      </c>
    </row>
    <row r="251" spans="1:38" hidden="1" x14ac:dyDescent="0.25">
      <c r="A251" s="122" t="s">
        <v>2000</v>
      </c>
      <c r="B251" s="122">
        <v>1</v>
      </c>
      <c r="C251" s="122" t="s">
        <v>2172</v>
      </c>
      <c r="D251" s="122" t="s">
        <v>2163</v>
      </c>
      <c r="E251" s="122">
        <v>5</v>
      </c>
      <c r="F251" s="122">
        <v>4.5086593087256999</v>
      </c>
      <c r="G251" s="122">
        <v>4.3380384843107</v>
      </c>
      <c r="H251" s="122">
        <v>4.6468842486617996</v>
      </c>
      <c r="I251" s="122">
        <v>4.9701727081967997</v>
      </c>
      <c r="J251" s="122">
        <v>4.9955649697737998</v>
      </c>
      <c r="K251" s="122">
        <v>5.2523241395825</v>
      </c>
      <c r="L251" s="122">
        <v>6.0050706769906999</v>
      </c>
      <c r="M251" s="122">
        <v>5.5309252258937001</v>
      </c>
      <c r="N251" s="122">
        <v>5.2723323362901997</v>
      </c>
      <c r="O251" s="122">
        <v>5.2352476989605998</v>
      </c>
      <c r="P251" s="122">
        <v>5.7580809229429999</v>
      </c>
      <c r="Q251" s="122">
        <v>5.3415926978570001</v>
      </c>
      <c r="R251" s="122">
        <v>4.9553203708137001</v>
      </c>
      <c r="S251" s="122">
        <v>5.6978629586515002</v>
      </c>
      <c r="T251" s="122">
        <v>5.6124323475058997</v>
      </c>
      <c r="U251" s="122">
        <v>5.5853533729290001</v>
      </c>
      <c r="V251" s="122">
        <v>5.0521326886963998</v>
      </c>
      <c r="W251" s="122">
        <v>5.1537260434750003</v>
      </c>
      <c r="X251" s="122">
        <v>4.9103580979274</v>
      </c>
      <c r="Y251" s="122">
        <v>4.9243595536324998</v>
      </c>
      <c r="Z251" s="122">
        <v>5.0366843204149001</v>
      </c>
      <c r="AA251" s="122">
        <v>4.6863931107640999</v>
      </c>
      <c r="AB251" s="122">
        <v>4.4906545012952002</v>
      </c>
      <c r="AC251" s="122">
        <v>4.9334926465617004</v>
      </c>
      <c r="AD251" s="122">
        <v>5.3420401264860997</v>
      </c>
      <c r="AE251" s="122">
        <v>5.9970885519293997</v>
      </c>
      <c r="AF251" s="122">
        <v>5.7149358774629002</v>
      </c>
      <c r="AG251" s="122">
        <v>5.7797732305427996</v>
      </c>
      <c r="AH251" s="122">
        <v>5.9859715576895001</v>
      </c>
      <c r="AI251" s="122">
        <v>5.9230302148399003</v>
      </c>
      <c r="AJ251" s="122">
        <v>5.4919900846334002</v>
      </c>
      <c r="AK251" s="122">
        <v>5.6302944742819996</v>
      </c>
      <c r="AL251" s="122">
        <v>0</v>
      </c>
    </row>
    <row r="252" spans="1:38" hidden="1" x14ac:dyDescent="0.25">
      <c r="A252" s="122" t="s">
        <v>2000</v>
      </c>
      <c r="B252" s="122">
        <v>1</v>
      </c>
      <c r="C252" s="122" t="s">
        <v>2172</v>
      </c>
      <c r="D252" s="122" t="s">
        <v>2164</v>
      </c>
      <c r="E252" s="122">
        <v>5</v>
      </c>
      <c r="F252" s="122">
        <v>0.58507635752099996</v>
      </c>
      <c r="G252" s="122">
        <v>0.66151662580549997</v>
      </c>
      <c r="H252" s="122">
        <v>0.72201867009200005</v>
      </c>
      <c r="I252" s="122">
        <v>0.65474623861500003</v>
      </c>
      <c r="J252" s="122">
        <v>0.64119346330930005</v>
      </c>
      <c r="K252" s="122">
        <v>0.5608563839581</v>
      </c>
      <c r="L252" s="122">
        <v>0.63241322543349998</v>
      </c>
      <c r="M252" s="122">
        <v>0.67132259521640003</v>
      </c>
      <c r="N252" s="122">
        <v>0.7078096444759</v>
      </c>
      <c r="O252" s="122">
        <v>0.64647155075609997</v>
      </c>
      <c r="P252" s="122">
        <v>0.70954457260790005</v>
      </c>
      <c r="Q252" s="122">
        <v>0.76404417702089999</v>
      </c>
      <c r="R252" s="122">
        <v>0.69483286649429998</v>
      </c>
      <c r="S252" s="122">
        <v>0.7441713164639</v>
      </c>
      <c r="T252" s="122">
        <v>0.81221590591799997</v>
      </c>
      <c r="U252" s="122">
        <v>0.68696858881909995</v>
      </c>
      <c r="V252" s="122">
        <v>0.66998625951269997</v>
      </c>
      <c r="W252" s="122">
        <v>0.66673827287590004</v>
      </c>
      <c r="X252" s="122">
        <v>0.58104882194499996</v>
      </c>
      <c r="Y252" s="122">
        <v>0.65638463805369995</v>
      </c>
      <c r="Z252" s="122">
        <v>0.61952203408039996</v>
      </c>
      <c r="AA252" s="122">
        <v>0.64215775511189999</v>
      </c>
      <c r="AB252" s="122">
        <v>0.58188917423669995</v>
      </c>
      <c r="AC252" s="122">
        <v>0.74036396882300004</v>
      </c>
      <c r="AD252" s="122">
        <v>0.77737942465160004</v>
      </c>
      <c r="AE252" s="122">
        <v>0.96370706912799997</v>
      </c>
      <c r="AF252" s="122">
        <v>0.82001922520970005</v>
      </c>
      <c r="AG252" s="122">
        <v>0.71785450285520003</v>
      </c>
      <c r="AH252" s="122">
        <v>0.86485671354360005</v>
      </c>
      <c r="AI252" s="122">
        <v>0.84887049263350001</v>
      </c>
      <c r="AJ252" s="122">
        <v>0.83861116731060004</v>
      </c>
      <c r="AK252" s="122">
        <v>0.82782550186199999</v>
      </c>
      <c r="AL252" s="122">
        <v>0</v>
      </c>
    </row>
    <row r="253" spans="1:38" hidden="1" x14ac:dyDescent="0.25">
      <c r="A253" s="122" t="s">
        <v>2000</v>
      </c>
      <c r="B253" s="122">
        <v>1</v>
      </c>
      <c r="C253" s="122" t="s">
        <v>2172</v>
      </c>
      <c r="D253" s="122" t="s">
        <v>2165</v>
      </c>
      <c r="E253" s="122">
        <v>5</v>
      </c>
      <c r="F253" s="122">
        <v>3.2313744897393999</v>
      </c>
      <c r="G253" s="122">
        <v>3.3658436804860998</v>
      </c>
      <c r="H253" s="122">
        <v>2.7667449253876</v>
      </c>
      <c r="I253" s="122">
        <v>3.1120763876516002</v>
      </c>
      <c r="J253" s="122">
        <v>3.0786934629168998</v>
      </c>
      <c r="K253" s="122">
        <v>3.1522649773353999</v>
      </c>
      <c r="L253" s="122">
        <v>3.2775896053514999</v>
      </c>
      <c r="M253" s="122">
        <v>3.2619561829399002</v>
      </c>
      <c r="N253" s="122">
        <v>3.0739713893359002</v>
      </c>
      <c r="O253" s="122">
        <v>3.4767019799427001</v>
      </c>
      <c r="P253" s="122">
        <v>3.4953312194318</v>
      </c>
      <c r="Q253" s="122">
        <v>3.8927515988100998</v>
      </c>
      <c r="R253" s="122">
        <v>3.3283405012985998</v>
      </c>
      <c r="S253" s="122">
        <v>3.2668199474650002</v>
      </c>
      <c r="T253" s="122">
        <v>3.1494886303157998</v>
      </c>
      <c r="U253" s="122">
        <v>3.3395893764776998</v>
      </c>
      <c r="V253" s="122">
        <v>3.4803739903588999</v>
      </c>
      <c r="W253" s="122">
        <v>3.5311947604812999</v>
      </c>
      <c r="X253" s="122">
        <v>3.9138493980029998</v>
      </c>
      <c r="Y253" s="122">
        <v>3.7591019923395002</v>
      </c>
      <c r="Z253" s="122">
        <v>3.7055641320392998</v>
      </c>
      <c r="AA253" s="122">
        <v>3.8234651188180999</v>
      </c>
      <c r="AB253" s="122">
        <v>3.7149028202565</v>
      </c>
      <c r="AC253" s="122">
        <v>3.8761796705277001</v>
      </c>
      <c r="AD253" s="122">
        <v>3.8214680326855999</v>
      </c>
      <c r="AE253" s="122">
        <v>4.1791169847080996</v>
      </c>
      <c r="AF253" s="122">
        <v>4.3268857394491</v>
      </c>
      <c r="AG253" s="122">
        <v>4.5598132940090998</v>
      </c>
      <c r="AH253" s="122">
        <v>4.5217585202301001</v>
      </c>
      <c r="AI253" s="122">
        <v>4.5889304511724003</v>
      </c>
      <c r="AJ253" s="122">
        <v>4.4695997204392999</v>
      </c>
      <c r="AK253" s="122">
        <v>4.4405933292487996</v>
      </c>
      <c r="AL253" s="122">
        <v>0</v>
      </c>
    </row>
    <row r="254" spans="1:38" hidden="1" x14ac:dyDescent="0.25">
      <c r="A254" s="122" t="s">
        <v>2000</v>
      </c>
      <c r="B254" s="122">
        <v>1</v>
      </c>
      <c r="C254" s="122" t="s">
        <v>2172</v>
      </c>
      <c r="D254" s="122" t="s">
        <v>2166</v>
      </c>
      <c r="E254" s="122">
        <v>5</v>
      </c>
      <c r="F254" s="122">
        <v>4.8623909479577998</v>
      </c>
      <c r="G254" s="122">
        <v>5.1267216035127001</v>
      </c>
      <c r="H254" s="122">
        <v>4.8409232787873</v>
      </c>
      <c r="I254" s="122">
        <v>5.1132131316829001</v>
      </c>
      <c r="J254" s="122">
        <v>5.0872459628128004</v>
      </c>
      <c r="K254" s="122">
        <v>5.4642498440815999</v>
      </c>
      <c r="L254" s="122">
        <v>5.9936026246215999</v>
      </c>
      <c r="M254" s="122">
        <v>5.8854011333659004</v>
      </c>
      <c r="N254" s="122">
        <v>5.4904686726877996</v>
      </c>
      <c r="O254" s="122">
        <v>5.6045879996277002</v>
      </c>
      <c r="P254" s="122">
        <v>5.6146253842171996</v>
      </c>
      <c r="Q254" s="122">
        <v>5.4204313656194003</v>
      </c>
      <c r="R254" s="122">
        <v>5.7834521829807999</v>
      </c>
      <c r="S254" s="122">
        <v>6.0829179044087001</v>
      </c>
      <c r="T254" s="122">
        <v>5.6863862746951996</v>
      </c>
      <c r="U254" s="122">
        <v>6.1929499089961997</v>
      </c>
      <c r="V254" s="122">
        <v>5.3202075500617996</v>
      </c>
      <c r="W254" s="122">
        <v>5.5425872529728997</v>
      </c>
      <c r="X254" s="122">
        <v>6.4286761853877996</v>
      </c>
      <c r="Y254" s="122">
        <v>5.8358329529733997</v>
      </c>
      <c r="Z254" s="122">
        <v>5.2333786978788996</v>
      </c>
      <c r="AA254" s="122">
        <v>5.5337226325830997</v>
      </c>
      <c r="AB254" s="122">
        <v>4.7351453788787996</v>
      </c>
      <c r="AC254" s="122">
        <v>5.9915595253280003</v>
      </c>
      <c r="AD254" s="122">
        <v>6.4701650305721996</v>
      </c>
      <c r="AE254" s="122">
        <v>6.0398897166943</v>
      </c>
      <c r="AF254" s="122">
        <v>5.8703345331971999</v>
      </c>
      <c r="AG254" s="122">
        <v>5.9908869238011002</v>
      </c>
      <c r="AH254" s="122">
        <v>6.4978431924792002</v>
      </c>
      <c r="AI254" s="122">
        <v>6.6288921764318003</v>
      </c>
      <c r="AJ254" s="122">
        <v>6.0203682287062001</v>
      </c>
      <c r="AK254" s="122">
        <v>6.4999659699647996</v>
      </c>
      <c r="AL254" s="122">
        <v>0</v>
      </c>
    </row>
    <row r="255" spans="1:38" hidden="1" x14ac:dyDescent="0.25">
      <c r="A255" s="122" t="s">
        <v>2000</v>
      </c>
      <c r="B255" s="122">
        <v>1</v>
      </c>
      <c r="C255" s="122" t="s">
        <v>2172</v>
      </c>
      <c r="D255" s="122" t="s">
        <v>2167</v>
      </c>
      <c r="E255" s="122">
        <v>5</v>
      </c>
      <c r="F255" s="122">
        <v>2.0286101870188</v>
      </c>
      <c r="G255" s="122">
        <v>1.9090616683176</v>
      </c>
      <c r="H255" s="122">
        <v>1.87875014797</v>
      </c>
      <c r="I255" s="122">
        <v>1.8214461319926001</v>
      </c>
      <c r="J255" s="122">
        <v>1.8181325487279001</v>
      </c>
      <c r="K255" s="122">
        <v>1.7786891511163001</v>
      </c>
      <c r="L255" s="122">
        <v>1.9617324336744999</v>
      </c>
      <c r="M255" s="122">
        <v>1.8783463265083</v>
      </c>
      <c r="N255" s="122">
        <v>1.940885280089</v>
      </c>
      <c r="O255" s="122">
        <v>2.0823660044587999</v>
      </c>
      <c r="P255" s="122">
        <v>2.2105290638177002</v>
      </c>
      <c r="Q255" s="122">
        <v>1.9353474567361</v>
      </c>
      <c r="R255" s="122">
        <v>1.663039141644</v>
      </c>
      <c r="S255" s="122">
        <v>1.7949361928917</v>
      </c>
      <c r="T255" s="122">
        <v>1.7328178288428999</v>
      </c>
      <c r="U255" s="122">
        <v>1.7637090559255999</v>
      </c>
      <c r="V255" s="122">
        <v>1.6071186765934999</v>
      </c>
      <c r="W255" s="122">
        <v>1.5754733015419999</v>
      </c>
      <c r="X255" s="122">
        <v>1.5788960752068</v>
      </c>
      <c r="Y255" s="122">
        <v>1.5538311589491001</v>
      </c>
      <c r="Z255" s="122">
        <v>1.5936491844819001</v>
      </c>
      <c r="AA255" s="122">
        <v>1.6347197323194</v>
      </c>
      <c r="AB255" s="122">
        <v>1.5093983680612</v>
      </c>
      <c r="AC255" s="122">
        <v>1.6303252354018001</v>
      </c>
      <c r="AD255" s="122">
        <v>1.6232405620759001</v>
      </c>
      <c r="AE255" s="122">
        <v>1.7150717380223</v>
      </c>
      <c r="AF255" s="122">
        <v>1.6550946789687</v>
      </c>
      <c r="AG255" s="122">
        <v>1.5934585123781</v>
      </c>
      <c r="AH255" s="122">
        <v>1.7555877918977001</v>
      </c>
      <c r="AI255" s="122">
        <v>1.7411216457826</v>
      </c>
      <c r="AJ255" s="122">
        <v>1.5436138227858001</v>
      </c>
      <c r="AK255" s="122">
        <v>1.5782813165780001</v>
      </c>
      <c r="AL255" s="122">
        <v>0</v>
      </c>
    </row>
    <row r="256" spans="1:38" hidden="1" x14ac:dyDescent="0.25">
      <c r="A256" s="122" t="s">
        <v>2000</v>
      </c>
      <c r="B256" s="122">
        <v>1</v>
      </c>
      <c r="C256" s="122" t="s">
        <v>2172</v>
      </c>
      <c r="D256" s="122" t="s">
        <v>2168</v>
      </c>
      <c r="E256" s="122">
        <v>5</v>
      </c>
      <c r="F256" s="122">
        <v>0.86715036436750004</v>
      </c>
      <c r="G256" s="122">
        <v>0.96508161712160001</v>
      </c>
      <c r="H256" s="122">
        <v>0.75650965445679996</v>
      </c>
      <c r="I256" s="122">
        <v>0.96646523946719998</v>
      </c>
      <c r="J256" s="122">
        <v>0.99955514965079995</v>
      </c>
      <c r="K256" s="122">
        <v>0.93431995669599999</v>
      </c>
      <c r="L256" s="122">
        <v>1.3020517867292001</v>
      </c>
      <c r="M256" s="122">
        <v>0.92473202210119998</v>
      </c>
      <c r="N256" s="122">
        <v>0.91089178675860005</v>
      </c>
      <c r="O256" s="122">
        <v>0.88341051758660005</v>
      </c>
      <c r="P256" s="122">
        <v>0.99268211708059995</v>
      </c>
      <c r="Q256" s="122">
        <v>1.0150854231158</v>
      </c>
      <c r="R256" s="122">
        <v>0.95548579248069998</v>
      </c>
      <c r="S256" s="122">
        <v>0.91293216776910002</v>
      </c>
      <c r="T256" s="122">
        <v>0.95320176916400001</v>
      </c>
      <c r="U256" s="122">
        <v>0.95656547087919996</v>
      </c>
      <c r="V256" s="122">
        <v>1.0192672942234</v>
      </c>
      <c r="W256" s="122">
        <v>1.1428799982455</v>
      </c>
      <c r="X256" s="122">
        <v>1.1180911494021</v>
      </c>
      <c r="Y256" s="122">
        <v>1.0697464047802001</v>
      </c>
      <c r="Z256" s="122">
        <v>1.0774997602684</v>
      </c>
      <c r="AA256" s="122">
        <v>1.3464331080234999</v>
      </c>
      <c r="AB256" s="122">
        <v>1.1160688701129999</v>
      </c>
      <c r="AC256" s="122">
        <v>1.2602504565906001</v>
      </c>
      <c r="AD256" s="122">
        <v>1.0871532106162001</v>
      </c>
      <c r="AE256" s="122">
        <v>1.1312281839439999</v>
      </c>
      <c r="AF256" s="122">
        <v>1.0981094064171</v>
      </c>
      <c r="AG256" s="122">
        <v>1.000439347046</v>
      </c>
      <c r="AH256" s="122">
        <v>0.94064155015850004</v>
      </c>
      <c r="AI256" s="122">
        <v>0.96815707468169998</v>
      </c>
      <c r="AJ256" s="122">
        <v>0.9049060020752</v>
      </c>
      <c r="AK256" s="122">
        <v>0.86593335794290005</v>
      </c>
      <c r="AL256" s="122">
        <v>0</v>
      </c>
    </row>
    <row r="257" spans="1:38" hidden="1" x14ac:dyDescent="0.25">
      <c r="A257" s="122" t="s">
        <v>2173</v>
      </c>
      <c r="B257" s="122">
        <v>1</v>
      </c>
      <c r="C257" s="122" t="s">
        <v>2174</v>
      </c>
      <c r="D257" s="122" t="s">
        <v>2175</v>
      </c>
      <c r="E257" s="122">
        <v>6</v>
      </c>
      <c r="F257" s="122">
        <v>0.58551996439620002</v>
      </c>
      <c r="G257" s="122">
        <v>0.58557344504919995</v>
      </c>
      <c r="H257" s="122">
        <v>0.60303918434000003</v>
      </c>
      <c r="I257" s="122">
        <v>0.5860914425996</v>
      </c>
      <c r="J257" s="122">
        <v>0.57004599579339998</v>
      </c>
      <c r="K257" s="122">
        <v>0.55416480034339999</v>
      </c>
      <c r="L257" s="122">
        <v>0.5570994573993</v>
      </c>
      <c r="M257" s="122">
        <v>0.57125348862809999</v>
      </c>
      <c r="N257" s="122">
        <v>0.57126891354099996</v>
      </c>
      <c r="O257" s="122">
        <v>0.57113439092329998</v>
      </c>
      <c r="P257" s="122">
        <v>0.56326702386799998</v>
      </c>
      <c r="Q257" s="122">
        <v>0.56229218843880002</v>
      </c>
      <c r="R257" s="122">
        <v>0.57195830477450005</v>
      </c>
      <c r="S257" s="122">
        <v>0.572919033307</v>
      </c>
      <c r="T257" s="122">
        <v>0.57275658970739995</v>
      </c>
      <c r="U257" s="122">
        <v>0.60373161903810002</v>
      </c>
      <c r="V257" s="122">
        <v>0.61390423618620005</v>
      </c>
      <c r="W257" s="122">
        <v>0.61195904656389999</v>
      </c>
      <c r="X257" s="122">
        <v>0.61218131123529995</v>
      </c>
      <c r="Y257" s="122">
        <v>0.6102207310983</v>
      </c>
      <c r="Z257" s="122">
        <v>0.60988505515119995</v>
      </c>
      <c r="AA257" s="122">
        <v>0.35973391338119998</v>
      </c>
      <c r="AB257" s="122">
        <v>0.36064736792570001</v>
      </c>
      <c r="AC257" s="122">
        <v>0.3596407206551</v>
      </c>
      <c r="AD257" s="122">
        <v>0.35959009894630001</v>
      </c>
      <c r="AE257" s="122">
        <v>0.35943771723110002</v>
      </c>
      <c r="AF257" s="122">
        <v>0.36032077978490001</v>
      </c>
      <c r="AG257" s="122">
        <v>0.35924472429460003</v>
      </c>
      <c r="AH257" s="122">
        <v>0.3594477846602</v>
      </c>
      <c r="AI257" s="122">
        <v>0.35942643132079999</v>
      </c>
      <c r="AJ257" s="122">
        <v>0.3423248579539</v>
      </c>
      <c r="AK257" s="122">
        <v>0.39527534122430003</v>
      </c>
      <c r="AL257" s="122">
        <v>0</v>
      </c>
    </row>
    <row r="258" spans="1:38" hidden="1" x14ac:dyDescent="0.25">
      <c r="A258" s="122" t="s">
        <v>2173</v>
      </c>
      <c r="B258" s="122">
        <v>1</v>
      </c>
      <c r="C258" s="122" t="s">
        <v>2174</v>
      </c>
      <c r="D258" s="122" t="s">
        <v>2176</v>
      </c>
      <c r="E258" s="122">
        <v>6</v>
      </c>
      <c r="F258" s="122">
        <v>1.8721469408322</v>
      </c>
      <c r="G258" s="122">
        <v>2.0899667513522999</v>
      </c>
      <c r="H258" s="122">
        <v>2.5137202255347</v>
      </c>
      <c r="I258" s="122">
        <v>3.3589421237102002</v>
      </c>
      <c r="J258" s="122">
        <v>4.9058421673449999</v>
      </c>
      <c r="K258" s="122">
        <v>3.6440408922385998</v>
      </c>
      <c r="L258" s="122">
        <v>3.2511503616024999</v>
      </c>
      <c r="M258" s="122">
        <v>3.6875480544053998</v>
      </c>
      <c r="N258" s="122">
        <v>3.0644309113939001</v>
      </c>
      <c r="O258" s="122">
        <v>3.4177485699666001</v>
      </c>
      <c r="P258" s="122">
        <v>3.4143904033432002</v>
      </c>
      <c r="Q258" s="122">
        <v>4.8460938291</v>
      </c>
      <c r="R258" s="122">
        <v>3.3536935197795001</v>
      </c>
      <c r="S258" s="122">
        <v>2.7662832397991002</v>
      </c>
      <c r="T258" s="122">
        <v>3.1488868443052001</v>
      </c>
      <c r="U258" s="122">
        <v>3.7857888490559</v>
      </c>
      <c r="V258" s="122">
        <v>4.0878169040909</v>
      </c>
      <c r="W258" s="122">
        <v>2.9617433272159999</v>
      </c>
      <c r="X258" s="122">
        <v>1.8572917104796001</v>
      </c>
      <c r="Y258" s="122">
        <v>2.9540069376305</v>
      </c>
      <c r="Z258" s="122">
        <v>2.6216612360796998</v>
      </c>
      <c r="AA258" s="122">
        <v>2.3068227022759999</v>
      </c>
      <c r="AB258" s="122">
        <v>2.1866022150230999</v>
      </c>
      <c r="AC258" s="122">
        <v>1.8310552052468001</v>
      </c>
      <c r="AD258" s="122">
        <v>1.8127211982767</v>
      </c>
      <c r="AE258" s="122">
        <v>1.8423377192843999</v>
      </c>
      <c r="AF258" s="122">
        <v>1.6271742965197</v>
      </c>
      <c r="AG258" s="122">
        <v>1.8403857138986</v>
      </c>
      <c r="AH258" s="122">
        <v>1.8407363658108999</v>
      </c>
      <c r="AI258" s="122">
        <v>1.8406683615454</v>
      </c>
      <c r="AJ258" s="122">
        <v>1.7533216906279001</v>
      </c>
      <c r="AK258" s="122">
        <v>1.8423480810774999</v>
      </c>
      <c r="AL258" s="122">
        <v>0</v>
      </c>
    </row>
    <row r="259" spans="1:38" hidden="1" x14ac:dyDescent="0.25">
      <c r="A259" s="122" t="s">
        <v>2173</v>
      </c>
      <c r="B259" s="122">
        <v>1</v>
      </c>
      <c r="C259" s="122" t="s">
        <v>2174</v>
      </c>
      <c r="D259" s="122" t="s">
        <v>2177</v>
      </c>
      <c r="E259" s="122">
        <v>6</v>
      </c>
      <c r="F259" s="122">
        <v>1.2999114546395001</v>
      </c>
      <c r="G259" s="122">
        <v>1.2199039030778001</v>
      </c>
      <c r="H259" s="122">
        <v>1.4152774187766</v>
      </c>
      <c r="I259" s="122">
        <v>1.3024808996395001</v>
      </c>
      <c r="J259" s="122">
        <v>1.0046684689819001</v>
      </c>
      <c r="K259" s="122">
        <v>0.82894195465419995</v>
      </c>
      <c r="L259" s="122">
        <v>0.65465285795950001</v>
      </c>
      <c r="M259" s="122">
        <v>0.61958150005659995</v>
      </c>
      <c r="N259" s="122">
        <v>0.63287925106760001</v>
      </c>
      <c r="O259" s="122">
        <v>1.0510216471017999</v>
      </c>
      <c r="P259" s="122">
        <v>1.7073579868243001</v>
      </c>
      <c r="Q259" s="122">
        <v>5.0156102761302002</v>
      </c>
      <c r="R259" s="122">
        <v>3.4542812777107001</v>
      </c>
      <c r="S259" s="122">
        <v>4.3700599696882998</v>
      </c>
      <c r="T259" s="122">
        <v>4.8891835861663999</v>
      </c>
      <c r="U259" s="122">
        <v>4.2985114895878</v>
      </c>
      <c r="V259" s="122">
        <v>5.2505350650554004</v>
      </c>
      <c r="W259" s="122">
        <v>2.7811558885799998</v>
      </c>
      <c r="X259" s="122">
        <v>3.6690897353295</v>
      </c>
      <c r="Y259" s="122">
        <v>1.7468034382661</v>
      </c>
      <c r="Z259" s="122">
        <v>0.8481488373053</v>
      </c>
      <c r="AA259" s="122">
        <v>0.72311929843</v>
      </c>
      <c r="AB259" s="122">
        <v>0.37378715884120001</v>
      </c>
      <c r="AC259" s="122">
        <v>0.3274130410994</v>
      </c>
      <c r="AD259" s="122">
        <v>0.8073103963064</v>
      </c>
      <c r="AE259" s="122">
        <v>0.71181435533750004</v>
      </c>
      <c r="AF259" s="122">
        <v>0.71412865545350002</v>
      </c>
      <c r="AG259" s="122">
        <v>0.71215022533490002</v>
      </c>
      <c r="AH259" s="122">
        <v>0.71224764184129996</v>
      </c>
      <c r="AI259" s="122">
        <v>0.712208199401</v>
      </c>
      <c r="AJ259" s="122">
        <v>0.69042513534380001</v>
      </c>
      <c r="AK259" s="122">
        <v>0.70571818974199996</v>
      </c>
      <c r="AL259" s="122">
        <v>0</v>
      </c>
    </row>
    <row r="260" spans="1:38" hidden="1" x14ac:dyDescent="0.25">
      <c r="A260" s="122" t="s">
        <v>2173</v>
      </c>
      <c r="B260" s="122">
        <v>1</v>
      </c>
      <c r="C260" s="122" t="s">
        <v>2174</v>
      </c>
      <c r="D260" s="122" t="s">
        <v>2178</v>
      </c>
      <c r="E260" s="122">
        <v>6</v>
      </c>
      <c r="F260" s="122">
        <v>14.1311987870168</v>
      </c>
      <c r="G260" s="122">
        <v>12.721556042890199</v>
      </c>
      <c r="H260" s="122">
        <v>14.977579322687101</v>
      </c>
      <c r="I260" s="122">
        <v>15.021897981576499</v>
      </c>
      <c r="J260" s="122">
        <v>15.3116473142854</v>
      </c>
      <c r="K260" s="122">
        <v>13.1819983398203</v>
      </c>
      <c r="L260" s="122">
        <v>11.8581526864784</v>
      </c>
      <c r="M260" s="122">
        <v>11.6699697039976</v>
      </c>
      <c r="N260" s="122">
        <v>11.626586282646</v>
      </c>
      <c r="O260" s="122">
        <v>7.5075866334903996</v>
      </c>
      <c r="P260" s="122">
        <v>22.1664402940883</v>
      </c>
      <c r="Q260" s="122">
        <v>31.368266354346101</v>
      </c>
      <c r="R260" s="122">
        <v>28.880519264718998</v>
      </c>
      <c r="S260" s="122">
        <v>32.131709820296003</v>
      </c>
      <c r="T260" s="122">
        <v>34.412484277062298</v>
      </c>
      <c r="U260" s="122">
        <v>33.295945324228803</v>
      </c>
      <c r="V260" s="122">
        <v>31.6848926941347</v>
      </c>
      <c r="W260" s="122">
        <v>29.536180920016001</v>
      </c>
      <c r="X260" s="122">
        <v>27.923214234607901</v>
      </c>
      <c r="Y260" s="122">
        <v>27.576702086442999</v>
      </c>
      <c r="Z260" s="122">
        <v>23.911760349435198</v>
      </c>
      <c r="AA260" s="122">
        <v>25.6423363301144</v>
      </c>
      <c r="AB260" s="122">
        <v>26.239456551923201</v>
      </c>
      <c r="AC260" s="122">
        <v>22.9933895940671</v>
      </c>
      <c r="AD260" s="122">
        <v>21.612848357229801</v>
      </c>
      <c r="AE260" s="122">
        <v>21.8257095118345</v>
      </c>
      <c r="AF260" s="122">
        <v>20.202605628467001</v>
      </c>
      <c r="AG260" s="122">
        <v>19.728336598809499</v>
      </c>
      <c r="AH260" s="122">
        <v>19.704475846871102</v>
      </c>
      <c r="AI260" s="122">
        <v>18.5971581672569</v>
      </c>
      <c r="AJ260" s="122">
        <v>17.367985689428199</v>
      </c>
      <c r="AK260" s="122">
        <v>17.557523054418802</v>
      </c>
      <c r="AL260" s="122">
        <v>0</v>
      </c>
    </row>
    <row r="261" spans="1:38" hidden="1" x14ac:dyDescent="0.25">
      <c r="A261" s="122" t="s">
        <v>2173</v>
      </c>
      <c r="B261" s="122">
        <v>1</v>
      </c>
      <c r="C261" s="122" t="s">
        <v>2174</v>
      </c>
      <c r="D261" s="122" t="s">
        <v>2179</v>
      </c>
      <c r="E261" s="122">
        <v>6</v>
      </c>
      <c r="F261" s="122">
        <v>1.136555861375</v>
      </c>
      <c r="G261" s="122">
        <v>1.136555861375</v>
      </c>
      <c r="H261" s="122">
        <v>1.1538607591500001</v>
      </c>
      <c r="I261" s="122">
        <v>1.149569881625</v>
      </c>
      <c r="J261" s="122">
        <v>1.1631150863749999</v>
      </c>
      <c r="K261" s="122">
        <v>1.1772142406749999</v>
      </c>
      <c r="L261" s="122">
        <v>1.2171216662</v>
      </c>
      <c r="M261" s="122">
        <v>1.2137961971667</v>
      </c>
      <c r="N261" s="122">
        <v>1.2137961971667</v>
      </c>
      <c r="O261" s="122">
        <v>1.2137961971667</v>
      </c>
      <c r="P261" s="122">
        <v>1.2145311870983</v>
      </c>
      <c r="Q261" s="122">
        <v>1.2144403671933</v>
      </c>
      <c r="R261" s="122">
        <v>1.2339210654667001</v>
      </c>
      <c r="S261" s="122">
        <v>1.2339529321</v>
      </c>
      <c r="T261" s="122">
        <v>1.2340166653667</v>
      </c>
      <c r="U261" s="122">
        <v>1.22746169889</v>
      </c>
      <c r="V261" s="122">
        <v>1.2525640972917</v>
      </c>
      <c r="W261" s="122">
        <v>1.2522522656249999</v>
      </c>
      <c r="X261" s="122">
        <v>1.2556830937500001</v>
      </c>
      <c r="Y261" s="122">
        <v>1.2521743077083001</v>
      </c>
      <c r="Z261" s="122">
        <v>1.22121197687</v>
      </c>
      <c r="AA261" s="122">
        <v>1.2521353287500001</v>
      </c>
      <c r="AB261" s="122">
        <v>1.2555658365</v>
      </c>
      <c r="AC261" s="122">
        <v>1.2521743077083001</v>
      </c>
      <c r="AD261" s="122">
        <v>1.2521743077083001</v>
      </c>
      <c r="AE261" s="122">
        <v>1.2521417279334</v>
      </c>
      <c r="AF261" s="122">
        <v>1.2555433199907999</v>
      </c>
      <c r="AG261" s="122">
        <v>1.2520824231208001</v>
      </c>
      <c r="AH261" s="122">
        <v>1.2521420309944</v>
      </c>
      <c r="AI261" s="122">
        <v>1.2521420309944</v>
      </c>
      <c r="AJ261" s="122">
        <v>1.2555536905847999</v>
      </c>
      <c r="AK261" s="122">
        <v>1.2521232160203</v>
      </c>
      <c r="AL261" s="122">
        <v>0</v>
      </c>
    </row>
    <row r="262" spans="1:38" hidden="1" x14ac:dyDescent="0.25">
      <c r="A262" s="122" t="s">
        <v>2173</v>
      </c>
      <c r="B262" s="122">
        <v>1</v>
      </c>
      <c r="C262" s="122" t="s">
        <v>2174</v>
      </c>
      <c r="D262" s="122" t="s">
        <v>2180</v>
      </c>
      <c r="E262" s="122">
        <v>6</v>
      </c>
      <c r="F262" s="122">
        <v>0.97238966682960004</v>
      </c>
      <c r="G262" s="122">
        <v>1.4189074732014</v>
      </c>
      <c r="H262" s="122">
        <v>1.3290686276193</v>
      </c>
      <c r="I262" s="122">
        <v>1.1914836696780999</v>
      </c>
      <c r="J262" s="122">
        <v>1.7615211978400001</v>
      </c>
      <c r="K262" s="122">
        <v>2.1487482992914</v>
      </c>
      <c r="L262" s="122">
        <v>2.2809703868676001</v>
      </c>
      <c r="M262" s="122">
        <v>2.3072357373080998</v>
      </c>
      <c r="N262" s="122">
        <v>2.3240746285494001</v>
      </c>
      <c r="O262" s="122">
        <v>1.7006499289521999</v>
      </c>
      <c r="P262" s="122">
        <v>8.0399200399495001</v>
      </c>
      <c r="Q262" s="122">
        <v>6.6131496337639</v>
      </c>
      <c r="R262" s="122">
        <v>7.6306656981738001</v>
      </c>
      <c r="S262" s="122">
        <v>9.2597643429170002</v>
      </c>
      <c r="T262" s="122">
        <v>8.7601469663743003</v>
      </c>
      <c r="U262" s="122">
        <v>8.6139927133118999</v>
      </c>
      <c r="V262" s="122">
        <v>8.3412999315847003</v>
      </c>
      <c r="W262" s="122">
        <v>9.4767379891868</v>
      </c>
      <c r="X262" s="122">
        <v>3.2177652335374001</v>
      </c>
      <c r="Y262" s="122">
        <v>4.7967704888737996</v>
      </c>
      <c r="Z262" s="122">
        <v>5.2722517566951996</v>
      </c>
      <c r="AA262" s="122">
        <v>3.7591835290103002</v>
      </c>
      <c r="AB262" s="122">
        <v>2.5940769481061001</v>
      </c>
      <c r="AC262" s="122">
        <v>1.3503835152743999</v>
      </c>
      <c r="AD262" s="122">
        <v>2.4195260088523001</v>
      </c>
      <c r="AE262" s="122">
        <v>2.5287282376741</v>
      </c>
      <c r="AF262" s="122">
        <v>2.0457928910945999</v>
      </c>
      <c r="AG262" s="122">
        <v>2.0402155966625002</v>
      </c>
      <c r="AH262" s="122">
        <v>2.0412135853039999</v>
      </c>
      <c r="AI262" s="122">
        <v>2.0416533807017001</v>
      </c>
      <c r="AJ262" s="122">
        <v>1.9079212603754001</v>
      </c>
      <c r="AK262" s="122">
        <v>2.0097605739364002</v>
      </c>
      <c r="AL262" s="122">
        <v>0</v>
      </c>
    </row>
    <row r="263" spans="1:38" hidden="1" x14ac:dyDescent="0.25">
      <c r="A263" s="122" t="s">
        <v>2001</v>
      </c>
      <c r="B263" s="122">
        <v>1</v>
      </c>
      <c r="C263" s="122" t="s">
        <v>2181</v>
      </c>
      <c r="D263" s="122" t="s">
        <v>2120</v>
      </c>
      <c r="E263" s="122">
        <v>7</v>
      </c>
      <c r="F263" s="122">
        <v>6.9269626387000002E-2</v>
      </c>
      <c r="G263" s="122">
        <v>6.5724463381300002E-2</v>
      </c>
      <c r="H263" s="122">
        <v>6.3213790854599994E-2</v>
      </c>
      <c r="I263" s="122">
        <v>7.10623473683E-2</v>
      </c>
      <c r="J263" s="122">
        <v>7.2738398676699997E-2</v>
      </c>
      <c r="K263" s="122">
        <v>7.9786797708900001E-2</v>
      </c>
      <c r="L263" s="122">
        <v>5.24864937911E-2</v>
      </c>
      <c r="M263" s="122">
        <v>7.4032965651700006E-2</v>
      </c>
      <c r="N263" s="122">
        <v>7.6421711575200002E-2</v>
      </c>
      <c r="O263" s="122">
        <v>7.2622330187600004E-2</v>
      </c>
      <c r="P263" s="122">
        <v>6.3596941689200007E-2</v>
      </c>
      <c r="Q263" s="122">
        <v>8.0431511572500003E-2</v>
      </c>
      <c r="R263" s="122">
        <v>8.6329054071200007E-2</v>
      </c>
      <c r="S263" s="122">
        <v>8.1308179716400003E-2</v>
      </c>
      <c r="T263" s="122">
        <v>8.3123424712500005E-2</v>
      </c>
      <c r="U263" s="122">
        <v>8.6193134937899998E-2</v>
      </c>
      <c r="V263" s="122">
        <v>7.96057957176E-2</v>
      </c>
      <c r="W263" s="122">
        <v>7.1448115611999999E-2</v>
      </c>
      <c r="X263" s="122">
        <v>6.5076887779100007E-2</v>
      </c>
      <c r="Y263" s="122">
        <v>9.6855795323499999E-2</v>
      </c>
      <c r="Z263" s="122">
        <v>0.23842501690490001</v>
      </c>
      <c r="AA263" s="122">
        <v>0.2334689912648</v>
      </c>
      <c r="AB263" s="122">
        <v>0.21370319234640001</v>
      </c>
      <c r="AC263" s="122">
        <v>0.2022372669808</v>
      </c>
      <c r="AD263" s="122">
        <v>0.19234085852550001</v>
      </c>
      <c r="AE263" s="122">
        <v>0.18718557612450001</v>
      </c>
      <c r="AF263" s="122">
        <v>0.17144567349619999</v>
      </c>
      <c r="AG263" s="122">
        <v>0.16498492769590001</v>
      </c>
      <c r="AH263" s="122">
        <v>0.15453334281039999</v>
      </c>
      <c r="AI263" s="122">
        <v>0.1554913853439</v>
      </c>
      <c r="AJ263" s="122">
        <v>0.14457895359709999</v>
      </c>
      <c r="AK263" s="122">
        <v>0.13683890371929999</v>
      </c>
      <c r="AL263" s="122">
        <v>0</v>
      </c>
    </row>
    <row r="264" spans="1:38" hidden="1" x14ac:dyDescent="0.25">
      <c r="A264" s="122" t="s">
        <v>2001</v>
      </c>
      <c r="B264" s="122">
        <v>1</v>
      </c>
      <c r="C264" s="122" t="s">
        <v>2181</v>
      </c>
      <c r="D264" s="122" t="s">
        <v>2121</v>
      </c>
      <c r="E264" s="122">
        <v>7</v>
      </c>
      <c r="F264" s="122">
        <v>0.55093708526160001</v>
      </c>
      <c r="G264" s="122">
        <v>0.54149212841619998</v>
      </c>
      <c r="H264" s="122">
        <v>0.57293732881640003</v>
      </c>
      <c r="I264" s="122">
        <v>0.60199641646379998</v>
      </c>
      <c r="J264" s="122">
        <v>0.69796729946470004</v>
      </c>
      <c r="K264" s="122">
        <v>0.9225039145974</v>
      </c>
      <c r="L264" s="122">
        <v>0.77452972187540003</v>
      </c>
      <c r="M264" s="122">
        <v>0.54800453193989995</v>
      </c>
      <c r="N264" s="122">
        <v>0.62102602171999999</v>
      </c>
      <c r="O264" s="122">
        <v>0.98568329137870003</v>
      </c>
      <c r="P264" s="122">
        <v>0.97602476678280004</v>
      </c>
      <c r="Q264" s="122">
        <v>0.82962371488800002</v>
      </c>
      <c r="R264" s="122">
        <v>0.82183350222509999</v>
      </c>
      <c r="S264" s="122">
        <v>0.86329993964060003</v>
      </c>
      <c r="T264" s="122">
        <v>1.5707031142712</v>
      </c>
      <c r="U264" s="122">
        <v>1.0390246883106999</v>
      </c>
      <c r="V264" s="122">
        <v>0.9019204323669</v>
      </c>
      <c r="W264" s="122">
        <v>0.57853903989160005</v>
      </c>
      <c r="X264" s="122">
        <v>0.66478779273319999</v>
      </c>
      <c r="Y264" s="122">
        <v>0.4590637201569</v>
      </c>
      <c r="Z264" s="122">
        <v>0.79536046526869997</v>
      </c>
      <c r="AA264" s="122">
        <v>0.74215627444080001</v>
      </c>
      <c r="AB264" s="122">
        <v>1.1557266467352001</v>
      </c>
      <c r="AC264" s="122">
        <v>1.1029261858985</v>
      </c>
      <c r="AD264" s="122">
        <v>0.77946455138000004</v>
      </c>
      <c r="AE264" s="122">
        <v>1.1420661351832999</v>
      </c>
      <c r="AF264" s="122">
        <v>1.0818513310849001</v>
      </c>
      <c r="AG264" s="122">
        <v>1.2242865118635</v>
      </c>
      <c r="AH264" s="122">
        <v>1.2256033783463001</v>
      </c>
      <c r="AI264" s="122">
        <v>1.0181352536752999</v>
      </c>
      <c r="AJ264" s="122">
        <v>0.77988463702760003</v>
      </c>
      <c r="AK264" s="122">
        <v>0.96135662767399999</v>
      </c>
      <c r="AL264" s="122">
        <v>0</v>
      </c>
    </row>
    <row r="265" spans="1:38" hidden="1" x14ac:dyDescent="0.25">
      <c r="A265" s="122" t="s">
        <v>2001</v>
      </c>
      <c r="B265" s="122">
        <v>1</v>
      </c>
      <c r="C265" s="122" t="s">
        <v>2181</v>
      </c>
      <c r="D265" s="122" t="s">
        <v>2122</v>
      </c>
      <c r="E265" s="122">
        <v>7</v>
      </c>
      <c r="F265" s="122">
        <v>0.50574424134579998</v>
      </c>
      <c r="G265" s="122">
        <v>0.43699355124830003</v>
      </c>
      <c r="H265" s="122">
        <v>0.45153200994920001</v>
      </c>
      <c r="I265" s="122">
        <v>0.4593011423251</v>
      </c>
      <c r="J265" s="122">
        <v>0.47595992317949998</v>
      </c>
      <c r="K265" s="122">
        <v>0.47344619767739998</v>
      </c>
      <c r="L265" s="122">
        <v>0.4785986566796</v>
      </c>
      <c r="M265" s="122">
        <v>0.49207708271829997</v>
      </c>
      <c r="N265" s="122">
        <v>0.50486420297169998</v>
      </c>
      <c r="O265" s="122">
        <v>0.6278079213287</v>
      </c>
      <c r="P265" s="122">
        <v>0.61747274117460005</v>
      </c>
      <c r="Q265" s="122">
        <v>0.56711692361989996</v>
      </c>
      <c r="R265" s="122">
        <v>0.44065356241620002</v>
      </c>
      <c r="S265" s="122">
        <v>0.38658340818870002</v>
      </c>
      <c r="T265" s="122">
        <v>0.39272637231509999</v>
      </c>
      <c r="U265" s="122">
        <v>0.38595828289270001</v>
      </c>
      <c r="V265" s="122">
        <v>0.37929447863900001</v>
      </c>
      <c r="W265" s="122">
        <v>0.37579341416270001</v>
      </c>
      <c r="X265" s="122">
        <v>0.34855472523030001</v>
      </c>
      <c r="Y265" s="122">
        <v>0.30914152554090002</v>
      </c>
      <c r="Z265" s="122">
        <v>0.32041187906730001</v>
      </c>
      <c r="AA265" s="122">
        <v>0.31333541435119999</v>
      </c>
      <c r="AB265" s="122">
        <v>0.2745691552799</v>
      </c>
      <c r="AC265" s="122">
        <v>0.29177689992110001</v>
      </c>
      <c r="AD265" s="122">
        <v>0.31360412165849999</v>
      </c>
      <c r="AE265" s="122">
        <v>0.30409510627190001</v>
      </c>
      <c r="AF265" s="122">
        <v>0.28424164133629998</v>
      </c>
      <c r="AG265" s="122">
        <v>0.2690042317079</v>
      </c>
      <c r="AH265" s="122">
        <v>0.28678158609249998</v>
      </c>
      <c r="AI265" s="122">
        <v>0.28658470287109999</v>
      </c>
      <c r="AJ265" s="122">
        <v>0.2486961552068</v>
      </c>
      <c r="AK265" s="122">
        <v>0.26203273124080001</v>
      </c>
      <c r="AL265" s="122">
        <v>0</v>
      </c>
    </row>
    <row r="266" spans="1:38" hidden="1" x14ac:dyDescent="0.25">
      <c r="A266" s="122" t="s">
        <v>2001</v>
      </c>
      <c r="B266" s="122">
        <v>1</v>
      </c>
      <c r="C266" s="122" t="s">
        <v>2181</v>
      </c>
      <c r="D266" s="122" t="s">
        <v>2175</v>
      </c>
      <c r="E266" s="122">
        <v>7</v>
      </c>
      <c r="F266" s="122">
        <v>1.3627086659999999E-2</v>
      </c>
      <c r="G266" s="122">
        <v>1.3627086659999999E-2</v>
      </c>
      <c r="H266" s="122">
        <v>1.3626592848E-2</v>
      </c>
      <c r="I266" s="122">
        <v>1.3627086659999999E-2</v>
      </c>
      <c r="J266" s="122">
        <v>1.3627086659999999E-2</v>
      </c>
      <c r="K266" s="122">
        <v>1.3627086659999999E-2</v>
      </c>
      <c r="L266" s="122">
        <v>1.3626592848E-2</v>
      </c>
      <c r="M266" s="122">
        <v>1.3627086659999999E-2</v>
      </c>
      <c r="N266" s="122">
        <v>1.3627086659999999E-2</v>
      </c>
      <c r="O266" s="122">
        <v>1.362768E-2</v>
      </c>
      <c r="P266" s="122">
        <v>1.362768E-2</v>
      </c>
      <c r="Q266" s="122">
        <v>1.362768E-2</v>
      </c>
      <c r="R266" s="122">
        <v>1.362768E-2</v>
      </c>
      <c r="S266" s="122">
        <v>1.362768E-2</v>
      </c>
      <c r="T266" s="122">
        <v>1.362768E-2</v>
      </c>
      <c r="U266" s="122">
        <v>1.70346E-2</v>
      </c>
      <c r="V266" s="122">
        <v>1.6766639999999999E-2</v>
      </c>
      <c r="W266" s="122">
        <v>1.6766639999999999E-2</v>
      </c>
      <c r="X266" s="122">
        <v>1.6812575999999999E-2</v>
      </c>
      <c r="Y266" s="122">
        <v>1.6766639999999999E-2</v>
      </c>
      <c r="Z266" s="122">
        <v>1.6766639999999999E-2</v>
      </c>
      <c r="AA266" s="122">
        <v>2.5149960000000001E-4</v>
      </c>
      <c r="AB266" s="122">
        <v>2.5218864000000002E-4</v>
      </c>
      <c r="AC266" s="122">
        <v>2.5149960000000001E-4</v>
      </c>
      <c r="AD266" s="122">
        <v>2.5149960000000001E-4</v>
      </c>
      <c r="AE266" s="122">
        <v>2.5149960000000001E-4</v>
      </c>
      <c r="AF266" s="122">
        <v>2.5218864000000002E-4</v>
      </c>
      <c r="AG266" s="122">
        <v>2.5149960000000001E-4</v>
      </c>
      <c r="AH266" s="122">
        <v>2.5149960000000001E-4</v>
      </c>
      <c r="AI266" s="122">
        <v>2.5149960000000001E-4</v>
      </c>
      <c r="AJ266" s="122">
        <v>2.39579208E-4</v>
      </c>
      <c r="AK266" s="122">
        <v>2.7664956E-4</v>
      </c>
      <c r="AL266" s="122">
        <v>0</v>
      </c>
    </row>
    <row r="267" spans="1:38" hidden="1" x14ac:dyDescent="0.25">
      <c r="A267" s="122" t="s">
        <v>2001</v>
      </c>
      <c r="B267" s="122">
        <v>1</v>
      </c>
      <c r="C267" s="122" t="s">
        <v>2181</v>
      </c>
      <c r="D267" s="122" t="s">
        <v>2123</v>
      </c>
      <c r="E267" s="122">
        <v>7</v>
      </c>
      <c r="F267" s="122">
        <v>0.3069706135577</v>
      </c>
      <c r="G267" s="122">
        <v>0.3064739274778</v>
      </c>
      <c r="H267" s="122">
        <v>0.34084138471699998</v>
      </c>
      <c r="I267" s="122">
        <v>0.32700259472389998</v>
      </c>
      <c r="J267" s="122">
        <v>0.33899436451229997</v>
      </c>
      <c r="K267" s="122">
        <v>0.32882534981810002</v>
      </c>
      <c r="L267" s="122">
        <v>0.31403274886650001</v>
      </c>
      <c r="M267" s="122">
        <v>0.30601929731420002</v>
      </c>
      <c r="N267" s="122">
        <v>0.30708840275420002</v>
      </c>
      <c r="O267" s="122">
        <v>0.31365872227890002</v>
      </c>
      <c r="P267" s="122">
        <v>0.30316711742919999</v>
      </c>
      <c r="Q267" s="122">
        <v>0.28230040174589999</v>
      </c>
      <c r="R267" s="122">
        <v>0.26905258152529998</v>
      </c>
      <c r="S267" s="122">
        <v>0.27563843799659998</v>
      </c>
      <c r="T267" s="122">
        <v>0.27639512930589999</v>
      </c>
      <c r="U267" s="122">
        <v>0.26700699787690002</v>
      </c>
      <c r="V267" s="122">
        <v>0.27596716670400001</v>
      </c>
      <c r="W267" s="122">
        <v>0.28302180294559998</v>
      </c>
      <c r="X267" s="122">
        <v>0.27562029782030001</v>
      </c>
      <c r="Y267" s="122">
        <v>0.23133646480969999</v>
      </c>
      <c r="Z267" s="122">
        <v>0.36514962859639999</v>
      </c>
      <c r="AA267" s="122">
        <v>0.35585074981670001</v>
      </c>
      <c r="AB267" s="122">
        <v>0.31164376412919997</v>
      </c>
      <c r="AC267" s="122">
        <v>0.33940119741300001</v>
      </c>
      <c r="AD267" s="122">
        <v>0.34711567445129998</v>
      </c>
      <c r="AE267" s="122">
        <v>0.36455936298149999</v>
      </c>
      <c r="AF267" s="122">
        <v>0.34330165555109998</v>
      </c>
      <c r="AG267" s="122">
        <v>0.35577426475890001</v>
      </c>
      <c r="AH267" s="122">
        <v>0.35324488001929999</v>
      </c>
      <c r="AI267" s="122">
        <v>0.34659709612919998</v>
      </c>
      <c r="AJ267" s="122">
        <v>0.32211005318739999</v>
      </c>
      <c r="AK267" s="122">
        <v>0.35777036426070002</v>
      </c>
      <c r="AL267" s="122">
        <v>0</v>
      </c>
    </row>
    <row r="268" spans="1:38" x14ac:dyDescent="0.25">
      <c r="A268" s="122" t="s">
        <v>2001</v>
      </c>
      <c r="B268" s="122">
        <v>1</v>
      </c>
      <c r="C268" s="122" t="s">
        <v>2181</v>
      </c>
      <c r="D268" s="122" t="s">
        <v>2124</v>
      </c>
      <c r="E268" s="122">
        <v>7</v>
      </c>
      <c r="F268" s="122">
        <v>3.9117875574115</v>
      </c>
      <c r="G268" s="122">
        <v>3.3738391684668998</v>
      </c>
      <c r="H268" s="122">
        <v>4.2898092853538001</v>
      </c>
      <c r="I268" s="122">
        <v>3.5284123523925</v>
      </c>
      <c r="J268" s="122">
        <v>3.8585127482238999</v>
      </c>
      <c r="K268" s="122">
        <v>3.4814856590751</v>
      </c>
      <c r="L268" s="122">
        <v>2.9779320167486998</v>
      </c>
      <c r="M268" s="122">
        <v>2.7651349332724</v>
      </c>
      <c r="N268" s="122">
        <v>3.2873449256242999</v>
      </c>
      <c r="O268" s="122">
        <v>4.1023286559393002</v>
      </c>
      <c r="P268" s="122">
        <v>3.0189577522516999</v>
      </c>
      <c r="Q268" s="122">
        <v>3.6350961721755999</v>
      </c>
      <c r="R268" s="122">
        <v>3.7111335568447998</v>
      </c>
      <c r="S268" s="122">
        <v>3.0589671424480001</v>
      </c>
      <c r="T268" s="122">
        <v>3.4722537174447998</v>
      </c>
      <c r="U268" s="122">
        <v>3.1949366029055</v>
      </c>
      <c r="V268" s="122">
        <v>3.2424843318961001</v>
      </c>
      <c r="W268" s="122">
        <v>3.0259998402926001</v>
      </c>
      <c r="X268" s="122">
        <v>3.0733848966813002</v>
      </c>
      <c r="Y268" s="122">
        <v>2.8796026865197999</v>
      </c>
      <c r="Z268" s="122">
        <v>2.7707668403760999</v>
      </c>
      <c r="AA268" s="122">
        <v>2.6224406956727</v>
      </c>
      <c r="AB268" s="122">
        <v>2.3699454546954999</v>
      </c>
      <c r="AC268" s="122">
        <v>2.6725880199607999</v>
      </c>
      <c r="AD268" s="122">
        <v>2.7648434105859998</v>
      </c>
      <c r="AE268" s="122">
        <v>2.8684544099348002</v>
      </c>
      <c r="AF268" s="122">
        <v>2.7160954955121999</v>
      </c>
      <c r="AG268" s="122">
        <v>2.6856952492152</v>
      </c>
      <c r="AH268" s="122">
        <v>2.7082066175968</v>
      </c>
      <c r="AI268" s="122">
        <v>2.6378067595228001</v>
      </c>
      <c r="AJ268" s="122">
        <v>2.3506717058176001</v>
      </c>
      <c r="AK268" s="122">
        <v>2.5551636721870001</v>
      </c>
      <c r="AL268" s="122">
        <v>0</v>
      </c>
    </row>
    <row r="269" spans="1:38" hidden="1" x14ac:dyDescent="0.25">
      <c r="A269" s="122" t="s">
        <v>2001</v>
      </c>
      <c r="B269" s="122">
        <v>1</v>
      </c>
      <c r="C269" s="122" t="s">
        <v>2181</v>
      </c>
      <c r="D269" s="122" t="s">
        <v>474</v>
      </c>
      <c r="E269" s="122">
        <v>7</v>
      </c>
      <c r="F269" s="122">
        <v>0.3764106801946</v>
      </c>
      <c r="G269" s="122">
        <v>0.37634237383390001</v>
      </c>
      <c r="H269" s="122">
        <v>0.3871857388021</v>
      </c>
      <c r="I269" s="122">
        <v>0.40488490824790002</v>
      </c>
      <c r="J269" s="122">
        <v>0.41811107085080002</v>
      </c>
      <c r="K269" s="122">
        <v>0.41082796381600001</v>
      </c>
      <c r="L269" s="122">
        <v>0.40903290515360002</v>
      </c>
      <c r="M269" s="122">
        <v>0.43948737651999997</v>
      </c>
      <c r="N269" s="122">
        <v>0.44651739244470001</v>
      </c>
      <c r="O269" s="122">
        <v>0.4060099193749</v>
      </c>
      <c r="P269" s="122">
        <v>0.52433353065650001</v>
      </c>
      <c r="Q269" s="122">
        <v>0.53767193434659999</v>
      </c>
      <c r="R269" s="122">
        <v>0.45257920865919998</v>
      </c>
      <c r="S269" s="122">
        <v>0.43327561592649999</v>
      </c>
      <c r="T269" s="122">
        <v>0.49112942422520001</v>
      </c>
      <c r="U269" s="122">
        <v>0.40061608656789999</v>
      </c>
      <c r="V269" s="122">
        <v>0.5326167015644</v>
      </c>
      <c r="W269" s="122">
        <v>0.4387047469159</v>
      </c>
      <c r="X269" s="122">
        <v>0.30830790123140001</v>
      </c>
      <c r="Y269" s="122">
        <v>0.27568094025700002</v>
      </c>
      <c r="Z269" s="122">
        <v>0.38260075887630002</v>
      </c>
      <c r="AA269" s="122">
        <v>0.36340574148479998</v>
      </c>
      <c r="AB269" s="122">
        <v>0.34196713973640003</v>
      </c>
      <c r="AC269" s="122">
        <v>0.38312457709999997</v>
      </c>
      <c r="AD269" s="122">
        <v>0.43422345261180001</v>
      </c>
      <c r="AE269" s="122">
        <v>0.46990370891150002</v>
      </c>
      <c r="AF269" s="122">
        <v>0.4502035934336</v>
      </c>
      <c r="AG269" s="122">
        <v>0.42158831465910002</v>
      </c>
      <c r="AH269" s="122">
        <v>0.4389461594763</v>
      </c>
      <c r="AI269" s="122">
        <v>0.43759484851649999</v>
      </c>
      <c r="AJ269" s="122">
        <v>0.39039175122769998</v>
      </c>
      <c r="AK269" s="122">
        <v>0.37903351145210001</v>
      </c>
      <c r="AL269" s="122">
        <v>0</v>
      </c>
    </row>
    <row r="270" spans="1:38" hidden="1" x14ac:dyDescent="0.25">
      <c r="A270" s="122" t="s">
        <v>2001</v>
      </c>
      <c r="B270" s="122">
        <v>1</v>
      </c>
      <c r="C270" s="122" t="s">
        <v>2181</v>
      </c>
      <c r="D270" s="122" t="s">
        <v>2125</v>
      </c>
      <c r="E270" s="122">
        <v>7</v>
      </c>
      <c r="F270" s="122">
        <v>0.26733771921560001</v>
      </c>
      <c r="G270" s="122">
        <v>0.23226112994420001</v>
      </c>
      <c r="H270" s="122">
        <v>0.24575271128949999</v>
      </c>
      <c r="I270" s="122">
        <v>0.2450757924934</v>
      </c>
      <c r="J270" s="122">
        <v>0.24559741640329999</v>
      </c>
      <c r="K270" s="122">
        <v>0.24096894322949999</v>
      </c>
      <c r="L270" s="122">
        <v>0.23607380495489999</v>
      </c>
      <c r="M270" s="122">
        <v>0.24934464421800001</v>
      </c>
      <c r="N270" s="122">
        <v>0.2714548063794</v>
      </c>
      <c r="O270" s="122">
        <v>0.2730529336916</v>
      </c>
      <c r="P270" s="122">
        <v>0.26638254212529999</v>
      </c>
      <c r="Q270" s="122">
        <v>0.24626427644599999</v>
      </c>
      <c r="R270" s="122">
        <v>0.21333310436960001</v>
      </c>
      <c r="S270" s="122">
        <v>0.236973710176</v>
      </c>
      <c r="T270" s="122">
        <v>0.24660294527570001</v>
      </c>
      <c r="U270" s="122">
        <v>0.3299243688022</v>
      </c>
      <c r="V270" s="122">
        <v>0.33086189081650003</v>
      </c>
      <c r="W270" s="122">
        <v>0.28091429206539997</v>
      </c>
      <c r="X270" s="122">
        <v>0.17559838553920001</v>
      </c>
      <c r="Y270" s="122">
        <v>0.15734994637249999</v>
      </c>
      <c r="Z270" s="122">
        <v>0.2175135222473</v>
      </c>
      <c r="AA270" s="122">
        <v>0.20235705620719999</v>
      </c>
      <c r="AB270" s="122">
        <v>0.17263557771230001</v>
      </c>
      <c r="AC270" s="122">
        <v>0.1905733435508</v>
      </c>
      <c r="AD270" s="122">
        <v>0.1943250934112</v>
      </c>
      <c r="AE270" s="122">
        <v>0.200556913473</v>
      </c>
      <c r="AF270" s="122">
        <v>0.1817699651437</v>
      </c>
      <c r="AG270" s="122">
        <v>0.1568592974677</v>
      </c>
      <c r="AH270" s="122">
        <v>0.16006742377970001</v>
      </c>
      <c r="AI270" s="122">
        <v>0.15746229071529999</v>
      </c>
      <c r="AJ270" s="122">
        <v>0.13413771287449999</v>
      </c>
      <c r="AK270" s="122">
        <v>0.14475813888030001</v>
      </c>
      <c r="AL270" s="122">
        <v>0</v>
      </c>
    </row>
    <row r="271" spans="1:38" hidden="1" x14ac:dyDescent="0.25">
      <c r="A271" s="122" t="s">
        <v>2001</v>
      </c>
      <c r="B271" s="122">
        <v>1</v>
      </c>
      <c r="C271" s="122" t="s">
        <v>2181</v>
      </c>
      <c r="D271" s="122" t="s">
        <v>2126</v>
      </c>
      <c r="E271" s="122">
        <v>7</v>
      </c>
      <c r="F271" s="122">
        <v>2.5764633108599999E-2</v>
      </c>
      <c r="G271" s="122">
        <v>2.3043233072799998E-2</v>
      </c>
      <c r="H271" s="122">
        <v>2.3716301846600001E-2</v>
      </c>
      <c r="I271" s="122">
        <v>2.3932886753E-2</v>
      </c>
      <c r="J271" s="122">
        <v>2.49925434781E-2</v>
      </c>
      <c r="K271" s="122">
        <v>2.4578483197500001E-2</v>
      </c>
      <c r="L271" s="122">
        <v>2.3831234761800001E-2</v>
      </c>
      <c r="M271" s="122">
        <v>2.5364794532399999E-2</v>
      </c>
      <c r="N271" s="122">
        <v>2.6242523689599999E-2</v>
      </c>
      <c r="O271" s="122">
        <v>2.6826364782600001E-2</v>
      </c>
      <c r="P271" s="122">
        <v>2.6354428678599998E-2</v>
      </c>
      <c r="Q271" s="122">
        <v>2.4124577719899998E-2</v>
      </c>
      <c r="R271" s="122">
        <v>2.3741813836500002E-2</v>
      </c>
      <c r="S271" s="122">
        <v>2.2126502874899999E-2</v>
      </c>
      <c r="T271" s="122">
        <v>2.2253634223700001E-2</v>
      </c>
      <c r="U271" s="122">
        <v>2.2109554059099999E-2</v>
      </c>
      <c r="V271" s="122">
        <v>2.1568860077600002E-2</v>
      </c>
      <c r="W271" s="122">
        <v>2.2369268164900001E-2</v>
      </c>
      <c r="X271" s="122">
        <v>2.0635575017200002E-2</v>
      </c>
      <c r="Y271" s="122">
        <v>1.9803437059299999E-2</v>
      </c>
      <c r="Z271" s="122">
        <v>9.8085048439999992E-3</v>
      </c>
      <c r="AA271" s="122">
        <v>9.9271158870999996E-3</v>
      </c>
      <c r="AB271" s="122">
        <v>9.1203154064000008E-3</v>
      </c>
      <c r="AC271" s="122">
        <v>9.3488453250000006E-3</v>
      </c>
      <c r="AD271" s="122">
        <v>9.6755737432999995E-3</v>
      </c>
      <c r="AE271" s="122">
        <v>9.8307916755999997E-3</v>
      </c>
      <c r="AF271" s="122">
        <v>9.2687579695000001E-3</v>
      </c>
      <c r="AG271" s="122">
        <v>8.0948203288000002E-3</v>
      </c>
      <c r="AH271" s="122">
        <v>8.2200523533000006E-3</v>
      </c>
      <c r="AI271" s="122">
        <v>8.1706929667999997E-3</v>
      </c>
      <c r="AJ271" s="122">
        <v>6.9396438344000002E-3</v>
      </c>
      <c r="AK271" s="122">
        <v>8.2180464532999997E-3</v>
      </c>
      <c r="AL271" s="122">
        <v>0</v>
      </c>
    </row>
    <row r="272" spans="1:38" hidden="1" x14ac:dyDescent="0.25">
      <c r="A272" s="122" t="s">
        <v>2001</v>
      </c>
      <c r="B272" s="122">
        <v>1</v>
      </c>
      <c r="C272" s="122" t="s">
        <v>2181</v>
      </c>
      <c r="D272" s="122" t="s">
        <v>2127</v>
      </c>
      <c r="E272" s="122">
        <v>7</v>
      </c>
      <c r="F272" s="122">
        <v>0.17663259225319999</v>
      </c>
      <c r="G272" s="122">
        <v>0.14537821708090001</v>
      </c>
      <c r="H272" s="122">
        <v>0.27413560656519997</v>
      </c>
      <c r="I272" s="122">
        <v>0.22822763712950001</v>
      </c>
      <c r="J272" s="122">
        <v>0.28523264312949997</v>
      </c>
      <c r="K272" s="122">
        <v>0.2472366139876</v>
      </c>
      <c r="L272" s="122">
        <v>0.25065259391520001</v>
      </c>
      <c r="M272" s="122">
        <v>0.1213244641524</v>
      </c>
      <c r="N272" s="122">
        <v>0.26179140390880001</v>
      </c>
      <c r="O272" s="122">
        <v>0.34970132584800001</v>
      </c>
      <c r="P272" s="122">
        <v>0.1734062867591</v>
      </c>
      <c r="Q272" s="122">
        <v>0.2278032734048</v>
      </c>
      <c r="R272" s="122">
        <v>0.19873835662530001</v>
      </c>
      <c r="S272" s="122">
        <v>0.17902485027279999</v>
      </c>
      <c r="T272" s="122">
        <v>0.1909404350501</v>
      </c>
      <c r="U272" s="122">
        <v>0.20017965600759999</v>
      </c>
      <c r="V272" s="122">
        <v>0.191918233513</v>
      </c>
      <c r="W272" s="122">
        <v>0.18031684226370001</v>
      </c>
      <c r="X272" s="122">
        <v>0.19883685678919999</v>
      </c>
      <c r="Y272" s="122">
        <v>6.4339537131599997E-2</v>
      </c>
      <c r="Z272" s="122">
        <v>5.1395426684600003E-2</v>
      </c>
      <c r="AA272" s="122">
        <v>8.8498785904799995E-2</v>
      </c>
      <c r="AB272" s="122">
        <v>8.0685562338199998E-2</v>
      </c>
      <c r="AC272" s="122">
        <v>8.4712581853600005E-2</v>
      </c>
      <c r="AD272" s="122">
        <v>8.6646339355300001E-2</v>
      </c>
      <c r="AE272" s="122">
        <v>9.2933691880800001E-2</v>
      </c>
      <c r="AF272" s="122">
        <v>8.8507079515000003E-2</v>
      </c>
      <c r="AG272" s="122">
        <v>8.2707484388300001E-2</v>
      </c>
      <c r="AH272" s="122">
        <v>9.5192898440999998E-2</v>
      </c>
      <c r="AI272" s="122">
        <v>9.6163441061799998E-2</v>
      </c>
      <c r="AJ272" s="122">
        <v>8.9443441925400005E-2</v>
      </c>
      <c r="AK272" s="122">
        <v>0.1035344409266</v>
      </c>
      <c r="AL272" s="122">
        <v>0</v>
      </c>
    </row>
    <row r="273" spans="1:38" hidden="1" x14ac:dyDescent="0.25">
      <c r="A273" s="122" t="s">
        <v>2001</v>
      </c>
      <c r="B273" s="122">
        <v>1</v>
      </c>
      <c r="C273" s="122" t="s">
        <v>2181</v>
      </c>
      <c r="D273" s="122" t="s">
        <v>2128</v>
      </c>
      <c r="E273" s="122">
        <v>7</v>
      </c>
      <c r="F273" s="122">
        <v>0.81591861474750005</v>
      </c>
      <c r="G273" s="122">
        <v>0.77170156518540001</v>
      </c>
      <c r="H273" s="122">
        <v>0.79577797373140002</v>
      </c>
      <c r="I273" s="122">
        <v>0.81228023313889997</v>
      </c>
      <c r="J273" s="122">
        <v>0.81186295381689999</v>
      </c>
      <c r="K273" s="122">
        <v>0.88442847514680001</v>
      </c>
      <c r="L273" s="122">
        <v>0.88133494277220004</v>
      </c>
      <c r="M273" s="122">
        <v>0.75636861548040002</v>
      </c>
      <c r="N273" s="122">
        <v>0.80010727567329998</v>
      </c>
      <c r="O273" s="122">
        <v>0.92015208924909997</v>
      </c>
      <c r="P273" s="122">
        <v>0.84269519053609998</v>
      </c>
      <c r="Q273" s="122">
        <v>0.83041409356990004</v>
      </c>
      <c r="R273" s="122">
        <v>0.73856254041460001</v>
      </c>
      <c r="S273" s="122">
        <v>0.71298896965250003</v>
      </c>
      <c r="T273" s="122">
        <v>0.66841017367269995</v>
      </c>
      <c r="U273" s="122">
        <v>0.72993407088060003</v>
      </c>
      <c r="V273" s="122">
        <v>0.74973848286650002</v>
      </c>
      <c r="W273" s="122">
        <v>0.69869821074619998</v>
      </c>
      <c r="X273" s="122">
        <v>0.63435267147109997</v>
      </c>
      <c r="Y273" s="122">
        <v>0.53022950380599998</v>
      </c>
      <c r="Z273" s="122">
        <v>0.84220753756569999</v>
      </c>
      <c r="AA273" s="122">
        <v>0.82996856923689999</v>
      </c>
      <c r="AB273" s="122">
        <v>0.71145987428869994</v>
      </c>
      <c r="AC273" s="122">
        <v>0.78999824072580005</v>
      </c>
      <c r="AD273" s="122">
        <v>0.83923514043689995</v>
      </c>
      <c r="AE273" s="122">
        <v>0.91017906949979999</v>
      </c>
      <c r="AF273" s="122">
        <v>0.89002280205350004</v>
      </c>
      <c r="AG273" s="122">
        <v>0.85390168517679998</v>
      </c>
      <c r="AH273" s="122">
        <v>0.86482231767719997</v>
      </c>
      <c r="AI273" s="122">
        <v>0.81821722277260001</v>
      </c>
      <c r="AJ273" s="122">
        <v>0.7336247063172</v>
      </c>
      <c r="AK273" s="122">
        <v>0.80987072123170001</v>
      </c>
      <c r="AL273" s="122">
        <v>0</v>
      </c>
    </row>
    <row r="274" spans="1:38" hidden="1" x14ac:dyDescent="0.25">
      <c r="A274" s="122" t="s">
        <v>2001</v>
      </c>
      <c r="B274" s="122">
        <v>1</v>
      </c>
      <c r="C274" s="122" t="s">
        <v>2181</v>
      </c>
      <c r="D274" s="122" t="s">
        <v>2129</v>
      </c>
      <c r="E274" s="122">
        <v>7</v>
      </c>
      <c r="F274" s="122">
        <v>0.87350858016029997</v>
      </c>
      <c r="G274" s="122">
        <v>0.82505684279439995</v>
      </c>
      <c r="H274" s="122">
        <v>0.88725296992839997</v>
      </c>
      <c r="I274" s="122">
        <v>0.87211564932920005</v>
      </c>
      <c r="J274" s="122">
        <v>0.87852623792329998</v>
      </c>
      <c r="K274" s="122">
        <v>0.85074552205359999</v>
      </c>
      <c r="L274" s="122">
        <v>0.85153170926400001</v>
      </c>
      <c r="M274" s="122">
        <v>0.86402108857920001</v>
      </c>
      <c r="N274" s="122">
        <v>0.90762880585149996</v>
      </c>
      <c r="O274" s="122">
        <v>1.0370563092992999</v>
      </c>
      <c r="P274" s="122">
        <v>0.93337937804530002</v>
      </c>
      <c r="Q274" s="122">
        <v>0.92250217820239999</v>
      </c>
      <c r="R274" s="122">
        <v>0.9327635552329</v>
      </c>
      <c r="S274" s="122">
        <v>0.78313377396549999</v>
      </c>
      <c r="T274" s="122">
        <v>0.79068547151599999</v>
      </c>
      <c r="U274" s="122">
        <v>0.84713248317120005</v>
      </c>
      <c r="V274" s="122">
        <v>0.85139085115099999</v>
      </c>
      <c r="W274" s="122">
        <v>0.80844926452959998</v>
      </c>
      <c r="X274" s="122">
        <v>0.76432970758959995</v>
      </c>
      <c r="Y274" s="122">
        <v>0.62915732296409999</v>
      </c>
      <c r="Z274" s="122">
        <v>0.75437664754400002</v>
      </c>
      <c r="AA274" s="122">
        <v>0.69432403606490001</v>
      </c>
      <c r="AB274" s="122">
        <v>0.60752790687869995</v>
      </c>
      <c r="AC274" s="122">
        <v>0.75608823361169997</v>
      </c>
      <c r="AD274" s="122">
        <v>0.78710183238520004</v>
      </c>
      <c r="AE274" s="122">
        <v>0.82086793351309995</v>
      </c>
      <c r="AF274" s="122">
        <v>0.75277980121239996</v>
      </c>
      <c r="AG274" s="122">
        <v>0.7450337547443</v>
      </c>
      <c r="AH274" s="122">
        <v>0.74106506491629998</v>
      </c>
      <c r="AI274" s="122">
        <v>0.70778889041460002</v>
      </c>
      <c r="AJ274" s="122">
        <v>0.64842376996030004</v>
      </c>
      <c r="AK274" s="122">
        <v>0.69053970615100002</v>
      </c>
      <c r="AL274" s="122">
        <v>0</v>
      </c>
    </row>
    <row r="275" spans="1:38" hidden="1" x14ac:dyDescent="0.25">
      <c r="A275" s="122" t="s">
        <v>2001</v>
      </c>
      <c r="B275" s="122">
        <v>1</v>
      </c>
      <c r="C275" s="122" t="s">
        <v>2181</v>
      </c>
      <c r="D275" s="122" t="s">
        <v>2176</v>
      </c>
      <c r="E275" s="122">
        <v>7</v>
      </c>
      <c r="F275" s="122">
        <v>1.033523634E-2</v>
      </c>
      <c r="G275" s="122">
        <v>1.3972200000000001E-2</v>
      </c>
      <c r="H275" s="122">
        <v>2.8020960000000001E-2</v>
      </c>
      <c r="I275" s="122">
        <v>6.1240152599999998E-3</v>
      </c>
      <c r="J275" s="122">
        <v>8.4210449400000005E-3</v>
      </c>
      <c r="K275" s="122">
        <v>0</v>
      </c>
      <c r="L275" s="122">
        <v>0</v>
      </c>
      <c r="M275" s="122">
        <v>1.0365975180000001E-2</v>
      </c>
      <c r="N275" s="122">
        <v>0</v>
      </c>
      <c r="O275" s="122">
        <v>0</v>
      </c>
      <c r="P275" s="122">
        <v>0.10032039600000001</v>
      </c>
      <c r="Q275" s="122">
        <v>9.7525956000000004E-3</v>
      </c>
      <c r="R275" s="122">
        <v>1.0129845E-2</v>
      </c>
      <c r="S275" s="122">
        <v>9.0516574180599996E-2</v>
      </c>
      <c r="T275" s="122">
        <v>0.17170436580000001</v>
      </c>
      <c r="U275" s="122">
        <v>9.8266482599999996E-2</v>
      </c>
      <c r="V275" s="122">
        <v>1.02416226E-2</v>
      </c>
      <c r="W275" s="122">
        <v>6.636795E-3</v>
      </c>
      <c r="X275" s="122">
        <v>9.0260411999999995E-3</v>
      </c>
      <c r="Y275" s="122">
        <v>8.4424565811000007E-3</v>
      </c>
      <c r="Z275" s="122">
        <v>8.3414034000000008E-3</v>
      </c>
      <c r="AA275" s="122">
        <v>3.7166051999999998E-2</v>
      </c>
      <c r="AB275" s="122">
        <v>0.289480049766</v>
      </c>
      <c r="AC275" s="122">
        <v>0.25393485552869999</v>
      </c>
      <c r="AD275" s="122">
        <v>0.20958299999999999</v>
      </c>
      <c r="AE275" s="122">
        <v>0.27944400000000003</v>
      </c>
      <c r="AF275" s="122">
        <v>0.3363172377957</v>
      </c>
      <c r="AG275" s="122">
        <v>0</v>
      </c>
      <c r="AH275" s="122">
        <v>0</v>
      </c>
      <c r="AI275" s="122">
        <v>0</v>
      </c>
      <c r="AJ275" s="122">
        <v>0</v>
      </c>
      <c r="AK275" s="122">
        <v>0</v>
      </c>
      <c r="AL275" s="122">
        <v>0</v>
      </c>
    </row>
    <row r="276" spans="1:38" hidden="1" x14ac:dyDescent="0.25">
      <c r="A276" s="122" t="s">
        <v>2001</v>
      </c>
      <c r="B276" s="122">
        <v>1</v>
      </c>
      <c r="C276" s="122" t="s">
        <v>2181</v>
      </c>
      <c r="D276" s="122" t="s">
        <v>2130</v>
      </c>
      <c r="E276" s="122">
        <v>7</v>
      </c>
      <c r="F276" s="122">
        <v>5.8424866266999997E-2</v>
      </c>
      <c r="G276" s="122">
        <v>5.7119283207999999E-2</v>
      </c>
      <c r="H276" s="122">
        <v>7.3673383607100004E-2</v>
      </c>
      <c r="I276" s="122">
        <v>0.11477851014319999</v>
      </c>
      <c r="J276" s="122">
        <v>0.1805169143035</v>
      </c>
      <c r="K276" s="122">
        <v>0.15153103356430001</v>
      </c>
      <c r="L276" s="122">
        <v>0.13346460446319999</v>
      </c>
      <c r="M276" s="122">
        <v>4.6040449865599999E-2</v>
      </c>
      <c r="N276" s="122">
        <v>7.0136981059699996E-2</v>
      </c>
      <c r="O276" s="122">
        <v>6.9672387564400001E-2</v>
      </c>
      <c r="P276" s="122">
        <v>5.2532051472799997E-2</v>
      </c>
      <c r="Q276" s="122">
        <v>7.2072568699799999E-2</v>
      </c>
      <c r="R276" s="122">
        <v>8.0238546449200004E-2</v>
      </c>
      <c r="S276" s="122">
        <v>6.2054880029600003E-2</v>
      </c>
      <c r="T276" s="122">
        <v>7.7955163267100003E-2</v>
      </c>
      <c r="U276" s="122">
        <v>7.1916368016199994E-2</v>
      </c>
      <c r="V276" s="122">
        <v>7.4121863779200006E-2</v>
      </c>
      <c r="W276" s="122">
        <v>6.9078337545899995E-2</v>
      </c>
      <c r="X276" s="122">
        <v>6.4402051087899995E-2</v>
      </c>
      <c r="Y276" s="122">
        <v>7.5631734198200004E-2</v>
      </c>
      <c r="Z276" s="122">
        <v>7.7637112389800006E-2</v>
      </c>
      <c r="AA276" s="122">
        <v>7.97516578108E-2</v>
      </c>
      <c r="AB276" s="122">
        <v>7.0453299962499993E-2</v>
      </c>
      <c r="AC276" s="122">
        <v>7.4137135426400005E-2</v>
      </c>
      <c r="AD276" s="122">
        <v>7.0686929268400006E-2</v>
      </c>
      <c r="AE276" s="122">
        <v>7.3081877708899998E-2</v>
      </c>
      <c r="AF276" s="122">
        <v>6.9182781159899995E-2</v>
      </c>
      <c r="AG276" s="122">
        <v>7.1993262109999998E-2</v>
      </c>
      <c r="AH276" s="122">
        <v>7.7665714503699995E-2</v>
      </c>
      <c r="AI276" s="122">
        <v>6.7988351180400003E-2</v>
      </c>
      <c r="AJ276" s="122">
        <v>5.0640708846500002E-2</v>
      </c>
      <c r="AK276" s="122">
        <v>5.5890483069999997E-2</v>
      </c>
      <c r="AL276" s="122">
        <v>0</v>
      </c>
    </row>
    <row r="277" spans="1:38" hidden="1" x14ac:dyDescent="0.25">
      <c r="A277" s="122" t="s">
        <v>2001</v>
      </c>
      <c r="B277" s="122">
        <v>1</v>
      </c>
      <c r="C277" s="122" t="s">
        <v>2181</v>
      </c>
      <c r="D277" s="122" t="s">
        <v>2131</v>
      </c>
      <c r="E277" s="122">
        <v>7</v>
      </c>
      <c r="F277" s="122">
        <v>0.67836598242809998</v>
      </c>
      <c r="G277" s="122">
        <v>0.70696831253509995</v>
      </c>
      <c r="H277" s="122">
        <v>0.86014675207589997</v>
      </c>
      <c r="I277" s="122">
        <v>1.2554748277484999</v>
      </c>
      <c r="J277" s="122">
        <v>1.3193760494132001</v>
      </c>
      <c r="K277" s="122">
        <v>1.3511278981396</v>
      </c>
      <c r="L277" s="122">
        <v>0.78834231069439997</v>
      </c>
      <c r="M277" s="122">
        <v>0.80127473304359997</v>
      </c>
      <c r="N277" s="122">
        <v>1.2673970582292999</v>
      </c>
      <c r="O277" s="122">
        <v>1.6031802303467</v>
      </c>
      <c r="P277" s="122">
        <v>1.3351227491505999</v>
      </c>
      <c r="Q277" s="122">
        <v>1.2654790454075999</v>
      </c>
      <c r="R277" s="122">
        <v>1.2959046404729999</v>
      </c>
      <c r="S277" s="122">
        <v>0.90573650792890004</v>
      </c>
      <c r="T277" s="122">
        <v>1.2606752384352</v>
      </c>
      <c r="U277" s="122">
        <v>1.4756357039945001</v>
      </c>
      <c r="V277" s="122">
        <v>1.4760628285601001</v>
      </c>
      <c r="W277" s="122">
        <v>1.0874770917094001</v>
      </c>
      <c r="X277" s="122">
        <v>1.2825526950338</v>
      </c>
      <c r="Y277" s="122">
        <v>1.1962230361113999</v>
      </c>
      <c r="Z277" s="122">
        <v>1.1816557483562</v>
      </c>
      <c r="AA277" s="122">
        <v>1.0749490132077</v>
      </c>
      <c r="AB277" s="122">
        <v>0.85057519272149995</v>
      </c>
      <c r="AC277" s="122">
        <v>1.2048929715761001</v>
      </c>
      <c r="AD277" s="122">
        <v>1.2940169555093</v>
      </c>
      <c r="AE277" s="122">
        <v>1.2324255972792</v>
      </c>
      <c r="AF277" s="122">
        <v>1.1611680628314001</v>
      </c>
      <c r="AG277" s="122">
        <v>1.2910430216802</v>
      </c>
      <c r="AH277" s="122">
        <v>1.3965611453500999</v>
      </c>
      <c r="AI277" s="122">
        <v>1.4727412334623</v>
      </c>
      <c r="AJ277" s="122">
        <v>1.3168500662232001</v>
      </c>
      <c r="AK277" s="122">
        <v>1.4205871220904001</v>
      </c>
      <c r="AL277" s="122">
        <v>0</v>
      </c>
    </row>
    <row r="278" spans="1:38" hidden="1" x14ac:dyDescent="0.25">
      <c r="A278" s="122" t="s">
        <v>2001</v>
      </c>
      <c r="B278" s="122">
        <v>1</v>
      </c>
      <c r="C278" s="122" t="s">
        <v>2181</v>
      </c>
      <c r="D278" s="122" t="s">
        <v>2132</v>
      </c>
      <c r="E278" s="122">
        <v>7</v>
      </c>
      <c r="F278" s="122">
        <v>9.6962238778599996E-2</v>
      </c>
      <c r="G278" s="122">
        <v>0.1047406888873</v>
      </c>
      <c r="H278" s="122">
        <v>0.1016308998308</v>
      </c>
      <c r="I278" s="122">
        <v>9.9590365157700006E-2</v>
      </c>
      <c r="J278" s="122">
        <v>0.10282993247780001</v>
      </c>
      <c r="K278" s="122">
        <v>0.1056519747941</v>
      </c>
      <c r="L278" s="122">
        <v>0.234826034761</v>
      </c>
      <c r="M278" s="122">
        <v>8.9923974291999997E-2</v>
      </c>
      <c r="N278" s="122">
        <v>0.10899189700130001</v>
      </c>
      <c r="O278" s="122">
        <v>0.10109558173700001</v>
      </c>
      <c r="P278" s="122">
        <v>0.1124211505987</v>
      </c>
      <c r="Q278" s="122">
        <v>9.0273548408099993E-2</v>
      </c>
      <c r="R278" s="122">
        <v>8.7277281907199994E-2</v>
      </c>
      <c r="S278" s="122">
        <v>8.2463760149599996E-2</v>
      </c>
      <c r="T278" s="122">
        <v>8.4638991889600002E-2</v>
      </c>
      <c r="U278" s="122">
        <v>0.1008104393756</v>
      </c>
      <c r="V278" s="122">
        <v>0.1004735368542</v>
      </c>
      <c r="W278" s="122">
        <v>0.10413218838710001</v>
      </c>
      <c r="X278" s="122">
        <v>8.6601771761899995E-2</v>
      </c>
      <c r="Y278" s="122">
        <v>6.9184828595399997E-2</v>
      </c>
      <c r="Z278" s="122">
        <v>0.10620782785000001</v>
      </c>
      <c r="AA278" s="122">
        <v>0.1091568211384</v>
      </c>
      <c r="AB278" s="122">
        <v>9.4491680835899997E-2</v>
      </c>
      <c r="AC278" s="122">
        <v>0.102180425231</v>
      </c>
      <c r="AD278" s="122">
        <v>0.1058305566286</v>
      </c>
      <c r="AE278" s="122">
        <v>0.11672483535350001</v>
      </c>
      <c r="AF278" s="122">
        <v>0.1136377806163</v>
      </c>
      <c r="AG278" s="122">
        <v>0.10450949120480001</v>
      </c>
      <c r="AH278" s="122">
        <v>0.1073071767584</v>
      </c>
      <c r="AI278" s="122">
        <v>0.1007327844853</v>
      </c>
      <c r="AJ278" s="122">
        <v>0.1041520429692</v>
      </c>
      <c r="AK278" s="122">
        <v>0.1062608853792</v>
      </c>
      <c r="AL278" s="122">
        <v>0</v>
      </c>
    </row>
    <row r="279" spans="1:38" hidden="1" x14ac:dyDescent="0.25">
      <c r="A279" s="122" t="s">
        <v>2001</v>
      </c>
      <c r="B279" s="122">
        <v>1</v>
      </c>
      <c r="C279" s="122" t="s">
        <v>2181</v>
      </c>
      <c r="D279" s="122" t="s">
        <v>2133</v>
      </c>
      <c r="E279" s="122">
        <v>7</v>
      </c>
      <c r="F279" s="122">
        <v>2.8553404286392001</v>
      </c>
      <c r="G279" s="122">
        <v>2.7361299249714999</v>
      </c>
      <c r="H279" s="122">
        <v>2.8507638051373001</v>
      </c>
      <c r="I279" s="122">
        <v>3.3245003209828998</v>
      </c>
      <c r="J279" s="122">
        <v>3.7334647584464999</v>
      </c>
      <c r="K279" s="122">
        <v>3.8139698300932001</v>
      </c>
      <c r="L279" s="122">
        <v>3.4357366640447</v>
      </c>
      <c r="M279" s="122">
        <v>3.3894197585861998</v>
      </c>
      <c r="N279" s="122">
        <v>3.1705350146384998</v>
      </c>
      <c r="O279" s="122">
        <v>4.1990230802662998</v>
      </c>
      <c r="P279" s="122">
        <v>3.2680256544751001</v>
      </c>
      <c r="Q279" s="122">
        <v>3.1089606275029</v>
      </c>
      <c r="R279" s="122">
        <v>3.0717090489065</v>
      </c>
      <c r="S279" s="122">
        <v>2.6110621941134</v>
      </c>
      <c r="T279" s="122">
        <v>3.0684077607662998</v>
      </c>
      <c r="U279" s="122">
        <v>3.1463260824652002</v>
      </c>
      <c r="V279" s="122">
        <v>3.0542517287573001</v>
      </c>
      <c r="W279" s="122">
        <v>2.7678650171951</v>
      </c>
      <c r="X279" s="122">
        <v>2.7457461849624001</v>
      </c>
      <c r="Y279" s="122">
        <v>2.4675640229862998</v>
      </c>
      <c r="Z279" s="122">
        <v>2.1976155962583999</v>
      </c>
      <c r="AA279" s="122">
        <v>2.2091692664461</v>
      </c>
      <c r="AB279" s="122">
        <v>2.5548423417641999</v>
      </c>
      <c r="AC279" s="122">
        <v>2.6867450619078999</v>
      </c>
      <c r="AD279" s="122">
        <v>2.5534915735379999</v>
      </c>
      <c r="AE279" s="122">
        <v>2.7766258213419999</v>
      </c>
      <c r="AF279" s="122">
        <v>2.5088422713076</v>
      </c>
      <c r="AG279" s="122">
        <v>2.7312702021185</v>
      </c>
      <c r="AH279" s="122">
        <v>2.8696080276128999</v>
      </c>
      <c r="AI279" s="122">
        <v>2.8909747975726998</v>
      </c>
      <c r="AJ279" s="122">
        <v>2.5718487155869001</v>
      </c>
      <c r="AK279" s="122">
        <v>2.9644168899526</v>
      </c>
      <c r="AL279" s="122">
        <v>0</v>
      </c>
    </row>
    <row r="280" spans="1:38" hidden="1" x14ac:dyDescent="0.25">
      <c r="A280" s="122" t="s">
        <v>2001</v>
      </c>
      <c r="B280" s="122">
        <v>1</v>
      </c>
      <c r="C280" s="122" t="s">
        <v>2181</v>
      </c>
      <c r="D280" s="122" t="s">
        <v>2134</v>
      </c>
      <c r="E280" s="122">
        <v>7</v>
      </c>
      <c r="F280" s="122">
        <v>1.3417270521699001</v>
      </c>
      <c r="G280" s="122">
        <v>1.2964665795004999</v>
      </c>
      <c r="H280" s="122">
        <v>1.2998841606003</v>
      </c>
      <c r="I280" s="122">
        <v>1.1977913177456001</v>
      </c>
      <c r="J280" s="122">
        <v>1.328775092998</v>
      </c>
      <c r="K280" s="122">
        <v>1.6974705238562999</v>
      </c>
      <c r="L280" s="122">
        <v>1.4392058271192001</v>
      </c>
      <c r="M280" s="122">
        <v>0.96778473977260004</v>
      </c>
      <c r="N280" s="122">
        <v>1.3494188669586</v>
      </c>
      <c r="O280" s="122">
        <v>2.2469997047842001</v>
      </c>
      <c r="P280" s="122">
        <v>2.3581995804555</v>
      </c>
      <c r="Q280" s="122">
        <v>1.9485540384739</v>
      </c>
      <c r="R280" s="122">
        <v>2.3873365941192</v>
      </c>
      <c r="S280" s="122">
        <v>2.5255954147023001</v>
      </c>
      <c r="T280" s="122">
        <v>6.2480482091617002</v>
      </c>
      <c r="U280" s="122">
        <v>3.4731098755418999</v>
      </c>
      <c r="V280" s="122">
        <v>3.0328788827277</v>
      </c>
      <c r="W280" s="122">
        <v>1.4023029166225001</v>
      </c>
      <c r="X280" s="122">
        <v>1.9826226288446001</v>
      </c>
      <c r="Y280" s="122">
        <v>1.4502997122207</v>
      </c>
      <c r="Z280" s="122">
        <v>2.2735262542861001</v>
      </c>
      <c r="AA280" s="122">
        <v>2.1339061065328999</v>
      </c>
      <c r="AB280" s="122">
        <v>3.7737901201986999</v>
      </c>
      <c r="AC280" s="122">
        <v>3.3751201834527</v>
      </c>
      <c r="AD280" s="122">
        <v>1.7887384088472</v>
      </c>
      <c r="AE280" s="122">
        <v>3.2255568371402998</v>
      </c>
      <c r="AF280" s="122">
        <v>2.5638170876544</v>
      </c>
      <c r="AG280" s="122">
        <v>2.7658608287312001</v>
      </c>
      <c r="AH280" s="122">
        <v>2.9479030357621001</v>
      </c>
      <c r="AI280" s="122">
        <v>2.8087137603261998</v>
      </c>
      <c r="AJ280" s="122">
        <v>2.233544416814</v>
      </c>
      <c r="AK280" s="122">
        <v>3.2432329515173</v>
      </c>
      <c r="AL280" s="122">
        <v>0</v>
      </c>
    </row>
    <row r="281" spans="1:38" hidden="1" x14ac:dyDescent="0.25">
      <c r="A281" s="122" t="s">
        <v>2001</v>
      </c>
      <c r="B281" s="122">
        <v>1</v>
      </c>
      <c r="C281" s="122" t="s">
        <v>2181</v>
      </c>
      <c r="D281" s="122" t="s">
        <v>2135</v>
      </c>
      <c r="E281" s="122">
        <v>7</v>
      </c>
      <c r="F281" s="122">
        <v>1.7229953065204999</v>
      </c>
      <c r="G281" s="122">
        <v>1.4158988692806</v>
      </c>
      <c r="H281" s="122">
        <v>1.7871715410868001</v>
      </c>
      <c r="I281" s="122">
        <v>1.0055889974426</v>
      </c>
      <c r="J281" s="122">
        <v>1.0374735099671999</v>
      </c>
      <c r="K281" s="122">
        <v>0.75007836300069997</v>
      </c>
      <c r="L281" s="122">
        <v>1.0520356187886</v>
      </c>
      <c r="M281" s="122">
        <v>1.3911314620422</v>
      </c>
      <c r="N281" s="122">
        <v>1.4067391334343999</v>
      </c>
      <c r="O281" s="122">
        <v>2.1220697577463001</v>
      </c>
      <c r="P281" s="122">
        <v>1.4331748595492999</v>
      </c>
      <c r="Q281" s="122">
        <v>1.171866453671</v>
      </c>
      <c r="R281" s="122">
        <v>1.0676537011039</v>
      </c>
      <c r="S281" s="122">
        <v>1.4333497912448001</v>
      </c>
      <c r="T281" s="122">
        <v>1.2966239045646999</v>
      </c>
      <c r="U281" s="122">
        <v>0.53119283783100002</v>
      </c>
      <c r="V281" s="122">
        <v>0.5224825727936</v>
      </c>
      <c r="W281" s="122">
        <v>1.4342622011926001</v>
      </c>
      <c r="X281" s="122">
        <v>0.52018470086610002</v>
      </c>
      <c r="Y281" s="122">
        <v>0.50006044298079999</v>
      </c>
      <c r="Z281" s="122">
        <v>0.32067305339110003</v>
      </c>
      <c r="AA281" s="122">
        <v>0.32604153595169999</v>
      </c>
      <c r="AB281" s="122">
        <v>0.29720868244760001</v>
      </c>
      <c r="AC281" s="122">
        <v>0.33150887446369998</v>
      </c>
      <c r="AD281" s="122">
        <v>0.33831043729810001</v>
      </c>
      <c r="AE281" s="122">
        <v>0.35419346535989998</v>
      </c>
      <c r="AF281" s="122">
        <v>0.32568273819459997</v>
      </c>
      <c r="AG281" s="122">
        <v>0.3370618519727</v>
      </c>
      <c r="AH281" s="122">
        <v>0.35349569304520001</v>
      </c>
      <c r="AI281" s="122">
        <v>0.35248273889100001</v>
      </c>
      <c r="AJ281" s="122">
        <v>0.31354516240000002</v>
      </c>
      <c r="AK281" s="122">
        <v>0.34493997629649997</v>
      </c>
      <c r="AL281" s="122">
        <v>0</v>
      </c>
    </row>
    <row r="282" spans="1:38" hidden="1" x14ac:dyDescent="0.25">
      <c r="A282" s="122" t="s">
        <v>2001</v>
      </c>
      <c r="B282" s="122">
        <v>1</v>
      </c>
      <c r="C282" s="122" t="s">
        <v>2181</v>
      </c>
      <c r="D282" s="122" t="s">
        <v>2136</v>
      </c>
      <c r="E282" s="122">
        <v>7</v>
      </c>
      <c r="F282" s="122">
        <v>1.0703558224937999</v>
      </c>
      <c r="G282" s="122">
        <v>1.0037772855434</v>
      </c>
      <c r="H282" s="122">
        <v>1.1982074984589</v>
      </c>
      <c r="I282" s="122">
        <v>0.94228626848800001</v>
      </c>
      <c r="J282" s="122">
        <v>1.0201170351707001</v>
      </c>
      <c r="K282" s="122">
        <v>1.0673552115705001</v>
      </c>
      <c r="L282" s="122">
        <v>0.99788718046619995</v>
      </c>
      <c r="M282" s="122">
        <v>1.0290188840296</v>
      </c>
      <c r="N282" s="122">
        <v>1.2599859593530001</v>
      </c>
      <c r="O282" s="122">
        <v>1.7764696444667001</v>
      </c>
      <c r="P282" s="122">
        <v>1.2825444680989</v>
      </c>
      <c r="Q282" s="122">
        <v>1.6719221833655999</v>
      </c>
      <c r="R282" s="122">
        <v>1.5969754256299</v>
      </c>
      <c r="S282" s="122">
        <v>1.2877322410801</v>
      </c>
      <c r="T282" s="122">
        <v>2.1722916460478001</v>
      </c>
      <c r="U282" s="122">
        <v>1.8654457455947999</v>
      </c>
      <c r="V282" s="122">
        <v>1.976547899244</v>
      </c>
      <c r="W282" s="122">
        <v>1.5501447520385001</v>
      </c>
      <c r="X282" s="122">
        <v>1.7544938426465</v>
      </c>
      <c r="Y282" s="122">
        <v>1.4325918771710999</v>
      </c>
      <c r="Z282" s="122">
        <v>1.4857701288236</v>
      </c>
      <c r="AA282" s="122">
        <v>1.3573905927345999</v>
      </c>
      <c r="AB282" s="122">
        <v>1.1264144768255999</v>
      </c>
      <c r="AC282" s="122">
        <v>0.97710928072059999</v>
      </c>
      <c r="AD282" s="122">
        <v>0.95301281042039998</v>
      </c>
      <c r="AE282" s="122">
        <v>1.0050213459549</v>
      </c>
      <c r="AF282" s="122">
        <v>0.88880843947800003</v>
      </c>
      <c r="AG282" s="122">
        <v>0.98451276821370004</v>
      </c>
      <c r="AH282" s="122">
        <v>1.0913855009708</v>
      </c>
      <c r="AI282" s="122">
        <v>1.0788870086463</v>
      </c>
      <c r="AJ282" s="122">
        <v>1.0211347381047999</v>
      </c>
      <c r="AK282" s="122">
        <v>1.1112362504671001</v>
      </c>
      <c r="AL282" s="122">
        <v>0</v>
      </c>
    </row>
    <row r="283" spans="1:38" hidden="1" x14ac:dyDescent="0.25">
      <c r="A283" s="122" t="s">
        <v>2001</v>
      </c>
      <c r="B283" s="122">
        <v>1</v>
      </c>
      <c r="C283" s="122" t="s">
        <v>2181</v>
      </c>
      <c r="D283" s="122" t="s">
        <v>2137</v>
      </c>
      <c r="E283" s="122">
        <v>7</v>
      </c>
      <c r="F283" s="122">
        <v>18.5012181415131</v>
      </c>
      <c r="G283" s="122">
        <v>19.854126509011</v>
      </c>
      <c r="H283" s="122">
        <v>20.813905292024899</v>
      </c>
      <c r="I283" s="122">
        <v>19.127469894822202</v>
      </c>
      <c r="J283" s="122">
        <v>21.202483027148201</v>
      </c>
      <c r="K283" s="122">
        <v>19.754332238609699</v>
      </c>
      <c r="L283" s="122">
        <v>19.207037487949901</v>
      </c>
      <c r="M283" s="122">
        <v>20.755586021439601</v>
      </c>
      <c r="N283" s="122">
        <v>20.9341022419752</v>
      </c>
      <c r="O283" s="122">
        <v>24.758778722220001</v>
      </c>
      <c r="P283" s="122">
        <v>22.3265192258817</v>
      </c>
      <c r="Q283" s="122">
        <v>20.045283333866099</v>
      </c>
      <c r="R283" s="122">
        <v>19.221296816893702</v>
      </c>
      <c r="S283" s="122">
        <v>17.869703931910799</v>
      </c>
      <c r="T283" s="122">
        <v>20.268578467649601</v>
      </c>
      <c r="U283" s="122">
        <v>20.219471519955899</v>
      </c>
      <c r="V283" s="122">
        <v>21.622519028467501</v>
      </c>
      <c r="W283" s="122">
        <v>24.461770002545201</v>
      </c>
      <c r="X283" s="122">
        <v>28.884505875078101</v>
      </c>
      <c r="Y283" s="122">
        <v>22.963904355399801</v>
      </c>
      <c r="Z283" s="122">
        <v>20.5850724359717</v>
      </c>
      <c r="AA283" s="122">
        <v>18.6603422427408</v>
      </c>
      <c r="AB283" s="122">
        <v>16.0099998720004</v>
      </c>
      <c r="AC283" s="122">
        <v>16.989637661579199</v>
      </c>
      <c r="AD283" s="122">
        <v>17.7312242772107</v>
      </c>
      <c r="AE283" s="122">
        <v>18.332938982353699</v>
      </c>
      <c r="AF283" s="122">
        <v>16.929931740357599</v>
      </c>
      <c r="AG283" s="122">
        <v>20.917435305058898</v>
      </c>
      <c r="AH283" s="122">
        <v>22.515714473847499</v>
      </c>
      <c r="AI283" s="122">
        <v>22.616058140753701</v>
      </c>
      <c r="AJ283" s="122">
        <v>24.622962329354198</v>
      </c>
      <c r="AK283" s="122">
        <v>27.675271438412</v>
      </c>
      <c r="AL283" s="122">
        <v>0</v>
      </c>
    </row>
    <row r="284" spans="1:38" hidden="1" x14ac:dyDescent="0.25">
      <c r="A284" s="122" t="s">
        <v>2001</v>
      </c>
      <c r="B284" s="122">
        <v>1</v>
      </c>
      <c r="C284" s="122" t="s">
        <v>2181</v>
      </c>
      <c r="D284" s="122" t="s">
        <v>2138</v>
      </c>
      <c r="E284" s="122">
        <v>7</v>
      </c>
      <c r="F284" s="122">
        <v>0.53023485732179998</v>
      </c>
      <c r="G284" s="122">
        <v>0.44944880536920001</v>
      </c>
      <c r="H284" s="122">
        <v>0.4682315615098</v>
      </c>
      <c r="I284" s="122">
        <v>0.47247044633180002</v>
      </c>
      <c r="J284" s="122">
        <v>0.46217847058770001</v>
      </c>
      <c r="K284" s="122">
        <v>0.44966535236389998</v>
      </c>
      <c r="L284" s="122">
        <v>0.43536403616679997</v>
      </c>
      <c r="M284" s="122">
        <v>0.42823849485999999</v>
      </c>
      <c r="N284" s="122">
        <v>0.46289009027990002</v>
      </c>
      <c r="O284" s="122">
        <v>0.50228934735039998</v>
      </c>
      <c r="P284" s="122">
        <v>0.4748529567875</v>
      </c>
      <c r="Q284" s="122">
        <v>0.45459494990929999</v>
      </c>
      <c r="R284" s="122">
        <v>0.44043059056459999</v>
      </c>
      <c r="S284" s="122">
        <v>0.37555362650610002</v>
      </c>
      <c r="T284" s="122">
        <v>0.35715623024510001</v>
      </c>
      <c r="U284" s="122">
        <v>0.38481037770769999</v>
      </c>
      <c r="V284" s="122">
        <v>0.43206751081490002</v>
      </c>
      <c r="W284" s="122">
        <v>0.40984695018810002</v>
      </c>
      <c r="X284" s="122">
        <v>0.343891750123</v>
      </c>
      <c r="Y284" s="122">
        <v>0.2919958047747</v>
      </c>
      <c r="Z284" s="122">
        <v>0.33240884273780003</v>
      </c>
      <c r="AA284" s="122">
        <v>0.31678343530600001</v>
      </c>
      <c r="AB284" s="122">
        <v>0.28730027675019998</v>
      </c>
      <c r="AC284" s="122">
        <v>0.34377014726779997</v>
      </c>
      <c r="AD284" s="122">
        <v>0.34056693545619998</v>
      </c>
      <c r="AE284" s="122">
        <v>0.36104184058060002</v>
      </c>
      <c r="AF284" s="122">
        <v>0.33794062827659999</v>
      </c>
      <c r="AG284" s="122">
        <v>0.30993994860230001</v>
      </c>
      <c r="AH284" s="122">
        <v>0.30478053637800001</v>
      </c>
      <c r="AI284" s="122">
        <v>0.28863781174300002</v>
      </c>
      <c r="AJ284" s="122">
        <v>0.2530359824649</v>
      </c>
      <c r="AK284" s="122">
        <v>0.27438634312670002</v>
      </c>
      <c r="AL284" s="122">
        <v>0</v>
      </c>
    </row>
    <row r="285" spans="1:38" hidden="1" x14ac:dyDescent="0.25">
      <c r="A285" s="122" t="s">
        <v>2001</v>
      </c>
      <c r="B285" s="122">
        <v>1</v>
      </c>
      <c r="C285" s="122" t="s">
        <v>2181</v>
      </c>
      <c r="D285" s="122" t="s">
        <v>2139</v>
      </c>
      <c r="E285" s="122">
        <v>7</v>
      </c>
      <c r="F285" s="122">
        <v>0.61264567571749995</v>
      </c>
      <c r="G285" s="122">
        <v>0.4242006422597</v>
      </c>
      <c r="H285" s="122">
        <v>0.53253855591749999</v>
      </c>
      <c r="I285" s="122">
        <v>0.46201873634809998</v>
      </c>
      <c r="J285" s="122">
        <v>0.50957490939729999</v>
      </c>
      <c r="K285" s="122">
        <v>0.45303651126729999</v>
      </c>
      <c r="L285" s="122">
        <v>0.46112304159259998</v>
      </c>
      <c r="M285" s="122">
        <v>0.43637050109510001</v>
      </c>
      <c r="N285" s="122">
        <v>0.53537756971130002</v>
      </c>
      <c r="O285" s="122">
        <v>0.64698472044120003</v>
      </c>
      <c r="P285" s="122">
        <v>0.48540738969750002</v>
      </c>
      <c r="Q285" s="122">
        <v>0.5859722018222</v>
      </c>
      <c r="R285" s="122">
        <v>0.53172954313940002</v>
      </c>
      <c r="S285" s="122">
        <v>0.46668244445489998</v>
      </c>
      <c r="T285" s="122">
        <v>0.61765372783299999</v>
      </c>
      <c r="U285" s="122">
        <v>0.57384860561390005</v>
      </c>
      <c r="V285" s="122">
        <v>0.37868440146549998</v>
      </c>
      <c r="W285" s="122">
        <v>0.36484575892810001</v>
      </c>
      <c r="X285" s="122">
        <v>0.33772189118419998</v>
      </c>
      <c r="Y285" s="122">
        <v>0.27944446520499999</v>
      </c>
      <c r="Z285" s="122">
        <v>0.31916971345970002</v>
      </c>
      <c r="AA285" s="122">
        <v>0.29113758111810001</v>
      </c>
      <c r="AB285" s="122">
        <v>0.25295864678719998</v>
      </c>
      <c r="AC285" s="122">
        <v>0.32866894899970001</v>
      </c>
      <c r="AD285" s="122">
        <v>0.3432049907318</v>
      </c>
      <c r="AE285" s="122">
        <v>0.3603587532352</v>
      </c>
      <c r="AF285" s="122">
        <v>0.33264149474440002</v>
      </c>
      <c r="AG285" s="122">
        <v>0.32882654193560001</v>
      </c>
      <c r="AH285" s="122">
        <v>0.32408112278509998</v>
      </c>
      <c r="AI285" s="122">
        <v>0.31750746583650002</v>
      </c>
      <c r="AJ285" s="122">
        <v>0.28568461274180001</v>
      </c>
      <c r="AK285" s="122">
        <v>0.30679822984650001</v>
      </c>
      <c r="AL285" s="122">
        <v>0</v>
      </c>
    </row>
    <row r="286" spans="1:38" hidden="1" x14ac:dyDescent="0.25">
      <c r="A286" s="122" t="s">
        <v>2001</v>
      </c>
      <c r="B286" s="122">
        <v>1</v>
      </c>
      <c r="C286" s="122" t="s">
        <v>2181</v>
      </c>
      <c r="D286" s="122" t="s">
        <v>2140</v>
      </c>
      <c r="E286" s="122">
        <v>7</v>
      </c>
      <c r="F286" s="122">
        <v>0.1121774983411</v>
      </c>
      <c r="G286" s="122">
        <v>0.10936854459589999</v>
      </c>
      <c r="H286" s="122">
        <v>0.10817168878279999</v>
      </c>
      <c r="I286" s="122">
        <v>0.10231541800420001</v>
      </c>
      <c r="J286" s="122">
        <v>0.1034435591661</v>
      </c>
      <c r="K286" s="122">
        <v>0.1017904671705</v>
      </c>
      <c r="L286" s="122">
        <v>0.1038717540301</v>
      </c>
      <c r="M286" s="122">
        <v>9.4870116273299998E-2</v>
      </c>
      <c r="N286" s="122">
        <v>0.1019797489033</v>
      </c>
      <c r="O286" s="122">
        <v>9.2462279226000005E-2</v>
      </c>
      <c r="P286" s="122">
        <v>9.5420542094900002E-2</v>
      </c>
      <c r="Q286" s="122">
        <v>9.5624198650400005E-2</v>
      </c>
      <c r="R286" s="122">
        <v>0.1012701406229</v>
      </c>
      <c r="S286" s="122">
        <v>8.2040517287199993E-2</v>
      </c>
      <c r="T286" s="122">
        <v>8.0083131561200005E-2</v>
      </c>
      <c r="U286" s="122">
        <v>9.5872111037700006E-2</v>
      </c>
      <c r="V286" s="122">
        <v>9.9218591928000005E-2</v>
      </c>
      <c r="W286" s="122">
        <v>9.3003098628199998E-2</v>
      </c>
      <c r="X286" s="122">
        <v>7.3019336888700007E-2</v>
      </c>
      <c r="Y286" s="122">
        <v>6.88895340947E-2</v>
      </c>
      <c r="Z286" s="122">
        <v>7.5550260857899995E-2</v>
      </c>
      <c r="AA286" s="122">
        <v>7.4889778058299994E-2</v>
      </c>
      <c r="AB286" s="122">
        <v>6.4074981592899996E-2</v>
      </c>
      <c r="AC286" s="122">
        <v>6.8912444207699999E-2</v>
      </c>
      <c r="AD286" s="122">
        <v>7.0499034775300007E-2</v>
      </c>
      <c r="AE286" s="122">
        <v>7.9087994073099993E-2</v>
      </c>
      <c r="AF286" s="122">
        <v>7.3478115172300004E-2</v>
      </c>
      <c r="AG286" s="122">
        <v>7.5423321148000003E-2</v>
      </c>
      <c r="AH286" s="122">
        <v>6.2499666005000003E-2</v>
      </c>
      <c r="AI286" s="122">
        <v>5.9595790722899999E-2</v>
      </c>
      <c r="AJ286" s="122">
        <v>5.61869249722E-2</v>
      </c>
      <c r="AK286" s="122">
        <v>5.8272116034699999E-2</v>
      </c>
      <c r="AL286" s="122">
        <v>0</v>
      </c>
    </row>
    <row r="287" spans="1:38" hidden="1" x14ac:dyDescent="0.25">
      <c r="A287" s="122" t="s">
        <v>2001</v>
      </c>
      <c r="B287" s="122">
        <v>1</v>
      </c>
      <c r="C287" s="122" t="s">
        <v>2181</v>
      </c>
      <c r="D287" s="122" t="s">
        <v>2141</v>
      </c>
      <c r="E287" s="122">
        <v>7</v>
      </c>
      <c r="F287" s="122">
        <v>2.1917410558441999</v>
      </c>
      <c r="G287" s="122">
        <v>2.0282461308783999</v>
      </c>
      <c r="H287" s="122">
        <v>2.1675404427478</v>
      </c>
      <c r="I287" s="122">
        <v>1.7745506975773</v>
      </c>
      <c r="J287" s="122">
        <v>1.9567294786286999</v>
      </c>
      <c r="K287" s="122">
        <v>2.0157200090076999</v>
      </c>
      <c r="L287" s="122">
        <v>1.9669523208335</v>
      </c>
      <c r="M287" s="122">
        <v>1.7305619837871999</v>
      </c>
      <c r="N287" s="122">
        <v>1.8565675721806001</v>
      </c>
      <c r="O287" s="122">
        <v>2.3595790531685998</v>
      </c>
      <c r="P287" s="122">
        <v>2.1270634453634001</v>
      </c>
      <c r="Q287" s="122">
        <v>1.7696226644437001</v>
      </c>
      <c r="R287" s="122">
        <v>1.8450791130052</v>
      </c>
      <c r="S287" s="122">
        <v>1.7471939868790001</v>
      </c>
      <c r="T287" s="122">
        <v>2.3583613971550998</v>
      </c>
      <c r="U287" s="122">
        <v>2.1389815440450999</v>
      </c>
      <c r="V287" s="122">
        <v>1.9380911732749</v>
      </c>
      <c r="W287" s="122">
        <v>1.6656543059135001</v>
      </c>
      <c r="X287" s="122">
        <v>1.5549024206769</v>
      </c>
      <c r="Y287" s="122">
        <v>1.2416149465154001</v>
      </c>
      <c r="Z287" s="122">
        <v>1.0406643454224001</v>
      </c>
      <c r="AA287" s="122">
        <v>1.0028040550929</v>
      </c>
      <c r="AB287" s="122">
        <v>1.2576083169800001</v>
      </c>
      <c r="AC287" s="122">
        <v>1.3865670764499001</v>
      </c>
      <c r="AD287" s="122">
        <v>1.0289695019841001</v>
      </c>
      <c r="AE287" s="122">
        <v>1.5244251773319999</v>
      </c>
      <c r="AF287" s="122">
        <v>1.1106255168604</v>
      </c>
      <c r="AG287" s="122">
        <v>1.3843205690111</v>
      </c>
      <c r="AH287" s="122">
        <v>1.4706570572387001</v>
      </c>
      <c r="AI287" s="122">
        <v>1.3677285428285</v>
      </c>
      <c r="AJ287" s="122">
        <v>0.97689526619849998</v>
      </c>
      <c r="AK287" s="122">
        <v>1.4756806149427</v>
      </c>
      <c r="AL287" s="122">
        <v>0</v>
      </c>
    </row>
    <row r="288" spans="1:38" hidden="1" x14ac:dyDescent="0.25">
      <c r="A288" s="122" t="s">
        <v>2001</v>
      </c>
      <c r="B288" s="122">
        <v>1</v>
      </c>
      <c r="C288" s="122" t="s">
        <v>2181</v>
      </c>
      <c r="D288" s="122" t="s">
        <v>2142</v>
      </c>
      <c r="E288" s="122">
        <v>7</v>
      </c>
      <c r="F288" s="122">
        <v>0.74778526820250002</v>
      </c>
      <c r="G288" s="122">
        <v>0.73798100548349999</v>
      </c>
      <c r="H288" s="122">
        <v>0.86667054426949997</v>
      </c>
      <c r="I288" s="122">
        <v>0.81681182894439996</v>
      </c>
      <c r="J288" s="122">
        <v>0.91434569585970005</v>
      </c>
      <c r="K288" s="122">
        <v>0.89571389840180005</v>
      </c>
      <c r="L288" s="122">
        <v>0.88416372539809995</v>
      </c>
      <c r="M288" s="122">
        <v>0.81051122768380002</v>
      </c>
      <c r="N288" s="122">
        <v>0.81926677108320001</v>
      </c>
      <c r="O288" s="122">
        <v>0.92221580747849996</v>
      </c>
      <c r="P288" s="122">
        <v>0.78233874052450003</v>
      </c>
      <c r="Q288" s="122">
        <v>0.83448988766120002</v>
      </c>
      <c r="R288" s="122">
        <v>0.97310763905130004</v>
      </c>
      <c r="S288" s="122">
        <v>0.78912055087330002</v>
      </c>
      <c r="T288" s="122">
        <v>0.93233787195210005</v>
      </c>
      <c r="U288" s="122">
        <v>0.9435468480775</v>
      </c>
      <c r="V288" s="122">
        <v>0.93132856635890005</v>
      </c>
      <c r="W288" s="122">
        <v>0.87731776244360005</v>
      </c>
      <c r="X288" s="122">
        <v>0.79918196674319997</v>
      </c>
      <c r="Y288" s="122">
        <v>0.79593227173600001</v>
      </c>
      <c r="Z288" s="122">
        <v>0.60031952001440003</v>
      </c>
      <c r="AA288" s="122">
        <v>0.564202160216</v>
      </c>
      <c r="AB288" s="122">
        <v>0.52792618443219996</v>
      </c>
      <c r="AC288" s="122">
        <v>0.67752832305970001</v>
      </c>
      <c r="AD288" s="122">
        <v>0.74197835888719998</v>
      </c>
      <c r="AE288" s="122">
        <v>0.64242746203510004</v>
      </c>
      <c r="AF288" s="122">
        <v>0.62072628312339995</v>
      </c>
      <c r="AG288" s="122">
        <v>0.62084861194969998</v>
      </c>
      <c r="AH288" s="122">
        <v>0.66376504300649997</v>
      </c>
      <c r="AI288" s="122">
        <v>0.7198476841607</v>
      </c>
      <c r="AJ288" s="122">
        <v>0.62723924661870001</v>
      </c>
      <c r="AK288" s="122">
        <v>0.66218417159919996</v>
      </c>
      <c r="AL288" s="122">
        <v>0</v>
      </c>
    </row>
    <row r="289" spans="1:38" hidden="1" x14ac:dyDescent="0.25">
      <c r="A289" s="122" t="s">
        <v>2001</v>
      </c>
      <c r="B289" s="122">
        <v>1</v>
      </c>
      <c r="C289" s="122" t="s">
        <v>2181</v>
      </c>
      <c r="D289" s="122" t="s">
        <v>2143</v>
      </c>
      <c r="E289" s="122">
        <v>7</v>
      </c>
      <c r="F289" s="122">
        <v>1.0638453774565</v>
      </c>
      <c r="G289" s="122">
        <v>0.87935373702959996</v>
      </c>
      <c r="H289" s="122">
        <v>0.96322225933109995</v>
      </c>
      <c r="I289" s="122">
        <v>0.94875541831999999</v>
      </c>
      <c r="J289" s="122">
        <v>0.99293217804879996</v>
      </c>
      <c r="K289" s="122">
        <v>1.074142246424</v>
      </c>
      <c r="L289" s="122">
        <v>1.026355880426</v>
      </c>
      <c r="M289" s="122">
        <v>0.98249659054850003</v>
      </c>
      <c r="N289" s="122">
        <v>1.0717601228332001</v>
      </c>
      <c r="O289" s="122">
        <v>1.4577920274561</v>
      </c>
      <c r="P289" s="122">
        <v>1.0574344812109</v>
      </c>
      <c r="Q289" s="122">
        <v>1.0928374528142999</v>
      </c>
      <c r="R289" s="122">
        <v>1.1861993440864</v>
      </c>
      <c r="S289" s="122">
        <v>1.0723624821924</v>
      </c>
      <c r="T289" s="122">
        <v>1.3567044485747</v>
      </c>
      <c r="U289" s="122">
        <v>1.3003338293877</v>
      </c>
      <c r="V289" s="122">
        <v>1.2602998162176</v>
      </c>
      <c r="W289" s="122">
        <v>1.2407276868796</v>
      </c>
      <c r="X289" s="122">
        <v>1.067168346179</v>
      </c>
      <c r="Y289" s="122">
        <v>0.83930232032249996</v>
      </c>
      <c r="Z289" s="122">
        <v>0.54995608897769999</v>
      </c>
      <c r="AA289" s="122">
        <v>0.51346872488960005</v>
      </c>
      <c r="AB289" s="122">
        <v>0.46217162058170003</v>
      </c>
      <c r="AC289" s="122">
        <v>0.5501825984591</v>
      </c>
      <c r="AD289" s="122">
        <v>0.58275856701020001</v>
      </c>
      <c r="AE289" s="122">
        <v>0.56892723069969997</v>
      </c>
      <c r="AF289" s="122">
        <v>0.51352866121200003</v>
      </c>
      <c r="AG289" s="122">
        <v>0.5056919146587</v>
      </c>
      <c r="AH289" s="122">
        <v>0.46646538068659998</v>
      </c>
      <c r="AI289" s="122">
        <v>0.44661680838169998</v>
      </c>
      <c r="AJ289" s="122">
        <v>0.43409450567489999</v>
      </c>
      <c r="AK289" s="122">
        <v>0.4487550278779</v>
      </c>
      <c r="AL289" s="122">
        <v>0</v>
      </c>
    </row>
    <row r="290" spans="1:38" hidden="1" x14ac:dyDescent="0.25">
      <c r="A290" s="122" t="s">
        <v>2001</v>
      </c>
      <c r="B290" s="122">
        <v>1</v>
      </c>
      <c r="C290" s="122" t="s">
        <v>2181</v>
      </c>
      <c r="D290" s="122" t="s">
        <v>2177</v>
      </c>
      <c r="E290" s="122">
        <v>7</v>
      </c>
      <c r="F290" s="122">
        <v>8.9155167763999999E-3</v>
      </c>
      <c r="G290" s="122">
        <v>8.9155167763999999E-3</v>
      </c>
      <c r="H290" s="122">
        <v>8.9231302737999996E-3</v>
      </c>
      <c r="I290" s="122">
        <v>8.9155167763999999E-3</v>
      </c>
      <c r="J290" s="122">
        <v>8.9155167763999999E-3</v>
      </c>
      <c r="K290" s="122">
        <v>8.9155167763999999E-3</v>
      </c>
      <c r="L290" s="122">
        <v>8.9231302737999996E-3</v>
      </c>
      <c r="M290" s="122">
        <v>8.9155167763999999E-3</v>
      </c>
      <c r="N290" s="122">
        <v>8.9155167763999999E-3</v>
      </c>
      <c r="O290" s="122">
        <v>8.9157464563999998E-3</v>
      </c>
      <c r="P290" s="122">
        <v>8.9234977618000005E-3</v>
      </c>
      <c r="Q290" s="122">
        <v>8.9157464563999998E-3</v>
      </c>
      <c r="R290" s="122">
        <v>8.9157464563999998E-3</v>
      </c>
      <c r="S290" s="122">
        <v>8.9157464563999998E-3</v>
      </c>
      <c r="T290" s="122">
        <v>8.9422640799999998E-3</v>
      </c>
      <c r="U290" s="122">
        <v>8.9422640799999998E-3</v>
      </c>
      <c r="V290" s="122">
        <v>1.1453299667999999E-2</v>
      </c>
      <c r="W290" s="122">
        <v>1.1474985103300001E-2</v>
      </c>
      <c r="X290" s="122">
        <v>1.13542094866E-2</v>
      </c>
      <c r="Y290" s="122">
        <v>1.1453299667999999E-2</v>
      </c>
      <c r="Z290" s="122">
        <v>1.1453299667999999E-2</v>
      </c>
      <c r="AA290" s="122">
        <v>1.1453299667999999E-2</v>
      </c>
      <c r="AB290" s="122">
        <v>1.14846785712E-2</v>
      </c>
      <c r="AC290" s="122">
        <v>1.1453299667999999E-2</v>
      </c>
      <c r="AD290" s="122">
        <v>1.1453299667999999E-2</v>
      </c>
      <c r="AE290" s="122">
        <v>1.1453299667999999E-2</v>
      </c>
      <c r="AF290" s="122">
        <v>1.14846785712E-2</v>
      </c>
      <c r="AG290" s="122">
        <v>1.1453299667999999E-2</v>
      </c>
      <c r="AH290" s="122">
        <v>1.1453299667999999E-2</v>
      </c>
      <c r="AI290" s="122">
        <v>1.29466979424E-2</v>
      </c>
      <c r="AJ290" s="122">
        <v>1.2982168347799999E-2</v>
      </c>
      <c r="AK290" s="122">
        <v>1.29466979424E-2</v>
      </c>
      <c r="AL290" s="122">
        <v>0</v>
      </c>
    </row>
    <row r="291" spans="1:38" hidden="1" x14ac:dyDescent="0.25">
      <c r="A291" s="122" t="s">
        <v>2001</v>
      </c>
      <c r="B291" s="122">
        <v>1</v>
      </c>
      <c r="C291" s="122" t="s">
        <v>2181</v>
      </c>
      <c r="D291" s="122" t="s">
        <v>2144</v>
      </c>
      <c r="E291" s="122">
        <v>7</v>
      </c>
      <c r="F291" s="122">
        <v>0.67686518659770001</v>
      </c>
      <c r="G291" s="122">
        <v>0.62458689823010005</v>
      </c>
      <c r="H291" s="122">
        <v>0.68404483477919997</v>
      </c>
      <c r="I291" s="122">
        <v>0.60072519256690005</v>
      </c>
      <c r="J291" s="122">
        <v>0.65115116986510002</v>
      </c>
      <c r="K291" s="122">
        <v>0.67614092075599996</v>
      </c>
      <c r="L291" s="122">
        <v>0.76823349492960002</v>
      </c>
      <c r="M291" s="122">
        <v>0.36860402643989998</v>
      </c>
      <c r="N291" s="122">
        <v>0.4083610478668</v>
      </c>
      <c r="O291" s="122">
        <v>0.63138591529090005</v>
      </c>
      <c r="P291" s="122">
        <v>0.46586239654990003</v>
      </c>
      <c r="Q291" s="122">
        <v>0.55372197104139997</v>
      </c>
      <c r="R291" s="122">
        <v>0.50459794857929996</v>
      </c>
      <c r="S291" s="122">
        <v>0.58830913662119999</v>
      </c>
      <c r="T291" s="122">
        <v>0.44839147847170002</v>
      </c>
      <c r="U291" s="122">
        <v>0.42753638572969999</v>
      </c>
      <c r="V291" s="122">
        <v>0.47239693502800001</v>
      </c>
      <c r="W291" s="122">
        <v>0.42338480168100001</v>
      </c>
      <c r="X291" s="122">
        <v>0.3951978331323</v>
      </c>
      <c r="Y291" s="122">
        <v>0.38103398074490002</v>
      </c>
      <c r="Z291" s="122">
        <v>0.33910914377630003</v>
      </c>
      <c r="AA291" s="122">
        <v>0.32674692317519999</v>
      </c>
      <c r="AB291" s="122">
        <v>0.30417602749439998</v>
      </c>
      <c r="AC291" s="122">
        <v>0.32584372823219998</v>
      </c>
      <c r="AD291" s="122">
        <v>0.33938434354140001</v>
      </c>
      <c r="AE291" s="122">
        <v>0.35369174225880001</v>
      </c>
      <c r="AF291" s="122">
        <v>0.34331664811950002</v>
      </c>
      <c r="AG291" s="122">
        <v>0.32732813050569998</v>
      </c>
      <c r="AH291" s="122">
        <v>0.34389371740390001</v>
      </c>
      <c r="AI291" s="122">
        <v>0.33124926691919998</v>
      </c>
      <c r="AJ291" s="122">
        <v>0.30272950602710003</v>
      </c>
      <c r="AK291" s="122">
        <v>0.34194471167950002</v>
      </c>
      <c r="AL291" s="122">
        <v>0</v>
      </c>
    </row>
    <row r="292" spans="1:38" hidden="1" x14ac:dyDescent="0.25">
      <c r="A292" s="122" t="s">
        <v>2001</v>
      </c>
      <c r="B292" s="122">
        <v>1</v>
      </c>
      <c r="C292" s="122" t="s">
        <v>2181</v>
      </c>
      <c r="D292" s="122" t="s">
        <v>2145</v>
      </c>
      <c r="E292" s="122">
        <v>7</v>
      </c>
      <c r="F292" s="122">
        <v>0.2081506365294</v>
      </c>
      <c r="G292" s="122">
        <v>0.1392910795067</v>
      </c>
      <c r="H292" s="122">
        <v>0.22169422741</v>
      </c>
      <c r="I292" s="122">
        <v>0.24905947316669999</v>
      </c>
      <c r="J292" s="122">
        <v>0.1931926595081</v>
      </c>
      <c r="K292" s="122">
        <v>0.18183885360070001</v>
      </c>
      <c r="L292" s="122">
        <v>0.21154866782849999</v>
      </c>
      <c r="M292" s="122">
        <v>0.1190959221512</v>
      </c>
      <c r="N292" s="122">
        <v>0.20473523227420001</v>
      </c>
      <c r="O292" s="122">
        <v>0.31961795520320002</v>
      </c>
      <c r="P292" s="122">
        <v>0.1439103742601</v>
      </c>
      <c r="Q292" s="122">
        <v>0.17507575039430001</v>
      </c>
      <c r="R292" s="122">
        <v>0.20522896129439999</v>
      </c>
      <c r="S292" s="122">
        <v>0.1570265803948</v>
      </c>
      <c r="T292" s="122">
        <v>0.22581851340549999</v>
      </c>
      <c r="U292" s="122">
        <v>0.2175981962478</v>
      </c>
      <c r="V292" s="122">
        <v>0.2419756354799</v>
      </c>
      <c r="W292" s="122">
        <v>0.30515752060279999</v>
      </c>
      <c r="X292" s="122">
        <v>0.3039076286063</v>
      </c>
      <c r="Y292" s="122">
        <v>0.2050028300334</v>
      </c>
      <c r="Z292" s="122">
        <v>0.12970926334730001</v>
      </c>
      <c r="AA292" s="122">
        <v>0.13410553198790001</v>
      </c>
      <c r="AB292" s="122">
        <v>0.1204065793279</v>
      </c>
      <c r="AC292" s="122">
        <v>0.13009199665250001</v>
      </c>
      <c r="AD292" s="122">
        <v>0.1304348893958</v>
      </c>
      <c r="AE292" s="122">
        <v>0.13827725377880001</v>
      </c>
      <c r="AF292" s="122">
        <v>0.12321926766459999</v>
      </c>
      <c r="AG292" s="122">
        <v>0.12574408482069999</v>
      </c>
      <c r="AH292" s="122">
        <v>0.12717577397499999</v>
      </c>
      <c r="AI292" s="122">
        <v>0.12584768298810001</v>
      </c>
      <c r="AJ292" s="122">
        <v>0.11668126955499999</v>
      </c>
      <c r="AK292" s="122">
        <v>0.12751795134460001</v>
      </c>
      <c r="AL292" s="122">
        <v>0</v>
      </c>
    </row>
    <row r="293" spans="1:38" hidden="1" x14ac:dyDescent="0.25">
      <c r="A293" s="122" t="s">
        <v>2001</v>
      </c>
      <c r="B293" s="122">
        <v>1</v>
      </c>
      <c r="C293" s="122" t="s">
        <v>2181</v>
      </c>
      <c r="D293" s="122" t="s">
        <v>2146</v>
      </c>
      <c r="E293" s="122">
        <v>7</v>
      </c>
      <c r="F293" s="122">
        <v>0.91013315316919996</v>
      </c>
      <c r="G293" s="122">
        <v>0.93816908996670001</v>
      </c>
      <c r="H293" s="122">
        <v>1.0136499420745</v>
      </c>
      <c r="I293" s="122">
        <v>0.99343570061429998</v>
      </c>
      <c r="J293" s="122">
        <v>1.0591581802037999</v>
      </c>
      <c r="K293" s="122">
        <v>0.98586403474380002</v>
      </c>
      <c r="L293" s="122">
        <v>1.0394306581616</v>
      </c>
      <c r="M293" s="122">
        <v>1.2431537419208001</v>
      </c>
      <c r="N293" s="122">
        <v>1.1286763529818999</v>
      </c>
      <c r="O293" s="122">
        <v>1.1394830543423999</v>
      </c>
      <c r="P293" s="122">
        <v>1.0346031597245</v>
      </c>
      <c r="Q293" s="122">
        <v>1.0595658640497001</v>
      </c>
      <c r="R293" s="122">
        <v>0.95983399992069995</v>
      </c>
      <c r="S293" s="122">
        <v>0.77673362352789999</v>
      </c>
      <c r="T293" s="122">
        <v>0.72438367400970005</v>
      </c>
      <c r="U293" s="122">
        <v>0.85943808818169998</v>
      </c>
      <c r="V293" s="122">
        <v>0.89476787743590003</v>
      </c>
      <c r="W293" s="122">
        <v>0.82768884120990005</v>
      </c>
      <c r="X293" s="122">
        <v>0.71145606807390005</v>
      </c>
      <c r="Y293" s="122">
        <v>0.61735130488309997</v>
      </c>
      <c r="Z293" s="122">
        <v>0.97331804499279995</v>
      </c>
      <c r="AA293" s="122">
        <v>0.91369613305249997</v>
      </c>
      <c r="AB293" s="122">
        <v>0.78957717244949999</v>
      </c>
      <c r="AC293" s="122">
        <v>0.83714351497619999</v>
      </c>
      <c r="AD293" s="122">
        <v>0.89405533255699998</v>
      </c>
      <c r="AE293" s="122">
        <v>0.90385905037040004</v>
      </c>
      <c r="AF293" s="122">
        <v>0.81237353193759998</v>
      </c>
      <c r="AG293" s="122">
        <v>0.8148317099722</v>
      </c>
      <c r="AH293" s="122">
        <v>0.83368838011540003</v>
      </c>
      <c r="AI293" s="122">
        <v>0.78946513623470005</v>
      </c>
      <c r="AJ293" s="122">
        <v>0.73747549948809998</v>
      </c>
      <c r="AK293" s="122">
        <v>0.80579877188649995</v>
      </c>
      <c r="AL293" s="122">
        <v>0</v>
      </c>
    </row>
    <row r="294" spans="1:38" hidden="1" x14ac:dyDescent="0.25">
      <c r="A294" s="122" t="s">
        <v>2001</v>
      </c>
      <c r="B294" s="122">
        <v>1</v>
      </c>
      <c r="C294" s="122" t="s">
        <v>2181</v>
      </c>
      <c r="D294" s="122" t="s">
        <v>2147</v>
      </c>
      <c r="E294" s="122">
        <v>7</v>
      </c>
      <c r="F294" s="122">
        <v>0.14059570890590001</v>
      </c>
      <c r="G294" s="122">
        <v>0.1499483763028</v>
      </c>
      <c r="H294" s="122">
        <v>0.1345672098548</v>
      </c>
      <c r="I294" s="122">
        <v>0.11950039146999999</v>
      </c>
      <c r="J294" s="122">
        <v>0.13163136734790001</v>
      </c>
      <c r="K294" s="122">
        <v>0.15258876011399999</v>
      </c>
      <c r="L294" s="122">
        <v>0.1614146577609</v>
      </c>
      <c r="M294" s="122">
        <v>0.139065720098</v>
      </c>
      <c r="N294" s="122">
        <v>0.15053837503369999</v>
      </c>
      <c r="O294" s="122">
        <v>0.1963566190388</v>
      </c>
      <c r="P294" s="122">
        <v>0.17088660479039999</v>
      </c>
      <c r="Q294" s="122">
        <v>0.3198375279115</v>
      </c>
      <c r="R294" s="122">
        <v>0.1841117657429</v>
      </c>
      <c r="S294" s="122">
        <v>0.1359615707638</v>
      </c>
      <c r="T294" s="122">
        <v>0.18923573427410001</v>
      </c>
      <c r="U294" s="122">
        <v>0.1890629443297</v>
      </c>
      <c r="V294" s="122">
        <v>0.18694514693149999</v>
      </c>
      <c r="W294" s="122">
        <v>0.18373190240199999</v>
      </c>
      <c r="X294" s="122">
        <v>0.15362603391660001</v>
      </c>
      <c r="Y294" s="122">
        <v>0.15356155373729999</v>
      </c>
      <c r="Z294" s="122">
        <v>0.16271688832760001</v>
      </c>
      <c r="AA294" s="122">
        <v>0.17175376113519999</v>
      </c>
      <c r="AB294" s="122">
        <v>0.2026615994222</v>
      </c>
      <c r="AC294" s="122">
        <v>0.25157772766559999</v>
      </c>
      <c r="AD294" s="122">
        <v>0.27565014717929998</v>
      </c>
      <c r="AE294" s="122">
        <v>0.24765710272979999</v>
      </c>
      <c r="AF294" s="122">
        <v>0.20588638214169999</v>
      </c>
      <c r="AG294" s="122">
        <v>0.25355744680059999</v>
      </c>
      <c r="AH294" s="122">
        <v>0.25581803911090001</v>
      </c>
      <c r="AI294" s="122">
        <v>0.27821520796780003</v>
      </c>
      <c r="AJ294" s="122">
        <v>0.2176080051508</v>
      </c>
      <c r="AK294" s="122">
        <v>0.2112831277419</v>
      </c>
      <c r="AL294" s="122">
        <v>0</v>
      </c>
    </row>
    <row r="295" spans="1:38" hidden="1" x14ac:dyDescent="0.25">
      <c r="A295" s="122" t="s">
        <v>2001</v>
      </c>
      <c r="B295" s="122">
        <v>1</v>
      </c>
      <c r="C295" s="122" t="s">
        <v>2181</v>
      </c>
      <c r="D295" s="122" t="s">
        <v>475</v>
      </c>
      <c r="E295" s="122">
        <v>7</v>
      </c>
      <c r="F295" s="122">
        <v>0.31672141224049999</v>
      </c>
      <c r="G295" s="122">
        <v>0.29386220155830001</v>
      </c>
      <c r="H295" s="122">
        <v>0.30059243473469999</v>
      </c>
      <c r="I295" s="122">
        <v>0.28025078319180002</v>
      </c>
      <c r="J295" s="122">
        <v>0.3103552758084</v>
      </c>
      <c r="K295" s="122">
        <v>0.29012473696610003</v>
      </c>
      <c r="L295" s="122">
        <v>0.30800061167609999</v>
      </c>
      <c r="M295" s="122">
        <v>0.29861627639499999</v>
      </c>
      <c r="N295" s="122">
        <v>0.28609428876690002</v>
      </c>
      <c r="O295" s="122">
        <v>0.32561729887539997</v>
      </c>
      <c r="P295" s="122">
        <v>0.29467366340759998</v>
      </c>
      <c r="Q295" s="122">
        <v>0.28637482432169997</v>
      </c>
      <c r="R295" s="122">
        <v>0.34138243964929998</v>
      </c>
      <c r="S295" s="122">
        <v>0.30010614984490003</v>
      </c>
      <c r="T295" s="122">
        <v>0.29779000566199998</v>
      </c>
      <c r="U295" s="122">
        <v>0.28364977272519998</v>
      </c>
      <c r="V295" s="122">
        <v>0.30151079803000003</v>
      </c>
      <c r="W295" s="122">
        <v>0.2556236561113</v>
      </c>
      <c r="X295" s="122">
        <v>0.20690074570309999</v>
      </c>
      <c r="Y295" s="122">
        <v>0.21687619345049999</v>
      </c>
      <c r="Z295" s="122">
        <v>0.21926368004569999</v>
      </c>
      <c r="AA295" s="122">
        <v>0.19851557178410001</v>
      </c>
      <c r="AB295" s="122">
        <v>0.1913992855636</v>
      </c>
      <c r="AC295" s="122">
        <v>0.21543133196209999</v>
      </c>
      <c r="AD295" s="122">
        <v>0.20822202042249999</v>
      </c>
      <c r="AE295" s="122">
        <v>0.1999801382494</v>
      </c>
      <c r="AF295" s="122">
        <v>0.19277942135539999</v>
      </c>
      <c r="AG295" s="122">
        <v>0.19259409487679999</v>
      </c>
      <c r="AH295" s="122">
        <v>0.18072924720299999</v>
      </c>
      <c r="AI295" s="122">
        <v>0.17833622557830001</v>
      </c>
      <c r="AJ295" s="122">
        <v>0.16567117670379999</v>
      </c>
      <c r="AK295" s="122">
        <v>0.17468216000690001</v>
      </c>
      <c r="AL295" s="122">
        <v>0</v>
      </c>
    </row>
    <row r="296" spans="1:38" hidden="1" x14ac:dyDescent="0.25">
      <c r="A296" s="122" t="s">
        <v>2001</v>
      </c>
      <c r="B296" s="122">
        <v>1</v>
      </c>
      <c r="C296" s="122" t="s">
        <v>2181</v>
      </c>
      <c r="D296" s="122" t="s">
        <v>2148</v>
      </c>
      <c r="E296" s="122">
        <v>7</v>
      </c>
      <c r="F296" s="122">
        <v>8.2712449945999994E-2</v>
      </c>
      <c r="G296" s="122">
        <v>5.0831990067800002E-2</v>
      </c>
      <c r="H296" s="122">
        <v>5.5330030807600003E-2</v>
      </c>
      <c r="I296" s="122">
        <v>6.5396108494999994E-2</v>
      </c>
      <c r="J296" s="122">
        <v>6.8342337600799996E-2</v>
      </c>
      <c r="K296" s="122">
        <v>5.9699908980900003E-2</v>
      </c>
      <c r="L296" s="122">
        <v>5.7522903062499998E-2</v>
      </c>
      <c r="M296" s="122">
        <v>5.96053511043E-2</v>
      </c>
      <c r="N296" s="122">
        <v>6.4022164161299994E-2</v>
      </c>
      <c r="O296" s="122">
        <v>5.5989749180500002E-2</v>
      </c>
      <c r="P296" s="122">
        <v>8.1591411994200003E-2</v>
      </c>
      <c r="Q296" s="122">
        <v>6.5404402476400003E-2</v>
      </c>
      <c r="R296" s="122">
        <v>5.5273590555000002E-2</v>
      </c>
      <c r="S296" s="122">
        <v>5.4760182729200003E-2</v>
      </c>
      <c r="T296" s="122">
        <v>5.1001872408399998E-2</v>
      </c>
      <c r="U296" s="122">
        <v>6.7284644173700003E-2</v>
      </c>
      <c r="V296" s="122">
        <v>8.1056834412699993E-2</v>
      </c>
      <c r="W296" s="122">
        <v>6.3055714983600006E-2</v>
      </c>
      <c r="X296" s="122">
        <v>5.4881779725600002E-2</v>
      </c>
      <c r="Y296" s="122">
        <v>4.5190406442699997E-2</v>
      </c>
      <c r="Z296" s="122">
        <v>7.7606337979599996E-2</v>
      </c>
      <c r="AA296" s="122">
        <v>8.0318644531900005E-2</v>
      </c>
      <c r="AB296" s="122">
        <v>6.7479301364400002E-2</v>
      </c>
      <c r="AC296" s="122">
        <v>8.2199953564499995E-2</v>
      </c>
      <c r="AD296" s="122">
        <v>8.3709425010000005E-2</v>
      </c>
      <c r="AE296" s="122">
        <v>8.9364947664800007E-2</v>
      </c>
      <c r="AF296" s="122">
        <v>8.0426833143800003E-2</v>
      </c>
      <c r="AG296" s="122">
        <v>8.8362834784599997E-2</v>
      </c>
      <c r="AH296" s="122">
        <v>7.1387838348200006E-2</v>
      </c>
      <c r="AI296" s="122">
        <v>6.4527688104100006E-2</v>
      </c>
      <c r="AJ296" s="122">
        <v>5.9452870997400001E-2</v>
      </c>
      <c r="AK296" s="122">
        <v>6.4093913898300006E-2</v>
      </c>
      <c r="AL296" s="122">
        <v>0</v>
      </c>
    </row>
    <row r="297" spans="1:38" hidden="1" x14ac:dyDescent="0.25">
      <c r="A297" s="122" t="s">
        <v>2001</v>
      </c>
      <c r="B297" s="122">
        <v>1</v>
      </c>
      <c r="C297" s="122" t="s">
        <v>2181</v>
      </c>
      <c r="D297" s="122" t="s">
        <v>2149</v>
      </c>
      <c r="E297" s="122">
        <v>7</v>
      </c>
      <c r="F297" s="122">
        <v>1.5597718614588001</v>
      </c>
      <c r="G297" s="122">
        <v>1.5562028683761999</v>
      </c>
      <c r="H297" s="122">
        <v>1.8012418064711999</v>
      </c>
      <c r="I297" s="122">
        <v>1.4295912776749</v>
      </c>
      <c r="J297" s="122">
        <v>1.5090690088490999</v>
      </c>
      <c r="K297" s="122">
        <v>1.4536841298708001</v>
      </c>
      <c r="L297" s="122">
        <v>1.3277723287484999</v>
      </c>
      <c r="M297" s="122">
        <v>1.3656204839617001</v>
      </c>
      <c r="N297" s="122">
        <v>1.5461812215005999</v>
      </c>
      <c r="O297" s="122">
        <v>2.1332778587188002</v>
      </c>
      <c r="P297" s="122">
        <v>1.5381352676733</v>
      </c>
      <c r="Q297" s="122">
        <v>1.7326664411582</v>
      </c>
      <c r="R297" s="122">
        <v>1.6705794070422</v>
      </c>
      <c r="S297" s="122">
        <v>1.2045093833742999</v>
      </c>
      <c r="T297" s="122">
        <v>1.4296447894324</v>
      </c>
      <c r="U297" s="122">
        <v>1.3677928811643001</v>
      </c>
      <c r="V297" s="122">
        <v>1.3249527052043</v>
      </c>
      <c r="W297" s="122">
        <v>1.3331531615139001</v>
      </c>
      <c r="X297" s="122">
        <v>1.3268607753038</v>
      </c>
      <c r="Y297" s="122">
        <v>1.1388084073631</v>
      </c>
      <c r="Z297" s="122">
        <v>0.95349454652950005</v>
      </c>
      <c r="AA297" s="122">
        <v>0.9073812861503</v>
      </c>
      <c r="AB297" s="122">
        <v>0.77874662675200002</v>
      </c>
      <c r="AC297" s="122">
        <v>0.88681968363770003</v>
      </c>
      <c r="AD297" s="122">
        <v>0.91380077779119995</v>
      </c>
      <c r="AE297" s="122">
        <v>0.93241351106540005</v>
      </c>
      <c r="AF297" s="122">
        <v>0.89200914962590006</v>
      </c>
      <c r="AG297" s="122">
        <v>0.84005434731719997</v>
      </c>
      <c r="AH297" s="122">
        <v>0.88545473529550001</v>
      </c>
      <c r="AI297" s="122">
        <v>0.84946144515139999</v>
      </c>
      <c r="AJ297" s="122">
        <v>0.79206969128549998</v>
      </c>
      <c r="AK297" s="122">
        <v>0.8547389536976</v>
      </c>
      <c r="AL297" s="122">
        <v>0</v>
      </c>
    </row>
    <row r="298" spans="1:38" hidden="1" x14ac:dyDescent="0.25">
      <c r="A298" s="122" t="s">
        <v>2001</v>
      </c>
      <c r="B298" s="122">
        <v>1</v>
      </c>
      <c r="C298" s="122" t="s">
        <v>2181</v>
      </c>
      <c r="D298" s="122" t="s">
        <v>2150</v>
      </c>
      <c r="E298" s="122">
        <v>7</v>
      </c>
      <c r="F298" s="122">
        <v>0.60643173745860002</v>
      </c>
      <c r="G298" s="122">
        <v>0.95563715879419997</v>
      </c>
      <c r="H298" s="122">
        <v>0.89488402049920002</v>
      </c>
      <c r="I298" s="122">
        <v>0.78793825133380002</v>
      </c>
      <c r="J298" s="122">
        <v>0.7777107498236</v>
      </c>
      <c r="K298" s="122">
        <v>0.68644862552399999</v>
      </c>
      <c r="L298" s="122">
        <v>0.21184645305159999</v>
      </c>
      <c r="M298" s="122">
        <v>0.24747927324249999</v>
      </c>
      <c r="N298" s="122">
        <v>0.2393516539178</v>
      </c>
      <c r="O298" s="122">
        <v>0.33211634516740002</v>
      </c>
      <c r="P298" s="122">
        <v>0.1834926296263</v>
      </c>
      <c r="Q298" s="122">
        <v>0.19059509822010001</v>
      </c>
      <c r="R298" s="122">
        <v>0.18554421589619999</v>
      </c>
      <c r="S298" s="122">
        <v>0.17165574459919999</v>
      </c>
      <c r="T298" s="122">
        <v>0.20449137289880001</v>
      </c>
      <c r="U298" s="122">
        <v>0.20044376792650001</v>
      </c>
      <c r="V298" s="122">
        <v>0.2142393691957</v>
      </c>
      <c r="W298" s="122">
        <v>0.48917617486080001</v>
      </c>
      <c r="X298" s="122">
        <v>0.18930521295210001</v>
      </c>
      <c r="Y298" s="122">
        <v>0.17217905149570001</v>
      </c>
      <c r="Z298" s="122">
        <v>0.21576837525670001</v>
      </c>
      <c r="AA298" s="122">
        <v>0.21822939243799999</v>
      </c>
      <c r="AB298" s="122">
        <v>0.20936415409129999</v>
      </c>
      <c r="AC298" s="122">
        <v>0.22567158338160001</v>
      </c>
      <c r="AD298" s="122">
        <v>0.24056303272560001</v>
      </c>
      <c r="AE298" s="122">
        <v>0.25948314062990002</v>
      </c>
      <c r="AF298" s="122">
        <v>0.2241612415742</v>
      </c>
      <c r="AG298" s="122">
        <v>0.22286919295159999</v>
      </c>
      <c r="AH298" s="122">
        <v>0.22839000000619999</v>
      </c>
      <c r="AI298" s="122">
        <v>0.22016465813780001</v>
      </c>
      <c r="AJ298" s="122">
        <v>0.21417335643249999</v>
      </c>
      <c r="AK298" s="122">
        <v>0.21224823469179999</v>
      </c>
      <c r="AL298" s="122">
        <v>0</v>
      </c>
    </row>
    <row r="299" spans="1:38" hidden="1" x14ac:dyDescent="0.25">
      <c r="A299" s="122" t="s">
        <v>2001</v>
      </c>
      <c r="B299" s="122">
        <v>1</v>
      </c>
      <c r="C299" s="122" t="s">
        <v>2181</v>
      </c>
      <c r="D299" s="122" t="s">
        <v>2151</v>
      </c>
      <c r="E299" s="122">
        <v>7</v>
      </c>
      <c r="F299" s="122">
        <v>8.6059314484300001E-2</v>
      </c>
      <c r="G299" s="122">
        <v>6.9787725318499999E-2</v>
      </c>
      <c r="H299" s="122">
        <v>6.7816948811899994E-2</v>
      </c>
      <c r="I299" s="122">
        <v>6.16349083821E-2</v>
      </c>
      <c r="J299" s="122">
        <v>0.10418102193629999</v>
      </c>
      <c r="K299" s="122">
        <v>6.7131664531199994E-2</v>
      </c>
      <c r="L299" s="122">
        <v>7.6484238457999995E-2</v>
      </c>
      <c r="M299" s="122">
        <v>6.7692386270000002E-2</v>
      </c>
      <c r="N299" s="122">
        <v>7.4947385139200004E-2</v>
      </c>
      <c r="O299" s="122">
        <v>8.9139418488299996E-2</v>
      </c>
      <c r="P299" s="122">
        <v>0.1015679071313</v>
      </c>
      <c r="Q299" s="122">
        <v>0.1106990869069</v>
      </c>
      <c r="R299" s="122">
        <v>7.1863786910999997E-2</v>
      </c>
      <c r="S299" s="122">
        <v>6.92940226011E-2</v>
      </c>
      <c r="T299" s="122">
        <v>6.2914162724499997E-2</v>
      </c>
      <c r="U299" s="122">
        <v>6.3530674607699997E-2</v>
      </c>
      <c r="V299" s="122">
        <v>6.9416576151200005E-2</v>
      </c>
      <c r="W299" s="122">
        <v>6.7126585729599994E-2</v>
      </c>
      <c r="X299" s="122">
        <v>7.3243303543400001E-2</v>
      </c>
      <c r="Y299" s="122">
        <v>6.2730595994300004E-2</v>
      </c>
      <c r="Z299" s="122">
        <v>0.19173379049870001</v>
      </c>
      <c r="AA299" s="122">
        <v>0.17873097759119999</v>
      </c>
      <c r="AB299" s="122">
        <v>0.15856342382890001</v>
      </c>
      <c r="AC299" s="122">
        <v>0.16340688917439999</v>
      </c>
      <c r="AD299" s="122">
        <v>0.17064604005110001</v>
      </c>
      <c r="AE299" s="122">
        <v>0.16103931782870001</v>
      </c>
      <c r="AF299" s="122">
        <v>0.1627857609325</v>
      </c>
      <c r="AG299" s="122">
        <v>0.19324585247769999</v>
      </c>
      <c r="AH299" s="122">
        <v>0.19632094760489999</v>
      </c>
      <c r="AI299" s="122">
        <v>0.19672509750229999</v>
      </c>
      <c r="AJ299" s="122">
        <v>0.1770624744597</v>
      </c>
      <c r="AK299" s="122">
        <v>0.19250348983580001</v>
      </c>
      <c r="AL299" s="122">
        <v>0</v>
      </c>
    </row>
    <row r="300" spans="1:38" hidden="1" x14ac:dyDescent="0.25">
      <c r="A300" s="122" t="s">
        <v>2001</v>
      </c>
      <c r="B300" s="122">
        <v>1</v>
      </c>
      <c r="C300" s="122" t="s">
        <v>2181</v>
      </c>
      <c r="D300" s="122" t="s">
        <v>2152</v>
      </c>
      <c r="E300" s="122">
        <v>7</v>
      </c>
      <c r="F300" s="122">
        <v>1.1163683438809999</v>
      </c>
      <c r="G300" s="122">
        <v>1.0085138271489</v>
      </c>
      <c r="H300" s="122">
        <v>1.147804926651</v>
      </c>
      <c r="I300" s="122">
        <v>1.0461953327346001</v>
      </c>
      <c r="J300" s="122">
        <v>1.1203816459391001</v>
      </c>
      <c r="K300" s="122">
        <v>1.1791376298359999</v>
      </c>
      <c r="L300" s="122">
        <v>1.1038100553446</v>
      </c>
      <c r="M300" s="122">
        <v>1.0600247499801001</v>
      </c>
      <c r="N300" s="122">
        <v>1.2487737733266999</v>
      </c>
      <c r="O300" s="122">
        <v>1.5212188013529</v>
      </c>
      <c r="P300" s="122">
        <v>1.3140361313883999</v>
      </c>
      <c r="Q300" s="122">
        <v>1.3208139719136001</v>
      </c>
      <c r="R300" s="122">
        <v>1.2110706887506999</v>
      </c>
      <c r="S300" s="122">
        <v>1.0957129159225001</v>
      </c>
      <c r="T300" s="122">
        <v>1.3927611173156</v>
      </c>
      <c r="U300" s="122">
        <v>1.3635847365289</v>
      </c>
      <c r="V300" s="122">
        <v>1.3387303207550001</v>
      </c>
      <c r="W300" s="122">
        <v>1.1722034984178999</v>
      </c>
      <c r="X300" s="122">
        <v>1.2095474330945</v>
      </c>
      <c r="Y300" s="122">
        <v>0.96991707939570004</v>
      </c>
      <c r="Z300" s="122">
        <v>0.81924547073440002</v>
      </c>
      <c r="AA300" s="122">
        <v>0.72760181195130003</v>
      </c>
      <c r="AB300" s="122">
        <v>0.71820985985829999</v>
      </c>
      <c r="AC300" s="122">
        <v>0.77733523152189998</v>
      </c>
      <c r="AD300" s="122">
        <v>0.78485541759120003</v>
      </c>
      <c r="AE300" s="122">
        <v>0.83964684509090004</v>
      </c>
      <c r="AF300" s="122">
        <v>0.78321452897590005</v>
      </c>
      <c r="AG300" s="122">
        <v>0.73524141968989998</v>
      </c>
      <c r="AH300" s="122">
        <v>0.70847767355769997</v>
      </c>
      <c r="AI300" s="122">
        <v>0.62310929622</v>
      </c>
      <c r="AJ300" s="122">
        <v>0.55743700761350001</v>
      </c>
      <c r="AK300" s="122">
        <v>0.61234376891010001</v>
      </c>
      <c r="AL300" s="122">
        <v>0</v>
      </c>
    </row>
    <row r="301" spans="1:38" hidden="1" x14ac:dyDescent="0.25">
      <c r="A301" s="122" t="s">
        <v>2001</v>
      </c>
      <c r="B301" s="122">
        <v>1</v>
      </c>
      <c r="C301" s="122" t="s">
        <v>2181</v>
      </c>
      <c r="D301" s="122" t="s">
        <v>2153</v>
      </c>
      <c r="E301" s="122">
        <v>7</v>
      </c>
      <c r="F301" s="122">
        <v>2.6896439678903001</v>
      </c>
      <c r="G301" s="122">
        <v>2.4917322367847001</v>
      </c>
      <c r="H301" s="122">
        <v>3.1307828718975999</v>
      </c>
      <c r="I301" s="122">
        <v>2.8704227872122998</v>
      </c>
      <c r="J301" s="122">
        <v>3.0567455609191998</v>
      </c>
      <c r="K301" s="122">
        <v>3.0134024633376</v>
      </c>
      <c r="L301" s="122">
        <v>2.7289991823470001</v>
      </c>
      <c r="M301" s="122">
        <v>2.3013271190498998</v>
      </c>
      <c r="N301" s="122">
        <v>2.6574853666418998</v>
      </c>
      <c r="O301" s="122">
        <v>3.3887101177645</v>
      </c>
      <c r="P301" s="122">
        <v>2.6973029172978999</v>
      </c>
      <c r="Q301" s="122">
        <v>2.8052993906783001</v>
      </c>
      <c r="R301" s="122">
        <v>2.8829240834135001</v>
      </c>
      <c r="S301" s="122">
        <v>3.1146136561399</v>
      </c>
      <c r="T301" s="122">
        <v>3.3296812143788999</v>
      </c>
      <c r="U301" s="122">
        <v>2.9884230828519001</v>
      </c>
      <c r="V301" s="122">
        <v>2.9969297091081</v>
      </c>
      <c r="W301" s="122">
        <v>2.3653276905740999</v>
      </c>
      <c r="X301" s="122">
        <v>2.6734998413999</v>
      </c>
      <c r="Y301" s="122">
        <v>2.1315549273982</v>
      </c>
      <c r="Z301" s="122">
        <v>2.0079425268768998</v>
      </c>
      <c r="AA301" s="122">
        <v>1.9050849054098999</v>
      </c>
      <c r="AB301" s="122">
        <v>2.9836824268936999</v>
      </c>
      <c r="AC301" s="122">
        <v>3.1547929547022</v>
      </c>
      <c r="AD301" s="122">
        <v>2.2534193314849</v>
      </c>
      <c r="AE301" s="122">
        <v>3.4728767724671998</v>
      </c>
      <c r="AF301" s="122">
        <v>3.0008234306438002</v>
      </c>
      <c r="AG301" s="122">
        <v>3.3338813540558001</v>
      </c>
      <c r="AH301" s="122">
        <v>3.5665951062357002</v>
      </c>
      <c r="AI301" s="122">
        <v>3.3716126262945001</v>
      </c>
      <c r="AJ301" s="122">
        <v>2.5658933242683002</v>
      </c>
      <c r="AK301" s="122">
        <v>3.4431717800601001</v>
      </c>
      <c r="AL301" s="122">
        <v>0</v>
      </c>
    </row>
    <row r="302" spans="1:38" hidden="1" x14ac:dyDescent="0.25">
      <c r="A302" s="122" t="s">
        <v>2001</v>
      </c>
      <c r="B302" s="122">
        <v>1</v>
      </c>
      <c r="C302" s="122" t="s">
        <v>2181</v>
      </c>
      <c r="D302" s="122" t="s">
        <v>2154</v>
      </c>
      <c r="E302" s="122">
        <v>7</v>
      </c>
      <c r="F302" s="122">
        <v>0.82577530804569999</v>
      </c>
      <c r="G302" s="122">
        <v>0.88607739069290004</v>
      </c>
      <c r="H302" s="122">
        <v>0.99727628986979999</v>
      </c>
      <c r="I302" s="122">
        <v>1.0097463821146</v>
      </c>
      <c r="J302" s="122">
        <v>1.0634515541052001</v>
      </c>
      <c r="K302" s="122">
        <v>0.90361980993680002</v>
      </c>
      <c r="L302" s="122">
        <v>0.83682523217460003</v>
      </c>
      <c r="M302" s="122">
        <v>0.92507467011489997</v>
      </c>
      <c r="N302" s="122">
        <v>0.92834157665509998</v>
      </c>
      <c r="O302" s="122">
        <v>1.4123253891950001</v>
      </c>
      <c r="P302" s="122">
        <v>0.89907578838869995</v>
      </c>
      <c r="Q302" s="122">
        <v>0.94761590557419995</v>
      </c>
      <c r="R302" s="122">
        <v>1.0080054672490999</v>
      </c>
      <c r="S302" s="122">
        <v>0.84842406143390003</v>
      </c>
      <c r="T302" s="122">
        <v>1.0613204994309</v>
      </c>
      <c r="U302" s="122">
        <v>1.3374964312943001</v>
      </c>
      <c r="V302" s="122">
        <v>1.5801519101078001</v>
      </c>
      <c r="W302" s="122">
        <v>0.76066374143420001</v>
      </c>
      <c r="X302" s="122">
        <v>0.73683333281889996</v>
      </c>
      <c r="Y302" s="122">
        <v>0.69499509073120003</v>
      </c>
      <c r="Z302" s="122">
        <v>0.60204997691259998</v>
      </c>
      <c r="AA302" s="122">
        <v>0.6052031463459</v>
      </c>
      <c r="AB302" s="122">
        <v>0.5686875381855</v>
      </c>
      <c r="AC302" s="122">
        <v>0.62000225967120004</v>
      </c>
      <c r="AD302" s="122">
        <v>0.69404153927809997</v>
      </c>
      <c r="AE302" s="122">
        <v>0.77426074642669995</v>
      </c>
      <c r="AF302" s="122">
        <v>0.73994546485180002</v>
      </c>
      <c r="AG302" s="122">
        <v>0.72035245395580005</v>
      </c>
      <c r="AH302" s="122">
        <v>0.7481993322771</v>
      </c>
      <c r="AI302" s="122">
        <v>0.72630408874579999</v>
      </c>
      <c r="AJ302" s="122">
        <v>0.61690641786389999</v>
      </c>
      <c r="AK302" s="122">
        <v>0.62074588131029995</v>
      </c>
      <c r="AL302" s="122">
        <v>0</v>
      </c>
    </row>
    <row r="303" spans="1:38" hidden="1" x14ac:dyDescent="0.25">
      <c r="A303" s="122" t="s">
        <v>2001</v>
      </c>
      <c r="B303" s="122">
        <v>1</v>
      </c>
      <c r="C303" s="122" t="s">
        <v>2181</v>
      </c>
      <c r="D303" s="122" t="s">
        <v>2155</v>
      </c>
      <c r="E303" s="122">
        <v>7</v>
      </c>
      <c r="F303" s="122">
        <v>0.43281068996400002</v>
      </c>
      <c r="G303" s="122">
        <v>0.39249811852979999</v>
      </c>
      <c r="H303" s="122">
        <v>0.46815566756979998</v>
      </c>
      <c r="I303" s="122">
        <v>0.402615770915</v>
      </c>
      <c r="J303" s="122">
        <v>0.4067153118131</v>
      </c>
      <c r="K303" s="122">
        <v>0.40982099426410001</v>
      </c>
      <c r="L303" s="122">
        <v>0.4084143956797</v>
      </c>
      <c r="M303" s="122">
        <v>0.37267818305529998</v>
      </c>
      <c r="N303" s="122">
        <v>0.42425376084729999</v>
      </c>
      <c r="O303" s="122">
        <v>0.55326621305779999</v>
      </c>
      <c r="P303" s="122">
        <v>0.3983163537751</v>
      </c>
      <c r="Q303" s="122">
        <v>0.34072875671739999</v>
      </c>
      <c r="R303" s="122">
        <v>0.35217799160390001</v>
      </c>
      <c r="S303" s="122">
        <v>0.31320686522640001</v>
      </c>
      <c r="T303" s="122">
        <v>0.33228478215439999</v>
      </c>
      <c r="U303" s="122">
        <v>0.31457341172190001</v>
      </c>
      <c r="V303" s="122">
        <v>0.3166042558228</v>
      </c>
      <c r="W303" s="122">
        <v>0.32178405455019998</v>
      </c>
      <c r="X303" s="122">
        <v>0.32645970644569999</v>
      </c>
      <c r="Y303" s="122">
        <v>0.27925900763830003</v>
      </c>
      <c r="Z303" s="122">
        <v>0.2670631099811</v>
      </c>
      <c r="AA303" s="122">
        <v>0.25852787446390002</v>
      </c>
      <c r="AB303" s="122">
        <v>0.23304916773189999</v>
      </c>
      <c r="AC303" s="122">
        <v>0.27913333099850002</v>
      </c>
      <c r="AD303" s="122">
        <v>0.29006448605610002</v>
      </c>
      <c r="AE303" s="122">
        <v>0.30257745092760002</v>
      </c>
      <c r="AF303" s="122">
        <v>0.28644071204659999</v>
      </c>
      <c r="AG303" s="122">
        <v>0.26851292039199998</v>
      </c>
      <c r="AH303" s="122">
        <v>0.26537748955590001</v>
      </c>
      <c r="AI303" s="122">
        <v>0.246048035177</v>
      </c>
      <c r="AJ303" s="122">
        <v>0.23489718685620001</v>
      </c>
      <c r="AK303" s="122">
        <v>0.2391730540557</v>
      </c>
      <c r="AL303" s="122">
        <v>0</v>
      </c>
    </row>
    <row r="304" spans="1:38" hidden="1" x14ac:dyDescent="0.25">
      <c r="A304" s="122" t="s">
        <v>2001</v>
      </c>
      <c r="B304" s="122">
        <v>1</v>
      </c>
      <c r="C304" s="122" t="s">
        <v>2181</v>
      </c>
      <c r="D304" s="122" t="s">
        <v>2156</v>
      </c>
      <c r="E304" s="122">
        <v>7</v>
      </c>
      <c r="F304" s="122">
        <v>2.3372097572129</v>
      </c>
      <c r="G304" s="122">
        <v>2.2005271394638002</v>
      </c>
      <c r="H304" s="122">
        <v>2.5349288816456998</v>
      </c>
      <c r="I304" s="122">
        <v>2.1783948613358999</v>
      </c>
      <c r="J304" s="122">
        <v>2.4777421803427</v>
      </c>
      <c r="K304" s="122">
        <v>3.1982107901056001</v>
      </c>
      <c r="L304" s="122">
        <v>2.6868109577683001</v>
      </c>
      <c r="M304" s="122">
        <v>1.9895489869934999</v>
      </c>
      <c r="N304" s="122">
        <v>2.5049132705971</v>
      </c>
      <c r="O304" s="122">
        <v>3.3359381104003001</v>
      </c>
      <c r="P304" s="122">
        <v>3.2126580734953998</v>
      </c>
      <c r="Q304" s="122">
        <v>2.8362411674293</v>
      </c>
      <c r="R304" s="122">
        <v>3.2071999071134001</v>
      </c>
      <c r="S304" s="122">
        <v>3.5092703960167002</v>
      </c>
      <c r="T304" s="122">
        <v>6.6365849351007</v>
      </c>
      <c r="U304" s="122">
        <v>4.5111476804657</v>
      </c>
      <c r="V304" s="122">
        <v>4.0864940573441997</v>
      </c>
      <c r="W304" s="122">
        <v>2.5085416618720999</v>
      </c>
      <c r="X304" s="122">
        <v>3.3046798085586002</v>
      </c>
      <c r="Y304" s="122">
        <v>2.4446042298069002</v>
      </c>
      <c r="Z304" s="122">
        <v>2.8649928109031002</v>
      </c>
      <c r="AA304" s="122">
        <v>2.7091668815807002</v>
      </c>
      <c r="AB304" s="122">
        <v>3.9487076323169998</v>
      </c>
      <c r="AC304" s="122">
        <v>4.3531856031437002</v>
      </c>
      <c r="AD304" s="122">
        <v>2.7818176971587998</v>
      </c>
      <c r="AE304" s="122">
        <v>4.6880833796624</v>
      </c>
      <c r="AF304" s="122">
        <v>3.5023831570602</v>
      </c>
      <c r="AG304" s="122">
        <v>4.2714015158127001</v>
      </c>
      <c r="AH304" s="122">
        <v>4.7095602835891999</v>
      </c>
      <c r="AI304" s="122">
        <v>4.3181384187205998</v>
      </c>
      <c r="AJ304" s="122">
        <v>2.7965949689666001</v>
      </c>
      <c r="AK304" s="122">
        <v>4.5775564884106004</v>
      </c>
      <c r="AL304" s="122">
        <v>0</v>
      </c>
    </row>
    <row r="305" spans="1:38" hidden="1" x14ac:dyDescent="0.25">
      <c r="A305" s="122" t="s">
        <v>2001</v>
      </c>
      <c r="B305" s="122">
        <v>1</v>
      </c>
      <c r="C305" s="122" t="s">
        <v>2181</v>
      </c>
      <c r="D305" s="122" t="s">
        <v>2178</v>
      </c>
      <c r="E305" s="122">
        <v>7</v>
      </c>
      <c r="F305" s="122">
        <v>2.2736188216705</v>
      </c>
      <c r="G305" s="122">
        <v>3.4830444842283002</v>
      </c>
      <c r="H305" s="122">
        <v>1.6109362065049</v>
      </c>
      <c r="I305" s="122">
        <v>1.5759784471925999</v>
      </c>
      <c r="J305" s="122">
        <v>1.3802437241479999</v>
      </c>
      <c r="K305" s="122">
        <v>3.2397787498485999</v>
      </c>
      <c r="L305" s="122">
        <v>4.4341505214200003</v>
      </c>
      <c r="M305" s="122">
        <v>4.7030841506107999</v>
      </c>
      <c r="N305" s="122">
        <v>4.6742964402901999</v>
      </c>
      <c r="O305" s="122">
        <v>8.2538323475680002</v>
      </c>
      <c r="P305" s="122">
        <v>8.9570986831999999</v>
      </c>
      <c r="Q305" s="122">
        <v>3.0459434690813998</v>
      </c>
      <c r="R305" s="122">
        <v>6.3971964837646</v>
      </c>
      <c r="S305" s="122">
        <v>5.0647359250633004</v>
      </c>
      <c r="T305" s="122">
        <v>4.1913492762400004</v>
      </c>
      <c r="U305" s="122">
        <v>4.02087043592</v>
      </c>
      <c r="V305" s="122">
        <v>2.67482182576</v>
      </c>
      <c r="W305" s="122">
        <v>3.4204040595545999</v>
      </c>
      <c r="X305" s="122">
        <v>2.4970197630767998</v>
      </c>
      <c r="Y305" s="122">
        <v>0.88511133726400004</v>
      </c>
      <c r="Z305" s="122">
        <v>0.28219597806399999</v>
      </c>
      <c r="AA305" s="122">
        <v>0.32828930886399998</v>
      </c>
      <c r="AB305" s="122">
        <v>0.65950008917759995</v>
      </c>
      <c r="AC305" s="122">
        <v>0.230851396864</v>
      </c>
      <c r="AD305" s="122">
        <v>0.31548732846400002</v>
      </c>
      <c r="AE305" s="122">
        <v>0.25998132846400002</v>
      </c>
      <c r="AF305" s="122">
        <v>0.21540199523549999</v>
      </c>
      <c r="AG305" s="122">
        <v>6.5518928463999995E-2</v>
      </c>
      <c r="AH305" s="122">
        <v>6.5518928463999995E-2</v>
      </c>
      <c r="AI305" s="122">
        <v>6.5518928463999995E-2</v>
      </c>
      <c r="AJ305" s="122">
        <v>6.5698432377599994E-2</v>
      </c>
      <c r="AK305" s="122">
        <v>6.5518928463999995E-2</v>
      </c>
      <c r="AL305" s="122">
        <v>0</v>
      </c>
    </row>
    <row r="306" spans="1:38" hidden="1" x14ac:dyDescent="0.25">
      <c r="A306" s="122" t="s">
        <v>2001</v>
      </c>
      <c r="B306" s="122">
        <v>1</v>
      </c>
      <c r="C306" s="122" t="s">
        <v>2181</v>
      </c>
      <c r="D306" s="122" t="s">
        <v>2157</v>
      </c>
      <c r="E306" s="122">
        <v>7</v>
      </c>
      <c r="F306" s="122">
        <v>8.0362841236900004E-2</v>
      </c>
      <c r="G306" s="122">
        <v>6.27274874664E-2</v>
      </c>
      <c r="H306" s="122">
        <v>6.6600295460699996E-2</v>
      </c>
      <c r="I306" s="122">
        <v>6.5408155966299994E-2</v>
      </c>
      <c r="J306" s="122">
        <v>6.8556408479099995E-2</v>
      </c>
      <c r="K306" s="122">
        <v>6.6504847337100007E-2</v>
      </c>
      <c r="L306" s="122">
        <v>6.6370404619200005E-2</v>
      </c>
      <c r="M306" s="122">
        <v>6.4048034412899996E-2</v>
      </c>
      <c r="N306" s="122">
        <v>6.8132353913500004E-2</v>
      </c>
      <c r="O306" s="122">
        <v>8.3737513921200005E-2</v>
      </c>
      <c r="P306" s="122">
        <v>7.0474011365800004E-2</v>
      </c>
      <c r="Q306" s="122">
        <v>6.8715718950499993E-2</v>
      </c>
      <c r="R306" s="122">
        <v>7.2766665864999996E-2</v>
      </c>
      <c r="S306" s="122">
        <v>6.1365451674699999E-2</v>
      </c>
      <c r="T306" s="122">
        <v>5.79534338974E-2</v>
      </c>
      <c r="U306" s="122">
        <v>6.3793188613299995E-2</v>
      </c>
      <c r="V306" s="122">
        <v>6.4480167572800007E-2</v>
      </c>
      <c r="W306" s="122">
        <v>6.1058763497500002E-2</v>
      </c>
      <c r="X306" s="122">
        <v>5.8980369368699999E-2</v>
      </c>
      <c r="Y306" s="122">
        <v>5.0189351639399998E-2</v>
      </c>
      <c r="Z306" s="122">
        <v>5.3307760499400003E-2</v>
      </c>
      <c r="AA306" s="122">
        <v>4.9549563054899999E-2</v>
      </c>
      <c r="AB306" s="122">
        <v>4.6023710409200003E-2</v>
      </c>
      <c r="AC306" s="122">
        <v>5.2675420841799998E-2</v>
      </c>
      <c r="AD306" s="122">
        <v>5.4823064801500003E-2</v>
      </c>
      <c r="AE306" s="122">
        <v>5.6768157357100002E-2</v>
      </c>
      <c r="AF306" s="122">
        <v>5.0495034493499999E-2</v>
      </c>
      <c r="AG306" s="122">
        <v>6.1120101027200002E-2</v>
      </c>
      <c r="AH306" s="122">
        <v>5.4834055243699997E-2</v>
      </c>
      <c r="AI306" s="122">
        <v>4.76435844673E-2</v>
      </c>
      <c r="AJ306" s="122">
        <v>4.3096813819199997E-2</v>
      </c>
      <c r="AK306" s="122">
        <v>4.6026325359299999E-2</v>
      </c>
      <c r="AL306" s="122">
        <v>0</v>
      </c>
    </row>
    <row r="307" spans="1:38" hidden="1" x14ac:dyDescent="0.25">
      <c r="A307" s="122" t="s">
        <v>2001</v>
      </c>
      <c r="B307" s="122">
        <v>1</v>
      </c>
      <c r="C307" s="122" t="s">
        <v>2181</v>
      </c>
      <c r="D307" s="122" t="s">
        <v>2158</v>
      </c>
      <c r="E307" s="122">
        <v>7</v>
      </c>
      <c r="F307" s="122">
        <v>0.35279413710719998</v>
      </c>
      <c r="G307" s="122">
        <v>0.38425269632030001</v>
      </c>
      <c r="H307" s="122">
        <v>0.44723739996900003</v>
      </c>
      <c r="I307" s="122">
        <v>0.38703041658729997</v>
      </c>
      <c r="J307" s="122">
        <v>0.41500326526600001</v>
      </c>
      <c r="K307" s="122">
        <v>0.4046196454928</v>
      </c>
      <c r="L307" s="122">
        <v>0.37279741828200003</v>
      </c>
      <c r="M307" s="122">
        <v>0.55829607237519996</v>
      </c>
      <c r="N307" s="122">
        <v>0.5438821614321</v>
      </c>
      <c r="O307" s="122">
        <v>0.58058203386749996</v>
      </c>
      <c r="P307" s="122">
        <v>0.42798045266149998</v>
      </c>
      <c r="Q307" s="122">
        <v>0.57771383233999996</v>
      </c>
      <c r="R307" s="122">
        <v>0.45169653974270002</v>
      </c>
      <c r="S307" s="122">
        <v>0.36993753418440001</v>
      </c>
      <c r="T307" s="122">
        <v>0.57354898422529998</v>
      </c>
      <c r="U307" s="122">
        <v>0.54505828807239998</v>
      </c>
      <c r="V307" s="122">
        <v>0.6248033129692</v>
      </c>
      <c r="W307" s="122">
        <v>0.53060237292159995</v>
      </c>
      <c r="X307" s="122">
        <v>0.55907551111830001</v>
      </c>
      <c r="Y307" s="122">
        <v>0.53964091537879999</v>
      </c>
      <c r="Z307" s="122">
        <v>0.3703076086114</v>
      </c>
      <c r="AA307" s="122">
        <v>0.35278640299489999</v>
      </c>
      <c r="AB307" s="122">
        <v>0.30936146052070002</v>
      </c>
      <c r="AC307" s="122">
        <v>0.36385602054490002</v>
      </c>
      <c r="AD307" s="122">
        <v>0.37839614340860001</v>
      </c>
      <c r="AE307" s="122">
        <v>0.41361745033179997</v>
      </c>
      <c r="AF307" s="122">
        <v>0.40184208205630001</v>
      </c>
      <c r="AG307" s="122">
        <v>0.35875153440949997</v>
      </c>
      <c r="AH307" s="122">
        <v>0.35862253096169999</v>
      </c>
      <c r="AI307" s="122">
        <v>0.33448595970630002</v>
      </c>
      <c r="AJ307" s="122">
        <v>0.30460997310240001</v>
      </c>
      <c r="AK307" s="122">
        <v>0.33706414426749998</v>
      </c>
      <c r="AL307" s="122">
        <v>0</v>
      </c>
    </row>
    <row r="308" spans="1:38" hidden="1" x14ac:dyDescent="0.25">
      <c r="A308" s="122" t="s">
        <v>2001</v>
      </c>
      <c r="B308" s="122">
        <v>1</v>
      </c>
      <c r="C308" s="122" t="s">
        <v>2181</v>
      </c>
      <c r="D308" s="122" t="s">
        <v>2159</v>
      </c>
      <c r="E308" s="122">
        <v>7</v>
      </c>
      <c r="F308" s="122">
        <v>0.1974703116922</v>
      </c>
      <c r="G308" s="122">
        <v>0.1108016844067</v>
      </c>
      <c r="H308" s="122">
        <v>0.12795335221779999</v>
      </c>
      <c r="I308" s="122">
        <v>0.14241411295090001</v>
      </c>
      <c r="J308" s="122">
        <v>0.13346572206179999</v>
      </c>
      <c r="K308" s="122">
        <v>0.120910096129</v>
      </c>
      <c r="L308" s="122">
        <v>0.1213147467702</v>
      </c>
      <c r="M308" s="122">
        <v>0.11340108838930001</v>
      </c>
      <c r="N308" s="122">
        <v>0.110678625919</v>
      </c>
      <c r="O308" s="122">
        <v>0.10836089313570001</v>
      </c>
      <c r="P308" s="122">
        <v>0.1179444924761</v>
      </c>
      <c r="Q308" s="122">
        <v>0.1036253725681</v>
      </c>
      <c r="R308" s="122">
        <v>0.14691111681589999</v>
      </c>
      <c r="S308" s="122">
        <v>0.1141633464543</v>
      </c>
      <c r="T308" s="122">
        <v>0.1311593617457</v>
      </c>
      <c r="U308" s="122">
        <v>0.12410762874759999</v>
      </c>
      <c r="V308" s="122">
        <v>0.122386590305</v>
      </c>
      <c r="W308" s="122">
        <v>0.1174580270841</v>
      </c>
      <c r="X308" s="122">
        <v>0.1007303180367</v>
      </c>
      <c r="Y308" s="122">
        <v>9.8157424532499996E-2</v>
      </c>
      <c r="Z308" s="122">
        <v>9.0544912815000003E-2</v>
      </c>
      <c r="AA308" s="122">
        <v>8.1804584570400005E-2</v>
      </c>
      <c r="AB308" s="122">
        <v>8.1379845457299996E-2</v>
      </c>
      <c r="AC308" s="122">
        <v>9.5150373005200004E-2</v>
      </c>
      <c r="AD308" s="122">
        <v>9.0959330962600005E-2</v>
      </c>
      <c r="AE308" s="122">
        <v>9.6885219732899999E-2</v>
      </c>
      <c r="AF308" s="122">
        <v>9.3989776928800006E-2</v>
      </c>
      <c r="AG308" s="122">
        <v>8.82976523411E-2</v>
      </c>
      <c r="AH308" s="122">
        <v>9.5941620307500003E-2</v>
      </c>
      <c r="AI308" s="122">
        <v>9.8849628207899998E-2</v>
      </c>
      <c r="AJ308" s="122">
        <v>9.8543757044099997E-2</v>
      </c>
      <c r="AK308" s="122">
        <v>0.1101582606605</v>
      </c>
      <c r="AL308" s="122">
        <v>0</v>
      </c>
    </row>
    <row r="309" spans="1:38" hidden="1" x14ac:dyDescent="0.25">
      <c r="A309" s="122" t="s">
        <v>2001</v>
      </c>
      <c r="B309" s="122">
        <v>1</v>
      </c>
      <c r="C309" s="122" t="s">
        <v>2181</v>
      </c>
      <c r="D309" s="122" t="s">
        <v>2160</v>
      </c>
      <c r="E309" s="122">
        <v>7</v>
      </c>
      <c r="F309" s="122">
        <v>1.0186795382248</v>
      </c>
      <c r="G309" s="122">
        <v>1.0007963642461</v>
      </c>
      <c r="H309" s="122">
        <v>1.2491436339738999</v>
      </c>
      <c r="I309" s="122">
        <v>1.0625267583522999</v>
      </c>
      <c r="J309" s="122">
        <v>1.1466813657223001</v>
      </c>
      <c r="K309" s="122">
        <v>1.1139604010016999</v>
      </c>
      <c r="L309" s="122">
        <v>1.0778878076595</v>
      </c>
      <c r="M309" s="122">
        <v>1.1062261224454999</v>
      </c>
      <c r="N309" s="122">
        <v>1.1517560524960999</v>
      </c>
      <c r="O309" s="122">
        <v>1.3923635712125999</v>
      </c>
      <c r="P309" s="122">
        <v>1.1584525469411999</v>
      </c>
      <c r="Q309" s="122">
        <v>1.3271123031780001</v>
      </c>
      <c r="R309" s="122">
        <v>1.3004122806212</v>
      </c>
      <c r="S309" s="122">
        <v>1.1173544047688</v>
      </c>
      <c r="T309" s="122">
        <v>1.3685923647975</v>
      </c>
      <c r="U309" s="122">
        <v>1.3301398022511</v>
      </c>
      <c r="V309" s="122">
        <v>1.4151687916163</v>
      </c>
      <c r="W309" s="122">
        <v>1.2572040365821999</v>
      </c>
      <c r="X309" s="122">
        <v>1.2820155193939</v>
      </c>
      <c r="Y309" s="122">
        <v>0.90911682438870001</v>
      </c>
      <c r="Z309" s="122">
        <v>0.82996061148540001</v>
      </c>
      <c r="AA309" s="122">
        <v>0.80930693448610003</v>
      </c>
      <c r="AB309" s="122">
        <v>0.77162108349479996</v>
      </c>
      <c r="AC309" s="122">
        <v>0.87079619216299997</v>
      </c>
      <c r="AD309" s="122">
        <v>0.8841593504784</v>
      </c>
      <c r="AE309" s="122">
        <v>0.92668632185970001</v>
      </c>
      <c r="AF309" s="122">
        <v>0.86923081042850003</v>
      </c>
      <c r="AG309" s="122">
        <v>0.91840412036719998</v>
      </c>
      <c r="AH309" s="122">
        <v>0.94491196031900004</v>
      </c>
      <c r="AI309" s="122">
        <v>0.92495201036359997</v>
      </c>
      <c r="AJ309" s="122">
        <v>0.87521408159509995</v>
      </c>
      <c r="AK309" s="122">
        <v>0.95494999389589996</v>
      </c>
      <c r="AL309" s="122">
        <v>0</v>
      </c>
    </row>
    <row r="310" spans="1:38" hidden="1" x14ac:dyDescent="0.25">
      <c r="A310" s="122" t="s">
        <v>2001</v>
      </c>
      <c r="B310" s="122">
        <v>1</v>
      </c>
      <c r="C310" s="122" t="s">
        <v>2181</v>
      </c>
      <c r="D310" s="122" t="s">
        <v>2161</v>
      </c>
      <c r="E310" s="122">
        <v>7</v>
      </c>
      <c r="F310" s="122">
        <v>53.064464008593198</v>
      </c>
      <c r="G310" s="122">
        <v>58.5557936316793</v>
      </c>
      <c r="H310" s="122">
        <v>60.737574593886599</v>
      </c>
      <c r="I310" s="122">
        <v>54.587502466100702</v>
      </c>
      <c r="J310" s="122">
        <v>60.736850191505503</v>
      </c>
      <c r="K310" s="122">
        <v>57.390694431891298</v>
      </c>
      <c r="L310" s="122">
        <v>57.090541372070597</v>
      </c>
      <c r="M310" s="122">
        <v>69.157790183137493</v>
      </c>
      <c r="N310" s="122">
        <v>69.764151616713505</v>
      </c>
      <c r="O310" s="122">
        <v>74.167079849527099</v>
      </c>
      <c r="P310" s="122">
        <v>56.2468020523051</v>
      </c>
      <c r="Q310" s="122">
        <v>55.976155472647697</v>
      </c>
      <c r="R310" s="122">
        <v>55.8501091902463</v>
      </c>
      <c r="S310" s="122">
        <v>55.813835519816003</v>
      </c>
      <c r="T310" s="122">
        <v>57.744952873714098</v>
      </c>
      <c r="U310" s="122">
        <v>57.554088880612802</v>
      </c>
      <c r="V310" s="122">
        <v>55.789299537267802</v>
      </c>
      <c r="W310" s="122">
        <v>47.860290044864698</v>
      </c>
      <c r="X310" s="122">
        <v>40.994350380169202</v>
      </c>
      <c r="Y310" s="122">
        <v>38.4148862883739</v>
      </c>
      <c r="Z310" s="122">
        <v>42.938741669965502</v>
      </c>
      <c r="AA310" s="122">
        <v>40.8867867489395</v>
      </c>
      <c r="AB310" s="122">
        <v>39.239031176648197</v>
      </c>
      <c r="AC310" s="122">
        <v>48.328112735851903</v>
      </c>
      <c r="AD310" s="122">
        <v>47.645374456999299</v>
      </c>
      <c r="AE310" s="122">
        <v>51.3053515515439</v>
      </c>
      <c r="AF310" s="122">
        <v>48.600358934158301</v>
      </c>
      <c r="AG310" s="122">
        <v>56.016626782180303</v>
      </c>
      <c r="AH310" s="122">
        <v>69.356536801951805</v>
      </c>
      <c r="AI310" s="122">
        <v>69.016752851104101</v>
      </c>
      <c r="AJ310" s="122">
        <v>64.497041587840997</v>
      </c>
      <c r="AK310" s="122">
        <v>75.945723218754907</v>
      </c>
      <c r="AL310" s="122">
        <v>0</v>
      </c>
    </row>
    <row r="311" spans="1:38" hidden="1" x14ac:dyDescent="0.25">
      <c r="A311" s="122" t="s">
        <v>2001</v>
      </c>
      <c r="B311" s="122">
        <v>1</v>
      </c>
      <c r="C311" s="122" t="s">
        <v>2181</v>
      </c>
      <c r="D311" s="122" t="s">
        <v>2179</v>
      </c>
      <c r="E311" s="122">
        <v>7</v>
      </c>
      <c r="F311" s="122">
        <v>0.12574979999999999</v>
      </c>
      <c r="G311" s="122">
        <v>0.12574979999999999</v>
      </c>
      <c r="H311" s="122">
        <v>0.12609432000000001</v>
      </c>
      <c r="I311" s="122">
        <v>0.12574979999999999</v>
      </c>
      <c r="J311" s="122">
        <v>0.1117776</v>
      </c>
      <c r="K311" s="122">
        <v>0.1117776</v>
      </c>
      <c r="L311" s="122">
        <v>0.11208384</v>
      </c>
      <c r="M311" s="122">
        <v>0.12574979999999999</v>
      </c>
      <c r="N311" s="122">
        <v>0.12574979999999999</v>
      </c>
      <c r="O311" s="122">
        <v>0.12574979999999999</v>
      </c>
      <c r="P311" s="122">
        <v>0.12605604000000001</v>
      </c>
      <c r="Q311" s="122">
        <v>0.12605604000000001</v>
      </c>
      <c r="R311" s="122">
        <v>0.12946295999999999</v>
      </c>
      <c r="S311" s="122">
        <v>0.12946295999999999</v>
      </c>
      <c r="T311" s="122">
        <v>0.12946295999999999</v>
      </c>
      <c r="U311" s="122">
        <v>0.12605604000000001</v>
      </c>
      <c r="V311" s="122">
        <v>0.13273589999999999</v>
      </c>
      <c r="W311" s="122">
        <v>0.13273589999999999</v>
      </c>
      <c r="X311" s="122">
        <v>0.13309956000000001</v>
      </c>
      <c r="Y311" s="122">
        <v>0.13273589999999999</v>
      </c>
      <c r="Z311" s="122">
        <v>0.17018139600000001</v>
      </c>
      <c r="AA311" s="122">
        <v>0.13273589999999999</v>
      </c>
      <c r="AB311" s="122">
        <v>0.13309956000000001</v>
      </c>
      <c r="AC311" s="122">
        <v>0.13273589999999999</v>
      </c>
      <c r="AD311" s="122">
        <v>0.13273589999999999</v>
      </c>
      <c r="AE311" s="122">
        <v>0.13273589999999999</v>
      </c>
      <c r="AF311" s="122">
        <v>0.13309956000000001</v>
      </c>
      <c r="AG311" s="122">
        <v>0.15434496000010001</v>
      </c>
      <c r="AH311" s="122">
        <v>0.15985727999999999</v>
      </c>
      <c r="AI311" s="122">
        <v>0.162844311174</v>
      </c>
      <c r="AJ311" s="122">
        <v>0.1632904599717</v>
      </c>
      <c r="AK311" s="122">
        <v>0.162844311174</v>
      </c>
      <c r="AL311" s="122">
        <v>0</v>
      </c>
    </row>
    <row r="312" spans="1:38" hidden="1" x14ac:dyDescent="0.25">
      <c r="A312" s="122" t="s">
        <v>2001</v>
      </c>
      <c r="B312" s="122">
        <v>1</v>
      </c>
      <c r="C312" s="122" t="s">
        <v>2181</v>
      </c>
      <c r="D312" s="122" t="s">
        <v>2162</v>
      </c>
      <c r="E312" s="122">
        <v>7</v>
      </c>
      <c r="F312" s="122">
        <v>0.19335945768070001</v>
      </c>
      <c r="G312" s="122">
        <v>0.15939987605780001</v>
      </c>
      <c r="H312" s="122">
        <v>0.1820807288421</v>
      </c>
      <c r="I312" s="122">
        <v>0.18753398249700001</v>
      </c>
      <c r="J312" s="122">
        <v>0.22435208340980001</v>
      </c>
      <c r="K312" s="122">
        <v>0.34474197744899998</v>
      </c>
      <c r="L312" s="122">
        <v>0.37243331261259999</v>
      </c>
      <c r="M312" s="122">
        <v>0.1503099165989</v>
      </c>
      <c r="N312" s="122">
        <v>0.21646895554689999</v>
      </c>
      <c r="O312" s="122">
        <v>0.33332731564759999</v>
      </c>
      <c r="P312" s="122">
        <v>0.3702087020482</v>
      </c>
      <c r="Q312" s="122">
        <v>0.27791667159729999</v>
      </c>
      <c r="R312" s="122">
        <v>0.20516195262920001</v>
      </c>
      <c r="S312" s="122">
        <v>0.15940564765910001</v>
      </c>
      <c r="T312" s="122">
        <v>0.19661754850490001</v>
      </c>
      <c r="U312" s="122">
        <v>0.21079153917099999</v>
      </c>
      <c r="V312" s="122">
        <v>0.22353317082990001</v>
      </c>
      <c r="W312" s="122">
        <v>0.2156083587847</v>
      </c>
      <c r="X312" s="122">
        <v>0.19969656810210001</v>
      </c>
      <c r="Y312" s="122">
        <v>0.19281874548969999</v>
      </c>
      <c r="Z312" s="122">
        <v>0.27819110375290002</v>
      </c>
      <c r="AA312" s="122">
        <v>0.26929389510759999</v>
      </c>
      <c r="AB312" s="122">
        <v>0.24028897288539999</v>
      </c>
      <c r="AC312" s="122">
        <v>0.25694823474040002</v>
      </c>
      <c r="AD312" s="122">
        <v>0.2664132661659</v>
      </c>
      <c r="AE312" s="122">
        <v>0.26528930092379999</v>
      </c>
      <c r="AF312" s="122">
        <v>0.26418507096010002</v>
      </c>
      <c r="AG312" s="122">
        <v>0.25479475073140001</v>
      </c>
      <c r="AH312" s="122">
        <v>0.26081727309750002</v>
      </c>
      <c r="AI312" s="122">
        <v>0.25430759676980003</v>
      </c>
      <c r="AJ312" s="122">
        <v>0.24899860766000001</v>
      </c>
      <c r="AK312" s="122">
        <v>0.26706877408610002</v>
      </c>
      <c r="AL312" s="122">
        <v>0</v>
      </c>
    </row>
    <row r="313" spans="1:38" hidden="1" x14ac:dyDescent="0.25">
      <c r="A313" s="122" t="s">
        <v>2001</v>
      </c>
      <c r="B313" s="122">
        <v>1</v>
      </c>
      <c r="C313" s="122" t="s">
        <v>2181</v>
      </c>
      <c r="D313" s="122" t="s">
        <v>2163</v>
      </c>
      <c r="E313" s="122">
        <v>7</v>
      </c>
      <c r="F313" s="122">
        <v>0.6342623613717</v>
      </c>
      <c r="G313" s="122">
        <v>0.59257675139069999</v>
      </c>
      <c r="H313" s="122">
        <v>0.62271950074149995</v>
      </c>
      <c r="I313" s="122">
        <v>0.61421298669320001</v>
      </c>
      <c r="J313" s="122">
        <v>0.65567508070119995</v>
      </c>
      <c r="K313" s="122">
        <v>0.66429783294970002</v>
      </c>
      <c r="L313" s="122">
        <v>0.63831489267899999</v>
      </c>
      <c r="M313" s="122">
        <v>0.57994479027900003</v>
      </c>
      <c r="N313" s="122">
        <v>0.65237167472199997</v>
      </c>
      <c r="O313" s="122">
        <v>0.8226797522607</v>
      </c>
      <c r="P313" s="122">
        <v>0.81220747797280002</v>
      </c>
      <c r="Q313" s="122">
        <v>0.68357288676119998</v>
      </c>
      <c r="R313" s="122">
        <v>0.81235591840959998</v>
      </c>
      <c r="S313" s="122">
        <v>0.75636429300319996</v>
      </c>
      <c r="T313" s="122">
        <v>1.1720742022638999</v>
      </c>
      <c r="U313" s="122">
        <v>0.89009514169280002</v>
      </c>
      <c r="V313" s="122">
        <v>0.81884598009050003</v>
      </c>
      <c r="W313" s="122">
        <v>0.55525330625000002</v>
      </c>
      <c r="X313" s="122">
        <v>0.63421817805809999</v>
      </c>
      <c r="Y313" s="122">
        <v>0.45610472048709999</v>
      </c>
      <c r="Z313" s="122">
        <v>0.86651786078070003</v>
      </c>
      <c r="AA313" s="122">
        <v>0.81458668516779997</v>
      </c>
      <c r="AB313" s="122">
        <v>1.0383546755549999</v>
      </c>
      <c r="AC313" s="122">
        <v>1.0156207901118</v>
      </c>
      <c r="AD313" s="122">
        <v>0.74315261019019996</v>
      </c>
      <c r="AE313" s="122">
        <v>1.1079750882218999</v>
      </c>
      <c r="AF313" s="122">
        <v>0.99591769171370004</v>
      </c>
      <c r="AG313" s="122">
        <v>1.1102697135558</v>
      </c>
      <c r="AH313" s="122">
        <v>1.1467318637813</v>
      </c>
      <c r="AI313" s="122">
        <v>1.0755791026888999</v>
      </c>
      <c r="AJ313" s="122">
        <v>0.8395316784629</v>
      </c>
      <c r="AK313" s="122">
        <v>1.0628369671805</v>
      </c>
      <c r="AL313" s="122">
        <v>0</v>
      </c>
    </row>
    <row r="314" spans="1:38" hidden="1" x14ac:dyDescent="0.25">
      <c r="A314" s="122" t="s">
        <v>2001</v>
      </c>
      <c r="B314" s="122">
        <v>1</v>
      </c>
      <c r="C314" s="122" t="s">
        <v>2181</v>
      </c>
      <c r="D314" s="122" t="s">
        <v>2180</v>
      </c>
      <c r="E314" s="122">
        <v>7</v>
      </c>
      <c r="F314" s="122">
        <v>0.92030431389959999</v>
      </c>
      <c r="G314" s="122">
        <v>0.60242135549179998</v>
      </c>
      <c r="H314" s="122">
        <v>0.56767812496579995</v>
      </c>
      <c r="I314" s="122">
        <v>0.83260782122910004</v>
      </c>
      <c r="J314" s="122">
        <v>0.48343634959639997</v>
      </c>
      <c r="K314" s="122">
        <v>0.28503329949029999</v>
      </c>
      <c r="L314" s="122">
        <v>0.2438769165187</v>
      </c>
      <c r="M314" s="122">
        <v>0.24656823529409999</v>
      </c>
      <c r="N314" s="122">
        <v>0.2313088897136</v>
      </c>
      <c r="O314" s="122">
        <v>0.51962727272730003</v>
      </c>
      <c r="P314" s="122">
        <v>0.1114025809498</v>
      </c>
      <c r="Q314" s="122">
        <v>2.4389037909939999</v>
      </c>
      <c r="R314" s="122">
        <v>2.6934525498616</v>
      </c>
      <c r="S314" s="122">
        <v>2.6545551534629999</v>
      </c>
      <c r="T314" s="122">
        <v>2.9906807648</v>
      </c>
      <c r="U314" s="122">
        <v>3.3147910172000001</v>
      </c>
      <c r="V314" s="122">
        <v>3.6622579356</v>
      </c>
      <c r="W314" s="122">
        <v>3.7391969075999998</v>
      </c>
      <c r="X314" s="122">
        <v>2.4958142747999998</v>
      </c>
      <c r="Y314" s="122">
        <v>1.6079012532000001</v>
      </c>
      <c r="Z314" s="122">
        <v>1.3206852648</v>
      </c>
      <c r="AA314" s="122">
        <v>0.4543621632</v>
      </c>
      <c r="AB314" s="122">
        <v>7.2824254800000002E-2</v>
      </c>
      <c r="AC314" s="122">
        <v>6.6930283199999996E-2</v>
      </c>
      <c r="AD314" s="122">
        <v>3.4452000000000003E-2</v>
      </c>
      <c r="AE314" s="122">
        <v>0</v>
      </c>
      <c r="AF314" s="122">
        <v>0</v>
      </c>
      <c r="AG314" s="122">
        <v>0</v>
      </c>
      <c r="AH314" s="122">
        <v>0</v>
      </c>
      <c r="AI314" s="122">
        <v>0</v>
      </c>
      <c r="AJ314" s="122">
        <v>0</v>
      </c>
      <c r="AK314" s="122">
        <v>0</v>
      </c>
      <c r="AL314" s="122">
        <v>0</v>
      </c>
    </row>
    <row r="315" spans="1:38" hidden="1" x14ac:dyDescent="0.25">
      <c r="A315" s="122" t="s">
        <v>2001</v>
      </c>
      <c r="B315" s="122">
        <v>1</v>
      </c>
      <c r="C315" s="122" t="s">
        <v>2181</v>
      </c>
      <c r="D315" s="122" t="s">
        <v>2164</v>
      </c>
      <c r="E315" s="122">
        <v>7</v>
      </c>
      <c r="F315" s="122">
        <v>5.0066683544100002E-2</v>
      </c>
      <c r="G315" s="122">
        <v>4.53332915038E-2</v>
      </c>
      <c r="H315" s="122">
        <v>4.5452908253099999E-2</v>
      </c>
      <c r="I315" s="122">
        <v>4.3013605366599997E-2</v>
      </c>
      <c r="J315" s="122">
        <v>4.4135262765600002E-2</v>
      </c>
      <c r="K315" s="122">
        <v>4.4192485164399997E-2</v>
      </c>
      <c r="L315" s="122">
        <v>4.1334573572600002E-2</v>
      </c>
      <c r="M315" s="122">
        <v>3.5913297043899998E-2</v>
      </c>
      <c r="N315" s="122">
        <v>4.1193266393100003E-2</v>
      </c>
      <c r="O315" s="122">
        <v>3.1992436328499997E-2</v>
      </c>
      <c r="P315" s="122">
        <v>4.4258283299499997E-2</v>
      </c>
      <c r="Q315" s="122">
        <v>4.8831357694899998E-2</v>
      </c>
      <c r="R315" s="122">
        <v>4.2483482458499998E-2</v>
      </c>
      <c r="S315" s="122">
        <v>3.4719546928599999E-2</v>
      </c>
      <c r="T315" s="122">
        <v>3.6078984870399997E-2</v>
      </c>
      <c r="U315" s="122">
        <v>4.4152842964400002E-2</v>
      </c>
      <c r="V315" s="122">
        <v>5.3453793758699998E-2</v>
      </c>
      <c r="W315" s="122">
        <v>3.9491860475099998E-2</v>
      </c>
      <c r="X315" s="122">
        <v>3.4687620831900003E-2</v>
      </c>
      <c r="Y315" s="122">
        <v>2.8037841130300001E-2</v>
      </c>
      <c r="Z315" s="122">
        <v>4.1303089244600001E-2</v>
      </c>
      <c r="AA315" s="122">
        <v>3.83790872571E-2</v>
      </c>
      <c r="AB315" s="122">
        <v>3.40279279038E-2</v>
      </c>
      <c r="AC315" s="122">
        <v>4.2293837080099997E-2</v>
      </c>
      <c r="AD315" s="122">
        <v>4.1601008209100003E-2</v>
      </c>
      <c r="AE315" s="122">
        <v>4.31517204421E-2</v>
      </c>
      <c r="AF315" s="122">
        <v>3.8706831242799999E-2</v>
      </c>
      <c r="AG315" s="122">
        <v>4.2991329126800003E-2</v>
      </c>
      <c r="AH315" s="122">
        <v>3.72597442536E-2</v>
      </c>
      <c r="AI315" s="122">
        <v>3.2843582746900003E-2</v>
      </c>
      <c r="AJ315" s="122">
        <v>3.1608685202599997E-2</v>
      </c>
      <c r="AK315" s="122">
        <v>3.2077142286399997E-2</v>
      </c>
      <c r="AL315" s="122">
        <v>0</v>
      </c>
    </row>
    <row r="316" spans="1:38" hidden="1" x14ac:dyDescent="0.25">
      <c r="A316" s="122" t="s">
        <v>2001</v>
      </c>
      <c r="B316" s="122">
        <v>1</v>
      </c>
      <c r="C316" s="122" t="s">
        <v>2181</v>
      </c>
      <c r="D316" s="122" t="s">
        <v>2165</v>
      </c>
      <c r="E316" s="122">
        <v>7</v>
      </c>
      <c r="F316" s="122">
        <v>0.65806498253860002</v>
      </c>
      <c r="G316" s="122">
        <v>0.54170373110320003</v>
      </c>
      <c r="H316" s="122">
        <v>1.0351521259187</v>
      </c>
      <c r="I316" s="122">
        <v>0.59956524057990002</v>
      </c>
      <c r="J316" s="122">
        <v>0.75814206282899999</v>
      </c>
      <c r="K316" s="122">
        <v>0.7003890658809</v>
      </c>
      <c r="L316" s="122">
        <v>0.6365660265102</v>
      </c>
      <c r="M316" s="122">
        <v>0.52795862807159999</v>
      </c>
      <c r="N316" s="122">
        <v>1.0032481669139</v>
      </c>
      <c r="O316" s="122">
        <v>1.6178590637843999</v>
      </c>
      <c r="P316" s="122">
        <v>0.68867931390409998</v>
      </c>
      <c r="Q316" s="122">
        <v>0.91469464211679996</v>
      </c>
      <c r="R316" s="122">
        <v>0.60943716806000003</v>
      </c>
      <c r="S316" s="122">
        <v>0.4800973722943</v>
      </c>
      <c r="T316" s="122">
        <v>0.7469763992217</v>
      </c>
      <c r="U316" s="122">
        <v>0.73137918923400003</v>
      </c>
      <c r="V316" s="122">
        <v>0.8371469745508</v>
      </c>
      <c r="W316" s="122">
        <v>0.74953999588690001</v>
      </c>
      <c r="X316" s="122">
        <v>0.9599608898534</v>
      </c>
      <c r="Y316" s="122">
        <v>0.86652716137380004</v>
      </c>
      <c r="Z316" s="122">
        <v>0.55927645096489997</v>
      </c>
      <c r="AA316" s="122">
        <v>0.5656404015998</v>
      </c>
      <c r="AB316" s="122">
        <v>0.53072994972800003</v>
      </c>
      <c r="AC316" s="122">
        <v>0.60070773283580003</v>
      </c>
      <c r="AD316" s="122">
        <v>0.61547554601429999</v>
      </c>
      <c r="AE316" s="122">
        <v>0.65299361998979999</v>
      </c>
      <c r="AF316" s="122">
        <v>0.6384392891863</v>
      </c>
      <c r="AG316" s="122">
        <v>0.54980708341939999</v>
      </c>
      <c r="AH316" s="122">
        <v>0.58026800001370005</v>
      </c>
      <c r="AI316" s="122">
        <v>0.53076235856340004</v>
      </c>
      <c r="AJ316" s="122">
        <v>0.464759312295</v>
      </c>
      <c r="AK316" s="122">
        <v>0.55400828871709995</v>
      </c>
      <c r="AL316" s="122">
        <v>0</v>
      </c>
    </row>
    <row r="317" spans="1:38" hidden="1" x14ac:dyDescent="0.25">
      <c r="A317" s="122" t="s">
        <v>2001</v>
      </c>
      <c r="B317" s="122">
        <v>1</v>
      </c>
      <c r="C317" s="122" t="s">
        <v>2181</v>
      </c>
      <c r="D317" s="122" t="s">
        <v>2166</v>
      </c>
      <c r="E317" s="122">
        <v>7</v>
      </c>
      <c r="F317" s="122">
        <v>0.67669206332349996</v>
      </c>
      <c r="G317" s="122">
        <v>0.70657427437520004</v>
      </c>
      <c r="H317" s="122">
        <v>0.71957462376189996</v>
      </c>
      <c r="I317" s="122">
        <v>0.71137678618970002</v>
      </c>
      <c r="J317" s="122">
        <v>0.7571975098257</v>
      </c>
      <c r="K317" s="122">
        <v>0.71480283180579995</v>
      </c>
      <c r="L317" s="122">
        <v>0.72708447868729997</v>
      </c>
      <c r="M317" s="122">
        <v>0.73668286154090001</v>
      </c>
      <c r="N317" s="122">
        <v>0.7613887368983</v>
      </c>
      <c r="O317" s="122">
        <v>0.98167872368639997</v>
      </c>
      <c r="P317" s="122">
        <v>0.82943057680239995</v>
      </c>
      <c r="Q317" s="122">
        <v>0.77750714754880002</v>
      </c>
      <c r="R317" s="122">
        <v>0.82252990976249996</v>
      </c>
      <c r="S317" s="122">
        <v>0.68409905600520005</v>
      </c>
      <c r="T317" s="122">
        <v>0.76166752931100001</v>
      </c>
      <c r="U317" s="122">
        <v>0.78629970430639995</v>
      </c>
      <c r="V317" s="122">
        <v>0.77620613599889998</v>
      </c>
      <c r="W317" s="122">
        <v>0.73603350964850001</v>
      </c>
      <c r="X317" s="122">
        <v>0.60432209507529999</v>
      </c>
      <c r="Y317" s="122">
        <v>0.52283501026849999</v>
      </c>
      <c r="Z317" s="122">
        <v>0.52606063618510002</v>
      </c>
      <c r="AA317" s="122">
        <v>0.50727137239950004</v>
      </c>
      <c r="AB317" s="122">
        <v>0.47285875593190002</v>
      </c>
      <c r="AC317" s="122">
        <v>0.59209066255639997</v>
      </c>
      <c r="AD317" s="122">
        <v>0.64679365075609996</v>
      </c>
      <c r="AE317" s="122">
        <v>0.66655893921609999</v>
      </c>
      <c r="AF317" s="122">
        <v>0.58282647249249997</v>
      </c>
      <c r="AG317" s="122">
        <v>0.5953778108137</v>
      </c>
      <c r="AH317" s="122">
        <v>0.63653312945170004</v>
      </c>
      <c r="AI317" s="122">
        <v>0.60368208227510001</v>
      </c>
      <c r="AJ317" s="122">
        <v>0.5251961410546</v>
      </c>
      <c r="AK317" s="122">
        <v>0.58212092197910004</v>
      </c>
      <c r="AL317" s="122">
        <v>0</v>
      </c>
    </row>
    <row r="318" spans="1:38" hidden="1" x14ac:dyDescent="0.25">
      <c r="A318" s="122" t="s">
        <v>2001</v>
      </c>
      <c r="B318" s="122">
        <v>1</v>
      </c>
      <c r="C318" s="122" t="s">
        <v>2181</v>
      </c>
      <c r="D318" s="122" t="s">
        <v>2167</v>
      </c>
      <c r="E318" s="122">
        <v>7</v>
      </c>
      <c r="F318" s="122">
        <v>0.50339297061879995</v>
      </c>
      <c r="G318" s="122">
        <v>0.48594140726129997</v>
      </c>
      <c r="H318" s="122">
        <v>0.53405381999470003</v>
      </c>
      <c r="I318" s="122">
        <v>0.49574815430309999</v>
      </c>
      <c r="J318" s="122">
        <v>0.58696694380559999</v>
      </c>
      <c r="K318" s="122">
        <v>0.70534597276790001</v>
      </c>
      <c r="L318" s="122">
        <v>0.6378839913737</v>
      </c>
      <c r="M318" s="122">
        <v>0.58710490742580002</v>
      </c>
      <c r="N318" s="122">
        <v>0.67010155570160002</v>
      </c>
      <c r="O318" s="122">
        <v>0.76729548607130005</v>
      </c>
      <c r="P318" s="122">
        <v>0.69234867415629997</v>
      </c>
      <c r="Q318" s="122">
        <v>0.66400141558479997</v>
      </c>
      <c r="R318" s="122">
        <v>0.70273701170930003</v>
      </c>
      <c r="S318" s="122">
        <v>0.66018543994510004</v>
      </c>
      <c r="T318" s="122">
        <v>1.3214617222052001</v>
      </c>
      <c r="U318" s="122">
        <v>0.87529208090440003</v>
      </c>
      <c r="V318" s="122">
        <v>0.81996538679539999</v>
      </c>
      <c r="W318" s="122">
        <v>0.52905113889080002</v>
      </c>
      <c r="X318" s="122">
        <v>0.69715483809629997</v>
      </c>
      <c r="Y318" s="122">
        <v>0.3003628193008</v>
      </c>
      <c r="Z318" s="122">
        <v>0.76228052574619998</v>
      </c>
      <c r="AA318" s="122">
        <v>0.71992469508570001</v>
      </c>
      <c r="AB318" s="122">
        <v>0.79117105615530003</v>
      </c>
      <c r="AC318" s="122">
        <v>0.69173758129329999</v>
      </c>
      <c r="AD318" s="122">
        <v>0.51067471932480002</v>
      </c>
      <c r="AE318" s="122">
        <v>0.72038185036089997</v>
      </c>
      <c r="AF318" s="122">
        <v>0.61515857200430002</v>
      </c>
      <c r="AG318" s="122">
        <v>0.67008169421109998</v>
      </c>
      <c r="AH318" s="122">
        <v>0.74711255459759995</v>
      </c>
      <c r="AI318" s="122">
        <v>0.72539523424389996</v>
      </c>
      <c r="AJ318" s="122">
        <v>0.62298644288589999</v>
      </c>
      <c r="AK318" s="122">
        <v>0.876354411517</v>
      </c>
      <c r="AL318" s="122">
        <v>0</v>
      </c>
    </row>
    <row r="319" spans="1:38" hidden="1" x14ac:dyDescent="0.25">
      <c r="A319" s="122" t="s">
        <v>2001</v>
      </c>
      <c r="B319" s="122">
        <v>1</v>
      </c>
      <c r="C319" s="122" t="s">
        <v>2181</v>
      </c>
      <c r="D319" s="122" t="s">
        <v>2168</v>
      </c>
      <c r="E319" s="122">
        <v>7</v>
      </c>
      <c r="F319" s="122">
        <v>0.16877462756629999</v>
      </c>
      <c r="G319" s="122">
        <v>0.13760822693229999</v>
      </c>
      <c r="H319" s="122">
        <v>0.1635546825361</v>
      </c>
      <c r="I319" s="122">
        <v>0.21005823463029999</v>
      </c>
      <c r="J319" s="122">
        <v>0.2151748129952</v>
      </c>
      <c r="K319" s="122">
        <v>0.21933554466159999</v>
      </c>
      <c r="L319" s="122">
        <v>0.18904861970760001</v>
      </c>
      <c r="M319" s="122">
        <v>0.1214338238135</v>
      </c>
      <c r="N319" s="122">
        <v>0.1454120825621</v>
      </c>
      <c r="O319" s="122">
        <v>0.17767441721589999</v>
      </c>
      <c r="P319" s="122">
        <v>0.15810481211550001</v>
      </c>
      <c r="Q319" s="122">
        <v>0.17762663650150001</v>
      </c>
      <c r="R319" s="122">
        <v>0.15918413495059999</v>
      </c>
      <c r="S319" s="122">
        <v>0.1295780705373</v>
      </c>
      <c r="T319" s="122">
        <v>0.15285683389429999</v>
      </c>
      <c r="U319" s="122">
        <v>0.157935707935</v>
      </c>
      <c r="V319" s="122">
        <v>0.1751652158191</v>
      </c>
      <c r="W319" s="122">
        <v>0.15873434575760001</v>
      </c>
      <c r="X319" s="122">
        <v>0.15921047116510001</v>
      </c>
      <c r="Y319" s="122">
        <v>0.15771802991190001</v>
      </c>
      <c r="Z319" s="122">
        <v>0.2154630662185</v>
      </c>
      <c r="AA319" s="122">
        <v>0.20270739165830001</v>
      </c>
      <c r="AB319" s="122">
        <v>0.17692898912409999</v>
      </c>
      <c r="AC319" s="122">
        <v>0.1813043177849</v>
      </c>
      <c r="AD319" s="122">
        <v>0.19030603493869999</v>
      </c>
      <c r="AE319" s="122">
        <v>0.19151348897029999</v>
      </c>
      <c r="AF319" s="122">
        <v>0.1707625898249</v>
      </c>
      <c r="AG319" s="122">
        <v>0.1579865934287</v>
      </c>
      <c r="AH319" s="122">
        <v>0.1744579022752</v>
      </c>
      <c r="AI319" s="122">
        <v>0.15598117940139999</v>
      </c>
      <c r="AJ319" s="122">
        <v>0.1431466518806</v>
      </c>
      <c r="AK319" s="122">
        <v>0.15208713099990001</v>
      </c>
      <c r="AL319" s="122">
        <v>0</v>
      </c>
    </row>
    <row r="320" spans="1:38" hidden="1" x14ac:dyDescent="0.25">
      <c r="A320" s="122" t="s">
        <v>2012</v>
      </c>
      <c r="B320" s="122">
        <v>1</v>
      </c>
      <c r="C320" s="122" t="s">
        <v>2182</v>
      </c>
      <c r="D320" s="122" t="s">
        <v>2120</v>
      </c>
      <c r="E320" s="122">
        <v>8</v>
      </c>
      <c r="F320" s="122">
        <v>0</v>
      </c>
      <c r="G320" s="122">
        <v>0</v>
      </c>
      <c r="H320" s="122">
        <v>0</v>
      </c>
      <c r="I320" s="122">
        <v>0</v>
      </c>
      <c r="J320" s="122">
        <v>0</v>
      </c>
      <c r="K320" s="122">
        <v>0</v>
      </c>
      <c r="L320" s="122">
        <v>0</v>
      </c>
      <c r="M320" s="122">
        <v>0</v>
      </c>
      <c r="N320" s="122">
        <v>0</v>
      </c>
      <c r="O320" s="122">
        <v>0</v>
      </c>
      <c r="P320" s="122">
        <v>0</v>
      </c>
      <c r="Q320" s="122">
        <v>0</v>
      </c>
      <c r="R320" s="122">
        <v>0</v>
      </c>
      <c r="S320" s="122">
        <v>0</v>
      </c>
      <c r="T320" s="122">
        <v>0</v>
      </c>
      <c r="U320" s="122">
        <v>0</v>
      </c>
      <c r="V320" s="122">
        <v>0</v>
      </c>
      <c r="W320" s="122">
        <v>0</v>
      </c>
      <c r="X320" s="122">
        <v>0</v>
      </c>
      <c r="Y320" s="122">
        <v>0</v>
      </c>
      <c r="Z320" s="122">
        <v>0</v>
      </c>
      <c r="AA320" s="122">
        <v>0</v>
      </c>
      <c r="AB320" s="122">
        <v>0</v>
      </c>
      <c r="AC320" s="122">
        <v>0</v>
      </c>
      <c r="AD320" s="122">
        <v>0</v>
      </c>
      <c r="AE320" s="122">
        <v>0</v>
      </c>
      <c r="AF320" s="122">
        <v>0</v>
      </c>
      <c r="AG320" s="122">
        <v>0</v>
      </c>
      <c r="AH320" s="122">
        <v>0</v>
      </c>
      <c r="AI320" s="122">
        <v>0</v>
      </c>
      <c r="AJ320" s="122">
        <v>0</v>
      </c>
      <c r="AK320" s="122">
        <v>0</v>
      </c>
      <c r="AL320" s="122">
        <v>0</v>
      </c>
    </row>
    <row r="321" spans="1:38" hidden="1" x14ac:dyDescent="0.25">
      <c r="A321" s="122" t="s">
        <v>2012</v>
      </c>
      <c r="B321" s="122">
        <v>1</v>
      </c>
      <c r="C321" s="122" t="s">
        <v>2182</v>
      </c>
      <c r="D321" s="122" t="s">
        <v>2121</v>
      </c>
      <c r="E321" s="122">
        <v>8</v>
      </c>
      <c r="F321" s="122">
        <v>5.8336984650010999</v>
      </c>
      <c r="G321" s="122">
        <v>5.3479175076106999</v>
      </c>
      <c r="H321" s="122">
        <v>5.3813116281747</v>
      </c>
      <c r="I321" s="122">
        <v>5.0975445625385003</v>
      </c>
      <c r="J321" s="122">
        <v>5.3607653949355996</v>
      </c>
      <c r="K321" s="122">
        <v>5.5527918368110996</v>
      </c>
      <c r="L321" s="122">
        <v>5.4203020126826003</v>
      </c>
      <c r="M321" s="122">
        <v>5.4420842904873004</v>
      </c>
      <c r="N321" s="122">
        <v>5.7215062564921997</v>
      </c>
      <c r="O321" s="122">
        <v>5.7973380725453003</v>
      </c>
      <c r="P321" s="122">
        <v>6.2484570243161999</v>
      </c>
      <c r="Q321" s="122">
        <v>5.7881213869715999</v>
      </c>
      <c r="R321" s="122">
        <v>6.9906341201093003</v>
      </c>
      <c r="S321" s="122">
        <v>6.4920904602528999</v>
      </c>
      <c r="T321" s="122">
        <v>5.7489807889928004</v>
      </c>
      <c r="U321" s="122">
        <v>5.6873521439800001</v>
      </c>
      <c r="V321" s="122">
        <v>5.7580675259345</v>
      </c>
      <c r="W321" s="122">
        <v>5.5593182152659004</v>
      </c>
      <c r="X321" s="122">
        <v>5.2927568540127004</v>
      </c>
      <c r="Y321" s="122">
        <v>3.5937473831664999</v>
      </c>
      <c r="Z321" s="122">
        <v>1.0966294297943</v>
      </c>
      <c r="AA321" s="122">
        <v>0.99098065707299998</v>
      </c>
      <c r="AB321" s="122">
        <v>1.1581175883235</v>
      </c>
      <c r="AC321" s="122">
        <v>1.1329421700916</v>
      </c>
      <c r="AD321" s="122">
        <v>1.2303448295393</v>
      </c>
      <c r="AE321" s="122">
        <v>1.0326773521924</v>
      </c>
      <c r="AF321" s="122">
        <v>1.1815500967112</v>
      </c>
      <c r="AG321" s="122">
        <v>0.91911367923249998</v>
      </c>
      <c r="AH321" s="122">
        <v>0.80755609157270003</v>
      </c>
      <c r="AI321" s="122">
        <v>0.92526316468729997</v>
      </c>
      <c r="AJ321" s="122">
        <v>0.83802390285600004</v>
      </c>
      <c r="AK321" s="122">
        <v>0.7551059228143</v>
      </c>
      <c r="AL321" s="122">
        <v>0</v>
      </c>
    </row>
    <row r="322" spans="1:38" hidden="1" x14ac:dyDescent="0.25">
      <c r="A322" s="122" t="s">
        <v>2012</v>
      </c>
      <c r="B322" s="122">
        <v>1</v>
      </c>
      <c r="C322" s="122" t="s">
        <v>2182</v>
      </c>
      <c r="D322" s="122" t="s">
        <v>2122</v>
      </c>
      <c r="E322" s="122">
        <v>8</v>
      </c>
      <c r="F322" s="122">
        <v>1.0468519533009999</v>
      </c>
      <c r="G322" s="122">
        <v>0.95191823919179996</v>
      </c>
      <c r="H322" s="122">
        <v>0.97141152669130004</v>
      </c>
      <c r="I322" s="122">
        <v>0.93664097366999999</v>
      </c>
      <c r="J322" s="122">
        <v>0.94367301726880004</v>
      </c>
      <c r="K322" s="122">
        <v>0.98396616890050004</v>
      </c>
      <c r="L322" s="122">
        <v>0.97157608338680002</v>
      </c>
      <c r="M322" s="122">
        <v>0.99071358981559998</v>
      </c>
      <c r="N322" s="122">
        <v>1.0667973430563</v>
      </c>
      <c r="O322" s="122">
        <v>1.1159547545263</v>
      </c>
      <c r="P322" s="122">
        <v>1.2531677901695</v>
      </c>
      <c r="Q322" s="122">
        <v>1.2230433797778999</v>
      </c>
      <c r="R322" s="122">
        <v>1.5131109532938001</v>
      </c>
      <c r="S322" s="122">
        <v>1.5742634639648001</v>
      </c>
      <c r="T322" s="122">
        <v>1.5575057803926</v>
      </c>
      <c r="U322" s="122">
        <v>1.7056842258013001</v>
      </c>
      <c r="V322" s="122">
        <v>1.9106414098425</v>
      </c>
      <c r="W322" s="122">
        <v>2.0137517525326998</v>
      </c>
      <c r="X322" s="122">
        <v>1.9083912596577</v>
      </c>
      <c r="Y322" s="122">
        <v>1.3110292301927999</v>
      </c>
      <c r="Z322" s="122">
        <v>0.54437147916109996</v>
      </c>
      <c r="AA322" s="122">
        <v>0.53865202128059997</v>
      </c>
      <c r="AB322" s="122">
        <v>0.64075591132410004</v>
      </c>
      <c r="AC322" s="122">
        <v>5.2943266443799999E-2</v>
      </c>
      <c r="AD322" s="122">
        <v>6.6995085936700005E-2</v>
      </c>
      <c r="AE322" s="122">
        <v>5.15538512561E-2</v>
      </c>
      <c r="AF322" s="122">
        <v>4.1178776483699997E-2</v>
      </c>
      <c r="AG322" s="122">
        <v>0.25817053971440002</v>
      </c>
      <c r="AH322" s="122">
        <v>0.2441261493278</v>
      </c>
      <c r="AI322" s="122">
        <v>0.23276672093799999</v>
      </c>
      <c r="AJ322" s="122">
        <v>0.25808844422549998</v>
      </c>
      <c r="AK322" s="122">
        <v>0.3791095547976</v>
      </c>
      <c r="AL322" s="122">
        <v>0</v>
      </c>
    </row>
    <row r="323" spans="1:38" hidden="1" x14ac:dyDescent="0.25">
      <c r="A323" s="122" t="s">
        <v>2012</v>
      </c>
      <c r="B323" s="122">
        <v>1</v>
      </c>
      <c r="C323" s="122" t="s">
        <v>2182</v>
      </c>
      <c r="D323" s="122" t="s">
        <v>2175</v>
      </c>
      <c r="E323" s="122">
        <v>8</v>
      </c>
      <c r="F323" s="122">
        <v>0</v>
      </c>
      <c r="G323" s="122">
        <v>0</v>
      </c>
      <c r="H323" s="122">
        <v>0</v>
      </c>
      <c r="I323" s="122">
        <v>0</v>
      </c>
      <c r="J323" s="122">
        <v>0</v>
      </c>
      <c r="K323" s="122">
        <v>0</v>
      </c>
      <c r="L323" s="122">
        <v>0</v>
      </c>
      <c r="M323" s="122">
        <v>0</v>
      </c>
      <c r="N323" s="122">
        <v>0</v>
      </c>
      <c r="O323" s="122">
        <v>0</v>
      </c>
      <c r="P323" s="122">
        <v>0</v>
      </c>
      <c r="Q323" s="122">
        <v>0</v>
      </c>
      <c r="R323" s="122">
        <v>0</v>
      </c>
      <c r="S323" s="122">
        <v>0</v>
      </c>
      <c r="T323" s="122">
        <v>0</v>
      </c>
      <c r="U323" s="122">
        <v>0</v>
      </c>
      <c r="V323" s="122">
        <v>0</v>
      </c>
      <c r="W323" s="122">
        <v>0</v>
      </c>
      <c r="X323" s="122">
        <v>0</v>
      </c>
      <c r="Y323" s="122">
        <v>0</v>
      </c>
      <c r="Z323" s="122">
        <v>0</v>
      </c>
      <c r="AA323" s="122">
        <v>0</v>
      </c>
      <c r="AB323" s="122">
        <v>0</v>
      </c>
      <c r="AC323" s="122">
        <v>0</v>
      </c>
      <c r="AD323" s="122">
        <v>0</v>
      </c>
      <c r="AE323" s="122">
        <v>0</v>
      </c>
      <c r="AF323" s="122">
        <v>0</v>
      </c>
      <c r="AG323" s="122">
        <v>0</v>
      </c>
      <c r="AH323" s="122">
        <v>0</v>
      </c>
      <c r="AI323" s="122">
        <v>0</v>
      </c>
      <c r="AJ323" s="122">
        <v>0</v>
      </c>
      <c r="AK323" s="122">
        <v>0</v>
      </c>
      <c r="AL323" s="122">
        <v>0</v>
      </c>
    </row>
    <row r="324" spans="1:38" hidden="1" x14ac:dyDescent="0.25">
      <c r="A324" s="122" t="s">
        <v>2012</v>
      </c>
      <c r="B324" s="122">
        <v>1</v>
      </c>
      <c r="C324" s="122" t="s">
        <v>2182</v>
      </c>
      <c r="D324" s="122" t="s">
        <v>2123</v>
      </c>
      <c r="E324" s="122">
        <v>8</v>
      </c>
      <c r="F324" s="122">
        <v>0.26675358295099999</v>
      </c>
      <c r="G324" s="122">
        <v>0.24256304836629999</v>
      </c>
      <c r="H324" s="122">
        <v>0.2475302304665</v>
      </c>
      <c r="I324" s="122">
        <v>0.2386701719164</v>
      </c>
      <c r="J324" s="122">
        <v>0.24046204212239999</v>
      </c>
      <c r="K324" s="122">
        <v>0.25072934165060001</v>
      </c>
      <c r="L324" s="122">
        <v>0.2475721619813</v>
      </c>
      <c r="M324" s="122">
        <v>0.2524486857271</v>
      </c>
      <c r="N324" s="122">
        <v>0.1986343843666</v>
      </c>
      <c r="O324" s="122">
        <v>0.1541565146643</v>
      </c>
      <c r="P324" s="122">
        <v>0.1582958514674</v>
      </c>
      <c r="Q324" s="122">
        <v>0.1070919672454</v>
      </c>
      <c r="R324" s="122">
        <v>6.7614962308500004E-2</v>
      </c>
      <c r="S324" s="122">
        <v>7.22269127979E-2</v>
      </c>
      <c r="T324" s="122">
        <v>7.8367504844299996E-2</v>
      </c>
      <c r="U324" s="122">
        <v>7.3479517857400006E-2</v>
      </c>
      <c r="V324" s="122">
        <v>8.9732201126E-2</v>
      </c>
      <c r="W324" s="122">
        <v>0.10191698833359999</v>
      </c>
      <c r="X324" s="122">
        <v>9.90178575166E-2</v>
      </c>
      <c r="Y324" s="122">
        <v>7.0324467662500001E-2</v>
      </c>
      <c r="Z324" s="122">
        <v>3.1789520502199999E-2</v>
      </c>
      <c r="AA324" s="122">
        <v>2.7113245110899999E-2</v>
      </c>
      <c r="AB324" s="122">
        <v>4.4994346923999999E-2</v>
      </c>
      <c r="AC324" s="122">
        <v>4.6497360669299999E-2</v>
      </c>
      <c r="AD324" s="122">
        <v>4.0404270385800002E-2</v>
      </c>
      <c r="AE324" s="122">
        <v>3.4910322589299998E-2</v>
      </c>
      <c r="AF324" s="122">
        <v>5.64334132165E-2</v>
      </c>
      <c r="AG324" s="122">
        <v>4.4820467448900003E-2</v>
      </c>
      <c r="AH324" s="122">
        <v>3.4605744805300001E-2</v>
      </c>
      <c r="AI324" s="122">
        <v>3.52726872054E-2</v>
      </c>
      <c r="AJ324" s="122">
        <v>2.5701965700199999E-2</v>
      </c>
      <c r="AK324" s="122">
        <v>2.3301714719199999E-2</v>
      </c>
      <c r="AL324" s="122">
        <v>0</v>
      </c>
    </row>
    <row r="325" spans="1:38" x14ac:dyDescent="0.25">
      <c r="A325" s="122" t="s">
        <v>2012</v>
      </c>
      <c r="B325" s="122">
        <v>1</v>
      </c>
      <c r="C325" s="122" t="s">
        <v>2182</v>
      </c>
      <c r="D325" s="122" t="s">
        <v>2124</v>
      </c>
      <c r="E325" s="122">
        <v>8</v>
      </c>
      <c r="F325" s="122">
        <v>3.4634414178263002</v>
      </c>
      <c r="G325" s="122">
        <v>3.1493594157275999</v>
      </c>
      <c r="H325" s="122">
        <v>3.2138516861789999</v>
      </c>
      <c r="I325" s="122">
        <v>3.0988155790440999</v>
      </c>
      <c r="J325" s="122">
        <v>3.1220806367009</v>
      </c>
      <c r="K325" s="122">
        <v>3.2553879011864999</v>
      </c>
      <c r="L325" s="122">
        <v>3.2143961112746</v>
      </c>
      <c r="M325" s="122">
        <v>3.2777113032564</v>
      </c>
      <c r="N325" s="122">
        <v>3.1097835758693999</v>
      </c>
      <c r="O325" s="122">
        <v>2.9222665613093</v>
      </c>
      <c r="P325" s="122">
        <v>3.6624930497802</v>
      </c>
      <c r="Q325" s="122">
        <v>3.0631823552434998</v>
      </c>
      <c r="R325" s="122">
        <v>2.4379438141451999</v>
      </c>
      <c r="S325" s="122">
        <v>2.1018831147963</v>
      </c>
      <c r="T325" s="122">
        <v>1.9031840032117999</v>
      </c>
      <c r="U325" s="122">
        <v>1.5249580479794</v>
      </c>
      <c r="V325" s="122">
        <v>1.6198900615166001</v>
      </c>
      <c r="W325" s="122">
        <v>1.6225184542696001</v>
      </c>
      <c r="X325" s="122">
        <v>1.5763642916641001</v>
      </c>
      <c r="Y325" s="122">
        <v>1.1195655251882</v>
      </c>
      <c r="Z325" s="122">
        <v>1.27683015221E-2</v>
      </c>
      <c r="AA325" s="122">
        <v>1.5342870230399999E-2</v>
      </c>
      <c r="AB325" s="122">
        <v>1.5470870988899999E-2</v>
      </c>
      <c r="AC325" s="122">
        <v>1.3066344089899999E-2</v>
      </c>
      <c r="AD325" s="122">
        <v>1.8170794779799999E-2</v>
      </c>
      <c r="AE325" s="122">
        <v>1.6917893538600001E-2</v>
      </c>
      <c r="AF325" s="122">
        <v>2.3773072501300001E-2</v>
      </c>
      <c r="AG325" s="122">
        <v>1.8350932395400001E-2</v>
      </c>
      <c r="AH325" s="122">
        <v>3.09846964621E-2</v>
      </c>
      <c r="AI325" s="122">
        <v>1.3671244087900001E-2</v>
      </c>
      <c r="AJ325" s="122">
        <v>0.1052933986621</v>
      </c>
      <c r="AK325" s="122">
        <v>0</v>
      </c>
      <c r="AL325" s="122">
        <v>0</v>
      </c>
    </row>
    <row r="326" spans="1:38" hidden="1" x14ac:dyDescent="0.25">
      <c r="A326" s="122" t="s">
        <v>2012</v>
      </c>
      <c r="B326" s="122">
        <v>1</v>
      </c>
      <c r="C326" s="122" t="s">
        <v>2182</v>
      </c>
      <c r="D326" s="122" t="s">
        <v>474</v>
      </c>
      <c r="E326" s="122">
        <v>8</v>
      </c>
      <c r="F326" s="122">
        <v>0.1183151946151</v>
      </c>
      <c r="G326" s="122">
        <v>0.10758578743860001</v>
      </c>
      <c r="H326" s="122">
        <v>0.1097889185471</v>
      </c>
      <c r="I326" s="122">
        <v>0.10585915108129999</v>
      </c>
      <c r="J326" s="122">
        <v>0.10665391256039999</v>
      </c>
      <c r="K326" s="122">
        <v>0.11120784405179999</v>
      </c>
      <c r="L326" s="122">
        <v>0.10980751674270001</v>
      </c>
      <c r="M326" s="122">
        <v>0.1119704374789</v>
      </c>
      <c r="N326" s="122">
        <v>0.103890697223</v>
      </c>
      <c r="O326" s="122">
        <v>9.5763373732000001E-2</v>
      </c>
      <c r="P326" s="122">
        <v>0.1180198863485</v>
      </c>
      <c r="Q326" s="122">
        <v>9.7257567214999993E-2</v>
      </c>
      <c r="R326" s="122">
        <v>7.6396126244600002E-2</v>
      </c>
      <c r="S326" s="122">
        <v>6.8177993566199996E-2</v>
      </c>
      <c r="T326" s="122">
        <v>6.3885619931599996E-2</v>
      </c>
      <c r="U326" s="122">
        <v>5.2963328241000002E-2</v>
      </c>
      <c r="V326" s="122">
        <v>5.8199018853899998E-2</v>
      </c>
      <c r="W326" s="122">
        <v>6.0291944677300001E-2</v>
      </c>
      <c r="X326" s="122">
        <v>5.8576879920300001E-2</v>
      </c>
      <c r="Y326" s="122">
        <v>4.1602474554100002E-2</v>
      </c>
      <c r="Z326" s="122">
        <v>0.1048603272402</v>
      </c>
      <c r="AA326" s="122">
        <v>7.1902146594800001E-2</v>
      </c>
      <c r="AB326" s="122">
        <v>0.106235489063</v>
      </c>
      <c r="AC326" s="122">
        <v>7.2862250358799993E-2</v>
      </c>
      <c r="AD326" s="122">
        <v>5.60353415814E-2</v>
      </c>
      <c r="AE326" s="122">
        <v>0.100751489624</v>
      </c>
      <c r="AF326" s="122">
        <v>7.6294926564500001E-2</v>
      </c>
      <c r="AG326" s="122">
        <v>7.5104812963599998E-2</v>
      </c>
      <c r="AH326" s="122">
        <v>9.5686022036400004E-2</v>
      </c>
      <c r="AI326" s="122">
        <v>7.0049103729199994E-2</v>
      </c>
      <c r="AJ326" s="122">
        <v>9.2916059354800004E-2</v>
      </c>
      <c r="AK326" s="122">
        <v>9.1698420857199994E-2</v>
      </c>
      <c r="AL326" s="122">
        <v>0</v>
      </c>
    </row>
    <row r="327" spans="1:38" hidden="1" x14ac:dyDescent="0.25">
      <c r="A327" s="122" t="s">
        <v>2012</v>
      </c>
      <c r="B327" s="122">
        <v>1</v>
      </c>
      <c r="C327" s="122" t="s">
        <v>2182</v>
      </c>
      <c r="D327" s="122" t="s">
        <v>2125</v>
      </c>
      <c r="E327" s="122">
        <v>8</v>
      </c>
      <c r="F327" s="122">
        <v>1.2974515751483</v>
      </c>
      <c r="G327" s="122">
        <v>1.1797922475642999</v>
      </c>
      <c r="H327" s="122">
        <v>1.2039519164563</v>
      </c>
      <c r="I327" s="122">
        <v>1.1608578489104999</v>
      </c>
      <c r="J327" s="122">
        <v>1.1695732513270001</v>
      </c>
      <c r="K327" s="122">
        <v>1.2195119393024001</v>
      </c>
      <c r="L327" s="122">
        <v>1.2041558653940001</v>
      </c>
      <c r="M327" s="122">
        <v>1.2278745849154</v>
      </c>
      <c r="N327" s="122">
        <v>1.0985319686270001</v>
      </c>
      <c r="O327" s="122">
        <v>0.93734672474040004</v>
      </c>
      <c r="P327" s="122">
        <v>1.0439736255497001</v>
      </c>
      <c r="Q327" s="122">
        <v>0.99494880360780003</v>
      </c>
      <c r="R327" s="122">
        <v>0.99675367370370005</v>
      </c>
      <c r="S327" s="122">
        <v>0.77487437998389996</v>
      </c>
      <c r="T327" s="122">
        <v>0.94127222715049996</v>
      </c>
      <c r="U327" s="122">
        <v>0.80574860210599997</v>
      </c>
      <c r="V327" s="122">
        <v>0.78161458694529995</v>
      </c>
      <c r="W327" s="122">
        <v>0.76406148817700004</v>
      </c>
      <c r="X327" s="122">
        <v>0.73786423301269999</v>
      </c>
      <c r="Y327" s="122">
        <v>0.4377610153791</v>
      </c>
      <c r="Z327" s="122">
        <v>0</v>
      </c>
      <c r="AA327" s="122">
        <v>0</v>
      </c>
      <c r="AB327" s="122">
        <v>0</v>
      </c>
      <c r="AC327" s="122">
        <v>0</v>
      </c>
      <c r="AD327" s="122">
        <v>0</v>
      </c>
      <c r="AE327" s="122">
        <v>0</v>
      </c>
      <c r="AF327" s="122">
        <v>0</v>
      </c>
      <c r="AG327" s="122">
        <v>0</v>
      </c>
      <c r="AH327" s="122">
        <v>0</v>
      </c>
      <c r="AI327" s="122">
        <v>0</v>
      </c>
      <c r="AJ327" s="122">
        <v>0</v>
      </c>
      <c r="AK327" s="122">
        <v>0</v>
      </c>
      <c r="AL327" s="122">
        <v>0</v>
      </c>
    </row>
    <row r="328" spans="1:38" hidden="1" x14ac:dyDescent="0.25">
      <c r="A328" s="122" t="s">
        <v>2012</v>
      </c>
      <c r="B328" s="122">
        <v>1</v>
      </c>
      <c r="C328" s="122" t="s">
        <v>2182</v>
      </c>
      <c r="D328" s="122" t="s">
        <v>2126</v>
      </c>
      <c r="E328" s="122">
        <v>8</v>
      </c>
      <c r="F328" s="122">
        <v>0</v>
      </c>
      <c r="G328" s="122">
        <v>0</v>
      </c>
      <c r="H328" s="122">
        <v>0</v>
      </c>
      <c r="I328" s="122">
        <v>0</v>
      </c>
      <c r="J328" s="122">
        <v>0</v>
      </c>
      <c r="K328" s="122">
        <v>0</v>
      </c>
      <c r="L328" s="122">
        <v>0</v>
      </c>
      <c r="M328" s="122">
        <v>0</v>
      </c>
      <c r="N328" s="122">
        <v>0</v>
      </c>
      <c r="O328" s="122">
        <v>0</v>
      </c>
      <c r="P328" s="122">
        <v>0</v>
      </c>
      <c r="Q328" s="122">
        <v>0</v>
      </c>
      <c r="R328" s="122">
        <v>0</v>
      </c>
      <c r="S328" s="122">
        <v>0</v>
      </c>
      <c r="T328" s="122">
        <v>0</v>
      </c>
      <c r="U328" s="122">
        <v>0</v>
      </c>
      <c r="V328" s="122">
        <v>0</v>
      </c>
      <c r="W328" s="122">
        <v>0</v>
      </c>
      <c r="X328" s="122">
        <v>0</v>
      </c>
      <c r="Y328" s="122">
        <v>0</v>
      </c>
      <c r="Z328" s="122">
        <v>0</v>
      </c>
      <c r="AA328" s="122">
        <v>0</v>
      </c>
      <c r="AB328" s="122">
        <v>0</v>
      </c>
      <c r="AC328" s="122">
        <v>0</v>
      </c>
      <c r="AD328" s="122">
        <v>0</v>
      </c>
      <c r="AE328" s="122">
        <v>0</v>
      </c>
      <c r="AF328" s="122">
        <v>0</v>
      </c>
      <c r="AG328" s="122">
        <v>0</v>
      </c>
      <c r="AH328" s="122">
        <v>0</v>
      </c>
      <c r="AI328" s="122">
        <v>0</v>
      </c>
      <c r="AJ328" s="122">
        <v>0</v>
      </c>
      <c r="AK328" s="122">
        <v>0</v>
      </c>
      <c r="AL328" s="122">
        <v>0</v>
      </c>
    </row>
    <row r="329" spans="1:38" hidden="1" x14ac:dyDescent="0.25">
      <c r="A329" s="122" t="s">
        <v>2012</v>
      </c>
      <c r="B329" s="122">
        <v>1</v>
      </c>
      <c r="C329" s="122" t="s">
        <v>2182</v>
      </c>
      <c r="D329" s="122" t="s">
        <v>2127</v>
      </c>
      <c r="E329" s="122">
        <v>8</v>
      </c>
      <c r="F329" s="122">
        <v>0</v>
      </c>
      <c r="G329" s="122">
        <v>0</v>
      </c>
      <c r="H329" s="122">
        <v>0</v>
      </c>
      <c r="I329" s="122">
        <v>0</v>
      </c>
      <c r="J329" s="122">
        <v>0</v>
      </c>
      <c r="K329" s="122">
        <v>0</v>
      </c>
      <c r="L329" s="122">
        <v>0</v>
      </c>
      <c r="M329" s="122">
        <v>0</v>
      </c>
      <c r="N329" s="122">
        <v>0</v>
      </c>
      <c r="O329" s="122">
        <v>0</v>
      </c>
      <c r="P329" s="122">
        <v>0</v>
      </c>
      <c r="Q329" s="122">
        <v>0</v>
      </c>
      <c r="R329" s="122">
        <v>0</v>
      </c>
      <c r="S329" s="122">
        <v>0</v>
      </c>
      <c r="T329" s="122">
        <v>0</v>
      </c>
      <c r="U329" s="122">
        <v>0</v>
      </c>
      <c r="V329" s="122">
        <v>0</v>
      </c>
      <c r="W329" s="122">
        <v>0</v>
      </c>
      <c r="X329" s="122">
        <v>0</v>
      </c>
      <c r="Y329" s="122">
        <v>0</v>
      </c>
      <c r="Z329" s="122">
        <v>5.9016470613500002E-2</v>
      </c>
      <c r="AA329" s="122">
        <v>6.60220443815E-2</v>
      </c>
      <c r="AB329" s="122">
        <v>5.9491124403000001E-2</v>
      </c>
      <c r="AC329" s="122">
        <v>5.7464330530899999E-2</v>
      </c>
      <c r="AD329" s="122">
        <v>0</v>
      </c>
      <c r="AE329" s="122">
        <v>0</v>
      </c>
      <c r="AF329" s="122">
        <v>0</v>
      </c>
      <c r="AG329" s="122">
        <v>0</v>
      </c>
      <c r="AH329" s="122">
        <v>0</v>
      </c>
      <c r="AI329" s="122">
        <v>0</v>
      </c>
      <c r="AJ329" s="122">
        <v>0</v>
      </c>
      <c r="AK329" s="122">
        <v>0</v>
      </c>
      <c r="AL329" s="122">
        <v>0</v>
      </c>
    </row>
    <row r="330" spans="1:38" hidden="1" x14ac:dyDescent="0.25">
      <c r="A330" s="122" t="s">
        <v>2012</v>
      </c>
      <c r="B330" s="122">
        <v>1</v>
      </c>
      <c r="C330" s="122" t="s">
        <v>2182</v>
      </c>
      <c r="D330" s="122" t="s">
        <v>2128</v>
      </c>
      <c r="E330" s="122">
        <v>8</v>
      </c>
      <c r="F330" s="122">
        <v>0.94989011783599997</v>
      </c>
      <c r="G330" s="122">
        <v>0.86374938265629997</v>
      </c>
      <c r="H330" s="122">
        <v>0.8814371570367</v>
      </c>
      <c r="I330" s="122">
        <v>0.84988713260159998</v>
      </c>
      <c r="J330" s="122">
        <v>0.85626785214989998</v>
      </c>
      <c r="K330" s="122">
        <v>0.89282895941130003</v>
      </c>
      <c r="L330" s="122">
        <v>0.88158647211249996</v>
      </c>
      <c r="M330" s="122">
        <v>0.89895141868359996</v>
      </c>
      <c r="N330" s="122">
        <v>0.89743112726530005</v>
      </c>
      <c r="O330" s="122">
        <v>0.89518305915700003</v>
      </c>
      <c r="P330" s="122">
        <v>1.0551798327794</v>
      </c>
      <c r="Q330" s="122">
        <v>1.2459354626635999</v>
      </c>
      <c r="R330" s="122">
        <v>1.3619876605479999</v>
      </c>
      <c r="S330" s="122">
        <v>1.2104221845873</v>
      </c>
      <c r="T330" s="122">
        <v>0.94508708910969996</v>
      </c>
      <c r="U330" s="122">
        <v>0.73878765446000005</v>
      </c>
      <c r="V330" s="122">
        <v>0.66537037266819998</v>
      </c>
      <c r="W330" s="122">
        <v>0.61852317801919998</v>
      </c>
      <c r="X330" s="122">
        <v>0.53301828011740005</v>
      </c>
      <c r="Y330" s="122">
        <v>0.35592268926600001</v>
      </c>
      <c r="Z330" s="122">
        <v>2.54235405062E-2</v>
      </c>
      <c r="AA330" s="122">
        <v>3.3181352607499999E-2</v>
      </c>
      <c r="AB330" s="122">
        <v>3.22350224989E-2</v>
      </c>
      <c r="AC330" s="122">
        <v>2.81285227072E-2</v>
      </c>
      <c r="AD330" s="122">
        <v>2.3061527681100001E-2</v>
      </c>
      <c r="AE330" s="122">
        <v>2.6487930266599999E-2</v>
      </c>
      <c r="AF330" s="122">
        <v>2.7827497308599999E-2</v>
      </c>
      <c r="AG330" s="122">
        <v>2.0558670291699999E-2</v>
      </c>
      <c r="AH330" s="122">
        <v>2.4513647862900001E-2</v>
      </c>
      <c r="AI330" s="122">
        <v>5.5716324705500003E-2</v>
      </c>
      <c r="AJ330" s="122">
        <v>4.3149002642500003E-2</v>
      </c>
      <c r="AK330" s="122">
        <v>4.6602817790700003E-2</v>
      </c>
      <c r="AL330" s="122">
        <v>0</v>
      </c>
    </row>
    <row r="331" spans="1:38" hidden="1" x14ac:dyDescent="0.25">
      <c r="A331" s="122" t="s">
        <v>2012</v>
      </c>
      <c r="B331" s="122">
        <v>1</v>
      </c>
      <c r="C331" s="122" t="s">
        <v>2182</v>
      </c>
      <c r="D331" s="122" t="s">
        <v>2129</v>
      </c>
      <c r="E331" s="122">
        <v>8</v>
      </c>
      <c r="F331" s="122">
        <v>0.869527883158</v>
      </c>
      <c r="G331" s="122">
        <v>0.79067479298650001</v>
      </c>
      <c r="H331" s="122">
        <v>0.80686615315129995</v>
      </c>
      <c r="I331" s="122">
        <v>0.77798531162499995</v>
      </c>
      <c r="J331" s="122">
        <v>0.78382621201720004</v>
      </c>
      <c r="K331" s="122">
        <v>0.81729419068749998</v>
      </c>
      <c r="L331" s="122">
        <v>0.80700283593120004</v>
      </c>
      <c r="M331" s="122">
        <v>0.8228986800393</v>
      </c>
      <c r="N331" s="122">
        <v>0.86856053013510004</v>
      </c>
      <c r="O331" s="122">
        <v>0.91979412480099998</v>
      </c>
      <c r="P331" s="122">
        <v>1.1564712897035001</v>
      </c>
      <c r="Q331" s="122">
        <v>1.4645424556572</v>
      </c>
      <c r="R331" s="122">
        <v>1.728003616434</v>
      </c>
      <c r="S331" s="122">
        <v>1.7433278227344999</v>
      </c>
      <c r="T331" s="122">
        <v>1.5480932963736</v>
      </c>
      <c r="U331" s="122">
        <v>1.3804974981828</v>
      </c>
      <c r="V331" s="122">
        <v>1.424434699726</v>
      </c>
      <c r="W331" s="122">
        <v>1.5259617878766001</v>
      </c>
      <c r="X331" s="122">
        <v>1.3150122042365999</v>
      </c>
      <c r="Y331" s="122">
        <v>0.87809873996569998</v>
      </c>
      <c r="Z331" s="122">
        <v>4.0820546039400003E-2</v>
      </c>
      <c r="AA331" s="122">
        <v>3.0759500936900001E-2</v>
      </c>
      <c r="AB331" s="122">
        <v>2.9583213283199999E-2</v>
      </c>
      <c r="AC331" s="122">
        <v>2.0468924153000001E-2</v>
      </c>
      <c r="AD331" s="122">
        <v>2.2234728332299999E-2</v>
      </c>
      <c r="AE331" s="122">
        <v>2.9121709122299999E-2</v>
      </c>
      <c r="AF331" s="122">
        <v>2.1889294937500001E-2</v>
      </c>
      <c r="AG331" s="122">
        <v>2.20404648157E-2</v>
      </c>
      <c r="AH331" s="122">
        <v>2.4918741889699999E-2</v>
      </c>
      <c r="AI331" s="122">
        <v>2.2570853219899999E-2</v>
      </c>
      <c r="AJ331" s="122">
        <v>3.6759624171400003E-2</v>
      </c>
      <c r="AK331" s="122">
        <v>3.4430416045699998E-2</v>
      </c>
      <c r="AL331" s="122">
        <v>0</v>
      </c>
    </row>
    <row r="332" spans="1:38" hidden="1" x14ac:dyDescent="0.25">
      <c r="A332" s="122" t="s">
        <v>2012</v>
      </c>
      <c r="B332" s="122">
        <v>1</v>
      </c>
      <c r="C332" s="122" t="s">
        <v>2182</v>
      </c>
      <c r="D332" s="122" t="s">
        <v>2176</v>
      </c>
      <c r="E332" s="122">
        <v>8</v>
      </c>
      <c r="F332" s="122">
        <v>0</v>
      </c>
      <c r="G332" s="122">
        <v>0</v>
      </c>
      <c r="H332" s="122">
        <v>0</v>
      </c>
      <c r="I332" s="122">
        <v>0</v>
      </c>
      <c r="J332" s="122">
        <v>0</v>
      </c>
      <c r="K332" s="122">
        <v>0</v>
      </c>
      <c r="L332" s="122">
        <v>0</v>
      </c>
      <c r="M332" s="122">
        <v>0</v>
      </c>
      <c r="N332" s="122">
        <v>0</v>
      </c>
      <c r="O332" s="122">
        <v>0</v>
      </c>
      <c r="P332" s="122">
        <v>0</v>
      </c>
      <c r="Q332" s="122">
        <v>0</v>
      </c>
      <c r="R332" s="122">
        <v>0</v>
      </c>
      <c r="S332" s="122">
        <v>0</v>
      </c>
      <c r="T332" s="122">
        <v>0</v>
      </c>
      <c r="U332" s="122">
        <v>0</v>
      </c>
      <c r="V332" s="122">
        <v>0</v>
      </c>
      <c r="W332" s="122">
        <v>0</v>
      </c>
      <c r="X332" s="122">
        <v>0</v>
      </c>
      <c r="Y332" s="122">
        <v>0</v>
      </c>
      <c r="Z332" s="122">
        <v>0</v>
      </c>
      <c r="AA332" s="122">
        <v>0</v>
      </c>
      <c r="AB332" s="122">
        <v>0</v>
      </c>
      <c r="AC332" s="122">
        <v>0</v>
      </c>
      <c r="AD332" s="122">
        <v>0</v>
      </c>
      <c r="AE332" s="122">
        <v>0</v>
      </c>
      <c r="AF332" s="122">
        <v>0</v>
      </c>
      <c r="AG332" s="122">
        <v>0</v>
      </c>
      <c r="AH332" s="122">
        <v>0</v>
      </c>
      <c r="AI332" s="122">
        <v>0</v>
      </c>
      <c r="AJ332" s="122">
        <v>0</v>
      </c>
      <c r="AK332" s="122">
        <v>0</v>
      </c>
      <c r="AL332" s="122">
        <v>0</v>
      </c>
    </row>
    <row r="333" spans="1:38" hidden="1" x14ac:dyDescent="0.25">
      <c r="A333" s="122" t="s">
        <v>2012</v>
      </c>
      <c r="B333" s="122">
        <v>1</v>
      </c>
      <c r="C333" s="122" t="s">
        <v>2182</v>
      </c>
      <c r="D333" s="122" t="s">
        <v>2130</v>
      </c>
      <c r="E333" s="122">
        <v>8</v>
      </c>
      <c r="F333" s="122">
        <v>0</v>
      </c>
      <c r="G333" s="122">
        <v>0</v>
      </c>
      <c r="H333" s="122">
        <v>0</v>
      </c>
      <c r="I333" s="122">
        <v>0</v>
      </c>
      <c r="J333" s="122">
        <v>0</v>
      </c>
      <c r="K333" s="122">
        <v>0</v>
      </c>
      <c r="L333" s="122">
        <v>0</v>
      </c>
      <c r="M333" s="122">
        <v>0</v>
      </c>
      <c r="N333" s="122">
        <v>0</v>
      </c>
      <c r="O333" s="122">
        <v>0</v>
      </c>
      <c r="P333" s="122">
        <v>0</v>
      </c>
      <c r="Q333" s="122">
        <v>0</v>
      </c>
      <c r="R333" s="122">
        <v>0</v>
      </c>
      <c r="S333" s="122">
        <v>0</v>
      </c>
      <c r="T333" s="122">
        <v>0</v>
      </c>
      <c r="U333" s="122">
        <v>0</v>
      </c>
      <c r="V333" s="122">
        <v>0</v>
      </c>
      <c r="W333" s="122">
        <v>0</v>
      </c>
      <c r="X333" s="122">
        <v>0</v>
      </c>
      <c r="Y333" s="122">
        <v>0</v>
      </c>
      <c r="Z333" s="122">
        <v>0</v>
      </c>
      <c r="AA333" s="122">
        <v>0</v>
      </c>
      <c r="AB333" s="122">
        <v>0</v>
      </c>
      <c r="AC333" s="122">
        <v>0</v>
      </c>
      <c r="AD333" s="122">
        <v>0</v>
      </c>
      <c r="AE333" s="122">
        <v>0</v>
      </c>
      <c r="AF333" s="122">
        <v>0</v>
      </c>
      <c r="AG333" s="122">
        <v>0</v>
      </c>
      <c r="AH333" s="122">
        <v>0</v>
      </c>
      <c r="AI333" s="122">
        <v>0</v>
      </c>
      <c r="AJ333" s="122">
        <v>0</v>
      </c>
      <c r="AK333" s="122">
        <v>0</v>
      </c>
      <c r="AL333" s="122">
        <v>0</v>
      </c>
    </row>
    <row r="334" spans="1:38" hidden="1" x14ac:dyDescent="0.25">
      <c r="A334" s="122" t="s">
        <v>2012</v>
      </c>
      <c r="B334" s="122">
        <v>1</v>
      </c>
      <c r="C334" s="122" t="s">
        <v>2182</v>
      </c>
      <c r="D334" s="122" t="s">
        <v>2131</v>
      </c>
      <c r="E334" s="122">
        <v>8</v>
      </c>
      <c r="F334" s="122">
        <v>0.38886675500349999</v>
      </c>
      <c r="G334" s="122">
        <v>0.353602393859</v>
      </c>
      <c r="H334" s="122">
        <v>0.36084342868739999</v>
      </c>
      <c r="I334" s="122">
        <v>0.34792745515340001</v>
      </c>
      <c r="J334" s="122">
        <v>0.35053959908319998</v>
      </c>
      <c r="K334" s="122">
        <v>0.36550701360120003</v>
      </c>
      <c r="L334" s="122">
        <v>0.36090455540939997</v>
      </c>
      <c r="M334" s="122">
        <v>0.36801343073850001</v>
      </c>
      <c r="N334" s="122">
        <v>0.31995343139720001</v>
      </c>
      <c r="O334" s="122">
        <v>0.26111300179949998</v>
      </c>
      <c r="P334" s="122">
        <v>0.19853122469619999</v>
      </c>
      <c r="Q334" s="122">
        <v>0.10297130464940001</v>
      </c>
      <c r="R334" s="122">
        <v>4.6415949836699999E-2</v>
      </c>
      <c r="S334" s="122">
        <v>0.12863374805979999</v>
      </c>
      <c r="T334" s="122">
        <v>0.19475808027739999</v>
      </c>
      <c r="U334" s="122">
        <v>0.22930515112460001</v>
      </c>
      <c r="V334" s="122">
        <v>0.30786031555330001</v>
      </c>
      <c r="W334" s="122">
        <v>0.38012122620439998</v>
      </c>
      <c r="X334" s="122">
        <v>0.33442992009200001</v>
      </c>
      <c r="Y334" s="122">
        <v>0.2126503641343</v>
      </c>
      <c r="Z334" s="122">
        <v>0.21581381415789999</v>
      </c>
      <c r="AA334" s="122">
        <v>0.19491813081590001</v>
      </c>
      <c r="AB334" s="122">
        <v>0.25315376541950002</v>
      </c>
      <c r="AC334" s="122">
        <v>0.18916021887830001</v>
      </c>
      <c r="AD334" s="122">
        <v>0.16501080653270001</v>
      </c>
      <c r="AE334" s="122">
        <v>0.1702489274075</v>
      </c>
      <c r="AF334" s="122">
        <v>0.21597541642990001</v>
      </c>
      <c r="AG334" s="122">
        <v>0.20799532488399999</v>
      </c>
      <c r="AH334" s="122">
        <v>0.17591231248049999</v>
      </c>
      <c r="AI334" s="122">
        <v>0.17681086342669999</v>
      </c>
      <c r="AJ334" s="122">
        <v>0.1914128447224</v>
      </c>
      <c r="AK334" s="122">
        <v>0.14490474059950001</v>
      </c>
      <c r="AL334" s="122">
        <v>0</v>
      </c>
    </row>
    <row r="335" spans="1:38" hidden="1" x14ac:dyDescent="0.25">
      <c r="A335" s="122" t="s">
        <v>2012</v>
      </c>
      <c r="B335" s="122">
        <v>1</v>
      </c>
      <c r="C335" s="122" t="s">
        <v>2182</v>
      </c>
      <c r="D335" s="122" t="s">
        <v>2132</v>
      </c>
      <c r="E335" s="122">
        <v>8</v>
      </c>
      <c r="F335" s="122">
        <v>0</v>
      </c>
      <c r="G335" s="122">
        <v>0</v>
      </c>
      <c r="H335" s="122">
        <v>0</v>
      </c>
      <c r="I335" s="122">
        <v>0</v>
      </c>
      <c r="J335" s="122">
        <v>0</v>
      </c>
      <c r="K335" s="122">
        <v>0</v>
      </c>
      <c r="L335" s="122">
        <v>0</v>
      </c>
      <c r="M335" s="122">
        <v>0</v>
      </c>
      <c r="N335" s="122">
        <v>0</v>
      </c>
      <c r="O335" s="122">
        <v>0</v>
      </c>
      <c r="P335" s="122">
        <v>0</v>
      </c>
      <c r="Q335" s="122">
        <v>0</v>
      </c>
      <c r="R335" s="122">
        <v>0</v>
      </c>
      <c r="S335" s="122">
        <v>0</v>
      </c>
      <c r="T335" s="122">
        <v>0</v>
      </c>
      <c r="U335" s="122">
        <v>0</v>
      </c>
      <c r="V335" s="122">
        <v>0</v>
      </c>
      <c r="W335" s="122">
        <v>0</v>
      </c>
      <c r="X335" s="122">
        <v>0</v>
      </c>
      <c r="Y335" s="122">
        <v>0</v>
      </c>
      <c r="Z335" s="122">
        <v>0</v>
      </c>
      <c r="AA335" s="122">
        <v>0</v>
      </c>
      <c r="AB335" s="122">
        <v>0</v>
      </c>
      <c r="AC335" s="122">
        <v>0</v>
      </c>
      <c r="AD335" s="122">
        <v>0</v>
      </c>
      <c r="AE335" s="122">
        <v>0</v>
      </c>
      <c r="AF335" s="122">
        <v>0</v>
      </c>
      <c r="AG335" s="122">
        <v>0</v>
      </c>
      <c r="AH335" s="122">
        <v>0</v>
      </c>
      <c r="AI335" s="122">
        <v>0</v>
      </c>
      <c r="AJ335" s="122">
        <v>0</v>
      </c>
      <c r="AK335" s="122">
        <v>0</v>
      </c>
      <c r="AL335" s="122">
        <v>0</v>
      </c>
    </row>
    <row r="336" spans="1:38" hidden="1" x14ac:dyDescent="0.25">
      <c r="A336" s="122" t="s">
        <v>2012</v>
      </c>
      <c r="B336" s="122">
        <v>1</v>
      </c>
      <c r="C336" s="122" t="s">
        <v>2182</v>
      </c>
      <c r="D336" s="122" t="s">
        <v>2133</v>
      </c>
      <c r="E336" s="122">
        <v>8</v>
      </c>
      <c r="F336" s="122">
        <v>7.5562092790201003</v>
      </c>
      <c r="G336" s="122">
        <v>6.8976370492362999</v>
      </c>
      <c r="H336" s="122">
        <v>6.9830004092811997</v>
      </c>
      <c r="I336" s="122">
        <v>6.6603309101288</v>
      </c>
      <c r="J336" s="122">
        <v>6.8364169924812002</v>
      </c>
      <c r="K336" s="122">
        <v>7.1442635016749998</v>
      </c>
      <c r="L336" s="122">
        <v>7.0291991276525003</v>
      </c>
      <c r="M336" s="122">
        <v>7.1354868043520998</v>
      </c>
      <c r="N336" s="122">
        <v>6.2954578787599997</v>
      </c>
      <c r="O336" s="122">
        <v>5.8390268603338003</v>
      </c>
      <c r="P336" s="122">
        <v>5.3622658673665997</v>
      </c>
      <c r="Q336" s="122">
        <v>4.1664554476304003</v>
      </c>
      <c r="R336" s="122">
        <v>4.8363027148165001</v>
      </c>
      <c r="S336" s="122">
        <v>4.9048852512911996</v>
      </c>
      <c r="T336" s="122">
        <v>2.8523944356650999</v>
      </c>
      <c r="U336" s="122">
        <v>2.9944910312303001</v>
      </c>
      <c r="V336" s="122">
        <v>2.9105951287243998</v>
      </c>
      <c r="W336" s="122">
        <v>2.8997187639055002</v>
      </c>
      <c r="X336" s="122">
        <v>2.7069401427663999</v>
      </c>
      <c r="Y336" s="122">
        <v>1.4513061216664001</v>
      </c>
      <c r="Z336" s="122">
        <v>0.66061318089069998</v>
      </c>
      <c r="AA336" s="122">
        <v>0.72949570147410003</v>
      </c>
      <c r="AB336" s="122">
        <v>0.73387628970459995</v>
      </c>
      <c r="AC336" s="122">
        <v>0.75989235309360004</v>
      </c>
      <c r="AD336" s="122">
        <v>0.64864192172320001</v>
      </c>
      <c r="AE336" s="122">
        <v>0.5341487900031</v>
      </c>
      <c r="AF336" s="122">
        <v>0.31352227902259999</v>
      </c>
      <c r="AG336" s="122">
        <v>0.29345384030819999</v>
      </c>
      <c r="AH336" s="122">
        <v>0.27849963308839998</v>
      </c>
      <c r="AI336" s="122">
        <v>0.43238054966119999</v>
      </c>
      <c r="AJ336" s="122">
        <v>0.41920407334150001</v>
      </c>
      <c r="AK336" s="122">
        <v>0.441509538107</v>
      </c>
      <c r="AL336" s="122">
        <v>0</v>
      </c>
    </row>
    <row r="337" spans="1:38" hidden="1" x14ac:dyDescent="0.25">
      <c r="A337" s="122" t="s">
        <v>2012</v>
      </c>
      <c r="B337" s="122">
        <v>1</v>
      </c>
      <c r="C337" s="122" t="s">
        <v>2182</v>
      </c>
      <c r="D337" s="122" t="s">
        <v>2134</v>
      </c>
      <c r="E337" s="122">
        <v>8</v>
      </c>
      <c r="F337" s="122">
        <v>24.2895995944058</v>
      </c>
      <c r="G337" s="122">
        <v>22.157960321532901</v>
      </c>
      <c r="H337" s="122">
        <v>22.237846890775099</v>
      </c>
      <c r="I337" s="122">
        <v>21.209544204713598</v>
      </c>
      <c r="J337" s="122">
        <v>21.530750104610199</v>
      </c>
      <c r="K337" s="122">
        <v>22.558881497303201</v>
      </c>
      <c r="L337" s="122">
        <v>22.156166029894798</v>
      </c>
      <c r="M337" s="122">
        <v>22.492014261090102</v>
      </c>
      <c r="N337" s="122">
        <v>20.109356963292999</v>
      </c>
      <c r="O337" s="122">
        <v>21.238096220017901</v>
      </c>
      <c r="P337" s="122">
        <v>20.945368179755</v>
      </c>
      <c r="Q337" s="122">
        <v>18.9105413314009</v>
      </c>
      <c r="R337" s="122">
        <v>15.6146408796551</v>
      </c>
      <c r="S337" s="122">
        <v>16.269383440714002</v>
      </c>
      <c r="T337" s="122">
        <v>18.2804601806859</v>
      </c>
      <c r="U337" s="122">
        <v>16.868199211273001</v>
      </c>
      <c r="V337" s="122">
        <v>17.848632172735801</v>
      </c>
      <c r="W337" s="122">
        <v>17.9470366589306</v>
      </c>
      <c r="X337" s="122">
        <v>17.765239664081601</v>
      </c>
      <c r="Y337" s="122">
        <v>12.6791266103775</v>
      </c>
      <c r="Z337" s="122">
        <v>19.835751327723699</v>
      </c>
      <c r="AA337" s="122">
        <v>20.1194604424632</v>
      </c>
      <c r="AB337" s="122">
        <v>19.5976039363062</v>
      </c>
      <c r="AC337" s="122">
        <v>18.895285167506302</v>
      </c>
      <c r="AD337" s="122">
        <v>19.8400269236996</v>
      </c>
      <c r="AE337" s="122">
        <v>17.994566589771001</v>
      </c>
      <c r="AF337" s="122">
        <v>14.447410450493299</v>
      </c>
      <c r="AG337" s="122">
        <v>10.9600011412704</v>
      </c>
      <c r="AH337" s="122">
        <v>10.718187199988799</v>
      </c>
      <c r="AI337" s="122">
        <v>10.740181378799999</v>
      </c>
      <c r="AJ337" s="122">
        <v>6.2700556772746001</v>
      </c>
      <c r="AK337" s="122">
        <v>5.0943842465013001</v>
      </c>
      <c r="AL337" s="122">
        <v>0</v>
      </c>
    </row>
    <row r="338" spans="1:38" hidden="1" x14ac:dyDescent="0.25">
      <c r="A338" s="122" t="s">
        <v>2012</v>
      </c>
      <c r="B338" s="122">
        <v>1</v>
      </c>
      <c r="C338" s="122" t="s">
        <v>2182</v>
      </c>
      <c r="D338" s="122" t="s">
        <v>2135</v>
      </c>
      <c r="E338" s="122">
        <v>8</v>
      </c>
      <c r="F338" s="122">
        <v>0</v>
      </c>
      <c r="G338" s="122">
        <v>0</v>
      </c>
      <c r="H338" s="122">
        <v>0</v>
      </c>
      <c r="I338" s="122">
        <v>0</v>
      </c>
      <c r="J338" s="122">
        <v>0</v>
      </c>
      <c r="K338" s="122">
        <v>0</v>
      </c>
      <c r="L338" s="122">
        <v>0</v>
      </c>
      <c r="M338" s="122">
        <v>0</v>
      </c>
      <c r="N338" s="122">
        <v>0</v>
      </c>
      <c r="O338" s="122">
        <v>0</v>
      </c>
      <c r="P338" s="122">
        <v>0</v>
      </c>
      <c r="Q338" s="122">
        <v>0</v>
      </c>
      <c r="R338" s="122">
        <v>0</v>
      </c>
      <c r="S338" s="122">
        <v>0</v>
      </c>
      <c r="T338" s="122">
        <v>0</v>
      </c>
      <c r="U338" s="122">
        <v>0</v>
      </c>
      <c r="V338" s="122">
        <v>0</v>
      </c>
      <c r="W338" s="122">
        <v>0</v>
      </c>
      <c r="X338" s="122">
        <v>0</v>
      </c>
      <c r="Y338" s="122">
        <v>0</v>
      </c>
      <c r="Z338" s="122">
        <v>0</v>
      </c>
      <c r="AA338" s="122">
        <v>0</v>
      </c>
      <c r="AB338" s="122">
        <v>0</v>
      </c>
      <c r="AC338" s="122">
        <v>0</v>
      </c>
      <c r="AD338" s="122">
        <v>0</v>
      </c>
      <c r="AE338" s="122">
        <v>0</v>
      </c>
      <c r="AF338" s="122">
        <v>0</v>
      </c>
      <c r="AG338" s="122">
        <v>0</v>
      </c>
      <c r="AH338" s="122">
        <v>0</v>
      </c>
      <c r="AI338" s="122">
        <v>0</v>
      </c>
      <c r="AJ338" s="122">
        <v>0</v>
      </c>
      <c r="AK338" s="122">
        <v>0</v>
      </c>
      <c r="AL338" s="122">
        <v>0</v>
      </c>
    </row>
    <row r="339" spans="1:38" hidden="1" x14ac:dyDescent="0.25">
      <c r="A339" s="122" t="s">
        <v>2012</v>
      </c>
      <c r="B339" s="122">
        <v>1</v>
      </c>
      <c r="C339" s="122" t="s">
        <v>2182</v>
      </c>
      <c r="D339" s="122" t="s">
        <v>2136</v>
      </c>
      <c r="E339" s="122">
        <v>8</v>
      </c>
      <c r="F339" s="122">
        <v>3.1217039064946999</v>
      </c>
      <c r="G339" s="122">
        <v>2.8121210514979</v>
      </c>
      <c r="H339" s="122">
        <v>2.8788342267870002</v>
      </c>
      <c r="I339" s="122">
        <v>2.7516903935590999</v>
      </c>
      <c r="J339" s="122">
        <v>2.8639025370518998</v>
      </c>
      <c r="K339" s="122">
        <v>3.0005598180486999</v>
      </c>
      <c r="L339" s="122">
        <v>2.9253337123777001</v>
      </c>
      <c r="M339" s="122">
        <v>2.9615884141300999</v>
      </c>
      <c r="N339" s="122">
        <v>2.7310963486428999</v>
      </c>
      <c r="O339" s="122">
        <v>2.3215407123965002</v>
      </c>
      <c r="P339" s="122">
        <v>1.9763793152011999</v>
      </c>
      <c r="Q339" s="122">
        <v>1.335665241179</v>
      </c>
      <c r="R339" s="122">
        <v>1.0180152466962999</v>
      </c>
      <c r="S339" s="122">
        <v>1.1137658975174001</v>
      </c>
      <c r="T339" s="122">
        <v>1.1420488518298999</v>
      </c>
      <c r="U339" s="122">
        <v>1.303032972707</v>
      </c>
      <c r="V339" s="122">
        <v>1.4799968162938999</v>
      </c>
      <c r="W339" s="122">
        <v>1.6103578026031999</v>
      </c>
      <c r="X339" s="122">
        <v>1.5233412653648</v>
      </c>
      <c r="Y339" s="122">
        <v>1.016382392221</v>
      </c>
      <c r="Z339" s="122">
        <v>0.54098959939250002</v>
      </c>
      <c r="AA339" s="122">
        <v>0.49318378924389999</v>
      </c>
      <c r="AB339" s="122">
        <v>0.4738098393297</v>
      </c>
      <c r="AC339" s="122">
        <v>0.44804728560399998</v>
      </c>
      <c r="AD339" s="122">
        <v>0.30506644855539999</v>
      </c>
      <c r="AE339" s="122">
        <v>0.3123980054312</v>
      </c>
      <c r="AF339" s="122">
        <v>0.24715302794720001</v>
      </c>
      <c r="AG339" s="122">
        <v>0.30327502649479998</v>
      </c>
      <c r="AH339" s="122">
        <v>0.30736569430909999</v>
      </c>
      <c r="AI339" s="122">
        <v>0.23073011858619999</v>
      </c>
      <c r="AJ339" s="122">
        <v>0.22457471179569999</v>
      </c>
      <c r="AK339" s="122">
        <v>0.21825552586450001</v>
      </c>
      <c r="AL339" s="122">
        <v>0</v>
      </c>
    </row>
    <row r="340" spans="1:38" hidden="1" x14ac:dyDescent="0.25">
      <c r="A340" s="122" t="s">
        <v>2012</v>
      </c>
      <c r="B340" s="122">
        <v>1</v>
      </c>
      <c r="C340" s="122" t="s">
        <v>2182</v>
      </c>
      <c r="D340" s="122" t="s">
        <v>2137</v>
      </c>
      <c r="E340" s="122">
        <v>8</v>
      </c>
      <c r="F340" s="122">
        <v>0.252992220283</v>
      </c>
      <c r="G340" s="122">
        <v>0.23004963414509999</v>
      </c>
      <c r="H340" s="122">
        <v>0.23476056778730001</v>
      </c>
      <c r="I340" s="122">
        <v>0.22635758455589999</v>
      </c>
      <c r="J340" s="122">
        <v>0.22805701523239999</v>
      </c>
      <c r="K340" s="122">
        <v>0.23779464227819999</v>
      </c>
      <c r="L340" s="122">
        <v>0.23480033612660001</v>
      </c>
      <c r="M340" s="122">
        <v>0.2394252883245</v>
      </c>
      <c r="N340" s="122">
        <v>0.30207436842899998</v>
      </c>
      <c r="O340" s="122">
        <v>0.37288876810159999</v>
      </c>
      <c r="P340" s="122">
        <v>0.53639635414380005</v>
      </c>
      <c r="Q340" s="122">
        <v>0.76603640016520003</v>
      </c>
      <c r="R340" s="122">
        <v>1.0076375518616001</v>
      </c>
      <c r="S340" s="122">
        <v>0.76732757716879996</v>
      </c>
      <c r="T340" s="122">
        <v>0.48372630847480003</v>
      </c>
      <c r="U340" s="122">
        <v>0.27297912027740001</v>
      </c>
      <c r="V340" s="122">
        <v>0.1340320486454</v>
      </c>
      <c r="W340" s="122">
        <v>0</v>
      </c>
      <c r="X340" s="122">
        <v>0</v>
      </c>
      <c r="Y340" s="122">
        <v>0</v>
      </c>
      <c r="Z340" s="122">
        <v>3.73665476224E-2</v>
      </c>
      <c r="AA340" s="122">
        <v>3.5341636003399998E-2</v>
      </c>
      <c r="AB340" s="122">
        <v>3.2970166616499999E-2</v>
      </c>
      <c r="AC340" s="122">
        <v>3.8768294909099998E-2</v>
      </c>
      <c r="AD340" s="122">
        <v>2.3811910726500001E-2</v>
      </c>
      <c r="AE340" s="122">
        <v>3.28470615795E-2</v>
      </c>
      <c r="AF340" s="122">
        <v>2.6463500283599999E-2</v>
      </c>
      <c r="AG340" s="122">
        <v>2.9879753911799999E-2</v>
      </c>
      <c r="AH340" s="122">
        <v>3.3835159365399999E-2</v>
      </c>
      <c r="AI340" s="122">
        <v>0</v>
      </c>
      <c r="AJ340" s="122">
        <v>0</v>
      </c>
      <c r="AK340" s="122">
        <v>0</v>
      </c>
      <c r="AL340" s="122">
        <v>0</v>
      </c>
    </row>
    <row r="341" spans="1:38" hidden="1" x14ac:dyDescent="0.25">
      <c r="A341" s="122" t="s">
        <v>2012</v>
      </c>
      <c r="B341" s="122">
        <v>1</v>
      </c>
      <c r="C341" s="122" t="s">
        <v>2182</v>
      </c>
      <c r="D341" s="122" t="s">
        <v>2138</v>
      </c>
      <c r="E341" s="122">
        <v>8</v>
      </c>
      <c r="F341" s="122">
        <v>0</v>
      </c>
      <c r="G341" s="122">
        <v>0</v>
      </c>
      <c r="H341" s="122">
        <v>0</v>
      </c>
      <c r="I341" s="122">
        <v>0</v>
      </c>
      <c r="J341" s="122">
        <v>0</v>
      </c>
      <c r="K341" s="122">
        <v>0</v>
      </c>
      <c r="L341" s="122">
        <v>0</v>
      </c>
      <c r="M341" s="122">
        <v>0</v>
      </c>
      <c r="N341" s="122">
        <v>0</v>
      </c>
      <c r="O341" s="122">
        <v>0</v>
      </c>
      <c r="P341" s="122">
        <v>0</v>
      </c>
      <c r="Q341" s="122">
        <v>0</v>
      </c>
      <c r="R341" s="122">
        <v>0</v>
      </c>
      <c r="S341" s="122">
        <v>0</v>
      </c>
      <c r="T341" s="122">
        <v>0</v>
      </c>
      <c r="U341" s="122">
        <v>0</v>
      </c>
      <c r="V341" s="122">
        <v>0</v>
      </c>
      <c r="W341" s="122">
        <v>0</v>
      </c>
      <c r="X341" s="122">
        <v>0</v>
      </c>
      <c r="Y341" s="122">
        <v>0</v>
      </c>
      <c r="Z341" s="122">
        <v>0</v>
      </c>
      <c r="AA341" s="122">
        <v>0</v>
      </c>
      <c r="AB341" s="122">
        <v>0</v>
      </c>
      <c r="AC341" s="122">
        <v>0</v>
      </c>
      <c r="AD341" s="122">
        <v>0</v>
      </c>
      <c r="AE341" s="122">
        <v>0</v>
      </c>
      <c r="AF341" s="122">
        <v>0</v>
      </c>
      <c r="AG341" s="122">
        <v>0</v>
      </c>
      <c r="AH341" s="122">
        <v>0</v>
      </c>
      <c r="AI341" s="122">
        <v>0</v>
      </c>
      <c r="AJ341" s="122">
        <v>0</v>
      </c>
      <c r="AK341" s="122">
        <v>0</v>
      </c>
      <c r="AL341" s="122">
        <v>0</v>
      </c>
    </row>
    <row r="342" spans="1:38" hidden="1" x14ac:dyDescent="0.25">
      <c r="A342" s="122" t="s">
        <v>2012</v>
      </c>
      <c r="B342" s="122">
        <v>1</v>
      </c>
      <c r="C342" s="122" t="s">
        <v>2182</v>
      </c>
      <c r="D342" s="122" t="s">
        <v>2139</v>
      </c>
      <c r="E342" s="122">
        <v>8</v>
      </c>
      <c r="F342" s="122">
        <v>1.9190857675641999</v>
      </c>
      <c r="G342" s="122">
        <v>1.7294167007126999</v>
      </c>
      <c r="H342" s="122">
        <v>1.6127956014150999</v>
      </c>
      <c r="I342" s="122">
        <v>1.5551624422004999</v>
      </c>
      <c r="J342" s="122">
        <v>1.5667424666134</v>
      </c>
      <c r="K342" s="122">
        <v>1.6336395703983</v>
      </c>
      <c r="L342" s="122">
        <v>1.6130688082972999</v>
      </c>
      <c r="M342" s="122">
        <v>1.6448420427532</v>
      </c>
      <c r="N342" s="122">
        <v>1.4715766491990001</v>
      </c>
      <c r="O342" s="122">
        <v>1.2556553579909999</v>
      </c>
      <c r="P342" s="122">
        <v>1.3984911259874999</v>
      </c>
      <c r="Q342" s="122">
        <v>1.3328182231854</v>
      </c>
      <c r="R342" s="122">
        <v>1.3352359996031999</v>
      </c>
      <c r="S342" s="122">
        <v>1.0380098861136</v>
      </c>
      <c r="T342" s="122">
        <v>1.2609139010724999</v>
      </c>
      <c r="U342" s="122">
        <v>1.0793685225802001</v>
      </c>
      <c r="V342" s="122">
        <v>1.0470389644277001</v>
      </c>
      <c r="W342" s="122">
        <v>1.0235251013758</v>
      </c>
      <c r="X342" s="122">
        <v>0.98843165842290004</v>
      </c>
      <c r="Y342" s="122">
        <v>0.58641797103689997</v>
      </c>
      <c r="Z342" s="122">
        <v>0.16940138903929999</v>
      </c>
      <c r="AA342" s="122">
        <v>4.6679308624712004</v>
      </c>
      <c r="AB342" s="122">
        <v>0</v>
      </c>
      <c r="AC342" s="122">
        <v>0</v>
      </c>
      <c r="AD342" s="122">
        <v>0</v>
      </c>
      <c r="AE342" s="122">
        <v>0</v>
      </c>
      <c r="AF342" s="122">
        <v>0</v>
      </c>
      <c r="AG342" s="122">
        <v>0</v>
      </c>
      <c r="AH342" s="122">
        <v>0</v>
      </c>
      <c r="AI342" s="122">
        <v>0</v>
      </c>
      <c r="AJ342" s="122">
        <v>0</v>
      </c>
      <c r="AK342" s="122">
        <v>8.4193421500000003E-4</v>
      </c>
      <c r="AL342" s="122">
        <v>0</v>
      </c>
    </row>
    <row r="343" spans="1:38" hidden="1" x14ac:dyDescent="0.25">
      <c r="A343" s="122" t="s">
        <v>2012</v>
      </c>
      <c r="B343" s="122">
        <v>1</v>
      </c>
      <c r="C343" s="122" t="s">
        <v>2182</v>
      </c>
      <c r="D343" s="122" t="s">
        <v>2140</v>
      </c>
      <c r="E343" s="122">
        <v>8</v>
      </c>
      <c r="F343" s="122">
        <v>0</v>
      </c>
      <c r="G343" s="122">
        <v>0</v>
      </c>
      <c r="H343" s="122">
        <v>0</v>
      </c>
      <c r="I343" s="122">
        <v>0</v>
      </c>
      <c r="J343" s="122">
        <v>0</v>
      </c>
      <c r="K343" s="122">
        <v>0</v>
      </c>
      <c r="L343" s="122">
        <v>0</v>
      </c>
      <c r="M343" s="122">
        <v>0</v>
      </c>
      <c r="N343" s="122">
        <v>0</v>
      </c>
      <c r="O343" s="122">
        <v>0</v>
      </c>
      <c r="P343" s="122">
        <v>0</v>
      </c>
      <c r="Q343" s="122">
        <v>0</v>
      </c>
      <c r="R343" s="122">
        <v>0</v>
      </c>
      <c r="S343" s="122">
        <v>0</v>
      </c>
      <c r="T343" s="122">
        <v>0</v>
      </c>
      <c r="U343" s="122">
        <v>0</v>
      </c>
      <c r="V343" s="122">
        <v>0</v>
      </c>
      <c r="W343" s="122">
        <v>0</v>
      </c>
      <c r="X343" s="122">
        <v>0</v>
      </c>
      <c r="Y343" s="122">
        <v>0</v>
      </c>
      <c r="Z343" s="122">
        <v>0</v>
      </c>
      <c r="AA343" s="122">
        <v>0</v>
      </c>
      <c r="AB343" s="122">
        <v>0</v>
      </c>
      <c r="AC343" s="122">
        <v>0</v>
      </c>
      <c r="AD343" s="122">
        <v>0</v>
      </c>
      <c r="AE343" s="122">
        <v>0</v>
      </c>
      <c r="AF343" s="122">
        <v>0</v>
      </c>
      <c r="AG343" s="122">
        <v>0</v>
      </c>
      <c r="AH343" s="122">
        <v>0</v>
      </c>
      <c r="AI343" s="122">
        <v>0</v>
      </c>
      <c r="AJ343" s="122">
        <v>0</v>
      </c>
      <c r="AK343" s="122">
        <v>0</v>
      </c>
      <c r="AL343" s="122">
        <v>0</v>
      </c>
    </row>
    <row r="344" spans="1:38" hidden="1" x14ac:dyDescent="0.25">
      <c r="A344" s="122" t="s">
        <v>2012</v>
      </c>
      <c r="B344" s="122">
        <v>1</v>
      </c>
      <c r="C344" s="122" t="s">
        <v>2182</v>
      </c>
      <c r="D344" s="122" t="s">
        <v>2141</v>
      </c>
      <c r="E344" s="122">
        <v>8</v>
      </c>
      <c r="F344" s="122">
        <v>6.8108836336860996</v>
      </c>
      <c r="G344" s="122">
        <v>6.1391774421441001</v>
      </c>
      <c r="H344" s="122">
        <v>6.1777734578854</v>
      </c>
      <c r="I344" s="122">
        <v>5.9567421916505996</v>
      </c>
      <c r="J344" s="122">
        <v>6.2273330426682003</v>
      </c>
      <c r="K344" s="122">
        <v>6.4790864028100996</v>
      </c>
      <c r="L344" s="122">
        <v>6.3622287307110996</v>
      </c>
      <c r="M344" s="122">
        <v>6.4704314372688003</v>
      </c>
      <c r="N344" s="122">
        <v>5.9681757940712004</v>
      </c>
      <c r="O344" s="122">
        <v>5.6088232599251002</v>
      </c>
      <c r="P344" s="122">
        <v>5.7640763639796999</v>
      </c>
      <c r="Q344" s="122">
        <v>5.4128280564912998</v>
      </c>
      <c r="R344" s="122">
        <v>5.0389021867941004</v>
      </c>
      <c r="S344" s="122">
        <v>4.6155960667849003</v>
      </c>
      <c r="T344" s="122">
        <v>4.1798207672804004</v>
      </c>
      <c r="U344" s="122">
        <v>4.4209468276515</v>
      </c>
      <c r="V344" s="122">
        <v>4.4684566347377004</v>
      </c>
      <c r="W344" s="122">
        <v>4.0379458283528997</v>
      </c>
      <c r="X344" s="122">
        <v>3.7047957460209999</v>
      </c>
      <c r="Y344" s="122">
        <v>2.0103033092123002</v>
      </c>
      <c r="Z344" s="122">
        <v>12.0008019370689</v>
      </c>
      <c r="AA344" s="122">
        <v>11.828823244469501</v>
      </c>
      <c r="AB344" s="122">
        <v>9.9867791818694993</v>
      </c>
      <c r="AC344" s="122">
        <v>9.4089378796919991</v>
      </c>
      <c r="AD344" s="122">
        <v>9.8172430495047998</v>
      </c>
      <c r="AE344" s="122">
        <v>9.0909661433350006</v>
      </c>
      <c r="AF344" s="122">
        <v>9.1514208668180004</v>
      </c>
      <c r="AG344" s="122">
        <v>6.2993931688079998</v>
      </c>
      <c r="AH344" s="122">
        <v>6.4113269575949001</v>
      </c>
      <c r="AI344" s="122">
        <v>6.2190255033891004</v>
      </c>
      <c r="AJ344" s="122">
        <v>5.1176794421276997</v>
      </c>
      <c r="AK344" s="122">
        <v>5.7672893748082004</v>
      </c>
      <c r="AL344" s="122">
        <v>0</v>
      </c>
    </row>
    <row r="345" spans="1:38" hidden="1" x14ac:dyDescent="0.25">
      <c r="A345" s="122" t="s">
        <v>2012</v>
      </c>
      <c r="B345" s="122">
        <v>1</v>
      </c>
      <c r="C345" s="122" t="s">
        <v>2182</v>
      </c>
      <c r="D345" s="122" t="s">
        <v>2142</v>
      </c>
      <c r="E345" s="122">
        <v>8</v>
      </c>
      <c r="F345" s="122">
        <v>0.2095042900163</v>
      </c>
      <c r="G345" s="122">
        <v>0.1905054045383</v>
      </c>
      <c r="H345" s="122">
        <v>0.19440655535990001</v>
      </c>
      <c r="I345" s="122">
        <v>0.1874479973697</v>
      </c>
      <c r="J345" s="122">
        <v>0.18885530553480001</v>
      </c>
      <c r="K345" s="122">
        <v>0.19691908962429999</v>
      </c>
      <c r="L345" s="122">
        <v>0.1944394877468</v>
      </c>
      <c r="M345" s="122">
        <v>0.19826943684750001</v>
      </c>
      <c r="N345" s="122">
        <v>0.20180905116190001</v>
      </c>
      <c r="O345" s="122">
        <v>0.20131120792179999</v>
      </c>
      <c r="P345" s="122">
        <v>0.2006895933756</v>
      </c>
      <c r="Q345" s="122">
        <v>0.156031009626</v>
      </c>
      <c r="R345" s="122">
        <v>0.1512816142824</v>
      </c>
      <c r="S345" s="122">
        <v>0.14998632531110001</v>
      </c>
      <c r="T345" s="122">
        <v>0.1427994129056</v>
      </c>
      <c r="U345" s="122">
        <v>0.1252563194123</v>
      </c>
      <c r="V345" s="122">
        <v>0.13606779495599999</v>
      </c>
      <c r="W345" s="122">
        <v>0.14272911861900001</v>
      </c>
      <c r="X345" s="122">
        <v>0.12557280268509999</v>
      </c>
      <c r="Y345" s="122">
        <v>7.9846630376300007E-2</v>
      </c>
      <c r="Z345" s="122">
        <v>17.563309951333999</v>
      </c>
      <c r="AA345" s="122">
        <v>17.665522836874601</v>
      </c>
      <c r="AB345" s="122">
        <v>19.047559696356799</v>
      </c>
      <c r="AC345" s="122">
        <v>18.461862801655499</v>
      </c>
      <c r="AD345" s="122">
        <v>20.459421943424299</v>
      </c>
      <c r="AE345" s="122">
        <v>12.868509043886</v>
      </c>
      <c r="AF345" s="122">
        <v>12.376725336959</v>
      </c>
      <c r="AG345" s="122">
        <v>13.5441793513361</v>
      </c>
      <c r="AH345" s="122">
        <v>15.643142846950401</v>
      </c>
      <c r="AI345" s="122">
        <v>15.0628383863876</v>
      </c>
      <c r="AJ345" s="122">
        <v>14.0159517229282</v>
      </c>
      <c r="AK345" s="122">
        <v>14.2470216327789</v>
      </c>
      <c r="AL345" s="122">
        <v>0</v>
      </c>
    </row>
    <row r="346" spans="1:38" hidden="1" x14ac:dyDescent="0.25">
      <c r="A346" s="122" t="s">
        <v>2012</v>
      </c>
      <c r="B346" s="122">
        <v>1</v>
      </c>
      <c r="C346" s="122" t="s">
        <v>2182</v>
      </c>
      <c r="D346" s="122" t="s">
        <v>2143</v>
      </c>
      <c r="E346" s="122">
        <v>8</v>
      </c>
      <c r="F346" s="122">
        <v>0.31890795123240001</v>
      </c>
      <c r="G346" s="122">
        <v>0.2899878005141</v>
      </c>
      <c r="H346" s="122">
        <v>0.29592614199540002</v>
      </c>
      <c r="I346" s="122">
        <v>0.2853338077191</v>
      </c>
      <c r="J346" s="122">
        <v>0.2874760157074</v>
      </c>
      <c r="K346" s="122">
        <v>0.2997507279005</v>
      </c>
      <c r="L346" s="122">
        <v>0.29597627175669999</v>
      </c>
      <c r="M346" s="122">
        <v>0.30180622980170002</v>
      </c>
      <c r="N346" s="122">
        <v>0.33356591370799998</v>
      </c>
      <c r="O346" s="122">
        <v>0.36076621880429999</v>
      </c>
      <c r="P346" s="122">
        <v>0.38947328880690002</v>
      </c>
      <c r="Q346" s="122">
        <v>0.32760907982990001</v>
      </c>
      <c r="R346" s="122">
        <v>0.34342513312200001</v>
      </c>
      <c r="S346" s="122">
        <v>0.27914720704349999</v>
      </c>
      <c r="T346" s="122">
        <v>0.21210114484359999</v>
      </c>
      <c r="U346" s="122">
        <v>0.14263083136079999</v>
      </c>
      <c r="V346" s="122">
        <v>0.1113137233361</v>
      </c>
      <c r="W346" s="122">
        <v>7.4303099986900004E-2</v>
      </c>
      <c r="X346" s="122">
        <v>6.5371723750799998E-2</v>
      </c>
      <c r="Y346" s="122">
        <v>4.15672164018E-2</v>
      </c>
      <c r="Z346" s="122">
        <v>0</v>
      </c>
      <c r="AA346" s="122">
        <v>0</v>
      </c>
      <c r="AB346" s="122">
        <v>0</v>
      </c>
      <c r="AC346" s="122">
        <v>0</v>
      </c>
      <c r="AD346" s="122">
        <v>0</v>
      </c>
      <c r="AE346" s="122">
        <v>0</v>
      </c>
      <c r="AF346" s="122">
        <v>0</v>
      </c>
      <c r="AG346" s="122">
        <v>0</v>
      </c>
      <c r="AH346" s="122">
        <v>0</v>
      </c>
      <c r="AI346" s="122">
        <v>0</v>
      </c>
      <c r="AJ346" s="122">
        <v>0</v>
      </c>
      <c r="AK346" s="122">
        <v>1.5043858532999999E-3</v>
      </c>
      <c r="AL346" s="122">
        <v>0</v>
      </c>
    </row>
    <row r="347" spans="1:38" hidden="1" x14ac:dyDescent="0.25">
      <c r="A347" s="122" t="s">
        <v>2012</v>
      </c>
      <c r="B347" s="122">
        <v>1</v>
      </c>
      <c r="C347" s="122" t="s">
        <v>2182</v>
      </c>
      <c r="D347" s="122" t="s">
        <v>2177</v>
      </c>
      <c r="E347" s="122">
        <v>8</v>
      </c>
      <c r="F347" s="122">
        <v>0</v>
      </c>
      <c r="G347" s="122">
        <v>0</v>
      </c>
      <c r="H347" s="122">
        <v>0</v>
      </c>
      <c r="I347" s="122">
        <v>0</v>
      </c>
      <c r="J347" s="122">
        <v>0</v>
      </c>
      <c r="K347" s="122">
        <v>0</v>
      </c>
      <c r="L347" s="122">
        <v>0</v>
      </c>
      <c r="M347" s="122">
        <v>0</v>
      </c>
      <c r="N347" s="122">
        <v>0</v>
      </c>
      <c r="O347" s="122">
        <v>0</v>
      </c>
      <c r="P347" s="122">
        <v>0</v>
      </c>
      <c r="Q347" s="122">
        <v>0</v>
      </c>
      <c r="R347" s="122">
        <v>0</v>
      </c>
      <c r="S347" s="122">
        <v>0</v>
      </c>
      <c r="T347" s="122">
        <v>0</v>
      </c>
      <c r="U347" s="122">
        <v>0</v>
      </c>
      <c r="V347" s="122">
        <v>0</v>
      </c>
      <c r="W347" s="122">
        <v>0</v>
      </c>
      <c r="X347" s="122">
        <v>0</v>
      </c>
      <c r="Y347" s="122">
        <v>0</v>
      </c>
      <c r="Z347" s="122">
        <v>0</v>
      </c>
      <c r="AA347" s="122">
        <v>0</v>
      </c>
      <c r="AB347" s="122">
        <v>0</v>
      </c>
      <c r="AC347" s="122">
        <v>0</v>
      </c>
      <c r="AD347" s="122">
        <v>0</v>
      </c>
      <c r="AE347" s="122">
        <v>0</v>
      </c>
      <c r="AF347" s="122">
        <v>0</v>
      </c>
      <c r="AG347" s="122">
        <v>0</v>
      </c>
      <c r="AH347" s="122">
        <v>0</v>
      </c>
      <c r="AI347" s="122">
        <v>0</v>
      </c>
      <c r="AJ347" s="122">
        <v>0</v>
      </c>
      <c r="AK347" s="122">
        <v>0</v>
      </c>
      <c r="AL347" s="122">
        <v>0</v>
      </c>
    </row>
    <row r="348" spans="1:38" hidden="1" x14ac:dyDescent="0.25">
      <c r="A348" s="122" t="s">
        <v>2012</v>
      </c>
      <c r="B348" s="122">
        <v>1</v>
      </c>
      <c r="C348" s="122" t="s">
        <v>2182</v>
      </c>
      <c r="D348" s="122" t="s">
        <v>2144</v>
      </c>
      <c r="E348" s="122">
        <v>8</v>
      </c>
      <c r="F348" s="122">
        <v>0.35630007509150002</v>
      </c>
      <c r="G348" s="122">
        <v>0.32398902159519999</v>
      </c>
      <c r="H348" s="122">
        <v>0.33062363671720002</v>
      </c>
      <c r="I348" s="122">
        <v>0.31878934571419998</v>
      </c>
      <c r="J348" s="122">
        <v>0.32118272870820003</v>
      </c>
      <c r="K348" s="122">
        <v>0.33489665731750001</v>
      </c>
      <c r="L348" s="122">
        <v>0.33067964421930002</v>
      </c>
      <c r="M348" s="122">
        <v>0.33719316789010001</v>
      </c>
      <c r="N348" s="122">
        <v>0.28720565789859998</v>
      </c>
      <c r="O348" s="122">
        <v>0.2228251615288</v>
      </c>
      <c r="P348" s="122">
        <v>0.1649812500184</v>
      </c>
      <c r="Q348" s="122">
        <v>7.9632198816999997E-2</v>
      </c>
      <c r="R348" s="122">
        <v>0</v>
      </c>
      <c r="S348" s="122">
        <v>0.15649042196410001</v>
      </c>
      <c r="T348" s="122">
        <v>0.27918982542949999</v>
      </c>
      <c r="U348" s="122">
        <v>0.41755352633679998</v>
      </c>
      <c r="V348" s="122">
        <v>0.5723756387283</v>
      </c>
      <c r="W348" s="122">
        <v>0.69680580946350001</v>
      </c>
      <c r="X348" s="122">
        <v>0.66034858307949995</v>
      </c>
      <c r="Y348" s="122">
        <v>0.45364717017669998</v>
      </c>
      <c r="Z348" s="122">
        <v>0.29198918152339998</v>
      </c>
      <c r="AA348" s="122">
        <v>0.37202137865739998</v>
      </c>
      <c r="AB348" s="122">
        <v>0.44149327968239999</v>
      </c>
      <c r="AC348" s="122">
        <v>0.47682371527959999</v>
      </c>
      <c r="AD348" s="122">
        <v>0.49406155672640001</v>
      </c>
      <c r="AE348" s="122">
        <v>0.496783396667</v>
      </c>
      <c r="AF348" s="122">
        <v>1.155447321E-4</v>
      </c>
      <c r="AG348" s="122">
        <v>1.073961169E-4</v>
      </c>
      <c r="AH348" s="122">
        <v>1.195480774E-4</v>
      </c>
      <c r="AI348" s="122">
        <v>1.3458187970000001E-4</v>
      </c>
      <c r="AJ348" s="122">
        <v>0.12092786556060001</v>
      </c>
      <c r="AK348" s="122">
        <v>0.1124828610597</v>
      </c>
      <c r="AL348" s="122">
        <v>0</v>
      </c>
    </row>
    <row r="349" spans="1:38" hidden="1" x14ac:dyDescent="0.25">
      <c r="A349" s="122" t="s">
        <v>2012</v>
      </c>
      <c r="B349" s="122">
        <v>1</v>
      </c>
      <c r="C349" s="122" t="s">
        <v>2182</v>
      </c>
      <c r="D349" s="122" t="s">
        <v>2145</v>
      </c>
      <c r="E349" s="122">
        <v>8</v>
      </c>
      <c r="F349" s="122">
        <v>0</v>
      </c>
      <c r="G349" s="122">
        <v>0</v>
      </c>
      <c r="H349" s="122">
        <v>0</v>
      </c>
      <c r="I349" s="122">
        <v>0</v>
      </c>
      <c r="J349" s="122">
        <v>0</v>
      </c>
      <c r="K349" s="122">
        <v>0</v>
      </c>
      <c r="L349" s="122">
        <v>0</v>
      </c>
      <c r="M349" s="122">
        <v>0</v>
      </c>
      <c r="N349" s="122">
        <v>0</v>
      </c>
      <c r="O349" s="122">
        <v>0</v>
      </c>
      <c r="P349" s="122">
        <v>0</v>
      </c>
      <c r="Q349" s="122">
        <v>0</v>
      </c>
      <c r="R349" s="122">
        <v>0</v>
      </c>
      <c r="S349" s="122">
        <v>0</v>
      </c>
      <c r="T349" s="122">
        <v>0</v>
      </c>
      <c r="U349" s="122">
        <v>0</v>
      </c>
      <c r="V349" s="122">
        <v>0</v>
      </c>
      <c r="W349" s="122">
        <v>0</v>
      </c>
      <c r="X349" s="122">
        <v>0</v>
      </c>
      <c r="Y349" s="122">
        <v>0</v>
      </c>
      <c r="Z349" s="122">
        <v>0</v>
      </c>
      <c r="AA349" s="122">
        <v>0</v>
      </c>
      <c r="AB349" s="122">
        <v>0</v>
      </c>
      <c r="AC349" s="122">
        <v>0</v>
      </c>
      <c r="AD349" s="122">
        <v>0</v>
      </c>
      <c r="AE349" s="122">
        <v>0</v>
      </c>
      <c r="AF349" s="122">
        <v>0</v>
      </c>
      <c r="AG349" s="122">
        <v>0</v>
      </c>
      <c r="AH349" s="122">
        <v>0</v>
      </c>
      <c r="AI349" s="122">
        <v>0</v>
      </c>
      <c r="AJ349" s="122">
        <v>0</v>
      </c>
      <c r="AK349" s="122">
        <v>0</v>
      </c>
      <c r="AL349" s="122">
        <v>0</v>
      </c>
    </row>
    <row r="350" spans="1:38" hidden="1" x14ac:dyDescent="0.25">
      <c r="A350" s="122" t="s">
        <v>2012</v>
      </c>
      <c r="B350" s="122">
        <v>1</v>
      </c>
      <c r="C350" s="122" t="s">
        <v>2182</v>
      </c>
      <c r="D350" s="122" t="s">
        <v>2146</v>
      </c>
      <c r="E350" s="122">
        <v>8</v>
      </c>
      <c r="F350" s="122">
        <v>1.0200476243009999</v>
      </c>
      <c r="G350" s="122">
        <v>0.92754465935200003</v>
      </c>
      <c r="H350" s="122">
        <v>0.94653882709540005</v>
      </c>
      <c r="I350" s="122">
        <v>0.91265856361300002</v>
      </c>
      <c r="J350" s="122">
        <v>0.91951055385309999</v>
      </c>
      <c r="K350" s="122">
        <v>0.95877201147159996</v>
      </c>
      <c r="L350" s="122">
        <v>0.94669917036619999</v>
      </c>
      <c r="M350" s="122">
        <v>0.96534666670629998</v>
      </c>
      <c r="N350" s="122">
        <v>1.0931778419047999</v>
      </c>
      <c r="O350" s="122">
        <v>1.2373906756897</v>
      </c>
      <c r="P350" s="122">
        <v>1.6574272422942</v>
      </c>
      <c r="Q350" s="122">
        <v>2.2294584699022999</v>
      </c>
      <c r="R350" s="122">
        <v>2.7866792497935</v>
      </c>
      <c r="S350" s="122">
        <v>2.5586400606763</v>
      </c>
      <c r="T350" s="122">
        <v>2.0716499652410998</v>
      </c>
      <c r="U350" s="122">
        <v>1.6867671117101</v>
      </c>
      <c r="V350" s="122">
        <v>1.5907400598520001</v>
      </c>
      <c r="W350" s="122">
        <v>1.5585156393513999</v>
      </c>
      <c r="X350" s="122">
        <v>1.343065797927</v>
      </c>
      <c r="Y350" s="122">
        <v>0.89683151308480002</v>
      </c>
      <c r="Z350" s="122">
        <v>0.23490409239890001</v>
      </c>
      <c r="AA350" s="122">
        <v>0.2960509517721</v>
      </c>
      <c r="AB350" s="122">
        <v>0.24231970298030001</v>
      </c>
      <c r="AC350" s="122">
        <v>0.24237138666970001</v>
      </c>
      <c r="AD350" s="122">
        <v>0.2778620276523</v>
      </c>
      <c r="AE350" s="122">
        <v>0.22522474986640001</v>
      </c>
      <c r="AF350" s="122">
        <v>0.26832628705700001</v>
      </c>
      <c r="AG350" s="122">
        <v>0.24022900926400001</v>
      </c>
      <c r="AH350" s="122">
        <v>0.1942373116916</v>
      </c>
      <c r="AI350" s="122">
        <v>0.17772827598470001</v>
      </c>
      <c r="AJ350" s="122">
        <v>0.1334313439456</v>
      </c>
      <c r="AK350" s="122">
        <v>0.1121632368857</v>
      </c>
      <c r="AL350" s="122">
        <v>0</v>
      </c>
    </row>
    <row r="351" spans="1:38" hidden="1" x14ac:dyDescent="0.25">
      <c r="A351" s="122" t="s">
        <v>2012</v>
      </c>
      <c r="B351" s="122">
        <v>1</v>
      </c>
      <c r="C351" s="122" t="s">
        <v>2182</v>
      </c>
      <c r="D351" s="122" t="s">
        <v>2147</v>
      </c>
      <c r="E351" s="122">
        <v>8</v>
      </c>
      <c r="F351" s="122">
        <v>0</v>
      </c>
      <c r="G351" s="122">
        <v>0</v>
      </c>
      <c r="H351" s="122">
        <v>0</v>
      </c>
      <c r="I351" s="122">
        <v>0</v>
      </c>
      <c r="J351" s="122">
        <v>0</v>
      </c>
      <c r="K351" s="122">
        <v>0</v>
      </c>
      <c r="L351" s="122">
        <v>0</v>
      </c>
      <c r="M351" s="122">
        <v>0</v>
      </c>
      <c r="N351" s="122">
        <v>0</v>
      </c>
      <c r="O351" s="122">
        <v>0</v>
      </c>
      <c r="P351" s="122">
        <v>0</v>
      </c>
      <c r="Q351" s="122">
        <v>0</v>
      </c>
      <c r="R351" s="122">
        <v>0</v>
      </c>
      <c r="S351" s="122">
        <v>0</v>
      </c>
      <c r="T351" s="122">
        <v>0</v>
      </c>
      <c r="U351" s="122">
        <v>0</v>
      </c>
      <c r="V351" s="122">
        <v>0</v>
      </c>
      <c r="W351" s="122">
        <v>0</v>
      </c>
      <c r="X351" s="122">
        <v>0</v>
      </c>
      <c r="Y351" s="122">
        <v>0</v>
      </c>
      <c r="Z351" s="122">
        <v>0</v>
      </c>
      <c r="AA351" s="122">
        <v>0</v>
      </c>
      <c r="AB351" s="122">
        <v>0</v>
      </c>
      <c r="AC351" s="122">
        <v>0</v>
      </c>
      <c r="AD351" s="122">
        <v>0</v>
      </c>
      <c r="AE351" s="122">
        <v>0</v>
      </c>
      <c r="AF351" s="122">
        <v>0</v>
      </c>
      <c r="AG351" s="122">
        <v>0</v>
      </c>
      <c r="AH351" s="122">
        <v>0</v>
      </c>
      <c r="AI351" s="122">
        <v>0</v>
      </c>
      <c r="AJ351" s="122">
        <v>0</v>
      </c>
      <c r="AK351" s="122">
        <v>0</v>
      </c>
      <c r="AL351" s="122">
        <v>0</v>
      </c>
    </row>
    <row r="352" spans="1:38" hidden="1" x14ac:dyDescent="0.25">
      <c r="A352" s="122" t="s">
        <v>2012</v>
      </c>
      <c r="B352" s="122">
        <v>1</v>
      </c>
      <c r="C352" s="122" t="s">
        <v>2182</v>
      </c>
      <c r="D352" s="122" t="s">
        <v>475</v>
      </c>
      <c r="E352" s="122">
        <v>8</v>
      </c>
      <c r="F352" s="122">
        <v>0</v>
      </c>
      <c r="G352" s="122">
        <v>0</v>
      </c>
      <c r="H352" s="122">
        <v>0</v>
      </c>
      <c r="I352" s="122">
        <v>0</v>
      </c>
      <c r="J352" s="122">
        <v>0</v>
      </c>
      <c r="K352" s="122">
        <v>0</v>
      </c>
      <c r="L352" s="122">
        <v>0</v>
      </c>
      <c r="M352" s="122">
        <v>0</v>
      </c>
      <c r="N352" s="122">
        <v>0</v>
      </c>
      <c r="O352" s="122">
        <v>0</v>
      </c>
      <c r="P352" s="122">
        <v>0</v>
      </c>
      <c r="Q352" s="122">
        <v>0</v>
      </c>
      <c r="R352" s="122">
        <v>0</v>
      </c>
      <c r="S352" s="122">
        <v>0</v>
      </c>
      <c r="T352" s="122">
        <v>0</v>
      </c>
      <c r="U352" s="122">
        <v>0</v>
      </c>
      <c r="V352" s="122">
        <v>0</v>
      </c>
      <c r="W352" s="122">
        <v>0</v>
      </c>
      <c r="X352" s="122">
        <v>0</v>
      </c>
      <c r="Y352" s="122">
        <v>0</v>
      </c>
      <c r="Z352" s="122">
        <v>0</v>
      </c>
      <c r="AA352" s="122">
        <v>0</v>
      </c>
      <c r="AB352" s="122">
        <v>0</v>
      </c>
      <c r="AC352" s="122">
        <v>0</v>
      </c>
      <c r="AD352" s="122">
        <v>0</v>
      </c>
      <c r="AE352" s="122">
        <v>0</v>
      </c>
      <c r="AF352" s="122">
        <v>0</v>
      </c>
      <c r="AG352" s="122">
        <v>0</v>
      </c>
      <c r="AH352" s="122">
        <v>0</v>
      </c>
      <c r="AI352" s="122">
        <v>0</v>
      </c>
      <c r="AJ352" s="122">
        <v>0</v>
      </c>
      <c r="AK352" s="122">
        <v>3.3105663489099997E-2</v>
      </c>
      <c r="AL352" s="122">
        <v>0</v>
      </c>
    </row>
    <row r="353" spans="1:38" hidden="1" x14ac:dyDescent="0.25">
      <c r="A353" s="122" t="s">
        <v>2012</v>
      </c>
      <c r="B353" s="122">
        <v>1</v>
      </c>
      <c r="C353" s="122" t="s">
        <v>2182</v>
      </c>
      <c r="D353" s="122" t="s">
        <v>2148</v>
      </c>
      <c r="E353" s="122">
        <v>8</v>
      </c>
      <c r="F353" s="122">
        <v>0</v>
      </c>
      <c r="G353" s="122">
        <v>0</v>
      </c>
      <c r="H353" s="122">
        <v>0</v>
      </c>
      <c r="I353" s="122">
        <v>0</v>
      </c>
      <c r="J353" s="122">
        <v>0</v>
      </c>
      <c r="K353" s="122">
        <v>0</v>
      </c>
      <c r="L353" s="122">
        <v>0</v>
      </c>
      <c r="M353" s="122">
        <v>0</v>
      </c>
      <c r="N353" s="122">
        <v>0</v>
      </c>
      <c r="O353" s="122">
        <v>0</v>
      </c>
      <c r="P353" s="122">
        <v>0</v>
      </c>
      <c r="Q353" s="122">
        <v>0</v>
      </c>
      <c r="R353" s="122">
        <v>0</v>
      </c>
      <c r="S353" s="122">
        <v>0</v>
      </c>
      <c r="T353" s="122">
        <v>0</v>
      </c>
      <c r="U353" s="122">
        <v>0</v>
      </c>
      <c r="V353" s="122">
        <v>0</v>
      </c>
      <c r="W353" s="122">
        <v>0</v>
      </c>
      <c r="X353" s="122">
        <v>0</v>
      </c>
      <c r="Y353" s="122">
        <v>0</v>
      </c>
      <c r="Z353" s="122">
        <v>0</v>
      </c>
      <c r="AA353" s="122">
        <v>0</v>
      </c>
      <c r="AB353" s="122">
        <v>0</v>
      </c>
      <c r="AC353" s="122">
        <v>0</v>
      </c>
      <c r="AD353" s="122">
        <v>0</v>
      </c>
      <c r="AE353" s="122">
        <v>0</v>
      </c>
      <c r="AF353" s="122">
        <v>0</v>
      </c>
      <c r="AG353" s="122">
        <v>0</v>
      </c>
      <c r="AH353" s="122">
        <v>0</v>
      </c>
      <c r="AI353" s="122">
        <v>0</v>
      </c>
      <c r="AJ353" s="122">
        <v>0</v>
      </c>
      <c r="AK353" s="122">
        <v>0</v>
      </c>
      <c r="AL353" s="122">
        <v>0</v>
      </c>
    </row>
    <row r="354" spans="1:38" hidden="1" x14ac:dyDescent="0.25">
      <c r="A354" s="122" t="s">
        <v>2012</v>
      </c>
      <c r="B354" s="122">
        <v>1</v>
      </c>
      <c r="C354" s="122" t="s">
        <v>2182</v>
      </c>
      <c r="D354" s="122" t="s">
        <v>2149</v>
      </c>
      <c r="E354" s="122">
        <v>8</v>
      </c>
      <c r="F354" s="122">
        <v>1.0011146782122999</v>
      </c>
      <c r="G354" s="122">
        <v>0.91032864647949996</v>
      </c>
      <c r="H354" s="122">
        <v>0.92897026641510005</v>
      </c>
      <c r="I354" s="122">
        <v>0.89571884925980005</v>
      </c>
      <c r="J354" s="122">
        <v>0.90244366076939997</v>
      </c>
      <c r="K354" s="122">
        <v>0.94097639254950005</v>
      </c>
      <c r="L354" s="122">
        <v>0.92912763357929995</v>
      </c>
      <c r="M354" s="122">
        <v>0.94742901662580004</v>
      </c>
      <c r="N354" s="122">
        <v>0.84762814993869995</v>
      </c>
      <c r="O354" s="122">
        <v>0.72325748620289998</v>
      </c>
      <c r="P354" s="122">
        <v>0.80553088856889998</v>
      </c>
      <c r="Q354" s="122">
        <v>0.76770329655479996</v>
      </c>
      <c r="R354" s="122">
        <v>0.76909593577150004</v>
      </c>
      <c r="S354" s="122">
        <v>0.59789369440140006</v>
      </c>
      <c r="T354" s="122">
        <v>0.72628640701769998</v>
      </c>
      <c r="U354" s="122">
        <v>0.62171626900620003</v>
      </c>
      <c r="V354" s="122">
        <v>0.60309444351029995</v>
      </c>
      <c r="W354" s="122">
        <v>0.58955045839249998</v>
      </c>
      <c r="X354" s="122">
        <v>0.56933663525160005</v>
      </c>
      <c r="Y354" s="122">
        <v>0.33777675131730001</v>
      </c>
      <c r="Z354" s="122">
        <v>1.6941779405499999E-2</v>
      </c>
      <c r="AA354" s="122">
        <v>1.99624286174E-2</v>
      </c>
      <c r="AB354" s="122">
        <v>2.4142926380099999E-2</v>
      </c>
      <c r="AC354" s="122">
        <v>1.9161760857500001E-2</v>
      </c>
      <c r="AD354" s="122">
        <v>0</v>
      </c>
      <c r="AE354" s="122">
        <v>2.58259230431E-2</v>
      </c>
      <c r="AF354" s="122">
        <v>2.4020896030199999E-2</v>
      </c>
      <c r="AG354" s="122">
        <v>3.2002787957399997E-2</v>
      </c>
      <c r="AH354" s="122">
        <v>3.2136688384000002E-2</v>
      </c>
      <c r="AI354" s="122">
        <v>2.6259906947299998E-2</v>
      </c>
      <c r="AJ354" s="122">
        <v>2.4455488423999999E-2</v>
      </c>
      <c r="AK354" s="122">
        <v>2.5418704015700001E-2</v>
      </c>
      <c r="AL354" s="122">
        <v>0</v>
      </c>
    </row>
    <row r="355" spans="1:38" hidden="1" x14ac:dyDescent="0.25">
      <c r="A355" s="122" t="s">
        <v>2012</v>
      </c>
      <c r="B355" s="122">
        <v>1</v>
      </c>
      <c r="C355" s="122" t="s">
        <v>2182</v>
      </c>
      <c r="D355" s="122" t="s">
        <v>2150</v>
      </c>
      <c r="E355" s="122">
        <v>8</v>
      </c>
      <c r="F355" s="122">
        <v>0</v>
      </c>
      <c r="G355" s="122">
        <v>0</v>
      </c>
      <c r="H355" s="122">
        <v>0</v>
      </c>
      <c r="I355" s="122">
        <v>0</v>
      </c>
      <c r="J355" s="122">
        <v>0</v>
      </c>
      <c r="K355" s="122">
        <v>0</v>
      </c>
      <c r="L355" s="122">
        <v>0</v>
      </c>
      <c r="M355" s="122">
        <v>0</v>
      </c>
      <c r="N355" s="122">
        <v>0</v>
      </c>
      <c r="O355" s="122">
        <v>0</v>
      </c>
      <c r="P355" s="122">
        <v>0</v>
      </c>
      <c r="Q355" s="122">
        <v>0</v>
      </c>
      <c r="R355" s="122">
        <v>0</v>
      </c>
      <c r="S355" s="122">
        <v>0</v>
      </c>
      <c r="T355" s="122">
        <v>0</v>
      </c>
      <c r="U355" s="122">
        <v>0</v>
      </c>
      <c r="V355" s="122">
        <v>0</v>
      </c>
      <c r="W355" s="122">
        <v>0</v>
      </c>
      <c r="X355" s="122">
        <v>0</v>
      </c>
      <c r="Y355" s="122">
        <v>0</v>
      </c>
      <c r="Z355" s="122">
        <v>0</v>
      </c>
      <c r="AA355" s="122">
        <v>0</v>
      </c>
      <c r="AB355" s="122">
        <v>0</v>
      </c>
      <c r="AC355" s="122">
        <v>0</v>
      </c>
      <c r="AD355" s="122">
        <v>0</v>
      </c>
      <c r="AE355" s="122">
        <v>0</v>
      </c>
      <c r="AF355" s="122">
        <v>0</v>
      </c>
      <c r="AG355" s="122">
        <v>0</v>
      </c>
      <c r="AH355" s="122">
        <v>0</v>
      </c>
      <c r="AI355" s="122">
        <v>0</v>
      </c>
      <c r="AJ355" s="122">
        <v>0</v>
      </c>
      <c r="AK355" s="122">
        <v>0</v>
      </c>
      <c r="AL355" s="122">
        <v>0</v>
      </c>
    </row>
    <row r="356" spans="1:38" hidden="1" x14ac:dyDescent="0.25">
      <c r="A356" s="122" t="s">
        <v>2012</v>
      </c>
      <c r="B356" s="122">
        <v>1</v>
      </c>
      <c r="C356" s="122" t="s">
        <v>2182</v>
      </c>
      <c r="D356" s="122" t="s">
        <v>2151</v>
      </c>
      <c r="E356" s="122">
        <v>8</v>
      </c>
      <c r="F356" s="122">
        <v>0</v>
      </c>
      <c r="G356" s="122">
        <v>0</v>
      </c>
      <c r="H356" s="122">
        <v>0</v>
      </c>
      <c r="I356" s="122">
        <v>0</v>
      </c>
      <c r="J356" s="122">
        <v>0</v>
      </c>
      <c r="K356" s="122">
        <v>0</v>
      </c>
      <c r="L356" s="122">
        <v>0</v>
      </c>
      <c r="M356" s="122">
        <v>0</v>
      </c>
      <c r="N356" s="122">
        <v>0</v>
      </c>
      <c r="O356" s="122">
        <v>0</v>
      </c>
      <c r="P356" s="122">
        <v>0</v>
      </c>
      <c r="Q356" s="122">
        <v>0</v>
      </c>
      <c r="R356" s="122">
        <v>0</v>
      </c>
      <c r="S356" s="122">
        <v>0</v>
      </c>
      <c r="T356" s="122">
        <v>0</v>
      </c>
      <c r="U356" s="122">
        <v>0</v>
      </c>
      <c r="V356" s="122">
        <v>0</v>
      </c>
      <c r="W356" s="122">
        <v>0</v>
      </c>
      <c r="X356" s="122">
        <v>0</v>
      </c>
      <c r="Y356" s="122">
        <v>0</v>
      </c>
      <c r="Z356" s="122">
        <v>0</v>
      </c>
      <c r="AA356" s="122">
        <v>0</v>
      </c>
      <c r="AB356" s="122">
        <v>0</v>
      </c>
      <c r="AC356" s="122">
        <v>0</v>
      </c>
      <c r="AD356" s="122">
        <v>0</v>
      </c>
      <c r="AE356" s="122">
        <v>0</v>
      </c>
      <c r="AF356" s="122">
        <v>0</v>
      </c>
      <c r="AG356" s="122">
        <v>0</v>
      </c>
      <c r="AH356" s="122">
        <v>0</v>
      </c>
      <c r="AI356" s="122">
        <v>0</v>
      </c>
      <c r="AJ356" s="122">
        <v>0</v>
      </c>
      <c r="AK356" s="122">
        <v>0</v>
      </c>
      <c r="AL356" s="122">
        <v>0</v>
      </c>
    </row>
    <row r="357" spans="1:38" hidden="1" x14ac:dyDescent="0.25">
      <c r="A357" s="122" t="s">
        <v>2012</v>
      </c>
      <c r="B357" s="122">
        <v>1</v>
      </c>
      <c r="C357" s="122" t="s">
        <v>2182</v>
      </c>
      <c r="D357" s="122" t="s">
        <v>2152</v>
      </c>
      <c r="E357" s="122">
        <v>8</v>
      </c>
      <c r="F357" s="122">
        <v>1.5215350359180999</v>
      </c>
      <c r="G357" s="122">
        <v>1.389534978893</v>
      </c>
      <c r="H357" s="122">
        <v>1.3726832383436001</v>
      </c>
      <c r="I357" s="122">
        <v>1.303719883679</v>
      </c>
      <c r="J357" s="122">
        <v>1.4126844958836</v>
      </c>
      <c r="K357" s="122">
        <v>1.4652459846837</v>
      </c>
      <c r="L357" s="122">
        <v>1.4163902526030001</v>
      </c>
      <c r="M357" s="122">
        <v>1.4202858039099999</v>
      </c>
      <c r="N357" s="122">
        <v>1.3420524184491001</v>
      </c>
      <c r="O357" s="122">
        <v>1.1638855140916</v>
      </c>
      <c r="P357" s="122">
        <v>1.2426681890782001</v>
      </c>
      <c r="Q357" s="122">
        <v>1.1085528752300999</v>
      </c>
      <c r="R357" s="122">
        <v>1.1161825272874999</v>
      </c>
      <c r="S357" s="122">
        <v>0.87932859465470004</v>
      </c>
      <c r="T357" s="122">
        <v>1.0111330689896001</v>
      </c>
      <c r="U357" s="122">
        <v>0.87913103534869996</v>
      </c>
      <c r="V357" s="122">
        <v>0.8507874262481</v>
      </c>
      <c r="W357" s="122">
        <v>0.83148313670660001</v>
      </c>
      <c r="X357" s="122">
        <v>0.80515623600679997</v>
      </c>
      <c r="Y357" s="122">
        <v>0.4713779205766</v>
      </c>
      <c r="Z357" s="122">
        <v>3.3551615458199999E-2</v>
      </c>
      <c r="AA357" s="122">
        <v>2.9323040865899999E-2</v>
      </c>
      <c r="AB357" s="122">
        <v>1.82220242951E-2</v>
      </c>
      <c r="AC357" s="122">
        <v>2.60059148097E-2</v>
      </c>
      <c r="AD357" s="122">
        <v>2.1848671115900001E-2</v>
      </c>
      <c r="AE357" s="122">
        <v>3.4330856966699998E-2</v>
      </c>
      <c r="AF357" s="122">
        <v>1.8255331634400001E-2</v>
      </c>
      <c r="AG357" s="122">
        <v>1.26438028342E-2</v>
      </c>
      <c r="AH357" s="122">
        <v>5.9030004243999998E-3</v>
      </c>
      <c r="AI357" s="122">
        <v>0</v>
      </c>
      <c r="AJ357" s="122">
        <v>0</v>
      </c>
      <c r="AK357" s="122">
        <v>1.3741278207199999E-2</v>
      </c>
      <c r="AL357" s="122">
        <v>0</v>
      </c>
    </row>
    <row r="358" spans="1:38" hidden="1" x14ac:dyDescent="0.25">
      <c r="A358" s="122" t="s">
        <v>2012</v>
      </c>
      <c r="B358" s="122">
        <v>1</v>
      </c>
      <c r="C358" s="122" t="s">
        <v>2182</v>
      </c>
      <c r="D358" s="122" t="s">
        <v>2153</v>
      </c>
      <c r="E358" s="122">
        <v>8</v>
      </c>
      <c r="F358" s="122">
        <v>15.165892168007399</v>
      </c>
      <c r="G358" s="122">
        <v>13.695632212522799</v>
      </c>
      <c r="H358" s="122">
        <v>13.8753126463578</v>
      </c>
      <c r="I358" s="122">
        <v>13.203093705966101</v>
      </c>
      <c r="J358" s="122">
        <v>13.530884604821001</v>
      </c>
      <c r="K358" s="122">
        <v>14.023065804443799</v>
      </c>
      <c r="L358" s="122">
        <v>13.6658441249656</v>
      </c>
      <c r="M358" s="122">
        <v>13.9082722757807</v>
      </c>
      <c r="N358" s="122">
        <v>13.616589195592301</v>
      </c>
      <c r="O358" s="122">
        <v>14.0338845637301</v>
      </c>
      <c r="P358" s="122">
        <v>14.2323518280377</v>
      </c>
      <c r="Q358" s="122">
        <v>12.3931031629131</v>
      </c>
      <c r="R358" s="122">
        <v>10.6000679854811</v>
      </c>
      <c r="S358" s="122">
        <v>8.9389984617150997</v>
      </c>
      <c r="T358" s="122">
        <v>10.101796164302799</v>
      </c>
      <c r="U358" s="122">
        <v>10.719043800135999</v>
      </c>
      <c r="V358" s="122">
        <v>10.499934637512901</v>
      </c>
      <c r="W358" s="122">
        <v>10.9586781964406</v>
      </c>
      <c r="X358" s="122">
        <v>10.0562437968381</v>
      </c>
      <c r="Y358" s="122">
        <v>4.6152013160710004</v>
      </c>
      <c r="Z358" s="122">
        <v>2.0357196574495999</v>
      </c>
      <c r="AA358" s="122">
        <v>1.9341266049798</v>
      </c>
      <c r="AB358" s="122">
        <v>1.8417691590951999</v>
      </c>
      <c r="AC358" s="122">
        <v>1.7862153230404001</v>
      </c>
      <c r="AD358" s="122">
        <v>1.7273704609195</v>
      </c>
      <c r="AE358" s="122">
        <v>1.7599457445032001</v>
      </c>
      <c r="AF358" s="122">
        <v>1.55638796366</v>
      </c>
      <c r="AG358" s="122">
        <v>1.2493676060387999</v>
      </c>
      <c r="AH358" s="122">
        <v>1.1386508398804001</v>
      </c>
      <c r="AI358" s="122">
        <v>1.4372499852980001</v>
      </c>
      <c r="AJ358" s="122">
        <v>1.1612283690831999</v>
      </c>
      <c r="AK358" s="122">
        <v>5.4183071009952997</v>
      </c>
      <c r="AL358" s="122">
        <v>0</v>
      </c>
    </row>
    <row r="359" spans="1:38" hidden="1" x14ac:dyDescent="0.25">
      <c r="A359" s="122" t="s">
        <v>2012</v>
      </c>
      <c r="B359" s="122">
        <v>1</v>
      </c>
      <c r="C359" s="122" t="s">
        <v>2182</v>
      </c>
      <c r="D359" s="122" t="s">
        <v>2154</v>
      </c>
      <c r="E359" s="122">
        <v>8</v>
      </c>
      <c r="F359" s="122">
        <v>0.2266218696623</v>
      </c>
      <c r="G359" s="122">
        <v>0.2060706773781</v>
      </c>
      <c r="H359" s="122">
        <v>0.2102905723165</v>
      </c>
      <c r="I359" s="122">
        <v>0.2027634642951</v>
      </c>
      <c r="J359" s="122">
        <v>0.20428575678630001</v>
      </c>
      <c r="K359" s="122">
        <v>0.2130083935723</v>
      </c>
      <c r="L359" s="122">
        <v>0.2103261954491</v>
      </c>
      <c r="M359" s="122">
        <v>0.2144690711193</v>
      </c>
      <c r="N359" s="122">
        <v>0.2378556194815</v>
      </c>
      <c r="O359" s="122">
        <v>0.2580513696997</v>
      </c>
      <c r="P359" s="122">
        <v>0.27937040571959998</v>
      </c>
      <c r="Q359" s="122">
        <v>0.23559813162589999</v>
      </c>
      <c r="R359" s="122">
        <v>0.24755173246209999</v>
      </c>
      <c r="S359" s="122">
        <v>0.28210421302040001</v>
      </c>
      <c r="T359" s="122">
        <v>0.3006745317226</v>
      </c>
      <c r="U359" s="122">
        <v>0.28969199479719998</v>
      </c>
      <c r="V359" s="122">
        <v>0.34078087729029999</v>
      </c>
      <c r="W359" s="122">
        <v>0.38284987111930002</v>
      </c>
      <c r="X359" s="122">
        <v>0.33683057661389998</v>
      </c>
      <c r="Y359" s="122">
        <v>0.2141768438327</v>
      </c>
      <c r="Z359" s="122">
        <v>0</v>
      </c>
      <c r="AA359" s="122">
        <v>1.15701255558E-2</v>
      </c>
      <c r="AB359" s="122">
        <v>2.8662574780300001E-2</v>
      </c>
      <c r="AC359" s="122">
        <v>2.0704685475600001E-2</v>
      </c>
      <c r="AD359" s="122">
        <v>9.9550578737999992E-3</v>
      </c>
      <c r="AE359" s="122">
        <v>1.14966832382E-2</v>
      </c>
      <c r="AF359" s="122">
        <v>1.24615278191E-2</v>
      </c>
      <c r="AG359" s="122">
        <v>1.8616860657600001E-2</v>
      </c>
      <c r="AH359" s="122">
        <v>3.9503792386599998E-2</v>
      </c>
      <c r="AI359" s="122">
        <v>6.1756068893199997E-2</v>
      </c>
      <c r="AJ359" s="122">
        <v>4.4143719800499998E-2</v>
      </c>
      <c r="AK359" s="122">
        <v>3.5225099376500001E-2</v>
      </c>
      <c r="AL359" s="122">
        <v>0</v>
      </c>
    </row>
    <row r="360" spans="1:38" hidden="1" x14ac:dyDescent="0.25">
      <c r="A360" s="122" t="s">
        <v>2012</v>
      </c>
      <c r="B360" s="122">
        <v>1</v>
      </c>
      <c r="C360" s="122" t="s">
        <v>2182</v>
      </c>
      <c r="D360" s="122" t="s">
        <v>2155</v>
      </c>
      <c r="E360" s="122">
        <v>8</v>
      </c>
      <c r="F360" s="122">
        <v>1.4357512573532001</v>
      </c>
      <c r="G360" s="122">
        <v>1.3055502303907001</v>
      </c>
      <c r="H360" s="122">
        <v>1.33228515881</v>
      </c>
      <c r="I360" s="122">
        <v>1.2845975511578001</v>
      </c>
      <c r="J360" s="122">
        <v>1.2942419573287001</v>
      </c>
      <c r="K360" s="122">
        <v>1.3495037762855999</v>
      </c>
      <c r="L360" s="122">
        <v>1.3325108473438001</v>
      </c>
      <c r="M360" s="122">
        <v>1.3587578241311</v>
      </c>
      <c r="N360" s="122">
        <v>1.0546409012853999</v>
      </c>
      <c r="O360" s="122">
        <v>0.80461472156559999</v>
      </c>
      <c r="P360" s="122">
        <v>0.80817722585240004</v>
      </c>
      <c r="Q360" s="122">
        <v>0.53079596012050001</v>
      </c>
      <c r="R360" s="122">
        <v>0.32139060006370002</v>
      </c>
      <c r="S360" s="122">
        <v>0.3439009846096</v>
      </c>
      <c r="T360" s="122">
        <v>0.37358100698710001</v>
      </c>
      <c r="U360" s="122">
        <v>0.35058387940710001</v>
      </c>
      <c r="V360" s="122">
        <v>0.42841233180589999</v>
      </c>
      <c r="W360" s="122">
        <v>0.48684136111319998</v>
      </c>
      <c r="X360" s="122">
        <v>0.47299267095820002</v>
      </c>
      <c r="Y360" s="122">
        <v>0.33592887816080003</v>
      </c>
      <c r="Z360" s="122">
        <v>3.0834390544300001E-2</v>
      </c>
      <c r="AA360" s="122">
        <v>3.10516793155E-2</v>
      </c>
      <c r="AB360" s="122">
        <v>3.30847917863E-2</v>
      </c>
      <c r="AC360" s="122">
        <v>3.5832059523400003E-2</v>
      </c>
      <c r="AD360" s="122">
        <v>2.98267865087E-2</v>
      </c>
      <c r="AE360" s="122">
        <v>4.0079678948300002E-2</v>
      </c>
      <c r="AF360" s="122">
        <v>3.06459919123E-2</v>
      </c>
      <c r="AG360" s="122">
        <v>3.0820907808400001E-2</v>
      </c>
      <c r="AH360" s="122">
        <v>2.8152461864599999E-2</v>
      </c>
      <c r="AI360" s="122">
        <v>2.7689265917000001E-2</v>
      </c>
      <c r="AJ360" s="122">
        <v>3.6619294591499998E-2</v>
      </c>
      <c r="AK360" s="122">
        <v>2.6154363339300001E-2</v>
      </c>
      <c r="AL360" s="122">
        <v>0</v>
      </c>
    </row>
    <row r="361" spans="1:38" hidden="1" x14ac:dyDescent="0.25">
      <c r="A361" s="122" t="s">
        <v>2012</v>
      </c>
      <c r="B361" s="122">
        <v>1</v>
      </c>
      <c r="C361" s="122" t="s">
        <v>2182</v>
      </c>
      <c r="D361" s="122" t="s">
        <v>2156</v>
      </c>
      <c r="E361" s="122">
        <v>8</v>
      </c>
      <c r="F361" s="122">
        <v>8.9547875725228003</v>
      </c>
      <c r="G361" s="122">
        <v>8.0919250958631999</v>
      </c>
      <c r="H361" s="122">
        <v>8.1315163089590001</v>
      </c>
      <c r="I361" s="122">
        <v>7.6367944053989998</v>
      </c>
      <c r="J361" s="122">
        <v>8.4788283361927999</v>
      </c>
      <c r="K361" s="122">
        <v>8.7168357450889005</v>
      </c>
      <c r="L361" s="122">
        <v>8.3798991404313998</v>
      </c>
      <c r="M361" s="122">
        <v>8.3407190700428</v>
      </c>
      <c r="N361" s="122">
        <v>7.6158104650881997</v>
      </c>
      <c r="O361" s="122">
        <v>7.6369072529163997</v>
      </c>
      <c r="P361" s="122">
        <v>7.1670817035632002</v>
      </c>
      <c r="Q361" s="122">
        <v>5.2205176567493998</v>
      </c>
      <c r="R361" s="122">
        <v>5.7533579836115001</v>
      </c>
      <c r="S361" s="122">
        <v>5.3498585716738001</v>
      </c>
      <c r="T361" s="122">
        <v>5.4364402349676002</v>
      </c>
      <c r="U361" s="122">
        <v>5.2760625160131003</v>
      </c>
      <c r="V361" s="122">
        <v>5.4515217985262998</v>
      </c>
      <c r="W361" s="122">
        <v>5.5615977381914004</v>
      </c>
      <c r="X361" s="122">
        <v>5.3499666033324003</v>
      </c>
      <c r="Y361" s="122">
        <v>4.2703900582727998</v>
      </c>
      <c r="Z361" s="122">
        <v>1.7747346501615</v>
      </c>
      <c r="AA361" s="122">
        <v>1.6076332736522001</v>
      </c>
      <c r="AB361" s="122">
        <v>1.5141313329766</v>
      </c>
      <c r="AC361" s="122">
        <v>2.0105623842228999</v>
      </c>
      <c r="AD361" s="122">
        <v>1.9687525947497999</v>
      </c>
      <c r="AE361" s="122">
        <v>2.0326305834176002</v>
      </c>
      <c r="AF361" s="122">
        <v>1.4816485313154999</v>
      </c>
      <c r="AG361" s="122">
        <v>1.2941126984094</v>
      </c>
      <c r="AH361" s="122">
        <v>1.1224766471381</v>
      </c>
      <c r="AI361" s="122">
        <v>1.6052421893891</v>
      </c>
      <c r="AJ361" s="122">
        <v>3.6997018195234999</v>
      </c>
      <c r="AK361" s="122">
        <v>3.5656958788773001</v>
      </c>
      <c r="AL361" s="122">
        <v>0</v>
      </c>
    </row>
    <row r="362" spans="1:38" hidden="1" x14ac:dyDescent="0.25">
      <c r="A362" s="122" t="s">
        <v>2012</v>
      </c>
      <c r="B362" s="122">
        <v>1</v>
      </c>
      <c r="C362" s="122" t="s">
        <v>2182</v>
      </c>
      <c r="D362" s="122" t="s">
        <v>2178</v>
      </c>
      <c r="E362" s="122">
        <v>8</v>
      </c>
      <c r="F362" s="122">
        <v>0</v>
      </c>
      <c r="G362" s="122">
        <v>0</v>
      </c>
      <c r="H362" s="122">
        <v>0</v>
      </c>
      <c r="I362" s="122">
        <v>0</v>
      </c>
      <c r="J362" s="122">
        <v>0</v>
      </c>
      <c r="K362" s="122">
        <v>0</v>
      </c>
      <c r="L362" s="122">
        <v>0</v>
      </c>
      <c r="M362" s="122">
        <v>0</v>
      </c>
      <c r="N362" s="122">
        <v>0</v>
      </c>
      <c r="O362" s="122">
        <v>0</v>
      </c>
      <c r="P362" s="122">
        <v>0</v>
      </c>
      <c r="Q362" s="122">
        <v>0</v>
      </c>
      <c r="R362" s="122">
        <v>0</v>
      </c>
      <c r="S362" s="122">
        <v>0</v>
      </c>
      <c r="T362" s="122">
        <v>0</v>
      </c>
      <c r="U362" s="122">
        <v>0</v>
      </c>
      <c r="V362" s="122">
        <v>0</v>
      </c>
      <c r="W362" s="122">
        <v>0</v>
      </c>
      <c r="X362" s="122">
        <v>0</v>
      </c>
      <c r="Y362" s="122">
        <v>0</v>
      </c>
      <c r="Z362" s="122">
        <v>0</v>
      </c>
      <c r="AA362" s="122">
        <v>0</v>
      </c>
      <c r="AB362" s="122">
        <v>0</v>
      </c>
      <c r="AC362" s="122">
        <v>0</v>
      </c>
      <c r="AD362" s="122">
        <v>0</v>
      </c>
      <c r="AE362" s="122">
        <v>0</v>
      </c>
      <c r="AF362" s="122">
        <v>0</v>
      </c>
      <c r="AG362" s="122">
        <v>0</v>
      </c>
      <c r="AH362" s="122">
        <v>0</v>
      </c>
      <c r="AI362" s="122">
        <v>0</v>
      </c>
      <c r="AJ362" s="122">
        <v>0</v>
      </c>
      <c r="AK362" s="122">
        <v>0</v>
      </c>
      <c r="AL362" s="122">
        <v>0</v>
      </c>
    </row>
    <row r="363" spans="1:38" hidden="1" x14ac:dyDescent="0.25">
      <c r="A363" s="122" t="s">
        <v>2012</v>
      </c>
      <c r="B363" s="122">
        <v>1</v>
      </c>
      <c r="C363" s="122" t="s">
        <v>2182</v>
      </c>
      <c r="D363" s="122" t="s">
        <v>2157</v>
      </c>
      <c r="E363" s="122">
        <v>8</v>
      </c>
      <c r="F363" s="122">
        <v>0</v>
      </c>
      <c r="G363" s="122">
        <v>0</v>
      </c>
      <c r="H363" s="122">
        <v>0</v>
      </c>
      <c r="I363" s="122">
        <v>0</v>
      </c>
      <c r="J363" s="122">
        <v>0</v>
      </c>
      <c r="K363" s="122">
        <v>0</v>
      </c>
      <c r="L363" s="122">
        <v>0</v>
      </c>
      <c r="M363" s="122">
        <v>0</v>
      </c>
      <c r="N363" s="122">
        <v>0</v>
      </c>
      <c r="O363" s="122">
        <v>0</v>
      </c>
      <c r="P363" s="122">
        <v>0</v>
      </c>
      <c r="Q363" s="122">
        <v>0</v>
      </c>
      <c r="R363" s="122">
        <v>0</v>
      </c>
      <c r="S363" s="122">
        <v>0</v>
      </c>
      <c r="T363" s="122">
        <v>0</v>
      </c>
      <c r="U363" s="122">
        <v>0</v>
      </c>
      <c r="V363" s="122">
        <v>0</v>
      </c>
      <c r="W363" s="122">
        <v>0</v>
      </c>
      <c r="X363" s="122">
        <v>0</v>
      </c>
      <c r="Y363" s="122">
        <v>0</v>
      </c>
      <c r="Z363" s="122">
        <v>0</v>
      </c>
      <c r="AA363" s="122">
        <v>0</v>
      </c>
      <c r="AB363" s="122">
        <v>0</v>
      </c>
      <c r="AC363" s="122">
        <v>0</v>
      </c>
      <c r="AD363" s="122">
        <v>0</v>
      </c>
      <c r="AE363" s="122">
        <v>0</v>
      </c>
      <c r="AF363" s="122">
        <v>0</v>
      </c>
      <c r="AG363" s="122">
        <v>0</v>
      </c>
      <c r="AH363" s="122">
        <v>0</v>
      </c>
      <c r="AI363" s="122">
        <v>0</v>
      </c>
      <c r="AJ363" s="122">
        <v>0</v>
      </c>
      <c r="AK363" s="122">
        <v>0</v>
      </c>
      <c r="AL363" s="122">
        <v>0</v>
      </c>
    </row>
    <row r="364" spans="1:38" hidden="1" x14ac:dyDescent="0.25">
      <c r="A364" s="122" t="s">
        <v>2012</v>
      </c>
      <c r="B364" s="122">
        <v>1</v>
      </c>
      <c r="C364" s="122" t="s">
        <v>2182</v>
      </c>
      <c r="D364" s="122" t="s">
        <v>2158</v>
      </c>
      <c r="E364" s="122">
        <v>8</v>
      </c>
      <c r="F364" s="122">
        <v>1.6408352572644</v>
      </c>
      <c r="G364" s="122">
        <v>1.4920361985991999</v>
      </c>
      <c r="H364" s="122">
        <v>1.5225899682205</v>
      </c>
      <c r="I364" s="122">
        <v>1.4680906198343</v>
      </c>
      <c r="J364" s="122">
        <v>1.4791126416500999</v>
      </c>
      <c r="K364" s="122">
        <v>1.5422681084907</v>
      </c>
      <c r="L364" s="122">
        <v>1.5228478943071</v>
      </c>
      <c r="M364" s="122">
        <v>1.5528440128469001</v>
      </c>
      <c r="N364" s="122">
        <v>1.4085820823446999</v>
      </c>
      <c r="O364" s="122">
        <v>1.2442861430893</v>
      </c>
      <c r="P364" s="122">
        <v>1.2491034650871</v>
      </c>
      <c r="Q364" s="122">
        <v>1.1769046163321999</v>
      </c>
      <c r="R364" s="122">
        <v>0.90410315796539997</v>
      </c>
      <c r="S364" s="122">
        <v>1.3327692680648999</v>
      </c>
      <c r="T364" s="122">
        <v>1.5171152283281999</v>
      </c>
      <c r="U364" s="122">
        <v>1.6201672613303</v>
      </c>
      <c r="V364" s="122">
        <v>1.9208940910148999</v>
      </c>
      <c r="W364" s="122">
        <v>2.3001330682594001</v>
      </c>
      <c r="X364" s="122">
        <v>1.9821617291861</v>
      </c>
      <c r="Y364" s="122">
        <v>1.3235875007082001</v>
      </c>
      <c r="Z364" s="122">
        <v>7.5501444233200002E-2</v>
      </c>
      <c r="AA364" s="122">
        <v>0.12589718940809999</v>
      </c>
      <c r="AB364" s="122">
        <v>0.1061504672535</v>
      </c>
      <c r="AC364" s="122">
        <v>0.1135677695664</v>
      </c>
      <c r="AD364" s="122">
        <v>5.9537013832400003E-2</v>
      </c>
      <c r="AE364" s="122">
        <v>9.9753948258899994E-2</v>
      </c>
      <c r="AF364" s="122">
        <v>5.6810677756899998E-2</v>
      </c>
      <c r="AG364" s="122">
        <v>6.5174023089600006E-2</v>
      </c>
      <c r="AH364" s="122">
        <v>3.7971647766800003E-2</v>
      </c>
      <c r="AI364" s="122">
        <v>5.5459748830299999E-2</v>
      </c>
      <c r="AJ364" s="122">
        <v>0.1611105942145</v>
      </c>
      <c r="AK364" s="122">
        <v>0.14693116780189999</v>
      </c>
      <c r="AL364" s="122">
        <v>0</v>
      </c>
    </row>
    <row r="365" spans="1:38" hidden="1" x14ac:dyDescent="0.25">
      <c r="A365" s="122" t="s">
        <v>2012</v>
      </c>
      <c r="B365" s="122">
        <v>1</v>
      </c>
      <c r="C365" s="122" t="s">
        <v>2182</v>
      </c>
      <c r="D365" s="122" t="s">
        <v>2159</v>
      </c>
      <c r="E365" s="122">
        <v>8</v>
      </c>
      <c r="F365" s="122">
        <v>0</v>
      </c>
      <c r="G365" s="122">
        <v>0</v>
      </c>
      <c r="H365" s="122">
        <v>0</v>
      </c>
      <c r="I365" s="122">
        <v>0</v>
      </c>
      <c r="J365" s="122">
        <v>0</v>
      </c>
      <c r="K365" s="122">
        <v>0</v>
      </c>
      <c r="L365" s="122">
        <v>0</v>
      </c>
      <c r="M365" s="122">
        <v>0</v>
      </c>
      <c r="N365" s="122">
        <v>0</v>
      </c>
      <c r="O365" s="122">
        <v>0</v>
      </c>
      <c r="P365" s="122">
        <v>0</v>
      </c>
      <c r="Q365" s="122">
        <v>0</v>
      </c>
      <c r="R365" s="122">
        <v>0</v>
      </c>
      <c r="S365" s="122">
        <v>0</v>
      </c>
      <c r="T365" s="122">
        <v>0</v>
      </c>
      <c r="U365" s="122">
        <v>0</v>
      </c>
      <c r="V365" s="122">
        <v>0</v>
      </c>
      <c r="W365" s="122">
        <v>0</v>
      </c>
      <c r="X365" s="122">
        <v>0</v>
      </c>
      <c r="Y365" s="122">
        <v>0</v>
      </c>
      <c r="Z365" s="122">
        <v>0</v>
      </c>
      <c r="AA365" s="122">
        <v>0</v>
      </c>
      <c r="AB365" s="122">
        <v>0</v>
      </c>
      <c r="AC365" s="122">
        <v>0</v>
      </c>
      <c r="AD365" s="122">
        <v>0</v>
      </c>
      <c r="AE365" s="122">
        <v>0</v>
      </c>
      <c r="AF365" s="122">
        <v>0</v>
      </c>
      <c r="AG365" s="122">
        <v>0</v>
      </c>
      <c r="AH365" s="122">
        <v>0</v>
      </c>
      <c r="AI365" s="122">
        <v>0</v>
      </c>
      <c r="AJ365" s="122">
        <v>0</v>
      </c>
      <c r="AK365" s="122">
        <v>0</v>
      </c>
      <c r="AL365" s="122">
        <v>0</v>
      </c>
    </row>
    <row r="366" spans="1:38" hidden="1" x14ac:dyDescent="0.25">
      <c r="A366" s="122" t="s">
        <v>2012</v>
      </c>
      <c r="B366" s="122">
        <v>1</v>
      </c>
      <c r="C366" s="122" t="s">
        <v>2182</v>
      </c>
      <c r="D366" s="122" t="s">
        <v>2160</v>
      </c>
      <c r="E366" s="122">
        <v>8</v>
      </c>
      <c r="F366" s="122">
        <v>3.4513701666886001</v>
      </c>
      <c r="G366" s="122">
        <v>3.1322838198184999</v>
      </c>
      <c r="H366" s="122">
        <v>3.1937097581403</v>
      </c>
      <c r="I366" s="122">
        <v>3.0793946080433998</v>
      </c>
      <c r="J366" s="122">
        <v>3.102513858375</v>
      </c>
      <c r="K366" s="122">
        <v>3.2349856563892998</v>
      </c>
      <c r="L366" s="122">
        <v>3.1942507712018</v>
      </c>
      <c r="M366" s="122">
        <v>3.2571691527005</v>
      </c>
      <c r="N366" s="122">
        <v>3.2363605483383999</v>
      </c>
      <c r="O366" s="122">
        <v>3.1083572017080998</v>
      </c>
      <c r="P366" s="122">
        <v>3.1861822266987998</v>
      </c>
      <c r="Q366" s="122">
        <v>2.8190024505029001</v>
      </c>
      <c r="R366" s="122">
        <v>3.1358093444009998</v>
      </c>
      <c r="S366" s="122">
        <v>3.2056838980023001</v>
      </c>
      <c r="T366" s="122">
        <v>3.1263730748401</v>
      </c>
      <c r="U366" s="122">
        <v>3.3831885616589998</v>
      </c>
      <c r="V366" s="122">
        <v>3.7516937172859999</v>
      </c>
      <c r="W366" s="122">
        <v>3.9201715588643999</v>
      </c>
      <c r="X366" s="122">
        <v>3.7150662339020002</v>
      </c>
      <c r="Y366" s="122">
        <v>2.5521812679138001</v>
      </c>
      <c r="Z366" s="122">
        <v>0.2280873117701</v>
      </c>
      <c r="AA366" s="122">
        <v>0.13823058824199999</v>
      </c>
      <c r="AB366" s="122">
        <v>0.1068360588226</v>
      </c>
      <c r="AC366" s="122">
        <v>0.1147364311654</v>
      </c>
      <c r="AD366" s="122">
        <v>0.11860857216950001</v>
      </c>
      <c r="AE366" s="122">
        <v>9.3953808213000006E-2</v>
      </c>
      <c r="AF366" s="122">
        <v>0.11619940971669999</v>
      </c>
      <c r="AG366" s="122">
        <v>0.11052482614710001</v>
      </c>
      <c r="AH366" s="122">
        <v>0.1295119284547</v>
      </c>
      <c r="AI366" s="122">
        <v>9.8408889451900003E-2</v>
      </c>
      <c r="AJ366" s="122">
        <v>0.12796621409869999</v>
      </c>
      <c r="AK366" s="122">
        <v>0.11189044199210001</v>
      </c>
      <c r="AL366" s="122">
        <v>0</v>
      </c>
    </row>
    <row r="367" spans="1:38" hidden="1" x14ac:dyDescent="0.25">
      <c r="A367" s="122" t="s">
        <v>2012</v>
      </c>
      <c r="B367" s="122">
        <v>1</v>
      </c>
      <c r="C367" s="122" t="s">
        <v>2182</v>
      </c>
      <c r="D367" s="122" t="s">
        <v>2161</v>
      </c>
      <c r="E367" s="122">
        <v>8</v>
      </c>
      <c r="F367" s="122">
        <v>4.538196371203</v>
      </c>
      <c r="G367" s="122">
        <v>4.1266502729068</v>
      </c>
      <c r="H367" s="122">
        <v>4.2111554088177003</v>
      </c>
      <c r="I367" s="122">
        <v>4.0604219674291997</v>
      </c>
      <c r="J367" s="122">
        <v>4.0909065021724</v>
      </c>
      <c r="K367" s="122">
        <v>4.2655808999636999</v>
      </c>
      <c r="L367" s="122">
        <v>4.2118687767354999</v>
      </c>
      <c r="M367" s="122">
        <v>4.2948315700470996</v>
      </c>
      <c r="N367" s="122">
        <v>3.7139124144651001</v>
      </c>
      <c r="O367" s="122">
        <v>3.0621054520622999</v>
      </c>
      <c r="P367" s="122">
        <v>3.2043242380015999</v>
      </c>
      <c r="Q367" s="122">
        <v>3.0676820157655</v>
      </c>
      <c r="R367" s="122">
        <v>2.9402313972510998</v>
      </c>
      <c r="S367" s="122">
        <v>2.7174698100352002</v>
      </c>
      <c r="T367" s="122">
        <v>2.7091230689371</v>
      </c>
      <c r="U367" s="122">
        <v>2.4456179692404998</v>
      </c>
      <c r="V367" s="122">
        <v>2.6536250981595999</v>
      </c>
      <c r="W367" s="122">
        <v>2.9999863731393002</v>
      </c>
      <c r="X367" s="122">
        <v>2.4109907995861</v>
      </c>
      <c r="Y367" s="122">
        <v>1.4700496400362</v>
      </c>
      <c r="Z367" s="122">
        <v>0.2612513911148</v>
      </c>
      <c r="AA367" s="122">
        <v>0.28654878558919999</v>
      </c>
      <c r="AB367" s="122">
        <v>0.30208063739829999</v>
      </c>
      <c r="AC367" s="122">
        <v>0.23432600610650001</v>
      </c>
      <c r="AD367" s="122">
        <v>0.2018475808971</v>
      </c>
      <c r="AE367" s="122">
        <v>0.2482511599103</v>
      </c>
      <c r="AF367" s="122">
        <v>1.4072304428950999</v>
      </c>
      <c r="AG367" s="122">
        <v>4.3531348342567</v>
      </c>
      <c r="AH367" s="122">
        <v>4.9688951761790996</v>
      </c>
      <c r="AI367" s="122">
        <v>4.8657148685046998</v>
      </c>
      <c r="AJ367" s="122">
        <v>4.0674137474057002</v>
      </c>
      <c r="AK367" s="122">
        <v>4.1976047180615996</v>
      </c>
      <c r="AL367" s="122">
        <v>0</v>
      </c>
    </row>
    <row r="368" spans="1:38" hidden="1" x14ac:dyDescent="0.25">
      <c r="A368" s="122" t="s">
        <v>2012</v>
      </c>
      <c r="B368" s="122">
        <v>1</v>
      </c>
      <c r="C368" s="122" t="s">
        <v>2182</v>
      </c>
      <c r="D368" s="122" t="s">
        <v>2179</v>
      </c>
      <c r="E368" s="122">
        <v>8</v>
      </c>
      <c r="F368" s="122">
        <v>0</v>
      </c>
      <c r="G368" s="122">
        <v>0</v>
      </c>
      <c r="H368" s="122">
        <v>0</v>
      </c>
      <c r="I368" s="122">
        <v>0</v>
      </c>
      <c r="J368" s="122">
        <v>0</v>
      </c>
      <c r="K368" s="122">
        <v>0</v>
      </c>
      <c r="L368" s="122">
        <v>0</v>
      </c>
      <c r="M368" s="122">
        <v>0</v>
      </c>
      <c r="N368" s="122">
        <v>0</v>
      </c>
      <c r="O368" s="122">
        <v>0</v>
      </c>
      <c r="P368" s="122">
        <v>0</v>
      </c>
      <c r="Q368" s="122">
        <v>0</v>
      </c>
      <c r="R368" s="122">
        <v>0</v>
      </c>
      <c r="S368" s="122">
        <v>0</v>
      </c>
      <c r="T368" s="122">
        <v>0</v>
      </c>
      <c r="U368" s="122">
        <v>0</v>
      </c>
      <c r="V368" s="122">
        <v>0</v>
      </c>
      <c r="W368" s="122">
        <v>0</v>
      </c>
      <c r="X368" s="122">
        <v>0</v>
      </c>
      <c r="Y368" s="122">
        <v>0</v>
      </c>
      <c r="Z368" s="122">
        <v>0</v>
      </c>
      <c r="AA368" s="122">
        <v>0</v>
      </c>
      <c r="AB368" s="122">
        <v>0</v>
      </c>
      <c r="AC368" s="122">
        <v>0</v>
      </c>
      <c r="AD368" s="122">
        <v>0</v>
      </c>
      <c r="AE368" s="122">
        <v>0</v>
      </c>
      <c r="AF368" s="122">
        <v>0</v>
      </c>
      <c r="AG368" s="122">
        <v>0</v>
      </c>
      <c r="AH368" s="122">
        <v>0</v>
      </c>
      <c r="AI368" s="122">
        <v>0</v>
      </c>
      <c r="AJ368" s="122">
        <v>0</v>
      </c>
      <c r="AK368" s="122">
        <v>0</v>
      </c>
      <c r="AL368" s="122">
        <v>0</v>
      </c>
    </row>
    <row r="369" spans="1:38" hidden="1" x14ac:dyDescent="0.25">
      <c r="A369" s="122" t="s">
        <v>2012</v>
      </c>
      <c r="B369" s="122">
        <v>1</v>
      </c>
      <c r="C369" s="122" t="s">
        <v>2182</v>
      </c>
      <c r="D369" s="122" t="s">
        <v>2162</v>
      </c>
      <c r="E369" s="122">
        <v>8</v>
      </c>
      <c r="F369" s="122">
        <v>0.54595241422639995</v>
      </c>
      <c r="G369" s="122">
        <v>0.51357219737040005</v>
      </c>
      <c r="H369" s="122">
        <v>0.47970243492789999</v>
      </c>
      <c r="I369" s="122">
        <v>0.42435549968179997</v>
      </c>
      <c r="J369" s="122">
        <v>0.49592434172720001</v>
      </c>
      <c r="K369" s="122">
        <v>0.50285666240320004</v>
      </c>
      <c r="L369" s="122">
        <v>0.4857450268363</v>
      </c>
      <c r="M369" s="122">
        <v>0.47634137601510002</v>
      </c>
      <c r="N369" s="122">
        <v>0.40711711421469998</v>
      </c>
      <c r="O369" s="122">
        <v>0.28272232464390001</v>
      </c>
      <c r="P369" s="122">
        <v>0.2768194607933</v>
      </c>
      <c r="Q369" s="122">
        <v>0.1102929831008</v>
      </c>
      <c r="R369" s="122">
        <v>0</v>
      </c>
      <c r="S369" s="122">
        <v>0</v>
      </c>
      <c r="T369" s="122">
        <v>0</v>
      </c>
      <c r="U369" s="122">
        <v>0</v>
      </c>
      <c r="V369" s="122">
        <v>0</v>
      </c>
      <c r="W369" s="122">
        <v>0</v>
      </c>
      <c r="X369" s="122">
        <v>0</v>
      </c>
      <c r="Y369" s="122">
        <v>0</v>
      </c>
      <c r="Z369" s="122">
        <v>0</v>
      </c>
      <c r="AA369" s="122">
        <v>0</v>
      </c>
      <c r="AB369" s="122">
        <v>0</v>
      </c>
      <c r="AC369" s="122">
        <v>0</v>
      </c>
      <c r="AD369" s="122">
        <v>0</v>
      </c>
      <c r="AE369" s="122">
        <v>0</v>
      </c>
      <c r="AF369" s="122">
        <v>0</v>
      </c>
      <c r="AG369" s="122">
        <v>0</v>
      </c>
      <c r="AH369" s="122">
        <v>0</v>
      </c>
      <c r="AI369" s="122">
        <v>0</v>
      </c>
      <c r="AJ369" s="122">
        <v>0</v>
      </c>
      <c r="AK369" s="122">
        <v>3.5204532721199999E-2</v>
      </c>
      <c r="AL369" s="122">
        <v>0</v>
      </c>
    </row>
    <row r="370" spans="1:38" hidden="1" x14ac:dyDescent="0.25">
      <c r="A370" s="122" t="s">
        <v>2012</v>
      </c>
      <c r="B370" s="122">
        <v>1</v>
      </c>
      <c r="C370" s="122" t="s">
        <v>2182</v>
      </c>
      <c r="D370" s="122" t="s">
        <v>2163</v>
      </c>
      <c r="E370" s="122">
        <v>8</v>
      </c>
      <c r="F370" s="122">
        <v>1.6286107117277999</v>
      </c>
      <c r="G370" s="122">
        <v>1.5106238510346</v>
      </c>
      <c r="H370" s="122">
        <v>1.5130978509419</v>
      </c>
      <c r="I370" s="122">
        <v>1.4337298811798</v>
      </c>
      <c r="J370" s="122">
        <v>1.5106963911939999</v>
      </c>
      <c r="K370" s="122">
        <v>1.5635975813128999</v>
      </c>
      <c r="L370" s="122">
        <v>1.5278060740938999</v>
      </c>
      <c r="M370" s="122">
        <v>1.5439318041701</v>
      </c>
      <c r="N370" s="122">
        <v>1.4113767714373</v>
      </c>
      <c r="O370" s="122">
        <v>1.2048424829235</v>
      </c>
      <c r="P370" s="122">
        <v>1.1111390003670001</v>
      </c>
      <c r="Q370" s="122">
        <v>0.86636267807809997</v>
      </c>
      <c r="R370" s="122">
        <v>0.53708356612920005</v>
      </c>
      <c r="S370" s="122">
        <v>0.82497362224299997</v>
      </c>
      <c r="T370" s="122">
        <v>0.94544504673800001</v>
      </c>
      <c r="U370" s="122">
        <v>1.0582987123195</v>
      </c>
      <c r="V370" s="122">
        <v>1.2409568287517001</v>
      </c>
      <c r="W370" s="122">
        <v>1.5168218027599001</v>
      </c>
      <c r="X370" s="122">
        <v>1.3431041734103</v>
      </c>
      <c r="Y370" s="122">
        <v>0.87367750515539999</v>
      </c>
      <c r="Z370" s="122">
        <v>0.23804949344859999</v>
      </c>
      <c r="AA370" s="122">
        <v>0.20155556429999999</v>
      </c>
      <c r="AB370" s="122">
        <v>0.1329024694323</v>
      </c>
      <c r="AC370" s="122">
        <v>0.19869585988710001</v>
      </c>
      <c r="AD370" s="122">
        <v>0.244068999767</v>
      </c>
      <c r="AE370" s="122">
        <v>0.28606716628959999</v>
      </c>
      <c r="AF370" s="122">
        <v>0.2172976772079</v>
      </c>
      <c r="AG370" s="122">
        <v>0.15390097209270001</v>
      </c>
      <c r="AH370" s="122">
        <v>0.14508823892350001</v>
      </c>
      <c r="AI370" s="122">
        <v>0.23093276255030001</v>
      </c>
      <c r="AJ370" s="122">
        <v>0.26142915137599998</v>
      </c>
      <c r="AK370" s="122">
        <v>0.32610196179279999</v>
      </c>
      <c r="AL370" s="122">
        <v>0</v>
      </c>
    </row>
    <row r="371" spans="1:38" hidden="1" x14ac:dyDescent="0.25">
      <c r="A371" s="122" t="s">
        <v>2012</v>
      </c>
      <c r="B371" s="122">
        <v>1</v>
      </c>
      <c r="C371" s="122" t="s">
        <v>2182</v>
      </c>
      <c r="D371" s="122" t="s">
        <v>2180</v>
      </c>
      <c r="E371" s="122">
        <v>8</v>
      </c>
      <c r="F371" s="122">
        <v>0</v>
      </c>
      <c r="G371" s="122">
        <v>0</v>
      </c>
      <c r="H371" s="122">
        <v>0</v>
      </c>
      <c r="I371" s="122">
        <v>0</v>
      </c>
      <c r="J371" s="122">
        <v>0</v>
      </c>
      <c r="K371" s="122">
        <v>0</v>
      </c>
      <c r="L371" s="122">
        <v>0</v>
      </c>
      <c r="M371" s="122">
        <v>0</v>
      </c>
      <c r="N371" s="122">
        <v>0</v>
      </c>
      <c r="O371" s="122">
        <v>0</v>
      </c>
      <c r="P371" s="122">
        <v>0</v>
      </c>
      <c r="Q371" s="122">
        <v>0</v>
      </c>
      <c r="R371" s="122">
        <v>0</v>
      </c>
      <c r="S371" s="122">
        <v>0</v>
      </c>
      <c r="T371" s="122">
        <v>0</v>
      </c>
      <c r="U371" s="122">
        <v>0</v>
      </c>
      <c r="V371" s="122">
        <v>0</v>
      </c>
      <c r="W371" s="122">
        <v>0</v>
      </c>
      <c r="X371" s="122">
        <v>0</v>
      </c>
      <c r="Y371" s="122">
        <v>0</v>
      </c>
      <c r="Z371" s="122">
        <v>0</v>
      </c>
      <c r="AA371" s="122">
        <v>0</v>
      </c>
      <c r="AB371" s="122">
        <v>0</v>
      </c>
      <c r="AC371" s="122">
        <v>0</v>
      </c>
      <c r="AD371" s="122">
        <v>0</v>
      </c>
      <c r="AE371" s="122">
        <v>0</v>
      </c>
      <c r="AF371" s="122">
        <v>0</v>
      </c>
      <c r="AG371" s="122">
        <v>0</v>
      </c>
      <c r="AH371" s="122">
        <v>0</v>
      </c>
      <c r="AI371" s="122">
        <v>0</v>
      </c>
      <c r="AJ371" s="122">
        <v>0</v>
      </c>
      <c r="AK371" s="122">
        <v>0</v>
      </c>
      <c r="AL371" s="122">
        <v>0</v>
      </c>
    </row>
    <row r="372" spans="1:38" hidden="1" x14ac:dyDescent="0.25">
      <c r="A372" s="122" t="s">
        <v>2012</v>
      </c>
      <c r="B372" s="122">
        <v>1</v>
      </c>
      <c r="C372" s="122" t="s">
        <v>2182</v>
      </c>
      <c r="D372" s="122" t="s">
        <v>2164</v>
      </c>
      <c r="E372" s="122">
        <v>8</v>
      </c>
      <c r="F372" s="122">
        <v>0</v>
      </c>
      <c r="G372" s="122">
        <v>0</v>
      </c>
      <c r="H372" s="122">
        <v>0</v>
      </c>
      <c r="I372" s="122">
        <v>0</v>
      </c>
      <c r="J372" s="122">
        <v>0</v>
      </c>
      <c r="K372" s="122">
        <v>0</v>
      </c>
      <c r="L372" s="122">
        <v>0</v>
      </c>
      <c r="M372" s="122">
        <v>0</v>
      </c>
      <c r="N372" s="122">
        <v>0</v>
      </c>
      <c r="O372" s="122">
        <v>0</v>
      </c>
      <c r="P372" s="122">
        <v>0</v>
      </c>
      <c r="Q372" s="122">
        <v>0</v>
      </c>
      <c r="R372" s="122">
        <v>0</v>
      </c>
      <c r="S372" s="122">
        <v>0</v>
      </c>
      <c r="T372" s="122">
        <v>0</v>
      </c>
      <c r="U372" s="122">
        <v>0</v>
      </c>
      <c r="V372" s="122">
        <v>0</v>
      </c>
      <c r="W372" s="122">
        <v>0</v>
      </c>
      <c r="X372" s="122">
        <v>0</v>
      </c>
      <c r="Y372" s="122">
        <v>0</v>
      </c>
      <c r="Z372" s="122">
        <v>0</v>
      </c>
      <c r="AA372" s="122">
        <v>0</v>
      </c>
      <c r="AB372" s="122">
        <v>0</v>
      </c>
      <c r="AC372" s="122">
        <v>0</v>
      </c>
      <c r="AD372" s="122">
        <v>0</v>
      </c>
      <c r="AE372" s="122">
        <v>0</v>
      </c>
      <c r="AF372" s="122">
        <v>0</v>
      </c>
      <c r="AG372" s="122">
        <v>0</v>
      </c>
      <c r="AH372" s="122">
        <v>0</v>
      </c>
      <c r="AI372" s="122">
        <v>0</v>
      </c>
      <c r="AJ372" s="122">
        <v>0</v>
      </c>
      <c r="AK372" s="122">
        <v>0</v>
      </c>
      <c r="AL372" s="122">
        <v>0</v>
      </c>
    </row>
    <row r="373" spans="1:38" hidden="1" x14ac:dyDescent="0.25">
      <c r="A373" s="122" t="s">
        <v>2012</v>
      </c>
      <c r="B373" s="122">
        <v>1</v>
      </c>
      <c r="C373" s="122" t="s">
        <v>2182</v>
      </c>
      <c r="D373" s="122" t="s">
        <v>2165</v>
      </c>
      <c r="E373" s="122">
        <v>8</v>
      </c>
      <c r="F373" s="122">
        <v>0.49721416141899999</v>
      </c>
      <c r="G373" s="122">
        <v>0.45212432144469999</v>
      </c>
      <c r="H373" s="122">
        <v>0.46138287855659998</v>
      </c>
      <c r="I373" s="122">
        <v>0.44486821159919998</v>
      </c>
      <c r="J373" s="122">
        <v>0.44820816014670001</v>
      </c>
      <c r="K373" s="122">
        <v>0.46734584770249998</v>
      </c>
      <c r="L373" s="122">
        <v>0.46146103661810001</v>
      </c>
      <c r="M373" s="122">
        <v>0.47055061149139998</v>
      </c>
      <c r="N373" s="122">
        <v>0.32736407132849998</v>
      </c>
      <c r="O373" s="122">
        <v>0.212955659652</v>
      </c>
      <c r="P373" s="122">
        <v>0.16521290130790001</v>
      </c>
      <c r="Q373" s="122">
        <v>6.4479849921000004E-2</v>
      </c>
      <c r="R373" s="122">
        <v>0</v>
      </c>
      <c r="S373" s="122">
        <v>8.2353123987300006E-2</v>
      </c>
      <c r="T373" s="122">
        <v>0.15122345249720001</v>
      </c>
      <c r="U373" s="122">
        <v>0.18433571259330001</v>
      </c>
      <c r="V373" s="122">
        <v>0.26484108129060002</v>
      </c>
      <c r="W373" s="122">
        <v>0.33643334254099999</v>
      </c>
      <c r="X373" s="122">
        <v>0.32686315912840003</v>
      </c>
      <c r="Y373" s="122">
        <v>0.23214476904180001</v>
      </c>
      <c r="Z373" s="122">
        <v>5.8618473913399999E-2</v>
      </c>
      <c r="AA373" s="122">
        <v>9.4041151082800006E-2</v>
      </c>
      <c r="AB373" s="122">
        <v>9.1151257589000001E-2</v>
      </c>
      <c r="AC373" s="122">
        <v>9.5635899089699994E-2</v>
      </c>
      <c r="AD373" s="122">
        <v>0.1113778360462</v>
      </c>
      <c r="AE373" s="122">
        <v>7.4528217681200007E-2</v>
      </c>
      <c r="AF373" s="122">
        <v>6.1969884198699997E-2</v>
      </c>
      <c r="AG373" s="122">
        <v>0.12907381915150001</v>
      </c>
      <c r="AH373" s="122">
        <v>9.0166639053E-2</v>
      </c>
      <c r="AI373" s="122">
        <v>0.13118712827990001</v>
      </c>
      <c r="AJ373" s="122">
        <v>5.2041359207499999E-2</v>
      </c>
      <c r="AK373" s="122">
        <v>3.7259095719800003E-2</v>
      </c>
      <c r="AL373" s="122">
        <v>0</v>
      </c>
    </row>
    <row r="374" spans="1:38" hidden="1" x14ac:dyDescent="0.25">
      <c r="A374" s="122" t="s">
        <v>2012</v>
      </c>
      <c r="B374" s="122">
        <v>1</v>
      </c>
      <c r="C374" s="122" t="s">
        <v>2182</v>
      </c>
      <c r="D374" s="122" t="s">
        <v>2166</v>
      </c>
      <c r="E374" s="122">
        <v>8</v>
      </c>
      <c r="F374" s="122">
        <v>1.7378994856984999</v>
      </c>
      <c r="G374" s="122">
        <v>1.5802981626027</v>
      </c>
      <c r="H374" s="122">
        <v>1.6126593519885</v>
      </c>
      <c r="I374" s="122">
        <v>1.5549360740958</v>
      </c>
      <c r="J374" s="122">
        <v>1.5666101077687999</v>
      </c>
      <c r="K374" s="122">
        <v>1.6335015600674001</v>
      </c>
      <c r="L374" s="122">
        <v>1.6129325357902</v>
      </c>
      <c r="M374" s="122">
        <v>1.6447030860341001</v>
      </c>
      <c r="N374" s="122">
        <v>1.8139430634382001</v>
      </c>
      <c r="O374" s="122">
        <v>1.9581058224404999</v>
      </c>
      <c r="P374" s="122">
        <v>2.1102332026866</v>
      </c>
      <c r="Q374" s="122">
        <v>1.7722127487567001</v>
      </c>
      <c r="R374" s="122">
        <v>1.8550511233863001</v>
      </c>
      <c r="S374" s="122">
        <v>1.8088350902635999</v>
      </c>
      <c r="T374" s="122">
        <v>1.6956197281395</v>
      </c>
      <c r="U374" s="122">
        <v>1.4658416423883001</v>
      </c>
      <c r="V374" s="122">
        <v>1.570790240517</v>
      </c>
      <c r="W374" s="122">
        <v>1.6266921607311</v>
      </c>
      <c r="X374" s="122">
        <v>1.4311606188366</v>
      </c>
      <c r="Y374" s="122">
        <v>0.91001674325860005</v>
      </c>
      <c r="Z374" s="122">
        <v>5.5585975123400001E-2</v>
      </c>
      <c r="AA374" s="122">
        <v>5.8745726462100002E-2</v>
      </c>
      <c r="AB374" s="122">
        <v>5.4376417068599997E-2</v>
      </c>
      <c r="AC374" s="122">
        <v>5.0895153521199998E-2</v>
      </c>
      <c r="AD374" s="122">
        <v>6.2651525981000003E-2</v>
      </c>
      <c r="AE374" s="122">
        <v>5.7820150796499999E-2</v>
      </c>
      <c r="AF374" s="122">
        <v>6.2449480214900002E-2</v>
      </c>
      <c r="AG374" s="122">
        <v>5.3499579538800003E-2</v>
      </c>
      <c r="AH374" s="122">
        <v>4.3799565637E-2</v>
      </c>
      <c r="AI374" s="122">
        <v>3.7511640295400002E-2</v>
      </c>
      <c r="AJ374" s="122">
        <v>5.8575189494099997E-2</v>
      </c>
      <c r="AK374" s="122">
        <v>5.6850364086599998E-2</v>
      </c>
      <c r="AL374" s="122">
        <v>0</v>
      </c>
    </row>
    <row r="375" spans="1:38" hidden="1" x14ac:dyDescent="0.25">
      <c r="A375" s="122" t="s">
        <v>2012</v>
      </c>
      <c r="B375" s="122">
        <v>1</v>
      </c>
      <c r="C375" s="122" t="s">
        <v>2182</v>
      </c>
      <c r="D375" s="122" t="s">
        <v>2167</v>
      </c>
      <c r="E375" s="122">
        <v>8</v>
      </c>
      <c r="F375" s="122">
        <v>2.3010680252897</v>
      </c>
      <c r="G375" s="122">
        <v>2.1213804870268</v>
      </c>
      <c r="H375" s="122">
        <v>2.0773566513903998</v>
      </c>
      <c r="I375" s="122">
        <v>1.9755996834169001</v>
      </c>
      <c r="J375" s="122">
        <v>2.1046665814277001</v>
      </c>
      <c r="K375" s="122">
        <v>2.1837735205227</v>
      </c>
      <c r="L375" s="122">
        <v>2.1010327882903002</v>
      </c>
      <c r="M375" s="122">
        <v>2.0245791064533001</v>
      </c>
      <c r="N375" s="122">
        <v>1.9228395758476</v>
      </c>
      <c r="O375" s="122">
        <v>1.5642175434301</v>
      </c>
      <c r="P375" s="122">
        <v>1.3320297613556</v>
      </c>
      <c r="Q375" s="122">
        <v>0.84551939927450004</v>
      </c>
      <c r="R375" s="122">
        <v>0.2430928231891</v>
      </c>
      <c r="S375" s="122">
        <v>0.2718372680201</v>
      </c>
      <c r="T375" s="122">
        <v>0.25740820298779998</v>
      </c>
      <c r="U375" s="122">
        <v>0.27278457579620002</v>
      </c>
      <c r="V375" s="122">
        <v>0.27625436494150002</v>
      </c>
      <c r="W375" s="122">
        <v>0.37495033590350002</v>
      </c>
      <c r="X375" s="122">
        <v>0.39388824843370002</v>
      </c>
      <c r="Y375" s="122">
        <v>0.2238416336064</v>
      </c>
      <c r="Z375" s="122">
        <v>0.27938292056750003</v>
      </c>
      <c r="AA375" s="122">
        <v>0.23463826489180001</v>
      </c>
      <c r="AB375" s="122">
        <v>0.10317822506130001</v>
      </c>
      <c r="AC375" s="122">
        <v>0.13048576548220001</v>
      </c>
      <c r="AD375" s="122">
        <v>0.13998964081420001</v>
      </c>
      <c r="AE375" s="122">
        <v>0.1587542471284</v>
      </c>
      <c r="AF375" s="122">
        <v>0.1000313801599</v>
      </c>
      <c r="AG375" s="122">
        <v>7.0428204079099999E-2</v>
      </c>
      <c r="AH375" s="122">
        <v>5.0690675419199999E-2</v>
      </c>
      <c r="AI375" s="122">
        <v>0.1169843111923</v>
      </c>
      <c r="AJ375" s="122">
        <v>0.1244076249075</v>
      </c>
      <c r="AK375" s="122">
        <v>0.15607973577260001</v>
      </c>
      <c r="AL375" s="122">
        <v>0</v>
      </c>
    </row>
    <row r="376" spans="1:38" hidden="1" x14ac:dyDescent="0.25">
      <c r="A376" s="122" t="s">
        <v>2012</v>
      </c>
      <c r="B376" s="122">
        <v>1</v>
      </c>
      <c r="C376" s="122" t="s">
        <v>2182</v>
      </c>
      <c r="D376" s="122" t="s">
        <v>2168</v>
      </c>
      <c r="E376" s="122">
        <v>8</v>
      </c>
      <c r="F376" s="122">
        <v>0</v>
      </c>
      <c r="G376" s="122">
        <v>0</v>
      </c>
      <c r="H376" s="122">
        <v>0</v>
      </c>
      <c r="I376" s="122">
        <v>0</v>
      </c>
      <c r="J376" s="122">
        <v>0</v>
      </c>
      <c r="K376" s="122">
        <v>0</v>
      </c>
      <c r="L376" s="122">
        <v>0</v>
      </c>
      <c r="M376" s="122">
        <v>0</v>
      </c>
      <c r="N376" s="122">
        <v>0</v>
      </c>
      <c r="O376" s="122">
        <v>0</v>
      </c>
      <c r="P376" s="122">
        <v>0</v>
      </c>
      <c r="Q376" s="122">
        <v>0</v>
      </c>
      <c r="R376" s="122">
        <v>0</v>
      </c>
      <c r="S376" s="122">
        <v>0</v>
      </c>
      <c r="T376" s="122">
        <v>0</v>
      </c>
      <c r="U376" s="122">
        <v>0</v>
      </c>
      <c r="V376" s="122">
        <v>0</v>
      </c>
      <c r="W376" s="122">
        <v>0</v>
      </c>
      <c r="X376" s="122">
        <v>0</v>
      </c>
      <c r="Y376" s="122">
        <v>0</v>
      </c>
      <c r="Z376" s="122">
        <v>0</v>
      </c>
      <c r="AA376" s="122">
        <v>0</v>
      </c>
      <c r="AB376" s="122">
        <v>0</v>
      </c>
      <c r="AC376" s="122">
        <v>0</v>
      </c>
      <c r="AD376" s="122">
        <v>0</v>
      </c>
      <c r="AE376" s="122">
        <v>0</v>
      </c>
      <c r="AF376" s="122">
        <v>0</v>
      </c>
      <c r="AG376" s="122">
        <v>0</v>
      </c>
      <c r="AH376" s="122">
        <v>0</v>
      </c>
      <c r="AI376" s="122">
        <v>0</v>
      </c>
      <c r="AJ376" s="122">
        <v>0</v>
      </c>
      <c r="AK376" s="122">
        <v>0</v>
      </c>
      <c r="AL376" s="122">
        <v>0</v>
      </c>
    </row>
    <row r="377" spans="1:38" hidden="1" x14ac:dyDescent="0.25">
      <c r="A377" s="122" t="s">
        <v>2003</v>
      </c>
      <c r="B377" s="122">
        <v>1</v>
      </c>
      <c r="C377" s="122" t="s">
        <v>2183</v>
      </c>
      <c r="D377" s="122" t="s">
        <v>2120</v>
      </c>
      <c r="E377" s="122">
        <v>9</v>
      </c>
      <c r="F377" s="122">
        <v>0</v>
      </c>
      <c r="G377" s="122">
        <v>0.1394011935458</v>
      </c>
      <c r="H377" s="122">
        <v>0.1735420763327</v>
      </c>
      <c r="I377" s="122">
        <v>0.2445500311512</v>
      </c>
      <c r="J377" s="122">
        <v>0.28652210077529999</v>
      </c>
      <c r="K377" s="122">
        <v>0.27749139820579999</v>
      </c>
      <c r="L377" s="122">
        <v>3.3331193567100001E-2</v>
      </c>
      <c r="M377" s="122">
        <v>0</v>
      </c>
      <c r="N377" s="122">
        <v>0</v>
      </c>
      <c r="O377" s="122">
        <v>0</v>
      </c>
      <c r="P377" s="122">
        <v>0</v>
      </c>
      <c r="Q377" s="122">
        <v>0</v>
      </c>
      <c r="R377" s="122">
        <v>0</v>
      </c>
      <c r="S377" s="122">
        <v>0</v>
      </c>
      <c r="T377" s="122">
        <v>0</v>
      </c>
      <c r="U377" s="122">
        <v>0</v>
      </c>
      <c r="V377" s="122">
        <v>0</v>
      </c>
      <c r="W377" s="122">
        <v>0</v>
      </c>
      <c r="X377" s="122">
        <v>0</v>
      </c>
      <c r="Y377" s="122">
        <v>0</v>
      </c>
      <c r="Z377" s="122">
        <v>0</v>
      </c>
      <c r="AA377" s="122">
        <v>0</v>
      </c>
      <c r="AB377" s="122">
        <v>0</v>
      </c>
      <c r="AC377" s="122">
        <v>0</v>
      </c>
      <c r="AD377" s="122">
        <v>0</v>
      </c>
      <c r="AE377" s="122">
        <v>0</v>
      </c>
      <c r="AF377" s="122">
        <v>0</v>
      </c>
      <c r="AG377" s="122">
        <v>0</v>
      </c>
      <c r="AH377" s="122">
        <v>0</v>
      </c>
      <c r="AI377" s="122">
        <v>0</v>
      </c>
      <c r="AJ377" s="122">
        <v>0</v>
      </c>
      <c r="AK377" s="122">
        <v>0</v>
      </c>
      <c r="AL377" s="122">
        <v>0</v>
      </c>
    </row>
    <row r="378" spans="1:38" hidden="1" x14ac:dyDescent="0.25">
      <c r="A378" s="122" t="s">
        <v>2003</v>
      </c>
      <c r="B378" s="122">
        <v>1</v>
      </c>
      <c r="C378" s="122" t="s">
        <v>2183</v>
      </c>
      <c r="D378" s="122" t="s">
        <v>2121</v>
      </c>
      <c r="E378" s="122">
        <v>9</v>
      </c>
      <c r="F378" s="122">
        <v>1.5242998693365</v>
      </c>
      <c r="G378" s="122">
        <v>1.7327599825286</v>
      </c>
      <c r="H378" s="122">
        <v>1.5444143438638001</v>
      </c>
      <c r="I378" s="122">
        <v>1.8559786406731</v>
      </c>
      <c r="J378" s="122">
        <v>1.9855357201426</v>
      </c>
      <c r="K378" s="122">
        <v>1.9162515367352999</v>
      </c>
      <c r="L378" s="122">
        <v>2.0891131967996999</v>
      </c>
      <c r="M378" s="122">
        <v>2.0848568190085999</v>
      </c>
      <c r="N378" s="122">
        <v>2.1748980311902999</v>
      </c>
      <c r="O378" s="122">
        <v>2.0759311285691999</v>
      </c>
      <c r="P378" s="122">
        <v>2.1649292277347998</v>
      </c>
      <c r="Q378" s="122">
        <v>2.1592062499640998</v>
      </c>
      <c r="R378" s="122">
        <v>2.2876649482045002</v>
      </c>
      <c r="S378" s="122">
        <v>2.3881938605562998</v>
      </c>
      <c r="T378" s="122">
        <v>2.6264811185185999</v>
      </c>
      <c r="U378" s="122">
        <v>2.5411917630173999</v>
      </c>
      <c r="V378" s="122">
        <v>2.6981655442403998</v>
      </c>
      <c r="W378" s="122">
        <v>2.5484862053466002</v>
      </c>
      <c r="X378" s="122">
        <v>2.352059817083</v>
      </c>
      <c r="Y378" s="122">
        <v>1.4526999754745</v>
      </c>
      <c r="Z378" s="122">
        <v>1.4972600378993</v>
      </c>
      <c r="AA378" s="122">
        <v>1.821290760805</v>
      </c>
      <c r="AB378" s="122">
        <v>1.6671210269590999</v>
      </c>
      <c r="AC378" s="122">
        <v>1.9258760655970999</v>
      </c>
      <c r="AD378" s="122">
        <v>3.0945955129849998</v>
      </c>
      <c r="AE378" s="122">
        <v>2.1746075179551001</v>
      </c>
      <c r="AF378" s="122">
        <v>2.1079949250965999</v>
      </c>
      <c r="AG378" s="122">
        <v>2.0360514268783998</v>
      </c>
      <c r="AH378" s="122">
        <v>1.4352119841272999</v>
      </c>
      <c r="AI378" s="122">
        <v>1.5793750345638999</v>
      </c>
      <c r="AJ378" s="122">
        <v>1.4691895034186999</v>
      </c>
      <c r="AK378" s="122">
        <v>2.0655066589527999</v>
      </c>
      <c r="AL378" s="122">
        <v>0</v>
      </c>
    </row>
    <row r="379" spans="1:38" hidden="1" x14ac:dyDescent="0.25">
      <c r="A379" s="122" t="s">
        <v>2003</v>
      </c>
      <c r="B379" s="122">
        <v>1</v>
      </c>
      <c r="C379" s="122" t="s">
        <v>2183</v>
      </c>
      <c r="D379" s="122" t="s">
        <v>2122</v>
      </c>
      <c r="E379" s="122">
        <v>9</v>
      </c>
      <c r="F379" s="122">
        <v>0.3160666342688</v>
      </c>
      <c r="G379" s="122">
        <v>0.29359212997349998</v>
      </c>
      <c r="H379" s="122">
        <v>0.30893006970010001</v>
      </c>
      <c r="I379" s="122">
        <v>0.6124157163085</v>
      </c>
      <c r="J379" s="122">
        <v>0.61735800103490002</v>
      </c>
      <c r="K379" s="122">
        <v>0.65037046454500003</v>
      </c>
      <c r="L379" s="122">
        <v>0.67361266999229996</v>
      </c>
      <c r="M379" s="122">
        <v>0.65688338757130005</v>
      </c>
      <c r="N379" s="122">
        <v>0.65116863302259997</v>
      </c>
      <c r="O379" s="122">
        <v>0.64046897726030005</v>
      </c>
      <c r="P379" s="122">
        <v>0.65712704028580005</v>
      </c>
      <c r="Q379" s="122">
        <v>0.65608652559150005</v>
      </c>
      <c r="R379" s="122">
        <v>0.65841255218390005</v>
      </c>
      <c r="S379" s="122">
        <v>0.6475179214515</v>
      </c>
      <c r="T379" s="122">
        <v>0.65985260105989996</v>
      </c>
      <c r="U379" s="122">
        <v>0.68368672739659997</v>
      </c>
      <c r="V379" s="122">
        <v>0.66984663827010005</v>
      </c>
      <c r="W379" s="122">
        <v>0.64088645023989999</v>
      </c>
      <c r="X379" s="122">
        <v>0.6365981966059</v>
      </c>
      <c r="Y379" s="122">
        <v>0.35817893575190002</v>
      </c>
      <c r="Z379" s="122">
        <v>0.34790931252059998</v>
      </c>
      <c r="AA379" s="122">
        <v>0.34748850261719999</v>
      </c>
      <c r="AB379" s="122">
        <v>0.31236512375839998</v>
      </c>
      <c r="AC379" s="122">
        <v>0.3687143488206</v>
      </c>
      <c r="AD379" s="122">
        <v>0.45619499454259999</v>
      </c>
      <c r="AE379" s="122">
        <v>0.52757559221219996</v>
      </c>
      <c r="AF379" s="122">
        <v>0.53586414610190003</v>
      </c>
      <c r="AG379" s="122">
        <v>0.44820987513880001</v>
      </c>
      <c r="AH379" s="122">
        <v>0.54973635011300004</v>
      </c>
      <c r="AI379" s="122">
        <v>0.5574696003413</v>
      </c>
      <c r="AJ379" s="122">
        <v>0.52435452750239997</v>
      </c>
      <c r="AK379" s="122">
        <v>0.53193187163819999</v>
      </c>
      <c r="AL379" s="122">
        <v>0</v>
      </c>
    </row>
    <row r="380" spans="1:38" hidden="1" x14ac:dyDescent="0.25">
      <c r="A380" s="122" t="s">
        <v>2003</v>
      </c>
      <c r="B380" s="122">
        <v>1</v>
      </c>
      <c r="C380" s="122" t="s">
        <v>2183</v>
      </c>
      <c r="D380" s="122" t="s">
        <v>2175</v>
      </c>
      <c r="E380" s="122">
        <v>9</v>
      </c>
      <c r="F380" s="122">
        <v>0</v>
      </c>
      <c r="G380" s="122">
        <v>0</v>
      </c>
      <c r="H380" s="122">
        <v>0</v>
      </c>
      <c r="I380" s="122">
        <v>0</v>
      </c>
      <c r="J380" s="122">
        <v>0</v>
      </c>
      <c r="K380" s="122">
        <v>0</v>
      </c>
      <c r="L380" s="122">
        <v>0</v>
      </c>
      <c r="M380" s="122">
        <v>0</v>
      </c>
      <c r="N380" s="122">
        <v>0</v>
      </c>
      <c r="O380" s="122">
        <v>0</v>
      </c>
      <c r="P380" s="122">
        <v>0</v>
      </c>
      <c r="Q380" s="122">
        <v>0</v>
      </c>
      <c r="R380" s="122">
        <v>0</v>
      </c>
      <c r="S380" s="122">
        <v>0</v>
      </c>
      <c r="T380" s="122">
        <v>0</v>
      </c>
      <c r="U380" s="122">
        <v>0</v>
      </c>
      <c r="V380" s="122">
        <v>0</v>
      </c>
      <c r="W380" s="122">
        <v>0</v>
      </c>
      <c r="X380" s="122">
        <v>0</v>
      </c>
      <c r="Y380" s="122">
        <v>0</v>
      </c>
      <c r="Z380" s="122">
        <v>0</v>
      </c>
      <c r="AA380" s="122">
        <v>0</v>
      </c>
      <c r="AB380" s="122">
        <v>0</v>
      </c>
      <c r="AC380" s="122">
        <v>0</v>
      </c>
      <c r="AD380" s="122">
        <v>0</v>
      </c>
      <c r="AE380" s="122">
        <v>0</v>
      </c>
      <c r="AF380" s="122">
        <v>0</v>
      </c>
      <c r="AG380" s="122">
        <v>0</v>
      </c>
      <c r="AH380" s="122">
        <v>0</v>
      </c>
      <c r="AI380" s="122">
        <v>0</v>
      </c>
      <c r="AJ380" s="122">
        <v>0</v>
      </c>
      <c r="AK380" s="122">
        <v>0</v>
      </c>
      <c r="AL380" s="122">
        <v>0</v>
      </c>
    </row>
    <row r="381" spans="1:38" hidden="1" x14ac:dyDescent="0.25">
      <c r="A381" s="122" t="s">
        <v>2003</v>
      </c>
      <c r="B381" s="122">
        <v>1</v>
      </c>
      <c r="C381" s="122" t="s">
        <v>2183</v>
      </c>
      <c r="D381" s="122" t="s">
        <v>2123</v>
      </c>
      <c r="E381" s="122">
        <v>9</v>
      </c>
      <c r="F381" s="122">
        <v>0.2980357160182</v>
      </c>
      <c r="G381" s="122">
        <v>0.30366174214840003</v>
      </c>
      <c r="H381" s="122">
        <v>0.28320556427819998</v>
      </c>
      <c r="I381" s="122">
        <v>0.4102717011973</v>
      </c>
      <c r="J381" s="122">
        <v>0.48935962913890002</v>
      </c>
      <c r="K381" s="122">
        <v>0.51379266699049997</v>
      </c>
      <c r="L381" s="122">
        <v>0.56716789053619998</v>
      </c>
      <c r="M381" s="122">
        <v>0.5645294855563</v>
      </c>
      <c r="N381" s="122">
        <v>0.56817910288509998</v>
      </c>
      <c r="O381" s="122">
        <v>0.57907552533770001</v>
      </c>
      <c r="P381" s="122">
        <v>0.56815734599529999</v>
      </c>
      <c r="Q381" s="122">
        <v>0.57257987423750001</v>
      </c>
      <c r="R381" s="122">
        <v>0.55851906342900004</v>
      </c>
      <c r="S381" s="122">
        <v>0.66442779083449999</v>
      </c>
      <c r="T381" s="122">
        <v>0.66749042366839995</v>
      </c>
      <c r="U381" s="122">
        <v>0.67744301299109999</v>
      </c>
      <c r="V381" s="122">
        <v>0.68348235238650001</v>
      </c>
      <c r="W381" s="122">
        <v>0.65029533440059994</v>
      </c>
      <c r="X381" s="122">
        <v>0.51533278869599997</v>
      </c>
      <c r="Y381" s="122">
        <v>0.387130452018</v>
      </c>
      <c r="Z381" s="122">
        <v>0.51299975426410005</v>
      </c>
      <c r="AA381" s="122">
        <v>0.52605991883220005</v>
      </c>
      <c r="AB381" s="122">
        <v>0.68579977011719995</v>
      </c>
      <c r="AC381" s="122">
        <v>0.68444690785009998</v>
      </c>
      <c r="AD381" s="122">
        <v>0.94703024824439996</v>
      </c>
      <c r="AE381" s="122">
        <v>0.97238971496229998</v>
      </c>
      <c r="AF381" s="122">
        <v>0.83006070467799997</v>
      </c>
      <c r="AG381" s="122">
        <v>1.0475519259359001</v>
      </c>
      <c r="AH381" s="122">
        <v>1.2282306915673999</v>
      </c>
      <c r="AI381" s="122">
        <v>1.2215661065095</v>
      </c>
      <c r="AJ381" s="122">
        <v>1.2566100512984999</v>
      </c>
      <c r="AK381" s="122">
        <v>1.2574965131911</v>
      </c>
      <c r="AL381" s="122">
        <v>0</v>
      </c>
    </row>
    <row r="382" spans="1:38" x14ac:dyDescent="0.25">
      <c r="A382" s="122" t="s">
        <v>2003</v>
      </c>
      <c r="B382" s="122">
        <v>1</v>
      </c>
      <c r="C382" s="122" t="s">
        <v>2183</v>
      </c>
      <c r="D382" s="122" t="s">
        <v>2124</v>
      </c>
      <c r="E382" s="122">
        <v>9</v>
      </c>
      <c r="F382" s="122">
        <v>4.7456083137649001</v>
      </c>
      <c r="G382" s="122">
        <v>4.2551978323331996</v>
      </c>
      <c r="H382" s="122">
        <v>4.0682479308564004</v>
      </c>
      <c r="I382" s="122">
        <v>4.1750413828879003</v>
      </c>
      <c r="J382" s="122">
        <v>4.7468664504353004</v>
      </c>
      <c r="K382" s="122">
        <v>4.8007746210851003</v>
      </c>
      <c r="L382" s="122">
        <v>5.1303158098455999</v>
      </c>
      <c r="M382" s="122">
        <v>5.1114632867332004</v>
      </c>
      <c r="N382" s="122">
        <v>5.1843741585598</v>
      </c>
      <c r="O382" s="122">
        <v>5.5384177603055003</v>
      </c>
      <c r="P382" s="122">
        <v>5.5244456957672998</v>
      </c>
      <c r="Q382" s="122">
        <v>5.2799096444905</v>
      </c>
      <c r="R382" s="122">
        <v>5.8203565557342003</v>
      </c>
      <c r="S382" s="122">
        <v>5.8705863461126997</v>
      </c>
      <c r="T382" s="122">
        <v>6.0317855543606997</v>
      </c>
      <c r="U382" s="122">
        <v>5.9658691144058</v>
      </c>
      <c r="V382" s="122">
        <v>5.8117222785329004</v>
      </c>
      <c r="W382" s="122">
        <v>5.6602805849089002</v>
      </c>
      <c r="X382" s="122">
        <v>4.9811670975834996</v>
      </c>
      <c r="Y382" s="122">
        <v>3.5015962195432002</v>
      </c>
      <c r="Z382" s="122">
        <v>3.3357431536063999</v>
      </c>
      <c r="AA382" s="122">
        <v>3.5440674204535001</v>
      </c>
      <c r="AB382" s="122">
        <v>4.0586582404882003</v>
      </c>
      <c r="AC382" s="122">
        <v>4.1092011295175004</v>
      </c>
      <c r="AD382" s="122">
        <v>4.3925147917817</v>
      </c>
      <c r="AE382" s="122">
        <v>4.3276697926407</v>
      </c>
      <c r="AF382" s="122">
        <v>4.4832380096930002</v>
      </c>
      <c r="AG382" s="122">
        <v>4.5854219505614999</v>
      </c>
      <c r="AH382" s="122">
        <v>4.5541490804029996</v>
      </c>
      <c r="AI382" s="122">
        <v>4.7101682728881</v>
      </c>
      <c r="AJ382" s="122">
        <v>4.6057813023075997</v>
      </c>
      <c r="AK382" s="122">
        <v>4.5265156564540003</v>
      </c>
      <c r="AL382" s="122">
        <v>0</v>
      </c>
    </row>
    <row r="383" spans="1:38" hidden="1" x14ac:dyDescent="0.25">
      <c r="A383" s="122" t="s">
        <v>2003</v>
      </c>
      <c r="B383" s="122">
        <v>1</v>
      </c>
      <c r="C383" s="122" t="s">
        <v>2183</v>
      </c>
      <c r="D383" s="122" t="s">
        <v>474</v>
      </c>
      <c r="E383" s="122">
        <v>9</v>
      </c>
      <c r="F383" s="122">
        <v>0.2462069330644</v>
      </c>
      <c r="G383" s="122">
        <v>0.33689932920999999</v>
      </c>
      <c r="H383" s="122">
        <v>0.36132309909159999</v>
      </c>
      <c r="I383" s="122">
        <v>0.4414908541102</v>
      </c>
      <c r="J383" s="122">
        <v>0.4420106379091</v>
      </c>
      <c r="K383" s="122">
        <v>0.47867266190509999</v>
      </c>
      <c r="L383" s="122">
        <v>0.49136630516599999</v>
      </c>
      <c r="M383" s="122">
        <v>0.51093820720399996</v>
      </c>
      <c r="N383" s="122">
        <v>0.50964416783510003</v>
      </c>
      <c r="O383" s="122">
        <v>0.51924292388769999</v>
      </c>
      <c r="P383" s="122">
        <v>0.56763705538539999</v>
      </c>
      <c r="Q383" s="122">
        <v>0.4664405790585</v>
      </c>
      <c r="R383" s="122">
        <v>0.49842688659989998</v>
      </c>
      <c r="S383" s="122">
        <v>0.61135681615549997</v>
      </c>
      <c r="T383" s="122">
        <v>0.64668141044219996</v>
      </c>
      <c r="U383" s="122">
        <v>0.62671283344689999</v>
      </c>
      <c r="V383" s="122">
        <v>0.64866510683129996</v>
      </c>
      <c r="W383" s="122">
        <v>0.57084127611769997</v>
      </c>
      <c r="X383" s="122">
        <v>0.66296866614939998</v>
      </c>
      <c r="Y383" s="122">
        <v>0.50055218699869997</v>
      </c>
      <c r="Z383" s="122">
        <v>0.88505077468560001</v>
      </c>
      <c r="AA383" s="122">
        <v>0.89276119405999999</v>
      </c>
      <c r="AB383" s="122">
        <v>0.9769283343281</v>
      </c>
      <c r="AC383" s="122">
        <v>0.95544056933499999</v>
      </c>
      <c r="AD383" s="122">
        <v>1.1368365705243</v>
      </c>
      <c r="AE383" s="122">
        <v>1.1193694754617001</v>
      </c>
      <c r="AF383" s="122">
        <v>1.1119433979197999</v>
      </c>
      <c r="AG383" s="122">
        <v>1.1742119658253001</v>
      </c>
      <c r="AH383" s="122">
        <v>1.1100314595480001</v>
      </c>
      <c r="AI383" s="122">
        <v>1.2130960789653</v>
      </c>
      <c r="AJ383" s="122">
        <v>1.1736106611021</v>
      </c>
      <c r="AK383" s="122">
        <v>1.0234141498822</v>
      </c>
      <c r="AL383" s="122">
        <v>0</v>
      </c>
    </row>
    <row r="384" spans="1:38" hidden="1" x14ac:dyDescent="0.25">
      <c r="A384" s="122" t="s">
        <v>2003</v>
      </c>
      <c r="B384" s="122">
        <v>1</v>
      </c>
      <c r="C384" s="122" t="s">
        <v>2183</v>
      </c>
      <c r="D384" s="122" t="s">
        <v>2125</v>
      </c>
      <c r="E384" s="122">
        <v>9</v>
      </c>
      <c r="F384" s="122">
        <v>0</v>
      </c>
      <c r="G384" s="122">
        <v>0</v>
      </c>
      <c r="H384" s="122">
        <v>0</v>
      </c>
      <c r="I384" s="122">
        <v>0</v>
      </c>
      <c r="J384" s="122">
        <v>0</v>
      </c>
      <c r="K384" s="122">
        <v>0</v>
      </c>
      <c r="L384" s="122">
        <v>0</v>
      </c>
      <c r="M384" s="122">
        <v>0</v>
      </c>
      <c r="N384" s="122">
        <v>0</v>
      </c>
      <c r="O384" s="122">
        <v>0</v>
      </c>
      <c r="P384" s="122">
        <v>0</v>
      </c>
      <c r="Q384" s="122">
        <v>0</v>
      </c>
      <c r="R384" s="122">
        <v>0</v>
      </c>
      <c r="S384" s="122">
        <v>0</v>
      </c>
      <c r="T384" s="122">
        <v>0</v>
      </c>
      <c r="U384" s="122">
        <v>0</v>
      </c>
      <c r="V384" s="122">
        <v>0</v>
      </c>
      <c r="W384" s="122">
        <v>0</v>
      </c>
      <c r="X384" s="122">
        <v>0</v>
      </c>
      <c r="Y384" s="122">
        <v>0</v>
      </c>
      <c r="Z384" s="122">
        <v>0</v>
      </c>
      <c r="AA384" s="122">
        <v>0</v>
      </c>
      <c r="AB384" s="122">
        <v>0</v>
      </c>
      <c r="AC384" s="122">
        <v>0</v>
      </c>
      <c r="AD384" s="122">
        <v>0</v>
      </c>
      <c r="AE384" s="122">
        <v>0</v>
      </c>
      <c r="AF384" s="122">
        <v>0</v>
      </c>
      <c r="AG384" s="122">
        <v>0</v>
      </c>
      <c r="AH384" s="122">
        <v>0</v>
      </c>
      <c r="AI384" s="122">
        <v>0</v>
      </c>
      <c r="AJ384" s="122">
        <v>0</v>
      </c>
      <c r="AK384" s="122">
        <v>0</v>
      </c>
      <c r="AL384" s="122">
        <v>0</v>
      </c>
    </row>
    <row r="385" spans="1:38" hidden="1" x14ac:dyDescent="0.25">
      <c r="A385" s="122" t="s">
        <v>2003</v>
      </c>
      <c r="B385" s="122">
        <v>1</v>
      </c>
      <c r="C385" s="122" t="s">
        <v>2183</v>
      </c>
      <c r="D385" s="122" t="s">
        <v>2126</v>
      </c>
      <c r="E385" s="122">
        <v>9</v>
      </c>
      <c r="F385" s="122">
        <v>0</v>
      </c>
      <c r="G385" s="122">
        <v>0</v>
      </c>
      <c r="H385" s="122">
        <v>0</v>
      </c>
      <c r="I385" s="122">
        <v>0</v>
      </c>
      <c r="J385" s="122">
        <v>0</v>
      </c>
      <c r="K385" s="122">
        <v>0</v>
      </c>
      <c r="L385" s="122">
        <v>0</v>
      </c>
      <c r="M385" s="122">
        <v>0</v>
      </c>
      <c r="N385" s="122">
        <v>0</v>
      </c>
      <c r="O385" s="122">
        <v>0</v>
      </c>
      <c r="P385" s="122">
        <v>0</v>
      </c>
      <c r="Q385" s="122">
        <v>0</v>
      </c>
      <c r="R385" s="122">
        <v>0</v>
      </c>
      <c r="S385" s="122">
        <v>0</v>
      </c>
      <c r="T385" s="122">
        <v>0</v>
      </c>
      <c r="U385" s="122">
        <v>0</v>
      </c>
      <c r="V385" s="122">
        <v>0</v>
      </c>
      <c r="W385" s="122">
        <v>0</v>
      </c>
      <c r="X385" s="122">
        <v>0</v>
      </c>
      <c r="Y385" s="122">
        <v>0</v>
      </c>
      <c r="Z385" s="122">
        <v>0</v>
      </c>
      <c r="AA385" s="122">
        <v>0</v>
      </c>
      <c r="AB385" s="122">
        <v>0</v>
      </c>
      <c r="AC385" s="122">
        <v>0</v>
      </c>
      <c r="AD385" s="122">
        <v>0</v>
      </c>
      <c r="AE385" s="122">
        <v>0</v>
      </c>
      <c r="AF385" s="122">
        <v>0</v>
      </c>
      <c r="AG385" s="122">
        <v>0</v>
      </c>
      <c r="AH385" s="122">
        <v>0</v>
      </c>
      <c r="AI385" s="122">
        <v>0</v>
      </c>
      <c r="AJ385" s="122">
        <v>0</v>
      </c>
      <c r="AK385" s="122">
        <v>0</v>
      </c>
      <c r="AL385" s="122">
        <v>0</v>
      </c>
    </row>
    <row r="386" spans="1:38" hidden="1" x14ac:dyDescent="0.25">
      <c r="A386" s="122" t="s">
        <v>2003</v>
      </c>
      <c r="B386" s="122">
        <v>1</v>
      </c>
      <c r="C386" s="122" t="s">
        <v>2183</v>
      </c>
      <c r="D386" s="122" t="s">
        <v>2127</v>
      </c>
      <c r="E386" s="122">
        <v>9</v>
      </c>
      <c r="F386" s="122">
        <v>0</v>
      </c>
      <c r="G386" s="122">
        <v>0</v>
      </c>
      <c r="H386" s="122">
        <v>0</v>
      </c>
      <c r="I386" s="122">
        <v>0</v>
      </c>
      <c r="J386" s="122">
        <v>0</v>
      </c>
      <c r="K386" s="122">
        <v>0</v>
      </c>
      <c r="L386" s="122">
        <v>0</v>
      </c>
      <c r="M386" s="122">
        <v>0</v>
      </c>
      <c r="N386" s="122">
        <v>0</v>
      </c>
      <c r="O386" s="122">
        <v>0</v>
      </c>
      <c r="P386" s="122">
        <v>0</v>
      </c>
      <c r="Q386" s="122">
        <v>0</v>
      </c>
      <c r="R386" s="122">
        <v>0</v>
      </c>
      <c r="S386" s="122">
        <v>0</v>
      </c>
      <c r="T386" s="122">
        <v>0</v>
      </c>
      <c r="U386" s="122">
        <v>0</v>
      </c>
      <c r="V386" s="122">
        <v>0</v>
      </c>
      <c r="W386" s="122">
        <v>0</v>
      </c>
      <c r="X386" s="122">
        <v>0</v>
      </c>
      <c r="Y386" s="122">
        <v>0</v>
      </c>
      <c r="Z386" s="122">
        <v>0</v>
      </c>
      <c r="AA386" s="122">
        <v>0</v>
      </c>
      <c r="AB386" s="122">
        <v>0</v>
      </c>
      <c r="AC386" s="122">
        <v>0</v>
      </c>
      <c r="AD386" s="122">
        <v>0</v>
      </c>
      <c r="AE386" s="122">
        <v>0</v>
      </c>
      <c r="AF386" s="122">
        <v>0</v>
      </c>
      <c r="AG386" s="122">
        <v>0</v>
      </c>
      <c r="AH386" s="122">
        <v>0</v>
      </c>
      <c r="AI386" s="122">
        <v>0</v>
      </c>
      <c r="AJ386" s="122">
        <v>0</v>
      </c>
      <c r="AK386" s="122">
        <v>0</v>
      </c>
      <c r="AL386" s="122">
        <v>0</v>
      </c>
    </row>
    <row r="387" spans="1:38" hidden="1" x14ac:dyDescent="0.25">
      <c r="A387" s="122" t="s">
        <v>2003</v>
      </c>
      <c r="B387" s="122">
        <v>1</v>
      </c>
      <c r="C387" s="122" t="s">
        <v>2183</v>
      </c>
      <c r="D387" s="122" t="s">
        <v>2128</v>
      </c>
      <c r="E387" s="122">
        <v>9</v>
      </c>
      <c r="F387" s="122">
        <v>1.2312772337288</v>
      </c>
      <c r="G387" s="122">
        <v>1.1970251472875</v>
      </c>
      <c r="H387" s="122">
        <v>1.2947214380251999</v>
      </c>
      <c r="I387" s="122">
        <v>1.5880142448372001</v>
      </c>
      <c r="J387" s="122">
        <v>1.4704203210489999</v>
      </c>
      <c r="K387" s="122">
        <v>1.4500659877494</v>
      </c>
      <c r="L387" s="122">
        <v>1.5896828931900999</v>
      </c>
      <c r="M387" s="122">
        <v>1.4953527571327001</v>
      </c>
      <c r="N387" s="122">
        <v>1.5359566957113999</v>
      </c>
      <c r="O387" s="122">
        <v>1.5556476376996999</v>
      </c>
      <c r="P387" s="122">
        <v>1.8064489975235001</v>
      </c>
      <c r="Q387" s="122">
        <v>1.8673231882220001</v>
      </c>
      <c r="R387" s="122">
        <v>1.9130643653735999</v>
      </c>
      <c r="S387" s="122">
        <v>2.0125346084164999</v>
      </c>
      <c r="T387" s="122">
        <v>2.4754456131837999</v>
      </c>
      <c r="U387" s="122">
        <v>2.7498358860662</v>
      </c>
      <c r="V387" s="122">
        <v>2.9291091385524002</v>
      </c>
      <c r="W387" s="122">
        <v>2.7207409799770002</v>
      </c>
      <c r="X387" s="122">
        <v>2.4709562087023</v>
      </c>
      <c r="Y387" s="122">
        <v>2.1393377063866001</v>
      </c>
      <c r="Z387" s="122">
        <v>1.7182353773501999</v>
      </c>
      <c r="AA387" s="122">
        <v>1.4386572382183</v>
      </c>
      <c r="AB387" s="122">
        <v>1.7800779691827999</v>
      </c>
      <c r="AC387" s="122">
        <v>2.1002145797823002</v>
      </c>
      <c r="AD387" s="122">
        <v>2.2671692169350002</v>
      </c>
      <c r="AE387" s="122">
        <v>2.3706528597697001</v>
      </c>
      <c r="AF387" s="122">
        <v>2.4725378308638</v>
      </c>
      <c r="AG387" s="122">
        <v>2.7615506915933001</v>
      </c>
      <c r="AH387" s="122">
        <v>2.9282111002021001</v>
      </c>
      <c r="AI387" s="122">
        <v>3.1296249228674999</v>
      </c>
      <c r="AJ387" s="122">
        <v>2.8707201896900001</v>
      </c>
      <c r="AK387" s="122">
        <v>2.8770338917684</v>
      </c>
      <c r="AL387" s="122">
        <v>0</v>
      </c>
    </row>
    <row r="388" spans="1:38" hidden="1" x14ac:dyDescent="0.25">
      <c r="A388" s="122" t="s">
        <v>2003</v>
      </c>
      <c r="B388" s="122">
        <v>1</v>
      </c>
      <c r="C388" s="122" t="s">
        <v>2183</v>
      </c>
      <c r="D388" s="122" t="s">
        <v>2129</v>
      </c>
      <c r="E388" s="122">
        <v>9</v>
      </c>
      <c r="F388" s="122">
        <v>0.50624026532550004</v>
      </c>
      <c r="G388" s="122">
        <v>0.43684809692999998</v>
      </c>
      <c r="H388" s="122">
        <v>0.44699278228580003</v>
      </c>
      <c r="I388" s="122">
        <v>0.81664100828050001</v>
      </c>
      <c r="J388" s="122">
        <v>0.8304284615691</v>
      </c>
      <c r="K388" s="122">
        <v>0.84548160390839999</v>
      </c>
      <c r="L388" s="122">
        <v>0.43581431588750003</v>
      </c>
      <c r="M388" s="122">
        <v>0.42474123199000002</v>
      </c>
      <c r="N388" s="122">
        <v>0.45128266962980002</v>
      </c>
      <c r="O388" s="122">
        <v>0.46565372432820001</v>
      </c>
      <c r="P388" s="122">
        <v>0.50936450707820002</v>
      </c>
      <c r="Q388" s="122">
        <v>0.49757130370660002</v>
      </c>
      <c r="R388" s="122">
        <v>0.45905914016350002</v>
      </c>
      <c r="S388" s="122">
        <v>0.4200584989301</v>
      </c>
      <c r="T388" s="122">
        <v>0.41986713115629998</v>
      </c>
      <c r="U388" s="122">
        <v>0.38936496778419999</v>
      </c>
      <c r="V388" s="122">
        <v>0.42731027576539998</v>
      </c>
      <c r="W388" s="122">
        <v>0.4050851067988</v>
      </c>
      <c r="X388" s="122">
        <v>0.62859173339980001</v>
      </c>
      <c r="Y388" s="122">
        <v>0.48487384542950002</v>
      </c>
      <c r="Z388" s="122">
        <v>0.29060612851680001</v>
      </c>
      <c r="AA388" s="122">
        <v>0.1957515699555</v>
      </c>
      <c r="AB388" s="122">
        <v>0.20904992754080001</v>
      </c>
      <c r="AC388" s="122">
        <v>0.19344218733900001</v>
      </c>
      <c r="AD388" s="122">
        <v>0.1841608111036</v>
      </c>
      <c r="AE388" s="122">
        <v>0.24676810998490001</v>
      </c>
      <c r="AF388" s="122">
        <v>0.28143729009239998</v>
      </c>
      <c r="AG388" s="122">
        <v>0.25536890723650002</v>
      </c>
      <c r="AH388" s="122">
        <v>0.2434866388154</v>
      </c>
      <c r="AI388" s="122">
        <v>0.25212342814369998</v>
      </c>
      <c r="AJ388" s="122">
        <v>0.2589127447904</v>
      </c>
      <c r="AK388" s="122">
        <v>0.21639797525310001</v>
      </c>
      <c r="AL388" s="122">
        <v>0</v>
      </c>
    </row>
    <row r="389" spans="1:38" hidden="1" x14ac:dyDescent="0.25">
      <c r="A389" s="122" t="s">
        <v>2003</v>
      </c>
      <c r="B389" s="122">
        <v>1</v>
      </c>
      <c r="C389" s="122" t="s">
        <v>2183</v>
      </c>
      <c r="D389" s="122" t="s">
        <v>2176</v>
      </c>
      <c r="E389" s="122">
        <v>9</v>
      </c>
      <c r="F389" s="122">
        <v>0</v>
      </c>
      <c r="G389" s="122">
        <v>0</v>
      </c>
      <c r="H389" s="122">
        <v>0</v>
      </c>
      <c r="I389" s="122">
        <v>0</v>
      </c>
      <c r="J389" s="122">
        <v>0</v>
      </c>
      <c r="K389" s="122">
        <v>0</v>
      </c>
      <c r="L389" s="122">
        <v>0</v>
      </c>
      <c r="M389" s="122">
        <v>0</v>
      </c>
      <c r="N389" s="122">
        <v>0</v>
      </c>
      <c r="O389" s="122">
        <v>0</v>
      </c>
      <c r="P389" s="122">
        <v>0</v>
      </c>
      <c r="Q389" s="122">
        <v>0</v>
      </c>
      <c r="R389" s="122">
        <v>0</v>
      </c>
      <c r="S389" s="122">
        <v>0</v>
      </c>
      <c r="T389" s="122">
        <v>0</v>
      </c>
      <c r="U389" s="122">
        <v>0</v>
      </c>
      <c r="V389" s="122">
        <v>0</v>
      </c>
      <c r="W389" s="122">
        <v>0</v>
      </c>
      <c r="X389" s="122">
        <v>0</v>
      </c>
      <c r="Y389" s="122">
        <v>0</v>
      </c>
      <c r="Z389" s="122">
        <v>0</v>
      </c>
      <c r="AA389" s="122">
        <v>0</v>
      </c>
      <c r="AB389" s="122">
        <v>0</v>
      </c>
      <c r="AC389" s="122">
        <v>0</v>
      </c>
      <c r="AD389" s="122">
        <v>0</v>
      </c>
      <c r="AE389" s="122">
        <v>0</v>
      </c>
      <c r="AF389" s="122">
        <v>0</v>
      </c>
      <c r="AG389" s="122">
        <v>0</v>
      </c>
      <c r="AH389" s="122">
        <v>0</v>
      </c>
      <c r="AI389" s="122">
        <v>0</v>
      </c>
      <c r="AJ389" s="122">
        <v>0</v>
      </c>
      <c r="AK389" s="122">
        <v>0</v>
      </c>
      <c r="AL389" s="122">
        <v>0</v>
      </c>
    </row>
    <row r="390" spans="1:38" hidden="1" x14ac:dyDescent="0.25">
      <c r="A390" s="122" t="s">
        <v>2003</v>
      </c>
      <c r="B390" s="122">
        <v>1</v>
      </c>
      <c r="C390" s="122" t="s">
        <v>2183</v>
      </c>
      <c r="D390" s="122" t="s">
        <v>2130</v>
      </c>
      <c r="E390" s="122">
        <v>9</v>
      </c>
      <c r="F390" s="122">
        <v>0.10430441499279999</v>
      </c>
      <c r="G390" s="122">
        <v>0.10478690169469999</v>
      </c>
      <c r="H390" s="122">
        <v>0.1014819938664</v>
      </c>
      <c r="I390" s="122">
        <v>0.2445500311512</v>
      </c>
      <c r="J390" s="122">
        <v>0.28652210077529999</v>
      </c>
      <c r="K390" s="122">
        <v>0.27749139820579999</v>
      </c>
      <c r="L390" s="122">
        <v>3.3331193567100001E-2</v>
      </c>
      <c r="M390" s="122">
        <v>0</v>
      </c>
      <c r="N390" s="122">
        <v>0</v>
      </c>
      <c r="O390" s="122">
        <v>0</v>
      </c>
      <c r="P390" s="122">
        <v>0</v>
      </c>
      <c r="Q390" s="122">
        <v>0</v>
      </c>
      <c r="R390" s="122">
        <v>0</v>
      </c>
      <c r="S390" s="122">
        <v>0</v>
      </c>
      <c r="T390" s="122">
        <v>0</v>
      </c>
      <c r="U390" s="122">
        <v>0</v>
      </c>
      <c r="V390" s="122">
        <v>0</v>
      </c>
      <c r="W390" s="122">
        <v>0</v>
      </c>
      <c r="X390" s="122">
        <v>0</v>
      </c>
      <c r="Y390" s="122">
        <v>0</v>
      </c>
      <c r="Z390" s="122">
        <v>0</v>
      </c>
      <c r="AA390" s="122">
        <v>0</v>
      </c>
      <c r="AB390" s="122">
        <v>0</v>
      </c>
      <c r="AC390" s="122">
        <v>0</v>
      </c>
      <c r="AD390" s="122">
        <v>0</v>
      </c>
      <c r="AE390" s="122">
        <v>0</v>
      </c>
      <c r="AF390" s="122">
        <v>0</v>
      </c>
      <c r="AG390" s="122">
        <v>0</v>
      </c>
      <c r="AH390" s="122">
        <v>0</v>
      </c>
      <c r="AI390" s="122">
        <v>0</v>
      </c>
      <c r="AJ390" s="122">
        <v>0</v>
      </c>
      <c r="AK390" s="122">
        <v>0</v>
      </c>
      <c r="AL390" s="122">
        <v>0</v>
      </c>
    </row>
    <row r="391" spans="1:38" hidden="1" x14ac:dyDescent="0.25">
      <c r="A391" s="122" t="s">
        <v>2003</v>
      </c>
      <c r="B391" s="122">
        <v>1</v>
      </c>
      <c r="C391" s="122" t="s">
        <v>2183</v>
      </c>
      <c r="D391" s="122" t="s">
        <v>2131</v>
      </c>
      <c r="E391" s="122">
        <v>9</v>
      </c>
      <c r="F391" s="122">
        <v>1.0284900455103001</v>
      </c>
      <c r="G391" s="122">
        <v>1.0922382455927999</v>
      </c>
      <c r="H391" s="122">
        <v>1.1082777748754</v>
      </c>
      <c r="I391" s="122">
        <v>0.58050280444190006</v>
      </c>
      <c r="J391" s="122">
        <v>0.63079956447929997</v>
      </c>
      <c r="K391" s="122">
        <v>0.6021563341067</v>
      </c>
      <c r="L391" s="122">
        <v>0.65139187428089995</v>
      </c>
      <c r="M391" s="122">
        <v>0.6828118539586</v>
      </c>
      <c r="N391" s="122">
        <v>0.6973895521065</v>
      </c>
      <c r="O391" s="122">
        <v>0.67515454331830005</v>
      </c>
      <c r="P391" s="122">
        <v>0.69077249972499999</v>
      </c>
      <c r="Q391" s="122">
        <v>0.68314164004889999</v>
      </c>
      <c r="R391" s="122">
        <v>0.71572990988100005</v>
      </c>
      <c r="S391" s="122">
        <v>0.70414430456489996</v>
      </c>
      <c r="T391" s="122">
        <v>0.66751874424169999</v>
      </c>
      <c r="U391" s="122">
        <v>0.70987564059719999</v>
      </c>
      <c r="V391" s="122">
        <v>0.73220774156000001</v>
      </c>
      <c r="W391" s="122">
        <v>0.72681134369779998</v>
      </c>
      <c r="X391" s="122">
        <v>0.63755236405600002</v>
      </c>
      <c r="Y391" s="122">
        <v>0.41420310882139999</v>
      </c>
      <c r="Z391" s="122">
        <v>0.58121520620169997</v>
      </c>
      <c r="AA391" s="122">
        <v>0.6358083283182</v>
      </c>
      <c r="AB391" s="122">
        <v>0.7441157669299</v>
      </c>
      <c r="AC391" s="122">
        <v>1.1722333690579001</v>
      </c>
      <c r="AD391" s="122">
        <v>0.76899297557549995</v>
      </c>
      <c r="AE391" s="122">
        <v>0.8802895034132</v>
      </c>
      <c r="AF391" s="122">
        <v>0.9408093242012</v>
      </c>
      <c r="AG391" s="122">
        <v>0.99442076598819995</v>
      </c>
      <c r="AH391" s="122">
        <v>0.75788670176130002</v>
      </c>
      <c r="AI391" s="122">
        <v>0.72349545190880005</v>
      </c>
      <c r="AJ391" s="122">
        <v>0.76509710546919996</v>
      </c>
      <c r="AK391" s="122">
        <v>0.78343665030440002</v>
      </c>
      <c r="AL391" s="122">
        <v>0</v>
      </c>
    </row>
    <row r="392" spans="1:38" hidden="1" x14ac:dyDescent="0.25">
      <c r="A392" s="122" t="s">
        <v>2003</v>
      </c>
      <c r="B392" s="122">
        <v>1</v>
      </c>
      <c r="C392" s="122" t="s">
        <v>2183</v>
      </c>
      <c r="D392" s="122" t="s">
        <v>2132</v>
      </c>
      <c r="E392" s="122">
        <v>9</v>
      </c>
      <c r="F392" s="122">
        <v>0.27086805443860001</v>
      </c>
      <c r="G392" s="122">
        <v>0.30759518440419997</v>
      </c>
      <c r="H392" s="122">
        <v>0.2707759867349</v>
      </c>
      <c r="I392" s="122">
        <v>0.2524848991832</v>
      </c>
      <c r="J392" s="122">
        <v>0.26913478806180002</v>
      </c>
      <c r="K392" s="122">
        <v>0.27185485417979999</v>
      </c>
      <c r="L392" s="122">
        <v>0.27941754607219998</v>
      </c>
      <c r="M392" s="122">
        <v>0.28954899420469998</v>
      </c>
      <c r="N392" s="122">
        <v>0.32584447177819997</v>
      </c>
      <c r="O392" s="122">
        <v>0.3449479544465</v>
      </c>
      <c r="P392" s="122">
        <v>0.36238240978550001</v>
      </c>
      <c r="Q392" s="122">
        <v>0.350545833955</v>
      </c>
      <c r="R392" s="122">
        <v>0.34728595699940001</v>
      </c>
      <c r="S392" s="122">
        <v>0.35887945867510002</v>
      </c>
      <c r="T392" s="122">
        <v>0.36122513609630003</v>
      </c>
      <c r="U392" s="122">
        <v>0.36382644150080001</v>
      </c>
      <c r="V392" s="122">
        <v>0.36427478555539999</v>
      </c>
      <c r="W392" s="122">
        <v>0.3540695957942</v>
      </c>
      <c r="X392" s="122">
        <v>0.33656598866069998</v>
      </c>
      <c r="Y392" s="122">
        <v>0.1842136300469</v>
      </c>
      <c r="Z392" s="122">
        <v>0</v>
      </c>
      <c r="AA392" s="122">
        <v>0</v>
      </c>
      <c r="AB392" s="122">
        <v>0</v>
      </c>
      <c r="AC392" s="122">
        <v>0</v>
      </c>
      <c r="AD392" s="122">
        <v>0</v>
      </c>
      <c r="AE392" s="122">
        <v>0</v>
      </c>
      <c r="AF392" s="122">
        <v>0</v>
      </c>
      <c r="AG392" s="122">
        <v>0</v>
      </c>
      <c r="AH392" s="122">
        <v>0</v>
      </c>
      <c r="AI392" s="122">
        <v>0</v>
      </c>
      <c r="AJ392" s="122">
        <v>0</v>
      </c>
      <c r="AK392" s="122">
        <v>0</v>
      </c>
      <c r="AL392" s="122">
        <v>0</v>
      </c>
    </row>
    <row r="393" spans="1:38" hidden="1" x14ac:dyDescent="0.25">
      <c r="A393" s="122" t="s">
        <v>2003</v>
      </c>
      <c r="B393" s="122">
        <v>1</v>
      </c>
      <c r="C393" s="122" t="s">
        <v>2183</v>
      </c>
      <c r="D393" s="122" t="s">
        <v>2133</v>
      </c>
      <c r="E393" s="122">
        <v>9</v>
      </c>
      <c r="F393" s="122">
        <v>1.1924662886152</v>
      </c>
      <c r="G393" s="122">
        <v>1.1993852126410001</v>
      </c>
      <c r="H393" s="122">
        <v>1.2560166775738</v>
      </c>
      <c r="I393" s="122">
        <v>1.1811246185388</v>
      </c>
      <c r="J393" s="122">
        <v>1.2133829400872</v>
      </c>
      <c r="K393" s="122">
        <v>1.2200949914863</v>
      </c>
      <c r="L393" s="122">
        <v>1.374642934693</v>
      </c>
      <c r="M393" s="122">
        <v>1.2549724600570999</v>
      </c>
      <c r="N393" s="122">
        <v>1.2872482605657001</v>
      </c>
      <c r="O393" s="122">
        <v>1.3324460201167001</v>
      </c>
      <c r="P393" s="122">
        <v>1.2924018749563</v>
      </c>
      <c r="Q393" s="122">
        <v>1.2991657846169999</v>
      </c>
      <c r="R393" s="122">
        <v>1.3267103975259</v>
      </c>
      <c r="S393" s="122">
        <v>1.3382210477889001</v>
      </c>
      <c r="T393" s="122">
        <v>1.380974402361</v>
      </c>
      <c r="U393" s="122">
        <v>1.4157622414354001</v>
      </c>
      <c r="V393" s="122">
        <v>1.3398886894432001</v>
      </c>
      <c r="W393" s="122">
        <v>1.4927469551015999</v>
      </c>
      <c r="X393" s="122">
        <v>1.2508986586883</v>
      </c>
      <c r="Y393" s="122">
        <v>0.69893572012250005</v>
      </c>
      <c r="Z393" s="122">
        <v>0.75443730185960001</v>
      </c>
      <c r="AA393" s="122">
        <v>0.78934790202049998</v>
      </c>
      <c r="AB393" s="122">
        <v>0.56718520112649995</v>
      </c>
      <c r="AC393" s="122">
        <v>0.44800341794479998</v>
      </c>
      <c r="AD393" s="122">
        <v>0.42892478111940002</v>
      </c>
      <c r="AE393" s="122">
        <v>0.83118100866129996</v>
      </c>
      <c r="AF393" s="122">
        <v>0.91563910729690001</v>
      </c>
      <c r="AG393" s="122">
        <v>0.83335101691360003</v>
      </c>
      <c r="AH393" s="122">
        <v>0.67325155970359996</v>
      </c>
      <c r="AI393" s="122">
        <v>0.63678964931460003</v>
      </c>
      <c r="AJ393" s="122">
        <v>0.64946600857180004</v>
      </c>
      <c r="AK393" s="122">
        <v>0.73360745421319995</v>
      </c>
      <c r="AL393" s="122">
        <v>0</v>
      </c>
    </row>
    <row r="394" spans="1:38" hidden="1" x14ac:dyDescent="0.25">
      <c r="A394" s="122" t="s">
        <v>2003</v>
      </c>
      <c r="B394" s="122">
        <v>1</v>
      </c>
      <c r="C394" s="122" t="s">
        <v>2183</v>
      </c>
      <c r="D394" s="122" t="s">
        <v>2134</v>
      </c>
      <c r="E394" s="122">
        <v>9</v>
      </c>
      <c r="F394" s="122">
        <v>1.2298218232871001</v>
      </c>
      <c r="G394" s="122">
        <v>1.1554879970662</v>
      </c>
      <c r="H394" s="122">
        <v>1.1365983313032</v>
      </c>
      <c r="I394" s="122">
        <v>1.1181659934978001</v>
      </c>
      <c r="J394" s="122">
        <v>1.2055781613130001</v>
      </c>
      <c r="K394" s="122">
        <v>1.2669216649335999</v>
      </c>
      <c r="L394" s="122">
        <v>1.2660477556519001</v>
      </c>
      <c r="M394" s="122">
        <v>1.2981576649429001</v>
      </c>
      <c r="N394" s="122">
        <v>1.3408402455448001</v>
      </c>
      <c r="O394" s="122">
        <v>1.2908233408470999</v>
      </c>
      <c r="P394" s="122">
        <v>1.3236193115495001</v>
      </c>
      <c r="Q394" s="122">
        <v>1.4854298418428</v>
      </c>
      <c r="R394" s="122">
        <v>1.5972552629037</v>
      </c>
      <c r="S394" s="122">
        <v>1.5479034281384001</v>
      </c>
      <c r="T394" s="122">
        <v>1.645677360608</v>
      </c>
      <c r="U394" s="122">
        <v>1.6446984363018</v>
      </c>
      <c r="V394" s="122">
        <v>1.6132519880539999</v>
      </c>
      <c r="W394" s="122">
        <v>1.6038240401101</v>
      </c>
      <c r="X394" s="122">
        <v>1.3877512403318</v>
      </c>
      <c r="Y394" s="122">
        <v>0.87879381232410003</v>
      </c>
      <c r="Z394" s="122">
        <v>2.1718011263561001</v>
      </c>
      <c r="AA394" s="122">
        <v>1.3849997641864</v>
      </c>
      <c r="AB394" s="122">
        <v>1.2426012868366001</v>
      </c>
      <c r="AC394" s="122">
        <v>1.1971402422712001</v>
      </c>
      <c r="AD394" s="122">
        <v>1.3813212899426</v>
      </c>
      <c r="AE394" s="122">
        <v>1.4484309917597</v>
      </c>
      <c r="AF394" s="122">
        <v>1.3797955824062</v>
      </c>
      <c r="AG394" s="122">
        <v>1.559997445606</v>
      </c>
      <c r="AH394" s="122">
        <v>1.3071782471033999</v>
      </c>
      <c r="AI394" s="122">
        <v>1.38093288477</v>
      </c>
      <c r="AJ394" s="122">
        <v>1.4465473037887</v>
      </c>
      <c r="AK394" s="122">
        <v>1.3905248754421999</v>
      </c>
      <c r="AL394" s="122">
        <v>0</v>
      </c>
    </row>
    <row r="395" spans="1:38" hidden="1" x14ac:dyDescent="0.25">
      <c r="A395" s="122" t="s">
        <v>2003</v>
      </c>
      <c r="B395" s="122">
        <v>1</v>
      </c>
      <c r="C395" s="122" t="s">
        <v>2183</v>
      </c>
      <c r="D395" s="122" t="s">
        <v>2135</v>
      </c>
      <c r="E395" s="122">
        <v>9</v>
      </c>
      <c r="F395" s="122">
        <v>0.81794066826900003</v>
      </c>
      <c r="G395" s="122">
        <v>0.72595610273190003</v>
      </c>
      <c r="H395" s="122">
        <v>0.73255839293299996</v>
      </c>
      <c r="I395" s="122">
        <v>0.758625415784</v>
      </c>
      <c r="J395" s="122">
        <v>0.82626591288950002</v>
      </c>
      <c r="K395" s="122">
        <v>0.85484693859789995</v>
      </c>
      <c r="L395" s="122">
        <v>0.87037423201719999</v>
      </c>
      <c r="M395" s="122">
        <v>0.85069650588449996</v>
      </c>
      <c r="N395" s="122">
        <v>0.86995921247609997</v>
      </c>
      <c r="O395" s="122">
        <v>0.90269185665850005</v>
      </c>
      <c r="P395" s="122">
        <v>0.93079990108569999</v>
      </c>
      <c r="Q395" s="122">
        <v>0.93079999546650005</v>
      </c>
      <c r="R395" s="122">
        <v>1.2346210875800001</v>
      </c>
      <c r="S395" s="122">
        <v>1.1462289923324001</v>
      </c>
      <c r="T395" s="122">
        <v>1.3569160753605001</v>
      </c>
      <c r="U395" s="122">
        <v>1.4527042183343</v>
      </c>
      <c r="V395" s="122">
        <v>1.5354172352012001</v>
      </c>
      <c r="W395" s="122">
        <v>1.3665725133877999</v>
      </c>
      <c r="X395" s="122">
        <v>1.1996185893802001</v>
      </c>
      <c r="Y395" s="122">
        <v>0.70354746607639995</v>
      </c>
      <c r="Z395" s="122">
        <v>1.0338269845787</v>
      </c>
      <c r="AA395" s="122">
        <v>0.86129474624089997</v>
      </c>
      <c r="AB395" s="122">
        <v>0.8073923813817</v>
      </c>
      <c r="AC395" s="122">
        <v>0.72869426492779998</v>
      </c>
      <c r="AD395" s="122">
        <v>0.94323142392960002</v>
      </c>
      <c r="AE395" s="122">
        <v>0.94573674784499995</v>
      </c>
      <c r="AF395" s="122">
        <v>1.0674376071092999</v>
      </c>
      <c r="AG395" s="122">
        <v>1.1266093192782001</v>
      </c>
      <c r="AH395" s="122">
        <v>1.1456954712342999</v>
      </c>
      <c r="AI395" s="122">
        <v>1.0383138761627999</v>
      </c>
      <c r="AJ395" s="122">
        <v>1.1968585794741</v>
      </c>
      <c r="AK395" s="122">
        <v>1.3288020832297001</v>
      </c>
      <c r="AL395" s="122">
        <v>0</v>
      </c>
    </row>
    <row r="396" spans="1:38" hidden="1" x14ac:dyDescent="0.25">
      <c r="A396" s="122" t="s">
        <v>2003</v>
      </c>
      <c r="B396" s="122">
        <v>1</v>
      </c>
      <c r="C396" s="122" t="s">
        <v>2183</v>
      </c>
      <c r="D396" s="122" t="s">
        <v>2136</v>
      </c>
      <c r="E396" s="122">
        <v>9</v>
      </c>
      <c r="F396" s="122">
        <v>0.37808329031490001</v>
      </c>
      <c r="G396" s="122">
        <v>0.3104272628284</v>
      </c>
      <c r="H396" s="122">
        <v>0.32427037109849999</v>
      </c>
      <c r="I396" s="122">
        <v>0.3234651121255</v>
      </c>
      <c r="J396" s="122">
        <v>0.3272803899292</v>
      </c>
      <c r="K396" s="122">
        <v>0.36351373164970002</v>
      </c>
      <c r="L396" s="122">
        <v>0.36807672896089999</v>
      </c>
      <c r="M396" s="122">
        <v>0.378607639622</v>
      </c>
      <c r="N396" s="122">
        <v>0.38763134766430002</v>
      </c>
      <c r="O396" s="122">
        <v>0.3952420252305</v>
      </c>
      <c r="P396" s="122">
        <v>0.3697531934255</v>
      </c>
      <c r="Q396" s="122">
        <v>0.50641624497149995</v>
      </c>
      <c r="R396" s="122">
        <v>0.51472894900090005</v>
      </c>
      <c r="S396" s="122">
        <v>0.52741449019260001</v>
      </c>
      <c r="T396" s="122">
        <v>0.53911295032200002</v>
      </c>
      <c r="U396" s="122">
        <v>0.54337658978530001</v>
      </c>
      <c r="V396" s="122">
        <v>0.56890234293849995</v>
      </c>
      <c r="W396" s="122">
        <v>0.57521707869189997</v>
      </c>
      <c r="X396" s="122">
        <v>0.51253259161599996</v>
      </c>
      <c r="Y396" s="122">
        <v>0.31043233880959997</v>
      </c>
      <c r="Z396" s="122">
        <v>0.47548461310939999</v>
      </c>
      <c r="AA396" s="122">
        <v>0.41682660440199998</v>
      </c>
      <c r="AB396" s="122">
        <v>0.52582576389930002</v>
      </c>
      <c r="AC396" s="122">
        <v>0.51643971790999998</v>
      </c>
      <c r="AD396" s="122">
        <v>0.55487123917820003</v>
      </c>
      <c r="AE396" s="122">
        <v>0.61673599361510001</v>
      </c>
      <c r="AF396" s="122">
        <v>0.61108857359919999</v>
      </c>
      <c r="AG396" s="122">
        <v>0.56633868852949998</v>
      </c>
      <c r="AH396" s="122">
        <v>0.5846135658685</v>
      </c>
      <c r="AI396" s="122">
        <v>0.63252426630369996</v>
      </c>
      <c r="AJ396" s="122">
        <v>0.63956123347549998</v>
      </c>
      <c r="AK396" s="122">
        <v>0.68469329793309996</v>
      </c>
      <c r="AL396" s="122">
        <v>0</v>
      </c>
    </row>
    <row r="397" spans="1:38" hidden="1" x14ac:dyDescent="0.25">
      <c r="A397" s="122" t="s">
        <v>2003</v>
      </c>
      <c r="B397" s="122">
        <v>1</v>
      </c>
      <c r="C397" s="122" t="s">
        <v>2183</v>
      </c>
      <c r="D397" s="122" t="s">
        <v>2137</v>
      </c>
      <c r="E397" s="122">
        <v>9</v>
      </c>
      <c r="F397" s="122">
        <v>0</v>
      </c>
      <c r="G397" s="122">
        <v>0</v>
      </c>
      <c r="H397" s="122">
        <v>0</v>
      </c>
      <c r="I397" s="122">
        <v>0</v>
      </c>
      <c r="J397" s="122">
        <v>0</v>
      </c>
      <c r="K397" s="122">
        <v>0</v>
      </c>
      <c r="L397" s="122">
        <v>0</v>
      </c>
      <c r="M397" s="122">
        <v>0</v>
      </c>
      <c r="N397" s="122">
        <v>0</v>
      </c>
      <c r="O397" s="122">
        <v>0</v>
      </c>
      <c r="P397" s="122">
        <v>0</v>
      </c>
      <c r="Q397" s="122">
        <v>0</v>
      </c>
      <c r="R397" s="122">
        <v>0</v>
      </c>
      <c r="S397" s="122">
        <v>0</v>
      </c>
      <c r="T397" s="122">
        <v>0</v>
      </c>
      <c r="U397" s="122">
        <v>0</v>
      </c>
      <c r="V397" s="122">
        <v>0</v>
      </c>
      <c r="W397" s="122">
        <v>0</v>
      </c>
      <c r="X397" s="122">
        <v>0</v>
      </c>
      <c r="Y397" s="122">
        <v>0</v>
      </c>
      <c r="Z397" s="122">
        <v>0</v>
      </c>
      <c r="AA397" s="122">
        <v>0</v>
      </c>
      <c r="AB397" s="122">
        <v>0</v>
      </c>
      <c r="AC397" s="122">
        <v>0</v>
      </c>
      <c r="AD397" s="122">
        <v>0</v>
      </c>
      <c r="AE397" s="122">
        <v>0</v>
      </c>
      <c r="AF397" s="122">
        <v>0</v>
      </c>
      <c r="AG397" s="122">
        <v>0</v>
      </c>
      <c r="AH397" s="122">
        <v>0</v>
      </c>
      <c r="AI397" s="122">
        <v>0</v>
      </c>
      <c r="AJ397" s="122">
        <v>0</v>
      </c>
      <c r="AK397" s="122">
        <v>0</v>
      </c>
      <c r="AL397" s="122">
        <v>0</v>
      </c>
    </row>
    <row r="398" spans="1:38" hidden="1" x14ac:dyDescent="0.25">
      <c r="A398" s="122" t="s">
        <v>2003</v>
      </c>
      <c r="B398" s="122">
        <v>1</v>
      </c>
      <c r="C398" s="122" t="s">
        <v>2183</v>
      </c>
      <c r="D398" s="122" t="s">
        <v>2138</v>
      </c>
      <c r="E398" s="122">
        <v>9</v>
      </c>
      <c r="F398" s="122">
        <v>0</v>
      </c>
      <c r="G398" s="122">
        <v>0</v>
      </c>
      <c r="H398" s="122">
        <v>0</v>
      </c>
      <c r="I398" s="122">
        <v>0</v>
      </c>
      <c r="J398" s="122">
        <v>0</v>
      </c>
      <c r="K398" s="122">
        <v>0</v>
      </c>
      <c r="L398" s="122">
        <v>0</v>
      </c>
      <c r="M398" s="122">
        <v>0</v>
      </c>
      <c r="N398" s="122">
        <v>0</v>
      </c>
      <c r="O398" s="122">
        <v>0</v>
      </c>
      <c r="P398" s="122">
        <v>0</v>
      </c>
      <c r="Q398" s="122">
        <v>0</v>
      </c>
      <c r="R398" s="122">
        <v>0</v>
      </c>
      <c r="S398" s="122">
        <v>0</v>
      </c>
      <c r="T398" s="122">
        <v>0</v>
      </c>
      <c r="U398" s="122">
        <v>0</v>
      </c>
      <c r="V398" s="122">
        <v>0</v>
      </c>
      <c r="W398" s="122">
        <v>0</v>
      </c>
      <c r="X398" s="122">
        <v>0</v>
      </c>
      <c r="Y398" s="122">
        <v>0</v>
      </c>
      <c r="Z398" s="122">
        <v>0</v>
      </c>
      <c r="AA398" s="122">
        <v>0</v>
      </c>
      <c r="AB398" s="122">
        <v>0</v>
      </c>
      <c r="AC398" s="122">
        <v>0</v>
      </c>
      <c r="AD398" s="122">
        <v>0</v>
      </c>
      <c r="AE398" s="122">
        <v>0</v>
      </c>
      <c r="AF398" s="122">
        <v>0</v>
      </c>
      <c r="AG398" s="122">
        <v>0</v>
      </c>
      <c r="AH398" s="122">
        <v>0</v>
      </c>
      <c r="AI398" s="122">
        <v>0</v>
      </c>
      <c r="AJ398" s="122">
        <v>0</v>
      </c>
      <c r="AK398" s="122">
        <v>0</v>
      </c>
      <c r="AL398" s="122">
        <v>0</v>
      </c>
    </row>
    <row r="399" spans="1:38" hidden="1" x14ac:dyDescent="0.25">
      <c r="A399" s="122" t="s">
        <v>2003</v>
      </c>
      <c r="B399" s="122">
        <v>1</v>
      </c>
      <c r="C399" s="122" t="s">
        <v>2183</v>
      </c>
      <c r="D399" s="122" t="s">
        <v>2139</v>
      </c>
      <c r="E399" s="122">
        <v>9</v>
      </c>
      <c r="F399" s="122">
        <v>0.88925577991530003</v>
      </c>
      <c r="G399" s="122">
        <v>0.82791092600250005</v>
      </c>
      <c r="H399" s="122">
        <v>0.73491843930190004</v>
      </c>
      <c r="I399" s="122">
        <v>0.53801006853269995</v>
      </c>
      <c r="J399" s="122">
        <v>0.53939693305759995</v>
      </c>
      <c r="K399" s="122">
        <v>0.53694585552829999</v>
      </c>
      <c r="L399" s="122">
        <v>0.8397310379313</v>
      </c>
      <c r="M399" s="122">
        <v>0.87619138587730006</v>
      </c>
      <c r="N399" s="122">
        <v>0.87516231781389997</v>
      </c>
      <c r="O399" s="122">
        <v>0.85066350757160003</v>
      </c>
      <c r="P399" s="122">
        <v>0.86056066875110004</v>
      </c>
      <c r="Q399" s="122">
        <v>0.84391145480520002</v>
      </c>
      <c r="R399" s="122">
        <v>1.0275502098485001</v>
      </c>
      <c r="S399" s="122">
        <v>1.0837925515335001</v>
      </c>
      <c r="T399" s="122">
        <v>1.2979266812682999</v>
      </c>
      <c r="U399" s="122">
        <v>1.2789208340492999</v>
      </c>
      <c r="V399" s="122">
        <v>1.3856521256353</v>
      </c>
      <c r="W399" s="122">
        <v>1.4717914369436</v>
      </c>
      <c r="X399" s="122">
        <v>0.62859173339980001</v>
      </c>
      <c r="Y399" s="122">
        <v>0.48487384542950002</v>
      </c>
      <c r="Z399" s="122">
        <v>0.90352715449270005</v>
      </c>
      <c r="AA399" s="122">
        <v>0.91194998039740005</v>
      </c>
      <c r="AB399" s="122">
        <v>1.2334730664782001</v>
      </c>
      <c r="AC399" s="122">
        <v>1.1859205860024</v>
      </c>
      <c r="AD399" s="122">
        <v>1.2804092000500999</v>
      </c>
      <c r="AE399" s="122">
        <v>1.3650605555209001</v>
      </c>
      <c r="AF399" s="122">
        <v>1.2451667468322001</v>
      </c>
      <c r="AG399" s="122">
        <v>1.3769032066208999</v>
      </c>
      <c r="AH399" s="122">
        <v>1.2856751497629</v>
      </c>
      <c r="AI399" s="122">
        <v>1.3762179647054</v>
      </c>
      <c r="AJ399" s="122">
        <v>1.5347281217137001</v>
      </c>
      <c r="AK399" s="122">
        <v>1.4691402513833001</v>
      </c>
      <c r="AL399" s="122">
        <v>0</v>
      </c>
    </row>
    <row r="400" spans="1:38" hidden="1" x14ac:dyDescent="0.25">
      <c r="A400" s="122" t="s">
        <v>2003</v>
      </c>
      <c r="B400" s="122">
        <v>1</v>
      </c>
      <c r="C400" s="122" t="s">
        <v>2183</v>
      </c>
      <c r="D400" s="122" t="s">
        <v>2140</v>
      </c>
      <c r="E400" s="122">
        <v>9</v>
      </c>
      <c r="F400" s="122">
        <v>0.6913199598359</v>
      </c>
      <c r="G400" s="122">
        <v>0.66671846235950005</v>
      </c>
      <c r="H400" s="122">
        <v>0.72170217963560002</v>
      </c>
      <c r="I400" s="122">
        <v>0.79374696281099999</v>
      </c>
      <c r="J400" s="122">
        <v>0.72948665609009999</v>
      </c>
      <c r="K400" s="122">
        <v>0.75833196165939998</v>
      </c>
      <c r="L400" s="122">
        <v>0.73678065780080004</v>
      </c>
      <c r="M400" s="122">
        <v>0.77213065121260005</v>
      </c>
      <c r="N400" s="122">
        <v>0.80882272475719996</v>
      </c>
      <c r="O400" s="122">
        <v>0.80695969433850001</v>
      </c>
      <c r="P400" s="122">
        <v>0.80384899227350004</v>
      </c>
      <c r="Q400" s="122">
        <v>0.80488965510709998</v>
      </c>
      <c r="R400" s="122">
        <v>0.80877306390350001</v>
      </c>
      <c r="S400" s="122">
        <v>0.75574108550289998</v>
      </c>
      <c r="T400" s="122">
        <v>0.79476189996010005</v>
      </c>
      <c r="U400" s="122">
        <v>0.79919544389740005</v>
      </c>
      <c r="V400" s="122">
        <v>0.80490881494349997</v>
      </c>
      <c r="W400" s="122">
        <v>0.82702078634959997</v>
      </c>
      <c r="X400" s="122">
        <v>0.71626138448389998</v>
      </c>
      <c r="Y400" s="122">
        <v>0.48897317516630001</v>
      </c>
      <c r="Z400" s="122">
        <v>0.15832057493740001</v>
      </c>
      <c r="AA400" s="122">
        <v>0.19070062996170001</v>
      </c>
      <c r="AB400" s="122">
        <v>0.1843236742638</v>
      </c>
      <c r="AC400" s="122">
        <v>0.19851698574429999</v>
      </c>
      <c r="AD400" s="122">
        <v>0.23377268269529999</v>
      </c>
      <c r="AE400" s="122">
        <v>0.2102534481368</v>
      </c>
      <c r="AF400" s="122">
        <v>0.21915528248130001</v>
      </c>
      <c r="AG400" s="122">
        <v>0.2274932282373</v>
      </c>
      <c r="AH400" s="122">
        <v>0.21015087933830001</v>
      </c>
      <c r="AI400" s="122">
        <v>0.2014382728337</v>
      </c>
      <c r="AJ400" s="122">
        <v>0.1955869005251</v>
      </c>
      <c r="AK400" s="122">
        <v>0.17452581546570001</v>
      </c>
      <c r="AL400" s="122">
        <v>0</v>
      </c>
    </row>
    <row r="401" spans="1:38" hidden="1" x14ac:dyDescent="0.25">
      <c r="A401" s="122" t="s">
        <v>2003</v>
      </c>
      <c r="B401" s="122">
        <v>1</v>
      </c>
      <c r="C401" s="122" t="s">
        <v>2183</v>
      </c>
      <c r="D401" s="122" t="s">
        <v>2141</v>
      </c>
      <c r="E401" s="122">
        <v>9</v>
      </c>
      <c r="F401" s="122">
        <v>2.3451513584889998</v>
      </c>
      <c r="G401" s="122">
        <v>2.0631691320165002</v>
      </c>
      <c r="H401" s="122">
        <v>2.0017913301730998</v>
      </c>
      <c r="I401" s="122">
        <v>2.0271636624789999</v>
      </c>
      <c r="J401" s="122">
        <v>2.0271612069381</v>
      </c>
      <c r="K401" s="122">
        <v>2.1592299422893002</v>
      </c>
      <c r="L401" s="122">
        <v>2.2127611729356</v>
      </c>
      <c r="M401" s="122">
        <v>2.2133718263194999</v>
      </c>
      <c r="N401" s="122">
        <v>2.1858245523996001</v>
      </c>
      <c r="O401" s="122">
        <v>2.212245403177</v>
      </c>
      <c r="P401" s="122">
        <v>2.2617032811734998</v>
      </c>
      <c r="Q401" s="122">
        <v>2.2398513026736002</v>
      </c>
      <c r="R401" s="122">
        <v>2.1237771932160001</v>
      </c>
      <c r="S401" s="122">
        <v>2.0817349969686001</v>
      </c>
      <c r="T401" s="122">
        <v>2.1212052744771999</v>
      </c>
      <c r="U401" s="122">
        <v>2.1389924933998001</v>
      </c>
      <c r="V401" s="122">
        <v>2.1428879804771999</v>
      </c>
      <c r="W401" s="122">
        <v>2.1396699879551999</v>
      </c>
      <c r="X401" s="122">
        <v>1.8449081351531</v>
      </c>
      <c r="Y401" s="122">
        <v>1.2288055751736999</v>
      </c>
      <c r="Z401" s="122">
        <v>1.567222146227</v>
      </c>
      <c r="AA401" s="122">
        <v>1.6617271407416001</v>
      </c>
      <c r="AB401" s="122">
        <v>1.8592525283381001</v>
      </c>
      <c r="AC401" s="122">
        <v>1.7789782353215</v>
      </c>
      <c r="AD401" s="122">
        <v>1.6216658258918</v>
      </c>
      <c r="AE401" s="122">
        <v>1.8500191188910999</v>
      </c>
      <c r="AF401" s="122">
        <v>1.8294558006556001</v>
      </c>
      <c r="AG401" s="122">
        <v>1.7175158624127</v>
      </c>
      <c r="AH401" s="122">
        <v>1.5161410345930999</v>
      </c>
      <c r="AI401" s="122">
        <v>1.8053971486439</v>
      </c>
      <c r="AJ401" s="122">
        <v>1.9535702904962</v>
      </c>
      <c r="AK401" s="122">
        <v>1.910587125225</v>
      </c>
      <c r="AL401" s="122">
        <v>0</v>
      </c>
    </row>
    <row r="402" spans="1:38" hidden="1" x14ac:dyDescent="0.25">
      <c r="A402" s="122" t="s">
        <v>2003</v>
      </c>
      <c r="B402" s="122">
        <v>1</v>
      </c>
      <c r="C402" s="122" t="s">
        <v>2183</v>
      </c>
      <c r="D402" s="122" t="s">
        <v>2142</v>
      </c>
      <c r="E402" s="122">
        <v>9</v>
      </c>
      <c r="F402" s="122">
        <v>0</v>
      </c>
      <c r="G402" s="122">
        <v>0</v>
      </c>
      <c r="H402" s="122">
        <v>0</v>
      </c>
      <c r="I402" s="122">
        <v>0</v>
      </c>
      <c r="J402" s="122">
        <v>0</v>
      </c>
      <c r="K402" s="122">
        <v>0</v>
      </c>
      <c r="L402" s="122">
        <v>0</v>
      </c>
      <c r="M402" s="122">
        <v>0</v>
      </c>
      <c r="N402" s="122">
        <v>0</v>
      </c>
      <c r="O402" s="122">
        <v>0</v>
      </c>
      <c r="P402" s="122">
        <v>0</v>
      </c>
      <c r="Q402" s="122">
        <v>0</v>
      </c>
      <c r="R402" s="122">
        <v>0</v>
      </c>
      <c r="S402" s="122">
        <v>0</v>
      </c>
      <c r="T402" s="122">
        <v>0</v>
      </c>
      <c r="U402" s="122">
        <v>0</v>
      </c>
      <c r="V402" s="122">
        <v>0</v>
      </c>
      <c r="W402" s="122">
        <v>0</v>
      </c>
      <c r="X402" s="122">
        <v>0</v>
      </c>
      <c r="Y402" s="122">
        <v>0</v>
      </c>
      <c r="Z402" s="122">
        <v>0</v>
      </c>
      <c r="AA402" s="122">
        <v>0</v>
      </c>
      <c r="AB402" s="122">
        <v>0</v>
      </c>
      <c r="AC402" s="122">
        <v>0</v>
      </c>
      <c r="AD402" s="122">
        <v>0</v>
      </c>
      <c r="AE402" s="122">
        <v>0</v>
      </c>
      <c r="AF402" s="122">
        <v>0</v>
      </c>
      <c r="AG402" s="122">
        <v>0</v>
      </c>
      <c r="AH402" s="122">
        <v>0</v>
      </c>
      <c r="AI402" s="122">
        <v>0</v>
      </c>
      <c r="AJ402" s="122">
        <v>0</v>
      </c>
      <c r="AK402" s="122">
        <v>0</v>
      </c>
      <c r="AL402" s="122">
        <v>0</v>
      </c>
    </row>
    <row r="403" spans="1:38" hidden="1" x14ac:dyDescent="0.25">
      <c r="A403" s="122" t="s">
        <v>2003</v>
      </c>
      <c r="B403" s="122">
        <v>1</v>
      </c>
      <c r="C403" s="122" t="s">
        <v>2183</v>
      </c>
      <c r="D403" s="122" t="s">
        <v>2143</v>
      </c>
      <c r="E403" s="122">
        <v>9</v>
      </c>
      <c r="F403" s="122">
        <v>2.1593439587577001</v>
      </c>
      <c r="G403" s="122">
        <v>2.0575049751680998</v>
      </c>
      <c r="H403" s="122">
        <v>2.0999692591228998</v>
      </c>
      <c r="I403" s="122">
        <v>2.0682688804809999</v>
      </c>
      <c r="J403" s="122">
        <v>2.2488169241237999</v>
      </c>
      <c r="K403" s="122">
        <v>2.1644329060056</v>
      </c>
      <c r="L403" s="122">
        <v>2.2552315647387999</v>
      </c>
      <c r="M403" s="122">
        <v>2.3127498279243999</v>
      </c>
      <c r="N403" s="122">
        <v>2.3268287070532998</v>
      </c>
      <c r="O403" s="122">
        <v>2.3548030796752002</v>
      </c>
      <c r="P403" s="122">
        <v>2.3714845998594001</v>
      </c>
      <c r="Q403" s="122">
        <v>2.2414121746614999</v>
      </c>
      <c r="R403" s="122">
        <v>2.3474969857399</v>
      </c>
      <c r="S403" s="122">
        <v>2.5333585854137</v>
      </c>
      <c r="T403" s="122">
        <v>2.6093542518281998</v>
      </c>
      <c r="U403" s="122">
        <v>2.5344277390782</v>
      </c>
      <c r="V403" s="122">
        <v>2.4752183025546999</v>
      </c>
      <c r="W403" s="122">
        <v>2.5635731777514001</v>
      </c>
      <c r="X403" s="122">
        <v>2.3226838262741998</v>
      </c>
      <c r="Y403" s="122">
        <v>3.1769805460113001</v>
      </c>
      <c r="Z403" s="122">
        <v>2.7732575387237999</v>
      </c>
      <c r="AA403" s="122">
        <v>3.2117202964234002</v>
      </c>
      <c r="AB403" s="122">
        <v>3.8970336366698</v>
      </c>
      <c r="AC403" s="122">
        <v>4.1999056246421</v>
      </c>
      <c r="AD403" s="122">
        <v>4.1196171629306004</v>
      </c>
      <c r="AE403" s="122">
        <v>3.9685115545079999</v>
      </c>
      <c r="AF403" s="122">
        <v>3.8632885221765001</v>
      </c>
      <c r="AG403" s="122">
        <v>4.3559986726944997</v>
      </c>
      <c r="AH403" s="122">
        <v>4.2912254386540001</v>
      </c>
      <c r="AI403" s="122">
        <v>4.1532819448638998</v>
      </c>
      <c r="AJ403" s="122">
        <v>4.4385352449402999</v>
      </c>
      <c r="AK403" s="122">
        <v>4.3534600224056001</v>
      </c>
      <c r="AL403" s="122">
        <v>0</v>
      </c>
    </row>
    <row r="404" spans="1:38" hidden="1" x14ac:dyDescent="0.25">
      <c r="A404" s="122" t="s">
        <v>2003</v>
      </c>
      <c r="B404" s="122">
        <v>1</v>
      </c>
      <c r="C404" s="122" t="s">
        <v>2183</v>
      </c>
      <c r="D404" s="122" t="s">
        <v>2177</v>
      </c>
      <c r="E404" s="122">
        <v>9</v>
      </c>
      <c r="F404" s="122">
        <v>0</v>
      </c>
      <c r="G404" s="122">
        <v>0</v>
      </c>
      <c r="H404" s="122">
        <v>0</v>
      </c>
      <c r="I404" s="122">
        <v>0</v>
      </c>
      <c r="J404" s="122">
        <v>0</v>
      </c>
      <c r="K404" s="122">
        <v>0</v>
      </c>
      <c r="L404" s="122">
        <v>0</v>
      </c>
      <c r="M404" s="122">
        <v>0</v>
      </c>
      <c r="N404" s="122">
        <v>0</v>
      </c>
      <c r="O404" s="122">
        <v>0</v>
      </c>
      <c r="P404" s="122">
        <v>0</v>
      </c>
      <c r="Q404" s="122">
        <v>0</v>
      </c>
      <c r="R404" s="122">
        <v>0</v>
      </c>
      <c r="S404" s="122">
        <v>0</v>
      </c>
      <c r="T404" s="122">
        <v>0</v>
      </c>
      <c r="U404" s="122">
        <v>0</v>
      </c>
      <c r="V404" s="122">
        <v>0</v>
      </c>
      <c r="W404" s="122">
        <v>0</v>
      </c>
      <c r="X404" s="122">
        <v>0</v>
      </c>
      <c r="Y404" s="122">
        <v>0</v>
      </c>
      <c r="Z404" s="122">
        <v>0</v>
      </c>
      <c r="AA404" s="122">
        <v>0</v>
      </c>
      <c r="AB404" s="122">
        <v>0</v>
      </c>
      <c r="AC404" s="122">
        <v>0</v>
      </c>
      <c r="AD404" s="122">
        <v>0</v>
      </c>
      <c r="AE404" s="122">
        <v>0</v>
      </c>
      <c r="AF404" s="122">
        <v>0</v>
      </c>
      <c r="AG404" s="122">
        <v>0</v>
      </c>
      <c r="AH404" s="122">
        <v>0</v>
      </c>
      <c r="AI404" s="122">
        <v>0</v>
      </c>
      <c r="AJ404" s="122">
        <v>0</v>
      </c>
      <c r="AK404" s="122">
        <v>0</v>
      </c>
      <c r="AL404" s="122">
        <v>0</v>
      </c>
    </row>
    <row r="405" spans="1:38" hidden="1" x14ac:dyDescent="0.25">
      <c r="A405" s="122" t="s">
        <v>2003</v>
      </c>
      <c r="B405" s="122">
        <v>1</v>
      </c>
      <c r="C405" s="122" t="s">
        <v>2183</v>
      </c>
      <c r="D405" s="122" t="s">
        <v>2144</v>
      </c>
      <c r="E405" s="122">
        <v>9</v>
      </c>
      <c r="F405" s="122">
        <v>0.3160666342688</v>
      </c>
      <c r="G405" s="122">
        <v>0.29359212997349998</v>
      </c>
      <c r="H405" s="122">
        <v>0.30893006970010001</v>
      </c>
      <c r="I405" s="122">
        <v>0.3234651121255</v>
      </c>
      <c r="J405" s="122">
        <v>0.3272803899292</v>
      </c>
      <c r="K405" s="122">
        <v>0.36351373164970002</v>
      </c>
      <c r="L405" s="122">
        <v>0.36807672896089999</v>
      </c>
      <c r="M405" s="122">
        <v>0.378607639622</v>
      </c>
      <c r="N405" s="122">
        <v>0.38763134766430002</v>
      </c>
      <c r="O405" s="122">
        <v>0.3952420252305</v>
      </c>
      <c r="P405" s="122">
        <v>0.3697531934255</v>
      </c>
      <c r="Q405" s="122">
        <v>0.50641624497149995</v>
      </c>
      <c r="R405" s="122">
        <v>0.51472894900090005</v>
      </c>
      <c r="S405" s="122">
        <v>0.52741449019260001</v>
      </c>
      <c r="T405" s="122">
        <v>0.53911295032200002</v>
      </c>
      <c r="U405" s="122">
        <v>0.54337658978530001</v>
      </c>
      <c r="V405" s="122">
        <v>0.56890234293849995</v>
      </c>
      <c r="W405" s="122">
        <v>0.57521707869189997</v>
      </c>
      <c r="X405" s="122">
        <v>0.51253259161599996</v>
      </c>
      <c r="Y405" s="122">
        <v>0.31043233880959997</v>
      </c>
      <c r="Z405" s="122">
        <v>0</v>
      </c>
      <c r="AA405" s="122">
        <v>0</v>
      </c>
      <c r="AB405" s="122">
        <v>0</v>
      </c>
      <c r="AC405" s="122">
        <v>0</v>
      </c>
      <c r="AD405" s="122">
        <v>0</v>
      </c>
      <c r="AE405" s="122">
        <v>0</v>
      </c>
      <c r="AF405" s="122">
        <v>0</v>
      </c>
      <c r="AG405" s="122">
        <v>0</v>
      </c>
      <c r="AH405" s="122">
        <v>0</v>
      </c>
      <c r="AI405" s="122">
        <v>0</v>
      </c>
      <c r="AJ405" s="122">
        <v>0</v>
      </c>
      <c r="AK405" s="122">
        <v>0</v>
      </c>
      <c r="AL405" s="122">
        <v>0</v>
      </c>
    </row>
    <row r="406" spans="1:38" hidden="1" x14ac:dyDescent="0.25">
      <c r="A406" s="122" t="s">
        <v>2003</v>
      </c>
      <c r="B406" s="122">
        <v>1</v>
      </c>
      <c r="C406" s="122" t="s">
        <v>2183</v>
      </c>
      <c r="D406" s="122" t="s">
        <v>2145</v>
      </c>
      <c r="E406" s="122">
        <v>9</v>
      </c>
      <c r="F406" s="122">
        <v>0.27086805443860001</v>
      </c>
      <c r="G406" s="122">
        <v>0.30759518440419997</v>
      </c>
      <c r="H406" s="122">
        <v>0.2707759867349</v>
      </c>
      <c r="I406" s="122">
        <v>0.2524848991832</v>
      </c>
      <c r="J406" s="122">
        <v>0.26913478806180002</v>
      </c>
      <c r="K406" s="122">
        <v>0.27185485417979999</v>
      </c>
      <c r="L406" s="122">
        <v>0.27941754607219998</v>
      </c>
      <c r="M406" s="122">
        <v>0.28954899420469998</v>
      </c>
      <c r="N406" s="122">
        <v>0.32584447177819997</v>
      </c>
      <c r="O406" s="122">
        <v>0.3449479544465</v>
      </c>
      <c r="P406" s="122">
        <v>0.36238240978550001</v>
      </c>
      <c r="Q406" s="122">
        <v>0.350545833955</v>
      </c>
      <c r="R406" s="122">
        <v>0.34728595699940001</v>
      </c>
      <c r="S406" s="122">
        <v>0.35887945867510002</v>
      </c>
      <c r="T406" s="122">
        <v>0.36122513609630003</v>
      </c>
      <c r="U406" s="122">
        <v>0.36382644150080001</v>
      </c>
      <c r="V406" s="122">
        <v>0.36427478555539999</v>
      </c>
      <c r="W406" s="122">
        <v>0.3540695957942</v>
      </c>
      <c r="X406" s="122">
        <v>0.33656598866069998</v>
      </c>
      <c r="Y406" s="122">
        <v>0.1842136300469</v>
      </c>
      <c r="Z406" s="122">
        <v>0.23424107873280001</v>
      </c>
      <c r="AA406" s="122">
        <v>0.269514783092</v>
      </c>
      <c r="AB406" s="122">
        <v>0.34074950308250002</v>
      </c>
      <c r="AC406" s="122">
        <v>0.34522733781670001</v>
      </c>
      <c r="AD406" s="122">
        <v>0.34086264669639998</v>
      </c>
      <c r="AE406" s="122">
        <v>0.37512112534289999</v>
      </c>
      <c r="AF406" s="122">
        <v>0.36340983857199999</v>
      </c>
      <c r="AG406" s="122">
        <v>0.33046898124680002</v>
      </c>
      <c r="AH406" s="122">
        <v>0.34876105617219999</v>
      </c>
      <c r="AI406" s="122">
        <v>0.35164909121069998</v>
      </c>
      <c r="AJ406" s="122">
        <v>0.34952572151880001</v>
      </c>
      <c r="AK406" s="122">
        <v>0.3714572317564</v>
      </c>
      <c r="AL406" s="122">
        <v>0</v>
      </c>
    </row>
    <row r="407" spans="1:38" hidden="1" x14ac:dyDescent="0.25">
      <c r="A407" s="122" t="s">
        <v>2003</v>
      </c>
      <c r="B407" s="122">
        <v>1</v>
      </c>
      <c r="C407" s="122" t="s">
        <v>2183</v>
      </c>
      <c r="D407" s="122" t="s">
        <v>2146</v>
      </c>
      <c r="E407" s="122">
        <v>9</v>
      </c>
      <c r="F407" s="122">
        <v>0</v>
      </c>
      <c r="G407" s="122">
        <v>0</v>
      </c>
      <c r="H407" s="122">
        <v>0</v>
      </c>
      <c r="I407" s="122">
        <v>0</v>
      </c>
      <c r="J407" s="122">
        <v>0</v>
      </c>
      <c r="K407" s="122">
        <v>0</v>
      </c>
      <c r="L407" s="122">
        <v>0</v>
      </c>
      <c r="M407" s="122">
        <v>0</v>
      </c>
      <c r="N407" s="122">
        <v>0</v>
      </c>
      <c r="O407" s="122">
        <v>0</v>
      </c>
      <c r="P407" s="122">
        <v>0</v>
      </c>
      <c r="Q407" s="122">
        <v>0</v>
      </c>
      <c r="R407" s="122">
        <v>0</v>
      </c>
      <c r="S407" s="122">
        <v>0</v>
      </c>
      <c r="T407" s="122">
        <v>0</v>
      </c>
      <c r="U407" s="122">
        <v>0</v>
      </c>
      <c r="V407" s="122">
        <v>0</v>
      </c>
      <c r="W407" s="122">
        <v>0</v>
      </c>
      <c r="X407" s="122">
        <v>0</v>
      </c>
      <c r="Y407" s="122">
        <v>0</v>
      </c>
      <c r="Z407" s="122">
        <v>0</v>
      </c>
      <c r="AA407" s="122">
        <v>0</v>
      </c>
      <c r="AB407" s="122">
        <v>0</v>
      </c>
      <c r="AC407" s="122">
        <v>0</v>
      </c>
      <c r="AD407" s="122">
        <v>0</v>
      </c>
      <c r="AE407" s="122">
        <v>0</v>
      </c>
      <c r="AF407" s="122">
        <v>0</v>
      </c>
      <c r="AG407" s="122">
        <v>0</v>
      </c>
      <c r="AH407" s="122">
        <v>0</v>
      </c>
      <c r="AI407" s="122">
        <v>0</v>
      </c>
      <c r="AJ407" s="122">
        <v>0</v>
      </c>
      <c r="AK407" s="122">
        <v>0</v>
      </c>
      <c r="AL407" s="122">
        <v>0</v>
      </c>
    </row>
    <row r="408" spans="1:38" hidden="1" x14ac:dyDescent="0.25">
      <c r="A408" s="122" t="s">
        <v>2003</v>
      </c>
      <c r="B408" s="122">
        <v>1</v>
      </c>
      <c r="C408" s="122" t="s">
        <v>2183</v>
      </c>
      <c r="D408" s="122" t="s">
        <v>2147</v>
      </c>
      <c r="E408" s="122">
        <v>9</v>
      </c>
      <c r="F408" s="122">
        <v>0</v>
      </c>
      <c r="G408" s="122">
        <v>0</v>
      </c>
      <c r="H408" s="122">
        <v>0</v>
      </c>
      <c r="I408" s="122">
        <v>0</v>
      </c>
      <c r="J408" s="122">
        <v>0</v>
      </c>
      <c r="K408" s="122">
        <v>0</v>
      </c>
      <c r="L408" s="122">
        <v>0</v>
      </c>
      <c r="M408" s="122">
        <v>0</v>
      </c>
      <c r="N408" s="122">
        <v>0</v>
      </c>
      <c r="O408" s="122">
        <v>0</v>
      </c>
      <c r="P408" s="122">
        <v>0</v>
      </c>
      <c r="Q408" s="122">
        <v>0</v>
      </c>
      <c r="R408" s="122">
        <v>0</v>
      </c>
      <c r="S408" s="122">
        <v>0</v>
      </c>
      <c r="T408" s="122">
        <v>0</v>
      </c>
      <c r="U408" s="122">
        <v>0</v>
      </c>
      <c r="V408" s="122">
        <v>0</v>
      </c>
      <c r="W408" s="122">
        <v>0</v>
      </c>
      <c r="X408" s="122">
        <v>0</v>
      </c>
      <c r="Y408" s="122">
        <v>0</v>
      </c>
      <c r="Z408" s="122">
        <v>0</v>
      </c>
      <c r="AA408" s="122">
        <v>0</v>
      </c>
      <c r="AB408" s="122">
        <v>0</v>
      </c>
      <c r="AC408" s="122">
        <v>0</v>
      </c>
      <c r="AD408" s="122">
        <v>0</v>
      </c>
      <c r="AE408" s="122">
        <v>0</v>
      </c>
      <c r="AF408" s="122">
        <v>0</v>
      </c>
      <c r="AG408" s="122">
        <v>0</v>
      </c>
      <c r="AH408" s="122">
        <v>0</v>
      </c>
      <c r="AI408" s="122">
        <v>0</v>
      </c>
      <c r="AJ408" s="122">
        <v>0</v>
      </c>
      <c r="AK408" s="122">
        <v>0</v>
      </c>
      <c r="AL408" s="122">
        <v>0</v>
      </c>
    </row>
    <row r="409" spans="1:38" hidden="1" x14ac:dyDescent="0.25">
      <c r="A409" s="122" t="s">
        <v>2003</v>
      </c>
      <c r="B409" s="122">
        <v>1</v>
      </c>
      <c r="C409" s="122" t="s">
        <v>2183</v>
      </c>
      <c r="D409" s="122" t="s">
        <v>475</v>
      </c>
      <c r="E409" s="122">
        <v>9</v>
      </c>
      <c r="F409" s="122">
        <v>0.2462069330644</v>
      </c>
      <c r="G409" s="122">
        <v>0.33689932920999999</v>
      </c>
      <c r="H409" s="122">
        <v>0.36132309909159999</v>
      </c>
      <c r="I409" s="122">
        <v>0.58050280444190006</v>
      </c>
      <c r="J409" s="122">
        <v>0.63079956447929997</v>
      </c>
      <c r="K409" s="122">
        <v>0.6021563341067</v>
      </c>
      <c r="L409" s="122">
        <v>0.65139187428089995</v>
      </c>
      <c r="M409" s="122">
        <v>0.6828118539586</v>
      </c>
      <c r="N409" s="122">
        <v>0.6973895521065</v>
      </c>
      <c r="O409" s="122">
        <v>0.67515454331830005</v>
      </c>
      <c r="P409" s="122">
        <v>0.69077249972499999</v>
      </c>
      <c r="Q409" s="122">
        <v>0.68314164004889999</v>
      </c>
      <c r="R409" s="122">
        <v>0.71572990988100005</v>
      </c>
      <c r="S409" s="122">
        <v>0.70414430456489996</v>
      </c>
      <c r="T409" s="122">
        <v>0.66751874424169999</v>
      </c>
      <c r="U409" s="122">
        <v>0.70987564059719999</v>
      </c>
      <c r="V409" s="122">
        <v>0.73220774156000001</v>
      </c>
      <c r="W409" s="122">
        <v>0.72681134369779998</v>
      </c>
      <c r="X409" s="122">
        <v>0.63755236405600002</v>
      </c>
      <c r="Y409" s="122">
        <v>0.41420310882139999</v>
      </c>
      <c r="Z409" s="122">
        <v>0.28168534752199997</v>
      </c>
      <c r="AA409" s="122">
        <v>0.45994405053319998</v>
      </c>
      <c r="AB409" s="122">
        <v>0.39184161001970003</v>
      </c>
      <c r="AC409" s="122">
        <v>0.36757399557819997</v>
      </c>
      <c r="AD409" s="122">
        <v>0.46464087547100003</v>
      </c>
      <c r="AE409" s="122">
        <v>0.42631592823609998</v>
      </c>
      <c r="AF409" s="122">
        <v>0.41275421300449999</v>
      </c>
      <c r="AG409" s="122">
        <v>0.4185231044862</v>
      </c>
      <c r="AH409" s="122">
        <v>0.4139764242142</v>
      </c>
      <c r="AI409" s="122">
        <v>0.36354865250879997</v>
      </c>
      <c r="AJ409" s="122">
        <v>0.34674349035980001</v>
      </c>
      <c r="AK409" s="122">
        <v>0.41822521274930002</v>
      </c>
      <c r="AL409" s="122">
        <v>0</v>
      </c>
    </row>
    <row r="410" spans="1:38" hidden="1" x14ac:dyDescent="0.25">
      <c r="A410" s="122" t="s">
        <v>2003</v>
      </c>
      <c r="B410" s="122">
        <v>1</v>
      </c>
      <c r="C410" s="122" t="s">
        <v>2183</v>
      </c>
      <c r="D410" s="122" t="s">
        <v>2148</v>
      </c>
      <c r="E410" s="122">
        <v>9</v>
      </c>
      <c r="F410" s="122">
        <v>0</v>
      </c>
      <c r="G410" s="122">
        <v>0</v>
      </c>
      <c r="H410" s="122">
        <v>0</v>
      </c>
      <c r="I410" s="122">
        <v>0</v>
      </c>
      <c r="J410" s="122">
        <v>0</v>
      </c>
      <c r="K410" s="122">
        <v>0</v>
      </c>
      <c r="L410" s="122">
        <v>0</v>
      </c>
      <c r="M410" s="122">
        <v>0</v>
      </c>
      <c r="N410" s="122">
        <v>0</v>
      </c>
      <c r="O410" s="122">
        <v>0</v>
      </c>
      <c r="P410" s="122">
        <v>0</v>
      </c>
      <c r="Q410" s="122">
        <v>0</v>
      </c>
      <c r="R410" s="122">
        <v>0</v>
      </c>
      <c r="S410" s="122">
        <v>0</v>
      </c>
      <c r="T410" s="122">
        <v>0</v>
      </c>
      <c r="U410" s="122">
        <v>0</v>
      </c>
      <c r="V410" s="122">
        <v>0</v>
      </c>
      <c r="W410" s="122">
        <v>0</v>
      </c>
      <c r="X410" s="122">
        <v>0</v>
      </c>
      <c r="Y410" s="122">
        <v>0</v>
      </c>
      <c r="Z410" s="122">
        <v>0</v>
      </c>
      <c r="AA410" s="122">
        <v>0</v>
      </c>
      <c r="AB410" s="122">
        <v>0</v>
      </c>
      <c r="AC410" s="122">
        <v>0</v>
      </c>
      <c r="AD410" s="122">
        <v>0</v>
      </c>
      <c r="AE410" s="122">
        <v>0</v>
      </c>
      <c r="AF410" s="122">
        <v>0</v>
      </c>
      <c r="AG410" s="122">
        <v>0</v>
      </c>
      <c r="AH410" s="122">
        <v>0</v>
      </c>
      <c r="AI410" s="122">
        <v>0</v>
      </c>
      <c r="AJ410" s="122">
        <v>0</v>
      </c>
      <c r="AK410" s="122">
        <v>0</v>
      </c>
      <c r="AL410" s="122">
        <v>0</v>
      </c>
    </row>
    <row r="411" spans="1:38" hidden="1" x14ac:dyDescent="0.25">
      <c r="A411" s="122" t="s">
        <v>2003</v>
      </c>
      <c r="B411" s="122">
        <v>1</v>
      </c>
      <c r="C411" s="122" t="s">
        <v>2183</v>
      </c>
      <c r="D411" s="122" t="s">
        <v>2149</v>
      </c>
      <c r="E411" s="122">
        <v>9</v>
      </c>
      <c r="F411" s="122">
        <v>0</v>
      </c>
      <c r="G411" s="122">
        <v>0</v>
      </c>
      <c r="H411" s="122">
        <v>0</v>
      </c>
      <c r="I411" s="122">
        <v>0</v>
      </c>
      <c r="J411" s="122">
        <v>0</v>
      </c>
      <c r="K411" s="122">
        <v>0</v>
      </c>
      <c r="L411" s="122">
        <v>0</v>
      </c>
      <c r="M411" s="122">
        <v>0</v>
      </c>
      <c r="N411" s="122">
        <v>0</v>
      </c>
      <c r="O411" s="122">
        <v>0</v>
      </c>
      <c r="P411" s="122">
        <v>0</v>
      </c>
      <c r="Q411" s="122">
        <v>0</v>
      </c>
      <c r="R411" s="122">
        <v>0</v>
      </c>
      <c r="S411" s="122">
        <v>0</v>
      </c>
      <c r="T411" s="122">
        <v>0</v>
      </c>
      <c r="U411" s="122">
        <v>0</v>
      </c>
      <c r="V411" s="122">
        <v>0</v>
      </c>
      <c r="W411" s="122">
        <v>0</v>
      </c>
      <c r="X411" s="122">
        <v>0</v>
      </c>
      <c r="Y411" s="122">
        <v>0</v>
      </c>
      <c r="Z411" s="122">
        <v>0</v>
      </c>
      <c r="AA411" s="122">
        <v>0</v>
      </c>
      <c r="AB411" s="122">
        <v>0</v>
      </c>
      <c r="AC411" s="122">
        <v>0</v>
      </c>
      <c r="AD411" s="122">
        <v>0</v>
      </c>
      <c r="AE411" s="122">
        <v>0</v>
      </c>
      <c r="AF411" s="122">
        <v>0</v>
      </c>
      <c r="AG411" s="122">
        <v>0</v>
      </c>
      <c r="AH411" s="122">
        <v>0</v>
      </c>
      <c r="AI411" s="122">
        <v>0</v>
      </c>
      <c r="AJ411" s="122">
        <v>0</v>
      </c>
      <c r="AK411" s="122">
        <v>0</v>
      </c>
      <c r="AL411" s="122">
        <v>0</v>
      </c>
    </row>
    <row r="412" spans="1:38" hidden="1" x14ac:dyDescent="0.25">
      <c r="A412" s="122" t="s">
        <v>2003</v>
      </c>
      <c r="B412" s="122">
        <v>1</v>
      </c>
      <c r="C412" s="122" t="s">
        <v>2183</v>
      </c>
      <c r="D412" s="122" t="s">
        <v>2150</v>
      </c>
      <c r="E412" s="122">
        <v>9</v>
      </c>
      <c r="F412" s="122">
        <v>0.2980357160182</v>
      </c>
      <c r="G412" s="122">
        <v>0.30366174214840003</v>
      </c>
      <c r="H412" s="122">
        <v>0.28320556427819998</v>
      </c>
      <c r="I412" s="122">
        <v>0.4102717011973</v>
      </c>
      <c r="J412" s="122">
        <v>0.48935962913890002</v>
      </c>
      <c r="K412" s="122">
        <v>0.51379266699049997</v>
      </c>
      <c r="L412" s="122">
        <v>0.56716789053619998</v>
      </c>
      <c r="M412" s="122">
        <v>0.5645294855563</v>
      </c>
      <c r="N412" s="122">
        <v>0.56817910288509998</v>
      </c>
      <c r="O412" s="122">
        <v>0.57907552533770001</v>
      </c>
      <c r="P412" s="122">
        <v>0.56815734599529999</v>
      </c>
      <c r="Q412" s="122">
        <v>0.57257987423750001</v>
      </c>
      <c r="R412" s="122">
        <v>0.55851906342900004</v>
      </c>
      <c r="S412" s="122">
        <v>0.66442779083449999</v>
      </c>
      <c r="T412" s="122">
        <v>0.66749042366839995</v>
      </c>
      <c r="U412" s="122">
        <v>0.67744301299109999</v>
      </c>
      <c r="V412" s="122">
        <v>0.68348235238650001</v>
      </c>
      <c r="W412" s="122">
        <v>0.65029533440059994</v>
      </c>
      <c r="X412" s="122">
        <v>0.51533278869599997</v>
      </c>
      <c r="Y412" s="122">
        <v>0.387130452018</v>
      </c>
      <c r="Z412" s="122">
        <v>0.1308289749654</v>
      </c>
      <c r="AA412" s="122">
        <v>0.1190071519816</v>
      </c>
      <c r="AB412" s="122">
        <v>0.12487944580679999</v>
      </c>
      <c r="AC412" s="122">
        <v>0.16199751492459999</v>
      </c>
      <c r="AD412" s="122">
        <v>0.287165749415</v>
      </c>
      <c r="AE412" s="122">
        <v>0.29319704596110002</v>
      </c>
      <c r="AF412" s="122">
        <v>0.29439175354280001</v>
      </c>
      <c r="AG412" s="122">
        <v>0.18341188190759999</v>
      </c>
      <c r="AH412" s="122">
        <v>0.20277704844219999</v>
      </c>
      <c r="AI412" s="122">
        <v>0.1789349649194</v>
      </c>
      <c r="AJ412" s="122">
        <v>0.1935208216006</v>
      </c>
      <c r="AK412" s="122">
        <v>0.18561945558349999</v>
      </c>
      <c r="AL412" s="122">
        <v>0</v>
      </c>
    </row>
    <row r="413" spans="1:38" hidden="1" x14ac:dyDescent="0.25">
      <c r="A413" s="122" t="s">
        <v>2003</v>
      </c>
      <c r="B413" s="122">
        <v>1</v>
      </c>
      <c r="C413" s="122" t="s">
        <v>2183</v>
      </c>
      <c r="D413" s="122" t="s">
        <v>2151</v>
      </c>
      <c r="E413" s="122">
        <v>9</v>
      </c>
      <c r="F413" s="122">
        <v>0.2980357160182</v>
      </c>
      <c r="G413" s="122">
        <v>0.30366174214840003</v>
      </c>
      <c r="H413" s="122">
        <v>0.28320556427819998</v>
      </c>
      <c r="I413" s="122">
        <v>0.2524848991832</v>
      </c>
      <c r="J413" s="122">
        <v>0.26913478806180002</v>
      </c>
      <c r="K413" s="122">
        <v>0.27185485417979999</v>
      </c>
      <c r="L413" s="122">
        <v>0.27941754607219998</v>
      </c>
      <c r="M413" s="122">
        <v>0.28954899420469998</v>
      </c>
      <c r="N413" s="122">
        <v>0.32584447177819997</v>
      </c>
      <c r="O413" s="122">
        <v>0.3449479544465</v>
      </c>
      <c r="P413" s="122">
        <v>0.36238240978550001</v>
      </c>
      <c r="Q413" s="122">
        <v>0.350545833955</v>
      </c>
      <c r="R413" s="122">
        <v>0.34728595699940001</v>
      </c>
      <c r="S413" s="122">
        <v>0.35887945867510002</v>
      </c>
      <c r="T413" s="122">
        <v>0.36122513609630003</v>
      </c>
      <c r="U413" s="122">
        <v>0.36382644150080001</v>
      </c>
      <c r="V413" s="122">
        <v>0.36427478555539999</v>
      </c>
      <c r="W413" s="122">
        <v>0.3540695957942</v>
      </c>
      <c r="X413" s="122">
        <v>0.33656598866069998</v>
      </c>
      <c r="Y413" s="122">
        <v>0.1842136300469</v>
      </c>
      <c r="Z413" s="122">
        <v>0.2128114649393</v>
      </c>
      <c r="AA413" s="122">
        <v>0.2266955328843</v>
      </c>
      <c r="AB413" s="122">
        <v>0.20513768567339999</v>
      </c>
      <c r="AC413" s="122">
        <v>0.21620139413379999</v>
      </c>
      <c r="AD413" s="122">
        <v>0.25599162863550001</v>
      </c>
      <c r="AE413" s="122">
        <v>0.22561760174209999</v>
      </c>
      <c r="AF413" s="122">
        <v>0.23468970744010001</v>
      </c>
      <c r="AG413" s="122">
        <v>0.1954056151321</v>
      </c>
      <c r="AH413" s="122">
        <v>0.21210156613789999</v>
      </c>
      <c r="AI413" s="122">
        <v>0.1823336133092</v>
      </c>
      <c r="AJ413" s="122">
        <v>0.1803933614629</v>
      </c>
      <c r="AK413" s="122">
        <v>0.22475252058260001</v>
      </c>
      <c r="AL413" s="122">
        <v>0</v>
      </c>
    </row>
    <row r="414" spans="1:38" hidden="1" x14ac:dyDescent="0.25">
      <c r="A414" s="122" t="s">
        <v>2003</v>
      </c>
      <c r="B414" s="122">
        <v>1</v>
      </c>
      <c r="C414" s="122" t="s">
        <v>2183</v>
      </c>
      <c r="D414" s="122" t="s">
        <v>2152</v>
      </c>
      <c r="E414" s="122">
        <v>9</v>
      </c>
      <c r="F414" s="122">
        <v>0.6913199598359</v>
      </c>
      <c r="G414" s="122">
        <v>0.66671846235950005</v>
      </c>
      <c r="H414" s="122">
        <v>0.72170217963560002</v>
      </c>
      <c r="I414" s="122">
        <v>0.79374696281099999</v>
      </c>
      <c r="J414" s="122">
        <v>0.72948665609009999</v>
      </c>
      <c r="K414" s="122">
        <v>0.75833196165939998</v>
      </c>
      <c r="L414" s="122">
        <v>0.73678065780080004</v>
      </c>
      <c r="M414" s="122">
        <v>0.77213065121260005</v>
      </c>
      <c r="N414" s="122">
        <v>0.80882272475719996</v>
      </c>
      <c r="O414" s="122">
        <v>0.80695969433850001</v>
      </c>
      <c r="P414" s="122">
        <v>0.80384899227350004</v>
      </c>
      <c r="Q414" s="122">
        <v>0.80488965510709998</v>
      </c>
      <c r="R414" s="122">
        <v>0.80877306390350001</v>
      </c>
      <c r="S414" s="122">
        <v>0.75574108550289998</v>
      </c>
      <c r="T414" s="122">
        <v>0.79476189996010005</v>
      </c>
      <c r="U414" s="122">
        <v>0.79919544389740005</v>
      </c>
      <c r="V414" s="122">
        <v>0.80490881494349997</v>
      </c>
      <c r="W414" s="122">
        <v>0.82702078634959997</v>
      </c>
      <c r="X414" s="122">
        <v>0.71626138448389998</v>
      </c>
      <c r="Y414" s="122">
        <v>0.48897317516630001</v>
      </c>
      <c r="Z414" s="122">
        <v>0.86293673774510005</v>
      </c>
      <c r="AA414" s="122">
        <v>0.79052194007450005</v>
      </c>
      <c r="AB414" s="122">
        <v>0.85265732605900002</v>
      </c>
      <c r="AC414" s="122">
        <v>0.76933794751249995</v>
      </c>
      <c r="AD414" s="122">
        <v>0.66555022535630004</v>
      </c>
      <c r="AE414" s="122">
        <v>0.83244371156709995</v>
      </c>
      <c r="AF414" s="122">
        <v>0.37048698587329998</v>
      </c>
      <c r="AG414" s="122">
        <v>0.49590025394409998</v>
      </c>
      <c r="AH414" s="122">
        <v>0.74527500453460005</v>
      </c>
      <c r="AI414" s="122">
        <v>0.76740305861229996</v>
      </c>
      <c r="AJ414" s="122">
        <v>0.62718546187559998</v>
      </c>
      <c r="AK414" s="122">
        <v>0.77465981435179998</v>
      </c>
      <c r="AL414" s="122">
        <v>0</v>
      </c>
    </row>
    <row r="415" spans="1:38" hidden="1" x14ac:dyDescent="0.25">
      <c r="A415" s="122" t="s">
        <v>2003</v>
      </c>
      <c r="B415" s="122">
        <v>1</v>
      </c>
      <c r="C415" s="122" t="s">
        <v>2183</v>
      </c>
      <c r="D415" s="122" t="s">
        <v>2153</v>
      </c>
      <c r="E415" s="122">
        <v>9</v>
      </c>
      <c r="F415" s="122">
        <v>0.65008333065269996</v>
      </c>
      <c r="G415" s="122">
        <v>0.64193777614790004</v>
      </c>
      <c r="H415" s="122">
        <v>0.61550009303130004</v>
      </c>
      <c r="I415" s="122">
        <v>0.64519582686700006</v>
      </c>
      <c r="J415" s="122">
        <v>0.46880704503370002</v>
      </c>
      <c r="K415" s="122">
        <v>0.46930732721559998</v>
      </c>
      <c r="L415" s="122">
        <v>0</v>
      </c>
      <c r="M415" s="122">
        <v>0.50989759985729999</v>
      </c>
      <c r="N415" s="122">
        <v>0.52863550231800005</v>
      </c>
      <c r="O415" s="122">
        <v>0.55254106730340002</v>
      </c>
      <c r="P415" s="122">
        <v>0.5400616530615</v>
      </c>
      <c r="Q415" s="122">
        <v>0.55046752107520003</v>
      </c>
      <c r="R415" s="122">
        <v>0.50779190117070006</v>
      </c>
      <c r="S415" s="122">
        <v>0.51666154761060001</v>
      </c>
      <c r="T415" s="122">
        <v>0.52798988783019996</v>
      </c>
      <c r="U415" s="122">
        <v>0.52551262912520003</v>
      </c>
      <c r="V415" s="122">
        <v>0.54567542684820003</v>
      </c>
      <c r="W415" s="122">
        <v>0.45633052778720001</v>
      </c>
      <c r="X415" s="122">
        <v>0.3881859048963</v>
      </c>
      <c r="Y415" s="122">
        <v>0.29704048330900001</v>
      </c>
      <c r="Z415" s="122">
        <v>0.35828537714370001</v>
      </c>
      <c r="AA415" s="122">
        <v>0.49094163349480002</v>
      </c>
      <c r="AB415" s="122">
        <v>0.55401482456749995</v>
      </c>
      <c r="AC415" s="122">
        <v>0.49844554118500001</v>
      </c>
      <c r="AD415" s="122">
        <v>0.45528625685770002</v>
      </c>
      <c r="AE415" s="122">
        <v>0.70737606232030004</v>
      </c>
      <c r="AF415" s="122">
        <v>0.5260166917322</v>
      </c>
      <c r="AG415" s="122">
        <v>0.79597392857399996</v>
      </c>
      <c r="AH415" s="122">
        <v>0.54257893776190003</v>
      </c>
      <c r="AI415" s="122">
        <v>0.54431910555410001</v>
      </c>
      <c r="AJ415" s="122">
        <v>0.57838845317200005</v>
      </c>
      <c r="AK415" s="122">
        <v>0.53001526184290004</v>
      </c>
      <c r="AL415" s="122">
        <v>0</v>
      </c>
    </row>
    <row r="416" spans="1:38" hidden="1" x14ac:dyDescent="0.25">
      <c r="A416" s="122" t="s">
        <v>2003</v>
      </c>
      <c r="B416" s="122">
        <v>1</v>
      </c>
      <c r="C416" s="122" t="s">
        <v>2183</v>
      </c>
      <c r="D416" s="122" t="s">
        <v>2154</v>
      </c>
      <c r="E416" s="122">
        <v>9</v>
      </c>
      <c r="F416" s="122">
        <v>0.64620223614140004</v>
      </c>
      <c r="G416" s="122">
        <v>0.65185005063250001</v>
      </c>
      <c r="H416" s="122">
        <v>0.65420485348269997</v>
      </c>
      <c r="I416" s="122">
        <v>0.6124157163085</v>
      </c>
      <c r="J416" s="122">
        <v>0.61735800103490002</v>
      </c>
      <c r="K416" s="122">
        <v>0.65037046454500003</v>
      </c>
      <c r="L416" s="122">
        <v>0.67361266999229996</v>
      </c>
      <c r="M416" s="122">
        <v>0.65688338757130005</v>
      </c>
      <c r="N416" s="122">
        <v>0.65116863302259997</v>
      </c>
      <c r="O416" s="122">
        <v>0.64046897726030005</v>
      </c>
      <c r="P416" s="122">
        <v>0.65712704028580005</v>
      </c>
      <c r="Q416" s="122">
        <v>0.65608652559150005</v>
      </c>
      <c r="R416" s="122">
        <v>0.65841255218390005</v>
      </c>
      <c r="S416" s="122">
        <v>0.6475179214515</v>
      </c>
      <c r="T416" s="122">
        <v>0.65985260105989996</v>
      </c>
      <c r="U416" s="122">
        <v>0.68368672739659997</v>
      </c>
      <c r="V416" s="122">
        <v>0.66984663827010005</v>
      </c>
      <c r="W416" s="122">
        <v>0.64088645023989999</v>
      </c>
      <c r="X416" s="122">
        <v>0.6365981966059</v>
      </c>
      <c r="Y416" s="122">
        <v>0.35817893575190002</v>
      </c>
      <c r="Z416" s="122">
        <v>0.55249869868430002</v>
      </c>
      <c r="AA416" s="122">
        <v>0.52723756187509996</v>
      </c>
      <c r="AB416" s="122">
        <v>0.71787155512879997</v>
      </c>
      <c r="AC416" s="122">
        <v>0.77831725165760002</v>
      </c>
      <c r="AD416" s="122">
        <v>0.9066246441568</v>
      </c>
      <c r="AE416" s="122">
        <v>0.72737209323889995</v>
      </c>
      <c r="AF416" s="122">
        <v>0.84673833490070005</v>
      </c>
      <c r="AG416" s="122">
        <v>0.68153413193870005</v>
      </c>
      <c r="AH416" s="122">
        <v>0.72436615574600005</v>
      </c>
      <c r="AI416" s="122">
        <v>0.69045533060139996</v>
      </c>
      <c r="AJ416" s="122">
        <v>0.73149742078140001</v>
      </c>
      <c r="AK416" s="122">
        <v>0.68702262627330002</v>
      </c>
      <c r="AL416" s="122">
        <v>0</v>
      </c>
    </row>
    <row r="417" spans="1:38" hidden="1" x14ac:dyDescent="0.25">
      <c r="A417" s="122" t="s">
        <v>2003</v>
      </c>
      <c r="B417" s="122">
        <v>1</v>
      </c>
      <c r="C417" s="122" t="s">
        <v>2183</v>
      </c>
      <c r="D417" s="122" t="s">
        <v>2155</v>
      </c>
      <c r="E417" s="122">
        <v>9</v>
      </c>
      <c r="F417" s="122">
        <v>0</v>
      </c>
      <c r="G417" s="122">
        <v>0.1394011935458</v>
      </c>
      <c r="H417" s="122">
        <v>0.1735420763327</v>
      </c>
      <c r="I417" s="122">
        <v>0</v>
      </c>
      <c r="J417" s="122">
        <v>0</v>
      </c>
      <c r="K417" s="122">
        <v>0</v>
      </c>
      <c r="L417" s="122">
        <v>0</v>
      </c>
      <c r="M417" s="122">
        <v>0.3813825925464</v>
      </c>
      <c r="N417" s="122">
        <v>0.39985864520809999</v>
      </c>
      <c r="O417" s="122">
        <v>0.45941032243770002</v>
      </c>
      <c r="P417" s="122">
        <v>0.44771006980669997</v>
      </c>
      <c r="Q417" s="122">
        <v>0.4308006686675</v>
      </c>
      <c r="R417" s="122">
        <v>0.43183122743000002</v>
      </c>
      <c r="S417" s="122">
        <v>0.37201712642649998</v>
      </c>
      <c r="T417" s="122">
        <v>0.42460870313760002</v>
      </c>
      <c r="U417" s="122">
        <v>0.44616542522269997</v>
      </c>
      <c r="V417" s="122">
        <v>0.4572381079799</v>
      </c>
      <c r="W417" s="122">
        <v>0.45332922897189998</v>
      </c>
      <c r="X417" s="122">
        <v>0.32225961303529999</v>
      </c>
      <c r="Y417" s="122">
        <v>0.25865794892900001</v>
      </c>
      <c r="Z417" s="122">
        <v>0.2581871195089</v>
      </c>
      <c r="AA417" s="122">
        <v>0.26716863696909998</v>
      </c>
      <c r="AB417" s="122">
        <v>0.26580057468290003</v>
      </c>
      <c r="AC417" s="122">
        <v>0.28113970347119999</v>
      </c>
      <c r="AD417" s="122">
        <v>0.40166124693939997</v>
      </c>
      <c r="AE417" s="122">
        <v>0.41890186329110002</v>
      </c>
      <c r="AF417" s="122">
        <v>0.34156378340240001</v>
      </c>
      <c r="AG417" s="122">
        <v>0.42925610441209999</v>
      </c>
      <c r="AH417" s="122">
        <v>0.41630333257169999</v>
      </c>
      <c r="AI417" s="122">
        <v>0.42245011923269998</v>
      </c>
      <c r="AJ417" s="122">
        <v>0.42018791822500001</v>
      </c>
      <c r="AK417" s="122">
        <v>0.41392142702570001</v>
      </c>
      <c r="AL417" s="122">
        <v>0</v>
      </c>
    </row>
    <row r="418" spans="1:38" hidden="1" x14ac:dyDescent="0.25">
      <c r="A418" s="122" t="s">
        <v>2003</v>
      </c>
      <c r="B418" s="122">
        <v>1</v>
      </c>
      <c r="C418" s="122" t="s">
        <v>2183</v>
      </c>
      <c r="D418" s="122" t="s">
        <v>2156</v>
      </c>
      <c r="E418" s="122">
        <v>9</v>
      </c>
      <c r="F418" s="122">
        <v>2.7497554612983</v>
      </c>
      <c r="G418" s="122">
        <v>2.5229098628752999</v>
      </c>
      <c r="H418" s="122">
        <v>2.7721104650098001</v>
      </c>
      <c r="I418" s="122">
        <v>2.7623747135782999</v>
      </c>
      <c r="J418" s="122">
        <v>2.8674757216211</v>
      </c>
      <c r="K418" s="122">
        <v>3.0988851894637999</v>
      </c>
      <c r="L418" s="122">
        <v>2.9772282253929001</v>
      </c>
      <c r="M418" s="122">
        <v>3.1644869411554999</v>
      </c>
      <c r="N418" s="122">
        <v>3.2727532574609999</v>
      </c>
      <c r="O418" s="122">
        <v>3.3766398557428001</v>
      </c>
      <c r="P418" s="122">
        <v>3.4099846571915</v>
      </c>
      <c r="Q418" s="122">
        <v>3.1742933327785998</v>
      </c>
      <c r="R418" s="122">
        <v>3.1882671827603</v>
      </c>
      <c r="S418" s="122">
        <v>2.8606295959343999</v>
      </c>
      <c r="T418" s="122">
        <v>3.0843351066235001</v>
      </c>
      <c r="U418" s="122">
        <v>3.1499539175486002</v>
      </c>
      <c r="V418" s="122">
        <v>2.9744836369862</v>
      </c>
      <c r="W418" s="122">
        <v>2.8464122551362001</v>
      </c>
      <c r="X418" s="122">
        <v>2.6257366597927998</v>
      </c>
      <c r="Y418" s="122">
        <v>2.0496648683943999</v>
      </c>
      <c r="Z418" s="122">
        <v>1.6832962916231999</v>
      </c>
      <c r="AA418" s="122">
        <v>1.6325961312335</v>
      </c>
      <c r="AB418" s="122">
        <v>1.6835641340361001</v>
      </c>
      <c r="AC418" s="122">
        <v>1.6941277894594999</v>
      </c>
      <c r="AD418" s="122">
        <v>1.726226074732</v>
      </c>
      <c r="AE418" s="122">
        <v>1.9757991250252001</v>
      </c>
      <c r="AF418" s="122">
        <v>1.9432688106000999</v>
      </c>
      <c r="AG418" s="122">
        <v>1.8138551294719001</v>
      </c>
      <c r="AH418" s="122">
        <v>1.5862025654219001</v>
      </c>
      <c r="AI418" s="122">
        <v>1.8100768831326</v>
      </c>
      <c r="AJ418" s="122">
        <v>1.7666759964034999</v>
      </c>
      <c r="AK418" s="122">
        <v>1.8712350191064</v>
      </c>
      <c r="AL418" s="122">
        <v>0</v>
      </c>
    </row>
    <row r="419" spans="1:38" hidden="1" x14ac:dyDescent="0.25">
      <c r="A419" s="122" t="s">
        <v>2003</v>
      </c>
      <c r="B419" s="122">
        <v>1</v>
      </c>
      <c r="C419" s="122" t="s">
        <v>2183</v>
      </c>
      <c r="D419" s="122" t="s">
        <v>2178</v>
      </c>
      <c r="E419" s="122">
        <v>9</v>
      </c>
      <c r="F419" s="122">
        <v>0.55014514698520001</v>
      </c>
      <c r="G419" s="122">
        <v>0.68158687408639995</v>
      </c>
      <c r="H419" s="122">
        <v>0.63862854744730002</v>
      </c>
      <c r="I419" s="122">
        <v>0.63062688884100004</v>
      </c>
      <c r="J419" s="122">
        <v>0.65664205419809996</v>
      </c>
      <c r="K419" s="122">
        <v>0.66285757746420004</v>
      </c>
      <c r="L419" s="122">
        <v>0.72307186044659999</v>
      </c>
      <c r="M419" s="122">
        <v>0.74195303815979996</v>
      </c>
      <c r="N419" s="122">
        <v>0.68628959405260004</v>
      </c>
      <c r="O419" s="122">
        <v>0.69405817681990001</v>
      </c>
      <c r="P419" s="122">
        <v>0.78980114580659999</v>
      </c>
      <c r="Q419" s="122">
        <v>0.79500413251690005</v>
      </c>
      <c r="R419" s="122">
        <v>0.75076200142350002</v>
      </c>
      <c r="S419" s="122">
        <v>0.74611546754640001</v>
      </c>
      <c r="T419" s="122">
        <v>0.79751159162069996</v>
      </c>
      <c r="U419" s="122">
        <v>0.71698653755899999</v>
      </c>
      <c r="V419" s="122">
        <v>0.77534128510220002</v>
      </c>
      <c r="W419" s="122">
        <v>0.69509155417320001</v>
      </c>
      <c r="X419" s="122">
        <v>0.63337555091459996</v>
      </c>
      <c r="Y419" s="122">
        <v>0.44345432158460002</v>
      </c>
      <c r="Z419" s="122">
        <v>0.32827146268450003</v>
      </c>
      <c r="AA419" s="122">
        <v>0.26477199000629997</v>
      </c>
      <c r="AB419" s="122">
        <v>0.33143451632749998</v>
      </c>
      <c r="AC419" s="122">
        <v>0.24770296921410001</v>
      </c>
      <c r="AD419" s="122">
        <v>0.34529651492140001</v>
      </c>
      <c r="AE419" s="122">
        <v>0.23385187467740001</v>
      </c>
      <c r="AF419" s="122">
        <v>0.16870436068110001</v>
      </c>
      <c r="AG419" s="122">
        <v>0.19020345111500001</v>
      </c>
      <c r="AH419" s="122">
        <v>0.14549717942170001</v>
      </c>
      <c r="AI419" s="122">
        <v>0.1222987757568</v>
      </c>
      <c r="AJ419" s="122">
        <v>3.05833493612E-2</v>
      </c>
      <c r="AK419" s="122">
        <v>0</v>
      </c>
      <c r="AL419" s="122">
        <v>0</v>
      </c>
    </row>
    <row r="420" spans="1:38" hidden="1" x14ac:dyDescent="0.25">
      <c r="A420" s="122" t="s">
        <v>2003</v>
      </c>
      <c r="B420" s="122">
        <v>1</v>
      </c>
      <c r="C420" s="122" t="s">
        <v>2183</v>
      </c>
      <c r="D420" s="122" t="s">
        <v>2157</v>
      </c>
      <c r="E420" s="122">
        <v>9</v>
      </c>
      <c r="F420" s="122">
        <v>0</v>
      </c>
      <c r="G420" s="122">
        <v>0</v>
      </c>
      <c r="H420" s="122">
        <v>0</v>
      </c>
      <c r="I420" s="122">
        <v>0</v>
      </c>
      <c r="J420" s="122">
        <v>0</v>
      </c>
      <c r="K420" s="122">
        <v>0</v>
      </c>
      <c r="L420" s="122">
        <v>0</v>
      </c>
      <c r="M420" s="122">
        <v>0</v>
      </c>
      <c r="N420" s="122">
        <v>0</v>
      </c>
      <c r="O420" s="122">
        <v>0</v>
      </c>
      <c r="P420" s="122">
        <v>0</v>
      </c>
      <c r="Q420" s="122">
        <v>0</v>
      </c>
      <c r="R420" s="122">
        <v>0</v>
      </c>
      <c r="S420" s="122">
        <v>0</v>
      </c>
      <c r="T420" s="122">
        <v>0</v>
      </c>
      <c r="U420" s="122">
        <v>0</v>
      </c>
      <c r="V420" s="122">
        <v>0</v>
      </c>
      <c r="W420" s="122">
        <v>0</v>
      </c>
      <c r="X420" s="122">
        <v>0</v>
      </c>
      <c r="Y420" s="122">
        <v>0</v>
      </c>
      <c r="Z420" s="122">
        <v>0</v>
      </c>
      <c r="AA420" s="122">
        <v>0</v>
      </c>
      <c r="AB420" s="122">
        <v>0</v>
      </c>
      <c r="AC420" s="122">
        <v>0</v>
      </c>
      <c r="AD420" s="122">
        <v>0</v>
      </c>
      <c r="AE420" s="122">
        <v>0</v>
      </c>
      <c r="AF420" s="122">
        <v>0</v>
      </c>
      <c r="AG420" s="122">
        <v>0</v>
      </c>
      <c r="AH420" s="122">
        <v>0</v>
      </c>
      <c r="AI420" s="122">
        <v>0</v>
      </c>
      <c r="AJ420" s="122">
        <v>0</v>
      </c>
      <c r="AK420" s="122">
        <v>0</v>
      </c>
      <c r="AL420" s="122">
        <v>0</v>
      </c>
    </row>
    <row r="421" spans="1:38" hidden="1" x14ac:dyDescent="0.25">
      <c r="A421" s="122" t="s">
        <v>2003</v>
      </c>
      <c r="B421" s="122">
        <v>1</v>
      </c>
      <c r="C421" s="122" t="s">
        <v>2183</v>
      </c>
      <c r="D421" s="122" t="s">
        <v>2158</v>
      </c>
      <c r="E421" s="122">
        <v>9</v>
      </c>
      <c r="F421" s="122">
        <v>1.1439526072232</v>
      </c>
      <c r="G421" s="122">
        <v>1.0743017489063</v>
      </c>
      <c r="H421" s="122">
        <v>1.0431404950914001</v>
      </c>
      <c r="I421" s="122">
        <v>0.81664100828050001</v>
      </c>
      <c r="J421" s="122">
        <v>0.8304284615691</v>
      </c>
      <c r="K421" s="122">
        <v>0.84548160390839999</v>
      </c>
      <c r="L421" s="122">
        <v>1.1692797743282</v>
      </c>
      <c r="M421" s="122">
        <v>1.1555944584522</v>
      </c>
      <c r="N421" s="122">
        <v>1.2045188856950999</v>
      </c>
      <c r="O421" s="122">
        <v>1.2268284714702</v>
      </c>
      <c r="P421" s="122">
        <v>1.3043685589837</v>
      </c>
      <c r="Q421" s="122">
        <v>1.2892802620268</v>
      </c>
      <c r="R421" s="122">
        <v>1.2720811458631001</v>
      </c>
      <c r="S421" s="122">
        <v>1.3673580534950001</v>
      </c>
      <c r="T421" s="122">
        <v>1.6365963687861</v>
      </c>
      <c r="U421" s="122">
        <v>1.6374141028288001</v>
      </c>
      <c r="V421" s="122">
        <v>1.8340289192873001</v>
      </c>
      <c r="W421" s="122">
        <v>1.8272479268549999</v>
      </c>
      <c r="X421" s="122">
        <v>1.5083010816554001</v>
      </c>
      <c r="Y421" s="122">
        <v>1.0721360027002</v>
      </c>
      <c r="Z421" s="122">
        <v>1.0129563612996999</v>
      </c>
      <c r="AA421" s="122">
        <v>1.1272706323746</v>
      </c>
      <c r="AB421" s="122">
        <v>1.2965079392156</v>
      </c>
      <c r="AC421" s="122">
        <v>1.2377904611457999</v>
      </c>
      <c r="AD421" s="122">
        <v>1.3363513464537</v>
      </c>
      <c r="AE421" s="122">
        <v>1.4194057003097</v>
      </c>
      <c r="AF421" s="122">
        <v>1.4203552816213001</v>
      </c>
      <c r="AG421" s="122">
        <v>1.34166108046</v>
      </c>
      <c r="AH421" s="122">
        <v>1.2317442793660001</v>
      </c>
      <c r="AI421" s="122">
        <v>1.3203598092263999</v>
      </c>
      <c r="AJ421" s="122">
        <v>1.3469815462604</v>
      </c>
      <c r="AK421" s="122">
        <v>1.4119897333367</v>
      </c>
      <c r="AL421" s="122">
        <v>0</v>
      </c>
    </row>
    <row r="422" spans="1:38" hidden="1" x14ac:dyDescent="0.25">
      <c r="A422" s="122" t="s">
        <v>2003</v>
      </c>
      <c r="B422" s="122">
        <v>1</v>
      </c>
      <c r="C422" s="122" t="s">
        <v>2183</v>
      </c>
      <c r="D422" s="122" t="s">
        <v>2159</v>
      </c>
      <c r="E422" s="122">
        <v>9</v>
      </c>
      <c r="F422" s="122">
        <v>0.2462069330644</v>
      </c>
      <c r="G422" s="122">
        <v>0.33689932920999999</v>
      </c>
      <c r="H422" s="122">
        <v>0.36132309909159999</v>
      </c>
      <c r="I422" s="122">
        <v>0.58050280444190006</v>
      </c>
      <c r="J422" s="122">
        <v>0.63079956447929997</v>
      </c>
      <c r="K422" s="122">
        <v>0.6021563341067</v>
      </c>
      <c r="L422" s="122">
        <v>0.65139187428089995</v>
      </c>
      <c r="M422" s="122">
        <v>0.6828118539586</v>
      </c>
      <c r="N422" s="122">
        <v>0.6973895521065</v>
      </c>
      <c r="O422" s="122">
        <v>0.67515454331830005</v>
      </c>
      <c r="P422" s="122">
        <v>0.69077249972499999</v>
      </c>
      <c r="Q422" s="122">
        <v>0.68314164004889999</v>
      </c>
      <c r="R422" s="122">
        <v>0.71572990988100005</v>
      </c>
      <c r="S422" s="122">
        <v>0.70414430456489996</v>
      </c>
      <c r="T422" s="122">
        <v>0.66751874424169999</v>
      </c>
      <c r="U422" s="122">
        <v>0.70987564059719999</v>
      </c>
      <c r="V422" s="122">
        <v>0.73220774156000001</v>
      </c>
      <c r="W422" s="122">
        <v>0.72681134369779998</v>
      </c>
      <c r="X422" s="122">
        <v>0.63755236405600002</v>
      </c>
      <c r="Y422" s="122">
        <v>0.41420310882139999</v>
      </c>
      <c r="Z422" s="122">
        <v>0.30212231317650001</v>
      </c>
      <c r="AA422" s="122">
        <v>0.25135349383799999</v>
      </c>
      <c r="AB422" s="122">
        <v>0.2608304262194</v>
      </c>
      <c r="AC422" s="122">
        <v>0.29834149838660001</v>
      </c>
      <c r="AD422" s="122">
        <v>0.3051507596345</v>
      </c>
      <c r="AE422" s="122">
        <v>0.34672200730899999</v>
      </c>
      <c r="AF422" s="122">
        <v>0.37212110804050003</v>
      </c>
      <c r="AG422" s="122">
        <v>0.34566870005689998</v>
      </c>
      <c r="AH422" s="122">
        <v>0.23876504523430001</v>
      </c>
      <c r="AI422" s="122">
        <v>0.38914802996800002</v>
      </c>
      <c r="AJ422" s="122">
        <v>0.36694723957929998</v>
      </c>
      <c r="AK422" s="122">
        <v>0.40408781374230002</v>
      </c>
      <c r="AL422" s="122">
        <v>0</v>
      </c>
    </row>
    <row r="423" spans="1:38" hidden="1" x14ac:dyDescent="0.25">
      <c r="A423" s="122" t="s">
        <v>2003</v>
      </c>
      <c r="B423" s="122">
        <v>1</v>
      </c>
      <c r="C423" s="122" t="s">
        <v>2183</v>
      </c>
      <c r="D423" s="122" t="s">
        <v>2160</v>
      </c>
      <c r="E423" s="122">
        <v>9</v>
      </c>
      <c r="F423" s="122">
        <v>0.50624026532550004</v>
      </c>
      <c r="G423" s="122">
        <v>0.43684809692999998</v>
      </c>
      <c r="H423" s="122">
        <v>0.44699278228580003</v>
      </c>
      <c r="I423" s="122">
        <v>0.3234651121255</v>
      </c>
      <c r="J423" s="122">
        <v>0.3272803899292</v>
      </c>
      <c r="K423" s="122">
        <v>0.36351373164970002</v>
      </c>
      <c r="L423" s="122">
        <v>0.36807672896089999</v>
      </c>
      <c r="M423" s="122">
        <v>0.378607639622</v>
      </c>
      <c r="N423" s="122">
        <v>0.38763134766430002</v>
      </c>
      <c r="O423" s="122">
        <v>0.3952420252305</v>
      </c>
      <c r="P423" s="122">
        <v>0.3697531934255</v>
      </c>
      <c r="Q423" s="122">
        <v>0.50641624497149995</v>
      </c>
      <c r="R423" s="122">
        <v>0.51472894900090005</v>
      </c>
      <c r="S423" s="122">
        <v>0.52741449019260001</v>
      </c>
      <c r="T423" s="122">
        <v>0.53911295032200002</v>
      </c>
      <c r="U423" s="122">
        <v>0.54337658978530001</v>
      </c>
      <c r="V423" s="122">
        <v>0.56890234293849995</v>
      </c>
      <c r="W423" s="122">
        <v>0.57521707869189997</v>
      </c>
      <c r="X423" s="122">
        <v>0.51253259161599996</v>
      </c>
      <c r="Y423" s="122">
        <v>0.31043233880959997</v>
      </c>
      <c r="Z423" s="122">
        <v>0.45229095851189999</v>
      </c>
      <c r="AA423" s="122">
        <v>0.46190441814159999</v>
      </c>
      <c r="AB423" s="122">
        <v>0.50366126463740002</v>
      </c>
      <c r="AC423" s="122">
        <v>0.52872126770969996</v>
      </c>
      <c r="AD423" s="122">
        <v>0.58765308167279995</v>
      </c>
      <c r="AE423" s="122">
        <v>0.63438149553739998</v>
      </c>
      <c r="AF423" s="122">
        <v>0.69617903939729997</v>
      </c>
      <c r="AG423" s="122">
        <v>0.74777435498589995</v>
      </c>
      <c r="AH423" s="122">
        <v>0.67823563197769998</v>
      </c>
      <c r="AI423" s="122">
        <v>0.74607381349019997</v>
      </c>
      <c r="AJ423" s="122">
        <v>0.71291352243329997</v>
      </c>
      <c r="AK423" s="122">
        <v>0.73029981260069998</v>
      </c>
      <c r="AL423" s="122">
        <v>0</v>
      </c>
    </row>
    <row r="424" spans="1:38" hidden="1" x14ac:dyDescent="0.25">
      <c r="A424" s="122" t="s">
        <v>2003</v>
      </c>
      <c r="B424" s="122">
        <v>1</v>
      </c>
      <c r="C424" s="122" t="s">
        <v>2183</v>
      </c>
      <c r="D424" s="122" t="s">
        <v>2161</v>
      </c>
      <c r="E424" s="122">
        <v>9</v>
      </c>
      <c r="F424" s="122">
        <v>3.6230017263541998</v>
      </c>
      <c r="G424" s="122">
        <v>3.4272869063306999</v>
      </c>
      <c r="H424" s="122">
        <v>3.6344714082368998</v>
      </c>
      <c r="I424" s="122">
        <v>3.8087366553763</v>
      </c>
      <c r="J424" s="122">
        <v>3.9476571039628001</v>
      </c>
      <c r="K424" s="122">
        <v>4.0905700738019997</v>
      </c>
      <c r="L424" s="122">
        <v>4.3233783655850999</v>
      </c>
      <c r="M424" s="122">
        <v>4.1025944641583001</v>
      </c>
      <c r="N424" s="122">
        <v>4.1999466286525999</v>
      </c>
      <c r="O424" s="122">
        <v>4.2767302949469999</v>
      </c>
      <c r="P424" s="122">
        <v>4.6165385815165996</v>
      </c>
      <c r="Q424" s="122">
        <v>5.1321470963001996</v>
      </c>
      <c r="R424" s="122">
        <v>5.3968497857004998</v>
      </c>
      <c r="S424" s="122">
        <v>5.363290264622</v>
      </c>
      <c r="T424" s="122">
        <v>5.5821945655193996</v>
      </c>
      <c r="U424" s="122">
        <v>5.5922868691465002</v>
      </c>
      <c r="V424" s="122">
        <v>5.6192594496927999</v>
      </c>
      <c r="W424" s="122">
        <v>5.293747822606</v>
      </c>
      <c r="X424" s="122">
        <v>5.4322822692486001</v>
      </c>
      <c r="Y424" s="122">
        <v>3.1344101386182999</v>
      </c>
      <c r="Z424" s="122">
        <v>3.9341053433148998</v>
      </c>
      <c r="AA424" s="122">
        <v>4.4926250269574002</v>
      </c>
      <c r="AB424" s="122">
        <v>5.0399525158360001</v>
      </c>
      <c r="AC424" s="122">
        <v>5.2546645210716996</v>
      </c>
      <c r="AD424" s="122">
        <v>5.2167274538230002</v>
      </c>
      <c r="AE424" s="122">
        <v>5.1136415357402001</v>
      </c>
      <c r="AF424" s="122">
        <v>5.2813874150483997</v>
      </c>
      <c r="AG424" s="122">
        <v>4.8920522656537999</v>
      </c>
      <c r="AH424" s="122">
        <v>5.3364861051012999</v>
      </c>
      <c r="AI424" s="122">
        <v>5.9495974165611996</v>
      </c>
      <c r="AJ424" s="122">
        <v>5.7102162635395004</v>
      </c>
      <c r="AK424" s="122">
        <v>5.5839433025401997</v>
      </c>
      <c r="AL424" s="122">
        <v>0</v>
      </c>
    </row>
    <row r="425" spans="1:38" hidden="1" x14ac:dyDescent="0.25">
      <c r="A425" s="122" t="s">
        <v>2003</v>
      </c>
      <c r="B425" s="122">
        <v>1</v>
      </c>
      <c r="C425" s="122" t="s">
        <v>2183</v>
      </c>
      <c r="D425" s="122" t="s">
        <v>2179</v>
      </c>
      <c r="E425" s="122">
        <v>9</v>
      </c>
      <c r="F425" s="122">
        <v>0</v>
      </c>
      <c r="G425" s="122">
        <v>0</v>
      </c>
      <c r="H425" s="122">
        <v>0</v>
      </c>
      <c r="I425" s="122">
        <v>0</v>
      </c>
      <c r="J425" s="122">
        <v>0</v>
      </c>
      <c r="K425" s="122">
        <v>0</v>
      </c>
      <c r="L425" s="122">
        <v>0</v>
      </c>
      <c r="M425" s="122">
        <v>0</v>
      </c>
      <c r="N425" s="122">
        <v>0</v>
      </c>
      <c r="O425" s="122">
        <v>0</v>
      </c>
      <c r="P425" s="122">
        <v>0</v>
      </c>
      <c r="Q425" s="122">
        <v>0</v>
      </c>
      <c r="R425" s="122">
        <v>0</v>
      </c>
      <c r="S425" s="122">
        <v>0</v>
      </c>
      <c r="T425" s="122">
        <v>0</v>
      </c>
      <c r="U425" s="122">
        <v>0</v>
      </c>
      <c r="V425" s="122">
        <v>0</v>
      </c>
      <c r="W425" s="122">
        <v>0</v>
      </c>
      <c r="X425" s="122">
        <v>0</v>
      </c>
      <c r="Y425" s="122">
        <v>0</v>
      </c>
      <c r="Z425" s="122">
        <v>0</v>
      </c>
      <c r="AA425" s="122">
        <v>0</v>
      </c>
      <c r="AB425" s="122">
        <v>0</v>
      </c>
      <c r="AC425" s="122">
        <v>0</v>
      </c>
      <c r="AD425" s="122">
        <v>0</v>
      </c>
      <c r="AE425" s="122">
        <v>0</v>
      </c>
      <c r="AF425" s="122">
        <v>0</v>
      </c>
      <c r="AG425" s="122">
        <v>0</v>
      </c>
      <c r="AH425" s="122">
        <v>0</v>
      </c>
      <c r="AI425" s="122">
        <v>0</v>
      </c>
      <c r="AJ425" s="122">
        <v>0</v>
      </c>
      <c r="AK425" s="122">
        <v>0</v>
      </c>
      <c r="AL425" s="122">
        <v>0</v>
      </c>
    </row>
    <row r="426" spans="1:38" hidden="1" x14ac:dyDescent="0.25">
      <c r="A426" s="122" t="s">
        <v>2003</v>
      </c>
      <c r="B426" s="122">
        <v>1</v>
      </c>
      <c r="C426" s="122" t="s">
        <v>2183</v>
      </c>
      <c r="D426" s="122" t="s">
        <v>2162</v>
      </c>
      <c r="E426" s="122">
        <v>9</v>
      </c>
      <c r="F426" s="122">
        <v>0.27086805443860001</v>
      </c>
      <c r="G426" s="122">
        <v>0.30759518440419997</v>
      </c>
      <c r="H426" s="122">
        <v>0.2707759867349</v>
      </c>
      <c r="I426" s="122">
        <v>0.2524848991832</v>
      </c>
      <c r="J426" s="122">
        <v>0.26913478806180002</v>
      </c>
      <c r="K426" s="122">
        <v>0.27185485417979999</v>
      </c>
      <c r="L426" s="122">
        <v>0.27941754607219998</v>
      </c>
      <c r="M426" s="122">
        <v>0.28954899420469998</v>
      </c>
      <c r="N426" s="122">
        <v>0.32584447177819997</v>
      </c>
      <c r="O426" s="122">
        <v>0.3449479544465</v>
      </c>
      <c r="P426" s="122">
        <v>0.36238240978550001</v>
      </c>
      <c r="Q426" s="122">
        <v>0.350545833955</v>
      </c>
      <c r="R426" s="122">
        <v>0.34728595699940001</v>
      </c>
      <c r="S426" s="122">
        <v>0.35887945867510002</v>
      </c>
      <c r="T426" s="122">
        <v>0.36122513609630003</v>
      </c>
      <c r="U426" s="122">
        <v>0.36382644150080001</v>
      </c>
      <c r="V426" s="122">
        <v>0.36427478555539999</v>
      </c>
      <c r="W426" s="122">
        <v>0.3540695957942</v>
      </c>
      <c r="X426" s="122">
        <v>0.33656598866069998</v>
      </c>
      <c r="Y426" s="122">
        <v>0.1842136300469</v>
      </c>
      <c r="Z426" s="122">
        <v>0.48609195093070001</v>
      </c>
      <c r="AA426" s="122">
        <v>0.53880836174610003</v>
      </c>
      <c r="AB426" s="122">
        <v>0.57025805574510002</v>
      </c>
      <c r="AC426" s="122">
        <v>0.48945384239489997</v>
      </c>
      <c r="AD426" s="122">
        <v>0.64032642062120004</v>
      </c>
      <c r="AE426" s="122">
        <v>0.695676179693</v>
      </c>
      <c r="AF426" s="122">
        <v>0.65340594149340003</v>
      </c>
      <c r="AG426" s="122">
        <v>0.77994577985059999</v>
      </c>
      <c r="AH426" s="122">
        <v>0.80366944899470005</v>
      </c>
      <c r="AI426" s="122">
        <v>0.79782945414780004</v>
      </c>
      <c r="AJ426" s="122">
        <v>0.76956940184309996</v>
      </c>
      <c r="AK426" s="122">
        <v>0.78745882888709995</v>
      </c>
      <c r="AL426" s="122">
        <v>0</v>
      </c>
    </row>
    <row r="427" spans="1:38" hidden="1" x14ac:dyDescent="0.25">
      <c r="A427" s="122" t="s">
        <v>2003</v>
      </c>
      <c r="B427" s="122">
        <v>1</v>
      </c>
      <c r="C427" s="122" t="s">
        <v>2183</v>
      </c>
      <c r="D427" s="122" t="s">
        <v>2163</v>
      </c>
      <c r="E427" s="122">
        <v>9</v>
      </c>
      <c r="F427" s="122">
        <v>0.37808329031490001</v>
      </c>
      <c r="G427" s="122">
        <v>0.3104272628284</v>
      </c>
      <c r="H427" s="122">
        <v>0.32427037109849999</v>
      </c>
      <c r="I427" s="122">
        <v>0.53801006853269995</v>
      </c>
      <c r="J427" s="122">
        <v>0.53939693305759995</v>
      </c>
      <c r="K427" s="122">
        <v>0.53694585552829999</v>
      </c>
      <c r="L427" s="122">
        <v>0.43581431588750003</v>
      </c>
      <c r="M427" s="122">
        <v>0.42474123199000002</v>
      </c>
      <c r="N427" s="122">
        <v>0.45128266962980002</v>
      </c>
      <c r="O427" s="122">
        <v>0.46565372432820001</v>
      </c>
      <c r="P427" s="122">
        <v>0.50936450707820002</v>
      </c>
      <c r="Q427" s="122">
        <v>0.49757130370660002</v>
      </c>
      <c r="R427" s="122">
        <v>0.45905914016350002</v>
      </c>
      <c r="S427" s="122">
        <v>0.4200584989301</v>
      </c>
      <c r="T427" s="122">
        <v>0.41986713115629998</v>
      </c>
      <c r="U427" s="122">
        <v>0.38936496778419999</v>
      </c>
      <c r="V427" s="122">
        <v>0.42731027576539998</v>
      </c>
      <c r="W427" s="122">
        <v>0.4050851067988</v>
      </c>
      <c r="X427" s="122">
        <v>0.62859173339980001</v>
      </c>
      <c r="Y427" s="122">
        <v>0.48487384542950002</v>
      </c>
      <c r="Z427" s="122">
        <v>0.31909612493799999</v>
      </c>
      <c r="AA427" s="122">
        <v>0.34488369787610001</v>
      </c>
      <c r="AB427" s="122">
        <v>0.4617396176902</v>
      </c>
      <c r="AC427" s="122">
        <v>0.40956220446059999</v>
      </c>
      <c r="AD427" s="122">
        <v>0.48283703164960001</v>
      </c>
      <c r="AE427" s="122">
        <v>0.4307961143338</v>
      </c>
      <c r="AF427" s="122">
        <v>0.50500543838159995</v>
      </c>
      <c r="AG427" s="122">
        <v>0.51964759275490002</v>
      </c>
      <c r="AH427" s="122">
        <v>0.47181463094510001</v>
      </c>
      <c r="AI427" s="122">
        <v>0.4851516490676</v>
      </c>
      <c r="AJ427" s="122">
        <v>0.52841505784209997</v>
      </c>
      <c r="AK427" s="122">
        <v>0.54590955316230005</v>
      </c>
      <c r="AL427" s="122">
        <v>0</v>
      </c>
    </row>
    <row r="428" spans="1:38" hidden="1" x14ac:dyDescent="0.25">
      <c r="A428" s="122" t="s">
        <v>2003</v>
      </c>
      <c r="B428" s="122">
        <v>1</v>
      </c>
      <c r="C428" s="122" t="s">
        <v>2183</v>
      </c>
      <c r="D428" s="122" t="s">
        <v>2180</v>
      </c>
      <c r="E428" s="122">
        <v>9</v>
      </c>
      <c r="F428" s="122">
        <v>0</v>
      </c>
      <c r="G428" s="122">
        <v>0</v>
      </c>
      <c r="H428" s="122">
        <v>0</v>
      </c>
      <c r="I428" s="122">
        <v>0</v>
      </c>
      <c r="J428" s="122">
        <v>0</v>
      </c>
      <c r="K428" s="122">
        <v>0</v>
      </c>
      <c r="L428" s="122">
        <v>0</v>
      </c>
      <c r="M428" s="122">
        <v>0</v>
      </c>
      <c r="N428" s="122">
        <v>0</v>
      </c>
      <c r="O428" s="122">
        <v>0</v>
      </c>
      <c r="P428" s="122">
        <v>0</v>
      </c>
      <c r="Q428" s="122">
        <v>0</v>
      </c>
      <c r="R428" s="122">
        <v>0</v>
      </c>
      <c r="S428" s="122">
        <v>0</v>
      </c>
      <c r="T428" s="122">
        <v>0</v>
      </c>
      <c r="U428" s="122">
        <v>0</v>
      </c>
      <c r="V428" s="122">
        <v>0</v>
      </c>
      <c r="W428" s="122">
        <v>0</v>
      </c>
      <c r="X428" s="122">
        <v>0</v>
      </c>
      <c r="Y428" s="122">
        <v>0</v>
      </c>
      <c r="Z428" s="122">
        <v>0</v>
      </c>
      <c r="AA428" s="122">
        <v>0</v>
      </c>
      <c r="AB428" s="122">
        <v>0</v>
      </c>
      <c r="AC428" s="122">
        <v>0</v>
      </c>
      <c r="AD428" s="122">
        <v>0</v>
      </c>
      <c r="AE428" s="122">
        <v>0</v>
      </c>
      <c r="AF428" s="122">
        <v>0</v>
      </c>
      <c r="AG428" s="122">
        <v>0</v>
      </c>
      <c r="AH428" s="122">
        <v>0</v>
      </c>
      <c r="AI428" s="122">
        <v>0</v>
      </c>
      <c r="AJ428" s="122">
        <v>0</v>
      </c>
      <c r="AK428" s="122">
        <v>0</v>
      </c>
      <c r="AL428" s="122">
        <v>0</v>
      </c>
    </row>
    <row r="429" spans="1:38" hidden="1" x14ac:dyDescent="0.25">
      <c r="A429" s="122" t="s">
        <v>2003</v>
      </c>
      <c r="B429" s="122">
        <v>1</v>
      </c>
      <c r="C429" s="122" t="s">
        <v>2183</v>
      </c>
      <c r="D429" s="122" t="s">
        <v>2164</v>
      </c>
      <c r="E429" s="122">
        <v>9</v>
      </c>
      <c r="F429" s="122">
        <v>0</v>
      </c>
      <c r="G429" s="122">
        <v>0</v>
      </c>
      <c r="H429" s="122">
        <v>0</v>
      </c>
      <c r="I429" s="122">
        <v>0</v>
      </c>
      <c r="J429" s="122">
        <v>0</v>
      </c>
      <c r="K429" s="122">
        <v>0</v>
      </c>
      <c r="L429" s="122">
        <v>0</v>
      </c>
      <c r="M429" s="122">
        <v>0</v>
      </c>
      <c r="N429" s="122">
        <v>0</v>
      </c>
      <c r="O429" s="122">
        <v>0</v>
      </c>
      <c r="P429" s="122">
        <v>0</v>
      </c>
      <c r="Q429" s="122">
        <v>0</v>
      </c>
      <c r="R429" s="122">
        <v>0</v>
      </c>
      <c r="S429" s="122">
        <v>0</v>
      </c>
      <c r="T429" s="122">
        <v>0</v>
      </c>
      <c r="U429" s="122">
        <v>0</v>
      </c>
      <c r="V429" s="122">
        <v>0</v>
      </c>
      <c r="W429" s="122">
        <v>0</v>
      </c>
      <c r="X429" s="122">
        <v>0</v>
      </c>
      <c r="Y429" s="122">
        <v>0</v>
      </c>
      <c r="Z429" s="122">
        <v>0</v>
      </c>
      <c r="AA429" s="122">
        <v>0</v>
      </c>
      <c r="AB429" s="122">
        <v>0</v>
      </c>
      <c r="AC429" s="122">
        <v>0</v>
      </c>
      <c r="AD429" s="122">
        <v>0</v>
      </c>
      <c r="AE429" s="122">
        <v>0</v>
      </c>
      <c r="AF429" s="122">
        <v>0</v>
      </c>
      <c r="AG429" s="122">
        <v>0</v>
      </c>
      <c r="AH429" s="122">
        <v>0</v>
      </c>
      <c r="AI429" s="122">
        <v>0</v>
      </c>
      <c r="AJ429" s="122">
        <v>0</v>
      </c>
      <c r="AK429" s="122">
        <v>0</v>
      </c>
      <c r="AL429" s="122">
        <v>0</v>
      </c>
    </row>
    <row r="430" spans="1:38" hidden="1" x14ac:dyDescent="0.25">
      <c r="A430" s="122" t="s">
        <v>2003</v>
      </c>
      <c r="B430" s="122">
        <v>1</v>
      </c>
      <c r="C430" s="122" t="s">
        <v>2183</v>
      </c>
      <c r="D430" s="122" t="s">
        <v>2165</v>
      </c>
      <c r="E430" s="122">
        <v>9</v>
      </c>
      <c r="F430" s="122">
        <v>0</v>
      </c>
      <c r="G430" s="122">
        <v>0.1394011935458</v>
      </c>
      <c r="H430" s="122">
        <v>0.1735420763327</v>
      </c>
      <c r="I430" s="122">
        <v>0.2445500311512</v>
      </c>
      <c r="J430" s="122">
        <v>0.28652210077529999</v>
      </c>
      <c r="K430" s="122">
        <v>0.27749139820579999</v>
      </c>
      <c r="L430" s="122">
        <v>0</v>
      </c>
      <c r="M430" s="122">
        <v>0.3813825925464</v>
      </c>
      <c r="N430" s="122">
        <v>0.39985864520809999</v>
      </c>
      <c r="O430" s="122">
        <v>0.45941032243770002</v>
      </c>
      <c r="P430" s="122">
        <v>0.44771006980669997</v>
      </c>
      <c r="Q430" s="122">
        <v>0.4308006686675</v>
      </c>
      <c r="R430" s="122">
        <v>0.43183122743000002</v>
      </c>
      <c r="S430" s="122">
        <v>0.37201712642649998</v>
      </c>
      <c r="T430" s="122">
        <v>0.42460870313760002</v>
      </c>
      <c r="U430" s="122">
        <v>0.44616542522269997</v>
      </c>
      <c r="V430" s="122">
        <v>0.4572381079799</v>
      </c>
      <c r="W430" s="122">
        <v>0.45332922897189998</v>
      </c>
      <c r="X430" s="122">
        <v>0.32225961303529999</v>
      </c>
      <c r="Y430" s="122">
        <v>0.25865794892900001</v>
      </c>
      <c r="Z430" s="122">
        <v>0.23363018059640001</v>
      </c>
      <c r="AA430" s="122">
        <v>0.18082862326660001</v>
      </c>
      <c r="AB430" s="122">
        <v>0.17933540546740001</v>
      </c>
      <c r="AC430" s="122">
        <v>0.20316967742879999</v>
      </c>
      <c r="AD430" s="122">
        <v>0.3021069800683</v>
      </c>
      <c r="AE430" s="122">
        <v>0.29043221862930002</v>
      </c>
      <c r="AF430" s="122">
        <v>0.2294221122774</v>
      </c>
      <c r="AG430" s="122">
        <v>0.21330588323970001</v>
      </c>
      <c r="AH430" s="122">
        <v>0.21159703900570001</v>
      </c>
      <c r="AI430" s="122">
        <v>0.223176768586</v>
      </c>
      <c r="AJ430" s="122">
        <v>0.2121353738475</v>
      </c>
      <c r="AK430" s="122">
        <v>0.21508390866880001</v>
      </c>
      <c r="AL430" s="122">
        <v>0</v>
      </c>
    </row>
    <row r="431" spans="1:38" hidden="1" x14ac:dyDescent="0.25">
      <c r="A431" s="122" t="s">
        <v>2003</v>
      </c>
      <c r="B431" s="122">
        <v>1</v>
      </c>
      <c r="C431" s="122" t="s">
        <v>2183</v>
      </c>
      <c r="D431" s="122" t="s">
        <v>2166</v>
      </c>
      <c r="E431" s="122">
        <v>9</v>
      </c>
      <c r="F431" s="122">
        <v>0</v>
      </c>
      <c r="G431" s="122">
        <v>0</v>
      </c>
      <c r="H431" s="122">
        <v>0</v>
      </c>
      <c r="I431" s="122">
        <v>0</v>
      </c>
      <c r="J431" s="122">
        <v>0</v>
      </c>
      <c r="K431" s="122">
        <v>0</v>
      </c>
      <c r="L431" s="122">
        <v>0</v>
      </c>
      <c r="M431" s="122">
        <v>0</v>
      </c>
      <c r="N431" s="122">
        <v>0</v>
      </c>
      <c r="O431" s="122">
        <v>0</v>
      </c>
      <c r="P431" s="122">
        <v>0</v>
      </c>
      <c r="Q431" s="122">
        <v>0</v>
      </c>
      <c r="R431" s="122">
        <v>0</v>
      </c>
      <c r="S431" s="122">
        <v>0</v>
      </c>
      <c r="T431" s="122">
        <v>0</v>
      </c>
      <c r="U431" s="122">
        <v>0</v>
      </c>
      <c r="V431" s="122">
        <v>0</v>
      </c>
      <c r="W431" s="122">
        <v>0</v>
      </c>
      <c r="X431" s="122">
        <v>0</v>
      </c>
      <c r="Y431" s="122">
        <v>0</v>
      </c>
      <c r="Z431" s="122">
        <v>0</v>
      </c>
      <c r="AA431" s="122">
        <v>0</v>
      </c>
      <c r="AB431" s="122">
        <v>0</v>
      </c>
      <c r="AC431" s="122">
        <v>0</v>
      </c>
      <c r="AD431" s="122">
        <v>0</v>
      </c>
      <c r="AE431" s="122">
        <v>0</v>
      </c>
      <c r="AF431" s="122">
        <v>0</v>
      </c>
      <c r="AG431" s="122">
        <v>0</v>
      </c>
      <c r="AH431" s="122">
        <v>0</v>
      </c>
      <c r="AI431" s="122">
        <v>0</v>
      </c>
      <c r="AJ431" s="122">
        <v>0</v>
      </c>
      <c r="AK431" s="122">
        <v>0</v>
      </c>
      <c r="AL431" s="122">
        <v>0</v>
      </c>
    </row>
    <row r="432" spans="1:38" hidden="1" x14ac:dyDescent="0.25">
      <c r="A432" s="122" t="s">
        <v>2003</v>
      </c>
      <c r="B432" s="122">
        <v>1</v>
      </c>
      <c r="C432" s="122" t="s">
        <v>2183</v>
      </c>
      <c r="D432" s="122" t="s">
        <v>2167</v>
      </c>
      <c r="E432" s="122">
        <v>9</v>
      </c>
      <c r="F432" s="122">
        <v>0.37808329031490001</v>
      </c>
      <c r="G432" s="122">
        <v>0.3104272628284</v>
      </c>
      <c r="H432" s="122">
        <v>0.32427037109849999</v>
      </c>
      <c r="I432" s="122">
        <v>0.53801006853269995</v>
      </c>
      <c r="J432" s="122">
        <v>0.53939693305759995</v>
      </c>
      <c r="K432" s="122">
        <v>0.53694585552829999</v>
      </c>
      <c r="L432" s="122">
        <v>0.43581431588750003</v>
      </c>
      <c r="M432" s="122">
        <v>0.42474123199000002</v>
      </c>
      <c r="N432" s="122">
        <v>0.45128266962980002</v>
      </c>
      <c r="O432" s="122">
        <v>0.46565372432820001</v>
      </c>
      <c r="P432" s="122">
        <v>0.50936450707820002</v>
      </c>
      <c r="Q432" s="122">
        <v>0.49757130370660002</v>
      </c>
      <c r="R432" s="122">
        <v>0.45905914016350002</v>
      </c>
      <c r="S432" s="122">
        <v>0.4200584989301</v>
      </c>
      <c r="T432" s="122">
        <v>0.41986713115629998</v>
      </c>
      <c r="U432" s="122">
        <v>0.38936496778419999</v>
      </c>
      <c r="V432" s="122">
        <v>0.42731027576539998</v>
      </c>
      <c r="W432" s="122">
        <v>0.4050851067988</v>
      </c>
      <c r="X432" s="122">
        <v>0.62859173339980001</v>
      </c>
      <c r="Y432" s="122">
        <v>0.48487384542950002</v>
      </c>
      <c r="Z432" s="122">
        <v>0.31538487532550002</v>
      </c>
      <c r="AA432" s="122">
        <v>0.37935667695570002</v>
      </c>
      <c r="AB432" s="122">
        <v>0.42173851206750002</v>
      </c>
      <c r="AC432" s="122">
        <v>0.50836017557479996</v>
      </c>
      <c r="AD432" s="122">
        <v>0.56892433819900001</v>
      </c>
      <c r="AE432" s="122">
        <v>0.56804737006270001</v>
      </c>
      <c r="AF432" s="122">
        <v>0.55145265799230003</v>
      </c>
      <c r="AG432" s="122">
        <v>0.5003813246487</v>
      </c>
      <c r="AH432" s="122">
        <v>0.51155933582890001</v>
      </c>
      <c r="AI432" s="122">
        <v>0.62446470321879999</v>
      </c>
      <c r="AJ432" s="122">
        <v>0.52955028629409995</v>
      </c>
      <c r="AK432" s="122">
        <v>0.5371738474637</v>
      </c>
      <c r="AL432" s="122">
        <v>0</v>
      </c>
    </row>
    <row r="433" spans="1:38" hidden="1" x14ac:dyDescent="0.25">
      <c r="A433" s="122" t="s">
        <v>2003</v>
      </c>
      <c r="B433" s="122">
        <v>1</v>
      </c>
      <c r="C433" s="122" t="s">
        <v>2183</v>
      </c>
      <c r="D433" s="122" t="s">
        <v>2168</v>
      </c>
      <c r="E433" s="122">
        <v>9</v>
      </c>
      <c r="F433" s="122">
        <v>0.2462069330644</v>
      </c>
      <c r="G433" s="122">
        <v>0.33689932920999999</v>
      </c>
      <c r="H433" s="122">
        <v>0.36132309909159999</v>
      </c>
      <c r="I433" s="122">
        <v>0.4414908541102</v>
      </c>
      <c r="J433" s="122">
        <v>0.4420106379091</v>
      </c>
      <c r="K433" s="122">
        <v>0.47867266190509999</v>
      </c>
      <c r="L433" s="122">
        <v>0.49136630516599999</v>
      </c>
      <c r="M433" s="122">
        <v>0.51093820720399996</v>
      </c>
      <c r="N433" s="122">
        <v>0.50964416783510003</v>
      </c>
      <c r="O433" s="122">
        <v>0.51924292388769999</v>
      </c>
      <c r="P433" s="122">
        <v>0.56763705538539999</v>
      </c>
      <c r="Q433" s="122">
        <v>0.4664405790585</v>
      </c>
      <c r="R433" s="122">
        <v>0.49842688659989998</v>
      </c>
      <c r="S433" s="122">
        <v>0.61135681615549997</v>
      </c>
      <c r="T433" s="122">
        <v>0.64668141044219996</v>
      </c>
      <c r="U433" s="122">
        <v>0.62671283344689999</v>
      </c>
      <c r="V433" s="122">
        <v>0.64866510683129996</v>
      </c>
      <c r="W433" s="122">
        <v>0.57084127611769997</v>
      </c>
      <c r="X433" s="122">
        <v>0.66296866614939998</v>
      </c>
      <c r="Y433" s="122">
        <v>0.50055218699869997</v>
      </c>
      <c r="Z433" s="122">
        <v>0.48361738341299998</v>
      </c>
      <c r="AA433" s="122">
        <v>0.55247594883060003</v>
      </c>
      <c r="AB433" s="122">
        <v>0.31716679671409997</v>
      </c>
      <c r="AC433" s="122">
        <v>0.3159234401455</v>
      </c>
      <c r="AD433" s="122">
        <v>0.33832643521209999</v>
      </c>
      <c r="AE433" s="122">
        <v>0.33694070558209999</v>
      </c>
      <c r="AF433" s="122">
        <v>0.33275211274040001</v>
      </c>
      <c r="AG433" s="122">
        <v>0.38157016926670001</v>
      </c>
      <c r="AH433" s="122">
        <v>0.32815899228079998</v>
      </c>
      <c r="AI433" s="122">
        <v>0.31478258036259998</v>
      </c>
      <c r="AJ433" s="122">
        <v>0.30718679895869999</v>
      </c>
      <c r="AK433" s="122">
        <v>0.29218199949570001</v>
      </c>
      <c r="AL433" s="122">
        <v>0</v>
      </c>
    </row>
    <row r="434" spans="1:38" hidden="1" x14ac:dyDescent="0.25">
      <c r="A434" s="122" t="s">
        <v>2021</v>
      </c>
      <c r="B434" s="122">
        <v>1</v>
      </c>
      <c r="C434" s="122" t="s">
        <v>2184</v>
      </c>
      <c r="D434" s="122" t="s">
        <v>2120</v>
      </c>
      <c r="E434" s="122">
        <v>10</v>
      </c>
      <c r="F434" s="122">
        <v>0.83664043141519995</v>
      </c>
      <c r="G434" s="122">
        <v>0.8978676345594</v>
      </c>
      <c r="H434" s="122">
        <v>0.88210097136179999</v>
      </c>
      <c r="I434" s="122">
        <v>0.85984364015199999</v>
      </c>
      <c r="J434" s="122">
        <v>0.98088229039660002</v>
      </c>
      <c r="K434" s="122">
        <v>1.1613852951615</v>
      </c>
      <c r="L434" s="122">
        <v>1.1723519043916</v>
      </c>
      <c r="M434" s="122">
        <v>1.0948157055686001</v>
      </c>
      <c r="N434" s="122">
        <v>0.97800288168820004</v>
      </c>
      <c r="O434" s="122">
        <v>0.85526401780600003</v>
      </c>
      <c r="P434" s="122">
        <v>0.75169421976280004</v>
      </c>
      <c r="Q434" s="122">
        <v>0.73422462418709999</v>
      </c>
      <c r="R434" s="122">
        <v>0.83744830056840003</v>
      </c>
      <c r="S434" s="122">
        <v>0.86187017827250001</v>
      </c>
      <c r="T434" s="122">
        <v>0.84077305549199999</v>
      </c>
      <c r="U434" s="122">
        <v>0.79287485330840002</v>
      </c>
      <c r="V434" s="122">
        <v>0.70339638512769997</v>
      </c>
      <c r="W434" s="122">
        <v>0.66464380962239999</v>
      </c>
      <c r="X434" s="122">
        <v>0.62681578575770003</v>
      </c>
      <c r="Y434" s="122">
        <v>0.57225721996080003</v>
      </c>
      <c r="Z434" s="122">
        <v>0.48471898911599998</v>
      </c>
      <c r="AA434" s="122">
        <v>0.45433272277600001</v>
      </c>
      <c r="AB434" s="122">
        <v>0.42880775243710001</v>
      </c>
      <c r="AC434" s="122">
        <v>0.44087976385330002</v>
      </c>
      <c r="AD434" s="122">
        <v>0.44674152552919999</v>
      </c>
      <c r="AE434" s="122">
        <v>0.44909435525449998</v>
      </c>
      <c r="AF434" s="122">
        <v>0.32129285202919999</v>
      </c>
      <c r="AG434" s="122">
        <v>0.33234713472819999</v>
      </c>
      <c r="AH434" s="122">
        <v>0.38044746364280002</v>
      </c>
      <c r="AI434" s="122">
        <v>0.4139556707457</v>
      </c>
      <c r="AJ434" s="122">
        <v>0.30730442392360002</v>
      </c>
      <c r="AK434" s="122">
        <v>0.2723742039839</v>
      </c>
      <c r="AL434" s="122">
        <v>0</v>
      </c>
    </row>
    <row r="435" spans="1:38" hidden="1" x14ac:dyDescent="0.25">
      <c r="A435" s="122" t="s">
        <v>2021</v>
      </c>
      <c r="B435" s="122">
        <v>1</v>
      </c>
      <c r="C435" s="122" t="s">
        <v>2184</v>
      </c>
      <c r="D435" s="122" t="s">
        <v>2121</v>
      </c>
      <c r="E435" s="122">
        <v>10</v>
      </c>
      <c r="F435" s="122">
        <v>4.3409516525400003E-2</v>
      </c>
      <c r="G435" s="122">
        <v>3.8638253147300003E-2</v>
      </c>
      <c r="H435" s="122">
        <v>4.6473622855799999E-2</v>
      </c>
      <c r="I435" s="122">
        <v>4.0587398094900001E-2</v>
      </c>
      <c r="J435" s="122">
        <v>4.6472667200700001E-2</v>
      </c>
      <c r="K435" s="122">
        <v>4.79637343672E-2</v>
      </c>
      <c r="L435" s="122">
        <v>4.7891795349699999E-2</v>
      </c>
      <c r="M435" s="122">
        <v>4.86356855113E-2</v>
      </c>
      <c r="N435" s="122">
        <v>4.7229065132200002E-2</v>
      </c>
      <c r="O435" s="122">
        <v>4.5658432853099999E-2</v>
      </c>
      <c r="P435" s="122">
        <v>4.5788418621900001E-2</v>
      </c>
      <c r="Q435" s="122">
        <v>4.4869430649400001E-2</v>
      </c>
      <c r="R435" s="122">
        <v>4.0714473175299998E-2</v>
      </c>
      <c r="S435" s="122">
        <v>4.4160052126099997E-2</v>
      </c>
      <c r="T435" s="122">
        <v>4.4007352601399999E-2</v>
      </c>
      <c r="U435" s="122">
        <v>4.08761304683E-2</v>
      </c>
      <c r="V435" s="122">
        <v>4.69943092777E-2</v>
      </c>
      <c r="W435" s="122">
        <v>4.2042612282599999E-2</v>
      </c>
      <c r="X435" s="122">
        <v>4.4103128861700001E-2</v>
      </c>
      <c r="Y435" s="122">
        <v>4.3564936813700002E-2</v>
      </c>
      <c r="Z435" s="122">
        <v>2.0125542244899999E-2</v>
      </c>
      <c r="AA435" s="122">
        <v>2.5208333994299999E-2</v>
      </c>
      <c r="AB435" s="122">
        <v>2.99900106072E-2</v>
      </c>
      <c r="AC435" s="122">
        <v>3.4973023215600002E-2</v>
      </c>
      <c r="AD435" s="122">
        <v>3.4675757252199998E-2</v>
      </c>
      <c r="AE435" s="122">
        <v>3.4651859158800001E-2</v>
      </c>
      <c r="AF435" s="122">
        <v>2.2100413122E-2</v>
      </c>
      <c r="AG435" s="122">
        <v>1.7483122913099999E-2</v>
      </c>
      <c r="AH435" s="122">
        <v>1.610146589E-2</v>
      </c>
      <c r="AI435" s="122">
        <v>1.91898820894E-2</v>
      </c>
      <c r="AJ435" s="122">
        <v>1.28554543687E-2</v>
      </c>
      <c r="AK435" s="122">
        <v>1.1029521754699999E-2</v>
      </c>
      <c r="AL435" s="122">
        <v>0</v>
      </c>
    </row>
    <row r="436" spans="1:38" hidden="1" x14ac:dyDescent="0.25">
      <c r="A436" s="122" t="s">
        <v>2021</v>
      </c>
      <c r="B436" s="122">
        <v>1</v>
      </c>
      <c r="C436" s="122" t="s">
        <v>2184</v>
      </c>
      <c r="D436" s="122" t="s">
        <v>2122</v>
      </c>
      <c r="E436" s="122">
        <v>10</v>
      </c>
      <c r="F436" s="122">
        <v>1.8185306159299999E-2</v>
      </c>
      <c r="G436" s="122">
        <v>1.8448731378500002E-2</v>
      </c>
      <c r="H436" s="122">
        <v>2.0036047629299999E-2</v>
      </c>
      <c r="I436" s="122">
        <v>2.1138697254899998E-2</v>
      </c>
      <c r="J436" s="122">
        <v>2.16931872147E-2</v>
      </c>
      <c r="K436" s="122">
        <v>2.1550661053800001E-2</v>
      </c>
      <c r="L436" s="122">
        <v>2.23943220199E-2</v>
      </c>
      <c r="M436" s="122">
        <v>2.3132866922499998E-2</v>
      </c>
      <c r="N436" s="122">
        <v>2.30067188498E-2</v>
      </c>
      <c r="O436" s="122">
        <v>2.1107907694099998E-2</v>
      </c>
      <c r="P436" s="122">
        <v>2.0651373858500001E-2</v>
      </c>
      <c r="Q436" s="122">
        <v>2.0911718075099998E-2</v>
      </c>
      <c r="R436" s="122">
        <v>2.1327218082800001E-2</v>
      </c>
      <c r="S436" s="122">
        <v>2.2930413633899999E-2</v>
      </c>
      <c r="T436" s="122">
        <v>2.2485147679700002E-2</v>
      </c>
      <c r="U436" s="122">
        <v>2.3218092392200001E-2</v>
      </c>
      <c r="V436" s="122">
        <v>2.38365455375E-2</v>
      </c>
      <c r="W436" s="122">
        <v>2.3498007852499999E-2</v>
      </c>
      <c r="X436" s="122">
        <v>2.32242846872E-2</v>
      </c>
      <c r="Y436" s="122">
        <v>2.23047980855E-2</v>
      </c>
      <c r="Z436" s="122">
        <v>1.6773692048899998E-2</v>
      </c>
      <c r="AA436" s="122">
        <v>1.8849812822499999E-2</v>
      </c>
      <c r="AB436" s="122">
        <v>2.1967161321E-2</v>
      </c>
      <c r="AC436" s="122">
        <v>2.27843736677E-2</v>
      </c>
      <c r="AD436" s="122">
        <v>2.5862340999900001E-2</v>
      </c>
      <c r="AE436" s="122">
        <v>2.32018789027E-2</v>
      </c>
      <c r="AF436" s="122">
        <v>1.6674031162599998E-2</v>
      </c>
      <c r="AG436" s="122">
        <v>1.5573591311E-2</v>
      </c>
      <c r="AH436" s="122">
        <v>3.2955644805200003E-2</v>
      </c>
      <c r="AI436" s="122">
        <v>1.9018603448799999E-2</v>
      </c>
      <c r="AJ436" s="122">
        <v>1.9145263535600001E-2</v>
      </c>
      <c r="AK436" s="122">
        <v>1.74139696229E-2</v>
      </c>
      <c r="AL436" s="122">
        <v>0</v>
      </c>
    </row>
    <row r="437" spans="1:38" hidden="1" x14ac:dyDescent="0.25">
      <c r="A437" s="122" t="s">
        <v>2021</v>
      </c>
      <c r="B437" s="122">
        <v>1</v>
      </c>
      <c r="C437" s="122" t="s">
        <v>2184</v>
      </c>
      <c r="D437" s="122" t="s">
        <v>2175</v>
      </c>
      <c r="E437" s="122">
        <v>10</v>
      </c>
      <c r="F437" s="122">
        <v>0</v>
      </c>
      <c r="G437" s="122">
        <v>0</v>
      </c>
      <c r="H437" s="122">
        <v>0</v>
      </c>
      <c r="I437" s="122">
        <v>0</v>
      </c>
      <c r="J437" s="122">
        <v>0</v>
      </c>
      <c r="K437" s="122">
        <v>0</v>
      </c>
      <c r="L437" s="122">
        <v>0</v>
      </c>
      <c r="M437" s="122">
        <v>0</v>
      </c>
      <c r="N437" s="122">
        <v>0</v>
      </c>
      <c r="O437" s="122">
        <v>0</v>
      </c>
      <c r="P437" s="122">
        <v>0</v>
      </c>
      <c r="Q437" s="122">
        <v>0</v>
      </c>
      <c r="R437" s="122">
        <v>0</v>
      </c>
      <c r="S437" s="122">
        <v>0</v>
      </c>
      <c r="T437" s="122">
        <v>0</v>
      </c>
      <c r="U437" s="122">
        <v>0</v>
      </c>
      <c r="V437" s="122">
        <v>0</v>
      </c>
      <c r="W437" s="122">
        <v>0</v>
      </c>
      <c r="X437" s="122">
        <v>0</v>
      </c>
      <c r="Y437" s="122">
        <v>0</v>
      </c>
      <c r="Z437" s="122">
        <v>0</v>
      </c>
      <c r="AA437" s="122">
        <v>0</v>
      </c>
      <c r="AB437" s="122">
        <v>0</v>
      </c>
      <c r="AC437" s="122">
        <v>0</v>
      </c>
      <c r="AD437" s="122">
        <v>0</v>
      </c>
      <c r="AE437" s="122">
        <v>0</v>
      </c>
      <c r="AF437" s="122">
        <v>0</v>
      </c>
      <c r="AG437" s="122">
        <v>0</v>
      </c>
      <c r="AH437" s="122">
        <v>0</v>
      </c>
      <c r="AI437" s="122">
        <v>0</v>
      </c>
      <c r="AJ437" s="122">
        <v>0</v>
      </c>
      <c r="AK437" s="122">
        <v>0</v>
      </c>
      <c r="AL437" s="122">
        <v>0</v>
      </c>
    </row>
    <row r="438" spans="1:38" hidden="1" x14ac:dyDescent="0.25">
      <c r="A438" s="122" t="s">
        <v>2021</v>
      </c>
      <c r="B438" s="122">
        <v>1</v>
      </c>
      <c r="C438" s="122" t="s">
        <v>2184</v>
      </c>
      <c r="D438" s="122" t="s">
        <v>2123</v>
      </c>
      <c r="E438" s="122">
        <v>10</v>
      </c>
      <c r="F438" s="122">
        <v>2.1978808092000001E-3</v>
      </c>
      <c r="G438" s="122">
        <v>2.2876502446999999E-3</v>
      </c>
      <c r="H438" s="122">
        <v>2.3141202666000001E-3</v>
      </c>
      <c r="I438" s="122">
        <v>2.3521686513E-3</v>
      </c>
      <c r="J438" s="122">
        <v>9.2783922999999994E-5</v>
      </c>
      <c r="K438" s="122">
        <v>1.1267230330000001E-4</v>
      </c>
      <c r="L438" s="122">
        <v>1.427436175E-4</v>
      </c>
      <c r="M438" s="122">
        <v>1.528598186E-4</v>
      </c>
      <c r="N438" s="122">
        <v>1.5824001850000001E-4</v>
      </c>
      <c r="O438" s="122">
        <v>1.4040640420000001E-4</v>
      </c>
      <c r="P438" s="122">
        <v>1.2604332849999999E-4</v>
      </c>
      <c r="Q438" s="122">
        <v>1.42603046E-4</v>
      </c>
      <c r="R438" s="122">
        <v>1.5880278329999999E-4</v>
      </c>
      <c r="S438" s="122">
        <v>1.276245762E-4</v>
      </c>
      <c r="T438" s="122">
        <v>1.431102444E-4</v>
      </c>
      <c r="U438" s="122">
        <v>1.391065489E-4</v>
      </c>
      <c r="V438" s="122">
        <v>1.641447812E-4</v>
      </c>
      <c r="W438" s="122">
        <v>1.3636860280000001E-4</v>
      </c>
      <c r="X438" s="122">
        <v>1.7081860519999999E-4</v>
      </c>
      <c r="Y438" s="122">
        <v>1.6070309370000001E-4</v>
      </c>
      <c r="Z438" s="122">
        <v>1.481004725E-4</v>
      </c>
      <c r="AA438" s="122">
        <v>1.4163986400000001E-4</v>
      </c>
      <c r="AB438" s="122">
        <v>2.029451209E-4</v>
      </c>
      <c r="AC438" s="122">
        <v>2.4373914470000001E-4</v>
      </c>
      <c r="AD438" s="122">
        <v>2.372578433E-4</v>
      </c>
      <c r="AE438" s="122">
        <v>1.6237949120000001E-4</v>
      </c>
      <c r="AF438" s="122">
        <v>2.4329285700000001E-5</v>
      </c>
      <c r="AG438" s="122">
        <v>3.7664204199999998E-5</v>
      </c>
      <c r="AH438" s="122">
        <v>3.6192027100000001E-5</v>
      </c>
      <c r="AI438" s="122">
        <v>2.79319069E-5</v>
      </c>
      <c r="AJ438" s="122">
        <v>1.7429762700000001E-5</v>
      </c>
      <c r="AK438" s="122">
        <v>1.46066107E-5</v>
      </c>
      <c r="AL438" s="122">
        <v>0</v>
      </c>
    </row>
    <row r="439" spans="1:38" x14ac:dyDescent="0.25">
      <c r="A439" s="122" t="s">
        <v>2021</v>
      </c>
      <c r="B439" s="122">
        <v>1</v>
      </c>
      <c r="C439" s="122" t="s">
        <v>2184</v>
      </c>
      <c r="D439" s="122" t="s">
        <v>2124</v>
      </c>
      <c r="E439" s="122">
        <v>10</v>
      </c>
      <c r="F439" s="122">
        <v>0.71615186588449997</v>
      </c>
      <c r="G439" s="122">
        <v>0.69526349553029998</v>
      </c>
      <c r="H439" s="122">
        <v>0.64726345076330005</v>
      </c>
      <c r="I439" s="122">
        <v>0.66081281917580004</v>
      </c>
      <c r="J439" s="122">
        <v>0.6784634943358</v>
      </c>
      <c r="K439" s="122">
        <v>0.68333633365250002</v>
      </c>
      <c r="L439" s="122">
        <v>0.70975563146739995</v>
      </c>
      <c r="M439" s="122">
        <v>0.7308262277691</v>
      </c>
      <c r="N439" s="122">
        <v>0.75240798273279996</v>
      </c>
      <c r="O439" s="122">
        <v>0.72562294551740003</v>
      </c>
      <c r="P439" s="122">
        <v>0.7381384638731</v>
      </c>
      <c r="Q439" s="122">
        <v>0.73944981660450004</v>
      </c>
      <c r="R439" s="122">
        <v>0.75725000709199997</v>
      </c>
      <c r="S439" s="122">
        <v>0.76393120400509995</v>
      </c>
      <c r="T439" s="122">
        <v>0.76566193970630003</v>
      </c>
      <c r="U439" s="122">
        <v>0.75071575627779996</v>
      </c>
      <c r="V439" s="122">
        <v>0.77047633857679998</v>
      </c>
      <c r="W439" s="122">
        <v>0.75898240990459998</v>
      </c>
      <c r="X439" s="122">
        <v>0.75637828919119998</v>
      </c>
      <c r="Y439" s="122">
        <v>0.73484167307619996</v>
      </c>
      <c r="Z439" s="122">
        <v>0.78030220933780003</v>
      </c>
      <c r="AA439" s="122">
        <v>0.85476277237539999</v>
      </c>
      <c r="AB439" s="122">
        <v>0.93868855642610005</v>
      </c>
      <c r="AC439" s="122">
        <v>1.0225811936963001</v>
      </c>
      <c r="AD439" s="122">
        <v>1.0605024509886001</v>
      </c>
      <c r="AE439" s="122">
        <v>0.98536258352719996</v>
      </c>
      <c r="AF439" s="122">
        <v>0.75864075126340003</v>
      </c>
      <c r="AG439" s="122">
        <v>0.7238768561351</v>
      </c>
      <c r="AH439" s="122">
        <v>0.77192834299349999</v>
      </c>
      <c r="AI439" s="122">
        <v>0.9119589260398</v>
      </c>
      <c r="AJ439" s="122">
        <v>0.71148019975599996</v>
      </c>
      <c r="AK439" s="122">
        <v>0.65353880372079998</v>
      </c>
      <c r="AL439" s="122">
        <v>0</v>
      </c>
    </row>
    <row r="440" spans="1:38" hidden="1" x14ac:dyDescent="0.25">
      <c r="A440" s="122" t="s">
        <v>2021</v>
      </c>
      <c r="B440" s="122">
        <v>1</v>
      </c>
      <c r="C440" s="122" t="s">
        <v>2184</v>
      </c>
      <c r="D440" s="122" t="s">
        <v>474</v>
      </c>
      <c r="E440" s="122">
        <v>10</v>
      </c>
      <c r="F440" s="122">
        <v>4.9357709795899998E-2</v>
      </c>
      <c r="G440" s="122">
        <v>5.35620580602E-2</v>
      </c>
      <c r="H440" s="122">
        <v>6.7422712250800002E-2</v>
      </c>
      <c r="I440" s="122">
        <v>7.5291065338099997E-2</v>
      </c>
      <c r="J440" s="122">
        <v>7.4540149466999994E-2</v>
      </c>
      <c r="K440" s="122">
        <v>6.1881150566500003E-2</v>
      </c>
      <c r="L440" s="122">
        <v>5.9757159960300003E-2</v>
      </c>
      <c r="M440" s="122">
        <v>5.9914042735500002E-2</v>
      </c>
      <c r="N440" s="122">
        <v>5.6964815183700002E-2</v>
      </c>
      <c r="O440" s="122">
        <v>6.5208226167400005E-2</v>
      </c>
      <c r="P440" s="122">
        <v>5.2267438065399997E-2</v>
      </c>
      <c r="Q440" s="122">
        <v>5.3342507104999999E-2</v>
      </c>
      <c r="R440" s="122">
        <v>5.53379014451E-2</v>
      </c>
      <c r="S440" s="122">
        <v>6.1645906107799998E-2</v>
      </c>
      <c r="T440" s="122">
        <v>6.7088062638400003E-2</v>
      </c>
      <c r="U440" s="122">
        <v>6.8730161750800003E-2</v>
      </c>
      <c r="V440" s="122">
        <v>7.8178599413799996E-2</v>
      </c>
      <c r="W440" s="122">
        <v>8.4066084405599997E-2</v>
      </c>
      <c r="X440" s="122">
        <v>0.10573023338949999</v>
      </c>
      <c r="Y440" s="122">
        <v>0.1185129307293</v>
      </c>
      <c r="Z440" s="122">
        <v>0.1532970572391</v>
      </c>
      <c r="AA440" s="122">
        <v>0.24881724655840001</v>
      </c>
      <c r="AB440" s="122">
        <v>0.30009147867660002</v>
      </c>
      <c r="AC440" s="122">
        <v>0.31643190343549998</v>
      </c>
      <c r="AD440" s="122">
        <v>0.42476496229900002</v>
      </c>
      <c r="AE440" s="122">
        <v>0.46992514462090001</v>
      </c>
      <c r="AF440" s="122">
        <v>0.41278769285349998</v>
      </c>
      <c r="AG440" s="122">
        <v>0.46131722276640003</v>
      </c>
      <c r="AH440" s="122">
        <v>0.65828149401699998</v>
      </c>
      <c r="AI440" s="122">
        <v>0.65644581289040005</v>
      </c>
      <c r="AJ440" s="122">
        <v>0.37013311109570002</v>
      </c>
      <c r="AK440" s="122">
        <v>0.29056435389759999</v>
      </c>
      <c r="AL440" s="122">
        <v>0</v>
      </c>
    </row>
    <row r="441" spans="1:38" hidden="1" x14ac:dyDescent="0.25">
      <c r="A441" s="122" t="s">
        <v>2021</v>
      </c>
      <c r="B441" s="122">
        <v>1</v>
      </c>
      <c r="C441" s="122" t="s">
        <v>2184</v>
      </c>
      <c r="D441" s="122" t="s">
        <v>2125</v>
      </c>
      <c r="E441" s="122">
        <v>10</v>
      </c>
      <c r="F441" s="122">
        <v>0</v>
      </c>
      <c r="G441" s="122">
        <v>0</v>
      </c>
      <c r="H441" s="122">
        <v>0</v>
      </c>
      <c r="I441" s="122">
        <v>0</v>
      </c>
      <c r="J441" s="122">
        <v>0</v>
      </c>
      <c r="K441" s="122">
        <v>0</v>
      </c>
      <c r="L441" s="122">
        <v>0</v>
      </c>
      <c r="M441" s="122">
        <v>0</v>
      </c>
      <c r="N441" s="122">
        <v>0</v>
      </c>
      <c r="O441" s="122">
        <v>0</v>
      </c>
      <c r="P441" s="122">
        <v>0</v>
      </c>
      <c r="Q441" s="122">
        <v>0</v>
      </c>
      <c r="R441" s="122">
        <v>0</v>
      </c>
      <c r="S441" s="122">
        <v>0</v>
      </c>
      <c r="T441" s="122">
        <v>0</v>
      </c>
      <c r="U441" s="122">
        <v>0</v>
      </c>
      <c r="V441" s="122">
        <v>0</v>
      </c>
      <c r="W441" s="122">
        <v>0</v>
      </c>
      <c r="X441" s="122">
        <v>0</v>
      </c>
      <c r="Y441" s="122">
        <v>0</v>
      </c>
      <c r="Z441" s="122">
        <v>0</v>
      </c>
      <c r="AA441" s="122">
        <v>0</v>
      </c>
      <c r="AB441" s="122">
        <v>0</v>
      </c>
      <c r="AC441" s="122">
        <v>0</v>
      </c>
      <c r="AD441" s="122">
        <v>0</v>
      </c>
      <c r="AE441" s="122">
        <v>0</v>
      </c>
      <c r="AF441" s="122">
        <v>0</v>
      </c>
      <c r="AG441" s="122">
        <v>0</v>
      </c>
      <c r="AH441" s="122">
        <v>0</v>
      </c>
      <c r="AI441" s="122">
        <v>0</v>
      </c>
      <c r="AJ441" s="122">
        <v>0</v>
      </c>
      <c r="AK441" s="122">
        <v>0</v>
      </c>
      <c r="AL441" s="122">
        <v>0</v>
      </c>
    </row>
    <row r="442" spans="1:38" hidden="1" x14ac:dyDescent="0.25">
      <c r="A442" s="122" t="s">
        <v>2021</v>
      </c>
      <c r="B442" s="122">
        <v>1</v>
      </c>
      <c r="C442" s="122" t="s">
        <v>2184</v>
      </c>
      <c r="D442" s="122" t="s">
        <v>2126</v>
      </c>
      <c r="E442" s="122">
        <v>10</v>
      </c>
      <c r="F442" s="122">
        <v>0</v>
      </c>
      <c r="G442" s="122">
        <v>0</v>
      </c>
      <c r="H442" s="122">
        <v>0</v>
      </c>
      <c r="I442" s="122">
        <v>0</v>
      </c>
      <c r="J442" s="122">
        <v>0</v>
      </c>
      <c r="K442" s="122">
        <v>0</v>
      </c>
      <c r="L442" s="122">
        <v>0</v>
      </c>
      <c r="M442" s="122">
        <v>0</v>
      </c>
      <c r="N442" s="122">
        <v>0</v>
      </c>
      <c r="O442" s="122">
        <v>0</v>
      </c>
      <c r="P442" s="122">
        <v>0</v>
      </c>
      <c r="Q442" s="122">
        <v>0</v>
      </c>
      <c r="R442" s="122">
        <v>0</v>
      </c>
      <c r="S442" s="122">
        <v>0</v>
      </c>
      <c r="T442" s="122">
        <v>0</v>
      </c>
      <c r="U442" s="122">
        <v>0</v>
      </c>
      <c r="V442" s="122">
        <v>0</v>
      </c>
      <c r="W442" s="122">
        <v>0</v>
      </c>
      <c r="X442" s="122">
        <v>0</v>
      </c>
      <c r="Y442" s="122">
        <v>0</v>
      </c>
      <c r="Z442" s="122">
        <v>0</v>
      </c>
      <c r="AA442" s="122">
        <v>0</v>
      </c>
      <c r="AB442" s="122">
        <v>0</v>
      </c>
      <c r="AC442" s="122">
        <v>0</v>
      </c>
      <c r="AD442" s="122">
        <v>0</v>
      </c>
      <c r="AE442" s="122">
        <v>0</v>
      </c>
      <c r="AF442" s="122">
        <v>0</v>
      </c>
      <c r="AG442" s="122">
        <v>0</v>
      </c>
      <c r="AH442" s="122">
        <v>0</v>
      </c>
      <c r="AI442" s="122">
        <v>0</v>
      </c>
      <c r="AJ442" s="122">
        <v>0</v>
      </c>
      <c r="AK442" s="122">
        <v>0</v>
      </c>
      <c r="AL442" s="122">
        <v>0</v>
      </c>
    </row>
    <row r="443" spans="1:38" hidden="1" x14ac:dyDescent="0.25">
      <c r="A443" s="122" t="s">
        <v>2021</v>
      </c>
      <c r="B443" s="122">
        <v>1</v>
      </c>
      <c r="C443" s="122" t="s">
        <v>2184</v>
      </c>
      <c r="D443" s="122" t="s">
        <v>2127</v>
      </c>
      <c r="E443" s="122">
        <v>10</v>
      </c>
      <c r="F443" s="122">
        <v>3.0531415011400002E-2</v>
      </c>
      <c r="G443" s="122">
        <v>3.04961426625E-2</v>
      </c>
      <c r="H443" s="122">
        <v>3.08188718039E-2</v>
      </c>
      <c r="I443" s="122">
        <v>3.1593972263899997E-2</v>
      </c>
      <c r="J443" s="122">
        <v>3.2339737697100003E-2</v>
      </c>
      <c r="K443" s="122">
        <v>3.1775805625700003E-2</v>
      </c>
      <c r="L443" s="122">
        <v>3.2367294969899998E-2</v>
      </c>
      <c r="M443" s="122">
        <v>3.3150902786399997E-2</v>
      </c>
      <c r="N443" s="122">
        <v>3.3664517937299999E-2</v>
      </c>
      <c r="O443" s="122">
        <v>3.5448981131100003E-2</v>
      </c>
      <c r="P443" s="122">
        <v>3.56147445745E-2</v>
      </c>
      <c r="Q443" s="122">
        <v>3.6785515916099999E-2</v>
      </c>
      <c r="R443" s="122">
        <v>3.9440234977399999E-2</v>
      </c>
      <c r="S443" s="122">
        <v>3.9800238674600003E-2</v>
      </c>
      <c r="T443" s="122">
        <v>3.96928138537E-2</v>
      </c>
      <c r="U443" s="122">
        <v>3.8366876278300002E-2</v>
      </c>
      <c r="V443" s="122">
        <v>4.1269961211800002E-2</v>
      </c>
      <c r="W443" s="122">
        <v>3.9798227473199999E-2</v>
      </c>
      <c r="X443" s="122">
        <v>3.8058984266899999E-2</v>
      </c>
      <c r="Y443" s="122">
        <v>3.6957618352800002E-2</v>
      </c>
      <c r="Z443" s="122">
        <v>0</v>
      </c>
      <c r="AA443" s="122">
        <v>4.7703668384099999E-2</v>
      </c>
      <c r="AB443" s="122">
        <v>9.3112807770600006E-2</v>
      </c>
      <c r="AC443" s="122">
        <v>8.3517064705599997E-2</v>
      </c>
      <c r="AD443" s="122">
        <v>8.2934632027499997E-2</v>
      </c>
      <c r="AE443" s="122">
        <v>0.10544375316479999</v>
      </c>
      <c r="AF443" s="122">
        <v>7.9430968584000006E-2</v>
      </c>
      <c r="AG443" s="122">
        <v>6.6206617692700004E-2</v>
      </c>
      <c r="AH443" s="122">
        <v>9.1308039353299994E-2</v>
      </c>
      <c r="AI443" s="122">
        <v>0.10735366566600001</v>
      </c>
      <c r="AJ443" s="122">
        <v>0.1090746570389</v>
      </c>
      <c r="AK443" s="122">
        <v>0.1160498058755</v>
      </c>
      <c r="AL443" s="122">
        <v>0</v>
      </c>
    </row>
    <row r="444" spans="1:38" hidden="1" x14ac:dyDescent="0.25">
      <c r="A444" s="122" t="s">
        <v>2021</v>
      </c>
      <c r="B444" s="122">
        <v>1</v>
      </c>
      <c r="C444" s="122" t="s">
        <v>2184</v>
      </c>
      <c r="D444" s="122" t="s">
        <v>2128</v>
      </c>
      <c r="E444" s="122">
        <v>10</v>
      </c>
      <c r="F444" s="122">
        <v>0</v>
      </c>
      <c r="G444" s="122">
        <v>0</v>
      </c>
      <c r="H444" s="122">
        <v>0</v>
      </c>
      <c r="I444" s="122">
        <v>0</v>
      </c>
      <c r="J444" s="122">
        <v>0</v>
      </c>
      <c r="K444" s="122">
        <v>0</v>
      </c>
      <c r="L444" s="122">
        <v>0</v>
      </c>
      <c r="M444" s="122">
        <v>0</v>
      </c>
      <c r="N444" s="122">
        <v>0</v>
      </c>
      <c r="O444" s="122">
        <v>0</v>
      </c>
      <c r="P444" s="122">
        <v>0</v>
      </c>
      <c r="Q444" s="122">
        <v>0</v>
      </c>
      <c r="R444" s="122">
        <v>0</v>
      </c>
      <c r="S444" s="122">
        <v>0</v>
      </c>
      <c r="T444" s="122">
        <v>0</v>
      </c>
      <c r="U444" s="122">
        <v>0</v>
      </c>
      <c r="V444" s="122">
        <v>0</v>
      </c>
      <c r="W444" s="122">
        <v>0</v>
      </c>
      <c r="X444" s="122">
        <v>0</v>
      </c>
      <c r="Y444" s="122">
        <v>0</v>
      </c>
      <c r="Z444" s="122">
        <v>0</v>
      </c>
      <c r="AA444" s="122">
        <v>2.69883E-8</v>
      </c>
      <c r="AB444" s="122">
        <v>4.8971663641999997E-3</v>
      </c>
      <c r="AC444" s="122">
        <v>5.4322796977000001E-3</v>
      </c>
      <c r="AD444" s="122">
        <v>5.7369400679000001E-3</v>
      </c>
      <c r="AE444" s="122">
        <v>5.9056854299999999E-3</v>
      </c>
      <c r="AF444" s="122">
        <v>3.8430894598000002E-3</v>
      </c>
      <c r="AG444" s="122">
        <v>3.6291882447000001E-3</v>
      </c>
      <c r="AH444" s="122">
        <v>3.7140503601000002E-3</v>
      </c>
      <c r="AI444" s="122">
        <v>4.7941610887000004E-3</v>
      </c>
      <c r="AJ444" s="122">
        <v>2.5963419982999998E-3</v>
      </c>
      <c r="AK444" s="122">
        <v>2.1222748699000001E-3</v>
      </c>
      <c r="AL444" s="122">
        <v>0</v>
      </c>
    </row>
    <row r="445" spans="1:38" hidden="1" x14ac:dyDescent="0.25">
      <c r="A445" s="122" t="s">
        <v>2021</v>
      </c>
      <c r="B445" s="122">
        <v>1</v>
      </c>
      <c r="C445" s="122" t="s">
        <v>2184</v>
      </c>
      <c r="D445" s="122" t="s">
        <v>2185</v>
      </c>
      <c r="E445" s="122">
        <v>10</v>
      </c>
      <c r="F445" s="122">
        <v>0.25866767752019998</v>
      </c>
      <c r="G445" s="122">
        <v>0.2526076411541</v>
      </c>
      <c r="H445" s="122">
        <v>0.21897705913339999</v>
      </c>
      <c r="I445" s="122">
        <v>0.22808251136159999</v>
      </c>
      <c r="J445" s="122">
        <v>0.23996264963790001</v>
      </c>
      <c r="K445" s="122">
        <v>0.28181959639440002</v>
      </c>
      <c r="L445" s="122">
        <v>0.30982355017820001</v>
      </c>
      <c r="M445" s="122">
        <v>0.35098916979040001</v>
      </c>
      <c r="N445" s="122">
        <v>0.34580721806140002</v>
      </c>
      <c r="O445" s="122">
        <v>0.27035518567860001</v>
      </c>
      <c r="P445" s="122">
        <v>0.2387237228728</v>
      </c>
      <c r="Q445" s="122">
        <v>0.233858478216</v>
      </c>
      <c r="R445" s="122">
        <v>0.2358939560469</v>
      </c>
      <c r="S445" s="122">
        <v>0.18792194546720001</v>
      </c>
      <c r="T445" s="122">
        <v>0.19239899685360001</v>
      </c>
      <c r="U445" s="122">
        <v>0.2026654559893</v>
      </c>
      <c r="V445" s="122">
        <v>0.1749468451208</v>
      </c>
      <c r="W445" s="122">
        <v>0.1818260836142</v>
      </c>
      <c r="X445" s="122">
        <v>0.34232342667769999</v>
      </c>
      <c r="Y445" s="122">
        <v>0.32565073486930002</v>
      </c>
      <c r="Z445" s="122">
        <v>0.41847053053639999</v>
      </c>
      <c r="AA445" s="122">
        <v>0.39808839607930002</v>
      </c>
      <c r="AB445" s="122">
        <v>0.40059321932160002</v>
      </c>
      <c r="AC445" s="122">
        <v>0.33649323697810002</v>
      </c>
      <c r="AD445" s="122">
        <v>0.35599589749310001</v>
      </c>
      <c r="AE445" s="122">
        <v>0.40086771803620003</v>
      </c>
      <c r="AF445" s="122">
        <v>0.38455020959039998</v>
      </c>
      <c r="AG445" s="122">
        <v>0.39286529780189999</v>
      </c>
      <c r="AH445" s="122">
        <v>0.42242988682909999</v>
      </c>
      <c r="AI445" s="122">
        <v>0.49522560171000002</v>
      </c>
      <c r="AJ445" s="122">
        <v>0.4845326130882</v>
      </c>
      <c r="AK445" s="122">
        <v>0.37358146662109998</v>
      </c>
      <c r="AL445" s="122">
        <v>0</v>
      </c>
    </row>
    <row r="446" spans="1:38" hidden="1" x14ac:dyDescent="0.25">
      <c r="A446" s="122" t="s">
        <v>2021</v>
      </c>
      <c r="B446" s="122">
        <v>1</v>
      </c>
      <c r="C446" s="122" t="s">
        <v>2184</v>
      </c>
      <c r="D446" s="122" t="s">
        <v>2129</v>
      </c>
      <c r="E446" s="122">
        <v>10</v>
      </c>
      <c r="F446" s="122">
        <v>1.1076361202999999E-3</v>
      </c>
      <c r="G446" s="122">
        <v>1.2067759311E-3</v>
      </c>
      <c r="H446" s="122">
        <v>1.2195467842E-3</v>
      </c>
      <c r="I446" s="122">
        <v>1.2502186167000001E-3</v>
      </c>
      <c r="J446" s="122">
        <v>1.2797296203E-3</v>
      </c>
      <c r="K446" s="122">
        <v>1.2574140227E-3</v>
      </c>
      <c r="L446" s="122">
        <v>1.2808201008999999E-3</v>
      </c>
      <c r="M446" s="122">
        <v>1.3118285816000001E-3</v>
      </c>
      <c r="N446" s="122">
        <v>1.3321530669999999E-3</v>
      </c>
      <c r="O446" s="122">
        <v>1.2192643191E-3</v>
      </c>
      <c r="P446" s="122">
        <v>4.4008028327999996E-3</v>
      </c>
      <c r="Q446" s="122">
        <v>1.2261838637999999E-3</v>
      </c>
      <c r="R446" s="122">
        <v>1.217012965E-3</v>
      </c>
      <c r="S446" s="122">
        <v>1.2281216505E-3</v>
      </c>
      <c r="T446" s="122">
        <v>1.2248068275000001E-3</v>
      </c>
      <c r="U446" s="122">
        <v>0</v>
      </c>
      <c r="V446" s="122">
        <v>0</v>
      </c>
      <c r="W446" s="122">
        <v>0</v>
      </c>
      <c r="X446" s="122">
        <v>0</v>
      </c>
      <c r="Y446" s="122">
        <v>0</v>
      </c>
      <c r="Z446" s="122">
        <v>4.3310884000000002E-6</v>
      </c>
      <c r="AA446" s="122">
        <v>3.1369905E-6</v>
      </c>
      <c r="AB446" s="122">
        <v>1.4212617E-6</v>
      </c>
      <c r="AC446" s="122">
        <v>0</v>
      </c>
      <c r="AD446" s="122">
        <v>0</v>
      </c>
      <c r="AE446" s="122">
        <v>0</v>
      </c>
      <c r="AF446" s="122">
        <v>0</v>
      </c>
      <c r="AG446" s="122">
        <v>0</v>
      </c>
      <c r="AH446" s="122">
        <v>0</v>
      </c>
      <c r="AI446" s="122">
        <v>0</v>
      </c>
      <c r="AJ446" s="122">
        <v>0</v>
      </c>
      <c r="AK446" s="122">
        <v>0</v>
      </c>
      <c r="AL446" s="122">
        <v>0</v>
      </c>
    </row>
    <row r="447" spans="1:38" hidden="1" x14ac:dyDescent="0.25">
      <c r="A447" s="122" t="s">
        <v>2021</v>
      </c>
      <c r="B447" s="122">
        <v>1</v>
      </c>
      <c r="C447" s="122" t="s">
        <v>2184</v>
      </c>
      <c r="D447" s="122" t="s">
        <v>2176</v>
      </c>
      <c r="E447" s="122">
        <v>10</v>
      </c>
      <c r="F447" s="122">
        <v>0</v>
      </c>
      <c r="G447" s="122">
        <v>0</v>
      </c>
      <c r="H447" s="122">
        <v>0</v>
      </c>
      <c r="I447" s="122">
        <v>0</v>
      </c>
      <c r="J447" s="122">
        <v>0</v>
      </c>
      <c r="K447" s="122">
        <v>0</v>
      </c>
      <c r="L447" s="122">
        <v>0</v>
      </c>
      <c r="M447" s="122">
        <v>0</v>
      </c>
      <c r="N447" s="122">
        <v>0</v>
      </c>
      <c r="O447" s="122">
        <v>0</v>
      </c>
      <c r="P447" s="122">
        <v>0</v>
      </c>
      <c r="Q447" s="122">
        <v>0</v>
      </c>
      <c r="R447" s="122">
        <v>0</v>
      </c>
      <c r="S447" s="122">
        <v>0</v>
      </c>
      <c r="T447" s="122">
        <v>0</v>
      </c>
      <c r="U447" s="122">
        <v>0</v>
      </c>
      <c r="V447" s="122">
        <v>0</v>
      </c>
      <c r="W447" s="122">
        <v>0</v>
      </c>
      <c r="X447" s="122">
        <v>0</v>
      </c>
      <c r="Y447" s="122">
        <v>0</v>
      </c>
      <c r="Z447" s="122">
        <v>0</v>
      </c>
      <c r="AA447" s="122">
        <v>0</v>
      </c>
      <c r="AB447" s="122">
        <v>0</v>
      </c>
      <c r="AC447" s="122">
        <v>0</v>
      </c>
      <c r="AD447" s="122">
        <v>0</v>
      </c>
      <c r="AE447" s="122">
        <v>0</v>
      </c>
      <c r="AF447" s="122">
        <v>0</v>
      </c>
      <c r="AG447" s="122">
        <v>0</v>
      </c>
      <c r="AH447" s="122">
        <v>0</v>
      </c>
      <c r="AI447" s="122">
        <v>0</v>
      </c>
      <c r="AJ447" s="122">
        <v>0</v>
      </c>
      <c r="AK447" s="122">
        <v>0</v>
      </c>
      <c r="AL447" s="122">
        <v>0</v>
      </c>
    </row>
    <row r="448" spans="1:38" hidden="1" x14ac:dyDescent="0.25">
      <c r="A448" s="122" t="s">
        <v>2021</v>
      </c>
      <c r="B448" s="122">
        <v>1</v>
      </c>
      <c r="C448" s="122" t="s">
        <v>2184</v>
      </c>
      <c r="D448" s="122" t="s">
        <v>2130</v>
      </c>
      <c r="E448" s="122">
        <v>10</v>
      </c>
      <c r="F448" s="122">
        <v>2.86777219572E-2</v>
      </c>
      <c r="G448" s="122">
        <v>3.18684690824E-2</v>
      </c>
      <c r="H448" s="122">
        <v>3.2205721035099999E-2</v>
      </c>
      <c r="I448" s="122">
        <v>3.3015701015699998E-2</v>
      </c>
      <c r="J448" s="122">
        <v>3.3795025893500003E-2</v>
      </c>
      <c r="K448" s="122">
        <v>3.3478080927100001E-2</v>
      </c>
      <c r="L448" s="122">
        <v>3.4101257200399998E-2</v>
      </c>
      <c r="M448" s="122">
        <v>3.4926844007000003E-2</v>
      </c>
      <c r="N448" s="122">
        <v>3.5467974255399999E-2</v>
      </c>
      <c r="O448" s="122">
        <v>3.33039790882E-2</v>
      </c>
      <c r="P448" s="122">
        <v>3.34597122595E-2</v>
      </c>
      <c r="Q448" s="122">
        <v>3.3492985170600002E-2</v>
      </c>
      <c r="R448" s="122">
        <v>3.3242483766699998E-2</v>
      </c>
      <c r="S448" s="122">
        <v>3.35459154542E-2</v>
      </c>
      <c r="T448" s="122">
        <v>3.3455371676699999E-2</v>
      </c>
      <c r="U448" s="122">
        <v>3.2337795720399999E-2</v>
      </c>
      <c r="V448" s="122">
        <v>3.3538949194200002E-2</v>
      </c>
      <c r="W448" s="122">
        <v>3.2218652866699997E-2</v>
      </c>
      <c r="X448" s="122">
        <v>3.08106486244E-2</v>
      </c>
      <c r="Y448" s="122">
        <v>2.9919037909099999E-2</v>
      </c>
      <c r="Z448" s="122">
        <v>1.36517352326E-2</v>
      </c>
      <c r="AA448" s="122">
        <v>1.4246621722100001E-2</v>
      </c>
      <c r="AB448" s="122">
        <v>1.41813992999E-2</v>
      </c>
      <c r="AC448" s="122">
        <v>1.0888256517000001E-2</v>
      </c>
      <c r="AD448" s="122">
        <v>1.34256375918E-2</v>
      </c>
      <c r="AE448" s="122">
        <v>1.4412957614000001E-2</v>
      </c>
      <c r="AF448" s="122">
        <v>1.3755608730799999E-2</v>
      </c>
      <c r="AG448" s="122">
        <v>1.1314669223299999E-2</v>
      </c>
      <c r="AH448" s="122">
        <v>1.20080334116E-2</v>
      </c>
      <c r="AI448" s="122">
        <v>3.9683223629999998E-4</v>
      </c>
      <c r="AJ448" s="122">
        <v>4.6979179809999999E-4</v>
      </c>
      <c r="AK448" s="122">
        <v>3.33855686E-4</v>
      </c>
      <c r="AL448" s="122">
        <v>0</v>
      </c>
    </row>
    <row r="449" spans="1:38" hidden="1" x14ac:dyDescent="0.25">
      <c r="A449" s="122" t="s">
        <v>2021</v>
      </c>
      <c r="B449" s="122">
        <v>1</v>
      </c>
      <c r="C449" s="122" t="s">
        <v>2184</v>
      </c>
      <c r="D449" s="122" t="s">
        <v>2131</v>
      </c>
      <c r="E449" s="122">
        <v>10</v>
      </c>
      <c r="F449" s="122">
        <v>0</v>
      </c>
      <c r="G449" s="122">
        <v>0</v>
      </c>
      <c r="H449" s="122">
        <v>0</v>
      </c>
      <c r="I449" s="122">
        <v>0</v>
      </c>
      <c r="J449" s="122">
        <v>0</v>
      </c>
      <c r="K449" s="122">
        <v>0</v>
      </c>
      <c r="L449" s="122">
        <v>0</v>
      </c>
      <c r="M449" s="122">
        <v>0</v>
      </c>
      <c r="N449" s="122">
        <v>0</v>
      </c>
      <c r="O449" s="122">
        <v>0</v>
      </c>
      <c r="P449" s="122">
        <v>0</v>
      </c>
      <c r="Q449" s="122">
        <v>0</v>
      </c>
      <c r="R449" s="122">
        <v>0</v>
      </c>
      <c r="S449" s="122">
        <v>0</v>
      </c>
      <c r="T449" s="122">
        <v>0</v>
      </c>
      <c r="U449" s="122">
        <v>0</v>
      </c>
      <c r="V449" s="122">
        <v>0</v>
      </c>
      <c r="W449" s="122">
        <v>0</v>
      </c>
      <c r="X449" s="122">
        <v>0</v>
      </c>
      <c r="Y449" s="122">
        <v>0</v>
      </c>
      <c r="Z449" s="122">
        <v>0</v>
      </c>
      <c r="AA449" s="122">
        <v>0</v>
      </c>
      <c r="AB449" s="122">
        <v>0</v>
      </c>
      <c r="AC449" s="122">
        <v>0</v>
      </c>
      <c r="AD449" s="122">
        <v>0</v>
      </c>
      <c r="AE449" s="122">
        <v>0</v>
      </c>
      <c r="AF449" s="122">
        <v>0</v>
      </c>
      <c r="AG449" s="122">
        <v>0</v>
      </c>
      <c r="AH449" s="122">
        <v>0</v>
      </c>
      <c r="AI449" s="122">
        <v>0</v>
      </c>
      <c r="AJ449" s="122">
        <v>0</v>
      </c>
      <c r="AK449" s="122">
        <v>0</v>
      </c>
      <c r="AL449" s="122">
        <v>0</v>
      </c>
    </row>
    <row r="450" spans="1:38" hidden="1" x14ac:dyDescent="0.25">
      <c r="A450" s="122" t="s">
        <v>2021</v>
      </c>
      <c r="B450" s="122">
        <v>1</v>
      </c>
      <c r="C450" s="122" t="s">
        <v>2184</v>
      </c>
      <c r="D450" s="122" t="s">
        <v>2132</v>
      </c>
      <c r="E450" s="122">
        <v>10</v>
      </c>
      <c r="F450" s="122">
        <v>0</v>
      </c>
      <c r="G450" s="122">
        <v>0</v>
      </c>
      <c r="H450" s="122">
        <v>0</v>
      </c>
      <c r="I450" s="122">
        <v>0</v>
      </c>
      <c r="J450" s="122">
        <v>0</v>
      </c>
      <c r="K450" s="122">
        <v>0</v>
      </c>
      <c r="L450" s="122">
        <v>0</v>
      </c>
      <c r="M450" s="122">
        <v>0</v>
      </c>
      <c r="N450" s="122">
        <v>0</v>
      </c>
      <c r="O450" s="122">
        <v>0</v>
      </c>
      <c r="P450" s="122">
        <v>0</v>
      </c>
      <c r="Q450" s="122">
        <v>0</v>
      </c>
      <c r="R450" s="122">
        <v>0</v>
      </c>
      <c r="S450" s="122">
        <v>0</v>
      </c>
      <c r="T450" s="122">
        <v>0</v>
      </c>
      <c r="U450" s="122">
        <v>0</v>
      </c>
      <c r="V450" s="122">
        <v>0</v>
      </c>
      <c r="W450" s="122">
        <v>0</v>
      </c>
      <c r="X450" s="122">
        <v>0</v>
      </c>
      <c r="Y450" s="122">
        <v>0</v>
      </c>
      <c r="Z450" s="122">
        <v>0</v>
      </c>
      <c r="AA450" s="122">
        <v>0</v>
      </c>
      <c r="AB450" s="122">
        <v>0</v>
      </c>
      <c r="AC450" s="122">
        <v>0</v>
      </c>
      <c r="AD450" s="122">
        <v>0</v>
      </c>
      <c r="AE450" s="122">
        <v>0</v>
      </c>
      <c r="AF450" s="122">
        <v>0</v>
      </c>
      <c r="AG450" s="122">
        <v>0</v>
      </c>
      <c r="AH450" s="122">
        <v>0</v>
      </c>
      <c r="AI450" s="122">
        <v>0</v>
      </c>
      <c r="AJ450" s="122">
        <v>0</v>
      </c>
      <c r="AK450" s="122">
        <v>0</v>
      </c>
      <c r="AL450" s="122">
        <v>0</v>
      </c>
    </row>
    <row r="451" spans="1:38" hidden="1" x14ac:dyDescent="0.25">
      <c r="A451" s="122" t="s">
        <v>2021</v>
      </c>
      <c r="B451" s="122">
        <v>1</v>
      </c>
      <c r="C451" s="122" t="s">
        <v>2184</v>
      </c>
      <c r="D451" s="122" t="s">
        <v>2133</v>
      </c>
      <c r="E451" s="122">
        <v>10</v>
      </c>
      <c r="F451" s="122">
        <v>0.2260164031579</v>
      </c>
      <c r="G451" s="122">
        <v>0.23766269535099999</v>
      </c>
      <c r="H451" s="122">
        <v>0.24351530521750001</v>
      </c>
      <c r="I451" s="122">
        <v>0.24953362279149999</v>
      </c>
      <c r="J451" s="122">
        <v>0.25272037420100002</v>
      </c>
      <c r="K451" s="122">
        <v>0.25867760306519999</v>
      </c>
      <c r="L451" s="122">
        <v>0.26344769589580003</v>
      </c>
      <c r="M451" s="122">
        <v>0.25950410832499998</v>
      </c>
      <c r="N451" s="122">
        <v>0.2578394663286</v>
      </c>
      <c r="O451" s="122">
        <v>0.25923852388989999</v>
      </c>
      <c r="P451" s="122">
        <v>0.2628886113683</v>
      </c>
      <c r="Q451" s="122">
        <v>0.25717822161269999</v>
      </c>
      <c r="R451" s="122">
        <v>0.20480980368650001</v>
      </c>
      <c r="S451" s="122">
        <v>0.23045460347130001</v>
      </c>
      <c r="T451" s="122">
        <v>0.23034065451630001</v>
      </c>
      <c r="U451" s="122">
        <v>0.22804621759240001</v>
      </c>
      <c r="V451" s="122">
        <v>0.2386815524044</v>
      </c>
      <c r="W451" s="122">
        <v>0.230434919199</v>
      </c>
      <c r="X451" s="122">
        <v>0.22715935193260001</v>
      </c>
      <c r="Y451" s="122">
        <v>0.22070095538250001</v>
      </c>
      <c r="Z451" s="122">
        <v>0.24506272217610001</v>
      </c>
      <c r="AA451" s="122">
        <v>0.24513059472349999</v>
      </c>
      <c r="AB451" s="122">
        <v>0.22901574999810001</v>
      </c>
      <c r="AC451" s="122">
        <v>0.24780829218299999</v>
      </c>
      <c r="AD451" s="122">
        <v>0.26435653035809997</v>
      </c>
      <c r="AE451" s="122">
        <v>0.28498690288119999</v>
      </c>
      <c r="AF451" s="122">
        <v>0.25702637174600002</v>
      </c>
      <c r="AG451" s="122">
        <v>0.23214314767499999</v>
      </c>
      <c r="AH451" s="122">
        <v>0.2391707360624</v>
      </c>
      <c r="AI451" s="122">
        <v>0.31391974664450001</v>
      </c>
      <c r="AJ451" s="122">
        <v>0.27796388942540001</v>
      </c>
      <c r="AK451" s="122">
        <v>0.28051016129919998</v>
      </c>
      <c r="AL451" s="122">
        <v>0</v>
      </c>
    </row>
    <row r="452" spans="1:38" hidden="1" x14ac:dyDescent="0.25">
      <c r="A452" s="122" t="s">
        <v>2021</v>
      </c>
      <c r="B452" s="122">
        <v>1</v>
      </c>
      <c r="C452" s="122" t="s">
        <v>2184</v>
      </c>
      <c r="D452" s="122" t="s">
        <v>2134</v>
      </c>
      <c r="E452" s="122">
        <v>10</v>
      </c>
      <c r="F452" s="122">
        <v>0.1142700729756</v>
      </c>
      <c r="G452" s="122">
        <v>0.11424698464660001</v>
      </c>
      <c r="H452" s="122">
        <v>0.1187900586696</v>
      </c>
      <c r="I452" s="122">
        <v>0.1251594446682</v>
      </c>
      <c r="J452" s="122">
        <v>0.11326316123580001</v>
      </c>
      <c r="K452" s="122">
        <v>0.11643923576530001</v>
      </c>
      <c r="L452" s="122">
        <v>0.11706355069710001</v>
      </c>
      <c r="M452" s="122">
        <v>0.1189268466919</v>
      </c>
      <c r="N452" s="122">
        <v>0.1183813650233</v>
      </c>
      <c r="O452" s="122">
        <v>0.1108233441936</v>
      </c>
      <c r="P452" s="122">
        <v>0.1127129841305</v>
      </c>
      <c r="Q452" s="122">
        <v>0.1131665503556</v>
      </c>
      <c r="R452" s="122">
        <v>0.1117322317169</v>
      </c>
      <c r="S452" s="122">
        <v>0.1125592841343</v>
      </c>
      <c r="T452" s="122">
        <v>0.1125759014937</v>
      </c>
      <c r="U452" s="122">
        <v>0.1098030561715</v>
      </c>
      <c r="V452" s="122">
        <v>0.113938216296</v>
      </c>
      <c r="W452" s="122">
        <v>0.1101849354485</v>
      </c>
      <c r="X452" s="122">
        <v>0.108073661724</v>
      </c>
      <c r="Y452" s="122">
        <v>0.1043637909602</v>
      </c>
      <c r="Z452" s="122">
        <v>0.1007256923137</v>
      </c>
      <c r="AA452" s="122">
        <v>0.1121571941474</v>
      </c>
      <c r="AB452" s="122">
        <v>0.1087520724353</v>
      </c>
      <c r="AC452" s="122">
        <v>0.11172265187079999</v>
      </c>
      <c r="AD452" s="122">
        <v>0.1149539331738</v>
      </c>
      <c r="AE452" s="122">
        <v>0.1273608043135</v>
      </c>
      <c r="AF452" s="122">
        <v>0.1016853479009</v>
      </c>
      <c r="AG452" s="122">
        <v>9.6737326390599995E-2</v>
      </c>
      <c r="AH452" s="122">
        <v>9.9320128149199993E-2</v>
      </c>
      <c r="AI452" s="122">
        <v>0.1313388806768</v>
      </c>
      <c r="AJ452" s="122">
        <v>0.13457373240129999</v>
      </c>
      <c r="AK452" s="122">
        <v>0.14024589433439999</v>
      </c>
      <c r="AL452" s="122">
        <v>0</v>
      </c>
    </row>
    <row r="453" spans="1:38" hidden="1" x14ac:dyDescent="0.25">
      <c r="A453" s="122" t="s">
        <v>2021</v>
      </c>
      <c r="B453" s="122">
        <v>1</v>
      </c>
      <c r="C453" s="122" t="s">
        <v>2184</v>
      </c>
      <c r="D453" s="122" t="s">
        <v>2135</v>
      </c>
      <c r="E453" s="122">
        <v>10</v>
      </c>
      <c r="F453" s="122">
        <v>0.16210400882879999</v>
      </c>
      <c r="G453" s="122">
        <v>0.16636515626779999</v>
      </c>
      <c r="H453" s="122">
        <v>0.16174884849910001</v>
      </c>
      <c r="I453" s="122">
        <v>0.1572257979916</v>
      </c>
      <c r="J453" s="122">
        <v>0.15546952488669999</v>
      </c>
      <c r="K453" s="122">
        <v>0.15873520793949999</v>
      </c>
      <c r="L453" s="122">
        <v>0.1658601477894</v>
      </c>
      <c r="M453" s="122">
        <v>0.1646050455708</v>
      </c>
      <c r="N453" s="122">
        <v>0.16023283763810001</v>
      </c>
      <c r="O453" s="122">
        <v>0.15330532833060001</v>
      </c>
      <c r="P453" s="122">
        <v>0.16065540447259999</v>
      </c>
      <c r="Q453" s="122">
        <v>0.16180390417230001</v>
      </c>
      <c r="R453" s="122">
        <v>0.16344865894130001</v>
      </c>
      <c r="S453" s="122">
        <v>0.16718230548929999</v>
      </c>
      <c r="T453" s="122">
        <v>0.17034154217629999</v>
      </c>
      <c r="U453" s="122">
        <v>0.17059376223440001</v>
      </c>
      <c r="V453" s="122">
        <v>0.18190917403429999</v>
      </c>
      <c r="W453" s="122">
        <v>0.1855393034293</v>
      </c>
      <c r="X453" s="122">
        <v>0.19690522627429999</v>
      </c>
      <c r="Y453" s="122">
        <v>0.20542774244750001</v>
      </c>
      <c r="Z453" s="122">
        <v>0.19564526306300001</v>
      </c>
      <c r="AA453" s="122">
        <v>0.20726217834890001</v>
      </c>
      <c r="AB453" s="122">
        <v>0.22281873142379999</v>
      </c>
      <c r="AC453" s="122">
        <v>0.24275877895799999</v>
      </c>
      <c r="AD453" s="122">
        <v>0.265913515283</v>
      </c>
      <c r="AE453" s="122">
        <v>0.2714340397235</v>
      </c>
      <c r="AF453" s="122">
        <v>0.1468565220867</v>
      </c>
      <c r="AG453" s="122">
        <v>0.14922234556960001</v>
      </c>
      <c r="AH453" s="122">
        <v>0.1446974422599</v>
      </c>
      <c r="AI453" s="122">
        <v>0.15027477450599999</v>
      </c>
      <c r="AJ453" s="122">
        <v>0.12745766061309999</v>
      </c>
      <c r="AK453" s="122">
        <v>0.1194793081059</v>
      </c>
      <c r="AL453" s="122">
        <v>0</v>
      </c>
    </row>
    <row r="454" spans="1:38" hidden="1" x14ac:dyDescent="0.25">
      <c r="A454" s="122" t="s">
        <v>2021</v>
      </c>
      <c r="B454" s="122">
        <v>1</v>
      </c>
      <c r="C454" s="122" t="s">
        <v>2184</v>
      </c>
      <c r="D454" s="122" t="s">
        <v>2136</v>
      </c>
      <c r="E454" s="122">
        <v>10</v>
      </c>
      <c r="F454" s="122">
        <v>4.8764292873999998E-2</v>
      </c>
      <c r="G454" s="122">
        <v>4.87098484173E-2</v>
      </c>
      <c r="H454" s="122">
        <v>4.9213555718900001E-2</v>
      </c>
      <c r="I454" s="122">
        <v>5.0424252188E-2</v>
      </c>
      <c r="J454" s="122">
        <v>5.2664641282100001E-2</v>
      </c>
      <c r="K454" s="122">
        <v>5.1832719946300003E-2</v>
      </c>
      <c r="L454" s="122">
        <v>5.3500065083400002E-2</v>
      </c>
      <c r="M454" s="122">
        <v>5.8170152576E-2</v>
      </c>
      <c r="N454" s="122">
        <v>5.9580746642399998E-2</v>
      </c>
      <c r="O454" s="122">
        <v>5.7257858757500002E-2</v>
      </c>
      <c r="P454" s="122">
        <v>5.9251869547100003E-2</v>
      </c>
      <c r="Q454" s="122">
        <v>5.9642942792100001E-2</v>
      </c>
      <c r="R454" s="122">
        <v>5.7893895937900001E-2</v>
      </c>
      <c r="S454" s="122">
        <v>5.7489185866300002E-2</v>
      </c>
      <c r="T454" s="122">
        <v>5.8533992161300001E-2</v>
      </c>
      <c r="U454" s="122">
        <v>5.6675914256599999E-2</v>
      </c>
      <c r="V454" s="122">
        <v>5.82714417496E-2</v>
      </c>
      <c r="W454" s="122">
        <v>5.6653090556599998E-2</v>
      </c>
      <c r="X454" s="122">
        <v>5.5330053000600003E-2</v>
      </c>
      <c r="Y454" s="122">
        <v>5.33665234776E-2</v>
      </c>
      <c r="Z454" s="122">
        <v>7.5034921211600006E-2</v>
      </c>
      <c r="AA454" s="122">
        <v>7.1581853552599994E-2</v>
      </c>
      <c r="AB454" s="122">
        <v>6.5784079740199994E-2</v>
      </c>
      <c r="AC454" s="122">
        <v>6.8048907197899994E-2</v>
      </c>
      <c r="AD454" s="122">
        <v>6.8226646458500004E-2</v>
      </c>
      <c r="AE454" s="122">
        <v>7.6246254368700001E-2</v>
      </c>
      <c r="AF454" s="122">
        <v>6.7916906920899994E-2</v>
      </c>
      <c r="AG454" s="122">
        <v>5.6662010827800001E-2</v>
      </c>
      <c r="AH454" s="122">
        <v>6.1807737409200002E-2</v>
      </c>
      <c r="AI454" s="122">
        <v>8.5694210339000002E-2</v>
      </c>
      <c r="AJ454" s="122">
        <v>7.3252921527699993E-2</v>
      </c>
      <c r="AK454" s="122">
        <v>7.1543093350100007E-2</v>
      </c>
      <c r="AL454" s="122">
        <v>0</v>
      </c>
    </row>
    <row r="455" spans="1:38" hidden="1" x14ac:dyDescent="0.25">
      <c r="A455" s="122" t="s">
        <v>2021</v>
      </c>
      <c r="B455" s="122">
        <v>1</v>
      </c>
      <c r="C455" s="122" t="s">
        <v>2184</v>
      </c>
      <c r="D455" s="122" t="s">
        <v>2137</v>
      </c>
      <c r="E455" s="122">
        <v>10</v>
      </c>
      <c r="F455" s="122">
        <v>0.62624138121130002</v>
      </c>
      <c r="G455" s="122">
        <v>0.633263098468</v>
      </c>
      <c r="H455" s="122">
        <v>0.63983644532020001</v>
      </c>
      <c r="I455" s="122">
        <v>0.66320425792689996</v>
      </c>
      <c r="J455" s="122">
        <v>0.67252218460290003</v>
      </c>
      <c r="K455" s="122">
        <v>0.66851636292549999</v>
      </c>
      <c r="L455" s="122">
        <v>0.69325682368560004</v>
      </c>
      <c r="M455" s="122">
        <v>0.7318365162271</v>
      </c>
      <c r="N455" s="122">
        <v>0.74869463208590004</v>
      </c>
      <c r="O455" s="122">
        <v>0.74130946065019998</v>
      </c>
      <c r="P455" s="122">
        <v>0.76296575823110002</v>
      </c>
      <c r="Q455" s="122">
        <v>0.76385579515830004</v>
      </c>
      <c r="R455" s="122">
        <v>0.74640350530690003</v>
      </c>
      <c r="S455" s="122">
        <v>0.76398884134470002</v>
      </c>
      <c r="T455" s="122">
        <v>0.76606167936659997</v>
      </c>
      <c r="U455" s="122">
        <v>0.74621374153620001</v>
      </c>
      <c r="V455" s="122">
        <v>0.71286272566340003</v>
      </c>
      <c r="W455" s="122">
        <v>0.7866874557911</v>
      </c>
      <c r="X455" s="122">
        <v>0.75668186205379995</v>
      </c>
      <c r="Y455" s="122">
        <v>0.73687132642529996</v>
      </c>
      <c r="Z455" s="122">
        <v>0.80341876866140005</v>
      </c>
      <c r="AA455" s="122">
        <v>0.78161914344929995</v>
      </c>
      <c r="AB455" s="122">
        <v>0.74747959922039997</v>
      </c>
      <c r="AC455" s="122">
        <v>0.80200719062189996</v>
      </c>
      <c r="AD455" s="122">
        <v>0.77212855739840003</v>
      </c>
      <c r="AE455" s="122">
        <v>0.84587429621370003</v>
      </c>
      <c r="AF455" s="122">
        <v>0.80903920560529996</v>
      </c>
      <c r="AG455" s="122">
        <v>0.76533023341579998</v>
      </c>
      <c r="AH455" s="122">
        <v>0.76405051510300004</v>
      </c>
      <c r="AI455" s="122">
        <v>0.98521034617509995</v>
      </c>
      <c r="AJ455" s="122">
        <v>0.7587464921407</v>
      </c>
      <c r="AK455" s="122">
        <v>0.75113280226680001</v>
      </c>
      <c r="AL455" s="122">
        <v>0</v>
      </c>
    </row>
    <row r="456" spans="1:38" hidden="1" x14ac:dyDescent="0.25">
      <c r="A456" s="122" t="s">
        <v>2021</v>
      </c>
      <c r="B456" s="122">
        <v>1</v>
      </c>
      <c r="C456" s="122" t="s">
        <v>2184</v>
      </c>
      <c r="D456" s="122" t="s">
        <v>2138</v>
      </c>
      <c r="E456" s="122">
        <v>10</v>
      </c>
      <c r="F456" s="122">
        <v>0</v>
      </c>
      <c r="G456" s="122">
        <v>0</v>
      </c>
      <c r="H456" s="122">
        <v>0</v>
      </c>
      <c r="I456" s="122">
        <v>0</v>
      </c>
      <c r="J456" s="122">
        <v>0</v>
      </c>
      <c r="K456" s="122">
        <v>0</v>
      </c>
      <c r="L456" s="122">
        <v>0</v>
      </c>
      <c r="M456" s="122">
        <v>0</v>
      </c>
      <c r="N456" s="122">
        <v>0</v>
      </c>
      <c r="O456" s="122">
        <v>0</v>
      </c>
      <c r="P456" s="122">
        <v>0</v>
      </c>
      <c r="Q456" s="122">
        <v>0</v>
      </c>
      <c r="R456" s="122">
        <v>0</v>
      </c>
      <c r="S456" s="122">
        <v>0</v>
      </c>
      <c r="T456" s="122">
        <v>0</v>
      </c>
      <c r="U456" s="122">
        <v>0</v>
      </c>
      <c r="V456" s="122">
        <v>0</v>
      </c>
      <c r="W456" s="122">
        <v>0</v>
      </c>
      <c r="X456" s="122">
        <v>0</v>
      </c>
      <c r="Y456" s="122">
        <v>0</v>
      </c>
      <c r="Z456" s="122">
        <v>0</v>
      </c>
      <c r="AA456" s="122">
        <v>0</v>
      </c>
      <c r="AB456" s="122">
        <v>0</v>
      </c>
      <c r="AC456" s="122">
        <v>0</v>
      </c>
      <c r="AD456" s="122">
        <v>0</v>
      </c>
      <c r="AE456" s="122">
        <v>0</v>
      </c>
      <c r="AF456" s="122">
        <v>0</v>
      </c>
      <c r="AG456" s="122">
        <v>0</v>
      </c>
      <c r="AH456" s="122">
        <v>0</v>
      </c>
      <c r="AI456" s="122">
        <v>0</v>
      </c>
      <c r="AJ456" s="122">
        <v>0</v>
      </c>
      <c r="AK456" s="122">
        <v>0</v>
      </c>
      <c r="AL456" s="122">
        <v>0</v>
      </c>
    </row>
    <row r="457" spans="1:38" hidden="1" x14ac:dyDescent="0.25">
      <c r="A457" s="122" t="s">
        <v>2021</v>
      </c>
      <c r="B457" s="122">
        <v>1</v>
      </c>
      <c r="C457" s="122" t="s">
        <v>2184</v>
      </c>
      <c r="D457" s="122" t="s">
        <v>2139</v>
      </c>
      <c r="E457" s="122">
        <v>10</v>
      </c>
      <c r="F457" s="122">
        <v>0</v>
      </c>
      <c r="G457" s="122">
        <v>0</v>
      </c>
      <c r="H457" s="122">
        <v>0</v>
      </c>
      <c r="I457" s="122">
        <v>0</v>
      </c>
      <c r="J457" s="122">
        <v>0</v>
      </c>
      <c r="K457" s="122">
        <v>0</v>
      </c>
      <c r="L457" s="122">
        <v>0</v>
      </c>
      <c r="M457" s="122">
        <v>0</v>
      </c>
      <c r="N457" s="122">
        <v>0</v>
      </c>
      <c r="O457" s="122">
        <v>0</v>
      </c>
      <c r="P457" s="122">
        <v>0</v>
      </c>
      <c r="Q457" s="122">
        <v>0</v>
      </c>
      <c r="R457" s="122">
        <v>0</v>
      </c>
      <c r="S457" s="122">
        <v>0</v>
      </c>
      <c r="T457" s="122">
        <v>0</v>
      </c>
      <c r="U457" s="122">
        <v>0</v>
      </c>
      <c r="V457" s="122">
        <v>0</v>
      </c>
      <c r="W457" s="122">
        <v>0</v>
      </c>
      <c r="X457" s="122">
        <v>0</v>
      </c>
      <c r="Y457" s="122">
        <v>0</v>
      </c>
      <c r="Z457" s="122">
        <v>0</v>
      </c>
      <c r="AA457" s="122">
        <v>0</v>
      </c>
      <c r="AB457" s="122">
        <v>0</v>
      </c>
      <c r="AC457" s="122">
        <v>0</v>
      </c>
      <c r="AD457" s="122">
        <v>0</v>
      </c>
      <c r="AE457" s="122">
        <v>0</v>
      </c>
      <c r="AF457" s="122">
        <v>0</v>
      </c>
      <c r="AG457" s="122">
        <v>0</v>
      </c>
      <c r="AH457" s="122">
        <v>0</v>
      </c>
      <c r="AI457" s="122">
        <v>0</v>
      </c>
      <c r="AJ457" s="122">
        <v>0</v>
      </c>
      <c r="AK457" s="122">
        <v>0</v>
      </c>
      <c r="AL457" s="122">
        <v>0</v>
      </c>
    </row>
    <row r="458" spans="1:38" hidden="1" x14ac:dyDescent="0.25">
      <c r="A458" s="122" t="s">
        <v>2021</v>
      </c>
      <c r="B458" s="122">
        <v>1</v>
      </c>
      <c r="C458" s="122" t="s">
        <v>2184</v>
      </c>
      <c r="D458" s="122" t="s">
        <v>2140</v>
      </c>
      <c r="E458" s="122">
        <v>10</v>
      </c>
      <c r="F458" s="122">
        <v>0</v>
      </c>
      <c r="G458" s="122">
        <v>0</v>
      </c>
      <c r="H458" s="122">
        <v>0</v>
      </c>
      <c r="I458" s="122">
        <v>0</v>
      </c>
      <c r="J458" s="122">
        <v>0</v>
      </c>
      <c r="K458" s="122">
        <v>0</v>
      </c>
      <c r="L458" s="122">
        <v>0</v>
      </c>
      <c r="M458" s="122">
        <v>0</v>
      </c>
      <c r="N458" s="122">
        <v>0</v>
      </c>
      <c r="O458" s="122">
        <v>0</v>
      </c>
      <c r="P458" s="122">
        <v>0</v>
      </c>
      <c r="Q458" s="122">
        <v>0</v>
      </c>
      <c r="R458" s="122">
        <v>0</v>
      </c>
      <c r="S458" s="122">
        <v>0</v>
      </c>
      <c r="T458" s="122">
        <v>0</v>
      </c>
      <c r="U458" s="122">
        <v>0</v>
      </c>
      <c r="V458" s="122">
        <v>0</v>
      </c>
      <c r="W458" s="122">
        <v>0</v>
      </c>
      <c r="X458" s="122">
        <v>0</v>
      </c>
      <c r="Y458" s="122">
        <v>0</v>
      </c>
      <c r="Z458" s="122">
        <v>0</v>
      </c>
      <c r="AA458" s="122">
        <v>0</v>
      </c>
      <c r="AB458" s="122">
        <v>0</v>
      </c>
      <c r="AC458" s="122">
        <v>0</v>
      </c>
      <c r="AD458" s="122">
        <v>0</v>
      </c>
      <c r="AE458" s="122">
        <v>0</v>
      </c>
      <c r="AF458" s="122">
        <v>0</v>
      </c>
      <c r="AG458" s="122">
        <v>0</v>
      </c>
      <c r="AH458" s="122">
        <v>0</v>
      </c>
      <c r="AI458" s="122">
        <v>0</v>
      </c>
      <c r="AJ458" s="122">
        <v>0</v>
      </c>
      <c r="AK458" s="122">
        <v>0</v>
      </c>
      <c r="AL458" s="122">
        <v>0</v>
      </c>
    </row>
    <row r="459" spans="1:38" hidden="1" x14ac:dyDescent="0.25">
      <c r="A459" s="122" t="s">
        <v>2021</v>
      </c>
      <c r="B459" s="122">
        <v>1</v>
      </c>
      <c r="C459" s="122" t="s">
        <v>2184</v>
      </c>
      <c r="D459" s="122" t="s">
        <v>2141</v>
      </c>
      <c r="E459" s="122">
        <v>10</v>
      </c>
      <c r="F459" s="122">
        <v>3.5993945504000001E-2</v>
      </c>
      <c r="G459" s="122">
        <v>3.5852861729100002E-2</v>
      </c>
      <c r="H459" s="122">
        <v>3.6063292198699998E-2</v>
      </c>
      <c r="I459" s="122">
        <v>3.55346521461E-2</v>
      </c>
      <c r="J459" s="122">
        <v>3.5775405709900003E-2</v>
      </c>
      <c r="K459" s="122">
        <v>3.5525488041400002E-2</v>
      </c>
      <c r="L459" s="122">
        <v>3.6593655816999998E-2</v>
      </c>
      <c r="M459" s="122">
        <v>4.3807711522599997E-2</v>
      </c>
      <c r="N459" s="122">
        <v>4.3265671314399998E-2</v>
      </c>
      <c r="O459" s="122">
        <v>4.1744301685100002E-2</v>
      </c>
      <c r="P459" s="122">
        <v>3.06535247189E-2</v>
      </c>
      <c r="Q459" s="122">
        <v>3.04890719648E-2</v>
      </c>
      <c r="R459" s="122">
        <v>3.02608059981E-2</v>
      </c>
      <c r="S459" s="122">
        <v>2.9772395383299999E-2</v>
      </c>
      <c r="T459" s="122">
        <v>2.9275789838399999E-2</v>
      </c>
      <c r="U459" s="122">
        <v>2.8809695506600001E-2</v>
      </c>
      <c r="V459" s="122">
        <v>3.6039074095999997E-2</v>
      </c>
      <c r="W459" s="122">
        <v>3.5385812202400002E-2</v>
      </c>
      <c r="X459" s="122">
        <v>3.6643771463599997E-2</v>
      </c>
      <c r="Y459" s="122">
        <v>3.6450698599100002E-2</v>
      </c>
      <c r="Z459" s="122">
        <v>3.3002850869199997E-2</v>
      </c>
      <c r="AA459" s="122">
        <v>3.52449791296E-2</v>
      </c>
      <c r="AB459" s="122">
        <v>3.4960141828299998E-2</v>
      </c>
      <c r="AC459" s="122">
        <v>4.2547899665100003E-2</v>
      </c>
      <c r="AD459" s="122">
        <v>4.0943546440599998E-2</v>
      </c>
      <c r="AE459" s="122">
        <v>4.19978623594E-2</v>
      </c>
      <c r="AF459" s="122">
        <v>3.9049453408E-2</v>
      </c>
      <c r="AG459" s="122">
        <v>3.4871826426700003E-2</v>
      </c>
      <c r="AH459" s="122">
        <v>2.9655653506399999E-2</v>
      </c>
      <c r="AI459" s="122">
        <v>3.8173387519700001E-2</v>
      </c>
      <c r="AJ459" s="122">
        <v>3.0906356253800001E-2</v>
      </c>
      <c r="AK459" s="122">
        <v>3.1307511603300003E-2</v>
      </c>
      <c r="AL459" s="122">
        <v>0</v>
      </c>
    </row>
    <row r="460" spans="1:38" hidden="1" x14ac:dyDescent="0.25">
      <c r="A460" s="122" t="s">
        <v>2021</v>
      </c>
      <c r="B460" s="122">
        <v>1</v>
      </c>
      <c r="C460" s="122" t="s">
        <v>2184</v>
      </c>
      <c r="D460" s="122" t="s">
        <v>2142</v>
      </c>
      <c r="E460" s="122">
        <v>10</v>
      </c>
      <c r="F460" s="122">
        <v>5.4978355174200001E-2</v>
      </c>
      <c r="G460" s="122">
        <v>5.8182283608300002E-2</v>
      </c>
      <c r="H460" s="122">
        <v>5.8798004705800003E-2</v>
      </c>
      <c r="I460" s="122">
        <v>6.0276785654900002E-2</v>
      </c>
      <c r="J460" s="122">
        <v>6.63195620919E-2</v>
      </c>
      <c r="K460" s="122">
        <v>6.7432798938500002E-2</v>
      </c>
      <c r="L460" s="122">
        <v>6.8688023825299996E-2</v>
      </c>
      <c r="M460" s="122">
        <v>7.5536699920300002E-2</v>
      </c>
      <c r="N460" s="122">
        <v>7.6707008728699996E-2</v>
      </c>
      <c r="O460" s="122">
        <v>7.4510597282000005E-2</v>
      </c>
      <c r="P460" s="122">
        <v>7.4859017258600002E-2</v>
      </c>
      <c r="Q460" s="122">
        <v>7.6068813777199998E-2</v>
      </c>
      <c r="R460" s="122">
        <v>7.5499878385200003E-2</v>
      </c>
      <c r="S460" s="122">
        <v>7.6189028319699995E-2</v>
      </c>
      <c r="T460" s="122">
        <v>7.5983386520000001E-2</v>
      </c>
      <c r="U460" s="122">
        <v>7.3445163161399998E-2</v>
      </c>
      <c r="V460" s="122">
        <v>7.9424779345900004E-2</v>
      </c>
      <c r="W460" s="122">
        <v>7.6298138619099995E-2</v>
      </c>
      <c r="X460" s="122">
        <v>7.5647975588800001E-2</v>
      </c>
      <c r="Y460" s="122">
        <v>7.1907111449299996E-2</v>
      </c>
      <c r="Z460" s="122">
        <v>6.1481509152100003E-2</v>
      </c>
      <c r="AA460" s="122">
        <v>6.0069309708300003E-2</v>
      </c>
      <c r="AB460" s="122">
        <v>5.3514904188799998E-2</v>
      </c>
      <c r="AC460" s="122">
        <v>5.6712058652599998E-2</v>
      </c>
      <c r="AD460" s="122">
        <v>5.1889492274599998E-2</v>
      </c>
      <c r="AE460" s="122">
        <v>6.3860353880200005E-2</v>
      </c>
      <c r="AF460" s="122">
        <v>6.3999231904900006E-2</v>
      </c>
      <c r="AG460" s="122">
        <v>6.0838307069499997E-2</v>
      </c>
      <c r="AH460" s="122">
        <v>6.1902074992199997E-2</v>
      </c>
      <c r="AI460" s="122">
        <v>8.2198710610000003E-2</v>
      </c>
      <c r="AJ460" s="122">
        <v>8.0996229719000001E-2</v>
      </c>
      <c r="AK460" s="122">
        <v>8.4341028341099994E-2</v>
      </c>
      <c r="AL460" s="122">
        <v>0</v>
      </c>
    </row>
    <row r="461" spans="1:38" hidden="1" x14ac:dyDescent="0.25">
      <c r="A461" s="122" t="s">
        <v>2021</v>
      </c>
      <c r="B461" s="122">
        <v>1</v>
      </c>
      <c r="C461" s="122" t="s">
        <v>2184</v>
      </c>
      <c r="D461" s="122" t="s">
        <v>2143</v>
      </c>
      <c r="E461" s="122">
        <v>10</v>
      </c>
      <c r="F461" s="122">
        <v>3.3844290350000002E-4</v>
      </c>
      <c r="G461" s="122">
        <v>3.6697305070000001E-4</v>
      </c>
      <c r="H461" s="122">
        <v>3.8947037539999998E-4</v>
      </c>
      <c r="I461" s="122">
        <v>4.0079230120000002E-4</v>
      </c>
      <c r="J461" s="122">
        <v>3.5314423819999999E-4</v>
      </c>
      <c r="K461" s="122">
        <v>3.6733343589999998E-4</v>
      </c>
      <c r="L461" s="122">
        <v>3.8019240110000001E-4</v>
      </c>
      <c r="M461" s="122">
        <v>3.8905148029999998E-4</v>
      </c>
      <c r="N461" s="122">
        <v>3.2679588599999999E-4</v>
      </c>
      <c r="O461" s="122">
        <v>3.3965418169999999E-4</v>
      </c>
      <c r="P461" s="122">
        <v>3.8730569420000001E-4</v>
      </c>
      <c r="Q461" s="122">
        <v>3.6304865400000003E-4</v>
      </c>
      <c r="R461" s="122">
        <v>2.051130867E-4</v>
      </c>
      <c r="S461" s="122">
        <v>3.7380313049999999E-4</v>
      </c>
      <c r="T461" s="122">
        <v>3.5748618909999999E-4</v>
      </c>
      <c r="U461" s="122">
        <v>4.0602678499999999E-4</v>
      </c>
      <c r="V461" s="122">
        <v>4.3101463589999999E-4</v>
      </c>
      <c r="W461" s="122">
        <v>4.1023071969999999E-4</v>
      </c>
      <c r="X461" s="122">
        <v>5.7746475000000001E-4</v>
      </c>
      <c r="Y461" s="122">
        <v>6.6158829080000003E-4</v>
      </c>
      <c r="Z461" s="122">
        <v>8.3316906259999998E-4</v>
      </c>
      <c r="AA461" s="122">
        <v>9.5869983439999997E-4</v>
      </c>
      <c r="AB461" s="122">
        <v>1.1540642655999999E-3</v>
      </c>
      <c r="AC461" s="122">
        <v>1.3210570133E-3</v>
      </c>
      <c r="AD461" s="122">
        <v>1.3144606552000001E-3</v>
      </c>
      <c r="AE461" s="122">
        <v>6.4733511020000003E-4</v>
      </c>
      <c r="AF461" s="122">
        <v>3.7356368700000001E-4</v>
      </c>
      <c r="AG461" s="122">
        <v>3.3046585980000002E-4</v>
      </c>
      <c r="AH461" s="122">
        <v>3.1906449829999998E-4</v>
      </c>
      <c r="AI461" s="122">
        <v>3.1932959379999998E-4</v>
      </c>
      <c r="AJ461" s="122">
        <v>2.5501043049999997E-4</v>
      </c>
      <c r="AK461" s="122">
        <v>1.251715088E-4</v>
      </c>
      <c r="AL461" s="122">
        <v>0</v>
      </c>
    </row>
    <row r="462" spans="1:38" hidden="1" x14ac:dyDescent="0.25">
      <c r="A462" s="122" t="s">
        <v>2021</v>
      </c>
      <c r="B462" s="122">
        <v>1</v>
      </c>
      <c r="C462" s="122" t="s">
        <v>2184</v>
      </c>
      <c r="D462" s="122" t="s">
        <v>2177</v>
      </c>
      <c r="E462" s="122">
        <v>10</v>
      </c>
      <c r="F462" s="122">
        <v>0</v>
      </c>
      <c r="G462" s="122">
        <v>0</v>
      </c>
      <c r="H462" s="122">
        <v>0</v>
      </c>
      <c r="I462" s="122">
        <v>0</v>
      </c>
      <c r="J462" s="122">
        <v>0</v>
      </c>
      <c r="K462" s="122">
        <v>0</v>
      </c>
      <c r="L462" s="122">
        <v>0</v>
      </c>
      <c r="M462" s="122">
        <v>0</v>
      </c>
      <c r="N462" s="122">
        <v>0</v>
      </c>
      <c r="O462" s="122">
        <v>0</v>
      </c>
      <c r="P462" s="122">
        <v>0</v>
      </c>
      <c r="Q462" s="122">
        <v>0</v>
      </c>
      <c r="R462" s="122">
        <v>0</v>
      </c>
      <c r="S462" s="122">
        <v>0</v>
      </c>
      <c r="T462" s="122">
        <v>0</v>
      </c>
      <c r="U462" s="122">
        <v>0</v>
      </c>
      <c r="V462" s="122">
        <v>0</v>
      </c>
      <c r="W462" s="122">
        <v>0</v>
      </c>
      <c r="X462" s="122">
        <v>0</v>
      </c>
      <c r="Y462" s="122">
        <v>0</v>
      </c>
      <c r="Z462" s="122">
        <v>0</v>
      </c>
      <c r="AA462" s="122">
        <v>0</v>
      </c>
      <c r="AB462" s="122">
        <v>0</v>
      </c>
      <c r="AC462" s="122">
        <v>0</v>
      </c>
      <c r="AD462" s="122">
        <v>0</v>
      </c>
      <c r="AE462" s="122">
        <v>0</v>
      </c>
      <c r="AF462" s="122">
        <v>0</v>
      </c>
      <c r="AG462" s="122">
        <v>0</v>
      </c>
      <c r="AH462" s="122">
        <v>0</v>
      </c>
      <c r="AI462" s="122">
        <v>0</v>
      </c>
      <c r="AJ462" s="122">
        <v>0</v>
      </c>
      <c r="AK462" s="122">
        <v>0</v>
      </c>
      <c r="AL462" s="122">
        <v>0</v>
      </c>
    </row>
    <row r="463" spans="1:38" hidden="1" x14ac:dyDescent="0.25">
      <c r="A463" s="122" t="s">
        <v>2021</v>
      </c>
      <c r="B463" s="122">
        <v>1</v>
      </c>
      <c r="C463" s="122" t="s">
        <v>2184</v>
      </c>
      <c r="D463" s="122" t="s">
        <v>2144</v>
      </c>
      <c r="E463" s="122">
        <v>10</v>
      </c>
      <c r="F463" s="122">
        <v>0.1010280413509</v>
      </c>
      <c r="G463" s="122">
        <v>0.10041577893259999</v>
      </c>
      <c r="H463" s="122">
        <v>0.10296339873849999</v>
      </c>
      <c r="I463" s="122">
        <v>0.1057282627321</v>
      </c>
      <c r="J463" s="122">
        <v>0.1073890573234</v>
      </c>
      <c r="K463" s="122">
        <v>9.93667084452E-2</v>
      </c>
      <c r="L463" s="122">
        <v>0.10232398332049999</v>
      </c>
      <c r="M463" s="122">
        <v>0.108214435948</v>
      </c>
      <c r="N463" s="122">
        <v>0.1111147040139</v>
      </c>
      <c r="O463" s="122">
        <v>0.1036050713675</v>
      </c>
      <c r="P463" s="122">
        <v>0.1100357798085</v>
      </c>
      <c r="Q463" s="122">
        <v>0.11126399619000001</v>
      </c>
      <c r="R463" s="122">
        <v>0.1098566956284</v>
      </c>
      <c r="S463" s="122">
        <v>0.1164204075351</v>
      </c>
      <c r="T463" s="122">
        <v>0.1183486769684</v>
      </c>
      <c r="U463" s="122">
        <v>0.11834824875320001</v>
      </c>
      <c r="V463" s="122">
        <v>0.1229700633785</v>
      </c>
      <c r="W463" s="122">
        <v>0.12812478298060001</v>
      </c>
      <c r="X463" s="122">
        <v>0.13292604901989999</v>
      </c>
      <c r="Y463" s="122">
        <v>0.13386812044740001</v>
      </c>
      <c r="Z463" s="122">
        <v>0.1106235747548</v>
      </c>
      <c r="AA463" s="122">
        <v>0.11430863665300001</v>
      </c>
      <c r="AB463" s="122">
        <v>0.116645108112</v>
      </c>
      <c r="AC463" s="122">
        <v>0.1253046704612</v>
      </c>
      <c r="AD463" s="122">
        <v>0.12861007305659999</v>
      </c>
      <c r="AE463" s="122">
        <v>0.13560738914270001</v>
      </c>
      <c r="AF463" s="122">
        <v>9.5146345350200001E-2</v>
      </c>
      <c r="AG463" s="122">
        <v>8.6052416597399997E-2</v>
      </c>
      <c r="AH463" s="122">
        <v>8.8071001893699999E-2</v>
      </c>
      <c r="AI463" s="122">
        <v>0.1199442947925</v>
      </c>
      <c r="AJ463" s="122">
        <v>8.5953858864199997E-2</v>
      </c>
      <c r="AK463" s="122">
        <v>8.8533939420500002E-2</v>
      </c>
      <c r="AL463" s="122">
        <v>0</v>
      </c>
    </row>
    <row r="464" spans="1:38" hidden="1" x14ac:dyDescent="0.25">
      <c r="A464" s="122" t="s">
        <v>2021</v>
      </c>
      <c r="B464" s="122">
        <v>1</v>
      </c>
      <c r="C464" s="122" t="s">
        <v>2184</v>
      </c>
      <c r="D464" s="122" t="s">
        <v>2145</v>
      </c>
      <c r="E464" s="122">
        <v>10</v>
      </c>
      <c r="F464" s="122">
        <v>0.3112847136611</v>
      </c>
      <c r="G464" s="122">
        <v>0.31313308107440002</v>
      </c>
      <c r="H464" s="122">
        <v>0.3039833547943</v>
      </c>
      <c r="I464" s="122">
        <v>0.30099422245349999</v>
      </c>
      <c r="J464" s="122">
        <v>0.29991744733409997</v>
      </c>
      <c r="K464" s="122">
        <v>0.30798375991150001</v>
      </c>
      <c r="L464" s="122">
        <v>0.31095704108330002</v>
      </c>
      <c r="M464" s="122">
        <v>0.3190190708199</v>
      </c>
      <c r="N464" s="122">
        <v>0.34151740492869997</v>
      </c>
      <c r="O464" s="122">
        <v>0.32307104174309997</v>
      </c>
      <c r="P464" s="122">
        <v>0.33635829226820002</v>
      </c>
      <c r="Q464" s="122">
        <v>0.36226654995610003</v>
      </c>
      <c r="R464" s="122">
        <v>0.39277090779379997</v>
      </c>
      <c r="S464" s="122">
        <v>0.46294385127440002</v>
      </c>
      <c r="T464" s="122">
        <v>0.60795646927909996</v>
      </c>
      <c r="U464" s="122">
        <v>0.82890578069749998</v>
      </c>
      <c r="V464" s="122">
        <v>0.92616809682989998</v>
      </c>
      <c r="W464" s="122">
        <v>0.89840162319299999</v>
      </c>
      <c r="X464" s="122">
        <v>0.81899224841819995</v>
      </c>
      <c r="Y464" s="122">
        <v>0.73018301440139999</v>
      </c>
      <c r="Z464" s="122">
        <v>0.68708196358069995</v>
      </c>
      <c r="AA464" s="122">
        <v>0.66746386727689999</v>
      </c>
      <c r="AB464" s="122">
        <v>0.74832061635769997</v>
      </c>
      <c r="AC464" s="122">
        <v>0.84813810833549996</v>
      </c>
      <c r="AD464" s="122">
        <v>0.86567168014789997</v>
      </c>
      <c r="AE464" s="122">
        <v>0.82959751249180003</v>
      </c>
      <c r="AF464" s="122">
        <v>0.47444122335069999</v>
      </c>
      <c r="AG464" s="122">
        <v>0.44707837274809997</v>
      </c>
      <c r="AH464" s="122">
        <v>0.62845652691739995</v>
      </c>
      <c r="AI464" s="122">
        <v>0.82419090600970002</v>
      </c>
      <c r="AJ464" s="122">
        <v>0.45707745176999998</v>
      </c>
      <c r="AK464" s="122">
        <v>0.44343005275059999</v>
      </c>
      <c r="AL464" s="122">
        <v>0</v>
      </c>
    </row>
    <row r="465" spans="1:38" hidden="1" x14ac:dyDescent="0.25">
      <c r="A465" s="122" t="s">
        <v>2021</v>
      </c>
      <c r="B465" s="122">
        <v>1</v>
      </c>
      <c r="C465" s="122" t="s">
        <v>2184</v>
      </c>
      <c r="D465" s="122" t="s">
        <v>2146</v>
      </c>
      <c r="E465" s="122">
        <v>10</v>
      </c>
      <c r="F465" s="122">
        <v>6.5424460739999999E-4</v>
      </c>
      <c r="G465" s="122">
        <v>6.5348877130000003E-4</v>
      </c>
      <c r="H465" s="122">
        <v>0</v>
      </c>
      <c r="I465" s="122">
        <v>0</v>
      </c>
      <c r="J465" s="122">
        <v>0</v>
      </c>
      <c r="K465" s="122">
        <v>0</v>
      </c>
      <c r="L465" s="122">
        <v>0</v>
      </c>
      <c r="M465" s="122">
        <v>0</v>
      </c>
      <c r="N465" s="122">
        <v>0</v>
      </c>
      <c r="O465" s="122">
        <v>0</v>
      </c>
      <c r="P465" s="122">
        <v>0</v>
      </c>
      <c r="Q465" s="122">
        <v>0</v>
      </c>
      <c r="R465" s="122">
        <v>0</v>
      </c>
      <c r="S465" s="122">
        <v>0</v>
      </c>
      <c r="T465" s="122">
        <v>0</v>
      </c>
      <c r="U465" s="122">
        <v>0</v>
      </c>
      <c r="V465" s="122">
        <v>0</v>
      </c>
      <c r="W465" s="122">
        <v>0</v>
      </c>
      <c r="X465" s="122">
        <v>0</v>
      </c>
      <c r="Y465" s="122">
        <v>0</v>
      </c>
      <c r="Z465" s="122">
        <v>0</v>
      </c>
      <c r="AA465" s="122">
        <v>0</v>
      </c>
      <c r="AB465" s="122">
        <v>0</v>
      </c>
      <c r="AC465" s="122">
        <v>0</v>
      </c>
      <c r="AD465" s="122">
        <v>0</v>
      </c>
      <c r="AE465" s="122">
        <v>0</v>
      </c>
      <c r="AF465" s="122">
        <v>0</v>
      </c>
      <c r="AG465" s="122">
        <v>0</v>
      </c>
      <c r="AH465" s="122">
        <v>0</v>
      </c>
      <c r="AI465" s="122">
        <v>0</v>
      </c>
      <c r="AJ465" s="122">
        <v>0</v>
      </c>
      <c r="AK465" s="122">
        <v>0</v>
      </c>
      <c r="AL465" s="122">
        <v>0</v>
      </c>
    </row>
    <row r="466" spans="1:38" hidden="1" x14ac:dyDescent="0.25">
      <c r="A466" s="122" t="s">
        <v>2021</v>
      </c>
      <c r="B466" s="122">
        <v>1</v>
      </c>
      <c r="C466" s="122" t="s">
        <v>2184</v>
      </c>
      <c r="D466" s="122" t="s">
        <v>2147</v>
      </c>
      <c r="E466" s="122">
        <v>10</v>
      </c>
      <c r="F466" s="122">
        <v>0.69658060330420002</v>
      </c>
      <c r="G466" s="122">
        <v>0.69394752158509998</v>
      </c>
      <c r="H466" s="122">
        <v>0.64742431913739995</v>
      </c>
      <c r="I466" s="122">
        <v>0.62306947750649999</v>
      </c>
      <c r="J466" s="122">
        <v>0.57302096504209998</v>
      </c>
      <c r="K466" s="122">
        <v>0.61984640066389995</v>
      </c>
      <c r="L466" s="122">
        <v>0.69751098712250004</v>
      </c>
      <c r="M466" s="122">
        <v>0.78908924914430001</v>
      </c>
      <c r="N466" s="122">
        <v>0.79866931983339995</v>
      </c>
      <c r="O466" s="122">
        <v>0.75154469960470005</v>
      </c>
      <c r="P466" s="122">
        <v>0.76341671088719998</v>
      </c>
      <c r="Q466" s="122">
        <v>0.75468040895900002</v>
      </c>
      <c r="R466" s="122">
        <v>0.74720773451669997</v>
      </c>
      <c r="S466" s="122">
        <v>0.72719311005059994</v>
      </c>
      <c r="T466" s="122">
        <v>0.78315624145289997</v>
      </c>
      <c r="U466" s="122">
        <v>0.91273070463549999</v>
      </c>
      <c r="V466" s="122">
        <v>1.0420733334551</v>
      </c>
      <c r="W466" s="122">
        <v>1.1973583819597</v>
      </c>
      <c r="X466" s="122">
        <v>1.7014656150942</v>
      </c>
      <c r="Y466" s="122">
        <v>2.1976084342334001</v>
      </c>
      <c r="Z466" s="122">
        <v>3.1882731397967001</v>
      </c>
      <c r="AA466" s="122">
        <v>4.4187652316685</v>
      </c>
      <c r="AB466" s="122">
        <v>7.1434672933014003</v>
      </c>
      <c r="AC466" s="122">
        <v>9.3359916077075003</v>
      </c>
      <c r="AD466" s="122">
        <v>11.9593602686074</v>
      </c>
      <c r="AE466" s="122">
        <v>13.109597883536001</v>
      </c>
      <c r="AF466" s="122">
        <v>8.0901372102004991</v>
      </c>
      <c r="AG466" s="122">
        <v>9.0184967011328006</v>
      </c>
      <c r="AH466" s="122">
        <v>14.555431105980301</v>
      </c>
      <c r="AI466" s="122">
        <v>20.0409616025383</v>
      </c>
      <c r="AJ466" s="122">
        <v>11.0646238350365</v>
      </c>
      <c r="AK466" s="122">
        <v>10.586876121672899</v>
      </c>
      <c r="AL466" s="122">
        <v>0</v>
      </c>
    </row>
    <row r="467" spans="1:38" hidden="1" x14ac:dyDescent="0.25">
      <c r="A467" s="122" t="s">
        <v>2021</v>
      </c>
      <c r="B467" s="122">
        <v>1</v>
      </c>
      <c r="C467" s="122" t="s">
        <v>2184</v>
      </c>
      <c r="D467" s="122" t="s">
        <v>475</v>
      </c>
      <c r="E467" s="122">
        <v>10</v>
      </c>
      <c r="F467" s="122">
        <v>5.6940210544999996E-3</v>
      </c>
      <c r="G467" s="122">
        <v>5.9766421211999996E-3</v>
      </c>
      <c r="H467" s="122">
        <v>6.0399495286999998E-3</v>
      </c>
      <c r="I467" s="122">
        <v>5.9526175078000003E-3</v>
      </c>
      <c r="J467" s="122">
        <v>5.7129426415000002E-3</v>
      </c>
      <c r="K467" s="122">
        <v>5.6589538554000004E-3</v>
      </c>
      <c r="L467" s="122">
        <v>5.6215690481000004E-3</v>
      </c>
      <c r="M467" s="122">
        <v>5.6750935640000003E-3</v>
      </c>
      <c r="N467" s="122">
        <v>5.7744964648000002E-3</v>
      </c>
      <c r="O467" s="122">
        <v>5.1734439868999999E-3</v>
      </c>
      <c r="P467" s="122">
        <v>5.8503866353999999E-3</v>
      </c>
      <c r="Q467" s="122">
        <v>6.0409807653999999E-3</v>
      </c>
      <c r="R467" s="122">
        <v>6.0471537721999997E-3</v>
      </c>
      <c r="S467" s="122">
        <v>6.2944541776000004E-3</v>
      </c>
      <c r="T467" s="122">
        <v>5.9570794975999999E-3</v>
      </c>
      <c r="U467" s="122">
        <v>5.8816753649000002E-3</v>
      </c>
      <c r="V467" s="122">
        <v>5.9730335773000003E-3</v>
      </c>
      <c r="W467" s="122">
        <v>6.3347404425000003E-3</v>
      </c>
      <c r="X467" s="122">
        <v>6.6824175125000003E-3</v>
      </c>
      <c r="Y467" s="122">
        <v>6.4490942735000003E-3</v>
      </c>
      <c r="Z467" s="122">
        <v>6.6667474365E-3</v>
      </c>
      <c r="AA467" s="122">
        <v>7.8890742995000006E-3</v>
      </c>
      <c r="AB467" s="122">
        <v>8.3883195481999993E-3</v>
      </c>
      <c r="AC467" s="122">
        <v>9.7268465246999995E-3</v>
      </c>
      <c r="AD467" s="122">
        <v>1.035674225E-2</v>
      </c>
      <c r="AE467" s="122">
        <v>1.0124424350200001E-2</v>
      </c>
      <c r="AF467" s="122">
        <v>6.1074151889000004E-3</v>
      </c>
      <c r="AG467" s="122">
        <v>5.0068868996999997E-3</v>
      </c>
      <c r="AH467" s="122">
        <v>6.2258768374999999E-3</v>
      </c>
      <c r="AI467" s="122">
        <v>6.1560949898999996E-3</v>
      </c>
      <c r="AJ467" s="122">
        <v>4.2969285245999999E-3</v>
      </c>
      <c r="AK467" s="122">
        <v>3.5742313976999999E-3</v>
      </c>
      <c r="AL467" s="122">
        <v>0</v>
      </c>
    </row>
    <row r="468" spans="1:38" hidden="1" x14ac:dyDescent="0.25">
      <c r="A468" s="122" t="s">
        <v>2021</v>
      </c>
      <c r="B468" s="122">
        <v>1</v>
      </c>
      <c r="C468" s="122" t="s">
        <v>2184</v>
      </c>
      <c r="D468" s="122" t="s">
        <v>2148</v>
      </c>
      <c r="E468" s="122">
        <v>10</v>
      </c>
      <c r="F468" s="122">
        <v>0</v>
      </c>
      <c r="G468" s="122">
        <v>0</v>
      </c>
      <c r="H468" s="122">
        <v>0</v>
      </c>
      <c r="I468" s="122">
        <v>0</v>
      </c>
      <c r="J468" s="122">
        <v>0</v>
      </c>
      <c r="K468" s="122">
        <v>0</v>
      </c>
      <c r="L468" s="122">
        <v>0</v>
      </c>
      <c r="M468" s="122">
        <v>0</v>
      </c>
      <c r="N468" s="122">
        <v>0</v>
      </c>
      <c r="O468" s="122">
        <v>0</v>
      </c>
      <c r="P468" s="122">
        <v>0</v>
      </c>
      <c r="Q468" s="122">
        <v>0</v>
      </c>
      <c r="R468" s="122">
        <v>0</v>
      </c>
      <c r="S468" s="122">
        <v>0</v>
      </c>
      <c r="T468" s="122">
        <v>0</v>
      </c>
      <c r="U468" s="122">
        <v>0</v>
      </c>
      <c r="V468" s="122">
        <v>0</v>
      </c>
      <c r="W468" s="122">
        <v>0</v>
      </c>
      <c r="X468" s="122">
        <v>0</v>
      </c>
      <c r="Y468" s="122">
        <v>0</v>
      </c>
      <c r="Z468" s="122">
        <v>0</v>
      </c>
      <c r="AA468" s="122">
        <v>0</v>
      </c>
      <c r="AB468" s="122">
        <v>0</v>
      </c>
      <c r="AC468" s="122">
        <v>0</v>
      </c>
      <c r="AD468" s="122">
        <v>0</v>
      </c>
      <c r="AE468" s="122">
        <v>0</v>
      </c>
      <c r="AF468" s="122">
        <v>0</v>
      </c>
      <c r="AG468" s="122">
        <v>0</v>
      </c>
      <c r="AH468" s="122">
        <v>0</v>
      </c>
      <c r="AI468" s="122">
        <v>0</v>
      </c>
      <c r="AJ468" s="122">
        <v>0</v>
      </c>
      <c r="AK468" s="122">
        <v>0</v>
      </c>
      <c r="AL468" s="122">
        <v>0</v>
      </c>
    </row>
    <row r="469" spans="1:38" hidden="1" x14ac:dyDescent="0.25">
      <c r="A469" s="122" t="s">
        <v>2021</v>
      </c>
      <c r="B469" s="122">
        <v>1</v>
      </c>
      <c r="C469" s="122" t="s">
        <v>2184</v>
      </c>
      <c r="D469" s="122" t="s">
        <v>2149</v>
      </c>
      <c r="E469" s="122">
        <v>10</v>
      </c>
      <c r="F469" s="122">
        <v>0.10007761677679999</v>
      </c>
      <c r="G469" s="122">
        <v>7.2863998004399994E-2</v>
      </c>
      <c r="H469" s="122">
        <v>0.1000512659633</v>
      </c>
      <c r="I469" s="122">
        <v>9.1961026410800006E-2</v>
      </c>
      <c r="J469" s="122">
        <v>9.93291943555E-2</v>
      </c>
      <c r="K469" s="122">
        <v>0.1148468403329</v>
      </c>
      <c r="L469" s="122">
        <v>0.11698465181959999</v>
      </c>
      <c r="M469" s="122">
        <v>0.13378757195919999</v>
      </c>
      <c r="N469" s="122">
        <v>0.13586037596139999</v>
      </c>
      <c r="O469" s="122">
        <v>0.12237801129339999</v>
      </c>
      <c r="P469" s="122">
        <v>0.13338515802440001</v>
      </c>
      <c r="Q469" s="122">
        <v>0.12420788398840001</v>
      </c>
      <c r="R469" s="122">
        <v>0.12598337915630001</v>
      </c>
      <c r="S469" s="122">
        <v>0.12560659666759999</v>
      </c>
      <c r="T469" s="122">
        <v>0.14629637106080001</v>
      </c>
      <c r="U469" s="122">
        <v>0.1348321652068</v>
      </c>
      <c r="V469" s="122">
        <v>0.1489356726926</v>
      </c>
      <c r="W469" s="122">
        <v>0.13608285244689999</v>
      </c>
      <c r="X469" s="122">
        <v>0.1301358243596</v>
      </c>
      <c r="Y469" s="122">
        <v>0.11014262769240001</v>
      </c>
      <c r="Z469" s="122">
        <v>0.16798276749710001</v>
      </c>
      <c r="AA469" s="122">
        <v>0.17675379574729999</v>
      </c>
      <c r="AB469" s="122">
        <v>0.15410820205670001</v>
      </c>
      <c r="AC469" s="122">
        <v>0.1274097729509</v>
      </c>
      <c r="AD469" s="122">
        <v>0.13280065464749999</v>
      </c>
      <c r="AE469" s="122">
        <v>0.1616931913073</v>
      </c>
      <c r="AF469" s="122">
        <v>0.15244105455449999</v>
      </c>
      <c r="AG469" s="122">
        <v>0.1344092007355</v>
      </c>
      <c r="AH469" s="122">
        <v>0.1133320515598</v>
      </c>
      <c r="AI469" s="122">
        <v>0.18720380995630001</v>
      </c>
      <c r="AJ469" s="122">
        <v>0.15043287013410001</v>
      </c>
      <c r="AK469" s="122">
        <v>0.13837344977079999</v>
      </c>
      <c r="AL469" s="122">
        <v>0</v>
      </c>
    </row>
    <row r="470" spans="1:38" hidden="1" x14ac:dyDescent="0.25">
      <c r="A470" s="122" t="s">
        <v>2021</v>
      </c>
      <c r="B470" s="122">
        <v>1</v>
      </c>
      <c r="C470" s="122" t="s">
        <v>2184</v>
      </c>
      <c r="D470" s="122" t="s">
        <v>2150</v>
      </c>
      <c r="E470" s="122">
        <v>10</v>
      </c>
      <c r="F470" s="122">
        <v>0.42678746427769998</v>
      </c>
      <c r="G470" s="122">
        <v>0.47884679667930002</v>
      </c>
      <c r="H470" s="122">
        <v>0.4667328303005</v>
      </c>
      <c r="I470" s="122">
        <v>0.44212433444260002</v>
      </c>
      <c r="J470" s="122">
        <v>0.43872381187830001</v>
      </c>
      <c r="K470" s="122">
        <v>0.4773072645443</v>
      </c>
      <c r="L470" s="122">
        <v>0.50554619385879995</v>
      </c>
      <c r="M470" s="122">
        <v>0.51026398681480001</v>
      </c>
      <c r="N470" s="122">
        <v>0.4871557220787</v>
      </c>
      <c r="O470" s="122">
        <v>0.46562041218889999</v>
      </c>
      <c r="P470" s="122">
        <v>0.49340528547340001</v>
      </c>
      <c r="Q470" s="122">
        <v>0.50336907552459997</v>
      </c>
      <c r="R470" s="122">
        <v>0.49619675469559998</v>
      </c>
      <c r="S470" s="122">
        <v>0.49580605766230001</v>
      </c>
      <c r="T470" s="122">
        <v>0.48590164016620002</v>
      </c>
      <c r="U470" s="122">
        <v>0.46797191483689998</v>
      </c>
      <c r="V470" s="122">
        <v>0.46416089999490001</v>
      </c>
      <c r="W470" s="122">
        <v>0.46855219820420002</v>
      </c>
      <c r="X470" s="122">
        <v>0.48804695534819997</v>
      </c>
      <c r="Y470" s="122">
        <v>0.50626401770639995</v>
      </c>
      <c r="Z470" s="122">
        <v>0.55828724110049999</v>
      </c>
      <c r="AA470" s="122">
        <v>0.64286775877250002</v>
      </c>
      <c r="AB470" s="122">
        <v>0.80067995722079999</v>
      </c>
      <c r="AC470" s="122">
        <v>0.95666924108899998</v>
      </c>
      <c r="AD470" s="122">
        <v>1.1496162020534999</v>
      </c>
      <c r="AE470" s="122">
        <v>1.2960279133899999</v>
      </c>
      <c r="AF470" s="122">
        <v>1.0157091855777001</v>
      </c>
      <c r="AG470" s="122">
        <v>1.1420516593823999</v>
      </c>
      <c r="AH470" s="122">
        <v>2.0934461659305001</v>
      </c>
      <c r="AI470" s="122">
        <v>3.0625914607971998</v>
      </c>
      <c r="AJ470" s="122">
        <v>1.9909475363953999</v>
      </c>
      <c r="AK470" s="122">
        <v>1.2304880887442999</v>
      </c>
      <c r="AL470" s="122">
        <v>0</v>
      </c>
    </row>
    <row r="471" spans="1:38" hidden="1" x14ac:dyDescent="0.25">
      <c r="A471" s="122" t="s">
        <v>2021</v>
      </c>
      <c r="B471" s="122">
        <v>1</v>
      </c>
      <c r="C471" s="122" t="s">
        <v>2184</v>
      </c>
      <c r="D471" s="122" t="s">
        <v>2151</v>
      </c>
      <c r="E471" s="122">
        <v>10</v>
      </c>
      <c r="F471" s="122">
        <v>3.7124421211999999E-3</v>
      </c>
      <c r="G471" s="122">
        <v>1.42809579918E-2</v>
      </c>
      <c r="H471" s="122">
        <v>5.0199699675000002E-3</v>
      </c>
      <c r="I471" s="122">
        <v>2.8626914451999998E-3</v>
      </c>
      <c r="J471" s="122">
        <v>3.6815137044000001E-3</v>
      </c>
      <c r="K471" s="122">
        <v>3.4332346805E-3</v>
      </c>
      <c r="L471" s="122">
        <v>3.4429108461999998E-3</v>
      </c>
      <c r="M471" s="122">
        <v>3.3123525955000002E-3</v>
      </c>
      <c r="N471" s="122">
        <v>3.1573442062000001E-3</v>
      </c>
      <c r="O471" s="122">
        <v>2.9097375651000001E-3</v>
      </c>
      <c r="P471" s="122">
        <v>2.3851838144999999E-3</v>
      </c>
      <c r="Q471" s="122">
        <v>2.3612265261000001E-3</v>
      </c>
      <c r="R471" s="122">
        <v>2.3931407375000001E-3</v>
      </c>
      <c r="S471" s="122">
        <v>2.3333969037999999E-3</v>
      </c>
      <c r="T471" s="122">
        <v>1.6191329146999999E-3</v>
      </c>
      <c r="U471" s="122">
        <v>1.5682439409999999E-3</v>
      </c>
      <c r="V471" s="122">
        <v>1.6530747937000001E-3</v>
      </c>
      <c r="W471" s="122">
        <v>1.6495478181E-3</v>
      </c>
      <c r="X471" s="122">
        <v>1.7742965789000001E-3</v>
      </c>
      <c r="Y471" s="122">
        <v>1.8796949482E-3</v>
      </c>
      <c r="Z471" s="122">
        <v>1.4475384394000001E-3</v>
      </c>
      <c r="AA471" s="122">
        <v>1.4404480385000001E-3</v>
      </c>
      <c r="AB471" s="122">
        <v>1.3585699246000001E-3</v>
      </c>
      <c r="AC471" s="122">
        <v>1.290670068E-3</v>
      </c>
      <c r="AD471" s="122">
        <v>1.4114625106E-3</v>
      </c>
      <c r="AE471" s="122">
        <v>1.1584224357E-3</v>
      </c>
      <c r="AF471" s="122">
        <v>8.380258275E-4</v>
      </c>
      <c r="AG471" s="122">
        <v>7.8787375099999995E-4</v>
      </c>
      <c r="AH471" s="122">
        <v>8.2863207720000002E-4</v>
      </c>
      <c r="AI471" s="122">
        <v>9.6609072830000002E-4</v>
      </c>
      <c r="AJ471" s="122">
        <v>6.1033624900000004E-4</v>
      </c>
      <c r="AK471" s="122">
        <v>5.1026997289999997E-4</v>
      </c>
      <c r="AL471" s="122">
        <v>0</v>
      </c>
    </row>
    <row r="472" spans="1:38" hidden="1" x14ac:dyDescent="0.25">
      <c r="A472" s="122" t="s">
        <v>2021</v>
      </c>
      <c r="B472" s="122">
        <v>1</v>
      </c>
      <c r="C472" s="122" t="s">
        <v>2184</v>
      </c>
      <c r="D472" s="122" t="s">
        <v>2152</v>
      </c>
      <c r="E472" s="122">
        <v>10</v>
      </c>
      <c r="F472" s="122">
        <v>9.1267122729999997E-3</v>
      </c>
      <c r="G472" s="122">
        <v>9.1161683601999992E-3</v>
      </c>
      <c r="H472" s="122">
        <v>0</v>
      </c>
      <c r="I472" s="122">
        <v>0</v>
      </c>
      <c r="J472" s="122">
        <v>0</v>
      </c>
      <c r="K472" s="122">
        <v>0</v>
      </c>
      <c r="L472" s="122">
        <v>0</v>
      </c>
      <c r="M472" s="122">
        <v>0</v>
      </c>
      <c r="N472" s="122">
        <v>0</v>
      </c>
      <c r="O472" s="122">
        <v>4.6954190000000003E-6</v>
      </c>
      <c r="P472" s="122">
        <v>7.8061453100000005E-4</v>
      </c>
      <c r="Q472" s="122">
        <v>9.8332647890000003E-4</v>
      </c>
      <c r="R472" s="122">
        <v>1.4542541017000001E-3</v>
      </c>
      <c r="S472" s="122">
        <v>5.4959983716000001E-3</v>
      </c>
      <c r="T472" s="122">
        <v>2.9988472982000001E-3</v>
      </c>
      <c r="U472" s="122">
        <v>4.9042398880000003E-3</v>
      </c>
      <c r="V472" s="122">
        <v>6.3000410706E-3</v>
      </c>
      <c r="W472" s="122">
        <v>6.1201843913000001E-3</v>
      </c>
      <c r="X472" s="122">
        <v>4.9042880234000004E-3</v>
      </c>
      <c r="Y472" s="122">
        <v>4.3182060160999996E-3</v>
      </c>
      <c r="Z472" s="122">
        <v>5.8238837879999996E-3</v>
      </c>
      <c r="AA472" s="122">
        <v>8.3621487997000005E-3</v>
      </c>
      <c r="AB472" s="122">
        <v>4.9923924527999998E-3</v>
      </c>
      <c r="AC472" s="122">
        <v>9.8286773060000006E-3</v>
      </c>
      <c r="AD472" s="122">
        <v>9.8231876428999994E-3</v>
      </c>
      <c r="AE472" s="122">
        <v>5.7849641409999999E-3</v>
      </c>
      <c r="AF472" s="122">
        <v>3.2411159359E-3</v>
      </c>
      <c r="AG472" s="122">
        <v>2.3972987028E-3</v>
      </c>
      <c r="AH472" s="122">
        <v>6.9557904447999997E-3</v>
      </c>
      <c r="AI472" s="122">
        <v>1.7751447439499999E-2</v>
      </c>
      <c r="AJ472" s="122">
        <v>1.871423618E-3</v>
      </c>
      <c r="AK472" s="122">
        <v>1.7317449696E-3</v>
      </c>
      <c r="AL472" s="122">
        <v>0</v>
      </c>
    </row>
    <row r="473" spans="1:38" hidden="1" x14ac:dyDescent="0.25">
      <c r="A473" s="122" t="s">
        <v>2021</v>
      </c>
      <c r="B473" s="122">
        <v>1</v>
      </c>
      <c r="C473" s="122" t="s">
        <v>2184</v>
      </c>
      <c r="D473" s="122" t="s">
        <v>2153</v>
      </c>
      <c r="E473" s="122">
        <v>10</v>
      </c>
      <c r="F473" s="122">
        <v>0.14303379903230001</v>
      </c>
      <c r="G473" s="122">
        <v>0.13288308252799999</v>
      </c>
      <c r="H473" s="122">
        <v>0.131419463721</v>
      </c>
      <c r="I473" s="122">
        <v>0.13492783403889999</v>
      </c>
      <c r="J473" s="122">
        <v>0.13407769110000001</v>
      </c>
      <c r="K473" s="122">
        <v>0.13705456957449999</v>
      </c>
      <c r="L473" s="122">
        <v>0.1397806581795</v>
      </c>
      <c r="M473" s="122">
        <v>0.14891847305219999</v>
      </c>
      <c r="N473" s="122">
        <v>0.1458208826404</v>
      </c>
      <c r="O473" s="122">
        <v>0.1410446841579</v>
      </c>
      <c r="P473" s="122">
        <v>0.14563393099979999</v>
      </c>
      <c r="Q473" s="122">
        <v>0.14906738199940001</v>
      </c>
      <c r="R473" s="122">
        <v>0.14679100125</v>
      </c>
      <c r="S473" s="122">
        <v>0.1475023231906</v>
      </c>
      <c r="T473" s="122">
        <v>0.14984929164040001</v>
      </c>
      <c r="U473" s="122">
        <v>0.1514713793353</v>
      </c>
      <c r="V473" s="122">
        <v>0.14817983135810001</v>
      </c>
      <c r="W473" s="122">
        <v>0.1448985379703</v>
      </c>
      <c r="X473" s="122">
        <v>0.14789341620159999</v>
      </c>
      <c r="Y473" s="122">
        <v>0.1399350889822</v>
      </c>
      <c r="Z473" s="122">
        <v>0.17625946609320001</v>
      </c>
      <c r="AA473" s="122">
        <v>0.1688147106506</v>
      </c>
      <c r="AB473" s="122">
        <v>0.16793796602819999</v>
      </c>
      <c r="AC473" s="122">
        <v>0.19483846967890001</v>
      </c>
      <c r="AD473" s="122">
        <v>0.20738976251210001</v>
      </c>
      <c r="AE473" s="122">
        <v>0.26093909052609998</v>
      </c>
      <c r="AF473" s="122">
        <v>0.19229927229480001</v>
      </c>
      <c r="AG473" s="122">
        <v>0.18093123750449999</v>
      </c>
      <c r="AH473" s="122">
        <v>0.18106361954629999</v>
      </c>
      <c r="AI473" s="122">
        <v>0.2312768120775</v>
      </c>
      <c r="AJ473" s="122">
        <v>0.17001271571929999</v>
      </c>
      <c r="AK473" s="122">
        <v>0.18770375640379999</v>
      </c>
      <c r="AL473" s="122">
        <v>0</v>
      </c>
    </row>
    <row r="474" spans="1:38" hidden="1" x14ac:dyDescent="0.25">
      <c r="A474" s="122" t="s">
        <v>2021</v>
      </c>
      <c r="B474" s="122">
        <v>1</v>
      </c>
      <c r="C474" s="122" t="s">
        <v>2184</v>
      </c>
      <c r="D474" s="122" t="s">
        <v>2154</v>
      </c>
      <c r="E474" s="122">
        <v>10</v>
      </c>
      <c r="F474" s="122">
        <v>0.24310279234939999</v>
      </c>
      <c r="G474" s="122">
        <v>0.2432477128194</v>
      </c>
      <c r="H474" s="122">
        <v>0.24145751553790001</v>
      </c>
      <c r="I474" s="122">
        <v>0.24711852750810001</v>
      </c>
      <c r="J474" s="122">
        <v>0.24816501597580001</v>
      </c>
      <c r="K474" s="122">
        <v>0.24856306685179999</v>
      </c>
      <c r="L474" s="122">
        <v>0.25459607916839999</v>
      </c>
      <c r="M474" s="122">
        <v>0.26047900773499999</v>
      </c>
      <c r="N474" s="122">
        <v>0.26011873934590002</v>
      </c>
      <c r="O474" s="122">
        <v>0.2515980330616</v>
      </c>
      <c r="P474" s="122">
        <v>0.25559282901410002</v>
      </c>
      <c r="Q474" s="122">
        <v>0.26426129435849999</v>
      </c>
      <c r="R474" s="122">
        <v>0.26610376083800003</v>
      </c>
      <c r="S474" s="122">
        <v>0.26851097260540002</v>
      </c>
      <c r="T474" s="122">
        <v>0.27335655163459999</v>
      </c>
      <c r="U474" s="122">
        <v>0.27208181362779998</v>
      </c>
      <c r="V474" s="122">
        <v>0.28105519254189998</v>
      </c>
      <c r="W474" s="122">
        <v>0.2902893803139</v>
      </c>
      <c r="X474" s="122">
        <v>0.31648674478819999</v>
      </c>
      <c r="Y474" s="122">
        <v>0.3166844837551</v>
      </c>
      <c r="Z474" s="122">
        <v>0.32476700916149998</v>
      </c>
      <c r="AA474" s="122">
        <v>0.41954914605650001</v>
      </c>
      <c r="AB474" s="122">
        <v>0.56609170526069996</v>
      </c>
      <c r="AC474" s="122">
        <v>0.72906064205679999</v>
      </c>
      <c r="AD474" s="122">
        <v>0.86266135652889997</v>
      </c>
      <c r="AE474" s="122">
        <v>0.87254492249680005</v>
      </c>
      <c r="AF474" s="122">
        <v>0.48833882603489998</v>
      </c>
      <c r="AG474" s="122">
        <v>0.63768798074620003</v>
      </c>
      <c r="AH474" s="122">
        <v>0.91152420879439999</v>
      </c>
      <c r="AI474" s="122">
        <v>0.79914551363440001</v>
      </c>
      <c r="AJ474" s="122">
        <v>0.61346516817550001</v>
      </c>
      <c r="AK474" s="122">
        <v>0.57247142061120004</v>
      </c>
      <c r="AL474" s="122">
        <v>0</v>
      </c>
    </row>
    <row r="475" spans="1:38" hidden="1" x14ac:dyDescent="0.25">
      <c r="A475" s="122" t="s">
        <v>2021</v>
      </c>
      <c r="B475" s="122">
        <v>1</v>
      </c>
      <c r="C475" s="122" t="s">
        <v>2184</v>
      </c>
      <c r="D475" s="122" t="s">
        <v>2155</v>
      </c>
      <c r="E475" s="122">
        <v>10</v>
      </c>
      <c r="F475" s="122">
        <v>0</v>
      </c>
      <c r="G475" s="122">
        <v>0</v>
      </c>
      <c r="H475" s="122">
        <v>0</v>
      </c>
      <c r="I475" s="122">
        <v>0</v>
      </c>
      <c r="J475" s="122">
        <v>0</v>
      </c>
      <c r="K475" s="122">
        <v>0</v>
      </c>
      <c r="L475" s="122">
        <v>0</v>
      </c>
      <c r="M475" s="122">
        <v>0</v>
      </c>
      <c r="N475" s="122">
        <v>0</v>
      </c>
      <c r="O475" s="122">
        <v>0</v>
      </c>
      <c r="P475" s="122">
        <v>0</v>
      </c>
      <c r="Q475" s="122">
        <v>0</v>
      </c>
      <c r="R475" s="122">
        <v>0</v>
      </c>
      <c r="S475" s="122">
        <v>0</v>
      </c>
      <c r="T475" s="122">
        <v>0</v>
      </c>
      <c r="U475" s="122">
        <v>0</v>
      </c>
      <c r="V475" s="122">
        <v>0</v>
      </c>
      <c r="W475" s="122">
        <v>0</v>
      </c>
      <c r="X475" s="122">
        <v>0</v>
      </c>
      <c r="Y475" s="122">
        <v>0</v>
      </c>
      <c r="Z475" s="122">
        <v>0</v>
      </c>
      <c r="AA475" s="122">
        <v>0</v>
      </c>
      <c r="AB475" s="122">
        <v>0</v>
      </c>
      <c r="AC475" s="122">
        <v>0</v>
      </c>
      <c r="AD475" s="122">
        <v>0</v>
      </c>
      <c r="AE475" s="122">
        <v>0</v>
      </c>
      <c r="AF475" s="122">
        <v>0</v>
      </c>
      <c r="AG475" s="122">
        <v>0</v>
      </c>
      <c r="AH475" s="122">
        <v>0</v>
      </c>
      <c r="AI475" s="122">
        <v>0</v>
      </c>
      <c r="AJ475" s="122">
        <v>0</v>
      </c>
      <c r="AK475" s="122">
        <v>0</v>
      </c>
      <c r="AL475" s="122">
        <v>0</v>
      </c>
    </row>
    <row r="476" spans="1:38" hidden="1" x14ac:dyDescent="0.25">
      <c r="A476" s="122" t="s">
        <v>2021</v>
      </c>
      <c r="B476" s="122">
        <v>1</v>
      </c>
      <c r="C476" s="122" t="s">
        <v>2184</v>
      </c>
      <c r="D476" s="122" t="s">
        <v>2156</v>
      </c>
      <c r="E476" s="122">
        <v>10</v>
      </c>
      <c r="F476" s="122">
        <v>0.1638918825938</v>
      </c>
      <c r="G476" s="122">
        <v>0.1738492978709</v>
      </c>
      <c r="H476" s="122">
        <v>0.1688496126024</v>
      </c>
      <c r="I476" s="122">
        <v>0.1752007099042</v>
      </c>
      <c r="J476" s="122">
        <v>0.16049205645360001</v>
      </c>
      <c r="K476" s="122">
        <v>0.15899461790950001</v>
      </c>
      <c r="L476" s="122">
        <v>0.17016275219060001</v>
      </c>
      <c r="M476" s="122">
        <v>0.15341092823560001</v>
      </c>
      <c r="N476" s="122">
        <v>0.15355342744719999</v>
      </c>
      <c r="O476" s="122">
        <v>0.18515000367619999</v>
      </c>
      <c r="P476" s="122">
        <v>0.19212020608200001</v>
      </c>
      <c r="Q476" s="122">
        <v>0.1936815618995</v>
      </c>
      <c r="R476" s="122">
        <v>0.18991302701689999</v>
      </c>
      <c r="S476" s="122">
        <v>0.19465007137769999</v>
      </c>
      <c r="T476" s="122">
        <v>0.1955932823605</v>
      </c>
      <c r="U476" s="122">
        <v>0.1930939523422</v>
      </c>
      <c r="V476" s="122">
        <v>0.2025527518687</v>
      </c>
      <c r="W476" s="122">
        <v>0.1774230755134</v>
      </c>
      <c r="X476" s="122">
        <v>0.21535489673630001</v>
      </c>
      <c r="Y476" s="122">
        <v>0.19460112470650001</v>
      </c>
      <c r="Z476" s="122">
        <v>0.29102975026819999</v>
      </c>
      <c r="AA476" s="122">
        <v>0.27764021248659998</v>
      </c>
      <c r="AB476" s="122">
        <v>0.21606617100209999</v>
      </c>
      <c r="AC476" s="122">
        <v>0.2356204563491</v>
      </c>
      <c r="AD476" s="122">
        <v>0.27705188512450002</v>
      </c>
      <c r="AE476" s="122">
        <v>0.24245640741669999</v>
      </c>
      <c r="AF476" s="122">
        <v>0.219167863012</v>
      </c>
      <c r="AG476" s="122">
        <v>0.2039226788962</v>
      </c>
      <c r="AH476" s="122">
        <v>0.20304901515400001</v>
      </c>
      <c r="AI476" s="122">
        <v>0.1683811643426</v>
      </c>
      <c r="AJ476" s="122">
        <v>7.9227964419600005E-2</v>
      </c>
      <c r="AK476" s="122">
        <v>8.5098202602299999E-2</v>
      </c>
      <c r="AL476" s="122">
        <v>0</v>
      </c>
    </row>
    <row r="477" spans="1:38" hidden="1" x14ac:dyDescent="0.25">
      <c r="A477" s="122" t="s">
        <v>2021</v>
      </c>
      <c r="B477" s="122">
        <v>1</v>
      </c>
      <c r="C477" s="122" t="s">
        <v>2184</v>
      </c>
      <c r="D477" s="122" t="s">
        <v>2178</v>
      </c>
      <c r="E477" s="122">
        <v>10</v>
      </c>
      <c r="F477" s="122">
        <v>0</v>
      </c>
      <c r="G477" s="122">
        <v>0</v>
      </c>
      <c r="H477" s="122">
        <v>0</v>
      </c>
      <c r="I477" s="122">
        <v>0</v>
      </c>
      <c r="J477" s="122">
        <v>0</v>
      </c>
      <c r="K477" s="122">
        <v>0</v>
      </c>
      <c r="L477" s="122">
        <v>0</v>
      </c>
      <c r="M477" s="122">
        <v>0</v>
      </c>
      <c r="N477" s="122">
        <v>0</v>
      </c>
      <c r="O477" s="122">
        <v>0</v>
      </c>
      <c r="P477" s="122">
        <v>0</v>
      </c>
      <c r="Q477" s="122">
        <v>0</v>
      </c>
      <c r="R477" s="122">
        <v>0</v>
      </c>
      <c r="S477" s="122">
        <v>0</v>
      </c>
      <c r="T477" s="122">
        <v>0</v>
      </c>
      <c r="U477" s="122">
        <v>0</v>
      </c>
      <c r="V477" s="122">
        <v>0</v>
      </c>
      <c r="W477" s="122">
        <v>0</v>
      </c>
      <c r="X477" s="122">
        <v>0</v>
      </c>
      <c r="Y477" s="122">
        <v>0</v>
      </c>
      <c r="Z477" s="122">
        <v>0</v>
      </c>
      <c r="AA477" s="122">
        <v>0</v>
      </c>
      <c r="AB477" s="122">
        <v>0</v>
      </c>
      <c r="AC477" s="122">
        <v>0</v>
      </c>
      <c r="AD477" s="122">
        <v>0</v>
      </c>
      <c r="AE477" s="122">
        <v>0</v>
      </c>
      <c r="AF477" s="122">
        <v>0</v>
      </c>
      <c r="AG477" s="122">
        <v>0</v>
      </c>
      <c r="AH477" s="122">
        <v>0</v>
      </c>
      <c r="AI477" s="122">
        <v>0</v>
      </c>
      <c r="AJ477" s="122">
        <v>0</v>
      </c>
      <c r="AK477" s="122">
        <v>0</v>
      </c>
      <c r="AL477" s="122">
        <v>0</v>
      </c>
    </row>
    <row r="478" spans="1:38" hidden="1" x14ac:dyDescent="0.25">
      <c r="A478" s="122" t="s">
        <v>2021</v>
      </c>
      <c r="B478" s="122">
        <v>1</v>
      </c>
      <c r="C478" s="122" t="s">
        <v>2184</v>
      </c>
      <c r="D478" s="122" t="s">
        <v>2157</v>
      </c>
      <c r="E478" s="122">
        <v>10</v>
      </c>
      <c r="F478" s="122">
        <v>0</v>
      </c>
      <c r="G478" s="122">
        <v>0</v>
      </c>
      <c r="H478" s="122">
        <v>0</v>
      </c>
      <c r="I478" s="122">
        <v>0</v>
      </c>
      <c r="J478" s="122">
        <v>0</v>
      </c>
      <c r="K478" s="122">
        <v>0</v>
      </c>
      <c r="L478" s="122">
        <v>0</v>
      </c>
      <c r="M478" s="122">
        <v>0</v>
      </c>
      <c r="N478" s="122">
        <v>0</v>
      </c>
      <c r="O478" s="122">
        <v>0</v>
      </c>
      <c r="P478" s="122">
        <v>0</v>
      </c>
      <c r="Q478" s="122">
        <v>0</v>
      </c>
      <c r="R478" s="122">
        <v>0</v>
      </c>
      <c r="S478" s="122">
        <v>0</v>
      </c>
      <c r="T478" s="122">
        <v>0</v>
      </c>
      <c r="U478" s="122">
        <v>0</v>
      </c>
      <c r="V478" s="122">
        <v>0</v>
      </c>
      <c r="W478" s="122">
        <v>0</v>
      </c>
      <c r="X478" s="122">
        <v>0</v>
      </c>
      <c r="Y478" s="122">
        <v>0</v>
      </c>
      <c r="Z478" s="122">
        <v>0</v>
      </c>
      <c r="AA478" s="122">
        <v>0</v>
      </c>
      <c r="AB478" s="122">
        <v>0</v>
      </c>
      <c r="AC478" s="122">
        <v>0</v>
      </c>
      <c r="AD478" s="122">
        <v>0</v>
      </c>
      <c r="AE478" s="122">
        <v>0</v>
      </c>
      <c r="AF478" s="122">
        <v>0</v>
      </c>
      <c r="AG478" s="122">
        <v>0</v>
      </c>
      <c r="AH478" s="122">
        <v>0</v>
      </c>
      <c r="AI478" s="122">
        <v>0</v>
      </c>
      <c r="AJ478" s="122">
        <v>0</v>
      </c>
      <c r="AK478" s="122">
        <v>0</v>
      </c>
      <c r="AL478" s="122">
        <v>0</v>
      </c>
    </row>
    <row r="479" spans="1:38" hidden="1" x14ac:dyDescent="0.25">
      <c r="A479" s="122" t="s">
        <v>2021</v>
      </c>
      <c r="B479" s="122">
        <v>1</v>
      </c>
      <c r="C479" s="122" t="s">
        <v>2184</v>
      </c>
      <c r="D479" s="122" t="s">
        <v>2158</v>
      </c>
      <c r="E479" s="122">
        <v>10</v>
      </c>
      <c r="F479" s="122">
        <v>0</v>
      </c>
      <c r="G479" s="122">
        <v>0</v>
      </c>
      <c r="H479" s="122">
        <v>0</v>
      </c>
      <c r="I479" s="122">
        <v>0</v>
      </c>
      <c r="J479" s="122">
        <v>0</v>
      </c>
      <c r="K479" s="122">
        <v>0</v>
      </c>
      <c r="L479" s="122">
        <v>0</v>
      </c>
      <c r="M479" s="122">
        <v>0</v>
      </c>
      <c r="N479" s="122">
        <v>0</v>
      </c>
      <c r="O479" s="122">
        <v>0</v>
      </c>
      <c r="P479" s="122">
        <v>0</v>
      </c>
      <c r="Q479" s="122">
        <v>0</v>
      </c>
      <c r="R479" s="122">
        <v>0</v>
      </c>
      <c r="S479" s="122">
        <v>0</v>
      </c>
      <c r="T479" s="122">
        <v>0</v>
      </c>
      <c r="U479" s="122">
        <v>0</v>
      </c>
      <c r="V479" s="122">
        <v>0</v>
      </c>
      <c r="W479" s="122">
        <v>0</v>
      </c>
      <c r="X479" s="122">
        <v>0</v>
      </c>
      <c r="Y479" s="122">
        <v>0</v>
      </c>
      <c r="Z479" s="122">
        <v>0</v>
      </c>
      <c r="AA479" s="122">
        <v>0</v>
      </c>
      <c r="AB479" s="122">
        <v>0</v>
      </c>
      <c r="AC479" s="122">
        <v>0</v>
      </c>
      <c r="AD479" s="122">
        <v>0</v>
      </c>
      <c r="AE479" s="122">
        <v>0</v>
      </c>
      <c r="AF479" s="122">
        <v>0</v>
      </c>
      <c r="AG479" s="122">
        <v>0</v>
      </c>
      <c r="AH479" s="122">
        <v>0</v>
      </c>
      <c r="AI479" s="122">
        <v>0</v>
      </c>
      <c r="AJ479" s="122">
        <v>0</v>
      </c>
      <c r="AK479" s="122">
        <v>0</v>
      </c>
      <c r="AL479" s="122">
        <v>0</v>
      </c>
    </row>
    <row r="480" spans="1:38" hidden="1" x14ac:dyDescent="0.25">
      <c r="A480" s="122" t="s">
        <v>2021</v>
      </c>
      <c r="B480" s="122">
        <v>1</v>
      </c>
      <c r="C480" s="122" t="s">
        <v>2184</v>
      </c>
      <c r="D480" s="122" t="s">
        <v>2159</v>
      </c>
      <c r="E480" s="122">
        <v>10</v>
      </c>
      <c r="F480" s="122">
        <v>2.5965505415099999E-2</v>
      </c>
      <c r="G480" s="122">
        <v>2.7459228484400001E-2</v>
      </c>
      <c r="H480" s="122">
        <v>2.6503034199700001E-2</v>
      </c>
      <c r="I480" s="122">
        <v>2.6347729511299999E-2</v>
      </c>
      <c r="J480" s="122">
        <v>2.6379322707699999E-2</v>
      </c>
      <c r="K480" s="122">
        <v>2.5650948115800001E-2</v>
      </c>
      <c r="L480" s="122">
        <v>2.4607073453700001E-2</v>
      </c>
      <c r="M480" s="122">
        <v>2.6499297517599999E-2</v>
      </c>
      <c r="N480" s="122">
        <v>2.45790369749E-2</v>
      </c>
      <c r="O480" s="122">
        <v>2.3251002607099999E-2</v>
      </c>
      <c r="P480" s="122">
        <v>2.5709317916999999E-2</v>
      </c>
      <c r="Q480" s="122">
        <v>2.8213222054900001E-2</v>
      </c>
      <c r="R480" s="122">
        <v>2.77049662643E-2</v>
      </c>
      <c r="S480" s="122">
        <v>2.8881543112299998E-2</v>
      </c>
      <c r="T480" s="122">
        <v>3.2344420205899997E-2</v>
      </c>
      <c r="U480" s="122">
        <v>3.4546784008999999E-2</v>
      </c>
      <c r="V480" s="122">
        <v>3.5014565613299999E-2</v>
      </c>
      <c r="W480" s="122">
        <v>4.31326060666E-2</v>
      </c>
      <c r="X480" s="122">
        <v>4.4556926265100001E-2</v>
      </c>
      <c r="Y480" s="122">
        <v>4.4479835553699998E-2</v>
      </c>
      <c r="Z480" s="122">
        <v>4.3951962960099997E-2</v>
      </c>
      <c r="AA480" s="122">
        <v>4.5842902394399997E-2</v>
      </c>
      <c r="AB480" s="122">
        <v>5.0128791332400002E-2</v>
      </c>
      <c r="AC480" s="122">
        <v>5.4166749555599997E-2</v>
      </c>
      <c r="AD480" s="122">
        <v>5.31988394903E-2</v>
      </c>
      <c r="AE480" s="122">
        <v>4.8851471233400001E-2</v>
      </c>
      <c r="AF480" s="122">
        <v>2.8909322786600002E-2</v>
      </c>
      <c r="AG480" s="122">
        <v>2.8977760553500001E-2</v>
      </c>
      <c r="AH480" s="122">
        <v>3.9674485990400001E-2</v>
      </c>
      <c r="AI480" s="122">
        <v>4.3709422726000001E-2</v>
      </c>
      <c r="AJ480" s="122">
        <v>2.5927972191100001E-2</v>
      </c>
      <c r="AK480" s="122">
        <v>2.4929302161800001E-2</v>
      </c>
      <c r="AL480" s="122">
        <v>0</v>
      </c>
    </row>
    <row r="481" spans="1:38" hidden="1" x14ac:dyDescent="0.25">
      <c r="A481" s="122" t="s">
        <v>2021</v>
      </c>
      <c r="B481" s="122">
        <v>1</v>
      </c>
      <c r="C481" s="122" t="s">
        <v>2184</v>
      </c>
      <c r="D481" s="122" t="s">
        <v>2160</v>
      </c>
      <c r="E481" s="122">
        <v>10</v>
      </c>
      <c r="F481" s="122">
        <v>1.3902933335100001E-2</v>
      </c>
      <c r="G481" s="122">
        <v>1.3855076231500001E-2</v>
      </c>
      <c r="H481" s="122">
        <v>1.7046195802200001E-2</v>
      </c>
      <c r="I481" s="122">
        <v>1.7593377012199998E-2</v>
      </c>
      <c r="J481" s="122">
        <v>1.8354924194700001E-2</v>
      </c>
      <c r="K481" s="122">
        <v>2.0971222151099998E-2</v>
      </c>
      <c r="L481" s="122">
        <v>2.0998485789300001E-2</v>
      </c>
      <c r="M481" s="122">
        <v>2.5646322151999999E-2</v>
      </c>
      <c r="N481" s="122">
        <v>2.5977434934199999E-2</v>
      </c>
      <c r="O481" s="122">
        <v>3.2467750027099999E-2</v>
      </c>
      <c r="P481" s="122">
        <v>3.7153190377699999E-2</v>
      </c>
      <c r="Q481" s="122">
        <v>3.9598216165199998E-2</v>
      </c>
      <c r="R481" s="122">
        <v>4.1372529329599998E-2</v>
      </c>
      <c r="S481" s="122">
        <v>4.1893377787400002E-2</v>
      </c>
      <c r="T481" s="122">
        <v>4.1875542674299999E-2</v>
      </c>
      <c r="U481" s="122">
        <v>4.0529509354699997E-2</v>
      </c>
      <c r="V481" s="122">
        <v>4.1906873003700003E-2</v>
      </c>
      <c r="W481" s="122">
        <v>4.0382579494099999E-2</v>
      </c>
      <c r="X481" s="122">
        <v>3.8727258485599998E-2</v>
      </c>
      <c r="Y481" s="122">
        <v>3.7559564535500002E-2</v>
      </c>
      <c r="Z481" s="122">
        <v>4.3092106358099999E-2</v>
      </c>
      <c r="AA481" s="122">
        <v>3.43486557619E-2</v>
      </c>
      <c r="AB481" s="122">
        <v>4.0824729036599998E-2</v>
      </c>
      <c r="AC481" s="122">
        <v>4.2798624632400001E-2</v>
      </c>
      <c r="AD481" s="122">
        <v>2.9998155244599999E-2</v>
      </c>
      <c r="AE481" s="122">
        <v>3.7183308630299998E-2</v>
      </c>
      <c r="AF481" s="122">
        <v>4.5321994692800002E-2</v>
      </c>
      <c r="AG481" s="122">
        <v>4.4964779340200003E-2</v>
      </c>
      <c r="AH481" s="122">
        <v>4.3224747108799998E-2</v>
      </c>
      <c r="AI481" s="122">
        <v>4.78797608959E-2</v>
      </c>
      <c r="AJ481" s="122">
        <v>4.8823023072800002E-2</v>
      </c>
      <c r="AK481" s="122">
        <v>4.7546447338600001E-2</v>
      </c>
      <c r="AL481" s="122">
        <v>0</v>
      </c>
    </row>
    <row r="482" spans="1:38" hidden="1" x14ac:dyDescent="0.25">
      <c r="A482" s="122" t="s">
        <v>2021</v>
      </c>
      <c r="B482" s="122">
        <v>1</v>
      </c>
      <c r="C482" s="122" t="s">
        <v>2184</v>
      </c>
      <c r="D482" s="122" t="s">
        <v>2161</v>
      </c>
      <c r="E482" s="122">
        <v>10</v>
      </c>
      <c r="F482" s="122">
        <v>3.7019149861315999</v>
      </c>
      <c r="G482" s="122">
        <v>3.6878921999943</v>
      </c>
      <c r="H482" s="122">
        <v>3.6026519202124998</v>
      </c>
      <c r="I482" s="122">
        <v>3.4342198189942001</v>
      </c>
      <c r="J482" s="122">
        <v>3.3651361460767002</v>
      </c>
      <c r="K482" s="122">
        <v>3.3750989449723998</v>
      </c>
      <c r="L482" s="122">
        <v>3.4230772032205001</v>
      </c>
      <c r="M482" s="122">
        <v>3.5142923287240002</v>
      </c>
      <c r="N482" s="122">
        <v>3.4291702686478001</v>
      </c>
      <c r="O482" s="122">
        <v>3.2026306715941</v>
      </c>
      <c r="P482" s="122">
        <v>3.2415406528773998</v>
      </c>
      <c r="Q482" s="122">
        <v>3.2235470344725998</v>
      </c>
      <c r="R482" s="122">
        <v>3.1801201516776998</v>
      </c>
      <c r="S482" s="122">
        <v>3.2248699265259999</v>
      </c>
      <c r="T482" s="122">
        <v>3.2603207956034002</v>
      </c>
      <c r="U482" s="122">
        <v>3.3233282166542</v>
      </c>
      <c r="V482" s="122">
        <v>3.3200769589151</v>
      </c>
      <c r="W482" s="122">
        <v>3.3387364000262001</v>
      </c>
      <c r="X482" s="122">
        <v>3.5657028727973001</v>
      </c>
      <c r="Y482" s="122">
        <v>3.5443781479498</v>
      </c>
      <c r="Z482" s="122">
        <v>4.1173860027518003</v>
      </c>
      <c r="AA482" s="122">
        <v>5.0406957685079004</v>
      </c>
      <c r="AB482" s="122">
        <v>6.3593945191939998</v>
      </c>
      <c r="AC482" s="122">
        <v>7.6517282610445001</v>
      </c>
      <c r="AD482" s="122">
        <v>9.0737588332270001</v>
      </c>
      <c r="AE482" s="122">
        <v>9.4413897397406004</v>
      </c>
      <c r="AF482" s="122">
        <v>7.3264324386139998</v>
      </c>
      <c r="AG482" s="122">
        <v>8.5741792806340005</v>
      </c>
      <c r="AH482" s="122">
        <v>12.6301222030833</v>
      </c>
      <c r="AI482" s="122">
        <v>15.9226256477644</v>
      </c>
      <c r="AJ482" s="122">
        <v>10.2493214634863</v>
      </c>
      <c r="AK482" s="122">
        <v>7.4250728280773002</v>
      </c>
      <c r="AL482" s="122">
        <v>0</v>
      </c>
    </row>
    <row r="483" spans="1:38" hidden="1" x14ac:dyDescent="0.25">
      <c r="A483" s="122" t="s">
        <v>2021</v>
      </c>
      <c r="B483" s="122">
        <v>1</v>
      </c>
      <c r="C483" s="122" t="s">
        <v>2184</v>
      </c>
      <c r="D483" s="122" t="s">
        <v>2179</v>
      </c>
      <c r="E483" s="122">
        <v>10</v>
      </c>
      <c r="F483" s="122">
        <v>0</v>
      </c>
      <c r="G483" s="122">
        <v>0</v>
      </c>
      <c r="H483" s="122">
        <v>0</v>
      </c>
      <c r="I483" s="122">
        <v>0</v>
      </c>
      <c r="J483" s="122">
        <v>0</v>
      </c>
      <c r="K483" s="122">
        <v>0</v>
      </c>
      <c r="L483" s="122">
        <v>0</v>
      </c>
      <c r="M483" s="122">
        <v>0</v>
      </c>
      <c r="N483" s="122">
        <v>0</v>
      </c>
      <c r="O483" s="122">
        <v>0</v>
      </c>
      <c r="P483" s="122">
        <v>0</v>
      </c>
      <c r="Q483" s="122">
        <v>0</v>
      </c>
      <c r="R483" s="122">
        <v>0</v>
      </c>
      <c r="S483" s="122">
        <v>0</v>
      </c>
      <c r="T483" s="122">
        <v>0</v>
      </c>
      <c r="U483" s="122">
        <v>0</v>
      </c>
      <c r="V483" s="122">
        <v>0</v>
      </c>
      <c r="W483" s="122">
        <v>0</v>
      </c>
      <c r="X483" s="122">
        <v>0</v>
      </c>
      <c r="Y483" s="122">
        <v>0</v>
      </c>
      <c r="Z483" s="122">
        <v>0</v>
      </c>
      <c r="AA483" s="122">
        <v>0</v>
      </c>
      <c r="AB483" s="122">
        <v>0</v>
      </c>
      <c r="AC483" s="122">
        <v>0</v>
      </c>
      <c r="AD483" s="122">
        <v>0</v>
      </c>
      <c r="AE483" s="122">
        <v>0</v>
      </c>
      <c r="AF483" s="122">
        <v>0</v>
      </c>
      <c r="AG483" s="122">
        <v>0</v>
      </c>
      <c r="AH483" s="122">
        <v>0</v>
      </c>
      <c r="AI483" s="122">
        <v>0</v>
      </c>
      <c r="AJ483" s="122">
        <v>0</v>
      </c>
      <c r="AK483" s="122">
        <v>0</v>
      </c>
      <c r="AL483" s="122">
        <v>0</v>
      </c>
    </row>
    <row r="484" spans="1:38" hidden="1" x14ac:dyDescent="0.25">
      <c r="A484" s="122" t="s">
        <v>2021</v>
      </c>
      <c r="B484" s="122">
        <v>1</v>
      </c>
      <c r="C484" s="122" t="s">
        <v>2184</v>
      </c>
      <c r="D484" s="122" t="s">
        <v>2162</v>
      </c>
      <c r="E484" s="122">
        <v>10</v>
      </c>
      <c r="F484" s="122">
        <v>5.3767696548800002E-2</v>
      </c>
      <c r="G484" s="122">
        <v>5.3099041270000001E-2</v>
      </c>
      <c r="H484" s="122">
        <v>5.2622743035600002E-2</v>
      </c>
      <c r="I484" s="122">
        <v>5.3322927283399997E-2</v>
      </c>
      <c r="J484" s="122">
        <v>5.4422149107899997E-2</v>
      </c>
      <c r="K484" s="122">
        <v>5.34452678706E-2</v>
      </c>
      <c r="L484" s="122">
        <v>5.4743285636100002E-2</v>
      </c>
      <c r="M484" s="122">
        <v>5.89705762661E-2</v>
      </c>
      <c r="N484" s="122">
        <v>6.0348101912800003E-2</v>
      </c>
      <c r="O484" s="122">
        <v>5.5056594990399998E-2</v>
      </c>
      <c r="P484" s="122">
        <v>5.4351635586000001E-2</v>
      </c>
      <c r="Q484" s="122">
        <v>5.6176522766599998E-2</v>
      </c>
      <c r="R484" s="122">
        <v>5.5676437631100001E-2</v>
      </c>
      <c r="S484" s="122">
        <v>5.70769973143E-2</v>
      </c>
      <c r="T484" s="122">
        <v>6.2477410086200003E-2</v>
      </c>
      <c r="U484" s="122">
        <v>6.9062982060900002E-2</v>
      </c>
      <c r="V484" s="122">
        <v>8.0429807349999993E-2</v>
      </c>
      <c r="W484" s="122">
        <v>8.4683993661599996E-2</v>
      </c>
      <c r="X484" s="122">
        <v>0.1053806587336</v>
      </c>
      <c r="Y484" s="122">
        <v>9.9378955326399995E-2</v>
      </c>
      <c r="Z484" s="122">
        <v>0.1120431641836</v>
      </c>
      <c r="AA484" s="122">
        <v>0.13418891502069999</v>
      </c>
      <c r="AB484" s="122">
        <v>0.17156520669620001</v>
      </c>
      <c r="AC484" s="122">
        <v>0.2075031424214</v>
      </c>
      <c r="AD484" s="122">
        <v>0.24186517818469999</v>
      </c>
      <c r="AE484" s="122">
        <v>0.16303939644400001</v>
      </c>
      <c r="AF484" s="122">
        <v>0.13242599818940001</v>
      </c>
      <c r="AG484" s="122">
        <v>0.14180361882279999</v>
      </c>
      <c r="AH484" s="122">
        <v>0.16917863868130001</v>
      </c>
      <c r="AI484" s="122">
        <v>0.21025332271819999</v>
      </c>
      <c r="AJ484" s="122">
        <v>0.14293037727579999</v>
      </c>
      <c r="AK484" s="122">
        <v>0.12884486215679999</v>
      </c>
      <c r="AL484" s="122">
        <v>0</v>
      </c>
    </row>
    <row r="485" spans="1:38" hidden="1" x14ac:dyDescent="0.25">
      <c r="A485" s="122" t="s">
        <v>2021</v>
      </c>
      <c r="B485" s="122">
        <v>1</v>
      </c>
      <c r="C485" s="122" t="s">
        <v>2184</v>
      </c>
      <c r="D485" s="122" t="s">
        <v>2163</v>
      </c>
      <c r="E485" s="122">
        <v>10</v>
      </c>
      <c r="F485" s="122">
        <v>1.23652230796E-2</v>
      </c>
      <c r="G485" s="122">
        <v>1.2351125804500001E-2</v>
      </c>
      <c r="H485" s="122">
        <v>1.30279295226E-2</v>
      </c>
      <c r="I485" s="122">
        <v>1.20160409843E-2</v>
      </c>
      <c r="J485" s="122">
        <v>1.2306335214800001E-2</v>
      </c>
      <c r="K485" s="122">
        <v>1.20597392589E-2</v>
      </c>
      <c r="L485" s="122">
        <v>1.22853208047E-2</v>
      </c>
      <c r="M485" s="122">
        <v>1.3453627360600001E-2</v>
      </c>
      <c r="N485" s="122">
        <v>1.36595299814E-2</v>
      </c>
      <c r="O485" s="122">
        <v>1.32531811454E-2</v>
      </c>
      <c r="P485" s="122">
        <v>1.35288059115E-2</v>
      </c>
      <c r="Q485" s="122">
        <v>1.35899821451E-2</v>
      </c>
      <c r="R485" s="122">
        <v>1.3396655418600001E-2</v>
      </c>
      <c r="S485" s="122">
        <v>1.33820734116E-2</v>
      </c>
      <c r="T485" s="122">
        <v>1.3352658962E-2</v>
      </c>
      <c r="U485" s="122">
        <v>1.2924195604E-2</v>
      </c>
      <c r="V485" s="122">
        <v>6.1566988200000006E-5</v>
      </c>
      <c r="W485" s="122">
        <v>1.30386976409E-2</v>
      </c>
      <c r="X485" s="122">
        <v>1.3359630307100001E-2</v>
      </c>
      <c r="Y485" s="122">
        <v>1.3138108897400001E-2</v>
      </c>
      <c r="Z485" s="122">
        <v>1.4739240563E-2</v>
      </c>
      <c r="AA485" s="122">
        <v>7.9233313199999998E-5</v>
      </c>
      <c r="AB485" s="122">
        <v>6.5390026900000005E-5</v>
      </c>
      <c r="AC485" s="122">
        <v>6.3032886199999996E-5</v>
      </c>
      <c r="AD485" s="122">
        <v>8.3074595599999995E-5</v>
      </c>
      <c r="AE485" s="122">
        <v>7.8569988499999993E-5</v>
      </c>
      <c r="AF485" s="122">
        <v>4.0547245200000003E-5</v>
      </c>
      <c r="AG485" s="122">
        <v>4.0453769699999999E-5</v>
      </c>
      <c r="AH485" s="122">
        <v>2.34189807E-5</v>
      </c>
      <c r="AI485" s="122">
        <v>2.3187906800000001E-5</v>
      </c>
      <c r="AJ485" s="122">
        <v>1.3990519E-5</v>
      </c>
      <c r="AK485" s="122">
        <v>1.7286557699999998E-5</v>
      </c>
      <c r="AL485" s="122">
        <v>0</v>
      </c>
    </row>
    <row r="486" spans="1:38" hidden="1" x14ac:dyDescent="0.25">
      <c r="A486" s="122" t="s">
        <v>2021</v>
      </c>
      <c r="B486" s="122">
        <v>1</v>
      </c>
      <c r="C486" s="122" t="s">
        <v>2184</v>
      </c>
      <c r="D486" s="122" t="s">
        <v>2180</v>
      </c>
      <c r="E486" s="122">
        <v>10</v>
      </c>
      <c r="F486" s="122">
        <v>0</v>
      </c>
      <c r="G486" s="122">
        <v>0</v>
      </c>
      <c r="H486" s="122">
        <v>0</v>
      </c>
      <c r="I486" s="122">
        <v>0</v>
      </c>
      <c r="J486" s="122">
        <v>0</v>
      </c>
      <c r="K486" s="122">
        <v>0</v>
      </c>
      <c r="L486" s="122">
        <v>0</v>
      </c>
      <c r="M486" s="122">
        <v>0</v>
      </c>
      <c r="N486" s="122">
        <v>0</v>
      </c>
      <c r="O486" s="122">
        <v>0</v>
      </c>
      <c r="P486" s="122">
        <v>0</v>
      </c>
      <c r="Q486" s="122">
        <v>0</v>
      </c>
      <c r="R486" s="122">
        <v>0</v>
      </c>
      <c r="S486" s="122">
        <v>0</v>
      </c>
      <c r="T486" s="122">
        <v>0</v>
      </c>
      <c r="U486" s="122">
        <v>0</v>
      </c>
      <c r="V486" s="122">
        <v>0</v>
      </c>
      <c r="W486" s="122">
        <v>0</v>
      </c>
      <c r="X486" s="122">
        <v>0</v>
      </c>
      <c r="Y486" s="122">
        <v>0</v>
      </c>
      <c r="Z486" s="122">
        <v>7.2267794969000002E-2</v>
      </c>
      <c r="AA486" s="122">
        <v>8.7422202563500001E-2</v>
      </c>
      <c r="AB486" s="122">
        <v>1.0253465956099999E-2</v>
      </c>
      <c r="AC486" s="122">
        <v>1.2483576129999999E-4</v>
      </c>
      <c r="AD486" s="122">
        <v>1.16183249E-4</v>
      </c>
      <c r="AE486" s="122">
        <v>0</v>
      </c>
      <c r="AF486" s="122">
        <v>0</v>
      </c>
      <c r="AG486" s="122">
        <v>0</v>
      </c>
      <c r="AH486" s="122">
        <v>0</v>
      </c>
      <c r="AI486" s="122">
        <v>0</v>
      </c>
      <c r="AJ486" s="122">
        <v>1.4807123156999999E-3</v>
      </c>
      <c r="AK486" s="122">
        <v>3.1891901387E-3</v>
      </c>
      <c r="AL486" s="122">
        <v>0</v>
      </c>
    </row>
    <row r="487" spans="1:38" hidden="1" x14ac:dyDescent="0.25">
      <c r="A487" s="122" t="s">
        <v>2021</v>
      </c>
      <c r="B487" s="122">
        <v>1</v>
      </c>
      <c r="C487" s="122" t="s">
        <v>2184</v>
      </c>
      <c r="D487" s="122" t="s">
        <v>2164</v>
      </c>
      <c r="E487" s="122">
        <v>10</v>
      </c>
      <c r="F487" s="122">
        <v>0</v>
      </c>
      <c r="G487" s="122">
        <v>0</v>
      </c>
      <c r="H487" s="122">
        <v>0</v>
      </c>
      <c r="I487" s="122">
        <v>0</v>
      </c>
      <c r="J487" s="122">
        <v>0</v>
      </c>
      <c r="K487" s="122">
        <v>0</v>
      </c>
      <c r="L487" s="122">
        <v>0</v>
      </c>
      <c r="M487" s="122">
        <v>0</v>
      </c>
      <c r="N487" s="122">
        <v>0</v>
      </c>
      <c r="O487" s="122">
        <v>0</v>
      </c>
      <c r="P487" s="122">
        <v>0</v>
      </c>
      <c r="Q487" s="122">
        <v>0</v>
      </c>
      <c r="R487" s="122">
        <v>0</v>
      </c>
      <c r="S487" s="122">
        <v>0</v>
      </c>
      <c r="T487" s="122">
        <v>0</v>
      </c>
      <c r="U487" s="122">
        <v>0</v>
      </c>
      <c r="V487" s="122">
        <v>0</v>
      </c>
      <c r="W487" s="122">
        <v>0</v>
      </c>
      <c r="X487" s="122">
        <v>0</v>
      </c>
      <c r="Y487" s="122">
        <v>0</v>
      </c>
      <c r="Z487" s="122">
        <v>0</v>
      </c>
      <c r="AA487" s="122">
        <v>0</v>
      </c>
      <c r="AB487" s="122">
        <v>0</v>
      </c>
      <c r="AC487" s="122">
        <v>0</v>
      </c>
      <c r="AD487" s="122">
        <v>0</v>
      </c>
      <c r="AE487" s="122">
        <v>0</v>
      </c>
      <c r="AF487" s="122">
        <v>0</v>
      </c>
      <c r="AG487" s="122">
        <v>0</v>
      </c>
      <c r="AH487" s="122">
        <v>0</v>
      </c>
      <c r="AI487" s="122">
        <v>0</v>
      </c>
      <c r="AJ487" s="122">
        <v>0</v>
      </c>
      <c r="AK487" s="122">
        <v>0</v>
      </c>
      <c r="AL487" s="122">
        <v>0</v>
      </c>
    </row>
    <row r="488" spans="1:38" hidden="1" x14ac:dyDescent="0.25">
      <c r="A488" s="122" t="s">
        <v>2021</v>
      </c>
      <c r="B488" s="122">
        <v>1</v>
      </c>
      <c r="C488" s="122" t="s">
        <v>2184</v>
      </c>
      <c r="D488" s="122" t="s">
        <v>2165</v>
      </c>
      <c r="E488" s="122">
        <v>10</v>
      </c>
      <c r="F488" s="122">
        <v>0.10701260961509999</v>
      </c>
      <c r="G488" s="122">
        <v>0.1080652598206</v>
      </c>
      <c r="H488" s="122">
        <v>0.1154386883854</v>
      </c>
      <c r="I488" s="122">
        <v>0.1214788233545</v>
      </c>
      <c r="J488" s="122">
        <v>0.1211123176759</v>
      </c>
      <c r="K488" s="122">
        <v>0.12549173521750001</v>
      </c>
      <c r="L488" s="122">
        <v>0.1278276956345</v>
      </c>
      <c r="M488" s="122">
        <v>0.1351372872869</v>
      </c>
      <c r="N488" s="122">
        <v>0.13723100276309999</v>
      </c>
      <c r="O488" s="122">
        <v>0.1309580194652</v>
      </c>
      <c r="P488" s="122">
        <v>0.13418365420850001</v>
      </c>
      <c r="Q488" s="122">
        <v>0.13621540301099999</v>
      </c>
      <c r="R488" s="122">
        <v>0.13595612428619999</v>
      </c>
      <c r="S488" s="122">
        <v>0.13826602915530001</v>
      </c>
      <c r="T488" s="122">
        <v>0.13673607332410001</v>
      </c>
      <c r="U488" s="122">
        <v>0.13508429039379999</v>
      </c>
      <c r="V488" s="122">
        <v>0.1418527013882</v>
      </c>
      <c r="W488" s="122">
        <v>0.13626851926</v>
      </c>
      <c r="X488" s="122">
        <v>0.1311489202635</v>
      </c>
      <c r="Y488" s="122">
        <v>0.12735368102520001</v>
      </c>
      <c r="Z488" s="122">
        <v>0.1155464640344</v>
      </c>
      <c r="AA488" s="122">
        <v>0.14325373139879999</v>
      </c>
      <c r="AB488" s="122">
        <v>0.1370145621203</v>
      </c>
      <c r="AC488" s="122">
        <v>0.14086534474500001</v>
      </c>
      <c r="AD488" s="122">
        <v>0.1222262764175</v>
      </c>
      <c r="AE488" s="122">
        <v>0.12598001935290001</v>
      </c>
      <c r="AF488" s="122">
        <v>0.12944820639310001</v>
      </c>
      <c r="AG488" s="122">
        <v>0.1131898158391</v>
      </c>
      <c r="AH488" s="122">
        <v>0.118892772184</v>
      </c>
      <c r="AI488" s="122">
        <v>0.16586663587299999</v>
      </c>
      <c r="AJ488" s="122">
        <v>0.15117537763219999</v>
      </c>
      <c r="AK488" s="122">
        <v>0.15484974182530001</v>
      </c>
      <c r="AL488" s="122">
        <v>0</v>
      </c>
    </row>
    <row r="489" spans="1:38" hidden="1" x14ac:dyDescent="0.25">
      <c r="A489" s="122" t="s">
        <v>2021</v>
      </c>
      <c r="B489" s="122">
        <v>1</v>
      </c>
      <c r="C489" s="122" t="s">
        <v>2184</v>
      </c>
      <c r="D489" s="122" t="s">
        <v>2166</v>
      </c>
      <c r="E489" s="122">
        <v>10</v>
      </c>
      <c r="F489" s="122">
        <v>7.1966906813000003E-3</v>
      </c>
      <c r="G489" s="122">
        <v>7.2319424027999998E-3</v>
      </c>
      <c r="H489" s="122">
        <v>7.3084753135000003E-3</v>
      </c>
      <c r="I489" s="122">
        <v>7.4922848510999996E-3</v>
      </c>
      <c r="J489" s="122">
        <v>7.6691377967999996E-3</v>
      </c>
      <c r="K489" s="122">
        <v>7.5354053340999996E-3</v>
      </c>
      <c r="L489" s="122">
        <v>7.6756728071000003E-3</v>
      </c>
      <c r="M489" s="122">
        <v>8.5245178592999998E-3</v>
      </c>
      <c r="N489" s="122">
        <v>8.6565903268000007E-3</v>
      </c>
      <c r="O489" s="122">
        <v>7.4510597281999998E-3</v>
      </c>
      <c r="P489" s="122">
        <v>7.4859017259000004E-3</v>
      </c>
      <c r="Q489" s="122">
        <v>7.4933458347000003E-3</v>
      </c>
      <c r="R489" s="122">
        <v>7.4373014528000001E-3</v>
      </c>
      <c r="S489" s="122">
        <v>7.5051878644000003E-3</v>
      </c>
      <c r="T489" s="122">
        <v>7.4849306124000004E-3</v>
      </c>
      <c r="U489" s="122">
        <v>7.2348966695999998E-3</v>
      </c>
      <c r="V489" s="122">
        <v>7.7992268295000002E-3</v>
      </c>
      <c r="W489" s="122">
        <v>7.4922019886999999E-3</v>
      </c>
      <c r="X489" s="122">
        <v>7.1647813412E-3</v>
      </c>
      <c r="Y489" s="122">
        <v>6.9574440697000002E-3</v>
      </c>
      <c r="Z489" s="122">
        <v>8.5954930642000004E-3</v>
      </c>
      <c r="AA489" s="122">
        <v>6.4246382996000001E-3</v>
      </c>
      <c r="AB489" s="122">
        <v>6.4728910352999996E-3</v>
      </c>
      <c r="AC489" s="122">
        <v>7.0043513847999998E-3</v>
      </c>
      <c r="AD489" s="122">
        <v>7.1181816413000004E-3</v>
      </c>
      <c r="AE489" s="122">
        <v>8.3716522182999999E-3</v>
      </c>
      <c r="AF489" s="122">
        <v>7.8224891703E-3</v>
      </c>
      <c r="AG489" s="122">
        <v>7.5268965774000001E-3</v>
      </c>
      <c r="AH489" s="122">
        <v>2.483795213E-3</v>
      </c>
      <c r="AI489" s="122">
        <v>0</v>
      </c>
      <c r="AJ489" s="122">
        <v>0</v>
      </c>
      <c r="AK489" s="122">
        <v>0</v>
      </c>
      <c r="AL489" s="122">
        <v>0</v>
      </c>
    </row>
    <row r="490" spans="1:38" hidden="1" x14ac:dyDescent="0.25">
      <c r="A490" s="122" t="s">
        <v>2021</v>
      </c>
      <c r="B490" s="122">
        <v>1</v>
      </c>
      <c r="C490" s="122" t="s">
        <v>2184</v>
      </c>
      <c r="D490" s="122" t="s">
        <v>2167</v>
      </c>
      <c r="E490" s="122">
        <v>10</v>
      </c>
      <c r="F490" s="122">
        <v>1.19648911079E-2</v>
      </c>
      <c r="G490" s="122">
        <v>7.5814975704000002E-3</v>
      </c>
      <c r="H490" s="122">
        <v>8.3896006288000004E-3</v>
      </c>
      <c r="I490" s="122">
        <v>8.5515283821000002E-3</v>
      </c>
      <c r="J490" s="122">
        <v>7.7417201646999998E-3</v>
      </c>
      <c r="K490" s="122">
        <v>7.7122883796000002E-3</v>
      </c>
      <c r="L490" s="122">
        <v>7.7841672721000003E-3</v>
      </c>
      <c r="M490" s="122">
        <v>8.6166493948000005E-3</v>
      </c>
      <c r="N490" s="122">
        <v>8.5330797476999998E-3</v>
      </c>
      <c r="O490" s="122">
        <v>8.1960133670000001E-3</v>
      </c>
      <c r="P490" s="122">
        <v>6.9187381888999996E-3</v>
      </c>
      <c r="Q490" s="122">
        <v>9.3700127751000003E-3</v>
      </c>
      <c r="R490" s="122">
        <v>1.0555062965999999E-2</v>
      </c>
      <c r="S490" s="122">
        <v>1.0463387069500001E-2</v>
      </c>
      <c r="T490" s="122">
        <v>1.1232611642599999E-2</v>
      </c>
      <c r="U490" s="122">
        <v>1.11051946426E-2</v>
      </c>
      <c r="V490" s="122">
        <v>1.2233407827399999E-2</v>
      </c>
      <c r="W490" s="122">
        <v>1.2992574429599999E-2</v>
      </c>
      <c r="X490" s="122">
        <v>1.3178746638800001E-2</v>
      </c>
      <c r="Y490" s="122">
        <v>1.15067035E-2</v>
      </c>
      <c r="Z490" s="122">
        <v>9.4894579238999997E-3</v>
      </c>
      <c r="AA490" s="122">
        <v>1.11200600633E-2</v>
      </c>
      <c r="AB490" s="122">
        <v>1.98910602353E-2</v>
      </c>
      <c r="AC490" s="122">
        <v>3.0292916271999999E-2</v>
      </c>
      <c r="AD490" s="122">
        <v>3.7654082213999997E-2</v>
      </c>
      <c r="AE490" s="122">
        <v>3.2119742657400002E-2</v>
      </c>
      <c r="AF490" s="122">
        <v>1.7790132009500002E-2</v>
      </c>
      <c r="AG490" s="122">
        <v>2.58007746396E-2</v>
      </c>
      <c r="AH490" s="122">
        <v>5.6257108718E-2</v>
      </c>
      <c r="AI490" s="122">
        <v>5.71356762601E-2</v>
      </c>
      <c r="AJ490" s="122">
        <v>3.6201831164300001E-2</v>
      </c>
      <c r="AK490" s="122">
        <v>2.5253399394900001E-2</v>
      </c>
      <c r="AL490" s="122">
        <v>0</v>
      </c>
    </row>
    <row r="491" spans="1:38" hidden="1" x14ac:dyDescent="0.25">
      <c r="A491" s="122" t="s">
        <v>2021</v>
      </c>
      <c r="B491" s="122">
        <v>1</v>
      </c>
      <c r="C491" s="122" t="s">
        <v>2184</v>
      </c>
      <c r="D491" s="122" t="s">
        <v>2168</v>
      </c>
      <c r="E491" s="122">
        <v>10</v>
      </c>
      <c r="F491" s="122">
        <v>0.1258865335089</v>
      </c>
      <c r="G491" s="122">
        <v>0.1250836400277</v>
      </c>
      <c r="H491" s="122">
        <v>0.1184709376455</v>
      </c>
      <c r="I491" s="122">
        <v>0.1213751161861</v>
      </c>
      <c r="J491" s="122">
        <v>0.12103479445610001</v>
      </c>
      <c r="K491" s="122">
        <v>0.1234977552842</v>
      </c>
      <c r="L491" s="122">
        <v>0.12584209838509999</v>
      </c>
      <c r="M491" s="122">
        <v>0.1287425162243</v>
      </c>
      <c r="N491" s="122">
        <v>0.12726232479149999</v>
      </c>
      <c r="O491" s="122">
        <v>0.12134892130869999</v>
      </c>
      <c r="P491" s="122">
        <v>0.1258821302749</v>
      </c>
      <c r="Q491" s="122">
        <v>0.1273665257902</v>
      </c>
      <c r="R491" s="122">
        <v>0.1246619257884</v>
      </c>
      <c r="S491" s="122">
        <v>0.12651048172509999</v>
      </c>
      <c r="T491" s="122">
        <v>0.12905531333619999</v>
      </c>
      <c r="U491" s="122">
        <v>0.13151118815339999</v>
      </c>
      <c r="V491" s="122">
        <v>0.1422855806393</v>
      </c>
      <c r="W491" s="122">
        <v>0.14326915418450001</v>
      </c>
      <c r="X491" s="122">
        <v>0.15006339847569999</v>
      </c>
      <c r="Y491" s="122">
        <v>0.14591298822650001</v>
      </c>
      <c r="Z491" s="122">
        <v>0.16445769018369999</v>
      </c>
      <c r="AA491" s="122">
        <v>0.18513752298030001</v>
      </c>
      <c r="AB491" s="122">
        <v>0.20409257977920001</v>
      </c>
      <c r="AC491" s="122">
        <v>0.24846993923050001</v>
      </c>
      <c r="AD491" s="122">
        <v>0.33593216648949997</v>
      </c>
      <c r="AE491" s="122">
        <v>0.35422481694500002</v>
      </c>
      <c r="AF491" s="122">
        <v>0.24570139221090001</v>
      </c>
      <c r="AG491" s="122">
        <v>0.24579783801079999</v>
      </c>
      <c r="AH491" s="122">
        <v>0.46371457528479998</v>
      </c>
      <c r="AI491" s="122">
        <v>0.55252369180829997</v>
      </c>
      <c r="AJ491" s="122">
        <v>0.30499422932370002</v>
      </c>
      <c r="AK491" s="122">
        <v>0.30454552014519998</v>
      </c>
      <c r="AL491" s="122">
        <v>0</v>
      </c>
    </row>
    <row r="492" spans="1:38" hidden="1" x14ac:dyDescent="0.25">
      <c r="A492" s="122" t="s">
        <v>2002</v>
      </c>
      <c r="B492" s="122">
        <v>1</v>
      </c>
      <c r="C492" s="122" t="s">
        <v>2186</v>
      </c>
      <c r="D492" s="122" t="s">
        <v>2120</v>
      </c>
      <c r="E492" s="122">
        <v>11</v>
      </c>
      <c r="F492" s="122">
        <v>0.67672257462639995</v>
      </c>
      <c r="G492" s="122">
        <v>0.70788562686440004</v>
      </c>
      <c r="H492" s="122">
        <v>0.71841396310039995</v>
      </c>
      <c r="I492" s="122">
        <v>0.67553188523130003</v>
      </c>
      <c r="J492" s="122">
        <v>0.705328529742</v>
      </c>
      <c r="K492" s="122">
        <v>0.69565413400559994</v>
      </c>
      <c r="L492" s="122">
        <v>0.65229669770309995</v>
      </c>
      <c r="M492" s="122">
        <v>0.6165110780027</v>
      </c>
      <c r="N492" s="122">
        <v>0.54626111812620004</v>
      </c>
      <c r="O492" s="122">
        <v>0.51319389192730003</v>
      </c>
      <c r="P492" s="122">
        <v>0.51830391663359998</v>
      </c>
      <c r="Q492" s="122">
        <v>0.50831175582200006</v>
      </c>
      <c r="R492" s="122">
        <v>0.546676287328</v>
      </c>
      <c r="S492" s="122">
        <v>0.59270133962089999</v>
      </c>
      <c r="T492" s="122">
        <v>0.50524937053329999</v>
      </c>
      <c r="U492" s="122">
        <v>0.50115613075639998</v>
      </c>
      <c r="V492" s="122">
        <v>0.4744833621392</v>
      </c>
      <c r="W492" s="122">
        <v>0.43032238229749997</v>
      </c>
      <c r="X492" s="122">
        <v>0.36508796519940001</v>
      </c>
      <c r="Y492" s="122">
        <v>0.36950750974719998</v>
      </c>
      <c r="Z492" s="122">
        <v>0.32189361605209998</v>
      </c>
      <c r="AA492" s="122">
        <v>0.27693379246159999</v>
      </c>
      <c r="AB492" s="122">
        <v>0.2780675176504</v>
      </c>
      <c r="AC492" s="122">
        <v>0.2590550328508</v>
      </c>
      <c r="AD492" s="122">
        <v>0.26701199905200002</v>
      </c>
      <c r="AE492" s="122">
        <v>0.25704439555059999</v>
      </c>
      <c r="AF492" s="122">
        <v>0.26414936131310002</v>
      </c>
      <c r="AG492" s="122">
        <v>0.26835378026489998</v>
      </c>
      <c r="AH492" s="122">
        <v>0.2384944293406</v>
      </c>
      <c r="AI492" s="122">
        <v>0.24725169787439999</v>
      </c>
      <c r="AJ492" s="122">
        <v>0.2495311292755</v>
      </c>
      <c r="AK492" s="122">
        <v>0.26352602305310002</v>
      </c>
      <c r="AL492" s="122">
        <v>0</v>
      </c>
    </row>
    <row r="493" spans="1:38" hidden="1" x14ac:dyDescent="0.25">
      <c r="A493" s="122" t="s">
        <v>2002</v>
      </c>
      <c r="B493" s="122">
        <v>1</v>
      </c>
      <c r="C493" s="122" t="s">
        <v>2186</v>
      </c>
      <c r="D493" s="122" t="s">
        <v>2121</v>
      </c>
      <c r="E493" s="122">
        <v>11</v>
      </c>
      <c r="F493" s="122">
        <v>0.4703530769816</v>
      </c>
      <c r="G493" s="122">
        <v>0.50183394915250001</v>
      </c>
      <c r="H493" s="122">
        <v>0.43805689133570003</v>
      </c>
      <c r="I493" s="122">
        <v>0.41743133024180001</v>
      </c>
      <c r="J493" s="122">
        <v>0.38907039890400003</v>
      </c>
      <c r="K493" s="122">
        <v>0.38465971600839999</v>
      </c>
      <c r="L493" s="122">
        <v>0.35901693762230003</v>
      </c>
      <c r="M493" s="122">
        <v>0.35129538806319999</v>
      </c>
      <c r="N493" s="122">
        <v>0.3206323352264</v>
      </c>
      <c r="O493" s="122">
        <v>0.2833865064403</v>
      </c>
      <c r="P493" s="122">
        <v>0.3146237245131</v>
      </c>
      <c r="Q493" s="122">
        <v>0.31576244035579998</v>
      </c>
      <c r="R493" s="122">
        <v>0.32357033255220002</v>
      </c>
      <c r="S493" s="122">
        <v>0.34530809483899999</v>
      </c>
      <c r="T493" s="122">
        <v>0.34163974678050002</v>
      </c>
      <c r="U493" s="122">
        <v>0.32438719720050002</v>
      </c>
      <c r="V493" s="122">
        <v>0.31764977768710001</v>
      </c>
      <c r="W493" s="122">
        <v>0.29820720937380002</v>
      </c>
      <c r="X493" s="122">
        <v>0.27042316654249998</v>
      </c>
      <c r="Y493" s="122">
        <v>0.2270790462159</v>
      </c>
      <c r="Z493" s="122">
        <v>0.22442220610120001</v>
      </c>
      <c r="AA493" s="122">
        <v>0.22051307251380001</v>
      </c>
      <c r="AB493" s="122">
        <v>0.1631107803762</v>
      </c>
      <c r="AC493" s="122">
        <v>0.17643899195320001</v>
      </c>
      <c r="AD493" s="122">
        <v>0.14780677708189999</v>
      </c>
      <c r="AE493" s="122">
        <v>0.11305856389009999</v>
      </c>
      <c r="AF493" s="122">
        <v>0.1161284803003</v>
      </c>
      <c r="AG493" s="122">
        <v>0.12226339053550001</v>
      </c>
      <c r="AH493" s="122">
        <v>0.1077167784245</v>
      </c>
      <c r="AI493" s="122">
        <v>0.1314530488889</v>
      </c>
      <c r="AJ493" s="122">
        <v>0.1100294521269</v>
      </c>
      <c r="AK493" s="122">
        <v>7.9546617716600002E-2</v>
      </c>
      <c r="AL493" s="122">
        <v>0</v>
      </c>
    </row>
    <row r="494" spans="1:38" hidden="1" x14ac:dyDescent="0.25">
      <c r="A494" s="122" t="s">
        <v>2002</v>
      </c>
      <c r="B494" s="122">
        <v>1</v>
      </c>
      <c r="C494" s="122" t="s">
        <v>2186</v>
      </c>
      <c r="D494" s="122" t="s">
        <v>2122</v>
      </c>
      <c r="E494" s="122">
        <v>11</v>
      </c>
      <c r="F494" s="122">
        <v>0.3972901881616</v>
      </c>
      <c r="G494" s="122">
        <v>0.36115761304589999</v>
      </c>
      <c r="H494" s="122">
        <v>0.43413955180120001</v>
      </c>
      <c r="I494" s="122">
        <v>0.40833943651429999</v>
      </c>
      <c r="J494" s="122">
        <v>0.38039493321559997</v>
      </c>
      <c r="K494" s="122">
        <v>0.35149070271889998</v>
      </c>
      <c r="L494" s="122">
        <v>0.38098371247250001</v>
      </c>
      <c r="M494" s="122">
        <v>0.3511716407744</v>
      </c>
      <c r="N494" s="122">
        <v>0.28623849974830001</v>
      </c>
      <c r="O494" s="122">
        <v>0.24383451680170001</v>
      </c>
      <c r="P494" s="122">
        <v>0.26114579237730001</v>
      </c>
      <c r="Q494" s="122">
        <v>0.24647296297660001</v>
      </c>
      <c r="R494" s="122">
        <v>0.24509945824420001</v>
      </c>
      <c r="S494" s="122">
        <v>0.244595961522</v>
      </c>
      <c r="T494" s="122">
        <v>0.26823400621429999</v>
      </c>
      <c r="U494" s="122">
        <v>0.27014980683009998</v>
      </c>
      <c r="V494" s="122">
        <v>0.3724285036776</v>
      </c>
      <c r="W494" s="122">
        <v>0.4440711784952</v>
      </c>
      <c r="X494" s="122">
        <v>0.69629868840069997</v>
      </c>
      <c r="Y494" s="122">
        <v>1.0026229691670001</v>
      </c>
      <c r="Z494" s="122">
        <v>1.2143120000511001</v>
      </c>
      <c r="AA494" s="122">
        <v>1.390318524944</v>
      </c>
      <c r="AB494" s="122">
        <v>1.3588700958168001</v>
      </c>
      <c r="AC494" s="122">
        <v>1.4004403199087001</v>
      </c>
      <c r="AD494" s="122">
        <v>1.2101637035935</v>
      </c>
      <c r="AE494" s="122">
        <v>0.90970359826780001</v>
      </c>
      <c r="AF494" s="122">
        <v>0.74949021895680001</v>
      </c>
      <c r="AG494" s="122">
        <v>0.64686638788920003</v>
      </c>
      <c r="AH494" s="122">
        <v>0.5149242019279</v>
      </c>
      <c r="AI494" s="122">
        <v>0.52582573274</v>
      </c>
      <c r="AJ494" s="122">
        <v>0.45542380829829998</v>
      </c>
      <c r="AK494" s="122">
        <v>0.39808074471429999</v>
      </c>
      <c r="AL494" s="122">
        <v>0</v>
      </c>
    </row>
    <row r="495" spans="1:38" hidden="1" x14ac:dyDescent="0.25">
      <c r="A495" s="122" t="s">
        <v>2002</v>
      </c>
      <c r="B495" s="122">
        <v>1</v>
      </c>
      <c r="C495" s="122" t="s">
        <v>2186</v>
      </c>
      <c r="D495" s="122" t="s">
        <v>2175</v>
      </c>
      <c r="E495" s="122">
        <v>11</v>
      </c>
      <c r="F495" s="122">
        <v>0</v>
      </c>
      <c r="G495" s="122">
        <v>0</v>
      </c>
      <c r="H495" s="122">
        <v>0</v>
      </c>
      <c r="I495" s="122">
        <v>0</v>
      </c>
      <c r="J495" s="122">
        <v>0</v>
      </c>
      <c r="K495" s="122">
        <v>0</v>
      </c>
      <c r="L495" s="122">
        <v>0</v>
      </c>
      <c r="M495" s="122">
        <v>0</v>
      </c>
      <c r="N495" s="122">
        <v>0</v>
      </c>
      <c r="O495" s="122">
        <v>0</v>
      </c>
      <c r="P495" s="122">
        <v>0</v>
      </c>
      <c r="Q495" s="122">
        <v>0</v>
      </c>
      <c r="R495" s="122">
        <v>0</v>
      </c>
      <c r="S495" s="122">
        <v>0</v>
      </c>
      <c r="T495" s="122">
        <v>0</v>
      </c>
      <c r="U495" s="122">
        <v>0</v>
      </c>
      <c r="V495" s="122">
        <v>0</v>
      </c>
      <c r="W495" s="122">
        <v>0</v>
      </c>
      <c r="X495" s="122">
        <v>0</v>
      </c>
      <c r="Y495" s="122">
        <v>0</v>
      </c>
      <c r="Z495" s="122">
        <v>0</v>
      </c>
      <c r="AA495" s="122">
        <v>0</v>
      </c>
      <c r="AB495" s="122">
        <v>0</v>
      </c>
      <c r="AC495" s="122">
        <v>0</v>
      </c>
      <c r="AD495" s="122">
        <v>0</v>
      </c>
      <c r="AE495" s="122">
        <v>0</v>
      </c>
      <c r="AF495" s="122">
        <v>0</v>
      </c>
      <c r="AG495" s="122">
        <v>0</v>
      </c>
      <c r="AH495" s="122">
        <v>0</v>
      </c>
      <c r="AI495" s="122">
        <v>0</v>
      </c>
      <c r="AJ495" s="122">
        <v>0</v>
      </c>
      <c r="AK495" s="122">
        <v>0</v>
      </c>
      <c r="AL495" s="122">
        <v>0</v>
      </c>
    </row>
    <row r="496" spans="1:38" hidden="1" x14ac:dyDescent="0.25">
      <c r="A496" s="122" t="s">
        <v>2002</v>
      </c>
      <c r="B496" s="122">
        <v>1</v>
      </c>
      <c r="C496" s="122" t="s">
        <v>2186</v>
      </c>
      <c r="D496" s="122" t="s">
        <v>2123</v>
      </c>
      <c r="E496" s="122">
        <v>11</v>
      </c>
      <c r="F496" s="122">
        <v>9.1746779375000004E-3</v>
      </c>
      <c r="G496" s="122">
        <v>7.1953646667999999E-3</v>
      </c>
      <c r="H496" s="122">
        <v>6.2280715084999999E-3</v>
      </c>
      <c r="I496" s="122">
        <v>5.7516773835000002E-3</v>
      </c>
      <c r="J496" s="122">
        <v>5.9715199139999996E-3</v>
      </c>
      <c r="K496" s="122">
        <v>5.4528226609999999E-3</v>
      </c>
      <c r="L496" s="122">
        <v>5.1593577622E-3</v>
      </c>
      <c r="M496" s="122">
        <v>5.0750048422E-3</v>
      </c>
      <c r="N496" s="122">
        <v>4.9391747114999997E-3</v>
      </c>
      <c r="O496" s="122">
        <v>4.8304224686E-3</v>
      </c>
      <c r="P496" s="122">
        <v>4.6586659484000002E-3</v>
      </c>
      <c r="Q496" s="122">
        <v>4.6587857946999997E-3</v>
      </c>
      <c r="R496" s="122">
        <v>4.8974663484000003E-3</v>
      </c>
      <c r="S496" s="122">
        <v>4.9861852284999999E-3</v>
      </c>
      <c r="T496" s="122">
        <v>4.8603658274000002E-3</v>
      </c>
      <c r="U496" s="122">
        <v>4.6977636957E-3</v>
      </c>
      <c r="V496" s="122">
        <v>5.0724070625000001E-3</v>
      </c>
      <c r="W496" s="122">
        <v>4.8974343682999999E-3</v>
      </c>
      <c r="X496" s="122">
        <v>5.1334693573000002E-3</v>
      </c>
      <c r="Y496" s="122">
        <v>5.5423901147999997E-3</v>
      </c>
      <c r="Z496" s="122">
        <v>5.2478596207999996E-3</v>
      </c>
      <c r="AA496" s="122">
        <v>5.3134013455999997E-3</v>
      </c>
      <c r="AB496" s="122">
        <v>5.4377503238999996E-3</v>
      </c>
      <c r="AC496" s="122">
        <v>5.3398601407000004E-3</v>
      </c>
      <c r="AD496" s="122">
        <v>5.5080621762000001E-3</v>
      </c>
      <c r="AE496" s="122">
        <v>5.4784487943000003E-3</v>
      </c>
      <c r="AF496" s="122">
        <v>7.9136666610999992E-3</v>
      </c>
      <c r="AG496" s="122">
        <v>1.14812675781E-2</v>
      </c>
      <c r="AH496" s="122">
        <v>1.2475976722099999E-2</v>
      </c>
      <c r="AI496" s="122">
        <v>2.71255020126E-2</v>
      </c>
      <c r="AJ496" s="122">
        <v>4.4417097173599998E-2</v>
      </c>
      <c r="AK496" s="122">
        <v>1.9042734793300001E-2</v>
      </c>
      <c r="AL496" s="122">
        <v>0</v>
      </c>
    </row>
    <row r="497" spans="1:38" x14ac:dyDescent="0.25">
      <c r="A497" s="122" t="s">
        <v>2002</v>
      </c>
      <c r="B497" s="122">
        <v>1</v>
      </c>
      <c r="C497" s="122" t="s">
        <v>2186</v>
      </c>
      <c r="D497" s="122" t="s">
        <v>2124</v>
      </c>
      <c r="E497" s="122">
        <v>11</v>
      </c>
      <c r="F497" s="122">
        <v>0.68391430247499996</v>
      </c>
      <c r="G497" s="122">
        <v>0.68308964804670003</v>
      </c>
      <c r="H497" s="122">
        <v>0.65102479441380001</v>
      </c>
      <c r="I497" s="122">
        <v>0.54192070998550002</v>
      </c>
      <c r="J497" s="122">
        <v>0.50562822629890003</v>
      </c>
      <c r="K497" s="122">
        <v>0.43213110355029999</v>
      </c>
      <c r="L497" s="122">
        <v>0.40096003962269999</v>
      </c>
      <c r="M497" s="122">
        <v>0.405036570185</v>
      </c>
      <c r="N497" s="122">
        <v>0.39628711185999999</v>
      </c>
      <c r="O497" s="122">
        <v>0.46422447230660002</v>
      </c>
      <c r="P497" s="122">
        <v>0.48188635810660002</v>
      </c>
      <c r="Q497" s="122">
        <v>0.46719307506020002</v>
      </c>
      <c r="R497" s="122">
        <v>0.4510131027391</v>
      </c>
      <c r="S497" s="122">
        <v>0.40366000701839999</v>
      </c>
      <c r="T497" s="122">
        <v>0.38100138117799998</v>
      </c>
      <c r="U497" s="122">
        <v>0.36606331486330002</v>
      </c>
      <c r="V497" s="122">
        <v>0.36975670284340001</v>
      </c>
      <c r="W497" s="122">
        <v>0.33681946833499998</v>
      </c>
      <c r="X497" s="122">
        <v>0.30823209454950001</v>
      </c>
      <c r="Y497" s="122">
        <v>0.27784429485989998</v>
      </c>
      <c r="Z497" s="122">
        <v>0.28651013391079999</v>
      </c>
      <c r="AA497" s="122">
        <v>0.22435135147140001</v>
      </c>
      <c r="AB497" s="122">
        <v>0.2106210634066</v>
      </c>
      <c r="AC497" s="122">
        <v>0.21625711648519999</v>
      </c>
      <c r="AD497" s="122">
        <v>0.2069866023527</v>
      </c>
      <c r="AE497" s="122">
        <v>0.19352854799950001</v>
      </c>
      <c r="AF497" s="122">
        <v>0.19047758186140001</v>
      </c>
      <c r="AG497" s="122">
        <v>0.20476020646759999</v>
      </c>
      <c r="AH497" s="122">
        <v>0.18907760382710001</v>
      </c>
      <c r="AI497" s="122">
        <v>0.20627131199090001</v>
      </c>
      <c r="AJ497" s="122">
        <v>0.21316831588829999</v>
      </c>
      <c r="AK497" s="122">
        <v>0.14724393065419999</v>
      </c>
      <c r="AL497" s="122">
        <v>0</v>
      </c>
    </row>
    <row r="498" spans="1:38" hidden="1" x14ac:dyDescent="0.25">
      <c r="A498" s="122" t="s">
        <v>2002</v>
      </c>
      <c r="B498" s="122">
        <v>1</v>
      </c>
      <c r="C498" s="122" t="s">
        <v>2186</v>
      </c>
      <c r="D498" s="122" t="s">
        <v>474</v>
      </c>
      <c r="E498" s="122">
        <v>11</v>
      </c>
      <c r="F498" s="122">
        <v>0.67378784321310004</v>
      </c>
      <c r="G498" s="122">
        <v>0.72568065016950001</v>
      </c>
      <c r="H498" s="122">
        <v>0.79263268899219996</v>
      </c>
      <c r="I498" s="122">
        <v>0.9610262681474</v>
      </c>
      <c r="J498" s="122">
        <v>1.0209953401481</v>
      </c>
      <c r="K498" s="122">
        <v>1.1102446415224001</v>
      </c>
      <c r="L498" s="122">
        <v>1.0903678741594001</v>
      </c>
      <c r="M498" s="122">
        <v>1.2080542953283</v>
      </c>
      <c r="N498" s="122">
        <v>1.1609060520301</v>
      </c>
      <c r="O498" s="122">
        <v>1.2455991379160001</v>
      </c>
      <c r="P498" s="122">
        <v>1.2181711507738</v>
      </c>
      <c r="Q498" s="122">
        <v>1.3060702668744</v>
      </c>
      <c r="R498" s="122">
        <v>1.5097123779213</v>
      </c>
      <c r="S498" s="122">
        <v>1.5706631852324</v>
      </c>
      <c r="T498" s="122">
        <v>1.7113521467082999</v>
      </c>
      <c r="U498" s="122">
        <v>1.8919036390291</v>
      </c>
      <c r="V498" s="122">
        <v>1.9726256255392001</v>
      </c>
      <c r="W498" s="122">
        <v>2.0361385048309</v>
      </c>
      <c r="X498" s="122">
        <v>2.1362083783207</v>
      </c>
      <c r="Y498" s="122">
        <v>1.9577037866542</v>
      </c>
      <c r="Z498" s="122">
        <v>2.0937506111653001</v>
      </c>
      <c r="AA498" s="122">
        <v>2.1901494926246001</v>
      </c>
      <c r="AB498" s="122">
        <v>2.0245925849530999</v>
      </c>
      <c r="AC498" s="122">
        <v>1.9412820227017999</v>
      </c>
      <c r="AD498" s="122">
        <v>1.9195998890660999</v>
      </c>
      <c r="AE498" s="122">
        <v>1.8629222155881</v>
      </c>
      <c r="AF498" s="122">
        <v>2.1603587932866999</v>
      </c>
      <c r="AG498" s="122">
        <v>2.1430981652658998</v>
      </c>
      <c r="AH498" s="122">
        <v>2.0816514248843001</v>
      </c>
      <c r="AI498" s="122">
        <v>2.1906695950078001</v>
      </c>
      <c r="AJ498" s="122">
        <v>2.1153933170050001</v>
      </c>
      <c r="AK498" s="122">
        <v>2.1078225417779999</v>
      </c>
      <c r="AL498" s="122">
        <v>0</v>
      </c>
    </row>
    <row r="499" spans="1:38" hidden="1" x14ac:dyDescent="0.25">
      <c r="A499" s="122" t="s">
        <v>2002</v>
      </c>
      <c r="B499" s="122">
        <v>1</v>
      </c>
      <c r="C499" s="122" t="s">
        <v>2186</v>
      </c>
      <c r="D499" s="122" t="s">
        <v>2125</v>
      </c>
      <c r="E499" s="122">
        <v>11</v>
      </c>
      <c r="F499" s="122">
        <v>9.5844901639999995E-4</v>
      </c>
      <c r="G499" s="122">
        <v>9.4292141280000001E-4</v>
      </c>
      <c r="H499" s="122">
        <v>9.2196190710000004E-4</v>
      </c>
      <c r="I499" s="122">
        <v>9.0482559539999997E-4</v>
      </c>
      <c r="J499" s="122">
        <v>9.0369402510000001E-4</v>
      </c>
      <c r="K499" s="122">
        <v>8.3694152999999995E-4</v>
      </c>
      <c r="L499" s="122">
        <v>8.1067662259999996E-4</v>
      </c>
      <c r="M499" s="122">
        <v>7.7948731359999996E-4</v>
      </c>
      <c r="N499" s="122">
        <v>7.5248682949999996E-4</v>
      </c>
      <c r="O499" s="122">
        <v>7.2968547320000001E-4</v>
      </c>
      <c r="P499" s="122">
        <v>7.0816761579999997E-4</v>
      </c>
      <c r="Q499" s="122">
        <v>6.9772563709999999E-4</v>
      </c>
      <c r="R499" s="122">
        <v>9.01980062E-4</v>
      </c>
      <c r="S499" s="122">
        <v>6.5204096189999997E-4</v>
      </c>
      <c r="T499" s="122">
        <v>6.2999097169999995E-4</v>
      </c>
      <c r="U499" s="122">
        <v>6.2450309839999995E-4</v>
      </c>
      <c r="V499" s="122">
        <v>6.054338162E-4</v>
      </c>
      <c r="W499" s="122">
        <v>5.8463861920000004E-4</v>
      </c>
      <c r="X499" s="122">
        <v>6.124429502E-4</v>
      </c>
      <c r="Y499" s="122">
        <v>6.0622028750000002E-4</v>
      </c>
      <c r="Z499" s="122">
        <v>6.1688424320000001E-4</v>
      </c>
      <c r="AA499" s="122">
        <v>6.1447654080000003E-4</v>
      </c>
      <c r="AB499" s="122">
        <v>6.3053481180000003E-4</v>
      </c>
      <c r="AC499" s="122">
        <v>6.2542895440000003E-4</v>
      </c>
      <c r="AD499" s="122">
        <v>6.3290640250000005E-4</v>
      </c>
      <c r="AE499" s="122">
        <v>6.401742635E-4</v>
      </c>
      <c r="AF499" s="122">
        <v>8.5582338999999998E-4</v>
      </c>
      <c r="AG499" s="122">
        <v>1.1691606321E-3</v>
      </c>
      <c r="AH499" s="122">
        <v>1.2581360541999999E-3</v>
      </c>
      <c r="AI499" s="122">
        <v>2.6101666125000001E-3</v>
      </c>
      <c r="AJ499" s="122">
        <v>4.1860738581000001E-3</v>
      </c>
      <c r="AK499" s="122">
        <v>1.8943921604000001E-3</v>
      </c>
      <c r="AL499" s="122">
        <v>0</v>
      </c>
    </row>
    <row r="500" spans="1:38" hidden="1" x14ac:dyDescent="0.25">
      <c r="A500" s="122" t="s">
        <v>2002</v>
      </c>
      <c r="B500" s="122">
        <v>1</v>
      </c>
      <c r="C500" s="122" t="s">
        <v>2186</v>
      </c>
      <c r="D500" s="122" t="s">
        <v>2126</v>
      </c>
      <c r="E500" s="122">
        <v>11</v>
      </c>
      <c r="F500" s="122">
        <v>1.7459083169999999E-4</v>
      </c>
      <c r="G500" s="122">
        <v>1.720980398E-4</v>
      </c>
      <c r="H500" s="122">
        <v>1.642882977E-4</v>
      </c>
      <c r="I500" s="122">
        <v>1.616131881E-4</v>
      </c>
      <c r="J500" s="122">
        <v>1.6362234559999999E-4</v>
      </c>
      <c r="K500" s="122">
        <v>1.457851717E-4</v>
      </c>
      <c r="L500" s="122">
        <v>1.393917084E-4</v>
      </c>
      <c r="M500" s="122">
        <v>1.3189789609999999E-4</v>
      </c>
      <c r="N500" s="122">
        <v>1.249172544E-4</v>
      </c>
      <c r="O500" s="122">
        <v>1.187741303E-4</v>
      </c>
      <c r="P500" s="122">
        <v>1.117366895E-4</v>
      </c>
      <c r="Q500" s="122">
        <v>1.067514896E-4</v>
      </c>
      <c r="R500" s="122">
        <v>1.0013794599999999E-4</v>
      </c>
      <c r="S500" s="122">
        <v>9.3487092500000004E-5</v>
      </c>
      <c r="T500" s="122">
        <v>8.9332429100000003E-5</v>
      </c>
      <c r="U500" s="122">
        <v>8.0640903199999994E-5</v>
      </c>
      <c r="V500" s="122">
        <v>7.6266883499999998E-5</v>
      </c>
      <c r="W500" s="122">
        <v>6.8711160499999996E-5</v>
      </c>
      <c r="X500" s="122">
        <v>6.4569882700000005E-5</v>
      </c>
      <c r="Y500" s="122">
        <v>6.2553047799999997E-5</v>
      </c>
      <c r="Z500" s="122">
        <v>6.4996841999999996E-5</v>
      </c>
      <c r="AA500" s="122">
        <v>6.11091406E-5</v>
      </c>
      <c r="AB500" s="122">
        <v>5.64022309E-5</v>
      </c>
      <c r="AC500" s="122">
        <v>5.60952354E-5</v>
      </c>
      <c r="AD500" s="122">
        <v>4.9260422499999998E-5</v>
      </c>
      <c r="AE500" s="122">
        <v>4.9049594199999999E-5</v>
      </c>
      <c r="AF500" s="122">
        <v>5.0344451200000001E-5</v>
      </c>
      <c r="AG500" s="122">
        <v>5.23957006E-5</v>
      </c>
      <c r="AH500" s="122">
        <v>5.3048909600000001E-5</v>
      </c>
      <c r="AI500" s="122">
        <v>6.4331401699999996E-5</v>
      </c>
      <c r="AJ500" s="122">
        <v>7.7352545599999994E-5</v>
      </c>
      <c r="AK500" s="122">
        <v>5.8174431300000003E-5</v>
      </c>
      <c r="AL500" s="122">
        <v>0</v>
      </c>
    </row>
    <row r="501" spans="1:38" hidden="1" x14ac:dyDescent="0.25">
      <c r="A501" s="122" t="s">
        <v>2002</v>
      </c>
      <c r="B501" s="122">
        <v>1</v>
      </c>
      <c r="C501" s="122" t="s">
        <v>2186</v>
      </c>
      <c r="D501" s="122" t="s">
        <v>2127</v>
      </c>
      <c r="E501" s="122">
        <v>11</v>
      </c>
      <c r="F501" s="122">
        <v>2.4636876939999999E-4</v>
      </c>
      <c r="G501" s="122">
        <v>2.4512298869999998E-4</v>
      </c>
      <c r="H501" s="122">
        <v>2.4297457200000001E-4</v>
      </c>
      <c r="I501" s="122">
        <v>2.3967947860000001E-4</v>
      </c>
      <c r="J501" s="122">
        <v>2.3786753349999999E-4</v>
      </c>
      <c r="K501" s="122">
        <v>2.2922062840000001E-4</v>
      </c>
      <c r="L501" s="122">
        <v>2.2255848709999999E-4</v>
      </c>
      <c r="M501" s="122">
        <v>2.1817732409999999E-4</v>
      </c>
      <c r="N501" s="122">
        <v>2.1336830900000001E-4</v>
      </c>
      <c r="O501" s="122">
        <v>2.0969543379999999E-4</v>
      </c>
      <c r="P501" s="122">
        <v>2.043441966E-4</v>
      </c>
      <c r="Q501" s="122">
        <v>2.068312897E-4</v>
      </c>
      <c r="R501" s="122">
        <v>1.9564033729999999E-4</v>
      </c>
      <c r="S501" s="122">
        <v>1.9568434079999999E-4</v>
      </c>
      <c r="T501" s="122">
        <v>1.9299242370000001E-4</v>
      </c>
      <c r="U501" s="122">
        <v>2.0752596340000001E-4</v>
      </c>
      <c r="V501" s="122">
        <v>2.2420803060000001E-4</v>
      </c>
      <c r="W501" s="122">
        <v>2.1929706720000001E-4</v>
      </c>
      <c r="X501" s="122">
        <v>2.42284203E-4</v>
      </c>
      <c r="Y501" s="122">
        <v>2.4591604739999999E-4</v>
      </c>
      <c r="Z501" s="122">
        <v>2.6250694730000002E-4</v>
      </c>
      <c r="AA501" s="122">
        <v>2.6856850949999998E-4</v>
      </c>
      <c r="AB501" s="122">
        <v>2.9061535090000001E-4</v>
      </c>
      <c r="AC501" s="122">
        <v>2.9380248410000001E-4</v>
      </c>
      <c r="AD501" s="122">
        <v>3.0367875979999998E-4</v>
      </c>
      <c r="AE501" s="122">
        <v>3.0510707979999999E-4</v>
      </c>
      <c r="AF501" s="122">
        <v>4.3507539510000002E-4</v>
      </c>
      <c r="AG501" s="122">
        <v>6.3094951769999995E-4</v>
      </c>
      <c r="AH501" s="122">
        <v>7.1738857159999998E-4</v>
      </c>
      <c r="AI501" s="122">
        <v>1.5990623747999999E-3</v>
      </c>
      <c r="AJ501" s="122">
        <v>2.6522534381000001E-3</v>
      </c>
      <c r="AK501" s="122">
        <v>1.1992499900000001E-3</v>
      </c>
      <c r="AL501" s="122">
        <v>0</v>
      </c>
    </row>
    <row r="502" spans="1:38" hidden="1" x14ac:dyDescent="0.25">
      <c r="A502" s="122" t="s">
        <v>2002</v>
      </c>
      <c r="B502" s="122">
        <v>1</v>
      </c>
      <c r="C502" s="122" t="s">
        <v>2186</v>
      </c>
      <c r="D502" s="122" t="s">
        <v>2128</v>
      </c>
      <c r="E502" s="122">
        <v>11</v>
      </c>
      <c r="F502" s="122">
        <v>1.7154249192900001E-2</v>
      </c>
      <c r="G502" s="122">
        <v>1.33354654738E-2</v>
      </c>
      <c r="H502" s="122">
        <v>1.67184741413E-2</v>
      </c>
      <c r="I502" s="122">
        <v>1.7068234736300002E-2</v>
      </c>
      <c r="J502" s="122">
        <v>1.73849479712E-2</v>
      </c>
      <c r="K502" s="122">
        <v>1.43771580392E-2</v>
      </c>
      <c r="L502" s="122">
        <v>1.26949000284E-2</v>
      </c>
      <c r="M502" s="122">
        <v>1.2607585756E-2</v>
      </c>
      <c r="N502" s="122">
        <v>1.1034336615099999E-2</v>
      </c>
      <c r="O502" s="122">
        <v>1.06008190062E-2</v>
      </c>
      <c r="P502" s="122">
        <v>1.18592029579E-2</v>
      </c>
      <c r="Q502" s="122">
        <v>1.0421728021599999E-2</v>
      </c>
      <c r="R502" s="122">
        <v>7.5433191493E-3</v>
      </c>
      <c r="S502" s="122">
        <v>6.9048581569999996E-3</v>
      </c>
      <c r="T502" s="122">
        <v>6.9392527977999996E-3</v>
      </c>
      <c r="U502" s="122">
        <v>6.4665450621000002E-3</v>
      </c>
      <c r="V502" s="122">
        <v>6.2004716450000004E-3</v>
      </c>
      <c r="W502" s="122">
        <v>5.0443089689000001E-3</v>
      </c>
      <c r="X502" s="122">
        <v>5.8676812249000001E-3</v>
      </c>
      <c r="Y502" s="122">
        <v>3.6671069041E-3</v>
      </c>
      <c r="Z502" s="122">
        <v>1.52785764346E-2</v>
      </c>
      <c r="AA502" s="122">
        <v>1.71474653278E-2</v>
      </c>
      <c r="AB502" s="122">
        <v>4.8650521878000003E-3</v>
      </c>
      <c r="AC502" s="122">
        <v>4.4447765432999997E-3</v>
      </c>
      <c r="AD502" s="122">
        <v>4.6461373829999996E-3</v>
      </c>
      <c r="AE502" s="122">
        <v>4.8395846854999997E-3</v>
      </c>
      <c r="AF502" s="122">
        <v>6.8091071447000003E-3</v>
      </c>
      <c r="AG502" s="122">
        <v>1.00534938229E-2</v>
      </c>
      <c r="AH502" s="122">
        <v>1.09308738938E-2</v>
      </c>
      <c r="AI502" s="122">
        <v>2.3672496571200002E-2</v>
      </c>
      <c r="AJ502" s="122">
        <v>3.89146013911E-2</v>
      </c>
      <c r="AK502" s="122">
        <v>1.7650576277999999E-2</v>
      </c>
      <c r="AL502" s="122">
        <v>0</v>
      </c>
    </row>
    <row r="503" spans="1:38" hidden="1" x14ac:dyDescent="0.25">
      <c r="A503" s="122" t="s">
        <v>2002</v>
      </c>
      <c r="B503" s="122">
        <v>1</v>
      </c>
      <c r="C503" s="122" t="s">
        <v>2186</v>
      </c>
      <c r="D503" s="122" t="s">
        <v>2185</v>
      </c>
      <c r="E503" s="122">
        <v>11</v>
      </c>
      <c r="F503" s="122">
        <v>4.7322006942199998E-2</v>
      </c>
      <c r="G503" s="122">
        <v>4.5521767455099997E-2</v>
      </c>
      <c r="H503" s="122">
        <v>3.4087406732899998E-2</v>
      </c>
      <c r="I503" s="122">
        <v>3.4118749239800003E-2</v>
      </c>
      <c r="J503" s="122">
        <v>3.49116169489E-2</v>
      </c>
      <c r="K503" s="122">
        <v>4.0901555019099999E-2</v>
      </c>
      <c r="L503" s="122">
        <v>5.0024293779900003E-2</v>
      </c>
      <c r="M503" s="122">
        <v>6.2887126142799996E-2</v>
      </c>
      <c r="N503" s="122">
        <v>6.43017396676E-2</v>
      </c>
      <c r="O503" s="122">
        <v>4.8876030915E-2</v>
      </c>
      <c r="P503" s="122">
        <v>4.2288027624600003E-2</v>
      </c>
      <c r="Q503" s="122">
        <v>4.2391564540699998E-2</v>
      </c>
      <c r="R503" s="122">
        <v>4.3459363124100002E-2</v>
      </c>
      <c r="S503" s="122">
        <v>3.2479530067299998E-2</v>
      </c>
      <c r="T503" s="122">
        <v>3.4368019543399998E-2</v>
      </c>
      <c r="U503" s="122">
        <v>3.63196963897E-2</v>
      </c>
      <c r="V503" s="122">
        <v>3.07377279861E-2</v>
      </c>
      <c r="W503" s="122">
        <v>3.3170700320499999E-2</v>
      </c>
      <c r="X503" s="122">
        <v>7.2481863350799994E-2</v>
      </c>
      <c r="Y503" s="122">
        <v>6.9172957539099994E-2</v>
      </c>
      <c r="Z503" s="122">
        <v>9.1534194005600006E-2</v>
      </c>
      <c r="AA503" s="122">
        <v>8.7237054433300001E-2</v>
      </c>
      <c r="AB503" s="122">
        <v>6.3130059734800001E-2</v>
      </c>
      <c r="AC503" s="122">
        <v>4.5102893215600001E-2</v>
      </c>
      <c r="AD503" s="122">
        <v>5.0737393560200003E-2</v>
      </c>
      <c r="AE503" s="122">
        <v>3.61761578959E-2</v>
      </c>
      <c r="AF503" s="122">
        <v>3.0040766283700001E-2</v>
      </c>
      <c r="AG503" s="122">
        <v>2.4498018291900001E-2</v>
      </c>
      <c r="AH503" s="122">
        <v>2.4086703249299998E-2</v>
      </c>
      <c r="AI503" s="122">
        <v>2.5694489583E-2</v>
      </c>
      <c r="AJ503" s="122">
        <v>5.1088673749999998E-4</v>
      </c>
      <c r="AK503" s="122">
        <v>3.5574433190000001E-4</v>
      </c>
      <c r="AL503" s="122">
        <v>0</v>
      </c>
    </row>
    <row r="504" spans="1:38" hidden="1" x14ac:dyDescent="0.25">
      <c r="A504" s="122" t="s">
        <v>2002</v>
      </c>
      <c r="B504" s="122">
        <v>1</v>
      </c>
      <c r="C504" s="122" t="s">
        <v>2186</v>
      </c>
      <c r="D504" s="122" t="s">
        <v>2129</v>
      </c>
      <c r="E504" s="122">
        <v>11</v>
      </c>
      <c r="F504" s="122">
        <v>3.1912478676E-3</v>
      </c>
      <c r="G504" s="122">
        <v>3.2058353797999998E-3</v>
      </c>
      <c r="H504" s="122">
        <v>3.1850313084E-3</v>
      </c>
      <c r="I504" s="122">
        <v>3.1606958868E-3</v>
      </c>
      <c r="J504" s="122">
        <v>3.1609281889000002E-3</v>
      </c>
      <c r="K504" s="122">
        <v>3.0691727396E-3</v>
      </c>
      <c r="L504" s="122">
        <v>2.9869925605000001E-3</v>
      </c>
      <c r="M504" s="122">
        <v>2.9514076082999999E-3</v>
      </c>
      <c r="N504" s="122">
        <v>2.9079003201E-3</v>
      </c>
      <c r="O504" s="122">
        <v>2.8366664821E-3</v>
      </c>
      <c r="P504" s="122">
        <v>2.7696791576E-3</v>
      </c>
      <c r="Q504" s="122">
        <v>2.8015045162999999E-3</v>
      </c>
      <c r="R504" s="122">
        <v>3.0925442702999999E-3</v>
      </c>
      <c r="S504" s="122">
        <v>3.1904963361999998E-3</v>
      </c>
      <c r="T504" s="122">
        <v>3.159807268E-3</v>
      </c>
      <c r="U504" s="122">
        <v>3.2232746951999999E-3</v>
      </c>
      <c r="V504" s="122">
        <v>3.2042768614000002E-3</v>
      </c>
      <c r="W504" s="122">
        <v>3.0795847200999998E-3</v>
      </c>
      <c r="X504" s="122">
        <v>3.3559287890000001E-3</v>
      </c>
      <c r="Y504" s="122">
        <v>3.3770426306E-3</v>
      </c>
      <c r="Z504" s="122">
        <v>3.6513702713E-3</v>
      </c>
      <c r="AA504" s="122">
        <v>3.7475229251000002E-3</v>
      </c>
      <c r="AB504" s="122">
        <v>3.9197493544999998E-3</v>
      </c>
      <c r="AC504" s="122">
        <v>3.8604439050000001E-3</v>
      </c>
      <c r="AD504" s="122">
        <v>3.9709596229000003E-3</v>
      </c>
      <c r="AE504" s="122">
        <v>3.9663838916E-3</v>
      </c>
      <c r="AF504" s="122">
        <v>5.7320307680000003E-3</v>
      </c>
      <c r="AG504" s="122">
        <v>8.7055747758999994E-3</v>
      </c>
      <c r="AH504" s="122">
        <v>9.3956785071000002E-3</v>
      </c>
      <c r="AI504" s="122">
        <v>2.0762732045099999E-2</v>
      </c>
      <c r="AJ504" s="122">
        <v>3.3982403674400002E-2</v>
      </c>
      <c r="AK504" s="122">
        <v>1.49421464653E-2</v>
      </c>
      <c r="AL504" s="122">
        <v>0</v>
      </c>
    </row>
    <row r="505" spans="1:38" hidden="1" x14ac:dyDescent="0.25">
      <c r="A505" s="122" t="s">
        <v>2002</v>
      </c>
      <c r="B505" s="122">
        <v>1</v>
      </c>
      <c r="C505" s="122" t="s">
        <v>2186</v>
      </c>
      <c r="D505" s="122" t="s">
        <v>2176</v>
      </c>
      <c r="E505" s="122">
        <v>11</v>
      </c>
      <c r="F505" s="122">
        <v>0</v>
      </c>
      <c r="G505" s="122">
        <v>0</v>
      </c>
      <c r="H505" s="122">
        <v>0</v>
      </c>
      <c r="I505" s="122">
        <v>0</v>
      </c>
      <c r="J505" s="122">
        <v>0</v>
      </c>
      <c r="K505" s="122">
        <v>0</v>
      </c>
      <c r="L505" s="122">
        <v>0</v>
      </c>
      <c r="M505" s="122">
        <v>0</v>
      </c>
      <c r="N505" s="122">
        <v>0</v>
      </c>
      <c r="O505" s="122">
        <v>0</v>
      </c>
      <c r="P505" s="122">
        <v>0</v>
      </c>
      <c r="Q505" s="122">
        <v>0</v>
      </c>
      <c r="R505" s="122">
        <v>0</v>
      </c>
      <c r="S505" s="122">
        <v>0</v>
      </c>
      <c r="T505" s="122">
        <v>0</v>
      </c>
      <c r="U505" s="122">
        <v>0</v>
      </c>
      <c r="V505" s="122">
        <v>0</v>
      </c>
      <c r="W505" s="122">
        <v>0</v>
      </c>
      <c r="X505" s="122">
        <v>0</v>
      </c>
      <c r="Y505" s="122">
        <v>0</v>
      </c>
      <c r="Z505" s="122">
        <v>0</v>
      </c>
      <c r="AA505" s="122">
        <v>0</v>
      </c>
      <c r="AB505" s="122">
        <v>0</v>
      </c>
      <c r="AC505" s="122">
        <v>0</v>
      </c>
      <c r="AD505" s="122">
        <v>0</v>
      </c>
      <c r="AE505" s="122">
        <v>0</v>
      </c>
      <c r="AF505" s="122">
        <v>0</v>
      </c>
      <c r="AG505" s="122">
        <v>0</v>
      </c>
      <c r="AH505" s="122">
        <v>0</v>
      </c>
      <c r="AI505" s="122">
        <v>0</v>
      </c>
      <c r="AJ505" s="122">
        <v>0</v>
      </c>
      <c r="AK505" s="122">
        <v>0</v>
      </c>
      <c r="AL505" s="122">
        <v>0</v>
      </c>
    </row>
    <row r="506" spans="1:38" hidden="1" x14ac:dyDescent="0.25">
      <c r="A506" s="122" t="s">
        <v>2002</v>
      </c>
      <c r="B506" s="122">
        <v>1</v>
      </c>
      <c r="C506" s="122" t="s">
        <v>2186</v>
      </c>
      <c r="D506" s="122" t="s">
        <v>2130</v>
      </c>
      <c r="E506" s="122">
        <v>11</v>
      </c>
      <c r="F506" s="122">
        <v>5.7783835699999998E-5</v>
      </c>
      <c r="G506" s="122">
        <v>5.6404478600000001E-5</v>
      </c>
      <c r="H506" s="122">
        <v>5.5637337100000003E-5</v>
      </c>
      <c r="I506" s="122">
        <v>5.4662861700000003E-5</v>
      </c>
      <c r="J506" s="122">
        <v>5.31779157E-5</v>
      </c>
      <c r="K506" s="122">
        <v>5.02420072E-5</v>
      </c>
      <c r="L506" s="122">
        <v>4.7398182599999997E-5</v>
      </c>
      <c r="M506" s="122">
        <v>4.6198013500000001E-5</v>
      </c>
      <c r="N506" s="122">
        <v>4.4793989999999998E-5</v>
      </c>
      <c r="O506" s="122">
        <v>4.3291264600000001E-5</v>
      </c>
      <c r="P506" s="122">
        <v>4.1743422500000002E-5</v>
      </c>
      <c r="Q506" s="122">
        <v>4.0724236299999999E-5</v>
      </c>
      <c r="R506" s="122">
        <v>3.8451014099999998E-5</v>
      </c>
      <c r="S506" s="122">
        <v>3.6726590099999999E-5</v>
      </c>
      <c r="T506" s="122">
        <v>3.5311675700000002E-5</v>
      </c>
      <c r="U506" s="122">
        <v>3.4111124200000002E-5</v>
      </c>
      <c r="V506" s="122">
        <v>3.2729208899999998E-5</v>
      </c>
      <c r="W506" s="122">
        <v>2.9909113E-5</v>
      </c>
      <c r="X506" s="122">
        <v>3.0334131300000001E-5</v>
      </c>
      <c r="Y506" s="122">
        <v>2.9459180300000001E-5</v>
      </c>
      <c r="Z506" s="122">
        <v>2.9704253000000001E-5</v>
      </c>
      <c r="AA506" s="122">
        <v>2.8843782099999999E-5</v>
      </c>
      <c r="AB506" s="122">
        <v>2.8965708600000001E-5</v>
      </c>
      <c r="AC506" s="122">
        <v>2.87067902E-5</v>
      </c>
      <c r="AD506" s="122">
        <v>2.91286912E-5</v>
      </c>
      <c r="AE506" s="122">
        <v>2.8777289900000001E-5</v>
      </c>
      <c r="AF506" s="122">
        <v>3.7244460599999999E-5</v>
      </c>
      <c r="AG506" s="122">
        <v>4.8784585700000001E-5</v>
      </c>
      <c r="AH506" s="122">
        <v>5.2240650799999999E-5</v>
      </c>
      <c r="AI506" s="122">
        <v>1.050218767E-4</v>
      </c>
      <c r="AJ506" s="122">
        <v>1.6616330270000001E-4</v>
      </c>
      <c r="AK506" s="122">
        <v>7.8276943700000002E-5</v>
      </c>
      <c r="AL506" s="122">
        <v>0</v>
      </c>
    </row>
    <row r="507" spans="1:38" hidden="1" x14ac:dyDescent="0.25">
      <c r="A507" s="122" t="s">
        <v>2002</v>
      </c>
      <c r="B507" s="122">
        <v>1</v>
      </c>
      <c r="C507" s="122" t="s">
        <v>2186</v>
      </c>
      <c r="D507" s="122" t="s">
        <v>2131</v>
      </c>
      <c r="E507" s="122">
        <v>11</v>
      </c>
      <c r="F507" s="122">
        <v>4.9723871852000003E-3</v>
      </c>
      <c r="G507" s="122">
        <v>5.0300930295999998E-3</v>
      </c>
      <c r="H507" s="122">
        <v>5.0162265733999997E-3</v>
      </c>
      <c r="I507" s="122">
        <v>4.9656631070000004E-3</v>
      </c>
      <c r="J507" s="122">
        <v>4.9364639186000002E-3</v>
      </c>
      <c r="K507" s="122">
        <v>4.8378355993999997E-3</v>
      </c>
      <c r="L507" s="122">
        <v>4.7395481111000004E-3</v>
      </c>
      <c r="M507" s="122">
        <v>4.6818597741000003E-3</v>
      </c>
      <c r="N507" s="122">
        <v>4.6212674734999997E-3</v>
      </c>
      <c r="O507" s="122">
        <v>4.5189148244000003E-3</v>
      </c>
      <c r="P507" s="122">
        <v>4.4445714804999996E-3</v>
      </c>
      <c r="Q507" s="122">
        <v>4.5423430048999996E-3</v>
      </c>
      <c r="R507" s="122">
        <v>4.5849171562E-3</v>
      </c>
      <c r="S507" s="122">
        <v>4.9079025163999996E-3</v>
      </c>
      <c r="T507" s="122">
        <v>4.6914666979E-3</v>
      </c>
      <c r="U507" s="122">
        <v>4.8268880181000003E-3</v>
      </c>
      <c r="V507" s="122">
        <v>4.8322923604999998E-3</v>
      </c>
      <c r="W507" s="122">
        <v>5.1277175778000001E-3</v>
      </c>
      <c r="X507" s="122">
        <v>5.7087191928999999E-3</v>
      </c>
      <c r="Y507" s="122">
        <v>5.85447946E-3</v>
      </c>
      <c r="Z507" s="122">
        <v>6.1965528457999996E-3</v>
      </c>
      <c r="AA507" s="122">
        <v>6.2887445248000001E-3</v>
      </c>
      <c r="AB507" s="122">
        <v>6.5587673048000004E-3</v>
      </c>
      <c r="AC507" s="122">
        <v>6.4753531759E-3</v>
      </c>
      <c r="AD507" s="122">
        <v>6.6249618464999998E-3</v>
      </c>
      <c r="AE507" s="122">
        <v>6.6180084412E-3</v>
      </c>
      <c r="AF507" s="122">
        <v>9.7575158179000008E-3</v>
      </c>
      <c r="AG507" s="122">
        <v>1.4226090511099999E-2</v>
      </c>
      <c r="AH507" s="122">
        <v>1.5486962878999999E-2</v>
      </c>
      <c r="AI507" s="122">
        <v>3.42695616115E-2</v>
      </c>
      <c r="AJ507" s="122">
        <v>5.6460964028299997E-2</v>
      </c>
      <c r="AK507" s="122">
        <v>2.4660003375199999E-2</v>
      </c>
      <c r="AL507" s="122">
        <v>0</v>
      </c>
    </row>
    <row r="508" spans="1:38" hidden="1" x14ac:dyDescent="0.25">
      <c r="A508" s="122" t="s">
        <v>2002</v>
      </c>
      <c r="B508" s="122">
        <v>1</v>
      </c>
      <c r="C508" s="122" t="s">
        <v>2186</v>
      </c>
      <c r="D508" s="122" t="s">
        <v>2132</v>
      </c>
      <c r="E508" s="122">
        <v>11</v>
      </c>
      <c r="F508" s="122">
        <v>1.1951965522000001E-3</v>
      </c>
      <c r="G508" s="122">
        <v>1.2096129551999999E-3</v>
      </c>
      <c r="H508" s="122">
        <v>1.2062464431000001E-3</v>
      </c>
      <c r="I508" s="122">
        <v>1.1963825209E-3</v>
      </c>
      <c r="J508" s="122">
        <v>1.1938261191000001E-3</v>
      </c>
      <c r="K508" s="122">
        <v>1.1685525953000001E-3</v>
      </c>
      <c r="L508" s="122">
        <v>1.1437002963999999E-3</v>
      </c>
      <c r="M508" s="122">
        <v>1.1315144133E-3</v>
      </c>
      <c r="N508" s="122">
        <v>1.1177450203999999E-3</v>
      </c>
      <c r="O508" s="122">
        <v>1.0907375131E-3</v>
      </c>
      <c r="P508" s="122">
        <v>1.0723666444000001E-3</v>
      </c>
      <c r="Q508" s="122">
        <v>1.0939741147000001E-3</v>
      </c>
      <c r="R508" s="122">
        <v>1.0320586672000001E-3</v>
      </c>
      <c r="S508" s="122">
        <v>1.0701412407E-3</v>
      </c>
      <c r="T508" s="122">
        <v>1.0485439792999999E-3</v>
      </c>
      <c r="U508" s="122">
        <v>1.0737344908999999E-3</v>
      </c>
      <c r="V508" s="122">
        <v>1.0668887139000001E-3</v>
      </c>
      <c r="W508" s="122">
        <v>1.0143657604000001E-3</v>
      </c>
      <c r="X508" s="122">
        <v>1.1127212596999999E-3</v>
      </c>
      <c r="Y508" s="122">
        <v>1.1287792082000001E-3</v>
      </c>
      <c r="Z508" s="122">
        <v>1.1854118066E-3</v>
      </c>
      <c r="AA508" s="122">
        <v>1.1948645475000001E-3</v>
      </c>
      <c r="AB508" s="122">
        <v>1.2442911858E-3</v>
      </c>
      <c r="AC508" s="122">
        <v>1.2128102595E-3</v>
      </c>
      <c r="AD508" s="122">
        <v>1.2410474027E-3</v>
      </c>
      <c r="AE508" s="122">
        <v>2.0704073411E-3</v>
      </c>
      <c r="AF508" s="122">
        <v>5.5202866748999997E-3</v>
      </c>
      <c r="AG508" s="122">
        <v>5.6845451469E-3</v>
      </c>
      <c r="AH508" s="122">
        <v>4.1364885481999999E-3</v>
      </c>
      <c r="AI508" s="122">
        <v>7.0149323340000002E-3</v>
      </c>
      <c r="AJ508" s="122">
        <v>1.0386377238E-2</v>
      </c>
      <c r="AK508" s="122">
        <v>5.4882004368000002E-3</v>
      </c>
      <c r="AL508" s="122">
        <v>0</v>
      </c>
    </row>
    <row r="509" spans="1:38" hidden="1" x14ac:dyDescent="0.25">
      <c r="A509" s="122" t="s">
        <v>2002</v>
      </c>
      <c r="B509" s="122">
        <v>1</v>
      </c>
      <c r="C509" s="122" t="s">
        <v>2186</v>
      </c>
      <c r="D509" s="122" t="s">
        <v>2133</v>
      </c>
      <c r="E509" s="122">
        <v>11</v>
      </c>
      <c r="F509" s="122">
        <v>3.14838505883E-2</v>
      </c>
      <c r="G509" s="122">
        <v>3.0796516750099999E-2</v>
      </c>
      <c r="H509" s="122">
        <v>3.2962366260099997E-2</v>
      </c>
      <c r="I509" s="122">
        <v>3.0101059883199999E-2</v>
      </c>
      <c r="J509" s="122">
        <v>3.01018278279E-2</v>
      </c>
      <c r="K509" s="122">
        <v>2.8327455392E-2</v>
      </c>
      <c r="L509" s="122">
        <v>2.72448638512E-2</v>
      </c>
      <c r="M509" s="122">
        <v>2.7940004164300002E-2</v>
      </c>
      <c r="N509" s="122">
        <v>2.2807620716299999E-2</v>
      </c>
      <c r="O509" s="122">
        <v>2.0959117232700001E-2</v>
      </c>
      <c r="P509" s="122">
        <v>2.0221253586999999E-2</v>
      </c>
      <c r="Q509" s="122">
        <v>1.7521416715100002E-2</v>
      </c>
      <c r="R509" s="122">
        <v>1.8423360642000002E-2</v>
      </c>
      <c r="S509" s="122">
        <v>1.8557708422899999E-2</v>
      </c>
      <c r="T509" s="122">
        <v>1.8789588476900002E-2</v>
      </c>
      <c r="U509" s="122">
        <v>1.6474341932300001E-2</v>
      </c>
      <c r="V509" s="122">
        <v>1.5801363038200001E-2</v>
      </c>
      <c r="W509" s="122">
        <v>1.69826941034E-2</v>
      </c>
      <c r="X509" s="122">
        <v>1.7021694144499999E-2</v>
      </c>
      <c r="Y509" s="122">
        <v>1.8489656365499998E-2</v>
      </c>
      <c r="Z509" s="122">
        <v>1.9040873287899999E-2</v>
      </c>
      <c r="AA509" s="122">
        <v>1.9114236211300002E-2</v>
      </c>
      <c r="AB509" s="122">
        <v>1.9847284526599999E-2</v>
      </c>
      <c r="AC509" s="122">
        <v>2.0064429922299998E-2</v>
      </c>
      <c r="AD509" s="122">
        <v>1.9593385149500001E-2</v>
      </c>
      <c r="AE509" s="122">
        <v>2.1972109419200001E-2</v>
      </c>
      <c r="AF509" s="122">
        <v>2.6785897064900002E-2</v>
      </c>
      <c r="AG509" s="122">
        <v>3.4723424897399997E-2</v>
      </c>
      <c r="AH509" s="122">
        <v>3.3056175696200001E-2</v>
      </c>
      <c r="AI509" s="122">
        <v>5.0192762250600001E-2</v>
      </c>
      <c r="AJ509" s="122">
        <v>7.2937942468099995E-2</v>
      </c>
      <c r="AK509" s="122">
        <v>3.9219621513700002E-2</v>
      </c>
      <c r="AL509" s="122">
        <v>0</v>
      </c>
    </row>
    <row r="510" spans="1:38" hidden="1" x14ac:dyDescent="0.25">
      <c r="A510" s="122" t="s">
        <v>2002</v>
      </c>
      <c r="B510" s="122">
        <v>1</v>
      </c>
      <c r="C510" s="122" t="s">
        <v>2186</v>
      </c>
      <c r="D510" s="122" t="s">
        <v>2134</v>
      </c>
      <c r="E510" s="122">
        <v>11</v>
      </c>
      <c r="F510" s="122">
        <v>1.7834276843199999E-2</v>
      </c>
      <c r="G510" s="122">
        <v>1.74975977258E-2</v>
      </c>
      <c r="H510" s="122">
        <v>1.7407659776399999E-2</v>
      </c>
      <c r="I510" s="122">
        <v>1.6818572049399998E-2</v>
      </c>
      <c r="J510" s="122">
        <v>1.61707312501E-2</v>
      </c>
      <c r="K510" s="122">
        <v>1.53833078259E-2</v>
      </c>
      <c r="L510" s="122">
        <v>1.5967599151699999E-2</v>
      </c>
      <c r="M510" s="122">
        <v>2.17035139074E-2</v>
      </c>
      <c r="N510" s="122">
        <v>1.5253112621899999E-2</v>
      </c>
      <c r="O510" s="122">
        <v>1.49694508141E-2</v>
      </c>
      <c r="P510" s="122">
        <v>1.48762631324E-2</v>
      </c>
      <c r="Q510" s="122">
        <v>1.50670942271E-2</v>
      </c>
      <c r="R510" s="122">
        <v>1.51750828487E-2</v>
      </c>
      <c r="S510" s="122">
        <v>1.47093873147E-2</v>
      </c>
      <c r="T510" s="122">
        <v>1.7180640558200001E-2</v>
      </c>
      <c r="U510" s="122">
        <v>1.6074893862099999E-2</v>
      </c>
      <c r="V510" s="122">
        <v>1.51818689391E-2</v>
      </c>
      <c r="W510" s="122">
        <v>1.6175535105299999E-2</v>
      </c>
      <c r="X510" s="122">
        <v>1.9385782895099998E-2</v>
      </c>
      <c r="Y510" s="122">
        <v>2.07151199733E-2</v>
      </c>
      <c r="Z510" s="122">
        <v>2.1546161555800001E-2</v>
      </c>
      <c r="AA510" s="122">
        <v>2.56717474536E-2</v>
      </c>
      <c r="AB510" s="122">
        <v>1.8183178206199999E-2</v>
      </c>
      <c r="AC510" s="122">
        <v>2.0632833296300002E-2</v>
      </c>
      <c r="AD510" s="122">
        <v>1.8396204717699999E-2</v>
      </c>
      <c r="AE510" s="122">
        <v>1.6623797897400001E-2</v>
      </c>
      <c r="AF510" s="122">
        <v>1.7242338893E-2</v>
      </c>
      <c r="AG510" s="122">
        <v>2.5191582642399998E-2</v>
      </c>
      <c r="AH510" s="122">
        <v>1.7797412686200002E-2</v>
      </c>
      <c r="AI510" s="122">
        <v>3.0182653868400001E-2</v>
      </c>
      <c r="AJ510" s="122">
        <v>4.2768516788999997E-2</v>
      </c>
      <c r="AK510" s="122">
        <v>2.22362991951E-2</v>
      </c>
      <c r="AL510" s="122">
        <v>0</v>
      </c>
    </row>
    <row r="511" spans="1:38" hidden="1" x14ac:dyDescent="0.25">
      <c r="A511" s="122" t="s">
        <v>2002</v>
      </c>
      <c r="B511" s="122">
        <v>1</v>
      </c>
      <c r="C511" s="122" t="s">
        <v>2186</v>
      </c>
      <c r="D511" s="122" t="s">
        <v>2135</v>
      </c>
      <c r="E511" s="122">
        <v>11</v>
      </c>
      <c r="F511" s="122">
        <v>1.3591565462540001</v>
      </c>
      <c r="G511" s="122">
        <v>1.4359298821365001</v>
      </c>
      <c r="H511" s="122">
        <v>1.4792385883484001</v>
      </c>
      <c r="I511" s="122">
        <v>1.4854076098593001</v>
      </c>
      <c r="J511" s="122">
        <v>1.5006972618184</v>
      </c>
      <c r="K511" s="122">
        <v>1.4019892004448</v>
      </c>
      <c r="L511" s="122">
        <v>1.2833471850727001</v>
      </c>
      <c r="M511" s="122">
        <v>1.2096174871929</v>
      </c>
      <c r="N511" s="122">
        <v>0.96587658618200001</v>
      </c>
      <c r="O511" s="122">
        <v>0.83235718207459997</v>
      </c>
      <c r="P511" s="122">
        <v>0.84727358363079996</v>
      </c>
      <c r="Q511" s="122">
        <v>0.74851249414069998</v>
      </c>
      <c r="R511" s="122">
        <v>0.72626006094859996</v>
      </c>
      <c r="S511" s="122">
        <v>0.6950257752583</v>
      </c>
      <c r="T511" s="122">
        <v>0.68929298569380004</v>
      </c>
      <c r="U511" s="122">
        <v>0.68254983928610002</v>
      </c>
      <c r="V511" s="122">
        <v>0.67832354636799996</v>
      </c>
      <c r="W511" s="122">
        <v>0.50402454266219998</v>
      </c>
      <c r="X511" s="122">
        <v>0.48532941134730001</v>
      </c>
      <c r="Y511" s="122">
        <v>0.4678094101345</v>
      </c>
      <c r="Z511" s="122">
        <v>0.42347690053539999</v>
      </c>
      <c r="AA511" s="122">
        <v>0.38809564928309997</v>
      </c>
      <c r="AB511" s="122">
        <v>0.35899281510370001</v>
      </c>
      <c r="AC511" s="122">
        <v>0.378920918755</v>
      </c>
      <c r="AD511" s="122">
        <v>0.36308081239599999</v>
      </c>
      <c r="AE511" s="122">
        <v>0.35477749444910001</v>
      </c>
      <c r="AF511" s="122">
        <v>0.35617352394000001</v>
      </c>
      <c r="AG511" s="122">
        <v>0.34526275169359999</v>
      </c>
      <c r="AH511" s="122">
        <v>0.28229924497109998</v>
      </c>
      <c r="AI511" s="122">
        <v>0.2782871892671</v>
      </c>
      <c r="AJ511" s="122">
        <v>0.27966685137199998</v>
      </c>
      <c r="AK511" s="122">
        <v>0.2250649820317</v>
      </c>
      <c r="AL511" s="122">
        <v>0</v>
      </c>
    </row>
    <row r="512" spans="1:38" hidden="1" x14ac:dyDescent="0.25">
      <c r="A512" s="122" t="s">
        <v>2002</v>
      </c>
      <c r="B512" s="122">
        <v>1</v>
      </c>
      <c r="C512" s="122" t="s">
        <v>2186</v>
      </c>
      <c r="D512" s="122" t="s">
        <v>2136</v>
      </c>
      <c r="E512" s="122">
        <v>11</v>
      </c>
      <c r="F512" s="122">
        <v>0.17335346745149999</v>
      </c>
      <c r="G512" s="122">
        <v>0.1743174974143</v>
      </c>
      <c r="H512" s="122">
        <v>0.173895525409</v>
      </c>
      <c r="I512" s="122">
        <v>0.18229796229199999</v>
      </c>
      <c r="J512" s="122">
        <v>0.16062375986130001</v>
      </c>
      <c r="K512" s="122">
        <v>0.15032113235389999</v>
      </c>
      <c r="L512" s="122">
        <v>0.15153232098200001</v>
      </c>
      <c r="M512" s="122">
        <v>0.27378954561520003</v>
      </c>
      <c r="N512" s="122">
        <v>0.18853423273039999</v>
      </c>
      <c r="O512" s="122">
        <v>0.16774022240780001</v>
      </c>
      <c r="P512" s="122">
        <v>0.18738477736510001</v>
      </c>
      <c r="Q512" s="122">
        <v>0.17910913750720001</v>
      </c>
      <c r="R512" s="122">
        <v>0.18960105512289999</v>
      </c>
      <c r="S512" s="122">
        <v>0.17885429241209999</v>
      </c>
      <c r="T512" s="122">
        <v>0.19606217169019999</v>
      </c>
      <c r="U512" s="122">
        <v>0.17612702255580001</v>
      </c>
      <c r="V512" s="122">
        <v>0.1608826337359</v>
      </c>
      <c r="W512" s="122">
        <v>0.1690264418571</v>
      </c>
      <c r="X512" s="122">
        <v>0.22026339855480001</v>
      </c>
      <c r="Y512" s="122">
        <v>0.23873345892289999</v>
      </c>
      <c r="Z512" s="122">
        <v>0.24968407949060001</v>
      </c>
      <c r="AA512" s="122">
        <v>0.23570365106409999</v>
      </c>
      <c r="AB512" s="122">
        <v>0.15068023390890001</v>
      </c>
      <c r="AC512" s="122">
        <v>0.1665487783098</v>
      </c>
      <c r="AD512" s="122">
        <v>0.1269985080904</v>
      </c>
      <c r="AE512" s="122">
        <v>0.1551303374728</v>
      </c>
      <c r="AF512" s="122">
        <v>0.116380718114</v>
      </c>
      <c r="AG512" s="122">
        <v>0.1141310573282</v>
      </c>
      <c r="AH512" s="122">
        <v>0.1027062155996</v>
      </c>
      <c r="AI512" s="122">
        <v>0.12509618366</v>
      </c>
      <c r="AJ512" s="122">
        <v>0.1246296241964</v>
      </c>
      <c r="AK512" s="122">
        <v>0.1486775090244</v>
      </c>
      <c r="AL512" s="122">
        <v>0</v>
      </c>
    </row>
    <row r="513" spans="1:38" hidden="1" x14ac:dyDescent="0.25">
      <c r="A513" s="122" t="s">
        <v>2002</v>
      </c>
      <c r="B513" s="122">
        <v>1</v>
      </c>
      <c r="C513" s="122" t="s">
        <v>2186</v>
      </c>
      <c r="D513" s="122" t="s">
        <v>2137</v>
      </c>
      <c r="E513" s="122">
        <v>11</v>
      </c>
      <c r="F513" s="122">
        <v>3.6173400676037999</v>
      </c>
      <c r="G513" s="122">
        <v>3.3384598651925002</v>
      </c>
      <c r="H513" s="122">
        <v>3.2140106842668001</v>
      </c>
      <c r="I513" s="122">
        <v>3.1399572876286999</v>
      </c>
      <c r="J513" s="122">
        <v>3.0920585043070998</v>
      </c>
      <c r="K513" s="122">
        <v>2.9779861507391998</v>
      </c>
      <c r="L513" s="122">
        <v>2.5460161818645002</v>
      </c>
      <c r="M513" s="122">
        <v>2.3159856516770998</v>
      </c>
      <c r="N513" s="122">
        <v>2.1371618212600998</v>
      </c>
      <c r="O513" s="122">
        <v>2.053567757398</v>
      </c>
      <c r="P513" s="122">
        <v>2.0557614233604999</v>
      </c>
      <c r="Q513" s="122">
        <v>2.0012365989424001</v>
      </c>
      <c r="R513" s="122">
        <v>1.9047000455009</v>
      </c>
      <c r="S513" s="122">
        <v>1.8080839236018</v>
      </c>
      <c r="T513" s="122">
        <v>1.8139662900528</v>
      </c>
      <c r="U513" s="122">
        <v>1.7048726977427</v>
      </c>
      <c r="V513" s="122">
        <v>1.7245142032887999</v>
      </c>
      <c r="W513" s="122">
        <v>1.7020787460147999</v>
      </c>
      <c r="X513" s="122">
        <v>1.6304495815016</v>
      </c>
      <c r="Y513" s="122">
        <v>1.8027007127387999</v>
      </c>
      <c r="Z513" s="122">
        <v>2.4951500869779002</v>
      </c>
      <c r="AA513" s="122">
        <v>3.2468109909077998</v>
      </c>
      <c r="AB513" s="122">
        <v>2.8099014114034002</v>
      </c>
      <c r="AC513" s="122">
        <v>2.3090350282275001</v>
      </c>
      <c r="AD513" s="122">
        <v>1.8881975273192999</v>
      </c>
      <c r="AE513" s="122">
        <v>1.6466487650042001</v>
      </c>
      <c r="AF513" s="122">
        <v>1.689693977388</v>
      </c>
      <c r="AG513" s="122">
        <v>2.0332236861591002</v>
      </c>
      <c r="AH513" s="122">
        <v>2.4815723152854998</v>
      </c>
      <c r="AI513" s="122">
        <v>3.0495459095017998</v>
      </c>
      <c r="AJ513" s="122">
        <v>2.7925402910027999</v>
      </c>
      <c r="AK513" s="122">
        <v>2.8098512692802999</v>
      </c>
      <c r="AL513" s="122">
        <v>0</v>
      </c>
    </row>
    <row r="514" spans="1:38" hidden="1" x14ac:dyDescent="0.25">
      <c r="A514" s="122" t="s">
        <v>2002</v>
      </c>
      <c r="B514" s="122">
        <v>1</v>
      </c>
      <c r="C514" s="122" t="s">
        <v>2186</v>
      </c>
      <c r="D514" s="122" t="s">
        <v>2138</v>
      </c>
      <c r="E514" s="122">
        <v>11</v>
      </c>
      <c r="F514" s="122">
        <v>2.5479523938E-3</v>
      </c>
      <c r="G514" s="122">
        <v>2.4789430511E-3</v>
      </c>
      <c r="H514" s="122">
        <v>2.4267743071999998E-3</v>
      </c>
      <c r="I514" s="122">
        <v>2.3825271739E-3</v>
      </c>
      <c r="J514" s="122">
        <v>2.3572196356999998E-3</v>
      </c>
      <c r="K514" s="122">
        <v>2.1766775843E-3</v>
      </c>
      <c r="L514" s="122">
        <v>2.0904002543999998E-3</v>
      </c>
      <c r="M514" s="122">
        <v>1.9999484949E-3</v>
      </c>
      <c r="N514" s="122">
        <v>1.9238364265E-3</v>
      </c>
      <c r="O514" s="122">
        <v>1.8480696571E-3</v>
      </c>
      <c r="P514" s="122">
        <v>1.7826579253E-3</v>
      </c>
      <c r="Q514" s="122">
        <v>1.7453933197E-3</v>
      </c>
      <c r="R514" s="122">
        <v>1.6418229753999999E-3</v>
      </c>
      <c r="S514" s="122">
        <v>1.5762152483000001E-3</v>
      </c>
      <c r="T514" s="122">
        <v>1.5501259988E-3</v>
      </c>
      <c r="U514" s="122">
        <v>1.5116470670999999E-3</v>
      </c>
      <c r="V514" s="122">
        <v>1.4862138197999999E-3</v>
      </c>
      <c r="W514" s="122">
        <v>1.4238962527999999E-3</v>
      </c>
      <c r="X514" s="122">
        <v>1.4679100855000001E-3</v>
      </c>
      <c r="Y514" s="122">
        <v>1.4498050770000001E-3</v>
      </c>
      <c r="Z514" s="122">
        <v>1.4205059264E-3</v>
      </c>
      <c r="AA514" s="122">
        <v>1.3823251390000001E-3</v>
      </c>
      <c r="AB514" s="122">
        <v>1.4075307156E-3</v>
      </c>
      <c r="AC514" s="122">
        <v>1.391577107E-3</v>
      </c>
      <c r="AD514" s="122">
        <v>1.3919691177E-3</v>
      </c>
      <c r="AE514" s="122">
        <v>1.404250853E-3</v>
      </c>
      <c r="AF514" s="122">
        <v>1.8053139923E-3</v>
      </c>
      <c r="AG514" s="122">
        <v>2.3626816995000002E-3</v>
      </c>
      <c r="AH514" s="122">
        <v>2.5247395980999999E-3</v>
      </c>
      <c r="AI514" s="122">
        <v>5.0025858013999997E-3</v>
      </c>
      <c r="AJ514" s="122">
        <v>8.2169496351999997E-3</v>
      </c>
      <c r="AK514" s="122">
        <v>3.8753928640000001E-3</v>
      </c>
      <c r="AL514" s="122">
        <v>0</v>
      </c>
    </row>
    <row r="515" spans="1:38" hidden="1" x14ac:dyDescent="0.25">
      <c r="A515" s="122" t="s">
        <v>2002</v>
      </c>
      <c r="B515" s="122">
        <v>1</v>
      </c>
      <c r="C515" s="122" t="s">
        <v>2186</v>
      </c>
      <c r="D515" s="122" t="s">
        <v>2139</v>
      </c>
      <c r="E515" s="122">
        <v>11</v>
      </c>
      <c r="F515" s="122">
        <v>1.0980151398999999E-3</v>
      </c>
      <c r="G515" s="122">
        <v>1.0811813993E-3</v>
      </c>
      <c r="H515" s="122">
        <v>1.0887539924000001E-3</v>
      </c>
      <c r="I515" s="122">
        <v>1.0522652656999999E-3</v>
      </c>
      <c r="J515" s="122">
        <v>1.0446692158000001E-3</v>
      </c>
      <c r="K515" s="122">
        <v>9.6713293149999996E-4</v>
      </c>
      <c r="L515" s="122">
        <v>1.118875568E-3</v>
      </c>
      <c r="M515" s="122">
        <v>1.0582718340000001E-3</v>
      </c>
      <c r="N515" s="122">
        <v>9.3397988789999998E-4</v>
      </c>
      <c r="O515" s="122">
        <v>8.4248668079999996E-4</v>
      </c>
      <c r="P515" s="122">
        <v>8.3897844189999998E-4</v>
      </c>
      <c r="Q515" s="122">
        <v>8.2212364779999996E-4</v>
      </c>
      <c r="R515" s="122">
        <v>9.6271057199999997E-4</v>
      </c>
      <c r="S515" s="122">
        <v>9.8639798390000007E-4</v>
      </c>
      <c r="T515" s="122">
        <v>9.5021288010000001E-4</v>
      </c>
      <c r="U515" s="122">
        <v>9.6755772609999997E-4</v>
      </c>
      <c r="V515" s="122">
        <v>9.731791341E-4</v>
      </c>
      <c r="W515" s="122">
        <v>9.2186472479999996E-4</v>
      </c>
      <c r="X515" s="122">
        <v>9.5448094609999995E-4</v>
      </c>
      <c r="Y515" s="122">
        <v>1.0001848122000001E-3</v>
      </c>
      <c r="Z515" s="122">
        <v>1.0416385929999999E-3</v>
      </c>
      <c r="AA515" s="122">
        <v>1.0279137071E-3</v>
      </c>
      <c r="AB515" s="122">
        <v>1.0722025102000001E-3</v>
      </c>
      <c r="AC515" s="122">
        <v>1.0510795889999999E-3</v>
      </c>
      <c r="AD515" s="122">
        <v>1.0532920624E-3</v>
      </c>
      <c r="AE515" s="122">
        <v>1.0753906306E-3</v>
      </c>
      <c r="AF515" s="122">
        <v>1.4451312953000001E-3</v>
      </c>
      <c r="AG515" s="122">
        <v>1.9795025116999998E-3</v>
      </c>
      <c r="AH515" s="122">
        <v>2.1232197051000001E-3</v>
      </c>
      <c r="AI515" s="122">
        <v>4.3863861390999997E-3</v>
      </c>
      <c r="AJ515" s="122">
        <v>7.0553240937999999E-3</v>
      </c>
      <c r="AK515" s="122">
        <v>3.2412185308E-3</v>
      </c>
      <c r="AL515" s="122">
        <v>0</v>
      </c>
    </row>
    <row r="516" spans="1:38" hidden="1" x14ac:dyDescent="0.25">
      <c r="A516" s="122" t="s">
        <v>2002</v>
      </c>
      <c r="B516" s="122">
        <v>1</v>
      </c>
      <c r="C516" s="122" t="s">
        <v>2186</v>
      </c>
      <c r="D516" s="122" t="s">
        <v>2140</v>
      </c>
      <c r="E516" s="122">
        <v>11</v>
      </c>
      <c r="F516" s="122">
        <v>3.3565297789999999E-4</v>
      </c>
      <c r="G516" s="122">
        <v>3.3826602640000001E-4</v>
      </c>
      <c r="H516" s="122">
        <v>3.371245563E-4</v>
      </c>
      <c r="I516" s="122">
        <v>3.3310946079999999E-4</v>
      </c>
      <c r="J516" s="122">
        <v>3.3087807950000001E-4</v>
      </c>
      <c r="K516" s="122">
        <v>3.2280595229999999E-4</v>
      </c>
      <c r="L516" s="122">
        <v>3.1780692439999997E-4</v>
      </c>
      <c r="M516" s="122">
        <v>3.1271692789999999E-4</v>
      </c>
      <c r="N516" s="122">
        <v>3.082587615E-4</v>
      </c>
      <c r="O516" s="122">
        <v>3.0216426129999998E-4</v>
      </c>
      <c r="P516" s="122">
        <v>2.9961739459999999E-4</v>
      </c>
      <c r="Q516" s="122">
        <v>3.0915515250000002E-4</v>
      </c>
      <c r="R516" s="122">
        <v>3.0976400520000001E-4</v>
      </c>
      <c r="S516" s="122">
        <v>2.9943047509999998E-4</v>
      </c>
      <c r="T516" s="122">
        <v>2.9154812979999999E-4</v>
      </c>
      <c r="U516" s="122">
        <v>2.9957568680000001E-4</v>
      </c>
      <c r="V516" s="122">
        <v>2.9604556130000001E-4</v>
      </c>
      <c r="W516" s="122">
        <v>2.7079589919999999E-4</v>
      </c>
      <c r="X516" s="122">
        <v>3.0030372309999999E-4</v>
      </c>
      <c r="Y516" s="122">
        <v>3.067787355E-4</v>
      </c>
      <c r="Z516" s="122">
        <v>3.2665862779999999E-4</v>
      </c>
      <c r="AA516" s="122">
        <v>3.378779664E-4</v>
      </c>
      <c r="AB516" s="122">
        <v>3.5177861799999999E-4</v>
      </c>
      <c r="AC516" s="122">
        <v>3.5766066329999998E-4</v>
      </c>
      <c r="AD516" s="122">
        <v>4.0837327649999999E-4</v>
      </c>
      <c r="AE516" s="122">
        <v>4.0931471340000002E-4</v>
      </c>
      <c r="AF516" s="122">
        <v>6.0203405480000003E-4</v>
      </c>
      <c r="AG516" s="122">
        <v>8.7043835339999998E-4</v>
      </c>
      <c r="AH516" s="122">
        <v>9.5017473140000005E-4</v>
      </c>
      <c r="AI516" s="122">
        <v>2.1279447906999999E-3</v>
      </c>
      <c r="AJ516" s="122">
        <v>3.4994712084E-3</v>
      </c>
      <c r="AK516" s="122">
        <v>1.5314607225999999E-3</v>
      </c>
      <c r="AL516" s="122">
        <v>0</v>
      </c>
    </row>
    <row r="517" spans="1:38" hidden="1" x14ac:dyDescent="0.25">
      <c r="A517" s="122" t="s">
        <v>2002</v>
      </c>
      <c r="B517" s="122">
        <v>1</v>
      </c>
      <c r="C517" s="122" t="s">
        <v>2186</v>
      </c>
      <c r="D517" s="122" t="s">
        <v>2141</v>
      </c>
      <c r="E517" s="122">
        <v>11</v>
      </c>
      <c r="F517" s="122">
        <v>0.38507969497220002</v>
      </c>
      <c r="G517" s="122">
        <v>0.41936913769619999</v>
      </c>
      <c r="H517" s="122">
        <v>0.41404365129780002</v>
      </c>
      <c r="I517" s="122">
        <v>0.42200313761820002</v>
      </c>
      <c r="J517" s="122">
        <v>0.44618654864759999</v>
      </c>
      <c r="K517" s="122">
        <v>0.44110237438630001</v>
      </c>
      <c r="L517" s="122">
        <v>0.42412226966470001</v>
      </c>
      <c r="M517" s="122">
        <v>0.51418649573590003</v>
      </c>
      <c r="N517" s="122">
        <v>0.42409171762030001</v>
      </c>
      <c r="O517" s="122">
        <v>0.39687556655759998</v>
      </c>
      <c r="P517" s="122">
        <v>0.45177248907299999</v>
      </c>
      <c r="Q517" s="122">
        <v>0.4004435182171</v>
      </c>
      <c r="R517" s="122">
        <v>0.41367525206209999</v>
      </c>
      <c r="S517" s="122">
        <v>0.34593930229129999</v>
      </c>
      <c r="T517" s="122">
        <v>0.37193827176510003</v>
      </c>
      <c r="U517" s="122">
        <v>0.36181352008110002</v>
      </c>
      <c r="V517" s="122">
        <v>0.3457750758675</v>
      </c>
      <c r="W517" s="122">
        <v>0.33069737779050001</v>
      </c>
      <c r="X517" s="122">
        <v>0.19523975994449999</v>
      </c>
      <c r="Y517" s="122">
        <v>0.19628328779109999</v>
      </c>
      <c r="Z517" s="122">
        <v>0.16804412612149999</v>
      </c>
      <c r="AA517" s="122">
        <v>0.19401381005259999</v>
      </c>
      <c r="AB517" s="122">
        <v>0.13371455911649999</v>
      </c>
      <c r="AC517" s="122">
        <v>0.13972403561970001</v>
      </c>
      <c r="AD517" s="122">
        <v>0.13013906680769999</v>
      </c>
      <c r="AE517" s="122">
        <v>0.11157028576980001</v>
      </c>
      <c r="AF517" s="122">
        <v>0.11468970918550001</v>
      </c>
      <c r="AG517" s="122">
        <v>0.1374710746277</v>
      </c>
      <c r="AH517" s="122">
        <v>0.10893876575939999</v>
      </c>
      <c r="AI517" s="122">
        <v>0.13140336195999999</v>
      </c>
      <c r="AJ517" s="122">
        <v>0.1234499494915</v>
      </c>
      <c r="AK517" s="122">
        <v>9.6460225989800003E-2</v>
      </c>
      <c r="AL517" s="122">
        <v>0</v>
      </c>
    </row>
    <row r="518" spans="1:38" hidden="1" x14ac:dyDescent="0.25">
      <c r="A518" s="122" t="s">
        <v>2002</v>
      </c>
      <c r="B518" s="122">
        <v>1</v>
      </c>
      <c r="C518" s="122" t="s">
        <v>2186</v>
      </c>
      <c r="D518" s="122" t="s">
        <v>2142</v>
      </c>
      <c r="E518" s="122">
        <v>11</v>
      </c>
      <c r="F518" s="122">
        <v>4.0865919581999999E-3</v>
      </c>
      <c r="G518" s="122">
        <v>4.1161611463E-3</v>
      </c>
      <c r="H518" s="122">
        <v>4.1089834013000003E-3</v>
      </c>
      <c r="I518" s="122">
        <v>4.0652099069999996E-3</v>
      </c>
      <c r="J518" s="122">
        <v>4.0442639416000004E-3</v>
      </c>
      <c r="K518" s="122">
        <v>3.9639805985000002E-3</v>
      </c>
      <c r="L518" s="122">
        <v>3.8836349270000002E-3</v>
      </c>
      <c r="M518" s="122">
        <v>3.8434604936000002E-3</v>
      </c>
      <c r="N518" s="122">
        <v>3.7935938424000001E-3</v>
      </c>
      <c r="O518" s="122">
        <v>3.718135752E-3</v>
      </c>
      <c r="P518" s="122">
        <v>3.6613084139E-3</v>
      </c>
      <c r="Q518" s="122">
        <v>3.7414277983000002E-3</v>
      </c>
      <c r="R518" s="122">
        <v>3.5476762386E-3</v>
      </c>
      <c r="S518" s="122">
        <v>3.6778913117999999E-3</v>
      </c>
      <c r="T518" s="122">
        <v>3.6360380045999999E-3</v>
      </c>
      <c r="U518" s="122">
        <v>3.7240289166000002E-3</v>
      </c>
      <c r="V518" s="122">
        <v>3.7121969563000002E-3</v>
      </c>
      <c r="W518" s="122">
        <v>3.6036939038999998E-3</v>
      </c>
      <c r="X518" s="122">
        <v>3.9863572048000001E-3</v>
      </c>
      <c r="Y518" s="122">
        <v>4.0577633908999997E-3</v>
      </c>
      <c r="Z518" s="122">
        <v>4.3045390616999997E-3</v>
      </c>
      <c r="AA518" s="122">
        <v>4.3645034982E-3</v>
      </c>
      <c r="AB518" s="122">
        <v>4.5198090276E-3</v>
      </c>
      <c r="AC518" s="122">
        <v>4.4534194502999997E-3</v>
      </c>
      <c r="AD518" s="122">
        <v>4.5475716168000002E-3</v>
      </c>
      <c r="AE518" s="122">
        <v>4.5293102948000003E-3</v>
      </c>
      <c r="AF518" s="122">
        <v>6.5917235801E-3</v>
      </c>
      <c r="AG518" s="122">
        <v>9.4717551514000003E-3</v>
      </c>
      <c r="AH518" s="122">
        <v>1.0365026275600001E-2</v>
      </c>
      <c r="AI518" s="122">
        <v>2.3172136645000001E-2</v>
      </c>
      <c r="AJ518" s="122">
        <v>3.78788134342E-2</v>
      </c>
      <c r="AK518" s="122">
        <v>1.6645918848499999E-2</v>
      </c>
      <c r="AL518" s="122">
        <v>0</v>
      </c>
    </row>
    <row r="519" spans="1:38" hidden="1" x14ac:dyDescent="0.25">
      <c r="A519" s="122" t="s">
        <v>2002</v>
      </c>
      <c r="B519" s="122">
        <v>1</v>
      </c>
      <c r="C519" s="122" t="s">
        <v>2186</v>
      </c>
      <c r="D519" s="122" t="s">
        <v>2143</v>
      </c>
      <c r="E519" s="122">
        <v>11</v>
      </c>
      <c r="F519" s="122">
        <v>3.8794211480999998E-3</v>
      </c>
      <c r="G519" s="122">
        <v>3.9398004392000004E-3</v>
      </c>
      <c r="H519" s="122">
        <v>3.9507659301999997E-3</v>
      </c>
      <c r="I519" s="122">
        <v>3.8744494970999999E-3</v>
      </c>
      <c r="J519" s="122">
        <v>3.8500838830000002E-3</v>
      </c>
      <c r="K519" s="122">
        <v>3.7623501896E-3</v>
      </c>
      <c r="L519" s="122">
        <v>3.6725435544000002E-3</v>
      </c>
      <c r="M519" s="122">
        <v>3.6088324465999998E-3</v>
      </c>
      <c r="N519" s="122">
        <v>3.485719312E-3</v>
      </c>
      <c r="O519" s="122">
        <v>3.3918655516999999E-3</v>
      </c>
      <c r="P519" s="122">
        <v>3.3369823337E-3</v>
      </c>
      <c r="Q519" s="122">
        <v>3.3601043247E-3</v>
      </c>
      <c r="R519" s="122">
        <v>3.1560662571999999E-3</v>
      </c>
      <c r="S519" s="122">
        <v>3.2314802886999998E-3</v>
      </c>
      <c r="T519" s="122">
        <v>3.1769498176999998E-3</v>
      </c>
      <c r="U519" s="122">
        <v>3.1706261413000001E-3</v>
      </c>
      <c r="V519" s="122">
        <v>3.108859397E-3</v>
      </c>
      <c r="W519" s="122">
        <v>2.9631176197999999E-3</v>
      </c>
      <c r="X519" s="122">
        <v>3.3508008756000002E-3</v>
      </c>
      <c r="Y519" s="122">
        <v>3.4418838192000001E-3</v>
      </c>
      <c r="Z519" s="122">
        <v>3.8251484588000002E-3</v>
      </c>
      <c r="AA519" s="122">
        <v>3.9238130365999999E-3</v>
      </c>
      <c r="AB519" s="122">
        <v>4.0797529128000004E-3</v>
      </c>
      <c r="AC519" s="122">
        <v>4.0656580570999998E-3</v>
      </c>
      <c r="AD519" s="122">
        <v>4.1281578015000004E-3</v>
      </c>
      <c r="AE519" s="122">
        <v>4.0742888544000001E-3</v>
      </c>
      <c r="AF519" s="122">
        <v>5.7797452081000001E-3</v>
      </c>
      <c r="AG519" s="122">
        <v>8.2140815870000005E-3</v>
      </c>
      <c r="AH519" s="122">
        <v>8.8565287649999998E-3</v>
      </c>
      <c r="AI519" s="122">
        <v>1.95978043326E-2</v>
      </c>
      <c r="AJ519" s="122">
        <v>3.2149759634399998E-2</v>
      </c>
      <c r="AK519" s="122">
        <v>1.42777864488E-2</v>
      </c>
      <c r="AL519" s="122">
        <v>0</v>
      </c>
    </row>
    <row r="520" spans="1:38" hidden="1" x14ac:dyDescent="0.25">
      <c r="A520" s="122" t="s">
        <v>2002</v>
      </c>
      <c r="B520" s="122">
        <v>1</v>
      </c>
      <c r="C520" s="122" t="s">
        <v>2186</v>
      </c>
      <c r="D520" s="122" t="s">
        <v>2177</v>
      </c>
      <c r="E520" s="122">
        <v>11</v>
      </c>
      <c r="F520" s="122">
        <v>0</v>
      </c>
      <c r="G520" s="122">
        <v>0</v>
      </c>
      <c r="H520" s="122">
        <v>0</v>
      </c>
      <c r="I520" s="122">
        <v>0</v>
      </c>
      <c r="J520" s="122">
        <v>0</v>
      </c>
      <c r="K520" s="122">
        <v>0</v>
      </c>
      <c r="L520" s="122">
        <v>0</v>
      </c>
      <c r="M520" s="122">
        <v>0</v>
      </c>
      <c r="N520" s="122">
        <v>0</v>
      </c>
      <c r="O520" s="122">
        <v>0</v>
      </c>
      <c r="P520" s="122">
        <v>0</v>
      </c>
      <c r="Q520" s="122">
        <v>0</v>
      </c>
      <c r="R520" s="122">
        <v>0</v>
      </c>
      <c r="S520" s="122">
        <v>0</v>
      </c>
      <c r="T520" s="122">
        <v>0</v>
      </c>
      <c r="U520" s="122">
        <v>0</v>
      </c>
      <c r="V520" s="122">
        <v>0</v>
      </c>
      <c r="W520" s="122">
        <v>0</v>
      </c>
      <c r="X520" s="122">
        <v>0</v>
      </c>
      <c r="Y520" s="122">
        <v>0</v>
      </c>
      <c r="Z520" s="122">
        <v>0</v>
      </c>
      <c r="AA520" s="122">
        <v>0</v>
      </c>
      <c r="AB520" s="122">
        <v>0</v>
      </c>
      <c r="AC520" s="122">
        <v>0</v>
      </c>
      <c r="AD520" s="122">
        <v>0</v>
      </c>
      <c r="AE520" s="122">
        <v>0</v>
      </c>
      <c r="AF520" s="122">
        <v>0</v>
      </c>
      <c r="AG520" s="122">
        <v>0</v>
      </c>
      <c r="AH520" s="122">
        <v>0</v>
      </c>
      <c r="AI520" s="122">
        <v>0</v>
      </c>
      <c r="AJ520" s="122">
        <v>0</v>
      </c>
      <c r="AK520" s="122">
        <v>0</v>
      </c>
      <c r="AL520" s="122">
        <v>0</v>
      </c>
    </row>
    <row r="521" spans="1:38" hidden="1" x14ac:dyDescent="0.25">
      <c r="A521" s="122" t="s">
        <v>2002</v>
      </c>
      <c r="B521" s="122">
        <v>1</v>
      </c>
      <c r="C521" s="122" t="s">
        <v>2186</v>
      </c>
      <c r="D521" s="122" t="s">
        <v>2144</v>
      </c>
      <c r="E521" s="122">
        <v>11</v>
      </c>
      <c r="F521" s="122">
        <v>0.21128093494319999</v>
      </c>
      <c r="G521" s="122">
        <v>0.230984687696</v>
      </c>
      <c r="H521" s="122">
        <v>0.19403461951359999</v>
      </c>
      <c r="I521" s="122">
        <v>0.16647602092489999</v>
      </c>
      <c r="J521" s="122">
        <v>0.1298131850899</v>
      </c>
      <c r="K521" s="122">
        <v>0.17593724105399999</v>
      </c>
      <c r="L521" s="122">
        <v>0.1753464887025</v>
      </c>
      <c r="M521" s="122">
        <v>0.17805077391769999</v>
      </c>
      <c r="N521" s="122">
        <v>0.15960159640470001</v>
      </c>
      <c r="O521" s="122">
        <v>0.15284724635579999</v>
      </c>
      <c r="P521" s="122">
        <v>0.13160542643549999</v>
      </c>
      <c r="Q521" s="122">
        <v>0.15190392869399999</v>
      </c>
      <c r="R521" s="122">
        <v>0.16516632717550001</v>
      </c>
      <c r="S521" s="122">
        <v>0.1845618769864</v>
      </c>
      <c r="T521" s="122">
        <v>9.3848441025800006E-2</v>
      </c>
      <c r="U521" s="122">
        <v>7.6726536682499999E-2</v>
      </c>
      <c r="V521" s="122">
        <v>8.4294218869299997E-2</v>
      </c>
      <c r="W521" s="122">
        <v>9.8223688825800001E-2</v>
      </c>
      <c r="X521" s="122">
        <v>0.1206097441478</v>
      </c>
      <c r="Y521" s="122">
        <v>0.1025113521309</v>
      </c>
      <c r="Z521" s="122">
        <v>8.9847954739899996E-2</v>
      </c>
      <c r="AA521" s="122">
        <v>8.5067578175700001E-2</v>
      </c>
      <c r="AB521" s="122">
        <v>6.3864357405000002E-2</v>
      </c>
      <c r="AC521" s="122">
        <v>6.4001872440200003E-2</v>
      </c>
      <c r="AD521" s="122">
        <v>5.7101218714900003E-2</v>
      </c>
      <c r="AE521" s="122">
        <v>5.8288956215100003E-2</v>
      </c>
      <c r="AF521" s="122">
        <v>5.5870991667399998E-2</v>
      </c>
      <c r="AG521" s="122">
        <v>5.2093818822299999E-2</v>
      </c>
      <c r="AH521" s="122">
        <v>4.81385324448E-2</v>
      </c>
      <c r="AI521" s="122">
        <v>7.2338028743800006E-2</v>
      </c>
      <c r="AJ521" s="122">
        <v>9.4317016657E-2</v>
      </c>
      <c r="AK521" s="122">
        <v>5.4660996921099998E-2</v>
      </c>
      <c r="AL521" s="122">
        <v>0</v>
      </c>
    </row>
    <row r="522" spans="1:38" hidden="1" x14ac:dyDescent="0.25">
      <c r="A522" s="122" t="s">
        <v>2002</v>
      </c>
      <c r="B522" s="122">
        <v>1</v>
      </c>
      <c r="C522" s="122" t="s">
        <v>2186</v>
      </c>
      <c r="D522" s="122" t="s">
        <v>2145</v>
      </c>
      <c r="E522" s="122">
        <v>11</v>
      </c>
      <c r="F522" s="122">
        <v>0.12851416871679999</v>
      </c>
      <c r="G522" s="122">
        <v>0.12541641754909999</v>
      </c>
      <c r="H522" s="122">
        <v>0.13151746927479999</v>
      </c>
      <c r="I522" s="122">
        <v>0.1229379688106</v>
      </c>
      <c r="J522" s="122">
        <v>0.1191487854242</v>
      </c>
      <c r="K522" s="122">
        <v>0.10964173963319999</v>
      </c>
      <c r="L522" s="122">
        <v>0.1028341389184</v>
      </c>
      <c r="M522" s="122">
        <v>0.1174024694119</v>
      </c>
      <c r="N522" s="122">
        <v>0.1204207512833</v>
      </c>
      <c r="O522" s="122">
        <v>0.13266253485580001</v>
      </c>
      <c r="P522" s="122">
        <v>0.1432262784577</v>
      </c>
      <c r="Q522" s="122">
        <v>0.15709270187130001</v>
      </c>
      <c r="R522" s="122">
        <v>0.17855359894709999</v>
      </c>
      <c r="S522" s="122">
        <v>0.18714532032049999</v>
      </c>
      <c r="T522" s="122">
        <v>0.19702964479990001</v>
      </c>
      <c r="U522" s="122">
        <v>0.21729773774700001</v>
      </c>
      <c r="V522" s="122">
        <v>0.20867772361180001</v>
      </c>
      <c r="W522" s="122">
        <v>0.20655642464939999</v>
      </c>
      <c r="X522" s="122">
        <v>0.16980641009620001</v>
      </c>
      <c r="Y522" s="122">
        <v>0.1272223166783</v>
      </c>
      <c r="Z522" s="122">
        <v>0.13551530712150001</v>
      </c>
      <c r="AA522" s="122">
        <v>9.3113689521899995E-2</v>
      </c>
      <c r="AB522" s="122">
        <v>7.0009959411399994E-2</v>
      </c>
      <c r="AC522" s="122">
        <v>6.9273467298800004E-2</v>
      </c>
      <c r="AD522" s="122">
        <v>6.8438292663699996E-2</v>
      </c>
      <c r="AE522" s="122">
        <v>5.3206067254599997E-2</v>
      </c>
      <c r="AF522" s="122">
        <v>5.3723637506499999E-2</v>
      </c>
      <c r="AG522" s="122">
        <v>7.8448630082099999E-2</v>
      </c>
      <c r="AH522" s="122">
        <v>6.6076132711400004E-2</v>
      </c>
      <c r="AI522" s="122">
        <v>7.2684471293600006E-2</v>
      </c>
      <c r="AJ522" s="122">
        <v>7.7409725509700003E-2</v>
      </c>
      <c r="AK522" s="122">
        <v>6.8204133520400001E-2</v>
      </c>
      <c r="AL522" s="122">
        <v>0</v>
      </c>
    </row>
    <row r="523" spans="1:38" hidden="1" x14ac:dyDescent="0.25">
      <c r="A523" s="122" t="s">
        <v>2002</v>
      </c>
      <c r="B523" s="122">
        <v>1</v>
      </c>
      <c r="C523" s="122" t="s">
        <v>2186</v>
      </c>
      <c r="D523" s="122" t="s">
        <v>2146</v>
      </c>
      <c r="E523" s="122">
        <v>11</v>
      </c>
      <c r="F523" s="122">
        <v>2.4278056960000001E-3</v>
      </c>
      <c r="G523" s="122">
        <v>2.4549522832000002E-3</v>
      </c>
      <c r="H523" s="122">
        <v>2.4442203632E-3</v>
      </c>
      <c r="I523" s="122">
        <v>2.4289706722E-3</v>
      </c>
      <c r="J523" s="122">
        <v>2.4385352867E-3</v>
      </c>
      <c r="K523" s="122">
        <v>2.3787126864E-3</v>
      </c>
      <c r="L523" s="122">
        <v>2.3262710956000001E-3</v>
      </c>
      <c r="M523" s="122">
        <v>2.3090054133999998E-3</v>
      </c>
      <c r="N523" s="122">
        <v>2.2826563254E-3</v>
      </c>
      <c r="O523" s="122">
        <v>2.2166452110000002E-3</v>
      </c>
      <c r="P523" s="122">
        <v>2.1754686385000001E-3</v>
      </c>
      <c r="Q523" s="122">
        <v>2.1983937844000001E-3</v>
      </c>
      <c r="R523" s="122">
        <v>2.6018875850999999E-3</v>
      </c>
      <c r="S523" s="122">
        <v>2.6957919324E-3</v>
      </c>
      <c r="T523" s="122">
        <v>2.6692397907000002E-3</v>
      </c>
      <c r="U523" s="122">
        <v>2.8319105712999999E-3</v>
      </c>
      <c r="V523" s="122">
        <v>2.8600685757000002E-3</v>
      </c>
      <c r="W523" s="122">
        <v>2.7015144591000001E-3</v>
      </c>
      <c r="X523" s="122">
        <v>2.9722695433999999E-3</v>
      </c>
      <c r="Y523" s="122">
        <v>2.9964895733000001E-3</v>
      </c>
      <c r="Z523" s="122">
        <v>3.1488129996999998E-3</v>
      </c>
      <c r="AA523" s="122">
        <v>3.2216776250000002E-3</v>
      </c>
      <c r="AB523" s="122">
        <v>3.4030356655000002E-3</v>
      </c>
      <c r="AC523" s="122">
        <v>3.4873788208000002E-3</v>
      </c>
      <c r="AD523" s="122">
        <v>3.5956488437E-3</v>
      </c>
      <c r="AE523" s="122">
        <v>3.5271814462999999E-3</v>
      </c>
      <c r="AF523" s="122">
        <v>5.1499873400000003E-3</v>
      </c>
      <c r="AG523" s="122">
        <v>7.3930727528E-3</v>
      </c>
      <c r="AH523" s="122">
        <v>8.0152877514000007E-3</v>
      </c>
      <c r="AI523" s="122">
        <v>1.79503244305E-2</v>
      </c>
      <c r="AJ523" s="122">
        <v>2.8767781431900001E-2</v>
      </c>
      <c r="AK523" s="122">
        <v>1.22864297575E-2</v>
      </c>
      <c r="AL523" s="122">
        <v>0</v>
      </c>
    </row>
    <row r="524" spans="1:38" hidden="1" x14ac:dyDescent="0.25">
      <c r="A524" s="122" t="s">
        <v>2002</v>
      </c>
      <c r="B524" s="122">
        <v>1</v>
      </c>
      <c r="C524" s="122" t="s">
        <v>2186</v>
      </c>
      <c r="D524" s="122" t="s">
        <v>2147</v>
      </c>
      <c r="E524" s="122">
        <v>11</v>
      </c>
      <c r="F524" s="122">
        <v>0.1133476532949</v>
      </c>
      <c r="G524" s="122">
        <v>0.11123512620919999</v>
      </c>
      <c r="H524" s="122">
        <v>0.1121997870616</v>
      </c>
      <c r="I524" s="122">
        <v>0.1181576695103</v>
      </c>
      <c r="J524" s="122">
        <v>0.1110793817572</v>
      </c>
      <c r="K524" s="122">
        <v>8.7352934856799999E-2</v>
      </c>
      <c r="L524" s="122">
        <v>8.0991572744200005E-2</v>
      </c>
      <c r="M524" s="122">
        <v>8.3451546164200002E-2</v>
      </c>
      <c r="N524" s="122">
        <v>7.5275854890899996E-2</v>
      </c>
      <c r="O524" s="122">
        <v>6.9881614603000006E-2</v>
      </c>
      <c r="P524" s="122">
        <v>7.4007181432499999E-2</v>
      </c>
      <c r="Q524" s="122">
        <v>7.33579200983E-2</v>
      </c>
      <c r="R524" s="122">
        <v>7.9235253676699993E-2</v>
      </c>
      <c r="S524" s="122">
        <v>7.3266663854300002E-2</v>
      </c>
      <c r="T524" s="122">
        <v>7.1959485271900006E-2</v>
      </c>
      <c r="U524" s="122">
        <v>6.6035121207299999E-2</v>
      </c>
      <c r="V524" s="122">
        <v>6.6396773145400004E-2</v>
      </c>
      <c r="W524" s="122">
        <v>6.8064958554700003E-2</v>
      </c>
      <c r="X524" s="122">
        <v>5.5968057465999997E-2</v>
      </c>
      <c r="Y524" s="122">
        <v>6.0057622753500003E-2</v>
      </c>
      <c r="Z524" s="122">
        <v>7.9283472337800004E-2</v>
      </c>
      <c r="AA524" s="122">
        <v>8.8390399577299994E-2</v>
      </c>
      <c r="AB524" s="122">
        <v>0.1434447775239</v>
      </c>
      <c r="AC524" s="122">
        <v>0.20920014131860001</v>
      </c>
      <c r="AD524" s="122">
        <v>0.26791844998339998</v>
      </c>
      <c r="AE524" s="122">
        <v>0.36736593738189999</v>
      </c>
      <c r="AF524" s="122">
        <v>0.43324407863510001</v>
      </c>
      <c r="AG524" s="122">
        <v>0.50419437032059999</v>
      </c>
      <c r="AH524" s="122">
        <v>0.51941714729980004</v>
      </c>
      <c r="AI524" s="122">
        <v>0.65193015442010005</v>
      </c>
      <c r="AJ524" s="122">
        <v>0.66484436749620002</v>
      </c>
      <c r="AK524" s="122">
        <v>0.74782516166260005</v>
      </c>
      <c r="AL524" s="122">
        <v>0</v>
      </c>
    </row>
    <row r="525" spans="1:38" hidden="1" x14ac:dyDescent="0.25">
      <c r="A525" s="122" t="s">
        <v>2002</v>
      </c>
      <c r="B525" s="122">
        <v>1</v>
      </c>
      <c r="C525" s="122" t="s">
        <v>2186</v>
      </c>
      <c r="D525" s="122" t="s">
        <v>475</v>
      </c>
      <c r="E525" s="122">
        <v>11</v>
      </c>
      <c r="F525" s="122">
        <v>1.7080442788399999E-2</v>
      </c>
      <c r="G525" s="122">
        <v>1.7902058402400001E-2</v>
      </c>
      <c r="H525" s="122">
        <v>2.3046144833499999E-2</v>
      </c>
      <c r="I525" s="122">
        <v>3.2399733841999998E-2</v>
      </c>
      <c r="J525" s="122">
        <v>2.34808804297E-2</v>
      </c>
      <c r="K525" s="122">
        <v>1.7440803562399999E-2</v>
      </c>
      <c r="L525" s="122">
        <v>1.5710851717199999E-2</v>
      </c>
      <c r="M525" s="122">
        <v>1.80442737731E-2</v>
      </c>
      <c r="N525" s="122">
        <v>1.55257921021E-2</v>
      </c>
      <c r="O525" s="122">
        <v>1.19540965812E-2</v>
      </c>
      <c r="P525" s="122">
        <v>1.2082471854599999E-2</v>
      </c>
      <c r="Q525" s="122">
        <v>1.14360692167E-2</v>
      </c>
      <c r="R525" s="122">
        <v>1.1655061357799999E-2</v>
      </c>
      <c r="S525" s="122">
        <v>1.2079848054400001E-2</v>
      </c>
      <c r="T525" s="122">
        <v>1.11133725582E-2</v>
      </c>
      <c r="U525" s="122">
        <v>1.0358145460999999E-2</v>
      </c>
      <c r="V525" s="122">
        <v>9.3062245328000004E-3</v>
      </c>
      <c r="W525" s="122">
        <v>1.5418489460799999E-2</v>
      </c>
      <c r="X525" s="122">
        <v>1.5336616700399999E-2</v>
      </c>
      <c r="Y525" s="122">
        <v>1.37015969E-2</v>
      </c>
      <c r="Z525" s="122">
        <v>1.1420237948199999E-2</v>
      </c>
      <c r="AA525" s="122">
        <v>1.14541178861E-2</v>
      </c>
      <c r="AB525" s="122">
        <v>9.4357658633999995E-3</v>
      </c>
      <c r="AC525" s="122">
        <v>1.0381232184599999E-2</v>
      </c>
      <c r="AD525" s="122">
        <v>9.8883826731000005E-3</v>
      </c>
      <c r="AE525" s="122">
        <v>9.8739596135000007E-3</v>
      </c>
      <c r="AF525" s="122">
        <v>1.2596176775899999E-2</v>
      </c>
      <c r="AG525" s="122">
        <v>1.4346563735600001E-2</v>
      </c>
      <c r="AH525" s="122">
        <v>1.46462385081E-2</v>
      </c>
      <c r="AI525" s="122">
        <v>2.732801705E-2</v>
      </c>
      <c r="AJ525" s="122">
        <v>4.1984232683799999E-2</v>
      </c>
      <c r="AK525" s="122">
        <v>2.0382414905E-2</v>
      </c>
      <c r="AL525" s="122">
        <v>0</v>
      </c>
    </row>
    <row r="526" spans="1:38" hidden="1" x14ac:dyDescent="0.25">
      <c r="A526" s="122" t="s">
        <v>2002</v>
      </c>
      <c r="B526" s="122">
        <v>1</v>
      </c>
      <c r="C526" s="122" t="s">
        <v>2186</v>
      </c>
      <c r="D526" s="122" t="s">
        <v>2148</v>
      </c>
      <c r="E526" s="122">
        <v>11</v>
      </c>
      <c r="F526" s="122">
        <v>2.9496568850000002E-4</v>
      </c>
      <c r="G526" s="122">
        <v>2.9197537829999998E-4</v>
      </c>
      <c r="H526" s="122">
        <v>2.873186655E-4</v>
      </c>
      <c r="I526" s="122">
        <v>2.8282307109999999E-4</v>
      </c>
      <c r="J526" s="122">
        <v>2.8125314730000002E-4</v>
      </c>
      <c r="K526" s="122">
        <v>2.655310506E-4</v>
      </c>
      <c r="L526" s="122">
        <v>2.5766909639999999E-4</v>
      </c>
      <c r="M526" s="122">
        <v>2.5078372180000001E-4</v>
      </c>
      <c r="N526" s="122">
        <v>2.44057182E-4</v>
      </c>
      <c r="O526" s="122">
        <v>2.3777548080000001E-4</v>
      </c>
      <c r="P526" s="122">
        <v>2.3175702849999999E-4</v>
      </c>
      <c r="Q526" s="122">
        <v>2.3187100500000001E-4</v>
      </c>
      <c r="R526" s="122">
        <v>2.2256544110000001E-4</v>
      </c>
      <c r="S526" s="122">
        <v>2.2153667840000001E-4</v>
      </c>
      <c r="T526" s="122">
        <v>2.178910533E-4</v>
      </c>
      <c r="U526" s="122">
        <v>1.940625748E-4</v>
      </c>
      <c r="V526" s="122">
        <v>1.8879820140000001E-4</v>
      </c>
      <c r="W526" s="122">
        <v>1.863157359E-4</v>
      </c>
      <c r="X526" s="122">
        <v>2.318604627E-4</v>
      </c>
      <c r="Y526" s="122">
        <v>2.0684591530000001E-4</v>
      </c>
      <c r="Z526" s="122">
        <v>2.1762504419999999E-4</v>
      </c>
      <c r="AA526" s="122">
        <v>2.1935144420000001E-4</v>
      </c>
      <c r="AB526" s="122">
        <v>2.3087621060000001E-4</v>
      </c>
      <c r="AC526" s="122">
        <v>2.2615034580000001E-4</v>
      </c>
      <c r="AD526" s="122">
        <v>2.2987083229999999E-4</v>
      </c>
      <c r="AE526" s="122">
        <v>2.3018790490000001E-4</v>
      </c>
      <c r="AF526" s="122">
        <v>3.241110183E-4</v>
      </c>
      <c r="AG526" s="122">
        <v>4.5651621909999999E-4</v>
      </c>
      <c r="AH526" s="122">
        <v>4.9599136700000004E-4</v>
      </c>
      <c r="AI526" s="122">
        <v>1.0784677197E-3</v>
      </c>
      <c r="AJ526" s="122">
        <v>1.7574892084E-3</v>
      </c>
      <c r="AK526" s="122">
        <v>7.8411726930000003E-4</v>
      </c>
      <c r="AL526" s="122">
        <v>0</v>
      </c>
    </row>
    <row r="527" spans="1:38" hidden="1" x14ac:dyDescent="0.25">
      <c r="A527" s="122" t="s">
        <v>2002</v>
      </c>
      <c r="B527" s="122">
        <v>1</v>
      </c>
      <c r="C527" s="122" t="s">
        <v>2186</v>
      </c>
      <c r="D527" s="122" t="s">
        <v>2149</v>
      </c>
      <c r="E527" s="122">
        <v>11</v>
      </c>
      <c r="F527" s="122">
        <v>2.6869891255E-3</v>
      </c>
      <c r="G527" s="122">
        <v>2.6412996571E-3</v>
      </c>
      <c r="H527" s="122">
        <v>2.5692802401999998E-3</v>
      </c>
      <c r="I527" s="122">
        <v>2.5340006439999998E-3</v>
      </c>
      <c r="J527" s="122">
        <v>2.5481550323000002E-3</v>
      </c>
      <c r="K527" s="122">
        <v>2.3319034511999999E-3</v>
      </c>
      <c r="L527" s="122">
        <v>2.2510719094999999E-3</v>
      </c>
      <c r="M527" s="122">
        <v>2.1835028958000001E-3</v>
      </c>
      <c r="N527" s="122">
        <v>2.1045085314000001E-3</v>
      </c>
      <c r="O527" s="122">
        <v>1.996027341E-3</v>
      </c>
      <c r="P527" s="122">
        <v>1.9245728213000001E-3</v>
      </c>
      <c r="Q527" s="122">
        <v>1.8627145346999999E-3</v>
      </c>
      <c r="R527" s="122">
        <v>2.0215281148000001E-3</v>
      </c>
      <c r="S527" s="122">
        <v>1.9955503412000001E-3</v>
      </c>
      <c r="T527" s="122">
        <v>1.9418084384000001E-3</v>
      </c>
      <c r="U527" s="122">
        <v>1.9094375444999999E-3</v>
      </c>
      <c r="V527" s="122">
        <v>2.0154100412999999E-3</v>
      </c>
      <c r="W527" s="122">
        <v>1.9404825997999999E-3</v>
      </c>
      <c r="X527" s="122">
        <v>1.9751874002000001E-3</v>
      </c>
      <c r="Y527" s="122">
        <v>1.9334672925E-3</v>
      </c>
      <c r="Z527" s="122">
        <v>1.9313420383999999E-3</v>
      </c>
      <c r="AA527" s="122">
        <v>1.9254981188000001E-3</v>
      </c>
      <c r="AB527" s="122">
        <v>1.9631980340999999E-3</v>
      </c>
      <c r="AC527" s="122">
        <v>1.9532532224000002E-3</v>
      </c>
      <c r="AD527" s="122">
        <v>1.982006903E-3</v>
      </c>
      <c r="AE527" s="122">
        <v>2.0156912073000001E-3</v>
      </c>
      <c r="AF527" s="122">
        <v>2.6117968521999998E-3</v>
      </c>
      <c r="AG527" s="122">
        <v>3.4152906210000002E-3</v>
      </c>
      <c r="AH527" s="122">
        <v>3.6377996525999998E-3</v>
      </c>
      <c r="AI527" s="122">
        <v>7.2601150158000003E-3</v>
      </c>
      <c r="AJ527" s="122">
        <v>1.14810230492E-2</v>
      </c>
      <c r="AK527" s="122">
        <v>5.5002622012999998E-3</v>
      </c>
      <c r="AL527" s="122">
        <v>0</v>
      </c>
    </row>
    <row r="528" spans="1:38" hidden="1" x14ac:dyDescent="0.25">
      <c r="A528" s="122" t="s">
        <v>2002</v>
      </c>
      <c r="B528" s="122">
        <v>1</v>
      </c>
      <c r="C528" s="122" t="s">
        <v>2186</v>
      </c>
      <c r="D528" s="122" t="s">
        <v>2150</v>
      </c>
      <c r="E528" s="122">
        <v>11</v>
      </c>
      <c r="F528" s="122">
        <v>2.1592517044975001</v>
      </c>
      <c r="G528" s="122">
        <v>2.2209740477</v>
      </c>
      <c r="H528" s="122">
        <v>2.6558714605385001</v>
      </c>
      <c r="I528" s="122">
        <v>2.8721942306816999</v>
      </c>
      <c r="J528" s="122">
        <v>3.0919965496644002</v>
      </c>
      <c r="K528" s="122">
        <v>2.9911741211431</v>
      </c>
      <c r="L528" s="122">
        <v>2.6772568240673</v>
      </c>
      <c r="M528" s="122">
        <v>2.6412968700111001</v>
      </c>
      <c r="N528" s="122">
        <v>2.3102701530244998</v>
      </c>
      <c r="O528" s="122">
        <v>2.2038638370032002</v>
      </c>
      <c r="P528" s="122">
        <v>2.6268535600632998</v>
      </c>
      <c r="Q528" s="122">
        <v>2.5249943472031</v>
      </c>
      <c r="R528" s="122">
        <v>2.5482795260687001</v>
      </c>
      <c r="S528" s="122">
        <v>2.3875971813650998</v>
      </c>
      <c r="T528" s="122">
        <v>2.4185930328699001</v>
      </c>
      <c r="U528" s="122">
        <v>2.3553878223806999</v>
      </c>
      <c r="V528" s="122">
        <v>2.2228500527392998</v>
      </c>
      <c r="W528" s="122">
        <v>2.0300056306546002</v>
      </c>
      <c r="X528" s="122">
        <v>1.819698404388</v>
      </c>
      <c r="Y528" s="122">
        <v>1.7182923000824</v>
      </c>
      <c r="Z528" s="122">
        <v>1.5416338755909</v>
      </c>
      <c r="AA528" s="122">
        <v>1.4546217321627</v>
      </c>
      <c r="AB528" s="122">
        <v>1.3672003565552</v>
      </c>
      <c r="AC528" s="122">
        <v>1.3837858914450001</v>
      </c>
      <c r="AD528" s="122">
        <v>1.4244310913075</v>
      </c>
      <c r="AE528" s="122">
        <v>1.4890926368384001</v>
      </c>
      <c r="AF528" s="122">
        <v>1.4935851729884</v>
      </c>
      <c r="AG528" s="122">
        <v>1.5725964102545</v>
      </c>
      <c r="AH528" s="122">
        <v>1.6781844597314</v>
      </c>
      <c r="AI528" s="122">
        <v>2.0952176140339001</v>
      </c>
      <c r="AJ528" s="122">
        <v>2.1001082435314999</v>
      </c>
      <c r="AK528" s="122">
        <v>2.2262578337551</v>
      </c>
      <c r="AL528" s="122">
        <v>0</v>
      </c>
    </row>
    <row r="529" spans="1:38" hidden="1" x14ac:dyDescent="0.25">
      <c r="A529" s="122" t="s">
        <v>2002</v>
      </c>
      <c r="B529" s="122">
        <v>1</v>
      </c>
      <c r="C529" s="122" t="s">
        <v>2186</v>
      </c>
      <c r="D529" s="122" t="s">
        <v>2151</v>
      </c>
      <c r="E529" s="122">
        <v>11</v>
      </c>
      <c r="F529" s="122">
        <v>5.0517825831999999E-3</v>
      </c>
      <c r="G529" s="122">
        <v>1.99433293397E-2</v>
      </c>
      <c r="H529" s="122">
        <v>5.7025142284E-3</v>
      </c>
      <c r="I529" s="122">
        <v>2.5912856906E-3</v>
      </c>
      <c r="J529" s="122">
        <v>3.1909817953000002E-3</v>
      </c>
      <c r="K529" s="122">
        <v>2.8020842496000002E-3</v>
      </c>
      <c r="L529" s="122">
        <v>2.5837939463000002E-3</v>
      </c>
      <c r="M529" s="122">
        <v>2.2467172606E-3</v>
      </c>
      <c r="N529" s="122">
        <v>2.0450660510000001E-3</v>
      </c>
      <c r="O529" s="122">
        <v>1.8672605889000001E-3</v>
      </c>
      <c r="P529" s="122">
        <v>1.7295308891E-3</v>
      </c>
      <c r="Q529" s="122">
        <v>1.6575672333E-3</v>
      </c>
      <c r="R529" s="122">
        <v>1.6253648992999999E-3</v>
      </c>
      <c r="S529" s="122">
        <v>1.624072998E-3</v>
      </c>
      <c r="T529" s="122">
        <v>1.5624173095999999E-3</v>
      </c>
      <c r="U529" s="122">
        <v>1.5974354821999999E-3</v>
      </c>
      <c r="V529" s="122">
        <v>1.5329522681999999E-3</v>
      </c>
      <c r="W529" s="122">
        <v>1.4905517524999999E-3</v>
      </c>
      <c r="X529" s="122">
        <v>1.6238301415E-3</v>
      </c>
      <c r="Y529" s="122">
        <v>1.6914677898999999E-3</v>
      </c>
      <c r="Z529" s="122">
        <v>1.7012728397999999E-3</v>
      </c>
      <c r="AA529" s="122">
        <v>1.9032760483999999E-3</v>
      </c>
      <c r="AB529" s="122">
        <v>2.0009529339000002E-3</v>
      </c>
      <c r="AC529" s="122">
        <v>1.9589560080999998E-3</v>
      </c>
      <c r="AD529" s="122">
        <v>1.9853171318999999E-3</v>
      </c>
      <c r="AE529" s="122">
        <v>1.9847249060000001E-3</v>
      </c>
      <c r="AF529" s="122">
        <v>2.8134559443E-3</v>
      </c>
      <c r="AG529" s="122">
        <v>3.9587383236999998E-3</v>
      </c>
      <c r="AH529" s="122">
        <v>4.1351586791000001E-3</v>
      </c>
      <c r="AI529" s="122">
        <v>8.7878180904999992E-3</v>
      </c>
      <c r="AJ529" s="122">
        <v>1.42455706903E-2</v>
      </c>
      <c r="AK529" s="122">
        <v>6.4263924987000001E-3</v>
      </c>
      <c r="AL529" s="122">
        <v>0</v>
      </c>
    </row>
    <row r="530" spans="1:38" hidden="1" x14ac:dyDescent="0.25">
      <c r="A530" s="122" t="s">
        <v>2002</v>
      </c>
      <c r="B530" s="122">
        <v>1</v>
      </c>
      <c r="C530" s="122" t="s">
        <v>2186</v>
      </c>
      <c r="D530" s="122" t="s">
        <v>2152</v>
      </c>
      <c r="E530" s="122">
        <v>11</v>
      </c>
      <c r="F530" s="122">
        <v>0.1006021386418</v>
      </c>
      <c r="G530" s="122">
        <v>0.1056866922083</v>
      </c>
      <c r="H530" s="122">
        <v>9.7370192598000005E-2</v>
      </c>
      <c r="I530" s="122">
        <v>9.0864300364300002E-2</v>
      </c>
      <c r="J530" s="122">
        <v>8.3388105337900004E-2</v>
      </c>
      <c r="K530" s="122">
        <v>7.3592254168399998E-2</v>
      </c>
      <c r="L530" s="122">
        <v>7.01708414265E-2</v>
      </c>
      <c r="M530" s="122">
        <v>5.9525654815600001E-2</v>
      </c>
      <c r="N530" s="122">
        <v>5.7618165466600001E-2</v>
      </c>
      <c r="O530" s="122">
        <v>5.4185642712E-2</v>
      </c>
      <c r="P530" s="122">
        <v>6.0986434796000001E-2</v>
      </c>
      <c r="Q530" s="122">
        <v>7.0180144468600006E-2</v>
      </c>
      <c r="R530" s="122">
        <v>8.0978669051200006E-2</v>
      </c>
      <c r="S530" s="122">
        <v>7.4200533978100003E-2</v>
      </c>
      <c r="T530" s="122">
        <v>9.3932238211300007E-2</v>
      </c>
      <c r="U530" s="122">
        <v>0.1113113898178</v>
      </c>
      <c r="V530" s="122">
        <v>0.1265343950134</v>
      </c>
      <c r="W530" s="122">
        <v>0.13414431144239999</v>
      </c>
      <c r="X530" s="122">
        <v>0.11763318831440001</v>
      </c>
      <c r="Y530" s="122">
        <v>0.1045469426054</v>
      </c>
      <c r="Z530" s="122">
        <v>8.8489516934999998E-2</v>
      </c>
      <c r="AA530" s="122">
        <v>8.73590765272E-2</v>
      </c>
      <c r="AB530" s="122">
        <v>5.0229648279599998E-2</v>
      </c>
      <c r="AC530" s="122">
        <v>4.5903241807799998E-2</v>
      </c>
      <c r="AD530" s="122">
        <v>4.2309989996899999E-2</v>
      </c>
      <c r="AE530" s="122">
        <v>3.3834710903999997E-2</v>
      </c>
      <c r="AF530" s="122">
        <v>3.2578271401699999E-2</v>
      </c>
      <c r="AG530" s="122">
        <v>4.5271966358600001E-2</v>
      </c>
      <c r="AH530" s="122">
        <v>3.9994723018E-2</v>
      </c>
      <c r="AI530" s="122">
        <v>5.1179503938799997E-2</v>
      </c>
      <c r="AJ530" s="122">
        <v>5.2182105387900003E-2</v>
      </c>
      <c r="AK530" s="122">
        <v>3.5140226836299998E-2</v>
      </c>
      <c r="AL530" s="122">
        <v>0</v>
      </c>
    </row>
    <row r="531" spans="1:38" hidden="1" x14ac:dyDescent="0.25">
      <c r="A531" s="122" t="s">
        <v>2002</v>
      </c>
      <c r="B531" s="122">
        <v>1</v>
      </c>
      <c r="C531" s="122" t="s">
        <v>2186</v>
      </c>
      <c r="D531" s="122" t="s">
        <v>2153</v>
      </c>
      <c r="E531" s="122">
        <v>11</v>
      </c>
      <c r="F531" s="122">
        <v>0.68308566827950001</v>
      </c>
      <c r="G531" s="122">
        <v>0.63418878243080001</v>
      </c>
      <c r="H531" s="122">
        <v>0.6129071874384</v>
      </c>
      <c r="I531" s="122">
        <v>0.59568303576079995</v>
      </c>
      <c r="J531" s="122">
        <v>0.56287353216909997</v>
      </c>
      <c r="K531" s="122">
        <v>0.52784942889770003</v>
      </c>
      <c r="L531" s="122">
        <v>0.4988397107675</v>
      </c>
      <c r="M531" s="122">
        <v>0.47428930254689999</v>
      </c>
      <c r="N531" s="122">
        <v>0.42952332311359998</v>
      </c>
      <c r="O531" s="122">
        <v>0.38556542293219997</v>
      </c>
      <c r="P531" s="122">
        <v>0.38962122595780002</v>
      </c>
      <c r="Q531" s="122">
        <v>0.39579396485000001</v>
      </c>
      <c r="R531" s="122">
        <v>0.37718616944229999</v>
      </c>
      <c r="S531" s="122">
        <v>0.33351200942859999</v>
      </c>
      <c r="T531" s="122">
        <v>0.31805827373770001</v>
      </c>
      <c r="U531" s="122">
        <v>0.3094464469323</v>
      </c>
      <c r="V531" s="122">
        <v>0.31896379962089999</v>
      </c>
      <c r="W531" s="122">
        <v>0.33100141781140002</v>
      </c>
      <c r="X531" s="122">
        <v>0.32052539695400001</v>
      </c>
      <c r="Y531" s="122">
        <v>0.32606089351419998</v>
      </c>
      <c r="Z531" s="122">
        <v>0.2847240600523</v>
      </c>
      <c r="AA531" s="122">
        <v>0.3181391783434</v>
      </c>
      <c r="AB531" s="122">
        <v>0.27434587122260001</v>
      </c>
      <c r="AC531" s="122">
        <v>0.41894766775030001</v>
      </c>
      <c r="AD531" s="122">
        <v>0.84398290082640004</v>
      </c>
      <c r="AE531" s="122">
        <v>1.4610221523996001</v>
      </c>
      <c r="AF531" s="122">
        <v>1.6739193358771001</v>
      </c>
      <c r="AG531" s="122">
        <v>1.7905854259783001</v>
      </c>
      <c r="AH531" s="122">
        <v>2.1089470086808002</v>
      </c>
      <c r="AI531" s="122">
        <v>2.4107413336886001</v>
      </c>
      <c r="AJ531" s="122">
        <v>2.0523559780345999</v>
      </c>
      <c r="AK531" s="122">
        <v>2.2252769884741999</v>
      </c>
      <c r="AL531" s="122">
        <v>0</v>
      </c>
    </row>
    <row r="532" spans="1:38" hidden="1" x14ac:dyDescent="0.25">
      <c r="A532" s="122" t="s">
        <v>2002</v>
      </c>
      <c r="B532" s="122">
        <v>1</v>
      </c>
      <c r="C532" s="122" t="s">
        <v>2186</v>
      </c>
      <c r="D532" s="122" t="s">
        <v>2154</v>
      </c>
      <c r="E532" s="122">
        <v>11</v>
      </c>
      <c r="F532" s="122">
        <v>5.5802626545707001</v>
      </c>
      <c r="G532" s="122">
        <v>5.1634140089805998</v>
      </c>
      <c r="H532" s="122">
        <v>4.8400171499009996</v>
      </c>
      <c r="I532" s="122">
        <v>4.7454306825017998</v>
      </c>
      <c r="J532" s="122">
        <v>4.3487052298493003</v>
      </c>
      <c r="K532" s="122">
        <v>3.8257695152635001</v>
      </c>
      <c r="L532" s="122">
        <v>3.4447828063871002</v>
      </c>
      <c r="M532" s="122">
        <v>3.2789566092226998</v>
      </c>
      <c r="N532" s="122">
        <v>2.9153198866844998</v>
      </c>
      <c r="O532" s="122">
        <v>2.5936072321407</v>
      </c>
      <c r="P532" s="122">
        <v>2.7445056455666998</v>
      </c>
      <c r="Q532" s="122">
        <v>2.6291199505402001</v>
      </c>
      <c r="R532" s="122">
        <v>2.6465529645617001</v>
      </c>
      <c r="S532" s="122">
        <v>2.5418464515251999</v>
      </c>
      <c r="T532" s="122">
        <v>2.6728706111048002</v>
      </c>
      <c r="U532" s="122">
        <v>2.5631376432195001</v>
      </c>
      <c r="V532" s="122">
        <v>2.5126243606265</v>
      </c>
      <c r="W532" s="122">
        <v>2.5134896201474</v>
      </c>
      <c r="X532" s="122">
        <v>2.5059707069066999</v>
      </c>
      <c r="Y532" s="122">
        <v>2.4010031906426001</v>
      </c>
      <c r="Z532" s="122">
        <v>2.2497769084413002</v>
      </c>
      <c r="AA532" s="122">
        <v>2.2370589552518001</v>
      </c>
      <c r="AB532" s="122">
        <v>2.3279184029786002</v>
      </c>
      <c r="AC532" s="122">
        <v>2.4324568061968002</v>
      </c>
      <c r="AD532" s="122">
        <v>2.6965090874630002</v>
      </c>
      <c r="AE532" s="122">
        <v>2.8252883853727</v>
      </c>
      <c r="AF532" s="122">
        <v>3.2369199521976002</v>
      </c>
      <c r="AG532" s="122">
        <v>3.6789324953503999</v>
      </c>
      <c r="AH532" s="122">
        <v>3.3820772598587001</v>
      </c>
      <c r="AI532" s="122">
        <v>2.9916994887513</v>
      </c>
      <c r="AJ532" s="122">
        <v>2.5758456491847999</v>
      </c>
      <c r="AK532" s="122">
        <v>2.4628618549094998</v>
      </c>
      <c r="AL532" s="122">
        <v>0</v>
      </c>
    </row>
    <row r="533" spans="1:38" hidden="1" x14ac:dyDescent="0.25">
      <c r="A533" s="122" t="s">
        <v>2002</v>
      </c>
      <c r="B533" s="122">
        <v>1</v>
      </c>
      <c r="C533" s="122" t="s">
        <v>2186</v>
      </c>
      <c r="D533" s="122" t="s">
        <v>2155</v>
      </c>
      <c r="E533" s="122">
        <v>11</v>
      </c>
      <c r="F533" s="122">
        <v>7.5214291357000003E-3</v>
      </c>
      <c r="G533" s="122">
        <v>7.1447940489999997E-3</v>
      </c>
      <c r="H533" s="122">
        <v>6.7088977493999996E-3</v>
      </c>
      <c r="I533" s="122">
        <v>9.3120760914999993E-3</v>
      </c>
      <c r="J533" s="122">
        <v>7.6032813231999997E-3</v>
      </c>
      <c r="K533" s="122">
        <v>4.8150709417000004E-3</v>
      </c>
      <c r="L533" s="122">
        <v>3.7544602998000002E-3</v>
      </c>
      <c r="M533" s="122">
        <v>3.2670414864000002E-3</v>
      </c>
      <c r="N533" s="122">
        <v>2.9021754376E-3</v>
      </c>
      <c r="O533" s="122">
        <v>3.0678983083999999E-3</v>
      </c>
      <c r="P533" s="122">
        <v>3.0525913705999998E-3</v>
      </c>
      <c r="Q533" s="122">
        <v>2.8428204159E-3</v>
      </c>
      <c r="R533" s="122">
        <v>2.7435407161000001E-3</v>
      </c>
      <c r="S533" s="122">
        <v>2.5943121881999999E-3</v>
      </c>
      <c r="T533" s="122">
        <v>2.2632581536000001E-3</v>
      </c>
      <c r="U533" s="122">
        <v>2.3249610052000001E-3</v>
      </c>
      <c r="V533" s="122">
        <v>2.4674079265999999E-3</v>
      </c>
      <c r="W533" s="122">
        <v>2.1009352349999999E-3</v>
      </c>
      <c r="X533" s="122">
        <v>2.6041143023E-3</v>
      </c>
      <c r="Y533" s="122">
        <v>2.6544459924999998E-3</v>
      </c>
      <c r="Z533" s="122">
        <v>3.2809071426999998E-3</v>
      </c>
      <c r="AA533" s="122">
        <v>3.2082313806999999E-3</v>
      </c>
      <c r="AB533" s="122">
        <v>2.7411409034000002E-3</v>
      </c>
      <c r="AC533" s="122">
        <v>2.7598137758999999E-3</v>
      </c>
      <c r="AD533" s="122">
        <v>3.0814073194999998E-3</v>
      </c>
      <c r="AE533" s="122">
        <v>2.8390037714E-3</v>
      </c>
      <c r="AF533" s="122">
        <v>3.7948908301E-3</v>
      </c>
      <c r="AG533" s="122">
        <v>4.9501156221999996E-3</v>
      </c>
      <c r="AH533" s="122">
        <v>5.1951072713999997E-3</v>
      </c>
      <c r="AI533" s="122">
        <v>1.0942617921699999E-2</v>
      </c>
      <c r="AJ533" s="122">
        <v>1.7594463910599999E-2</v>
      </c>
      <c r="AK533" s="122">
        <v>7.8194414124999993E-3</v>
      </c>
      <c r="AL533" s="122">
        <v>0</v>
      </c>
    </row>
    <row r="534" spans="1:38" hidden="1" x14ac:dyDescent="0.25">
      <c r="A534" s="122" t="s">
        <v>2002</v>
      </c>
      <c r="B534" s="122">
        <v>1</v>
      </c>
      <c r="C534" s="122" t="s">
        <v>2186</v>
      </c>
      <c r="D534" s="122" t="s">
        <v>2156</v>
      </c>
      <c r="E534" s="122">
        <v>11</v>
      </c>
      <c r="F534" s="122">
        <v>0.41859424789689997</v>
      </c>
      <c r="G534" s="122">
        <v>0.47610485254230001</v>
      </c>
      <c r="H534" s="122">
        <v>0.40553680369329997</v>
      </c>
      <c r="I534" s="122">
        <v>0.41095566804009998</v>
      </c>
      <c r="J534" s="122">
        <v>0.44962037115320003</v>
      </c>
      <c r="K534" s="122">
        <v>0.37403136588590002</v>
      </c>
      <c r="L534" s="122">
        <v>0.46586764817519999</v>
      </c>
      <c r="M534" s="122">
        <v>0.367979130416</v>
      </c>
      <c r="N534" s="122">
        <v>0.41480362745499999</v>
      </c>
      <c r="O534" s="122">
        <v>0.47777289644210003</v>
      </c>
      <c r="P534" s="122">
        <v>0.45915695505339998</v>
      </c>
      <c r="Q534" s="122">
        <v>0.49945073524200001</v>
      </c>
      <c r="R534" s="122">
        <v>0.55776875385680003</v>
      </c>
      <c r="S534" s="122">
        <v>0.58355712347470001</v>
      </c>
      <c r="T534" s="122">
        <v>0.5837555445664</v>
      </c>
      <c r="U534" s="122">
        <v>0.62040428994959995</v>
      </c>
      <c r="V534" s="122">
        <v>0.69640930878380003</v>
      </c>
      <c r="W534" s="122">
        <v>0.60786372480969997</v>
      </c>
      <c r="X534" s="122">
        <v>0.70220804610609999</v>
      </c>
      <c r="Y534" s="122">
        <v>0.71159194673210002</v>
      </c>
      <c r="Z534" s="122">
        <v>0.99810690020990001</v>
      </c>
      <c r="AA534" s="122">
        <v>1.8318842110127</v>
      </c>
      <c r="AB534" s="122">
        <v>2.5084259167026</v>
      </c>
      <c r="AC534" s="122">
        <v>3.7337461502140998</v>
      </c>
      <c r="AD534" s="122">
        <v>4.2650136009669</v>
      </c>
      <c r="AE534" s="122">
        <v>4.2664837471672001</v>
      </c>
      <c r="AF534" s="122">
        <v>4.7716197973182002</v>
      </c>
      <c r="AG534" s="122">
        <v>5.1452744611429004</v>
      </c>
      <c r="AH534" s="122">
        <v>5.2863109099881997</v>
      </c>
      <c r="AI534" s="122">
        <v>5.9152679432808002</v>
      </c>
      <c r="AJ534" s="122">
        <v>5.7251471201806003</v>
      </c>
      <c r="AK534" s="122">
        <v>5.9838125515370999</v>
      </c>
      <c r="AL534" s="122">
        <v>0</v>
      </c>
    </row>
    <row r="535" spans="1:38" hidden="1" x14ac:dyDescent="0.25">
      <c r="A535" s="122" t="s">
        <v>2002</v>
      </c>
      <c r="B535" s="122">
        <v>1</v>
      </c>
      <c r="C535" s="122" t="s">
        <v>2186</v>
      </c>
      <c r="D535" s="122" t="s">
        <v>2178</v>
      </c>
      <c r="E535" s="122">
        <v>11</v>
      </c>
      <c r="F535" s="122">
        <v>4.2818950000000001E-7</v>
      </c>
      <c r="G535" s="122">
        <v>4.3198430000000002E-7</v>
      </c>
      <c r="H535" s="122">
        <v>4.252808E-7</v>
      </c>
      <c r="I535" s="122">
        <v>4.247451E-7</v>
      </c>
      <c r="J535" s="122">
        <v>4.3453330000000002E-7</v>
      </c>
      <c r="K535" s="122">
        <v>4.0194979999999999E-7</v>
      </c>
      <c r="L535" s="122">
        <v>3.7780400000000001E-7</v>
      </c>
      <c r="M535" s="122">
        <v>3.6323849999999997E-7</v>
      </c>
      <c r="N535" s="122">
        <v>3.562707E-7</v>
      </c>
      <c r="O535" s="122">
        <v>3.220148E-7</v>
      </c>
      <c r="P535" s="122">
        <v>3.0219170000000001E-7</v>
      </c>
      <c r="Q535" s="122">
        <v>2.8591640000000003E-7</v>
      </c>
      <c r="R535" s="122">
        <v>2.6989100000000002E-7</v>
      </c>
      <c r="S535" s="122">
        <v>2.4080630000000002E-7</v>
      </c>
      <c r="T535" s="122">
        <v>2.2166639999999999E-7</v>
      </c>
      <c r="U535" s="122">
        <v>3.0711250000000002E-7</v>
      </c>
      <c r="V535" s="122">
        <v>1.782719E-7</v>
      </c>
      <c r="W535" s="122">
        <v>1.9528099999999999E-7</v>
      </c>
      <c r="X535" s="122">
        <v>1.7469610000000001E-7</v>
      </c>
      <c r="Y535" s="122">
        <v>1.4822680000000001E-7</v>
      </c>
      <c r="Z535" s="122">
        <v>1.2375159999999999E-7</v>
      </c>
      <c r="AA535" s="122">
        <v>1.3385178E-6</v>
      </c>
      <c r="AB535" s="122">
        <v>1.4050635000000001E-6</v>
      </c>
      <c r="AC535" s="122">
        <v>1.3863616E-6</v>
      </c>
      <c r="AD535" s="122">
        <v>1.4172794999999999E-6</v>
      </c>
      <c r="AE535" s="122">
        <v>1.4236175E-6</v>
      </c>
      <c r="AF535" s="122">
        <v>2.0673148999999999E-6</v>
      </c>
      <c r="AG535" s="122">
        <v>2.9755741999999999E-6</v>
      </c>
      <c r="AH535" s="122">
        <v>3.2447146000000001E-6</v>
      </c>
      <c r="AI535" s="122">
        <v>7.1915180999999997E-6</v>
      </c>
      <c r="AJ535" s="122">
        <v>1.1794111800000001E-5</v>
      </c>
      <c r="AK535" s="122">
        <v>5.1935936000000002E-6</v>
      </c>
      <c r="AL535" s="122">
        <v>0</v>
      </c>
    </row>
    <row r="536" spans="1:38" hidden="1" x14ac:dyDescent="0.25">
      <c r="A536" s="122" t="s">
        <v>2002</v>
      </c>
      <c r="B536" s="122">
        <v>1</v>
      </c>
      <c r="C536" s="122" t="s">
        <v>2186</v>
      </c>
      <c r="D536" s="122" t="s">
        <v>2157</v>
      </c>
      <c r="E536" s="122">
        <v>11</v>
      </c>
      <c r="F536" s="122">
        <v>4.3836685630000002E-4</v>
      </c>
      <c r="G536" s="122">
        <v>4.2539517149999998E-4</v>
      </c>
      <c r="H536" s="122">
        <v>4.1438718369999998E-4</v>
      </c>
      <c r="I536" s="122">
        <v>4.03952667E-4</v>
      </c>
      <c r="J536" s="122">
        <v>4.0114170170000001E-4</v>
      </c>
      <c r="K536" s="122">
        <v>3.5874297990000001E-4</v>
      </c>
      <c r="L536" s="122">
        <v>3.4344223020000002E-4</v>
      </c>
      <c r="M536" s="122">
        <v>3.2440374400000003E-4</v>
      </c>
      <c r="N536" s="122">
        <v>3.1026673309999999E-4</v>
      </c>
      <c r="O536" s="122">
        <v>2.9691840419999999E-4</v>
      </c>
      <c r="P536" s="122">
        <v>2.8166997060000002E-4</v>
      </c>
      <c r="Q536" s="122">
        <v>2.7083964670000002E-4</v>
      </c>
      <c r="R536" s="122">
        <v>2.6040817409999999E-4</v>
      </c>
      <c r="S536" s="122">
        <v>2.3936472090000001E-4</v>
      </c>
      <c r="T536" s="122">
        <v>2.295150894E-4</v>
      </c>
      <c r="U536" s="122">
        <v>2.2197622900000001E-4</v>
      </c>
      <c r="V536" s="122">
        <v>2.166815958E-4</v>
      </c>
      <c r="W536" s="122">
        <v>2.0458971439999999E-4</v>
      </c>
      <c r="X536" s="122">
        <v>2.0121189420000001E-4</v>
      </c>
      <c r="Y536" s="122">
        <v>1.932391922E-4</v>
      </c>
      <c r="Z536" s="122">
        <v>1.859624849E-4</v>
      </c>
      <c r="AA536" s="122">
        <v>1.7852508589999999E-4</v>
      </c>
      <c r="AB536" s="122">
        <v>1.792638031E-4</v>
      </c>
      <c r="AC536" s="122">
        <v>1.7579194410000001E-4</v>
      </c>
      <c r="AD536" s="122">
        <v>1.7529567389999999E-4</v>
      </c>
      <c r="AE536" s="122">
        <v>1.756634232E-4</v>
      </c>
      <c r="AF536" s="122">
        <v>2.096203867E-4</v>
      </c>
      <c r="AG536" s="122">
        <v>2.5717523070000001E-4</v>
      </c>
      <c r="AH536" s="122">
        <v>2.7102131430000001E-4</v>
      </c>
      <c r="AI536" s="122">
        <v>4.8484588010000001E-4</v>
      </c>
      <c r="AJ536" s="122">
        <v>7.4755885530000004E-4</v>
      </c>
      <c r="AK536" s="122">
        <v>3.7764480190000002E-4</v>
      </c>
      <c r="AL536" s="122">
        <v>0</v>
      </c>
    </row>
    <row r="537" spans="1:38" hidden="1" x14ac:dyDescent="0.25">
      <c r="A537" s="122" t="s">
        <v>2002</v>
      </c>
      <c r="B537" s="122">
        <v>1</v>
      </c>
      <c r="C537" s="122" t="s">
        <v>2186</v>
      </c>
      <c r="D537" s="122" t="s">
        <v>2158</v>
      </c>
      <c r="E537" s="122">
        <v>11</v>
      </c>
      <c r="F537" s="122">
        <v>1.8691409263999999E-3</v>
      </c>
      <c r="G537" s="122">
        <v>1.8879680510000001E-3</v>
      </c>
      <c r="H537" s="122">
        <v>1.8828353346000001E-3</v>
      </c>
      <c r="I537" s="122">
        <v>1.8689308091000001E-3</v>
      </c>
      <c r="J537" s="122">
        <v>1.8707050620999999E-3</v>
      </c>
      <c r="K537" s="122">
        <v>1.8303063624000001E-3</v>
      </c>
      <c r="L537" s="122">
        <v>1.7900134702000001E-3</v>
      </c>
      <c r="M537" s="122">
        <v>1.7742744148000001E-3</v>
      </c>
      <c r="N537" s="122">
        <v>1.7520093791E-3</v>
      </c>
      <c r="O537" s="122">
        <v>1.7090443916000001E-3</v>
      </c>
      <c r="P537" s="122">
        <v>1.6805956709000001E-3</v>
      </c>
      <c r="Q537" s="122">
        <v>1.7120816289000001E-3</v>
      </c>
      <c r="R537" s="122">
        <v>1.9077493755999999E-3</v>
      </c>
      <c r="S537" s="122">
        <v>1.9592412688999999E-3</v>
      </c>
      <c r="T537" s="122">
        <v>7.6476297109999999E-4</v>
      </c>
      <c r="U537" s="122">
        <v>1.9656418986000001E-3</v>
      </c>
      <c r="V537" s="122">
        <v>1.8952691916E-3</v>
      </c>
      <c r="W537" s="122">
        <v>1.8103058978E-3</v>
      </c>
      <c r="X537" s="122">
        <v>2.0069104095000001E-3</v>
      </c>
      <c r="Y537" s="122">
        <v>2.0237434958000002E-3</v>
      </c>
      <c r="Z537" s="122">
        <v>2.1718653666000002E-3</v>
      </c>
      <c r="AA537" s="122">
        <v>2.2170927703999998E-3</v>
      </c>
      <c r="AB537" s="122">
        <v>2.3030892718999998E-3</v>
      </c>
      <c r="AC537" s="122">
        <v>2.2789157679999998E-3</v>
      </c>
      <c r="AD537" s="122">
        <v>2.3143618471E-3</v>
      </c>
      <c r="AE537" s="122">
        <v>2.2700039122999999E-3</v>
      </c>
      <c r="AF537" s="122">
        <v>3.4045618524999998E-3</v>
      </c>
      <c r="AG537" s="122">
        <v>4.8771785745999998E-3</v>
      </c>
      <c r="AH537" s="122">
        <v>5.2910010735000004E-3</v>
      </c>
      <c r="AI537" s="122">
        <v>1.1773296534500001E-2</v>
      </c>
      <c r="AJ537" s="122">
        <v>1.9085588754900001E-2</v>
      </c>
      <c r="AK537" s="122">
        <v>8.3667996250000008E-3</v>
      </c>
      <c r="AL537" s="122">
        <v>0</v>
      </c>
    </row>
    <row r="538" spans="1:38" hidden="1" x14ac:dyDescent="0.25">
      <c r="A538" s="122" t="s">
        <v>2002</v>
      </c>
      <c r="B538" s="122">
        <v>1</v>
      </c>
      <c r="C538" s="122" t="s">
        <v>2186</v>
      </c>
      <c r="D538" s="122" t="s">
        <v>2159</v>
      </c>
      <c r="E538" s="122">
        <v>11</v>
      </c>
      <c r="F538" s="122">
        <v>3.2406636163000001E-3</v>
      </c>
      <c r="G538" s="122">
        <v>3.1781427212E-3</v>
      </c>
      <c r="H538" s="122">
        <v>4.2959707990000004E-3</v>
      </c>
      <c r="I538" s="122">
        <v>4.2473556032999998E-3</v>
      </c>
      <c r="J538" s="122">
        <v>4.7849381350999996E-3</v>
      </c>
      <c r="K538" s="122">
        <v>4.2339694322000004E-3</v>
      </c>
      <c r="L538" s="122">
        <v>3.8113005556000001E-3</v>
      </c>
      <c r="M538" s="122">
        <v>3.8148677390000001E-3</v>
      </c>
      <c r="N538" s="122">
        <v>3.5314383370999998E-3</v>
      </c>
      <c r="O538" s="122">
        <v>3.2832806921000001E-3</v>
      </c>
      <c r="P538" s="122">
        <v>4.0813444186999998E-3</v>
      </c>
      <c r="Q538" s="122">
        <v>2.6823101271E-3</v>
      </c>
      <c r="R538" s="122">
        <v>2.5789581377E-3</v>
      </c>
      <c r="S538" s="122">
        <v>2.6353439279999998E-3</v>
      </c>
      <c r="T538" s="122">
        <v>2.5616228011000001E-3</v>
      </c>
      <c r="U538" s="122">
        <v>2.4018027324000002E-3</v>
      </c>
      <c r="V538" s="122">
        <v>2.2995217810999999E-3</v>
      </c>
      <c r="W538" s="122">
        <v>2.5337788182999998E-3</v>
      </c>
      <c r="X538" s="122">
        <v>2.9738678576999998E-3</v>
      </c>
      <c r="Y538" s="122">
        <v>3.4336682077999998E-3</v>
      </c>
      <c r="Z538" s="122">
        <v>3.2910079912E-3</v>
      </c>
      <c r="AA538" s="122">
        <v>3.1406339806E-3</v>
      </c>
      <c r="AB538" s="122">
        <v>1.41364206931E-2</v>
      </c>
      <c r="AC538" s="122">
        <v>1.5822795867699999E-2</v>
      </c>
      <c r="AD538" s="122">
        <v>1.387405593E-2</v>
      </c>
      <c r="AE538" s="122">
        <v>1.7906419253E-3</v>
      </c>
      <c r="AF538" s="122">
        <v>2.3061656228000002E-3</v>
      </c>
      <c r="AG538" s="122">
        <v>3.6673775612E-3</v>
      </c>
      <c r="AH538" s="122">
        <v>3.6051638359999999E-3</v>
      </c>
      <c r="AI538" s="122">
        <v>7.1569850853999998E-3</v>
      </c>
      <c r="AJ538" s="122">
        <v>1.1577604582799999E-2</v>
      </c>
      <c r="AK538" s="122">
        <v>5.4211161881000001E-3</v>
      </c>
      <c r="AL538" s="122">
        <v>0</v>
      </c>
    </row>
    <row r="539" spans="1:38" hidden="1" x14ac:dyDescent="0.25">
      <c r="A539" s="122" t="s">
        <v>2002</v>
      </c>
      <c r="B539" s="122">
        <v>1</v>
      </c>
      <c r="C539" s="122" t="s">
        <v>2186</v>
      </c>
      <c r="D539" s="122" t="s">
        <v>2160</v>
      </c>
      <c r="E539" s="122">
        <v>11</v>
      </c>
      <c r="F539" s="122">
        <v>1.76546457046E-2</v>
      </c>
      <c r="G539" s="122">
        <v>1.6933165126500001E-2</v>
      </c>
      <c r="H539" s="122">
        <v>1.1818150410999999E-2</v>
      </c>
      <c r="I539" s="122">
        <v>1.2032713939E-2</v>
      </c>
      <c r="J539" s="122">
        <v>1.49937836684E-2</v>
      </c>
      <c r="K539" s="122">
        <v>1.41400781689E-2</v>
      </c>
      <c r="L539" s="122">
        <v>1.1198616339500001E-2</v>
      </c>
      <c r="M539" s="122">
        <v>1.17116523544E-2</v>
      </c>
      <c r="N539" s="122">
        <v>1.0653870384199999E-2</v>
      </c>
      <c r="O539" s="122">
        <v>1.03553270822E-2</v>
      </c>
      <c r="P539" s="122">
        <v>9.0607507663000002E-3</v>
      </c>
      <c r="Q539" s="122">
        <v>1.0217260176700001E-2</v>
      </c>
      <c r="R539" s="122">
        <v>1.06483793596E-2</v>
      </c>
      <c r="S539" s="122">
        <v>1.02154851143E-2</v>
      </c>
      <c r="T539" s="122">
        <v>1.0135928668E-2</v>
      </c>
      <c r="U539" s="122">
        <v>9.4041160463000009E-3</v>
      </c>
      <c r="V539" s="122">
        <v>1.0275810372699999E-2</v>
      </c>
      <c r="W539" s="122">
        <v>1.15346816777E-2</v>
      </c>
      <c r="X539" s="122">
        <v>1.2651957847600001E-2</v>
      </c>
      <c r="Y539" s="122">
        <v>1.3425506129800001E-2</v>
      </c>
      <c r="Z539" s="122">
        <v>1.45465889807E-2</v>
      </c>
      <c r="AA539" s="122">
        <v>1.37021440991E-2</v>
      </c>
      <c r="AB539" s="122">
        <v>1.6101223451399999E-2</v>
      </c>
      <c r="AC539" s="122">
        <v>1.5606062380999999E-2</v>
      </c>
      <c r="AD539" s="122">
        <v>1.54034085374E-2</v>
      </c>
      <c r="AE539" s="122">
        <v>1.46050742203E-2</v>
      </c>
      <c r="AF539" s="122">
        <v>1.4552677097900001E-2</v>
      </c>
      <c r="AG539" s="122">
        <v>1.2521549840800001E-2</v>
      </c>
      <c r="AH539" s="122">
        <v>1.3848314257299999E-2</v>
      </c>
      <c r="AI539" s="122">
        <v>2.5718904237799999E-2</v>
      </c>
      <c r="AJ539" s="122">
        <v>3.7814591646399998E-2</v>
      </c>
      <c r="AK539" s="122">
        <v>2.3875725953800001E-2</v>
      </c>
      <c r="AL539" s="122">
        <v>0</v>
      </c>
    </row>
    <row r="540" spans="1:38" hidden="1" x14ac:dyDescent="0.25">
      <c r="A540" s="122" t="s">
        <v>2002</v>
      </c>
      <c r="B540" s="122">
        <v>1</v>
      </c>
      <c r="C540" s="122" t="s">
        <v>2186</v>
      </c>
      <c r="D540" s="122" t="s">
        <v>2161</v>
      </c>
      <c r="E540" s="122">
        <v>11</v>
      </c>
      <c r="F540" s="122">
        <v>11.535107604781899</v>
      </c>
      <c r="G540" s="122">
        <v>11.0170120632416</v>
      </c>
      <c r="H540" s="122">
        <v>10.729985869583199</v>
      </c>
      <c r="I540" s="122">
        <v>10.8455974261447</v>
      </c>
      <c r="J540" s="122">
        <v>10.7943591013186</v>
      </c>
      <c r="K540" s="122">
        <v>10.1359586936842</v>
      </c>
      <c r="L540" s="122">
        <v>9.7421792837929004</v>
      </c>
      <c r="M540" s="122">
        <v>9.6496223750406998</v>
      </c>
      <c r="N540" s="122">
        <v>8.8615232556749</v>
      </c>
      <c r="O540" s="122">
        <v>7.9842465607164996</v>
      </c>
      <c r="P540" s="122">
        <v>8.9334460548492007</v>
      </c>
      <c r="Q540" s="122">
        <v>8.6912069685039004</v>
      </c>
      <c r="R540" s="122">
        <v>8.7519334149423997</v>
      </c>
      <c r="S540" s="122">
        <v>8.7467341108174992</v>
      </c>
      <c r="T540" s="122">
        <v>8.5903358576717004</v>
      </c>
      <c r="U540" s="122">
        <v>8.6738036891128001</v>
      </c>
      <c r="V540" s="122">
        <v>8.8964329002024005</v>
      </c>
      <c r="W540" s="122">
        <v>9.5597275174564</v>
      </c>
      <c r="X540" s="122">
        <v>10.1292119614724</v>
      </c>
      <c r="Y540" s="122">
        <v>9.2966157314760007</v>
      </c>
      <c r="Z540" s="122">
        <v>8.9369342356168993</v>
      </c>
      <c r="AA540" s="122">
        <v>9.1037822195181004</v>
      </c>
      <c r="AB540" s="122">
        <v>9.0746444585254995</v>
      </c>
      <c r="AC540" s="122">
        <v>9.5828850848707994</v>
      </c>
      <c r="AD540" s="122">
        <v>9.8560220946617001</v>
      </c>
      <c r="AE540" s="122">
        <v>9.7301327930181998</v>
      </c>
      <c r="AF540" s="122">
        <v>8.9679989391954003</v>
      </c>
      <c r="AG540" s="122">
        <v>9.0807921400036999</v>
      </c>
      <c r="AH540" s="122">
        <v>9.7098216345441006</v>
      </c>
      <c r="AI540" s="122">
        <v>13.000921790099101</v>
      </c>
      <c r="AJ540" s="122">
        <v>12.2645411859584</v>
      </c>
      <c r="AK540" s="122">
        <v>12.076614253607801</v>
      </c>
      <c r="AL540" s="122">
        <v>0</v>
      </c>
    </row>
    <row r="541" spans="1:38" hidden="1" x14ac:dyDescent="0.25">
      <c r="A541" s="122" t="s">
        <v>2002</v>
      </c>
      <c r="B541" s="122">
        <v>1</v>
      </c>
      <c r="C541" s="122" t="s">
        <v>2186</v>
      </c>
      <c r="D541" s="122" t="s">
        <v>2179</v>
      </c>
      <c r="E541" s="122">
        <v>11</v>
      </c>
      <c r="F541" s="122">
        <v>0</v>
      </c>
      <c r="G541" s="122">
        <v>0</v>
      </c>
      <c r="H541" s="122">
        <v>0</v>
      </c>
      <c r="I541" s="122">
        <v>0</v>
      </c>
      <c r="J541" s="122">
        <v>0</v>
      </c>
      <c r="K541" s="122">
        <v>0</v>
      </c>
      <c r="L541" s="122">
        <v>0</v>
      </c>
      <c r="M541" s="122">
        <v>0</v>
      </c>
      <c r="N541" s="122">
        <v>0</v>
      </c>
      <c r="O541" s="122">
        <v>0</v>
      </c>
      <c r="P541" s="122">
        <v>0</v>
      </c>
      <c r="Q541" s="122">
        <v>0</v>
      </c>
      <c r="R541" s="122">
        <v>0</v>
      </c>
      <c r="S541" s="122">
        <v>0</v>
      </c>
      <c r="T541" s="122">
        <v>0</v>
      </c>
      <c r="U541" s="122">
        <v>0</v>
      </c>
      <c r="V541" s="122">
        <v>0</v>
      </c>
      <c r="W541" s="122">
        <v>0</v>
      </c>
      <c r="X541" s="122">
        <v>0</v>
      </c>
      <c r="Y541" s="122">
        <v>0</v>
      </c>
      <c r="Z541" s="122">
        <v>0</v>
      </c>
      <c r="AA541" s="122">
        <v>0</v>
      </c>
      <c r="AB541" s="122">
        <v>0</v>
      </c>
      <c r="AC541" s="122">
        <v>0</v>
      </c>
      <c r="AD541" s="122">
        <v>0</v>
      </c>
      <c r="AE541" s="122">
        <v>0</v>
      </c>
      <c r="AF541" s="122">
        <v>0</v>
      </c>
      <c r="AG541" s="122">
        <v>0</v>
      </c>
      <c r="AH541" s="122">
        <v>0</v>
      </c>
      <c r="AI541" s="122">
        <v>0</v>
      </c>
      <c r="AJ541" s="122">
        <v>0</v>
      </c>
      <c r="AK541" s="122">
        <v>0</v>
      </c>
      <c r="AL541" s="122">
        <v>0</v>
      </c>
    </row>
    <row r="542" spans="1:38" hidden="1" x14ac:dyDescent="0.25">
      <c r="A542" s="122" t="s">
        <v>2002</v>
      </c>
      <c r="B542" s="122">
        <v>1</v>
      </c>
      <c r="C542" s="122" t="s">
        <v>2186</v>
      </c>
      <c r="D542" s="122" t="s">
        <v>2162</v>
      </c>
      <c r="E542" s="122">
        <v>11</v>
      </c>
      <c r="F542" s="122">
        <v>0.34846771175579999</v>
      </c>
      <c r="G542" s="122">
        <v>0.34781115916689997</v>
      </c>
      <c r="H542" s="122">
        <v>0.4170204882804</v>
      </c>
      <c r="I542" s="122">
        <v>0.49545260781189998</v>
      </c>
      <c r="J542" s="122">
        <v>0.56226742745580005</v>
      </c>
      <c r="K542" s="122">
        <v>0.45858517936170001</v>
      </c>
      <c r="L542" s="122">
        <v>0.4306257391178</v>
      </c>
      <c r="M542" s="122">
        <v>0.46343640417670001</v>
      </c>
      <c r="N542" s="122">
        <v>0.47814813240780002</v>
      </c>
      <c r="O542" s="122">
        <v>0.42307810780069999</v>
      </c>
      <c r="P542" s="122">
        <v>0.4702978505848</v>
      </c>
      <c r="Q542" s="122">
        <v>0.48498410153780003</v>
      </c>
      <c r="R542" s="122">
        <v>0.464091765401</v>
      </c>
      <c r="S542" s="122">
        <v>0.43169470097410001</v>
      </c>
      <c r="T542" s="122">
        <v>0.4473485804133</v>
      </c>
      <c r="U542" s="122">
        <v>0.47638036650030002</v>
      </c>
      <c r="V542" s="122">
        <v>0.53416774141769996</v>
      </c>
      <c r="W542" s="122">
        <v>0.53073763327839996</v>
      </c>
      <c r="X542" s="122">
        <v>0.57604049046119998</v>
      </c>
      <c r="Y542" s="122">
        <v>0.54611466029290001</v>
      </c>
      <c r="Z542" s="122">
        <v>0.52744554012919997</v>
      </c>
      <c r="AA542" s="122">
        <v>0.61653942076580004</v>
      </c>
      <c r="AB542" s="122">
        <v>0.60895462063350003</v>
      </c>
      <c r="AC542" s="122">
        <v>0.58692887265960003</v>
      </c>
      <c r="AD542" s="122">
        <v>0.46814214933920001</v>
      </c>
      <c r="AE542" s="122">
        <v>0.38763387922659998</v>
      </c>
      <c r="AF542" s="122">
        <v>0.3338496695448</v>
      </c>
      <c r="AG542" s="122">
        <v>0.3020593640866</v>
      </c>
      <c r="AH542" s="122">
        <v>0.29926529421370002</v>
      </c>
      <c r="AI542" s="122">
        <v>0.40267728784950002</v>
      </c>
      <c r="AJ542" s="122">
        <v>0.21598744061770001</v>
      </c>
      <c r="AK542" s="122">
        <v>0.20405213228630001</v>
      </c>
      <c r="AL542" s="122">
        <v>0</v>
      </c>
    </row>
    <row r="543" spans="1:38" hidden="1" x14ac:dyDescent="0.25">
      <c r="A543" s="122" t="s">
        <v>2002</v>
      </c>
      <c r="B543" s="122">
        <v>1</v>
      </c>
      <c r="C543" s="122" t="s">
        <v>2186</v>
      </c>
      <c r="D543" s="122" t="s">
        <v>2163</v>
      </c>
      <c r="E543" s="122">
        <v>11</v>
      </c>
      <c r="F543" s="122">
        <v>4.3512822752400003E-2</v>
      </c>
      <c r="G543" s="122">
        <v>4.1513122397800001E-2</v>
      </c>
      <c r="H543" s="122">
        <v>9.6026661226200002E-2</v>
      </c>
      <c r="I543" s="122">
        <v>8.8626100278100001E-2</v>
      </c>
      <c r="J543" s="122">
        <v>0.1059727260019</v>
      </c>
      <c r="K543" s="122">
        <v>9.4622353267699993E-2</v>
      </c>
      <c r="L543" s="122">
        <v>9.9449697914599997E-2</v>
      </c>
      <c r="M543" s="122">
        <v>0.1010976132352</v>
      </c>
      <c r="N543" s="122">
        <v>9.1500060645300002E-2</v>
      </c>
      <c r="O543" s="122">
        <v>0.10775667387560001</v>
      </c>
      <c r="P543" s="122">
        <v>0.1142677095759</v>
      </c>
      <c r="Q543" s="122">
        <v>0.1079423294499</v>
      </c>
      <c r="R543" s="122">
        <v>0.1190210018091</v>
      </c>
      <c r="S543" s="122">
        <v>0.2034999726758</v>
      </c>
      <c r="T543" s="122">
        <v>0.12841918100809999</v>
      </c>
      <c r="U543" s="122">
        <v>0.12689264668530001</v>
      </c>
      <c r="V543" s="122">
        <v>0.1365452981777</v>
      </c>
      <c r="W543" s="122">
        <v>0.140553205648</v>
      </c>
      <c r="X543" s="122">
        <v>0.15314125626479999</v>
      </c>
      <c r="Y543" s="122">
        <v>0.16848533454949999</v>
      </c>
      <c r="Z543" s="122">
        <v>0.16666506083839999</v>
      </c>
      <c r="AA543" s="122">
        <v>0.16588298793840001</v>
      </c>
      <c r="AB543" s="122">
        <v>0.14086181415499999</v>
      </c>
      <c r="AC543" s="122">
        <v>0.14510565054220001</v>
      </c>
      <c r="AD543" s="122">
        <v>0.1430800774016</v>
      </c>
      <c r="AE543" s="122">
        <v>0.1257173602701</v>
      </c>
      <c r="AF543" s="122">
        <v>0.13720651358450001</v>
      </c>
      <c r="AG543" s="122">
        <v>0.1674190797723</v>
      </c>
      <c r="AH543" s="122">
        <v>0.14480579076899999</v>
      </c>
      <c r="AI543" s="122">
        <v>0.13357629425279999</v>
      </c>
      <c r="AJ543" s="122">
        <v>0.1162891947223</v>
      </c>
      <c r="AK543" s="122">
        <v>9.9168227428499997E-2</v>
      </c>
      <c r="AL543" s="122">
        <v>0</v>
      </c>
    </row>
    <row r="544" spans="1:38" hidden="1" x14ac:dyDescent="0.25">
      <c r="A544" s="122" t="s">
        <v>2002</v>
      </c>
      <c r="B544" s="122">
        <v>1</v>
      </c>
      <c r="C544" s="122" t="s">
        <v>2186</v>
      </c>
      <c r="D544" s="122" t="s">
        <v>2180</v>
      </c>
      <c r="E544" s="122">
        <v>11</v>
      </c>
      <c r="F544" s="122">
        <v>0</v>
      </c>
      <c r="G544" s="122">
        <v>2.0000000000000001E-13</v>
      </c>
      <c r="H544" s="122">
        <v>4.0000000000000001E-13</v>
      </c>
      <c r="I544" s="122">
        <v>4.9999999999999999E-13</v>
      </c>
      <c r="J544" s="122">
        <v>7.0000000000000005E-13</v>
      </c>
      <c r="K544" s="122">
        <v>9E-13</v>
      </c>
      <c r="L544" s="122">
        <v>1.1E-12</v>
      </c>
      <c r="M544" s="122">
        <v>1.2999999999999999E-12</v>
      </c>
      <c r="N544" s="122">
        <v>1.5000000000000001E-12</v>
      </c>
      <c r="O544" s="122">
        <v>1.6E-12</v>
      </c>
      <c r="P544" s="122">
        <v>2.2999999999999999E-12</v>
      </c>
      <c r="Q544" s="122">
        <v>2.6999999999999998E-12</v>
      </c>
      <c r="R544" s="122">
        <v>3.4000000000000001E-12</v>
      </c>
      <c r="S544" s="122">
        <v>3.6E-12</v>
      </c>
      <c r="T544" s="122">
        <v>3.8E-12</v>
      </c>
      <c r="U544" s="122">
        <v>3.9999999999999999E-12</v>
      </c>
      <c r="V544" s="122">
        <v>4.0999999999999999E-12</v>
      </c>
      <c r="W544" s="122">
        <v>4.2999999999999999E-12</v>
      </c>
      <c r="X544" s="122">
        <v>4.6999999999999998E-12</v>
      </c>
      <c r="Y544" s="122">
        <v>5.1999999999999997E-12</v>
      </c>
      <c r="Z544" s="122">
        <v>5.6000000000000004E-12</v>
      </c>
      <c r="AA544" s="122">
        <v>6.3000000000000002E-12</v>
      </c>
      <c r="AB544" s="122">
        <v>7.4E-12</v>
      </c>
      <c r="AC544" s="122">
        <v>8.1999999999999998E-12</v>
      </c>
      <c r="AD544" s="122">
        <v>9.4999999999999995E-12</v>
      </c>
      <c r="AE544" s="122">
        <v>1.1300000000000001E-11</v>
      </c>
      <c r="AF544" s="122">
        <v>1.31E-11</v>
      </c>
      <c r="AG544" s="122">
        <v>1.48E-11</v>
      </c>
      <c r="AH544" s="122">
        <v>1.7100000000000001E-11</v>
      </c>
      <c r="AI544" s="122">
        <v>1.9199999999999999E-11</v>
      </c>
      <c r="AJ544" s="122">
        <v>2.07E-11</v>
      </c>
      <c r="AK544" s="122">
        <v>2.21E-11</v>
      </c>
      <c r="AL544" s="122">
        <v>0</v>
      </c>
    </row>
    <row r="545" spans="1:38" hidden="1" x14ac:dyDescent="0.25">
      <c r="A545" s="122" t="s">
        <v>2002</v>
      </c>
      <c r="B545" s="122">
        <v>1</v>
      </c>
      <c r="C545" s="122" t="s">
        <v>2186</v>
      </c>
      <c r="D545" s="122" t="s">
        <v>2164</v>
      </c>
      <c r="E545" s="122">
        <v>11</v>
      </c>
      <c r="F545" s="122">
        <v>5.7077108799999997E-5</v>
      </c>
      <c r="G545" s="122">
        <v>5.7795209699999998E-5</v>
      </c>
      <c r="H545" s="122">
        <v>5.76378239E-5</v>
      </c>
      <c r="I545" s="122">
        <v>5.7325569300000002E-5</v>
      </c>
      <c r="J545" s="122">
        <v>5.7488652600000002E-5</v>
      </c>
      <c r="K545" s="122">
        <v>5.6301526999999997E-5</v>
      </c>
      <c r="L545" s="122">
        <v>5.5118835199999997E-5</v>
      </c>
      <c r="M545" s="122">
        <v>5.4738313200000003E-5</v>
      </c>
      <c r="N545" s="122">
        <v>5.4192496999999998E-5</v>
      </c>
      <c r="O545" s="122">
        <v>5.29536518E-5</v>
      </c>
      <c r="P545" s="122">
        <v>5.21713517E-5</v>
      </c>
      <c r="Q545" s="122">
        <v>5.2977201599999997E-5</v>
      </c>
      <c r="R545" s="122">
        <v>5.2974648399999997E-5</v>
      </c>
      <c r="S545" s="122">
        <v>5.3632564899999998E-5</v>
      </c>
      <c r="T545" s="122">
        <v>5.3812658899999997E-5</v>
      </c>
      <c r="U545" s="122">
        <v>5.4944433499999997E-5</v>
      </c>
      <c r="V545" s="122">
        <v>5.43298527E-5</v>
      </c>
      <c r="W545" s="122">
        <v>5.1858360400000002E-5</v>
      </c>
      <c r="X545" s="122">
        <v>5.6375722800000003E-5</v>
      </c>
      <c r="Y545" s="122">
        <v>5.70365619E-5</v>
      </c>
      <c r="Z545" s="122">
        <v>5.8942647800000002E-5</v>
      </c>
      <c r="AA545" s="122">
        <v>5.9469494599999997E-5</v>
      </c>
      <c r="AB545" s="122">
        <v>6.1902103600000003E-5</v>
      </c>
      <c r="AC545" s="122">
        <v>6.2376144599999997E-5</v>
      </c>
      <c r="AD545" s="122">
        <v>6.6252934199999993E-5</v>
      </c>
      <c r="AE545" s="122">
        <v>6.6750194700000002E-5</v>
      </c>
      <c r="AF545" s="122">
        <v>1.197613571E-4</v>
      </c>
      <c r="AG545" s="122">
        <v>2.0930061520000001E-4</v>
      </c>
      <c r="AH545" s="122">
        <v>2.2821693039999999E-4</v>
      </c>
      <c r="AI545" s="122">
        <v>5.0403061520000003E-4</v>
      </c>
      <c r="AJ545" s="122">
        <v>8.2558760899999997E-4</v>
      </c>
      <c r="AK545" s="122">
        <v>3.6460286859999998E-4</v>
      </c>
      <c r="AL545" s="122">
        <v>0</v>
      </c>
    </row>
    <row r="546" spans="1:38" hidden="1" x14ac:dyDescent="0.25">
      <c r="A546" s="122" t="s">
        <v>2002</v>
      </c>
      <c r="B546" s="122">
        <v>1</v>
      </c>
      <c r="C546" s="122" t="s">
        <v>2186</v>
      </c>
      <c r="D546" s="122" t="s">
        <v>2165</v>
      </c>
      <c r="E546" s="122">
        <v>11</v>
      </c>
      <c r="F546" s="122">
        <v>1.7849121474E-3</v>
      </c>
      <c r="G546" s="122">
        <v>1.8033979437000001E-3</v>
      </c>
      <c r="H546" s="122">
        <v>1.7964415391000001E-3</v>
      </c>
      <c r="I546" s="122">
        <v>1.784890293E-3</v>
      </c>
      <c r="J546" s="122">
        <v>1.7859420832999999E-3</v>
      </c>
      <c r="K546" s="122">
        <v>1.7463901420000001E-3</v>
      </c>
      <c r="L546" s="122">
        <v>1.7078079251999999E-3</v>
      </c>
      <c r="M546" s="122">
        <v>1.6934011284E-3</v>
      </c>
      <c r="N546" s="122">
        <v>1.6724444520999999E-3</v>
      </c>
      <c r="O546" s="122">
        <v>1.6357502526E-3</v>
      </c>
      <c r="P546" s="122">
        <v>1.6101205974E-3</v>
      </c>
      <c r="Q546" s="122">
        <v>1.6382245985E-3</v>
      </c>
      <c r="R546" s="122">
        <v>1.5445395019E-3</v>
      </c>
      <c r="S546" s="122">
        <v>1.5938953788E-3</v>
      </c>
      <c r="T546" s="122">
        <v>1.5878385965000001E-3</v>
      </c>
      <c r="U546" s="122">
        <v>1.6370440686000001E-3</v>
      </c>
      <c r="V546" s="122">
        <v>1.509078337E-3</v>
      </c>
      <c r="W546" s="122">
        <v>1.4488842673E-3</v>
      </c>
      <c r="X546" s="122">
        <v>1.5743450518999999E-3</v>
      </c>
      <c r="Y546" s="122">
        <v>1.5779925468000001E-3</v>
      </c>
      <c r="Z546" s="122">
        <v>1.6456064076E-3</v>
      </c>
      <c r="AA546" s="122">
        <v>1.6542950193E-3</v>
      </c>
      <c r="AB546" s="122">
        <v>1.7003434715999999E-3</v>
      </c>
      <c r="AC546" s="122">
        <v>1.6598667316999999E-3</v>
      </c>
      <c r="AD546" s="122">
        <v>1.6973435726E-3</v>
      </c>
      <c r="AE546" s="122">
        <v>1.7665522084E-3</v>
      </c>
      <c r="AF546" s="122">
        <v>2.5111515872000001E-3</v>
      </c>
      <c r="AG546" s="122">
        <v>3.5604671929000001E-3</v>
      </c>
      <c r="AH546" s="122">
        <v>3.8848944590000002E-3</v>
      </c>
      <c r="AI546" s="122">
        <v>8.4579744203999996E-3</v>
      </c>
      <c r="AJ546" s="122">
        <v>1.36309962481E-2</v>
      </c>
      <c r="AK546" s="122">
        <v>6.0382970743999998E-3</v>
      </c>
      <c r="AL546" s="122">
        <v>0</v>
      </c>
    </row>
    <row r="547" spans="1:38" hidden="1" x14ac:dyDescent="0.25">
      <c r="A547" s="122" t="s">
        <v>2002</v>
      </c>
      <c r="B547" s="122">
        <v>1</v>
      </c>
      <c r="C547" s="122" t="s">
        <v>2186</v>
      </c>
      <c r="D547" s="122" t="s">
        <v>2166</v>
      </c>
      <c r="E547" s="122">
        <v>11</v>
      </c>
      <c r="F547" s="122">
        <v>3.0757815288E-3</v>
      </c>
      <c r="G547" s="122">
        <v>3.1068608001000001E-3</v>
      </c>
      <c r="H547" s="122">
        <v>3.1041406168E-3</v>
      </c>
      <c r="I547" s="122">
        <v>3.0842571811E-3</v>
      </c>
      <c r="J547" s="122">
        <v>3.0745744969999998E-3</v>
      </c>
      <c r="K547" s="122">
        <v>3.0292506219000001E-3</v>
      </c>
      <c r="L547" s="122">
        <v>2.9751941446999998E-3</v>
      </c>
      <c r="M547" s="122">
        <v>2.9671003395E-3</v>
      </c>
      <c r="N547" s="122">
        <v>2.9348810169999998E-3</v>
      </c>
      <c r="O547" s="122">
        <v>2.8844655065999999E-3</v>
      </c>
      <c r="P547" s="122">
        <v>2.8510914097000001E-3</v>
      </c>
      <c r="Q547" s="122">
        <v>2.9224520773E-3</v>
      </c>
      <c r="R547" s="122">
        <v>2.9061661748E-3</v>
      </c>
      <c r="S547" s="122">
        <v>2.9397669135999998E-3</v>
      </c>
      <c r="T547" s="122">
        <v>2.991974896E-3</v>
      </c>
      <c r="U547" s="122">
        <v>3.0232501478E-3</v>
      </c>
      <c r="V547" s="122">
        <v>3.0314094653E-3</v>
      </c>
      <c r="W547" s="122">
        <v>2.9580404947E-3</v>
      </c>
      <c r="X547" s="122">
        <v>3.2482074302000001E-3</v>
      </c>
      <c r="Y547" s="122">
        <v>3.4146937811000001E-3</v>
      </c>
      <c r="Z547" s="122">
        <v>3.6024281458000001E-3</v>
      </c>
      <c r="AA547" s="122">
        <v>3.6654132529000002E-3</v>
      </c>
      <c r="AB547" s="122">
        <v>3.7837912846000001E-3</v>
      </c>
      <c r="AC547" s="122">
        <v>3.7379614935000001E-3</v>
      </c>
      <c r="AD547" s="122">
        <v>3.8197463464E-3</v>
      </c>
      <c r="AE547" s="122">
        <v>3.9085622892999997E-3</v>
      </c>
      <c r="AF547" s="122">
        <v>5.6353692013000004E-3</v>
      </c>
      <c r="AG547" s="122">
        <v>8.0741410962999992E-3</v>
      </c>
      <c r="AH547" s="122">
        <v>8.7985014119000005E-3</v>
      </c>
      <c r="AI547" s="122">
        <v>1.9447560434100002E-2</v>
      </c>
      <c r="AJ547" s="122">
        <v>3.1881609415799997E-2</v>
      </c>
      <c r="AK547" s="122">
        <v>1.42311621263E-2</v>
      </c>
      <c r="AL547" s="122">
        <v>0</v>
      </c>
    </row>
    <row r="548" spans="1:38" hidden="1" x14ac:dyDescent="0.25">
      <c r="A548" s="122" t="s">
        <v>2002</v>
      </c>
      <c r="B548" s="122">
        <v>1</v>
      </c>
      <c r="C548" s="122" t="s">
        <v>2186</v>
      </c>
      <c r="D548" s="122" t="s">
        <v>2167</v>
      </c>
      <c r="E548" s="122">
        <v>11</v>
      </c>
      <c r="F548" s="122">
        <v>0.48418543825080002</v>
      </c>
      <c r="G548" s="122">
        <v>0.50932310646419998</v>
      </c>
      <c r="H548" s="122">
        <v>0.48070739594540002</v>
      </c>
      <c r="I548" s="122">
        <v>0.44423076715569998</v>
      </c>
      <c r="J548" s="122">
        <v>0.45907244589390001</v>
      </c>
      <c r="K548" s="122">
        <v>0.424087701436</v>
      </c>
      <c r="L548" s="122">
        <v>0.3774376376552</v>
      </c>
      <c r="M548" s="122">
        <v>0.37399078720680001</v>
      </c>
      <c r="N548" s="122">
        <v>0.36160463070249999</v>
      </c>
      <c r="O548" s="122">
        <v>2.3786873145645</v>
      </c>
      <c r="P548" s="122">
        <v>0.46417730055520001</v>
      </c>
      <c r="Q548" s="122">
        <v>0.34849422626839999</v>
      </c>
      <c r="R548" s="122">
        <v>0.35620844922930001</v>
      </c>
      <c r="S548" s="122">
        <v>0.33898948228859999</v>
      </c>
      <c r="T548" s="122">
        <v>0.3547737612804</v>
      </c>
      <c r="U548" s="122">
        <v>0.38248459414050001</v>
      </c>
      <c r="V548" s="122">
        <v>0.41620820641110001</v>
      </c>
      <c r="W548" s="122">
        <v>0.44288546530489997</v>
      </c>
      <c r="X548" s="122">
        <v>0.42628551223860001</v>
      </c>
      <c r="Y548" s="122">
        <v>0.4363294550049</v>
      </c>
      <c r="Z548" s="122">
        <v>0.41268850240779997</v>
      </c>
      <c r="AA548" s="122">
        <v>0.53628744962740005</v>
      </c>
      <c r="AB548" s="122">
        <v>0.65103035322769998</v>
      </c>
      <c r="AC548" s="122">
        <v>0.92839028354779995</v>
      </c>
      <c r="AD548" s="122">
        <v>1.1548734306056001</v>
      </c>
      <c r="AE548" s="122">
        <v>1.2532461412385001</v>
      </c>
      <c r="AF548" s="122">
        <v>1.3450702560278001</v>
      </c>
      <c r="AG548" s="122">
        <v>1.4882643520965</v>
      </c>
      <c r="AH548" s="122">
        <v>1.607808323734</v>
      </c>
      <c r="AI548" s="122">
        <v>1.9541686723986</v>
      </c>
      <c r="AJ548" s="122">
        <v>2.2335164476432001</v>
      </c>
      <c r="AK548" s="122">
        <v>2.2771773642248001</v>
      </c>
      <c r="AL548" s="122">
        <v>0</v>
      </c>
    </row>
    <row r="549" spans="1:38" hidden="1" x14ac:dyDescent="0.25">
      <c r="A549" s="122" t="s">
        <v>2002</v>
      </c>
      <c r="B549" s="122">
        <v>1</v>
      </c>
      <c r="C549" s="122" t="s">
        <v>2186</v>
      </c>
      <c r="D549" s="122" t="s">
        <v>2168</v>
      </c>
      <c r="E549" s="122">
        <v>11</v>
      </c>
      <c r="F549" s="122">
        <v>1.7550615956350999</v>
      </c>
      <c r="G549" s="122">
        <v>1.7714629487921001</v>
      </c>
      <c r="H549" s="122">
        <v>1.9080960433012</v>
      </c>
      <c r="I549" s="122">
        <v>1.4665962723885999</v>
      </c>
      <c r="J549" s="122">
        <v>1.5443093774237</v>
      </c>
      <c r="K549" s="122">
        <v>1.3842608968948</v>
      </c>
      <c r="L549" s="122">
        <v>1.2602099341627</v>
      </c>
      <c r="M549" s="122">
        <v>1.3742889329364001</v>
      </c>
      <c r="N549" s="122">
        <v>1.5030474790674999</v>
      </c>
      <c r="O549" s="122">
        <v>1.6656222196223001</v>
      </c>
      <c r="P549" s="122">
        <v>2.1687960476471</v>
      </c>
      <c r="Q549" s="122">
        <v>2.4839623376970001</v>
      </c>
      <c r="R549" s="122">
        <v>2.5699454652343001</v>
      </c>
      <c r="S549" s="122">
        <v>2.5116537094570002</v>
      </c>
      <c r="T549" s="122">
        <v>2.6628068210356002</v>
      </c>
      <c r="U549" s="122">
        <v>2.6362327168319002</v>
      </c>
      <c r="V549" s="122">
        <v>2.7364622087688999</v>
      </c>
      <c r="W549" s="122">
        <v>2.7901012971533001</v>
      </c>
      <c r="X549" s="122">
        <v>2.9030843997883999</v>
      </c>
      <c r="Y549" s="122">
        <v>2.8626947121211002</v>
      </c>
      <c r="Z549" s="122">
        <v>2.7159611130238002</v>
      </c>
      <c r="AA549" s="122">
        <v>2.5421160607674</v>
      </c>
      <c r="AB549" s="122">
        <v>2.0621875018484999</v>
      </c>
      <c r="AC549" s="122">
        <v>2.0071095122317</v>
      </c>
      <c r="AD549" s="122">
        <v>1.8373599269058001</v>
      </c>
      <c r="AE549" s="122">
        <v>1.7079780216746001</v>
      </c>
      <c r="AF549" s="122">
        <v>1.5897560443147001</v>
      </c>
      <c r="AG549" s="122">
        <v>1.7155503007152</v>
      </c>
      <c r="AH549" s="122">
        <v>1.5906560439091</v>
      </c>
      <c r="AI549" s="122">
        <v>1.5003383321232999</v>
      </c>
      <c r="AJ549" s="122">
        <v>1.1989443417701</v>
      </c>
      <c r="AK549" s="122">
        <v>1.1258249371127</v>
      </c>
      <c r="AL549" s="122">
        <v>0</v>
      </c>
    </row>
    <row r="550" spans="1:38" hidden="1" x14ac:dyDescent="0.25">
      <c r="A550" s="122" t="s">
        <v>2017</v>
      </c>
      <c r="B550" s="122">
        <v>1</v>
      </c>
      <c r="C550" s="122" t="s">
        <v>2187</v>
      </c>
      <c r="D550" s="122" t="s">
        <v>2120</v>
      </c>
      <c r="E550" s="122">
        <v>12</v>
      </c>
      <c r="F550" s="122">
        <v>0</v>
      </c>
      <c r="G550" s="122">
        <v>0</v>
      </c>
      <c r="H550" s="122">
        <v>0</v>
      </c>
      <c r="I550" s="122">
        <v>0</v>
      </c>
      <c r="J550" s="122">
        <v>0</v>
      </c>
      <c r="K550" s="122">
        <v>0</v>
      </c>
      <c r="L550" s="122">
        <v>0</v>
      </c>
      <c r="M550" s="122">
        <v>0</v>
      </c>
      <c r="N550" s="122">
        <v>0</v>
      </c>
      <c r="O550" s="122">
        <v>0</v>
      </c>
      <c r="P550" s="122">
        <v>0</v>
      </c>
      <c r="Q550" s="122">
        <v>0</v>
      </c>
      <c r="R550" s="122">
        <v>0</v>
      </c>
      <c r="S550" s="122">
        <v>0</v>
      </c>
      <c r="T550" s="122">
        <v>0</v>
      </c>
      <c r="U550" s="122">
        <v>0</v>
      </c>
      <c r="V550" s="122">
        <v>0</v>
      </c>
      <c r="W550" s="122">
        <v>0</v>
      </c>
      <c r="X550" s="122">
        <v>0</v>
      </c>
      <c r="Y550" s="122">
        <v>0</v>
      </c>
      <c r="Z550" s="122">
        <v>0</v>
      </c>
      <c r="AA550" s="122">
        <v>0</v>
      </c>
      <c r="AB550" s="122">
        <v>0</v>
      </c>
      <c r="AC550" s="122">
        <v>0</v>
      </c>
      <c r="AD550" s="122">
        <v>0</v>
      </c>
      <c r="AE550" s="122">
        <v>0</v>
      </c>
      <c r="AF550" s="122">
        <v>0</v>
      </c>
      <c r="AG550" s="122">
        <v>0</v>
      </c>
      <c r="AH550" s="122">
        <v>0</v>
      </c>
      <c r="AI550" s="122">
        <v>0</v>
      </c>
      <c r="AJ550" s="122">
        <v>0</v>
      </c>
      <c r="AK550" s="122">
        <v>0</v>
      </c>
      <c r="AL550" s="122">
        <v>0</v>
      </c>
    </row>
    <row r="551" spans="1:38" hidden="1" x14ac:dyDescent="0.25">
      <c r="A551" s="122" t="s">
        <v>2017</v>
      </c>
      <c r="B551" s="122">
        <v>1</v>
      </c>
      <c r="C551" s="122" t="s">
        <v>2187</v>
      </c>
      <c r="D551" s="122" t="s">
        <v>2121</v>
      </c>
      <c r="E551" s="122">
        <v>12</v>
      </c>
      <c r="F551" s="122">
        <v>5.7505626460500003E-2</v>
      </c>
      <c r="G551" s="122">
        <v>6.4899236504700003E-2</v>
      </c>
      <c r="H551" s="122">
        <v>6.5645133775299999E-2</v>
      </c>
      <c r="I551" s="122">
        <v>6.8885393528700004E-2</v>
      </c>
      <c r="J551" s="122">
        <v>7.2513240398600007E-2</v>
      </c>
      <c r="K551" s="122">
        <v>8.34589104049E-2</v>
      </c>
      <c r="L551" s="122">
        <v>9.3256999116700004E-2</v>
      </c>
      <c r="M551" s="122">
        <v>9.7833056209699995E-2</v>
      </c>
      <c r="N551" s="122">
        <v>0.1130646308262</v>
      </c>
      <c r="O551" s="122">
        <v>0.213951552676</v>
      </c>
      <c r="P551" s="122">
        <v>0.20640908274530001</v>
      </c>
      <c r="Q551" s="122">
        <v>0.19149652880510001</v>
      </c>
      <c r="R551" s="122">
        <v>0.20259368146869999</v>
      </c>
      <c r="S551" s="122">
        <v>0.19692479088789999</v>
      </c>
      <c r="T551" s="122">
        <v>0.209937295281</v>
      </c>
      <c r="U551" s="122">
        <v>0.2033059394816</v>
      </c>
      <c r="V551" s="122">
        <v>0.18706790510599999</v>
      </c>
      <c r="W551" s="122">
        <v>0.19680672028580001</v>
      </c>
      <c r="X551" s="122">
        <v>0.17746402064</v>
      </c>
      <c r="Y551" s="122">
        <v>0.1444274684804</v>
      </c>
      <c r="Z551" s="122">
        <v>0.17908713692950001</v>
      </c>
      <c r="AA551" s="122">
        <v>0.1866103739445</v>
      </c>
      <c r="AB551" s="122">
        <v>0.18825693606759999</v>
      </c>
      <c r="AC551" s="122">
        <v>0.17508443908320001</v>
      </c>
      <c r="AD551" s="122">
        <v>0.17947527141130001</v>
      </c>
      <c r="AE551" s="122">
        <v>0.17892641737029999</v>
      </c>
      <c r="AF551" s="122">
        <v>0.17343787696019999</v>
      </c>
      <c r="AG551" s="122">
        <v>0.1816706875754</v>
      </c>
      <c r="AH551" s="122">
        <v>0.18880579010859999</v>
      </c>
      <c r="AI551" s="122">
        <v>0.18112183353440001</v>
      </c>
      <c r="AJ551" s="122">
        <v>0.1432509047045</v>
      </c>
      <c r="AK551" s="122">
        <v>0.16465621230399999</v>
      </c>
      <c r="AL551" s="122">
        <v>0</v>
      </c>
    </row>
    <row r="552" spans="1:38" hidden="1" x14ac:dyDescent="0.25">
      <c r="A552" s="122" t="s">
        <v>2017</v>
      </c>
      <c r="B552" s="122">
        <v>1</v>
      </c>
      <c r="C552" s="122" t="s">
        <v>2187</v>
      </c>
      <c r="D552" s="122" t="s">
        <v>2122</v>
      </c>
      <c r="E552" s="122">
        <v>12</v>
      </c>
      <c r="F552" s="122">
        <v>0.11501125292100001</v>
      </c>
      <c r="G552" s="122">
        <v>0.1189819335919</v>
      </c>
      <c r="H552" s="122">
        <v>0.1203494119214</v>
      </c>
      <c r="I552" s="122">
        <v>0.1262898881359</v>
      </c>
      <c r="J552" s="122">
        <v>0.14502648079720001</v>
      </c>
      <c r="K552" s="122">
        <v>0.14605309320859999</v>
      </c>
      <c r="L552" s="122">
        <v>0.14571406111980001</v>
      </c>
      <c r="M552" s="122">
        <v>0.15286415032770001</v>
      </c>
      <c r="N552" s="122">
        <v>0.14133078853270001</v>
      </c>
      <c r="O552" s="122">
        <v>0.13906850923940001</v>
      </c>
      <c r="P552" s="122">
        <v>0.13416590378439999</v>
      </c>
      <c r="Q552" s="122">
        <v>0.1244727437233</v>
      </c>
      <c r="R552" s="122">
        <v>0</v>
      </c>
      <c r="S552" s="122">
        <v>0</v>
      </c>
      <c r="T552" s="122">
        <v>0</v>
      </c>
      <c r="U552" s="122">
        <v>0</v>
      </c>
      <c r="V552" s="122">
        <v>0</v>
      </c>
      <c r="W552" s="122">
        <v>0</v>
      </c>
      <c r="X552" s="122">
        <v>0</v>
      </c>
      <c r="Y552" s="122">
        <v>0</v>
      </c>
      <c r="Z552" s="122">
        <v>0</v>
      </c>
      <c r="AA552" s="122">
        <v>0</v>
      </c>
      <c r="AB552" s="122">
        <v>0</v>
      </c>
      <c r="AC552" s="122">
        <v>0</v>
      </c>
      <c r="AD552" s="122">
        <v>0</v>
      </c>
      <c r="AE552" s="122">
        <v>0</v>
      </c>
      <c r="AF552" s="122">
        <v>0</v>
      </c>
      <c r="AG552" s="122">
        <v>0</v>
      </c>
      <c r="AH552" s="122">
        <v>0</v>
      </c>
      <c r="AI552" s="122">
        <v>0</v>
      </c>
      <c r="AJ552" s="122">
        <v>0</v>
      </c>
      <c r="AK552" s="122">
        <v>0</v>
      </c>
      <c r="AL552" s="122">
        <v>0</v>
      </c>
    </row>
    <row r="553" spans="1:38" hidden="1" x14ac:dyDescent="0.25">
      <c r="A553" s="122" t="s">
        <v>2017</v>
      </c>
      <c r="B553" s="122">
        <v>1</v>
      </c>
      <c r="C553" s="122" t="s">
        <v>2187</v>
      </c>
      <c r="D553" s="122" t="s">
        <v>2175</v>
      </c>
      <c r="E553" s="122">
        <v>12</v>
      </c>
      <c r="F553" s="122">
        <v>0</v>
      </c>
      <c r="G553" s="122">
        <v>0</v>
      </c>
      <c r="H553" s="122">
        <v>0</v>
      </c>
      <c r="I553" s="122">
        <v>0</v>
      </c>
      <c r="J553" s="122">
        <v>0</v>
      </c>
      <c r="K553" s="122">
        <v>0</v>
      </c>
      <c r="L553" s="122">
        <v>0</v>
      </c>
      <c r="M553" s="122">
        <v>0</v>
      </c>
      <c r="N553" s="122">
        <v>0</v>
      </c>
      <c r="O553" s="122">
        <v>0</v>
      </c>
      <c r="P553" s="122">
        <v>0</v>
      </c>
      <c r="Q553" s="122">
        <v>0</v>
      </c>
      <c r="R553" s="122">
        <v>0</v>
      </c>
      <c r="S553" s="122">
        <v>0</v>
      </c>
      <c r="T553" s="122">
        <v>0</v>
      </c>
      <c r="U553" s="122">
        <v>0</v>
      </c>
      <c r="V553" s="122">
        <v>0</v>
      </c>
      <c r="W553" s="122">
        <v>0</v>
      </c>
      <c r="X553" s="122">
        <v>0</v>
      </c>
      <c r="Y553" s="122">
        <v>0</v>
      </c>
      <c r="Z553" s="122">
        <v>0</v>
      </c>
      <c r="AA553" s="122">
        <v>0</v>
      </c>
      <c r="AB553" s="122">
        <v>0</v>
      </c>
      <c r="AC553" s="122">
        <v>0</v>
      </c>
      <c r="AD553" s="122">
        <v>0</v>
      </c>
      <c r="AE553" s="122">
        <v>0</v>
      </c>
      <c r="AF553" s="122">
        <v>0</v>
      </c>
      <c r="AG553" s="122">
        <v>0</v>
      </c>
      <c r="AH553" s="122">
        <v>0</v>
      </c>
      <c r="AI553" s="122">
        <v>0</v>
      </c>
      <c r="AJ553" s="122">
        <v>0</v>
      </c>
      <c r="AK553" s="122">
        <v>0</v>
      </c>
      <c r="AL553" s="122">
        <v>0</v>
      </c>
    </row>
    <row r="554" spans="1:38" hidden="1" x14ac:dyDescent="0.25">
      <c r="A554" s="122" t="s">
        <v>2017</v>
      </c>
      <c r="B554" s="122">
        <v>1</v>
      </c>
      <c r="C554" s="122" t="s">
        <v>2187</v>
      </c>
      <c r="D554" s="122" t="s">
        <v>2123</v>
      </c>
      <c r="E554" s="122">
        <v>12</v>
      </c>
      <c r="F554" s="122">
        <v>0</v>
      </c>
      <c r="G554" s="122">
        <v>0</v>
      </c>
      <c r="H554" s="122">
        <v>0</v>
      </c>
      <c r="I554" s="122">
        <v>0</v>
      </c>
      <c r="J554" s="122">
        <v>0</v>
      </c>
      <c r="K554" s="122">
        <v>0</v>
      </c>
      <c r="L554" s="122">
        <v>0</v>
      </c>
      <c r="M554" s="122">
        <v>0</v>
      </c>
      <c r="N554" s="122">
        <v>0</v>
      </c>
      <c r="O554" s="122">
        <v>0</v>
      </c>
      <c r="P554" s="122">
        <v>0</v>
      </c>
      <c r="Q554" s="122">
        <v>0</v>
      </c>
      <c r="R554" s="122">
        <v>0</v>
      </c>
      <c r="S554" s="122">
        <v>0</v>
      </c>
      <c r="T554" s="122">
        <v>0</v>
      </c>
      <c r="U554" s="122">
        <v>0</v>
      </c>
      <c r="V554" s="122">
        <v>0</v>
      </c>
      <c r="W554" s="122">
        <v>0</v>
      </c>
      <c r="X554" s="122">
        <v>0</v>
      </c>
      <c r="Y554" s="122">
        <v>0</v>
      </c>
      <c r="Z554" s="122">
        <v>0</v>
      </c>
      <c r="AA554" s="122">
        <v>0</v>
      </c>
      <c r="AB554" s="122">
        <v>0</v>
      </c>
      <c r="AC554" s="122">
        <v>0</v>
      </c>
      <c r="AD554" s="122">
        <v>0</v>
      </c>
      <c r="AE554" s="122">
        <v>0</v>
      </c>
      <c r="AF554" s="122">
        <v>0</v>
      </c>
      <c r="AG554" s="122">
        <v>0</v>
      </c>
      <c r="AH554" s="122">
        <v>0</v>
      </c>
      <c r="AI554" s="122">
        <v>0</v>
      </c>
      <c r="AJ554" s="122">
        <v>0</v>
      </c>
      <c r="AK554" s="122">
        <v>0</v>
      </c>
      <c r="AL554" s="122">
        <v>0</v>
      </c>
    </row>
    <row r="555" spans="1:38" x14ac:dyDescent="0.25">
      <c r="A555" s="122" t="s">
        <v>2017</v>
      </c>
      <c r="B555" s="122">
        <v>1</v>
      </c>
      <c r="C555" s="122" t="s">
        <v>2187</v>
      </c>
      <c r="D555" s="122" t="s">
        <v>2124</v>
      </c>
      <c r="E555" s="122">
        <v>12</v>
      </c>
      <c r="F555" s="122">
        <v>0</v>
      </c>
      <c r="G555" s="122">
        <v>0</v>
      </c>
      <c r="H555" s="122">
        <v>0</v>
      </c>
      <c r="I555" s="122">
        <v>0</v>
      </c>
      <c r="J555" s="122">
        <v>0</v>
      </c>
      <c r="K555" s="122">
        <v>0</v>
      </c>
      <c r="L555" s="122">
        <v>0</v>
      </c>
      <c r="M555" s="122">
        <v>0</v>
      </c>
      <c r="N555" s="122">
        <v>0</v>
      </c>
      <c r="O555" s="122">
        <v>0</v>
      </c>
      <c r="P555" s="122">
        <v>0</v>
      </c>
      <c r="Q555" s="122">
        <v>0</v>
      </c>
      <c r="R555" s="122">
        <v>0</v>
      </c>
      <c r="S555" s="122">
        <v>0</v>
      </c>
      <c r="T555" s="122">
        <v>0</v>
      </c>
      <c r="U555" s="122">
        <v>0</v>
      </c>
      <c r="V555" s="122">
        <v>0</v>
      </c>
      <c r="W555" s="122">
        <v>0</v>
      </c>
      <c r="X555" s="122">
        <v>0</v>
      </c>
      <c r="Y555" s="122">
        <v>0</v>
      </c>
      <c r="Z555" s="122">
        <v>0</v>
      </c>
      <c r="AA555" s="122">
        <v>0</v>
      </c>
      <c r="AB555" s="122">
        <v>0</v>
      </c>
      <c r="AC555" s="122">
        <v>0</v>
      </c>
      <c r="AD555" s="122">
        <v>0</v>
      </c>
      <c r="AE555" s="122">
        <v>0</v>
      </c>
      <c r="AF555" s="122">
        <v>0</v>
      </c>
      <c r="AG555" s="122">
        <v>0</v>
      </c>
      <c r="AH555" s="122">
        <v>0</v>
      </c>
      <c r="AI555" s="122">
        <v>0</v>
      </c>
      <c r="AJ555" s="122">
        <v>0</v>
      </c>
      <c r="AK555" s="122">
        <v>0</v>
      </c>
      <c r="AL555" s="122">
        <v>0</v>
      </c>
    </row>
    <row r="556" spans="1:38" hidden="1" x14ac:dyDescent="0.25">
      <c r="A556" s="122" t="s">
        <v>2017</v>
      </c>
      <c r="B556" s="122">
        <v>1</v>
      </c>
      <c r="C556" s="122" t="s">
        <v>2187</v>
      </c>
      <c r="D556" s="122" t="s">
        <v>474</v>
      </c>
      <c r="E556" s="122">
        <v>12</v>
      </c>
      <c r="F556" s="122">
        <v>0</v>
      </c>
      <c r="G556" s="122">
        <v>0</v>
      </c>
      <c r="H556" s="122">
        <v>0</v>
      </c>
      <c r="I556" s="122">
        <v>4.88157492355E-2</v>
      </c>
      <c r="J556" s="122">
        <v>5.0250000000000003E-2</v>
      </c>
      <c r="K556" s="122">
        <v>4.2158212560399998E-2</v>
      </c>
      <c r="L556" s="122">
        <v>3.9986170212800001E-2</v>
      </c>
      <c r="M556" s="122">
        <v>4.2478795589499997E-2</v>
      </c>
      <c r="N556" s="122">
        <v>4.0618577887399997E-2</v>
      </c>
      <c r="O556" s="122">
        <v>0</v>
      </c>
      <c r="P556" s="122">
        <v>0</v>
      </c>
      <c r="Q556" s="122">
        <v>0</v>
      </c>
      <c r="R556" s="122">
        <v>0</v>
      </c>
      <c r="S556" s="122">
        <v>0</v>
      </c>
      <c r="T556" s="122">
        <v>0</v>
      </c>
      <c r="U556" s="122">
        <v>0</v>
      </c>
      <c r="V556" s="122">
        <v>0</v>
      </c>
      <c r="W556" s="122">
        <v>0</v>
      </c>
      <c r="X556" s="122">
        <v>0</v>
      </c>
      <c r="Y556" s="122">
        <v>0</v>
      </c>
      <c r="Z556" s="122">
        <v>0</v>
      </c>
      <c r="AA556" s="122">
        <v>0</v>
      </c>
      <c r="AB556" s="122">
        <v>0</v>
      </c>
      <c r="AC556" s="122">
        <v>0</v>
      </c>
      <c r="AD556" s="122">
        <v>0</v>
      </c>
      <c r="AE556" s="122">
        <v>0</v>
      </c>
      <c r="AF556" s="122">
        <v>0</v>
      </c>
      <c r="AG556" s="122">
        <v>0</v>
      </c>
      <c r="AH556" s="122">
        <v>0</v>
      </c>
      <c r="AI556" s="122">
        <v>0</v>
      </c>
      <c r="AJ556" s="122">
        <v>0</v>
      </c>
      <c r="AK556" s="122">
        <v>0</v>
      </c>
      <c r="AL556" s="122">
        <v>0</v>
      </c>
    </row>
    <row r="557" spans="1:38" hidden="1" x14ac:dyDescent="0.25">
      <c r="A557" s="122" t="s">
        <v>2017</v>
      </c>
      <c r="B557" s="122">
        <v>1</v>
      </c>
      <c r="C557" s="122" t="s">
        <v>2187</v>
      </c>
      <c r="D557" s="122" t="s">
        <v>2125</v>
      </c>
      <c r="E557" s="122">
        <v>12</v>
      </c>
      <c r="F557" s="122">
        <v>0</v>
      </c>
      <c r="G557" s="122">
        <v>0</v>
      </c>
      <c r="H557" s="122">
        <v>0</v>
      </c>
      <c r="I557" s="122">
        <v>0</v>
      </c>
      <c r="J557" s="122">
        <v>0</v>
      </c>
      <c r="K557" s="122">
        <v>0</v>
      </c>
      <c r="L557" s="122">
        <v>0</v>
      </c>
      <c r="M557" s="122">
        <v>0</v>
      </c>
      <c r="N557" s="122">
        <v>0</v>
      </c>
      <c r="O557" s="122">
        <v>0</v>
      </c>
      <c r="P557" s="122">
        <v>0</v>
      </c>
      <c r="Q557" s="122">
        <v>0</v>
      </c>
      <c r="R557" s="122">
        <v>0</v>
      </c>
      <c r="S557" s="122">
        <v>0</v>
      </c>
      <c r="T557" s="122">
        <v>0</v>
      </c>
      <c r="U557" s="122">
        <v>0</v>
      </c>
      <c r="V557" s="122">
        <v>0</v>
      </c>
      <c r="W557" s="122">
        <v>0</v>
      </c>
      <c r="X557" s="122">
        <v>0</v>
      </c>
      <c r="Y557" s="122">
        <v>0</v>
      </c>
      <c r="Z557" s="122">
        <v>0</v>
      </c>
      <c r="AA557" s="122">
        <v>0</v>
      </c>
      <c r="AB557" s="122">
        <v>0</v>
      </c>
      <c r="AC557" s="122">
        <v>0</v>
      </c>
      <c r="AD557" s="122">
        <v>0</v>
      </c>
      <c r="AE557" s="122">
        <v>0</v>
      </c>
      <c r="AF557" s="122">
        <v>0</v>
      </c>
      <c r="AG557" s="122">
        <v>0</v>
      </c>
      <c r="AH557" s="122">
        <v>0</v>
      </c>
      <c r="AI557" s="122">
        <v>0</v>
      </c>
      <c r="AJ557" s="122">
        <v>0</v>
      </c>
      <c r="AK557" s="122">
        <v>0</v>
      </c>
      <c r="AL557" s="122">
        <v>0</v>
      </c>
    </row>
    <row r="558" spans="1:38" hidden="1" x14ac:dyDescent="0.25">
      <c r="A558" s="122" t="s">
        <v>2017</v>
      </c>
      <c r="B558" s="122">
        <v>1</v>
      </c>
      <c r="C558" s="122" t="s">
        <v>2187</v>
      </c>
      <c r="D558" s="122" t="s">
        <v>2126</v>
      </c>
      <c r="E558" s="122">
        <v>12</v>
      </c>
      <c r="F558" s="122">
        <v>0</v>
      </c>
      <c r="G558" s="122">
        <v>0</v>
      </c>
      <c r="H558" s="122">
        <v>0</v>
      </c>
      <c r="I558" s="122">
        <v>0</v>
      </c>
      <c r="J558" s="122">
        <v>0</v>
      </c>
      <c r="K558" s="122">
        <v>0</v>
      </c>
      <c r="L558" s="122">
        <v>0</v>
      </c>
      <c r="M558" s="122">
        <v>0</v>
      </c>
      <c r="N558" s="122">
        <v>0</v>
      </c>
      <c r="O558" s="122">
        <v>0</v>
      </c>
      <c r="P558" s="122">
        <v>0</v>
      </c>
      <c r="Q558" s="122">
        <v>0</v>
      </c>
      <c r="R558" s="122">
        <v>0</v>
      </c>
      <c r="S558" s="122">
        <v>0</v>
      </c>
      <c r="T558" s="122">
        <v>0</v>
      </c>
      <c r="U558" s="122">
        <v>0</v>
      </c>
      <c r="V558" s="122">
        <v>0</v>
      </c>
      <c r="W558" s="122">
        <v>0</v>
      </c>
      <c r="X558" s="122">
        <v>0</v>
      </c>
      <c r="Y558" s="122">
        <v>0</v>
      </c>
      <c r="Z558" s="122">
        <v>0</v>
      </c>
      <c r="AA558" s="122">
        <v>0</v>
      </c>
      <c r="AB558" s="122">
        <v>0</v>
      </c>
      <c r="AC558" s="122">
        <v>0</v>
      </c>
      <c r="AD558" s="122">
        <v>0</v>
      </c>
      <c r="AE558" s="122">
        <v>0</v>
      </c>
      <c r="AF558" s="122">
        <v>0</v>
      </c>
      <c r="AG558" s="122">
        <v>0</v>
      </c>
      <c r="AH558" s="122">
        <v>0</v>
      </c>
      <c r="AI558" s="122">
        <v>0</v>
      </c>
      <c r="AJ558" s="122">
        <v>0</v>
      </c>
      <c r="AK558" s="122">
        <v>0</v>
      </c>
      <c r="AL558" s="122">
        <v>0</v>
      </c>
    </row>
    <row r="559" spans="1:38" hidden="1" x14ac:dyDescent="0.25">
      <c r="A559" s="122" t="s">
        <v>2017</v>
      </c>
      <c r="B559" s="122">
        <v>1</v>
      </c>
      <c r="C559" s="122" t="s">
        <v>2187</v>
      </c>
      <c r="D559" s="122" t="s">
        <v>2127</v>
      </c>
      <c r="E559" s="122">
        <v>12</v>
      </c>
      <c r="F559" s="122">
        <v>9.9237858330100001E-2</v>
      </c>
      <c r="G559" s="122">
        <v>9.9749396318800004E-2</v>
      </c>
      <c r="H559" s="122">
        <v>0.1735669818477</v>
      </c>
      <c r="I559" s="122">
        <v>0.29866050013099998</v>
      </c>
      <c r="J559" s="122">
        <v>0.30995786495970001</v>
      </c>
      <c r="K559" s="122">
        <v>0.27832065983740001</v>
      </c>
      <c r="L559" s="122">
        <v>0.27012018522370002</v>
      </c>
      <c r="M559" s="122">
        <v>0.1101721650166</v>
      </c>
      <c r="N559" s="122">
        <v>0.2230527114152</v>
      </c>
      <c r="O559" s="122">
        <v>0.24729220731939999</v>
      </c>
      <c r="P559" s="122">
        <v>0.23599039885879999</v>
      </c>
      <c r="Q559" s="122">
        <v>0.2063260691696</v>
      </c>
      <c r="R559" s="122">
        <v>0.22083569547599999</v>
      </c>
      <c r="S559" s="122">
        <v>0.22083559479129999</v>
      </c>
      <c r="T559" s="122">
        <v>8.4988929788999995E-2</v>
      </c>
      <c r="U559" s="122">
        <v>0.114334258918</v>
      </c>
      <c r="V559" s="122">
        <v>9.6443048201500001E-2</v>
      </c>
      <c r="W559" s="122">
        <v>0.157632227485</v>
      </c>
      <c r="X559" s="122">
        <v>0.13995838956340001</v>
      </c>
      <c r="Y559" s="122">
        <v>4.6564438383999998E-2</v>
      </c>
      <c r="Z559" s="122">
        <v>0</v>
      </c>
      <c r="AA559" s="122">
        <v>0</v>
      </c>
      <c r="AB559" s="122">
        <v>0</v>
      </c>
      <c r="AC559" s="122">
        <v>0</v>
      </c>
      <c r="AD559" s="122">
        <v>0</v>
      </c>
      <c r="AE559" s="122">
        <v>0</v>
      </c>
      <c r="AF559" s="122">
        <v>0</v>
      </c>
      <c r="AG559" s="122">
        <v>0</v>
      </c>
      <c r="AH559" s="122">
        <v>0</v>
      </c>
      <c r="AI559" s="122">
        <v>0</v>
      </c>
      <c r="AJ559" s="122">
        <v>0</v>
      </c>
      <c r="AK559" s="122">
        <v>0</v>
      </c>
      <c r="AL559" s="122">
        <v>0</v>
      </c>
    </row>
    <row r="560" spans="1:38" hidden="1" x14ac:dyDescent="0.25">
      <c r="A560" s="122" t="s">
        <v>2017</v>
      </c>
      <c r="B560" s="122">
        <v>1</v>
      </c>
      <c r="C560" s="122" t="s">
        <v>2187</v>
      </c>
      <c r="D560" s="122" t="s">
        <v>2128</v>
      </c>
      <c r="E560" s="122">
        <v>12</v>
      </c>
      <c r="F560" s="122">
        <v>0</v>
      </c>
      <c r="G560" s="122">
        <v>0</v>
      </c>
      <c r="H560" s="122">
        <v>0</v>
      </c>
      <c r="I560" s="122">
        <v>0</v>
      </c>
      <c r="J560" s="122">
        <v>0</v>
      </c>
      <c r="K560" s="122">
        <v>0</v>
      </c>
      <c r="L560" s="122">
        <v>0</v>
      </c>
      <c r="M560" s="122">
        <v>0</v>
      </c>
      <c r="N560" s="122">
        <v>0</v>
      </c>
      <c r="O560" s="122">
        <v>0</v>
      </c>
      <c r="P560" s="122">
        <v>0</v>
      </c>
      <c r="Q560" s="122">
        <v>0</v>
      </c>
      <c r="R560" s="122">
        <v>0</v>
      </c>
      <c r="S560" s="122">
        <v>0</v>
      </c>
      <c r="T560" s="122">
        <v>0</v>
      </c>
      <c r="U560" s="122">
        <v>0</v>
      </c>
      <c r="V560" s="122">
        <v>0</v>
      </c>
      <c r="W560" s="122">
        <v>0</v>
      </c>
      <c r="X560" s="122">
        <v>0</v>
      </c>
      <c r="Y560" s="122">
        <v>0</v>
      </c>
      <c r="Z560" s="122">
        <v>0</v>
      </c>
      <c r="AA560" s="122">
        <v>0</v>
      </c>
      <c r="AB560" s="122">
        <v>0</v>
      </c>
      <c r="AC560" s="122">
        <v>0</v>
      </c>
      <c r="AD560" s="122">
        <v>0</v>
      </c>
      <c r="AE560" s="122">
        <v>0</v>
      </c>
      <c r="AF560" s="122">
        <v>0</v>
      </c>
      <c r="AG560" s="122">
        <v>0</v>
      </c>
      <c r="AH560" s="122">
        <v>0</v>
      </c>
      <c r="AI560" s="122">
        <v>0</v>
      </c>
      <c r="AJ560" s="122">
        <v>0</v>
      </c>
      <c r="AK560" s="122">
        <v>0</v>
      </c>
      <c r="AL560" s="122">
        <v>0</v>
      </c>
    </row>
    <row r="561" spans="1:38" hidden="1" x14ac:dyDescent="0.25">
      <c r="A561" s="122" t="s">
        <v>2017</v>
      </c>
      <c r="B561" s="122">
        <v>1</v>
      </c>
      <c r="C561" s="122" t="s">
        <v>2187</v>
      </c>
      <c r="D561" s="122" t="s">
        <v>2129</v>
      </c>
      <c r="E561" s="122">
        <v>12</v>
      </c>
      <c r="F561" s="122">
        <v>0</v>
      </c>
      <c r="G561" s="122">
        <v>0</v>
      </c>
      <c r="H561" s="122">
        <v>0</v>
      </c>
      <c r="I561" s="122">
        <v>0</v>
      </c>
      <c r="J561" s="122">
        <v>0</v>
      </c>
      <c r="K561" s="122">
        <v>0</v>
      </c>
      <c r="L561" s="122">
        <v>0</v>
      </c>
      <c r="M561" s="122">
        <v>0</v>
      </c>
      <c r="N561" s="122">
        <v>0</v>
      </c>
      <c r="O561" s="122">
        <v>0</v>
      </c>
      <c r="P561" s="122">
        <v>0</v>
      </c>
      <c r="Q561" s="122">
        <v>0</v>
      </c>
      <c r="R561" s="122">
        <v>0</v>
      </c>
      <c r="S561" s="122">
        <v>0</v>
      </c>
      <c r="T561" s="122">
        <v>0</v>
      </c>
      <c r="U561" s="122">
        <v>0</v>
      </c>
      <c r="V561" s="122">
        <v>0</v>
      </c>
      <c r="W561" s="122">
        <v>0</v>
      </c>
      <c r="X561" s="122">
        <v>0</v>
      </c>
      <c r="Y561" s="122">
        <v>0</v>
      </c>
      <c r="Z561" s="122">
        <v>0</v>
      </c>
      <c r="AA561" s="122">
        <v>0</v>
      </c>
      <c r="AB561" s="122">
        <v>0</v>
      </c>
      <c r="AC561" s="122">
        <v>0</v>
      </c>
      <c r="AD561" s="122">
        <v>0</v>
      </c>
      <c r="AE561" s="122">
        <v>0</v>
      </c>
      <c r="AF561" s="122">
        <v>0</v>
      </c>
      <c r="AG561" s="122">
        <v>0</v>
      </c>
      <c r="AH561" s="122">
        <v>0</v>
      </c>
      <c r="AI561" s="122">
        <v>0</v>
      </c>
      <c r="AJ561" s="122">
        <v>0</v>
      </c>
      <c r="AK561" s="122">
        <v>0</v>
      </c>
      <c r="AL561" s="122">
        <v>0</v>
      </c>
    </row>
    <row r="562" spans="1:38" hidden="1" x14ac:dyDescent="0.25">
      <c r="A562" s="122" t="s">
        <v>2017</v>
      </c>
      <c r="B562" s="122">
        <v>1</v>
      </c>
      <c r="C562" s="122" t="s">
        <v>2187</v>
      </c>
      <c r="D562" s="122" t="s">
        <v>2176</v>
      </c>
      <c r="E562" s="122">
        <v>12</v>
      </c>
      <c r="F562" s="122">
        <v>0</v>
      </c>
      <c r="G562" s="122">
        <v>0</v>
      </c>
      <c r="H562" s="122">
        <v>0</v>
      </c>
      <c r="I562" s="122">
        <v>0</v>
      </c>
      <c r="J562" s="122">
        <v>0</v>
      </c>
      <c r="K562" s="122">
        <v>0</v>
      </c>
      <c r="L562" s="122">
        <v>0</v>
      </c>
      <c r="M562" s="122">
        <v>0</v>
      </c>
      <c r="N562" s="122">
        <v>0</v>
      </c>
      <c r="O562" s="122">
        <v>0</v>
      </c>
      <c r="P562" s="122">
        <v>0</v>
      </c>
      <c r="Q562" s="122">
        <v>0</v>
      </c>
      <c r="R562" s="122">
        <v>0</v>
      </c>
      <c r="S562" s="122">
        <v>0</v>
      </c>
      <c r="T562" s="122">
        <v>0</v>
      </c>
      <c r="U562" s="122">
        <v>0</v>
      </c>
      <c r="V562" s="122">
        <v>0</v>
      </c>
      <c r="W562" s="122">
        <v>0</v>
      </c>
      <c r="X562" s="122">
        <v>0</v>
      </c>
      <c r="Y562" s="122">
        <v>0</v>
      </c>
      <c r="Z562" s="122">
        <v>0</v>
      </c>
      <c r="AA562" s="122">
        <v>0</v>
      </c>
      <c r="AB562" s="122">
        <v>0</v>
      </c>
      <c r="AC562" s="122">
        <v>0</v>
      </c>
      <c r="AD562" s="122">
        <v>0</v>
      </c>
      <c r="AE562" s="122">
        <v>0</v>
      </c>
      <c r="AF562" s="122">
        <v>0</v>
      </c>
      <c r="AG562" s="122">
        <v>0</v>
      </c>
      <c r="AH562" s="122">
        <v>0</v>
      </c>
      <c r="AI562" s="122">
        <v>0</v>
      </c>
      <c r="AJ562" s="122">
        <v>0</v>
      </c>
      <c r="AK562" s="122">
        <v>0</v>
      </c>
      <c r="AL562" s="122">
        <v>0</v>
      </c>
    </row>
    <row r="563" spans="1:38" hidden="1" x14ac:dyDescent="0.25">
      <c r="A563" s="122" t="s">
        <v>2017</v>
      </c>
      <c r="B563" s="122">
        <v>1</v>
      </c>
      <c r="C563" s="122" t="s">
        <v>2187</v>
      </c>
      <c r="D563" s="122" t="s">
        <v>2130</v>
      </c>
      <c r="E563" s="122">
        <v>12</v>
      </c>
      <c r="F563" s="122">
        <v>0</v>
      </c>
      <c r="G563" s="122">
        <v>0</v>
      </c>
      <c r="H563" s="122">
        <v>0</v>
      </c>
      <c r="I563" s="122">
        <v>0</v>
      </c>
      <c r="J563" s="122">
        <v>0</v>
      </c>
      <c r="K563" s="122">
        <v>0</v>
      </c>
      <c r="L563" s="122">
        <v>0</v>
      </c>
      <c r="M563" s="122">
        <v>0</v>
      </c>
      <c r="N563" s="122">
        <v>0</v>
      </c>
      <c r="O563" s="122">
        <v>0</v>
      </c>
      <c r="P563" s="122">
        <v>0</v>
      </c>
      <c r="Q563" s="122">
        <v>0</v>
      </c>
      <c r="R563" s="122">
        <v>0</v>
      </c>
      <c r="S563" s="122">
        <v>0</v>
      </c>
      <c r="T563" s="122">
        <v>0</v>
      </c>
      <c r="U563" s="122">
        <v>0</v>
      </c>
      <c r="V563" s="122">
        <v>0</v>
      </c>
      <c r="W563" s="122">
        <v>0</v>
      </c>
      <c r="X563" s="122">
        <v>0</v>
      </c>
      <c r="Y563" s="122">
        <v>0</v>
      </c>
      <c r="Z563" s="122">
        <v>0</v>
      </c>
      <c r="AA563" s="122">
        <v>0</v>
      </c>
      <c r="AB563" s="122">
        <v>0</v>
      </c>
      <c r="AC563" s="122">
        <v>0</v>
      </c>
      <c r="AD563" s="122">
        <v>0</v>
      </c>
      <c r="AE563" s="122">
        <v>0</v>
      </c>
      <c r="AF563" s="122">
        <v>0</v>
      </c>
      <c r="AG563" s="122">
        <v>0</v>
      </c>
      <c r="AH563" s="122">
        <v>0</v>
      </c>
      <c r="AI563" s="122">
        <v>0</v>
      </c>
      <c r="AJ563" s="122">
        <v>0</v>
      </c>
      <c r="AK563" s="122">
        <v>0</v>
      </c>
      <c r="AL563" s="122">
        <v>0</v>
      </c>
    </row>
    <row r="564" spans="1:38" hidden="1" x14ac:dyDescent="0.25">
      <c r="A564" s="122" t="s">
        <v>2017</v>
      </c>
      <c r="B564" s="122">
        <v>1</v>
      </c>
      <c r="C564" s="122" t="s">
        <v>2187</v>
      </c>
      <c r="D564" s="122" t="s">
        <v>2131</v>
      </c>
      <c r="E564" s="122">
        <v>12</v>
      </c>
      <c r="F564" s="122">
        <v>0.30950527544470002</v>
      </c>
      <c r="G564" s="122">
        <v>0.34830351998269998</v>
      </c>
      <c r="H564" s="122">
        <v>0.3341680383683</v>
      </c>
      <c r="I564" s="122">
        <v>0.291742884885</v>
      </c>
      <c r="J564" s="122">
        <v>0.29989941833729999</v>
      </c>
      <c r="K564" s="122">
        <v>0.31270902324479999</v>
      </c>
      <c r="L564" s="122">
        <v>0.32352468630949999</v>
      </c>
      <c r="M564" s="122">
        <v>0.33305612478949997</v>
      </c>
      <c r="N564" s="122">
        <v>0.33608115047089998</v>
      </c>
      <c r="O564" s="122">
        <v>0.35780994087079998</v>
      </c>
      <c r="P564" s="122">
        <v>0.35073038503839998</v>
      </c>
      <c r="Q564" s="122">
        <v>0.31441755142060002</v>
      </c>
      <c r="R564" s="122">
        <v>0.31076662559180002</v>
      </c>
      <c r="S564" s="122">
        <v>0.30670527269289999</v>
      </c>
      <c r="T564" s="122">
        <v>0.35355394792240002</v>
      </c>
      <c r="U564" s="122">
        <v>0.32614254414389998</v>
      </c>
      <c r="V564" s="122">
        <v>0.33471410846409999</v>
      </c>
      <c r="W564" s="122">
        <v>0.33347973459050001</v>
      </c>
      <c r="X564" s="122">
        <v>0.2960897485874</v>
      </c>
      <c r="Y564" s="122">
        <v>0.29851411004419998</v>
      </c>
      <c r="Z564" s="122">
        <v>0.34650758140690002</v>
      </c>
      <c r="AA564" s="122">
        <v>0.33145198536289999</v>
      </c>
      <c r="AB564" s="122">
        <v>0.32822530004860001</v>
      </c>
      <c r="AC564" s="122">
        <v>0.33007361046900002</v>
      </c>
      <c r="AD564" s="122">
        <v>0.32016600776370002</v>
      </c>
      <c r="AE564" s="122">
        <v>0.33657918806729997</v>
      </c>
      <c r="AF564" s="122">
        <v>0.32820657144870002</v>
      </c>
      <c r="AG564" s="122">
        <v>0.32606089666749999</v>
      </c>
      <c r="AH564" s="122">
        <v>0.29949729186259999</v>
      </c>
      <c r="AI564" s="122">
        <v>0.29561669316849998</v>
      </c>
      <c r="AJ564" s="122">
        <v>0.26709677419349998</v>
      </c>
      <c r="AK564" s="122">
        <v>0.29419354838709999</v>
      </c>
      <c r="AL564" s="122">
        <v>0</v>
      </c>
    </row>
    <row r="565" spans="1:38" hidden="1" x14ac:dyDescent="0.25">
      <c r="A565" s="122" t="s">
        <v>2017</v>
      </c>
      <c r="B565" s="122">
        <v>1</v>
      </c>
      <c r="C565" s="122" t="s">
        <v>2187</v>
      </c>
      <c r="D565" s="122" t="s">
        <v>2132</v>
      </c>
      <c r="E565" s="122">
        <v>12</v>
      </c>
      <c r="F565" s="122">
        <v>0</v>
      </c>
      <c r="G565" s="122">
        <v>0</v>
      </c>
      <c r="H565" s="122">
        <v>0</v>
      </c>
      <c r="I565" s="122">
        <v>0</v>
      </c>
      <c r="J565" s="122">
        <v>0</v>
      </c>
      <c r="K565" s="122">
        <v>0</v>
      </c>
      <c r="L565" s="122">
        <v>0</v>
      </c>
      <c r="M565" s="122">
        <v>0</v>
      </c>
      <c r="N565" s="122">
        <v>0</v>
      </c>
      <c r="O565" s="122">
        <v>0</v>
      </c>
      <c r="P565" s="122">
        <v>0</v>
      </c>
      <c r="Q565" s="122">
        <v>0</v>
      </c>
      <c r="R565" s="122">
        <v>0</v>
      </c>
      <c r="S565" s="122">
        <v>0</v>
      </c>
      <c r="T565" s="122">
        <v>0</v>
      </c>
      <c r="U565" s="122">
        <v>0</v>
      </c>
      <c r="V565" s="122">
        <v>0</v>
      </c>
      <c r="W565" s="122">
        <v>0</v>
      </c>
      <c r="X565" s="122">
        <v>0</v>
      </c>
      <c r="Y565" s="122">
        <v>0</v>
      </c>
      <c r="Z565" s="122">
        <v>0</v>
      </c>
      <c r="AA565" s="122">
        <v>0</v>
      </c>
      <c r="AB565" s="122">
        <v>0</v>
      </c>
      <c r="AC565" s="122">
        <v>0</v>
      </c>
      <c r="AD565" s="122">
        <v>0</v>
      </c>
      <c r="AE565" s="122">
        <v>0</v>
      </c>
      <c r="AF565" s="122">
        <v>0</v>
      </c>
      <c r="AG565" s="122">
        <v>0</v>
      </c>
      <c r="AH565" s="122">
        <v>0</v>
      </c>
      <c r="AI565" s="122">
        <v>0</v>
      </c>
      <c r="AJ565" s="122">
        <v>0</v>
      </c>
      <c r="AK565" s="122">
        <v>0</v>
      </c>
      <c r="AL565" s="122">
        <v>0</v>
      </c>
    </row>
    <row r="566" spans="1:38" hidden="1" x14ac:dyDescent="0.25">
      <c r="A566" s="122" t="s">
        <v>2017</v>
      </c>
      <c r="B566" s="122">
        <v>1</v>
      </c>
      <c r="C566" s="122" t="s">
        <v>2187</v>
      </c>
      <c r="D566" s="122" t="s">
        <v>2133</v>
      </c>
      <c r="E566" s="122">
        <v>12</v>
      </c>
      <c r="F566" s="122">
        <v>0.35646273649780003</v>
      </c>
      <c r="G566" s="122">
        <v>0.36841579109479999</v>
      </c>
      <c r="H566" s="122">
        <v>0.39912062742560001</v>
      </c>
      <c r="I566" s="122">
        <v>0.36441887662959999</v>
      </c>
      <c r="J566" s="122">
        <v>0.33245821973049999</v>
      </c>
      <c r="K566" s="122">
        <v>0.34588444024920001</v>
      </c>
      <c r="L566" s="122">
        <v>0.3570684280102</v>
      </c>
      <c r="M566" s="122">
        <v>0.36680751028440001</v>
      </c>
      <c r="N566" s="122">
        <v>0.36937220782890001</v>
      </c>
      <c r="O566" s="122">
        <v>0.3924582033015</v>
      </c>
      <c r="P566" s="122">
        <v>0.38393372112200003</v>
      </c>
      <c r="Q566" s="122">
        <v>0.34351972042680001</v>
      </c>
      <c r="R566" s="122">
        <v>0.33889156213720001</v>
      </c>
      <c r="S566" s="122">
        <v>0.33384733222320001</v>
      </c>
      <c r="T566" s="122">
        <v>0.3841499626464</v>
      </c>
      <c r="U566" s="122">
        <v>0.35436641815640002</v>
      </c>
      <c r="V566" s="122">
        <v>0.36378885093669999</v>
      </c>
      <c r="W566" s="122">
        <v>0.38532322274109998</v>
      </c>
      <c r="X566" s="122">
        <v>0.34212050782159997</v>
      </c>
      <c r="Y566" s="122">
        <v>0.34492176580740003</v>
      </c>
      <c r="Z566" s="122">
        <v>0.40037640708779998</v>
      </c>
      <c r="AA566" s="122">
        <v>0.38298023518820001</v>
      </c>
      <c r="AB566" s="122">
        <v>0.37925192232499999</v>
      </c>
      <c r="AC566" s="122">
        <v>0.38138757512179999</v>
      </c>
      <c r="AD566" s="122">
        <v>0.36993971485299998</v>
      </c>
      <c r="AE566" s="122">
        <v>0.38890452402730002</v>
      </c>
      <c r="AF566" s="122">
        <v>0.37923028213609999</v>
      </c>
      <c r="AG566" s="122">
        <v>0.37675103606530003</v>
      </c>
      <c r="AH566" s="122">
        <v>0.3460577952194</v>
      </c>
      <c r="AI566" s="122">
        <v>0.34157391017369998</v>
      </c>
      <c r="AJ566" s="122">
        <v>0.30862022228250002</v>
      </c>
      <c r="AK566" s="122">
        <v>0.33992952019520001</v>
      </c>
      <c r="AL566" s="122">
        <v>0</v>
      </c>
    </row>
    <row r="567" spans="1:38" hidden="1" x14ac:dyDescent="0.25">
      <c r="A567" s="122" t="s">
        <v>2017</v>
      </c>
      <c r="B567" s="122">
        <v>1</v>
      </c>
      <c r="C567" s="122" t="s">
        <v>2187</v>
      </c>
      <c r="D567" s="122" t="s">
        <v>2134</v>
      </c>
      <c r="E567" s="122">
        <v>12</v>
      </c>
      <c r="F567" s="122">
        <v>0</v>
      </c>
      <c r="G567" s="122">
        <v>0</v>
      </c>
      <c r="H567" s="122">
        <v>0</v>
      </c>
      <c r="I567" s="122">
        <v>0</v>
      </c>
      <c r="J567" s="122">
        <v>0</v>
      </c>
      <c r="K567" s="122">
        <v>0</v>
      </c>
      <c r="L567" s="122">
        <v>0</v>
      </c>
      <c r="M567" s="122">
        <v>0</v>
      </c>
      <c r="N567" s="122">
        <v>0</v>
      </c>
      <c r="O567" s="122">
        <v>0</v>
      </c>
      <c r="P567" s="122">
        <v>0</v>
      </c>
      <c r="Q567" s="122">
        <v>0</v>
      </c>
      <c r="R567" s="122">
        <v>0</v>
      </c>
      <c r="S567" s="122">
        <v>0</v>
      </c>
      <c r="T567" s="122">
        <v>0</v>
      </c>
      <c r="U567" s="122">
        <v>0</v>
      </c>
      <c r="V567" s="122">
        <v>0</v>
      </c>
      <c r="W567" s="122">
        <v>0</v>
      </c>
      <c r="X567" s="122">
        <v>0</v>
      </c>
      <c r="Y567" s="122">
        <v>0</v>
      </c>
      <c r="Z567" s="122">
        <v>0</v>
      </c>
      <c r="AA567" s="122">
        <v>0</v>
      </c>
      <c r="AB567" s="122">
        <v>0</v>
      </c>
      <c r="AC567" s="122">
        <v>0</v>
      </c>
      <c r="AD567" s="122">
        <v>0</v>
      </c>
      <c r="AE567" s="122">
        <v>0</v>
      </c>
      <c r="AF567" s="122">
        <v>0</v>
      </c>
      <c r="AG567" s="122">
        <v>0</v>
      </c>
      <c r="AH567" s="122">
        <v>0</v>
      </c>
      <c r="AI567" s="122">
        <v>0</v>
      </c>
      <c r="AJ567" s="122">
        <v>0</v>
      </c>
      <c r="AK567" s="122">
        <v>0</v>
      </c>
      <c r="AL567" s="122">
        <v>0</v>
      </c>
    </row>
    <row r="568" spans="1:38" hidden="1" x14ac:dyDescent="0.25">
      <c r="A568" s="122" t="s">
        <v>2017</v>
      </c>
      <c r="B568" s="122">
        <v>1</v>
      </c>
      <c r="C568" s="122" t="s">
        <v>2187</v>
      </c>
      <c r="D568" s="122" t="s">
        <v>2135</v>
      </c>
      <c r="E568" s="122">
        <v>12</v>
      </c>
      <c r="F568" s="122">
        <v>8.3644547578899997E-2</v>
      </c>
      <c r="G568" s="122">
        <v>8.6532315339599999E-2</v>
      </c>
      <c r="H568" s="122">
        <v>8.7526845033799996E-2</v>
      </c>
      <c r="I568" s="122">
        <v>9.1847191371599995E-2</v>
      </c>
      <c r="J568" s="122">
        <v>0.1027270905647</v>
      </c>
      <c r="K568" s="122">
        <v>9.83622872629E-2</v>
      </c>
      <c r="L568" s="122">
        <v>9.3256999116700004E-2</v>
      </c>
      <c r="M568" s="122">
        <v>9.7833056209699995E-2</v>
      </c>
      <c r="N568" s="122">
        <v>0.13002432545010001</v>
      </c>
      <c r="O568" s="122">
        <v>0.1230221427887</v>
      </c>
      <c r="P568" s="122">
        <v>0.1186852225785</v>
      </c>
      <c r="Q568" s="122">
        <v>0.1101105040629</v>
      </c>
      <c r="R568" s="122">
        <v>0.1164913668445</v>
      </c>
      <c r="S568" s="122">
        <v>0.1132317547605</v>
      </c>
      <c r="T568" s="122">
        <v>0.1207139447866</v>
      </c>
      <c r="U568" s="122">
        <v>0.1169009152019</v>
      </c>
      <c r="V568" s="122">
        <v>0.10689594577479999</v>
      </c>
      <c r="W568" s="122">
        <v>0.1124609830204</v>
      </c>
      <c r="X568" s="122">
        <v>0.10140801179429999</v>
      </c>
      <c r="Y568" s="122">
        <v>8.2529981988800002E-2</v>
      </c>
      <c r="Z568" s="122">
        <v>0.1023355068168</v>
      </c>
      <c r="AA568" s="122">
        <v>0.10663449939690001</v>
      </c>
      <c r="AB568" s="122">
        <v>0.1075753920386</v>
      </c>
      <c r="AC568" s="122">
        <v>0.1000482509047</v>
      </c>
      <c r="AD568" s="122">
        <v>0.10255729794930001</v>
      </c>
      <c r="AE568" s="122">
        <v>0.1022436670688</v>
      </c>
      <c r="AF568" s="122">
        <v>9.9107358263000003E-2</v>
      </c>
      <c r="AG568" s="122">
        <v>0.1038118214717</v>
      </c>
      <c r="AH568" s="122">
        <v>0.10788902291919999</v>
      </c>
      <c r="AI568" s="122">
        <v>0.10349819059110001</v>
      </c>
      <c r="AJ568" s="122">
        <v>8.1857659831099994E-2</v>
      </c>
      <c r="AK568" s="122">
        <v>9.4089264173700005E-2</v>
      </c>
      <c r="AL568" s="122">
        <v>0</v>
      </c>
    </row>
    <row r="569" spans="1:38" hidden="1" x14ac:dyDescent="0.25">
      <c r="A569" s="122" t="s">
        <v>2017</v>
      </c>
      <c r="B569" s="122">
        <v>1</v>
      </c>
      <c r="C569" s="122" t="s">
        <v>2187</v>
      </c>
      <c r="D569" s="122" t="s">
        <v>2136</v>
      </c>
      <c r="E569" s="122">
        <v>12</v>
      </c>
      <c r="F569" s="122">
        <v>0.18040570628309999</v>
      </c>
      <c r="G569" s="122">
        <v>0.1830684837265</v>
      </c>
      <c r="H569" s="122">
        <v>0.1793768860429</v>
      </c>
      <c r="I569" s="122">
        <v>0.14986639778130001</v>
      </c>
      <c r="J569" s="122">
        <v>0.19011013072749999</v>
      </c>
      <c r="K569" s="122">
        <v>0.19270284643829999</v>
      </c>
      <c r="L569" s="122">
        <v>0.19827282386709999</v>
      </c>
      <c r="M569" s="122">
        <v>0.2061731383563</v>
      </c>
      <c r="N569" s="122">
        <v>0.2066862706832</v>
      </c>
      <c r="O569" s="122">
        <v>0.2139595977996</v>
      </c>
      <c r="P569" s="122">
        <v>0.20792842303860001</v>
      </c>
      <c r="Q569" s="122">
        <v>0.13700921409690001</v>
      </c>
      <c r="R569" s="122">
        <v>0.135679099823</v>
      </c>
      <c r="S569" s="122">
        <v>0.13550207166520001</v>
      </c>
      <c r="T569" s="122">
        <v>0.14783454385639999</v>
      </c>
      <c r="U569" s="122">
        <v>0.16004207358709999</v>
      </c>
      <c r="V569" s="122">
        <v>0.1603517016655</v>
      </c>
      <c r="W569" s="122">
        <v>0.15207683495159999</v>
      </c>
      <c r="X569" s="122">
        <v>0.13678512147739999</v>
      </c>
      <c r="Y569" s="122">
        <v>0.1426576688508</v>
      </c>
      <c r="Z569" s="122">
        <v>0.1636388637066</v>
      </c>
      <c r="AA569" s="122">
        <v>0.1605364921794</v>
      </c>
      <c r="AB569" s="122">
        <v>0.1596619508537</v>
      </c>
      <c r="AC569" s="122">
        <v>0.1624793903424</v>
      </c>
      <c r="AD569" s="122">
        <v>0.1956161153613</v>
      </c>
      <c r="AE569" s="122">
        <v>0.22298883905710001</v>
      </c>
      <c r="AF569" s="122">
        <v>0.22051392634299999</v>
      </c>
      <c r="AG569" s="122">
        <v>0.2173992233367</v>
      </c>
      <c r="AH569" s="122">
        <v>0.20289913413640001</v>
      </c>
      <c r="AI569" s="122">
        <v>0.20385340500179999</v>
      </c>
      <c r="AJ569" s="122">
        <v>0.18426610823190001</v>
      </c>
      <c r="AK569" s="122">
        <v>0.19617985184350001</v>
      </c>
      <c r="AL569" s="122">
        <v>0</v>
      </c>
    </row>
    <row r="570" spans="1:38" hidden="1" x14ac:dyDescent="0.25">
      <c r="A570" s="122" t="s">
        <v>2017</v>
      </c>
      <c r="B570" s="122">
        <v>1</v>
      </c>
      <c r="C570" s="122" t="s">
        <v>2187</v>
      </c>
      <c r="D570" s="122" t="s">
        <v>2137</v>
      </c>
      <c r="E570" s="122">
        <v>12</v>
      </c>
      <c r="F570" s="122">
        <v>6.2795303714427</v>
      </c>
      <c r="G570" s="122">
        <v>6.6430444738689003</v>
      </c>
      <c r="H570" s="122">
        <v>6.7877305917769997</v>
      </c>
      <c r="I570" s="122">
        <v>7.0626416825492004</v>
      </c>
      <c r="J570" s="122">
        <v>7.4181333453083997</v>
      </c>
      <c r="K570" s="122">
        <v>8.0320349212632003</v>
      </c>
      <c r="L570" s="122">
        <v>8.2929716178246995</v>
      </c>
      <c r="M570" s="122">
        <v>8.8367422146995001</v>
      </c>
      <c r="N570" s="122">
        <v>8.8745504342667001</v>
      </c>
      <c r="O570" s="122">
        <v>8.7336897623320002</v>
      </c>
      <c r="P570" s="122">
        <v>8.4204269210787999</v>
      </c>
      <c r="Q570" s="122">
        <v>6.9832795086069996</v>
      </c>
      <c r="R570" s="122">
        <v>7.0120932917904</v>
      </c>
      <c r="S570" s="122">
        <v>7.0274654390290001</v>
      </c>
      <c r="T570" s="122">
        <v>7.9777446134802998</v>
      </c>
      <c r="U570" s="122">
        <v>7.3911256845965996</v>
      </c>
      <c r="V570" s="122">
        <v>7.3845246435831999</v>
      </c>
      <c r="W570" s="122">
        <v>7.5138495627437001</v>
      </c>
      <c r="X570" s="122">
        <v>6.7098449070374997</v>
      </c>
      <c r="Y570" s="122">
        <v>6.3717931967353003</v>
      </c>
      <c r="Z570" s="122">
        <v>7.5203101391498004</v>
      </c>
      <c r="AA570" s="122">
        <v>7.3638845928011998</v>
      </c>
      <c r="AB570" s="122">
        <v>7.3202969738623</v>
      </c>
      <c r="AC570" s="122">
        <v>7.2323910132132001</v>
      </c>
      <c r="AD570" s="122">
        <v>7.2843895482957999</v>
      </c>
      <c r="AE570" s="122">
        <v>8.0382470518557998</v>
      </c>
      <c r="AF570" s="122">
        <v>8.2420357878356008</v>
      </c>
      <c r="AG570" s="122">
        <v>8.3583511888698006</v>
      </c>
      <c r="AH570" s="122">
        <v>8.1208596254711995</v>
      </c>
      <c r="AI570" s="122">
        <v>8.6934245467582993</v>
      </c>
      <c r="AJ570" s="122">
        <v>9.0526016983769004</v>
      </c>
      <c r="AK570" s="122">
        <v>10.2996029517663</v>
      </c>
      <c r="AL570" s="122">
        <v>0</v>
      </c>
    </row>
    <row r="571" spans="1:38" hidden="1" x14ac:dyDescent="0.25">
      <c r="A571" s="122" t="s">
        <v>2017</v>
      </c>
      <c r="B571" s="122">
        <v>1</v>
      </c>
      <c r="C571" s="122" t="s">
        <v>2187</v>
      </c>
      <c r="D571" s="122" t="s">
        <v>2138</v>
      </c>
      <c r="E571" s="122">
        <v>12</v>
      </c>
      <c r="F571" s="122">
        <v>0</v>
      </c>
      <c r="G571" s="122">
        <v>0</v>
      </c>
      <c r="H571" s="122">
        <v>0</v>
      </c>
      <c r="I571" s="122">
        <v>0</v>
      </c>
      <c r="J571" s="122">
        <v>0</v>
      </c>
      <c r="K571" s="122">
        <v>0</v>
      </c>
      <c r="L571" s="122">
        <v>0</v>
      </c>
      <c r="M571" s="122">
        <v>0</v>
      </c>
      <c r="N571" s="122">
        <v>0</v>
      </c>
      <c r="O571" s="122">
        <v>0</v>
      </c>
      <c r="P571" s="122">
        <v>0</v>
      </c>
      <c r="Q571" s="122">
        <v>0</v>
      </c>
      <c r="R571" s="122">
        <v>0</v>
      </c>
      <c r="S571" s="122">
        <v>0</v>
      </c>
      <c r="T571" s="122">
        <v>0</v>
      </c>
      <c r="U571" s="122">
        <v>0</v>
      </c>
      <c r="V571" s="122">
        <v>0</v>
      </c>
      <c r="W571" s="122">
        <v>0</v>
      </c>
      <c r="X571" s="122">
        <v>0</v>
      </c>
      <c r="Y571" s="122">
        <v>0</v>
      </c>
      <c r="Z571" s="122">
        <v>0</v>
      </c>
      <c r="AA571" s="122">
        <v>0</v>
      </c>
      <c r="AB571" s="122">
        <v>0</v>
      </c>
      <c r="AC571" s="122">
        <v>0</v>
      </c>
      <c r="AD571" s="122">
        <v>0</v>
      </c>
      <c r="AE571" s="122">
        <v>0</v>
      </c>
      <c r="AF571" s="122">
        <v>0</v>
      </c>
      <c r="AG571" s="122">
        <v>0</v>
      </c>
      <c r="AH571" s="122">
        <v>0</v>
      </c>
      <c r="AI571" s="122">
        <v>0</v>
      </c>
      <c r="AJ571" s="122">
        <v>0</v>
      </c>
      <c r="AK571" s="122">
        <v>0</v>
      </c>
      <c r="AL571" s="122">
        <v>0</v>
      </c>
    </row>
    <row r="572" spans="1:38" hidden="1" x14ac:dyDescent="0.25">
      <c r="A572" s="122" t="s">
        <v>2017</v>
      </c>
      <c r="B572" s="122">
        <v>1</v>
      </c>
      <c r="C572" s="122" t="s">
        <v>2187</v>
      </c>
      <c r="D572" s="122" t="s">
        <v>2139</v>
      </c>
      <c r="E572" s="122">
        <v>12</v>
      </c>
      <c r="F572" s="122">
        <v>0</v>
      </c>
      <c r="G572" s="122">
        <v>0</v>
      </c>
      <c r="H572" s="122">
        <v>0</v>
      </c>
      <c r="I572" s="122">
        <v>0</v>
      </c>
      <c r="J572" s="122">
        <v>0</v>
      </c>
      <c r="K572" s="122">
        <v>0</v>
      </c>
      <c r="L572" s="122">
        <v>0</v>
      </c>
      <c r="M572" s="122">
        <v>0</v>
      </c>
      <c r="N572" s="122">
        <v>0</v>
      </c>
      <c r="O572" s="122">
        <v>0</v>
      </c>
      <c r="P572" s="122">
        <v>0</v>
      </c>
      <c r="Q572" s="122">
        <v>0</v>
      </c>
      <c r="R572" s="122">
        <v>0</v>
      </c>
      <c r="S572" s="122">
        <v>0</v>
      </c>
      <c r="T572" s="122">
        <v>0</v>
      </c>
      <c r="U572" s="122">
        <v>0</v>
      </c>
      <c r="V572" s="122">
        <v>0</v>
      </c>
      <c r="W572" s="122">
        <v>0</v>
      </c>
      <c r="X572" s="122">
        <v>0</v>
      </c>
      <c r="Y572" s="122">
        <v>0</v>
      </c>
      <c r="Z572" s="122">
        <v>0</v>
      </c>
      <c r="AA572" s="122">
        <v>0</v>
      </c>
      <c r="AB572" s="122">
        <v>0</v>
      </c>
      <c r="AC572" s="122">
        <v>0</v>
      </c>
      <c r="AD572" s="122">
        <v>0</v>
      </c>
      <c r="AE572" s="122">
        <v>0</v>
      </c>
      <c r="AF572" s="122">
        <v>0</v>
      </c>
      <c r="AG572" s="122">
        <v>0</v>
      </c>
      <c r="AH572" s="122">
        <v>0</v>
      </c>
      <c r="AI572" s="122">
        <v>0</v>
      </c>
      <c r="AJ572" s="122">
        <v>0</v>
      </c>
      <c r="AK572" s="122">
        <v>0</v>
      </c>
      <c r="AL572" s="122">
        <v>0</v>
      </c>
    </row>
    <row r="573" spans="1:38" hidden="1" x14ac:dyDescent="0.25">
      <c r="A573" s="122" t="s">
        <v>2017</v>
      </c>
      <c r="B573" s="122">
        <v>1</v>
      </c>
      <c r="C573" s="122" t="s">
        <v>2187</v>
      </c>
      <c r="D573" s="122" t="s">
        <v>2140</v>
      </c>
      <c r="E573" s="122">
        <v>12</v>
      </c>
      <c r="F573" s="122">
        <v>0</v>
      </c>
      <c r="G573" s="122">
        <v>0</v>
      </c>
      <c r="H573" s="122">
        <v>0</v>
      </c>
      <c r="I573" s="122">
        <v>0</v>
      </c>
      <c r="J573" s="122">
        <v>0</v>
      </c>
      <c r="K573" s="122">
        <v>0</v>
      </c>
      <c r="L573" s="122">
        <v>0</v>
      </c>
      <c r="M573" s="122">
        <v>0</v>
      </c>
      <c r="N573" s="122">
        <v>0</v>
      </c>
      <c r="O573" s="122">
        <v>0</v>
      </c>
      <c r="P573" s="122">
        <v>0</v>
      </c>
      <c r="Q573" s="122">
        <v>0</v>
      </c>
      <c r="R573" s="122">
        <v>0</v>
      </c>
      <c r="S573" s="122">
        <v>0</v>
      </c>
      <c r="T573" s="122">
        <v>0</v>
      </c>
      <c r="U573" s="122">
        <v>0</v>
      </c>
      <c r="V573" s="122">
        <v>0</v>
      </c>
      <c r="W573" s="122">
        <v>0</v>
      </c>
      <c r="X573" s="122">
        <v>0</v>
      </c>
      <c r="Y573" s="122">
        <v>0</v>
      </c>
      <c r="Z573" s="122">
        <v>0</v>
      </c>
      <c r="AA573" s="122">
        <v>0</v>
      </c>
      <c r="AB573" s="122">
        <v>0</v>
      </c>
      <c r="AC573" s="122">
        <v>0</v>
      </c>
      <c r="AD573" s="122">
        <v>0</v>
      </c>
      <c r="AE573" s="122">
        <v>0</v>
      </c>
      <c r="AF573" s="122">
        <v>0</v>
      </c>
      <c r="AG573" s="122">
        <v>0</v>
      </c>
      <c r="AH573" s="122">
        <v>0</v>
      </c>
      <c r="AI573" s="122">
        <v>0</v>
      </c>
      <c r="AJ573" s="122">
        <v>0</v>
      </c>
      <c r="AK573" s="122">
        <v>0</v>
      </c>
      <c r="AL573" s="122">
        <v>0</v>
      </c>
    </row>
    <row r="574" spans="1:38" hidden="1" x14ac:dyDescent="0.25">
      <c r="A574" s="122" t="s">
        <v>2017</v>
      </c>
      <c r="B574" s="122">
        <v>1</v>
      </c>
      <c r="C574" s="122" t="s">
        <v>2187</v>
      </c>
      <c r="D574" s="122" t="s">
        <v>2141</v>
      </c>
      <c r="E574" s="122">
        <v>12</v>
      </c>
      <c r="F574" s="122">
        <v>0</v>
      </c>
      <c r="G574" s="122">
        <v>0</v>
      </c>
      <c r="H574" s="122">
        <v>0</v>
      </c>
      <c r="I574" s="122">
        <v>0</v>
      </c>
      <c r="J574" s="122">
        <v>0</v>
      </c>
      <c r="K574" s="122">
        <v>0</v>
      </c>
      <c r="L574" s="122">
        <v>0</v>
      </c>
      <c r="M574" s="122">
        <v>0</v>
      </c>
      <c r="N574" s="122">
        <v>0</v>
      </c>
      <c r="O574" s="122">
        <v>0</v>
      </c>
      <c r="P574" s="122">
        <v>0</v>
      </c>
      <c r="Q574" s="122">
        <v>0</v>
      </c>
      <c r="R574" s="122">
        <v>0</v>
      </c>
      <c r="S574" s="122">
        <v>0</v>
      </c>
      <c r="T574" s="122">
        <v>0</v>
      </c>
      <c r="U574" s="122">
        <v>0</v>
      </c>
      <c r="V574" s="122">
        <v>0</v>
      </c>
      <c r="W574" s="122">
        <v>0</v>
      </c>
      <c r="X574" s="122">
        <v>0</v>
      </c>
      <c r="Y574" s="122">
        <v>0</v>
      </c>
      <c r="Z574" s="122">
        <v>0</v>
      </c>
      <c r="AA574" s="122">
        <v>0</v>
      </c>
      <c r="AB574" s="122">
        <v>0</v>
      </c>
      <c r="AC574" s="122">
        <v>0</v>
      </c>
      <c r="AD574" s="122">
        <v>0</v>
      </c>
      <c r="AE574" s="122">
        <v>0</v>
      </c>
      <c r="AF574" s="122">
        <v>0</v>
      </c>
      <c r="AG574" s="122">
        <v>0</v>
      </c>
      <c r="AH574" s="122">
        <v>0</v>
      </c>
      <c r="AI574" s="122">
        <v>0</v>
      </c>
      <c r="AJ574" s="122">
        <v>0</v>
      </c>
      <c r="AK574" s="122">
        <v>0</v>
      </c>
      <c r="AL574" s="122">
        <v>0</v>
      </c>
    </row>
    <row r="575" spans="1:38" hidden="1" x14ac:dyDescent="0.25">
      <c r="A575" s="122" t="s">
        <v>2017</v>
      </c>
      <c r="B575" s="122">
        <v>1</v>
      </c>
      <c r="C575" s="122" t="s">
        <v>2187</v>
      </c>
      <c r="D575" s="122" t="s">
        <v>2142</v>
      </c>
      <c r="E575" s="122">
        <v>12</v>
      </c>
      <c r="F575" s="122">
        <v>0</v>
      </c>
      <c r="G575" s="122">
        <v>0</v>
      </c>
      <c r="H575" s="122">
        <v>0</v>
      </c>
      <c r="I575" s="122">
        <v>0</v>
      </c>
      <c r="J575" s="122">
        <v>0</v>
      </c>
      <c r="K575" s="122">
        <v>0</v>
      </c>
      <c r="L575" s="122">
        <v>0</v>
      </c>
      <c r="M575" s="122">
        <v>0</v>
      </c>
      <c r="N575" s="122">
        <v>0</v>
      </c>
      <c r="O575" s="122">
        <v>0</v>
      </c>
      <c r="P575" s="122">
        <v>0</v>
      </c>
      <c r="Q575" s="122">
        <v>0</v>
      </c>
      <c r="R575" s="122">
        <v>0</v>
      </c>
      <c r="S575" s="122">
        <v>0</v>
      </c>
      <c r="T575" s="122">
        <v>0</v>
      </c>
      <c r="U575" s="122">
        <v>0</v>
      </c>
      <c r="V575" s="122">
        <v>0</v>
      </c>
      <c r="W575" s="122">
        <v>0</v>
      </c>
      <c r="X575" s="122">
        <v>0</v>
      </c>
      <c r="Y575" s="122">
        <v>0</v>
      </c>
      <c r="Z575" s="122">
        <v>0</v>
      </c>
      <c r="AA575" s="122">
        <v>0</v>
      </c>
      <c r="AB575" s="122">
        <v>0</v>
      </c>
      <c r="AC575" s="122">
        <v>0</v>
      </c>
      <c r="AD575" s="122">
        <v>0</v>
      </c>
      <c r="AE575" s="122">
        <v>0</v>
      </c>
      <c r="AF575" s="122">
        <v>0</v>
      </c>
      <c r="AG575" s="122">
        <v>0</v>
      </c>
      <c r="AH575" s="122">
        <v>0</v>
      </c>
      <c r="AI575" s="122">
        <v>0</v>
      </c>
      <c r="AJ575" s="122">
        <v>0</v>
      </c>
      <c r="AK575" s="122">
        <v>0</v>
      </c>
      <c r="AL575" s="122">
        <v>0</v>
      </c>
    </row>
    <row r="576" spans="1:38" hidden="1" x14ac:dyDescent="0.25">
      <c r="A576" s="122" t="s">
        <v>2017</v>
      </c>
      <c r="B576" s="122">
        <v>1</v>
      </c>
      <c r="C576" s="122" t="s">
        <v>2187</v>
      </c>
      <c r="D576" s="122" t="s">
        <v>2143</v>
      </c>
      <c r="E576" s="122">
        <v>12</v>
      </c>
      <c r="F576" s="122">
        <v>0</v>
      </c>
      <c r="G576" s="122">
        <v>0</v>
      </c>
      <c r="H576" s="122">
        <v>0</v>
      </c>
      <c r="I576" s="122">
        <v>0</v>
      </c>
      <c r="J576" s="122">
        <v>0</v>
      </c>
      <c r="K576" s="122">
        <v>0</v>
      </c>
      <c r="L576" s="122">
        <v>0</v>
      </c>
      <c r="M576" s="122">
        <v>0</v>
      </c>
      <c r="N576" s="122">
        <v>0</v>
      </c>
      <c r="O576" s="122">
        <v>0</v>
      </c>
      <c r="P576" s="122">
        <v>0</v>
      </c>
      <c r="Q576" s="122">
        <v>0</v>
      </c>
      <c r="R576" s="122">
        <v>0</v>
      </c>
      <c r="S576" s="122">
        <v>0</v>
      </c>
      <c r="T576" s="122">
        <v>0</v>
      </c>
      <c r="U576" s="122">
        <v>0</v>
      </c>
      <c r="V576" s="122">
        <v>0</v>
      </c>
      <c r="W576" s="122">
        <v>0</v>
      </c>
      <c r="X576" s="122">
        <v>0</v>
      </c>
      <c r="Y576" s="122">
        <v>0</v>
      </c>
      <c r="Z576" s="122">
        <v>0</v>
      </c>
      <c r="AA576" s="122">
        <v>0</v>
      </c>
      <c r="AB576" s="122">
        <v>0</v>
      </c>
      <c r="AC576" s="122">
        <v>0</v>
      </c>
      <c r="AD576" s="122">
        <v>0</v>
      </c>
      <c r="AE576" s="122">
        <v>0</v>
      </c>
      <c r="AF576" s="122">
        <v>0</v>
      </c>
      <c r="AG576" s="122">
        <v>0</v>
      </c>
      <c r="AH576" s="122">
        <v>0</v>
      </c>
      <c r="AI576" s="122">
        <v>0</v>
      </c>
      <c r="AJ576" s="122">
        <v>0</v>
      </c>
      <c r="AK576" s="122">
        <v>0</v>
      </c>
      <c r="AL576" s="122">
        <v>0</v>
      </c>
    </row>
    <row r="577" spans="1:38" hidden="1" x14ac:dyDescent="0.25">
      <c r="A577" s="122" t="s">
        <v>2017</v>
      </c>
      <c r="B577" s="122">
        <v>1</v>
      </c>
      <c r="C577" s="122" t="s">
        <v>2187</v>
      </c>
      <c r="D577" s="122" t="s">
        <v>2177</v>
      </c>
      <c r="E577" s="122">
        <v>12</v>
      </c>
      <c r="F577" s="122">
        <v>0</v>
      </c>
      <c r="G577" s="122">
        <v>0</v>
      </c>
      <c r="H577" s="122">
        <v>0</v>
      </c>
      <c r="I577" s="122">
        <v>0</v>
      </c>
      <c r="J577" s="122">
        <v>0</v>
      </c>
      <c r="K577" s="122">
        <v>0</v>
      </c>
      <c r="L577" s="122">
        <v>0</v>
      </c>
      <c r="M577" s="122">
        <v>0</v>
      </c>
      <c r="N577" s="122">
        <v>0</v>
      </c>
      <c r="O577" s="122">
        <v>0</v>
      </c>
      <c r="P577" s="122">
        <v>0</v>
      </c>
      <c r="Q577" s="122">
        <v>0</v>
      </c>
      <c r="R577" s="122">
        <v>0</v>
      </c>
      <c r="S577" s="122">
        <v>0</v>
      </c>
      <c r="T577" s="122">
        <v>0</v>
      </c>
      <c r="U577" s="122">
        <v>0</v>
      </c>
      <c r="V577" s="122">
        <v>0</v>
      </c>
      <c r="W577" s="122">
        <v>0</v>
      </c>
      <c r="X577" s="122">
        <v>0</v>
      </c>
      <c r="Y577" s="122">
        <v>0</v>
      </c>
      <c r="Z577" s="122">
        <v>0</v>
      </c>
      <c r="AA577" s="122">
        <v>0</v>
      </c>
      <c r="AB577" s="122">
        <v>0</v>
      </c>
      <c r="AC577" s="122">
        <v>0</v>
      </c>
      <c r="AD577" s="122">
        <v>0</v>
      </c>
      <c r="AE577" s="122">
        <v>0</v>
      </c>
      <c r="AF577" s="122">
        <v>0</v>
      </c>
      <c r="AG577" s="122">
        <v>0</v>
      </c>
      <c r="AH577" s="122">
        <v>0</v>
      </c>
      <c r="AI577" s="122">
        <v>0</v>
      </c>
      <c r="AJ577" s="122">
        <v>0</v>
      </c>
      <c r="AK577" s="122">
        <v>0</v>
      </c>
      <c r="AL577" s="122">
        <v>0</v>
      </c>
    </row>
    <row r="578" spans="1:38" hidden="1" x14ac:dyDescent="0.25">
      <c r="A578" s="122" t="s">
        <v>2017</v>
      </c>
      <c r="B578" s="122">
        <v>1</v>
      </c>
      <c r="C578" s="122" t="s">
        <v>2187</v>
      </c>
      <c r="D578" s="122" t="s">
        <v>2144</v>
      </c>
      <c r="E578" s="122">
        <v>12</v>
      </c>
      <c r="F578" s="122">
        <v>0</v>
      </c>
      <c r="G578" s="122">
        <v>0</v>
      </c>
      <c r="H578" s="122">
        <v>0</v>
      </c>
      <c r="I578" s="122">
        <v>0</v>
      </c>
      <c r="J578" s="122">
        <v>0</v>
      </c>
      <c r="K578" s="122">
        <v>0</v>
      </c>
      <c r="L578" s="122">
        <v>0</v>
      </c>
      <c r="M578" s="122">
        <v>0</v>
      </c>
      <c r="N578" s="122">
        <v>0</v>
      </c>
      <c r="O578" s="122">
        <v>0</v>
      </c>
      <c r="P578" s="122">
        <v>0</v>
      </c>
      <c r="Q578" s="122">
        <v>0</v>
      </c>
      <c r="R578" s="122">
        <v>0</v>
      </c>
      <c r="S578" s="122">
        <v>0</v>
      </c>
      <c r="T578" s="122">
        <v>0</v>
      </c>
      <c r="U578" s="122">
        <v>0</v>
      </c>
      <c r="V578" s="122">
        <v>0</v>
      </c>
      <c r="W578" s="122">
        <v>0</v>
      </c>
      <c r="X578" s="122">
        <v>0</v>
      </c>
      <c r="Y578" s="122">
        <v>0</v>
      </c>
      <c r="Z578" s="122">
        <v>0</v>
      </c>
      <c r="AA578" s="122">
        <v>0</v>
      </c>
      <c r="AB578" s="122">
        <v>0</v>
      </c>
      <c r="AC578" s="122">
        <v>0</v>
      </c>
      <c r="AD578" s="122">
        <v>0</v>
      </c>
      <c r="AE578" s="122">
        <v>0</v>
      </c>
      <c r="AF578" s="122">
        <v>0</v>
      </c>
      <c r="AG578" s="122">
        <v>0</v>
      </c>
      <c r="AH578" s="122">
        <v>0</v>
      </c>
      <c r="AI578" s="122">
        <v>0</v>
      </c>
      <c r="AJ578" s="122">
        <v>0</v>
      </c>
      <c r="AK578" s="122">
        <v>0</v>
      </c>
      <c r="AL578" s="122">
        <v>0</v>
      </c>
    </row>
    <row r="579" spans="1:38" hidden="1" x14ac:dyDescent="0.25">
      <c r="A579" s="122" t="s">
        <v>2017</v>
      </c>
      <c r="B579" s="122">
        <v>1</v>
      </c>
      <c r="C579" s="122" t="s">
        <v>2187</v>
      </c>
      <c r="D579" s="122" t="s">
        <v>2145</v>
      </c>
      <c r="E579" s="122">
        <v>12</v>
      </c>
      <c r="F579" s="122">
        <v>0</v>
      </c>
      <c r="G579" s="122">
        <v>0</v>
      </c>
      <c r="H579" s="122">
        <v>0</v>
      </c>
      <c r="I579" s="122">
        <v>0</v>
      </c>
      <c r="J579" s="122">
        <v>0</v>
      </c>
      <c r="K579" s="122">
        <v>0</v>
      </c>
      <c r="L579" s="122">
        <v>0</v>
      </c>
      <c r="M579" s="122">
        <v>0</v>
      </c>
      <c r="N579" s="122">
        <v>0</v>
      </c>
      <c r="O579" s="122">
        <v>0</v>
      </c>
      <c r="P579" s="122">
        <v>0</v>
      </c>
      <c r="Q579" s="122">
        <v>0</v>
      </c>
      <c r="R579" s="122">
        <v>0</v>
      </c>
      <c r="S579" s="122">
        <v>0</v>
      </c>
      <c r="T579" s="122">
        <v>0</v>
      </c>
      <c r="U579" s="122">
        <v>0</v>
      </c>
      <c r="V579" s="122">
        <v>0</v>
      </c>
      <c r="W579" s="122">
        <v>0</v>
      </c>
      <c r="X579" s="122">
        <v>0</v>
      </c>
      <c r="Y579" s="122">
        <v>0</v>
      </c>
      <c r="Z579" s="122">
        <v>0</v>
      </c>
      <c r="AA579" s="122">
        <v>0</v>
      </c>
      <c r="AB579" s="122">
        <v>0</v>
      </c>
      <c r="AC579" s="122">
        <v>0</v>
      </c>
      <c r="AD579" s="122">
        <v>0</v>
      </c>
      <c r="AE579" s="122">
        <v>0</v>
      </c>
      <c r="AF579" s="122">
        <v>0</v>
      </c>
      <c r="AG579" s="122">
        <v>0</v>
      </c>
      <c r="AH579" s="122">
        <v>0</v>
      </c>
      <c r="AI579" s="122">
        <v>0</v>
      </c>
      <c r="AJ579" s="122">
        <v>0</v>
      </c>
      <c r="AK579" s="122">
        <v>0</v>
      </c>
      <c r="AL579" s="122">
        <v>0</v>
      </c>
    </row>
    <row r="580" spans="1:38" hidden="1" x14ac:dyDescent="0.25">
      <c r="A580" s="122" t="s">
        <v>2017</v>
      </c>
      <c r="B580" s="122">
        <v>1</v>
      </c>
      <c r="C580" s="122" t="s">
        <v>2187</v>
      </c>
      <c r="D580" s="122" t="s">
        <v>2146</v>
      </c>
      <c r="E580" s="122">
        <v>12</v>
      </c>
      <c r="F580" s="122">
        <v>0</v>
      </c>
      <c r="G580" s="122">
        <v>0</v>
      </c>
      <c r="H580" s="122">
        <v>0</v>
      </c>
      <c r="I580" s="122">
        <v>0</v>
      </c>
      <c r="J580" s="122">
        <v>0</v>
      </c>
      <c r="K580" s="122">
        <v>0</v>
      </c>
      <c r="L580" s="122">
        <v>0</v>
      </c>
      <c r="M580" s="122">
        <v>0</v>
      </c>
      <c r="N580" s="122">
        <v>0</v>
      </c>
      <c r="O580" s="122">
        <v>0</v>
      </c>
      <c r="P580" s="122">
        <v>0</v>
      </c>
      <c r="Q580" s="122">
        <v>0</v>
      </c>
      <c r="R580" s="122">
        <v>0</v>
      </c>
      <c r="S580" s="122">
        <v>0</v>
      </c>
      <c r="T580" s="122">
        <v>0</v>
      </c>
      <c r="U580" s="122">
        <v>0</v>
      </c>
      <c r="V580" s="122">
        <v>0</v>
      </c>
      <c r="W580" s="122">
        <v>0</v>
      </c>
      <c r="X580" s="122">
        <v>0</v>
      </c>
      <c r="Y580" s="122">
        <v>0</v>
      </c>
      <c r="Z580" s="122">
        <v>0</v>
      </c>
      <c r="AA580" s="122">
        <v>0</v>
      </c>
      <c r="AB580" s="122">
        <v>0</v>
      </c>
      <c r="AC580" s="122">
        <v>0</v>
      </c>
      <c r="AD580" s="122">
        <v>0</v>
      </c>
      <c r="AE580" s="122">
        <v>0</v>
      </c>
      <c r="AF580" s="122">
        <v>0</v>
      </c>
      <c r="AG580" s="122">
        <v>0</v>
      </c>
      <c r="AH580" s="122">
        <v>0</v>
      </c>
      <c r="AI580" s="122">
        <v>0</v>
      </c>
      <c r="AJ580" s="122">
        <v>0</v>
      </c>
      <c r="AK580" s="122">
        <v>0</v>
      </c>
      <c r="AL580" s="122">
        <v>0</v>
      </c>
    </row>
    <row r="581" spans="1:38" hidden="1" x14ac:dyDescent="0.25">
      <c r="A581" s="122" t="s">
        <v>2017</v>
      </c>
      <c r="B581" s="122">
        <v>1</v>
      </c>
      <c r="C581" s="122" t="s">
        <v>2187</v>
      </c>
      <c r="D581" s="122" t="s">
        <v>2147</v>
      </c>
      <c r="E581" s="122">
        <v>12</v>
      </c>
      <c r="F581" s="122">
        <v>0</v>
      </c>
      <c r="G581" s="122">
        <v>0</v>
      </c>
      <c r="H581" s="122">
        <v>0</v>
      </c>
      <c r="I581" s="122">
        <v>0</v>
      </c>
      <c r="J581" s="122">
        <v>0</v>
      </c>
      <c r="K581" s="122">
        <v>0</v>
      </c>
      <c r="L581" s="122">
        <v>0</v>
      </c>
      <c r="M581" s="122">
        <v>0</v>
      </c>
      <c r="N581" s="122">
        <v>0</v>
      </c>
      <c r="O581" s="122">
        <v>0</v>
      </c>
      <c r="P581" s="122">
        <v>0</v>
      </c>
      <c r="Q581" s="122">
        <v>0</v>
      </c>
      <c r="R581" s="122">
        <v>0</v>
      </c>
      <c r="S581" s="122">
        <v>0</v>
      </c>
      <c r="T581" s="122">
        <v>0</v>
      </c>
      <c r="U581" s="122">
        <v>0</v>
      </c>
      <c r="V581" s="122">
        <v>0</v>
      </c>
      <c r="W581" s="122">
        <v>0</v>
      </c>
      <c r="X581" s="122">
        <v>0</v>
      </c>
      <c r="Y581" s="122">
        <v>0</v>
      </c>
      <c r="Z581" s="122">
        <v>0</v>
      </c>
      <c r="AA581" s="122">
        <v>0</v>
      </c>
      <c r="AB581" s="122">
        <v>0</v>
      </c>
      <c r="AC581" s="122">
        <v>0</v>
      </c>
      <c r="AD581" s="122">
        <v>0</v>
      </c>
      <c r="AE581" s="122">
        <v>0</v>
      </c>
      <c r="AF581" s="122">
        <v>0</v>
      </c>
      <c r="AG581" s="122">
        <v>0</v>
      </c>
      <c r="AH581" s="122">
        <v>0</v>
      </c>
      <c r="AI581" s="122">
        <v>0</v>
      </c>
      <c r="AJ581" s="122">
        <v>0</v>
      </c>
      <c r="AK581" s="122">
        <v>0</v>
      </c>
      <c r="AL581" s="122">
        <v>0</v>
      </c>
    </row>
    <row r="582" spans="1:38" hidden="1" x14ac:dyDescent="0.25">
      <c r="A582" s="122" t="s">
        <v>2017</v>
      </c>
      <c r="B582" s="122">
        <v>1</v>
      </c>
      <c r="C582" s="122" t="s">
        <v>2187</v>
      </c>
      <c r="D582" s="122" t="s">
        <v>475</v>
      </c>
      <c r="E582" s="122">
        <v>12</v>
      </c>
      <c r="F582" s="122">
        <v>0</v>
      </c>
      <c r="G582" s="122">
        <v>0</v>
      </c>
      <c r="H582" s="122">
        <v>0</v>
      </c>
      <c r="I582" s="122">
        <v>0</v>
      </c>
      <c r="J582" s="122">
        <v>0</v>
      </c>
      <c r="K582" s="122">
        <v>0</v>
      </c>
      <c r="L582" s="122">
        <v>0</v>
      </c>
      <c r="M582" s="122">
        <v>0</v>
      </c>
      <c r="N582" s="122">
        <v>0</v>
      </c>
      <c r="O582" s="122">
        <v>0</v>
      </c>
      <c r="P582" s="122">
        <v>0</v>
      </c>
      <c r="Q582" s="122">
        <v>0</v>
      </c>
      <c r="R582" s="122">
        <v>0</v>
      </c>
      <c r="S582" s="122">
        <v>0</v>
      </c>
      <c r="T582" s="122">
        <v>0</v>
      </c>
      <c r="U582" s="122">
        <v>0</v>
      </c>
      <c r="V582" s="122">
        <v>0</v>
      </c>
      <c r="W582" s="122">
        <v>0</v>
      </c>
      <c r="X582" s="122">
        <v>0</v>
      </c>
      <c r="Y582" s="122">
        <v>0</v>
      </c>
      <c r="Z582" s="122">
        <v>0</v>
      </c>
      <c r="AA582" s="122">
        <v>0</v>
      </c>
      <c r="AB582" s="122">
        <v>0</v>
      </c>
      <c r="AC582" s="122">
        <v>0</v>
      </c>
      <c r="AD582" s="122">
        <v>0</v>
      </c>
      <c r="AE582" s="122">
        <v>0</v>
      </c>
      <c r="AF582" s="122">
        <v>0</v>
      </c>
      <c r="AG582" s="122">
        <v>0</v>
      </c>
      <c r="AH582" s="122">
        <v>0</v>
      </c>
      <c r="AI582" s="122">
        <v>0</v>
      </c>
      <c r="AJ582" s="122">
        <v>0</v>
      </c>
      <c r="AK582" s="122">
        <v>0</v>
      </c>
      <c r="AL582" s="122">
        <v>0</v>
      </c>
    </row>
    <row r="583" spans="1:38" hidden="1" x14ac:dyDescent="0.25">
      <c r="A583" s="122" t="s">
        <v>2017</v>
      </c>
      <c r="B583" s="122">
        <v>1</v>
      </c>
      <c r="C583" s="122" t="s">
        <v>2187</v>
      </c>
      <c r="D583" s="122" t="s">
        <v>2148</v>
      </c>
      <c r="E583" s="122">
        <v>12</v>
      </c>
      <c r="F583" s="122">
        <v>0</v>
      </c>
      <c r="G583" s="122">
        <v>0</v>
      </c>
      <c r="H583" s="122">
        <v>0</v>
      </c>
      <c r="I583" s="122">
        <v>0</v>
      </c>
      <c r="J583" s="122">
        <v>0</v>
      </c>
      <c r="K583" s="122">
        <v>0</v>
      </c>
      <c r="L583" s="122">
        <v>0</v>
      </c>
      <c r="M583" s="122">
        <v>0</v>
      </c>
      <c r="N583" s="122">
        <v>0</v>
      </c>
      <c r="O583" s="122">
        <v>0</v>
      </c>
      <c r="P583" s="122">
        <v>0</v>
      </c>
      <c r="Q583" s="122">
        <v>0</v>
      </c>
      <c r="R583" s="122">
        <v>0</v>
      </c>
      <c r="S583" s="122">
        <v>0</v>
      </c>
      <c r="T583" s="122">
        <v>0</v>
      </c>
      <c r="U583" s="122">
        <v>0</v>
      </c>
      <c r="V583" s="122">
        <v>0</v>
      </c>
      <c r="W583" s="122">
        <v>0</v>
      </c>
      <c r="X583" s="122">
        <v>0</v>
      </c>
      <c r="Y583" s="122">
        <v>0</v>
      </c>
      <c r="Z583" s="122">
        <v>0</v>
      </c>
      <c r="AA583" s="122">
        <v>0</v>
      </c>
      <c r="AB583" s="122">
        <v>0</v>
      </c>
      <c r="AC583" s="122">
        <v>0</v>
      </c>
      <c r="AD583" s="122">
        <v>0</v>
      </c>
      <c r="AE583" s="122">
        <v>0</v>
      </c>
      <c r="AF583" s="122">
        <v>0</v>
      </c>
      <c r="AG583" s="122">
        <v>0</v>
      </c>
      <c r="AH583" s="122">
        <v>0</v>
      </c>
      <c r="AI583" s="122">
        <v>0</v>
      </c>
      <c r="AJ583" s="122">
        <v>0</v>
      </c>
      <c r="AK583" s="122">
        <v>0</v>
      </c>
      <c r="AL583" s="122">
        <v>0</v>
      </c>
    </row>
    <row r="584" spans="1:38" hidden="1" x14ac:dyDescent="0.25">
      <c r="A584" s="122" t="s">
        <v>2017</v>
      </c>
      <c r="B584" s="122">
        <v>1</v>
      </c>
      <c r="C584" s="122" t="s">
        <v>2187</v>
      </c>
      <c r="D584" s="122" t="s">
        <v>2149</v>
      </c>
      <c r="E584" s="122">
        <v>12</v>
      </c>
      <c r="F584" s="122">
        <v>0</v>
      </c>
      <c r="G584" s="122">
        <v>0</v>
      </c>
      <c r="H584" s="122">
        <v>0</v>
      </c>
      <c r="I584" s="122">
        <v>0</v>
      </c>
      <c r="J584" s="122">
        <v>0</v>
      </c>
      <c r="K584" s="122">
        <v>0</v>
      </c>
      <c r="L584" s="122">
        <v>0</v>
      </c>
      <c r="M584" s="122">
        <v>0</v>
      </c>
      <c r="N584" s="122">
        <v>0</v>
      </c>
      <c r="O584" s="122">
        <v>0</v>
      </c>
      <c r="P584" s="122">
        <v>0</v>
      </c>
      <c r="Q584" s="122">
        <v>0</v>
      </c>
      <c r="R584" s="122">
        <v>0</v>
      </c>
      <c r="S584" s="122">
        <v>0</v>
      </c>
      <c r="T584" s="122">
        <v>0</v>
      </c>
      <c r="U584" s="122">
        <v>0</v>
      </c>
      <c r="V584" s="122">
        <v>0</v>
      </c>
      <c r="W584" s="122">
        <v>0</v>
      </c>
      <c r="X584" s="122">
        <v>0</v>
      </c>
      <c r="Y584" s="122">
        <v>0</v>
      </c>
      <c r="Z584" s="122">
        <v>0</v>
      </c>
      <c r="AA584" s="122">
        <v>0</v>
      </c>
      <c r="AB584" s="122">
        <v>0</v>
      </c>
      <c r="AC584" s="122">
        <v>0</v>
      </c>
      <c r="AD584" s="122">
        <v>0</v>
      </c>
      <c r="AE584" s="122">
        <v>0</v>
      </c>
      <c r="AF584" s="122">
        <v>0</v>
      </c>
      <c r="AG584" s="122">
        <v>0</v>
      </c>
      <c r="AH584" s="122">
        <v>0</v>
      </c>
      <c r="AI584" s="122">
        <v>0</v>
      </c>
      <c r="AJ584" s="122">
        <v>0</v>
      </c>
      <c r="AK584" s="122">
        <v>0</v>
      </c>
      <c r="AL584" s="122">
        <v>0</v>
      </c>
    </row>
    <row r="585" spans="1:38" hidden="1" x14ac:dyDescent="0.25">
      <c r="A585" s="122" t="s">
        <v>2017</v>
      </c>
      <c r="B585" s="122">
        <v>1</v>
      </c>
      <c r="C585" s="122" t="s">
        <v>2187</v>
      </c>
      <c r="D585" s="122" t="s">
        <v>2150</v>
      </c>
      <c r="E585" s="122">
        <v>12</v>
      </c>
      <c r="F585" s="122">
        <v>0</v>
      </c>
      <c r="G585" s="122">
        <v>0</v>
      </c>
      <c r="H585" s="122">
        <v>0</v>
      </c>
      <c r="I585" s="122">
        <v>0</v>
      </c>
      <c r="J585" s="122">
        <v>0</v>
      </c>
      <c r="K585" s="122">
        <v>0</v>
      </c>
      <c r="L585" s="122">
        <v>0</v>
      </c>
      <c r="M585" s="122">
        <v>0</v>
      </c>
      <c r="N585" s="122">
        <v>0</v>
      </c>
      <c r="O585" s="122">
        <v>0</v>
      </c>
      <c r="P585" s="122">
        <v>0</v>
      </c>
      <c r="Q585" s="122">
        <v>0</v>
      </c>
      <c r="R585" s="122">
        <v>0</v>
      </c>
      <c r="S585" s="122">
        <v>0</v>
      </c>
      <c r="T585" s="122">
        <v>0</v>
      </c>
      <c r="U585" s="122">
        <v>0</v>
      </c>
      <c r="V585" s="122">
        <v>0</v>
      </c>
      <c r="W585" s="122">
        <v>0</v>
      </c>
      <c r="X585" s="122">
        <v>0</v>
      </c>
      <c r="Y585" s="122">
        <v>0</v>
      </c>
      <c r="Z585" s="122">
        <v>0</v>
      </c>
      <c r="AA585" s="122">
        <v>0</v>
      </c>
      <c r="AB585" s="122">
        <v>0</v>
      </c>
      <c r="AC585" s="122">
        <v>0</v>
      </c>
      <c r="AD585" s="122">
        <v>0</v>
      </c>
      <c r="AE585" s="122">
        <v>0</v>
      </c>
      <c r="AF585" s="122">
        <v>0</v>
      </c>
      <c r="AG585" s="122">
        <v>0</v>
      </c>
      <c r="AH585" s="122">
        <v>0</v>
      </c>
      <c r="AI585" s="122">
        <v>0</v>
      </c>
      <c r="AJ585" s="122">
        <v>0</v>
      </c>
      <c r="AK585" s="122">
        <v>0</v>
      </c>
      <c r="AL585" s="122">
        <v>0</v>
      </c>
    </row>
    <row r="586" spans="1:38" hidden="1" x14ac:dyDescent="0.25">
      <c r="A586" s="122" t="s">
        <v>2017</v>
      </c>
      <c r="B586" s="122">
        <v>1</v>
      </c>
      <c r="C586" s="122" t="s">
        <v>2187</v>
      </c>
      <c r="D586" s="122" t="s">
        <v>2151</v>
      </c>
      <c r="E586" s="122">
        <v>12</v>
      </c>
      <c r="F586" s="122">
        <v>0</v>
      </c>
      <c r="G586" s="122">
        <v>0</v>
      </c>
      <c r="H586" s="122">
        <v>0</v>
      </c>
      <c r="I586" s="122">
        <v>0</v>
      </c>
      <c r="J586" s="122">
        <v>0</v>
      </c>
      <c r="K586" s="122">
        <v>0</v>
      </c>
      <c r="L586" s="122">
        <v>0</v>
      </c>
      <c r="M586" s="122">
        <v>0</v>
      </c>
      <c r="N586" s="122">
        <v>0</v>
      </c>
      <c r="O586" s="122">
        <v>0</v>
      </c>
      <c r="P586" s="122">
        <v>0</v>
      </c>
      <c r="Q586" s="122">
        <v>0</v>
      </c>
      <c r="R586" s="122">
        <v>0</v>
      </c>
      <c r="S586" s="122">
        <v>0</v>
      </c>
      <c r="T586" s="122">
        <v>0</v>
      </c>
      <c r="U586" s="122">
        <v>0</v>
      </c>
      <c r="V586" s="122">
        <v>0</v>
      </c>
      <c r="W586" s="122">
        <v>0</v>
      </c>
      <c r="X586" s="122">
        <v>0</v>
      </c>
      <c r="Y586" s="122">
        <v>0</v>
      </c>
      <c r="Z586" s="122">
        <v>0</v>
      </c>
      <c r="AA586" s="122">
        <v>0</v>
      </c>
      <c r="AB586" s="122">
        <v>0</v>
      </c>
      <c r="AC586" s="122">
        <v>0</v>
      </c>
      <c r="AD586" s="122">
        <v>0</v>
      </c>
      <c r="AE586" s="122">
        <v>0</v>
      </c>
      <c r="AF586" s="122">
        <v>0</v>
      </c>
      <c r="AG586" s="122">
        <v>0</v>
      </c>
      <c r="AH586" s="122">
        <v>0</v>
      </c>
      <c r="AI586" s="122">
        <v>0</v>
      </c>
      <c r="AJ586" s="122">
        <v>0</v>
      </c>
      <c r="AK586" s="122">
        <v>0</v>
      </c>
      <c r="AL586" s="122">
        <v>0</v>
      </c>
    </row>
    <row r="587" spans="1:38" hidden="1" x14ac:dyDescent="0.25">
      <c r="A587" s="122" t="s">
        <v>2017</v>
      </c>
      <c r="B587" s="122">
        <v>1</v>
      </c>
      <c r="C587" s="122" t="s">
        <v>2187</v>
      </c>
      <c r="D587" s="122" t="s">
        <v>2152</v>
      </c>
      <c r="E587" s="122">
        <v>12</v>
      </c>
      <c r="F587" s="122">
        <v>0</v>
      </c>
      <c r="G587" s="122">
        <v>0</v>
      </c>
      <c r="H587" s="122">
        <v>0</v>
      </c>
      <c r="I587" s="122">
        <v>0</v>
      </c>
      <c r="J587" s="122">
        <v>0</v>
      </c>
      <c r="K587" s="122">
        <v>0</v>
      </c>
      <c r="L587" s="122">
        <v>0</v>
      </c>
      <c r="M587" s="122">
        <v>0</v>
      </c>
      <c r="N587" s="122">
        <v>0</v>
      </c>
      <c r="O587" s="122">
        <v>0</v>
      </c>
      <c r="P587" s="122">
        <v>0</v>
      </c>
      <c r="Q587" s="122">
        <v>0</v>
      </c>
      <c r="R587" s="122">
        <v>0</v>
      </c>
      <c r="S587" s="122">
        <v>0</v>
      </c>
      <c r="T587" s="122">
        <v>0</v>
      </c>
      <c r="U587" s="122">
        <v>0</v>
      </c>
      <c r="V587" s="122">
        <v>0</v>
      </c>
      <c r="W587" s="122">
        <v>0</v>
      </c>
      <c r="X587" s="122">
        <v>0</v>
      </c>
      <c r="Y587" s="122">
        <v>0</v>
      </c>
      <c r="Z587" s="122">
        <v>0</v>
      </c>
      <c r="AA587" s="122">
        <v>0</v>
      </c>
      <c r="AB587" s="122">
        <v>0</v>
      </c>
      <c r="AC587" s="122">
        <v>0</v>
      </c>
      <c r="AD587" s="122">
        <v>0</v>
      </c>
      <c r="AE587" s="122">
        <v>0</v>
      </c>
      <c r="AF587" s="122">
        <v>0</v>
      </c>
      <c r="AG587" s="122">
        <v>0</v>
      </c>
      <c r="AH587" s="122">
        <v>0</v>
      </c>
      <c r="AI587" s="122">
        <v>0</v>
      </c>
      <c r="AJ587" s="122">
        <v>0</v>
      </c>
      <c r="AK587" s="122">
        <v>0</v>
      </c>
      <c r="AL587" s="122">
        <v>0</v>
      </c>
    </row>
    <row r="588" spans="1:38" hidden="1" x14ac:dyDescent="0.25">
      <c r="A588" s="122" t="s">
        <v>2017</v>
      </c>
      <c r="B588" s="122">
        <v>1</v>
      </c>
      <c r="C588" s="122" t="s">
        <v>2187</v>
      </c>
      <c r="D588" s="122" t="s">
        <v>2153</v>
      </c>
      <c r="E588" s="122">
        <v>12</v>
      </c>
      <c r="F588" s="122">
        <v>0.2779693007072</v>
      </c>
      <c r="G588" s="122">
        <v>0.29000290113380001</v>
      </c>
      <c r="H588" s="122">
        <v>0.31275954018390001</v>
      </c>
      <c r="I588" s="122">
        <v>0.30228413972840001</v>
      </c>
      <c r="J588" s="122">
        <v>0.33063084246750002</v>
      </c>
      <c r="K588" s="122">
        <v>0.33001576530690002</v>
      </c>
      <c r="L588" s="122">
        <v>0.32271568735419998</v>
      </c>
      <c r="M588" s="122">
        <v>0.31750401773800002</v>
      </c>
      <c r="N588" s="122">
        <v>0.36394792051140001</v>
      </c>
      <c r="O588" s="122">
        <v>0.35268353970830002</v>
      </c>
      <c r="P588" s="122">
        <v>0.36047359440069998</v>
      </c>
      <c r="Q588" s="122">
        <v>0.32459533934669998</v>
      </c>
      <c r="R588" s="122">
        <v>0.32932686620189999</v>
      </c>
      <c r="S588" s="122">
        <v>0.3373521751263</v>
      </c>
      <c r="T588" s="122">
        <v>0.35399711384740001</v>
      </c>
      <c r="U588" s="122">
        <v>0.3490209569835</v>
      </c>
      <c r="V588" s="122">
        <v>0.34267549432450001</v>
      </c>
      <c r="W588" s="122">
        <v>0.35642655908330001</v>
      </c>
      <c r="X588" s="122">
        <v>0.30630658080599998</v>
      </c>
      <c r="Y588" s="122">
        <v>0.25816540986309999</v>
      </c>
      <c r="Z588" s="122">
        <v>0.32410654897320001</v>
      </c>
      <c r="AA588" s="122">
        <v>0.3093624329413</v>
      </c>
      <c r="AB588" s="122">
        <v>0.33232556489359999</v>
      </c>
      <c r="AC588" s="122">
        <v>0.29212758741619999</v>
      </c>
      <c r="AD588" s="122">
        <v>0.29860877842740002</v>
      </c>
      <c r="AE588" s="122">
        <v>0.29263888514210001</v>
      </c>
      <c r="AF588" s="122">
        <v>0.27603899382219999</v>
      </c>
      <c r="AG588" s="122">
        <v>0.29395800013110002</v>
      </c>
      <c r="AH588" s="122">
        <v>0.32603945629089998</v>
      </c>
      <c r="AI588" s="122">
        <v>0.28738107809169999</v>
      </c>
      <c r="AJ588" s="122">
        <v>0.246719115366</v>
      </c>
      <c r="AK588" s="122">
        <v>0.29315646577310001</v>
      </c>
      <c r="AL588" s="122">
        <v>0</v>
      </c>
    </row>
    <row r="589" spans="1:38" hidden="1" x14ac:dyDescent="0.25">
      <c r="A589" s="122" t="s">
        <v>2017</v>
      </c>
      <c r="B589" s="122">
        <v>1</v>
      </c>
      <c r="C589" s="122" t="s">
        <v>2187</v>
      </c>
      <c r="D589" s="122" t="s">
        <v>2154</v>
      </c>
      <c r="E589" s="122">
        <v>12</v>
      </c>
      <c r="F589" s="122">
        <v>0.1516057424868</v>
      </c>
      <c r="G589" s="122">
        <v>0.156839821553</v>
      </c>
      <c r="H589" s="122">
        <v>0.27352139073050002</v>
      </c>
      <c r="I589" s="122">
        <v>0.2927629224969</v>
      </c>
      <c r="J589" s="122">
        <v>0.308181271694</v>
      </c>
      <c r="K589" s="122">
        <v>0.37744337874349998</v>
      </c>
      <c r="L589" s="122">
        <v>0.3728916819143</v>
      </c>
      <c r="M589" s="122">
        <v>0.39203807163780002</v>
      </c>
      <c r="N589" s="122">
        <v>0.38157069093309998</v>
      </c>
      <c r="O589" s="122">
        <v>0.38311429046529999</v>
      </c>
      <c r="P589" s="122">
        <v>0.3680395364363</v>
      </c>
      <c r="Q589" s="122">
        <v>0.33712740151300002</v>
      </c>
      <c r="R589" s="122">
        <v>0.36011525310569997</v>
      </c>
      <c r="S589" s="122">
        <v>0.35129686800510002</v>
      </c>
      <c r="T589" s="122">
        <v>0.37447742829769998</v>
      </c>
      <c r="U589" s="122">
        <v>0.3424075929748</v>
      </c>
      <c r="V589" s="122">
        <v>0.32965995358119998</v>
      </c>
      <c r="W589" s="122">
        <v>0.34822548369119999</v>
      </c>
      <c r="X589" s="122">
        <v>0.31604565582170002</v>
      </c>
      <c r="Y589" s="122">
        <v>0.27180996049349998</v>
      </c>
      <c r="Z589" s="122">
        <v>0.2538707765264</v>
      </c>
      <c r="AA589" s="122">
        <v>0.26453558504219998</v>
      </c>
      <c r="AB589" s="122">
        <v>0.26686972255730002</v>
      </c>
      <c r="AC589" s="122">
        <v>0.24819662243669999</v>
      </c>
      <c r="AD589" s="122">
        <v>0.25442098914349998</v>
      </c>
      <c r="AE589" s="122">
        <v>0.25364294330519999</v>
      </c>
      <c r="AF589" s="122">
        <v>0.24586248492160001</v>
      </c>
      <c r="AG589" s="122">
        <v>0.25753317249699997</v>
      </c>
      <c r="AH589" s="122">
        <v>0.26764776839569998</v>
      </c>
      <c r="AI589" s="122">
        <v>0.25675512665860001</v>
      </c>
      <c r="AJ589" s="122">
        <v>0.20306996381180001</v>
      </c>
      <c r="AK589" s="122">
        <v>0.2334137515078</v>
      </c>
      <c r="AL589" s="122">
        <v>0</v>
      </c>
    </row>
    <row r="590" spans="1:38" hidden="1" x14ac:dyDescent="0.25">
      <c r="A590" s="122" t="s">
        <v>2017</v>
      </c>
      <c r="B590" s="122">
        <v>1</v>
      </c>
      <c r="C590" s="122" t="s">
        <v>2187</v>
      </c>
      <c r="D590" s="122" t="s">
        <v>2155</v>
      </c>
      <c r="E590" s="122">
        <v>12</v>
      </c>
      <c r="F590" s="122">
        <v>0</v>
      </c>
      <c r="G590" s="122">
        <v>0</v>
      </c>
      <c r="H590" s="122">
        <v>0</v>
      </c>
      <c r="I590" s="122">
        <v>0</v>
      </c>
      <c r="J590" s="122">
        <v>0</v>
      </c>
      <c r="K590" s="122">
        <v>0</v>
      </c>
      <c r="L590" s="122">
        <v>0</v>
      </c>
      <c r="M590" s="122">
        <v>0</v>
      </c>
      <c r="N590" s="122">
        <v>0</v>
      </c>
      <c r="O590" s="122">
        <v>0</v>
      </c>
      <c r="P590" s="122">
        <v>0</v>
      </c>
      <c r="Q590" s="122">
        <v>0</v>
      </c>
      <c r="R590" s="122">
        <v>0</v>
      </c>
      <c r="S590" s="122">
        <v>0</v>
      </c>
      <c r="T590" s="122">
        <v>0</v>
      </c>
      <c r="U590" s="122">
        <v>0</v>
      </c>
      <c r="V590" s="122">
        <v>0</v>
      </c>
      <c r="W590" s="122">
        <v>0</v>
      </c>
      <c r="X590" s="122">
        <v>0</v>
      </c>
      <c r="Y590" s="122">
        <v>0</v>
      </c>
      <c r="Z590" s="122">
        <v>0</v>
      </c>
      <c r="AA590" s="122">
        <v>0</v>
      </c>
      <c r="AB590" s="122">
        <v>0</v>
      </c>
      <c r="AC590" s="122">
        <v>0</v>
      </c>
      <c r="AD590" s="122">
        <v>0</v>
      </c>
      <c r="AE590" s="122">
        <v>0</v>
      </c>
      <c r="AF590" s="122">
        <v>0</v>
      </c>
      <c r="AG590" s="122">
        <v>0</v>
      </c>
      <c r="AH590" s="122">
        <v>0</v>
      </c>
      <c r="AI590" s="122">
        <v>0</v>
      </c>
      <c r="AJ590" s="122">
        <v>0</v>
      </c>
      <c r="AK590" s="122">
        <v>0</v>
      </c>
      <c r="AL590" s="122">
        <v>0</v>
      </c>
    </row>
    <row r="591" spans="1:38" hidden="1" x14ac:dyDescent="0.25">
      <c r="A591" s="122" t="s">
        <v>2017</v>
      </c>
      <c r="B591" s="122">
        <v>1</v>
      </c>
      <c r="C591" s="122" t="s">
        <v>2187</v>
      </c>
      <c r="D591" s="122" t="s">
        <v>2156</v>
      </c>
      <c r="E591" s="122">
        <v>12</v>
      </c>
      <c r="F591" s="122">
        <v>0</v>
      </c>
      <c r="G591" s="122">
        <v>0</v>
      </c>
      <c r="H591" s="122">
        <v>0</v>
      </c>
      <c r="I591" s="122">
        <v>0</v>
      </c>
      <c r="J591" s="122">
        <v>0</v>
      </c>
      <c r="K591" s="122">
        <v>0</v>
      </c>
      <c r="L591" s="122">
        <v>0</v>
      </c>
      <c r="M591" s="122">
        <v>0</v>
      </c>
      <c r="N591" s="122">
        <v>0</v>
      </c>
      <c r="O591" s="122">
        <v>0</v>
      </c>
      <c r="P591" s="122">
        <v>0</v>
      </c>
      <c r="Q591" s="122">
        <v>0</v>
      </c>
      <c r="R591" s="122">
        <v>0</v>
      </c>
      <c r="S591" s="122">
        <v>0</v>
      </c>
      <c r="T591" s="122">
        <v>0</v>
      </c>
      <c r="U591" s="122">
        <v>0</v>
      </c>
      <c r="V591" s="122">
        <v>0</v>
      </c>
      <c r="W591" s="122">
        <v>0</v>
      </c>
      <c r="X591" s="122">
        <v>0</v>
      </c>
      <c r="Y591" s="122">
        <v>0</v>
      </c>
      <c r="Z591" s="122">
        <v>0</v>
      </c>
      <c r="AA591" s="122">
        <v>0</v>
      </c>
      <c r="AB591" s="122">
        <v>0</v>
      </c>
      <c r="AC591" s="122">
        <v>0</v>
      </c>
      <c r="AD591" s="122">
        <v>0</v>
      </c>
      <c r="AE591" s="122">
        <v>0</v>
      </c>
      <c r="AF591" s="122">
        <v>0</v>
      </c>
      <c r="AG591" s="122">
        <v>0</v>
      </c>
      <c r="AH591" s="122">
        <v>0</v>
      </c>
      <c r="AI591" s="122">
        <v>0</v>
      </c>
      <c r="AJ591" s="122">
        <v>0</v>
      </c>
      <c r="AK591" s="122">
        <v>0</v>
      </c>
      <c r="AL591" s="122">
        <v>0</v>
      </c>
    </row>
    <row r="592" spans="1:38" hidden="1" x14ac:dyDescent="0.25">
      <c r="A592" s="122" t="s">
        <v>2017</v>
      </c>
      <c r="B592" s="122">
        <v>1</v>
      </c>
      <c r="C592" s="122" t="s">
        <v>2187</v>
      </c>
      <c r="D592" s="122" t="s">
        <v>2178</v>
      </c>
      <c r="E592" s="122">
        <v>12</v>
      </c>
      <c r="F592" s="122">
        <v>0</v>
      </c>
      <c r="G592" s="122">
        <v>0</v>
      </c>
      <c r="H592" s="122">
        <v>0</v>
      </c>
      <c r="I592" s="122">
        <v>0</v>
      </c>
      <c r="J592" s="122">
        <v>0</v>
      </c>
      <c r="K592" s="122">
        <v>0</v>
      </c>
      <c r="L592" s="122">
        <v>0</v>
      </c>
      <c r="M592" s="122">
        <v>0</v>
      </c>
      <c r="N592" s="122">
        <v>0</v>
      </c>
      <c r="O592" s="122">
        <v>0</v>
      </c>
      <c r="P592" s="122">
        <v>0</v>
      </c>
      <c r="Q592" s="122">
        <v>0</v>
      </c>
      <c r="R592" s="122">
        <v>0</v>
      </c>
      <c r="S592" s="122">
        <v>0</v>
      </c>
      <c r="T592" s="122">
        <v>0</v>
      </c>
      <c r="U592" s="122">
        <v>0</v>
      </c>
      <c r="V592" s="122">
        <v>0</v>
      </c>
      <c r="W592" s="122">
        <v>0</v>
      </c>
      <c r="X592" s="122">
        <v>0</v>
      </c>
      <c r="Y592" s="122">
        <v>0</v>
      </c>
      <c r="Z592" s="122">
        <v>0</v>
      </c>
      <c r="AA592" s="122">
        <v>0</v>
      </c>
      <c r="AB592" s="122">
        <v>0</v>
      </c>
      <c r="AC592" s="122">
        <v>0</v>
      </c>
      <c r="AD592" s="122">
        <v>0</v>
      </c>
      <c r="AE592" s="122">
        <v>0</v>
      </c>
      <c r="AF592" s="122">
        <v>0</v>
      </c>
      <c r="AG592" s="122">
        <v>0</v>
      </c>
      <c r="AH592" s="122">
        <v>0</v>
      </c>
      <c r="AI592" s="122">
        <v>0</v>
      </c>
      <c r="AJ592" s="122">
        <v>0</v>
      </c>
      <c r="AK592" s="122">
        <v>0</v>
      </c>
      <c r="AL592" s="122">
        <v>0</v>
      </c>
    </row>
    <row r="593" spans="1:38" hidden="1" x14ac:dyDescent="0.25">
      <c r="A593" s="122" t="s">
        <v>2017</v>
      </c>
      <c r="B593" s="122">
        <v>1</v>
      </c>
      <c r="C593" s="122" t="s">
        <v>2187</v>
      </c>
      <c r="D593" s="122" t="s">
        <v>2157</v>
      </c>
      <c r="E593" s="122">
        <v>12</v>
      </c>
      <c r="F593" s="122">
        <v>0</v>
      </c>
      <c r="G593" s="122">
        <v>0</v>
      </c>
      <c r="H593" s="122">
        <v>0</v>
      </c>
      <c r="I593" s="122">
        <v>0</v>
      </c>
      <c r="J593" s="122">
        <v>0</v>
      </c>
      <c r="K593" s="122">
        <v>0</v>
      </c>
      <c r="L593" s="122">
        <v>0</v>
      </c>
      <c r="M593" s="122">
        <v>0</v>
      </c>
      <c r="N593" s="122">
        <v>0</v>
      </c>
      <c r="O593" s="122">
        <v>0</v>
      </c>
      <c r="P593" s="122">
        <v>0</v>
      </c>
      <c r="Q593" s="122">
        <v>0</v>
      </c>
      <c r="R593" s="122">
        <v>0</v>
      </c>
      <c r="S593" s="122">
        <v>0</v>
      </c>
      <c r="T593" s="122">
        <v>0</v>
      </c>
      <c r="U593" s="122">
        <v>0</v>
      </c>
      <c r="V593" s="122">
        <v>0</v>
      </c>
      <c r="W593" s="122">
        <v>0</v>
      </c>
      <c r="X593" s="122">
        <v>0</v>
      </c>
      <c r="Y593" s="122">
        <v>0</v>
      </c>
      <c r="Z593" s="122">
        <v>0</v>
      </c>
      <c r="AA593" s="122">
        <v>0</v>
      </c>
      <c r="AB593" s="122">
        <v>0</v>
      </c>
      <c r="AC593" s="122">
        <v>0</v>
      </c>
      <c r="AD593" s="122">
        <v>0</v>
      </c>
      <c r="AE593" s="122">
        <v>0</v>
      </c>
      <c r="AF593" s="122">
        <v>0</v>
      </c>
      <c r="AG593" s="122">
        <v>0</v>
      </c>
      <c r="AH593" s="122">
        <v>0</v>
      </c>
      <c r="AI593" s="122">
        <v>0</v>
      </c>
      <c r="AJ593" s="122">
        <v>0</v>
      </c>
      <c r="AK593" s="122">
        <v>0</v>
      </c>
      <c r="AL593" s="122">
        <v>0</v>
      </c>
    </row>
    <row r="594" spans="1:38" hidden="1" x14ac:dyDescent="0.25">
      <c r="A594" s="122" t="s">
        <v>2017</v>
      </c>
      <c r="B594" s="122">
        <v>1</v>
      </c>
      <c r="C594" s="122" t="s">
        <v>2187</v>
      </c>
      <c r="D594" s="122" t="s">
        <v>2158</v>
      </c>
      <c r="E594" s="122">
        <v>12</v>
      </c>
      <c r="F594" s="122">
        <v>0</v>
      </c>
      <c r="G594" s="122">
        <v>0</v>
      </c>
      <c r="H594" s="122">
        <v>0</v>
      </c>
      <c r="I594" s="122">
        <v>0</v>
      </c>
      <c r="J594" s="122">
        <v>0</v>
      </c>
      <c r="K594" s="122">
        <v>0</v>
      </c>
      <c r="L594" s="122">
        <v>0</v>
      </c>
      <c r="M594" s="122">
        <v>0</v>
      </c>
      <c r="N594" s="122">
        <v>0</v>
      </c>
      <c r="O594" s="122">
        <v>0</v>
      </c>
      <c r="P594" s="122">
        <v>0</v>
      </c>
      <c r="Q594" s="122">
        <v>0</v>
      </c>
      <c r="R594" s="122">
        <v>0</v>
      </c>
      <c r="S594" s="122">
        <v>0</v>
      </c>
      <c r="T594" s="122">
        <v>0</v>
      </c>
      <c r="U594" s="122">
        <v>0</v>
      </c>
      <c r="V594" s="122">
        <v>0</v>
      </c>
      <c r="W594" s="122">
        <v>0</v>
      </c>
      <c r="X594" s="122">
        <v>0</v>
      </c>
      <c r="Y594" s="122">
        <v>0</v>
      </c>
      <c r="Z594" s="122">
        <v>0</v>
      </c>
      <c r="AA594" s="122">
        <v>0</v>
      </c>
      <c r="AB594" s="122">
        <v>0</v>
      </c>
      <c r="AC594" s="122">
        <v>0</v>
      </c>
      <c r="AD594" s="122">
        <v>0</v>
      </c>
      <c r="AE594" s="122">
        <v>0</v>
      </c>
      <c r="AF594" s="122">
        <v>0</v>
      </c>
      <c r="AG594" s="122">
        <v>0</v>
      </c>
      <c r="AH594" s="122">
        <v>0</v>
      </c>
      <c r="AI594" s="122">
        <v>0</v>
      </c>
      <c r="AJ594" s="122">
        <v>0</v>
      </c>
      <c r="AK594" s="122">
        <v>0</v>
      </c>
      <c r="AL594" s="122">
        <v>0</v>
      </c>
    </row>
    <row r="595" spans="1:38" hidden="1" x14ac:dyDescent="0.25">
      <c r="A595" s="122" t="s">
        <v>2017</v>
      </c>
      <c r="B595" s="122">
        <v>1</v>
      </c>
      <c r="C595" s="122" t="s">
        <v>2187</v>
      </c>
      <c r="D595" s="122" t="s">
        <v>2159</v>
      </c>
      <c r="E595" s="122">
        <v>12</v>
      </c>
      <c r="F595" s="122">
        <v>0</v>
      </c>
      <c r="G595" s="122">
        <v>0</v>
      </c>
      <c r="H595" s="122">
        <v>0</v>
      </c>
      <c r="I595" s="122">
        <v>0</v>
      </c>
      <c r="J595" s="122">
        <v>0</v>
      </c>
      <c r="K595" s="122">
        <v>0</v>
      </c>
      <c r="L595" s="122">
        <v>0</v>
      </c>
      <c r="M595" s="122">
        <v>0</v>
      </c>
      <c r="N595" s="122">
        <v>0</v>
      </c>
      <c r="O595" s="122">
        <v>0</v>
      </c>
      <c r="P595" s="122">
        <v>0</v>
      </c>
      <c r="Q595" s="122">
        <v>0</v>
      </c>
      <c r="R595" s="122">
        <v>0</v>
      </c>
      <c r="S595" s="122">
        <v>0</v>
      </c>
      <c r="T595" s="122">
        <v>0</v>
      </c>
      <c r="U595" s="122">
        <v>0</v>
      </c>
      <c r="V595" s="122">
        <v>0</v>
      </c>
      <c r="W595" s="122">
        <v>0</v>
      </c>
      <c r="X595" s="122">
        <v>0</v>
      </c>
      <c r="Y595" s="122">
        <v>0</v>
      </c>
      <c r="Z595" s="122">
        <v>0</v>
      </c>
      <c r="AA595" s="122">
        <v>0</v>
      </c>
      <c r="AB595" s="122">
        <v>0</v>
      </c>
      <c r="AC595" s="122">
        <v>0</v>
      </c>
      <c r="AD595" s="122">
        <v>0</v>
      </c>
      <c r="AE595" s="122">
        <v>0</v>
      </c>
      <c r="AF595" s="122">
        <v>0</v>
      </c>
      <c r="AG595" s="122">
        <v>0</v>
      </c>
      <c r="AH595" s="122">
        <v>0</v>
      </c>
      <c r="AI595" s="122">
        <v>0</v>
      </c>
      <c r="AJ595" s="122">
        <v>0</v>
      </c>
      <c r="AK595" s="122">
        <v>0</v>
      </c>
      <c r="AL595" s="122">
        <v>0</v>
      </c>
    </row>
    <row r="596" spans="1:38" hidden="1" x14ac:dyDescent="0.25">
      <c r="A596" s="122" t="s">
        <v>2017</v>
      </c>
      <c r="B596" s="122">
        <v>1</v>
      </c>
      <c r="C596" s="122" t="s">
        <v>2187</v>
      </c>
      <c r="D596" s="122" t="s">
        <v>2160</v>
      </c>
      <c r="E596" s="122">
        <v>12</v>
      </c>
      <c r="F596" s="122">
        <v>0.1082974137931</v>
      </c>
      <c r="G596" s="122">
        <v>0.1140732758621</v>
      </c>
      <c r="H596" s="122">
        <v>9.2948109965600004E-2</v>
      </c>
      <c r="I596" s="122">
        <v>0.107394648318</v>
      </c>
      <c r="J596" s="122">
        <v>0.11055</v>
      </c>
      <c r="K596" s="122">
        <v>9.27480676329E-2</v>
      </c>
      <c r="L596" s="122">
        <v>8.7969574468099998E-2</v>
      </c>
      <c r="M596" s="122">
        <v>9.3453350296899995E-2</v>
      </c>
      <c r="N596" s="122">
        <v>8.93608713522E-2</v>
      </c>
      <c r="O596" s="122">
        <v>0.1331641716567</v>
      </c>
      <c r="P596" s="122">
        <v>0.12572437971950001</v>
      </c>
      <c r="Q596" s="122">
        <v>0.109077294686</v>
      </c>
      <c r="R596" s="122">
        <v>0.1249836997726</v>
      </c>
      <c r="S596" s="122">
        <v>0.12368832173240001</v>
      </c>
      <c r="T596" s="122">
        <v>0.13180436941410001</v>
      </c>
      <c r="U596" s="122">
        <v>9.2219101123600003E-2</v>
      </c>
      <c r="V596" s="122">
        <v>0.1128326157158</v>
      </c>
      <c r="W596" s="122">
        <v>0.12116254036599999</v>
      </c>
      <c r="X596" s="122">
        <v>0.1128326157158</v>
      </c>
      <c r="Y596" s="122">
        <v>0.1173762109795</v>
      </c>
      <c r="Z596" s="122">
        <v>0.13378689567429999</v>
      </c>
      <c r="AA596" s="122">
        <v>0.1282888040712</v>
      </c>
      <c r="AB596" s="122">
        <v>9.4544689973599993E-2</v>
      </c>
      <c r="AC596" s="122">
        <v>0.11734943931400001</v>
      </c>
      <c r="AD596" s="122">
        <v>0.1320667465157</v>
      </c>
      <c r="AE596" s="122">
        <v>0.1197648853926</v>
      </c>
      <c r="AF596" s="122">
        <v>0.1040116377846</v>
      </c>
      <c r="AG596" s="122">
        <v>0.1051129374788</v>
      </c>
      <c r="AH596" s="122">
        <v>0.110350618739</v>
      </c>
      <c r="AI596" s="122">
        <v>0.1073629682622</v>
      </c>
      <c r="AJ596" s="122">
        <v>9.7116556463099996E-2</v>
      </c>
      <c r="AK596" s="122">
        <v>0.1088508529553</v>
      </c>
      <c r="AL596" s="122">
        <v>0</v>
      </c>
    </row>
    <row r="597" spans="1:38" hidden="1" x14ac:dyDescent="0.25">
      <c r="A597" s="122" t="s">
        <v>2017</v>
      </c>
      <c r="B597" s="122">
        <v>1</v>
      </c>
      <c r="C597" s="122" t="s">
        <v>2187</v>
      </c>
      <c r="D597" s="122" t="s">
        <v>2161</v>
      </c>
      <c r="E597" s="122">
        <v>12</v>
      </c>
      <c r="F597" s="122">
        <v>13.2258488301394</v>
      </c>
      <c r="G597" s="122">
        <v>14.2008557730927</v>
      </c>
      <c r="H597" s="122">
        <v>14.4501436772718</v>
      </c>
      <c r="I597" s="122">
        <v>14.9367099349908</v>
      </c>
      <c r="J597" s="122">
        <v>16.427683094163601</v>
      </c>
      <c r="K597" s="122">
        <v>17.1292426655315</v>
      </c>
      <c r="L597" s="122">
        <v>17.9964561009261</v>
      </c>
      <c r="M597" s="122">
        <v>18.918528127897702</v>
      </c>
      <c r="N597" s="122">
        <v>19.092347920245501</v>
      </c>
      <c r="O597" s="122">
        <v>20.511631710854399</v>
      </c>
      <c r="P597" s="122">
        <v>20.178128703777698</v>
      </c>
      <c r="Q597" s="122">
        <v>18.0063710758286</v>
      </c>
      <c r="R597" s="122">
        <v>19.052773306824999</v>
      </c>
      <c r="S597" s="122">
        <v>18.891286644152899</v>
      </c>
      <c r="T597" s="122">
        <v>20.090888405379498</v>
      </c>
      <c r="U597" s="122">
        <v>17.506410907135301</v>
      </c>
      <c r="V597" s="122">
        <v>17.8158021079043</v>
      </c>
      <c r="W597" s="122">
        <v>18.090026471712701</v>
      </c>
      <c r="X597" s="122">
        <v>15.9281411210114</v>
      </c>
      <c r="Y597" s="122">
        <v>15.6495654631461</v>
      </c>
      <c r="Z597" s="122">
        <v>17.8380801437287</v>
      </c>
      <c r="AA597" s="122">
        <v>17.103714999072199</v>
      </c>
      <c r="AB597" s="122">
        <v>17.323641547379601</v>
      </c>
      <c r="AC597" s="122">
        <v>17.356312071698699</v>
      </c>
      <c r="AD597" s="122">
        <v>17.359109530278801</v>
      </c>
      <c r="AE597" s="122">
        <v>18.127613598713701</v>
      </c>
      <c r="AF597" s="122">
        <v>18.041055080485201</v>
      </c>
      <c r="AG597" s="122">
        <v>18.669001035906799</v>
      </c>
      <c r="AH597" s="122">
        <v>19.3439534968571</v>
      </c>
      <c r="AI597" s="122">
        <v>20.2315122477596</v>
      </c>
      <c r="AJ597" s="122">
        <v>19.195400996738801</v>
      </c>
      <c r="AK597" s="122">
        <v>21.146227581094099</v>
      </c>
      <c r="AL597" s="122">
        <v>0</v>
      </c>
    </row>
    <row r="598" spans="1:38" hidden="1" x14ac:dyDescent="0.25">
      <c r="A598" s="122" t="s">
        <v>2017</v>
      </c>
      <c r="B598" s="122">
        <v>1</v>
      </c>
      <c r="C598" s="122" t="s">
        <v>2187</v>
      </c>
      <c r="D598" s="122" t="s">
        <v>2179</v>
      </c>
      <c r="E598" s="122">
        <v>12</v>
      </c>
      <c r="F598" s="122">
        <v>0</v>
      </c>
      <c r="G598" s="122">
        <v>0</v>
      </c>
      <c r="H598" s="122">
        <v>0</v>
      </c>
      <c r="I598" s="122">
        <v>0</v>
      </c>
      <c r="J598" s="122">
        <v>0</v>
      </c>
      <c r="K598" s="122">
        <v>0</v>
      </c>
      <c r="L598" s="122">
        <v>0</v>
      </c>
      <c r="M598" s="122">
        <v>0</v>
      </c>
      <c r="N598" s="122">
        <v>0</v>
      </c>
      <c r="O598" s="122">
        <v>0</v>
      </c>
      <c r="P598" s="122">
        <v>0</v>
      </c>
      <c r="Q598" s="122">
        <v>0</v>
      </c>
      <c r="R598" s="122">
        <v>0</v>
      </c>
      <c r="S598" s="122">
        <v>0</v>
      </c>
      <c r="T598" s="122">
        <v>0</v>
      </c>
      <c r="U598" s="122">
        <v>0</v>
      </c>
      <c r="V598" s="122">
        <v>0</v>
      </c>
      <c r="W598" s="122">
        <v>0</v>
      </c>
      <c r="X598" s="122">
        <v>0</v>
      </c>
      <c r="Y598" s="122">
        <v>0</v>
      </c>
      <c r="Z598" s="122">
        <v>0</v>
      </c>
      <c r="AA598" s="122">
        <v>0</v>
      </c>
      <c r="AB598" s="122">
        <v>0</v>
      </c>
      <c r="AC598" s="122">
        <v>0</v>
      </c>
      <c r="AD598" s="122">
        <v>0</v>
      </c>
      <c r="AE598" s="122">
        <v>0</v>
      </c>
      <c r="AF598" s="122">
        <v>0</v>
      </c>
      <c r="AG598" s="122">
        <v>0</v>
      </c>
      <c r="AH598" s="122">
        <v>0</v>
      </c>
      <c r="AI598" s="122">
        <v>0</v>
      </c>
      <c r="AJ598" s="122">
        <v>0</v>
      </c>
      <c r="AK598" s="122">
        <v>0</v>
      </c>
      <c r="AL598" s="122">
        <v>0</v>
      </c>
    </row>
    <row r="599" spans="1:38" hidden="1" x14ac:dyDescent="0.25">
      <c r="A599" s="122" t="s">
        <v>2017</v>
      </c>
      <c r="B599" s="122">
        <v>1</v>
      </c>
      <c r="C599" s="122" t="s">
        <v>2187</v>
      </c>
      <c r="D599" s="122" t="s">
        <v>2162</v>
      </c>
      <c r="E599" s="122">
        <v>12</v>
      </c>
      <c r="F599" s="122">
        <v>0</v>
      </c>
      <c r="G599" s="122">
        <v>0</v>
      </c>
      <c r="H599" s="122">
        <v>0</v>
      </c>
      <c r="I599" s="122">
        <v>0</v>
      </c>
      <c r="J599" s="122">
        <v>0</v>
      </c>
      <c r="K599" s="122">
        <v>0</v>
      </c>
      <c r="L599" s="122">
        <v>0</v>
      </c>
      <c r="M599" s="122">
        <v>0</v>
      </c>
      <c r="N599" s="122">
        <v>0</v>
      </c>
      <c r="O599" s="122">
        <v>0</v>
      </c>
      <c r="P599" s="122">
        <v>0</v>
      </c>
      <c r="Q599" s="122">
        <v>0</v>
      </c>
      <c r="R599" s="122">
        <v>0</v>
      </c>
      <c r="S599" s="122">
        <v>0</v>
      </c>
      <c r="T599" s="122">
        <v>0</v>
      </c>
      <c r="U599" s="122">
        <v>0</v>
      </c>
      <c r="V599" s="122">
        <v>0</v>
      </c>
      <c r="W599" s="122">
        <v>0</v>
      </c>
      <c r="X599" s="122">
        <v>0</v>
      </c>
      <c r="Y599" s="122">
        <v>0</v>
      </c>
      <c r="Z599" s="122">
        <v>0</v>
      </c>
      <c r="AA599" s="122">
        <v>0</v>
      </c>
      <c r="AB599" s="122">
        <v>0</v>
      </c>
      <c r="AC599" s="122">
        <v>0</v>
      </c>
      <c r="AD599" s="122">
        <v>0</v>
      </c>
      <c r="AE599" s="122">
        <v>0</v>
      </c>
      <c r="AF599" s="122">
        <v>0</v>
      </c>
      <c r="AG599" s="122">
        <v>0</v>
      </c>
      <c r="AH599" s="122">
        <v>0</v>
      </c>
      <c r="AI599" s="122">
        <v>0</v>
      </c>
      <c r="AJ599" s="122">
        <v>0</v>
      </c>
      <c r="AK599" s="122">
        <v>0</v>
      </c>
      <c r="AL599" s="122">
        <v>0</v>
      </c>
    </row>
    <row r="600" spans="1:38" hidden="1" x14ac:dyDescent="0.25">
      <c r="A600" s="122" t="s">
        <v>2017</v>
      </c>
      <c r="B600" s="122">
        <v>1</v>
      </c>
      <c r="C600" s="122" t="s">
        <v>2187</v>
      </c>
      <c r="D600" s="122" t="s">
        <v>2163</v>
      </c>
      <c r="E600" s="122">
        <v>12</v>
      </c>
      <c r="F600" s="122">
        <v>0</v>
      </c>
      <c r="G600" s="122">
        <v>0</v>
      </c>
      <c r="H600" s="122">
        <v>0</v>
      </c>
      <c r="I600" s="122">
        <v>0</v>
      </c>
      <c r="J600" s="122">
        <v>0</v>
      </c>
      <c r="K600" s="122">
        <v>0</v>
      </c>
      <c r="L600" s="122">
        <v>0</v>
      </c>
      <c r="M600" s="122">
        <v>0</v>
      </c>
      <c r="N600" s="122">
        <v>0</v>
      </c>
      <c r="O600" s="122">
        <v>0</v>
      </c>
      <c r="P600" s="122">
        <v>0</v>
      </c>
      <c r="Q600" s="122">
        <v>0</v>
      </c>
      <c r="R600" s="122">
        <v>0</v>
      </c>
      <c r="S600" s="122">
        <v>0</v>
      </c>
      <c r="T600" s="122">
        <v>0</v>
      </c>
      <c r="U600" s="122">
        <v>0</v>
      </c>
      <c r="V600" s="122">
        <v>0</v>
      </c>
      <c r="W600" s="122">
        <v>0</v>
      </c>
      <c r="X600" s="122">
        <v>0</v>
      </c>
      <c r="Y600" s="122">
        <v>0</v>
      </c>
      <c r="Z600" s="122">
        <v>0</v>
      </c>
      <c r="AA600" s="122">
        <v>0</v>
      </c>
      <c r="AB600" s="122">
        <v>0</v>
      </c>
      <c r="AC600" s="122">
        <v>0</v>
      </c>
      <c r="AD600" s="122">
        <v>0</v>
      </c>
      <c r="AE600" s="122">
        <v>0</v>
      </c>
      <c r="AF600" s="122">
        <v>0</v>
      </c>
      <c r="AG600" s="122">
        <v>0</v>
      </c>
      <c r="AH600" s="122">
        <v>0</v>
      </c>
      <c r="AI600" s="122">
        <v>0</v>
      </c>
      <c r="AJ600" s="122">
        <v>0</v>
      </c>
      <c r="AK600" s="122">
        <v>0</v>
      </c>
      <c r="AL600" s="122">
        <v>0</v>
      </c>
    </row>
    <row r="601" spans="1:38" hidden="1" x14ac:dyDescent="0.25">
      <c r="A601" s="122" t="s">
        <v>2017</v>
      </c>
      <c r="B601" s="122">
        <v>1</v>
      </c>
      <c r="C601" s="122" t="s">
        <v>2187</v>
      </c>
      <c r="D601" s="122" t="s">
        <v>2180</v>
      </c>
      <c r="E601" s="122">
        <v>12</v>
      </c>
      <c r="F601" s="122">
        <v>0</v>
      </c>
      <c r="G601" s="122">
        <v>0</v>
      </c>
      <c r="H601" s="122">
        <v>0</v>
      </c>
      <c r="I601" s="122">
        <v>0</v>
      </c>
      <c r="J601" s="122">
        <v>0</v>
      </c>
      <c r="K601" s="122">
        <v>0</v>
      </c>
      <c r="L601" s="122">
        <v>0</v>
      </c>
      <c r="M601" s="122">
        <v>0</v>
      </c>
      <c r="N601" s="122">
        <v>0</v>
      </c>
      <c r="O601" s="122">
        <v>0</v>
      </c>
      <c r="P601" s="122">
        <v>0</v>
      </c>
      <c r="Q601" s="122">
        <v>0</v>
      </c>
      <c r="R601" s="122">
        <v>0</v>
      </c>
      <c r="S601" s="122">
        <v>0</v>
      </c>
      <c r="T601" s="122">
        <v>0</v>
      </c>
      <c r="U601" s="122">
        <v>0</v>
      </c>
      <c r="V601" s="122">
        <v>0</v>
      </c>
      <c r="W601" s="122">
        <v>0</v>
      </c>
      <c r="X601" s="122">
        <v>0</v>
      </c>
      <c r="Y601" s="122">
        <v>0</v>
      </c>
      <c r="Z601" s="122">
        <v>0</v>
      </c>
      <c r="AA601" s="122">
        <v>0</v>
      </c>
      <c r="AB601" s="122">
        <v>0</v>
      </c>
      <c r="AC601" s="122">
        <v>0</v>
      </c>
      <c r="AD601" s="122">
        <v>0</v>
      </c>
      <c r="AE601" s="122">
        <v>0</v>
      </c>
      <c r="AF601" s="122">
        <v>0</v>
      </c>
      <c r="AG601" s="122">
        <v>0</v>
      </c>
      <c r="AH601" s="122">
        <v>0</v>
      </c>
      <c r="AI601" s="122">
        <v>0</v>
      </c>
      <c r="AJ601" s="122">
        <v>0</v>
      </c>
      <c r="AK601" s="122">
        <v>0</v>
      </c>
      <c r="AL601" s="122">
        <v>0</v>
      </c>
    </row>
    <row r="602" spans="1:38" hidden="1" x14ac:dyDescent="0.25">
      <c r="A602" s="122" t="s">
        <v>2017</v>
      </c>
      <c r="B602" s="122">
        <v>1</v>
      </c>
      <c r="C602" s="122" t="s">
        <v>2187</v>
      </c>
      <c r="D602" s="122" t="s">
        <v>2164</v>
      </c>
      <c r="E602" s="122">
        <v>12</v>
      </c>
      <c r="F602" s="122">
        <v>0</v>
      </c>
      <c r="G602" s="122">
        <v>0</v>
      </c>
      <c r="H602" s="122">
        <v>0</v>
      </c>
      <c r="I602" s="122">
        <v>0</v>
      </c>
      <c r="J602" s="122">
        <v>0</v>
      </c>
      <c r="K602" s="122">
        <v>0</v>
      </c>
      <c r="L602" s="122">
        <v>0</v>
      </c>
      <c r="M602" s="122">
        <v>0</v>
      </c>
      <c r="N602" s="122">
        <v>0</v>
      </c>
      <c r="O602" s="122">
        <v>0</v>
      </c>
      <c r="P602" s="122">
        <v>0</v>
      </c>
      <c r="Q602" s="122">
        <v>0</v>
      </c>
      <c r="R602" s="122">
        <v>0</v>
      </c>
      <c r="S602" s="122">
        <v>0</v>
      </c>
      <c r="T602" s="122">
        <v>0</v>
      </c>
      <c r="U602" s="122">
        <v>0</v>
      </c>
      <c r="V602" s="122">
        <v>0</v>
      </c>
      <c r="W602" s="122">
        <v>0</v>
      </c>
      <c r="X602" s="122">
        <v>0</v>
      </c>
      <c r="Y602" s="122">
        <v>0</v>
      </c>
      <c r="Z602" s="122">
        <v>0</v>
      </c>
      <c r="AA602" s="122">
        <v>0</v>
      </c>
      <c r="AB602" s="122">
        <v>0</v>
      </c>
      <c r="AC602" s="122">
        <v>0</v>
      </c>
      <c r="AD602" s="122">
        <v>0</v>
      </c>
      <c r="AE602" s="122">
        <v>0</v>
      </c>
      <c r="AF602" s="122">
        <v>0</v>
      </c>
      <c r="AG602" s="122">
        <v>0</v>
      </c>
      <c r="AH602" s="122">
        <v>0</v>
      </c>
      <c r="AI602" s="122">
        <v>0</v>
      </c>
      <c r="AJ602" s="122">
        <v>0</v>
      </c>
      <c r="AK602" s="122">
        <v>0</v>
      </c>
      <c r="AL602" s="122">
        <v>0</v>
      </c>
    </row>
    <row r="603" spans="1:38" hidden="1" x14ac:dyDescent="0.25">
      <c r="A603" s="122" t="s">
        <v>2017</v>
      </c>
      <c r="B603" s="122">
        <v>1</v>
      </c>
      <c r="C603" s="122" t="s">
        <v>2187</v>
      </c>
      <c r="D603" s="122" t="s">
        <v>2165</v>
      </c>
      <c r="E603" s="122">
        <v>12</v>
      </c>
      <c r="F603" s="122">
        <v>0</v>
      </c>
      <c r="G603" s="122">
        <v>0</v>
      </c>
      <c r="H603" s="122">
        <v>0</v>
      </c>
      <c r="I603" s="122">
        <v>0</v>
      </c>
      <c r="J603" s="122">
        <v>0</v>
      </c>
      <c r="K603" s="122">
        <v>0</v>
      </c>
      <c r="L603" s="122">
        <v>0</v>
      </c>
      <c r="M603" s="122">
        <v>0</v>
      </c>
      <c r="N603" s="122">
        <v>0</v>
      </c>
      <c r="O603" s="122">
        <v>0</v>
      </c>
      <c r="P603" s="122">
        <v>0</v>
      </c>
      <c r="Q603" s="122">
        <v>0</v>
      </c>
      <c r="R603" s="122">
        <v>0</v>
      </c>
      <c r="S603" s="122">
        <v>0</v>
      </c>
      <c r="T603" s="122">
        <v>0</v>
      </c>
      <c r="U603" s="122">
        <v>0</v>
      </c>
      <c r="V603" s="122">
        <v>0</v>
      </c>
      <c r="W603" s="122">
        <v>0</v>
      </c>
      <c r="X603" s="122">
        <v>0</v>
      </c>
      <c r="Y603" s="122">
        <v>0</v>
      </c>
      <c r="Z603" s="122">
        <v>0</v>
      </c>
      <c r="AA603" s="122">
        <v>0</v>
      </c>
      <c r="AB603" s="122">
        <v>0</v>
      </c>
      <c r="AC603" s="122">
        <v>0</v>
      </c>
      <c r="AD603" s="122">
        <v>0</v>
      </c>
      <c r="AE603" s="122">
        <v>0</v>
      </c>
      <c r="AF603" s="122">
        <v>0</v>
      </c>
      <c r="AG603" s="122">
        <v>0</v>
      </c>
      <c r="AH603" s="122">
        <v>0</v>
      </c>
      <c r="AI603" s="122">
        <v>0</v>
      </c>
      <c r="AJ603" s="122">
        <v>0</v>
      </c>
      <c r="AK603" s="122">
        <v>0</v>
      </c>
      <c r="AL603" s="122">
        <v>0</v>
      </c>
    </row>
    <row r="604" spans="1:38" hidden="1" x14ac:dyDescent="0.25">
      <c r="A604" s="122" t="s">
        <v>2017</v>
      </c>
      <c r="B604" s="122">
        <v>1</v>
      </c>
      <c r="C604" s="122" t="s">
        <v>2187</v>
      </c>
      <c r="D604" s="122" t="s">
        <v>2166</v>
      </c>
      <c r="E604" s="122">
        <v>12</v>
      </c>
      <c r="F604" s="122">
        <v>0</v>
      </c>
      <c r="G604" s="122">
        <v>0</v>
      </c>
      <c r="H604" s="122">
        <v>0</v>
      </c>
      <c r="I604" s="122">
        <v>0</v>
      </c>
      <c r="J604" s="122">
        <v>0</v>
      </c>
      <c r="K604" s="122">
        <v>0</v>
      </c>
      <c r="L604" s="122">
        <v>0</v>
      </c>
      <c r="M604" s="122">
        <v>0</v>
      </c>
      <c r="N604" s="122">
        <v>0</v>
      </c>
      <c r="O604" s="122">
        <v>0</v>
      </c>
      <c r="P604" s="122">
        <v>0</v>
      </c>
      <c r="Q604" s="122">
        <v>0</v>
      </c>
      <c r="R604" s="122">
        <v>0</v>
      </c>
      <c r="S604" s="122">
        <v>0</v>
      </c>
      <c r="T604" s="122">
        <v>0</v>
      </c>
      <c r="U604" s="122">
        <v>0</v>
      </c>
      <c r="V604" s="122">
        <v>0</v>
      </c>
      <c r="W604" s="122">
        <v>0</v>
      </c>
      <c r="X604" s="122">
        <v>0</v>
      </c>
      <c r="Y604" s="122">
        <v>0</v>
      </c>
      <c r="Z604" s="122">
        <v>0</v>
      </c>
      <c r="AA604" s="122">
        <v>0</v>
      </c>
      <c r="AB604" s="122">
        <v>0</v>
      </c>
      <c r="AC604" s="122">
        <v>0</v>
      </c>
      <c r="AD604" s="122">
        <v>0</v>
      </c>
      <c r="AE604" s="122">
        <v>0</v>
      </c>
      <c r="AF604" s="122">
        <v>0</v>
      </c>
      <c r="AG604" s="122">
        <v>0</v>
      </c>
      <c r="AH604" s="122">
        <v>0</v>
      </c>
      <c r="AI604" s="122">
        <v>0</v>
      </c>
      <c r="AJ604" s="122">
        <v>0</v>
      </c>
      <c r="AK604" s="122">
        <v>0</v>
      </c>
      <c r="AL604" s="122">
        <v>0</v>
      </c>
    </row>
    <row r="605" spans="1:38" hidden="1" x14ac:dyDescent="0.25">
      <c r="A605" s="122" t="s">
        <v>2017</v>
      </c>
      <c r="B605" s="122">
        <v>1</v>
      </c>
      <c r="C605" s="122" t="s">
        <v>2187</v>
      </c>
      <c r="D605" s="122" t="s">
        <v>2167</v>
      </c>
      <c r="E605" s="122">
        <v>12</v>
      </c>
      <c r="F605" s="122">
        <v>0.3659448956577</v>
      </c>
      <c r="G605" s="122">
        <v>0.37857887961059999</v>
      </c>
      <c r="H605" s="122">
        <v>0.3829299470227</v>
      </c>
      <c r="I605" s="122">
        <v>0.41331236117199999</v>
      </c>
      <c r="J605" s="122">
        <v>0.42299390232509998</v>
      </c>
      <c r="K605" s="122">
        <v>0.44412063036909999</v>
      </c>
      <c r="L605" s="122">
        <v>0.46045643313849999</v>
      </c>
      <c r="M605" s="122">
        <v>0.48305071503539998</v>
      </c>
      <c r="N605" s="122">
        <v>0.44660529176340003</v>
      </c>
      <c r="O605" s="122">
        <v>0.44929826061970002</v>
      </c>
      <c r="P605" s="122">
        <v>0.43345907376499998</v>
      </c>
      <c r="Q605" s="122">
        <v>0.40214271049069999</v>
      </c>
      <c r="R605" s="122">
        <v>0.4254467310842</v>
      </c>
      <c r="S605" s="122">
        <v>0.41354206086459999</v>
      </c>
      <c r="T605" s="122">
        <v>0.44086832009010002</v>
      </c>
      <c r="U605" s="122">
        <v>0.42694247291139997</v>
      </c>
      <c r="V605" s="122">
        <v>0.392637031596</v>
      </c>
      <c r="W605" s="122">
        <v>0.3049422808824</v>
      </c>
      <c r="X605" s="122">
        <v>0.17746402064</v>
      </c>
      <c r="Y605" s="122">
        <v>7.1420176721100001E-2</v>
      </c>
      <c r="Z605" s="122">
        <v>0</v>
      </c>
      <c r="AA605" s="122">
        <v>0</v>
      </c>
      <c r="AB605" s="122">
        <v>0</v>
      </c>
      <c r="AC605" s="122">
        <v>0</v>
      </c>
      <c r="AD605" s="122">
        <v>0</v>
      </c>
      <c r="AE605" s="122">
        <v>0</v>
      </c>
      <c r="AF605" s="122">
        <v>0</v>
      </c>
      <c r="AG605" s="122">
        <v>0</v>
      </c>
      <c r="AH605" s="122">
        <v>0</v>
      </c>
      <c r="AI605" s="122">
        <v>0</v>
      </c>
      <c r="AJ605" s="122">
        <v>0</v>
      </c>
      <c r="AK605" s="122">
        <v>0</v>
      </c>
      <c r="AL605" s="122">
        <v>0</v>
      </c>
    </row>
    <row r="606" spans="1:38" hidden="1" x14ac:dyDescent="0.25">
      <c r="A606" s="122" t="s">
        <v>2017</v>
      </c>
      <c r="B606" s="122">
        <v>1</v>
      </c>
      <c r="C606" s="122" t="s">
        <v>2187</v>
      </c>
      <c r="D606" s="122" t="s">
        <v>2168</v>
      </c>
      <c r="E606" s="122">
        <v>12</v>
      </c>
      <c r="F606" s="122">
        <v>0</v>
      </c>
      <c r="G606" s="122">
        <v>0</v>
      </c>
      <c r="H606" s="122">
        <v>0</v>
      </c>
      <c r="I606" s="122">
        <v>5.0768379204900002E-2</v>
      </c>
      <c r="J606" s="122">
        <v>5.2260000000000001E-2</v>
      </c>
      <c r="K606" s="122">
        <v>4.3844541062800002E-2</v>
      </c>
      <c r="L606" s="122">
        <v>4.1585617021300002E-2</v>
      </c>
      <c r="M606" s="122">
        <v>4.4177947413100001E-2</v>
      </c>
      <c r="N606" s="122">
        <v>4.22433210029E-2</v>
      </c>
      <c r="O606" s="122">
        <v>4.9460978043899997E-2</v>
      </c>
      <c r="P606" s="122">
        <v>4.6697626753000002E-2</v>
      </c>
      <c r="Q606" s="122">
        <v>4.0514423740500002E-2</v>
      </c>
      <c r="R606" s="122">
        <v>4.6422517058399997E-2</v>
      </c>
      <c r="S606" s="122">
        <v>0</v>
      </c>
      <c r="T606" s="122">
        <v>0</v>
      </c>
      <c r="U606" s="122">
        <v>0</v>
      </c>
      <c r="V606" s="122">
        <v>0</v>
      </c>
      <c r="W606" s="122">
        <v>0</v>
      </c>
      <c r="X606" s="122">
        <v>0</v>
      </c>
      <c r="Y606" s="122">
        <v>0</v>
      </c>
      <c r="Z606" s="122">
        <v>0</v>
      </c>
      <c r="AA606" s="122">
        <v>0</v>
      </c>
      <c r="AB606" s="122">
        <v>0</v>
      </c>
      <c r="AC606" s="122">
        <v>0</v>
      </c>
      <c r="AD606" s="122">
        <v>0</v>
      </c>
      <c r="AE606" s="122">
        <v>0</v>
      </c>
      <c r="AF606" s="122">
        <v>0</v>
      </c>
      <c r="AG606" s="122">
        <v>0</v>
      </c>
      <c r="AH606" s="122">
        <v>0</v>
      </c>
      <c r="AI606" s="122">
        <v>0</v>
      </c>
      <c r="AJ606" s="122">
        <v>0</v>
      </c>
      <c r="AK606" s="122">
        <v>0</v>
      </c>
      <c r="AL606" s="122">
        <v>0</v>
      </c>
    </row>
    <row r="607" spans="1:38" hidden="1" x14ac:dyDescent="0.25">
      <c r="A607" s="122" t="s">
        <v>2014</v>
      </c>
      <c r="B607" s="122">
        <v>1</v>
      </c>
      <c r="C607" s="122" t="s">
        <v>2188</v>
      </c>
      <c r="D607" s="122" t="s">
        <v>2120</v>
      </c>
      <c r="E607" s="122">
        <v>13</v>
      </c>
      <c r="F607" s="122">
        <v>0.99302417127569997</v>
      </c>
      <c r="G607" s="122">
        <v>0.99349422042890001</v>
      </c>
      <c r="H607" s="122">
        <v>1.0629534650609</v>
      </c>
      <c r="I607" s="122">
        <v>1.039402517786</v>
      </c>
      <c r="J607" s="122">
        <v>1.0941113007368</v>
      </c>
      <c r="K607" s="122">
        <v>1.0213998395304</v>
      </c>
      <c r="L607" s="122">
        <v>1.0750731120040999</v>
      </c>
      <c r="M607" s="122">
        <v>1.0413083218700001</v>
      </c>
      <c r="N607" s="122">
        <v>1.0433174703770001</v>
      </c>
      <c r="O607" s="122">
        <v>1.0024610844516</v>
      </c>
      <c r="P607" s="122">
        <v>0.91310449291660001</v>
      </c>
      <c r="Q607" s="122">
        <v>0.7438960596716</v>
      </c>
      <c r="R607" s="122">
        <v>0.88124571063110002</v>
      </c>
      <c r="S607" s="122">
        <v>0.80085134348310005</v>
      </c>
      <c r="T607" s="122">
        <v>0.88971076330550003</v>
      </c>
      <c r="U607" s="122">
        <v>1.0007910581657999</v>
      </c>
      <c r="V607" s="122">
        <v>0.2314689235514</v>
      </c>
      <c r="W607" s="122">
        <v>0.27296220328979998</v>
      </c>
      <c r="X607" s="122">
        <v>0</v>
      </c>
      <c r="Y607" s="122">
        <v>0</v>
      </c>
      <c r="Z607" s="122">
        <v>0</v>
      </c>
      <c r="AA607" s="122">
        <v>0</v>
      </c>
      <c r="AB607" s="122">
        <v>0</v>
      </c>
      <c r="AC607" s="122">
        <v>0</v>
      </c>
      <c r="AD607" s="122">
        <v>0</v>
      </c>
      <c r="AE607" s="122">
        <v>0</v>
      </c>
      <c r="AF607" s="122">
        <v>0</v>
      </c>
      <c r="AG607" s="122">
        <v>0</v>
      </c>
      <c r="AH607" s="122">
        <v>0</v>
      </c>
      <c r="AI607" s="122">
        <v>0</v>
      </c>
      <c r="AJ607" s="122">
        <v>0</v>
      </c>
      <c r="AK607" s="122">
        <v>0</v>
      </c>
      <c r="AL607" s="122">
        <v>0</v>
      </c>
    </row>
    <row r="608" spans="1:38" hidden="1" x14ac:dyDescent="0.25">
      <c r="A608" s="122" t="s">
        <v>2014</v>
      </c>
      <c r="B608" s="122">
        <v>1</v>
      </c>
      <c r="C608" s="122" t="s">
        <v>2188</v>
      </c>
      <c r="D608" s="122" t="s">
        <v>2121</v>
      </c>
      <c r="E608" s="122">
        <v>13</v>
      </c>
      <c r="F608" s="122">
        <v>0.14481602497769999</v>
      </c>
      <c r="G608" s="122">
        <v>0.1448845738126</v>
      </c>
      <c r="H608" s="122">
        <v>0.14903844880479999</v>
      </c>
      <c r="I608" s="122">
        <v>0.1457363318589</v>
      </c>
      <c r="J608" s="122">
        <v>0.15395017417449999</v>
      </c>
      <c r="K608" s="122">
        <v>0.1424583986713</v>
      </c>
      <c r="L608" s="122">
        <v>0.14486154644800001</v>
      </c>
      <c r="M608" s="122">
        <v>0.14031188404860001</v>
      </c>
      <c r="N608" s="122">
        <v>0.14058260829659999</v>
      </c>
      <c r="O608" s="122">
        <v>0.1350773834134</v>
      </c>
      <c r="P608" s="122">
        <v>0.11998645816010001</v>
      </c>
      <c r="Q608" s="122">
        <v>0.104145448354</v>
      </c>
      <c r="R608" s="122">
        <v>0.12337439948829999</v>
      </c>
      <c r="S608" s="122">
        <v>0.11211918808760001</v>
      </c>
      <c r="T608" s="122">
        <v>0.1245595068628</v>
      </c>
      <c r="U608" s="122">
        <v>0.14011074814319999</v>
      </c>
      <c r="V608" s="122">
        <v>0.14466807721969999</v>
      </c>
      <c r="W608" s="122">
        <v>0.15500353686810001</v>
      </c>
      <c r="X608" s="122">
        <v>0.1463041689056</v>
      </c>
      <c r="Y608" s="122">
        <v>0.13796386295220001</v>
      </c>
      <c r="Z608" s="122">
        <v>0.1414021510215</v>
      </c>
      <c r="AA608" s="122">
        <v>0.1248717496361</v>
      </c>
      <c r="AB608" s="122">
        <v>0.1181539310997</v>
      </c>
      <c r="AC608" s="122">
        <v>9.2116355655899998E-2</v>
      </c>
      <c r="AD608" s="122">
        <v>0.1109844140835</v>
      </c>
      <c r="AE608" s="122">
        <v>0.1395365762686</v>
      </c>
      <c r="AF608" s="122">
        <v>0.1259382042161</v>
      </c>
      <c r="AG608" s="122">
        <v>0.13157079338370001</v>
      </c>
      <c r="AH608" s="122">
        <v>0.1004737853385</v>
      </c>
      <c r="AI608" s="122">
        <v>0.1150470103919</v>
      </c>
      <c r="AJ608" s="122">
        <v>0.124903374385</v>
      </c>
      <c r="AK608" s="122">
        <v>0.10991201076239999</v>
      </c>
      <c r="AL608" s="122">
        <v>0</v>
      </c>
    </row>
    <row r="609" spans="1:38" hidden="1" x14ac:dyDescent="0.25">
      <c r="A609" s="122" t="s">
        <v>2014</v>
      </c>
      <c r="B609" s="122">
        <v>1</v>
      </c>
      <c r="C609" s="122" t="s">
        <v>2188</v>
      </c>
      <c r="D609" s="122" t="s">
        <v>2122</v>
      </c>
      <c r="E609" s="122">
        <v>13</v>
      </c>
      <c r="F609" s="122">
        <v>0.4965120856379</v>
      </c>
      <c r="G609" s="122">
        <v>0.50502622871799996</v>
      </c>
      <c r="H609" s="122">
        <v>0.51929119898039999</v>
      </c>
      <c r="I609" s="122">
        <v>0.33271879537589999</v>
      </c>
      <c r="J609" s="122">
        <v>0.3514711523606</v>
      </c>
      <c r="K609" s="122">
        <v>0.32613117683249998</v>
      </c>
      <c r="L609" s="122">
        <v>0.33163272268600003</v>
      </c>
      <c r="M609" s="122">
        <v>0.34416122502480001</v>
      </c>
      <c r="N609" s="122">
        <v>0.34482526563310001</v>
      </c>
      <c r="O609" s="122">
        <v>0.33132188384420003</v>
      </c>
      <c r="P609" s="122">
        <v>0.28751472049690002</v>
      </c>
      <c r="Q609" s="122">
        <v>0.22673951898790001</v>
      </c>
      <c r="R609" s="122">
        <v>0.26860369260029998</v>
      </c>
      <c r="S609" s="122">
        <v>0.2440994894936</v>
      </c>
      <c r="T609" s="122">
        <v>0.27616622092999998</v>
      </c>
      <c r="U609" s="122">
        <v>0</v>
      </c>
      <c r="V609" s="122">
        <v>0</v>
      </c>
      <c r="W609" s="122">
        <v>0</v>
      </c>
      <c r="X609" s="122">
        <v>0</v>
      </c>
      <c r="Y609" s="122">
        <v>0</v>
      </c>
      <c r="Z609" s="122">
        <v>0</v>
      </c>
      <c r="AA609" s="122">
        <v>0</v>
      </c>
      <c r="AB609" s="122">
        <v>0</v>
      </c>
      <c r="AC609" s="122">
        <v>0</v>
      </c>
      <c r="AD609" s="122">
        <v>0</v>
      </c>
      <c r="AE609" s="122">
        <v>0</v>
      </c>
      <c r="AF609" s="122">
        <v>0.15430629156039999</v>
      </c>
      <c r="AG609" s="122">
        <v>0.29977222390059999</v>
      </c>
      <c r="AH609" s="122">
        <v>0.30956230799200002</v>
      </c>
      <c r="AI609" s="122">
        <v>0.27858327202049998</v>
      </c>
      <c r="AJ609" s="122">
        <v>0.30173068271760001</v>
      </c>
      <c r="AK609" s="122">
        <v>0.2987676476035</v>
      </c>
      <c r="AL609" s="122">
        <v>0</v>
      </c>
    </row>
    <row r="610" spans="1:38" hidden="1" x14ac:dyDescent="0.25">
      <c r="A610" s="122" t="s">
        <v>2014</v>
      </c>
      <c r="B610" s="122">
        <v>1</v>
      </c>
      <c r="C610" s="122" t="s">
        <v>2188</v>
      </c>
      <c r="D610" s="122" t="s">
        <v>2175</v>
      </c>
      <c r="E610" s="122">
        <v>13</v>
      </c>
      <c r="F610" s="122">
        <v>0</v>
      </c>
      <c r="G610" s="122">
        <v>0</v>
      </c>
      <c r="H610" s="122">
        <v>0</v>
      </c>
      <c r="I610" s="122">
        <v>0</v>
      </c>
      <c r="J610" s="122">
        <v>0</v>
      </c>
      <c r="K610" s="122">
        <v>0</v>
      </c>
      <c r="L610" s="122">
        <v>0</v>
      </c>
      <c r="M610" s="122">
        <v>0</v>
      </c>
      <c r="N610" s="122">
        <v>0</v>
      </c>
      <c r="O610" s="122">
        <v>0</v>
      </c>
      <c r="P610" s="122">
        <v>0</v>
      </c>
      <c r="Q610" s="122">
        <v>0</v>
      </c>
      <c r="R610" s="122">
        <v>0</v>
      </c>
      <c r="S610" s="122">
        <v>0</v>
      </c>
      <c r="T610" s="122">
        <v>0</v>
      </c>
      <c r="U610" s="122">
        <v>0</v>
      </c>
      <c r="V610" s="122">
        <v>0</v>
      </c>
      <c r="W610" s="122">
        <v>0</v>
      </c>
      <c r="X610" s="122">
        <v>0</v>
      </c>
      <c r="Y610" s="122">
        <v>0</v>
      </c>
      <c r="Z610" s="122">
        <v>0</v>
      </c>
      <c r="AA610" s="122">
        <v>0</v>
      </c>
      <c r="AB610" s="122">
        <v>0</v>
      </c>
      <c r="AC610" s="122">
        <v>0</v>
      </c>
      <c r="AD610" s="122">
        <v>0</v>
      </c>
      <c r="AE610" s="122">
        <v>0</v>
      </c>
      <c r="AF610" s="122">
        <v>0</v>
      </c>
      <c r="AG610" s="122">
        <v>0</v>
      </c>
      <c r="AH610" s="122">
        <v>0</v>
      </c>
      <c r="AI610" s="122">
        <v>0</v>
      </c>
      <c r="AJ610" s="122">
        <v>0</v>
      </c>
      <c r="AK610" s="122">
        <v>0</v>
      </c>
      <c r="AL610" s="122">
        <v>0</v>
      </c>
    </row>
    <row r="611" spans="1:38" hidden="1" x14ac:dyDescent="0.25">
      <c r="A611" s="122" t="s">
        <v>2014</v>
      </c>
      <c r="B611" s="122">
        <v>1</v>
      </c>
      <c r="C611" s="122" t="s">
        <v>2188</v>
      </c>
      <c r="D611" s="122" t="s">
        <v>2123</v>
      </c>
      <c r="E611" s="122">
        <v>13</v>
      </c>
      <c r="F611" s="122">
        <v>0</v>
      </c>
      <c r="G611" s="122">
        <v>0</v>
      </c>
      <c r="H611" s="122">
        <v>0</v>
      </c>
      <c r="I611" s="122">
        <v>0</v>
      </c>
      <c r="J611" s="122">
        <v>0</v>
      </c>
      <c r="K611" s="122">
        <v>0</v>
      </c>
      <c r="L611" s="122">
        <v>0</v>
      </c>
      <c r="M611" s="122">
        <v>0</v>
      </c>
      <c r="N611" s="122">
        <v>0</v>
      </c>
      <c r="O611" s="122">
        <v>0</v>
      </c>
      <c r="P611" s="122">
        <v>0</v>
      </c>
      <c r="Q611" s="122">
        <v>0</v>
      </c>
      <c r="R611" s="122">
        <v>0</v>
      </c>
      <c r="S611" s="122">
        <v>0</v>
      </c>
      <c r="T611" s="122">
        <v>0</v>
      </c>
      <c r="U611" s="122">
        <v>0</v>
      </c>
      <c r="V611" s="122">
        <v>0</v>
      </c>
      <c r="W611" s="122">
        <v>0</v>
      </c>
      <c r="X611" s="122">
        <v>0</v>
      </c>
      <c r="Y611" s="122">
        <v>0</v>
      </c>
      <c r="Z611" s="122">
        <v>0</v>
      </c>
      <c r="AA611" s="122">
        <v>0</v>
      </c>
      <c r="AB611" s="122">
        <v>0</v>
      </c>
      <c r="AC611" s="122">
        <v>0</v>
      </c>
      <c r="AD611" s="122">
        <v>0</v>
      </c>
      <c r="AE611" s="122">
        <v>0</v>
      </c>
      <c r="AF611" s="122">
        <v>0</v>
      </c>
      <c r="AG611" s="122">
        <v>0</v>
      </c>
      <c r="AH611" s="122">
        <v>0</v>
      </c>
      <c r="AI611" s="122">
        <v>0</v>
      </c>
      <c r="AJ611" s="122">
        <v>0</v>
      </c>
      <c r="AK611" s="122">
        <v>0</v>
      </c>
      <c r="AL611" s="122">
        <v>0</v>
      </c>
    </row>
    <row r="612" spans="1:38" x14ac:dyDescent="0.25">
      <c r="A612" s="122" t="s">
        <v>2014</v>
      </c>
      <c r="B612" s="122">
        <v>1</v>
      </c>
      <c r="C612" s="122" t="s">
        <v>2188</v>
      </c>
      <c r="D612" s="122" t="s">
        <v>2124</v>
      </c>
      <c r="E612" s="122">
        <v>13</v>
      </c>
      <c r="F612" s="122">
        <v>1.6550402854600001E-2</v>
      </c>
      <c r="G612" s="122">
        <v>1.6558237007100001E-2</v>
      </c>
      <c r="H612" s="122">
        <v>1.6872277223200002E-2</v>
      </c>
      <c r="I612" s="122">
        <v>1.6498452663299999E-2</v>
      </c>
      <c r="J612" s="122">
        <v>1.7428321604699998E-2</v>
      </c>
      <c r="K612" s="122">
        <v>1.70233306588E-2</v>
      </c>
      <c r="L612" s="122">
        <v>0</v>
      </c>
      <c r="M612" s="122">
        <v>0</v>
      </c>
      <c r="N612" s="122">
        <v>0</v>
      </c>
      <c r="O612" s="122">
        <v>0</v>
      </c>
      <c r="P612" s="122">
        <v>0</v>
      </c>
      <c r="Q612" s="122">
        <v>0</v>
      </c>
      <c r="R612" s="122">
        <v>0</v>
      </c>
      <c r="S612" s="122">
        <v>0</v>
      </c>
      <c r="T612" s="122">
        <v>0</v>
      </c>
      <c r="U612" s="122">
        <v>0</v>
      </c>
      <c r="V612" s="122">
        <v>0</v>
      </c>
      <c r="W612" s="122">
        <v>0</v>
      </c>
      <c r="X612" s="122">
        <v>0</v>
      </c>
      <c r="Y612" s="122">
        <v>0</v>
      </c>
      <c r="Z612" s="122">
        <v>0</v>
      </c>
      <c r="AA612" s="122">
        <v>0</v>
      </c>
      <c r="AB612" s="122">
        <v>0</v>
      </c>
      <c r="AC612" s="122">
        <v>0</v>
      </c>
      <c r="AD612" s="122">
        <v>0</v>
      </c>
      <c r="AE612" s="122">
        <v>0</v>
      </c>
      <c r="AF612" s="122">
        <v>0</v>
      </c>
      <c r="AG612" s="122">
        <v>0</v>
      </c>
      <c r="AH612" s="122">
        <v>0</v>
      </c>
      <c r="AI612" s="122">
        <v>0</v>
      </c>
      <c r="AJ612" s="122">
        <v>0</v>
      </c>
      <c r="AK612" s="122">
        <v>0</v>
      </c>
      <c r="AL612" s="122">
        <v>0</v>
      </c>
    </row>
    <row r="613" spans="1:38" hidden="1" x14ac:dyDescent="0.25">
      <c r="A613" s="122" t="s">
        <v>2014</v>
      </c>
      <c r="B613" s="122">
        <v>1</v>
      </c>
      <c r="C613" s="122" t="s">
        <v>2188</v>
      </c>
      <c r="D613" s="122" t="s">
        <v>474</v>
      </c>
      <c r="E613" s="122">
        <v>13</v>
      </c>
      <c r="F613" s="122">
        <v>0</v>
      </c>
      <c r="G613" s="122">
        <v>0</v>
      </c>
      <c r="H613" s="122">
        <v>0</v>
      </c>
      <c r="I613" s="122">
        <v>0</v>
      </c>
      <c r="J613" s="122">
        <v>0</v>
      </c>
      <c r="K613" s="122">
        <v>0</v>
      </c>
      <c r="L613" s="122">
        <v>0</v>
      </c>
      <c r="M613" s="122">
        <v>0</v>
      </c>
      <c r="N613" s="122">
        <v>0</v>
      </c>
      <c r="O613" s="122">
        <v>0</v>
      </c>
      <c r="P613" s="122">
        <v>0</v>
      </c>
      <c r="Q613" s="122">
        <v>0</v>
      </c>
      <c r="R613" s="122">
        <v>0</v>
      </c>
      <c r="S613" s="122">
        <v>0</v>
      </c>
      <c r="T613" s="122">
        <v>0</v>
      </c>
      <c r="U613" s="122">
        <v>0</v>
      </c>
      <c r="V613" s="122">
        <v>0</v>
      </c>
      <c r="W613" s="122">
        <v>0</v>
      </c>
      <c r="X613" s="122">
        <v>0</v>
      </c>
      <c r="Y613" s="122">
        <v>0</v>
      </c>
      <c r="Z613" s="122">
        <v>0</v>
      </c>
      <c r="AA613" s="122">
        <v>0</v>
      </c>
      <c r="AB613" s="122">
        <v>0</v>
      </c>
      <c r="AC613" s="122">
        <v>0</v>
      </c>
      <c r="AD613" s="122">
        <v>0</v>
      </c>
      <c r="AE613" s="122">
        <v>0</v>
      </c>
      <c r="AF613" s="122">
        <v>0</v>
      </c>
      <c r="AG613" s="122">
        <v>0</v>
      </c>
      <c r="AH613" s="122">
        <v>0</v>
      </c>
      <c r="AI613" s="122">
        <v>0</v>
      </c>
      <c r="AJ613" s="122">
        <v>0</v>
      </c>
      <c r="AK613" s="122">
        <v>0</v>
      </c>
      <c r="AL613" s="122">
        <v>0</v>
      </c>
    </row>
    <row r="614" spans="1:38" hidden="1" x14ac:dyDescent="0.25">
      <c r="A614" s="122" t="s">
        <v>2014</v>
      </c>
      <c r="B614" s="122">
        <v>1</v>
      </c>
      <c r="C614" s="122" t="s">
        <v>2188</v>
      </c>
      <c r="D614" s="122" t="s">
        <v>2125</v>
      </c>
      <c r="E614" s="122">
        <v>13</v>
      </c>
      <c r="F614" s="122">
        <v>0</v>
      </c>
      <c r="G614" s="122">
        <v>0</v>
      </c>
      <c r="H614" s="122">
        <v>0</v>
      </c>
      <c r="I614" s="122">
        <v>0</v>
      </c>
      <c r="J614" s="122">
        <v>0</v>
      </c>
      <c r="K614" s="122">
        <v>0</v>
      </c>
      <c r="L614" s="122">
        <v>0</v>
      </c>
      <c r="M614" s="122">
        <v>0</v>
      </c>
      <c r="N614" s="122">
        <v>0</v>
      </c>
      <c r="O614" s="122">
        <v>0</v>
      </c>
      <c r="P614" s="122">
        <v>0</v>
      </c>
      <c r="Q614" s="122">
        <v>0</v>
      </c>
      <c r="R614" s="122">
        <v>0</v>
      </c>
      <c r="S614" s="122">
        <v>0</v>
      </c>
      <c r="T614" s="122">
        <v>0</v>
      </c>
      <c r="U614" s="122">
        <v>0</v>
      </c>
      <c r="V614" s="122">
        <v>0</v>
      </c>
      <c r="W614" s="122">
        <v>0</v>
      </c>
      <c r="X614" s="122">
        <v>0</v>
      </c>
      <c r="Y614" s="122">
        <v>0</v>
      </c>
      <c r="Z614" s="122">
        <v>0</v>
      </c>
      <c r="AA614" s="122">
        <v>0</v>
      </c>
      <c r="AB614" s="122">
        <v>0</v>
      </c>
      <c r="AC614" s="122">
        <v>0</v>
      </c>
      <c r="AD614" s="122">
        <v>0</v>
      </c>
      <c r="AE614" s="122">
        <v>0</v>
      </c>
      <c r="AF614" s="122">
        <v>0</v>
      </c>
      <c r="AG614" s="122">
        <v>0</v>
      </c>
      <c r="AH614" s="122">
        <v>0</v>
      </c>
      <c r="AI614" s="122">
        <v>0</v>
      </c>
      <c r="AJ614" s="122">
        <v>0</v>
      </c>
      <c r="AK614" s="122">
        <v>0</v>
      </c>
      <c r="AL614" s="122">
        <v>0</v>
      </c>
    </row>
    <row r="615" spans="1:38" hidden="1" x14ac:dyDescent="0.25">
      <c r="A615" s="122" t="s">
        <v>2014</v>
      </c>
      <c r="B615" s="122">
        <v>1</v>
      </c>
      <c r="C615" s="122" t="s">
        <v>2188</v>
      </c>
      <c r="D615" s="122" t="s">
        <v>2126</v>
      </c>
      <c r="E615" s="122">
        <v>13</v>
      </c>
      <c r="F615" s="122">
        <v>0</v>
      </c>
      <c r="G615" s="122">
        <v>0</v>
      </c>
      <c r="H615" s="122">
        <v>0</v>
      </c>
      <c r="I615" s="122">
        <v>0</v>
      </c>
      <c r="J615" s="122">
        <v>0</v>
      </c>
      <c r="K615" s="122">
        <v>0</v>
      </c>
      <c r="L615" s="122">
        <v>0</v>
      </c>
      <c r="M615" s="122">
        <v>0</v>
      </c>
      <c r="N615" s="122">
        <v>0</v>
      </c>
      <c r="O615" s="122">
        <v>0</v>
      </c>
      <c r="P615" s="122">
        <v>0</v>
      </c>
      <c r="Q615" s="122">
        <v>0</v>
      </c>
      <c r="R615" s="122">
        <v>0</v>
      </c>
      <c r="S615" s="122">
        <v>0</v>
      </c>
      <c r="T615" s="122">
        <v>0</v>
      </c>
      <c r="U615" s="122">
        <v>0</v>
      </c>
      <c r="V615" s="122">
        <v>0</v>
      </c>
      <c r="W615" s="122">
        <v>0</v>
      </c>
      <c r="X615" s="122">
        <v>0</v>
      </c>
      <c r="Y615" s="122">
        <v>0</v>
      </c>
      <c r="Z615" s="122">
        <v>0</v>
      </c>
      <c r="AA615" s="122">
        <v>0</v>
      </c>
      <c r="AB615" s="122">
        <v>0</v>
      </c>
      <c r="AC615" s="122">
        <v>0</v>
      </c>
      <c r="AD615" s="122">
        <v>0</v>
      </c>
      <c r="AE615" s="122">
        <v>0</v>
      </c>
      <c r="AF615" s="122">
        <v>0</v>
      </c>
      <c r="AG615" s="122">
        <v>0</v>
      </c>
      <c r="AH615" s="122">
        <v>0</v>
      </c>
      <c r="AI615" s="122">
        <v>0</v>
      </c>
      <c r="AJ615" s="122">
        <v>0</v>
      </c>
      <c r="AK615" s="122">
        <v>0</v>
      </c>
      <c r="AL615" s="122">
        <v>0</v>
      </c>
    </row>
    <row r="616" spans="1:38" hidden="1" x14ac:dyDescent="0.25">
      <c r="A616" s="122" t="s">
        <v>2014</v>
      </c>
      <c r="B616" s="122">
        <v>1</v>
      </c>
      <c r="C616" s="122" t="s">
        <v>2188</v>
      </c>
      <c r="D616" s="122" t="s">
        <v>2127</v>
      </c>
      <c r="E616" s="122">
        <v>13</v>
      </c>
      <c r="F616" s="122">
        <v>0</v>
      </c>
      <c r="G616" s="122">
        <v>0</v>
      </c>
      <c r="H616" s="122">
        <v>0</v>
      </c>
      <c r="I616" s="122">
        <v>0</v>
      </c>
      <c r="J616" s="122">
        <v>0</v>
      </c>
      <c r="K616" s="122">
        <v>0</v>
      </c>
      <c r="L616" s="122">
        <v>0</v>
      </c>
      <c r="M616" s="122">
        <v>0</v>
      </c>
      <c r="N616" s="122">
        <v>0</v>
      </c>
      <c r="O616" s="122">
        <v>0</v>
      </c>
      <c r="P616" s="122">
        <v>0</v>
      </c>
      <c r="Q616" s="122">
        <v>0</v>
      </c>
      <c r="R616" s="122">
        <v>0</v>
      </c>
      <c r="S616" s="122">
        <v>0</v>
      </c>
      <c r="T616" s="122">
        <v>0</v>
      </c>
      <c r="U616" s="122">
        <v>0</v>
      </c>
      <c r="V616" s="122">
        <v>0</v>
      </c>
      <c r="W616" s="122">
        <v>0</v>
      </c>
      <c r="X616" s="122">
        <v>0</v>
      </c>
      <c r="Y616" s="122">
        <v>0</v>
      </c>
      <c r="Z616" s="122">
        <v>0</v>
      </c>
      <c r="AA616" s="122">
        <v>0</v>
      </c>
      <c r="AB616" s="122">
        <v>0</v>
      </c>
      <c r="AC616" s="122">
        <v>0</v>
      </c>
      <c r="AD616" s="122">
        <v>0</v>
      </c>
      <c r="AE616" s="122">
        <v>0</v>
      </c>
      <c r="AF616" s="122">
        <v>0</v>
      </c>
      <c r="AG616" s="122">
        <v>0</v>
      </c>
      <c r="AH616" s="122">
        <v>0</v>
      </c>
      <c r="AI616" s="122">
        <v>0</v>
      </c>
      <c r="AJ616" s="122">
        <v>0</v>
      </c>
      <c r="AK616" s="122">
        <v>0</v>
      </c>
      <c r="AL616" s="122">
        <v>0</v>
      </c>
    </row>
    <row r="617" spans="1:38" hidden="1" x14ac:dyDescent="0.25">
      <c r="A617" s="122" t="s">
        <v>2014</v>
      </c>
      <c r="B617" s="122">
        <v>1</v>
      </c>
      <c r="C617" s="122" t="s">
        <v>2188</v>
      </c>
      <c r="D617" s="122" t="s">
        <v>2128</v>
      </c>
      <c r="E617" s="122">
        <v>13</v>
      </c>
      <c r="F617" s="122">
        <v>8.2752014272999996E-2</v>
      </c>
      <c r="G617" s="122">
        <v>8.2791185035700002E-2</v>
      </c>
      <c r="H617" s="122">
        <v>8.5298734850599994E-2</v>
      </c>
      <c r="I617" s="122">
        <v>8.3408844019899994E-2</v>
      </c>
      <c r="J617" s="122">
        <v>4.3570804011600003E-2</v>
      </c>
      <c r="K617" s="122">
        <v>4.1214379489800002E-2</v>
      </c>
      <c r="L617" s="122">
        <v>4.190962979E-2</v>
      </c>
      <c r="M617" s="122">
        <v>4.0593375259299999E-2</v>
      </c>
      <c r="N617" s="122">
        <v>6.2775881692199997E-2</v>
      </c>
      <c r="O617" s="122">
        <v>6.03175737255E-2</v>
      </c>
      <c r="P617" s="122">
        <v>5.3578858675300003E-2</v>
      </c>
      <c r="Q617" s="122">
        <v>4.2253296189300002E-2</v>
      </c>
      <c r="R617" s="122">
        <v>5.0054756363800003E-2</v>
      </c>
      <c r="S617" s="122">
        <v>4.99731238333E-2</v>
      </c>
      <c r="T617" s="122">
        <v>5.5517951630300003E-2</v>
      </c>
      <c r="U617" s="122">
        <v>0</v>
      </c>
      <c r="V617" s="122">
        <v>0</v>
      </c>
      <c r="W617" s="122">
        <v>0</v>
      </c>
      <c r="X617" s="122">
        <v>0</v>
      </c>
      <c r="Y617" s="122">
        <v>0</v>
      </c>
      <c r="Z617" s="122">
        <v>0</v>
      </c>
      <c r="AA617" s="122">
        <v>0</v>
      </c>
      <c r="AB617" s="122">
        <v>0</v>
      </c>
      <c r="AC617" s="122">
        <v>0</v>
      </c>
      <c r="AD617" s="122">
        <v>0</v>
      </c>
      <c r="AE617" s="122">
        <v>0</v>
      </c>
      <c r="AF617" s="122">
        <v>0</v>
      </c>
      <c r="AG617" s="122">
        <v>0</v>
      </c>
      <c r="AH617" s="122">
        <v>0</v>
      </c>
      <c r="AI617" s="122">
        <v>0</v>
      </c>
      <c r="AJ617" s="122">
        <v>0</v>
      </c>
      <c r="AK617" s="122">
        <v>0</v>
      </c>
      <c r="AL617" s="122">
        <v>0</v>
      </c>
    </row>
    <row r="618" spans="1:38" hidden="1" x14ac:dyDescent="0.25">
      <c r="A618" s="122" t="s">
        <v>2014</v>
      </c>
      <c r="B618" s="122">
        <v>1</v>
      </c>
      <c r="C618" s="122" t="s">
        <v>2188</v>
      </c>
      <c r="D618" s="122" t="s">
        <v>2129</v>
      </c>
      <c r="E618" s="122">
        <v>13</v>
      </c>
      <c r="F618" s="122">
        <v>0.45099847778770003</v>
      </c>
      <c r="G618" s="122">
        <v>0.4512119584448</v>
      </c>
      <c r="H618" s="122">
        <v>0.46305027490310002</v>
      </c>
      <c r="I618" s="122">
        <v>0.45737377105400001</v>
      </c>
      <c r="J618" s="122">
        <v>0.50542132653500005</v>
      </c>
      <c r="K618" s="122">
        <v>0.50174027205000005</v>
      </c>
      <c r="L618" s="122">
        <v>0.55302489744619998</v>
      </c>
      <c r="M618" s="122">
        <v>0.57624943574669996</v>
      </c>
      <c r="N618" s="122">
        <v>0.57736127809839999</v>
      </c>
      <c r="O618" s="122">
        <v>0.55475176961600003</v>
      </c>
      <c r="P618" s="122">
        <v>0.51616815963219997</v>
      </c>
      <c r="Q618" s="122">
        <v>0.40586969015680002</v>
      </c>
      <c r="R618" s="122">
        <v>0.55060232000230003</v>
      </c>
      <c r="S618" s="122">
        <v>0.45552424417319998</v>
      </c>
      <c r="T618" s="122">
        <v>0.51176163105329997</v>
      </c>
      <c r="U618" s="122">
        <v>0.5756550166569</v>
      </c>
      <c r="V618" s="122">
        <v>0.59437912869099996</v>
      </c>
      <c r="W618" s="122">
        <v>0.67070712808349997</v>
      </c>
      <c r="X618" s="122">
        <v>0.63306457991840004</v>
      </c>
      <c r="Y618" s="122">
        <v>0.59697570887499996</v>
      </c>
      <c r="Z618" s="122">
        <v>0.73951969860309996</v>
      </c>
      <c r="AA618" s="122">
        <v>0.69298458989190004</v>
      </c>
      <c r="AB618" s="122">
        <v>0.66107984382280005</v>
      </c>
      <c r="AC618" s="122">
        <v>0.740172464418</v>
      </c>
      <c r="AD618" s="122">
        <v>0.85573292186950001</v>
      </c>
      <c r="AE618" s="122">
        <v>0.80838392063620002</v>
      </c>
      <c r="AF618" s="122">
        <v>0.67102438095969996</v>
      </c>
      <c r="AG618" s="122">
        <v>0.57063175818010003</v>
      </c>
      <c r="AH618" s="122">
        <v>0.64387402394329996</v>
      </c>
      <c r="AI618" s="122">
        <v>0.6067465574848</v>
      </c>
      <c r="AJ618" s="122">
        <v>0.58879206197709999</v>
      </c>
      <c r="AK618" s="122">
        <v>0.6338505123607</v>
      </c>
      <c r="AL618" s="122">
        <v>0</v>
      </c>
    </row>
    <row r="619" spans="1:38" hidden="1" x14ac:dyDescent="0.25">
      <c r="A619" s="122" t="s">
        <v>2014</v>
      </c>
      <c r="B619" s="122">
        <v>1</v>
      </c>
      <c r="C619" s="122" t="s">
        <v>2188</v>
      </c>
      <c r="D619" s="122" t="s">
        <v>2176</v>
      </c>
      <c r="E619" s="122">
        <v>13</v>
      </c>
      <c r="F619" s="122">
        <v>0</v>
      </c>
      <c r="G619" s="122">
        <v>0</v>
      </c>
      <c r="H619" s="122">
        <v>0</v>
      </c>
      <c r="I619" s="122">
        <v>0</v>
      </c>
      <c r="J619" s="122">
        <v>0</v>
      </c>
      <c r="K619" s="122">
        <v>0</v>
      </c>
      <c r="L619" s="122">
        <v>0</v>
      </c>
      <c r="M619" s="122">
        <v>0</v>
      </c>
      <c r="N619" s="122">
        <v>0</v>
      </c>
      <c r="O619" s="122">
        <v>0</v>
      </c>
      <c r="P619" s="122">
        <v>0</v>
      </c>
      <c r="Q619" s="122">
        <v>0</v>
      </c>
      <c r="R619" s="122">
        <v>0</v>
      </c>
      <c r="S619" s="122">
        <v>0</v>
      </c>
      <c r="T619" s="122">
        <v>0</v>
      </c>
      <c r="U619" s="122">
        <v>0</v>
      </c>
      <c r="V619" s="122">
        <v>0</v>
      </c>
      <c r="W619" s="122">
        <v>0</v>
      </c>
      <c r="X619" s="122">
        <v>0</v>
      </c>
      <c r="Y619" s="122">
        <v>0</v>
      </c>
      <c r="Z619" s="122">
        <v>0</v>
      </c>
      <c r="AA619" s="122">
        <v>0</v>
      </c>
      <c r="AB619" s="122">
        <v>0</v>
      </c>
      <c r="AC619" s="122">
        <v>0</v>
      </c>
      <c r="AD619" s="122">
        <v>0</v>
      </c>
      <c r="AE619" s="122">
        <v>0</v>
      </c>
      <c r="AF619" s="122">
        <v>0</v>
      </c>
      <c r="AG619" s="122">
        <v>0</v>
      </c>
      <c r="AH619" s="122">
        <v>0</v>
      </c>
      <c r="AI619" s="122">
        <v>0</v>
      </c>
      <c r="AJ619" s="122">
        <v>0</v>
      </c>
      <c r="AK619" s="122">
        <v>0</v>
      </c>
      <c r="AL619" s="122">
        <v>0</v>
      </c>
    </row>
    <row r="620" spans="1:38" hidden="1" x14ac:dyDescent="0.25">
      <c r="A620" s="122" t="s">
        <v>2014</v>
      </c>
      <c r="B620" s="122">
        <v>1</v>
      </c>
      <c r="C620" s="122" t="s">
        <v>2188</v>
      </c>
      <c r="D620" s="122" t="s">
        <v>2130</v>
      </c>
      <c r="E620" s="122">
        <v>13</v>
      </c>
      <c r="F620" s="122">
        <v>0</v>
      </c>
      <c r="G620" s="122">
        <v>0</v>
      </c>
      <c r="H620" s="122">
        <v>0</v>
      </c>
      <c r="I620" s="122">
        <v>0</v>
      </c>
      <c r="J620" s="122">
        <v>0</v>
      </c>
      <c r="K620" s="122">
        <v>0</v>
      </c>
      <c r="L620" s="122">
        <v>0</v>
      </c>
      <c r="M620" s="122">
        <v>0</v>
      </c>
      <c r="N620" s="122">
        <v>0</v>
      </c>
      <c r="O620" s="122">
        <v>0</v>
      </c>
      <c r="P620" s="122">
        <v>0</v>
      </c>
      <c r="Q620" s="122">
        <v>0</v>
      </c>
      <c r="R620" s="122">
        <v>0</v>
      </c>
      <c r="S620" s="122">
        <v>0</v>
      </c>
      <c r="T620" s="122">
        <v>0</v>
      </c>
      <c r="U620" s="122">
        <v>0</v>
      </c>
      <c r="V620" s="122">
        <v>0</v>
      </c>
      <c r="W620" s="122">
        <v>0</v>
      </c>
      <c r="X620" s="122">
        <v>0</v>
      </c>
      <c r="Y620" s="122">
        <v>0</v>
      </c>
      <c r="Z620" s="122">
        <v>0</v>
      </c>
      <c r="AA620" s="122">
        <v>0</v>
      </c>
      <c r="AB620" s="122">
        <v>0</v>
      </c>
      <c r="AC620" s="122">
        <v>0</v>
      </c>
      <c r="AD620" s="122">
        <v>0</v>
      </c>
      <c r="AE620" s="122">
        <v>0</v>
      </c>
      <c r="AF620" s="122">
        <v>0</v>
      </c>
      <c r="AG620" s="122">
        <v>0</v>
      </c>
      <c r="AH620" s="122">
        <v>0</v>
      </c>
      <c r="AI620" s="122">
        <v>0</v>
      </c>
      <c r="AJ620" s="122">
        <v>0</v>
      </c>
      <c r="AK620" s="122">
        <v>0</v>
      </c>
      <c r="AL620" s="122">
        <v>0</v>
      </c>
    </row>
    <row r="621" spans="1:38" hidden="1" x14ac:dyDescent="0.25">
      <c r="A621" s="122" t="s">
        <v>2014</v>
      </c>
      <c r="B621" s="122">
        <v>1</v>
      </c>
      <c r="C621" s="122" t="s">
        <v>2188</v>
      </c>
      <c r="D621" s="122" t="s">
        <v>2131</v>
      </c>
      <c r="E621" s="122">
        <v>13</v>
      </c>
      <c r="F621" s="122">
        <v>0.60491722433549999</v>
      </c>
      <c r="G621" s="122">
        <v>0.60851521001270004</v>
      </c>
      <c r="H621" s="122">
        <v>0.66364290411210003</v>
      </c>
      <c r="I621" s="122">
        <v>0.71126662592760004</v>
      </c>
      <c r="J621" s="122">
        <v>0.77071911096150003</v>
      </c>
      <c r="K621" s="122">
        <v>0.74275479558839996</v>
      </c>
      <c r="L621" s="122">
        <v>0.75528441512830002</v>
      </c>
      <c r="M621" s="122">
        <v>0.82333954602100001</v>
      </c>
      <c r="N621" s="122">
        <v>0.81962313138940002</v>
      </c>
      <c r="O621" s="122">
        <v>0.58618487141660003</v>
      </c>
      <c r="P621" s="122">
        <v>0.53352469131580005</v>
      </c>
      <c r="Q621" s="122">
        <v>0.42074761135029998</v>
      </c>
      <c r="R621" s="122">
        <v>0.49843257393290002</v>
      </c>
      <c r="S621" s="122">
        <v>0.45296151987400002</v>
      </c>
      <c r="T621" s="122">
        <v>0.53738530103649995</v>
      </c>
      <c r="U621" s="122">
        <v>0.57485438381039999</v>
      </c>
      <c r="V621" s="122">
        <v>0.59355245396409995</v>
      </c>
      <c r="W621" s="122">
        <v>0.69995307843599996</v>
      </c>
      <c r="X621" s="122">
        <v>0.66066914008919997</v>
      </c>
      <c r="Y621" s="122">
        <v>0.62300662641320004</v>
      </c>
      <c r="Z621" s="122">
        <v>0.58770241895599995</v>
      </c>
      <c r="AA621" s="122">
        <v>0.48153957283670001</v>
      </c>
      <c r="AB621" s="122">
        <v>0.59378605814139995</v>
      </c>
      <c r="AC621" s="122">
        <v>0.60364748194020001</v>
      </c>
      <c r="AD621" s="122">
        <v>0.62234137894730002</v>
      </c>
      <c r="AE621" s="122">
        <v>0.57056187345580001</v>
      </c>
      <c r="AF621" s="122">
        <v>0.60364157947139996</v>
      </c>
      <c r="AG621" s="122">
        <v>1.6979038281486001</v>
      </c>
      <c r="AH621" s="122">
        <v>2.0102617659190001</v>
      </c>
      <c r="AI621" s="122">
        <v>1.8754412835309</v>
      </c>
      <c r="AJ621" s="122">
        <v>2.0426028832825001</v>
      </c>
      <c r="AK621" s="122">
        <v>1.7675044590241999</v>
      </c>
      <c r="AL621" s="122">
        <v>0</v>
      </c>
    </row>
    <row r="622" spans="1:38" hidden="1" x14ac:dyDescent="0.25">
      <c r="A622" s="122" t="s">
        <v>2014</v>
      </c>
      <c r="B622" s="122">
        <v>1</v>
      </c>
      <c r="C622" s="122" t="s">
        <v>2188</v>
      </c>
      <c r="D622" s="122" t="s">
        <v>2132</v>
      </c>
      <c r="E622" s="122">
        <v>13</v>
      </c>
      <c r="F622" s="122">
        <v>8.9372175414799998E-2</v>
      </c>
      <c r="G622" s="122">
        <v>8.94144798386E-2</v>
      </c>
      <c r="H622" s="122">
        <v>9.1860175992900001E-2</v>
      </c>
      <c r="I622" s="122">
        <v>8.5242005426899997E-2</v>
      </c>
      <c r="J622" s="122">
        <v>9.0046328290700001E-2</v>
      </c>
      <c r="K622" s="122">
        <v>8.3324723751199994E-2</v>
      </c>
      <c r="L622" s="122">
        <v>8.4730338488500007E-2</v>
      </c>
      <c r="M622" s="122">
        <v>8.2069215198199999E-2</v>
      </c>
      <c r="N622" s="122">
        <v>8.2227563343300003E-2</v>
      </c>
      <c r="O622" s="122">
        <v>7.9007526147500007E-2</v>
      </c>
      <c r="P622" s="122">
        <v>7.0180758546499994E-2</v>
      </c>
      <c r="Q622" s="122">
        <v>5.5345866839600001E-2</v>
      </c>
      <c r="R622" s="122">
        <v>6.5564680870999995E-2</v>
      </c>
      <c r="S622" s="122">
        <v>0</v>
      </c>
      <c r="T622" s="122">
        <v>0</v>
      </c>
      <c r="U622" s="122">
        <v>0</v>
      </c>
      <c r="V622" s="122">
        <v>0</v>
      </c>
      <c r="W622" s="122">
        <v>0</v>
      </c>
      <c r="X622" s="122">
        <v>0</v>
      </c>
      <c r="Y622" s="122">
        <v>0</v>
      </c>
      <c r="Z622" s="122">
        <v>0</v>
      </c>
      <c r="AA622" s="122">
        <v>0</v>
      </c>
      <c r="AB622" s="122">
        <v>0</v>
      </c>
      <c r="AC622" s="122">
        <v>0</v>
      </c>
      <c r="AD622" s="122">
        <v>0</v>
      </c>
      <c r="AE622" s="122">
        <v>0</v>
      </c>
      <c r="AF622" s="122">
        <v>0</v>
      </c>
      <c r="AG622" s="122">
        <v>0</v>
      </c>
      <c r="AH622" s="122">
        <v>0</v>
      </c>
      <c r="AI622" s="122">
        <v>0</v>
      </c>
      <c r="AJ622" s="122">
        <v>0</v>
      </c>
      <c r="AK622" s="122">
        <v>0</v>
      </c>
      <c r="AL622" s="122">
        <v>0</v>
      </c>
    </row>
    <row r="623" spans="1:38" hidden="1" x14ac:dyDescent="0.25">
      <c r="A623" s="122" t="s">
        <v>2014</v>
      </c>
      <c r="B623" s="122">
        <v>1</v>
      </c>
      <c r="C623" s="122" t="s">
        <v>2188</v>
      </c>
      <c r="D623" s="122" t="s">
        <v>2133</v>
      </c>
      <c r="E623" s="122">
        <v>13</v>
      </c>
      <c r="F623" s="122">
        <v>0.1969497939697</v>
      </c>
      <c r="G623" s="122">
        <v>0.19704302038509999</v>
      </c>
      <c r="H623" s="122">
        <v>0.2024673266783</v>
      </c>
      <c r="I623" s="122">
        <v>0.22456227236119999</v>
      </c>
      <c r="J623" s="122">
        <v>0.25174242317840001</v>
      </c>
      <c r="K623" s="122">
        <v>0.2410145235383</v>
      </c>
      <c r="L623" s="122">
        <v>0.24508022638060001</v>
      </c>
      <c r="M623" s="122">
        <v>0.2373829987992</v>
      </c>
      <c r="N623" s="122">
        <v>0.25817686555090003</v>
      </c>
      <c r="O623" s="122">
        <v>0.24806664123719999</v>
      </c>
      <c r="P623" s="122">
        <v>0.22035248919969999</v>
      </c>
      <c r="Q623" s="122">
        <v>0.16544248367100001</v>
      </c>
      <c r="R623" s="122">
        <v>0.19598904604430001</v>
      </c>
      <c r="S623" s="122">
        <v>0.17810933879060001</v>
      </c>
      <c r="T623" s="122">
        <v>0.1978716737591</v>
      </c>
      <c r="U623" s="122">
        <v>0.22257593133610001</v>
      </c>
      <c r="V623" s="122">
        <v>0.2298155740975</v>
      </c>
      <c r="W623" s="122">
        <v>0.27101247326630001</v>
      </c>
      <c r="X623" s="122">
        <v>0.2558022575833</v>
      </c>
      <c r="Y623" s="122">
        <v>0.24121983585359999</v>
      </c>
      <c r="Z623" s="122">
        <v>0.2440574921011</v>
      </c>
      <c r="AA623" s="122">
        <v>0.19285236514410001</v>
      </c>
      <c r="AB623" s="122">
        <v>0.2303482277018</v>
      </c>
      <c r="AC623" s="122">
        <v>0.19160717463259999</v>
      </c>
      <c r="AD623" s="122">
        <v>0.26663013806739999</v>
      </c>
      <c r="AE623" s="122">
        <v>0.27669056069749998</v>
      </c>
      <c r="AF623" s="122">
        <v>0.25314202650310003</v>
      </c>
      <c r="AG623" s="122">
        <v>0.26129434159909998</v>
      </c>
      <c r="AH623" s="122">
        <v>0.2557232154388</v>
      </c>
      <c r="AI623" s="122">
        <v>0.2133111799015</v>
      </c>
      <c r="AJ623" s="122">
        <v>0.27633522494860002</v>
      </c>
      <c r="AK623" s="122">
        <v>0.26749308664030003</v>
      </c>
      <c r="AL623" s="122">
        <v>0</v>
      </c>
    </row>
    <row r="624" spans="1:38" hidden="1" x14ac:dyDescent="0.25">
      <c r="A624" s="122" t="s">
        <v>2014</v>
      </c>
      <c r="B624" s="122">
        <v>1</v>
      </c>
      <c r="C624" s="122" t="s">
        <v>2188</v>
      </c>
      <c r="D624" s="122" t="s">
        <v>2134</v>
      </c>
      <c r="E624" s="122">
        <v>13</v>
      </c>
      <c r="F624" s="122">
        <v>0</v>
      </c>
      <c r="G624" s="122">
        <v>0</v>
      </c>
      <c r="H624" s="122">
        <v>0</v>
      </c>
      <c r="I624" s="122">
        <v>0</v>
      </c>
      <c r="J624" s="122">
        <v>0</v>
      </c>
      <c r="K624" s="122">
        <v>0</v>
      </c>
      <c r="L624" s="122">
        <v>0</v>
      </c>
      <c r="M624" s="122">
        <v>0</v>
      </c>
      <c r="N624" s="122">
        <v>0</v>
      </c>
      <c r="O624" s="122">
        <v>0</v>
      </c>
      <c r="P624" s="122">
        <v>0</v>
      </c>
      <c r="Q624" s="122">
        <v>0</v>
      </c>
      <c r="R624" s="122">
        <v>0</v>
      </c>
      <c r="S624" s="122">
        <v>0</v>
      </c>
      <c r="T624" s="122">
        <v>0</v>
      </c>
      <c r="U624" s="122">
        <v>0</v>
      </c>
      <c r="V624" s="122">
        <v>0</v>
      </c>
      <c r="W624" s="122">
        <v>0</v>
      </c>
      <c r="X624" s="122">
        <v>0</v>
      </c>
      <c r="Y624" s="122">
        <v>0</v>
      </c>
      <c r="Z624" s="122">
        <v>0</v>
      </c>
      <c r="AA624" s="122">
        <v>0</v>
      </c>
      <c r="AB624" s="122">
        <v>0</v>
      </c>
      <c r="AC624" s="122">
        <v>0</v>
      </c>
      <c r="AD624" s="122">
        <v>0</v>
      </c>
      <c r="AE624" s="122">
        <v>0</v>
      </c>
      <c r="AF624" s="122">
        <v>0</v>
      </c>
      <c r="AG624" s="122">
        <v>0</v>
      </c>
      <c r="AH624" s="122">
        <v>0</v>
      </c>
      <c r="AI624" s="122">
        <v>0</v>
      </c>
      <c r="AJ624" s="122">
        <v>0</v>
      </c>
      <c r="AK624" s="122">
        <v>0</v>
      </c>
      <c r="AL624" s="122">
        <v>0</v>
      </c>
    </row>
    <row r="625" spans="1:38" hidden="1" x14ac:dyDescent="0.25">
      <c r="A625" s="122" t="s">
        <v>2014</v>
      </c>
      <c r="B625" s="122">
        <v>1</v>
      </c>
      <c r="C625" s="122" t="s">
        <v>2188</v>
      </c>
      <c r="D625" s="122" t="s">
        <v>2135</v>
      </c>
      <c r="E625" s="122">
        <v>13</v>
      </c>
      <c r="F625" s="122">
        <v>0.50478728706520004</v>
      </c>
      <c r="G625" s="122">
        <v>0.5464218212359</v>
      </c>
      <c r="H625" s="122">
        <v>0.56147189203829995</v>
      </c>
      <c r="I625" s="122">
        <v>0.56553029406879995</v>
      </c>
      <c r="J625" s="122">
        <v>0.62257837732190002</v>
      </c>
      <c r="K625" s="122">
        <v>0.59492060828790005</v>
      </c>
      <c r="L625" s="122">
        <v>0.60495639522949995</v>
      </c>
      <c r="M625" s="122">
        <v>0.58595654722180002</v>
      </c>
      <c r="N625" s="122">
        <v>0.59416045770619996</v>
      </c>
      <c r="O625" s="122">
        <v>0.5708930921623</v>
      </c>
      <c r="P625" s="122">
        <v>0.7840624530086</v>
      </c>
      <c r="Q625" s="122">
        <v>0.62546780697189996</v>
      </c>
      <c r="R625" s="122">
        <v>0.74095139349859995</v>
      </c>
      <c r="S625" s="122">
        <v>0.40426975819029998</v>
      </c>
      <c r="T625" s="122">
        <v>0.44841422470600001</v>
      </c>
      <c r="U625" s="122">
        <v>0.52441451447889997</v>
      </c>
      <c r="V625" s="122">
        <v>0.54147194616500005</v>
      </c>
      <c r="W625" s="122">
        <v>0.63853658269580005</v>
      </c>
      <c r="X625" s="122">
        <v>0.60269956373040001</v>
      </c>
      <c r="Y625" s="122">
        <v>0.56834169958309999</v>
      </c>
      <c r="Z625" s="122">
        <v>0.98161914652259996</v>
      </c>
      <c r="AA625" s="122">
        <v>1.0510209428613999</v>
      </c>
      <c r="AB625" s="122">
        <v>1.1056001584594</v>
      </c>
      <c r="AC625" s="122">
        <v>1.0926292256643999</v>
      </c>
      <c r="AD625" s="122">
        <v>1.1776454184367</v>
      </c>
      <c r="AE625" s="122">
        <v>1.0545754271334</v>
      </c>
      <c r="AF625" s="122">
        <v>1.0549954968655</v>
      </c>
      <c r="AG625" s="122">
        <v>1.0389109891424</v>
      </c>
      <c r="AH625" s="122">
        <v>0.9379999556652</v>
      </c>
      <c r="AI625" s="122">
        <v>1.0162344353609001</v>
      </c>
      <c r="AJ625" s="122">
        <v>1.0459509465873</v>
      </c>
      <c r="AK625" s="122">
        <v>1.0363663571682</v>
      </c>
      <c r="AL625" s="122">
        <v>0</v>
      </c>
    </row>
    <row r="626" spans="1:38" hidden="1" x14ac:dyDescent="0.25">
      <c r="A626" s="122" t="s">
        <v>2014</v>
      </c>
      <c r="B626" s="122">
        <v>1</v>
      </c>
      <c r="C626" s="122" t="s">
        <v>2188</v>
      </c>
      <c r="D626" s="122" t="s">
        <v>2136</v>
      </c>
      <c r="E626" s="122">
        <v>13</v>
      </c>
      <c r="F626" s="122">
        <v>0</v>
      </c>
      <c r="G626" s="122">
        <v>0</v>
      </c>
      <c r="H626" s="122">
        <v>0</v>
      </c>
      <c r="I626" s="122">
        <v>0</v>
      </c>
      <c r="J626" s="122">
        <v>0</v>
      </c>
      <c r="K626" s="122">
        <v>0</v>
      </c>
      <c r="L626" s="122">
        <v>0</v>
      </c>
      <c r="M626" s="122">
        <v>0</v>
      </c>
      <c r="N626" s="122">
        <v>0</v>
      </c>
      <c r="O626" s="122">
        <v>0</v>
      </c>
      <c r="P626" s="122">
        <v>0</v>
      </c>
      <c r="Q626" s="122">
        <v>0</v>
      </c>
      <c r="R626" s="122">
        <v>0</v>
      </c>
      <c r="S626" s="122">
        <v>0</v>
      </c>
      <c r="T626" s="122">
        <v>0</v>
      </c>
      <c r="U626" s="122">
        <v>0</v>
      </c>
      <c r="V626" s="122">
        <v>0</v>
      </c>
      <c r="W626" s="122">
        <v>0</v>
      </c>
      <c r="X626" s="122">
        <v>0</v>
      </c>
      <c r="Y626" s="122">
        <v>0</v>
      </c>
      <c r="Z626" s="122">
        <v>0</v>
      </c>
      <c r="AA626" s="122">
        <v>0</v>
      </c>
      <c r="AB626" s="122">
        <v>0</v>
      </c>
      <c r="AC626" s="122">
        <v>0</v>
      </c>
      <c r="AD626" s="122">
        <v>0</v>
      </c>
      <c r="AE626" s="122">
        <v>0</v>
      </c>
      <c r="AF626" s="122">
        <v>0</v>
      </c>
      <c r="AG626" s="122">
        <v>0</v>
      </c>
      <c r="AH626" s="122">
        <v>0</v>
      </c>
      <c r="AI626" s="122">
        <v>0</v>
      </c>
      <c r="AJ626" s="122">
        <v>0</v>
      </c>
      <c r="AK626" s="122">
        <v>0</v>
      </c>
      <c r="AL626" s="122">
        <v>0</v>
      </c>
    </row>
    <row r="627" spans="1:38" hidden="1" x14ac:dyDescent="0.25">
      <c r="A627" s="122" t="s">
        <v>2014</v>
      </c>
      <c r="B627" s="122">
        <v>1</v>
      </c>
      <c r="C627" s="122" t="s">
        <v>2188</v>
      </c>
      <c r="D627" s="122" t="s">
        <v>2137</v>
      </c>
      <c r="E627" s="122">
        <v>13</v>
      </c>
      <c r="F627" s="122">
        <v>5.7901584386803</v>
      </c>
      <c r="G627" s="122">
        <v>5.9237092893075003</v>
      </c>
      <c r="H627" s="122">
        <v>6.1021402623865004</v>
      </c>
      <c r="I627" s="122">
        <v>5.7469610110391001</v>
      </c>
      <c r="J627" s="122">
        <v>6.2306249736646997</v>
      </c>
      <c r="K627" s="122">
        <v>5.7834526001482001</v>
      </c>
      <c r="L627" s="122">
        <v>5.8400158033445999</v>
      </c>
      <c r="M627" s="122">
        <v>5.6804251422689997</v>
      </c>
      <c r="N627" s="122">
        <v>5.6745860380332998</v>
      </c>
      <c r="O627" s="122">
        <v>5.0734725392752997</v>
      </c>
      <c r="P627" s="122">
        <v>4.5119436059079003</v>
      </c>
      <c r="Q627" s="122">
        <v>3.4790530918722</v>
      </c>
      <c r="R627" s="122">
        <v>3.8189664115906998</v>
      </c>
      <c r="S627" s="122">
        <v>3.2091715036053001</v>
      </c>
      <c r="T627" s="122">
        <v>3.5880255662585001</v>
      </c>
      <c r="U627" s="122">
        <v>2.9287149526162999</v>
      </c>
      <c r="V627" s="122">
        <v>3.0239761512542001</v>
      </c>
      <c r="W627" s="122">
        <v>2.4839560499370998</v>
      </c>
      <c r="X627" s="122">
        <v>2.3445473105116998</v>
      </c>
      <c r="Y627" s="122">
        <v>2.6048271483180998</v>
      </c>
      <c r="Z627" s="122">
        <v>2.7127097917045999</v>
      </c>
      <c r="AA627" s="122">
        <v>2.1632775130870998</v>
      </c>
      <c r="AB627" s="122">
        <v>2.8221270525893001</v>
      </c>
      <c r="AC627" s="122">
        <v>2.9772606805796</v>
      </c>
      <c r="AD627" s="122">
        <v>3.2001860085208</v>
      </c>
      <c r="AE627" s="122">
        <v>3.1996722311763999</v>
      </c>
      <c r="AF627" s="122">
        <v>3.4426456885430001</v>
      </c>
      <c r="AG627" s="122">
        <v>4.2576419705667004</v>
      </c>
      <c r="AH627" s="122">
        <v>3.8888188859375998</v>
      </c>
      <c r="AI627" s="122">
        <v>3.9659613300768002</v>
      </c>
      <c r="AJ627" s="122">
        <v>3.9578227580047001</v>
      </c>
      <c r="AK627" s="122">
        <v>3.7476246436252998</v>
      </c>
      <c r="AL627" s="122">
        <v>0</v>
      </c>
    </row>
    <row r="628" spans="1:38" hidden="1" x14ac:dyDescent="0.25">
      <c r="A628" s="122" t="s">
        <v>2014</v>
      </c>
      <c r="B628" s="122">
        <v>1</v>
      </c>
      <c r="C628" s="122" t="s">
        <v>2188</v>
      </c>
      <c r="D628" s="122" t="s">
        <v>2138</v>
      </c>
      <c r="E628" s="122">
        <v>13</v>
      </c>
      <c r="F628" s="122">
        <v>0</v>
      </c>
      <c r="G628" s="122">
        <v>0</v>
      </c>
      <c r="H628" s="122">
        <v>0</v>
      </c>
      <c r="I628" s="122">
        <v>0</v>
      </c>
      <c r="J628" s="122">
        <v>0</v>
      </c>
      <c r="K628" s="122">
        <v>0</v>
      </c>
      <c r="L628" s="122">
        <v>0</v>
      </c>
      <c r="M628" s="122">
        <v>0</v>
      </c>
      <c r="N628" s="122">
        <v>0</v>
      </c>
      <c r="O628" s="122">
        <v>0</v>
      </c>
      <c r="P628" s="122">
        <v>0</v>
      </c>
      <c r="Q628" s="122">
        <v>0</v>
      </c>
      <c r="R628" s="122">
        <v>0</v>
      </c>
      <c r="S628" s="122">
        <v>0</v>
      </c>
      <c r="T628" s="122">
        <v>0</v>
      </c>
      <c r="U628" s="122">
        <v>0</v>
      </c>
      <c r="V628" s="122">
        <v>0</v>
      </c>
      <c r="W628" s="122">
        <v>0</v>
      </c>
      <c r="X628" s="122">
        <v>0</v>
      </c>
      <c r="Y628" s="122">
        <v>0</v>
      </c>
      <c r="Z628" s="122">
        <v>0</v>
      </c>
      <c r="AA628" s="122">
        <v>0</v>
      </c>
      <c r="AB628" s="122">
        <v>0</v>
      </c>
      <c r="AC628" s="122">
        <v>0</v>
      </c>
      <c r="AD628" s="122">
        <v>0</v>
      </c>
      <c r="AE628" s="122">
        <v>0</v>
      </c>
      <c r="AF628" s="122">
        <v>0</v>
      </c>
      <c r="AG628" s="122">
        <v>0</v>
      </c>
      <c r="AH628" s="122">
        <v>0</v>
      </c>
      <c r="AI628" s="122">
        <v>0</v>
      </c>
      <c r="AJ628" s="122">
        <v>0</v>
      </c>
      <c r="AK628" s="122">
        <v>0</v>
      </c>
      <c r="AL628" s="122">
        <v>0</v>
      </c>
    </row>
    <row r="629" spans="1:38" hidden="1" x14ac:dyDescent="0.25">
      <c r="A629" s="122" t="s">
        <v>2014</v>
      </c>
      <c r="B629" s="122">
        <v>1</v>
      </c>
      <c r="C629" s="122" t="s">
        <v>2188</v>
      </c>
      <c r="D629" s="122" t="s">
        <v>2139</v>
      </c>
      <c r="E629" s="122">
        <v>13</v>
      </c>
      <c r="F629" s="122">
        <v>0</v>
      </c>
      <c r="G629" s="122">
        <v>0</v>
      </c>
      <c r="H629" s="122">
        <v>0</v>
      </c>
      <c r="I629" s="122">
        <v>0</v>
      </c>
      <c r="J629" s="122">
        <v>0</v>
      </c>
      <c r="K629" s="122">
        <v>0</v>
      </c>
      <c r="L629" s="122">
        <v>0</v>
      </c>
      <c r="M629" s="122">
        <v>0</v>
      </c>
      <c r="N629" s="122">
        <v>0</v>
      </c>
      <c r="O629" s="122">
        <v>0</v>
      </c>
      <c r="P629" s="122">
        <v>0</v>
      </c>
      <c r="Q629" s="122">
        <v>0</v>
      </c>
      <c r="R629" s="122">
        <v>0</v>
      </c>
      <c r="S629" s="122">
        <v>0</v>
      </c>
      <c r="T629" s="122">
        <v>0</v>
      </c>
      <c r="U629" s="122">
        <v>0</v>
      </c>
      <c r="V629" s="122">
        <v>0</v>
      </c>
      <c r="W629" s="122">
        <v>0</v>
      </c>
      <c r="X629" s="122">
        <v>0</v>
      </c>
      <c r="Y629" s="122">
        <v>0</v>
      </c>
      <c r="Z629" s="122">
        <v>0</v>
      </c>
      <c r="AA629" s="122">
        <v>0</v>
      </c>
      <c r="AB629" s="122">
        <v>0</v>
      </c>
      <c r="AC629" s="122">
        <v>0</v>
      </c>
      <c r="AD629" s="122">
        <v>0</v>
      </c>
      <c r="AE629" s="122">
        <v>0</v>
      </c>
      <c r="AF629" s="122">
        <v>0</v>
      </c>
      <c r="AG629" s="122">
        <v>0</v>
      </c>
      <c r="AH629" s="122">
        <v>0</v>
      </c>
      <c r="AI629" s="122">
        <v>0</v>
      </c>
      <c r="AJ629" s="122">
        <v>0</v>
      </c>
      <c r="AK629" s="122">
        <v>0</v>
      </c>
      <c r="AL629" s="122">
        <v>0</v>
      </c>
    </row>
    <row r="630" spans="1:38" hidden="1" x14ac:dyDescent="0.25">
      <c r="A630" s="122" t="s">
        <v>2014</v>
      </c>
      <c r="B630" s="122">
        <v>1</v>
      </c>
      <c r="C630" s="122" t="s">
        <v>2188</v>
      </c>
      <c r="D630" s="122" t="s">
        <v>2140</v>
      </c>
      <c r="E630" s="122">
        <v>13</v>
      </c>
      <c r="F630" s="122">
        <v>0</v>
      </c>
      <c r="G630" s="122">
        <v>0</v>
      </c>
      <c r="H630" s="122">
        <v>0</v>
      </c>
      <c r="I630" s="122">
        <v>0</v>
      </c>
      <c r="J630" s="122">
        <v>0</v>
      </c>
      <c r="K630" s="122">
        <v>0</v>
      </c>
      <c r="L630" s="122">
        <v>0</v>
      </c>
      <c r="M630" s="122">
        <v>0</v>
      </c>
      <c r="N630" s="122">
        <v>0</v>
      </c>
      <c r="O630" s="122">
        <v>0</v>
      </c>
      <c r="P630" s="122">
        <v>0</v>
      </c>
      <c r="Q630" s="122">
        <v>0</v>
      </c>
      <c r="R630" s="122">
        <v>0</v>
      </c>
      <c r="S630" s="122">
        <v>0</v>
      </c>
      <c r="T630" s="122">
        <v>0</v>
      </c>
      <c r="U630" s="122">
        <v>0</v>
      </c>
      <c r="V630" s="122">
        <v>0</v>
      </c>
      <c r="W630" s="122">
        <v>0</v>
      </c>
      <c r="X630" s="122">
        <v>0</v>
      </c>
      <c r="Y630" s="122">
        <v>0</v>
      </c>
      <c r="Z630" s="122">
        <v>0</v>
      </c>
      <c r="AA630" s="122">
        <v>0</v>
      </c>
      <c r="AB630" s="122">
        <v>0</v>
      </c>
      <c r="AC630" s="122">
        <v>0</v>
      </c>
      <c r="AD630" s="122">
        <v>0</v>
      </c>
      <c r="AE630" s="122">
        <v>0</v>
      </c>
      <c r="AF630" s="122">
        <v>0</v>
      </c>
      <c r="AG630" s="122">
        <v>0</v>
      </c>
      <c r="AH630" s="122">
        <v>0</v>
      </c>
      <c r="AI630" s="122">
        <v>0</v>
      </c>
      <c r="AJ630" s="122">
        <v>0</v>
      </c>
      <c r="AK630" s="122">
        <v>0</v>
      </c>
      <c r="AL630" s="122">
        <v>0</v>
      </c>
    </row>
    <row r="631" spans="1:38" hidden="1" x14ac:dyDescent="0.25">
      <c r="A631" s="122" t="s">
        <v>2014</v>
      </c>
      <c r="B631" s="122">
        <v>1</v>
      </c>
      <c r="C631" s="122" t="s">
        <v>2188</v>
      </c>
      <c r="D631" s="122" t="s">
        <v>2141</v>
      </c>
      <c r="E631" s="122">
        <v>13</v>
      </c>
      <c r="F631" s="122">
        <v>0</v>
      </c>
      <c r="G631" s="122">
        <v>0</v>
      </c>
      <c r="H631" s="122">
        <v>0</v>
      </c>
      <c r="I631" s="122">
        <v>0</v>
      </c>
      <c r="J631" s="122">
        <v>0</v>
      </c>
      <c r="K631" s="122">
        <v>0</v>
      </c>
      <c r="L631" s="122">
        <v>0</v>
      </c>
      <c r="M631" s="122">
        <v>0</v>
      </c>
      <c r="N631" s="122">
        <v>0</v>
      </c>
      <c r="O631" s="122">
        <v>0</v>
      </c>
      <c r="P631" s="122">
        <v>0</v>
      </c>
      <c r="Q631" s="122">
        <v>0</v>
      </c>
      <c r="R631" s="122">
        <v>0</v>
      </c>
      <c r="S631" s="122">
        <v>0</v>
      </c>
      <c r="T631" s="122">
        <v>0</v>
      </c>
      <c r="U631" s="122">
        <v>0</v>
      </c>
      <c r="V631" s="122">
        <v>0</v>
      </c>
      <c r="W631" s="122">
        <v>0</v>
      </c>
      <c r="X631" s="122">
        <v>0</v>
      </c>
      <c r="Y631" s="122">
        <v>0</v>
      </c>
      <c r="Z631" s="122">
        <v>0</v>
      </c>
      <c r="AA631" s="122">
        <v>0</v>
      </c>
      <c r="AB631" s="122">
        <v>0</v>
      </c>
      <c r="AC631" s="122">
        <v>0</v>
      </c>
      <c r="AD631" s="122">
        <v>0</v>
      </c>
      <c r="AE631" s="122">
        <v>0</v>
      </c>
      <c r="AF631" s="122">
        <v>0</v>
      </c>
      <c r="AG631" s="122">
        <v>0</v>
      </c>
      <c r="AH631" s="122">
        <v>0</v>
      </c>
      <c r="AI631" s="122">
        <v>0</v>
      </c>
      <c r="AJ631" s="122">
        <v>0</v>
      </c>
      <c r="AK631" s="122">
        <v>0</v>
      </c>
      <c r="AL631" s="122">
        <v>0</v>
      </c>
    </row>
    <row r="632" spans="1:38" hidden="1" x14ac:dyDescent="0.25">
      <c r="A632" s="122" t="s">
        <v>2014</v>
      </c>
      <c r="B632" s="122">
        <v>1</v>
      </c>
      <c r="C632" s="122" t="s">
        <v>2188</v>
      </c>
      <c r="D632" s="122" t="s">
        <v>2142</v>
      </c>
      <c r="E632" s="122">
        <v>13</v>
      </c>
      <c r="F632" s="122">
        <v>0</v>
      </c>
      <c r="G632" s="122">
        <v>0</v>
      </c>
      <c r="H632" s="122">
        <v>0</v>
      </c>
      <c r="I632" s="122">
        <v>0</v>
      </c>
      <c r="J632" s="122">
        <v>0</v>
      </c>
      <c r="K632" s="122">
        <v>0</v>
      </c>
      <c r="L632" s="122">
        <v>0</v>
      </c>
      <c r="M632" s="122">
        <v>0</v>
      </c>
      <c r="N632" s="122">
        <v>0</v>
      </c>
      <c r="O632" s="122">
        <v>0</v>
      </c>
      <c r="P632" s="122">
        <v>0</v>
      </c>
      <c r="Q632" s="122">
        <v>0</v>
      </c>
      <c r="R632" s="122">
        <v>0</v>
      </c>
      <c r="S632" s="122">
        <v>0</v>
      </c>
      <c r="T632" s="122">
        <v>0</v>
      </c>
      <c r="U632" s="122">
        <v>0</v>
      </c>
      <c r="V632" s="122">
        <v>0</v>
      </c>
      <c r="W632" s="122">
        <v>0</v>
      </c>
      <c r="X632" s="122">
        <v>0</v>
      </c>
      <c r="Y632" s="122">
        <v>0</v>
      </c>
      <c r="Z632" s="122">
        <v>0</v>
      </c>
      <c r="AA632" s="122">
        <v>0</v>
      </c>
      <c r="AB632" s="122">
        <v>0</v>
      </c>
      <c r="AC632" s="122">
        <v>0</v>
      </c>
      <c r="AD632" s="122">
        <v>0</v>
      </c>
      <c r="AE632" s="122">
        <v>0</v>
      </c>
      <c r="AF632" s="122">
        <v>0</v>
      </c>
      <c r="AG632" s="122">
        <v>0</v>
      </c>
      <c r="AH632" s="122">
        <v>0</v>
      </c>
      <c r="AI632" s="122">
        <v>0</v>
      </c>
      <c r="AJ632" s="122">
        <v>0</v>
      </c>
      <c r="AK632" s="122">
        <v>0</v>
      </c>
      <c r="AL632" s="122">
        <v>0</v>
      </c>
    </row>
    <row r="633" spans="1:38" hidden="1" x14ac:dyDescent="0.25">
      <c r="A633" s="122" t="s">
        <v>2014</v>
      </c>
      <c r="B633" s="122">
        <v>1</v>
      </c>
      <c r="C633" s="122" t="s">
        <v>2188</v>
      </c>
      <c r="D633" s="122" t="s">
        <v>2143</v>
      </c>
      <c r="E633" s="122">
        <v>13</v>
      </c>
      <c r="F633" s="122">
        <v>0</v>
      </c>
      <c r="G633" s="122">
        <v>0</v>
      </c>
      <c r="H633" s="122">
        <v>0</v>
      </c>
      <c r="I633" s="122">
        <v>0</v>
      </c>
      <c r="J633" s="122">
        <v>0</v>
      </c>
      <c r="K633" s="122">
        <v>0</v>
      </c>
      <c r="L633" s="122">
        <v>0</v>
      </c>
      <c r="M633" s="122">
        <v>0</v>
      </c>
      <c r="N633" s="122">
        <v>0</v>
      </c>
      <c r="O633" s="122">
        <v>0</v>
      </c>
      <c r="P633" s="122">
        <v>0</v>
      </c>
      <c r="Q633" s="122">
        <v>0</v>
      </c>
      <c r="R633" s="122">
        <v>0</v>
      </c>
      <c r="S633" s="122">
        <v>0</v>
      </c>
      <c r="T633" s="122">
        <v>0</v>
      </c>
      <c r="U633" s="122">
        <v>0</v>
      </c>
      <c r="V633" s="122">
        <v>0</v>
      </c>
      <c r="W633" s="122">
        <v>0</v>
      </c>
      <c r="X633" s="122">
        <v>0</v>
      </c>
      <c r="Y633" s="122">
        <v>0</v>
      </c>
      <c r="Z633" s="122">
        <v>0</v>
      </c>
      <c r="AA633" s="122">
        <v>0</v>
      </c>
      <c r="AB633" s="122">
        <v>0</v>
      </c>
      <c r="AC633" s="122">
        <v>0</v>
      </c>
      <c r="AD633" s="122">
        <v>0</v>
      </c>
      <c r="AE633" s="122">
        <v>0</v>
      </c>
      <c r="AF633" s="122">
        <v>0</v>
      </c>
      <c r="AG633" s="122">
        <v>0</v>
      </c>
      <c r="AH633" s="122">
        <v>0</v>
      </c>
      <c r="AI633" s="122">
        <v>0</v>
      </c>
      <c r="AJ633" s="122">
        <v>0</v>
      </c>
      <c r="AK633" s="122">
        <v>0</v>
      </c>
      <c r="AL633" s="122">
        <v>0</v>
      </c>
    </row>
    <row r="634" spans="1:38" hidden="1" x14ac:dyDescent="0.25">
      <c r="A634" s="122" t="s">
        <v>2014</v>
      </c>
      <c r="B634" s="122">
        <v>1</v>
      </c>
      <c r="C634" s="122" t="s">
        <v>2188</v>
      </c>
      <c r="D634" s="122" t="s">
        <v>2177</v>
      </c>
      <c r="E634" s="122">
        <v>13</v>
      </c>
      <c r="F634" s="122">
        <v>0</v>
      </c>
      <c r="G634" s="122">
        <v>0</v>
      </c>
      <c r="H634" s="122">
        <v>0</v>
      </c>
      <c r="I634" s="122">
        <v>0</v>
      </c>
      <c r="J634" s="122">
        <v>0</v>
      </c>
      <c r="K634" s="122">
        <v>0</v>
      </c>
      <c r="L634" s="122">
        <v>0</v>
      </c>
      <c r="M634" s="122">
        <v>0</v>
      </c>
      <c r="N634" s="122">
        <v>0</v>
      </c>
      <c r="O634" s="122">
        <v>0</v>
      </c>
      <c r="P634" s="122">
        <v>0</v>
      </c>
      <c r="Q634" s="122">
        <v>0</v>
      </c>
      <c r="R634" s="122">
        <v>0</v>
      </c>
      <c r="S634" s="122">
        <v>0</v>
      </c>
      <c r="T634" s="122">
        <v>0</v>
      </c>
      <c r="U634" s="122">
        <v>0</v>
      </c>
      <c r="V634" s="122">
        <v>0</v>
      </c>
      <c r="W634" s="122">
        <v>0</v>
      </c>
      <c r="X634" s="122">
        <v>0</v>
      </c>
      <c r="Y634" s="122">
        <v>0</v>
      </c>
      <c r="Z634" s="122">
        <v>0</v>
      </c>
      <c r="AA634" s="122">
        <v>0</v>
      </c>
      <c r="AB634" s="122">
        <v>0</v>
      </c>
      <c r="AC634" s="122">
        <v>0</v>
      </c>
      <c r="AD634" s="122">
        <v>0</v>
      </c>
      <c r="AE634" s="122">
        <v>0</v>
      </c>
      <c r="AF634" s="122">
        <v>0</v>
      </c>
      <c r="AG634" s="122">
        <v>0</v>
      </c>
      <c r="AH634" s="122">
        <v>0</v>
      </c>
      <c r="AI634" s="122">
        <v>0</v>
      </c>
      <c r="AJ634" s="122">
        <v>0</v>
      </c>
      <c r="AK634" s="122">
        <v>0</v>
      </c>
      <c r="AL634" s="122">
        <v>0</v>
      </c>
    </row>
    <row r="635" spans="1:38" hidden="1" x14ac:dyDescent="0.25">
      <c r="A635" s="122" t="s">
        <v>2014</v>
      </c>
      <c r="B635" s="122">
        <v>1</v>
      </c>
      <c r="C635" s="122" t="s">
        <v>2188</v>
      </c>
      <c r="D635" s="122" t="s">
        <v>2144</v>
      </c>
      <c r="E635" s="122">
        <v>13</v>
      </c>
      <c r="F635" s="122">
        <v>0.41376007136490001</v>
      </c>
      <c r="G635" s="122">
        <v>0.4139559251787</v>
      </c>
      <c r="H635" s="122">
        <v>0.4255563255182</v>
      </c>
      <c r="I635" s="122">
        <v>0.4161276393958</v>
      </c>
      <c r="J635" s="122">
        <v>0.43958100047300003</v>
      </c>
      <c r="K635" s="122">
        <v>0.40766397104070001</v>
      </c>
      <c r="L635" s="122">
        <v>0.41454090335749999</v>
      </c>
      <c r="M635" s="122">
        <v>0.42446551086399997</v>
      </c>
      <c r="N635" s="122">
        <v>0.56940377196839997</v>
      </c>
      <c r="O635" s="122">
        <v>0.5471058799888</v>
      </c>
      <c r="P635" s="122">
        <v>0.4686263554556</v>
      </c>
      <c r="Q635" s="122">
        <v>0.36956756244490002</v>
      </c>
      <c r="R635" s="122">
        <v>0.43780286904150001</v>
      </c>
      <c r="S635" s="122">
        <v>0.39786294744239997</v>
      </c>
      <c r="T635" s="122">
        <v>0.3295488667284</v>
      </c>
      <c r="U635" s="122">
        <v>0.3634873123258</v>
      </c>
      <c r="V635" s="122">
        <v>0.37531032604409997</v>
      </c>
      <c r="W635" s="122">
        <v>0.44258871533420002</v>
      </c>
      <c r="X635" s="122">
        <v>0.41774901058570002</v>
      </c>
      <c r="Y635" s="122">
        <v>0.39393455207740002</v>
      </c>
      <c r="Z635" s="122">
        <v>0.46335981465940002</v>
      </c>
      <c r="AA635" s="122">
        <v>0.38899793103879998</v>
      </c>
      <c r="AB635" s="122">
        <v>0.37488884844620002</v>
      </c>
      <c r="AC635" s="122">
        <v>0.41134225221089998</v>
      </c>
      <c r="AD635" s="122">
        <v>0.46240440016290002</v>
      </c>
      <c r="AE635" s="122">
        <v>0.46560522951119998</v>
      </c>
      <c r="AF635" s="122">
        <v>0.38294942835040002</v>
      </c>
      <c r="AG635" s="122">
        <v>0.4173718250574</v>
      </c>
      <c r="AH635" s="122">
        <v>0.3937898210945</v>
      </c>
      <c r="AI635" s="122">
        <v>0.37267762504020002</v>
      </c>
      <c r="AJ635" s="122">
        <v>0.40926503108279999</v>
      </c>
      <c r="AK635" s="122">
        <v>0.33190017674119998</v>
      </c>
      <c r="AL635" s="122">
        <v>0</v>
      </c>
    </row>
    <row r="636" spans="1:38" hidden="1" x14ac:dyDescent="0.25">
      <c r="A636" s="122" t="s">
        <v>2014</v>
      </c>
      <c r="B636" s="122">
        <v>1</v>
      </c>
      <c r="C636" s="122" t="s">
        <v>2188</v>
      </c>
      <c r="D636" s="122" t="s">
        <v>2145</v>
      </c>
      <c r="E636" s="122">
        <v>13</v>
      </c>
      <c r="F636" s="122">
        <v>0</v>
      </c>
      <c r="G636" s="122">
        <v>0</v>
      </c>
      <c r="H636" s="122">
        <v>0</v>
      </c>
      <c r="I636" s="122">
        <v>0</v>
      </c>
      <c r="J636" s="122">
        <v>0</v>
      </c>
      <c r="K636" s="122">
        <v>0</v>
      </c>
      <c r="L636" s="122">
        <v>0</v>
      </c>
      <c r="M636" s="122">
        <v>0</v>
      </c>
      <c r="N636" s="122">
        <v>0</v>
      </c>
      <c r="O636" s="122">
        <v>0</v>
      </c>
      <c r="P636" s="122">
        <v>0</v>
      </c>
      <c r="Q636" s="122">
        <v>0</v>
      </c>
      <c r="R636" s="122">
        <v>0</v>
      </c>
      <c r="S636" s="122">
        <v>0</v>
      </c>
      <c r="T636" s="122">
        <v>0</v>
      </c>
      <c r="U636" s="122">
        <v>0</v>
      </c>
      <c r="V636" s="122">
        <v>0</v>
      </c>
      <c r="W636" s="122">
        <v>0</v>
      </c>
      <c r="X636" s="122">
        <v>0</v>
      </c>
      <c r="Y636" s="122">
        <v>0</v>
      </c>
      <c r="Z636" s="122">
        <v>0</v>
      </c>
      <c r="AA636" s="122">
        <v>0</v>
      </c>
      <c r="AB636" s="122">
        <v>0</v>
      </c>
      <c r="AC636" s="122">
        <v>0</v>
      </c>
      <c r="AD636" s="122">
        <v>0</v>
      </c>
      <c r="AE636" s="122">
        <v>0</v>
      </c>
      <c r="AF636" s="122">
        <v>0</v>
      </c>
      <c r="AG636" s="122">
        <v>0</v>
      </c>
      <c r="AH636" s="122">
        <v>0</v>
      </c>
      <c r="AI636" s="122">
        <v>0</v>
      </c>
      <c r="AJ636" s="122">
        <v>0</v>
      </c>
      <c r="AK636" s="122">
        <v>0</v>
      </c>
      <c r="AL636" s="122">
        <v>0</v>
      </c>
    </row>
    <row r="637" spans="1:38" hidden="1" x14ac:dyDescent="0.25">
      <c r="A637" s="122" t="s">
        <v>2014</v>
      </c>
      <c r="B637" s="122">
        <v>1</v>
      </c>
      <c r="C637" s="122" t="s">
        <v>2188</v>
      </c>
      <c r="D637" s="122" t="s">
        <v>2146</v>
      </c>
      <c r="E637" s="122">
        <v>13</v>
      </c>
      <c r="F637" s="122">
        <v>0</v>
      </c>
      <c r="G637" s="122">
        <v>0</v>
      </c>
      <c r="H637" s="122">
        <v>0</v>
      </c>
      <c r="I637" s="122">
        <v>0</v>
      </c>
      <c r="J637" s="122">
        <v>0</v>
      </c>
      <c r="K637" s="122">
        <v>0</v>
      </c>
      <c r="L637" s="122">
        <v>0</v>
      </c>
      <c r="M637" s="122">
        <v>0</v>
      </c>
      <c r="N637" s="122">
        <v>0</v>
      </c>
      <c r="O637" s="122">
        <v>0</v>
      </c>
      <c r="P637" s="122">
        <v>0</v>
      </c>
      <c r="Q637" s="122">
        <v>0</v>
      </c>
      <c r="R637" s="122">
        <v>0</v>
      </c>
      <c r="S637" s="122">
        <v>0</v>
      </c>
      <c r="T637" s="122">
        <v>0</v>
      </c>
      <c r="U637" s="122">
        <v>0</v>
      </c>
      <c r="V637" s="122">
        <v>0</v>
      </c>
      <c r="W637" s="122">
        <v>0</v>
      </c>
      <c r="X637" s="122">
        <v>0</v>
      </c>
      <c r="Y637" s="122">
        <v>0</v>
      </c>
      <c r="Z637" s="122">
        <v>0</v>
      </c>
      <c r="AA637" s="122">
        <v>0</v>
      </c>
      <c r="AB637" s="122">
        <v>0</v>
      </c>
      <c r="AC637" s="122">
        <v>0</v>
      </c>
      <c r="AD637" s="122">
        <v>0</v>
      </c>
      <c r="AE637" s="122">
        <v>0</v>
      </c>
      <c r="AF637" s="122">
        <v>0</v>
      </c>
      <c r="AG637" s="122">
        <v>0</v>
      </c>
      <c r="AH637" s="122">
        <v>0</v>
      </c>
      <c r="AI637" s="122">
        <v>0</v>
      </c>
      <c r="AJ637" s="122">
        <v>0</v>
      </c>
      <c r="AK637" s="122">
        <v>0</v>
      </c>
      <c r="AL637" s="122">
        <v>0</v>
      </c>
    </row>
    <row r="638" spans="1:38" hidden="1" x14ac:dyDescent="0.25">
      <c r="A638" s="122" t="s">
        <v>2014</v>
      </c>
      <c r="B638" s="122">
        <v>1</v>
      </c>
      <c r="C638" s="122" t="s">
        <v>2188</v>
      </c>
      <c r="D638" s="122" t="s">
        <v>2147</v>
      </c>
      <c r="E638" s="122">
        <v>13</v>
      </c>
      <c r="F638" s="122">
        <v>0</v>
      </c>
      <c r="G638" s="122">
        <v>1.9869884408599998E-2</v>
      </c>
      <c r="H638" s="122">
        <v>2.0621672161700001E-2</v>
      </c>
      <c r="I638" s="122">
        <v>2.0164775477300001E-2</v>
      </c>
      <c r="J638" s="122">
        <v>2.13012819612E-2</v>
      </c>
      <c r="K638" s="122">
        <v>1.9711224973399999E-2</v>
      </c>
      <c r="L638" s="122">
        <v>8.2908180671500006E-2</v>
      </c>
      <c r="M638" s="122">
        <v>0.2832711621358</v>
      </c>
      <c r="N638" s="122">
        <v>0.29531189415749998</v>
      </c>
      <c r="O638" s="122">
        <v>0.28374745949730001</v>
      </c>
      <c r="P638" s="122">
        <v>0.27393134787500001</v>
      </c>
      <c r="Q638" s="122">
        <v>0.21602741572859999</v>
      </c>
      <c r="R638" s="122">
        <v>0.25591375436730002</v>
      </c>
      <c r="S638" s="122">
        <v>0.2325672301475</v>
      </c>
      <c r="T638" s="122">
        <v>0.25837200566390001</v>
      </c>
      <c r="U638" s="122">
        <v>0.29062972329129999</v>
      </c>
      <c r="V638" s="122">
        <v>0.30008292588989999</v>
      </c>
      <c r="W638" s="122">
        <v>0.35387599926500002</v>
      </c>
      <c r="X638" s="122">
        <v>0.3340151780674</v>
      </c>
      <c r="Y638" s="122">
        <v>0.31497410221170002</v>
      </c>
      <c r="Z638" s="122">
        <v>0.1146134276146</v>
      </c>
      <c r="AA638" s="122">
        <v>0.1974677612288</v>
      </c>
      <c r="AB638" s="122">
        <v>0.18432772713869999</v>
      </c>
      <c r="AC638" s="122">
        <v>0.2106880356942</v>
      </c>
      <c r="AD638" s="122">
        <v>0.1797999476146</v>
      </c>
      <c r="AE638" s="122">
        <v>0.25501759011120001</v>
      </c>
      <c r="AF638" s="122">
        <v>0.1719490753729</v>
      </c>
      <c r="AG638" s="122">
        <v>0.2005424315472</v>
      </c>
      <c r="AH638" s="122">
        <v>0.2392173318693</v>
      </c>
      <c r="AI638" s="122">
        <v>0.21392044415389999</v>
      </c>
      <c r="AJ638" s="122">
        <v>0.2476707145449</v>
      </c>
      <c r="AK638" s="122">
        <v>0.24760628421030001</v>
      </c>
      <c r="AL638" s="122">
        <v>0</v>
      </c>
    </row>
    <row r="639" spans="1:38" hidden="1" x14ac:dyDescent="0.25">
      <c r="A639" s="122" t="s">
        <v>2014</v>
      </c>
      <c r="B639" s="122">
        <v>1</v>
      </c>
      <c r="C639" s="122" t="s">
        <v>2188</v>
      </c>
      <c r="D639" s="122" t="s">
        <v>475</v>
      </c>
      <c r="E639" s="122">
        <v>13</v>
      </c>
      <c r="F639" s="122">
        <v>0.4692039209278</v>
      </c>
      <c r="G639" s="122">
        <v>0.36428121415730003</v>
      </c>
      <c r="H639" s="122">
        <v>0.37400214511399998</v>
      </c>
      <c r="I639" s="122">
        <v>0.3739649270341</v>
      </c>
      <c r="J639" s="122">
        <v>0.39988315681789999</v>
      </c>
      <c r="K639" s="122">
        <v>0.39153660515330002</v>
      </c>
      <c r="L639" s="122">
        <v>0.39814148300489999</v>
      </c>
      <c r="M639" s="122">
        <v>0.38563706496369998</v>
      </c>
      <c r="N639" s="122">
        <v>0.3863811309786</v>
      </c>
      <c r="O639" s="122">
        <v>0.21663353943659999</v>
      </c>
      <c r="P639" s="122">
        <v>0.20525985295320001</v>
      </c>
      <c r="Q639" s="122">
        <v>0.1618717825845</v>
      </c>
      <c r="R639" s="122">
        <v>0.1917590666333</v>
      </c>
      <c r="S639" s="122">
        <v>0.17426525234189999</v>
      </c>
      <c r="T639" s="122">
        <v>0.18861868182079999</v>
      </c>
      <c r="U639" s="122">
        <v>0.21216770433109999</v>
      </c>
      <c r="V639" s="122">
        <v>0.21906880264690001</v>
      </c>
      <c r="W639" s="122">
        <v>0.25833922811359999</v>
      </c>
      <c r="X639" s="122">
        <v>0.24384028150930001</v>
      </c>
      <c r="Y639" s="122">
        <v>0.22993977158699999</v>
      </c>
      <c r="Z639" s="122">
        <v>0.2352335636822</v>
      </c>
      <c r="AA639" s="122">
        <v>0.2330100485545</v>
      </c>
      <c r="AB639" s="122">
        <v>0.22823776912159999</v>
      </c>
      <c r="AC639" s="122">
        <v>0.25327283868209999</v>
      </c>
      <c r="AD639" s="122">
        <v>0.25857589277460002</v>
      </c>
      <c r="AE639" s="122">
        <v>0.2101701302941</v>
      </c>
      <c r="AF639" s="122">
        <v>0.24274076664059999</v>
      </c>
      <c r="AG639" s="122">
        <v>0.2412345514166</v>
      </c>
      <c r="AH639" s="122">
        <v>0.23378593424210001</v>
      </c>
      <c r="AI639" s="122">
        <v>0.2555975834625</v>
      </c>
      <c r="AJ639" s="122">
        <v>0.25891724321550003</v>
      </c>
      <c r="AK639" s="122">
        <v>0.22840407060180001</v>
      </c>
      <c r="AL639" s="122">
        <v>0</v>
      </c>
    </row>
    <row r="640" spans="1:38" hidden="1" x14ac:dyDescent="0.25">
      <c r="A640" s="122" t="s">
        <v>2014</v>
      </c>
      <c r="B640" s="122">
        <v>1</v>
      </c>
      <c r="C640" s="122" t="s">
        <v>2188</v>
      </c>
      <c r="D640" s="122" t="s">
        <v>2148</v>
      </c>
      <c r="E640" s="122">
        <v>13</v>
      </c>
      <c r="F640" s="122">
        <v>0</v>
      </c>
      <c r="G640" s="122">
        <v>0</v>
      </c>
      <c r="H640" s="122">
        <v>0</v>
      </c>
      <c r="I640" s="122">
        <v>0</v>
      </c>
      <c r="J640" s="122">
        <v>0</v>
      </c>
      <c r="K640" s="122">
        <v>0</v>
      </c>
      <c r="L640" s="122">
        <v>0</v>
      </c>
      <c r="M640" s="122">
        <v>0</v>
      </c>
      <c r="N640" s="122">
        <v>0</v>
      </c>
      <c r="O640" s="122">
        <v>0</v>
      </c>
      <c r="P640" s="122">
        <v>0</v>
      </c>
      <c r="Q640" s="122">
        <v>0</v>
      </c>
      <c r="R640" s="122">
        <v>0</v>
      </c>
      <c r="S640" s="122">
        <v>0</v>
      </c>
      <c r="T640" s="122">
        <v>0</v>
      </c>
      <c r="U640" s="122">
        <v>0</v>
      </c>
      <c r="V640" s="122">
        <v>0</v>
      </c>
      <c r="W640" s="122">
        <v>0</v>
      </c>
      <c r="X640" s="122">
        <v>0</v>
      </c>
      <c r="Y640" s="122">
        <v>0</v>
      </c>
      <c r="Z640" s="122">
        <v>0</v>
      </c>
      <c r="AA640" s="122">
        <v>0</v>
      </c>
      <c r="AB640" s="122">
        <v>0</v>
      </c>
      <c r="AC640" s="122">
        <v>0</v>
      </c>
      <c r="AD640" s="122">
        <v>0</v>
      </c>
      <c r="AE640" s="122">
        <v>0</v>
      </c>
      <c r="AF640" s="122">
        <v>0</v>
      </c>
      <c r="AG640" s="122">
        <v>0</v>
      </c>
      <c r="AH640" s="122">
        <v>0</v>
      </c>
      <c r="AI640" s="122">
        <v>0</v>
      </c>
      <c r="AJ640" s="122">
        <v>0</v>
      </c>
      <c r="AK640" s="122">
        <v>0</v>
      </c>
      <c r="AL640" s="122">
        <v>0</v>
      </c>
    </row>
    <row r="641" spans="1:38" hidden="1" x14ac:dyDescent="0.25">
      <c r="A641" s="122" t="s">
        <v>2014</v>
      </c>
      <c r="B641" s="122">
        <v>1</v>
      </c>
      <c r="C641" s="122" t="s">
        <v>2188</v>
      </c>
      <c r="D641" s="122" t="s">
        <v>2149</v>
      </c>
      <c r="E641" s="122">
        <v>13</v>
      </c>
      <c r="F641" s="122">
        <v>0</v>
      </c>
      <c r="G641" s="122">
        <v>0</v>
      </c>
      <c r="H641" s="122">
        <v>0</v>
      </c>
      <c r="I641" s="122">
        <v>0</v>
      </c>
      <c r="J641" s="122">
        <v>0</v>
      </c>
      <c r="K641" s="122">
        <v>0</v>
      </c>
      <c r="L641" s="122">
        <v>0</v>
      </c>
      <c r="M641" s="122">
        <v>0</v>
      </c>
      <c r="N641" s="122">
        <v>0</v>
      </c>
      <c r="O641" s="122">
        <v>0</v>
      </c>
      <c r="P641" s="122">
        <v>0</v>
      </c>
      <c r="Q641" s="122">
        <v>0</v>
      </c>
      <c r="R641" s="122">
        <v>0</v>
      </c>
      <c r="S641" s="122">
        <v>0</v>
      </c>
      <c r="T641" s="122">
        <v>0</v>
      </c>
      <c r="U641" s="122">
        <v>0</v>
      </c>
      <c r="V641" s="122">
        <v>0</v>
      </c>
      <c r="W641" s="122">
        <v>0</v>
      </c>
      <c r="X641" s="122">
        <v>0</v>
      </c>
      <c r="Y641" s="122">
        <v>0</v>
      </c>
      <c r="Z641" s="122">
        <v>0</v>
      </c>
      <c r="AA641" s="122">
        <v>0</v>
      </c>
      <c r="AB641" s="122">
        <v>0</v>
      </c>
      <c r="AC641" s="122">
        <v>0</v>
      </c>
      <c r="AD641" s="122">
        <v>0</v>
      </c>
      <c r="AE641" s="122">
        <v>0</v>
      </c>
      <c r="AF641" s="122">
        <v>0</v>
      </c>
      <c r="AG641" s="122">
        <v>0</v>
      </c>
      <c r="AH641" s="122">
        <v>0</v>
      </c>
      <c r="AI641" s="122">
        <v>0</v>
      </c>
      <c r="AJ641" s="122">
        <v>0</v>
      </c>
      <c r="AK641" s="122">
        <v>0</v>
      </c>
      <c r="AL641" s="122">
        <v>0</v>
      </c>
    </row>
    <row r="642" spans="1:38" hidden="1" x14ac:dyDescent="0.25">
      <c r="A642" s="122" t="s">
        <v>2014</v>
      </c>
      <c r="B642" s="122">
        <v>1</v>
      </c>
      <c r="C642" s="122" t="s">
        <v>2188</v>
      </c>
      <c r="D642" s="122" t="s">
        <v>2150</v>
      </c>
      <c r="E642" s="122">
        <v>13</v>
      </c>
      <c r="F642" s="122">
        <v>0</v>
      </c>
      <c r="G642" s="122">
        <v>0</v>
      </c>
      <c r="H642" s="122">
        <v>0</v>
      </c>
      <c r="I642" s="122">
        <v>0</v>
      </c>
      <c r="J642" s="122">
        <v>0</v>
      </c>
      <c r="K642" s="122">
        <v>0</v>
      </c>
      <c r="L642" s="122">
        <v>0</v>
      </c>
      <c r="M642" s="122">
        <v>0</v>
      </c>
      <c r="N642" s="122">
        <v>0</v>
      </c>
      <c r="O642" s="122">
        <v>0</v>
      </c>
      <c r="P642" s="122">
        <v>0</v>
      </c>
      <c r="Q642" s="122">
        <v>0</v>
      </c>
      <c r="R642" s="122">
        <v>0</v>
      </c>
      <c r="S642" s="122">
        <v>0</v>
      </c>
      <c r="T642" s="122">
        <v>0</v>
      </c>
      <c r="U642" s="122">
        <v>0</v>
      </c>
      <c r="V642" s="122">
        <v>0</v>
      </c>
      <c r="W642" s="122">
        <v>0</v>
      </c>
      <c r="X642" s="122">
        <v>0</v>
      </c>
      <c r="Y642" s="122">
        <v>0</v>
      </c>
      <c r="Z642" s="122">
        <v>0</v>
      </c>
      <c r="AA642" s="122">
        <v>0</v>
      </c>
      <c r="AB642" s="122">
        <v>0</v>
      </c>
      <c r="AC642" s="122">
        <v>0</v>
      </c>
      <c r="AD642" s="122">
        <v>0</v>
      </c>
      <c r="AE642" s="122">
        <v>0</v>
      </c>
      <c r="AF642" s="122">
        <v>0</v>
      </c>
      <c r="AG642" s="122">
        <v>0</v>
      </c>
      <c r="AH642" s="122">
        <v>0</v>
      </c>
      <c r="AI642" s="122">
        <v>0</v>
      </c>
      <c r="AJ642" s="122">
        <v>0</v>
      </c>
      <c r="AK642" s="122">
        <v>0</v>
      </c>
      <c r="AL642" s="122">
        <v>0</v>
      </c>
    </row>
    <row r="643" spans="1:38" hidden="1" x14ac:dyDescent="0.25">
      <c r="A643" s="122" t="s">
        <v>2014</v>
      </c>
      <c r="B643" s="122">
        <v>1</v>
      </c>
      <c r="C643" s="122" t="s">
        <v>2188</v>
      </c>
      <c r="D643" s="122" t="s">
        <v>2151</v>
      </c>
      <c r="E643" s="122">
        <v>13</v>
      </c>
      <c r="F643" s="122">
        <v>0</v>
      </c>
      <c r="G643" s="122">
        <v>0</v>
      </c>
      <c r="H643" s="122">
        <v>0</v>
      </c>
      <c r="I643" s="122">
        <v>0</v>
      </c>
      <c r="J643" s="122">
        <v>0</v>
      </c>
      <c r="K643" s="122">
        <v>0</v>
      </c>
      <c r="L643" s="122">
        <v>0</v>
      </c>
      <c r="M643" s="122">
        <v>0</v>
      </c>
      <c r="N643" s="122">
        <v>0</v>
      </c>
      <c r="O643" s="122">
        <v>0</v>
      </c>
      <c r="P643" s="122">
        <v>0</v>
      </c>
      <c r="Q643" s="122">
        <v>0</v>
      </c>
      <c r="R643" s="122">
        <v>0</v>
      </c>
      <c r="S643" s="122">
        <v>0</v>
      </c>
      <c r="T643" s="122">
        <v>0</v>
      </c>
      <c r="U643" s="122">
        <v>0</v>
      </c>
      <c r="V643" s="122">
        <v>0</v>
      </c>
      <c r="W643" s="122">
        <v>0</v>
      </c>
      <c r="X643" s="122">
        <v>0</v>
      </c>
      <c r="Y643" s="122">
        <v>0</v>
      </c>
      <c r="Z643" s="122">
        <v>0</v>
      </c>
      <c r="AA643" s="122">
        <v>0</v>
      </c>
      <c r="AB643" s="122">
        <v>0</v>
      </c>
      <c r="AC643" s="122">
        <v>0</v>
      </c>
      <c r="AD643" s="122">
        <v>0</v>
      </c>
      <c r="AE643" s="122">
        <v>0</v>
      </c>
      <c r="AF643" s="122">
        <v>0</v>
      </c>
      <c r="AG643" s="122">
        <v>0</v>
      </c>
      <c r="AH643" s="122">
        <v>0</v>
      </c>
      <c r="AI643" s="122">
        <v>0</v>
      </c>
      <c r="AJ643" s="122">
        <v>0</v>
      </c>
      <c r="AK643" s="122">
        <v>0</v>
      </c>
      <c r="AL643" s="122">
        <v>0</v>
      </c>
    </row>
    <row r="644" spans="1:38" hidden="1" x14ac:dyDescent="0.25">
      <c r="A644" s="122" t="s">
        <v>2014</v>
      </c>
      <c r="B644" s="122">
        <v>1</v>
      </c>
      <c r="C644" s="122" t="s">
        <v>2188</v>
      </c>
      <c r="D644" s="122" t="s">
        <v>2152</v>
      </c>
      <c r="E644" s="122">
        <v>13</v>
      </c>
      <c r="F644" s="122">
        <v>0</v>
      </c>
      <c r="G644" s="122">
        <v>0</v>
      </c>
      <c r="H644" s="122">
        <v>0</v>
      </c>
      <c r="I644" s="122">
        <v>0</v>
      </c>
      <c r="J644" s="122">
        <v>0</v>
      </c>
      <c r="K644" s="122">
        <v>0</v>
      </c>
      <c r="L644" s="122">
        <v>0</v>
      </c>
      <c r="M644" s="122">
        <v>0</v>
      </c>
      <c r="N644" s="122">
        <v>0</v>
      </c>
      <c r="O644" s="122">
        <v>0</v>
      </c>
      <c r="P644" s="122">
        <v>0</v>
      </c>
      <c r="Q644" s="122">
        <v>0</v>
      </c>
      <c r="R644" s="122">
        <v>0</v>
      </c>
      <c r="S644" s="122">
        <v>0</v>
      </c>
      <c r="T644" s="122">
        <v>0</v>
      </c>
      <c r="U644" s="122">
        <v>0</v>
      </c>
      <c r="V644" s="122">
        <v>0</v>
      </c>
      <c r="W644" s="122">
        <v>0</v>
      </c>
      <c r="X644" s="122">
        <v>0</v>
      </c>
      <c r="Y644" s="122">
        <v>0</v>
      </c>
      <c r="Z644" s="122">
        <v>0</v>
      </c>
      <c r="AA644" s="122">
        <v>0</v>
      </c>
      <c r="AB644" s="122">
        <v>0</v>
      </c>
      <c r="AC644" s="122">
        <v>0</v>
      </c>
      <c r="AD644" s="122">
        <v>0</v>
      </c>
      <c r="AE644" s="122">
        <v>0</v>
      </c>
      <c r="AF644" s="122">
        <v>0</v>
      </c>
      <c r="AG644" s="122">
        <v>0</v>
      </c>
      <c r="AH644" s="122">
        <v>0</v>
      </c>
      <c r="AI644" s="122">
        <v>0</v>
      </c>
      <c r="AJ644" s="122">
        <v>0</v>
      </c>
      <c r="AK644" s="122">
        <v>0</v>
      </c>
      <c r="AL644" s="122">
        <v>0</v>
      </c>
    </row>
    <row r="645" spans="1:38" hidden="1" x14ac:dyDescent="0.25">
      <c r="A645" s="122" t="s">
        <v>2014</v>
      </c>
      <c r="B645" s="122">
        <v>1</v>
      </c>
      <c r="C645" s="122" t="s">
        <v>2188</v>
      </c>
      <c r="D645" s="122" t="s">
        <v>2153</v>
      </c>
      <c r="E645" s="122">
        <v>13</v>
      </c>
      <c r="F645" s="122">
        <v>0.43858567564680001</v>
      </c>
      <c r="G645" s="122">
        <v>0.43879328068939999</v>
      </c>
      <c r="H645" s="122">
        <v>0.45086474135299998</v>
      </c>
      <c r="I645" s="122">
        <v>0.44087531839069999</v>
      </c>
      <c r="J645" s="122">
        <v>0.47831060403890002</v>
      </c>
      <c r="K645" s="122">
        <v>0.46858957550390001</v>
      </c>
      <c r="L645" s="122">
        <v>0.476494269134</v>
      </c>
      <c r="M645" s="122">
        <v>0.48623803843250002</v>
      </c>
      <c r="N645" s="122">
        <v>0.4871762086252</v>
      </c>
      <c r="O645" s="122">
        <v>0.46809835384139997</v>
      </c>
      <c r="P645" s="122">
        <v>0.40901044228170003</v>
      </c>
      <c r="Q645" s="122">
        <v>0.32255333147359999</v>
      </c>
      <c r="R645" s="122">
        <v>0.40819301316430001</v>
      </c>
      <c r="S645" s="122">
        <v>0.33635756426289998</v>
      </c>
      <c r="T645" s="122">
        <v>0.38577858696930001</v>
      </c>
      <c r="U645" s="122">
        <v>0.43394300282069997</v>
      </c>
      <c r="V645" s="122">
        <v>0.44805770201739997</v>
      </c>
      <c r="W645" s="122">
        <v>0.52837683636809996</v>
      </c>
      <c r="X645" s="122">
        <v>0.49872238708689998</v>
      </c>
      <c r="Y645" s="122">
        <v>0.4702919101893</v>
      </c>
      <c r="Z645" s="122">
        <v>0.44859108994109997</v>
      </c>
      <c r="AA645" s="122">
        <v>0.47371782106780003</v>
      </c>
      <c r="AB645" s="122">
        <v>0.4791853958083</v>
      </c>
      <c r="AC645" s="122">
        <v>0.49742380452439999</v>
      </c>
      <c r="AD645" s="122">
        <v>0.46246225459079998</v>
      </c>
      <c r="AE645" s="122">
        <v>0.41521603029350002</v>
      </c>
      <c r="AF645" s="122">
        <v>0.51433336826730003</v>
      </c>
      <c r="AG645" s="122">
        <v>0.50078507476</v>
      </c>
      <c r="AH645" s="122">
        <v>0.49615412531199998</v>
      </c>
      <c r="AI645" s="122">
        <v>0.4880095560678</v>
      </c>
      <c r="AJ645" s="122">
        <v>0.44999618451590001</v>
      </c>
      <c r="AK645" s="122">
        <v>0.57110283269490003</v>
      </c>
      <c r="AL645" s="122">
        <v>0</v>
      </c>
    </row>
    <row r="646" spans="1:38" hidden="1" x14ac:dyDescent="0.25">
      <c r="A646" s="122" t="s">
        <v>2014</v>
      </c>
      <c r="B646" s="122">
        <v>1</v>
      </c>
      <c r="C646" s="122" t="s">
        <v>2188</v>
      </c>
      <c r="D646" s="122" t="s">
        <v>2154</v>
      </c>
      <c r="E646" s="122">
        <v>13</v>
      </c>
      <c r="F646" s="122">
        <v>1.9314320131313001</v>
      </c>
      <c r="G646" s="122">
        <v>2.0234165622735998</v>
      </c>
      <c r="H646" s="122">
        <v>2.0771647959214001</v>
      </c>
      <c r="I646" s="122">
        <v>2.0898040040142001</v>
      </c>
      <c r="J646" s="122">
        <v>2.2492217270897998</v>
      </c>
      <c r="K646" s="122">
        <v>2.1556912402721</v>
      </c>
      <c r="L646" s="122">
        <v>2.1920558537982999</v>
      </c>
      <c r="M646" s="122">
        <v>2.3411787948485001</v>
      </c>
      <c r="N646" s="122">
        <v>2.3651476553037001</v>
      </c>
      <c r="O646" s="122">
        <v>2.2725283058542001</v>
      </c>
      <c r="P646" s="122">
        <v>1.9560056575536999</v>
      </c>
      <c r="Q646" s="122">
        <v>1.3443689590386001</v>
      </c>
      <c r="R646" s="122">
        <v>1.5925872482523999</v>
      </c>
      <c r="S646" s="122">
        <v>1.4472985479425999</v>
      </c>
      <c r="T646" s="122">
        <v>1.7324447983085001</v>
      </c>
      <c r="U646" s="122">
        <v>1.8270441557874</v>
      </c>
      <c r="V646" s="122">
        <v>1.8864717269443001</v>
      </c>
      <c r="W646" s="122">
        <v>2.2246419568118001</v>
      </c>
      <c r="X646" s="122">
        <v>2.0997868769967001</v>
      </c>
      <c r="Y646" s="122">
        <v>1.9800851274022999</v>
      </c>
      <c r="Z646" s="122">
        <v>2.1137089110264999</v>
      </c>
      <c r="AA646" s="122">
        <v>1.9822714677555999</v>
      </c>
      <c r="AB646" s="122">
        <v>2.0872841162043998</v>
      </c>
      <c r="AC646" s="122">
        <v>1.8692599237078</v>
      </c>
      <c r="AD646" s="122">
        <v>1.8556346775620001</v>
      </c>
      <c r="AE646" s="122">
        <v>1.7245210111183</v>
      </c>
      <c r="AF646" s="122">
        <v>1.7698054053629999</v>
      </c>
      <c r="AG646" s="122">
        <v>1.9109818236524001</v>
      </c>
      <c r="AH646" s="122">
        <v>1.8851793703949</v>
      </c>
      <c r="AI646" s="122">
        <v>1.8722206051754999</v>
      </c>
      <c r="AJ646" s="122">
        <v>2.1264588030088998</v>
      </c>
      <c r="AK646" s="122">
        <v>1.8880931487807</v>
      </c>
      <c r="AL646" s="122">
        <v>0</v>
      </c>
    </row>
    <row r="647" spans="1:38" hidden="1" x14ac:dyDescent="0.25">
      <c r="A647" s="122" t="s">
        <v>2014</v>
      </c>
      <c r="B647" s="122">
        <v>1</v>
      </c>
      <c r="C647" s="122" t="s">
        <v>2188</v>
      </c>
      <c r="D647" s="122" t="s">
        <v>2155</v>
      </c>
      <c r="E647" s="122">
        <v>13</v>
      </c>
      <c r="F647" s="122">
        <v>7.2821772560200004E-2</v>
      </c>
      <c r="G647" s="122">
        <v>7.2856242831499995E-2</v>
      </c>
      <c r="H647" s="122">
        <v>7.4987898769699995E-2</v>
      </c>
      <c r="I647" s="122">
        <v>7.0576714170699995E-2</v>
      </c>
      <c r="J647" s="122">
        <v>7.4554486864399999E-2</v>
      </c>
      <c r="K647" s="122">
        <v>7.6157005579000001E-2</v>
      </c>
      <c r="L647" s="122">
        <v>7.7441707220599995E-2</v>
      </c>
      <c r="M647" s="122">
        <v>7.7656891800500005E-2</v>
      </c>
      <c r="N647" s="122">
        <v>7.7806726604399995E-2</v>
      </c>
      <c r="O647" s="122">
        <v>7.4759809687899997E-2</v>
      </c>
      <c r="P647" s="122">
        <v>7.0180758546499994E-2</v>
      </c>
      <c r="Q647" s="122">
        <v>5.4155633144099997E-2</v>
      </c>
      <c r="R647" s="122">
        <v>7.1204653418999994E-2</v>
      </c>
      <c r="S647" s="122">
        <v>6.4708788553399996E-2</v>
      </c>
      <c r="T647" s="122">
        <v>7.1888629675099999E-2</v>
      </c>
      <c r="U647" s="122">
        <v>8.08639174998E-2</v>
      </c>
      <c r="V647" s="122">
        <v>8.3494147423900003E-2</v>
      </c>
      <c r="W647" s="122">
        <v>9.8461366186699997E-2</v>
      </c>
      <c r="X647" s="122">
        <v>9.2935352575199998E-2</v>
      </c>
      <c r="Y647" s="122">
        <v>8.7637422378500002E-2</v>
      </c>
      <c r="Z647" s="122">
        <v>8.1473790219199996E-2</v>
      </c>
      <c r="AA647" s="122">
        <v>8.3145991197800001E-2</v>
      </c>
      <c r="AB647" s="122">
        <v>8.0316433709400004E-2</v>
      </c>
      <c r="AC647" s="122">
        <v>8.9050902460299994E-2</v>
      </c>
      <c r="AD647" s="122">
        <v>9.3516128030300003E-2</v>
      </c>
      <c r="AE647" s="122">
        <v>7.8664575806400003E-2</v>
      </c>
      <c r="AF647" s="122">
        <v>6.9729457446200002E-2</v>
      </c>
      <c r="AG647" s="122">
        <v>7.3361565050099997E-2</v>
      </c>
      <c r="AH647" s="122">
        <v>5.8648262826100001E-2</v>
      </c>
      <c r="AI647" s="122">
        <v>6.3364497691100002E-2</v>
      </c>
      <c r="AJ647" s="122">
        <v>5.7520657856000003E-2</v>
      </c>
      <c r="AK647" s="122">
        <v>6.7972973704999995E-2</v>
      </c>
      <c r="AL647" s="122">
        <v>0</v>
      </c>
    </row>
    <row r="648" spans="1:38" hidden="1" x14ac:dyDescent="0.25">
      <c r="A648" s="122" t="s">
        <v>2014</v>
      </c>
      <c r="B648" s="122">
        <v>1</v>
      </c>
      <c r="C648" s="122" t="s">
        <v>2188</v>
      </c>
      <c r="D648" s="122" t="s">
        <v>2156</v>
      </c>
      <c r="E648" s="122">
        <v>13</v>
      </c>
      <c r="F648" s="122">
        <v>2.8963204995500001E-2</v>
      </c>
      <c r="G648" s="122">
        <v>2.89769147625E-2</v>
      </c>
      <c r="H648" s="122">
        <v>2.99951595079E-2</v>
      </c>
      <c r="I648" s="122">
        <v>2.9330582512500002E-2</v>
      </c>
      <c r="J648" s="122">
        <v>0</v>
      </c>
      <c r="K648" s="122">
        <v>0</v>
      </c>
      <c r="L648" s="122">
        <v>0</v>
      </c>
      <c r="M648" s="122">
        <v>0</v>
      </c>
      <c r="N648" s="122">
        <v>0</v>
      </c>
      <c r="O648" s="122">
        <v>0</v>
      </c>
      <c r="P648" s="122">
        <v>0</v>
      </c>
      <c r="Q648" s="122">
        <v>0</v>
      </c>
      <c r="R648" s="122">
        <v>0</v>
      </c>
      <c r="S648" s="122">
        <v>0</v>
      </c>
      <c r="T648" s="122">
        <v>0</v>
      </c>
      <c r="U648" s="122">
        <v>0</v>
      </c>
      <c r="V648" s="122">
        <v>0</v>
      </c>
      <c r="W648" s="122">
        <v>0</v>
      </c>
      <c r="X648" s="122">
        <v>0</v>
      </c>
      <c r="Y648" s="122">
        <v>0</v>
      </c>
      <c r="Z648" s="122">
        <v>0</v>
      </c>
      <c r="AA648" s="122">
        <v>0</v>
      </c>
      <c r="AB648" s="122">
        <v>0</v>
      </c>
      <c r="AC648" s="122">
        <v>0</v>
      </c>
      <c r="AD648" s="122">
        <v>0</v>
      </c>
      <c r="AE648" s="122">
        <v>0</v>
      </c>
      <c r="AF648" s="122">
        <v>0</v>
      </c>
      <c r="AG648" s="122">
        <v>0</v>
      </c>
      <c r="AH648" s="122">
        <v>0</v>
      </c>
      <c r="AI648" s="122">
        <v>0</v>
      </c>
      <c r="AJ648" s="122">
        <v>0</v>
      </c>
      <c r="AK648" s="122">
        <v>0</v>
      </c>
      <c r="AL648" s="122">
        <v>0</v>
      </c>
    </row>
    <row r="649" spans="1:38" hidden="1" x14ac:dyDescent="0.25">
      <c r="A649" s="122" t="s">
        <v>2014</v>
      </c>
      <c r="B649" s="122">
        <v>1</v>
      </c>
      <c r="C649" s="122" t="s">
        <v>2188</v>
      </c>
      <c r="D649" s="122" t="s">
        <v>2178</v>
      </c>
      <c r="E649" s="122">
        <v>13</v>
      </c>
      <c r="F649" s="122">
        <v>0</v>
      </c>
      <c r="G649" s="122">
        <v>0</v>
      </c>
      <c r="H649" s="122">
        <v>0</v>
      </c>
      <c r="I649" s="122">
        <v>0</v>
      </c>
      <c r="J649" s="122">
        <v>0</v>
      </c>
      <c r="K649" s="122">
        <v>0</v>
      </c>
      <c r="L649" s="122">
        <v>0</v>
      </c>
      <c r="M649" s="122">
        <v>0</v>
      </c>
      <c r="N649" s="122">
        <v>0</v>
      </c>
      <c r="O649" s="122">
        <v>0</v>
      </c>
      <c r="P649" s="122">
        <v>0</v>
      </c>
      <c r="Q649" s="122">
        <v>0</v>
      </c>
      <c r="R649" s="122">
        <v>0</v>
      </c>
      <c r="S649" s="122">
        <v>0</v>
      </c>
      <c r="T649" s="122">
        <v>0</v>
      </c>
      <c r="U649" s="122">
        <v>0</v>
      </c>
      <c r="V649" s="122">
        <v>0</v>
      </c>
      <c r="W649" s="122">
        <v>0</v>
      </c>
      <c r="X649" s="122">
        <v>0</v>
      </c>
      <c r="Y649" s="122">
        <v>0</v>
      </c>
      <c r="Z649" s="122">
        <v>0</v>
      </c>
      <c r="AA649" s="122">
        <v>0</v>
      </c>
      <c r="AB649" s="122">
        <v>0</v>
      </c>
      <c r="AC649" s="122">
        <v>0</v>
      </c>
      <c r="AD649" s="122">
        <v>0</v>
      </c>
      <c r="AE649" s="122">
        <v>0</v>
      </c>
      <c r="AF649" s="122">
        <v>0</v>
      </c>
      <c r="AG649" s="122">
        <v>0</v>
      </c>
      <c r="AH649" s="122">
        <v>0</v>
      </c>
      <c r="AI649" s="122">
        <v>0</v>
      </c>
      <c r="AJ649" s="122">
        <v>0</v>
      </c>
      <c r="AK649" s="122">
        <v>0</v>
      </c>
      <c r="AL649" s="122">
        <v>0</v>
      </c>
    </row>
    <row r="650" spans="1:38" hidden="1" x14ac:dyDescent="0.25">
      <c r="A650" s="122" t="s">
        <v>2014</v>
      </c>
      <c r="B650" s="122">
        <v>1</v>
      </c>
      <c r="C650" s="122" t="s">
        <v>2188</v>
      </c>
      <c r="D650" s="122" t="s">
        <v>2157</v>
      </c>
      <c r="E650" s="122">
        <v>13</v>
      </c>
      <c r="F650" s="122">
        <v>0</v>
      </c>
      <c r="G650" s="122">
        <v>0</v>
      </c>
      <c r="H650" s="122">
        <v>0</v>
      </c>
      <c r="I650" s="122">
        <v>0</v>
      </c>
      <c r="J650" s="122">
        <v>0</v>
      </c>
      <c r="K650" s="122">
        <v>0</v>
      </c>
      <c r="L650" s="122">
        <v>0</v>
      </c>
      <c r="M650" s="122">
        <v>0</v>
      </c>
      <c r="N650" s="122">
        <v>0</v>
      </c>
      <c r="O650" s="122">
        <v>0</v>
      </c>
      <c r="P650" s="122">
        <v>0</v>
      </c>
      <c r="Q650" s="122">
        <v>0</v>
      </c>
      <c r="R650" s="122">
        <v>0</v>
      </c>
      <c r="S650" s="122">
        <v>0</v>
      </c>
      <c r="T650" s="122">
        <v>0</v>
      </c>
      <c r="U650" s="122">
        <v>0</v>
      </c>
      <c r="V650" s="122">
        <v>0</v>
      </c>
      <c r="W650" s="122">
        <v>0</v>
      </c>
      <c r="X650" s="122">
        <v>0</v>
      </c>
      <c r="Y650" s="122">
        <v>0</v>
      </c>
      <c r="Z650" s="122">
        <v>0</v>
      </c>
      <c r="AA650" s="122">
        <v>0</v>
      </c>
      <c r="AB650" s="122">
        <v>0</v>
      </c>
      <c r="AC650" s="122">
        <v>0</v>
      </c>
      <c r="AD650" s="122">
        <v>0</v>
      </c>
      <c r="AE650" s="122">
        <v>0</v>
      </c>
      <c r="AF650" s="122">
        <v>0</v>
      </c>
      <c r="AG650" s="122">
        <v>0</v>
      </c>
      <c r="AH650" s="122">
        <v>0</v>
      </c>
      <c r="AI650" s="122">
        <v>0</v>
      </c>
      <c r="AJ650" s="122">
        <v>0</v>
      </c>
      <c r="AK650" s="122">
        <v>0</v>
      </c>
      <c r="AL650" s="122">
        <v>0</v>
      </c>
    </row>
    <row r="651" spans="1:38" hidden="1" x14ac:dyDescent="0.25">
      <c r="A651" s="122" t="s">
        <v>2014</v>
      </c>
      <c r="B651" s="122">
        <v>1</v>
      </c>
      <c r="C651" s="122" t="s">
        <v>2188</v>
      </c>
      <c r="D651" s="122" t="s">
        <v>2158</v>
      </c>
      <c r="E651" s="122">
        <v>13</v>
      </c>
      <c r="F651" s="122">
        <v>0</v>
      </c>
      <c r="G651" s="122">
        <v>0</v>
      </c>
      <c r="H651" s="122">
        <v>0</v>
      </c>
      <c r="I651" s="122">
        <v>0</v>
      </c>
      <c r="J651" s="122">
        <v>0</v>
      </c>
      <c r="K651" s="122">
        <v>0</v>
      </c>
      <c r="L651" s="122">
        <v>0</v>
      </c>
      <c r="M651" s="122">
        <v>0</v>
      </c>
      <c r="N651" s="122">
        <v>0</v>
      </c>
      <c r="O651" s="122">
        <v>0</v>
      </c>
      <c r="P651" s="122">
        <v>0</v>
      </c>
      <c r="Q651" s="122">
        <v>0</v>
      </c>
      <c r="R651" s="122">
        <v>0</v>
      </c>
      <c r="S651" s="122">
        <v>0</v>
      </c>
      <c r="T651" s="122">
        <v>0</v>
      </c>
      <c r="U651" s="122">
        <v>0</v>
      </c>
      <c r="V651" s="122">
        <v>0</v>
      </c>
      <c r="W651" s="122">
        <v>0</v>
      </c>
      <c r="X651" s="122">
        <v>0</v>
      </c>
      <c r="Y651" s="122">
        <v>0</v>
      </c>
      <c r="Z651" s="122">
        <v>0</v>
      </c>
      <c r="AA651" s="122">
        <v>0</v>
      </c>
      <c r="AB651" s="122">
        <v>0</v>
      </c>
      <c r="AC651" s="122">
        <v>0</v>
      </c>
      <c r="AD651" s="122">
        <v>0</v>
      </c>
      <c r="AE651" s="122">
        <v>0</v>
      </c>
      <c r="AF651" s="122">
        <v>0</v>
      </c>
      <c r="AG651" s="122">
        <v>0</v>
      </c>
      <c r="AH651" s="122">
        <v>0</v>
      </c>
      <c r="AI651" s="122">
        <v>0</v>
      </c>
      <c r="AJ651" s="122">
        <v>0</v>
      </c>
      <c r="AK651" s="122">
        <v>0</v>
      </c>
      <c r="AL651" s="122">
        <v>0</v>
      </c>
    </row>
    <row r="652" spans="1:38" hidden="1" x14ac:dyDescent="0.25">
      <c r="A652" s="122" t="s">
        <v>2014</v>
      </c>
      <c r="B652" s="122">
        <v>1</v>
      </c>
      <c r="C652" s="122" t="s">
        <v>2188</v>
      </c>
      <c r="D652" s="122" t="s">
        <v>2159</v>
      </c>
      <c r="E652" s="122">
        <v>13</v>
      </c>
      <c r="F652" s="122">
        <v>0</v>
      </c>
      <c r="G652" s="122">
        <v>0</v>
      </c>
      <c r="H652" s="122">
        <v>0</v>
      </c>
      <c r="I652" s="122">
        <v>0</v>
      </c>
      <c r="J652" s="122">
        <v>0</v>
      </c>
      <c r="K652" s="122">
        <v>0</v>
      </c>
      <c r="L652" s="122">
        <v>0</v>
      </c>
      <c r="M652" s="122">
        <v>0</v>
      </c>
      <c r="N652" s="122">
        <v>0</v>
      </c>
      <c r="O652" s="122">
        <v>0</v>
      </c>
      <c r="P652" s="122">
        <v>0</v>
      </c>
      <c r="Q652" s="122">
        <v>0</v>
      </c>
      <c r="R652" s="122">
        <v>0</v>
      </c>
      <c r="S652" s="122">
        <v>0</v>
      </c>
      <c r="T652" s="122">
        <v>0</v>
      </c>
      <c r="U652" s="122">
        <v>0</v>
      </c>
      <c r="V652" s="122">
        <v>0</v>
      </c>
      <c r="W652" s="122">
        <v>0</v>
      </c>
      <c r="X652" s="122">
        <v>0</v>
      </c>
      <c r="Y652" s="122">
        <v>0</v>
      </c>
      <c r="Z652" s="122">
        <v>0</v>
      </c>
      <c r="AA652" s="122">
        <v>0</v>
      </c>
      <c r="AB652" s="122">
        <v>0</v>
      </c>
      <c r="AC652" s="122">
        <v>0</v>
      </c>
      <c r="AD652" s="122">
        <v>0</v>
      </c>
      <c r="AE652" s="122">
        <v>0</v>
      </c>
      <c r="AF652" s="122">
        <v>0</v>
      </c>
      <c r="AG652" s="122">
        <v>0</v>
      </c>
      <c r="AH652" s="122">
        <v>0</v>
      </c>
      <c r="AI652" s="122">
        <v>0</v>
      </c>
      <c r="AJ652" s="122">
        <v>0</v>
      </c>
      <c r="AK652" s="122">
        <v>0</v>
      </c>
      <c r="AL652" s="122">
        <v>0</v>
      </c>
    </row>
    <row r="653" spans="1:38" hidden="1" x14ac:dyDescent="0.25">
      <c r="A653" s="122" t="s">
        <v>2014</v>
      </c>
      <c r="B653" s="122">
        <v>1</v>
      </c>
      <c r="C653" s="122" t="s">
        <v>2188</v>
      </c>
      <c r="D653" s="122" t="s">
        <v>2160</v>
      </c>
      <c r="E653" s="122">
        <v>13</v>
      </c>
      <c r="F653" s="122">
        <v>0.2813568485281</v>
      </c>
      <c r="G653" s="122">
        <v>0.28149002912150001</v>
      </c>
      <c r="H653" s="122">
        <v>0.28870341026340002</v>
      </c>
      <c r="I653" s="122">
        <v>0.28230685668260003</v>
      </c>
      <c r="J653" s="122">
        <v>0.29821794745750002</v>
      </c>
      <c r="K653" s="122">
        <v>0.31896345866039999</v>
      </c>
      <c r="L653" s="122">
        <v>0.32434409141819998</v>
      </c>
      <c r="M653" s="122">
        <v>0.31415742592009999</v>
      </c>
      <c r="N653" s="122">
        <v>0.31476357580859998</v>
      </c>
      <c r="O653" s="122">
        <v>0.30243741191930001</v>
      </c>
      <c r="P653" s="122">
        <v>0.27996840237359999</v>
      </c>
      <c r="Q653" s="122">
        <v>0.2434027907246</v>
      </c>
      <c r="R653" s="122">
        <v>0.2883435965185</v>
      </c>
      <c r="S653" s="122">
        <v>0.2383333598206</v>
      </c>
      <c r="T653" s="122">
        <v>0</v>
      </c>
      <c r="U653" s="122">
        <v>0</v>
      </c>
      <c r="V653" s="122">
        <v>0</v>
      </c>
      <c r="W653" s="122">
        <v>0</v>
      </c>
      <c r="X653" s="122">
        <v>0</v>
      </c>
      <c r="Y653" s="122">
        <v>0</v>
      </c>
      <c r="Z653" s="122">
        <v>0</v>
      </c>
      <c r="AA653" s="122">
        <v>0</v>
      </c>
      <c r="AB653" s="122">
        <v>0</v>
      </c>
      <c r="AC653" s="122">
        <v>0</v>
      </c>
      <c r="AD653" s="122">
        <v>0</v>
      </c>
      <c r="AE653" s="122">
        <v>0</v>
      </c>
      <c r="AF653" s="122">
        <v>8.1119301873999999E-3</v>
      </c>
      <c r="AG653" s="122">
        <v>3.7573631845899999E-2</v>
      </c>
      <c r="AH653" s="122">
        <v>3.87118538511E-2</v>
      </c>
      <c r="AI653" s="122">
        <v>3.7381886060900003E-2</v>
      </c>
      <c r="AJ653" s="122">
        <v>3.9166754506800003E-2</v>
      </c>
      <c r="AK653" s="122">
        <v>4.3127317439099998E-2</v>
      </c>
      <c r="AL653" s="122">
        <v>0</v>
      </c>
    </row>
    <row r="654" spans="1:38" hidden="1" x14ac:dyDescent="0.25">
      <c r="A654" s="122" t="s">
        <v>2014</v>
      </c>
      <c r="B654" s="122">
        <v>1</v>
      </c>
      <c r="C654" s="122" t="s">
        <v>2188</v>
      </c>
      <c r="D654" s="122" t="s">
        <v>2161</v>
      </c>
      <c r="E654" s="122">
        <v>13</v>
      </c>
      <c r="F654" s="122">
        <v>0.73649292702949998</v>
      </c>
      <c r="G654" s="122">
        <v>0.80059075929559997</v>
      </c>
      <c r="H654" s="122">
        <v>0.89329334409439998</v>
      </c>
      <c r="I654" s="122">
        <v>0.87350141044980001</v>
      </c>
      <c r="J654" s="122">
        <v>0.92757400540339996</v>
      </c>
      <c r="K654" s="122">
        <v>0.89596477151789999</v>
      </c>
      <c r="L654" s="122">
        <v>0.91107890847810002</v>
      </c>
      <c r="M654" s="122">
        <v>0.89834904378280001</v>
      </c>
      <c r="N654" s="122">
        <v>0.90803986616709997</v>
      </c>
      <c r="O654" s="122">
        <v>0.87248096078960002</v>
      </c>
      <c r="P654" s="122">
        <v>1.1349662457409999</v>
      </c>
      <c r="Q654" s="122">
        <v>0.92183599714510001</v>
      </c>
      <c r="R654" s="122">
        <v>0.74236138663560003</v>
      </c>
      <c r="S654" s="122">
        <v>0.67463717175009996</v>
      </c>
      <c r="T654" s="122">
        <v>0.60429155043710003</v>
      </c>
      <c r="U654" s="122">
        <v>0.49479109915719999</v>
      </c>
      <c r="V654" s="122">
        <v>0.51088498126710002</v>
      </c>
      <c r="W654" s="122">
        <v>0.47768385575709998</v>
      </c>
      <c r="X654" s="122">
        <v>0.45087448279070003</v>
      </c>
      <c r="Y654" s="122">
        <v>0.42517165312319999</v>
      </c>
      <c r="Z654" s="122">
        <v>0.35457582132929999</v>
      </c>
      <c r="AA654" s="122">
        <v>0.35027872703430002</v>
      </c>
      <c r="AB654" s="122">
        <v>0.39823972135989999</v>
      </c>
      <c r="AC654" s="122">
        <v>0.33620440016109998</v>
      </c>
      <c r="AD654" s="122">
        <v>0.37599253617790002</v>
      </c>
      <c r="AE654" s="122">
        <v>0.3245224815926</v>
      </c>
      <c r="AF654" s="122">
        <v>0.19023903243759999</v>
      </c>
      <c r="AG654" s="122">
        <v>0.2629905952355</v>
      </c>
      <c r="AH654" s="122">
        <v>0.47897358574350002</v>
      </c>
      <c r="AI654" s="122">
        <v>0.29485307656319998</v>
      </c>
      <c r="AJ654" s="122">
        <v>0.3175074651118</v>
      </c>
      <c r="AK654" s="122">
        <v>0.22405842782060001</v>
      </c>
      <c r="AL654" s="122">
        <v>0</v>
      </c>
    </row>
    <row r="655" spans="1:38" hidden="1" x14ac:dyDescent="0.25">
      <c r="A655" s="122" t="s">
        <v>2014</v>
      </c>
      <c r="B655" s="122">
        <v>1</v>
      </c>
      <c r="C655" s="122" t="s">
        <v>2188</v>
      </c>
      <c r="D655" s="122" t="s">
        <v>2179</v>
      </c>
      <c r="E655" s="122">
        <v>13</v>
      </c>
      <c r="F655" s="122">
        <v>0</v>
      </c>
      <c r="G655" s="122">
        <v>0</v>
      </c>
      <c r="H655" s="122">
        <v>0</v>
      </c>
      <c r="I655" s="122">
        <v>0</v>
      </c>
      <c r="J655" s="122">
        <v>0</v>
      </c>
      <c r="K655" s="122">
        <v>0</v>
      </c>
      <c r="L655" s="122">
        <v>0</v>
      </c>
      <c r="M655" s="122">
        <v>0</v>
      </c>
      <c r="N655" s="122">
        <v>0</v>
      </c>
      <c r="O655" s="122">
        <v>0</v>
      </c>
      <c r="P655" s="122">
        <v>0</v>
      </c>
      <c r="Q655" s="122">
        <v>0</v>
      </c>
      <c r="R655" s="122">
        <v>0</v>
      </c>
      <c r="S655" s="122">
        <v>0</v>
      </c>
      <c r="T655" s="122">
        <v>0</v>
      </c>
      <c r="U655" s="122">
        <v>0</v>
      </c>
      <c r="V655" s="122">
        <v>0</v>
      </c>
      <c r="W655" s="122">
        <v>0</v>
      </c>
      <c r="X655" s="122">
        <v>0</v>
      </c>
      <c r="Y655" s="122">
        <v>0</v>
      </c>
      <c r="Z655" s="122">
        <v>0</v>
      </c>
      <c r="AA655" s="122">
        <v>0</v>
      </c>
      <c r="AB655" s="122">
        <v>0</v>
      </c>
      <c r="AC655" s="122">
        <v>0</v>
      </c>
      <c r="AD655" s="122">
        <v>0</v>
      </c>
      <c r="AE655" s="122">
        <v>0</v>
      </c>
      <c r="AF655" s="122">
        <v>0</v>
      </c>
      <c r="AG655" s="122">
        <v>0</v>
      </c>
      <c r="AH655" s="122">
        <v>0</v>
      </c>
      <c r="AI655" s="122">
        <v>0</v>
      </c>
      <c r="AJ655" s="122">
        <v>0</v>
      </c>
      <c r="AK655" s="122">
        <v>0</v>
      </c>
      <c r="AL655" s="122">
        <v>0</v>
      </c>
    </row>
    <row r="656" spans="1:38" hidden="1" x14ac:dyDescent="0.25">
      <c r="A656" s="122" t="s">
        <v>2014</v>
      </c>
      <c r="B656" s="122">
        <v>1</v>
      </c>
      <c r="C656" s="122" t="s">
        <v>2188</v>
      </c>
      <c r="D656" s="122" t="s">
        <v>2162</v>
      </c>
      <c r="E656" s="122">
        <v>13</v>
      </c>
      <c r="F656" s="122">
        <v>0</v>
      </c>
      <c r="G656" s="122">
        <v>0</v>
      </c>
      <c r="H656" s="122">
        <v>0</v>
      </c>
      <c r="I656" s="122">
        <v>0</v>
      </c>
      <c r="J656" s="122">
        <v>0</v>
      </c>
      <c r="K656" s="122">
        <v>0</v>
      </c>
      <c r="L656" s="122">
        <v>0</v>
      </c>
      <c r="M656" s="122">
        <v>0</v>
      </c>
      <c r="N656" s="122">
        <v>0</v>
      </c>
      <c r="O656" s="122">
        <v>0</v>
      </c>
      <c r="P656" s="122">
        <v>0</v>
      </c>
      <c r="Q656" s="122">
        <v>0</v>
      </c>
      <c r="R656" s="122">
        <v>0</v>
      </c>
      <c r="S656" s="122">
        <v>0</v>
      </c>
      <c r="T656" s="122">
        <v>0</v>
      </c>
      <c r="U656" s="122">
        <v>0</v>
      </c>
      <c r="V656" s="122">
        <v>0</v>
      </c>
      <c r="W656" s="122">
        <v>0</v>
      </c>
      <c r="X656" s="122">
        <v>0</v>
      </c>
      <c r="Y656" s="122">
        <v>0</v>
      </c>
      <c r="Z656" s="122">
        <v>0</v>
      </c>
      <c r="AA656" s="122">
        <v>0</v>
      </c>
      <c r="AB656" s="122">
        <v>0</v>
      </c>
      <c r="AC656" s="122">
        <v>0</v>
      </c>
      <c r="AD656" s="122">
        <v>0</v>
      </c>
      <c r="AE656" s="122">
        <v>0</v>
      </c>
      <c r="AF656" s="122">
        <v>0</v>
      </c>
      <c r="AG656" s="122">
        <v>0</v>
      </c>
      <c r="AH656" s="122">
        <v>0</v>
      </c>
      <c r="AI656" s="122">
        <v>0</v>
      </c>
      <c r="AJ656" s="122">
        <v>0</v>
      </c>
      <c r="AK656" s="122">
        <v>0</v>
      </c>
      <c r="AL656" s="122">
        <v>0</v>
      </c>
    </row>
    <row r="657" spans="1:38" hidden="1" x14ac:dyDescent="0.25">
      <c r="A657" s="122" t="s">
        <v>2014</v>
      </c>
      <c r="B657" s="122">
        <v>1</v>
      </c>
      <c r="C657" s="122" t="s">
        <v>2188</v>
      </c>
      <c r="D657" s="122" t="s">
        <v>2163</v>
      </c>
      <c r="E657" s="122">
        <v>13</v>
      </c>
      <c r="F657" s="122">
        <v>0.33928325851919999</v>
      </c>
      <c r="G657" s="122">
        <v>0.33944385864659998</v>
      </c>
      <c r="H657" s="122">
        <v>0.36556600650240001</v>
      </c>
      <c r="I657" s="122">
        <v>0.35929963577789997</v>
      </c>
      <c r="J657" s="122">
        <v>0.37955011494579999</v>
      </c>
      <c r="K657" s="122">
        <v>0.36644959155079998</v>
      </c>
      <c r="L657" s="122">
        <v>0.37263127356749998</v>
      </c>
      <c r="M657" s="122">
        <v>0.36092805393630001</v>
      </c>
      <c r="N657" s="122">
        <v>0.36162444524080001</v>
      </c>
      <c r="O657" s="122">
        <v>0.34746320639040001</v>
      </c>
      <c r="P657" s="122">
        <v>0.30864441124210001</v>
      </c>
      <c r="Q657" s="122">
        <v>0.2434027907246</v>
      </c>
      <c r="R657" s="122">
        <v>0.2883435965185</v>
      </c>
      <c r="S657" s="122">
        <v>0.2620385595877</v>
      </c>
      <c r="T657" s="122">
        <v>0.29111336175359998</v>
      </c>
      <c r="U657" s="122">
        <v>0.42433540866230002</v>
      </c>
      <c r="V657" s="122">
        <v>0.43813760529380003</v>
      </c>
      <c r="W657" s="122">
        <v>0.51667845622709996</v>
      </c>
      <c r="X657" s="122">
        <v>0.48768056301849999</v>
      </c>
      <c r="Y657" s="122">
        <v>0.45987954317410001</v>
      </c>
      <c r="Z657" s="122">
        <v>0.46813761026180001</v>
      </c>
      <c r="AA657" s="122">
        <v>0.4218763083555</v>
      </c>
      <c r="AB657" s="122">
        <v>0.45499684353249997</v>
      </c>
      <c r="AC657" s="122">
        <v>0.44389419980520001</v>
      </c>
      <c r="AD657" s="122">
        <v>0.48230754968680001</v>
      </c>
      <c r="AE657" s="122">
        <v>0.43127505960219997</v>
      </c>
      <c r="AF657" s="122">
        <v>0.38951119839330001</v>
      </c>
      <c r="AG657" s="122">
        <v>0.40798813582830001</v>
      </c>
      <c r="AH657" s="122">
        <v>0.37682980295140001</v>
      </c>
      <c r="AI657" s="122">
        <v>0.41824294545140001</v>
      </c>
      <c r="AJ657" s="122">
        <v>0.38445971108150001</v>
      </c>
      <c r="AK657" s="122">
        <v>0.40044871034219998</v>
      </c>
      <c r="AL657" s="122">
        <v>0</v>
      </c>
    </row>
    <row r="658" spans="1:38" hidden="1" x14ac:dyDescent="0.25">
      <c r="A658" s="122" t="s">
        <v>2014</v>
      </c>
      <c r="B658" s="122">
        <v>1</v>
      </c>
      <c r="C658" s="122" t="s">
        <v>2188</v>
      </c>
      <c r="D658" s="122" t="s">
        <v>2180</v>
      </c>
      <c r="E658" s="122">
        <v>13</v>
      </c>
      <c r="F658" s="122">
        <v>0</v>
      </c>
      <c r="G658" s="122">
        <v>0</v>
      </c>
      <c r="H658" s="122">
        <v>0</v>
      </c>
      <c r="I658" s="122">
        <v>0</v>
      </c>
      <c r="J658" s="122">
        <v>0</v>
      </c>
      <c r="K658" s="122">
        <v>0</v>
      </c>
      <c r="L658" s="122">
        <v>0</v>
      </c>
      <c r="M658" s="122">
        <v>0</v>
      </c>
      <c r="N658" s="122">
        <v>0</v>
      </c>
      <c r="O658" s="122">
        <v>0</v>
      </c>
      <c r="P658" s="122">
        <v>0</v>
      </c>
      <c r="Q658" s="122">
        <v>0</v>
      </c>
      <c r="R658" s="122">
        <v>0</v>
      </c>
      <c r="S658" s="122">
        <v>0</v>
      </c>
      <c r="T658" s="122">
        <v>0</v>
      </c>
      <c r="U658" s="122">
        <v>0</v>
      </c>
      <c r="V658" s="122">
        <v>0</v>
      </c>
      <c r="W658" s="122">
        <v>0</v>
      </c>
      <c r="X658" s="122">
        <v>0</v>
      </c>
      <c r="Y658" s="122">
        <v>0</v>
      </c>
      <c r="Z658" s="122">
        <v>0</v>
      </c>
      <c r="AA658" s="122">
        <v>0</v>
      </c>
      <c r="AB658" s="122">
        <v>0</v>
      </c>
      <c r="AC658" s="122">
        <v>0</v>
      </c>
      <c r="AD658" s="122">
        <v>0</v>
      </c>
      <c r="AE658" s="122">
        <v>0</v>
      </c>
      <c r="AF658" s="122">
        <v>0</v>
      </c>
      <c r="AG658" s="122">
        <v>0</v>
      </c>
      <c r="AH658" s="122">
        <v>0</v>
      </c>
      <c r="AI658" s="122">
        <v>0</v>
      </c>
      <c r="AJ658" s="122">
        <v>0</v>
      </c>
      <c r="AK658" s="122">
        <v>0</v>
      </c>
      <c r="AL658" s="122">
        <v>0</v>
      </c>
    </row>
    <row r="659" spans="1:38" hidden="1" x14ac:dyDescent="0.25">
      <c r="A659" s="122" t="s">
        <v>2014</v>
      </c>
      <c r="B659" s="122">
        <v>1</v>
      </c>
      <c r="C659" s="122" t="s">
        <v>2188</v>
      </c>
      <c r="D659" s="122" t="s">
        <v>2164</v>
      </c>
      <c r="E659" s="122">
        <v>13</v>
      </c>
      <c r="F659" s="122">
        <v>0</v>
      </c>
      <c r="G659" s="122">
        <v>0</v>
      </c>
      <c r="H659" s="122">
        <v>0</v>
      </c>
      <c r="I659" s="122">
        <v>0</v>
      </c>
      <c r="J659" s="122">
        <v>0</v>
      </c>
      <c r="K659" s="122">
        <v>0</v>
      </c>
      <c r="L659" s="122">
        <v>0</v>
      </c>
      <c r="M659" s="122">
        <v>0</v>
      </c>
      <c r="N659" s="122">
        <v>0</v>
      </c>
      <c r="O659" s="122">
        <v>0</v>
      </c>
      <c r="P659" s="122">
        <v>0</v>
      </c>
      <c r="Q659" s="122">
        <v>0</v>
      </c>
      <c r="R659" s="122">
        <v>0</v>
      </c>
      <c r="S659" s="122">
        <v>0</v>
      </c>
      <c r="T659" s="122">
        <v>0</v>
      </c>
      <c r="U659" s="122">
        <v>0</v>
      </c>
      <c r="V659" s="122">
        <v>0</v>
      </c>
      <c r="W659" s="122">
        <v>0</v>
      </c>
      <c r="X659" s="122">
        <v>0</v>
      </c>
      <c r="Y659" s="122">
        <v>0</v>
      </c>
      <c r="Z659" s="122">
        <v>0</v>
      </c>
      <c r="AA659" s="122">
        <v>0</v>
      </c>
      <c r="AB659" s="122">
        <v>0</v>
      </c>
      <c r="AC659" s="122">
        <v>0</v>
      </c>
      <c r="AD659" s="122">
        <v>0</v>
      </c>
      <c r="AE659" s="122">
        <v>0</v>
      </c>
      <c r="AF659" s="122">
        <v>0</v>
      </c>
      <c r="AG659" s="122">
        <v>0</v>
      </c>
      <c r="AH659" s="122">
        <v>0</v>
      </c>
      <c r="AI659" s="122">
        <v>0</v>
      </c>
      <c r="AJ659" s="122">
        <v>0</v>
      </c>
      <c r="AK659" s="122">
        <v>0</v>
      </c>
      <c r="AL659" s="122">
        <v>0</v>
      </c>
    </row>
    <row r="660" spans="1:38" hidden="1" x14ac:dyDescent="0.25">
      <c r="A660" s="122" t="s">
        <v>2014</v>
      </c>
      <c r="B660" s="122">
        <v>1</v>
      </c>
      <c r="C660" s="122" t="s">
        <v>2188</v>
      </c>
      <c r="D660" s="122" t="s">
        <v>2165</v>
      </c>
      <c r="E660" s="122">
        <v>13</v>
      </c>
      <c r="F660" s="122">
        <v>0.13902338397860001</v>
      </c>
      <c r="G660" s="122">
        <v>0.13908919086009999</v>
      </c>
      <c r="H660" s="122">
        <v>2.3433718365500001E-2</v>
      </c>
      <c r="I660" s="122">
        <v>0</v>
      </c>
      <c r="J660" s="122">
        <v>0</v>
      </c>
      <c r="K660" s="122">
        <v>0.13439471572770001</v>
      </c>
      <c r="L660" s="122">
        <v>0.1366618362717</v>
      </c>
      <c r="M660" s="122">
        <v>0.1323697019326</v>
      </c>
      <c r="N660" s="122">
        <v>0.13262510216660001</v>
      </c>
      <c r="O660" s="122">
        <v>0.1274314937862</v>
      </c>
      <c r="P660" s="122">
        <v>0.135833726219</v>
      </c>
      <c r="Q660" s="122">
        <v>0</v>
      </c>
      <c r="R660" s="122">
        <v>0</v>
      </c>
      <c r="S660" s="122">
        <v>0</v>
      </c>
      <c r="T660" s="122">
        <v>0</v>
      </c>
      <c r="U660" s="122">
        <v>0</v>
      </c>
      <c r="V660" s="122">
        <v>0</v>
      </c>
      <c r="W660" s="122">
        <v>0</v>
      </c>
      <c r="X660" s="122">
        <v>0</v>
      </c>
      <c r="Y660" s="122">
        <v>0</v>
      </c>
      <c r="Z660" s="122">
        <v>0</v>
      </c>
      <c r="AA660" s="122">
        <v>0</v>
      </c>
      <c r="AB660" s="122">
        <v>0</v>
      </c>
      <c r="AC660" s="122">
        <v>0</v>
      </c>
      <c r="AD660" s="122">
        <v>0</v>
      </c>
      <c r="AE660" s="122">
        <v>0</v>
      </c>
      <c r="AF660" s="122">
        <v>0</v>
      </c>
      <c r="AG660" s="122">
        <v>0</v>
      </c>
      <c r="AH660" s="122">
        <v>0</v>
      </c>
      <c r="AI660" s="122">
        <v>0</v>
      </c>
      <c r="AJ660" s="122">
        <v>0</v>
      </c>
      <c r="AK660" s="122">
        <v>0</v>
      </c>
      <c r="AL660" s="122">
        <v>0</v>
      </c>
    </row>
    <row r="661" spans="1:38" hidden="1" x14ac:dyDescent="0.25">
      <c r="A661" s="122" t="s">
        <v>2014</v>
      </c>
      <c r="B661" s="122">
        <v>1</v>
      </c>
      <c r="C661" s="122" t="s">
        <v>2188</v>
      </c>
      <c r="D661" s="122" t="s">
        <v>2166</v>
      </c>
      <c r="E661" s="122">
        <v>13</v>
      </c>
      <c r="F661" s="122">
        <v>0</v>
      </c>
      <c r="G661" s="122">
        <v>0</v>
      </c>
      <c r="H661" s="122">
        <v>0</v>
      </c>
      <c r="I661" s="122">
        <v>0</v>
      </c>
      <c r="J661" s="122">
        <v>0</v>
      </c>
      <c r="K661" s="122">
        <v>0</v>
      </c>
      <c r="L661" s="122">
        <v>0</v>
      </c>
      <c r="M661" s="122">
        <v>0</v>
      </c>
      <c r="N661" s="122">
        <v>0</v>
      </c>
      <c r="O661" s="122">
        <v>0</v>
      </c>
      <c r="P661" s="122">
        <v>0</v>
      </c>
      <c r="Q661" s="122">
        <v>0</v>
      </c>
      <c r="R661" s="122">
        <v>0</v>
      </c>
      <c r="S661" s="122">
        <v>0</v>
      </c>
      <c r="T661" s="122">
        <v>0</v>
      </c>
      <c r="U661" s="122">
        <v>0</v>
      </c>
      <c r="V661" s="122">
        <v>0</v>
      </c>
      <c r="W661" s="122">
        <v>0</v>
      </c>
      <c r="X661" s="122">
        <v>0</v>
      </c>
      <c r="Y661" s="122">
        <v>0</v>
      </c>
      <c r="Z661" s="122">
        <v>0</v>
      </c>
      <c r="AA661" s="122">
        <v>0</v>
      </c>
      <c r="AB661" s="122">
        <v>0</v>
      </c>
      <c r="AC661" s="122">
        <v>0</v>
      </c>
      <c r="AD661" s="122">
        <v>0</v>
      </c>
      <c r="AE661" s="122">
        <v>0</v>
      </c>
      <c r="AF661" s="122">
        <v>0</v>
      </c>
      <c r="AG661" s="122">
        <v>0</v>
      </c>
      <c r="AH661" s="122">
        <v>0</v>
      </c>
      <c r="AI661" s="122">
        <v>0</v>
      </c>
      <c r="AJ661" s="122">
        <v>0</v>
      </c>
      <c r="AK661" s="122">
        <v>0</v>
      </c>
      <c r="AL661" s="122">
        <v>0</v>
      </c>
    </row>
    <row r="662" spans="1:38" hidden="1" x14ac:dyDescent="0.25">
      <c r="A662" s="122" t="s">
        <v>2014</v>
      </c>
      <c r="B662" s="122">
        <v>1</v>
      </c>
      <c r="C662" s="122" t="s">
        <v>2188</v>
      </c>
      <c r="D662" s="122" t="s">
        <v>2167</v>
      </c>
      <c r="E662" s="122">
        <v>13</v>
      </c>
      <c r="F662" s="122">
        <v>4.1376007136499998E-2</v>
      </c>
      <c r="G662" s="122">
        <v>4.1395592517900003E-2</v>
      </c>
      <c r="H662" s="122">
        <v>4.2180693057999999E-2</v>
      </c>
      <c r="I662" s="122">
        <v>4.12461316582E-2</v>
      </c>
      <c r="J662" s="122">
        <v>0</v>
      </c>
      <c r="K662" s="122">
        <v>0</v>
      </c>
      <c r="L662" s="122">
        <v>0</v>
      </c>
      <c r="M662" s="122">
        <v>0</v>
      </c>
      <c r="N662" s="122">
        <v>0</v>
      </c>
      <c r="O662" s="122">
        <v>0</v>
      </c>
      <c r="P662" s="122">
        <v>0</v>
      </c>
      <c r="Q662" s="122">
        <v>0</v>
      </c>
      <c r="R662" s="122">
        <v>0</v>
      </c>
      <c r="S662" s="122">
        <v>0</v>
      </c>
      <c r="T662" s="122">
        <v>0</v>
      </c>
      <c r="U662" s="122">
        <v>0</v>
      </c>
      <c r="V662" s="122">
        <v>0</v>
      </c>
      <c r="W662" s="122">
        <v>0</v>
      </c>
      <c r="X662" s="122">
        <v>0</v>
      </c>
      <c r="Y662" s="122">
        <v>0</v>
      </c>
      <c r="Z662" s="122">
        <v>0</v>
      </c>
      <c r="AA662" s="122">
        <v>0</v>
      </c>
      <c r="AB662" s="122">
        <v>0</v>
      </c>
      <c r="AC662" s="122">
        <v>0</v>
      </c>
      <c r="AD662" s="122">
        <v>0</v>
      </c>
      <c r="AE662" s="122">
        <v>0</v>
      </c>
      <c r="AF662" s="122">
        <v>0</v>
      </c>
      <c r="AG662" s="122">
        <v>0</v>
      </c>
      <c r="AH662" s="122">
        <v>0</v>
      </c>
      <c r="AI662" s="122">
        <v>0</v>
      </c>
      <c r="AJ662" s="122">
        <v>0</v>
      </c>
      <c r="AK662" s="122">
        <v>0</v>
      </c>
      <c r="AL662" s="122">
        <v>0</v>
      </c>
    </row>
    <row r="663" spans="1:38" hidden="1" x14ac:dyDescent="0.25">
      <c r="A663" s="122" t="s">
        <v>2014</v>
      </c>
      <c r="B663" s="122">
        <v>1</v>
      </c>
      <c r="C663" s="122" t="s">
        <v>2188</v>
      </c>
      <c r="D663" s="122" t="s">
        <v>2168</v>
      </c>
      <c r="E663" s="122">
        <v>13</v>
      </c>
      <c r="F663" s="122">
        <v>0.14067842426409999</v>
      </c>
      <c r="G663" s="122">
        <v>0.14074501456079999</v>
      </c>
      <c r="H663" s="122">
        <v>0.14435170513170001</v>
      </c>
      <c r="I663" s="122">
        <v>0.14115342834130001</v>
      </c>
      <c r="J663" s="122">
        <v>0.16169609488760001</v>
      </c>
      <c r="K663" s="122">
        <v>0.15410594070110001</v>
      </c>
      <c r="L663" s="122">
        <v>0.1567055722582</v>
      </c>
      <c r="M663" s="122">
        <v>0.15354885424190001</v>
      </c>
      <c r="N663" s="122">
        <v>0.15384511851320001</v>
      </c>
      <c r="O663" s="122">
        <v>0.147820532792</v>
      </c>
      <c r="P663" s="122">
        <v>0.13130593534500001</v>
      </c>
      <c r="Q663" s="122">
        <v>0.1398524592183</v>
      </c>
      <c r="R663" s="122">
        <v>0.18259411124280001</v>
      </c>
      <c r="S663" s="122">
        <v>0.1114785070128</v>
      </c>
      <c r="T663" s="122">
        <v>0.12384773825210001</v>
      </c>
      <c r="U663" s="122">
        <v>0.13931011529670001</v>
      </c>
      <c r="V663" s="122">
        <v>0.1438414024927</v>
      </c>
      <c r="W663" s="122">
        <v>0.16962651204439999</v>
      </c>
      <c r="X663" s="122">
        <v>0.16010644899099999</v>
      </c>
      <c r="Y663" s="122">
        <v>0.15097932172129999</v>
      </c>
      <c r="Z663" s="122">
        <v>0.13110701335700001</v>
      </c>
      <c r="AA663" s="122">
        <v>0.1305146950086</v>
      </c>
      <c r="AB663" s="122">
        <v>0.1520589892626</v>
      </c>
      <c r="AC663" s="122">
        <v>0.13556477809029999</v>
      </c>
      <c r="AD663" s="122">
        <v>0.153360113395</v>
      </c>
      <c r="AE663" s="122">
        <v>0.15442390230270001</v>
      </c>
      <c r="AF663" s="122">
        <v>0.14958496942210001</v>
      </c>
      <c r="AG663" s="122">
        <v>0.17078756068539999</v>
      </c>
      <c r="AH663" s="122">
        <v>0.32125797148059998</v>
      </c>
      <c r="AI663" s="122">
        <v>0.31314271156619999</v>
      </c>
      <c r="AJ663" s="122">
        <v>0.37663650317309999</v>
      </c>
      <c r="AK663" s="122">
        <v>0.3432083404795</v>
      </c>
      <c r="AL663" s="122">
        <v>0</v>
      </c>
    </row>
    <row r="664" spans="1:38" hidden="1" x14ac:dyDescent="0.25">
      <c r="A664" s="122" t="s">
        <v>2004</v>
      </c>
      <c r="B664" s="122">
        <v>1</v>
      </c>
      <c r="C664" s="122" t="s">
        <v>2189</v>
      </c>
      <c r="D664" s="122" t="s">
        <v>2120</v>
      </c>
      <c r="E664" s="122">
        <v>14</v>
      </c>
      <c r="F664" s="122">
        <v>0</v>
      </c>
      <c r="G664" s="122">
        <v>0</v>
      </c>
      <c r="H664" s="122">
        <v>0</v>
      </c>
      <c r="I664" s="122">
        <v>0</v>
      </c>
      <c r="J664" s="122">
        <v>0</v>
      </c>
      <c r="K664" s="122">
        <v>0</v>
      </c>
      <c r="L664" s="122">
        <v>0</v>
      </c>
      <c r="M664" s="122">
        <v>0</v>
      </c>
      <c r="N664" s="122">
        <v>0</v>
      </c>
      <c r="O664" s="122">
        <v>0</v>
      </c>
      <c r="P664" s="122">
        <v>0</v>
      </c>
      <c r="Q664" s="122">
        <v>0</v>
      </c>
      <c r="R664" s="122">
        <v>0</v>
      </c>
      <c r="S664" s="122">
        <v>0</v>
      </c>
      <c r="T664" s="122">
        <v>0</v>
      </c>
      <c r="U664" s="122">
        <v>0</v>
      </c>
      <c r="V664" s="122">
        <v>0</v>
      </c>
      <c r="W664" s="122">
        <v>0</v>
      </c>
      <c r="X664" s="122">
        <v>0</v>
      </c>
      <c r="Y664" s="122">
        <v>0</v>
      </c>
      <c r="Z664" s="122">
        <v>0</v>
      </c>
      <c r="AA664" s="122">
        <v>0</v>
      </c>
      <c r="AB664" s="122">
        <v>0</v>
      </c>
      <c r="AC664" s="122">
        <v>0</v>
      </c>
      <c r="AD664" s="122">
        <v>0</v>
      </c>
      <c r="AE664" s="122">
        <v>0</v>
      </c>
      <c r="AF664" s="122">
        <v>0</v>
      </c>
      <c r="AG664" s="122">
        <v>0</v>
      </c>
      <c r="AH664" s="122">
        <v>0</v>
      </c>
      <c r="AI664" s="122">
        <v>0</v>
      </c>
      <c r="AJ664" s="122">
        <v>0</v>
      </c>
      <c r="AK664" s="122">
        <v>0</v>
      </c>
      <c r="AL664" s="122">
        <v>0</v>
      </c>
    </row>
    <row r="665" spans="1:38" hidden="1" x14ac:dyDescent="0.25">
      <c r="A665" s="122" t="s">
        <v>2004</v>
      </c>
      <c r="B665" s="122">
        <v>1</v>
      </c>
      <c r="C665" s="122" t="s">
        <v>2189</v>
      </c>
      <c r="D665" s="122" t="s">
        <v>2121</v>
      </c>
      <c r="E665" s="122">
        <v>14</v>
      </c>
      <c r="F665" s="122">
        <v>0.41220843828420001</v>
      </c>
      <c r="G665" s="122">
        <v>0.41033341607149998</v>
      </c>
      <c r="H665" s="122">
        <v>0.42427139880440001</v>
      </c>
      <c r="I665" s="122">
        <v>0.4411399788789</v>
      </c>
      <c r="J665" s="122">
        <v>0.4701959555088</v>
      </c>
      <c r="K665" s="122">
        <v>0.50914798923969995</v>
      </c>
      <c r="L665" s="122">
        <v>0.53008622830819996</v>
      </c>
      <c r="M665" s="122">
        <v>0.69126656458860003</v>
      </c>
      <c r="N665" s="122">
        <v>0.69903440836359998</v>
      </c>
      <c r="O665" s="122">
        <v>0.67614830711319995</v>
      </c>
      <c r="P665" s="122">
        <v>0.67639727135549998</v>
      </c>
      <c r="Q665" s="122">
        <v>0.67453789578430001</v>
      </c>
      <c r="R665" s="122">
        <v>0.67317307654979996</v>
      </c>
      <c r="S665" s="122">
        <v>0.73360562435779997</v>
      </c>
      <c r="T665" s="122">
        <v>0.81226455683550003</v>
      </c>
      <c r="U665" s="122">
        <v>0.78380392337829996</v>
      </c>
      <c r="V665" s="122">
        <v>0.84758069891590004</v>
      </c>
      <c r="W665" s="122">
        <v>0.83724893214789997</v>
      </c>
      <c r="X665" s="122">
        <v>0.98171186715890002</v>
      </c>
      <c r="Y665" s="122">
        <v>0.86095804595559999</v>
      </c>
      <c r="Z665" s="122">
        <v>1.6778000784641001</v>
      </c>
      <c r="AA665" s="122">
        <v>1.7323412997412</v>
      </c>
      <c r="AB665" s="122">
        <v>1.7578804432360999</v>
      </c>
      <c r="AC665" s="122">
        <v>1.7847049767823999</v>
      </c>
      <c r="AD665" s="122">
        <v>1.7326700656209</v>
      </c>
      <c r="AE665" s="122">
        <v>1.7140856277251</v>
      </c>
      <c r="AF665" s="122">
        <v>1.635254227154</v>
      </c>
      <c r="AG665" s="122">
        <v>1.5946273631171</v>
      </c>
      <c r="AH665" s="122">
        <v>1.7761696833024001</v>
      </c>
      <c r="AI665" s="122">
        <v>1.6823342598187001</v>
      </c>
      <c r="AJ665" s="122">
        <v>1.6047948798495</v>
      </c>
      <c r="AK665" s="122">
        <v>1.7988495849276001</v>
      </c>
      <c r="AL665" s="122">
        <v>0</v>
      </c>
    </row>
    <row r="666" spans="1:38" hidden="1" x14ac:dyDescent="0.25">
      <c r="A666" s="122" t="s">
        <v>2004</v>
      </c>
      <c r="B666" s="122">
        <v>1</v>
      </c>
      <c r="C666" s="122" t="s">
        <v>2189</v>
      </c>
      <c r="D666" s="122" t="s">
        <v>2122</v>
      </c>
      <c r="E666" s="122">
        <v>14</v>
      </c>
      <c r="F666" s="122">
        <v>0.1049046015693</v>
      </c>
      <c r="G666" s="122">
        <v>0.10453385256809999</v>
      </c>
      <c r="H666" s="122">
        <v>0.10824416791660001</v>
      </c>
      <c r="I666" s="122">
        <v>0.1129023737319</v>
      </c>
      <c r="J666" s="122">
        <v>0.1203963668573</v>
      </c>
      <c r="K666" s="122">
        <v>0.13054326354410001</v>
      </c>
      <c r="L666" s="122">
        <v>0.13545740096440001</v>
      </c>
      <c r="M666" s="122">
        <v>0.140916497734</v>
      </c>
      <c r="N666" s="122">
        <v>0.14268518479629999</v>
      </c>
      <c r="O666" s="122">
        <v>0.1383847050806</v>
      </c>
      <c r="P666" s="122">
        <v>0.138597687415</v>
      </c>
      <c r="Q666" s="122">
        <v>0.13794711470679999</v>
      </c>
      <c r="R666" s="122">
        <v>0.13748139797879999</v>
      </c>
      <c r="S666" s="122">
        <v>0.15002289550629999</v>
      </c>
      <c r="T666" s="122">
        <v>0.16592525724070001</v>
      </c>
      <c r="U666" s="122">
        <v>0.16035995844260001</v>
      </c>
      <c r="V666" s="122">
        <v>0.17325369030330001</v>
      </c>
      <c r="W666" s="122">
        <v>0.171024370318</v>
      </c>
      <c r="X666" s="122">
        <v>0.16645052732999999</v>
      </c>
      <c r="Y666" s="122">
        <v>0.14656603039999999</v>
      </c>
      <c r="Z666" s="122">
        <v>0.26210919720190001</v>
      </c>
      <c r="AA666" s="122">
        <v>0.2559490140399</v>
      </c>
      <c r="AB666" s="122">
        <v>0.23860585841920001</v>
      </c>
      <c r="AC666" s="122">
        <v>0.21533805784230001</v>
      </c>
      <c r="AD666" s="122">
        <v>0.2622468316971</v>
      </c>
      <c r="AE666" s="122">
        <v>0.2083255857669</v>
      </c>
      <c r="AF666" s="122">
        <v>0.21952961059449999</v>
      </c>
      <c r="AG666" s="122">
        <v>0.2159495965306</v>
      </c>
      <c r="AH666" s="122">
        <v>0.23328509412029999</v>
      </c>
      <c r="AI666" s="122">
        <v>0.22971963621309999</v>
      </c>
      <c r="AJ666" s="122">
        <v>0.2013916255232</v>
      </c>
      <c r="AK666" s="122">
        <v>0.18700974069269999</v>
      </c>
      <c r="AL666" s="122">
        <v>0</v>
      </c>
    </row>
    <row r="667" spans="1:38" hidden="1" x14ac:dyDescent="0.25">
      <c r="A667" s="122" t="s">
        <v>2004</v>
      </c>
      <c r="B667" s="122">
        <v>1</v>
      </c>
      <c r="C667" s="122" t="s">
        <v>2189</v>
      </c>
      <c r="D667" s="122" t="s">
        <v>2175</v>
      </c>
      <c r="E667" s="122">
        <v>14</v>
      </c>
      <c r="F667" s="122">
        <v>0</v>
      </c>
      <c r="G667" s="122">
        <v>0</v>
      </c>
      <c r="H667" s="122">
        <v>0</v>
      </c>
      <c r="I667" s="122">
        <v>0</v>
      </c>
      <c r="J667" s="122">
        <v>0</v>
      </c>
      <c r="K667" s="122">
        <v>0</v>
      </c>
      <c r="L667" s="122">
        <v>0</v>
      </c>
      <c r="M667" s="122">
        <v>0</v>
      </c>
      <c r="N667" s="122">
        <v>0</v>
      </c>
      <c r="O667" s="122">
        <v>0</v>
      </c>
      <c r="P667" s="122">
        <v>0</v>
      </c>
      <c r="Q667" s="122">
        <v>0</v>
      </c>
      <c r="R667" s="122">
        <v>0</v>
      </c>
      <c r="S667" s="122">
        <v>0</v>
      </c>
      <c r="T667" s="122">
        <v>0</v>
      </c>
      <c r="U667" s="122">
        <v>0</v>
      </c>
      <c r="V667" s="122">
        <v>0</v>
      </c>
      <c r="W667" s="122">
        <v>0</v>
      </c>
      <c r="X667" s="122">
        <v>0</v>
      </c>
      <c r="Y667" s="122">
        <v>0</v>
      </c>
      <c r="Z667" s="122">
        <v>0</v>
      </c>
      <c r="AA667" s="122">
        <v>0</v>
      </c>
      <c r="AB667" s="122">
        <v>0</v>
      </c>
      <c r="AC667" s="122">
        <v>0</v>
      </c>
      <c r="AD667" s="122">
        <v>0</v>
      </c>
      <c r="AE667" s="122">
        <v>0</v>
      </c>
      <c r="AF667" s="122">
        <v>0</v>
      </c>
      <c r="AG667" s="122">
        <v>0</v>
      </c>
      <c r="AH667" s="122">
        <v>0</v>
      </c>
      <c r="AI667" s="122">
        <v>0</v>
      </c>
      <c r="AJ667" s="122">
        <v>0</v>
      </c>
      <c r="AK667" s="122">
        <v>0</v>
      </c>
      <c r="AL667" s="122">
        <v>0</v>
      </c>
    </row>
    <row r="668" spans="1:38" hidden="1" x14ac:dyDescent="0.25">
      <c r="A668" s="122" t="s">
        <v>2004</v>
      </c>
      <c r="B668" s="122">
        <v>1</v>
      </c>
      <c r="C668" s="122" t="s">
        <v>2189</v>
      </c>
      <c r="D668" s="122" t="s">
        <v>2123</v>
      </c>
      <c r="E668" s="122">
        <v>14</v>
      </c>
      <c r="F668" s="122">
        <v>0.31471380470780003</v>
      </c>
      <c r="G668" s="122">
        <v>0.31360155770420001</v>
      </c>
      <c r="H668" s="122">
        <v>0.32473250374969997</v>
      </c>
      <c r="I668" s="122">
        <v>0.33870712119579999</v>
      </c>
      <c r="J668" s="122">
        <v>0.36118910057199999</v>
      </c>
      <c r="K668" s="122">
        <v>0.39162979063230002</v>
      </c>
      <c r="L668" s="122">
        <v>0.40637220289330001</v>
      </c>
      <c r="M668" s="122">
        <v>0.28183299546790003</v>
      </c>
      <c r="N668" s="122">
        <v>0.28537036959250001</v>
      </c>
      <c r="O668" s="122">
        <v>0.27676941016110002</v>
      </c>
      <c r="P668" s="122">
        <v>0.27719537482989998</v>
      </c>
      <c r="Q668" s="122">
        <v>0.27589422941359998</v>
      </c>
      <c r="R668" s="122">
        <v>0.27496279595759998</v>
      </c>
      <c r="S668" s="122">
        <v>0.30004579101250001</v>
      </c>
      <c r="T668" s="122">
        <v>0.33185051448129999</v>
      </c>
      <c r="U668" s="122">
        <v>0.32071991688509999</v>
      </c>
      <c r="V668" s="122">
        <v>0.34650738060660002</v>
      </c>
      <c r="W668" s="122">
        <v>0.34204874063599999</v>
      </c>
      <c r="X668" s="122">
        <v>0.33290105465999997</v>
      </c>
      <c r="Y668" s="122">
        <v>0.14656603039999999</v>
      </c>
      <c r="Z668" s="122">
        <v>0.40651560692249999</v>
      </c>
      <c r="AA668" s="122">
        <v>0.40258852613770002</v>
      </c>
      <c r="AB668" s="122">
        <v>0.41550740659219998</v>
      </c>
      <c r="AC668" s="122">
        <v>0.41639686532089998</v>
      </c>
      <c r="AD668" s="122">
        <v>0.38062631585759998</v>
      </c>
      <c r="AE668" s="122">
        <v>0.38082980935760002</v>
      </c>
      <c r="AF668" s="122">
        <v>0.39379379338789999</v>
      </c>
      <c r="AG668" s="122">
        <v>0.41197786391629998</v>
      </c>
      <c r="AH668" s="122">
        <v>0.4131167452349</v>
      </c>
      <c r="AI668" s="122">
        <v>0.39661940786540001</v>
      </c>
      <c r="AJ668" s="122">
        <v>0.40275316438210002</v>
      </c>
      <c r="AK668" s="122">
        <v>0.44052188392679997</v>
      </c>
      <c r="AL668" s="122">
        <v>0</v>
      </c>
    </row>
    <row r="669" spans="1:38" x14ac:dyDescent="0.25">
      <c r="A669" s="122" t="s">
        <v>2004</v>
      </c>
      <c r="B669" s="122">
        <v>1</v>
      </c>
      <c r="C669" s="122" t="s">
        <v>2189</v>
      </c>
      <c r="D669" s="122" t="s">
        <v>2124</v>
      </c>
      <c r="E669" s="122">
        <v>14</v>
      </c>
      <c r="F669" s="122">
        <v>1.034226079707</v>
      </c>
      <c r="G669" s="122">
        <v>1.0297345372793001</v>
      </c>
      <c r="H669" s="122">
        <v>1.0650311334419</v>
      </c>
      <c r="I669" s="122">
        <v>0.99518233148970003</v>
      </c>
      <c r="J669" s="122">
        <v>0.81999554416039999</v>
      </c>
      <c r="K669" s="122">
        <v>0.75720945139130003</v>
      </c>
      <c r="L669" s="122">
        <v>0.92471505565190004</v>
      </c>
      <c r="M669" s="122">
        <v>0.81886713824140001</v>
      </c>
      <c r="N669" s="122">
        <v>0.82732807754219995</v>
      </c>
      <c r="O669" s="122">
        <v>0.66037308882360002</v>
      </c>
      <c r="P669" s="122">
        <v>0.65980610563630004</v>
      </c>
      <c r="Q669" s="122">
        <v>0.52139310332769995</v>
      </c>
      <c r="R669" s="122">
        <v>0.52145776522679999</v>
      </c>
      <c r="S669" s="122">
        <v>0.5670738756782</v>
      </c>
      <c r="T669" s="122">
        <v>0.64633929959479997</v>
      </c>
      <c r="U669" s="122">
        <v>0.62344396493580001</v>
      </c>
      <c r="V669" s="122">
        <v>0.50107331830930002</v>
      </c>
      <c r="W669" s="122">
        <v>0.66622456183000001</v>
      </c>
      <c r="X669" s="122">
        <v>0.4823602851689</v>
      </c>
      <c r="Y669" s="122">
        <v>0.42125995475560002</v>
      </c>
      <c r="Z669" s="122">
        <v>2.97695021995E-2</v>
      </c>
      <c r="AA669" s="122">
        <v>3.5006569015699998E-2</v>
      </c>
      <c r="AB669" s="122">
        <v>3.4806201265499999E-2</v>
      </c>
      <c r="AC669" s="122">
        <v>3.80474176779E-2</v>
      </c>
      <c r="AD669" s="122">
        <v>4.74046984561E-2</v>
      </c>
      <c r="AE669" s="122">
        <v>6.5652879565800001E-2</v>
      </c>
      <c r="AF669" s="122">
        <v>5.25652607358E-2</v>
      </c>
      <c r="AG669" s="122">
        <v>6.4485032171000004E-2</v>
      </c>
      <c r="AH669" s="122">
        <v>5.1759475708599997E-2</v>
      </c>
      <c r="AI669" s="122">
        <v>4.8014068436300003E-2</v>
      </c>
      <c r="AJ669" s="122">
        <v>3.8559311604200001E-2</v>
      </c>
      <c r="AK669" s="122">
        <v>3.7343115764500001E-2</v>
      </c>
      <c r="AL669" s="122">
        <v>0</v>
      </c>
    </row>
    <row r="670" spans="1:38" hidden="1" x14ac:dyDescent="0.25">
      <c r="A670" s="122" t="s">
        <v>2004</v>
      </c>
      <c r="B670" s="122">
        <v>1</v>
      </c>
      <c r="C670" s="122" t="s">
        <v>2189</v>
      </c>
      <c r="D670" s="122" t="s">
        <v>474</v>
      </c>
      <c r="E670" s="122">
        <v>14</v>
      </c>
      <c r="F670" s="122">
        <v>9.7494633576399994E-2</v>
      </c>
      <c r="G670" s="122">
        <v>9.67318583673E-2</v>
      </c>
      <c r="H670" s="122">
        <v>9.9538895054699997E-2</v>
      </c>
      <c r="I670" s="122">
        <v>0.1024328576831</v>
      </c>
      <c r="J670" s="122">
        <v>0.1090068549369</v>
      </c>
      <c r="K670" s="122">
        <v>0.1175181986074</v>
      </c>
      <c r="L670" s="122">
        <v>0.12371402541489999</v>
      </c>
      <c r="M670" s="122">
        <v>0.1276005736528</v>
      </c>
      <c r="N670" s="122">
        <v>0.12829366917859999</v>
      </c>
      <c r="O670" s="122">
        <v>0.12260948679100001</v>
      </c>
      <c r="P670" s="122">
        <v>0.1220065216957</v>
      </c>
      <c r="Q670" s="122">
        <v>0.1227494369571</v>
      </c>
      <c r="R670" s="122">
        <v>0.1232474846346</v>
      </c>
      <c r="S670" s="122">
        <v>0.13351404233280001</v>
      </c>
      <c r="T670" s="122">
        <v>0.1485635278728</v>
      </c>
      <c r="U670" s="122">
        <v>0.14236408960809999</v>
      </c>
      <c r="V670" s="122">
        <v>0.32781962800600001</v>
      </c>
      <c r="W670" s="122">
        <v>0.32417582119400001</v>
      </c>
      <c r="X670" s="122">
        <v>0.31590975783890002</v>
      </c>
      <c r="Y670" s="122">
        <v>0.12812789395560001</v>
      </c>
      <c r="Z670" s="122">
        <v>0</v>
      </c>
      <c r="AA670" s="122">
        <v>0</v>
      </c>
      <c r="AB670" s="122">
        <v>0</v>
      </c>
      <c r="AC670" s="122">
        <v>0</v>
      </c>
      <c r="AD670" s="122">
        <v>0</v>
      </c>
      <c r="AE670" s="122">
        <v>0</v>
      </c>
      <c r="AF670" s="122">
        <v>1.31745845623E-2</v>
      </c>
      <c r="AG670" s="122">
        <v>1.0978521429799999E-2</v>
      </c>
      <c r="AH670" s="122">
        <v>0</v>
      </c>
      <c r="AI670" s="122">
        <v>0</v>
      </c>
      <c r="AJ670" s="122">
        <v>0</v>
      </c>
      <c r="AK670" s="122">
        <v>0</v>
      </c>
      <c r="AL670" s="122">
        <v>0</v>
      </c>
    </row>
    <row r="671" spans="1:38" hidden="1" x14ac:dyDescent="0.25">
      <c r="A671" s="122" t="s">
        <v>2004</v>
      </c>
      <c r="B671" s="122">
        <v>1</v>
      </c>
      <c r="C671" s="122" t="s">
        <v>2189</v>
      </c>
      <c r="D671" s="122" t="s">
        <v>2125</v>
      </c>
      <c r="E671" s="122">
        <v>14</v>
      </c>
      <c r="F671" s="122">
        <v>0</v>
      </c>
      <c r="G671" s="122">
        <v>0</v>
      </c>
      <c r="H671" s="122">
        <v>0</v>
      </c>
      <c r="I671" s="122">
        <v>0</v>
      </c>
      <c r="J671" s="122">
        <v>0</v>
      </c>
      <c r="K671" s="122">
        <v>0</v>
      </c>
      <c r="L671" s="122">
        <v>0</v>
      </c>
      <c r="M671" s="122">
        <v>0</v>
      </c>
      <c r="N671" s="122">
        <v>0</v>
      </c>
      <c r="O671" s="122">
        <v>0</v>
      </c>
      <c r="P671" s="122">
        <v>0</v>
      </c>
      <c r="Q671" s="122">
        <v>0</v>
      </c>
      <c r="R671" s="122">
        <v>0</v>
      </c>
      <c r="S671" s="122">
        <v>0</v>
      </c>
      <c r="T671" s="122">
        <v>0</v>
      </c>
      <c r="U671" s="122">
        <v>0</v>
      </c>
      <c r="V671" s="122">
        <v>0</v>
      </c>
      <c r="W671" s="122">
        <v>0</v>
      </c>
      <c r="X671" s="122">
        <v>0</v>
      </c>
      <c r="Y671" s="122">
        <v>0</v>
      </c>
      <c r="Z671" s="122">
        <v>0</v>
      </c>
      <c r="AA671" s="122">
        <v>0</v>
      </c>
      <c r="AB671" s="122">
        <v>0</v>
      </c>
      <c r="AC671" s="122">
        <v>0</v>
      </c>
      <c r="AD671" s="122">
        <v>0</v>
      </c>
      <c r="AE671" s="122">
        <v>0</v>
      </c>
      <c r="AF671" s="122">
        <v>0</v>
      </c>
      <c r="AG671" s="122">
        <v>0</v>
      </c>
      <c r="AH671" s="122">
        <v>0</v>
      </c>
      <c r="AI671" s="122">
        <v>0</v>
      </c>
      <c r="AJ671" s="122">
        <v>0</v>
      </c>
      <c r="AK671" s="122">
        <v>0</v>
      </c>
      <c r="AL671" s="122">
        <v>0</v>
      </c>
    </row>
    <row r="672" spans="1:38" hidden="1" x14ac:dyDescent="0.25">
      <c r="A672" s="122" t="s">
        <v>2004</v>
      </c>
      <c r="B672" s="122">
        <v>1</v>
      </c>
      <c r="C672" s="122" t="s">
        <v>2189</v>
      </c>
      <c r="D672" s="122" t="s">
        <v>2126</v>
      </c>
      <c r="E672" s="122">
        <v>14</v>
      </c>
      <c r="F672" s="122">
        <v>0</v>
      </c>
      <c r="G672" s="122">
        <v>0</v>
      </c>
      <c r="H672" s="122">
        <v>0</v>
      </c>
      <c r="I672" s="122">
        <v>0</v>
      </c>
      <c r="J672" s="122">
        <v>0</v>
      </c>
      <c r="K672" s="122">
        <v>0</v>
      </c>
      <c r="L672" s="122">
        <v>0</v>
      </c>
      <c r="M672" s="122">
        <v>0</v>
      </c>
      <c r="N672" s="122">
        <v>0</v>
      </c>
      <c r="O672" s="122">
        <v>0</v>
      </c>
      <c r="P672" s="122">
        <v>0</v>
      </c>
      <c r="Q672" s="122">
        <v>0</v>
      </c>
      <c r="R672" s="122">
        <v>0</v>
      </c>
      <c r="S672" s="122">
        <v>0</v>
      </c>
      <c r="T672" s="122">
        <v>0</v>
      </c>
      <c r="U672" s="122">
        <v>0</v>
      </c>
      <c r="V672" s="122">
        <v>0</v>
      </c>
      <c r="W672" s="122">
        <v>0</v>
      </c>
      <c r="X672" s="122">
        <v>0</v>
      </c>
      <c r="Y672" s="122">
        <v>0</v>
      </c>
      <c r="Z672" s="122">
        <v>0</v>
      </c>
      <c r="AA672" s="122">
        <v>0</v>
      </c>
      <c r="AB672" s="122">
        <v>0</v>
      </c>
      <c r="AC672" s="122">
        <v>0</v>
      </c>
      <c r="AD672" s="122">
        <v>0</v>
      </c>
      <c r="AE672" s="122">
        <v>0</v>
      </c>
      <c r="AF672" s="122">
        <v>0</v>
      </c>
      <c r="AG672" s="122">
        <v>0</v>
      </c>
      <c r="AH672" s="122">
        <v>0</v>
      </c>
      <c r="AI672" s="122">
        <v>0</v>
      </c>
      <c r="AJ672" s="122">
        <v>0</v>
      </c>
      <c r="AK672" s="122">
        <v>0</v>
      </c>
      <c r="AL672" s="122">
        <v>0</v>
      </c>
    </row>
    <row r="673" spans="1:38" hidden="1" x14ac:dyDescent="0.25">
      <c r="A673" s="122" t="s">
        <v>2004</v>
      </c>
      <c r="B673" s="122">
        <v>1</v>
      </c>
      <c r="C673" s="122" t="s">
        <v>2189</v>
      </c>
      <c r="D673" s="122" t="s">
        <v>2127</v>
      </c>
      <c r="E673" s="122">
        <v>14</v>
      </c>
      <c r="F673" s="122">
        <v>0</v>
      </c>
      <c r="G673" s="122">
        <v>0</v>
      </c>
      <c r="H673" s="122">
        <v>0</v>
      </c>
      <c r="I673" s="122">
        <v>0</v>
      </c>
      <c r="J673" s="122">
        <v>0</v>
      </c>
      <c r="K673" s="122">
        <v>0</v>
      </c>
      <c r="L673" s="122">
        <v>0</v>
      </c>
      <c r="M673" s="122">
        <v>0</v>
      </c>
      <c r="N673" s="122">
        <v>0</v>
      </c>
      <c r="O673" s="122">
        <v>0</v>
      </c>
      <c r="P673" s="122">
        <v>0</v>
      </c>
      <c r="Q673" s="122">
        <v>0</v>
      </c>
      <c r="R673" s="122">
        <v>0</v>
      </c>
      <c r="S673" s="122">
        <v>0</v>
      </c>
      <c r="T673" s="122">
        <v>0</v>
      </c>
      <c r="U673" s="122">
        <v>0</v>
      </c>
      <c r="V673" s="122">
        <v>0</v>
      </c>
      <c r="W673" s="122">
        <v>0</v>
      </c>
      <c r="X673" s="122">
        <v>0</v>
      </c>
      <c r="Y673" s="122">
        <v>0</v>
      </c>
      <c r="Z673" s="122">
        <v>0</v>
      </c>
      <c r="AA673" s="122">
        <v>0</v>
      </c>
      <c r="AB673" s="122">
        <v>0</v>
      </c>
      <c r="AC673" s="122">
        <v>0</v>
      </c>
      <c r="AD673" s="122">
        <v>0</v>
      </c>
      <c r="AE673" s="122">
        <v>0</v>
      </c>
      <c r="AF673" s="122">
        <v>0</v>
      </c>
      <c r="AG673" s="122">
        <v>0</v>
      </c>
      <c r="AH673" s="122">
        <v>0</v>
      </c>
      <c r="AI673" s="122">
        <v>0</v>
      </c>
      <c r="AJ673" s="122">
        <v>0</v>
      </c>
      <c r="AK673" s="122">
        <v>0</v>
      </c>
      <c r="AL673" s="122">
        <v>0</v>
      </c>
    </row>
    <row r="674" spans="1:38" hidden="1" x14ac:dyDescent="0.25">
      <c r="A674" s="122" t="s">
        <v>2004</v>
      </c>
      <c r="B674" s="122">
        <v>1</v>
      </c>
      <c r="C674" s="122" t="s">
        <v>2189</v>
      </c>
      <c r="D674" s="122" t="s">
        <v>2128</v>
      </c>
      <c r="E674" s="122">
        <v>14</v>
      </c>
      <c r="F674" s="122">
        <v>0</v>
      </c>
      <c r="G674" s="122">
        <v>0</v>
      </c>
      <c r="H674" s="122">
        <v>0</v>
      </c>
      <c r="I674" s="122">
        <v>0</v>
      </c>
      <c r="J674" s="122">
        <v>0</v>
      </c>
      <c r="K674" s="122">
        <v>0</v>
      </c>
      <c r="L674" s="122">
        <v>0</v>
      </c>
      <c r="M674" s="122">
        <v>0</v>
      </c>
      <c r="N674" s="122">
        <v>0</v>
      </c>
      <c r="O674" s="122">
        <v>0</v>
      </c>
      <c r="P674" s="122">
        <v>0</v>
      </c>
      <c r="Q674" s="122">
        <v>0</v>
      </c>
      <c r="R674" s="122">
        <v>0</v>
      </c>
      <c r="S674" s="122">
        <v>0.15002289550629999</v>
      </c>
      <c r="T674" s="122">
        <v>0.16592525724070001</v>
      </c>
      <c r="U674" s="122">
        <v>0.16035995844260001</v>
      </c>
      <c r="V674" s="122">
        <v>0.17325369030330001</v>
      </c>
      <c r="W674" s="122">
        <v>0.171024370318</v>
      </c>
      <c r="X674" s="122">
        <v>0.16645052732999999</v>
      </c>
      <c r="Y674" s="122">
        <v>0.14656603039999999</v>
      </c>
      <c r="Z674" s="122">
        <v>0</v>
      </c>
      <c r="AA674" s="122">
        <v>0</v>
      </c>
      <c r="AB674" s="122">
        <v>0</v>
      </c>
      <c r="AC674" s="122">
        <v>0</v>
      </c>
      <c r="AD674" s="122">
        <v>0</v>
      </c>
      <c r="AE674" s="122">
        <v>0</v>
      </c>
      <c r="AF674" s="122">
        <v>0</v>
      </c>
      <c r="AG674" s="122">
        <v>0</v>
      </c>
      <c r="AH674" s="122">
        <v>0</v>
      </c>
      <c r="AI674" s="122">
        <v>0</v>
      </c>
      <c r="AJ674" s="122">
        <v>0</v>
      </c>
      <c r="AK674" s="122">
        <v>0</v>
      </c>
      <c r="AL674" s="122">
        <v>0</v>
      </c>
    </row>
    <row r="675" spans="1:38" hidden="1" x14ac:dyDescent="0.25">
      <c r="A675" s="122" t="s">
        <v>2004</v>
      </c>
      <c r="B675" s="122">
        <v>1</v>
      </c>
      <c r="C675" s="122" t="s">
        <v>2189</v>
      </c>
      <c r="D675" s="122" t="s">
        <v>2129</v>
      </c>
      <c r="E675" s="122">
        <v>14</v>
      </c>
      <c r="F675" s="122">
        <v>0</v>
      </c>
      <c r="G675" s="122">
        <v>0</v>
      </c>
      <c r="H675" s="122">
        <v>0</v>
      </c>
      <c r="I675" s="122">
        <v>0</v>
      </c>
      <c r="J675" s="122">
        <v>0</v>
      </c>
      <c r="K675" s="122">
        <v>0</v>
      </c>
      <c r="L675" s="122">
        <v>0</v>
      </c>
      <c r="M675" s="122">
        <v>0.140916497734</v>
      </c>
      <c r="N675" s="122">
        <v>0.14268518479629999</v>
      </c>
      <c r="O675" s="122">
        <v>0.1383847050806</v>
      </c>
      <c r="P675" s="122">
        <v>0.138597687415</v>
      </c>
      <c r="Q675" s="122">
        <v>0.13794711470679999</v>
      </c>
      <c r="R675" s="122">
        <v>0.13748139797879999</v>
      </c>
      <c r="S675" s="122">
        <v>0.15002289550629999</v>
      </c>
      <c r="T675" s="122">
        <v>0.16592525724070001</v>
      </c>
      <c r="U675" s="122">
        <v>0.16035995844260001</v>
      </c>
      <c r="V675" s="122">
        <v>0.17325369030330001</v>
      </c>
      <c r="W675" s="122">
        <v>0.171024370318</v>
      </c>
      <c r="X675" s="122">
        <v>0.16645052732999999</v>
      </c>
      <c r="Y675" s="122">
        <v>0.14656603039999999</v>
      </c>
      <c r="Z675" s="122">
        <v>0</v>
      </c>
      <c r="AA675" s="122">
        <v>0</v>
      </c>
      <c r="AB675" s="122">
        <v>0</v>
      </c>
      <c r="AC675" s="122">
        <v>0</v>
      </c>
      <c r="AD675" s="122">
        <v>0</v>
      </c>
      <c r="AE675" s="122">
        <v>0</v>
      </c>
      <c r="AF675" s="122">
        <v>0</v>
      </c>
      <c r="AG675" s="122">
        <v>0</v>
      </c>
      <c r="AH675" s="122">
        <v>0</v>
      </c>
      <c r="AI675" s="122">
        <v>0</v>
      </c>
      <c r="AJ675" s="122">
        <v>0</v>
      </c>
      <c r="AK675" s="122">
        <v>0</v>
      </c>
      <c r="AL675" s="122">
        <v>0</v>
      </c>
    </row>
    <row r="676" spans="1:38" hidden="1" x14ac:dyDescent="0.25">
      <c r="A676" s="122" t="s">
        <v>2004</v>
      </c>
      <c r="B676" s="122">
        <v>1</v>
      </c>
      <c r="C676" s="122" t="s">
        <v>2189</v>
      </c>
      <c r="D676" s="122" t="s">
        <v>2176</v>
      </c>
      <c r="E676" s="122">
        <v>14</v>
      </c>
      <c r="F676" s="122">
        <v>0</v>
      </c>
      <c r="G676" s="122">
        <v>0</v>
      </c>
      <c r="H676" s="122">
        <v>0</v>
      </c>
      <c r="I676" s="122">
        <v>0</v>
      </c>
      <c r="J676" s="122">
        <v>0</v>
      </c>
      <c r="K676" s="122">
        <v>0</v>
      </c>
      <c r="L676" s="122">
        <v>0</v>
      </c>
      <c r="M676" s="122">
        <v>0</v>
      </c>
      <c r="N676" s="122">
        <v>0</v>
      </c>
      <c r="O676" s="122">
        <v>0</v>
      </c>
      <c r="P676" s="122">
        <v>0</v>
      </c>
      <c r="Q676" s="122">
        <v>0</v>
      </c>
      <c r="R676" s="122">
        <v>0</v>
      </c>
      <c r="S676" s="122">
        <v>0</v>
      </c>
      <c r="T676" s="122">
        <v>0</v>
      </c>
      <c r="U676" s="122">
        <v>0</v>
      </c>
      <c r="V676" s="122">
        <v>0</v>
      </c>
      <c r="W676" s="122">
        <v>0</v>
      </c>
      <c r="X676" s="122">
        <v>0</v>
      </c>
      <c r="Y676" s="122">
        <v>0</v>
      </c>
      <c r="Z676" s="122">
        <v>0</v>
      </c>
      <c r="AA676" s="122">
        <v>0</v>
      </c>
      <c r="AB676" s="122">
        <v>0</v>
      </c>
      <c r="AC676" s="122">
        <v>0</v>
      </c>
      <c r="AD676" s="122">
        <v>0</v>
      </c>
      <c r="AE676" s="122">
        <v>0</v>
      </c>
      <c r="AF676" s="122">
        <v>0</v>
      </c>
      <c r="AG676" s="122">
        <v>0</v>
      </c>
      <c r="AH676" s="122">
        <v>0</v>
      </c>
      <c r="AI676" s="122">
        <v>0</v>
      </c>
      <c r="AJ676" s="122">
        <v>0</v>
      </c>
      <c r="AK676" s="122">
        <v>0</v>
      </c>
      <c r="AL676" s="122">
        <v>0</v>
      </c>
    </row>
    <row r="677" spans="1:38" hidden="1" x14ac:dyDescent="0.25">
      <c r="A677" s="122" t="s">
        <v>2004</v>
      </c>
      <c r="B677" s="122">
        <v>1</v>
      </c>
      <c r="C677" s="122" t="s">
        <v>2189</v>
      </c>
      <c r="D677" s="122" t="s">
        <v>2130</v>
      </c>
      <c r="E677" s="122">
        <v>14</v>
      </c>
      <c r="F677" s="122">
        <v>0</v>
      </c>
      <c r="G677" s="122">
        <v>0</v>
      </c>
      <c r="H677" s="122">
        <v>0</v>
      </c>
      <c r="I677" s="122">
        <v>0</v>
      </c>
      <c r="J677" s="122">
        <v>0</v>
      </c>
      <c r="K677" s="122">
        <v>0</v>
      </c>
      <c r="L677" s="122">
        <v>0</v>
      </c>
      <c r="M677" s="122">
        <v>0</v>
      </c>
      <c r="N677" s="122">
        <v>0</v>
      </c>
      <c r="O677" s="122">
        <v>0</v>
      </c>
      <c r="P677" s="122">
        <v>0</v>
      </c>
      <c r="Q677" s="122">
        <v>0</v>
      </c>
      <c r="R677" s="122">
        <v>0</v>
      </c>
      <c r="S677" s="122">
        <v>0</v>
      </c>
      <c r="T677" s="122">
        <v>0</v>
      </c>
      <c r="U677" s="122">
        <v>0</v>
      </c>
      <c r="V677" s="122">
        <v>0</v>
      </c>
      <c r="W677" s="122">
        <v>0</v>
      </c>
      <c r="X677" s="122">
        <v>0</v>
      </c>
      <c r="Y677" s="122">
        <v>0</v>
      </c>
      <c r="Z677" s="122">
        <v>0</v>
      </c>
      <c r="AA677" s="122">
        <v>0</v>
      </c>
      <c r="AB677" s="122">
        <v>0</v>
      </c>
      <c r="AC677" s="122">
        <v>0</v>
      </c>
      <c r="AD677" s="122">
        <v>0</v>
      </c>
      <c r="AE677" s="122">
        <v>0</v>
      </c>
      <c r="AF677" s="122">
        <v>0</v>
      </c>
      <c r="AG677" s="122">
        <v>0</v>
      </c>
      <c r="AH677" s="122">
        <v>0</v>
      </c>
      <c r="AI677" s="122">
        <v>0</v>
      </c>
      <c r="AJ677" s="122">
        <v>0</v>
      </c>
      <c r="AK677" s="122">
        <v>0</v>
      </c>
      <c r="AL677" s="122">
        <v>0</v>
      </c>
    </row>
    <row r="678" spans="1:38" hidden="1" x14ac:dyDescent="0.25">
      <c r="A678" s="122" t="s">
        <v>2004</v>
      </c>
      <c r="B678" s="122">
        <v>1</v>
      </c>
      <c r="C678" s="122" t="s">
        <v>2189</v>
      </c>
      <c r="D678" s="122" t="s">
        <v>2131</v>
      </c>
      <c r="E678" s="122">
        <v>14</v>
      </c>
      <c r="F678" s="122">
        <v>0.1049046015693</v>
      </c>
      <c r="G678" s="122">
        <v>0.10453385256809999</v>
      </c>
      <c r="H678" s="122">
        <v>0.10824416791660001</v>
      </c>
      <c r="I678" s="122">
        <v>0.1129023737319</v>
      </c>
      <c r="J678" s="122">
        <v>0.1203963668573</v>
      </c>
      <c r="K678" s="122">
        <v>0.13054326354410001</v>
      </c>
      <c r="L678" s="122">
        <v>0.13545740096440001</v>
      </c>
      <c r="M678" s="122">
        <v>0.140916497734</v>
      </c>
      <c r="N678" s="122">
        <v>0.14268518479629999</v>
      </c>
      <c r="O678" s="122">
        <v>0.1383847050806</v>
      </c>
      <c r="P678" s="122">
        <v>0.138597687415</v>
      </c>
      <c r="Q678" s="122">
        <v>0.13794711470679999</v>
      </c>
      <c r="R678" s="122">
        <v>0.13748139797879999</v>
      </c>
      <c r="S678" s="122">
        <v>0.15002289550629999</v>
      </c>
      <c r="T678" s="122">
        <v>0.16592525724070001</v>
      </c>
      <c r="U678" s="122">
        <v>0.16035995844260001</v>
      </c>
      <c r="V678" s="122">
        <v>0.17325369030330001</v>
      </c>
      <c r="W678" s="122">
        <v>0.171024370318</v>
      </c>
      <c r="X678" s="122">
        <v>0.16645052732999999</v>
      </c>
      <c r="Y678" s="122">
        <v>0.14656603039999999</v>
      </c>
      <c r="Z678" s="122">
        <v>0.17086080211410001</v>
      </c>
      <c r="AA678" s="122">
        <v>0.1638085564849</v>
      </c>
      <c r="AB678" s="122">
        <v>0.16303267461830001</v>
      </c>
      <c r="AC678" s="122">
        <v>0.14770538408629999</v>
      </c>
      <c r="AD678" s="122">
        <v>0.1493966117537</v>
      </c>
      <c r="AE678" s="122">
        <v>0.1090997829037</v>
      </c>
      <c r="AF678" s="122">
        <v>0.13149914793879999</v>
      </c>
      <c r="AG678" s="122">
        <v>0.1556746597982</v>
      </c>
      <c r="AH678" s="122">
        <v>0.14205605599769999</v>
      </c>
      <c r="AI678" s="122">
        <v>0.140485452654</v>
      </c>
      <c r="AJ678" s="122">
        <v>0.15410622857030001</v>
      </c>
      <c r="AK678" s="122">
        <v>0.1388980339301</v>
      </c>
      <c r="AL678" s="122">
        <v>0</v>
      </c>
    </row>
    <row r="679" spans="1:38" hidden="1" x14ac:dyDescent="0.25">
      <c r="A679" s="122" t="s">
        <v>2004</v>
      </c>
      <c r="B679" s="122">
        <v>1</v>
      </c>
      <c r="C679" s="122" t="s">
        <v>2189</v>
      </c>
      <c r="D679" s="122" t="s">
        <v>2132</v>
      </c>
      <c r="E679" s="122">
        <v>14</v>
      </c>
      <c r="F679" s="122">
        <v>0.29989386872200002</v>
      </c>
      <c r="G679" s="122">
        <v>0.29799756930269999</v>
      </c>
      <c r="H679" s="122">
        <v>0.30732195802590001</v>
      </c>
      <c r="I679" s="122">
        <v>0.31776808909819998</v>
      </c>
      <c r="J679" s="122">
        <v>0.33841007673110002</v>
      </c>
      <c r="K679" s="122">
        <v>0.365579660759</v>
      </c>
      <c r="L679" s="122">
        <v>0.38288545179420003</v>
      </c>
      <c r="M679" s="122">
        <v>0.39611764503949998</v>
      </c>
      <c r="N679" s="122">
        <v>0.39927252315349998</v>
      </c>
      <c r="O679" s="122">
        <v>0.3836036786625</v>
      </c>
      <c r="P679" s="122">
        <v>0.38261073080640001</v>
      </c>
      <c r="Q679" s="122">
        <v>0.38344598862090001</v>
      </c>
      <c r="R679" s="122">
        <v>0.38397636724810003</v>
      </c>
      <c r="S679" s="122">
        <v>0.41705098017190001</v>
      </c>
      <c r="T679" s="122">
        <v>0.29712705574569998</v>
      </c>
      <c r="U679" s="122">
        <v>0.2847281792163</v>
      </c>
      <c r="V679" s="122">
        <v>0.30913187540539999</v>
      </c>
      <c r="W679" s="122">
        <v>0.13527853143410001</v>
      </c>
      <c r="X679" s="122">
        <v>0.13246793368779999</v>
      </c>
      <c r="Y679" s="122">
        <v>0.12812789395560001</v>
      </c>
      <c r="Z679" s="122">
        <v>0</v>
      </c>
      <c r="AA679" s="122">
        <v>0</v>
      </c>
      <c r="AB679" s="122">
        <v>0</v>
      </c>
      <c r="AC679" s="122">
        <v>0</v>
      </c>
      <c r="AD679" s="122">
        <v>0</v>
      </c>
      <c r="AE679" s="122">
        <v>4.7591745486400001E-2</v>
      </c>
      <c r="AF679" s="122">
        <v>0</v>
      </c>
      <c r="AG679" s="122">
        <v>0</v>
      </c>
      <c r="AH679" s="122">
        <v>1.0825793177E-2</v>
      </c>
      <c r="AI679" s="122">
        <v>0</v>
      </c>
      <c r="AJ679" s="122">
        <v>0</v>
      </c>
      <c r="AK679" s="122">
        <v>0</v>
      </c>
      <c r="AL679" s="122">
        <v>0</v>
      </c>
    </row>
    <row r="680" spans="1:38" hidden="1" x14ac:dyDescent="0.25">
      <c r="A680" s="122" t="s">
        <v>2004</v>
      </c>
      <c r="B680" s="122">
        <v>1</v>
      </c>
      <c r="C680" s="122" t="s">
        <v>2189</v>
      </c>
      <c r="D680" s="122" t="s">
        <v>2133</v>
      </c>
      <c r="E680" s="122">
        <v>14</v>
      </c>
      <c r="F680" s="122">
        <v>0.1049046015693</v>
      </c>
      <c r="G680" s="122">
        <v>0.10453385256809999</v>
      </c>
      <c r="H680" s="122">
        <v>0.10824416791660001</v>
      </c>
      <c r="I680" s="122">
        <v>0.1129023737319</v>
      </c>
      <c r="J680" s="122">
        <v>0.1203963668573</v>
      </c>
      <c r="K680" s="122">
        <v>0.13054326354410001</v>
      </c>
      <c r="L680" s="122">
        <v>0.2709148019289</v>
      </c>
      <c r="M680" s="122">
        <v>0.140916497734</v>
      </c>
      <c r="N680" s="122">
        <v>0.14268518479629999</v>
      </c>
      <c r="O680" s="122">
        <v>0.1383847050806</v>
      </c>
      <c r="P680" s="122">
        <v>0.138597687415</v>
      </c>
      <c r="Q680" s="122">
        <v>0.13794711470679999</v>
      </c>
      <c r="R680" s="122">
        <v>0.13748139797879999</v>
      </c>
      <c r="S680" s="122">
        <v>0.15002289550629999</v>
      </c>
      <c r="T680" s="122">
        <v>0.16592525724070001</v>
      </c>
      <c r="U680" s="122">
        <v>0.16035995844260001</v>
      </c>
      <c r="V680" s="122">
        <v>0.17325369030330001</v>
      </c>
      <c r="W680" s="122">
        <v>0.171024370318</v>
      </c>
      <c r="X680" s="122">
        <v>0.16645052732999999</v>
      </c>
      <c r="Y680" s="122">
        <v>0</v>
      </c>
      <c r="Z680" s="122">
        <v>0</v>
      </c>
      <c r="AA680" s="122">
        <v>0</v>
      </c>
      <c r="AB680" s="122">
        <v>0</v>
      </c>
      <c r="AC680" s="122">
        <v>0</v>
      </c>
      <c r="AD680" s="122">
        <v>0</v>
      </c>
      <c r="AE680" s="122">
        <v>0</v>
      </c>
      <c r="AF680" s="122">
        <v>0</v>
      </c>
      <c r="AG680" s="122">
        <v>0</v>
      </c>
      <c r="AH680" s="122">
        <v>0</v>
      </c>
      <c r="AI680" s="122">
        <v>0</v>
      </c>
      <c r="AJ680" s="122">
        <v>0</v>
      </c>
      <c r="AK680" s="122">
        <v>0</v>
      </c>
      <c r="AL680" s="122">
        <v>0</v>
      </c>
    </row>
    <row r="681" spans="1:38" hidden="1" x14ac:dyDescent="0.25">
      <c r="A681" s="122" t="s">
        <v>2004</v>
      </c>
      <c r="B681" s="122">
        <v>1</v>
      </c>
      <c r="C681" s="122" t="s">
        <v>2189</v>
      </c>
      <c r="D681" s="122" t="s">
        <v>2134</v>
      </c>
      <c r="E681" s="122">
        <v>14</v>
      </c>
      <c r="F681" s="122">
        <v>0.31471380470780003</v>
      </c>
      <c r="G681" s="122">
        <v>0.31360155770420001</v>
      </c>
      <c r="H681" s="122">
        <v>0.32473250374969997</v>
      </c>
      <c r="I681" s="122">
        <v>0.33870712119579999</v>
      </c>
      <c r="J681" s="122">
        <v>0.36118910057199999</v>
      </c>
      <c r="K681" s="122">
        <v>0.39162979063230002</v>
      </c>
      <c r="L681" s="122">
        <v>0.40637220289330001</v>
      </c>
      <c r="M681" s="122">
        <v>0.42274949320189997</v>
      </c>
      <c r="N681" s="122">
        <v>0.4280555543888</v>
      </c>
      <c r="O681" s="122">
        <v>0.55353882032220003</v>
      </c>
      <c r="P681" s="122">
        <v>0.55439074965979995</v>
      </c>
      <c r="Q681" s="122">
        <v>0.55178845882719996</v>
      </c>
      <c r="R681" s="122">
        <v>0.54992559191519996</v>
      </c>
      <c r="S681" s="122">
        <v>0.4500686865188</v>
      </c>
      <c r="T681" s="122">
        <v>0.33185051448129999</v>
      </c>
      <c r="U681" s="122">
        <v>0.48107987532770002</v>
      </c>
      <c r="V681" s="122">
        <v>0.51976107090989998</v>
      </c>
      <c r="W681" s="122">
        <v>0.34204874063599999</v>
      </c>
      <c r="X681" s="122">
        <v>0.33290105465999997</v>
      </c>
      <c r="Y681" s="122">
        <v>0.29313206079999998</v>
      </c>
      <c r="Z681" s="122">
        <v>0.74163336310219996</v>
      </c>
      <c r="AA681" s="122">
        <v>0.76145045957220003</v>
      </c>
      <c r="AB681" s="122">
        <v>0.75914670658450001</v>
      </c>
      <c r="AC681" s="122">
        <v>0.55654502938719996</v>
      </c>
      <c r="AD681" s="122">
        <v>0.68020091911820002</v>
      </c>
      <c r="AE681" s="122">
        <v>0.69104300996040002</v>
      </c>
      <c r="AF681" s="122">
        <v>0.63627402662830002</v>
      </c>
      <c r="AG681" s="122">
        <v>0.64961002851000005</v>
      </c>
      <c r="AH681" s="122">
        <v>0.66130610042850002</v>
      </c>
      <c r="AI681" s="122">
        <v>0.60073197468850004</v>
      </c>
      <c r="AJ681" s="122">
        <v>0.6158654043574</v>
      </c>
      <c r="AK681" s="122">
        <v>0.58320415909839995</v>
      </c>
      <c r="AL681" s="122">
        <v>0</v>
      </c>
    </row>
    <row r="682" spans="1:38" hidden="1" x14ac:dyDescent="0.25">
      <c r="A682" s="122" t="s">
        <v>2004</v>
      </c>
      <c r="B682" s="122">
        <v>1</v>
      </c>
      <c r="C682" s="122" t="s">
        <v>2189</v>
      </c>
      <c r="D682" s="122" t="s">
        <v>2135</v>
      </c>
      <c r="E682" s="122">
        <v>14</v>
      </c>
      <c r="F682" s="122">
        <v>0</v>
      </c>
      <c r="G682" s="122">
        <v>0</v>
      </c>
      <c r="H682" s="122">
        <v>0</v>
      </c>
      <c r="I682" s="122">
        <v>0</v>
      </c>
      <c r="J682" s="122">
        <v>0</v>
      </c>
      <c r="K682" s="122">
        <v>0</v>
      </c>
      <c r="L682" s="122">
        <v>0</v>
      </c>
      <c r="M682" s="122">
        <v>0</v>
      </c>
      <c r="N682" s="122">
        <v>0</v>
      </c>
      <c r="O682" s="122">
        <v>0</v>
      </c>
      <c r="P682" s="122">
        <v>0</v>
      </c>
      <c r="Q682" s="122">
        <v>0</v>
      </c>
      <c r="R682" s="122">
        <v>0</v>
      </c>
      <c r="S682" s="122">
        <v>0</v>
      </c>
      <c r="T682" s="122">
        <v>0</v>
      </c>
      <c r="U682" s="122">
        <v>0</v>
      </c>
      <c r="V682" s="122">
        <v>0</v>
      </c>
      <c r="W682" s="122">
        <v>0</v>
      </c>
      <c r="X682" s="122">
        <v>0</v>
      </c>
      <c r="Y682" s="122">
        <v>0</v>
      </c>
      <c r="Z682" s="122">
        <v>0</v>
      </c>
      <c r="AA682" s="122">
        <v>0</v>
      </c>
      <c r="AB682" s="122">
        <v>0</v>
      </c>
      <c r="AC682" s="122">
        <v>0</v>
      </c>
      <c r="AD682" s="122">
        <v>0</v>
      </c>
      <c r="AE682" s="122">
        <v>0</v>
      </c>
      <c r="AF682" s="122">
        <v>0</v>
      </c>
      <c r="AG682" s="122">
        <v>0</v>
      </c>
      <c r="AH682" s="122">
        <v>0</v>
      </c>
      <c r="AI682" s="122">
        <v>0</v>
      </c>
      <c r="AJ682" s="122">
        <v>0</v>
      </c>
      <c r="AK682" s="122">
        <v>0</v>
      </c>
      <c r="AL682" s="122">
        <v>0</v>
      </c>
    </row>
    <row r="683" spans="1:38" hidden="1" x14ac:dyDescent="0.25">
      <c r="A683" s="122" t="s">
        <v>2004</v>
      </c>
      <c r="B683" s="122">
        <v>1</v>
      </c>
      <c r="C683" s="122" t="s">
        <v>2189</v>
      </c>
      <c r="D683" s="122" t="s">
        <v>2136</v>
      </c>
      <c r="E683" s="122">
        <v>14</v>
      </c>
      <c r="F683" s="122">
        <v>0.29248390072910002</v>
      </c>
      <c r="G683" s="122">
        <v>0.29019557510190003</v>
      </c>
      <c r="H683" s="122">
        <v>0.29861668516399997</v>
      </c>
      <c r="I683" s="122">
        <v>0.3072985730494</v>
      </c>
      <c r="J683" s="122">
        <v>0.32702056481059999</v>
      </c>
      <c r="K683" s="122">
        <v>0.35255459582229998</v>
      </c>
      <c r="L683" s="122">
        <v>0.37114207624470003</v>
      </c>
      <c r="M683" s="122">
        <v>0.38280172095830001</v>
      </c>
      <c r="N683" s="122">
        <v>0.38488100753580001</v>
      </c>
      <c r="O683" s="122">
        <v>0.36782846037290001</v>
      </c>
      <c r="P683" s="122">
        <v>0.36601956508720002</v>
      </c>
      <c r="Q683" s="122">
        <v>0.36824831087120002</v>
      </c>
      <c r="R683" s="122">
        <v>0.38397636724810003</v>
      </c>
      <c r="S683" s="122">
        <v>0.41705098017190001</v>
      </c>
      <c r="T683" s="122">
        <v>0.46305231298630001</v>
      </c>
      <c r="U683" s="122">
        <v>0.44508813765880001</v>
      </c>
      <c r="V683" s="122">
        <v>0.4823855657087</v>
      </c>
      <c r="W683" s="122">
        <v>0.47732727206999997</v>
      </c>
      <c r="X683" s="122">
        <v>0.46536898834779999</v>
      </c>
      <c r="Y683" s="122">
        <v>0.40282181831120001</v>
      </c>
      <c r="Z683" s="122">
        <v>1.5518382588784001</v>
      </c>
      <c r="AA683" s="122">
        <v>1.6818578178045001</v>
      </c>
      <c r="AB683" s="122">
        <v>1.5698778583985</v>
      </c>
      <c r="AC683" s="122">
        <v>1.5531808482534999</v>
      </c>
      <c r="AD683" s="122">
        <v>1.5101064140397999</v>
      </c>
      <c r="AE683" s="122">
        <v>1.3435439473327</v>
      </c>
      <c r="AF683" s="122">
        <v>1.1305647000198999</v>
      </c>
      <c r="AG683" s="122">
        <v>1.2688822166949001</v>
      </c>
      <c r="AH683" s="122">
        <v>1.2057124062014</v>
      </c>
      <c r="AI683" s="122">
        <v>0.80726475735089998</v>
      </c>
      <c r="AJ683" s="122">
        <v>0.65503450322019996</v>
      </c>
      <c r="AK683" s="122">
        <v>0.67372165805799999</v>
      </c>
      <c r="AL683" s="122">
        <v>0</v>
      </c>
    </row>
    <row r="684" spans="1:38" hidden="1" x14ac:dyDescent="0.25">
      <c r="A684" s="122" t="s">
        <v>2004</v>
      </c>
      <c r="B684" s="122">
        <v>1</v>
      </c>
      <c r="C684" s="122" t="s">
        <v>2189</v>
      </c>
      <c r="D684" s="122" t="s">
        <v>2137</v>
      </c>
      <c r="E684" s="122">
        <v>14</v>
      </c>
      <c r="F684" s="122">
        <v>0.1049046015693</v>
      </c>
      <c r="G684" s="122">
        <v>0.10453385256809999</v>
      </c>
      <c r="H684" s="122">
        <v>0.10824416791660001</v>
      </c>
      <c r="I684" s="122">
        <v>0.1129023737319</v>
      </c>
      <c r="J684" s="122">
        <v>0.1203963668573</v>
      </c>
      <c r="K684" s="122">
        <v>0.13054326354410001</v>
      </c>
      <c r="L684" s="122">
        <v>0.13545740096440001</v>
      </c>
      <c r="M684" s="122">
        <v>0.140916497734</v>
      </c>
      <c r="N684" s="122">
        <v>0.14268518479629999</v>
      </c>
      <c r="O684" s="122">
        <v>0.1383847050806</v>
      </c>
      <c r="P684" s="122">
        <v>0.138597687415</v>
      </c>
      <c r="Q684" s="122">
        <v>0.13794711470679999</v>
      </c>
      <c r="R684" s="122">
        <v>0.13748139797879999</v>
      </c>
      <c r="S684" s="122">
        <v>0.15002289550629999</v>
      </c>
      <c r="T684" s="122">
        <v>0.16592525724070001</v>
      </c>
      <c r="U684" s="122">
        <v>0.16035995844260001</v>
      </c>
      <c r="V684" s="122">
        <v>0.17325369030330001</v>
      </c>
      <c r="W684" s="122">
        <v>0.171024370318</v>
      </c>
      <c r="X684" s="122">
        <v>0.16645052732999999</v>
      </c>
      <c r="Y684" s="122">
        <v>0.14656603039999999</v>
      </c>
      <c r="Z684" s="122">
        <v>0</v>
      </c>
      <c r="AA684" s="122">
        <v>0</v>
      </c>
      <c r="AB684" s="122">
        <v>0</v>
      </c>
      <c r="AC684" s="122">
        <v>0</v>
      </c>
      <c r="AD684" s="122">
        <v>0</v>
      </c>
      <c r="AE684" s="122">
        <v>0</v>
      </c>
      <c r="AF684" s="122">
        <v>0</v>
      </c>
      <c r="AG684" s="122">
        <v>0</v>
      </c>
      <c r="AH684" s="122">
        <v>0</v>
      </c>
      <c r="AI684" s="122">
        <v>0</v>
      </c>
      <c r="AJ684" s="122">
        <v>0</v>
      </c>
      <c r="AK684" s="122">
        <v>0</v>
      </c>
      <c r="AL684" s="122">
        <v>0</v>
      </c>
    </row>
    <row r="685" spans="1:38" hidden="1" x14ac:dyDescent="0.25">
      <c r="A685" s="122" t="s">
        <v>2004</v>
      </c>
      <c r="B685" s="122">
        <v>1</v>
      </c>
      <c r="C685" s="122" t="s">
        <v>2189</v>
      </c>
      <c r="D685" s="122" t="s">
        <v>2138</v>
      </c>
      <c r="E685" s="122">
        <v>14</v>
      </c>
      <c r="F685" s="122">
        <v>0.20239923514569999</v>
      </c>
      <c r="G685" s="122">
        <v>0.20126571093539999</v>
      </c>
      <c r="H685" s="122">
        <v>0.2077830629712</v>
      </c>
      <c r="I685" s="122">
        <v>0.21533523141499999</v>
      </c>
      <c r="J685" s="122">
        <v>0.2294032217942</v>
      </c>
      <c r="K685" s="122">
        <v>0.24806146215149999</v>
      </c>
      <c r="L685" s="122">
        <v>0.25917142637930002</v>
      </c>
      <c r="M685" s="122">
        <v>0.2685170713867</v>
      </c>
      <c r="N685" s="122">
        <v>0.41366403877109997</v>
      </c>
      <c r="O685" s="122">
        <v>0.39937889695209999</v>
      </c>
      <c r="P685" s="122">
        <v>0.39920189652560001</v>
      </c>
      <c r="Q685" s="122">
        <v>0.39864366637069998</v>
      </c>
      <c r="R685" s="122">
        <v>0.39821028059219998</v>
      </c>
      <c r="S685" s="122">
        <v>0.43355983334530002</v>
      </c>
      <c r="T685" s="122">
        <v>0.31448878511349998</v>
      </c>
      <c r="U685" s="122">
        <v>0.30272404805070002</v>
      </c>
      <c r="V685" s="122">
        <v>0.32781962800600001</v>
      </c>
      <c r="W685" s="122">
        <v>0.32417582119400001</v>
      </c>
      <c r="X685" s="122">
        <v>0.31590975783890002</v>
      </c>
      <c r="Y685" s="122">
        <v>0.27469392435560003</v>
      </c>
      <c r="Z685" s="122">
        <v>8.1665019282399998E-2</v>
      </c>
      <c r="AA685" s="122">
        <v>7.8016875865900004E-2</v>
      </c>
      <c r="AB685" s="122">
        <v>6.1966894863500002E-2</v>
      </c>
      <c r="AC685" s="122">
        <v>5.52048486999E-2</v>
      </c>
      <c r="AD685" s="122">
        <v>4.7044960682299998E-2</v>
      </c>
      <c r="AE685" s="122">
        <v>5.4228147840100001E-2</v>
      </c>
      <c r="AF685" s="122">
        <v>6.1649458373899998E-2</v>
      </c>
      <c r="AG685" s="122">
        <v>6.8204885389000006E-2</v>
      </c>
      <c r="AH685" s="122">
        <v>8.2641052379800004E-2</v>
      </c>
      <c r="AI685" s="122">
        <v>5.75689297935E-2</v>
      </c>
      <c r="AJ685" s="122">
        <v>6.2808413285800002E-2</v>
      </c>
      <c r="AK685" s="122">
        <v>5.6876741058200002E-2</v>
      </c>
      <c r="AL685" s="122">
        <v>0</v>
      </c>
    </row>
    <row r="686" spans="1:38" hidden="1" x14ac:dyDescent="0.25">
      <c r="A686" s="122" t="s">
        <v>2004</v>
      </c>
      <c r="B686" s="122">
        <v>1</v>
      </c>
      <c r="C686" s="122" t="s">
        <v>2189</v>
      </c>
      <c r="D686" s="122" t="s">
        <v>2139</v>
      </c>
      <c r="E686" s="122">
        <v>14</v>
      </c>
      <c r="F686" s="122">
        <v>0</v>
      </c>
      <c r="G686" s="122">
        <v>0</v>
      </c>
      <c r="H686" s="122">
        <v>0</v>
      </c>
      <c r="I686" s="122">
        <v>0</v>
      </c>
      <c r="J686" s="122">
        <v>0</v>
      </c>
      <c r="K686" s="122">
        <v>0</v>
      </c>
      <c r="L686" s="122">
        <v>0</v>
      </c>
      <c r="M686" s="122">
        <v>0</v>
      </c>
      <c r="N686" s="122">
        <v>0</v>
      </c>
      <c r="O686" s="122">
        <v>0</v>
      </c>
      <c r="P686" s="122">
        <v>0</v>
      </c>
      <c r="Q686" s="122">
        <v>0</v>
      </c>
      <c r="R686" s="122">
        <v>0</v>
      </c>
      <c r="S686" s="122">
        <v>0</v>
      </c>
      <c r="T686" s="122">
        <v>0</v>
      </c>
      <c r="U686" s="122">
        <v>0</v>
      </c>
      <c r="V686" s="122">
        <v>0</v>
      </c>
      <c r="W686" s="122">
        <v>0</v>
      </c>
      <c r="X686" s="122">
        <v>0</v>
      </c>
      <c r="Y686" s="122">
        <v>0</v>
      </c>
      <c r="Z686" s="122">
        <v>0</v>
      </c>
      <c r="AA686" s="122">
        <v>0</v>
      </c>
      <c r="AB686" s="122">
        <v>0</v>
      </c>
      <c r="AC686" s="122">
        <v>0</v>
      </c>
      <c r="AD686" s="122">
        <v>0</v>
      </c>
      <c r="AE686" s="122">
        <v>0</v>
      </c>
      <c r="AF686" s="122">
        <v>0</v>
      </c>
      <c r="AG686" s="122">
        <v>0</v>
      </c>
      <c r="AH686" s="122">
        <v>0</v>
      </c>
      <c r="AI686" s="122">
        <v>0</v>
      </c>
      <c r="AJ686" s="122">
        <v>0</v>
      </c>
      <c r="AK686" s="122">
        <v>0</v>
      </c>
      <c r="AL686" s="122">
        <v>0</v>
      </c>
    </row>
    <row r="687" spans="1:38" hidden="1" x14ac:dyDescent="0.25">
      <c r="A687" s="122" t="s">
        <v>2004</v>
      </c>
      <c r="B687" s="122">
        <v>1</v>
      </c>
      <c r="C687" s="122" t="s">
        <v>2189</v>
      </c>
      <c r="D687" s="122" t="s">
        <v>2140</v>
      </c>
      <c r="E687" s="122">
        <v>14</v>
      </c>
      <c r="F687" s="122">
        <v>0</v>
      </c>
      <c r="G687" s="122">
        <v>0</v>
      </c>
      <c r="H687" s="122">
        <v>0</v>
      </c>
      <c r="I687" s="122">
        <v>0</v>
      </c>
      <c r="J687" s="122">
        <v>0</v>
      </c>
      <c r="K687" s="122">
        <v>0</v>
      </c>
      <c r="L687" s="122">
        <v>0</v>
      </c>
      <c r="M687" s="122">
        <v>0</v>
      </c>
      <c r="N687" s="122">
        <v>0</v>
      </c>
      <c r="O687" s="122">
        <v>0</v>
      </c>
      <c r="P687" s="122">
        <v>0</v>
      </c>
      <c r="Q687" s="122">
        <v>0</v>
      </c>
      <c r="R687" s="122">
        <v>0</v>
      </c>
      <c r="S687" s="122">
        <v>0</v>
      </c>
      <c r="T687" s="122">
        <v>0</v>
      </c>
      <c r="U687" s="122">
        <v>0</v>
      </c>
      <c r="V687" s="122">
        <v>0</v>
      </c>
      <c r="W687" s="122">
        <v>0</v>
      </c>
      <c r="X687" s="122">
        <v>0</v>
      </c>
      <c r="Y687" s="122">
        <v>0</v>
      </c>
      <c r="Z687" s="122">
        <v>0</v>
      </c>
      <c r="AA687" s="122">
        <v>0</v>
      </c>
      <c r="AB687" s="122">
        <v>0</v>
      </c>
      <c r="AC687" s="122">
        <v>0</v>
      </c>
      <c r="AD687" s="122">
        <v>0</v>
      </c>
      <c r="AE687" s="122">
        <v>0</v>
      </c>
      <c r="AF687" s="122">
        <v>0</v>
      </c>
      <c r="AG687" s="122">
        <v>0</v>
      </c>
      <c r="AH687" s="122">
        <v>0</v>
      </c>
      <c r="AI687" s="122">
        <v>0</v>
      </c>
      <c r="AJ687" s="122">
        <v>0</v>
      </c>
      <c r="AK687" s="122">
        <v>0</v>
      </c>
      <c r="AL687" s="122">
        <v>0</v>
      </c>
    </row>
    <row r="688" spans="1:38" hidden="1" x14ac:dyDescent="0.25">
      <c r="A688" s="122" t="s">
        <v>2004</v>
      </c>
      <c r="B688" s="122">
        <v>1</v>
      </c>
      <c r="C688" s="122" t="s">
        <v>2189</v>
      </c>
      <c r="D688" s="122" t="s">
        <v>2141</v>
      </c>
      <c r="E688" s="122">
        <v>14</v>
      </c>
      <c r="F688" s="122">
        <v>0.80218697258969995</v>
      </c>
      <c r="G688" s="122">
        <v>0.79726084954080001</v>
      </c>
      <c r="H688" s="122">
        <v>0.82242697902299999</v>
      </c>
      <c r="I688" s="122">
        <v>0.85087140961139995</v>
      </c>
      <c r="J688" s="122">
        <v>1.0266197421136001</v>
      </c>
      <c r="K688" s="122">
        <v>1.1097640472135999</v>
      </c>
      <c r="L688" s="122">
        <v>1.1603997309322001</v>
      </c>
      <c r="M688" s="122">
        <v>1.0607523614658001</v>
      </c>
      <c r="N688" s="122">
        <v>1.0695239002818</v>
      </c>
      <c r="O688" s="122">
        <v>1.0282015491965999</v>
      </c>
      <c r="P688" s="122">
        <v>0.88722798330859998</v>
      </c>
      <c r="Q688" s="122">
        <v>0.75169429949209998</v>
      </c>
      <c r="R688" s="122">
        <v>0.75371882115199995</v>
      </c>
      <c r="S688" s="122">
        <v>0.81759310717040001</v>
      </c>
      <c r="T688" s="122">
        <v>0.90874289660480001</v>
      </c>
      <c r="U688" s="122">
        <v>0.87218040648320005</v>
      </c>
      <c r="V688" s="122">
        <v>0.59957599821030005</v>
      </c>
      <c r="W688" s="122">
        <v>0.76575725438010001</v>
      </c>
      <c r="X688" s="122">
        <v>0.91374667987439995</v>
      </c>
      <c r="Y688" s="122">
        <v>0.65907760622239997</v>
      </c>
      <c r="Z688" s="122">
        <v>0.28664635836489999</v>
      </c>
      <c r="AA688" s="122">
        <v>0.33793802724819999</v>
      </c>
      <c r="AB688" s="122">
        <v>0.31593198396639999</v>
      </c>
      <c r="AC688" s="122">
        <v>0.3319185111156</v>
      </c>
      <c r="AD688" s="122">
        <v>0.33221843128299999</v>
      </c>
      <c r="AE688" s="122">
        <v>0.2860044064408</v>
      </c>
      <c r="AF688" s="122">
        <v>0.31940593551840002</v>
      </c>
      <c r="AG688" s="122">
        <v>0.3237394526415</v>
      </c>
      <c r="AH688" s="122">
        <v>0.3479195226265</v>
      </c>
      <c r="AI688" s="122">
        <v>0.29828789501399999</v>
      </c>
      <c r="AJ688" s="122">
        <v>0.22679599467639999</v>
      </c>
      <c r="AK688" s="122">
        <v>0.29876187599069998</v>
      </c>
      <c r="AL688" s="122">
        <v>0</v>
      </c>
    </row>
    <row r="689" spans="1:38" hidden="1" x14ac:dyDescent="0.25">
      <c r="A689" s="122" t="s">
        <v>2004</v>
      </c>
      <c r="B689" s="122">
        <v>1</v>
      </c>
      <c r="C689" s="122" t="s">
        <v>2189</v>
      </c>
      <c r="D689" s="122" t="s">
        <v>2142</v>
      </c>
      <c r="E689" s="122">
        <v>14</v>
      </c>
      <c r="F689" s="122">
        <v>0.49488313587479998</v>
      </c>
      <c r="G689" s="122">
        <v>0.3869274334692</v>
      </c>
      <c r="H689" s="122">
        <v>0.39815558021859998</v>
      </c>
      <c r="I689" s="122">
        <v>0.40973143073250001</v>
      </c>
      <c r="J689" s="122">
        <v>0.43602741974749998</v>
      </c>
      <c r="K689" s="122">
        <v>0.47007279442970001</v>
      </c>
      <c r="L689" s="122">
        <v>0.4948561016595</v>
      </c>
      <c r="M689" s="122">
        <v>0.51040229461109998</v>
      </c>
      <c r="N689" s="122">
        <v>0.51317467671439998</v>
      </c>
      <c r="O689" s="122">
        <v>0.49043794716389999</v>
      </c>
      <c r="P689" s="122">
        <v>0.48802608678289999</v>
      </c>
      <c r="Q689" s="122">
        <v>0.49099774782830002</v>
      </c>
      <c r="R689" s="122">
        <v>0.49298993853849998</v>
      </c>
      <c r="S689" s="122">
        <v>0.53405616933129996</v>
      </c>
      <c r="T689" s="122">
        <v>0.59425411149130003</v>
      </c>
      <c r="U689" s="122">
        <v>0.56945635843249998</v>
      </c>
      <c r="V689" s="122">
        <v>0.61826375081090001</v>
      </c>
      <c r="W689" s="122">
        <v>0.61260580350409999</v>
      </c>
      <c r="X689" s="122">
        <v>0.59783692203560002</v>
      </c>
      <c r="Y689" s="122">
        <v>0.53094971226679999</v>
      </c>
      <c r="Z689" s="122">
        <v>3.1609661607499999E-2</v>
      </c>
      <c r="AA689" s="122">
        <v>3.2047778493900003E-2</v>
      </c>
      <c r="AB689" s="122">
        <v>2.6158577983599999E-2</v>
      </c>
      <c r="AC689" s="122">
        <v>3.2145545063100002E-2</v>
      </c>
      <c r="AD689" s="122">
        <v>3.4249576058800003E-2</v>
      </c>
      <c r="AE689" s="122">
        <v>4.3441212230999997E-3</v>
      </c>
      <c r="AF689" s="122">
        <v>4.4452441387400003E-2</v>
      </c>
      <c r="AG689" s="122">
        <v>3.7527439640300003E-2</v>
      </c>
      <c r="AH689" s="122">
        <v>0</v>
      </c>
      <c r="AI689" s="122">
        <v>0</v>
      </c>
      <c r="AJ689" s="122">
        <v>0</v>
      </c>
      <c r="AK689" s="122">
        <v>0</v>
      </c>
      <c r="AL689" s="122">
        <v>0</v>
      </c>
    </row>
    <row r="690" spans="1:38" hidden="1" x14ac:dyDescent="0.25">
      <c r="A690" s="122" t="s">
        <v>2004</v>
      </c>
      <c r="B690" s="122">
        <v>1</v>
      </c>
      <c r="C690" s="122" t="s">
        <v>2189</v>
      </c>
      <c r="D690" s="122" t="s">
        <v>2143</v>
      </c>
      <c r="E690" s="122">
        <v>14</v>
      </c>
      <c r="F690" s="122">
        <v>0.40479847029130001</v>
      </c>
      <c r="G690" s="122">
        <v>0.40253142187079999</v>
      </c>
      <c r="H690" s="122">
        <v>0.4155661259424</v>
      </c>
      <c r="I690" s="122">
        <v>0.43067046283010002</v>
      </c>
      <c r="J690" s="122">
        <v>0.4588064435884</v>
      </c>
      <c r="K690" s="122">
        <v>0.49612292430310001</v>
      </c>
      <c r="L690" s="122">
        <v>0.51834285275860004</v>
      </c>
      <c r="M690" s="122">
        <v>0.53703414277350003</v>
      </c>
      <c r="N690" s="122">
        <v>0.5419577079497</v>
      </c>
      <c r="O690" s="122">
        <v>0.52198838374309997</v>
      </c>
      <c r="P690" s="122">
        <v>0.52120841822139996</v>
      </c>
      <c r="Q690" s="122">
        <v>0.52139310332769995</v>
      </c>
      <c r="R690" s="122">
        <v>0.52145776522679999</v>
      </c>
      <c r="S690" s="122">
        <v>0.58358272885160001</v>
      </c>
      <c r="T690" s="122">
        <v>0.48041404235410001</v>
      </c>
      <c r="U690" s="122">
        <v>0.46308400649319997</v>
      </c>
      <c r="V690" s="122">
        <v>0.50107331830930002</v>
      </c>
      <c r="W690" s="122">
        <v>0.49520019151200001</v>
      </c>
      <c r="X690" s="122">
        <v>0.4823602851689</v>
      </c>
      <c r="Y690" s="122">
        <v>0.27469392435560003</v>
      </c>
      <c r="Z690" s="122">
        <v>1.8414518937172999</v>
      </c>
      <c r="AA690" s="122">
        <v>1.9106756762235</v>
      </c>
      <c r="AB690" s="122">
        <v>1.9362304296254</v>
      </c>
      <c r="AC690" s="122">
        <v>2.2857848022621998</v>
      </c>
      <c r="AD690" s="122">
        <v>2.3548619603947998</v>
      </c>
      <c r="AE690" s="122">
        <v>2.2071856862242001</v>
      </c>
      <c r="AF690" s="122">
        <v>2.0959092715133001</v>
      </c>
      <c r="AG690" s="122">
        <v>2.0948530100544001</v>
      </c>
      <c r="AH690" s="122">
        <v>2.2909317045831998</v>
      </c>
      <c r="AI690" s="122">
        <v>2.0964691261780999</v>
      </c>
      <c r="AJ690" s="122">
        <v>2.0243366124779998</v>
      </c>
      <c r="AK690" s="122">
        <v>2.1691922834277002</v>
      </c>
      <c r="AL690" s="122">
        <v>0</v>
      </c>
    </row>
    <row r="691" spans="1:38" hidden="1" x14ac:dyDescent="0.25">
      <c r="A691" s="122" t="s">
        <v>2004</v>
      </c>
      <c r="B691" s="122">
        <v>1</v>
      </c>
      <c r="C691" s="122" t="s">
        <v>2189</v>
      </c>
      <c r="D691" s="122" t="s">
        <v>2177</v>
      </c>
      <c r="E691" s="122">
        <v>14</v>
      </c>
      <c r="F691" s="122">
        <v>0</v>
      </c>
      <c r="G691" s="122">
        <v>0</v>
      </c>
      <c r="H691" s="122">
        <v>0</v>
      </c>
      <c r="I691" s="122">
        <v>0</v>
      </c>
      <c r="J691" s="122">
        <v>0</v>
      </c>
      <c r="K691" s="122">
        <v>0</v>
      </c>
      <c r="L691" s="122">
        <v>0</v>
      </c>
      <c r="M691" s="122">
        <v>0</v>
      </c>
      <c r="N691" s="122">
        <v>0</v>
      </c>
      <c r="O691" s="122">
        <v>0</v>
      </c>
      <c r="P691" s="122">
        <v>0</v>
      </c>
      <c r="Q691" s="122">
        <v>0</v>
      </c>
      <c r="R691" s="122">
        <v>0</v>
      </c>
      <c r="S691" s="122">
        <v>0</v>
      </c>
      <c r="T691" s="122">
        <v>0</v>
      </c>
      <c r="U691" s="122">
        <v>0</v>
      </c>
      <c r="V691" s="122">
        <v>0</v>
      </c>
      <c r="W691" s="122">
        <v>0</v>
      </c>
      <c r="X691" s="122">
        <v>0</v>
      </c>
      <c r="Y691" s="122">
        <v>0</v>
      </c>
      <c r="Z691" s="122">
        <v>0</v>
      </c>
      <c r="AA691" s="122">
        <v>0</v>
      </c>
      <c r="AB691" s="122">
        <v>0</v>
      </c>
      <c r="AC691" s="122">
        <v>0</v>
      </c>
      <c r="AD691" s="122">
        <v>0</v>
      </c>
      <c r="AE691" s="122">
        <v>0</v>
      </c>
      <c r="AF691" s="122">
        <v>0</v>
      </c>
      <c r="AG691" s="122">
        <v>0</v>
      </c>
      <c r="AH691" s="122">
        <v>0</v>
      </c>
      <c r="AI691" s="122">
        <v>0</v>
      </c>
      <c r="AJ691" s="122">
        <v>0</v>
      </c>
      <c r="AK691" s="122">
        <v>0</v>
      </c>
      <c r="AL691" s="122">
        <v>0</v>
      </c>
    </row>
    <row r="692" spans="1:38" hidden="1" x14ac:dyDescent="0.25">
      <c r="A692" s="122" t="s">
        <v>2004</v>
      </c>
      <c r="B692" s="122">
        <v>1</v>
      </c>
      <c r="C692" s="122" t="s">
        <v>2189</v>
      </c>
      <c r="D692" s="122" t="s">
        <v>2144</v>
      </c>
      <c r="E692" s="122">
        <v>14</v>
      </c>
      <c r="F692" s="122">
        <v>0</v>
      </c>
      <c r="G692" s="122">
        <v>0</v>
      </c>
      <c r="H692" s="122">
        <v>0</v>
      </c>
      <c r="I692" s="122">
        <v>0</v>
      </c>
      <c r="J692" s="122">
        <v>0</v>
      </c>
      <c r="K692" s="122">
        <v>0</v>
      </c>
      <c r="L692" s="122">
        <v>0</v>
      </c>
      <c r="M692" s="122">
        <v>0</v>
      </c>
      <c r="N692" s="122">
        <v>0</v>
      </c>
      <c r="O692" s="122">
        <v>0</v>
      </c>
      <c r="P692" s="122">
        <v>0</v>
      </c>
      <c r="Q692" s="122">
        <v>0</v>
      </c>
      <c r="R692" s="122">
        <v>0</v>
      </c>
      <c r="S692" s="122">
        <v>0</v>
      </c>
      <c r="T692" s="122">
        <v>0</v>
      </c>
      <c r="U692" s="122">
        <v>0</v>
      </c>
      <c r="V692" s="122">
        <v>0.17325369030330001</v>
      </c>
      <c r="W692" s="122">
        <v>0.171024370318</v>
      </c>
      <c r="X692" s="122">
        <v>0.16645052732999999</v>
      </c>
      <c r="Y692" s="122">
        <v>0</v>
      </c>
      <c r="Z692" s="122">
        <v>0</v>
      </c>
      <c r="AA692" s="122">
        <v>0</v>
      </c>
      <c r="AB692" s="122">
        <v>0</v>
      </c>
      <c r="AC692" s="122">
        <v>0</v>
      </c>
      <c r="AD692" s="122">
        <v>0</v>
      </c>
      <c r="AE692" s="122">
        <v>0</v>
      </c>
      <c r="AF692" s="122">
        <v>0</v>
      </c>
      <c r="AG692" s="122">
        <v>0</v>
      </c>
      <c r="AH692" s="122">
        <v>0</v>
      </c>
      <c r="AI692" s="122">
        <v>0</v>
      </c>
      <c r="AJ692" s="122">
        <v>0</v>
      </c>
      <c r="AK692" s="122">
        <v>0</v>
      </c>
      <c r="AL692" s="122">
        <v>0</v>
      </c>
    </row>
    <row r="693" spans="1:38" hidden="1" x14ac:dyDescent="0.25">
      <c r="A693" s="122" t="s">
        <v>2004</v>
      </c>
      <c r="B693" s="122">
        <v>1</v>
      </c>
      <c r="C693" s="122" t="s">
        <v>2189</v>
      </c>
      <c r="D693" s="122" t="s">
        <v>2145</v>
      </c>
      <c r="E693" s="122">
        <v>14</v>
      </c>
      <c r="F693" s="122">
        <v>0.19498926715270001</v>
      </c>
      <c r="G693" s="122">
        <v>0.1934637167346</v>
      </c>
      <c r="H693" s="122">
        <v>0.19907779010929999</v>
      </c>
      <c r="I693" s="122">
        <v>0.31776808909819998</v>
      </c>
      <c r="J693" s="122">
        <v>0.33841007673110002</v>
      </c>
      <c r="K693" s="122">
        <v>0.365579660759</v>
      </c>
      <c r="L693" s="122">
        <v>0.38288545179420003</v>
      </c>
      <c r="M693" s="122">
        <v>0.39611764503949998</v>
      </c>
      <c r="N693" s="122">
        <v>0.39927252315349998</v>
      </c>
      <c r="O693" s="122">
        <v>0.3836036786625</v>
      </c>
      <c r="P693" s="122">
        <v>0.38261073080640001</v>
      </c>
      <c r="Q693" s="122">
        <v>0.39864366637069998</v>
      </c>
      <c r="R693" s="122">
        <v>0.39821028059219998</v>
      </c>
      <c r="S693" s="122">
        <v>0.43355983334530002</v>
      </c>
      <c r="T693" s="122">
        <v>0.48041404235410001</v>
      </c>
      <c r="U693" s="122">
        <v>0.46308400649319997</v>
      </c>
      <c r="V693" s="122">
        <v>0.50107331830930002</v>
      </c>
      <c r="W693" s="122">
        <v>0.32417582119400001</v>
      </c>
      <c r="X693" s="122">
        <v>0.31590975783890002</v>
      </c>
      <c r="Y693" s="122">
        <v>0.42125995475560002</v>
      </c>
      <c r="Z693" s="122">
        <v>0.1390143535817</v>
      </c>
      <c r="AA693" s="122">
        <v>0.1336184327454</v>
      </c>
      <c r="AB693" s="122">
        <v>0.13202553435770001</v>
      </c>
      <c r="AC693" s="122">
        <v>0.1110820601313</v>
      </c>
      <c r="AD693" s="122">
        <v>0.14525553387340001</v>
      </c>
      <c r="AE693" s="122">
        <v>0.19824735822510001</v>
      </c>
      <c r="AF693" s="122">
        <v>0.179979794779</v>
      </c>
      <c r="AG693" s="122">
        <v>0.1765267045327</v>
      </c>
      <c r="AH693" s="122">
        <v>0.13885598907790001</v>
      </c>
      <c r="AI693" s="122">
        <v>0.1647309791229</v>
      </c>
      <c r="AJ693" s="122">
        <v>0.15806172805679999</v>
      </c>
      <c r="AK693" s="122">
        <v>0.16355366021680001</v>
      </c>
      <c r="AL693" s="122">
        <v>0</v>
      </c>
    </row>
    <row r="694" spans="1:38" hidden="1" x14ac:dyDescent="0.25">
      <c r="A694" s="122" t="s">
        <v>2004</v>
      </c>
      <c r="B694" s="122">
        <v>1</v>
      </c>
      <c r="C694" s="122" t="s">
        <v>2189</v>
      </c>
      <c r="D694" s="122" t="s">
        <v>2146</v>
      </c>
      <c r="E694" s="122">
        <v>14</v>
      </c>
      <c r="F694" s="122">
        <v>0</v>
      </c>
      <c r="G694" s="122">
        <v>0</v>
      </c>
      <c r="H694" s="122">
        <v>0</v>
      </c>
      <c r="I694" s="122">
        <v>0</v>
      </c>
      <c r="J694" s="122">
        <v>0</v>
      </c>
      <c r="K694" s="122">
        <v>0</v>
      </c>
      <c r="L694" s="122">
        <v>0</v>
      </c>
      <c r="M694" s="122">
        <v>0</v>
      </c>
      <c r="N694" s="122">
        <v>0</v>
      </c>
      <c r="O694" s="122">
        <v>0</v>
      </c>
      <c r="P694" s="122">
        <v>0</v>
      </c>
      <c r="Q694" s="122">
        <v>0</v>
      </c>
      <c r="R694" s="122">
        <v>0</v>
      </c>
      <c r="S694" s="122">
        <v>0</v>
      </c>
      <c r="T694" s="122">
        <v>0</v>
      </c>
      <c r="U694" s="122">
        <v>0</v>
      </c>
      <c r="V694" s="122">
        <v>0</v>
      </c>
      <c r="W694" s="122">
        <v>0</v>
      </c>
      <c r="X694" s="122">
        <v>0</v>
      </c>
      <c r="Y694" s="122">
        <v>0</v>
      </c>
      <c r="Z694" s="122">
        <v>0</v>
      </c>
      <c r="AA694" s="122">
        <v>0</v>
      </c>
      <c r="AB694" s="122">
        <v>0</v>
      </c>
      <c r="AC694" s="122">
        <v>0</v>
      </c>
      <c r="AD694" s="122">
        <v>0</v>
      </c>
      <c r="AE694" s="122">
        <v>0</v>
      </c>
      <c r="AF694" s="122">
        <v>0</v>
      </c>
      <c r="AG694" s="122">
        <v>0</v>
      </c>
      <c r="AH694" s="122">
        <v>0</v>
      </c>
      <c r="AI694" s="122">
        <v>0</v>
      </c>
      <c r="AJ694" s="122">
        <v>0</v>
      </c>
      <c r="AK694" s="122">
        <v>0</v>
      </c>
      <c r="AL694" s="122">
        <v>0</v>
      </c>
    </row>
    <row r="695" spans="1:38" hidden="1" x14ac:dyDescent="0.25">
      <c r="A695" s="122" t="s">
        <v>2004</v>
      </c>
      <c r="B695" s="122">
        <v>1</v>
      </c>
      <c r="C695" s="122" t="s">
        <v>2189</v>
      </c>
      <c r="D695" s="122" t="s">
        <v>2147</v>
      </c>
      <c r="E695" s="122">
        <v>14</v>
      </c>
      <c r="F695" s="122">
        <v>0.29248390072910002</v>
      </c>
      <c r="G695" s="122">
        <v>0.29019557510190003</v>
      </c>
      <c r="H695" s="122">
        <v>0.29861668516399997</v>
      </c>
      <c r="I695" s="122">
        <v>0.3072985730494</v>
      </c>
      <c r="J695" s="122">
        <v>0.32702056481059999</v>
      </c>
      <c r="K695" s="122">
        <v>0.35255459582229998</v>
      </c>
      <c r="L695" s="122">
        <v>0.37114207624470003</v>
      </c>
      <c r="M695" s="122">
        <v>0.38280172095830001</v>
      </c>
      <c r="N695" s="122">
        <v>0.38488100753580001</v>
      </c>
      <c r="O695" s="122">
        <v>0.36782846037290001</v>
      </c>
      <c r="P695" s="122">
        <v>0.36601956508720002</v>
      </c>
      <c r="Q695" s="122">
        <v>0.36824831087120002</v>
      </c>
      <c r="R695" s="122">
        <v>0.36974245390389998</v>
      </c>
      <c r="S695" s="122">
        <v>0.4005421269985</v>
      </c>
      <c r="T695" s="122">
        <v>0.4456905836185</v>
      </c>
      <c r="U695" s="122">
        <v>0.40909639999000003</v>
      </c>
      <c r="V695" s="122">
        <v>0.46369781310809999</v>
      </c>
      <c r="W695" s="122">
        <v>0.45945435262810003</v>
      </c>
      <c r="X695" s="122">
        <v>0.44837769152669998</v>
      </c>
      <c r="Y695" s="122">
        <v>0.3843836818668</v>
      </c>
      <c r="Z695" s="122">
        <v>0</v>
      </c>
      <c r="AA695" s="122">
        <v>0</v>
      </c>
      <c r="AB695" s="122">
        <v>0</v>
      </c>
      <c r="AC695" s="122">
        <v>0</v>
      </c>
      <c r="AD695" s="122">
        <v>0</v>
      </c>
      <c r="AE695" s="122">
        <v>7.2679318813400007E-2</v>
      </c>
      <c r="AF695" s="122">
        <v>0</v>
      </c>
      <c r="AG695" s="122">
        <v>0</v>
      </c>
      <c r="AH695" s="122">
        <v>0</v>
      </c>
      <c r="AI695" s="122">
        <v>0</v>
      </c>
      <c r="AJ695" s="122">
        <v>0</v>
      </c>
      <c r="AK695" s="122">
        <v>0</v>
      </c>
      <c r="AL695" s="122">
        <v>0</v>
      </c>
    </row>
    <row r="696" spans="1:38" hidden="1" x14ac:dyDescent="0.25">
      <c r="A696" s="122" t="s">
        <v>2004</v>
      </c>
      <c r="B696" s="122">
        <v>1</v>
      </c>
      <c r="C696" s="122" t="s">
        <v>2189</v>
      </c>
      <c r="D696" s="122" t="s">
        <v>475</v>
      </c>
      <c r="E696" s="122">
        <v>14</v>
      </c>
      <c r="F696" s="122">
        <v>0.19498926715270001</v>
      </c>
      <c r="G696" s="122">
        <v>0.1934637167346</v>
      </c>
      <c r="H696" s="122">
        <v>0.19907779010929999</v>
      </c>
      <c r="I696" s="122">
        <v>0.20486571536629999</v>
      </c>
      <c r="J696" s="122">
        <v>0.2180137098737</v>
      </c>
      <c r="K696" s="122">
        <v>0.24806146215149999</v>
      </c>
      <c r="L696" s="122">
        <v>0.12371402541489999</v>
      </c>
      <c r="M696" s="122">
        <v>0.1276005736528</v>
      </c>
      <c r="N696" s="122">
        <v>0.12829366917859999</v>
      </c>
      <c r="O696" s="122">
        <v>0.12260948679100001</v>
      </c>
      <c r="P696" s="122">
        <v>0.1220065216957</v>
      </c>
      <c r="Q696" s="122">
        <v>0.1227494369571</v>
      </c>
      <c r="R696" s="122">
        <v>0.1232474846346</v>
      </c>
      <c r="S696" s="122">
        <v>0.13351404233280001</v>
      </c>
      <c r="T696" s="122">
        <v>0.1485635278728</v>
      </c>
      <c r="U696" s="122">
        <v>0.14236408960809999</v>
      </c>
      <c r="V696" s="122">
        <v>0.1545659377027</v>
      </c>
      <c r="W696" s="122">
        <v>0.15315145087599999</v>
      </c>
      <c r="X696" s="122">
        <v>0.1494592305089</v>
      </c>
      <c r="Y696" s="122">
        <v>0.12812789395560001</v>
      </c>
      <c r="Z696" s="122">
        <v>0</v>
      </c>
      <c r="AA696" s="122">
        <v>0</v>
      </c>
      <c r="AB696" s="122">
        <v>0</v>
      </c>
      <c r="AC696" s="122">
        <v>0</v>
      </c>
      <c r="AD696" s="122">
        <v>0</v>
      </c>
      <c r="AE696" s="122">
        <v>0</v>
      </c>
      <c r="AF696" s="122">
        <v>0</v>
      </c>
      <c r="AG696" s="122">
        <v>1.80061508973E-2</v>
      </c>
      <c r="AH696" s="122">
        <v>0</v>
      </c>
      <c r="AI696" s="122">
        <v>0</v>
      </c>
      <c r="AJ696" s="122">
        <v>0</v>
      </c>
      <c r="AK696" s="122">
        <v>0</v>
      </c>
      <c r="AL696" s="122">
        <v>0</v>
      </c>
    </row>
    <row r="697" spans="1:38" hidden="1" x14ac:dyDescent="0.25">
      <c r="A697" s="122" t="s">
        <v>2004</v>
      </c>
      <c r="B697" s="122">
        <v>1</v>
      </c>
      <c r="C697" s="122" t="s">
        <v>2189</v>
      </c>
      <c r="D697" s="122" t="s">
        <v>2148</v>
      </c>
      <c r="E697" s="122">
        <v>14</v>
      </c>
      <c r="F697" s="122">
        <v>0</v>
      </c>
      <c r="G697" s="122">
        <v>0</v>
      </c>
      <c r="H697" s="122">
        <v>0</v>
      </c>
      <c r="I697" s="122">
        <v>0</v>
      </c>
      <c r="J697" s="122">
        <v>0</v>
      </c>
      <c r="K697" s="122">
        <v>0</v>
      </c>
      <c r="L697" s="122">
        <v>0</v>
      </c>
      <c r="M697" s="122">
        <v>0</v>
      </c>
      <c r="N697" s="122">
        <v>0</v>
      </c>
      <c r="O697" s="122">
        <v>0</v>
      </c>
      <c r="P697" s="122">
        <v>0</v>
      </c>
      <c r="Q697" s="122">
        <v>0</v>
      </c>
      <c r="R697" s="122">
        <v>0</v>
      </c>
      <c r="S697" s="122">
        <v>0</v>
      </c>
      <c r="T697" s="122">
        <v>0</v>
      </c>
      <c r="U697" s="122">
        <v>0</v>
      </c>
      <c r="V697" s="122">
        <v>0</v>
      </c>
      <c r="W697" s="122">
        <v>0</v>
      </c>
      <c r="X697" s="122">
        <v>0</v>
      </c>
      <c r="Y697" s="122">
        <v>0</v>
      </c>
      <c r="Z697" s="122">
        <v>0</v>
      </c>
      <c r="AA697" s="122">
        <v>0</v>
      </c>
      <c r="AB697" s="122">
        <v>0</v>
      </c>
      <c r="AC697" s="122">
        <v>0</v>
      </c>
      <c r="AD697" s="122">
        <v>0</v>
      </c>
      <c r="AE697" s="122">
        <v>0</v>
      </c>
      <c r="AF697" s="122">
        <v>0</v>
      </c>
      <c r="AG697" s="122">
        <v>0</v>
      </c>
      <c r="AH697" s="122">
        <v>0</v>
      </c>
      <c r="AI697" s="122">
        <v>0</v>
      </c>
      <c r="AJ697" s="122">
        <v>0</v>
      </c>
      <c r="AK697" s="122">
        <v>0</v>
      </c>
      <c r="AL697" s="122">
        <v>0</v>
      </c>
    </row>
    <row r="698" spans="1:38" hidden="1" x14ac:dyDescent="0.25">
      <c r="A698" s="122" t="s">
        <v>2004</v>
      </c>
      <c r="B698" s="122">
        <v>1</v>
      </c>
      <c r="C698" s="122" t="s">
        <v>2189</v>
      </c>
      <c r="D698" s="122" t="s">
        <v>2149</v>
      </c>
      <c r="E698" s="122">
        <v>14</v>
      </c>
      <c r="F698" s="122">
        <v>0</v>
      </c>
      <c r="G698" s="122">
        <v>0</v>
      </c>
      <c r="H698" s="122">
        <v>0</v>
      </c>
      <c r="I698" s="122">
        <v>0</v>
      </c>
      <c r="J698" s="122">
        <v>0</v>
      </c>
      <c r="K698" s="122">
        <v>0</v>
      </c>
      <c r="L698" s="122">
        <v>0</v>
      </c>
      <c r="M698" s="122">
        <v>0</v>
      </c>
      <c r="N698" s="122">
        <v>0</v>
      </c>
      <c r="O698" s="122">
        <v>0</v>
      </c>
      <c r="P698" s="122">
        <v>0</v>
      </c>
      <c r="Q698" s="122">
        <v>0</v>
      </c>
      <c r="R698" s="122">
        <v>0</v>
      </c>
      <c r="S698" s="122">
        <v>0</v>
      </c>
      <c r="T698" s="122">
        <v>0</v>
      </c>
      <c r="U698" s="122">
        <v>0</v>
      </c>
      <c r="V698" s="122">
        <v>0</v>
      </c>
      <c r="W698" s="122">
        <v>0</v>
      </c>
      <c r="X698" s="122">
        <v>0</v>
      </c>
      <c r="Y698" s="122">
        <v>0</v>
      </c>
      <c r="Z698" s="122">
        <v>0</v>
      </c>
      <c r="AA698" s="122">
        <v>0</v>
      </c>
      <c r="AB698" s="122">
        <v>0</v>
      </c>
      <c r="AC698" s="122">
        <v>0</v>
      </c>
      <c r="AD698" s="122">
        <v>0</v>
      </c>
      <c r="AE698" s="122">
        <v>0</v>
      </c>
      <c r="AF698" s="122">
        <v>0</v>
      </c>
      <c r="AG698" s="122">
        <v>0</v>
      </c>
      <c r="AH698" s="122">
        <v>0</v>
      </c>
      <c r="AI698" s="122">
        <v>0</v>
      </c>
      <c r="AJ698" s="122">
        <v>0</v>
      </c>
      <c r="AK698" s="122">
        <v>0</v>
      </c>
      <c r="AL698" s="122">
        <v>0</v>
      </c>
    </row>
    <row r="699" spans="1:38" hidden="1" x14ac:dyDescent="0.25">
      <c r="A699" s="122" t="s">
        <v>2004</v>
      </c>
      <c r="B699" s="122">
        <v>1</v>
      </c>
      <c r="C699" s="122" t="s">
        <v>2189</v>
      </c>
      <c r="D699" s="122" t="s">
        <v>2150</v>
      </c>
      <c r="E699" s="122">
        <v>14</v>
      </c>
      <c r="F699" s="122">
        <v>0</v>
      </c>
      <c r="G699" s="122">
        <v>0</v>
      </c>
      <c r="H699" s="122">
        <v>0</v>
      </c>
      <c r="I699" s="122">
        <v>0</v>
      </c>
      <c r="J699" s="122">
        <v>0</v>
      </c>
      <c r="K699" s="122">
        <v>0</v>
      </c>
      <c r="L699" s="122">
        <v>0</v>
      </c>
      <c r="M699" s="122">
        <v>0</v>
      </c>
      <c r="N699" s="122">
        <v>0</v>
      </c>
      <c r="O699" s="122">
        <v>0.1383847050806</v>
      </c>
      <c r="P699" s="122">
        <v>0.138597687415</v>
      </c>
      <c r="Q699" s="122">
        <v>0.13794711470679999</v>
      </c>
      <c r="R699" s="122">
        <v>0.13748139797879999</v>
      </c>
      <c r="S699" s="122">
        <v>0.15002289550629999</v>
      </c>
      <c r="T699" s="122">
        <v>0.16592525724070001</v>
      </c>
      <c r="U699" s="122">
        <v>0.16035995844260001</v>
      </c>
      <c r="V699" s="122">
        <v>0.17325369030330001</v>
      </c>
      <c r="W699" s="122">
        <v>0.171024370318</v>
      </c>
      <c r="X699" s="122">
        <v>0.16645052732999999</v>
      </c>
      <c r="Y699" s="122">
        <v>0</v>
      </c>
      <c r="Z699" s="122">
        <v>0</v>
      </c>
      <c r="AA699" s="122">
        <v>0</v>
      </c>
      <c r="AB699" s="122">
        <v>0</v>
      </c>
      <c r="AC699" s="122">
        <v>0</v>
      </c>
      <c r="AD699" s="122">
        <v>0</v>
      </c>
      <c r="AE699" s="122">
        <v>0</v>
      </c>
      <c r="AF699" s="122">
        <v>0</v>
      </c>
      <c r="AG699" s="122">
        <v>0</v>
      </c>
      <c r="AH699" s="122">
        <v>0</v>
      </c>
      <c r="AI699" s="122">
        <v>0</v>
      </c>
      <c r="AJ699" s="122">
        <v>0</v>
      </c>
      <c r="AK699" s="122">
        <v>0</v>
      </c>
      <c r="AL699" s="122">
        <v>0</v>
      </c>
    </row>
    <row r="700" spans="1:38" hidden="1" x14ac:dyDescent="0.25">
      <c r="A700" s="122" t="s">
        <v>2004</v>
      </c>
      <c r="B700" s="122">
        <v>1</v>
      </c>
      <c r="C700" s="122" t="s">
        <v>2189</v>
      </c>
      <c r="D700" s="122" t="s">
        <v>2151</v>
      </c>
      <c r="E700" s="122">
        <v>14</v>
      </c>
      <c r="F700" s="122">
        <v>0.20980920313859999</v>
      </c>
      <c r="G700" s="122">
        <v>0.31360155770420001</v>
      </c>
      <c r="H700" s="122">
        <v>0.32473250374969997</v>
      </c>
      <c r="I700" s="122">
        <v>0.2258047474638</v>
      </c>
      <c r="J700" s="122">
        <v>0.2407927337147</v>
      </c>
      <c r="K700" s="122">
        <v>0.26108652708820002</v>
      </c>
      <c r="L700" s="122">
        <v>0.2709148019289</v>
      </c>
      <c r="M700" s="122">
        <v>0.28183299546790003</v>
      </c>
      <c r="N700" s="122">
        <v>0.4280555543888</v>
      </c>
      <c r="O700" s="122">
        <v>0.41515411524169998</v>
      </c>
      <c r="P700" s="122">
        <v>0.41579306224489998</v>
      </c>
      <c r="Q700" s="122">
        <v>0.41384134412040002</v>
      </c>
      <c r="R700" s="122">
        <v>0.41244419393640003</v>
      </c>
      <c r="S700" s="122">
        <v>0.4500686865188</v>
      </c>
      <c r="T700" s="122">
        <v>0.49777577172199999</v>
      </c>
      <c r="U700" s="122">
        <v>0.48107987532770002</v>
      </c>
      <c r="V700" s="122">
        <v>0.51976107090989998</v>
      </c>
      <c r="W700" s="122">
        <v>0.34204874063599999</v>
      </c>
      <c r="X700" s="122">
        <v>0.33290105465999997</v>
      </c>
      <c r="Y700" s="122">
        <v>0.29313206079999998</v>
      </c>
      <c r="Z700" s="122">
        <v>0.78358058470439995</v>
      </c>
      <c r="AA700" s="122">
        <v>0.86588711932520002</v>
      </c>
      <c r="AB700" s="122">
        <v>0.86899902157260001</v>
      </c>
      <c r="AC700" s="122">
        <v>0.86190465544509998</v>
      </c>
      <c r="AD700" s="122">
        <v>0.84678057016590003</v>
      </c>
      <c r="AE700" s="122">
        <v>0.77427824795040001</v>
      </c>
      <c r="AF700" s="122">
        <v>0.68612436328670001</v>
      </c>
      <c r="AG700" s="122">
        <v>0.67767201576559999</v>
      </c>
      <c r="AH700" s="122">
        <v>0.68973472026820004</v>
      </c>
      <c r="AI700" s="122">
        <v>0.69232371210639998</v>
      </c>
      <c r="AJ700" s="122">
        <v>0.72983792499019995</v>
      </c>
      <c r="AK700" s="122">
        <v>0.60188987012570005</v>
      </c>
      <c r="AL700" s="122">
        <v>0</v>
      </c>
    </row>
    <row r="701" spans="1:38" hidden="1" x14ac:dyDescent="0.25">
      <c r="A701" s="122" t="s">
        <v>2004</v>
      </c>
      <c r="B701" s="122">
        <v>1</v>
      </c>
      <c r="C701" s="122" t="s">
        <v>2189</v>
      </c>
      <c r="D701" s="122" t="s">
        <v>2152</v>
      </c>
      <c r="E701" s="122">
        <v>14</v>
      </c>
      <c r="F701" s="122">
        <v>0</v>
      </c>
      <c r="G701" s="122">
        <v>0</v>
      </c>
      <c r="H701" s="122">
        <v>0</v>
      </c>
      <c r="I701" s="122">
        <v>0</v>
      </c>
      <c r="J701" s="122">
        <v>0</v>
      </c>
      <c r="K701" s="122">
        <v>0</v>
      </c>
      <c r="L701" s="122">
        <v>0</v>
      </c>
      <c r="M701" s="122">
        <v>0</v>
      </c>
      <c r="N701" s="122">
        <v>0</v>
      </c>
      <c r="O701" s="122">
        <v>0</v>
      </c>
      <c r="P701" s="122">
        <v>0</v>
      </c>
      <c r="Q701" s="122">
        <v>0</v>
      </c>
      <c r="R701" s="122">
        <v>0</v>
      </c>
      <c r="S701" s="122">
        <v>0</v>
      </c>
      <c r="T701" s="122">
        <v>0</v>
      </c>
      <c r="U701" s="122">
        <v>0</v>
      </c>
      <c r="V701" s="122">
        <v>0</v>
      </c>
      <c r="W701" s="122">
        <v>0</v>
      </c>
      <c r="X701" s="122">
        <v>0</v>
      </c>
      <c r="Y701" s="122">
        <v>0</v>
      </c>
      <c r="Z701" s="122">
        <v>0</v>
      </c>
      <c r="AA701" s="122">
        <v>0</v>
      </c>
      <c r="AB701" s="122">
        <v>0</v>
      </c>
      <c r="AC701" s="122">
        <v>0</v>
      </c>
      <c r="AD701" s="122">
        <v>0</v>
      </c>
      <c r="AE701" s="122">
        <v>0</v>
      </c>
      <c r="AF701" s="122">
        <v>0</v>
      </c>
      <c r="AG701" s="122">
        <v>0</v>
      </c>
      <c r="AH701" s="122">
        <v>0</v>
      </c>
      <c r="AI701" s="122">
        <v>0</v>
      </c>
      <c r="AJ701" s="122">
        <v>0</v>
      </c>
      <c r="AK701" s="122">
        <v>0</v>
      </c>
      <c r="AL701" s="122">
        <v>0</v>
      </c>
    </row>
    <row r="702" spans="1:38" hidden="1" x14ac:dyDescent="0.25">
      <c r="A702" s="122" t="s">
        <v>2004</v>
      </c>
      <c r="B702" s="122">
        <v>1</v>
      </c>
      <c r="C702" s="122" t="s">
        <v>2189</v>
      </c>
      <c r="D702" s="122" t="s">
        <v>2153</v>
      </c>
      <c r="E702" s="122">
        <v>14</v>
      </c>
      <c r="F702" s="122">
        <v>0.94414141412349994</v>
      </c>
      <c r="G702" s="122">
        <v>0.9408046731127</v>
      </c>
      <c r="H702" s="122">
        <v>0.97419751124919995</v>
      </c>
      <c r="I702" s="122">
        <v>1.0161213635873001</v>
      </c>
      <c r="J702" s="122">
        <v>1.0835673017159</v>
      </c>
      <c r="K702" s="122">
        <v>1.1748893718969</v>
      </c>
      <c r="L702" s="122">
        <v>1.0836592077155001</v>
      </c>
      <c r="M702" s="122">
        <v>1.1273319818717</v>
      </c>
      <c r="N702" s="122">
        <v>1.1414814783700999</v>
      </c>
      <c r="O702" s="122">
        <v>1.1070776406444001</v>
      </c>
      <c r="P702" s="122">
        <v>1.1087814993195999</v>
      </c>
      <c r="Q702" s="122">
        <v>1.1035769176543999</v>
      </c>
      <c r="R702" s="122">
        <v>1.0998511838303</v>
      </c>
      <c r="S702" s="122">
        <v>1.20018316405</v>
      </c>
      <c r="T702" s="122">
        <v>1.1614768006845999</v>
      </c>
      <c r="U702" s="122">
        <v>1.1225197090979</v>
      </c>
      <c r="V702" s="122">
        <v>1.2127758321230999</v>
      </c>
      <c r="W702" s="122">
        <v>1.0261462219079001</v>
      </c>
      <c r="X702" s="122">
        <v>0.99870316398000003</v>
      </c>
      <c r="Y702" s="122">
        <v>0.73283015200000001</v>
      </c>
      <c r="Z702" s="122">
        <v>1.4333238137235</v>
      </c>
      <c r="AA702" s="122">
        <v>1.4576467127057</v>
      </c>
      <c r="AB702" s="122">
        <v>1.4006359891363001</v>
      </c>
      <c r="AC702" s="122">
        <v>1.5329682865064</v>
      </c>
      <c r="AD702" s="122">
        <v>1.5718569991147999</v>
      </c>
      <c r="AE702" s="122">
        <v>1.3362243709152</v>
      </c>
      <c r="AF702" s="122">
        <v>1.3497919185184999</v>
      </c>
      <c r="AG702" s="122">
        <v>1.3856510122473</v>
      </c>
      <c r="AH702" s="122">
        <v>1.3085740908748</v>
      </c>
      <c r="AI702" s="122">
        <v>1.1595269765149001</v>
      </c>
      <c r="AJ702" s="122">
        <v>1.0543997683701001</v>
      </c>
      <c r="AK702" s="122">
        <v>1.1935211677738</v>
      </c>
      <c r="AL702" s="122">
        <v>0</v>
      </c>
    </row>
    <row r="703" spans="1:38" hidden="1" x14ac:dyDescent="0.25">
      <c r="A703" s="122" t="s">
        <v>2004</v>
      </c>
      <c r="B703" s="122">
        <v>1</v>
      </c>
      <c r="C703" s="122" t="s">
        <v>2189</v>
      </c>
      <c r="D703" s="122" t="s">
        <v>2154</v>
      </c>
      <c r="E703" s="122">
        <v>14</v>
      </c>
      <c r="F703" s="122">
        <v>0.1049046015693</v>
      </c>
      <c r="G703" s="122">
        <v>0.10453385256809999</v>
      </c>
      <c r="H703" s="122">
        <v>0.10824416791660001</v>
      </c>
      <c r="I703" s="122">
        <v>0.1129023737319</v>
      </c>
      <c r="J703" s="122">
        <v>0.1203963668573</v>
      </c>
      <c r="K703" s="122">
        <v>0.13054326354410001</v>
      </c>
      <c r="L703" s="122">
        <v>0.13545740096440001</v>
      </c>
      <c r="M703" s="122">
        <v>0.140916497734</v>
      </c>
      <c r="N703" s="122">
        <v>0.14268518479629999</v>
      </c>
      <c r="O703" s="122">
        <v>0.1383847050806</v>
      </c>
      <c r="P703" s="122">
        <v>0.138597687415</v>
      </c>
      <c r="Q703" s="122">
        <v>0.13794711470679999</v>
      </c>
      <c r="R703" s="122">
        <v>0.13748139797879999</v>
      </c>
      <c r="S703" s="122">
        <v>0.15002289550629999</v>
      </c>
      <c r="T703" s="122">
        <v>0.16592525724070001</v>
      </c>
      <c r="U703" s="122">
        <v>0.16035995844260001</v>
      </c>
      <c r="V703" s="122">
        <v>0.17325369030330001</v>
      </c>
      <c r="W703" s="122">
        <v>0.171024370318</v>
      </c>
      <c r="X703" s="122">
        <v>0.16645052732999999</v>
      </c>
      <c r="Y703" s="122">
        <v>0.14656603039999999</v>
      </c>
      <c r="Z703" s="122">
        <v>9.8068787100600005E-2</v>
      </c>
      <c r="AA703" s="122">
        <v>9.0580980538899999E-2</v>
      </c>
      <c r="AB703" s="122">
        <v>9.0256645507099997E-2</v>
      </c>
      <c r="AC703" s="122">
        <v>9.1126691342099997E-2</v>
      </c>
      <c r="AD703" s="122">
        <v>0.10410945965359999</v>
      </c>
      <c r="AE703" s="122">
        <v>9.3621507981600002E-2</v>
      </c>
      <c r="AF703" s="122">
        <v>9.7950762031999997E-2</v>
      </c>
      <c r="AG703" s="122">
        <v>9.3692531563599996E-2</v>
      </c>
      <c r="AH703" s="122">
        <v>8.6412072583699998E-2</v>
      </c>
      <c r="AI703" s="122">
        <v>8.8834115842400002E-2</v>
      </c>
      <c r="AJ703" s="122">
        <v>9.2645416386400004E-2</v>
      </c>
      <c r="AK703" s="122">
        <v>9.2179179895599997E-2</v>
      </c>
      <c r="AL703" s="122">
        <v>0</v>
      </c>
    </row>
    <row r="704" spans="1:38" hidden="1" x14ac:dyDescent="0.25">
      <c r="A704" s="122" t="s">
        <v>2004</v>
      </c>
      <c r="B704" s="122">
        <v>1</v>
      </c>
      <c r="C704" s="122" t="s">
        <v>2189</v>
      </c>
      <c r="D704" s="122" t="s">
        <v>2155</v>
      </c>
      <c r="E704" s="122">
        <v>14</v>
      </c>
      <c r="F704" s="122">
        <v>0.20980920313859999</v>
      </c>
      <c r="G704" s="122">
        <v>0.20906770513619999</v>
      </c>
      <c r="H704" s="122">
        <v>0.21648833583310001</v>
      </c>
      <c r="I704" s="122">
        <v>0.2258047474638</v>
      </c>
      <c r="J704" s="122">
        <v>0.2407927337147</v>
      </c>
      <c r="K704" s="122">
        <v>0.26108652708820002</v>
      </c>
      <c r="L704" s="122">
        <v>0.2709148019289</v>
      </c>
      <c r="M704" s="122">
        <v>0.28183299546790003</v>
      </c>
      <c r="N704" s="122">
        <v>0.28537036959250001</v>
      </c>
      <c r="O704" s="122">
        <v>0.27676941016110002</v>
      </c>
      <c r="P704" s="122">
        <v>0.27719537482989998</v>
      </c>
      <c r="Q704" s="122">
        <v>0.13794711470679999</v>
      </c>
      <c r="R704" s="122">
        <v>0.13748139797879999</v>
      </c>
      <c r="S704" s="122">
        <v>0.15002289550629999</v>
      </c>
      <c r="T704" s="122">
        <v>0.16592525724070001</v>
      </c>
      <c r="U704" s="122">
        <v>0.16035995844260001</v>
      </c>
      <c r="V704" s="122">
        <v>0.17325369030330001</v>
      </c>
      <c r="W704" s="122">
        <v>0.34204874063599999</v>
      </c>
      <c r="X704" s="122">
        <v>0.33290105465999997</v>
      </c>
      <c r="Y704" s="122">
        <v>0.29313206079999998</v>
      </c>
      <c r="Z704" s="122">
        <v>0</v>
      </c>
      <c r="AA704" s="122">
        <v>0</v>
      </c>
      <c r="AB704" s="122">
        <v>0</v>
      </c>
      <c r="AC704" s="122">
        <v>0</v>
      </c>
      <c r="AD704" s="122">
        <v>0</v>
      </c>
      <c r="AE704" s="122">
        <v>0</v>
      </c>
      <c r="AF704" s="122">
        <v>0</v>
      </c>
      <c r="AG704" s="122">
        <v>0</v>
      </c>
      <c r="AH704" s="122">
        <v>0</v>
      </c>
      <c r="AI704" s="122">
        <v>0</v>
      </c>
      <c r="AJ704" s="122">
        <v>0</v>
      </c>
      <c r="AK704" s="122">
        <v>0</v>
      </c>
      <c r="AL704" s="122">
        <v>0</v>
      </c>
    </row>
    <row r="705" spans="1:38" hidden="1" x14ac:dyDescent="0.25">
      <c r="A705" s="122" t="s">
        <v>2004</v>
      </c>
      <c r="B705" s="122">
        <v>1</v>
      </c>
      <c r="C705" s="122" t="s">
        <v>2189</v>
      </c>
      <c r="D705" s="122" t="s">
        <v>2156</v>
      </c>
      <c r="E705" s="122">
        <v>14</v>
      </c>
      <c r="F705" s="122">
        <v>1.0490460156928001</v>
      </c>
      <c r="G705" s="122">
        <v>1.0453385256808001</v>
      </c>
      <c r="H705" s="122">
        <v>0.97419751124919995</v>
      </c>
      <c r="I705" s="122">
        <v>1.0161213635873001</v>
      </c>
      <c r="J705" s="122">
        <v>0.96317093485859995</v>
      </c>
      <c r="K705" s="122">
        <v>1.0443461083528001</v>
      </c>
      <c r="L705" s="122">
        <v>1.0836592077155001</v>
      </c>
      <c r="M705" s="122">
        <v>1.1273319818717</v>
      </c>
      <c r="N705" s="122">
        <v>0.99879629357379995</v>
      </c>
      <c r="O705" s="122">
        <v>0.96869293556390001</v>
      </c>
      <c r="P705" s="122">
        <v>0.97018381190470004</v>
      </c>
      <c r="Q705" s="122">
        <v>0.96562980294760004</v>
      </c>
      <c r="R705" s="122">
        <v>0.82488838787270002</v>
      </c>
      <c r="S705" s="122">
        <v>0.90013737303749997</v>
      </c>
      <c r="T705" s="122">
        <v>0.99555154344399999</v>
      </c>
      <c r="U705" s="122">
        <v>1.1225197090979</v>
      </c>
      <c r="V705" s="122">
        <v>1.0395221418198</v>
      </c>
      <c r="W705" s="122">
        <v>0.68409748127189995</v>
      </c>
      <c r="X705" s="122">
        <v>0.66580210931999995</v>
      </c>
      <c r="Y705" s="122">
        <v>0.58626412159999997</v>
      </c>
      <c r="Z705" s="122">
        <v>0.83181983847509999</v>
      </c>
      <c r="AA705" s="122">
        <v>0.87209589829099998</v>
      </c>
      <c r="AB705" s="122">
        <v>0.82388132186499996</v>
      </c>
      <c r="AC705" s="122">
        <v>0.78134624822099996</v>
      </c>
      <c r="AD705" s="122">
        <v>0.7712486390219</v>
      </c>
      <c r="AE705" s="122">
        <v>0.71621269782889996</v>
      </c>
      <c r="AF705" s="122">
        <v>0.64923743654510002</v>
      </c>
      <c r="AG705" s="122">
        <v>0.60647010521860001</v>
      </c>
      <c r="AH705" s="122">
        <v>0.60907276119139997</v>
      </c>
      <c r="AI705" s="122">
        <v>0.63131957882180001</v>
      </c>
      <c r="AJ705" s="122">
        <v>0.54451313755899999</v>
      </c>
      <c r="AK705" s="122">
        <v>0.5939105472574</v>
      </c>
      <c r="AL705" s="122">
        <v>0</v>
      </c>
    </row>
    <row r="706" spans="1:38" hidden="1" x14ac:dyDescent="0.25">
      <c r="A706" s="122" t="s">
        <v>2004</v>
      </c>
      <c r="B706" s="122">
        <v>1</v>
      </c>
      <c r="C706" s="122" t="s">
        <v>2189</v>
      </c>
      <c r="D706" s="122" t="s">
        <v>2178</v>
      </c>
      <c r="E706" s="122">
        <v>14</v>
      </c>
      <c r="F706" s="122">
        <v>0.1049046015693</v>
      </c>
      <c r="G706" s="122">
        <v>0.10453385256809999</v>
      </c>
      <c r="H706" s="122">
        <v>0.10824416791660001</v>
      </c>
      <c r="I706" s="122">
        <v>0.1129023737319</v>
      </c>
      <c r="J706" s="122">
        <v>0.1203963668573</v>
      </c>
      <c r="K706" s="122">
        <v>0.13054326354410001</v>
      </c>
      <c r="L706" s="122">
        <v>0.13545740096440001</v>
      </c>
      <c r="M706" s="122">
        <v>0.140916497734</v>
      </c>
      <c r="N706" s="122">
        <v>0.14268518479629999</v>
      </c>
      <c r="O706" s="122">
        <v>0.1383847050806</v>
      </c>
      <c r="P706" s="122">
        <v>0.138597687415</v>
      </c>
      <c r="Q706" s="122">
        <v>0.13794711470679999</v>
      </c>
      <c r="R706" s="122">
        <v>0.13748139797879999</v>
      </c>
      <c r="S706" s="122">
        <v>0.15002289550629999</v>
      </c>
      <c r="T706" s="122">
        <v>0.16592525724070001</v>
      </c>
      <c r="U706" s="122">
        <v>0.16035995844260001</v>
      </c>
      <c r="V706" s="122">
        <v>0.17325369030330001</v>
      </c>
      <c r="W706" s="122">
        <v>0.171024370318</v>
      </c>
      <c r="X706" s="122">
        <v>0.16645052732999999</v>
      </c>
      <c r="Y706" s="122">
        <v>0.14656603039999999</v>
      </c>
      <c r="Z706" s="122">
        <v>6.2279604124999997E-3</v>
      </c>
      <c r="AA706" s="122">
        <v>1.0967617494099999E-2</v>
      </c>
      <c r="AB706" s="122">
        <v>4.2408683827000002E-3</v>
      </c>
      <c r="AC706" s="122">
        <v>3.4646806156000002E-3</v>
      </c>
      <c r="AD706" s="122">
        <v>3.1320214792999999E-3</v>
      </c>
      <c r="AE706" s="122">
        <v>2.2563883614E-3</v>
      </c>
      <c r="AF706" s="122">
        <v>2.0239206515999999E-3</v>
      </c>
      <c r="AG706" s="122">
        <v>2.4199795118999999E-3</v>
      </c>
      <c r="AH706" s="122">
        <v>0</v>
      </c>
      <c r="AI706" s="122">
        <v>0</v>
      </c>
      <c r="AJ706" s="122">
        <v>0</v>
      </c>
      <c r="AK706" s="122">
        <v>0</v>
      </c>
      <c r="AL706" s="122">
        <v>0</v>
      </c>
    </row>
    <row r="707" spans="1:38" hidden="1" x14ac:dyDescent="0.25">
      <c r="A707" s="122" t="s">
        <v>2004</v>
      </c>
      <c r="B707" s="122">
        <v>1</v>
      </c>
      <c r="C707" s="122" t="s">
        <v>2189</v>
      </c>
      <c r="D707" s="122" t="s">
        <v>2157</v>
      </c>
      <c r="E707" s="122">
        <v>14</v>
      </c>
      <c r="F707" s="122">
        <v>0</v>
      </c>
      <c r="G707" s="122">
        <v>0</v>
      </c>
      <c r="H707" s="122">
        <v>0</v>
      </c>
      <c r="I707" s="122">
        <v>0</v>
      </c>
      <c r="J707" s="122">
        <v>0</v>
      </c>
      <c r="K707" s="122">
        <v>0</v>
      </c>
      <c r="L707" s="122">
        <v>0</v>
      </c>
      <c r="M707" s="122">
        <v>0</v>
      </c>
      <c r="N707" s="122">
        <v>0</v>
      </c>
      <c r="O707" s="122">
        <v>0</v>
      </c>
      <c r="P707" s="122">
        <v>0</v>
      </c>
      <c r="Q707" s="122">
        <v>0</v>
      </c>
      <c r="R707" s="122">
        <v>0</v>
      </c>
      <c r="S707" s="122">
        <v>0</v>
      </c>
      <c r="T707" s="122">
        <v>0</v>
      </c>
      <c r="U707" s="122">
        <v>0</v>
      </c>
      <c r="V707" s="122">
        <v>0</v>
      </c>
      <c r="W707" s="122">
        <v>0</v>
      </c>
      <c r="X707" s="122">
        <v>0</v>
      </c>
      <c r="Y707" s="122">
        <v>0</v>
      </c>
      <c r="Z707" s="122">
        <v>0</v>
      </c>
      <c r="AA707" s="122">
        <v>0</v>
      </c>
      <c r="AB707" s="122">
        <v>0</v>
      </c>
      <c r="AC707" s="122">
        <v>0</v>
      </c>
      <c r="AD707" s="122">
        <v>0</v>
      </c>
      <c r="AE707" s="122">
        <v>0</v>
      </c>
      <c r="AF707" s="122">
        <v>0</v>
      </c>
      <c r="AG707" s="122">
        <v>0</v>
      </c>
      <c r="AH707" s="122">
        <v>0</v>
      </c>
      <c r="AI707" s="122">
        <v>0</v>
      </c>
      <c r="AJ707" s="122">
        <v>0</v>
      </c>
      <c r="AK707" s="122">
        <v>0</v>
      </c>
      <c r="AL707" s="122">
        <v>0</v>
      </c>
    </row>
    <row r="708" spans="1:38" hidden="1" x14ac:dyDescent="0.25">
      <c r="A708" s="122" t="s">
        <v>2004</v>
      </c>
      <c r="B708" s="122">
        <v>1</v>
      </c>
      <c r="C708" s="122" t="s">
        <v>2189</v>
      </c>
      <c r="D708" s="122" t="s">
        <v>2158</v>
      </c>
      <c r="E708" s="122">
        <v>14</v>
      </c>
      <c r="F708" s="122">
        <v>0</v>
      </c>
      <c r="G708" s="122">
        <v>0</v>
      </c>
      <c r="H708" s="122">
        <v>0</v>
      </c>
      <c r="I708" s="122">
        <v>0</v>
      </c>
      <c r="J708" s="122">
        <v>0</v>
      </c>
      <c r="K708" s="122">
        <v>0</v>
      </c>
      <c r="L708" s="122">
        <v>0</v>
      </c>
      <c r="M708" s="122">
        <v>0</v>
      </c>
      <c r="N708" s="122">
        <v>0</v>
      </c>
      <c r="O708" s="122">
        <v>0.1383847050806</v>
      </c>
      <c r="P708" s="122">
        <v>0.138597687415</v>
      </c>
      <c r="Q708" s="122">
        <v>0.13794711470679999</v>
      </c>
      <c r="R708" s="122">
        <v>0</v>
      </c>
      <c r="S708" s="122">
        <v>0</v>
      </c>
      <c r="T708" s="122">
        <v>0</v>
      </c>
      <c r="U708" s="122">
        <v>0</v>
      </c>
      <c r="V708" s="122">
        <v>0</v>
      </c>
      <c r="W708" s="122">
        <v>0</v>
      </c>
      <c r="X708" s="122">
        <v>0</v>
      </c>
      <c r="Y708" s="122">
        <v>0</v>
      </c>
      <c r="Z708" s="122">
        <v>0</v>
      </c>
      <c r="AA708" s="122">
        <v>0</v>
      </c>
      <c r="AB708" s="122">
        <v>0</v>
      </c>
      <c r="AC708" s="122">
        <v>0</v>
      </c>
      <c r="AD708" s="122">
        <v>0</v>
      </c>
      <c r="AE708" s="122">
        <v>0</v>
      </c>
      <c r="AF708" s="122">
        <v>0</v>
      </c>
      <c r="AG708" s="122">
        <v>0</v>
      </c>
      <c r="AH708" s="122">
        <v>0</v>
      </c>
      <c r="AI708" s="122">
        <v>0</v>
      </c>
      <c r="AJ708" s="122">
        <v>0</v>
      </c>
      <c r="AK708" s="122">
        <v>0</v>
      </c>
      <c r="AL708" s="122">
        <v>0</v>
      </c>
    </row>
    <row r="709" spans="1:38" hidden="1" x14ac:dyDescent="0.25">
      <c r="A709" s="122" t="s">
        <v>2004</v>
      </c>
      <c r="B709" s="122">
        <v>1</v>
      </c>
      <c r="C709" s="122" t="s">
        <v>2189</v>
      </c>
      <c r="D709" s="122" t="s">
        <v>2159</v>
      </c>
      <c r="E709" s="122">
        <v>14</v>
      </c>
      <c r="F709" s="122">
        <v>0.20980920313859999</v>
      </c>
      <c r="G709" s="122">
        <v>0.20906770513619999</v>
      </c>
      <c r="H709" s="122">
        <v>0.21648833583310001</v>
      </c>
      <c r="I709" s="122">
        <v>0.2258047474638</v>
      </c>
      <c r="J709" s="122">
        <v>0.2407927337147</v>
      </c>
      <c r="K709" s="122">
        <v>0.26108652708820002</v>
      </c>
      <c r="L709" s="122">
        <v>0.2709148019289</v>
      </c>
      <c r="M709" s="122">
        <v>0.28183299546790003</v>
      </c>
      <c r="N709" s="122">
        <v>0.28537036959250001</v>
      </c>
      <c r="O709" s="122">
        <v>0.27676941016110002</v>
      </c>
      <c r="P709" s="122">
        <v>0.27719537482989998</v>
      </c>
      <c r="Q709" s="122">
        <v>0.27589422941359998</v>
      </c>
      <c r="R709" s="122">
        <v>0.13748139797879999</v>
      </c>
      <c r="S709" s="122">
        <v>0.15002289550629999</v>
      </c>
      <c r="T709" s="122">
        <v>0.16592525724070001</v>
      </c>
      <c r="U709" s="122">
        <v>0.16035995844260001</v>
      </c>
      <c r="V709" s="122">
        <v>0.17325369030330001</v>
      </c>
      <c r="W709" s="122">
        <v>0.171024370318</v>
      </c>
      <c r="X709" s="122">
        <v>0.16645052732999999</v>
      </c>
      <c r="Y709" s="122">
        <v>0.14656603039999999</v>
      </c>
      <c r="Z709" s="122">
        <v>0.1149188232481</v>
      </c>
      <c r="AA709" s="122">
        <v>0.1529052463619</v>
      </c>
      <c r="AB709" s="122">
        <v>0.1564791366627</v>
      </c>
      <c r="AC709" s="122">
        <v>0.1753174220614</v>
      </c>
      <c r="AD709" s="122">
        <v>0.1854264187064</v>
      </c>
      <c r="AE709" s="122">
        <v>0.1733595156479</v>
      </c>
      <c r="AF709" s="122">
        <v>0.14018015739420001</v>
      </c>
      <c r="AG709" s="122">
        <v>0.17028418489620001</v>
      </c>
      <c r="AH709" s="122">
        <v>0.17479663553319999</v>
      </c>
      <c r="AI709" s="122">
        <v>0.16257078084490001</v>
      </c>
      <c r="AJ709" s="122">
        <v>0.12385070761729999</v>
      </c>
      <c r="AK709" s="122">
        <v>0.1314277157898</v>
      </c>
      <c r="AL709" s="122">
        <v>0</v>
      </c>
    </row>
    <row r="710" spans="1:38" hidden="1" x14ac:dyDescent="0.25">
      <c r="A710" s="122" t="s">
        <v>2004</v>
      </c>
      <c r="B710" s="122">
        <v>1</v>
      </c>
      <c r="C710" s="122" t="s">
        <v>2189</v>
      </c>
      <c r="D710" s="122" t="s">
        <v>2160</v>
      </c>
      <c r="E710" s="122">
        <v>14</v>
      </c>
      <c r="F710" s="122">
        <v>0.1049046015693</v>
      </c>
      <c r="G710" s="122">
        <v>0.10453385256809999</v>
      </c>
      <c r="H710" s="122">
        <v>0.10824416791660001</v>
      </c>
      <c r="I710" s="122">
        <v>0.1129023737319</v>
      </c>
      <c r="J710" s="122">
        <v>0.1203963668573</v>
      </c>
      <c r="K710" s="122">
        <v>0.13054326354410001</v>
      </c>
      <c r="L710" s="122">
        <v>0.13545740096440001</v>
      </c>
      <c r="M710" s="122">
        <v>0.140916497734</v>
      </c>
      <c r="N710" s="122">
        <v>0.14268518479629999</v>
      </c>
      <c r="O710" s="122">
        <v>0.1383847050806</v>
      </c>
      <c r="P710" s="122">
        <v>0.138597687415</v>
      </c>
      <c r="Q710" s="122">
        <v>0.13794711470679999</v>
      </c>
      <c r="R710" s="122">
        <v>0.13748139797879999</v>
      </c>
      <c r="S710" s="122">
        <v>0.15002289550629999</v>
      </c>
      <c r="T710" s="122">
        <v>0.16592525724070001</v>
      </c>
      <c r="U710" s="122">
        <v>0.16035995844260001</v>
      </c>
      <c r="V710" s="122">
        <v>0.17325369030330001</v>
      </c>
      <c r="W710" s="122">
        <v>0.171024370318</v>
      </c>
      <c r="X710" s="122">
        <v>0.33290105465999997</v>
      </c>
      <c r="Y710" s="122">
        <v>0.29313206079999998</v>
      </c>
      <c r="Z710" s="122">
        <v>0.13297582270909999</v>
      </c>
      <c r="AA710" s="122">
        <v>0.12610293916580001</v>
      </c>
      <c r="AB710" s="122">
        <v>0.1180243598116</v>
      </c>
      <c r="AC710" s="122">
        <v>0.1222867272524</v>
      </c>
      <c r="AD710" s="122">
        <v>0.1168887033485</v>
      </c>
      <c r="AE710" s="122">
        <v>8.3765504611800004E-2</v>
      </c>
      <c r="AF710" s="122">
        <v>0.1135018200141</v>
      </c>
      <c r="AG710" s="122">
        <v>0.1135853424159</v>
      </c>
      <c r="AH710" s="122">
        <v>9.4805918421699997E-2</v>
      </c>
      <c r="AI710" s="122">
        <v>9.3483689454900001E-2</v>
      </c>
      <c r="AJ710" s="122">
        <v>0.1001878894782</v>
      </c>
      <c r="AK710" s="122">
        <v>0.1010255735883</v>
      </c>
      <c r="AL710" s="122">
        <v>0</v>
      </c>
    </row>
    <row r="711" spans="1:38" hidden="1" x14ac:dyDescent="0.25">
      <c r="A711" s="122" t="s">
        <v>2004</v>
      </c>
      <c r="B711" s="122">
        <v>1</v>
      </c>
      <c r="C711" s="122" t="s">
        <v>2189</v>
      </c>
      <c r="D711" s="122" t="s">
        <v>2161</v>
      </c>
      <c r="E711" s="122">
        <v>14</v>
      </c>
      <c r="F711" s="122">
        <v>0.83923681255420002</v>
      </c>
      <c r="G711" s="122">
        <v>0.73173696797660004</v>
      </c>
      <c r="H711" s="122">
        <v>0.75770917541600002</v>
      </c>
      <c r="I711" s="122">
        <v>0.79031661612339998</v>
      </c>
      <c r="J711" s="122">
        <v>0.72237820114399998</v>
      </c>
      <c r="K711" s="122">
        <v>0.78325958126460005</v>
      </c>
      <c r="L711" s="122">
        <v>0.94820180675099996</v>
      </c>
      <c r="M711" s="122">
        <v>0.98641548413769997</v>
      </c>
      <c r="N711" s="122">
        <v>0.99879629357379995</v>
      </c>
      <c r="O711" s="122">
        <v>0.96869293556390001</v>
      </c>
      <c r="P711" s="122">
        <v>0.97018381190470004</v>
      </c>
      <c r="Q711" s="122">
        <v>0.82768268824080005</v>
      </c>
      <c r="R711" s="122">
        <v>0.68740698989390003</v>
      </c>
      <c r="S711" s="122">
        <v>0.75011447753130001</v>
      </c>
      <c r="T711" s="122">
        <v>0.82962628620330003</v>
      </c>
      <c r="U711" s="122">
        <v>0.80179979221279996</v>
      </c>
      <c r="V711" s="122">
        <v>0.8662684515165</v>
      </c>
      <c r="W711" s="122">
        <v>0.85512185158989995</v>
      </c>
      <c r="X711" s="122">
        <v>0.83225263665000004</v>
      </c>
      <c r="Y711" s="122">
        <v>0.73283015200000001</v>
      </c>
      <c r="Z711" s="122">
        <v>0.92215757890719996</v>
      </c>
      <c r="AA711" s="122">
        <v>0.9338551712773</v>
      </c>
      <c r="AB711" s="122">
        <v>0.96731480144990001</v>
      </c>
      <c r="AC711" s="122">
        <v>0.93358761416729996</v>
      </c>
      <c r="AD711" s="122">
        <v>1.0327434116422001</v>
      </c>
      <c r="AE711" s="122">
        <v>0.99654724258920002</v>
      </c>
      <c r="AF711" s="122">
        <v>0.92447563022830004</v>
      </c>
      <c r="AG711" s="122">
        <v>0.91468236002329995</v>
      </c>
      <c r="AH711" s="122">
        <v>0.89825277650669999</v>
      </c>
      <c r="AI711" s="122">
        <v>0.9911485547983</v>
      </c>
      <c r="AJ711" s="122">
        <v>0.96783093568610001</v>
      </c>
      <c r="AK711" s="122">
        <v>1.0136268913394999</v>
      </c>
      <c r="AL711" s="122">
        <v>0</v>
      </c>
    </row>
    <row r="712" spans="1:38" hidden="1" x14ac:dyDescent="0.25">
      <c r="A712" s="122" t="s">
        <v>2004</v>
      </c>
      <c r="B712" s="122">
        <v>1</v>
      </c>
      <c r="C712" s="122" t="s">
        <v>2189</v>
      </c>
      <c r="D712" s="122" t="s">
        <v>2179</v>
      </c>
      <c r="E712" s="122">
        <v>14</v>
      </c>
      <c r="F712" s="122">
        <v>0</v>
      </c>
      <c r="G712" s="122">
        <v>0</v>
      </c>
      <c r="H712" s="122">
        <v>0</v>
      </c>
      <c r="I712" s="122">
        <v>0</v>
      </c>
      <c r="J712" s="122">
        <v>0</v>
      </c>
      <c r="K712" s="122">
        <v>0</v>
      </c>
      <c r="L712" s="122">
        <v>0</v>
      </c>
      <c r="M712" s="122">
        <v>0</v>
      </c>
      <c r="N712" s="122">
        <v>0</v>
      </c>
      <c r="O712" s="122">
        <v>0</v>
      </c>
      <c r="P712" s="122">
        <v>0</v>
      </c>
      <c r="Q712" s="122">
        <v>0</v>
      </c>
      <c r="R712" s="122">
        <v>0</v>
      </c>
      <c r="S712" s="122">
        <v>0</v>
      </c>
      <c r="T712" s="122">
        <v>0</v>
      </c>
      <c r="U712" s="122">
        <v>0</v>
      </c>
      <c r="V712" s="122">
        <v>0</v>
      </c>
      <c r="W712" s="122">
        <v>0</v>
      </c>
      <c r="X712" s="122">
        <v>0</v>
      </c>
      <c r="Y712" s="122">
        <v>0</v>
      </c>
      <c r="Z712" s="122">
        <v>0</v>
      </c>
      <c r="AA712" s="122">
        <v>0</v>
      </c>
      <c r="AB712" s="122">
        <v>0</v>
      </c>
      <c r="AC712" s="122">
        <v>0</v>
      </c>
      <c r="AD712" s="122">
        <v>0</v>
      </c>
      <c r="AE712" s="122">
        <v>0</v>
      </c>
      <c r="AF712" s="122">
        <v>0</v>
      </c>
      <c r="AG712" s="122">
        <v>0</v>
      </c>
      <c r="AH712" s="122">
        <v>0</v>
      </c>
      <c r="AI712" s="122">
        <v>0</v>
      </c>
      <c r="AJ712" s="122">
        <v>0</v>
      </c>
      <c r="AK712" s="122">
        <v>0</v>
      </c>
      <c r="AL712" s="122">
        <v>0</v>
      </c>
    </row>
    <row r="713" spans="1:38" hidden="1" x14ac:dyDescent="0.25">
      <c r="A713" s="122" t="s">
        <v>2004</v>
      </c>
      <c r="B713" s="122">
        <v>1</v>
      </c>
      <c r="C713" s="122" t="s">
        <v>2189</v>
      </c>
      <c r="D713" s="122" t="s">
        <v>2162</v>
      </c>
      <c r="E713" s="122">
        <v>14</v>
      </c>
      <c r="F713" s="122">
        <v>0.31471380470780003</v>
      </c>
      <c r="G713" s="122">
        <v>0.31360155770420001</v>
      </c>
      <c r="H713" s="122">
        <v>0.32473250374969997</v>
      </c>
      <c r="I713" s="122">
        <v>0.33870712119579999</v>
      </c>
      <c r="J713" s="122">
        <v>0.36118910057199999</v>
      </c>
      <c r="K713" s="122">
        <v>0.39162979063230002</v>
      </c>
      <c r="L713" s="122">
        <v>0.40637220289330001</v>
      </c>
      <c r="M713" s="122">
        <v>0.42274949320189997</v>
      </c>
      <c r="N713" s="122">
        <v>0.4280555543888</v>
      </c>
      <c r="O713" s="122">
        <v>0.41515411524169998</v>
      </c>
      <c r="P713" s="122">
        <v>0.41579306224489998</v>
      </c>
      <c r="Q713" s="122">
        <v>0.41384134412040002</v>
      </c>
      <c r="R713" s="122">
        <v>0.41244419393640003</v>
      </c>
      <c r="S713" s="122">
        <v>0.30004579101250001</v>
      </c>
      <c r="T713" s="122">
        <v>0.33185051448129999</v>
      </c>
      <c r="U713" s="122">
        <v>0.32071991688509999</v>
      </c>
      <c r="V713" s="122">
        <v>0.34650738060660002</v>
      </c>
      <c r="W713" s="122">
        <v>0.34204874063599999</v>
      </c>
      <c r="X713" s="122">
        <v>0.33290105465999997</v>
      </c>
      <c r="Y713" s="122">
        <v>0.14656603039999999</v>
      </c>
      <c r="Z713" s="122">
        <v>0.42197287166359998</v>
      </c>
      <c r="AA713" s="122">
        <v>0.49961411035800002</v>
      </c>
      <c r="AB713" s="122">
        <v>0.50069495724419999</v>
      </c>
      <c r="AC713" s="122">
        <v>0.60929928301269998</v>
      </c>
      <c r="AD713" s="122">
        <v>0.51567496381559996</v>
      </c>
      <c r="AE713" s="122">
        <v>0.465704808799</v>
      </c>
      <c r="AF713" s="122">
        <v>0.39890631700500001</v>
      </c>
      <c r="AG713" s="122">
        <v>0.44566481991099999</v>
      </c>
      <c r="AH713" s="122">
        <v>0.42465944794010002</v>
      </c>
      <c r="AI713" s="122">
        <v>0.44123108584819998</v>
      </c>
      <c r="AJ713" s="122">
        <v>0.3502427378745</v>
      </c>
      <c r="AK713" s="122">
        <v>0.34657026795110002</v>
      </c>
      <c r="AL713" s="122">
        <v>0</v>
      </c>
    </row>
    <row r="714" spans="1:38" hidden="1" x14ac:dyDescent="0.25">
      <c r="A714" s="122" t="s">
        <v>2004</v>
      </c>
      <c r="B714" s="122">
        <v>1</v>
      </c>
      <c r="C714" s="122" t="s">
        <v>2189</v>
      </c>
      <c r="D714" s="122" t="s">
        <v>2163</v>
      </c>
      <c r="E714" s="122">
        <v>14</v>
      </c>
      <c r="F714" s="122">
        <v>0.52452300784640005</v>
      </c>
      <c r="G714" s="122">
        <v>0.52266926284040005</v>
      </c>
      <c r="H714" s="122">
        <v>0.54122083958290002</v>
      </c>
      <c r="I714" s="122">
        <v>0.56451186865960001</v>
      </c>
      <c r="J714" s="122">
        <v>0.60198183428660001</v>
      </c>
      <c r="K714" s="122">
        <v>0.65271631772049998</v>
      </c>
      <c r="L714" s="122">
        <v>0.67728700482219995</v>
      </c>
      <c r="M714" s="122">
        <v>0.7045824886698</v>
      </c>
      <c r="N714" s="122">
        <v>0.7134259239813</v>
      </c>
      <c r="O714" s="122">
        <v>0.6919235254028</v>
      </c>
      <c r="P714" s="122">
        <v>0.69298843707479996</v>
      </c>
      <c r="Q714" s="122">
        <v>0.68973557353399995</v>
      </c>
      <c r="R714" s="122">
        <v>0.68740698989390003</v>
      </c>
      <c r="S714" s="122">
        <v>0.4500686865188</v>
      </c>
      <c r="T714" s="122">
        <v>0.49777577172199999</v>
      </c>
      <c r="U714" s="122">
        <v>0.48107987532770002</v>
      </c>
      <c r="V714" s="122">
        <v>0.51976107090989998</v>
      </c>
      <c r="W714" s="122">
        <v>0.51307311095389996</v>
      </c>
      <c r="X714" s="122">
        <v>0.49935158199000002</v>
      </c>
      <c r="Y714" s="122">
        <v>0.29313206079999998</v>
      </c>
      <c r="Z714" s="122">
        <v>0.42041044938979999</v>
      </c>
      <c r="AA714" s="122">
        <v>0.42710275659469998</v>
      </c>
      <c r="AB714" s="122">
        <v>0.42991689576859998</v>
      </c>
      <c r="AC714" s="122">
        <v>0.3823198983019</v>
      </c>
      <c r="AD714" s="122">
        <v>0.36928339481569999</v>
      </c>
      <c r="AE714" s="122">
        <v>0.36058401293010001</v>
      </c>
      <c r="AF714" s="122">
        <v>0.43767641105249999</v>
      </c>
      <c r="AG714" s="122">
        <v>0.44116440278699998</v>
      </c>
      <c r="AH714" s="122">
        <v>0.4963013504828</v>
      </c>
      <c r="AI714" s="122">
        <v>0.43613993121619998</v>
      </c>
      <c r="AJ714" s="122">
        <v>0.33962706269249998</v>
      </c>
      <c r="AK714" s="122">
        <v>0.3579115136555</v>
      </c>
      <c r="AL714" s="122">
        <v>0</v>
      </c>
    </row>
    <row r="715" spans="1:38" hidden="1" x14ac:dyDescent="0.25">
      <c r="A715" s="122" t="s">
        <v>2004</v>
      </c>
      <c r="B715" s="122">
        <v>1</v>
      </c>
      <c r="C715" s="122" t="s">
        <v>2189</v>
      </c>
      <c r="D715" s="122" t="s">
        <v>2180</v>
      </c>
      <c r="E715" s="122">
        <v>14</v>
      </c>
      <c r="F715" s="122">
        <v>0</v>
      </c>
      <c r="G715" s="122">
        <v>0</v>
      </c>
      <c r="H715" s="122">
        <v>0</v>
      </c>
      <c r="I715" s="122">
        <v>0</v>
      </c>
      <c r="J715" s="122">
        <v>0</v>
      </c>
      <c r="K715" s="122">
        <v>0</v>
      </c>
      <c r="L715" s="122">
        <v>0</v>
      </c>
      <c r="M715" s="122">
        <v>0</v>
      </c>
      <c r="N715" s="122">
        <v>0</v>
      </c>
      <c r="O715" s="122">
        <v>0</v>
      </c>
      <c r="P715" s="122">
        <v>0</v>
      </c>
      <c r="Q715" s="122">
        <v>0</v>
      </c>
      <c r="R715" s="122">
        <v>0</v>
      </c>
      <c r="S715" s="122">
        <v>0</v>
      </c>
      <c r="T715" s="122">
        <v>0</v>
      </c>
      <c r="U715" s="122">
        <v>0</v>
      </c>
      <c r="V715" s="122">
        <v>0</v>
      </c>
      <c r="W715" s="122">
        <v>0</v>
      </c>
      <c r="X715" s="122">
        <v>0</v>
      </c>
      <c r="Y715" s="122">
        <v>0</v>
      </c>
      <c r="Z715" s="122">
        <v>0</v>
      </c>
      <c r="AA715" s="122">
        <v>0</v>
      </c>
      <c r="AB715" s="122">
        <v>0</v>
      </c>
      <c r="AC715" s="122">
        <v>0</v>
      </c>
      <c r="AD715" s="122">
        <v>0</v>
      </c>
      <c r="AE715" s="122">
        <v>0</v>
      </c>
      <c r="AF715" s="122">
        <v>0</v>
      </c>
      <c r="AG715" s="122">
        <v>0</v>
      </c>
      <c r="AH715" s="122">
        <v>0</v>
      </c>
      <c r="AI715" s="122">
        <v>0</v>
      </c>
      <c r="AJ715" s="122">
        <v>0</v>
      </c>
      <c r="AK715" s="122">
        <v>0</v>
      </c>
      <c r="AL715" s="122">
        <v>0</v>
      </c>
    </row>
    <row r="716" spans="1:38" hidden="1" x14ac:dyDescent="0.25">
      <c r="A716" s="122" t="s">
        <v>2004</v>
      </c>
      <c r="B716" s="122">
        <v>1</v>
      </c>
      <c r="C716" s="122" t="s">
        <v>2189</v>
      </c>
      <c r="D716" s="122" t="s">
        <v>2164</v>
      </c>
      <c r="E716" s="122">
        <v>14</v>
      </c>
      <c r="F716" s="122">
        <v>0</v>
      </c>
      <c r="G716" s="122">
        <v>0</v>
      </c>
      <c r="H716" s="122">
        <v>0</v>
      </c>
      <c r="I716" s="122">
        <v>0</v>
      </c>
      <c r="J716" s="122">
        <v>0</v>
      </c>
      <c r="K716" s="122">
        <v>0</v>
      </c>
      <c r="L716" s="122">
        <v>0</v>
      </c>
      <c r="M716" s="122">
        <v>0</v>
      </c>
      <c r="N716" s="122">
        <v>0</v>
      </c>
      <c r="O716" s="122">
        <v>0</v>
      </c>
      <c r="P716" s="122">
        <v>0</v>
      </c>
      <c r="Q716" s="122">
        <v>0</v>
      </c>
      <c r="R716" s="122">
        <v>0</v>
      </c>
      <c r="S716" s="122">
        <v>0</v>
      </c>
      <c r="T716" s="122">
        <v>0</v>
      </c>
      <c r="U716" s="122">
        <v>0</v>
      </c>
      <c r="V716" s="122">
        <v>0</v>
      </c>
      <c r="W716" s="122">
        <v>0</v>
      </c>
      <c r="X716" s="122">
        <v>0</v>
      </c>
      <c r="Y716" s="122">
        <v>0</v>
      </c>
      <c r="Z716" s="122">
        <v>0</v>
      </c>
      <c r="AA716" s="122">
        <v>0</v>
      </c>
      <c r="AB716" s="122">
        <v>0</v>
      </c>
      <c r="AC716" s="122">
        <v>0</v>
      </c>
      <c r="AD716" s="122">
        <v>0</v>
      </c>
      <c r="AE716" s="122">
        <v>0</v>
      </c>
      <c r="AF716" s="122">
        <v>0</v>
      </c>
      <c r="AG716" s="122">
        <v>0</v>
      </c>
      <c r="AH716" s="122">
        <v>0</v>
      </c>
      <c r="AI716" s="122">
        <v>0</v>
      </c>
      <c r="AJ716" s="122">
        <v>0</v>
      </c>
      <c r="AK716" s="122">
        <v>0</v>
      </c>
      <c r="AL716" s="122">
        <v>0</v>
      </c>
    </row>
    <row r="717" spans="1:38" hidden="1" x14ac:dyDescent="0.25">
      <c r="A717" s="122" t="s">
        <v>2004</v>
      </c>
      <c r="B717" s="122">
        <v>1</v>
      </c>
      <c r="C717" s="122" t="s">
        <v>2189</v>
      </c>
      <c r="D717" s="122" t="s">
        <v>2165</v>
      </c>
      <c r="E717" s="122">
        <v>14</v>
      </c>
      <c r="F717" s="122">
        <v>0.19498926715270001</v>
      </c>
      <c r="G717" s="122">
        <v>0.1934637167346</v>
      </c>
      <c r="H717" s="122">
        <v>0.30732195802590001</v>
      </c>
      <c r="I717" s="122">
        <v>0.31776808909819998</v>
      </c>
      <c r="J717" s="122">
        <v>0.34979958865150002</v>
      </c>
      <c r="K717" s="122">
        <v>0.24806146215149999</v>
      </c>
      <c r="L717" s="122">
        <v>0.25917142637930002</v>
      </c>
      <c r="M717" s="122">
        <v>0.2685170713867</v>
      </c>
      <c r="N717" s="122">
        <v>0.41366403877109997</v>
      </c>
      <c r="O717" s="122">
        <v>0.39937889695209999</v>
      </c>
      <c r="P717" s="122">
        <v>0.39920189652560001</v>
      </c>
      <c r="Q717" s="122">
        <v>0.39864366637069998</v>
      </c>
      <c r="R717" s="122">
        <v>0.39821028059219998</v>
      </c>
      <c r="S717" s="122">
        <v>0.43355983334530002</v>
      </c>
      <c r="T717" s="122">
        <v>0.48041404235410001</v>
      </c>
      <c r="U717" s="122">
        <v>0.46308400649319997</v>
      </c>
      <c r="V717" s="122">
        <v>0.32781962800600001</v>
      </c>
      <c r="W717" s="122">
        <v>0.49520019151200001</v>
      </c>
      <c r="X717" s="122">
        <v>0.4823602851689</v>
      </c>
      <c r="Y717" s="122">
        <v>0.42125995475560002</v>
      </c>
      <c r="Z717" s="122">
        <v>3.8359383592299998E-2</v>
      </c>
      <c r="AA717" s="122">
        <v>3.8291672061899998E-2</v>
      </c>
      <c r="AB717" s="122">
        <v>3.0161309770200002E-2</v>
      </c>
      <c r="AC717" s="122">
        <v>2.4319512466999999E-2</v>
      </c>
      <c r="AD717" s="122">
        <v>1.6589032093499999E-2</v>
      </c>
      <c r="AE717" s="122">
        <v>9.6336282901999994E-3</v>
      </c>
      <c r="AF717" s="122">
        <v>4.3772165390999996E-3</v>
      </c>
      <c r="AG717" s="122">
        <v>0</v>
      </c>
      <c r="AH717" s="122">
        <v>0</v>
      </c>
      <c r="AI717" s="122">
        <v>0</v>
      </c>
      <c r="AJ717" s="122">
        <v>0</v>
      </c>
      <c r="AK717" s="122">
        <v>0</v>
      </c>
      <c r="AL717" s="122">
        <v>0</v>
      </c>
    </row>
    <row r="718" spans="1:38" hidden="1" x14ac:dyDescent="0.25">
      <c r="A718" s="122" t="s">
        <v>2004</v>
      </c>
      <c r="B718" s="122">
        <v>1</v>
      </c>
      <c r="C718" s="122" t="s">
        <v>2189</v>
      </c>
      <c r="D718" s="122" t="s">
        <v>2166</v>
      </c>
      <c r="E718" s="122">
        <v>14</v>
      </c>
      <c r="F718" s="122">
        <v>0.40479847029130001</v>
      </c>
      <c r="G718" s="122">
        <v>0.40253142187079999</v>
      </c>
      <c r="H718" s="122">
        <v>0.4155661259424</v>
      </c>
      <c r="I718" s="122">
        <v>0.43067046283010002</v>
      </c>
      <c r="J718" s="122">
        <v>0.4588064435884</v>
      </c>
      <c r="K718" s="122">
        <v>0.49612292430310001</v>
      </c>
      <c r="L718" s="122">
        <v>0.51834285275860004</v>
      </c>
      <c r="M718" s="122">
        <v>0.53703414277350003</v>
      </c>
      <c r="N718" s="122">
        <v>0.5419577079497</v>
      </c>
      <c r="O718" s="122">
        <v>0.52198838374309997</v>
      </c>
      <c r="P718" s="122">
        <v>0.52120841822139996</v>
      </c>
      <c r="Q718" s="122">
        <v>0.52139310332769995</v>
      </c>
      <c r="R718" s="122">
        <v>0.52145776522679999</v>
      </c>
      <c r="S718" s="122">
        <v>0.5670738756782</v>
      </c>
      <c r="T718" s="122">
        <v>0.64633929959479997</v>
      </c>
      <c r="U718" s="122">
        <v>0.62344396493580001</v>
      </c>
      <c r="V718" s="122">
        <v>0.67432700861259998</v>
      </c>
      <c r="W718" s="122">
        <v>0.83724893214789997</v>
      </c>
      <c r="X718" s="122">
        <v>0.64881081249890005</v>
      </c>
      <c r="Y718" s="122">
        <v>0.56782598515560001</v>
      </c>
      <c r="Z718" s="122">
        <v>0.62265312799450001</v>
      </c>
      <c r="AA718" s="122">
        <v>0.67666455329639996</v>
      </c>
      <c r="AB718" s="122">
        <v>0.65944487544990005</v>
      </c>
      <c r="AC718" s="122">
        <v>0.65540357062879995</v>
      </c>
      <c r="AD718" s="122">
        <v>0.6652258036041</v>
      </c>
      <c r="AE718" s="122">
        <v>0.61754399109140001</v>
      </c>
      <c r="AF718" s="122">
        <v>0.58636668522260005</v>
      </c>
      <c r="AG718" s="122">
        <v>0.55925591505219996</v>
      </c>
      <c r="AH718" s="122">
        <v>0.59657016063029999</v>
      </c>
      <c r="AI718" s="122">
        <v>0.53539742362440002</v>
      </c>
      <c r="AJ718" s="122">
        <v>0.49884767727149998</v>
      </c>
      <c r="AK718" s="122">
        <v>0.53953492326420005</v>
      </c>
      <c r="AL718" s="122">
        <v>0</v>
      </c>
    </row>
    <row r="719" spans="1:38" hidden="1" x14ac:dyDescent="0.25">
      <c r="A719" s="122" t="s">
        <v>2004</v>
      </c>
      <c r="B719" s="122">
        <v>1</v>
      </c>
      <c r="C719" s="122" t="s">
        <v>2189</v>
      </c>
      <c r="D719" s="122" t="s">
        <v>2167</v>
      </c>
      <c r="E719" s="122">
        <v>14</v>
      </c>
      <c r="F719" s="122">
        <v>0.1049046015693</v>
      </c>
      <c r="G719" s="122">
        <v>0.10453385256809999</v>
      </c>
      <c r="H719" s="122">
        <v>0.10824416791660001</v>
      </c>
      <c r="I719" s="122">
        <v>0.1129023737319</v>
      </c>
      <c r="J719" s="122">
        <v>0.1203963668573</v>
      </c>
      <c r="K719" s="122">
        <v>0.13054326354410001</v>
      </c>
      <c r="L719" s="122">
        <v>0.13545740096440001</v>
      </c>
      <c r="M719" s="122">
        <v>0.140916497734</v>
      </c>
      <c r="N719" s="122">
        <v>0.14268518479629999</v>
      </c>
      <c r="O719" s="122">
        <v>0.1383847050806</v>
      </c>
      <c r="P719" s="122">
        <v>0.138597687415</v>
      </c>
      <c r="Q719" s="122">
        <v>0.13794711470679999</v>
      </c>
      <c r="R719" s="122">
        <v>0.13748139797879999</v>
      </c>
      <c r="S719" s="122">
        <v>0.15002289550629999</v>
      </c>
      <c r="T719" s="122">
        <v>0.16592525724070001</v>
      </c>
      <c r="U719" s="122">
        <v>0.16035995844260001</v>
      </c>
      <c r="V719" s="122">
        <v>0.17325369030330001</v>
      </c>
      <c r="W719" s="122">
        <v>0.171024370318</v>
      </c>
      <c r="X719" s="122">
        <v>0.16645052732999999</v>
      </c>
      <c r="Y719" s="122">
        <v>0.14656603039999999</v>
      </c>
      <c r="Z719" s="122">
        <v>0.20870928847539999</v>
      </c>
      <c r="AA719" s="122">
        <v>0.18902812061169999</v>
      </c>
      <c r="AB719" s="122">
        <v>0.19456827662260001</v>
      </c>
      <c r="AC719" s="122">
        <v>0.1981751483027</v>
      </c>
      <c r="AD719" s="122">
        <v>0.1929702735561</v>
      </c>
      <c r="AE719" s="122">
        <v>0.1889479993058</v>
      </c>
      <c r="AF719" s="122">
        <v>0.1938593956239</v>
      </c>
      <c r="AG719" s="122">
        <v>0.19223062515270001</v>
      </c>
      <c r="AH719" s="122">
        <v>0.1770255108265</v>
      </c>
      <c r="AI719" s="122">
        <v>0.16627684747599999</v>
      </c>
      <c r="AJ719" s="122">
        <v>0.1664171926354</v>
      </c>
      <c r="AK719" s="122">
        <v>0.17145831888839999</v>
      </c>
      <c r="AL719" s="122">
        <v>0</v>
      </c>
    </row>
    <row r="720" spans="1:38" hidden="1" x14ac:dyDescent="0.25">
      <c r="A720" s="122" t="s">
        <v>2004</v>
      </c>
      <c r="B720" s="122">
        <v>1</v>
      </c>
      <c r="C720" s="122" t="s">
        <v>2189</v>
      </c>
      <c r="D720" s="122" t="s">
        <v>2168</v>
      </c>
      <c r="E720" s="122">
        <v>14</v>
      </c>
      <c r="F720" s="122">
        <v>0.60719770543700002</v>
      </c>
      <c r="G720" s="122">
        <v>0.60379713280619995</v>
      </c>
      <c r="H720" s="122">
        <v>0.62334918891369995</v>
      </c>
      <c r="I720" s="122">
        <v>0.64600569424510002</v>
      </c>
      <c r="J720" s="122">
        <v>0.68820966538259998</v>
      </c>
      <c r="K720" s="122">
        <v>0.74418438645460006</v>
      </c>
      <c r="L720" s="122">
        <v>0.77751427913799998</v>
      </c>
      <c r="M720" s="122">
        <v>0.80555121416020004</v>
      </c>
      <c r="N720" s="122">
        <v>0.67025137712829996</v>
      </c>
      <c r="O720" s="122">
        <v>0.50621316545350004</v>
      </c>
      <c r="P720" s="122">
        <v>0.50461725250220002</v>
      </c>
      <c r="Q720" s="122">
        <v>0.50619542557800001</v>
      </c>
      <c r="R720" s="122">
        <v>0.50722385188270003</v>
      </c>
      <c r="S720" s="122">
        <v>0.55056502250469996</v>
      </c>
      <c r="T720" s="122">
        <v>0.61161584085910004</v>
      </c>
      <c r="U720" s="122">
        <v>0.74781218570950003</v>
      </c>
      <c r="V720" s="122">
        <v>0.81020519371470001</v>
      </c>
      <c r="W720" s="122">
        <v>0.80150309326400004</v>
      </c>
      <c r="X720" s="122">
        <v>0.78127874618670001</v>
      </c>
      <c r="Y720" s="122">
        <v>0.67751574266680004</v>
      </c>
      <c r="Z720" s="122">
        <v>0.1249677817672</v>
      </c>
      <c r="AA720" s="122">
        <v>0.1155358700441</v>
      </c>
      <c r="AB720" s="122">
        <v>0.12874973954569999</v>
      </c>
      <c r="AC720" s="122">
        <v>0.12827879155300001</v>
      </c>
      <c r="AD720" s="122">
        <v>0.14203012974679999</v>
      </c>
      <c r="AE720" s="122">
        <v>0.14073194843199999</v>
      </c>
      <c r="AF720" s="122">
        <v>0.13174977279280001</v>
      </c>
      <c r="AG720" s="122">
        <v>0.1880803525317</v>
      </c>
      <c r="AH720" s="122">
        <v>0.1948538389026</v>
      </c>
      <c r="AI720" s="122">
        <v>0.1913501291162</v>
      </c>
      <c r="AJ720" s="122">
        <v>0.185895208235</v>
      </c>
      <c r="AK720" s="122">
        <v>0.17853048447930001</v>
      </c>
      <c r="AL720" s="122">
        <v>0</v>
      </c>
    </row>
    <row r="721" spans="1:38" hidden="1" x14ac:dyDescent="0.25">
      <c r="A721" s="122" t="s">
        <v>2009</v>
      </c>
      <c r="B721" s="122">
        <v>1</v>
      </c>
      <c r="C721" s="122" t="s">
        <v>2190</v>
      </c>
      <c r="D721" s="122" t="s">
        <v>2120</v>
      </c>
      <c r="E721" s="122">
        <v>15</v>
      </c>
      <c r="F721" s="122">
        <v>2.17741050603E-2</v>
      </c>
      <c r="G721" s="122">
        <v>3.0397652734999999E-2</v>
      </c>
      <c r="H721" s="122">
        <v>3.0900949109799999E-2</v>
      </c>
      <c r="I721" s="122">
        <v>3.08233642786E-2</v>
      </c>
      <c r="J721" s="122">
        <v>3.3290541901899999E-2</v>
      </c>
      <c r="K721" s="122">
        <v>3.4509105402000001E-2</v>
      </c>
      <c r="L721" s="122">
        <v>3.6451408528600002E-2</v>
      </c>
      <c r="M721" s="122">
        <v>4.2573991956999999E-2</v>
      </c>
      <c r="N721" s="122">
        <v>4.6179053791999998E-2</v>
      </c>
      <c r="O721" s="122">
        <v>3.4242765758300001E-2</v>
      </c>
      <c r="P721" s="122">
        <v>3.2249650295299997E-2</v>
      </c>
      <c r="Q721" s="122">
        <v>3.00222301813E-2</v>
      </c>
      <c r="R721" s="122">
        <v>2.8906423871700001E-2</v>
      </c>
      <c r="S721" s="122">
        <v>1.8316790404299999E-2</v>
      </c>
      <c r="T721" s="122">
        <v>7.8505911363999994E-3</v>
      </c>
      <c r="U721" s="122">
        <v>8.4070046730000004E-3</v>
      </c>
      <c r="V721" s="122">
        <v>2.2241012142000002E-3</v>
      </c>
      <c r="W721" s="122">
        <v>1.9859318463999998E-3</v>
      </c>
      <c r="X721" s="122">
        <v>1.6904913764000001E-3</v>
      </c>
      <c r="Y721" s="122">
        <v>1.597198858E-3</v>
      </c>
      <c r="Z721" s="122">
        <v>1.4875285947999999E-3</v>
      </c>
      <c r="AA721" s="122">
        <v>1.1984453276000001E-3</v>
      </c>
      <c r="AB721" s="122">
        <v>1.2076260050999999E-3</v>
      </c>
      <c r="AC721" s="122">
        <v>1.1132231661999999E-3</v>
      </c>
      <c r="AD721" s="122">
        <v>9.2174161929999996E-4</v>
      </c>
      <c r="AE721" s="122">
        <v>1.0921102822E-3</v>
      </c>
      <c r="AF721" s="122">
        <v>9.2551122959999999E-4</v>
      </c>
      <c r="AG721" s="122">
        <v>1.0077488099000001E-3</v>
      </c>
      <c r="AH721" s="122">
        <v>8.3802992909999996E-4</v>
      </c>
      <c r="AI721" s="122">
        <v>8.85590056E-4</v>
      </c>
      <c r="AJ721" s="122">
        <v>8.5252756149999998E-4</v>
      </c>
      <c r="AK721" s="122">
        <v>8.3258877110000003E-4</v>
      </c>
      <c r="AL721" s="122">
        <v>0</v>
      </c>
    </row>
    <row r="722" spans="1:38" hidden="1" x14ac:dyDescent="0.25">
      <c r="A722" s="122" t="s">
        <v>2009</v>
      </c>
      <c r="B722" s="122">
        <v>1</v>
      </c>
      <c r="C722" s="122" t="s">
        <v>2190</v>
      </c>
      <c r="D722" s="122" t="s">
        <v>2121</v>
      </c>
      <c r="E722" s="122">
        <v>15</v>
      </c>
      <c r="F722" s="122">
        <v>4.1663867042900003E-2</v>
      </c>
      <c r="G722" s="122">
        <v>5.4715774922900001E-2</v>
      </c>
      <c r="H722" s="122">
        <v>0.17139726439559999</v>
      </c>
      <c r="I722" s="122">
        <v>0.1074707967846</v>
      </c>
      <c r="J722" s="122">
        <v>0.11784851833270001</v>
      </c>
      <c r="K722" s="122">
        <v>0.1240487308851</v>
      </c>
      <c r="L722" s="122">
        <v>0.13295043737330001</v>
      </c>
      <c r="M722" s="122">
        <v>0.14062088176759999</v>
      </c>
      <c r="N722" s="122">
        <v>0.1283891717774</v>
      </c>
      <c r="O722" s="122">
        <v>0.13166746968349999</v>
      </c>
      <c r="P722" s="122">
        <v>0.1269301104916</v>
      </c>
      <c r="Q722" s="122">
        <v>0.12664666662980001</v>
      </c>
      <c r="R722" s="122">
        <v>0.12980453527710001</v>
      </c>
      <c r="S722" s="122">
        <v>9.9748973915899999E-2</v>
      </c>
      <c r="T722" s="122">
        <v>6.5492846509199995E-2</v>
      </c>
      <c r="U722" s="122">
        <v>7.3551934289000004E-2</v>
      </c>
      <c r="V722" s="122">
        <v>0.1099206835471</v>
      </c>
      <c r="W722" s="122">
        <v>0.1067289762207</v>
      </c>
      <c r="X722" s="122">
        <v>0.1019851681547</v>
      </c>
      <c r="Y722" s="122">
        <v>5.9997727806400003E-2</v>
      </c>
      <c r="Z722" s="122">
        <v>5.7446775461900003E-2</v>
      </c>
      <c r="AA722" s="122">
        <v>9.5801114890799996E-2</v>
      </c>
      <c r="AB722" s="122">
        <v>0.1024220179699</v>
      </c>
      <c r="AC722" s="122">
        <v>0.1077962605072</v>
      </c>
      <c r="AD722" s="122">
        <v>0.1090030994815</v>
      </c>
      <c r="AE722" s="122">
        <v>0.108904362197</v>
      </c>
      <c r="AF722" s="122">
        <v>0.1050822053064</v>
      </c>
      <c r="AG722" s="122">
        <v>9.9878377174200006E-2</v>
      </c>
      <c r="AH722" s="122">
        <v>0.10238160335929999</v>
      </c>
      <c r="AI722" s="122">
        <v>0.1024909832729</v>
      </c>
      <c r="AJ722" s="122">
        <v>0.1020815941687</v>
      </c>
      <c r="AK722" s="122">
        <v>9.4669728843200004E-2</v>
      </c>
      <c r="AL722" s="122">
        <v>0</v>
      </c>
    </row>
    <row r="723" spans="1:38" hidden="1" x14ac:dyDescent="0.25">
      <c r="A723" s="122" t="s">
        <v>2009</v>
      </c>
      <c r="B723" s="122">
        <v>1</v>
      </c>
      <c r="C723" s="122" t="s">
        <v>2190</v>
      </c>
      <c r="D723" s="122" t="s">
        <v>2122</v>
      </c>
      <c r="E723" s="122">
        <v>15</v>
      </c>
      <c r="F723" s="122">
        <v>2.8407182074699999E-2</v>
      </c>
      <c r="G723" s="122">
        <v>5.6742285105300001E-2</v>
      </c>
      <c r="H723" s="122">
        <v>4.4373762921600002E-2</v>
      </c>
      <c r="I723" s="122">
        <v>4.4262351104000001E-2</v>
      </c>
      <c r="J723" s="122">
        <v>4.7805218171099999E-2</v>
      </c>
      <c r="K723" s="122">
        <v>9.9110150715000008E-3</v>
      </c>
      <c r="L723" s="122">
        <v>1.0468844529399999E-2</v>
      </c>
      <c r="M723" s="122">
        <v>2.1727940895199999E-2</v>
      </c>
      <c r="N723" s="122">
        <v>7.5619625863999999E-3</v>
      </c>
      <c r="O723" s="122">
        <v>1.87378258958E-2</v>
      </c>
      <c r="P723" s="122">
        <v>9.6654928582000001E-3</v>
      </c>
      <c r="Q723" s="122">
        <v>1.6415464421899999E-2</v>
      </c>
      <c r="R723" s="122">
        <v>2.4715938171299998E-2</v>
      </c>
      <c r="S723" s="122">
        <v>2.1605792343500001E-2</v>
      </c>
      <c r="T723" s="122">
        <v>1.8572214758399999E-2</v>
      </c>
      <c r="U723" s="122">
        <v>1.8770367822099999E-2</v>
      </c>
      <c r="V723" s="122">
        <v>4.6801743353999999E-3</v>
      </c>
      <c r="W723" s="122">
        <v>5.3445941431999999E-3</v>
      </c>
      <c r="X723" s="122">
        <v>5.7300305959E-3</v>
      </c>
      <c r="Y723" s="122">
        <v>5.4138095298000002E-3</v>
      </c>
      <c r="Z723" s="122">
        <v>5.0420750317000003E-3</v>
      </c>
      <c r="AA723" s="122">
        <v>0</v>
      </c>
      <c r="AB723" s="122">
        <v>0</v>
      </c>
      <c r="AC723" s="122">
        <v>0</v>
      </c>
      <c r="AD723" s="122">
        <v>0</v>
      </c>
      <c r="AE723" s="122">
        <v>0</v>
      </c>
      <c r="AF723" s="122">
        <v>0</v>
      </c>
      <c r="AG723" s="122">
        <v>0</v>
      </c>
      <c r="AH723" s="122">
        <v>0</v>
      </c>
      <c r="AI723" s="122">
        <v>0</v>
      </c>
      <c r="AJ723" s="122">
        <v>0</v>
      </c>
      <c r="AK723" s="122">
        <v>0</v>
      </c>
      <c r="AL723" s="122">
        <v>0</v>
      </c>
    </row>
    <row r="724" spans="1:38" hidden="1" x14ac:dyDescent="0.25">
      <c r="A724" s="122" t="s">
        <v>2009</v>
      </c>
      <c r="B724" s="122">
        <v>1</v>
      </c>
      <c r="C724" s="122" t="s">
        <v>2190</v>
      </c>
      <c r="D724" s="122" t="s">
        <v>2123</v>
      </c>
      <c r="E724" s="122">
        <v>15</v>
      </c>
      <c r="F724" s="122">
        <v>0</v>
      </c>
      <c r="G724" s="122">
        <v>0</v>
      </c>
      <c r="H724" s="122">
        <v>0</v>
      </c>
      <c r="I724" s="122">
        <v>0</v>
      </c>
      <c r="J724" s="122">
        <v>0</v>
      </c>
      <c r="K724" s="122">
        <v>0</v>
      </c>
      <c r="L724" s="122">
        <v>0</v>
      </c>
      <c r="M724" s="122">
        <v>0</v>
      </c>
      <c r="N724" s="122">
        <v>0</v>
      </c>
      <c r="O724" s="122">
        <v>1.1960755958799999E-2</v>
      </c>
      <c r="P724" s="122">
        <v>0</v>
      </c>
      <c r="Q724" s="122">
        <v>0</v>
      </c>
      <c r="R724" s="122">
        <v>0</v>
      </c>
      <c r="S724" s="122">
        <v>0</v>
      </c>
      <c r="T724" s="122">
        <v>0</v>
      </c>
      <c r="U724" s="122">
        <v>0</v>
      </c>
      <c r="V724" s="122">
        <v>0</v>
      </c>
      <c r="W724" s="122">
        <v>0</v>
      </c>
      <c r="X724" s="122">
        <v>0</v>
      </c>
      <c r="Y724" s="122">
        <v>0</v>
      </c>
      <c r="Z724" s="122">
        <v>0</v>
      </c>
      <c r="AA724" s="122">
        <v>0</v>
      </c>
      <c r="AB724" s="122">
        <v>0</v>
      </c>
      <c r="AC724" s="122">
        <v>0</v>
      </c>
      <c r="AD724" s="122">
        <v>0</v>
      </c>
      <c r="AE724" s="122">
        <v>0</v>
      </c>
      <c r="AF724" s="122">
        <v>0</v>
      </c>
      <c r="AG724" s="122">
        <v>0</v>
      </c>
      <c r="AH724" s="122">
        <v>0</v>
      </c>
      <c r="AI724" s="122">
        <v>0</v>
      </c>
      <c r="AJ724" s="122">
        <v>0</v>
      </c>
      <c r="AK724" s="122">
        <v>0</v>
      </c>
      <c r="AL724" s="122">
        <v>0</v>
      </c>
    </row>
    <row r="725" spans="1:38" x14ac:dyDescent="0.25">
      <c r="A725" s="122" t="s">
        <v>2009</v>
      </c>
      <c r="B725" s="122">
        <v>1</v>
      </c>
      <c r="C725" s="122" t="s">
        <v>2190</v>
      </c>
      <c r="D725" s="122" t="s">
        <v>2124</v>
      </c>
      <c r="E725" s="122">
        <v>15</v>
      </c>
      <c r="F725" s="122">
        <v>0.47345303457819998</v>
      </c>
      <c r="G725" s="122">
        <v>0.36477183281960002</v>
      </c>
      <c r="H725" s="122">
        <v>0.36697967162770001</v>
      </c>
      <c r="I725" s="122">
        <v>0.36587744376850001</v>
      </c>
      <c r="J725" s="122">
        <v>0.39948650282280002</v>
      </c>
      <c r="K725" s="122">
        <v>0.40490683671689998</v>
      </c>
      <c r="L725" s="122">
        <v>0.42769652673539998</v>
      </c>
      <c r="M725" s="122">
        <v>0</v>
      </c>
      <c r="N725" s="122">
        <v>0</v>
      </c>
      <c r="O725" s="122">
        <v>0</v>
      </c>
      <c r="P725" s="122">
        <v>0.3107437149442</v>
      </c>
      <c r="Q725" s="122">
        <v>0.38541855951510001</v>
      </c>
      <c r="R725" s="122">
        <v>0.46740315783179998</v>
      </c>
      <c r="S725" s="122">
        <v>0.45817287969690002</v>
      </c>
      <c r="T725" s="122">
        <v>0.4433899153386</v>
      </c>
      <c r="U725" s="122">
        <v>0.38271172749499999</v>
      </c>
      <c r="V725" s="122">
        <v>0.36183476744429999</v>
      </c>
      <c r="W725" s="122">
        <v>0.37000913464180002</v>
      </c>
      <c r="X725" s="122">
        <v>0.37724301650219999</v>
      </c>
      <c r="Y725" s="122">
        <v>0.4538012408114</v>
      </c>
      <c r="Z725" s="122">
        <v>0.43349758939209998</v>
      </c>
      <c r="AA725" s="122">
        <v>0.36356611129920002</v>
      </c>
      <c r="AB725" s="122">
        <v>0.38888216419339999</v>
      </c>
      <c r="AC725" s="122">
        <v>0.41743757321000002</v>
      </c>
      <c r="AD725" s="122">
        <v>0.41530743726230002</v>
      </c>
      <c r="AE725" s="122">
        <v>0.420538304714</v>
      </c>
      <c r="AF725" s="122">
        <v>0.40296780620389999</v>
      </c>
      <c r="AG725" s="122">
        <v>0.37176597524990002</v>
      </c>
      <c r="AH725" s="122">
        <v>0.33552631837879998</v>
      </c>
      <c r="AI725" s="122">
        <v>0.31527933853119999</v>
      </c>
      <c r="AJ725" s="122">
        <v>0.31896229410409999</v>
      </c>
      <c r="AK725" s="122">
        <v>0.28928090964129999</v>
      </c>
      <c r="AL725" s="122">
        <v>0</v>
      </c>
    </row>
    <row r="726" spans="1:38" hidden="1" x14ac:dyDescent="0.25">
      <c r="A726" s="122" t="s">
        <v>2009</v>
      </c>
      <c r="B726" s="122">
        <v>1</v>
      </c>
      <c r="C726" s="122" t="s">
        <v>2190</v>
      </c>
      <c r="D726" s="122" t="s">
        <v>474</v>
      </c>
      <c r="E726" s="122">
        <v>15</v>
      </c>
      <c r="F726" s="122">
        <v>0</v>
      </c>
      <c r="G726" s="122">
        <v>0</v>
      </c>
      <c r="H726" s="122">
        <v>1.4420442917899999E-2</v>
      </c>
      <c r="I726" s="122">
        <v>1.8083040376799999E-2</v>
      </c>
      <c r="J726" s="122">
        <v>1.24284689767E-2</v>
      </c>
      <c r="K726" s="122">
        <v>0</v>
      </c>
      <c r="L726" s="122">
        <v>0</v>
      </c>
      <c r="M726" s="122">
        <v>0</v>
      </c>
      <c r="N726" s="122">
        <v>1.15960735078E-2</v>
      </c>
      <c r="O726" s="122">
        <v>1.48846500316E-2</v>
      </c>
      <c r="P726" s="122">
        <v>0</v>
      </c>
      <c r="Q726" s="122">
        <v>0</v>
      </c>
      <c r="R726" s="122">
        <v>0</v>
      </c>
      <c r="S726" s="122">
        <v>0</v>
      </c>
      <c r="T726" s="122">
        <v>0</v>
      </c>
      <c r="U726" s="122">
        <v>0</v>
      </c>
      <c r="V726" s="122">
        <v>0</v>
      </c>
      <c r="W726" s="122">
        <v>0</v>
      </c>
      <c r="X726" s="122">
        <v>0</v>
      </c>
      <c r="Y726" s="122">
        <v>0</v>
      </c>
      <c r="Z726" s="122">
        <v>0</v>
      </c>
      <c r="AA726" s="122">
        <v>0</v>
      </c>
      <c r="AB726" s="122">
        <v>0</v>
      </c>
      <c r="AC726" s="122">
        <v>0</v>
      </c>
      <c r="AD726" s="122">
        <v>0</v>
      </c>
      <c r="AE726" s="122">
        <v>0</v>
      </c>
      <c r="AF726" s="122">
        <v>0</v>
      </c>
      <c r="AG726" s="122">
        <v>0</v>
      </c>
      <c r="AH726" s="122">
        <v>0</v>
      </c>
      <c r="AI726" s="122">
        <v>0</v>
      </c>
      <c r="AJ726" s="122">
        <v>0</v>
      </c>
      <c r="AK726" s="122">
        <v>0</v>
      </c>
      <c r="AL726" s="122">
        <v>0</v>
      </c>
    </row>
    <row r="727" spans="1:38" hidden="1" x14ac:dyDescent="0.25">
      <c r="A727" s="122" t="s">
        <v>2009</v>
      </c>
      <c r="B727" s="122">
        <v>1</v>
      </c>
      <c r="C727" s="122" t="s">
        <v>2190</v>
      </c>
      <c r="D727" s="122" t="s">
        <v>2125</v>
      </c>
      <c r="E727" s="122">
        <v>15</v>
      </c>
      <c r="F727" s="122">
        <v>0.81007814216329999</v>
      </c>
      <c r="G727" s="122">
        <v>0.76399433873889999</v>
      </c>
      <c r="H727" s="122">
        <v>0.68105691837939997</v>
      </c>
      <c r="I727" s="122">
        <v>0.53902666515789999</v>
      </c>
      <c r="J727" s="122">
        <v>0.81235580349009995</v>
      </c>
      <c r="K727" s="122">
        <v>0.83953751622009998</v>
      </c>
      <c r="L727" s="122">
        <v>0.8605448525428</v>
      </c>
      <c r="M727" s="122">
        <v>0.89709483052299999</v>
      </c>
      <c r="N727" s="122">
        <v>0.88941085648200002</v>
      </c>
      <c r="O727" s="122">
        <v>0.94966603703090002</v>
      </c>
      <c r="P727" s="122">
        <v>0.9882214269049</v>
      </c>
      <c r="Q727" s="122">
        <v>0.79216353036200005</v>
      </c>
      <c r="R727" s="122">
        <v>0.63445980187710005</v>
      </c>
      <c r="S727" s="122">
        <v>0.74817405849009999</v>
      </c>
      <c r="T727" s="122">
        <v>0.8445948470836</v>
      </c>
      <c r="U727" s="122">
        <v>0.87965317053909997</v>
      </c>
      <c r="V727" s="122">
        <v>1.1186477555193</v>
      </c>
      <c r="W727" s="122">
        <v>1.1147205955652</v>
      </c>
      <c r="X727" s="122">
        <v>1.0922187383983999</v>
      </c>
      <c r="Y727" s="122">
        <v>0.99635121520269998</v>
      </c>
      <c r="Z727" s="122">
        <v>0.94529735287670003</v>
      </c>
      <c r="AA727" s="122">
        <v>0.96901673446009995</v>
      </c>
      <c r="AB727" s="122">
        <v>1.0301885526603001</v>
      </c>
      <c r="AC727" s="122">
        <v>1.0604815794211999</v>
      </c>
      <c r="AD727" s="122">
        <v>1.0645525353137999</v>
      </c>
      <c r="AE727" s="122">
        <v>1.005060158944</v>
      </c>
      <c r="AF727" s="122">
        <v>1.0106633221467001</v>
      </c>
      <c r="AG727" s="122">
        <v>0.91708413608619999</v>
      </c>
      <c r="AH727" s="122">
        <v>0.8256486354957</v>
      </c>
      <c r="AI727" s="122">
        <v>0.86743116421629995</v>
      </c>
      <c r="AJ727" s="122">
        <v>0.89623098237120002</v>
      </c>
      <c r="AK727" s="122">
        <v>0.82645365978520002</v>
      </c>
      <c r="AL727" s="122">
        <v>0</v>
      </c>
    </row>
    <row r="728" spans="1:38" hidden="1" x14ac:dyDescent="0.25">
      <c r="A728" s="122" t="s">
        <v>2009</v>
      </c>
      <c r="B728" s="122">
        <v>1</v>
      </c>
      <c r="C728" s="122" t="s">
        <v>2190</v>
      </c>
      <c r="D728" s="122" t="s">
        <v>2126</v>
      </c>
      <c r="E728" s="122">
        <v>15</v>
      </c>
      <c r="F728" s="122">
        <v>0.10366254192090001</v>
      </c>
      <c r="G728" s="122">
        <v>3.3032115972000002E-2</v>
      </c>
      <c r="H728" s="122">
        <v>0.2233973815575</v>
      </c>
      <c r="I728" s="122">
        <v>0.22283648460639999</v>
      </c>
      <c r="J728" s="122">
        <v>0.19974325141140001</v>
      </c>
      <c r="K728" s="122">
        <v>8.2453755840500007E-2</v>
      </c>
      <c r="L728" s="122">
        <v>0.1059715348743</v>
      </c>
      <c r="M728" s="122">
        <v>0.1147064983299</v>
      </c>
      <c r="N728" s="122">
        <v>0.1049005666387</v>
      </c>
      <c r="O728" s="122">
        <v>7.1022032683900005E-2</v>
      </c>
      <c r="P728" s="122">
        <v>0.18569405053400001</v>
      </c>
      <c r="Q728" s="122">
        <v>0.19962243812120001</v>
      </c>
      <c r="R728" s="122">
        <v>0.21700646421719999</v>
      </c>
      <c r="S728" s="122">
        <v>0.23851839233050001</v>
      </c>
      <c r="T728" s="122">
        <v>0.25601781971199999</v>
      </c>
      <c r="U728" s="122">
        <v>0.29725668383190001</v>
      </c>
      <c r="V728" s="122">
        <v>8.8157408209000004E-2</v>
      </c>
      <c r="W728" s="122">
        <v>8.56405792005E-2</v>
      </c>
      <c r="X728" s="122">
        <v>8.0011143942600005E-2</v>
      </c>
      <c r="Y728" s="122">
        <v>7.2233699323299996E-2</v>
      </c>
      <c r="Z728" s="122">
        <v>6.7273835512900004E-2</v>
      </c>
      <c r="AA728" s="122">
        <v>0</v>
      </c>
      <c r="AB728" s="122">
        <v>0</v>
      </c>
      <c r="AC728" s="122">
        <v>0</v>
      </c>
      <c r="AD728" s="122">
        <v>0</v>
      </c>
      <c r="AE728" s="122">
        <v>0</v>
      </c>
      <c r="AF728" s="122">
        <v>0</v>
      </c>
      <c r="AG728" s="122">
        <v>0</v>
      </c>
      <c r="AH728" s="122">
        <v>0</v>
      </c>
      <c r="AI728" s="122">
        <v>0</v>
      </c>
      <c r="AJ728" s="122">
        <v>0</v>
      </c>
      <c r="AK728" s="122">
        <v>0</v>
      </c>
      <c r="AL728" s="122">
        <v>0</v>
      </c>
    </row>
    <row r="729" spans="1:38" hidden="1" x14ac:dyDescent="0.25">
      <c r="A729" s="122" t="s">
        <v>2009</v>
      </c>
      <c r="B729" s="122">
        <v>1</v>
      </c>
      <c r="C729" s="122" t="s">
        <v>2190</v>
      </c>
      <c r="D729" s="122" t="s">
        <v>2127</v>
      </c>
      <c r="E729" s="122">
        <v>15</v>
      </c>
      <c r="F729" s="122">
        <v>0.1781367042601</v>
      </c>
      <c r="G729" s="122">
        <v>6.0795305469900002E-2</v>
      </c>
      <c r="H729" s="122">
        <v>6.1843099484999997E-2</v>
      </c>
      <c r="I729" s="122">
        <v>5.6098522987E-2</v>
      </c>
      <c r="J729" s="122">
        <v>6.3473966559599998E-2</v>
      </c>
      <c r="K729" s="122">
        <v>9.9386223557799996E-2</v>
      </c>
      <c r="L729" s="122">
        <v>0.11033112333429999</v>
      </c>
      <c r="M729" s="122">
        <v>0.1205249438974</v>
      </c>
      <c r="N729" s="122">
        <v>0.1128821314917</v>
      </c>
      <c r="O729" s="122">
        <v>8.3012765474700004E-2</v>
      </c>
      <c r="P729" s="122">
        <v>0</v>
      </c>
      <c r="Q729" s="122">
        <v>0</v>
      </c>
      <c r="R729" s="122">
        <v>0</v>
      </c>
      <c r="S729" s="122">
        <v>0</v>
      </c>
      <c r="T729" s="122">
        <v>0</v>
      </c>
      <c r="U729" s="122">
        <v>0</v>
      </c>
      <c r="V729" s="122">
        <v>0</v>
      </c>
      <c r="W729" s="122">
        <v>0</v>
      </c>
      <c r="X729" s="122">
        <v>0</v>
      </c>
      <c r="Y729" s="122">
        <v>0</v>
      </c>
      <c r="Z729" s="122">
        <v>0</v>
      </c>
      <c r="AA729" s="122">
        <v>0</v>
      </c>
      <c r="AB729" s="122">
        <v>0</v>
      </c>
      <c r="AC729" s="122">
        <v>0</v>
      </c>
      <c r="AD729" s="122">
        <v>0</v>
      </c>
      <c r="AE729" s="122">
        <v>0</v>
      </c>
      <c r="AF729" s="122">
        <v>0</v>
      </c>
      <c r="AG729" s="122">
        <v>0</v>
      </c>
      <c r="AH729" s="122">
        <v>0</v>
      </c>
      <c r="AI729" s="122">
        <v>0</v>
      </c>
      <c r="AJ729" s="122">
        <v>0</v>
      </c>
      <c r="AK729" s="122">
        <v>0</v>
      </c>
      <c r="AL729" s="122">
        <v>0</v>
      </c>
    </row>
    <row r="730" spans="1:38" hidden="1" x14ac:dyDescent="0.25">
      <c r="A730" s="122" t="s">
        <v>2009</v>
      </c>
      <c r="B730" s="122">
        <v>1</v>
      </c>
      <c r="C730" s="122" t="s">
        <v>2190</v>
      </c>
      <c r="D730" s="122" t="s">
        <v>2128</v>
      </c>
      <c r="E730" s="122">
        <v>15</v>
      </c>
      <c r="F730" s="122">
        <v>1.8194800118840999</v>
      </c>
      <c r="G730" s="122">
        <v>1.2884551739262</v>
      </c>
      <c r="H730" s="122">
        <v>1.8384004657041999</v>
      </c>
      <c r="I730" s="122">
        <v>1.8337846854797</v>
      </c>
      <c r="J730" s="122">
        <v>2.4053659371017999</v>
      </c>
      <c r="K730" s="122">
        <v>2.4610237535655002</v>
      </c>
      <c r="L730" s="122">
        <v>2.5995394894977002</v>
      </c>
      <c r="M730" s="122">
        <v>2.0348796972419998</v>
      </c>
      <c r="N730" s="122">
        <v>1.7345992827843999</v>
      </c>
      <c r="O730" s="122">
        <v>1.8342500659297001</v>
      </c>
      <c r="P730" s="122">
        <v>1.8654025127056999</v>
      </c>
      <c r="Q730" s="122">
        <v>2.3972001083798</v>
      </c>
      <c r="R730" s="122">
        <v>2.9434962780981002</v>
      </c>
      <c r="S730" s="122">
        <v>2.9029497858058999</v>
      </c>
      <c r="T730" s="122">
        <v>2.8146786782327999</v>
      </c>
      <c r="U730" s="122">
        <v>2.6786880060903999</v>
      </c>
      <c r="V730" s="122">
        <v>2.3891771493506</v>
      </c>
      <c r="W730" s="122">
        <v>2.3927277170179999</v>
      </c>
      <c r="X730" s="122">
        <v>2.2912177486387</v>
      </c>
      <c r="Y730" s="122">
        <v>2.3117417788685</v>
      </c>
      <c r="Z730" s="122">
        <v>2.2202445880792001</v>
      </c>
      <c r="AA730" s="122">
        <v>2.4455716033585002</v>
      </c>
      <c r="AB730" s="122">
        <v>2.4736131181713001</v>
      </c>
      <c r="AC730" s="122">
        <v>2.5785342837787</v>
      </c>
      <c r="AD730" s="122">
        <v>2.5709416441841002</v>
      </c>
      <c r="AE730" s="122">
        <v>2.6746429878972999</v>
      </c>
      <c r="AF730" s="122">
        <v>2.8394847148413001</v>
      </c>
      <c r="AG730" s="122">
        <v>2.7112727467420998</v>
      </c>
      <c r="AH730" s="122">
        <v>2.6915260352322998</v>
      </c>
      <c r="AI730" s="122">
        <v>2.6658930858447998</v>
      </c>
      <c r="AJ730" s="122">
        <v>2.7170137445817</v>
      </c>
      <c r="AK730" s="122">
        <v>2.5998951938706001</v>
      </c>
      <c r="AL730" s="122">
        <v>0</v>
      </c>
    </row>
    <row r="731" spans="1:38" hidden="1" x14ac:dyDescent="0.25">
      <c r="A731" s="122" t="s">
        <v>2009</v>
      </c>
      <c r="B731" s="122">
        <v>1</v>
      </c>
      <c r="C731" s="122" t="s">
        <v>2190</v>
      </c>
      <c r="D731" s="122" t="s">
        <v>2129</v>
      </c>
      <c r="E731" s="122">
        <v>15</v>
      </c>
      <c r="F731" s="122">
        <v>0.1041596676072</v>
      </c>
      <c r="G731" s="122">
        <v>7.1333158418100007E-2</v>
      </c>
      <c r="H731" s="122">
        <v>7.4162277863500006E-2</v>
      </c>
      <c r="I731" s="122">
        <v>9.74018311203E-2</v>
      </c>
      <c r="J731" s="122">
        <v>0.1131878424665</v>
      </c>
      <c r="K731" s="122">
        <v>0.11733095836680001</v>
      </c>
      <c r="L731" s="122">
        <v>4.7979773999199997E-2</v>
      </c>
      <c r="M731" s="122">
        <v>7.4225727644100001E-2</v>
      </c>
      <c r="N731" s="122">
        <v>4.9006808197100002E-2</v>
      </c>
      <c r="O731" s="122">
        <v>5.2666987873399997E-2</v>
      </c>
      <c r="P731" s="122">
        <v>4.8120615221899997E-2</v>
      </c>
      <c r="Q731" s="122">
        <v>3.62896283679E-2</v>
      </c>
      <c r="R731" s="122">
        <v>2.4957652955399999E-2</v>
      </c>
      <c r="S731" s="122">
        <v>3.8222312844000003E-2</v>
      </c>
      <c r="T731" s="122">
        <v>4.9779701309600001E-2</v>
      </c>
      <c r="U731" s="122">
        <v>5.1544218311999998E-2</v>
      </c>
      <c r="V731" s="122">
        <v>4.24826269615E-2</v>
      </c>
      <c r="W731" s="122">
        <v>4.0636733405E-2</v>
      </c>
      <c r="X731" s="122">
        <v>2.3406094983599999E-2</v>
      </c>
      <c r="Y731" s="122">
        <v>1.12462389284E-2</v>
      </c>
      <c r="Z731" s="122">
        <v>1.0474025764900001E-2</v>
      </c>
      <c r="AA731" s="122">
        <v>0</v>
      </c>
      <c r="AB731" s="122">
        <v>0</v>
      </c>
      <c r="AC731" s="122">
        <v>0</v>
      </c>
      <c r="AD731" s="122">
        <v>0</v>
      </c>
      <c r="AE731" s="122">
        <v>0</v>
      </c>
      <c r="AF731" s="122">
        <v>0</v>
      </c>
      <c r="AG731" s="122">
        <v>0</v>
      </c>
      <c r="AH731" s="122">
        <v>0</v>
      </c>
      <c r="AI731" s="122">
        <v>0</v>
      </c>
      <c r="AJ731" s="122">
        <v>0</v>
      </c>
      <c r="AK731" s="122">
        <v>0</v>
      </c>
      <c r="AL731" s="122">
        <v>0</v>
      </c>
    </row>
    <row r="732" spans="1:38" hidden="1" x14ac:dyDescent="0.25">
      <c r="A732" s="122" t="s">
        <v>2009</v>
      </c>
      <c r="B732" s="122">
        <v>1</v>
      </c>
      <c r="C732" s="122" t="s">
        <v>2190</v>
      </c>
      <c r="D732" s="122" t="s">
        <v>2130</v>
      </c>
      <c r="E732" s="122">
        <v>15</v>
      </c>
      <c r="F732" s="122">
        <v>7.3858673394200006E-2</v>
      </c>
      <c r="G732" s="122">
        <v>0.2212949119106</v>
      </c>
      <c r="H732" s="122">
        <v>0.2249589095192</v>
      </c>
      <c r="I732" s="122">
        <v>0.32878255230469999</v>
      </c>
      <c r="J732" s="122">
        <v>0.27520181305570002</v>
      </c>
      <c r="K732" s="122">
        <v>0.27607284321609998</v>
      </c>
      <c r="L732" s="122">
        <v>0.2898616006193</v>
      </c>
      <c r="M732" s="122">
        <v>0.29079557006360002</v>
      </c>
      <c r="N732" s="122">
        <v>0.26681231079849999</v>
      </c>
      <c r="O732" s="122">
        <v>0.30410343085579999</v>
      </c>
      <c r="P732" s="122">
        <v>0.2834208333821</v>
      </c>
      <c r="Q732" s="122">
        <v>0.19130213941749999</v>
      </c>
      <c r="R732" s="122">
        <v>0.1263135822376</v>
      </c>
      <c r="S732" s="122">
        <v>0.14039816921699999</v>
      </c>
      <c r="T732" s="122">
        <v>0.1531613316107</v>
      </c>
      <c r="U732" s="122">
        <v>0.17140920012659999</v>
      </c>
      <c r="V732" s="122">
        <v>0.2782834342421</v>
      </c>
      <c r="W732" s="122">
        <v>0.30033994917489998</v>
      </c>
      <c r="X732" s="122">
        <v>0.32373791659939999</v>
      </c>
      <c r="Y732" s="122">
        <v>0.2875942245052</v>
      </c>
      <c r="Z732" s="122">
        <v>0.27229087202359997</v>
      </c>
      <c r="AA732" s="122">
        <v>0.22547916356530001</v>
      </c>
      <c r="AB732" s="122">
        <v>0.24503273813910001</v>
      </c>
      <c r="AC732" s="122">
        <v>0.35164855953579999</v>
      </c>
      <c r="AD732" s="122">
        <v>0.29349339689420001</v>
      </c>
      <c r="AE732" s="122">
        <v>0.29200221184109998</v>
      </c>
      <c r="AF732" s="122">
        <v>0.29957399936090001</v>
      </c>
      <c r="AG732" s="122">
        <v>0.28333205644979997</v>
      </c>
      <c r="AH732" s="122">
        <v>0.34227365649379998</v>
      </c>
      <c r="AI732" s="122">
        <v>0.32348917416869999</v>
      </c>
      <c r="AJ732" s="122">
        <v>0.29103623721189997</v>
      </c>
      <c r="AK732" s="122">
        <v>0.26820640391990003</v>
      </c>
      <c r="AL732" s="122">
        <v>0</v>
      </c>
    </row>
    <row r="733" spans="1:38" hidden="1" x14ac:dyDescent="0.25">
      <c r="A733" s="122" t="s">
        <v>2009</v>
      </c>
      <c r="B733" s="122">
        <v>1</v>
      </c>
      <c r="C733" s="122" t="s">
        <v>2190</v>
      </c>
      <c r="D733" s="122" t="s">
        <v>2131</v>
      </c>
      <c r="E733" s="122">
        <v>15</v>
      </c>
      <c r="F733" s="122">
        <v>2.1778839590600001E-2</v>
      </c>
      <c r="G733" s="122">
        <v>1.8643893677399999E-2</v>
      </c>
      <c r="H733" s="122">
        <v>1.7205648464300002E-2</v>
      </c>
      <c r="I733" s="122">
        <v>0</v>
      </c>
      <c r="J733" s="122">
        <v>0</v>
      </c>
      <c r="K733" s="122">
        <v>1.45536400515E-2</v>
      </c>
      <c r="L733" s="122">
        <v>0</v>
      </c>
      <c r="M733" s="122">
        <v>1.7546566685100001E-2</v>
      </c>
      <c r="N733" s="122">
        <v>5.7421657999E-3</v>
      </c>
      <c r="O733" s="122">
        <v>8.7624585778999994E-3</v>
      </c>
      <c r="P733" s="122">
        <v>6.7366980865E-3</v>
      </c>
      <c r="Q733" s="122">
        <v>1.07794098017E-2</v>
      </c>
      <c r="R733" s="122">
        <v>1.5534695745899999E-2</v>
      </c>
      <c r="S733" s="122">
        <v>1.72560840518E-2</v>
      </c>
      <c r="T733" s="122">
        <v>1.86490246145E-2</v>
      </c>
      <c r="U733" s="122">
        <v>2.1075029186500002E-2</v>
      </c>
      <c r="V733" s="122">
        <v>2.92987838097E-2</v>
      </c>
      <c r="W733" s="122">
        <v>2.9598182595500001E-2</v>
      </c>
      <c r="X733" s="122">
        <v>2.4095873607900001E-2</v>
      </c>
      <c r="Y733" s="122">
        <v>9.0384851323999996E-3</v>
      </c>
      <c r="Z733" s="122">
        <v>8.5701233177000007E-3</v>
      </c>
      <c r="AA733" s="122">
        <v>1.59483895001E-2</v>
      </c>
      <c r="AB733" s="122">
        <v>1.5663568869699999E-2</v>
      </c>
      <c r="AC733" s="122">
        <v>1.49291308192E-2</v>
      </c>
      <c r="AD733" s="122">
        <v>1.49792973009E-2</v>
      </c>
      <c r="AE733" s="122">
        <v>1.54248270613E-2</v>
      </c>
      <c r="AF733" s="122">
        <v>1.4606164532300001E-2</v>
      </c>
      <c r="AG733" s="122">
        <v>1.20647439539E-2</v>
      </c>
      <c r="AH733" s="122">
        <v>9.6144266315000004E-3</v>
      </c>
      <c r="AI733" s="122">
        <v>7.4266537448000004E-3</v>
      </c>
      <c r="AJ733" s="122">
        <v>1.3948667874999999E-2</v>
      </c>
      <c r="AK733" s="122">
        <v>1.47104073947E-2</v>
      </c>
      <c r="AL733" s="122">
        <v>0</v>
      </c>
    </row>
    <row r="734" spans="1:38" hidden="1" x14ac:dyDescent="0.25">
      <c r="A734" s="122" t="s">
        <v>2009</v>
      </c>
      <c r="B734" s="122">
        <v>1</v>
      </c>
      <c r="C734" s="122" t="s">
        <v>2190</v>
      </c>
      <c r="D734" s="122" t="s">
        <v>2132</v>
      </c>
      <c r="E734" s="122">
        <v>15</v>
      </c>
      <c r="F734" s="122">
        <v>8.0487015877999998E-3</v>
      </c>
      <c r="G734" s="122">
        <v>6.8901346199000003E-3</v>
      </c>
      <c r="H734" s="122">
        <v>0</v>
      </c>
      <c r="I734" s="122">
        <v>0</v>
      </c>
      <c r="J734" s="122">
        <v>0</v>
      </c>
      <c r="K734" s="122">
        <v>0</v>
      </c>
      <c r="L734" s="122">
        <v>0</v>
      </c>
      <c r="M734" s="122">
        <v>0</v>
      </c>
      <c r="N734" s="122">
        <v>0</v>
      </c>
      <c r="O734" s="122">
        <v>0</v>
      </c>
      <c r="P734" s="122">
        <v>0</v>
      </c>
      <c r="Q734" s="122">
        <v>0</v>
      </c>
      <c r="R734" s="122">
        <v>0</v>
      </c>
      <c r="S734" s="122">
        <v>0</v>
      </c>
      <c r="T734" s="122">
        <v>0</v>
      </c>
      <c r="U734" s="122">
        <v>0</v>
      </c>
      <c r="V734" s="122">
        <v>0</v>
      </c>
      <c r="W734" s="122">
        <v>0</v>
      </c>
      <c r="X734" s="122">
        <v>0</v>
      </c>
      <c r="Y734" s="122">
        <v>0</v>
      </c>
      <c r="Z734" s="122">
        <v>0</v>
      </c>
      <c r="AA734" s="122">
        <v>0</v>
      </c>
      <c r="AB734" s="122">
        <v>0</v>
      </c>
      <c r="AC734" s="122">
        <v>0</v>
      </c>
      <c r="AD734" s="122">
        <v>0</v>
      </c>
      <c r="AE734" s="122">
        <v>0</v>
      </c>
      <c r="AF734" s="122">
        <v>0</v>
      </c>
      <c r="AG734" s="122">
        <v>0</v>
      </c>
      <c r="AH734" s="122">
        <v>0</v>
      </c>
      <c r="AI734" s="122">
        <v>0</v>
      </c>
      <c r="AJ734" s="122">
        <v>0</v>
      </c>
      <c r="AK734" s="122">
        <v>0</v>
      </c>
      <c r="AL734" s="122">
        <v>0</v>
      </c>
    </row>
    <row r="735" spans="1:38" hidden="1" x14ac:dyDescent="0.25">
      <c r="A735" s="122" t="s">
        <v>2009</v>
      </c>
      <c r="B735" s="122">
        <v>1</v>
      </c>
      <c r="C735" s="122" t="s">
        <v>2190</v>
      </c>
      <c r="D735" s="122" t="s">
        <v>2133</v>
      </c>
      <c r="E735" s="122">
        <v>15</v>
      </c>
      <c r="F735" s="122">
        <v>0.1240446950595</v>
      </c>
      <c r="G735" s="122">
        <v>0.11834819464809999</v>
      </c>
      <c r="H735" s="122">
        <v>0.11651717877660001</v>
      </c>
      <c r="I735" s="122">
        <v>0.1209591009929</v>
      </c>
      <c r="J735" s="122">
        <v>0.1331621676076</v>
      </c>
      <c r="K735" s="122">
        <v>6.54246626282E-2</v>
      </c>
      <c r="L735" s="122">
        <v>6.5126516571099996E-2</v>
      </c>
      <c r="M735" s="122">
        <v>0</v>
      </c>
      <c r="N735" s="122">
        <v>6.06598928824E-2</v>
      </c>
      <c r="O735" s="122">
        <v>0.1246575028212</v>
      </c>
      <c r="P735" s="122">
        <v>7.0996241801599996E-2</v>
      </c>
      <c r="Q735" s="122">
        <v>3.2771731361100002E-2</v>
      </c>
      <c r="R735" s="122">
        <v>0</v>
      </c>
      <c r="S735" s="122">
        <v>0</v>
      </c>
      <c r="T735" s="122">
        <v>0</v>
      </c>
      <c r="U735" s="122">
        <v>0</v>
      </c>
      <c r="V735" s="122">
        <v>0</v>
      </c>
      <c r="W735" s="122">
        <v>0</v>
      </c>
      <c r="X735" s="122">
        <v>0</v>
      </c>
      <c r="Y735" s="122">
        <v>0</v>
      </c>
      <c r="Z735" s="122">
        <v>0</v>
      </c>
      <c r="AA735" s="122">
        <v>0</v>
      </c>
      <c r="AB735" s="122">
        <v>5.5253119999999998E-6</v>
      </c>
      <c r="AC735" s="122">
        <v>0</v>
      </c>
      <c r="AD735" s="122">
        <v>0</v>
      </c>
      <c r="AE735" s="122">
        <v>0</v>
      </c>
      <c r="AF735" s="122">
        <v>0</v>
      </c>
      <c r="AG735" s="122">
        <v>0</v>
      </c>
      <c r="AH735" s="122">
        <v>0</v>
      </c>
      <c r="AI735" s="122">
        <v>0</v>
      </c>
      <c r="AJ735" s="122">
        <v>0</v>
      </c>
      <c r="AK735" s="122">
        <v>0</v>
      </c>
      <c r="AL735" s="122">
        <v>0</v>
      </c>
    </row>
    <row r="736" spans="1:38" hidden="1" x14ac:dyDescent="0.25">
      <c r="A736" s="122" t="s">
        <v>2009</v>
      </c>
      <c r="B736" s="122">
        <v>1</v>
      </c>
      <c r="C736" s="122" t="s">
        <v>2190</v>
      </c>
      <c r="D736" s="122" t="s">
        <v>2134</v>
      </c>
      <c r="E736" s="122">
        <v>15</v>
      </c>
      <c r="F736" s="122">
        <v>0.52079833803599995</v>
      </c>
      <c r="G736" s="122">
        <v>0.39273767333580001</v>
      </c>
      <c r="H736" s="122">
        <v>0.58835407105009996</v>
      </c>
      <c r="I736" s="122">
        <v>0.30741168640490002</v>
      </c>
      <c r="J736" s="122">
        <v>0.29828325544099998</v>
      </c>
      <c r="K736" s="122">
        <v>0.29355745661979998</v>
      </c>
      <c r="L736" s="122">
        <v>0.22551271409679999</v>
      </c>
      <c r="M736" s="122">
        <v>0.36345011467119998</v>
      </c>
      <c r="N736" s="122">
        <v>0.26799814329089999</v>
      </c>
      <c r="O736" s="122">
        <v>0.15675577213809999</v>
      </c>
      <c r="P736" s="122">
        <v>0.25519533770090003</v>
      </c>
      <c r="Q736" s="122">
        <v>0.35186168784810001</v>
      </c>
      <c r="R736" s="122">
        <v>0.46091862064650002</v>
      </c>
      <c r="S736" s="122">
        <v>0.368301442604</v>
      </c>
      <c r="T736" s="122">
        <v>0.28268293696230001</v>
      </c>
      <c r="U736" s="122">
        <v>0.284128697263</v>
      </c>
      <c r="V736" s="122">
        <v>0.31675987648019999</v>
      </c>
      <c r="W736" s="122">
        <v>0.2409035818246</v>
      </c>
      <c r="X736" s="122">
        <v>0.30339227687269998</v>
      </c>
      <c r="Y736" s="122">
        <v>0.29066531033240001</v>
      </c>
      <c r="Z736" s="122">
        <v>0.28028777516519998</v>
      </c>
      <c r="AA736" s="122">
        <v>0.37430892905860003</v>
      </c>
      <c r="AB736" s="122">
        <v>0.36141549288519997</v>
      </c>
      <c r="AC736" s="122">
        <v>0.40536175932230001</v>
      </c>
      <c r="AD736" s="122">
        <v>0.3582927381714</v>
      </c>
      <c r="AE736" s="122">
        <v>0.36158039383180002</v>
      </c>
      <c r="AF736" s="122">
        <v>0.33887010032699999</v>
      </c>
      <c r="AG736" s="122">
        <v>0.34058810067290002</v>
      </c>
      <c r="AH736" s="122">
        <v>0.34433521011939999</v>
      </c>
      <c r="AI736" s="122">
        <v>0.34907197049369998</v>
      </c>
      <c r="AJ736" s="122">
        <v>0.3840013205467</v>
      </c>
      <c r="AK736" s="122">
        <v>0.35609523788640002</v>
      </c>
      <c r="AL736" s="122">
        <v>0</v>
      </c>
    </row>
    <row r="737" spans="1:38" hidden="1" x14ac:dyDescent="0.25">
      <c r="A737" s="122" t="s">
        <v>2009</v>
      </c>
      <c r="B737" s="122">
        <v>1</v>
      </c>
      <c r="C737" s="122" t="s">
        <v>2190</v>
      </c>
      <c r="D737" s="122" t="s">
        <v>2135</v>
      </c>
      <c r="E737" s="122">
        <v>15</v>
      </c>
      <c r="F737" s="122">
        <v>0</v>
      </c>
      <c r="G737" s="122">
        <v>0</v>
      </c>
      <c r="H737" s="122">
        <v>0</v>
      </c>
      <c r="I737" s="122">
        <v>0</v>
      </c>
      <c r="J737" s="122">
        <v>0</v>
      </c>
      <c r="K737" s="122">
        <v>0</v>
      </c>
      <c r="L737" s="122">
        <v>0</v>
      </c>
      <c r="M737" s="122">
        <v>0</v>
      </c>
      <c r="N737" s="122">
        <v>5.4274641000000004E-3</v>
      </c>
      <c r="O737" s="122">
        <v>6.9177304562000001E-3</v>
      </c>
      <c r="P737" s="122">
        <v>7.0516728050999998E-3</v>
      </c>
      <c r="Q737" s="122">
        <v>5.8211448364999998E-3</v>
      </c>
      <c r="R737" s="122">
        <v>0</v>
      </c>
      <c r="S737" s="122">
        <v>1.0929706207E-3</v>
      </c>
      <c r="T737" s="122">
        <v>1.2290806398000001E-3</v>
      </c>
      <c r="U737" s="122">
        <v>1.4628077392999999E-3</v>
      </c>
      <c r="V737" s="122">
        <v>4.244377816E-4</v>
      </c>
      <c r="W737" s="122">
        <v>3.8080771940000001E-4</v>
      </c>
      <c r="X737" s="122">
        <v>3.260006982E-4</v>
      </c>
      <c r="Y737" s="122">
        <v>3.0800981900000002E-4</v>
      </c>
      <c r="Z737" s="122">
        <v>2.8686059409999999E-4</v>
      </c>
      <c r="AA737" s="122">
        <v>0</v>
      </c>
      <c r="AB737" s="122">
        <v>0</v>
      </c>
      <c r="AC737" s="122">
        <v>0</v>
      </c>
      <c r="AD737" s="122">
        <v>0</v>
      </c>
      <c r="AE737" s="122">
        <v>0</v>
      </c>
      <c r="AF737" s="122">
        <v>0</v>
      </c>
      <c r="AG737" s="122">
        <v>0</v>
      </c>
      <c r="AH737" s="122">
        <v>0</v>
      </c>
      <c r="AI737" s="122">
        <v>0</v>
      </c>
      <c r="AJ737" s="122">
        <v>0</v>
      </c>
      <c r="AK737" s="122">
        <v>0</v>
      </c>
      <c r="AL737" s="122">
        <v>0</v>
      </c>
    </row>
    <row r="738" spans="1:38" hidden="1" x14ac:dyDescent="0.25">
      <c r="A738" s="122" t="s">
        <v>2009</v>
      </c>
      <c r="B738" s="122">
        <v>1</v>
      </c>
      <c r="C738" s="122" t="s">
        <v>2190</v>
      </c>
      <c r="D738" s="122" t="s">
        <v>2136</v>
      </c>
      <c r="E738" s="122">
        <v>15</v>
      </c>
      <c r="F738" s="122">
        <v>6.5336518771799995E-2</v>
      </c>
      <c r="G738" s="122">
        <v>0</v>
      </c>
      <c r="H738" s="122">
        <v>0</v>
      </c>
      <c r="I738" s="122">
        <v>0</v>
      </c>
      <c r="J738" s="122">
        <v>0</v>
      </c>
      <c r="K738" s="122">
        <v>0</v>
      </c>
      <c r="L738" s="122">
        <v>0</v>
      </c>
      <c r="M738" s="122">
        <v>0</v>
      </c>
      <c r="N738" s="122">
        <v>0</v>
      </c>
      <c r="O738" s="122">
        <v>9.4011956899999992E-3</v>
      </c>
      <c r="P738" s="122">
        <v>0</v>
      </c>
      <c r="Q738" s="122">
        <v>0</v>
      </c>
      <c r="R738" s="122">
        <v>0</v>
      </c>
      <c r="S738" s="122">
        <v>2.5127810229E-3</v>
      </c>
      <c r="T738" s="122">
        <v>4.7148986980000002E-3</v>
      </c>
      <c r="U738" s="122">
        <v>5.6289368384999997E-3</v>
      </c>
      <c r="V738" s="122">
        <v>1.9659323901699999E-2</v>
      </c>
      <c r="W738" s="122">
        <v>1.9418453709799999E-2</v>
      </c>
      <c r="X738" s="122">
        <v>1.8909679011200001E-2</v>
      </c>
      <c r="Y738" s="122">
        <v>1.1236430891000001E-3</v>
      </c>
      <c r="Z738" s="122">
        <v>1.0464891188000001E-3</v>
      </c>
      <c r="AA738" s="122">
        <v>0</v>
      </c>
      <c r="AB738" s="122">
        <v>0</v>
      </c>
      <c r="AC738" s="122">
        <v>0</v>
      </c>
      <c r="AD738" s="122">
        <v>0</v>
      </c>
      <c r="AE738" s="122">
        <v>0</v>
      </c>
      <c r="AF738" s="122">
        <v>0</v>
      </c>
      <c r="AG738" s="122">
        <v>0</v>
      </c>
      <c r="AH738" s="122">
        <v>0</v>
      </c>
      <c r="AI738" s="122">
        <v>0</v>
      </c>
      <c r="AJ738" s="122">
        <v>0</v>
      </c>
      <c r="AK738" s="122">
        <v>0</v>
      </c>
      <c r="AL738" s="122">
        <v>0</v>
      </c>
    </row>
    <row r="739" spans="1:38" hidden="1" x14ac:dyDescent="0.25">
      <c r="A739" s="122" t="s">
        <v>2009</v>
      </c>
      <c r="B739" s="122">
        <v>1</v>
      </c>
      <c r="C739" s="122" t="s">
        <v>2190</v>
      </c>
      <c r="D739" s="122" t="s">
        <v>2137</v>
      </c>
      <c r="E739" s="122">
        <v>15</v>
      </c>
      <c r="F739" s="122">
        <v>0</v>
      </c>
      <c r="G739" s="122">
        <v>0</v>
      </c>
      <c r="H739" s="122">
        <v>0</v>
      </c>
      <c r="I739" s="122">
        <v>0.22909568244590001</v>
      </c>
      <c r="J739" s="122">
        <v>0</v>
      </c>
      <c r="K739" s="122">
        <v>0</v>
      </c>
      <c r="L739" s="122">
        <v>0</v>
      </c>
      <c r="M739" s="122">
        <v>0</v>
      </c>
      <c r="N739" s="122">
        <v>0</v>
      </c>
      <c r="O739" s="122">
        <v>0</v>
      </c>
      <c r="P739" s="122">
        <v>0</v>
      </c>
      <c r="Q739" s="122">
        <v>0</v>
      </c>
      <c r="R739" s="122">
        <v>0</v>
      </c>
      <c r="S739" s="122">
        <v>3.28557716374E-2</v>
      </c>
      <c r="T739" s="122">
        <v>7.4294189957900006E-2</v>
      </c>
      <c r="U739" s="122">
        <v>8.9808564629500001E-2</v>
      </c>
      <c r="V739" s="122">
        <v>9.96533208133E-2</v>
      </c>
      <c r="W739" s="122">
        <v>9.8268022421300005E-2</v>
      </c>
      <c r="X739" s="122">
        <v>9.5053746080500004E-2</v>
      </c>
      <c r="Y739" s="122">
        <v>2.1734252936600001E-2</v>
      </c>
      <c r="Z739" s="122">
        <v>2.0241889460900001E-2</v>
      </c>
      <c r="AA739" s="122">
        <v>0</v>
      </c>
      <c r="AB739" s="122">
        <v>0</v>
      </c>
      <c r="AC739" s="122">
        <v>0</v>
      </c>
      <c r="AD739" s="122">
        <v>0</v>
      </c>
      <c r="AE739" s="122">
        <v>0</v>
      </c>
      <c r="AF739" s="122">
        <v>0</v>
      </c>
      <c r="AG739" s="122">
        <v>0</v>
      </c>
      <c r="AH739" s="122">
        <v>0</v>
      </c>
      <c r="AI739" s="122">
        <v>0</v>
      </c>
      <c r="AJ739" s="122">
        <v>0</v>
      </c>
      <c r="AK739" s="122">
        <v>0</v>
      </c>
      <c r="AL739" s="122">
        <v>0</v>
      </c>
    </row>
    <row r="740" spans="1:38" hidden="1" x14ac:dyDescent="0.25">
      <c r="A740" s="122" t="s">
        <v>2009</v>
      </c>
      <c r="B740" s="122">
        <v>1</v>
      </c>
      <c r="C740" s="122" t="s">
        <v>2190</v>
      </c>
      <c r="D740" s="122" t="s">
        <v>2138</v>
      </c>
      <c r="E740" s="122">
        <v>15</v>
      </c>
      <c r="F740" s="122">
        <v>2.2252292625175998</v>
      </c>
      <c r="G740" s="122">
        <v>1.2953453085461</v>
      </c>
      <c r="H740" s="122">
        <v>1.2780632551803</v>
      </c>
      <c r="I740" s="122">
        <v>1.3315693368342001</v>
      </c>
      <c r="J740" s="122">
        <v>1.4381514101620001</v>
      </c>
      <c r="K740" s="122">
        <v>1.5246122766607999</v>
      </c>
      <c r="L740" s="122">
        <v>1.5659525103880001</v>
      </c>
      <c r="M740" s="122">
        <v>1.6330166914944</v>
      </c>
      <c r="N740" s="122">
        <v>1.5105681595977001</v>
      </c>
      <c r="O740" s="122">
        <v>1.6146259594053001</v>
      </c>
      <c r="P740" s="122">
        <v>1.3777840393491001</v>
      </c>
      <c r="Q740" s="122">
        <v>1.2989741209209</v>
      </c>
      <c r="R740" s="122">
        <v>1.2663748045404</v>
      </c>
      <c r="S740" s="122">
        <v>1.2329285395705001</v>
      </c>
      <c r="T740" s="122">
        <v>1.1879276998727</v>
      </c>
      <c r="U740" s="122">
        <v>1.3013620787569999</v>
      </c>
      <c r="V740" s="122">
        <v>1.6253631762484</v>
      </c>
      <c r="W740" s="122">
        <v>1.5892491502382</v>
      </c>
      <c r="X740" s="122">
        <v>1.5642918991142001</v>
      </c>
      <c r="Y740" s="122">
        <v>1.5338740611315</v>
      </c>
      <c r="Z740" s="122">
        <v>1.4700723460478999</v>
      </c>
      <c r="AA740" s="122">
        <v>1.2888545924737</v>
      </c>
      <c r="AB740" s="122">
        <v>1.3643459547656001</v>
      </c>
      <c r="AC740" s="122">
        <v>1.5541498210064</v>
      </c>
      <c r="AD740" s="122">
        <v>1.5483430207332001</v>
      </c>
      <c r="AE740" s="122">
        <v>1.5419722038253001</v>
      </c>
      <c r="AF740" s="122">
        <v>1.5146726694406001</v>
      </c>
      <c r="AG740" s="122">
        <v>1.43877874989</v>
      </c>
      <c r="AH740" s="122">
        <v>1.4378137642677</v>
      </c>
      <c r="AI740" s="122">
        <v>1.413220625021</v>
      </c>
      <c r="AJ740" s="122">
        <v>1.3561874649318</v>
      </c>
      <c r="AK740" s="122">
        <v>1.3840032417465999</v>
      </c>
      <c r="AL740" s="122">
        <v>0</v>
      </c>
    </row>
    <row r="741" spans="1:38" hidden="1" x14ac:dyDescent="0.25">
      <c r="A741" s="122" t="s">
        <v>2009</v>
      </c>
      <c r="B741" s="122">
        <v>1</v>
      </c>
      <c r="C741" s="122" t="s">
        <v>2190</v>
      </c>
      <c r="D741" s="122" t="s">
        <v>2139</v>
      </c>
      <c r="E741" s="122">
        <v>15</v>
      </c>
      <c r="F741" s="122">
        <v>0.57950651432370004</v>
      </c>
      <c r="G741" s="122">
        <v>0.35139686561619998</v>
      </c>
      <c r="H741" s="122">
        <v>0.35021075657739997</v>
      </c>
      <c r="I741" s="122">
        <v>0.47262491893809999</v>
      </c>
      <c r="J741" s="122">
        <v>0.53087317486230001</v>
      </c>
      <c r="K741" s="122">
        <v>0.46246802452750002</v>
      </c>
      <c r="L741" s="122">
        <v>0.47316844382779999</v>
      </c>
      <c r="M741" s="122">
        <v>0.62121029430910002</v>
      </c>
      <c r="N741" s="122">
        <v>0.64992742374000001</v>
      </c>
      <c r="O741" s="122">
        <v>0.63643120197290004</v>
      </c>
      <c r="P741" s="122">
        <v>0.61879839199200004</v>
      </c>
      <c r="Q741" s="122">
        <v>0.69268497140639995</v>
      </c>
      <c r="R741" s="122">
        <v>0.72531115678909996</v>
      </c>
      <c r="S741" s="122">
        <v>0.67698713426169999</v>
      </c>
      <c r="T741" s="122">
        <v>0.60346729103920005</v>
      </c>
      <c r="U741" s="122">
        <v>0.59167648718510002</v>
      </c>
      <c r="V741" s="122">
        <v>0.55759729170009997</v>
      </c>
      <c r="W741" s="122">
        <v>0.54649151943420005</v>
      </c>
      <c r="X741" s="122">
        <v>0.52898733995500002</v>
      </c>
      <c r="Y741" s="122">
        <v>0.61891164815699995</v>
      </c>
      <c r="Z741" s="122">
        <v>0.59469244102569996</v>
      </c>
      <c r="AA741" s="122">
        <v>0.64007662648630004</v>
      </c>
      <c r="AB741" s="122">
        <v>0.6624175696415</v>
      </c>
      <c r="AC741" s="122">
        <v>0.69638406873619996</v>
      </c>
      <c r="AD741" s="122">
        <v>0.71098766162089999</v>
      </c>
      <c r="AE741" s="122">
        <v>0.62456346694830001</v>
      </c>
      <c r="AF741" s="122">
        <v>0.66104847372179998</v>
      </c>
      <c r="AG741" s="122">
        <v>0.62861483382369998</v>
      </c>
      <c r="AH741" s="122">
        <v>0.61424652147350001</v>
      </c>
      <c r="AI741" s="122">
        <v>0.62616165542220004</v>
      </c>
      <c r="AJ741" s="122">
        <v>0.60201440405079998</v>
      </c>
      <c r="AK741" s="122">
        <v>0.60834285341950001</v>
      </c>
      <c r="AL741" s="122">
        <v>0</v>
      </c>
    </row>
    <row r="742" spans="1:38" hidden="1" x14ac:dyDescent="0.25">
      <c r="A742" s="122" t="s">
        <v>2009</v>
      </c>
      <c r="B742" s="122">
        <v>1</v>
      </c>
      <c r="C742" s="122" t="s">
        <v>2190</v>
      </c>
      <c r="D742" s="122" t="s">
        <v>2140</v>
      </c>
      <c r="E742" s="122">
        <v>15</v>
      </c>
      <c r="F742" s="122">
        <v>0.19643566404650001</v>
      </c>
      <c r="G742" s="122">
        <v>0.17326662058930001</v>
      </c>
      <c r="H742" s="122">
        <v>0.18994607411450001</v>
      </c>
      <c r="I742" s="122">
        <v>0.1894691653294</v>
      </c>
      <c r="J742" s="122">
        <v>0.2238322875316</v>
      </c>
      <c r="K742" s="122">
        <v>0.23202542108099999</v>
      </c>
      <c r="L742" s="122">
        <v>0.24508469038280001</v>
      </c>
      <c r="M742" s="122">
        <v>0.27145988204979998</v>
      </c>
      <c r="N742" s="122">
        <v>0.2982824807901</v>
      </c>
      <c r="O742" s="122">
        <v>0.30161304789150001</v>
      </c>
      <c r="P742" s="122">
        <v>0.31095056401310001</v>
      </c>
      <c r="Q742" s="122">
        <v>0.2882051814098</v>
      </c>
      <c r="R742" s="122">
        <v>0.252889428769</v>
      </c>
      <c r="S742" s="122">
        <v>0.20154185350850001</v>
      </c>
      <c r="T742" s="122">
        <v>0.1464001093376</v>
      </c>
      <c r="U742" s="122">
        <v>0.16005600630149999</v>
      </c>
      <c r="V742" s="122">
        <v>0.30141619312360002</v>
      </c>
      <c r="W742" s="122">
        <v>0.289836519465</v>
      </c>
      <c r="X742" s="122">
        <v>0.27693283754120002</v>
      </c>
      <c r="Y742" s="122">
        <v>0.28884292717549997</v>
      </c>
      <c r="Z742" s="122">
        <v>0.2752726328076</v>
      </c>
      <c r="AA742" s="122">
        <v>0.26708285517519997</v>
      </c>
      <c r="AB742" s="122">
        <v>0.27603733579029999</v>
      </c>
      <c r="AC742" s="122">
        <v>0.1876552792085</v>
      </c>
      <c r="AD742" s="122">
        <v>0.1922267699977</v>
      </c>
      <c r="AE742" s="122">
        <v>0.1883943110296</v>
      </c>
      <c r="AF742" s="122">
        <v>0.1948264380993</v>
      </c>
      <c r="AG742" s="122">
        <v>0.1859375768889</v>
      </c>
      <c r="AH742" s="122">
        <v>0.15511181471070001</v>
      </c>
      <c r="AI742" s="122">
        <v>0.1352890876367</v>
      </c>
      <c r="AJ742" s="122">
        <v>0.1237173706681</v>
      </c>
      <c r="AK742" s="122">
        <v>0.1136468607604</v>
      </c>
      <c r="AL742" s="122">
        <v>0</v>
      </c>
    </row>
    <row r="743" spans="1:38" hidden="1" x14ac:dyDescent="0.25">
      <c r="A743" s="122" t="s">
        <v>2009</v>
      </c>
      <c r="B743" s="122">
        <v>1</v>
      </c>
      <c r="C743" s="122" t="s">
        <v>2190</v>
      </c>
      <c r="D743" s="122" t="s">
        <v>2141</v>
      </c>
      <c r="E743" s="122">
        <v>15</v>
      </c>
      <c r="F743" s="122">
        <v>0.2215760201826</v>
      </c>
      <c r="G743" s="122">
        <v>0.90098642706450005</v>
      </c>
      <c r="H743" s="122">
        <v>0.91054796710139996</v>
      </c>
      <c r="I743" s="122">
        <v>0.94319494692420003</v>
      </c>
      <c r="J743" s="122">
        <v>0.60810723207469997</v>
      </c>
      <c r="K743" s="122">
        <v>0.62116389723620002</v>
      </c>
      <c r="L743" s="122">
        <v>0.65612535351449996</v>
      </c>
      <c r="M743" s="122">
        <v>0.68422487073789995</v>
      </c>
      <c r="N743" s="122">
        <v>0.44468718466419999</v>
      </c>
      <c r="O743" s="122">
        <v>0.44965247965479999</v>
      </c>
      <c r="P743" s="122">
        <v>0.79191695935689999</v>
      </c>
      <c r="Q743" s="122">
        <v>0.64849028773149997</v>
      </c>
      <c r="R743" s="122">
        <v>0.54080989895880005</v>
      </c>
      <c r="S743" s="122">
        <v>0.47894661820009998</v>
      </c>
      <c r="T743" s="122">
        <v>0.41642615768359997</v>
      </c>
      <c r="U743" s="122">
        <v>0.39489701967750002</v>
      </c>
      <c r="V743" s="122">
        <v>0.52224566509159998</v>
      </c>
      <c r="W743" s="122">
        <v>0.52985846258570002</v>
      </c>
      <c r="X743" s="122">
        <v>0.50065277497570004</v>
      </c>
      <c r="Y743" s="122">
        <v>0.4003056624263</v>
      </c>
      <c r="Z743" s="122">
        <v>0.36500573864489999</v>
      </c>
      <c r="AA743" s="122">
        <v>0.3496005141513</v>
      </c>
      <c r="AB743" s="122">
        <v>0.41452824519589998</v>
      </c>
      <c r="AC743" s="122">
        <v>0.39253457440290002</v>
      </c>
      <c r="AD743" s="122">
        <v>0.41265340088270003</v>
      </c>
      <c r="AE743" s="122">
        <v>0.49803547134550002</v>
      </c>
      <c r="AF743" s="122">
        <v>0.49654020785870001</v>
      </c>
      <c r="AG743" s="122">
        <v>0.37636008371700003</v>
      </c>
      <c r="AH743" s="122">
        <v>0.37758515922899999</v>
      </c>
      <c r="AI743" s="122">
        <v>0.15900791792989999</v>
      </c>
      <c r="AJ743" s="122">
        <v>8.7310520905700004E-2</v>
      </c>
      <c r="AK743" s="122">
        <v>9.4074496501100002E-2</v>
      </c>
      <c r="AL743" s="122">
        <v>0</v>
      </c>
    </row>
    <row r="744" spans="1:38" hidden="1" x14ac:dyDescent="0.25">
      <c r="A744" s="122" t="s">
        <v>2009</v>
      </c>
      <c r="B744" s="122">
        <v>1</v>
      </c>
      <c r="C744" s="122" t="s">
        <v>2190</v>
      </c>
      <c r="D744" s="122" t="s">
        <v>2142</v>
      </c>
      <c r="E744" s="122">
        <v>15</v>
      </c>
      <c r="F744" s="122">
        <v>0.49712568630710002</v>
      </c>
      <c r="G744" s="122">
        <v>0.44583224011290001</v>
      </c>
      <c r="H744" s="122">
        <v>0.61575291259410003</v>
      </c>
      <c r="I744" s="122">
        <v>0.52440817092610004</v>
      </c>
      <c r="J744" s="122">
        <v>0.46961857776280003</v>
      </c>
      <c r="K744" s="122">
        <v>0.66257482371859999</v>
      </c>
      <c r="L744" s="122">
        <v>0.64834905302839996</v>
      </c>
      <c r="M744" s="122">
        <v>0.72679886269490002</v>
      </c>
      <c r="N744" s="122">
        <v>0.63980223861219998</v>
      </c>
      <c r="O744" s="122">
        <v>0.62778403890269996</v>
      </c>
      <c r="P744" s="122">
        <v>0.60917991028590002</v>
      </c>
      <c r="Q744" s="122">
        <v>0.59455918833629995</v>
      </c>
      <c r="R744" s="122">
        <v>0.59896874527080002</v>
      </c>
      <c r="S744" s="122">
        <v>0.53560352390840005</v>
      </c>
      <c r="T744" s="122">
        <v>0.46964588380920003</v>
      </c>
      <c r="U744" s="122">
        <v>0.4906068041753</v>
      </c>
      <c r="V744" s="122">
        <v>0.59326465906930004</v>
      </c>
      <c r="W744" s="122">
        <v>0.64722315966849997</v>
      </c>
      <c r="X744" s="122">
        <v>0.66749787440560004</v>
      </c>
      <c r="Y744" s="122">
        <v>0.574666107541</v>
      </c>
      <c r="Z744" s="122">
        <v>0.53919844855169996</v>
      </c>
      <c r="AA744" s="122">
        <v>0.49012754272969999</v>
      </c>
      <c r="AB744" s="122">
        <v>0.58504386298150002</v>
      </c>
      <c r="AC744" s="122">
        <v>0.63513276819690001</v>
      </c>
      <c r="AD744" s="122">
        <v>0.62789437498800005</v>
      </c>
      <c r="AE744" s="122">
        <v>0.64172400183709999</v>
      </c>
      <c r="AF744" s="122">
        <v>0.67827180042699997</v>
      </c>
      <c r="AG744" s="122">
        <v>0.63334395170070001</v>
      </c>
      <c r="AH744" s="122">
        <v>0.65364658410370002</v>
      </c>
      <c r="AI744" s="122">
        <v>0.4938619926583</v>
      </c>
      <c r="AJ744" s="122">
        <v>0.50951271182680002</v>
      </c>
      <c r="AK744" s="122">
        <v>0.4794706992451</v>
      </c>
      <c r="AL744" s="122">
        <v>0</v>
      </c>
    </row>
    <row r="745" spans="1:38" hidden="1" x14ac:dyDescent="0.25">
      <c r="A745" s="122" t="s">
        <v>2009</v>
      </c>
      <c r="B745" s="122">
        <v>1</v>
      </c>
      <c r="C745" s="122" t="s">
        <v>2190</v>
      </c>
      <c r="D745" s="122" t="s">
        <v>2143</v>
      </c>
      <c r="E745" s="122">
        <v>15</v>
      </c>
      <c r="F745" s="122">
        <v>0</v>
      </c>
      <c r="G745" s="122">
        <v>0</v>
      </c>
      <c r="H745" s="122">
        <v>0</v>
      </c>
      <c r="I745" s="122">
        <v>0</v>
      </c>
      <c r="J745" s="122">
        <v>0</v>
      </c>
      <c r="K745" s="122">
        <v>0</v>
      </c>
      <c r="L745" s="122">
        <v>0</v>
      </c>
      <c r="M745" s="122">
        <v>0</v>
      </c>
      <c r="N745" s="122">
        <v>1.8129554451699999E-2</v>
      </c>
      <c r="O745" s="122">
        <v>2.20445010538E-2</v>
      </c>
      <c r="P745" s="122">
        <v>0</v>
      </c>
      <c r="Q745" s="122">
        <v>6.8346119876E-3</v>
      </c>
      <c r="R745" s="122">
        <v>1.33112390433E-2</v>
      </c>
      <c r="S745" s="122">
        <v>1.7857546755400001E-2</v>
      </c>
      <c r="T745" s="122">
        <v>2.2204509720200001E-2</v>
      </c>
      <c r="U745" s="122">
        <v>2.1599216648600001E-2</v>
      </c>
      <c r="V745" s="122">
        <v>5.1575946183000003E-3</v>
      </c>
      <c r="W745" s="122">
        <v>3.7237368886000001E-3</v>
      </c>
      <c r="X745" s="122">
        <v>2.2769205785999999E-3</v>
      </c>
      <c r="Y745" s="122">
        <v>2.1512650099999998E-3</v>
      </c>
      <c r="Z745" s="122">
        <v>2.0035502789000001E-3</v>
      </c>
      <c r="AA745" s="122">
        <v>0</v>
      </c>
      <c r="AB745" s="122">
        <v>0</v>
      </c>
      <c r="AC745" s="122">
        <v>0</v>
      </c>
      <c r="AD745" s="122">
        <v>0</v>
      </c>
      <c r="AE745" s="122">
        <v>0</v>
      </c>
      <c r="AF745" s="122">
        <v>0</v>
      </c>
      <c r="AG745" s="122">
        <v>0</v>
      </c>
      <c r="AH745" s="122">
        <v>0</v>
      </c>
      <c r="AI745" s="122">
        <v>0</v>
      </c>
      <c r="AJ745" s="122">
        <v>0</v>
      </c>
      <c r="AK745" s="122">
        <v>0</v>
      </c>
      <c r="AL745" s="122">
        <v>0</v>
      </c>
    </row>
    <row r="746" spans="1:38" hidden="1" x14ac:dyDescent="0.25">
      <c r="A746" s="122" t="s">
        <v>2009</v>
      </c>
      <c r="B746" s="122">
        <v>1</v>
      </c>
      <c r="C746" s="122" t="s">
        <v>2190</v>
      </c>
      <c r="D746" s="122" t="s">
        <v>2144</v>
      </c>
      <c r="E746" s="122">
        <v>15</v>
      </c>
      <c r="F746" s="122">
        <v>3.4088618489600001E-2</v>
      </c>
      <c r="G746" s="122">
        <v>1.7022685531599999E-2</v>
      </c>
      <c r="H746" s="122">
        <v>1.7304531501499999E-2</v>
      </c>
      <c r="I746" s="122">
        <v>2.2192822280599999E-2</v>
      </c>
      <c r="J746" s="122">
        <v>2.9295676873700001E-2</v>
      </c>
      <c r="K746" s="122">
        <v>3.31287411859E-2</v>
      </c>
      <c r="L746" s="122">
        <v>3.4993352187399997E-2</v>
      </c>
      <c r="M746" s="122">
        <v>4.7845057627899999E-2</v>
      </c>
      <c r="N746" s="122">
        <v>7.0009725995800007E-2</v>
      </c>
      <c r="O746" s="122">
        <v>2.0882322337199999E-2</v>
      </c>
      <c r="P746" s="122">
        <v>0</v>
      </c>
      <c r="Q746" s="122">
        <v>0</v>
      </c>
      <c r="R746" s="122">
        <v>0</v>
      </c>
      <c r="S746" s="122">
        <v>0</v>
      </c>
      <c r="T746" s="122">
        <v>0</v>
      </c>
      <c r="U746" s="122">
        <v>0</v>
      </c>
      <c r="V746" s="122">
        <v>0</v>
      </c>
      <c r="W746" s="122">
        <v>0</v>
      </c>
      <c r="X746" s="122">
        <v>0</v>
      </c>
      <c r="Y746" s="122">
        <v>0</v>
      </c>
      <c r="Z746" s="122">
        <v>0</v>
      </c>
      <c r="AA746" s="122">
        <v>0</v>
      </c>
      <c r="AB746" s="122">
        <v>0</v>
      </c>
      <c r="AC746" s="122">
        <v>0</v>
      </c>
      <c r="AD746" s="122">
        <v>0</v>
      </c>
      <c r="AE746" s="122">
        <v>0</v>
      </c>
      <c r="AF746" s="122">
        <v>0</v>
      </c>
      <c r="AG746" s="122">
        <v>0</v>
      </c>
      <c r="AH746" s="122">
        <v>0</v>
      </c>
      <c r="AI746" s="122">
        <v>0</v>
      </c>
      <c r="AJ746" s="122">
        <v>0</v>
      </c>
      <c r="AK746" s="122">
        <v>0</v>
      </c>
      <c r="AL746" s="122">
        <v>0</v>
      </c>
    </row>
    <row r="747" spans="1:38" hidden="1" x14ac:dyDescent="0.25">
      <c r="A747" s="122" t="s">
        <v>2009</v>
      </c>
      <c r="B747" s="122">
        <v>1</v>
      </c>
      <c r="C747" s="122" t="s">
        <v>2190</v>
      </c>
      <c r="D747" s="122" t="s">
        <v>2145</v>
      </c>
      <c r="E747" s="122">
        <v>15</v>
      </c>
      <c r="F747" s="122">
        <v>1.1362872829900001E-2</v>
      </c>
      <c r="G747" s="122">
        <v>2.4318122188E-3</v>
      </c>
      <c r="H747" s="122">
        <v>6.1307483033999997E-3</v>
      </c>
      <c r="I747" s="122">
        <v>6.1153554728999998E-3</v>
      </c>
      <c r="J747" s="122">
        <v>7.0132074940000002E-3</v>
      </c>
      <c r="K747" s="122">
        <v>6.7821895150000002E-3</v>
      </c>
      <c r="L747" s="122">
        <v>8.7483380469000008E-3</v>
      </c>
      <c r="M747" s="122">
        <v>1.0531994677000001E-2</v>
      </c>
      <c r="N747" s="122">
        <v>9.1309101918000003E-3</v>
      </c>
      <c r="O747" s="122">
        <v>0</v>
      </c>
      <c r="P747" s="122">
        <v>0</v>
      </c>
      <c r="Q747" s="122">
        <v>0</v>
      </c>
      <c r="R747" s="122">
        <v>0</v>
      </c>
      <c r="S747" s="122">
        <v>2.0283342668000002E-3</v>
      </c>
      <c r="T747" s="122">
        <v>4.4380367004000004E-3</v>
      </c>
      <c r="U747" s="122">
        <v>4.6180129289999997E-3</v>
      </c>
      <c r="V747" s="122">
        <v>1.1873399078E-3</v>
      </c>
      <c r="W747" s="122">
        <v>1.1553291735999999E-3</v>
      </c>
      <c r="X747" s="122">
        <v>1.0798100106000001E-3</v>
      </c>
      <c r="Y747" s="122">
        <v>1.0202189374000001E-3</v>
      </c>
      <c r="Z747" s="122">
        <v>9.5016649599999998E-4</v>
      </c>
      <c r="AA747" s="122">
        <v>0</v>
      </c>
      <c r="AB747" s="122">
        <v>0</v>
      </c>
      <c r="AC747" s="122">
        <v>0</v>
      </c>
      <c r="AD747" s="122">
        <v>0</v>
      </c>
      <c r="AE747" s="122">
        <v>0</v>
      </c>
      <c r="AF747" s="122">
        <v>0</v>
      </c>
      <c r="AG747" s="122">
        <v>0</v>
      </c>
      <c r="AH747" s="122">
        <v>0</v>
      </c>
      <c r="AI747" s="122">
        <v>0</v>
      </c>
      <c r="AJ747" s="122">
        <v>0</v>
      </c>
      <c r="AK747" s="122">
        <v>0</v>
      </c>
      <c r="AL747" s="122">
        <v>0</v>
      </c>
    </row>
    <row r="748" spans="1:38" hidden="1" x14ac:dyDescent="0.25">
      <c r="A748" s="122" t="s">
        <v>2009</v>
      </c>
      <c r="B748" s="122">
        <v>1</v>
      </c>
      <c r="C748" s="122" t="s">
        <v>2190</v>
      </c>
      <c r="D748" s="122" t="s">
        <v>2146</v>
      </c>
      <c r="E748" s="122">
        <v>15</v>
      </c>
      <c r="F748" s="122">
        <v>2.8407182074699999E-2</v>
      </c>
      <c r="G748" s="122">
        <v>9.7272488751900005E-2</v>
      </c>
      <c r="H748" s="122">
        <v>3.2087545555599999E-2</v>
      </c>
      <c r="I748" s="122">
        <v>5.6641014198299998E-2</v>
      </c>
      <c r="J748" s="122">
        <v>3.4417981587599997E-2</v>
      </c>
      <c r="K748" s="122">
        <v>9.2024281072000003E-2</v>
      </c>
      <c r="L748" s="122">
        <v>9.6513609408099998E-2</v>
      </c>
      <c r="M748" s="122">
        <v>4.9887595575399998E-2</v>
      </c>
      <c r="N748" s="122">
        <v>5.7353244586200003E-2</v>
      </c>
      <c r="O748" s="122">
        <v>8.3012765474700004E-2</v>
      </c>
      <c r="P748" s="122">
        <v>6.3465055245799998E-2</v>
      </c>
      <c r="Q748" s="122">
        <v>6.6658754932000006E-2</v>
      </c>
      <c r="R748" s="122">
        <v>7.1205949825900006E-2</v>
      </c>
      <c r="S748" s="122">
        <v>4.6920605021199997E-2</v>
      </c>
      <c r="T748" s="122">
        <v>2.7767640077699999E-2</v>
      </c>
      <c r="U748" s="122">
        <v>2.93467416107E-2</v>
      </c>
      <c r="V748" s="122">
        <v>4.9660424046800003E-2</v>
      </c>
      <c r="W748" s="122">
        <v>5.0125548440700003E-2</v>
      </c>
      <c r="X748" s="122">
        <v>4.8239448829599997E-2</v>
      </c>
      <c r="Y748" s="122">
        <v>2.09943615073E-2</v>
      </c>
      <c r="Z748" s="122">
        <v>1.8051026608299998E-2</v>
      </c>
      <c r="AA748" s="122">
        <v>7.8381951084E-3</v>
      </c>
      <c r="AB748" s="122">
        <v>0</v>
      </c>
      <c r="AC748" s="122">
        <v>0</v>
      </c>
      <c r="AD748" s="122">
        <v>0</v>
      </c>
      <c r="AE748" s="122">
        <v>0</v>
      </c>
      <c r="AF748" s="122">
        <v>0</v>
      </c>
      <c r="AG748" s="122">
        <v>0</v>
      </c>
      <c r="AH748" s="122">
        <v>0</v>
      </c>
      <c r="AI748" s="122">
        <v>0</v>
      </c>
      <c r="AJ748" s="122">
        <v>0</v>
      </c>
      <c r="AK748" s="122">
        <v>0</v>
      </c>
      <c r="AL748" s="122">
        <v>0</v>
      </c>
    </row>
    <row r="749" spans="1:38" hidden="1" x14ac:dyDescent="0.25">
      <c r="A749" s="122" t="s">
        <v>2009</v>
      </c>
      <c r="B749" s="122">
        <v>1</v>
      </c>
      <c r="C749" s="122" t="s">
        <v>2190</v>
      </c>
      <c r="D749" s="122" t="s">
        <v>2147</v>
      </c>
      <c r="E749" s="122">
        <v>15</v>
      </c>
      <c r="F749" s="122">
        <v>0</v>
      </c>
      <c r="G749" s="122">
        <v>0</v>
      </c>
      <c r="H749" s="122">
        <v>0</v>
      </c>
      <c r="I749" s="122">
        <v>0</v>
      </c>
      <c r="J749" s="122">
        <v>0</v>
      </c>
      <c r="K749" s="122">
        <v>0</v>
      </c>
      <c r="L749" s="122">
        <v>0</v>
      </c>
      <c r="M749" s="122">
        <v>0</v>
      </c>
      <c r="N749" s="122">
        <v>0</v>
      </c>
      <c r="O749" s="122">
        <v>0</v>
      </c>
      <c r="P749" s="122">
        <v>0</v>
      </c>
      <c r="Q749" s="122">
        <v>0</v>
      </c>
      <c r="R749" s="122">
        <v>0</v>
      </c>
      <c r="S749" s="122">
        <v>0</v>
      </c>
      <c r="T749" s="122">
        <v>0</v>
      </c>
      <c r="U749" s="122">
        <v>0</v>
      </c>
      <c r="V749" s="122">
        <v>0</v>
      </c>
      <c r="W749" s="122">
        <v>0</v>
      </c>
      <c r="X749" s="122">
        <v>0</v>
      </c>
      <c r="Y749" s="122">
        <v>0</v>
      </c>
      <c r="Z749" s="122">
        <v>0</v>
      </c>
      <c r="AA749" s="122">
        <v>0</v>
      </c>
      <c r="AB749" s="122">
        <v>0</v>
      </c>
      <c r="AC749" s="122">
        <v>0</v>
      </c>
      <c r="AD749" s="122">
        <v>0</v>
      </c>
      <c r="AE749" s="122">
        <v>0</v>
      </c>
      <c r="AF749" s="122">
        <v>0</v>
      </c>
      <c r="AG749" s="122">
        <v>0</v>
      </c>
      <c r="AH749" s="122">
        <v>0</v>
      </c>
      <c r="AI749" s="122">
        <v>0</v>
      </c>
      <c r="AJ749" s="122">
        <v>0</v>
      </c>
      <c r="AK749" s="122">
        <v>0</v>
      </c>
      <c r="AL749" s="122">
        <v>0</v>
      </c>
    </row>
    <row r="750" spans="1:38" hidden="1" x14ac:dyDescent="0.25">
      <c r="A750" s="122" t="s">
        <v>2009</v>
      </c>
      <c r="B750" s="122">
        <v>1</v>
      </c>
      <c r="C750" s="122" t="s">
        <v>2190</v>
      </c>
      <c r="D750" s="122" t="s">
        <v>475</v>
      </c>
      <c r="E750" s="122">
        <v>15</v>
      </c>
      <c r="F750" s="122">
        <v>0</v>
      </c>
      <c r="G750" s="122">
        <v>0</v>
      </c>
      <c r="H750" s="122">
        <v>0</v>
      </c>
      <c r="I750" s="122">
        <v>0</v>
      </c>
      <c r="J750" s="122">
        <v>0</v>
      </c>
      <c r="K750" s="122">
        <v>0</v>
      </c>
      <c r="L750" s="122">
        <v>0</v>
      </c>
      <c r="M750" s="122">
        <v>0</v>
      </c>
      <c r="N750" s="122">
        <v>0</v>
      </c>
      <c r="O750" s="122">
        <v>0</v>
      </c>
      <c r="P750" s="122">
        <v>0</v>
      </c>
      <c r="Q750" s="122">
        <v>0</v>
      </c>
      <c r="R750" s="122">
        <v>0</v>
      </c>
      <c r="S750" s="122">
        <v>0</v>
      </c>
      <c r="T750" s="122">
        <v>0</v>
      </c>
      <c r="U750" s="122">
        <v>0</v>
      </c>
      <c r="V750" s="122">
        <v>0</v>
      </c>
      <c r="W750" s="122">
        <v>0</v>
      </c>
      <c r="X750" s="122">
        <v>0</v>
      </c>
      <c r="Y750" s="122">
        <v>0</v>
      </c>
      <c r="Z750" s="122">
        <v>0</v>
      </c>
      <c r="AA750" s="122">
        <v>0</v>
      </c>
      <c r="AB750" s="122">
        <v>0</v>
      </c>
      <c r="AC750" s="122">
        <v>0</v>
      </c>
      <c r="AD750" s="122">
        <v>0</v>
      </c>
      <c r="AE750" s="122">
        <v>0</v>
      </c>
      <c r="AF750" s="122">
        <v>0</v>
      </c>
      <c r="AG750" s="122">
        <v>0</v>
      </c>
      <c r="AH750" s="122">
        <v>0</v>
      </c>
      <c r="AI750" s="122">
        <v>0</v>
      </c>
      <c r="AJ750" s="122">
        <v>0</v>
      </c>
      <c r="AK750" s="122">
        <v>0</v>
      </c>
      <c r="AL750" s="122">
        <v>0</v>
      </c>
    </row>
    <row r="751" spans="1:38" hidden="1" x14ac:dyDescent="0.25">
      <c r="A751" s="122" t="s">
        <v>2009</v>
      </c>
      <c r="B751" s="122">
        <v>1</v>
      </c>
      <c r="C751" s="122" t="s">
        <v>2190</v>
      </c>
      <c r="D751" s="122" t="s">
        <v>2148</v>
      </c>
      <c r="E751" s="122">
        <v>15</v>
      </c>
      <c r="F751" s="122">
        <v>0.1136287282988</v>
      </c>
      <c r="G751" s="122">
        <v>0.10254141522599999</v>
      </c>
      <c r="H751" s="122">
        <v>0.12190630430130001</v>
      </c>
      <c r="I751" s="122">
        <v>0.1139437032831</v>
      </c>
      <c r="J751" s="122">
        <v>0.11910024270819999</v>
      </c>
      <c r="K751" s="122">
        <v>0.120781868907</v>
      </c>
      <c r="L751" s="122">
        <v>0.18152801447229999</v>
      </c>
      <c r="M751" s="122">
        <v>8.5147983913999997E-2</v>
      </c>
      <c r="N751" s="122">
        <v>8.0271737949600006E-2</v>
      </c>
      <c r="O751" s="122">
        <v>0.13027469995169999</v>
      </c>
      <c r="P751" s="122">
        <v>8.5353447632800006E-2</v>
      </c>
      <c r="Q751" s="122">
        <v>8.7429592913399995E-2</v>
      </c>
      <c r="R751" s="122">
        <v>9.1570307795399999E-2</v>
      </c>
      <c r="S751" s="122">
        <v>0.1147620821942</v>
      </c>
      <c r="T751" s="122">
        <v>0.13473693587839999</v>
      </c>
      <c r="U751" s="122">
        <v>0.1132003493651</v>
      </c>
      <c r="V751" s="122">
        <v>0.12656235850639999</v>
      </c>
      <c r="W751" s="122">
        <v>0.1254855480381</v>
      </c>
      <c r="X751" s="122">
        <v>0.12348380054749999</v>
      </c>
      <c r="Y751" s="122">
        <v>0.11174261693570001</v>
      </c>
      <c r="Z751" s="122">
        <v>0.10675788414530001</v>
      </c>
      <c r="AA751" s="122">
        <v>0.1063441368129</v>
      </c>
      <c r="AB751" s="122">
        <v>0.1125778867668</v>
      </c>
      <c r="AC751" s="122">
        <v>0.1102793524681</v>
      </c>
      <c r="AD751" s="122">
        <v>8.5624907033099995E-2</v>
      </c>
      <c r="AE751" s="122">
        <v>8.6208159129699993E-2</v>
      </c>
      <c r="AF751" s="122">
        <v>8.5437949383300002E-2</v>
      </c>
      <c r="AG751" s="122">
        <v>8.1424795071700001E-2</v>
      </c>
      <c r="AH751" s="122">
        <v>8.0867151734399997E-2</v>
      </c>
      <c r="AI751" s="122">
        <v>8.1245069566E-2</v>
      </c>
      <c r="AJ751" s="122">
        <v>8.2806905710400003E-2</v>
      </c>
      <c r="AK751" s="122">
        <v>7.9146819258199996E-2</v>
      </c>
      <c r="AL751" s="122">
        <v>0</v>
      </c>
    </row>
    <row r="752" spans="1:38" hidden="1" x14ac:dyDescent="0.25">
      <c r="A752" s="122" t="s">
        <v>2009</v>
      </c>
      <c r="B752" s="122">
        <v>1</v>
      </c>
      <c r="C752" s="122" t="s">
        <v>2190</v>
      </c>
      <c r="D752" s="122" t="s">
        <v>2149</v>
      </c>
      <c r="E752" s="122">
        <v>15</v>
      </c>
      <c r="F752" s="122">
        <v>0.59655082356849998</v>
      </c>
      <c r="G752" s="122">
        <v>0.48919955801479997</v>
      </c>
      <c r="H752" s="122">
        <v>0.65004472585289996</v>
      </c>
      <c r="I752" s="122">
        <v>0.69003238164960001</v>
      </c>
      <c r="J752" s="122">
        <v>0.75547336422709999</v>
      </c>
      <c r="K752" s="122">
        <v>0.89953734747909997</v>
      </c>
      <c r="L752" s="122">
        <v>1.041829857625</v>
      </c>
      <c r="M752" s="122">
        <v>0.74808585867340005</v>
      </c>
      <c r="N752" s="122">
        <v>0.71149949546269997</v>
      </c>
      <c r="O752" s="122">
        <v>0.75541616582009996</v>
      </c>
      <c r="P752" s="122">
        <v>0.73525441781040002</v>
      </c>
      <c r="Q752" s="122">
        <v>0.50613476803479995</v>
      </c>
      <c r="R752" s="122">
        <v>0.32734395929409998</v>
      </c>
      <c r="S752" s="122">
        <v>0.42541325593750001</v>
      </c>
      <c r="T752" s="122">
        <v>0.5987944584139</v>
      </c>
      <c r="U752" s="122">
        <v>0.71471913811190002</v>
      </c>
      <c r="V752" s="122">
        <v>0.8714415057039</v>
      </c>
      <c r="W752" s="122">
        <v>0.87393002251450003</v>
      </c>
      <c r="X752" s="122">
        <v>0.85597323410339998</v>
      </c>
      <c r="Y752" s="122">
        <v>0.94955706315520005</v>
      </c>
      <c r="Z752" s="122">
        <v>0.90472111253440002</v>
      </c>
      <c r="AA752" s="122">
        <v>0.90221865588990002</v>
      </c>
      <c r="AB752" s="122">
        <v>0.94697459121119998</v>
      </c>
      <c r="AC752" s="122">
        <v>1.0172701003339</v>
      </c>
      <c r="AD752" s="122">
        <v>1.0127981015581</v>
      </c>
      <c r="AE752" s="122">
        <v>1.0004641796461</v>
      </c>
      <c r="AF752" s="122">
        <v>1.0268559741050001</v>
      </c>
      <c r="AG752" s="122">
        <v>0.97500730588850004</v>
      </c>
      <c r="AH752" s="122">
        <v>0.96507389814569999</v>
      </c>
      <c r="AI752" s="122">
        <v>0.91627642157019995</v>
      </c>
      <c r="AJ752" s="122">
        <v>0.87742704043819997</v>
      </c>
      <c r="AK752" s="122">
        <v>0.88244634266419997</v>
      </c>
      <c r="AL752" s="122">
        <v>0</v>
      </c>
    </row>
    <row r="753" spans="1:38" hidden="1" x14ac:dyDescent="0.25">
      <c r="A753" s="122" t="s">
        <v>2009</v>
      </c>
      <c r="B753" s="122">
        <v>1</v>
      </c>
      <c r="C753" s="122" t="s">
        <v>2190</v>
      </c>
      <c r="D753" s="122" t="s">
        <v>2150</v>
      </c>
      <c r="E753" s="122">
        <v>15</v>
      </c>
      <c r="F753" s="122">
        <v>0</v>
      </c>
      <c r="G753" s="122">
        <v>0</v>
      </c>
      <c r="H753" s="122">
        <v>0</v>
      </c>
      <c r="I753" s="122">
        <v>0</v>
      </c>
      <c r="J753" s="122">
        <v>0</v>
      </c>
      <c r="K753" s="122">
        <v>0</v>
      </c>
      <c r="L753" s="122">
        <v>0</v>
      </c>
      <c r="M753" s="122">
        <v>0</v>
      </c>
      <c r="N753" s="122">
        <v>0</v>
      </c>
      <c r="O753" s="122">
        <v>0</v>
      </c>
      <c r="P753" s="122">
        <v>0</v>
      </c>
      <c r="Q753" s="122">
        <v>0</v>
      </c>
      <c r="R753" s="122">
        <v>0</v>
      </c>
      <c r="S753" s="122">
        <v>0</v>
      </c>
      <c r="T753" s="122">
        <v>0</v>
      </c>
      <c r="U753" s="122">
        <v>0</v>
      </c>
      <c r="V753" s="122">
        <v>0</v>
      </c>
      <c r="W753" s="122">
        <v>0</v>
      </c>
      <c r="X753" s="122">
        <v>0</v>
      </c>
      <c r="Y753" s="122">
        <v>0</v>
      </c>
      <c r="Z753" s="122">
        <v>0</v>
      </c>
      <c r="AA753" s="122">
        <v>0</v>
      </c>
      <c r="AB753" s="122">
        <v>0</v>
      </c>
      <c r="AC753" s="122">
        <v>0</v>
      </c>
      <c r="AD753" s="122">
        <v>0</v>
      </c>
      <c r="AE753" s="122">
        <v>0</v>
      </c>
      <c r="AF753" s="122">
        <v>0</v>
      </c>
      <c r="AG753" s="122">
        <v>0</v>
      </c>
      <c r="AH753" s="122">
        <v>0</v>
      </c>
      <c r="AI753" s="122">
        <v>0</v>
      </c>
      <c r="AJ753" s="122">
        <v>0</v>
      </c>
      <c r="AK753" s="122">
        <v>0</v>
      </c>
      <c r="AL753" s="122">
        <v>0</v>
      </c>
    </row>
    <row r="754" spans="1:38" hidden="1" x14ac:dyDescent="0.25">
      <c r="A754" s="122" t="s">
        <v>2009</v>
      </c>
      <c r="B754" s="122">
        <v>1</v>
      </c>
      <c r="C754" s="122" t="s">
        <v>2190</v>
      </c>
      <c r="D754" s="122" t="s">
        <v>2151</v>
      </c>
      <c r="E754" s="122">
        <v>15</v>
      </c>
      <c r="F754" s="122">
        <v>0</v>
      </c>
      <c r="G754" s="122">
        <v>0</v>
      </c>
      <c r="H754" s="122">
        <v>0</v>
      </c>
      <c r="I754" s="122">
        <v>0</v>
      </c>
      <c r="J754" s="122">
        <v>0</v>
      </c>
      <c r="K754" s="122">
        <v>0</v>
      </c>
      <c r="L754" s="122">
        <v>0</v>
      </c>
      <c r="M754" s="122">
        <v>0</v>
      </c>
      <c r="N754" s="122">
        <v>0</v>
      </c>
      <c r="O754" s="122">
        <v>0</v>
      </c>
      <c r="P754" s="122">
        <v>0</v>
      </c>
      <c r="Q754" s="122">
        <v>0</v>
      </c>
      <c r="R754" s="122">
        <v>0</v>
      </c>
      <c r="S754" s="122">
        <v>0</v>
      </c>
      <c r="T754" s="122">
        <v>0</v>
      </c>
      <c r="U754" s="122">
        <v>0</v>
      </c>
      <c r="V754" s="122">
        <v>0</v>
      </c>
      <c r="W754" s="122">
        <v>0</v>
      </c>
      <c r="X754" s="122">
        <v>0</v>
      </c>
      <c r="Y754" s="122">
        <v>0</v>
      </c>
      <c r="Z754" s="122">
        <v>0</v>
      </c>
      <c r="AA754" s="122">
        <v>0</v>
      </c>
      <c r="AB754" s="122">
        <v>0</v>
      </c>
      <c r="AC754" s="122">
        <v>0</v>
      </c>
      <c r="AD754" s="122">
        <v>0</v>
      </c>
      <c r="AE754" s="122">
        <v>0</v>
      </c>
      <c r="AF754" s="122">
        <v>0</v>
      </c>
      <c r="AG754" s="122">
        <v>0</v>
      </c>
      <c r="AH754" s="122">
        <v>0</v>
      </c>
      <c r="AI754" s="122">
        <v>0</v>
      </c>
      <c r="AJ754" s="122">
        <v>0</v>
      </c>
      <c r="AK754" s="122">
        <v>0</v>
      </c>
      <c r="AL754" s="122">
        <v>0</v>
      </c>
    </row>
    <row r="755" spans="1:38" hidden="1" x14ac:dyDescent="0.25">
      <c r="A755" s="122" t="s">
        <v>2009</v>
      </c>
      <c r="B755" s="122">
        <v>1</v>
      </c>
      <c r="C755" s="122" t="s">
        <v>2190</v>
      </c>
      <c r="D755" s="122" t="s">
        <v>2152</v>
      </c>
      <c r="E755" s="122">
        <v>15</v>
      </c>
      <c r="F755" s="122">
        <v>1.5623950141081</v>
      </c>
      <c r="G755" s="122">
        <v>1.1591638242935001</v>
      </c>
      <c r="H755" s="122">
        <v>1.5969610499932001</v>
      </c>
      <c r="I755" s="122">
        <v>1.8641970715678999</v>
      </c>
      <c r="J755" s="122">
        <v>2.1421354029141</v>
      </c>
      <c r="K755" s="122">
        <v>1.9946262922361999</v>
      </c>
      <c r="L755" s="122">
        <v>2.0840485302741998</v>
      </c>
      <c r="M755" s="122">
        <v>1.7516156690889</v>
      </c>
      <c r="N755" s="122">
        <v>1.5151290537994</v>
      </c>
      <c r="O755" s="122">
        <v>1.6408856642172001</v>
      </c>
      <c r="P755" s="122">
        <v>1.7544561939057</v>
      </c>
      <c r="Q755" s="122">
        <v>1.7456053743005</v>
      </c>
      <c r="R755" s="122">
        <v>1.7195177922683</v>
      </c>
      <c r="S755" s="122">
        <v>2.211537161101</v>
      </c>
      <c r="T755" s="122">
        <v>2.7007511531214998</v>
      </c>
      <c r="U755" s="122">
        <v>2.2647393479561</v>
      </c>
      <c r="V755" s="122">
        <v>1.9571029623481</v>
      </c>
      <c r="W755" s="122">
        <v>1.9085766297128</v>
      </c>
      <c r="X755" s="122">
        <v>1.8224683507052</v>
      </c>
      <c r="Y755" s="122">
        <v>1.6584607247795</v>
      </c>
      <c r="Z755" s="122">
        <v>1.5841027573276001</v>
      </c>
      <c r="AA755" s="122">
        <v>1.6863467622757</v>
      </c>
      <c r="AB755" s="122">
        <v>1.7606037198214</v>
      </c>
      <c r="AC755" s="122">
        <v>1.8217467551683</v>
      </c>
      <c r="AD755" s="122">
        <v>1.8404449318509</v>
      </c>
      <c r="AE755" s="122">
        <v>1.9001355140328999</v>
      </c>
      <c r="AF755" s="122">
        <v>1.8799008670119</v>
      </c>
      <c r="AG755" s="122">
        <v>1.8363332444959</v>
      </c>
      <c r="AH755" s="122">
        <v>1.7935964632187</v>
      </c>
      <c r="AI755" s="122">
        <v>1.8244502267878</v>
      </c>
      <c r="AJ755" s="122">
        <v>1.8435470694424001</v>
      </c>
      <c r="AK755" s="122">
        <v>1.7733441141688999</v>
      </c>
      <c r="AL755" s="122">
        <v>0</v>
      </c>
    </row>
    <row r="756" spans="1:38" hidden="1" x14ac:dyDescent="0.25">
      <c r="A756" s="122" t="s">
        <v>2009</v>
      </c>
      <c r="B756" s="122">
        <v>1</v>
      </c>
      <c r="C756" s="122" t="s">
        <v>2190</v>
      </c>
      <c r="D756" s="122" t="s">
        <v>2153</v>
      </c>
      <c r="E756" s="122">
        <v>15</v>
      </c>
      <c r="F756" s="122">
        <v>0.6628342484095</v>
      </c>
      <c r="G756" s="122">
        <v>0.50905935780160005</v>
      </c>
      <c r="H756" s="122">
        <v>0.40542045232020002</v>
      </c>
      <c r="I756" s="122">
        <v>0.4308119978487</v>
      </c>
      <c r="J756" s="122">
        <v>0.40024996591700002</v>
      </c>
      <c r="K756" s="122">
        <v>0.4473116254349</v>
      </c>
      <c r="L756" s="122">
        <v>0.1112885803317</v>
      </c>
      <c r="M756" s="122">
        <v>6.25381531854E-2</v>
      </c>
      <c r="N756" s="122">
        <v>0</v>
      </c>
      <c r="O756" s="122">
        <v>2.7705510477200001E-2</v>
      </c>
      <c r="P756" s="122">
        <v>0</v>
      </c>
      <c r="Q756" s="122">
        <v>0</v>
      </c>
      <c r="R756" s="122">
        <v>0</v>
      </c>
      <c r="S756" s="122">
        <v>0</v>
      </c>
      <c r="T756" s="122">
        <v>0</v>
      </c>
      <c r="U756" s="122">
        <v>0</v>
      </c>
      <c r="V756" s="122">
        <v>0</v>
      </c>
      <c r="W756" s="122">
        <v>0</v>
      </c>
      <c r="X756" s="122">
        <v>0</v>
      </c>
      <c r="Y756" s="122">
        <v>0</v>
      </c>
      <c r="Z756" s="122">
        <v>0</v>
      </c>
      <c r="AA756" s="122">
        <v>0</v>
      </c>
      <c r="AB756" s="122">
        <v>2.8869755229999998E-4</v>
      </c>
      <c r="AC756" s="122">
        <v>4.1026896939999998E-4</v>
      </c>
      <c r="AD756" s="122">
        <v>4.5996536600000001E-5</v>
      </c>
      <c r="AE756" s="122">
        <v>0</v>
      </c>
      <c r="AF756" s="122">
        <v>0</v>
      </c>
      <c r="AG756" s="122">
        <v>2.1101419713700002E-2</v>
      </c>
      <c r="AH756" s="122">
        <v>0</v>
      </c>
      <c r="AI756" s="122">
        <v>0</v>
      </c>
      <c r="AJ756" s="122">
        <v>0</v>
      </c>
      <c r="AK756" s="122">
        <v>0</v>
      </c>
      <c r="AL756" s="122">
        <v>0</v>
      </c>
    </row>
    <row r="757" spans="1:38" hidden="1" x14ac:dyDescent="0.25">
      <c r="A757" s="122" t="s">
        <v>2009</v>
      </c>
      <c r="B757" s="122">
        <v>1</v>
      </c>
      <c r="C757" s="122" t="s">
        <v>2190</v>
      </c>
      <c r="D757" s="122" t="s">
        <v>2154</v>
      </c>
      <c r="E757" s="122">
        <v>15</v>
      </c>
      <c r="F757" s="122">
        <v>0.2215760201826</v>
      </c>
      <c r="G757" s="122">
        <v>0.12159061093990001</v>
      </c>
      <c r="H757" s="122">
        <v>9.8883037151299993E-2</v>
      </c>
      <c r="I757" s="122">
        <v>0.1191836752105</v>
      </c>
      <c r="J757" s="122">
        <v>0.1109684730063</v>
      </c>
      <c r="K757" s="122">
        <v>0.11503035134</v>
      </c>
      <c r="L757" s="122">
        <v>0.1215046950953</v>
      </c>
      <c r="M757" s="122">
        <v>0.1267083093959</v>
      </c>
      <c r="N757" s="122">
        <v>0.16168369944970001</v>
      </c>
      <c r="O757" s="122">
        <v>0.16348902978220001</v>
      </c>
      <c r="P757" s="122">
        <v>0.17803123275239999</v>
      </c>
      <c r="Q757" s="122">
        <v>8.8835704067999996E-2</v>
      </c>
      <c r="R757" s="122">
        <v>0</v>
      </c>
      <c r="S757" s="122">
        <v>7.7191338728899994E-2</v>
      </c>
      <c r="T757" s="122">
        <v>0.1608008301903</v>
      </c>
      <c r="U757" s="122">
        <v>0.1547546274204</v>
      </c>
      <c r="V757" s="122">
        <v>7.3818149235199998E-2</v>
      </c>
      <c r="W757" s="122">
        <v>5.7355527629499997E-2</v>
      </c>
      <c r="X757" s="122">
        <v>3.4324222954300002E-2</v>
      </c>
      <c r="Y757" s="122">
        <v>0.11258999688890001</v>
      </c>
      <c r="Z757" s="122">
        <v>0.10999402558519999</v>
      </c>
      <c r="AA757" s="122">
        <v>0.116718024635</v>
      </c>
      <c r="AB757" s="122">
        <v>0.15519358226419999</v>
      </c>
      <c r="AC757" s="122">
        <v>0.15494479274770001</v>
      </c>
      <c r="AD757" s="122">
        <v>0.1560604538423</v>
      </c>
      <c r="AE757" s="122">
        <v>0.1757214560217</v>
      </c>
      <c r="AF757" s="122">
        <v>0.18010426844999999</v>
      </c>
      <c r="AG757" s="122">
        <v>0.16500181923179999</v>
      </c>
      <c r="AH757" s="122">
        <v>0.15126029756709999</v>
      </c>
      <c r="AI757" s="122">
        <v>0.1470921439283</v>
      </c>
      <c r="AJ757" s="122">
        <v>0.16252803992680001</v>
      </c>
      <c r="AK757" s="122">
        <v>0.14345099446529999</v>
      </c>
      <c r="AL757" s="122">
        <v>0</v>
      </c>
    </row>
    <row r="758" spans="1:38" hidden="1" x14ac:dyDescent="0.25">
      <c r="A758" s="122" t="s">
        <v>2009</v>
      </c>
      <c r="B758" s="122">
        <v>1</v>
      </c>
      <c r="C758" s="122" t="s">
        <v>2190</v>
      </c>
      <c r="D758" s="122" t="s">
        <v>2155</v>
      </c>
      <c r="E758" s="122">
        <v>15</v>
      </c>
      <c r="F758" s="122">
        <v>0.1041596676072</v>
      </c>
      <c r="G758" s="122">
        <v>8.0249803220299995E-2</v>
      </c>
      <c r="H758" s="122">
        <v>8.2814543614200001E-2</v>
      </c>
      <c r="I758" s="122">
        <v>7.6515919485100004E-2</v>
      </c>
      <c r="J758" s="122">
        <v>8.6688571112500001E-2</v>
      </c>
      <c r="K758" s="122">
        <v>9.4886236213400005E-2</v>
      </c>
      <c r="L758" s="122">
        <v>0.19374652661110001</v>
      </c>
      <c r="M758" s="122">
        <v>0.13609486095590001</v>
      </c>
      <c r="N758" s="122">
        <v>0.2056963284959</v>
      </c>
      <c r="O758" s="122">
        <v>0.22397305307109999</v>
      </c>
      <c r="P758" s="122">
        <v>0.10680933742110001</v>
      </c>
      <c r="Q758" s="122">
        <v>9.9004573774400001E-2</v>
      </c>
      <c r="R758" s="122">
        <v>9.4882136689299998E-2</v>
      </c>
      <c r="S758" s="122">
        <v>8.4855150511499999E-2</v>
      </c>
      <c r="T758" s="122">
        <v>7.3115582154700001E-2</v>
      </c>
      <c r="U758" s="122">
        <v>7.0267051608600001E-2</v>
      </c>
      <c r="V758" s="122">
        <v>9.0665410948100003E-2</v>
      </c>
      <c r="W758" s="122">
        <v>9.1389377450400003E-2</v>
      </c>
      <c r="X758" s="122">
        <v>8.9132453516700003E-2</v>
      </c>
      <c r="Y758" s="122">
        <v>8.4292755937100006E-2</v>
      </c>
      <c r="Z758" s="122">
        <v>8.1189382048700007E-2</v>
      </c>
      <c r="AA758" s="122">
        <v>8.1106889359399997E-2</v>
      </c>
      <c r="AB758" s="122">
        <v>8.4496524498199999E-2</v>
      </c>
      <c r="AC758" s="122">
        <v>8.8953738897800005E-2</v>
      </c>
      <c r="AD758" s="122">
        <v>8.83079176089E-2</v>
      </c>
      <c r="AE758" s="122">
        <v>8.86913881855E-2</v>
      </c>
      <c r="AF758" s="122">
        <v>8.5208468855799996E-2</v>
      </c>
      <c r="AG758" s="122">
        <v>8.1136866840299998E-2</v>
      </c>
      <c r="AH758" s="122">
        <v>8.0854495772199997E-2</v>
      </c>
      <c r="AI758" s="122">
        <v>8.2443382536599996E-2</v>
      </c>
      <c r="AJ758" s="122">
        <v>8.1706045346600004E-2</v>
      </c>
      <c r="AK758" s="122">
        <v>7.7274415158199994E-2</v>
      </c>
      <c r="AL758" s="122">
        <v>0</v>
      </c>
    </row>
    <row r="759" spans="1:38" hidden="1" x14ac:dyDescent="0.25">
      <c r="A759" s="122" t="s">
        <v>2009</v>
      </c>
      <c r="B759" s="122">
        <v>1</v>
      </c>
      <c r="C759" s="122" t="s">
        <v>2190</v>
      </c>
      <c r="D759" s="122" t="s">
        <v>2156</v>
      </c>
      <c r="E759" s="122">
        <v>15</v>
      </c>
      <c r="F759" s="122">
        <v>0.28312491467779999</v>
      </c>
      <c r="G759" s="122">
        <v>0.96259233660730004</v>
      </c>
      <c r="H759" s="122">
        <v>1.1104565072089001</v>
      </c>
      <c r="I759" s="122">
        <v>0.54660099320660005</v>
      </c>
      <c r="J759" s="122">
        <v>0.80119237510569996</v>
      </c>
      <c r="K759" s="122">
        <v>0.70398575020099996</v>
      </c>
      <c r="L759" s="122">
        <v>0.65150817510089998</v>
      </c>
      <c r="M759" s="122">
        <v>1.0047462101857001</v>
      </c>
      <c r="N759" s="122">
        <v>0.92312498642079999</v>
      </c>
      <c r="O759" s="122">
        <v>0.76832926267169999</v>
      </c>
      <c r="P759" s="122">
        <v>0.92865829727789995</v>
      </c>
      <c r="Q759" s="122">
        <v>0.80914736854739999</v>
      </c>
      <c r="R759" s="122">
        <v>0.72849028943960004</v>
      </c>
      <c r="S759" s="122">
        <v>0.75318874897459998</v>
      </c>
      <c r="T759" s="122">
        <v>0.76801676155330001</v>
      </c>
      <c r="U759" s="122">
        <v>1.0160571659346</v>
      </c>
      <c r="V759" s="122">
        <v>1.2433744923704999</v>
      </c>
      <c r="W759" s="122">
        <v>1.2528665456671</v>
      </c>
      <c r="X759" s="122">
        <v>1.2508129929625</v>
      </c>
      <c r="Y759" s="122">
        <v>1.4278821862354001</v>
      </c>
      <c r="Z759" s="122">
        <v>1.3655225715762001</v>
      </c>
      <c r="AA759" s="122">
        <v>1.2427502193872999</v>
      </c>
      <c r="AB759" s="122">
        <v>1.2569832718674001</v>
      </c>
      <c r="AC759" s="122">
        <v>1.3417083986599001</v>
      </c>
      <c r="AD759" s="122">
        <v>1.3745289902960001</v>
      </c>
      <c r="AE759" s="122">
        <v>1.4072962268347999</v>
      </c>
      <c r="AF759" s="122">
        <v>1.4043987834139999</v>
      </c>
      <c r="AG759" s="122">
        <v>1.3584691600973</v>
      </c>
      <c r="AH759" s="122">
        <v>1.3118144251881001</v>
      </c>
      <c r="AI759" s="122">
        <v>1.3270695858627</v>
      </c>
      <c r="AJ759" s="122">
        <v>1.3447764150448001</v>
      </c>
      <c r="AK759" s="122">
        <v>1.3017898711642</v>
      </c>
      <c r="AL759" s="122">
        <v>0</v>
      </c>
    </row>
    <row r="760" spans="1:38" hidden="1" x14ac:dyDescent="0.25">
      <c r="A760" s="122" t="s">
        <v>2009</v>
      </c>
      <c r="B760" s="122">
        <v>1</v>
      </c>
      <c r="C760" s="122" t="s">
        <v>2190</v>
      </c>
      <c r="D760" s="122" t="s">
        <v>2157</v>
      </c>
      <c r="E760" s="122">
        <v>15</v>
      </c>
      <c r="F760" s="122">
        <v>0</v>
      </c>
      <c r="G760" s="122">
        <v>0</v>
      </c>
      <c r="H760" s="122">
        <v>0</v>
      </c>
      <c r="I760" s="122">
        <v>0</v>
      </c>
      <c r="J760" s="122">
        <v>0</v>
      </c>
      <c r="K760" s="122">
        <v>0</v>
      </c>
      <c r="L760" s="122">
        <v>0</v>
      </c>
      <c r="M760" s="122">
        <v>0</v>
      </c>
      <c r="N760" s="122">
        <v>0</v>
      </c>
      <c r="O760" s="122">
        <v>0</v>
      </c>
      <c r="P760" s="122">
        <v>0</v>
      </c>
      <c r="Q760" s="122">
        <v>0</v>
      </c>
      <c r="R760" s="122">
        <v>0</v>
      </c>
      <c r="S760" s="122">
        <v>6.1359611609999995E-4</v>
      </c>
      <c r="T760" s="122">
        <v>1.2251601395E-3</v>
      </c>
      <c r="U760" s="122">
        <v>1.1839630473E-3</v>
      </c>
      <c r="V760" s="122">
        <v>2.8052102899999999E-4</v>
      </c>
      <c r="W760" s="122">
        <v>2.382957331E-4</v>
      </c>
      <c r="X760" s="122">
        <v>1.9050362669999999E-4</v>
      </c>
      <c r="Y760" s="122">
        <v>1.7999037390000001E-4</v>
      </c>
      <c r="Z760" s="122">
        <v>1.6763149230000001E-4</v>
      </c>
      <c r="AA760" s="122">
        <v>0</v>
      </c>
      <c r="AB760" s="122">
        <v>0</v>
      </c>
      <c r="AC760" s="122">
        <v>0</v>
      </c>
      <c r="AD760" s="122">
        <v>0</v>
      </c>
      <c r="AE760" s="122">
        <v>0</v>
      </c>
      <c r="AF760" s="122">
        <v>0</v>
      </c>
      <c r="AG760" s="122">
        <v>0</v>
      </c>
      <c r="AH760" s="122">
        <v>0</v>
      </c>
      <c r="AI760" s="122">
        <v>0</v>
      </c>
      <c r="AJ760" s="122">
        <v>0</v>
      </c>
      <c r="AK760" s="122">
        <v>0</v>
      </c>
      <c r="AL760" s="122">
        <v>0</v>
      </c>
    </row>
    <row r="761" spans="1:38" hidden="1" x14ac:dyDescent="0.25">
      <c r="A761" s="122" t="s">
        <v>2009</v>
      </c>
      <c r="B761" s="122">
        <v>1</v>
      </c>
      <c r="C761" s="122" t="s">
        <v>2190</v>
      </c>
      <c r="D761" s="122" t="s">
        <v>2158</v>
      </c>
      <c r="E761" s="122">
        <v>15</v>
      </c>
      <c r="F761" s="122">
        <v>7.1017955186699996E-2</v>
      </c>
      <c r="G761" s="122">
        <v>0.1134845702105</v>
      </c>
      <c r="H761" s="122">
        <v>0.1030031636992</v>
      </c>
      <c r="I761" s="122">
        <v>0.1171287842586</v>
      </c>
      <c r="J761" s="122">
        <v>0.1131878424665</v>
      </c>
      <c r="K761" s="122">
        <v>9.6114760365700005E-2</v>
      </c>
      <c r="L761" s="122">
        <v>7.6761806173400005E-2</v>
      </c>
      <c r="M761" s="122">
        <v>0.12712898098309999</v>
      </c>
      <c r="N761" s="122">
        <v>9.1309101917700003E-2</v>
      </c>
      <c r="O761" s="122">
        <v>8.6785234483500007E-2</v>
      </c>
      <c r="P761" s="122">
        <v>0.1264505967408</v>
      </c>
      <c r="Q761" s="122">
        <v>0.1694707231831</v>
      </c>
      <c r="R761" s="122">
        <v>0.18140976854650001</v>
      </c>
      <c r="S761" s="122">
        <v>0.1399385213182</v>
      </c>
      <c r="T761" s="122">
        <v>8.3317307922700007E-2</v>
      </c>
      <c r="U761" s="122">
        <v>9.4467101021700001E-2</v>
      </c>
      <c r="V761" s="122">
        <v>0.11456202197110001</v>
      </c>
      <c r="W761" s="122">
        <v>0.1122124538971</v>
      </c>
      <c r="X761" s="122">
        <v>0.10586893910469999</v>
      </c>
      <c r="Y761" s="122">
        <v>4.7801366362399997E-2</v>
      </c>
      <c r="Z761" s="122">
        <v>2.6575955192000001E-2</v>
      </c>
      <c r="AA761" s="122">
        <v>0</v>
      </c>
      <c r="AB761" s="122">
        <v>0</v>
      </c>
      <c r="AC761" s="122">
        <v>0</v>
      </c>
      <c r="AD761" s="122">
        <v>0</v>
      </c>
      <c r="AE761" s="122">
        <v>0</v>
      </c>
      <c r="AF761" s="122">
        <v>0</v>
      </c>
      <c r="AG761" s="122">
        <v>0</v>
      </c>
      <c r="AH761" s="122">
        <v>0</v>
      </c>
      <c r="AI761" s="122">
        <v>0</v>
      </c>
      <c r="AJ761" s="122">
        <v>0</v>
      </c>
      <c r="AK761" s="122">
        <v>0</v>
      </c>
      <c r="AL761" s="122">
        <v>0</v>
      </c>
    </row>
    <row r="762" spans="1:38" hidden="1" x14ac:dyDescent="0.25">
      <c r="A762" s="122" t="s">
        <v>2009</v>
      </c>
      <c r="B762" s="122">
        <v>1</v>
      </c>
      <c r="C762" s="122" t="s">
        <v>2190</v>
      </c>
      <c r="D762" s="122" t="s">
        <v>2159</v>
      </c>
      <c r="E762" s="122">
        <v>15</v>
      </c>
      <c r="F762" s="122">
        <v>0</v>
      </c>
      <c r="G762" s="122">
        <v>0</v>
      </c>
      <c r="H762" s="122">
        <v>0</v>
      </c>
      <c r="I762" s="122">
        <v>1.0381309089E-2</v>
      </c>
      <c r="J762" s="122">
        <v>0</v>
      </c>
      <c r="K762" s="122">
        <v>0</v>
      </c>
      <c r="L762" s="122">
        <v>0</v>
      </c>
      <c r="M762" s="122">
        <v>0</v>
      </c>
      <c r="N762" s="122">
        <v>0</v>
      </c>
      <c r="O762" s="122">
        <v>0</v>
      </c>
      <c r="P762" s="122">
        <v>0</v>
      </c>
      <c r="Q762" s="122">
        <v>0</v>
      </c>
      <c r="R762" s="122">
        <v>0</v>
      </c>
      <c r="S762" s="122">
        <v>0</v>
      </c>
      <c r="T762" s="122">
        <v>0</v>
      </c>
      <c r="U762" s="122">
        <v>0</v>
      </c>
      <c r="V762" s="122">
        <v>0</v>
      </c>
      <c r="W762" s="122">
        <v>0</v>
      </c>
      <c r="X762" s="122">
        <v>0</v>
      </c>
      <c r="Y762" s="122">
        <v>0</v>
      </c>
      <c r="Z762" s="122">
        <v>0</v>
      </c>
      <c r="AA762" s="122">
        <v>0</v>
      </c>
      <c r="AB762" s="122">
        <v>0</v>
      </c>
      <c r="AC762" s="122">
        <v>0</v>
      </c>
      <c r="AD762" s="122">
        <v>0</v>
      </c>
      <c r="AE762" s="122">
        <v>0</v>
      </c>
      <c r="AF762" s="122">
        <v>0</v>
      </c>
      <c r="AG762" s="122">
        <v>0</v>
      </c>
      <c r="AH762" s="122">
        <v>0</v>
      </c>
      <c r="AI762" s="122">
        <v>0</v>
      </c>
      <c r="AJ762" s="122">
        <v>0</v>
      </c>
      <c r="AK762" s="122">
        <v>0</v>
      </c>
      <c r="AL762" s="122">
        <v>0</v>
      </c>
    </row>
    <row r="763" spans="1:38" hidden="1" x14ac:dyDescent="0.25">
      <c r="A763" s="122" t="s">
        <v>2009</v>
      </c>
      <c r="B763" s="122">
        <v>1</v>
      </c>
      <c r="C763" s="122" t="s">
        <v>2190</v>
      </c>
      <c r="D763" s="122" t="s">
        <v>2160</v>
      </c>
      <c r="E763" s="122">
        <v>15</v>
      </c>
      <c r="F763" s="122">
        <v>0.1533987832033</v>
      </c>
      <c r="G763" s="122">
        <v>0.18238591640980001</v>
      </c>
      <c r="H763" s="122">
        <v>0.19117387182580001</v>
      </c>
      <c r="I763" s="122">
        <v>0.18083040376760001</v>
      </c>
      <c r="J763" s="122">
        <v>0.18642703465060001</v>
      </c>
      <c r="K763" s="122">
        <v>0.19325099025129999</v>
      </c>
      <c r="L763" s="122">
        <v>4.4310332207299997E-2</v>
      </c>
      <c r="M763" s="122">
        <v>0.1925155369638</v>
      </c>
      <c r="N763" s="122">
        <v>0.43387786540619999</v>
      </c>
      <c r="O763" s="122">
        <v>0.42488700462149998</v>
      </c>
      <c r="P763" s="122">
        <v>0.26890378963400002</v>
      </c>
      <c r="Q763" s="122">
        <v>0.21004326317970001</v>
      </c>
      <c r="R763" s="122">
        <v>7.9946989360600004E-2</v>
      </c>
      <c r="S763" s="122">
        <v>4.4923388924800002E-2</v>
      </c>
      <c r="T763" s="122">
        <v>0</v>
      </c>
      <c r="U763" s="122">
        <v>0</v>
      </c>
      <c r="V763" s="122">
        <v>2.1028666799299999E-2</v>
      </c>
      <c r="W763" s="122">
        <v>2.0986723201999999E-2</v>
      </c>
      <c r="X763" s="122">
        <v>2.0676679056299999E-2</v>
      </c>
      <c r="Y763" s="122">
        <v>0</v>
      </c>
      <c r="Z763" s="122">
        <v>0</v>
      </c>
      <c r="AA763" s="122">
        <v>1.7473893399999999E-5</v>
      </c>
      <c r="AB763" s="122">
        <v>0</v>
      </c>
      <c r="AC763" s="122">
        <v>0</v>
      </c>
      <c r="AD763" s="122">
        <v>0</v>
      </c>
      <c r="AE763" s="122">
        <v>0</v>
      </c>
      <c r="AF763" s="122">
        <v>0</v>
      </c>
      <c r="AG763" s="122">
        <v>0</v>
      </c>
      <c r="AH763" s="122">
        <v>0</v>
      </c>
      <c r="AI763" s="122">
        <v>0</v>
      </c>
      <c r="AJ763" s="122">
        <v>0</v>
      </c>
      <c r="AK763" s="122">
        <v>0</v>
      </c>
      <c r="AL763" s="122">
        <v>0</v>
      </c>
    </row>
    <row r="764" spans="1:38" hidden="1" x14ac:dyDescent="0.25">
      <c r="A764" s="122" t="s">
        <v>2009</v>
      </c>
      <c r="B764" s="122">
        <v>1</v>
      </c>
      <c r="C764" s="122" t="s">
        <v>2190</v>
      </c>
      <c r="D764" s="122" t="s">
        <v>2161</v>
      </c>
      <c r="E764" s="122">
        <v>15</v>
      </c>
      <c r="F764" s="122">
        <v>8.5221546224099998E-2</v>
      </c>
      <c r="G764" s="122">
        <v>7.2954366563900003E-2</v>
      </c>
      <c r="H764" s="122">
        <v>5.9614111022600003E-2</v>
      </c>
      <c r="I764" s="122">
        <v>0.10070609577090001</v>
      </c>
      <c r="J764" s="122">
        <v>0.1110838802183</v>
      </c>
      <c r="K764" s="122">
        <v>0.1014015553133</v>
      </c>
      <c r="L764" s="122">
        <v>0.10623884520350001</v>
      </c>
      <c r="M764" s="122">
        <v>0.11017540918590001</v>
      </c>
      <c r="N764" s="122">
        <v>7.6965089653400001E-2</v>
      </c>
      <c r="O764" s="122">
        <v>7.8453981104099998E-2</v>
      </c>
      <c r="P764" s="122">
        <v>0.1052838255376</v>
      </c>
      <c r="Q764" s="122">
        <v>4.83522857535E-2</v>
      </c>
      <c r="R764" s="122">
        <v>0</v>
      </c>
      <c r="S764" s="122">
        <v>8.9919360423999992E-3</v>
      </c>
      <c r="T764" s="122">
        <v>1.7416244694999999E-2</v>
      </c>
      <c r="U764" s="122">
        <v>1.5391445762399999E-2</v>
      </c>
      <c r="V764" s="122">
        <v>3.2394304204000001E-3</v>
      </c>
      <c r="W764" s="122">
        <v>3.0401466612000002E-3</v>
      </c>
      <c r="X764" s="122">
        <v>2.7373783036000001E-3</v>
      </c>
      <c r="Y764" s="122">
        <v>2.5863116257999999E-3</v>
      </c>
      <c r="Z764" s="122">
        <v>2.4087247992000001E-3</v>
      </c>
      <c r="AA764" s="122">
        <v>5.2421680099999997E-5</v>
      </c>
      <c r="AB764" s="122">
        <v>0</v>
      </c>
      <c r="AC764" s="122">
        <v>1.157635601E-4</v>
      </c>
      <c r="AD764" s="122">
        <v>0</v>
      </c>
      <c r="AE764" s="122">
        <v>1.797697393E-4</v>
      </c>
      <c r="AF764" s="122">
        <v>0</v>
      </c>
      <c r="AG764" s="122">
        <v>0</v>
      </c>
      <c r="AH764" s="122">
        <v>0</v>
      </c>
      <c r="AI764" s="122">
        <v>0</v>
      </c>
      <c r="AJ764" s="122">
        <v>0</v>
      </c>
      <c r="AK764" s="122">
        <v>0</v>
      </c>
      <c r="AL764" s="122">
        <v>0</v>
      </c>
    </row>
    <row r="765" spans="1:38" hidden="1" x14ac:dyDescent="0.25">
      <c r="A765" s="122" t="s">
        <v>2009</v>
      </c>
      <c r="B765" s="122">
        <v>1</v>
      </c>
      <c r="C765" s="122" t="s">
        <v>2190</v>
      </c>
      <c r="D765" s="122" t="s">
        <v>2162</v>
      </c>
      <c r="E765" s="122">
        <v>15</v>
      </c>
      <c r="F765" s="122">
        <v>6.24958005643E-2</v>
      </c>
      <c r="G765" s="122">
        <v>4.8636244375900001E-2</v>
      </c>
      <c r="H765" s="122">
        <v>4.32613287537E-2</v>
      </c>
      <c r="I765" s="122">
        <v>5.6012217566999999E-2</v>
      </c>
      <c r="J765" s="122">
        <v>6.2142344883499998E-2</v>
      </c>
      <c r="K765" s="122">
        <v>9.4242066245899994E-2</v>
      </c>
      <c r="L765" s="122">
        <v>0.1164889812817</v>
      </c>
      <c r="M765" s="122">
        <v>0.15245543786509999</v>
      </c>
      <c r="N765" s="122">
        <v>4.7752562291599999E-2</v>
      </c>
      <c r="O765" s="122">
        <v>4.3572478233599998E-2</v>
      </c>
      <c r="P765" s="122">
        <v>5.7189066449299997E-2</v>
      </c>
      <c r="Q765" s="122">
        <v>5.2117914602300003E-2</v>
      </c>
      <c r="R765" s="122">
        <v>4.9133645538200002E-2</v>
      </c>
      <c r="S765" s="122">
        <v>4.76758621299E-2</v>
      </c>
      <c r="T765" s="122">
        <v>4.5545607084699999E-2</v>
      </c>
      <c r="U765" s="122">
        <v>4.9115167901700001E-2</v>
      </c>
      <c r="V765" s="122">
        <v>6.4942384715099999E-2</v>
      </c>
      <c r="W765" s="122">
        <v>6.3726465615800004E-2</v>
      </c>
      <c r="X765" s="122">
        <v>6.2067900834000003E-2</v>
      </c>
      <c r="Y765" s="122">
        <v>5.3405931528699997E-2</v>
      </c>
      <c r="Z765" s="122">
        <v>5.2411335155099999E-2</v>
      </c>
      <c r="AA765" s="122">
        <v>3.99951043324E-2</v>
      </c>
      <c r="AB765" s="122">
        <v>4.4764351203300003E-2</v>
      </c>
      <c r="AC765" s="122">
        <v>4.3036013565400003E-2</v>
      </c>
      <c r="AD765" s="122">
        <v>3.9652274145700002E-2</v>
      </c>
      <c r="AE765" s="122">
        <v>3.0591485815399999E-2</v>
      </c>
      <c r="AF765" s="122">
        <v>4.04912066421E-2</v>
      </c>
      <c r="AG765" s="122">
        <v>1.71213974148E-2</v>
      </c>
      <c r="AH765" s="122">
        <v>0</v>
      </c>
      <c r="AI765" s="122">
        <v>0</v>
      </c>
      <c r="AJ765" s="122">
        <v>0</v>
      </c>
      <c r="AK765" s="122">
        <v>0</v>
      </c>
      <c r="AL765" s="122">
        <v>0</v>
      </c>
    </row>
    <row r="766" spans="1:38" hidden="1" x14ac:dyDescent="0.25">
      <c r="A766" s="122" t="s">
        <v>2009</v>
      </c>
      <c r="B766" s="122">
        <v>1</v>
      </c>
      <c r="C766" s="122" t="s">
        <v>2190</v>
      </c>
      <c r="D766" s="122" t="s">
        <v>2163</v>
      </c>
      <c r="E766" s="122">
        <v>15</v>
      </c>
      <c r="F766" s="122">
        <v>0.42610773112040001</v>
      </c>
      <c r="G766" s="122">
        <v>0.36477183281960002</v>
      </c>
      <c r="H766" s="122">
        <v>0.56363331176230003</v>
      </c>
      <c r="I766" s="122">
        <v>0.56221816444109995</v>
      </c>
      <c r="J766" s="122">
        <v>0.63917840451639996</v>
      </c>
      <c r="K766" s="122">
        <v>0.71624338443979996</v>
      </c>
      <c r="L766" s="122">
        <v>0.75664375767290004</v>
      </c>
      <c r="M766" s="122">
        <v>0.82106984488540002</v>
      </c>
      <c r="N766" s="122">
        <v>0.82096095630309995</v>
      </c>
      <c r="O766" s="122">
        <v>0.33769592995120001</v>
      </c>
      <c r="P766" s="122">
        <v>0.45106730265020001</v>
      </c>
      <c r="Q766" s="122">
        <v>0.66585250226339998</v>
      </c>
      <c r="R766" s="122">
        <v>0.87386098253769995</v>
      </c>
      <c r="S766" s="122">
        <v>0.73052075751190004</v>
      </c>
      <c r="T766" s="122">
        <v>0.57325005619510006</v>
      </c>
      <c r="U766" s="122">
        <v>0.60864444402789997</v>
      </c>
      <c r="V766" s="122">
        <v>1.0476014988324001</v>
      </c>
      <c r="W766" s="122">
        <v>1.0610992904751999</v>
      </c>
      <c r="X766" s="122">
        <v>1.0165044696419001</v>
      </c>
      <c r="Y766" s="122">
        <v>0.88065319372460005</v>
      </c>
      <c r="Z766" s="122">
        <v>0.84055976219140005</v>
      </c>
      <c r="AA766" s="122">
        <v>0.88479586542550004</v>
      </c>
      <c r="AB766" s="122">
        <v>0.9552629045505</v>
      </c>
      <c r="AC766" s="122">
        <v>0.99480286876180002</v>
      </c>
      <c r="AD766" s="122">
        <v>0.98803023422049996</v>
      </c>
      <c r="AE766" s="122">
        <v>0.95440410942919995</v>
      </c>
      <c r="AF766" s="122">
        <v>0.94135297512339999</v>
      </c>
      <c r="AG766" s="122">
        <v>0.48216130992849998</v>
      </c>
      <c r="AH766" s="122">
        <v>0.92378604483030002</v>
      </c>
      <c r="AI766" s="122">
        <v>0.96472166851459995</v>
      </c>
      <c r="AJ766" s="122">
        <v>0.979853288313</v>
      </c>
      <c r="AK766" s="122">
        <v>0.94059130266809998</v>
      </c>
      <c r="AL766" s="122">
        <v>0</v>
      </c>
    </row>
    <row r="767" spans="1:38" hidden="1" x14ac:dyDescent="0.25">
      <c r="A767" s="122" t="s">
        <v>2009</v>
      </c>
      <c r="B767" s="122">
        <v>1</v>
      </c>
      <c r="C767" s="122" t="s">
        <v>2190</v>
      </c>
      <c r="D767" s="122" t="s">
        <v>2164</v>
      </c>
      <c r="E767" s="122">
        <v>15</v>
      </c>
      <c r="F767" s="122">
        <v>2.4856284315400001E-2</v>
      </c>
      <c r="G767" s="122">
        <v>1.26454235377E-2</v>
      </c>
      <c r="H767" s="122">
        <v>6.7982088042E-3</v>
      </c>
      <c r="I767" s="122">
        <v>1.15073893307E-2</v>
      </c>
      <c r="J767" s="122">
        <v>1.24284689767E-2</v>
      </c>
      <c r="K767" s="122">
        <v>2.7607284321599999E-2</v>
      </c>
      <c r="L767" s="122">
        <v>8.7483380468600005E-2</v>
      </c>
      <c r="M767" s="122">
        <v>4.5614991382499998E-2</v>
      </c>
      <c r="N767" s="122">
        <v>1.75594426765E-2</v>
      </c>
      <c r="O767" s="122">
        <v>1.0155228309700001E-2</v>
      </c>
      <c r="P767" s="122">
        <v>2.7172445875599999E-2</v>
      </c>
      <c r="Q767" s="122">
        <v>2.6338902818400001E-2</v>
      </c>
      <c r="R767" s="122">
        <v>2.6129134864900001E-2</v>
      </c>
      <c r="S767" s="122">
        <v>2.3858518821599999E-2</v>
      </c>
      <c r="T767" s="122">
        <v>2.1515235147899998E-2</v>
      </c>
      <c r="U767" s="122">
        <v>2.2633216155699999E-2</v>
      </c>
      <c r="V767" s="122">
        <v>1.5289752275799999E-2</v>
      </c>
      <c r="W767" s="122">
        <v>1.4831535347399999E-2</v>
      </c>
      <c r="X767" s="122">
        <v>1.4075976270599999E-2</v>
      </c>
      <c r="Y767" s="122">
        <v>4.5610182147999999E-3</v>
      </c>
      <c r="Z767" s="122">
        <v>4.2478398868000004E-3</v>
      </c>
      <c r="AA767" s="122">
        <v>0</v>
      </c>
      <c r="AB767" s="122">
        <v>0</v>
      </c>
      <c r="AC767" s="122">
        <v>0</v>
      </c>
      <c r="AD767" s="122">
        <v>0</v>
      </c>
      <c r="AE767" s="122">
        <v>0</v>
      </c>
      <c r="AF767" s="122">
        <v>0</v>
      </c>
      <c r="AG767" s="122">
        <v>0</v>
      </c>
      <c r="AH767" s="122">
        <v>0</v>
      </c>
      <c r="AI767" s="122">
        <v>0</v>
      </c>
      <c r="AJ767" s="122">
        <v>0</v>
      </c>
      <c r="AK767" s="122">
        <v>0</v>
      </c>
      <c r="AL767" s="122">
        <v>0</v>
      </c>
    </row>
    <row r="768" spans="1:38" hidden="1" x14ac:dyDescent="0.25">
      <c r="A768" s="122" t="s">
        <v>2009</v>
      </c>
      <c r="B768" s="122">
        <v>1</v>
      </c>
      <c r="C768" s="122" t="s">
        <v>2190</v>
      </c>
      <c r="D768" s="122" t="s">
        <v>2165</v>
      </c>
      <c r="E768" s="122">
        <v>15</v>
      </c>
      <c r="F768" s="122">
        <v>0.212106959491</v>
      </c>
      <c r="G768" s="122">
        <v>0.1446928270184</v>
      </c>
      <c r="H768" s="122">
        <v>4.7035364671600001E-2</v>
      </c>
      <c r="I768" s="122">
        <v>0.20042584388500001</v>
      </c>
      <c r="J768" s="122">
        <v>0.17345703952559999</v>
      </c>
      <c r="K768" s="122">
        <v>0.19540435842830001</v>
      </c>
      <c r="L768" s="122">
        <v>0.19371736548429999</v>
      </c>
      <c r="M768" s="122">
        <v>0.13232402166830001</v>
      </c>
      <c r="N768" s="122">
        <v>0.2386259846321</v>
      </c>
      <c r="O768" s="122">
        <v>0</v>
      </c>
      <c r="P768" s="122">
        <v>0.16623143359190001</v>
      </c>
      <c r="Q768" s="122">
        <v>0.23827667436460001</v>
      </c>
      <c r="R768" s="122">
        <v>0.23790702259919999</v>
      </c>
      <c r="S768" s="122">
        <v>0.16396509421319999</v>
      </c>
      <c r="T768" s="122">
        <v>0.1036386645924</v>
      </c>
      <c r="U768" s="122">
        <v>0.1125933535035</v>
      </c>
      <c r="V768" s="122">
        <v>0.15857345218759999</v>
      </c>
      <c r="W768" s="122">
        <v>0.15625539544450001</v>
      </c>
      <c r="X768" s="122">
        <v>0.14840623740440001</v>
      </c>
      <c r="Y768" s="122">
        <v>0.1207010872894</v>
      </c>
      <c r="Z768" s="122">
        <v>0.1168929032202</v>
      </c>
      <c r="AA768" s="122">
        <v>0.1183892541717</v>
      </c>
      <c r="AB768" s="122">
        <v>0.1242414750771</v>
      </c>
      <c r="AC768" s="122">
        <v>0.12879606154199999</v>
      </c>
      <c r="AD768" s="122">
        <v>0.1274006275889</v>
      </c>
      <c r="AE768" s="122">
        <v>0.11904366720789999</v>
      </c>
      <c r="AF768" s="122">
        <v>0.1240839157527</v>
      </c>
      <c r="AG768" s="122">
        <v>0.1159100557802</v>
      </c>
      <c r="AH768" s="122">
        <v>0.1146565184759</v>
      </c>
      <c r="AI768" s="122">
        <v>0.1154414921051</v>
      </c>
      <c r="AJ768" s="122">
        <v>0.1181647332679</v>
      </c>
      <c r="AK768" s="122">
        <v>0.11708166606460001</v>
      </c>
      <c r="AL768" s="122">
        <v>0</v>
      </c>
    </row>
    <row r="769" spans="1:38" hidden="1" x14ac:dyDescent="0.25">
      <c r="A769" s="122" t="s">
        <v>2009</v>
      </c>
      <c r="B769" s="122">
        <v>1</v>
      </c>
      <c r="C769" s="122" t="s">
        <v>2190</v>
      </c>
      <c r="D769" s="122" t="s">
        <v>2166</v>
      </c>
      <c r="E769" s="122">
        <v>15</v>
      </c>
      <c r="F769" s="122">
        <v>0.1325668496819</v>
      </c>
      <c r="G769" s="122">
        <v>4.1340807719599998E-2</v>
      </c>
      <c r="H769" s="122">
        <v>5.5242656755200001E-2</v>
      </c>
      <c r="I769" s="122">
        <v>4.1097819038100003E-2</v>
      </c>
      <c r="J769" s="122">
        <v>7.2360321877999997E-2</v>
      </c>
      <c r="K769" s="122">
        <v>7.5008991501800001E-2</v>
      </c>
      <c r="L769" s="122">
        <v>0.10564104210359999</v>
      </c>
      <c r="M769" s="122">
        <v>7.3429999461100001E-2</v>
      </c>
      <c r="N769" s="122">
        <v>7.6623022588300005E-2</v>
      </c>
      <c r="O769" s="122">
        <v>5.53418436498E-2</v>
      </c>
      <c r="P769" s="122">
        <v>6.9764549618300004E-2</v>
      </c>
      <c r="Q769" s="122">
        <v>7.3894803009000004E-2</v>
      </c>
      <c r="R769" s="122">
        <v>7.7152887364600006E-2</v>
      </c>
      <c r="S769" s="122">
        <v>6.4696952763600005E-2</v>
      </c>
      <c r="T769" s="122">
        <v>5.2716097411899997E-2</v>
      </c>
      <c r="U769" s="122">
        <v>5.8250058255099997E-2</v>
      </c>
      <c r="V769" s="122">
        <v>3.6973952265700001E-2</v>
      </c>
      <c r="W769" s="122">
        <v>3.5678160560999997E-2</v>
      </c>
      <c r="X769" s="122">
        <v>3.3194571136400002E-2</v>
      </c>
      <c r="Y769" s="122">
        <v>4.0973766701099999E-2</v>
      </c>
      <c r="Z769" s="122">
        <v>3.9572265761600001E-2</v>
      </c>
      <c r="AA769" s="122">
        <v>2.7711946388600001E-2</v>
      </c>
      <c r="AB769" s="122">
        <v>3.0487980978800001E-2</v>
      </c>
      <c r="AC769" s="122">
        <v>3.02477805357E-2</v>
      </c>
      <c r="AD769" s="122">
        <v>2.5298457307100002E-2</v>
      </c>
      <c r="AE769" s="122">
        <v>3.0769067687699998E-2</v>
      </c>
      <c r="AF769" s="122">
        <v>3.0232162211700001E-2</v>
      </c>
      <c r="AG769" s="122">
        <v>2.68913258116E-2</v>
      </c>
      <c r="AH769" s="122">
        <v>2.70112438537E-2</v>
      </c>
      <c r="AI769" s="122">
        <v>2.9490458151500001E-2</v>
      </c>
      <c r="AJ769" s="122">
        <v>2.75313163163E-2</v>
      </c>
      <c r="AK769" s="122">
        <v>3.1160982232900002E-2</v>
      </c>
      <c r="AL769" s="122">
        <v>0</v>
      </c>
    </row>
    <row r="770" spans="1:38" hidden="1" x14ac:dyDescent="0.25">
      <c r="A770" s="122" t="s">
        <v>2009</v>
      </c>
      <c r="B770" s="122">
        <v>1</v>
      </c>
      <c r="C770" s="122" t="s">
        <v>2190</v>
      </c>
      <c r="D770" s="122" t="s">
        <v>2167</v>
      </c>
      <c r="E770" s="122">
        <v>15</v>
      </c>
      <c r="F770" s="122">
        <v>0</v>
      </c>
      <c r="G770" s="122">
        <v>0</v>
      </c>
      <c r="H770" s="122">
        <v>0</v>
      </c>
      <c r="I770" s="122">
        <v>0</v>
      </c>
      <c r="J770" s="122">
        <v>0</v>
      </c>
      <c r="K770" s="122">
        <v>0</v>
      </c>
      <c r="L770" s="122">
        <v>0</v>
      </c>
      <c r="M770" s="122">
        <v>0</v>
      </c>
      <c r="N770" s="122">
        <v>0</v>
      </c>
      <c r="O770" s="122">
        <v>0</v>
      </c>
      <c r="P770" s="122">
        <v>0</v>
      </c>
      <c r="Q770" s="122">
        <v>0</v>
      </c>
      <c r="R770" s="122">
        <v>0</v>
      </c>
      <c r="S770" s="122">
        <v>0</v>
      </c>
      <c r="T770" s="122">
        <v>0</v>
      </c>
      <c r="U770" s="122">
        <v>0</v>
      </c>
      <c r="V770" s="122">
        <v>0</v>
      </c>
      <c r="W770" s="122">
        <v>0</v>
      </c>
      <c r="X770" s="122">
        <v>0</v>
      </c>
      <c r="Y770" s="122">
        <v>0</v>
      </c>
      <c r="Z770" s="122">
        <v>0</v>
      </c>
      <c r="AA770" s="122">
        <v>0</v>
      </c>
      <c r="AB770" s="122">
        <v>0</v>
      </c>
      <c r="AC770" s="122">
        <v>0</v>
      </c>
      <c r="AD770" s="122">
        <v>0</v>
      </c>
      <c r="AE770" s="122">
        <v>0</v>
      </c>
      <c r="AF770" s="122">
        <v>0</v>
      </c>
      <c r="AG770" s="122">
        <v>0</v>
      </c>
      <c r="AH770" s="122">
        <v>0</v>
      </c>
      <c r="AI770" s="122">
        <v>0</v>
      </c>
      <c r="AJ770" s="122">
        <v>0</v>
      </c>
      <c r="AK770" s="122">
        <v>0</v>
      </c>
      <c r="AL770" s="122">
        <v>0</v>
      </c>
    </row>
    <row r="771" spans="1:38" hidden="1" x14ac:dyDescent="0.25">
      <c r="A771" s="122" t="s">
        <v>2009</v>
      </c>
      <c r="B771" s="122">
        <v>1</v>
      </c>
      <c r="C771" s="122" t="s">
        <v>2190</v>
      </c>
      <c r="D771" s="122" t="s">
        <v>2168</v>
      </c>
      <c r="E771" s="122">
        <v>15</v>
      </c>
      <c r="F771" s="122">
        <v>0</v>
      </c>
      <c r="G771" s="122">
        <v>0</v>
      </c>
      <c r="H771" s="122">
        <v>0</v>
      </c>
      <c r="I771" s="122">
        <v>0</v>
      </c>
      <c r="J771" s="122">
        <v>0</v>
      </c>
      <c r="K771" s="122">
        <v>0</v>
      </c>
      <c r="L771" s="122">
        <v>0</v>
      </c>
      <c r="M771" s="122">
        <v>0</v>
      </c>
      <c r="N771" s="122">
        <v>0</v>
      </c>
      <c r="O771" s="122">
        <v>0</v>
      </c>
      <c r="P771" s="122">
        <v>2.6702334354999999E-3</v>
      </c>
      <c r="Q771" s="122">
        <v>1.3417623779E-3</v>
      </c>
      <c r="R771" s="122">
        <v>0</v>
      </c>
      <c r="S771" s="122">
        <v>0</v>
      </c>
      <c r="T771" s="122">
        <v>0</v>
      </c>
      <c r="U771" s="122">
        <v>0</v>
      </c>
      <c r="V771" s="122">
        <v>0</v>
      </c>
      <c r="W771" s="122">
        <v>0</v>
      </c>
      <c r="X771" s="122">
        <v>0</v>
      </c>
      <c r="Y771" s="122">
        <v>0</v>
      </c>
      <c r="Z771" s="122">
        <v>0</v>
      </c>
      <c r="AA771" s="122">
        <v>0</v>
      </c>
      <c r="AB771" s="122">
        <v>0</v>
      </c>
      <c r="AC771" s="122">
        <v>0</v>
      </c>
      <c r="AD771" s="122">
        <v>0</v>
      </c>
      <c r="AE771" s="122">
        <v>0</v>
      </c>
      <c r="AF771" s="122">
        <v>0</v>
      </c>
      <c r="AG771" s="122">
        <v>0</v>
      </c>
      <c r="AH771" s="122">
        <v>0</v>
      </c>
      <c r="AI771" s="122">
        <v>0</v>
      </c>
      <c r="AJ771" s="122">
        <v>0</v>
      </c>
      <c r="AK771" s="122">
        <v>0</v>
      </c>
      <c r="AL771" s="122">
        <v>0</v>
      </c>
    </row>
    <row r="772" spans="1:38" hidden="1" x14ac:dyDescent="0.25">
      <c r="A772" s="122" t="s">
        <v>2005</v>
      </c>
      <c r="B772" s="122">
        <v>1</v>
      </c>
      <c r="C772" s="122" t="s">
        <v>2191</v>
      </c>
      <c r="D772" s="122" t="s">
        <v>2120</v>
      </c>
      <c r="E772" s="122">
        <v>16</v>
      </c>
      <c r="F772" s="122">
        <v>9.9591349932900003E-2</v>
      </c>
      <c r="G772" s="122">
        <v>8.9532004226799994E-2</v>
      </c>
      <c r="H772" s="122">
        <v>8.8593360910699998E-2</v>
      </c>
      <c r="I772" s="122">
        <v>8.2560097261200005E-2</v>
      </c>
      <c r="J772" s="122">
        <v>8.6933955884999997E-2</v>
      </c>
      <c r="K772" s="122">
        <v>0.11680940951759999</v>
      </c>
      <c r="L772" s="122">
        <v>0.12600718907620001</v>
      </c>
      <c r="M772" s="122">
        <v>0.12139718085160001</v>
      </c>
      <c r="N772" s="122">
        <v>0.1234697862711</v>
      </c>
      <c r="O772" s="122">
        <v>0.1350868395938</v>
      </c>
      <c r="P772" s="122">
        <v>8.9592739057199999E-2</v>
      </c>
      <c r="Q772" s="122">
        <v>9.2374070197599994E-2</v>
      </c>
      <c r="R772" s="122">
        <v>9.6404880472300003E-2</v>
      </c>
      <c r="S772" s="122">
        <v>7.4481255866400004E-2</v>
      </c>
      <c r="T772" s="122">
        <v>0.10206786399910001</v>
      </c>
      <c r="U772" s="122">
        <v>0.1137261936957</v>
      </c>
      <c r="V772" s="122">
        <v>0.13095257306390001</v>
      </c>
      <c r="W772" s="122">
        <v>0.1203644626452</v>
      </c>
      <c r="X772" s="122">
        <v>0.102574179444</v>
      </c>
      <c r="Y772" s="122">
        <v>0.1324118560742</v>
      </c>
      <c r="Z772" s="122">
        <v>0.1620685159394</v>
      </c>
      <c r="AA772" s="122">
        <v>0.14780969919869999</v>
      </c>
      <c r="AB772" s="122">
        <v>0.13542339537209999</v>
      </c>
      <c r="AC772" s="122">
        <v>0.16451206241399999</v>
      </c>
      <c r="AD772" s="122">
        <v>0.1890823681653</v>
      </c>
      <c r="AE772" s="122">
        <v>0.18162920955959999</v>
      </c>
      <c r="AF772" s="122">
        <v>0.16100073010759999</v>
      </c>
      <c r="AG772" s="122">
        <v>0.1463998033851</v>
      </c>
      <c r="AH772" s="122">
        <v>0.1088369884703</v>
      </c>
      <c r="AI772" s="122">
        <v>0.12453584471449999</v>
      </c>
      <c r="AJ772" s="122">
        <v>0.1259248122903</v>
      </c>
      <c r="AK772" s="122">
        <v>0.1194346910524</v>
      </c>
      <c r="AL772" s="122">
        <v>0</v>
      </c>
    </row>
    <row r="773" spans="1:38" hidden="1" x14ac:dyDescent="0.25">
      <c r="A773" s="122" t="s">
        <v>2005</v>
      </c>
      <c r="B773" s="122">
        <v>1</v>
      </c>
      <c r="C773" s="122" t="s">
        <v>2191</v>
      </c>
      <c r="D773" s="122" t="s">
        <v>2121</v>
      </c>
      <c r="E773" s="122">
        <v>16</v>
      </c>
      <c r="F773" s="122">
        <v>1.36054690627E-2</v>
      </c>
      <c r="G773" s="122">
        <v>1.24539105334E-2</v>
      </c>
      <c r="H773" s="122">
        <v>1.2556072495000001E-2</v>
      </c>
      <c r="I773" s="122">
        <v>1.17434247863E-2</v>
      </c>
      <c r="J773" s="122">
        <v>1.23110638083E-2</v>
      </c>
      <c r="K773" s="122">
        <v>1.64310670325E-2</v>
      </c>
      <c r="L773" s="122">
        <v>1.7705440566699999E-2</v>
      </c>
      <c r="M773" s="122">
        <v>1.7036102220400001E-2</v>
      </c>
      <c r="N773" s="122">
        <v>1.7377540846099999E-2</v>
      </c>
      <c r="O773" s="122">
        <v>1.9051181566100001E-2</v>
      </c>
      <c r="P773" s="122">
        <v>1.26367338368E-2</v>
      </c>
      <c r="Q773" s="122">
        <v>1.3102850753E-2</v>
      </c>
      <c r="R773" s="122">
        <v>1.3822140968199999E-2</v>
      </c>
      <c r="S773" s="122">
        <v>1.07238338083E-2</v>
      </c>
      <c r="T773" s="122">
        <v>1.48523369605E-2</v>
      </c>
      <c r="U773" s="122">
        <v>1.65979139111E-2</v>
      </c>
      <c r="V773" s="122">
        <v>1.9104104012300002E-2</v>
      </c>
      <c r="W773" s="122">
        <v>1.75233784888E-2</v>
      </c>
      <c r="X773" s="122">
        <v>1.49453272133E-2</v>
      </c>
      <c r="Y773" s="122">
        <v>1.9450018926400001E-2</v>
      </c>
      <c r="Z773" s="122">
        <v>2.4180057387299999E-2</v>
      </c>
      <c r="AA773" s="122">
        <v>2.2245448391000001E-2</v>
      </c>
      <c r="AB773" s="122">
        <v>2.0547297690999999E-2</v>
      </c>
      <c r="AC773" s="122">
        <v>2.5115639988599999E-2</v>
      </c>
      <c r="AD773" s="122">
        <v>2.87728021805E-2</v>
      </c>
      <c r="AE773" s="122">
        <v>2.76263438939E-2</v>
      </c>
      <c r="AF773" s="122">
        <v>2.4565325797599999E-2</v>
      </c>
      <c r="AG773" s="122">
        <v>2.22386244642E-2</v>
      </c>
      <c r="AH773" s="122">
        <v>1.6389622799300001E-2</v>
      </c>
      <c r="AI773" s="122">
        <v>1.8614613040300002E-2</v>
      </c>
      <c r="AJ773" s="122">
        <v>1.8355445066900001E-2</v>
      </c>
      <c r="AK773" s="122">
        <v>1.7362839092499999E-2</v>
      </c>
      <c r="AL773" s="122">
        <v>0</v>
      </c>
    </row>
    <row r="774" spans="1:38" hidden="1" x14ac:dyDescent="0.25">
      <c r="A774" s="122" t="s">
        <v>2005</v>
      </c>
      <c r="B774" s="122">
        <v>1</v>
      </c>
      <c r="C774" s="122" t="s">
        <v>2191</v>
      </c>
      <c r="D774" s="122" t="s">
        <v>2122</v>
      </c>
      <c r="E774" s="122">
        <v>16</v>
      </c>
      <c r="F774" s="122">
        <v>9.0592397760900001E-2</v>
      </c>
      <c r="G774" s="122">
        <v>8.2748449301599997E-2</v>
      </c>
      <c r="H774" s="122">
        <v>8.3511650912399996E-2</v>
      </c>
      <c r="I774" s="122">
        <v>7.9645712713699995E-2</v>
      </c>
      <c r="J774" s="122">
        <v>8.6625010029799998E-2</v>
      </c>
      <c r="K774" s="122">
        <v>0.1204984153039</v>
      </c>
      <c r="L774" s="122">
        <v>0.13345042805769999</v>
      </c>
      <c r="M774" s="122">
        <v>0.13165425578029999</v>
      </c>
      <c r="N774" s="122">
        <v>0.13688674737029999</v>
      </c>
      <c r="O774" s="122">
        <v>0.15318979051660001</v>
      </c>
      <c r="P774" s="122">
        <v>0.103848398272</v>
      </c>
      <c r="Q774" s="122">
        <v>0.10903590907040001</v>
      </c>
      <c r="R774" s="122">
        <v>0.11611941599220001</v>
      </c>
      <c r="S774" s="122">
        <v>9.1133485334099998E-2</v>
      </c>
      <c r="T774" s="122">
        <v>0.12733685963999999</v>
      </c>
      <c r="U774" s="122">
        <v>0.1453138595424</v>
      </c>
      <c r="V774" s="122">
        <v>0.17056270641759999</v>
      </c>
      <c r="W774" s="122">
        <v>0.15886904095410001</v>
      </c>
      <c r="X774" s="122">
        <v>0.1365355770311</v>
      </c>
      <c r="Y774" s="122">
        <v>0.17652789811569999</v>
      </c>
      <c r="Z774" s="122">
        <v>0.21699412206419999</v>
      </c>
      <c r="AA774" s="122">
        <v>0.19935521685740001</v>
      </c>
      <c r="AB774" s="122">
        <v>0.18433676596179999</v>
      </c>
      <c r="AC774" s="122">
        <v>0.22590646950669999</v>
      </c>
      <c r="AD774" s="122">
        <v>0.26282755884469999</v>
      </c>
      <c r="AE774" s="122">
        <v>0.25563094514259999</v>
      </c>
      <c r="AF774" s="122">
        <v>0.2297417283689</v>
      </c>
      <c r="AG774" s="122">
        <v>0.21152952526970001</v>
      </c>
      <c r="AH774" s="122">
        <v>0.1594015326257</v>
      </c>
      <c r="AI774" s="122">
        <v>0.18502491919360001</v>
      </c>
      <c r="AJ774" s="122">
        <v>0.17988497054960001</v>
      </c>
      <c r="AK774" s="122">
        <v>0.17243368309570001</v>
      </c>
      <c r="AL774" s="122">
        <v>0</v>
      </c>
    </row>
    <row r="775" spans="1:38" hidden="1" x14ac:dyDescent="0.25">
      <c r="A775" s="122" t="s">
        <v>2005</v>
      </c>
      <c r="B775" s="122">
        <v>1</v>
      </c>
      <c r="C775" s="122" t="s">
        <v>2191</v>
      </c>
      <c r="D775" s="122" t="s">
        <v>2175</v>
      </c>
      <c r="E775" s="122">
        <v>16</v>
      </c>
      <c r="F775" s="122">
        <v>1.1606292076E-3</v>
      </c>
      <c r="G775" s="122">
        <v>1.0606921818E-3</v>
      </c>
      <c r="H775" s="122">
        <v>1.0651215018999999E-3</v>
      </c>
      <c r="I775" s="122">
        <v>1.0062484607E-3</v>
      </c>
      <c r="J775" s="122">
        <v>1.0755356138999999E-3</v>
      </c>
      <c r="K775" s="122">
        <v>1.464521623E-3</v>
      </c>
      <c r="L775" s="122">
        <v>1.5977602950999999E-3</v>
      </c>
      <c r="M775" s="122">
        <v>1.5541182638E-3</v>
      </c>
      <c r="N775" s="122">
        <v>1.5942278839E-3</v>
      </c>
      <c r="O775" s="122">
        <v>1.7619276147999999E-3</v>
      </c>
      <c r="P775" s="122">
        <v>1.1610985132E-3</v>
      </c>
      <c r="Q775" s="122">
        <v>1.1925253664E-3</v>
      </c>
      <c r="R775" s="122">
        <v>1.2385198821999999E-3</v>
      </c>
      <c r="S775" s="122">
        <v>9.4971026640000003E-4</v>
      </c>
      <c r="T775" s="122">
        <v>1.2917054155999999E-3</v>
      </c>
      <c r="U775" s="122">
        <v>1.4259185501999999E-3</v>
      </c>
      <c r="V775" s="122">
        <v>1.6162199523999999E-3</v>
      </c>
      <c r="W775" s="122">
        <v>1.4621704835000001E-3</v>
      </c>
      <c r="X775" s="122">
        <v>1.2252926912E-3</v>
      </c>
      <c r="Y775" s="122">
        <v>1.5573762999000001E-3</v>
      </c>
      <c r="Z775" s="122">
        <v>1.8805717884E-3</v>
      </c>
      <c r="AA775" s="122">
        <v>1.6954729102E-3</v>
      </c>
      <c r="AB775" s="122">
        <v>1.5316355674E-3</v>
      </c>
      <c r="AC775" s="122">
        <v>1.8321240799000001E-3</v>
      </c>
      <c r="AD775" s="122">
        <v>2.0719774706E-3</v>
      </c>
      <c r="AE775" s="122">
        <v>1.9554646244000001E-3</v>
      </c>
      <c r="AF775" s="122">
        <v>1.7002781536999999E-3</v>
      </c>
      <c r="AG775" s="122">
        <v>1.514662144E-3</v>
      </c>
      <c r="AH775" s="122">
        <v>1.1010237030999999E-3</v>
      </c>
      <c r="AI775" s="122">
        <v>1.2295338069999999E-3</v>
      </c>
      <c r="AJ775" s="122">
        <v>1.1876741644E-3</v>
      </c>
      <c r="AK775" s="122">
        <v>1.0987785783999999E-3</v>
      </c>
      <c r="AL775" s="122">
        <v>0</v>
      </c>
    </row>
    <row r="776" spans="1:38" hidden="1" x14ac:dyDescent="0.25">
      <c r="A776" s="122" t="s">
        <v>2005</v>
      </c>
      <c r="B776" s="122">
        <v>1</v>
      </c>
      <c r="C776" s="122" t="s">
        <v>2191</v>
      </c>
      <c r="D776" s="122" t="s">
        <v>2123</v>
      </c>
      <c r="E776" s="122">
        <v>16</v>
      </c>
      <c r="F776" s="122">
        <v>5.7948739207900002E-2</v>
      </c>
      <c r="G776" s="122">
        <v>5.2051607375000003E-2</v>
      </c>
      <c r="H776" s="122">
        <v>5.1526100409500002E-2</v>
      </c>
      <c r="I776" s="122">
        <v>4.8121237326299998E-2</v>
      </c>
      <c r="J776" s="122">
        <v>5.0892789500900003E-2</v>
      </c>
      <c r="K776" s="122">
        <v>6.8925353770699999E-2</v>
      </c>
      <c r="L776" s="122">
        <v>7.4831815341199995E-2</v>
      </c>
      <c r="M776" s="122">
        <v>7.2291596175600006E-2</v>
      </c>
      <c r="N776" s="122">
        <v>7.3618468430900003E-2</v>
      </c>
      <c r="O776" s="122">
        <v>8.08622990657E-2</v>
      </c>
      <c r="P776" s="122">
        <v>5.3902226109699997E-2</v>
      </c>
      <c r="Q776" s="122">
        <v>5.56516868874E-2</v>
      </c>
      <c r="R776" s="122">
        <v>5.8227541685499998E-2</v>
      </c>
      <c r="S776" s="122">
        <v>4.50645327557E-2</v>
      </c>
      <c r="T776" s="122">
        <v>6.1944684109000003E-2</v>
      </c>
      <c r="U776" s="122">
        <v>6.9211613210700004E-2</v>
      </c>
      <c r="V776" s="122">
        <v>7.9826826578299995E-2</v>
      </c>
      <c r="W776" s="122">
        <v>7.3376410601299999E-2</v>
      </c>
      <c r="X776" s="122">
        <v>6.2493036085600001E-2</v>
      </c>
      <c r="Y776" s="122">
        <v>8.0618191827199995E-2</v>
      </c>
      <c r="Z776" s="122">
        <v>9.8957787906999994E-2</v>
      </c>
      <c r="AA776" s="122">
        <v>9.0572159780300004E-2</v>
      </c>
      <c r="AB776" s="122">
        <v>8.3022430202899997E-2</v>
      </c>
      <c r="AC776" s="122">
        <v>0.100801520615</v>
      </c>
      <c r="AD776" s="122">
        <v>0.1158898557522</v>
      </c>
      <c r="AE776" s="122">
        <v>0.1114785435907</v>
      </c>
      <c r="AF776" s="122">
        <v>9.8973046764600003E-2</v>
      </c>
      <c r="AG776" s="122">
        <v>9.01526800075E-2</v>
      </c>
      <c r="AH776" s="122">
        <v>6.7019514163400004E-2</v>
      </c>
      <c r="AI776" s="122">
        <v>7.6655175585900001E-2</v>
      </c>
      <c r="AJ776" s="122">
        <v>7.5488481672700003E-2</v>
      </c>
      <c r="AK776" s="122">
        <v>7.1707376339399997E-2</v>
      </c>
      <c r="AL776" s="122">
        <v>0</v>
      </c>
    </row>
    <row r="777" spans="1:38" x14ac:dyDescent="0.25">
      <c r="A777" s="122" t="s">
        <v>2005</v>
      </c>
      <c r="B777" s="122">
        <v>1</v>
      </c>
      <c r="C777" s="122" t="s">
        <v>2191</v>
      </c>
      <c r="D777" s="122" t="s">
        <v>2124</v>
      </c>
      <c r="E777" s="122">
        <v>16</v>
      </c>
      <c r="F777" s="122">
        <v>0.73670815388529998</v>
      </c>
      <c r="G777" s="122">
        <v>0.66552872453470002</v>
      </c>
      <c r="H777" s="122">
        <v>0.66060180439359995</v>
      </c>
      <c r="I777" s="122">
        <v>0.61270463483240001</v>
      </c>
      <c r="J777" s="122">
        <v>0.64246933283539998</v>
      </c>
      <c r="K777" s="122">
        <v>0.86167823197430005</v>
      </c>
      <c r="L777" s="122">
        <v>0.93154196549479995</v>
      </c>
      <c r="M777" s="122">
        <v>0.90287745378869999</v>
      </c>
      <c r="N777" s="122">
        <v>0.92468959455660005</v>
      </c>
      <c r="O777" s="122">
        <v>1.0214802637814</v>
      </c>
      <c r="P777" s="122">
        <v>0.68395274721849997</v>
      </c>
      <c r="Q777" s="122">
        <v>0.71290707199110004</v>
      </c>
      <c r="R777" s="122">
        <v>0.75039041774969995</v>
      </c>
      <c r="S777" s="122">
        <v>0.58303648338030001</v>
      </c>
      <c r="T777" s="122">
        <v>0.80142091592609999</v>
      </c>
      <c r="U777" s="122">
        <v>0.89163007728679999</v>
      </c>
      <c r="V777" s="122">
        <v>1.0190296928757001</v>
      </c>
      <c r="W777" s="122">
        <v>0.93374675876659996</v>
      </c>
      <c r="X777" s="122">
        <v>0.79578124224919999</v>
      </c>
      <c r="Y777" s="122">
        <v>1.0286188963944001</v>
      </c>
      <c r="Z777" s="122">
        <v>1.2638818074769</v>
      </c>
      <c r="AA777" s="122">
        <v>1.1590472389107001</v>
      </c>
      <c r="AB777" s="122">
        <v>1.0668408822372999</v>
      </c>
      <c r="AC777" s="122">
        <v>1.3025135574088</v>
      </c>
      <c r="AD777" s="122">
        <v>1.5062885846559999</v>
      </c>
      <c r="AE777" s="122">
        <v>1.4554980976478</v>
      </c>
      <c r="AF777" s="122">
        <v>1.2951048834143</v>
      </c>
      <c r="AG777" s="122">
        <v>1.1806184863488001</v>
      </c>
      <c r="AH777" s="122">
        <v>0.87746956756079997</v>
      </c>
      <c r="AI777" s="122">
        <v>1.0006990829942</v>
      </c>
      <c r="AJ777" s="122">
        <v>0.98988897538169995</v>
      </c>
      <c r="AK777" s="122">
        <v>0.92985579216009995</v>
      </c>
      <c r="AL777" s="122">
        <v>0</v>
      </c>
    </row>
    <row r="778" spans="1:38" hidden="1" x14ac:dyDescent="0.25">
      <c r="A778" s="122" t="s">
        <v>2005</v>
      </c>
      <c r="B778" s="122">
        <v>1</v>
      </c>
      <c r="C778" s="122" t="s">
        <v>2191</v>
      </c>
      <c r="D778" s="122" t="s">
        <v>474</v>
      </c>
      <c r="E778" s="122">
        <v>16</v>
      </c>
      <c r="F778" s="122">
        <v>8.1334732906599996E-2</v>
      </c>
      <c r="G778" s="122">
        <v>7.3979997986200002E-2</v>
      </c>
      <c r="H778" s="122">
        <v>7.4558483806100001E-2</v>
      </c>
      <c r="I778" s="122">
        <v>7.0796376281099999E-2</v>
      </c>
      <c r="J778" s="122">
        <v>7.5995129985000007E-2</v>
      </c>
      <c r="K778" s="122">
        <v>0.1040283646804</v>
      </c>
      <c r="L778" s="122">
        <v>0.11404595250299999</v>
      </c>
      <c r="M778" s="122">
        <v>0.1116796477135</v>
      </c>
      <c r="N778" s="122">
        <v>0.115395014891</v>
      </c>
      <c r="O778" s="122">
        <v>0.12886258376119999</v>
      </c>
      <c r="P778" s="122">
        <v>8.7072246310800003E-2</v>
      </c>
      <c r="Q778" s="122">
        <v>9.1506762105E-2</v>
      </c>
      <c r="R778" s="122">
        <v>9.6626887033299996E-2</v>
      </c>
      <c r="S778" s="122">
        <v>7.4898705657899994E-2</v>
      </c>
      <c r="T778" s="122">
        <v>0.1030654900521</v>
      </c>
      <c r="U778" s="122">
        <v>0.1152712187642</v>
      </c>
      <c r="V778" s="122">
        <v>0.13353944157479999</v>
      </c>
      <c r="W778" s="122">
        <v>0.1237395225255</v>
      </c>
      <c r="X778" s="122">
        <v>0.106303125055</v>
      </c>
      <c r="Y778" s="122">
        <v>0.1383745582041</v>
      </c>
      <c r="Z778" s="122">
        <v>0.17094238045820001</v>
      </c>
      <c r="AA778" s="122">
        <v>0.1577339514751</v>
      </c>
      <c r="AB778" s="122">
        <v>0.1460238340004</v>
      </c>
      <c r="AC778" s="122">
        <v>0.17946610103970001</v>
      </c>
      <c r="AD778" s="122">
        <v>0.2089480250246</v>
      </c>
      <c r="AE778" s="122">
        <v>0.20405880183380001</v>
      </c>
      <c r="AF778" s="122">
        <v>0.1833974130978</v>
      </c>
      <c r="AG778" s="122">
        <v>0.16859187872940001</v>
      </c>
      <c r="AH778" s="122">
        <v>0.1267596785872</v>
      </c>
      <c r="AI778" s="122">
        <v>0.14611716226300001</v>
      </c>
      <c r="AJ778" s="122">
        <v>0.14495849869720001</v>
      </c>
      <c r="AK778" s="122">
        <v>0.13773404894419999</v>
      </c>
      <c r="AL778" s="122">
        <v>0</v>
      </c>
    </row>
    <row r="779" spans="1:38" hidden="1" x14ac:dyDescent="0.25">
      <c r="A779" s="122" t="s">
        <v>2005</v>
      </c>
      <c r="B779" s="122">
        <v>1</v>
      </c>
      <c r="C779" s="122" t="s">
        <v>2191</v>
      </c>
      <c r="D779" s="122" t="s">
        <v>2125</v>
      </c>
      <c r="E779" s="122">
        <v>16</v>
      </c>
      <c r="F779" s="122">
        <v>8.0949872894199998E-2</v>
      </c>
      <c r="G779" s="122">
        <v>7.2140413563399994E-2</v>
      </c>
      <c r="H779" s="122">
        <v>7.0394844475300006E-2</v>
      </c>
      <c r="I779" s="122">
        <v>6.4829785058899997E-2</v>
      </c>
      <c r="J779" s="122">
        <v>6.7668549442600007E-2</v>
      </c>
      <c r="K779" s="122">
        <v>9.0367552083299996E-2</v>
      </c>
      <c r="L779" s="122">
        <v>9.7076055397200003E-2</v>
      </c>
      <c r="M779" s="122">
        <v>9.3087787453500007E-2</v>
      </c>
      <c r="N779" s="122">
        <v>9.4335413951399993E-2</v>
      </c>
      <c r="O779" s="122">
        <v>0.1032604173744</v>
      </c>
      <c r="P779" s="122">
        <v>6.8656462020299999E-2</v>
      </c>
      <c r="Q779" s="122">
        <v>7.0978272004099993E-2</v>
      </c>
      <c r="R779" s="122">
        <v>7.4427156230299996E-2</v>
      </c>
      <c r="S779" s="122">
        <v>5.7625899805199998E-2</v>
      </c>
      <c r="T779" s="122">
        <v>7.8759697814600002E-2</v>
      </c>
      <c r="U779" s="122">
        <v>8.7275662164600004E-2</v>
      </c>
      <c r="V779" s="122">
        <v>9.9507955994999994E-2</v>
      </c>
      <c r="W779" s="122">
        <v>9.0856515128699994E-2</v>
      </c>
      <c r="X779" s="122">
        <v>7.7081173772099998E-2</v>
      </c>
      <c r="Y779" s="122">
        <v>9.9123922137699993E-2</v>
      </c>
      <c r="Z779" s="122">
        <v>0.1212139921439</v>
      </c>
      <c r="AA779" s="122">
        <v>0.1105154543723</v>
      </c>
      <c r="AB779" s="122">
        <v>0.1010821837125</v>
      </c>
      <c r="AC779" s="122">
        <v>0.12243415680310001</v>
      </c>
      <c r="AD779" s="122">
        <v>0.14036329882570001</v>
      </c>
      <c r="AE779" s="122">
        <v>0.13425621964199999</v>
      </c>
      <c r="AF779" s="122">
        <v>0.1184253311114</v>
      </c>
      <c r="AG779" s="122">
        <v>0.10730379478880001</v>
      </c>
      <c r="AH779" s="122">
        <v>7.9532714741000002E-2</v>
      </c>
      <c r="AI779" s="122">
        <v>9.0485071111900003E-2</v>
      </c>
      <c r="AJ779" s="122">
        <v>9.0224843580199998E-2</v>
      </c>
      <c r="AK779" s="122">
        <v>8.5445212999100004E-2</v>
      </c>
      <c r="AL779" s="122">
        <v>0</v>
      </c>
    </row>
    <row r="780" spans="1:38" hidden="1" x14ac:dyDescent="0.25">
      <c r="A780" s="122" t="s">
        <v>2005</v>
      </c>
      <c r="B780" s="122">
        <v>1</v>
      </c>
      <c r="C780" s="122" t="s">
        <v>2191</v>
      </c>
      <c r="D780" s="122" t="s">
        <v>2126</v>
      </c>
      <c r="E780" s="122">
        <v>16</v>
      </c>
      <c r="F780" s="122">
        <v>1.64647347753E-2</v>
      </c>
      <c r="G780" s="122">
        <v>1.4919539887599999E-2</v>
      </c>
      <c r="H780" s="122">
        <v>1.4820783302900001E-2</v>
      </c>
      <c r="I780" s="122">
        <v>1.3838595393200001E-2</v>
      </c>
      <c r="J780" s="122">
        <v>1.46421766003E-2</v>
      </c>
      <c r="K780" s="122">
        <v>1.9837971896499999E-2</v>
      </c>
      <c r="L780" s="122">
        <v>2.1557661061800001E-2</v>
      </c>
      <c r="M780" s="122">
        <v>2.08859342564E-2</v>
      </c>
      <c r="N780" s="122">
        <v>2.1397322838399999E-2</v>
      </c>
      <c r="O780" s="122">
        <v>2.3631516427299999E-2</v>
      </c>
      <c r="P780" s="122">
        <v>1.58244773935E-2</v>
      </c>
      <c r="Q780" s="122">
        <v>1.6452098645899998E-2</v>
      </c>
      <c r="R780" s="122">
        <v>1.7347562980600001E-2</v>
      </c>
      <c r="S780" s="122">
        <v>1.35285916509E-2</v>
      </c>
      <c r="T780" s="122">
        <v>1.87162568351E-2</v>
      </c>
      <c r="U780" s="122">
        <v>2.1032777679100001E-2</v>
      </c>
      <c r="V780" s="122">
        <v>2.4308450510399999E-2</v>
      </c>
      <c r="W780" s="122">
        <v>2.2454781235099999E-2</v>
      </c>
      <c r="X780" s="122">
        <v>1.9215492134499999E-2</v>
      </c>
      <c r="Y780" s="122">
        <v>2.4816553813299998E-2</v>
      </c>
      <c r="Z780" s="122">
        <v>3.0467877465000001E-2</v>
      </c>
      <c r="AA780" s="122">
        <v>2.7950127300299998E-2</v>
      </c>
      <c r="AB780" s="122">
        <v>2.5740508323E-2</v>
      </c>
      <c r="AC780" s="122">
        <v>3.1463653015499998E-2</v>
      </c>
      <c r="AD780" s="122">
        <v>3.6426135293599997E-2</v>
      </c>
      <c r="AE780" s="122">
        <v>3.52447918698E-2</v>
      </c>
      <c r="AF780" s="122">
        <v>3.1426844815900003E-2</v>
      </c>
      <c r="AG780" s="122">
        <v>2.8750069025200001E-2</v>
      </c>
      <c r="AH780" s="122">
        <v>2.1515073365400001E-2</v>
      </c>
      <c r="AI780" s="122">
        <v>2.4782200848200001E-2</v>
      </c>
      <c r="AJ780" s="122">
        <v>2.4857304527799998E-2</v>
      </c>
      <c r="AK780" s="122">
        <v>2.3778131499400001E-2</v>
      </c>
      <c r="AL780" s="122">
        <v>0</v>
      </c>
    </row>
    <row r="781" spans="1:38" hidden="1" x14ac:dyDescent="0.25">
      <c r="A781" s="122" t="s">
        <v>2005</v>
      </c>
      <c r="B781" s="122">
        <v>1</v>
      </c>
      <c r="C781" s="122" t="s">
        <v>2191</v>
      </c>
      <c r="D781" s="122" t="s">
        <v>2127</v>
      </c>
      <c r="E781" s="122">
        <v>16</v>
      </c>
      <c r="F781" s="122">
        <v>1.48849177437E-2</v>
      </c>
      <c r="G781" s="122">
        <v>1.3123944387499999E-2</v>
      </c>
      <c r="H781" s="122">
        <v>1.2744370075000001E-2</v>
      </c>
      <c r="I781" s="122">
        <v>1.1662494693E-2</v>
      </c>
      <c r="J781" s="122">
        <v>1.20239727094E-2</v>
      </c>
      <c r="K781" s="122">
        <v>1.5781476444199999E-2</v>
      </c>
      <c r="L781" s="122">
        <v>1.6652486333E-2</v>
      </c>
      <c r="M781" s="122">
        <v>1.5778977907900001E-2</v>
      </c>
      <c r="N781" s="122">
        <v>1.5844169057999999E-2</v>
      </c>
      <c r="O781" s="122">
        <v>1.7387318386800001E-2</v>
      </c>
      <c r="P781" s="122">
        <v>1.1511495174799999E-2</v>
      </c>
      <c r="Q781" s="122">
        <v>1.1878607966700001E-2</v>
      </c>
      <c r="R781" s="122">
        <v>1.23335113392E-2</v>
      </c>
      <c r="S781" s="122">
        <v>9.4022044059000002E-3</v>
      </c>
      <c r="T781" s="122">
        <v>1.27903121235E-2</v>
      </c>
      <c r="U781" s="122">
        <v>1.4113997990700001E-2</v>
      </c>
      <c r="V781" s="122">
        <v>1.6144405291099999E-2</v>
      </c>
      <c r="W781" s="122">
        <v>1.4795676462500001E-2</v>
      </c>
      <c r="X781" s="122">
        <v>1.26143774953E-2</v>
      </c>
      <c r="Y781" s="122">
        <v>1.6481511255300001E-2</v>
      </c>
      <c r="Z781" s="122">
        <v>2.0498770971099999E-2</v>
      </c>
      <c r="AA781" s="122">
        <v>1.9102441039600002E-2</v>
      </c>
      <c r="AB781" s="122">
        <v>1.7874245552400001E-2</v>
      </c>
      <c r="AC781" s="122">
        <v>2.21851199326E-2</v>
      </c>
      <c r="AD781" s="122">
        <v>2.5904715049899999E-2</v>
      </c>
      <c r="AE781" s="122">
        <v>2.5328631806599999E-2</v>
      </c>
      <c r="AF781" s="122">
        <v>2.2745888900999999E-2</v>
      </c>
      <c r="AG781" s="122">
        <v>2.0920963237999999E-2</v>
      </c>
      <c r="AH781" s="122">
        <v>1.5667021065500001E-2</v>
      </c>
      <c r="AI781" s="122">
        <v>1.79713762479E-2</v>
      </c>
      <c r="AJ781" s="122">
        <v>1.72941768041E-2</v>
      </c>
      <c r="AK781" s="122">
        <v>1.58788031414E-2</v>
      </c>
      <c r="AL781" s="122">
        <v>0</v>
      </c>
    </row>
    <row r="782" spans="1:38" hidden="1" x14ac:dyDescent="0.25">
      <c r="A782" s="122" t="s">
        <v>2005</v>
      </c>
      <c r="B782" s="122">
        <v>1</v>
      </c>
      <c r="C782" s="122" t="s">
        <v>2191</v>
      </c>
      <c r="D782" s="122" t="s">
        <v>2128</v>
      </c>
      <c r="E782" s="122">
        <v>16</v>
      </c>
      <c r="F782" s="122">
        <v>0.3204906200582</v>
      </c>
      <c r="G782" s="122">
        <v>0.29201738383429998</v>
      </c>
      <c r="H782" s="122">
        <v>0.29112765834710003</v>
      </c>
      <c r="I782" s="122">
        <v>0.27284637712569998</v>
      </c>
      <c r="J782" s="122">
        <v>0.2905691681184</v>
      </c>
      <c r="K782" s="122">
        <v>0.39521518208700002</v>
      </c>
      <c r="L782" s="122">
        <v>0.43213716553839998</v>
      </c>
      <c r="M782" s="122">
        <v>0.42207003839439999</v>
      </c>
      <c r="N782" s="122">
        <v>0.43410940488490002</v>
      </c>
      <c r="O782" s="122">
        <v>0.4805468667292</v>
      </c>
      <c r="P782" s="122">
        <v>0.32293013409659999</v>
      </c>
      <c r="Q782" s="122">
        <v>0.33820127734369998</v>
      </c>
      <c r="R782" s="122">
        <v>0.35913052620359998</v>
      </c>
      <c r="S782" s="122">
        <v>0.28122307908639999</v>
      </c>
      <c r="T782" s="122">
        <v>0.39233075055349997</v>
      </c>
      <c r="U782" s="122">
        <v>0.44402486966369997</v>
      </c>
      <c r="V782" s="122">
        <v>0.51393904734700002</v>
      </c>
      <c r="W782" s="122">
        <v>0.47312457355300003</v>
      </c>
      <c r="X782" s="122">
        <v>0.40278510681480001</v>
      </c>
      <c r="Y782" s="122">
        <v>0.51909697283379996</v>
      </c>
      <c r="Z782" s="122">
        <v>0.63825253195200005</v>
      </c>
      <c r="AA782" s="122">
        <v>0.5868361720977</v>
      </c>
      <c r="AB782" s="122">
        <v>0.5426913545084</v>
      </c>
      <c r="AC782" s="122">
        <v>0.66572071188110005</v>
      </c>
      <c r="AD782" s="122">
        <v>0.7750252847479</v>
      </c>
      <c r="AE782" s="122">
        <v>0.75644287707010005</v>
      </c>
      <c r="AF782" s="122">
        <v>0.68237524453370002</v>
      </c>
      <c r="AG782" s="122">
        <v>0.62957126496019999</v>
      </c>
      <c r="AH782" s="122">
        <v>0.47291456668389997</v>
      </c>
      <c r="AI782" s="122">
        <v>0.54534442454450005</v>
      </c>
      <c r="AJ782" s="122">
        <v>0.54055644334999997</v>
      </c>
      <c r="AK782" s="122">
        <v>0.51616781390739996</v>
      </c>
      <c r="AL782" s="122">
        <v>0</v>
      </c>
    </row>
    <row r="783" spans="1:38" hidden="1" x14ac:dyDescent="0.25">
      <c r="A783" s="122" t="s">
        <v>2005</v>
      </c>
      <c r="B783" s="122">
        <v>1</v>
      </c>
      <c r="C783" s="122" t="s">
        <v>2191</v>
      </c>
      <c r="D783" s="122" t="s">
        <v>2129</v>
      </c>
      <c r="E783" s="122">
        <v>16</v>
      </c>
      <c r="F783" s="122">
        <v>0.16014568314649999</v>
      </c>
      <c r="G783" s="122">
        <v>0.14531207687180001</v>
      </c>
      <c r="H783" s="122">
        <v>0.14539164427019999</v>
      </c>
      <c r="I783" s="122">
        <v>0.13671014657399999</v>
      </c>
      <c r="J783" s="122">
        <v>0.14604864348179999</v>
      </c>
      <c r="K783" s="122">
        <v>0.19922444498960001</v>
      </c>
      <c r="L783" s="122">
        <v>0.21823282383029999</v>
      </c>
      <c r="M783" s="122">
        <v>0.21359048455730001</v>
      </c>
      <c r="N783" s="122">
        <v>0.22042565641930001</v>
      </c>
      <c r="O783" s="122">
        <v>0.24534297742050001</v>
      </c>
      <c r="P783" s="122">
        <v>0.16556108911840001</v>
      </c>
      <c r="Q783" s="122">
        <v>0.17320601827730001</v>
      </c>
      <c r="R783" s="122">
        <v>0.18308506878059999</v>
      </c>
      <c r="S783" s="122">
        <v>0.14260857892580001</v>
      </c>
      <c r="T783" s="122">
        <v>0.19755293695760001</v>
      </c>
      <c r="U783" s="122">
        <v>0.22213445306410001</v>
      </c>
      <c r="V783" s="122">
        <v>0.25901537959269999</v>
      </c>
      <c r="W783" s="122">
        <v>0.24083989209100001</v>
      </c>
      <c r="X783" s="122">
        <v>0.20663605435400001</v>
      </c>
      <c r="Y783" s="122">
        <v>0.26774499286539999</v>
      </c>
      <c r="Z783" s="122">
        <v>0.32891833544370003</v>
      </c>
      <c r="AA783" s="122">
        <v>0.30191243458479999</v>
      </c>
      <c r="AB783" s="122">
        <v>0.27844693759869998</v>
      </c>
      <c r="AC783" s="122">
        <v>0.33966180333349999</v>
      </c>
      <c r="AD783" s="122">
        <v>0.39314419890989999</v>
      </c>
      <c r="AE783" s="122">
        <v>0.38098237066610002</v>
      </c>
      <c r="AF783" s="122">
        <v>0.34101637706069998</v>
      </c>
      <c r="AG783" s="122">
        <v>0.31263934589780001</v>
      </c>
      <c r="AH783" s="122">
        <v>0.234052675164</v>
      </c>
      <c r="AI783" s="122">
        <v>0.2696778498506</v>
      </c>
      <c r="AJ783" s="122">
        <v>0.26879548345740001</v>
      </c>
      <c r="AK783" s="122">
        <v>0.25592744202090001</v>
      </c>
      <c r="AL783" s="122">
        <v>0</v>
      </c>
    </row>
    <row r="784" spans="1:38" hidden="1" x14ac:dyDescent="0.25">
      <c r="A784" s="122" t="s">
        <v>2005</v>
      </c>
      <c r="B784" s="122">
        <v>1</v>
      </c>
      <c r="C784" s="122" t="s">
        <v>2191</v>
      </c>
      <c r="D784" s="122" t="s">
        <v>2176</v>
      </c>
      <c r="E784" s="122">
        <v>16</v>
      </c>
      <c r="F784" s="122">
        <v>3.2981502251E-3</v>
      </c>
      <c r="G784" s="122">
        <v>3.0176095205999998E-3</v>
      </c>
      <c r="H784" s="122">
        <v>3.0354107340000002E-3</v>
      </c>
      <c r="I784" s="122">
        <v>2.8176641719E-3</v>
      </c>
      <c r="J784" s="122">
        <v>2.9212524309000002E-3</v>
      </c>
      <c r="K784" s="122">
        <v>3.9198354027000001E-3</v>
      </c>
      <c r="L784" s="122">
        <v>4.2279929555000002E-3</v>
      </c>
      <c r="M784" s="122">
        <v>4.0799564902000004E-3</v>
      </c>
      <c r="N784" s="122">
        <v>4.1969682571999997E-3</v>
      </c>
      <c r="O784" s="122">
        <v>4.6528769294999998E-3</v>
      </c>
      <c r="P784" s="122">
        <v>3.1256428268000001E-3</v>
      </c>
      <c r="Q784" s="122">
        <v>3.2353629196000002E-3</v>
      </c>
      <c r="R784" s="122">
        <v>3.3859820087999998E-3</v>
      </c>
      <c r="S784" s="122">
        <v>2.614117862E-3</v>
      </c>
      <c r="T784" s="122">
        <v>3.5784011184999999E-3</v>
      </c>
      <c r="U784" s="122">
        <v>3.9713786452000004E-3</v>
      </c>
      <c r="V784" s="122">
        <v>4.5347854218999997E-3</v>
      </c>
      <c r="W784" s="122">
        <v>4.1499986454000002E-3</v>
      </c>
      <c r="X784" s="122">
        <v>3.5200886550000002E-3</v>
      </c>
      <c r="Y784" s="122">
        <v>4.5267466909000003E-3</v>
      </c>
      <c r="Z784" s="122">
        <v>5.5315477047000001E-3</v>
      </c>
      <c r="AA784" s="122">
        <v>5.0490016095999998E-3</v>
      </c>
      <c r="AB784" s="122">
        <v>4.6290673824000003E-3</v>
      </c>
      <c r="AC784" s="122">
        <v>5.6287899198000004E-3</v>
      </c>
      <c r="AD784" s="122">
        <v>6.4747441724999997E-3</v>
      </c>
      <c r="AE784" s="122">
        <v>6.2255516829999996E-3</v>
      </c>
      <c r="AF784" s="122">
        <v>5.5211651074000001E-3</v>
      </c>
      <c r="AG784" s="122">
        <v>5.0227730926000001E-3</v>
      </c>
      <c r="AH784" s="122">
        <v>3.7328897591999998E-3</v>
      </c>
      <c r="AI784" s="122">
        <v>4.2666518104000004E-3</v>
      </c>
      <c r="AJ784" s="122">
        <v>4.2224432873E-3</v>
      </c>
      <c r="AK784" s="122">
        <v>4.0002355779999998E-3</v>
      </c>
      <c r="AL784" s="122">
        <v>0</v>
      </c>
    </row>
    <row r="785" spans="1:38" hidden="1" x14ac:dyDescent="0.25">
      <c r="A785" s="122" t="s">
        <v>2005</v>
      </c>
      <c r="B785" s="122">
        <v>1</v>
      </c>
      <c r="C785" s="122" t="s">
        <v>2191</v>
      </c>
      <c r="D785" s="122" t="s">
        <v>2130</v>
      </c>
      <c r="E785" s="122">
        <v>16</v>
      </c>
      <c r="F785" s="122">
        <v>2.7380880464200001E-2</v>
      </c>
      <c r="G785" s="122">
        <v>2.4828492483100002E-2</v>
      </c>
      <c r="H785" s="122">
        <v>2.4709935899400001E-2</v>
      </c>
      <c r="I785" s="122">
        <v>2.2976976270100001E-2</v>
      </c>
      <c r="J785" s="122">
        <v>2.4232782377600001E-2</v>
      </c>
      <c r="K785" s="122">
        <v>3.2536727103599998E-2</v>
      </c>
      <c r="L785" s="122">
        <v>3.5021521978999999E-2</v>
      </c>
      <c r="M785" s="122">
        <v>3.3674878451100003E-2</v>
      </c>
      <c r="N785" s="122">
        <v>3.40646411141E-2</v>
      </c>
      <c r="O785" s="122">
        <v>3.6905281786799998E-2</v>
      </c>
      <c r="P785" s="122">
        <v>2.4420095784199999E-2</v>
      </c>
      <c r="Q785" s="122">
        <v>2.5348049238399999E-2</v>
      </c>
      <c r="R785" s="122">
        <v>2.6674635949600001E-2</v>
      </c>
      <c r="S785" s="122">
        <v>2.0692285429799999E-2</v>
      </c>
      <c r="T785" s="122">
        <v>2.8690850299299998E-2</v>
      </c>
      <c r="U785" s="122">
        <v>3.21714271506E-2</v>
      </c>
      <c r="V785" s="122">
        <v>3.7051922328299999E-2</v>
      </c>
      <c r="W785" s="122">
        <v>3.3889564887799997E-2</v>
      </c>
      <c r="X785" s="122">
        <v>2.8962418198800001E-2</v>
      </c>
      <c r="Y785" s="122">
        <v>3.7478692991900001E-2</v>
      </c>
      <c r="Z785" s="122">
        <v>4.619401469E-2</v>
      </c>
      <c r="AA785" s="122">
        <v>4.2484969555200001E-2</v>
      </c>
      <c r="AB785" s="122">
        <v>3.9227116748800001E-2</v>
      </c>
      <c r="AC785" s="122">
        <v>4.7969385786399997E-2</v>
      </c>
      <c r="AD785" s="122">
        <v>5.52496746927E-2</v>
      </c>
      <c r="AE785" s="122">
        <v>5.3237625414300001E-2</v>
      </c>
      <c r="AF785" s="122">
        <v>4.7269333807799997E-2</v>
      </c>
      <c r="AG785" s="122">
        <v>4.2790466086300001E-2</v>
      </c>
      <c r="AH785" s="122">
        <v>3.1663514880099997E-2</v>
      </c>
      <c r="AI785" s="122">
        <v>3.5920144054599999E-2</v>
      </c>
      <c r="AJ785" s="122">
        <v>3.6385828486700002E-2</v>
      </c>
      <c r="AK785" s="122">
        <v>3.4161833154000003E-2</v>
      </c>
      <c r="AL785" s="122">
        <v>0</v>
      </c>
    </row>
    <row r="786" spans="1:38" hidden="1" x14ac:dyDescent="0.25">
      <c r="A786" s="122" t="s">
        <v>2005</v>
      </c>
      <c r="B786" s="122">
        <v>1</v>
      </c>
      <c r="C786" s="122" t="s">
        <v>2191</v>
      </c>
      <c r="D786" s="122" t="s">
        <v>2131</v>
      </c>
      <c r="E786" s="122">
        <v>16</v>
      </c>
      <c r="F786" s="122">
        <v>2.4894646914799999E-2</v>
      </c>
      <c r="G786" s="122">
        <v>2.27439766903E-2</v>
      </c>
      <c r="H786" s="122">
        <v>2.2856007704300001E-2</v>
      </c>
      <c r="I786" s="122">
        <v>2.1721785979899998E-2</v>
      </c>
      <c r="J786" s="122">
        <v>2.3367652359099999E-2</v>
      </c>
      <c r="K786" s="122">
        <v>3.2005745585600001E-2</v>
      </c>
      <c r="L786" s="122">
        <v>3.5001971104699998E-2</v>
      </c>
      <c r="M786" s="122">
        <v>3.4144021057900001E-2</v>
      </c>
      <c r="N786" s="122">
        <v>3.5104520702100003E-2</v>
      </c>
      <c r="O786" s="122">
        <v>3.8898709772899998E-2</v>
      </c>
      <c r="P786" s="122">
        <v>2.6148914903699999E-2</v>
      </c>
      <c r="Q786" s="122">
        <v>2.7291909419200001E-2</v>
      </c>
      <c r="R786" s="122">
        <v>2.8842820410200001E-2</v>
      </c>
      <c r="S786" s="122">
        <v>2.25483418581E-2</v>
      </c>
      <c r="T786" s="122">
        <v>3.13543929133E-2</v>
      </c>
      <c r="U786" s="122">
        <v>3.5543838874999997E-2</v>
      </c>
      <c r="V786" s="122">
        <v>4.1548233731999999E-2</v>
      </c>
      <c r="W786" s="122">
        <v>3.8768961605700002E-2</v>
      </c>
      <c r="X786" s="122">
        <v>3.3356240699199999E-2</v>
      </c>
      <c r="Y786" s="122">
        <v>4.3259528212399999E-2</v>
      </c>
      <c r="Z786" s="122">
        <v>5.3198110827699999E-2</v>
      </c>
      <c r="AA786" s="122">
        <v>4.8789215480899997E-2</v>
      </c>
      <c r="AB786" s="122">
        <v>4.4870264306800002E-2</v>
      </c>
      <c r="AC786" s="122">
        <v>5.4889256602400002E-2</v>
      </c>
      <c r="AD786" s="122">
        <v>6.3717191348899999E-2</v>
      </c>
      <c r="AE786" s="122">
        <v>6.1823592152199999E-2</v>
      </c>
      <c r="AF786" s="122">
        <v>5.5710053523100003E-2</v>
      </c>
      <c r="AG786" s="122">
        <v>5.1613550147899999E-2</v>
      </c>
      <c r="AH786" s="122">
        <v>3.89830252295E-2</v>
      </c>
      <c r="AI786" s="122">
        <v>4.5396024287999999E-2</v>
      </c>
      <c r="AJ786" s="122">
        <v>4.6306361116100002E-2</v>
      </c>
      <c r="AK786" s="122">
        <v>4.50479547853E-2</v>
      </c>
      <c r="AL786" s="122">
        <v>0</v>
      </c>
    </row>
    <row r="787" spans="1:38" hidden="1" x14ac:dyDescent="0.25">
      <c r="A787" s="122" t="s">
        <v>2005</v>
      </c>
      <c r="B787" s="122">
        <v>1</v>
      </c>
      <c r="C787" s="122" t="s">
        <v>2191</v>
      </c>
      <c r="D787" s="122" t="s">
        <v>2132</v>
      </c>
      <c r="E787" s="122">
        <v>16</v>
      </c>
      <c r="F787" s="122">
        <v>0.2816384472922</v>
      </c>
      <c r="G787" s="122">
        <v>0.2526843413007</v>
      </c>
      <c r="H787" s="122">
        <v>0.24940384497250001</v>
      </c>
      <c r="I787" s="122">
        <v>0.23136052587290001</v>
      </c>
      <c r="J787" s="122">
        <v>0.2430874347053</v>
      </c>
      <c r="K787" s="122">
        <v>0.32645187935199999</v>
      </c>
      <c r="L787" s="122">
        <v>0.35209021264770002</v>
      </c>
      <c r="M787" s="122">
        <v>0.33867524302910001</v>
      </c>
      <c r="N787" s="122">
        <v>0.34399663592219998</v>
      </c>
      <c r="O787" s="122">
        <v>0.37685955193679999</v>
      </c>
      <c r="P787" s="122">
        <v>0.2502172628664</v>
      </c>
      <c r="Q787" s="122">
        <v>0.25821463779019999</v>
      </c>
      <c r="R787" s="122">
        <v>0.26953141534230002</v>
      </c>
      <c r="S787" s="122">
        <v>0.20765825790369999</v>
      </c>
      <c r="T787" s="122">
        <v>0.28362129766389998</v>
      </c>
      <c r="U787" s="122">
        <v>0.31381563787979999</v>
      </c>
      <c r="V787" s="122">
        <v>0.35769393759779999</v>
      </c>
      <c r="W787" s="122">
        <v>0.32702405580010002</v>
      </c>
      <c r="X787" s="122">
        <v>0.27712163546719998</v>
      </c>
      <c r="Y787" s="122">
        <v>0.35613014014670002</v>
      </c>
      <c r="Z787" s="122">
        <v>0.43486406517729997</v>
      </c>
      <c r="AA787" s="122">
        <v>0.39627604195990002</v>
      </c>
      <c r="AB787" s="122">
        <v>0.36221648858740002</v>
      </c>
      <c r="AC787" s="122">
        <v>0.43909205697949999</v>
      </c>
      <c r="AD787" s="122">
        <v>0.50298843834569995</v>
      </c>
      <c r="AE787" s="122">
        <v>0.48110628975370001</v>
      </c>
      <c r="AF787" s="122">
        <v>0.42415844711610001</v>
      </c>
      <c r="AG787" s="122">
        <v>0.38355433406740003</v>
      </c>
      <c r="AH787" s="122">
        <v>0.2831197291848</v>
      </c>
      <c r="AI787" s="122">
        <v>0.32141583367179999</v>
      </c>
      <c r="AJ787" s="122">
        <v>0.3204065068243</v>
      </c>
      <c r="AK787" s="122">
        <v>0.30028768265470002</v>
      </c>
      <c r="AL787" s="122">
        <v>0</v>
      </c>
    </row>
    <row r="788" spans="1:38" hidden="1" x14ac:dyDescent="0.25">
      <c r="A788" s="122" t="s">
        <v>2005</v>
      </c>
      <c r="B788" s="122">
        <v>1</v>
      </c>
      <c r="C788" s="122" t="s">
        <v>2191</v>
      </c>
      <c r="D788" s="122" t="s">
        <v>2133</v>
      </c>
      <c r="E788" s="122">
        <v>16</v>
      </c>
      <c r="F788" s="122">
        <v>0.13666693550440001</v>
      </c>
      <c r="G788" s="122">
        <v>0.12267073372079999</v>
      </c>
      <c r="H788" s="122">
        <v>0.1210220260153</v>
      </c>
      <c r="I788" s="122">
        <v>0.1124326662139</v>
      </c>
      <c r="J788" s="122">
        <v>0.1182223147401</v>
      </c>
      <c r="K788" s="122">
        <v>0.15907314061780001</v>
      </c>
      <c r="L788" s="122">
        <v>0.1718269615395</v>
      </c>
      <c r="M788" s="122">
        <v>0.16551359510120001</v>
      </c>
      <c r="N788" s="122">
        <v>0.1681568014415</v>
      </c>
      <c r="O788" s="122">
        <v>0.1843272612886</v>
      </c>
      <c r="P788" s="122">
        <v>0.1225888933134</v>
      </c>
      <c r="Q788" s="122">
        <v>0.12669930714880001</v>
      </c>
      <c r="R788" s="122">
        <v>0.1324672931334</v>
      </c>
      <c r="S788" s="122">
        <v>0.1024834690219</v>
      </c>
      <c r="T788" s="122">
        <v>0.14041663290420001</v>
      </c>
      <c r="U788" s="122">
        <v>0.15625242200850001</v>
      </c>
      <c r="V788" s="122">
        <v>0.1791494283326</v>
      </c>
      <c r="W788" s="122">
        <v>0.1643276905536</v>
      </c>
      <c r="X788" s="122">
        <v>0.13967580125519999</v>
      </c>
      <c r="Y788" s="122">
        <v>0.17976089899379999</v>
      </c>
      <c r="Z788" s="122">
        <v>0.21981225349520001</v>
      </c>
      <c r="AA788" s="122">
        <v>0.2007051280289</v>
      </c>
      <c r="AB788" s="122">
        <v>0.18384881649279999</v>
      </c>
      <c r="AC788" s="122">
        <v>0.22372339941710001</v>
      </c>
      <c r="AD788" s="122">
        <v>0.25748526251179998</v>
      </c>
      <c r="AE788" s="122">
        <v>0.24734906535010001</v>
      </c>
      <c r="AF788" s="122">
        <v>0.2195901114114</v>
      </c>
      <c r="AG788" s="122">
        <v>0.1999441666101</v>
      </c>
      <c r="AH788" s="122">
        <v>0.14903882702570001</v>
      </c>
      <c r="AI788" s="122">
        <v>0.1707942122919</v>
      </c>
      <c r="AJ788" s="122">
        <v>0.1700526263355</v>
      </c>
      <c r="AK788" s="122">
        <v>0.16128780836949999</v>
      </c>
      <c r="AL788" s="122">
        <v>0</v>
      </c>
    </row>
    <row r="789" spans="1:38" hidden="1" x14ac:dyDescent="0.25">
      <c r="A789" s="122" t="s">
        <v>2005</v>
      </c>
      <c r="B789" s="122">
        <v>1</v>
      </c>
      <c r="C789" s="122" t="s">
        <v>2191</v>
      </c>
      <c r="D789" s="122" t="s">
        <v>2134</v>
      </c>
      <c r="E789" s="122">
        <v>16</v>
      </c>
      <c r="F789" s="122">
        <v>6.8385574222499995E-2</v>
      </c>
      <c r="G789" s="122">
        <v>6.1104261204300001E-2</v>
      </c>
      <c r="H789" s="122">
        <v>6.01085160004E-2</v>
      </c>
      <c r="I789" s="122">
        <v>5.55788935242E-2</v>
      </c>
      <c r="J789" s="122">
        <v>5.8172137461000001E-2</v>
      </c>
      <c r="K789" s="122">
        <v>7.7950136612600002E-2</v>
      </c>
      <c r="L789" s="122">
        <v>8.3789461559600001E-2</v>
      </c>
      <c r="M789" s="122">
        <v>8.0352316622500003E-2</v>
      </c>
      <c r="N789" s="122">
        <v>8.13714677597E-2</v>
      </c>
      <c r="O789" s="122">
        <v>8.8966458663799999E-2</v>
      </c>
      <c r="P789" s="122">
        <v>5.8942708518299997E-2</v>
      </c>
      <c r="Q789" s="122">
        <v>6.0622803187800001E-2</v>
      </c>
      <c r="R789" s="122">
        <v>6.3140370213099997E-2</v>
      </c>
      <c r="S789" s="122">
        <v>4.8656426820299997E-2</v>
      </c>
      <c r="T789" s="122">
        <v>6.6539229224000004E-2</v>
      </c>
      <c r="U789" s="122">
        <v>7.3774716821799993E-2</v>
      </c>
      <c r="V789" s="122">
        <v>8.4378161486100001E-2</v>
      </c>
      <c r="W789" s="122">
        <v>7.7254633314899998E-2</v>
      </c>
      <c r="X789" s="122">
        <v>6.5584040767000001E-2</v>
      </c>
      <c r="Y789" s="122">
        <v>8.4403778681499994E-2</v>
      </c>
      <c r="Z789" s="122">
        <v>0.10332050177469999</v>
      </c>
      <c r="AA789" s="122">
        <v>9.4444262057599995E-2</v>
      </c>
      <c r="AB789" s="122">
        <v>8.6507887982900003E-2</v>
      </c>
      <c r="AC789" s="122">
        <v>0.10534628335810001</v>
      </c>
      <c r="AD789" s="122">
        <v>0.1214285055024</v>
      </c>
      <c r="AE789" s="122">
        <v>0.1168213527197</v>
      </c>
      <c r="AF789" s="122">
        <v>0.1036505732652</v>
      </c>
      <c r="AG789" s="122">
        <v>9.4350774365299997E-2</v>
      </c>
      <c r="AH789" s="122">
        <v>7.0084158072300007E-2</v>
      </c>
      <c r="AI789" s="122">
        <v>8.0172323318599997E-2</v>
      </c>
      <c r="AJ789" s="122">
        <v>7.99101069794E-2</v>
      </c>
      <c r="AK789" s="122">
        <v>7.5669387143899994E-2</v>
      </c>
      <c r="AL789" s="122">
        <v>0</v>
      </c>
    </row>
    <row r="790" spans="1:38" hidden="1" x14ac:dyDescent="0.25">
      <c r="A790" s="122" t="s">
        <v>2005</v>
      </c>
      <c r="B790" s="122">
        <v>1</v>
      </c>
      <c r="C790" s="122" t="s">
        <v>2191</v>
      </c>
      <c r="D790" s="122" t="s">
        <v>2135</v>
      </c>
      <c r="E790" s="122">
        <v>16</v>
      </c>
      <c r="F790" s="122">
        <v>6.1016676702999997E-2</v>
      </c>
      <c r="G790" s="122">
        <v>5.4576012395199998E-2</v>
      </c>
      <c r="H790" s="122">
        <v>5.4008796217399999E-2</v>
      </c>
      <c r="I790" s="122">
        <v>5.0085109582599999E-2</v>
      </c>
      <c r="J790" s="122">
        <v>5.2657780439199997E-2</v>
      </c>
      <c r="K790" s="122">
        <v>7.0708921016000001E-2</v>
      </c>
      <c r="L790" s="122">
        <v>7.6066691624399996E-2</v>
      </c>
      <c r="M790" s="122">
        <v>7.3242165810700005E-2</v>
      </c>
      <c r="N790" s="122">
        <v>7.4580196570300003E-2</v>
      </c>
      <c r="O790" s="122">
        <v>8.1669684053900002E-2</v>
      </c>
      <c r="P790" s="122">
        <v>5.4205948182200002E-2</v>
      </c>
      <c r="Q790" s="122">
        <v>5.5870669413300003E-2</v>
      </c>
      <c r="R790" s="122">
        <v>5.8391254578300002E-2</v>
      </c>
      <c r="S790" s="122">
        <v>4.5034564885200003E-2</v>
      </c>
      <c r="T790" s="122">
        <v>6.1599714193199998E-2</v>
      </c>
      <c r="U790" s="122">
        <v>6.8320728308200004E-2</v>
      </c>
      <c r="V790" s="122">
        <v>7.8162542392900006E-2</v>
      </c>
      <c r="W790" s="122">
        <v>7.1705597804500004E-2</v>
      </c>
      <c r="X790" s="122">
        <v>6.1047798997400003E-2</v>
      </c>
      <c r="Y790" s="122">
        <v>7.8833224465999996E-2</v>
      </c>
      <c r="Z790" s="122">
        <v>9.6799409380000007E-2</v>
      </c>
      <c r="AA790" s="122">
        <v>8.8374527551800003E-2</v>
      </c>
      <c r="AB790" s="122">
        <v>8.1142833665799996E-2</v>
      </c>
      <c r="AC790" s="122">
        <v>9.8549058076800006E-2</v>
      </c>
      <c r="AD790" s="122">
        <v>0.1132783943402</v>
      </c>
      <c r="AE790" s="122">
        <v>0.10889653564979999</v>
      </c>
      <c r="AF790" s="122">
        <v>9.6364985416900001E-2</v>
      </c>
      <c r="AG790" s="122">
        <v>8.7362644006700005E-2</v>
      </c>
      <c r="AH790" s="122">
        <v>6.4807610164300006E-2</v>
      </c>
      <c r="AI790" s="122">
        <v>7.3905877501100004E-2</v>
      </c>
      <c r="AJ790" s="122">
        <v>7.3575051182500004E-2</v>
      </c>
      <c r="AK790" s="122">
        <v>6.9543541347799998E-2</v>
      </c>
      <c r="AL790" s="122">
        <v>0</v>
      </c>
    </row>
    <row r="791" spans="1:38" hidden="1" x14ac:dyDescent="0.25">
      <c r="A791" s="122" t="s">
        <v>2005</v>
      </c>
      <c r="B791" s="122">
        <v>1</v>
      </c>
      <c r="C791" s="122" t="s">
        <v>2191</v>
      </c>
      <c r="D791" s="122" t="s">
        <v>2136</v>
      </c>
      <c r="E791" s="122">
        <v>16</v>
      </c>
      <c r="F791" s="122">
        <v>9.0837094073199995E-2</v>
      </c>
      <c r="G791" s="122">
        <v>8.1301488948000003E-2</v>
      </c>
      <c r="H791" s="122">
        <v>8.0306795816199997E-2</v>
      </c>
      <c r="I791" s="122">
        <v>7.4684625497400001E-2</v>
      </c>
      <c r="J791" s="122">
        <v>7.8544239380000005E-2</v>
      </c>
      <c r="K791" s="122">
        <v>0.10568051862150001</v>
      </c>
      <c r="L791" s="122">
        <v>0.114033238616</v>
      </c>
      <c r="M791" s="122">
        <v>0.1098579402897</v>
      </c>
      <c r="N791" s="122">
        <v>0.1117159261224</v>
      </c>
      <c r="O791" s="122">
        <v>0.12252117508010001</v>
      </c>
      <c r="P791" s="122">
        <v>8.1479960884199995E-2</v>
      </c>
      <c r="Q791" s="122">
        <v>8.4113853315000001E-2</v>
      </c>
      <c r="R791" s="122">
        <v>8.8008053081400001E-2</v>
      </c>
      <c r="S791" s="122">
        <v>6.8092062849800003E-2</v>
      </c>
      <c r="T791" s="122">
        <v>9.3402998279999996E-2</v>
      </c>
      <c r="U791" s="122">
        <v>0.1040935722358</v>
      </c>
      <c r="V791" s="122">
        <v>0.1193610869048</v>
      </c>
      <c r="W791" s="122">
        <v>0.1096446781693</v>
      </c>
      <c r="X791" s="122">
        <v>9.3262294135700002E-2</v>
      </c>
      <c r="Y791" s="122">
        <v>0.12014275535960001</v>
      </c>
      <c r="Z791" s="122">
        <v>0.14726717069379999</v>
      </c>
      <c r="AA791" s="122">
        <v>0.13460361127420001</v>
      </c>
      <c r="AB791" s="122">
        <v>0.1233682740834</v>
      </c>
      <c r="AC791" s="122">
        <v>0.15005201085610001</v>
      </c>
      <c r="AD791" s="122">
        <v>0.17242375205900001</v>
      </c>
      <c r="AE791" s="122">
        <v>0.1657036659201</v>
      </c>
      <c r="AF791" s="122">
        <v>0.14689097199760001</v>
      </c>
      <c r="AG791" s="122">
        <v>0.13372262626359999</v>
      </c>
      <c r="AH791" s="122">
        <v>9.9328491256699999E-2</v>
      </c>
      <c r="AI791" s="122">
        <v>0.1134823215792</v>
      </c>
      <c r="AJ791" s="122">
        <v>0.11287209980439999</v>
      </c>
      <c r="AK791" s="122">
        <v>0.10686333797899999</v>
      </c>
      <c r="AL791" s="122">
        <v>0</v>
      </c>
    </row>
    <row r="792" spans="1:38" hidden="1" x14ac:dyDescent="0.25">
      <c r="A792" s="122" t="s">
        <v>2005</v>
      </c>
      <c r="B792" s="122">
        <v>1</v>
      </c>
      <c r="C792" s="122" t="s">
        <v>2191</v>
      </c>
      <c r="D792" s="122" t="s">
        <v>2137</v>
      </c>
      <c r="E792" s="122">
        <v>16</v>
      </c>
      <c r="F792" s="122">
        <v>0.1038079904259</v>
      </c>
      <c r="G792" s="122">
        <v>9.2898292576800004E-2</v>
      </c>
      <c r="H792" s="122">
        <v>9.1557602880000005E-2</v>
      </c>
      <c r="I792" s="122">
        <v>8.4562798722399996E-2</v>
      </c>
      <c r="J792" s="122">
        <v>8.8714414522099994E-2</v>
      </c>
      <c r="K792" s="122">
        <v>0.1190380258327</v>
      </c>
      <c r="L792" s="122">
        <v>0.12797900531129999</v>
      </c>
      <c r="M792" s="122">
        <v>0.1228739795223</v>
      </c>
      <c r="N792" s="122">
        <v>0.12446890825280001</v>
      </c>
      <c r="O792" s="122">
        <v>0.1360220498659</v>
      </c>
      <c r="P792" s="122">
        <v>8.9989410990599997E-2</v>
      </c>
      <c r="Q792" s="122">
        <v>9.2585816023899994E-2</v>
      </c>
      <c r="R792" s="122">
        <v>9.6774525592499994E-2</v>
      </c>
      <c r="S792" s="122">
        <v>7.4771524132E-2</v>
      </c>
      <c r="T792" s="122">
        <v>0.1025524168572</v>
      </c>
      <c r="U792" s="122">
        <v>0.1138959938993</v>
      </c>
      <c r="V792" s="122">
        <v>0.1217211850259</v>
      </c>
      <c r="W792" s="122">
        <v>0.11270757308730001</v>
      </c>
      <c r="X792" s="122">
        <v>9.6429997821899996E-2</v>
      </c>
      <c r="Y792" s="122">
        <v>0.12500109259770001</v>
      </c>
      <c r="Z792" s="122">
        <v>0.1539107920145</v>
      </c>
      <c r="AA792" s="122">
        <v>0.14092993792030001</v>
      </c>
      <c r="AB792" s="122">
        <v>0.12939073171250001</v>
      </c>
      <c r="AC792" s="122">
        <v>0.1575133674966</v>
      </c>
      <c r="AD792" s="122">
        <v>0.18136099449429999</v>
      </c>
      <c r="AE792" s="122">
        <v>0.17460299784700001</v>
      </c>
      <c r="AF792" s="122">
        <v>0.1548648818791</v>
      </c>
      <c r="AG792" s="122">
        <v>0.14026780468059999</v>
      </c>
      <c r="AH792" s="122">
        <v>0.1037823585257</v>
      </c>
      <c r="AI792" s="122">
        <v>0.1182004063589</v>
      </c>
      <c r="AJ792" s="122">
        <v>0.11656215471509999</v>
      </c>
      <c r="AK792" s="122">
        <v>0.10958037762760001</v>
      </c>
      <c r="AL792" s="122">
        <v>0</v>
      </c>
    </row>
    <row r="793" spans="1:38" hidden="1" x14ac:dyDescent="0.25">
      <c r="A793" s="122" t="s">
        <v>2005</v>
      </c>
      <c r="B793" s="122">
        <v>1</v>
      </c>
      <c r="C793" s="122" t="s">
        <v>2191</v>
      </c>
      <c r="D793" s="122" t="s">
        <v>2138</v>
      </c>
      <c r="E793" s="122">
        <v>16</v>
      </c>
      <c r="F793" s="122">
        <v>3.0288121506499999E-2</v>
      </c>
      <c r="G793" s="122">
        <v>2.70197917134E-2</v>
      </c>
      <c r="H793" s="122">
        <v>2.64138701109E-2</v>
      </c>
      <c r="I793" s="122">
        <v>2.4337839986799999E-2</v>
      </c>
      <c r="J793" s="122">
        <v>2.5357679948199999E-2</v>
      </c>
      <c r="K793" s="122">
        <v>3.3804264696299997E-2</v>
      </c>
      <c r="L793" s="122">
        <v>3.6339605852600002E-2</v>
      </c>
      <c r="M793" s="122">
        <v>3.4873693451399998E-2</v>
      </c>
      <c r="N793" s="122">
        <v>3.5295049897399997E-2</v>
      </c>
      <c r="O793" s="122">
        <v>3.8628361736600003E-2</v>
      </c>
      <c r="P793" s="122">
        <v>2.5698996524500001E-2</v>
      </c>
      <c r="Q793" s="122">
        <v>2.6583333160399999E-2</v>
      </c>
      <c r="R793" s="122">
        <v>2.78871399423E-2</v>
      </c>
      <c r="S793" s="122">
        <v>2.1607843569700001E-2</v>
      </c>
      <c r="T793" s="122">
        <v>2.9594647598900001E-2</v>
      </c>
      <c r="U793" s="122">
        <v>3.2819918093900002E-2</v>
      </c>
      <c r="V793" s="122">
        <v>3.7444809949900001E-2</v>
      </c>
      <c r="W793" s="122">
        <v>3.4182308084299999E-2</v>
      </c>
      <c r="X793" s="122">
        <v>2.8925373101100001E-2</v>
      </c>
      <c r="Y793" s="122">
        <v>3.7002054191799999E-2</v>
      </c>
      <c r="Z793" s="122">
        <v>4.4962866529099997E-2</v>
      </c>
      <c r="AA793" s="122">
        <v>4.0911633518399999E-2</v>
      </c>
      <c r="AB793" s="122">
        <v>3.7340406917899999E-2</v>
      </c>
      <c r="AC793" s="122">
        <v>4.52359430083E-2</v>
      </c>
      <c r="AD793" s="122">
        <v>5.1966005359399998E-2</v>
      </c>
      <c r="AE793" s="122">
        <v>4.9724575676300002E-2</v>
      </c>
      <c r="AF793" s="122">
        <v>4.4075767021200002E-2</v>
      </c>
      <c r="AG793" s="122">
        <v>4.0088756365199998E-2</v>
      </c>
      <c r="AH793" s="122">
        <v>2.98172615538E-2</v>
      </c>
      <c r="AI793" s="122">
        <v>3.4147880790000001E-2</v>
      </c>
      <c r="AJ793" s="122">
        <v>3.4139617669999997E-2</v>
      </c>
      <c r="AK793" s="122">
        <v>3.2519423885099999E-2</v>
      </c>
      <c r="AL793" s="122">
        <v>0</v>
      </c>
    </row>
    <row r="794" spans="1:38" hidden="1" x14ac:dyDescent="0.25">
      <c r="A794" s="122" t="s">
        <v>2005</v>
      </c>
      <c r="B794" s="122">
        <v>1</v>
      </c>
      <c r="C794" s="122" t="s">
        <v>2191</v>
      </c>
      <c r="D794" s="122" t="s">
        <v>2139</v>
      </c>
      <c r="E794" s="122">
        <v>16</v>
      </c>
      <c r="F794" s="122">
        <v>0.11802693387300001</v>
      </c>
      <c r="G794" s="122">
        <v>0.10631692343180001</v>
      </c>
      <c r="H794" s="122">
        <v>0.10500150411630001</v>
      </c>
      <c r="I794" s="122">
        <v>9.7403883205399999E-2</v>
      </c>
      <c r="J794" s="122">
        <v>0.1025002356559</v>
      </c>
      <c r="K794" s="122">
        <v>0.13782991085570001</v>
      </c>
      <c r="L794" s="122">
        <v>0.1487258869583</v>
      </c>
      <c r="M794" s="122">
        <v>0.14333662930579999</v>
      </c>
      <c r="N794" s="122">
        <v>0.14588823571359999</v>
      </c>
      <c r="O794" s="122">
        <v>0.16022402321449999</v>
      </c>
      <c r="P794" s="122">
        <v>0.1068759195309</v>
      </c>
      <c r="Q794" s="122">
        <v>0.1111286384974</v>
      </c>
      <c r="R794" s="122">
        <v>0.11706911431189999</v>
      </c>
      <c r="S794" s="122">
        <v>9.0900374331600003E-2</v>
      </c>
      <c r="T794" s="122">
        <v>0.1249608632941</v>
      </c>
      <c r="U794" s="122">
        <v>0.1391744237169</v>
      </c>
      <c r="V794" s="122">
        <v>0.15919663274170001</v>
      </c>
      <c r="W794" s="122">
        <v>0.14562223744739999</v>
      </c>
      <c r="X794" s="122">
        <v>0.1235915981716</v>
      </c>
      <c r="Y794" s="122">
        <v>0.15947482104739999</v>
      </c>
      <c r="Z794" s="122">
        <v>0.19604573969979999</v>
      </c>
      <c r="AA794" s="122">
        <v>0.17985596956159999</v>
      </c>
      <c r="AB794" s="122">
        <v>0.16555629238950001</v>
      </c>
      <c r="AC794" s="122">
        <v>0.2017487381326</v>
      </c>
      <c r="AD794" s="122">
        <v>0.2326598276364</v>
      </c>
      <c r="AE794" s="122">
        <v>0.2240444374501</v>
      </c>
      <c r="AF794" s="122">
        <v>0.1987196660012</v>
      </c>
      <c r="AG794" s="122">
        <v>0.18091989243289999</v>
      </c>
      <c r="AH794" s="122">
        <v>0.13443576175390001</v>
      </c>
      <c r="AI794" s="122">
        <v>0.1536398102058</v>
      </c>
      <c r="AJ794" s="122">
        <v>0.1546913270834</v>
      </c>
      <c r="AK794" s="122">
        <v>0.14610084282079999</v>
      </c>
      <c r="AL794" s="122">
        <v>0</v>
      </c>
    </row>
    <row r="795" spans="1:38" hidden="1" x14ac:dyDescent="0.25">
      <c r="A795" s="122" t="s">
        <v>2005</v>
      </c>
      <c r="B795" s="122">
        <v>1</v>
      </c>
      <c r="C795" s="122" t="s">
        <v>2191</v>
      </c>
      <c r="D795" s="122" t="s">
        <v>2140</v>
      </c>
      <c r="E795" s="122">
        <v>16</v>
      </c>
      <c r="F795" s="122">
        <v>0.14809743279240001</v>
      </c>
      <c r="G795" s="122">
        <v>0.1314528360179</v>
      </c>
      <c r="H795" s="122">
        <v>0.12857529903920001</v>
      </c>
      <c r="I795" s="122">
        <v>0.1187321267701</v>
      </c>
      <c r="J795" s="122">
        <v>0.1243790914063</v>
      </c>
      <c r="K795" s="122">
        <v>0.16695647087029999</v>
      </c>
      <c r="L795" s="122">
        <v>0.1797911207672</v>
      </c>
      <c r="M795" s="122">
        <v>0.1730396374988</v>
      </c>
      <c r="N795" s="122">
        <v>0.1758081870681</v>
      </c>
      <c r="O795" s="122">
        <v>0.1926327335121</v>
      </c>
      <c r="P795" s="122">
        <v>0.12800687008059999</v>
      </c>
      <c r="Q795" s="122">
        <v>0.13227929866560001</v>
      </c>
      <c r="R795" s="122">
        <v>0.1380887695303</v>
      </c>
      <c r="S795" s="122">
        <v>0.1062199762547</v>
      </c>
      <c r="T795" s="122">
        <v>0.14445530179179999</v>
      </c>
      <c r="U795" s="122">
        <v>0.15935511445889999</v>
      </c>
      <c r="V795" s="122">
        <v>0.181339476951</v>
      </c>
      <c r="W795" s="122">
        <v>0.1656660923563</v>
      </c>
      <c r="X795" s="122">
        <v>0.14063586496120001</v>
      </c>
      <c r="Y795" s="122">
        <v>0.18138303494140001</v>
      </c>
      <c r="Z795" s="122">
        <v>0.22238221135809999</v>
      </c>
      <c r="AA795" s="122">
        <v>0.20369135302489999</v>
      </c>
      <c r="AB795" s="122">
        <v>0.1873711621842</v>
      </c>
      <c r="AC795" s="122">
        <v>0.2286463476001</v>
      </c>
      <c r="AD795" s="122">
        <v>0.26407637438530002</v>
      </c>
      <c r="AE795" s="122">
        <v>0.2543093192277</v>
      </c>
      <c r="AF795" s="122">
        <v>0.225855108927</v>
      </c>
      <c r="AG795" s="122">
        <v>0.2059914105018</v>
      </c>
      <c r="AH795" s="122">
        <v>0.15320482838220001</v>
      </c>
      <c r="AI795" s="122">
        <v>0.1749523638844</v>
      </c>
      <c r="AJ795" s="122">
        <v>0.17598137386910001</v>
      </c>
      <c r="AK795" s="122">
        <v>0.16552353035430001</v>
      </c>
      <c r="AL795" s="122">
        <v>0</v>
      </c>
    </row>
    <row r="796" spans="1:38" hidden="1" x14ac:dyDescent="0.25">
      <c r="A796" s="122" t="s">
        <v>2005</v>
      </c>
      <c r="B796" s="122">
        <v>1</v>
      </c>
      <c r="C796" s="122" t="s">
        <v>2191</v>
      </c>
      <c r="D796" s="122" t="s">
        <v>2141</v>
      </c>
      <c r="E796" s="122">
        <v>16</v>
      </c>
      <c r="F796" s="122">
        <v>0.22896647795290001</v>
      </c>
      <c r="G796" s="122">
        <v>0.2053205028076</v>
      </c>
      <c r="H796" s="122">
        <v>0.20216162647559999</v>
      </c>
      <c r="I796" s="122">
        <v>0.1868996169912</v>
      </c>
      <c r="J796" s="122">
        <v>0.1958507969769</v>
      </c>
      <c r="K796" s="122">
        <v>0.26304982621450002</v>
      </c>
      <c r="L796" s="122">
        <v>0.2839137535072</v>
      </c>
      <c r="M796" s="122">
        <v>0.27262107568659999</v>
      </c>
      <c r="N796" s="122">
        <v>0.27605126748699998</v>
      </c>
      <c r="O796" s="122">
        <v>0.30178951900939999</v>
      </c>
      <c r="P796" s="122">
        <v>0.2002768661123</v>
      </c>
      <c r="Q796" s="122">
        <v>0.20657923639959999</v>
      </c>
      <c r="R796" s="122">
        <v>0.2155232463899</v>
      </c>
      <c r="S796" s="122">
        <v>0.16606619427120001</v>
      </c>
      <c r="T796" s="122">
        <v>0.2265252509889</v>
      </c>
      <c r="U796" s="122">
        <v>0.2501370525271</v>
      </c>
      <c r="V796" s="122">
        <v>0.28391791420790002</v>
      </c>
      <c r="W796" s="122">
        <v>0.25761617654820002</v>
      </c>
      <c r="X796" s="122">
        <v>0.21624617009</v>
      </c>
      <c r="Y796" s="122">
        <v>0.27555803425710002</v>
      </c>
      <c r="Z796" s="122">
        <v>0.33451944489919999</v>
      </c>
      <c r="AA796" s="122">
        <v>0.30435834403790002</v>
      </c>
      <c r="AB796" s="122">
        <v>0.27829817697409998</v>
      </c>
      <c r="AC796" s="122">
        <v>0.33759194712590002</v>
      </c>
      <c r="AD796" s="122">
        <v>0.38771145508839999</v>
      </c>
      <c r="AE796" s="122">
        <v>0.37167157857369998</v>
      </c>
      <c r="AF796" s="122">
        <v>0.3292948552437</v>
      </c>
      <c r="AG796" s="122">
        <v>0.29942554836059998</v>
      </c>
      <c r="AH796" s="122">
        <v>0.2222135720933</v>
      </c>
      <c r="AI796" s="122">
        <v>0.25335650918980002</v>
      </c>
      <c r="AJ796" s="122">
        <v>0.25230216973710001</v>
      </c>
      <c r="AK796" s="122">
        <v>0.23818349269450001</v>
      </c>
      <c r="AL796" s="122">
        <v>0</v>
      </c>
    </row>
    <row r="797" spans="1:38" hidden="1" x14ac:dyDescent="0.25">
      <c r="A797" s="122" t="s">
        <v>2005</v>
      </c>
      <c r="B797" s="122">
        <v>1</v>
      </c>
      <c r="C797" s="122" t="s">
        <v>2191</v>
      </c>
      <c r="D797" s="122" t="s">
        <v>2142</v>
      </c>
      <c r="E797" s="122">
        <v>16</v>
      </c>
      <c r="F797" s="122">
        <v>0.107947122852</v>
      </c>
      <c r="G797" s="122">
        <v>9.6995334346700005E-2</v>
      </c>
      <c r="H797" s="122">
        <v>9.5877826289599996E-2</v>
      </c>
      <c r="I797" s="122">
        <v>8.9255333597700007E-2</v>
      </c>
      <c r="J797" s="122">
        <v>9.40786042686E-2</v>
      </c>
      <c r="K797" s="122">
        <v>0.12668797105890001</v>
      </c>
      <c r="L797" s="122">
        <v>0.1371129294283</v>
      </c>
      <c r="M797" s="122">
        <v>0.132387985924</v>
      </c>
      <c r="N797" s="122">
        <v>0.1349265139394</v>
      </c>
      <c r="O797" s="122">
        <v>0.14860546111520001</v>
      </c>
      <c r="P797" s="122">
        <v>9.9282525621600004E-2</v>
      </c>
      <c r="Q797" s="122">
        <v>0.1030257061085</v>
      </c>
      <c r="R797" s="122">
        <v>0.108000048386</v>
      </c>
      <c r="S797" s="122">
        <v>8.3578803459600004E-2</v>
      </c>
      <c r="T797" s="122">
        <v>0.1146155505109</v>
      </c>
      <c r="U797" s="122">
        <v>0.12740858609770001</v>
      </c>
      <c r="V797" s="122">
        <v>0.1460755214608</v>
      </c>
      <c r="W797" s="122">
        <v>0.1341287506055</v>
      </c>
      <c r="X797" s="122">
        <v>0.1140705950266</v>
      </c>
      <c r="Y797" s="122">
        <v>0.1469741496284</v>
      </c>
      <c r="Z797" s="122">
        <v>0.1798626420552</v>
      </c>
      <c r="AA797" s="122">
        <v>0.16465442504460001</v>
      </c>
      <c r="AB797" s="122">
        <v>0.15119264012979999</v>
      </c>
      <c r="AC797" s="122">
        <v>0.18436742792499999</v>
      </c>
      <c r="AD797" s="122">
        <v>0.2128527645105</v>
      </c>
      <c r="AE797" s="122">
        <v>0.2051689735884</v>
      </c>
      <c r="AF797" s="122">
        <v>0.1827859388602</v>
      </c>
      <c r="AG797" s="122">
        <v>0.1671471453085</v>
      </c>
      <c r="AH797" s="122">
        <v>0.1247929656807</v>
      </c>
      <c r="AI797" s="122">
        <v>0.14311201579259999</v>
      </c>
      <c r="AJ797" s="122">
        <v>0.1430252452354</v>
      </c>
      <c r="AK797" s="122">
        <v>0.1352533725258</v>
      </c>
      <c r="AL797" s="122">
        <v>0</v>
      </c>
    </row>
    <row r="798" spans="1:38" hidden="1" x14ac:dyDescent="0.25">
      <c r="A798" s="122" t="s">
        <v>2005</v>
      </c>
      <c r="B798" s="122">
        <v>1</v>
      </c>
      <c r="C798" s="122" t="s">
        <v>2191</v>
      </c>
      <c r="D798" s="122" t="s">
        <v>2143</v>
      </c>
      <c r="E798" s="122">
        <v>16</v>
      </c>
      <c r="F798" s="122">
        <v>6.3415394005299996E-2</v>
      </c>
      <c r="G798" s="122">
        <v>5.6760409689299997E-2</v>
      </c>
      <c r="H798" s="122">
        <v>5.5956819884499999E-2</v>
      </c>
      <c r="I798" s="122">
        <v>5.2015853591900002E-2</v>
      </c>
      <c r="J798" s="122">
        <v>5.4871395857699998E-2</v>
      </c>
      <c r="K798" s="122">
        <v>7.4016056159900007E-2</v>
      </c>
      <c r="L798" s="122">
        <v>7.9951584191E-2</v>
      </c>
      <c r="M798" s="122">
        <v>7.7180740284299998E-2</v>
      </c>
      <c r="N798" s="122">
        <v>7.8623328690399993E-2</v>
      </c>
      <c r="O798" s="122">
        <v>8.6245719448200003E-2</v>
      </c>
      <c r="P798" s="122">
        <v>5.7318470569699999E-2</v>
      </c>
      <c r="Q798" s="122">
        <v>5.8989314708799999E-2</v>
      </c>
      <c r="R798" s="122">
        <v>6.15145815437E-2</v>
      </c>
      <c r="S798" s="122">
        <v>4.7437749953500002E-2</v>
      </c>
      <c r="T798" s="122">
        <v>6.5083362914099996E-2</v>
      </c>
      <c r="U798" s="122">
        <v>7.2318586129300005E-2</v>
      </c>
      <c r="V798" s="122">
        <v>8.2181012148100002E-2</v>
      </c>
      <c r="W798" s="122">
        <v>7.54293479312E-2</v>
      </c>
      <c r="X798" s="122">
        <v>6.4085540480899997E-2</v>
      </c>
      <c r="Y798" s="122">
        <v>8.2341711271600004E-2</v>
      </c>
      <c r="Z798" s="122">
        <v>0.10060427458310001</v>
      </c>
      <c r="AA798" s="122">
        <v>9.1745763942200007E-2</v>
      </c>
      <c r="AB798" s="122">
        <v>8.39143472876E-2</v>
      </c>
      <c r="AC798" s="122">
        <v>0.10180188869160001</v>
      </c>
      <c r="AD798" s="122">
        <v>0.1167928862889</v>
      </c>
      <c r="AE798" s="122">
        <v>0.1118713350327</v>
      </c>
      <c r="AF798" s="122">
        <v>9.8932687612399997E-2</v>
      </c>
      <c r="AG798" s="122">
        <v>8.9757087518900006E-2</v>
      </c>
      <c r="AH798" s="122">
        <v>6.6368000046499995E-2</v>
      </c>
      <c r="AI798" s="122">
        <v>7.5570224155199997E-2</v>
      </c>
      <c r="AJ798" s="122">
        <v>7.4101074154899998E-2</v>
      </c>
      <c r="AK798" s="122">
        <v>6.9908086723199994E-2</v>
      </c>
      <c r="AL798" s="122">
        <v>0</v>
      </c>
    </row>
    <row r="799" spans="1:38" hidden="1" x14ac:dyDescent="0.25">
      <c r="A799" s="122" t="s">
        <v>2005</v>
      </c>
      <c r="B799" s="122">
        <v>1</v>
      </c>
      <c r="C799" s="122" t="s">
        <v>2191</v>
      </c>
      <c r="D799" s="122" t="s">
        <v>2177</v>
      </c>
      <c r="E799" s="122">
        <v>16</v>
      </c>
      <c r="F799" s="122">
        <v>1.0828752391999999E-3</v>
      </c>
      <c r="G799" s="122">
        <v>1.0168561500999999E-3</v>
      </c>
      <c r="H799" s="122">
        <v>1.0495953224000001E-3</v>
      </c>
      <c r="I799" s="122">
        <v>1.0175720129000001E-3</v>
      </c>
      <c r="J799" s="122">
        <v>1.1145517617E-3</v>
      </c>
      <c r="K799" s="122">
        <v>1.555999854E-3</v>
      </c>
      <c r="L799" s="122">
        <v>1.7407260639E-3</v>
      </c>
      <c r="M799" s="122">
        <v>1.7342990411E-3</v>
      </c>
      <c r="N799" s="122">
        <v>1.8193477849999999E-3</v>
      </c>
      <c r="O799" s="122">
        <v>2.0527362345E-3</v>
      </c>
      <c r="P799" s="122">
        <v>1.4031223233E-3</v>
      </c>
      <c r="Q799" s="122">
        <v>1.4354303528999999E-3</v>
      </c>
      <c r="R799" s="122">
        <v>1.4855309623E-3</v>
      </c>
      <c r="S799" s="122">
        <v>1.1343798266000001E-3</v>
      </c>
      <c r="T799" s="122">
        <v>1.5358178695000001E-3</v>
      </c>
      <c r="U799" s="122">
        <v>1.6857330196999999E-3</v>
      </c>
      <c r="V799" s="122">
        <v>1.8737129773999999E-3</v>
      </c>
      <c r="W799" s="122">
        <v>1.6395164497999999E-3</v>
      </c>
      <c r="X799" s="122">
        <v>1.3255144635E-3</v>
      </c>
      <c r="Y799" s="122">
        <v>1.6173214143999999E-3</v>
      </c>
      <c r="Z799" s="122">
        <v>1.8667542643999999E-3</v>
      </c>
      <c r="AA799" s="122">
        <v>1.6486630142E-3</v>
      </c>
      <c r="AB799" s="122">
        <v>1.5015235605E-3</v>
      </c>
      <c r="AC799" s="122">
        <v>1.8134650701999999E-3</v>
      </c>
      <c r="AD799" s="122">
        <v>2.0716261425000001E-3</v>
      </c>
      <c r="AE799" s="122">
        <v>1.9777249262000001E-3</v>
      </c>
      <c r="AF799" s="122">
        <v>1.7418282317000001E-3</v>
      </c>
      <c r="AG799" s="122">
        <v>1.5740865524E-3</v>
      </c>
      <c r="AH799" s="122">
        <v>1.1624772235999999E-3</v>
      </c>
      <c r="AI799" s="122">
        <v>1.3206780500000001E-3</v>
      </c>
      <c r="AJ799" s="122">
        <v>1.2994195875999999E-3</v>
      </c>
      <c r="AK799" s="122">
        <v>1.2242117623999999E-3</v>
      </c>
      <c r="AL799" s="122">
        <v>0</v>
      </c>
    </row>
    <row r="800" spans="1:38" hidden="1" x14ac:dyDescent="0.25">
      <c r="A800" s="122" t="s">
        <v>2005</v>
      </c>
      <c r="B800" s="122">
        <v>1</v>
      </c>
      <c r="C800" s="122" t="s">
        <v>2191</v>
      </c>
      <c r="D800" s="122" t="s">
        <v>2144</v>
      </c>
      <c r="E800" s="122">
        <v>16</v>
      </c>
      <c r="F800" s="122">
        <v>0.12611978919889999</v>
      </c>
      <c r="G800" s="122">
        <v>0.1129383920632</v>
      </c>
      <c r="H800" s="122">
        <v>0.1112659976112</v>
      </c>
      <c r="I800" s="122">
        <v>0.1032671715027</v>
      </c>
      <c r="J800" s="122">
        <v>0.1086513394722</v>
      </c>
      <c r="K800" s="122">
        <v>0.1462087731127</v>
      </c>
      <c r="L800" s="122">
        <v>0.1580232296188</v>
      </c>
      <c r="M800" s="122">
        <v>0.15233774721980001</v>
      </c>
      <c r="N800" s="122">
        <v>0.15478261620700001</v>
      </c>
      <c r="O800" s="122">
        <v>0.1695986600212</v>
      </c>
      <c r="P800" s="122">
        <v>0.11283748897989999</v>
      </c>
      <c r="Q800" s="122">
        <v>0.1166378550935</v>
      </c>
      <c r="R800" s="122">
        <v>0.1221138298428</v>
      </c>
      <c r="S800" s="122">
        <v>9.4425303766900004E-2</v>
      </c>
      <c r="T800" s="122">
        <v>0.129484603182</v>
      </c>
      <c r="U800" s="122">
        <v>0.14409997349029999</v>
      </c>
      <c r="V800" s="122">
        <v>0.1652884560232</v>
      </c>
      <c r="W800" s="122">
        <v>0.1516549367501</v>
      </c>
      <c r="X800" s="122">
        <v>0.12878641220750001</v>
      </c>
      <c r="Y800" s="122">
        <v>0.16589512648160001</v>
      </c>
      <c r="Z800" s="122">
        <v>0.20306643041270001</v>
      </c>
      <c r="AA800" s="122">
        <v>0.18512026589659999</v>
      </c>
      <c r="AB800" s="122">
        <v>0.1694264865873</v>
      </c>
      <c r="AC800" s="122">
        <v>0.2057594718453</v>
      </c>
      <c r="AD800" s="122">
        <v>0.23652701404340001</v>
      </c>
      <c r="AE800" s="122">
        <v>0.22729492786409999</v>
      </c>
      <c r="AF800" s="122">
        <v>0.20151073294739999</v>
      </c>
      <c r="AG800" s="122">
        <v>0.1834167980311</v>
      </c>
      <c r="AH800" s="122">
        <v>0.13630101627739999</v>
      </c>
      <c r="AI800" s="122">
        <v>0.1558098399384</v>
      </c>
      <c r="AJ800" s="122">
        <v>0.15423527343640001</v>
      </c>
      <c r="AK800" s="122">
        <v>0.14617331111410001</v>
      </c>
      <c r="AL800" s="122">
        <v>0</v>
      </c>
    </row>
    <row r="801" spans="1:38" hidden="1" x14ac:dyDescent="0.25">
      <c r="A801" s="122" t="s">
        <v>2005</v>
      </c>
      <c r="B801" s="122">
        <v>1</v>
      </c>
      <c r="C801" s="122" t="s">
        <v>2191</v>
      </c>
      <c r="D801" s="122" t="s">
        <v>2145</v>
      </c>
      <c r="E801" s="122">
        <v>16</v>
      </c>
      <c r="F801" s="122">
        <v>1.9677114652100001E-2</v>
      </c>
      <c r="G801" s="122">
        <v>1.7684682696200001E-2</v>
      </c>
      <c r="H801" s="122">
        <v>1.7611336803200001E-2</v>
      </c>
      <c r="I801" s="122">
        <v>1.65496457746E-2</v>
      </c>
      <c r="J801" s="122">
        <v>1.7575754215900002E-2</v>
      </c>
      <c r="K801" s="122">
        <v>2.3829277215799999E-2</v>
      </c>
      <c r="L801" s="122">
        <v>2.57842866198E-2</v>
      </c>
      <c r="M801" s="122">
        <v>2.4731847506599999E-2</v>
      </c>
      <c r="N801" s="122">
        <v>2.5016060075700002E-2</v>
      </c>
      <c r="O801" s="122">
        <v>2.7367387210399999E-2</v>
      </c>
      <c r="P801" s="122">
        <v>1.81869614132E-2</v>
      </c>
      <c r="Q801" s="122">
        <v>1.8752583376300001E-2</v>
      </c>
      <c r="R801" s="122">
        <v>1.9617723702699999E-2</v>
      </c>
      <c r="S801" s="122">
        <v>1.5209355882499999E-2</v>
      </c>
      <c r="T801" s="122">
        <v>2.0951160868400001E-2</v>
      </c>
      <c r="U801" s="122">
        <v>2.3395795257300001E-2</v>
      </c>
      <c r="V801" s="122">
        <v>2.6951389244899999E-2</v>
      </c>
      <c r="W801" s="122">
        <v>2.48491964844E-2</v>
      </c>
      <c r="X801" s="122">
        <v>2.1227340947499999E-2</v>
      </c>
      <c r="Y801" s="122">
        <v>2.73838967559E-2</v>
      </c>
      <c r="Z801" s="122">
        <v>3.3552538096500002E-2</v>
      </c>
      <c r="AA801" s="122">
        <v>3.0719548567400001E-2</v>
      </c>
      <c r="AB801" s="122">
        <v>2.82329727669E-2</v>
      </c>
      <c r="AC801" s="122">
        <v>3.4531357652200001E-2</v>
      </c>
      <c r="AD801" s="122">
        <v>3.9920913827599998E-2</v>
      </c>
      <c r="AE801" s="122">
        <v>3.8590571340399997E-2</v>
      </c>
      <c r="AF801" s="122">
        <v>3.44752178981E-2</v>
      </c>
      <c r="AG801" s="122">
        <v>3.1628851478599999E-2</v>
      </c>
      <c r="AH801" s="122">
        <v>2.3625073988400001E-2</v>
      </c>
      <c r="AI801" s="122">
        <v>2.71535497407E-2</v>
      </c>
      <c r="AJ801" s="122">
        <v>2.7220698928200001E-2</v>
      </c>
      <c r="AK801" s="122">
        <v>2.6168945337999999E-2</v>
      </c>
      <c r="AL801" s="122">
        <v>0</v>
      </c>
    </row>
    <row r="802" spans="1:38" hidden="1" x14ac:dyDescent="0.25">
      <c r="A802" s="122" t="s">
        <v>2005</v>
      </c>
      <c r="B802" s="122">
        <v>1</v>
      </c>
      <c r="C802" s="122" t="s">
        <v>2191</v>
      </c>
      <c r="D802" s="122" t="s">
        <v>2146</v>
      </c>
      <c r="E802" s="122">
        <v>16</v>
      </c>
      <c r="F802" s="122">
        <v>3.8893213681000002E-2</v>
      </c>
      <c r="G802" s="122">
        <v>3.4857377141500001E-2</v>
      </c>
      <c r="H802" s="122">
        <v>3.4372721918199997E-2</v>
      </c>
      <c r="I802" s="122">
        <v>3.1846804806000002E-2</v>
      </c>
      <c r="J802" s="122">
        <v>3.3446164041400002E-2</v>
      </c>
      <c r="K802" s="122">
        <v>4.50456751758E-2</v>
      </c>
      <c r="L802" s="122">
        <v>4.8695060205200001E-2</v>
      </c>
      <c r="M802" s="122">
        <v>4.6870292469399999E-2</v>
      </c>
      <c r="N802" s="122">
        <v>4.75360391263E-2</v>
      </c>
      <c r="O802" s="122">
        <v>5.19828107081E-2</v>
      </c>
      <c r="P802" s="122">
        <v>3.4487839545099999E-2</v>
      </c>
      <c r="Q802" s="122">
        <v>3.5559817879599998E-2</v>
      </c>
      <c r="R802" s="122">
        <v>3.7190284318199998E-2</v>
      </c>
      <c r="S802" s="122">
        <v>2.8754651478799999E-2</v>
      </c>
      <c r="T802" s="122">
        <v>3.9409653334800003E-2</v>
      </c>
      <c r="U802" s="122">
        <v>4.3837395472299999E-2</v>
      </c>
      <c r="V802" s="122">
        <v>5.0148987347800003E-2</v>
      </c>
      <c r="W802" s="122">
        <v>4.5938400899600003E-2</v>
      </c>
      <c r="X802" s="122">
        <v>3.9053402780899998E-2</v>
      </c>
      <c r="Y802" s="122">
        <v>5.0446374144499997E-2</v>
      </c>
      <c r="Z802" s="122">
        <v>6.1961807685899997E-2</v>
      </c>
      <c r="AA802" s="122">
        <v>5.6692758457899999E-2</v>
      </c>
      <c r="AB802" s="122">
        <v>5.2117979781499998E-2</v>
      </c>
      <c r="AC802" s="122">
        <v>6.3529603883499999E-2</v>
      </c>
      <c r="AD802" s="122">
        <v>7.3386796897599998E-2</v>
      </c>
      <c r="AE802" s="122">
        <v>7.0786225642999995E-2</v>
      </c>
      <c r="AF802" s="122">
        <v>6.3068883308300003E-2</v>
      </c>
      <c r="AG802" s="122">
        <v>5.75335717833E-2</v>
      </c>
      <c r="AH802" s="122">
        <v>4.2841959229799997E-2</v>
      </c>
      <c r="AI802" s="122">
        <v>4.9037505759600003E-2</v>
      </c>
      <c r="AJ802" s="122">
        <v>4.9155330605100002E-2</v>
      </c>
      <c r="AK802" s="122">
        <v>4.6535450635400002E-2</v>
      </c>
      <c r="AL802" s="122">
        <v>0</v>
      </c>
    </row>
    <row r="803" spans="1:38" hidden="1" x14ac:dyDescent="0.25">
      <c r="A803" s="122" t="s">
        <v>2005</v>
      </c>
      <c r="B803" s="122">
        <v>1</v>
      </c>
      <c r="C803" s="122" t="s">
        <v>2191</v>
      </c>
      <c r="D803" s="122" t="s">
        <v>2147</v>
      </c>
      <c r="E803" s="122">
        <v>16</v>
      </c>
      <c r="F803" s="122">
        <v>3.0017039992400001E-2</v>
      </c>
      <c r="G803" s="122">
        <v>2.8310410106500001E-2</v>
      </c>
      <c r="H803" s="122">
        <v>2.8820833139699999E-2</v>
      </c>
      <c r="I803" s="122">
        <v>2.7647001177500002E-2</v>
      </c>
      <c r="J803" s="122">
        <v>3.0594577472399999E-2</v>
      </c>
      <c r="K803" s="122">
        <v>4.2995529763099997E-2</v>
      </c>
      <c r="L803" s="122">
        <v>4.8479185967400001E-2</v>
      </c>
      <c r="M803" s="122">
        <v>4.9029404587899998E-2</v>
      </c>
      <c r="N803" s="122">
        <v>5.1947475365499998E-2</v>
      </c>
      <c r="O803" s="122">
        <v>5.8994722769600001E-2</v>
      </c>
      <c r="P803" s="122">
        <v>4.0623878640199999E-2</v>
      </c>
      <c r="Q803" s="122">
        <v>4.3387094047699998E-2</v>
      </c>
      <c r="R803" s="122">
        <v>4.6776763034600002E-2</v>
      </c>
      <c r="S803" s="122">
        <v>3.71927405328E-2</v>
      </c>
      <c r="T803" s="122">
        <v>5.2855482640399999E-2</v>
      </c>
      <c r="U803" s="122">
        <v>6.05273892242E-2</v>
      </c>
      <c r="V803" s="122">
        <v>7.1365286671199998E-2</v>
      </c>
      <c r="W803" s="122">
        <v>6.6999219656800002E-2</v>
      </c>
      <c r="X803" s="122">
        <v>5.7690130485599997E-2</v>
      </c>
      <c r="Y803" s="122">
        <v>7.4713347586200005E-2</v>
      </c>
      <c r="Z803" s="122">
        <v>9.1523587468599996E-2</v>
      </c>
      <c r="AA803" s="122">
        <v>8.3553015877300005E-2</v>
      </c>
      <c r="AB803" s="122">
        <v>7.7168554827600003E-2</v>
      </c>
      <c r="AC803" s="122">
        <v>9.4553374149400002E-2</v>
      </c>
      <c r="AD803" s="122">
        <v>0.1100412564729</v>
      </c>
      <c r="AE803" s="122">
        <v>0.1073182615499</v>
      </c>
      <c r="AF803" s="122">
        <v>9.6582594026299998E-2</v>
      </c>
      <c r="AG803" s="122">
        <v>8.9199548510900006E-2</v>
      </c>
      <c r="AH803" s="122">
        <v>6.7432556580799996E-2</v>
      </c>
      <c r="AI803" s="122">
        <v>7.8425941770899996E-2</v>
      </c>
      <c r="AJ803" s="122">
        <v>7.80406328633E-2</v>
      </c>
      <c r="AK803" s="122">
        <v>7.4506102779099997E-2</v>
      </c>
      <c r="AL803" s="122">
        <v>0</v>
      </c>
    </row>
    <row r="804" spans="1:38" hidden="1" x14ac:dyDescent="0.25">
      <c r="A804" s="122" t="s">
        <v>2005</v>
      </c>
      <c r="B804" s="122">
        <v>1</v>
      </c>
      <c r="C804" s="122" t="s">
        <v>2191</v>
      </c>
      <c r="D804" s="122" t="s">
        <v>475</v>
      </c>
      <c r="E804" s="122">
        <v>16</v>
      </c>
      <c r="F804" s="122">
        <v>2.73536591982E-2</v>
      </c>
      <c r="G804" s="122">
        <v>2.4242592358000001E-2</v>
      </c>
      <c r="H804" s="122">
        <v>2.38391688937E-2</v>
      </c>
      <c r="I804" s="122">
        <v>2.21271221295E-2</v>
      </c>
      <c r="J804" s="122">
        <v>2.3315005046900001E-2</v>
      </c>
      <c r="K804" s="122">
        <v>3.1468538654600003E-2</v>
      </c>
      <c r="L804" s="122">
        <v>3.4176761282599999E-2</v>
      </c>
      <c r="M804" s="122">
        <v>3.3057461210999999E-2</v>
      </c>
      <c r="N804" s="122">
        <v>3.3804145628900002E-2</v>
      </c>
      <c r="O804" s="122">
        <v>3.7262472954899997E-2</v>
      </c>
      <c r="P804" s="122">
        <v>2.49506082732E-2</v>
      </c>
      <c r="Q804" s="122">
        <v>2.59594262852E-2</v>
      </c>
      <c r="R804" s="122">
        <v>2.7308915816999998E-2</v>
      </c>
      <c r="S804" s="122">
        <v>2.1166710560399999E-2</v>
      </c>
      <c r="T804" s="122">
        <v>2.9063732297799998E-2</v>
      </c>
      <c r="U804" s="122">
        <v>3.2314847724199999E-2</v>
      </c>
      <c r="V804" s="122">
        <v>3.7013957525200002E-2</v>
      </c>
      <c r="W804" s="122">
        <v>3.38088125852E-2</v>
      </c>
      <c r="X804" s="122">
        <v>2.8607902701800001E-2</v>
      </c>
      <c r="Y804" s="122">
        <v>3.6626687569999997E-2</v>
      </c>
      <c r="Z804" s="122">
        <v>4.4595618416000002E-2</v>
      </c>
      <c r="AA804" s="122">
        <v>4.06643725612E-2</v>
      </c>
      <c r="AB804" s="122">
        <v>3.72443352765E-2</v>
      </c>
      <c r="AC804" s="122">
        <v>4.51926663635E-2</v>
      </c>
      <c r="AD804" s="122">
        <v>5.2084676211900001E-2</v>
      </c>
      <c r="AE804" s="122">
        <v>5.0038165338900001E-2</v>
      </c>
      <c r="AF804" s="122">
        <v>4.4451107136999998E-2</v>
      </c>
      <c r="AG804" s="122">
        <v>4.0528496987700002E-2</v>
      </c>
      <c r="AH804" s="122">
        <v>3.0149693505900001E-2</v>
      </c>
      <c r="AI804" s="122">
        <v>3.4528824141600002E-2</v>
      </c>
      <c r="AJ804" s="122">
        <v>3.4529761816499999E-2</v>
      </c>
      <c r="AK804" s="122">
        <v>3.2916245851699999E-2</v>
      </c>
      <c r="AL804" s="122">
        <v>0</v>
      </c>
    </row>
    <row r="805" spans="1:38" hidden="1" x14ac:dyDescent="0.25">
      <c r="A805" s="122" t="s">
        <v>2005</v>
      </c>
      <c r="B805" s="122">
        <v>1</v>
      </c>
      <c r="C805" s="122" t="s">
        <v>2191</v>
      </c>
      <c r="D805" s="122" t="s">
        <v>2148</v>
      </c>
      <c r="E805" s="122">
        <v>16</v>
      </c>
      <c r="F805" s="122">
        <v>0.19089221372279999</v>
      </c>
      <c r="G805" s="122">
        <v>0.17068479576369999</v>
      </c>
      <c r="H805" s="122">
        <v>0.16806893029360001</v>
      </c>
      <c r="I805" s="122">
        <v>0.15572656353959999</v>
      </c>
      <c r="J805" s="122">
        <v>0.16353940697870001</v>
      </c>
      <c r="K805" s="122">
        <v>0.21974462972629999</v>
      </c>
      <c r="L805" s="122">
        <v>0.2371007849889</v>
      </c>
      <c r="M805" s="122">
        <v>0.22842375657139999</v>
      </c>
      <c r="N805" s="122">
        <v>0.2323076479425</v>
      </c>
      <c r="O805" s="122">
        <v>0.25490630288600002</v>
      </c>
      <c r="P805" s="122">
        <v>0.16965253312100001</v>
      </c>
      <c r="Q805" s="122">
        <v>0.17559687904579999</v>
      </c>
      <c r="R805" s="122">
        <v>0.18404021128539999</v>
      </c>
      <c r="S805" s="122">
        <v>0.14225480259020001</v>
      </c>
      <c r="T805" s="122">
        <v>0.19451862996870001</v>
      </c>
      <c r="U805" s="122">
        <v>0.21531686165479999</v>
      </c>
      <c r="V805" s="122">
        <v>0.2450364674438</v>
      </c>
      <c r="W805" s="122">
        <v>0.22352765447180001</v>
      </c>
      <c r="X805" s="122">
        <v>0.1893798000369</v>
      </c>
      <c r="Y805" s="122">
        <v>0.24366553575659999</v>
      </c>
      <c r="Z805" s="122">
        <v>0.29800643455460002</v>
      </c>
      <c r="AA805" s="122">
        <v>0.27188394790289999</v>
      </c>
      <c r="AB805" s="122">
        <v>0.24870299436730001</v>
      </c>
      <c r="AC805" s="122">
        <v>0.30160249682070001</v>
      </c>
      <c r="AD805" s="122">
        <v>0.34614714513549999</v>
      </c>
      <c r="AE805" s="122">
        <v>0.33185852383859998</v>
      </c>
      <c r="AF805" s="122">
        <v>0.29354944881329997</v>
      </c>
      <c r="AG805" s="122">
        <v>0.26675397858790001</v>
      </c>
      <c r="AH805" s="122">
        <v>0.1978378395681</v>
      </c>
      <c r="AI805" s="122">
        <v>0.22560884717060001</v>
      </c>
      <c r="AJ805" s="122">
        <v>0.23255635999599999</v>
      </c>
      <c r="AK805" s="122">
        <v>0.21961186919690001</v>
      </c>
      <c r="AL805" s="122">
        <v>0</v>
      </c>
    </row>
    <row r="806" spans="1:38" hidden="1" x14ac:dyDescent="0.25">
      <c r="A806" s="122" t="s">
        <v>2005</v>
      </c>
      <c r="B806" s="122">
        <v>1</v>
      </c>
      <c r="C806" s="122" t="s">
        <v>2191</v>
      </c>
      <c r="D806" s="122" t="s">
        <v>2149</v>
      </c>
      <c r="E806" s="122">
        <v>16</v>
      </c>
      <c r="F806" s="122">
        <v>3.7415691560500002E-2</v>
      </c>
      <c r="G806" s="122">
        <v>3.3970303602599998E-2</v>
      </c>
      <c r="H806" s="122">
        <v>3.4026262048699997E-2</v>
      </c>
      <c r="I806" s="122">
        <v>3.2059620977700001E-2</v>
      </c>
      <c r="J806" s="122">
        <v>3.4330904163399997E-2</v>
      </c>
      <c r="K806" s="122">
        <v>4.6769271848199997E-2</v>
      </c>
      <c r="L806" s="122">
        <v>5.0981406950299998E-2</v>
      </c>
      <c r="M806" s="122">
        <v>4.93277603868E-2</v>
      </c>
      <c r="N806" s="122">
        <v>5.0273806589900001E-2</v>
      </c>
      <c r="O806" s="122">
        <v>5.5133252667599997E-2</v>
      </c>
      <c r="P806" s="122">
        <v>3.6648767858299999E-2</v>
      </c>
      <c r="Q806" s="122">
        <v>3.7872542970199999E-2</v>
      </c>
      <c r="R806" s="122">
        <v>3.9923502051899998E-2</v>
      </c>
      <c r="S806" s="122">
        <v>3.10523701507E-2</v>
      </c>
      <c r="T806" s="122">
        <v>4.2888819001099997E-2</v>
      </c>
      <c r="U806" s="122">
        <v>4.8087427624799998E-2</v>
      </c>
      <c r="V806" s="122">
        <v>5.5508304927999998E-2</v>
      </c>
      <c r="W806" s="122">
        <v>5.12608405544E-2</v>
      </c>
      <c r="X806" s="122">
        <v>4.3711954244799997E-2</v>
      </c>
      <c r="Y806" s="122">
        <v>5.6683532504200003E-2</v>
      </c>
      <c r="Z806" s="122">
        <v>6.9921209501699999E-2</v>
      </c>
      <c r="AA806" s="122">
        <v>6.4077419897299995E-2</v>
      </c>
      <c r="AB806" s="122">
        <v>5.8697748524199997E-2</v>
      </c>
      <c r="AC806" s="122">
        <v>7.12594732077E-2</v>
      </c>
      <c r="AD806" s="122">
        <v>8.1595423720099994E-2</v>
      </c>
      <c r="AE806" s="122">
        <v>7.81943044142E-2</v>
      </c>
      <c r="AF806" s="122">
        <v>6.9224381812499999E-2</v>
      </c>
      <c r="AG806" s="122">
        <v>6.2811119524099998E-2</v>
      </c>
      <c r="AH806" s="122">
        <v>4.6585284072499997E-2</v>
      </c>
      <c r="AI806" s="122">
        <v>5.3276601153600001E-2</v>
      </c>
      <c r="AJ806" s="122">
        <v>5.3067573208799998E-2</v>
      </c>
      <c r="AK806" s="122">
        <v>5.0141921281E-2</v>
      </c>
      <c r="AL806" s="122">
        <v>0</v>
      </c>
    </row>
    <row r="807" spans="1:38" hidden="1" x14ac:dyDescent="0.25">
      <c r="A807" s="122" t="s">
        <v>2005</v>
      </c>
      <c r="B807" s="122">
        <v>1</v>
      </c>
      <c r="C807" s="122" t="s">
        <v>2191</v>
      </c>
      <c r="D807" s="122" t="s">
        <v>2150</v>
      </c>
      <c r="E807" s="122">
        <v>16</v>
      </c>
      <c r="F807" s="122">
        <v>0.44313329211800001</v>
      </c>
      <c r="G807" s="122">
        <v>0.39582407742519998</v>
      </c>
      <c r="H807" s="122">
        <v>0.38914946233769998</v>
      </c>
      <c r="I807" s="122">
        <v>0.35998226696579999</v>
      </c>
      <c r="J807" s="122">
        <v>0.37668274420019998</v>
      </c>
      <c r="K807" s="122">
        <v>0.5035816538083</v>
      </c>
      <c r="L807" s="122">
        <v>0.54080453285459995</v>
      </c>
      <c r="M807" s="122">
        <v>0.51851780963469996</v>
      </c>
      <c r="N807" s="122">
        <v>0.52575366753429997</v>
      </c>
      <c r="O807" s="122">
        <v>0.5757847533903</v>
      </c>
      <c r="P807" s="122">
        <v>0.38237991137400001</v>
      </c>
      <c r="Q807" s="122">
        <v>0.39456218145479999</v>
      </c>
      <c r="R807" s="122">
        <v>0.41181711379039998</v>
      </c>
      <c r="S807" s="122">
        <v>0.31714241665749998</v>
      </c>
      <c r="T807" s="122">
        <v>0.43189537339459999</v>
      </c>
      <c r="U807" s="122">
        <v>0.4761426167558</v>
      </c>
      <c r="V807" s="122">
        <v>0.54046464802670002</v>
      </c>
      <c r="W807" s="122">
        <v>0.49281662145970001</v>
      </c>
      <c r="X807" s="122">
        <v>0.41767991008049998</v>
      </c>
      <c r="Y807" s="122">
        <v>0.53730932273730003</v>
      </c>
      <c r="Z807" s="122">
        <v>0.65700822904480005</v>
      </c>
      <c r="AA807" s="122">
        <v>0.60051925902159997</v>
      </c>
      <c r="AB807" s="122">
        <v>0.55034857640860002</v>
      </c>
      <c r="AC807" s="122">
        <v>0.66826793910390003</v>
      </c>
      <c r="AD807" s="122">
        <v>0.76720046444550005</v>
      </c>
      <c r="AE807" s="122">
        <v>0.73542503687399996</v>
      </c>
      <c r="AF807" s="122">
        <v>0.64959679817439997</v>
      </c>
      <c r="AG807" s="122">
        <v>0.58805701307589997</v>
      </c>
      <c r="AH807" s="122">
        <v>0.43484925032880001</v>
      </c>
      <c r="AI807" s="122">
        <v>0.49386200999250002</v>
      </c>
      <c r="AJ807" s="122">
        <v>0.50509565345109997</v>
      </c>
      <c r="AK807" s="122">
        <v>0.47007023006659998</v>
      </c>
      <c r="AL807" s="122">
        <v>0</v>
      </c>
    </row>
    <row r="808" spans="1:38" hidden="1" x14ac:dyDescent="0.25">
      <c r="A808" s="122" t="s">
        <v>2005</v>
      </c>
      <c r="B808" s="122">
        <v>1</v>
      </c>
      <c r="C808" s="122" t="s">
        <v>2191</v>
      </c>
      <c r="D808" s="122" t="s">
        <v>2151</v>
      </c>
      <c r="E808" s="122">
        <v>16</v>
      </c>
      <c r="F808" s="122">
        <v>0.16386897200520001</v>
      </c>
      <c r="G808" s="122">
        <v>0.14817932902200001</v>
      </c>
      <c r="H808" s="122">
        <v>0.14709805243339999</v>
      </c>
      <c r="I808" s="122">
        <v>0.13797528905209999</v>
      </c>
      <c r="J808" s="122">
        <v>0.14666557611350001</v>
      </c>
      <c r="K808" s="122">
        <v>0.19966650368639999</v>
      </c>
      <c r="L808" s="122">
        <v>0.21822121549869999</v>
      </c>
      <c r="M808" s="122">
        <v>0.2128046706908</v>
      </c>
      <c r="N808" s="122">
        <v>0.2189003296332</v>
      </c>
      <c r="O808" s="122">
        <v>0.24239726326550001</v>
      </c>
      <c r="P808" s="122">
        <v>0.1626293349928</v>
      </c>
      <c r="Q808" s="122">
        <v>0.16975481562709999</v>
      </c>
      <c r="R808" s="122">
        <v>0.17916751479570001</v>
      </c>
      <c r="S808" s="122">
        <v>0.1392960376772</v>
      </c>
      <c r="T808" s="122">
        <v>0.19268465518440001</v>
      </c>
      <c r="U808" s="122">
        <v>0.2166466189873</v>
      </c>
      <c r="V808" s="122">
        <v>0.25226706508539998</v>
      </c>
      <c r="W808" s="122">
        <v>0.2348652262614</v>
      </c>
      <c r="X808" s="122">
        <v>0.20238817301549999</v>
      </c>
      <c r="Y808" s="122">
        <v>0.2629783265683</v>
      </c>
      <c r="Z808" s="122">
        <v>0.32425752881589998</v>
      </c>
      <c r="AA808" s="122">
        <v>0.29745573213929999</v>
      </c>
      <c r="AB808" s="122">
        <v>0.27417980473170001</v>
      </c>
      <c r="AC808" s="122">
        <v>0.33527370136369999</v>
      </c>
      <c r="AD808" s="122">
        <v>0.38791686496529998</v>
      </c>
      <c r="AE808" s="122">
        <v>0.3755151283209</v>
      </c>
      <c r="AF808" s="122">
        <v>0.3361653392867</v>
      </c>
      <c r="AG808" s="122">
        <v>0.30839941435559998</v>
      </c>
      <c r="AH808" s="122">
        <v>0.2312040308128</v>
      </c>
      <c r="AI808" s="122">
        <v>0.2664645585514</v>
      </c>
      <c r="AJ808" s="122">
        <v>0.26206361738189998</v>
      </c>
      <c r="AK808" s="122">
        <v>0.25004077950980003</v>
      </c>
      <c r="AL808" s="122">
        <v>0</v>
      </c>
    </row>
    <row r="809" spans="1:38" hidden="1" x14ac:dyDescent="0.25">
      <c r="A809" s="122" t="s">
        <v>2005</v>
      </c>
      <c r="B809" s="122">
        <v>1</v>
      </c>
      <c r="C809" s="122" t="s">
        <v>2191</v>
      </c>
      <c r="D809" s="122" t="s">
        <v>2152</v>
      </c>
      <c r="E809" s="122">
        <v>16</v>
      </c>
      <c r="F809" s="122">
        <v>1.5680752479199998E-2</v>
      </c>
      <c r="G809" s="122">
        <v>1.38858438867E-2</v>
      </c>
      <c r="H809" s="122">
        <v>1.36114901347E-2</v>
      </c>
      <c r="I809" s="122">
        <v>1.25620118176E-2</v>
      </c>
      <c r="J809" s="122">
        <v>1.31578284854E-2</v>
      </c>
      <c r="K809" s="122">
        <v>1.7611448842599998E-2</v>
      </c>
      <c r="L809" s="122">
        <v>1.8921929718E-2</v>
      </c>
      <c r="M809" s="122">
        <v>1.8057432346100001E-2</v>
      </c>
      <c r="N809" s="122">
        <v>1.8151206550399999E-2</v>
      </c>
      <c r="O809" s="122">
        <v>1.9645178830600001E-2</v>
      </c>
      <c r="P809" s="122">
        <v>1.2919668464699999E-2</v>
      </c>
      <c r="Q809" s="122">
        <v>1.32134275209E-2</v>
      </c>
      <c r="R809" s="122">
        <v>1.37324302622E-2</v>
      </c>
      <c r="S809" s="122">
        <v>1.0565113248499999E-2</v>
      </c>
      <c r="T809" s="122">
        <v>1.4523857476200001E-2</v>
      </c>
      <c r="U809" s="122">
        <v>1.60788573602E-2</v>
      </c>
      <c r="V809" s="122">
        <v>1.83719660772E-2</v>
      </c>
      <c r="W809" s="122">
        <v>1.68155916387E-2</v>
      </c>
      <c r="X809" s="122">
        <v>1.429560316E-2</v>
      </c>
      <c r="Y809" s="122">
        <v>1.85058416293E-2</v>
      </c>
      <c r="Z809" s="122">
        <v>2.2851475362299999E-2</v>
      </c>
      <c r="AA809" s="122">
        <v>2.1111447864800001E-2</v>
      </c>
      <c r="AB809" s="122">
        <v>1.9743664174899998E-2</v>
      </c>
      <c r="AC809" s="122">
        <v>2.4622708448600001E-2</v>
      </c>
      <c r="AD809" s="122">
        <v>2.8837641748299999E-2</v>
      </c>
      <c r="AE809" s="122">
        <v>2.8266355628299999E-2</v>
      </c>
      <c r="AF809" s="122">
        <v>2.5013213143699999E-2</v>
      </c>
      <c r="AG809" s="122">
        <v>2.27119788935E-2</v>
      </c>
      <c r="AH809" s="122">
        <v>1.6911109988500001E-2</v>
      </c>
      <c r="AI809" s="122">
        <v>1.9378910295599999E-2</v>
      </c>
      <c r="AJ809" s="122">
        <v>1.9521291408200001E-2</v>
      </c>
      <c r="AK809" s="122">
        <v>1.8364669407999999E-2</v>
      </c>
      <c r="AL809" s="122">
        <v>0</v>
      </c>
    </row>
    <row r="810" spans="1:38" hidden="1" x14ac:dyDescent="0.25">
      <c r="A810" s="122" t="s">
        <v>2005</v>
      </c>
      <c r="B810" s="122">
        <v>1</v>
      </c>
      <c r="C810" s="122" t="s">
        <v>2191</v>
      </c>
      <c r="D810" s="122" t="s">
        <v>2153</v>
      </c>
      <c r="E810" s="122">
        <v>16</v>
      </c>
      <c r="F810" s="122">
        <v>0.26715107806420002</v>
      </c>
      <c r="G810" s="122">
        <v>0.23907263096369999</v>
      </c>
      <c r="H810" s="122">
        <v>0.23522654502939999</v>
      </c>
      <c r="I810" s="122">
        <v>0.2174815535921</v>
      </c>
      <c r="J810" s="122">
        <v>0.22757625095879999</v>
      </c>
      <c r="K810" s="122">
        <v>0.3045491363999</v>
      </c>
      <c r="L810" s="122">
        <v>0.32709389608930001</v>
      </c>
      <c r="M810" s="122">
        <v>0.31342942311549998</v>
      </c>
      <c r="N810" s="122">
        <v>0.31707780671579999</v>
      </c>
      <c r="O810" s="122">
        <v>0.34564828889659999</v>
      </c>
      <c r="P810" s="122">
        <v>0.22867281724310001</v>
      </c>
      <c r="Q810" s="122">
        <v>0.23544920118000001</v>
      </c>
      <c r="R810" s="122">
        <v>0.24548087671630001</v>
      </c>
      <c r="S810" s="122">
        <v>0.18911492679899999</v>
      </c>
      <c r="T810" s="122">
        <v>0.25799530220220002</v>
      </c>
      <c r="U810" s="122">
        <v>0.28528126489319999</v>
      </c>
      <c r="V810" s="122">
        <v>0.32480029281720002</v>
      </c>
      <c r="W810" s="122">
        <v>0.2962326231988</v>
      </c>
      <c r="X810" s="122">
        <v>0.25034553022950001</v>
      </c>
      <c r="Y810" s="122">
        <v>0.32084539938220002</v>
      </c>
      <c r="Z810" s="122">
        <v>0.39080052303439999</v>
      </c>
      <c r="AA810" s="122">
        <v>0.35556227264009999</v>
      </c>
      <c r="AB810" s="122">
        <v>0.3247646306934</v>
      </c>
      <c r="AC810" s="122">
        <v>0.3942802659497</v>
      </c>
      <c r="AD810" s="122">
        <v>0.45307957660019998</v>
      </c>
      <c r="AE810" s="122">
        <v>0.4348172081758</v>
      </c>
      <c r="AF810" s="122">
        <v>0.3850679947531</v>
      </c>
      <c r="AG810" s="122">
        <v>0.35011498893260001</v>
      </c>
      <c r="AH810" s="122">
        <v>0.25989570505490001</v>
      </c>
      <c r="AI810" s="122">
        <v>0.29678988734700001</v>
      </c>
      <c r="AJ810" s="122">
        <v>0.29547973418410001</v>
      </c>
      <c r="AK810" s="122">
        <v>0.27916210871559999</v>
      </c>
      <c r="AL810" s="122">
        <v>0</v>
      </c>
    </row>
    <row r="811" spans="1:38" hidden="1" x14ac:dyDescent="0.25">
      <c r="A811" s="122" t="s">
        <v>2005</v>
      </c>
      <c r="B811" s="122">
        <v>1</v>
      </c>
      <c r="C811" s="122" t="s">
        <v>2191</v>
      </c>
      <c r="D811" s="122" t="s">
        <v>2154</v>
      </c>
      <c r="E811" s="122">
        <v>16</v>
      </c>
      <c r="F811" s="122">
        <v>7.7429993531499999E-2</v>
      </c>
      <c r="G811" s="122">
        <v>6.9356596211999993E-2</v>
      </c>
      <c r="H811" s="122">
        <v>6.8684512112899998E-2</v>
      </c>
      <c r="I811" s="122">
        <v>6.3715257579299994E-2</v>
      </c>
      <c r="J811" s="122">
        <v>6.6950648244800001E-2</v>
      </c>
      <c r="K811" s="122">
        <v>8.9934328579799994E-2</v>
      </c>
      <c r="L811" s="122">
        <v>9.7176253628299999E-2</v>
      </c>
      <c r="M811" s="122">
        <v>9.3742836156299997E-2</v>
      </c>
      <c r="N811" s="122">
        <v>9.5452239639399999E-2</v>
      </c>
      <c r="O811" s="122">
        <v>0.1048077985439</v>
      </c>
      <c r="P811" s="122">
        <v>6.9513476240399996E-2</v>
      </c>
      <c r="Q811" s="122">
        <v>7.1686744881599998E-2</v>
      </c>
      <c r="R811" s="122">
        <v>7.50798344315E-2</v>
      </c>
      <c r="S811" s="122">
        <v>5.7965866443600002E-2</v>
      </c>
      <c r="T811" s="122">
        <v>7.9416138641100004E-2</v>
      </c>
      <c r="U811" s="122">
        <v>8.8311958556300002E-2</v>
      </c>
      <c r="V811" s="122">
        <v>0.1016757971838</v>
      </c>
      <c r="W811" s="122">
        <v>9.3614689236200005E-2</v>
      </c>
      <c r="X811" s="122">
        <v>7.9763834516799997E-2</v>
      </c>
      <c r="Y811" s="122">
        <v>0.1034588110667</v>
      </c>
      <c r="Z811" s="122">
        <v>0.12733844032040001</v>
      </c>
      <c r="AA811" s="122">
        <v>0.1166805640415</v>
      </c>
      <c r="AB811" s="122">
        <v>0.10738318443519999</v>
      </c>
      <c r="AC811" s="122">
        <v>0.13122224394400001</v>
      </c>
      <c r="AD811" s="122">
        <v>0.15142974618899999</v>
      </c>
      <c r="AE811" s="122">
        <v>0.14630136244639999</v>
      </c>
      <c r="AF811" s="122">
        <v>0.12994796831909999</v>
      </c>
      <c r="AG811" s="122">
        <v>0.1180565514591</v>
      </c>
      <c r="AH811" s="122">
        <v>8.7741209672699993E-2</v>
      </c>
      <c r="AI811" s="122">
        <v>0.1004991134411</v>
      </c>
      <c r="AJ811" s="122">
        <v>9.9291058766500004E-2</v>
      </c>
      <c r="AK811" s="122">
        <v>9.4475122568000003E-2</v>
      </c>
      <c r="AL811" s="122">
        <v>0</v>
      </c>
    </row>
    <row r="812" spans="1:38" hidden="1" x14ac:dyDescent="0.25">
      <c r="A812" s="122" t="s">
        <v>2005</v>
      </c>
      <c r="B812" s="122">
        <v>1</v>
      </c>
      <c r="C812" s="122" t="s">
        <v>2191</v>
      </c>
      <c r="D812" s="122" t="s">
        <v>2155</v>
      </c>
      <c r="E812" s="122">
        <v>16</v>
      </c>
      <c r="F812" s="122">
        <v>7.0336972600199998E-2</v>
      </c>
      <c r="G812" s="122">
        <v>6.3963191716200005E-2</v>
      </c>
      <c r="H812" s="122">
        <v>6.3805666151299997E-2</v>
      </c>
      <c r="I812" s="122">
        <v>5.9955407257500003E-2</v>
      </c>
      <c r="J812" s="122">
        <v>6.3692310174299993E-2</v>
      </c>
      <c r="K812" s="122">
        <v>8.6567739382000006E-2</v>
      </c>
      <c r="L812" s="122">
        <v>9.4470028581399995E-2</v>
      </c>
      <c r="M812" s="122">
        <v>9.1836054945700005E-2</v>
      </c>
      <c r="N812" s="122">
        <v>9.39737252346E-2</v>
      </c>
      <c r="O812" s="122">
        <v>0.1034903321267</v>
      </c>
      <c r="P812" s="122">
        <v>6.9017294226100007E-2</v>
      </c>
      <c r="Q812" s="122">
        <v>7.1704050931400004E-2</v>
      </c>
      <c r="R812" s="122">
        <v>7.5603681259099997E-2</v>
      </c>
      <c r="S812" s="122">
        <v>5.8668490624299997E-2</v>
      </c>
      <c r="T812" s="122">
        <v>8.0412548186800006E-2</v>
      </c>
      <c r="U812" s="122">
        <v>8.9919747235E-2</v>
      </c>
      <c r="V812" s="122">
        <v>0.1038482495967</v>
      </c>
      <c r="W812" s="122">
        <v>9.5883172106500006E-2</v>
      </c>
      <c r="X812" s="122">
        <v>8.19328858534E-2</v>
      </c>
      <c r="Y812" s="122">
        <v>0.1059920904905</v>
      </c>
      <c r="Z812" s="122">
        <v>0.1299664791971</v>
      </c>
      <c r="AA812" s="122">
        <v>0.11926274572459999</v>
      </c>
      <c r="AB812" s="122">
        <v>0.1096544338737</v>
      </c>
      <c r="AC812" s="122">
        <v>0.1336131508866</v>
      </c>
      <c r="AD812" s="122">
        <v>0.15479703162940001</v>
      </c>
      <c r="AE812" s="122">
        <v>0.15034278569949999</v>
      </c>
      <c r="AF812" s="122">
        <v>0.13541061265580001</v>
      </c>
      <c r="AG812" s="122">
        <v>0.1244699457462</v>
      </c>
      <c r="AH812" s="122">
        <v>9.3082237053000005E-2</v>
      </c>
      <c r="AI812" s="122">
        <v>0.1069807073754</v>
      </c>
      <c r="AJ812" s="122">
        <v>0.1062958352837</v>
      </c>
      <c r="AK812" s="122">
        <v>0.10062511656250001</v>
      </c>
      <c r="AL812" s="122">
        <v>0</v>
      </c>
    </row>
    <row r="813" spans="1:38" hidden="1" x14ac:dyDescent="0.25">
      <c r="A813" s="122" t="s">
        <v>2005</v>
      </c>
      <c r="B813" s="122">
        <v>1</v>
      </c>
      <c r="C813" s="122" t="s">
        <v>2191</v>
      </c>
      <c r="D813" s="122" t="s">
        <v>2156</v>
      </c>
      <c r="E813" s="122">
        <v>16</v>
      </c>
      <c r="F813" s="122">
        <v>0.29270358453509998</v>
      </c>
      <c r="G813" s="122">
        <v>0.26170927817709999</v>
      </c>
      <c r="H813" s="122">
        <v>0.25698066319149998</v>
      </c>
      <c r="I813" s="122">
        <v>0.23743655197829999</v>
      </c>
      <c r="J813" s="122">
        <v>0.2482596250096</v>
      </c>
      <c r="K813" s="122">
        <v>0.33161614491899999</v>
      </c>
      <c r="L813" s="122">
        <v>0.35553683978049999</v>
      </c>
      <c r="M813" s="122">
        <v>0.33984529247270001</v>
      </c>
      <c r="N813" s="122">
        <v>0.34326291491459998</v>
      </c>
      <c r="O813" s="122">
        <v>0.3739561921042</v>
      </c>
      <c r="P813" s="122">
        <v>0.24719899835930001</v>
      </c>
      <c r="Q813" s="122">
        <v>0.25429699884520002</v>
      </c>
      <c r="R813" s="122">
        <v>0.26534552542500001</v>
      </c>
      <c r="S813" s="122">
        <v>0.2046590231347</v>
      </c>
      <c r="T813" s="122">
        <v>0.27958765250060003</v>
      </c>
      <c r="U813" s="122">
        <v>0.30983597204899999</v>
      </c>
      <c r="V813" s="122">
        <v>0.3539272746339</v>
      </c>
      <c r="W813" s="122">
        <v>0.32362578768220002</v>
      </c>
      <c r="X813" s="122">
        <v>0.2741920943658</v>
      </c>
      <c r="Y813" s="122">
        <v>0.35251450910210003</v>
      </c>
      <c r="Z813" s="122">
        <v>0.43049058176889998</v>
      </c>
      <c r="AA813" s="122">
        <v>0.39255801199130003</v>
      </c>
      <c r="AB813" s="122">
        <v>0.35901393184800001</v>
      </c>
      <c r="AC813" s="122">
        <v>0.43513416776149999</v>
      </c>
      <c r="AD813" s="122">
        <v>0.49936975807279999</v>
      </c>
      <c r="AE813" s="122">
        <v>0.47849689602970003</v>
      </c>
      <c r="AF813" s="122">
        <v>0.42305879254270001</v>
      </c>
      <c r="AG813" s="122">
        <v>0.38399809634170001</v>
      </c>
      <c r="AH813" s="122">
        <v>0.28499808874959998</v>
      </c>
      <c r="AI813" s="122">
        <v>0.32476183220659999</v>
      </c>
      <c r="AJ813" s="122">
        <v>0.32552840177940001</v>
      </c>
      <c r="AK813" s="122">
        <v>0.30722139114620001</v>
      </c>
      <c r="AL813" s="122">
        <v>0</v>
      </c>
    </row>
    <row r="814" spans="1:38" hidden="1" x14ac:dyDescent="0.25">
      <c r="A814" s="122" t="s">
        <v>2005</v>
      </c>
      <c r="B814" s="122">
        <v>1</v>
      </c>
      <c r="C814" s="122" t="s">
        <v>2191</v>
      </c>
      <c r="D814" s="122" t="s">
        <v>2178</v>
      </c>
      <c r="E814" s="122">
        <v>16</v>
      </c>
      <c r="F814" s="122">
        <v>8.6743945177000001E-2</v>
      </c>
      <c r="G814" s="122">
        <v>7.7549937138299996E-2</v>
      </c>
      <c r="H814" s="122">
        <v>7.6239768563700003E-2</v>
      </c>
      <c r="I814" s="122">
        <v>7.0532251487900002E-2</v>
      </c>
      <c r="J814" s="122">
        <v>7.4013305581600006E-2</v>
      </c>
      <c r="K814" s="122">
        <v>9.9367215791499999E-2</v>
      </c>
      <c r="L814" s="122">
        <v>0.107202186388</v>
      </c>
      <c r="M814" s="122">
        <v>0.10327046103400001</v>
      </c>
      <c r="N814" s="122">
        <v>0.10506576483000001</v>
      </c>
      <c r="O814" s="122">
        <v>0.1153276486599</v>
      </c>
      <c r="P814" s="122">
        <v>7.6682226727200001E-2</v>
      </c>
      <c r="Q814" s="122">
        <v>7.8958056444400002E-2</v>
      </c>
      <c r="R814" s="122">
        <v>8.2280382793100001E-2</v>
      </c>
      <c r="S814" s="122">
        <v>6.3278101513599999E-2</v>
      </c>
      <c r="T814" s="122">
        <v>8.6211570642399996E-2</v>
      </c>
      <c r="U814" s="122">
        <v>9.5100109302899999E-2</v>
      </c>
      <c r="V814" s="122">
        <v>0.10764843587800001</v>
      </c>
      <c r="W814" s="122">
        <v>9.7443559027200005E-2</v>
      </c>
      <c r="X814" s="122">
        <v>8.1761530536999999E-2</v>
      </c>
      <c r="Y814" s="122">
        <v>0.10409438512620001</v>
      </c>
      <c r="Z814" s="122">
        <v>0.1260349533574</v>
      </c>
      <c r="AA814" s="122">
        <v>0.1132901725489</v>
      </c>
      <c r="AB814" s="122">
        <v>0.1021864874459</v>
      </c>
      <c r="AC814" s="122">
        <v>0.1223417129866</v>
      </c>
      <c r="AD814" s="122">
        <v>0.1379889839366</v>
      </c>
      <c r="AE814" s="122">
        <v>0.12994149974309999</v>
      </c>
      <c r="AF814" s="122">
        <v>0.11269704415789999</v>
      </c>
      <c r="AG814" s="122">
        <v>9.9799512421999997E-2</v>
      </c>
      <c r="AH814" s="122">
        <v>7.1050771667300006E-2</v>
      </c>
      <c r="AI814" s="122">
        <v>8.1033956129499998E-2</v>
      </c>
      <c r="AJ814" s="122">
        <v>8.2237464169999996E-2</v>
      </c>
      <c r="AK814" s="122">
        <v>7.7340210239999999E-2</v>
      </c>
      <c r="AL814" s="122">
        <v>0</v>
      </c>
    </row>
    <row r="815" spans="1:38" hidden="1" x14ac:dyDescent="0.25">
      <c r="A815" s="122" t="s">
        <v>2005</v>
      </c>
      <c r="B815" s="122">
        <v>1</v>
      </c>
      <c r="C815" s="122" t="s">
        <v>2191</v>
      </c>
      <c r="D815" s="122" t="s">
        <v>2157</v>
      </c>
      <c r="E815" s="122">
        <v>16</v>
      </c>
      <c r="F815" s="122">
        <v>2.4737540620000002E-2</v>
      </c>
      <c r="G815" s="122">
        <v>2.20741612517E-2</v>
      </c>
      <c r="H815" s="122">
        <v>2.1595486674900001E-2</v>
      </c>
      <c r="I815" s="122">
        <v>1.98869787093E-2</v>
      </c>
      <c r="J815" s="122">
        <v>2.0731613680999999E-2</v>
      </c>
      <c r="K815" s="122">
        <v>2.7647412748600001E-2</v>
      </c>
      <c r="L815" s="122">
        <v>2.9701414854200001E-2</v>
      </c>
      <c r="M815" s="122">
        <v>2.8497439540099999E-2</v>
      </c>
      <c r="N815" s="122">
        <v>2.89046833059E-2</v>
      </c>
      <c r="O815" s="122">
        <v>3.17246376779E-2</v>
      </c>
      <c r="P815" s="122">
        <v>2.1134934977599999E-2</v>
      </c>
      <c r="Q815" s="122">
        <v>2.1857768410900001E-2</v>
      </c>
      <c r="R815" s="122">
        <v>2.29386337099E-2</v>
      </c>
      <c r="S815" s="122">
        <v>1.7718453888900001E-2</v>
      </c>
      <c r="T815" s="122">
        <v>2.4208021099399998E-2</v>
      </c>
      <c r="U815" s="122">
        <v>2.6576631140000001E-2</v>
      </c>
      <c r="V815" s="122">
        <v>3.0074687412699998E-2</v>
      </c>
      <c r="W815" s="122">
        <v>2.7234647841899998E-2</v>
      </c>
      <c r="X815" s="122">
        <v>2.2935850413599999E-2</v>
      </c>
      <c r="Y815" s="122">
        <v>2.93226230576E-2</v>
      </c>
      <c r="Z815" s="122">
        <v>3.5695067110700002E-2</v>
      </c>
      <c r="AA815" s="122">
        <v>3.2453701233800002E-2</v>
      </c>
      <c r="AB815" s="122">
        <v>2.9659146020299999E-2</v>
      </c>
      <c r="AC815" s="122">
        <v>3.5941066267199999E-2</v>
      </c>
      <c r="AD815" s="122">
        <v>4.1242454301799999E-2</v>
      </c>
      <c r="AE815" s="122">
        <v>3.95405063345E-2</v>
      </c>
      <c r="AF815" s="122">
        <v>3.4993899166900003E-2</v>
      </c>
      <c r="AG815" s="122">
        <v>3.1709644664200003E-2</v>
      </c>
      <c r="AH815" s="122">
        <v>2.35698948677E-2</v>
      </c>
      <c r="AI815" s="122">
        <v>2.68499470496E-2</v>
      </c>
      <c r="AJ815" s="122">
        <v>2.7472207577600001E-2</v>
      </c>
      <c r="AK815" s="122">
        <v>2.5963697499800001E-2</v>
      </c>
      <c r="AL815" s="122">
        <v>0</v>
      </c>
    </row>
    <row r="816" spans="1:38" hidden="1" x14ac:dyDescent="0.25">
      <c r="A816" s="122" t="s">
        <v>2005</v>
      </c>
      <c r="B816" s="122">
        <v>1</v>
      </c>
      <c r="C816" s="122" t="s">
        <v>2191</v>
      </c>
      <c r="D816" s="122" t="s">
        <v>2158</v>
      </c>
      <c r="E816" s="122">
        <v>16</v>
      </c>
      <c r="F816" s="122">
        <v>8.6093831509499993E-2</v>
      </c>
      <c r="G816" s="122">
        <v>7.7983230211200003E-2</v>
      </c>
      <c r="H816" s="122">
        <v>7.7214249594900003E-2</v>
      </c>
      <c r="I816" s="122">
        <v>7.1767694130199997E-2</v>
      </c>
      <c r="J816" s="122">
        <v>7.5612090179800001E-2</v>
      </c>
      <c r="K816" s="122">
        <v>0.1019059881653</v>
      </c>
      <c r="L816" s="122">
        <v>0.11044498401819999</v>
      </c>
      <c r="M816" s="122">
        <v>0.107271791669</v>
      </c>
      <c r="N816" s="122">
        <v>0.1098615110983</v>
      </c>
      <c r="O816" s="122">
        <v>0.12119867737169999</v>
      </c>
      <c r="P816" s="122">
        <v>8.0980941474400006E-2</v>
      </c>
      <c r="Q816" s="122">
        <v>8.4048991811499996E-2</v>
      </c>
      <c r="R816" s="122">
        <v>8.8393664942800002E-2</v>
      </c>
      <c r="S816" s="122">
        <v>6.8639935725000004E-2</v>
      </c>
      <c r="T816" s="122">
        <v>9.4863257532999998E-2</v>
      </c>
      <c r="U816" s="122">
        <v>0.1062688464846</v>
      </c>
      <c r="V816" s="122">
        <v>0.1232822683156</v>
      </c>
      <c r="W816" s="122">
        <v>0.11447276433299999</v>
      </c>
      <c r="X816" s="122">
        <v>9.8460738764899997E-2</v>
      </c>
      <c r="Y816" s="122">
        <v>0.12773463434429999</v>
      </c>
      <c r="Z816" s="122">
        <v>0.15699978755540001</v>
      </c>
      <c r="AA816" s="122">
        <v>0.1438990095531</v>
      </c>
      <c r="AB816" s="122">
        <v>0.13267915406309999</v>
      </c>
      <c r="AC816" s="122">
        <v>0.16229487493799999</v>
      </c>
      <c r="AD816" s="122">
        <v>0.18842347167840001</v>
      </c>
      <c r="AE816" s="122">
        <v>0.18317070739630001</v>
      </c>
      <c r="AF816" s="122">
        <v>0.1641833800743</v>
      </c>
      <c r="AG816" s="122">
        <v>0.15087503157490001</v>
      </c>
      <c r="AH816" s="122">
        <v>0.11328856402570001</v>
      </c>
      <c r="AI816" s="122">
        <v>0.13087272940110001</v>
      </c>
      <c r="AJ816" s="122">
        <v>0.1285793863435</v>
      </c>
      <c r="AK816" s="122">
        <v>0.1230090035966</v>
      </c>
      <c r="AL816" s="122">
        <v>0</v>
      </c>
    </row>
    <row r="817" spans="1:38" hidden="1" x14ac:dyDescent="0.25">
      <c r="A817" s="122" t="s">
        <v>2005</v>
      </c>
      <c r="B817" s="122">
        <v>1</v>
      </c>
      <c r="C817" s="122" t="s">
        <v>2191</v>
      </c>
      <c r="D817" s="122" t="s">
        <v>2159</v>
      </c>
      <c r="E817" s="122">
        <v>16</v>
      </c>
      <c r="F817" s="122">
        <v>1.71417992175E-2</v>
      </c>
      <c r="G817" s="122">
        <v>1.53692359798E-2</v>
      </c>
      <c r="H817" s="122">
        <v>1.52020277857E-2</v>
      </c>
      <c r="I817" s="122">
        <v>1.41477597131E-2</v>
      </c>
      <c r="J817" s="122">
        <v>1.4912453208900001E-2</v>
      </c>
      <c r="K817" s="122">
        <v>2.0060645950100001E-2</v>
      </c>
      <c r="L817" s="122">
        <v>2.1593620705799999E-2</v>
      </c>
      <c r="M817" s="122">
        <v>2.06840472958E-2</v>
      </c>
      <c r="N817" s="122">
        <v>2.0913024926300001E-2</v>
      </c>
      <c r="O817" s="122">
        <v>2.28820675174E-2</v>
      </c>
      <c r="P817" s="122">
        <v>1.5210130931600001E-2</v>
      </c>
      <c r="Q817" s="122">
        <v>1.56720444727E-2</v>
      </c>
      <c r="R817" s="122">
        <v>1.6354504844999999E-2</v>
      </c>
      <c r="S817" s="122">
        <v>1.2630977848399999E-2</v>
      </c>
      <c r="T817" s="122">
        <v>1.73554132577E-2</v>
      </c>
      <c r="U817" s="122">
        <v>1.9299262687899998E-2</v>
      </c>
      <c r="V817" s="122">
        <v>2.2151783760600001E-2</v>
      </c>
      <c r="W817" s="122">
        <v>2.0390870864900001E-2</v>
      </c>
      <c r="X817" s="122">
        <v>1.7373020290800002E-2</v>
      </c>
      <c r="Y817" s="122">
        <v>2.2460410254700001E-2</v>
      </c>
      <c r="Z817" s="122">
        <v>2.7641584212200001E-2</v>
      </c>
      <c r="AA817" s="122">
        <v>2.5367884025199999E-2</v>
      </c>
      <c r="AB817" s="122">
        <v>2.3444601340099999E-2</v>
      </c>
      <c r="AC817" s="122">
        <v>2.8695071372299999E-2</v>
      </c>
      <c r="AD817" s="122">
        <v>3.3168112917699999E-2</v>
      </c>
      <c r="AE817" s="122">
        <v>3.1974884486500002E-2</v>
      </c>
      <c r="AF817" s="122">
        <v>2.85720633392E-2</v>
      </c>
      <c r="AG817" s="122">
        <v>2.6222730926900001E-2</v>
      </c>
      <c r="AH817" s="122">
        <v>1.9566026677200001E-2</v>
      </c>
      <c r="AI817" s="122">
        <v>2.2510166701299999E-2</v>
      </c>
      <c r="AJ817" s="122">
        <v>2.2231274551100001E-2</v>
      </c>
      <c r="AK817" s="122">
        <v>2.1218564646700001E-2</v>
      </c>
      <c r="AL817" s="122">
        <v>0</v>
      </c>
    </row>
    <row r="818" spans="1:38" hidden="1" x14ac:dyDescent="0.25">
      <c r="A818" s="122" t="s">
        <v>2005</v>
      </c>
      <c r="B818" s="122">
        <v>1</v>
      </c>
      <c r="C818" s="122" t="s">
        <v>2191</v>
      </c>
      <c r="D818" s="122" t="s">
        <v>2160</v>
      </c>
      <c r="E818" s="122">
        <v>16</v>
      </c>
      <c r="F818" s="122">
        <v>0.1203561594881</v>
      </c>
      <c r="G818" s="122">
        <v>0.1084780594535</v>
      </c>
      <c r="H818" s="122">
        <v>0.10769670384170001</v>
      </c>
      <c r="I818" s="122">
        <v>0.10065000081350001</v>
      </c>
      <c r="J818" s="122">
        <v>0.1067523835708</v>
      </c>
      <c r="K818" s="122">
        <v>0.1448138728118</v>
      </c>
      <c r="L818" s="122">
        <v>0.15758944459400001</v>
      </c>
      <c r="M818" s="122">
        <v>0.15283912948469999</v>
      </c>
      <c r="N818" s="122">
        <v>0.15613597056199999</v>
      </c>
      <c r="O818" s="122">
        <v>0.1719392165935</v>
      </c>
      <c r="P818" s="122">
        <v>0.11477806635600001</v>
      </c>
      <c r="Q818" s="122">
        <v>0.1189049476251</v>
      </c>
      <c r="R818" s="122">
        <v>0.1247195718696</v>
      </c>
      <c r="S818" s="122">
        <v>9.6714389310399995E-2</v>
      </c>
      <c r="T818" s="122">
        <v>0.13315818472839999</v>
      </c>
      <c r="U818" s="122">
        <v>0.1490961012175</v>
      </c>
      <c r="V818" s="122">
        <v>0.17224948093</v>
      </c>
      <c r="W818" s="122">
        <v>0.15907629231859999</v>
      </c>
      <c r="X818" s="122">
        <v>0.13581921963019999</v>
      </c>
      <c r="Y818" s="122">
        <v>0.17549444322919999</v>
      </c>
      <c r="Z818" s="122">
        <v>0.21523902558560001</v>
      </c>
      <c r="AA818" s="122">
        <v>0.19710347608459999</v>
      </c>
      <c r="AB818" s="122">
        <v>0.18150854279930001</v>
      </c>
      <c r="AC818" s="122">
        <v>0.22121628225519999</v>
      </c>
      <c r="AD818" s="122">
        <v>0.25547871015579998</v>
      </c>
      <c r="AE818" s="122">
        <v>0.24674717672089999</v>
      </c>
      <c r="AF818" s="122">
        <v>0.22003270575389999</v>
      </c>
      <c r="AG818" s="122">
        <v>0.20152521602240001</v>
      </c>
      <c r="AH818" s="122">
        <v>0.15081210151499999</v>
      </c>
      <c r="AI818" s="122">
        <v>0.17331425418659999</v>
      </c>
      <c r="AJ818" s="122">
        <v>0.17342265678900001</v>
      </c>
      <c r="AK818" s="122">
        <v>0.1652982814567</v>
      </c>
      <c r="AL818" s="122">
        <v>0</v>
      </c>
    </row>
    <row r="819" spans="1:38" hidden="1" x14ac:dyDescent="0.25">
      <c r="A819" s="122" t="s">
        <v>2005</v>
      </c>
      <c r="B819" s="122">
        <v>1</v>
      </c>
      <c r="C819" s="122" t="s">
        <v>2191</v>
      </c>
      <c r="D819" s="122" t="s">
        <v>2161</v>
      </c>
      <c r="E819" s="122">
        <v>16</v>
      </c>
      <c r="F819" s="122">
        <v>0.41942770059290002</v>
      </c>
      <c r="G819" s="122">
        <v>0.37999975048509999</v>
      </c>
      <c r="H819" s="122">
        <v>0.3787649435739</v>
      </c>
      <c r="I819" s="122">
        <v>0.35580270075850001</v>
      </c>
      <c r="J819" s="122">
        <v>0.37881704174940001</v>
      </c>
      <c r="K819" s="122">
        <v>0.51539762369719999</v>
      </c>
      <c r="L819" s="122">
        <v>0.56267945922139995</v>
      </c>
      <c r="M819" s="122">
        <v>0.54863884945990005</v>
      </c>
      <c r="N819" s="122">
        <v>0.56504313103780002</v>
      </c>
      <c r="O819" s="122">
        <v>0.62687507406080001</v>
      </c>
      <c r="P819" s="122">
        <v>0.42147397093279998</v>
      </c>
      <c r="Q819" s="122">
        <v>0.44081056308880001</v>
      </c>
      <c r="R819" s="122">
        <v>0.46674367161710001</v>
      </c>
      <c r="S819" s="122">
        <v>0.36435987299279998</v>
      </c>
      <c r="T819" s="122">
        <v>0.50449057843800005</v>
      </c>
      <c r="U819" s="122">
        <v>0.56686646986519995</v>
      </c>
      <c r="V819" s="122">
        <v>0.66083596080719997</v>
      </c>
      <c r="W819" s="122">
        <v>0.61387161288720005</v>
      </c>
      <c r="X819" s="122">
        <v>0.52848047086079997</v>
      </c>
      <c r="Y819" s="122">
        <v>0.69022488479629995</v>
      </c>
      <c r="Z819" s="122">
        <v>0.85485420924169997</v>
      </c>
      <c r="AA819" s="122">
        <v>0.78977853599070003</v>
      </c>
      <c r="AB819" s="122">
        <v>0.73337554035579999</v>
      </c>
      <c r="AC819" s="122">
        <v>0.9016130884254</v>
      </c>
      <c r="AD819" s="122">
        <v>1.0525437876618</v>
      </c>
      <c r="AE819" s="122">
        <v>1.0276601487835999</v>
      </c>
      <c r="AF819" s="122">
        <v>0.9234327529145</v>
      </c>
      <c r="AG819" s="122">
        <v>0.84907947745760004</v>
      </c>
      <c r="AH819" s="122">
        <v>0.6368863989729</v>
      </c>
      <c r="AI819" s="122">
        <v>0.73551764862890001</v>
      </c>
      <c r="AJ819" s="122">
        <v>0.73221327673689995</v>
      </c>
      <c r="AK819" s="122">
        <v>0.69975130558709997</v>
      </c>
      <c r="AL819" s="122">
        <v>0</v>
      </c>
    </row>
    <row r="820" spans="1:38" hidden="1" x14ac:dyDescent="0.25">
      <c r="A820" s="122" t="s">
        <v>2005</v>
      </c>
      <c r="B820" s="122">
        <v>1</v>
      </c>
      <c r="C820" s="122" t="s">
        <v>2191</v>
      </c>
      <c r="D820" s="122" t="s">
        <v>2179</v>
      </c>
      <c r="E820" s="122">
        <v>16</v>
      </c>
      <c r="F820" s="122">
        <v>0</v>
      </c>
      <c r="G820" s="122">
        <v>0</v>
      </c>
      <c r="H820" s="122">
        <v>0</v>
      </c>
      <c r="I820" s="122">
        <v>0</v>
      </c>
      <c r="J820" s="122">
        <v>0</v>
      </c>
      <c r="K820" s="122">
        <v>0</v>
      </c>
      <c r="L820" s="122">
        <v>0</v>
      </c>
      <c r="M820" s="122">
        <v>0</v>
      </c>
      <c r="N820" s="122">
        <v>0</v>
      </c>
      <c r="O820" s="122">
        <v>0</v>
      </c>
      <c r="P820" s="122">
        <v>0</v>
      </c>
      <c r="Q820" s="122">
        <v>0</v>
      </c>
      <c r="R820" s="122">
        <v>0</v>
      </c>
      <c r="S820" s="122">
        <v>0</v>
      </c>
      <c r="T820" s="122">
        <v>0</v>
      </c>
      <c r="U820" s="122">
        <v>0</v>
      </c>
      <c r="V820" s="122">
        <v>0</v>
      </c>
      <c r="W820" s="122">
        <v>0</v>
      </c>
      <c r="X820" s="122">
        <v>0</v>
      </c>
      <c r="Y820" s="122">
        <v>0</v>
      </c>
      <c r="Z820" s="122">
        <v>0</v>
      </c>
      <c r="AA820" s="122">
        <v>0</v>
      </c>
      <c r="AB820" s="122">
        <v>0</v>
      </c>
      <c r="AC820" s="122">
        <v>0</v>
      </c>
      <c r="AD820" s="122">
        <v>0</v>
      </c>
      <c r="AE820" s="122">
        <v>0</v>
      </c>
      <c r="AF820" s="122">
        <v>0</v>
      </c>
      <c r="AG820" s="122">
        <v>0</v>
      </c>
      <c r="AH820" s="122">
        <v>0</v>
      </c>
      <c r="AI820" s="122">
        <v>0</v>
      </c>
      <c r="AJ820" s="122">
        <v>0</v>
      </c>
      <c r="AK820" s="122">
        <v>0</v>
      </c>
      <c r="AL820" s="122">
        <v>0</v>
      </c>
    </row>
    <row r="821" spans="1:38" hidden="1" x14ac:dyDescent="0.25">
      <c r="A821" s="122" t="s">
        <v>2005</v>
      </c>
      <c r="B821" s="122">
        <v>1</v>
      </c>
      <c r="C821" s="122" t="s">
        <v>2191</v>
      </c>
      <c r="D821" s="122" t="s">
        <v>2162</v>
      </c>
      <c r="E821" s="122">
        <v>16</v>
      </c>
      <c r="F821" s="122">
        <v>4.2570986222399999E-2</v>
      </c>
      <c r="G821" s="122">
        <v>3.8873190111099999E-2</v>
      </c>
      <c r="H821" s="122">
        <v>3.9173723711099999E-2</v>
      </c>
      <c r="I821" s="122">
        <v>3.7191482249999998E-2</v>
      </c>
      <c r="J821" s="122">
        <v>4.00047335669E-2</v>
      </c>
      <c r="K821" s="122">
        <v>5.4755824342300002E-2</v>
      </c>
      <c r="L821" s="122">
        <v>6.01647901244E-2</v>
      </c>
      <c r="M821" s="122">
        <v>5.8914750703500003E-2</v>
      </c>
      <c r="N821" s="122">
        <v>6.0714817707800003E-2</v>
      </c>
      <c r="O821" s="122">
        <v>6.7190055459199996E-2</v>
      </c>
      <c r="P821" s="122">
        <v>4.5166951508700003E-2</v>
      </c>
      <c r="Q821" s="122">
        <v>4.7218740326799999E-2</v>
      </c>
      <c r="R821" s="122">
        <v>5.0026575854999998E-2</v>
      </c>
      <c r="S821" s="122">
        <v>3.9033267253399999E-2</v>
      </c>
      <c r="T821" s="122">
        <v>5.4102582790399999E-2</v>
      </c>
      <c r="U821" s="122">
        <v>6.1163884901799997E-2</v>
      </c>
      <c r="V821" s="122">
        <v>7.1445884081500002E-2</v>
      </c>
      <c r="W821" s="122">
        <v>6.6913547516799995E-2</v>
      </c>
      <c r="X821" s="122">
        <v>5.7894465504700003E-2</v>
      </c>
      <c r="Y821" s="122">
        <v>7.5791914371600003E-2</v>
      </c>
      <c r="Z821" s="122">
        <v>9.3993469881999997E-2</v>
      </c>
      <c r="AA821" s="122">
        <v>8.6684443938799996E-2</v>
      </c>
      <c r="AB821" s="122">
        <v>8.0246558634299997E-2</v>
      </c>
      <c r="AC821" s="122">
        <v>9.8701156245599997E-2</v>
      </c>
      <c r="AD821" s="122">
        <v>0.1147018980601</v>
      </c>
      <c r="AE821" s="122">
        <v>0.1116242269773</v>
      </c>
      <c r="AF821" s="122">
        <v>0.1007073655475</v>
      </c>
      <c r="AG821" s="122">
        <v>9.3144458873899993E-2</v>
      </c>
      <c r="AH821" s="122">
        <v>7.0201035459600006E-2</v>
      </c>
      <c r="AI821" s="122">
        <v>8.1283384834300004E-2</v>
      </c>
      <c r="AJ821" s="122">
        <v>8.2241123024399995E-2</v>
      </c>
      <c r="AK821" s="122">
        <v>7.9103123521800003E-2</v>
      </c>
      <c r="AL821" s="122">
        <v>0</v>
      </c>
    </row>
    <row r="822" spans="1:38" hidden="1" x14ac:dyDescent="0.25">
      <c r="A822" s="122" t="s">
        <v>2005</v>
      </c>
      <c r="B822" s="122">
        <v>1</v>
      </c>
      <c r="C822" s="122" t="s">
        <v>2191</v>
      </c>
      <c r="D822" s="122" t="s">
        <v>2163</v>
      </c>
      <c r="E822" s="122">
        <v>16</v>
      </c>
      <c r="F822" s="122">
        <v>1.38884521962E-2</v>
      </c>
      <c r="G822" s="122">
        <v>1.24192479611E-2</v>
      </c>
      <c r="H822" s="122">
        <v>1.2215157689699999E-2</v>
      </c>
      <c r="I822" s="122">
        <v>1.1318615261599999E-2</v>
      </c>
      <c r="J822" s="122">
        <v>1.1913719442799999E-2</v>
      </c>
      <c r="K822" s="122">
        <v>1.60121429494E-2</v>
      </c>
      <c r="L822" s="122">
        <v>1.7272877471300001E-2</v>
      </c>
      <c r="M822" s="122">
        <v>1.6598949136100001E-2</v>
      </c>
      <c r="N822" s="122">
        <v>1.6830480705300001E-2</v>
      </c>
      <c r="O822" s="122">
        <v>1.8438400815199998E-2</v>
      </c>
      <c r="P822" s="122">
        <v>1.22675705546E-2</v>
      </c>
      <c r="Q822" s="122">
        <v>1.26584967297E-2</v>
      </c>
      <c r="R822" s="122">
        <v>1.3243400398399999E-2</v>
      </c>
      <c r="S822" s="122">
        <v>1.0218481570699999E-2</v>
      </c>
      <c r="T822" s="122">
        <v>1.39655031785E-2</v>
      </c>
      <c r="U822" s="122">
        <v>1.5459831965899999E-2</v>
      </c>
      <c r="V822" s="122">
        <v>1.7621439824599999E-2</v>
      </c>
      <c r="W822" s="122">
        <v>1.60598170566E-2</v>
      </c>
      <c r="X822" s="122">
        <v>1.35690931413E-2</v>
      </c>
      <c r="Y822" s="122">
        <v>1.73884524508E-2</v>
      </c>
      <c r="Z822" s="122">
        <v>2.11965559326E-2</v>
      </c>
      <c r="AA822" s="122">
        <v>1.9315148902499999E-2</v>
      </c>
      <c r="AB822" s="122">
        <v>1.7610631941200001E-2</v>
      </c>
      <c r="AC822" s="122">
        <v>2.13353859053E-2</v>
      </c>
      <c r="AD822" s="122">
        <v>2.4424842674999999E-2</v>
      </c>
      <c r="AE822" s="122">
        <v>2.3412973839400001E-2</v>
      </c>
      <c r="AF822" s="122">
        <v>2.0654821677300001E-2</v>
      </c>
      <c r="AG822" s="122">
        <v>1.8761666311599999E-2</v>
      </c>
      <c r="AH822" s="122">
        <v>1.3901622950400001E-2</v>
      </c>
      <c r="AI822" s="122">
        <v>1.5834688256900001E-2</v>
      </c>
      <c r="AJ822" s="122">
        <v>1.6101340146600002E-2</v>
      </c>
      <c r="AK822" s="122">
        <v>1.5298677626900001E-2</v>
      </c>
      <c r="AL822" s="122">
        <v>0</v>
      </c>
    </row>
    <row r="823" spans="1:38" hidden="1" x14ac:dyDescent="0.25">
      <c r="A823" s="122" t="s">
        <v>2005</v>
      </c>
      <c r="B823" s="122">
        <v>1</v>
      </c>
      <c r="C823" s="122" t="s">
        <v>2191</v>
      </c>
      <c r="D823" s="122" t="s">
        <v>2180</v>
      </c>
      <c r="E823" s="122">
        <v>16</v>
      </c>
      <c r="F823" s="122">
        <v>2.5564629400999998E-3</v>
      </c>
      <c r="G823" s="122">
        <v>2.2891494657000001E-3</v>
      </c>
      <c r="H823" s="122">
        <v>2.2545377481E-3</v>
      </c>
      <c r="I823" s="122">
        <v>2.087961148E-3</v>
      </c>
      <c r="J823" s="122">
        <v>2.1899241280000001E-3</v>
      </c>
      <c r="K823" s="122">
        <v>2.9310549513999998E-3</v>
      </c>
      <c r="L823" s="122">
        <v>3.1448686970000001E-3</v>
      </c>
      <c r="M823" s="122">
        <v>3.0115453469999999E-3</v>
      </c>
      <c r="N823" s="122">
        <v>3.0424403818999999E-3</v>
      </c>
      <c r="O823" s="122">
        <v>3.3114737641999998E-3</v>
      </c>
      <c r="P823" s="122">
        <v>2.1862435167000001E-3</v>
      </c>
      <c r="Q823" s="122">
        <v>2.2443899714000002E-3</v>
      </c>
      <c r="R823" s="122">
        <v>2.3349529830999998E-3</v>
      </c>
      <c r="S823" s="122">
        <v>1.7945164469E-3</v>
      </c>
      <c r="T823" s="122">
        <v>2.4435124979999999E-3</v>
      </c>
      <c r="U823" s="122">
        <v>2.6990094510999998E-3</v>
      </c>
      <c r="V823" s="122">
        <v>3.0657285890999999E-3</v>
      </c>
      <c r="W823" s="122">
        <v>2.7905780616999999E-3</v>
      </c>
      <c r="X823" s="122">
        <v>2.3565595332999999E-3</v>
      </c>
      <c r="Y823" s="122">
        <v>3.0168478122E-3</v>
      </c>
      <c r="Z823" s="122">
        <v>3.6696702135000001E-3</v>
      </c>
      <c r="AA823" s="122">
        <v>3.3348971291000001E-3</v>
      </c>
      <c r="AB823" s="122">
        <v>3.0417906742999999E-3</v>
      </c>
      <c r="AC823" s="122">
        <v>3.678719107E-3</v>
      </c>
      <c r="AD823" s="122">
        <v>4.2113318790999998E-3</v>
      </c>
      <c r="AE823" s="122">
        <v>4.0297506243000001E-3</v>
      </c>
      <c r="AF823" s="122">
        <v>3.5567660753999999E-3</v>
      </c>
      <c r="AG823" s="122">
        <v>3.2197525059999999E-3</v>
      </c>
      <c r="AH823" s="122">
        <v>2.3807343083999998E-3</v>
      </c>
      <c r="AI823" s="122">
        <v>2.7066439999999998E-3</v>
      </c>
      <c r="AJ823" s="122">
        <v>2.6636961286000001E-3</v>
      </c>
      <c r="AK823" s="122">
        <v>2.5089006620000001E-3</v>
      </c>
      <c r="AL823" s="122">
        <v>0</v>
      </c>
    </row>
    <row r="824" spans="1:38" hidden="1" x14ac:dyDescent="0.25">
      <c r="A824" s="122" t="s">
        <v>2005</v>
      </c>
      <c r="B824" s="122">
        <v>1</v>
      </c>
      <c r="C824" s="122" t="s">
        <v>2191</v>
      </c>
      <c r="D824" s="122" t="s">
        <v>2164</v>
      </c>
      <c r="E824" s="122">
        <v>16</v>
      </c>
      <c r="F824" s="122">
        <v>0.1528739412024</v>
      </c>
      <c r="G824" s="122">
        <v>0.13762847451490001</v>
      </c>
      <c r="H824" s="122">
        <v>0.1367990129653</v>
      </c>
      <c r="I824" s="122">
        <v>0.12752964521749999</v>
      </c>
      <c r="J824" s="122">
        <v>0.1345391656106</v>
      </c>
      <c r="K824" s="122">
        <v>0.1813441887925</v>
      </c>
      <c r="L824" s="122">
        <v>0.19640726923999999</v>
      </c>
      <c r="M824" s="122">
        <v>0.18980217510540001</v>
      </c>
      <c r="N824" s="122">
        <v>0.19344215885140001</v>
      </c>
      <c r="O824" s="122">
        <v>0.21345401472930001</v>
      </c>
      <c r="P824" s="122">
        <v>0.1429930077446</v>
      </c>
      <c r="Q824" s="122">
        <v>0.14883537834480001</v>
      </c>
      <c r="R824" s="122">
        <v>0.15680271543320001</v>
      </c>
      <c r="S824" s="122">
        <v>0.12183919072960001</v>
      </c>
      <c r="T824" s="122">
        <v>0.16840909540490001</v>
      </c>
      <c r="U824" s="122">
        <v>0.1885671950734</v>
      </c>
      <c r="V824" s="122">
        <v>0.21708752611750001</v>
      </c>
      <c r="W824" s="122">
        <v>0.1996526630406</v>
      </c>
      <c r="X824" s="122">
        <v>0.17030083560949999</v>
      </c>
      <c r="Y824" s="122">
        <v>0.220576230564</v>
      </c>
      <c r="Z824" s="122">
        <v>0.27174477395149998</v>
      </c>
      <c r="AA824" s="122">
        <v>0.24952252183529999</v>
      </c>
      <c r="AB824" s="122">
        <v>0.23019676217330001</v>
      </c>
      <c r="AC824" s="122">
        <v>0.28110618751560001</v>
      </c>
      <c r="AD824" s="122">
        <v>0.32460498922879999</v>
      </c>
      <c r="AE824" s="122">
        <v>0.31303981439329998</v>
      </c>
      <c r="AF824" s="122">
        <v>0.27846660507780002</v>
      </c>
      <c r="AG824" s="122">
        <v>0.25423475634589998</v>
      </c>
      <c r="AH824" s="122">
        <v>0.18936495210000001</v>
      </c>
      <c r="AI824" s="122">
        <v>0.21711822300870001</v>
      </c>
      <c r="AJ824" s="122">
        <v>0.21632460424450001</v>
      </c>
      <c r="AK824" s="122">
        <v>0.20480407065090001</v>
      </c>
      <c r="AL824" s="122">
        <v>0</v>
      </c>
    </row>
    <row r="825" spans="1:38" hidden="1" x14ac:dyDescent="0.25">
      <c r="A825" s="122" t="s">
        <v>2005</v>
      </c>
      <c r="B825" s="122">
        <v>1</v>
      </c>
      <c r="C825" s="122" t="s">
        <v>2191</v>
      </c>
      <c r="D825" s="122" t="s">
        <v>2165</v>
      </c>
      <c r="E825" s="122">
        <v>16</v>
      </c>
      <c r="F825" s="122">
        <v>0.12056642962859999</v>
      </c>
      <c r="G825" s="122">
        <v>0.1097675202434</v>
      </c>
      <c r="H825" s="122">
        <v>0.1100643395698</v>
      </c>
      <c r="I825" s="122">
        <v>0.10341737509189999</v>
      </c>
      <c r="J825" s="122">
        <v>0.1096851857609</v>
      </c>
      <c r="K825" s="122">
        <v>0.14900286897699999</v>
      </c>
      <c r="L825" s="122">
        <v>0.1620439600312</v>
      </c>
      <c r="M825" s="122">
        <v>0.15771715647000001</v>
      </c>
      <c r="N825" s="122">
        <v>0.16172870463130001</v>
      </c>
      <c r="O825" s="122">
        <v>0.17815539186779999</v>
      </c>
      <c r="P825" s="122">
        <v>0.1189394390807</v>
      </c>
      <c r="Q825" s="122">
        <v>0.1237624890963</v>
      </c>
      <c r="R825" s="122">
        <v>0.13023758722699999</v>
      </c>
      <c r="S825" s="122">
        <v>0.1009532718401</v>
      </c>
      <c r="T825" s="122">
        <v>0.1391919705544</v>
      </c>
      <c r="U825" s="122">
        <v>0.15572206701229999</v>
      </c>
      <c r="V825" s="122">
        <v>0.18022681400179999</v>
      </c>
      <c r="W825" s="122">
        <v>0.1664395628975</v>
      </c>
      <c r="X825" s="122">
        <v>0.1426634318526</v>
      </c>
      <c r="Y825" s="122">
        <v>0.18555228166009999</v>
      </c>
      <c r="Z825" s="122">
        <v>0.2283619819304</v>
      </c>
      <c r="AA825" s="122">
        <v>0.21025893541140001</v>
      </c>
      <c r="AB825" s="122">
        <v>0.19395953435739999</v>
      </c>
      <c r="AC825" s="122">
        <v>0.23719591947980001</v>
      </c>
      <c r="AD825" s="122">
        <v>0.27550105938449998</v>
      </c>
      <c r="AE825" s="122">
        <v>0.26814448959050002</v>
      </c>
      <c r="AF825" s="122">
        <v>0.24149199781149999</v>
      </c>
      <c r="AG825" s="122">
        <v>0.22293009802899999</v>
      </c>
      <c r="AH825" s="122">
        <v>0.1674684753132</v>
      </c>
      <c r="AI825" s="122">
        <v>0.19320001477509999</v>
      </c>
      <c r="AJ825" s="122">
        <v>0.1934377431781</v>
      </c>
      <c r="AK825" s="122">
        <v>0.18339104072779999</v>
      </c>
      <c r="AL825" s="122">
        <v>0</v>
      </c>
    </row>
    <row r="826" spans="1:38" hidden="1" x14ac:dyDescent="0.25">
      <c r="A826" s="122" t="s">
        <v>2005</v>
      </c>
      <c r="B826" s="122">
        <v>1</v>
      </c>
      <c r="C826" s="122" t="s">
        <v>2191</v>
      </c>
      <c r="D826" s="122" t="s">
        <v>2166</v>
      </c>
      <c r="E826" s="122">
        <v>16</v>
      </c>
      <c r="F826" s="122">
        <v>4.4078975505199999E-2</v>
      </c>
      <c r="G826" s="122">
        <v>3.9287197077399999E-2</v>
      </c>
      <c r="H826" s="122">
        <v>3.8526486769400001E-2</v>
      </c>
      <c r="I826" s="122">
        <v>3.5607262446400001E-2</v>
      </c>
      <c r="J826" s="122">
        <v>3.7147392524300001E-2</v>
      </c>
      <c r="K826" s="122">
        <v>4.9577667133199999E-2</v>
      </c>
      <c r="L826" s="122">
        <v>5.3031979460600003E-2</v>
      </c>
      <c r="M826" s="122">
        <v>5.0558259188900001E-2</v>
      </c>
      <c r="N826" s="122">
        <v>5.08940005648E-2</v>
      </c>
      <c r="O826" s="122">
        <v>5.5246593932200001E-2</v>
      </c>
      <c r="P826" s="122">
        <v>3.6363358055400002E-2</v>
      </c>
      <c r="Q826" s="122">
        <v>3.7247933101400003E-2</v>
      </c>
      <c r="R826" s="122">
        <v>3.88498355441E-2</v>
      </c>
      <c r="S826" s="122">
        <v>2.9972749495900002E-2</v>
      </c>
      <c r="T826" s="122">
        <v>4.0920555333700002E-2</v>
      </c>
      <c r="U826" s="122">
        <v>4.5305571203499997E-2</v>
      </c>
      <c r="V826" s="122">
        <v>5.1711117357E-2</v>
      </c>
      <c r="W826" s="122">
        <v>4.7242080499900002E-2</v>
      </c>
      <c r="X826" s="122">
        <v>4.0008488008500001E-2</v>
      </c>
      <c r="Y826" s="122">
        <v>5.1422973009900001E-2</v>
      </c>
      <c r="Z826" s="122">
        <v>6.2797429222500006E-2</v>
      </c>
      <c r="AA826" s="122">
        <v>5.7176009042000001E-2</v>
      </c>
      <c r="AB826" s="122">
        <v>5.2223554558500002E-2</v>
      </c>
      <c r="AC826" s="122">
        <v>6.3153529499399993E-2</v>
      </c>
      <c r="AD826" s="122">
        <v>7.2239671347400003E-2</v>
      </c>
      <c r="AE826" s="122">
        <v>6.8963237873000002E-2</v>
      </c>
      <c r="AF826" s="122">
        <v>6.0619281254999997E-2</v>
      </c>
      <c r="AG826" s="122">
        <v>5.4582909805600002E-2</v>
      </c>
      <c r="AH826" s="122">
        <v>4.0181813874499997E-2</v>
      </c>
      <c r="AI826" s="122">
        <v>4.5553420651900003E-2</v>
      </c>
      <c r="AJ826" s="122">
        <v>4.4853495189299999E-2</v>
      </c>
      <c r="AK826" s="122">
        <v>4.2252451264999998E-2</v>
      </c>
      <c r="AL826" s="122">
        <v>0</v>
      </c>
    </row>
    <row r="827" spans="1:38" hidden="1" x14ac:dyDescent="0.25">
      <c r="A827" s="122" t="s">
        <v>2005</v>
      </c>
      <c r="B827" s="122">
        <v>1</v>
      </c>
      <c r="C827" s="122" t="s">
        <v>2191</v>
      </c>
      <c r="D827" s="122" t="s">
        <v>2167</v>
      </c>
      <c r="E827" s="122">
        <v>16</v>
      </c>
      <c r="F827" s="122">
        <v>0.1206037820251</v>
      </c>
      <c r="G827" s="122">
        <v>0.1084290469696</v>
      </c>
      <c r="H827" s="122">
        <v>0.1071775152262</v>
      </c>
      <c r="I827" s="122">
        <v>9.9617657246300007E-2</v>
      </c>
      <c r="J827" s="122">
        <v>0.10475749936919999</v>
      </c>
      <c r="K827" s="122">
        <v>0.14095085449770001</v>
      </c>
      <c r="L827" s="122">
        <v>0.1521589273973</v>
      </c>
      <c r="M827" s="122">
        <v>0.14636284925580001</v>
      </c>
      <c r="N827" s="122">
        <v>0.14850098328469999</v>
      </c>
      <c r="O827" s="122">
        <v>0.16260723903579999</v>
      </c>
      <c r="P827" s="122">
        <v>0.10814298772769999</v>
      </c>
      <c r="Q827" s="122">
        <v>0.111793256976</v>
      </c>
      <c r="R827" s="122">
        <v>0.1171718222033</v>
      </c>
      <c r="S827" s="122">
        <v>9.0618127267699994E-2</v>
      </c>
      <c r="T827" s="122">
        <v>0.1242194922397</v>
      </c>
      <c r="U827" s="122">
        <v>0.13802434650580001</v>
      </c>
      <c r="V827" s="122">
        <v>0.15779029421660001</v>
      </c>
      <c r="W827" s="122">
        <v>0.1445240834048</v>
      </c>
      <c r="X827" s="122">
        <v>0.1226357085611</v>
      </c>
      <c r="Y827" s="122">
        <v>0.15777376014870001</v>
      </c>
      <c r="Z827" s="122">
        <v>0.19271849346940001</v>
      </c>
      <c r="AA827" s="122">
        <v>0.17571695848900001</v>
      </c>
      <c r="AB827" s="122">
        <v>0.16084549241669999</v>
      </c>
      <c r="AC827" s="122">
        <v>0.1953752221892</v>
      </c>
      <c r="AD827" s="122">
        <v>0.22458454937710001</v>
      </c>
      <c r="AE827" s="122">
        <v>0.21560419151099999</v>
      </c>
      <c r="AF827" s="122">
        <v>0.1910499714999</v>
      </c>
      <c r="AG827" s="122">
        <v>0.1738658249908</v>
      </c>
      <c r="AH827" s="122">
        <v>0.12925528781490001</v>
      </c>
      <c r="AI827" s="122">
        <v>0.147794272156</v>
      </c>
      <c r="AJ827" s="122">
        <v>0.14766542444139999</v>
      </c>
      <c r="AK827" s="122">
        <v>0.13972086034110001</v>
      </c>
      <c r="AL827" s="122">
        <v>0</v>
      </c>
    </row>
    <row r="828" spans="1:38" hidden="1" x14ac:dyDescent="0.25">
      <c r="A828" s="122" t="s">
        <v>2005</v>
      </c>
      <c r="B828" s="122">
        <v>1</v>
      </c>
      <c r="C828" s="122" t="s">
        <v>2191</v>
      </c>
      <c r="D828" s="122" t="s">
        <v>2168</v>
      </c>
      <c r="E828" s="122">
        <v>16</v>
      </c>
      <c r="F828" s="122">
        <v>1.11562928284E-2</v>
      </c>
      <c r="G828" s="122">
        <v>1.0030959607500001E-2</v>
      </c>
      <c r="H828" s="122">
        <v>9.9438141320999998E-3</v>
      </c>
      <c r="I828" s="122">
        <v>9.2680923630000002E-3</v>
      </c>
      <c r="J828" s="122">
        <v>9.8006236601000003E-3</v>
      </c>
      <c r="K828" s="122">
        <v>1.31891763921E-2</v>
      </c>
      <c r="L828" s="122">
        <v>1.42025173892E-2</v>
      </c>
      <c r="M828" s="122">
        <v>1.3603217897099999E-2</v>
      </c>
      <c r="N828" s="122">
        <v>1.3757430071899999E-2</v>
      </c>
      <c r="O828" s="122">
        <v>1.4995686587699999E-2</v>
      </c>
      <c r="P828" s="122">
        <v>9.9469833980000005E-3</v>
      </c>
      <c r="Q828" s="122">
        <v>1.02276687037E-2</v>
      </c>
      <c r="R828" s="122">
        <v>1.07596253376E-2</v>
      </c>
      <c r="S828" s="122">
        <v>8.3263876202000001E-3</v>
      </c>
      <c r="T828" s="122">
        <v>1.1469095143200001E-2</v>
      </c>
      <c r="U828" s="122">
        <v>1.27955391032E-2</v>
      </c>
      <c r="V828" s="122">
        <v>1.47861027093E-2</v>
      </c>
      <c r="W828" s="122">
        <v>1.37775019735E-2</v>
      </c>
      <c r="X828" s="122">
        <v>1.1871018913999999E-2</v>
      </c>
      <c r="Y828" s="122">
        <v>1.55804699504E-2</v>
      </c>
      <c r="Z828" s="122">
        <v>1.91186780294E-2</v>
      </c>
      <c r="AA828" s="122">
        <v>1.7476443869800001E-2</v>
      </c>
      <c r="AB828" s="122">
        <v>1.6213136789699999E-2</v>
      </c>
      <c r="AC828" s="122">
        <v>1.9837796078499999E-2</v>
      </c>
      <c r="AD828" s="122">
        <v>2.2764465687799999E-2</v>
      </c>
      <c r="AE828" s="122">
        <v>2.1938144671200002E-2</v>
      </c>
      <c r="AF828" s="122">
        <v>1.9360583059899999E-2</v>
      </c>
      <c r="AG828" s="122">
        <v>1.74069698731E-2</v>
      </c>
      <c r="AH828" s="122">
        <v>1.28837461724E-2</v>
      </c>
      <c r="AI828" s="122">
        <v>1.47199982259E-2</v>
      </c>
      <c r="AJ828" s="122">
        <v>1.4466684289299999E-2</v>
      </c>
      <c r="AK828" s="122">
        <v>1.3716437422100001E-2</v>
      </c>
      <c r="AL828" s="122">
        <v>0</v>
      </c>
    </row>
    <row r="829" spans="1:38" hidden="1" x14ac:dyDescent="0.25">
      <c r="A829" s="122" t="s">
        <v>2026</v>
      </c>
      <c r="B829" s="122">
        <v>1</v>
      </c>
      <c r="C829" s="122" t="s">
        <v>2192</v>
      </c>
      <c r="D829" s="122" t="s">
        <v>2120</v>
      </c>
      <c r="E829" s="122">
        <v>17</v>
      </c>
      <c r="F829" s="122">
        <v>4.0001028153000004E-3</v>
      </c>
      <c r="G829" s="122">
        <v>3.8722794158000001E-3</v>
      </c>
      <c r="H829" s="122">
        <v>3.7926871693000001E-3</v>
      </c>
      <c r="I829" s="122">
        <v>4.1211164534999999E-3</v>
      </c>
      <c r="J829" s="122">
        <v>4.0899150262E-3</v>
      </c>
      <c r="K829" s="122">
        <v>3.8629429374999998E-3</v>
      </c>
      <c r="L829" s="122">
        <v>3.4095376333999998E-3</v>
      </c>
      <c r="M829" s="122">
        <v>3.4095376333999998E-3</v>
      </c>
      <c r="N829" s="122">
        <v>3.4458058E-3</v>
      </c>
      <c r="O829" s="122">
        <v>3.4498160815E-3</v>
      </c>
      <c r="P829" s="122">
        <v>3.4543466085999999E-3</v>
      </c>
      <c r="Q829" s="122">
        <v>3.6437545738000001E-3</v>
      </c>
      <c r="R829" s="122">
        <v>3.5964800870999999E-3</v>
      </c>
      <c r="S829" s="122">
        <v>3.5964800870999999E-3</v>
      </c>
      <c r="T829" s="122">
        <v>3.5964800870999999E-3</v>
      </c>
      <c r="U829" s="122">
        <v>3.5964800870999999E-3</v>
      </c>
      <c r="V829" s="122">
        <v>3.5964800870999999E-3</v>
      </c>
      <c r="W829" s="122">
        <v>3.5964800870999999E-3</v>
      </c>
      <c r="X829" s="122">
        <v>3.5074582237000001E-3</v>
      </c>
      <c r="Y829" s="122">
        <v>3.4111835253999999E-3</v>
      </c>
      <c r="Z829" s="122">
        <v>3.5891766911999999E-3</v>
      </c>
      <c r="AA829" s="122">
        <v>3.7633205720999999E-3</v>
      </c>
      <c r="AB829" s="122">
        <v>3.8867637969000001E-3</v>
      </c>
      <c r="AC829" s="122">
        <v>3.8589273338000001E-3</v>
      </c>
      <c r="AD829" s="122">
        <v>3.7928880824999998E-3</v>
      </c>
      <c r="AE829" s="122">
        <v>3.7603095346E-3</v>
      </c>
      <c r="AF829" s="122">
        <v>3.8070611146000001E-3</v>
      </c>
      <c r="AG829" s="122">
        <v>3.8457860435E-3</v>
      </c>
      <c r="AH829" s="122">
        <v>3.7903025677999999E-3</v>
      </c>
      <c r="AI829" s="122">
        <v>3.7779506507999998E-3</v>
      </c>
      <c r="AJ829" s="122">
        <v>3.7655987339E-3</v>
      </c>
      <c r="AK829" s="122">
        <v>3.7532468168999999E-3</v>
      </c>
      <c r="AL829" s="122">
        <v>0</v>
      </c>
    </row>
    <row r="830" spans="1:38" hidden="1" x14ac:dyDescent="0.25">
      <c r="A830" s="122" t="s">
        <v>2026</v>
      </c>
      <c r="B830" s="122">
        <v>1</v>
      </c>
      <c r="C830" s="122" t="s">
        <v>2192</v>
      </c>
      <c r="D830" s="122" t="s">
        <v>2121</v>
      </c>
      <c r="E830" s="122">
        <v>17</v>
      </c>
      <c r="F830" s="122">
        <v>5.7451354441E-3</v>
      </c>
      <c r="G830" s="122">
        <v>3.5141628716E-3</v>
      </c>
      <c r="H830" s="122">
        <v>4.0857211285000002E-3</v>
      </c>
      <c r="I830" s="122">
        <v>4.5544317639E-3</v>
      </c>
      <c r="J830" s="122">
        <v>4.2264122895000001E-3</v>
      </c>
      <c r="K830" s="122">
        <v>8.3297592306999999E-3</v>
      </c>
      <c r="L830" s="122">
        <v>1.28878273912E-2</v>
      </c>
      <c r="M830" s="122">
        <v>1.0701287247899999E-2</v>
      </c>
      <c r="N830" s="122">
        <v>9.4366474945999992E-3</v>
      </c>
      <c r="O830" s="122">
        <v>1.01527328918E-2</v>
      </c>
      <c r="P830" s="122">
        <v>9.9926076991000007E-3</v>
      </c>
      <c r="Q830" s="122">
        <v>9.8437070368000007E-3</v>
      </c>
      <c r="R830" s="122">
        <v>8.7732319695000005E-3</v>
      </c>
      <c r="S830" s="122">
        <v>8.3718286007999996E-3</v>
      </c>
      <c r="T830" s="122">
        <v>9.1353441592000005E-3</v>
      </c>
      <c r="U830" s="122">
        <v>9.9504811151999994E-3</v>
      </c>
      <c r="V830" s="122">
        <v>9.2241691010000008E-3</v>
      </c>
      <c r="W830" s="122">
        <v>9.5855561401999995E-3</v>
      </c>
      <c r="X830" s="122">
        <v>7.8763406211000003E-3</v>
      </c>
      <c r="Y830" s="122">
        <v>5.6970333545000003E-3</v>
      </c>
      <c r="Z830" s="122">
        <v>6.0745373613E-3</v>
      </c>
      <c r="AA830" s="122">
        <v>6.1676706281000001E-3</v>
      </c>
      <c r="AB830" s="122">
        <v>6.3353972602999999E-3</v>
      </c>
      <c r="AC830" s="122">
        <v>6.9165008920999997E-3</v>
      </c>
      <c r="AD830" s="122">
        <v>6.7100804984000003E-3</v>
      </c>
      <c r="AE830" s="122">
        <v>6.8523723123999998E-3</v>
      </c>
      <c r="AF830" s="122">
        <v>7.3091412500999996E-3</v>
      </c>
      <c r="AG830" s="122">
        <v>7.6019657034000002E-3</v>
      </c>
      <c r="AH830" s="122">
        <v>7.5578396222000001E-3</v>
      </c>
      <c r="AI830" s="122">
        <v>7.7030373695000003E-3</v>
      </c>
      <c r="AJ830" s="122">
        <v>7.8482351169000004E-3</v>
      </c>
      <c r="AK830" s="122">
        <v>7.9934328641999997E-3</v>
      </c>
      <c r="AL830" s="122">
        <v>0</v>
      </c>
    </row>
    <row r="831" spans="1:38" hidden="1" x14ac:dyDescent="0.25">
      <c r="A831" s="122" t="s">
        <v>2026</v>
      </c>
      <c r="B831" s="122">
        <v>1</v>
      </c>
      <c r="C831" s="122" t="s">
        <v>2192</v>
      </c>
      <c r="D831" s="122" t="s">
        <v>2122</v>
      </c>
      <c r="E831" s="122">
        <v>17</v>
      </c>
      <c r="F831" s="122">
        <v>0.2299074444344</v>
      </c>
      <c r="G831" s="122">
        <v>0.2243733197859</v>
      </c>
      <c r="H831" s="122">
        <v>0.24298983301579999</v>
      </c>
      <c r="I831" s="122">
        <v>0.25453311040549997</v>
      </c>
      <c r="J831" s="122">
        <v>0.27037098152349998</v>
      </c>
      <c r="K831" s="122">
        <v>0.2621151463909</v>
      </c>
      <c r="L831" s="122">
        <v>0.25592418712390003</v>
      </c>
      <c r="M831" s="122">
        <v>0.2569882156703</v>
      </c>
      <c r="N831" s="122">
        <v>0.29282705591340003</v>
      </c>
      <c r="O831" s="122">
        <v>0.2677472887599</v>
      </c>
      <c r="P831" s="122">
        <v>0.2903095158608</v>
      </c>
      <c r="Q831" s="122">
        <v>0.29246739859080001</v>
      </c>
      <c r="R831" s="122">
        <v>0.27123917421150001</v>
      </c>
      <c r="S831" s="122">
        <v>0.27288327122080003</v>
      </c>
      <c r="T831" s="122">
        <v>0.26518448335299999</v>
      </c>
      <c r="U831" s="122">
        <v>0.2410567934924</v>
      </c>
      <c r="V831" s="122">
        <v>0.26685778995429998</v>
      </c>
      <c r="W831" s="122">
        <v>0.27544467555719998</v>
      </c>
      <c r="X831" s="122">
        <v>0.2427914504823</v>
      </c>
      <c r="Y831" s="122">
        <v>0.24805523771509999</v>
      </c>
      <c r="Z831" s="122">
        <v>0.25459910574860001</v>
      </c>
      <c r="AA831" s="122">
        <v>0.23296558746859999</v>
      </c>
      <c r="AB831" s="122">
        <v>0.24636379703049999</v>
      </c>
      <c r="AC831" s="122">
        <v>0.22178267259369999</v>
      </c>
      <c r="AD831" s="122">
        <v>0.23869124231149999</v>
      </c>
      <c r="AE831" s="122">
        <v>0.25232525749189999</v>
      </c>
      <c r="AF831" s="122">
        <v>0.24123163724329999</v>
      </c>
      <c r="AG831" s="122">
        <v>0.16037508396219999</v>
      </c>
      <c r="AH831" s="122">
        <v>0.19525994821500001</v>
      </c>
      <c r="AI831" s="122">
        <v>0.19295212308160001</v>
      </c>
      <c r="AJ831" s="122">
        <v>0.19064429794830001</v>
      </c>
      <c r="AK831" s="122">
        <v>0.18833647281490001</v>
      </c>
      <c r="AL831" s="122">
        <v>0</v>
      </c>
    </row>
    <row r="832" spans="1:38" hidden="1" x14ac:dyDescent="0.25">
      <c r="A832" s="122" t="s">
        <v>2026</v>
      </c>
      <c r="B832" s="122">
        <v>1</v>
      </c>
      <c r="C832" s="122" t="s">
        <v>2192</v>
      </c>
      <c r="D832" s="122" t="s">
        <v>2175</v>
      </c>
      <c r="E832" s="122">
        <v>17</v>
      </c>
      <c r="F832" s="122">
        <v>0</v>
      </c>
      <c r="G832" s="122">
        <v>0</v>
      </c>
      <c r="H832" s="122">
        <v>0</v>
      </c>
      <c r="I832" s="122">
        <v>0</v>
      </c>
      <c r="J832" s="122">
        <v>0</v>
      </c>
      <c r="K832" s="122">
        <v>0</v>
      </c>
      <c r="L832" s="122">
        <v>0</v>
      </c>
      <c r="M832" s="122">
        <v>0</v>
      </c>
      <c r="N832" s="122">
        <v>0</v>
      </c>
      <c r="O832" s="122">
        <v>0</v>
      </c>
      <c r="P832" s="122">
        <v>0</v>
      </c>
      <c r="Q832" s="122">
        <v>0</v>
      </c>
      <c r="R832" s="122">
        <v>0</v>
      </c>
      <c r="S832" s="122">
        <v>0</v>
      </c>
      <c r="T832" s="122">
        <v>0</v>
      </c>
      <c r="U832" s="122">
        <v>0</v>
      </c>
      <c r="V832" s="122">
        <v>0</v>
      </c>
      <c r="W832" s="122">
        <v>0</v>
      </c>
      <c r="X832" s="122">
        <v>0</v>
      </c>
      <c r="Y832" s="122">
        <v>0</v>
      </c>
      <c r="Z832" s="122">
        <v>0</v>
      </c>
      <c r="AA832" s="122">
        <v>0</v>
      </c>
      <c r="AB832" s="122">
        <v>0</v>
      </c>
      <c r="AC832" s="122">
        <v>0</v>
      </c>
      <c r="AD832" s="122">
        <v>0</v>
      </c>
      <c r="AE832" s="122">
        <v>0</v>
      </c>
      <c r="AF832" s="122">
        <v>0</v>
      </c>
      <c r="AG832" s="122">
        <v>0</v>
      </c>
      <c r="AH832" s="122">
        <v>0</v>
      </c>
      <c r="AI832" s="122">
        <v>0</v>
      </c>
      <c r="AJ832" s="122">
        <v>0</v>
      </c>
      <c r="AK832" s="122">
        <v>0</v>
      </c>
      <c r="AL832" s="122">
        <v>0</v>
      </c>
    </row>
    <row r="833" spans="1:38" hidden="1" x14ac:dyDescent="0.25">
      <c r="A833" s="122" t="s">
        <v>2026</v>
      </c>
      <c r="B833" s="122">
        <v>1</v>
      </c>
      <c r="C833" s="122" t="s">
        <v>2192</v>
      </c>
      <c r="D833" s="122" t="s">
        <v>2123</v>
      </c>
      <c r="E833" s="122">
        <v>17</v>
      </c>
      <c r="F833" s="122">
        <v>1.32634060903E-2</v>
      </c>
      <c r="G833" s="122">
        <v>1.19171942302E-2</v>
      </c>
      <c r="H833" s="122">
        <v>1.30816727449E-2</v>
      </c>
      <c r="I833" s="122">
        <v>1.40833968974E-2</v>
      </c>
      <c r="J833" s="122">
        <v>1.63089261846E-2</v>
      </c>
      <c r="K833" s="122">
        <v>1.7834267501299999E-2</v>
      </c>
      <c r="L833" s="122">
        <v>1.7748227403299999E-2</v>
      </c>
      <c r="M833" s="122">
        <v>1.5979207596200001E-2</v>
      </c>
      <c r="N833" s="122">
        <v>1.24647054341E-2</v>
      </c>
      <c r="O833" s="122">
        <v>9.2571601197000003E-3</v>
      </c>
      <c r="P833" s="122">
        <v>9.8814507846999994E-3</v>
      </c>
      <c r="Q833" s="122">
        <v>9.1624395052999994E-3</v>
      </c>
      <c r="R833" s="122">
        <v>9.4635006803999999E-3</v>
      </c>
      <c r="S833" s="122">
        <v>1.1502671625999999E-2</v>
      </c>
      <c r="T833" s="122">
        <v>1.1381163022799999E-2</v>
      </c>
      <c r="U833" s="122">
        <v>1.0704638906500001E-2</v>
      </c>
      <c r="V833" s="122">
        <v>9.8238352535999999E-3</v>
      </c>
      <c r="W833" s="122">
        <v>1.1134984426500001E-2</v>
      </c>
      <c r="X833" s="122">
        <v>1.1439575554100001E-2</v>
      </c>
      <c r="Y833" s="122">
        <v>1.19438970637E-2</v>
      </c>
      <c r="Z833" s="122">
        <v>1.02548566936E-2</v>
      </c>
      <c r="AA833" s="122">
        <v>1.23070218029E-2</v>
      </c>
      <c r="AB833" s="122">
        <v>8.0991214733000007E-3</v>
      </c>
      <c r="AC833" s="122">
        <v>4.4308661284000002E-3</v>
      </c>
      <c r="AD833" s="122">
        <v>5.2628558469000001E-3</v>
      </c>
      <c r="AE833" s="122">
        <v>7.6804608546000002E-3</v>
      </c>
      <c r="AF833" s="122">
        <v>7.0714103238999999E-3</v>
      </c>
      <c r="AG833" s="122">
        <v>6.496987464E-3</v>
      </c>
      <c r="AH833" s="122">
        <v>8.0450861477999996E-3</v>
      </c>
      <c r="AI833" s="122">
        <v>8.7548763745000004E-3</v>
      </c>
      <c r="AJ833" s="122">
        <v>9.4646666011999996E-3</v>
      </c>
      <c r="AK833" s="122">
        <v>1.0174456827800001E-2</v>
      </c>
      <c r="AL833" s="122">
        <v>0</v>
      </c>
    </row>
    <row r="834" spans="1:38" x14ac:dyDescent="0.25">
      <c r="A834" s="122" t="s">
        <v>2026</v>
      </c>
      <c r="B834" s="122">
        <v>1</v>
      </c>
      <c r="C834" s="122" t="s">
        <v>2192</v>
      </c>
      <c r="D834" s="122" t="s">
        <v>2124</v>
      </c>
      <c r="E834" s="122">
        <v>17</v>
      </c>
      <c r="F834" s="122">
        <v>4.2583153164599999E-2</v>
      </c>
      <c r="G834" s="122">
        <v>4.1192580725199997E-2</v>
      </c>
      <c r="H834" s="122">
        <v>5.0818830445399997E-2</v>
      </c>
      <c r="I834" s="122">
        <v>5.5143565151699998E-2</v>
      </c>
      <c r="J834" s="122">
        <v>5.5556328767099997E-2</v>
      </c>
      <c r="K834" s="122">
        <v>6.8043779975200003E-2</v>
      </c>
      <c r="L834" s="122">
        <v>5.0318040218899997E-2</v>
      </c>
      <c r="M834" s="122">
        <v>4.9721264023700001E-2</v>
      </c>
      <c r="N834" s="122">
        <v>7.18804631528E-2</v>
      </c>
      <c r="O834" s="122">
        <v>7.5153170885099999E-2</v>
      </c>
      <c r="P834" s="122">
        <v>8.8426292660800002E-2</v>
      </c>
      <c r="Q834" s="122">
        <v>0.10057832785989999</v>
      </c>
      <c r="R834" s="122">
        <v>0.1206915822069</v>
      </c>
      <c r="S834" s="122">
        <v>0.13215981118270001</v>
      </c>
      <c r="T834" s="122">
        <v>0.12091144382959999</v>
      </c>
      <c r="U834" s="122">
        <v>9.2768963198199994E-2</v>
      </c>
      <c r="V834" s="122">
        <v>9.5820184704699995E-2</v>
      </c>
      <c r="W834" s="122">
        <v>0.12106267428710001</v>
      </c>
      <c r="X834" s="122">
        <v>0.1019607054341</v>
      </c>
      <c r="Y834" s="122">
        <v>7.5798610662600005E-2</v>
      </c>
      <c r="Z834" s="122">
        <v>9.1293729111899993E-2</v>
      </c>
      <c r="AA834" s="122">
        <v>8.6248743052400004E-2</v>
      </c>
      <c r="AB834" s="122">
        <v>7.2981153708900001E-2</v>
      </c>
      <c r="AC834" s="122">
        <v>9.4641298980899999E-2</v>
      </c>
      <c r="AD834" s="122">
        <v>8.9773847047099994E-2</v>
      </c>
      <c r="AE834" s="122">
        <v>8.5754143881E-2</v>
      </c>
      <c r="AF834" s="122">
        <v>7.3274544255900007E-2</v>
      </c>
      <c r="AG834" s="122">
        <v>7.17608830171E-2</v>
      </c>
      <c r="AH834" s="122">
        <v>6.4656251149099994E-2</v>
      </c>
      <c r="AI834" s="122">
        <v>5.8091571038900003E-2</v>
      </c>
      <c r="AJ834" s="122">
        <v>5.1526890928699998E-2</v>
      </c>
      <c r="AK834" s="122">
        <v>4.4962210818499999E-2</v>
      </c>
      <c r="AL834" s="122">
        <v>0</v>
      </c>
    </row>
    <row r="835" spans="1:38" hidden="1" x14ac:dyDescent="0.25">
      <c r="A835" s="122" t="s">
        <v>2026</v>
      </c>
      <c r="B835" s="122">
        <v>1</v>
      </c>
      <c r="C835" s="122" t="s">
        <v>2192</v>
      </c>
      <c r="D835" s="122" t="s">
        <v>474</v>
      </c>
      <c r="E835" s="122">
        <v>17</v>
      </c>
      <c r="F835" s="122">
        <v>2.37274147994E-2</v>
      </c>
      <c r="G835" s="122">
        <v>2.0735651637500001E-2</v>
      </c>
      <c r="H835" s="122">
        <v>1.9884263812000001E-2</v>
      </c>
      <c r="I835" s="122">
        <v>2.44389031419E-2</v>
      </c>
      <c r="J835" s="122">
        <v>2.2186168072800001E-2</v>
      </c>
      <c r="K835" s="122">
        <v>2.0419931778999999E-2</v>
      </c>
      <c r="L835" s="122">
        <v>1.9725909582999999E-2</v>
      </c>
      <c r="M835" s="122">
        <v>2.35277469533E-2</v>
      </c>
      <c r="N835" s="122">
        <v>2.60738951888E-2</v>
      </c>
      <c r="O835" s="122">
        <v>2.5439578819999999E-2</v>
      </c>
      <c r="P835" s="122">
        <v>1.7453350630499999E-2</v>
      </c>
      <c r="Q835" s="122">
        <v>7.2681030571999997E-3</v>
      </c>
      <c r="R835" s="122">
        <v>1.9459244488800001E-2</v>
      </c>
      <c r="S835" s="122">
        <v>2.2653686534199999E-2</v>
      </c>
      <c r="T835" s="122">
        <v>2.67766165291E-2</v>
      </c>
      <c r="U835" s="122">
        <v>3.2816391907800002E-2</v>
      </c>
      <c r="V835" s="122">
        <v>3.02194245971E-2</v>
      </c>
      <c r="W835" s="122">
        <v>2.8188189059200001E-2</v>
      </c>
      <c r="X835" s="122">
        <v>3.0498212343899999E-2</v>
      </c>
      <c r="Y835" s="122">
        <v>3.05984560767E-2</v>
      </c>
      <c r="Z835" s="122">
        <v>3.1925695606199997E-2</v>
      </c>
      <c r="AA835" s="122">
        <v>3.5690513048500003E-2</v>
      </c>
      <c r="AB835" s="122">
        <v>4.0527217273000002E-2</v>
      </c>
      <c r="AC835" s="122">
        <v>4.6263307629499997E-2</v>
      </c>
      <c r="AD835" s="122">
        <v>3.9108071245000001E-2</v>
      </c>
      <c r="AE835" s="122">
        <v>3.9341005533899999E-2</v>
      </c>
      <c r="AF835" s="122">
        <v>3.8547780096200003E-2</v>
      </c>
      <c r="AG835" s="122">
        <v>4.10697119931E-2</v>
      </c>
      <c r="AH835" s="122">
        <v>3.5750307569800001E-2</v>
      </c>
      <c r="AI835" s="122">
        <v>3.3542170707800002E-2</v>
      </c>
      <c r="AJ835" s="122">
        <v>3.1334033845799997E-2</v>
      </c>
      <c r="AK835" s="122">
        <v>2.9125896983800002E-2</v>
      </c>
      <c r="AL835" s="122">
        <v>0</v>
      </c>
    </row>
    <row r="836" spans="1:38" hidden="1" x14ac:dyDescent="0.25">
      <c r="A836" s="122" t="s">
        <v>2026</v>
      </c>
      <c r="B836" s="122">
        <v>1</v>
      </c>
      <c r="C836" s="122" t="s">
        <v>2192</v>
      </c>
      <c r="D836" s="122" t="s">
        <v>2125</v>
      </c>
      <c r="E836" s="122">
        <v>17</v>
      </c>
      <c r="F836" s="122">
        <v>9.5800756000000002E-4</v>
      </c>
      <c r="G836" s="122">
        <v>1.0169416674E-3</v>
      </c>
      <c r="H836" s="122">
        <v>1.1512501739E-3</v>
      </c>
      <c r="I836" s="122">
        <v>2.0578292660999998E-3</v>
      </c>
      <c r="J836" s="122">
        <v>2.5081450301E-3</v>
      </c>
      <c r="K836" s="122">
        <v>1.9750703075000001E-3</v>
      </c>
      <c r="L836" s="122">
        <v>1.1230637757E-3</v>
      </c>
      <c r="M836" s="122">
        <v>1.4448429647E-3</v>
      </c>
      <c r="N836" s="122">
        <v>1.9335850494E-3</v>
      </c>
      <c r="O836" s="122">
        <v>1.8564423478E-3</v>
      </c>
      <c r="P836" s="122">
        <v>3.1449814630000001E-3</v>
      </c>
      <c r="Q836" s="122">
        <v>4.1126022558999999E-3</v>
      </c>
      <c r="R836" s="122">
        <v>4.8709126977E-3</v>
      </c>
      <c r="S836" s="122">
        <v>3.8321632948999998E-3</v>
      </c>
      <c r="T836" s="122">
        <v>1.8672211437000001E-3</v>
      </c>
      <c r="U836" s="122">
        <v>6.3372959570000005E-4</v>
      </c>
      <c r="V836" s="122">
        <v>1.2999286341E-3</v>
      </c>
      <c r="W836" s="122">
        <v>1.5577109679999999E-3</v>
      </c>
      <c r="X836" s="122">
        <v>1.3784364813000001E-3</v>
      </c>
      <c r="Y836" s="122">
        <v>7.2496682690000004E-4</v>
      </c>
      <c r="Z836" s="122">
        <v>1.0744347879E-3</v>
      </c>
      <c r="AA836" s="122">
        <v>1.5286982975000001E-3</v>
      </c>
      <c r="AB836" s="122">
        <v>1.5728898969000001E-3</v>
      </c>
      <c r="AC836" s="122">
        <v>1.1448009918999999E-3</v>
      </c>
      <c r="AD836" s="122">
        <v>1.0364994406E-3</v>
      </c>
      <c r="AE836" s="122">
        <v>1.3115722882000001E-3</v>
      </c>
      <c r="AF836" s="122">
        <v>1.4875988993000001E-3</v>
      </c>
      <c r="AG836" s="122">
        <v>7.3233959020000002E-4</v>
      </c>
      <c r="AH836" s="122">
        <v>1.0196000673000001E-3</v>
      </c>
      <c r="AI836" s="122">
        <v>1.0322604834000001E-3</v>
      </c>
      <c r="AJ836" s="122">
        <v>1.0449208995999999E-3</v>
      </c>
      <c r="AK836" s="122">
        <v>1.0575813158E-3</v>
      </c>
      <c r="AL836" s="122">
        <v>0</v>
      </c>
    </row>
    <row r="837" spans="1:38" hidden="1" x14ac:dyDescent="0.25">
      <c r="A837" s="122" t="s">
        <v>2026</v>
      </c>
      <c r="B837" s="122">
        <v>1</v>
      </c>
      <c r="C837" s="122" t="s">
        <v>2192</v>
      </c>
      <c r="D837" s="122" t="s">
        <v>2126</v>
      </c>
      <c r="E837" s="122">
        <v>17</v>
      </c>
      <c r="F837" s="122">
        <v>0</v>
      </c>
      <c r="G837" s="122">
        <v>0</v>
      </c>
      <c r="H837" s="122">
        <v>0</v>
      </c>
      <c r="I837" s="122">
        <v>0</v>
      </c>
      <c r="J837" s="122">
        <v>0</v>
      </c>
      <c r="K837" s="122">
        <v>0</v>
      </c>
      <c r="L837" s="122">
        <v>0</v>
      </c>
      <c r="M837" s="122">
        <v>0</v>
      </c>
      <c r="N837" s="122">
        <v>0</v>
      </c>
      <c r="O837" s="122">
        <v>0</v>
      </c>
      <c r="P837" s="122">
        <v>0</v>
      </c>
      <c r="Q837" s="122">
        <v>0</v>
      </c>
      <c r="R837" s="122">
        <v>0</v>
      </c>
      <c r="S837" s="122">
        <v>0</v>
      </c>
      <c r="T837" s="122">
        <v>0</v>
      </c>
      <c r="U837" s="122">
        <v>0</v>
      </c>
      <c r="V837" s="122">
        <v>0</v>
      </c>
      <c r="W837" s="122">
        <v>0</v>
      </c>
      <c r="X837" s="122">
        <v>0</v>
      </c>
      <c r="Y837" s="122">
        <v>0</v>
      </c>
      <c r="Z837" s="122">
        <v>0</v>
      </c>
      <c r="AA837" s="122">
        <v>0</v>
      </c>
      <c r="AB837" s="122">
        <v>0</v>
      </c>
      <c r="AC837" s="122">
        <v>0</v>
      </c>
      <c r="AD837" s="122">
        <v>0</v>
      </c>
      <c r="AE837" s="122">
        <v>0</v>
      </c>
      <c r="AF837" s="122">
        <v>0</v>
      </c>
      <c r="AG837" s="122">
        <v>0</v>
      </c>
      <c r="AH837" s="122">
        <v>0</v>
      </c>
      <c r="AI837" s="122">
        <v>0</v>
      </c>
      <c r="AJ837" s="122">
        <v>0</v>
      </c>
      <c r="AK837" s="122">
        <v>0</v>
      </c>
      <c r="AL837" s="122">
        <v>0</v>
      </c>
    </row>
    <row r="838" spans="1:38" hidden="1" x14ac:dyDescent="0.25">
      <c r="A838" s="122" t="s">
        <v>2026</v>
      </c>
      <c r="B838" s="122">
        <v>1</v>
      </c>
      <c r="C838" s="122" t="s">
        <v>2192</v>
      </c>
      <c r="D838" s="122" t="s">
        <v>2127</v>
      </c>
      <c r="E838" s="122">
        <v>17</v>
      </c>
      <c r="F838" s="122">
        <v>3.0765139560000001E-4</v>
      </c>
      <c r="G838" s="122">
        <v>1.4639922590000001E-4</v>
      </c>
      <c r="H838" s="122">
        <v>1.9455719860000001E-4</v>
      </c>
      <c r="I838" s="122">
        <v>1.612841029E-4</v>
      </c>
      <c r="J838" s="122">
        <v>2.6998082800000001E-4</v>
      </c>
      <c r="K838" s="122">
        <v>2.3078411810000001E-4</v>
      </c>
      <c r="L838" s="122">
        <v>3.6306885600000002E-4</v>
      </c>
      <c r="M838" s="122">
        <v>2.8075563220000002E-4</v>
      </c>
      <c r="N838" s="122">
        <v>1.3126566875E-3</v>
      </c>
      <c r="O838" s="122">
        <v>2.2468686685000001E-3</v>
      </c>
      <c r="P838" s="122">
        <v>1.928993317E-4</v>
      </c>
      <c r="Q838" s="122">
        <v>1.630697027E-4</v>
      </c>
      <c r="R838" s="122">
        <v>2.0770836739999999E-4</v>
      </c>
      <c r="S838" s="122">
        <v>2.277411473E-4</v>
      </c>
      <c r="T838" s="122">
        <v>2.7559309319999999E-4</v>
      </c>
      <c r="U838" s="122">
        <v>3.8828945539999999E-4</v>
      </c>
      <c r="V838" s="122">
        <v>3.747178324E-4</v>
      </c>
      <c r="W838" s="122">
        <v>6.5057171369999999E-4</v>
      </c>
      <c r="X838" s="122">
        <v>1.0287782515E-3</v>
      </c>
      <c r="Y838" s="122">
        <v>1.0448606248E-3</v>
      </c>
      <c r="Z838" s="122">
        <v>1.0353125887999999E-3</v>
      </c>
      <c r="AA838" s="122">
        <v>1.0088652212E-3</v>
      </c>
      <c r="AB838" s="122">
        <v>1.1913064199E-3</v>
      </c>
      <c r="AC838" s="122">
        <v>2.4048370377000002E-3</v>
      </c>
      <c r="AD838" s="122">
        <v>2.2404301308999999E-3</v>
      </c>
      <c r="AE838" s="122">
        <v>2.5806121744999999E-3</v>
      </c>
      <c r="AF838" s="122">
        <v>2.4528246999000001E-3</v>
      </c>
      <c r="AG838" s="122">
        <v>2.4828920143999999E-3</v>
      </c>
      <c r="AH838" s="122">
        <v>2.4917117598999999E-3</v>
      </c>
      <c r="AI838" s="122">
        <v>2.5052086433000002E-3</v>
      </c>
      <c r="AJ838" s="122">
        <v>2.5187055267E-3</v>
      </c>
      <c r="AK838" s="122">
        <v>2.5322024100999999E-3</v>
      </c>
      <c r="AL838" s="122">
        <v>0</v>
      </c>
    </row>
    <row r="839" spans="1:38" hidden="1" x14ac:dyDescent="0.25">
      <c r="A839" s="122" t="s">
        <v>2026</v>
      </c>
      <c r="B839" s="122">
        <v>1</v>
      </c>
      <c r="C839" s="122" t="s">
        <v>2192</v>
      </c>
      <c r="D839" s="122" t="s">
        <v>2128</v>
      </c>
      <c r="E839" s="122">
        <v>17</v>
      </c>
      <c r="F839" s="122">
        <v>4.8191994920000003E-3</v>
      </c>
      <c r="G839" s="122">
        <v>5.1001986149999999E-3</v>
      </c>
      <c r="H839" s="122">
        <v>5.2694580422999997E-3</v>
      </c>
      <c r="I839" s="122">
        <v>6.6568318364999997E-3</v>
      </c>
      <c r="J839" s="122">
        <v>7.0116113581000002E-3</v>
      </c>
      <c r="K839" s="122">
        <v>8.0640015725E-3</v>
      </c>
      <c r="L839" s="122">
        <v>1.1251024464E-2</v>
      </c>
      <c r="M839" s="122">
        <v>1.09082717953E-2</v>
      </c>
      <c r="N839" s="122">
        <v>8.8821056578999996E-3</v>
      </c>
      <c r="O839" s="122">
        <v>1.05415811787E-2</v>
      </c>
      <c r="P839" s="122">
        <v>1.2953361033E-2</v>
      </c>
      <c r="Q839" s="122">
        <v>6.6800153617999998E-3</v>
      </c>
      <c r="R839" s="122">
        <v>7.1359926214999998E-3</v>
      </c>
      <c r="S839" s="122">
        <v>5.8495637606E-3</v>
      </c>
      <c r="T839" s="122">
        <v>6.6311415524999999E-3</v>
      </c>
      <c r="U839" s="122">
        <v>5.4163203000000002E-3</v>
      </c>
      <c r="V839" s="122">
        <v>4.5962163960000003E-3</v>
      </c>
      <c r="W839" s="122">
        <v>6.4252374127000004E-3</v>
      </c>
      <c r="X839" s="122">
        <v>2.3650775046E-3</v>
      </c>
      <c r="Y839" s="122">
        <v>4.7569895673E-3</v>
      </c>
      <c r="Z839" s="122">
        <v>5.5873347244000003E-3</v>
      </c>
      <c r="AA839" s="122">
        <v>3.1955011641999998E-3</v>
      </c>
      <c r="AB839" s="122">
        <v>4.1177248783000001E-3</v>
      </c>
      <c r="AC839" s="122">
        <v>6.4210568205999999E-3</v>
      </c>
      <c r="AD839" s="122">
        <v>5.5690662553999999E-3</v>
      </c>
      <c r="AE839" s="122">
        <v>3.6551361092999998E-3</v>
      </c>
      <c r="AF839" s="122">
        <v>4.0523642081999999E-3</v>
      </c>
      <c r="AG839" s="122">
        <v>3.4022791477999999E-3</v>
      </c>
      <c r="AH839" s="122">
        <v>2.3868036139000001E-3</v>
      </c>
      <c r="AI839" s="122">
        <v>1.6590973934000001E-3</v>
      </c>
      <c r="AJ839" s="122">
        <v>9.3139117279999995E-4</v>
      </c>
      <c r="AK839" s="122">
        <v>2.0368495229999999E-4</v>
      </c>
      <c r="AL839" s="122">
        <v>0</v>
      </c>
    </row>
    <row r="840" spans="1:38" hidden="1" x14ac:dyDescent="0.25">
      <c r="A840" s="122" t="s">
        <v>2026</v>
      </c>
      <c r="B840" s="122">
        <v>1</v>
      </c>
      <c r="C840" s="122" t="s">
        <v>2192</v>
      </c>
      <c r="D840" s="122" t="s">
        <v>2129</v>
      </c>
      <c r="E840" s="122">
        <v>17</v>
      </c>
      <c r="F840" s="122">
        <v>5.8777727781000001E-3</v>
      </c>
      <c r="G840" s="122">
        <v>4.5682388943999999E-3</v>
      </c>
      <c r="H840" s="122">
        <v>1.13656088784E-2</v>
      </c>
      <c r="I840" s="122">
        <v>1.7443998185599999E-2</v>
      </c>
      <c r="J840" s="122">
        <v>7.7894409869999999E-3</v>
      </c>
      <c r="K840" s="122">
        <v>1.24182691947E-2</v>
      </c>
      <c r="L840" s="122">
        <v>1.6279059300299999E-2</v>
      </c>
      <c r="M840" s="122">
        <v>1.63939617164E-2</v>
      </c>
      <c r="N840" s="122">
        <v>1.32655842027E-2</v>
      </c>
      <c r="O840" s="122">
        <v>8.9669908372999995E-3</v>
      </c>
      <c r="P840" s="122">
        <v>7.8361459977999998E-3</v>
      </c>
      <c r="Q840" s="122">
        <v>8.7401557955000004E-3</v>
      </c>
      <c r="R840" s="122">
        <v>8.1214840484999992E-3</v>
      </c>
      <c r="S840" s="122">
        <v>9.5971159696000008E-3</v>
      </c>
      <c r="T840" s="122">
        <v>1.0409543923299999E-2</v>
      </c>
      <c r="U840" s="122">
        <v>1.0436313284299999E-2</v>
      </c>
      <c r="V840" s="122">
        <v>1.2471290332299999E-2</v>
      </c>
      <c r="W840" s="122">
        <v>1.6194112915399999E-2</v>
      </c>
      <c r="X840" s="122">
        <v>2.47157482839E-2</v>
      </c>
      <c r="Y840" s="122">
        <v>3.5966098158400003E-2</v>
      </c>
      <c r="Z840" s="122">
        <v>3.7732021772699999E-2</v>
      </c>
      <c r="AA840" s="122">
        <v>3.0157902567399999E-2</v>
      </c>
      <c r="AB840" s="122">
        <v>3.1886011914500002E-2</v>
      </c>
      <c r="AC840" s="122">
        <v>3.2939793885500002E-2</v>
      </c>
      <c r="AD840" s="122">
        <v>3.4280384166400002E-2</v>
      </c>
      <c r="AE840" s="122">
        <v>4.2022675738600003E-2</v>
      </c>
      <c r="AF840" s="122">
        <v>4.5751994072999999E-2</v>
      </c>
      <c r="AG840" s="122">
        <v>4.6729976042900002E-2</v>
      </c>
      <c r="AH840" s="122">
        <v>5.1533281868500001E-2</v>
      </c>
      <c r="AI840" s="122">
        <v>5.54795296087E-2</v>
      </c>
      <c r="AJ840" s="122">
        <v>5.9425777348899998E-2</v>
      </c>
      <c r="AK840" s="122">
        <v>6.3372025089E-2</v>
      </c>
      <c r="AL840" s="122">
        <v>0</v>
      </c>
    </row>
    <row r="841" spans="1:38" hidden="1" x14ac:dyDescent="0.25">
      <c r="A841" s="122" t="s">
        <v>2026</v>
      </c>
      <c r="B841" s="122">
        <v>1</v>
      </c>
      <c r="C841" s="122" t="s">
        <v>2192</v>
      </c>
      <c r="D841" s="122" t="s">
        <v>2176</v>
      </c>
      <c r="E841" s="122">
        <v>17</v>
      </c>
      <c r="F841" s="122">
        <v>0</v>
      </c>
      <c r="G841" s="122">
        <v>0</v>
      </c>
      <c r="H841" s="122">
        <v>0</v>
      </c>
      <c r="I841" s="122">
        <v>0</v>
      </c>
      <c r="J841" s="122">
        <v>0</v>
      </c>
      <c r="K841" s="122">
        <v>0</v>
      </c>
      <c r="L841" s="122">
        <v>0</v>
      </c>
      <c r="M841" s="122">
        <v>0</v>
      </c>
      <c r="N841" s="122">
        <v>0</v>
      </c>
      <c r="O841" s="122">
        <v>0</v>
      </c>
      <c r="P841" s="122">
        <v>0</v>
      </c>
      <c r="Q841" s="122">
        <v>0</v>
      </c>
      <c r="R841" s="122">
        <v>0</v>
      </c>
      <c r="S841" s="122">
        <v>0</v>
      </c>
      <c r="T841" s="122">
        <v>0</v>
      </c>
      <c r="U841" s="122">
        <v>0</v>
      </c>
      <c r="V841" s="122">
        <v>0</v>
      </c>
      <c r="W841" s="122">
        <v>0</v>
      </c>
      <c r="X841" s="122">
        <v>0</v>
      </c>
      <c r="Y841" s="122">
        <v>0</v>
      </c>
      <c r="Z841" s="122">
        <v>0</v>
      </c>
      <c r="AA841" s="122">
        <v>0</v>
      </c>
      <c r="AB841" s="122">
        <v>0</v>
      </c>
      <c r="AC841" s="122">
        <v>0</v>
      </c>
      <c r="AD841" s="122">
        <v>0</v>
      </c>
      <c r="AE841" s="122">
        <v>0</v>
      </c>
      <c r="AF841" s="122">
        <v>0</v>
      </c>
      <c r="AG841" s="122">
        <v>0</v>
      </c>
      <c r="AH841" s="122">
        <v>0</v>
      </c>
      <c r="AI841" s="122">
        <v>0</v>
      </c>
      <c r="AJ841" s="122">
        <v>0</v>
      </c>
      <c r="AK841" s="122">
        <v>0</v>
      </c>
      <c r="AL841" s="122">
        <v>0</v>
      </c>
    </row>
    <row r="842" spans="1:38" hidden="1" x14ac:dyDescent="0.25">
      <c r="A842" s="122" t="s">
        <v>2026</v>
      </c>
      <c r="B842" s="122">
        <v>1</v>
      </c>
      <c r="C842" s="122" t="s">
        <v>2192</v>
      </c>
      <c r="D842" s="122" t="s">
        <v>2130</v>
      </c>
      <c r="E842" s="122">
        <v>17</v>
      </c>
      <c r="F842" s="122">
        <v>1.7488739303E-3</v>
      </c>
      <c r="G842" s="122">
        <v>1.7315767637E-3</v>
      </c>
      <c r="H842" s="122">
        <v>1.7140440896E-3</v>
      </c>
      <c r="I842" s="122">
        <v>1.7144512383E-3</v>
      </c>
      <c r="J842" s="122">
        <v>1.7057534247E-3</v>
      </c>
      <c r="K842" s="122">
        <v>1.6498835767999999E-3</v>
      </c>
      <c r="L842" s="122">
        <v>1.6498835767999999E-3</v>
      </c>
      <c r="M842" s="122">
        <v>1.6673111373E-3</v>
      </c>
      <c r="N842" s="122">
        <v>1.6209254589000001E-3</v>
      </c>
      <c r="O842" s="122">
        <v>1.4349090688999999E-3</v>
      </c>
      <c r="P842" s="122">
        <v>1.3558317457000001E-3</v>
      </c>
      <c r="Q842" s="122">
        <v>1.3558317457000001E-3</v>
      </c>
      <c r="R842" s="122">
        <v>1.3558317457000001E-3</v>
      </c>
      <c r="S842" s="122">
        <v>1.3558317457000001E-3</v>
      </c>
      <c r="T842" s="122">
        <v>1.3558317457000001E-3</v>
      </c>
      <c r="U842" s="122">
        <v>1.3558317457000001E-3</v>
      </c>
      <c r="V842" s="122">
        <v>1.3558317457000001E-3</v>
      </c>
      <c r="W842" s="122">
        <v>1.3558317457000001E-3</v>
      </c>
      <c r="X842" s="122">
        <v>1.3223896701E-3</v>
      </c>
      <c r="Y842" s="122">
        <v>1.2863264084E-3</v>
      </c>
      <c r="Z842" s="122">
        <v>1.3535485197999999E-3</v>
      </c>
      <c r="AA842" s="122">
        <v>1.4192285222000001E-3</v>
      </c>
      <c r="AB842" s="122">
        <v>1.4655197315000001E-3</v>
      </c>
      <c r="AC842" s="122">
        <v>1.4549338655999999E-3</v>
      </c>
      <c r="AD842" s="122">
        <v>1.4299594182E-3</v>
      </c>
      <c r="AE842" s="122">
        <v>1.4178793432E-3</v>
      </c>
      <c r="AF842" s="122">
        <v>1.4355237836E-3</v>
      </c>
      <c r="AG842" s="122">
        <v>1.4502128642E-3</v>
      </c>
      <c r="AH842" s="122">
        <v>1.4293143086E-3</v>
      </c>
      <c r="AI842" s="122">
        <v>1.4247072787999999E-3</v>
      </c>
      <c r="AJ842" s="122">
        <v>1.420100249E-3</v>
      </c>
      <c r="AK842" s="122">
        <v>1.4154932192E-3</v>
      </c>
      <c r="AL842" s="122">
        <v>0</v>
      </c>
    </row>
    <row r="843" spans="1:38" hidden="1" x14ac:dyDescent="0.25">
      <c r="A843" s="122" t="s">
        <v>2026</v>
      </c>
      <c r="B843" s="122">
        <v>1</v>
      </c>
      <c r="C843" s="122" t="s">
        <v>2192</v>
      </c>
      <c r="D843" s="122" t="s">
        <v>2131</v>
      </c>
      <c r="E843" s="122">
        <v>17</v>
      </c>
      <c r="F843" s="122">
        <v>0.12516398149319999</v>
      </c>
      <c r="G843" s="122">
        <v>0.11953382829839999</v>
      </c>
      <c r="H843" s="122">
        <v>0.12922643660229999</v>
      </c>
      <c r="I843" s="122">
        <v>0.139737420424</v>
      </c>
      <c r="J843" s="122">
        <v>0.13040968919529999</v>
      </c>
      <c r="K843" s="122">
        <v>0.13593171780220001</v>
      </c>
      <c r="L843" s="122">
        <v>0.1203860450573</v>
      </c>
      <c r="M843" s="122">
        <v>0.1186147979074</v>
      </c>
      <c r="N843" s="122">
        <v>0.1217031457861</v>
      </c>
      <c r="O843" s="122">
        <v>0.1188503001603</v>
      </c>
      <c r="P843" s="122">
        <v>0.1448714389912</v>
      </c>
      <c r="Q843" s="122">
        <v>0.18100442021230001</v>
      </c>
      <c r="R843" s="122">
        <v>0.17398590329310001</v>
      </c>
      <c r="S843" s="122">
        <v>0.15822768163539999</v>
      </c>
      <c r="T843" s="122">
        <v>0.15869845196410001</v>
      </c>
      <c r="U843" s="122">
        <v>0.15412104291029999</v>
      </c>
      <c r="V843" s="122">
        <v>0.15174490852459999</v>
      </c>
      <c r="W843" s="122">
        <v>0.14920148924980001</v>
      </c>
      <c r="X843" s="122">
        <v>0.15047917239709999</v>
      </c>
      <c r="Y843" s="122">
        <v>0.1219352923886</v>
      </c>
      <c r="Z843" s="122">
        <v>9.5536065438900003E-2</v>
      </c>
      <c r="AA843" s="122">
        <v>0.12141223405609999</v>
      </c>
      <c r="AB843" s="122">
        <v>0.1238469512837</v>
      </c>
      <c r="AC843" s="122">
        <v>0.1366718861774</v>
      </c>
      <c r="AD843" s="122">
        <v>0.14520218875679999</v>
      </c>
      <c r="AE843" s="122">
        <v>0.1602948779824</v>
      </c>
      <c r="AF843" s="122">
        <v>0.17284767788559999</v>
      </c>
      <c r="AG843" s="122">
        <v>0.1596399318907</v>
      </c>
      <c r="AH843" s="122">
        <v>0.17762376195189999</v>
      </c>
      <c r="AI843" s="122">
        <v>0.18699514481349999</v>
      </c>
      <c r="AJ843" s="122">
        <v>0.19636652767500001</v>
      </c>
      <c r="AK843" s="122">
        <v>0.20573791053650001</v>
      </c>
      <c r="AL843" s="122">
        <v>0</v>
      </c>
    </row>
    <row r="844" spans="1:38" hidden="1" x14ac:dyDescent="0.25">
      <c r="A844" s="122" t="s">
        <v>2026</v>
      </c>
      <c r="B844" s="122">
        <v>1</v>
      </c>
      <c r="C844" s="122" t="s">
        <v>2192</v>
      </c>
      <c r="D844" s="122" t="s">
        <v>2132</v>
      </c>
      <c r="E844" s="122">
        <v>17</v>
      </c>
      <c r="F844" s="122">
        <v>5.5144998155399999E-2</v>
      </c>
      <c r="G844" s="122">
        <v>5.9086097674599998E-2</v>
      </c>
      <c r="H844" s="122">
        <v>6.6086151864300002E-2</v>
      </c>
      <c r="I844" s="122">
        <v>6.8674249720300007E-2</v>
      </c>
      <c r="J844" s="122">
        <v>6.9078884997999995E-2</v>
      </c>
      <c r="K844" s="122">
        <v>7.57798286008E-2</v>
      </c>
      <c r="L844" s="122">
        <v>9.3717406755600002E-2</v>
      </c>
      <c r="M844" s="122">
        <v>0.1060842541353</v>
      </c>
      <c r="N844" s="122">
        <v>9.0062832138899998E-2</v>
      </c>
      <c r="O844" s="122">
        <v>8.7261328494999998E-2</v>
      </c>
      <c r="P844" s="122">
        <v>8.5041807977300002E-2</v>
      </c>
      <c r="Q844" s="122">
        <v>8.5488136079099997E-2</v>
      </c>
      <c r="R844" s="122">
        <v>8.9430949348299996E-2</v>
      </c>
      <c r="S844" s="122">
        <v>9.9558337899499999E-2</v>
      </c>
      <c r="T844" s="122">
        <v>0.1183309993045</v>
      </c>
      <c r="U844" s="122">
        <v>0.12860516096649999</v>
      </c>
      <c r="V844" s="122">
        <v>0.13015987553300001</v>
      </c>
      <c r="W844" s="122">
        <v>0.1238492331791</v>
      </c>
      <c r="X844" s="122">
        <v>0.11825535746470001</v>
      </c>
      <c r="Y844" s="122">
        <v>9.2112373401099998E-2</v>
      </c>
      <c r="Z844" s="122">
        <v>8.49954329432E-2</v>
      </c>
      <c r="AA844" s="122">
        <v>0.122405002268</v>
      </c>
      <c r="AB844" s="122">
        <v>0.11474892775709999</v>
      </c>
      <c r="AC844" s="122">
        <v>0.10996393806889999</v>
      </c>
      <c r="AD844" s="122">
        <v>6.4948422752399995E-2</v>
      </c>
      <c r="AE844" s="122">
        <v>8.8633910550699996E-2</v>
      </c>
      <c r="AF844" s="122">
        <v>0.13611538177749999</v>
      </c>
      <c r="AG844" s="122">
        <v>0.14383135780049999</v>
      </c>
      <c r="AH844" s="122">
        <v>0.13469549289159999</v>
      </c>
      <c r="AI844" s="122">
        <v>0.1429860614298</v>
      </c>
      <c r="AJ844" s="122">
        <v>0.15127662996810001</v>
      </c>
      <c r="AK844" s="122">
        <v>0.1595671985064</v>
      </c>
      <c r="AL844" s="122">
        <v>0</v>
      </c>
    </row>
    <row r="845" spans="1:38" hidden="1" x14ac:dyDescent="0.25">
      <c r="A845" s="122" t="s">
        <v>2026</v>
      </c>
      <c r="B845" s="122">
        <v>1</v>
      </c>
      <c r="C845" s="122" t="s">
        <v>2192</v>
      </c>
      <c r="D845" s="122" t="s">
        <v>2133</v>
      </c>
      <c r="E845" s="122">
        <v>17</v>
      </c>
      <c r="F845" s="122">
        <v>0.1182790625661</v>
      </c>
      <c r="G845" s="122">
        <v>0.10215695642439999</v>
      </c>
      <c r="H845" s="122">
        <v>9.6760430735699995E-2</v>
      </c>
      <c r="I845" s="122">
        <v>9.6921866521500005E-2</v>
      </c>
      <c r="J845" s="122">
        <v>8.2461577670899996E-2</v>
      </c>
      <c r="K845" s="122">
        <v>7.8108084429499999E-2</v>
      </c>
      <c r="L845" s="122">
        <v>6.9255373310400006E-2</v>
      </c>
      <c r="M845" s="122">
        <v>6.2081575735599998E-2</v>
      </c>
      <c r="N845" s="122">
        <v>7.03294714687E-2</v>
      </c>
      <c r="O845" s="122">
        <v>5.5292354047600002E-2</v>
      </c>
      <c r="P845" s="122">
        <v>5.7244808975199998E-2</v>
      </c>
      <c r="Q845" s="122">
        <v>6.5115319120599993E-2</v>
      </c>
      <c r="R845" s="122">
        <v>5.9682764764600001E-2</v>
      </c>
      <c r="S845" s="122">
        <v>5.5790266291700003E-2</v>
      </c>
      <c r="T845" s="122">
        <v>5.0466455229999999E-2</v>
      </c>
      <c r="U845" s="122">
        <v>5.64076953038E-2</v>
      </c>
      <c r="V845" s="122">
        <v>6.2393728386100002E-2</v>
      </c>
      <c r="W845" s="122">
        <v>5.50643600956E-2</v>
      </c>
      <c r="X845" s="122">
        <v>6.1200205267799998E-2</v>
      </c>
      <c r="Y845" s="122">
        <v>5.8465689558200001E-2</v>
      </c>
      <c r="Z845" s="122">
        <v>4.58623433427E-2</v>
      </c>
      <c r="AA845" s="122">
        <v>6.1174460431199999E-2</v>
      </c>
      <c r="AB845" s="122">
        <v>6.4677551785700005E-2</v>
      </c>
      <c r="AC845" s="122">
        <v>6.5228592941999994E-2</v>
      </c>
      <c r="AD845" s="122">
        <v>6.3404907435999996E-2</v>
      </c>
      <c r="AE845" s="122">
        <v>6.6723487253899996E-2</v>
      </c>
      <c r="AF845" s="122">
        <v>7.9603015996900006E-2</v>
      </c>
      <c r="AG845" s="122">
        <v>9.6884066727000007E-2</v>
      </c>
      <c r="AH845" s="122">
        <v>9.5518676021900006E-2</v>
      </c>
      <c r="AI845" s="122">
        <v>0.10176806619830001</v>
      </c>
      <c r="AJ845" s="122">
        <v>0.1080174563746</v>
      </c>
      <c r="AK845" s="122">
        <v>0.114266846551</v>
      </c>
      <c r="AL845" s="122">
        <v>0</v>
      </c>
    </row>
    <row r="846" spans="1:38" hidden="1" x14ac:dyDescent="0.25">
      <c r="A846" s="122" t="s">
        <v>2026</v>
      </c>
      <c r="B846" s="122">
        <v>1</v>
      </c>
      <c r="C846" s="122" t="s">
        <v>2192</v>
      </c>
      <c r="D846" s="122" t="s">
        <v>2134</v>
      </c>
      <c r="E846" s="122">
        <v>17</v>
      </c>
      <c r="F846" s="122">
        <v>7.6307731470599993E-2</v>
      </c>
      <c r="G846" s="122">
        <v>6.2567395929699995E-2</v>
      </c>
      <c r="H846" s="122">
        <v>6.0054019171999998E-2</v>
      </c>
      <c r="I846" s="122">
        <v>5.4828764704100003E-2</v>
      </c>
      <c r="J846" s="122">
        <v>5.7428382473E-2</v>
      </c>
      <c r="K846" s="122">
        <v>5.1659230578499998E-2</v>
      </c>
      <c r="L846" s="122">
        <v>4.2914578850299999E-2</v>
      </c>
      <c r="M846" s="122">
        <v>3.7449421996400001E-2</v>
      </c>
      <c r="N846" s="122">
        <v>4.3148368683699999E-2</v>
      </c>
      <c r="O846" s="122">
        <v>4.1313317608599999E-2</v>
      </c>
      <c r="P846" s="122">
        <v>4.5035111675600002E-2</v>
      </c>
      <c r="Q846" s="122">
        <v>5.1664258731699997E-2</v>
      </c>
      <c r="R846" s="122">
        <v>4.7525895672699998E-2</v>
      </c>
      <c r="S846" s="122">
        <v>4.97572753939E-2</v>
      </c>
      <c r="T846" s="122">
        <v>5.7717941032400001E-2</v>
      </c>
      <c r="U846" s="122">
        <v>6.4636395173699998E-2</v>
      </c>
      <c r="V846" s="122">
        <v>6.00876634915E-2</v>
      </c>
      <c r="W846" s="122">
        <v>6.1146468293600001E-2</v>
      </c>
      <c r="X846" s="122">
        <v>6.7046974870699994E-2</v>
      </c>
      <c r="Y846" s="122">
        <v>6.7009376152899994E-2</v>
      </c>
      <c r="Z846" s="122">
        <v>6.1828273367800002E-2</v>
      </c>
      <c r="AA846" s="122">
        <v>7.3050326408399993E-2</v>
      </c>
      <c r="AB846" s="122">
        <v>7.9467782757300001E-2</v>
      </c>
      <c r="AC846" s="122">
        <v>7.9463544951500001E-2</v>
      </c>
      <c r="AD846" s="122">
        <v>8.0337407118399998E-2</v>
      </c>
      <c r="AE846" s="122">
        <v>6.9983005231500001E-2</v>
      </c>
      <c r="AF846" s="122">
        <v>8.1594470712800002E-2</v>
      </c>
      <c r="AG846" s="122">
        <v>0.1198374673097</v>
      </c>
      <c r="AH846" s="122">
        <v>0.1075720794936</v>
      </c>
      <c r="AI846" s="122">
        <v>0.11197788926500001</v>
      </c>
      <c r="AJ846" s="122">
        <v>0.1163836990364</v>
      </c>
      <c r="AK846" s="122">
        <v>0.1207895088078</v>
      </c>
      <c r="AL846" s="122">
        <v>0</v>
      </c>
    </row>
    <row r="847" spans="1:38" hidden="1" x14ac:dyDescent="0.25">
      <c r="A847" s="122" t="s">
        <v>2026</v>
      </c>
      <c r="B847" s="122">
        <v>1</v>
      </c>
      <c r="C847" s="122" t="s">
        <v>2192</v>
      </c>
      <c r="D847" s="122" t="s">
        <v>2135</v>
      </c>
      <c r="E847" s="122">
        <v>17</v>
      </c>
      <c r="F847" s="122">
        <v>0.10475188799180001</v>
      </c>
      <c r="G847" s="122">
        <v>8.9909144153100001E-2</v>
      </c>
      <c r="H847" s="122">
        <v>8.8563807795800004E-2</v>
      </c>
      <c r="I847" s="122">
        <v>9.5489244670199994E-2</v>
      </c>
      <c r="J847" s="122">
        <v>9.5016289576299998E-2</v>
      </c>
      <c r="K847" s="122">
        <v>8.0003772717699997E-2</v>
      </c>
      <c r="L847" s="122">
        <v>7.3459947261799996E-2</v>
      </c>
      <c r="M847" s="122">
        <v>0.1031396803048</v>
      </c>
      <c r="N847" s="122">
        <v>0.13386140131240001</v>
      </c>
      <c r="O847" s="122">
        <v>0.1359684543228</v>
      </c>
      <c r="P847" s="122">
        <v>0.1599355187033</v>
      </c>
      <c r="Q847" s="122">
        <v>0.1914577046781</v>
      </c>
      <c r="R847" s="122">
        <v>0.20870336290790001</v>
      </c>
      <c r="S847" s="122">
        <v>0.20830780065919999</v>
      </c>
      <c r="T847" s="122">
        <v>0.21197284272280001</v>
      </c>
      <c r="U847" s="122">
        <v>0.20164284314610001</v>
      </c>
      <c r="V847" s="122">
        <v>0.22296325610090001</v>
      </c>
      <c r="W847" s="122">
        <v>0.2455135148931</v>
      </c>
      <c r="X847" s="122">
        <v>0.22059602842539999</v>
      </c>
      <c r="Y847" s="122">
        <v>0.21472202909070001</v>
      </c>
      <c r="Z847" s="122">
        <v>0.18846200840669999</v>
      </c>
      <c r="AA847" s="122">
        <v>0.20523955741030001</v>
      </c>
      <c r="AB847" s="122">
        <v>0.2278768289334</v>
      </c>
      <c r="AC847" s="122">
        <v>0.21641833427080001</v>
      </c>
      <c r="AD847" s="122">
        <v>0.22813466049770001</v>
      </c>
      <c r="AE847" s="122">
        <v>0.26468961541019997</v>
      </c>
      <c r="AF847" s="122">
        <v>0.27553230566390002</v>
      </c>
      <c r="AG847" s="122">
        <v>0.27386073920350001</v>
      </c>
      <c r="AH847" s="122">
        <v>0.29987099045139998</v>
      </c>
      <c r="AI847" s="122">
        <v>0.3173635550669</v>
      </c>
      <c r="AJ847" s="122">
        <v>0.33485611968250001</v>
      </c>
      <c r="AK847" s="122">
        <v>0.35234868429799998</v>
      </c>
      <c r="AL847" s="122">
        <v>0</v>
      </c>
    </row>
    <row r="848" spans="1:38" hidden="1" x14ac:dyDescent="0.25">
      <c r="A848" s="122" t="s">
        <v>2026</v>
      </c>
      <c r="B848" s="122">
        <v>1</v>
      </c>
      <c r="C848" s="122" t="s">
        <v>2192</v>
      </c>
      <c r="D848" s="122" t="s">
        <v>2136</v>
      </c>
      <c r="E848" s="122">
        <v>17</v>
      </c>
      <c r="F848" s="122">
        <v>8.6227933230500001E-2</v>
      </c>
      <c r="G848" s="122">
        <v>7.7731215095699996E-2</v>
      </c>
      <c r="H848" s="122">
        <v>7.9535215095699996E-2</v>
      </c>
      <c r="I848" s="122">
        <v>8.07844909734E-2</v>
      </c>
      <c r="J848" s="122">
        <v>7.9599335692000006E-2</v>
      </c>
      <c r="K848" s="122">
        <v>7.0193240315699998E-2</v>
      </c>
      <c r="L848" s="122">
        <v>6.80755482174E-2</v>
      </c>
      <c r="M848" s="122">
        <v>7.0038070095900004E-2</v>
      </c>
      <c r="N848" s="122">
        <v>7.8720767365200006E-2</v>
      </c>
      <c r="O848" s="122">
        <v>7.7954864797800005E-2</v>
      </c>
      <c r="P848" s="122">
        <v>7.4830317941300004E-2</v>
      </c>
      <c r="Q848" s="122">
        <v>6.8357140766300006E-2</v>
      </c>
      <c r="R848" s="122">
        <v>6.9081060449400003E-2</v>
      </c>
      <c r="S848" s="122">
        <v>6.7422770449700006E-2</v>
      </c>
      <c r="T848" s="122">
        <v>6.4999055550500007E-2</v>
      </c>
      <c r="U848" s="122">
        <v>5.77212088663E-2</v>
      </c>
      <c r="V848" s="122">
        <v>6.2124696241199998E-2</v>
      </c>
      <c r="W848" s="122">
        <v>6.3564070640200004E-2</v>
      </c>
      <c r="X848" s="122">
        <v>6.8846328585700001E-2</v>
      </c>
      <c r="Y848" s="122">
        <v>6.6688073301299999E-2</v>
      </c>
      <c r="Z848" s="122">
        <v>6.0869106897699997E-2</v>
      </c>
      <c r="AA848" s="122">
        <v>6.6411218845399994E-2</v>
      </c>
      <c r="AB848" s="122">
        <v>6.5941051256500002E-2</v>
      </c>
      <c r="AC848" s="122">
        <v>6.9973265596199999E-2</v>
      </c>
      <c r="AD848" s="122">
        <v>7.2001530012999998E-2</v>
      </c>
      <c r="AE848" s="122">
        <v>7.8337838700899998E-2</v>
      </c>
      <c r="AF848" s="122">
        <v>8.4562507484400001E-2</v>
      </c>
      <c r="AG848" s="122">
        <v>8.3153826779699999E-2</v>
      </c>
      <c r="AH848" s="122">
        <v>8.8934576217900005E-2</v>
      </c>
      <c r="AI848" s="122">
        <v>9.3158898815599994E-2</v>
      </c>
      <c r="AJ848" s="122">
        <v>9.7383221413199994E-2</v>
      </c>
      <c r="AK848" s="122">
        <v>0.1016075440109</v>
      </c>
      <c r="AL848" s="122">
        <v>0</v>
      </c>
    </row>
    <row r="849" spans="1:38" hidden="1" x14ac:dyDescent="0.25">
      <c r="A849" s="122" t="s">
        <v>2026</v>
      </c>
      <c r="B849" s="122">
        <v>1</v>
      </c>
      <c r="C849" s="122" t="s">
        <v>2192</v>
      </c>
      <c r="D849" s="122" t="s">
        <v>2137</v>
      </c>
      <c r="E849" s="122">
        <v>17</v>
      </c>
      <c r="F849" s="122">
        <v>5.2510031630800001E-2</v>
      </c>
      <c r="G849" s="122">
        <v>3.8566469019299998E-2</v>
      </c>
      <c r="H849" s="122">
        <v>4.38233054522E-2</v>
      </c>
      <c r="I849" s="122">
        <v>4.2844811394400002E-2</v>
      </c>
      <c r="J849" s="122">
        <v>4.67508868124E-2</v>
      </c>
      <c r="K849" s="122">
        <v>4.2939099579699998E-2</v>
      </c>
      <c r="L849" s="122">
        <v>4.6384055157400003E-2</v>
      </c>
      <c r="M849" s="122">
        <v>5.00658541837E-2</v>
      </c>
      <c r="N849" s="122">
        <v>6.4201206447100007E-2</v>
      </c>
      <c r="O849" s="122">
        <v>6.4310205207300006E-2</v>
      </c>
      <c r="P849" s="122">
        <v>6.3556241676499994E-2</v>
      </c>
      <c r="Q849" s="122">
        <v>6.2888344854700004E-2</v>
      </c>
      <c r="R849" s="122">
        <v>7.3696505972400003E-2</v>
      </c>
      <c r="S849" s="122">
        <v>7.5509425988099996E-2</v>
      </c>
      <c r="T849" s="122">
        <v>7.5203255496100005E-2</v>
      </c>
      <c r="U849" s="122">
        <v>6.8732172608800005E-2</v>
      </c>
      <c r="V849" s="122">
        <v>6.1218000060500002E-2</v>
      </c>
      <c r="W849" s="122">
        <v>8.5926331851599994E-2</v>
      </c>
      <c r="X849" s="122">
        <v>0.10815039136350001</v>
      </c>
      <c r="Y849" s="122">
        <v>0.1015811430645</v>
      </c>
      <c r="Z849" s="122">
        <v>0.12760988865709999</v>
      </c>
      <c r="AA849" s="122">
        <v>0.1172336510932</v>
      </c>
      <c r="AB849" s="122">
        <v>0.1102199494391</v>
      </c>
      <c r="AC849" s="122">
        <v>0.1147380345339</v>
      </c>
      <c r="AD849" s="122">
        <v>0.12677019105510001</v>
      </c>
      <c r="AE849" s="122">
        <v>0.17977418585380001</v>
      </c>
      <c r="AF849" s="122">
        <v>0.1769469094318</v>
      </c>
      <c r="AG849" s="122">
        <v>0.1725753667979</v>
      </c>
      <c r="AH849" s="122">
        <v>0.20338930184410001</v>
      </c>
      <c r="AI849" s="122">
        <v>0.22131322015489999</v>
      </c>
      <c r="AJ849" s="122">
        <v>0.23923713846559999</v>
      </c>
      <c r="AK849" s="122">
        <v>0.2571610567764</v>
      </c>
      <c r="AL849" s="122">
        <v>0</v>
      </c>
    </row>
    <row r="850" spans="1:38" hidden="1" x14ac:dyDescent="0.25">
      <c r="A850" s="122" t="s">
        <v>2026</v>
      </c>
      <c r="B850" s="122">
        <v>1</v>
      </c>
      <c r="C850" s="122" t="s">
        <v>2192</v>
      </c>
      <c r="D850" s="122" t="s">
        <v>2138</v>
      </c>
      <c r="E850" s="122">
        <v>17</v>
      </c>
      <c r="F850" s="122">
        <v>2.6403725544000001E-3</v>
      </c>
      <c r="G850" s="122">
        <v>2.5486603163E-3</v>
      </c>
      <c r="H850" s="122">
        <v>2.6618489824E-3</v>
      </c>
      <c r="I850" s="122">
        <v>2.0780988842000001E-3</v>
      </c>
      <c r="J850" s="122">
        <v>2.1793950829999999E-3</v>
      </c>
      <c r="K850" s="122">
        <v>2.7871190540999999E-3</v>
      </c>
      <c r="L850" s="122">
        <v>1.8001400708E-3</v>
      </c>
      <c r="M850" s="122">
        <v>1.9693941758000002E-3</v>
      </c>
      <c r="N850" s="122">
        <v>2.5539878435999999E-3</v>
      </c>
      <c r="O850" s="122">
        <v>3.8575289243999999E-3</v>
      </c>
      <c r="P850" s="122">
        <v>3.2551857026000002E-3</v>
      </c>
      <c r="Q850" s="122">
        <v>3.2328204662999999E-3</v>
      </c>
      <c r="R850" s="122">
        <v>2.2284631528000001E-3</v>
      </c>
      <c r="S850" s="122">
        <v>2.0115939399000002E-3</v>
      </c>
      <c r="T850" s="122">
        <v>2.9026441683E-3</v>
      </c>
      <c r="U850" s="122">
        <v>2.9861881520000001E-3</v>
      </c>
      <c r="V850" s="122">
        <v>2.6760472950000001E-3</v>
      </c>
      <c r="W850" s="122">
        <v>2.8427933110000002E-3</v>
      </c>
      <c r="X850" s="122">
        <v>2.1178158396000001E-3</v>
      </c>
      <c r="Y850" s="122">
        <v>1.9815088450999998E-3</v>
      </c>
      <c r="Z850" s="122">
        <v>1.7760930176000001E-3</v>
      </c>
      <c r="AA850" s="122">
        <v>1.1739001482000001E-3</v>
      </c>
      <c r="AB850" s="122">
        <v>8.3594278630000005E-4</v>
      </c>
      <c r="AC850" s="122">
        <v>8.5555112040000005E-4</v>
      </c>
      <c r="AD850" s="122">
        <v>7.1970715780000005E-4</v>
      </c>
      <c r="AE850" s="122">
        <v>7.1876379689999996E-4</v>
      </c>
      <c r="AF850" s="122">
        <v>6.2669364060000002E-4</v>
      </c>
      <c r="AG850" s="122">
        <v>8.8514758719999997E-4</v>
      </c>
      <c r="AH850" s="122">
        <v>6.9203140820000002E-4</v>
      </c>
      <c r="AI850" s="122">
        <v>6.3553749240000004E-4</v>
      </c>
      <c r="AJ850" s="122">
        <v>5.7904357670000004E-4</v>
      </c>
      <c r="AK850" s="122">
        <v>5.2254966089999996E-4</v>
      </c>
      <c r="AL850" s="122">
        <v>0</v>
      </c>
    </row>
    <row r="851" spans="1:38" hidden="1" x14ac:dyDescent="0.25">
      <c r="A851" s="122" t="s">
        <v>2026</v>
      </c>
      <c r="B851" s="122">
        <v>1</v>
      </c>
      <c r="C851" s="122" t="s">
        <v>2192</v>
      </c>
      <c r="D851" s="122" t="s">
        <v>2139</v>
      </c>
      <c r="E851" s="122">
        <v>17</v>
      </c>
      <c r="F851" s="122">
        <v>4.553331398E-3</v>
      </c>
      <c r="G851" s="122">
        <v>6.2814607033999997E-3</v>
      </c>
      <c r="H851" s="122">
        <v>6.6705218784999997E-3</v>
      </c>
      <c r="I851" s="122">
        <v>6.2737115727999997E-3</v>
      </c>
      <c r="J851" s="122">
        <v>6.9904755511000002E-3</v>
      </c>
      <c r="K851" s="122">
        <v>5.7743596722000003E-3</v>
      </c>
      <c r="L851" s="122">
        <v>6.6635404759999997E-3</v>
      </c>
      <c r="M851" s="122">
        <v>8.1949637425000003E-3</v>
      </c>
      <c r="N851" s="122">
        <v>7.6812272521000003E-3</v>
      </c>
      <c r="O851" s="122">
        <v>7.9880350781999995E-3</v>
      </c>
      <c r="P851" s="122">
        <v>9.5535736792999992E-3</v>
      </c>
      <c r="Q851" s="122">
        <v>8.2132255587000005E-3</v>
      </c>
      <c r="R851" s="122">
        <v>8.2133998609000003E-3</v>
      </c>
      <c r="S851" s="122">
        <v>7.5342492364000001E-3</v>
      </c>
      <c r="T851" s="122">
        <v>1.01939719979E-2</v>
      </c>
      <c r="U851" s="122">
        <v>6.6942203271999996E-3</v>
      </c>
      <c r="V851" s="122">
        <v>5.1482567964000001E-3</v>
      </c>
      <c r="W851" s="122">
        <v>5.5231808643000004E-3</v>
      </c>
      <c r="X851" s="122">
        <v>7.0509437841999997E-3</v>
      </c>
      <c r="Y851" s="122">
        <v>5.8856669387999999E-3</v>
      </c>
      <c r="Z851" s="122">
        <v>4.2370700051000002E-3</v>
      </c>
      <c r="AA851" s="122">
        <v>5.8733952644000002E-3</v>
      </c>
      <c r="AB851" s="122">
        <v>6.8347957300999998E-3</v>
      </c>
      <c r="AC851" s="122">
        <v>7.9343659620999991E-3</v>
      </c>
      <c r="AD851" s="122">
        <v>6.9279156914000004E-3</v>
      </c>
      <c r="AE851" s="122">
        <v>4.8407477698000001E-3</v>
      </c>
      <c r="AF851" s="122">
        <v>5.8683405002E-3</v>
      </c>
      <c r="AG851" s="122">
        <v>2.1909082077E-2</v>
      </c>
      <c r="AH851" s="122">
        <v>1.48624919038E-2</v>
      </c>
      <c r="AI851" s="122">
        <v>1.5139611619199999E-2</v>
      </c>
      <c r="AJ851" s="122">
        <v>1.54167313345E-2</v>
      </c>
      <c r="AK851" s="122">
        <v>1.5693851049899999E-2</v>
      </c>
      <c r="AL851" s="122">
        <v>0</v>
      </c>
    </row>
    <row r="852" spans="1:38" hidden="1" x14ac:dyDescent="0.25">
      <c r="A852" s="122" t="s">
        <v>2026</v>
      </c>
      <c r="B852" s="122">
        <v>1</v>
      </c>
      <c r="C852" s="122" t="s">
        <v>2192</v>
      </c>
      <c r="D852" s="122" t="s">
        <v>2140</v>
      </c>
      <c r="E852" s="122">
        <v>17</v>
      </c>
      <c r="F852" s="122">
        <v>2.0620670719000002E-3</v>
      </c>
      <c r="G852" s="122">
        <v>2.9029368895000002E-3</v>
      </c>
      <c r="H852" s="122">
        <v>4.4036536937999997E-3</v>
      </c>
      <c r="I852" s="122">
        <v>3.2852428558000002E-3</v>
      </c>
      <c r="J852" s="122">
        <v>2.4309823701999999E-3</v>
      </c>
      <c r="K852" s="122">
        <v>2.5594564093E-3</v>
      </c>
      <c r="L852" s="122">
        <v>3.2125854426000001E-3</v>
      </c>
      <c r="M852" s="122">
        <v>4.0538318061999999E-3</v>
      </c>
      <c r="N852" s="122">
        <v>4.4753810516999998E-3</v>
      </c>
      <c r="O852" s="122">
        <v>4.5397744111000003E-3</v>
      </c>
      <c r="P852" s="122">
        <v>3.5113421028999999E-3</v>
      </c>
      <c r="Q852" s="122">
        <v>3.9691355650000003E-3</v>
      </c>
      <c r="R852" s="122">
        <v>4.4930095255000004E-3</v>
      </c>
      <c r="S852" s="122">
        <v>4.9348550001999999E-3</v>
      </c>
      <c r="T852" s="122">
        <v>5.9258229762E-3</v>
      </c>
      <c r="U852" s="122">
        <v>7.1427558135999996E-3</v>
      </c>
      <c r="V852" s="122">
        <v>8.1243460643000004E-3</v>
      </c>
      <c r="W852" s="122">
        <v>8.1243460643000004E-3</v>
      </c>
      <c r="X852" s="122">
        <v>7.7216281108999996E-3</v>
      </c>
      <c r="Y852" s="122">
        <v>6.5093508724E-3</v>
      </c>
      <c r="Z852" s="122">
        <v>4.1983176993999997E-3</v>
      </c>
      <c r="AA852" s="122">
        <v>1.813524086E-3</v>
      </c>
      <c r="AB852" s="122">
        <v>2.2542598808999999E-3</v>
      </c>
      <c r="AC852" s="122">
        <v>1.6666099368000001E-3</v>
      </c>
      <c r="AD852" s="122">
        <v>5.8935704129999998E-4</v>
      </c>
      <c r="AE852" s="122">
        <v>9.5285300429999995E-4</v>
      </c>
      <c r="AF852" s="122">
        <v>1.6243835616000001E-3</v>
      </c>
      <c r="AG852" s="122">
        <v>1.5299047745000001E-3</v>
      </c>
      <c r="AH852" s="122">
        <v>1.206591849E-3</v>
      </c>
      <c r="AI852" s="122">
        <v>1.1753161125E-3</v>
      </c>
      <c r="AJ852" s="122">
        <v>1.1440403760999999E-3</v>
      </c>
      <c r="AK852" s="122">
        <v>1.1127646395999999E-3</v>
      </c>
      <c r="AL852" s="122">
        <v>0</v>
      </c>
    </row>
    <row r="853" spans="1:38" hidden="1" x14ac:dyDescent="0.25">
      <c r="A853" s="122" t="s">
        <v>2026</v>
      </c>
      <c r="B853" s="122">
        <v>1</v>
      </c>
      <c r="C853" s="122" t="s">
        <v>2192</v>
      </c>
      <c r="D853" s="122" t="s">
        <v>2141</v>
      </c>
      <c r="E853" s="122">
        <v>17</v>
      </c>
      <c r="F853" s="122">
        <v>7.3135456409299998E-2</v>
      </c>
      <c r="G853" s="122">
        <v>6.8128134264700005E-2</v>
      </c>
      <c r="H853" s="122">
        <v>6.4469365750400007E-2</v>
      </c>
      <c r="I853" s="122">
        <v>6.4748012458800006E-2</v>
      </c>
      <c r="J853" s="122">
        <v>6.7490208110300001E-2</v>
      </c>
      <c r="K853" s="122">
        <v>6.1114939550600003E-2</v>
      </c>
      <c r="L853" s="122">
        <v>5.6948447307099997E-2</v>
      </c>
      <c r="M853" s="122">
        <v>5.8228167528499998E-2</v>
      </c>
      <c r="N853" s="122">
        <v>6.1164219178099999E-2</v>
      </c>
      <c r="O853" s="122">
        <v>7.2250083643300003E-2</v>
      </c>
      <c r="P853" s="122">
        <v>8.0251099579700003E-2</v>
      </c>
      <c r="Q853" s="122">
        <v>7.2546056790300004E-2</v>
      </c>
      <c r="R853" s="122">
        <v>7.1516695757399995E-2</v>
      </c>
      <c r="S853" s="122">
        <v>7.7555309564800001E-2</v>
      </c>
      <c r="T853" s="122">
        <v>8.2397273458499995E-2</v>
      </c>
      <c r="U853" s="122">
        <v>7.1874552844100006E-2</v>
      </c>
      <c r="V853" s="122">
        <v>7.4284995494299996E-2</v>
      </c>
      <c r="W853" s="122">
        <v>8.3269324745200005E-2</v>
      </c>
      <c r="X853" s="122">
        <v>8.1055717197399998E-2</v>
      </c>
      <c r="Y853" s="122">
        <v>5.7823075871699998E-2</v>
      </c>
      <c r="Z853" s="122">
        <v>5.4380069551500002E-2</v>
      </c>
      <c r="AA853" s="122">
        <v>6.1424123741299998E-2</v>
      </c>
      <c r="AB853" s="122">
        <v>6.7329698388199993E-2</v>
      </c>
      <c r="AC853" s="122">
        <v>7.8380091687100001E-2</v>
      </c>
      <c r="AD853" s="122">
        <v>6.9767714052399996E-2</v>
      </c>
      <c r="AE853" s="122">
        <v>7.2524414043400001E-2</v>
      </c>
      <c r="AF853" s="122">
        <v>7.9061087786100007E-2</v>
      </c>
      <c r="AG853" s="122">
        <v>5.8617401671100001E-2</v>
      </c>
      <c r="AH853" s="122">
        <v>6.1930359449400001E-2</v>
      </c>
      <c r="AI853" s="122">
        <v>6.0148049086000001E-2</v>
      </c>
      <c r="AJ853" s="122">
        <v>5.8365738722499998E-2</v>
      </c>
      <c r="AK853" s="122">
        <v>5.6583428359099998E-2</v>
      </c>
      <c r="AL853" s="122">
        <v>0</v>
      </c>
    </row>
    <row r="854" spans="1:38" hidden="1" x14ac:dyDescent="0.25">
      <c r="A854" s="122" t="s">
        <v>2026</v>
      </c>
      <c r="B854" s="122">
        <v>1</v>
      </c>
      <c r="C854" s="122" t="s">
        <v>2192</v>
      </c>
      <c r="D854" s="122" t="s">
        <v>2142</v>
      </c>
      <c r="E854" s="122">
        <v>17</v>
      </c>
      <c r="F854" s="122">
        <v>0.21518140857000001</v>
      </c>
      <c r="G854" s="122">
        <v>0.2060483436451</v>
      </c>
      <c r="H854" s="122">
        <v>0.2263256270223</v>
      </c>
      <c r="I854" s="122">
        <v>0.25133111748159997</v>
      </c>
      <c r="J854" s="122">
        <v>0.29235384801480002</v>
      </c>
      <c r="K854" s="122">
        <v>0.32732234273790001</v>
      </c>
      <c r="L854" s="122">
        <v>0.30585638077959998</v>
      </c>
      <c r="M854" s="122">
        <v>0.30305052623299999</v>
      </c>
      <c r="N854" s="122">
        <v>0.31531680522540001</v>
      </c>
      <c r="O854" s="122">
        <v>0.30147681671659998</v>
      </c>
      <c r="P854" s="122">
        <v>0.31141039850009999</v>
      </c>
      <c r="Q854" s="122">
        <v>0.31692197961840002</v>
      </c>
      <c r="R854" s="122">
        <v>0.33496290834320003</v>
      </c>
      <c r="S854" s="122">
        <v>0.37174255611000001</v>
      </c>
      <c r="T854" s="122">
        <v>0.39406349971269999</v>
      </c>
      <c r="U854" s="122">
        <v>0.35359959273039998</v>
      </c>
      <c r="V854" s="122">
        <v>0.35772256663340002</v>
      </c>
      <c r="W854" s="122">
        <v>0.39184860419119999</v>
      </c>
      <c r="X854" s="122">
        <v>0.38210930019049999</v>
      </c>
      <c r="Y854" s="122">
        <v>0.39196639789530002</v>
      </c>
      <c r="Z854" s="122">
        <v>0.41537129904140002</v>
      </c>
      <c r="AA854" s="122">
        <v>0.4569371552814</v>
      </c>
      <c r="AB854" s="122">
        <v>0.4729048655841</v>
      </c>
      <c r="AC854" s="122">
        <v>0.46737199431490001</v>
      </c>
      <c r="AD854" s="122">
        <v>0.48451473174269999</v>
      </c>
      <c r="AE854" s="122">
        <v>0.51504388206480001</v>
      </c>
      <c r="AF854" s="122">
        <v>0.52953967268440005</v>
      </c>
      <c r="AG854" s="122">
        <v>0.52001869520840005</v>
      </c>
      <c r="AH854" s="122">
        <v>0.54967644419499995</v>
      </c>
      <c r="AI854" s="122">
        <v>0.5673701393635</v>
      </c>
      <c r="AJ854" s="122">
        <v>0.58506383453199995</v>
      </c>
      <c r="AK854" s="122">
        <v>0.60275752970050001</v>
      </c>
      <c r="AL854" s="122">
        <v>0</v>
      </c>
    </row>
    <row r="855" spans="1:38" hidden="1" x14ac:dyDescent="0.25">
      <c r="A855" s="122" t="s">
        <v>2026</v>
      </c>
      <c r="B855" s="122">
        <v>1</v>
      </c>
      <c r="C855" s="122" t="s">
        <v>2192</v>
      </c>
      <c r="D855" s="122" t="s">
        <v>2143</v>
      </c>
      <c r="E855" s="122">
        <v>17</v>
      </c>
      <c r="F855" s="122">
        <v>0.175555457498</v>
      </c>
      <c r="G855" s="122">
        <v>0.15170097372159999</v>
      </c>
      <c r="H855" s="122">
        <v>0.15320535353350001</v>
      </c>
      <c r="I855" s="122">
        <v>0.15329384982909999</v>
      </c>
      <c r="J855" s="122">
        <v>0.14016000217730001</v>
      </c>
      <c r="K855" s="122">
        <v>0.1210422835889</v>
      </c>
      <c r="L855" s="122">
        <v>0.10883888778009999</v>
      </c>
      <c r="M855" s="122">
        <v>0.11883916078499999</v>
      </c>
      <c r="N855" s="122">
        <v>0.12988717505819999</v>
      </c>
      <c r="O855" s="122">
        <v>0.123402081466</v>
      </c>
      <c r="P855" s="122">
        <v>0.12255367806710001</v>
      </c>
      <c r="Q855" s="122">
        <v>0.13408341709759999</v>
      </c>
      <c r="R855" s="122">
        <v>0.1325100096163</v>
      </c>
      <c r="S855" s="122">
        <v>0.1320031161511</v>
      </c>
      <c r="T855" s="122">
        <v>0.14195699283320001</v>
      </c>
      <c r="U855" s="122">
        <v>0.13587159684299999</v>
      </c>
      <c r="V855" s="122">
        <v>0.15691475484590001</v>
      </c>
      <c r="W855" s="122">
        <v>0.16983987625870001</v>
      </c>
      <c r="X855" s="122">
        <v>0.15482881635369999</v>
      </c>
      <c r="Y855" s="122">
        <v>0.15786970080740001</v>
      </c>
      <c r="Z855" s="122">
        <v>0.1588846080619</v>
      </c>
      <c r="AA855" s="122">
        <v>0.1466639949197</v>
      </c>
      <c r="AB855" s="122">
        <v>0.15107115860779999</v>
      </c>
      <c r="AC855" s="122">
        <v>0.16445575263840001</v>
      </c>
      <c r="AD855" s="122">
        <v>0.1805302436723</v>
      </c>
      <c r="AE855" s="122">
        <v>0.18278691185099999</v>
      </c>
      <c r="AF855" s="122">
        <v>0.15914092146719999</v>
      </c>
      <c r="AG855" s="122">
        <v>0.16595461850670001</v>
      </c>
      <c r="AH855" s="122">
        <v>0.16971650325730001</v>
      </c>
      <c r="AI855" s="122">
        <v>0.16880544395450001</v>
      </c>
      <c r="AJ855" s="122">
        <v>0.16789438465170001</v>
      </c>
      <c r="AK855" s="122">
        <v>0.16698332534890001</v>
      </c>
      <c r="AL855" s="122">
        <v>0</v>
      </c>
    </row>
    <row r="856" spans="1:38" hidden="1" x14ac:dyDescent="0.25">
      <c r="A856" s="122" t="s">
        <v>2026</v>
      </c>
      <c r="B856" s="122">
        <v>1</v>
      </c>
      <c r="C856" s="122" t="s">
        <v>2192</v>
      </c>
      <c r="D856" s="122" t="s">
        <v>2177</v>
      </c>
      <c r="E856" s="122">
        <v>17</v>
      </c>
      <c r="F856" s="122">
        <v>0</v>
      </c>
      <c r="G856" s="122">
        <v>0</v>
      </c>
      <c r="H856" s="122">
        <v>0</v>
      </c>
      <c r="I856" s="122">
        <v>0</v>
      </c>
      <c r="J856" s="122">
        <v>0</v>
      </c>
      <c r="K856" s="122">
        <v>0</v>
      </c>
      <c r="L856" s="122">
        <v>0</v>
      </c>
      <c r="M856" s="122">
        <v>0</v>
      </c>
      <c r="N856" s="122">
        <v>0</v>
      </c>
      <c r="O856" s="122">
        <v>0</v>
      </c>
      <c r="P856" s="122">
        <v>0</v>
      </c>
      <c r="Q856" s="122">
        <v>0</v>
      </c>
      <c r="R856" s="122">
        <v>0</v>
      </c>
      <c r="S856" s="122">
        <v>0</v>
      </c>
      <c r="T856" s="122">
        <v>0</v>
      </c>
      <c r="U856" s="122">
        <v>0</v>
      </c>
      <c r="V856" s="122">
        <v>0</v>
      </c>
      <c r="W856" s="122">
        <v>0</v>
      </c>
      <c r="X856" s="122">
        <v>0</v>
      </c>
      <c r="Y856" s="122">
        <v>0</v>
      </c>
      <c r="Z856" s="122">
        <v>0</v>
      </c>
      <c r="AA856" s="122">
        <v>0</v>
      </c>
      <c r="AB856" s="122">
        <v>0</v>
      </c>
      <c r="AC856" s="122">
        <v>0</v>
      </c>
      <c r="AD856" s="122">
        <v>0</v>
      </c>
      <c r="AE856" s="122">
        <v>0</v>
      </c>
      <c r="AF856" s="122">
        <v>0</v>
      </c>
      <c r="AG856" s="122">
        <v>0</v>
      </c>
      <c r="AH856" s="122">
        <v>0</v>
      </c>
      <c r="AI856" s="122">
        <v>0</v>
      </c>
      <c r="AJ856" s="122">
        <v>0</v>
      </c>
      <c r="AK856" s="122">
        <v>0</v>
      </c>
      <c r="AL856" s="122">
        <v>0</v>
      </c>
    </row>
    <row r="857" spans="1:38" hidden="1" x14ac:dyDescent="0.25">
      <c r="A857" s="122" t="s">
        <v>2026</v>
      </c>
      <c r="B857" s="122">
        <v>1</v>
      </c>
      <c r="C857" s="122" t="s">
        <v>2192</v>
      </c>
      <c r="D857" s="122" t="s">
        <v>2144</v>
      </c>
      <c r="E857" s="122">
        <v>17</v>
      </c>
      <c r="F857" s="122">
        <v>5.7764273488799998E-2</v>
      </c>
      <c r="G857" s="122">
        <v>5.2346179563900003E-2</v>
      </c>
      <c r="H857" s="122">
        <v>5.3077399981900003E-2</v>
      </c>
      <c r="I857" s="122">
        <v>4.6591204693200002E-2</v>
      </c>
      <c r="J857" s="122">
        <v>3.7723893434899999E-2</v>
      </c>
      <c r="K857" s="122">
        <v>4.3658378299899998E-2</v>
      </c>
      <c r="L857" s="122">
        <v>5.9070872176400002E-2</v>
      </c>
      <c r="M857" s="122">
        <v>5.0679395324899998E-2</v>
      </c>
      <c r="N857" s="122">
        <v>5.1725106171900001E-2</v>
      </c>
      <c r="O857" s="122">
        <v>5.1995407662800003E-2</v>
      </c>
      <c r="P857" s="122">
        <v>4.8727314282299997E-2</v>
      </c>
      <c r="Q857" s="122">
        <v>5.2205839668599999E-2</v>
      </c>
      <c r="R857" s="122">
        <v>5.6794494541699998E-2</v>
      </c>
      <c r="S857" s="122">
        <v>5.05495694457E-2</v>
      </c>
      <c r="T857" s="122">
        <v>4.5364226193700001E-2</v>
      </c>
      <c r="U857" s="122">
        <v>4.9984875502699998E-2</v>
      </c>
      <c r="V857" s="122">
        <v>5.4479157035299999E-2</v>
      </c>
      <c r="W857" s="122">
        <v>4.6593076778899997E-2</v>
      </c>
      <c r="X857" s="122">
        <v>5.4916720795900001E-2</v>
      </c>
      <c r="Y857" s="122">
        <v>4.9505597629200003E-2</v>
      </c>
      <c r="Z857" s="122">
        <v>3.7611085306500001E-2</v>
      </c>
      <c r="AA857" s="122">
        <v>4.4159960204400002E-2</v>
      </c>
      <c r="AB857" s="122">
        <v>4.7386115939400002E-2</v>
      </c>
      <c r="AC857" s="122">
        <v>5.0275743324599997E-2</v>
      </c>
      <c r="AD857" s="122">
        <v>4.9414654449799998E-2</v>
      </c>
      <c r="AE857" s="122">
        <v>4.8991839850000003E-2</v>
      </c>
      <c r="AF857" s="122">
        <v>4.9600193171900002E-2</v>
      </c>
      <c r="AG857" s="122">
        <v>5.0101603120300001E-2</v>
      </c>
      <c r="AH857" s="122">
        <v>4.9379733032099998E-2</v>
      </c>
      <c r="AI857" s="122">
        <v>4.9218560779599997E-2</v>
      </c>
      <c r="AJ857" s="122">
        <v>4.9057388527199999E-2</v>
      </c>
      <c r="AK857" s="122">
        <v>4.8896216274800001E-2</v>
      </c>
      <c r="AL857" s="122">
        <v>0</v>
      </c>
    </row>
    <row r="858" spans="1:38" hidden="1" x14ac:dyDescent="0.25">
      <c r="A858" s="122" t="s">
        <v>2026</v>
      </c>
      <c r="B858" s="122">
        <v>1</v>
      </c>
      <c r="C858" s="122" t="s">
        <v>2192</v>
      </c>
      <c r="D858" s="122" t="s">
        <v>2145</v>
      </c>
      <c r="E858" s="122">
        <v>17</v>
      </c>
      <c r="F858" s="122">
        <v>4.7269579606300002E-2</v>
      </c>
      <c r="G858" s="122">
        <v>5.0524801233800001E-2</v>
      </c>
      <c r="H858" s="122">
        <v>6.32249556987E-2</v>
      </c>
      <c r="I858" s="122">
        <v>6.6939673894000004E-2</v>
      </c>
      <c r="J858" s="122">
        <v>7.1732113338800002E-2</v>
      </c>
      <c r="K858" s="122">
        <v>8.9488890864600004E-2</v>
      </c>
      <c r="L858" s="122">
        <v>0.11259965236320001</v>
      </c>
      <c r="M858" s="122">
        <v>0.1241011025432</v>
      </c>
      <c r="N858" s="122">
        <v>0.13847143149169999</v>
      </c>
      <c r="O858" s="122">
        <v>0.13434501279139999</v>
      </c>
      <c r="P858" s="122">
        <v>0.13311237146570001</v>
      </c>
      <c r="Q858" s="122">
        <v>0.11860685717739999</v>
      </c>
      <c r="R858" s="122">
        <v>0.1251532266473</v>
      </c>
      <c r="S858" s="122">
        <v>0.1176581754513</v>
      </c>
      <c r="T858" s="122">
        <v>0.10974199812509999</v>
      </c>
      <c r="U858" s="122">
        <v>0.10244580446940001</v>
      </c>
      <c r="V858" s="122">
        <v>0.14193705053069999</v>
      </c>
      <c r="W858" s="122">
        <v>0.1765847041035</v>
      </c>
      <c r="X858" s="122">
        <v>0.16576664235390001</v>
      </c>
      <c r="Y858" s="122">
        <v>0.1649317813058</v>
      </c>
      <c r="Z858" s="122">
        <v>0.2047257810034</v>
      </c>
      <c r="AA858" s="122">
        <v>0.24571989670079999</v>
      </c>
      <c r="AB858" s="122">
        <v>0.2136939719979</v>
      </c>
      <c r="AC858" s="122">
        <v>0.2311781488403</v>
      </c>
      <c r="AD858" s="122">
        <v>0.2441969929541</v>
      </c>
      <c r="AE858" s="122">
        <v>0.23634001052350001</v>
      </c>
      <c r="AF858" s="122">
        <v>0.2359454302217</v>
      </c>
      <c r="AG858" s="122">
        <v>0.246634827556</v>
      </c>
      <c r="AH858" s="122">
        <v>0.2482707501201</v>
      </c>
      <c r="AI858" s="122">
        <v>0.25088341349280002</v>
      </c>
      <c r="AJ858" s="122">
        <v>0.2534960768656</v>
      </c>
      <c r="AK858" s="122">
        <v>0.25610874023829999</v>
      </c>
      <c r="AL858" s="122">
        <v>0</v>
      </c>
    </row>
    <row r="859" spans="1:38" hidden="1" x14ac:dyDescent="0.25">
      <c r="A859" s="122" t="s">
        <v>2026</v>
      </c>
      <c r="B859" s="122">
        <v>1</v>
      </c>
      <c r="C859" s="122" t="s">
        <v>2192</v>
      </c>
      <c r="D859" s="122" t="s">
        <v>2146</v>
      </c>
      <c r="E859" s="122">
        <v>17</v>
      </c>
      <c r="F859" s="122">
        <v>7.4392225952000001E-3</v>
      </c>
      <c r="G859" s="122">
        <v>6.5066232422999999E-3</v>
      </c>
      <c r="H859" s="122">
        <v>7.2088735673999996E-3</v>
      </c>
      <c r="I859" s="122">
        <v>7.3100925942999996E-3</v>
      </c>
      <c r="J859" s="122">
        <v>9.6794744322000002E-3</v>
      </c>
      <c r="K859" s="122">
        <v>1.39141640812E-2</v>
      </c>
      <c r="L859" s="122">
        <v>1.06641116453E-2</v>
      </c>
      <c r="M859" s="122">
        <v>1.1092023587E-2</v>
      </c>
      <c r="N859" s="122">
        <v>1.07087636155E-2</v>
      </c>
      <c r="O859" s="122">
        <v>8.8138044693999995E-3</v>
      </c>
      <c r="P859" s="122">
        <v>8.4659198644999999E-3</v>
      </c>
      <c r="Q859" s="122">
        <v>1.0734559013E-2</v>
      </c>
      <c r="R859" s="122">
        <v>1.13164277118E-2</v>
      </c>
      <c r="S859" s="122">
        <v>1.15839962503E-2</v>
      </c>
      <c r="T859" s="122">
        <v>1.1704789016900001E-2</v>
      </c>
      <c r="U859" s="122">
        <v>1.11884379933E-2</v>
      </c>
      <c r="V859" s="122">
        <v>1.2007931174199999E-2</v>
      </c>
      <c r="W859" s="122">
        <v>1.0665567268399999E-2</v>
      </c>
      <c r="X859" s="122">
        <v>9.0240541897000006E-3</v>
      </c>
      <c r="Y859" s="122">
        <v>7.4047932504999999E-3</v>
      </c>
      <c r="Z859" s="122">
        <v>7.9487705100999995E-3</v>
      </c>
      <c r="AA859" s="122">
        <v>7.0208320784000003E-3</v>
      </c>
      <c r="AB859" s="122">
        <v>6.4067254528E-3</v>
      </c>
      <c r="AC859" s="122">
        <v>7.3039773806E-3</v>
      </c>
      <c r="AD859" s="122">
        <v>8.4339400646999997E-3</v>
      </c>
      <c r="AE859" s="122">
        <v>8.6371032688999996E-3</v>
      </c>
      <c r="AF859" s="122">
        <v>8.8339157519000001E-3</v>
      </c>
      <c r="AG859" s="122">
        <v>9.3569139934000008E-3</v>
      </c>
      <c r="AH859" s="122">
        <v>1.00603805892E-2</v>
      </c>
      <c r="AI859" s="122">
        <v>1.0588065438299999E-2</v>
      </c>
      <c r="AJ859" s="122">
        <v>1.11157502874E-2</v>
      </c>
      <c r="AK859" s="122">
        <v>1.1643435136499999E-2</v>
      </c>
      <c r="AL859" s="122">
        <v>0</v>
      </c>
    </row>
    <row r="860" spans="1:38" hidden="1" x14ac:dyDescent="0.25">
      <c r="A860" s="122" t="s">
        <v>2026</v>
      </c>
      <c r="B860" s="122">
        <v>1</v>
      </c>
      <c r="C860" s="122" t="s">
        <v>2192</v>
      </c>
      <c r="D860" s="122" t="s">
        <v>2147</v>
      </c>
      <c r="E860" s="122">
        <v>17</v>
      </c>
      <c r="F860" s="122">
        <v>8.4459034503599997E-2</v>
      </c>
      <c r="G860" s="122">
        <v>0.1041519916538</v>
      </c>
      <c r="H860" s="122">
        <v>0.1165652047537</v>
      </c>
      <c r="I860" s="122">
        <v>0.13408653990139999</v>
      </c>
      <c r="J860" s="122">
        <v>0.16768788654030001</v>
      </c>
      <c r="K860" s="122">
        <v>0.20463322918749999</v>
      </c>
      <c r="L860" s="122">
        <v>0.20076475914</v>
      </c>
      <c r="M860" s="122">
        <v>0.18734982987089999</v>
      </c>
      <c r="N860" s="122">
        <v>0.1445578174121</v>
      </c>
      <c r="O860" s="122">
        <v>0.19247393849219999</v>
      </c>
      <c r="P860" s="122">
        <v>0.23619895079979999</v>
      </c>
      <c r="Q860" s="122">
        <v>0.26037026411440001</v>
      </c>
      <c r="R860" s="122">
        <v>0.28807835435000001</v>
      </c>
      <c r="S860" s="122">
        <v>0.29612240031449999</v>
      </c>
      <c r="T860" s="122">
        <v>0.3265998706946</v>
      </c>
      <c r="U860" s="122">
        <v>0.3422819928029</v>
      </c>
      <c r="V860" s="122">
        <v>0.3373395536605</v>
      </c>
      <c r="W860" s="122">
        <v>0.33964610819800001</v>
      </c>
      <c r="X860" s="122">
        <v>0.3240449860595</v>
      </c>
      <c r="Y860" s="122">
        <v>0.3377615579546</v>
      </c>
      <c r="Z860" s="122">
        <v>0.43302554162509999</v>
      </c>
      <c r="AA860" s="122">
        <v>0.43922170733920002</v>
      </c>
      <c r="AB860" s="122">
        <v>0.5066836465572</v>
      </c>
      <c r="AC860" s="122">
        <v>0.55146374477610005</v>
      </c>
      <c r="AD860" s="122">
        <v>0.50659538843030005</v>
      </c>
      <c r="AE860" s="122">
        <v>0.4786879004506</v>
      </c>
      <c r="AF860" s="122">
        <v>0.50458514899149998</v>
      </c>
      <c r="AG860" s="122">
        <v>0.58815434621139995</v>
      </c>
      <c r="AH860" s="122">
        <v>0.52869688966030004</v>
      </c>
      <c r="AI860" s="122">
        <v>0.52134082268589998</v>
      </c>
      <c r="AJ860" s="122">
        <v>0.51398475571140001</v>
      </c>
      <c r="AK860" s="122">
        <v>0.50662868873690003</v>
      </c>
      <c r="AL860" s="122">
        <v>0</v>
      </c>
    </row>
    <row r="861" spans="1:38" hidden="1" x14ac:dyDescent="0.25">
      <c r="A861" s="122" t="s">
        <v>2026</v>
      </c>
      <c r="B861" s="122">
        <v>1</v>
      </c>
      <c r="C861" s="122" t="s">
        <v>2192</v>
      </c>
      <c r="D861" s="122" t="s">
        <v>475</v>
      </c>
      <c r="E861" s="122">
        <v>17</v>
      </c>
      <c r="F861" s="122">
        <v>4.1664918443300003E-2</v>
      </c>
      <c r="G861" s="122">
        <v>3.7110786053399999E-2</v>
      </c>
      <c r="H861" s="122">
        <v>4.2278061749700002E-2</v>
      </c>
      <c r="I861" s="122">
        <v>5.2718688681199999E-2</v>
      </c>
      <c r="J861" s="122">
        <v>5.4894654933599997E-2</v>
      </c>
      <c r="K861" s="122">
        <v>5.3954246575299999E-2</v>
      </c>
      <c r="L861" s="122">
        <v>4.8593894584100003E-2</v>
      </c>
      <c r="M861" s="122">
        <v>5.7078825365099999E-2</v>
      </c>
      <c r="N861" s="122">
        <v>6.4473249629599994E-2</v>
      </c>
      <c r="O861" s="122">
        <v>6.7755248601400003E-2</v>
      </c>
      <c r="P861" s="122">
        <v>7.2282285645200006E-2</v>
      </c>
      <c r="Q861" s="122">
        <v>8.6549764311000005E-2</v>
      </c>
      <c r="R861" s="122">
        <v>9.1741623272600006E-2</v>
      </c>
      <c r="S861" s="122">
        <v>9.1862176540000007E-2</v>
      </c>
      <c r="T861" s="122">
        <v>9.2782790286999997E-2</v>
      </c>
      <c r="U861" s="122">
        <v>8.9210739121200006E-2</v>
      </c>
      <c r="V861" s="122">
        <v>9.3719815053400005E-2</v>
      </c>
      <c r="W861" s="122">
        <v>0.10333497995099999</v>
      </c>
      <c r="X861" s="122">
        <v>0.12331016964530001</v>
      </c>
      <c r="Y861" s="122">
        <v>0.1112255694457</v>
      </c>
      <c r="Z861" s="122">
        <v>0.1016978803109</v>
      </c>
      <c r="AA861" s="122">
        <v>0.1246743439475</v>
      </c>
      <c r="AB861" s="122">
        <v>0.1249926743476</v>
      </c>
      <c r="AC861" s="122">
        <v>0.12798132801109999</v>
      </c>
      <c r="AD861" s="122">
        <v>0.14266003616680001</v>
      </c>
      <c r="AE861" s="122">
        <v>0.16764884284379999</v>
      </c>
      <c r="AF861" s="122">
        <v>0.17264903855569999</v>
      </c>
      <c r="AG861" s="122">
        <v>0.14904293933250001</v>
      </c>
      <c r="AH861" s="122">
        <v>0.1757161601369</v>
      </c>
      <c r="AI861" s="122">
        <v>0.1863004138296</v>
      </c>
      <c r="AJ861" s="122">
        <v>0.19688466752229999</v>
      </c>
      <c r="AK861" s="122">
        <v>0.20746892121499999</v>
      </c>
      <c r="AL861" s="122">
        <v>0</v>
      </c>
    </row>
    <row r="862" spans="1:38" hidden="1" x14ac:dyDescent="0.25">
      <c r="A862" s="122" t="s">
        <v>2026</v>
      </c>
      <c r="B862" s="122">
        <v>1</v>
      </c>
      <c r="C862" s="122" t="s">
        <v>2192</v>
      </c>
      <c r="D862" s="122" t="s">
        <v>2148</v>
      </c>
      <c r="E862" s="122">
        <v>17</v>
      </c>
      <c r="F862" s="122">
        <v>4.615096919E-4</v>
      </c>
      <c r="G862" s="122">
        <v>3.4060915059999999E-4</v>
      </c>
      <c r="H862" s="122">
        <v>5.3230699450000001E-4</v>
      </c>
      <c r="I862" s="122">
        <v>9.2913858899999996E-4</v>
      </c>
      <c r="J862" s="122">
        <v>1.0449976714999999E-3</v>
      </c>
      <c r="K862" s="122">
        <v>1.0795095104E-3</v>
      </c>
      <c r="L862" s="122">
        <v>7.995295896E-4</v>
      </c>
      <c r="M862" s="122">
        <v>5.7775729539999996E-4</v>
      </c>
      <c r="N862" s="122">
        <v>7.2903698329999998E-4</v>
      </c>
      <c r="O862" s="122">
        <v>7.2673246849999998E-4</v>
      </c>
      <c r="P862" s="122">
        <v>7.2250397649999999E-4</v>
      </c>
      <c r="Q862" s="122">
        <v>6.8492654749999996E-4</v>
      </c>
      <c r="R862" s="122">
        <v>3.7184517220000002E-4</v>
      </c>
      <c r="S862" s="122">
        <v>2.8143554389999998E-4</v>
      </c>
      <c r="T862" s="122">
        <v>3.9401880920000002E-4</v>
      </c>
      <c r="U862" s="122">
        <v>5.0568266349999998E-4</v>
      </c>
      <c r="V862" s="122">
        <v>3.6129656169999998E-4</v>
      </c>
      <c r="W862" s="122">
        <v>3.3216148050000001E-4</v>
      </c>
      <c r="X862" s="122">
        <v>4.8970274279999996E-4</v>
      </c>
      <c r="Y862" s="122">
        <v>1.1280560041E-3</v>
      </c>
      <c r="Z862" s="122">
        <v>1.9488571168999999E-3</v>
      </c>
      <c r="AA862" s="122">
        <v>1.5411243157999999E-3</v>
      </c>
      <c r="AB862" s="122">
        <v>3.0774054249999998E-4</v>
      </c>
      <c r="AC862" s="122">
        <v>1.105887689E-4</v>
      </c>
      <c r="AD862" s="122">
        <v>1.122080498E-4</v>
      </c>
      <c r="AE862" s="122">
        <v>1.393379903E-4</v>
      </c>
      <c r="AF862" s="122">
        <v>1.626386041E-4</v>
      </c>
      <c r="AG862" s="122">
        <v>1.270422304E-4</v>
      </c>
      <c r="AH862" s="122">
        <v>1.536781376E-4</v>
      </c>
      <c r="AI862" s="122">
        <v>1.647252881E-4</v>
      </c>
      <c r="AJ862" s="122">
        <v>1.757724386E-4</v>
      </c>
      <c r="AK862" s="122">
        <v>1.8681958899999999E-4</v>
      </c>
      <c r="AL862" s="122">
        <v>0</v>
      </c>
    </row>
    <row r="863" spans="1:38" hidden="1" x14ac:dyDescent="0.25">
      <c r="A863" s="122" t="s">
        <v>2026</v>
      </c>
      <c r="B863" s="122">
        <v>1</v>
      </c>
      <c r="C863" s="122" t="s">
        <v>2192</v>
      </c>
      <c r="D863" s="122" t="s">
        <v>2149</v>
      </c>
      <c r="E863" s="122">
        <v>17</v>
      </c>
      <c r="F863" s="122">
        <v>4.5788606851999997E-3</v>
      </c>
      <c r="G863" s="122">
        <v>3.6075808763E-3</v>
      </c>
      <c r="H863" s="122">
        <v>1.7040543107E-3</v>
      </c>
      <c r="I863" s="122">
        <v>1.8708748374999999E-3</v>
      </c>
      <c r="J863" s="122">
        <v>1.6266055823E-3</v>
      </c>
      <c r="K863" s="122">
        <v>1.5934429223999999E-3</v>
      </c>
      <c r="L863" s="122">
        <v>2.0205671777000001E-3</v>
      </c>
      <c r="M863" s="122">
        <v>2.2471401009999999E-3</v>
      </c>
      <c r="N863" s="122">
        <v>3.0378095497000002E-3</v>
      </c>
      <c r="O863" s="122">
        <v>4.2842819558999998E-3</v>
      </c>
      <c r="P863" s="122">
        <v>3.5372399528000001E-3</v>
      </c>
      <c r="Q863" s="122">
        <v>3.7552986784999999E-3</v>
      </c>
      <c r="R863" s="122">
        <v>4.6682178475000004E-3</v>
      </c>
      <c r="S863" s="122">
        <v>4.4544647857999997E-3</v>
      </c>
      <c r="T863" s="122">
        <v>3.6239067404999999E-3</v>
      </c>
      <c r="U863" s="122">
        <v>3.1214746137000001E-3</v>
      </c>
      <c r="V863" s="122">
        <v>3.0725382685000001E-3</v>
      </c>
      <c r="W863" s="122">
        <v>2.8051214128000002E-3</v>
      </c>
      <c r="X863" s="122">
        <v>2.6349798301E-3</v>
      </c>
      <c r="Y863" s="122">
        <v>2.5638751700999998E-3</v>
      </c>
      <c r="Z863" s="122">
        <v>2.0482572801999999E-3</v>
      </c>
      <c r="AA863" s="122">
        <v>1.6327913151000001E-3</v>
      </c>
      <c r="AB863" s="122">
        <v>2.5680983398000002E-3</v>
      </c>
      <c r="AC863" s="122">
        <v>3.054309716E-3</v>
      </c>
      <c r="AD863" s="122">
        <v>2.7078833953000001E-3</v>
      </c>
      <c r="AE863" s="122">
        <v>2.4439618977999998E-3</v>
      </c>
      <c r="AF863" s="122">
        <v>2.5791246181999998E-3</v>
      </c>
      <c r="AG863" s="122">
        <v>3.1875039301E-3</v>
      </c>
      <c r="AH863" s="122">
        <v>2.693520112E-3</v>
      </c>
      <c r="AI863" s="122">
        <v>2.5938295209999998E-3</v>
      </c>
      <c r="AJ863" s="122">
        <v>2.4941389300000001E-3</v>
      </c>
      <c r="AK863" s="122">
        <v>2.3944483389999999E-3</v>
      </c>
      <c r="AL863" s="122">
        <v>0</v>
      </c>
    </row>
    <row r="864" spans="1:38" hidden="1" x14ac:dyDescent="0.25">
      <c r="A864" s="122" t="s">
        <v>2026</v>
      </c>
      <c r="B864" s="122">
        <v>1</v>
      </c>
      <c r="C864" s="122" t="s">
        <v>2192</v>
      </c>
      <c r="D864" s="122" t="s">
        <v>2150</v>
      </c>
      <c r="E864" s="122">
        <v>17</v>
      </c>
      <c r="F864" s="122">
        <v>9.8060271553000004E-3</v>
      </c>
      <c r="G864" s="122">
        <v>1.14395063655E-2</v>
      </c>
      <c r="H864" s="122">
        <v>7.5350196256000002E-3</v>
      </c>
      <c r="I864" s="122">
        <v>6.8278702107999996E-3</v>
      </c>
      <c r="J864" s="122">
        <v>8.0611182678999999E-3</v>
      </c>
      <c r="K864" s="122">
        <v>7.2501552510999996E-3</v>
      </c>
      <c r="L864" s="122">
        <v>7.5512204179000002E-3</v>
      </c>
      <c r="M864" s="122">
        <v>5.0201087422999998E-3</v>
      </c>
      <c r="N864" s="122">
        <v>6.1892601530000001E-3</v>
      </c>
      <c r="O864" s="122">
        <v>8.5796234540000006E-3</v>
      </c>
      <c r="P864" s="122">
        <v>6.1996650639999998E-3</v>
      </c>
      <c r="Q864" s="122">
        <v>7.2185240557999996E-3</v>
      </c>
      <c r="R864" s="122">
        <v>9.8383941455999994E-3</v>
      </c>
      <c r="S864" s="122">
        <v>7.5152955336000001E-3</v>
      </c>
      <c r="T864" s="122">
        <v>8.5076126885999994E-3</v>
      </c>
      <c r="U864" s="122">
        <v>1.2077695968999999E-2</v>
      </c>
      <c r="V864" s="122">
        <v>8.5170516192999996E-3</v>
      </c>
      <c r="W864" s="122">
        <v>1.02486044332E-2</v>
      </c>
      <c r="X864" s="122">
        <v>1.15351690103E-2</v>
      </c>
      <c r="Y864" s="122">
        <v>8.8709476548999994E-3</v>
      </c>
      <c r="Z864" s="122">
        <v>5.9542302457999997E-3</v>
      </c>
      <c r="AA864" s="122">
        <v>4.0922261936999996E-3</v>
      </c>
      <c r="AB864" s="122">
        <v>3.0885993529000001E-3</v>
      </c>
      <c r="AC864" s="122">
        <v>4.3585360307000004E-3</v>
      </c>
      <c r="AD864" s="122">
        <v>6.8693341799999997E-3</v>
      </c>
      <c r="AE864" s="122">
        <v>8.6485992319000008E-3</v>
      </c>
      <c r="AF864" s="122">
        <v>8.9696825425999993E-3</v>
      </c>
      <c r="AG864" s="122">
        <v>7.1562279258000003E-3</v>
      </c>
      <c r="AH864" s="122">
        <v>9.8930249494999997E-3</v>
      </c>
      <c r="AI864" s="122">
        <v>1.1023654607500001E-2</v>
      </c>
      <c r="AJ864" s="122">
        <v>1.21542842655E-2</v>
      </c>
      <c r="AK864" s="122">
        <v>1.3284913923599999E-2</v>
      </c>
      <c r="AL864" s="122">
        <v>0</v>
      </c>
    </row>
    <row r="865" spans="1:38" hidden="1" x14ac:dyDescent="0.25">
      <c r="A865" s="122" t="s">
        <v>2026</v>
      </c>
      <c r="B865" s="122">
        <v>1</v>
      </c>
      <c r="C865" s="122" t="s">
        <v>2192</v>
      </c>
      <c r="D865" s="122" t="s">
        <v>2151</v>
      </c>
      <c r="E865" s="122">
        <v>17</v>
      </c>
      <c r="F865" s="122">
        <v>1.4881151530000001E-4</v>
      </c>
      <c r="G865" s="122">
        <v>1.8117717500000001E-4</v>
      </c>
      <c r="H865" s="122">
        <v>1.193783906E-4</v>
      </c>
      <c r="I865" s="122">
        <v>1.197855393E-4</v>
      </c>
      <c r="J865" s="122">
        <v>2.5780894489999998E-4</v>
      </c>
      <c r="K865" s="122">
        <v>4.2588018989999998E-4</v>
      </c>
      <c r="L865" s="122">
        <v>3.8291801989999999E-4</v>
      </c>
      <c r="M865" s="122">
        <v>5.8604396869999995E-4</v>
      </c>
      <c r="N865" s="122">
        <v>7.2502137949999996E-4</v>
      </c>
      <c r="O865" s="122">
        <v>6.015542048E-4</v>
      </c>
      <c r="P865" s="122">
        <v>6.8715655150000004E-4</v>
      </c>
      <c r="Q865" s="122">
        <v>8.0365163750000001E-4</v>
      </c>
      <c r="R865" s="122">
        <v>1.0030440593999999E-3</v>
      </c>
      <c r="S865" s="122">
        <v>7.3979582090000001E-4</v>
      </c>
      <c r="T865" s="122">
        <v>8.0244881910000005E-4</v>
      </c>
      <c r="U865" s="122">
        <v>8.3245541139999996E-4</v>
      </c>
      <c r="V865" s="122">
        <v>1.024391424E-3</v>
      </c>
      <c r="W865" s="122">
        <v>9.7152995250000004E-4</v>
      </c>
      <c r="X865" s="122">
        <v>1.1699284526E-3</v>
      </c>
      <c r="Y865" s="122">
        <v>1.3005619765E-3</v>
      </c>
      <c r="Z865" s="122">
        <v>1.3577224591E-3</v>
      </c>
      <c r="AA865" s="122">
        <v>1.3313961715999999E-3</v>
      </c>
      <c r="AB865" s="122">
        <v>1.0822078684000001E-3</v>
      </c>
      <c r="AC865" s="122">
        <v>1.0581887567999999E-3</v>
      </c>
      <c r="AD865" s="122">
        <v>1.3729639239E-3</v>
      </c>
      <c r="AE865" s="122">
        <v>1.1267813360000001E-3</v>
      </c>
      <c r="AF865" s="122">
        <v>1.0828452025000001E-3</v>
      </c>
      <c r="AG865" s="122">
        <v>1.0935267828E-3</v>
      </c>
      <c r="AH865" s="122">
        <v>1.168765164E-3</v>
      </c>
      <c r="AI865" s="122">
        <v>1.1813827807E-3</v>
      </c>
      <c r="AJ865" s="122">
        <v>1.1940003974E-3</v>
      </c>
      <c r="AK865" s="122">
        <v>1.2066180141E-3</v>
      </c>
      <c r="AL865" s="122">
        <v>0</v>
      </c>
    </row>
    <row r="866" spans="1:38" hidden="1" x14ac:dyDescent="0.25">
      <c r="A866" s="122" t="s">
        <v>2026</v>
      </c>
      <c r="B866" s="122">
        <v>1</v>
      </c>
      <c r="C866" s="122" t="s">
        <v>2192</v>
      </c>
      <c r="D866" s="122" t="s">
        <v>2152</v>
      </c>
      <c r="E866" s="122">
        <v>17</v>
      </c>
      <c r="F866" s="122">
        <v>1.9357434697099999E-2</v>
      </c>
      <c r="G866" s="122">
        <v>2.2117096495199998E-2</v>
      </c>
      <c r="H866" s="122">
        <v>3.2005319785900002E-2</v>
      </c>
      <c r="I866" s="122">
        <v>3.5285240436699998E-2</v>
      </c>
      <c r="J866" s="122">
        <v>3.2872063503600002E-2</v>
      </c>
      <c r="K866" s="122">
        <v>2.1204262481500001E-2</v>
      </c>
      <c r="L866" s="122">
        <v>1.8974287822400002E-2</v>
      </c>
      <c r="M866" s="122">
        <v>2.2618787504900002E-2</v>
      </c>
      <c r="N866" s="122">
        <v>3.4010604251700001E-2</v>
      </c>
      <c r="O866" s="122">
        <v>3.7000448758699997E-2</v>
      </c>
      <c r="P866" s="122">
        <v>2.9283037164700002E-2</v>
      </c>
      <c r="Q866" s="122">
        <v>2.74511235296E-2</v>
      </c>
      <c r="R866" s="122">
        <v>2.1244371949600001E-2</v>
      </c>
      <c r="S866" s="122">
        <v>2.1734274275E-2</v>
      </c>
      <c r="T866" s="122">
        <v>2.43781368653E-2</v>
      </c>
      <c r="U866" s="122">
        <v>2.3000058302300001E-2</v>
      </c>
      <c r="V866" s="122">
        <v>2.3009034201199999E-2</v>
      </c>
      <c r="W866" s="122">
        <v>1.9874573407099999E-2</v>
      </c>
      <c r="X866" s="122">
        <v>1.87507924642E-2</v>
      </c>
      <c r="Y866" s="122">
        <v>1.8394249962200002E-2</v>
      </c>
      <c r="Z866" s="122">
        <v>2.2540170552499999E-2</v>
      </c>
      <c r="AA866" s="122">
        <v>2.3260032054199999E-2</v>
      </c>
      <c r="AB866" s="122">
        <v>2.7276613747000002E-2</v>
      </c>
      <c r="AC866" s="122">
        <v>3.4611253681699997E-2</v>
      </c>
      <c r="AD866" s="122">
        <v>3.66301004566E-2</v>
      </c>
      <c r="AE866" s="122">
        <v>4.0493212374100002E-2</v>
      </c>
      <c r="AF866" s="122">
        <v>4.0995934561099998E-2</v>
      </c>
      <c r="AG866" s="122">
        <v>4.1409879798699999E-2</v>
      </c>
      <c r="AH866" s="122">
        <v>4.4347822740299997E-2</v>
      </c>
      <c r="AI866" s="122">
        <v>4.6308988451800003E-2</v>
      </c>
      <c r="AJ866" s="122">
        <v>4.8270154163199998E-2</v>
      </c>
      <c r="AK866" s="122">
        <v>5.02313198746E-2</v>
      </c>
      <c r="AL866" s="122">
        <v>0</v>
      </c>
    </row>
    <row r="867" spans="1:38" hidden="1" x14ac:dyDescent="0.25">
      <c r="A867" s="122" t="s">
        <v>2026</v>
      </c>
      <c r="B867" s="122">
        <v>1</v>
      </c>
      <c r="C867" s="122" t="s">
        <v>2192</v>
      </c>
      <c r="D867" s="122" t="s">
        <v>2153</v>
      </c>
      <c r="E867" s="122">
        <v>17</v>
      </c>
      <c r="F867" s="122">
        <v>8.0852361063199998E-2</v>
      </c>
      <c r="G867" s="122">
        <v>6.6890407572000002E-2</v>
      </c>
      <c r="H867" s="122">
        <v>8.4137776890699997E-2</v>
      </c>
      <c r="I867" s="122">
        <v>0.11963235562009999</v>
      </c>
      <c r="J867" s="122">
        <v>0.1075308507666</v>
      </c>
      <c r="K867" s="122">
        <v>9.9919780821900006E-2</v>
      </c>
      <c r="L867" s="122">
        <v>7.2035803683200006E-2</v>
      </c>
      <c r="M867" s="122">
        <v>5.7678833469399997E-2</v>
      </c>
      <c r="N867" s="122">
        <v>9.4833067344000002E-2</v>
      </c>
      <c r="O867" s="122">
        <v>0.12660237527589999</v>
      </c>
      <c r="P867" s="122">
        <v>0.12675055611</v>
      </c>
      <c r="Q867" s="122">
        <v>0.132942036953</v>
      </c>
      <c r="R867" s="122">
        <v>0.10766912564639999</v>
      </c>
      <c r="S867" s="122">
        <v>5.9101071698600002E-2</v>
      </c>
      <c r="T867" s="122">
        <v>6.1440473555300003E-2</v>
      </c>
      <c r="U867" s="122">
        <v>6.2129559406100002E-2</v>
      </c>
      <c r="V867" s="122">
        <v>5.4291369681599998E-2</v>
      </c>
      <c r="W867" s="122">
        <v>4.7203240980999997E-2</v>
      </c>
      <c r="X867" s="122">
        <v>6.0692513471799998E-2</v>
      </c>
      <c r="Y867" s="122">
        <v>5.7174723517499998E-2</v>
      </c>
      <c r="Z867" s="122">
        <v>5.13130304515E-2</v>
      </c>
      <c r="AA867" s="122">
        <v>4.4027140584799999E-2</v>
      </c>
      <c r="AB867" s="122">
        <v>4.4071541080799997E-2</v>
      </c>
      <c r="AC867" s="122">
        <v>5.3914146421099998E-2</v>
      </c>
      <c r="AD867" s="122">
        <v>9.5542716864700006E-2</v>
      </c>
      <c r="AE867" s="122">
        <v>0.1362306607397</v>
      </c>
      <c r="AF867" s="122">
        <v>6.4477362363500004E-2</v>
      </c>
      <c r="AG867" s="122">
        <v>6.4905473218100002E-2</v>
      </c>
      <c r="AH867" s="122">
        <v>9.2081843570699998E-2</v>
      </c>
      <c r="AI867" s="122">
        <v>9.5276670835700003E-2</v>
      </c>
      <c r="AJ867" s="122">
        <v>9.8471498100799998E-2</v>
      </c>
      <c r="AK867" s="122">
        <v>0.1016663253658</v>
      </c>
      <c r="AL867" s="122">
        <v>0</v>
      </c>
    </row>
    <row r="868" spans="1:38" hidden="1" x14ac:dyDescent="0.25">
      <c r="A868" s="122" t="s">
        <v>2026</v>
      </c>
      <c r="B868" s="122">
        <v>1</v>
      </c>
      <c r="C868" s="122" t="s">
        <v>2192</v>
      </c>
      <c r="D868" s="122" t="s">
        <v>2154</v>
      </c>
      <c r="E868" s="122">
        <v>17</v>
      </c>
      <c r="F868" s="122">
        <v>0.1118111703408</v>
      </c>
      <c r="G868" s="122">
        <v>9.8759621276700002E-2</v>
      </c>
      <c r="H868" s="122">
        <v>9.8568596691800001E-2</v>
      </c>
      <c r="I868" s="122">
        <v>9.8675167195899999E-2</v>
      </c>
      <c r="J868" s="122">
        <v>0.1031318380356</v>
      </c>
      <c r="K868" s="122">
        <v>9.1716441259200004E-2</v>
      </c>
      <c r="L868" s="122">
        <v>8.8752684871000007E-2</v>
      </c>
      <c r="M868" s="122">
        <v>0.11566642402250001</v>
      </c>
      <c r="N868" s="122">
        <v>0.14305483867070001</v>
      </c>
      <c r="O868" s="122">
        <v>0.13765576364570001</v>
      </c>
      <c r="P868" s="122">
        <v>0.11604750455109999</v>
      </c>
      <c r="Q868" s="122">
        <v>0.1333176143216</v>
      </c>
      <c r="R868" s="122">
        <v>0.1568584193051</v>
      </c>
      <c r="S868" s="122">
        <v>0.1871313693187</v>
      </c>
      <c r="T868" s="122">
        <v>0.17066566294720001</v>
      </c>
      <c r="U868" s="122">
        <v>0.1330788069793</v>
      </c>
      <c r="V868" s="122">
        <v>0.12899958426319999</v>
      </c>
      <c r="W868" s="122">
        <v>0.1248493393813</v>
      </c>
      <c r="X868" s="122">
        <v>0.122574917657</v>
      </c>
      <c r="Y868" s="122">
        <v>0.12812265783660001</v>
      </c>
      <c r="Z868" s="122">
        <v>0.12791806029819999</v>
      </c>
      <c r="AA868" s="122">
        <v>0.1233738285403</v>
      </c>
      <c r="AB868" s="122">
        <v>0.1141399637122</v>
      </c>
      <c r="AC868" s="122">
        <v>0.1278605392361</v>
      </c>
      <c r="AD868" s="122">
        <v>0.13559968405459999</v>
      </c>
      <c r="AE868" s="122">
        <v>0.1486171883032</v>
      </c>
      <c r="AF868" s="122">
        <v>0.15526133067219999</v>
      </c>
      <c r="AG868" s="122">
        <v>0.1547881654354</v>
      </c>
      <c r="AH868" s="122">
        <v>0.1668611891109</v>
      </c>
      <c r="AI868" s="122">
        <v>0.1750535932867</v>
      </c>
      <c r="AJ868" s="122">
        <v>0.1832459974625</v>
      </c>
      <c r="AK868" s="122">
        <v>0.1914384016383</v>
      </c>
      <c r="AL868" s="122">
        <v>0</v>
      </c>
    </row>
    <row r="869" spans="1:38" hidden="1" x14ac:dyDescent="0.25">
      <c r="A869" s="122" t="s">
        <v>2026</v>
      </c>
      <c r="B869" s="122">
        <v>1</v>
      </c>
      <c r="C869" s="122" t="s">
        <v>2192</v>
      </c>
      <c r="D869" s="122" t="s">
        <v>2155</v>
      </c>
      <c r="E869" s="122">
        <v>17</v>
      </c>
      <c r="F869" s="122">
        <v>6.2761591218399998E-2</v>
      </c>
      <c r="G869" s="122">
        <v>6.2290074450400003E-2</v>
      </c>
      <c r="H869" s="122">
        <v>6.3470539538500001E-2</v>
      </c>
      <c r="I869" s="122">
        <v>6.5229657383000003E-2</v>
      </c>
      <c r="J869" s="122">
        <v>7.0706161178099997E-2</v>
      </c>
      <c r="K869" s="122">
        <v>7.1844081889400002E-2</v>
      </c>
      <c r="L869" s="122">
        <v>7.4246746136899994E-2</v>
      </c>
      <c r="M869" s="122">
        <v>7.8505002509900002E-2</v>
      </c>
      <c r="N869" s="122">
        <v>8.4955536363400003E-2</v>
      </c>
      <c r="O869" s="122">
        <v>7.0282424506299998E-2</v>
      </c>
      <c r="P869" s="122">
        <v>5.25128098219E-2</v>
      </c>
      <c r="Q869" s="122">
        <v>8.0250635217299998E-2</v>
      </c>
      <c r="R869" s="122">
        <v>0.1292362307902</v>
      </c>
      <c r="S869" s="122">
        <v>0.1439754830204</v>
      </c>
      <c r="T869" s="122">
        <v>0.1202492231395</v>
      </c>
      <c r="U869" s="122">
        <v>0.11688877486470001</v>
      </c>
      <c r="V869" s="122">
        <v>0.12184316235750001</v>
      </c>
      <c r="W869" s="122">
        <v>0.12807635199129999</v>
      </c>
      <c r="X869" s="122">
        <v>0.11336514379029999</v>
      </c>
      <c r="Y869" s="122">
        <v>9.8325789712399997E-2</v>
      </c>
      <c r="Z869" s="122">
        <v>0.1206336925822</v>
      </c>
      <c r="AA869" s="122">
        <v>0.13030982067800001</v>
      </c>
      <c r="AB869" s="122">
        <v>0.12902974386890001</v>
      </c>
      <c r="AC869" s="122">
        <v>0.13741587988750001</v>
      </c>
      <c r="AD869" s="122">
        <v>0.14184538619250001</v>
      </c>
      <c r="AE869" s="122">
        <v>0.12463611321779999</v>
      </c>
      <c r="AF869" s="122">
        <v>0.109399765702</v>
      </c>
      <c r="AG869" s="122">
        <v>0.13132930772199999</v>
      </c>
      <c r="AH869" s="122">
        <v>0.1164224345306</v>
      </c>
      <c r="AI869" s="122">
        <v>0.1095512397796</v>
      </c>
      <c r="AJ869" s="122">
        <v>0.10268004502859999</v>
      </c>
      <c r="AK869" s="122">
        <v>9.58088502776E-2</v>
      </c>
      <c r="AL869" s="122">
        <v>0</v>
      </c>
    </row>
    <row r="870" spans="1:38" hidden="1" x14ac:dyDescent="0.25">
      <c r="A870" s="122" t="s">
        <v>2026</v>
      </c>
      <c r="B870" s="122">
        <v>1</v>
      </c>
      <c r="C870" s="122" t="s">
        <v>2192</v>
      </c>
      <c r="D870" s="122" t="s">
        <v>2156</v>
      </c>
      <c r="E870" s="122">
        <v>17</v>
      </c>
      <c r="F870" s="122">
        <v>2.5052279294800001E-2</v>
      </c>
      <c r="G870" s="122">
        <v>2.6016484562600001E-2</v>
      </c>
      <c r="H870" s="122">
        <v>3.4015935770700001E-2</v>
      </c>
      <c r="I870" s="122">
        <v>4.0938325682699998E-2</v>
      </c>
      <c r="J870" s="122">
        <v>3.7163129940399997E-2</v>
      </c>
      <c r="K870" s="122">
        <v>2.87129811001E-2</v>
      </c>
      <c r="L870" s="122">
        <v>3.0902078563E-2</v>
      </c>
      <c r="M870" s="122">
        <v>3.0792825667499999E-2</v>
      </c>
      <c r="N870" s="122">
        <v>3.86736050077E-2</v>
      </c>
      <c r="O870" s="122">
        <v>4.25957548157E-2</v>
      </c>
      <c r="P870" s="122">
        <v>4.1174493211200001E-2</v>
      </c>
      <c r="Q870" s="122">
        <v>3.3141549366500003E-2</v>
      </c>
      <c r="R870" s="122">
        <v>3.3857326075799998E-2</v>
      </c>
      <c r="S870" s="122">
        <v>2.4779918110599999E-2</v>
      </c>
      <c r="T870" s="122">
        <v>2.4098617315300001E-2</v>
      </c>
      <c r="U870" s="122">
        <v>2.34136375457E-2</v>
      </c>
      <c r="V870" s="122">
        <v>3.0644648825199999E-2</v>
      </c>
      <c r="W870" s="122">
        <v>3.6196073301300001E-2</v>
      </c>
      <c r="X870" s="122">
        <v>2.82225651819E-2</v>
      </c>
      <c r="Y870" s="122">
        <v>3.2260924007400001E-2</v>
      </c>
      <c r="Z870" s="122">
        <v>2.5568742084699999E-2</v>
      </c>
      <c r="AA870" s="122">
        <v>2.4775575191300001E-2</v>
      </c>
      <c r="AB870" s="122">
        <v>2.5768666727100001E-2</v>
      </c>
      <c r="AC870" s="122">
        <v>3.4186026792499997E-2</v>
      </c>
      <c r="AD870" s="122">
        <v>4.4862841210800003E-2</v>
      </c>
      <c r="AE870" s="122">
        <v>4.0349628594799999E-2</v>
      </c>
      <c r="AF870" s="122">
        <v>3.63701014243E-2</v>
      </c>
      <c r="AG870" s="122">
        <v>5.3476450284799998E-2</v>
      </c>
      <c r="AH870" s="122">
        <v>5.3058705531700001E-2</v>
      </c>
      <c r="AI870" s="122">
        <v>5.5543988035300002E-2</v>
      </c>
      <c r="AJ870" s="122">
        <v>5.8029270538799999E-2</v>
      </c>
      <c r="AK870" s="122">
        <v>6.0514553042399999E-2</v>
      </c>
      <c r="AL870" s="122">
        <v>0</v>
      </c>
    </row>
    <row r="871" spans="1:38" hidden="1" x14ac:dyDescent="0.25">
      <c r="A871" s="122" t="s">
        <v>2026</v>
      </c>
      <c r="B871" s="122">
        <v>1</v>
      </c>
      <c r="C871" s="122" t="s">
        <v>2192</v>
      </c>
      <c r="D871" s="122" t="s">
        <v>2178</v>
      </c>
      <c r="E871" s="122">
        <v>17</v>
      </c>
      <c r="F871" s="122">
        <v>1.3926813632E-3</v>
      </c>
      <c r="G871" s="122">
        <v>1.4813027307E-3</v>
      </c>
      <c r="H871" s="122">
        <v>1.1563222353E-3</v>
      </c>
      <c r="I871" s="122">
        <v>1.2342552843999999E-3</v>
      </c>
      <c r="J871" s="122">
        <v>1.5300421543E-3</v>
      </c>
      <c r="K871" s="122">
        <v>1.4024010402E-3</v>
      </c>
      <c r="L871" s="122">
        <v>1.3244480329E-3</v>
      </c>
      <c r="M871" s="122">
        <v>1.1690063806000001E-3</v>
      </c>
      <c r="N871" s="122">
        <v>7.3963083250000005E-4</v>
      </c>
      <c r="O871" s="122">
        <v>0</v>
      </c>
      <c r="P871" s="122">
        <v>0</v>
      </c>
      <c r="Q871" s="122">
        <v>0</v>
      </c>
      <c r="R871" s="122">
        <v>0</v>
      </c>
      <c r="S871" s="122">
        <v>0</v>
      </c>
      <c r="T871" s="122">
        <v>0</v>
      </c>
      <c r="U871" s="122">
        <v>0</v>
      </c>
      <c r="V871" s="122">
        <v>0</v>
      </c>
      <c r="W871" s="122">
        <v>0</v>
      </c>
      <c r="X871" s="122">
        <v>0</v>
      </c>
      <c r="Y871" s="122">
        <v>0</v>
      </c>
      <c r="Z871" s="122">
        <v>0</v>
      </c>
      <c r="AA871" s="122">
        <v>0</v>
      </c>
      <c r="AB871" s="122">
        <v>0</v>
      </c>
      <c r="AC871" s="122">
        <v>0</v>
      </c>
      <c r="AD871" s="122">
        <v>0</v>
      </c>
      <c r="AE871" s="122">
        <v>0</v>
      </c>
      <c r="AF871" s="122">
        <v>0</v>
      </c>
      <c r="AG871" s="122">
        <v>0</v>
      </c>
      <c r="AH871" s="122">
        <v>0</v>
      </c>
      <c r="AI871" s="122">
        <v>0</v>
      </c>
      <c r="AJ871" s="122">
        <v>0</v>
      </c>
      <c r="AK871" s="122">
        <v>0</v>
      </c>
      <c r="AL871" s="122">
        <v>0</v>
      </c>
    </row>
    <row r="872" spans="1:38" hidden="1" x14ac:dyDescent="0.25">
      <c r="A872" s="122" t="s">
        <v>2026</v>
      </c>
      <c r="B872" s="122">
        <v>1</v>
      </c>
      <c r="C872" s="122" t="s">
        <v>2192</v>
      </c>
      <c r="D872" s="122" t="s">
        <v>2157</v>
      </c>
      <c r="E872" s="122">
        <v>17</v>
      </c>
      <c r="F872" s="122">
        <v>8.2500831600000002E-5</v>
      </c>
      <c r="G872" s="122">
        <v>2.227728688E-4</v>
      </c>
      <c r="H872" s="122">
        <v>2.2951117964999999E-3</v>
      </c>
      <c r="I872" s="122">
        <v>3.9745881641000003E-3</v>
      </c>
      <c r="J872" s="122">
        <v>5.4352221109999995E-4</v>
      </c>
      <c r="K872" s="122">
        <v>1.09085246E-4</v>
      </c>
      <c r="L872" s="122">
        <v>2.401645045E-4</v>
      </c>
      <c r="M872" s="122">
        <v>2.7290005750000001E-4</v>
      </c>
      <c r="N872" s="122">
        <v>3.9033717379999999E-4</v>
      </c>
      <c r="O872" s="122">
        <v>5.2035864399999998E-4</v>
      </c>
      <c r="P872" s="122">
        <v>5.9539375249999997E-4</v>
      </c>
      <c r="Q872" s="122">
        <v>5.4399588739999997E-4</v>
      </c>
      <c r="R872" s="122">
        <v>2.5333563159999999E-4</v>
      </c>
      <c r="S872" s="122">
        <v>7.3721854299999999E-5</v>
      </c>
      <c r="T872" s="122">
        <v>5.1013335799999997E-5</v>
      </c>
      <c r="U872" s="122">
        <v>5.40775953E-5</v>
      </c>
      <c r="V872" s="122">
        <v>8.5907042799999997E-5</v>
      </c>
      <c r="W872" s="122">
        <v>2.8242281299999998E-5</v>
      </c>
      <c r="X872" s="122">
        <v>8.5551785699999997E-5</v>
      </c>
      <c r="Y872" s="122">
        <v>1.275958753E-4</v>
      </c>
      <c r="Z872" s="122">
        <v>6.3854486100000003E-5</v>
      </c>
      <c r="AA872" s="122">
        <v>7.4211497200000001E-5</v>
      </c>
      <c r="AB872" s="122">
        <v>8.1715806300000006E-5</v>
      </c>
      <c r="AC872" s="122">
        <v>5.2369167500000001E-5</v>
      </c>
      <c r="AD872" s="122">
        <v>1.0071075630000001E-4</v>
      </c>
      <c r="AE872" s="122">
        <v>1.076495812E-4</v>
      </c>
      <c r="AF872" s="122">
        <v>8.3949801899999994E-5</v>
      </c>
      <c r="AG872" s="122">
        <v>2.0734589629999999E-4</v>
      </c>
      <c r="AH872" s="122">
        <v>2.1472943309999999E-4</v>
      </c>
      <c r="AI872" s="122">
        <v>2.4112810580000001E-4</v>
      </c>
      <c r="AJ872" s="122">
        <v>2.6752677839999997E-4</v>
      </c>
      <c r="AK872" s="122">
        <v>2.9392545110000002E-4</v>
      </c>
      <c r="AL872" s="122">
        <v>0</v>
      </c>
    </row>
    <row r="873" spans="1:38" hidden="1" x14ac:dyDescent="0.25">
      <c r="A873" s="122" t="s">
        <v>2026</v>
      </c>
      <c r="B873" s="122">
        <v>1</v>
      </c>
      <c r="C873" s="122" t="s">
        <v>2192</v>
      </c>
      <c r="D873" s="122" t="s">
        <v>2158</v>
      </c>
      <c r="E873" s="122">
        <v>17</v>
      </c>
      <c r="F873" s="122">
        <v>4.0687073693999997E-3</v>
      </c>
      <c r="G873" s="122">
        <v>1.6775257794000001E-3</v>
      </c>
      <c r="H873" s="122">
        <v>1.4344832925E-3</v>
      </c>
      <c r="I873" s="122">
        <v>1.7496177084000001E-3</v>
      </c>
      <c r="J873" s="122">
        <v>2.8243106231999999E-3</v>
      </c>
      <c r="K873" s="122">
        <v>4.0336047658000003E-3</v>
      </c>
      <c r="L873" s="122">
        <v>3.2128395778999999E-3</v>
      </c>
      <c r="M873" s="122">
        <v>3.9799090387E-3</v>
      </c>
      <c r="N873" s="122">
        <v>6.0419774410999999E-3</v>
      </c>
      <c r="O873" s="122">
        <v>1.0006265807900001E-2</v>
      </c>
      <c r="P873" s="122">
        <v>1.11002211134E-2</v>
      </c>
      <c r="Q873" s="122">
        <v>9.7349743869000003E-3</v>
      </c>
      <c r="R873" s="122">
        <v>8.2892120111999999E-3</v>
      </c>
      <c r="S873" s="122">
        <v>8.5312645679999997E-3</v>
      </c>
      <c r="T873" s="122">
        <v>6.3214637273999999E-3</v>
      </c>
      <c r="U873" s="122">
        <v>6.4554369348999996E-3</v>
      </c>
      <c r="V873" s="122">
        <v>6.6197826362999999E-3</v>
      </c>
      <c r="W873" s="122">
        <v>6.8282653844999996E-3</v>
      </c>
      <c r="X873" s="122">
        <v>4.5563238077999998E-3</v>
      </c>
      <c r="Y873" s="122">
        <v>3.2475816020999999E-3</v>
      </c>
      <c r="Z873" s="122">
        <v>4.4427798845000002E-3</v>
      </c>
      <c r="AA873" s="122">
        <v>4.1922011552E-3</v>
      </c>
      <c r="AB873" s="122">
        <v>3.5794410475000001E-3</v>
      </c>
      <c r="AC873" s="122">
        <v>4.8707517009999998E-3</v>
      </c>
      <c r="AD873" s="122">
        <v>4.6746177991000004E-3</v>
      </c>
      <c r="AE873" s="122">
        <v>7.8536959690000008E-3</v>
      </c>
      <c r="AF873" s="122">
        <v>1.2110958420299999E-2</v>
      </c>
      <c r="AG873" s="122">
        <v>1.2681132548999999E-2</v>
      </c>
      <c r="AH873" s="122">
        <v>1.4781916467900001E-2</v>
      </c>
      <c r="AI873" s="122">
        <v>1.7036640637999999E-2</v>
      </c>
      <c r="AJ873" s="122">
        <v>1.9291364808099998E-2</v>
      </c>
      <c r="AK873" s="122">
        <v>2.1546088978200002E-2</v>
      </c>
      <c r="AL873" s="122">
        <v>0</v>
      </c>
    </row>
    <row r="874" spans="1:38" hidden="1" x14ac:dyDescent="0.25">
      <c r="A874" s="122" t="s">
        <v>2026</v>
      </c>
      <c r="B874" s="122">
        <v>1</v>
      </c>
      <c r="C874" s="122" t="s">
        <v>2192</v>
      </c>
      <c r="D874" s="122" t="s">
        <v>2159</v>
      </c>
      <c r="E874" s="122">
        <v>17</v>
      </c>
      <c r="F874" s="122">
        <v>0.10835138177750001</v>
      </c>
      <c r="G874" s="122">
        <v>0.1129441374097</v>
      </c>
      <c r="H874" s="122">
        <v>0.10912657159270001</v>
      </c>
      <c r="I874" s="122">
        <v>0.1242150908706</v>
      </c>
      <c r="J874" s="122">
        <v>0.1162511307871</v>
      </c>
      <c r="K874" s="122">
        <v>9.0904230185400003E-2</v>
      </c>
      <c r="L874" s="122">
        <v>8.8143466690899994E-2</v>
      </c>
      <c r="M874" s="122">
        <v>0.10622420018750001</v>
      </c>
      <c r="N874" s="122">
        <v>0.13072198155369999</v>
      </c>
      <c r="O874" s="122">
        <v>0.17814579600229999</v>
      </c>
      <c r="P874" s="122">
        <v>0.28581491898759998</v>
      </c>
      <c r="Q874" s="122">
        <v>0.30950161359579997</v>
      </c>
      <c r="R874" s="122">
        <v>0.31954379497410001</v>
      </c>
      <c r="S874" s="122">
        <v>0.42281294457039997</v>
      </c>
      <c r="T874" s="122">
        <v>0.43780731803200001</v>
      </c>
      <c r="U874" s="122">
        <v>0.42452082022440002</v>
      </c>
      <c r="V874" s="122">
        <v>0.46125165804829998</v>
      </c>
      <c r="W874" s="122">
        <v>0.40014647409960002</v>
      </c>
      <c r="X874" s="122">
        <v>0.36568758051349998</v>
      </c>
      <c r="Y874" s="122">
        <v>0.39799615954520001</v>
      </c>
      <c r="Z874" s="122">
        <v>0.42814707405730001</v>
      </c>
      <c r="AA874" s="122">
        <v>0.51465148918930004</v>
      </c>
      <c r="AB874" s="122">
        <v>0.57127956103900002</v>
      </c>
      <c r="AC874" s="122">
        <v>0.52367404916990001</v>
      </c>
      <c r="AD874" s="122">
        <v>0.50632709607180004</v>
      </c>
      <c r="AE874" s="122">
        <v>0.45865083879160001</v>
      </c>
      <c r="AF874" s="122">
        <v>0.45864375493659998</v>
      </c>
      <c r="AG874" s="122">
        <v>0.54182454341069997</v>
      </c>
      <c r="AH874" s="122">
        <v>0.48504079998720001</v>
      </c>
      <c r="AI874" s="122">
        <v>0.47208632088539998</v>
      </c>
      <c r="AJ874" s="122">
        <v>0.45913184178369998</v>
      </c>
      <c r="AK874" s="122">
        <v>0.44617736268199998</v>
      </c>
      <c r="AL874" s="122">
        <v>0</v>
      </c>
    </row>
    <row r="875" spans="1:38" hidden="1" x14ac:dyDescent="0.25">
      <c r="A875" s="122" t="s">
        <v>2026</v>
      </c>
      <c r="B875" s="122">
        <v>1</v>
      </c>
      <c r="C875" s="122" t="s">
        <v>2192</v>
      </c>
      <c r="D875" s="122" t="s">
        <v>2160</v>
      </c>
      <c r="E875" s="122">
        <v>17</v>
      </c>
      <c r="F875" s="122">
        <v>7.4096875502699999E-2</v>
      </c>
      <c r="G875" s="122">
        <v>6.27229440261E-2</v>
      </c>
      <c r="H875" s="122">
        <v>6.4561111252200001E-2</v>
      </c>
      <c r="I875" s="122">
        <v>6.5355464997399998E-2</v>
      </c>
      <c r="J875" s="122">
        <v>6.0170417127799997E-2</v>
      </c>
      <c r="K875" s="122">
        <v>5.1149931476599998E-2</v>
      </c>
      <c r="L875" s="122">
        <v>5.0599595512400002E-2</v>
      </c>
      <c r="M875" s="122">
        <v>5.0026447246700002E-2</v>
      </c>
      <c r="N875" s="122">
        <v>4.6895879645599998E-2</v>
      </c>
      <c r="O875" s="122">
        <v>4.83064489401E-2</v>
      </c>
      <c r="P875" s="122">
        <v>4.7566907254500003E-2</v>
      </c>
      <c r="Q875" s="122">
        <v>4.4394268952799999E-2</v>
      </c>
      <c r="R875" s="122">
        <v>3.8965642384099997E-2</v>
      </c>
      <c r="S875" s="122">
        <v>4.01622098037E-2</v>
      </c>
      <c r="T875" s="122">
        <v>4.6606114850799997E-2</v>
      </c>
      <c r="U875" s="122">
        <v>4.2371011400399998E-2</v>
      </c>
      <c r="V875" s="122">
        <v>3.58592655357E-2</v>
      </c>
      <c r="W875" s="122">
        <v>3.7163217756800003E-2</v>
      </c>
      <c r="X875" s="122">
        <v>4.5152812241100002E-2</v>
      </c>
      <c r="Y875" s="122">
        <v>3.8352715957499998E-2</v>
      </c>
      <c r="Z875" s="122">
        <v>3.5610283467900003E-2</v>
      </c>
      <c r="AA875" s="122">
        <v>4.4014095860199998E-2</v>
      </c>
      <c r="AB875" s="122">
        <v>7.41165037951E-2</v>
      </c>
      <c r="AC875" s="122">
        <v>0.1021823952342</v>
      </c>
      <c r="AD875" s="122">
        <v>0.10272576177080001</v>
      </c>
      <c r="AE875" s="122">
        <v>8.2498875684200002E-2</v>
      </c>
      <c r="AF875" s="122">
        <v>9.6481774713500001E-2</v>
      </c>
      <c r="AG875" s="122">
        <v>9.91121371483E-2</v>
      </c>
      <c r="AH875" s="122">
        <v>9.3031405521599997E-2</v>
      </c>
      <c r="AI875" s="122">
        <v>9.1702118683400002E-2</v>
      </c>
      <c r="AJ875" s="122">
        <v>9.0372831845100005E-2</v>
      </c>
      <c r="AK875" s="122">
        <v>8.9043545006899996E-2</v>
      </c>
      <c r="AL875" s="122">
        <v>0</v>
      </c>
    </row>
    <row r="876" spans="1:38" hidden="1" x14ac:dyDescent="0.25">
      <c r="A876" s="122" t="s">
        <v>2026</v>
      </c>
      <c r="B876" s="122">
        <v>1</v>
      </c>
      <c r="C876" s="122" t="s">
        <v>2192</v>
      </c>
      <c r="D876" s="122" t="s">
        <v>2161</v>
      </c>
      <c r="E876" s="122">
        <v>17</v>
      </c>
      <c r="F876" s="122">
        <v>0.110788249176</v>
      </c>
      <c r="G876" s="122">
        <v>0.15728719477459999</v>
      </c>
      <c r="H876" s="122">
        <v>0.148172017781</v>
      </c>
      <c r="I876" s="122">
        <v>0.1631851506849</v>
      </c>
      <c r="J876" s="122">
        <v>0.17869019238559999</v>
      </c>
      <c r="K876" s="122">
        <v>0.16782244119869999</v>
      </c>
      <c r="L876" s="122">
        <v>0.16998396963920001</v>
      </c>
      <c r="M876" s="122">
        <v>0.18714571133089999</v>
      </c>
      <c r="N876" s="122">
        <v>0.20870348664909999</v>
      </c>
      <c r="O876" s="122">
        <v>0.2113471589706</v>
      </c>
      <c r="P876" s="122">
        <v>0.21777256004109999</v>
      </c>
      <c r="Q876" s="122">
        <v>0.24878153642379999</v>
      </c>
      <c r="R876" s="122">
        <v>0.26259166470110001</v>
      </c>
      <c r="S876" s="122">
        <v>0.2066117336478</v>
      </c>
      <c r="T876" s="122">
        <v>0.1036107846019</v>
      </c>
      <c r="U876" s="122">
        <v>0.104179804167</v>
      </c>
      <c r="V876" s="122">
        <v>9.6512863043899999E-2</v>
      </c>
      <c r="W876" s="122">
        <v>9.2840814297400001E-2</v>
      </c>
      <c r="X876" s="122">
        <v>9.88994901569E-2</v>
      </c>
      <c r="Y876" s="122">
        <v>0.1123395868034</v>
      </c>
      <c r="Z876" s="122">
        <v>0.1036919735099</v>
      </c>
      <c r="AA876" s="122">
        <v>9.2681172094700004E-2</v>
      </c>
      <c r="AB876" s="122">
        <v>8.5752750793800001E-2</v>
      </c>
      <c r="AC876" s="122">
        <v>0.1017253229308</v>
      </c>
      <c r="AD876" s="122">
        <v>0.11793250319030001</v>
      </c>
      <c r="AE876" s="122">
        <v>0.1338777072182</v>
      </c>
      <c r="AF876" s="122">
        <v>0.13321344014030001</v>
      </c>
      <c r="AG876" s="122">
        <v>0.12964121627960001</v>
      </c>
      <c r="AH876" s="122">
        <v>0.14729832146989999</v>
      </c>
      <c r="AI876" s="122">
        <v>0.1563927645515</v>
      </c>
      <c r="AJ876" s="122">
        <v>0.16548720763319999</v>
      </c>
      <c r="AK876" s="122">
        <v>0.17458165071490001</v>
      </c>
      <c r="AL876" s="122">
        <v>0</v>
      </c>
    </row>
    <row r="877" spans="1:38" hidden="1" x14ac:dyDescent="0.25">
      <c r="A877" s="122" t="s">
        <v>2026</v>
      </c>
      <c r="B877" s="122">
        <v>1</v>
      </c>
      <c r="C877" s="122" t="s">
        <v>2192</v>
      </c>
      <c r="D877" s="122" t="s">
        <v>2179</v>
      </c>
      <c r="E877" s="122">
        <v>17</v>
      </c>
      <c r="F877" s="122">
        <v>0</v>
      </c>
      <c r="G877" s="122">
        <v>0</v>
      </c>
      <c r="H877" s="122">
        <v>0</v>
      </c>
      <c r="I877" s="122">
        <v>0</v>
      </c>
      <c r="J877" s="122">
        <v>0</v>
      </c>
      <c r="K877" s="122">
        <v>0</v>
      </c>
      <c r="L877" s="122">
        <v>0</v>
      </c>
      <c r="M877" s="122">
        <v>0</v>
      </c>
      <c r="N877" s="122">
        <v>0</v>
      </c>
      <c r="O877" s="122">
        <v>0</v>
      </c>
      <c r="P877" s="122">
        <v>0</v>
      </c>
      <c r="Q877" s="122">
        <v>0</v>
      </c>
      <c r="R877" s="122">
        <v>0</v>
      </c>
      <c r="S877" s="122">
        <v>0</v>
      </c>
      <c r="T877" s="122">
        <v>0</v>
      </c>
      <c r="U877" s="122">
        <v>0</v>
      </c>
      <c r="V877" s="122">
        <v>0</v>
      </c>
      <c r="W877" s="122">
        <v>0</v>
      </c>
      <c r="X877" s="122">
        <v>0</v>
      </c>
      <c r="Y877" s="122">
        <v>0</v>
      </c>
      <c r="Z877" s="122">
        <v>0</v>
      </c>
      <c r="AA877" s="122">
        <v>0</v>
      </c>
      <c r="AB877" s="122">
        <v>0</v>
      </c>
      <c r="AC877" s="122">
        <v>0</v>
      </c>
      <c r="AD877" s="122">
        <v>0</v>
      </c>
      <c r="AE877" s="122">
        <v>0</v>
      </c>
      <c r="AF877" s="122">
        <v>0</v>
      </c>
      <c r="AG877" s="122">
        <v>0</v>
      </c>
      <c r="AH877" s="122">
        <v>0</v>
      </c>
      <c r="AI877" s="122">
        <v>0</v>
      </c>
      <c r="AJ877" s="122">
        <v>0</v>
      </c>
      <c r="AK877" s="122">
        <v>0</v>
      </c>
      <c r="AL877" s="122">
        <v>0</v>
      </c>
    </row>
    <row r="878" spans="1:38" hidden="1" x14ac:dyDescent="0.25">
      <c r="A878" s="122" t="s">
        <v>2026</v>
      </c>
      <c r="B878" s="122">
        <v>1</v>
      </c>
      <c r="C878" s="122" t="s">
        <v>2192</v>
      </c>
      <c r="D878" s="122" t="s">
        <v>2162</v>
      </c>
      <c r="E878" s="122">
        <v>17</v>
      </c>
      <c r="F878" s="122">
        <v>5.0993670204999998E-3</v>
      </c>
      <c r="G878" s="122">
        <v>2.4492707974000001E-3</v>
      </c>
      <c r="H878" s="122">
        <v>2.7261545254000001E-3</v>
      </c>
      <c r="I878" s="122">
        <v>3.4793636335999998E-3</v>
      </c>
      <c r="J878" s="122">
        <v>3.1634907617000001E-3</v>
      </c>
      <c r="K878" s="122">
        <v>2.7757268740999999E-3</v>
      </c>
      <c r="L878" s="122">
        <v>3.6241728507000002E-3</v>
      </c>
      <c r="M878" s="122">
        <v>4.5292830142999998E-3</v>
      </c>
      <c r="N878" s="122">
        <v>5.5319412137999997E-3</v>
      </c>
      <c r="O878" s="122">
        <v>6.6544222081E-3</v>
      </c>
      <c r="P878" s="122">
        <v>6.8620201396999998E-3</v>
      </c>
      <c r="Q878" s="122">
        <v>4.9846375760000004E-3</v>
      </c>
      <c r="R878" s="122">
        <v>2.3980658623000001E-3</v>
      </c>
      <c r="S878" s="122">
        <v>2.2425363936000001E-3</v>
      </c>
      <c r="T878" s="122">
        <v>4.3489706976000001E-3</v>
      </c>
      <c r="U878" s="122">
        <v>4.3061149716999998E-3</v>
      </c>
      <c r="V878" s="122">
        <v>4.2893460341E-3</v>
      </c>
      <c r="W878" s="122">
        <v>7.1550394628999998E-3</v>
      </c>
      <c r="X878" s="122">
        <v>7.0285718951000001E-3</v>
      </c>
      <c r="Y878" s="122">
        <v>6.5733477274999997E-3</v>
      </c>
      <c r="Z878" s="122">
        <v>7.8634369349000009E-3</v>
      </c>
      <c r="AA878" s="122">
        <v>1.13776823006E-2</v>
      </c>
      <c r="AB878" s="122">
        <v>1.2620020684E-2</v>
      </c>
      <c r="AC878" s="122">
        <v>1.34711583658E-2</v>
      </c>
      <c r="AD878" s="122">
        <v>1.52803688046E-2</v>
      </c>
      <c r="AE878" s="122">
        <v>1.5683709455999999E-2</v>
      </c>
      <c r="AF878" s="122">
        <v>1.1080277480400001E-2</v>
      </c>
      <c r="AG878" s="122">
        <v>1.39822895328E-2</v>
      </c>
      <c r="AH878" s="122">
        <v>1.34473946259E-2</v>
      </c>
      <c r="AI878" s="122">
        <v>1.29350353838E-2</v>
      </c>
      <c r="AJ878" s="122">
        <v>1.24226761417E-2</v>
      </c>
      <c r="AK878" s="122">
        <v>1.1910316899599999E-2</v>
      </c>
      <c r="AL878" s="122">
        <v>0</v>
      </c>
    </row>
    <row r="879" spans="1:38" hidden="1" x14ac:dyDescent="0.25">
      <c r="A879" s="122" t="s">
        <v>2026</v>
      </c>
      <c r="B879" s="122">
        <v>1</v>
      </c>
      <c r="C879" s="122" t="s">
        <v>2192</v>
      </c>
      <c r="D879" s="122" t="s">
        <v>2163</v>
      </c>
      <c r="E879" s="122">
        <v>17</v>
      </c>
      <c r="F879" s="122">
        <v>1.05102067798E-2</v>
      </c>
      <c r="G879" s="122">
        <v>1.1911386373900001E-2</v>
      </c>
      <c r="H879" s="122">
        <v>1.85591332063E-2</v>
      </c>
      <c r="I879" s="122">
        <v>2.50334719526E-2</v>
      </c>
      <c r="J879" s="122">
        <v>1.8153139435699999E-2</v>
      </c>
      <c r="K879" s="122">
        <v>1.5735812513200002E-2</v>
      </c>
      <c r="L879" s="122">
        <v>1.5696301793200002E-2</v>
      </c>
      <c r="M879" s="122">
        <v>1.68327455925E-2</v>
      </c>
      <c r="N879" s="122">
        <v>1.9449897366100002E-2</v>
      </c>
      <c r="O879" s="122">
        <v>2.3727622365399999E-2</v>
      </c>
      <c r="P879" s="122">
        <v>2.3201662100499999E-2</v>
      </c>
      <c r="Q879" s="122">
        <v>1.9863927666400001E-2</v>
      </c>
      <c r="R879" s="122">
        <v>2.1927997217900001E-2</v>
      </c>
      <c r="S879" s="122">
        <v>2.0063075266899998E-2</v>
      </c>
      <c r="T879" s="122">
        <v>1.6648659832499999E-2</v>
      </c>
      <c r="U879" s="122">
        <v>1.5315604463400001E-2</v>
      </c>
      <c r="V879" s="122">
        <v>1.6857509812800001E-2</v>
      </c>
      <c r="W879" s="122">
        <v>1.9850457165300001E-2</v>
      </c>
      <c r="X879" s="122">
        <v>2.0038832622699999E-2</v>
      </c>
      <c r="Y879" s="122">
        <v>1.78188237927E-2</v>
      </c>
      <c r="Z879" s="122">
        <v>1.80117430826E-2</v>
      </c>
      <c r="AA879" s="122">
        <v>1.98429342284E-2</v>
      </c>
      <c r="AB879" s="122">
        <v>1.90095021924E-2</v>
      </c>
      <c r="AC879" s="122">
        <v>2.1518194078999998E-2</v>
      </c>
      <c r="AD879" s="122">
        <v>2.4621888536099999E-2</v>
      </c>
      <c r="AE879" s="122">
        <v>2.7121061658999999E-2</v>
      </c>
      <c r="AF879" s="122">
        <v>2.72664390214E-2</v>
      </c>
      <c r="AG879" s="122">
        <v>2.96278939324E-2</v>
      </c>
      <c r="AH879" s="122">
        <v>3.2100770569000001E-2</v>
      </c>
      <c r="AI879" s="122">
        <v>3.4114795397700001E-2</v>
      </c>
      <c r="AJ879" s="122">
        <v>3.6128820226400002E-2</v>
      </c>
      <c r="AK879" s="122">
        <v>3.8142845055100003E-2</v>
      </c>
      <c r="AL879" s="122">
        <v>0</v>
      </c>
    </row>
    <row r="880" spans="1:38" hidden="1" x14ac:dyDescent="0.25">
      <c r="A880" s="122" t="s">
        <v>2026</v>
      </c>
      <c r="B880" s="122">
        <v>1</v>
      </c>
      <c r="C880" s="122" t="s">
        <v>2192</v>
      </c>
      <c r="D880" s="122" t="s">
        <v>2180</v>
      </c>
      <c r="E880" s="122">
        <v>17</v>
      </c>
      <c r="F880" s="122">
        <v>0</v>
      </c>
      <c r="G880" s="122">
        <v>0</v>
      </c>
      <c r="H880" s="122">
        <v>0</v>
      </c>
      <c r="I880" s="122">
        <v>0</v>
      </c>
      <c r="J880" s="122">
        <v>0</v>
      </c>
      <c r="K880" s="122">
        <v>0</v>
      </c>
      <c r="L880" s="122">
        <v>0</v>
      </c>
      <c r="M880" s="122">
        <v>0</v>
      </c>
      <c r="N880" s="122">
        <v>0</v>
      </c>
      <c r="O880" s="122">
        <v>0</v>
      </c>
      <c r="P880" s="122">
        <v>0</v>
      </c>
      <c r="Q880" s="122">
        <v>0</v>
      </c>
      <c r="R880" s="122">
        <v>0</v>
      </c>
      <c r="S880" s="122">
        <v>0</v>
      </c>
      <c r="T880" s="122">
        <v>0</v>
      </c>
      <c r="U880" s="122">
        <v>0</v>
      </c>
      <c r="V880" s="122">
        <v>0</v>
      </c>
      <c r="W880" s="122">
        <v>0</v>
      </c>
      <c r="X880" s="122">
        <v>0</v>
      </c>
      <c r="Y880" s="122">
        <v>0</v>
      </c>
      <c r="Z880" s="122">
        <v>0</v>
      </c>
      <c r="AA880" s="122">
        <v>0</v>
      </c>
      <c r="AB880" s="122">
        <v>0</v>
      </c>
      <c r="AC880" s="122">
        <v>0</v>
      </c>
      <c r="AD880" s="122">
        <v>0</v>
      </c>
      <c r="AE880" s="122">
        <v>0</v>
      </c>
      <c r="AF880" s="122">
        <v>0</v>
      </c>
      <c r="AG880" s="122">
        <v>0</v>
      </c>
      <c r="AH880" s="122">
        <v>0</v>
      </c>
      <c r="AI880" s="122">
        <v>0</v>
      </c>
      <c r="AJ880" s="122">
        <v>0</v>
      </c>
      <c r="AK880" s="122">
        <v>0</v>
      </c>
      <c r="AL880" s="122">
        <v>0</v>
      </c>
    </row>
    <row r="881" spans="1:38" hidden="1" x14ac:dyDescent="0.25">
      <c r="A881" s="122" t="s">
        <v>2026</v>
      </c>
      <c r="B881" s="122">
        <v>1</v>
      </c>
      <c r="C881" s="122" t="s">
        <v>2192</v>
      </c>
      <c r="D881" s="122" t="s">
        <v>2164</v>
      </c>
      <c r="E881" s="122">
        <v>17</v>
      </c>
      <c r="F881" s="122">
        <v>2.7153131936000002E-3</v>
      </c>
      <c r="G881" s="122">
        <v>2.6022110133000001E-3</v>
      </c>
      <c r="H881" s="122">
        <v>2.7866613444999999E-3</v>
      </c>
      <c r="I881" s="122">
        <v>2.9861056578999999E-3</v>
      </c>
      <c r="J881" s="122">
        <v>2.9529682783999999E-3</v>
      </c>
      <c r="K881" s="122">
        <v>2.0780882396999999E-3</v>
      </c>
      <c r="L881" s="122">
        <v>2.4526849920000001E-3</v>
      </c>
      <c r="M881" s="122">
        <v>3.6821130364000001E-3</v>
      </c>
      <c r="N881" s="122">
        <v>5.2566794279000004E-3</v>
      </c>
      <c r="O881" s="122">
        <v>4.8782826211999997E-3</v>
      </c>
      <c r="P881" s="122">
        <v>4.2107264205E-3</v>
      </c>
      <c r="Q881" s="122">
        <v>5.0672142489999999E-3</v>
      </c>
      <c r="R881" s="122">
        <v>3.4020040520999998E-3</v>
      </c>
      <c r="S881" s="122">
        <v>3.3783907587000002E-3</v>
      </c>
      <c r="T881" s="122">
        <v>4.0670508330999996E-3</v>
      </c>
      <c r="U881" s="122">
        <v>3.4572099548999999E-3</v>
      </c>
      <c r="V881" s="122">
        <v>3.5058589010999999E-3</v>
      </c>
      <c r="W881" s="122">
        <v>3.2657795518000001E-3</v>
      </c>
      <c r="X881" s="122">
        <v>3.4711301823E-3</v>
      </c>
      <c r="Y881" s="122">
        <v>5.8992638422999998E-3</v>
      </c>
      <c r="Z881" s="122">
        <v>5.3758968218000002E-3</v>
      </c>
      <c r="AA881" s="122">
        <v>4.2484901267E-3</v>
      </c>
      <c r="AB881" s="122">
        <v>4.7711107079000002E-3</v>
      </c>
      <c r="AC881" s="122">
        <v>7.1115357586000001E-3</v>
      </c>
      <c r="AD881" s="122">
        <v>1.0852020079199999E-2</v>
      </c>
      <c r="AE881" s="122">
        <v>1.02965668148E-2</v>
      </c>
      <c r="AF881" s="122">
        <v>9.3706601349000003E-3</v>
      </c>
      <c r="AG881" s="122">
        <v>9.0226989584000009E-3</v>
      </c>
      <c r="AH881" s="122">
        <v>1.09608427112E-2</v>
      </c>
      <c r="AI881" s="122">
        <v>1.16330643123E-2</v>
      </c>
      <c r="AJ881" s="122">
        <v>1.2305285913400001E-2</v>
      </c>
      <c r="AK881" s="122">
        <v>1.2977507514499999E-2</v>
      </c>
      <c r="AL881" s="122">
        <v>0</v>
      </c>
    </row>
    <row r="882" spans="1:38" hidden="1" x14ac:dyDescent="0.25">
      <c r="A882" s="122" t="s">
        <v>2026</v>
      </c>
      <c r="B882" s="122">
        <v>1</v>
      </c>
      <c r="C882" s="122" t="s">
        <v>2192</v>
      </c>
      <c r="D882" s="122" t="s">
        <v>2165</v>
      </c>
      <c r="E882" s="122">
        <v>17</v>
      </c>
      <c r="F882" s="122">
        <v>3.3737448728400003E-2</v>
      </c>
      <c r="G882" s="122">
        <v>3.1049961353500001E-2</v>
      </c>
      <c r="H882" s="122">
        <v>3.1972251595099997E-2</v>
      </c>
      <c r="I882" s="122">
        <v>3.86732896671E-2</v>
      </c>
      <c r="J882" s="122">
        <v>4.3408128216799999E-2</v>
      </c>
      <c r="K882" s="122">
        <v>4.4913581783500002E-2</v>
      </c>
      <c r="L882" s="122">
        <v>4.35300080438E-2</v>
      </c>
      <c r="M882" s="122">
        <v>3.9549835556000001E-2</v>
      </c>
      <c r="N882" s="122">
        <v>3.8249357404199998E-2</v>
      </c>
      <c r="O882" s="122">
        <v>3.6016039069799999E-2</v>
      </c>
      <c r="P882" s="122">
        <v>3.8574561432199998E-2</v>
      </c>
      <c r="Q882" s="122">
        <v>4.7374171580599998E-2</v>
      </c>
      <c r="R882" s="122">
        <v>4.3996988962499997E-2</v>
      </c>
      <c r="S882" s="122">
        <v>5.0196544921200001E-2</v>
      </c>
      <c r="T882" s="122">
        <v>5.3844566572900002E-2</v>
      </c>
      <c r="U882" s="122">
        <v>5.8596630439399999E-2</v>
      </c>
      <c r="V882" s="122">
        <v>6.3168802443399993E-2</v>
      </c>
      <c r="W882" s="122">
        <v>6.8508594756400004E-2</v>
      </c>
      <c r="X882" s="122">
        <v>6.8652046811200004E-2</v>
      </c>
      <c r="Y882" s="122">
        <v>5.0012266231200003E-2</v>
      </c>
      <c r="Z882" s="122">
        <v>5.6528260546100002E-2</v>
      </c>
      <c r="AA882" s="122">
        <v>6.14913245638E-2</v>
      </c>
      <c r="AB882" s="122">
        <v>5.09383671717E-2</v>
      </c>
      <c r="AC882" s="122">
        <v>5.3272220629599999E-2</v>
      </c>
      <c r="AD882" s="122">
        <v>5.06170084369E-2</v>
      </c>
      <c r="AE882" s="122">
        <v>5.7649351114300001E-2</v>
      </c>
      <c r="AF882" s="122">
        <v>6.5561975868600006E-2</v>
      </c>
      <c r="AG882" s="122">
        <v>7.6731982086199996E-2</v>
      </c>
      <c r="AH882" s="122">
        <v>7.6999258079599994E-2</v>
      </c>
      <c r="AI882" s="122">
        <v>8.1902844958199994E-2</v>
      </c>
      <c r="AJ882" s="122">
        <v>8.6806431836700004E-2</v>
      </c>
      <c r="AK882" s="122">
        <v>9.1710018715200001E-2</v>
      </c>
      <c r="AL882" s="122">
        <v>0</v>
      </c>
    </row>
    <row r="883" spans="1:38" hidden="1" x14ac:dyDescent="0.25">
      <c r="A883" s="122" t="s">
        <v>2026</v>
      </c>
      <c r="B883" s="122">
        <v>1</v>
      </c>
      <c r="C883" s="122" t="s">
        <v>2192</v>
      </c>
      <c r="D883" s="122" t="s">
        <v>2166</v>
      </c>
      <c r="E883" s="122">
        <v>17</v>
      </c>
      <c r="F883" s="122">
        <v>8.0268934288900001E-2</v>
      </c>
      <c r="G883" s="122">
        <v>7.2610036348199999E-2</v>
      </c>
      <c r="H883" s="122">
        <v>7.5863192960199999E-2</v>
      </c>
      <c r="I883" s="122">
        <v>7.4877666938800005E-2</v>
      </c>
      <c r="J883" s="122">
        <v>7.73072149747E-2</v>
      </c>
      <c r="K883" s="122">
        <v>7.7489734675999997E-2</v>
      </c>
      <c r="L883" s="122">
        <v>8.3203869606E-2</v>
      </c>
      <c r="M883" s="122">
        <v>9.0171031237699997E-2</v>
      </c>
      <c r="N883" s="122">
        <v>8.9253670688600004E-2</v>
      </c>
      <c r="O883" s="122">
        <v>8.8122261695200002E-2</v>
      </c>
      <c r="P883" s="122">
        <v>8.5509418246699997E-2</v>
      </c>
      <c r="Q883" s="122">
        <v>7.4270884997999997E-2</v>
      </c>
      <c r="R883" s="122">
        <v>9.0041917203400004E-2</v>
      </c>
      <c r="S883" s="122">
        <v>0.1179828845142</v>
      </c>
      <c r="T883" s="122">
        <v>0.11807396474039999</v>
      </c>
      <c r="U883" s="122">
        <v>0.1153197103027</v>
      </c>
      <c r="V883" s="122">
        <v>0.13081866340080001</v>
      </c>
      <c r="W883" s="122">
        <v>0.1289891194775</v>
      </c>
      <c r="X883" s="122">
        <v>9.6661824911499994E-2</v>
      </c>
      <c r="Y883" s="122">
        <v>0.1040428611691</v>
      </c>
      <c r="Z883" s="122">
        <v>0.13068983144329999</v>
      </c>
      <c r="AA883" s="122">
        <v>0.16401539605070001</v>
      </c>
      <c r="AB883" s="122">
        <v>0.19205474166139999</v>
      </c>
      <c r="AC883" s="122">
        <v>0.20195719386739999</v>
      </c>
      <c r="AD883" s="122">
        <v>0.19966404330340001</v>
      </c>
      <c r="AE883" s="122">
        <v>0.20021831370769999</v>
      </c>
      <c r="AF883" s="122">
        <v>0.1939146474342</v>
      </c>
      <c r="AG883" s="122">
        <v>0.17306925960710001</v>
      </c>
      <c r="AH883" s="122">
        <v>0.17640178263440001</v>
      </c>
      <c r="AI883" s="122">
        <v>0.17210535320770001</v>
      </c>
      <c r="AJ883" s="122">
        <v>0.16780892378100001</v>
      </c>
      <c r="AK883" s="122">
        <v>0.16351249435429999</v>
      </c>
      <c r="AL883" s="122">
        <v>0</v>
      </c>
    </row>
    <row r="884" spans="1:38" hidden="1" x14ac:dyDescent="0.25">
      <c r="A884" s="122" t="s">
        <v>2026</v>
      </c>
      <c r="B884" s="122">
        <v>1</v>
      </c>
      <c r="C884" s="122" t="s">
        <v>2192</v>
      </c>
      <c r="D884" s="122" t="s">
        <v>2167</v>
      </c>
      <c r="E884" s="122">
        <v>17</v>
      </c>
      <c r="F884" s="122">
        <v>2.7314048807000001E-3</v>
      </c>
      <c r="G884" s="122">
        <v>2.7577378209E-3</v>
      </c>
      <c r="H884" s="122">
        <v>3.0067411775000002E-3</v>
      </c>
      <c r="I884" s="122">
        <v>3.2950769603000002E-3</v>
      </c>
      <c r="J884" s="122">
        <v>2.5629996674000001E-3</v>
      </c>
      <c r="K884" s="122">
        <v>1.836400254E-3</v>
      </c>
      <c r="L884" s="122">
        <v>2.1960256433999998E-3</v>
      </c>
      <c r="M884" s="122">
        <v>3.0486615259E-3</v>
      </c>
      <c r="N884" s="122">
        <v>5.2257600773999999E-3</v>
      </c>
      <c r="O884" s="122">
        <v>6.6487314403000002E-3</v>
      </c>
      <c r="P884" s="122">
        <v>3.1951924762999998E-3</v>
      </c>
      <c r="Q884" s="122">
        <v>5.7787491607999997E-3</v>
      </c>
      <c r="R884" s="122">
        <v>6.0804796033E-3</v>
      </c>
      <c r="S884" s="122">
        <v>6.9536206113999998E-3</v>
      </c>
      <c r="T884" s="122">
        <v>2.28805149233E-2</v>
      </c>
      <c r="U884" s="122">
        <v>3.4444803048200003E-2</v>
      </c>
      <c r="V884" s="122">
        <v>2.7970711784499998E-2</v>
      </c>
      <c r="W884" s="122">
        <v>1.7826707309E-2</v>
      </c>
      <c r="X884" s="122">
        <v>8.0445795160000004E-4</v>
      </c>
      <c r="Y884" s="122">
        <v>1.7178747467000001E-3</v>
      </c>
      <c r="Z884" s="122">
        <v>2.4713047265E-3</v>
      </c>
      <c r="AA884" s="122">
        <v>2.2736646406E-3</v>
      </c>
      <c r="AB884" s="122">
        <v>2.7943745501999998E-3</v>
      </c>
      <c r="AC884" s="122">
        <v>2.6160048383999999E-3</v>
      </c>
      <c r="AD884" s="122">
        <v>1.9477673954000001E-3</v>
      </c>
      <c r="AE884" s="122">
        <v>2.5458408781999999E-3</v>
      </c>
      <c r="AF884" s="122">
        <v>2.6367587771000001E-3</v>
      </c>
      <c r="AG884" s="122">
        <v>5.189720237E-4</v>
      </c>
      <c r="AH884" s="122">
        <v>1.0167566574000001E-3</v>
      </c>
      <c r="AI884" s="122">
        <v>8.1807131290000004E-4</v>
      </c>
      <c r="AJ884" s="122">
        <v>6.1938596840000002E-4</v>
      </c>
      <c r="AK884" s="122">
        <v>4.2070062399999998E-4</v>
      </c>
      <c r="AL884" s="122">
        <v>0</v>
      </c>
    </row>
    <row r="885" spans="1:38" hidden="1" x14ac:dyDescent="0.25">
      <c r="A885" s="122" t="s">
        <v>2026</v>
      </c>
      <c r="B885" s="122">
        <v>1</v>
      </c>
      <c r="C885" s="122" t="s">
        <v>2192</v>
      </c>
      <c r="D885" s="122" t="s">
        <v>2168</v>
      </c>
      <c r="E885" s="122">
        <v>17</v>
      </c>
      <c r="F885" s="122">
        <v>5.0570714566999997E-3</v>
      </c>
      <c r="G885" s="122">
        <v>5.6510255526000001E-3</v>
      </c>
      <c r="H885" s="122">
        <v>5.9162922373999999E-3</v>
      </c>
      <c r="I885" s="122">
        <v>6.1587173485999997E-3</v>
      </c>
      <c r="J885" s="122">
        <v>6.9154896730999997E-3</v>
      </c>
      <c r="K885" s="122">
        <v>7.1281343857000001E-3</v>
      </c>
      <c r="L885" s="122">
        <v>7.4139700625999996E-3</v>
      </c>
      <c r="M885" s="122">
        <v>7.6473261363000002E-3</v>
      </c>
      <c r="N885" s="122">
        <v>7.6805327042999997E-3</v>
      </c>
      <c r="O885" s="122">
        <v>7.4671668329999996E-3</v>
      </c>
      <c r="P885" s="122">
        <v>7.4125383893999999E-3</v>
      </c>
      <c r="Q885" s="122">
        <v>6.5842555867999999E-3</v>
      </c>
      <c r="R885" s="122">
        <v>6.0555357585999996E-3</v>
      </c>
      <c r="S885" s="122">
        <v>6.0944743415000001E-3</v>
      </c>
      <c r="T885" s="122">
        <v>6.2939093411000001E-3</v>
      </c>
      <c r="U885" s="122">
        <v>6.1195166469999998E-3</v>
      </c>
      <c r="V885" s="122">
        <v>6.1376879857000001E-3</v>
      </c>
      <c r="W885" s="122">
        <v>6.5100134869999996E-3</v>
      </c>
      <c r="X885" s="122">
        <v>6.8963869484999999E-3</v>
      </c>
      <c r="Y885" s="122">
        <v>3.4237924944799998E-2</v>
      </c>
      <c r="Z885" s="122">
        <v>9.2209954700799998E-2</v>
      </c>
      <c r="AA885" s="122">
        <v>0.1080424823248</v>
      </c>
      <c r="AB885" s="122">
        <v>0.11158310320839999</v>
      </c>
      <c r="AC885" s="122">
        <v>0.1107779773201</v>
      </c>
      <c r="AD885" s="122">
        <v>0.1088813257129</v>
      </c>
      <c r="AE885" s="122">
        <v>0.1079496524237</v>
      </c>
      <c r="AF885" s="122">
        <v>0.1092895933956</v>
      </c>
      <c r="AG885" s="122">
        <v>0.1103932252034</v>
      </c>
      <c r="AH885" s="122">
        <v>0.108803274334</v>
      </c>
      <c r="AI885" s="122">
        <v>0.1084480824879</v>
      </c>
      <c r="AJ885" s="122">
        <v>0.1080928906417</v>
      </c>
      <c r="AK885" s="122">
        <v>0.10773769879550001</v>
      </c>
      <c r="AL885" s="122">
        <v>0</v>
      </c>
    </row>
    <row r="886" spans="1:38" hidden="1" x14ac:dyDescent="0.25">
      <c r="A886" s="122" t="s">
        <v>2008</v>
      </c>
      <c r="B886" s="122">
        <v>1</v>
      </c>
      <c r="C886" s="122" t="s">
        <v>2193</v>
      </c>
      <c r="D886" s="122" t="s">
        <v>2120</v>
      </c>
      <c r="E886" s="122">
        <v>18</v>
      </c>
      <c r="F886" s="122">
        <v>3.2126776916000001E-3</v>
      </c>
      <c r="G886" s="122">
        <v>3.2615923162999999E-3</v>
      </c>
      <c r="H886" s="122">
        <v>3.3067857315999998E-3</v>
      </c>
      <c r="I886" s="122">
        <v>3.3391537144000002E-3</v>
      </c>
      <c r="J886" s="122">
        <v>3.3347471873E-3</v>
      </c>
      <c r="K886" s="122">
        <v>3.3036168571999999E-3</v>
      </c>
      <c r="L886" s="122">
        <v>3.3068147656999999E-3</v>
      </c>
      <c r="M886" s="122">
        <v>3.2873058676999999E-3</v>
      </c>
      <c r="N886" s="122">
        <v>3.2797301735000002E-3</v>
      </c>
      <c r="O886" s="122">
        <v>3.2631803274999998E-3</v>
      </c>
      <c r="P886" s="122">
        <v>3.2408591220999998E-3</v>
      </c>
      <c r="Q886" s="122">
        <v>1.9580670452E-3</v>
      </c>
      <c r="R886" s="122">
        <v>2.3049400306999999E-3</v>
      </c>
      <c r="S886" s="122">
        <v>3.0065380143E-3</v>
      </c>
      <c r="T886" s="122">
        <v>2.7953140027000001E-3</v>
      </c>
      <c r="U886" s="122">
        <v>3.0591707938999999E-3</v>
      </c>
      <c r="V886" s="122">
        <v>3.9238584131000001E-3</v>
      </c>
      <c r="W886" s="122">
        <v>4.2807696003999999E-3</v>
      </c>
      <c r="X886" s="122">
        <v>4.0893220094000001E-3</v>
      </c>
      <c r="Y886" s="122">
        <v>4.0346489543000002E-3</v>
      </c>
      <c r="Z886" s="122">
        <v>1.00802735427E-2</v>
      </c>
      <c r="AA886" s="122">
        <v>9.3437793840000002E-3</v>
      </c>
      <c r="AB886" s="122">
        <v>9.2395493235000008E-3</v>
      </c>
      <c r="AC886" s="122">
        <v>9.6515258842000008E-3</v>
      </c>
      <c r="AD886" s="122">
        <v>1.0225301733499999E-2</v>
      </c>
      <c r="AE886" s="122">
        <v>1.12382625652E-2</v>
      </c>
      <c r="AF886" s="122">
        <v>1.0541457455599999E-2</v>
      </c>
      <c r="AG886" s="122">
        <v>1.03206948708E-2</v>
      </c>
      <c r="AH886" s="122">
        <v>9.2075756906999998E-3</v>
      </c>
      <c r="AI886" s="122">
        <v>1.07642640124E-2</v>
      </c>
      <c r="AJ886" s="122">
        <v>1.0861284950200001E-2</v>
      </c>
      <c r="AK886" s="122">
        <v>1.08963073275E-2</v>
      </c>
      <c r="AL886" s="122">
        <v>0</v>
      </c>
    </row>
    <row r="887" spans="1:38" hidden="1" x14ac:dyDescent="0.25">
      <c r="A887" s="122" t="s">
        <v>2008</v>
      </c>
      <c r="B887" s="122">
        <v>1</v>
      </c>
      <c r="C887" s="122" t="s">
        <v>2193</v>
      </c>
      <c r="D887" s="122" t="s">
        <v>2121</v>
      </c>
      <c r="E887" s="122">
        <v>18</v>
      </c>
      <c r="F887" s="122">
        <v>2.3516639282099999E-2</v>
      </c>
      <c r="G887" s="122">
        <v>2.34478075196E-2</v>
      </c>
      <c r="H887" s="122">
        <v>2.3332077916200001E-2</v>
      </c>
      <c r="I887" s="122">
        <v>2.3475337088500001E-2</v>
      </c>
      <c r="J887" s="122">
        <v>2.3548148997200001E-2</v>
      </c>
      <c r="K887" s="122">
        <v>2.34856040452E-2</v>
      </c>
      <c r="L887" s="122">
        <v>2.3534146571999998E-2</v>
      </c>
      <c r="M887" s="122">
        <v>2.3424939564800001E-2</v>
      </c>
      <c r="N887" s="122">
        <v>2.3302928022599999E-2</v>
      </c>
      <c r="O887" s="122">
        <v>2.3138340051599999E-2</v>
      </c>
      <c r="P887" s="122">
        <v>2.29772542016E-2</v>
      </c>
      <c r="Q887" s="122">
        <v>1.38042191043E-2</v>
      </c>
      <c r="R887" s="122">
        <v>1.60761975058E-2</v>
      </c>
      <c r="S887" s="122">
        <v>2.08815924526E-2</v>
      </c>
      <c r="T887" s="122">
        <v>1.9209887994500002E-2</v>
      </c>
      <c r="U887" s="122">
        <v>2.0960938351800001E-2</v>
      </c>
      <c r="V887" s="122">
        <v>2.68968047493E-2</v>
      </c>
      <c r="W887" s="122">
        <v>2.9403721034500001E-2</v>
      </c>
      <c r="X887" s="122">
        <v>2.8066220539E-2</v>
      </c>
      <c r="Y887" s="122">
        <v>2.74670867242E-2</v>
      </c>
      <c r="Z887" s="122">
        <v>6.75637343271E-2</v>
      </c>
      <c r="AA887" s="122">
        <v>6.2084665404100001E-2</v>
      </c>
      <c r="AB887" s="122">
        <v>6.0896141181999999E-2</v>
      </c>
      <c r="AC887" s="122">
        <v>6.3219270118899995E-2</v>
      </c>
      <c r="AD887" s="122">
        <v>6.7196245080799993E-2</v>
      </c>
      <c r="AE887" s="122">
        <v>7.3885880606599993E-2</v>
      </c>
      <c r="AF887" s="122">
        <v>6.9088534006399999E-2</v>
      </c>
      <c r="AG887" s="122">
        <v>6.7942498076599994E-2</v>
      </c>
      <c r="AH887" s="122">
        <v>6.1143860451200002E-2</v>
      </c>
      <c r="AI887" s="122">
        <v>7.2015287592400001E-2</v>
      </c>
      <c r="AJ887" s="122">
        <v>7.4512236755900005E-2</v>
      </c>
      <c r="AK887" s="122">
        <v>7.4953012714700007E-2</v>
      </c>
      <c r="AL887" s="122">
        <v>0</v>
      </c>
    </row>
    <row r="888" spans="1:38" hidden="1" x14ac:dyDescent="0.25">
      <c r="A888" s="122" t="s">
        <v>2008</v>
      </c>
      <c r="B888" s="122">
        <v>1</v>
      </c>
      <c r="C888" s="122" t="s">
        <v>2193</v>
      </c>
      <c r="D888" s="122" t="s">
        <v>2122</v>
      </c>
      <c r="E888" s="122">
        <v>18</v>
      </c>
      <c r="F888" s="122">
        <v>1.3683513655800001E-2</v>
      </c>
      <c r="G888" s="122">
        <v>1.36319529687E-2</v>
      </c>
      <c r="H888" s="122">
        <v>1.3569989637100001E-2</v>
      </c>
      <c r="I888" s="122">
        <v>1.36829086305E-2</v>
      </c>
      <c r="J888" s="122">
        <v>1.37855338325E-2</v>
      </c>
      <c r="K888" s="122">
        <v>1.38580750816E-2</v>
      </c>
      <c r="L888" s="122">
        <v>1.39762097972E-2</v>
      </c>
      <c r="M888" s="122">
        <v>1.3949469498199999E-2</v>
      </c>
      <c r="N888" s="122">
        <v>1.3894296919E-2</v>
      </c>
      <c r="O888" s="122">
        <v>1.3850493347499999E-2</v>
      </c>
      <c r="P888" s="122">
        <v>1.38239456053E-2</v>
      </c>
      <c r="Q888" s="122">
        <v>8.3164905224999992E-3</v>
      </c>
      <c r="R888" s="122">
        <v>9.7098555158999997E-3</v>
      </c>
      <c r="S888" s="122">
        <v>1.26343090772E-2</v>
      </c>
      <c r="T888" s="122">
        <v>1.16584240814E-2</v>
      </c>
      <c r="U888" s="122">
        <v>1.27564311316E-2</v>
      </c>
      <c r="V888" s="122">
        <v>1.6395909740399998E-2</v>
      </c>
      <c r="W888" s="122">
        <v>1.7925054126600001E-2</v>
      </c>
      <c r="X888" s="122">
        <v>1.7099267500200001E-2</v>
      </c>
      <c r="Y888" s="122">
        <v>1.67231767012E-2</v>
      </c>
      <c r="Z888" s="122">
        <v>4.12538959402E-2</v>
      </c>
      <c r="AA888" s="122">
        <v>3.8043120751599997E-2</v>
      </c>
      <c r="AB888" s="122">
        <v>3.7332881936799997E-2</v>
      </c>
      <c r="AC888" s="122">
        <v>3.8736360523600001E-2</v>
      </c>
      <c r="AD888" s="122">
        <v>4.1185030762299998E-2</v>
      </c>
      <c r="AE888" s="122">
        <v>4.5348930284399999E-2</v>
      </c>
      <c r="AF888" s="122">
        <v>4.2471252785899999E-2</v>
      </c>
      <c r="AG888" s="122">
        <v>4.1838842309799999E-2</v>
      </c>
      <c r="AH888" s="122">
        <v>3.76510952674E-2</v>
      </c>
      <c r="AI888" s="122">
        <v>4.4327354328600001E-2</v>
      </c>
      <c r="AJ888" s="122">
        <v>4.4668048468299998E-2</v>
      </c>
      <c r="AK888" s="122">
        <v>4.5001028119600002E-2</v>
      </c>
      <c r="AL888" s="122">
        <v>0</v>
      </c>
    </row>
    <row r="889" spans="1:38" hidden="1" x14ac:dyDescent="0.25">
      <c r="A889" s="122" t="s">
        <v>2008</v>
      </c>
      <c r="B889" s="122">
        <v>1</v>
      </c>
      <c r="C889" s="122" t="s">
        <v>2193</v>
      </c>
      <c r="D889" s="122" t="s">
        <v>2175</v>
      </c>
      <c r="E889" s="122">
        <v>18</v>
      </c>
      <c r="F889" s="122">
        <v>2.7406093439999999E-4</v>
      </c>
      <c r="G889" s="122">
        <v>2.7778788530000002E-4</v>
      </c>
      <c r="H889" s="122">
        <v>2.8051196629999998E-4</v>
      </c>
      <c r="I889" s="122">
        <v>2.8611911319999998E-4</v>
      </c>
      <c r="J889" s="122">
        <v>2.9133464170000002E-4</v>
      </c>
      <c r="K889" s="122">
        <v>2.94455516E-4</v>
      </c>
      <c r="L889" s="122">
        <v>2.9841094980000003E-4</v>
      </c>
      <c r="M889" s="122">
        <v>2.9988444670000001E-4</v>
      </c>
      <c r="N889" s="122">
        <v>3.0088476499999999E-4</v>
      </c>
      <c r="O889" s="122">
        <v>3.0179165060000002E-4</v>
      </c>
      <c r="P889" s="122">
        <v>2.977792171E-4</v>
      </c>
      <c r="Q889" s="122">
        <v>1.782089001E-4</v>
      </c>
      <c r="R889" s="122">
        <v>2.065319737E-4</v>
      </c>
      <c r="S889" s="122">
        <v>2.6626112159999998E-4</v>
      </c>
      <c r="T889" s="122">
        <v>2.4310802030000001E-4</v>
      </c>
      <c r="U889" s="122">
        <v>2.6281184529999997E-4</v>
      </c>
      <c r="V889" s="122">
        <v>3.3196104110000001E-4</v>
      </c>
      <c r="W889" s="122">
        <v>3.5719224810000001E-4</v>
      </c>
      <c r="X889" s="122">
        <v>3.3526307579999999E-4</v>
      </c>
      <c r="Y889" s="122">
        <v>3.2305709750000001E-4</v>
      </c>
      <c r="Z889" s="122">
        <v>7.8397986159999997E-4</v>
      </c>
      <c r="AA889" s="122">
        <v>7.1215129249999998E-4</v>
      </c>
      <c r="AB889" s="122">
        <v>6.8873399229999995E-4</v>
      </c>
      <c r="AC889" s="122">
        <v>7.0405504250000003E-4</v>
      </c>
      <c r="AD889" s="122">
        <v>7.3634103100000004E-4</v>
      </c>
      <c r="AE889" s="122">
        <v>7.9547351509999997E-4</v>
      </c>
      <c r="AF889" s="122">
        <v>7.2962231269999998E-4</v>
      </c>
      <c r="AG889" s="122">
        <v>7.0293762310000003E-4</v>
      </c>
      <c r="AH889" s="122">
        <v>6.1854743130000005E-4</v>
      </c>
      <c r="AI889" s="122">
        <v>7.1100196830000003E-4</v>
      </c>
      <c r="AJ889" s="122">
        <v>7.0277062089999995E-4</v>
      </c>
      <c r="AK889" s="122">
        <v>6.8955480210000002E-4</v>
      </c>
      <c r="AL889" s="122">
        <v>0</v>
      </c>
    </row>
    <row r="890" spans="1:38" hidden="1" x14ac:dyDescent="0.25">
      <c r="A890" s="122" t="s">
        <v>2008</v>
      </c>
      <c r="B890" s="122">
        <v>1</v>
      </c>
      <c r="C890" s="122" t="s">
        <v>2193</v>
      </c>
      <c r="D890" s="122" t="s">
        <v>2123</v>
      </c>
      <c r="E890" s="122">
        <v>18</v>
      </c>
      <c r="F890" s="122">
        <v>2.1391704613700002E-2</v>
      </c>
      <c r="G890" s="122">
        <v>2.16712417925E-2</v>
      </c>
      <c r="H890" s="122">
        <v>2.1993751292099999E-2</v>
      </c>
      <c r="I890" s="122">
        <v>2.2646653960399998E-2</v>
      </c>
      <c r="J890" s="122">
        <v>2.3464463595300002E-2</v>
      </c>
      <c r="K890" s="122">
        <v>2.4227312522099999E-2</v>
      </c>
      <c r="L890" s="122">
        <v>2.4924307549700001E-2</v>
      </c>
      <c r="M890" s="122">
        <v>2.5404156533700002E-2</v>
      </c>
      <c r="N890" s="122">
        <v>2.58351627354E-2</v>
      </c>
      <c r="O890" s="122">
        <v>2.6239102758299999E-2</v>
      </c>
      <c r="P890" s="122">
        <v>2.6633308353299998E-2</v>
      </c>
      <c r="Q890" s="122">
        <v>1.6294135094699999E-2</v>
      </c>
      <c r="R890" s="122">
        <v>1.9363736115900001E-2</v>
      </c>
      <c r="S890" s="122">
        <v>2.55502176675E-2</v>
      </c>
      <c r="T890" s="122">
        <v>2.39656902321E-2</v>
      </c>
      <c r="U890" s="122">
        <v>2.67828787067E-2</v>
      </c>
      <c r="V890" s="122">
        <v>3.5032467897999998E-2</v>
      </c>
      <c r="W890" s="122">
        <v>3.88099681465E-2</v>
      </c>
      <c r="X890" s="122">
        <v>3.7358696283499998E-2</v>
      </c>
      <c r="Y890" s="122">
        <v>3.6618375654099998E-2</v>
      </c>
      <c r="Z890" s="122">
        <v>9.0461328214899994E-2</v>
      </c>
      <c r="AA890" s="122">
        <v>8.3735384093499995E-2</v>
      </c>
      <c r="AB890" s="122">
        <v>8.2891125969699997E-2</v>
      </c>
      <c r="AC890" s="122">
        <v>8.6812127377100007E-2</v>
      </c>
      <c r="AD890" s="122">
        <v>9.3403870649000006E-2</v>
      </c>
      <c r="AE890" s="122">
        <v>0.1039894273501</v>
      </c>
      <c r="AF890" s="122">
        <v>9.8586628784200006E-2</v>
      </c>
      <c r="AG890" s="122">
        <v>9.8168467658299993E-2</v>
      </c>
      <c r="AH890" s="122">
        <v>8.9550668422099994E-2</v>
      </c>
      <c r="AI890" s="122">
        <v>0.10699427781650001</v>
      </c>
      <c r="AJ890" s="122">
        <v>0.10644154452680001</v>
      </c>
      <c r="AK890" s="122">
        <v>0.1082133166473</v>
      </c>
      <c r="AL890" s="122">
        <v>0</v>
      </c>
    </row>
    <row r="891" spans="1:38" x14ac:dyDescent="0.25">
      <c r="A891" s="122" t="s">
        <v>2008</v>
      </c>
      <c r="B891" s="122">
        <v>1</v>
      </c>
      <c r="C891" s="122" t="s">
        <v>2193</v>
      </c>
      <c r="D891" s="122" t="s">
        <v>2124</v>
      </c>
      <c r="E891" s="122">
        <v>18</v>
      </c>
      <c r="F891" s="122">
        <v>0.1739598863033</v>
      </c>
      <c r="G891" s="122">
        <v>0.1742973316235</v>
      </c>
      <c r="H891" s="122">
        <v>0.17397706344200001</v>
      </c>
      <c r="I891" s="122">
        <v>0.17421791295710001</v>
      </c>
      <c r="J891" s="122">
        <v>0.1740282427239</v>
      </c>
      <c r="K891" s="122">
        <v>0.17324831838570001</v>
      </c>
      <c r="L891" s="122">
        <v>0.1739824950835</v>
      </c>
      <c r="M891" s="122">
        <v>0.17422027135250001</v>
      </c>
      <c r="N891" s="122">
        <v>0.1745202264938</v>
      </c>
      <c r="O891" s="122">
        <v>0.17496417689839999</v>
      </c>
      <c r="P891" s="122">
        <v>0.17540881437620001</v>
      </c>
      <c r="Q891" s="122">
        <v>0.106535583002</v>
      </c>
      <c r="R891" s="122">
        <v>0.1251329238012</v>
      </c>
      <c r="S891" s="122">
        <v>0.16346032420289999</v>
      </c>
      <c r="T891" s="122">
        <v>0.1508330382178</v>
      </c>
      <c r="U891" s="122">
        <v>0.16433683811329999</v>
      </c>
      <c r="V891" s="122">
        <v>0.20930205525359999</v>
      </c>
      <c r="W891" s="122">
        <v>0.2281041148547</v>
      </c>
      <c r="X891" s="122">
        <v>0.21774068256580001</v>
      </c>
      <c r="Y891" s="122">
        <v>0.2133733735868</v>
      </c>
      <c r="Z891" s="122">
        <v>0.52689181588599998</v>
      </c>
      <c r="AA891" s="122">
        <v>0.48683584639819999</v>
      </c>
      <c r="AB891" s="122">
        <v>0.479728726376</v>
      </c>
      <c r="AC891" s="122">
        <v>0.50053446058039996</v>
      </c>
      <c r="AD891" s="122">
        <v>0.53530605671520004</v>
      </c>
      <c r="AE891" s="122">
        <v>0.59208955941980002</v>
      </c>
      <c r="AF891" s="122">
        <v>0.55575460881369998</v>
      </c>
      <c r="AG891" s="122">
        <v>0.54791172790690001</v>
      </c>
      <c r="AH891" s="122">
        <v>0.49295627840470002</v>
      </c>
      <c r="AI891" s="122">
        <v>0.57867381411779995</v>
      </c>
      <c r="AJ891" s="122">
        <v>0.58573715818369998</v>
      </c>
      <c r="AK891" s="122">
        <v>0.58354480091609995</v>
      </c>
      <c r="AL891" s="122">
        <v>0</v>
      </c>
    </row>
    <row r="892" spans="1:38" hidden="1" x14ac:dyDescent="0.25">
      <c r="A892" s="122" t="s">
        <v>2008</v>
      </c>
      <c r="B892" s="122">
        <v>1</v>
      </c>
      <c r="C892" s="122" t="s">
        <v>2193</v>
      </c>
      <c r="D892" s="122" t="s">
        <v>474</v>
      </c>
      <c r="E892" s="122">
        <v>18</v>
      </c>
      <c r="F892" s="122">
        <v>1.9205679771999998E-2</v>
      </c>
      <c r="G892" s="122">
        <v>1.93748455433E-2</v>
      </c>
      <c r="H892" s="122">
        <v>1.9635832026199999E-2</v>
      </c>
      <c r="I892" s="122">
        <v>2.0130412305400001E-2</v>
      </c>
      <c r="J892" s="122">
        <v>2.0585105390899999E-2</v>
      </c>
      <c r="K892" s="122">
        <v>2.09158576561E-2</v>
      </c>
      <c r="L892" s="122">
        <v>2.1300166933499998E-2</v>
      </c>
      <c r="M892" s="122">
        <v>2.15498332E-2</v>
      </c>
      <c r="N892" s="122">
        <v>2.17789453386E-2</v>
      </c>
      <c r="O892" s="122">
        <v>2.2072218818299998E-2</v>
      </c>
      <c r="P892" s="122">
        <v>2.2330840182399999E-2</v>
      </c>
      <c r="Q892" s="122">
        <v>1.36746101035E-2</v>
      </c>
      <c r="R892" s="122">
        <v>1.61132186743E-2</v>
      </c>
      <c r="S892" s="122">
        <v>2.09986288306E-2</v>
      </c>
      <c r="T892" s="122">
        <v>1.9397648215799999E-2</v>
      </c>
      <c r="U892" s="122">
        <v>2.1245702786099999E-2</v>
      </c>
      <c r="V892" s="122">
        <v>2.7428130676100001E-2</v>
      </c>
      <c r="W892" s="122">
        <v>3.0228211228800001E-2</v>
      </c>
      <c r="X892" s="122">
        <v>2.9086530040499999E-2</v>
      </c>
      <c r="Y892" s="122">
        <v>2.8703970349100001E-2</v>
      </c>
      <c r="Z892" s="122">
        <v>7.1263104444299993E-2</v>
      </c>
      <c r="AA892" s="122">
        <v>6.6253159659200006E-2</v>
      </c>
      <c r="AB892" s="122">
        <v>6.5662864136400004E-2</v>
      </c>
      <c r="AC892" s="122">
        <v>6.8965860328599998E-2</v>
      </c>
      <c r="AD892" s="122">
        <v>7.4256118298799995E-2</v>
      </c>
      <c r="AE892" s="122">
        <v>8.3010129843999997E-2</v>
      </c>
      <c r="AF892" s="122">
        <v>7.8699384797999997E-2</v>
      </c>
      <c r="AG892" s="122">
        <v>7.8241590025699997E-2</v>
      </c>
      <c r="AH892" s="122">
        <v>7.1212702660299998E-2</v>
      </c>
      <c r="AI892" s="122">
        <v>8.4495106502799996E-2</v>
      </c>
      <c r="AJ892" s="122">
        <v>8.5774850708599998E-2</v>
      </c>
      <c r="AK892" s="122">
        <v>8.6437046311999999E-2</v>
      </c>
      <c r="AL892" s="122">
        <v>0</v>
      </c>
    </row>
    <row r="893" spans="1:38" hidden="1" x14ac:dyDescent="0.25">
      <c r="A893" s="122" t="s">
        <v>2008</v>
      </c>
      <c r="B893" s="122">
        <v>1</v>
      </c>
      <c r="C893" s="122" t="s">
        <v>2193</v>
      </c>
      <c r="D893" s="122" t="s">
        <v>2125</v>
      </c>
      <c r="E893" s="122">
        <v>18</v>
      </c>
      <c r="F893" s="122">
        <v>1.9114802260100001E-2</v>
      </c>
      <c r="G893" s="122">
        <v>1.8893071212100002E-2</v>
      </c>
      <c r="H893" s="122">
        <v>1.8539289844199999E-2</v>
      </c>
      <c r="I893" s="122">
        <v>1.84338573732E-2</v>
      </c>
      <c r="J893" s="122">
        <v>1.8329651152700001E-2</v>
      </c>
      <c r="K893" s="122">
        <v>1.81692258828E-2</v>
      </c>
      <c r="L893" s="122">
        <v>1.8130728358399999E-2</v>
      </c>
      <c r="M893" s="122">
        <v>1.7962326472700001E-2</v>
      </c>
      <c r="N893" s="122">
        <v>1.7804285790700002E-2</v>
      </c>
      <c r="O893" s="122">
        <v>1.7686953505300002E-2</v>
      </c>
      <c r="P893" s="122">
        <v>1.7607866407799998E-2</v>
      </c>
      <c r="Q893" s="122">
        <v>1.0606868532399999E-2</v>
      </c>
      <c r="R893" s="122">
        <v>1.2411256126200001E-2</v>
      </c>
      <c r="S893" s="122">
        <v>1.61560185909E-2</v>
      </c>
      <c r="T893" s="122">
        <v>1.48231276155E-2</v>
      </c>
      <c r="U893" s="122">
        <v>1.6085826095099998E-2</v>
      </c>
      <c r="V893" s="122">
        <v>2.04382854096E-2</v>
      </c>
      <c r="W893" s="122">
        <v>2.2195252371899999E-2</v>
      </c>
      <c r="X893" s="122">
        <v>2.10908557516E-2</v>
      </c>
      <c r="Y893" s="122">
        <v>2.05619454822E-2</v>
      </c>
      <c r="Z893" s="122">
        <v>5.0532146323899997E-2</v>
      </c>
      <c r="AA893" s="122">
        <v>4.6419924023199999E-2</v>
      </c>
      <c r="AB893" s="122">
        <v>4.5453851702800002E-2</v>
      </c>
      <c r="AC893" s="122">
        <v>4.7049425538399997E-2</v>
      </c>
      <c r="AD893" s="122">
        <v>4.98824227757E-2</v>
      </c>
      <c r="AE893" s="122">
        <v>5.4614778312399997E-2</v>
      </c>
      <c r="AF893" s="122">
        <v>5.0818605047600003E-2</v>
      </c>
      <c r="AG893" s="122">
        <v>4.9798481298999997E-2</v>
      </c>
      <c r="AH893" s="122">
        <v>4.4680924011000003E-2</v>
      </c>
      <c r="AI893" s="122">
        <v>5.2324761869899997E-2</v>
      </c>
      <c r="AJ893" s="122">
        <v>5.3387849335200001E-2</v>
      </c>
      <c r="AK893" s="122">
        <v>5.3622411377299999E-2</v>
      </c>
      <c r="AL893" s="122">
        <v>0</v>
      </c>
    </row>
    <row r="894" spans="1:38" hidden="1" x14ac:dyDescent="0.25">
      <c r="A894" s="122" t="s">
        <v>2008</v>
      </c>
      <c r="B894" s="122">
        <v>1</v>
      </c>
      <c r="C894" s="122" t="s">
        <v>2193</v>
      </c>
      <c r="D894" s="122" t="s">
        <v>2126</v>
      </c>
      <c r="E894" s="122">
        <v>18</v>
      </c>
      <c r="F894" s="122">
        <v>3.5147956279E-3</v>
      </c>
      <c r="G894" s="122">
        <v>3.4370695100000002E-3</v>
      </c>
      <c r="H894" s="122">
        <v>3.3563760594E-3</v>
      </c>
      <c r="I894" s="122">
        <v>3.3161418565000001E-3</v>
      </c>
      <c r="J894" s="122">
        <v>3.2569816709E-3</v>
      </c>
      <c r="K894" s="122">
        <v>3.1730107065E-3</v>
      </c>
      <c r="L894" s="122">
        <v>3.1101563095000001E-3</v>
      </c>
      <c r="M894" s="122">
        <v>3.0447297151999998E-3</v>
      </c>
      <c r="N894" s="122">
        <v>2.9903310137000001E-3</v>
      </c>
      <c r="O894" s="122">
        <v>2.9781856369000001E-3</v>
      </c>
      <c r="P894" s="122">
        <v>2.9522766427000002E-3</v>
      </c>
      <c r="Q894" s="122">
        <v>1.7751183494999999E-3</v>
      </c>
      <c r="R894" s="122">
        <v>2.0567004830000001E-3</v>
      </c>
      <c r="S894" s="122">
        <v>2.6360055060999999E-3</v>
      </c>
      <c r="T894" s="122">
        <v>2.4072264636000001E-3</v>
      </c>
      <c r="U894" s="122">
        <v>2.6013588617000002E-3</v>
      </c>
      <c r="V894" s="122">
        <v>3.3159555917999998E-3</v>
      </c>
      <c r="W894" s="122">
        <v>3.6144218455999998E-3</v>
      </c>
      <c r="X894" s="122">
        <v>3.4515304207999998E-3</v>
      </c>
      <c r="Y894" s="122">
        <v>3.4188713339000001E-3</v>
      </c>
      <c r="Z894" s="122">
        <v>8.5456049739000006E-3</v>
      </c>
      <c r="AA894" s="122">
        <v>8.0236186580999996E-3</v>
      </c>
      <c r="AB894" s="122">
        <v>8.0375519879000001E-3</v>
      </c>
      <c r="AC894" s="122">
        <v>8.5253753983000006E-3</v>
      </c>
      <c r="AD894" s="122">
        <v>9.2060386070000003E-3</v>
      </c>
      <c r="AE894" s="122">
        <v>1.03035644439E-2</v>
      </c>
      <c r="AF894" s="122">
        <v>9.7607018165999995E-3</v>
      </c>
      <c r="AG894" s="122">
        <v>9.7091831525000002E-3</v>
      </c>
      <c r="AH894" s="122">
        <v>8.8016230803000008E-3</v>
      </c>
      <c r="AI894" s="122">
        <v>1.03922997583E-2</v>
      </c>
      <c r="AJ894" s="122">
        <v>1.0233311236200001E-2</v>
      </c>
      <c r="AK894" s="122">
        <v>9.9649785440000006E-3</v>
      </c>
      <c r="AL894" s="122">
        <v>0</v>
      </c>
    </row>
    <row r="895" spans="1:38" hidden="1" x14ac:dyDescent="0.25">
      <c r="A895" s="122" t="s">
        <v>2008</v>
      </c>
      <c r="B895" s="122">
        <v>1</v>
      </c>
      <c r="C895" s="122" t="s">
        <v>2193</v>
      </c>
      <c r="D895" s="122" t="s">
        <v>2127</v>
      </c>
      <c r="E895" s="122">
        <v>18</v>
      </c>
      <c r="F895" s="122">
        <v>3.8878399464000002E-3</v>
      </c>
      <c r="G895" s="122">
        <v>3.9073234491000001E-3</v>
      </c>
      <c r="H895" s="122">
        <v>3.903223303E-3</v>
      </c>
      <c r="I895" s="122">
        <v>3.9348995757000002E-3</v>
      </c>
      <c r="J895" s="122">
        <v>3.9661850507000003E-3</v>
      </c>
      <c r="K895" s="122">
        <v>3.9886063540999998E-3</v>
      </c>
      <c r="L895" s="122">
        <v>4.0262873801E-3</v>
      </c>
      <c r="M895" s="122">
        <v>4.0301738828000004E-3</v>
      </c>
      <c r="N895" s="122">
        <v>4.0383991017999997E-3</v>
      </c>
      <c r="O895" s="122">
        <v>4.0477226699000002E-3</v>
      </c>
      <c r="P895" s="122">
        <v>4.0583985209999996E-3</v>
      </c>
      <c r="Q895" s="122">
        <v>2.4585727786E-3</v>
      </c>
      <c r="R895" s="122">
        <v>2.8928291529999998E-3</v>
      </c>
      <c r="S895" s="122">
        <v>3.7928809608000001E-3</v>
      </c>
      <c r="T895" s="122">
        <v>3.5225308279000001E-3</v>
      </c>
      <c r="U895" s="122">
        <v>3.8765630148000002E-3</v>
      </c>
      <c r="V895" s="122">
        <v>4.9927972534999998E-3</v>
      </c>
      <c r="W895" s="122">
        <v>5.4854573252999996E-3</v>
      </c>
      <c r="X895" s="122">
        <v>5.2577192713999998E-3</v>
      </c>
      <c r="Y895" s="122">
        <v>5.1478655762999996E-3</v>
      </c>
      <c r="Z895" s="122">
        <v>1.27015636975E-2</v>
      </c>
      <c r="AA895" s="122">
        <v>1.1739921742900001E-2</v>
      </c>
      <c r="AB895" s="122">
        <v>1.15747919672E-2</v>
      </c>
      <c r="AC895" s="122">
        <v>1.2090962508900001E-2</v>
      </c>
      <c r="AD895" s="122">
        <v>1.29451494514E-2</v>
      </c>
      <c r="AE895" s="122">
        <v>1.43374102129E-2</v>
      </c>
      <c r="AF895" s="122">
        <v>1.3485868264899999E-2</v>
      </c>
      <c r="AG895" s="122">
        <v>1.3342582874300001E-2</v>
      </c>
      <c r="AH895" s="122">
        <v>1.20870180436E-2</v>
      </c>
      <c r="AI895" s="122">
        <v>1.43307922738E-2</v>
      </c>
      <c r="AJ895" s="122">
        <v>1.4708565582900001E-2</v>
      </c>
      <c r="AK895" s="122">
        <v>1.4922319276799999E-2</v>
      </c>
      <c r="AL895" s="122">
        <v>0</v>
      </c>
    </row>
    <row r="896" spans="1:38" hidden="1" x14ac:dyDescent="0.25">
      <c r="A896" s="122" t="s">
        <v>2008</v>
      </c>
      <c r="B896" s="122">
        <v>1</v>
      </c>
      <c r="C896" s="122" t="s">
        <v>2193</v>
      </c>
      <c r="D896" s="122" t="s">
        <v>2128</v>
      </c>
      <c r="E896" s="122">
        <v>18</v>
      </c>
      <c r="F896" s="122">
        <v>7.56778807626E-2</v>
      </c>
      <c r="G896" s="122">
        <v>7.6477316325599995E-2</v>
      </c>
      <c r="H896" s="122">
        <v>7.6671808567799996E-2</v>
      </c>
      <c r="I896" s="122">
        <v>7.7581796641299994E-2</v>
      </c>
      <c r="J896" s="122">
        <v>7.87076349531E-2</v>
      </c>
      <c r="K896" s="122">
        <v>7.9461640269299999E-2</v>
      </c>
      <c r="L896" s="122">
        <v>8.0709517191400001E-2</v>
      </c>
      <c r="M896" s="122">
        <v>8.1443119783599999E-2</v>
      </c>
      <c r="N896" s="122">
        <v>8.1931138956900004E-2</v>
      </c>
      <c r="O896" s="122">
        <v>8.2310437097599998E-2</v>
      </c>
      <c r="P896" s="122">
        <v>8.2819744753700006E-2</v>
      </c>
      <c r="Q896" s="122">
        <v>5.0540205967100002E-2</v>
      </c>
      <c r="R896" s="122">
        <v>5.98875621372E-2</v>
      </c>
      <c r="S896" s="122">
        <v>7.8843806504700006E-2</v>
      </c>
      <c r="T896" s="122">
        <v>7.3839399392100005E-2</v>
      </c>
      <c r="U896" s="122">
        <v>8.1838472011000002E-2</v>
      </c>
      <c r="V896" s="122">
        <v>0.1055597296496</v>
      </c>
      <c r="W896" s="122">
        <v>0.115579155754</v>
      </c>
      <c r="X896" s="122">
        <v>0.1102095644242</v>
      </c>
      <c r="Y896" s="122">
        <v>0.1076797954038</v>
      </c>
      <c r="Z896" s="122">
        <v>0.26607712332319999</v>
      </c>
      <c r="AA896" s="122">
        <v>0.24648942247489999</v>
      </c>
      <c r="AB896" s="122">
        <v>0.2440332355539</v>
      </c>
      <c r="AC896" s="122">
        <v>0.25582548106559999</v>
      </c>
      <c r="AD896" s="122">
        <v>0.2754291131587</v>
      </c>
      <c r="AE896" s="122">
        <v>0.30771728972680001</v>
      </c>
      <c r="AF896" s="122">
        <v>0.29282044407879998</v>
      </c>
      <c r="AG896" s="122">
        <v>0.29217692558050001</v>
      </c>
      <c r="AH896" s="122">
        <v>0.26568010266600001</v>
      </c>
      <c r="AI896" s="122">
        <v>0.3153560780877</v>
      </c>
      <c r="AJ896" s="122">
        <v>0.31985808796749998</v>
      </c>
      <c r="AK896" s="122">
        <v>0.32392877126269998</v>
      </c>
      <c r="AL896" s="122">
        <v>0</v>
      </c>
    </row>
    <row r="897" spans="1:38" hidden="1" x14ac:dyDescent="0.25">
      <c r="A897" s="122" t="s">
        <v>2008</v>
      </c>
      <c r="B897" s="122">
        <v>1</v>
      </c>
      <c r="C897" s="122" t="s">
        <v>2193</v>
      </c>
      <c r="D897" s="122" t="s">
        <v>2129</v>
      </c>
      <c r="E897" s="122">
        <v>18</v>
      </c>
      <c r="F897" s="122">
        <v>3.7815415351599997E-2</v>
      </c>
      <c r="G897" s="122">
        <v>3.8056219540500001E-2</v>
      </c>
      <c r="H897" s="122">
        <v>3.82905574143E-2</v>
      </c>
      <c r="I897" s="122">
        <v>3.8872492653299999E-2</v>
      </c>
      <c r="J897" s="122">
        <v>3.9560781314200003E-2</v>
      </c>
      <c r="K897" s="122">
        <v>4.0055903462599997E-2</v>
      </c>
      <c r="L897" s="122">
        <v>4.0758970186500001E-2</v>
      </c>
      <c r="M897" s="122">
        <v>4.1214665425199998E-2</v>
      </c>
      <c r="N897" s="122">
        <v>4.1601782598000001E-2</v>
      </c>
      <c r="O897" s="122">
        <v>4.2023555054600002E-2</v>
      </c>
      <c r="P897" s="122">
        <v>4.24603519281E-2</v>
      </c>
      <c r="Q897" s="122">
        <v>2.5883603714399999E-2</v>
      </c>
      <c r="R897" s="122">
        <v>3.0530733627400001E-2</v>
      </c>
      <c r="S897" s="122">
        <v>3.99817939526E-2</v>
      </c>
      <c r="T897" s="122">
        <v>3.7180848537899998E-2</v>
      </c>
      <c r="U897" s="122">
        <v>4.0941725254100003E-2</v>
      </c>
      <c r="V897" s="122">
        <v>5.3200070292400002E-2</v>
      </c>
      <c r="W897" s="122">
        <v>5.8834550043999997E-2</v>
      </c>
      <c r="X897" s="122">
        <v>5.65395024776E-2</v>
      </c>
      <c r="Y897" s="122">
        <v>5.5540154462400002E-2</v>
      </c>
      <c r="Z897" s="122">
        <v>0.1371207165219</v>
      </c>
      <c r="AA897" s="122">
        <v>0.1268126015014</v>
      </c>
      <c r="AB897" s="122">
        <v>0.1252098574038</v>
      </c>
      <c r="AC897" s="122">
        <v>0.13052642449990001</v>
      </c>
      <c r="AD897" s="122">
        <v>0.13971590370049999</v>
      </c>
      <c r="AE897" s="122">
        <v>0.1549817786495</v>
      </c>
      <c r="AF897" s="122">
        <v>0.14633673740209999</v>
      </c>
      <c r="AG897" s="122">
        <v>0.145092395387</v>
      </c>
      <c r="AH897" s="122">
        <v>0.13148915924259999</v>
      </c>
      <c r="AI897" s="122">
        <v>0.1559464904167</v>
      </c>
      <c r="AJ897" s="122">
        <v>0.15905167804520001</v>
      </c>
      <c r="AK897" s="122">
        <v>0.16061106406199999</v>
      </c>
      <c r="AL897" s="122">
        <v>0</v>
      </c>
    </row>
    <row r="898" spans="1:38" hidden="1" x14ac:dyDescent="0.25">
      <c r="A898" s="122" t="s">
        <v>2008</v>
      </c>
      <c r="B898" s="122">
        <v>1</v>
      </c>
      <c r="C898" s="122" t="s">
        <v>2193</v>
      </c>
      <c r="D898" s="122" t="s">
        <v>2176</v>
      </c>
      <c r="E898" s="122">
        <v>18</v>
      </c>
      <c r="F898" s="122">
        <v>7.7879664440000005E-4</v>
      </c>
      <c r="G898" s="122">
        <v>7.9029088889999996E-4</v>
      </c>
      <c r="H898" s="122">
        <v>7.9941023830000003E-4</v>
      </c>
      <c r="I898" s="122">
        <v>8.0118142340000005E-4</v>
      </c>
      <c r="J898" s="122">
        <v>7.9129135220000002E-4</v>
      </c>
      <c r="K898" s="122">
        <v>7.8811889019999996E-4</v>
      </c>
      <c r="L898" s="122">
        <v>7.8965499229999997E-4</v>
      </c>
      <c r="M898" s="122">
        <v>7.872730943E-4</v>
      </c>
      <c r="N898" s="122">
        <v>7.9210997420000001E-4</v>
      </c>
      <c r="O898" s="122">
        <v>7.9696770559999997E-4</v>
      </c>
      <c r="P898" s="122">
        <v>8.0161283749999996E-4</v>
      </c>
      <c r="Q898" s="122">
        <v>4.8348696260000002E-4</v>
      </c>
      <c r="R898" s="122">
        <v>5.6463651280000003E-4</v>
      </c>
      <c r="S898" s="122">
        <v>7.3289505100000002E-4</v>
      </c>
      <c r="T898" s="122">
        <v>6.7348019239999997E-4</v>
      </c>
      <c r="U898" s="122">
        <v>7.319670188E-4</v>
      </c>
      <c r="V898" s="122">
        <v>9.3141536070000003E-4</v>
      </c>
      <c r="W898" s="122">
        <v>1.0137992541999999E-3</v>
      </c>
      <c r="X898" s="122">
        <v>9.6316231870000003E-4</v>
      </c>
      <c r="Y898" s="122">
        <v>9.390136777E-4</v>
      </c>
      <c r="Z898" s="122">
        <v>2.3060124749E-3</v>
      </c>
      <c r="AA898" s="122">
        <v>2.1207375244000001E-3</v>
      </c>
      <c r="AB898" s="122">
        <v>2.0815630865000001E-3</v>
      </c>
      <c r="AC898" s="122">
        <v>2.1630510564000002E-3</v>
      </c>
      <c r="AD898" s="122">
        <v>2.3009998259999999E-3</v>
      </c>
      <c r="AE898" s="122">
        <v>2.5325241984999998E-3</v>
      </c>
      <c r="AF898" s="122">
        <v>2.3692389657000001E-3</v>
      </c>
      <c r="AG898" s="122">
        <v>2.3310123598999999E-3</v>
      </c>
      <c r="AH898" s="122">
        <v>2.0971114114999999E-3</v>
      </c>
      <c r="AI898" s="122">
        <v>2.4672748468000001E-3</v>
      </c>
      <c r="AJ898" s="122">
        <v>2.4985043710000002E-3</v>
      </c>
      <c r="AK898" s="122">
        <v>2.5104071983000002E-3</v>
      </c>
      <c r="AL898" s="122">
        <v>0</v>
      </c>
    </row>
    <row r="899" spans="1:38" hidden="1" x14ac:dyDescent="0.25">
      <c r="A899" s="122" t="s">
        <v>2008</v>
      </c>
      <c r="B899" s="122">
        <v>1</v>
      </c>
      <c r="C899" s="122" t="s">
        <v>2193</v>
      </c>
      <c r="D899" s="122" t="s">
        <v>2130</v>
      </c>
      <c r="E899" s="122">
        <v>18</v>
      </c>
      <c r="F899" s="122">
        <v>6.4654840961E-3</v>
      </c>
      <c r="G899" s="122">
        <v>6.5024090297999999E-3</v>
      </c>
      <c r="H899" s="122">
        <v>6.5076450852000001E-3</v>
      </c>
      <c r="I899" s="122">
        <v>6.5333288247999997E-3</v>
      </c>
      <c r="J899" s="122">
        <v>6.5640308695999999E-3</v>
      </c>
      <c r="K899" s="122">
        <v>6.5418076578000004E-3</v>
      </c>
      <c r="L899" s="122">
        <v>6.5409095898999996E-3</v>
      </c>
      <c r="M899" s="122">
        <v>6.4979432556000003E-3</v>
      </c>
      <c r="N899" s="122">
        <v>6.4291508390000003E-3</v>
      </c>
      <c r="O899" s="122">
        <v>6.3213186588E-3</v>
      </c>
      <c r="P899" s="122">
        <v>6.2628596287E-3</v>
      </c>
      <c r="Q899" s="122">
        <v>3.7879680391000002E-3</v>
      </c>
      <c r="R899" s="122">
        <v>4.4481847165999998E-3</v>
      </c>
      <c r="S899" s="122">
        <v>5.8012967991999996E-3</v>
      </c>
      <c r="T899" s="122">
        <v>5.3998192880999997E-3</v>
      </c>
      <c r="U899" s="122">
        <v>5.9295337272999996E-3</v>
      </c>
      <c r="V899" s="122">
        <v>7.6102232826E-3</v>
      </c>
      <c r="W899" s="122">
        <v>8.2788498369000003E-3</v>
      </c>
      <c r="X899" s="122">
        <v>7.9246611662999993E-3</v>
      </c>
      <c r="Y899" s="122">
        <v>7.7744587322999999E-3</v>
      </c>
      <c r="Z899" s="122">
        <v>1.9257535110600001E-2</v>
      </c>
      <c r="AA899" s="122">
        <v>1.78450070181E-2</v>
      </c>
      <c r="AB899" s="122">
        <v>1.7639345351899999E-2</v>
      </c>
      <c r="AC899" s="122">
        <v>1.84338431661E-2</v>
      </c>
      <c r="AD899" s="122">
        <v>1.9634674122800001E-2</v>
      </c>
      <c r="AE899" s="122">
        <v>2.1656807540399999E-2</v>
      </c>
      <c r="AF899" s="122">
        <v>2.0284187370200001E-2</v>
      </c>
      <c r="AG899" s="122">
        <v>1.9858572843300001E-2</v>
      </c>
      <c r="AH899" s="122">
        <v>1.7788341651399999E-2</v>
      </c>
      <c r="AI899" s="122">
        <v>2.07715257434E-2</v>
      </c>
      <c r="AJ899" s="122">
        <v>2.15302244049E-2</v>
      </c>
      <c r="AK899" s="122">
        <v>2.1438765338500001E-2</v>
      </c>
      <c r="AL899" s="122">
        <v>0</v>
      </c>
    </row>
    <row r="900" spans="1:38" hidden="1" x14ac:dyDescent="0.25">
      <c r="A900" s="122" t="s">
        <v>2008</v>
      </c>
      <c r="B900" s="122">
        <v>1</v>
      </c>
      <c r="C900" s="122" t="s">
        <v>2193</v>
      </c>
      <c r="D900" s="122" t="s">
        <v>2131</v>
      </c>
      <c r="E900" s="122">
        <v>18</v>
      </c>
      <c r="F900" s="122">
        <v>1.6147977531900001E-2</v>
      </c>
      <c r="G900" s="122">
        <v>1.6002779874299999E-2</v>
      </c>
      <c r="H900" s="122">
        <v>1.58302672382E-2</v>
      </c>
      <c r="I900" s="122">
        <v>1.5803436572499999E-2</v>
      </c>
      <c r="J900" s="122">
        <v>1.5757319984700001E-2</v>
      </c>
      <c r="K900" s="122">
        <v>1.56725905157E-2</v>
      </c>
      <c r="L900" s="122">
        <v>1.5649214017E-2</v>
      </c>
      <c r="M900" s="122">
        <v>1.55048753815E-2</v>
      </c>
      <c r="N900" s="122">
        <v>1.53575503252E-2</v>
      </c>
      <c r="O900" s="122">
        <v>1.52386137683E-2</v>
      </c>
      <c r="P900" s="122">
        <v>1.51166446211E-2</v>
      </c>
      <c r="Q900" s="122">
        <v>9.0593654272000008E-3</v>
      </c>
      <c r="R900" s="122">
        <v>1.05291045138E-2</v>
      </c>
      <c r="S900" s="122">
        <v>1.3641333826099999E-2</v>
      </c>
      <c r="T900" s="122">
        <v>1.25231497021E-2</v>
      </c>
      <c r="U900" s="122">
        <v>1.3597459309699999E-2</v>
      </c>
      <c r="V900" s="122">
        <v>1.7330724257599999E-2</v>
      </c>
      <c r="W900" s="122">
        <v>1.88724614948E-2</v>
      </c>
      <c r="X900" s="122">
        <v>1.79450243909E-2</v>
      </c>
      <c r="Y900" s="122">
        <v>1.7508446582000001E-2</v>
      </c>
      <c r="Z900" s="122">
        <v>4.3072640555700002E-2</v>
      </c>
      <c r="AA900" s="122">
        <v>3.96695239959E-2</v>
      </c>
      <c r="AB900" s="122">
        <v>3.8900195534699998E-2</v>
      </c>
      <c r="AC900" s="122">
        <v>4.0482837829099998E-2</v>
      </c>
      <c r="AD900" s="122">
        <v>4.3153360594699999E-2</v>
      </c>
      <c r="AE900" s="122">
        <v>4.7522359097799997E-2</v>
      </c>
      <c r="AF900" s="122">
        <v>4.4478470072899998E-2</v>
      </c>
      <c r="AG900" s="122">
        <v>4.3787130567200003E-2</v>
      </c>
      <c r="AH900" s="122">
        <v>3.9372790824500001E-2</v>
      </c>
      <c r="AI900" s="122">
        <v>4.6361213785299997E-2</v>
      </c>
      <c r="AJ900" s="122">
        <v>4.7284412834500002E-2</v>
      </c>
      <c r="AK900" s="122">
        <v>4.7487446794099997E-2</v>
      </c>
      <c r="AL900" s="122">
        <v>0</v>
      </c>
    </row>
    <row r="901" spans="1:38" hidden="1" x14ac:dyDescent="0.25">
      <c r="A901" s="122" t="s">
        <v>2008</v>
      </c>
      <c r="B901" s="122">
        <v>1</v>
      </c>
      <c r="C901" s="122" t="s">
        <v>2193</v>
      </c>
      <c r="D901" s="122" t="s">
        <v>2132</v>
      </c>
      <c r="E901" s="122">
        <v>18</v>
      </c>
      <c r="F901" s="122">
        <v>5.8784064273000002E-3</v>
      </c>
      <c r="G901" s="122">
        <v>5.9564888808999999E-3</v>
      </c>
      <c r="H901" s="122">
        <v>6.0193918272000001E-3</v>
      </c>
      <c r="I901" s="122">
        <v>6.1764249916999997E-3</v>
      </c>
      <c r="J901" s="122">
        <v>6.3296896347000003E-3</v>
      </c>
      <c r="K901" s="122">
        <v>6.4350489494000001E-3</v>
      </c>
      <c r="L901" s="122">
        <v>6.5372581067000002E-3</v>
      </c>
      <c r="M901" s="122">
        <v>6.5884695522999996E-3</v>
      </c>
      <c r="N901" s="122">
        <v>6.6254113163000004E-3</v>
      </c>
      <c r="O901" s="122">
        <v>6.6627628346000002E-3</v>
      </c>
      <c r="P901" s="122">
        <v>6.7062383755999997E-3</v>
      </c>
      <c r="Q901" s="122">
        <v>4.0784550967000004E-3</v>
      </c>
      <c r="R901" s="122">
        <v>4.8097448517999998E-3</v>
      </c>
      <c r="S901" s="122">
        <v>6.3216614661999997E-3</v>
      </c>
      <c r="T901" s="122">
        <v>5.9011166923999998E-3</v>
      </c>
      <c r="U901" s="122">
        <v>6.5511048178999998E-3</v>
      </c>
      <c r="V901" s="122">
        <v>8.5337363308000003E-3</v>
      </c>
      <c r="W901" s="122">
        <v>9.4708330582000001E-3</v>
      </c>
      <c r="X901" s="122">
        <v>9.1268934628000002E-3</v>
      </c>
      <c r="Y901" s="122">
        <v>8.9736164743000005E-3</v>
      </c>
      <c r="Z901" s="122">
        <v>2.2177429131300001E-2</v>
      </c>
      <c r="AA901" s="122">
        <v>2.04929861496E-2</v>
      </c>
      <c r="AB901" s="122">
        <v>2.01769121398E-2</v>
      </c>
      <c r="AC901" s="122">
        <v>2.10930353E-2</v>
      </c>
      <c r="AD901" s="122">
        <v>2.2643867047399999E-2</v>
      </c>
      <c r="AE901" s="122">
        <v>2.5149537122899999E-2</v>
      </c>
      <c r="AF901" s="122">
        <v>2.39062638086E-2</v>
      </c>
      <c r="AG901" s="122">
        <v>2.3953266675000001E-2</v>
      </c>
      <c r="AH901" s="122">
        <v>2.1900391476200001E-2</v>
      </c>
      <c r="AI901" s="122">
        <v>2.6251138795799999E-2</v>
      </c>
      <c r="AJ901" s="122">
        <v>2.7400402510300001E-2</v>
      </c>
      <c r="AK901" s="122">
        <v>2.8270512512299999E-2</v>
      </c>
      <c r="AL901" s="122">
        <v>0</v>
      </c>
    </row>
    <row r="902" spans="1:38" hidden="1" x14ac:dyDescent="0.25">
      <c r="A902" s="122" t="s">
        <v>2008</v>
      </c>
      <c r="B902" s="122">
        <v>1</v>
      </c>
      <c r="C902" s="122" t="s">
        <v>2193</v>
      </c>
      <c r="D902" s="122" t="s">
        <v>2133</v>
      </c>
      <c r="E902" s="122">
        <v>18</v>
      </c>
      <c r="F902" s="122">
        <v>6.6503665001099999E-2</v>
      </c>
      <c r="G902" s="122">
        <v>6.6176266790800006E-2</v>
      </c>
      <c r="H902" s="122">
        <v>6.5683363670600001E-2</v>
      </c>
      <c r="I902" s="122">
        <v>6.5785609683299995E-2</v>
      </c>
      <c r="J902" s="122">
        <v>6.5846067552099999E-2</v>
      </c>
      <c r="K902" s="122">
        <v>6.5636147036E-2</v>
      </c>
      <c r="L902" s="122">
        <v>6.5759285099299999E-2</v>
      </c>
      <c r="M902" s="122">
        <v>6.5351164206500001E-2</v>
      </c>
      <c r="N902" s="122">
        <v>6.4923809208700001E-2</v>
      </c>
      <c r="O902" s="122">
        <v>6.4550362497300007E-2</v>
      </c>
      <c r="P902" s="122">
        <v>6.4171558041600005E-2</v>
      </c>
      <c r="Q902" s="122">
        <v>3.8587142781199998E-2</v>
      </c>
      <c r="R902" s="122">
        <v>4.49462749794E-2</v>
      </c>
      <c r="S902" s="122">
        <v>5.8219146019000002E-2</v>
      </c>
      <c r="T902" s="122">
        <v>5.3379517778700002E-2</v>
      </c>
      <c r="U902" s="122">
        <v>5.7839535692400003E-2</v>
      </c>
      <c r="V902" s="122">
        <v>7.3468002762200002E-2</v>
      </c>
      <c r="W902" s="122">
        <v>7.98883980952E-2</v>
      </c>
      <c r="X902" s="122">
        <v>7.5825680296099998E-2</v>
      </c>
      <c r="Y902" s="122">
        <v>7.3874483256500006E-2</v>
      </c>
      <c r="Z902" s="122">
        <v>0.18128777201269999</v>
      </c>
      <c r="AA902" s="122">
        <v>0.166448248025</v>
      </c>
      <c r="AB902" s="122">
        <v>0.1628786988159</v>
      </c>
      <c r="AC902" s="122">
        <v>0.16873582976179999</v>
      </c>
      <c r="AD902" s="122">
        <v>0.1787524384417</v>
      </c>
      <c r="AE902" s="122">
        <v>0.19571170281479999</v>
      </c>
      <c r="AF902" s="122">
        <v>0.1820146112263</v>
      </c>
      <c r="AG902" s="122">
        <v>0.178003241822</v>
      </c>
      <c r="AH902" s="122">
        <v>0.1590546877083</v>
      </c>
      <c r="AI902" s="122">
        <v>0.185864991334</v>
      </c>
      <c r="AJ902" s="122">
        <v>0.18959095559020001</v>
      </c>
      <c r="AK902" s="122">
        <v>0.18844999135320001</v>
      </c>
      <c r="AL902" s="122">
        <v>0</v>
      </c>
    </row>
    <row r="903" spans="1:38" hidden="1" x14ac:dyDescent="0.25">
      <c r="A903" s="122" t="s">
        <v>2008</v>
      </c>
      <c r="B903" s="122">
        <v>1</v>
      </c>
      <c r="C903" s="122" t="s">
        <v>2193</v>
      </c>
      <c r="D903" s="122" t="s">
        <v>2134</v>
      </c>
      <c r="E903" s="122">
        <v>18</v>
      </c>
      <c r="F903" s="122">
        <v>3.2271347122199999E-2</v>
      </c>
      <c r="G903" s="122">
        <v>3.2126609667800003E-2</v>
      </c>
      <c r="H903" s="122">
        <v>3.1872538884899999E-2</v>
      </c>
      <c r="I903" s="122">
        <v>3.1969375360400003E-2</v>
      </c>
      <c r="J903" s="122">
        <v>3.2023352140699998E-2</v>
      </c>
      <c r="K903" s="122">
        <v>3.1983115146400003E-2</v>
      </c>
      <c r="L903" s="122">
        <v>3.2091826883400003E-2</v>
      </c>
      <c r="M903" s="122">
        <v>3.1937693570800001E-2</v>
      </c>
      <c r="N903" s="122">
        <v>3.1736880404800001E-2</v>
      </c>
      <c r="O903" s="122">
        <v>3.1572482303199999E-2</v>
      </c>
      <c r="P903" s="122">
        <v>3.1439558535600001E-2</v>
      </c>
      <c r="Q903" s="122">
        <v>1.8933722336800001E-2</v>
      </c>
      <c r="R903" s="122">
        <v>2.20898605656E-2</v>
      </c>
      <c r="S903" s="122">
        <v>2.8732303293699999E-2</v>
      </c>
      <c r="T903" s="122">
        <v>2.64273953129E-2</v>
      </c>
      <c r="U903" s="122">
        <v>2.8798971271299999E-2</v>
      </c>
      <c r="V903" s="122">
        <v>3.6796124597399997E-2</v>
      </c>
      <c r="W903" s="122">
        <v>4.0143456507799997E-2</v>
      </c>
      <c r="X903" s="122">
        <v>3.8217920564800001E-2</v>
      </c>
      <c r="Y903" s="122">
        <v>3.7289018888999999E-2</v>
      </c>
      <c r="Z903" s="122">
        <v>9.1636161477199995E-2</v>
      </c>
      <c r="AA903" s="122">
        <v>8.4302388720799995E-2</v>
      </c>
      <c r="AB903" s="122">
        <v>8.2671708640200001E-2</v>
      </c>
      <c r="AC903" s="122">
        <v>8.59732095758E-2</v>
      </c>
      <c r="AD903" s="122">
        <v>9.1505321052999994E-2</v>
      </c>
      <c r="AE903" s="122">
        <v>0.10062039886059999</v>
      </c>
      <c r="AF903" s="122">
        <v>9.4230373176500001E-2</v>
      </c>
      <c r="AG903" s="122">
        <v>9.2791833330599996E-2</v>
      </c>
      <c r="AH903" s="122">
        <v>8.3728972746700006E-2</v>
      </c>
      <c r="AI903" s="122">
        <v>9.8765093259100004E-2</v>
      </c>
      <c r="AJ903" s="122">
        <v>0.1006235492753</v>
      </c>
      <c r="AK903" s="122">
        <v>0.1012185575643</v>
      </c>
      <c r="AL903" s="122">
        <v>0</v>
      </c>
    </row>
    <row r="904" spans="1:38" hidden="1" x14ac:dyDescent="0.25">
      <c r="A904" s="122" t="s">
        <v>2008</v>
      </c>
      <c r="B904" s="122">
        <v>1</v>
      </c>
      <c r="C904" s="122" t="s">
        <v>2193</v>
      </c>
      <c r="D904" s="122" t="s">
        <v>2135</v>
      </c>
      <c r="E904" s="122">
        <v>18</v>
      </c>
      <c r="F904" s="122">
        <v>1.4407949858999999E-2</v>
      </c>
      <c r="G904" s="122">
        <v>1.42930770385E-2</v>
      </c>
      <c r="H904" s="122">
        <v>1.4223836058999999E-2</v>
      </c>
      <c r="I904" s="122">
        <v>1.4241320802300001E-2</v>
      </c>
      <c r="J904" s="122">
        <v>1.42636240008E-2</v>
      </c>
      <c r="K904" s="122">
        <v>1.42166776487E-2</v>
      </c>
      <c r="L904" s="122">
        <v>1.4206845522600001E-2</v>
      </c>
      <c r="M904" s="122">
        <v>1.4132892507699999E-2</v>
      </c>
      <c r="N904" s="122">
        <v>1.40758075726E-2</v>
      </c>
      <c r="O904" s="122">
        <v>1.39887862298E-2</v>
      </c>
      <c r="P904" s="122">
        <v>1.3901839186200001E-2</v>
      </c>
      <c r="Q904" s="122">
        <v>8.3492148871999999E-3</v>
      </c>
      <c r="R904" s="122">
        <v>9.7371558018000005E-3</v>
      </c>
      <c r="S904" s="122">
        <v>1.26259072739E-2</v>
      </c>
      <c r="T904" s="122">
        <v>1.15934983234E-2</v>
      </c>
      <c r="U904" s="122">
        <v>1.25922316371E-2</v>
      </c>
      <c r="V904" s="122">
        <v>1.6054076619200001E-2</v>
      </c>
      <c r="W904" s="122">
        <v>1.75168928446E-2</v>
      </c>
      <c r="X904" s="122">
        <v>1.6703823509700001E-2</v>
      </c>
      <c r="Y904" s="122">
        <v>1.6352908850899999E-2</v>
      </c>
      <c r="Z904" s="122">
        <v>4.0354102957400002E-2</v>
      </c>
      <c r="AA904" s="122">
        <v>3.7120046945700001E-2</v>
      </c>
      <c r="AB904" s="122">
        <v>3.6487679556700001E-2</v>
      </c>
      <c r="AC904" s="122">
        <v>3.7870776349800003E-2</v>
      </c>
      <c r="AD904" s="122">
        <v>4.0256967491499998E-2</v>
      </c>
      <c r="AE904" s="122">
        <v>4.4298581990200002E-2</v>
      </c>
      <c r="AF904" s="122">
        <v>4.1352083108899998E-2</v>
      </c>
      <c r="AG904" s="122">
        <v>4.0544018059700003E-2</v>
      </c>
      <c r="AH904" s="122">
        <v>3.6408463039599999E-2</v>
      </c>
      <c r="AI904" s="122">
        <v>4.2737518946600002E-2</v>
      </c>
      <c r="AJ904" s="122">
        <v>4.3535833274900002E-2</v>
      </c>
      <c r="AK904" s="122">
        <v>4.3643081360600001E-2</v>
      </c>
      <c r="AL904" s="122">
        <v>0</v>
      </c>
    </row>
    <row r="905" spans="1:38" hidden="1" x14ac:dyDescent="0.25">
      <c r="A905" s="122" t="s">
        <v>2008</v>
      </c>
      <c r="B905" s="122">
        <v>1</v>
      </c>
      <c r="C905" s="122" t="s">
        <v>2193</v>
      </c>
      <c r="D905" s="122" t="s">
        <v>2136</v>
      </c>
      <c r="E905" s="122">
        <v>18</v>
      </c>
      <c r="F905" s="122">
        <v>2.14494850828E-2</v>
      </c>
      <c r="G905" s="122">
        <v>2.1292292966799999E-2</v>
      </c>
      <c r="H905" s="122">
        <v>2.1149715937200001E-2</v>
      </c>
      <c r="I905" s="122">
        <v>2.12360064612E-2</v>
      </c>
      <c r="J905" s="122">
        <v>2.1275592867700002E-2</v>
      </c>
      <c r="K905" s="122">
        <v>2.1248038372000001E-2</v>
      </c>
      <c r="L905" s="122">
        <v>2.12977923827E-2</v>
      </c>
      <c r="M905" s="122">
        <v>2.1198314441399999E-2</v>
      </c>
      <c r="N905" s="122">
        <v>2.1084576753799999E-2</v>
      </c>
      <c r="O905" s="122">
        <v>2.0986031067500001E-2</v>
      </c>
      <c r="P905" s="122">
        <v>2.0896623914799999E-2</v>
      </c>
      <c r="Q905" s="122">
        <v>1.2569826774799999E-2</v>
      </c>
      <c r="R905" s="122">
        <v>1.46759669895E-2</v>
      </c>
      <c r="S905" s="122">
        <v>1.9090315934499998E-2</v>
      </c>
      <c r="T905" s="122">
        <v>1.7579099483500001E-2</v>
      </c>
      <c r="U905" s="122">
        <v>1.91855445043E-2</v>
      </c>
      <c r="V905" s="122">
        <v>2.4515989064100002E-2</v>
      </c>
      <c r="W905" s="122">
        <v>2.6784994997299999E-2</v>
      </c>
      <c r="X905" s="122">
        <v>2.5518313959500001E-2</v>
      </c>
      <c r="Y905" s="122">
        <v>2.49220241947E-2</v>
      </c>
      <c r="Z905" s="122">
        <v>6.1393293683199998E-2</v>
      </c>
      <c r="AA905" s="122">
        <v>5.6537698225699998E-2</v>
      </c>
      <c r="AB905" s="122">
        <v>5.5475287820899999E-2</v>
      </c>
      <c r="AC905" s="122">
        <v>5.7662510985500001E-2</v>
      </c>
      <c r="AD905" s="122">
        <v>6.1276092602000003E-2</v>
      </c>
      <c r="AE905" s="122">
        <v>6.7407446775400004E-2</v>
      </c>
      <c r="AF905" s="122">
        <v>6.3033763308499996E-2</v>
      </c>
      <c r="AG905" s="122">
        <v>6.2059163111099998E-2</v>
      </c>
      <c r="AH905" s="122">
        <v>5.5802053084999997E-2</v>
      </c>
      <c r="AI905" s="122">
        <v>6.5623371680000001E-2</v>
      </c>
      <c r="AJ905" s="122">
        <v>6.6788685016099997E-2</v>
      </c>
      <c r="AK905" s="122">
        <v>6.7063673541600005E-2</v>
      </c>
      <c r="AL905" s="122">
        <v>0</v>
      </c>
    </row>
    <row r="906" spans="1:38" hidden="1" x14ac:dyDescent="0.25">
      <c r="A906" s="122" t="s">
        <v>2008</v>
      </c>
      <c r="B906" s="122">
        <v>1</v>
      </c>
      <c r="C906" s="122" t="s">
        <v>2193</v>
      </c>
      <c r="D906" s="122" t="s">
        <v>2137</v>
      </c>
      <c r="E906" s="122">
        <v>18</v>
      </c>
      <c r="F906" s="122">
        <v>2.4512320267700002E-2</v>
      </c>
      <c r="G906" s="122">
        <v>2.4329414962300001E-2</v>
      </c>
      <c r="H906" s="122">
        <v>2.41127450439E-2</v>
      </c>
      <c r="I906" s="122">
        <v>2.4044790050000001E-2</v>
      </c>
      <c r="J906" s="122">
        <v>2.4030428962899999E-2</v>
      </c>
      <c r="K906" s="122">
        <v>2.3933687813199999E-2</v>
      </c>
      <c r="L906" s="122">
        <v>2.3902419308100002E-2</v>
      </c>
      <c r="M906" s="122">
        <v>2.3709904333899998E-2</v>
      </c>
      <c r="N906" s="122">
        <v>2.349149616E-2</v>
      </c>
      <c r="O906" s="122">
        <v>2.3298527478899999E-2</v>
      </c>
      <c r="P906" s="122">
        <v>2.30789860155E-2</v>
      </c>
      <c r="Q906" s="122">
        <v>1.3835862029400001E-2</v>
      </c>
      <c r="R906" s="122">
        <v>1.6137838451099999E-2</v>
      </c>
      <c r="S906" s="122">
        <v>2.0962972170899999E-2</v>
      </c>
      <c r="T906" s="122">
        <v>1.93010842415E-2</v>
      </c>
      <c r="U906" s="122">
        <v>2.0992234322300001E-2</v>
      </c>
      <c r="V906" s="122">
        <v>2.50007378312E-2</v>
      </c>
      <c r="W906" s="122">
        <v>2.75332267075E-2</v>
      </c>
      <c r="X906" s="122">
        <v>2.6385057137300001E-2</v>
      </c>
      <c r="Y906" s="122">
        <v>2.5929821941900001E-2</v>
      </c>
      <c r="Z906" s="122">
        <v>6.4162911602300005E-2</v>
      </c>
      <c r="AA906" s="122">
        <v>5.91949519459E-2</v>
      </c>
      <c r="AB906" s="122">
        <v>5.8183419817200002E-2</v>
      </c>
      <c r="AC906" s="122">
        <v>6.0529787183900001E-2</v>
      </c>
      <c r="AD906" s="122">
        <v>6.4452217054300001E-2</v>
      </c>
      <c r="AE906" s="122">
        <v>7.1027651795399993E-2</v>
      </c>
      <c r="AF906" s="122">
        <v>6.6455522598900002E-2</v>
      </c>
      <c r="AG906" s="122">
        <v>6.5096706616899994E-2</v>
      </c>
      <c r="AH906" s="122">
        <v>5.83042046291E-2</v>
      </c>
      <c r="AI906" s="122">
        <v>6.8351696469399995E-2</v>
      </c>
      <c r="AJ906" s="122">
        <v>6.8972164507900002E-2</v>
      </c>
      <c r="AK906" s="122">
        <v>6.8768792092500003E-2</v>
      </c>
      <c r="AL906" s="122">
        <v>0</v>
      </c>
    </row>
    <row r="907" spans="1:38" hidden="1" x14ac:dyDescent="0.25">
      <c r="A907" s="122" t="s">
        <v>2008</v>
      </c>
      <c r="B907" s="122">
        <v>1</v>
      </c>
      <c r="C907" s="122" t="s">
        <v>2193</v>
      </c>
      <c r="D907" s="122" t="s">
        <v>2138</v>
      </c>
      <c r="E907" s="122">
        <v>18</v>
      </c>
      <c r="F907" s="122">
        <v>3.4970445806100002E-2</v>
      </c>
      <c r="G907" s="122">
        <v>3.4426581013899997E-2</v>
      </c>
      <c r="H907" s="122">
        <v>3.3861779984900003E-2</v>
      </c>
      <c r="I907" s="122">
        <v>3.3760579161400003E-2</v>
      </c>
      <c r="J907" s="122">
        <v>3.3691062908000002E-2</v>
      </c>
      <c r="K907" s="122">
        <v>3.3568131059300003E-2</v>
      </c>
      <c r="L907" s="122">
        <v>3.3579279241899997E-2</v>
      </c>
      <c r="M907" s="122">
        <v>3.3389927363100001E-2</v>
      </c>
      <c r="N907" s="122">
        <v>3.3180955865900003E-2</v>
      </c>
      <c r="O907" s="122">
        <v>3.29950845432E-2</v>
      </c>
      <c r="P907" s="122">
        <v>3.2829071020099999E-2</v>
      </c>
      <c r="Q907" s="122">
        <v>1.97675864865E-2</v>
      </c>
      <c r="R907" s="122">
        <v>2.3027281621300001E-2</v>
      </c>
      <c r="S907" s="122">
        <v>2.9779871843900001E-2</v>
      </c>
      <c r="T907" s="122">
        <v>2.7187501128199999E-2</v>
      </c>
      <c r="U907" s="122">
        <v>2.9370830251700002E-2</v>
      </c>
      <c r="V907" s="122">
        <v>3.7245946305399999E-2</v>
      </c>
      <c r="W907" s="122">
        <v>4.0470413421600002E-2</v>
      </c>
      <c r="X907" s="122">
        <v>3.8480612012600002E-2</v>
      </c>
      <c r="Y907" s="122">
        <v>3.7625509518199998E-2</v>
      </c>
      <c r="Z907" s="122">
        <v>9.2707535206299999E-2</v>
      </c>
      <c r="AA907" s="122">
        <v>8.5556695986800005E-2</v>
      </c>
      <c r="AB907" s="122">
        <v>8.4255609707899998E-2</v>
      </c>
      <c r="AC907" s="122">
        <v>8.7865017303500006E-2</v>
      </c>
      <c r="AD907" s="122">
        <v>9.3847675726800001E-2</v>
      </c>
      <c r="AE907" s="122">
        <v>0.1034517963446</v>
      </c>
      <c r="AF907" s="122">
        <v>9.6918805046499995E-2</v>
      </c>
      <c r="AG907" s="122">
        <v>9.5598291037299998E-2</v>
      </c>
      <c r="AH907" s="122">
        <v>8.6069403230499997E-2</v>
      </c>
      <c r="AI907" s="122">
        <v>0.1011696257331</v>
      </c>
      <c r="AJ907" s="122">
        <v>0.1041317080873</v>
      </c>
      <c r="AK907" s="122">
        <v>0.1038767477516</v>
      </c>
      <c r="AL907" s="122">
        <v>0</v>
      </c>
    </row>
    <row r="908" spans="1:38" hidden="1" x14ac:dyDescent="0.25">
      <c r="A908" s="122" t="s">
        <v>2008</v>
      </c>
      <c r="B908" s="122">
        <v>1</v>
      </c>
      <c r="C908" s="122" t="s">
        <v>2193</v>
      </c>
      <c r="D908" s="122" t="s">
        <v>2139</v>
      </c>
      <c r="E908" s="122">
        <v>18</v>
      </c>
      <c r="F908" s="122">
        <v>2.78698584901E-2</v>
      </c>
      <c r="G908" s="122">
        <v>2.7843660802999999E-2</v>
      </c>
      <c r="H908" s="122">
        <v>2.76533506595E-2</v>
      </c>
      <c r="I908" s="122">
        <v>2.76960549688E-2</v>
      </c>
      <c r="J908" s="122">
        <v>2.7764649576699999E-2</v>
      </c>
      <c r="K908" s="122">
        <v>2.7711968798699999E-2</v>
      </c>
      <c r="L908" s="122">
        <v>2.77772788076E-2</v>
      </c>
      <c r="M908" s="122">
        <v>2.7658400758199999E-2</v>
      </c>
      <c r="N908" s="122">
        <v>2.7534048278899999E-2</v>
      </c>
      <c r="O908" s="122">
        <v>2.7443960823400001E-2</v>
      </c>
      <c r="P908" s="122">
        <v>2.7409756604599999E-2</v>
      </c>
      <c r="Q908" s="122">
        <v>1.6606868911400001E-2</v>
      </c>
      <c r="R908" s="122">
        <v>1.9522105045800001E-2</v>
      </c>
      <c r="S908" s="122">
        <v>2.5484862580599999E-2</v>
      </c>
      <c r="T908" s="122">
        <v>2.35185110526E-2</v>
      </c>
      <c r="U908" s="122">
        <v>2.56513158568E-2</v>
      </c>
      <c r="V908" s="122">
        <v>3.2697950467199997E-2</v>
      </c>
      <c r="W908" s="122">
        <v>3.5573919014199998E-2</v>
      </c>
      <c r="X908" s="122">
        <v>3.3816980743599998E-2</v>
      </c>
      <c r="Y908" s="122">
        <v>3.3080940558600003E-2</v>
      </c>
      <c r="Z908" s="122">
        <v>8.1728287547200004E-2</v>
      </c>
      <c r="AA908" s="122">
        <v>7.5545094480800004E-2</v>
      </c>
      <c r="AB908" s="122">
        <v>7.4446068400600002E-2</v>
      </c>
      <c r="AC908" s="122">
        <v>7.7528709962099998E-2</v>
      </c>
      <c r="AD908" s="122">
        <v>8.2682837908199996E-2</v>
      </c>
      <c r="AE908" s="122">
        <v>9.1140189378900005E-2</v>
      </c>
      <c r="AF908" s="122">
        <v>8.5274460513900002E-2</v>
      </c>
      <c r="AG908" s="122">
        <v>8.3962882185800003E-2</v>
      </c>
      <c r="AH908" s="122">
        <v>7.5525072604999993E-2</v>
      </c>
      <c r="AI908" s="122">
        <v>8.8845224786400001E-2</v>
      </c>
      <c r="AJ908" s="122">
        <v>9.1533960449100005E-2</v>
      </c>
      <c r="AK908" s="122">
        <v>9.1687751967899994E-2</v>
      </c>
      <c r="AL908" s="122">
        <v>0</v>
      </c>
    </row>
    <row r="909" spans="1:38" hidden="1" x14ac:dyDescent="0.25">
      <c r="A909" s="122" t="s">
        <v>2008</v>
      </c>
      <c r="B909" s="122">
        <v>1</v>
      </c>
      <c r="C909" s="122" t="s">
        <v>2193</v>
      </c>
      <c r="D909" s="122" t="s">
        <v>2140</v>
      </c>
      <c r="E909" s="122">
        <v>18</v>
      </c>
      <c r="F909" s="122">
        <v>7.1519748300000003E-3</v>
      </c>
      <c r="G909" s="122">
        <v>7.0762950164000001E-3</v>
      </c>
      <c r="H909" s="122">
        <v>6.9563957069000001E-3</v>
      </c>
      <c r="I909" s="122">
        <v>6.9202800946999996E-3</v>
      </c>
      <c r="J909" s="122">
        <v>6.8687363823000001E-3</v>
      </c>
      <c r="K909" s="122">
        <v>6.7966577263000004E-3</v>
      </c>
      <c r="L909" s="122">
        <v>6.7870858541999998E-3</v>
      </c>
      <c r="M909" s="122">
        <v>6.7292679761999999E-3</v>
      </c>
      <c r="N909" s="122">
        <v>6.6613706247999997E-3</v>
      </c>
      <c r="O909" s="122">
        <v>6.6164562897999997E-3</v>
      </c>
      <c r="P909" s="122">
        <v>6.5908507998000002E-3</v>
      </c>
      <c r="Q909" s="122">
        <v>3.9725667027999999E-3</v>
      </c>
      <c r="R909" s="122">
        <v>4.6503783562000002E-3</v>
      </c>
      <c r="S909" s="122">
        <v>6.0579830181000001E-3</v>
      </c>
      <c r="T909" s="122">
        <v>5.5699202798999998E-3</v>
      </c>
      <c r="U909" s="122">
        <v>6.0490574557000003E-3</v>
      </c>
      <c r="V909" s="122">
        <v>7.6909198386000003E-3</v>
      </c>
      <c r="W909" s="122">
        <v>8.3503637961999996E-3</v>
      </c>
      <c r="X909" s="122">
        <v>7.9145249324000001E-3</v>
      </c>
      <c r="Y909" s="122">
        <v>7.6755863228000001E-3</v>
      </c>
      <c r="Z909" s="122">
        <v>1.87442894208E-2</v>
      </c>
      <c r="AA909" s="122">
        <v>1.71841570066E-2</v>
      </c>
      <c r="AB909" s="122">
        <v>1.6790944321E-2</v>
      </c>
      <c r="AC909" s="122">
        <v>1.7383426225200001E-2</v>
      </c>
      <c r="AD909" s="122">
        <v>1.8467721056599998E-2</v>
      </c>
      <c r="AE909" s="122">
        <v>2.0227715963399999E-2</v>
      </c>
      <c r="AF909" s="122">
        <v>1.8913765960400002E-2</v>
      </c>
      <c r="AG909" s="122">
        <v>1.8604739823799999E-2</v>
      </c>
      <c r="AH909" s="122">
        <v>1.6751129419400001E-2</v>
      </c>
      <c r="AI909" s="122">
        <v>1.9746679852700001E-2</v>
      </c>
      <c r="AJ909" s="122">
        <v>2.02010964187E-2</v>
      </c>
      <c r="AK909" s="122">
        <v>2.0408047029499998E-2</v>
      </c>
      <c r="AL909" s="122">
        <v>0</v>
      </c>
    </row>
    <row r="910" spans="1:38" hidden="1" x14ac:dyDescent="0.25">
      <c r="A910" s="122" t="s">
        <v>2008</v>
      </c>
      <c r="B910" s="122">
        <v>1</v>
      </c>
      <c r="C910" s="122" t="s">
        <v>2193</v>
      </c>
      <c r="D910" s="122" t="s">
        <v>2141</v>
      </c>
      <c r="E910" s="122">
        <v>18</v>
      </c>
      <c r="F910" s="122">
        <v>5.4066162104899999E-2</v>
      </c>
      <c r="G910" s="122">
        <v>5.37720078002E-2</v>
      </c>
      <c r="H910" s="122">
        <v>5.3241583478800002E-2</v>
      </c>
      <c r="I910" s="122">
        <v>5.3143487666899997E-2</v>
      </c>
      <c r="J910" s="122">
        <v>5.3050890201300001E-2</v>
      </c>
      <c r="K910" s="122">
        <v>5.2888582248199999E-2</v>
      </c>
      <c r="L910" s="122">
        <v>5.3026084764200003E-2</v>
      </c>
      <c r="M910" s="122">
        <v>5.2605276146000003E-2</v>
      </c>
      <c r="N910" s="122">
        <v>5.2100218288699998E-2</v>
      </c>
      <c r="O910" s="122">
        <v>5.1691997057799997E-2</v>
      </c>
      <c r="P910" s="122">
        <v>5.1363676474099999E-2</v>
      </c>
      <c r="Q910" s="122">
        <v>3.0870838922200002E-2</v>
      </c>
      <c r="R910" s="122">
        <v>3.5940029789800002E-2</v>
      </c>
      <c r="S910" s="122">
        <v>4.65583796701E-2</v>
      </c>
      <c r="T910" s="122">
        <v>4.2633641274800002E-2</v>
      </c>
      <c r="U910" s="122">
        <v>4.6102900019199998E-2</v>
      </c>
      <c r="V910" s="122">
        <v>5.8314888547899998E-2</v>
      </c>
      <c r="W910" s="122">
        <v>6.2932812748299996E-2</v>
      </c>
      <c r="X910" s="122">
        <v>5.9169010499099998E-2</v>
      </c>
      <c r="Y910" s="122">
        <v>5.7160866472999998E-2</v>
      </c>
      <c r="Z910" s="122">
        <v>0.13945572816179999</v>
      </c>
      <c r="AA910" s="122">
        <v>0.12783995945439999</v>
      </c>
      <c r="AB910" s="122">
        <v>0.12514296388089999</v>
      </c>
      <c r="AC910" s="122">
        <v>0.12973101292479999</v>
      </c>
      <c r="AD910" s="122">
        <v>0.13778521080280001</v>
      </c>
      <c r="AE910" s="122">
        <v>0.15119419363180001</v>
      </c>
      <c r="AF910" s="122">
        <v>0.1413068051893</v>
      </c>
      <c r="AG910" s="122">
        <v>0.1389600209371</v>
      </c>
      <c r="AH910" s="122">
        <v>0.12483803377320001</v>
      </c>
      <c r="AI910" s="122">
        <v>0.14650835600420001</v>
      </c>
      <c r="AJ910" s="122">
        <v>0.1492922535564</v>
      </c>
      <c r="AK910" s="122">
        <v>0.1494755853519</v>
      </c>
      <c r="AL910" s="122">
        <v>0</v>
      </c>
    </row>
    <row r="911" spans="1:38" hidden="1" x14ac:dyDescent="0.25">
      <c r="A911" s="122" t="s">
        <v>2008</v>
      </c>
      <c r="B911" s="122">
        <v>1</v>
      </c>
      <c r="C911" s="122" t="s">
        <v>2193</v>
      </c>
      <c r="D911" s="122" t="s">
        <v>2142</v>
      </c>
      <c r="E911" s="122">
        <v>18</v>
      </c>
      <c r="F911" s="122">
        <v>2.5489699169299999E-2</v>
      </c>
      <c r="G911" s="122">
        <v>2.5402401629399999E-2</v>
      </c>
      <c r="H911" s="122">
        <v>2.5250525439299999E-2</v>
      </c>
      <c r="I911" s="122">
        <v>2.53790767291E-2</v>
      </c>
      <c r="J911" s="122">
        <v>2.5483448535200001E-2</v>
      </c>
      <c r="K911" s="122">
        <v>2.5471779524199999E-2</v>
      </c>
      <c r="L911" s="122">
        <v>2.5608346648600001E-2</v>
      </c>
      <c r="M911" s="122">
        <v>2.55457379456E-2</v>
      </c>
      <c r="N911" s="122">
        <v>2.5465200334600001E-2</v>
      </c>
      <c r="O911" s="122">
        <v>2.5453876211399998E-2</v>
      </c>
      <c r="P911" s="122">
        <v>2.54623293472E-2</v>
      </c>
      <c r="Q911" s="122">
        <v>1.5395980900900001E-2</v>
      </c>
      <c r="R911" s="122">
        <v>1.80097739864E-2</v>
      </c>
      <c r="S911" s="122">
        <v>2.34321842619E-2</v>
      </c>
      <c r="T911" s="122">
        <v>2.1571450616E-2</v>
      </c>
      <c r="U911" s="122">
        <v>2.3482747746099999E-2</v>
      </c>
      <c r="V911" s="122">
        <v>3.00029597545E-2</v>
      </c>
      <c r="W911" s="122">
        <v>3.2766185955900001E-2</v>
      </c>
      <c r="X911" s="122">
        <v>3.1211855599399999E-2</v>
      </c>
      <c r="Y911" s="122">
        <v>3.0487841751899999E-2</v>
      </c>
      <c r="Z911" s="122">
        <v>7.4981816750500002E-2</v>
      </c>
      <c r="AA911" s="122">
        <v>6.9159973544399997E-2</v>
      </c>
      <c r="AB911" s="122">
        <v>6.7987132752899998E-2</v>
      </c>
      <c r="AC911" s="122">
        <v>7.0849359348400004E-2</v>
      </c>
      <c r="AD911" s="122">
        <v>7.5643787778599994E-2</v>
      </c>
      <c r="AE911" s="122">
        <v>8.3461742323700003E-2</v>
      </c>
      <c r="AF911" s="122">
        <v>7.8436989350299996E-2</v>
      </c>
      <c r="AG911" s="122">
        <v>7.7571105534600004E-2</v>
      </c>
      <c r="AH911" s="122">
        <v>7.01078170768E-2</v>
      </c>
      <c r="AI911" s="122">
        <v>8.2757321788400007E-2</v>
      </c>
      <c r="AJ911" s="122">
        <v>8.4630905865399994E-2</v>
      </c>
      <c r="AK911" s="122">
        <v>8.4880261013900005E-2</v>
      </c>
      <c r="AL911" s="122">
        <v>0</v>
      </c>
    </row>
    <row r="912" spans="1:38" hidden="1" x14ac:dyDescent="0.25">
      <c r="A912" s="122" t="s">
        <v>2008</v>
      </c>
      <c r="B912" s="122">
        <v>1</v>
      </c>
      <c r="C912" s="122" t="s">
        <v>2193</v>
      </c>
      <c r="D912" s="122" t="s">
        <v>2143</v>
      </c>
      <c r="E912" s="122">
        <v>18</v>
      </c>
      <c r="F912" s="122">
        <v>2.9780835292700002E-2</v>
      </c>
      <c r="G912" s="122">
        <v>2.95777772601E-2</v>
      </c>
      <c r="H912" s="122">
        <v>2.9303176885999999E-2</v>
      </c>
      <c r="I912" s="122">
        <v>2.9363236498299999E-2</v>
      </c>
      <c r="J912" s="122">
        <v>2.94308237165E-2</v>
      </c>
      <c r="K912" s="122">
        <v>2.9396615969900002E-2</v>
      </c>
      <c r="L912" s="122">
        <v>2.9513727549200001E-2</v>
      </c>
      <c r="M912" s="122">
        <v>2.9395266817800001E-2</v>
      </c>
      <c r="N912" s="122">
        <v>2.92127189457E-2</v>
      </c>
      <c r="O912" s="122">
        <v>2.9049694845600001E-2</v>
      </c>
      <c r="P912" s="122">
        <v>2.8938680690499999E-2</v>
      </c>
      <c r="Q912" s="122">
        <v>1.7430156581E-2</v>
      </c>
      <c r="R912" s="122">
        <v>2.0363347136799999E-2</v>
      </c>
      <c r="S912" s="122">
        <v>2.6473113101299999E-2</v>
      </c>
      <c r="T912" s="122">
        <v>2.4369910632800001E-2</v>
      </c>
      <c r="U912" s="122">
        <v>2.6559146689700001E-2</v>
      </c>
      <c r="V912" s="122">
        <v>3.3949171253000003E-2</v>
      </c>
      <c r="W912" s="122">
        <v>3.7047641435900003E-2</v>
      </c>
      <c r="X912" s="122">
        <v>3.52383793566E-2</v>
      </c>
      <c r="Y912" s="122">
        <v>3.4412747931300003E-2</v>
      </c>
      <c r="Z912" s="122">
        <v>8.4655099577100004E-2</v>
      </c>
      <c r="AA912" s="122">
        <v>7.7756262478099997E-2</v>
      </c>
      <c r="AB912" s="122">
        <v>7.6186387284399998E-2</v>
      </c>
      <c r="AC912" s="122">
        <v>7.9069968725899997E-2</v>
      </c>
      <c r="AD912" s="122">
        <v>8.4057161744400005E-2</v>
      </c>
      <c r="AE912" s="122">
        <v>9.2462473097700004E-2</v>
      </c>
      <c r="AF912" s="122">
        <v>8.64721614404E-2</v>
      </c>
      <c r="AG912" s="122">
        <v>8.5121667920999997E-2</v>
      </c>
      <c r="AH912" s="122">
        <v>7.6572959576999999E-2</v>
      </c>
      <c r="AI912" s="122">
        <v>9.0100086915599994E-2</v>
      </c>
      <c r="AJ912" s="122">
        <v>9.1264104360299997E-2</v>
      </c>
      <c r="AK912" s="122">
        <v>9.1733230520900003E-2</v>
      </c>
      <c r="AL912" s="122">
        <v>0</v>
      </c>
    </row>
    <row r="913" spans="1:38" hidden="1" x14ac:dyDescent="0.25">
      <c r="A913" s="122" t="s">
        <v>2008</v>
      </c>
      <c r="B913" s="122">
        <v>1</v>
      </c>
      <c r="C913" s="122" t="s">
        <v>2193</v>
      </c>
      <c r="D913" s="122" t="s">
        <v>2177</v>
      </c>
      <c r="E913" s="122">
        <v>18</v>
      </c>
      <c r="F913" s="122">
        <v>2.5570078529999998E-4</v>
      </c>
      <c r="G913" s="122">
        <v>2.6630753429999999E-4</v>
      </c>
      <c r="H913" s="122">
        <v>2.7642296890000002E-4</v>
      </c>
      <c r="I913" s="122">
        <v>2.8933887929999999E-4</v>
      </c>
      <c r="J913" s="122">
        <v>3.0190310190000001E-4</v>
      </c>
      <c r="K913" s="122">
        <v>3.1284805409999999E-4</v>
      </c>
      <c r="L913" s="122">
        <v>3.2511242120000002E-4</v>
      </c>
      <c r="M913" s="122">
        <v>3.346523366E-4</v>
      </c>
      <c r="N913" s="122">
        <v>3.4337251050000001E-4</v>
      </c>
      <c r="O913" s="122">
        <v>3.516027851E-4</v>
      </c>
      <c r="P913" s="122">
        <v>3.5984945470000001E-4</v>
      </c>
      <c r="Q913" s="122">
        <v>2.145081954E-4</v>
      </c>
      <c r="R913" s="122">
        <v>2.4772282310000002E-4</v>
      </c>
      <c r="S913" s="122">
        <v>3.1803514790000001E-4</v>
      </c>
      <c r="T913" s="122">
        <v>2.8905169659999998E-4</v>
      </c>
      <c r="U913" s="122">
        <v>3.1069839549999998E-4</v>
      </c>
      <c r="V913" s="122">
        <v>3.848484297E-4</v>
      </c>
      <c r="W913" s="122">
        <v>4.005159269E-4</v>
      </c>
      <c r="X913" s="122">
        <v>3.6268563360000001E-4</v>
      </c>
      <c r="Y913" s="122">
        <v>3.3549191789999998E-4</v>
      </c>
      <c r="Z913" s="122">
        <v>7.7821956010000004E-4</v>
      </c>
      <c r="AA913" s="122">
        <v>6.92489682E-4</v>
      </c>
      <c r="AB913" s="122">
        <v>6.7519345879999998E-4</v>
      </c>
      <c r="AC913" s="122">
        <v>6.9688469299999999E-4</v>
      </c>
      <c r="AD913" s="122">
        <v>7.3621617570000005E-4</v>
      </c>
      <c r="AE913" s="122">
        <v>8.0452889780000003E-4</v>
      </c>
      <c r="AF913" s="122">
        <v>7.4745225660000005E-4</v>
      </c>
      <c r="AG913" s="122">
        <v>7.3051582100000002E-4</v>
      </c>
      <c r="AH913" s="122">
        <v>6.5307159030000004E-4</v>
      </c>
      <c r="AI913" s="122">
        <v>7.6370790919999998E-4</v>
      </c>
      <c r="AJ913" s="122">
        <v>7.6889262879999999E-4</v>
      </c>
      <c r="AK913" s="122">
        <v>7.6827225819999997E-4</v>
      </c>
      <c r="AL913" s="122">
        <v>0</v>
      </c>
    </row>
    <row r="914" spans="1:38" hidden="1" x14ac:dyDescent="0.25">
      <c r="A914" s="122" t="s">
        <v>2008</v>
      </c>
      <c r="B914" s="122">
        <v>1</v>
      </c>
      <c r="C914" s="122" t="s">
        <v>2193</v>
      </c>
      <c r="D914" s="122" t="s">
        <v>2144</v>
      </c>
      <c r="E914" s="122">
        <v>18</v>
      </c>
      <c r="F914" s="122">
        <v>1.4974362198700001E-2</v>
      </c>
      <c r="G914" s="122">
        <v>1.4865155456099999E-2</v>
      </c>
      <c r="H914" s="122">
        <v>1.4736870438900001E-2</v>
      </c>
      <c r="I914" s="122">
        <v>1.47903132085E-2</v>
      </c>
      <c r="J914" s="122">
        <v>1.48632348797E-2</v>
      </c>
      <c r="K914" s="122">
        <v>1.48816075275E-2</v>
      </c>
      <c r="L914" s="122">
        <v>1.4932420243699999E-2</v>
      </c>
      <c r="M914" s="122">
        <v>1.48928843655E-2</v>
      </c>
      <c r="N914" s="122">
        <v>1.48388834605E-2</v>
      </c>
      <c r="O914" s="122">
        <v>1.4772592138400001E-2</v>
      </c>
      <c r="P914" s="122">
        <v>1.47000871118E-2</v>
      </c>
      <c r="Q914" s="122">
        <v>8.8152597727000001E-3</v>
      </c>
      <c r="R914" s="122">
        <v>1.02579927234E-2</v>
      </c>
      <c r="S914" s="122">
        <v>1.32996651289E-2</v>
      </c>
      <c r="T914" s="122">
        <v>1.22491454499E-2</v>
      </c>
      <c r="U914" s="122">
        <v>1.3329079047499999E-2</v>
      </c>
      <c r="V914" s="122">
        <v>1.6879444108100002E-2</v>
      </c>
      <c r="W914" s="122">
        <v>1.8426564250299999E-2</v>
      </c>
      <c r="X914" s="122">
        <v>1.7535006589799999E-2</v>
      </c>
      <c r="Y914" s="122">
        <v>1.7080697994699998E-2</v>
      </c>
      <c r="Z914" s="122">
        <v>4.19402895171E-2</v>
      </c>
      <c r="AA914" s="122">
        <v>3.8536070957900001E-2</v>
      </c>
      <c r="AB914" s="122">
        <v>3.7733952287699997E-2</v>
      </c>
      <c r="AC914" s="122">
        <v>3.9120785463199997E-2</v>
      </c>
      <c r="AD914" s="122">
        <v>4.1505950485599998E-2</v>
      </c>
      <c r="AE914" s="122">
        <v>4.5508715935999998E-2</v>
      </c>
      <c r="AF914" s="122">
        <v>4.2453933891400002E-2</v>
      </c>
      <c r="AG914" s="122">
        <v>4.1655252296100002E-2</v>
      </c>
      <c r="AH914" s="122">
        <v>3.7285079184000001E-2</v>
      </c>
      <c r="AI914" s="122">
        <v>4.3699959946800003E-2</v>
      </c>
      <c r="AJ914" s="122">
        <v>4.3847091616599998E-2</v>
      </c>
      <c r="AK914" s="122">
        <v>4.38718572205E-2</v>
      </c>
      <c r="AL914" s="122">
        <v>0</v>
      </c>
    </row>
    <row r="915" spans="1:38" hidden="1" x14ac:dyDescent="0.25">
      <c r="A915" s="122" t="s">
        <v>2008</v>
      </c>
      <c r="B915" s="122">
        <v>1</v>
      </c>
      <c r="C915" s="122" t="s">
        <v>2193</v>
      </c>
      <c r="D915" s="122" t="s">
        <v>2145</v>
      </c>
      <c r="E915" s="122">
        <v>18</v>
      </c>
      <c r="F915" s="122">
        <v>4.6463835232000003E-3</v>
      </c>
      <c r="G915" s="122">
        <v>4.6314950668999997E-3</v>
      </c>
      <c r="H915" s="122">
        <v>4.6381475799E-3</v>
      </c>
      <c r="I915" s="122">
        <v>4.7057661769E-3</v>
      </c>
      <c r="J915" s="122">
        <v>4.7608149750000004E-3</v>
      </c>
      <c r="K915" s="122">
        <v>4.7910949271000002E-3</v>
      </c>
      <c r="L915" s="122">
        <v>4.8156869859000001E-3</v>
      </c>
      <c r="M915" s="122">
        <v>4.7722857244000003E-3</v>
      </c>
      <c r="N915" s="122">
        <v>4.7213773099000003E-3</v>
      </c>
      <c r="O915" s="122">
        <v>4.6876210407000001E-3</v>
      </c>
      <c r="P915" s="122">
        <v>4.6642890924000003E-3</v>
      </c>
      <c r="Q915" s="122">
        <v>2.8023531835999998E-3</v>
      </c>
      <c r="R915" s="122">
        <v>3.2713945529999999E-3</v>
      </c>
      <c r="S915" s="122">
        <v>4.2641006426E-3</v>
      </c>
      <c r="T915" s="122">
        <v>3.9431554444999996E-3</v>
      </c>
      <c r="U915" s="122">
        <v>4.3120921059999996E-3</v>
      </c>
      <c r="V915" s="122">
        <v>5.5356396387000002E-3</v>
      </c>
      <c r="W915" s="122">
        <v>6.0703867679000002E-3</v>
      </c>
      <c r="X915" s="122">
        <v>5.8081988636000002E-3</v>
      </c>
      <c r="Y915" s="122">
        <v>5.6804268843000001E-3</v>
      </c>
      <c r="Z915" s="122">
        <v>1.39875086584E-2</v>
      </c>
      <c r="AA915" s="122">
        <v>1.2903164707800001E-2</v>
      </c>
      <c r="AB915" s="122">
        <v>1.26955840302E-2</v>
      </c>
      <c r="AC915" s="122">
        <v>1.3269830764699999E-2</v>
      </c>
      <c r="AD915" s="122">
        <v>1.41871266763E-2</v>
      </c>
      <c r="AE915" s="122">
        <v>1.5698457057100001E-2</v>
      </c>
      <c r="AF915" s="122">
        <v>1.47939842418E-2</v>
      </c>
      <c r="AG915" s="122">
        <v>1.46785933523E-2</v>
      </c>
      <c r="AH915" s="122">
        <v>1.3272401666E-2</v>
      </c>
      <c r="AI915" s="122">
        <v>1.57020711444E-2</v>
      </c>
      <c r="AJ915" s="122">
        <v>1.6107033445600001E-2</v>
      </c>
      <c r="AK915" s="122">
        <v>1.6422709979499999E-2</v>
      </c>
      <c r="AL915" s="122">
        <v>0</v>
      </c>
    </row>
    <row r="916" spans="1:38" hidden="1" x14ac:dyDescent="0.25">
      <c r="A916" s="122" t="s">
        <v>2008</v>
      </c>
      <c r="B916" s="122">
        <v>1</v>
      </c>
      <c r="C916" s="122" t="s">
        <v>2193</v>
      </c>
      <c r="D916" s="122" t="s">
        <v>2146</v>
      </c>
      <c r="E916" s="122">
        <v>18</v>
      </c>
      <c r="F916" s="122">
        <v>3.8694600552899999E-2</v>
      </c>
      <c r="G916" s="122">
        <v>3.8807132882699998E-2</v>
      </c>
      <c r="H916" s="122">
        <v>3.8739959579599997E-2</v>
      </c>
      <c r="I916" s="122">
        <v>3.9232226315500003E-2</v>
      </c>
      <c r="J916" s="122">
        <v>3.9727892328299999E-2</v>
      </c>
      <c r="K916" s="122">
        <v>4.0144783421499998E-2</v>
      </c>
      <c r="L916" s="122">
        <v>4.0756802118300003E-2</v>
      </c>
      <c r="M916" s="122">
        <v>4.1063033878199998E-2</v>
      </c>
      <c r="N916" s="122">
        <v>4.1313901802299997E-2</v>
      </c>
      <c r="O916" s="122">
        <v>4.1518998607700003E-2</v>
      </c>
      <c r="P916" s="122">
        <v>4.1708464436900003E-2</v>
      </c>
      <c r="Q916" s="122">
        <v>2.53678620409E-2</v>
      </c>
      <c r="R916" s="122">
        <v>2.9877453717800002E-2</v>
      </c>
      <c r="S916" s="122">
        <v>3.9053088662499999E-2</v>
      </c>
      <c r="T916" s="122">
        <v>3.6264603758000002E-2</v>
      </c>
      <c r="U916" s="122">
        <v>3.9930259486799999E-2</v>
      </c>
      <c r="V916" s="122">
        <v>5.1814010488899997E-2</v>
      </c>
      <c r="W916" s="122">
        <v>5.7375004564700002E-2</v>
      </c>
      <c r="X916" s="122">
        <v>5.5377202421999998E-2</v>
      </c>
      <c r="Y916" s="122">
        <v>5.45513726384E-2</v>
      </c>
      <c r="Z916" s="122">
        <v>0.13517770187200001</v>
      </c>
      <c r="AA916" s="122">
        <v>0.1249406480258</v>
      </c>
      <c r="AB916" s="122">
        <v>0.1232910462206</v>
      </c>
      <c r="AC916" s="122">
        <v>0.1288401493438</v>
      </c>
      <c r="AD916" s="122">
        <v>0.13785820953120001</v>
      </c>
      <c r="AE916" s="122">
        <v>0.15275773100789999</v>
      </c>
      <c r="AF916" s="122">
        <v>0.14425506306450001</v>
      </c>
      <c r="AG916" s="122">
        <v>0.14312469096399999</v>
      </c>
      <c r="AH916" s="122">
        <v>0.1298888107293</v>
      </c>
      <c r="AI916" s="122">
        <v>0.1540883418847</v>
      </c>
      <c r="AJ916" s="122">
        <v>0.15506829788599999</v>
      </c>
      <c r="AK916" s="122">
        <v>0.1569168016484</v>
      </c>
      <c r="AL916" s="122">
        <v>0</v>
      </c>
    </row>
    <row r="917" spans="1:38" hidden="1" x14ac:dyDescent="0.25">
      <c r="A917" s="122" t="s">
        <v>2008</v>
      </c>
      <c r="B917" s="122">
        <v>1</v>
      </c>
      <c r="C917" s="122" t="s">
        <v>2193</v>
      </c>
      <c r="D917" s="122" t="s">
        <v>2147</v>
      </c>
      <c r="E917" s="122">
        <v>18</v>
      </c>
      <c r="F917" s="122">
        <v>3.7027171534000001E-3</v>
      </c>
      <c r="G917" s="122">
        <v>3.6366056754E-3</v>
      </c>
      <c r="H917" s="122">
        <v>3.5847420745000001E-3</v>
      </c>
      <c r="I917" s="122">
        <v>3.5719127243000002E-3</v>
      </c>
      <c r="J917" s="122">
        <v>3.5641137286E-3</v>
      </c>
      <c r="K917" s="122">
        <v>3.5409434556E-3</v>
      </c>
      <c r="L917" s="122">
        <v>3.5340163579000001E-3</v>
      </c>
      <c r="M917" s="122">
        <v>3.4843829027000001E-3</v>
      </c>
      <c r="N917" s="122">
        <v>3.4257470798000002E-3</v>
      </c>
      <c r="O917" s="122">
        <v>3.3649231081999999E-3</v>
      </c>
      <c r="P917" s="122">
        <v>3.3134214852999998E-3</v>
      </c>
      <c r="Q917" s="122">
        <v>1.9745914435000001E-3</v>
      </c>
      <c r="R917" s="122">
        <v>2.2899801343E-3</v>
      </c>
      <c r="S917" s="122">
        <v>2.9620390594000002E-3</v>
      </c>
      <c r="T917" s="122">
        <v>2.7334918595999999E-3</v>
      </c>
      <c r="U917" s="122">
        <v>2.9635031908000001E-3</v>
      </c>
      <c r="V917" s="122">
        <v>3.7734820544999999E-3</v>
      </c>
      <c r="W917" s="122">
        <v>4.1078650184999997E-3</v>
      </c>
      <c r="X917" s="122">
        <v>3.9115453148000001E-3</v>
      </c>
      <c r="Y917" s="122">
        <v>3.8387918725999999E-3</v>
      </c>
      <c r="Z917" s="122">
        <v>9.5264092561000002E-3</v>
      </c>
      <c r="AA917" s="122">
        <v>8.8674639350000001E-3</v>
      </c>
      <c r="AB917" s="122">
        <v>8.8781776423000006E-3</v>
      </c>
      <c r="AC917" s="122">
        <v>9.4621004298000005E-3</v>
      </c>
      <c r="AD917" s="122">
        <v>1.02483444716E-2</v>
      </c>
      <c r="AE917" s="122">
        <v>1.14986162314E-2</v>
      </c>
      <c r="AF917" s="122">
        <v>1.07336545973E-2</v>
      </c>
      <c r="AG917" s="122">
        <v>1.05403733243E-2</v>
      </c>
      <c r="AH917" s="122">
        <v>9.5005435535999994E-3</v>
      </c>
      <c r="AI917" s="122">
        <v>1.12062338467E-2</v>
      </c>
      <c r="AJ917" s="122">
        <v>1.15511396104E-2</v>
      </c>
      <c r="AK917" s="122">
        <v>1.15250208085E-2</v>
      </c>
      <c r="AL917" s="122">
        <v>0</v>
      </c>
    </row>
    <row r="918" spans="1:38" hidden="1" x14ac:dyDescent="0.25">
      <c r="A918" s="122" t="s">
        <v>2008</v>
      </c>
      <c r="B918" s="122">
        <v>1</v>
      </c>
      <c r="C918" s="122" t="s">
        <v>2193</v>
      </c>
      <c r="D918" s="122" t="s">
        <v>475</v>
      </c>
      <c r="E918" s="122">
        <v>18</v>
      </c>
      <c r="F918" s="122">
        <v>9.1839068079000007E-3</v>
      </c>
      <c r="G918" s="122">
        <v>9.1289039814000002E-3</v>
      </c>
      <c r="H918" s="122">
        <v>9.0524506322000008E-3</v>
      </c>
      <c r="I918" s="122">
        <v>9.0553972537999999E-3</v>
      </c>
      <c r="J918" s="122">
        <v>9.0596964812000007E-3</v>
      </c>
      <c r="K918" s="122">
        <v>9.0568464946000002E-3</v>
      </c>
      <c r="L918" s="122">
        <v>9.0946928711000009E-3</v>
      </c>
      <c r="M918" s="122">
        <v>9.0441455129000002E-3</v>
      </c>
      <c r="N918" s="122">
        <v>8.9716596398999992E-3</v>
      </c>
      <c r="O918" s="122">
        <v>8.9038721655999992E-3</v>
      </c>
      <c r="P918" s="122">
        <v>8.8448669437999998E-3</v>
      </c>
      <c r="Q918" s="122">
        <v>5.3139968420999996E-3</v>
      </c>
      <c r="R918" s="122">
        <v>6.2017436573E-3</v>
      </c>
      <c r="S918" s="122">
        <v>8.0616647278000005E-3</v>
      </c>
      <c r="T918" s="122">
        <v>7.4171732100999999E-3</v>
      </c>
      <c r="U918" s="122">
        <v>8.0796948718000004E-3</v>
      </c>
      <c r="V918" s="122">
        <v>1.03002750501E-2</v>
      </c>
      <c r="W918" s="122">
        <v>1.12222486201E-2</v>
      </c>
      <c r="X918" s="122">
        <v>1.06857439288E-2</v>
      </c>
      <c r="Y918" s="122">
        <v>1.04644325261E-2</v>
      </c>
      <c r="Z918" s="122">
        <v>2.5830872138600001E-2</v>
      </c>
      <c r="AA918" s="122">
        <v>2.38127197253E-2</v>
      </c>
      <c r="AB918" s="122">
        <v>2.34360085727E-2</v>
      </c>
      <c r="AC918" s="122">
        <v>2.4413378140899999E-2</v>
      </c>
      <c r="AD918" s="122">
        <v>2.6080259295800001E-2</v>
      </c>
      <c r="AE918" s="122">
        <v>2.8795492911799999E-2</v>
      </c>
      <c r="AF918" s="122">
        <v>2.7064080307399999E-2</v>
      </c>
      <c r="AG918" s="122">
        <v>2.6700681967100001E-2</v>
      </c>
      <c r="AH918" s="122">
        <v>2.40683136627E-2</v>
      </c>
      <c r="AI918" s="122">
        <v>2.8356896668500001E-2</v>
      </c>
      <c r="AJ918" s="122">
        <v>2.9086194890799999E-2</v>
      </c>
      <c r="AK918" s="122">
        <v>2.9204012606600001E-2</v>
      </c>
      <c r="AL918" s="122">
        <v>0</v>
      </c>
    </row>
    <row r="919" spans="1:38" hidden="1" x14ac:dyDescent="0.25">
      <c r="A919" s="122" t="s">
        <v>2008</v>
      </c>
      <c r="B919" s="122">
        <v>1</v>
      </c>
      <c r="C919" s="122" t="s">
        <v>2193</v>
      </c>
      <c r="D919" s="122" t="s">
        <v>2148</v>
      </c>
      <c r="E919" s="122">
        <v>18</v>
      </c>
      <c r="F919" s="122">
        <v>6.459056302E-3</v>
      </c>
      <c r="G919" s="122">
        <v>6.3489658731000001E-3</v>
      </c>
      <c r="H919" s="122">
        <v>6.2783186050000004E-3</v>
      </c>
      <c r="I919" s="122">
        <v>6.2916792496999999E-3</v>
      </c>
      <c r="J919" s="122">
        <v>6.3154288462000004E-3</v>
      </c>
      <c r="K919" s="122">
        <v>6.3270385645999997E-3</v>
      </c>
      <c r="L919" s="122">
        <v>6.3831350836E-3</v>
      </c>
      <c r="M919" s="122">
        <v>6.3788057152000003E-3</v>
      </c>
      <c r="N919" s="122">
        <v>6.3799865234000002E-3</v>
      </c>
      <c r="O919" s="122">
        <v>6.3825001235000003E-3</v>
      </c>
      <c r="P919" s="122">
        <v>6.3989166400000002E-3</v>
      </c>
      <c r="Q919" s="122">
        <v>3.8793311532000002E-3</v>
      </c>
      <c r="R919" s="122">
        <v>4.5539553827000003E-3</v>
      </c>
      <c r="S919" s="122">
        <v>5.9343068043000002E-3</v>
      </c>
      <c r="T919" s="122">
        <v>5.4699982959E-3</v>
      </c>
      <c r="U919" s="122">
        <v>5.9559676534000003E-3</v>
      </c>
      <c r="V919" s="122">
        <v>7.6024255596000003E-3</v>
      </c>
      <c r="W919" s="122">
        <v>8.2591229331000007E-3</v>
      </c>
      <c r="X919" s="122">
        <v>7.8276590731000007E-3</v>
      </c>
      <c r="Y919" s="122">
        <v>7.5977214860999997E-3</v>
      </c>
      <c r="Z919" s="122">
        <v>1.8591189641899999E-2</v>
      </c>
      <c r="AA919" s="122">
        <v>1.70802997234E-2</v>
      </c>
      <c r="AB919" s="122">
        <v>1.67477435711E-2</v>
      </c>
      <c r="AC919" s="122">
        <v>1.7366795724899999E-2</v>
      </c>
      <c r="AD919" s="122">
        <v>1.85098944003E-2</v>
      </c>
      <c r="AE919" s="122">
        <v>2.0355282715600002E-2</v>
      </c>
      <c r="AF919" s="122">
        <v>1.9074831679399998E-2</v>
      </c>
      <c r="AG919" s="122">
        <v>1.8808818488599999E-2</v>
      </c>
      <c r="AH919" s="122">
        <v>1.6937887369699998E-2</v>
      </c>
      <c r="AI919" s="122">
        <v>1.9966967795400001E-2</v>
      </c>
      <c r="AJ919" s="122">
        <v>2.04319525342E-2</v>
      </c>
      <c r="AK919" s="122">
        <v>2.0657078543100001E-2</v>
      </c>
      <c r="AL919" s="122">
        <v>0</v>
      </c>
    </row>
    <row r="920" spans="1:38" hidden="1" x14ac:dyDescent="0.25">
      <c r="A920" s="122" t="s">
        <v>2008</v>
      </c>
      <c r="B920" s="122">
        <v>1</v>
      </c>
      <c r="C920" s="122" t="s">
        <v>2193</v>
      </c>
      <c r="D920" s="122" t="s">
        <v>2149</v>
      </c>
      <c r="E920" s="122">
        <v>18</v>
      </c>
      <c r="F920" s="122">
        <v>4.5075634931200002E-2</v>
      </c>
      <c r="G920" s="122">
        <v>4.47011576715E-2</v>
      </c>
      <c r="H920" s="122">
        <v>4.4262880836600002E-2</v>
      </c>
      <c r="I920" s="122">
        <v>4.4279666497500002E-2</v>
      </c>
      <c r="J920" s="122">
        <v>4.4298574512500001E-2</v>
      </c>
      <c r="K920" s="122">
        <v>4.4181674970699997E-2</v>
      </c>
      <c r="L920" s="122">
        <v>4.4282906929199999E-2</v>
      </c>
      <c r="M920" s="122">
        <v>4.4076910644099999E-2</v>
      </c>
      <c r="N920" s="122">
        <v>4.3844316594299999E-2</v>
      </c>
      <c r="O920" s="122">
        <v>4.3661608600799998E-2</v>
      </c>
      <c r="P920" s="122">
        <v>4.3509657372799999E-2</v>
      </c>
      <c r="Q920" s="122">
        <v>2.6240889756099998E-2</v>
      </c>
      <c r="R920" s="122">
        <v>3.0690010413800001E-2</v>
      </c>
      <c r="S920" s="122">
        <v>3.9882609088200002E-2</v>
      </c>
      <c r="T920" s="122">
        <v>3.6609770677399997E-2</v>
      </c>
      <c r="U920" s="122">
        <v>3.9685171169300003E-2</v>
      </c>
      <c r="V920" s="122">
        <v>5.0328892873900001E-2</v>
      </c>
      <c r="W920" s="122">
        <v>5.4605359847399997E-2</v>
      </c>
      <c r="X920" s="122">
        <v>5.1817867442699998E-2</v>
      </c>
      <c r="Y920" s="122">
        <v>5.0545189839999997E-2</v>
      </c>
      <c r="Z920" s="122">
        <v>0.1242340466643</v>
      </c>
      <c r="AA920" s="122">
        <v>0.11419970425339999</v>
      </c>
      <c r="AB920" s="122">
        <v>0.11183483190439999</v>
      </c>
      <c r="AC920" s="122">
        <v>0.11590086122109999</v>
      </c>
      <c r="AD920" s="122">
        <v>0.12301405268100001</v>
      </c>
      <c r="AE920" s="122">
        <v>0.1349984362651</v>
      </c>
      <c r="AF920" s="122">
        <v>0.12596775842790001</v>
      </c>
      <c r="AG920" s="122">
        <v>0.12379751378120001</v>
      </c>
      <c r="AH920" s="122">
        <v>0.1111439173808</v>
      </c>
      <c r="AI920" s="122">
        <v>0.13046272781660001</v>
      </c>
      <c r="AJ920" s="122">
        <v>0.1376082619458</v>
      </c>
      <c r="AK920" s="122">
        <v>0.1378206874333</v>
      </c>
      <c r="AL920" s="122">
        <v>0</v>
      </c>
    </row>
    <row r="921" spans="1:38" hidden="1" x14ac:dyDescent="0.25">
      <c r="A921" s="122" t="s">
        <v>2008</v>
      </c>
      <c r="B921" s="122">
        <v>1</v>
      </c>
      <c r="C921" s="122" t="s">
        <v>2193</v>
      </c>
      <c r="D921" s="122" t="s">
        <v>2150</v>
      </c>
      <c r="E921" s="122">
        <v>18</v>
      </c>
      <c r="F921" s="122">
        <v>8.8350175241999999E-3</v>
      </c>
      <c r="G921" s="122">
        <v>8.8965856078999997E-3</v>
      </c>
      <c r="H921" s="122">
        <v>8.9612064511000004E-3</v>
      </c>
      <c r="I921" s="122">
        <v>9.1159099171000003E-3</v>
      </c>
      <c r="J921" s="122">
        <v>9.2993495834000003E-3</v>
      </c>
      <c r="K921" s="122">
        <v>9.4033914274999995E-3</v>
      </c>
      <c r="L921" s="122">
        <v>9.5217099311000006E-3</v>
      </c>
      <c r="M921" s="122">
        <v>9.5183413471999993E-3</v>
      </c>
      <c r="N921" s="122">
        <v>9.4883690316000004E-3</v>
      </c>
      <c r="O921" s="122">
        <v>9.4434954004999992E-3</v>
      </c>
      <c r="P921" s="122">
        <v>9.3990658630999993E-3</v>
      </c>
      <c r="Q921" s="122">
        <v>5.6596064249999998E-3</v>
      </c>
      <c r="R921" s="122">
        <v>6.6575270978999996E-3</v>
      </c>
      <c r="S921" s="122">
        <v>8.7058539846999999E-3</v>
      </c>
      <c r="T921" s="122">
        <v>8.0719765942999996E-3</v>
      </c>
      <c r="U921" s="122">
        <v>8.8630206744000004E-3</v>
      </c>
      <c r="V921" s="122">
        <v>1.1401043940400001E-2</v>
      </c>
      <c r="W921" s="122">
        <v>1.25224623824E-2</v>
      </c>
      <c r="X921" s="122">
        <v>1.19604110379E-2</v>
      </c>
      <c r="Y921" s="122">
        <v>1.1758248462700001E-2</v>
      </c>
      <c r="Z921" s="122">
        <v>2.9149017594400001E-2</v>
      </c>
      <c r="AA921" s="122">
        <v>2.6914506935900001E-2</v>
      </c>
      <c r="AB921" s="122">
        <v>2.6394747904299999E-2</v>
      </c>
      <c r="AC921" s="122">
        <v>2.7383839331600001E-2</v>
      </c>
      <c r="AD921" s="122">
        <v>2.8997447741799999E-2</v>
      </c>
      <c r="AE921" s="122">
        <v>3.1809063388399998E-2</v>
      </c>
      <c r="AF921" s="122">
        <v>2.9705524029200001E-2</v>
      </c>
      <c r="AG921" s="122">
        <v>2.9149932368600001E-2</v>
      </c>
      <c r="AH921" s="122">
        <v>2.6171287431300001E-2</v>
      </c>
      <c r="AI921" s="122">
        <v>3.0808236478599999E-2</v>
      </c>
      <c r="AJ921" s="122">
        <v>3.1401147296399999E-2</v>
      </c>
      <c r="AK921" s="122">
        <v>3.1467306778300001E-2</v>
      </c>
      <c r="AL921" s="122">
        <v>0</v>
      </c>
    </row>
    <row r="922" spans="1:38" hidden="1" x14ac:dyDescent="0.25">
      <c r="A922" s="122" t="s">
        <v>2008</v>
      </c>
      <c r="B922" s="122">
        <v>1</v>
      </c>
      <c r="C922" s="122" t="s">
        <v>2193</v>
      </c>
      <c r="D922" s="122" t="s">
        <v>2151</v>
      </c>
      <c r="E922" s="122">
        <v>18</v>
      </c>
      <c r="F922" s="122">
        <v>7.0879639877999999E-3</v>
      </c>
      <c r="G922" s="122">
        <v>7.4142989728999999E-3</v>
      </c>
      <c r="H922" s="122">
        <v>7.5902970326000001E-3</v>
      </c>
      <c r="I922" s="122">
        <v>7.8612149652999997E-3</v>
      </c>
      <c r="J922" s="122">
        <v>8.2872758002000002E-3</v>
      </c>
      <c r="K922" s="122">
        <v>8.6446459398999993E-3</v>
      </c>
      <c r="L922" s="122">
        <v>9.0543744099999997E-3</v>
      </c>
      <c r="M922" s="122">
        <v>9.4607702691999994E-3</v>
      </c>
      <c r="N922" s="122">
        <v>9.8042469817999998E-3</v>
      </c>
      <c r="O922" s="122">
        <v>1.0104907042E-2</v>
      </c>
      <c r="P922" s="122">
        <v>1.04185361001E-2</v>
      </c>
      <c r="Q922" s="122">
        <v>6.4836912702000002E-3</v>
      </c>
      <c r="R922" s="122">
        <v>7.8003569688999998E-3</v>
      </c>
      <c r="S922" s="122">
        <v>1.0427370497E-2</v>
      </c>
      <c r="T922" s="122">
        <v>9.9477726056999994E-3</v>
      </c>
      <c r="U922" s="122">
        <v>1.1155836952699999E-2</v>
      </c>
      <c r="V922" s="122">
        <v>1.46579646093E-2</v>
      </c>
      <c r="W922" s="122">
        <v>1.6367176166700002E-2</v>
      </c>
      <c r="X922" s="122">
        <v>1.5785102390399999E-2</v>
      </c>
      <c r="Y922" s="122">
        <v>1.5498294929500001E-2</v>
      </c>
      <c r="Z922" s="122">
        <v>3.8154698415999999E-2</v>
      </c>
      <c r="AA922" s="122">
        <v>3.5094862261199997E-2</v>
      </c>
      <c r="AB922" s="122">
        <v>3.4700556699800003E-2</v>
      </c>
      <c r="AC922" s="122">
        <v>3.6335300969999998E-2</v>
      </c>
      <c r="AD922" s="122">
        <v>3.9106550815400001E-2</v>
      </c>
      <c r="AE922" s="122">
        <v>4.3656547749199998E-2</v>
      </c>
      <c r="AF922" s="122">
        <v>4.1445463181099998E-2</v>
      </c>
      <c r="AG922" s="122">
        <v>4.1396504728899997E-2</v>
      </c>
      <c r="AH922" s="122">
        <v>3.7883139614399999E-2</v>
      </c>
      <c r="AI922" s="122">
        <v>4.5351334503699998E-2</v>
      </c>
      <c r="AJ922" s="122">
        <v>4.6178207509200001E-2</v>
      </c>
      <c r="AK922" s="122">
        <v>4.6757410428499999E-2</v>
      </c>
      <c r="AL922" s="122">
        <v>0</v>
      </c>
    </row>
    <row r="923" spans="1:38" hidden="1" x14ac:dyDescent="0.25">
      <c r="A923" s="122" t="s">
        <v>2008</v>
      </c>
      <c r="B923" s="122">
        <v>1</v>
      </c>
      <c r="C923" s="122" t="s">
        <v>2193</v>
      </c>
      <c r="D923" s="122" t="s">
        <v>2152</v>
      </c>
      <c r="E923" s="122">
        <v>18</v>
      </c>
      <c r="F923" s="122">
        <v>0.104637659713</v>
      </c>
      <c r="G923" s="122">
        <v>0.1036635654393</v>
      </c>
      <c r="H923" s="122">
        <v>0.10248697512969999</v>
      </c>
      <c r="I923" s="122">
        <v>0.1023582256228</v>
      </c>
      <c r="J923" s="122">
        <v>0.1020335643855</v>
      </c>
      <c r="K923" s="122">
        <v>0.10124971416799999</v>
      </c>
      <c r="L923" s="122">
        <v>0.1010051349952</v>
      </c>
      <c r="M923" s="122">
        <v>0.1000537925901</v>
      </c>
      <c r="N923" s="122">
        <v>9.9227513403600004E-2</v>
      </c>
      <c r="O923" s="122">
        <v>9.8623251980099996E-2</v>
      </c>
      <c r="P923" s="122">
        <v>9.8066433928599997E-2</v>
      </c>
      <c r="Q923" s="122">
        <v>5.8962680668100002E-2</v>
      </c>
      <c r="R923" s="122">
        <v>6.8673424261600002E-2</v>
      </c>
      <c r="S923" s="122">
        <v>8.8914165276199997E-2</v>
      </c>
      <c r="T923" s="122">
        <v>8.1285738950300002E-2</v>
      </c>
      <c r="U923" s="122">
        <v>8.7758111936699995E-2</v>
      </c>
      <c r="V923" s="122">
        <v>0.11100791509290001</v>
      </c>
      <c r="W923" s="122">
        <v>0.1203897075608</v>
      </c>
      <c r="X923" s="122">
        <v>0.1142850621333</v>
      </c>
      <c r="Y923" s="122">
        <v>0.11145770630309999</v>
      </c>
      <c r="Z923" s="122">
        <v>0.27389606908309999</v>
      </c>
      <c r="AA923" s="122">
        <v>0.25223674405110003</v>
      </c>
      <c r="AB923" s="122">
        <v>0.2474764756574</v>
      </c>
      <c r="AC923" s="122">
        <v>0.25680433844240003</v>
      </c>
      <c r="AD923" s="122">
        <v>0.27264832218469998</v>
      </c>
      <c r="AE923" s="122">
        <v>0.29916733438030002</v>
      </c>
      <c r="AF923" s="122">
        <v>0.27875457739319998</v>
      </c>
      <c r="AG923" s="122">
        <v>0.27291062935900001</v>
      </c>
      <c r="AH923" s="122">
        <v>0.24429527363</v>
      </c>
      <c r="AI923" s="122">
        <v>0.28558536509810001</v>
      </c>
      <c r="AJ923" s="122">
        <v>0.2988752274459</v>
      </c>
      <c r="AK923" s="122">
        <v>0.29499954846069998</v>
      </c>
      <c r="AL923" s="122">
        <v>0</v>
      </c>
    </row>
    <row r="924" spans="1:38" hidden="1" x14ac:dyDescent="0.25">
      <c r="A924" s="122" t="s">
        <v>2008</v>
      </c>
      <c r="B924" s="122">
        <v>1</v>
      </c>
      <c r="C924" s="122" t="s">
        <v>2193</v>
      </c>
      <c r="D924" s="122" t="s">
        <v>2153</v>
      </c>
      <c r="E924" s="122">
        <v>18</v>
      </c>
      <c r="F924" s="122">
        <v>6.3082743038400002E-2</v>
      </c>
      <c r="G924" s="122">
        <v>6.2611454780300002E-2</v>
      </c>
      <c r="H924" s="122">
        <v>6.1949609092299997E-2</v>
      </c>
      <c r="I924" s="122">
        <v>6.1839229246000001E-2</v>
      </c>
      <c r="J924" s="122">
        <v>6.1644491053400002E-2</v>
      </c>
      <c r="K924" s="122">
        <v>6.1232399507399997E-2</v>
      </c>
      <c r="L924" s="122">
        <v>6.1090765930199999E-2</v>
      </c>
      <c r="M924" s="122">
        <v>6.0479701775599998E-2</v>
      </c>
      <c r="N924" s="122">
        <v>5.9843314956600002E-2</v>
      </c>
      <c r="O924" s="122">
        <v>5.92043434489E-2</v>
      </c>
      <c r="P924" s="122">
        <v>5.8646197293299999E-2</v>
      </c>
      <c r="Q924" s="122">
        <v>3.5185115845499999E-2</v>
      </c>
      <c r="R924" s="122">
        <v>4.09356771011E-2</v>
      </c>
      <c r="S924" s="122">
        <v>5.3020330849500003E-2</v>
      </c>
      <c r="T924" s="122">
        <v>4.8556525670499999E-2</v>
      </c>
      <c r="U924" s="122">
        <v>5.2580349451799999E-2</v>
      </c>
      <c r="V924" s="122">
        <v>6.6711862577600006E-2</v>
      </c>
      <c r="W924" s="122">
        <v>7.2366388071900004E-2</v>
      </c>
      <c r="X924" s="122">
        <v>6.8499235387099996E-2</v>
      </c>
      <c r="Y924" s="122">
        <v>6.6555130871100002E-2</v>
      </c>
      <c r="Z924" s="122">
        <v>0.16291839633470001</v>
      </c>
      <c r="AA924" s="122">
        <v>0.1493472001285</v>
      </c>
      <c r="AB924" s="122">
        <v>0.146037638085</v>
      </c>
      <c r="AC924" s="122">
        <v>0.15151539814080001</v>
      </c>
      <c r="AD924" s="122">
        <v>0.16101578674809999</v>
      </c>
      <c r="AE924" s="122">
        <v>0.17688152917069999</v>
      </c>
      <c r="AF924" s="122">
        <v>0.16524014041740001</v>
      </c>
      <c r="AG924" s="122">
        <v>0.1624844187774</v>
      </c>
      <c r="AH924" s="122">
        <v>0.1460075930535</v>
      </c>
      <c r="AI924" s="122">
        <v>0.171624556294</v>
      </c>
      <c r="AJ924" s="122">
        <v>0.174841284332</v>
      </c>
      <c r="AK924" s="122">
        <v>0.1751923239358</v>
      </c>
      <c r="AL924" s="122">
        <v>0</v>
      </c>
    </row>
    <row r="925" spans="1:38" hidden="1" x14ac:dyDescent="0.25">
      <c r="A925" s="122" t="s">
        <v>2008</v>
      </c>
      <c r="B925" s="122">
        <v>1</v>
      </c>
      <c r="C925" s="122" t="s">
        <v>2193</v>
      </c>
      <c r="D925" s="122" t="s">
        <v>2154</v>
      </c>
      <c r="E925" s="122">
        <v>18</v>
      </c>
      <c r="F925" s="122">
        <v>1.8283648416500001E-2</v>
      </c>
      <c r="G925" s="122">
        <v>1.8164008861799998E-2</v>
      </c>
      <c r="H925" s="122">
        <v>1.8088854196099999E-2</v>
      </c>
      <c r="I925" s="122">
        <v>1.8116949942800002E-2</v>
      </c>
      <c r="J925" s="122">
        <v>1.8135190378400001E-2</v>
      </c>
      <c r="K925" s="122">
        <v>1.80821223206E-2</v>
      </c>
      <c r="L925" s="122">
        <v>1.8149442210200002E-2</v>
      </c>
      <c r="M925" s="122">
        <v>1.8088725423299999E-2</v>
      </c>
      <c r="N925" s="122">
        <v>1.8015068601700001E-2</v>
      </c>
      <c r="O925" s="122">
        <v>1.7951996582800001E-2</v>
      </c>
      <c r="P925" s="122">
        <v>1.7827659147600001E-2</v>
      </c>
      <c r="Q925" s="122">
        <v>1.07127414771E-2</v>
      </c>
      <c r="R925" s="122">
        <v>1.25200948449E-2</v>
      </c>
      <c r="S925" s="122">
        <v>1.62513317634E-2</v>
      </c>
      <c r="T925" s="122">
        <v>1.4946674383800001E-2</v>
      </c>
      <c r="U925" s="122">
        <v>1.6276826462500001E-2</v>
      </c>
      <c r="V925" s="122">
        <v>2.08835458563E-2</v>
      </c>
      <c r="W925" s="122">
        <v>2.2869044122600001E-2</v>
      </c>
      <c r="X925" s="122">
        <v>2.18248820777E-2</v>
      </c>
      <c r="Y925" s="122">
        <v>2.1461160807000002E-2</v>
      </c>
      <c r="Z925" s="122">
        <v>5.3085329384100002E-2</v>
      </c>
      <c r="AA925" s="122">
        <v>4.9009461604599999E-2</v>
      </c>
      <c r="AB925" s="122">
        <v>4.8287236795099997E-2</v>
      </c>
      <c r="AC925" s="122">
        <v>5.0426542368899999E-2</v>
      </c>
      <c r="AD925" s="122">
        <v>5.3815225798999999E-2</v>
      </c>
      <c r="AE925" s="122">
        <v>5.9514683923899997E-2</v>
      </c>
      <c r="AF925" s="122">
        <v>5.5763192019599998E-2</v>
      </c>
      <c r="AG925" s="122">
        <v>5.4788714431099998E-2</v>
      </c>
      <c r="AH925" s="122">
        <v>4.9292399169099999E-2</v>
      </c>
      <c r="AI925" s="122">
        <v>5.8115577678399997E-2</v>
      </c>
      <c r="AJ925" s="122">
        <v>5.8752510676799999E-2</v>
      </c>
      <c r="AK925" s="122">
        <v>5.9289265126099999E-2</v>
      </c>
      <c r="AL925" s="122">
        <v>0</v>
      </c>
    </row>
    <row r="926" spans="1:38" hidden="1" x14ac:dyDescent="0.25">
      <c r="A926" s="122" t="s">
        <v>2008</v>
      </c>
      <c r="B926" s="122">
        <v>1</v>
      </c>
      <c r="C926" s="122" t="s">
        <v>2193</v>
      </c>
      <c r="D926" s="122" t="s">
        <v>2155</v>
      </c>
      <c r="E926" s="122">
        <v>18</v>
      </c>
      <c r="F926" s="122">
        <v>1.6608763852999999E-2</v>
      </c>
      <c r="G926" s="122">
        <v>1.6751513837399999E-2</v>
      </c>
      <c r="H926" s="122">
        <v>1.68039541432E-2</v>
      </c>
      <c r="I926" s="122">
        <v>1.7047865038200001E-2</v>
      </c>
      <c r="J926" s="122">
        <v>1.72525912883E-2</v>
      </c>
      <c r="K926" s="122">
        <v>1.7405238658500001E-2</v>
      </c>
      <c r="L926" s="122">
        <v>1.76440052E-2</v>
      </c>
      <c r="M926" s="122">
        <v>1.7720790729099999E-2</v>
      </c>
      <c r="N926" s="122">
        <v>1.7736022886999998E-2</v>
      </c>
      <c r="O926" s="122">
        <v>1.7726334437900001E-2</v>
      </c>
      <c r="P926" s="122">
        <v>1.77004066449E-2</v>
      </c>
      <c r="Q926" s="122">
        <v>1.0715327662900001E-2</v>
      </c>
      <c r="R926" s="122">
        <v>1.2607450018399999E-2</v>
      </c>
      <c r="S926" s="122">
        <v>1.64483197387E-2</v>
      </c>
      <c r="T926" s="122">
        <v>1.513420565E-2</v>
      </c>
      <c r="U926" s="122">
        <v>1.6573158892900001E-2</v>
      </c>
      <c r="V926" s="122">
        <v>2.1329753418399999E-2</v>
      </c>
      <c r="W926" s="122">
        <v>2.3423209663099999E-2</v>
      </c>
      <c r="X926" s="122">
        <v>2.2418375230700002E-2</v>
      </c>
      <c r="Y926" s="122">
        <v>2.1986656088799999E-2</v>
      </c>
      <c r="Z926" s="122">
        <v>5.4180916145299997E-2</v>
      </c>
      <c r="AA926" s="122">
        <v>5.0094058127599997E-2</v>
      </c>
      <c r="AB926" s="122">
        <v>4.9308554611599997E-2</v>
      </c>
      <c r="AC926" s="122">
        <v>5.1345328442099998E-2</v>
      </c>
      <c r="AD926" s="122">
        <v>5.5011894425100002E-2</v>
      </c>
      <c r="AE926" s="122">
        <v>6.1158715281499999E-2</v>
      </c>
      <c r="AF926" s="122">
        <v>5.8107318588299997E-2</v>
      </c>
      <c r="AG926" s="122">
        <v>5.7765098408000003E-2</v>
      </c>
      <c r="AH926" s="122">
        <v>5.2292951071499998E-2</v>
      </c>
      <c r="AI926" s="122">
        <v>6.1863686123E-2</v>
      </c>
      <c r="AJ926" s="122">
        <v>6.2897377417300004E-2</v>
      </c>
      <c r="AK926" s="122">
        <v>6.3148785119900006E-2</v>
      </c>
      <c r="AL926" s="122">
        <v>0</v>
      </c>
    </row>
    <row r="927" spans="1:38" hidden="1" x14ac:dyDescent="0.25">
      <c r="A927" s="122" t="s">
        <v>2008</v>
      </c>
      <c r="B927" s="122">
        <v>1</v>
      </c>
      <c r="C927" s="122" t="s">
        <v>2193</v>
      </c>
      <c r="D927" s="122" t="s">
        <v>2156</v>
      </c>
      <c r="E927" s="122">
        <v>18</v>
      </c>
      <c r="F927" s="122">
        <v>6.9116490726699994E-2</v>
      </c>
      <c r="G927" s="122">
        <v>6.8539834819699996E-2</v>
      </c>
      <c r="H927" s="122">
        <v>6.7678805667899994E-2</v>
      </c>
      <c r="I927" s="122">
        <v>6.7513281593999996E-2</v>
      </c>
      <c r="J927" s="122">
        <v>6.7247079466099993E-2</v>
      </c>
      <c r="K927" s="122">
        <v>6.66744700341E-2</v>
      </c>
      <c r="L927" s="122">
        <v>6.6403005737099993E-2</v>
      </c>
      <c r="M927" s="122">
        <v>6.5576938292099998E-2</v>
      </c>
      <c r="N927" s="122">
        <v>6.4785331218700004E-2</v>
      </c>
      <c r="O927" s="122">
        <v>6.4053060707600001E-2</v>
      </c>
      <c r="P927" s="122">
        <v>6.3397483808000005E-2</v>
      </c>
      <c r="Q927" s="122">
        <v>3.8001697685400002E-2</v>
      </c>
      <c r="R927" s="122">
        <v>4.4248248150000002E-2</v>
      </c>
      <c r="S927" s="122">
        <v>5.7378279449499997E-2</v>
      </c>
      <c r="T927" s="122">
        <v>5.2620357463599998E-2</v>
      </c>
      <c r="U927" s="122">
        <v>5.71060412578E-2</v>
      </c>
      <c r="V927" s="122">
        <v>7.2694354746600007E-2</v>
      </c>
      <c r="W927" s="122">
        <v>7.9058238382400003E-2</v>
      </c>
      <c r="X927" s="122">
        <v>7.5024102871100007E-2</v>
      </c>
      <c r="Y927" s="122">
        <v>7.3124468458700007E-2</v>
      </c>
      <c r="Z927" s="122">
        <v>0.1794645377504</v>
      </c>
      <c r="AA927" s="122">
        <v>0.16488655993679999</v>
      </c>
      <c r="AB927" s="122">
        <v>0.16143859796179999</v>
      </c>
      <c r="AC927" s="122">
        <v>0.16721487826500001</v>
      </c>
      <c r="AD927" s="122">
        <v>0.1774664289166</v>
      </c>
      <c r="AE927" s="122">
        <v>0.19465021411700001</v>
      </c>
      <c r="AF927" s="122">
        <v>0.18154272813399999</v>
      </c>
      <c r="AG927" s="122">
        <v>0.17820918689000001</v>
      </c>
      <c r="AH927" s="122">
        <v>0.16010993700100001</v>
      </c>
      <c r="AI927" s="122">
        <v>0.18779988042019999</v>
      </c>
      <c r="AJ927" s="122">
        <v>0.1926216835507</v>
      </c>
      <c r="AK927" s="122">
        <v>0.1928013430095</v>
      </c>
      <c r="AL927" s="122">
        <v>0</v>
      </c>
    </row>
    <row r="928" spans="1:38" hidden="1" x14ac:dyDescent="0.25">
      <c r="A928" s="122" t="s">
        <v>2008</v>
      </c>
      <c r="B928" s="122">
        <v>1</v>
      </c>
      <c r="C928" s="122" t="s">
        <v>2193</v>
      </c>
      <c r="D928" s="122" t="s">
        <v>2178</v>
      </c>
      <c r="E928" s="122">
        <v>18</v>
      </c>
      <c r="F928" s="122">
        <v>2.0482964333800001E-2</v>
      </c>
      <c r="G928" s="122">
        <v>2.0309787710800001E-2</v>
      </c>
      <c r="H928" s="122">
        <v>2.00786176543E-2</v>
      </c>
      <c r="I928" s="122">
        <v>2.0055310425E-2</v>
      </c>
      <c r="J928" s="122">
        <v>2.0048280673100001E-2</v>
      </c>
      <c r="K928" s="122">
        <v>1.9978690884500001E-2</v>
      </c>
      <c r="L928" s="122">
        <v>2.0021968474899999E-2</v>
      </c>
      <c r="M928" s="122">
        <v>1.99271868719E-2</v>
      </c>
      <c r="N928" s="122">
        <v>1.9829466215300001E-2</v>
      </c>
      <c r="O928" s="122">
        <v>1.9753888388100001E-2</v>
      </c>
      <c r="P928" s="122">
        <v>1.96661809294E-2</v>
      </c>
      <c r="Q928" s="122">
        <v>1.17993535294E-2</v>
      </c>
      <c r="R928" s="122">
        <v>1.37208373493E-2</v>
      </c>
      <c r="S928" s="122">
        <v>1.7740671953100001E-2</v>
      </c>
      <c r="T928" s="122">
        <v>1.62256223554E-2</v>
      </c>
      <c r="U928" s="122">
        <v>1.7527954322300001E-2</v>
      </c>
      <c r="V928" s="122">
        <v>2.2110286904899999E-2</v>
      </c>
      <c r="W928" s="122">
        <v>2.3804395111899999E-2</v>
      </c>
      <c r="X928" s="122">
        <v>2.23714892003E-2</v>
      </c>
      <c r="Y928" s="122">
        <v>2.1593002232099999E-2</v>
      </c>
      <c r="Z928" s="122">
        <v>5.2541926821599999E-2</v>
      </c>
      <c r="AA928" s="122">
        <v>4.7585391854500003E-2</v>
      </c>
      <c r="AB928" s="122">
        <v>4.5950426433300003E-2</v>
      </c>
      <c r="AC928" s="122">
        <v>4.7013900905600002E-2</v>
      </c>
      <c r="AD928" s="122">
        <v>4.9038636828100002E-2</v>
      </c>
      <c r="AE928" s="122">
        <v>5.2859571206299999E-2</v>
      </c>
      <c r="AF928" s="122">
        <v>4.83604860831E-2</v>
      </c>
      <c r="AG928" s="122">
        <v>4.6315828464200001E-2</v>
      </c>
      <c r="AH928" s="122">
        <v>3.9915827595400001E-2</v>
      </c>
      <c r="AI928" s="122">
        <v>4.6859469808099997E-2</v>
      </c>
      <c r="AJ928" s="122">
        <v>4.8661556757500002E-2</v>
      </c>
      <c r="AK928" s="122">
        <v>4.8535996622100001E-2</v>
      </c>
      <c r="AL928" s="122">
        <v>0</v>
      </c>
    </row>
    <row r="929" spans="1:38" hidden="1" x14ac:dyDescent="0.25">
      <c r="A929" s="122" t="s">
        <v>2008</v>
      </c>
      <c r="B929" s="122">
        <v>1</v>
      </c>
      <c r="C929" s="122" t="s">
        <v>2193</v>
      </c>
      <c r="D929" s="122" t="s">
        <v>2157</v>
      </c>
      <c r="E929" s="122">
        <v>18</v>
      </c>
      <c r="F929" s="122">
        <v>5.8413087068000004E-3</v>
      </c>
      <c r="G929" s="122">
        <v>5.7810688888000001E-3</v>
      </c>
      <c r="H929" s="122">
        <v>5.6874191536999998E-3</v>
      </c>
      <c r="I929" s="122">
        <v>5.6547114690999999E-3</v>
      </c>
      <c r="J929" s="122">
        <v>5.6156552747000004E-3</v>
      </c>
      <c r="K929" s="122">
        <v>5.5587661247999999E-3</v>
      </c>
      <c r="L929" s="122">
        <v>5.5472823074000002E-3</v>
      </c>
      <c r="M929" s="122">
        <v>5.4988986918000004E-3</v>
      </c>
      <c r="N929" s="122">
        <v>5.4552921401999997E-3</v>
      </c>
      <c r="O929" s="122">
        <v>5.4339523879999999E-3</v>
      </c>
      <c r="P929" s="122">
        <v>5.4203362753000002E-3</v>
      </c>
      <c r="Q929" s="122">
        <v>3.2663865912999999E-3</v>
      </c>
      <c r="R929" s="122">
        <v>3.8251798479999998E-3</v>
      </c>
      <c r="S929" s="122">
        <v>4.9675522880999997E-3</v>
      </c>
      <c r="T929" s="122">
        <v>4.5561193863999996E-3</v>
      </c>
      <c r="U929" s="122">
        <v>4.8983537460999997E-3</v>
      </c>
      <c r="V929" s="122">
        <v>6.1771447197E-3</v>
      </c>
      <c r="W929" s="122">
        <v>6.6531264297000001E-3</v>
      </c>
      <c r="X929" s="122">
        <v>6.2756791177000001E-3</v>
      </c>
      <c r="Y929" s="122">
        <v>6.0825899913999996E-3</v>
      </c>
      <c r="Z929" s="122">
        <v>1.48806942365E-2</v>
      </c>
      <c r="AA929" s="122">
        <v>1.3631562699499999E-2</v>
      </c>
      <c r="AB929" s="122">
        <v>1.33368945479E-2</v>
      </c>
      <c r="AC929" s="122">
        <v>1.3811558516500001E-2</v>
      </c>
      <c r="AD929" s="122">
        <v>1.46567767999E-2</v>
      </c>
      <c r="AE929" s="122">
        <v>1.6084886000699999E-2</v>
      </c>
      <c r="AF929" s="122">
        <v>1.5016560428E-2</v>
      </c>
      <c r="AG929" s="122">
        <v>1.47160885588E-2</v>
      </c>
      <c r="AH929" s="122">
        <v>1.32414024212E-2</v>
      </c>
      <c r="AI929" s="122">
        <v>1.55265069511E-2</v>
      </c>
      <c r="AJ929" s="122">
        <v>1.6255856157299998E-2</v>
      </c>
      <c r="AK929" s="122">
        <v>1.62939036529E-2</v>
      </c>
      <c r="AL929" s="122">
        <v>0</v>
      </c>
    </row>
    <row r="930" spans="1:38" hidden="1" x14ac:dyDescent="0.25">
      <c r="A930" s="122" t="s">
        <v>2008</v>
      </c>
      <c r="B930" s="122">
        <v>1</v>
      </c>
      <c r="C930" s="122" t="s">
        <v>2193</v>
      </c>
      <c r="D930" s="122" t="s">
        <v>2158</v>
      </c>
      <c r="E930" s="122">
        <v>18</v>
      </c>
      <c r="F930" s="122">
        <v>2.0329452120000001E-2</v>
      </c>
      <c r="G930" s="122">
        <v>2.0423264144900002E-2</v>
      </c>
      <c r="H930" s="122">
        <v>2.0335258412900001E-2</v>
      </c>
      <c r="I930" s="122">
        <v>2.0406599164199998E-2</v>
      </c>
      <c r="J930" s="122">
        <v>2.0481349863999999E-2</v>
      </c>
      <c r="K930" s="122">
        <v>2.0489134375099999E-2</v>
      </c>
      <c r="L930" s="122">
        <v>2.0627620226099999E-2</v>
      </c>
      <c r="M930" s="122">
        <v>2.06992882308E-2</v>
      </c>
      <c r="N930" s="122">
        <v>2.0734585868300001E-2</v>
      </c>
      <c r="O930" s="122">
        <v>2.07595071382E-2</v>
      </c>
      <c r="P930" s="122">
        <v>2.0768643724099999E-2</v>
      </c>
      <c r="Q930" s="122">
        <v>1.2560133985400001E-2</v>
      </c>
      <c r="R930" s="122">
        <v>1.47402705021E-2</v>
      </c>
      <c r="S930" s="122">
        <v>1.9243917776499999E-2</v>
      </c>
      <c r="T930" s="122">
        <v>1.7853930518400001E-2</v>
      </c>
      <c r="U930" s="122">
        <v>1.95864705174E-2</v>
      </c>
      <c r="V930" s="122">
        <v>2.5321374161299998E-2</v>
      </c>
      <c r="W930" s="122">
        <v>2.7964443611700002E-2</v>
      </c>
      <c r="X930" s="122">
        <v>2.6940705970900002E-2</v>
      </c>
      <c r="Y930" s="122">
        <v>2.6496858991700002E-2</v>
      </c>
      <c r="Z930" s="122">
        <v>6.5450663716699997E-2</v>
      </c>
      <c r="AA930" s="122">
        <v>6.0442054266499998E-2</v>
      </c>
      <c r="AB930" s="122">
        <v>5.9662132052699997E-2</v>
      </c>
      <c r="AC930" s="122">
        <v>6.2367241569200003E-2</v>
      </c>
      <c r="AD930" s="122">
        <v>6.6962085913799999E-2</v>
      </c>
      <c r="AE930" s="122">
        <v>7.4512954442299995E-2</v>
      </c>
      <c r="AF930" s="122">
        <v>7.04542707972E-2</v>
      </c>
      <c r="AG930" s="122">
        <v>7.0019401020799996E-2</v>
      </c>
      <c r="AH930" s="122">
        <v>6.3644724526700003E-2</v>
      </c>
      <c r="AI930" s="122">
        <v>7.5679715084700006E-2</v>
      </c>
      <c r="AJ930" s="122">
        <v>7.6083001458700006E-2</v>
      </c>
      <c r="AK930" s="122">
        <v>7.7196125592600001E-2</v>
      </c>
      <c r="AL930" s="122">
        <v>0</v>
      </c>
    </row>
    <row r="931" spans="1:38" hidden="1" x14ac:dyDescent="0.25">
      <c r="A931" s="122" t="s">
        <v>2008</v>
      </c>
      <c r="B931" s="122">
        <v>1</v>
      </c>
      <c r="C931" s="122" t="s">
        <v>2193</v>
      </c>
      <c r="D931" s="122" t="s">
        <v>2159</v>
      </c>
      <c r="E931" s="122">
        <v>18</v>
      </c>
      <c r="F931" s="122">
        <v>4.0477160829E-3</v>
      </c>
      <c r="G931" s="122">
        <v>4.0250957195999996E-3</v>
      </c>
      <c r="H931" s="122">
        <v>4.0036284111999998E-3</v>
      </c>
      <c r="I931" s="122">
        <v>4.0228081038E-3</v>
      </c>
      <c r="J931" s="122">
        <v>4.0393959586999999E-3</v>
      </c>
      <c r="K931" s="122">
        <v>4.0333770166000003E-3</v>
      </c>
      <c r="L931" s="122">
        <v>4.0330035011000003E-3</v>
      </c>
      <c r="M931" s="122">
        <v>3.9912175428000003E-3</v>
      </c>
      <c r="N931" s="122">
        <v>3.9469956926999998E-3</v>
      </c>
      <c r="O931" s="122">
        <v>3.9193533647999997E-3</v>
      </c>
      <c r="P931" s="122">
        <v>3.9008411678E-3</v>
      </c>
      <c r="Q931" s="122">
        <v>2.3420028505E-3</v>
      </c>
      <c r="R931" s="122">
        <v>2.7272296662999998E-3</v>
      </c>
      <c r="S931" s="122">
        <v>3.541225623E-3</v>
      </c>
      <c r="T931" s="122">
        <v>3.2664105206000001E-3</v>
      </c>
      <c r="U931" s="122">
        <v>3.5570578974999999E-3</v>
      </c>
      <c r="V931" s="122">
        <v>4.5498319636999998E-3</v>
      </c>
      <c r="W931" s="122">
        <v>4.981266608E-3</v>
      </c>
      <c r="X931" s="122">
        <v>4.7535843967E-3</v>
      </c>
      <c r="Y931" s="122">
        <v>4.6591147848999998E-3</v>
      </c>
      <c r="Z931" s="122">
        <v>1.15233279041E-2</v>
      </c>
      <c r="AA931" s="122">
        <v>1.06552993494E-2</v>
      </c>
      <c r="AB931" s="122">
        <v>1.0542386337600001E-2</v>
      </c>
      <c r="AC931" s="122">
        <v>1.10270422822E-2</v>
      </c>
      <c r="AD931" s="122">
        <v>1.17873108217E-2</v>
      </c>
      <c r="AE931" s="122">
        <v>1.30072277653E-2</v>
      </c>
      <c r="AF931" s="122">
        <v>1.22608261983E-2</v>
      </c>
      <c r="AG931" s="122">
        <v>1.2169673758900001E-2</v>
      </c>
      <c r="AH931" s="122">
        <v>1.0992057218300001E-2</v>
      </c>
      <c r="AI931" s="122">
        <v>1.3016944097200001E-2</v>
      </c>
      <c r="AJ931" s="122">
        <v>1.31546909827E-2</v>
      </c>
      <c r="AK931" s="122">
        <v>1.33160251158E-2</v>
      </c>
      <c r="AL931" s="122">
        <v>0</v>
      </c>
    </row>
    <row r="932" spans="1:38" hidden="1" x14ac:dyDescent="0.25">
      <c r="A932" s="122" t="s">
        <v>2008</v>
      </c>
      <c r="B932" s="122">
        <v>1</v>
      </c>
      <c r="C932" s="122" t="s">
        <v>2193</v>
      </c>
      <c r="D932" s="122" t="s">
        <v>2160</v>
      </c>
      <c r="E932" s="122">
        <v>18</v>
      </c>
      <c r="F932" s="122">
        <v>2.8419861664400001E-2</v>
      </c>
      <c r="G932" s="122">
        <v>2.8409647255499999E-2</v>
      </c>
      <c r="H932" s="122">
        <v>2.83631624258E-2</v>
      </c>
      <c r="I932" s="122">
        <v>2.86190638751E-2</v>
      </c>
      <c r="J932" s="122">
        <v>2.89164459219E-2</v>
      </c>
      <c r="K932" s="122">
        <v>2.91161584599E-2</v>
      </c>
      <c r="L932" s="122">
        <v>2.94327102641E-2</v>
      </c>
      <c r="M932" s="122">
        <v>2.9492014115899998E-2</v>
      </c>
      <c r="N932" s="122">
        <v>2.94681427224E-2</v>
      </c>
      <c r="O932" s="122">
        <v>2.9450596917499999E-2</v>
      </c>
      <c r="P932" s="122">
        <v>2.9436367669800002E-2</v>
      </c>
      <c r="Q932" s="122">
        <v>1.7768946914300001E-2</v>
      </c>
      <c r="R932" s="122">
        <v>2.07978730993E-2</v>
      </c>
      <c r="S932" s="122">
        <v>2.7114881971199999E-2</v>
      </c>
      <c r="T932" s="122">
        <v>2.5061304449399999E-2</v>
      </c>
      <c r="U932" s="122">
        <v>2.7479985784700001E-2</v>
      </c>
      <c r="V932" s="122">
        <v>3.5378920385799997E-2</v>
      </c>
      <c r="W932" s="122">
        <v>3.8860597386799998E-2</v>
      </c>
      <c r="X932" s="122">
        <v>3.71626874545E-2</v>
      </c>
      <c r="Y932" s="122">
        <v>3.6403999118399998E-2</v>
      </c>
      <c r="Z932" s="122">
        <v>8.9729656973800004E-2</v>
      </c>
      <c r="AA932" s="122">
        <v>8.2789583018099994E-2</v>
      </c>
      <c r="AB932" s="122">
        <v>8.1619352532599998E-2</v>
      </c>
      <c r="AC932" s="122">
        <v>8.5009765833400003E-2</v>
      </c>
      <c r="AD932" s="122">
        <v>9.0792230852299996E-2</v>
      </c>
      <c r="AE932" s="122">
        <v>0.10037555348839999</v>
      </c>
      <c r="AF932" s="122">
        <v>9.4420298987700005E-2</v>
      </c>
      <c r="AG932" s="122">
        <v>9.3525580536400005E-2</v>
      </c>
      <c r="AH932" s="122">
        <v>8.4725185977500006E-2</v>
      </c>
      <c r="AI932" s="122">
        <v>0.10022235676589999</v>
      </c>
      <c r="AJ932" s="122">
        <v>0.102617663878</v>
      </c>
      <c r="AK932" s="122">
        <v>0.10373538946330001</v>
      </c>
      <c r="AL932" s="122">
        <v>0</v>
      </c>
    </row>
    <row r="933" spans="1:38" hidden="1" x14ac:dyDescent="0.25">
      <c r="A933" s="122" t="s">
        <v>2008</v>
      </c>
      <c r="B933" s="122">
        <v>1</v>
      </c>
      <c r="C933" s="122" t="s">
        <v>2193</v>
      </c>
      <c r="D933" s="122" t="s">
        <v>2161</v>
      </c>
      <c r="E933" s="122">
        <v>18</v>
      </c>
      <c r="F933" s="122">
        <v>9.9040026532599995E-2</v>
      </c>
      <c r="G933" s="122">
        <v>9.9519284570999997E-2</v>
      </c>
      <c r="H933" s="122">
        <v>9.9752092984800006E-2</v>
      </c>
      <c r="I933" s="122">
        <v>0.1011697976915</v>
      </c>
      <c r="J933" s="122">
        <v>0.1026116901154</v>
      </c>
      <c r="K933" s="122">
        <v>0.10362542337980001</v>
      </c>
      <c r="L933" s="122">
        <v>0.10509067747210001</v>
      </c>
      <c r="M933" s="122">
        <v>0.10586598305930001</v>
      </c>
      <c r="N933" s="122">
        <v>0.1066427650835</v>
      </c>
      <c r="O933" s="122">
        <v>0.10737425405080001</v>
      </c>
      <c r="P933" s="122">
        <v>0.10809262749869999</v>
      </c>
      <c r="Q933" s="122">
        <v>6.5873957738899994E-2</v>
      </c>
      <c r="R933" s="122">
        <v>7.7832817309000005E-2</v>
      </c>
      <c r="S933" s="122">
        <v>0.1021520688047</v>
      </c>
      <c r="T933" s="122">
        <v>9.4948665783299996E-2</v>
      </c>
      <c r="U933" s="122">
        <v>0.1044794760329</v>
      </c>
      <c r="V933" s="122">
        <v>0.13573139796559999</v>
      </c>
      <c r="W933" s="122">
        <v>0.1499621172201</v>
      </c>
      <c r="X933" s="122">
        <v>0.14460217499309999</v>
      </c>
      <c r="Y933" s="122">
        <v>0.1431780154135</v>
      </c>
      <c r="Z933" s="122">
        <v>0.35637484768010003</v>
      </c>
      <c r="AA933" s="122">
        <v>0.33173151975889997</v>
      </c>
      <c r="AB933" s="122">
        <v>0.32977862002480002</v>
      </c>
      <c r="AC933" s="122">
        <v>0.34647502768799998</v>
      </c>
      <c r="AD933" s="122">
        <v>0.37405386340489999</v>
      </c>
      <c r="AE933" s="122">
        <v>0.41804715905149997</v>
      </c>
      <c r="AF933" s="122">
        <v>0.39626289340269999</v>
      </c>
      <c r="AG933" s="122">
        <v>0.3940482120205</v>
      </c>
      <c r="AH933" s="122">
        <v>0.35779833353879997</v>
      </c>
      <c r="AI933" s="122">
        <v>0.42532746388609999</v>
      </c>
      <c r="AJ933" s="122">
        <v>0.43326527981070001</v>
      </c>
      <c r="AK933" s="122">
        <v>0.4391393157438</v>
      </c>
      <c r="AL933" s="122">
        <v>0</v>
      </c>
    </row>
    <row r="934" spans="1:38" hidden="1" x14ac:dyDescent="0.25">
      <c r="A934" s="122" t="s">
        <v>2008</v>
      </c>
      <c r="B934" s="122">
        <v>1</v>
      </c>
      <c r="C934" s="122" t="s">
        <v>2193</v>
      </c>
      <c r="D934" s="122" t="s">
        <v>2179</v>
      </c>
      <c r="E934" s="122">
        <v>18</v>
      </c>
      <c r="F934" s="122">
        <v>0</v>
      </c>
      <c r="G934" s="122">
        <v>0</v>
      </c>
      <c r="H934" s="122">
        <v>0</v>
      </c>
      <c r="I934" s="122">
        <v>0</v>
      </c>
      <c r="J934" s="122">
        <v>0</v>
      </c>
      <c r="K934" s="122">
        <v>0</v>
      </c>
      <c r="L934" s="122">
        <v>0</v>
      </c>
      <c r="M934" s="122">
        <v>0</v>
      </c>
      <c r="N934" s="122">
        <v>0</v>
      </c>
      <c r="O934" s="122">
        <v>0</v>
      </c>
      <c r="P934" s="122">
        <v>0</v>
      </c>
      <c r="Q934" s="122">
        <v>0</v>
      </c>
      <c r="R934" s="122">
        <v>0</v>
      </c>
      <c r="S934" s="122">
        <v>0</v>
      </c>
      <c r="T934" s="122">
        <v>0</v>
      </c>
      <c r="U934" s="122">
        <v>0</v>
      </c>
      <c r="V934" s="122">
        <v>0</v>
      </c>
      <c r="W934" s="122">
        <v>0</v>
      </c>
      <c r="X934" s="122">
        <v>0</v>
      </c>
      <c r="Y934" s="122">
        <v>0</v>
      </c>
      <c r="Z934" s="122">
        <v>0</v>
      </c>
      <c r="AA934" s="122">
        <v>0</v>
      </c>
      <c r="AB934" s="122">
        <v>0</v>
      </c>
      <c r="AC934" s="122">
        <v>0</v>
      </c>
      <c r="AD934" s="122">
        <v>0</v>
      </c>
      <c r="AE934" s="122">
        <v>0</v>
      </c>
      <c r="AF934" s="122">
        <v>0</v>
      </c>
      <c r="AG934" s="122">
        <v>0</v>
      </c>
      <c r="AH934" s="122">
        <v>0</v>
      </c>
      <c r="AI934" s="122">
        <v>0</v>
      </c>
      <c r="AJ934" s="122">
        <v>0</v>
      </c>
      <c r="AK934" s="122">
        <v>0</v>
      </c>
      <c r="AL934" s="122">
        <v>0</v>
      </c>
    </row>
    <row r="935" spans="1:38" hidden="1" x14ac:dyDescent="0.25">
      <c r="A935" s="122" t="s">
        <v>2008</v>
      </c>
      <c r="B935" s="122">
        <v>1</v>
      </c>
      <c r="C935" s="122" t="s">
        <v>2193</v>
      </c>
      <c r="D935" s="122" t="s">
        <v>2162</v>
      </c>
      <c r="E935" s="122">
        <v>18</v>
      </c>
      <c r="F935" s="122">
        <v>1.0052344180000001E-2</v>
      </c>
      <c r="G935" s="122">
        <v>1.0180617392299999E-2</v>
      </c>
      <c r="H935" s="122">
        <v>1.03168495302E-2</v>
      </c>
      <c r="I935" s="122">
        <v>1.0575115723E-2</v>
      </c>
      <c r="J935" s="122">
        <v>1.0836242490499999E-2</v>
      </c>
      <c r="K935" s="122">
        <v>1.10091611197E-2</v>
      </c>
      <c r="L935" s="122">
        <v>1.12368746549E-2</v>
      </c>
      <c r="M935" s="122">
        <v>1.1368258019E-2</v>
      </c>
      <c r="N935" s="122">
        <v>1.1458941249299999E-2</v>
      </c>
      <c r="O935" s="122">
        <v>1.1508644039400001E-2</v>
      </c>
      <c r="P935" s="122">
        <v>1.15836677977E-2</v>
      </c>
      <c r="Q935" s="122">
        <v>7.0562857727000002E-3</v>
      </c>
      <c r="R935" s="122">
        <v>8.3422863037999999E-3</v>
      </c>
      <c r="S935" s="122">
        <v>1.0943381249399999E-2</v>
      </c>
      <c r="T935" s="122">
        <v>1.01824856022E-2</v>
      </c>
      <c r="U935" s="122">
        <v>1.1273149826999999E-2</v>
      </c>
      <c r="V935" s="122">
        <v>1.46745187919E-2</v>
      </c>
      <c r="W935" s="122">
        <v>1.6346247400399999E-2</v>
      </c>
      <c r="X935" s="122">
        <v>1.5841012286399999E-2</v>
      </c>
      <c r="Y935" s="122">
        <v>1.57220293315E-2</v>
      </c>
      <c r="Z935" s="122">
        <v>3.9184352314100002E-2</v>
      </c>
      <c r="AA935" s="122">
        <v>3.6410159325499999E-2</v>
      </c>
      <c r="AB935" s="122">
        <v>3.6084649557999997E-2</v>
      </c>
      <c r="AC935" s="122">
        <v>3.79292251655E-2</v>
      </c>
      <c r="AD935" s="122">
        <v>4.0762853395900002E-2</v>
      </c>
      <c r="AE935" s="122">
        <v>4.54081935788E-2</v>
      </c>
      <c r="AF935" s="122">
        <v>4.3215482592399997E-2</v>
      </c>
      <c r="AG935" s="122">
        <v>4.3227293149E-2</v>
      </c>
      <c r="AH935" s="122">
        <v>3.9438451724900001E-2</v>
      </c>
      <c r="AI935" s="122">
        <v>4.70037068344E-2</v>
      </c>
      <c r="AJ935" s="122">
        <v>4.8663721775000002E-2</v>
      </c>
      <c r="AK935" s="122">
        <v>4.9642339012700001E-2</v>
      </c>
      <c r="AL935" s="122">
        <v>0</v>
      </c>
    </row>
    <row r="936" spans="1:38" hidden="1" x14ac:dyDescent="0.25">
      <c r="A936" s="122" t="s">
        <v>2008</v>
      </c>
      <c r="B936" s="122">
        <v>1</v>
      </c>
      <c r="C936" s="122" t="s">
        <v>2193</v>
      </c>
      <c r="D936" s="122" t="s">
        <v>2163</v>
      </c>
      <c r="E936" s="122">
        <v>18</v>
      </c>
      <c r="F936" s="122">
        <v>3.6098329155199997E-2</v>
      </c>
      <c r="G936" s="122">
        <v>3.6043937668000001E-2</v>
      </c>
      <c r="H936" s="122">
        <v>3.6027589387700003E-2</v>
      </c>
      <c r="I936" s="122">
        <v>3.6262086765599999E-2</v>
      </c>
      <c r="J936" s="122">
        <v>3.6443162921799999E-2</v>
      </c>
      <c r="K936" s="122">
        <v>3.6460913820800002E-2</v>
      </c>
      <c r="L936" s="122">
        <v>3.6682648791599999E-2</v>
      </c>
      <c r="M936" s="122">
        <v>3.6624445888399998E-2</v>
      </c>
      <c r="N936" s="122">
        <v>3.6509083237099997E-2</v>
      </c>
      <c r="O936" s="122">
        <v>3.65614562679E-2</v>
      </c>
      <c r="P936" s="122">
        <v>3.6672466123700002E-2</v>
      </c>
      <c r="Q936" s="122">
        <v>2.22416980084E-2</v>
      </c>
      <c r="R936" s="122">
        <v>2.6147964816699999E-2</v>
      </c>
      <c r="S936" s="122">
        <v>3.4158880593199999E-2</v>
      </c>
      <c r="T936" s="122">
        <v>3.1695773118299998E-2</v>
      </c>
      <c r="U936" s="122">
        <v>3.47549251642E-2</v>
      </c>
      <c r="V936" s="122">
        <v>4.4588362541299997E-2</v>
      </c>
      <c r="W936" s="122">
        <v>4.8772960713000003E-2</v>
      </c>
      <c r="X936" s="122">
        <v>4.6597504714200003E-2</v>
      </c>
      <c r="Y936" s="122">
        <v>4.5755619125299997E-2</v>
      </c>
      <c r="Z936" s="122">
        <v>0.1132859865201</v>
      </c>
      <c r="AA936" s="122">
        <v>0.1048072106425</v>
      </c>
      <c r="AB936" s="122">
        <v>0.1035130930694</v>
      </c>
      <c r="AC936" s="122">
        <v>0.10802446787099999</v>
      </c>
      <c r="AD936" s="122">
        <v>0.1153583838743</v>
      </c>
      <c r="AE936" s="122">
        <v>0.127343076631</v>
      </c>
      <c r="AF936" s="122">
        <v>0.1194954178264</v>
      </c>
      <c r="AG936" s="122">
        <v>0.1179874838944</v>
      </c>
      <c r="AH936" s="122">
        <v>0.1063839083412</v>
      </c>
      <c r="AI936" s="122">
        <v>0.12555285835480001</v>
      </c>
      <c r="AJ936" s="122">
        <v>0.12800360655240001</v>
      </c>
      <c r="AK936" s="122">
        <v>0.1285278337162</v>
      </c>
      <c r="AL936" s="122">
        <v>0</v>
      </c>
    </row>
    <row r="937" spans="1:38" hidden="1" x14ac:dyDescent="0.25">
      <c r="A937" s="122" t="s">
        <v>2008</v>
      </c>
      <c r="B937" s="122">
        <v>1</v>
      </c>
      <c r="C937" s="122" t="s">
        <v>2193</v>
      </c>
      <c r="D937" s="122" t="s">
        <v>2180</v>
      </c>
      <c r="E937" s="122">
        <v>18</v>
      </c>
      <c r="F937" s="122">
        <v>6.0366102919999997E-4</v>
      </c>
      <c r="G937" s="122">
        <v>5.9951228069999999E-4</v>
      </c>
      <c r="H937" s="122">
        <v>5.9375837940000003E-4</v>
      </c>
      <c r="I937" s="122">
        <v>5.9369590639999996E-4</v>
      </c>
      <c r="J937" s="122">
        <v>5.9319352410000005E-4</v>
      </c>
      <c r="K937" s="122">
        <v>5.8931550390000005E-4</v>
      </c>
      <c r="L937" s="122">
        <v>5.8736173230000005E-4</v>
      </c>
      <c r="M937" s="122">
        <v>5.8111125200000001E-4</v>
      </c>
      <c r="N937" s="122">
        <v>5.7421148420000001E-4</v>
      </c>
      <c r="O937" s="122">
        <v>5.6720555650000004E-4</v>
      </c>
      <c r="P937" s="122">
        <v>5.6069134129999997E-4</v>
      </c>
      <c r="Q937" s="122">
        <v>3.3539770260000002E-4</v>
      </c>
      <c r="R937" s="122">
        <v>3.8936996900000001E-4</v>
      </c>
      <c r="S937" s="122">
        <v>5.03111295E-4</v>
      </c>
      <c r="T937" s="122">
        <v>4.59886193E-4</v>
      </c>
      <c r="U937" s="122">
        <v>4.9745594109999996E-4</v>
      </c>
      <c r="V937" s="122">
        <v>6.2968066490000005E-4</v>
      </c>
      <c r="W937" s="122">
        <v>6.8170768219999998E-4</v>
      </c>
      <c r="X937" s="122">
        <v>6.4479891460000004E-4</v>
      </c>
      <c r="Y937" s="122">
        <v>6.2580514270000004E-4</v>
      </c>
      <c r="Z937" s="122">
        <v>1.5298259624E-3</v>
      </c>
      <c r="AA937" s="122">
        <v>1.4007603935E-3</v>
      </c>
      <c r="AB937" s="122">
        <v>1.3678088179E-3</v>
      </c>
      <c r="AC937" s="122">
        <v>1.4136710312000001E-3</v>
      </c>
      <c r="AD937" s="122">
        <v>1.4966265327E-3</v>
      </c>
      <c r="AE937" s="122">
        <v>1.6392829887999999E-3</v>
      </c>
      <c r="AF937" s="122">
        <v>1.5262772646E-3</v>
      </c>
      <c r="AG937" s="122">
        <v>1.4942508350000001E-3</v>
      </c>
      <c r="AH937" s="122">
        <v>1.3374799171E-3</v>
      </c>
      <c r="AI937" s="122">
        <v>1.5651698234E-3</v>
      </c>
      <c r="AJ937" s="122">
        <v>1.5761624176999999E-3</v>
      </c>
      <c r="AK937" s="122">
        <v>1.5744978411E-3</v>
      </c>
      <c r="AL937" s="122">
        <v>0</v>
      </c>
    </row>
    <row r="938" spans="1:38" hidden="1" x14ac:dyDescent="0.25">
      <c r="A938" s="122" t="s">
        <v>2008</v>
      </c>
      <c r="B938" s="122">
        <v>1</v>
      </c>
      <c r="C938" s="122" t="s">
        <v>2193</v>
      </c>
      <c r="D938" s="122" t="s">
        <v>2164</v>
      </c>
      <c r="E938" s="122">
        <v>18</v>
      </c>
      <c r="F938" s="122">
        <v>3.2794988792000002E-3</v>
      </c>
      <c r="G938" s="122">
        <v>3.2525144304000001E-3</v>
      </c>
      <c r="H938" s="122">
        <v>3.2170019067E-3</v>
      </c>
      <c r="I938" s="122">
        <v>3.2183623500000001E-3</v>
      </c>
      <c r="J938" s="122">
        <v>3.2271169268E-3</v>
      </c>
      <c r="K938" s="122">
        <v>3.2193883247999999E-3</v>
      </c>
      <c r="L938" s="122">
        <v>3.2260256982999998E-3</v>
      </c>
      <c r="M938" s="122">
        <v>3.2029523059999999E-3</v>
      </c>
      <c r="N938" s="122">
        <v>3.1764814074000001E-3</v>
      </c>
      <c r="O938" s="122">
        <v>3.1582202185999999E-3</v>
      </c>
      <c r="P938" s="122">
        <v>3.1461822691999999E-3</v>
      </c>
      <c r="Q938" s="122">
        <v>1.891663559E-3</v>
      </c>
      <c r="R938" s="122">
        <v>2.2084309364E-3</v>
      </c>
      <c r="S938" s="122">
        <v>2.8648572739999999E-3</v>
      </c>
      <c r="T938" s="122">
        <v>2.6284056639999998E-3</v>
      </c>
      <c r="U938" s="122">
        <v>2.8494102742000001E-3</v>
      </c>
      <c r="V938" s="122">
        <v>3.6193288552999999E-3</v>
      </c>
      <c r="W938" s="122">
        <v>3.9232375587999998E-3</v>
      </c>
      <c r="X938" s="122">
        <v>3.7127585390999999E-3</v>
      </c>
      <c r="Y938" s="122">
        <v>3.6070042791000001E-3</v>
      </c>
      <c r="Z938" s="122">
        <v>8.8365002010000002E-3</v>
      </c>
      <c r="AA938" s="122">
        <v>8.1129625683000004E-3</v>
      </c>
      <c r="AB938" s="122">
        <v>7.9190122655999999E-3</v>
      </c>
      <c r="AC938" s="122">
        <v>8.1988366375999999E-3</v>
      </c>
      <c r="AD938" s="122">
        <v>8.6801203643999993E-3</v>
      </c>
      <c r="AE938" s="122">
        <v>9.5242840836999992E-3</v>
      </c>
      <c r="AF938" s="122">
        <v>8.8633843391999999E-3</v>
      </c>
      <c r="AG938" s="122">
        <v>8.7070777953E-3</v>
      </c>
      <c r="AH938" s="122">
        <v>7.8098347416E-3</v>
      </c>
      <c r="AI938" s="122">
        <v>9.1567181430000002E-3</v>
      </c>
      <c r="AJ938" s="122">
        <v>9.5274858644999998E-3</v>
      </c>
      <c r="AK938" s="122">
        <v>9.6009121686999998E-3</v>
      </c>
      <c r="AL938" s="122">
        <v>0</v>
      </c>
    </row>
    <row r="939" spans="1:38" hidden="1" x14ac:dyDescent="0.25">
      <c r="A939" s="122" t="s">
        <v>2008</v>
      </c>
      <c r="B939" s="122">
        <v>1</v>
      </c>
      <c r="C939" s="122" t="s">
        <v>2193</v>
      </c>
      <c r="D939" s="122" t="s">
        <v>2165</v>
      </c>
      <c r="E939" s="122">
        <v>18</v>
      </c>
      <c r="F939" s="122">
        <v>2.8469513035200001E-2</v>
      </c>
      <c r="G939" s="122">
        <v>2.8747348043800001E-2</v>
      </c>
      <c r="H939" s="122">
        <v>2.89867064557E-2</v>
      </c>
      <c r="I939" s="122">
        <v>2.94059457489E-2</v>
      </c>
      <c r="J939" s="122">
        <v>2.9710865803599999E-2</v>
      </c>
      <c r="K939" s="122">
        <v>2.99583945921E-2</v>
      </c>
      <c r="L939" s="122">
        <v>3.0264672471800001E-2</v>
      </c>
      <c r="M939" s="122">
        <v>3.0433283810399999E-2</v>
      </c>
      <c r="N939" s="122">
        <v>3.0523680950799999E-2</v>
      </c>
      <c r="O939" s="122">
        <v>3.05153340729E-2</v>
      </c>
      <c r="P939" s="122">
        <v>3.0503607269000001E-2</v>
      </c>
      <c r="Q939" s="122">
        <v>1.8494849395800001E-2</v>
      </c>
      <c r="R939" s="122">
        <v>2.1718041293E-2</v>
      </c>
      <c r="S939" s="122">
        <v>2.8303296645599999E-2</v>
      </c>
      <c r="T939" s="122">
        <v>2.61969052679E-2</v>
      </c>
      <c r="U939" s="122">
        <v>2.8701221245400001E-2</v>
      </c>
      <c r="V939" s="122">
        <v>3.70174125898E-2</v>
      </c>
      <c r="W939" s="122">
        <v>4.0659363810499997E-2</v>
      </c>
      <c r="X939" s="122">
        <v>3.90353923661E-2</v>
      </c>
      <c r="Y939" s="122">
        <v>3.8490364558999998E-2</v>
      </c>
      <c r="Z939" s="122">
        <v>9.5200404521099999E-2</v>
      </c>
      <c r="AA939" s="122">
        <v>8.8315284612500003E-2</v>
      </c>
      <c r="AB939" s="122">
        <v>8.7218217763299993E-2</v>
      </c>
      <c r="AC939" s="122">
        <v>9.1150476655999998E-2</v>
      </c>
      <c r="AD939" s="122">
        <v>9.7907789531299999E-2</v>
      </c>
      <c r="AE939" s="122">
        <v>0.109079876476</v>
      </c>
      <c r="AF939" s="122">
        <v>0.1036288971605</v>
      </c>
      <c r="AG939" s="122">
        <v>0.10345934493309999</v>
      </c>
      <c r="AH939" s="122">
        <v>9.4082620517500007E-2</v>
      </c>
      <c r="AI939" s="122">
        <v>0.11172168670630001</v>
      </c>
      <c r="AJ939" s="122">
        <v>0.1144609918813</v>
      </c>
      <c r="AK939" s="122">
        <v>0.1150897690304</v>
      </c>
      <c r="AL939" s="122">
        <v>0</v>
      </c>
    </row>
    <row r="940" spans="1:38" hidden="1" x14ac:dyDescent="0.25">
      <c r="A940" s="122" t="s">
        <v>2008</v>
      </c>
      <c r="B940" s="122">
        <v>1</v>
      </c>
      <c r="C940" s="122" t="s">
        <v>2193</v>
      </c>
      <c r="D940" s="122" t="s">
        <v>2166</v>
      </c>
      <c r="E940" s="122">
        <v>18</v>
      </c>
      <c r="F940" s="122">
        <v>2.8478333106800001E-2</v>
      </c>
      <c r="G940" s="122">
        <v>2.8396811227799999E-2</v>
      </c>
      <c r="H940" s="122">
        <v>2.8226428147799999E-2</v>
      </c>
      <c r="I940" s="122">
        <v>2.8325524816500001E-2</v>
      </c>
      <c r="J940" s="122">
        <v>2.8376083644199999E-2</v>
      </c>
      <c r="K940" s="122">
        <v>2.83394631669E-2</v>
      </c>
      <c r="L940" s="122">
        <v>2.84184618819E-2</v>
      </c>
      <c r="M940" s="122">
        <v>2.8242343638399999E-2</v>
      </c>
      <c r="N940" s="122">
        <v>2.8027162184999999E-2</v>
      </c>
      <c r="O940" s="122">
        <v>2.7852169781799999E-2</v>
      </c>
      <c r="P940" s="122">
        <v>2.7734713161900001E-2</v>
      </c>
      <c r="Q940" s="122">
        <v>1.6706188331600001E-2</v>
      </c>
      <c r="R940" s="122">
        <v>1.9539232315099998E-2</v>
      </c>
      <c r="S940" s="122">
        <v>2.54057316893E-2</v>
      </c>
      <c r="T940" s="122">
        <v>2.33789798195E-2</v>
      </c>
      <c r="U940" s="122">
        <v>2.54393444829E-2</v>
      </c>
      <c r="V940" s="122">
        <v>3.24090977029E-2</v>
      </c>
      <c r="W940" s="122">
        <v>3.5305651999099998E-2</v>
      </c>
      <c r="X940" s="122">
        <v>3.3555431406699997E-2</v>
      </c>
      <c r="Y940" s="122">
        <v>3.2728077993099999E-2</v>
      </c>
      <c r="Z940" s="122">
        <v>8.0341212586700003E-2</v>
      </c>
      <c r="AA940" s="122">
        <v>7.3806581251099998E-2</v>
      </c>
      <c r="AB940" s="122">
        <v>7.2327752437199994E-2</v>
      </c>
      <c r="AC940" s="122">
        <v>7.5079472987400003E-2</v>
      </c>
      <c r="AD940" s="122">
        <v>7.9813038982600004E-2</v>
      </c>
      <c r="AE940" s="122">
        <v>8.7706738309799998E-2</v>
      </c>
      <c r="AF940" s="122">
        <v>8.1983245939799998E-2</v>
      </c>
      <c r="AG940" s="122">
        <v>8.0689169021299995E-2</v>
      </c>
      <c r="AH940" s="122">
        <v>7.2614718505200002E-2</v>
      </c>
      <c r="AI940" s="122">
        <v>8.5464928095500006E-2</v>
      </c>
      <c r="AJ940" s="122">
        <v>8.73765929567E-2</v>
      </c>
      <c r="AK940" s="122">
        <v>8.7683899287400002E-2</v>
      </c>
      <c r="AL940" s="122">
        <v>0</v>
      </c>
    </row>
    <row r="941" spans="1:38" hidden="1" x14ac:dyDescent="0.25">
      <c r="A941" s="122" t="s">
        <v>2008</v>
      </c>
      <c r="B941" s="122">
        <v>1</v>
      </c>
      <c r="C941" s="122" t="s">
        <v>2193</v>
      </c>
      <c r="D941" s="122" t="s">
        <v>2167</v>
      </c>
      <c r="E941" s="122">
        <v>18</v>
      </c>
      <c r="F941" s="122">
        <v>1.0408427715600001E-2</v>
      </c>
      <c r="G941" s="122">
        <v>1.02890429295E-2</v>
      </c>
      <c r="H941" s="122">
        <v>1.01463922567E-2</v>
      </c>
      <c r="I941" s="122">
        <v>1.0124654844899999E-2</v>
      </c>
      <c r="J941" s="122">
        <v>1.00622630721E-2</v>
      </c>
      <c r="K941" s="122">
        <v>9.9680450794000005E-3</v>
      </c>
      <c r="L941" s="122">
        <v>9.9046918415999999E-3</v>
      </c>
      <c r="M941" s="122">
        <v>9.7557798104999996E-3</v>
      </c>
      <c r="N941" s="122">
        <v>9.6054206276999995E-3</v>
      </c>
      <c r="O941" s="122">
        <v>9.4629090511999994E-3</v>
      </c>
      <c r="P941" s="122">
        <v>9.3258687082999996E-3</v>
      </c>
      <c r="Q941" s="122">
        <v>5.5662658213000002E-3</v>
      </c>
      <c r="R941" s="122">
        <v>6.4784855934000001E-3</v>
      </c>
      <c r="S941" s="122">
        <v>8.4031711385000006E-3</v>
      </c>
      <c r="T941" s="122">
        <v>7.7015355649999997E-3</v>
      </c>
      <c r="U941" s="122">
        <v>8.3502951617999994E-3</v>
      </c>
      <c r="V941" s="122">
        <v>1.06211263695E-2</v>
      </c>
      <c r="W941" s="122">
        <v>1.15407232798E-2</v>
      </c>
      <c r="X941" s="122">
        <v>1.09470731715E-2</v>
      </c>
      <c r="Y941" s="122">
        <v>1.0667015032900001E-2</v>
      </c>
      <c r="Z941" s="122">
        <v>2.6179229197100001E-2</v>
      </c>
      <c r="AA941" s="122">
        <v>2.4015699982899999E-2</v>
      </c>
      <c r="AB941" s="122">
        <v>2.3483482618900001E-2</v>
      </c>
      <c r="AC941" s="122">
        <v>2.4268858962600001E-2</v>
      </c>
      <c r="AD941" s="122">
        <v>2.56725928891E-2</v>
      </c>
      <c r="AE941" s="122">
        <v>2.8053910337900001E-2</v>
      </c>
      <c r="AF941" s="122">
        <v>2.6012908585200001E-2</v>
      </c>
      <c r="AG941" s="122">
        <v>2.5331313012299999E-2</v>
      </c>
      <c r="AH941" s="122">
        <v>2.2573862569599999E-2</v>
      </c>
      <c r="AI941" s="122">
        <v>2.6342156321199999E-2</v>
      </c>
      <c r="AJ941" s="122">
        <v>2.6540712605299999E-2</v>
      </c>
      <c r="AK941" s="122">
        <v>2.6516152794399998E-2</v>
      </c>
      <c r="AL941" s="122">
        <v>0</v>
      </c>
    </row>
    <row r="942" spans="1:38" hidden="1" x14ac:dyDescent="0.25">
      <c r="A942" s="122" t="s">
        <v>2008</v>
      </c>
      <c r="B942" s="122">
        <v>1</v>
      </c>
      <c r="C942" s="122" t="s">
        <v>2193</v>
      </c>
      <c r="D942" s="122" t="s">
        <v>2168</v>
      </c>
      <c r="E942" s="122">
        <v>18</v>
      </c>
      <c r="F942" s="122">
        <v>2.6343504165E-3</v>
      </c>
      <c r="G942" s="122">
        <v>2.6270383662999998E-3</v>
      </c>
      <c r="H942" s="122">
        <v>2.6188175246E-3</v>
      </c>
      <c r="I942" s="122">
        <v>2.6353117257000001E-3</v>
      </c>
      <c r="J942" s="122">
        <v>2.6547342044000001E-3</v>
      </c>
      <c r="K942" s="122">
        <v>2.6518049848E-3</v>
      </c>
      <c r="L942" s="122">
        <v>2.6525798121999999E-3</v>
      </c>
      <c r="M942" s="122">
        <v>2.6248925624999999E-3</v>
      </c>
      <c r="N942" s="122">
        <v>2.5964927325E-3</v>
      </c>
      <c r="O942" s="122">
        <v>2.5685351483000001E-3</v>
      </c>
      <c r="P942" s="122">
        <v>2.5510367077000002E-3</v>
      </c>
      <c r="Q942" s="122">
        <v>1.5284048804E-3</v>
      </c>
      <c r="R942" s="122">
        <v>1.7942438305E-3</v>
      </c>
      <c r="S942" s="122">
        <v>2.3343891139000002E-3</v>
      </c>
      <c r="T942" s="122">
        <v>2.1585641598E-3</v>
      </c>
      <c r="U942" s="122">
        <v>2.3583529669999998E-3</v>
      </c>
      <c r="V942" s="122">
        <v>3.0369690971E-3</v>
      </c>
      <c r="W942" s="122">
        <v>3.3656929601999998E-3</v>
      </c>
      <c r="X942" s="122">
        <v>3.2481335621999999E-3</v>
      </c>
      <c r="Y942" s="122">
        <v>3.2319622427999998E-3</v>
      </c>
      <c r="Z942" s="122">
        <v>7.9702666220000003E-3</v>
      </c>
      <c r="AA942" s="122">
        <v>7.3406493349000004E-3</v>
      </c>
      <c r="AB942" s="122">
        <v>7.2905974940999999E-3</v>
      </c>
      <c r="AC942" s="122">
        <v>7.6233375866000003E-3</v>
      </c>
      <c r="AD942" s="122">
        <v>8.0900542463000005E-3</v>
      </c>
      <c r="AE942" s="122">
        <v>8.9243307386999999E-3</v>
      </c>
      <c r="AF942" s="122">
        <v>8.3080014619999996E-3</v>
      </c>
      <c r="AG942" s="122">
        <v>8.0783784525999998E-3</v>
      </c>
      <c r="AH942" s="122">
        <v>7.2379986724000001E-3</v>
      </c>
      <c r="AI942" s="122">
        <v>8.5121268339999993E-3</v>
      </c>
      <c r="AJ942" s="122">
        <v>8.5602272119999993E-3</v>
      </c>
      <c r="AK942" s="122">
        <v>8.6079538484999992E-3</v>
      </c>
      <c r="AL942" s="122">
        <v>0</v>
      </c>
    </row>
    <row r="943" spans="1:38" hidden="1" x14ac:dyDescent="0.25">
      <c r="A943" s="122" t="s">
        <v>2015</v>
      </c>
      <c r="B943" s="122">
        <v>1</v>
      </c>
      <c r="C943" s="122" t="s">
        <v>2194</v>
      </c>
      <c r="D943" s="122" t="s">
        <v>2120</v>
      </c>
      <c r="E943" s="122">
        <v>19</v>
      </c>
      <c r="F943" s="122">
        <v>8.2598452683000003E-3</v>
      </c>
      <c r="G943" s="122">
        <v>7.7715648214E-3</v>
      </c>
      <c r="H943" s="122">
        <v>8.7321358442000001E-3</v>
      </c>
      <c r="I943" s="122">
        <v>1.0378072035600001E-2</v>
      </c>
      <c r="J943" s="122">
        <v>9.6402165677999998E-3</v>
      </c>
      <c r="K943" s="122">
        <v>9.5136284761999992E-3</v>
      </c>
      <c r="L943" s="122">
        <v>8.5889276697E-3</v>
      </c>
      <c r="M943" s="122">
        <v>8.7074521756000008E-3</v>
      </c>
      <c r="N943" s="122">
        <v>1.0725316302499999E-2</v>
      </c>
      <c r="O943" s="122">
        <v>1.0258489700700001E-2</v>
      </c>
      <c r="P943" s="122">
        <v>9.2772762432999992E-3</v>
      </c>
      <c r="Q943" s="122">
        <v>8.9231201945000008E-3</v>
      </c>
      <c r="R943" s="122">
        <v>8.1435901974E-3</v>
      </c>
      <c r="S943" s="122">
        <v>7.8377248499000001E-3</v>
      </c>
      <c r="T943" s="122">
        <v>8.1527989550000002E-3</v>
      </c>
      <c r="U943" s="122">
        <v>8.1283454496E-3</v>
      </c>
      <c r="V943" s="122">
        <v>7.8540959369000005E-3</v>
      </c>
      <c r="W943" s="122">
        <v>1.10120841486E-2</v>
      </c>
      <c r="X943" s="122">
        <v>9.0655264296000005E-3</v>
      </c>
      <c r="Y943" s="122">
        <v>7.7039713488999996E-3</v>
      </c>
      <c r="Z943" s="122">
        <v>1.07748028961E-2</v>
      </c>
      <c r="AA943" s="122">
        <v>1.16557036284E-2</v>
      </c>
      <c r="AB943" s="122">
        <v>1.10800655302E-2</v>
      </c>
      <c r="AC943" s="122">
        <v>1.0501789985100001E-2</v>
      </c>
      <c r="AD943" s="122">
        <v>4.1365721693000001E-3</v>
      </c>
      <c r="AE943" s="122">
        <v>1.05251302079E-2</v>
      </c>
      <c r="AF943" s="122">
        <v>1.20163314795E-2</v>
      </c>
      <c r="AG943" s="122">
        <v>1.16298320101E-2</v>
      </c>
      <c r="AH943" s="122">
        <v>1.36231848943E-2</v>
      </c>
      <c r="AI943" s="122">
        <v>1.36019487101E-2</v>
      </c>
      <c r="AJ943" s="122">
        <v>1.2706338405800001E-2</v>
      </c>
      <c r="AK943" s="122">
        <v>1.0894675462699999E-2</v>
      </c>
      <c r="AL943" s="122">
        <v>0</v>
      </c>
    </row>
    <row r="944" spans="1:38" hidden="1" x14ac:dyDescent="0.25">
      <c r="A944" s="122" t="s">
        <v>2015</v>
      </c>
      <c r="B944" s="122">
        <v>1</v>
      </c>
      <c r="C944" s="122" t="s">
        <v>2194</v>
      </c>
      <c r="D944" s="122" t="s">
        <v>2121</v>
      </c>
      <c r="E944" s="122">
        <v>19</v>
      </c>
      <c r="F944" s="122">
        <v>6.0461652348899997E-2</v>
      </c>
      <c r="G944" s="122">
        <v>5.5870304558000003E-2</v>
      </c>
      <c r="H944" s="122">
        <v>6.1612360288199997E-2</v>
      </c>
      <c r="I944" s="122">
        <v>7.2961223172000003E-2</v>
      </c>
      <c r="J944" s="122">
        <v>6.80739028631E-2</v>
      </c>
      <c r="K944" s="122">
        <v>6.7632937195700002E-2</v>
      </c>
      <c r="L944" s="122">
        <v>6.1126218732700001E-2</v>
      </c>
      <c r="M944" s="122">
        <v>6.20482392536E-2</v>
      </c>
      <c r="N944" s="122">
        <v>7.6204828018000006E-2</v>
      </c>
      <c r="O944" s="122">
        <v>7.2740210252099993E-2</v>
      </c>
      <c r="P944" s="122">
        <v>6.57746376838E-2</v>
      </c>
      <c r="Q944" s="122">
        <v>6.2907297561399997E-2</v>
      </c>
      <c r="R944" s="122">
        <v>5.6798859265400001E-2</v>
      </c>
      <c r="S944" s="122">
        <v>5.4436090710800002E-2</v>
      </c>
      <c r="T944" s="122">
        <v>5.60274640395E-2</v>
      </c>
      <c r="U944" s="122">
        <v>5.5694094690099998E-2</v>
      </c>
      <c r="V944" s="122">
        <v>5.3837336279200003E-2</v>
      </c>
      <c r="W944" s="122">
        <v>7.5639728491700003E-2</v>
      </c>
      <c r="X944" s="122">
        <v>6.2219376094899997E-2</v>
      </c>
      <c r="Y944" s="122">
        <v>5.2447102972400003E-2</v>
      </c>
      <c r="Z944" s="122">
        <v>7.2218865611099997E-2</v>
      </c>
      <c r="AA944" s="122">
        <v>7.7446227065600004E-2</v>
      </c>
      <c r="AB944" s="122">
        <v>7.3026639201299995E-2</v>
      </c>
      <c r="AC944" s="122">
        <v>6.8788656401900003E-2</v>
      </c>
      <c r="AD944" s="122">
        <v>2.7183756971499998E-2</v>
      </c>
      <c r="AE944" s="122">
        <v>6.9197396786300006E-2</v>
      </c>
      <c r="AF944" s="122">
        <v>7.8754833433099997E-2</v>
      </c>
      <c r="AG944" s="122">
        <v>7.6560720849200001E-2</v>
      </c>
      <c r="AH944" s="122">
        <v>9.0466170906600002E-2</v>
      </c>
      <c r="AI944" s="122">
        <v>9.1000020720700001E-2</v>
      </c>
      <c r="AJ944" s="122">
        <v>8.7169952720600005E-2</v>
      </c>
      <c r="AK944" s="122">
        <v>7.4941787519400005E-2</v>
      </c>
      <c r="AL944" s="122">
        <v>0</v>
      </c>
    </row>
    <row r="945" spans="1:38" hidden="1" x14ac:dyDescent="0.25">
      <c r="A945" s="122" t="s">
        <v>2015</v>
      </c>
      <c r="B945" s="122">
        <v>1</v>
      </c>
      <c r="C945" s="122" t="s">
        <v>2194</v>
      </c>
      <c r="D945" s="122" t="s">
        <v>2122</v>
      </c>
      <c r="E945" s="122">
        <v>19</v>
      </c>
      <c r="F945" s="122">
        <v>3.5180530501999999E-2</v>
      </c>
      <c r="G945" s="122">
        <v>3.2481559883399999E-2</v>
      </c>
      <c r="H945" s="122">
        <v>3.5833889018799997E-2</v>
      </c>
      <c r="I945" s="122">
        <v>4.2526407457699998E-2</v>
      </c>
      <c r="J945" s="122">
        <v>3.9851756124999999E-2</v>
      </c>
      <c r="K945" s="122">
        <v>3.9907950412699997E-2</v>
      </c>
      <c r="L945" s="122">
        <v>3.6300991604000001E-2</v>
      </c>
      <c r="M945" s="122">
        <v>3.6949509239500002E-2</v>
      </c>
      <c r="N945" s="122">
        <v>4.5436886991999999E-2</v>
      </c>
      <c r="O945" s="122">
        <v>4.3541922019900002E-2</v>
      </c>
      <c r="P945" s="122">
        <v>3.9572396491300003E-2</v>
      </c>
      <c r="Q945" s="122">
        <v>3.7899133591700003E-2</v>
      </c>
      <c r="R945" s="122">
        <v>3.4305918220699998E-2</v>
      </c>
      <c r="S945" s="122">
        <v>3.2936300071700002E-2</v>
      </c>
      <c r="T945" s="122">
        <v>3.4002901847599999E-2</v>
      </c>
      <c r="U945" s="122">
        <v>3.38943739745E-2</v>
      </c>
      <c r="V945" s="122">
        <v>3.2818474704599997E-2</v>
      </c>
      <c r="W945" s="122">
        <v>4.6111382492800002E-2</v>
      </c>
      <c r="X945" s="122">
        <v>3.79069833812E-2</v>
      </c>
      <c r="Y945" s="122">
        <v>3.1932114944700003E-2</v>
      </c>
      <c r="Z945" s="122">
        <v>4.40962832577E-2</v>
      </c>
      <c r="AA945" s="122">
        <v>4.74561012585E-2</v>
      </c>
      <c r="AB945" s="122">
        <v>4.47695838624E-2</v>
      </c>
      <c r="AC945" s="122">
        <v>4.2148892091100003E-2</v>
      </c>
      <c r="AD945" s="122">
        <v>1.6661107562799999E-2</v>
      </c>
      <c r="AE945" s="122">
        <v>4.2471279992400003E-2</v>
      </c>
      <c r="AF945" s="122">
        <v>4.8413481150700002E-2</v>
      </c>
      <c r="AG945" s="122">
        <v>4.7145925119299999E-2</v>
      </c>
      <c r="AH945" s="122">
        <v>5.5707153492500001E-2</v>
      </c>
      <c r="AI945" s="122">
        <v>5.6012970262999999E-2</v>
      </c>
      <c r="AJ945" s="122">
        <v>5.2256003075899997E-2</v>
      </c>
      <c r="AK945" s="122">
        <v>4.4994288626200002E-2</v>
      </c>
      <c r="AL945" s="122">
        <v>0</v>
      </c>
    </row>
    <row r="946" spans="1:38" hidden="1" x14ac:dyDescent="0.25">
      <c r="A946" s="122" t="s">
        <v>2015</v>
      </c>
      <c r="B946" s="122">
        <v>1</v>
      </c>
      <c r="C946" s="122" t="s">
        <v>2194</v>
      </c>
      <c r="D946" s="122" t="s">
        <v>2175</v>
      </c>
      <c r="E946" s="122">
        <v>19</v>
      </c>
      <c r="F946" s="122">
        <v>7.0461500630000003E-4</v>
      </c>
      <c r="G946" s="122">
        <v>6.6189957160000005E-4</v>
      </c>
      <c r="H946" s="122">
        <v>7.4074004020000005E-4</v>
      </c>
      <c r="I946" s="122">
        <v>8.8925668629999996E-4</v>
      </c>
      <c r="J946" s="122">
        <v>8.4220148690000002E-4</v>
      </c>
      <c r="K946" s="122">
        <v>8.4796164420000003E-4</v>
      </c>
      <c r="L946" s="122">
        <v>7.7507518420000005E-4</v>
      </c>
      <c r="M946" s="122">
        <v>7.9433724230000005E-4</v>
      </c>
      <c r="N946" s="122">
        <v>9.8394810090000006E-4</v>
      </c>
      <c r="O946" s="122">
        <v>9.4874515930000003E-4</v>
      </c>
      <c r="P946" s="122">
        <v>8.5242213629999996E-4</v>
      </c>
      <c r="Q946" s="122">
        <v>8.1211694919999995E-4</v>
      </c>
      <c r="R946" s="122">
        <v>7.2969870549999998E-4</v>
      </c>
      <c r="S946" s="122">
        <v>6.9411442660000002E-4</v>
      </c>
      <c r="T946" s="122">
        <v>7.0904764619999995E-4</v>
      </c>
      <c r="U946" s="122">
        <v>6.9830212520000004E-4</v>
      </c>
      <c r="V946" s="122">
        <v>6.6446175930000002E-4</v>
      </c>
      <c r="W946" s="122">
        <v>9.1886073310000005E-4</v>
      </c>
      <c r="X946" s="122">
        <v>7.4323720839999995E-4</v>
      </c>
      <c r="Y946" s="122">
        <v>6.1686224779999995E-4</v>
      </c>
      <c r="Z946" s="122">
        <v>8.379959579E-4</v>
      </c>
      <c r="AA946" s="122">
        <v>8.8835834650000003E-4</v>
      </c>
      <c r="AB946" s="122">
        <v>8.2592965320000004E-4</v>
      </c>
      <c r="AC946" s="122">
        <v>7.6607971449999999E-4</v>
      </c>
      <c r="AD946" s="122">
        <v>2.9788146059999998E-4</v>
      </c>
      <c r="AE946" s="122">
        <v>7.4499614819999995E-4</v>
      </c>
      <c r="AF946" s="122">
        <v>8.3170506560000001E-4</v>
      </c>
      <c r="AG946" s="122">
        <v>7.9210233150000002E-4</v>
      </c>
      <c r="AH946" s="122">
        <v>9.1517966360000005E-4</v>
      </c>
      <c r="AI946" s="122">
        <v>8.9843692939999996E-4</v>
      </c>
      <c r="AJ946" s="122">
        <v>8.2215330619999998E-4</v>
      </c>
      <c r="AK946" s="122">
        <v>6.8945153229999997E-4</v>
      </c>
      <c r="AL946" s="122">
        <v>0</v>
      </c>
    </row>
    <row r="947" spans="1:38" hidden="1" x14ac:dyDescent="0.25">
      <c r="A947" s="122" t="s">
        <v>2015</v>
      </c>
      <c r="B947" s="122">
        <v>1</v>
      </c>
      <c r="C947" s="122" t="s">
        <v>2194</v>
      </c>
      <c r="D947" s="122" t="s">
        <v>2123</v>
      </c>
      <c r="E947" s="122">
        <v>19</v>
      </c>
      <c r="F947" s="122">
        <v>5.4998411634800001E-2</v>
      </c>
      <c r="G947" s="122">
        <v>5.1637189451000001E-2</v>
      </c>
      <c r="H947" s="122">
        <v>5.80782789068E-2</v>
      </c>
      <c r="I947" s="122">
        <v>7.0385680404599998E-2</v>
      </c>
      <c r="J947" s="122">
        <v>6.7831981856199999E-2</v>
      </c>
      <c r="K947" s="122">
        <v>6.9768880675700001E-2</v>
      </c>
      <c r="L947" s="122">
        <v>6.4736941719099994E-2</v>
      </c>
      <c r="M947" s="122">
        <v>6.7290811072399995E-2</v>
      </c>
      <c r="N947" s="122">
        <v>8.4485697726799994E-2</v>
      </c>
      <c r="O947" s="122">
        <v>8.2488106199999994E-2</v>
      </c>
      <c r="P947" s="122">
        <v>7.6240450311800004E-2</v>
      </c>
      <c r="Q947" s="122">
        <v>7.4254110077599994E-2</v>
      </c>
      <c r="R947" s="122">
        <v>6.8414071306399996E-2</v>
      </c>
      <c r="S947" s="122">
        <v>6.6606700125199994E-2</v>
      </c>
      <c r="T947" s="122">
        <v>6.9898213255899996E-2</v>
      </c>
      <c r="U947" s="122">
        <v>7.1163235048500001E-2</v>
      </c>
      <c r="V947" s="122">
        <v>7.0121888919399994E-2</v>
      </c>
      <c r="W947" s="122">
        <v>9.9836869283599999E-2</v>
      </c>
      <c r="X947" s="122">
        <v>8.2819657575399996E-2</v>
      </c>
      <c r="Y947" s="122">
        <v>6.9921056349999997E-2</v>
      </c>
      <c r="Z947" s="122">
        <v>9.6694100324900001E-2</v>
      </c>
      <c r="AA947" s="122">
        <v>0.1044539666555</v>
      </c>
      <c r="AB947" s="122">
        <v>9.9403020153399996E-2</v>
      </c>
      <c r="AC947" s="122">
        <v>9.4459958022700005E-2</v>
      </c>
      <c r="AD947" s="122">
        <v>3.7785863136700001E-2</v>
      </c>
      <c r="AE947" s="122">
        <v>9.7390700453799994E-2</v>
      </c>
      <c r="AF947" s="122">
        <v>0.1123800590112</v>
      </c>
      <c r="AG947" s="122">
        <v>0.1106207287243</v>
      </c>
      <c r="AH947" s="122">
        <v>0.13249582238509999</v>
      </c>
      <c r="AI947" s="122">
        <v>0.13520020295410001</v>
      </c>
      <c r="AJ947" s="122">
        <v>0.12452323011459999</v>
      </c>
      <c r="AK947" s="122">
        <v>0.10819711028579999</v>
      </c>
      <c r="AL947" s="122">
        <v>0</v>
      </c>
    </row>
    <row r="948" spans="1:38" x14ac:dyDescent="0.25">
      <c r="A948" s="122" t="s">
        <v>2015</v>
      </c>
      <c r="B948" s="122">
        <v>1</v>
      </c>
      <c r="C948" s="122" t="s">
        <v>2194</v>
      </c>
      <c r="D948" s="122" t="s">
        <v>2124</v>
      </c>
      <c r="E948" s="122">
        <v>19</v>
      </c>
      <c r="F948" s="122">
        <v>0.44725362506729999</v>
      </c>
      <c r="G948" s="122">
        <v>0.41530727311330001</v>
      </c>
      <c r="H948" s="122">
        <v>0.4594163260188</v>
      </c>
      <c r="I948" s="122">
        <v>0.54146834952330003</v>
      </c>
      <c r="J948" s="122">
        <v>0.50308759690860005</v>
      </c>
      <c r="K948" s="122">
        <v>0.49891382883199997</v>
      </c>
      <c r="L948" s="122">
        <v>0.45189197821920002</v>
      </c>
      <c r="M948" s="122">
        <v>0.46147658352830001</v>
      </c>
      <c r="N948" s="122">
        <v>0.57071299506780004</v>
      </c>
      <c r="O948" s="122">
        <v>0.55003647564199998</v>
      </c>
      <c r="P948" s="122">
        <v>0.50212488885289996</v>
      </c>
      <c r="Q948" s="122">
        <v>0.48549400514079999</v>
      </c>
      <c r="R948" s="122">
        <v>0.44210749002549998</v>
      </c>
      <c r="S948" s="122">
        <v>0.42612368075469997</v>
      </c>
      <c r="T948" s="122">
        <v>0.4399188911011</v>
      </c>
      <c r="U948" s="122">
        <v>0.43664988987390002</v>
      </c>
      <c r="V948" s="122">
        <v>0.4189443778784</v>
      </c>
      <c r="W948" s="122">
        <v>0.5867874101785</v>
      </c>
      <c r="X948" s="122">
        <v>0.48270444539899998</v>
      </c>
      <c r="Y948" s="122">
        <v>0.40742636481380001</v>
      </c>
      <c r="Z948" s="122">
        <v>0.56319458392879995</v>
      </c>
      <c r="AA948" s="122">
        <v>0.60729327054350002</v>
      </c>
      <c r="AB948" s="122">
        <v>0.5752905838629</v>
      </c>
      <c r="AC948" s="122">
        <v>0.54462971434810004</v>
      </c>
      <c r="AD948" s="122">
        <v>0.2165542097425</v>
      </c>
      <c r="AE948" s="122">
        <v>0.55451807354570004</v>
      </c>
      <c r="AF948" s="122">
        <v>0.63351122261100001</v>
      </c>
      <c r="AG948" s="122">
        <v>0.6174120475082</v>
      </c>
      <c r="AH948" s="122">
        <v>0.72935968718029998</v>
      </c>
      <c r="AI948" s="122">
        <v>0.73122431133340005</v>
      </c>
      <c r="AJ948" s="122">
        <v>0.68523886288430003</v>
      </c>
      <c r="AK948" s="122">
        <v>0.58345740743910002</v>
      </c>
      <c r="AL948" s="122">
        <v>0</v>
      </c>
    </row>
    <row r="949" spans="1:38" hidden="1" x14ac:dyDescent="0.25">
      <c r="A949" s="122" t="s">
        <v>2015</v>
      </c>
      <c r="B949" s="122">
        <v>1</v>
      </c>
      <c r="C949" s="122" t="s">
        <v>2194</v>
      </c>
      <c r="D949" s="122" t="s">
        <v>474</v>
      </c>
      <c r="E949" s="122">
        <v>19</v>
      </c>
      <c r="F949" s="122">
        <v>4.9378107116799998E-2</v>
      </c>
      <c r="G949" s="122">
        <v>4.6165447254100003E-2</v>
      </c>
      <c r="H949" s="122">
        <v>5.1851787984699999E-2</v>
      </c>
      <c r="I949" s="122">
        <v>6.2565214685600001E-2</v>
      </c>
      <c r="J949" s="122">
        <v>5.95082214308E-2</v>
      </c>
      <c r="K949" s="122">
        <v>6.0232680603900003E-2</v>
      </c>
      <c r="L949" s="122">
        <v>5.5323810406199998E-2</v>
      </c>
      <c r="M949" s="122">
        <v>5.7081436755599999E-2</v>
      </c>
      <c r="N949" s="122">
        <v>7.1221126475300003E-2</v>
      </c>
      <c r="O949" s="122">
        <v>6.9388635226100004E-2</v>
      </c>
      <c r="P949" s="122">
        <v>6.39242143244E-2</v>
      </c>
      <c r="Q949" s="122">
        <v>6.2316655532399998E-2</v>
      </c>
      <c r="R949" s="122">
        <v>5.6929658861299998E-2</v>
      </c>
      <c r="S949" s="122">
        <v>5.4741192101200001E-2</v>
      </c>
      <c r="T949" s="122">
        <v>5.6575084569799997E-2</v>
      </c>
      <c r="U949" s="122">
        <v>5.6450725767500001E-2</v>
      </c>
      <c r="V949" s="122">
        <v>5.4900851922100001E-2</v>
      </c>
      <c r="W949" s="122">
        <v>7.7760691834000001E-2</v>
      </c>
      <c r="X949" s="122">
        <v>6.4481277390700004E-2</v>
      </c>
      <c r="Y949" s="122">
        <v>5.4808873752399997E-2</v>
      </c>
      <c r="Z949" s="122">
        <v>7.6173121781200004E-2</v>
      </c>
      <c r="AA949" s="122">
        <v>8.2646128691999998E-2</v>
      </c>
      <c r="AB949" s="122">
        <v>7.8742892326900002E-2</v>
      </c>
      <c r="AC949" s="122">
        <v>7.5041500173600006E-2</v>
      </c>
      <c r="AD949" s="122">
        <v>3.0039777833700002E-2</v>
      </c>
      <c r="AE949" s="122">
        <v>7.7742659963499994E-2</v>
      </c>
      <c r="AF949" s="122">
        <v>8.9710355418500004E-2</v>
      </c>
      <c r="AG949" s="122">
        <v>8.8166209696999995E-2</v>
      </c>
      <c r="AH949" s="122">
        <v>0.1053636535549</v>
      </c>
      <c r="AI949" s="122">
        <v>0.106769780412</v>
      </c>
      <c r="AJ949" s="122">
        <v>0.1003457956226</v>
      </c>
      <c r="AK949" s="122">
        <v>8.6424101232199999E-2</v>
      </c>
      <c r="AL949" s="122">
        <v>0</v>
      </c>
    </row>
    <row r="950" spans="1:38" hidden="1" x14ac:dyDescent="0.25">
      <c r="A950" s="122" t="s">
        <v>2015</v>
      </c>
      <c r="B950" s="122">
        <v>1</v>
      </c>
      <c r="C950" s="122" t="s">
        <v>2194</v>
      </c>
      <c r="D950" s="122" t="s">
        <v>2125</v>
      </c>
      <c r="E950" s="122">
        <v>19</v>
      </c>
      <c r="F950" s="122">
        <v>4.9144459593300001E-2</v>
      </c>
      <c r="G950" s="122">
        <v>4.5017498619999999E-2</v>
      </c>
      <c r="H950" s="122">
        <v>4.8956179962699999E-2</v>
      </c>
      <c r="I950" s="122">
        <v>5.72923309538E-2</v>
      </c>
      <c r="J950" s="122">
        <v>5.29880668003E-2</v>
      </c>
      <c r="K950" s="122">
        <v>5.2323036301799998E-2</v>
      </c>
      <c r="L950" s="122">
        <v>4.7091695635900002E-2</v>
      </c>
      <c r="M950" s="122">
        <v>4.7578809219300001E-2</v>
      </c>
      <c r="N950" s="122">
        <v>5.8223264275999997E-2</v>
      </c>
      <c r="O950" s="122">
        <v>5.56026367418E-2</v>
      </c>
      <c r="P950" s="122">
        <v>5.04042399145E-2</v>
      </c>
      <c r="Q950" s="122">
        <v>4.8336630266599998E-2</v>
      </c>
      <c r="R950" s="122">
        <v>4.38502444226E-2</v>
      </c>
      <c r="S950" s="122">
        <v>4.2117022230699998E-2</v>
      </c>
      <c r="T950" s="122">
        <v>4.3233060477399998E-2</v>
      </c>
      <c r="U950" s="122">
        <v>4.2740716406499998E-2</v>
      </c>
      <c r="V950" s="122">
        <v>4.0909797829999997E-2</v>
      </c>
      <c r="W950" s="122">
        <v>5.7096272313399997E-2</v>
      </c>
      <c r="X950" s="122">
        <v>4.6755846030300002E-2</v>
      </c>
      <c r="Y950" s="122">
        <v>3.9262062367500003E-2</v>
      </c>
      <c r="Z950" s="122">
        <v>5.4013803717999999E-2</v>
      </c>
      <c r="AA950" s="122">
        <v>5.79055706086E-2</v>
      </c>
      <c r="AB950" s="122">
        <v>5.4508249031600002E-2</v>
      </c>
      <c r="AC950" s="122">
        <v>5.1194307703599999E-2</v>
      </c>
      <c r="AD950" s="122">
        <v>2.0179574859500001E-2</v>
      </c>
      <c r="AE950" s="122">
        <v>5.1149156702900003E-2</v>
      </c>
      <c r="AF950" s="122">
        <v>5.79287262841E-2</v>
      </c>
      <c r="AG950" s="122">
        <v>5.61152111474E-2</v>
      </c>
      <c r="AH950" s="122">
        <v>6.6108225388799999E-2</v>
      </c>
      <c r="AI950" s="122">
        <v>6.6118661378100005E-2</v>
      </c>
      <c r="AJ950" s="122">
        <v>6.2457074234000001E-2</v>
      </c>
      <c r="AK950" s="122">
        <v>5.3614380718899998E-2</v>
      </c>
      <c r="AL950" s="122">
        <v>0</v>
      </c>
    </row>
    <row r="951" spans="1:38" hidden="1" x14ac:dyDescent="0.25">
      <c r="A951" s="122" t="s">
        <v>2015</v>
      </c>
      <c r="B951" s="122">
        <v>1</v>
      </c>
      <c r="C951" s="122" t="s">
        <v>2194</v>
      </c>
      <c r="D951" s="122" t="s">
        <v>2126</v>
      </c>
      <c r="E951" s="122">
        <v>19</v>
      </c>
      <c r="F951" s="122">
        <v>9.0365952712999995E-3</v>
      </c>
      <c r="G951" s="122">
        <v>8.1896834128000005E-3</v>
      </c>
      <c r="H951" s="122">
        <v>8.8630876245000007E-3</v>
      </c>
      <c r="I951" s="122">
        <v>1.03065513033E-2</v>
      </c>
      <c r="J951" s="122">
        <v>9.4154089954000004E-3</v>
      </c>
      <c r="K951" s="122">
        <v>9.1375139178000008E-3</v>
      </c>
      <c r="L951" s="122">
        <v>8.0781384736999997E-3</v>
      </c>
      <c r="M951" s="122">
        <v>8.0649137775000001E-3</v>
      </c>
      <c r="N951" s="122">
        <v>9.7789282269999996E-3</v>
      </c>
      <c r="O951" s="122">
        <v>9.3625492976999996E-3</v>
      </c>
      <c r="P951" s="122">
        <v>8.4511806680999998E-3</v>
      </c>
      <c r="Q951" s="122">
        <v>8.0894034915000006E-3</v>
      </c>
      <c r="R951" s="122">
        <v>7.2665343430999996E-3</v>
      </c>
      <c r="S951" s="122">
        <v>6.8717860081000002E-3</v>
      </c>
      <c r="T951" s="122">
        <v>7.0209047634999999E-3</v>
      </c>
      <c r="U951" s="122">
        <v>6.9119198929000003E-3</v>
      </c>
      <c r="V951" s="122">
        <v>6.6373020121000001E-3</v>
      </c>
      <c r="W951" s="122">
        <v>9.2979350041000001E-3</v>
      </c>
      <c r="X951" s="122">
        <v>7.6516205327999999E-3</v>
      </c>
      <c r="Y951" s="122">
        <v>6.5281731076000001E-3</v>
      </c>
      <c r="Z951" s="122">
        <v>9.1343958903000004E-3</v>
      </c>
      <c r="AA951" s="122">
        <v>1.00088965357E-2</v>
      </c>
      <c r="AB951" s="122">
        <v>9.6386305879E-3</v>
      </c>
      <c r="AC951" s="122">
        <v>9.2764297637999999E-3</v>
      </c>
      <c r="AD951" s="122">
        <v>3.7242366126999998E-3</v>
      </c>
      <c r="AE951" s="122">
        <v>9.6497440550999992E-3</v>
      </c>
      <c r="AF951" s="122">
        <v>1.1126338933299999E-2</v>
      </c>
      <c r="AG951" s="122">
        <v>1.09407525783E-2</v>
      </c>
      <c r="AH951" s="122">
        <v>1.3022552582800001E-2</v>
      </c>
      <c r="AI951" s="122">
        <v>1.31319269138E-2</v>
      </c>
      <c r="AJ951" s="122">
        <v>1.19716880807E-2</v>
      </c>
      <c r="AK951" s="122">
        <v>9.9634861580000008E-3</v>
      </c>
      <c r="AL951" s="122">
        <v>0</v>
      </c>
    </row>
    <row r="952" spans="1:38" hidden="1" x14ac:dyDescent="0.25">
      <c r="A952" s="122" t="s">
        <v>2015</v>
      </c>
      <c r="B952" s="122">
        <v>1</v>
      </c>
      <c r="C952" s="122" t="s">
        <v>2194</v>
      </c>
      <c r="D952" s="122" t="s">
        <v>2127</v>
      </c>
      <c r="E952" s="122">
        <v>19</v>
      </c>
      <c r="F952" s="122">
        <v>9.9956981270999997E-3</v>
      </c>
      <c r="G952" s="122">
        <v>9.3101818124000004E-3</v>
      </c>
      <c r="H952" s="122">
        <v>1.03071317221E-2</v>
      </c>
      <c r="I952" s="122">
        <v>1.22296470131E-2</v>
      </c>
      <c r="J952" s="122">
        <v>1.14656016449E-2</v>
      </c>
      <c r="K952" s="122">
        <v>1.1486234824E-2</v>
      </c>
      <c r="L952" s="122">
        <v>1.04576438463E-2</v>
      </c>
      <c r="M952" s="122">
        <v>1.06751691982E-2</v>
      </c>
      <c r="N952" s="122">
        <v>1.3206302174700001E-2</v>
      </c>
      <c r="O952" s="122">
        <v>1.2724862604400001E-2</v>
      </c>
      <c r="P952" s="122">
        <v>1.1617562740599999E-2</v>
      </c>
      <c r="Q952" s="122">
        <v>1.1203978159899999E-2</v>
      </c>
      <c r="R952" s="122">
        <v>1.02206629322E-2</v>
      </c>
      <c r="S952" s="122">
        <v>9.8876372817999995E-3</v>
      </c>
      <c r="T952" s="122">
        <v>1.02737959402E-2</v>
      </c>
      <c r="U952" s="122">
        <v>1.03001909551E-2</v>
      </c>
      <c r="V952" s="122">
        <v>9.9937114173000007E-3</v>
      </c>
      <c r="W952" s="122">
        <v>1.4111088261699999E-2</v>
      </c>
      <c r="X952" s="122">
        <v>1.16557201671E-2</v>
      </c>
      <c r="Y952" s="122">
        <v>9.8296058362999997E-3</v>
      </c>
      <c r="Z952" s="122">
        <v>1.3576699554199999E-2</v>
      </c>
      <c r="AA952" s="122">
        <v>1.46447216735E-2</v>
      </c>
      <c r="AB952" s="122">
        <v>1.38804879983E-2</v>
      </c>
      <c r="AC952" s="122">
        <v>1.31561320469E-2</v>
      </c>
      <c r="AD952" s="122">
        <v>5.2368669741000001E-3</v>
      </c>
      <c r="AE952" s="122">
        <v>1.34276191235E-2</v>
      </c>
      <c r="AF952" s="122">
        <v>1.53727000315E-2</v>
      </c>
      <c r="AG952" s="122">
        <v>1.5035033915000001E-2</v>
      </c>
      <c r="AH952" s="122">
        <v>1.78835001914E-2</v>
      </c>
      <c r="AI952" s="122">
        <v>1.81086882725E-2</v>
      </c>
      <c r="AJ952" s="122">
        <v>1.72071732413E-2</v>
      </c>
      <c r="AK952" s="122">
        <v>1.4920084464E-2</v>
      </c>
      <c r="AL952" s="122">
        <v>0</v>
      </c>
    </row>
    <row r="953" spans="1:38" hidden="1" x14ac:dyDescent="0.25">
      <c r="A953" s="122" t="s">
        <v>2015</v>
      </c>
      <c r="B953" s="122">
        <v>1</v>
      </c>
      <c r="C953" s="122" t="s">
        <v>2194</v>
      </c>
      <c r="D953" s="122" t="s">
        <v>2128</v>
      </c>
      <c r="E953" s="122">
        <v>19</v>
      </c>
      <c r="F953" s="122">
        <v>0.19456903098610001</v>
      </c>
      <c r="G953" s="122">
        <v>0.18222645982220001</v>
      </c>
      <c r="H953" s="122">
        <v>0.20246508306630001</v>
      </c>
      <c r="I953" s="122">
        <v>0.2411238125138</v>
      </c>
      <c r="J953" s="122">
        <v>0.22753108522589999</v>
      </c>
      <c r="K953" s="122">
        <v>0.2288305685241</v>
      </c>
      <c r="L953" s="122">
        <v>0.2096301893317</v>
      </c>
      <c r="M953" s="122">
        <v>0.21572743732890001</v>
      </c>
      <c r="N953" s="122">
        <v>0.26792977893059999</v>
      </c>
      <c r="O953" s="122">
        <v>0.25876007038850002</v>
      </c>
      <c r="P953" s="122">
        <v>0.23707962041229999</v>
      </c>
      <c r="Q953" s="122">
        <v>0.2303171046161</v>
      </c>
      <c r="R953" s="122">
        <v>0.21158891661689999</v>
      </c>
      <c r="S953" s="122">
        <v>0.20553741830809999</v>
      </c>
      <c r="T953" s="122">
        <v>0.2153596260074</v>
      </c>
      <c r="U953" s="122">
        <v>0.21744826176109999</v>
      </c>
      <c r="V953" s="122">
        <v>0.2112910702834</v>
      </c>
      <c r="W953" s="122">
        <v>0.29732209574000001</v>
      </c>
      <c r="X953" s="122">
        <v>0.24432111650489999</v>
      </c>
      <c r="Y953" s="122">
        <v>0.20560947632679999</v>
      </c>
      <c r="Z953" s="122">
        <v>0.28440979769449998</v>
      </c>
      <c r="AA953" s="122">
        <v>0.30747811328329999</v>
      </c>
      <c r="AB953" s="122">
        <v>0.29264460276179999</v>
      </c>
      <c r="AC953" s="122">
        <v>0.2783627694968</v>
      </c>
      <c r="AD953" s="122">
        <v>0.1114228639709</v>
      </c>
      <c r="AE953" s="122">
        <v>0.28819085893570001</v>
      </c>
      <c r="AF953" s="122">
        <v>0.33378947217339999</v>
      </c>
      <c r="AG953" s="122">
        <v>0.32923835112349997</v>
      </c>
      <c r="AH953" s="122">
        <v>0.39309035113140001</v>
      </c>
      <c r="AI953" s="122">
        <v>0.39849052332879997</v>
      </c>
      <c r="AJ953" s="122">
        <v>0.37419376493509998</v>
      </c>
      <c r="AK953" s="122">
        <v>0.3238802586865</v>
      </c>
      <c r="AL953" s="122">
        <v>0</v>
      </c>
    </row>
    <row r="954" spans="1:38" hidden="1" x14ac:dyDescent="0.25">
      <c r="A954" s="122" t="s">
        <v>2015</v>
      </c>
      <c r="B954" s="122">
        <v>1</v>
      </c>
      <c r="C954" s="122" t="s">
        <v>2194</v>
      </c>
      <c r="D954" s="122" t="s">
        <v>2129</v>
      </c>
      <c r="E954" s="122">
        <v>19</v>
      </c>
      <c r="F954" s="122">
        <v>9.7224032268900001E-2</v>
      </c>
      <c r="G954" s="122">
        <v>9.0678523963399996E-2</v>
      </c>
      <c r="H954" s="122">
        <v>0.1011127953333</v>
      </c>
      <c r="I954" s="122">
        <v>0.1208155010102</v>
      </c>
      <c r="J954" s="122">
        <v>0.1143638417055</v>
      </c>
      <c r="K954" s="122">
        <v>0.1153514466983</v>
      </c>
      <c r="L954" s="122">
        <v>0.10586497026</v>
      </c>
      <c r="M954" s="122">
        <v>0.1091698620605</v>
      </c>
      <c r="N954" s="122">
        <v>0.1360454224914</v>
      </c>
      <c r="O954" s="122">
        <v>0.13210983257209999</v>
      </c>
      <c r="P954" s="122">
        <v>0.1215469106748</v>
      </c>
      <c r="Q954" s="122">
        <v>0.11795434051879999</v>
      </c>
      <c r="R954" s="122">
        <v>0.1078682220683</v>
      </c>
      <c r="S954" s="122">
        <v>0.1042282846637</v>
      </c>
      <c r="T954" s="122">
        <v>0.10844147842059999</v>
      </c>
      <c r="U954" s="122">
        <v>0.1087838857599</v>
      </c>
      <c r="V954" s="122">
        <v>0.10648662921510001</v>
      </c>
      <c r="W954" s="122">
        <v>0.1513491910103</v>
      </c>
      <c r="X954" s="122">
        <v>0.1253411574951</v>
      </c>
      <c r="Y954" s="122">
        <v>0.1060512980294</v>
      </c>
      <c r="Z954" s="122">
        <v>0.1465683135725</v>
      </c>
      <c r="AA954" s="122">
        <v>0.15818974728679999</v>
      </c>
      <c r="AB954" s="122">
        <v>0.1501516336439</v>
      </c>
      <c r="AC954" s="122">
        <v>0.1420253247056</v>
      </c>
      <c r="AD954" s="122">
        <v>5.6521062548699999E-2</v>
      </c>
      <c r="AE954" s="122">
        <v>0.14514729395939999</v>
      </c>
      <c r="AF954" s="122">
        <v>0.16681097008340001</v>
      </c>
      <c r="AG954" s="122">
        <v>0.16349676115889999</v>
      </c>
      <c r="AH954" s="122">
        <v>0.19454644611310001</v>
      </c>
      <c r="AI954" s="122">
        <v>0.19705724067300001</v>
      </c>
      <c r="AJ954" s="122">
        <v>0.18607047458199999</v>
      </c>
      <c r="AK954" s="122">
        <v>0.16058701045150001</v>
      </c>
      <c r="AL954" s="122">
        <v>0</v>
      </c>
    </row>
    <row r="955" spans="1:38" hidden="1" x14ac:dyDescent="0.25">
      <c r="A955" s="122" t="s">
        <v>2015</v>
      </c>
      <c r="B955" s="122">
        <v>1</v>
      </c>
      <c r="C955" s="122" t="s">
        <v>2194</v>
      </c>
      <c r="D955" s="122" t="s">
        <v>2176</v>
      </c>
      <c r="E955" s="122">
        <v>19</v>
      </c>
      <c r="F955" s="122">
        <v>2.0022985173000002E-3</v>
      </c>
      <c r="G955" s="122">
        <v>1.8830670039000001E-3</v>
      </c>
      <c r="H955" s="122">
        <v>2.1109800762E-3</v>
      </c>
      <c r="I955" s="122">
        <v>2.4900676149000002E-3</v>
      </c>
      <c r="J955" s="122">
        <v>2.2874957454999999E-3</v>
      </c>
      <c r="K955" s="122">
        <v>2.2695943990999998E-3</v>
      </c>
      <c r="L955" s="122">
        <v>2.0510037886999999E-3</v>
      </c>
      <c r="M955" s="122">
        <v>2.0853376879999999E-3</v>
      </c>
      <c r="N955" s="122">
        <v>2.5903441958999998E-3</v>
      </c>
      <c r="O955" s="122">
        <v>2.5054346312000002E-3</v>
      </c>
      <c r="P955" s="122">
        <v>2.2946951574999998E-3</v>
      </c>
      <c r="Q955" s="122">
        <v>2.2033016134999999E-3</v>
      </c>
      <c r="R955" s="122">
        <v>1.994918874E-3</v>
      </c>
      <c r="S955" s="122">
        <v>1.9105794527E-3</v>
      </c>
      <c r="T955" s="122">
        <v>1.9642689886E-3</v>
      </c>
      <c r="U955" s="122">
        <v>1.9448671509E-3</v>
      </c>
      <c r="V955" s="122">
        <v>1.8643449457000001E-3</v>
      </c>
      <c r="W955" s="122">
        <v>2.6079522467E-3</v>
      </c>
      <c r="X955" s="122">
        <v>2.1352129853999999E-3</v>
      </c>
      <c r="Y955" s="122">
        <v>1.7930022044000001E-3</v>
      </c>
      <c r="Z955" s="122">
        <v>2.4648963927E-3</v>
      </c>
      <c r="AA955" s="122">
        <v>2.6454700012000002E-3</v>
      </c>
      <c r="AB955" s="122">
        <v>2.4962099986000001E-3</v>
      </c>
      <c r="AC955" s="122">
        <v>2.3536079366E-3</v>
      </c>
      <c r="AD955" s="122">
        <v>9.3085290680000002E-4</v>
      </c>
      <c r="AE955" s="122">
        <v>2.3718209811999999E-3</v>
      </c>
      <c r="AF955" s="122">
        <v>2.7007233949000002E-3</v>
      </c>
      <c r="AG955" s="122">
        <v>2.6266915646999999E-3</v>
      </c>
      <c r="AH955" s="122">
        <v>3.1028076729E-3</v>
      </c>
      <c r="AI955" s="122">
        <v>3.1177000007000001E-3</v>
      </c>
      <c r="AJ955" s="122">
        <v>2.9229361159000002E-3</v>
      </c>
      <c r="AK955" s="122">
        <v>2.5100312318999999E-3</v>
      </c>
      <c r="AL955" s="122">
        <v>0</v>
      </c>
    </row>
    <row r="956" spans="1:38" hidden="1" x14ac:dyDescent="0.25">
      <c r="A956" s="122" t="s">
        <v>2015</v>
      </c>
      <c r="B956" s="122">
        <v>1</v>
      </c>
      <c r="C956" s="122" t="s">
        <v>2194</v>
      </c>
      <c r="D956" s="122" t="s">
        <v>2130</v>
      </c>
      <c r="E956" s="122">
        <v>19</v>
      </c>
      <c r="F956" s="122">
        <v>1.6622862093400002E-2</v>
      </c>
      <c r="G956" s="122">
        <v>1.54936265386E-2</v>
      </c>
      <c r="H956" s="122">
        <v>1.71845548885E-2</v>
      </c>
      <c r="I956" s="122">
        <v>2.03055513387E-2</v>
      </c>
      <c r="J956" s="122">
        <v>1.8975555142799999E-2</v>
      </c>
      <c r="K956" s="122">
        <v>1.8838845516299999E-2</v>
      </c>
      <c r="L956" s="122">
        <v>1.69889768079E-2</v>
      </c>
      <c r="M956" s="122">
        <v>1.7211824033399999E-2</v>
      </c>
      <c r="N956" s="122">
        <v>2.1024496728999999E-2</v>
      </c>
      <c r="O956" s="122">
        <v>1.9872387011600001E-2</v>
      </c>
      <c r="P956" s="122">
        <v>1.7928048291799999E-2</v>
      </c>
      <c r="Q956" s="122">
        <v>1.7262174034600002E-2</v>
      </c>
      <c r="R956" s="122">
        <v>1.5715894110699999E-2</v>
      </c>
      <c r="S956" s="122">
        <v>1.5123363772099999E-2</v>
      </c>
      <c r="T956" s="122">
        <v>1.5749086151299999E-2</v>
      </c>
      <c r="U956" s="122">
        <v>1.5755020473500001E-2</v>
      </c>
      <c r="V956" s="122">
        <v>1.52328186878E-2</v>
      </c>
      <c r="W956" s="122">
        <v>2.1296962828400001E-2</v>
      </c>
      <c r="X956" s="122">
        <v>1.75680039586E-2</v>
      </c>
      <c r="Y956" s="122">
        <v>1.4844961236099999E-2</v>
      </c>
      <c r="Z956" s="122">
        <v>2.05843764262E-2</v>
      </c>
      <c r="AA956" s="122">
        <v>2.2260383566800001E-2</v>
      </c>
      <c r="AB956" s="122">
        <v>2.1153099092299999E-2</v>
      </c>
      <c r="AC956" s="122">
        <v>2.0057797271800001E-2</v>
      </c>
      <c r="AD956" s="122">
        <v>7.9430659990999998E-3</v>
      </c>
      <c r="AE956" s="122">
        <v>2.02825586187E-2</v>
      </c>
      <c r="AF956" s="122">
        <v>2.3122184030099999E-2</v>
      </c>
      <c r="AG956" s="122">
        <v>2.2377550060100001E-2</v>
      </c>
      <c r="AH956" s="122">
        <v>2.63189655365E-2</v>
      </c>
      <c r="AI956" s="122">
        <v>2.62473335349E-2</v>
      </c>
      <c r="AJ956" s="122">
        <v>2.51876567548E-2</v>
      </c>
      <c r="AK956" s="122">
        <v>2.14355546026E-2</v>
      </c>
      <c r="AL956" s="122">
        <v>0</v>
      </c>
    </row>
    <row r="957" spans="1:38" hidden="1" x14ac:dyDescent="0.25">
      <c r="A957" s="122" t="s">
        <v>2015</v>
      </c>
      <c r="B957" s="122">
        <v>1</v>
      </c>
      <c r="C957" s="122" t="s">
        <v>2194</v>
      </c>
      <c r="D957" s="122" t="s">
        <v>2131</v>
      </c>
      <c r="E957" s="122">
        <v>19</v>
      </c>
      <c r="F957" s="122">
        <v>4.1516706190899998E-2</v>
      </c>
      <c r="G957" s="122">
        <v>3.8130651857500003E-2</v>
      </c>
      <c r="H957" s="122">
        <v>4.1802540349800001E-2</v>
      </c>
      <c r="I957" s="122">
        <v>4.91169970554E-2</v>
      </c>
      <c r="J957" s="122">
        <v>4.5551872045199997E-2</v>
      </c>
      <c r="K957" s="122">
        <v>4.5133322013099997E-2</v>
      </c>
      <c r="L957" s="122">
        <v>4.0646355119300003E-2</v>
      </c>
      <c r="M957" s="122">
        <v>4.1069485562999997E-2</v>
      </c>
      <c r="N957" s="122">
        <v>5.0221992711499998E-2</v>
      </c>
      <c r="O957" s="122">
        <v>4.7905768822800003E-2</v>
      </c>
      <c r="P957" s="122">
        <v>4.3272873869999999E-2</v>
      </c>
      <c r="Q957" s="122">
        <v>4.1284493700299997E-2</v>
      </c>
      <c r="R957" s="122">
        <v>3.7200409192200003E-2</v>
      </c>
      <c r="S957" s="122">
        <v>3.5561506492400002E-2</v>
      </c>
      <c r="T957" s="122">
        <v>3.6524956303599997E-2</v>
      </c>
      <c r="U957" s="122">
        <v>3.6129021212199998E-2</v>
      </c>
      <c r="V957" s="122">
        <v>3.4689623489299999E-2</v>
      </c>
      <c r="W957" s="122">
        <v>4.8548544647099998E-2</v>
      </c>
      <c r="X957" s="122">
        <v>3.9781922901299997E-2</v>
      </c>
      <c r="Y957" s="122">
        <v>3.3431550640600001E-2</v>
      </c>
      <c r="Z957" s="122">
        <v>4.6040339107700001E-2</v>
      </c>
      <c r="AA957" s="122">
        <v>4.9484924223599999E-2</v>
      </c>
      <c r="AB957" s="122">
        <v>4.6649105986700003E-2</v>
      </c>
      <c r="AC957" s="122">
        <v>4.4049227654200003E-2</v>
      </c>
      <c r="AD957" s="122">
        <v>1.7457381219699999E-2</v>
      </c>
      <c r="AE957" s="122">
        <v>4.4506792254700001E-2</v>
      </c>
      <c r="AF957" s="122">
        <v>5.0701531771200001E-2</v>
      </c>
      <c r="AG957" s="122">
        <v>4.9341345623799999E-2</v>
      </c>
      <c r="AH957" s="122">
        <v>5.8254509897100001E-2</v>
      </c>
      <c r="AI957" s="122">
        <v>5.8582997529299997E-2</v>
      </c>
      <c r="AJ957" s="122">
        <v>5.5316820574200003E-2</v>
      </c>
      <c r="AK957" s="122">
        <v>4.74803349269E-2</v>
      </c>
      <c r="AL957" s="122">
        <v>0</v>
      </c>
    </row>
    <row r="958" spans="1:38" hidden="1" x14ac:dyDescent="0.25">
      <c r="A958" s="122" t="s">
        <v>2015</v>
      </c>
      <c r="B958" s="122">
        <v>1</v>
      </c>
      <c r="C958" s="122" t="s">
        <v>2194</v>
      </c>
      <c r="D958" s="122" t="s">
        <v>2132</v>
      </c>
      <c r="E958" s="122">
        <v>19</v>
      </c>
      <c r="F958" s="122">
        <v>1.51134761013E-2</v>
      </c>
      <c r="G958" s="122">
        <v>1.4192834344700001E-2</v>
      </c>
      <c r="H958" s="122">
        <v>1.5895238276899998E-2</v>
      </c>
      <c r="I958" s="122">
        <v>1.91962961182E-2</v>
      </c>
      <c r="J958" s="122">
        <v>1.8298112407700001E-2</v>
      </c>
      <c r="K958" s="122">
        <v>1.8531405903300002E-2</v>
      </c>
      <c r="L958" s="122">
        <v>1.69794926583E-2</v>
      </c>
      <c r="M958" s="122">
        <v>1.7451611090299999E-2</v>
      </c>
      <c r="N958" s="122">
        <v>2.1666304312499999E-2</v>
      </c>
      <c r="O958" s="122">
        <v>2.09457881754E-2</v>
      </c>
      <c r="P958" s="122">
        <v>1.9197263324099999E-2</v>
      </c>
      <c r="Q958" s="122">
        <v>1.8585954512799999E-2</v>
      </c>
      <c r="R958" s="122">
        <v>1.6993323255700001E-2</v>
      </c>
      <c r="S958" s="122">
        <v>1.6479899116799999E-2</v>
      </c>
      <c r="T958" s="122">
        <v>1.7211167674100001E-2</v>
      </c>
      <c r="U958" s="122">
        <v>1.74065610008E-2</v>
      </c>
      <c r="V958" s="122">
        <v>1.7081346161500002E-2</v>
      </c>
      <c r="W958" s="122">
        <v>2.4363285186600001E-2</v>
      </c>
      <c r="X958" s="122">
        <v>2.0233205826500001E-2</v>
      </c>
      <c r="Y958" s="122">
        <v>1.71346962271E-2</v>
      </c>
      <c r="Z958" s="122">
        <v>2.37054507124E-2</v>
      </c>
      <c r="AA958" s="122">
        <v>2.5563550165999999E-2</v>
      </c>
      <c r="AB958" s="122">
        <v>2.4196148629900001E-2</v>
      </c>
      <c r="AC958" s="122">
        <v>2.2951254498699999E-2</v>
      </c>
      <c r="AD958" s="122">
        <v>9.1604133233000005E-3</v>
      </c>
      <c r="AE958" s="122">
        <v>2.3553654433000001E-2</v>
      </c>
      <c r="AF958" s="122">
        <v>2.7251031612300001E-2</v>
      </c>
      <c r="AG958" s="122">
        <v>2.6991638742300001E-2</v>
      </c>
      <c r="AH958" s="122">
        <v>3.2403000785199997E-2</v>
      </c>
      <c r="AI958" s="122">
        <v>3.3171486974799998E-2</v>
      </c>
      <c r="AJ958" s="122">
        <v>3.20550274067E-2</v>
      </c>
      <c r="AK958" s="122">
        <v>2.8266278632699999E-2</v>
      </c>
      <c r="AL958" s="122">
        <v>0</v>
      </c>
    </row>
    <row r="959" spans="1:38" hidden="1" x14ac:dyDescent="0.25">
      <c r="A959" s="122" t="s">
        <v>2015</v>
      </c>
      <c r="B959" s="122">
        <v>1</v>
      </c>
      <c r="C959" s="122" t="s">
        <v>2194</v>
      </c>
      <c r="D959" s="122" t="s">
        <v>2133</v>
      </c>
      <c r="E959" s="122">
        <v>19</v>
      </c>
      <c r="F959" s="122">
        <v>0.17098197684579999</v>
      </c>
      <c r="G959" s="122">
        <v>0.15768161594739999</v>
      </c>
      <c r="H959" s="122">
        <v>0.17344820645379999</v>
      </c>
      <c r="I959" s="122">
        <v>0.2044613260083</v>
      </c>
      <c r="J959" s="122">
        <v>0.19035036711379999</v>
      </c>
      <c r="K959" s="122">
        <v>0.1890164460622</v>
      </c>
      <c r="L959" s="122">
        <v>0.17079932906779999</v>
      </c>
      <c r="M959" s="122">
        <v>0.17310288724440001</v>
      </c>
      <c r="N959" s="122">
        <v>0.2123127063785</v>
      </c>
      <c r="O959" s="122">
        <v>0.20292756219489999</v>
      </c>
      <c r="P959" s="122">
        <v>0.18369736186720001</v>
      </c>
      <c r="Q959" s="122">
        <v>0.17584572185069999</v>
      </c>
      <c r="R959" s="122">
        <v>0.1587998123395</v>
      </c>
      <c r="S959" s="122">
        <v>0.1517711219099</v>
      </c>
      <c r="T959" s="122">
        <v>0.1556864367793</v>
      </c>
      <c r="U959" s="122">
        <v>0.15368207871350001</v>
      </c>
      <c r="V959" s="122">
        <v>0.14705544421860001</v>
      </c>
      <c r="W959" s="122">
        <v>0.20550925287550001</v>
      </c>
      <c r="X959" s="122">
        <v>0.16809625341029999</v>
      </c>
      <c r="Y959" s="122">
        <v>0.14105983169200001</v>
      </c>
      <c r="Z959" s="122">
        <v>0.19377847264219999</v>
      </c>
      <c r="AA959" s="122">
        <v>0.2076324117609</v>
      </c>
      <c r="AB959" s="122">
        <v>0.1953241000357</v>
      </c>
      <c r="AC959" s="122">
        <v>0.1836008387053</v>
      </c>
      <c r="AD959" s="122">
        <v>7.2313011520600004E-2</v>
      </c>
      <c r="AE959" s="122">
        <v>0.183292670321</v>
      </c>
      <c r="AF959" s="122">
        <v>0.20748059856350001</v>
      </c>
      <c r="AG959" s="122">
        <v>0.20058221132849999</v>
      </c>
      <c r="AH959" s="122">
        <v>0.23533137187520001</v>
      </c>
      <c r="AI959" s="122">
        <v>0.23486288298079999</v>
      </c>
      <c r="AJ959" s="122">
        <v>0.2217975913029</v>
      </c>
      <c r="AK959" s="122">
        <v>0.18842176849879999</v>
      </c>
      <c r="AL959" s="122">
        <v>0</v>
      </c>
    </row>
    <row r="960" spans="1:38" hidden="1" x14ac:dyDescent="0.25">
      <c r="A960" s="122" t="s">
        <v>2015</v>
      </c>
      <c r="B960" s="122">
        <v>1</v>
      </c>
      <c r="C960" s="122" t="s">
        <v>2194</v>
      </c>
      <c r="D960" s="122" t="s">
        <v>2134</v>
      </c>
      <c r="E960" s="122">
        <v>19</v>
      </c>
      <c r="F960" s="122">
        <v>8.2970144973700005E-2</v>
      </c>
      <c r="G960" s="122">
        <v>7.6549735622599993E-2</v>
      </c>
      <c r="H960" s="122">
        <v>8.4164914763400003E-2</v>
      </c>
      <c r="I960" s="122">
        <v>9.93606490737E-2</v>
      </c>
      <c r="J960" s="122">
        <v>9.2574348974899995E-2</v>
      </c>
      <c r="K960" s="122">
        <v>9.2103742098900002E-2</v>
      </c>
      <c r="L960" s="122">
        <v>8.3353438103299995E-2</v>
      </c>
      <c r="M960" s="122">
        <v>8.4596916308200001E-2</v>
      </c>
      <c r="N960" s="122">
        <v>0.1037853917214</v>
      </c>
      <c r="O960" s="122">
        <v>9.9254700025900006E-2</v>
      </c>
      <c r="P960" s="122">
        <v>8.9998811584399999E-2</v>
      </c>
      <c r="Q960" s="122">
        <v>8.6282990438599994E-2</v>
      </c>
      <c r="R960" s="122">
        <v>7.80457493758E-2</v>
      </c>
      <c r="S960" s="122">
        <v>7.4902058929399995E-2</v>
      </c>
      <c r="T960" s="122">
        <v>7.7078010084099993E-2</v>
      </c>
      <c r="U960" s="122">
        <v>7.6520077777299994E-2</v>
      </c>
      <c r="V960" s="122">
        <v>7.3652069537100004E-2</v>
      </c>
      <c r="W960" s="122">
        <v>0.1032672071472</v>
      </c>
      <c r="X960" s="122">
        <v>8.4724452652299997E-2</v>
      </c>
      <c r="Y960" s="122">
        <v>7.1201617887200003E-2</v>
      </c>
      <c r="Z960" s="122">
        <v>9.7949879424899994E-2</v>
      </c>
      <c r="AA960" s="122">
        <v>0.1051612648075</v>
      </c>
      <c r="AB960" s="122">
        <v>9.9139894939899997E-2</v>
      </c>
      <c r="AC960" s="122">
        <v>9.3547134633999995E-2</v>
      </c>
      <c r="AD960" s="122">
        <v>3.7017818571799997E-2</v>
      </c>
      <c r="AE960" s="122">
        <v>9.4235456187099997E-2</v>
      </c>
      <c r="AF960" s="122">
        <v>0.1074143119488</v>
      </c>
      <c r="AG960" s="122">
        <v>0.1045620907359</v>
      </c>
      <c r="AH960" s="122">
        <v>0.1238822590272</v>
      </c>
      <c r="AI960" s="122">
        <v>0.1248016335632</v>
      </c>
      <c r="AJ960" s="122">
        <v>0.11771690684369999</v>
      </c>
      <c r="AK960" s="122">
        <v>0.1012033987595</v>
      </c>
      <c r="AL960" s="122">
        <v>0</v>
      </c>
    </row>
    <row r="961" spans="1:38" hidden="1" x14ac:dyDescent="0.25">
      <c r="A961" s="122" t="s">
        <v>2015</v>
      </c>
      <c r="B961" s="122">
        <v>1</v>
      </c>
      <c r="C961" s="122" t="s">
        <v>2194</v>
      </c>
      <c r="D961" s="122" t="s">
        <v>2135</v>
      </c>
      <c r="E961" s="122">
        <v>19</v>
      </c>
      <c r="F961" s="122">
        <v>3.7043067463100002E-2</v>
      </c>
      <c r="G961" s="122">
        <v>3.4056854422200002E-2</v>
      </c>
      <c r="H961" s="122">
        <v>3.7560482829300003E-2</v>
      </c>
      <c r="I961" s="122">
        <v>4.4261949526099999E-2</v>
      </c>
      <c r="J961" s="122">
        <v>4.1233837734800001E-2</v>
      </c>
      <c r="K961" s="122">
        <v>4.0940640261700002E-2</v>
      </c>
      <c r="L961" s="122">
        <v>3.6900031375899998E-2</v>
      </c>
      <c r="M961" s="122">
        <v>3.7435362137699997E-2</v>
      </c>
      <c r="N961" s="122">
        <v>4.6030459959700003E-2</v>
      </c>
      <c r="O961" s="122">
        <v>4.3976674612900002E-2</v>
      </c>
      <c r="P961" s="122">
        <v>3.9795374485799999E-2</v>
      </c>
      <c r="Q961" s="122">
        <v>3.8048262009200001E-2</v>
      </c>
      <c r="R961" s="122">
        <v>3.44023729387E-2</v>
      </c>
      <c r="S961" s="122">
        <v>3.29143974641E-2</v>
      </c>
      <c r="T961" s="122">
        <v>3.3813539703699998E-2</v>
      </c>
      <c r="U961" s="122">
        <v>3.3458089012299998E-2</v>
      </c>
      <c r="V961" s="122">
        <v>3.2134252735799999E-2</v>
      </c>
      <c r="W961" s="122">
        <v>4.5061406249599999E-2</v>
      </c>
      <c r="X961" s="122">
        <v>3.7030332449899998E-2</v>
      </c>
      <c r="Y961" s="122">
        <v>3.1225105997199999E-2</v>
      </c>
      <c r="Z961" s="122">
        <v>4.31344946718E-2</v>
      </c>
      <c r="AA961" s="122">
        <v>4.63046320011E-2</v>
      </c>
      <c r="AB961" s="122">
        <v>4.3756017352900002E-2</v>
      </c>
      <c r="AC961" s="122">
        <v>4.1207053120000003E-2</v>
      </c>
      <c r="AD961" s="122">
        <v>1.6285666250899999E-2</v>
      </c>
      <c r="AE961" s="122">
        <v>4.1487582334800002E-2</v>
      </c>
      <c r="AF961" s="122">
        <v>4.7137726457700001E-2</v>
      </c>
      <c r="AG961" s="122">
        <v>4.56868578085E-2</v>
      </c>
      <c r="AH961" s="122">
        <v>5.3868601286899999E-2</v>
      </c>
      <c r="AI961" s="122">
        <v>5.4004021086500001E-2</v>
      </c>
      <c r="AJ961" s="122">
        <v>5.0931453590000002E-2</v>
      </c>
      <c r="AK961" s="122">
        <v>4.3636545237499998E-2</v>
      </c>
      <c r="AL961" s="122">
        <v>0</v>
      </c>
    </row>
    <row r="962" spans="1:38" hidden="1" x14ac:dyDescent="0.25">
      <c r="A962" s="122" t="s">
        <v>2015</v>
      </c>
      <c r="B962" s="122">
        <v>1</v>
      </c>
      <c r="C962" s="122" t="s">
        <v>2194</v>
      </c>
      <c r="D962" s="122" t="s">
        <v>2136</v>
      </c>
      <c r="E962" s="122">
        <v>19</v>
      </c>
      <c r="F962" s="122">
        <v>5.5146966136600001E-2</v>
      </c>
      <c r="G962" s="122">
        <v>5.0734248470799999E-2</v>
      </c>
      <c r="H962" s="122">
        <v>5.5849458543400003E-2</v>
      </c>
      <c r="I962" s="122">
        <v>6.6001395458500006E-2</v>
      </c>
      <c r="J962" s="122">
        <v>6.1504309421799998E-2</v>
      </c>
      <c r="K962" s="122">
        <v>6.1189281824599998E-2</v>
      </c>
      <c r="L962" s="122">
        <v>5.5317642886400002E-2</v>
      </c>
      <c r="M962" s="122">
        <v>5.6150329976200002E-2</v>
      </c>
      <c r="N962" s="122">
        <v>6.8950414462799994E-2</v>
      </c>
      <c r="O962" s="122">
        <v>6.5973976905899998E-2</v>
      </c>
      <c r="P962" s="122">
        <v>5.9818629969899999E-2</v>
      </c>
      <c r="Q962" s="122">
        <v>5.7282040167800002E-2</v>
      </c>
      <c r="R962" s="122">
        <v>5.1851700834000002E-2</v>
      </c>
      <c r="S962" s="122">
        <v>4.97664233351E-2</v>
      </c>
      <c r="T962" s="122">
        <v>5.1271114357399998E-2</v>
      </c>
      <c r="U962" s="122">
        <v>5.0976798575099999E-2</v>
      </c>
      <c r="V962" s="122">
        <v>4.9071834359500001E-2</v>
      </c>
      <c r="W962" s="122">
        <v>6.8903175447500006E-2</v>
      </c>
      <c r="X962" s="122">
        <v>5.6570979029600003E-2</v>
      </c>
      <c r="Y962" s="122">
        <v>4.7587426447600001E-2</v>
      </c>
      <c r="Z962" s="122">
        <v>6.5623282521100001E-2</v>
      </c>
      <c r="AA962" s="122">
        <v>7.0526778006400004E-2</v>
      </c>
      <c r="AB962" s="122">
        <v>6.6525953035000002E-2</v>
      </c>
      <c r="AC962" s="122">
        <v>6.2742367129399998E-2</v>
      </c>
      <c r="AD962" s="122">
        <v>2.4788801925699998E-2</v>
      </c>
      <c r="AE962" s="122">
        <v>6.3130056819700006E-2</v>
      </c>
      <c r="AF962" s="122">
        <v>7.1852929019400005E-2</v>
      </c>
      <c r="AG962" s="122">
        <v>6.9931109358499999E-2</v>
      </c>
      <c r="AH962" s="122">
        <v>8.2562632357099999E-2</v>
      </c>
      <c r="AI962" s="122">
        <v>8.2923062342500006E-2</v>
      </c>
      <c r="AJ962" s="122">
        <v>7.8134367837999999E-2</v>
      </c>
      <c r="AK962" s="122">
        <v>6.7053629878099999E-2</v>
      </c>
      <c r="AL962" s="122">
        <v>0</v>
      </c>
    </row>
    <row r="963" spans="1:38" hidden="1" x14ac:dyDescent="0.25">
      <c r="A963" s="122" t="s">
        <v>2015</v>
      </c>
      <c r="B963" s="122">
        <v>1</v>
      </c>
      <c r="C963" s="122" t="s">
        <v>2194</v>
      </c>
      <c r="D963" s="122" t="s">
        <v>2137</v>
      </c>
      <c r="E963" s="122">
        <v>19</v>
      </c>
      <c r="F963" s="122">
        <v>6.3021563945100001E-2</v>
      </c>
      <c r="G963" s="122">
        <v>5.7970956240800002E-2</v>
      </c>
      <c r="H963" s="122">
        <v>6.3673845960599995E-2</v>
      </c>
      <c r="I963" s="122">
        <v>7.4731079956300003E-2</v>
      </c>
      <c r="J963" s="122">
        <v>6.9468096502199997E-2</v>
      </c>
      <c r="K963" s="122">
        <v>6.8923311557699998E-2</v>
      </c>
      <c r="L963" s="122">
        <v>6.2082748843200003E-2</v>
      </c>
      <c r="M963" s="122">
        <v>6.2803057088800004E-2</v>
      </c>
      <c r="N963" s="122">
        <v>7.6821480245900006E-2</v>
      </c>
      <c r="O963" s="122">
        <v>7.3243792925499998E-2</v>
      </c>
      <c r="P963" s="122">
        <v>6.6065854951799993E-2</v>
      </c>
      <c r="Q963" s="122">
        <v>6.3051497743099996E-2</v>
      </c>
      <c r="R963" s="122">
        <v>5.7016643064799997E-2</v>
      </c>
      <c r="S963" s="122">
        <v>5.4648238981599997E-2</v>
      </c>
      <c r="T963" s="122">
        <v>5.6293446561099997E-2</v>
      </c>
      <c r="U963" s="122">
        <v>5.57772493998E-2</v>
      </c>
      <c r="V963" s="122">
        <v>5.0042119961599997E-2</v>
      </c>
      <c r="W963" s="122">
        <v>7.0827967324600005E-2</v>
      </c>
      <c r="X963" s="122">
        <v>5.8492442579900002E-2</v>
      </c>
      <c r="Y963" s="122">
        <v>4.9511768579500001E-2</v>
      </c>
      <c r="Z963" s="122">
        <v>6.8583726704499998E-2</v>
      </c>
      <c r="AA963" s="122">
        <v>7.3841513998699995E-2</v>
      </c>
      <c r="AB963" s="122">
        <v>6.9773544333300005E-2</v>
      </c>
      <c r="AC963" s="122">
        <v>6.5862239865199998E-2</v>
      </c>
      <c r="AD963" s="122">
        <v>2.6073680197100001E-2</v>
      </c>
      <c r="AE963" s="122">
        <v>6.6520539022299999E-2</v>
      </c>
      <c r="AF963" s="122">
        <v>7.5753432725900002E-2</v>
      </c>
      <c r="AG963" s="122">
        <v>7.3353952600899996E-2</v>
      </c>
      <c r="AH963" s="122">
        <v>8.6264722273500002E-2</v>
      </c>
      <c r="AI963" s="122">
        <v>8.6370630500199996E-2</v>
      </c>
      <c r="AJ963" s="122">
        <v>8.0688764435999996E-2</v>
      </c>
      <c r="AK963" s="122">
        <v>6.8758493065099999E-2</v>
      </c>
      <c r="AL963" s="122">
        <v>0</v>
      </c>
    </row>
    <row r="964" spans="1:38" hidden="1" x14ac:dyDescent="0.25">
      <c r="A964" s="122" t="s">
        <v>2015</v>
      </c>
      <c r="B964" s="122">
        <v>1</v>
      </c>
      <c r="C964" s="122" t="s">
        <v>2194</v>
      </c>
      <c r="D964" s="122" t="s">
        <v>2138</v>
      </c>
      <c r="E964" s="122">
        <v>19</v>
      </c>
      <c r="F964" s="122">
        <v>8.9909570472699998E-2</v>
      </c>
      <c r="G964" s="122">
        <v>8.2029996387799994E-2</v>
      </c>
      <c r="H964" s="122">
        <v>8.9417847648200002E-2</v>
      </c>
      <c r="I964" s="122">
        <v>0.1049277009879</v>
      </c>
      <c r="J964" s="122">
        <v>9.7395431973599997E-2</v>
      </c>
      <c r="K964" s="122">
        <v>9.6668209825000004E-2</v>
      </c>
      <c r="L964" s="122">
        <v>8.7216860044099995E-2</v>
      </c>
      <c r="M964" s="122">
        <v>8.8443609254800007E-2</v>
      </c>
      <c r="N964" s="122">
        <v>0.1085077820598</v>
      </c>
      <c r="O964" s="122">
        <v>0.1037269476377</v>
      </c>
      <c r="P964" s="122">
        <v>9.3976426987200004E-2</v>
      </c>
      <c r="Q964" s="122">
        <v>9.0082998232900002E-2</v>
      </c>
      <c r="R964" s="122">
        <v>8.1357754381799999E-2</v>
      </c>
      <c r="S964" s="122">
        <v>7.7632958728200002E-2</v>
      </c>
      <c r="T964" s="122">
        <v>7.9294930934599994E-2</v>
      </c>
      <c r="U964" s="122">
        <v>7.8039531137199997E-2</v>
      </c>
      <c r="V964" s="122">
        <v>7.4552444238999996E-2</v>
      </c>
      <c r="W964" s="122">
        <v>0.1041082888646</v>
      </c>
      <c r="X964" s="122">
        <v>8.5306807442999996E-2</v>
      </c>
      <c r="Y964" s="122">
        <v>7.1844130828399994E-2</v>
      </c>
      <c r="Z964" s="122">
        <v>9.9095070645099995E-2</v>
      </c>
      <c r="AA964" s="122">
        <v>0.1067259243688</v>
      </c>
      <c r="AB964" s="122">
        <v>0.1010393087542</v>
      </c>
      <c r="AC964" s="122">
        <v>9.56056036975E-2</v>
      </c>
      <c r="AD964" s="122">
        <v>3.7965401284500003E-2</v>
      </c>
      <c r="AE964" s="122">
        <v>9.6887185225999997E-2</v>
      </c>
      <c r="AF964" s="122">
        <v>0.11047888709379999</v>
      </c>
      <c r="AG964" s="122">
        <v>0.1077245359086</v>
      </c>
      <c r="AH964" s="122">
        <v>0.12734507250659999</v>
      </c>
      <c r="AI964" s="122">
        <v>0.12784005099189999</v>
      </c>
      <c r="AJ964" s="122">
        <v>0.1218210117678</v>
      </c>
      <c r="AK964" s="122">
        <v>0.103861190848</v>
      </c>
      <c r="AL964" s="122">
        <v>0</v>
      </c>
    </row>
    <row r="965" spans="1:38" hidden="1" x14ac:dyDescent="0.25">
      <c r="A965" s="122" t="s">
        <v>2015</v>
      </c>
      <c r="B965" s="122">
        <v>1</v>
      </c>
      <c r="C965" s="122" t="s">
        <v>2194</v>
      </c>
      <c r="D965" s="122" t="s">
        <v>2139</v>
      </c>
      <c r="E965" s="122">
        <v>19</v>
      </c>
      <c r="F965" s="122">
        <v>7.1653847934099998E-2</v>
      </c>
      <c r="G965" s="122">
        <v>6.6344531691199998E-2</v>
      </c>
      <c r="H965" s="122">
        <v>7.3023423379699998E-2</v>
      </c>
      <c r="I965" s="122">
        <v>8.6079191959900006E-2</v>
      </c>
      <c r="J965" s="122">
        <v>8.0263126352000003E-2</v>
      </c>
      <c r="K965" s="122">
        <v>7.9803859493000007E-2</v>
      </c>
      <c r="L965" s="122">
        <v>7.2147082750399993E-2</v>
      </c>
      <c r="M965" s="122">
        <v>7.3261878130799998E-2</v>
      </c>
      <c r="N965" s="122">
        <v>9.00413635445E-2</v>
      </c>
      <c r="O965" s="122">
        <v>8.6275829467099996E-2</v>
      </c>
      <c r="P965" s="122">
        <v>7.8463109379699997E-2</v>
      </c>
      <c r="Q965" s="122">
        <v>7.5679271408000001E-2</v>
      </c>
      <c r="R965" s="122">
        <v>6.89736050243E-2</v>
      </c>
      <c r="S965" s="122">
        <v>6.6436326364299997E-2</v>
      </c>
      <c r="T965" s="122">
        <v>6.8593972678999998E-2</v>
      </c>
      <c r="U965" s="122">
        <v>6.8156624969599996E-2</v>
      </c>
      <c r="V965" s="122">
        <v>6.5449058776800004E-2</v>
      </c>
      <c r="W965" s="122">
        <v>9.1512280791299999E-2</v>
      </c>
      <c r="X965" s="122">
        <v>7.4968107670899994E-2</v>
      </c>
      <c r="Y965" s="122">
        <v>6.3166491347299999E-2</v>
      </c>
      <c r="Z965" s="122">
        <v>8.7359354449199997E-2</v>
      </c>
      <c r="AA965" s="122">
        <v>9.4237159897299999E-2</v>
      </c>
      <c r="AB965" s="122">
        <v>8.9275708961600003E-2</v>
      </c>
      <c r="AC965" s="122">
        <v>8.4358705515400007E-2</v>
      </c>
      <c r="AD965" s="122">
        <v>3.3448746558899997E-2</v>
      </c>
      <c r="AE965" s="122">
        <v>8.5356820489300003E-2</v>
      </c>
      <c r="AF965" s="122">
        <v>9.7205361648700001E-2</v>
      </c>
      <c r="AG965" s="122">
        <v>9.4613223927599993E-2</v>
      </c>
      <c r="AH965" s="122">
        <v>0.1117440749669</v>
      </c>
      <c r="AI965" s="122">
        <v>0.1122666806839</v>
      </c>
      <c r="AJ965" s="122">
        <v>0.107083230246</v>
      </c>
      <c r="AK965" s="122">
        <v>9.1674020526199995E-2</v>
      </c>
      <c r="AL965" s="122">
        <v>0</v>
      </c>
    </row>
    <row r="966" spans="1:38" hidden="1" x14ac:dyDescent="0.25">
      <c r="A966" s="122" t="s">
        <v>2015</v>
      </c>
      <c r="B966" s="122">
        <v>1</v>
      </c>
      <c r="C966" s="122" t="s">
        <v>2194</v>
      </c>
      <c r="D966" s="122" t="s">
        <v>2140</v>
      </c>
      <c r="E966" s="122">
        <v>19</v>
      </c>
      <c r="F966" s="122">
        <v>1.8387840651399999E-2</v>
      </c>
      <c r="G966" s="122">
        <v>1.6861054381199999E-2</v>
      </c>
      <c r="H966" s="122">
        <v>1.8369558002400001E-2</v>
      </c>
      <c r="I966" s="122">
        <v>2.15081938334E-2</v>
      </c>
      <c r="J966" s="122">
        <v>1.9856409662400001E-2</v>
      </c>
      <c r="K966" s="122">
        <v>1.9572752919399999E-2</v>
      </c>
      <c r="L966" s="122">
        <v>1.7628380668500001E-2</v>
      </c>
      <c r="M966" s="122">
        <v>1.7824559514099999E-2</v>
      </c>
      <c r="N966" s="122">
        <v>2.1783897814599999E-2</v>
      </c>
      <c r="O966" s="122">
        <v>2.0800213868799999E-2</v>
      </c>
      <c r="P966" s="122">
        <v>1.88669551017E-2</v>
      </c>
      <c r="Q966" s="122">
        <v>1.8103409817399999E-2</v>
      </c>
      <c r="R966" s="122">
        <v>1.6430265035700001E-2</v>
      </c>
      <c r="S966" s="122">
        <v>1.5792517445400001E-2</v>
      </c>
      <c r="T966" s="122">
        <v>1.6245201860299999E-2</v>
      </c>
      <c r="U966" s="122">
        <v>1.6072600046200002E-2</v>
      </c>
      <c r="V966" s="122">
        <v>1.53943429901E-2</v>
      </c>
      <c r="W966" s="122">
        <v>2.14809292203E-2</v>
      </c>
      <c r="X966" s="122">
        <v>1.7545533168500001E-2</v>
      </c>
      <c r="Y966" s="122">
        <v>1.46561690466E-2</v>
      </c>
      <c r="Z966" s="122">
        <v>2.0035768184400001E-2</v>
      </c>
      <c r="AA966" s="122">
        <v>2.1436019938300001E-2</v>
      </c>
      <c r="AB966" s="122">
        <v>2.01356967614E-2</v>
      </c>
      <c r="AC966" s="122">
        <v>1.8914842443499998E-2</v>
      </c>
      <c r="AD966" s="122">
        <v>7.4709835411000004E-3</v>
      </c>
      <c r="AE966" s="122">
        <v>1.89441511167E-2</v>
      </c>
      <c r="AF966" s="122">
        <v>2.1560024528300002E-2</v>
      </c>
      <c r="AG966" s="122">
        <v>2.0964673546700001E-2</v>
      </c>
      <c r="AH966" s="122">
        <v>2.4784345079799999E-2</v>
      </c>
      <c r="AI966" s="122">
        <v>2.49523168737E-2</v>
      </c>
      <c r="AJ966" s="122">
        <v>2.36327440483E-2</v>
      </c>
      <c r="AK966" s="122">
        <v>2.0404990657100001E-2</v>
      </c>
      <c r="AL966" s="122">
        <v>0</v>
      </c>
    </row>
    <row r="967" spans="1:38" hidden="1" x14ac:dyDescent="0.25">
      <c r="A967" s="122" t="s">
        <v>2015</v>
      </c>
      <c r="B967" s="122">
        <v>1</v>
      </c>
      <c r="C967" s="122" t="s">
        <v>2194</v>
      </c>
      <c r="D967" s="122" t="s">
        <v>2141</v>
      </c>
      <c r="E967" s="122">
        <v>19</v>
      </c>
      <c r="F967" s="122">
        <v>0.1390049597568</v>
      </c>
      <c r="G967" s="122">
        <v>0.12812534604709999</v>
      </c>
      <c r="H967" s="122">
        <v>0.1405935483065</v>
      </c>
      <c r="I967" s="122">
        <v>0.16516967782770001</v>
      </c>
      <c r="J967" s="122">
        <v>0.1533615719352</v>
      </c>
      <c r="K967" s="122">
        <v>0.1523065003853</v>
      </c>
      <c r="L967" s="122">
        <v>0.1377268576922</v>
      </c>
      <c r="M967" s="122">
        <v>0.13934143784149999</v>
      </c>
      <c r="N967" s="122">
        <v>0.1703772234349</v>
      </c>
      <c r="O967" s="122">
        <v>0.16250460171110001</v>
      </c>
      <c r="P967" s="122">
        <v>0.147033548071</v>
      </c>
      <c r="Q967" s="122">
        <v>0.14068170284590001</v>
      </c>
      <c r="R967" s="122">
        <v>0.12697982176979999</v>
      </c>
      <c r="S967" s="122">
        <v>0.12137274419169999</v>
      </c>
      <c r="T967" s="122">
        <v>0.1243450666699</v>
      </c>
      <c r="U967" s="122">
        <v>0.1224973441584</v>
      </c>
      <c r="V967" s="122">
        <v>0.1167245810088</v>
      </c>
      <c r="W967" s="122">
        <v>0.16189178450960001</v>
      </c>
      <c r="X967" s="122">
        <v>0.13117045497070001</v>
      </c>
      <c r="Y967" s="122">
        <v>0.1091459709579</v>
      </c>
      <c r="Z967" s="122">
        <v>0.14906420716839999</v>
      </c>
      <c r="AA967" s="122">
        <v>0.15947130363879999</v>
      </c>
      <c r="AB967" s="122">
        <v>0.15007141494580001</v>
      </c>
      <c r="AC967" s="122">
        <v>0.1411598402824</v>
      </c>
      <c r="AD967" s="122">
        <v>5.5740014642700002E-2</v>
      </c>
      <c r="AE967" s="122">
        <v>0.14160005298209999</v>
      </c>
      <c r="AF967" s="122">
        <v>0.16107729112640001</v>
      </c>
      <c r="AG967" s="122">
        <v>0.15658652056290001</v>
      </c>
      <c r="AH967" s="122">
        <v>0.18470568942890001</v>
      </c>
      <c r="AI967" s="122">
        <v>0.18513101700840001</v>
      </c>
      <c r="AJ967" s="122">
        <v>0.17465317444030001</v>
      </c>
      <c r="AK967" s="122">
        <v>0.1494531994252</v>
      </c>
      <c r="AL967" s="122">
        <v>0</v>
      </c>
    </row>
    <row r="968" spans="1:38" hidden="1" x14ac:dyDescent="0.25">
      <c r="A968" s="122" t="s">
        <v>2015</v>
      </c>
      <c r="B968" s="122">
        <v>1</v>
      </c>
      <c r="C968" s="122" t="s">
        <v>2194</v>
      </c>
      <c r="D968" s="122" t="s">
        <v>2142</v>
      </c>
      <c r="E968" s="122">
        <v>19</v>
      </c>
      <c r="F968" s="122">
        <v>6.5534420593199999E-2</v>
      </c>
      <c r="G968" s="122">
        <v>6.0527617106799998E-2</v>
      </c>
      <c r="H968" s="122">
        <v>6.6678350570199996E-2</v>
      </c>
      <c r="I968" s="122">
        <v>7.8878035878599997E-2</v>
      </c>
      <c r="J968" s="122">
        <v>7.3668541863499998E-2</v>
      </c>
      <c r="K968" s="122">
        <v>7.3352648776000007E-2</v>
      </c>
      <c r="L968" s="122">
        <v>6.6513624950699998E-2</v>
      </c>
      <c r="M968" s="122">
        <v>6.7665833483799995E-2</v>
      </c>
      <c r="N968" s="122">
        <v>8.3275853148600004E-2</v>
      </c>
      <c r="O968" s="122">
        <v>8.0019582356299995E-2</v>
      </c>
      <c r="P968" s="122">
        <v>7.2888408366700005E-2</v>
      </c>
      <c r="Q968" s="122">
        <v>7.0161125700999999E-2</v>
      </c>
      <c r="R968" s="122">
        <v>6.3630383844399993E-2</v>
      </c>
      <c r="S968" s="122">
        <v>6.1085212295400003E-2</v>
      </c>
      <c r="T968" s="122">
        <v>6.2915185867600004E-2</v>
      </c>
      <c r="U968" s="122">
        <v>6.2394648302799997E-2</v>
      </c>
      <c r="V968" s="122">
        <v>6.0054696040299997E-2</v>
      </c>
      <c r="W968" s="122">
        <v>8.4289515823600003E-2</v>
      </c>
      <c r="X968" s="122">
        <v>6.9192864050200004E-2</v>
      </c>
      <c r="Y968" s="122">
        <v>5.8215091823199998E-2</v>
      </c>
      <c r="Z968" s="122">
        <v>8.0148052814199996E-2</v>
      </c>
      <c r="AA968" s="122">
        <v>8.6272173331600005E-2</v>
      </c>
      <c r="AB968" s="122">
        <v>8.1530154743999994E-2</v>
      </c>
      <c r="AC968" s="122">
        <v>7.7090928562499994E-2</v>
      </c>
      <c r="AD968" s="122">
        <v>3.06011495271E-2</v>
      </c>
      <c r="AE968" s="122">
        <v>7.8165615035399996E-2</v>
      </c>
      <c r="AF968" s="122">
        <v>8.9411247757900006E-2</v>
      </c>
      <c r="AG968" s="122">
        <v>8.7410677042000007E-2</v>
      </c>
      <c r="AH968" s="122">
        <v>0.1037289061365</v>
      </c>
      <c r="AI968" s="122">
        <v>0.10457387937070001</v>
      </c>
      <c r="AJ968" s="122">
        <v>9.9007523920599999E-2</v>
      </c>
      <c r="AK968" s="122">
        <v>8.48675490831E-2</v>
      </c>
      <c r="AL968" s="122">
        <v>0</v>
      </c>
    </row>
    <row r="969" spans="1:38" hidden="1" x14ac:dyDescent="0.25">
      <c r="A969" s="122" t="s">
        <v>2015</v>
      </c>
      <c r="B969" s="122">
        <v>1</v>
      </c>
      <c r="C969" s="122" t="s">
        <v>2194</v>
      </c>
      <c r="D969" s="122" t="s">
        <v>2143</v>
      </c>
      <c r="E969" s="122">
        <v>19</v>
      </c>
      <c r="F969" s="122">
        <v>7.6566999583800005E-2</v>
      </c>
      <c r="G969" s="122">
        <v>7.0476500725599994E-2</v>
      </c>
      <c r="H969" s="122">
        <v>7.7380072977999995E-2</v>
      </c>
      <c r="I969" s="122">
        <v>9.1260783311699997E-2</v>
      </c>
      <c r="J969" s="122">
        <v>8.5079767208099996E-2</v>
      </c>
      <c r="K969" s="122">
        <v>8.4655241475999995E-2</v>
      </c>
      <c r="L969" s="122">
        <v>7.6657233363700006E-2</v>
      </c>
      <c r="M969" s="122">
        <v>7.7862508178100004E-2</v>
      </c>
      <c r="N969" s="122">
        <v>9.5530923025400005E-2</v>
      </c>
      <c r="O969" s="122">
        <v>9.1323790130200005E-2</v>
      </c>
      <c r="P969" s="122">
        <v>8.2839804128100006E-2</v>
      </c>
      <c r="Q969" s="122">
        <v>7.9431081055499994E-2</v>
      </c>
      <c r="R969" s="122">
        <v>7.1945799855899994E-2</v>
      </c>
      <c r="S969" s="122">
        <v>6.9012590368800003E-2</v>
      </c>
      <c r="T969" s="122">
        <v>7.1077160471500006E-2</v>
      </c>
      <c r="U969" s="122">
        <v>7.0568769670599996E-2</v>
      </c>
      <c r="V969" s="122">
        <v>6.7953534487999998E-2</v>
      </c>
      <c r="W969" s="122">
        <v>9.5303364366099999E-2</v>
      </c>
      <c r="X969" s="122">
        <v>7.8119174440200001E-2</v>
      </c>
      <c r="Y969" s="122">
        <v>6.5709514534099997E-2</v>
      </c>
      <c r="Z969" s="122">
        <v>9.0487823394300004E-2</v>
      </c>
      <c r="AA969" s="122">
        <v>9.6995435514699996E-2</v>
      </c>
      <c r="AB969" s="122">
        <v>9.1362698986799995E-2</v>
      </c>
      <c r="AC969" s="122">
        <v>8.6035743534600001E-2</v>
      </c>
      <c r="AD969" s="122">
        <v>3.4004719368299997E-2</v>
      </c>
      <c r="AE969" s="122">
        <v>8.6595197705599994E-2</v>
      </c>
      <c r="AF969" s="122">
        <v>9.8570635037800003E-2</v>
      </c>
      <c r="AG969" s="122">
        <v>9.5918996804799997E-2</v>
      </c>
      <c r="AH969" s="122">
        <v>0.1132944893699</v>
      </c>
      <c r="AI969" s="122">
        <v>0.1138523506656</v>
      </c>
      <c r="AJ969" s="122">
        <v>0.1067675325361</v>
      </c>
      <c r="AK969" s="122">
        <v>9.17194922681E-2</v>
      </c>
      <c r="AL969" s="122">
        <v>0</v>
      </c>
    </row>
    <row r="970" spans="1:38" hidden="1" x14ac:dyDescent="0.25">
      <c r="A970" s="122" t="s">
        <v>2015</v>
      </c>
      <c r="B970" s="122">
        <v>1</v>
      </c>
      <c r="C970" s="122" t="s">
        <v>2194</v>
      </c>
      <c r="D970" s="122" t="s">
        <v>2177</v>
      </c>
      <c r="E970" s="122">
        <v>19</v>
      </c>
      <c r="F970" s="122">
        <v>6.5741077210000002E-4</v>
      </c>
      <c r="G970" s="122">
        <v>6.3454474510000005E-4</v>
      </c>
      <c r="H970" s="122">
        <v>7.2994233989999999E-4</v>
      </c>
      <c r="I970" s="122">
        <v>8.9926370230000003E-4</v>
      </c>
      <c r="J970" s="122">
        <v>8.7275320189999996E-4</v>
      </c>
      <c r="K970" s="122">
        <v>9.0092776629999995E-4</v>
      </c>
      <c r="L970" s="122">
        <v>8.4442802760000002E-4</v>
      </c>
      <c r="M970" s="122">
        <v>8.8643081400000001E-4</v>
      </c>
      <c r="N970" s="122">
        <v>1.1228907836999999E-3</v>
      </c>
      <c r="O970" s="122">
        <v>1.1053368762000001E-3</v>
      </c>
      <c r="P970" s="122">
        <v>1.0301042630999999E-3</v>
      </c>
      <c r="Q970" s="122">
        <v>9.775367063999999E-4</v>
      </c>
      <c r="R970" s="122">
        <v>8.7523021289999999E-4</v>
      </c>
      <c r="S970" s="122">
        <v>8.2908380669999998E-4</v>
      </c>
      <c r="T970" s="122">
        <v>8.4304674440000005E-4</v>
      </c>
      <c r="U970" s="122">
        <v>8.2553870290000004E-4</v>
      </c>
      <c r="V970" s="122">
        <v>7.7032251669999999E-4</v>
      </c>
      <c r="W970" s="122">
        <v>1.0303089166999999E-3</v>
      </c>
      <c r="X970" s="122">
        <v>8.0402966290000003E-4</v>
      </c>
      <c r="Y970" s="122">
        <v>6.4060594929999997E-4</v>
      </c>
      <c r="Z970" s="122">
        <v>8.3183877249999995E-4</v>
      </c>
      <c r="AA970" s="122">
        <v>8.6383187870000004E-4</v>
      </c>
      <c r="AB970" s="122">
        <v>8.0969184829999998E-4</v>
      </c>
      <c r="AC970" s="122">
        <v>7.5827768359999998E-4</v>
      </c>
      <c r="AD970" s="122">
        <v>2.978309513E-4</v>
      </c>
      <c r="AE970" s="122">
        <v>7.5347691479999996E-4</v>
      </c>
      <c r="AF970" s="122">
        <v>8.5202962850000001E-4</v>
      </c>
      <c r="AG970" s="122">
        <v>8.2317870890000005E-4</v>
      </c>
      <c r="AH970" s="122">
        <v>9.6626031889999998E-4</v>
      </c>
      <c r="AI970" s="122">
        <v>9.6503725650000003E-4</v>
      </c>
      <c r="AJ970" s="122">
        <v>8.9950774560000005E-4</v>
      </c>
      <c r="AK970" s="122">
        <v>7.6815719939999998E-4</v>
      </c>
      <c r="AL970" s="122">
        <v>0</v>
      </c>
    </row>
    <row r="971" spans="1:38" hidden="1" x14ac:dyDescent="0.25">
      <c r="A971" s="122" t="s">
        <v>2015</v>
      </c>
      <c r="B971" s="122">
        <v>1</v>
      </c>
      <c r="C971" s="122" t="s">
        <v>2194</v>
      </c>
      <c r="D971" s="122" t="s">
        <v>2144</v>
      </c>
      <c r="E971" s="122">
        <v>19</v>
      </c>
      <c r="F971" s="122">
        <v>3.8499322566599999E-2</v>
      </c>
      <c r="G971" s="122">
        <v>3.5419975276599999E-2</v>
      </c>
      <c r="H971" s="122">
        <v>3.89152382511E-2</v>
      </c>
      <c r="I971" s="122">
        <v>4.5968215012999997E-2</v>
      </c>
      <c r="J971" s="122">
        <v>4.2967216130300002E-2</v>
      </c>
      <c r="K971" s="122">
        <v>4.2855479694799997E-2</v>
      </c>
      <c r="L971" s="122">
        <v>3.8784596808399997E-2</v>
      </c>
      <c r="M971" s="122">
        <v>3.9448436984499999E-2</v>
      </c>
      <c r="N971" s="122">
        <v>4.8525857393900002E-2</v>
      </c>
      <c r="O971" s="122">
        <v>4.6440732382700002E-2</v>
      </c>
      <c r="P971" s="122">
        <v>4.2080437254E-2</v>
      </c>
      <c r="Q971" s="122">
        <v>4.0172078218399999E-2</v>
      </c>
      <c r="R971" s="122">
        <v>3.6242543352099997E-2</v>
      </c>
      <c r="S971" s="122">
        <v>3.46708125361E-2</v>
      </c>
      <c r="T971" s="122">
        <v>3.5725796860700001E-2</v>
      </c>
      <c r="U971" s="122">
        <v>3.5415923569200002E-2</v>
      </c>
      <c r="V971" s="122">
        <v>3.3786329533400002E-2</v>
      </c>
      <c r="W971" s="122">
        <v>4.7401494364999998E-2</v>
      </c>
      <c r="X971" s="122">
        <v>3.8872963615599998E-2</v>
      </c>
      <c r="Y971" s="122">
        <v>3.26147849447E-2</v>
      </c>
      <c r="Z971" s="122">
        <v>4.4829969250399997E-2</v>
      </c>
      <c r="AA971" s="122">
        <v>4.8071021760300002E-2</v>
      </c>
      <c r="AB971" s="122">
        <v>4.5250547339600003E-2</v>
      </c>
      <c r="AC971" s="122">
        <v>4.2567183460599997E-2</v>
      </c>
      <c r="AD971" s="122">
        <v>1.6790933325499999E-2</v>
      </c>
      <c r="AE971" s="122">
        <v>4.2620926325899998E-2</v>
      </c>
      <c r="AF971" s="122">
        <v>4.8393739138900001E-2</v>
      </c>
      <c r="AG971" s="122">
        <v>4.6939047477399999E-2</v>
      </c>
      <c r="AH971" s="122">
        <v>5.5165609774099997E-2</v>
      </c>
      <c r="AI971" s="122">
        <v>5.5220181625299999E-2</v>
      </c>
      <c r="AJ971" s="122">
        <v>5.1295586732700002E-2</v>
      </c>
      <c r="AK971" s="122">
        <v>4.3865286835299999E-2</v>
      </c>
      <c r="AL971" s="122">
        <v>0</v>
      </c>
    </row>
    <row r="972" spans="1:38" hidden="1" x14ac:dyDescent="0.25">
      <c r="A972" s="122" t="s">
        <v>2015</v>
      </c>
      <c r="B972" s="122">
        <v>1</v>
      </c>
      <c r="C972" s="122" t="s">
        <v>2194</v>
      </c>
      <c r="D972" s="122" t="s">
        <v>2145</v>
      </c>
      <c r="E972" s="122">
        <v>19</v>
      </c>
      <c r="F972" s="122">
        <v>1.1945925686500001E-2</v>
      </c>
      <c r="G972" s="122">
        <v>1.1035703006800001E-2</v>
      </c>
      <c r="H972" s="122">
        <v>1.2247825538200001E-2</v>
      </c>
      <c r="I972" s="122">
        <v>1.46254963213E-2</v>
      </c>
      <c r="J972" s="122">
        <v>1.37627486643E-2</v>
      </c>
      <c r="K972" s="122">
        <v>1.37972104817E-2</v>
      </c>
      <c r="L972" s="122">
        <v>1.2507984309000001E-2</v>
      </c>
      <c r="M972" s="122">
        <v>1.2640883260300001E-2</v>
      </c>
      <c r="N972" s="122">
        <v>1.54397655761E-2</v>
      </c>
      <c r="O972" s="122">
        <v>1.4736516937700001E-2</v>
      </c>
      <c r="P972" s="122">
        <v>1.33519837669E-2</v>
      </c>
      <c r="Q972" s="122">
        <v>1.2770622101899999E-2</v>
      </c>
      <c r="R972" s="122">
        <v>1.1558173426899999E-2</v>
      </c>
      <c r="S972" s="122">
        <v>1.11160568768E-2</v>
      </c>
      <c r="T972" s="122">
        <v>1.1500587610500001E-2</v>
      </c>
      <c r="U972" s="122">
        <v>1.14574100659E-2</v>
      </c>
      <c r="V972" s="122">
        <v>1.10802786995E-2</v>
      </c>
      <c r="W972" s="122">
        <v>1.5615792519000001E-2</v>
      </c>
      <c r="X972" s="122">
        <v>1.28760660534E-2</v>
      </c>
      <c r="Y972" s="122">
        <v>1.0846506465000001E-2</v>
      </c>
      <c r="Z972" s="122">
        <v>1.4951245932399999E-2</v>
      </c>
      <c r="AA972" s="122">
        <v>1.6095784962700001E-2</v>
      </c>
      <c r="AB972" s="122">
        <v>1.52245415954E-2</v>
      </c>
      <c r="AC972" s="122">
        <v>1.4438854280800001E-2</v>
      </c>
      <c r="AD972" s="122">
        <v>5.7392999151999998E-3</v>
      </c>
      <c r="AE972" s="122">
        <v>1.47022997222E-2</v>
      </c>
      <c r="AF972" s="122">
        <v>1.6863836836800001E-2</v>
      </c>
      <c r="AG972" s="122">
        <v>1.6540511755100001E-2</v>
      </c>
      <c r="AH972" s="122">
        <v>1.9637349500000002E-2</v>
      </c>
      <c r="AI972" s="122">
        <v>1.9841464878800001E-2</v>
      </c>
      <c r="AJ972" s="122">
        <v>1.8843204888900001E-2</v>
      </c>
      <c r="AK972" s="122">
        <v>1.6420250463599999E-2</v>
      </c>
      <c r="AL972" s="122">
        <v>0</v>
      </c>
    </row>
    <row r="973" spans="1:38" hidden="1" x14ac:dyDescent="0.25">
      <c r="A973" s="122" t="s">
        <v>2015</v>
      </c>
      <c r="B973" s="122">
        <v>1</v>
      </c>
      <c r="C973" s="122" t="s">
        <v>2194</v>
      </c>
      <c r="D973" s="122" t="s">
        <v>2146</v>
      </c>
      <c r="E973" s="122">
        <v>19</v>
      </c>
      <c r="F973" s="122">
        <v>9.9484431356999997E-2</v>
      </c>
      <c r="G973" s="122">
        <v>9.2467764048699996E-2</v>
      </c>
      <c r="H973" s="122">
        <v>0.1022995189599</v>
      </c>
      <c r="I973" s="122">
        <v>0.1219335513243</v>
      </c>
      <c r="J973" s="122">
        <v>0.1148469327096</v>
      </c>
      <c r="K973" s="122">
        <v>0.1156073997778</v>
      </c>
      <c r="L973" s="122">
        <v>0.1058593390462</v>
      </c>
      <c r="M973" s="122">
        <v>0.1087682187401</v>
      </c>
      <c r="N973" s="122">
        <v>0.135103999744</v>
      </c>
      <c r="O973" s="122">
        <v>0.13052365387680001</v>
      </c>
      <c r="P973" s="122">
        <v>0.1193945591849</v>
      </c>
      <c r="Q973" s="122">
        <v>0.1156040507503</v>
      </c>
      <c r="R973" s="122">
        <v>0.1055601169562</v>
      </c>
      <c r="S973" s="122">
        <v>0.1018072487427</v>
      </c>
      <c r="T973" s="122">
        <v>0.1057691634402</v>
      </c>
      <c r="U973" s="122">
        <v>0.1060963786801</v>
      </c>
      <c r="V973" s="122">
        <v>0.10371225625740001</v>
      </c>
      <c r="W973" s="122">
        <v>0.14759457697180001</v>
      </c>
      <c r="X973" s="122">
        <v>0.1227644805181</v>
      </c>
      <c r="Y973" s="122">
        <v>0.1041632659035</v>
      </c>
      <c r="Z973" s="122">
        <v>0.1444914255011</v>
      </c>
      <c r="AA973" s="122">
        <v>0.155854617783</v>
      </c>
      <c r="AB973" s="122">
        <v>0.14785059569209999</v>
      </c>
      <c r="AC973" s="122">
        <v>0.14019049488079999</v>
      </c>
      <c r="AD973" s="122">
        <v>5.5769545752499997E-2</v>
      </c>
      <c r="AE973" s="122">
        <v>0.1430643749245</v>
      </c>
      <c r="AF973" s="122">
        <v>0.1644380449941</v>
      </c>
      <c r="AG973" s="122">
        <v>0.161279461629</v>
      </c>
      <c r="AH973" s="122">
        <v>0.1921786302597</v>
      </c>
      <c r="AI973" s="122">
        <v>0.19470924539920001</v>
      </c>
      <c r="AJ973" s="122">
        <v>0.18141042040479999</v>
      </c>
      <c r="AK973" s="122">
        <v>0.1568933013021</v>
      </c>
      <c r="AL973" s="122">
        <v>0</v>
      </c>
    </row>
    <row r="974" spans="1:38" hidden="1" x14ac:dyDescent="0.25">
      <c r="A974" s="122" t="s">
        <v>2015</v>
      </c>
      <c r="B974" s="122">
        <v>1</v>
      </c>
      <c r="C974" s="122" t="s">
        <v>2194</v>
      </c>
      <c r="D974" s="122" t="s">
        <v>2147</v>
      </c>
      <c r="E974" s="122">
        <v>19</v>
      </c>
      <c r="F974" s="122">
        <v>9.5197444919E-3</v>
      </c>
      <c r="G974" s="122">
        <v>8.6651285615000004E-3</v>
      </c>
      <c r="H974" s="122">
        <v>9.4661273216999995E-3</v>
      </c>
      <c r="I974" s="122">
        <v>1.11014858038E-2</v>
      </c>
      <c r="J974" s="122">
        <v>1.03032782655E-2</v>
      </c>
      <c r="K974" s="122">
        <v>1.01970724654E-2</v>
      </c>
      <c r="L974" s="122">
        <v>9.1790478247000002E-3</v>
      </c>
      <c r="M974" s="122">
        <v>9.2294720079000008E-3</v>
      </c>
      <c r="N974" s="122">
        <v>1.12028182381E-2</v>
      </c>
      <c r="O974" s="122">
        <v>1.0578339406499999E-2</v>
      </c>
      <c r="P974" s="122">
        <v>9.4849931055E-3</v>
      </c>
      <c r="Q974" s="122">
        <v>8.9984236385999995E-3</v>
      </c>
      <c r="R974" s="122">
        <v>8.0907353446999994E-3</v>
      </c>
      <c r="S974" s="122">
        <v>7.7217208072E-3</v>
      </c>
      <c r="T974" s="122">
        <v>7.9724887988999998E-3</v>
      </c>
      <c r="U974" s="122">
        <v>7.8741526048000006E-3</v>
      </c>
      <c r="V974" s="122">
        <v>7.5530987492000001E-3</v>
      </c>
      <c r="W974" s="122">
        <v>1.0567295014E-2</v>
      </c>
      <c r="X974" s="122">
        <v>8.6714172545999998E-3</v>
      </c>
      <c r="Y974" s="122">
        <v>7.3299915151000001E-3</v>
      </c>
      <c r="Z974" s="122">
        <v>1.0182777442299999E-2</v>
      </c>
      <c r="AA974" s="122">
        <v>1.10615338093E-2</v>
      </c>
      <c r="AB974" s="122">
        <v>1.0646708689100001E-2</v>
      </c>
      <c r="AC974" s="122">
        <v>1.02956768416E-2</v>
      </c>
      <c r="AD974" s="122">
        <v>4.1458939431000003E-3</v>
      </c>
      <c r="AE974" s="122">
        <v>1.0768962937499999E-2</v>
      </c>
      <c r="AF974" s="122">
        <v>1.2235419264499999E-2</v>
      </c>
      <c r="AG974" s="122">
        <v>1.1877375759999999E-2</v>
      </c>
      <c r="AH974" s="122">
        <v>1.4056649195700001E-2</v>
      </c>
      <c r="AI974" s="122">
        <v>1.4160431018699999E-2</v>
      </c>
      <c r="AJ974" s="122">
        <v>1.3513381661200001E-2</v>
      </c>
      <c r="AK974" s="122">
        <v>1.15232947857E-2</v>
      </c>
      <c r="AL974" s="122">
        <v>0</v>
      </c>
    </row>
    <row r="975" spans="1:38" hidden="1" x14ac:dyDescent="0.25">
      <c r="A975" s="122" t="s">
        <v>2015</v>
      </c>
      <c r="B975" s="122">
        <v>1</v>
      </c>
      <c r="C975" s="122" t="s">
        <v>2194</v>
      </c>
      <c r="D975" s="122" t="s">
        <v>475</v>
      </c>
      <c r="E975" s="122">
        <v>19</v>
      </c>
      <c r="F975" s="122">
        <v>2.3611969974299998E-2</v>
      </c>
      <c r="G975" s="122">
        <v>2.17519119984E-2</v>
      </c>
      <c r="H975" s="122">
        <v>2.3904551143999999E-2</v>
      </c>
      <c r="I975" s="122">
        <v>2.8144126640399999E-2</v>
      </c>
      <c r="J975" s="122">
        <v>2.61901221326E-2</v>
      </c>
      <c r="K975" s="122">
        <v>2.60815574078E-2</v>
      </c>
      <c r="L975" s="122">
        <v>2.36220244505E-2</v>
      </c>
      <c r="M975" s="122">
        <v>2.39562327611E-2</v>
      </c>
      <c r="N975" s="122">
        <v>2.93389645813E-2</v>
      </c>
      <c r="O975" s="122">
        <v>2.79911839804E-2</v>
      </c>
      <c r="P975" s="122">
        <v>2.5319296791699999E-2</v>
      </c>
      <c r="Q975" s="122">
        <v>2.4216449917100001E-2</v>
      </c>
      <c r="R975" s="122">
        <v>2.1911398206E-2</v>
      </c>
      <c r="S975" s="122">
        <v>2.10159025657E-2</v>
      </c>
      <c r="T975" s="122">
        <v>2.1632890593700001E-2</v>
      </c>
      <c r="U975" s="122">
        <v>2.1468089057300001E-2</v>
      </c>
      <c r="V975" s="122">
        <v>2.0617295504299998E-2</v>
      </c>
      <c r="W975" s="122">
        <v>2.88687216727E-2</v>
      </c>
      <c r="X975" s="122">
        <v>2.3688986532300001E-2</v>
      </c>
      <c r="Y975" s="122">
        <v>1.9981338966E-2</v>
      </c>
      <c r="Z975" s="122">
        <v>2.7610615401400002E-2</v>
      </c>
      <c r="AA975" s="122">
        <v>2.9704682901799999E-2</v>
      </c>
      <c r="AB975" s="122">
        <v>2.8104456360300002E-2</v>
      </c>
      <c r="AC975" s="122">
        <v>2.6564107389800001E-2</v>
      </c>
      <c r="AD975" s="122">
        <v>1.0550581057E-2</v>
      </c>
      <c r="AE975" s="122">
        <v>2.69682533701E-2</v>
      </c>
      <c r="AF975" s="122">
        <v>3.0850663822699999E-2</v>
      </c>
      <c r="AG975" s="122">
        <v>3.0087552215999999E-2</v>
      </c>
      <c r="AH975" s="122">
        <v>3.5610577434500003E-2</v>
      </c>
      <c r="AI975" s="122">
        <v>3.58323665805E-2</v>
      </c>
      <c r="AJ975" s="122">
        <v>3.4027192631E-2</v>
      </c>
      <c r="AK975" s="122">
        <v>2.9199638923199999E-2</v>
      </c>
      <c r="AL975" s="122">
        <v>0</v>
      </c>
    </row>
    <row r="976" spans="1:38" hidden="1" x14ac:dyDescent="0.25">
      <c r="A976" s="122" t="s">
        <v>2015</v>
      </c>
      <c r="B976" s="122">
        <v>1</v>
      </c>
      <c r="C976" s="122" t="s">
        <v>2194</v>
      </c>
      <c r="D976" s="122" t="s">
        <v>2148</v>
      </c>
      <c r="E976" s="122">
        <v>19</v>
      </c>
      <c r="F976" s="122">
        <v>1.6606336132799999E-2</v>
      </c>
      <c r="G976" s="122">
        <v>1.51280095873E-2</v>
      </c>
      <c r="H976" s="122">
        <v>1.65789789183E-2</v>
      </c>
      <c r="I976" s="122">
        <v>1.9554505740700001E-2</v>
      </c>
      <c r="J976" s="122">
        <v>1.8256886767200001E-2</v>
      </c>
      <c r="K976" s="122">
        <v>1.82203617607E-2</v>
      </c>
      <c r="L976" s="122">
        <v>1.6579182513700001E-2</v>
      </c>
      <c r="M976" s="122">
        <v>1.68962511975E-2</v>
      </c>
      <c r="N976" s="122">
        <v>2.08637204432E-2</v>
      </c>
      <c r="O976" s="122">
        <v>2.0064723739299999E-2</v>
      </c>
      <c r="P976" s="122">
        <v>1.8317524795300001E-2</v>
      </c>
      <c r="Q976" s="122">
        <v>1.76785254818E-2</v>
      </c>
      <c r="R976" s="122">
        <v>1.6089592752799999E-2</v>
      </c>
      <c r="S976" s="122">
        <v>1.54701067095E-2</v>
      </c>
      <c r="T976" s="122">
        <v>1.5953769897500001E-2</v>
      </c>
      <c r="U976" s="122">
        <v>1.5825256526799999E-2</v>
      </c>
      <c r="V976" s="122">
        <v>1.52172105647E-2</v>
      </c>
      <c r="W976" s="122">
        <v>2.12462162699E-2</v>
      </c>
      <c r="X976" s="122">
        <v>1.7352962189299999E-2</v>
      </c>
      <c r="Y976" s="122">
        <v>1.4507489823600001E-2</v>
      </c>
      <c r="Z976" s="122">
        <v>1.98721198535E-2</v>
      </c>
      <c r="AA976" s="122">
        <v>2.1306465326300001E-2</v>
      </c>
      <c r="AB976" s="122">
        <v>2.0083890431599999E-2</v>
      </c>
      <c r="AC976" s="122">
        <v>1.8896746857000001E-2</v>
      </c>
      <c r="AD976" s="122">
        <v>7.4880444634999998E-3</v>
      </c>
      <c r="AE976" s="122">
        <v>1.90636230252E-2</v>
      </c>
      <c r="AF976" s="122">
        <v>2.1743625238000001E-2</v>
      </c>
      <c r="AG976" s="122">
        <v>2.1194638739700001E-2</v>
      </c>
      <c r="AH976" s="122">
        <v>2.5060665163700001E-2</v>
      </c>
      <c r="AI976" s="122">
        <v>2.52306773166E-2</v>
      </c>
      <c r="AJ976" s="122">
        <v>2.3902816690800001E-2</v>
      </c>
      <c r="AK976" s="122">
        <v>2.0653984875E-2</v>
      </c>
      <c r="AL976" s="122">
        <v>0</v>
      </c>
    </row>
    <row r="977" spans="1:38" hidden="1" x14ac:dyDescent="0.25">
      <c r="A977" s="122" t="s">
        <v>2015</v>
      </c>
      <c r="B977" s="122">
        <v>1</v>
      </c>
      <c r="C977" s="122" t="s">
        <v>2194</v>
      </c>
      <c r="D977" s="122" t="s">
        <v>2149</v>
      </c>
      <c r="E977" s="122">
        <v>19</v>
      </c>
      <c r="F977" s="122">
        <v>0.1158901718874</v>
      </c>
      <c r="G977" s="122">
        <v>0.1065117619681</v>
      </c>
      <c r="H977" s="122">
        <v>0.1168837414004</v>
      </c>
      <c r="I977" s="122">
        <v>0.1376209686414</v>
      </c>
      <c r="J977" s="122">
        <v>0.12806003812460001</v>
      </c>
      <c r="K977" s="122">
        <v>0.1272326844452</v>
      </c>
      <c r="L977" s="122">
        <v>0.1150178378803</v>
      </c>
      <c r="M977" s="122">
        <v>0.11675140888380001</v>
      </c>
      <c r="N977" s="122">
        <v>0.1433789179795</v>
      </c>
      <c r="O977" s="122">
        <v>0.13725939641679999</v>
      </c>
      <c r="P977" s="122">
        <v>0.12455065014860001</v>
      </c>
      <c r="Q977" s="122">
        <v>0.1195825310866</v>
      </c>
      <c r="R977" s="122">
        <v>0.1084309633366</v>
      </c>
      <c r="S977" s="122">
        <v>0.1039697202708</v>
      </c>
      <c r="T977" s="122">
        <v>0.10677587556529999</v>
      </c>
      <c r="U977" s="122">
        <v>0.1054451687135</v>
      </c>
      <c r="V977" s="122">
        <v>0.100739606636</v>
      </c>
      <c r="W977" s="122">
        <v>0.14046979252059999</v>
      </c>
      <c r="X977" s="122">
        <v>0.1148738704725</v>
      </c>
      <c r="Y977" s="122">
        <v>9.6513649332800003E-2</v>
      </c>
      <c r="Z977" s="122">
        <v>0.1327937540712</v>
      </c>
      <c r="AA977" s="122">
        <v>0.1424560504414</v>
      </c>
      <c r="AB977" s="122">
        <v>0.13411230598689999</v>
      </c>
      <c r="AC977" s="122">
        <v>0.12611130283890001</v>
      </c>
      <c r="AD977" s="122">
        <v>4.9764449012700003E-2</v>
      </c>
      <c r="AE977" s="122">
        <v>0.1264320095135</v>
      </c>
      <c r="AF977" s="122">
        <v>0.14359213110540001</v>
      </c>
      <c r="AG977" s="122">
        <v>0.13950071255470001</v>
      </c>
      <c r="AH977" s="122">
        <v>0.1644443865796</v>
      </c>
      <c r="AI977" s="122">
        <v>0.16485542627800001</v>
      </c>
      <c r="AJ977" s="122">
        <v>0.16098437263500001</v>
      </c>
      <c r="AK977" s="122">
        <v>0.13780004698020001</v>
      </c>
      <c r="AL977" s="122">
        <v>0</v>
      </c>
    </row>
    <row r="978" spans="1:38" hidden="1" x14ac:dyDescent="0.25">
      <c r="A978" s="122" t="s">
        <v>2015</v>
      </c>
      <c r="B978" s="122">
        <v>1</v>
      </c>
      <c r="C978" s="122" t="s">
        <v>2194</v>
      </c>
      <c r="D978" s="122" t="s">
        <v>2150</v>
      </c>
      <c r="E978" s="122">
        <v>19</v>
      </c>
      <c r="F978" s="122">
        <v>2.2714970095700001E-2</v>
      </c>
      <c r="G978" s="122">
        <v>2.11983549859E-2</v>
      </c>
      <c r="H978" s="122">
        <v>2.36636052076E-2</v>
      </c>
      <c r="I978" s="122">
        <v>2.83321996771E-2</v>
      </c>
      <c r="J978" s="122">
        <v>2.6882920619800001E-2</v>
      </c>
      <c r="K978" s="122">
        <v>2.70795241468E-2</v>
      </c>
      <c r="L978" s="122">
        <v>2.4731133639200001E-2</v>
      </c>
      <c r="M978" s="122">
        <v>2.5212287936599999E-2</v>
      </c>
      <c r="N978" s="122">
        <v>3.1028698604699999E-2</v>
      </c>
      <c r="O978" s="122">
        <v>2.9687602456199998E-2</v>
      </c>
      <c r="P978" s="122">
        <v>2.6905745407500001E-2</v>
      </c>
      <c r="Q978" s="122">
        <v>2.5791429618099999E-2</v>
      </c>
      <c r="R978" s="122">
        <v>2.35217279801E-2</v>
      </c>
      <c r="S978" s="122">
        <v>2.26952354474E-2</v>
      </c>
      <c r="T978" s="122">
        <v>2.35426868961E-2</v>
      </c>
      <c r="U978" s="122">
        <v>2.3549418656399999E-2</v>
      </c>
      <c r="V978" s="122">
        <v>2.28206228314E-2</v>
      </c>
      <c r="W978" s="122">
        <v>3.2213462151400002E-2</v>
      </c>
      <c r="X978" s="122">
        <v>2.6514767514999999E-2</v>
      </c>
      <c r="Y978" s="122">
        <v>2.2451819302499999E-2</v>
      </c>
      <c r="Z978" s="122">
        <v>3.1157380587499998E-2</v>
      </c>
      <c r="AA978" s="122">
        <v>3.3573942968899997E-2</v>
      </c>
      <c r="AB978" s="122">
        <v>3.1652575920299998E-2</v>
      </c>
      <c r="AC978" s="122">
        <v>2.9796255338E-2</v>
      </c>
      <c r="AD978" s="122">
        <v>1.1730708632E-2</v>
      </c>
      <c r="AE978" s="122">
        <v>2.9790595478E-2</v>
      </c>
      <c r="AF978" s="122">
        <v>3.3861676624199998E-2</v>
      </c>
      <c r="AG978" s="122">
        <v>3.2847479825199997E-2</v>
      </c>
      <c r="AH978" s="122">
        <v>3.8722058832E-2</v>
      </c>
      <c r="AI978" s="122">
        <v>3.8929930736199998E-2</v>
      </c>
      <c r="AJ978" s="122">
        <v>3.6735396015100001E-2</v>
      </c>
      <c r="AK978" s="122">
        <v>3.1462594136900002E-2</v>
      </c>
      <c r="AL978" s="122">
        <v>0</v>
      </c>
    </row>
    <row r="979" spans="1:38" hidden="1" x14ac:dyDescent="0.25">
      <c r="A979" s="122" t="s">
        <v>2015</v>
      </c>
      <c r="B979" s="122">
        <v>1</v>
      </c>
      <c r="C979" s="122" t="s">
        <v>2194</v>
      </c>
      <c r="D979" s="122" t="s">
        <v>2151</v>
      </c>
      <c r="E979" s="122">
        <v>19</v>
      </c>
      <c r="F979" s="122">
        <v>1.82232677616E-2</v>
      </c>
      <c r="G979" s="122">
        <v>1.7666433902300001E-2</v>
      </c>
      <c r="H979" s="122">
        <v>2.00434833598E-2</v>
      </c>
      <c r="I979" s="122">
        <v>2.44326144211E-2</v>
      </c>
      <c r="J979" s="122">
        <v>2.3957178455600001E-2</v>
      </c>
      <c r="K979" s="122">
        <v>2.4894518139999999E-2</v>
      </c>
      <c r="L979" s="122">
        <v>2.35173036328E-2</v>
      </c>
      <c r="M979" s="122">
        <v>2.5059793028099998E-2</v>
      </c>
      <c r="N979" s="122">
        <v>3.2061677157999999E-2</v>
      </c>
      <c r="O979" s="122">
        <v>3.1766888254499998E-2</v>
      </c>
      <c r="P979" s="122">
        <v>2.98240786808E-2</v>
      </c>
      <c r="Q979" s="122">
        <v>2.9546872079399999E-2</v>
      </c>
      <c r="R979" s="122">
        <v>2.7559463457399999E-2</v>
      </c>
      <c r="S979" s="122">
        <v>2.7183045906999999E-2</v>
      </c>
      <c r="T979" s="122">
        <v>2.9013624238799999E-2</v>
      </c>
      <c r="U979" s="122">
        <v>2.9641527930000001E-2</v>
      </c>
      <c r="V979" s="122">
        <v>2.9339759023300001E-2</v>
      </c>
      <c r="W979" s="122">
        <v>4.2103812642300002E-2</v>
      </c>
      <c r="X979" s="122">
        <v>3.4993640164700003E-2</v>
      </c>
      <c r="Y979" s="122">
        <v>2.9593261135699999E-2</v>
      </c>
      <c r="Z979" s="122">
        <v>4.0783551483299998E-2</v>
      </c>
      <c r="AA979" s="122">
        <v>4.3778357406400001E-2</v>
      </c>
      <c r="AB979" s="122">
        <v>4.1612900013300001E-2</v>
      </c>
      <c r="AC979" s="122">
        <v>3.9536307979799998E-2</v>
      </c>
      <c r="AD979" s="122">
        <v>1.5820273470399999E-2</v>
      </c>
      <c r="AE979" s="122">
        <v>4.0886288856799999E-2</v>
      </c>
      <c r="AF979" s="122">
        <v>4.7244171501500003E-2</v>
      </c>
      <c r="AG979" s="122">
        <v>4.6647478859400002E-2</v>
      </c>
      <c r="AH979" s="122">
        <v>5.60504776367E-2</v>
      </c>
      <c r="AI979" s="122">
        <v>5.73068929878E-2</v>
      </c>
      <c r="AJ979" s="122">
        <v>5.4022699365299999E-2</v>
      </c>
      <c r="AK979" s="122">
        <v>4.67504078938E-2</v>
      </c>
      <c r="AL979" s="122">
        <v>0</v>
      </c>
    </row>
    <row r="980" spans="1:38" hidden="1" x14ac:dyDescent="0.25">
      <c r="A980" s="122" t="s">
        <v>2015</v>
      </c>
      <c r="B980" s="122">
        <v>1</v>
      </c>
      <c r="C980" s="122" t="s">
        <v>2194</v>
      </c>
      <c r="D980" s="122" t="s">
        <v>2152</v>
      </c>
      <c r="E980" s="122">
        <v>19</v>
      </c>
      <c r="F980" s="122">
        <v>0.26902508169959999</v>
      </c>
      <c r="G980" s="122">
        <v>0.24700454265589999</v>
      </c>
      <c r="H980" s="122">
        <v>0.27063446552879999</v>
      </c>
      <c r="I980" s="122">
        <v>0.31812882238919998</v>
      </c>
      <c r="J980" s="122">
        <v>0.29496258714840001</v>
      </c>
      <c r="K980" s="122">
        <v>0.29157502384079997</v>
      </c>
      <c r="L980" s="122">
        <v>0.2623448424589</v>
      </c>
      <c r="M980" s="122">
        <v>0.26502359349510002</v>
      </c>
      <c r="N980" s="122">
        <v>0.32449208040490002</v>
      </c>
      <c r="O980" s="122">
        <v>0.31004281503269998</v>
      </c>
      <c r="P980" s="122">
        <v>0.28072475953800002</v>
      </c>
      <c r="Q980" s="122">
        <v>0.26869921940399999</v>
      </c>
      <c r="R980" s="122">
        <v>0.24263027115050001</v>
      </c>
      <c r="S980" s="122">
        <v>0.23178977261610001</v>
      </c>
      <c r="T980" s="122">
        <v>0.23707758302759999</v>
      </c>
      <c r="U980" s="122">
        <v>0.2331769939876</v>
      </c>
      <c r="V980" s="122">
        <v>0.2221962984159</v>
      </c>
      <c r="W980" s="122">
        <v>0.30969702040120001</v>
      </c>
      <c r="X980" s="122">
        <v>0.25335599615269999</v>
      </c>
      <c r="Y980" s="122">
        <v>0.2128232185028</v>
      </c>
      <c r="Z980" s="122">
        <v>0.29276746765860001</v>
      </c>
      <c r="AA980" s="122">
        <v>0.31464749027689998</v>
      </c>
      <c r="AB980" s="122">
        <v>0.2967737355417</v>
      </c>
      <c r="AC980" s="122">
        <v>0.27942786062530001</v>
      </c>
      <c r="AD980" s="122">
        <v>0.1102979150108</v>
      </c>
      <c r="AE980" s="122">
        <v>0.28018344740099999</v>
      </c>
      <c r="AF980" s="122">
        <v>0.31775562511260003</v>
      </c>
      <c r="AG980" s="122">
        <v>0.30752820550670001</v>
      </c>
      <c r="AH980" s="122">
        <v>0.36145015726550001</v>
      </c>
      <c r="AI980" s="122">
        <v>0.36087162893149999</v>
      </c>
      <c r="AJ980" s="122">
        <v>0.34964645513420001</v>
      </c>
      <c r="AK980" s="122">
        <v>0.29495536841449999</v>
      </c>
      <c r="AL980" s="122">
        <v>0</v>
      </c>
    </row>
    <row r="981" spans="1:38" hidden="1" x14ac:dyDescent="0.25">
      <c r="A981" s="122" t="s">
        <v>2015</v>
      </c>
      <c r="B981" s="122">
        <v>1</v>
      </c>
      <c r="C981" s="122" t="s">
        <v>2194</v>
      </c>
      <c r="D981" s="122" t="s">
        <v>2153</v>
      </c>
      <c r="E981" s="122">
        <v>19</v>
      </c>
      <c r="F981" s="122">
        <v>0.16218673225579999</v>
      </c>
      <c r="G981" s="122">
        <v>0.149187553867</v>
      </c>
      <c r="H981" s="122">
        <v>0.1635885860147</v>
      </c>
      <c r="I981" s="122">
        <v>0.1921959965384</v>
      </c>
      <c r="J981" s="122">
        <v>0.17820428673710001</v>
      </c>
      <c r="K981" s="122">
        <v>0.17633470368699999</v>
      </c>
      <c r="L981" s="122">
        <v>0.15867358985669999</v>
      </c>
      <c r="M981" s="122">
        <v>0.16019930362599999</v>
      </c>
      <c r="N981" s="122">
        <v>0.19569856285350001</v>
      </c>
      <c r="O981" s="122">
        <v>0.18612123344670001</v>
      </c>
      <c r="P981" s="122">
        <v>0.1678804762593</v>
      </c>
      <c r="Q981" s="122">
        <v>0.16034232255379999</v>
      </c>
      <c r="R981" s="122">
        <v>0.14462995753560001</v>
      </c>
      <c r="S981" s="122">
        <v>0.13821836367090001</v>
      </c>
      <c r="T981" s="122">
        <v>0.14161972191969999</v>
      </c>
      <c r="U981" s="122">
        <v>0.13970819970289999</v>
      </c>
      <c r="V981" s="122">
        <v>0.1335321802303</v>
      </c>
      <c r="W981" s="122">
        <v>0.18615922587700001</v>
      </c>
      <c r="X981" s="122">
        <v>0.15185442168249999</v>
      </c>
      <c r="Y981" s="122">
        <v>0.1270838744999</v>
      </c>
      <c r="Z981" s="122">
        <v>0.17414344970189999</v>
      </c>
      <c r="AA981" s="122">
        <v>0.18630006455680001</v>
      </c>
      <c r="AB981" s="122">
        <v>0.17512830368640001</v>
      </c>
      <c r="AC981" s="122">
        <v>0.16486335009399999</v>
      </c>
      <c r="AD981" s="122">
        <v>6.5137776824800001E-2</v>
      </c>
      <c r="AE981" s="122">
        <v>0.16565737943030001</v>
      </c>
      <c r="AF981" s="122">
        <v>0.1883591817686</v>
      </c>
      <c r="AG981" s="122">
        <v>0.1830948902458</v>
      </c>
      <c r="AH981" s="122">
        <v>0.21602737820910001</v>
      </c>
      <c r="AI981" s="122">
        <v>0.21686837199520001</v>
      </c>
      <c r="AJ981" s="122">
        <v>0.20454232958759999</v>
      </c>
      <c r="AK981" s="122">
        <v>0.17516608659069999</v>
      </c>
      <c r="AL981" s="122">
        <v>0</v>
      </c>
    </row>
    <row r="982" spans="1:38" hidden="1" x14ac:dyDescent="0.25">
      <c r="A982" s="122" t="s">
        <v>2015</v>
      </c>
      <c r="B982" s="122">
        <v>1</v>
      </c>
      <c r="C982" s="122" t="s">
        <v>2194</v>
      </c>
      <c r="D982" s="122" t="s">
        <v>2154</v>
      </c>
      <c r="E982" s="122">
        <v>19</v>
      </c>
      <c r="F982" s="122">
        <v>4.7007549886999997E-2</v>
      </c>
      <c r="G982" s="122">
        <v>4.3280324024199998E-2</v>
      </c>
      <c r="H982" s="122">
        <v>4.7766727246999999E-2</v>
      </c>
      <c r="I982" s="122">
        <v>5.6307384340899998E-2</v>
      </c>
      <c r="J982" s="122">
        <v>5.2425912048300001E-2</v>
      </c>
      <c r="K982" s="122">
        <v>5.2072198821100001E-2</v>
      </c>
      <c r="L982" s="122">
        <v>4.7140301902199998E-2</v>
      </c>
      <c r="M982" s="122">
        <v>4.79136161592E-2</v>
      </c>
      <c r="N982" s="122">
        <v>5.8912562541200003E-2</v>
      </c>
      <c r="O982" s="122">
        <v>5.64358550771E-2</v>
      </c>
      <c r="P982" s="122">
        <v>5.1033418131399999E-2</v>
      </c>
      <c r="Q982" s="122">
        <v>4.8819104558499998E-2</v>
      </c>
      <c r="R982" s="122">
        <v>4.4234782810199998E-2</v>
      </c>
      <c r="S982" s="122">
        <v>4.23654935346E-2</v>
      </c>
      <c r="T982" s="122">
        <v>4.3593396369200003E-2</v>
      </c>
      <c r="U982" s="122">
        <v>4.3248212415000001E-2</v>
      </c>
      <c r="V982" s="122">
        <v>4.1801042593999999E-2</v>
      </c>
      <c r="W982" s="122">
        <v>5.8829570797199998E-2</v>
      </c>
      <c r="X982" s="122">
        <v>4.8383092562599997E-2</v>
      </c>
      <c r="Y982" s="122">
        <v>4.0979071499300003E-2</v>
      </c>
      <c r="Z982" s="122">
        <v>5.6742900712799998E-2</v>
      </c>
      <c r="AA982" s="122">
        <v>6.1135835509299997E-2</v>
      </c>
      <c r="AB982" s="122">
        <v>5.7906043815299998E-2</v>
      </c>
      <c r="AC982" s="122">
        <v>5.4868936164899997E-2</v>
      </c>
      <c r="AD982" s="122">
        <v>2.1770561996900001E-2</v>
      </c>
      <c r="AE982" s="122">
        <v>5.5738135138699997E-2</v>
      </c>
      <c r="AF982" s="122">
        <v>6.3565119196100001E-2</v>
      </c>
      <c r="AG982" s="122">
        <v>6.1738434558600001E-2</v>
      </c>
      <c r="AH982" s="122">
        <v>7.2931191696600006E-2</v>
      </c>
      <c r="AI982" s="122">
        <v>7.3436057116900003E-2</v>
      </c>
      <c r="AJ982" s="122">
        <v>6.8733053802799995E-2</v>
      </c>
      <c r="AK982" s="122">
        <v>5.9280385782100001E-2</v>
      </c>
      <c r="AL982" s="122">
        <v>0</v>
      </c>
    </row>
    <row r="983" spans="1:38" hidden="1" x14ac:dyDescent="0.25">
      <c r="A983" s="122" t="s">
        <v>2015</v>
      </c>
      <c r="B983" s="122">
        <v>1</v>
      </c>
      <c r="C983" s="122" t="s">
        <v>2194</v>
      </c>
      <c r="D983" s="122" t="s">
        <v>2155</v>
      </c>
      <c r="E983" s="122">
        <v>19</v>
      </c>
      <c r="F983" s="122">
        <v>4.2701395126100002E-2</v>
      </c>
      <c r="G983" s="122">
        <v>3.9914699023499998E-2</v>
      </c>
      <c r="H983" s="122">
        <v>4.4373727905999999E-2</v>
      </c>
      <c r="I983" s="122">
        <v>5.2984674127000003E-2</v>
      </c>
      <c r="J983" s="122">
        <v>4.9874460350899999E-2</v>
      </c>
      <c r="K983" s="122">
        <v>5.0122935343800003E-2</v>
      </c>
      <c r="L983" s="122">
        <v>4.5827509311799998E-2</v>
      </c>
      <c r="M983" s="122">
        <v>4.6939026667700001E-2</v>
      </c>
      <c r="N983" s="122">
        <v>5.8000032121099998E-2</v>
      </c>
      <c r="O983" s="122">
        <v>5.5726438938E-2</v>
      </c>
      <c r="P983" s="122">
        <v>5.06691453951E-2</v>
      </c>
      <c r="Q983" s="122">
        <v>4.8830890082599998E-2</v>
      </c>
      <c r="R983" s="122">
        <v>4.4543417623099997E-2</v>
      </c>
      <c r="S983" s="122">
        <v>4.2879020235899998E-2</v>
      </c>
      <c r="T983" s="122">
        <v>4.4140349129900003E-2</v>
      </c>
      <c r="U983" s="122">
        <v>4.4035580144600003E-2</v>
      </c>
      <c r="V983" s="122">
        <v>4.2694183128600002E-2</v>
      </c>
      <c r="W983" s="122">
        <v>6.0255136322400003E-2</v>
      </c>
      <c r="X983" s="122">
        <v>4.9698794249100002E-2</v>
      </c>
      <c r="Y983" s="122">
        <v>4.1982479885300003E-2</v>
      </c>
      <c r="Z983" s="122">
        <v>5.7913973239499997E-2</v>
      </c>
      <c r="AA983" s="122">
        <v>6.2488792927199999E-2</v>
      </c>
      <c r="AB983" s="122">
        <v>5.91308079177E-2</v>
      </c>
      <c r="AC983" s="122">
        <v>5.5868663928000002E-2</v>
      </c>
      <c r="AD983" s="122">
        <v>2.2254665670599999E-2</v>
      </c>
      <c r="AE983" s="122">
        <v>5.72778432568E-2</v>
      </c>
      <c r="AF983" s="122">
        <v>6.6237216673900007E-2</v>
      </c>
      <c r="AG983" s="122">
        <v>6.5092360440700006E-2</v>
      </c>
      <c r="AH983" s="122">
        <v>7.7370696157299995E-2</v>
      </c>
      <c r="AI983" s="122">
        <v>7.8172245189299994E-2</v>
      </c>
      <c r="AJ983" s="122">
        <v>7.3582026985400006E-2</v>
      </c>
      <c r="AK983" s="122">
        <v>6.3139327762200007E-2</v>
      </c>
      <c r="AL983" s="122">
        <v>0</v>
      </c>
    </row>
    <row r="984" spans="1:38" hidden="1" x14ac:dyDescent="0.25">
      <c r="A984" s="122" t="s">
        <v>2015</v>
      </c>
      <c r="B984" s="122">
        <v>1</v>
      </c>
      <c r="C984" s="122" t="s">
        <v>2194</v>
      </c>
      <c r="D984" s="122" t="s">
        <v>2156</v>
      </c>
      <c r="E984" s="122">
        <v>19</v>
      </c>
      <c r="F984" s="122">
        <v>0.17769959320129999</v>
      </c>
      <c r="G984" s="122">
        <v>0.16331341182029999</v>
      </c>
      <c r="H984" s="122">
        <v>0.1787175138731</v>
      </c>
      <c r="I984" s="122">
        <v>0.20983092114419999</v>
      </c>
      <c r="J984" s="122">
        <v>0.19440046671860001</v>
      </c>
      <c r="K984" s="122">
        <v>0.1920065686062</v>
      </c>
      <c r="L984" s="122">
        <v>0.17247129148160001</v>
      </c>
      <c r="M984" s="122">
        <v>0.1737009201419</v>
      </c>
      <c r="N984" s="122">
        <v>0.2118598580754</v>
      </c>
      <c r="O984" s="122">
        <v>0.2013641900315</v>
      </c>
      <c r="P984" s="122">
        <v>0.1814814986569</v>
      </c>
      <c r="Q984" s="122">
        <v>0.17317778615910001</v>
      </c>
      <c r="R984" s="122">
        <v>0.1563336117577</v>
      </c>
      <c r="S984" s="122">
        <v>0.14957907219149999</v>
      </c>
      <c r="T984" s="122">
        <v>0.15347227356990001</v>
      </c>
      <c r="U984" s="122">
        <v>0.15173315315450001</v>
      </c>
      <c r="V984" s="122">
        <v>0.14550689044910001</v>
      </c>
      <c r="W984" s="122">
        <v>0.20337370495599999</v>
      </c>
      <c r="X984" s="122">
        <v>0.16631925435879999</v>
      </c>
      <c r="Y984" s="122">
        <v>0.13962771390939999</v>
      </c>
      <c r="Z984" s="122">
        <v>0.1918296178094</v>
      </c>
      <c r="AA984" s="122">
        <v>0.2056843163738</v>
      </c>
      <c r="AB984" s="122">
        <v>0.19359713140599999</v>
      </c>
      <c r="AC984" s="122">
        <v>0.18194589694909999</v>
      </c>
      <c r="AD984" s="122">
        <v>7.1792765629600006E-2</v>
      </c>
      <c r="AE984" s="122">
        <v>0.1822985391825</v>
      </c>
      <c r="AF984" s="122">
        <v>0.2069426934701</v>
      </c>
      <c r="AG984" s="122">
        <v>0.20081427967029999</v>
      </c>
      <c r="AH984" s="122">
        <v>0.2368926792928</v>
      </c>
      <c r="AI984" s="122">
        <v>0.23730784922090001</v>
      </c>
      <c r="AJ984" s="122">
        <v>0.2253431621317</v>
      </c>
      <c r="AK984" s="122">
        <v>0.19277246848310001</v>
      </c>
      <c r="AL984" s="122">
        <v>0</v>
      </c>
    </row>
    <row r="985" spans="1:38" hidden="1" x14ac:dyDescent="0.25">
      <c r="A985" s="122" t="s">
        <v>2015</v>
      </c>
      <c r="B985" s="122">
        <v>1</v>
      </c>
      <c r="C985" s="122" t="s">
        <v>2194</v>
      </c>
      <c r="D985" s="122" t="s">
        <v>2178</v>
      </c>
      <c r="E985" s="122">
        <v>19</v>
      </c>
      <c r="F985" s="122">
        <v>5.26620259711E-2</v>
      </c>
      <c r="G985" s="122">
        <v>4.8393182346100003E-2</v>
      </c>
      <c r="H985" s="122">
        <v>5.3021039508299998E-2</v>
      </c>
      <c r="I985" s="122">
        <v>6.2331798439600003E-2</v>
      </c>
      <c r="J985" s="122">
        <v>5.79563477062E-2</v>
      </c>
      <c r="K985" s="122">
        <v>5.7533863861500001E-2</v>
      </c>
      <c r="L985" s="122">
        <v>5.2003892332E-2</v>
      </c>
      <c r="M985" s="122">
        <v>5.2783353197500001E-2</v>
      </c>
      <c r="N985" s="122">
        <v>6.4845973911900001E-2</v>
      </c>
      <c r="O985" s="122">
        <v>6.2100478748499999E-2</v>
      </c>
      <c r="P985" s="122">
        <v>5.6296366567699999E-2</v>
      </c>
      <c r="Q985" s="122">
        <v>5.37709114797E-2</v>
      </c>
      <c r="R985" s="122">
        <v>4.84771295775E-2</v>
      </c>
      <c r="S985" s="122">
        <v>4.6248045013999997E-2</v>
      </c>
      <c r="T985" s="122">
        <v>4.7323569679100001E-2</v>
      </c>
      <c r="U985" s="122">
        <v>4.6572511753399999E-2</v>
      </c>
      <c r="V985" s="122">
        <v>4.4256519033500002E-2</v>
      </c>
      <c r="W985" s="122">
        <v>6.1235718467899998E-2</v>
      </c>
      <c r="X985" s="122">
        <v>4.9594853657599997E-2</v>
      </c>
      <c r="Y985" s="122">
        <v>4.1230816464800001E-2</v>
      </c>
      <c r="Z985" s="122">
        <v>5.6162057794300002E-2</v>
      </c>
      <c r="AA985" s="122">
        <v>5.9359409261299997E-2</v>
      </c>
      <c r="AB985" s="122">
        <v>5.5103741339900002E-2</v>
      </c>
      <c r="AC985" s="122">
        <v>5.1155653480700003E-2</v>
      </c>
      <c r="AD985" s="122">
        <v>1.9838227331700001E-2</v>
      </c>
      <c r="AE985" s="122">
        <v>4.9505327576599999E-2</v>
      </c>
      <c r="AF985" s="122">
        <v>5.5126687532E-2</v>
      </c>
      <c r="AG985" s="122">
        <v>5.2190798312300002E-2</v>
      </c>
      <c r="AH985" s="122">
        <v>5.9057966809400002E-2</v>
      </c>
      <c r="AI985" s="122">
        <v>5.92126042408E-2</v>
      </c>
      <c r="AJ985" s="122">
        <v>5.6927905892200002E-2</v>
      </c>
      <c r="AK985" s="122">
        <v>4.85287277209E-2</v>
      </c>
      <c r="AL985" s="122">
        <v>0</v>
      </c>
    </row>
    <row r="986" spans="1:38" hidden="1" x14ac:dyDescent="0.25">
      <c r="A986" s="122" t="s">
        <v>2015</v>
      </c>
      <c r="B986" s="122">
        <v>1</v>
      </c>
      <c r="C986" s="122" t="s">
        <v>2194</v>
      </c>
      <c r="D986" s="122" t="s">
        <v>2157</v>
      </c>
      <c r="E986" s="122">
        <v>19</v>
      </c>
      <c r="F986" s="122">
        <v>1.5018097273899999E-2</v>
      </c>
      <c r="G986" s="122">
        <v>1.3774852050299999E-2</v>
      </c>
      <c r="H986" s="122">
        <v>1.50186073983E-2</v>
      </c>
      <c r="I986" s="122">
        <v>1.75748132568E-2</v>
      </c>
      <c r="J986" s="122">
        <v>1.6233954173100001E-2</v>
      </c>
      <c r="K986" s="122">
        <v>1.6007920404500001E-2</v>
      </c>
      <c r="L986" s="122">
        <v>1.44081872975E-2</v>
      </c>
      <c r="M986" s="122">
        <v>1.45655437325E-2</v>
      </c>
      <c r="N986" s="122">
        <v>1.7839801029599998E-2</v>
      </c>
      <c r="O986" s="122">
        <v>1.7082765588399999E-2</v>
      </c>
      <c r="P986" s="122">
        <v>1.5516242781E-2</v>
      </c>
      <c r="Q986" s="122">
        <v>1.48852717923E-2</v>
      </c>
      <c r="R986" s="122">
        <v>1.35147538325E-2</v>
      </c>
      <c r="S986" s="122">
        <v>1.29498805025E-2</v>
      </c>
      <c r="T986" s="122">
        <v>1.3288355202900001E-2</v>
      </c>
      <c r="U986" s="122">
        <v>1.3015131898399999E-2</v>
      </c>
      <c r="V986" s="122">
        <v>1.23643317717E-2</v>
      </c>
      <c r="W986" s="122">
        <v>1.71148636654E-2</v>
      </c>
      <c r="X986" s="122">
        <v>1.3912412564900001E-2</v>
      </c>
      <c r="Y986" s="122">
        <v>1.1614417896700001E-2</v>
      </c>
      <c r="Z986" s="122">
        <v>1.5905971864400001E-2</v>
      </c>
      <c r="AA986" s="122">
        <v>1.7004409916899998E-2</v>
      </c>
      <c r="AB986" s="122">
        <v>1.5993601028100001E-2</v>
      </c>
      <c r="AC986" s="122">
        <v>1.50283062646E-2</v>
      </c>
      <c r="AD986" s="122">
        <v>5.9292934901000001E-3</v>
      </c>
      <c r="AE986" s="122">
        <v>1.5064207528100001E-2</v>
      </c>
      <c r="AF986" s="122">
        <v>1.7117554052300001E-2</v>
      </c>
      <c r="AG986" s="122">
        <v>1.65827630723E-2</v>
      </c>
      <c r="AH986" s="122">
        <v>1.9591484175799999E-2</v>
      </c>
      <c r="AI986" s="122">
        <v>1.96196182992E-2</v>
      </c>
      <c r="AJ986" s="122">
        <v>1.9017308758399999E-2</v>
      </c>
      <c r="AK986" s="122">
        <v>1.62914634274E-2</v>
      </c>
      <c r="AL986" s="122">
        <v>0</v>
      </c>
    </row>
    <row r="987" spans="1:38" hidden="1" x14ac:dyDescent="0.25">
      <c r="A987" s="122" t="s">
        <v>2015</v>
      </c>
      <c r="B987" s="122">
        <v>1</v>
      </c>
      <c r="C987" s="122" t="s">
        <v>2194</v>
      </c>
      <c r="D987" s="122" t="s">
        <v>2158</v>
      </c>
      <c r="E987" s="122">
        <v>19</v>
      </c>
      <c r="F987" s="122">
        <v>5.2267343635999997E-2</v>
      </c>
      <c r="G987" s="122">
        <v>4.86635685188E-2</v>
      </c>
      <c r="H987" s="122">
        <v>5.3698743523300001E-2</v>
      </c>
      <c r="I987" s="122">
        <v>6.34236019781E-2</v>
      </c>
      <c r="J987" s="122">
        <v>5.9208280927500002E-2</v>
      </c>
      <c r="K987" s="122">
        <v>5.9003819349099998E-2</v>
      </c>
      <c r="L987" s="122">
        <v>5.35769768417E-2</v>
      </c>
      <c r="M987" s="122">
        <v>5.48285038248E-2</v>
      </c>
      <c r="N987" s="122">
        <v>6.78058803849E-2</v>
      </c>
      <c r="O987" s="122">
        <v>6.5261851567500001E-2</v>
      </c>
      <c r="P987" s="122">
        <v>5.9452274155500001E-2</v>
      </c>
      <c r="Q987" s="122">
        <v>5.7237869093700003E-2</v>
      </c>
      <c r="R987" s="122">
        <v>5.2078891757700002E-2</v>
      </c>
      <c r="S987" s="122">
        <v>5.0166847001300002E-2</v>
      </c>
      <c r="T987" s="122">
        <v>5.2072685190499998E-2</v>
      </c>
      <c r="U987" s="122">
        <v>5.2042075852500001E-2</v>
      </c>
      <c r="V987" s="122">
        <v>5.0683913887799997E-2</v>
      </c>
      <c r="W987" s="122">
        <v>7.1937253102399998E-2</v>
      </c>
      <c r="X987" s="122">
        <v>5.9724248041800002E-2</v>
      </c>
      <c r="Y987" s="122">
        <v>5.0594499006500003E-2</v>
      </c>
      <c r="Z987" s="122">
        <v>6.9960204748700003E-2</v>
      </c>
      <c r="AA987" s="122">
        <v>7.5397185900399996E-2</v>
      </c>
      <c r="AB987" s="122">
        <v>7.15468157232E-2</v>
      </c>
      <c r="AC987" s="122">
        <v>6.7861567255800004E-2</v>
      </c>
      <c r="AD987" s="122">
        <v>2.7089029567099999E-2</v>
      </c>
      <c r="AE987" s="122">
        <v>6.9784679182699996E-2</v>
      </c>
      <c r="AF987" s="122">
        <v>8.0311652882500001E-2</v>
      </c>
      <c r="AG987" s="122">
        <v>7.8901070277700006E-2</v>
      </c>
      <c r="AH987" s="122">
        <v>9.4166355932600004E-2</v>
      </c>
      <c r="AI987" s="122">
        <v>9.5630467794900004E-2</v>
      </c>
      <c r="AJ987" s="122">
        <v>8.9007550017900006E-2</v>
      </c>
      <c r="AK987" s="122">
        <v>7.7184564461699995E-2</v>
      </c>
      <c r="AL987" s="122">
        <v>0</v>
      </c>
    </row>
    <row r="988" spans="1:38" hidden="1" x14ac:dyDescent="0.25">
      <c r="A988" s="122" t="s">
        <v>2015</v>
      </c>
      <c r="B988" s="122">
        <v>1</v>
      </c>
      <c r="C988" s="122" t="s">
        <v>2194</v>
      </c>
      <c r="D988" s="122" t="s">
        <v>2159</v>
      </c>
      <c r="E988" s="122">
        <v>19</v>
      </c>
      <c r="F988" s="122">
        <v>1.0406742208200001E-2</v>
      </c>
      <c r="G988" s="122">
        <v>9.5908038966999992E-3</v>
      </c>
      <c r="H988" s="122">
        <v>1.05722686601E-2</v>
      </c>
      <c r="I988" s="122">
        <v>1.2502866252E-2</v>
      </c>
      <c r="J988" s="122">
        <v>1.16772425786E-2</v>
      </c>
      <c r="K988" s="122">
        <v>1.16151636521E-2</v>
      </c>
      <c r="L988" s="122">
        <v>1.0475087907E-2</v>
      </c>
      <c r="M988" s="122">
        <v>1.05719812135E-2</v>
      </c>
      <c r="N988" s="122">
        <v>1.2907396343500001E-2</v>
      </c>
      <c r="O988" s="122">
        <v>1.23213068513E-2</v>
      </c>
      <c r="P988" s="122">
        <v>1.1166539405699999E-2</v>
      </c>
      <c r="Q988" s="122">
        <v>1.06727565748E-2</v>
      </c>
      <c r="R988" s="122">
        <v>9.6355829133999999E-3</v>
      </c>
      <c r="S988" s="122">
        <v>9.2315985803999995E-3</v>
      </c>
      <c r="T988" s="122">
        <v>9.5267967222E-3</v>
      </c>
      <c r="U988" s="122">
        <v>9.4512524217999997E-3</v>
      </c>
      <c r="V988" s="122">
        <v>9.1070606983999994E-3</v>
      </c>
      <c r="W988" s="122">
        <v>1.28140806849E-2</v>
      </c>
      <c r="X988" s="122">
        <v>1.05381148476E-2</v>
      </c>
      <c r="Y988" s="122">
        <v>8.8963593167000008E-3</v>
      </c>
      <c r="Z988" s="122">
        <v>1.23172834892E-2</v>
      </c>
      <c r="AA988" s="122">
        <v>1.3291731984000001E-2</v>
      </c>
      <c r="AB988" s="122">
        <v>1.26424273928E-2</v>
      </c>
      <c r="AC988" s="122">
        <v>1.1998484342700001E-2</v>
      </c>
      <c r="AD988" s="122">
        <v>4.7684716957E-3</v>
      </c>
      <c r="AE988" s="122">
        <v>1.21818443981E-2</v>
      </c>
      <c r="AF988" s="122">
        <v>1.3976260155E-2</v>
      </c>
      <c r="AG988" s="122">
        <v>1.37133461656E-2</v>
      </c>
      <c r="AH988" s="122">
        <v>1.6263437074299999E-2</v>
      </c>
      <c r="AI988" s="122">
        <v>1.64484822899E-2</v>
      </c>
      <c r="AJ988" s="122">
        <v>1.53893352413E-2</v>
      </c>
      <c r="AK988" s="122">
        <v>1.3314030866599999E-2</v>
      </c>
      <c r="AL988" s="122">
        <v>0</v>
      </c>
    </row>
    <row r="989" spans="1:38" hidden="1" x14ac:dyDescent="0.25">
      <c r="A989" s="122" t="s">
        <v>2015</v>
      </c>
      <c r="B989" s="122">
        <v>1</v>
      </c>
      <c r="C989" s="122" t="s">
        <v>2194</v>
      </c>
      <c r="D989" s="122" t="s">
        <v>2160</v>
      </c>
      <c r="E989" s="122">
        <v>19</v>
      </c>
      <c r="F989" s="122">
        <v>7.3067914813100002E-2</v>
      </c>
      <c r="G989" s="122">
        <v>6.7693136905199999E-2</v>
      </c>
      <c r="H989" s="122">
        <v>7.4897803297300003E-2</v>
      </c>
      <c r="I989" s="122">
        <v>8.8947898745500006E-2</v>
      </c>
      <c r="J989" s="122">
        <v>8.3592783919899993E-2</v>
      </c>
      <c r="K989" s="122">
        <v>8.3847590749799999E-2</v>
      </c>
      <c r="L989" s="122">
        <v>7.6446803796099999E-2</v>
      </c>
      <c r="M989" s="122">
        <v>7.8118773492500002E-2</v>
      </c>
      <c r="N989" s="122">
        <v>9.6366205396800006E-2</v>
      </c>
      <c r="O989" s="122">
        <v>9.25841096231E-2</v>
      </c>
      <c r="P989" s="122">
        <v>8.4264481787899997E-2</v>
      </c>
      <c r="Q989" s="122">
        <v>8.0974984709100001E-2</v>
      </c>
      <c r="R989" s="122">
        <v>7.3481024773299999E-2</v>
      </c>
      <c r="S989" s="122">
        <v>7.0685613558800001E-2</v>
      </c>
      <c r="T989" s="122">
        <v>7.3093676247600006E-2</v>
      </c>
      <c r="U989" s="122">
        <v>7.30154778709E-2</v>
      </c>
      <c r="V989" s="122">
        <v>7.0815357130999998E-2</v>
      </c>
      <c r="W989" s="122">
        <v>9.9967110690399999E-2</v>
      </c>
      <c r="X989" s="122">
        <v>8.2385129989799993E-2</v>
      </c>
      <c r="Y989" s="122">
        <v>6.9511714494600002E-2</v>
      </c>
      <c r="Z989" s="122">
        <v>9.5912017043700004E-2</v>
      </c>
      <c r="AA989" s="122">
        <v>0.1032741467375</v>
      </c>
      <c r="AB989" s="122">
        <v>9.7877909725500006E-2</v>
      </c>
      <c r="AC989" s="122">
        <v>9.2498815024600001E-2</v>
      </c>
      <c r="AD989" s="122">
        <v>3.6729343067099997E-2</v>
      </c>
      <c r="AE989" s="122">
        <v>9.4006147661199996E-2</v>
      </c>
      <c r="AF989" s="122">
        <v>0.1076308106175</v>
      </c>
      <c r="AG989" s="122">
        <v>0.1053889107173</v>
      </c>
      <c r="AH989" s="122">
        <v>0.125356218894</v>
      </c>
      <c r="AI989" s="122">
        <v>0.12664306215080001</v>
      </c>
      <c r="AJ989" s="122">
        <v>0.1200497703196</v>
      </c>
      <c r="AK989" s="122">
        <v>0.10371985373000001</v>
      </c>
      <c r="AL989" s="122">
        <v>0</v>
      </c>
    </row>
    <row r="990" spans="1:38" hidden="1" x14ac:dyDescent="0.25">
      <c r="A990" s="122" t="s">
        <v>2015</v>
      </c>
      <c r="B990" s="122">
        <v>1</v>
      </c>
      <c r="C990" s="122" t="s">
        <v>2194</v>
      </c>
      <c r="D990" s="122" t="s">
        <v>2161</v>
      </c>
      <c r="E990" s="122">
        <v>19</v>
      </c>
      <c r="F990" s="122">
        <v>0.2546334780665</v>
      </c>
      <c r="G990" s="122">
        <v>0.23712975013670001</v>
      </c>
      <c r="H990" s="122">
        <v>0.26341253936050002</v>
      </c>
      <c r="I990" s="122">
        <v>0.31443519468120001</v>
      </c>
      <c r="J990" s="122">
        <v>0.29663385544139997</v>
      </c>
      <c r="K990" s="122">
        <v>0.29841649964919997</v>
      </c>
      <c r="L990" s="122">
        <v>0.27295639203529998</v>
      </c>
      <c r="M990" s="122">
        <v>0.28041898795589998</v>
      </c>
      <c r="N990" s="122">
        <v>0.34874130687240001</v>
      </c>
      <c r="O990" s="122">
        <v>0.33755341990429999</v>
      </c>
      <c r="P990" s="122">
        <v>0.3094257193494</v>
      </c>
      <c r="Q990" s="122">
        <v>0.3001946455442</v>
      </c>
      <c r="R990" s="122">
        <v>0.2749913488538</v>
      </c>
      <c r="S990" s="122">
        <v>0.26629957922839997</v>
      </c>
      <c r="T990" s="122">
        <v>0.27692680765760003</v>
      </c>
      <c r="U990" s="122">
        <v>0.27760636159000002</v>
      </c>
      <c r="V990" s="122">
        <v>0.2716834577203</v>
      </c>
      <c r="W990" s="122">
        <v>0.38577069267039998</v>
      </c>
      <c r="X990" s="122">
        <v>0.32056532505090002</v>
      </c>
      <c r="Y990" s="122">
        <v>0.2733916484544</v>
      </c>
      <c r="Z990" s="122">
        <v>0.38092902187970001</v>
      </c>
      <c r="AA990" s="122">
        <v>0.41381159803090001</v>
      </c>
      <c r="AB990" s="122">
        <v>0.39547044908630002</v>
      </c>
      <c r="AC990" s="122">
        <v>0.3769982093534</v>
      </c>
      <c r="AD990" s="122">
        <v>0.1513207963456</v>
      </c>
      <c r="AE990" s="122">
        <v>0.39151966387600001</v>
      </c>
      <c r="AF990" s="122">
        <v>0.45170473819509999</v>
      </c>
      <c r="AG990" s="122">
        <v>0.44403158576270002</v>
      </c>
      <c r="AH990" s="122">
        <v>0.52938504296569999</v>
      </c>
      <c r="AI990" s="122">
        <v>0.53745266207590003</v>
      </c>
      <c r="AJ990" s="122">
        <v>0.5068659270061</v>
      </c>
      <c r="AK990" s="122">
        <v>0.43907354887950001</v>
      </c>
      <c r="AL990" s="122">
        <v>0</v>
      </c>
    </row>
    <row r="991" spans="1:38" hidden="1" x14ac:dyDescent="0.25">
      <c r="A991" s="122" t="s">
        <v>2015</v>
      </c>
      <c r="B991" s="122">
        <v>1</v>
      </c>
      <c r="C991" s="122" t="s">
        <v>2194</v>
      </c>
      <c r="D991" s="122" t="s">
        <v>2179</v>
      </c>
      <c r="E991" s="122">
        <v>19</v>
      </c>
      <c r="F991" s="122">
        <v>0</v>
      </c>
      <c r="G991" s="122">
        <v>0</v>
      </c>
      <c r="H991" s="122">
        <v>0</v>
      </c>
      <c r="I991" s="122">
        <v>0</v>
      </c>
      <c r="J991" s="122">
        <v>0</v>
      </c>
      <c r="K991" s="122">
        <v>0</v>
      </c>
      <c r="L991" s="122">
        <v>0</v>
      </c>
      <c r="M991" s="122">
        <v>0</v>
      </c>
      <c r="N991" s="122">
        <v>0</v>
      </c>
      <c r="O991" s="122">
        <v>0</v>
      </c>
      <c r="P991" s="122">
        <v>0</v>
      </c>
      <c r="Q991" s="122">
        <v>0</v>
      </c>
      <c r="R991" s="122">
        <v>0</v>
      </c>
      <c r="S991" s="122">
        <v>0</v>
      </c>
      <c r="T991" s="122">
        <v>0</v>
      </c>
      <c r="U991" s="122">
        <v>0</v>
      </c>
      <c r="V991" s="122">
        <v>0</v>
      </c>
      <c r="W991" s="122">
        <v>0</v>
      </c>
      <c r="X991" s="122">
        <v>0</v>
      </c>
      <c r="Y991" s="122">
        <v>0</v>
      </c>
      <c r="Z991" s="122">
        <v>0</v>
      </c>
      <c r="AA991" s="122">
        <v>0</v>
      </c>
      <c r="AB991" s="122">
        <v>0</v>
      </c>
      <c r="AC991" s="122">
        <v>0</v>
      </c>
      <c r="AD991" s="122">
        <v>0</v>
      </c>
      <c r="AE991" s="122">
        <v>0</v>
      </c>
      <c r="AF991" s="122">
        <v>0</v>
      </c>
      <c r="AG991" s="122">
        <v>0</v>
      </c>
      <c r="AH991" s="122">
        <v>0</v>
      </c>
      <c r="AI991" s="122">
        <v>0</v>
      </c>
      <c r="AJ991" s="122">
        <v>0</v>
      </c>
      <c r="AK991" s="122">
        <v>0</v>
      </c>
      <c r="AL991" s="122">
        <v>0</v>
      </c>
    </row>
    <row r="992" spans="1:38" hidden="1" x14ac:dyDescent="0.25">
      <c r="A992" s="122" t="s">
        <v>2015</v>
      </c>
      <c r="B992" s="122">
        <v>1</v>
      </c>
      <c r="C992" s="122" t="s">
        <v>2194</v>
      </c>
      <c r="D992" s="122" t="s">
        <v>2162</v>
      </c>
      <c r="E992" s="122">
        <v>19</v>
      </c>
      <c r="F992" s="122">
        <v>2.58447362232E-2</v>
      </c>
      <c r="G992" s="122">
        <v>2.4257883975700001E-2</v>
      </c>
      <c r="H992" s="122">
        <v>2.7243413663199999E-2</v>
      </c>
      <c r="I992" s="122">
        <v>3.2867403583100002E-2</v>
      </c>
      <c r="J992" s="122">
        <v>3.1325830271700002E-2</v>
      </c>
      <c r="K992" s="122">
        <v>3.1703757806299998E-2</v>
      </c>
      <c r="L992" s="122">
        <v>2.9186002386900001E-2</v>
      </c>
      <c r="M992" s="122">
        <v>3.01123676973E-2</v>
      </c>
      <c r="N992" s="122">
        <v>3.7472829436999998E-2</v>
      </c>
      <c r="O992" s="122">
        <v>3.6179829031799997E-2</v>
      </c>
      <c r="P992" s="122">
        <v>3.3159382133299997E-2</v>
      </c>
      <c r="Q992" s="122">
        <v>3.2156246248099998E-2</v>
      </c>
      <c r="R992" s="122">
        <v>2.9474155536399999E-2</v>
      </c>
      <c r="S992" s="122">
        <v>2.85282310594E-2</v>
      </c>
      <c r="T992" s="122">
        <v>2.9698186999900001E-2</v>
      </c>
      <c r="U992" s="122">
        <v>2.9953233170299999E-2</v>
      </c>
      <c r="V992" s="122">
        <v>2.9372894300999999E-2</v>
      </c>
      <c r="W992" s="122">
        <v>4.2049974347600001E-2</v>
      </c>
      <c r="X992" s="122">
        <v>3.5117585561699999E-2</v>
      </c>
      <c r="Y992" s="122">
        <v>3.0020471394199999E-2</v>
      </c>
      <c r="Z992" s="122">
        <v>4.1884148382399997E-2</v>
      </c>
      <c r="AA992" s="122">
        <v>4.5419097425500002E-2</v>
      </c>
      <c r="AB992" s="122">
        <v>4.3272703866499999E-2</v>
      </c>
      <c r="AC992" s="122">
        <v>4.12706510624E-2</v>
      </c>
      <c r="AD992" s="122">
        <v>1.64903187499E-2</v>
      </c>
      <c r="AE992" s="122">
        <v>4.2526782690000001E-2</v>
      </c>
      <c r="AF992" s="122">
        <v>4.9261837470500003E-2</v>
      </c>
      <c r="AG992" s="122">
        <v>4.87104951619E-2</v>
      </c>
      <c r="AH992" s="122">
        <v>5.83516593115E-2</v>
      </c>
      <c r="AI992" s="122">
        <v>5.93948651582E-2</v>
      </c>
      <c r="AJ992" s="122">
        <v>5.6930438690600001E-2</v>
      </c>
      <c r="AK992" s="122">
        <v>4.9634904422300001E-2</v>
      </c>
      <c r="AL992" s="122">
        <v>0</v>
      </c>
    </row>
    <row r="993" spans="1:38" hidden="1" x14ac:dyDescent="0.25">
      <c r="A993" s="122" t="s">
        <v>2015</v>
      </c>
      <c r="B993" s="122">
        <v>1</v>
      </c>
      <c r="C993" s="122" t="s">
        <v>2194</v>
      </c>
      <c r="D993" s="122" t="s">
        <v>2163</v>
      </c>
      <c r="E993" s="122">
        <v>19</v>
      </c>
      <c r="F993" s="122">
        <v>9.2809376440899996E-2</v>
      </c>
      <c r="G993" s="122">
        <v>8.58837557966E-2</v>
      </c>
      <c r="H993" s="122">
        <v>9.5137039471399995E-2</v>
      </c>
      <c r="I993" s="122">
        <v>0.112702373355</v>
      </c>
      <c r="J993" s="122">
        <v>0.1053513094834</v>
      </c>
      <c r="K993" s="122">
        <v>0.1049987341093</v>
      </c>
      <c r="L993" s="122">
        <v>9.5277370983900003E-2</v>
      </c>
      <c r="M993" s="122">
        <v>9.7011237733700004E-2</v>
      </c>
      <c r="N993" s="122">
        <v>0.1193913660328</v>
      </c>
      <c r="O993" s="122">
        <v>0.1149385828941</v>
      </c>
      <c r="P993" s="122">
        <v>0.1049785214146</v>
      </c>
      <c r="Q993" s="122">
        <v>0.10135778810190001</v>
      </c>
      <c r="R993" s="122">
        <v>9.2383449081400004E-2</v>
      </c>
      <c r="S993" s="122">
        <v>8.9048568818300006E-2</v>
      </c>
      <c r="T993" s="122">
        <v>9.24437346588E-2</v>
      </c>
      <c r="U993" s="122">
        <v>9.2345297741800003E-2</v>
      </c>
      <c r="V993" s="122">
        <v>8.9249213453099996E-2</v>
      </c>
      <c r="W993" s="122">
        <v>0.1254662123118</v>
      </c>
      <c r="X993" s="122">
        <v>0.1033009651893</v>
      </c>
      <c r="Y993" s="122">
        <v>8.7368190588399994E-2</v>
      </c>
      <c r="Z993" s="122">
        <v>0.1210913742053</v>
      </c>
      <c r="AA993" s="122">
        <v>0.13073957926169999</v>
      </c>
      <c r="AB993" s="122">
        <v>0.12413287859409999</v>
      </c>
      <c r="AC993" s="122">
        <v>0.1175410280663</v>
      </c>
      <c r="AD993" s="122">
        <v>4.6667403336299998E-2</v>
      </c>
      <c r="AE993" s="122">
        <v>0.1192624264511</v>
      </c>
      <c r="AF993" s="122">
        <v>0.13621423384190001</v>
      </c>
      <c r="AG993" s="122">
        <v>0.13295370458639999</v>
      </c>
      <c r="AH993" s="122">
        <v>0.15740165509170001</v>
      </c>
      <c r="AI993" s="122">
        <v>0.15865121273259999</v>
      </c>
      <c r="AJ993" s="122">
        <v>0.14974813288450001</v>
      </c>
      <c r="AK993" s="122">
        <v>0.1285085849897</v>
      </c>
      <c r="AL993" s="122">
        <v>0</v>
      </c>
    </row>
    <row r="994" spans="1:38" hidden="1" x14ac:dyDescent="0.25">
      <c r="A994" s="122" t="s">
        <v>2015</v>
      </c>
      <c r="B994" s="122">
        <v>1</v>
      </c>
      <c r="C994" s="122" t="s">
        <v>2194</v>
      </c>
      <c r="D994" s="122" t="s">
        <v>2180</v>
      </c>
      <c r="E994" s="122">
        <v>19</v>
      </c>
      <c r="F994" s="122">
        <v>1.5520220745999999E-3</v>
      </c>
      <c r="G994" s="122">
        <v>1.4284889400999999E-3</v>
      </c>
      <c r="H994" s="122">
        <v>1.5679210110000001E-3</v>
      </c>
      <c r="I994" s="122">
        <v>1.8452037285E-3</v>
      </c>
      <c r="J994" s="122">
        <v>1.7148268572999999E-3</v>
      </c>
      <c r="K994" s="122">
        <v>1.6970880708E-3</v>
      </c>
      <c r="L994" s="122">
        <v>1.5255790822000001E-3</v>
      </c>
      <c r="M994" s="122">
        <v>1.5392539177E-3</v>
      </c>
      <c r="N994" s="122">
        <v>1.8777763618E-3</v>
      </c>
      <c r="O994" s="122">
        <v>1.7831292713000001E-3</v>
      </c>
      <c r="P994" s="122">
        <v>1.6050338087E-3</v>
      </c>
      <c r="Q994" s="122">
        <v>1.5284430737000001E-3</v>
      </c>
      <c r="R994" s="122">
        <v>1.3756841482000001E-3</v>
      </c>
      <c r="S994" s="122">
        <v>1.3115576389E-3</v>
      </c>
      <c r="T994" s="122">
        <v>1.3413017893E-3</v>
      </c>
      <c r="U994" s="122">
        <v>1.3217613556E-3</v>
      </c>
      <c r="V994" s="122">
        <v>1.2603850167999999E-3</v>
      </c>
      <c r="W994" s="122">
        <v>1.7536618556999999E-3</v>
      </c>
      <c r="X994" s="122">
        <v>1.4294402810000001E-3</v>
      </c>
      <c r="Y994" s="122">
        <v>1.194945321E-3</v>
      </c>
      <c r="Z994" s="122">
        <v>1.6352307444999999E-3</v>
      </c>
      <c r="AA994" s="122">
        <v>1.7473494750000001E-3</v>
      </c>
      <c r="AB994" s="122">
        <v>1.6402760355999999E-3</v>
      </c>
      <c r="AC994" s="122">
        <v>1.5382102743E-3</v>
      </c>
      <c r="AD994" s="122">
        <v>6.054494845E-4</v>
      </c>
      <c r="AE994" s="122">
        <v>1.5352610606000001E-3</v>
      </c>
      <c r="AF994" s="122">
        <v>1.7398214259000001E-3</v>
      </c>
      <c r="AG994" s="122">
        <v>1.6837903270000001E-3</v>
      </c>
      <c r="AH994" s="122">
        <v>1.9788853021999999E-3</v>
      </c>
      <c r="AI994" s="122">
        <v>1.9777812616999998E-3</v>
      </c>
      <c r="AJ994" s="122">
        <v>1.8439119452999999E-3</v>
      </c>
      <c r="AK994" s="122">
        <v>1.5742620394999999E-3</v>
      </c>
      <c r="AL994" s="122">
        <v>0</v>
      </c>
    </row>
    <row r="995" spans="1:38" hidden="1" x14ac:dyDescent="0.25">
      <c r="A995" s="122" t="s">
        <v>2015</v>
      </c>
      <c r="B995" s="122">
        <v>1</v>
      </c>
      <c r="C995" s="122" t="s">
        <v>2194</v>
      </c>
      <c r="D995" s="122" t="s">
        <v>2164</v>
      </c>
      <c r="E995" s="122">
        <v>19</v>
      </c>
      <c r="F995" s="122">
        <v>8.4316436006999992E-3</v>
      </c>
      <c r="G995" s="122">
        <v>7.7499344726999998E-3</v>
      </c>
      <c r="H995" s="122">
        <v>8.4950462293999999E-3</v>
      </c>
      <c r="I995" s="122">
        <v>1.00026531156E-2</v>
      </c>
      <c r="J995" s="122">
        <v>9.3290748342000004E-3</v>
      </c>
      <c r="K995" s="122">
        <v>9.2710703952000005E-3</v>
      </c>
      <c r="L995" s="122">
        <v>8.3790908614000004E-3</v>
      </c>
      <c r="M995" s="122">
        <v>8.4840155275999994E-3</v>
      </c>
      <c r="N995" s="122">
        <v>1.03876739918E-2</v>
      </c>
      <c r="O995" s="122">
        <v>9.9285256509999992E-3</v>
      </c>
      <c r="P995" s="122">
        <v>9.0062544908999995E-3</v>
      </c>
      <c r="Q995" s="122">
        <v>8.6205124311999996E-3</v>
      </c>
      <c r="R995" s="122">
        <v>7.8026136408999996E-3</v>
      </c>
      <c r="S995" s="122">
        <v>7.4683782280000003E-3</v>
      </c>
      <c r="T995" s="122">
        <v>7.6659949221000003E-3</v>
      </c>
      <c r="U995" s="122">
        <v>7.5710029274999998E-3</v>
      </c>
      <c r="V995" s="122">
        <v>7.2445417403000003E-3</v>
      </c>
      <c r="W995" s="122">
        <v>1.0092349312100001E-2</v>
      </c>
      <c r="X995" s="122">
        <v>8.2307313011000006E-3</v>
      </c>
      <c r="Y995" s="122">
        <v>6.8874040683E-3</v>
      </c>
      <c r="Z995" s="122">
        <v>9.4453337554999996E-3</v>
      </c>
      <c r="AA995" s="122">
        <v>1.01203467419E-2</v>
      </c>
      <c r="AB995" s="122">
        <v>9.4964777787999999E-3</v>
      </c>
      <c r="AC995" s="122">
        <v>8.9211241334000001E-3</v>
      </c>
      <c r="AD995" s="122">
        <v>3.5114801754999999E-3</v>
      </c>
      <c r="AE995" s="122">
        <v>8.9199135129999999E-3</v>
      </c>
      <c r="AF995" s="122">
        <v>1.0103476174900001E-2</v>
      </c>
      <c r="AG995" s="122">
        <v>9.8115343323000002E-3</v>
      </c>
      <c r="AH995" s="122">
        <v>1.15551396212E-2</v>
      </c>
      <c r="AI995" s="122">
        <v>1.1570620191999999E-2</v>
      </c>
      <c r="AJ995" s="122">
        <v>1.1145961100000001E-2</v>
      </c>
      <c r="AK995" s="122">
        <v>9.5994743063999993E-3</v>
      </c>
      <c r="AL995" s="122">
        <v>0</v>
      </c>
    </row>
    <row r="996" spans="1:38" hidden="1" x14ac:dyDescent="0.25">
      <c r="A996" s="122" t="s">
        <v>2015</v>
      </c>
      <c r="B996" s="122">
        <v>1</v>
      </c>
      <c r="C996" s="122" t="s">
        <v>2194</v>
      </c>
      <c r="D996" s="122" t="s">
        <v>2165</v>
      </c>
      <c r="E996" s="122">
        <v>19</v>
      </c>
      <c r="F996" s="122">
        <v>7.3195569274400005E-2</v>
      </c>
      <c r="G996" s="122">
        <v>6.8497794051700006E-2</v>
      </c>
      <c r="H996" s="122">
        <v>7.6544378435800003E-2</v>
      </c>
      <c r="I996" s="122">
        <v>9.1393523436199997E-2</v>
      </c>
      <c r="J996" s="122">
        <v>8.5889323739999995E-2</v>
      </c>
      <c r="K996" s="122">
        <v>8.62730298965E-2</v>
      </c>
      <c r="L996" s="122">
        <v>7.8607693876699997E-2</v>
      </c>
      <c r="M996" s="122">
        <v>8.0612019079800007E-2</v>
      </c>
      <c r="N996" s="122">
        <v>9.9818008066600003E-2</v>
      </c>
      <c r="O996" s="122">
        <v>9.5931333510899996E-2</v>
      </c>
      <c r="P996" s="122">
        <v>8.7319559533200003E-2</v>
      </c>
      <c r="Q996" s="122">
        <v>8.42829996759E-2</v>
      </c>
      <c r="R996" s="122">
        <v>7.6732073643100002E-2</v>
      </c>
      <c r="S996" s="122">
        <v>7.3783684223899998E-2</v>
      </c>
      <c r="T996" s="122">
        <v>7.6405763962099998E-2</v>
      </c>
      <c r="U996" s="122">
        <v>7.6260351847599994E-2</v>
      </c>
      <c r="V996" s="122">
        <v>7.4095005275E-2</v>
      </c>
      <c r="W996" s="122">
        <v>0.1045943551042</v>
      </c>
      <c r="X996" s="122">
        <v>8.6536687590700004E-2</v>
      </c>
      <c r="Y996" s="122">
        <v>7.3495530623299998E-2</v>
      </c>
      <c r="Z996" s="122">
        <v>0.1017596982864</v>
      </c>
      <c r="AA996" s="122">
        <v>0.11016706848549999</v>
      </c>
      <c r="AB996" s="122">
        <v>0.104592067687</v>
      </c>
      <c r="AC996" s="122">
        <v>9.9180499992500004E-2</v>
      </c>
      <c r="AD996" s="122">
        <v>3.9607891081399997E-2</v>
      </c>
      <c r="AE996" s="122">
        <v>0.10215813132279999</v>
      </c>
      <c r="AF996" s="122">
        <v>0.11812780010609999</v>
      </c>
      <c r="AG996" s="122">
        <v>0.1165827317349</v>
      </c>
      <c r="AH996" s="122">
        <v>0.13920112934119999</v>
      </c>
      <c r="AI996" s="122">
        <v>0.14117385551190001</v>
      </c>
      <c r="AJ996" s="122">
        <v>0.1339049756798</v>
      </c>
      <c r="AK996" s="122">
        <v>0.11507253283</v>
      </c>
      <c r="AL996" s="122">
        <v>0</v>
      </c>
    </row>
    <row r="997" spans="1:38" hidden="1" x14ac:dyDescent="0.25">
      <c r="A997" s="122" t="s">
        <v>2015</v>
      </c>
      <c r="B997" s="122">
        <v>1</v>
      </c>
      <c r="C997" s="122" t="s">
        <v>2194</v>
      </c>
      <c r="D997" s="122" t="s">
        <v>2166</v>
      </c>
      <c r="E997" s="122">
        <v>19</v>
      </c>
      <c r="F997" s="122">
        <v>7.3218245818299998E-2</v>
      </c>
      <c r="G997" s="122">
        <v>6.7662551837600005E-2</v>
      </c>
      <c r="H997" s="122">
        <v>7.45367329449E-2</v>
      </c>
      <c r="I997" s="122">
        <v>8.80355809081E-2</v>
      </c>
      <c r="J997" s="122">
        <v>8.2030683679800001E-2</v>
      </c>
      <c r="K997" s="122">
        <v>8.16108935855E-2</v>
      </c>
      <c r="L997" s="122">
        <v>7.3812454244900003E-2</v>
      </c>
      <c r="M997" s="122">
        <v>7.4808632496599997E-2</v>
      </c>
      <c r="N997" s="122">
        <v>9.1653936023300006E-2</v>
      </c>
      <c r="O997" s="122">
        <v>8.7559119685800005E-2</v>
      </c>
      <c r="P997" s="122">
        <v>7.9393329310899999E-2</v>
      </c>
      <c r="Q997" s="122">
        <v>7.6131880590599998E-2</v>
      </c>
      <c r="R997" s="122">
        <v>6.9034117428299999E-2</v>
      </c>
      <c r="S997" s="122">
        <v>6.6230040546500002E-2</v>
      </c>
      <c r="T997" s="122">
        <v>6.8187016576699996E-2</v>
      </c>
      <c r="U997" s="122">
        <v>6.7593408115100007E-2</v>
      </c>
      <c r="V997" s="122">
        <v>6.4870883653300002E-2</v>
      </c>
      <c r="W997" s="122">
        <v>9.0822176155800002E-2</v>
      </c>
      <c r="X997" s="122">
        <v>7.4388284800200002E-2</v>
      </c>
      <c r="Y997" s="122">
        <v>6.24927169681E-2</v>
      </c>
      <c r="Z997" s="122">
        <v>8.5876710229399994E-2</v>
      </c>
      <c r="AA997" s="122">
        <v>9.2068487658000006E-2</v>
      </c>
      <c r="AB997" s="122">
        <v>8.6735424921199997E-2</v>
      </c>
      <c r="AC997" s="122">
        <v>8.1693699728800001E-2</v>
      </c>
      <c r="AD997" s="122">
        <v>3.2287790072999999E-2</v>
      </c>
      <c r="AE997" s="122">
        <v>8.2141241626000006E-2</v>
      </c>
      <c r="AF997" s="122">
        <v>9.3453667401599994E-2</v>
      </c>
      <c r="AG997" s="122">
        <v>9.0924253889399995E-2</v>
      </c>
      <c r="AH997" s="122">
        <v>0.10743802380420001</v>
      </c>
      <c r="AI997" s="122">
        <v>0.10799526722159999</v>
      </c>
      <c r="AJ997" s="122">
        <v>0.1022196327547</v>
      </c>
      <c r="AK997" s="122">
        <v>8.7670767474999994E-2</v>
      </c>
      <c r="AL997" s="122">
        <v>0</v>
      </c>
    </row>
    <row r="998" spans="1:38" hidden="1" x14ac:dyDescent="0.25">
      <c r="A998" s="122" t="s">
        <v>2015</v>
      </c>
      <c r="B998" s="122">
        <v>1</v>
      </c>
      <c r="C998" s="122" t="s">
        <v>2194</v>
      </c>
      <c r="D998" s="122" t="s">
        <v>2167</v>
      </c>
      <c r="E998" s="122">
        <v>19</v>
      </c>
      <c r="F998" s="122">
        <v>2.6760232637499999E-2</v>
      </c>
      <c r="G998" s="122">
        <v>2.4516235115E-2</v>
      </c>
      <c r="H998" s="122">
        <v>2.6793291947199999E-2</v>
      </c>
      <c r="I998" s="122">
        <v>3.1467373562800001E-2</v>
      </c>
      <c r="J998" s="122">
        <v>2.9088380536400001E-2</v>
      </c>
      <c r="K998" s="122">
        <v>2.8705591967E-2</v>
      </c>
      <c r="L998" s="122">
        <v>2.5725868500800001E-2</v>
      </c>
      <c r="M998" s="122">
        <v>2.5841217566899999E-2</v>
      </c>
      <c r="N998" s="122">
        <v>3.1411478689000003E-2</v>
      </c>
      <c r="O998" s="122">
        <v>2.97486333267E-2</v>
      </c>
      <c r="P998" s="122">
        <v>2.6696211391999999E-2</v>
      </c>
      <c r="Q998" s="122">
        <v>2.53660665395E-2</v>
      </c>
      <c r="R998" s="122">
        <v>2.2889155930099998E-2</v>
      </c>
      <c r="S998" s="122">
        <v>2.1906173458499999E-2</v>
      </c>
      <c r="T998" s="122">
        <v>2.2462260427599998E-2</v>
      </c>
      <c r="U998" s="122">
        <v>2.2187085407500001E-2</v>
      </c>
      <c r="V998" s="122">
        <v>2.12595197588E-2</v>
      </c>
      <c r="W998" s="122">
        <v>2.96879831793E-2</v>
      </c>
      <c r="X998" s="122">
        <v>2.4268321480899999E-2</v>
      </c>
      <c r="Y998" s="122">
        <v>2.0368160681099999E-2</v>
      </c>
      <c r="Z998" s="122">
        <v>2.7982974209700001E-2</v>
      </c>
      <c r="AA998" s="122">
        <v>2.9957886410600001E-2</v>
      </c>
      <c r="AB998" s="122">
        <v>2.8161387226199999E-2</v>
      </c>
      <c r="AC998" s="122">
        <v>2.6406856600999999E-2</v>
      </c>
      <c r="AD998" s="122">
        <v>1.0385662548399999E-2</v>
      </c>
      <c r="AE998" s="122">
        <v>2.62737284732E-2</v>
      </c>
      <c r="AF998" s="122">
        <v>2.96524207989E-2</v>
      </c>
      <c r="AG998" s="122">
        <v>2.8544484515299999E-2</v>
      </c>
      <c r="AH998" s="122">
        <v>3.3399443446499998E-2</v>
      </c>
      <c r="AI998" s="122">
        <v>3.3286498619899997E-2</v>
      </c>
      <c r="AJ998" s="122">
        <v>3.1049298259000001E-2</v>
      </c>
      <c r="AK998" s="122">
        <v>2.65121816532E-2</v>
      </c>
      <c r="AL998" s="122">
        <v>0</v>
      </c>
    </row>
    <row r="999" spans="1:38" hidden="1" x14ac:dyDescent="0.25">
      <c r="A999" s="122" t="s">
        <v>2015</v>
      </c>
      <c r="B999" s="122">
        <v>1</v>
      </c>
      <c r="C999" s="122" t="s">
        <v>2194</v>
      </c>
      <c r="D999" s="122" t="s">
        <v>2168</v>
      </c>
      <c r="E999" s="122">
        <v>19</v>
      </c>
      <c r="F999" s="122">
        <v>6.7729566768999997E-3</v>
      </c>
      <c r="G999" s="122">
        <v>6.2595802822000002E-3</v>
      </c>
      <c r="H999" s="122">
        <v>6.9154375975999998E-3</v>
      </c>
      <c r="I999" s="122">
        <v>8.1905348674000001E-3</v>
      </c>
      <c r="J999" s="122">
        <v>7.6744086500999996E-3</v>
      </c>
      <c r="K999" s="122">
        <v>7.6365657721999998E-3</v>
      </c>
      <c r="L999" s="122">
        <v>6.8896559860000001E-3</v>
      </c>
      <c r="M999" s="122">
        <v>6.9528444793000004E-3</v>
      </c>
      <c r="N999" s="122">
        <v>8.4910051620999995E-3</v>
      </c>
      <c r="O999" s="122">
        <v>8.0747273275999995E-3</v>
      </c>
      <c r="P999" s="122">
        <v>7.3025921065999998E-3</v>
      </c>
      <c r="Q999" s="122">
        <v>6.9651039207E-3</v>
      </c>
      <c r="R999" s="122">
        <v>6.3392479956000001E-3</v>
      </c>
      <c r="S999" s="122">
        <v>6.0855041515000003E-3</v>
      </c>
      <c r="T999" s="122">
        <v>6.2956575215999998E-3</v>
      </c>
      <c r="U999" s="122">
        <v>6.2662430111999996E-3</v>
      </c>
      <c r="V999" s="122">
        <v>6.0788754675999996E-3</v>
      </c>
      <c r="W999" s="122">
        <v>8.6580913142000008E-3</v>
      </c>
      <c r="X999" s="122">
        <v>7.2007145896000003E-3</v>
      </c>
      <c r="Y999" s="122">
        <v>6.1712790385999999E-3</v>
      </c>
      <c r="Z999" s="122">
        <v>8.5194168112999995E-3</v>
      </c>
      <c r="AA999" s="122">
        <v>9.1569406308999995E-3</v>
      </c>
      <c r="AB999" s="122">
        <v>8.7428829222000008E-3</v>
      </c>
      <c r="AC999" s="122">
        <v>8.2949257227000004E-3</v>
      </c>
      <c r="AD999" s="122">
        <v>3.2727731774000002E-3</v>
      </c>
      <c r="AE999" s="122">
        <v>8.3580306562999994E-3</v>
      </c>
      <c r="AF999" s="122">
        <v>9.4703886935000002E-3</v>
      </c>
      <c r="AG999" s="122">
        <v>9.1030870976000003E-3</v>
      </c>
      <c r="AH999" s="122">
        <v>1.07090723432E-2</v>
      </c>
      <c r="AI999" s="122">
        <v>1.0756101158100001E-2</v>
      </c>
      <c r="AJ999" s="122">
        <v>1.0014390036199999E-2</v>
      </c>
      <c r="AK999" s="122">
        <v>8.6066646947000006E-3</v>
      </c>
      <c r="AL999" s="122">
        <v>0</v>
      </c>
    </row>
    <row r="1000" spans="1:38" hidden="1" x14ac:dyDescent="0.25">
      <c r="A1000" s="122" t="s">
        <v>2025</v>
      </c>
      <c r="B1000" s="122">
        <v>1</v>
      </c>
      <c r="C1000" s="122" t="s">
        <v>2195</v>
      </c>
      <c r="D1000" s="122" t="s">
        <v>2120</v>
      </c>
      <c r="E1000" s="122">
        <v>20</v>
      </c>
      <c r="F1000" s="122">
        <v>0</v>
      </c>
      <c r="G1000" s="122">
        <v>0</v>
      </c>
      <c r="H1000" s="122">
        <v>0</v>
      </c>
      <c r="I1000" s="122">
        <v>0</v>
      </c>
      <c r="J1000" s="122">
        <v>0</v>
      </c>
      <c r="K1000" s="122">
        <v>0</v>
      </c>
      <c r="L1000" s="122">
        <v>0</v>
      </c>
      <c r="M1000" s="122">
        <v>0</v>
      </c>
      <c r="N1000" s="122">
        <v>0</v>
      </c>
      <c r="O1000" s="122">
        <v>0</v>
      </c>
      <c r="P1000" s="122">
        <v>0</v>
      </c>
      <c r="Q1000" s="122">
        <v>0</v>
      </c>
      <c r="R1000" s="122">
        <v>0</v>
      </c>
      <c r="S1000" s="122">
        <v>0</v>
      </c>
      <c r="T1000" s="122">
        <v>0</v>
      </c>
      <c r="U1000" s="122">
        <v>0</v>
      </c>
      <c r="V1000" s="122">
        <v>0</v>
      </c>
      <c r="W1000" s="122">
        <v>0</v>
      </c>
      <c r="X1000" s="122">
        <v>0</v>
      </c>
      <c r="Y1000" s="122">
        <v>0</v>
      </c>
      <c r="Z1000" s="122">
        <v>0</v>
      </c>
      <c r="AA1000" s="122">
        <v>0</v>
      </c>
      <c r="AB1000" s="122">
        <v>0</v>
      </c>
      <c r="AC1000" s="122">
        <v>0</v>
      </c>
      <c r="AD1000" s="122">
        <v>0</v>
      </c>
      <c r="AE1000" s="122">
        <v>0</v>
      </c>
      <c r="AF1000" s="122">
        <v>0</v>
      </c>
      <c r="AG1000" s="122">
        <v>0</v>
      </c>
      <c r="AH1000" s="122">
        <v>0</v>
      </c>
      <c r="AI1000" s="122">
        <v>0</v>
      </c>
      <c r="AJ1000" s="122">
        <v>0</v>
      </c>
      <c r="AK1000" s="122">
        <v>0</v>
      </c>
      <c r="AL1000" s="122">
        <v>0</v>
      </c>
    </row>
    <row r="1001" spans="1:38" hidden="1" x14ac:dyDescent="0.25">
      <c r="A1001" s="122" t="s">
        <v>2025</v>
      </c>
      <c r="B1001" s="122">
        <v>1</v>
      </c>
      <c r="C1001" s="122" t="s">
        <v>2195</v>
      </c>
      <c r="D1001" s="122" t="s">
        <v>2121</v>
      </c>
      <c r="E1001" s="122">
        <v>20</v>
      </c>
      <c r="F1001" s="122">
        <v>8.9917898923300002E-2</v>
      </c>
      <c r="G1001" s="122">
        <v>9.60488656626E-2</v>
      </c>
      <c r="H1001" s="122">
        <v>8.5057471954500002E-2</v>
      </c>
      <c r="I1001" s="122">
        <v>7.2889028142599996E-2</v>
      </c>
      <c r="J1001" s="122">
        <v>0</v>
      </c>
      <c r="K1001" s="122">
        <v>9.9367014479700005E-2</v>
      </c>
      <c r="L1001" s="122">
        <v>6.11564336188E-2</v>
      </c>
      <c r="M1001" s="122">
        <v>9.2794543407499999E-2</v>
      </c>
      <c r="N1001" s="122">
        <v>8.4457919372599999E-2</v>
      </c>
      <c r="O1001" s="122">
        <v>9.7758810090300005E-2</v>
      </c>
      <c r="P1001" s="122">
        <v>9.2546923756000002E-2</v>
      </c>
      <c r="Q1001" s="122">
        <v>4.8272572806000003E-2</v>
      </c>
      <c r="R1001" s="122">
        <v>0</v>
      </c>
      <c r="S1001" s="122">
        <v>0</v>
      </c>
      <c r="T1001" s="122">
        <v>0.119950617962</v>
      </c>
      <c r="U1001" s="122">
        <v>0</v>
      </c>
      <c r="V1001" s="122">
        <v>0</v>
      </c>
      <c r="W1001" s="122">
        <v>0</v>
      </c>
      <c r="X1001" s="122">
        <v>0.14802363132929999</v>
      </c>
      <c r="Y1001" s="122">
        <v>0</v>
      </c>
      <c r="Z1001" s="122">
        <v>0.14333656217160001</v>
      </c>
      <c r="AA1001" s="122">
        <v>7.1268614918199996E-2</v>
      </c>
      <c r="AB1001" s="122">
        <v>0</v>
      </c>
      <c r="AC1001" s="122">
        <v>5.6461508691299997E-2</v>
      </c>
      <c r="AD1001" s="122">
        <v>0</v>
      </c>
      <c r="AE1001" s="122">
        <v>0</v>
      </c>
      <c r="AF1001" s="122">
        <v>0</v>
      </c>
      <c r="AG1001" s="122">
        <v>0</v>
      </c>
      <c r="AH1001" s="122">
        <v>0</v>
      </c>
      <c r="AI1001" s="122">
        <v>0</v>
      </c>
      <c r="AJ1001" s="122">
        <v>0</v>
      </c>
      <c r="AK1001" s="122">
        <v>0</v>
      </c>
      <c r="AL1001" s="122">
        <v>0</v>
      </c>
    </row>
    <row r="1002" spans="1:38" hidden="1" x14ac:dyDescent="0.25">
      <c r="A1002" s="122" t="s">
        <v>2025</v>
      </c>
      <c r="B1002" s="122">
        <v>1</v>
      </c>
      <c r="C1002" s="122" t="s">
        <v>2195</v>
      </c>
      <c r="D1002" s="122" t="s">
        <v>2122</v>
      </c>
      <c r="E1002" s="122">
        <v>20</v>
      </c>
      <c r="F1002" s="122">
        <v>4.8875234258E-2</v>
      </c>
      <c r="G1002" s="122">
        <v>5.2207745795699999E-2</v>
      </c>
      <c r="H1002" s="122">
        <v>4.6233329703499998E-2</v>
      </c>
      <c r="I1002" s="122">
        <v>3.9619123310899999E-2</v>
      </c>
      <c r="J1002" s="122">
        <v>7.5251892839600001E-2</v>
      </c>
      <c r="K1002" s="122">
        <v>7.6058702441300002E-2</v>
      </c>
      <c r="L1002" s="122">
        <v>5.3431410424700003E-2</v>
      </c>
      <c r="M1002" s="122">
        <v>8.7336040854100003E-2</v>
      </c>
      <c r="N1002" s="122">
        <v>6.0327085266099999E-2</v>
      </c>
      <c r="O1002" s="122">
        <v>9.3369639025000006E-2</v>
      </c>
      <c r="P1002" s="122">
        <v>8.7328112265999999E-2</v>
      </c>
      <c r="Q1002" s="122">
        <v>5.4256776046299998E-2</v>
      </c>
      <c r="R1002" s="122">
        <v>0.1036688070698</v>
      </c>
      <c r="S1002" s="122">
        <v>0.14334202019959999</v>
      </c>
      <c r="T1002" s="122">
        <v>4.79059743563E-2</v>
      </c>
      <c r="U1002" s="122">
        <v>0.14249717038189999</v>
      </c>
      <c r="V1002" s="122">
        <v>0.17091137624889999</v>
      </c>
      <c r="W1002" s="122">
        <v>9.3889364917899995E-2</v>
      </c>
      <c r="X1002" s="122">
        <v>7.6938836623099999E-2</v>
      </c>
      <c r="Y1002" s="122">
        <v>0</v>
      </c>
      <c r="Z1002" s="122">
        <v>7.2254125345299999E-2</v>
      </c>
      <c r="AA1002" s="122">
        <v>5.5942031064800002E-2</v>
      </c>
      <c r="AB1002" s="122">
        <v>0.13126952068549999</v>
      </c>
      <c r="AC1002" s="122">
        <v>2.53246472807E-2</v>
      </c>
      <c r="AD1002" s="122">
        <v>3.1297673584599998E-2</v>
      </c>
      <c r="AE1002" s="122">
        <v>4.2306317146100003E-2</v>
      </c>
      <c r="AF1002" s="122">
        <v>0</v>
      </c>
      <c r="AG1002" s="122">
        <v>0</v>
      </c>
      <c r="AH1002" s="122">
        <v>0</v>
      </c>
      <c r="AI1002" s="122">
        <v>0</v>
      </c>
      <c r="AJ1002" s="122">
        <v>0</v>
      </c>
      <c r="AK1002" s="122">
        <v>0</v>
      </c>
      <c r="AL1002" s="122">
        <v>0</v>
      </c>
    </row>
    <row r="1003" spans="1:38" hidden="1" x14ac:dyDescent="0.25">
      <c r="A1003" s="122" t="s">
        <v>2025</v>
      </c>
      <c r="B1003" s="122">
        <v>1</v>
      </c>
      <c r="C1003" s="122" t="s">
        <v>2195</v>
      </c>
      <c r="D1003" s="122" t="s">
        <v>2175</v>
      </c>
      <c r="E1003" s="122">
        <v>20</v>
      </c>
      <c r="F1003" s="122">
        <v>0</v>
      </c>
      <c r="G1003" s="122">
        <v>0</v>
      </c>
      <c r="H1003" s="122">
        <v>0</v>
      </c>
      <c r="I1003" s="122">
        <v>0</v>
      </c>
      <c r="J1003" s="122">
        <v>0</v>
      </c>
      <c r="K1003" s="122">
        <v>0</v>
      </c>
      <c r="L1003" s="122">
        <v>0</v>
      </c>
      <c r="M1003" s="122">
        <v>0</v>
      </c>
      <c r="N1003" s="122">
        <v>0</v>
      </c>
      <c r="O1003" s="122">
        <v>0</v>
      </c>
      <c r="P1003" s="122">
        <v>0</v>
      </c>
      <c r="Q1003" s="122">
        <v>0</v>
      </c>
      <c r="R1003" s="122">
        <v>0</v>
      </c>
      <c r="S1003" s="122">
        <v>0</v>
      </c>
      <c r="T1003" s="122">
        <v>0</v>
      </c>
      <c r="U1003" s="122">
        <v>0</v>
      </c>
      <c r="V1003" s="122">
        <v>0</v>
      </c>
      <c r="W1003" s="122">
        <v>0</v>
      </c>
      <c r="X1003" s="122">
        <v>0</v>
      </c>
      <c r="Y1003" s="122">
        <v>0</v>
      </c>
      <c r="Z1003" s="122">
        <v>0</v>
      </c>
      <c r="AA1003" s="122">
        <v>0</v>
      </c>
      <c r="AB1003" s="122">
        <v>0</v>
      </c>
      <c r="AC1003" s="122">
        <v>0</v>
      </c>
      <c r="AD1003" s="122">
        <v>0</v>
      </c>
      <c r="AE1003" s="122">
        <v>0</v>
      </c>
      <c r="AF1003" s="122">
        <v>0</v>
      </c>
      <c r="AG1003" s="122">
        <v>0</v>
      </c>
      <c r="AH1003" s="122">
        <v>0</v>
      </c>
      <c r="AI1003" s="122">
        <v>0</v>
      </c>
      <c r="AJ1003" s="122">
        <v>0</v>
      </c>
      <c r="AK1003" s="122">
        <v>0</v>
      </c>
      <c r="AL1003" s="122">
        <v>0</v>
      </c>
    </row>
    <row r="1004" spans="1:38" hidden="1" x14ac:dyDescent="0.25">
      <c r="A1004" s="122" t="s">
        <v>2025</v>
      </c>
      <c r="B1004" s="122">
        <v>1</v>
      </c>
      <c r="C1004" s="122" t="s">
        <v>2195</v>
      </c>
      <c r="D1004" s="122" t="s">
        <v>2123</v>
      </c>
      <c r="E1004" s="122">
        <v>20</v>
      </c>
      <c r="F1004" s="122">
        <v>0</v>
      </c>
      <c r="G1004" s="122">
        <v>0</v>
      </c>
      <c r="H1004" s="122">
        <v>0</v>
      </c>
      <c r="I1004" s="122">
        <v>0</v>
      </c>
      <c r="J1004" s="122">
        <v>0</v>
      </c>
      <c r="K1004" s="122">
        <v>0</v>
      </c>
      <c r="L1004" s="122">
        <v>0</v>
      </c>
      <c r="M1004" s="122">
        <v>0</v>
      </c>
      <c r="N1004" s="122">
        <v>0</v>
      </c>
      <c r="O1004" s="122">
        <v>0</v>
      </c>
      <c r="P1004" s="122">
        <v>0</v>
      </c>
      <c r="Q1004" s="122">
        <v>0</v>
      </c>
      <c r="R1004" s="122">
        <v>0</v>
      </c>
      <c r="S1004" s="122">
        <v>0</v>
      </c>
      <c r="T1004" s="122">
        <v>0</v>
      </c>
      <c r="U1004" s="122">
        <v>0</v>
      </c>
      <c r="V1004" s="122">
        <v>0</v>
      </c>
      <c r="W1004" s="122">
        <v>0</v>
      </c>
      <c r="X1004" s="122">
        <v>0</v>
      </c>
      <c r="Y1004" s="122">
        <v>0</v>
      </c>
      <c r="Z1004" s="122">
        <v>0</v>
      </c>
      <c r="AA1004" s="122">
        <v>0</v>
      </c>
      <c r="AB1004" s="122">
        <v>0</v>
      </c>
      <c r="AC1004" s="122">
        <v>0</v>
      </c>
      <c r="AD1004" s="122">
        <v>0</v>
      </c>
      <c r="AE1004" s="122">
        <v>0</v>
      </c>
      <c r="AF1004" s="122">
        <v>0</v>
      </c>
      <c r="AG1004" s="122">
        <v>0</v>
      </c>
      <c r="AH1004" s="122">
        <v>0</v>
      </c>
      <c r="AI1004" s="122">
        <v>0</v>
      </c>
      <c r="AJ1004" s="122">
        <v>0</v>
      </c>
      <c r="AK1004" s="122">
        <v>0</v>
      </c>
      <c r="AL1004" s="122">
        <v>0</v>
      </c>
    </row>
    <row r="1005" spans="1:38" x14ac:dyDescent="0.25">
      <c r="A1005" s="122" t="s">
        <v>2025</v>
      </c>
      <c r="B1005" s="122">
        <v>1</v>
      </c>
      <c r="C1005" s="122" t="s">
        <v>2195</v>
      </c>
      <c r="D1005" s="122" t="s">
        <v>2124</v>
      </c>
      <c r="E1005" s="122">
        <v>20</v>
      </c>
      <c r="F1005" s="122">
        <v>9.0857807273999995E-3</v>
      </c>
      <c r="G1005" s="122">
        <v>9.7052860774000001E-3</v>
      </c>
      <c r="H1005" s="122">
        <v>8.5946574449000009E-3</v>
      </c>
      <c r="I1005" s="122">
        <v>7.3650934359999996E-3</v>
      </c>
      <c r="J1005" s="122">
        <v>0</v>
      </c>
      <c r="K1005" s="122">
        <v>2.6681883517700001E-2</v>
      </c>
      <c r="L1005" s="122">
        <v>3.7981364036900001E-2</v>
      </c>
      <c r="M1005" s="122">
        <v>5.1173461438000001E-2</v>
      </c>
      <c r="N1005" s="122">
        <v>6.6359793792700003E-2</v>
      </c>
      <c r="O1005" s="122">
        <v>0.10374404336110001</v>
      </c>
      <c r="P1005" s="122">
        <v>5.4275639495900002E-2</v>
      </c>
      <c r="Q1005" s="122">
        <v>0</v>
      </c>
      <c r="R1005" s="122">
        <v>0</v>
      </c>
      <c r="S1005" s="122">
        <v>5.8122243806900002E-2</v>
      </c>
      <c r="T1005" s="122">
        <v>6.09037193368E-2</v>
      </c>
      <c r="U1005" s="122">
        <v>0.1040643235984</v>
      </c>
      <c r="V1005" s="122">
        <v>0.15085544944410001</v>
      </c>
      <c r="W1005" s="122">
        <v>8.2274185752699999E-2</v>
      </c>
      <c r="X1005" s="122">
        <v>0.13715183919769999</v>
      </c>
      <c r="Y1005" s="122">
        <v>0</v>
      </c>
      <c r="Z1005" s="122">
        <v>0.12771404858339999</v>
      </c>
      <c r="AA1005" s="122">
        <v>5.7857854046400002E-2</v>
      </c>
      <c r="AB1005" s="122">
        <v>0</v>
      </c>
      <c r="AC1005" s="122">
        <v>0.1751967402039</v>
      </c>
      <c r="AD1005" s="122">
        <v>0.1122399328553</v>
      </c>
      <c r="AE1005" s="122">
        <v>3.2634236105000001E-3</v>
      </c>
      <c r="AF1005" s="122">
        <v>5.5367059165600002E-2</v>
      </c>
      <c r="AG1005" s="122">
        <v>0</v>
      </c>
      <c r="AH1005" s="122">
        <v>0</v>
      </c>
      <c r="AI1005" s="122">
        <v>0</v>
      </c>
      <c r="AJ1005" s="122">
        <v>5.0769228857399998E-2</v>
      </c>
      <c r="AK1005" s="122">
        <v>5.3060237546500001E-2</v>
      </c>
      <c r="AL1005" s="122">
        <v>0</v>
      </c>
    </row>
    <row r="1006" spans="1:38" hidden="1" x14ac:dyDescent="0.25">
      <c r="A1006" s="122" t="s">
        <v>2025</v>
      </c>
      <c r="B1006" s="122">
        <v>1</v>
      </c>
      <c r="C1006" s="122" t="s">
        <v>2195</v>
      </c>
      <c r="D1006" s="122" t="s">
        <v>474</v>
      </c>
      <c r="E1006" s="122">
        <v>20</v>
      </c>
      <c r="F1006" s="122">
        <v>0</v>
      </c>
      <c r="G1006" s="122">
        <v>0</v>
      </c>
      <c r="H1006" s="122">
        <v>0</v>
      </c>
      <c r="I1006" s="122">
        <v>0</v>
      </c>
      <c r="J1006" s="122">
        <v>0</v>
      </c>
      <c r="K1006" s="122">
        <v>0</v>
      </c>
      <c r="L1006" s="122">
        <v>0</v>
      </c>
      <c r="M1006" s="122">
        <v>0</v>
      </c>
      <c r="N1006" s="122">
        <v>0</v>
      </c>
      <c r="O1006" s="122">
        <v>0</v>
      </c>
      <c r="P1006" s="122">
        <v>0</v>
      </c>
      <c r="Q1006" s="122">
        <v>0</v>
      </c>
      <c r="R1006" s="122">
        <v>0</v>
      </c>
      <c r="S1006" s="122">
        <v>0</v>
      </c>
      <c r="T1006" s="122">
        <v>0</v>
      </c>
      <c r="U1006" s="122">
        <v>0</v>
      </c>
      <c r="V1006" s="122">
        <v>0</v>
      </c>
      <c r="W1006" s="122">
        <v>0</v>
      </c>
      <c r="X1006" s="122">
        <v>0</v>
      </c>
      <c r="Y1006" s="122">
        <v>0</v>
      </c>
      <c r="Z1006" s="122">
        <v>0</v>
      </c>
      <c r="AA1006" s="122">
        <v>0</v>
      </c>
      <c r="AB1006" s="122">
        <v>0</v>
      </c>
      <c r="AC1006" s="122">
        <v>0</v>
      </c>
      <c r="AD1006" s="122">
        <v>0</v>
      </c>
      <c r="AE1006" s="122">
        <v>0</v>
      </c>
      <c r="AF1006" s="122">
        <v>0</v>
      </c>
      <c r="AG1006" s="122">
        <v>0</v>
      </c>
      <c r="AH1006" s="122">
        <v>0</v>
      </c>
      <c r="AI1006" s="122">
        <v>0</v>
      </c>
      <c r="AJ1006" s="122">
        <v>0</v>
      </c>
      <c r="AK1006" s="122">
        <v>0</v>
      </c>
      <c r="AL1006" s="122">
        <v>0</v>
      </c>
    </row>
    <row r="1007" spans="1:38" hidden="1" x14ac:dyDescent="0.25">
      <c r="A1007" s="122" t="s">
        <v>2025</v>
      </c>
      <c r="B1007" s="122">
        <v>1</v>
      </c>
      <c r="C1007" s="122" t="s">
        <v>2195</v>
      </c>
      <c r="D1007" s="122" t="s">
        <v>2125</v>
      </c>
      <c r="E1007" s="122">
        <v>20</v>
      </c>
      <c r="F1007" s="122">
        <v>0</v>
      </c>
      <c r="G1007" s="122">
        <v>0</v>
      </c>
      <c r="H1007" s="122">
        <v>0</v>
      </c>
      <c r="I1007" s="122">
        <v>0</v>
      </c>
      <c r="J1007" s="122">
        <v>8.5580584014000004E-3</v>
      </c>
      <c r="K1007" s="122">
        <v>0</v>
      </c>
      <c r="L1007" s="122">
        <v>0</v>
      </c>
      <c r="M1007" s="122">
        <v>1.70578204793E-2</v>
      </c>
      <c r="N1007" s="122">
        <v>1.5835859882400001E-2</v>
      </c>
      <c r="O1007" s="122">
        <v>0</v>
      </c>
      <c r="P1007" s="122">
        <v>0</v>
      </c>
      <c r="Q1007" s="122">
        <v>0</v>
      </c>
      <c r="R1007" s="122">
        <v>1.6651466420599999E-2</v>
      </c>
      <c r="S1007" s="122">
        <v>0</v>
      </c>
      <c r="T1007" s="122">
        <v>0</v>
      </c>
      <c r="U1007" s="122">
        <v>0</v>
      </c>
      <c r="V1007" s="122">
        <v>6.9759745406999998E-3</v>
      </c>
      <c r="W1007" s="122">
        <v>0</v>
      </c>
      <c r="X1007" s="122">
        <v>2.9270209585000001E-3</v>
      </c>
      <c r="Y1007" s="122">
        <v>6.3307415615000001E-3</v>
      </c>
      <c r="Z1007" s="122">
        <v>3.5150655572999999E-3</v>
      </c>
      <c r="AA1007" s="122">
        <v>0</v>
      </c>
      <c r="AB1007" s="122">
        <v>0</v>
      </c>
      <c r="AC1007" s="122">
        <v>0</v>
      </c>
      <c r="AD1007" s="122">
        <v>0</v>
      </c>
      <c r="AE1007" s="122">
        <v>0</v>
      </c>
      <c r="AF1007" s="122">
        <v>4.2294281306999998E-3</v>
      </c>
      <c r="AG1007" s="122">
        <v>1.2971156924200001E-2</v>
      </c>
      <c r="AH1007" s="122">
        <v>0</v>
      </c>
      <c r="AI1007" s="122">
        <v>0</v>
      </c>
      <c r="AJ1007" s="122">
        <v>3.2978302505699997E-2</v>
      </c>
      <c r="AK1007" s="122">
        <v>3.4466479090099998E-2</v>
      </c>
      <c r="AL1007" s="122">
        <v>0</v>
      </c>
    </row>
    <row r="1008" spans="1:38" hidden="1" x14ac:dyDescent="0.25">
      <c r="A1008" s="122" t="s">
        <v>2025</v>
      </c>
      <c r="B1008" s="122">
        <v>1</v>
      </c>
      <c r="C1008" s="122" t="s">
        <v>2195</v>
      </c>
      <c r="D1008" s="122" t="s">
        <v>2126</v>
      </c>
      <c r="E1008" s="122">
        <v>20</v>
      </c>
      <c r="F1008" s="122">
        <v>0</v>
      </c>
      <c r="G1008" s="122">
        <v>0</v>
      </c>
      <c r="H1008" s="122">
        <v>0</v>
      </c>
      <c r="I1008" s="122">
        <v>0</v>
      </c>
      <c r="J1008" s="122">
        <v>0</v>
      </c>
      <c r="K1008" s="122">
        <v>0</v>
      </c>
      <c r="L1008" s="122">
        <v>0</v>
      </c>
      <c r="M1008" s="122">
        <v>0</v>
      </c>
      <c r="N1008" s="122">
        <v>0</v>
      </c>
      <c r="O1008" s="122">
        <v>0</v>
      </c>
      <c r="P1008" s="122">
        <v>0</v>
      </c>
      <c r="Q1008" s="122">
        <v>0</v>
      </c>
      <c r="R1008" s="122">
        <v>0</v>
      </c>
      <c r="S1008" s="122">
        <v>0</v>
      </c>
      <c r="T1008" s="122">
        <v>0</v>
      </c>
      <c r="U1008" s="122">
        <v>0</v>
      </c>
      <c r="V1008" s="122">
        <v>0</v>
      </c>
      <c r="W1008" s="122">
        <v>0</v>
      </c>
      <c r="X1008" s="122">
        <v>0</v>
      </c>
      <c r="Y1008" s="122">
        <v>0</v>
      </c>
      <c r="Z1008" s="122">
        <v>0</v>
      </c>
      <c r="AA1008" s="122">
        <v>0</v>
      </c>
      <c r="AB1008" s="122">
        <v>0</v>
      </c>
      <c r="AC1008" s="122">
        <v>0</v>
      </c>
      <c r="AD1008" s="122">
        <v>0</v>
      </c>
      <c r="AE1008" s="122">
        <v>0</v>
      </c>
      <c r="AF1008" s="122">
        <v>0</v>
      </c>
      <c r="AG1008" s="122">
        <v>0</v>
      </c>
      <c r="AH1008" s="122">
        <v>0</v>
      </c>
      <c r="AI1008" s="122">
        <v>0</v>
      </c>
      <c r="AJ1008" s="122">
        <v>0</v>
      </c>
      <c r="AK1008" s="122">
        <v>0</v>
      </c>
      <c r="AL1008" s="122">
        <v>0</v>
      </c>
    </row>
    <row r="1009" spans="1:38" hidden="1" x14ac:dyDescent="0.25">
      <c r="A1009" s="122" t="s">
        <v>2025</v>
      </c>
      <c r="B1009" s="122">
        <v>1</v>
      </c>
      <c r="C1009" s="122" t="s">
        <v>2195</v>
      </c>
      <c r="D1009" s="122" t="s">
        <v>2127</v>
      </c>
      <c r="E1009" s="122">
        <v>20</v>
      </c>
      <c r="F1009" s="122">
        <v>0</v>
      </c>
      <c r="G1009" s="122">
        <v>0</v>
      </c>
      <c r="H1009" s="122">
        <v>0</v>
      </c>
      <c r="I1009" s="122">
        <v>0</v>
      </c>
      <c r="J1009" s="122">
        <v>0</v>
      </c>
      <c r="K1009" s="122">
        <v>0</v>
      </c>
      <c r="L1009" s="122">
        <v>0</v>
      </c>
      <c r="M1009" s="122">
        <v>0</v>
      </c>
      <c r="N1009" s="122">
        <v>0</v>
      </c>
      <c r="O1009" s="122">
        <v>0</v>
      </c>
      <c r="P1009" s="122">
        <v>0</v>
      </c>
      <c r="Q1009" s="122">
        <v>0</v>
      </c>
      <c r="R1009" s="122">
        <v>0</v>
      </c>
      <c r="S1009" s="122">
        <v>0</v>
      </c>
      <c r="T1009" s="122">
        <v>0</v>
      </c>
      <c r="U1009" s="122">
        <v>0</v>
      </c>
      <c r="V1009" s="122">
        <v>0</v>
      </c>
      <c r="W1009" s="122">
        <v>0</v>
      </c>
      <c r="X1009" s="122">
        <v>0</v>
      </c>
      <c r="Y1009" s="122">
        <v>0</v>
      </c>
      <c r="Z1009" s="122">
        <v>0</v>
      </c>
      <c r="AA1009" s="122">
        <v>0</v>
      </c>
      <c r="AB1009" s="122">
        <v>0</v>
      </c>
      <c r="AC1009" s="122">
        <v>0</v>
      </c>
      <c r="AD1009" s="122">
        <v>0</v>
      </c>
      <c r="AE1009" s="122">
        <v>0</v>
      </c>
      <c r="AF1009" s="122">
        <v>0</v>
      </c>
      <c r="AG1009" s="122">
        <v>0</v>
      </c>
      <c r="AH1009" s="122">
        <v>0</v>
      </c>
      <c r="AI1009" s="122">
        <v>0</v>
      </c>
      <c r="AJ1009" s="122">
        <v>0</v>
      </c>
      <c r="AK1009" s="122">
        <v>0</v>
      </c>
      <c r="AL1009" s="122">
        <v>0</v>
      </c>
    </row>
    <row r="1010" spans="1:38" hidden="1" x14ac:dyDescent="0.25">
      <c r="A1010" s="122" t="s">
        <v>2025</v>
      </c>
      <c r="B1010" s="122">
        <v>1</v>
      </c>
      <c r="C1010" s="122" t="s">
        <v>2195</v>
      </c>
      <c r="D1010" s="122" t="s">
        <v>2128</v>
      </c>
      <c r="E1010" s="122">
        <v>20</v>
      </c>
      <c r="F1010" s="122">
        <v>0.37502343209490002</v>
      </c>
      <c r="G1010" s="122">
        <v>0.40059404947080002</v>
      </c>
      <c r="H1010" s="122">
        <v>0.35475189522490003</v>
      </c>
      <c r="I1010" s="122">
        <v>0.30400058078980002</v>
      </c>
      <c r="J1010" s="122">
        <v>0.2806452944724</v>
      </c>
      <c r="K1010" s="122">
        <v>0.24504396472010001</v>
      </c>
      <c r="L1010" s="122">
        <v>0.1490285724498</v>
      </c>
      <c r="M1010" s="122">
        <v>0.23369214056650001</v>
      </c>
      <c r="N1010" s="122">
        <v>0</v>
      </c>
      <c r="O1010" s="122">
        <v>0.23940933083339999</v>
      </c>
      <c r="P1010" s="122">
        <v>0.23693404164599999</v>
      </c>
      <c r="Q1010" s="122">
        <v>8.5374632896500005E-2</v>
      </c>
      <c r="R1010" s="122">
        <v>0.1219317057245</v>
      </c>
      <c r="S1010" s="122">
        <v>0.1107464375241</v>
      </c>
      <c r="T1010" s="122">
        <v>0.1489170210611</v>
      </c>
      <c r="U1010" s="122">
        <v>0.36659023085800002</v>
      </c>
      <c r="V1010" s="122">
        <v>0</v>
      </c>
      <c r="W1010" s="122">
        <v>0.26811705239439998</v>
      </c>
      <c r="X1010" s="122">
        <v>0.18900192474809999</v>
      </c>
      <c r="Y1010" s="122">
        <v>0</v>
      </c>
      <c r="Z1010" s="122">
        <v>0.2464451518536</v>
      </c>
      <c r="AA1010" s="122">
        <v>0.1118840621296</v>
      </c>
      <c r="AB1010" s="122">
        <v>0.10464842907789999</v>
      </c>
      <c r="AC1010" s="122">
        <v>0.22667635106949999</v>
      </c>
      <c r="AD1010" s="122">
        <v>0.2039744933621</v>
      </c>
      <c r="AE1010" s="122">
        <v>0.1879403839014</v>
      </c>
      <c r="AF1010" s="122">
        <v>7.0362304356200001E-2</v>
      </c>
      <c r="AG1010" s="122">
        <v>0.1074594003464</v>
      </c>
      <c r="AH1010" s="122">
        <v>0.37858183346180002</v>
      </c>
      <c r="AI1010" s="122">
        <v>0</v>
      </c>
      <c r="AJ1010" s="122">
        <v>0</v>
      </c>
      <c r="AK1010" s="122">
        <v>0</v>
      </c>
      <c r="AL1010" s="122">
        <v>0</v>
      </c>
    </row>
    <row r="1011" spans="1:38" hidden="1" x14ac:dyDescent="0.25">
      <c r="A1011" s="122" t="s">
        <v>2025</v>
      </c>
      <c r="B1011" s="122">
        <v>1</v>
      </c>
      <c r="C1011" s="122" t="s">
        <v>2195</v>
      </c>
      <c r="D1011" s="122" t="s">
        <v>2129</v>
      </c>
      <c r="E1011" s="122">
        <v>20</v>
      </c>
      <c r="F1011" s="122">
        <v>0</v>
      </c>
      <c r="G1011" s="122">
        <v>0</v>
      </c>
      <c r="H1011" s="122">
        <v>0</v>
      </c>
      <c r="I1011" s="122">
        <v>0</v>
      </c>
      <c r="J1011" s="122">
        <v>0</v>
      </c>
      <c r="K1011" s="122">
        <v>0</v>
      </c>
      <c r="L1011" s="122">
        <v>4.1843875633999997E-3</v>
      </c>
      <c r="M1011" s="122">
        <v>0</v>
      </c>
      <c r="N1011" s="122">
        <v>0</v>
      </c>
      <c r="O1011" s="122">
        <v>0</v>
      </c>
      <c r="P1011" s="122">
        <v>0</v>
      </c>
      <c r="Q1011" s="122">
        <v>0</v>
      </c>
      <c r="R1011" s="122">
        <v>0</v>
      </c>
      <c r="S1011" s="122">
        <v>0</v>
      </c>
      <c r="T1011" s="122">
        <v>0</v>
      </c>
      <c r="U1011" s="122">
        <v>0</v>
      </c>
      <c r="V1011" s="122">
        <v>0</v>
      </c>
      <c r="W1011" s="122">
        <v>0</v>
      </c>
      <c r="X1011" s="122">
        <v>0</v>
      </c>
      <c r="Y1011" s="122">
        <v>0</v>
      </c>
      <c r="Z1011" s="122">
        <v>2.6558273099899998E-2</v>
      </c>
      <c r="AA1011" s="122">
        <v>4.7129245349099999E-2</v>
      </c>
      <c r="AB1011" s="122">
        <v>0</v>
      </c>
      <c r="AC1011" s="122">
        <v>0</v>
      </c>
      <c r="AD1011" s="122">
        <v>0</v>
      </c>
      <c r="AE1011" s="122">
        <v>0</v>
      </c>
      <c r="AF1011" s="122">
        <v>0</v>
      </c>
      <c r="AG1011" s="122">
        <v>0</v>
      </c>
      <c r="AH1011" s="122">
        <v>1.6846657607699999E-2</v>
      </c>
      <c r="AI1011" s="122">
        <v>0</v>
      </c>
      <c r="AJ1011" s="122">
        <v>0</v>
      </c>
      <c r="AK1011" s="122">
        <v>0</v>
      </c>
      <c r="AL1011" s="122">
        <v>0</v>
      </c>
    </row>
    <row r="1012" spans="1:38" hidden="1" x14ac:dyDescent="0.25">
      <c r="A1012" s="122" t="s">
        <v>2025</v>
      </c>
      <c r="B1012" s="122">
        <v>1</v>
      </c>
      <c r="C1012" s="122" t="s">
        <v>2195</v>
      </c>
      <c r="D1012" s="122" t="s">
        <v>2176</v>
      </c>
      <c r="E1012" s="122">
        <v>20</v>
      </c>
      <c r="F1012" s="122">
        <v>0</v>
      </c>
      <c r="G1012" s="122">
        <v>0</v>
      </c>
      <c r="H1012" s="122">
        <v>0</v>
      </c>
      <c r="I1012" s="122">
        <v>0</v>
      </c>
      <c r="J1012" s="122">
        <v>0</v>
      </c>
      <c r="K1012" s="122">
        <v>0</v>
      </c>
      <c r="L1012" s="122">
        <v>0</v>
      </c>
      <c r="M1012" s="122">
        <v>0</v>
      </c>
      <c r="N1012" s="122">
        <v>0</v>
      </c>
      <c r="O1012" s="122">
        <v>0</v>
      </c>
      <c r="P1012" s="122">
        <v>0</v>
      </c>
      <c r="Q1012" s="122">
        <v>0</v>
      </c>
      <c r="R1012" s="122">
        <v>0</v>
      </c>
      <c r="S1012" s="122">
        <v>0</v>
      </c>
      <c r="T1012" s="122">
        <v>0</v>
      </c>
      <c r="U1012" s="122">
        <v>0</v>
      </c>
      <c r="V1012" s="122">
        <v>0</v>
      </c>
      <c r="W1012" s="122">
        <v>0</v>
      </c>
      <c r="X1012" s="122">
        <v>0</v>
      </c>
      <c r="Y1012" s="122">
        <v>0</v>
      </c>
      <c r="Z1012" s="122">
        <v>0</v>
      </c>
      <c r="AA1012" s="122">
        <v>0</v>
      </c>
      <c r="AB1012" s="122">
        <v>0</v>
      </c>
      <c r="AC1012" s="122">
        <v>0</v>
      </c>
      <c r="AD1012" s="122">
        <v>0</v>
      </c>
      <c r="AE1012" s="122">
        <v>0</v>
      </c>
      <c r="AF1012" s="122">
        <v>0</v>
      </c>
      <c r="AG1012" s="122">
        <v>0</v>
      </c>
      <c r="AH1012" s="122">
        <v>0</v>
      </c>
      <c r="AI1012" s="122">
        <v>0</v>
      </c>
      <c r="AJ1012" s="122">
        <v>0</v>
      </c>
      <c r="AK1012" s="122">
        <v>0</v>
      </c>
      <c r="AL1012" s="122">
        <v>0</v>
      </c>
    </row>
    <row r="1013" spans="1:38" hidden="1" x14ac:dyDescent="0.25">
      <c r="A1013" s="122" t="s">
        <v>2025</v>
      </c>
      <c r="B1013" s="122">
        <v>1</v>
      </c>
      <c r="C1013" s="122" t="s">
        <v>2195</v>
      </c>
      <c r="D1013" s="122" t="s">
        <v>2130</v>
      </c>
      <c r="E1013" s="122">
        <v>20</v>
      </c>
      <c r="F1013" s="122">
        <v>0</v>
      </c>
      <c r="G1013" s="122">
        <v>0</v>
      </c>
      <c r="H1013" s="122">
        <v>0</v>
      </c>
      <c r="I1013" s="122">
        <v>0</v>
      </c>
      <c r="J1013" s="122">
        <v>0</v>
      </c>
      <c r="K1013" s="122">
        <v>0</v>
      </c>
      <c r="L1013" s="122">
        <v>0</v>
      </c>
      <c r="M1013" s="122">
        <v>0</v>
      </c>
      <c r="N1013" s="122">
        <v>0</v>
      </c>
      <c r="O1013" s="122">
        <v>0</v>
      </c>
      <c r="P1013" s="122">
        <v>0</v>
      </c>
      <c r="Q1013" s="122">
        <v>0</v>
      </c>
      <c r="R1013" s="122">
        <v>0</v>
      </c>
      <c r="S1013" s="122">
        <v>0</v>
      </c>
      <c r="T1013" s="122">
        <v>0</v>
      </c>
      <c r="U1013" s="122">
        <v>0</v>
      </c>
      <c r="V1013" s="122">
        <v>0</v>
      </c>
      <c r="W1013" s="122">
        <v>0</v>
      </c>
      <c r="X1013" s="122">
        <v>0</v>
      </c>
      <c r="Y1013" s="122">
        <v>0</v>
      </c>
      <c r="Z1013" s="122">
        <v>0</v>
      </c>
      <c r="AA1013" s="122">
        <v>0</v>
      </c>
      <c r="AB1013" s="122">
        <v>0</v>
      </c>
      <c r="AC1013" s="122">
        <v>0</v>
      </c>
      <c r="AD1013" s="122">
        <v>0</v>
      </c>
      <c r="AE1013" s="122">
        <v>0</v>
      </c>
      <c r="AF1013" s="122">
        <v>0</v>
      </c>
      <c r="AG1013" s="122">
        <v>0</v>
      </c>
      <c r="AH1013" s="122">
        <v>0</v>
      </c>
      <c r="AI1013" s="122">
        <v>0</v>
      </c>
      <c r="AJ1013" s="122">
        <v>0</v>
      </c>
      <c r="AK1013" s="122">
        <v>0</v>
      </c>
      <c r="AL1013" s="122">
        <v>0</v>
      </c>
    </row>
    <row r="1014" spans="1:38" hidden="1" x14ac:dyDescent="0.25">
      <c r="A1014" s="122" t="s">
        <v>2025</v>
      </c>
      <c r="B1014" s="122">
        <v>1</v>
      </c>
      <c r="C1014" s="122" t="s">
        <v>2195</v>
      </c>
      <c r="D1014" s="122" t="s">
        <v>2131</v>
      </c>
      <c r="E1014" s="122">
        <v>20</v>
      </c>
      <c r="F1014" s="122">
        <v>0.36593765136750001</v>
      </c>
      <c r="G1014" s="122">
        <v>0.39088876339340001</v>
      </c>
      <c r="H1014" s="122">
        <v>0.34615723778000002</v>
      </c>
      <c r="I1014" s="122">
        <v>0.29663548735380002</v>
      </c>
      <c r="J1014" s="122">
        <v>0.35117549991809999</v>
      </c>
      <c r="K1014" s="122">
        <v>0.40482857751000001</v>
      </c>
      <c r="L1014" s="122">
        <v>0.21630064943050001</v>
      </c>
      <c r="M1014" s="122">
        <v>0.30567614298930001</v>
      </c>
      <c r="N1014" s="122">
        <v>0.3808147257426</v>
      </c>
      <c r="O1014" s="122">
        <v>0.51872021680559999</v>
      </c>
      <c r="P1014" s="122">
        <v>0.34687700370180002</v>
      </c>
      <c r="Q1014" s="122">
        <v>0.31556698421059998</v>
      </c>
      <c r="R1014" s="122">
        <v>1.0957739192864999</v>
      </c>
      <c r="S1014" s="122">
        <v>0.49482450808639999</v>
      </c>
      <c r="T1014" s="122">
        <v>0.32680044522149998</v>
      </c>
      <c r="U1014" s="122">
        <v>0</v>
      </c>
      <c r="V1014" s="122">
        <v>0</v>
      </c>
      <c r="W1014" s="122">
        <v>0.49848477250220002</v>
      </c>
      <c r="X1014" s="122">
        <v>0.52686377252780003</v>
      </c>
      <c r="Y1014" s="122">
        <v>0</v>
      </c>
      <c r="Z1014" s="122">
        <v>0.3515065557341</v>
      </c>
      <c r="AA1014" s="122">
        <v>0.43680763982100002</v>
      </c>
      <c r="AB1014" s="122">
        <v>0.44337887056710001</v>
      </c>
      <c r="AC1014" s="122">
        <v>0.13243545053319999</v>
      </c>
      <c r="AD1014" s="122">
        <v>0.11511787985160001</v>
      </c>
      <c r="AE1014" s="122">
        <v>0.40500048110780001</v>
      </c>
      <c r="AF1014" s="122">
        <v>0.14726099764190001</v>
      </c>
      <c r="AG1014" s="122">
        <v>0</v>
      </c>
      <c r="AH1014" s="122">
        <v>0.1258819693463</v>
      </c>
      <c r="AI1014" s="122">
        <v>0</v>
      </c>
      <c r="AJ1014" s="122">
        <v>0</v>
      </c>
      <c r="AK1014" s="122">
        <v>0</v>
      </c>
      <c r="AL1014" s="122">
        <v>0</v>
      </c>
    </row>
    <row r="1015" spans="1:38" hidden="1" x14ac:dyDescent="0.25">
      <c r="A1015" s="122" t="s">
        <v>2025</v>
      </c>
      <c r="B1015" s="122">
        <v>1</v>
      </c>
      <c r="C1015" s="122" t="s">
        <v>2195</v>
      </c>
      <c r="D1015" s="122" t="s">
        <v>2132</v>
      </c>
      <c r="E1015" s="122">
        <v>20</v>
      </c>
      <c r="F1015" s="122">
        <v>0</v>
      </c>
      <c r="G1015" s="122">
        <v>0</v>
      </c>
      <c r="H1015" s="122">
        <v>0</v>
      </c>
      <c r="I1015" s="122">
        <v>0</v>
      </c>
      <c r="J1015" s="122">
        <v>0</v>
      </c>
      <c r="K1015" s="122">
        <v>0</v>
      </c>
      <c r="L1015" s="122">
        <v>0.20342561077390001</v>
      </c>
      <c r="M1015" s="122">
        <v>0</v>
      </c>
      <c r="N1015" s="122">
        <v>1.6589948448200002E-2</v>
      </c>
      <c r="O1015" s="122">
        <v>2.4738964186099999E-2</v>
      </c>
      <c r="P1015" s="122">
        <v>1.7743959066000001E-2</v>
      </c>
      <c r="Q1015" s="122">
        <v>7.1810438884999999E-3</v>
      </c>
      <c r="R1015" s="122">
        <v>0</v>
      </c>
      <c r="S1015" s="122">
        <v>0</v>
      </c>
      <c r="T1015" s="122">
        <v>0</v>
      </c>
      <c r="U1015" s="122">
        <v>0</v>
      </c>
      <c r="V1015" s="122">
        <v>0</v>
      </c>
      <c r="W1015" s="122">
        <v>0</v>
      </c>
      <c r="X1015" s="122">
        <v>0</v>
      </c>
      <c r="Y1015" s="122">
        <v>0</v>
      </c>
      <c r="Z1015" s="122">
        <v>0</v>
      </c>
      <c r="AA1015" s="122">
        <v>0</v>
      </c>
      <c r="AB1015" s="122">
        <v>0</v>
      </c>
      <c r="AC1015" s="122">
        <v>0</v>
      </c>
      <c r="AD1015" s="122">
        <v>0</v>
      </c>
      <c r="AE1015" s="122">
        <v>0</v>
      </c>
      <c r="AF1015" s="122">
        <v>0</v>
      </c>
      <c r="AG1015" s="122">
        <v>0</v>
      </c>
      <c r="AH1015" s="122">
        <v>0</v>
      </c>
      <c r="AI1015" s="122">
        <v>0.31260514220699998</v>
      </c>
      <c r="AJ1015" s="122">
        <v>0.58579879450869998</v>
      </c>
      <c r="AK1015" s="122">
        <v>0.61223351015229999</v>
      </c>
      <c r="AL1015" s="122">
        <v>0</v>
      </c>
    </row>
    <row r="1016" spans="1:38" hidden="1" x14ac:dyDescent="0.25">
      <c r="A1016" s="122" t="s">
        <v>2025</v>
      </c>
      <c r="B1016" s="122">
        <v>1</v>
      </c>
      <c r="C1016" s="122" t="s">
        <v>2195</v>
      </c>
      <c r="D1016" s="122" t="s">
        <v>2133</v>
      </c>
      <c r="E1016" s="122">
        <v>20</v>
      </c>
      <c r="F1016" s="122">
        <v>0.75537301151280001</v>
      </c>
      <c r="G1016" s="122">
        <v>0.80687740457320001</v>
      </c>
      <c r="H1016" s="122">
        <v>0.71454203791759996</v>
      </c>
      <c r="I1016" s="122">
        <v>0.61231863014559995</v>
      </c>
      <c r="J1016" s="122">
        <v>0.67874256286690005</v>
      </c>
      <c r="K1016" s="122">
        <v>0.82499157083490005</v>
      </c>
      <c r="L1016" s="122">
        <v>0.83043999334920005</v>
      </c>
      <c r="M1016" s="122">
        <v>0.76760192156910001</v>
      </c>
      <c r="N1016" s="122">
        <v>0.7917929941181</v>
      </c>
      <c r="O1016" s="122">
        <v>0.81399172483339999</v>
      </c>
      <c r="P1016" s="122">
        <v>0.56711084857979999</v>
      </c>
      <c r="Q1016" s="122">
        <v>0.77395695242539997</v>
      </c>
      <c r="R1016" s="122">
        <v>0.67143009760210004</v>
      </c>
      <c r="S1016" s="122">
        <v>0.7540182980365</v>
      </c>
      <c r="T1016" s="122">
        <v>0.83556932016859997</v>
      </c>
      <c r="U1016" s="122">
        <v>1.4308844494779001</v>
      </c>
      <c r="V1016" s="122">
        <v>1.5783142398490999</v>
      </c>
      <c r="W1016" s="122">
        <v>1.2292731283061999</v>
      </c>
      <c r="X1016" s="122">
        <v>0.62303731830669995</v>
      </c>
      <c r="Y1016" s="122">
        <v>0</v>
      </c>
      <c r="Z1016" s="122">
        <v>0.74597502383570002</v>
      </c>
      <c r="AA1016" s="122">
        <v>0.55942031064789999</v>
      </c>
      <c r="AB1016" s="122">
        <v>0.99599601359279999</v>
      </c>
      <c r="AC1016" s="122">
        <v>0.69746569559820004</v>
      </c>
      <c r="AD1016" s="122">
        <v>0.63674577292919998</v>
      </c>
      <c r="AE1016" s="122">
        <v>0.74463897720280003</v>
      </c>
      <c r="AF1016" s="122">
        <v>0.56136046098439996</v>
      </c>
      <c r="AG1016" s="122">
        <v>0.7692150474985</v>
      </c>
      <c r="AH1016" s="122">
        <v>0.64110891451509999</v>
      </c>
      <c r="AI1016" s="122">
        <v>0.52494963366080005</v>
      </c>
      <c r="AJ1016" s="122">
        <v>0.64220904879480001</v>
      </c>
      <c r="AK1016" s="122">
        <v>0.67118932964839995</v>
      </c>
      <c r="AL1016" s="122">
        <v>0</v>
      </c>
    </row>
    <row r="1017" spans="1:38" hidden="1" x14ac:dyDescent="0.25">
      <c r="A1017" s="122" t="s">
        <v>2025</v>
      </c>
      <c r="B1017" s="122">
        <v>1</v>
      </c>
      <c r="C1017" s="122" t="s">
        <v>2195</v>
      </c>
      <c r="D1017" s="122" t="s">
        <v>2134</v>
      </c>
      <c r="E1017" s="122">
        <v>20</v>
      </c>
      <c r="F1017" s="122">
        <v>0.44332343894260001</v>
      </c>
      <c r="G1017" s="122">
        <v>0.47355102756989997</v>
      </c>
      <c r="H1017" s="122">
        <v>0.41936000981060001</v>
      </c>
      <c r="I1017" s="122">
        <v>0.35936576592949998</v>
      </c>
      <c r="J1017" s="122">
        <v>0.41609870158360002</v>
      </c>
      <c r="K1017" s="122">
        <v>0.46616624076919999</v>
      </c>
      <c r="L1017" s="122">
        <v>0.4860327092858</v>
      </c>
      <c r="M1017" s="122">
        <v>0.54926181943380004</v>
      </c>
      <c r="N1017" s="122">
        <v>1.0632648778159</v>
      </c>
      <c r="O1017" s="122">
        <v>0.78606063623620004</v>
      </c>
      <c r="P1017" s="122">
        <v>0.46273461877990002</v>
      </c>
      <c r="Q1017" s="122">
        <v>0.67422023175199997</v>
      </c>
      <c r="R1017" s="122">
        <v>0.71977306462940005</v>
      </c>
      <c r="S1017" s="122">
        <v>0.88361519301150004</v>
      </c>
      <c r="T1017" s="122">
        <v>0.44935061217950001</v>
      </c>
      <c r="U1017" s="122">
        <v>0.9815157793939</v>
      </c>
      <c r="V1017" s="122">
        <v>0</v>
      </c>
      <c r="W1017" s="122">
        <v>0.70659006587679996</v>
      </c>
      <c r="X1017" s="122">
        <v>0.50595647996710003</v>
      </c>
      <c r="Y1017" s="122">
        <v>1.2390165627664</v>
      </c>
      <c r="Z1017" s="122">
        <v>0.72644688185049999</v>
      </c>
      <c r="AA1017" s="122">
        <v>0.46746080752769997</v>
      </c>
      <c r="AB1017" s="122">
        <v>0.75273431442030003</v>
      </c>
      <c r="AC1017" s="122">
        <v>0.58122141299850005</v>
      </c>
      <c r="AD1017" s="122">
        <v>0.49644585686010001</v>
      </c>
      <c r="AE1017" s="122">
        <v>0.6667116423792</v>
      </c>
      <c r="AF1017" s="122">
        <v>0.53829085299879997</v>
      </c>
      <c r="AG1017" s="122">
        <v>0.52389781613410003</v>
      </c>
      <c r="AH1017" s="122">
        <v>0.39449256564680002</v>
      </c>
      <c r="AI1017" s="122">
        <v>0.13241972740989999</v>
      </c>
      <c r="AJ1017" s="122">
        <v>0.141893485781</v>
      </c>
      <c r="AK1017" s="122">
        <v>0.14829656134800001</v>
      </c>
      <c r="AL1017" s="122">
        <v>0</v>
      </c>
    </row>
    <row r="1018" spans="1:38" hidden="1" x14ac:dyDescent="0.25">
      <c r="A1018" s="122" t="s">
        <v>2025</v>
      </c>
      <c r="B1018" s="122">
        <v>1</v>
      </c>
      <c r="C1018" s="122" t="s">
        <v>2195</v>
      </c>
      <c r="D1018" s="122" t="s">
        <v>2135</v>
      </c>
      <c r="E1018" s="122">
        <v>20</v>
      </c>
      <c r="F1018" s="122">
        <v>4.3549086935000002E-2</v>
      </c>
      <c r="G1018" s="122">
        <v>4.6518440164099999E-2</v>
      </c>
      <c r="H1018" s="122">
        <v>4.1195082235799999E-2</v>
      </c>
      <c r="I1018" s="122">
        <v>3.5301654745000001E-2</v>
      </c>
      <c r="J1018" s="122">
        <v>6.1677041582300002E-2</v>
      </c>
      <c r="K1018" s="122">
        <v>5.3977143668000001E-2</v>
      </c>
      <c r="L1018" s="122">
        <v>6.95252087455E-2</v>
      </c>
      <c r="M1018" s="122">
        <v>0.114628553621</v>
      </c>
      <c r="N1018" s="122">
        <v>7.9556343694799997E-2</v>
      </c>
      <c r="O1018" s="122">
        <v>0</v>
      </c>
      <c r="P1018" s="122">
        <v>3.5139997366E-2</v>
      </c>
      <c r="Q1018" s="122">
        <v>1.9149450369299999E-2</v>
      </c>
      <c r="R1018" s="122">
        <v>1.8800042732800001E-2</v>
      </c>
      <c r="S1018" s="122">
        <v>2.8668404039900001E-2</v>
      </c>
      <c r="T1018" s="122">
        <v>8.9127394151000006E-3</v>
      </c>
      <c r="U1018" s="122">
        <v>0.11115961838919999</v>
      </c>
      <c r="V1018" s="122">
        <v>0</v>
      </c>
      <c r="W1018" s="122">
        <v>0</v>
      </c>
      <c r="X1018" s="122">
        <v>0.20572775879659999</v>
      </c>
      <c r="Y1018" s="122">
        <v>0</v>
      </c>
      <c r="Z1018" s="122">
        <v>2.46054589014E-2</v>
      </c>
      <c r="AA1018" s="122">
        <v>6.3605322991399996E-2</v>
      </c>
      <c r="AB1018" s="122">
        <v>7.5273431442099997E-2</v>
      </c>
      <c r="AC1018" s="122">
        <v>2.6985279889199999E-2</v>
      </c>
      <c r="AD1018" s="122">
        <v>2.12248590976E-2</v>
      </c>
      <c r="AE1018" s="122">
        <v>3.6431894889300001E-2</v>
      </c>
      <c r="AF1018" s="122">
        <v>1.9224673321400002E-2</v>
      </c>
      <c r="AG1018" s="122">
        <v>0</v>
      </c>
      <c r="AH1018" s="122">
        <v>0</v>
      </c>
      <c r="AI1018" s="122">
        <v>0.1957920255276</v>
      </c>
      <c r="AJ1018" s="122">
        <v>0.1605522621986</v>
      </c>
      <c r="AK1018" s="122">
        <v>0.16779733241209999</v>
      </c>
      <c r="AL1018" s="122">
        <v>0</v>
      </c>
    </row>
    <row r="1019" spans="1:38" hidden="1" x14ac:dyDescent="0.25">
      <c r="A1019" s="122" t="s">
        <v>2025</v>
      </c>
      <c r="B1019" s="122">
        <v>1</v>
      </c>
      <c r="C1019" s="122" t="s">
        <v>2195</v>
      </c>
      <c r="D1019" s="122" t="s">
        <v>2136</v>
      </c>
      <c r="E1019" s="122">
        <v>20</v>
      </c>
      <c r="F1019" s="122">
        <v>0.49063215928210002</v>
      </c>
      <c r="G1019" s="122">
        <v>0.52408544817989999</v>
      </c>
      <c r="H1019" s="122">
        <v>0.46411150202360002</v>
      </c>
      <c r="I1019" s="122">
        <v>0.39771504554460002</v>
      </c>
      <c r="J1019" s="122">
        <v>0.45446241165869999</v>
      </c>
      <c r="K1019" s="122">
        <v>0.32508961527320002</v>
      </c>
      <c r="L1019" s="122">
        <v>0.31350719128760002</v>
      </c>
      <c r="M1019" s="122">
        <v>0.1743309252986</v>
      </c>
      <c r="N1019" s="122">
        <v>0.12555574621009999</v>
      </c>
      <c r="O1019" s="122">
        <v>0.3000596946445</v>
      </c>
      <c r="P1019" s="122">
        <v>0.2515467138179</v>
      </c>
      <c r="Q1019" s="122">
        <v>0.2337828732584</v>
      </c>
      <c r="R1019" s="122">
        <v>0.25084628446410001</v>
      </c>
      <c r="S1019" s="122">
        <v>0.285113168945</v>
      </c>
      <c r="T1019" s="122">
        <v>0.14743156449190001</v>
      </c>
      <c r="U1019" s="122">
        <v>0</v>
      </c>
      <c r="V1019" s="122">
        <v>0</v>
      </c>
      <c r="W1019" s="122">
        <v>0.24730652305690001</v>
      </c>
      <c r="X1019" s="122">
        <v>0</v>
      </c>
      <c r="Y1019" s="122">
        <v>0.32015464468560001</v>
      </c>
      <c r="Z1019" s="122">
        <v>0.1667703325538</v>
      </c>
      <c r="AA1019" s="122">
        <v>0.15135001555200001</v>
      </c>
      <c r="AB1019" s="122">
        <v>0.21067381117010001</v>
      </c>
      <c r="AC1019" s="122">
        <v>0.16481778640030001</v>
      </c>
      <c r="AD1019" s="122">
        <v>0.1277088979604</v>
      </c>
      <c r="AE1019" s="122">
        <v>0.16978980883209999</v>
      </c>
      <c r="AF1019" s="122">
        <v>0.159949282034</v>
      </c>
      <c r="AG1019" s="122">
        <v>0.14390862210880001</v>
      </c>
      <c r="AH1019" s="122">
        <v>6.4578854162900004E-2</v>
      </c>
      <c r="AI1019" s="122">
        <v>0</v>
      </c>
      <c r="AJ1019" s="122">
        <v>0</v>
      </c>
      <c r="AK1019" s="122">
        <v>0</v>
      </c>
      <c r="AL1019" s="122">
        <v>0</v>
      </c>
    </row>
    <row r="1020" spans="1:38" hidden="1" x14ac:dyDescent="0.25">
      <c r="A1020" s="122" t="s">
        <v>2025</v>
      </c>
      <c r="B1020" s="122">
        <v>1</v>
      </c>
      <c r="C1020" s="122" t="s">
        <v>2195</v>
      </c>
      <c r="D1020" s="122" t="s">
        <v>2137</v>
      </c>
      <c r="E1020" s="122">
        <v>20</v>
      </c>
      <c r="F1020" s="122">
        <v>0</v>
      </c>
      <c r="G1020" s="122">
        <v>0</v>
      </c>
      <c r="H1020" s="122">
        <v>0</v>
      </c>
      <c r="I1020" s="122">
        <v>0</v>
      </c>
      <c r="J1020" s="122">
        <v>0</v>
      </c>
      <c r="K1020" s="122">
        <v>0</v>
      </c>
      <c r="L1020" s="122">
        <v>0</v>
      </c>
      <c r="M1020" s="122">
        <v>0</v>
      </c>
      <c r="N1020" s="122">
        <v>0</v>
      </c>
      <c r="O1020" s="122">
        <v>0</v>
      </c>
      <c r="P1020" s="122">
        <v>0</v>
      </c>
      <c r="Q1020" s="122">
        <v>0</v>
      </c>
      <c r="R1020" s="122">
        <v>0</v>
      </c>
      <c r="S1020" s="122">
        <v>0</v>
      </c>
      <c r="T1020" s="122">
        <v>0</v>
      </c>
      <c r="U1020" s="122">
        <v>0</v>
      </c>
      <c r="V1020" s="122">
        <v>0</v>
      </c>
      <c r="W1020" s="122">
        <v>0</v>
      </c>
      <c r="X1020" s="122">
        <v>0</v>
      </c>
      <c r="Y1020" s="122">
        <v>0</v>
      </c>
      <c r="Z1020" s="122">
        <v>0</v>
      </c>
      <c r="AA1020" s="122">
        <v>0</v>
      </c>
      <c r="AB1020" s="122">
        <v>0</v>
      </c>
      <c r="AC1020" s="122">
        <v>0</v>
      </c>
      <c r="AD1020" s="122">
        <v>0</v>
      </c>
      <c r="AE1020" s="122">
        <v>0</v>
      </c>
      <c r="AF1020" s="122">
        <v>0</v>
      </c>
      <c r="AG1020" s="122">
        <v>0</v>
      </c>
      <c r="AH1020" s="122">
        <v>0</v>
      </c>
      <c r="AI1020" s="122">
        <v>0</v>
      </c>
      <c r="AJ1020" s="122">
        <v>0</v>
      </c>
      <c r="AK1020" s="122">
        <v>0</v>
      </c>
      <c r="AL1020" s="122">
        <v>0</v>
      </c>
    </row>
    <row r="1021" spans="1:38" hidden="1" x14ac:dyDescent="0.25">
      <c r="A1021" s="122" t="s">
        <v>2025</v>
      </c>
      <c r="B1021" s="122">
        <v>1</v>
      </c>
      <c r="C1021" s="122" t="s">
        <v>2195</v>
      </c>
      <c r="D1021" s="122" t="s">
        <v>2138</v>
      </c>
      <c r="E1021" s="122">
        <v>20</v>
      </c>
      <c r="F1021" s="122">
        <v>0</v>
      </c>
      <c r="G1021" s="122">
        <v>0</v>
      </c>
      <c r="H1021" s="122">
        <v>0</v>
      </c>
      <c r="I1021" s="122">
        <v>0</v>
      </c>
      <c r="J1021" s="122">
        <v>0</v>
      </c>
      <c r="K1021" s="122">
        <v>0</v>
      </c>
      <c r="L1021" s="122">
        <v>0</v>
      </c>
      <c r="M1021" s="122">
        <v>0</v>
      </c>
      <c r="N1021" s="122">
        <v>0</v>
      </c>
      <c r="O1021" s="122">
        <v>0</v>
      </c>
      <c r="P1021" s="122">
        <v>0</v>
      </c>
      <c r="Q1021" s="122">
        <v>0</v>
      </c>
      <c r="R1021" s="122">
        <v>0</v>
      </c>
      <c r="S1021" s="122">
        <v>0</v>
      </c>
      <c r="T1021" s="122">
        <v>0</v>
      </c>
      <c r="U1021" s="122">
        <v>0</v>
      </c>
      <c r="V1021" s="122">
        <v>0</v>
      </c>
      <c r="W1021" s="122">
        <v>0</v>
      </c>
      <c r="X1021" s="122">
        <v>0</v>
      </c>
      <c r="Y1021" s="122">
        <v>0</v>
      </c>
      <c r="Z1021" s="122">
        <v>2.3824333221900001E-2</v>
      </c>
      <c r="AA1021" s="122">
        <v>0</v>
      </c>
      <c r="AB1021" s="122">
        <v>0</v>
      </c>
      <c r="AC1021" s="122">
        <v>0</v>
      </c>
      <c r="AD1021" s="122">
        <v>0</v>
      </c>
      <c r="AE1021" s="122">
        <v>0</v>
      </c>
      <c r="AF1021" s="122">
        <v>0</v>
      </c>
      <c r="AG1021" s="122">
        <v>0</v>
      </c>
      <c r="AH1021" s="122">
        <v>0</v>
      </c>
      <c r="AI1021" s="122">
        <v>0</v>
      </c>
      <c r="AJ1021" s="122">
        <v>0</v>
      </c>
      <c r="AK1021" s="122">
        <v>0</v>
      </c>
      <c r="AL1021" s="122">
        <v>0</v>
      </c>
    </row>
    <row r="1022" spans="1:38" hidden="1" x14ac:dyDescent="0.25">
      <c r="A1022" s="122" t="s">
        <v>2025</v>
      </c>
      <c r="B1022" s="122">
        <v>1</v>
      </c>
      <c r="C1022" s="122" t="s">
        <v>2195</v>
      </c>
      <c r="D1022" s="122" t="s">
        <v>2139</v>
      </c>
      <c r="E1022" s="122">
        <v>20</v>
      </c>
      <c r="F1022" s="122">
        <v>0</v>
      </c>
      <c r="G1022" s="122">
        <v>0</v>
      </c>
      <c r="H1022" s="122">
        <v>0</v>
      </c>
      <c r="I1022" s="122">
        <v>0</v>
      </c>
      <c r="J1022" s="122">
        <v>0</v>
      </c>
      <c r="K1022" s="122">
        <v>0</v>
      </c>
      <c r="L1022" s="122">
        <v>0</v>
      </c>
      <c r="M1022" s="122">
        <v>0</v>
      </c>
      <c r="N1022" s="122">
        <v>0</v>
      </c>
      <c r="O1022" s="122">
        <v>0</v>
      </c>
      <c r="P1022" s="122">
        <v>0</v>
      </c>
      <c r="Q1022" s="122">
        <v>0</v>
      </c>
      <c r="R1022" s="122">
        <v>0</v>
      </c>
      <c r="S1022" s="122">
        <v>0</v>
      </c>
      <c r="T1022" s="122">
        <v>0</v>
      </c>
      <c r="U1022" s="122">
        <v>0</v>
      </c>
      <c r="V1022" s="122">
        <v>0</v>
      </c>
      <c r="W1022" s="122">
        <v>0</v>
      </c>
      <c r="X1022" s="122">
        <v>0</v>
      </c>
      <c r="Y1022" s="122">
        <v>0</v>
      </c>
      <c r="Z1022" s="122">
        <v>0</v>
      </c>
      <c r="AA1022" s="122">
        <v>0</v>
      </c>
      <c r="AB1022" s="122">
        <v>0</v>
      </c>
      <c r="AC1022" s="122">
        <v>0</v>
      </c>
      <c r="AD1022" s="122">
        <v>0</v>
      </c>
      <c r="AE1022" s="122">
        <v>0</v>
      </c>
      <c r="AF1022" s="122">
        <v>0</v>
      </c>
      <c r="AG1022" s="122">
        <v>0</v>
      </c>
      <c r="AH1022" s="122">
        <v>0</v>
      </c>
      <c r="AI1022" s="122">
        <v>0</v>
      </c>
      <c r="AJ1022" s="122">
        <v>0</v>
      </c>
      <c r="AK1022" s="122">
        <v>0</v>
      </c>
      <c r="AL1022" s="122">
        <v>0</v>
      </c>
    </row>
    <row r="1023" spans="1:38" hidden="1" x14ac:dyDescent="0.25">
      <c r="A1023" s="122" t="s">
        <v>2025</v>
      </c>
      <c r="B1023" s="122">
        <v>1</v>
      </c>
      <c r="C1023" s="122" t="s">
        <v>2195</v>
      </c>
      <c r="D1023" s="122" t="s">
        <v>2140</v>
      </c>
      <c r="E1023" s="122">
        <v>20</v>
      </c>
      <c r="F1023" s="122">
        <v>0</v>
      </c>
      <c r="G1023" s="122">
        <v>0</v>
      </c>
      <c r="H1023" s="122">
        <v>0</v>
      </c>
      <c r="I1023" s="122">
        <v>0</v>
      </c>
      <c r="J1023" s="122">
        <v>0</v>
      </c>
      <c r="K1023" s="122">
        <v>0</v>
      </c>
      <c r="L1023" s="122">
        <v>2.5750077313E-3</v>
      </c>
      <c r="M1023" s="122">
        <v>0</v>
      </c>
      <c r="N1023" s="122">
        <v>0</v>
      </c>
      <c r="O1023" s="122">
        <v>0</v>
      </c>
      <c r="P1023" s="122">
        <v>0</v>
      </c>
      <c r="Q1023" s="122">
        <v>0</v>
      </c>
      <c r="R1023" s="122">
        <v>0</v>
      </c>
      <c r="S1023" s="122">
        <v>0</v>
      </c>
      <c r="T1023" s="122">
        <v>0</v>
      </c>
      <c r="U1023" s="122">
        <v>0</v>
      </c>
      <c r="V1023" s="122">
        <v>0</v>
      </c>
      <c r="W1023" s="122">
        <v>0</v>
      </c>
      <c r="X1023" s="122">
        <v>0</v>
      </c>
      <c r="Y1023" s="122">
        <v>0</v>
      </c>
      <c r="Z1023" s="122">
        <v>0</v>
      </c>
      <c r="AA1023" s="122">
        <v>0</v>
      </c>
      <c r="AB1023" s="122">
        <v>0</v>
      </c>
      <c r="AC1023" s="122">
        <v>0</v>
      </c>
      <c r="AD1023" s="122">
        <v>0</v>
      </c>
      <c r="AE1023" s="122">
        <v>0</v>
      </c>
      <c r="AF1023" s="122">
        <v>0</v>
      </c>
      <c r="AG1023" s="122">
        <v>0</v>
      </c>
      <c r="AH1023" s="122">
        <v>0</v>
      </c>
      <c r="AI1023" s="122">
        <v>0</v>
      </c>
      <c r="AJ1023" s="122">
        <v>0</v>
      </c>
      <c r="AK1023" s="122">
        <v>0</v>
      </c>
      <c r="AL1023" s="122">
        <v>0</v>
      </c>
    </row>
    <row r="1024" spans="1:38" hidden="1" x14ac:dyDescent="0.25">
      <c r="A1024" s="122" t="s">
        <v>2025</v>
      </c>
      <c r="B1024" s="122">
        <v>1</v>
      </c>
      <c r="C1024" s="122" t="s">
        <v>2195</v>
      </c>
      <c r="D1024" s="122" t="s">
        <v>2141</v>
      </c>
      <c r="E1024" s="122">
        <v>20</v>
      </c>
      <c r="F1024" s="122">
        <v>6.4853676226899998E-2</v>
      </c>
      <c r="G1024" s="122">
        <v>6.9275662690500006E-2</v>
      </c>
      <c r="H1024" s="122">
        <v>6.1348072106600003E-2</v>
      </c>
      <c r="I1024" s="122">
        <v>5.2571529008800001E-2</v>
      </c>
      <c r="J1024" s="122">
        <v>0</v>
      </c>
      <c r="K1024" s="122">
        <v>4.0482857751000002E-2</v>
      </c>
      <c r="L1024" s="122">
        <v>3.5728232271999998E-2</v>
      </c>
      <c r="M1024" s="122">
        <v>3.5139110187399999E-2</v>
      </c>
      <c r="N1024" s="122">
        <v>3.7327384008400001E-2</v>
      </c>
      <c r="O1024" s="122">
        <v>3.9901555138900001E-2</v>
      </c>
      <c r="P1024" s="122">
        <v>2.4702374385999998E-2</v>
      </c>
      <c r="Q1024" s="122">
        <v>2.9921016202000002E-2</v>
      </c>
      <c r="R1024" s="122">
        <v>0</v>
      </c>
      <c r="S1024" s="122">
        <v>5.8907679534099998E-2</v>
      </c>
      <c r="T1024" s="122">
        <v>8.9870122435899993E-2</v>
      </c>
      <c r="U1024" s="122">
        <v>6.0901280287699998E-2</v>
      </c>
      <c r="V1024" s="122">
        <v>5.31918058734E-2</v>
      </c>
      <c r="W1024" s="122">
        <v>5.8075895825499997E-2</v>
      </c>
      <c r="X1024" s="122">
        <v>0.27221294913939997</v>
      </c>
      <c r="Y1024" s="122">
        <v>0.10852699819849999</v>
      </c>
      <c r="Z1024" s="122">
        <v>9.0220015971699999E-2</v>
      </c>
      <c r="AA1024" s="122">
        <v>6.0923170817099997E-2</v>
      </c>
      <c r="AB1024" s="122">
        <v>0.13172850502360001</v>
      </c>
      <c r="AC1024" s="122">
        <v>0.3184263026927</v>
      </c>
      <c r="AD1024" s="122">
        <v>0.34895107330019998</v>
      </c>
      <c r="AE1024" s="122">
        <v>0</v>
      </c>
      <c r="AF1024" s="122">
        <v>0</v>
      </c>
      <c r="AG1024" s="122">
        <v>0.34917185299679998</v>
      </c>
      <c r="AH1024" s="122">
        <v>0</v>
      </c>
      <c r="AI1024" s="122">
        <v>0</v>
      </c>
      <c r="AJ1024" s="122">
        <v>2.5601576945199999E-2</v>
      </c>
      <c r="AK1024" s="122">
        <v>2.6756871925200001E-2</v>
      </c>
      <c r="AL1024" s="122">
        <v>0</v>
      </c>
    </row>
    <row r="1025" spans="1:38" hidden="1" x14ac:dyDescent="0.25">
      <c r="A1025" s="122" t="s">
        <v>2025</v>
      </c>
      <c r="B1025" s="122">
        <v>1</v>
      </c>
      <c r="C1025" s="122" t="s">
        <v>2195</v>
      </c>
      <c r="D1025" s="122" t="s">
        <v>2142</v>
      </c>
      <c r="E1025" s="122">
        <v>20</v>
      </c>
      <c r="F1025" s="122">
        <v>7.5192668089300002E-2</v>
      </c>
      <c r="G1025" s="122">
        <v>8.0319608916399998E-2</v>
      </c>
      <c r="H1025" s="122">
        <v>7.1128199543899998E-2</v>
      </c>
      <c r="I1025" s="122">
        <v>6.0952497401500001E-2</v>
      </c>
      <c r="J1025" s="122">
        <v>4.9282612173399999E-2</v>
      </c>
      <c r="K1025" s="122">
        <v>4.8763442290999999E-2</v>
      </c>
      <c r="L1025" s="122">
        <v>6.4053317316400002E-2</v>
      </c>
      <c r="M1025" s="122">
        <v>7.8465974204800004E-2</v>
      </c>
      <c r="N1025" s="122">
        <v>0.1036871778012</v>
      </c>
      <c r="O1025" s="122">
        <v>0.11571450990279999</v>
      </c>
      <c r="P1025" s="122">
        <v>0.108899199758</v>
      </c>
      <c r="Q1025" s="122">
        <v>7.8991482773299995E-2</v>
      </c>
      <c r="R1025" s="122">
        <v>7.3051594619100005E-2</v>
      </c>
      <c r="S1025" s="122">
        <v>5.5765936625599997E-2</v>
      </c>
      <c r="T1025" s="122">
        <v>6.0160991052199998E-2</v>
      </c>
      <c r="U1025" s="122">
        <v>2.2468433504100001E-2</v>
      </c>
      <c r="V1025" s="122">
        <v>5.31918058734E-2</v>
      </c>
      <c r="W1025" s="122">
        <v>5.9527793221199998E-2</v>
      </c>
      <c r="X1025" s="122">
        <v>4.2650876823700001E-2</v>
      </c>
      <c r="Y1025" s="122">
        <v>0.1012918649853</v>
      </c>
      <c r="Z1025" s="122">
        <v>4.6867540764600001E-2</v>
      </c>
      <c r="AA1025" s="122">
        <v>2.72046863397E-2</v>
      </c>
      <c r="AB1025" s="122">
        <v>0.13035155200939999</v>
      </c>
      <c r="AC1025" s="122">
        <v>7.0161727711999994E-2</v>
      </c>
      <c r="AD1025" s="122">
        <v>1.9066398850399999E-2</v>
      </c>
      <c r="AE1025" s="122">
        <v>4.3592551100299998E-2</v>
      </c>
      <c r="AF1025" s="122">
        <v>2.6145555717099998E-2</v>
      </c>
      <c r="AG1025" s="122">
        <v>0</v>
      </c>
      <c r="AH1025" s="122">
        <v>0</v>
      </c>
      <c r="AI1025" s="122">
        <v>0</v>
      </c>
      <c r="AJ1025" s="122">
        <v>4.2958578264E-2</v>
      </c>
      <c r="AK1025" s="122">
        <v>4.4897124077799999E-2</v>
      </c>
      <c r="AL1025" s="122">
        <v>0</v>
      </c>
    </row>
    <row r="1026" spans="1:38" hidden="1" x14ac:dyDescent="0.25">
      <c r="A1026" s="122" t="s">
        <v>2025</v>
      </c>
      <c r="B1026" s="122">
        <v>1</v>
      </c>
      <c r="C1026" s="122" t="s">
        <v>2195</v>
      </c>
      <c r="D1026" s="122" t="s">
        <v>2143</v>
      </c>
      <c r="E1026" s="122">
        <v>20</v>
      </c>
      <c r="F1026" s="122">
        <v>0.44457665007739999</v>
      </c>
      <c r="G1026" s="122">
        <v>0.47488968771849999</v>
      </c>
      <c r="H1026" s="122">
        <v>0.420545479803</v>
      </c>
      <c r="I1026" s="122">
        <v>0.36038164088620001</v>
      </c>
      <c r="J1026" s="122">
        <v>0.62857463430719995</v>
      </c>
      <c r="K1026" s="122">
        <v>0.37415974588049999</v>
      </c>
      <c r="L1026" s="122">
        <v>0.40234495801800002</v>
      </c>
      <c r="M1026" s="122">
        <v>0.38209517873659998</v>
      </c>
      <c r="N1026" s="122">
        <v>0.42228959686299999</v>
      </c>
      <c r="O1026" s="122">
        <v>0</v>
      </c>
      <c r="P1026" s="122">
        <v>0.3454853206379</v>
      </c>
      <c r="Q1026" s="122">
        <v>0.37301533531839998</v>
      </c>
      <c r="R1026" s="122">
        <v>0.3738522783448</v>
      </c>
      <c r="S1026" s="122">
        <v>0.33106115898170002</v>
      </c>
      <c r="T1026" s="122">
        <v>0.1552302114802</v>
      </c>
      <c r="U1026" s="122">
        <v>0.50672230297620002</v>
      </c>
      <c r="V1026" s="122">
        <v>0.71765338088160002</v>
      </c>
      <c r="W1026" s="122">
        <v>0.4370211160868</v>
      </c>
      <c r="X1026" s="122">
        <v>0</v>
      </c>
      <c r="Y1026" s="122">
        <v>0.49560662510659997</v>
      </c>
      <c r="Z1026" s="122">
        <v>0.3284633481916</v>
      </c>
      <c r="AA1026" s="122">
        <v>0.29273775159929999</v>
      </c>
      <c r="AB1026" s="122">
        <v>0.40298824881770001</v>
      </c>
      <c r="AC1026" s="122">
        <v>0.39273961192619999</v>
      </c>
      <c r="AD1026" s="122">
        <v>0.34679261305300002</v>
      </c>
      <c r="AE1026" s="122">
        <v>0.2058112864246</v>
      </c>
      <c r="AF1026" s="122">
        <v>0.18840179854960001</v>
      </c>
      <c r="AG1026" s="122">
        <v>0.24261886655689999</v>
      </c>
      <c r="AH1026" s="122">
        <v>0</v>
      </c>
      <c r="AI1026" s="122">
        <v>0</v>
      </c>
      <c r="AJ1026" s="122">
        <v>0</v>
      </c>
      <c r="AK1026" s="122">
        <v>0</v>
      </c>
      <c r="AL1026" s="122">
        <v>0</v>
      </c>
    </row>
    <row r="1027" spans="1:38" hidden="1" x14ac:dyDescent="0.25">
      <c r="A1027" s="122" t="s">
        <v>2025</v>
      </c>
      <c r="B1027" s="122">
        <v>1</v>
      </c>
      <c r="C1027" s="122" t="s">
        <v>2195</v>
      </c>
      <c r="D1027" s="122" t="s">
        <v>2177</v>
      </c>
      <c r="E1027" s="122">
        <v>20</v>
      </c>
      <c r="F1027" s="122">
        <v>0</v>
      </c>
      <c r="G1027" s="122">
        <v>0</v>
      </c>
      <c r="H1027" s="122">
        <v>0</v>
      </c>
      <c r="I1027" s="122">
        <v>0</v>
      </c>
      <c r="J1027" s="122">
        <v>0</v>
      </c>
      <c r="K1027" s="122">
        <v>0</v>
      </c>
      <c r="L1027" s="122">
        <v>0</v>
      </c>
      <c r="M1027" s="122">
        <v>0</v>
      </c>
      <c r="N1027" s="122">
        <v>0</v>
      </c>
      <c r="O1027" s="122">
        <v>0</v>
      </c>
      <c r="P1027" s="122">
        <v>0</v>
      </c>
      <c r="Q1027" s="122">
        <v>0</v>
      </c>
      <c r="R1027" s="122">
        <v>0</v>
      </c>
      <c r="S1027" s="122">
        <v>0</v>
      </c>
      <c r="T1027" s="122">
        <v>0</v>
      </c>
      <c r="U1027" s="122">
        <v>0</v>
      </c>
      <c r="V1027" s="122">
        <v>0</v>
      </c>
      <c r="W1027" s="122">
        <v>0</v>
      </c>
      <c r="X1027" s="122">
        <v>0</v>
      </c>
      <c r="Y1027" s="122">
        <v>0</v>
      </c>
      <c r="Z1027" s="122">
        <v>0</v>
      </c>
      <c r="AA1027" s="122">
        <v>0</v>
      </c>
      <c r="AB1027" s="122">
        <v>0</v>
      </c>
      <c r="AC1027" s="122">
        <v>0</v>
      </c>
      <c r="AD1027" s="122">
        <v>0</v>
      </c>
      <c r="AE1027" s="122">
        <v>0</v>
      </c>
      <c r="AF1027" s="122">
        <v>0</v>
      </c>
      <c r="AG1027" s="122">
        <v>0</v>
      </c>
      <c r="AH1027" s="122">
        <v>0</v>
      </c>
      <c r="AI1027" s="122">
        <v>0</v>
      </c>
      <c r="AJ1027" s="122">
        <v>0</v>
      </c>
      <c r="AK1027" s="122">
        <v>0</v>
      </c>
      <c r="AL1027" s="122">
        <v>0</v>
      </c>
    </row>
    <row r="1028" spans="1:38" hidden="1" x14ac:dyDescent="0.25">
      <c r="A1028" s="122" t="s">
        <v>2025</v>
      </c>
      <c r="B1028" s="122">
        <v>1</v>
      </c>
      <c r="C1028" s="122" t="s">
        <v>2195</v>
      </c>
      <c r="D1028" s="122" t="s">
        <v>2144</v>
      </c>
      <c r="E1028" s="122">
        <v>20</v>
      </c>
      <c r="F1028" s="122">
        <v>3.2583489505300003E-2</v>
      </c>
      <c r="G1028" s="122">
        <v>3.4805163863799997E-2</v>
      </c>
      <c r="H1028" s="122">
        <v>3.0822219802399999E-2</v>
      </c>
      <c r="I1028" s="122">
        <v>2.6412748874000001E-2</v>
      </c>
      <c r="J1028" s="122">
        <v>8.5580584014000004E-3</v>
      </c>
      <c r="K1028" s="122">
        <v>0</v>
      </c>
      <c r="L1028" s="122">
        <v>0</v>
      </c>
      <c r="M1028" s="122">
        <v>2.1151697394399999E-2</v>
      </c>
      <c r="N1028" s="122">
        <v>0</v>
      </c>
      <c r="O1028" s="122">
        <v>0</v>
      </c>
      <c r="P1028" s="122">
        <v>0</v>
      </c>
      <c r="Q1028" s="122">
        <v>0</v>
      </c>
      <c r="R1028" s="122">
        <v>0</v>
      </c>
      <c r="S1028" s="122">
        <v>0</v>
      </c>
      <c r="T1028" s="122">
        <v>0</v>
      </c>
      <c r="U1028" s="122">
        <v>0</v>
      </c>
      <c r="V1028" s="122">
        <v>0</v>
      </c>
      <c r="W1028" s="122">
        <v>0</v>
      </c>
      <c r="X1028" s="122">
        <v>0</v>
      </c>
      <c r="Y1028" s="122">
        <v>0</v>
      </c>
      <c r="Z1028" s="122">
        <v>3.7884595451400001E-2</v>
      </c>
      <c r="AA1028" s="122">
        <v>0</v>
      </c>
      <c r="AB1028" s="122">
        <v>3.3046872340399998E-2</v>
      </c>
      <c r="AC1028" s="122">
        <v>0</v>
      </c>
      <c r="AD1028" s="122">
        <v>0</v>
      </c>
      <c r="AE1028" s="122">
        <v>0</v>
      </c>
      <c r="AF1028" s="122">
        <v>0</v>
      </c>
      <c r="AG1028" s="122">
        <v>0</v>
      </c>
      <c r="AH1028" s="122">
        <v>0</v>
      </c>
      <c r="AI1028" s="122">
        <v>0.15370146931510001</v>
      </c>
      <c r="AJ1028" s="122">
        <v>0.29593687248520001</v>
      </c>
      <c r="AK1028" s="122">
        <v>0.30929129920289999</v>
      </c>
      <c r="AL1028" s="122">
        <v>0</v>
      </c>
    </row>
    <row r="1029" spans="1:38" hidden="1" x14ac:dyDescent="0.25">
      <c r="A1029" s="122" t="s">
        <v>2025</v>
      </c>
      <c r="B1029" s="122">
        <v>1</v>
      </c>
      <c r="C1029" s="122" t="s">
        <v>2195</v>
      </c>
      <c r="D1029" s="122" t="s">
        <v>2145</v>
      </c>
      <c r="E1029" s="122">
        <v>20</v>
      </c>
      <c r="F1029" s="122">
        <v>0</v>
      </c>
      <c r="G1029" s="122">
        <v>0</v>
      </c>
      <c r="H1029" s="122">
        <v>0</v>
      </c>
      <c r="I1029" s="122">
        <v>0</v>
      </c>
      <c r="J1029" s="122">
        <v>0</v>
      </c>
      <c r="K1029" s="122">
        <v>0</v>
      </c>
      <c r="L1029" s="122">
        <v>0</v>
      </c>
      <c r="M1029" s="122">
        <v>0</v>
      </c>
      <c r="N1029" s="122">
        <v>8.6720185069999994E-3</v>
      </c>
      <c r="O1029" s="122">
        <v>0</v>
      </c>
      <c r="P1029" s="122">
        <v>2.7833661280000001E-3</v>
      </c>
      <c r="Q1029" s="122">
        <v>0</v>
      </c>
      <c r="R1029" s="122">
        <v>0</v>
      </c>
      <c r="S1029" s="122">
        <v>0</v>
      </c>
      <c r="T1029" s="122">
        <v>0</v>
      </c>
      <c r="U1029" s="122">
        <v>0</v>
      </c>
      <c r="V1029" s="122">
        <v>0</v>
      </c>
      <c r="W1029" s="122">
        <v>0</v>
      </c>
      <c r="X1029" s="122">
        <v>0</v>
      </c>
      <c r="Y1029" s="122">
        <v>0</v>
      </c>
      <c r="Z1029" s="122">
        <v>0</v>
      </c>
      <c r="AA1029" s="122">
        <v>0</v>
      </c>
      <c r="AB1029" s="122">
        <v>5.5078120566999997E-3</v>
      </c>
      <c r="AC1029" s="122">
        <v>0</v>
      </c>
      <c r="AD1029" s="122">
        <v>0</v>
      </c>
      <c r="AE1029" s="122">
        <v>0</v>
      </c>
      <c r="AF1029" s="122">
        <v>0</v>
      </c>
      <c r="AG1029" s="122">
        <v>0</v>
      </c>
      <c r="AH1029" s="122">
        <v>0</v>
      </c>
      <c r="AI1029" s="122">
        <v>0</v>
      </c>
      <c r="AJ1029" s="122">
        <v>0</v>
      </c>
      <c r="AK1029" s="122">
        <v>0</v>
      </c>
      <c r="AL1029" s="122">
        <v>0</v>
      </c>
    </row>
    <row r="1030" spans="1:38" hidden="1" x14ac:dyDescent="0.25">
      <c r="A1030" s="122" t="s">
        <v>2025</v>
      </c>
      <c r="B1030" s="122">
        <v>1</v>
      </c>
      <c r="C1030" s="122" t="s">
        <v>2195</v>
      </c>
      <c r="D1030" s="122" t="s">
        <v>2146</v>
      </c>
      <c r="E1030" s="122">
        <v>20</v>
      </c>
      <c r="F1030" s="122">
        <v>2.9450461668299999E-2</v>
      </c>
      <c r="G1030" s="122">
        <v>3.14585134923E-2</v>
      </c>
      <c r="H1030" s="122">
        <v>2.7858544821399999E-2</v>
      </c>
      <c r="I1030" s="122">
        <v>2.38730614823E-2</v>
      </c>
      <c r="J1030" s="122">
        <v>0</v>
      </c>
      <c r="K1030" s="122">
        <v>0</v>
      </c>
      <c r="L1030" s="122">
        <v>0</v>
      </c>
      <c r="M1030" s="122">
        <v>0</v>
      </c>
      <c r="N1030" s="122">
        <v>0</v>
      </c>
      <c r="O1030" s="122">
        <v>0</v>
      </c>
      <c r="P1030" s="122">
        <v>0</v>
      </c>
      <c r="Q1030" s="122">
        <v>0</v>
      </c>
      <c r="R1030" s="122">
        <v>0</v>
      </c>
      <c r="S1030" s="122">
        <v>0</v>
      </c>
      <c r="T1030" s="122">
        <v>0</v>
      </c>
      <c r="U1030" s="122">
        <v>0</v>
      </c>
      <c r="V1030" s="122">
        <v>0</v>
      </c>
      <c r="W1030" s="122">
        <v>0</v>
      </c>
      <c r="X1030" s="122">
        <v>0</v>
      </c>
      <c r="Y1030" s="122">
        <v>0</v>
      </c>
      <c r="Z1030" s="122">
        <v>7.8112567940000004E-4</v>
      </c>
      <c r="AA1030" s="122">
        <v>0</v>
      </c>
      <c r="AB1030" s="122">
        <v>0</v>
      </c>
      <c r="AC1030" s="122">
        <v>0</v>
      </c>
      <c r="AD1030" s="122">
        <v>0</v>
      </c>
      <c r="AE1030" s="122">
        <v>0</v>
      </c>
      <c r="AF1030" s="122">
        <v>0</v>
      </c>
      <c r="AG1030" s="122">
        <v>0</v>
      </c>
      <c r="AH1030" s="122">
        <v>0</v>
      </c>
      <c r="AI1030" s="122">
        <v>0</v>
      </c>
      <c r="AJ1030" s="122">
        <v>0</v>
      </c>
      <c r="AK1030" s="122">
        <v>0</v>
      </c>
      <c r="AL1030" s="122">
        <v>0</v>
      </c>
    </row>
    <row r="1031" spans="1:38" hidden="1" x14ac:dyDescent="0.25">
      <c r="A1031" s="122" t="s">
        <v>2025</v>
      </c>
      <c r="B1031" s="122">
        <v>1</v>
      </c>
      <c r="C1031" s="122" t="s">
        <v>2195</v>
      </c>
      <c r="D1031" s="122" t="s">
        <v>2147</v>
      </c>
      <c r="E1031" s="122">
        <v>20</v>
      </c>
      <c r="F1031" s="122">
        <v>5.0128445393000003E-3</v>
      </c>
      <c r="G1031" s="122">
        <v>5.3546405943999996E-3</v>
      </c>
      <c r="H1031" s="122">
        <v>4.7418799696000002E-3</v>
      </c>
      <c r="I1031" s="122">
        <v>4.0634998267999999E-3</v>
      </c>
      <c r="J1031" s="122">
        <v>0</v>
      </c>
      <c r="K1031" s="122">
        <v>0</v>
      </c>
      <c r="L1031" s="122">
        <v>0</v>
      </c>
      <c r="M1031" s="122">
        <v>0</v>
      </c>
      <c r="N1031" s="122">
        <v>0</v>
      </c>
      <c r="O1031" s="122">
        <v>0</v>
      </c>
      <c r="P1031" s="122">
        <v>0</v>
      </c>
      <c r="Q1031" s="122">
        <v>0</v>
      </c>
      <c r="R1031" s="122">
        <v>0</v>
      </c>
      <c r="S1031" s="122">
        <v>0</v>
      </c>
      <c r="T1031" s="122">
        <v>0</v>
      </c>
      <c r="U1031" s="122">
        <v>0</v>
      </c>
      <c r="V1031" s="122">
        <v>0</v>
      </c>
      <c r="W1031" s="122">
        <v>0</v>
      </c>
      <c r="X1031" s="122">
        <v>0</v>
      </c>
      <c r="Y1031" s="122">
        <v>0</v>
      </c>
      <c r="Z1031" s="122">
        <v>0</v>
      </c>
      <c r="AA1031" s="122">
        <v>0</v>
      </c>
      <c r="AB1031" s="122">
        <v>0</v>
      </c>
      <c r="AC1031" s="122">
        <v>0</v>
      </c>
      <c r="AD1031" s="122">
        <v>0</v>
      </c>
      <c r="AE1031" s="122">
        <v>0</v>
      </c>
      <c r="AF1031" s="122">
        <v>0</v>
      </c>
      <c r="AG1031" s="122">
        <v>0</v>
      </c>
      <c r="AH1031" s="122">
        <v>0</v>
      </c>
      <c r="AI1031" s="122">
        <v>6.6209863704999997E-2</v>
      </c>
      <c r="AJ1031" s="122">
        <v>0.1653254375613</v>
      </c>
      <c r="AK1031" s="122">
        <v>0.1727859017541</v>
      </c>
      <c r="AL1031" s="122">
        <v>0</v>
      </c>
    </row>
    <row r="1032" spans="1:38" hidden="1" x14ac:dyDescent="0.25">
      <c r="A1032" s="122" t="s">
        <v>2025</v>
      </c>
      <c r="B1032" s="122">
        <v>1</v>
      </c>
      <c r="C1032" s="122" t="s">
        <v>2195</v>
      </c>
      <c r="D1032" s="122" t="s">
        <v>475</v>
      </c>
      <c r="E1032" s="122">
        <v>20</v>
      </c>
      <c r="F1032" s="122">
        <v>7.2059640252100002E-2</v>
      </c>
      <c r="G1032" s="122">
        <v>7.6972958544899994E-2</v>
      </c>
      <c r="H1032" s="122">
        <v>6.8164524562899995E-2</v>
      </c>
      <c r="I1032" s="122">
        <v>5.8412810009799997E-2</v>
      </c>
      <c r="J1032" s="122">
        <v>8.4400162165199993E-2</v>
      </c>
      <c r="K1032" s="122">
        <v>9.0473053307099996E-2</v>
      </c>
      <c r="L1032" s="122">
        <v>0.101712805387</v>
      </c>
      <c r="M1032" s="122">
        <v>0.12520440231819999</v>
      </c>
      <c r="N1032" s="122">
        <v>0.24734104959120001</v>
      </c>
      <c r="O1032" s="122">
        <v>0.1771629048167</v>
      </c>
      <c r="P1032" s="122">
        <v>0.1158576150779</v>
      </c>
      <c r="Q1032" s="122">
        <v>0.23777234208529999</v>
      </c>
      <c r="R1032" s="122">
        <v>0.1466403333163</v>
      </c>
      <c r="S1032" s="122">
        <v>0.27529522235600001</v>
      </c>
      <c r="T1032" s="122">
        <v>0.1270065366657</v>
      </c>
      <c r="U1032" s="122">
        <v>0</v>
      </c>
      <c r="V1032" s="122">
        <v>0</v>
      </c>
      <c r="W1032" s="122">
        <v>0</v>
      </c>
      <c r="X1032" s="122">
        <v>0</v>
      </c>
      <c r="Y1032" s="122">
        <v>0.60865558156340005</v>
      </c>
      <c r="Z1032" s="122">
        <v>9.8812398445199998E-2</v>
      </c>
      <c r="AA1032" s="122">
        <v>0.1026881118176</v>
      </c>
      <c r="AB1032" s="122">
        <v>0</v>
      </c>
      <c r="AC1032" s="122">
        <v>0</v>
      </c>
      <c r="AD1032" s="122">
        <v>8.2021489394299998E-2</v>
      </c>
      <c r="AE1032" s="122">
        <v>0</v>
      </c>
      <c r="AF1032" s="122">
        <v>0.27991124355930003</v>
      </c>
      <c r="AG1032" s="122">
        <v>0</v>
      </c>
      <c r="AH1032" s="122">
        <v>1.16990677831E-2</v>
      </c>
      <c r="AI1032" s="122">
        <v>0</v>
      </c>
      <c r="AJ1032" s="122">
        <v>0</v>
      </c>
      <c r="AK1032" s="122">
        <v>0</v>
      </c>
      <c r="AL1032" s="122">
        <v>0</v>
      </c>
    </row>
    <row r="1033" spans="1:38" hidden="1" x14ac:dyDescent="0.25">
      <c r="A1033" s="122" t="s">
        <v>2025</v>
      </c>
      <c r="B1033" s="122">
        <v>1</v>
      </c>
      <c r="C1033" s="122" t="s">
        <v>2195</v>
      </c>
      <c r="D1033" s="122" t="s">
        <v>2148</v>
      </c>
      <c r="E1033" s="122">
        <v>20</v>
      </c>
      <c r="F1033" s="122">
        <v>0</v>
      </c>
      <c r="G1033" s="122">
        <v>0</v>
      </c>
      <c r="H1033" s="122">
        <v>0</v>
      </c>
      <c r="I1033" s="122">
        <v>0</v>
      </c>
      <c r="J1033" s="122">
        <v>0</v>
      </c>
      <c r="K1033" s="122">
        <v>0</v>
      </c>
      <c r="L1033" s="122">
        <v>0</v>
      </c>
      <c r="M1033" s="122">
        <v>0</v>
      </c>
      <c r="N1033" s="122">
        <v>0</v>
      </c>
      <c r="O1033" s="122">
        <v>0</v>
      </c>
      <c r="P1033" s="122">
        <v>0</v>
      </c>
      <c r="Q1033" s="122">
        <v>0</v>
      </c>
      <c r="R1033" s="122">
        <v>0</v>
      </c>
      <c r="S1033" s="122">
        <v>0</v>
      </c>
      <c r="T1033" s="122">
        <v>0</v>
      </c>
      <c r="U1033" s="122">
        <v>0</v>
      </c>
      <c r="V1033" s="122">
        <v>0</v>
      </c>
      <c r="W1033" s="122">
        <v>0</v>
      </c>
      <c r="X1033" s="122">
        <v>0</v>
      </c>
      <c r="Y1033" s="122">
        <v>0</v>
      </c>
      <c r="Z1033" s="122">
        <v>0</v>
      </c>
      <c r="AA1033" s="122">
        <v>0</v>
      </c>
      <c r="AB1033" s="122">
        <v>0</v>
      </c>
      <c r="AC1033" s="122">
        <v>0</v>
      </c>
      <c r="AD1033" s="122">
        <v>0</v>
      </c>
      <c r="AE1033" s="122">
        <v>0</v>
      </c>
      <c r="AF1033" s="122">
        <v>0</v>
      </c>
      <c r="AG1033" s="122">
        <v>0</v>
      </c>
      <c r="AH1033" s="122">
        <v>0</v>
      </c>
      <c r="AI1033" s="122">
        <v>0</v>
      </c>
      <c r="AJ1033" s="122">
        <v>0</v>
      </c>
      <c r="AK1033" s="122">
        <v>0</v>
      </c>
      <c r="AL1033" s="122">
        <v>0</v>
      </c>
    </row>
    <row r="1034" spans="1:38" hidden="1" x14ac:dyDescent="0.25">
      <c r="A1034" s="122" t="s">
        <v>2025</v>
      </c>
      <c r="B1034" s="122">
        <v>1</v>
      </c>
      <c r="C1034" s="122" t="s">
        <v>2195</v>
      </c>
      <c r="D1034" s="122" t="s">
        <v>2149</v>
      </c>
      <c r="E1034" s="122">
        <v>20</v>
      </c>
      <c r="F1034" s="122">
        <v>0</v>
      </c>
      <c r="G1034" s="122">
        <v>0</v>
      </c>
      <c r="H1034" s="122">
        <v>0</v>
      </c>
      <c r="I1034" s="122">
        <v>0</v>
      </c>
      <c r="J1034" s="122">
        <v>0</v>
      </c>
      <c r="K1034" s="122">
        <v>0</v>
      </c>
      <c r="L1034" s="122">
        <v>0</v>
      </c>
      <c r="M1034" s="122">
        <v>0</v>
      </c>
      <c r="N1034" s="122">
        <v>0</v>
      </c>
      <c r="O1034" s="122">
        <v>0</v>
      </c>
      <c r="P1034" s="122">
        <v>0</v>
      </c>
      <c r="Q1034" s="122">
        <v>2.5532600492399998E-2</v>
      </c>
      <c r="R1034" s="122">
        <v>0</v>
      </c>
      <c r="S1034" s="122">
        <v>0</v>
      </c>
      <c r="T1034" s="122">
        <v>0</v>
      </c>
      <c r="U1034" s="122">
        <v>0</v>
      </c>
      <c r="V1034" s="122">
        <v>0</v>
      </c>
      <c r="W1034" s="122">
        <v>0</v>
      </c>
      <c r="X1034" s="122">
        <v>0</v>
      </c>
      <c r="Y1034" s="122">
        <v>0</v>
      </c>
      <c r="Z1034" s="122">
        <v>0</v>
      </c>
      <c r="AA1034" s="122">
        <v>0</v>
      </c>
      <c r="AB1034" s="122">
        <v>0</v>
      </c>
      <c r="AC1034" s="122">
        <v>0</v>
      </c>
      <c r="AD1034" s="122">
        <v>0</v>
      </c>
      <c r="AE1034" s="122">
        <v>0</v>
      </c>
      <c r="AF1034" s="122">
        <v>0</v>
      </c>
      <c r="AG1034" s="122">
        <v>0</v>
      </c>
      <c r="AH1034" s="122">
        <v>0</v>
      </c>
      <c r="AI1034" s="122">
        <v>0</v>
      </c>
      <c r="AJ1034" s="122">
        <v>0</v>
      </c>
      <c r="AK1034" s="122">
        <v>0</v>
      </c>
      <c r="AL1034" s="122">
        <v>0</v>
      </c>
    </row>
    <row r="1035" spans="1:38" hidden="1" x14ac:dyDescent="0.25">
      <c r="A1035" s="122" t="s">
        <v>2025</v>
      </c>
      <c r="B1035" s="122">
        <v>1</v>
      </c>
      <c r="C1035" s="122" t="s">
        <v>2195</v>
      </c>
      <c r="D1035" s="122" t="s">
        <v>2150</v>
      </c>
      <c r="E1035" s="122">
        <v>20</v>
      </c>
      <c r="F1035" s="122">
        <v>0</v>
      </c>
      <c r="G1035" s="122">
        <v>0</v>
      </c>
      <c r="H1035" s="122">
        <v>0</v>
      </c>
      <c r="I1035" s="122">
        <v>0</v>
      </c>
      <c r="J1035" s="122">
        <v>0</v>
      </c>
      <c r="K1035" s="122">
        <v>0</v>
      </c>
      <c r="L1035" s="122">
        <v>0</v>
      </c>
      <c r="M1035" s="122">
        <v>0</v>
      </c>
      <c r="N1035" s="122">
        <v>0</v>
      </c>
      <c r="O1035" s="122">
        <v>0</v>
      </c>
      <c r="P1035" s="122">
        <v>0</v>
      </c>
      <c r="Q1035" s="122">
        <v>0</v>
      </c>
      <c r="R1035" s="122">
        <v>0</v>
      </c>
      <c r="S1035" s="122">
        <v>0</v>
      </c>
      <c r="T1035" s="122">
        <v>0</v>
      </c>
      <c r="U1035" s="122">
        <v>0</v>
      </c>
      <c r="V1035" s="122">
        <v>0</v>
      </c>
      <c r="W1035" s="122">
        <v>0</v>
      </c>
      <c r="X1035" s="122">
        <v>0</v>
      </c>
      <c r="Y1035" s="122">
        <v>0</v>
      </c>
      <c r="Z1035" s="122">
        <v>0</v>
      </c>
      <c r="AA1035" s="122">
        <v>0</v>
      </c>
      <c r="AB1035" s="122">
        <v>0</v>
      </c>
      <c r="AC1035" s="122">
        <v>0</v>
      </c>
      <c r="AD1035" s="122">
        <v>0</v>
      </c>
      <c r="AE1035" s="122">
        <v>0</v>
      </c>
      <c r="AF1035" s="122">
        <v>0</v>
      </c>
      <c r="AG1035" s="122">
        <v>0</v>
      </c>
      <c r="AH1035" s="122">
        <v>0</v>
      </c>
      <c r="AI1035" s="122">
        <v>1.4660755534600001E-2</v>
      </c>
      <c r="AJ1035" s="122">
        <v>2.6469427011199999E-2</v>
      </c>
      <c r="AK1035" s="122">
        <v>2.7663884532800002E-2</v>
      </c>
      <c r="AL1035" s="122">
        <v>0</v>
      </c>
    </row>
    <row r="1036" spans="1:38" hidden="1" x14ac:dyDescent="0.25">
      <c r="A1036" s="122" t="s">
        <v>2025</v>
      </c>
      <c r="B1036" s="122">
        <v>1</v>
      </c>
      <c r="C1036" s="122" t="s">
        <v>2195</v>
      </c>
      <c r="D1036" s="122" t="s">
        <v>2151</v>
      </c>
      <c r="E1036" s="122">
        <v>20</v>
      </c>
      <c r="F1036" s="122">
        <v>0</v>
      </c>
      <c r="G1036" s="122">
        <v>0</v>
      </c>
      <c r="H1036" s="122">
        <v>0</v>
      </c>
      <c r="I1036" s="122">
        <v>0</v>
      </c>
      <c r="J1036" s="122">
        <v>2.3903542431399999E-2</v>
      </c>
      <c r="K1036" s="122">
        <v>0</v>
      </c>
      <c r="L1036" s="122">
        <v>0</v>
      </c>
      <c r="M1036" s="122">
        <v>0</v>
      </c>
      <c r="N1036" s="122">
        <v>2.3753789823500002E-2</v>
      </c>
      <c r="O1036" s="122">
        <v>0</v>
      </c>
      <c r="P1036" s="122">
        <v>0</v>
      </c>
      <c r="Q1036" s="122">
        <v>0</v>
      </c>
      <c r="R1036" s="122">
        <v>0</v>
      </c>
      <c r="S1036" s="122">
        <v>0</v>
      </c>
      <c r="T1036" s="122">
        <v>0</v>
      </c>
      <c r="U1036" s="122">
        <v>0</v>
      </c>
      <c r="V1036" s="122">
        <v>0</v>
      </c>
      <c r="W1036" s="122">
        <v>0</v>
      </c>
      <c r="X1036" s="122">
        <v>0</v>
      </c>
      <c r="Y1036" s="122">
        <v>0</v>
      </c>
      <c r="Z1036" s="122">
        <v>0</v>
      </c>
      <c r="AA1036" s="122">
        <v>0</v>
      </c>
      <c r="AB1036" s="122">
        <v>0</v>
      </c>
      <c r="AC1036" s="122">
        <v>0</v>
      </c>
      <c r="AD1036" s="122">
        <v>0</v>
      </c>
      <c r="AE1036" s="122">
        <v>0</v>
      </c>
      <c r="AF1036" s="122">
        <v>0</v>
      </c>
      <c r="AG1036" s="122">
        <v>0</v>
      </c>
      <c r="AH1036" s="122">
        <v>0</v>
      </c>
      <c r="AI1036" s="122">
        <v>0</v>
      </c>
      <c r="AJ1036" s="122">
        <v>0</v>
      </c>
      <c r="AK1036" s="122">
        <v>0</v>
      </c>
      <c r="AL1036" s="122">
        <v>0</v>
      </c>
    </row>
    <row r="1037" spans="1:38" hidden="1" x14ac:dyDescent="0.25">
      <c r="A1037" s="122" t="s">
        <v>2025</v>
      </c>
      <c r="B1037" s="122">
        <v>1</v>
      </c>
      <c r="C1037" s="122" t="s">
        <v>2195</v>
      </c>
      <c r="D1037" s="122" t="s">
        <v>2152</v>
      </c>
      <c r="E1037" s="122">
        <v>20</v>
      </c>
      <c r="F1037" s="122">
        <v>0</v>
      </c>
      <c r="G1037" s="122">
        <v>0</v>
      </c>
      <c r="H1037" s="122">
        <v>0</v>
      </c>
      <c r="I1037" s="122">
        <v>0</v>
      </c>
      <c r="J1037" s="122">
        <v>0</v>
      </c>
      <c r="K1037" s="122">
        <v>0</v>
      </c>
      <c r="L1037" s="122">
        <v>0</v>
      </c>
      <c r="M1037" s="122">
        <v>0</v>
      </c>
      <c r="N1037" s="122">
        <v>0</v>
      </c>
      <c r="O1037" s="122">
        <v>0</v>
      </c>
      <c r="P1037" s="122">
        <v>0</v>
      </c>
      <c r="Q1037" s="122">
        <v>7.3805173298299998E-2</v>
      </c>
      <c r="R1037" s="122">
        <v>0.35075508298730002</v>
      </c>
      <c r="S1037" s="122">
        <v>0.36679848456570002</v>
      </c>
      <c r="T1037" s="122">
        <v>3.3422772806700002E-2</v>
      </c>
      <c r="U1037" s="122">
        <v>0</v>
      </c>
      <c r="V1037" s="122">
        <v>0.10376762129390001</v>
      </c>
      <c r="W1037" s="122">
        <v>7.9370390961500004E-2</v>
      </c>
      <c r="X1037" s="122">
        <v>0</v>
      </c>
      <c r="Y1037" s="122">
        <v>9.1343556817100005E-2</v>
      </c>
      <c r="Z1037" s="122">
        <v>6.3661742871800001E-2</v>
      </c>
      <c r="AA1037" s="122">
        <v>5.47925372757E-2</v>
      </c>
      <c r="AB1037" s="122">
        <v>0.78027337470409996</v>
      </c>
      <c r="AC1037" s="122">
        <v>5.0234136409100003E-2</v>
      </c>
      <c r="AD1037" s="122">
        <v>1.8706655475899999E-2</v>
      </c>
      <c r="AE1037" s="122">
        <v>2.3144851372200001E-2</v>
      </c>
      <c r="AF1037" s="122">
        <v>1.5764232123600001E-2</v>
      </c>
      <c r="AG1037" s="122">
        <v>1.6254682329E-2</v>
      </c>
      <c r="AH1037" s="122">
        <v>2.4334060988900001E-2</v>
      </c>
      <c r="AI1037" s="122">
        <v>0</v>
      </c>
      <c r="AJ1037" s="122">
        <v>0</v>
      </c>
      <c r="AK1037" s="122">
        <v>0</v>
      </c>
      <c r="AL1037" s="122">
        <v>0</v>
      </c>
    </row>
    <row r="1038" spans="1:38" hidden="1" x14ac:dyDescent="0.25">
      <c r="A1038" s="122" t="s">
        <v>2025</v>
      </c>
      <c r="B1038" s="122">
        <v>1</v>
      </c>
      <c r="C1038" s="122" t="s">
        <v>2195</v>
      </c>
      <c r="D1038" s="122" t="s">
        <v>2153</v>
      </c>
      <c r="E1038" s="122">
        <v>20</v>
      </c>
      <c r="F1038" s="122">
        <v>0.2343504822113</v>
      </c>
      <c r="G1038" s="122">
        <v>0.25032944778970001</v>
      </c>
      <c r="H1038" s="122">
        <v>0.22168288857830001</v>
      </c>
      <c r="I1038" s="122">
        <v>0.18996861690130001</v>
      </c>
      <c r="J1038" s="122">
        <v>0</v>
      </c>
      <c r="K1038" s="122">
        <v>0.28368669257329998</v>
      </c>
      <c r="L1038" s="122">
        <v>0.35728232271999999</v>
      </c>
      <c r="M1038" s="122">
        <v>0.30431151735090001</v>
      </c>
      <c r="N1038" s="122">
        <v>0.3845851685717</v>
      </c>
      <c r="O1038" s="122">
        <v>0</v>
      </c>
      <c r="P1038" s="122">
        <v>0.2258005771339</v>
      </c>
      <c r="Q1038" s="122">
        <v>0.2158302635372</v>
      </c>
      <c r="R1038" s="122">
        <v>0.31584071791200002</v>
      </c>
      <c r="S1038" s="122">
        <v>0</v>
      </c>
      <c r="T1038" s="122">
        <v>0.23507350207409999</v>
      </c>
      <c r="U1038" s="122">
        <v>0.3695466036874</v>
      </c>
      <c r="V1038" s="122">
        <v>0.56156595053189995</v>
      </c>
      <c r="W1038" s="122">
        <v>0.43169749230280002</v>
      </c>
      <c r="X1038" s="122">
        <v>0.89483212159479997</v>
      </c>
      <c r="Y1038" s="122">
        <v>0.27583945375460001</v>
      </c>
      <c r="Z1038" s="122">
        <v>0.3765025774752</v>
      </c>
      <c r="AA1038" s="122">
        <v>0.35366092241649999</v>
      </c>
      <c r="AB1038" s="122">
        <v>0.4149218416073</v>
      </c>
      <c r="AC1038" s="122">
        <v>0.14239924618460001</v>
      </c>
      <c r="AD1038" s="122">
        <v>9.7130711124799998E-2</v>
      </c>
      <c r="AE1038" s="122">
        <v>0.1682048534277</v>
      </c>
      <c r="AF1038" s="122">
        <v>0.12611385698829999</v>
      </c>
      <c r="AG1038" s="122">
        <v>3.6103706994700002E-2</v>
      </c>
      <c r="AH1038" s="122">
        <v>4.53923829985E-2</v>
      </c>
      <c r="AI1038" s="122">
        <v>0</v>
      </c>
      <c r="AJ1038" s="122">
        <v>0</v>
      </c>
      <c r="AK1038" s="122">
        <v>0</v>
      </c>
      <c r="AL1038" s="122">
        <v>0</v>
      </c>
    </row>
    <row r="1039" spans="1:38" hidden="1" x14ac:dyDescent="0.25">
      <c r="A1039" s="122" t="s">
        <v>2025</v>
      </c>
      <c r="B1039" s="122">
        <v>1</v>
      </c>
      <c r="C1039" s="122" t="s">
        <v>2195</v>
      </c>
      <c r="D1039" s="122" t="s">
        <v>2154</v>
      </c>
      <c r="E1039" s="122">
        <v>20</v>
      </c>
      <c r="F1039" s="122">
        <v>8.1145420979599994E-2</v>
      </c>
      <c r="G1039" s="122">
        <v>8.6678244622399994E-2</v>
      </c>
      <c r="H1039" s="122">
        <v>7.6759182007800006E-2</v>
      </c>
      <c r="I1039" s="122">
        <v>6.5777903445700003E-2</v>
      </c>
      <c r="J1039" s="122">
        <v>0</v>
      </c>
      <c r="K1039" s="122">
        <v>7.5445325808700003E-2</v>
      </c>
      <c r="L1039" s="122">
        <v>4.4418883365200001E-2</v>
      </c>
      <c r="M1039" s="122">
        <v>6.9595907555599995E-2</v>
      </c>
      <c r="N1039" s="122">
        <v>2.14915241261E-2</v>
      </c>
      <c r="O1039" s="122">
        <v>0</v>
      </c>
      <c r="P1039" s="122">
        <v>5.6015243325999997E-2</v>
      </c>
      <c r="Q1039" s="122">
        <v>0</v>
      </c>
      <c r="R1039" s="122">
        <v>0</v>
      </c>
      <c r="S1039" s="122">
        <v>3.73081970382E-2</v>
      </c>
      <c r="T1039" s="122">
        <v>3.08232238107E-2</v>
      </c>
      <c r="U1039" s="122">
        <v>7.27267716057E-2</v>
      </c>
      <c r="V1039" s="122">
        <v>0</v>
      </c>
      <c r="W1039" s="122">
        <v>5.0332443048800003E-2</v>
      </c>
      <c r="X1039" s="122">
        <v>0.1400788601562</v>
      </c>
      <c r="Y1039" s="122">
        <v>0</v>
      </c>
      <c r="Z1039" s="122">
        <v>5.1554294840999999E-2</v>
      </c>
      <c r="AA1039" s="122">
        <v>9.4641655294600002E-2</v>
      </c>
      <c r="AB1039" s="122">
        <v>8.3535149527199995E-2</v>
      </c>
      <c r="AC1039" s="122">
        <v>6.8085936951299997E-2</v>
      </c>
      <c r="AD1039" s="122">
        <v>0.12087377384420001</v>
      </c>
      <c r="AE1039" s="122">
        <v>0.1057261798033</v>
      </c>
      <c r="AF1039" s="122">
        <v>3.7295866243500002E-2</v>
      </c>
      <c r="AG1039" s="122">
        <v>5.4063709978499998E-2</v>
      </c>
      <c r="AH1039" s="122">
        <v>0</v>
      </c>
      <c r="AI1039" s="122">
        <v>0</v>
      </c>
      <c r="AJ1039" s="122">
        <v>0</v>
      </c>
      <c r="AK1039" s="122">
        <v>0</v>
      </c>
      <c r="AL1039" s="122">
        <v>0</v>
      </c>
    </row>
    <row r="1040" spans="1:38" hidden="1" x14ac:dyDescent="0.25">
      <c r="A1040" s="122" t="s">
        <v>2025</v>
      </c>
      <c r="B1040" s="122">
        <v>1</v>
      </c>
      <c r="C1040" s="122" t="s">
        <v>2195</v>
      </c>
      <c r="D1040" s="122" t="s">
        <v>2155</v>
      </c>
      <c r="E1040" s="122">
        <v>20</v>
      </c>
      <c r="F1040" s="122">
        <v>0</v>
      </c>
      <c r="G1040" s="122">
        <v>0</v>
      </c>
      <c r="H1040" s="122">
        <v>0</v>
      </c>
      <c r="I1040" s="122">
        <v>0</v>
      </c>
      <c r="J1040" s="122">
        <v>0</v>
      </c>
      <c r="K1040" s="122">
        <v>0</v>
      </c>
      <c r="L1040" s="122">
        <v>0</v>
      </c>
      <c r="M1040" s="122">
        <v>0</v>
      </c>
      <c r="N1040" s="122">
        <v>0</v>
      </c>
      <c r="O1040" s="122">
        <v>0</v>
      </c>
      <c r="P1040" s="122">
        <v>0</v>
      </c>
      <c r="Q1040" s="122">
        <v>0</v>
      </c>
      <c r="R1040" s="122">
        <v>0</v>
      </c>
      <c r="S1040" s="122">
        <v>0</v>
      </c>
      <c r="T1040" s="122">
        <v>0</v>
      </c>
      <c r="U1040" s="122">
        <v>0</v>
      </c>
      <c r="V1040" s="122">
        <v>0</v>
      </c>
      <c r="W1040" s="122">
        <v>0</v>
      </c>
      <c r="X1040" s="122">
        <v>0</v>
      </c>
      <c r="Y1040" s="122">
        <v>0</v>
      </c>
      <c r="Z1040" s="122">
        <v>0</v>
      </c>
      <c r="AA1040" s="122">
        <v>0</v>
      </c>
      <c r="AB1040" s="122">
        <v>0</v>
      </c>
      <c r="AC1040" s="122">
        <v>0</v>
      </c>
      <c r="AD1040" s="122">
        <v>0</v>
      </c>
      <c r="AE1040" s="122">
        <v>0</v>
      </c>
      <c r="AF1040" s="122">
        <v>0</v>
      </c>
      <c r="AG1040" s="122">
        <v>0</v>
      </c>
      <c r="AH1040" s="122">
        <v>0</v>
      </c>
      <c r="AI1040" s="122">
        <v>0.19484617033179999</v>
      </c>
      <c r="AJ1040" s="122">
        <v>0.16315581239650001</v>
      </c>
      <c r="AK1040" s="122">
        <v>0.17051837023499999</v>
      </c>
      <c r="AL1040" s="122">
        <v>0</v>
      </c>
    </row>
    <row r="1041" spans="1:38" hidden="1" x14ac:dyDescent="0.25">
      <c r="A1041" s="122" t="s">
        <v>2025</v>
      </c>
      <c r="B1041" s="122">
        <v>1</v>
      </c>
      <c r="C1041" s="122" t="s">
        <v>2195</v>
      </c>
      <c r="D1041" s="122" t="s">
        <v>2156</v>
      </c>
      <c r="E1041" s="122">
        <v>20</v>
      </c>
      <c r="F1041" s="122">
        <v>0.22996424323949999</v>
      </c>
      <c r="G1041" s="122">
        <v>0.24564413726949999</v>
      </c>
      <c r="H1041" s="122">
        <v>0.217533743605</v>
      </c>
      <c r="I1041" s="122">
        <v>0.18641305455279999</v>
      </c>
      <c r="J1041" s="122">
        <v>0.24169137347299999</v>
      </c>
      <c r="K1041" s="122">
        <v>0.20640123686690001</v>
      </c>
      <c r="L1041" s="122">
        <v>0.20181623094189999</v>
      </c>
      <c r="M1041" s="122">
        <v>0.1166754920785</v>
      </c>
      <c r="N1041" s="122">
        <v>0.14893249175080001</v>
      </c>
      <c r="O1041" s="122">
        <v>0</v>
      </c>
      <c r="P1041" s="122">
        <v>0.19587939125789999</v>
      </c>
      <c r="Q1041" s="122">
        <v>0.30439647149510002</v>
      </c>
      <c r="R1041" s="122">
        <v>0.29489209886680001</v>
      </c>
      <c r="S1041" s="122">
        <v>0.1488400702895</v>
      </c>
      <c r="T1041" s="122">
        <v>0.36059458217059998</v>
      </c>
      <c r="U1041" s="122">
        <v>0</v>
      </c>
      <c r="V1041" s="122">
        <v>0.52407008737530003</v>
      </c>
      <c r="W1041" s="122">
        <v>0</v>
      </c>
      <c r="X1041" s="122">
        <v>0.2554871150909</v>
      </c>
      <c r="Y1041" s="122">
        <v>0</v>
      </c>
      <c r="Z1041" s="122">
        <v>0.37962708019289998</v>
      </c>
      <c r="AA1041" s="122">
        <v>0.19119913357070001</v>
      </c>
      <c r="AB1041" s="122">
        <v>0.2428027148344</v>
      </c>
      <c r="AC1041" s="122">
        <v>0.13907798096749999</v>
      </c>
      <c r="AD1041" s="122">
        <v>0.1773534836464</v>
      </c>
      <c r="AE1041" s="122">
        <v>9.3149573821999995E-2</v>
      </c>
      <c r="AF1041" s="122">
        <v>0.1710995925603</v>
      </c>
      <c r="AG1041" s="122">
        <v>0.19277866277110001</v>
      </c>
      <c r="AH1041" s="122">
        <v>0.1352412235729</v>
      </c>
      <c r="AI1041" s="122">
        <v>0</v>
      </c>
      <c r="AJ1041" s="122">
        <v>0</v>
      </c>
      <c r="AK1041" s="122">
        <v>0</v>
      </c>
      <c r="AL1041" s="122">
        <v>0</v>
      </c>
    </row>
    <row r="1042" spans="1:38" hidden="1" x14ac:dyDescent="0.25">
      <c r="A1042" s="122" t="s">
        <v>2025</v>
      </c>
      <c r="B1042" s="122">
        <v>1</v>
      </c>
      <c r="C1042" s="122" t="s">
        <v>2195</v>
      </c>
      <c r="D1042" s="122" t="s">
        <v>2178</v>
      </c>
      <c r="E1042" s="122">
        <v>20</v>
      </c>
      <c r="F1042" s="122">
        <v>0</v>
      </c>
      <c r="G1042" s="122">
        <v>0</v>
      </c>
      <c r="H1042" s="122">
        <v>0</v>
      </c>
      <c r="I1042" s="122">
        <v>0</v>
      </c>
      <c r="J1042" s="122">
        <v>0</v>
      </c>
      <c r="K1042" s="122">
        <v>0</v>
      </c>
      <c r="L1042" s="122">
        <v>0</v>
      </c>
      <c r="M1042" s="122">
        <v>0</v>
      </c>
      <c r="N1042" s="122">
        <v>0</v>
      </c>
      <c r="O1042" s="122">
        <v>0</v>
      </c>
      <c r="P1042" s="122">
        <v>0</v>
      </c>
      <c r="Q1042" s="122">
        <v>0</v>
      </c>
      <c r="R1042" s="122">
        <v>0</v>
      </c>
      <c r="S1042" s="122">
        <v>0</v>
      </c>
      <c r="T1042" s="122">
        <v>0</v>
      </c>
      <c r="U1042" s="122">
        <v>0</v>
      </c>
      <c r="V1042" s="122">
        <v>0</v>
      </c>
      <c r="W1042" s="122">
        <v>0</v>
      </c>
      <c r="X1042" s="122">
        <v>0</v>
      </c>
      <c r="Y1042" s="122">
        <v>0</v>
      </c>
      <c r="Z1042" s="122">
        <v>0</v>
      </c>
      <c r="AA1042" s="122">
        <v>0</v>
      </c>
      <c r="AB1042" s="122">
        <v>0</v>
      </c>
      <c r="AC1042" s="122">
        <v>0</v>
      </c>
      <c r="AD1042" s="122">
        <v>0</v>
      </c>
      <c r="AE1042" s="122">
        <v>0</v>
      </c>
      <c r="AF1042" s="122">
        <v>0</v>
      </c>
      <c r="AG1042" s="122">
        <v>0</v>
      </c>
      <c r="AH1042" s="122">
        <v>0</v>
      </c>
      <c r="AI1042" s="122">
        <v>0</v>
      </c>
      <c r="AJ1042" s="122">
        <v>0</v>
      </c>
      <c r="AK1042" s="122">
        <v>0</v>
      </c>
      <c r="AL1042" s="122">
        <v>0</v>
      </c>
    </row>
    <row r="1043" spans="1:38" hidden="1" x14ac:dyDescent="0.25">
      <c r="A1043" s="122" t="s">
        <v>2025</v>
      </c>
      <c r="B1043" s="122">
        <v>1</v>
      </c>
      <c r="C1043" s="122" t="s">
        <v>2195</v>
      </c>
      <c r="D1043" s="122" t="s">
        <v>2157</v>
      </c>
      <c r="E1043" s="122">
        <v>20</v>
      </c>
      <c r="F1043" s="122">
        <v>0</v>
      </c>
      <c r="G1043" s="122">
        <v>0</v>
      </c>
      <c r="H1043" s="122">
        <v>0</v>
      </c>
      <c r="I1043" s="122">
        <v>0</v>
      </c>
      <c r="J1043" s="122">
        <v>0</v>
      </c>
      <c r="K1043" s="122">
        <v>0</v>
      </c>
      <c r="L1043" s="122">
        <v>0</v>
      </c>
      <c r="M1043" s="122">
        <v>0</v>
      </c>
      <c r="N1043" s="122">
        <v>0</v>
      </c>
      <c r="O1043" s="122">
        <v>0</v>
      </c>
      <c r="P1043" s="122">
        <v>0</v>
      </c>
      <c r="Q1043" s="122">
        <v>0</v>
      </c>
      <c r="R1043" s="122">
        <v>0</v>
      </c>
      <c r="S1043" s="122">
        <v>0</v>
      </c>
      <c r="T1043" s="122">
        <v>0</v>
      </c>
      <c r="U1043" s="122">
        <v>0</v>
      </c>
      <c r="V1043" s="122">
        <v>0</v>
      </c>
      <c r="W1043" s="122">
        <v>0</v>
      </c>
      <c r="X1043" s="122">
        <v>0</v>
      </c>
      <c r="Y1043" s="122">
        <v>0</v>
      </c>
      <c r="Z1043" s="122">
        <v>0</v>
      </c>
      <c r="AA1043" s="122">
        <v>0</v>
      </c>
      <c r="AB1043" s="122">
        <v>0</v>
      </c>
      <c r="AC1043" s="122">
        <v>0</v>
      </c>
      <c r="AD1043" s="122">
        <v>0</v>
      </c>
      <c r="AE1043" s="122">
        <v>0</v>
      </c>
      <c r="AF1043" s="122">
        <v>0</v>
      </c>
      <c r="AG1043" s="122">
        <v>0</v>
      </c>
      <c r="AH1043" s="122">
        <v>0</v>
      </c>
      <c r="AI1043" s="122">
        <v>0</v>
      </c>
      <c r="AJ1043" s="122">
        <v>0</v>
      </c>
      <c r="AK1043" s="122">
        <v>0</v>
      </c>
      <c r="AL1043" s="122">
        <v>0</v>
      </c>
    </row>
    <row r="1044" spans="1:38" hidden="1" x14ac:dyDescent="0.25">
      <c r="A1044" s="122" t="s">
        <v>2025</v>
      </c>
      <c r="B1044" s="122">
        <v>1</v>
      </c>
      <c r="C1044" s="122" t="s">
        <v>2195</v>
      </c>
      <c r="D1044" s="122" t="s">
        <v>2158</v>
      </c>
      <c r="E1044" s="122">
        <v>20</v>
      </c>
      <c r="F1044" s="122">
        <v>0</v>
      </c>
      <c r="G1044" s="122">
        <v>0</v>
      </c>
      <c r="H1044" s="122">
        <v>0</v>
      </c>
      <c r="I1044" s="122">
        <v>0</v>
      </c>
      <c r="J1044" s="122">
        <v>0</v>
      </c>
      <c r="K1044" s="122">
        <v>0</v>
      </c>
      <c r="L1044" s="122">
        <v>0</v>
      </c>
      <c r="M1044" s="122">
        <v>0</v>
      </c>
      <c r="N1044" s="122">
        <v>0</v>
      </c>
      <c r="O1044" s="122">
        <v>0</v>
      </c>
      <c r="P1044" s="122">
        <v>0</v>
      </c>
      <c r="Q1044" s="122">
        <v>0</v>
      </c>
      <c r="R1044" s="122">
        <v>0</v>
      </c>
      <c r="S1044" s="122">
        <v>0</v>
      </c>
      <c r="T1044" s="122">
        <v>0</v>
      </c>
      <c r="U1044" s="122">
        <v>0</v>
      </c>
      <c r="V1044" s="122">
        <v>0</v>
      </c>
      <c r="W1044" s="122">
        <v>0</v>
      </c>
      <c r="X1044" s="122">
        <v>0</v>
      </c>
      <c r="Y1044" s="122">
        <v>5.06459324926E-2</v>
      </c>
      <c r="Z1044" s="122">
        <v>0</v>
      </c>
      <c r="AA1044" s="122">
        <v>0</v>
      </c>
      <c r="AB1044" s="122">
        <v>9.1796867612E-3</v>
      </c>
      <c r="AC1044" s="122">
        <v>0</v>
      </c>
      <c r="AD1044" s="122">
        <v>0</v>
      </c>
      <c r="AE1044" s="122">
        <v>0</v>
      </c>
      <c r="AF1044" s="122">
        <v>1.3457271325000001E-2</v>
      </c>
      <c r="AG1044" s="122">
        <v>0</v>
      </c>
      <c r="AH1044" s="122">
        <v>3.7437016905999998E-3</v>
      </c>
      <c r="AI1044" s="122">
        <v>0</v>
      </c>
      <c r="AJ1044" s="122">
        <v>0</v>
      </c>
      <c r="AK1044" s="122">
        <v>0</v>
      </c>
      <c r="AL1044" s="122">
        <v>0</v>
      </c>
    </row>
    <row r="1045" spans="1:38" hidden="1" x14ac:dyDescent="0.25">
      <c r="A1045" s="122" t="s">
        <v>2025</v>
      </c>
      <c r="B1045" s="122">
        <v>1</v>
      </c>
      <c r="C1045" s="122" t="s">
        <v>2195</v>
      </c>
      <c r="D1045" s="122" t="s">
        <v>2159</v>
      </c>
      <c r="E1045" s="122">
        <v>20</v>
      </c>
      <c r="F1045" s="122">
        <v>0</v>
      </c>
      <c r="G1045" s="122">
        <v>0</v>
      </c>
      <c r="H1045" s="122">
        <v>0</v>
      </c>
      <c r="I1045" s="122">
        <v>0</v>
      </c>
      <c r="J1045" s="122">
        <v>0</v>
      </c>
      <c r="K1045" s="122">
        <v>0</v>
      </c>
      <c r="L1045" s="122">
        <v>0</v>
      </c>
      <c r="M1045" s="122">
        <v>0</v>
      </c>
      <c r="N1045" s="122">
        <v>0</v>
      </c>
      <c r="O1045" s="122">
        <v>0</v>
      </c>
      <c r="P1045" s="122">
        <v>0</v>
      </c>
      <c r="Q1045" s="122">
        <v>0</v>
      </c>
      <c r="R1045" s="122">
        <v>0</v>
      </c>
      <c r="S1045" s="122">
        <v>0</v>
      </c>
      <c r="T1045" s="122">
        <v>0</v>
      </c>
      <c r="U1045" s="122">
        <v>0</v>
      </c>
      <c r="V1045" s="122">
        <v>0</v>
      </c>
      <c r="W1045" s="122">
        <v>0</v>
      </c>
      <c r="X1045" s="122">
        <v>0</v>
      </c>
      <c r="Y1045" s="122">
        <v>0</v>
      </c>
      <c r="Z1045" s="122">
        <v>0</v>
      </c>
      <c r="AA1045" s="122">
        <v>0</v>
      </c>
      <c r="AB1045" s="122">
        <v>0</v>
      </c>
      <c r="AC1045" s="122">
        <v>0</v>
      </c>
      <c r="AD1045" s="122">
        <v>0</v>
      </c>
      <c r="AE1045" s="122">
        <v>0</v>
      </c>
      <c r="AF1045" s="122">
        <v>0</v>
      </c>
      <c r="AG1045" s="122">
        <v>0</v>
      </c>
      <c r="AH1045" s="122">
        <v>0</v>
      </c>
      <c r="AI1045" s="122">
        <v>5.1577483826199998E-2</v>
      </c>
      <c r="AJ1045" s="122">
        <v>0</v>
      </c>
      <c r="AK1045" s="122">
        <v>0</v>
      </c>
      <c r="AL1045" s="122">
        <v>0</v>
      </c>
    </row>
    <row r="1046" spans="1:38" hidden="1" x14ac:dyDescent="0.25">
      <c r="A1046" s="122" t="s">
        <v>2025</v>
      </c>
      <c r="B1046" s="122">
        <v>1</v>
      </c>
      <c r="C1046" s="122" t="s">
        <v>2195</v>
      </c>
      <c r="D1046" s="122" t="s">
        <v>2160</v>
      </c>
      <c r="E1046" s="122">
        <v>20</v>
      </c>
      <c r="F1046" s="122">
        <v>0.17075001711929999</v>
      </c>
      <c r="G1046" s="122">
        <v>0.18239244524779999</v>
      </c>
      <c r="H1046" s="122">
        <v>0.16152028646409999</v>
      </c>
      <c r="I1046" s="122">
        <v>0.13841296284919999</v>
      </c>
      <c r="J1046" s="122">
        <v>0.2089346671781</v>
      </c>
      <c r="K1046" s="122">
        <v>0.1803327299818</v>
      </c>
      <c r="L1046" s="122">
        <v>0.18765368841960001</v>
      </c>
      <c r="M1046" s="122">
        <v>0.18968296372999999</v>
      </c>
      <c r="N1046" s="122">
        <v>0.16288313021859999</v>
      </c>
      <c r="O1046" s="122">
        <v>0.2042959623111</v>
      </c>
      <c r="P1046" s="122">
        <v>0.55319401793989997</v>
      </c>
      <c r="Q1046" s="122">
        <v>0.2413628640296</v>
      </c>
      <c r="R1046" s="122">
        <v>8.4331620258800005E-2</v>
      </c>
      <c r="S1046" s="122">
        <v>7.97217263028E-2</v>
      </c>
      <c r="T1046" s="122">
        <v>0.1036105957009</v>
      </c>
      <c r="U1046" s="122">
        <v>0.14840991604090001</v>
      </c>
      <c r="V1046" s="122">
        <v>0.29909490843539999</v>
      </c>
      <c r="W1046" s="122">
        <v>0.1064724756801</v>
      </c>
      <c r="X1046" s="122">
        <v>0</v>
      </c>
      <c r="Y1046" s="122">
        <v>0</v>
      </c>
      <c r="Z1046" s="122">
        <v>8.3580447696799995E-2</v>
      </c>
      <c r="AA1046" s="122">
        <v>5.6325195661100003E-2</v>
      </c>
      <c r="AB1046" s="122">
        <v>0.1702831894207</v>
      </c>
      <c r="AC1046" s="122">
        <v>7.0576885864100006E-2</v>
      </c>
      <c r="AD1046" s="122">
        <v>6.9070727910900007E-2</v>
      </c>
      <c r="AE1046" s="122">
        <v>6.4625138769199994E-2</v>
      </c>
      <c r="AF1046" s="122">
        <v>6.8824330490599994E-2</v>
      </c>
      <c r="AG1046" s="122">
        <v>6.0123053909099999E-2</v>
      </c>
      <c r="AH1046" s="122">
        <v>0</v>
      </c>
      <c r="AI1046" s="122">
        <v>0.22605939179269999</v>
      </c>
      <c r="AJ1046" s="122">
        <v>0.39530570503520002</v>
      </c>
      <c r="AK1046" s="122">
        <v>0.41314424277680001</v>
      </c>
      <c r="AL1046" s="122">
        <v>0</v>
      </c>
    </row>
    <row r="1047" spans="1:38" hidden="1" x14ac:dyDescent="0.25">
      <c r="A1047" s="122" t="s">
        <v>2025</v>
      </c>
      <c r="B1047" s="122">
        <v>1</v>
      </c>
      <c r="C1047" s="122" t="s">
        <v>2195</v>
      </c>
      <c r="D1047" s="122" t="s">
        <v>2161</v>
      </c>
      <c r="E1047" s="122">
        <v>20</v>
      </c>
      <c r="F1047" s="122">
        <v>0.15915781412220001</v>
      </c>
      <c r="G1047" s="122">
        <v>0.17000983887310001</v>
      </c>
      <c r="H1047" s="122">
        <v>0.15055468903450001</v>
      </c>
      <c r="I1047" s="122">
        <v>0.12901611949979999</v>
      </c>
      <c r="J1047" s="122">
        <v>0.142535938202</v>
      </c>
      <c r="K1047" s="122">
        <v>0.1809461066143</v>
      </c>
      <c r="L1047" s="122">
        <v>0.16254736303930001</v>
      </c>
      <c r="M1047" s="122">
        <v>0.14976766380840001</v>
      </c>
      <c r="N1047" s="122">
        <v>0.15835859882360001</v>
      </c>
      <c r="O1047" s="122">
        <v>0.21227627333890001</v>
      </c>
      <c r="P1047" s="122">
        <v>6.6104945539899998E-2</v>
      </c>
      <c r="Q1047" s="122">
        <v>0.23657550143719999</v>
      </c>
      <c r="R1047" s="122">
        <v>0</v>
      </c>
      <c r="S1047" s="122">
        <v>0</v>
      </c>
      <c r="T1047" s="122">
        <v>0.14743156449190001</v>
      </c>
      <c r="U1047" s="122">
        <v>0</v>
      </c>
      <c r="V1047" s="122">
        <v>0</v>
      </c>
      <c r="W1047" s="122">
        <v>0</v>
      </c>
      <c r="X1047" s="122">
        <v>0.51431939699139995</v>
      </c>
      <c r="Y1047" s="122">
        <v>0</v>
      </c>
      <c r="Z1047" s="122">
        <v>0.1831739718215</v>
      </c>
      <c r="AA1047" s="122">
        <v>0.2230017950665</v>
      </c>
      <c r="AB1047" s="122">
        <v>0.19001951595739999</v>
      </c>
      <c r="AC1047" s="122">
        <v>0.17436642389949999</v>
      </c>
      <c r="AD1047" s="122">
        <v>0.16728066915939999</v>
      </c>
      <c r="AE1047" s="122">
        <v>0.37386894377539998</v>
      </c>
      <c r="AF1047" s="122">
        <v>0.23338753412159999</v>
      </c>
      <c r="AG1047" s="122">
        <v>0.1972069922205</v>
      </c>
      <c r="AH1047" s="122">
        <v>9.1720691419600001E-2</v>
      </c>
      <c r="AI1047" s="122">
        <v>0</v>
      </c>
      <c r="AJ1047" s="122">
        <v>0</v>
      </c>
      <c r="AK1047" s="122">
        <v>0</v>
      </c>
      <c r="AL1047" s="122">
        <v>0</v>
      </c>
    </row>
    <row r="1048" spans="1:38" hidden="1" x14ac:dyDescent="0.25">
      <c r="A1048" s="122" t="s">
        <v>2025</v>
      </c>
      <c r="B1048" s="122">
        <v>1</v>
      </c>
      <c r="C1048" s="122" t="s">
        <v>2195</v>
      </c>
      <c r="D1048" s="122" t="s">
        <v>2179</v>
      </c>
      <c r="E1048" s="122">
        <v>20</v>
      </c>
      <c r="F1048" s="122">
        <v>0</v>
      </c>
      <c r="G1048" s="122">
        <v>0</v>
      </c>
      <c r="H1048" s="122">
        <v>0</v>
      </c>
      <c r="I1048" s="122">
        <v>0</v>
      </c>
      <c r="J1048" s="122">
        <v>0</v>
      </c>
      <c r="K1048" s="122">
        <v>0</v>
      </c>
      <c r="L1048" s="122">
        <v>0</v>
      </c>
      <c r="M1048" s="122">
        <v>0</v>
      </c>
      <c r="N1048" s="122">
        <v>0</v>
      </c>
      <c r="O1048" s="122">
        <v>0</v>
      </c>
      <c r="P1048" s="122">
        <v>0</v>
      </c>
      <c r="Q1048" s="122">
        <v>0</v>
      </c>
      <c r="R1048" s="122">
        <v>0</v>
      </c>
      <c r="S1048" s="122">
        <v>0</v>
      </c>
      <c r="T1048" s="122">
        <v>0</v>
      </c>
      <c r="U1048" s="122">
        <v>0</v>
      </c>
      <c r="V1048" s="122">
        <v>0</v>
      </c>
      <c r="W1048" s="122">
        <v>0</v>
      </c>
      <c r="X1048" s="122">
        <v>0</v>
      </c>
      <c r="Y1048" s="122">
        <v>0</v>
      </c>
      <c r="Z1048" s="122">
        <v>0</v>
      </c>
      <c r="AA1048" s="122">
        <v>0</v>
      </c>
      <c r="AB1048" s="122">
        <v>0</v>
      </c>
      <c r="AC1048" s="122">
        <v>0</v>
      </c>
      <c r="AD1048" s="122">
        <v>0</v>
      </c>
      <c r="AE1048" s="122">
        <v>0</v>
      </c>
      <c r="AF1048" s="122">
        <v>0</v>
      </c>
      <c r="AG1048" s="122">
        <v>0</v>
      </c>
      <c r="AH1048" s="122">
        <v>0</v>
      </c>
      <c r="AI1048" s="122">
        <v>0</v>
      </c>
      <c r="AJ1048" s="122">
        <v>0</v>
      </c>
      <c r="AK1048" s="122">
        <v>0</v>
      </c>
      <c r="AL1048" s="122">
        <v>0</v>
      </c>
    </row>
    <row r="1049" spans="1:38" hidden="1" x14ac:dyDescent="0.25">
      <c r="A1049" s="122" t="s">
        <v>2025</v>
      </c>
      <c r="B1049" s="122">
        <v>1</v>
      </c>
      <c r="C1049" s="122" t="s">
        <v>2195</v>
      </c>
      <c r="D1049" s="122" t="s">
        <v>2162</v>
      </c>
      <c r="E1049" s="122">
        <v>20</v>
      </c>
      <c r="F1049" s="122">
        <v>0</v>
      </c>
      <c r="G1049" s="122">
        <v>0</v>
      </c>
      <c r="H1049" s="122">
        <v>0</v>
      </c>
      <c r="I1049" s="122">
        <v>0</v>
      </c>
      <c r="J1049" s="122">
        <v>0</v>
      </c>
      <c r="K1049" s="122">
        <v>0</v>
      </c>
      <c r="L1049" s="122">
        <v>0</v>
      </c>
      <c r="M1049" s="122">
        <v>3.7527205055000001E-3</v>
      </c>
      <c r="N1049" s="122">
        <v>3.3933985461999999E-3</v>
      </c>
      <c r="O1049" s="122">
        <v>1.436455985E-2</v>
      </c>
      <c r="P1049" s="122">
        <v>1.8439800597999999E-2</v>
      </c>
      <c r="Q1049" s="122">
        <v>5.5852563577000001E-3</v>
      </c>
      <c r="R1049" s="122">
        <v>0</v>
      </c>
      <c r="S1049" s="122">
        <v>5.4980500898999998E-3</v>
      </c>
      <c r="T1049" s="122">
        <v>4.8277338499000001E-3</v>
      </c>
      <c r="U1049" s="122">
        <v>3.3702650256300003E-2</v>
      </c>
      <c r="V1049" s="122">
        <v>0</v>
      </c>
      <c r="W1049" s="122">
        <v>2.9037947912E-3</v>
      </c>
      <c r="X1049" s="122">
        <v>0</v>
      </c>
      <c r="Y1049" s="122">
        <v>0</v>
      </c>
      <c r="Z1049" s="122">
        <v>0</v>
      </c>
      <c r="AA1049" s="122">
        <v>0</v>
      </c>
      <c r="AB1049" s="122">
        <v>0</v>
      </c>
      <c r="AC1049" s="122">
        <v>0</v>
      </c>
      <c r="AD1049" s="122">
        <v>0</v>
      </c>
      <c r="AE1049" s="122">
        <v>0</v>
      </c>
      <c r="AF1049" s="122">
        <v>0</v>
      </c>
      <c r="AG1049" s="122">
        <v>0</v>
      </c>
      <c r="AH1049" s="122">
        <v>0</v>
      </c>
      <c r="AI1049" s="122">
        <v>0</v>
      </c>
      <c r="AJ1049" s="122">
        <v>0</v>
      </c>
      <c r="AK1049" s="122">
        <v>0</v>
      </c>
      <c r="AL1049" s="122">
        <v>0</v>
      </c>
    </row>
    <row r="1050" spans="1:38" hidden="1" x14ac:dyDescent="0.25">
      <c r="A1050" s="122" t="s">
        <v>2025</v>
      </c>
      <c r="B1050" s="122">
        <v>1</v>
      </c>
      <c r="C1050" s="122" t="s">
        <v>2195</v>
      </c>
      <c r="D1050" s="122" t="s">
        <v>2163</v>
      </c>
      <c r="E1050" s="122">
        <v>20</v>
      </c>
      <c r="F1050" s="122">
        <v>0.3076633335983</v>
      </c>
      <c r="G1050" s="122">
        <v>0.32864106648309999</v>
      </c>
      <c r="H1050" s="122">
        <v>0.29103288313359998</v>
      </c>
      <c r="I1050" s="122">
        <v>0.24939730186770001</v>
      </c>
      <c r="J1050" s="122">
        <v>0.2886131419495</v>
      </c>
      <c r="K1050" s="122">
        <v>0.25884493895339999</v>
      </c>
      <c r="L1050" s="122">
        <v>0.24913199800479999</v>
      </c>
      <c r="M1050" s="122">
        <v>0.27428975330740002</v>
      </c>
      <c r="N1050" s="122">
        <v>0.22961996829430001</v>
      </c>
      <c r="O1050" s="122">
        <v>0.61847410465289998</v>
      </c>
      <c r="P1050" s="122">
        <v>0.40358808855990003</v>
      </c>
      <c r="Q1050" s="122">
        <v>0.35625956624529997</v>
      </c>
      <c r="R1050" s="122">
        <v>0.30133782780379997</v>
      </c>
      <c r="S1050" s="122">
        <v>0.34362813061550002</v>
      </c>
      <c r="T1050" s="122">
        <v>0.20944937625560001</v>
      </c>
      <c r="U1050" s="122">
        <v>0</v>
      </c>
      <c r="V1050" s="122">
        <v>0</v>
      </c>
      <c r="W1050" s="122">
        <v>0</v>
      </c>
      <c r="X1050" s="122">
        <v>0.31110051330220001</v>
      </c>
      <c r="Y1050" s="122">
        <v>0</v>
      </c>
      <c r="Z1050" s="122">
        <v>0.21598125035660001</v>
      </c>
      <c r="AA1050" s="122">
        <v>0.23717888513089999</v>
      </c>
      <c r="AB1050" s="122">
        <v>0.42042965366399998</v>
      </c>
      <c r="AC1050" s="122">
        <v>0.21048518313590001</v>
      </c>
      <c r="AD1050" s="122">
        <v>0.26477112365869998</v>
      </c>
      <c r="AE1050" s="122">
        <v>0.2504082342849</v>
      </c>
      <c r="AF1050" s="122">
        <v>0.18340338348599999</v>
      </c>
      <c r="AG1050" s="122">
        <v>0.2102207719741</v>
      </c>
      <c r="AH1050" s="122">
        <v>0.167062687943</v>
      </c>
      <c r="AI1050" s="122">
        <v>0</v>
      </c>
      <c r="AJ1050" s="122">
        <v>0</v>
      </c>
      <c r="AK1050" s="122">
        <v>0</v>
      </c>
      <c r="AL1050" s="122">
        <v>0</v>
      </c>
    </row>
    <row r="1051" spans="1:38" hidden="1" x14ac:dyDescent="0.25">
      <c r="A1051" s="122" t="s">
        <v>2025</v>
      </c>
      <c r="B1051" s="122">
        <v>1</v>
      </c>
      <c r="C1051" s="122" t="s">
        <v>2195</v>
      </c>
      <c r="D1051" s="122" t="s">
        <v>2180</v>
      </c>
      <c r="E1051" s="122">
        <v>20</v>
      </c>
      <c r="F1051" s="122">
        <v>0</v>
      </c>
      <c r="G1051" s="122">
        <v>0</v>
      </c>
      <c r="H1051" s="122">
        <v>0</v>
      </c>
      <c r="I1051" s="122">
        <v>0</v>
      </c>
      <c r="J1051" s="122">
        <v>0</v>
      </c>
      <c r="K1051" s="122">
        <v>0</v>
      </c>
      <c r="L1051" s="122">
        <v>0</v>
      </c>
      <c r="M1051" s="122">
        <v>0</v>
      </c>
      <c r="N1051" s="122">
        <v>0</v>
      </c>
      <c r="O1051" s="122">
        <v>0</v>
      </c>
      <c r="P1051" s="122">
        <v>0</v>
      </c>
      <c r="Q1051" s="122">
        <v>0</v>
      </c>
      <c r="R1051" s="122">
        <v>0</v>
      </c>
      <c r="S1051" s="122">
        <v>0</v>
      </c>
      <c r="T1051" s="122">
        <v>0</v>
      </c>
      <c r="U1051" s="122">
        <v>0</v>
      </c>
      <c r="V1051" s="122">
        <v>0</v>
      </c>
      <c r="W1051" s="122">
        <v>0</v>
      </c>
      <c r="X1051" s="122">
        <v>0</v>
      </c>
      <c r="Y1051" s="122">
        <v>0</v>
      </c>
      <c r="Z1051" s="122">
        <v>0</v>
      </c>
      <c r="AA1051" s="122">
        <v>0</v>
      </c>
      <c r="AB1051" s="122">
        <v>0</v>
      </c>
      <c r="AC1051" s="122">
        <v>0</v>
      </c>
      <c r="AD1051" s="122">
        <v>0</v>
      </c>
      <c r="AE1051" s="122">
        <v>0</v>
      </c>
      <c r="AF1051" s="122">
        <v>0</v>
      </c>
      <c r="AG1051" s="122">
        <v>0</v>
      </c>
      <c r="AH1051" s="122">
        <v>0</v>
      </c>
      <c r="AI1051" s="122">
        <v>0</v>
      </c>
      <c r="AJ1051" s="122">
        <v>0</v>
      </c>
      <c r="AK1051" s="122">
        <v>0</v>
      </c>
      <c r="AL1051" s="122">
        <v>0</v>
      </c>
    </row>
    <row r="1052" spans="1:38" hidden="1" x14ac:dyDescent="0.25">
      <c r="A1052" s="122" t="s">
        <v>2025</v>
      </c>
      <c r="B1052" s="122">
        <v>1</v>
      </c>
      <c r="C1052" s="122" t="s">
        <v>2195</v>
      </c>
      <c r="D1052" s="122" t="s">
        <v>2164</v>
      </c>
      <c r="E1052" s="122">
        <v>20</v>
      </c>
      <c r="F1052" s="122">
        <v>0</v>
      </c>
      <c r="G1052" s="122">
        <v>0</v>
      </c>
      <c r="H1052" s="122">
        <v>0</v>
      </c>
      <c r="I1052" s="122">
        <v>0</v>
      </c>
      <c r="J1052" s="122">
        <v>0</v>
      </c>
      <c r="K1052" s="122">
        <v>0</v>
      </c>
      <c r="L1052" s="122">
        <v>0</v>
      </c>
      <c r="M1052" s="122">
        <v>0</v>
      </c>
      <c r="N1052" s="122">
        <v>0</v>
      </c>
      <c r="O1052" s="122">
        <v>0</v>
      </c>
      <c r="P1052" s="122">
        <v>0</v>
      </c>
      <c r="Q1052" s="122">
        <v>0</v>
      </c>
      <c r="R1052" s="122">
        <v>0</v>
      </c>
      <c r="S1052" s="122">
        <v>0</v>
      </c>
      <c r="T1052" s="122">
        <v>0</v>
      </c>
      <c r="U1052" s="122">
        <v>0</v>
      </c>
      <c r="V1052" s="122">
        <v>0</v>
      </c>
      <c r="W1052" s="122">
        <v>0</v>
      </c>
      <c r="X1052" s="122">
        <v>0</v>
      </c>
      <c r="Y1052" s="122">
        <v>0</v>
      </c>
      <c r="Z1052" s="122">
        <v>0</v>
      </c>
      <c r="AA1052" s="122">
        <v>0</v>
      </c>
      <c r="AB1052" s="122">
        <v>0</v>
      </c>
      <c r="AC1052" s="122">
        <v>0</v>
      </c>
      <c r="AD1052" s="122">
        <v>0</v>
      </c>
      <c r="AE1052" s="122">
        <v>0</v>
      </c>
      <c r="AF1052" s="122">
        <v>0</v>
      </c>
      <c r="AG1052" s="122">
        <v>0</v>
      </c>
      <c r="AH1052" s="122">
        <v>0</v>
      </c>
      <c r="AI1052" s="122">
        <v>0.18727932876549999</v>
      </c>
      <c r="AJ1052" s="122">
        <v>0.18615383914389999</v>
      </c>
      <c r="AK1052" s="122">
        <v>0.1945542043372</v>
      </c>
      <c r="AL1052" s="122">
        <v>0</v>
      </c>
    </row>
    <row r="1053" spans="1:38" hidden="1" x14ac:dyDescent="0.25">
      <c r="A1053" s="122" t="s">
        <v>2025</v>
      </c>
      <c r="B1053" s="122">
        <v>1</v>
      </c>
      <c r="C1053" s="122" t="s">
        <v>2195</v>
      </c>
      <c r="D1053" s="122" t="s">
        <v>2165</v>
      </c>
      <c r="E1053" s="122">
        <v>20</v>
      </c>
      <c r="F1053" s="122">
        <v>6.2660556741000002E-3</v>
      </c>
      <c r="G1053" s="122">
        <v>6.6933007430000002E-3</v>
      </c>
      <c r="H1053" s="122">
        <v>5.9273499619999998E-3</v>
      </c>
      <c r="I1053" s="122">
        <v>5.0793747833999996E-3</v>
      </c>
      <c r="J1053" s="122">
        <v>0</v>
      </c>
      <c r="K1053" s="122">
        <v>6.1337663259999995E-4</v>
      </c>
      <c r="L1053" s="122">
        <v>0</v>
      </c>
      <c r="M1053" s="122">
        <v>0</v>
      </c>
      <c r="N1053" s="122">
        <v>0</v>
      </c>
      <c r="O1053" s="122">
        <v>0</v>
      </c>
      <c r="P1053" s="122">
        <v>0</v>
      </c>
      <c r="Q1053" s="122">
        <v>0</v>
      </c>
      <c r="R1053" s="122">
        <v>0</v>
      </c>
      <c r="S1053" s="122">
        <v>0</v>
      </c>
      <c r="T1053" s="122">
        <v>0</v>
      </c>
      <c r="U1053" s="122">
        <v>0</v>
      </c>
      <c r="V1053" s="122">
        <v>0</v>
      </c>
      <c r="W1053" s="122">
        <v>0</v>
      </c>
      <c r="X1053" s="122">
        <v>0</v>
      </c>
      <c r="Y1053" s="122">
        <v>0</v>
      </c>
      <c r="Z1053" s="122">
        <v>0</v>
      </c>
      <c r="AA1053" s="122">
        <v>0</v>
      </c>
      <c r="AB1053" s="122">
        <v>0</v>
      </c>
      <c r="AC1053" s="122">
        <v>0</v>
      </c>
      <c r="AD1053" s="122">
        <v>0</v>
      </c>
      <c r="AE1053" s="122">
        <v>0</v>
      </c>
      <c r="AF1053" s="122">
        <v>0</v>
      </c>
      <c r="AG1053" s="122">
        <v>8.0479394610000008E-3</v>
      </c>
      <c r="AH1053" s="122">
        <v>0</v>
      </c>
      <c r="AI1053" s="122">
        <v>0</v>
      </c>
      <c r="AJ1053" s="122">
        <v>0</v>
      </c>
      <c r="AK1053" s="122">
        <v>0</v>
      </c>
      <c r="AL1053" s="122">
        <v>0</v>
      </c>
    </row>
    <row r="1054" spans="1:38" hidden="1" x14ac:dyDescent="0.25">
      <c r="A1054" s="122" t="s">
        <v>2025</v>
      </c>
      <c r="B1054" s="122">
        <v>1</v>
      </c>
      <c r="C1054" s="122" t="s">
        <v>2195</v>
      </c>
      <c r="D1054" s="122" t="s">
        <v>2166</v>
      </c>
      <c r="E1054" s="122">
        <v>20</v>
      </c>
      <c r="F1054" s="122">
        <v>0.14913212504359999</v>
      </c>
      <c r="G1054" s="122">
        <v>0.15930055768429999</v>
      </c>
      <c r="H1054" s="122">
        <v>0.1410709290953</v>
      </c>
      <c r="I1054" s="122">
        <v>0.12088911984630001</v>
      </c>
      <c r="J1054" s="122">
        <v>0.12217366131600001</v>
      </c>
      <c r="K1054" s="122">
        <v>0.12972915779300001</v>
      </c>
      <c r="L1054" s="122">
        <v>0.12456599900239999</v>
      </c>
      <c r="M1054" s="122">
        <v>0.14533263048379999</v>
      </c>
      <c r="N1054" s="122">
        <v>0.14252273894119999</v>
      </c>
      <c r="O1054" s="122">
        <v>0.1328721786125</v>
      </c>
      <c r="P1054" s="122">
        <v>9.9505339075999996E-2</v>
      </c>
      <c r="Q1054" s="122">
        <v>8.6970420427100001E-2</v>
      </c>
      <c r="R1054" s="122">
        <v>9.4000213664300003E-2</v>
      </c>
      <c r="S1054" s="122">
        <v>0.1244915627487</v>
      </c>
      <c r="T1054" s="122">
        <v>0.12514971595409999</v>
      </c>
      <c r="U1054" s="122">
        <v>0</v>
      </c>
      <c r="V1054" s="122">
        <v>0</v>
      </c>
      <c r="W1054" s="122">
        <v>0.10695644147860001</v>
      </c>
      <c r="X1054" s="122">
        <v>0.17854827846769999</v>
      </c>
      <c r="Y1054" s="122">
        <v>0.37170496882990001</v>
      </c>
      <c r="Z1054" s="122">
        <v>0.1675514582332</v>
      </c>
      <c r="AA1054" s="122">
        <v>0.155947990708</v>
      </c>
      <c r="AB1054" s="122">
        <v>0.24096677748209999</v>
      </c>
      <c r="AC1054" s="122">
        <v>0.17976347987739999</v>
      </c>
      <c r="AD1054" s="122">
        <v>0.128788128084</v>
      </c>
      <c r="AE1054" s="122">
        <v>0.1599982392115</v>
      </c>
      <c r="AF1054" s="122">
        <v>0.11534803992830001</v>
      </c>
      <c r="AG1054" s="122">
        <v>0.1449764755431</v>
      </c>
      <c r="AH1054" s="122">
        <v>0.13898492526340001</v>
      </c>
      <c r="AI1054" s="122">
        <v>0</v>
      </c>
      <c r="AJ1054" s="122">
        <v>0</v>
      </c>
      <c r="AK1054" s="122">
        <v>0</v>
      </c>
      <c r="AL1054" s="122">
        <v>0</v>
      </c>
    </row>
    <row r="1055" spans="1:38" hidden="1" x14ac:dyDescent="0.25">
      <c r="A1055" s="122" t="s">
        <v>2025</v>
      </c>
      <c r="B1055" s="122">
        <v>1</v>
      </c>
      <c r="C1055" s="122" t="s">
        <v>2195</v>
      </c>
      <c r="D1055" s="122" t="s">
        <v>2167</v>
      </c>
      <c r="E1055" s="122">
        <v>20</v>
      </c>
      <c r="F1055" s="122">
        <v>5.6394501067000002E-3</v>
      </c>
      <c r="G1055" s="122">
        <v>6.0239706687999998E-3</v>
      </c>
      <c r="H1055" s="122">
        <v>5.3346149656999997E-3</v>
      </c>
      <c r="I1055" s="122">
        <v>4.5714373051000002E-3</v>
      </c>
      <c r="J1055" s="122">
        <v>0</v>
      </c>
      <c r="K1055" s="122">
        <v>0</v>
      </c>
      <c r="L1055" s="122">
        <v>0</v>
      </c>
      <c r="M1055" s="122">
        <v>0</v>
      </c>
      <c r="N1055" s="122">
        <v>0</v>
      </c>
      <c r="O1055" s="122">
        <v>0</v>
      </c>
      <c r="P1055" s="122">
        <v>0</v>
      </c>
      <c r="Q1055" s="122">
        <v>0</v>
      </c>
      <c r="R1055" s="122">
        <v>0</v>
      </c>
      <c r="S1055" s="122">
        <v>0</v>
      </c>
      <c r="T1055" s="122">
        <v>0</v>
      </c>
      <c r="U1055" s="122">
        <v>0</v>
      </c>
      <c r="V1055" s="122">
        <v>0</v>
      </c>
      <c r="W1055" s="122">
        <v>5.8075895825999996E-3</v>
      </c>
      <c r="X1055" s="122">
        <v>0</v>
      </c>
      <c r="Y1055" s="122">
        <v>0</v>
      </c>
      <c r="Z1055" s="122">
        <v>0</v>
      </c>
      <c r="AA1055" s="122">
        <v>0</v>
      </c>
      <c r="AB1055" s="122">
        <v>0</v>
      </c>
      <c r="AC1055" s="122">
        <v>4.1515815214000001E-3</v>
      </c>
      <c r="AD1055" s="122">
        <v>0</v>
      </c>
      <c r="AE1055" s="122">
        <v>0</v>
      </c>
      <c r="AF1055" s="122">
        <v>0</v>
      </c>
      <c r="AG1055" s="122">
        <v>0</v>
      </c>
      <c r="AH1055" s="122">
        <v>0</v>
      </c>
      <c r="AI1055" s="122">
        <v>0.14329706216140001</v>
      </c>
      <c r="AJ1055" s="122">
        <v>0</v>
      </c>
      <c r="AK1055" s="122">
        <v>0</v>
      </c>
      <c r="AL1055" s="122">
        <v>0</v>
      </c>
    </row>
    <row r="1056" spans="1:38" hidden="1" x14ac:dyDescent="0.25">
      <c r="A1056" s="122" t="s">
        <v>2025</v>
      </c>
      <c r="B1056" s="122">
        <v>1</v>
      </c>
      <c r="C1056" s="122" t="s">
        <v>2195</v>
      </c>
      <c r="D1056" s="122" t="s">
        <v>2168</v>
      </c>
      <c r="E1056" s="122">
        <v>20</v>
      </c>
      <c r="F1056" s="122">
        <v>0</v>
      </c>
      <c r="G1056" s="122">
        <v>0</v>
      </c>
      <c r="H1056" s="122">
        <v>0</v>
      </c>
      <c r="I1056" s="122">
        <v>0</v>
      </c>
      <c r="J1056" s="122">
        <v>1.15091130226E-2</v>
      </c>
      <c r="K1056" s="122">
        <v>0</v>
      </c>
      <c r="L1056" s="122">
        <v>0</v>
      </c>
      <c r="M1056" s="122">
        <v>0</v>
      </c>
      <c r="N1056" s="122">
        <v>0</v>
      </c>
      <c r="O1056" s="122">
        <v>0</v>
      </c>
      <c r="P1056" s="122">
        <v>0</v>
      </c>
      <c r="Q1056" s="122">
        <v>0</v>
      </c>
      <c r="R1056" s="122">
        <v>0</v>
      </c>
      <c r="S1056" s="122">
        <v>0</v>
      </c>
      <c r="T1056" s="122">
        <v>0</v>
      </c>
      <c r="U1056" s="122">
        <v>0</v>
      </c>
      <c r="V1056" s="122">
        <v>0</v>
      </c>
      <c r="W1056" s="122">
        <v>0</v>
      </c>
      <c r="X1056" s="122">
        <v>0</v>
      </c>
      <c r="Y1056" s="122">
        <v>0</v>
      </c>
      <c r="Z1056" s="122">
        <v>0</v>
      </c>
      <c r="AA1056" s="122">
        <v>0</v>
      </c>
      <c r="AB1056" s="122">
        <v>0</v>
      </c>
      <c r="AC1056" s="122">
        <v>0</v>
      </c>
      <c r="AD1056" s="122">
        <v>0</v>
      </c>
      <c r="AE1056" s="122">
        <v>0</v>
      </c>
      <c r="AF1056" s="122">
        <v>0</v>
      </c>
      <c r="AG1056" s="122">
        <v>0</v>
      </c>
      <c r="AH1056" s="122">
        <v>0</v>
      </c>
      <c r="AI1056" s="122">
        <v>0</v>
      </c>
      <c r="AJ1056" s="122">
        <v>0</v>
      </c>
      <c r="AK1056" s="122">
        <v>0</v>
      </c>
      <c r="AL1056" s="122">
        <v>0</v>
      </c>
    </row>
    <row r="1057" spans="1:38" hidden="1" x14ac:dyDescent="0.25">
      <c r="A1057" s="122" t="s">
        <v>2013</v>
      </c>
      <c r="B1057" s="122">
        <v>1</v>
      </c>
      <c r="C1057" s="122" t="s">
        <v>2196</v>
      </c>
      <c r="D1057" s="122" t="s">
        <v>2120</v>
      </c>
      <c r="E1057" s="122">
        <v>21</v>
      </c>
      <c r="F1057" s="122">
        <v>0</v>
      </c>
      <c r="G1057" s="122">
        <v>0</v>
      </c>
      <c r="H1057" s="122">
        <v>0</v>
      </c>
      <c r="I1057" s="122">
        <v>0</v>
      </c>
      <c r="J1057" s="122">
        <v>0</v>
      </c>
      <c r="K1057" s="122">
        <v>0</v>
      </c>
      <c r="L1057" s="122">
        <v>0</v>
      </c>
      <c r="M1057" s="122">
        <v>0</v>
      </c>
      <c r="N1057" s="122">
        <v>0</v>
      </c>
      <c r="O1057" s="122">
        <v>0</v>
      </c>
      <c r="P1057" s="122">
        <v>0</v>
      </c>
      <c r="Q1057" s="122">
        <v>0</v>
      </c>
      <c r="R1057" s="122">
        <v>0</v>
      </c>
      <c r="S1057" s="122">
        <v>0</v>
      </c>
      <c r="T1057" s="122">
        <v>0</v>
      </c>
      <c r="U1057" s="122">
        <v>0</v>
      </c>
      <c r="V1057" s="122">
        <v>0</v>
      </c>
      <c r="W1057" s="122">
        <v>0</v>
      </c>
      <c r="X1057" s="122">
        <v>0</v>
      </c>
      <c r="Y1057" s="122">
        <v>0</v>
      </c>
      <c r="Z1057" s="122">
        <v>0</v>
      </c>
      <c r="AA1057" s="122">
        <v>0</v>
      </c>
      <c r="AB1057" s="122">
        <v>0</v>
      </c>
      <c r="AC1057" s="122">
        <v>0</v>
      </c>
      <c r="AD1057" s="122">
        <v>0</v>
      </c>
      <c r="AE1057" s="122">
        <v>0</v>
      </c>
      <c r="AF1057" s="122">
        <v>0</v>
      </c>
      <c r="AG1057" s="122">
        <v>0</v>
      </c>
      <c r="AH1057" s="122">
        <v>0</v>
      </c>
      <c r="AI1057" s="122">
        <v>0</v>
      </c>
      <c r="AJ1057" s="122">
        <v>0</v>
      </c>
      <c r="AK1057" s="122">
        <v>0</v>
      </c>
      <c r="AL1057" s="122">
        <v>0</v>
      </c>
    </row>
    <row r="1058" spans="1:38" hidden="1" x14ac:dyDescent="0.25">
      <c r="A1058" s="122" t="s">
        <v>2013</v>
      </c>
      <c r="B1058" s="122">
        <v>1</v>
      </c>
      <c r="C1058" s="122" t="s">
        <v>2196</v>
      </c>
      <c r="D1058" s="122" t="s">
        <v>2121</v>
      </c>
      <c r="E1058" s="122">
        <v>21</v>
      </c>
      <c r="F1058" s="122">
        <v>0</v>
      </c>
      <c r="G1058" s="122">
        <v>0</v>
      </c>
      <c r="H1058" s="122">
        <v>0</v>
      </c>
      <c r="I1058" s="122">
        <v>0</v>
      </c>
      <c r="J1058" s="122">
        <v>0</v>
      </c>
      <c r="K1058" s="122">
        <v>0</v>
      </c>
      <c r="L1058" s="122">
        <v>0</v>
      </c>
      <c r="M1058" s="122">
        <v>0</v>
      </c>
      <c r="N1058" s="122">
        <v>0.1350389333333</v>
      </c>
      <c r="O1058" s="122">
        <v>0.1350389333333</v>
      </c>
      <c r="P1058" s="122">
        <v>0.1350389333333</v>
      </c>
      <c r="Q1058" s="122">
        <v>0.1350389333333</v>
      </c>
      <c r="R1058" s="122">
        <v>0.1350389333333</v>
      </c>
      <c r="S1058" s="122">
        <v>0.1350389333333</v>
      </c>
      <c r="T1058" s="122">
        <v>0.1350389333333</v>
      </c>
      <c r="U1058" s="122">
        <v>0.1350389333333</v>
      </c>
      <c r="V1058" s="122">
        <v>0.1350389333333</v>
      </c>
      <c r="W1058" s="122">
        <v>0.1350389333333</v>
      </c>
      <c r="X1058" s="122">
        <v>0.1350389333333</v>
      </c>
      <c r="Y1058" s="122">
        <v>0.1350389333333</v>
      </c>
      <c r="Z1058" s="122">
        <v>0.14409910000000001</v>
      </c>
      <c r="AA1058" s="122">
        <v>0.12560840000000001</v>
      </c>
      <c r="AB1058" s="122">
        <v>0.13540930000000001</v>
      </c>
      <c r="AC1058" s="122">
        <v>0.15672749999999999</v>
      </c>
      <c r="AD1058" s="122">
        <v>0.12767020000000001</v>
      </c>
      <c r="AE1058" s="122">
        <v>0.1562095</v>
      </c>
      <c r="AF1058" s="122">
        <v>0.1294495</v>
      </c>
      <c r="AG1058" s="122">
        <v>0.163576</v>
      </c>
      <c r="AH1058" s="122">
        <v>0.1540744</v>
      </c>
      <c r="AI1058" s="122">
        <v>0.1094735</v>
      </c>
      <c r="AJ1058" s="122">
        <v>0.15912809999999999</v>
      </c>
      <c r="AK1058" s="122">
        <v>0.15497169999999999</v>
      </c>
      <c r="AL1058" s="122">
        <v>0</v>
      </c>
    </row>
    <row r="1059" spans="1:38" hidden="1" x14ac:dyDescent="0.25">
      <c r="A1059" s="122" t="s">
        <v>2013</v>
      </c>
      <c r="B1059" s="122">
        <v>1</v>
      </c>
      <c r="C1059" s="122" t="s">
        <v>2196</v>
      </c>
      <c r="D1059" s="122" t="s">
        <v>2122</v>
      </c>
      <c r="E1059" s="122">
        <v>21</v>
      </c>
      <c r="F1059" s="122">
        <v>0.23989587222219999</v>
      </c>
      <c r="G1059" s="122">
        <v>0.2028534972222</v>
      </c>
      <c r="H1059" s="122">
        <v>0.20751087222219999</v>
      </c>
      <c r="I1059" s="122">
        <v>0.19869341388889999</v>
      </c>
      <c r="J1059" s="122">
        <v>0.1869033904762</v>
      </c>
      <c r="K1059" s="122">
        <v>0.18908196190480001</v>
      </c>
      <c r="L1059" s="122">
        <v>0.20297481904760001</v>
      </c>
      <c r="M1059" s="122">
        <v>0.21618910476190001</v>
      </c>
      <c r="N1059" s="122">
        <v>0.19575497142859999</v>
      </c>
      <c r="O1059" s="122">
        <v>0.17215231428569999</v>
      </c>
      <c r="P1059" s="122">
        <v>0.1303666</v>
      </c>
      <c r="Q1059" s="122">
        <v>6.83666E-2</v>
      </c>
      <c r="R1059" s="122">
        <v>5.2780885714300001E-2</v>
      </c>
      <c r="S1059" s="122">
        <v>4.6366600000000001E-2</v>
      </c>
      <c r="T1059" s="122">
        <v>6.2752314285699995E-2</v>
      </c>
      <c r="U1059" s="122">
        <v>5.8852314285700001E-2</v>
      </c>
      <c r="V1059" s="122">
        <v>5.4439599999999998E-2</v>
      </c>
      <c r="W1059" s="122">
        <v>6.1239599999999998E-2</v>
      </c>
      <c r="X1059" s="122">
        <v>6.7825314285700003E-2</v>
      </c>
      <c r="Y1059" s="122">
        <v>4.9361028571399998E-2</v>
      </c>
      <c r="Z1059" s="122">
        <v>8.04725142857E-2</v>
      </c>
      <c r="AA1059" s="122">
        <v>8.9089413499299996E-2</v>
      </c>
      <c r="AB1059" s="122">
        <v>0.1060100176933</v>
      </c>
      <c r="AC1059" s="122">
        <v>0.1156893498034</v>
      </c>
      <c r="AD1059" s="122">
        <v>0.1458134865007</v>
      </c>
      <c r="AE1059" s="122">
        <v>0.1514132749672</v>
      </c>
      <c r="AF1059" s="122">
        <v>0</v>
      </c>
      <c r="AG1059" s="122">
        <v>0</v>
      </c>
      <c r="AH1059" s="122">
        <v>0</v>
      </c>
      <c r="AI1059" s="122">
        <v>0</v>
      </c>
      <c r="AJ1059" s="122">
        <v>0</v>
      </c>
      <c r="AK1059" s="122">
        <v>0</v>
      </c>
      <c r="AL1059" s="122">
        <v>0</v>
      </c>
    </row>
    <row r="1060" spans="1:38" hidden="1" x14ac:dyDescent="0.25">
      <c r="A1060" s="122" t="s">
        <v>2013</v>
      </c>
      <c r="B1060" s="122">
        <v>1</v>
      </c>
      <c r="C1060" s="122" t="s">
        <v>2196</v>
      </c>
      <c r="D1060" s="122" t="s">
        <v>2175</v>
      </c>
      <c r="E1060" s="122">
        <v>21</v>
      </c>
      <c r="F1060" s="122">
        <v>0</v>
      </c>
      <c r="G1060" s="122">
        <v>0</v>
      </c>
      <c r="H1060" s="122">
        <v>0</v>
      </c>
      <c r="I1060" s="122">
        <v>0</v>
      </c>
      <c r="J1060" s="122">
        <v>0</v>
      </c>
      <c r="K1060" s="122">
        <v>0</v>
      </c>
      <c r="L1060" s="122">
        <v>0</v>
      </c>
      <c r="M1060" s="122">
        <v>0</v>
      </c>
      <c r="N1060" s="122">
        <v>0</v>
      </c>
      <c r="O1060" s="122">
        <v>0</v>
      </c>
      <c r="P1060" s="122">
        <v>0</v>
      </c>
      <c r="Q1060" s="122">
        <v>0</v>
      </c>
      <c r="R1060" s="122">
        <v>0</v>
      </c>
      <c r="S1060" s="122">
        <v>0</v>
      </c>
      <c r="T1060" s="122">
        <v>0</v>
      </c>
      <c r="U1060" s="122">
        <v>0</v>
      </c>
      <c r="V1060" s="122">
        <v>0</v>
      </c>
      <c r="W1060" s="122">
        <v>0</v>
      </c>
      <c r="X1060" s="122">
        <v>0</v>
      </c>
      <c r="Y1060" s="122">
        <v>0</v>
      </c>
      <c r="Z1060" s="122">
        <v>0</v>
      </c>
      <c r="AA1060" s="122">
        <v>0</v>
      </c>
      <c r="AB1060" s="122">
        <v>0</v>
      </c>
      <c r="AC1060" s="122">
        <v>0</v>
      </c>
      <c r="AD1060" s="122">
        <v>0</v>
      </c>
      <c r="AE1060" s="122">
        <v>0</v>
      </c>
      <c r="AF1060" s="122">
        <v>0</v>
      </c>
      <c r="AG1060" s="122">
        <v>0</v>
      </c>
      <c r="AH1060" s="122">
        <v>0</v>
      </c>
      <c r="AI1060" s="122">
        <v>0</v>
      </c>
      <c r="AJ1060" s="122">
        <v>0</v>
      </c>
      <c r="AK1060" s="122">
        <v>0</v>
      </c>
      <c r="AL1060" s="122">
        <v>0</v>
      </c>
    </row>
    <row r="1061" spans="1:38" hidden="1" x14ac:dyDescent="0.25">
      <c r="A1061" s="122" t="s">
        <v>2013</v>
      </c>
      <c r="B1061" s="122">
        <v>1</v>
      </c>
      <c r="C1061" s="122" t="s">
        <v>2196</v>
      </c>
      <c r="D1061" s="122" t="s">
        <v>2123</v>
      </c>
      <c r="E1061" s="122">
        <v>21</v>
      </c>
      <c r="F1061" s="122">
        <v>0</v>
      </c>
      <c r="G1061" s="122">
        <v>0</v>
      </c>
      <c r="H1061" s="122">
        <v>0</v>
      </c>
      <c r="I1061" s="122">
        <v>0</v>
      </c>
      <c r="J1061" s="122">
        <v>0</v>
      </c>
      <c r="K1061" s="122">
        <v>0</v>
      </c>
      <c r="L1061" s="122">
        <v>0</v>
      </c>
      <c r="M1061" s="122">
        <v>0</v>
      </c>
      <c r="N1061" s="122">
        <v>0</v>
      </c>
      <c r="O1061" s="122">
        <v>0</v>
      </c>
      <c r="P1061" s="122">
        <v>0</v>
      </c>
      <c r="Q1061" s="122">
        <v>0</v>
      </c>
      <c r="R1061" s="122">
        <v>0</v>
      </c>
      <c r="S1061" s="122">
        <v>0</v>
      </c>
      <c r="T1061" s="122">
        <v>0</v>
      </c>
      <c r="U1061" s="122">
        <v>0</v>
      </c>
      <c r="V1061" s="122">
        <v>0</v>
      </c>
      <c r="W1061" s="122">
        <v>0</v>
      </c>
      <c r="X1061" s="122">
        <v>0</v>
      </c>
      <c r="Y1061" s="122">
        <v>0</v>
      </c>
      <c r="Z1061" s="122">
        <v>0</v>
      </c>
      <c r="AA1061" s="122">
        <v>0</v>
      </c>
      <c r="AB1061" s="122">
        <v>0</v>
      </c>
      <c r="AC1061" s="122">
        <v>0</v>
      </c>
      <c r="AD1061" s="122">
        <v>0</v>
      </c>
      <c r="AE1061" s="122">
        <v>0</v>
      </c>
      <c r="AF1061" s="122">
        <v>0</v>
      </c>
      <c r="AG1061" s="122">
        <v>0</v>
      </c>
      <c r="AH1061" s="122">
        <v>0</v>
      </c>
      <c r="AI1061" s="122">
        <v>0</v>
      </c>
      <c r="AJ1061" s="122">
        <v>0</v>
      </c>
      <c r="AK1061" s="122">
        <v>0</v>
      </c>
      <c r="AL1061" s="122">
        <v>0</v>
      </c>
    </row>
    <row r="1062" spans="1:38" x14ac:dyDescent="0.25">
      <c r="A1062" s="122" t="s">
        <v>2013</v>
      </c>
      <c r="B1062" s="122">
        <v>1</v>
      </c>
      <c r="C1062" s="122" t="s">
        <v>2196</v>
      </c>
      <c r="D1062" s="122" t="s">
        <v>2124</v>
      </c>
      <c r="E1062" s="122">
        <v>21</v>
      </c>
      <c r="F1062" s="122">
        <v>0</v>
      </c>
      <c r="G1062" s="122">
        <v>0</v>
      </c>
      <c r="H1062" s="122">
        <v>0</v>
      </c>
      <c r="I1062" s="122">
        <v>0</v>
      </c>
      <c r="J1062" s="122">
        <v>0</v>
      </c>
      <c r="K1062" s="122">
        <v>0</v>
      </c>
      <c r="L1062" s="122">
        <v>0</v>
      </c>
      <c r="M1062" s="122">
        <v>0</v>
      </c>
      <c r="N1062" s="122">
        <v>0</v>
      </c>
      <c r="O1062" s="122">
        <v>0</v>
      </c>
      <c r="P1062" s="122">
        <v>0</v>
      </c>
      <c r="Q1062" s="122">
        <v>0</v>
      </c>
      <c r="R1062" s="122">
        <v>0</v>
      </c>
      <c r="S1062" s="122">
        <v>0</v>
      </c>
      <c r="T1062" s="122">
        <v>0</v>
      </c>
      <c r="U1062" s="122">
        <v>0</v>
      </c>
      <c r="V1062" s="122">
        <v>0</v>
      </c>
      <c r="W1062" s="122">
        <v>0</v>
      </c>
      <c r="X1062" s="122">
        <v>0</v>
      </c>
      <c r="Y1062" s="122">
        <v>0</v>
      </c>
      <c r="Z1062" s="122">
        <v>0</v>
      </c>
      <c r="AA1062" s="122">
        <v>0</v>
      </c>
      <c r="AB1062" s="122">
        <v>0</v>
      </c>
      <c r="AC1062" s="122">
        <v>0</v>
      </c>
      <c r="AD1062" s="122">
        <v>0</v>
      </c>
      <c r="AE1062" s="122">
        <v>0</v>
      </c>
      <c r="AF1062" s="122">
        <v>0</v>
      </c>
      <c r="AG1062" s="122">
        <v>0</v>
      </c>
      <c r="AH1062" s="122">
        <v>0</v>
      </c>
      <c r="AI1062" s="122">
        <v>0</v>
      </c>
      <c r="AJ1062" s="122">
        <v>0</v>
      </c>
      <c r="AK1062" s="122">
        <v>0</v>
      </c>
      <c r="AL1062" s="122">
        <v>0</v>
      </c>
    </row>
    <row r="1063" spans="1:38" hidden="1" x14ac:dyDescent="0.25">
      <c r="A1063" s="122" t="s">
        <v>2013</v>
      </c>
      <c r="B1063" s="122">
        <v>1</v>
      </c>
      <c r="C1063" s="122" t="s">
        <v>2196</v>
      </c>
      <c r="D1063" s="122" t="s">
        <v>474</v>
      </c>
      <c r="E1063" s="122">
        <v>21</v>
      </c>
      <c r="F1063" s="122">
        <v>0</v>
      </c>
      <c r="G1063" s="122">
        <v>0</v>
      </c>
      <c r="H1063" s="122">
        <v>0</v>
      </c>
      <c r="I1063" s="122">
        <v>0</v>
      </c>
      <c r="J1063" s="122">
        <v>0</v>
      </c>
      <c r="K1063" s="122">
        <v>0</v>
      </c>
      <c r="L1063" s="122">
        <v>0</v>
      </c>
      <c r="M1063" s="122">
        <v>0</v>
      </c>
      <c r="N1063" s="122">
        <v>0</v>
      </c>
      <c r="O1063" s="122">
        <v>0</v>
      </c>
      <c r="P1063" s="122">
        <v>0</v>
      </c>
      <c r="Q1063" s="122">
        <v>0</v>
      </c>
      <c r="R1063" s="122">
        <v>0</v>
      </c>
      <c r="S1063" s="122">
        <v>0</v>
      </c>
      <c r="T1063" s="122">
        <v>0</v>
      </c>
      <c r="U1063" s="122">
        <v>0</v>
      </c>
      <c r="V1063" s="122">
        <v>0</v>
      </c>
      <c r="W1063" s="122">
        <v>0</v>
      </c>
      <c r="X1063" s="122">
        <v>0</v>
      </c>
      <c r="Y1063" s="122">
        <v>0</v>
      </c>
      <c r="Z1063" s="122">
        <v>0</v>
      </c>
      <c r="AA1063" s="122">
        <v>0</v>
      </c>
      <c r="AB1063" s="122">
        <v>0</v>
      </c>
      <c r="AC1063" s="122">
        <v>0</v>
      </c>
      <c r="AD1063" s="122">
        <v>0</v>
      </c>
      <c r="AE1063" s="122">
        <v>0</v>
      </c>
      <c r="AF1063" s="122">
        <v>0</v>
      </c>
      <c r="AG1063" s="122">
        <v>0</v>
      </c>
      <c r="AH1063" s="122">
        <v>0</v>
      </c>
      <c r="AI1063" s="122">
        <v>0</v>
      </c>
      <c r="AJ1063" s="122">
        <v>0</v>
      </c>
      <c r="AK1063" s="122">
        <v>0</v>
      </c>
      <c r="AL1063" s="122">
        <v>0</v>
      </c>
    </row>
    <row r="1064" spans="1:38" hidden="1" x14ac:dyDescent="0.25">
      <c r="A1064" s="122" t="s">
        <v>2013</v>
      </c>
      <c r="B1064" s="122">
        <v>1</v>
      </c>
      <c r="C1064" s="122" t="s">
        <v>2196</v>
      </c>
      <c r="D1064" s="122" t="s">
        <v>2125</v>
      </c>
      <c r="E1064" s="122">
        <v>21</v>
      </c>
      <c r="F1064" s="122">
        <v>0</v>
      </c>
      <c r="G1064" s="122">
        <v>0</v>
      </c>
      <c r="H1064" s="122">
        <v>0</v>
      </c>
      <c r="I1064" s="122">
        <v>0</v>
      </c>
      <c r="J1064" s="122">
        <v>0</v>
      </c>
      <c r="K1064" s="122">
        <v>0</v>
      </c>
      <c r="L1064" s="122">
        <v>0</v>
      </c>
      <c r="M1064" s="122">
        <v>0</v>
      </c>
      <c r="N1064" s="122">
        <v>0</v>
      </c>
      <c r="O1064" s="122">
        <v>0</v>
      </c>
      <c r="P1064" s="122">
        <v>0</v>
      </c>
      <c r="Q1064" s="122">
        <v>0</v>
      </c>
      <c r="R1064" s="122">
        <v>0</v>
      </c>
      <c r="S1064" s="122">
        <v>0</v>
      </c>
      <c r="T1064" s="122">
        <v>0</v>
      </c>
      <c r="U1064" s="122">
        <v>0</v>
      </c>
      <c r="V1064" s="122">
        <v>0</v>
      </c>
      <c r="W1064" s="122">
        <v>0</v>
      </c>
      <c r="X1064" s="122">
        <v>0</v>
      </c>
      <c r="Y1064" s="122">
        <v>0</v>
      </c>
      <c r="Z1064" s="122">
        <v>0</v>
      </c>
      <c r="AA1064" s="122">
        <v>0</v>
      </c>
      <c r="AB1064" s="122">
        <v>0</v>
      </c>
      <c r="AC1064" s="122">
        <v>0</v>
      </c>
      <c r="AD1064" s="122">
        <v>0</v>
      </c>
      <c r="AE1064" s="122">
        <v>0</v>
      </c>
      <c r="AF1064" s="122">
        <v>0</v>
      </c>
      <c r="AG1064" s="122">
        <v>0</v>
      </c>
      <c r="AH1064" s="122">
        <v>0</v>
      </c>
      <c r="AI1064" s="122">
        <v>0</v>
      </c>
      <c r="AJ1064" s="122">
        <v>0</v>
      </c>
      <c r="AK1064" s="122">
        <v>0</v>
      </c>
      <c r="AL1064" s="122">
        <v>0</v>
      </c>
    </row>
    <row r="1065" spans="1:38" hidden="1" x14ac:dyDescent="0.25">
      <c r="A1065" s="122" t="s">
        <v>2013</v>
      </c>
      <c r="B1065" s="122">
        <v>1</v>
      </c>
      <c r="C1065" s="122" t="s">
        <v>2196</v>
      </c>
      <c r="D1065" s="122" t="s">
        <v>2126</v>
      </c>
      <c r="E1065" s="122">
        <v>21</v>
      </c>
      <c r="F1065" s="122">
        <v>0</v>
      </c>
      <c r="G1065" s="122">
        <v>0</v>
      </c>
      <c r="H1065" s="122">
        <v>0</v>
      </c>
      <c r="I1065" s="122">
        <v>0</v>
      </c>
      <c r="J1065" s="122">
        <v>0</v>
      </c>
      <c r="K1065" s="122">
        <v>0</v>
      </c>
      <c r="L1065" s="122">
        <v>0</v>
      </c>
      <c r="M1065" s="122">
        <v>0</v>
      </c>
      <c r="N1065" s="122">
        <v>0</v>
      </c>
      <c r="O1065" s="122">
        <v>0</v>
      </c>
      <c r="P1065" s="122">
        <v>0</v>
      </c>
      <c r="Q1065" s="122">
        <v>0</v>
      </c>
      <c r="R1065" s="122">
        <v>0</v>
      </c>
      <c r="S1065" s="122">
        <v>0</v>
      </c>
      <c r="T1065" s="122">
        <v>0</v>
      </c>
      <c r="U1065" s="122">
        <v>0</v>
      </c>
      <c r="V1065" s="122">
        <v>0</v>
      </c>
      <c r="W1065" s="122">
        <v>0</v>
      </c>
      <c r="X1065" s="122">
        <v>0</v>
      </c>
      <c r="Y1065" s="122">
        <v>0</v>
      </c>
      <c r="Z1065" s="122">
        <v>0</v>
      </c>
      <c r="AA1065" s="122">
        <v>0</v>
      </c>
      <c r="AB1065" s="122">
        <v>0</v>
      </c>
      <c r="AC1065" s="122">
        <v>0</v>
      </c>
      <c r="AD1065" s="122">
        <v>0</v>
      </c>
      <c r="AE1065" s="122">
        <v>0</v>
      </c>
      <c r="AF1065" s="122">
        <v>0</v>
      </c>
      <c r="AG1065" s="122">
        <v>0</v>
      </c>
      <c r="AH1065" s="122">
        <v>0</v>
      </c>
      <c r="AI1065" s="122">
        <v>0</v>
      </c>
      <c r="AJ1065" s="122">
        <v>0</v>
      </c>
      <c r="AK1065" s="122">
        <v>0</v>
      </c>
      <c r="AL1065" s="122">
        <v>0</v>
      </c>
    </row>
    <row r="1066" spans="1:38" hidden="1" x14ac:dyDescent="0.25">
      <c r="A1066" s="122" t="s">
        <v>2013</v>
      </c>
      <c r="B1066" s="122">
        <v>1</v>
      </c>
      <c r="C1066" s="122" t="s">
        <v>2196</v>
      </c>
      <c r="D1066" s="122" t="s">
        <v>2127</v>
      </c>
      <c r="E1066" s="122">
        <v>21</v>
      </c>
      <c r="F1066" s="122">
        <v>0</v>
      </c>
      <c r="G1066" s="122">
        <v>0</v>
      </c>
      <c r="H1066" s="122">
        <v>0</v>
      </c>
      <c r="I1066" s="122">
        <v>0</v>
      </c>
      <c r="J1066" s="122">
        <v>0</v>
      </c>
      <c r="K1066" s="122">
        <v>0</v>
      </c>
      <c r="L1066" s="122">
        <v>0</v>
      </c>
      <c r="M1066" s="122">
        <v>0</v>
      </c>
      <c r="N1066" s="122">
        <v>0</v>
      </c>
      <c r="O1066" s="122">
        <v>0</v>
      </c>
      <c r="P1066" s="122">
        <v>0</v>
      </c>
      <c r="Q1066" s="122">
        <v>0</v>
      </c>
      <c r="R1066" s="122">
        <v>0</v>
      </c>
      <c r="S1066" s="122">
        <v>0</v>
      </c>
      <c r="T1066" s="122">
        <v>0</v>
      </c>
      <c r="U1066" s="122">
        <v>0</v>
      </c>
      <c r="V1066" s="122">
        <v>0</v>
      </c>
      <c r="W1066" s="122">
        <v>0</v>
      </c>
      <c r="X1066" s="122">
        <v>0</v>
      </c>
      <c r="Y1066" s="122">
        <v>0</v>
      </c>
      <c r="Z1066" s="122">
        <v>0</v>
      </c>
      <c r="AA1066" s="122">
        <v>0</v>
      </c>
      <c r="AB1066" s="122">
        <v>0</v>
      </c>
      <c r="AC1066" s="122">
        <v>0</v>
      </c>
      <c r="AD1066" s="122">
        <v>0</v>
      </c>
      <c r="AE1066" s="122">
        <v>0</v>
      </c>
      <c r="AF1066" s="122">
        <v>0</v>
      </c>
      <c r="AG1066" s="122">
        <v>0</v>
      </c>
      <c r="AH1066" s="122">
        <v>0</v>
      </c>
      <c r="AI1066" s="122">
        <v>0</v>
      </c>
      <c r="AJ1066" s="122">
        <v>0</v>
      </c>
      <c r="AK1066" s="122">
        <v>0</v>
      </c>
      <c r="AL1066" s="122">
        <v>0</v>
      </c>
    </row>
    <row r="1067" spans="1:38" hidden="1" x14ac:dyDescent="0.25">
      <c r="A1067" s="122" t="s">
        <v>2013</v>
      </c>
      <c r="B1067" s="122">
        <v>1</v>
      </c>
      <c r="C1067" s="122" t="s">
        <v>2196</v>
      </c>
      <c r="D1067" s="122" t="s">
        <v>2128</v>
      </c>
      <c r="E1067" s="122">
        <v>21</v>
      </c>
      <c r="F1067" s="122">
        <v>0</v>
      </c>
      <c r="G1067" s="122">
        <v>0</v>
      </c>
      <c r="H1067" s="122">
        <v>0</v>
      </c>
      <c r="I1067" s="122">
        <v>0</v>
      </c>
      <c r="J1067" s="122">
        <v>0</v>
      </c>
      <c r="K1067" s="122">
        <v>0</v>
      </c>
      <c r="L1067" s="122">
        <v>0</v>
      </c>
      <c r="M1067" s="122">
        <v>0</v>
      </c>
      <c r="N1067" s="122">
        <v>0</v>
      </c>
      <c r="O1067" s="122">
        <v>0</v>
      </c>
      <c r="P1067" s="122">
        <v>0</v>
      </c>
      <c r="Q1067" s="122">
        <v>0</v>
      </c>
      <c r="R1067" s="122">
        <v>0</v>
      </c>
      <c r="S1067" s="122">
        <v>0</v>
      </c>
      <c r="T1067" s="122">
        <v>0</v>
      </c>
      <c r="U1067" s="122">
        <v>0</v>
      </c>
      <c r="V1067" s="122">
        <v>0</v>
      </c>
      <c r="W1067" s="122">
        <v>0</v>
      </c>
      <c r="X1067" s="122">
        <v>0</v>
      </c>
      <c r="Y1067" s="122">
        <v>0</v>
      </c>
      <c r="Z1067" s="122">
        <v>0</v>
      </c>
      <c r="AA1067" s="122">
        <v>0</v>
      </c>
      <c r="AB1067" s="122">
        <v>0</v>
      </c>
      <c r="AC1067" s="122">
        <v>0</v>
      </c>
      <c r="AD1067" s="122">
        <v>0</v>
      </c>
      <c r="AE1067" s="122">
        <v>0</v>
      </c>
      <c r="AF1067" s="122">
        <v>0</v>
      </c>
      <c r="AG1067" s="122">
        <v>0</v>
      </c>
      <c r="AH1067" s="122">
        <v>0</v>
      </c>
      <c r="AI1067" s="122">
        <v>0</v>
      </c>
      <c r="AJ1067" s="122">
        <v>0</v>
      </c>
      <c r="AK1067" s="122">
        <v>0</v>
      </c>
      <c r="AL1067" s="122">
        <v>0</v>
      </c>
    </row>
    <row r="1068" spans="1:38" hidden="1" x14ac:dyDescent="0.25">
      <c r="A1068" s="122" t="s">
        <v>2013</v>
      </c>
      <c r="B1068" s="122">
        <v>1</v>
      </c>
      <c r="C1068" s="122" t="s">
        <v>2196</v>
      </c>
      <c r="D1068" s="122" t="s">
        <v>2129</v>
      </c>
      <c r="E1068" s="122">
        <v>21</v>
      </c>
      <c r="F1068" s="122">
        <v>0</v>
      </c>
      <c r="G1068" s="122">
        <v>0</v>
      </c>
      <c r="H1068" s="122">
        <v>0</v>
      </c>
      <c r="I1068" s="122">
        <v>0</v>
      </c>
      <c r="J1068" s="122">
        <v>0</v>
      </c>
      <c r="K1068" s="122">
        <v>0</v>
      </c>
      <c r="L1068" s="122">
        <v>0</v>
      </c>
      <c r="M1068" s="122">
        <v>0</v>
      </c>
      <c r="N1068" s="122">
        <v>0</v>
      </c>
      <c r="O1068" s="122">
        <v>0</v>
      </c>
      <c r="P1068" s="122">
        <v>0</v>
      </c>
      <c r="Q1068" s="122">
        <v>0</v>
      </c>
      <c r="R1068" s="122">
        <v>0</v>
      </c>
      <c r="S1068" s="122">
        <v>0</v>
      </c>
      <c r="T1068" s="122">
        <v>0</v>
      </c>
      <c r="U1068" s="122">
        <v>0</v>
      </c>
      <c r="V1068" s="122">
        <v>0</v>
      </c>
      <c r="W1068" s="122">
        <v>0</v>
      </c>
      <c r="X1068" s="122">
        <v>0</v>
      </c>
      <c r="Y1068" s="122">
        <v>0</v>
      </c>
      <c r="Z1068" s="122">
        <v>0</v>
      </c>
      <c r="AA1068" s="122">
        <v>0</v>
      </c>
      <c r="AB1068" s="122">
        <v>0</v>
      </c>
      <c r="AC1068" s="122">
        <v>0</v>
      </c>
      <c r="AD1068" s="122">
        <v>0</v>
      </c>
      <c r="AE1068" s="122">
        <v>0</v>
      </c>
      <c r="AF1068" s="122">
        <v>0</v>
      </c>
      <c r="AG1068" s="122">
        <v>0</v>
      </c>
      <c r="AH1068" s="122">
        <v>0</v>
      </c>
      <c r="AI1068" s="122">
        <v>0</v>
      </c>
      <c r="AJ1068" s="122">
        <v>0</v>
      </c>
      <c r="AK1068" s="122">
        <v>0</v>
      </c>
      <c r="AL1068" s="122">
        <v>0</v>
      </c>
    </row>
    <row r="1069" spans="1:38" hidden="1" x14ac:dyDescent="0.25">
      <c r="A1069" s="122" t="s">
        <v>2013</v>
      </c>
      <c r="B1069" s="122">
        <v>1</v>
      </c>
      <c r="C1069" s="122" t="s">
        <v>2196</v>
      </c>
      <c r="D1069" s="122" t="s">
        <v>2176</v>
      </c>
      <c r="E1069" s="122">
        <v>21</v>
      </c>
      <c r="F1069" s="122">
        <v>0</v>
      </c>
      <c r="G1069" s="122">
        <v>0</v>
      </c>
      <c r="H1069" s="122">
        <v>0</v>
      </c>
      <c r="I1069" s="122">
        <v>0</v>
      </c>
      <c r="J1069" s="122">
        <v>0</v>
      </c>
      <c r="K1069" s="122">
        <v>0</v>
      </c>
      <c r="L1069" s="122">
        <v>0</v>
      </c>
      <c r="M1069" s="122">
        <v>0</v>
      </c>
      <c r="N1069" s="122">
        <v>0</v>
      </c>
      <c r="O1069" s="122">
        <v>0</v>
      </c>
      <c r="P1069" s="122">
        <v>0</v>
      </c>
      <c r="Q1069" s="122">
        <v>0</v>
      </c>
      <c r="R1069" s="122">
        <v>0</v>
      </c>
      <c r="S1069" s="122">
        <v>0</v>
      </c>
      <c r="T1069" s="122">
        <v>0</v>
      </c>
      <c r="U1069" s="122">
        <v>0</v>
      </c>
      <c r="V1069" s="122">
        <v>0</v>
      </c>
      <c r="W1069" s="122">
        <v>0</v>
      </c>
      <c r="X1069" s="122">
        <v>0</v>
      </c>
      <c r="Y1069" s="122">
        <v>0</v>
      </c>
      <c r="Z1069" s="122">
        <v>0</v>
      </c>
      <c r="AA1069" s="122">
        <v>0</v>
      </c>
      <c r="AB1069" s="122">
        <v>0</v>
      </c>
      <c r="AC1069" s="122">
        <v>0</v>
      </c>
      <c r="AD1069" s="122">
        <v>0</v>
      </c>
      <c r="AE1069" s="122">
        <v>0</v>
      </c>
      <c r="AF1069" s="122">
        <v>0</v>
      </c>
      <c r="AG1069" s="122">
        <v>0</v>
      </c>
      <c r="AH1069" s="122">
        <v>0</v>
      </c>
      <c r="AI1069" s="122">
        <v>0</v>
      </c>
      <c r="AJ1069" s="122">
        <v>0</v>
      </c>
      <c r="AK1069" s="122">
        <v>0</v>
      </c>
      <c r="AL1069" s="122">
        <v>0</v>
      </c>
    </row>
    <row r="1070" spans="1:38" hidden="1" x14ac:dyDescent="0.25">
      <c r="A1070" s="122" t="s">
        <v>2013</v>
      </c>
      <c r="B1070" s="122">
        <v>1</v>
      </c>
      <c r="C1070" s="122" t="s">
        <v>2196</v>
      </c>
      <c r="D1070" s="122" t="s">
        <v>2130</v>
      </c>
      <c r="E1070" s="122">
        <v>21</v>
      </c>
      <c r="F1070" s="122">
        <v>0</v>
      </c>
      <c r="G1070" s="122">
        <v>0</v>
      </c>
      <c r="H1070" s="122">
        <v>0</v>
      </c>
      <c r="I1070" s="122">
        <v>0</v>
      </c>
      <c r="J1070" s="122">
        <v>0</v>
      </c>
      <c r="K1070" s="122">
        <v>0</v>
      </c>
      <c r="L1070" s="122">
        <v>0</v>
      </c>
      <c r="M1070" s="122">
        <v>0</v>
      </c>
      <c r="N1070" s="122">
        <v>0</v>
      </c>
      <c r="O1070" s="122">
        <v>0</v>
      </c>
      <c r="P1070" s="122">
        <v>0</v>
      </c>
      <c r="Q1070" s="122">
        <v>0</v>
      </c>
      <c r="R1070" s="122">
        <v>0</v>
      </c>
      <c r="S1070" s="122">
        <v>0</v>
      </c>
      <c r="T1070" s="122">
        <v>0</v>
      </c>
      <c r="U1070" s="122">
        <v>0</v>
      </c>
      <c r="V1070" s="122">
        <v>0</v>
      </c>
      <c r="W1070" s="122">
        <v>0</v>
      </c>
      <c r="X1070" s="122">
        <v>0</v>
      </c>
      <c r="Y1070" s="122">
        <v>0</v>
      </c>
      <c r="Z1070" s="122">
        <v>0</v>
      </c>
      <c r="AA1070" s="122">
        <v>0</v>
      </c>
      <c r="AB1070" s="122">
        <v>0</v>
      </c>
      <c r="AC1070" s="122">
        <v>0</v>
      </c>
      <c r="AD1070" s="122">
        <v>0</v>
      </c>
      <c r="AE1070" s="122">
        <v>0</v>
      </c>
      <c r="AF1070" s="122">
        <v>0</v>
      </c>
      <c r="AG1070" s="122">
        <v>0</v>
      </c>
      <c r="AH1070" s="122">
        <v>0</v>
      </c>
      <c r="AI1070" s="122">
        <v>0</v>
      </c>
      <c r="AJ1070" s="122">
        <v>0</v>
      </c>
      <c r="AK1070" s="122">
        <v>0</v>
      </c>
      <c r="AL1070" s="122">
        <v>0</v>
      </c>
    </row>
    <row r="1071" spans="1:38" hidden="1" x14ac:dyDescent="0.25">
      <c r="A1071" s="122" t="s">
        <v>2013</v>
      </c>
      <c r="B1071" s="122">
        <v>1</v>
      </c>
      <c r="C1071" s="122" t="s">
        <v>2196</v>
      </c>
      <c r="D1071" s="122" t="s">
        <v>2131</v>
      </c>
      <c r="E1071" s="122">
        <v>21</v>
      </c>
      <c r="F1071" s="122">
        <v>0</v>
      </c>
      <c r="G1071" s="122">
        <v>0</v>
      </c>
      <c r="H1071" s="122">
        <v>0</v>
      </c>
      <c r="I1071" s="122">
        <v>0</v>
      </c>
      <c r="J1071" s="122">
        <v>0</v>
      </c>
      <c r="K1071" s="122">
        <v>0</v>
      </c>
      <c r="L1071" s="122">
        <v>0</v>
      </c>
      <c r="M1071" s="122">
        <v>0</v>
      </c>
      <c r="N1071" s="122">
        <v>0</v>
      </c>
      <c r="O1071" s="122">
        <v>0</v>
      </c>
      <c r="P1071" s="122">
        <v>0</v>
      </c>
      <c r="Q1071" s="122">
        <v>0</v>
      </c>
      <c r="R1071" s="122">
        <v>0</v>
      </c>
      <c r="S1071" s="122">
        <v>0</v>
      </c>
      <c r="T1071" s="122">
        <v>0</v>
      </c>
      <c r="U1071" s="122">
        <v>0</v>
      </c>
      <c r="V1071" s="122">
        <v>0</v>
      </c>
      <c r="W1071" s="122">
        <v>0</v>
      </c>
      <c r="X1071" s="122">
        <v>0</v>
      </c>
      <c r="Y1071" s="122">
        <v>0</v>
      </c>
      <c r="Z1071" s="122">
        <v>0</v>
      </c>
      <c r="AA1071" s="122">
        <v>0</v>
      </c>
      <c r="AB1071" s="122">
        <v>0</v>
      </c>
      <c r="AC1071" s="122">
        <v>0</v>
      </c>
      <c r="AD1071" s="122">
        <v>0</v>
      </c>
      <c r="AE1071" s="122">
        <v>0</v>
      </c>
      <c r="AF1071" s="122">
        <v>0</v>
      </c>
      <c r="AG1071" s="122">
        <v>0</v>
      </c>
      <c r="AH1071" s="122">
        <v>0</v>
      </c>
      <c r="AI1071" s="122">
        <v>0</v>
      </c>
      <c r="AJ1071" s="122">
        <v>0</v>
      </c>
      <c r="AK1071" s="122">
        <v>0</v>
      </c>
      <c r="AL1071" s="122">
        <v>0</v>
      </c>
    </row>
    <row r="1072" spans="1:38" hidden="1" x14ac:dyDescent="0.25">
      <c r="A1072" s="122" t="s">
        <v>2013</v>
      </c>
      <c r="B1072" s="122">
        <v>1</v>
      </c>
      <c r="C1072" s="122" t="s">
        <v>2196</v>
      </c>
      <c r="D1072" s="122" t="s">
        <v>2132</v>
      </c>
      <c r="E1072" s="122">
        <v>21</v>
      </c>
      <c r="F1072" s="122">
        <v>0</v>
      </c>
      <c r="G1072" s="122">
        <v>0</v>
      </c>
      <c r="H1072" s="122">
        <v>0</v>
      </c>
      <c r="I1072" s="122">
        <v>0</v>
      </c>
      <c r="J1072" s="122">
        <v>0</v>
      </c>
      <c r="K1072" s="122">
        <v>0</v>
      </c>
      <c r="L1072" s="122">
        <v>0</v>
      </c>
      <c r="M1072" s="122">
        <v>0</v>
      </c>
      <c r="N1072" s="122">
        <v>0</v>
      </c>
      <c r="O1072" s="122">
        <v>0</v>
      </c>
      <c r="P1072" s="122">
        <v>0</v>
      </c>
      <c r="Q1072" s="122">
        <v>0</v>
      </c>
      <c r="R1072" s="122">
        <v>0</v>
      </c>
      <c r="S1072" s="122">
        <v>0</v>
      </c>
      <c r="T1072" s="122">
        <v>0</v>
      </c>
      <c r="U1072" s="122">
        <v>0</v>
      </c>
      <c r="V1072" s="122">
        <v>0</v>
      </c>
      <c r="W1072" s="122">
        <v>0</v>
      </c>
      <c r="X1072" s="122">
        <v>0</v>
      </c>
      <c r="Y1072" s="122">
        <v>0</v>
      </c>
      <c r="Z1072" s="122">
        <v>0</v>
      </c>
      <c r="AA1072" s="122">
        <v>0</v>
      </c>
      <c r="AB1072" s="122">
        <v>0</v>
      </c>
      <c r="AC1072" s="122">
        <v>0</v>
      </c>
      <c r="AD1072" s="122">
        <v>0</v>
      </c>
      <c r="AE1072" s="122">
        <v>0</v>
      </c>
      <c r="AF1072" s="122">
        <v>0</v>
      </c>
      <c r="AG1072" s="122">
        <v>0</v>
      </c>
      <c r="AH1072" s="122">
        <v>0</v>
      </c>
      <c r="AI1072" s="122">
        <v>0</v>
      </c>
      <c r="AJ1072" s="122">
        <v>0</v>
      </c>
      <c r="AK1072" s="122">
        <v>0</v>
      </c>
      <c r="AL1072" s="122">
        <v>0</v>
      </c>
    </row>
    <row r="1073" spans="1:38" hidden="1" x14ac:dyDescent="0.25">
      <c r="A1073" s="122" t="s">
        <v>2013</v>
      </c>
      <c r="B1073" s="122">
        <v>1</v>
      </c>
      <c r="C1073" s="122" t="s">
        <v>2196</v>
      </c>
      <c r="D1073" s="122" t="s">
        <v>2133</v>
      </c>
      <c r="E1073" s="122">
        <v>21</v>
      </c>
      <c r="F1073" s="122">
        <v>0</v>
      </c>
      <c r="G1073" s="122">
        <v>0</v>
      </c>
      <c r="H1073" s="122">
        <v>0</v>
      </c>
      <c r="I1073" s="122">
        <v>0</v>
      </c>
      <c r="J1073" s="122">
        <v>0</v>
      </c>
      <c r="K1073" s="122">
        <v>0</v>
      </c>
      <c r="L1073" s="122">
        <v>0</v>
      </c>
      <c r="M1073" s="122">
        <v>0</v>
      </c>
      <c r="N1073" s="122">
        <v>0</v>
      </c>
      <c r="O1073" s="122">
        <v>0</v>
      </c>
      <c r="P1073" s="122">
        <v>0</v>
      </c>
      <c r="Q1073" s="122">
        <v>0</v>
      </c>
      <c r="R1073" s="122">
        <v>0</v>
      </c>
      <c r="S1073" s="122">
        <v>0</v>
      </c>
      <c r="T1073" s="122">
        <v>0</v>
      </c>
      <c r="U1073" s="122">
        <v>0</v>
      </c>
      <c r="V1073" s="122">
        <v>0</v>
      </c>
      <c r="W1073" s="122">
        <v>0</v>
      </c>
      <c r="X1073" s="122">
        <v>0</v>
      </c>
      <c r="Y1073" s="122">
        <v>0</v>
      </c>
      <c r="Z1073" s="122">
        <v>0</v>
      </c>
      <c r="AA1073" s="122">
        <v>0</v>
      </c>
      <c r="AB1073" s="122">
        <v>0</v>
      </c>
      <c r="AC1073" s="122">
        <v>0</v>
      </c>
      <c r="AD1073" s="122">
        <v>0</v>
      </c>
      <c r="AE1073" s="122">
        <v>0</v>
      </c>
      <c r="AF1073" s="122">
        <v>0</v>
      </c>
      <c r="AG1073" s="122">
        <v>0</v>
      </c>
      <c r="AH1073" s="122">
        <v>0</v>
      </c>
      <c r="AI1073" s="122">
        <v>0</v>
      </c>
      <c r="AJ1073" s="122">
        <v>0</v>
      </c>
      <c r="AK1073" s="122">
        <v>0</v>
      </c>
      <c r="AL1073" s="122">
        <v>0</v>
      </c>
    </row>
    <row r="1074" spans="1:38" hidden="1" x14ac:dyDescent="0.25">
      <c r="A1074" s="122" t="s">
        <v>2013</v>
      </c>
      <c r="B1074" s="122">
        <v>1</v>
      </c>
      <c r="C1074" s="122" t="s">
        <v>2196</v>
      </c>
      <c r="D1074" s="122" t="s">
        <v>2134</v>
      </c>
      <c r="E1074" s="122">
        <v>21</v>
      </c>
      <c r="F1074" s="122">
        <v>0</v>
      </c>
      <c r="G1074" s="122">
        <v>0</v>
      </c>
      <c r="H1074" s="122">
        <v>0</v>
      </c>
      <c r="I1074" s="122">
        <v>0</v>
      </c>
      <c r="J1074" s="122">
        <v>0</v>
      </c>
      <c r="K1074" s="122">
        <v>0</v>
      </c>
      <c r="L1074" s="122">
        <v>0</v>
      </c>
      <c r="M1074" s="122">
        <v>0</v>
      </c>
      <c r="N1074" s="122">
        <v>0</v>
      </c>
      <c r="O1074" s="122">
        <v>0</v>
      </c>
      <c r="P1074" s="122">
        <v>0</v>
      </c>
      <c r="Q1074" s="122">
        <v>0</v>
      </c>
      <c r="R1074" s="122">
        <v>0</v>
      </c>
      <c r="S1074" s="122">
        <v>0</v>
      </c>
      <c r="T1074" s="122">
        <v>0</v>
      </c>
      <c r="U1074" s="122">
        <v>0</v>
      </c>
      <c r="V1074" s="122">
        <v>0</v>
      </c>
      <c r="W1074" s="122">
        <v>0</v>
      </c>
      <c r="X1074" s="122">
        <v>0</v>
      </c>
      <c r="Y1074" s="122">
        <v>0</v>
      </c>
      <c r="Z1074" s="122">
        <v>0</v>
      </c>
      <c r="AA1074" s="122">
        <v>0</v>
      </c>
      <c r="AB1074" s="122">
        <v>0</v>
      </c>
      <c r="AC1074" s="122">
        <v>0</v>
      </c>
      <c r="AD1074" s="122">
        <v>0</v>
      </c>
      <c r="AE1074" s="122">
        <v>0</v>
      </c>
      <c r="AF1074" s="122">
        <v>0</v>
      </c>
      <c r="AG1074" s="122">
        <v>0</v>
      </c>
      <c r="AH1074" s="122">
        <v>0</v>
      </c>
      <c r="AI1074" s="122">
        <v>0</v>
      </c>
      <c r="AJ1074" s="122">
        <v>0</v>
      </c>
      <c r="AK1074" s="122">
        <v>0</v>
      </c>
      <c r="AL1074" s="122">
        <v>0</v>
      </c>
    </row>
    <row r="1075" spans="1:38" hidden="1" x14ac:dyDescent="0.25">
      <c r="A1075" s="122" t="s">
        <v>2013</v>
      </c>
      <c r="B1075" s="122">
        <v>1</v>
      </c>
      <c r="C1075" s="122" t="s">
        <v>2196</v>
      </c>
      <c r="D1075" s="122" t="s">
        <v>2135</v>
      </c>
      <c r="E1075" s="122">
        <v>21</v>
      </c>
      <c r="F1075" s="122">
        <v>0</v>
      </c>
      <c r="G1075" s="122">
        <v>0</v>
      </c>
      <c r="H1075" s="122">
        <v>0</v>
      </c>
      <c r="I1075" s="122">
        <v>0</v>
      </c>
      <c r="J1075" s="122">
        <v>0</v>
      </c>
      <c r="K1075" s="122">
        <v>0</v>
      </c>
      <c r="L1075" s="122">
        <v>0</v>
      </c>
      <c r="M1075" s="122">
        <v>0</v>
      </c>
      <c r="N1075" s="122">
        <v>0</v>
      </c>
      <c r="O1075" s="122">
        <v>0</v>
      </c>
      <c r="P1075" s="122">
        <v>0</v>
      </c>
      <c r="Q1075" s="122">
        <v>0</v>
      </c>
      <c r="R1075" s="122">
        <v>0</v>
      </c>
      <c r="S1075" s="122">
        <v>0</v>
      </c>
      <c r="T1075" s="122">
        <v>0</v>
      </c>
      <c r="U1075" s="122">
        <v>0</v>
      </c>
      <c r="V1075" s="122">
        <v>0</v>
      </c>
      <c r="W1075" s="122">
        <v>0</v>
      </c>
      <c r="X1075" s="122">
        <v>0</v>
      </c>
      <c r="Y1075" s="122">
        <v>0</v>
      </c>
      <c r="Z1075" s="122">
        <v>0</v>
      </c>
      <c r="AA1075" s="122">
        <v>0</v>
      </c>
      <c r="AB1075" s="122">
        <v>0</v>
      </c>
      <c r="AC1075" s="122">
        <v>0</v>
      </c>
      <c r="AD1075" s="122">
        <v>0</v>
      </c>
      <c r="AE1075" s="122">
        <v>0</v>
      </c>
      <c r="AF1075" s="122">
        <v>0</v>
      </c>
      <c r="AG1075" s="122">
        <v>0</v>
      </c>
      <c r="AH1075" s="122">
        <v>0</v>
      </c>
      <c r="AI1075" s="122">
        <v>0</v>
      </c>
      <c r="AJ1075" s="122">
        <v>0</v>
      </c>
      <c r="AK1075" s="122">
        <v>0</v>
      </c>
      <c r="AL1075" s="122">
        <v>0</v>
      </c>
    </row>
    <row r="1076" spans="1:38" hidden="1" x14ac:dyDescent="0.25">
      <c r="A1076" s="122" t="s">
        <v>2013</v>
      </c>
      <c r="B1076" s="122">
        <v>1</v>
      </c>
      <c r="C1076" s="122" t="s">
        <v>2196</v>
      </c>
      <c r="D1076" s="122" t="s">
        <v>2136</v>
      </c>
      <c r="E1076" s="122">
        <v>21</v>
      </c>
      <c r="F1076" s="122">
        <v>0.37705833333330002</v>
      </c>
      <c r="G1076" s="122">
        <v>0.37705833333330002</v>
      </c>
      <c r="H1076" s="122">
        <v>0.37705833333330002</v>
      </c>
      <c r="I1076" s="122">
        <v>0.37705833333330002</v>
      </c>
      <c r="J1076" s="122">
        <v>0.37705833333330002</v>
      </c>
      <c r="K1076" s="122">
        <v>0.37705833333330002</v>
      </c>
      <c r="L1076" s="122">
        <v>0.37705833333330002</v>
      </c>
      <c r="M1076" s="122">
        <v>0.37705833333330002</v>
      </c>
      <c r="N1076" s="122">
        <v>0.37705833333330002</v>
      </c>
      <c r="O1076" s="122">
        <v>0.37705833333330002</v>
      </c>
      <c r="P1076" s="122">
        <v>0.37705833333330002</v>
      </c>
      <c r="Q1076" s="122">
        <v>0.37705833333330002</v>
      </c>
      <c r="R1076" s="122">
        <v>0.37705833333330002</v>
      </c>
      <c r="S1076" s="122">
        <v>0.37705833333330002</v>
      </c>
      <c r="T1076" s="122">
        <v>0.37705833333330002</v>
      </c>
      <c r="U1076" s="122">
        <v>0.37705833333330002</v>
      </c>
      <c r="V1076" s="122">
        <v>0.37705833333330002</v>
      </c>
      <c r="W1076" s="122">
        <v>0.37705833333330002</v>
      </c>
      <c r="X1076" s="122">
        <v>0.37705833333330002</v>
      </c>
      <c r="Y1076" s="122">
        <v>0.37705833333330002</v>
      </c>
      <c r="Z1076" s="122">
        <v>0.37116100000000002</v>
      </c>
      <c r="AA1076" s="122">
        <v>0.36738799999999999</v>
      </c>
      <c r="AB1076" s="122">
        <v>0.39262599999999998</v>
      </c>
      <c r="AC1076" s="122">
        <v>0.29457800000000001</v>
      </c>
      <c r="AD1076" s="122">
        <v>0.30936819999999998</v>
      </c>
      <c r="AE1076" s="122">
        <v>0.25785560000000002</v>
      </c>
      <c r="AF1076" s="122">
        <v>0.25382490000000002</v>
      </c>
      <c r="AG1076" s="122">
        <v>0.29782320000000001</v>
      </c>
      <c r="AH1076" s="122">
        <v>0.250278</v>
      </c>
      <c r="AI1076" s="122">
        <v>0.2470473</v>
      </c>
      <c r="AJ1076" s="122">
        <v>0.1149746</v>
      </c>
      <c r="AK1076" s="122">
        <v>0.17715040000000001</v>
      </c>
      <c r="AL1076" s="122">
        <v>0</v>
      </c>
    </row>
    <row r="1077" spans="1:38" hidden="1" x14ac:dyDescent="0.25">
      <c r="A1077" s="122" t="s">
        <v>2013</v>
      </c>
      <c r="B1077" s="122">
        <v>1</v>
      </c>
      <c r="C1077" s="122" t="s">
        <v>2196</v>
      </c>
      <c r="D1077" s="122" t="s">
        <v>2137</v>
      </c>
      <c r="E1077" s="122">
        <v>21</v>
      </c>
      <c r="F1077" s="122">
        <v>0</v>
      </c>
      <c r="G1077" s="122">
        <v>0</v>
      </c>
      <c r="H1077" s="122">
        <v>0</v>
      </c>
      <c r="I1077" s="122">
        <v>0</v>
      </c>
      <c r="J1077" s="122">
        <v>0</v>
      </c>
      <c r="K1077" s="122">
        <v>0</v>
      </c>
      <c r="L1077" s="122">
        <v>0</v>
      </c>
      <c r="M1077" s="122">
        <v>0</v>
      </c>
      <c r="N1077" s="122">
        <v>0</v>
      </c>
      <c r="O1077" s="122">
        <v>0</v>
      </c>
      <c r="P1077" s="122">
        <v>0</v>
      </c>
      <c r="Q1077" s="122">
        <v>0</v>
      </c>
      <c r="R1077" s="122">
        <v>0</v>
      </c>
      <c r="S1077" s="122">
        <v>0</v>
      </c>
      <c r="T1077" s="122">
        <v>0</v>
      </c>
      <c r="U1077" s="122">
        <v>0</v>
      </c>
      <c r="V1077" s="122">
        <v>0</v>
      </c>
      <c r="W1077" s="122">
        <v>0</v>
      </c>
      <c r="X1077" s="122">
        <v>0</v>
      </c>
      <c r="Y1077" s="122">
        <v>0</v>
      </c>
      <c r="Z1077" s="122">
        <v>0</v>
      </c>
      <c r="AA1077" s="122">
        <v>0</v>
      </c>
      <c r="AB1077" s="122">
        <v>0</v>
      </c>
      <c r="AC1077" s="122">
        <v>0</v>
      </c>
      <c r="AD1077" s="122">
        <v>0</v>
      </c>
      <c r="AE1077" s="122">
        <v>0</v>
      </c>
      <c r="AF1077" s="122">
        <v>0</v>
      </c>
      <c r="AG1077" s="122">
        <v>0</v>
      </c>
      <c r="AH1077" s="122">
        <v>0</v>
      </c>
      <c r="AI1077" s="122">
        <v>0</v>
      </c>
      <c r="AJ1077" s="122">
        <v>0</v>
      </c>
      <c r="AK1077" s="122">
        <v>0</v>
      </c>
      <c r="AL1077" s="122">
        <v>0</v>
      </c>
    </row>
    <row r="1078" spans="1:38" hidden="1" x14ac:dyDescent="0.25">
      <c r="A1078" s="122" t="s">
        <v>2013</v>
      </c>
      <c r="B1078" s="122">
        <v>1</v>
      </c>
      <c r="C1078" s="122" t="s">
        <v>2196</v>
      </c>
      <c r="D1078" s="122" t="s">
        <v>2138</v>
      </c>
      <c r="E1078" s="122">
        <v>21</v>
      </c>
      <c r="F1078" s="122">
        <v>0</v>
      </c>
      <c r="G1078" s="122">
        <v>0</v>
      </c>
      <c r="H1078" s="122">
        <v>0</v>
      </c>
      <c r="I1078" s="122">
        <v>0</v>
      </c>
      <c r="J1078" s="122">
        <v>0</v>
      </c>
      <c r="K1078" s="122">
        <v>0</v>
      </c>
      <c r="L1078" s="122">
        <v>0</v>
      </c>
      <c r="M1078" s="122">
        <v>0</v>
      </c>
      <c r="N1078" s="122">
        <v>0</v>
      </c>
      <c r="O1078" s="122">
        <v>0</v>
      </c>
      <c r="P1078" s="122">
        <v>0</v>
      </c>
      <c r="Q1078" s="122">
        <v>0</v>
      </c>
      <c r="R1078" s="122">
        <v>0</v>
      </c>
      <c r="S1078" s="122">
        <v>0</v>
      </c>
      <c r="T1078" s="122">
        <v>0</v>
      </c>
      <c r="U1078" s="122">
        <v>0</v>
      </c>
      <c r="V1078" s="122">
        <v>0</v>
      </c>
      <c r="W1078" s="122">
        <v>0</v>
      </c>
      <c r="X1078" s="122">
        <v>0</v>
      </c>
      <c r="Y1078" s="122">
        <v>0</v>
      </c>
      <c r="Z1078" s="122">
        <v>0</v>
      </c>
      <c r="AA1078" s="122">
        <v>0</v>
      </c>
      <c r="AB1078" s="122">
        <v>0</v>
      </c>
      <c r="AC1078" s="122">
        <v>0</v>
      </c>
      <c r="AD1078" s="122">
        <v>0</v>
      </c>
      <c r="AE1078" s="122">
        <v>0</v>
      </c>
      <c r="AF1078" s="122">
        <v>0</v>
      </c>
      <c r="AG1078" s="122">
        <v>0</v>
      </c>
      <c r="AH1078" s="122">
        <v>0</v>
      </c>
      <c r="AI1078" s="122">
        <v>0</v>
      </c>
      <c r="AJ1078" s="122">
        <v>0</v>
      </c>
      <c r="AK1078" s="122">
        <v>0</v>
      </c>
      <c r="AL1078" s="122">
        <v>0</v>
      </c>
    </row>
    <row r="1079" spans="1:38" hidden="1" x14ac:dyDescent="0.25">
      <c r="A1079" s="122" t="s">
        <v>2013</v>
      </c>
      <c r="B1079" s="122">
        <v>1</v>
      </c>
      <c r="C1079" s="122" t="s">
        <v>2196</v>
      </c>
      <c r="D1079" s="122" t="s">
        <v>2139</v>
      </c>
      <c r="E1079" s="122">
        <v>21</v>
      </c>
      <c r="F1079" s="122">
        <v>0</v>
      </c>
      <c r="G1079" s="122">
        <v>0</v>
      </c>
      <c r="H1079" s="122">
        <v>0</v>
      </c>
      <c r="I1079" s="122">
        <v>0</v>
      </c>
      <c r="J1079" s="122">
        <v>0</v>
      </c>
      <c r="K1079" s="122">
        <v>0</v>
      </c>
      <c r="L1079" s="122">
        <v>0</v>
      </c>
      <c r="M1079" s="122">
        <v>0</v>
      </c>
      <c r="N1079" s="122">
        <v>0</v>
      </c>
      <c r="O1079" s="122">
        <v>0</v>
      </c>
      <c r="P1079" s="122">
        <v>0</v>
      </c>
      <c r="Q1079" s="122">
        <v>0</v>
      </c>
      <c r="R1079" s="122">
        <v>0</v>
      </c>
      <c r="S1079" s="122">
        <v>0</v>
      </c>
      <c r="T1079" s="122">
        <v>0</v>
      </c>
      <c r="U1079" s="122">
        <v>0</v>
      </c>
      <c r="V1079" s="122">
        <v>0</v>
      </c>
      <c r="W1079" s="122">
        <v>0</v>
      </c>
      <c r="X1079" s="122">
        <v>0</v>
      </c>
      <c r="Y1079" s="122">
        <v>0</v>
      </c>
      <c r="Z1079" s="122">
        <v>0</v>
      </c>
      <c r="AA1079" s="122">
        <v>0</v>
      </c>
      <c r="AB1079" s="122">
        <v>0</v>
      </c>
      <c r="AC1079" s="122">
        <v>0</v>
      </c>
      <c r="AD1079" s="122">
        <v>0</v>
      </c>
      <c r="AE1079" s="122">
        <v>0</v>
      </c>
      <c r="AF1079" s="122">
        <v>0</v>
      </c>
      <c r="AG1079" s="122">
        <v>0</v>
      </c>
      <c r="AH1079" s="122">
        <v>0</v>
      </c>
      <c r="AI1079" s="122">
        <v>0</v>
      </c>
      <c r="AJ1079" s="122">
        <v>0</v>
      </c>
      <c r="AK1079" s="122">
        <v>0</v>
      </c>
      <c r="AL1079" s="122">
        <v>0</v>
      </c>
    </row>
    <row r="1080" spans="1:38" hidden="1" x14ac:dyDescent="0.25">
      <c r="A1080" s="122" t="s">
        <v>2013</v>
      </c>
      <c r="B1080" s="122">
        <v>1</v>
      </c>
      <c r="C1080" s="122" t="s">
        <v>2196</v>
      </c>
      <c r="D1080" s="122" t="s">
        <v>2140</v>
      </c>
      <c r="E1080" s="122">
        <v>21</v>
      </c>
      <c r="F1080" s="122">
        <v>0</v>
      </c>
      <c r="G1080" s="122">
        <v>0</v>
      </c>
      <c r="H1080" s="122">
        <v>0</v>
      </c>
      <c r="I1080" s="122">
        <v>0</v>
      </c>
      <c r="J1080" s="122">
        <v>0</v>
      </c>
      <c r="K1080" s="122">
        <v>0</v>
      </c>
      <c r="L1080" s="122">
        <v>0</v>
      </c>
      <c r="M1080" s="122">
        <v>0</v>
      </c>
      <c r="N1080" s="122">
        <v>0</v>
      </c>
      <c r="O1080" s="122">
        <v>0</v>
      </c>
      <c r="P1080" s="122">
        <v>0</v>
      </c>
      <c r="Q1080" s="122">
        <v>0</v>
      </c>
      <c r="R1080" s="122">
        <v>0</v>
      </c>
      <c r="S1080" s="122">
        <v>0</v>
      </c>
      <c r="T1080" s="122">
        <v>0</v>
      </c>
      <c r="U1080" s="122">
        <v>0</v>
      </c>
      <c r="V1080" s="122">
        <v>0</v>
      </c>
      <c r="W1080" s="122">
        <v>0</v>
      </c>
      <c r="X1080" s="122">
        <v>0</v>
      </c>
      <c r="Y1080" s="122">
        <v>0</v>
      </c>
      <c r="Z1080" s="122">
        <v>0</v>
      </c>
      <c r="AA1080" s="122">
        <v>0</v>
      </c>
      <c r="AB1080" s="122">
        <v>0</v>
      </c>
      <c r="AC1080" s="122">
        <v>0</v>
      </c>
      <c r="AD1080" s="122">
        <v>0</v>
      </c>
      <c r="AE1080" s="122">
        <v>0</v>
      </c>
      <c r="AF1080" s="122">
        <v>0</v>
      </c>
      <c r="AG1080" s="122">
        <v>0</v>
      </c>
      <c r="AH1080" s="122">
        <v>0</v>
      </c>
      <c r="AI1080" s="122">
        <v>0</v>
      </c>
      <c r="AJ1080" s="122">
        <v>0</v>
      </c>
      <c r="AK1080" s="122">
        <v>0</v>
      </c>
      <c r="AL1080" s="122">
        <v>0</v>
      </c>
    </row>
    <row r="1081" spans="1:38" hidden="1" x14ac:dyDescent="0.25">
      <c r="A1081" s="122" t="s">
        <v>2013</v>
      </c>
      <c r="B1081" s="122">
        <v>1</v>
      </c>
      <c r="C1081" s="122" t="s">
        <v>2196</v>
      </c>
      <c r="D1081" s="122" t="s">
        <v>2141</v>
      </c>
      <c r="E1081" s="122">
        <v>21</v>
      </c>
      <c r="F1081" s="122">
        <v>0.23989587222219999</v>
      </c>
      <c r="G1081" s="122">
        <v>0.2028534972222</v>
      </c>
      <c r="H1081" s="122">
        <v>0.20751087222219999</v>
      </c>
      <c r="I1081" s="122">
        <v>0.19869341388889999</v>
      </c>
      <c r="J1081" s="122">
        <v>0.1869033904762</v>
      </c>
      <c r="K1081" s="122">
        <v>0.18908196190480001</v>
      </c>
      <c r="L1081" s="122">
        <v>0.20297481904760001</v>
      </c>
      <c r="M1081" s="122">
        <v>0.21618910476190001</v>
      </c>
      <c r="N1081" s="122">
        <v>0.19575497142859999</v>
      </c>
      <c r="O1081" s="122">
        <v>0.17215231428569999</v>
      </c>
      <c r="P1081" s="122">
        <v>0.1303666</v>
      </c>
      <c r="Q1081" s="122">
        <v>6.83666E-2</v>
      </c>
      <c r="R1081" s="122">
        <v>5.2780885714300001E-2</v>
      </c>
      <c r="S1081" s="122">
        <v>4.6366600000000001E-2</v>
      </c>
      <c r="T1081" s="122">
        <v>6.2752314285699995E-2</v>
      </c>
      <c r="U1081" s="122">
        <v>5.8852314285700001E-2</v>
      </c>
      <c r="V1081" s="122">
        <v>5.4439599999999998E-2</v>
      </c>
      <c r="W1081" s="122">
        <v>6.1239599999999998E-2</v>
      </c>
      <c r="X1081" s="122">
        <v>6.7825314285700003E-2</v>
      </c>
      <c r="Y1081" s="122">
        <v>4.9361028571399998E-2</v>
      </c>
      <c r="Z1081" s="122">
        <v>8.04725142857E-2</v>
      </c>
      <c r="AA1081" s="122">
        <v>8.9089413499299996E-2</v>
      </c>
      <c r="AB1081" s="122">
        <v>0.1060100176933</v>
      </c>
      <c r="AC1081" s="122">
        <v>0.1156893498034</v>
      </c>
      <c r="AD1081" s="122">
        <v>0.1458134865007</v>
      </c>
      <c r="AE1081" s="122">
        <v>0.1514132749672</v>
      </c>
      <c r="AF1081" s="122">
        <v>0.1657781781346</v>
      </c>
      <c r="AG1081" s="122">
        <v>0.16866471972479999</v>
      </c>
      <c r="AH1081" s="122">
        <v>0.19131388440370001</v>
      </c>
      <c r="AI1081" s="122">
        <v>0.12795014204890001</v>
      </c>
      <c r="AJ1081" s="122">
        <v>9.5894265902099998E-2</v>
      </c>
      <c r="AK1081" s="122">
        <v>0.1089877108563</v>
      </c>
      <c r="AL1081" s="122">
        <v>0</v>
      </c>
    </row>
    <row r="1082" spans="1:38" hidden="1" x14ac:dyDescent="0.25">
      <c r="A1082" s="122" t="s">
        <v>2013</v>
      </c>
      <c r="B1082" s="122">
        <v>1</v>
      </c>
      <c r="C1082" s="122" t="s">
        <v>2196</v>
      </c>
      <c r="D1082" s="122" t="s">
        <v>2142</v>
      </c>
      <c r="E1082" s="122">
        <v>21</v>
      </c>
      <c r="F1082" s="122">
        <v>0</v>
      </c>
      <c r="G1082" s="122">
        <v>0</v>
      </c>
      <c r="H1082" s="122">
        <v>0</v>
      </c>
      <c r="I1082" s="122">
        <v>0</v>
      </c>
      <c r="J1082" s="122">
        <v>0</v>
      </c>
      <c r="K1082" s="122">
        <v>0</v>
      </c>
      <c r="L1082" s="122">
        <v>0</v>
      </c>
      <c r="M1082" s="122">
        <v>0</v>
      </c>
      <c r="N1082" s="122">
        <v>0</v>
      </c>
      <c r="O1082" s="122">
        <v>0</v>
      </c>
      <c r="P1082" s="122">
        <v>0</v>
      </c>
      <c r="Q1082" s="122">
        <v>0</v>
      </c>
      <c r="R1082" s="122">
        <v>0</v>
      </c>
      <c r="S1082" s="122">
        <v>0</v>
      </c>
      <c r="T1082" s="122">
        <v>0</v>
      </c>
      <c r="U1082" s="122">
        <v>0</v>
      </c>
      <c r="V1082" s="122">
        <v>0</v>
      </c>
      <c r="W1082" s="122">
        <v>0</v>
      </c>
      <c r="X1082" s="122">
        <v>0</v>
      </c>
      <c r="Y1082" s="122">
        <v>0</v>
      </c>
      <c r="Z1082" s="122">
        <v>0</v>
      </c>
      <c r="AA1082" s="122">
        <v>0</v>
      </c>
      <c r="AB1082" s="122">
        <v>0</v>
      </c>
      <c r="AC1082" s="122">
        <v>0</v>
      </c>
      <c r="AD1082" s="122">
        <v>0</v>
      </c>
      <c r="AE1082" s="122">
        <v>0</v>
      </c>
      <c r="AF1082" s="122">
        <v>0</v>
      </c>
      <c r="AG1082" s="122">
        <v>0</v>
      </c>
      <c r="AH1082" s="122">
        <v>0</v>
      </c>
      <c r="AI1082" s="122">
        <v>0</v>
      </c>
      <c r="AJ1082" s="122">
        <v>0</v>
      </c>
      <c r="AK1082" s="122">
        <v>0</v>
      </c>
      <c r="AL1082" s="122">
        <v>0</v>
      </c>
    </row>
    <row r="1083" spans="1:38" hidden="1" x14ac:dyDescent="0.25">
      <c r="A1083" s="122" t="s">
        <v>2013</v>
      </c>
      <c r="B1083" s="122">
        <v>1</v>
      </c>
      <c r="C1083" s="122" t="s">
        <v>2196</v>
      </c>
      <c r="D1083" s="122" t="s">
        <v>2143</v>
      </c>
      <c r="E1083" s="122">
        <v>21</v>
      </c>
      <c r="F1083" s="122">
        <v>0</v>
      </c>
      <c r="G1083" s="122">
        <v>0</v>
      </c>
      <c r="H1083" s="122">
        <v>0</v>
      </c>
      <c r="I1083" s="122">
        <v>0</v>
      </c>
      <c r="J1083" s="122">
        <v>0</v>
      </c>
      <c r="K1083" s="122">
        <v>0</v>
      </c>
      <c r="L1083" s="122">
        <v>0</v>
      </c>
      <c r="M1083" s="122">
        <v>0</v>
      </c>
      <c r="N1083" s="122">
        <v>0</v>
      </c>
      <c r="O1083" s="122">
        <v>0</v>
      </c>
      <c r="P1083" s="122">
        <v>0</v>
      </c>
      <c r="Q1083" s="122">
        <v>0</v>
      </c>
      <c r="R1083" s="122">
        <v>0</v>
      </c>
      <c r="S1083" s="122">
        <v>0</v>
      </c>
      <c r="T1083" s="122">
        <v>0</v>
      </c>
      <c r="U1083" s="122">
        <v>0</v>
      </c>
      <c r="V1083" s="122">
        <v>0</v>
      </c>
      <c r="W1083" s="122">
        <v>0</v>
      </c>
      <c r="X1083" s="122">
        <v>0</v>
      </c>
      <c r="Y1083" s="122">
        <v>0</v>
      </c>
      <c r="Z1083" s="122">
        <v>0</v>
      </c>
      <c r="AA1083" s="122">
        <v>0</v>
      </c>
      <c r="AB1083" s="122">
        <v>0</v>
      </c>
      <c r="AC1083" s="122">
        <v>0</v>
      </c>
      <c r="AD1083" s="122">
        <v>0</v>
      </c>
      <c r="AE1083" s="122">
        <v>0</v>
      </c>
      <c r="AF1083" s="122">
        <v>0</v>
      </c>
      <c r="AG1083" s="122">
        <v>0</v>
      </c>
      <c r="AH1083" s="122">
        <v>0</v>
      </c>
      <c r="AI1083" s="122">
        <v>0</v>
      </c>
      <c r="AJ1083" s="122">
        <v>0</v>
      </c>
      <c r="AK1083" s="122">
        <v>0</v>
      </c>
      <c r="AL1083" s="122">
        <v>0</v>
      </c>
    </row>
    <row r="1084" spans="1:38" hidden="1" x14ac:dyDescent="0.25">
      <c r="A1084" s="122" t="s">
        <v>2013</v>
      </c>
      <c r="B1084" s="122">
        <v>1</v>
      </c>
      <c r="C1084" s="122" t="s">
        <v>2196</v>
      </c>
      <c r="D1084" s="122" t="s">
        <v>2177</v>
      </c>
      <c r="E1084" s="122">
        <v>21</v>
      </c>
      <c r="F1084" s="122">
        <v>0</v>
      </c>
      <c r="G1084" s="122">
        <v>0</v>
      </c>
      <c r="H1084" s="122">
        <v>0</v>
      </c>
      <c r="I1084" s="122">
        <v>0</v>
      </c>
      <c r="J1084" s="122">
        <v>0</v>
      </c>
      <c r="K1084" s="122">
        <v>0</v>
      </c>
      <c r="L1084" s="122">
        <v>0</v>
      </c>
      <c r="M1084" s="122">
        <v>0</v>
      </c>
      <c r="N1084" s="122">
        <v>0</v>
      </c>
      <c r="O1084" s="122">
        <v>0</v>
      </c>
      <c r="P1084" s="122">
        <v>0</v>
      </c>
      <c r="Q1084" s="122">
        <v>0</v>
      </c>
      <c r="R1084" s="122">
        <v>0</v>
      </c>
      <c r="S1084" s="122">
        <v>0</v>
      </c>
      <c r="T1084" s="122">
        <v>0</v>
      </c>
      <c r="U1084" s="122">
        <v>0</v>
      </c>
      <c r="V1084" s="122">
        <v>0</v>
      </c>
      <c r="W1084" s="122">
        <v>0</v>
      </c>
      <c r="X1084" s="122">
        <v>0</v>
      </c>
      <c r="Y1084" s="122">
        <v>0</v>
      </c>
      <c r="Z1084" s="122">
        <v>0</v>
      </c>
      <c r="AA1084" s="122">
        <v>0</v>
      </c>
      <c r="AB1084" s="122">
        <v>0</v>
      </c>
      <c r="AC1084" s="122">
        <v>0</v>
      </c>
      <c r="AD1084" s="122">
        <v>0</v>
      </c>
      <c r="AE1084" s="122">
        <v>0</v>
      </c>
      <c r="AF1084" s="122">
        <v>0</v>
      </c>
      <c r="AG1084" s="122">
        <v>0</v>
      </c>
      <c r="AH1084" s="122">
        <v>0</v>
      </c>
      <c r="AI1084" s="122">
        <v>0</v>
      </c>
      <c r="AJ1084" s="122">
        <v>0</v>
      </c>
      <c r="AK1084" s="122">
        <v>0</v>
      </c>
      <c r="AL1084" s="122">
        <v>0</v>
      </c>
    </row>
    <row r="1085" spans="1:38" hidden="1" x14ac:dyDescent="0.25">
      <c r="A1085" s="122" t="s">
        <v>2013</v>
      </c>
      <c r="B1085" s="122">
        <v>1</v>
      </c>
      <c r="C1085" s="122" t="s">
        <v>2196</v>
      </c>
      <c r="D1085" s="122" t="s">
        <v>2144</v>
      </c>
      <c r="E1085" s="122">
        <v>21</v>
      </c>
      <c r="F1085" s="122">
        <v>0</v>
      </c>
      <c r="G1085" s="122">
        <v>0</v>
      </c>
      <c r="H1085" s="122">
        <v>0</v>
      </c>
      <c r="I1085" s="122">
        <v>0</v>
      </c>
      <c r="J1085" s="122">
        <v>0</v>
      </c>
      <c r="K1085" s="122">
        <v>0</v>
      </c>
      <c r="L1085" s="122">
        <v>0</v>
      </c>
      <c r="M1085" s="122">
        <v>0</v>
      </c>
      <c r="N1085" s="122">
        <v>0</v>
      </c>
      <c r="O1085" s="122">
        <v>0</v>
      </c>
      <c r="P1085" s="122">
        <v>0</v>
      </c>
      <c r="Q1085" s="122">
        <v>0</v>
      </c>
      <c r="R1085" s="122">
        <v>0</v>
      </c>
      <c r="S1085" s="122">
        <v>0</v>
      </c>
      <c r="T1085" s="122">
        <v>0</v>
      </c>
      <c r="U1085" s="122">
        <v>0</v>
      </c>
      <c r="V1085" s="122">
        <v>0</v>
      </c>
      <c r="W1085" s="122">
        <v>0</v>
      </c>
      <c r="X1085" s="122">
        <v>0</v>
      </c>
      <c r="Y1085" s="122">
        <v>0</v>
      </c>
      <c r="Z1085" s="122">
        <v>0</v>
      </c>
      <c r="AA1085" s="122">
        <v>0</v>
      </c>
      <c r="AB1085" s="122">
        <v>0</v>
      </c>
      <c r="AC1085" s="122">
        <v>0</v>
      </c>
      <c r="AD1085" s="122">
        <v>0</v>
      </c>
      <c r="AE1085" s="122">
        <v>0</v>
      </c>
      <c r="AF1085" s="122">
        <v>0</v>
      </c>
      <c r="AG1085" s="122">
        <v>0</v>
      </c>
      <c r="AH1085" s="122">
        <v>0</v>
      </c>
      <c r="AI1085" s="122">
        <v>0</v>
      </c>
      <c r="AJ1085" s="122">
        <v>0</v>
      </c>
      <c r="AK1085" s="122">
        <v>0</v>
      </c>
      <c r="AL1085" s="122">
        <v>0</v>
      </c>
    </row>
    <row r="1086" spans="1:38" hidden="1" x14ac:dyDescent="0.25">
      <c r="A1086" s="122" t="s">
        <v>2013</v>
      </c>
      <c r="B1086" s="122">
        <v>1</v>
      </c>
      <c r="C1086" s="122" t="s">
        <v>2196</v>
      </c>
      <c r="D1086" s="122" t="s">
        <v>2145</v>
      </c>
      <c r="E1086" s="122">
        <v>21</v>
      </c>
      <c r="F1086" s="122">
        <v>0</v>
      </c>
      <c r="G1086" s="122">
        <v>0</v>
      </c>
      <c r="H1086" s="122">
        <v>0</v>
      </c>
      <c r="I1086" s="122">
        <v>0</v>
      </c>
      <c r="J1086" s="122">
        <v>0</v>
      </c>
      <c r="K1086" s="122">
        <v>0</v>
      </c>
      <c r="L1086" s="122">
        <v>0</v>
      </c>
      <c r="M1086" s="122">
        <v>0</v>
      </c>
      <c r="N1086" s="122">
        <v>0</v>
      </c>
      <c r="O1086" s="122">
        <v>0</v>
      </c>
      <c r="P1086" s="122">
        <v>0</v>
      </c>
      <c r="Q1086" s="122">
        <v>0</v>
      </c>
      <c r="R1086" s="122">
        <v>0</v>
      </c>
      <c r="S1086" s="122">
        <v>0</v>
      </c>
      <c r="T1086" s="122">
        <v>0</v>
      </c>
      <c r="U1086" s="122">
        <v>0</v>
      </c>
      <c r="V1086" s="122">
        <v>0</v>
      </c>
      <c r="W1086" s="122">
        <v>0</v>
      </c>
      <c r="X1086" s="122">
        <v>0</v>
      </c>
      <c r="Y1086" s="122">
        <v>0</v>
      </c>
      <c r="Z1086" s="122">
        <v>0</v>
      </c>
      <c r="AA1086" s="122">
        <v>0</v>
      </c>
      <c r="AB1086" s="122">
        <v>0</v>
      </c>
      <c r="AC1086" s="122">
        <v>0</v>
      </c>
      <c r="AD1086" s="122">
        <v>0</v>
      </c>
      <c r="AE1086" s="122">
        <v>0</v>
      </c>
      <c r="AF1086" s="122">
        <v>0</v>
      </c>
      <c r="AG1086" s="122">
        <v>0</v>
      </c>
      <c r="AH1086" s="122">
        <v>0</v>
      </c>
      <c r="AI1086" s="122">
        <v>0</v>
      </c>
      <c r="AJ1086" s="122">
        <v>0</v>
      </c>
      <c r="AK1086" s="122">
        <v>0</v>
      </c>
      <c r="AL1086" s="122">
        <v>0</v>
      </c>
    </row>
    <row r="1087" spans="1:38" hidden="1" x14ac:dyDescent="0.25">
      <c r="A1087" s="122" t="s">
        <v>2013</v>
      </c>
      <c r="B1087" s="122">
        <v>1</v>
      </c>
      <c r="C1087" s="122" t="s">
        <v>2196</v>
      </c>
      <c r="D1087" s="122" t="s">
        <v>2146</v>
      </c>
      <c r="E1087" s="122">
        <v>21</v>
      </c>
      <c r="F1087" s="122">
        <v>0</v>
      </c>
      <c r="G1087" s="122">
        <v>0</v>
      </c>
      <c r="H1087" s="122">
        <v>0</v>
      </c>
      <c r="I1087" s="122">
        <v>0</v>
      </c>
      <c r="J1087" s="122">
        <v>0</v>
      </c>
      <c r="K1087" s="122">
        <v>0</v>
      </c>
      <c r="L1087" s="122">
        <v>0</v>
      </c>
      <c r="M1087" s="122">
        <v>0</v>
      </c>
      <c r="N1087" s="122">
        <v>0</v>
      </c>
      <c r="O1087" s="122">
        <v>0</v>
      </c>
      <c r="P1087" s="122">
        <v>0</v>
      </c>
      <c r="Q1087" s="122">
        <v>0</v>
      </c>
      <c r="R1087" s="122">
        <v>0</v>
      </c>
      <c r="S1087" s="122">
        <v>0</v>
      </c>
      <c r="T1087" s="122">
        <v>0</v>
      </c>
      <c r="U1087" s="122">
        <v>0</v>
      </c>
      <c r="V1087" s="122">
        <v>0</v>
      </c>
      <c r="W1087" s="122">
        <v>0</v>
      </c>
      <c r="X1087" s="122">
        <v>0</v>
      </c>
      <c r="Y1087" s="122">
        <v>0</v>
      </c>
      <c r="Z1087" s="122">
        <v>0</v>
      </c>
      <c r="AA1087" s="122">
        <v>0</v>
      </c>
      <c r="AB1087" s="122">
        <v>0</v>
      </c>
      <c r="AC1087" s="122">
        <v>0</v>
      </c>
      <c r="AD1087" s="122">
        <v>0</v>
      </c>
      <c r="AE1087" s="122">
        <v>0</v>
      </c>
      <c r="AF1087" s="122">
        <v>0</v>
      </c>
      <c r="AG1087" s="122">
        <v>0</v>
      </c>
      <c r="AH1087" s="122">
        <v>0</v>
      </c>
      <c r="AI1087" s="122">
        <v>0</v>
      </c>
      <c r="AJ1087" s="122">
        <v>0</v>
      </c>
      <c r="AK1087" s="122">
        <v>0</v>
      </c>
      <c r="AL1087" s="122">
        <v>0</v>
      </c>
    </row>
    <row r="1088" spans="1:38" hidden="1" x14ac:dyDescent="0.25">
      <c r="A1088" s="122" t="s">
        <v>2013</v>
      </c>
      <c r="B1088" s="122">
        <v>1</v>
      </c>
      <c r="C1088" s="122" t="s">
        <v>2196</v>
      </c>
      <c r="D1088" s="122" t="s">
        <v>2147</v>
      </c>
      <c r="E1088" s="122">
        <v>21</v>
      </c>
      <c r="F1088" s="122">
        <v>0</v>
      </c>
      <c r="G1088" s="122">
        <v>0</v>
      </c>
      <c r="H1088" s="122">
        <v>0</v>
      </c>
      <c r="I1088" s="122">
        <v>0</v>
      </c>
      <c r="J1088" s="122">
        <v>0</v>
      </c>
      <c r="K1088" s="122">
        <v>0</v>
      </c>
      <c r="L1088" s="122">
        <v>0</v>
      </c>
      <c r="M1088" s="122">
        <v>0</v>
      </c>
      <c r="N1088" s="122">
        <v>0</v>
      </c>
      <c r="O1088" s="122">
        <v>0</v>
      </c>
      <c r="P1088" s="122">
        <v>0</v>
      </c>
      <c r="Q1088" s="122">
        <v>0</v>
      </c>
      <c r="R1088" s="122">
        <v>0</v>
      </c>
      <c r="S1088" s="122">
        <v>0</v>
      </c>
      <c r="T1088" s="122">
        <v>0</v>
      </c>
      <c r="U1088" s="122">
        <v>0</v>
      </c>
      <c r="V1088" s="122">
        <v>0</v>
      </c>
      <c r="W1088" s="122">
        <v>0</v>
      </c>
      <c r="X1088" s="122">
        <v>0</v>
      </c>
      <c r="Y1088" s="122">
        <v>0</v>
      </c>
      <c r="Z1088" s="122">
        <v>0</v>
      </c>
      <c r="AA1088" s="122">
        <v>0</v>
      </c>
      <c r="AB1088" s="122">
        <v>0</v>
      </c>
      <c r="AC1088" s="122">
        <v>0</v>
      </c>
      <c r="AD1088" s="122">
        <v>0</v>
      </c>
      <c r="AE1088" s="122">
        <v>0</v>
      </c>
      <c r="AF1088" s="122">
        <v>0</v>
      </c>
      <c r="AG1088" s="122">
        <v>0</v>
      </c>
      <c r="AH1088" s="122">
        <v>0</v>
      </c>
      <c r="AI1088" s="122">
        <v>0</v>
      </c>
      <c r="AJ1088" s="122">
        <v>0</v>
      </c>
      <c r="AK1088" s="122">
        <v>0</v>
      </c>
      <c r="AL1088" s="122">
        <v>0</v>
      </c>
    </row>
    <row r="1089" spans="1:38" hidden="1" x14ac:dyDescent="0.25">
      <c r="A1089" s="122" t="s">
        <v>2013</v>
      </c>
      <c r="B1089" s="122">
        <v>1</v>
      </c>
      <c r="C1089" s="122" t="s">
        <v>2196</v>
      </c>
      <c r="D1089" s="122" t="s">
        <v>475</v>
      </c>
      <c r="E1089" s="122">
        <v>21</v>
      </c>
      <c r="F1089" s="122">
        <v>0</v>
      </c>
      <c r="G1089" s="122">
        <v>0</v>
      </c>
      <c r="H1089" s="122">
        <v>0</v>
      </c>
      <c r="I1089" s="122">
        <v>0</v>
      </c>
      <c r="J1089" s="122">
        <v>0</v>
      </c>
      <c r="K1089" s="122">
        <v>0</v>
      </c>
      <c r="L1089" s="122">
        <v>0</v>
      </c>
      <c r="M1089" s="122">
        <v>0</v>
      </c>
      <c r="N1089" s="122">
        <v>0</v>
      </c>
      <c r="O1089" s="122">
        <v>0</v>
      </c>
      <c r="P1089" s="122">
        <v>0</v>
      </c>
      <c r="Q1089" s="122">
        <v>0</v>
      </c>
      <c r="R1089" s="122">
        <v>0</v>
      </c>
      <c r="S1089" s="122">
        <v>0</v>
      </c>
      <c r="T1089" s="122">
        <v>0</v>
      </c>
      <c r="U1089" s="122">
        <v>0</v>
      </c>
      <c r="V1089" s="122">
        <v>0</v>
      </c>
      <c r="W1089" s="122">
        <v>0</v>
      </c>
      <c r="X1089" s="122">
        <v>0</v>
      </c>
      <c r="Y1089" s="122">
        <v>0</v>
      </c>
      <c r="Z1089" s="122">
        <v>0</v>
      </c>
      <c r="AA1089" s="122">
        <v>0</v>
      </c>
      <c r="AB1089" s="122">
        <v>0</v>
      </c>
      <c r="AC1089" s="122">
        <v>0</v>
      </c>
      <c r="AD1089" s="122">
        <v>0</v>
      </c>
      <c r="AE1089" s="122">
        <v>0</v>
      </c>
      <c r="AF1089" s="122">
        <v>0</v>
      </c>
      <c r="AG1089" s="122">
        <v>0</v>
      </c>
      <c r="AH1089" s="122">
        <v>0</v>
      </c>
      <c r="AI1089" s="122">
        <v>0</v>
      </c>
      <c r="AJ1089" s="122">
        <v>0</v>
      </c>
      <c r="AK1089" s="122">
        <v>0</v>
      </c>
      <c r="AL1089" s="122">
        <v>0</v>
      </c>
    </row>
    <row r="1090" spans="1:38" hidden="1" x14ac:dyDescent="0.25">
      <c r="A1090" s="122" t="s">
        <v>2013</v>
      </c>
      <c r="B1090" s="122">
        <v>1</v>
      </c>
      <c r="C1090" s="122" t="s">
        <v>2196</v>
      </c>
      <c r="D1090" s="122" t="s">
        <v>2148</v>
      </c>
      <c r="E1090" s="122">
        <v>21</v>
      </c>
      <c r="F1090" s="122">
        <v>0</v>
      </c>
      <c r="G1090" s="122">
        <v>0</v>
      </c>
      <c r="H1090" s="122">
        <v>0</v>
      </c>
      <c r="I1090" s="122">
        <v>0</v>
      </c>
      <c r="J1090" s="122">
        <v>0</v>
      </c>
      <c r="K1090" s="122">
        <v>0</v>
      </c>
      <c r="L1090" s="122">
        <v>0</v>
      </c>
      <c r="M1090" s="122">
        <v>0</v>
      </c>
      <c r="N1090" s="122">
        <v>0</v>
      </c>
      <c r="O1090" s="122">
        <v>0</v>
      </c>
      <c r="P1090" s="122">
        <v>0</v>
      </c>
      <c r="Q1090" s="122">
        <v>0</v>
      </c>
      <c r="R1090" s="122">
        <v>0</v>
      </c>
      <c r="S1090" s="122">
        <v>0</v>
      </c>
      <c r="T1090" s="122">
        <v>0</v>
      </c>
      <c r="U1090" s="122">
        <v>0</v>
      </c>
      <c r="V1090" s="122">
        <v>0</v>
      </c>
      <c r="W1090" s="122">
        <v>0</v>
      </c>
      <c r="X1090" s="122">
        <v>0</v>
      </c>
      <c r="Y1090" s="122">
        <v>0</v>
      </c>
      <c r="Z1090" s="122">
        <v>0</v>
      </c>
      <c r="AA1090" s="122">
        <v>0</v>
      </c>
      <c r="AB1090" s="122">
        <v>0</v>
      </c>
      <c r="AC1090" s="122">
        <v>0</v>
      </c>
      <c r="AD1090" s="122">
        <v>0</v>
      </c>
      <c r="AE1090" s="122">
        <v>0</v>
      </c>
      <c r="AF1090" s="122">
        <v>0</v>
      </c>
      <c r="AG1090" s="122">
        <v>0</v>
      </c>
      <c r="AH1090" s="122">
        <v>0</v>
      </c>
      <c r="AI1090" s="122">
        <v>0</v>
      </c>
      <c r="AJ1090" s="122">
        <v>0</v>
      </c>
      <c r="AK1090" s="122">
        <v>0</v>
      </c>
      <c r="AL1090" s="122">
        <v>0</v>
      </c>
    </row>
    <row r="1091" spans="1:38" hidden="1" x14ac:dyDescent="0.25">
      <c r="A1091" s="122" t="s">
        <v>2013</v>
      </c>
      <c r="B1091" s="122">
        <v>1</v>
      </c>
      <c r="C1091" s="122" t="s">
        <v>2196</v>
      </c>
      <c r="D1091" s="122" t="s">
        <v>2149</v>
      </c>
      <c r="E1091" s="122">
        <v>21</v>
      </c>
      <c r="F1091" s="122">
        <v>0</v>
      </c>
      <c r="G1091" s="122">
        <v>0</v>
      </c>
      <c r="H1091" s="122">
        <v>0</v>
      </c>
      <c r="I1091" s="122">
        <v>0</v>
      </c>
      <c r="J1091" s="122">
        <v>0</v>
      </c>
      <c r="K1091" s="122">
        <v>0</v>
      </c>
      <c r="L1091" s="122">
        <v>0</v>
      </c>
      <c r="M1091" s="122">
        <v>0</v>
      </c>
      <c r="N1091" s="122">
        <v>0</v>
      </c>
      <c r="O1091" s="122">
        <v>0</v>
      </c>
      <c r="P1091" s="122">
        <v>0</v>
      </c>
      <c r="Q1091" s="122">
        <v>0</v>
      </c>
      <c r="R1091" s="122">
        <v>0</v>
      </c>
      <c r="S1091" s="122">
        <v>0</v>
      </c>
      <c r="T1091" s="122">
        <v>0</v>
      </c>
      <c r="U1091" s="122">
        <v>0</v>
      </c>
      <c r="V1091" s="122">
        <v>0</v>
      </c>
      <c r="W1091" s="122">
        <v>0</v>
      </c>
      <c r="X1091" s="122">
        <v>0</v>
      </c>
      <c r="Y1091" s="122">
        <v>0</v>
      </c>
      <c r="Z1091" s="122">
        <v>0</v>
      </c>
      <c r="AA1091" s="122">
        <v>0</v>
      </c>
      <c r="AB1091" s="122">
        <v>0</v>
      </c>
      <c r="AC1091" s="122">
        <v>0</v>
      </c>
      <c r="AD1091" s="122">
        <v>0</v>
      </c>
      <c r="AE1091" s="122">
        <v>0</v>
      </c>
      <c r="AF1091" s="122">
        <v>0</v>
      </c>
      <c r="AG1091" s="122">
        <v>0</v>
      </c>
      <c r="AH1091" s="122">
        <v>0</v>
      </c>
      <c r="AI1091" s="122">
        <v>0</v>
      </c>
      <c r="AJ1091" s="122">
        <v>0</v>
      </c>
      <c r="AK1091" s="122">
        <v>0</v>
      </c>
      <c r="AL1091" s="122">
        <v>0</v>
      </c>
    </row>
    <row r="1092" spans="1:38" hidden="1" x14ac:dyDescent="0.25">
      <c r="A1092" s="122" t="s">
        <v>2013</v>
      </c>
      <c r="B1092" s="122">
        <v>1</v>
      </c>
      <c r="C1092" s="122" t="s">
        <v>2196</v>
      </c>
      <c r="D1092" s="122" t="s">
        <v>2150</v>
      </c>
      <c r="E1092" s="122">
        <v>21</v>
      </c>
      <c r="F1092" s="122">
        <v>0</v>
      </c>
      <c r="G1092" s="122">
        <v>0</v>
      </c>
      <c r="H1092" s="122">
        <v>0</v>
      </c>
      <c r="I1092" s="122">
        <v>0</v>
      </c>
      <c r="J1092" s="122">
        <v>0</v>
      </c>
      <c r="K1092" s="122">
        <v>0</v>
      </c>
      <c r="L1092" s="122">
        <v>0</v>
      </c>
      <c r="M1092" s="122">
        <v>0</v>
      </c>
      <c r="N1092" s="122">
        <v>0</v>
      </c>
      <c r="O1092" s="122">
        <v>0</v>
      </c>
      <c r="P1092" s="122">
        <v>0</v>
      </c>
      <c r="Q1092" s="122">
        <v>0</v>
      </c>
      <c r="R1092" s="122">
        <v>0</v>
      </c>
      <c r="S1092" s="122">
        <v>0</v>
      </c>
      <c r="T1092" s="122">
        <v>0</v>
      </c>
      <c r="U1092" s="122">
        <v>0</v>
      </c>
      <c r="V1092" s="122">
        <v>0</v>
      </c>
      <c r="W1092" s="122">
        <v>0</v>
      </c>
      <c r="X1092" s="122">
        <v>0</v>
      </c>
      <c r="Y1092" s="122">
        <v>0</v>
      </c>
      <c r="Z1092" s="122">
        <v>0</v>
      </c>
      <c r="AA1092" s="122">
        <v>0</v>
      </c>
      <c r="AB1092" s="122">
        <v>0</v>
      </c>
      <c r="AC1092" s="122">
        <v>0</v>
      </c>
      <c r="AD1092" s="122">
        <v>0</v>
      </c>
      <c r="AE1092" s="122">
        <v>0</v>
      </c>
      <c r="AF1092" s="122">
        <v>0</v>
      </c>
      <c r="AG1092" s="122">
        <v>0</v>
      </c>
      <c r="AH1092" s="122">
        <v>0</v>
      </c>
      <c r="AI1092" s="122">
        <v>0</v>
      </c>
      <c r="AJ1092" s="122">
        <v>0</v>
      </c>
      <c r="AK1092" s="122">
        <v>0</v>
      </c>
      <c r="AL1092" s="122">
        <v>0</v>
      </c>
    </row>
    <row r="1093" spans="1:38" hidden="1" x14ac:dyDescent="0.25">
      <c r="A1093" s="122" t="s">
        <v>2013</v>
      </c>
      <c r="B1093" s="122">
        <v>1</v>
      </c>
      <c r="C1093" s="122" t="s">
        <v>2196</v>
      </c>
      <c r="D1093" s="122" t="s">
        <v>2151</v>
      </c>
      <c r="E1093" s="122">
        <v>21</v>
      </c>
      <c r="F1093" s="122">
        <v>0</v>
      </c>
      <c r="G1093" s="122">
        <v>0</v>
      </c>
      <c r="H1093" s="122">
        <v>0</v>
      </c>
      <c r="I1093" s="122">
        <v>0</v>
      </c>
      <c r="J1093" s="122">
        <v>0</v>
      </c>
      <c r="K1093" s="122">
        <v>0</v>
      </c>
      <c r="L1093" s="122">
        <v>0</v>
      </c>
      <c r="M1093" s="122">
        <v>0</v>
      </c>
      <c r="N1093" s="122">
        <v>0</v>
      </c>
      <c r="O1093" s="122">
        <v>0</v>
      </c>
      <c r="P1093" s="122">
        <v>0</v>
      </c>
      <c r="Q1093" s="122">
        <v>0</v>
      </c>
      <c r="R1093" s="122">
        <v>0</v>
      </c>
      <c r="S1093" s="122">
        <v>0</v>
      </c>
      <c r="T1093" s="122">
        <v>0</v>
      </c>
      <c r="U1093" s="122">
        <v>0</v>
      </c>
      <c r="V1093" s="122">
        <v>0</v>
      </c>
      <c r="W1093" s="122">
        <v>0</v>
      </c>
      <c r="X1093" s="122">
        <v>0</v>
      </c>
      <c r="Y1093" s="122">
        <v>0</v>
      </c>
      <c r="Z1093" s="122">
        <v>0</v>
      </c>
      <c r="AA1093" s="122">
        <v>0</v>
      </c>
      <c r="AB1093" s="122">
        <v>0</v>
      </c>
      <c r="AC1093" s="122">
        <v>0</v>
      </c>
      <c r="AD1093" s="122">
        <v>0</v>
      </c>
      <c r="AE1093" s="122">
        <v>0</v>
      </c>
      <c r="AF1093" s="122">
        <v>0</v>
      </c>
      <c r="AG1093" s="122">
        <v>0</v>
      </c>
      <c r="AH1093" s="122">
        <v>0</v>
      </c>
      <c r="AI1093" s="122">
        <v>0</v>
      </c>
      <c r="AJ1093" s="122">
        <v>0</v>
      </c>
      <c r="AK1093" s="122">
        <v>0</v>
      </c>
      <c r="AL1093" s="122">
        <v>0</v>
      </c>
    </row>
    <row r="1094" spans="1:38" hidden="1" x14ac:dyDescent="0.25">
      <c r="A1094" s="122" t="s">
        <v>2013</v>
      </c>
      <c r="B1094" s="122">
        <v>1</v>
      </c>
      <c r="C1094" s="122" t="s">
        <v>2196</v>
      </c>
      <c r="D1094" s="122" t="s">
        <v>2152</v>
      </c>
      <c r="E1094" s="122">
        <v>21</v>
      </c>
      <c r="F1094" s="122">
        <v>0</v>
      </c>
      <c r="G1094" s="122">
        <v>0</v>
      </c>
      <c r="H1094" s="122">
        <v>0</v>
      </c>
      <c r="I1094" s="122">
        <v>0</v>
      </c>
      <c r="J1094" s="122">
        <v>0</v>
      </c>
      <c r="K1094" s="122">
        <v>0</v>
      </c>
      <c r="L1094" s="122">
        <v>0</v>
      </c>
      <c r="M1094" s="122">
        <v>0</v>
      </c>
      <c r="N1094" s="122">
        <v>0</v>
      </c>
      <c r="O1094" s="122">
        <v>0</v>
      </c>
      <c r="P1094" s="122">
        <v>0</v>
      </c>
      <c r="Q1094" s="122">
        <v>0</v>
      </c>
      <c r="R1094" s="122">
        <v>0</v>
      </c>
      <c r="S1094" s="122">
        <v>0</v>
      </c>
      <c r="T1094" s="122">
        <v>0</v>
      </c>
      <c r="U1094" s="122">
        <v>0</v>
      </c>
      <c r="V1094" s="122">
        <v>0</v>
      </c>
      <c r="W1094" s="122">
        <v>0</v>
      </c>
      <c r="X1094" s="122">
        <v>0</v>
      </c>
      <c r="Y1094" s="122">
        <v>0</v>
      </c>
      <c r="Z1094" s="122">
        <v>0</v>
      </c>
      <c r="AA1094" s="122">
        <v>0</v>
      </c>
      <c r="AB1094" s="122">
        <v>0</v>
      </c>
      <c r="AC1094" s="122">
        <v>0</v>
      </c>
      <c r="AD1094" s="122">
        <v>0</v>
      </c>
      <c r="AE1094" s="122">
        <v>0</v>
      </c>
      <c r="AF1094" s="122">
        <v>0</v>
      </c>
      <c r="AG1094" s="122">
        <v>0</v>
      </c>
      <c r="AH1094" s="122">
        <v>0</v>
      </c>
      <c r="AI1094" s="122">
        <v>0</v>
      </c>
      <c r="AJ1094" s="122">
        <v>0</v>
      </c>
      <c r="AK1094" s="122">
        <v>0</v>
      </c>
      <c r="AL1094" s="122">
        <v>0</v>
      </c>
    </row>
    <row r="1095" spans="1:38" hidden="1" x14ac:dyDescent="0.25">
      <c r="A1095" s="122" t="s">
        <v>2013</v>
      </c>
      <c r="B1095" s="122">
        <v>1</v>
      </c>
      <c r="C1095" s="122" t="s">
        <v>2196</v>
      </c>
      <c r="D1095" s="122" t="s">
        <v>2153</v>
      </c>
      <c r="E1095" s="122">
        <v>21</v>
      </c>
      <c r="F1095" s="122">
        <v>0.81490967777779999</v>
      </c>
      <c r="G1095" s="122">
        <v>0.74082492777779996</v>
      </c>
      <c r="H1095" s="122">
        <v>0.7501396777778</v>
      </c>
      <c r="I1095" s="122">
        <v>0.73250476111109997</v>
      </c>
      <c r="J1095" s="122">
        <v>0.70892471428570003</v>
      </c>
      <c r="K1095" s="122">
        <v>0.71328185714290004</v>
      </c>
      <c r="L1095" s="122">
        <v>0.74106757142860002</v>
      </c>
      <c r="M1095" s="122">
        <v>0.76749614285709999</v>
      </c>
      <c r="N1095" s="122">
        <v>0.72662787619049996</v>
      </c>
      <c r="O1095" s="122">
        <v>0.81214116190480001</v>
      </c>
      <c r="P1095" s="122">
        <v>0.7285697333333</v>
      </c>
      <c r="Q1095" s="122">
        <v>0.6045697333333</v>
      </c>
      <c r="R1095" s="122">
        <v>0.57339830476190001</v>
      </c>
      <c r="S1095" s="122">
        <v>0.56056973333329996</v>
      </c>
      <c r="T1095" s="122">
        <v>0.59334116190480002</v>
      </c>
      <c r="U1095" s="122">
        <v>0.58554116190479999</v>
      </c>
      <c r="V1095" s="122">
        <v>0.57671573333329995</v>
      </c>
      <c r="W1095" s="122">
        <v>0.59031573333330001</v>
      </c>
      <c r="X1095" s="122">
        <v>0.60348716190480001</v>
      </c>
      <c r="Y1095" s="122">
        <v>0.56655859047620005</v>
      </c>
      <c r="Z1095" s="122">
        <v>0.61604432857140001</v>
      </c>
      <c r="AA1095" s="122">
        <v>0.64444592699869996</v>
      </c>
      <c r="AB1095" s="122">
        <v>0.69416323538659996</v>
      </c>
      <c r="AC1095" s="122">
        <v>0.66669069960680005</v>
      </c>
      <c r="AD1095" s="122">
        <v>0.7966894730013</v>
      </c>
      <c r="AE1095" s="122">
        <v>0.73428774993449997</v>
      </c>
      <c r="AF1095" s="122">
        <v>0.71521235626909996</v>
      </c>
      <c r="AG1095" s="122">
        <v>0.80462793944949995</v>
      </c>
      <c r="AH1095" s="122">
        <v>0.84350186880730005</v>
      </c>
      <c r="AI1095" s="122">
        <v>0.64830308409790005</v>
      </c>
      <c r="AJ1095" s="122">
        <v>0.64884883180429997</v>
      </c>
      <c r="AK1095" s="122">
        <v>0.72513132171250005</v>
      </c>
      <c r="AL1095" s="122">
        <v>0</v>
      </c>
    </row>
    <row r="1096" spans="1:38" hidden="1" x14ac:dyDescent="0.25">
      <c r="A1096" s="122" t="s">
        <v>2013</v>
      </c>
      <c r="B1096" s="122">
        <v>1</v>
      </c>
      <c r="C1096" s="122" t="s">
        <v>2196</v>
      </c>
      <c r="D1096" s="122" t="s">
        <v>2154</v>
      </c>
      <c r="E1096" s="122">
        <v>21</v>
      </c>
      <c r="F1096" s="122">
        <v>0</v>
      </c>
      <c r="G1096" s="122">
        <v>0</v>
      </c>
      <c r="H1096" s="122">
        <v>0</v>
      </c>
      <c r="I1096" s="122">
        <v>0</v>
      </c>
      <c r="J1096" s="122">
        <v>0</v>
      </c>
      <c r="K1096" s="122">
        <v>0</v>
      </c>
      <c r="L1096" s="122">
        <v>0</v>
      </c>
      <c r="M1096" s="122">
        <v>0</v>
      </c>
      <c r="N1096" s="122">
        <v>0</v>
      </c>
      <c r="O1096" s="122">
        <v>0</v>
      </c>
      <c r="P1096" s="122">
        <v>0</v>
      </c>
      <c r="Q1096" s="122">
        <v>0</v>
      </c>
      <c r="R1096" s="122">
        <v>0</v>
      </c>
      <c r="S1096" s="122">
        <v>0</v>
      </c>
      <c r="T1096" s="122">
        <v>0</v>
      </c>
      <c r="U1096" s="122">
        <v>0</v>
      </c>
      <c r="V1096" s="122">
        <v>0</v>
      </c>
      <c r="W1096" s="122">
        <v>0</v>
      </c>
      <c r="X1096" s="122">
        <v>0</v>
      </c>
      <c r="Y1096" s="122">
        <v>0</v>
      </c>
      <c r="Z1096" s="122">
        <v>0</v>
      </c>
      <c r="AA1096" s="122">
        <v>0</v>
      </c>
      <c r="AB1096" s="122">
        <v>0</v>
      </c>
      <c r="AC1096" s="122">
        <v>0</v>
      </c>
      <c r="AD1096" s="122">
        <v>0</v>
      </c>
      <c r="AE1096" s="122">
        <v>0</v>
      </c>
      <c r="AF1096" s="122">
        <v>0</v>
      </c>
      <c r="AG1096" s="122">
        <v>0</v>
      </c>
      <c r="AH1096" s="122">
        <v>0</v>
      </c>
      <c r="AI1096" s="122">
        <v>0</v>
      </c>
      <c r="AJ1096" s="122">
        <v>0</v>
      </c>
      <c r="AK1096" s="122">
        <v>0</v>
      </c>
      <c r="AL1096" s="122">
        <v>0</v>
      </c>
    </row>
    <row r="1097" spans="1:38" hidden="1" x14ac:dyDescent="0.25">
      <c r="A1097" s="122" t="s">
        <v>2013</v>
      </c>
      <c r="B1097" s="122">
        <v>1</v>
      </c>
      <c r="C1097" s="122" t="s">
        <v>2196</v>
      </c>
      <c r="D1097" s="122" t="s">
        <v>2155</v>
      </c>
      <c r="E1097" s="122">
        <v>21</v>
      </c>
      <c r="F1097" s="122">
        <v>0</v>
      </c>
      <c r="G1097" s="122">
        <v>0</v>
      </c>
      <c r="H1097" s="122">
        <v>0</v>
      </c>
      <c r="I1097" s="122">
        <v>0</v>
      </c>
      <c r="J1097" s="122">
        <v>0</v>
      </c>
      <c r="K1097" s="122">
        <v>0</v>
      </c>
      <c r="L1097" s="122">
        <v>0</v>
      </c>
      <c r="M1097" s="122">
        <v>0</v>
      </c>
      <c r="N1097" s="122">
        <v>0</v>
      </c>
      <c r="O1097" s="122">
        <v>0</v>
      </c>
      <c r="P1097" s="122">
        <v>0</v>
      </c>
      <c r="Q1097" s="122">
        <v>0</v>
      </c>
      <c r="R1097" s="122">
        <v>0</v>
      </c>
      <c r="S1097" s="122">
        <v>0</v>
      </c>
      <c r="T1097" s="122">
        <v>0</v>
      </c>
      <c r="U1097" s="122">
        <v>0</v>
      </c>
      <c r="V1097" s="122">
        <v>0</v>
      </c>
      <c r="W1097" s="122">
        <v>0</v>
      </c>
      <c r="X1097" s="122">
        <v>0</v>
      </c>
      <c r="Y1097" s="122">
        <v>0</v>
      </c>
      <c r="Z1097" s="122">
        <v>0</v>
      </c>
      <c r="AA1097" s="122">
        <v>0</v>
      </c>
      <c r="AB1097" s="122">
        <v>0</v>
      </c>
      <c r="AC1097" s="122">
        <v>0</v>
      </c>
      <c r="AD1097" s="122">
        <v>0</v>
      </c>
      <c r="AE1097" s="122">
        <v>0</v>
      </c>
      <c r="AF1097" s="122">
        <v>0</v>
      </c>
      <c r="AG1097" s="122">
        <v>0</v>
      </c>
      <c r="AH1097" s="122">
        <v>0</v>
      </c>
      <c r="AI1097" s="122">
        <v>0</v>
      </c>
      <c r="AJ1097" s="122">
        <v>0</v>
      </c>
      <c r="AK1097" s="122">
        <v>0</v>
      </c>
      <c r="AL1097" s="122">
        <v>0</v>
      </c>
    </row>
    <row r="1098" spans="1:38" hidden="1" x14ac:dyDescent="0.25">
      <c r="A1098" s="122" t="s">
        <v>2013</v>
      </c>
      <c r="B1098" s="122">
        <v>1</v>
      </c>
      <c r="C1098" s="122" t="s">
        <v>2196</v>
      </c>
      <c r="D1098" s="122" t="s">
        <v>2156</v>
      </c>
      <c r="E1098" s="122">
        <v>21</v>
      </c>
      <c r="F1098" s="122">
        <v>0.47979174444439998</v>
      </c>
      <c r="G1098" s="122">
        <v>0.4057069944444</v>
      </c>
      <c r="H1098" s="122">
        <v>0.41502174444439999</v>
      </c>
      <c r="I1098" s="122">
        <v>0.39738682777779999</v>
      </c>
      <c r="J1098" s="122">
        <v>0.56071017142860002</v>
      </c>
      <c r="K1098" s="122">
        <v>0.56724588571430001</v>
      </c>
      <c r="L1098" s="122">
        <v>0.6089244571429</v>
      </c>
      <c r="M1098" s="122">
        <v>0.64856731428570003</v>
      </c>
      <c r="N1098" s="122">
        <v>0.58726491428570005</v>
      </c>
      <c r="O1098" s="122">
        <v>0.51645694285709998</v>
      </c>
      <c r="P1098" s="122">
        <v>0.3910998</v>
      </c>
      <c r="Q1098" s="122">
        <v>0.2050998</v>
      </c>
      <c r="R1098" s="122">
        <v>0.1583426571429</v>
      </c>
      <c r="S1098" s="122">
        <v>0.1390998</v>
      </c>
      <c r="T1098" s="122">
        <v>0.18825694285710001</v>
      </c>
      <c r="U1098" s="122">
        <v>0.1765569428571</v>
      </c>
      <c r="V1098" s="122">
        <v>0.16331879999999999</v>
      </c>
      <c r="W1098" s="122">
        <v>0.18371879999999999</v>
      </c>
      <c r="X1098" s="122">
        <v>0.2034759428571</v>
      </c>
      <c r="Y1098" s="122">
        <v>0.14808308571430001</v>
      </c>
      <c r="Z1098" s="122">
        <v>0.24141754285709999</v>
      </c>
      <c r="AA1098" s="122">
        <v>0.26726824049800002</v>
      </c>
      <c r="AB1098" s="122">
        <v>0.31803005307990001</v>
      </c>
      <c r="AC1098" s="122">
        <v>0.34706804941019997</v>
      </c>
      <c r="AD1098" s="122">
        <v>0.437440459502</v>
      </c>
      <c r="AE1098" s="122">
        <v>0.45423982490170001</v>
      </c>
      <c r="AF1098" s="122">
        <v>0.49733453440370001</v>
      </c>
      <c r="AG1098" s="122">
        <v>0.50599415917430002</v>
      </c>
      <c r="AH1098" s="122">
        <v>0.57394165321099999</v>
      </c>
      <c r="AI1098" s="122">
        <v>0.38385042614679998</v>
      </c>
      <c r="AJ1098" s="122">
        <v>0.28768279770639998</v>
      </c>
      <c r="AK1098" s="122">
        <v>0.3269631325688</v>
      </c>
      <c r="AL1098" s="122">
        <v>0</v>
      </c>
    </row>
    <row r="1099" spans="1:38" hidden="1" x14ac:dyDescent="0.25">
      <c r="A1099" s="122" t="s">
        <v>2013</v>
      </c>
      <c r="B1099" s="122">
        <v>1</v>
      </c>
      <c r="C1099" s="122" t="s">
        <v>2196</v>
      </c>
      <c r="D1099" s="122" t="s">
        <v>2178</v>
      </c>
      <c r="E1099" s="122">
        <v>21</v>
      </c>
      <c r="F1099" s="122">
        <v>0</v>
      </c>
      <c r="G1099" s="122">
        <v>0</v>
      </c>
      <c r="H1099" s="122">
        <v>0</v>
      </c>
      <c r="I1099" s="122">
        <v>0</v>
      </c>
      <c r="J1099" s="122">
        <v>0</v>
      </c>
      <c r="K1099" s="122">
        <v>0</v>
      </c>
      <c r="L1099" s="122">
        <v>0</v>
      </c>
      <c r="M1099" s="122">
        <v>0</v>
      </c>
      <c r="N1099" s="122">
        <v>0</v>
      </c>
      <c r="O1099" s="122">
        <v>0</v>
      </c>
      <c r="P1099" s="122">
        <v>0</v>
      </c>
      <c r="Q1099" s="122">
        <v>0</v>
      </c>
      <c r="R1099" s="122">
        <v>0</v>
      </c>
      <c r="S1099" s="122">
        <v>0</v>
      </c>
      <c r="T1099" s="122">
        <v>0</v>
      </c>
      <c r="U1099" s="122">
        <v>0</v>
      </c>
      <c r="V1099" s="122">
        <v>0</v>
      </c>
      <c r="W1099" s="122">
        <v>0</v>
      </c>
      <c r="X1099" s="122">
        <v>0</v>
      </c>
      <c r="Y1099" s="122">
        <v>0</v>
      </c>
      <c r="Z1099" s="122">
        <v>0</v>
      </c>
      <c r="AA1099" s="122">
        <v>0</v>
      </c>
      <c r="AB1099" s="122">
        <v>0</v>
      </c>
      <c r="AC1099" s="122">
        <v>0</v>
      </c>
      <c r="AD1099" s="122">
        <v>0</v>
      </c>
      <c r="AE1099" s="122">
        <v>0</v>
      </c>
      <c r="AF1099" s="122">
        <v>0</v>
      </c>
      <c r="AG1099" s="122">
        <v>0</v>
      </c>
      <c r="AH1099" s="122">
        <v>0</v>
      </c>
      <c r="AI1099" s="122">
        <v>0</v>
      </c>
      <c r="AJ1099" s="122">
        <v>0</v>
      </c>
      <c r="AK1099" s="122">
        <v>0</v>
      </c>
      <c r="AL1099" s="122">
        <v>0</v>
      </c>
    </row>
    <row r="1100" spans="1:38" hidden="1" x14ac:dyDescent="0.25">
      <c r="A1100" s="122" t="s">
        <v>2013</v>
      </c>
      <c r="B1100" s="122">
        <v>1</v>
      </c>
      <c r="C1100" s="122" t="s">
        <v>2196</v>
      </c>
      <c r="D1100" s="122" t="s">
        <v>2157</v>
      </c>
      <c r="E1100" s="122">
        <v>21</v>
      </c>
      <c r="F1100" s="122">
        <v>0</v>
      </c>
      <c r="G1100" s="122">
        <v>0</v>
      </c>
      <c r="H1100" s="122">
        <v>0</v>
      </c>
      <c r="I1100" s="122">
        <v>0</v>
      </c>
      <c r="J1100" s="122">
        <v>0</v>
      </c>
      <c r="K1100" s="122">
        <v>0</v>
      </c>
      <c r="L1100" s="122">
        <v>0</v>
      </c>
      <c r="M1100" s="122">
        <v>0</v>
      </c>
      <c r="N1100" s="122">
        <v>0</v>
      </c>
      <c r="O1100" s="122">
        <v>0</v>
      </c>
      <c r="P1100" s="122">
        <v>0</v>
      </c>
      <c r="Q1100" s="122">
        <v>0</v>
      </c>
      <c r="R1100" s="122">
        <v>0</v>
      </c>
      <c r="S1100" s="122">
        <v>0</v>
      </c>
      <c r="T1100" s="122">
        <v>0</v>
      </c>
      <c r="U1100" s="122">
        <v>0</v>
      </c>
      <c r="V1100" s="122">
        <v>0</v>
      </c>
      <c r="W1100" s="122">
        <v>0</v>
      </c>
      <c r="X1100" s="122">
        <v>0</v>
      </c>
      <c r="Y1100" s="122">
        <v>0</v>
      </c>
      <c r="Z1100" s="122">
        <v>0</v>
      </c>
      <c r="AA1100" s="122">
        <v>0</v>
      </c>
      <c r="AB1100" s="122">
        <v>0</v>
      </c>
      <c r="AC1100" s="122">
        <v>0</v>
      </c>
      <c r="AD1100" s="122">
        <v>0</v>
      </c>
      <c r="AE1100" s="122">
        <v>0</v>
      </c>
      <c r="AF1100" s="122">
        <v>0</v>
      </c>
      <c r="AG1100" s="122">
        <v>0</v>
      </c>
      <c r="AH1100" s="122">
        <v>0</v>
      </c>
      <c r="AI1100" s="122">
        <v>0</v>
      </c>
      <c r="AJ1100" s="122">
        <v>0</v>
      </c>
      <c r="AK1100" s="122">
        <v>0</v>
      </c>
      <c r="AL1100" s="122">
        <v>0</v>
      </c>
    </row>
    <row r="1101" spans="1:38" hidden="1" x14ac:dyDescent="0.25">
      <c r="A1101" s="122" t="s">
        <v>2013</v>
      </c>
      <c r="B1101" s="122">
        <v>1</v>
      </c>
      <c r="C1101" s="122" t="s">
        <v>2196</v>
      </c>
      <c r="D1101" s="122" t="s">
        <v>2158</v>
      </c>
      <c r="E1101" s="122">
        <v>21</v>
      </c>
      <c r="F1101" s="122">
        <v>0</v>
      </c>
      <c r="G1101" s="122">
        <v>0</v>
      </c>
      <c r="H1101" s="122">
        <v>0</v>
      </c>
      <c r="I1101" s="122">
        <v>0</v>
      </c>
      <c r="J1101" s="122">
        <v>0</v>
      </c>
      <c r="K1101" s="122">
        <v>0</v>
      </c>
      <c r="L1101" s="122">
        <v>0</v>
      </c>
      <c r="M1101" s="122">
        <v>0</v>
      </c>
      <c r="N1101" s="122">
        <v>0</v>
      </c>
      <c r="O1101" s="122">
        <v>0</v>
      </c>
      <c r="P1101" s="122">
        <v>0</v>
      </c>
      <c r="Q1101" s="122">
        <v>0</v>
      </c>
      <c r="R1101" s="122">
        <v>0</v>
      </c>
      <c r="S1101" s="122">
        <v>0</v>
      </c>
      <c r="T1101" s="122">
        <v>0</v>
      </c>
      <c r="U1101" s="122">
        <v>0</v>
      </c>
      <c r="V1101" s="122">
        <v>0</v>
      </c>
      <c r="W1101" s="122">
        <v>0</v>
      </c>
      <c r="X1101" s="122">
        <v>0</v>
      </c>
      <c r="Y1101" s="122">
        <v>0</v>
      </c>
      <c r="Z1101" s="122">
        <v>0</v>
      </c>
      <c r="AA1101" s="122">
        <v>0</v>
      </c>
      <c r="AB1101" s="122">
        <v>0</v>
      </c>
      <c r="AC1101" s="122">
        <v>0</v>
      </c>
      <c r="AD1101" s="122">
        <v>0</v>
      </c>
      <c r="AE1101" s="122">
        <v>0</v>
      </c>
      <c r="AF1101" s="122">
        <v>0</v>
      </c>
      <c r="AG1101" s="122">
        <v>0</v>
      </c>
      <c r="AH1101" s="122">
        <v>0</v>
      </c>
      <c r="AI1101" s="122">
        <v>0</v>
      </c>
      <c r="AJ1101" s="122">
        <v>0</v>
      </c>
      <c r="AK1101" s="122">
        <v>0</v>
      </c>
      <c r="AL1101" s="122">
        <v>0</v>
      </c>
    </row>
    <row r="1102" spans="1:38" hidden="1" x14ac:dyDescent="0.25">
      <c r="A1102" s="122" t="s">
        <v>2013</v>
      </c>
      <c r="B1102" s="122">
        <v>1</v>
      </c>
      <c r="C1102" s="122" t="s">
        <v>2196</v>
      </c>
      <c r="D1102" s="122" t="s">
        <v>2159</v>
      </c>
      <c r="E1102" s="122">
        <v>21</v>
      </c>
      <c r="F1102" s="122">
        <v>0</v>
      </c>
      <c r="G1102" s="122">
        <v>0</v>
      </c>
      <c r="H1102" s="122">
        <v>0</v>
      </c>
      <c r="I1102" s="122">
        <v>0</v>
      </c>
      <c r="J1102" s="122">
        <v>0</v>
      </c>
      <c r="K1102" s="122">
        <v>0</v>
      </c>
      <c r="L1102" s="122">
        <v>0</v>
      </c>
      <c r="M1102" s="122">
        <v>0</v>
      </c>
      <c r="N1102" s="122">
        <v>0</v>
      </c>
      <c r="O1102" s="122">
        <v>0</v>
      </c>
      <c r="P1102" s="122">
        <v>0</v>
      </c>
      <c r="Q1102" s="122">
        <v>0</v>
      </c>
      <c r="R1102" s="122">
        <v>0</v>
      </c>
      <c r="S1102" s="122">
        <v>0</v>
      </c>
      <c r="T1102" s="122">
        <v>0</v>
      </c>
      <c r="U1102" s="122">
        <v>0</v>
      </c>
      <c r="V1102" s="122">
        <v>0</v>
      </c>
      <c r="W1102" s="122">
        <v>0</v>
      </c>
      <c r="X1102" s="122">
        <v>0</v>
      </c>
      <c r="Y1102" s="122">
        <v>0</v>
      </c>
      <c r="Z1102" s="122">
        <v>0</v>
      </c>
      <c r="AA1102" s="122">
        <v>0</v>
      </c>
      <c r="AB1102" s="122">
        <v>0</v>
      </c>
      <c r="AC1102" s="122">
        <v>0</v>
      </c>
      <c r="AD1102" s="122">
        <v>0</v>
      </c>
      <c r="AE1102" s="122">
        <v>0</v>
      </c>
      <c r="AF1102" s="122">
        <v>0</v>
      </c>
      <c r="AG1102" s="122">
        <v>0</v>
      </c>
      <c r="AH1102" s="122">
        <v>0</v>
      </c>
      <c r="AI1102" s="122">
        <v>0</v>
      </c>
      <c r="AJ1102" s="122">
        <v>0</v>
      </c>
      <c r="AK1102" s="122">
        <v>0</v>
      </c>
      <c r="AL1102" s="122">
        <v>0</v>
      </c>
    </row>
    <row r="1103" spans="1:38" hidden="1" x14ac:dyDescent="0.25">
      <c r="A1103" s="122" t="s">
        <v>2013</v>
      </c>
      <c r="B1103" s="122">
        <v>1</v>
      </c>
      <c r="C1103" s="122" t="s">
        <v>2196</v>
      </c>
      <c r="D1103" s="122" t="s">
        <v>2160</v>
      </c>
      <c r="E1103" s="122">
        <v>21</v>
      </c>
      <c r="F1103" s="122">
        <v>0</v>
      </c>
      <c r="G1103" s="122">
        <v>0</v>
      </c>
      <c r="H1103" s="122">
        <v>0</v>
      </c>
      <c r="I1103" s="122">
        <v>0</v>
      </c>
      <c r="J1103" s="122">
        <v>0</v>
      </c>
      <c r="K1103" s="122">
        <v>0</v>
      </c>
      <c r="L1103" s="122">
        <v>0</v>
      </c>
      <c r="M1103" s="122">
        <v>0</v>
      </c>
      <c r="N1103" s="122">
        <v>0</v>
      </c>
      <c r="O1103" s="122">
        <v>0</v>
      </c>
      <c r="P1103" s="122">
        <v>0</v>
      </c>
      <c r="Q1103" s="122">
        <v>0</v>
      </c>
      <c r="R1103" s="122">
        <v>0</v>
      </c>
      <c r="S1103" s="122">
        <v>0</v>
      </c>
      <c r="T1103" s="122">
        <v>0</v>
      </c>
      <c r="U1103" s="122">
        <v>0</v>
      </c>
      <c r="V1103" s="122">
        <v>0</v>
      </c>
      <c r="W1103" s="122">
        <v>0</v>
      </c>
      <c r="X1103" s="122">
        <v>0</v>
      </c>
      <c r="Y1103" s="122">
        <v>0</v>
      </c>
      <c r="Z1103" s="122">
        <v>0</v>
      </c>
      <c r="AA1103" s="122">
        <v>0</v>
      </c>
      <c r="AB1103" s="122">
        <v>0</v>
      </c>
      <c r="AC1103" s="122">
        <v>0</v>
      </c>
      <c r="AD1103" s="122">
        <v>0</v>
      </c>
      <c r="AE1103" s="122">
        <v>0</v>
      </c>
      <c r="AF1103" s="122">
        <v>0</v>
      </c>
      <c r="AG1103" s="122">
        <v>0</v>
      </c>
      <c r="AH1103" s="122">
        <v>0</v>
      </c>
      <c r="AI1103" s="122">
        <v>0</v>
      </c>
      <c r="AJ1103" s="122">
        <v>0</v>
      </c>
      <c r="AK1103" s="122">
        <v>0</v>
      </c>
      <c r="AL1103" s="122">
        <v>0</v>
      </c>
    </row>
    <row r="1104" spans="1:38" hidden="1" x14ac:dyDescent="0.25">
      <c r="A1104" s="122" t="s">
        <v>2013</v>
      </c>
      <c r="B1104" s="122">
        <v>1</v>
      </c>
      <c r="C1104" s="122" t="s">
        <v>2196</v>
      </c>
      <c r="D1104" s="122" t="s">
        <v>2161</v>
      </c>
      <c r="E1104" s="122">
        <v>21</v>
      </c>
      <c r="F1104" s="122">
        <v>0</v>
      </c>
      <c r="G1104" s="122">
        <v>0</v>
      </c>
      <c r="H1104" s="122">
        <v>0</v>
      </c>
      <c r="I1104" s="122">
        <v>0</v>
      </c>
      <c r="J1104" s="122">
        <v>0</v>
      </c>
      <c r="K1104" s="122">
        <v>0</v>
      </c>
      <c r="L1104" s="122">
        <v>0</v>
      </c>
      <c r="M1104" s="122">
        <v>0</v>
      </c>
      <c r="N1104" s="122">
        <v>0</v>
      </c>
      <c r="O1104" s="122">
        <v>0</v>
      </c>
      <c r="P1104" s="122">
        <v>0</v>
      </c>
      <c r="Q1104" s="122">
        <v>0</v>
      </c>
      <c r="R1104" s="122">
        <v>0</v>
      </c>
      <c r="S1104" s="122">
        <v>0</v>
      </c>
      <c r="T1104" s="122">
        <v>0</v>
      </c>
      <c r="U1104" s="122">
        <v>0</v>
      </c>
      <c r="V1104" s="122">
        <v>0</v>
      </c>
      <c r="W1104" s="122">
        <v>0</v>
      </c>
      <c r="X1104" s="122">
        <v>0</v>
      </c>
      <c r="Y1104" s="122">
        <v>0</v>
      </c>
      <c r="Z1104" s="122">
        <v>0</v>
      </c>
      <c r="AA1104" s="122">
        <v>0</v>
      </c>
      <c r="AB1104" s="122">
        <v>0</v>
      </c>
      <c r="AC1104" s="122">
        <v>0</v>
      </c>
      <c r="AD1104" s="122">
        <v>0</v>
      </c>
      <c r="AE1104" s="122">
        <v>0</v>
      </c>
      <c r="AF1104" s="122">
        <v>0</v>
      </c>
      <c r="AG1104" s="122">
        <v>0</v>
      </c>
      <c r="AH1104" s="122">
        <v>0</v>
      </c>
      <c r="AI1104" s="122">
        <v>0</v>
      </c>
      <c r="AJ1104" s="122">
        <v>0</v>
      </c>
      <c r="AK1104" s="122">
        <v>0</v>
      </c>
      <c r="AL1104" s="122">
        <v>0</v>
      </c>
    </row>
    <row r="1105" spans="1:38" hidden="1" x14ac:dyDescent="0.25">
      <c r="A1105" s="122" t="s">
        <v>2013</v>
      </c>
      <c r="B1105" s="122">
        <v>1</v>
      </c>
      <c r="C1105" s="122" t="s">
        <v>2196</v>
      </c>
      <c r="D1105" s="122" t="s">
        <v>2179</v>
      </c>
      <c r="E1105" s="122">
        <v>21</v>
      </c>
      <c r="F1105" s="122">
        <v>0</v>
      </c>
      <c r="G1105" s="122">
        <v>0</v>
      </c>
      <c r="H1105" s="122">
        <v>0</v>
      </c>
      <c r="I1105" s="122">
        <v>0</v>
      </c>
      <c r="J1105" s="122">
        <v>0</v>
      </c>
      <c r="K1105" s="122">
        <v>0</v>
      </c>
      <c r="L1105" s="122">
        <v>0</v>
      </c>
      <c r="M1105" s="122">
        <v>0</v>
      </c>
      <c r="N1105" s="122">
        <v>0</v>
      </c>
      <c r="O1105" s="122">
        <v>0</v>
      </c>
      <c r="P1105" s="122">
        <v>0</v>
      </c>
      <c r="Q1105" s="122">
        <v>0</v>
      </c>
      <c r="R1105" s="122">
        <v>0</v>
      </c>
      <c r="S1105" s="122">
        <v>0</v>
      </c>
      <c r="T1105" s="122">
        <v>0</v>
      </c>
      <c r="U1105" s="122">
        <v>0</v>
      </c>
      <c r="V1105" s="122">
        <v>0</v>
      </c>
      <c r="W1105" s="122">
        <v>0</v>
      </c>
      <c r="X1105" s="122">
        <v>0</v>
      </c>
      <c r="Y1105" s="122">
        <v>0</v>
      </c>
      <c r="Z1105" s="122">
        <v>0</v>
      </c>
      <c r="AA1105" s="122">
        <v>0</v>
      </c>
      <c r="AB1105" s="122">
        <v>0</v>
      </c>
      <c r="AC1105" s="122">
        <v>0</v>
      </c>
      <c r="AD1105" s="122">
        <v>0</v>
      </c>
      <c r="AE1105" s="122">
        <v>0</v>
      </c>
      <c r="AF1105" s="122">
        <v>0</v>
      </c>
      <c r="AG1105" s="122">
        <v>0</v>
      </c>
      <c r="AH1105" s="122">
        <v>0</v>
      </c>
      <c r="AI1105" s="122">
        <v>0</v>
      </c>
      <c r="AJ1105" s="122">
        <v>0</v>
      </c>
      <c r="AK1105" s="122">
        <v>0</v>
      </c>
      <c r="AL1105" s="122">
        <v>0</v>
      </c>
    </row>
    <row r="1106" spans="1:38" hidden="1" x14ac:dyDescent="0.25">
      <c r="A1106" s="122" t="s">
        <v>2013</v>
      </c>
      <c r="B1106" s="122">
        <v>1</v>
      </c>
      <c r="C1106" s="122" t="s">
        <v>2196</v>
      </c>
      <c r="D1106" s="122" t="s">
        <v>2162</v>
      </c>
      <c r="E1106" s="122">
        <v>21</v>
      </c>
      <c r="F1106" s="122">
        <v>0</v>
      </c>
      <c r="G1106" s="122">
        <v>0</v>
      </c>
      <c r="H1106" s="122">
        <v>0</v>
      </c>
      <c r="I1106" s="122">
        <v>0</v>
      </c>
      <c r="J1106" s="122">
        <v>0</v>
      </c>
      <c r="K1106" s="122">
        <v>0</v>
      </c>
      <c r="L1106" s="122">
        <v>0</v>
      </c>
      <c r="M1106" s="122">
        <v>0</v>
      </c>
      <c r="N1106" s="122">
        <v>0</v>
      </c>
      <c r="O1106" s="122">
        <v>0</v>
      </c>
      <c r="P1106" s="122">
        <v>0</v>
      </c>
      <c r="Q1106" s="122">
        <v>0</v>
      </c>
      <c r="R1106" s="122">
        <v>0</v>
      </c>
      <c r="S1106" s="122">
        <v>0</v>
      </c>
      <c r="T1106" s="122">
        <v>0</v>
      </c>
      <c r="U1106" s="122">
        <v>0</v>
      </c>
      <c r="V1106" s="122">
        <v>0</v>
      </c>
      <c r="W1106" s="122">
        <v>0</v>
      </c>
      <c r="X1106" s="122">
        <v>0</v>
      </c>
      <c r="Y1106" s="122">
        <v>0</v>
      </c>
      <c r="Z1106" s="122">
        <v>0</v>
      </c>
      <c r="AA1106" s="122">
        <v>0</v>
      </c>
      <c r="AB1106" s="122">
        <v>0</v>
      </c>
      <c r="AC1106" s="122">
        <v>0</v>
      </c>
      <c r="AD1106" s="122">
        <v>0</v>
      </c>
      <c r="AE1106" s="122">
        <v>0</v>
      </c>
      <c r="AF1106" s="122">
        <v>0</v>
      </c>
      <c r="AG1106" s="122">
        <v>0</v>
      </c>
      <c r="AH1106" s="122">
        <v>0</v>
      </c>
      <c r="AI1106" s="122">
        <v>0</v>
      </c>
      <c r="AJ1106" s="122">
        <v>0</v>
      </c>
      <c r="AK1106" s="122">
        <v>0</v>
      </c>
      <c r="AL1106" s="122">
        <v>0</v>
      </c>
    </row>
    <row r="1107" spans="1:38" hidden="1" x14ac:dyDescent="0.25">
      <c r="A1107" s="122" t="s">
        <v>2013</v>
      </c>
      <c r="B1107" s="122">
        <v>1</v>
      </c>
      <c r="C1107" s="122" t="s">
        <v>2196</v>
      </c>
      <c r="D1107" s="122" t="s">
        <v>2163</v>
      </c>
      <c r="E1107" s="122">
        <v>21</v>
      </c>
      <c r="F1107" s="122">
        <v>0</v>
      </c>
      <c r="G1107" s="122">
        <v>0</v>
      </c>
      <c r="H1107" s="122">
        <v>0</v>
      </c>
      <c r="I1107" s="122">
        <v>0</v>
      </c>
      <c r="J1107" s="122">
        <v>0</v>
      </c>
      <c r="K1107" s="122">
        <v>0</v>
      </c>
      <c r="L1107" s="122">
        <v>0</v>
      </c>
      <c r="M1107" s="122">
        <v>0</v>
      </c>
      <c r="N1107" s="122">
        <v>0</v>
      </c>
      <c r="O1107" s="122">
        <v>0</v>
      </c>
      <c r="P1107" s="122">
        <v>0</v>
      </c>
      <c r="Q1107" s="122">
        <v>0</v>
      </c>
      <c r="R1107" s="122">
        <v>0</v>
      </c>
      <c r="S1107" s="122">
        <v>0</v>
      </c>
      <c r="T1107" s="122">
        <v>0</v>
      </c>
      <c r="U1107" s="122">
        <v>0</v>
      </c>
      <c r="V1107" s="122">
        <v>0</v>
      </c>
      <c r="W1107" s="122">
        <v>0</v>
      </c>
      <c r="X1107" s="122">
        <v>0</v>
      </c>
      <c r="Y1107" s="122">
        <v>0</v>
      </c>
      <c r="Z1107" s="122">
        <v>0</v>
      </c>
      <c r="AA1107" s="122">
        <v>0</v>
      </c>
      <c r="AB1107" s="122">
        <v>0</v>
      </c>
      <c r="AC1107" s="122">
        <v>0</v>
      </c>
      <c r="AD1107" s="122">
        <v>0</v>
      </c>
      <c r="AE1107" s="122">
        <v>0</v>
      </c>
      <c r="AF1107" s="122">
        <v>0</v>
      </c>
      <c r="AG1107" s="122">
        <v>0</v>
      </c>
      <c r="AH1107" s="122">
        <v>0</v>
      </c>
      <c r="AI1107" s="122">
        <v>0</v>
      </c>
      <c r="AJ1107" s="122">
        <v>0</v>
      </c>
      <c r="AK1107" s="122">
        <v>0</v>
      </c>
      <c r="AL1107" s="122">
        <v>0</v>
      </c>
    </row>
    <row r="1108" spans="1:38" hidden="1" x14ac:dyDescent="0.25">
      <c r="A1108" s="122" t="s">
        <v>2013</v>
      </c>
      <c r="B1108" s="122">
        <v>1</v>
      </c>
      <c r="C1108" s="122" t="s">
        <v>2196</v>
      </c>
      <c r="D1108" s="122" t="s">
        <v>2180</v>
      </c>
      <c r="E1108" s="122">
        <v>21</v>
      </c>
      <c r="F1108" s="122">
        <v>0</v>
      </c>
      <c r="G1108" s="122">
        <v>0</v>
      </c>
      <c r="H1108" s="122">
        <v>0</v>
      </c>
      <c r="I1108" s="122">
        <v>0</v>
      </c>
      <c r="J1108" s="122">
        <v>0</v>
      </c>
      <c r="K1108" s="122">
        <v>0</v>
      </c>
      <c r="L1108" s="122">
        <v>0</v>
      </c>
      <c r="M1108" s="122">
        <v>0</v>
      </c>
      <c r="N1108" s="122">
        <v>0</v>
      </c>
      <c r="O1108" s="122">
        <v>0</v>
      </c>
      <c r="P1108" s="122">
        <v>0</v>
      </c>
      <c r="Q1108" s="122">
        <v>0</v>
      </c>
      <c r="R1108" s="122">
        <v>0</v>
      </c>
      <c r="S1108" s="122">
        <v>0</v>
      </c>
      <c r="T1108" s="122">
        <v>0</v>
      </c>
      <c r="U1108" s="122">
        <v>0</v>
      </c>
      <c r="V1108" s="122">
        <v>0</v>
      </c>
      <c r="W1108" s="122">
        <v>0</v>
      </c>
      <c r="X1108" s="122">
        <v>0</v>
      </c>
      <c r="Y1108" s="122">
        <v>0</v>
      </c>
      <c r="Z1108" s="122">
        <v>0</v>
      </c>
      <c r="AA1108" s="122">
        <v>0</v>
      </c>
      <c r="AB1108" s="122">
        <v>0</v>
      </c>
      <c r="AC1108" s="122">
        <v>0</v>
      </c>
      <c r="AD1108" s="122">
        <v>0</v>
      </c>
      <c r="AE1108" s="122">
        <v>0</v>
      </c>
      <c r="AF1108" s="122">
        <v>0</v>
      </c>
      <c r="AG1108" s="122">
        <v>0</v>
      </c>
      <c r="AH1108" s="122">
        <v>0</v>
      </c>
      <c r="AI1108" s="122">
        <v>0</v>
      </c>
      <c r="AJ1108" s="122">
        <v>0</v>
      </c>
      <c r="AK1108" s="122">
        <v>0</v>
      </c>
      <c r="AL1108" s="122">
        <v>0</v>
      </c>
    </row>
    <row r="1109" spans="1:38" hidden="1" x14ac:dyDescent="0.25">
      <c r="A1109" s="122" t="s">
        <v>2013</v>
      </c>
      <c r="B1109" s="122">
        <v>1</v>
      </c>
      <c r="C1109" s="122" t="s">
        <v>2196</v>
      </c>
      <c r="D1109" s="122" t="s">
        <v>2164</v>
      </c>
      <c r="E1109" s="122">
        <v>21</v>
      </c>
      <c r="F1109" s="122">
        <v>0</v>
      </c>
      <c r="G1109" s="122">
        <v>0</v>
      </c>
      <c r="H1109" s="122">
        <v>0</v>
      </c>
      <c r="I1109" s="122">
        <v>0</v>
      </c>
      <c r="J1109" s="122">
        <v>0</v>
      </c>
      <c r="K1109" s="122">
        <v>0</v>
      </c>
      <c r="L1109" s="122">
        <v>0</v>
      </c>
      <c r="M1109" s="122">
        <v>0</v>
      </c>
      <c r="N1109" s="122">
        <v>0</v>
      </c>
      <c r="O1109" s="122">
        <v>0</v>
      </c>
      <c r="P1109" s="122">
        <v>0</v>
      </c>
      <c r="Q1109" s="122">
        <v>0</v>
      </c>
      <c r="R1109" s="122">
        <v>0</v>
      </c>
      <c r="S1109" s="122">
        <v>0</v>
      </c>
      <c r="T1109" s="122">
        <v>0</v>
      </c>
      <c r="U1109" s="122">
        <v>0</v>
      </c>
      <c r="V1109" s="122">
        <v>0</v>
      </c>
      <c r="W1109" s="122">
        <v>0</v>
      </c>
      <c r="X1109" s="122">
        <v>0</v>
      </c>
      <c r="Y1109" s="122">
        <v>0</v>
      </c>
      <c r="Z1109" s="122">
        <v>0</v>
      </c>
      <c r="AA1109" s="122">
        <v>0</v>
      </c>
      <c r="AB1109" s="122">
        <v>0</v>
      </c>
      <c r="AC1109" s="122">
        <v>0</v>
      </c>
      <c r="AD1109" s="122">
        <v>0</v>
      </c>
      <c r="AE1109" s="122">
        <v>0</v>
      </c>
      <c r="AF1109" s="122">
        <v>0</v>
      </c>
      <c r="AG1109" s="122">
        <v>0</v>
      </c>
      <c r="AH1109" s="122">
        <v>0</v>
      </c>
      <c r="AI1109" s="122">
        <v>0</v>
      </c>
      <c r="AJ1109" s="122">
        <v>0</v>
      </c>
      <c r="AK1109" s="122">
        <v>0</v>
      </c>
      <c r="AL1109" s="122">
        <v>0</v>
      </c>
    </row>
    <row r="1110" spans="1:38" hidden="1" x14ac:dyDescent="0.25">
      <c r="A1110" s="122" t="s">
        <v>2013</v>
      </c>
      <c r="B1110" s="122">
        <v>1</v>
      </c>
      <c r="C1110" s="122" t="s">
        <v>2196</v>
      </c>
      <c r="D1110" s="122" t="s">
        <v>2165</v>
      </c>
      <c r="E1110" s="122">
        <v>21</v>
      </c>
      <c r="F1110" s="122">
        <v>0</v>
      </c>
      <c r="G1110" s="122">
        <v>0</v>
      </c>
      <c r="H1110" s="122">
        <v>0</v>
      </c>
      <c r="I1110" s="122">
        <v>0</v>
      </c>
      <c r="J1110" s="122">
        <v>0</v>
      </c>
      <c r="K1110" s="122">
        <v>0</v>
      </c>
      <c r="L1110" s="122">
        <v>0</v>
      </c>
      <c r="M1110" s="122">
        <v>0</v>
      </c>
      <c r="N1110" s="122">
        <v>0</v>
      </c>
      <c r="O1110" s="122">
        <v>0</v>
      </c>
      <c r="P1110" s="122">
        <v>0</v>
      </c>
      <c r="Q1110" s="122">
        <v>0</v>
      </c>
      <c r="R1110" s="122">
        <v>0</v>
      </c>
      <c r="S1110" s="122">
        <v>0</v>
      </c>
      <c r="T1110" s="122">
        <v>0</v>
      </c>
      <c r="U1110" s="122">
        <v>0</v>
      </c>
      <c r="V1110" s="122">
        <v>0</v>
      </c>
      <c r="W1110" s="122">
        <v>0</v>
      </c>
      <c r="X1110" s="122">
        <v>0</v>
      </c>
      <c r="Y1110" s="122">
        <v>0</v>
      </c>
      <c r="Z1110" s="122">
        <v>0</v>
      </c>
      <c r="AA1110" s="122">
        <v>0</v>
      </c>
      <c r="AB1110" s="122">
        <v>0</v>
      </c>
      <c r="AC1110" s="122">
        <v>0</v>
      </c>
      <c r="AD1110" s="122">
        <v>0</v>
      </c>
      <c r="AE1110" s="122">
        <v>0</v>
      </c>
      <c r="AF1110" s="122">
        <v>0</v>
      </c>
      <c r="AG1110" s="122">
        <v>0</v>
      </c>
      <c r="AH1110" s="122">
        <v>0</v>
      </c>
      <c r="AI1110" s="122">
        <v>0</v>
      </c>
      <c r="AJ1110" s="122">
        <v>0</v>
      </c>
      <c r="AK1110" s="122">
        <v>0</v>
      </c>
      <c r="AL1110" s="122">
        <v>0</v>
      </c>
    </row>
    <row r="1111" spans="1:38" hidden="1" x14ac:dyDescent="0.25">
      <c r="A1111" s="122" t="s">
        <v>2013</v>
      </c>
      <c r="B1111" s="122">
        <v>1</v>
      </c>
      <c r="C1111" s="122" t="s">
        <v>2196</v>
      </c>
      <c r="D1111" s="122" t="s">
        <v>2166</v>
      </c>
      <c r="E1111" s="122">
        <v>21</v>
      </c>
      <c r="F1111" s="122">
        <v>0</v>
      </c>
      <c r="G1111" s="122">
        <v>0</v>
      </c>
      <c r="H1111" s="122">
        <v>0</v>
      </c>
      <c r="I1111" s="122">
        <v>0</v>
      </c>
      <c r="J1111" s="122">
        <v>0</v>
      </c>
      <c r="K1111" s="122">
        <v>0</v>
      </c>
      <c r="L1111" s="122">
        <v>0</v>
      </c>
      <c r="M1111" s="122">
        <v>0</v>
      </c>
      <c r="N1111" s="122">
        <v>0</v>
      </c>
      <c r="O1111" s="122">
        <v>0</v>
      </c>
      <c r="P1111" s="122">
        <v>0</v>
      </c>
      <c r="Q1111" s="122">
        <v>0</v>
      </c>
      <c r="R1111" s="122">
        <v>0</v>
      </c>
      <c r="S1111" s="122">
        <v>0</v>
      </c>
      <c r="T1111" s="122">
        <v>0</v>
      </c>
      <c r="U1111" s="122">
        <v>0</v>
      </c>
      <c r="V1111" s="122">
        <v>0</v>
      </c>
      <c r="W1111" s="122">
        <v>0</v>
      </c>
      <c r="X1111" s="122">
        <v>0</v>
      </c>
      <c r="Y1111" s="122">
        <v>0</v>
      </c>
      <c r="Z1111" s="122">
        <v>0</v>
      </c>
      <c r="AA1111" s="122">
        <v>0</v>
      </c>
      <c r="AB1111" s="122">
        <v>0</v>
      </c>
      <c r="AC1111" s="122">
        <v>0</v>
      </c>
      <c r="AD1111" s="122">
        <v>0</v>
      </c>
      <c r="AE1111" s="122">
        <v>0</v>
      </c>
      <c r="AF1111" s="122">
        <v>0</v>
      </c>
      <c r="AG1111" s="122">
        <v>0</v>
      </c>
      <c r="AH1111" s="122">
        <v>0</v>
      </c>
      <c r="AI1111" s="122">
        <v>0</v>
      </c>
      <c r="AJ1111" s="122">
        <v>0</v>
      </c>
      <c r="AK1111" s="122">
        <v>0</v>
      </c>
      <c r="AL1111" s="122">
        <v>0</v>
      </c>
    </row>
    <row r="1112" spans="1:38" hidden="1" x14ac:dyDescent="0.25">
      <c r="A1112" s="122" t="s">
        <v>2013</v>
      </c>
      <c r="B1112" s="122">
        <v>1</v>
      </c>
      <c r="C1112" s="122" t="s">
        <v>2196</v>
      </c>
      <c r="D1112" s="122" t="s">
        <v>2167</v>
      </c>
      <c r="E1112" s="122">
        <v>21</v>
      </c>
      <c r="F1112" s="122">
        <v>0</v>
      </c>
      <c r="G1112" s="122">
        <v>0</v>
      </c>
      <c r="H1112" s="122">
        <v>0</v>
      </c>
      <c r="I1112" s="122">
        <v>0</v>
      </c>
      <c r="J1112" s="122">
        <v>0</v>
      </c>
      <c r="K1112" s="122">
        <v>0</v>
      </c>
      <c r="L1112" s="122">
        <v>0</v>
      </c>
      <c r="M1112" s="122">
        <v>0</v>
      </c>
      <c r="N1112" s="122">
        <v>0</v>
      </c>
      <c r="O1112" s="122">
        <v>0</v>
      </c>
      <c r="P1112" s="122">
        <v>0</v>
      </c>
      <c r="Q1112" s="122">
        <v>0</v>
      </c>
      <c r="R1112" s="122">
        <v>0</v>
      </c>
      <c r="S1112" s="122">
        <v>0</v>
      </c>
      <c r="T1112" s="122">
        <v>0</v>
      </c>
      <c r="U1112" s="122">
        <v>0</v>
      </c>
      <c r="V1112" s="122">
        <v>0.143789</v>
      </c>
      <c r="W1112" s="122">
        <v>0.143789</v>
      </c>
      <c r="X1112" s="122">
        <v>0.143789</v>
      </c>
      <c r="Y1112" s="122">
        <v>0.143789</v>
      </c>
      <c r="Z1112" s="122">
        <v>0.128833</v>
      </c>
      <c r="AA1112" s="122">
        <v>0.152059</v>
      </c>
      <c r="AB1112" s="122">
        <v>0.150475</v>
      </c>
      <c r="AC1112" s="122">
        <v>8.8075399999999998E-2</v>
      </c>
      <c r="AD1112" s="122">
        <v>4.2881299999999997E-2</v>
      </c>
      <c r="AE1112" s="122">
        <v>5.45005E-2</v>
      </c>
      <c r="AF1112" s="122">
        <v>3.4358100000000003E-2</v>
      </c>
      <c r="AG1112" s="122">
        <v>3.4486000000000003E-2</v>
      </c>
      <c r="AH1112" s="122">
        <v>4.9762899999999999E-2</v>
      </c>
      <c r="AI1112" s="122">
        <v>8.1053299999999995E-2</v>
      </c>
      <c r="AJ1112" s="122">
        <v>6.9990899999999995E-2</v>
      </c>
      <c r="AK1112" s="122">
        <v>7.3968900000000004E-2</v>
      </c>
      <c r="AL1112" s="122">
        <v>0</v>
      </c>
    </row>
    <row r="1113" spans="1:38" hidden="1" x14ac:dyDescent="0.25">
      <c r="A1113" s="122" t="s">
        <v>2013</v>
      </c>
      <c r="B1113" s="122">
        <v>1</v>
      </c>
      <c r="C1113" s="122" t="s">
        <v>2196</v>
      </c>
      <c r="D1113" s="122" t="s">
        <v>2168</v>
      </c>
      <c r="E1113" s="122">
        <v>21</v>
      </c>
      <c r="F1113" s="122">
        <v>0</v>
      </c>
      <c r="G1113" s="122">
        <v>0</v>
      </c>
      <c r="H1113" s="122">
        <v>0</v>
      </c>
      <c r="I1113" s="122">
        <v>0</v>
      </c>
      <c r="J1113" s="122">
        <v>0</v>
      </c>
      <c r="K1113" s="122">
        <v>0</v>
      </c>
      <c r="L1113" s="122">
        <v>0</v>
      </c>
      <c r="M1113" s="122">
        <v>0</v>
      </c>
      <c r="N1113" s="122">
        <v>0</v>
      </c>
      <c r="O1113" s="122">
        <v>0</v>
      </c>
      <c r="P1113" s="122">
        <v>0</v>
      </c>
      <c r="Q1113" s="122">
        <v>0</v>
      </c>
      <c r="R1113" s="122">
        <v>0</v>
      </c>
      <c r="S1113" s="122">
        <v>0</v>
      </c>
      <c r="T1113" s="122">
        <v>0</v>
      </c>
      <c r="U1113" s="122">
        <v>0</v>
      </c>
      <c r="V1113" s="122">
        <v>0</v>
      </c>
      <c r="W1113" s="122">
        <v>0</v>
      </c>
      <c r="X1113" s="122">
        <v>0</v>
      </c>
      <c r="Y1113" s="122">
        <v>0</v>
      </c>
      <c r="Z1113" s="122">
        <v>0</v>
      </c>
      <c r="AA1113" s="122">
        <v>0</v>
      </c>
      <c r="AB1113" s="122">
        <v>0</v>
      </c>
      <c r="AC1113" s="122">
        <v>0</v>
      </c>
      <c r="AD1113" s="122">
        <v>0</v>
      </c>
      <c r="AE1113" s="122">
        <v>0</v>
      </c>
      <c r="AF1113" s="122">
        <v>0</v>
      </c>
      <c r="AG1113" s="122">
        <v>0</v>
      </c>
      <c r="AH1113" s="122">
        <v>0</v>
      </c>
      <c r="AI1113" s="122">
        <v>0</v>
      </c>
      <c r="AJ1113" s="122">
        <v>0</v>
      </c>
      <c r="AK1113" s="122">
        <v>0</v>
      </c>
      <c r="AL1113" s="122">
        <v>0</v>
      </c>
    </row>
    <row r="1114" spans="1:38" hidden="1" x14ac:dyDescent="0.25">
      <c r="A1114" s="122" t="s">
        <v>2007</v>
      </c>
      <c r="B1114" s="122">
        <v>1</v>
      </c>
      <c r="C1114" s="122" t="s">
        <v>2197</v>
      </c>
      <c r="D1114" s="122" t="s">
        <v>2120</v>
      </c>
      <c r="E1114" s="122">
        <v>22</v>
      </c>
      <c r="F1114" s="122">
        <v>0</v>
      </c>
      <c r="G1114" s="122">
        <v>0</v>
      </c>
      <c r="H1114" s="122">
        <v>0</v>
      </c>
      <c r="I1114" s="122">
        <v>0</v>
      </c>
      <c r="J1114" s="122">
        <v>0</v>
      </c>
      <c r="K1114" s="122">
        <v>0</v>
      </c>
      <c r="L1114" s="122">
        <v>0</v>
      </c>
      <c r="M1114" s="122">
        <v>0</v>
      </c>
      <c r="N1114" s="122">
        <v>0</v>
      </c>
      <c r="O1114" s="122">
        <v>0</v>
      </c>
      <c r="P1114" s="122">
        <v>0</v>
      </c>
      <c r="Q1114" s="122">
        <v>0</v>
      </c>
      <c r="R1114" s="122">
        <v>0</v>
      </c>
      <c r="S1114" s="122">
        <v>0</v>
      </c>
      <c r="T1114" s="122">
        <v>0</v>
      </c>
      <c r="U1114" s="122">
        <v>0</v>
      </c>
      <c r="V1114" s="122">
        <v>0</v>
      </c>
      <c r="W1114" s="122">
        <v>0</v>
      </c>
      <c r="X1114" s="122">
        <v>0</v>
      </c>
      <c r="Y1114" s="122">
        <v>0</v>
      </c>
      <c r="Z1114" s="122">
        <v>0</v>
      </c>
      <c r="AA1114" s="122">
        <v>0</v>
      </c>
      <c r="AB1114" s="122">
        <v>0</v>
      </c>
      <c r="AC1114" s="122">
        <v>0</v>
      </c>
      <c r="AD1114" s="122">
        <v>0</v>
      </c>
      <c r="AE1114" s="122">
        <v>0</v>
      </c>
      <c r="AF1114" s="122">
        <v>0</v>
      </c>
      <c r="AG1114" s="122">
        <v>0</v>
      </c>
      <c r="AH1114" s="122">
        <v>0</v>
      </c>
      <c r="AI1114" s="122">
        <v>0</v>
      </c>
      <c r="AJ1114" s="122">
        <v>0</v>
      </c>
      <c r="AK1114" s="122">
        <v>0</v>
      </c>
      <c r="AL1114" s="122">
        <v>0</v>
      </c>
    </row>
    <row r="1115" spans="1:38" hidden="1" x14ac:dyDescent="0.25">
      <c r="A1115" s="122" t="s">
        <v>2007</v>
      </c>
      <c r="B1115" s="122">
        <v>1</v>
      </c>
      <c r="C1115" s="122" t="s">
        <v>2197</v>
      </c>
      <c r="D1115" s="122" t="s">
        <v>2121</v>
      </c>
      <c r="E1115" s="122">
        <v>22</v>
      </c>
      <c r="F1115" s="122">
        <v>0</v>
      </c>
      <c r="G1115" s="122">
        <v>0</v>
      </c>
      <c r="H1115" s="122">
        <v>0</v>
      </c>
      <c r="I1115" s="122">
        <v>0</v>
      </c>
      <c r="J1115" s="122">
        <v>0</v>
      </c>
      <c r="K1115" s="122">
        <v>0</v>
      </c>
      <c r="L1115" s="122">
        <v>0</v>
      </c>
      <c r="M1115" s="122">
        <v>0</v>
      </c>
      <c r="N1115" s="122">
        <v>0</v>
      </c>
      <c r="O1115" s="122">
        <v>0</v>
      </c>
      <c r="P1115" s="122">
        <v>0</v>
      </c>
      <c r="Q1115" s="122">
        <v>0</v>
      </c>
      <c r="R1115" s="122">
        <v>0</v>
      </c>
      <c r="S1115" s="122">
        <v>0</v>
      </c>
      <c r="T1115" s="122">
        <v>0</v>
      </c>
      <c r="U1115" s="122">
        <v>0</v>
      </c>
      <c r="V1115" s="122">
        <v>0</v>
      </c>
      <c r="W1115" s="122">
        <v>0</v>
      </c>
      <c r="X1115" s="122">
        <v>0</v>
      </c>
      <c r="Y1115" s="122">
        <v>0</v>
      </c>
      <c r="Z1115" s="122">
        <v>0</v>
      </c>
      <c r="AA1115" s="122">
        <v>0</v>
      </c>
      <c r="AB1115" s="122">
        <v>0</v>
      </c>
      <c r="AC1115" s="122">
        <v>0</v>
      </c>
      <c r="AD1115" s="122">
        <v>0</v>
      </c>
      <c r="AE1115" s="122">
        <v>0</v>
      </c>
      <c r="AF1115" s="122">
        <v>0</v>
      </c>
      <c r="AG1115" s="122">
        <v>0</v>
      </c>
      <c r="AH1115" s="122">
        <v>0</v>
      </c>
      <c r="AI1115" s="122">
        <v>0</v>
      </c>
      <c r="AJ1115" s="122">
        <v>0</v>
      </c>
      <c r="AK1115" s="122">
        <v>0</v>
      </c>
      <c r="AL1115" s="122">
        <v>0</v>
      </c>
    </row>
    <row r="1116" spans="1:38" hidden="1" x14ac:dyDescent="0.25">
      <c r="A1116" s="122" t="s">
        <v>2007</v>
      </c>
      <c r="B1116" s="122">
        <v>1</v>
      </c>
      <c r="C1116" s="122" t="s">
        <v>2197</v>
      </c>
      <c r="D1116" s="122" t="s">
        <v>2122</v>
      </c>
      <c r="E1116" s="122">
        <v>22</v>
      </c>
      <c r="F1116" s="122">
        <v>0</v>
      </c>
      <c r="G1116" s="122">
        <v>0</v>
      </c>
      <c r="H1116" s="122">
        <v>0</v>
      </c>
      <c r="I1116" s="122">
        <v>0</v>
      </c>
      <c r="J1116" s="122">
        <v>0</v>
      </c>
      <c r="K1116" s="122">
        <v>0</v>
      </c>
      <c r="L1116" s="122">
        <v>0</v>
      </c>
      <c r="M1116" s="122">
        <v>0</v>
      </c>
      <c r="N1116" s="122">
        <v>0</v>
      </c>
      <c r="O1116" s="122">
        <v>0</v>
      </c>
      <c r="P1116" s="122">
        <v>0</v>
      </c>
      <c r="Q1116" s="122">
        <v>0</v>
      </c>
      <c r="R1116" s="122">
        <v>0</v>
      </c>
      <c r="S1116" s="122">
        <v>0</v>
      </c>
      <c r="T1116" s="122">
        <v>0</v>
      </c>
      <c r="U1116" s="122">
        <v>0</v>
      </c>
      <c r="V1116" s="122">
        <v>0</v>
      </c>
      <c r="W1116" s="122">
        <v>0</v>
      </c>
      <c r="X1116" s="122">
        <v>0</v>
      </c>
      <c r="Y1116" s="122">
        <v>0</v>
      </c>
      <c r="Z1116" s="122">
        <v>0</v>
      </c>
      <c r="AA1116" s="122">
        <v>0</v>
      </c>
      <c r="AB1116" s="122">
        <v>0</v>
      </c>
      <c r="AC1116" s="122">
        <v>0</v>
      </c>
      <c r="AD1116" s="122">
        <v>0</v>
      </c>
      <c r="AE1116" s="122">
        <v>0</v>
      </c>
      <c r="AF1116" s="122">
        <v>0</v>
      </c>
      <c r="AG1116" s="122">
        <v>0</v>
      </c>
      <c r="AH1116" s="122">
        <v>0</v>
      </c>
      <c r="AI1116" s="122">
        <v>0</v>
      </c>
      <c r="AJ1116" s="122">
        <v>0</v>
      </c>
      <c r="AK1116" s="122">
        <v>0</v>
      </c>
      <c r="AL1116" s="122">
        <v>0</v>
      </c>
    </row>
    <row r="1117" spans="1:38" hidden="1" x14ac:dyDescent="0.25">
      <c r="A1117" s="122" t="s">
        <v>2007</v>
      </c>
      <c r="B1117" s="122">
        <v>1</v>
      </c>
      <c r="C1117" s="122" t="s">
        <v>2197</v>
      </c>
      <c r="D1117" s="122" t="s">
        <v>2175</v>
      </c>
      <c r="E1117" s="122">
        <v>22</v>
      </c>
      <c r="F1117" s="122">
        <v>0</v>
      </c>
      <c r="G1117" s="122">
        <v>0</v>
      </c>
      <c r="H1117" s="122">
        <v>0</v>
      </c>
      <c r="I1117" s="122">
        <v>0</v>
      </c>
      <c r="J1117" s="122">
        <v>0</v>
      </c>
      <c r="K1117" s="122">
        <v>0</v>
      </c>
      <c r="L1117" s="122">
        <v>0</v>
      </c>
      <c r="M1117" s="122">
        <v>0</v>
      </c>
      <c r="N1117" s="122">
        <v>0</v>
      </c>
      <c r="O1117" s="122">
        <v>0</v>
      </c>
      <c r="P1117" s="122">
        <v>0</v>
      </c>
      <c r="Q1117" s="122">
        <v>0</v>
      </c>
      <c r="R1117" s="122">
        <v>0</v>
      </c>
      <c r="S1117" s="122">
        <v>0</v>
      </c>
      <c r="T1117" s="122">
        <v>0</v>
      </c>
      <c r="U1117" s="122">
        <v>0</v>
      </c>
      <c r="V1117" s="122">
        <v>0</v>
      </c>
      <c r="W1117" s="122">
        <v>0</v>
      </c>
      <c r="X1117" s="122">
        <v>0</v>
      </c>
      <c r="Y1117" s="122">
        <v>0</v>
      </c>
      <c r="Z1117" s="122">
        <v>0</v>
      </c>
      <c r="AA1117" s="122">
        <v>0</v>
      </c>
      <c r="AB1117" s="122">
        <v>0</v>
      </c>
      <c r="AC1117" s="122">
        <v>0</v>
      </c>
      <c r="AD1117" s="122">
        <v>0</v>
      </c>
      <c r="AE1117" s="122">
        <v>0</v>
      </c>
      <c r="AF1117" s="122">
        <v>0</v>
      </c>
      <c r="AG1117" s="122">
        <v>0</v>
      </c>
      <c r="AH1117" s="122">
        <v>0</v>
      </c>
      <c r="AI1117" s="122">
        <v>0</v>
      </c>
      <c r="AJ1117" s="122">
        <v>0</v>
      </c>
      <c r="AK1117" s="122">
        <v>0</v>
      </c>
      <c r="AL1117" s="122">
        <v>0</v>
      </c>
    </row>
    <row r="1118" spans="1:38" hidden="1" x14ac:dyDescent="0.25">
      <c r="A1118" s="122" t="s">
        <v>2007</v>
      </c>
      <c r="B1118" s="122">
        <v>1</v>
      </c>
      <c r="C1118" s="122" t="s">
        <v>2197</v>
      </c>
      <c r="D1118" s="122" t="s">
        <v>2123</v>
      </c>
      <c r="E1118" s="122">
        <v>22</v>
      </c>
      <c r="F1118" s="122">
        <v>0</v>
      </c>
      <c r="G1118" s="122">
        <v>0</v>
      </c>
      <c r="H1118" s="122">
        <v>0</v>
      </c>
      <c r="I1118" s="122">
        <v>0</v>
      </c>
      <c r="J1118" s="122">
        <v>0</v>
      </c>
      <c r="K1118" s="122">
        <v>0</v>
      </c>
      <c r="L1118" s="122">
        <v>0</v>
      </c>
      <c r="M1118" s="122">
        <v>0</v>
      </c>
      <c r="N1118" s="122">
        <v>0</v>
      </c>
      <c r="O1118" s="122">
        <v>0</v>
      </c>
      <c r="P1118" s="122">
        <v>0</v>
      </c>
      <c r="Q1118" s="122">
        <v>0</v>
      </c>
      <c r="R1118" s="122">
        <v>0</v>
      </c>
      <c r="S1118" s="122">
        <v>0</v>
      </c>
      <c r="T1118" s="122">
        <v>0</v>
      </c>
      <c r="U1118" s="122">
        <v>0</v>
      </c>
      <c r="V1118" s="122">
        <v>0</v>
      </c>
      <c r="W1118" s="122">
        <v>0</v>
      </c>
      <c r="X1118" s="122">
        <v>0</v>
      </c>
      <c r="Y1118" s="122">
        <v>0</v>
      </c>
      <c r="Z1118" s="122">
        <v>0</v>
      </c>
      <c r="AA1118" s="122">
        <v>0</v>
      </c>
      <c r="AB1118" s="122">
        <v>0</v>
      </c>
      <c r="AC1118" s="122">
        <v>0</v>
      </c>
      <c r="AD1118" s="122">
        <v>0</v>
      </c>
      <c r="AE1118" s="122">
        <v>0</v>
      </c>
      <c r="AF1118" s="122">
        <v>0</v>
      </c>
      <c r="AG1118" s="122">
        <v>0</v>
      </c>
      <c r="AH1118" s="122">
        <v>0</v>
      </c>
      <c r="AI1118" s="122">
        <v>0</v>
      </c>
      <c r="AJ1118" s="122">
        <v>0</v>
      </c>
      <c r="AK1118" s="122">
        <v>0</v>
      </c>
      <c r="AL1118" s="122">
        <v>0</v>
      </c>
    </row>
    <row r="1119" spans="1:38" x14ac:dyDescent="0.25">
      <c r="A1119" s="122" t="s">
        <v>2007</v>
      </c>
      <c r="B1119" s="122">
        <v>1</v>
      </c>
      <c r="C1119" s="122" t="s">
        <v>2197</v>
      </c>
      <c r="D1119" s="122" t="s">
        <v>2124</v>
      </c>
      <c r="E1119" s="122">
        <v>22</v>
      </c>
      <c r="F1119" s="122">
        <v>0</v>
      </c>
      <c r="G1119" s="122">
        <v>0</v>
      </c>
      <c r="H1119" s="122">
        <v>0</v>
      </c>
      <c r="I1119" s="122">
        <v>0</v>
      </c>
      <c r="J1119" s="122">
        <v>0</v>
      </c>
      <c r="K1119" s="122">
        <v>0</v>
      </c>
      <c r="L1119" s="122">
        <v>0</v>
      </c>
      <c r="M1119" s="122">
        <v>0</v>
      </c>
      <c r="N1119" s="122">
        <v>0</v>
      </c>
      <c r="O1119" s="122">
        <v>0</v>
      </c>
      <c r="P1119" s="122">
        <v>0</v>
      </c>
      <c r="Q1119" s="122">
        <v>0</v>
      </c>
      <c r="R1119" s="122">
        <v>0</v>
      </c>
      <c r="S1119" s="122">
        <v>0</v>
      </c>
      <c r="T1119" s="122">
        <v>0</v>
      </c>
      <c r="U1119" s="122">
        <v>0</v>
      </c>
      <c r="V1119" s="122">
        <v>0</v>
      </c>
      <c r="W1119" s="122">
        <v>0</v>
      </c>
      <c r="X1119" s="122">
        <v>0</v>
      </c>
      <c r="Y1119" s="122">
        <v>0</v>
      </c>
      <c r="Z1119" s="122">
        <v>0</v>
      </c>
      <c r="AA1119" s="122">
        <v>0</v>
      </c>
      <c r="AB1119" s="122">
        <v>0</v>
      </c>
      <c r="AC1119" s="122">
        <v>0</v>
      </c>
      <c r="AD1119" s="122">
        <v>0</v>
      </c>
      <c r="AE1119" s="122">
        <v>0</v>
      </c>
      <c r="AF1119" s="122">
        <v>0</v>
      </c>
      <c r="AG1119" s="122">
        <v>0</v>
      </c>
      <c r="AH1119" s="122">
        <v>0</v>
      </c>
      <c r="AI1119" s="122">
        <v>0</v>
      </c>
      <c r="AJ1119" s="122">
        <v>0</v>
      </c>
      <c r="AK1119" s="122">
        <v>0</v>
      </c>
      <c r="AL1119" s="122">
        <v>0</v>
      </c>
    </row>
    <row r="1120" spans="1:38" hidden="1" x14ac:dyDescent="0.25">
      <c r="A1120" s="122" t="s">
        <v>2007</v>
      </c>
      <c r="B1120" s="122">
        <v>1</v>
      </c>
      <c r="C1120" s="122" t="s">
        <v>2197</v>
      </c>
      <c r="D1120" s="122" t="s">
        <v>474</v>
      </c>
      <c r="E1120" s="122">
        <v>22</v>
      </c>
      <c r="F1120" s="122">
        <v>0</v>
      </c>
      <c r="G1120" s="122">
        <v>0</v>
      </c>
      <c r="H1120" s="122">
        <v>0</v>
      </c>
      <c r="I1120" s="122">
        <v>0</v>
      </c>
      <c r="J1120" s="122">
        <v>0</v>
      </c>
      <c r="K1120" s="122">
        <v>0</v>
      </c>
      <c r="L1120" s="122">
        <v>0</v>
      </c>
      <c r="M1120" s="122">
        <v>0</v>
      </c>
      <c r="N1120" s="122">
        <v>0</v>
      </c>
      <c r="O1120" s="122">
        <v>0</v>
      </c>
      <c r="P1120" s="122">
        <v>0</v>
      </c>
      <c r="Q1120" s="122">
        <v>0</v>
      </c>
      <c r="R1120" s="122">
        <v>0</v>
      </c>
      <c r="S1120" s="122">
        <v>0</v>
      </c>
      <c r="T1120" s="122">
        <v>0</v>
      </c>
      <c r="U1120" s="122">
        <v>0</v>
      </c>
      <c r="V1120" s="122">
        <v>0</v>
      </c>
      <c r="W1120" s="122">
        <v>0</v>
      </c>
      <c r="X1120" s="122">
        <v>0</v>
      </c>
      <c r="Y1120" s="122">
        <v>0</v>
      </c>
      <c r="Z1120" s="122">
        <v>0</v>
      </c>
      <c r="AA1120" s="122">
        <v>0</v>
      </c>
      <c r="AB1120" s="122">
        <v>0</v>
      </c>
      <c r="AC1120" s="122">
        <v>0</v>
      </c>
      <c r="AD1120" s="122">
        <v>0</v>
      </c>
      <c r="AE1120" s="122">
        <v>0</v>
      </c>
      <c r="AF1120" s="122">
        <v>0</v>
      </c>
      <c r="AG1120" s="122">
        <v>0</v>
      </c>
      <c r="AH1120" s="122">
        <v>0</v>
      </c>
      <c r="AI1120" s="122">
        <v>0</v>
      </c>
      <c r="AJ1120" s="122">
        <v>0</v>
      </c>
      <c r="AK1120" s="122">
        <v>0</v>
      </c>
      <c r="AL1120" s="122">
        <v>0</v>
      </c>
    </row>
    <row r="1121" spans="1:38" hidden="1" x14ac:dyDescent="0.25">
      <c r="A1121" s="122" t="s">
        <v>2007</v>
      </c>
      <c r="B1121" s="122">
        <v>1</v>
      </c>
      <c r="C1121" s="122" t="s">
        <v>2197</v>
      </c>
      <c r="D1121" s="122" t="s">
        <v>2125</v>
      </c>
      <c r="E1121" s="122">
        <v>22</v>
      </c>
      <c r="F1121" s="122">
        <v>0</v>
      </c>
      <c r="G1121" s="122">
        <v>0</v>
      </c>
      <c r="H1121" s="122">
        <v>0</v>
      </c>
      <c r="I1121" s="122">
        <v>0</v>
      </c>
      <c r="J1121" s="122">
        <v>0</v>
      </c>
      <c r="K1121" s="122">
        <v>0</v>
      </c>
      <c r="L1121" s="122">
        <v>0</v>
      </c>
      <c r="M1121" s="122">
        <v>0</v>
      </c>
      <c r="N1121" s="122">
        <v>0</v>
      </c>
      <c r="O1121" s="122">
        <v>0</v>
      </c>
      <c r="P1121" s="122">
        <v>0</v>
      </c>
      <c r="Q1121" s="122">
        <v>0</v>
      </c>
      <c r="R1121" s="122">
        <v>0</v>
      </c>
      <c r="S1121" s="122">
        <v>0</v>
      </c>
      <c r="T1121" s="122">
        <v>0</v>
      </c>
      <c r="U1121" s="122">
        <v>0</v>
      </c>
      <c r="V1121" s="122">
        <v>0</v>
      </c>
      <c r="W1121" s="122">
        <v>0</v>
      </c>
      <c r="X1121" s="122">
        <v>0</v>
      </c>
      <c r="Y1121" s="122">
        <v>0</v>
      </c>
      <c r="Z1121" s="122">
        <v>0</v>
      </c>
      <c r="AA1121" s="122">
        <v>0</v>
      </c>
      <c r="AB1121" s="122">
        <v>0</v>
      </c>
      <c r="AC1121" s="122">
        <v>0</v>
      </c>
      <c r="AD1121" s="122">
        <v>0</v>
      </c>
      <c r="AE1121" s="122">
        <v>0</v>
      </c>
      <c r="AF1121" s="122">
        <v>0</v>
      </c>
      <c r="AG1121" s="122">
        <v>0</v>
      </c>
      <c r="AH1121" s="122">
        <v>0</v>
      </c>
      <c r="AI1121" s="122">
        <v>0</v>
      </c>
      <c r="AJ1121" s="122">
        <v>0</v>
      </c>
      <c r="AK1121" s="122">
        <v>0</v>
      </c>
      <c r="AL1121" s="122">
        <v>0</v>
      </c>
    </row>
    <row r="1122" spans="1:38" hidden="1" x14ac:dyDescent="0.25">
      <c r="A1122" s="122" t="s">
        <v>2007</v>
      </c>
      <c r="B1122" s="122">
        <v>1</v>
      </c>
      <c r="C1122" s="122" t="s">
        <v>2197</v>
      </c>
      <c r="D1122" s="122" t="s">
        <v>2126</v>
      </c>
      <c r="E1122" s="122">
        <v>22</v>
      </c>
      <c r="F1122" s="122">
        <v>0</v>
      </c>
      <c r="G1122" s="122">
        <v>0</v>
      </c>
      <c r="H1122" s="122">
        <v>0</v>
      </c>
      <c r="I1122" s="122">
        <v>0</v>
      </c>
      <c r="J1122" s="122">
        <v>0</v>
      </c>
      <c r="K1122" s="122">
        <v>0</v>
      </c>
      <c r="L1122" s="122">
        <v>0</v>
      </c>
      <c r="M1122" s="122">
        <v>0</v>
      </c>
      <c r="N1122" s="122">
        <v>0</v>
      </c>
      <c r="O1122" s="122">
        <v>0</v>
      </c>
      <c r="P1122" s="122">
        <v>0</v>
      </c>
      <c r="Q1122" s="122">
        <v>0</v>
      </c>
      <c r="R1122" s="122">
        <v>0</v>
      </c>
      <c r="S1122" s="122">
        <v>0</v>
      </c>
      <c r="T1122" s="122">
        <v>0</v>
      </c>
      <c r="U1122" s="122">
        <v>0</v>
      </c>
      <c r="V1122" s="122">
        <v>0</v>
      </c>
      <c r="W1122" s="122">
        <v>0</v>
      </c>
      <c r="X1122" s="122">
        <v>0</v>
      </c>
      <c r="Y1122" s="122">
        <v>0</v>
      </c>
      <c r="Z1122" s="122">
        <v>0</v>
      </c>
      <c r="AA1122" s="122">
        <v>0</v>
      </c>
      <c r="AB1122" s="122">
        <v>0</v>
      </c>
      <c r="AC1122" s="122">
        <v>0</v>
      </c>
      <c r="AD1122" s="122">
        <v>0</v>
      </c>
      <c r="AE1122" s="122">
        <v>0</v>
      </c>
      <c r="AF1122" s="122">
        <v>0</v>
      </c>
      <c r="AG1122" s="122">
        <v>0</v>
      </c>
      <c r="AH1122" s="122">
        <v>0</v>
      </c>
      <c r="AI1122" s="122">
        <v>0</v>
      </c>
      <c r="AJ1122" s="122">
        <v>0</v>
      </c>
      <c r="AK1122" s="122">
        <v>0</v>
      </c>
      <c r="AL1122" s="122">
        <v>0</v>
      </c>
    </row>
    <row r="1123" spans="1:38" hidden="1" x14ac:dyDescent="0.25">
      <c r="A1123" s="122" t="s">
        <v>2007</v>
      </c>
      <c r="B1123" s="122">
        <v>1</v>
      </c>
      <c r="C1123" s="122" t="s">
        <v>2197</v>
      </c>
      <c r="D1123" s="122" t="s">
        <v>2127</v>
      </c>
      <c r="E1123" s="122">
        <v>22</v>
      </c>
      <c r="F1123" s="122">
        <v>0</v>
      </c>
      <c r="G1123" s="122">
        <v>0</v>
      </c>
      <c r="H1123" s="122">
        <v>0</v>
      </c>
      <c r="I1123" s="122">
        <v>0</v>
      </c>
      <c r="J1123" s="122">
        <v>0</v>
      </c>
      <c r="K1123" s="122">
        <v>0</v>
      </c>
      <c r="L1123" s="122">
        <v>0</v>
      </c>
      <c r="M1123" s="122">
        <v>0</v>
      </c>
      <c r="N1123" s="122">
        <v>0</v>
      </c>
      <c r="O1123" s="122">
        <v>0</v>
      </c>
      <c r="P1123" s="122">
        <v>0</v>
      </c>
      <c r="Q1123" s="122">
        <v>0</v>
      </c>
      <c r="R1123" s="122">
        <v>0</v>
      </c>
      <c r="S1123" s="122">
        <v>0</v>
      </c>
      <c r="T1123" s="122">
        <v>0</v>
      </c>
      <c r="U1123" s="122">
        <v>0</v>
      </c>
      <c r="V1123" s="122">
        <v>0</v>
      </c>
      <c r="W1123" s="122">
        <v>0</v>
      </c>
      <c r="X1123" s="122">
        <v>0</v>
      </c>
      <c r="Y1123" s="122">
        <v>0</v>
      </c>
      <c r="Z1123" s="122">
        <v>0</v>
      </c>
      <c r="AA1123" s="122">
        <v>0</v>
      </c>
      <c r="AB1123" s="122">
        <v>0</v>
      </c>
      <c r="AC1123" s="122">
        <v>0</v>
      </c>
      <c r="AD1123" s="122">
        <v>0</v>
      </c>
      <c r="AE1123" s="122">
        <v>0</v>
      </c>
      <c r="AF1123" s="122">
        <v>0</v>
      </c>
      <c r="AG1123" s="122">
        <v>0</v>
      </c>
      <c r="AH1123" s="122">
        <v>0</v>
      </c>
      <c r="AI1123" s="122">
        <v>0</v>
      </c>
      <c r="AJ1123" s="122">
        <v>0</v>
      </c>
      <c r="AK1123" s="122">
        <v>0</v>
      </c>
      <c r="AL1123" s="122">
        <v>0</v>
      </c>
    </row>
    <row r="1124" spans="1:38" hidden="1" x14ac:dyDescent="0.25">
      <c r="A1124" s="122" t="s">
        <v>2007</v>
      </c>
      <c r="B1124" s="122">
        <v>1</v>
      </c>
      <c r="C1124" s="122" t="s">
        <v>2197</v>
      </c>
      <c r="D1124" s="122" t="s">
        <v>2128</v>
      </c>
      <c r="E1124" s="122">
        <v>22</v>
      </c>
      <c r="F1124" s="122">
        <v>0</v>
      </c>
      <c r="G1124" s="122">
        <v>0</v>
      </c>
      <c r="H1124" s="122">
        <v>0</v>
      </c>
      <c r="I1124" s="122">
        <v>0</v>
      </c>
      <c r="J1124" s="122">
        <v>0</v>
      </c>
      <c r="K1124" s="122">
        <v>0</v>
      </c>
      <c r="L1124" s="122">
        <v>0</v>
      </c>
      <c r="M1124" s="122">
        <v>0</v>
      </c>
      <c r="N1124" s="122">
        <v>0</v>
      </c>
      <c r="O1124" s="122">
        <v>0</v>
      </c>
      <c r="P1124" s="122">
        <v>0</v>
      </c>
      <c r="Q1124" s="122">
        <v>0</v>
      </c>
      <c r="R1124" s="122">
        <v>0</v>
      </c>
      <c r="S1124" s="122">
        <v>0</v>
      </c>
      <c r="T1124" s="122">
        <v>0</v>
      </c>
      <c r="U1124" s="122">
        <v>0</v>
      </c>
      <c r="V1124" s="122">
        <v>0</v>
      </c>
      <c r="W1124" s="122">
        <v>0</v>
      </c>
      <c r="X1124" s="122">
        <v>0</v>
      </c>
      <c r="Y1124" s="122">
        <v>0</v>
      </c>
      <c r="Z1124" s="122">
        <v>0</v>
      </c>
      <c r="AA1124" s="122">
        <v>0</v>
      </c>
      <c r="AB1124" s="122">
        <v>0</v>
      </c>
      <c r="AC1124" s="122">
        <v>0</v>
      </c>
      <c r="AD1124" s="122">
        <v>0</v>
      </c>
      <c r="AE1124" s="122">
        <v>0</v>
      </c>
      <c r="AF1124" s="122">
        <v>0</v>
      </c>
      <c r="AG1124" s="122">
        <v>0</v>
      </c>
      <c r="AH1124" s="122">
        <v>0</v>
      </c>
      <c r="AI1124" s="122">
        <v>0</v>
      </c>
      <c r="AJ1124" s="122">
        <v>0</v>
      </c>
      <c r="AK1124" s="122">
        <v>0</v>
      </c>
      <c r="AL1124" s="122">
        <v>0</v>
      </c>
    </row>
    <row r="1125" spans="1:38" hidden="1" x14ac:dyDescent="0.25">
      <c r="A1125" s="122" t="s">
        <v>2007</v>
      </c>
      <c r="B1125" s="122">
        <v>1</v>
      </c>
      <c r="C1125" s="122" t="s">
        <v>2197</v>
      </c>
      <c r="D1125" s="122" t="s">
        <v>2129</v>
      </c>
      <c r="E1125" s="122">
        <v>22</v>
      </c>
      <c r="F1125" s="122">
        <v>0</v>
      </c>
      <c r="G1125" s="122">
        <v>0</v>
      </c>
      <c r="H1125" s="122">
        <v>0</v>
      </c>
      <c r="I1125" s="122">
        <v>0</v>
      </c>
      <c r="J1125" s="122">
        <v>0</v>
      </c>
      <c r="K1125" s="122">
        <v>0</v>
      </c>
      <c r="L1125" s="122">
        <v>0</v>
      </c>
      <c r="M1125" s="122">
        <v>0</v>
      </c>
      <c r="N1125" s="122">
        <v>0</v>
      </c>
      <c r="O1125" s="122">
        <v>0</v>
      </c>
      <c r="P1125" s="122">
        <v>0</v>
      </c>
      <c r="Q1125" s="122">
        <v>0</v>
      </c>
      <c r="R1125" s="122">
        <v>0</v>
      </c>
      <c r="S1125" s="122">
        <v>0</v>
      </c>
      <c r="T1125" s="122">
        <v>0</v>
      </c>
      <c r="U1125" s="122">
        <v>0</v>
      </c>
      <c r="V1125" s="122">
        <v>0</v>
      </c>
      <c r="W1125" s="122">
        <v>0</v>
      </c>
      <c r="X1125" s="122">
        <v>0</v>
      </c>
      <c r="Y1125" s="122">
        <v>0</v>
      </c>
      <c r="Z1125" s="122">
        <v>0</v>
      </c>
      <c r="AA1125" s="122">
        <v>0</v>
      </c>
      <c r="AB1125" s="122">
        <v>0</v>
      </c>
      <c r="AC1125" s="122">
        <v>0</v>
      </c>
      <c r="AD1125" s="122">
        <v>0</v>
      </c>
      <c r="AE1125" s="122">
        <v>0</v>
      </c>
      <c r="AF1125" s="122">
        <v>0</v>
      </c>
      <c r="AG1125" s="122">
        <v>0</v>
      </c>
      <c r="AH1125" s="122">
        <v>0</v>
      </c>
      <c r="AI1125" s="122">
        <v>0</v>
      </c>
      <c r="AJ1125" s="122">
        <v>0</v>
      </c>
      <c r="AK1125" s="122">
        <v>0</v>
      </c>
      <c r="AL1125" s="122">
        <v>0</v>
      </c>
    </row>
    <row r="1126" spans="1:38" hidden="1" x14ac:dyDescent="0.25">
      <c r="A1126" s="122" t="s">
        <v>2007</v>
      </c>
      <c r="B1126" s="122">
        <v>1</v>
      </c>
      <c r="C1126" s="122" t="s">
        <v>2197</v>
      </c>
      <c r="D1126" s="122" t="s">
        <v>2176</v>
      </c>
      <c r="E1126" s="122">
        <v>22</v>
      </c>
      <c r="F1126" s="122">
        <v>0</v>
      </c>
      <c r="G1126" s="122">
        <v>0</v>
      </c>
      <c r="H1126" s="122">
        <v>0</v>
      </c>
      <c r="I1126" s="122">
        <v>0</v>
      </c>
      <c r="J1126" s="122">
        <v>0</v>
      </c>
      <c r="K1126" s="122">
        <v>0</v>
      </c>
      <c r="L1126" s="122">
        <v>0</v>
      </c>
      <c r="M1126" s="122">
        <v>0</v>
      </c>
      <c r="N1126" s="122">
        <v>0</v>
      </c>
      <c r="O1126" s="122">
        <v>0</v>
      </c>
      <c r="P1126" s="122">
        <v>0</v>
      </c>
      <c r="Q1126" s="122">
        <v>0</v>
      </c>
      <c r="R1126" s="122">
        <v>0</v>
      </c>
      <c r="S1126" s="122">
        <v>0</v>
      </c>
      <c r="T1126" s="122">
        <v>0</v>
      </c>
      <c r="U1126" s="122">
        <v>0</v>
      </c>
      <c r="V1126" s="122">
        <v>0</v>
      </c>
      <c r="W1126" s="122">
        <v>0</v>
      </c>
      <c r="X1126" s="122">
        <v>0</v>
      </c>
      <c r="Y1126" s="122">
        <v>0</v>
      </c>
      <c r="Z1126" s="122">
        <v>0</v>
      </c>
      <c r="AA1126" s="122">
        <v>0</v>
      </c>
      <c r="AB1126" s="122">
        <v>0</v>
      </c>
      <c r="AC1126" s="122">
        <v>0</v>
      </c>
      <c r="AD1126" s="122">
        <v>0</v>
      </c>
      <c r="AE1126" s="122">
        <v>0</v>
      </c>
      <c r="AF1126" s="122">
        <v>0</v>
      </c>
      <c r="AG1126" s="122">
        <v>0</v>
      </c>
      <c r="AH1126" s="122">
        <v>0</v>
      </c>
      <c r="AI1126" s="122">
        <v>0</v>
      </c>
      <c r="AJ1126" s="122">
        <v>0</v>
      </c>
      <c r="AK1126" s="122">
        <v>0</v>
      </c>
      <c r="AL1126" s="122">
        <v>0</v>
      </c>
    </row>
    <row r="1127" spans="1:38" hidden="1" x14ac:dyDescent="0.25">
      <c r="A1127" s="122" t="s">
        <v>2007</v>
      </c>
      <c r="B1127" s="122">
        <v>1</v>
      </c>
      <c r="C1127" s="122" t="s">
        <v>2197</v>
      </c>
      <c r="D1127" s="122" t="s">
        <v>2130</v>
      </c>
      <c r="E1127" s="122">
        <v>22</v>
      </c>
      <c r="F1127" s="122">
        <v>0</v>
      </c>
      <c r="G1127" s="122">
        <v>0</v>
      </c>
      <c r="H1127" s="122">
        <v>0</v>
      </c>
      <c r="I1127" s="122">
        <v>0</v>
      </c>
      <c r="J1127" s="122">
        <v>0</v>
      </c>
      <c r="K1127" s="122">
        <v>0</v>
      </c>
      <c r="L1127" s="122">
        <v>0</v>
      </c>
      <c r="M1127" s="122">
        <v>0</v>
      </c>
      <c r="N1127" s="122">
        <v>0</v>
      </c>
      <c r="O1127" s="122">
        <v>0</v>
      </c>
      <c r="P1127" s="122">
        <v>0</v>
      </c>
      <c r="Q1127" s="122">
        <v>0</v>
      </c>
      <c r="R1127" s="122">
        <v>0</v>
      </c>
      <c r="S1127" s="122">
        <v>0</v>
      </c>
      <c r="T1127" s="122">
        <v>0</v>
      </c>
      <c r="U1127" s="122">
        <v>0</v>
      </c>
      <c r="V1127" s="122">
        <v>0</v>
      </c>
      <c r="W1127" s="122">
        <v>0</v>
      </c>
      <c r="X1127" s="122">
        <v>0</v>
      </c>
      <c r="Y1127" s="122">
        <v>0</v>
      </c>
      <c r="Z1127" s="122">
        <v>0</v>
      </c>
      <c r="AA1127" s="122">
        <v>0</v>
      </c>
      <c r="AB1127" s="122">
        <v>0</v>
      </c>
      <c r="AC1127" s="122">
        <v>0</v>
      </c>
      <c r="AD1127" s="122">
        <v>0</v>
      </c>
      <c r="AE1127" s="122">
        <v>0</v>
      </c>
      <c r="AF1127" s="122">
        <v>0</v>
      </c>
      <c r="AG1127" s="122">
        <v>0</v>
      </c>
      <c r="AH1127" s="122">
        <v>0</v>
      </c>
      <c r="AI1127" s="122">
        <v>0</v>
      </c>
      <c r="AJ1127" s="122">
        <v>0</v>
      </c>
      <c r="AK1127" s="122">
        <v>0</v>
      </c>
      <c r="AL1127" s="122">
        <v>0</v>
      </c>
    </row>
    <row r="1128" spans="1:38" hidden="1" x14ac:dyDescent="0.25">
      <c r="A1128" s="122" t="s">
        <v>2007</v>
      </c>
      <c r="B1128" s="122">
        <v>1</v>
      </c>
      <c r="C1128" s="122" t="s">
        <v>2197</v>
      </c>
      <c r="D1128" s="122" t="s">
        <v>2131</v>
      </c>
      <c r="E1128" s="122">
        <v>22</v>
      </c>
      <c r="F1128" s="122">
        <v>0</v>
      </c>
      <c r="G1128" s="122">
        <v>0</v>
      </c>
      <c r="H1128" s="122">
        <v>0</v>
      </c>
      <c r="I1128" s="122">
        <v>0</v>
      </c>
      <c r="J1128" s="122">
        <v>0</v>
      </c>
      <c r="K1128" s="122">
        <v>0</v>
      </c>
      <c r="L1128" s="122">
        <v>0</v>
      </c>
      <c r="M1128" s="122">
        <v>0</v>
      </c>
      <c r="N1128" s="122">
        <v>0</v>
      </c>
      <c r="O1128" s="122">
        <v>0</v>
      </c>
      <c r="P1128" s="122">
        <v>0</v>
      </c>
      <c r="Q1128" s="122">
        <v>0</v>
      </c>
      <c r="R1128" s="122">
        <v>0</v>
      </c>
      <c r="S1128" s="122">
        <v>0</v>
      </c>
      <c r="T1128" s="122">
        <v>0</v>
      </c>
      <c r="U1128" s="122">
        <v>0</v>
      </c>
      <c r="V1128" s="122">
        <v>0</v>
      </c>
      <c r="W1128" s="122">
        <v>0</v>
      </c>
      <c r="X1128" s="122">
        <v>0</v>
      </c>
      <c r="Y1128" s="122">
        <v>0</v>
      </c>
      <c r="Z1128" s="122">
        <v>0</v>
      </c>
      <c r="AA1128" s="122">
        <v>0</v>
      </c>
      <c r="AB1128" s="122">
        <v>0</v>
      </c>
      <c r="AC1128" s="122">
        <v>0</v>
      </c>
      <c r="AD1128" s="122">
        <v>0</v>
      </c>
      <c r="AE1128" s="122">
        <v>0</v>
      </c>
      <c r="AF1128" s="122">
        <v>0</v>
      </c>
      <c r="AG1128" s="122">
        <v>0</v>
      </c>
      <c r="AH1128" s="122">
        <v>0</v>
      </c>
      <c r="AI1128" s="122">
        <v>0</v>
      </c>
      <c r="AJ1128" s="122">
        <v>0</v>
      </c>
      <c r="AK1128" s="122">
        <v>0</v>
      </c>
      <c r="AL1128" s="122">
        <v>0</v>
      </c>
    </row>
    <row r="1129" spans="1:38" hidden="1" x14ac:dyDescent="0.25">
      <c r="A1129" s="122" t="s">
        <v>2007</v>
      </c>
      <c r="B1129" s="122">
        <v>1</v>
      </c>
      <c r="C1129" s="122" t="s">
        <v>2197</v>
      </c>
      <c r="D1129" s="122" t="s">
        <v>2132</v>
      </c>
      <c r="E1129" s="122">
        <v>22</v>
      </c>
      <c r="F1129" s="122">
        <v>0</v>
      </c>
      <c r="G1129" s="122">
        <v>0</v>
      </c>
      <c r="H1129" s="122">
        <v>0</v>
      </c>
      <c r="I1129" s="122">
        <v>0</v>
      </c>
      <c r="J1129" s="122">
        <v>0</v>
      </c>
      <c r="K1129" s="122">
        <v>0</v>
      </c>
      <c r="L1129" s="122">
        <v>0</v>
      </c>
      <c r="M1129" s="122">
        <v>0</v>
      </c>
      <c r="N1129" s="122">
        <v>0</v>
      </c>
      <c r="O1129" s="122">
        <v>0</v>
      </c>
      <c r="P1129" s="122">
        <v>0</v>
      </c>
      <c r="Q1129" s="122">
        <v>0</v>
      </c>
      <c r="R1129" s="122">
        <v>0</v>
      </c>
      <c r="S1129" s="122">
        <v>0</v>
      </c>
      <c r="T1129" s="122">
        <v>0</v>
      </c>
      <c r="U1129" s="122">
        <v>0</v>
      </c>
      <c r="V1129" s="122">
        <v>0</v>
      </c>
      <c r="W1129" s="122">
        <v>0</v>
      </c>
      <c r="X1129" s="122">
        <v>0</v>
      </c>
      <c r="Y1129" s="122">
        <v>0</v>
      </c>
      <c r="Z1129" s="122">
        <v>0</v>
      </c>
      <c r="AA1129" s="122">
        <v>0</v>
      </c>
      <c r="AB1129" s="122">
        <v>0</v>
      </c>
      <c r="AC1129" s="122">
        <v>0</v>
      </c>
      <c r="AD1129" s="122">
        <v>0</v>
      </c>
      <c r="AE1129" s="122">
        <v>0</v>
      </c>
      <c r="AF1129" s="122">
        <v>0</v>
      </c>
      <c r="AG1129" s="122">
        <v>0</v>
      </c>
      <c r="AH1129" s="122">
        <v>0</v>
      </c>
      <c r="AI1129" s="122">
        <v>0</v>
      </c>
      <c r="AJ1129" s="122">
        <v>0</v>
      </c>
      <c r="AK1129" s="122">
        <v>0</v>
      </c>
      <c r="AL1129" s="122">
        <v>0</v>
      </c>
    </row>
    <row r="1130" spans="1:38" hidden="1" x14ac:dyDescent="0.25">
      <c r="A1130" s="122" t="s">
        <v>2007</v>
      </c>
      <c r="B1130" s="122">
        <v>1</v>
      </c>
      <c r="C1130" s="122" t="s">
        <v>2197</v>
      </c>
      <c r="D1130" s="122" t="s">
        <v>2133</v>
      </c>
      <c r="E1130" s="122">
        <v>22</v>
      </c>
      <c r="F1130" s="122">
        <v>0</v>
      </c>
      <c r="G1130" s="122">
        <v>0</v>
      </c>
      <c r="H1130" s="122">
        <v>0</v>
      </c>
      <c r="I1130" s="122">
        <v>0</v>
      </c>
      <c r="J1130" s="122">
        <v>0</v>
      </c>
      <c r="K1130" s="122">
        <v>0</v>
      </c>
      <c r="L1130" s="122">
        <v>0</v>
      </c>
      <c r="M1130" s="122">
        <v>0</v>
      </c>
      <c r="N1130" s="122">
        <v>0</v>
      </c>
      <c r="O1130" s="122">
        <v>0</v>
      </c>
      <c r="P1130" s="122">
        <v>0</v>
      </c>
      <c r="Q1130" s="122">
        <v>0</v>
      </c>
      <c r="R1130" s="122">
        <v>0</v>
      </c>
      <c r="S1130" s="122">
        <v>0</v>
      </c>
      <c r="T1130" s="122">
        <v>0</v>
      </c>
      <c r="U1130" s="122">
        <v>0</v>
      </c>
      <c r="V1130" s="122">
        <v>0</v>
      </c>
      <c r="W1130" s="122">
        <v>0</v>
      </c>
      <c r="X1130" s="122">
        <v>0</v>
      </c>
      <c r="Y1130" s="122">
        <v>0</v>
      </c>
      <c r="Z1130" s="122">
        <v>0</v>
      </c>
      <c r="AA1130" s="122">
        <v>0</v>
      </c>
      <c r="AB1130" s="122">
        <v>0</v>
      </c>
      <c r="AC1130" s="122">
        <v>0</v>
      </c>
      <c r="AD1130" s="122">
        <v>0</v>
      </c>
      <c r="AE1130" s="122">
        <v>0</v>
      </c>
      <c r="AF1130" s="122">
        <v>0</v>
      </c>
      <c r="AG1130" s="122">
        <v>0</v>
      </c>
      <c r="AH1130" s="122">
        <v>0</v>
      </c>
      <c r="AI1130" s="122">
        <v>0</v>
      </c>
      <c r="AJ1130" s="122">
        <v>0</v>
      </c>
      <c r="AK1130" s="122">
        <v>0</v>
      </c>
      <c r="AL1130" s="122">
        <v>0</v>
      </c>
    </row>
    <row r="1131" spans="1:38" hidden="1" x14ac:dyDescent="0.25">
      <c r="A1131" s="122" t="s">
        <v>2007</v>
      </c>
      <c r="B1131" s="122">
        <v>1</v>
      </c>
      <c r="C1131" s="122" t="s">
        <v>2197</v>
      </c>
      <c r="D1131" s="122" t="s">
        <v>2134</v>
      </c>
      <c r="E1131" s="122">
        <v>22</v>
      </c>
      <c r="F1131" s="122">
        <v>0</v>
      </c>
      <c r="G1131" s="122">
        <v>0</v>
      </c>
      <c r="H1131" s="122">
        <v>0</v>
      </c>
      <c r="I1131" s="122">
        <v>0</v>
      </c>
      <c r="J1131" s="122">
        <v>0</v>
      </c>
      <c r="K1131" s="122">
        <v>0</v>
      </c>
      <c r="L1131" s="122">
        <v>0</v>
      </c>
      <c r="M1131" s="122">
        <v>0</v>
      </c>
      <c r="N1131" s="122">
        <v>0</v>
      </c>
      <c r="O1131" s="122">
        <v>0</v>
      </c>
      <c r="P1131" s="122">
        <v>0</v>
      </c>
      <c r="Q1131" s="122">
        <v>0</v>
      </c>
      <c r="R1131" s="122">
        <v>0</v>
      </c>
      <c r="S1131" s="122">
        <v>0</v>
      </c>
      <c r="T1131" s="122">
        <v>0</v>
      </c>
      <c r="U1131" s="122">
        <v>0</v>
      </c>
      <c r="V1131" s="122">
        <v>0</v>
      </c>
      <c r="W1131" s="122">
        <v>0</v>
      </c>
      <c r="X1131" s="122">
        <v>0</v>
      </c>
      <c r="Y1131" s="122">
        <v>0</v>
      </c>
      <c r="Z1131" s="122">
        <v>0</v>
      </c>
      <c r="AA1131" s="122">
        <v>0</v>
      </c>
      <c r="AB1131" s="122">
        <v>0</v>
      </c>
      <c r="AC1131" s="122">
        <v>0</v>
      </c>
      <c r="AD1131" s="122">
        <v>0</v>
      </c>
      <c r="AE1131" s="122">
        <v>0</v>
      </c>
      <c r="AF1131" s="122">
        <v>0</v>
      </c>
      <c r="AG1131" s="122">
        <v>0</v>
      </c>
      <c r="AH1131" s="122">
        <v>0</v>
      </c>
      <c r="AI1131" s="122">
        <v>0</v>
      </c>
      <c r="AJ1131" s="122">
        <v>0</v>
      </c>
      <c r="AK1131" s="122">
        <v>0</v>
      </c>
      <c r="AL1131" s="122">
        <v>0</v>
      </c>
    </row>
    <row r="1132" spans="1:38" hidden="1" x14ac:dyDescent="0.25">
      <c r="A1132" s="122" t="s">
        <v>2007</v>
      </c>
      <c r="B1132" s="122">
        <v>1</v>
      </c>
      <c r="C1132" s="122" t="s">
        <v>2197</v>
      </c>
      <c r="D1132" s="122" t="s">
        <v>2135</v>
      </c>
      <c r="E1132" s="122">
        <v>22</v>
      </c>
      <c r="F1132" s="122">
        <v>0</v>
      </c>
      <c r="G1132" s="122">
        <v>0</v>
      </c>
      <c r="H1132" s="122">
        <v>0</v>
      </c>
      <c r="I1132" s="122">
        <v>0</v>
      </c>
      <c r="J1132" s="122">
        <v>0</v>
      </c>
      <c r="K1132" s="122">
        <v>0</v>
      </c>
      <c r="L1132" s="122">
        <v>0</v>
      </c>
      <c r="M1132" s="122">
        <v>0</v>
      </c>
      <c r="N1132" s="122">
        <v>0</v>
      </c>
      <c r="O1132" s="122">
        <v>0</v>
      </c>
      <c r="P1132" s="122">
        <v>0</v>
      </c>
      <c r="Q1132" s="122">
        <v>0</v>
      </c>
      <c r="R1132" s="122">
        <v>0</v>
      </c>
      <c r="S1132" s="122">
        <v>0</v>
      </c>
      <c r="T1132" s="122">
        <v>0</v>
      </c>
      <c r="U1132" s="122">
        <v>0</v>
      </c>
      <c r="V1132" s="122">
        <v>0</v>
      </c>
      <c r="W1132" s="122">
        <v>0</v>
      </c>
      <c r="X1132" s="122">
        <v>0</v>
      </c>
      <c r="Y1132" s="122">
        <v>0</v>
      </c>
      <c r="Z1132" s="122">
        <v>0</v>
      </c>
      <c r="AA1132" s="122">
        <v>0</v>
      </c>
      <c r="AB1132" s="122">
        <v>0</v>
      </c>
      <c r="AC1132" s="122">
        <v>0</v>
      </c>
      <c r="AD1132" s="122">
        <v>0</v>
      </c>
      <c r="AE1132" s="122">
        <v>0</v>
      </c>
      <c r="AF1132" s="122">
        <v>0</v>
      </c>
      <c r="AG1132" s="122">
        <v>0</v>
      </c>
      <c r="AH1132" s="122">
        <v>0</v>
      </c>
      <c r="AI1132" s="122">
        <v>0</v>
      </c>
      <c r="AJ1132" s="122">
        <v>0</v>
      </c>
      <c r="AK1132" s="122">
        <v>0</v>
      </c>
      <c r="AL1132" s="122">
        <v>0</v>
      </c>
    </row>
    <row r="1133" spans="1:38" hidden="1" x14ac:dyDescent="0.25">
      <c r="A1133" s="122" t="s">
        <v>2007</v>
      </c>
      <c r="B1133" s="122">
        <v>1</v>
      </c>
      <c r="C1133" s="122" t="s">
        <v>2197</v>
      </c>
      <c r="D1133" s="122" t="s">
        <v>2136</v>
      </c>
      <c r="E1133" s="122">
        <v>22</v>
      </c>
      <c r="F1133" s="122">
        <v>0</v>
      </c>
      <c r="G1133" s="122">
        <v>0</v>
      </c>
      <c r="H1133" s="122">
        <v>0</v>
      </c>
      <c r="I1133" s="122">
        <v>0</v>
      </c>
      <c r="J1133" s="122">
        <v>0</v>
      </c>
      <c r="K1133" s="122">
        <v>0</v>
      </c>
      <c r="L1133" s="122">
        <v>0</v>
      </c>
      <c r="M1133" s="122">
        <v>0</v>
      </c>
      <c r="N1133" s="122">
        <v>0</v>
      </c>
      <c r="O1133" s="122">
        <v>0</v>
      </c>
      <c r="P1133" s="122">
        <v>0</v>
      </c>
      <c r="Q1133" s="122">
        <v>0</v>
      </c>
      <c r="R1133" s="122">
        <v>0</v>
      </c>
      <c r="S1133" s="122">
        <v>0</v>
      </c>
      <c r="T1133" s="122">
        <v>0</v>
      </c>
      <c r="U1133" s="122">
        <v>0</v>
      </c>
      <c r="V1133" s="122">
        <v>0</v>
      </c>
      <c r="W1133" s="122">
        <v>0</v>
      </c>
      <c r="X1133" s="122">
        <v>0</v>
      </c>
      <c r="Y1133" s="122">
        <v>0</v>
      </c>
      <c r="Z1133" s="122">
        <v>0</v>
      </c>
      <c r="AA1133" s="122">
        <v>0</v>
      </c>
      <c r="AB1133" s="122">
        <v>0</v>
      </c>
      <c r="AC1133" s="122">
        <v>0</v>
      </c>
      <c r="AD1133" s="122">
        <v>0</v>
      </c>
      <c r="AE1133" s="122">
        <v>0</v>
      </c>
      <c r="AF1133" s="122">
        <v>0</v>
      </c>
      <c r="AG1133" s="122">
        <v>0</v>
      </c>
      <c r="AH1133" s="122">
        <v>0</v>
      </c>
      <c r="AI1133" s="122">
        <v>0</v>
      </c>
      <c r="AJ1133" s="122">
        <v>0</v>
      </c>
      <c r="AK1133" s="122">
        <v>0</v>
      </c>
      <c r="AL1133" s="122">
        <v>0</v>
      </c>
    </row>
    <row r="1134" spans="1:38" hidden="1" x14ac:dyDescent="0.25">
      <c r="A1134" s="122" t="s">
        <v>2007</v>
      </c>
      <c r="B1134" s="122">
        <v>1</v>
      </c>
      <c r="C1134" s="122" t="s">
        <v>2197</v>
      </c>
      <c r="D1134" s="122" t="s">
        <v>2137</v>
      </c>
      <c r="E1134" s="122">
        <v>22</v>
      </c>
      <c r="F1134" s="122">
        <v>0</v>
      </c>
      <c r="G1134" s="122">
        <v>0</v>
      </c>
      <c r="H1134" s="122">
        <v>0</v>
      </c>
      <c r="I1134" s="122">
        <v>0</v>
      </c>
      <c r="J1134" s="122">
        <v>0</v>
      </c>
      <c r="K1134" s="122">
        <v>0</v>
      </c>
      <c r="L1134" s="122">
        <v>0</v>
      </c>
      <c r="M1134" s="122">
        <v>0</v>
      </c>
      <c r="N1134" s="122">
        <v>0</v>
      </c>
      <c r="O1134" s="122">
        <v>0</v>
      </c>
      <c r="P1134" s="122">
        <v>0</v>
      </c>
      <c r="Q1134" s="122">
        <v>0</v>
      </c>
      <c r="R1134" s="122">
        <v>0</v>
      </c>
      <c r="S1134" s="122">
        <v>0</v>
      </c>
      <c r="T1134" s="122">
        <v>0</v>
      </c>
      <c r="U1134" s="122">
        <v>0</v>
      </c>
      <c r="V1134" s="122">
        <v>0</v>
      </c>
      <c r="W1134" s="122">
        <v>0</v>
      </c>
      <c r="X1134" s="122">
        <v>0</v>
      </c>
      <c r="Y1134" s="122">
        <v>0</v>
      </c>
      <c r="Z1134" s="122">
        <v>0</v>
      </c>
      <c r="AA1134" s="122">
        <v>0</v>
      </c>
      <c r="AB1134" s="122">
        <v>0</v>
      </c>
      <c r="AC1134" s="122">
        <v>0</v>
      </c>
      <c r="AD1134" s="122">
        <v>0</v>
      </c>
      <c r="AE1134" s="122">
        <v>0</v>
      </c>
      <c r="AF1134" s="122">
        <v>0</v>
      </c>
      <c r="AG1134" s="122">
        <v>0</v>
      </c>
      <c r="AH1134" s="122">
        <v>0</v>
      </c>
      <c r="AI1134" s="122">
        <v>0</v>
      </c>
      <c r="AJ1134" s="122">
        <v>0</v>
      </c>
      <c r="AK1134" s="122">
        <v>0</v>
      </c>
      <c r="AL1134" s="122">
        <v>0</v>
      </c>
    </row>
    <row r="1135" spans="1:38" hidden="1" x14ac:dyDescent="0.25">
      <c r="A1135" s="122" t="s">
        <v>2007</v>
      </c>
      <c r="B1135" s="122">
        <v>1</v>
      </c>
      <c r="C1135" s="122" t="s">
        <v>2197</v>
      </c>
      <c r="D1135" s="122" t="s">
        <v>2138</v>
      </c>
      <c r="E1135" s="122">
        <v>22</v>
      </c>
      <c r="F1135" s="122">
        <v>0</v>
      </c>
      <c r="G1135" s="122">
        <v>0</v>
      </c>
      <c r="H1135" s="122">
        <v>0</v>
      </c>
      <c r="I1135" s="122">
        <v>0</v>
      </c>
      <c r="J1135" s="122">
        <v>0</v>
      </c>
      <c r="K1135" s="122">
        <v>0</v>
      </c>
      <c r="L1135" s="122">
        <v>0</v>
      </c>
      <c r="M1135" s="122">
        <v>0</v>
      </c>
      <c r="N1135" s="122">
        <v>0</v>
      </c>
      <c r="O1135" s="122">
        <v>0</v>
      </c>
      <c r="P1135" s="122">
        <v>0</v>
      </c>
      <c r="Q1135" s="122">
        <v>0</v>
      </c>
      <c r="R1135" s="122">
        <v>0</v>
      </c>
      <c r="S1135" s="122">
        <v>0</v>
      </c>
      <c r="T1135" s="122">
        <v>0</v>
      </c>
      <c r="U1135" s="122">
        <v>0</v>
      </c>
      <c r="V1135" s="122">
        <v>0</v>
      </c>
      <c r="W1135" s="122">
        <v>0</v>
      </c>
      <c r="X1135" s="122">
        <v>0</v>
      </c>
      <c r="Y1135" s="122">
        <v>0</v>
      </c>
      <c r="Z1135" s="122">
        <v>0</v>
      </c>
      <c r="AA1135" s="122">
        <v>0</v>
      </c>
      <c r="AB1135" s="122">
        <v>0</v>
      </c>
      <c r="AC1135" s="122">
        <v>0</v>
      </c>
      <c r="AD1135" s="122">
        <v>0</v>
      </c>
      <c r="AE1135" s="122">
        <v>0</v>
      </c>
      <c r="AF1135" s="122">
        <v>0</v>
      </c>
      <c r="AG1135" s="122">
        <v>0</v>
      </c>
      <c r="AH1135" s="122">
        <v>0</v>
      </c>
      <c r="AI1135" s="122">
        <v>0</v>
      </c>
      <c r="AJ1135" s="122">
        <v>0</v>
      </c>
      <c r="AK1135" s="122">
        <v>0</v>
      </c>
      <c r="AL1135" s="122">
        <v>0</v>
      </c>
    </row>
    <row r="1136" spans="1:38" hidden="1" x14ac:dyDescent="0.25">
      <c r="A1136" s="122" t="s">
        <v>2007</v>
      </c>
      <c r="B1136" s="122">
        <v>1</v>
      </c>
      <c r="C1136" s="122" t="s">
        <v>2197</v>
      </c>
      <c r="D1136" s="122" t="s">
        <v>2139</v>
      </c>
      <c r="E1136" s="122">
        <v>22</v>
      </c>
      <c r="F1136" s="122">
        <v>0</v>
      </c>
      <c r="G1136" s="122">
        <v>0</v>
      </c>
      <c r="H1136" s="122">
        <v>0</v>
      </c>
      <c r="I1136" s="122">
        <v>0</v>
      </c>
      <c r="J1136" s="122">
        <v>0</v>
      </c>
      <c r="K1136" s="122">
        <v>0</v>
      </c>
      <c r="L1136" s="122">
        <v>0</v>
      </c>
      <c r="M1136" s="122">
        <v>0</v>
      </c>
      <c r="N1136" s="122">
        <v>0</v>
      </c>
      <c r="O1136" s="122">
        <v>0</v>
      </c>
      <c r="P1136" s="122">
        <v>0</v>
      </c>
      <c r="Q1136" s="122">
        <v>0</v>
      </c>
      <c r="R1136" s="122">
        <v>0</v>
      </c>
      <c r="S1136" s="122">
        <v>0</v>
      </c>
      <c r="T1136" s="122">
        <v>0</v>
      </c>
      <c r="U1136" s="122">
        <v>0</v>
      </c>
      <c r="V1136" s="122">
        <v>0</v>
      </c>
      <c r="W1136" s="122">
        <v>0</v>
      </c>
      <c r="X1136" s="122">
        <v>0</v>
      </c>
      <c r="Y1136" s="122">
        <v>0</v>
      </c>
      <c r="Z1136" s="122">
        <v>0</v>
      </c>
      <c r="AA1136" s="122">
        <v>0</v>
      </c>
      <c r="AB1136" s="122">
        <v>0</v>
      </c>
      <c r="AC1136" s="122">
        <v>0</v>
      </c>
      <c r="AD1136" s="122">
        <v>0</v>
      </c>
      <c r="AE1136" s="122">
        <v>0</v>
      </c>
      <c r="AF1136" s="122">
        <v>0</v>
      </c>
      <c r="AG1136" s="122">
        <v>0</v>
      </c>
      <c r="AH1136" s="122">
        <v>0</v>
      </c>
      <c r="AI1136" s="122">
        <v>0</v>
      </c>
      <c r="AJ1136" s="122">
        <v>0</v>
      </c>
      <c r="AK1136" s="122">
        <v>0</v>
      </c>
      <c r="AL1136" s="122">
        <v>0</v>
      </c>
    </row>
    <row r="1137" spans="1:38" hidden="1" x14ac:dyDescent="0.25">
      <c r="A1137" s="122" t="s">
        <v>2007</v>
      </c>
      <c r="B1137" s="122">
        <v>1</v>
      </c>
      <c r="C1137" s="122" t="s">
        <v>2197</v>
      </c>
      <c r="D1137" s="122" t="s">
        <v>2140</v>
      </c>
      <c r="E1137" s="122">
        <v>22</v>
      </c>
      <c r="F1137" s="122">
        <v>0</v>
      </c>
      <c r="G1137" s="122">
        <v>0</v>
      </c>
      <c r="H1137" s="122">
        <v>0</v>
      </c>
      <c r="I1137" s="122">
        <v>0</v>
      </c>
      <c r="J1137" s="122">
        <v>0</v>
      </c>
      <c r="K1137" s="122">
        <v>0</v>
      </c>
      <c r="L1137" s="122">
        <v>0</v>
      </c>
      <c r="M1137" s="122">
        <v>0</v>
      </c>
      <c r="N1137" s="122">
        <v>0</v>
      </c>
      <c r="O1137" s="122">
        <v>0</v>
      </c>
      <c r="P1137" s="122">
        <v>0</v>
      </c>
      <c r="Q1137" s="122">
        <v>0</v>
      </c>
      <c r="R1137" s="122">
        <v>0</v>
      </c>
      <c r="S1137" s="122">
        <v>0</v>
      </c>
      <c r="T1137" s="122">
        <v>0</v>
      </c>
      <c r="U1137" s="122">
        <v>0</v>
      </c>
      <c r="V1137" s="122">
        <v>0</v>
      </c>
      <c r="W1137" s="122">
        <v>0</v>
      </c>
      <c r="X1137" s="122">
        <v>0</v>
      </c>
      <c r="Y1137" s="122">
        <v>0</v>
      </c>
      <c r="Z1137" s="122">
        <v>0</v>
      </c>
      <c r="AA1137" s="122">
        <v>0</v>
      </c>
      <c r="AB1137" s="122">
        <v>0</v>
      </c>
      <c r="AC1137" s="122">
        <v>0</v>
      </c>
      <c r="AD1137" s="122">
        <v>0</v>
      </c>
      <c r="AE1137" s="122">
        <v>0</v>
      </c>
      <c r="AF1137" s="122">
        <v>0</v>
      </c>
      <c r="AG1137" s="122">
        <v>0</v>
      </c>
      <c r="AH1137" s="122">
        <v>0</v>
      </c>
      <c r="AI1137" s="122">
        <v>0</v>
      </c>
      <c r="AJ1137" s="122">
        <v>0</v>
      </c>
      <c r="AK1137" s="122">
        <v>0</v>
      </c>
      <c r="AL1137" s="122">
        <v>0</v>
      </c>
    </row>
    <row r="1138" spans="1:38" hidden="1" x14ac:dyDescent="0.25">
      <c r="A1138" s="122" t="s">
        <v>2007</v>
      </c>
      <c r="B1138" s="122">
        <v>1</v>
      </c>
      <c r="C1138" s="122" t="s">
        <v>2197</v>
      </c>
      <c r="D1138" s="122" t="s">
        <v>2141</v>
      </c>
      <c r="E1138" s="122">
        <v>22</v>
      </c>
      <c r="F1138" s="122">
        <v>0</v>
      </c>
      <c r="G1138" s="122">
        <v>0</v>
      </c>
      <c r="H1138" s="122">
        <v>0</v>
      </c>
      <c r="I1138" s="122">
        <v>0</v>
      </c>
      <c r="J1138" s="122">
        <v>0</v>
      </c>
      <c r="K1138" s="122">
        <v>0</v>
      </c>
      <c r="L1138" s="122">
        <v>0</v>
      </c>
      <c r="M1138" s="122">
        <v>0</v>
      </c>
      <c r="N1138" s="122">
        <v>0</v>
      </c>
      <c r="O1138" s="122">
        <v>0</v>
      </c>
      <c r="P1138" s="122">
        <v>0</v>
      </c>
      <c r="Q1138" s="122">
        <v>0</v>
      </c>
      <c r="R1138" s="122">
        <v>0</v>
      </c>
      <c r="S1138" s="122">
        <v>0</v>
      </c>
      <c r="T1138" s="122">
        <v>0</v>
      </c>
      <c r="U1138" s="122">
        <v>0</v>
      </c>
      <c r="V1138" s="122">
        <v>0</v>
      </c>
      <c r="W1138" s="122">
        <v>0</v>
      </c>
      <c r="X1138" s="122">
        <v>0</v>
      </c>
      <c r="Y1138" s="122">
        <v>0</v>
      </c>
      <c r="Z1138" s="122">
        <v>0</v>
      </c>
      <c r="AA1138" s="122">
        <v>0</v>
      </c>
      <c r="AB1138" s="122">
        <v>0</v>
      </c>
      <c r="AC1138" s="122">
        <v>0</v>
      </c>
      <c r="AD1138" s="122">
        <v>0</v>
      </c>
      <c r="AE1138" s="122">
        <v>0</v>
      </c>
      <c r="AF1138" s="122">
        <v>0</v>
      </c>
      <c r="AG1138" s="122">
        <v>0</v>
      </c>
      <c r="AH1138" s="122">
        <v>0</v>
      </c>
      <c r="AI1138" s="122">
        <v>0</v>
      </c>
      <c r="AJ1138" s="122">
        <v>0</v>
      </c>
      <c r="AK1138" s="122">
        <v>0</v>
      </c>
      <c r="AL1138" s="122">
        <v>0</v>
      </c>
    </row>
    <row r="1139" spans="1:38" hidden="1" x14ac:dyDescent="0.25">
      <c r="A1139" s="122" t="s">
        <v>2007</v>
      </c>
      <c r="B1139" s="122">
        <v>1</v>
      </c>
      <c r="C1139" s="122" t="s">
        <v>2197</v>
      </c>
      <c r="D1139" s="122" t="s">
        <v>2142</v>
      </c>
      <c r="E1139" s="122">
        <v>22</v>
      </c>
      <c r="F1139" s="122">
        <v>0</v>
      </c>
      <c r="G1139" s="122">
        <v>0</v>
      </c>
      <c r="H1139" s="122">
        <v>0</v>
      </c>
      <c r="I1139" s="122">
        <v>0</v>
      </c>
      <c r="J1139" s="122">
        <v>0</v>
      </c>
      <c r="K1139" s="122">
        <v>0</v>
      </c>
      <c r="L1139" s="122">
        <v>0</v>
      </c>
      <c r="M1139" s="122">
        <v>0</v>
      </c>
      <c r="N1139" s="122">
        <v>0</v>
      </c>
      <c r="O1139" s="122">
        <v>0</v>
      </c>
      <c r="P1139" s="122">
        <v>0</v>
      </c>
      <c r="Q1139" s="122">
        <v>0</v>
      </c>
      <c r="R1139" s="122">
        <v>0</v>
      </c>
      <c r="S1139" s="122">
        <v>0</v>
      </c>
      <c r="T1139" s="122">
        <v>0</v>
      </c>
      <c r="U1139" s="122">
        <v>0</v>
      </c>
      <c r="V1139" s="122">
        <v>0</v>
      </c>
      <c r="W1139" s="122">
        <v>0</v>
      </c>
      <c r="X1139" s="122">
        <v>0</v>
      </c>
      <c r="Y1139" s="122">
        <v>0</v>
      </c>
      <c r="Z1139" s="122">
        <v>0</v>
      </c>
      <c r="AA1139" s="122">
        <v>0</v>
      </c>
      <c r="AB1139" s="122">
        <v>0</v>
      </c>
      <c r="AC1139" s="122">
        <v>0</v>
      </c>
      <c r="AD1139" s="122">
        <v>0</v>
      </c>
      <c r="AE1139" s="122">
        <v>0</v>
      </c>
      <c r="AF1139" s="122">
        <v>0</v>
      </c>
      <c r="AG1139" s="122">
        <v>0</v>
      </c>
      <c r="AH1139" s="122">
        <v>0</v>
      </c>
      <c r="AI1139" s="122">
        <v>0</v>
      </c>
      <c r="AJ1139" s="122">
        <v>0</v>
      </c>
      <c r="AK1139" s="122">
        <v>0</v>
      </c>
      <c r="AL1139" s="122">
        <v>0</v>
      </c>
    </row>
    <row r="1140" spans="1:38" hidden="1" x14ac:dyDescent="0.25">
      <c r="A1140" s="122" t="s">
        <v>2007</v>
      </c>
      <c r="B1140" s="122">
        <v>1</v>
      </c>
      <c r="C1140" s="122" t="s">
        <v>2197</v>
      </c>
      <c r="D1140" s="122" t="s">
        <v>2143</v>
      </c>
      <c r="E1140" s="122">
        <v>22</v>
      </c>
      <c r="F1140" s="122">
        <v>0</v>
      </c>
      <c r="G1140" s="122">
        <v>0</v>
      </c>
      <c r="H1140" s="122">
        <v>0</v>
      </c>
      <c r="I1140" s="122">
        <v>0</v>
      </c>
      <c r="J1140" s="122">
        <v>0</v>
      </c>
      <c r="K1140" s="122">
        <v>0</v>
      </c>
      <c r="L1140" s="122">
        <v>0</v>
      </c>
      <c r="M1140" s="122">
        <v>0</v>
      </c>
      <c r="N1140" s="122">
        <v>0</v>
      </c>
      <c r="O1140" s="122">
        <v>0</v>
      </c>
      <c r="P1140" s="122">
        <v>0</v>
      </c>
      <c r="Q1140" s="122">
        <v>0</v>
      </c>
      <c r="R1140" s="122">
        <v>0</v>
      </c>
      <c r="S1140" s="122">
        <v>0</v>
      </c>
      <c r="T1140" s="122">
        <v>0</v>
      </c>
      <c r="U1140" s="122">
        <v>0</v>
      </c>
      <c r="V1140" s="122">
        <v>0</v>
      </c>
      <c r="W1140" s="122">
        <v>0</v>
      </c>
      <c r="X1140" s="122">
        <v>0</v>
      </c>
      <c r="Y1140" s="122">
        <v>0</v>
      </c>
      <c r="Z1140" s="122">
        <v>0</v>
      </c>
      <c r="AA1140" s="122">
        <v>0</v>
      </c>
      <c r="AB1140" s="122">
        <v>0</v>
      </c>
      <c r="AC1140" s="122">
        <v>0</v>
      </c>
      <c r="AD1140" s="122">
        <v>0</v>
      </c>
      <c r="AE1140" s="122">
        <v>0</v>
      </c>
      <c r="AF1140" s="122">
        <v>0</v>
      </c>
      <c r="AG1140" s="122">
        <v>0</v>
      </c>
      <c r="AH1140" s="122">
        <v>0</v>
      </c>
      <c r="AI1140" s="122">
        <v>0</v>
      </c>
      <c r="AJ1140" s="122">
        <v>0</v>
      </c>
      <c r="AK1140" s="122">
        <v>0</v>
      </c>
      <c r="AL1140" s="122">
        <v>0</v>
      </c>
    </row>
    <row r="1141" spans="1:38" hidden="1" x14ac:dyDescent="0.25">
      <c r="A1141" s="122" t="s">
        <v>2007</v>
      </c>
      <c r="B1141" s="122">
        <v>1</v>
      </c>
      <c r="C1141" s="122" t="s">
        <v>2197</v>
      </c>
      <c r="D1141" s="122" t="s">
        <v>2177</v>
      </c>
      <c r="E1141" s="122">
        <v>22</v>
      </c>
      <c r="F1141" s="122">
        <v>0</v>
      </c>
      <c r="G1141" s="122">
        <v>0</v>
      </c>
      <c r="H1141" s="122">
        <v>0</v>
      </c>
      <c r="I1141" s="122">
        <v>0</v>
      </c>
      <c r="J1141" s="122">
        <v>0</v>
      </c>
      <c r="K1141" s="122">
        <v>0</v>
      </c>
      <c r="L1141" s="122">
        <v>0</v>
      </c>
      <c r="M1141" s="122">
        <v>0</v>
      </c>
      <c r="N1141" s="122">
        <v>0</v>
      </c>
      <c r="O1141" s="122">
        <v>0</v>
      </c>
      <c r="P1141" s="122">
        <v>0</v>
      </c>
      <c r="Q1141" s="122">
        <v>0</v>
      </c>
      <c r="R1141" s="122">
        <v>0</v>
      </c>
      <c r="S1141" s="122">
        <v>0</v>
      </c>
      <c r="T1141" s="122">
        <v>0</v>
      </c>
      <c r="U1141" s="122">
        <v>0</v>
      </c>
      <c r="V1141" s="122">
        <v>0</v>
      </c>
      <c r="W1141" s="122">
        <v>0</v>
      </c>
      <c r="X1141" s="122">
        <v>0</v>
      </c>
      <c r="Y1141" s="122">
        <v>0</v>
      </c>
      <c r="Z1141" s="122">
        <v>0</v>
      </c>
      <c r="AA1141" s="122">
        <v>0</v>
      </c>
      <c r="AB1141" s="122">
        <v>0</v>
      </c>
      <c r="AC1141" s="122">
        <v>0</v>
      </c>
      <c r="AD1141" s="122">
        <v>0</v>
      </c>
      <c r="AE1141" s="122">
        <v>0</v>
      </c>
      <c r="AF1141" s="122">
        <v>0</v>
      </c>
      <c r="AG1141" s="122">
        <v>0</v>
      </c>
      <c r="AH1141" s="122">
        <v>0</v>
      </c>
      <c r="AI1141" s="122">
        <v>0</v>
      </c>
      <c r="AJ1141" s="122">
        <v>0</v>
      </c>
      <c r="AK1141" s="122">
        <v>0</v>
      </c>
      <c r="AL1141" s="122">
        <v>0</v>
      </c>
    </row>
    <row r="1142" spans="1:38" hidden="1" x14ac:dyDescent="0.25">
      <c r="A1142" s="122" t="s">
        <v>2007</v>
      </c>
      <c r="B1142" s="122">
        <v>1</v>
      </c>
      <c r="C1142" s="122" t="s">
        <v>2197</v>
      </c>
      <c r="D1142" s="122" t="s">
        <v>2144</v>
      </c>
      <c r="E1142" s="122">
        <v>22</v>
      </c>
      <c r="F1142" s="122">
        <v>0</v>
      </c>
      <c r="G1142" s="122">
        <v>0</v>
      </c>
      <c r="H1142" s="122">
        <v>0</v>
      </c>
      <c r="I1142" s="122">
        <v>0</v>
      </c>
      <c r="J1142" s="122">
        <v>0</v>
      </c>
      <c r="K1142" s="122">
        <v>0</v>
      </c>
      <c r="L1142" s="122">
        <v>0</v>
      </c>
      <c r="M1142" s="122">
        <v>0</v>
      </c>
      <c r="N1142" s="122">
        <v>0</v>
      </c>
      <c r="O1142" s="122">
        <v>0</v>
      </c>
      <c r="P1142" s="122">
        <v>0</v>
      </c>
      <c r="Q1142" s="122">
        <v>0</v>
      </c>
      <c r="R1142" s="122">
        <v>0</v>
      </c>
      <c r="S1142" s="122">
        <v>0</v>
      </c>
      <c r="T1142" s="122">
        <v>0</v>
      </c>
      <c r="U1142" s="122">
        <v>0</v>
      </c>
      <c r="V1142" s="122">
        <v>0</v>
      </c>
      <c r="W1142" s="122">
        <v>0</v>
      </c>
      <c r="X1142" s="122">
        <v>0</v>
      </c>
      <c r="Y1142" s="122">
        <v>0</v>
      </c>
      <c r="Z1142" s="122">
        <v>0</v>
      </c>
      <c r="AA1142" s="122">
        <v>0</v>
      </c>
      <c r="AB1142" s="122">
        <v>0</v>
      </c>
      <c r="AC1142" s="122">
        <v>0</v>
      </c>
      <c r="AD1142" s="122">
        <v>0</v>
      </c>
      <c r="AE1142" s="122">
        <v>0</v>
      </c>
      <c r="AF1142" s="122">
        <v>0</v>
      </c>
      <c r="AG1142" s="122">
        <v>0</v>
      </c>
      <c r="AH1142" s="122">
        <v>0</v>
      </c>
      <c r="AI1142" s="122">
        <v>0</v>
      </c>
      <c r="AJ1142" s="122">
        <v>0</v>
      </c>
      <c r="AK1142" s="122">
        <v>0</v>
      </c>
      <c r="AL1142" s="122">
        <v>0</v>
      </c>
    </row>
    <row r="1143" spans="1:38" hidden="1" x14ac:dyDescent="0.25">
      <c r="A1143" s="122" t="s">
        <v>2007</v>
      </c>
      <c r="B1143" s="122">
        <v>1</v>
      </c>
      <c r="C1143" s="122" t="s">
        <v>2197</v>
      </c>
      <c r="D1143" s="122" t="s">
        <v>2145</v>
      </c>
      <c r="E1143" s="122">
        <v>22</v>
      </c>
      <c r="F1143" s="122">
        <v>0</v>
      </c>
      <c r="G1143" s="122">
        <v>0</v>
      </c>
      <c r="H1143" s="122">
        <v>0</v>
      </c>
      <c r="I1143" s="122">
        <v>0</v>
      </c>
      <c r="J1143" s="122">
        <v>0</v>
      </c>
      <c r="K1143" s="122">
        <v>0</v>
      </c>
      <c r="L1143" s="122">
        <v>0</v>
      </c>
      <c r="M1143" s="122">
        <v>0</v>
      </c>
      <c r="N1143" s="122">
        <v>0</v>
      </c>
      <c r="O1143" s="122">
        <v>0</v>
      </c>
      <c r="P1143" s="122">
        <v>0</v>
      </c>
      <c r="Q1143" s="122">
        <v>0</v>
      </c>
      <c r="R1143" s="122">
        <v>0</v>
      </c>
      <c r="S1143" s="122">
        <v>0</v>
      </c>
      <c r="T1143" s="122">
        <v>0</v>
      </c>
      <c r="U1143" s="122">
        <v>0</v>
      </c>
      <c r="V1143" s="122">
        <v>0</v>
      </c>
      <c r="W1143" s="122">
        <v>0</v>
      </c>
      <c r="X1143" s="122">
        <v>0</v>
      </c>
      <c r="Y1143" s="122">
        <v>0</v>
      </c>
      <c r="Z1143" s="122">
        <v>0</v>
      </c>
      <c r="AA1143" s="122">
        <v>0</v>
      </c>
      <c r="AB1143" s="122">
        <v>0</v>
      </c>
      <c r="AC1143" s="122">
        <v>0</v>
      </c>
      <c r="AD1143" s="122">
        <v>0</v>
      </c>
      <c r="AE1143" s="122">
        <v>0</v>
      </c>
      <c r="AF1143" s="122">
        <v>0</v>
      </c>
      <c r="AG1143" s="122">
        <v>0</v>
      </c>
      <c r="AH1143" s="122">
        <v>0</v>
      </c>
      <c r="AI1143" s="122">
        <v>0</v>
      </c>
      <c r="AJ1143" s="122">
        <v>0</v>
      </c>
      <c r="AK1143" s="122">
        <v>0</v>
      </c>
      <c r="AL1143" s="122">
        <v>0</v>
      </c>
    </row>
    <row r="1144" spans="1:38" hidden="1" x14ac:dyDescent="0.25">
      <c r="A1144" s="122" t="s">
        <v>2007</v>
      </c>
      <c r="B1144" s="122">
        <v>1</v>
      </c>
      <c r="C1144" s="122" t="s">
        <v>2197</v>
      </c>
      <c r="D1144" s="122" t="s">
        <v>2146</v>
      </c>
      <c r="E1144" s="122">
        <v>22</v>
      </c>
      <c r="F1144" s="122">
        <v>0</v>
      </c>
      <c r="G1144" s="122">
        <v>0</v>
      </c>
      <c r="H1144" s="122">
        <v>0</v>
      </c>
      <c r="I1144" s="122">
        <v>0</v>
      </c>
      <c r="J1144" s="122">
        <v>0</v>
      </c>
      <c r="K1144" s="122">
        <v>0</v>
      </c>
      <c r="L1144" s="122">
        <v>0</v>
      </c>
      <c r="M1144" s="122">
        <v>0</v>
      </c>
      <c r="N1144" s="122">
        <v>0</v>
      </c>
      <c r="O1144" s="122">
        <v>0</v>
      </c>
      <c r="P1144" s="122">
        <v>0</v>
      </c>
      <c r="Q1144" s="122">
        <v>0</v>
      </c>
      <c r="R1144" s="122">
        <v>0</v>
      </c>
      <c r="S1144" s="122">
        <v>0</v>
      </c>
      <c r="T1144" s="122">
        <v>0</v>
      </c>
      <c r="U1144" s="122">
        <v>0</v>
      </c>
      <c r="V1144" s="122">
        <v>0</v>
      </c>
      <c r="W1144" s="122">
        <v>0</v>
      </c>
      <c r="X1144" s="122">
        <v>0</v>
      </c>
      <c r="Y1144" s="122">
        <v>0</v>
      </c>
      <c r="Z1144" s="122">
        <v>0</v>
      </c>
      <c r="AA1144" s="122">
        <v>0</v>
      </c>
      <c r="AB1144" s="122">
        <v>0</v>
      </c>
      <c r="AC1144" s="122">
        <v>0</v>
      </c>
      <c r="AD1144" s="122">
        <v>0</v>
      </c>
      <c r="AE1144" s="122">
        <v>0</v>
      </c>
      <c r="AF1144" s="122">
        <v>0</v>
      </c>
      <c r="AG1144" s="122">
        <v>0</v>
      </c>
      <c r="AH1144" s="122">
        <v>0</v>
      </c>
      <c r="AI1144" s="122">
        <v>0</v>
      </c>
      <c r="AJ1144" s="122">
        <v>0</v>
      </c>
      <c r="AK1144" s="122">
        <v>0</v>
      </c>
      <c r="AL1144" s="122">
        <v>0</v>
      </c>
    </row>
    <row r="1145" spans="1:38" hidden="1" x14ac:dyDescent="0.25">
      <c r="A1145" s="122" t="s">
        <v>2007</v>
      </c>
      <c r="B1145" s="122">
        <v>1</v>
      </c>
      <c r="C1145" s="122" t="s">
        <v>2197</v>
      </c>
      <c r="D1145" s="122" t="s">
        <v>2147</v>
      </c>
      <c r="E1145" s="122">
        <v>22</v>
      </c>
      <c r="F1145" s="122">
        <v>0</v>
      </c>
      <c r="G1145" s="122">
        <v>0</v>
      </c>
      <c r="H1145" s="122">
        <v>0</v>
      </c>
      <c r="I1145" s="122">
        <v>0</v>
      </c>
      <c r="J1145" s="122">
        <v>0</v>
      </c>
      <c r="K1145" s="122">
        <v>0</v>
      </c>
      <c r="L1145" s="122">
        <v>0</v>
      </c>
      <c r="M1145" s="122">
        <v>0</v>
      </c>
      <c r="N1145" s="122">
        <v>0</v>
      </c>
      <c r="O1145" s="122">
        <v>0</v>
      </c>
      <c r="P1145" s="122">
        <v>0</v>
      </c>
      <c r="Q1145" s="122">
        <v>0</v>
      </c>
      <c r="R1145" s="122">
        <v>0</v>
      </c>
      <c r="S1145" s="122">
        <v>0</v>
      </c>
      <c r="T1145" s="122">
        <v>0</v>
      </c>
      <c r="U1145" s="122">
        <v>0</v>
      </c>
      <c r="V1145" s="122">
        <v>0</v>
      </c>
      <c r="W1145" s="122">
        <v>0</v>
      </c>
      <c r="X1145" s="122">
        <v>0</v>
      </c>
      <c r="Y1145" s="122">
        <v>0</v>
      </c>
      <c r="Z1145" s="122">
        <v>0</v>
      </c>
      <c r="AA1145" s="122">
        <v>0</v>
      </c>
      <c r="AB1145" s="122">
        <v>0</v>
      </c>
      <c r="AC1145" s="122">
        <v>0</v>
      </c>
      <c r="AD1145" s="122">
        <v>0</v>
      </c>
      <c r="AE1145" s="122">
        <v>0</v>
      </c>
      <c r="AF1145" s="122">
        <v>0</v>
      </c>
      <c r="AG1145" s="122">
        <v>0</v>
      </c>
      <c r="AH1145" s="122">
        <v>0</v>
      </c>
      <c r="AI1145" s="122">
        <v>0</v>
      </c>
      <c r="AJ1145" s="122">
        <v>0</v>
      </c>
      <c r="AK1145" s="122">
        <v>0</v>
      </c>
      <c r="AL1145" s="122">
        <v>0</v>
      </c>
    </row>
    <row r="1146" spans="1:38" hidden="1" x14ac:dyDescent="0.25">
      <c r="A1146" s="122" t="s">
        <v>2007</v>
      </c>
      <c r="B1146" s="122">
        <v>1</v>
      </c>
      <c r="C1146" s="122" t="s">
        <v>2197</v>
      </c>
      <c r="D1146" s="122" t="s">
        <v>475</v>
      </c>
      <c r="E1146" s="122">
        <v>22</v>
      </c>
      <c r="F1146" s="122">
        <v>0</v>
      </c>
      <c r="G1146" s="122">
        <v>0</v>
      </c>
      <c r="H1146" s="122">
        <v>0</v>
      </c>
      <c r="I1146" s="122">
        <v>0</v>
      </c>
      <c r="J1146" s="122">
        <v>0</v>
      </c>
      <c r="K1146" s="122">
        <v>0</v>
      </c>
      <c r="L1146" s="122">
        <v>0</v>
      </c>
      <c r="M1146" s="122">
        <v>0</v>
      </c>
      <c r="N1146" s="122">
        <v>0</v>
      </c>
      <c r="O1146" s="122">
        <v>0</v>
      </c>
      <c r="P1146" s="122">
        <v>0</v>
      </c>
      <c r="Q1146" s="122">
        <v>0</v>
      </c>
      <c r="R1146" s="122">
        <v>0</v>
      </c>
      <c r="S1146" s="122">
        <v>0</v>
      </c>
      <c r="T1146" s="122">
        <v>0</v>
      </c>
      <c r="U1146" s="122">
        <v>0</v>
      </c>
      <c r="V1146" s="122">
        <v>0</v>
      </c>
      <c r="W1146" s="122">
        <v>0</v>
      </c>
      <c r="X1146" s="122">
        <v>0</v>
      </c>
      <c r="Y1146" s="122">
        <v>0</v>
      </c>
      <c r="Z1146" s="122">
        <v>0</v>
      </c>
      <c r="AA1146" s="122">
        <v>0</v>
      </c>
      <c r="AB1146" s="122">
        <v>0</v>
      </c>
      <c r="AC1146" s="122">
        <v>0</v>
      </c>
      <c r="AD1146" s="122">
        <v>0</v>
      </c>
      <c r="AE1146" s="122">
        <v>0</v>
      </c>
      <c r="AF1146" s="122">
        <v>0</v>
      </c>
      <c r="AG1146" s="122">
        <v>0</v>
      </c>
      <c r="AH1146" s="122">
        <v>0</v>
      </c>
      <c r="AI1146" s="122">
        <v>0</v>
      </c>
      <c r="AJ1146" s="122">
        <v>0</v>
      </c>
      <c r="AK1146" s="122">
        <v>0</v>
      </c>
      <c r="AL1146" s="122">
        <v>0</v>
      </c>
    </row>
    <row r="1147" spans="1:38" hidden="1" x14ac:dyDescent="0.25">
      <c r="A1147" s="122" t="s">
        <v>2007</v>
      </c>
      <c r="B1147" s="122">
        <v>1</v>
      </c>
      <c r="C1147" s="122" t="s">
        <v>2197</v>
      </c>
      <c r="D1147" s="122" t="s">
        <v>2148</v>
      </c>
      <c r="E1147" s="122">
        <v>22</v>
      </c>
      <c r="F1147" s="122">
        <v>0</v>
      </c>
      <c r="G1147" s="122">
        <v>0</v>
      </c>
      <c r="H1147" s="122">
        <v>0</v>
      </c>
      <c r="I1147" s="122">
        <v>0</v>
      </c>
      <c r="J1147" s="122">
        <v>0</v>
      </c>
      <c r="K1147" s="122">
        <v>0</v>
      </c>
      <c r="L1147" s="122">
        <v>0</v>
      </c>
      <c r="M1147" s="122">
        <v>0</v>
      </c>
      <c r="N1147" s="122">
        <v>0</v>
      </c>
      <c r="O1147" s="122">
        <v>0</v>
      </c>
      <c r="P1147" s="122">
        <v>0</v>
      </c>
      <c r="Q1147" s="122">
        <v>0</v>
      </c>
      <c r="R1147" s="122">
        <v>0</v>
      </c>
      <c r="S1147" s="122">
        <v>0</v>
      </c>
      <c r="T1147" s="122">
        <v>0</v>
      </c>
      <c r="U1147" s="122">
        <v>0</v>
      </c>
      <c r="V1147" s="122">
        <v>0</v>
      </c>
      <c r="W1147" s="122">
        <v>0</v>
      </c>
      <c r="X1147" s="122">
        <v>0</v>
      </c>
      <c r="Y1147" s="122">
        <v>0</v>
      </c>
      <c r="Z1147" s="122">
        <v>0</v>
      </c>
      <c r="AA1147" s="122">
        <v>0</v>
      </c>
      <c r="AB1147" s="122">
        <v>0</v>
      </c>
      <c r="AC1147" s="122">
        <v>0</v>
      </c>
      <c r="AD1147" s="122">
        <v>0</v>
      </c>
      <c r="AE1147" s="122">
        <v>0</v>
      </c>
      <c r="AF1147" s="122">
        <v>0</v>
      </c>
      <c r="AG1147" s="122">
        <v>0</v>
      </c>
      <c r="AH1147" s="122">
        <v>0</v>
      </c>
      <c r="AI1147" s="122">
        <v>0</v>
      </c>
      <c r="AJ1147" s="122">
        <v>0</v>
      </c>
      <c r="AK1147" s="122">
        <v>0</v>
      </c>
      <c r="AL1147" s="122">
        <v>0</v>
      </c>
    </row>
    <row r="1148" spans="1:38" hidden="1" x14ac:dyDescent="0.25">
      <c r="A1148" s="122" t="s">
        <v>2007</v>
      </c>
      <c r="B1148" s="122">
        <v>1</v>
      </c>
      <c r="C1148" s="122" t="s">
        <v>2197</v>
      </c>
      <c r="D1148" s="122" t="s">
        <v>2149</v>
      </c>
      <c r="E1148" s="122">
        <v>22</v>
      </c>
      <c r="F1148" s="122">
        <v>0</v>
      </c>
      <c r="G1148" s="122">
        <v>0</v>
      </c>
      <c r="H1148" s="122">
        <v>0</v>
      </c>
      <c r="I1148" s="122">
        <v>0</v>
      </c>
      <c r="J1148" s="122">
        <v>0</v>
      </c>
      <c r="K1148" s="122">
        <v>0</v>
      </c>
      <c r="L1148" s="122">
        <v>0</v>
      </c>
      <c r="M1148" s="122">
        <v>0</v>
      </c>
      <c r="N1148" s="122">
        <v>0</v>
      </c>
      <c r="O1148" s="122">
        <v>0</v>
      </c>
      <c r="P1148" s="122">
        <v>0</v>
      </c>
      <c r="Q1148" s="122">
        <v>0</v>
      </c>
      <c r="R1148" s="122">
        <v>0</v>
      </c>
      <c r="S1148" s="122">
        <v>0</v>
      </c>
      <c r="T1148" s="122">
        <v>0</v>
      </c>
      <c r="U1148" s="122">
        <v>0</v>
      </c>
      <c r="V1148" s="122">
        <v>0</v>
      </c>
      <c r="W1148" s="122">
        <v>0</v>
      </c>
      <c r="X1148" s="122">
        <v>0</v>
      </c>
      <c r="Y1148" s="122">
        <v>0</v>
      </c>
      <c r="Z1148" s="122">
        <v>0</v>
      </c>
      <c r="AA1148" s="122">
        <v>0</v>
      </c>
      <c r="AB1148" s="122">
        <v>0</v>
      </c>
      <c r="AC1148" s="122">
        <v>0</v>
      </c>
      <c r="AD1148" s="122">
        <v>0</v>
      </c>
      <c r="AE1148" s="122">
        <v>0</v>
      </c>
      <c r="AF1148" s="122">
        <v>0</v>
      </c>
      <c r="AG1148" s="122">
        <v>0</v>
      </c>
      <c r="AH1148" s="122">
        <v>0</v>
      </c>
      <c r="AI1148" s="122">
        <v>0</v>
      </c>
      <c r="AJ1148" s="122">
        <v>0</v>
      </c>
      <c r="AK1148" s="122">
        <v>0</v>
      </c>
      <c r="AL1148" s="122">
        <v>0</v>
      </c>
    </row>
    <row r="1149" spans="1:38" hidden="1" x14ac:dyDescent="0.25">
      <c r="A1149" s="122" t="s">
        <v>2007</v>
      </c>
      <c r="B1149" s="122">
        <v>1</v>
      </c>
      <c r="C1149" s="122" t="s">
        <v>2197</v>
      </c>
      <c r="D1149" s="122" t="s">
        <v>2150</v>
      </c>
      <c r="E1149" s="122">
        <v>22</v>
      </c>
      <c r="F1149" s="122">
        <v>0</v>
      </c>
      <c r="G1149" s="122">
        <v>0</v>
      </c>
      <c r="H1149" s="122">
        <v>0</v>
      </c>
      <c r="I1149" s="122">
        <v>0</v>
      </c>
      <c r="J1149" s="122">
        <v>0</v>
      </c>
      <c r="K1149" s="122">
        <v>0</v>
      </c>
      <c r="L1149" s="122">
        <v>0</v>
      </c>
      <c r="M1149" s="122">
        <v>0</v>
      </c>
      <c r="N1149" s="122">
        <v>0</v>
      </c>
      <c r="O1149" s="122">
        <v>0</v>
      </c>
      <c r="P1149" s="122">
        <v>0</v>
      </c>
      <c r="Q1149" s="122">
        <v>0</v>
      </c>
      <c r="R1149" s="122">
        <v>0</v>
      </c>
      <c r="S1149" s="122">
        <v>0</v>
      </c>
      <c r="T1149" s="122">
        <v>0</v>
      </c>
      <c r="U1149" s="122">
        <v>0</v>
      </c>
      <c r="V1149" s="122">
        <v>0</v>
      </c>
      <c r="W1149" s="122">
        <v>0</v>
      </c>
      <c r="X1149" s="122">
        <v>0</v>
      </c>
      <c r="Y1149" s="122">
        <v>0</v>
      </c>
      <c r="Z1149" s="122">
        <v>0</v>
      </c>
      <c r="AA1149" s="122">
        <v>0</v>
      </c>
      <c r="AB1149" s="122">
        <v>0</v>
      </c>
      <c r="AC1149" s="122">
        <v>0</v>
      </c>
      <c r="AD1149" s="122">
        <v>0</v>
      </c>
      <c r="AE1149" s="122">
        <v>0</v>
      </c>
      <c r="AF1149" s="122">
        <v>0</v>
      </c>
      <c r="AG1149" s="122">
        <v>0</v>
      </c>
      <c r="AH1149" s="122">
        <v>0</v>
      </c>
      <c r="AI1149" s="122">
        <v>0</v>
      </c>
      <c r="AJ1149" s="122">
        <v>0</v>
      </c>
      <c r="AK1149" s="122">
        <v>0</v>
      </c>
      <c r="AL1149" s="122">
        <v>0</v>
      </c>
    </row>
    <row r="1150" spans="1:38" hidden="1" x14ac:dyDescent="0.25">
      <c r="A1150" s="122" t="s">
        <v>2007</v>
      </c>
      <c r="B1150" s="122">
        <v>1</v>
      </c>
      <c r="C1150" s="122" t="s">
        <v>2197</v>
      </c>
      <c r="D1150" s="122" t="s">
        <v>2151</v>
      </c>
      <c r="E1150" s="122">
        <v>22</v>
      </c>
      <c r="F1150" s="122">
        <v>0</v>
      </c>
      <c r="G1150" s="122">
        <v>0</v>
      </c>
      <c r="H1150" s="122">
        <v>0</v>
      </c>
      <c r="I1150" s="122">
        <v>0</v>
      </c>
      <c r="J1150" s="122">
        <v>0</v>
      </c>
      <c r="K1150" s="122">
        <v>0</v>
      </c>
      <c r="L1150" s="122">
        <v>0</v>
      </c>
      <c r="M1150" s="122">
        <v>0</v>
      </c>
      <c r="N1150" s="122">
        <v>0</v>
      </c>
      <c r="O1150" s="122">
        <v>0</v>
      </c>
      <c r="P1150" s="122">
        <v>0</v>
      </c>
      <c r="Q1150" s="122">
        <v>0</v>
      </c>
      <c r="R1150" s="122">
        <v>0</v>
      </c>
      <c r="S1150" s="122">
        <v>0</v>
      </c>
      <c r="T1150" s="122">
        <v>0</v>
      </c>
      <c r="U1150" s="122">
        <v>0</v>
      </c>
      <c r="V1150" s="122">
        <v>0</v>
      </c>
      <c r="W1150" s="122">
        <v>0</v>
      </c>
      <c r="X1150" s="122">
        <v>0</v>
      </c>
      <c r="Y1150" s="122">
        <v>0</v>
      </c>
      <c r="Z1150" s="122">
        <v>0</v>
      </c>
      <c r="AA1150" s="122">
        <v>0</v>
      </c>
      <c r="AB1150" s="122">
        <v>0</v>
      </c>
      <c r="AC1150" s="122">
        <v>0</v>
      </c>
      <c r="AD1150" s="122">
        <v>0</v>
      </c>
      <c r="AE1150" s="122">
        <v>0</v>
      </c>
      <c r="AF1150" s="122">
        <v>0</v>
      </c>
      <c r="AG1150" s="122">
        <v>0</v>
      </c>
      <c r="AH1150" s="122">
        <v>0</v>
      </c>
      <c r="AI1150" s="122">
        <v>0</v>
      </c>
      <c r="AJ1150" s="122">
        <v>0</v>
      </c>
      <c r="AK1150" s="122">
        <v>0</v>
      </c>
      <c r="AL1150" s="122">
        <v>0</v>
      </c>
    </row>
    <row r="1151" spans="1:38" hidden="1" x14ac:dyDescent="0.25">
      <c r="A1151" s="122" t="s">
        <v>2007</v>
      </c>
      <c r="B1151" s="122">
        <v>1</v>
      </c>
      <c r="C1151" s="122" t="s">
        <v>2197</v>
      </c>
      <c r="D1151" s="122" t="s">
        <v>2152</v>
      </c>
      <c r="E1151" s="122">
        <v>22</v>
      </c>
      <c r="F1151" s="122">
        <v>0</v>
      </c>
      <c r="G1151" s="122">
        <v>0</v>
      </c>
      <c r="H1151" s="122">
        <v>0</v>
      </c>
      <c r="I1151" s="122">
        <v>0</v>
      </c>
      <c r="J1151" s="122">
        <v>0</v>
      </c>
      <c r="K1151" s="122">
        <v>0</v>
      </c>
      <c r="L1151" s="122">
        <v>0</v>
      </c>
      <c r="M1151" s="122">
        <v>0</v>
      </c>
      <c r="N1151" s="122">
        <v>0</v>
      </c>
      <c r="O1151" s="122">
        <v>0</v>
      </c>
      <c r="P1151" s="122">
        <v>0</v>
      </c>
      <c r="Q1151" s="122">
        <v>0</v>
      </c>
      <c r="R1151" s="122">
        <v>0</v>
      </c>
      <c r="S1151" s="122">
        <v>0</v>
      </c>
      <c r="T1151" s="122">
        <v>0</v>
      </c>
      <c r="U1151" s="122">
        <v>0</v>
      </c>
      <c r="V1151" s="122">
        <v>0</v>
      </c>
      <c r="W1151" s="122">
        <v>0</v>
      </c>
      <c r="X1151" s="122">
        <v>0</v>
      </c>
      <c r="Y1151" s="122">
        <v>0</v>
      </c>
      <c r="Z1151" s="122">
        <v>0</v>
      </c>
      <c r="AA1151" s="122">
        <v>0</v>
      </c>
      <c r="AB1151" s="122">
        <v>0</v>
      </c>
      <c r="AC1151" s="122">
        <v>0</v>
      </c>
      <c r="AD1151" s="122">
        <v>0</v>
      </c>
      <c r="AE1151" s="122">
        <v>0</v>
      </c>
      <c r="AF1151" s="122">
        <v>0</v>
      </c>
      <c r="AG1151" s="122">
        <v>0</v>
      </c>
      <c r="AH1151" s="122">
        <v>0</v>
      </c>
      <c r="AI1151" s="122">
        <v>0</v>
      </c>
      <c r="AJ1151" s="122">
        <v>0</v>
      </c>
      <c r="AK1151" s="122">
        <v>0</v>
      </c>
      <c r="AL1151" s="122">
        <v>0</v>
      </c>
    </row>
    <row r="1152" spans="1:38" hidden="1" x14ac:dyDescent="0.25">
      <c r="A1152" s="122" t="s">
        <v>2007</v>
      </c>
      <c r="B1152" s="122">
        <v>1</v>
      </c>
      <c r="C1152" s="122" t="s">
        <v>2197</v>
      </c>
      <c r="D1152" s="122" t="s">
        <v>2153</v>
      </c>
      <c r="E1152" s="122">
        <v>22</v>
      </c>
      <c r="F1152" s="122">
        <v>0</v>
      </c>
      <c r="G1152" s="122">
        <v>0</v>
      </c>
      <c r="H1152" s="122">
        <v>0</v>
      </c>
      <c r="I1152" s="122">
        <v>0</v>
      </c>
      <c r="J1152" s="122">
        <v>0</v>
      </c>
      <c r="K1152" s="122">
        <v>0</v>
      </c>
      <c r="L1152" s="122">
        <v>0</v>
      </c>
      <c r="M1152" s="122">
        <v>0</v>
      </c>
      <c r="N1152" s="122">
        <v>0</v>
      </c>
      <c r="O1152" s="122">
        <v>0</v>
      </c>
      <c r="P1152" s="122">
        <v>0</v>
      </c>
      <c r="Q1152" s="122">
        <v>0</v>
      </c>
      <c r="R1152" s="122">
        <v>0</v>
      </c>
      <c r="S1152" s="122">
        <v>0</v>
      </c>
      <c r="T1152" s="122">
        <v>0</v>
      </c>
      <c r="U1152" s="122">
        <v>0</v>
      </c>
      <c r="V1152" s="122">
        <v>0</v>
      </c>
      <c r="W1152" s="122">
        <v>0</v>
      </c>
      <c r="X1152" s="122">
        <v>0</v>
      </c>
      <c r="Y1152" s="122">
        <v>0</v>
      </c>
      <c r="Z1152" s="122">
        <v>0</v>
      </c>
      <c r="AA1152" s="122">
        <v>0</v>
      </c>
      <c r="AB1152" s="122">
        <v>0</v>
      </c>
      <c r="AC1152" s="122">
        <v>0</v>
      </c>
      <c r="AD1152" s="122">
        <v>0</v>
      </c>
      <c r="AE1152" s="122">
        <v>0</v>
      </c>
      <c r="AF1152" s="122">
        <v>0</v>
      </c>
      <c r="AG1152" s="122">
        <v>0</v>
      </c>
      <c r="AH1152" s="122">
        <v>0</v>
      </c>
      <c r="AI1152" s="122">
        <v>0</v>
      </c>
      <c r="AJ1152" s="122">
        <v>0</v>
      </c>
      <c r="AK1152" s="122">
        <v>0</v>
      </c>
      <c r="AL1152" s="122">
        <v>0</v>
      </c>
    </row>
    <row r="1153" spans="1:38" hidden="1" x14ac:dyDescent="0.25">
      <c r="A1153" s="122" t="s">
        <v>2007</v>
      </c>
      <c r="B1153" s="122">
        <v>1</v>
      </c>
      <c r="C1153" s="122" t="s">
        <v>2197</v>
      </c>
      <c r="D1153" s="122" t="s">
        <v>2154</v>
      </c>
      <c r="E1153" s="122">
        <v>22</v>
      </c>
      <c r="F1153" s="122">
        <v>0</v>
      </c>
      <c r="G1153" s="122">
        <v>0</v>
      </c>
      <c r="H1153" s="122">
        <v>0</v>
      </c>
      <c r="I1153" s="122">
        <v>0</v>
      </c>
      <c r="J1153" s="122">
        <v>0</v>
      </c>
      <c r="K1153" s="122">
        <v>0</v>
      </c>
      <c r="L1153" s="122">
        <v>0</v>
      </c>
      <c r="M1153" s="122">
        <v>0</v>
      </c>
      <c r="N1153" s="122">
        <v>0</v>
      </c>
      <c r="O1153" s="122">
        <v>0</v>
      </c>
      <c r="P1153" s="122">
        <v>0</v>
      </c>
      <c r="Q1153" s="122">
        <v>0</v>
      </c>
      <c r="R1153" s="122">
        <v>0</v>
      </c>
      <c r="S1153" s="122">
        <v>0</v>
      </c>
      <c r="T1153" s="122">
        <v>0</v>
      </c>
      <c r="U1153" s="122">
        <v>0</v>
      </c>
      <c r="V1153" s="122">
        <v>0</v>
      </c>
      <c r="W1153" s="122">
        <v>0</v>
      </c>
      <c r="X1153" s="122">
        <v>0</v>
      </c>
      <c r="Y1153" s="122">
        <v>0</v>
      </c>
      <c r="Z1153" s="122">
        <v>0</v>
      </c>
      <c r="AA1153" s="122">
        <v>0</v>
      </c>
      <c r="AB1153" s="122">
        <v>0</v>
      </c>
      <c r="AC1153" s="122">
        <v>0</v>
      </c>
      <c r="AD1153" s="122">
        <v>0</v>
      </c>
      <c r="AE1153" s="122">
        <v>0</v>
      </c>
      <c r="AF1153" s="122">
        <v>0</v>
      </c>
      <c r="AG1153" s="122">
        <v>0</v>
      </c>
      <c r="AH1153" s="122">
        <v>0</v>
      </c>
      <c r="AI1153" s="122">
        <v>0</v>
      </c>
      <c r="AJ1153" s="122">
        <v>0</v>
      </c>
      <c r="AK1153" s="122">
        <v>0</v>
      </c>
      <c r="AL1153" s="122">
        <v>0</v>
      </c>
    </row>
    <row r="1154" spans="1:38" hidden="1" x14ac:dyDescent="0.25">
      <c r="A1154" s="122" t="s">
        <v>2007</v>
      </c>
      <c r="B1154" s="122">
        <v>1</v>
      </c>
      <c r="C1154" s="122" t="s">
        <v>2197</v>
      </c>
      <c r="D1154" s="122" t="s">
        <v>2155</v>
      </c>
      <c r="E1154" s="122">
        <v>22</v>
      </c>
      <c r="F1154" s="122">
        <v>0</v>
      </c>
      <c r="G1154" s="122">
        <v>0</v>
      </c>
      <c r="H1154" s="122">
        <v>0</v>
      </c>
      <c r="I1154" s="122">
        <v>0</v>
      </c>
      <c r="J1154" s="122">
        <v>0</v>
      </c>
      <c r="K1154" s="122">
        <v>0</v>
      </c>
      <c r="L1154" s="122">
        <v>0</v>
      </c>
      <c r="M1154" s="122">
        <v>0</v>
      </c>
      <c r="N1154" s="122">
        <v>0</v>
      </c>
      <c r="O1154" s="122">
        <v>0</v>
      </c>
      <c r="P1154" s="122">
        <v>0</v>
      </c>
      <c r="Q1154" s="122">
        <v>0</v>
      </c>
      <c r="R1154" s="122">
        <v>0</v>
      </c>
      <c r="S1154" s="122">
        <v>0</v>
      </c>
      <c r="T1154" s="122">
        <v>0</v>
      </c>
      <c r="U1154" s="122">
        <v>0</v>
      </c>
      <c r="V1154" s="122">
        <v>0</v>
      </c>
      <c r="W1154" s="122">
        <v>0</v>
      </c>
      <c r="X1154" s="122">
        <v>0</v>
      </c>
      <c r="Y1154" s="122">
        <v>0</v>
      </c>
      <c r="Z1154" s="122">
        <v>0</v>
      </c>
      <c r="AA1154" s="122">
        <v>0</v>
      </c>
      <c r="AB1154" s="122">
        <v>0</v>
      </c>
      <c r="AC1154" s="122">
        <v>0</v>
      </c>
      <c r="AD1154" s="122">
        <v>0</v>
      </c>
      <c r="AE1154" s="122">
        <v>0</v>
      </c>
      <c r="AF1154" s="122">
        <v>0</v>
      </c>
      <c r="AG1154" s="122">
        <v>0</v>
      </c>
      <c r="AH1154" s="122">
        <v>0</v>
      </c>
      <c r="AI1154" s="122">
        <v>0</v>
      </c>
      <c r="AJ1154" s="122">
        <v>0</v>
      </c>
      <c r="AK1154" s="122">
        <v>0</v>
      </c>
      <c r="AL1154" s="122">
        <v>0</v>
      </c>
    </row>
    <row r="1155" spans="1:38" hidden="1" x14ac:dyDescent="0.25">
      <c r="A1155" s="122" t="s">
        <v>2007</v>
      </c>
      <c r="B1155" s="122">
        <v>1</v>
      </c>
      <c r="C1155" s="122" t="s">
        <v>2197</v>
      </c>
      <c r="D1155" s="122" t="s">
        <v>2156</v>
      </c>
      <c r="E1155" s="122">
        <v>22</v>
      </c>
      <c r="F1155" s="122">
        <v>0</v>
      </c>
      <c r="G1155" s="122">
        <v>0</v>
      </c>
      <c r="H1155" s="122">
        <v>0</v>
      </c>
      <c r="I1155" s="122">
        <v>0</v>
      </c>
      <c r="J1155" s="122">
        <v>0</v>
      </c>
      <c r="K1155" s="122">
        <v>0</v>
      </c>
      <c r="L1155" s="122">
        <v>0</v>
      </c>
      <c r="M1155" s="122">
        <v>0</v>
      </c>
      <c r="N1155" s="122">
        <v>0</v>
      </c>
      <c r="O1155" s="122">
        <v>0</v>
      </c>
      <c r="P1155" s="122">
        <v>0</v>
      </c>
      <c r="Q1155" s="122">
        <v>0</v>
      </c>
      <c r="R1155" s="122">
        <v>0</v>
      </c>
      <c r="S1155" s="122">
        <v>0</v>
      </c>
      <c r="T1155" s="122">
        <v>0</v>
      </c>
      <c r="U1155" s="122">
        <v>0</v>
      </c>
      <c r="V1155" s="122">
        <v>0</v>
      </c>
      <c r="W1155" s="122">
        <v>0</v>
      </c>
      <c r="X1155" s="122">
        <v>0</v>
      </c>
      <c r="Y1155" s="122">
        <v>0</v>
      </c>
      <c r="Z1155" s="122">
        <v>0</v>
      </c>
      <c r="AA1155" s="122">
        <v>0</v>
      </c>
      <c r="AB1155" s="122">
        <v>0</v>
      </c>
      <c r="AC1155" s="122">
        <v>0</v>
      </c>
      <c r="AD1155" s="122">
        <v>0</v>
      </c>
      <c r="AE1155" s="122">
        <v>0</v>
      </c>
      <c r="AF1155" s="122">
        <v>0</v>
      </c>
      <c r="AG1155" s="122">
        <v>0</v>
      </c>
      <c r="AH1155" s="122">
        <v>0</v>
      </c>
      <c r="AI1155" s="122">
        <v>0</v>
      </c>
      <c r="AJ1155" s="122">
        <v>0</v>
      </c>
      <c r="AK1155" s="122">
        <v>0</v>
      </c>
      <c r="AL1155" s="122">
        <v>0</v>
      </c>
    </row>
    <row r="1156" spans="1:38" hidden="1" x14ac:dyDescent="0.25">
      <c r="A1156" s="122" t="s">
        <v>2007</v>
      </c>
      <c r="B1156" s="122">
        <v>1</v>
      </c>
      <c r="C1156" s="122" t="s">
        <v>2197</v>
      </c>
      <c r="D1156" s="122" t="s">
        <v>2178</v>
      </c>
      <c r="E1156" s="122">
        <v>22</v>
      </c>
      <c r="F1156" s="122">
        <v>0</v>
      </c>
      <c r="G1156" s="122">
        <v>0</v>
      </c>
      <c r="H1156" s="122">
        <v>0</v>
      </c>
      <c r="I1156" s="122">
        <v>0</v>
      </c>
      <c r="J1156" s="122">
        <v>0</v>
      </c>
      <c r="K1156" s="122">
        <v>0</v>
      </c>
      <c r="L1156" s="122">
        <v>0</v>
      </c>
      <c r="M1156" s="122">
        <v>0</v>
      </c>
      <c r="N1156" s="122">
        <v>0</v>
      </c>
      <c r="O1156" s="122">
        <v>0</v>
      </c>
      <c r="P1156" s="122">
        <v>0</v>
      </c>
      <c r="Q1156" s="122">
        <v>0</v>
      </c>
      <c r="R1156" s="122">
        <v>0</v>
      </c>
      <c r="S1156" s="122">
        <v>0</v>
      </c>
      <c r="T1156" s="122">
        <v>0</v>
      </c>
      <c r="U1156" s="122">
        <v>0</v>
      </c>
      <c r="V1156" s="122">
        <v>0</v>
      </c>
      <c r="W1156" s="122">
        <v>0</v>
      </c>
      <c r="X1156" s="122">
        <v>0</v>
      </c>
      <c r="Y1156" s="122">
        <v>0</v>
      </c>
      <c r="Z1156" s="122">
        <v>0</v>
      </c>
      <c r="AA1156" s="122">
        <v>0</v>
      </c>
      <c r="AB1156" s="122">
        <v>0</v>
      </c>
      <c r="AC1156" s="122">
        <v>0</v>
      </c>
      <c r="AD1156" s="122">
        <v>0</v>
      </c>
      <c r="AE1156" s="122">
        <v>0</v>
      </c>
      <c r="AF1156" s="122">
        <v>0</v>
      </c>
      <c r="AG1156" s="122">
        <v>0</v>
      </c>
      <c r="AH1156" s="122">
        <v>0</v>
      </c>
      <c r="AI1156" s="122">
        <v>0</v>
      </c>
      <c r="AJ1156" s="122">
        <v>0</v>
      </c>
      <c r="AK1156" s="122">
        <v>0</v>
      </c>
      <c r="AL1156" s="122">
        <v>0</v>
      </c>
    </row>
    <row r="1157" spans="1:38" hidden="1" x14ac:dyDescent="0.25">
      <c r="A1157" s="122" t="s">
        <v>2007</v>
      </c>
      <c r="B1157" s="122">
        <v>1</v>
      </c>
      <c r="C1157" s="122" t="s">
        <v>2197</v>
      </c>
      <c r="D1157" s="122" t="s">
        <v>2157</v>
      </c>
      <c r="E1157" s="122">
        <v>22</v>
      </c>
      <c r="F1157" s="122">
        <v>0</v>
      </c>
      <c r="G1157" s="122">
        <v>0</v>
      </c>
      <c r="H1157" s="122">
        <v>0</v>
      </c>
      <c r="I1157" s="122">
        <v>0</v>
      </c>
      <c r="J1157" s="122">
        <v>0</v>
      </c>
      <c r="K1157" s="122">
        <v>0</v>
      </c>
      <c r="L1157" s="122">
        <v>0</v>
      </c>
      <c r="M1157" s="122">
        <v>0</v>
      </c>
      <c r="N1157" s="122">
        <v>0</v>
      </c>
      <c r="O1157" s="122">
        <v>0</v>
      </c>
      <c r="P1157" s="122">
        <v>0</v>
      </c>
      <c r="Q1157" s="122">
        <v>0</v>
      </c>
      <c r="R1157" s="122">
        <v>0</v>
      </c>
      <c r="S1157" s="122">
        <v>0</v>
      </c>
      <c r="T1157" s="122">
        <v>0</v>
      </c>
      <c r="U1157" s="122">
        <v>0</v>
      </c>
      <c r="V1157" s="122">
        <v>0</v>
      </c>
      <c r="W1157" s="122">
        <v>0</v>
      </c>
      <c r="X1157" s="122">
        <v>0</v>
      </c>
      <c r="Y1157" s="122">
        <v>0</v>
      </c>
      <c r="Z1157" s="122">
        <v>0</v>
      </c>
      <c r="AA1157" s="122">
        <v>0</v>
      </c>
      <c r="AB1157" s="122">
        <v>0</v>
      </c>
      <c r="AC1157" s="122">
        <v>0</v>
      </c>
      <c r="AD1157" s="122">
        <v>0</v>
      </c>
      <c r="AE1157" s="122">
        <v>0</v>
      </c>
      <c r="AF1157" s="122">
        <v>0</v>
      </c>
      <c r="AG1157" s="122">
        <v>0</v>
      </c>
      <c r="AH1157" s="122">
        <v>0</v>
      </c>
      <c r="AI1157" s="122">
        <v>0</v>
      </c>
      <c r="AJ1157" s="122">
        <v>0</v>
      </c>
      <c r="AK1157" s="122">
        <v>0</v>
      </c>
      <c r="AL1157" s="122">
        <v>0</v>
      </c>
    </row>
    <row r="1158" spans="1:38" hidden="1" x14ac:dyDescent="0.25">
      <c r="A1158" s="122" t="s">
        <v>2007</v>
      </c>
      <c r="B1158" s="122">
        <v>1</v>
      </c>
      <c r="C1158" s="122" t="s">
        <v>2197</v>
      </c>
      <c r="D1158" s="122" t="s">
        <v>2158</v>
      </c>
      <c r="E1158" s="122">
        <v>22</v>
      </c>
      <c r="F1158" s="122">
        <v>0</v>
      </c>
      <c r="G1158" s="122">
        <v>0</v>
      </c>
      <c r="H1158" s="122">
        <v>0</v>
      </c>
      <c r="I1158" s="122">
        <v>0</v>
      </c>
      <c r="J1158" s="122">
        <v>0</v>
      </c>
      <c r="K1158" s="122">
        <v>0</v>
      </c>
      <c r="L1158" s="122">
        <v>0</v>
      </c>
      <c r="M1158" s="122">
        <v>0</v>
      </c>
      <c r="N1158" s="122">
        <v>0</v>
      </c>
      <c r="O1158" s="122">
        <v>0</v>
      </c>
      <c r="P1158" s="122">
        <v>0</v>
      </c>
      <c r="Q1158" s="122">
        <v>0</v>
      </c>
      <c r="R1158" s="122">
        <v>0</v>
      </c>
      <c r="S1158" s="122">
        <v>0</v>
      </c>
      <c r="T1158" s="122">
        <v>0</v>
      </c>
      <c r="U1158" s="122">
        <v>0</v>
      </c>
      <c r="V1158" s="122">
        <v>0</v>
      </c>
      <c r="W1158" s="122">
        <v>0</v>
      </c>
      <c r="X1158" s="122">
        <v>0</v>
      </c>
      <c r="Y1158" s="122">
        <v>0</v>
      </c>
      <c r="Z1158" s="122">
        <v>0</v>
      </c>
      <c r="AA1158" s="122">
        <v>0</v>
      </c>
      <c r="AB1158" s="122">
        <v>0</v>
      </c>
      <c r="AC1158" s="122">
        <v>0</v>
      </c>
      <c r="AD1158" s="122">
        <v>0</v>
      </c>
      <c r="AE1158" s="122">
        <v>0</v>
      </c>
      <c r="AF1158" s="122">
        <v>0</v>
      </c>
      <c r="AG1158" s="122">
        <v>0</v>
      </c>
      <c r="AH1158" s="122">
        <v>0</v>
      </c>
      <c r="AI1158" s="122">
        <v>0</v>
      </c>
      <c r="AJ1158" s="122">
        <v>0</v>
      </c>
      <c r="AK1158" s="122">
        <v>0</v>
      </c>
      <c r="AL1158" s="122">
        <v>0</v>
      </c>
    </row>
    <row r="1159" spans="1:38" hidden="1" x14ac:dyDescent="0.25">
      <c r="A1159" s="122" t="s">
        <v>2007</v>
      </c>
      <c r="B1159" s="122">
        <v>1</v>
      </c>
      <c r="C1159" s="122" t="s">
        <v>2197</v>
      </c>
      <c r="D1159" s="122" t="s">
        <v>2159</v>
      </c>
      <c r="E1159" s="122">
        <v>22</v>
      </c>
      <c r="F1159" s="122">
        <v>0</v>
      </c>
      <c r="G1159" s="122">
        <v>0</v>
      </c>
      <c r="H1159" s="122">
        <v>0</v>
      </c>
      <c r="I1159" s="122">
        <v>0</v>
      </c>
      <c r="J1159" s="122">
        <v>0</v>
      </c>
      <c r="K1159" s="122">
        <v>0</v>
      </c>
      <c r="L1159" s="122">
        <v>0</v>
      </c>
      <c r="M1159" s="122">
        <v>0</v>
      </c>
      <c r="N1159" s="122">
        <v>0</v>
      </c>
      <c r="O1159" s="122">
        <v>0</v>
      </c>
      <c r="P1159" s="122">
        <v>0</v>
      </c>
      <c r="Q1159" s="122">
        <v>0</v>
      </c>
      <c r="R1159" s="122">
        <v>0</v>
      </c>
      <c r="S1159" s="122">
        <v>0</v>
      </c>
      <c r="T1159" s="122">
        <v>0</v>
      </c>
      <c r="U1159" s="122">
        <v>0</v>
      </c>
      <c r="V1159" s="122">
        <v>0</v>
      </c>
      <c r="W1159" s="122">
        <v>0</v>
      </c>
      <c r="X1159" s="122">
        <v>0</v>
      </c>
      <c r="Y1159" s="122">
        <v>0</v>
      </c>
      <c r="Z1159" s="122">
        <v>0</v>
      </c>
      <c r="AA1159" s="122">
        <v>0</v>
      </c>
      <c r="AB1159" s="122">
        <v>0</v>
      </c>
      <c r="AC1159" s="122">
        <v>0</v>
      </c>
      <c r="AD1159" s="122">
        <v>0</v>
      </c>
      <c r="AE1159" s="122">
        <v>0</v>
      </c>
      <c r="AF1159" s="122">
        <v>0</v>
      </c>
      <c r="AG1159" s="122">
        <v>0</v>
      </c>
      <c r="AH1159" s="122">
        <v>0</v>
      </c>
      <c r="AI1159" s="122">
        <v>0</v>
      </c>
      <c r="AJ1159" s="122">
        <v>0</v>
      </c>
      <c r="AK1159" s="122">
        <v>0</v>
      </c>
      <c r="AL1159" s="122">
        <v>0</v>
      </c>
    </row>
    <row r="1160" spans="1:38" hidden="1" x14ac:dyDescent="0.25">
      <c r="A1160" s="122" t="s">
        <v>2007</v>
      </c>
      <c r="B1160" s="122">
        <v>1</v>
      </c>
      <c r="C1160" s="122" t="s">
        <v>2197</v>
      </c>
      <c r="D1160" s="122" t="s">
        <v>2160</v>
      </c>
      <c r="E1160" s="122">
        <v>22</v>
      </c>
      <c r="F1160" s="122">
        <v>0</v>
      </c>
      <c r="G1160" s="122">
        <v>0</v>
      </c>
      <c r="H1160" s="122">
        <v>0</v>
      </c>
      <c r="I1160" s="122">
        <v>0</v>
      </c>
      <c r="J1160" s="122">
        <v>0</v>
      </c>
      <c r="K1160" s="122">
        <v>0</v>
      </c>
      <c r="L1160" s="122">
        <v>0</v>
      </c>
      <c r="M1160" s="122">
        <v>0</v>
      </c>
      <c r="N1160" s="122">
        <v>0</v>
      </c>
      <c r="O1160" s="122">
        <v>0</v>
      </c>
      <c r="P1160" s="122">
        <v>0</v>
      </c>
      <c r="Q1160" s="122">
        <v>0</v>
      </c>
      <c r="R1160" s="122">
        <v>0</v>
      </c>
      <c r="S1160" s="122">
        <v>0</v>
      </c>
      <c r="T1160" s="122">
        <v>0</v>
      </c>
      <c r="U1160" s="122">
        <v>0</v>
      </c>
      <c r="V1160" s="122">
        <v>0</v>
      </c>
      <c r="W1160" s="122">
        <v>0</v>
      </c>
      <c r="X1160" s="122">
        <v>0</v>
      </c>
      <c r="Y1160" s="122">
        <v>0</v>
      </c>
      <c r="Z1160" s="122">
        <v>0</v>
      </c>
      <c r="AA1160" s="122">
        <v>0</v>
      </c>
      <c r="AB1160" s="122">
        <v>0</v>
      </c>
      <c r="AC1160" s="122">
        <v>0</v>
      </c>
      <c r="AD1160" s="122">
        <v>0</v>
      </c>
      <c r="AE1160" s="122">
        <v>0</v>
      </c>
      <c r="AF1160" s="122">
        <v>0</v>
      </c>
      <c r="AG1160" s="122">
        <v>0</v>
      </c>
      <c r="AH1160" s="122">
        <v>0</v>
      </c>
      <c r="AI1160" s="122">
        <v>0</v>
      </c>
      <c r="AJ1160" s="122">
        <v>0</v>
      </c>
      <c r="AK1160" s="122">
        <v>0</v>
      </c>
      <c r="AL1160" s="122">
        <v>0</v>
      </c>
    </row>
    <row r="1161" spans="1:38" hidden="1" x14ac:dyDescent="0.25">
      <c r="A1161" s="122" t="s">
        <v>2007</v>
      </c>
      <c r="B1161" s="122">
        <v>1</v>
      </c>
      <c r="C1161" s="122" t="s">
        <v>2197</v>
      </c>
      <c r="D1161" s="122" t="s">
        <v>2161</v>
      </c>
      <c r="E1161" s="122">
        <v>22</v>
      </c>
      <c r="F1161" s="122">
        <v>0</v>
      </c>
      <c r="G1161" s="122">
        <v>0</v>
      </c>
      <c r="H1161" s="122">
        <v>0</v>
      </c>
      <c r="I1161" s="122">
        <v>0</v>
      </c>
      <c r="J1161" s="122">
        <v>0</v>
      </c>
      <c r="K1161" s="122">
        <v>0</v>
      </c>
      <c r="L1161" s="122">
        <v>0</v>
      </c>
      <c r="M1161" s="122">
        <v>0</v>
      </c>
      <c r="N1161" s="122">
        <v>0</v>
      </c>
      <c r="O1161" s="122">
        <v>0</v>
      </c>
      <c r="P1161" s="122">
        <v>0</v>
      </c>
      <c r="Q1161" s="122">
        <v>0</v>
      </c>
      <c r="R1161" s="122">
        <v>0</v>
      </c>
      <c r="S1161" s="122">
        <v>0</v>
      </c>
      <c r="T1161" s="122">
        <v>0</v>
      </c>
      <c r="U1161" s="122">
        <v>0</v>
      </c>
      <c r="V1161" s="122">
        <v>0</v>
      </c>
      <c r="W1161" s="122">
        <v>0</v>
      </c>
      <c r="X1161" s="122">
        <v>0</v>
      </c>
      <c r="Y1161" s="122">
        <v>0</v>
      </c>
      <c r="Z1161" s="122">
        <v>0</v>
      </c>
      <c r="AA1161" s="122">
        <v>0</v>
      </c>
      <c r="AB1161" s="122">
        <v>0</v>
      </c>
      <c r="AC1161" s="122">
        <v>0</v>
      </c>
      <c r="AD1161" s="122">
        <v>0</v>
      </c>
      <c r="AE1161" s="122">
        <v>0</v>
      </c>
      <c r="AF1161" s="122">
        <v>0</v>
      </c>
      <c r="AG1161" s="122">
        <v>0</v>
      </c>
      <c r="AH1161" s="122">
        <v>0</v>
      </c>
      <c r="AI1161" s="122">
        <v>0</v>
      </c>
      <c r="AJ1161" s="122">
        <v>0</v>
      </c>
      <c r="AK1161" s="122">
        <v>0</v>
      </c>
      <c r="AL1161" s="122">
        <v>0</v>
      </c>
    </row>
    <row r="1162" spans="1:38" hidden="1" x14ac:dyDescent="0.25">
      <c r="A1162" s="122" t="s">
        <v>2007</v>
      </c>
      <c r="B1162" s="122">
        <v>1</v>
      </c>
      <c r="C1162" s="122" t="s">
        <v>2197</v>
      </c>
      <c r="D1162" s="122" t="s">
        <v>2179</v>
      </c>
      <c r="E1162" s="122">
        <v>22</v>
      </c>
      <c r="F1162" s="122">
        <v>0</v>
      </c>
      <c r="G1162" s="122">
        <v>0</v>
      </c>
      <c r="H1162" s="122">
        <v>0</v>
      </c>
      <c r="I1162" s="122">
        <v>0</v>
      </c>
      <c r="J1162" s="122">
        <v>0</v>
      </c>
      <c r="K1162" s="122">
        <v>0</v>
      </c>
      <c r="L1162" s="122">
        <v>0</v>
      </c>
      <c r="M1162" s="122">
        <v>0</v>
      </c>
      <c r="N1162" s="122">
        <v>0</v>
      </c>
      <c r="O1162" s="122">
        <v>0</v>
      </c>
      <c r="P1162" s="122">
        <v>0</v>
      </c>
      <c r="Q1162" s="122">
        <v>0</v>
      </c>
      <c r="R1162" s="122">
        <v>0</v>
      </c>
      <c r="S1162" s="122">
        <v>0</v>
      </c>
      <c r="T1162" s="122">
        <v>0</v>
      </c>
      <c r="U1162" s="122">
        <v>0</v>
      </c>
      <c r="V1162" s="122">
        <v>0</v>
      </c>
      <c r="W1162" s="122">
        <v>0</v>
      </c>
      <c r="X1162" s="122">
        <v>0</v>
      </c>
      <c r="Y1162" s="122">
        <v>0</v>
      </c>
      <c r="Z1162" s="122">
        <v>0</v>
      </c>
      <c r="AA1162" s="122">
        <v>0</v>
      </c>
      <c r="AB1162" s="122">
        <v>0</v>
      </c>
      <c r="AC1162" s="122">
        <v>0</v>
      </c>
      <c r="AD1162" s="122">
        <v>0</v>
      </c>
      <c r="AE1162" s="122">
        <v>0</v>
      </c>
      <c r="AF1162" s="122">
        <v>0</v>
      </c>
      <c r="AG1162" s="122">
        <v>0</v>
      </c>
      <c r="AH1162" s="122">
        <v>0</v>
      </c>
      <c r="AI1162" s="122">
        <v>0</v>
      </c>
      <c r="AJ1162" s="122">
        <v>0</v>
      </c>
      <c r="AK1162" s="122">
        <v>0</v>
      </c>
      <c r="AL1162" s="122">
        <v>0</v>
      </c>
    </row>
    <row r="1163" spans="1:38" hidden="1" x14ac:dyDescent="0.25">
      <c r="A1163" s="122" t="s">
        <v>2007</v>
      </c>
      <c r="B1163" s="122">
        <v>1</v>
      </c>
      <c r="C1163" s="122" t="s">
        <v>2197</v>
      </c>
      <c r="D1163" s="122" t="s">
        <v>2162</v>
      </c>
      <c r="E1163" s="122">
        <v>22</v>
      </c>
      <c r="F1163" s="122">
        <v>0</v>
      </c>
      <c r="G1163" s="122">
        <v>0</v>
      </c>
      <c r="H1163" s="122">
        <v>0</v>
      </c>
      <c r="I1163" s="122">
        <v>0</v>
      </c>
      <c r="J1163" s="122">
        <v>0</v>
      </c>
      <c r="K1163" s="122">
        <v>0</v>
      </c>
      <c r="L1163" s="122">
        <v>0</v>
      </c>
      <c r="M1163" s="122">
        <v>0</v>
      </c>
      <c r="N1163" s="122">
        <v>0</v>
      </c>
      <c r="O1163" s="122">
        <v>0</v>
      </c>
      <c r="P1163" s="122">
        <v>0</v>
      </c>
      <c r="Q1163" s="122">
        <v>0</v>
      </c>
      <c r="R1163" s="122">
        <v>0</v>
      </c>
      <c r="S1163" s="122">
        <v>0</v>
      </c>
      <c r="T1163" s="122">
        <v>0</v>
      </c>
      <c r="U1163" s="122">
        <v>0</v>
      </c>
      <c r="V1163" s="122">
        <v>0</v>
      </c>
      <c r="W1163" s="122">
        <v>0</v>
      </c>
      <c r="X1163" s="122">
        <v>0</v>
      </c>
      <c r="Y1163" s="122">
        <v>0</v>
      </c>
      <c r="Z1163" s="122">
        <v>0</v>
      </c>
      <c r="AA1163" s="122">
        <v>0</v>
      </c>
      <c r="AB1163" s="122">
        <v>0</v>
      </c>
      <c r="AC1163" s="122">
        <v>0</v>
      </c>
      <c r="AD1163" s="122">
        <v>0</v>
      </c>
      <c r="AE1163" s="122">
        <v>0</v>
      </c>
      <c r="AF1163" s="122">
        <v>0</v>
      </c>
      <c r="AG1163" s="122">
        <v>0</v>
      </c>
      <c r="AH1163" s="122">
        <v>0</v>
      </c>
      <c r="AI1163" s="122">
        <v>0</v>
      </c>
      <c r="AJ1163" s="122">
        <v>0</v>
      </c>
      <c r="AK1163" s="122">
        <v>0</v>
      </c>
      <c r="AL1163" s="122">
        <v>0</v>
      </c>
    </row>
    <row r="1164" spans="1:38" hidden="1" x14ac:dyDescent="0.25">
      <c r="A1164" s="122" t="s">
        <v>2007</v>
      </c>
      <c r="B1164" s="122">
        <v>1</v>
      </c>
      <c r="C1164" s="122" t="s">
        <v>2197</v>
      </c>
      <c r="D1164" s="122" t="s">
        <v>2163</v>
      </c>
      <c r="E1164" s="122">
        <v>22</v>
      </c>
      <c r="F1164" s="122">
        <v>0</v>
      </c>
      <c r="G1164" s="122">
        <v>0</v>
      </c>
      <c r="H1164" s="122">
        <v>0</v>
      </c>
      <c r="I1164" s="122">
        <v>0</v>
      </c>
      <c r="J1164" s="122">
        <v>0</v>
      </c>
      <c r="K1164" s="122">
        <v>0</v>
      </c>
      <c r="L1164" s="122">
        <v>0</v>
      </c>
      <c r="M1164" s="122">
        <v>0</v>
      </c>
      <c r="N1164" s="122">
        <v>0</v>
      </c>
      <c r="O1164" s="122">
        <v>0</v>
      </c>
      <c r="P1164" s="122">
        <v>0</v>
      </c>
      <c r="Q1164" s="122">
        <v>0</v>
      </c>
      <c r="R1164" s="122">
        <v>0</v>
      </c>
      <c r="S1164" s="122">
        <v>0</v>
      </c>
      <c r="T1164" s="122">
        <v>0</v>
      </c>
      <c r="U1164" s="122">
        <v>0</v>
      </c>
      <c r="V1164" s="122">
        <v>0</v>
      </c>
      <c r="W1164" s="122">
        <v>0</v>
      </c>
      <c r="X1164" s="122">
        <v>0</v>
      </c>
      <c r="Y1164" s="122">
        <v>0</v>
      </c>
      <c r="Z1164" s="122">
        <v>0</v>
      </c>
      <c r="AA1164" s="122">
        <v>0</v>
      </c>
      <c r="AB1164" s="122">
        <v>0</v>
      </c>
      <c r="AC1164" s="122">
        <v>0</v>
      </c>
      <c r="AD1164" s="122">
        <v>0</v>
      </c>
      <c r="AE1164" s="122">
        <v>0</v>
      </c>
      <c r="AF1164" s="122">
        <v>0</v>
      </c>
      <c r="AG1164" s="122">
        <v>0</v>
      </c>
      <c r="AH1164" s="122">
        <v>0</v>
      </c>
      <c r="AI1164" s="122">
        <v>0</v>
      </c>
      <c r="AJ1164" s="122">
        <v>0</v>
      </c>
      <c r="AK1164" s="122">
        <v>0</v>
      </c>
      <c r="AL1164" s="122">
        <v>0</v>
      </c>
    </row>
    <row r="1165" spans="1:38" hidden="1" x14ac:dyDescent="0.25">
      <c r="A1165" s="122" t="s">
        <v>2007</v>
      </c>
      <c r="B1165" s="122">
        <v>1</v>
      </c>
      <c r="C1165" s="122" t="s">
        <v>2197</v>
      </c>
      <c r="D1165" s="122" t="s">
        <v>2180</v>
      </c>
      <c r="E1165" s="122">
        <v>22</v>
      </c>
      <c r="F1165" s="122">
        <v>0</v>
      </c>
      <c r="G1165" s="122">
        <v>0</v>
      </c>
      <c r="H1165" s="122">
        <v>0</v>
      </c>
      <c r="I1165" s="122">
        <v>0</v>
      </c>
      <c r="J1165" s="122">
        <v>0</v>
      </c>
      <c r="K1165" s="122">
        <v>0</v>
      </c>
      <c r="L1165" s="122">
        <v>0</v>
      </c>
      <c r="M1165" s="122">
        <v>0</v>
      </c>
      <c r="N1165" s="122">
        <v>0</v>
      </c>
      <c r="O1165" s="122">
        <v>0</v>
      </c>
      <c r="P1165" s="122">
        <v>0</v>
      </c>
      <c r="Q1165" s="122">
        <v>0</v>
      </c>
      <c r="R1165" s="122">
        <v>0</v>
      </c>
      <c r="S1165" s="122">
        <v>0</v>
      </c>
      <c r="T1165" s="122">
        <v>0</v>
      </c>
      <c r="U1165" s="122">
        <v>0</v>
      </c>
      <c r="V1165" s="122">
        <v>0</v>
      </c>
      <c r="W1165" s="122">
        <v>0</v>
      </c>
      <c r="X1165" s="122">
        <v>0</v>
      </c>
      <c r="Y1165" s="122">
        <v>0</v>
      </c>
      <c r="Z1165" s="122">
        <v>0</v>
      </c>
      <c r="AA1165" s="122">
        <v>0</v>
      </c>
      <c r="AB1165" s="122">
        <v>0</v>
      </c>
      <c r="AC1165" s="122">
        <v>0</v>
      </c>
      <c r="AD1165" s="122">
        <v>0</v>
      </c>
      <c r="AE1165" s="122">
        <v>0</v>
      </c>
      <c r="AF1165" s="122">
        <v>0</v>
      </c>
      <c r="AG1165" s="122">
        <v>0</v>
      </c>
      <c r="AH1165" s="122">
        <v>0</v>
      </c>
      <c r="AI1165" s="122">
        <v>0</v>
      </c>
      <c r="AJ1165" s="122">
        <v>0</v>
      </c>
      <c r="AK1165" s="122">
        <v>0</v>
      </c>
      <c r="AL1165" s="122">
        <v>0</v>
      </c>
    </row>
    <row r="1166" spans="1:38" hidden="1" x14ac:dyDescent="0.25">
      <c r="A1166" s="122" t="s">
        <v>2007</v>
      </c>
      <c r="B1166" s="122">
        <v>1</v>
      </c>
      <c r="C1166" s="122" t="s">
        <v>2197</v>
      </c>
      <c r="D1166" s="122" t="s">
        <v>2164</v>
      </c>
      <c r="E1166" s="122">
        <v>22</v>
      </c>
      <c r="F1166" s="122">
        <v>0</v>
      </c>
      <c r="G1166" s="122">
        <v>0</v>
      </c>
      <c r="H1166" s="122">
        <v>0</v>
      </c>
      <c r="I1166" s="122">
        <v>0</v>
      </c>
      <c r="J1166" s="122">
        <v>0</v>
      </c>
      <c r="K1166" s="122">
        <v>0</v>
      </c>
      <c r="L1166" s="122">
        <v>0</v>
      </c>
      <c r="M1166" s="122">
        <v>0</v>
      </c>
      <c r="N1166" s="122">
        <v>0</v>
      </c>
      <c r="O1166" s="122">
        <v>0</v>
      </c>
      <c r="P1166" s="122">
        <v>0</v>
      </c>
      <c r="Q1166" s="122">
        <v>0</v>
      </c>
      <c r="R1166" s="122">
        <v>0</v>
      </c>
      <c r="S1166" s="122">
        <v>0</v>
      </c>
      <c r="T1166" s="122">
        <v>0</v>
      </c>
      <c r="U1166" s="122">
        <v>0</v>
      </c>
      <c r="V1166" s="122">
        <v>0</v>
      </c>
      <c r="W1166" s="122">
        <v>0</v>
      </c>
      <c r="X1166" s="122">
        <v>0</v>
      </c>
      <c r="Y1166" s="122">
        <v>0</v>
      </c>
      <c r="Z1166" s="122">
        <v>0</v>
      </c>
      <c r="AA1166" s="122">
        <v>0</v>
      </c>
      <c r="AB1166" s="122">
        <v>0</v>
      </c>
      <c r="AC1166" s="122">
        <v>0</v>
      </c>
      <c r="AD1166" s="122">
        <v>0</v>
      </c>
      <c r="AE1166" s="122">
        <v>0</v>
      </c>
      <c r="AF1166" s="122">
        <v>0</v>
      </c>
      <c r="AG1166" s="122">
        <v>0</v>
      </c>
      <c r="AH1166" s="122">
        <v>0</v>
      </c>
      <c r="AI1166" s="122">
        <v>0</v>
      </c>
      <c r="AJ1166" s="122">
        <v>0</v>
      </c>
      <c r="AK1166" s="122">
        <v>0</v>
      </c>
      <c r="AL1166" s="122">
        <v>0</v>
      </c>
    </row>
    <row r="1167" spans="1:38" hidden="1" x14ac:dyDescent="0.25">
      <c r="A1167" s="122" t="s">
        <v>2007</v>
      </c>
      <c r="B1167" s="122">
        <v>1</v>
      </c>
      <c r="C1167" s="122" t="s">
        <v>2197</v>
      </c>
      <c r="D1167" s="122" t="s">
        <v>2165</v>
      </c>
      <c r="E1167" s="122">
        <v>22</v>
      </c>
      <c r="F1167" s="122">
        <v>0</v>
      </c>
      <c r="G1167" s="122">
        <v>0</v>
      </c>
      <c r="H1167" s="122">
        <v>0</v>
      </c>
      <c r="I1167" s="122">
        <v>0</v>
      </c>
      <c r="J1167" s="122">
        <v>0</v>
      </c>
      <c r="K1167" s="122">
        <v>0</v>
      </c>
      <c r="L1167" s="122">
        <v>0</v>
      </c>
      <c r="M1167" s="122">
        <v>0</v>
      </c>
      <c r="N1167" s="122">
        <v>0</v>
      </c>
      <c r="O1167" s="122">
        <v>0</v>
      </c>
      <c r="P1167" s="122">
        <v>0</v>
      </c>
      <c r="Q1167" s="122">
        <v>0</v>
      </c>
      <c r="R1167" s="122">
        <v>0</v>
      </c>
      <c r="S1167" s="122">
        <v>0</v>
      </c>
      <c r="T1167" s="122">
        <v>0</v>
      </c>
      <c r="U1167" s="122">
        <v>0</v>
      </c>
      <c r="V1167" s="122">
        <v>0</v>
      </c>
      <c r="W1167" s="122">
        <v>0</v>
      </c>
      <c r="X1167" s="122">
        <v>0</v>
      </c>
      <c r="Y1167" s="122">
        <v>0</v>
      </c>
      <c r="Z1167" s="122">
        <v>0</v>
      </c>
      <c r="AA1167" s="122">
        <v>0</v>
      </c>
      <c r="AB1167" s="122">
        <v>0</v>
      </c>
      <c r="AC1167" s="122">
        <v>0</v>
      </c>
      <c r="AD1167" s="122">
        <v>0</v>
      </c>
      <c r="AE1167" s="122">
        <v>0</v>
      </c>
      <c r="AF1167" s="122">
        <v>0</v>
      </c>
      <c r="AG1167" s="122">
        <v>0</v>
      </c>
      <c r="AH1167" s="122">
        <v>0</v>
      </c>
      <c r="AI1167" s="122">
        <v>0</v>
      </c>
      <c r="AJ1167" s="122">
        <v>0</v>
      </c>
      <c r="AK1167" s="122">
        <v>0</v>
      </c>
      <c r="AL1167" s="122">
        <v>0</v>
      </c>
    </row>
    <row r="1168" spans="1:38" hidden="1" x14ac:dyDescent="0.25">
      <c r="A1168" s="122" t="s">
        <v>2007</v>
      </c>
      <c r="B1168" s="122">
        <v>1</v>
      </c>
      <c r="C1168" s="122" t="s">
        <v>2197</v>
      </c>
      <c r="D1168" s="122" t="s">
        <v>2166</v>
      </c>
      <c r="E1168" s="122">
        <v>22</v>
      </c>
      <c r="F1168" s="122">
        <v>0</v>
      </c>
      <c r="G1168" s="122">
        <v>0</v>
      </c>
      <c r="H1168" s="122">
        <v>0</v>
      </c>
      <c r="I1168" s="122">
        <v>0</v>
      </c>
      <c r="J1168" s="122">
        <v>0</v>
      </c>
      <c r="K1168" s="122">
        <v>0</v>
      </c>
      <c r="L1168" s="122">
        <v>0</v>
      </c>
      <c r="M1168" s="122">
        <v>0</v>
      </c>
      <c r="N1168" s="122">
        <v>0</v>
      </c>
      <c r="O1168" s="122">
        <v>0</v>
      </c>
      <c r="P1168" s="122">
        <v>0</v>
      </c>
      <c r="Q1168" s="122">
        <v>0</v>
      </c>
      <c r="R1168" s="122">
        <v>0</v>
      </c>
      <c r="S1168" s="122">
        <v>0</v>
      </c>
      <c r="T1168" s="122">
        <v>0</v>
      </c>
      <c r="U1168" s="122">
        <v>0</v>
      </c>
      <c r="V1168" s="122">
        <v>0</v>
      </c>
      <c r="W1168" s="122">
        <v>0</v>
      </c>
      <c r="X1168" s="122">
        <v>0</v>
      </c>
      <c r="Y1168" s="122">
        <v>0</v>
      </c>
      <c r="Z1168" s="122">
        <v>0</v>
      </c>
      <c r="AA1168" s="122">
        <v>0</v>
      </c>
      <c r="AB1168" s="122">
        <v>0</v>
      </c>
      <c r="AC1168" s="122">
        <v>0</v>
      </c>
      <c r="AD1168" s="122">
        <v>0</v>
      </c>
      <c r="AE1168" s="122">
        <v>0</v>
      </c>
      <c r="AF1168" s="122">
        <v>0</v>
      </c>
      <c r="AG1168" s="122">
        <v>0</v>
      </c>
      <c r="AH1168" s="122">
        <v>0</v>
      </c>
      <c r="AI1168" s="122">
        <v>0</v>
      </c>
      <c r="AJ1168" s="122">
        <v>0</v>
      </c>
      <c r="AK1168" s="122">
        <v>0</v>
      </c>
      <c r="AL1168" s="122">
        <v>0</v>
      </c>
    </row>
    <row r="1169" spans="1:38" hidden="1" x14ac:dyDescent="0.25">
      <c r="A1169" s="122" t="s">
        <v>2007</v>
      </c>
      <c r="B1169" s="122">
        <v>1</v>
      </c>
      <c r="C1169" s="122" t="s">
        <v>2197</v>
      </c>
      <c r="D1169" s="122" t="s">
        <v>2167</v>
      </c>
      <c r="E1169" s="122">
        <v>22</v>
      </c>
      <c r="F1169" s="122">
        <v>0</v>
      </c>
      <c r="G1169" s="122">
        <v>0</v>
      </c>
      <c r="H1169" s="122">
        <v>0</v>
      </c>
      <c r="I1169" s="122">
        <v>0</v>
      </c>
      <c r="J1169" s="122">
        <v>0</v>
      </c>
      <c r="K1169" s="122">
        <v>0</v>
      </c>
      <c r="L1169" s="122">
        <v>0</v>
      </c>
      <c r="M1169" s="122">
        <v>0</v>
      </c>
      <c r="N1169" s="122">
        <v>0</v>
      </c>
      <c r="O1169" s="122">
        <v>0</v>
      </c>
      <c r="P1169" s="122">
        <v>0</v>
      </c>
      <c r="Q1169" s="122">
        <v>0</v>
      </c>
      <c r="R1169" s="122">
        <v>0</v>
      </c>
      <c r="S1169" s="122">
        <v>0</v>
      </c>
      <c r="T1169" s="122">
        <v>0</v>
      </c>
      <c r="U1169" s="122">
        <v>0</v>
      </c>
      <c r="V1169" s="122">
        <v>0</v>
      </c>
      <c r="W1169" s="122">
        <v>0</v>
      </c>
      <c r="X1169" s="122">
        <v>0</v>
      </c>
      <c r="Y1169" s="122">
        <v>0</v>
      </c>
      <c r="Z1169" s="122">
        <v>0</v>
      </c>
      <c r="AA1169" s="122">
        <v>0</v>
      </c>
      <c r="AB1169" s="122">
        <v>0</v>
      </c>
      <c r="AC1169" s="122">
        <v>0</v>
      </c>
      <c r="AD1169" s="122">
        <v>0</v>
      </c>
      <c r="AE1169" s="122">
        <v>0</v>
      </c>
      <c r="AF1169" s="122">
        <v>0</v>
      </c>
      <c r="AG1169" s="122">
        <v>0</v>
      </c>
      <c r="AH1169" s="122">
        <v>0</v>
      </c>
      <c r="AI1169" s="122">
        <v>0</v>
      </c>
      <c r="AJ1169" s="122">
        <v>0</v>
      </c>
      <c r="AK1169" s="122">
        <v>0</v>
      </c>
      <c r="AL1169" s="122">
        <v>0</v>
      </c>
    </row>
    <row r="1170" spans="1:38" hidden="1" x14ac:dyDescent="0.25">
      <c r="A1170" s="122" t="s">
        <v>2007</v>
      </c>
      <c r="B1170" s="122">
        <v>1</v>
      </c>
      <c r="C1170" s="122" t="s">
        <v>2197</v>
      </c>
      <c r="D1170" s="122" t="s">
        <v>2168</v>
      </c>
      <c r="E1170" s="122">
        <v>22</v>
      </c>
      <c r="F1170" s="122">
        <v>1.4313534566699</v>
      </c>
      <c r="G1170" s="122">
        <v>1.4313534566699</v>
      </c>
      <c r="H1170" s="122">
        <v>1.4508276533593001</v>
      </c>
      <c r="I1170" s="122">
        <v>1.4118792599804999</v>
      </c>
      <c r="J1170" s="122">
        <v>1.4216163583251999</v>
      </c>
      <c r="K1170" s="122">
        <v>1.6066212268744</v>
      </c>
      <c r="L1170" s="122">
        <v>1.5871470301849999</v>
      </c>
      <c r="M1170" s="122">
        <v>1.6650438169426001</v>
      </c>
      <c r="N1170" s="122">
        <v>1.6066212268744</v>
      </c>
      <c r="O1170" s="122">
        <v>1.5481986368062</v>
      </c>
      <c r="P1170" s="122">
        <v>1.5287244401168001</v>
      </c>
      <c r="Q1170" s="122">
        <v>1.4995131450828001</v>
      </c>
      <c r="R1170" s="122">
        <v>1.4703018500487</v>
      </c>
      <c r="S1170" s="122">
        <v>1.5092502434274999</v>
      </c>
      <c r="T1170" s="122">
        <v>1.6066212268744</v>
      </c>
      <c r="U1170" s="122">
        <v>1.6553067185979</v>
      </c>
      <c r="V1170" s="122">
        <v>1.6260954235638001</v>
      </c>
      <c r="W1170" s="122">
        <v>1.6747809152872</v>
      </c>
      <c r="X1170" s="122">
        <v>1.7332035053554</v>
      </c>
      <c r="Y1170" s="122">
        <v>1.4703018500487</v>
      </c>
      <c r="Z1170" s="122">
        <v>1.5481986368062</v>
      </c>
      <c r="AA1170" s="122">
        <v>1.6066212268744</v>
      </c>
      <c r="AB1170" s="122">
        <v>1.6650438169426001</v>
      </c>
      <c r="AC1170" s="122">
        <v>1.6942551119766001</v>
      </c>
      <c r="AD1170" s="122">
        <v>1.6845180136319</v>
      </c>
      <c r="AE1170" s="122">
        <v>1.7137293086659999</v>
      </c>
      <c r="AF1170" s="122">
        <v>1.7234664070107</v>
      </c>
      <c r="AG1170" s="122">
        <v>1.7526777020447999</v>
      </c>
      <c r="AH1170" s="122">
        <v>1.7137293086659999</v>
      </c>
      <c r="AI1170" s="122">
        <v>1.7916260954236001</v>
      </c>
      <c r="AJ1170" s="122">
        <v>1.4605647517039999</v>
      </c>
      <c r="AK1170" s="122">
        <v>1.7137293086659999</v>
      </c>
      <c r="AL1170" s="122">
        <v>0</v>
      </c>
    </row>
    <row r="1171" spans="1:38" hidden="1" x14ac:dyDescent="0.25">
      <c r="A1171" s="122" t="s">
        <v>2010</v>
      </c>
      <c r="B1171" s="122">
        <v>1</v>
      </c>
      <c r="C1171" s="122" t="s">
        <v>2198</v>
      </c>
      <c r="D1171" s="122" t="s">
        <v>2120</v>
      </c>
      <c r="E1171" s="122">
        <v>23</v>
      </c>
      <c r="F1171" s="122">
        <v>0</v>
      </c>
      <c r="G1171" s="122">
        <v>0</v>
      </c>
      <c r="H1171" s="122">
        <v>0</v>
      </c>
      <c r="I1171" s="122">
        <v>0</v>
      </c>
      <c r="J1171" s="122">
        <v>0</v>
      </c>
      <c r="K1171" s="122">
        <v>0</v>
      </c>
      <c r="L1171" s="122">
        <v>0</v>
      </c>
      <c r="M1171" s="122">
        <v>0</v>
      </c>
      <c r="N1171" s="122">
        <v>0</v>
      </c>
      <c r="O1171" s="122">
        <v>0</v>
      </c>
      <c r="P1171" s="122">
        <v>0</v>
      </c>
      <c r="Q1171" s="122">
        <v>0</v>
      </c>
      <c r="R1171" s="122">
        <v>0</v>
      </c>
      <c r="S1171" s="122">
        <v>0</v>
      </c>
      <c r="T1171" s="122">
        <v>0</v>
      </c>
      <c r="U1171" s="122">
        <v>0</v>
      </c>
      <c r="V1171" s="122">
        <v>0</v>
      </c>
      <c r="W1171" s="122">
        <v>0</v>
      </c>
      <c r="X1171" s="122">
        <v>0</v>
      </c>
      <c r="Y1171" s="122">
        <v>0</v>
      </c>
      <c r="Z1171" s="122">
        <v>0</v>
      </c>
      <c r="AA1171" s="122">
        <v>0</v>
      </c>
      <c r="AB1171" s="122">
        <v>0</v>
      </c>
      <c r="AC1171" s="122">
        <v>0</v>
      </c>
      <c r="AD1171" s="122">
        <v>0</v>
      </c>
      <c r="AE1171" s="122">
        <v>0</v>
      </c>
      <c r="AF1171" s="122">
        <v>0</v>
      </c>
      <c r="AG1171" s="122">
        <v>0</v>
      </c>
      <c r="AH1171" s="122">
        <v>0</v>
      </c>
      <c r="AI1171" s="122">
        <v>0</v>
      </c>
      <c r="AJ1171" s="122">
        <v>0</v>
      </c>
      <c r="AK1171" s="122">
        <v>0</v>
      </c>
      <c r="AL1171" s="122">
        <v>0</v>
      </c>
    </row>
    <row r="1172" spans="1:38" hidden="1" x14ac:dyDescent="0.25">
      <c r="A1172" s="122" t="s">
        <v>2010</v>
      </c>
      <c r="B1172" s="122">
        <v>1</v>
      </c>
      <c r="C1172" s="122" t="s">
        <v>2198</v>
      </c>
      <c r="D1172" s="122" t="s">
        <v>2121</v>
      </c>
      <c r="E1172" s="122">
        <v>23</v>
      </c>
      <c r="F1172" s="122">
        <v>0</v>
      </c>
      <c r="G1172" s="122">
        <v>0</v>
      </c>
      <c r="H1172" s="122">
        <v>0</v>
      </c>
      <c r="I1172" s="122">
        <v>0</v>
      </c>
      <c r="J1172" s="122">
        <v>0</v>
      </c>
      <c r="K1172" s="122">
        <v>0</v>
      </c>
      <c r="L1172" s="122">
        <v>0</v>
      </c>
      <c r="M1172" s="122">
        <v>0</v>
      </c>
      <c r="N1172" s="122">
        <v>0</v>
      </c>
      <c r="O1172" s="122">
        <v>0</v>
      </c>
      <c r="P1172" s="122">
        <v>0</v>
      </c>
      <c r="Q1172" s="122">
        <v>0</v>
      </c>
      <c r="R1172" s="122">
        <v>0</v>
      </c>
      <c r="S1172" s="122">
        <v>0</v>
      </c>
      <c r="T1172" s="122">
        <v>0</v>
      </c>
      <c r="U1172" s="122">
        <v>0</v>
      </c>
      <c r="V1172" s="122">
        <v>0</v>
      </c>
      <c r="W1172" s="122">
        <v>0</v>
      </c>
      <c r="X1172" s="122">
        <v>0</v>
      </c>
      <c r="Y1172" s="122">
        <v>0</v>
      </c>
      <c r="Z1172" s="122">
        <v>0</v>
      </c>
      <c r="AA1172" s="122">
        <v>0</v>
      </c>
      <c r="AB1172" s="122">
        <v>0</v>
      </c>
      <c r="AC1172" s="122">
        <v>0</v>
      </c>
      <c r="AD1172" s="122">
        <v>0</v>
      </c>
      <c r="AE1172" s="122">
        <v>0</v>
      </c>
      <c r="AF1172" s="122">
        <v>0</v>
      </c>
      <c r="AG1172" s="122">
        <v>0</v>
      </c>
      <c r="AH1172" s="122">
        <v>0</v>
      </c>
      <c r="AI1172" s="122">
        <v>0</v>
      </c>
      <c r="AJ1172" s="122">
        <v>0</v>
      </c>
      <c r="AK1172" s="122">
        <v>0</v>
      </c>
      <c r="AL1172" s="122">
        <v>0</v>
      </c>
    </row>
    <row r="1173" spans="1:38" hidden="1" x14ac:dyDescent="0.25">
      <c r="A1173" s="122" t="s">
        <v>2010</v>
      </c>
      <c r="B1173" s="122">
        <v>1</v>
      </c>
      <c r="C1173" s="122" t="s">
        <v>2198</v>
      </c>
      <c r="D1173" s="122" t="s">
        <v>2122</v>
      </c>
      <c r="E1173" s="122">
        <v>23</v>
      </c>
      <c r="F1173" s="122">
        <v>0</v>
      </c>
      <c r="G1173" s="122">
        <v>0</v>
      </c>
      <c r="H1173" s="122">
        <v>0</v>
      </c>
      <c r="I1173" s="122">
        <v>0</v>
      </c>
      <c r="J1173" s="122">
        <v>0</v>
      </c>
      <c r="K1173" s="122">
        <v>0</v>
      </c>
      <c r="L1173" s="122">
        <v>0</v>
      </c>
      <c r="M1173" s="122">
        <v>0</v>
      </c>
      <c r="N1173" s="122">
        <v>0</v>
      </c>
      <c r="O1173" s="122">
        <v>0</v>
      </c>
      <c r="P1173" s="122">
        <v>0</v>
      </c>
      <c r="Q1173" s="122">
        <v>0</v>
      </c>
      <c r="R1173" s="122">
        <v>0</v>
      </c>
      <c r="S1173" s="122">
        <v>0</v>
      </c>
      <c r="T1173" s="122">
        <v>0</v>
      </c>
      <c r="U1173" s="122">
        <v>0</v>
      </c>
      <c r="V1173" s="122">
        <v>0</v>
      </c>
      <c r="W1173" s="122">
        <v>0</v>
      </c>
      <c r="X1173" s="122">
        <v>0</v>
      </c>
      <c r="Y1173" s="122">
        <v>0</v>
      </c>
      <c r="Z1173" s="122">
        <v>0</v>
      </c>
      <c r="AA1173" s="122">
        <v>0</v>
      </c>
      <c r="AB1173" s="122">
        <v>0</v>
      </c>
      <c r="AC1173" s="122">
        <v>0</v>
      </c>
      <c r="AD1173" s="122">
        <v>0</v>
      </c>
      <c r="AE1173" s="122">
        <v>0</v>
      </c>
      <c r="AF1173" s="122">
        <v>0</v>
      </c>
      <c r="AG1173" s="122">
        <v>0</v>
      </c>
      <c r="AH1173" s="122">
        <v>0</v>
      </c>
      <c r="AI1173" s="122">
        <v>0</v>
      </c>
      <c r="AJ1173" s="122">
        <v>0</v>
      </c>
      <c r="AK1173" s="122">
        <v>0</v>
      </c>
      <c r="AL1173" s="122">
        <v>0</v>
      </c>
    </row>
    <row r="1174" spans="1:38" hidden="1" x14ac:dyDescent="0.25">
      <c r="A1174" s="122" t="s">
        <v>2010</v>
      </c>
      <c r="B1174" s="122">
        <v>1</v>
      </c>
      <c r="C1174" s="122" t="s">
        <v>2198</v>
      </c>
      <c r="D1174" s="122" t="s">
        <v>2175</v>
      </c>
      <c r="E1174" s="122">
        <v>23</v>
      </c>
      <c r="F1174" s="122">
        <v>0</v>
      </c>
      <c r="G1174" s="122">
        <v>0</v>
      </c>
      <c r="H1174" s="122">
        <v>0</v>
      </c>
      <c r="I1174" s="122">
        <v>0</v>
      </c>
      <c r="J1174" s="122">
        <v>0</v>
      </c>
      <c r="K1174" s="122">
        <v>0</v>
      </c>
      <c r="L1174" s="122">
        <v>0</v>
      </c>
      <c r="M1174" s="122">
        <v>0</v>
      </c>
      <c r="N1174" s="122">
        <v>0</v>
      </c>
      <c r="O1174" s="122">
        <v>0</v>
      </c>
      <c r="P1174" s="122">
        <v>0</v>
      </c>
      <c r="Q1174" s="122">
        <v>0</v>
      </c>
      <c r="R1174" s="122">
        <v>0</v>
      </c>
      <c r="S1174" s="122">
        <v>0</v>
      </c>
      <c r="T1174" s="122">
        <v>0</v>
      </c>
      <c r="U1174" s="122">
        <v>0</v>
      </c>
      <c r="V1174" s="122">
        <v>0</v>
      </c>
      <c r="W1174" s="122">
        <v>0</v>
      </c>
      <c r="X1174" s="122">
        <v>0</v>
      </c>
      <c r="Y1174" s="122">
        <v>0</v>
      </c>
      <c r="Z1174" s="122">
        <v>0</v>
      </c>
      <c r="AA1174" s="122">
        <v>0</v>
      </c>
      <c r="AB1174" s="122">
        <v>0</v>
      </c>
      <c r="AC1174" s="122">
        <v>0</v>
      </c>
      <c r="AD1174" s="122">
        <v>0</v>
      </c>
      <c r="AE1174" s="122">
        <v>0</v>
      </c>
      <c r="AF1174" s="122">
        <v>0</v>
      </c>
      <c r="AG1174" s="122">
        <v>0</v>
      </c>
      <c r="AH1174" s="122">
        <v>0</v>
      </c>
      <c r="AI1174" s="122">
        <v>0</v>
      </c>
      <c r="AJ1174" s="122">
        <v>0</v>
      </c>
      <c r="AK1174" s="122">
        <v>0</v>
      </c>
      <c r="AL1174" s="122">
        <v>0</v>
      </c>
    </row>
    <row r="1175" spans="1:38" hidden="1" x14ac:dyDescent="0.25">
      <c r="A1175" s="122" t="s">
        <v>2010</v>
      </c>
      <c r="B1175" s="122">
        <v>1</v>
      </c>
      <c r="C1175" s="122" t="s">
        <v>2198</v>
      </c>
      <c r="D1175" s="122" t="s">
        <v>2123</v>
      </c>
      <c r="E1175" s="122">
        <v>23</v>
      </c>
      <c r="F1175" s="122">
        <v>0</v>
      </c>
      <c r="G1175" s="122">
        <v>0</v>
      </c>
      <c r="H1175" s="122">
        <v>0</v>
      </c>
      <c r="I1175" s="122">
        <v>0</v>
      </c>
      <c r="J1175" s="122">
        <v>0</v>
      </c>
      <c r="K1175" s="122">
        <v>0</v>
      </c>
      <c r="L1175" s="122">
        <v>0</v>
      </c>
      <c r="M1175" s="122">
        <v>0</v>
      </c>
      <c r="N1175" s="122">
        <v>0</v>
      </c>
      <c r="O1175" s="122">
        <v>0</v>
      </c>
      <c r="P1175" s="122">
        <v>0</v>
      </c>
      <c r="Q1175" s="122">
        <v>0</v>
      </c>
      <c r="R1175" s="122">
        <v>0</v>
      </c>
      <c r="S1175" s="122">
        <v>0</v>
      </c>
      <c r="T1175" s="122">
        <v>0</v>
      </c>
      <c r="U1175" s="122">
        <v>0</v>
      </c>
      <c r="V1175" s="122">
        <v>0</v>
      </c>
      <c r="W1175" s="122">
        <v>0</v>
      </c>
      <c r="X1175" s="122">
        <v>0</v>
      </c>
      <c r="Y1175" s="122">
        <v>0</v>
      </c>
      <c r="Z1175" s="122">
        <v>0</v>
      </c>
      <c r="AA1175" s="122">
        <v>0</v>
      </c>
      <c r="AB1175" s="122">
        <v>0</v>
      </c>
      <c r="AC1175" s="122">
        <v>0</v>
      </c>
      <c r="AD1175" s="122">
        <v>0</v>
      </c>
      <c r="AE1175" s="122">
        <v>0</v>
      </c>
      <c r="AF1175" s="122">
        <v>0</v>
      </c>
      <c r="AG1175" s="122">
        <v>0</v>
      </c>
      <c r="AH1175" s="122">
        <v>0</v>
      </c>
      <c r="AI1175" s="122">
        <v>0</v>
      </c>
      <c r="AJ1175" s="122">
        <v>0</v>
      </c>
      <c r="AK1175" s="122">
        <v>0</v>
      </c>
      <c r="AL1175" s="122">
        <v>0</v>
      </c>
    </row>
    <row r="1176" spans="1:38" x14ac:dyDescent="0.25">
      <c r="A1176" s="122" t="s">
        <v>2010</v>
      </c>
      <c r="B1176" s="122">
        <v>1</v>
      </c>
      <c r="C1176" s="122" t="s">
        <v>2198</v>
      </c>
      <c r="D1176" s="122" t="s">
        <v>2124</v>
      </c>
      <c r="E1176" s="122">
        <v>23</v>
      </c>
      <c r="F1176" s="122">
        <v>4.4405581011399999E-2</v>
      </c>
      <c r="G1176" s="122">
        <v>3.8414435242300003E-2</v>
      </c>
      <c r="H1176" s="122">
        <v>4.1859047619E-2</v>
      </c>
      <c r="I1176" s="122">
        <v>4.6018882570600002E-2</v>
      </c>
      <c r="J1176" s="122">
        <v>4.9589313114900002E-2</v>
      </c>
      <c r="K1176" s="122">
        <v>4.9589313114900002E-2</v>
      </c>
      <c r="L1176" s="122">
        <v>3.9118097777499999E-2</v>
      </c>
      <c r="M1176" s="122">
        <v>4.3348377833899998E-2</v>
      </c>
      <c r="N1176" s="122">
        <v>0</v>
      </c>
      <c r="O1176" s="122">
        <v>0</v>
      </c>
      <c r="P1176" s="122">
        <v>0</v>
      </c>
      <c r="Q1176" s="122">
        <v>0</v>
      </c>
      <c r="R1176" s="122">
        <v>0</v>
      </c>
      <c r="S1176" s="122">
        <v>0</v>
      </c>
      <c r="T1176" s="122">
        <v>0</v>
      </c>
      <c r="U1176" s="122">
        <v>0</v>
      </c>
      <c r="V1176" s="122">
        <v>0</v>
      </c>
      <c r="W1176" s="122">
        <v>0</v>
      </c>
      <c r="X1176" s="122">
        <v>0</v>
      </c>
      <c r="Y1176" s="122">
        <v>0</v>
      </c>
      <c r="Z1176" s="122">
        <v>0</v>
      </c>
      <c r="AA1176" s="122">
        <v>0</v>
      </c>
      <c r="AB1176" s="122">
        <v>0</v>
      </c>
      <c r="AC1176" s="122">
        <v>0</v>
      </c>
      <c r="AD1176" s="122">
        <v>0</v>
      </c>
      <c r="AE1176" s="122">
        <v>0</v>
      </c>
      <c r="AF1176" s="122">
        <v>0</v>
      </c>
      <c r="AG1176" s="122">
        <v>0</v>
      </c>
      <c r="AH1176" s="122">
        <v>0</v>
      </c>
      <c r="AI1176" s="122">
        <v>0</v>
      </c>
      <c r="AJ1176" s="122">
        <v>0</v>
      </c>
      <c r="AK1176" s="122">
        <v>0</v>
      </c>
      <c r="AL1176" s="122">
        <v>0</v>
      </c>
    </row>
    <row r="1177" spans="1:38" hidden="1" x14ac:dyDescent="0.25">
      <c r="A1177" s="122" t="s">
        <v>2010</v>
      </c>
      <c r="B1177" s="122">
        <v>1</v>
      </c>
      <c r="C1177" s="122" t="s">
        <v>2198</v>
      </c>
      <c r="D1177" s="122" t="s">
        <v>474</v>
      </c>
      <c r="E1177" s="122">
        <v>23</v>
      </c>
      <c r="F1177" s="122">
        <v>0</v>
      </c>
      <c r="G1177" s="122">
        <v>0</v>
      </c>
      <c r="H1177" s="122">
        <v>0</v>
      </c>
      <c r="I1177" s="122">
        <v>0</v>
      </c>
      <c r="J1177" s="122">
        <v>0</v>
      </c>
      <c r="K1177" s="122">
        <v>0</v>
      </c>
      <c r="L1177" s="122">
        <v>0</v>
      </c>
      <c r="M1177" s="122">
        <v>0</v>
      </c>
      <c r="N1177" s="122">
        <v>0</v>
      </c>
      <c r="O1177" s="122">
        <v>0</v>
      </c>
      <c r="P1177" s="122">
        <v>0</v>
      </c>
      <c r="Q1177" s="122">
        <v>0</v>
      </c>
      <c r="R1177" s="122">
        <v>0</v>
      </c>
      <c r="S1177" s="122">
        <v>0</v>
      </c>
      <c r="T1177" s="122">
        <v>0</v>
      </c>
      <c r="U1177" s="122">
        <v>0</v>
      </c>
      <c r="V1177" s="122">
        <v>0</v>
      </c>
      <c r="W1177" s="122">
        <v>0</v>
      </c>
      <c r="X1177" s="122">
        <v>0</v>
      </c>
      <c r="Y1177" s="122">
        <v>0</v>
      </c>
      <c r="Z1177" s="122">
        <v>0</v>
      </c>
      <c r="AA1177" s="122">
        <v>0</v>
      </c>
      <c r="AB1177" s="122">
        <v>0</v>
      </c>
      <c r="AC1177" s="122">
        <v>0</v>
      </c>
      <c r="AD1177" s="122">
        <v>0</v>
      </c>
      <c r="AE1177" s="122">
        <v>0</v>
      </c>
      <c r="AF1177" s="122">
        <v>0</v>
      </c>
      <c r="AG1177" s="122">
        <v>0</v>
      </c>
      <c r="AH1177" s="122">
        <v>0</v>
      </c>
      <c r="AI1177" s="122">
        <v>0</v>
      </c>
      <c r="AJ1177" s="122">
        <v>0</v>
      </c>
      <c r="AK1177" s="122">
        <v>0</v>
      </c>
      <c r="AL1177" s="122">
        <v>0</v>
      </c>
    </row>
    <row r="1178" spans="1:38" hidden="1" x14ac:dyDescent="0.25">
      <c r="A1178" s="122" t="s">
        <v>2010</v>
      </c>
      <c r="B1178" s="122">
        <v>1</v>
      </c>
      <c r="C1178" s="122" t="s">
        <v>2198</v>
      </c>
      <c r="D1178" s="122" t="s">
        <v>2125</v>
      </c>
      <c r="E1178" s="122">
        <v>23</v>
      </c>
      <c r="F1178" s="122">
        <v>0</v>
      </c>
      <c r="G1178" s="122">
        <v>0</v>
      </c>
      <c r="H1178" s="122">
        <v>0</v>
      </c>
      <c r="I1178" s="122">
        <v>0</v>
      </c>
      <c r="J1178" s="122">
        <v>0</v>
      </c>
      <c r="K1178" s="122">
        <v>0</v>
      </c>
      <c r="L1178" s="122">
        <v>0</v>
      </c>
      <c r="M1178" s="122">
        <v>0</v>
      </c>
      <c r="N1178" s="122">
        <v>0</v>
      </c>
      <c r="O1178" s="122">
        <v>0</v>
      </c>
      <c r="P1178" s="122">
        <v>0</v>
      </c>
      <c r="Q1178" s="122">
        <v>0</v>
      </c>
      <c r="R1178" s="122">
        <v>0</v>
      </c>
      <c r="S1178" s="122">
        <v>0</v>
      </c>
      <c r="T1178" s="122">
        <v>0</v>
      </c>
      <c r="U1178" s="122">
        <v>0</v>
      </c>
      <c r="V1178" s="122">
        <v>0</v>
      </c>
      <c r="W1178" s="122">
        <v>0</v>
      </c>
      <c r="X1178" s="122">
        <v>0</v>
      </c>
      <c r="Y1178" s="122">
        <v>0</v>
      </c>
      <c r="Z1178" s="122">
        <v>0</v>
      </c>
      <c r="AA1178" s="122">
        <v>0</v>
      </c>
      <c r="AB1178" s="122">
        <v>0</v>
      </c>
      <c r="AC1178" s="122">
        <v>0</v>
      </c>
      <c r="AD1178" s="122">
        <v>0</v>
      </c>
      <c r="AE1178" s="122">
        <v>0</v>
      </c>
      <c r="AF1178" s="122">
        <v>0</v>
      </c>
      <c r="AG1178" s="122">
        <v>0</v>
      </c>
      <c r="AH1178" s="122">
        <v>0</v>
      </c>
      <c r="AI1178" s="122">
        <v>0</v>
      </c>
      <c r="AJ1178" s="122">
        <v>0</v>
      </c>
      <c r="AK1178" s="122">
        <v>0</v>
      </c>
      <c r="AL1178" s="122">
        <v>0</v>
      </c>
    </row>
    <row r="1179" spans="1:38" hidden="1" x14ac:dyDescent="0.25">
      <c r="A1179" s="122" t="s">
        <v>2010</v>
      </c>
      <c r="B1179" s="122">
        <v>1</v>
      </c>
      <c r="C1179" s="122" t="s">
        <v>2198</v>
      </c>
      <c r="D1179" s="122" t="s">
        <v>2126</v>
      </c>
      <c r="E1179" s="122">
        <v>23</v>
      </c>
      <c r="F1179" s="122">
        <v>0</v>
      </c>
      <c r="G1179" s="122">
        <v>0</v>
      </c>
      <c r="H1179" s="122">
        <v>0</v>
      </c>
      <c r="I1179" s="122">
        <v>0</v>
      </c>
      <c r="J1179" s="122">
        <v>0</v>
      </c>
      <c r="K1179" s="122">
        <v>0</v>
      </c>
      <c r="L1179" s="122">
        <v>0</v>
      </c>
      <c r="M1179" s="122">
        <v>0</v>
      </c>
      <c r="N1179" s="122">
        <v>0</v>
      </c>
      <c r="O1179" s="122">
        <v>0</v>
      </c>
      <c r="P1179" s="122">
        <v>0</v>
      </c>
      <c r="Q1179" s="122">
        <v>0</v>
      </c>
      <c r="R1179" s="122">
        <v>0</v>
      </c>
      <c r="S1179" s="122">
        <v>0</v>
      </c>
      <c r="T1179" s="122">
        <v>0</v>
      </c>
      <c r="U1179" s="122">
        <v>0</v>
      </c>
      <c r="V1179" s="122">
        <v>0</v>
      </c>
      <c r="W1179" s="122">
        <v>0</v>
      </c>
      <c r="X1179" s="122">
        <v>0</v>
      </c>
      <c r="Y1179" s="122">
        <v>0</v>
      </c>
      <c r="Z1179" s="122">
        <v>0</v>
      </c>
      <c r="AA1179" s="122">
        <v>0</v>
      </c>
      <c r="AB1179" s="122">
        <v>0</v>
      </c>
      <c r="AC1179" s="122">
        <v>0</v>
      </c>
      <c r="AD1179" s="122">
        <v>0</v>
      </c>
      <c r="AE1179" s="122">
        <v>0</v>
      </c>
      <c r="AF1179" s="122">
        <v>0</v>
      </c>
      <c r="AG1179" s="122">
        <v>0</v>
      </c>
      <c r="AH1179" s="122">
        <v>0</v>
      </c>
      <c r="AI1179" s="122">
        <v>0</v>
      </c>
      <c r="AJ1179" s="122">
        <v>0</v>
      </c>
      <c r="AK1179" s="122">
        <v>0</v>
      </c>
      <c r="AL1179" s="122">
        <v>0</v>
      </c>
    </row>
    <row r="1180" spans="1:38" hidden="1" x14ac:dyDescent="0.25">
      <c r="A1180" s="122" t="s">
        <v>2010</v>
      </c>
      <c r="B1180" s="122">
        <v>1</v>
      </c>
      <c r="C1180" s="122" t="s">
        <v>2198</v>
      </c>
      <c r="D1180" s="122" t="s">
        <v>2127</v>
      </c>
      <c r="E1180" s="122">
        <v>23</v>
      </c>
      <c r="F1180" s="122">
        <v>0.159119998624</v>
      </c>
      <c r="G1180" s="122">
        <v>0.13765172628489999</v>
      </c>
      <c r="H1180" s="122">
        <v>0.1499949206349</v>
      </c>
      <c r="I1180" s="122">
        <v>0.14841089629029999</v>
      </c>
      <c r="J1180" s="122">
        <v>0.15992553479560001</v>
      </c>
      <c r="K1180" s="122">
        <v>0.15992553479560001</v>
      </c>
      <c r="L1180" s="122">
        <v>0.15755900493719999</v>
      </c>
      <c r="M1180" s="122">
        <v>0.17459763294200001</v>
      </c>
      <c r="N1180" s="122">
        <v>0.17760756013750001</v>
      </c>
      <c r="O1180" s="122">
        <v>0.1828320990873</v>
      </c>
      <c r="P1180" s="122">
        <v>0.18317382516809999</v>
      </c>
      <c r="Q1180" s="122">
        <v>0.17270781766099999</v>
      </c>
      <c r="R1180" s="122">
        <v>0.18567178062930001</v>
      </c>
      <c r="S1180" s="122">
        <v>0.18166844389340001</v>
      </c>
      <c r="T1180" s="122">
        <v>0.2012630778974</v>
      </c>
      <c r="U1180" s="122">
        <v>0.18204148148150001</v>
      </c>
      <c r="V1180" s="122">
        <v>0.1739773538462</v>
      </c>
      <c r="W1180" s="122">
        <v>0.18286670769230001</v>
      </c>
      <c r="X1180" s="122">
        <v>0.17143753846150001</v>
      </c>
      <c r="Y1180" s="122">
        <v>0.17325788395899999</v>
      </c>
      <c r="Z1180" s="122">
        <v>0.13019864579000001</v>
      </c>
      <c r="AA1180" s="122">
        <v>0.1202008574001</v>
      </c>
      <c r="AB1180" s="122">
        <v>9.5682372762800005E-2</v>
      </c>
      <c r="AC1180" s="122">
        <v>9.0059015741000004E-2</v>
      </c>
      <c r="AD1180" s="122">
        <v>9.7925376360799996E-2</v>
      </c>
      <c r="AE1180" s="122">
        <v>6.8927905053599997E-2</v>
      </c>
      <c r="AF1180" s="122">
        <v>0</v>
      </c>
      <c r="AG1180" s="122">
        <v>0</v>
      </c>
      <c r="AH1180" s="122">
        <v>0</v>
      </c>
      <c r="AI1180" s="122">
        <v>0</v>
      </c>
      <c r="AJ1180" s="122">
        <v>0</v>
      </c>
      <c r="AK1180" s="122">
        <v>0</v>
      </c>
      <c r="AL1180" s="122">
        <v>0</v>
      </c>
    </row>
    <row r="1181" spans="1:38" hidden="1" x14ac:dyDescent="0.25">
      <c r="A1181" s="122" t="s">
        <v>2010</v>
      </c>
      <c r="B1181" s="122">
        <v>1</v>
      </c>
      <c r="C1181" s="122" t="s">
        <v>2198</v>
      </c>
      <c r="D1181" s="122" t="s">
        <v>2128</v>
      </c>
      <c r="E1181" s="122">
        <v>23</v>
      </c>
      <c r="F1181" s="122">
        <v>0</v>
      </c>
      <c r="G1181" s="122">
        <v>0</v>
      </c>
      <c r="H1181" s="122">
        <v>0</v>
      </c>
      <c r="I1181" s="122">
        <v>0</v>
      </c>
      <c r="J1181" s="122">
        <v>0</v>
      </c>
      <c r="K1181" s="122">
        <v>0</v>
      </c>
      <c r="L1181" s="122">
        <v>0</v>
      </c>
      <c r="M1181" s="122">
        <v>0</v>
      </c>
      <c r="N1181" s="122">
        <v>0</v>
      </c>
      <c r="O1181" s="122">
        <v>0</v>
      </c>
      <c r="P1181" s="122">
        <v>0</v>
      </c>
      <c r="Q1181" s="122">
        <v>0</v>
      </c>
      <c r="R1181" s="122">
        <v>0</v>
      </c>
      <c r="S1181" s="122">
        <v>0</v>
      </c>
      <c r="T1181" s="122">
        <v>0</v>
      </c>
      <c r="U1181" s="122">
        <v>0</v>
      </c>
      <c r="V1181" s="122">
        <v>0</v>
      </c>
      <c r="W1181" s="122">
        <v>0</v>
      </c>
      <c r="X1181" s="122">
        <v>0</v>
      </c>
      <c r="Y1181" s="122">
        <v>0</v>
      </c>
      <c r="Z1181" s="122">
        <v>0</v>
      </c>
      <c r="AA1181" s="122">
        <v>0</v>
      </c>
      <c r="AB1181" s="122">
        <v>0</v>
      </c>
      <c r="AC1181" s="122">
        <v>0</v>
      </c>
      <c r="AD1181" s="122">
        <v>0</v>
      </c>
      <c r="AE1181" s="122">
        <v>0</v>
      </c>
      <c r="AF1181" s="122">
        <v>0</v>
      </c>
      <c r="AG1181" s="122">
        <v>0</v>
      </c>
      <c r="AH1181" s="122">
        <v>0</v>
      </c>
      <c r="AI1181" s="122">
        <v>0</v>
      </c>
      <c r="AJ1181" s="122">
        <v>0</v>
      </c>
      <c r="AK1181" s="122">
        <v>0</v>
      </c>
      <c r="AL1181" s="122">
        <v>0</v>
      </c>
    </row>
    <row r="1182" spans="1:38" hidden="1" x14ac:dyDescent="0.25">
      <c r="A1182" s="122" t="s">
        <v>2010</v>
      </c>
      <c r="B1182" s="122">
        <v>1</v>
      </c>
      <c r="C1182" s="122" t="s">
        <v>2198</v>
      </c>
      <c r="D1182" s="122" t="s">
        <v>2129</v>
      </c>
      <c r="E1182" s="122">
        <v>23</v>
      </c>
      <c r="F1182" s="122">
        <v>0.1122474408898</v>
      </c>
      <c r="G1182" s="122">
        <v>9.7103155751300005E-2</v>
      </c>
      <c r="H1182" s="122">
        <v>0.1058103703704</v>
      </c>
      <c r="I1182" s="122">
        <v>0.1046929578482</v>
      </c>
      <c r="J1182" s="122">
        <v>0.1128156873364</v>
      </c>
      <c r="K1182" s="122">
        <v>0.1128156873364</v>
      </c>
      <c r="L1182" s="122">
        <v>9.88818582709E-2</v>
      </c>
      <c r="M1182" s="122">
        <v>0.1095750661912</v>
      </c>
      <c r="N1182" s="122">
        <v>0.1114640549828</v>
      </c>
      <c r="O1182" s="122">
        <v>0.1080371494607</v>
      </c>
      <c r="P1182" s="122">
        <v>0.118944042317</v>
      </c>
      <c r="Q1182" s="122">
        <v>0.1020546195269</v>
      </c>
      <c r="R1182" s="122">
        <v>0.10971514309909999</v>
      </c>
      <c r="S1182" s="122">
        <v>0.12976317420950001</v>
      </c>
      <c r="T1182" s="122">
        <v>0.1437593413553</v>
      </c>
      <c r="U1182" s="122">
        <v>0.13002962962959999</v>
      </c>
      <c r="V1182" s="122">
        <v>0.1242695384615</v>
      </c>
      <c r="W1182" s="122">
        <v>0.13061907692310001</v>
      </c>
      <c r="X1182" s="122">
        <v>0.1224553846154</v>
      </c>
      <c r="Y1182" s="122">
        <v>0</v>
      </c>
      <c r="Z1182" s="122">
        <v>0</v>
      </c>
      <c r="AA1182" s="122">
        <v>0</v>
      </c>
      <c r="AB1182" s="122">
        <v>0</v>
      </c>
      <c r="AC1182" s="122">
        <v>0</v>
      </c>
      <c r="AD1182" s="122">
        <v>0</v>
      </c>
      <c r="AE1182" s="122">
        <v>0</v>
      </c>
      <c r="AF1182" s="122">
        <v>0</v>
      </c>
      <c r="AG1182" s="122">
        <v>0</v>
      </c>
      <c r="AH1182" s="122">
        <v>0</v>
      </c>
      <c r="AI1182" s="122">
        <v>0</v>
      </c>
      <c r="AJ1182" s="122">
        <v>0</v>
      </c>
      <c r="AK1182" s="122">
        <v>0</v>
      </c>
      <c r="AL1182" s="122">
        <v>0</v>
      </c>
    </row>
    <row r="1183" spans="1:38" hidden="1" x14ac:dyDescent="0.25">
      <c r="A1183" s="122" t="s">
        <v>2010</v>
      </c>
      <c r="B1183" s="122">
        <v>1</v>
      </c>
      <c r="C1183" s="122" t="s">
        <v>2198</v>
      </c>
      <c r="D1183" s="122" t="s">
        <v>2176</v>
      </c>
      <c r="E1183" s="122">
        <v>23</v>
      </c>
      <c r="F1183" s="122">
        <v>0</v>
      </c>
      <c r="G1183" s="122">
        <v>0</v>
      </c>
      <c r="H1183" s="122">
        <v>0</v>
      </c>
      <c r="I1183" s="122">
        <v>0</v>
      </c>
      <c r="J1183" s="122">
        <v>0</v>
      </c>
      <c r="K1183" s="122">
        <v>0</v>
      </c>
      <c r="L1183" s="122">
        <v>0</v>
      </c>
      <c r="M1183" s="122">
        <v>0</v>
      </c>
      <c r="N1183" s="122">
        <v>0</v>
      </c>
      <c r="O1183" s="122">
        <v>0</v>
      </c>
      <c r="P1183" s="122">
        <v>0</v>
      </c>
      <c r="Q1183" s="122">
        <v>0</v>
      </c>
      <c r="R1183" s="122">
        <v>0</v>
      </c>
      <c r="S1183" s="122">
        <v>0</v>
      </c>
      <c r="T1183" s="122">
        <v>0</v>
      </c>
      <c r="U1183" s="122">
        <v>0</v>
      </c>
      <c r="V1183" s="122">
        <v>0</v>
      </c>
      <c r="W1183" s="122">
        <v>0</v>
      </c>
      <c r="X1183" s="122">
        <v>0</v>
      </c>
      <c r="Y1183" s="122">
        <v>0</v>
      </c>
      <c r="Z1183" s="122">
        <v>0</v>
      </c>
      <c r="AA1183" s="122">
        <v>0</v>
      </c>
      <c r="AB1183" s="122">
        <v>0</v>
      </c>
      <c r="AC1183" s="122">
        <v>0</v>
      </c>
      <c r="AD1183" s="122">
        <v>0</v>
      </c>
      <c r="AE1183" s="122">
        <v>0</v>
      </c>
      <c r="AF1183" s="122">
        <v>0</v>
      </c>
      <c r="AG1183" s="122">
        <v>0</v>
      </c>
      <c r="AH1183" s="122">
        <v>0</v>
      </c>
      <c r="AI1183" s="122">
        <v>0</v>
      </c>
      <c r="AJ1183" s="122">
        <v>0</v>
      </c>
      <c r="AK1183" s="122">
        <v>0</v>
      </c>
      <c r="AL1183" s="122">
        <v>0</v>
      </c>
    </row>
    <row r="1184" spans="1:38" hidden="1" x14ac:dyDescent="0.25">
      <c r="A1184" s="122" t="s">
        <v>2010</v>
      </c>
      <c r="B1184" s="122">
        <v>1</v>
      </c>
      <c r="C1184" s="122" t="s">
        <v>2198</v>
      </c>
      <c r="D1184" s="122" t="s">
        <v>2130</v>
      </c>
      <c r="E1184" s="122">
        <v>23</v>
      </c>
      <c r="F1184" s="122">
        <v>0</v>
      </c>
      <c r="G1184" s="122">
        <v>0</v>
      </c>
      <c r="H1184" s="122">
        <v>0</v>
      </c>
      <c r="I1184" s="122">
        <v>0</v>
      </c>
      <c r="J1184" s="122">
        <v>0</v>
      </c>
      <c r="K1184" s="122">
        <v>0</v>
      </c>
      <c r="L1184" s="122">
        <v>0</v>
      </c>
      <c r="M1184" s="122">
        <v>0</v>
      </c>
      <c r="N1184" s="122">
        <v>0</v>
      </c>
      <c r="O1184" s="122">
        <v>0</v>
      </c>
      <c r="P1184" s="122">
        <v>0</v>
      </c>
      <c r="Q1184" s="122">
        <v>0</v>
      </c>
      <c r="R1184" s="122">
        <v>0</v>
      </c>
      <c r="S1184" s="122">
        <v>0</v>
      </c>
      <c r="T1184" s="122">
        <v>0</v>
      </c>
      <c r="U1184" s="122">
        <v>0</v>
      </c>
      <c r="V1184" s="122">
        <v>0</v>
      </c>
      <c r="W1184" s="122">
        <v>0</v>
      </c>
      <c r="X1184" s="122">
        <v>0</v>
      </c>
      <c r="Y1184" s="122">
        <v>0</v>
      </c>
      <c r="Z1184" s="122">
        <v>0</v>
      </c>
      <c r="AA1184" s="122">
        <v>0</v>
      </c>
      <c r="AB1184" s="122">
        <v>0</v>
      </c>
      <c r="AC1184" s="122">
        <v>0</v>
      </c>
      <c r="AD1184" s="122">
        <v>0</v>
      </c>
      <c r="AE1184" s="122">
        <v>0</v>
      </c>
      <c r="AF1184" s="122">
        <v>0</v>
      </c>
      <c r="AG1184" s="122">
        <v>0</v>
      </c>
      <c r="AH1184" s="122">
        <v>0</v>
      </c>
      <c r="AI1184" s="122">
        <v>0</v>
      </c>
      <c r="AJ1184" s="122">
        <v>0</v>
      </c>
      <c r="AK1184" s="122">
        <v>0</v>
      </c>
      <c r="AL1184" s="122">
        <v>0</v>
      </c>
    </row>
    <row r="1185" spans="1:38" hidden="1" x14ac:dyDescent="0.25">
      <c r="A1185" s="122" t="s">
        <v>2010</v>
      </c>
      <c r="B1185" s="122">
        <v>1</v>
      </c>
      <c r="C1185" s="122" t="s">
        <v>2198</v>
      </c>
      <c r="D1185" s="122" t="s">
        <v>2131</v>
      </c>
      <c r="E1185" s="122">
        <v>23</v>
      </c>
      <c r="F1185" s="122">
        <v>0</v>
      </c>
      <c r="G1185" s="122">
        <v>0</v>
      </c>
      <c r="H1185" s="122">
        <v>0</v>
      </c>
      <c r="I1185" s="122">
        <v>0</v>
      </c>
      <c r="J1185" s="122">
        <v>0</v>
      </c>
      <c r="K1185" s="122">
        <v>0</v>
      </c>
      <c r="L1185" s="122">
        <v>0</v>
      </c>
      <c r="M1185" s="122">
        <v>0</v>
      </c>
      <c r="N1185" s="122">
        <v>0</v>
      </c>
      <c r="O1185" s="122">
        <v>0</v>
      </c>
      <c r="P1185" s="122">
        <v>0</v>
      </c>
      <c r="Q1185" s="122">
        <v>0</v>
      </c>
      <c r="R1185" s="122">
        <v>0</v>
      </c>
      <c r="S1185" s="122">
        <v>0</v>
      </c>
      <c r="T1185" s="122">
        <v>0</v>
      </c>
      <c r="U1185" s="122">
        <v>0</v>
      </c>
      <c r="V1185" s="122">
        <v>0</v>
      </c>
      <c r="W1185" s="122">
        <v>0</v>
      </c>
      <c r="X1185" s="122">
        <v>0</v>
      </c>
      <c r="Y1185" s="122">
        <v>0</v>
      </c>
      <c r="Z1185" s="122">
        <v>0</v>
      </c>
      <c r="AA1185" s="122">
        <v>0</v>
      </c>
      <c r="AB1185" s="122">
        <v>0</v>
      </c>
      <c r="AC1185" s="122">
        <v>0</v>
      </c>
      <c r="AD1185" s="122">
        <v>0</v>
      </c>
      <c r="AE1185" s="122">
        <v>0</v>
      </c>
      <c r="AF1185" s="122">
        <v>0</v>
      </c>
      <c r="AG1185" s="122">
        <v>0</v>
      </c>
      <c r="AH1185" s="122">
        <v>0</v>
      </c>
      <c r="AI1185" s="122">
        <v>0</v>
      </c>
      <c r="AJ1185" s="122">
        <v>0</v>
      </c>
      <c r="AK1185" s="122">
        <v>0</v>
      </c>
      <c r="AL1185" s="122">
        <v>0</v>
      </c>
    </row>
    <row r="1186" spans="1:38" hidden="1" x14ac:dyDescent="0.25">
      <c r="A1186" s="122" t="s">
        <v>2010</v>
      </c>
      <c r="B1186" s="122">
        <v>1</v>
      </c>
      <c r="C1186" s="122" t="s">
        <v>2198</v>
      </c>
      <c r="D1186" s="122" t="s">
        <v>2132</v>
      </c>
      <c r="E1186" s="122">
        <v>23</v>
      </c>
      <c r="F1186" s="122">
        <v>0</v>
      </c>
      <c r="G1186" s="122">
        <v>0</v>
      </c>
      <c r="H1186" s="122">
        <v>0</v>
      </c>
      <c r="I1186" s="122">
        <v>0</v>
      </c>
      <c r="J1186" s="122">
        <v>0</v>
      </c>
      <c r="K1186" s="122">
        <v>0</v>
      </c>
      <c r="L1186" s="122">
        <v>0</v>
      </c>
      <c r="M1186" s="122">
        <v>0</v>
      </c>
      <c r="N1186" s="122">
        <v>0</v>
      </c>
      <c r="O1186" s="122">
        <v>0</v>
      </c>
      <c r="P1186" s="122">
        <v>0</v>
      </c>
      <c r="Q1186" s="122">
        <v>0</v>
      </c>
      <c r="R1186" s="122">
        <v>0</v>
      </c>
      <c r="S1186" s="122">
        <v>0</v>
      </c>
      <c r="T1186" s="122">
        <v>0</v>
      </c>
      <c r="U1186" s="122">
        <v>0</v>
      </c>
      <c r="V1186" s="122">
        <v>0</v>
      </c>
      <c r="W1186" s="122">
        <v>0</v>
      </c>
      <c r="X1186" s="122">
        <v>0</v>
      </c>
      <c r="Y1186" s="122">
        <v>0</v>
      </c>
      <c r="Z1186" s="122">
        <v>0</v>
      </c>
      <c r="AA1186" s="122">
        <v>0</v>
      </c>
      <c r="AB1186" s="122">
        <v>0</v>
      </c>
      <c r="AC1186" s="122">
        <v>0</v>
      </c>
      <c r="AD1186" s="122">
        <v>0</v>
      </c>
      <c r="AE1186" s="122">
        <v>0</v>
      </c>
      <c r="AF1186" s="122">
        <v>0</v>
      </c>
      <c r="AG1186" s="122">
        <v>0</v>
      </c>
      <c r="AH1186" s="122">
        <v>0</v>
      </c>
      <c r="AI1186" s="122">
        <v>0</v>
      </c>
      <c r="AJ1186" s="122">
        <v>0</v>
      </c>
      <c r="AK1186" s="122">
        <v>0</v>
      </c>
      <c r="AL1186" s="122">
        <v>0</v>
      </c>
    </row>
    <row r="1187" spans="1:38" hidden="1" x14ac:dyDescent="0.25">
      <c r="A1187" s="122" t="s">
        <v>2010</v>
      </c>
      <c r="B1187" s="122">
        <v>1</v>
      </c>
      <c r="C1187" s="122" t="s">
        <v>2198</v>
      </c>
      <c r="D1187" s="122" t="s">
        <v>2133</v>
      </c>
      <c r="E1187" s="122">
        <v>23</v>
      </c>
      <c r="F1187" s="122">
        <v>0</v>
      </c>
      <c r="G1187" s="122">
        <v>0</v>
      </c>
      <c r="H1187" s="122">
        <v>0</v>
      </c>
      <c r="I1187" s="122">
        <v>0</v>
      </c>
      <c r="J1187" s="122">
        <v>0</v>
      </c>
      <c r="K1187" s="122">
        <v>0</v>
      </c>
      <c r="L1187" s="122">
        <v>0</v>
      </c>
      <c r="M1187" s="122">
        <v>0</v>
      </c>
      <c r="N1187" s="122">
        <v>0</v>
      </c>
      <c r="O1187" s="122">
        <v>0</v>
      </c>
      <c r="P1187" s="122">
        <v>0</v>
      </c>
      <c r="Q1187" s="122">
        <v>0</v>
      </c>
      <c r="R1187" s="122">
        <v>0</v>
      </c>
      <c r="S1187" s="122">
        <v>0</v>
      </c>
      <c r="T1187" s="122">
        <v>0</v>
      </c>
      <c r="U1187" s="122">
        <v>0</v>
      </c>
      <c r="V1187" s="122">
        <v>0</v>
      </c>
      <c r="W1187" s="122">
        <v>0</v>
      </c>
      <c r="X1187" s="122">
        <v>0</v>
      </c>
      <c r="Y1187" s="122">
        <v>0</v>
      </c>
      <c r="Z1187" s="122">
        <v>0</v>
      </c>
      <c r="AA1187" s="122">
        <v>0</v>
      </c>
      <c r="AB1187" s="122">
        <v>0</v>
      </c>
      <c r="AC1187" s="122">
        <v>0</v>
      </c>
      <c r="AD1187" s="122">
        <v>0</v>
      </c>
      <c r="AE1187" s="122">
        <v>0</v>
      </c>
      <c r="AF1187" s="122">
        <v>0</v>
      </c>
      <c r="AG1187" s="122">
        <v>0</v>
      </c>
      <c r="AH1187" s="122">
        <v>0</v>
      </c>
      <c r="AI1187" s="122">
        <v>0</v>
      </c>
      <c r="AJ1187" s="122">
        <v>0</v>
      </c>
      <c r="AK1187" s="122">
        <v>0</v>
      </c>
      <c r="AL1187" s="122">
        <v>0</v>
      </c>
    </row>
    <row r="1188" spans="1:38" hidden="1" x14ac:dyDescent="0.25">
      <c r="A1188" s="122" t="s">
        <v>2010</v>
      </c>
      <c r="B1188" s="122">
        <v>1</v>
      </c>
      <c r="C1188" s="122" t="s">
        <v>2198</v>
      </c>
      <c r="D1188" s="122" t="s">
        <v>2134</v>
      </c>
      <c r="E1188" s="122">
        <v>23</v>
      </c>
      <c r="F1188" s="122">
        <v>0</v>
      </c>
      <c r="G1188" s="122">
        <v>0</v>
      </c>
      <c r="H1188" s="122">
        <v>0</v>
      </c>
      <c r="I1188" s="122">
        <v>0</v>
      </c>
      <c r="J1188" s="122">
        <v>0</v>
      </c>
      <c r="K1188" s="122">
        <v>0</v>
      </c>
      <c r="L1188" s="122">
        <v>0</v>
      </c>
      <c r="M1188" s="122">
        <v>0</v>
      </c>
      <c r="N1188" s="122">
        <v>0</v>
      </c>
      <c r="O1188" s="122">
        <v>0</v>
      </c>
      <c r="P1188" s="122">
        <v>0</v>
      </c>
      <c r="Q1188" s="122">
        <v>0</v>
      </c>
      <c r="R1188" s="122">
        <v>0</v>
      </c>
      <c r="S1188" s="122">
        <v>0</v>
      </c>
      <c r="T1188" s="122">
        <v>0</v>
      </c>
      <c r="U1188" s="122">
        <v>0</v>
      </c>
      <c r="V1188" s="122">
        <v>0</v>
      </c>
      <c r="W1188" s="122">
        <v>0</v>
      </c>
      <c r="X1188" s="122">
        <v>0</v>
      </c>
      <c r="Y1188" s="122">
        <v>0</v>
      </c>
      <c r="Z1188" s="122">
        <v>0</v>
      </c>
      <c r="AA1188" s="122">
        <v>0</v>
      </c>
      <c r="AB1188" s="122">
        <v>0</v>
      </c>
      <c r="AC1188" s="122">
        <v>0</v>
      </c>
      <c r="AD1188" s="122">
        <v>0</v>
      </c>
      <c r="AE1188" s="122">
        <v>0</v>
      </c>
      <c r="AF1188" s="122">
        <v>0</v>
      </c>
      <c r="AG1188" s="122">
        <v>0</v>
      </c>
      <c r="AH1188" s="122">
        <v>0</v>
      </c>
      <c r="AI1188" s="122">
        <v>0</v>
      </c>
      <c r="AJ1188" s="122">
        <v>0</v>
      </c>
      <c r="AK1188" s="122">
        <v>0</v>
      </c>
      <c r="AL1188" s="122">
        <v>0</v>
      </c>
    </row>
    <row r="1189" spans="1:38" hidden="1" x14ac:dyDescent="0.25">
      <c r="A1189" s="122" t="s">
        <v>2010</v>
      </c>
      <c r="B1189" s="122">
        <v>1</v>
      </c>
      <c r="C1189" s="122" t="s">
        <v>2198</v>
      </c>
      <c r="D1189" s="122" t="s">
        <v>2135</v>
      </c>
      <c r="E1189" s="122">
        <v>23</v>
      </c>
      <c r="F1189" s="122">
        <v>0</v>
      </c>
      <c r="G1189" s="122">
        <v>0</v>
      </c>
      <c r="H1189" s="122">
        <v>0</v>
      </c>
      <c r="I1189" s="122">
        <v>0</v>
      </c>
      <c r="J1189" s="122">
        <v>0</v>
      </c>
      <c r="K1189" s="122">
        <v>0</v>
      </c>
      <c r="L1189" s="122">
        <v>0</v>
      </c>
      <c r="M1189" s="122">
        <v>0</v>
      </c>
      <c r="N1189" s="122">
        <v>0</v>
      </c>
      <c r="O1189" s="122">
        <v>0</v>
      </c>
      <c r="P1189" s="122">
        <v>0</v>
      </c>
      <c r="Q1189" s="122">
        <v>0</v>
      </c>
      <c r="R1189" s="122">
        <v>0</v>
      </c>
      <c r="S1189" s="122">
        <v>0</v>
      </c>
      <c r="T1189" s="122">
        <v>0</v>
      </c>
      <c r="U1189" s="122">
        <v>0</v>
      </c>
      <c r="V1189" s="122">
        <v>0</v>
      </c>
      <c r="W1189" s="122">
        <v>0</v>
      </c>
      <c r="X1189" s="122">
        <v>0</v>
      </c>
      <c r="Y1189" s="122">
        <v>0</v>
      </c>
      <c r="Z1189" s="122">
        <v>0</v>
      </c>
      <c r="AA1189" s="122">
        <v>0</v>
      </c>
      <c r="AB1189" s="122">
        <v>0</v>
      </c>
      <c r="AC1189" s="122">
        <v>0</v>
      </c>
      <c r="AD1189" s="122">
        <v>0</v>
      </c>
      <c r="AE1189" s="122">
        <v>0</v>
      </c>
      <c r="AF1189" s="122">
        <v>0</v>
      </c>
      <c r="AG1189" s="122">
        <v>0</v>
      </c>
      <c r="AH1189" s="122">
        <v>0</v>
      </c>
      <c r="AI1189" s="122">
        <v>0</v>
      </c>
      <c r="AJ1189" s="122">
        <v>0</v>
      </c>
      <c r="AK1189" s="122">
        <v>0</v>
      </c>
      <c r="AL1189" s="122">
        <v>0</v>
      </c>
    </row>
    <row r="1190" spans="1:38" hidden="1" x14ac:dyDescent="0.25">
      <c r="A1190" s="122" t="s">
        <v>2010</v>
      </c>
      <c r="B1190" s="122">
        <v>1</v>
      </c>
      <c r="C1190" s="122" t="s">
        <v>2198</v>
      </c>
      <c r="D1190" s="122" t="s">
        <v>2136</v>
      </c>
      <c r="E1190" s="122">
        <v>23</v>
      </c>
      <c r="F1190" s="122">
        <v>0</v>
      </c>
      <c r="G1190" s="122">
        <v>0</v>
      </c>
      <c r="H1190" s="122">
        <v>0</v>
      </c>
      <c r="I1190" s="122">
        <v>0</v>
      </c>
      <c r="J1190" s="122">
        <v>0</v>
      </c>
      <c r="K1190" s="122">
        <v>0</v>
      </c>
      <c r="L1190" s="122">
        <v>0</v>
      </c>
      <c r="M1190" s="122">
        <v>0</v>
      </c>
      <c r="N1190" s="122">
        <v>0</v>
      </c>
      <c r="O1190" s="122">
        <v>0</v>
      </c>
      <c r="P1190" s="122">
        <v>0</v>
      </c>
      <c r="Q1190" s="122">
        <v>0</v>
      </c>
      <c r="R1190" s="122">
        <v>0</v>
      </c>
      <c r="S1190" s="122">
        <v>0</v>
      </c>
      <c r="T1190" s="122">
        <v>0</v>
      </c>
      <c r="U1190" s="122">
        <v>0</v>
      </c>
      <c r="V1190" s="122">
        <v>0</v>
      </c>
      <c r="W1190" s="122">
        <v>0</v>
      </c>
      <c r="X1190" s="122">
        <v>0</v>
      </c>
      <c r="Y1190" s="122">
        <v>0</v>
      </c>
      <c r="Z1190" s="122">
        <v>0</v>
      </c>
      <c r="AA1190" s="122">
        <v>0</v>
      </c>
      <c r="AB1190" s="122">
        <v>0</v>
      </c>
      <c r="AC1190" s="122">
        <v>0</v>
      </c>
      <c r="AD1190" s="122">
        <v>0</v>
      </c>
      <c r="AE1190" s="122">
        <v>0</v>
      </c>
      <c r="AF1190" s="122">
        <v>0</v>
      </c>
      <c r="AG1190" s="122">
        <v>0</v>
      </c>
      <c r="AH1190" s="122">
        <v>0</v>
      </c>
      <c r="AI1190" s="122">
        <v>0</v>
      </c>
      <c r="AJ1190" s="122">
        <v>0</v>
      </c>
      <c r="AK1190" s="122">
        <v>0</v>
      </c>
      <c r="AL1190" s="122">
        <v>0</v>
      </c>
    </row>
    <row r="1191" spans="1:38" hidden="1" x14ac:dyDescent="0.25">
      <c r="A1191" s="122" t="s">
        <v>2010</v>
      </c>
      <c r="B1191" s="122">
        <v>1</v>
      </c>
      <c r="C1191" s="122" t="s">
        <v>2198</v>
      </c>
      <c r="D1191" s="122" t="s">
        <v>2137</v>
      </c>
      <c r="E1191" s="122">
        <v>23</v>
      </c>
      <c r="F1191" s="122">
        <v>0</v>
      </c>
      <c r="G1191" s="122">
        <v>8.5365411649499998E-2</v>
      </c>
      <c r="H1191" s="122">
        <v>9.3020105820099994E-2</v>
      </c>
      <c r="I1191" s="122">
        <v>0.1150472064266</v>
      </c>
      <c r="J1191" s="122">
        <v>0.12397328278729999</v>
      </c>
      <c r="K1191" s="122">
        <v>0.12397328278729999</v>
      </c>
      <c r="L1191" s="122">
        <v>0.1195275209869</v>
      </c>
      <c r="M1191" s="122">
        <v>0.1324533767146</v>
      </c>
      <c r="N1191" s="122">
        <v>0.1347367697595</v>
      </c>
      <c r="O1191" s="122">
        <v>0.14246657071730001</v>
      </c>
      <c r="P1191" s="122">
        <v>0.14273285078039999</v>
      </c>
      <c r="Q1191" s="122">
        <v>0.15700710696449999</v>
      </c>
      <c r="R1191" s="122">
        <v>0.16879252784480001</v>
      </c>
      <c r="S1191" s="122">
        <v>0.1533564786113</v>
      </c>
      <c r="T1191" s="122">
        <v>0.18296643445220001</v>
      </c>
      <c r="U1191" s="122">
        <v>0.1725847811448</v>
      </c>
      <c r="V1191" s="122">
        <v>0.1649395692308</v>
      </c>
      <c r="W1191" s="122">
        <v>0.17336713846150001</v>
      </c>
      <c r="X1191" s="122">
        <v>0.16253169230770001</v>
      </c>
      <c r="Y1191" s="122">
        <v>0.1642574744027</v>
      </c>
      <c r="Z1191" s="122">
        <v>0.21780289585830001</v>
      </c>
      <c r="AA1191" s="122">
        <v>0.2109617776638</v>
      </c>
      <c r="AB1191" s="122">
        <v>0.22024893076800001</v>
      </c>
      <c r="AC1191" s="122">
        <v>0.21579658617780001</v>
      </c>
      <c r="AD1191" s="122">
        <v>0.19355421734639999</v>
      </c>
      <c r="AE1191" s="122">
        <v>0.1958589835258</v>
      </c>
      <c r="AF1191" s="122">
        <v>0.1923019487349</v>
      </c>
      <c r="AG1191" s="122">
        <v>0.20229330242349999</v>
      </c>
      <c r="AH1191" s="122">
        <v>0.20920314863389999</v>
      </c>
      <c r="AI1191" s="122">
        <v>0.22786333958009999</v>
      </c>
      <c r="AJ1191" s="122">
        <v>0.16516478399260001</v>
      </c>
      <c r="AK1191" s="122">
        <v>0.19457910776189999</v>
      </c>
      <c r="AL1191" s="122">
        <v>0</v>
      </c>
    </row>
    <row r="1192" spans="1:38" hidden="1" x14ac:dyDescent="0.25">
      <c r="A1192" s="122" t="s">
        <v>2010</v>
      </c>
      <c r="B1192" s="122">
        <v>1</v>
      </c>
      <c r="C1192" s="122" t="s">
        <v>2198</v>
      </c>
      <c r="D1192" s="122" t="s">
        <v>2138</v>
      </c>
      <c r="E1192" s="122">
        <v>23</v>
      </c>
      <c r="F1192" s="122">
        <v>0</v>
      </c>
      <c r="G1192" s="122">
        <v>0</v>
      </c>
      <c r="H1192" s="122">
        <v>0</v>
      </c>
      <c r="I1192" s="122">
        <v>0</v>
      </c>
      <c r="J1192" s="122">
        <v>0</v>
      </c>
      <c r="K1192" s="122">
        <v>0</v>
      </c>
      <c r="L1192" s="122">
        <v>0</v>
      </c>
      <c r="M1192" s="122">
        <v>0</v>
      </c>
      <c r="N1192" s="122">
        <v>0</v>
      </c>
      <c r="O1192" s="122">
        <v>0</v>
      </c>
      <c r="P1192" s="122">
        <v>0</v>
      </c>
      <c r="Q1192" s="122">
        <v>0</v>
      </c>
      <c r="R1192" s="122">
        <v>0</v>
      </c>
      <c r="S1192" s="122">
        <v>0</v>
      </c>
      <c r="T1192" s="122">
        <v>0</v>
      </c>
      <c r="U1192" s="122">
        <v>0</v>
      </c>
      <c r="V1192" s="122">
        <v>0</v>
      </c>
      <c r="W1192" s="122">
        <v>0</v>
      </c>
      <c r="X1192" s="122">
        <v>0</v>
      </c>
      <c r="Y1192" s="122">
        <v>0</v>
      </c>
      <c r="Z1192" s="122">
        <v>0</v>
      </c>
      <c r="AA1192" s="122">
        <v>0</v>
      </c>
      <c r="AB1192" s="122">
        <v>0</v>
      </c>
      <c r="AC1192" s="122">
        <v>0</v>
      </c>
      <c r="AD1192" s="122">
        <v>0</v>
      </c>
      <c r="AE1192" s="122">
        <v>0</v>
      </c>
      <c r="AF1192" s="122">
        <v>0</v>
      </c>
      <c r="AG1192" s="122">
        <v>0</v>
      </c>
      <c r="AH1192" s="122">
        <v>0</v>
      </c>
      <c r="AI1192" s="122">
        <v>0</v>
      </c>
      <c r="AJ1192" s="122">
        <v>0</v>
      </c>
      <c r="AK1192" s="122">
        <v>0</v>
      </c>
      <c r="AL1192" s="122">
        <v>0</v>
      </c>
    </row>
    <row r="1193" spans="1:38" hidden="1" x14ac:dyDescent="0.25">
      <c r="A1193" s="122" t="s">
        <v>2010</v>
      </c>
      <c r="B1193" s="122">
        <v>1</v>
      </c>
      <c r="C1193" s="122" t="s">
        <v>2198</v>
      </c>
      <c r="D1193" s="122" t="s">
        <v>2139</v>
      </c>
      <c r="E1193" s="122">
        <v>23</v>
      </c>
      <c r="F1193" s="122">
        <v>6.0440929709899997E-2</v>
      </c>
      <c r="G1193" s="122">
        <v>5.3353382280999999E-2</v>
      </c>
      <c r="H1193" s="122">
        <v>5.8137566137600002E-2</v>
      </c>
      <c r="I1193" s="122">
        <v>5.7523603213300002E-2</v>
      </c>
      <c r="J1193" s="122">
        <v>6.1986641393600002E-2</v>
      </c>
      <c r="K1193" s="122">
        <v>6.1986641393600002E-2</v>
      </c>
      <c r="L1193" s="122">
        <v>5.5417305184800002E-2</v>
      </c>
      <c r="M1193" s="122">
        <v>6.14102019313E-2</v>
      </c>
      <c r="N1193" s="122">
        <v>6.2468865979399997E-2</v>
      </c>
      <c r="O1193" s="122">
        <v>6.0548292554899998E-2</v>
      </c>
      <c r="P1193" s="122">
        <v>6.0661461581700001E-2</v>
      </c>
      <c r="Q1193" s="122">
        <v>5.6073966773E-2</v>
      </c>
      <c r="R1193" s="122">
        <v>6.0283045658899997E-2</v>
      </c>
      <c r="S1193" s="122">
        <v>5.89832610043E-2</v>
      </c>
      <c r="T1193" s="122">
        <v>6.5345155161499996E-2</v>
      </c>
      <c r="U1193" s="122">
        <v>5.9104377104400002E-2</v>
      </c>
      <c r="V1193" s="122">
        <v>5.6486153846200003E-2</v>
      </c>
      <c r="W1193" s="122">
        <v>5.9372307692300001E-2</v>
      </c>
      <c r="X1193" s="122">
        <v>5.5661538461500001E-2</v>
      </c>
      <c r="Y1193" s="122">
        <v>0</v>
      </c>
      <c r="Z1193" s="122">
        <v>0</v>
      </c>
      <c r="AA1193" s="122">
        <v>0</v>
      </c>
      <c r="AB1193" s="122">
        <v>0</v>
      </c>
      <c r="AC1193" s="122">
        <v>0</v>
      </c>
      <c r="AD1193" s="122">
        <v>0</v>
      </c>
      <c r="AE1193" s="122">
        <v>0</v>
      </c>
      <c r="AF1193" s="122">
        <v>0</v>
      </c>
      <c r="AG1193" s="122">
        <v>0</v>
      </c>
      <c r="AH1193" s="122">
        <v>0</v>
      </c>
      <c r="AI1193" s="122">
        <v>0</v>
      </c>
      <c r="AJ1193" s="122">
        <v>0</v>
      </c>
      <c r="AK1193" s="122">
        <v>0</v>
      </c>
      <c r="AL1193" s="122">
        <v>0</v>
      </c>
    </row>
    <row r="1194" spans="1:38" hidden="1" x14ac:dyDescent="0.25">
      <c r="A1194" s="122" t="s">
        <v>2010</v>
      </c>
      <c r="B1194" s="122">
        <v>1</v>
      </c>
      <c r="C1194" s="122" t="s">
        <v>2198</v>
      </c>
      <c r="D1194" s="122" t="s">
        <v>2140</v>
      </c>
      <c r="E1194" s="122">
        <v>23</v>
      </c>
      <c r="F1194" s="122">
        <v>0</v>
      </c>
      <c r="G1194" s="122">
        <v>0</v>
      </c>
      <c r="H1194" s="122">
        <v>0</v>
      </c>
      <c r="I1194" s="122">
        <v>0</v>
      </c>
      <c r="J1194" s="122">
        <v>0</v>
      </c>
      <c r="K1194" s="122">
        <v>0</v>
      </c>
      <c r="L1194" s="122">
        <v>0</v>
      </c>
      <c r="M1194" s="122">
        <v>0</v>
      </c>
      <c r="N1194" s="122">
        <v>0</v>
      </c>
      <c r="O1194" s="122">
        <v>0</v>
      </c>
      <c r="P1194" s="122">
        <v>0</v>
      </c>
      <c r="Q1194" s="122">
        <v>0</v>
      </c>
      <c r="R1194" s="122">
        <v>0</v>
      </c>
      <c r="S1194" s="122">
        <v>0</v>
      </c>
      <c r="T1194" s="122">
        <v>0</v>
      </c>
      <c r="U1194" s="122">
        <v>0</v>
      </c>
      <c r="V1194" s="122">
        <v>0</v>
      </c>
      <c r="W1194" s="122">
        <v>0</v>
      </c>
      <c r="X1194" s="122">
        <v>0</v>
      </c>
      <c r="Y1194" s="122">
        <v>0</v>
      </c>
      <c r="Z1194" s="122">
        <v>0</v>
      </c>
      <c r="AA1194" s="122">
        <v>0</v>
      </c>
      <c r="AB1194" s="122">
        <v>0</v>
      </c>
      <c r="AC1194" s="122">
        <v>0</v>
      </c>
      <c r="AD1194" s="122">
        <v>0</v>
      </c>
      <c r="AE1194" s="122">
        <v>0</v>
      </c>
      <c r="AF1194" s="122">
        <v>0</v>
      </c>
      <c r="AG1194" s="122">
        <v>0</v>
      </c>
      <c r="AH1194" s="122">
        <v>0</v>
      </c>
      <c r="AI1194" s="122">
        <v>0</v>
      </c>
      <c r="AJ1194" s="122">
        <v>0</v>
      </c>
      <c r="AK1194" s="122">
        <v>0</v>
      </c>
      <c r="AL1194" s="122">
        <v>0</v>
      </c>
    </row>
    <row r="1195" spans="1:38" hidden="1" x14ac:dyDescent="0.25">
      <c r="A1195" s="122" t="s">
        <v>2010</v>
      </c>
      <c r="B1195" s="122">
        <v>1</v>
      </c>
      <c r="C1195" s="122" t="s">
        <v>2198</v>
      </c>
      <c r="D1195" s="122" t="s">
        <v>2141</v>
      </c>
      <c r="E1195" s="122">
        <v>23</v>
      </c>
      <c r="F1195" s="122">
        <v>0</v>
      </c>
      <c r="G1195" s="122">
        <v>0</v>
      </c>
      <c r="H1195" s="122">
        <v>0</v>
      </c>
      <c r="I1195" s="122">
        <v>0</v>
      </c>
      <c r="J1195" s="122">
        <v>0</v>
      </c>
      <c r="K1195" s="122">
        <v>0</v>
      </c>
      <c r="L1195" s="122">
        <v>0</v>
      </c>
      <c r="M1195" s="122">
        <v>0</v>
      </c>
      <c r="N1195" s="122">
        <v>0</v>
      </c>
      <c r="O1195" s="122">
        <v>0</v>
      </c>
      <c r="P1195" s="122">
        <v>0</v>
      </c>
      <c r="Q1195" s="122">
        <v>0</v>
      </c>
      <c r="R1195" s="122">
        <v>0</v>
      </c>
      <c r="S1195" s="122">
        <v>0</v>
      </c>
      <c r="T1195" s="122">
        <v>0</v>
      </c>
      <c r="U1195" s="122">
        <v>0</v>
      </c>
      <c r="V1195" s="122">
        <v>0</v>
      </c>
      <c r="W1195" s="122">
        <v>0</v>
      </c>
      <c r="X1195" s="122">
        <v>0</v>
      </c>
      <c r="Y1195" s="122">
        <v>0</v>
      </c>
      <c r="Z1195" s="122">
        <v>0</v>
      </c>
      <c r="AA1195" s="122">
        <v>0</v>
      </c>
      <c r="AB1195" s="122">
        <v>0</v>
      </c>
      <c r="AC1195" s="122">
        <v>0</v>
      </c>
      <c r="AD1195" s="122">
        <v>0</v>
      </c>
      <c r="AE1195" s="122">
        <v>0</v>
      </c>
      <c r="AF1195" s="122">
        <v>0</v>
      </c>
      <c r="AG1195" s="122">
        <v>0</v>
      </c>
      <c r="AH1195" s="122">
        <v>0</v>
      </c>
      <c r="AI1195" s="122">
        <v>0</v>
      </c>
      <c r="AJ1195" s="122">
        <v>0</v>
      </c>
      <c r="AK1195" s="122">
        <v>0</v>
      </c>
      <c r="AL1195" s="122">
        <v>0</v>
      </c>
    </row>
    <row r="1196" spans="1:38" hidden="1" x14ac:dyDescent="0.25">
      <c r="A1196" s="122" t="s">
        <v>2010</v>
      </c>
      <c r="B1196" s="122">
        <v>1</v>
      </c>
      <c r="C1196" s="122" t="s">
        <v>2198</v>
      </c>
      <c r="D1196" s="122" t="s">
        <v>2142</v>
      </c>
      <c r="E1196" s="122">
        <v>23</v>
      </c>
      <c r="F1196" s="122">
        <v>0</v>
      </c>
      <c r="G1196" s="122">
        <v>0</v>
      </c>
      <c r="H1196" s="122">
        <v>0</v>
      </c>
      <c r="I1196" s="122">
        <v>0</v>
      </c>
      <c r="J1196" s="122">
        <v>0</v>
      </c>
      <c r="K1196" s="122">
        <v>0</v>
      </c>
      <c r="L1196" s="122">
        <v>0</v>
      </c>
      <c r="M1196" s="122">
        <v>0</v>
      </c>
      <c r="N1196" s="122">
        <v>0</v>
      </c>
      <c r="O1196" s="122">
        <v>0</v>
      </c>
      <c r="P1196" s="122">
        <v>0</v>
      </c>
      <c r="Q1196" s="122">
        <v>0</v>
      </c>
      <c r="R1196" s="122">
        <v>0</v>
      </c>
      <c r="S1196" s="122">
        <v>0</v>
      </c>
      <c r="T1196" s="122">
        <v>0</v>
      </c>
      <c r="U1196" s="122">
        <v>0</v>
      </c>
      <c r="V1196" s="122">
        <v>0</v>
      </c>
      <c r="W1196" s="122">
        <v>0</v>
      </c>
      <c r="X1196" s="122">
        <v>0</v>
      </c>
      <c r="Y1196" s="122">
        <v>0</v>
      </c>
      <c r="Z1196" s="122">
        <v>0</v>
      </c>
      <c r="AA1196" s="122">
        <v>0</v>
      </c>
      <c r="AB1196" s="122">
        <v>0</v>
      </c>
      <c r="AC1196" s="122">
        <v>0</v>
      </c>
      <c r="AD1196" s="122">
        <v>0</v>
      </c>
      <c r="AE1196" s="122">
        <v>0</v>
      </c>
      <c r="AF1196" s="122">
        <v>0</v>
      </c>
      <c r="AG1196" s="122">
        <v>0</v>
      </c>
      <c r="AH1196" s="122">
        <v>0</v>
      </c>
      <c r="AI1196" s="122">
        <v>0</v>
      </c>
      <c r="AJ1196" s="122">
        <v>0</v>
      </c>
      <c r="AK1196" s="122">
        <v>0</v>
      </c>
      <c r="AL1196" s="122">
        <v>0</v>
      </c>
    </row>
    <row r="1197" spans="1:38" hidden="1" x14ac:dyDescent="0.25">
      <c r="A1197" s="122" t="s">
        <v>2010</v>
      </c>
      <c r="B1197" s="122">
        <v>1</v>
      </c>
      <c r="C1197" s="122" t="s">
        <v>2198</v>
      </c>
      <c r="D1197" s="122" t="s">
        <v>2143</v>
      </c>
      <c r="E1197" s="122">
        <v>23</v>
      </c>
      <c r="F1197" s="122">
        <v>0</v>
      </c>
      <c r="G1197" s="122">
        <v>0</v>
      </c>
      <c r="H1197" s="122">
        <v>0</v>
      </c>
      <c r="I1197" s="122">
        <v>0</v>
      </c>
      <c r="J1197" s="122">
        <v>0</v>
      </c>
      <c r="K1197" s="122">
        <v>0</v>
      </c>
      <c r="L1197" s="122">
        <v>0</v>
      </c>
      <c r="M1197" s="122">
        <v>0</v>
      </c>
      <c r="N1197" s="122">
        <v>0</v>
      </c>
      <c r="O1197" s="122">
        <v>0</v>
      </c>
      <c r="P1197" s="122">
        <v>0</v>
      </c>
      <c r="Q1197" s="122">
        <v>0</v>
      </c>
      <c r="R1197" s="122">
        <v>0</v>
      </c>
      <c r="S1197" s="122">
        <v>0</v>
      </c>
      <c r="T1197" s="122">
        <v>0</v>
      </c>
      <c r="U1197" s="122">
        <v>0</v>
      </c>
      <c r="V1197" s="122">
        <v>0</v>
      </c>
      <c r="W1197" s="122">
        <v>0</v>
      </c>
      <c r="X1197" s="122">
        <v>0</v>
      </c>
      <c r="Y1197" s="122">
        <v>0</v>
      </c>
      <c r="Z1197" s="122">
        <v>0</v>
      </c>
      <c r="AA1197" s="122">
        <v>0</v>
      </c>
      <c r="AB1197" s="122">
        <v>0</v>
      </c>
      <c r="AC1197" s="122">
        <v>0</v>
      </c>
      <c r="AD1197" s="122">
        <v>0</v>
      </c>
      <c r="AE1197" s="122">
        <v>0</v>
      </c>
      <c r="AF1197" s="122">
        <v>0</v>
      </c>
      <c r="AG1197" s="122">
        <v>0</v>
      </c>
      <c r="AH1197" s="122">
        <v>0</v>
      </c>
      <c r="AI1197" s="122">
        <v>0</v>
      </c>
      <c r="AJ1197" s="122">
        <v>0</v>
      </c>
      <c r="AK1197" s="122">
        <v>0</v>
      </c>
      <c r="AL1197" s="122">
        <v>0</v>
      </c>
    </row>
    <row r="1198" spans="1:38" hidden="1" x14ac:dyDescent="0.25">
      <c r="A1198" s="122" t="s">
        <v>2010</v>
      </c>
      <c r="B1198" s="122">
        <v>1</v>
      </c>
      <c r="C1198" s="122" t="s">
        <v>2198</v>
      </c>
      <c r="D1198" s="122" t="s">
        <v>2177</v>
      </c>
      <c r="E1198" s="122">
        <v>23</v>
      </c>
      <c r="F1198" s="122">
        <v>0</v>
      </c>
      <c r="G1198" s="122">
        <v>0</v>
      </c>
      <c r="H1198" s="122">
        <v>0</v>
      </c>
      <c r="I1198" s="122">
        <v>0</v>
      </c>
      <c r="J1198" s="122">
        <v>0</v>
      </c>
      <c r="K1198" s="122">
        <v>0</v>
      </c>
      <c r="L1198" s="122">
        <v>0</v>
      </c>
      <c r="M1198" s="122">
        <v>0</v>
      </c>
      <c r="N1198" s="122">
        <v>0</v>
      </c>
      <c r="O1198" s="122">
        <v>0</v>
      </c>
      <c r="P1198" s="122">
        <v>0</v>
      </c>
      <c r="Q1198" s="122">
        <v>0</v>
      </c>
      <c r="R1198" s="122">
        <v>0</v>
      </c>
      <c r="S1198" s="122">
        <v>0</v>
      </c>
      <c r="T1198" s="122">
        <v>0</v>
      </c>
      <c r="U1198" s="122">
        <v>0</v>
      </c>
      <c r="V1198" s="122">
        <v>0</v>
      </c>
      <c r="W1198" s="122">
        <v>0</v>
      </c>
      <c r="X1198" s="122">
        <v>0</v>
      </c>
      <c r="Y1198" s="122">
        <v>0</v>
      </c>
      <c r="Z1198" s="122">
        <v>0</v>
      </c>
      <c r="AA1198" s="122">
        <v>0</v>
      </c>
      <c r="AB1198" s="122">
        <v>0</v>
      </c>
      <c r="AC1198" s="122">
        <v>0</v>
      </c>
      <c r="AD1198" s="122">
        <v>0</v>
      </c>
      <c r="AE1198" s="122">
        <v>0</v>
      </c>
      <c r="AF1198" s="122">
        <v>0</v>
      </c>
      <c r="AG1198" s="122">
        <v>0</v>
      </c>
      <c r="AH1198" s="122">
        <v>0</v>
      </c>
      <c r="AI1198" s="122">
        <v>0</v>
      </c>
      <c r="AJ1198" s="122">
        <v>0</v>
      </c>
      <c r="AK1198" s="122">
        <v>0</v>
      </c>
      <c r="AL1198" s="122">
        <v>0</v>
      </c>
    </row>
    <row r="1199" spans="1:38" hidden="1" x14ac:dyDescent="0.25">
      <c r="A1199" s="122" t="s">
        <v>2010</v>
      </c>
      <c r="B1199" s="122">
        <v>1</v>
      </c>
      <c r="C1199" s="122" t="s">
        <v>2198</v>
      </c>
      <c r="D1199" s="122" t="s">
        <v>2144</v>
      </c>
      <c r="E1199" s="122">
        <v>23</v>
      </c>
      <c r="F1199" s="122">
        <v>0.31577302052520001</v>
      </c>
      <c r="G1199" s="122">
        <v>0.36387006715609999</v>
      </c>
      <c r="H1199" s="122">
        <v>0.40580021164020003</v>
      </c>
      <c r="I1199" s="122">
        <v>0.41301947107140002</v>
      </c>
      <c r="J1199" s="122">
        <v>0.4450640852062</v>
      </c>
      <c r="K1199" s="122">
        <v>0.4450640852062</v>
      </c>
      <c r="L1199" s="122">
        <v>0.47811008394740001</v>
      </c>
      <c r="M1199" s="122">
        <v>0.52981350685840001</v>
      </c>
      <c r="N1199" s="122">
        <v>0.53894707903780004</v>
      </c>
      <c r="O1199" s="122">
        <v>0.55561962579760005</v>
      </c>
      <c r="P1199" s="122">
        <v>0.55903699888979996</v>
      </c>
      <c r="Q1199" s="122">
        <v>0.54728191570490003</v>
      </c>
      <c r="R1199" s="122">
        <v>0.58836252563040004</v>
      </c>
      <c r="S1199" s="122">
        <v>0.61932424054559998</v>
      </c>
      <c r="T1199" s="122">
        <v>0.68612412919569998</v>
      </c>
      <c r="U1199" s="122">
        <v>0.50238720538720005</v>
      </c>
      <c r="V1199" s="122">
        <v>0.63829353846150005</v>
      </c>
      <c r="W1199" s="122">
        <v>0.67090707692310003</v>
      </c>
      <c r="X1199" s="122">
        <v>0.62897538461540003</v>
      </c>
      <c r="Y1199" s="122">
        <v>0.63565392491469996</v>
      </c>
      <c r="Z1199" s="122">
        <v>0.77498727064020001</v>
      </c>
      <c r="AA1199" s="122">
        <v>0.71282394408049998</v>
      </c>
      <c r="AB1199" s="122">
        <v>0.6089244777717</v>
      </c>
      <c r="AC1199" s="122">
        <v>0.7392944506943</v>
      </c>
      <c r="AD1199" s="122">
        <v>0.79522624403660003</v>
      </c>
      <c r="AE1199" s="122">
        <v>0.74332574869610002</v>
      </c>
      <c r="AF1199" s="122">
        <v>0.82796984535960005</v>
      </c>
      <c r="AG1199" s="122">
        <v>0.82209894607739997</v>
      </c>
      <c r="AH1199" s="122">
        <v>0.71931654820260005</v>
      </c>
      <c r="AI1199" s="122">
        <v>0.65062318018870002</v>
      </c>
      <c r="AJ1199" s="122">
        <v>0.56811829884200005</v>
      </c>
      <c r="AK1199" s="122">
        <v>0.76312212358700005</v>
      </c>
      <c r="AL1199" s="122">
        <v>0</v>
      </c>
    </row>
    <row r="1200" spans="1:38" hidden="1" x14ac:dyDescent="0.25">
      <c r="A1200" s="122" t="s">
        <v>2010</v>
      </c>
      <c r="B1200" s="122">
        <v>1</v>
      </c>
      <c r="C1200" s="122" t="s">
        <v>2198</v>
      </c>
      <c r="D1200" s="122" t="s">
        <v>2145</v>
      </c>
      <c r="E1200" s="122">
        <v>23</v>
      </c>
      <c r="F1200" s="122">
        <v>0</v>
      </c>
      <c r="G1200" s="122">
        <v>0</v>
      </c>
      <c r="H1200" s="122">
        <v>0</v>
      </c>
      <c r="I1200" s="122">
        <v>0</v>
      </c>
      <c r="J1200" s="122">
        <v>0</v>
      </c>
      <c r="K1200" s="122">
        <v>0</v>
      </c>
      <c r="L1200" s="122">
        <v>0</v>
      </c>
      <c r="M1200" s="122">
        <v>0</v>
      </c>
      <c r="N1200" s="122">
        <v>0</v>
      </c>
      <c r="O1200" s="122">
        <v>0</v>
      </c>
      <c r="P1200" s="122">
        <v>0</v>
      </c>
      <c r="Q1200" s="122">
        <v>0</v>
      </c>
      <c r="R1200" s="122">
        <v>0</v>
      </c>
      <c r="S1200" s="122">
        <v>0</v>
      </c>
      <c r="T1200" s="122">
        <v>0</v>
      </c>
      <c r="U1200" s="122">
        <v>0</v>
      </c>
      <c r="V1200" s="122">
        <v>0</v>
      </c>
      <c r="W1200" s="122">
        <v>0</v>
      </c>
      <c r="X1200" s="122">
        <v>0</v>
      </c>
      <c r="Y1200" s="122">
        <v>0</v>
      </c>
      <c r="Z1200" s="122">
        <v>0</v>
      </c>
      <c r="AA1200" s="122">
        <v>0</v>
      </c>
      <c r="AB1200" s="122">
        <v>0</v>
      </c>
      <c r="AC1200" s="122">
        <v>0</v>
      </c>
      <c r="AD1200" s="122">
        <v>0</v>
      </c>
      <c r="AE1200" s="122">
        <v>0</v>
      </c>
      <c r="AF1200" s="122">
        <v>0</v>
      </c>
      <c r="AG1200" s="122">
        <v>0</v>
      </c>
      <c r="AH1200" s="122">
        <v>0</v>
      </c>
      <c r="AI1200" s="122">
        <v>0</v>
      </c>
      <c r="AJ1200" s="122">
        <v>0</v>
      </c>
      <c r="AK1200" s="122">
        <v>0</v>
      </c>
      <c r="AL1200" s="122">
        <v>0</v>
      </c>
    </row>
    <row r="1201" spans="1:38" hidden="1" x14ac:dyDescent="0.25">
      <c r="A1201" s="122" t="s">
        <v>2010</v>
      </c>
      <c r="B1201" s="122">
        <v>1</v>
      </c>
      <c r="C1201" s="122" t="s">
        <v>2198</v>
      </c>
      <c r="D1201" s="122" t="s">
        <v>2146</v>
      </c>
      <c r="E1201" s="122">
        <v>23</v>
      </c>
      <c r="F1201" s="122">
        <v>0</v>
      </c>
      <c r="G1201" s="122">
        <v>0</v>
      </c>
      <c r="H1201" s="122">
        <v>0</v>
      </c>
      <c r="I1201" s="122">
        <v>0</v>
      </c>
      <c r="J1201" s="122">
        <v>0</v>
      </c>
      <c r="K1201" s="122">
        <v>0</v>
      </c>
      <c r="L1201" s="122">
        <v>0</v>
      </c>
      <c r="M1201" s="122">
        <v>0</v>
      </c>
      <c r="N1201" s="122">
        <v>0</v>
      </c>
      <c r="O1201" s="122">
        <v>0</v>
      </c>
      <c r="P1201" s="122">
        <v>0</v>
      </c>
      <c r="Q1201" s="122">
        <v>0</v>
      </c>
      <c r="R1201" s="122">
        <v>0</v>
      </c>
      <c r="S1201" s="122">
        <v>0</v>
      </c>
      <c r="T1201" s="122">
        <v>0</v>
      </c>
      <c r="U1201" s="122">
        <v>0</v>
      </c>
      <c r="V1201" s="122">
        <v>0</v>
      </c>
      <c r="W1201" s="122">
        <v>0</v>
      </c>
      <c r="X1201" s="122">
        <v>0</v>
      </c>
      <c r="Y1201" s="122">
        <v>0</v>
      </c>
      <c r="Z1201" s="122">
        <v>0</v>
      </c>
      <c r="AA1201" s="122">
        <v>0</v>
      </c>
      <c r="AB1201" s="122">
        <v>0</v>
      </c>
      <c r="AC1201" s="122">
        <v>0</v>
      </c>
      <c r="AD1201" s="122">
        <v>0</v>
      </c>
      <c r="AE1201" s="122">
        <v>0</v>
      </c>
      <c r="AF1201" s="122">
        <v>0</v>
      </c>
      <c r="AG1201" s="122">
        <v>0</v>
      </c>
      <c r="AH1201" s="122">
        <v>0</v>
      </c>
      <c r="AI1201" s="122">
        <v>0</v>
      </c>
      <c r="AJ1201" s="122">
        <v>0</v>
      </c>
      <c r="AK1201" s="122">
        <v>0</v>
      </c>
      <c r="AL1201" s="122">
        <v>0</v>
      </c>
    </row>
    <row r="1202" spans="1:38" hidden="1" x14ac:dyDescent="0.25">
      <c r="A1202" s="122" t="s">
        <v>2010</v>
      </c>
      <c r="B1202" s="122">
        <v>1</v>
      </c>
      <c r="C1202" s="122" t="s">
        <v>2198</v>
      </c>
      <c r="D1202" s="122" t="s">
        <v>2147</v>
      </c>
      <c r="E1202" s="122">
        <v>23</v>
      </c>
      <c r="F1202" s="122">
        <v>0</v>
      </c>
      <c r="G1202" s="122">
        <v>0</v>
      </c>
      <c r="H1202" s="122">
        <v>0</v>
      </c>
      <c r="I1202" s="122">
        <v>0</v>
      </c>
      <c r="J1202" s="122">
        <v>0</v>
      </c>
      <c r="K1202" s="122">
        <v>0</v>
      </c>
      <c r="L1202" s="122">
        <v>0</v>
      </c>
      <c r="M1202" s="122">
        <v>0</v>
      </c>
      <c r="N1202" s="122">
        <v>0</v>
      </c>
      <c r="O1202" s="122">
        <v>0</v>
      </c>
      <c r="P1202" s="122">
        <v>0</v>
      </c>
      <c r="Q1202" s="122">
        <v>0</v>
      </c>
      <c r="R1202" s="122">
        <v>0</v>
      </c>
      <c r="S1202" s="122">
        <v>0</v>
      </c>
      <c r="T1202" s="122">
        <v>0</v>
      </c>
      <c r="U1202" s="122">
        <v>0</v>
      </c>
      <c r="V1202" s="122">
        <v>0</v>
      </c>
      <c r="W1202" s="122">
        <v>0</v>
      </c>
      <c r="X1202" s="122">
        <v>0</v>
      </c>
      <c r="Y1202" s="122">
        <v>0</v>
      </c>
      <c r="Z1202" s="122">
        <v>0</v>
      </c>
      <c r="AA1202" s="122">
        <v>0</v>
      </c>
      <c r="AB1202" s="122">
        <v>0</v>
      </c>
      <c r="AC1202" s="122">
        <v>0</v>
      </c>
      <c r="AD1202" s="122">
        <v>0</v>
      </c>
      <c r="AE1202" s="122">
        <v>0</v>
      </c>
      <c r="AF1202" s="122">
        <v>0</v>
      </c>
      <c r="AG1202" s="122">
        <v>0</v>
      </c>
      <c r="AH1202" s="122">
        <v>0</v>
      </c>
      <c r="AI1202" s="122">
        <v>0</v>
      </c>
      <c r="AJ1202" s="122">
        <v>0</v>
      </c>
      <c r="AK1202" s="122">
        <v>0</v>
      </c>
      <c r="AL1202" s="122">
        <v>0</v>
      </c>
    </row>
    <row r="1203" spans="1:38" hidden="1" x14ac:dyDescent="0.25">
      <c r="A1203" s="122" t="s">
        <v>2010</v>
      </c>
      <c r="B1203" s="122">
        <v>1</v>
      </c>
      <c r="C1203" s="122" t="s">
        <v>2198</v>
      </c>
      <c r="D1203" s="122" t="s">
        <v>475</v>
      </c>
      <c r="E1203" s="122">
        <v>23</v>
      </c>
      <c r="F1203" s="122">
        <v>0</v>
      </c>
      <c r="G1203" s="122">
        <v>0</v>
      </c>
      <c r="H1203" s="122">
        <v>0</v>
      </c>
      <c r="I1203" s="122">
        <v>0</v>
      </c>
      <c r="J1203" s="122">
        <v>0</v>
      </c>
      <c r="K1203" s="122">
        <v>0</v>
      </c>
      <c r="L1203" s="122">
        <v>0</v>
      </c>
      <c r="M1203" s="122">
        <v>0</v>
      </c>
      <c r="N1203" s="122">
        <v>0</v>
      </c>
      <c r="O1203" s="122">
        <v>0</v>
      </c>
      <c r="P1203" s="122">
        <v>0</v>
      </c>
      <c r="Q1203" s="122">
        <v>0</v>
      </c>
      <c r="R1203" s="122">
        <v>0</v>
      </c>
      <c r="S1203" s="122">
        <v>0</v>
      </c>
      <c r="T1203" s="122">
        <v>0</v>
      </c>
      <c r="U1203" s="122">
        <v>0</v>
      </c>
      <c r="V1203" s="122">
        <v>0</v>
      </c>
      <c r="W1203" s="122">
        <v>0</v>
      </c>
      <c r="X1203" s="122">
        <v>0</v>
      </c>
      <c r="Y1203" s="122">
        <v>0</v>
      </c>
      <c r="Z1203" s="122">
        <v>0</v>
      </c>
      <c r="AA1203" s="122">
        <v>0</v>
      </c>
      <c r="AB1203" s="122">
        <v>0</v>
      </c>
      <c r="AC1203" s="122">
        <v>0</v>
      </c>
      <c r="AD1203" s="122">
        <v>0</v>
      </c>
      <c r="AE1203" s="122">
        <v>0</v>
      </c>
      <c r="AF1203" s="122">
        <v>0</v>
      </c>
      <c r="AG1203" s="122">
        <v>0</v>
      </c>
      <c r="AH1203" s="122">
        <v>0</v>
      </c>
      <c r="AI1203" s="122">
        <v>0</v>
      </c>
      <c r="AJ1203" s="122">
        <v>0</v>
      </c>
      <c r="AK1203" s="122">
        <v>0</v>
      </c>
      <c r="AL1203" s="122">
        <v>0</v>
      </c>
    </row>
    <row r="1204" spans="1:38" hidden="1" x14ac:dyDescent="0.25">
      <c r="A1204" s="122" t="s">
        <v>2010</v>
      </c>
      <c r="B1204" s="122">
        <v>1</v>
      </c>
      <c r="C1204" s="122" t="s">
        <v>2198</v>
      </c>
      <c r="D1204" s="122" t="s">
        <v>2148</v>
      </c>
      <c r="E1204" s="122">
        <v>23</v>
      </c>
      <c r="F1204" s="122">
        <v>0</v>
      </c>
      <c r="G1204" s="122">
        <v>0</v>
      </c>
      <c r="H1204" s="122">
        <v>0</v>
      </c>
      <c r="I1204" s="122">
        <v>0</v>
      </c>
      <c r="J1204" s="122">
        <v>0</v>
      </c>
      <c r="K1204" s="122">
        <v>0</v>
      </c>
      <c r="L1204" s="122">
        <v>0</v>
      </c>
      <c r="M1204" s="122">
        <v>0</v>
      </c>
      <c r="N1204" s="122">
        <v>0</v>
      </c>
      <c r="O1204" s="122">
        <v>0</v>
      </c>
      <c r="P1204" s="122">
        <v>0</v>
      </c>
      <c r="Q1204" s="122">
        <v>0</v>
      </c>
      <c r="R1204" s="122">
        <v>0</v>
      </c>
      <c r="S1204" s="122">
        <v>0</v>
      </c>
      <c r="T1204" s="122">
        <v>0</v>
      </c>
      <c r="U1204" s="122">
        <v>0</v>
      </c>
      <c r="V1204" s="122">
        <v>0</v>
      </c>
      <c r="W1204" s="122">
        <v>0</v>
      </c>
      <c r="X1204" s="122">
        <v>0</v>
      </c>
      <c r="Y1204" s="122">
        <v>0</v>
      </c>
      <c r="Z1204" s="122">
        <v>0</v>
      </c>
      <c r="AA1204" s="122">
        <v>0</v>
      </c>
      <c r="AB1204" s="122">
        <v>0</v>
      </c>
      <c r="AC1204" s="122">
        <v>0</v>
      </c>
      <c r="AD1204" s="122">
        <v>0</v>
      </c>
      <c r="AE1204" s="122">
        <v>0</v>
      </c>
      <c r="AF1204" s="122">
        <v>0</v>
      </c>
      <c r="AG1204" s="122">
        <v>0</v>
      </c>
      <c r="AH1204" s="122">
        <v>0</v>
      </c>
      <c r="AI1204" s="122">
        <v>0</v>
      </c>
      <c r="AJ1204" s="122">
        <v>0</v>
      </c>
      <c r="AK1204" s="122">
        <v>0</v>
      </c>
      <c r="AL1204" s="122">
        <v>0</v>
      </c>
    </row>
    <row r="1205" spans="1:38" hidden="1" x14ac:dyDescent="0.25">
      <c r="A1205" s="122" t="s">
        <v>2010</v>
      </c>
      <c r="B1205" s="122">
        <v>1</v>
      </c>
      <c r="C1205" s="122" t="s">
        <v>2198</v>
      </c>
      <c r="D1205" s="122" t="s">
        <v>2149</v>
      </c>
      <c r="E1205" s="122">
        <v>23</v>
      </c>
      <c r="F1205" s="122">
        <v>0</v>
      </c>
      <c r="G1205" s="122">
        <v>0</v>
      </c>
      <c r="H1205" s="122">
        <v>0</v>
      </c>
      <c r="I1205" s="122">
        <v>0</v>
      </c>
      <c r="J1205" s="122">
        <v>0</v>
      </c>
      <c r="K1205" s="122">
        <v>0</v>
      </c>
      <c r="L1205" s="122">
        <v>0</v>
      </c>
      <c r="M1205" s="122">
        <v>0</v>
      </c>
      <c r="N1205" s="122">
        <v>0</v>
      </c>
      <c r="O1205" s="122">
        <v>0</v>
      </c>
      <c r="P1205" s="122">
        <v>0</v>
      </c>
      <c r="Q1205" s="122">
        <v>0</v>
      </c>
      <c r="R1205" s="122">
        <v>0</v>
      </c>
      <c r="S1205" s="122">
        <v>0</v>
      </c>
      <c r="T1205" s="122">
        <v>0</v>
      </c>
      <c r="U1205" s="122">
        <v>0</v>
      </c>
      <c r="V1205" s="122">
        <v>0</v>
      </c>
      <c r="W1205" s="122">
        <v>0</v>
      </c>
      <c r="X1205" s="122">
        <v>0</v>
      </c>
      <c r="Y1205" s="122">
        <v>0</v>
      </c>
      <c r="Z1205" s="122">
        <v>0</v>
      </c>
      <c r="AA1205" s="122">
        <v>0</v>
      </c>
      <c r="AB1205" s="122">
        <v>0</v>
      </c>
      <c r="AC1205" s="122">
        <v>0</v>
      </c>
      <c r="AD1205" s="122">
        <v>0</v>
      </c>
      <c r="AE1205" s="122">
        <v>0</v>
      </c>
      <c r="AF1205" s="122">
        <v>0</v>
      </c>
      <c r="AG1205" s="122">
        <v>0</v>
      </c>
      <c r="AH1205" s="122">
        <v>0</v>
      </c>
      <c r="AI1205" s="122">
        <v>0</v>
      </c>
      <c r="AJ1205" s="122">
        <v>0</v>
      </c>
      <c r="AK1205" s="122">
        <v>0</v>
      </c>
      <c r="AL1205" s="122">
        <v>0</v>
      </c>
    </row>
    <row r="1206" spans="1:38" hidden="1" x14ac:dyDescent="0.25">
      <c r="A1206" s="122" t="s">
        <v>2010</v>
      </c>
      <c r="B1206" s="122">
        <v>1</v>
      </c>
      <c r="C1206" s="122" t="s">
        <v>2198</v>
      </c>
      <c r="D1206" s="122" t="s">
        <v>2150</v>
      </c>
      <c r="E1206" s="122">
        <v>23</v>
      </c>
      <c r="F1206" s="122">
        <v>0</v>
      </c>
      <c r="G1206" s="122">
        <v>0</v>
      </c>
      <c r="H1206" s="122">
        <v>0</v>
      </c>
      <c r="I1206" s="122">
        <v>0</v>
      </c>
      <c r="J1206" s="122">
        <v>0</v>
      </c>
      <c r="K1206" s="122">
        <v>0</v>
      </c>
      <c r="L1206" s="122">
        <v>0</v>
      </c>
      <c r="M1206" s="122">
        <v>0</v>
      </c>
      <c r="N1206" s="122">
        <v>0</v>
      </c>
      <c r="O1206" s="122">
        <v>0</v>
      </c>
      <c r="P1206" s="122">
        <v>0</v>
      </c>
      <c r="Q1206" s="122">
        <v>0</v>
      </c>
      <c r="R1206" s="122">
        <v>0</v>
      </c>
      <c r="S1206" s="122">
        <v>0</v>
      </c>
      <c r="T1206" s="122">
        <v>0</v>
      </c>
      <c r="U1206" s="122">
        <v>0</v>
      </c>
      <c r="V1206" s="122">
        <v>0</v>
      </c>
      <c r="W1206" s="122">
        <v>0</v>
      </c>
      <c r="X1206" s="122">
        <v>0</v>
      </c>
      <c r="Y1206" s="122">
        <v>0</v>
      </c>
      <c r="Z1206" s="122">
        <v>0</v>
      </c>
      <c r="AA1206" s="122">
        <v>0</v>
      </c>
      <c r="AB1206" s="122">
        <v>0</v>
      </c>
      <c r="AC1206" s="122">
        <v>0</v>
      </c>
      <c r="AD1206" s="122">
        <v>0</v>
      </c>
      <c r="AE1206" s="122">
        <v>0</v>
      </c>
      <c r="AF1206" s="122">
        <v>0</v>
      </c>
      <c r="AG1206" s="122">
        <v>0</v>
      </c>
      <c r="AH1206" s="122">
        <v>0</v>
      </c>
      <c r="AI1206" s="122">
        <v>0</v>
      </c>
      <c r="AJ1206" s="122">
        <v>0</v>
      </c>
      <c r="AK1206" s="122">
        <v>0</v>
      </c>
      <c r="AL1206" s="122">
        <v>0</v>
      </c>
    </row>
    <row r="1207" spans="1:38" hidden="1" x14ac:dyDescent="0.25">
      <c r="A1207" s="122" t="s">
        <v>2010</v>
      </c>
      <c r="B1207" s="122">
        <v>1</v>
      </c>
      <c r="C1207" s="122" t="s">
        <v>2198</v>
      </c>
      <c r="D1207" s="122" t="s">
        <v>2151</v>
      </c>
      <c r="E1207" s="122">
        <v>23</v>
      </c>
      <c r="F1207" s="122">
        <v>0</v>
      </c>
      <c r="G1207" s="122">
        <v>0</v>
      </c>
      <c r="H1207" s="122">
        <v>0</v>
      </c>
      <c r="I1207" s="122">
        <v>0</v>
      </c>
      <c r="J1207" s="122">
        <v>0</v>
      </c>
      <c r="K1207" s="122">
        <v>0</v>
      </c>
      <c r="L1207" s="122">
        <v>0</v>
      </c>
      <c r="M1207" s="122">
        <v>0</v>
      </c>
      <c r="N1207" s="122">
        <v>0</v>
      </c>
      <c r="O1207" s="122">
        <v>0</v>
      </c>
      <c r="P1207" s="122">
        <v>0</v>
      </c>
      <c r="Q1207" s="122">
        <v>0</v>
      </c>
      <c r="R1207" s="122">
        <v>0</v>
      </c>
      <c r="S1207" s="122">
        <v>0</v>
      </c>
      <c r="T1207" s="122">
        <v>0</v>
      </c>
      <c r="U1207" s="122">
        <v>0</v>
      </c>
      <c r="V1207" s="122">
        <v>0</v>
      </c>
      <c r="W1207" s="122">
        <v>0</v>
      </c>
      <c r="X1207" s="122">
        <v>0</v>
      </c>
      <c r="Y1207" s="122">
        <v>0</v>
      </c>
      <c r="Z1207" s="122">
        <v>0</v>
      </c>
      <c r="AA1207" s="122">
        <v>0</v>
      </c>
      <c r="AB1207" s="122">
        <v>0</v>
      </c>
      <c r="AC1207" s="122">
        <v>0</v>
      </c>
      <c r="AD1207" s="122">
        <v>0</v>
      </c>
      <c r="AE1207" s="122">
        <v>0</v>
      </c>
      <c r="AF1207" s="122">
        <v>0</v>
      </c>
      <c r="AG1207" s="122">
        <v>0</v>
      </c>
      <c r="AH1207" s="122">
        <v>0</v>
      </c>
      <c r="AI1207" s="122">
        <v>0</v>
      </c>
      <c r="AJ1207" s="122">
        <v>0</v>
      </c>
      <c r="AK1207" s="122">
        <v>0</v>
      </c>
      <c r="AL1207" s="122">
        <v>0</v>
      </c>
    </row>
    <row r="1208" spans="1:38" hidden="1" x14ac:dyDescent="0.25">
      <c r="A1208" s="122" t="s">
        <v>2010</v>
      </c>
      <c r="B1208" s="122">
        <v>1</v>
      </c>
      <c r="C1208" s="122" t="s">
        <v>2198</v>
      </c>
      <c r="D1208" s="122" t="s">
        <v>2152</v>
      </c>
      <c r="E1208" s="122">
        <v>23</v>
      </c>
      <c r="F1208" s="122">
        <v>0</v>
      </c>
      <c r="G1208" s="122">
        <v>0</v>
      </c>
      <c r="H1208" s="122">
        <v>0</v>
      </c>
      <c r="I1208" s="122">
        <v>0</v>
      </c>
      <c r="J1208" s="122">
        <v>0</v>
      </c>
      <c r="K1208" s="122">
        <v>0</v>
      </c>
      <c r="L1208" s="122">
        <v>0</v>
      </c>
      <c r="M1208" s="122">
        <v>0</v>
      </c>
      <c r="N1208" s="122">
        <v>0</v>
      </c>
      <c r="O1208" s="122">
        <v>0</v>
      </c>
      <c r="P1208" s="122">
        <v>0</v>
      </c>
      <c r="Q1208" s="122">
        <v>0</v>
      </c>
      <c r="R1208" s="122">
        <v>0</v>
      </c>
      <c r="S1208" s="122">
        <v>0</v>
      </c>
      <c r="T1208" s="122">
        <v>0</v>
      </c>
      <c r="U1208" s="122">
        <v>0</v>
      </c>
      <c r="V1208" s="122">
        <v>0</v>
      </c>
      <c r="W1208" s="122">
        <v>0</v>
      </c>
      <c r="X1208" s="122">
        <v>0</v>
      </c>
      <c r="Y1208" s="122">
        <v>0</v>
      </c>
      <c r="Z1208" s="122">
        <v>0</v>
      </c>
      <c r="AA1208" s="122">
        <v>0</v>
      </c>
      <c r="AB1208" s="122">
        <v>0</v>
      </c>
      <c r="AC1208" s="122">
        <v>0</v>
      </c>
      <c r="AD1208" s="122">
        <v>0</v>
      </c>
      <c r="AE1208" s="122">
        <v>0</v>
      </c>
      <c r="AF1208" s="122">
        <v>0</v>
      </c>
      <c r="AG1208" s="122">
        <v>0</v>
      </c>
      <c r="AH1208" s="122">
        <v>0</v>
      </c>
      <c r="AI1208" s="122">
        <v>0</v>
      </c>
      <c r="AJ1208" s="122">
        <v>0</v>
      </c>
      <c r="AK1208" s="122">
        <v>0</v>
      </c>
      <c r="AL1208" s="122">
        <v>0</v>
      </c>
    </row>
    <row r="1209" spans="1:38" hidden="1" x14ac:dyDescent="0.25">
      <c r="A1209" s="122" t="s">
        <v>2010</v>
      </c>
      <c r="B1209" s="122">
        <v>1</v>
      </c>
      <c r="C1209" s="122" t="s">
        <v>2198</v>
      </c>
      <c r="D1209" s="122" t="s">
        <v>2153</v>
      </c>
      <c r="E1209" s="122">
        <v>23</v>
      </c>
      <c r="F1209" s="122">
        <v>0.13691720811829999</v>
      </c>
      <c r="G1209" s="122">
        <v>0.1184445086637</v>
      </c>
      <c r="H1209" s="122">
        <v>0.191853968254</v>
      </c>
      <c r="I1209" s="122">
        <v>0.18982789060380001</v>
      </c>
      <c r="J1209" s="122">
        <v>0.20455591659899999</v>
      </c>
      <c r="K1209" s="122">
        <v>0.20455591659899999</v>
      </c>
      <c r="L1209" s="122">
        <v>0.20645662715909999</v>
      </c>
      <c r="M1209" s="122">
        <v>0.22878310523430001</v>
      </c>
      <c r="N1209" s="122">
        <v>0.23272714776629999</v>
      </c>
      <c r="O1209" s="122">
        <v>0.22557207030250001</v>
      </c>
      <c r="P1209" s="122">
        <v>0.23550920378760001</v>
      </c>
      <c r="Q1209" s="122">
        <v>0.2355106604468</v>
      </c>
      <c r="R1209" s="122">
        <v>0.25318879176719999</v>
      </c>
      <c r="S1209" s="122">
        <v>0.24772969621820001</v>
      </c>
      <c r="T1209" s="122">
        <v>0.28751868271059999</v>
      </c>
      <c r="U1209" s="122">
        <v>0.26005925925930001</v>
      </c>
      <c r="V1209" s="122">
        <v>0.24853907692310001</v>
      </c>
      <c r="W1209" s="122">
        <v>0.26123815384620003</v>
      </c>
      <c r="X1209" s="122">
        <v>0.24491076923079999</v>
      </c>
      <c r="Y1209" s="122">
        <v>0.2475112627986</v>
      </c>
      <c r="Z1209" s="122">
        <v>0.29820093414510002</v>
      </c>
      <c r="AA1209" s="122">
        <v>0.32553596389689998</v>
      </c>
      <c r="AB1209" s="122">
        <v>0.29363768771549997</v>
      </c>
      <c r="AC1209" s="122">
        <v>0.32389161921440002</v>
      </c>
      <c r="AD1209" s="122">
        <v>0.29502732123309999</v>
      </c>
      <c r="AE1209" s="122">
        <v>0.30005596824449998</v>
      </c>
      <c r="AF1209" s="122">
        <v>0.29664496098400001</v>
      </c>
      <c r="AG1209" s="122">
        <v>0.2848308819907</v>
      </c>
      <c r="AH1209" s="122">
        <v>0.28818449473899999</v>
      </c>
      <c r="AI1209" s="122">
        <v>0.30221070421079999</v>
      </c>
      <c r="AJ1209" s="122">
        <v>0.2273826860864</v>
      </c>
      <c r="AK1209" s="122">
        <v>0.23891462848530001</v>
      </c>
      <c r="AL1209" s="122">
        <v>0</v>
      </c>
    </row>
    <row r="1210" spans="1:38" hidden="1" x14ac:dyDescent="0.25">
      <c r="A1210" s="122" t="s">
        <v>2010</v>
      </c>
      <c r="B1210" s="122">
        <v>1</v>
      </c>
      <c r="C1210" s="122" t="s">
        <v>2198</v>
      </c>
      <c r="D1210" s="122" t="s">
        <v>2154</v>
      </c>
      <c r="E1210" s="122">
        <v>23</v>
      </c>
      <c r="F1210" s="122">
        <v>0</v>
      </c>
      <c r="G1210" s="122">
        <v>0</v>
      </c>
      <c r="H1210" s="122">
        <v>0</v>
      </c>
      <c r="I1210" s="122">
        <v>0</v>
      </c>
      <c r="J1210" s="122">
        <v>0</v>
      </c>
      <c r="K1210" s="122">
        <v>0</v>
      </c>
      <c r="L1210" s="122">
        <v>0</v>
      </c>
      <c r="M1210" s="122">
        <v>0</v>
      </c>
      <c r="N1210" s="122">
        <v>0</v>
      </c>
      <c r="O1210" s="122">
        <v>0</v>
      </c>
      <c r="P1210" s="122">
        <v>0</v>
      </c>
      <c r="Q1210" s="122">
        <v>0</v>
      </c>
      <c r="R1210" s="122">
        <v>0</v>
      </c>
      <c r="S1210" s="122">
        <v>0</v>
      </c>
      <c r="T1210" s="122">
        <v>0</v>
      </c>
      <c r="U1210" s="122">
        <v>0</v>
      </c>
      <c r="V1210" s="122">
        <v>0</v>
      </c>
      <c r="W1210" s="122">
        <v>0</v>
      </c>
      <c r="X1210" s="122">
        <v>0</v>
      </c>
      <c r="Y1210" s="122">
        <v>0</v>
      </c>
      <c r="Z1210" s="122">
        <v>0</v>
      </c>
      <c r="AA1210" s="122">
        <v>0</v>
      </c>
      <c r="AB1210" s="122">
        <v>0</v>
      </c>
      <c r="AC1210" s="122">
        <v>0</v>
      </c>
      <c r="AD1210" s="122">
        <v>0</v>
      </c>
      <c r="AE1210" s="122">
        <v>0</v>
      </c>
      <c r="AF1210" s="122">
        <v>0</v>
      </c>
      <c r="AG1210" s="122">
        <v>0</v>
      </c>
      <c r="AH1210" s="122">
        <v>0</v>
      </c>
      <c r="AI1210" s="122">
        <v>0</v>
      </c>
      <c r="AJ1210" s="122">
        <v>0</v>
      </c>
      <c r="AK1210" s="122">
        <v>0</v>
      </c>
      <c r="AL1210" s="122">
        <v>0</v>
      </c>
    </row>
    <row r="1211" spans="1:38" hidden="1" x14ac:dyDescent="0.25">
      <c r="A1211" s="122" t="s">
        <v>2010</v>
      </c>
      <c r="B1211" s="122">
        <v>1</v>
      </c>
      <c r="C1211" s="122" t="s">
        <v>2198</v>
      </c>
      <c r="D1211" s="122" t="s">
        <v>2155</v>
      </c>
      <c r="E1211" s="122">
        <v>23</v>
      </c>
      <c r="F1211" s="122">
        <v>0</v>
      </c>
      <c r="G1211" s="122">
        <v>0</v>
      </c>
      <c r="H1211" s="122">
        <v>0</v>
      </c>
      <c r="I1211" s="122">
        <v>0</v>
      </c>
      <c r="J1211" s="122">
        <v>0</v>
      </c>
      <c r="K1211" s="122">
        <v>0</v>
      </c>
      <c r="L1211" s="122">
        <v>0</v>
      </c>
      <c r="M1211" s="122">
        <v>0</v>
      </c>
      <c r="N1211" s="122">
        <v>0</v>
      </c>
      <c r="O1211" s="122">
        <v>0</v>
      </c>
      <c r="P1211" s="122">
        <v>0</v>
      </c>
      <c r="Q1211" s="122">
        <v>0</v>
      </c>
      <c r="R1211" s="122">
        <v>0</v>
      </c>
      <c r="S1211" s="122">
        <v>0</v>
      </c>
      <c r="T1211" s="122">
        <v>0</v>
      </c>
      <c r="U1211" s="122">
        <v>0</v>
      </c>
      <c r="V1211" s="122">
        <v>0</v>
      </c>
      <c r="W1211" s="122">
        <v>0</v>
      </c>
      <c r="X1211" s="122">
        <v>0</v>
      </c>
      <c r="Y1211" s="122">
        <v>0</v>
      </c>
      <c r="Z1211" s="122">
        <v>0</v>
      </c>
      <c r="AA1211" s="122">
        <v>0</v>
      </c>
      <c r="AB1211" s="122">
        <v>0</v>
      </c>
      <c r="AC1211" s="122">
        <v>0</v>
      </c>
      <c r="AD1211" s="122">
        <v>0</v>
      </c>
      <c r="AE1211" s="122">
        <v>0</v>
      </c>
      <c r="AF1211" s="122">
        <v>0</v>
      </c>
      <c r="AG1211" s="122">
        <v>0</v>
      </c>
      <c r="AH1211" s="122">
        <v>0</v>
      </c>
      <c r="AI1211" s="122">
        <v>0</v>
      </c>
      <c r="AJ1211" s="122">
        <v>0</v>
      </c>
      <c r="AK1211" s="122">
        <v>0</v>
      </c>
      <c r="AL1211" s="122">
        <v>0</v>
      </c>
    </row>
    <row r="1212" spans="1:38" hidden="1" x14ac:dyDescent="0.25">
      <c r="A1212" s="122" t="s">
        <v>2010</v>
      </c>
      <c r="B1212" s="122">
        <v>1</v>
      </c>
      <c r="C1212" s="122" t="s">
        <v>2198</v>
      </c>
      <c r="D1212" s="122" t="s">
        <v>2156</v>
      </c>
      <c r="E1212" s="122">
        <v>23</v>
      </c>
      <c r="F1212" s="122">
        <v>0</v>
      </c>
      <c r="G1212" s="122">
        <v>0</v>
      </c>
      <c r="H1212" s="122">
        <v>0</v>
      </c>
      <c r="I1212" s="122">
        <v>0</v>
      </c>
      <c r="J1212" s="122">
        <v>0</v>
      </c>
      <c r="K1212" s="122">
        <v>0</v>
      </c>
      <c r="L1212" s="122">
        <v>0</v>
      </c>
      <c r="M1212" s="122">
        <v>0</v>
      </c>
      <c r="N1212" s="122">
        <v>0</v>
      </c>
      <c r="O1212" s="122">
        <v>0</v>
      </c>
      <c r="P1212" s="122">
        <v>0</v>
      </c>
      <c r="Q1212" s="122">
        <v>0</v>
      </c>
      <c r="R1212" s="122">
        <v>0</v>
      </c>
      <c r="S1212" s="122">
        <v>0</v>
      </c>
      <c r="T1212" s="122">
        <v>0</v>
      </c>
      <c r="U1212" s="122">
        <v>0</v>
      </c>
      <c r="V1212" s="122">
        <v>0</v>
      </c>
      <c r="W1212" s="122">
        <v>0</v>
      </c>
      <c r="X1212" s="122">
        <v>0</v>
      </c>
      <c r="Y1212" s="122">
        <v>0</v>
      </c>
      <c r="Z1212" s="122">
        <v>0</v>
      </c>
      <c r="AA1212" s="122">
        <v>0</v>
      </c>
      <c r="AB1212" s="122">
        <v>0</v>
      </c>
      <c r="AC1212" s="122">
        <v>0</v>
      </c>
      <c r="AD1212" s="122">
        <v>0</v>
      </c>
      <c r="AE1212" s="122">
        <v>0</v>
      </c>
      <c r="AF1212" s="122">
        <v>0</v>
      </c>
      <c r="AG1212" s="122">
        <v>0</v>
      </c>
      <c r="AH1212" s="122">
        <v>0</v>
      </c>
      <c r="AI1212" s="122">
        <v>0</v>
      </c>
      <c r="AJ1212" s="122">
        <v>0</v>
      </c>
      <c r="AK1212" s="122">
        <v>0</v>
      </c>
      <c r="AL1212" s="122">
        <v>0</v>
      </c>
    </row>
    <row r="1213" spans="1:38" hidden="1" x14ac:dyDescent="0.25">
      <c r="A1213" s="122" t="s">
        <v>2010</v>
      </c>
      <c r="B1213" s="122">
        <v>1</v>
      </c>
      <c r="C1213" s="122" t="s">
        <v>2198</v>
      </c>
      <c r="D1213" s="122" t="s">
        <v>2178</v>
      </c>
      <c r="E1213" s="122">
        <v>23</v>
      </c>
      <c r="F1213" s="122">
        <v>0</v>
      </c>
      <c r="G1213" s="122">
        <v>0</v>
      </c>
      <c r="H1213" s="122">
        <v>0</v>
      </c>
      <c r="I1213" s="122">
        <v>0</v>
      </c>
      <c r="J1213" s="122">
        <v>0</v>
      </c>
      <c r="K1213" s="122">
        <v>0</v>
      </c>
      <c r="L1213" s="122">
        <v>0</v>
      </c>
      <c r="M1213" s="122">
        <v>0</v>
      </c>
      <c r="N1213" s="122">
        <v>0</v>
      </c>
      <c r="O1213" s="122">
        <v>0</v>
      </c>
      <c r="P1213" s="122">
        <v>0</v>
      </c>
      <c r="Q1213" s="122">
        <v>0</v>
      </c>
      <c r="R1213" s="122">
        <v>0</v>
      </c>
      <c r="S1213" s="122">
        <v>0</v>
      </c>
      <c r="T1213" s="122">
        <v>0</v>
      </c>
      <c r="U1213" s="122">
        <v>0</v>
      </c>
      <c r="V1213" s="122">
        <v>0</v>
      </c>
      <c r="W1213" s="122">
        <v>0</v>
      </c>
      <c r="X1213" s="122">
        <v>0</v>
      </c>
      <c r="Y1213" s="122">
        <v>0</v>
      </c>
      <c r="Z1213" s="122">
        <v>0</v>
      </c>
      <c r="AA1213" s="122">
        <v>0</v>
      </c>
      <c r="AB1213" s="122">
        <v>0</v>
      </c>
      <c r="AC1213" s="122">
        <v>0</v>
      </c>
      <c r="AD1213" s="122">
        <v>0</v>
      </c>
      <c r="AE1213" s="122">
        <v>0</v>
      </c>
      <c r="AF1213" s="122">
        <v>0</v>
      </c>
      <c r="AG1213" s="122">
        <v>0</v>
      </c>
      <c r="AH1213" s="122">
        <v>0</v>
      </c>
      <c r="AI1213" s="122">
        <v>0</v>
      </c>
      <c r="AJ1213" s="122">
        <v>0</v>
      </c>
      <c r="AK1213" s="122">
        <v>0</v>
      </c>
      <c r="AL1213" s="122">
        <v>0</v>
      </c>
    </row>
    <row r="1214" spans="1:38" hidden="1" x14ac:dyDescent="0.25">
      <c r="A1214" s="122" t="s">
        <v>2010</v>
      </c>
      <c r="B1214" s="122">
        <v>1</v>
      </c>
      <c r="C1214" s="122" t="s">
        <v>2198</v>
      </c>
      <c r="D1214" s="122" t="s">
        <v>2157</v>
      </c>
      <c r="E1214" s="122">
        <v>23</v>
      </c>
      <c r="F1214" s="122">
        <v>0</v>
      </c>
      <c r="G1214" s="122">
        <v>0</v>
      </c>
      <c r="H1214" s="122">
        <v>0</v>
      </c>
      <c r="I1214" s="122">
        <v>0</v>
      </c>
      <c r="J1214" s="122">
        <v>0</v>
      </c>
      <c r="K1214" s="122">
        <v>0</v>
      </c>
      <c r="L1214" s="122">
        <v>0</v>
      </c>
      <c r="M1214" s="122">
        <v>0</v>
      </c>
      <c r="N1214" s="122">
        <v>0</v>
      </c>
      <c r="O1214" s="122">
        <v>0</v>
      </c>
      <c r="P1214" s="122">
        <v>0</v>
      </c>
      <c r="Q1214" s="122">
        <v>0</v>
      </c>
      <c r="R1214" s="122">
        <v>0</v>
      </c>
      <c r="S1214" s="122">
        <v>0</v>
      </c>
      <c r="T1214" s="122">
        <v>0</v>
      </c>
      <c r="U1214" s="122">
        <v>0</v>
      </c>
      <c r="V1214" s="122">
        <v>0</v>
      </c>
      <c r="W1214" s="122">
        <v>0</v>
      </c>
      <c r="X1214" s="122">
        <v>0</v>
      </c>
      <c r="Y1214" s="122">
        <v>0</v>
      </c>
      <c r="Z1214" s="122">
        <v>0</v>
      </c>
      <c r="AA1214" s="122">
        <v>0</v>
      </c>
      <c r="AB1214" s="122">
        <v>0</v>
      </c>
      <c r="AC1214" s="122">
        <v>0</v>
      </c>
      <c r="AD1214" s="122">
        <v>0</v>
      </c>
      <c r="AE1214" s="122">
        <v>0</v>
      </c>
      <c r="AF1214" s="122">
        <v>0</v>
      </c>
      <c r="AG1214" s="122">
        <v>0</v>
      </c>
      <c r="AH1214" s="122">
        <v>0</v>
      </c>
      <c r="AI1214" s="122">
        <v>0</v>
      </c>
      <c r="AJ1214" s="122">
        <v>0</v>
      </c>
      <c r="AK1214" s="122">
        <v>0</v>
      </c>
      <c r="AL1214" s="122">
        <v>0</v>
      </c>
    </row>
    <row r="1215" spans="1:38" hidden="1" x14ac:dyDescent="0.25">
      <c r="A1215" s="122" t="s">
        <v>2010</v>
      </c>
      <c r="B1215" s="122">
        <v>1</v>
      </c>
      <c r="C1215" s="122" t="s">
        <v>2198</v>
      </c>
      <c r="D1215" s="122" t="s">
        <v>2158</v>
      </c>
      <c r="E1215" s="122">
        <v>23</v>
      </c>
      <c r="F1215" s="122">
        <v>0</v>
      </c>
      <c r="G1215" s="122">
        <v>0</v>
      </c>
      <c r="H1215" s="122">
        <v>0</v>
      </c>
      <c r="I1215" s="122">
        <v>0</v>
      </c>
      <c r="J1215" s="122">
        <v>0</v>
      </c>
      <c r="K1215" s="122">
        <v>0</v>
      </c>
      <c r="L1215" s="122">
        <v>0</v>
      </c>
      <c r="M1215" s="122">
        <v>0</v>
      </c>
      <c r="N1215" s="122">
        <v>0</v>
      </c>
      <c r="O1215" s="122">
        <v>0</v>
      </c>
      <c r="P1215" s="122">
        <v>0</v>
      </c>
      <c r="Q1215" s="122">
        <v>0</v>
      </c>
      <c r="R1215" s="122">
        <v>0</v>
      </c>
      <c r="S1215" s="122">
        <v>0</v>
      </c>
      <c r="T1215" s="122">
        <v>0</v>
      </c>
      <c r="U1215" s="122">
        <v>0</v>
      </c>
      <c r="V1215" s="122">
        <v>0</v>
      </c>
      <c r="W1215" s="122">
        <v>0</v>
      </c>
      <c r="X1215" s="122">
        <v>0</v>
      </c>
      <c r="Y1215" s="122">
        <v>0</v>
      </c>
      <c r="Z1215" s="122">
        <v>0</v>
      </c>
      <c r="AA1215" s="122">
        <v>0</v>
      </c>
      <c r="AB1215" s="122">
        <v>0</v>
      </c>
      <c r="AC1215" s="122">
        <v>0</v>
      </c>
      <c r="AD1215" s="122">
        <v>0</v>
      </c>
      <c r="AE1215" s="122">
        <v>0</v>
      </c>
      <c r="AF1215" s="122">
        <v>0</v>
      </c>
      <c r="AG1215" s="122">
        <v>0</v>
      </c>
      <c r="AH1215" s="122">
        <v>0</v>
      </c>
      <c r="AI1215" s="122">
        <v>0</v>
      </c>
      <c r="AJ1215" s="122">
        <v>0</v>
      </c>
      <c r="AK1215" s="122">
        <v>0</v>
      </c>
      <c r="AL1215" s="122">
        <v>0</v>
      </c>
    </row>
    <row r="1216" spans="1:38" hidden="1" x14ac:dyDescent="0.25">
      <c r="A1216" s="122" t="s">
        <v>2010</v>
      </c>
      <c r="B1216" s="122">
        <v>1</v>
      </c>
      <c r="C1216" s="122" t="s">
        <v>2198</v>
      </c>
      <c r="D1216" s="122" t="s">
        <v>2159</v>
      </c>
      <c r="E1216" s="122">
        <v>23</v>
      </c>
      <c r="F1216" s="122">
        <v>0</v>
      </c>
      <c r="G1216" s="122">
        <v>0</v>
      </c>
      <c r="H1216" s="122">
        <v>0</v>
      </c>
      <c r="I1216" s="122">
        <v>0</v>
      </c>
      <c r="J1216" s="122">
        <v>0</v>
      </c>
      <c r="K1216" s="122">
        <v>0</v>
      </c>
      <c r="L1216" s="122">
        <v>0</v>
      </c>
      <c r="M1216" s="122">
        <v>0</v>
      </c>
      <c r="N1216" s="122">
        <v>0</v>
      </c>
      <c r="O1216" s="122">
        <v>0</v>
      </c>
      <c r="P1216" s="122">
        <v>0</v>
      </c>
      <c r="Q1216" s="122">
        <v>0</v>
      </c>
      <c r="R1216" s="122">
        <v>0</v>
      </c>
      <c r="S1216" s="122">
        <v>0</v>
      </c>
      <c r="T1216" s="122">
        <v>0</v>
      </c>
      <c r="U1216" s="122">
        <v>0</v>
      </c>
      <c r="V1216" s="122">
        <v>0</v>
      </c>
      <c r="W1216" s="122">
        <v>0</v>
      </c>
      <c r="X1216" s="122">
        <v>0</v>
      </c>
      <c r="Y1216" s="122">
        <v>0</v>
      </c>
      <c r="Z1216" s="122">
        <v>0</v>
      </c>
      <c r="AA1216" s="122">
        <v>0</v>
      </c>
      <c r="AB1216" s="122">
        <v>0</v>
      </c>
      <c r="AC1216" s="122">
        <v>0</v>
      </c>
      <c r="AD1216" s="122">
        <v>0</v>
      </c>
      <c r="AE1216" s="122">
        <v>0</v>
      </c>
      <c r="AF1216" s="122">
        <v>0</v>
      </c>
      <c r="AG1216" s="122">
        <v>0</v>
      </c>
      <c r="AH1216" s="122">
        <v>0</v>
      </c>
      <c r="AI1216" s="122">
        <v>0</v>
      </c>
      <c r="AJ1216" s="122">
        <v>0</v>
      </c>
      <c r="AK1216" s="122">
        <v>0</v>
      </c>
      <c r="AL1216" s="122">
        <v>0</v>
      </c>
    </row>
    <row r="1217" spans="1:38" hidden="1" x14ac:dyDescent="0.25">
      <c r="A1217" s="122" t="s">
        <v>2010</v>
      </c>
      <c r="B1217" s="122">
        <v>1</v>
      </c>
      <c r="C1217" s="122" t="s">
        <v>2198</v>
      </c>
      <c r="D1217" s="122" t="s">
        <v>2160</v>
      </c>
      <c r="E1217" s="122">
        <v>23</v>
      </c>
      <c r="F1217" s="122">
        <v>0.36634604334370002</v>
      </c>
      <c r="G1217" s="122">
        <v>0.31691909074890001</v>
      </c>
      <c r="H1217" s="122">
        <v>0.34533714285709999</v>
      </c>
      <c r="I1217" s="122">
        <v>0.34169020308690001</v>
      </c>
      <c r="J1217" s="122">
        <v>0.36820064987809997</v>
      </c>
      <c r="K1217" s="122">
        <v>0.36820064987809997</v>
      </c>
      <c r="L1217" s="122">
        <v>0.35858256296059998</v>
      </c>
      <c r="M1217" s="122">
        <v>0.39736013014380001</v>
      </c>
      <c r="N1217" s="122">
        <v>0.40421030927840002</v>
      </c>
      <c r="O1217" s="122">
        <v>0.41790194077089998</v>
      </c>
      <c r="P1217" s="122">
        <v>0.45198736080450003</v>
      </c>
      <c r="Q1217" s="122">
        <v>0.42616214747510001</v>
      </c>
      <c r="R1217" s="122">
        <v>0.45815114700729997</v>
      </c>
      <c r="S1217" s="122">
        <v>0.44827278363299999</v>
      </c>
      <c r="T1217" s="122">
        <v>0.49662317922740001</v>
      </c>
      <c r="U1217" s="122">
        <v>0.44919326599330001</v>
      </c>
      <c r="V1217" s="122">
        <v>0.42929476923080001</v>
      </c>
      <c r="W1217" s="122">
        <v>0.45122953846149999</v>
      </c>
      <c r="X1217" s="122">
        <v>0.42302769230769999</v>
      </c>
      <c r="Y1217" s="122">
        <v>0.42751945392489998</v>
      </c>
      <c r="Z1217" s="122">
        <v>0.34761025356640002</v>
      </c>
      <c r="AA1217" s="122">
        <v>0.35907745695859999</v>
      </c>
      <c r="AB1217" s="122">
        <v>0.30910653098200003</v>
      </c>
      <c r="AC1217" s="122">
        <v>0.3461583281724</v>
      </c>
      <c r="AD1217" s="122">
        <v>0.30666684102300001</v>
      </c>
      <c r="AE1217" s="122">
        <v>0.32663139448009998</v>
      </c>
      <c r="AF1217" s="122">
        <v>0.34468324492149999</v>
      </c>
      <c r="AG1217" s="122">
        <v>0.37917686950840002</v>
      </c>
      <c r="AH1217" s="122">
        <v>0.32429580842450001</v>
      </c>
      <c r="AI1217" s="122">
        <v>0.29330277602049998</v>
      </c>
      <c r="AJ1217" s="122">
        <v>0.23193423107899999</v>
      </c>
      <c r="AK1217" s="122">
        <v>0.27738414016579999</v>
      </c>
      <c r="AL1217" s="122">
        <v>0</v>
      </c>
    </row>
    <row r="1218" spans="1:38" hidden="1" x14ac:dyDescent="0.25">
      <c r="A1218" s="122" t="s">
        <v>2010</v>
      </c>
      <c r="B1218" s="122">
        <v>1</v>
      </c>
      <c r="C1218" s="122" t="s">
        <v>2198</v>
      </c>
      <c r="D1218" s="122" t="s">
        <v>2161</v>
      </c>
      <c r="E1218" s="122">
        <v>23</v>
      </c>
      <c r="F1218" s="122">
        <v>0</v>
      </c>
      <c r="G1218" s="122">
        <v>0</v>
      </c>
      <c r="H1218" s="122">
        <v>0</v>
      </c>
      <c r="I1218" s="122">
        <v>0</v>
      </c>
      <c r="J1218" s="122">
        <v>0</v>
      </c>
      <c r="K1218" s="122">
        <v>0</v>
      </c>
      <c r="L1218" s="122">
        <v>0</v>
      </c>
      <c r="M1218" s="122">
        <v>0</v>
      </c>
      <c r="N1218" s="122">
        <v>0</v>
      </c>
      <c r="O1218" s="122">
        <v>0</v>
      </c>
      <c r="P1218" s="122">
        <v>0</v>
      </c>
      <c r="Q1218" s="122">
        <v>0</v>
      </c>
      <c r="R1218" s="122">
        <v>0</v>
      </c>
      <c r="S1218" s="122">
        <v>0</v>
      </c>
      <c r="T1218" s="122">
        <v>0</v>
      </c>
      <c r="U1218" s="122">
        <v>0</v>
      </c>
      <c r="V1218" s="122">
        <v>0</v>
      </c>
      <c r="W1218" s="122">
        <v>0</v>
      </c>
      <c r="X1218" s="122">
        <v>0</v>
      </c>
      <c r="Y1218" s="122">
        <v>0</v>
      </c>
      <c r="Z1218" s="122">
        <v>0</v>
      </c>
      <c r="AA1218" s="122">
        <v>0</v>
      </c>
      <c r="AB1218" s="122">
        <v>0</v>
      </c>
      <c r="AC1218" s="122">
        <v>0</v>
      </c>
      <c r="AD1218" s="122">
        <v>0</v>
      </c>
      <c r="AE1218" s="122">
        <v>0</v>
      </c>
      <c r="AF1218" s="122">
        <v>0</v>
      </c>
      <c r="AG1218" s="122">
        <v>0</v>
      </c>
      <c r="AH1218" s="122">
        <v>0</v>
      </c>
      <c r="AI1218" s="122">
        <v>0</v>
      </c>
      <c r="AJ1218" s="122">
        <v>0</v>
      </c>
      <c r="AK1218" s="122">
        <v>0</v>
      </c>
      <c r="AL1218" s="122">
        <v>0</v>
      </c>
    </row>
    <row r="1219" spans="1:38" hidden="1" x14ac:dyDescent="0.25">
      <c r="A1219" s="122" t="s">
        <v>2010</v>
      </c>
      <c r="B1219" s="122">
        <v>1</v>
      </c>
      <c r="C1219" s="122" t="s">
        <v>2198</v>
      </c>
      <c r="D1219" s="122" t="s">
        <v>2179</v>
      </c>
      <c r="E1219" s="122">
        <v>23</v>
      </c>
      <c r="F1219" s="122">
        <v>0</v>
      </c>
      <c r="G1219" s="122">
        <v>0</v>
      </c>
      <c r="H1219" s="122">
        <v>0</v>
      </c>
      <c r="I1219" s="122">
        <v>0</v>
      </c>
      <c r="J1219" s="122">
        <v>0</v>
      </c>
      <c r="K1219" s="122">
        <v>0</v>
      </c>
      <c r="L1219" s="122">
        <v>0</v>
      </c>
      <c r="M1219" s="122">
        <v>0</v>
      </c>
      <c r="N1219" s="122">
        <v>0</v>
      </c>
      <c r="O1219" s="122">
        <v>0</v>
      </c>
      <c r="P1219" s="122">
        <v>0</v>
      </c>
      <c r="Q1219" s="122">
        <v>0</v>
      </c>
      <c r="R1219" s="122">
        <v>0</v>
      </c>
      <c r="S1219" s="122">
        <v>0</v>
      </c>
      <c r="T1219" s="122">
        <v>0</v>
      </c>
      <c r="U1219" s="122">
        <v>0</v>
      </c>
      <c r="V1219" s="122">
        <v>0</v>
      </c>
      <c r="W1219" s="122">
        <v>0</v>
      </c>
      <c r="X1219" s="122">
        <v>0</v>
      </c>
      <c r="Y1219" s="122">
        <v>0</v>
      </c>
      <c r="Z1219" s="122">
        <v>0</v>
      </c>
      <c r="AA1219" s="122">
        <v>0</v>
      </c>
      <c r="AB1219" s="122">
        <v>0</v>
      </c>
      <c r="AC1219" s="122">
        <v>0</v>
      </c>
      <c r="AD1219" s="122">
        <v>0</v>
      </c>
      <c r="AE1219" s="122">
        <v>0</v>
      </c>
      <c r="AF1219" s="122">
        <v>0</v>
      </c>
      <c r="AG1219" s="122">
        <v>0</v>
      </c>
      <c r="AH1219" s="122">
        <v>0</v>
      </c>
      <c r="AI1219" s="122">
        <v>0</v>
      </c>
      <c r="AJ1219" s="122">
        <v>0</v>
      </c>
      <c r="AK1219" s="122">
        <v>0</v>
      </c>
      <c r="AL1219" s="122">
        <v>0</v>
      </c>
    </row>
    <row r="1220" spans="1:38" hidden="1" x14ac:dyDescent="0.25">
      <c r="A1220" s="122" t="s">
        <v>2010</v>
      </c>
      <c r="B1220" s="122">
        <v>1</v>
      </c>
      <c r="C1220" s="122" t="s">
        <v>2198</v>
      </c>
      <c r="D1220" s="122" t="s">
        <v>2162</v>
      </c>
      <c r="E1220" s="122">
        <v>23</v>
      </c>
      <c r="F1220" s="122">
        <v>0</v>
      </c>
      <c r="G1220" s="122">
        <v>0</v>
      </c>
      <c r="H1220" s="122">
        <v>0</v>
      </c>
      <c r="I1220" s="122">
        <v>0</v>
      </c>
      <c r="J1220" s="122">
        <v>0</v>
      </c>
      <c r="K1220" s="122">
        <v>0</v>
      </c>
      <c r="L1220" s="122">
        <v>0</v>
      </c>
      <c r="M1220" s="122">
        <v>0</v>
      </c>
      <c r="N1220" s="122">
        <v>0</v>
      </c>
      <c r="O1220" s="122">
        <v>0</v>
      </c>
      <c r="P1220" s="122">
        <v>0</v>
      </c>
      <c r="Q1220" s="122">
        <v>0</v>
      </c>
      <c r="R1220" s="122">
        <v>0</v>
      </c>
      <c r="S1220" s="122">
        <v>0</v>
      </c>
      <c r="T1220" s="122">
        <v>0</v>
      </c>
      <c r="U1220" s="122">
        <v>0</v>
      </c>
      <c r="V1220" s="122">
        <v>0</v>
      </c>
      <c r="W1220" s="122">
        <v>0</v>
      </c>
      <c r="X1220" s="122">
        <v>0</v>
      </c>
      <c r="Y1220" s="122">
        <v>0</v>
      </c>
      <c r="Z1220" s="122">
        <v>0</v>
      </c>
      <c r="AA1220" s="122">
        <v>0</v>
      </c>
      <c r="AB1220" s="122">
        <v>0</v>
      </c>
      <c r="AC1220" s="122">
        <v>0</v>
      </c>
      <c r="AD1220" s="122">
        <v>0</v>
      </c>
      <c r="AE1220" s="122">
        <v>0</v>
      </c>
      <c r="AF1220" s="122">
        <v>0</v>
      </c>
      <c r="AG1220" s="122">
        <v>0</v>
      </c>
      <c r="AH1220" s="122">
        <v>0</v>
      </c>
      <c r="AI1220" s="122">
        <v>0</v>
      </c>
      <c r="AJ1220" s="122">
        <v>0</v>
      </c>
      <c r="AK1220" s="122">
        <v>0</v>
      </c>
      <c r="AL1220" s="122">
        <v>0</v>
      </c>
    </row>
    <row r="1221" spans="1:38" hidden="1" x14ac:dyDescent="0.25">
      <c r="A1221" s="122" t="s">
        <v>2010</v>
      </c>
      <c r="B1221" s="122">
        <v>1</v>
      </c>
      <c r="C1221" s="122" t="s">
        <v>2198</v>
      </c>
      <c r="D1221" s="122" t="s">
        <v>2163</v>
      </c>
      <c r="E1221" s="122">
        <v>23</v>
      </c>
      <c r="F1221" s="122">
        <v>0</v>
      </c>
      <c r="G1221" s="122">
        <v>0</v>
      </c>
      <c r="H1221" s="122">
        <v>0</v>
      </c>
      <c r="I1221" s="122">
        <v>0</v>
      </c>
      <c r="J1221" s="122">
        <v>0</v>
      </c>
      <c r="K1221" s="122">
        <v>0</v>
      </c>
      <c r="L1221" s="122">
        <v>0</v>
      </c>
      <c r="M1221" s="122">
        <v>0</v>
      </c>
      <c r="N1221" s="122">
        <v>0</v>
      </c>
      <c r="O1221" s="122">
        <v>0</v>
      </c>
      <c r="P1221" s="122">
        <v>0</v>
      </c>
      <c r="Q1221" s="122">
        <v>0</v>
      </c>
      <c r="R1221" s="122">
        <v>0</v>
      </c>
      <c r="S1221" s="122">
        <v>0</v>
      </c>
      <c r="T1221" s="122">
        <v>0</v>
      </c>
      <c r="U1221" s="122">
        <v>0</v>
      </c>
      <c r="V1221" s="122">
        <v>0</v>
      </c>
      <c r="W1221" s="122">
        <v>0</v>
      </c>
      <c r="X1221" s="122">
        <v>0</v>
      </c>
      <c r="Y1221" s="122">
        <v>0</v>
      </c>
      <c r="Z1221" s="122">
        <v>0</v>
      </c>
      <c r="AA1221" s="122">
        <v>0</v>
      </c>
      <c r="AB1221" s="122">
        <v>0</v>
      </c>
      <c r="AC1221" s="122">
        <v>0</v>
      </c>
      <c r="AD1221" s="122">
        <v>0</v>
      </c>
      <c r="AE1221" s="122">
        <v>0</v>
      </c>
      <c r="AF1221" s="122">
        <v>0</v>
      </c>
      <c r="AG1221" s="122">
        <v>0</v>
      </c>
      <c r="AH1221" s="122">
        <v>0</v>
      </c>
      <c r="AI1221" s="122">
        <v>0</v>
      </c>
      <c r="AJ1221" s="122">
        <v>0</v>
      </c>
      <c r="AK1221" s="122">
        <v>0</v>
      </c>
      <c r="AL1221" s="122">
        <v>0</v>
      </c>
    </row>
    <row r="1222" spans="1:38" hidden="1" x14ac:dyDescent="0.25">
      <c r="A1222" s="122" t="s">
        <v>2010</v>
      </c>
      <c r="B1222" s="122">
        <v>1</v>
      </c>
      <c r="C1222" s="122" t="s">
        <v>2198</v>
      </c>
      <c r="D1222" s="122" t="s">
        <v>2180</v>
      </c>
      <c r="E1222" s="122">
        <v>23</v>
      </c>
      <c r="F1222" s="122">
        <v>0</v>
      </c>
      <c r="G1222" s="122">
        <v>0</v>
      </c>
      <c r="H1222" s="122">
        <v>0</v>
      </c>
      <c r="I1222" s="122">
        <v>0</v>
      </c>
      <c r="J1222" s="122">
        <v>0</v>
      </c>
      <c r="K1222" s="122">
        <v>0</v>
      </c>
      <c r="L1222" s="122">
        <v>0</v>
      </c>
      <c r="M1222" s="122">
        <v>0</v>
      </c>
      <c r="N1222" s="122">
        <v>0</v>
      </c>
      <c r="O1222" s="122">
        <v>0</v>
      </c>
      <c r="P1222" s="122">
        <v>0</v>
      </c>
      <c r="Q1222" s="122">
        <v>0</v>
      </c>
      <c r="R1222" s="122">
        <v>0</v>
      </c>
      <c r="S1222" s="122">
        <v>0</v>
      </c>
      <c r="T1222" s="122">
        <v>0</v>
      </c>
      <c r="U1222" s="122">
        <v>0</v>
      </c>
      <c r="V1222" s="122">
        <v>0</v>
      </c>
      <c r="W1222" s="122">
        <v>0</v>
      </c>
      <c r="X1222" s="122">
        <v>0</v>
      </c>
      <c r="Y1222" s="122">
        <v>0</v>
      </c>
      <c r="Z1222" s="122">
        <v>0</v>
      </c>
      <c r="AA1222" s="122">
        <v>0</v>
      </c>
      <c r="AB1222" s="122">
        <v>0</v>
      </c>
      <c r="AC1222" s="122">
        <v>0</v>
      </c>
      <c r="AD1222" s="122">
        <v>0</v>
      </c>
      <c r="AE1222" s="122">
        <v>0</v>
      </c>
      <c r="AF1222" s="122">
        <v>0</v>
      </c>
      <c r="AG1222" s="122">
        <v>0</v>
      </c>
      <c r="AH1222" s="122">
        <v>0</v>
      </c>
      <c r="AI1222" s="122">
        <v>0</v>
      </c>
      <c r="AJ1222" s="122">
        <v>0</v>
      </c>
      <c r="AK1222" s="122">
        <v>0</v>
      </c>
      <c r="AL1222" s="122">
        <v>0</v>
      </c>
    </row>
    <row r="1223" spans="1:38" hidden="1" x14ac:dyDescent="0.25">
      <c r="A1223" s="122" t="s">
        <v>2010</v>
      </c>
      <c r="B1223" s="122">
        <v>1</v>
      </c>
      <c r="C1223" s="122" t="s">
        <v>2198</v>
      </c>
      <c r="D1223" s="122" t="s">
        <v>2164</v>
      </c>
      <c r="E1223" s="122">
        <v>23</v>
      </c>
      <c r="F1223" s="122">
        <v>0</v>
      </c>
      <c r="G1223" s="122">
        <v>0</v>
      </c>
      <c r="H1223" s="122">
        <v>0</v>
      </c>
      <c r="I1223" s="122">
        <v>0</v>
      </c>
      <c r="J1223" s="122">
        <v>0</v>
      </c>
      <c r="K1223" s="122">
        <v>0</v>
      </c>
      <c r="L1223" s="122">
        <v>0</v>
      </c>
      <c r="M1223" s="122">
        <v>0</v>
      </c>
      <c r="N1223" s="122">
        <v>0</v>
      </c>
      <c r="O1223" s="122">
        <v>0</v>
      </c>
      <c r="P1223" s="122">
        <v>0</v>
      </c>
      <c r="Q1223" s="122">
        <v>0</v>
      </c>
      <c r="R1223" s="122">
        <v>0</v>
      </c>
      <c r="S1223" s="122">
        <v>0</v>
      </c>
      <c r="T1223" s="122">
        <v>0</v>
      </c>
      <c r="U1223" s="122">
        <v>0</v>
      </c>
      <c r="V1223" s="122">
        <v>0</v>
      </c>
      <c r="W1223" s="122">
        <v>0</v>
      </c>
      <c r="X1223" s="122">
        <v>0</v>
      </c>
      <c r="Y1223" s="122">
        <v>0</v>
      </c>
      <c r="Z1223" s="122">
        <v>0</v>
      </c>
      <c r="AA1223" s="122">
        <v>0</v>
      </c>
      <c r="AB1223" s="122">
        <v>0</v>
      </c>
      <c r="AC1223" s="122">
        <v>0</v>
      </c>
      <c r="AD1223" s="122">
        <v>0</v>
      </c>
      <c r="AE1223" s="122">
        <v>0</v>
      </c>
      <c r="AF1223" s="122">
        <v>0</v>
      </c>
      <c r="AG1223" s="122">
        <v>0</v>
      </c>
      <c r="AH1223" s="122">
        <v>0</v>
      </c>
      <c r="AI1223" s="122">
        <v>0</v>
      </c>
      <c r="AJ1223" s="122">
        <v>0</v>
      </c>
      <c r="AK1223" s="122">
        <v>0</v>
      </c>
      <c r="AL1223" s="122">
        <v>0</v>
      </c>
    </row>
    <row r="1224" spans="1:38" hidden="1" x14ac:dyDescent="0.25">
      <c r="A1224" s="122" t="s">
        <v>2010</v>
      </c>
      <c r="B1224" s="122">
        <v>1</v>
      </c>
      <c r="C1224" s="122" t="s">
        <v>2198</v>
      </c>
      <c r="D1224" s="122" t="s">
        <v>2165</v>
      </c>
      <c r="E1224" s="122">
        <v>23</v>
      </c>
      <c r="F1224" s="122">
        <v>0</v>
      </c>
      <c r="G1224" s="122">
        <v>0</v>
      </c>
      <c r="H1224" s="122">
        <v>0</v>
      </c>
      <c r="I1224" s="122">
        <v>0</v>
      </c>
      <c r="J1224" s="122">
        <v>0</v>
      </c>
      <c r="K1224" s="122">
        <v>0</v>
      </c>
      <c r="L1224" s="122">
        <v>0</v>
      </c>
      <c r="M1224" s="122">
        <v>0</v>
      </c>
      <c r="N1224" s="122">
        <v>0</v>
      </c>
      <c r="O1224" s="122">
        <v>0</v>
      </c>
      <c r="P1224" s="122">
        <v>0</v>
      </c>
      <c r="Q1224" s="122">
        <v>0</v>
      </c>
      <c r="R1224" s="122">
        <v>0</v>
      </c>
      <c r="S1224" s="122">
        <v>0</v>
      </c>
      <c r="T1224" s="122">
        <v>0</v>
      </c>
      <c r="U1224" s="122">
        <v>0</v>
      </c>
      <c r="V1224" s="122">
        <v>0</v>
      </c>
      <c r="W1224" s="122">
        <v>0</v>
      </c>
      <c r="X1224" s="122">
        <v>0</v>
      </c>
      <c r="Y1224" s="122">
        <v>0</v>
      </c>
      <c r="Z1224" s="122">
        <v>0</v>
      </c>
      <c r="AA1224" s="122">
        <v>0</v>
      </c>
      <c r="AB1224" s="122">
        <v>0</v>
      </c>
      <c r="AC1224" s="122">
        <v>0</v>
      </c>
      <c r="AD1224" s="122">
        <v>0</v>
      </c>
      <c r="AE1224" s="122">
        <v>0</v>
      </c>
      <c r="AF1224" s="122">
        <v>0</v>
      </c>
      <c r="AG1224" s="122">
        <v>0</v>
      </c>
      <c r="AH1224" s="122">
        <v>0</v>
      </c>
      <c r="AI1224" s="122">
        <v>0</v>
      </c>
      <c r="AJ1224" s="122">
        <v>0</v>
      </c>
      <c r="AK1224" s="122">
        <v>0</v>
      </c>
      <c r="AL1224" s="122">
        <v>0</v>
      </c>
    </row>
    <row r="1225" spans="1:38" hidden="1" x14ac:dyDescent="0.25">
      <c r="A1225" s="122" t="s">
        <v>2010</v>
      </c>
      <c r="B1225" s="122">
        <v>1</v>
      </c>
      <c r="C1225" s="122" t="s">
        <v>2198</v>
      </c>
      <c r="D1225" s="122" t="s">
        <v>2166</v>
      </c>
      <c r="E1225" s="122">
        <v>23</v>
      </c>
      <c r="F1225" s="122">
        <v>0</v>
      </c>
      <c r="G1225" s="122">
        <v>0</v>
      </c>
      <c r="H1225" s="122">
        <v>0</v>
      </c>
      <c r="I1225" s="122">
        <v>0</v>
      </c>
      <c r="J1225" s="122">
        <v>0</v>
      </c>
      <c r="K1225" s="122">
        <v>0</v>
      </c>
      <c r="L1225" s="122">
        <v>0</v>
      </c>
      <c r="M1225" s="122">
        <v>0</v>
      </c>
      <c r="N1225" s="122">
        <v>0</v>
      </c>
      <c r="O1225" s="122">
        <v>0</v>
      </c>
      <c r="P1225" s="122">
        <v>0</v>
      </c>
      <c r="Q1225" s="122">
        <v>0</v>
      </c>
      <c r="R1225" s="122">
        <v>0</v>
      </c>
      <c r="S1225" s="122">
        <v>0</v>
      </c>
      <c r="T1225" s="122">
        <v>0</v>
      </c>
      <c r="U1225" s="122">
        <v>0</v>
      </c>
      <c r="V1225" s="122">
        <v>0</v>
      </c>
      <c r="W1225" s="122">
        <v>0</v>
      </c>
      <c r="X1225" s="122">
        <v>0</v>
      </c>
      <c r="Y1225" s="122">
        <v>0</v>
      </c>
      <c r="Z1225" s="122">
        <v>0</v>
      </c>
      <c r="AA1225" s="122">
        <v>0</v>
      </c>
      <c r="AB1225" s="122">
        <v>0</v>
      </c>
      <c r="AC1225" s="122">
        <v>0</v>
      </c>
      <c r="AD1225" s="122">
        <v>0</v>
      </c>
      <c r="AE1225" s="122">
        <v>0</v>
      </c>
      <c r="AF1225" s="122">
        <v>0</v>
      </c>
      <c r="AG1225" s="122">
        <v>0</v>
      </c>
      <c r="AH1225" s="122">
        <v>0</v>
      </c>
      <c r="AI1225" s="122">
        <v>0</v>
      </c>
      <c r="AJ1225" s="122">
        <v>0</v>
      </c>
      <c r="AK1225" s="122">
        <v>0</v>
      </c>
      <c r="AL1225" s="122">
        <v>0</v>
      </c>
    </row>
    <row r="1226" spans="1:38" hidden="1" x14ac:dyDescent="0.25">
      <c r="A1226" s="122" t="s">
        <v>2010</v>
      </c>
      <c r="B1226" s="122">
        <v>1</v>
      </c>
      <c r="C1226" s="122" t="s">
        <v>2198</v>
      </c>
      <c r="D1226" s="122" t="s">
        <v>2167</v>
      </c>
      <c r="E1226" s="122">
        <v>23</v>
      </c>
      <c r="F1226" s="122">
        <v>0</v>
      </c>
      <c r="G1226" s="122">
        <v>0</v>
      </c>
      <c r="H1226" s="122">
        <v>0</v>
      </c>
      <c r="I1226" s="122">
        <v>0</v>
      </c>
      <c r="J1226" s="122">
        <v>0</v>
      </c>
      <c r="K1226" s="122">
        <v>0</v>
      </c>
      <c r="L1226" s="122">
        <v>0</v>
      </c>
      <c r="M1226" s="122">
        <v>0</v>
      </c>
      <c r="N1226" s="122">
        <v>0</v>
      </c>
      <c r="O1226" s="122">
        <v>0</v>
      </c>
      <c r="P1226" s="122">
        <v>0</v>
      </c>
      <c r="Q1226" s="122">
        <v>0</v>
      </c>
      <c r="R1226" s="122">
        <v>0</v>
      </c>
      <c r="S1226" s="122">
        <v>0</v>
      </c>
      <c r="T1226" s="122">
        <v>0</v>
      </c>
      <c r="U1226" s="122">
        <v>0</v>
      </c>
      <c r="V1226" s="122">
        <v>0</v>
      </c>
      <c r="W1226" s="122">
        <v>0</v>
      </c>
      <c r="X1226" s="122">
        <v>0</v>
      </c>
      <c r="Y1226" s="122">
        <v>0</v>
      </c>
      <c r="Z1226" s="122">
        <v>0</v>
      </c>
      <c r="AA1226" s="122">
        <v>0</v>
      </c>
      <c r="AB1226" s="122">
        <v>0</v>
      </c>
      <c r="AC1226" s="122">
        <v>0</v>
      </c>
      <c r="AD1226" s="122">
        <v>0</v>
      </c>
      <c r="AE1226" s="122">
        <v>0</v>
      </c>
      <c r="AF1226" s="122">
        <v>0</v>
      </c>
      <c r="AG1226" s="122">
        <v>0</v>
      </c>
      <c r="AH1226" s="122">
        <v>0</v>
      </c>
      <c r="AI1226" s="122">
        <v>0</v>
      </c>
      <c r="AJ1226" s="122">
        <v>0</v>
      </c>
      <c r="AK1226" s="122">
        <v>0</v>
      </c>
      <c r="AL1226" s="122">
        <v>0</v>
      </c>
    </row>
    <row r="1227" spans="1:38" hidden="1" x14ac:dyDescent="0.25">
      <c r="A1227" s="122" t="s">
        <v>2010</v>
      </c>
      <c r="B1227" s="122">
        <v>1</v>
      </c>
      <c r="C1227" s="122" t="s">
        <v>2198</v>
      </c>
      <c r="D1227" s="122" t="s">
        <v>2168</v>
      </c>
      <c r="E1227" s="122">
        <v>23</v>
      </c>
      <c r="F1227" s="122">
        <v>0</v>
      </c>
      <c r="G1227" s="122">
        <v>0</v>
      </c>
      <c r="H1227" s="122">
        <v>0</v>
      </c>
      <c r="I1227" s="122">
        <v>0</v>
      </c>
      <c r="J1227" s="122">
        <v>0</v>
      </c>
      <c r="K1227" s="122">
        <v>0</v>
      </c>
      <c r="L1227" s="122">
        <v>0</v>
      </c>
      <c r="M1227" s="122">
        <v>0</v>
      </c>
      <c r="N1227" s="122">
        <v>0</v>
      </c>
      <c r="O1227" s="122">
        <v>0</v>
      </c>
      <c r="P1227" s="122">
        <v>0</v>
      </c>
      <c r="Q1227" s="122">
        <v>0</v>
      </c>
      <c r="R1227" s="122">
        <v>0</v>
      </c>
      <c r="S1227" s="122">
        <v>0</v>
      </c>
      <c r="T1227" s="122">
        <v>0</v>
      </c>
      <c r="U1227" s="122">
        <v>0</v>
      </c>
      <c r="V1227" s="122">
        <v>0</v>
      </c>
      <c r="W1227" s="122">
        <v>0</v>
      </c>
      <c r="X1227" s="122">
        <v>0</v>
      </c>
      <c r="Y1227" s="122">
        <v>0</v>
      </c>
      <c r="Z1227" s="122">
        <v>0</v>
      </c>
      <c r="AA1227" s="122">
        <v>0</v>
      </c>
      <c r="AB1227" s="122">
        <v>0</v>
      </c>
      <c r="AC1227" s="122">
        <v>0</v>
      </c>
      <c r="AD1227" s="122">
        <v>0</v>
      </c>
      <c r="AE1227" s="122">
        <v>0</v>
      </c>
      <c r="AF1227" s="122">
        <v>0</v>
      </c>
      <c r="AG1227" s="122">
        <v>0</v>
      </c>
      <c r="AH1227" s="122">
        <v>0</v>
      </c>
      <c r="AI1227" s="122">
        <v>0</v>
      </c>
      <c r="AJ1227" s="122">
        <v>0</v>
      </c>
      <c r="AK1227" s="122">
        <v>0</v>
      </c>
      <c r="AL1227" s="122">
        <v>0</v>
      </c>
    </row>
    <row r="1228" spans="1:38" hidden="1" x14ac:dyDescent="0.25">
      <c r="A1228" s="122" t="s">
        <v>2011</v>
      </c>
      <c r="B1228" s="122">
        <v>1</v>
      </c>
      <c r="C1228" s="122" t="s">
        <v>2199</v>
      </c>
      <c r="D1228" s="122" t="s">
        <v>2120</v>
      </c>
      <c r="E1228" s="122">
        <v>24</v>
      </c>
      <c r="F1228" s="122">
        <v>0</v>
      </c>
      <c r="G1228" s="122">
        <v>0</v>
      </c>
      <c r="H1228" s="122">
        <v>0</v>
      </c>
      <c r="I1228" s="122">
        <v>0</v>
      </c>
      <c r="J1228" s="122">
        <v>0</v>
      </c>
      <c r="K1228" s="122">
        <v>0</v>
      </c>
      <c r="L1228" s="122">
        <v>0</v>
      </c>
      <c r="M1228" s="122">
        <v>0</v>
      </c>
      <c r="N1228" s="122">
        <v>0</v>
      </c>
      <c r="O1228" s="122">
        <v>0</v>
      </c>
      <c r="P1228" s="122">
        <v>0</v>
      </c>
      <c r="Q1228" s="122">
        <v>0</v>
      </c>
      <c r="R1228" s="122">
        <v>0</v>
      </c>
      <c r="S1228" s="122">
        <v>0</v>
      </c>
      <c r="T1228" s="122">
        <v>0</v>
      </c>
      <c r="U1228" s="122">
        <v>0</v>
      </c>
      <c r="V1228" s="122">
        <v>0</v>
      </c>
      <c r="W1228" s="122">
        <v>0</v>
      </c>
      <c r="X1228" s="122">
        <v>0</v>
      </c>
      <c r="Y1228" s="122">
        <v>0</v>
      </c>
      <c r="Z1228" s="122">
        <v>0</v>
      </c>
      <c r="AA1228" s="122">
        <v>0</v>
      </c>
      <c r="AB1228" s="122">
        <v>0</v>
      </c>
      <c r="AC1228" s="122">
        <v>0</v>
      </c>
      <c r="AD1228" s="122">
        <v>0</v>
      </c>
      <c r="AE1228" s="122">
        <v>0</v>
      </c>
      <c r="AF1228" s="122">
        <v>0</v>
      </c>
      <c r="AG1228" s="122">
        <v>0</v>
      </c>
      <c r="AH1228" s="122">
        <v>0</v>
      </c>
      <c r="AI1228" s="122">
        <v>0</v>
      </c>
      <c r="AJ1228" s="122">
        <v>0</v>
      </c>
      <c r="AK1228" s="122">
        <v>0</v>
      </c>
      <c r="AL1228" s="122">
        <v>0</v>
      </c>
    </row>
    <row r="1229" spans="1:38" hidden="1" x14ac:dyDescent="0.25">
      <c r="A1229" s="122" t="s">
        <v>2011</v>
      </c>
      <c r="B1229" s="122">
        <v>1</v>
      </c>
      <c r="C1229" s="122" t="s">
        <v>2199</v>
      </c>
      <c r="D1229" s="122" t="s">
        <v>2121</v>
      </c>
      <c r="E1229" s="122">
        <v>24</v>
      </c>
      <c r="F1229" s="122">
        <v>0</v>
      </c>
      <c r="G1229" s="122">
        <v>0</v>
      </c>
      <c r="H1229" s="122">
        <v>0</v>
      </c>
      <c r="I1229" s="122">
        <v>0</v>
      </c>
      <c r="J1229" s="122">
        <v>0</v>
      </c>
      <c r="K1229" s="122">
        <v>0</v>
      </c>
      <c r="L1229" s="122">
        <v>0</v>
      </c>
      <c r="M1229" s="122">
        <v>0</v>
      </c>
      <c r="N1229" s="122">
        <v>0</v>
      </c>
      <c r="O1229" s="122">
        <v>0</v>
      </c>
      <c r="P1229" s="122">
        <v>0</v>
      </c>
      <c r="Q1229" s="122">
        <v>0</v>
      </c>
      <c r="R1229" s="122">
        <v>0</v>
      </c>
      <c r="S1229" s="122">
        <v>0</v>
      </c>
      <c r="T1229" s="122">
        <v>0</v>
      </c>
      <c r="U1229" s="122">
        <v>0</v>
      </c>
      <c r="V1229" s="122">
        <v>0</v>
      </c>
      <c r="W1229" s="122">
        <v>0</v>
      </c>
      <c r="X1229" s="122">
        <v>0</v>
      </c>
      <c r="Y1229" s="122">
        <v>0</v>
      </c>
      <c r="Z1229" s="122">
        <v>0</v>
      </c>
      <c r="AA1229" s="122">
        <v>0</v>
      </c>
      <c r="AB1229" s="122">
        <v>0</v>
      </c>
      <c r="AC1229" s="122">
        <v>0</v>
      </c>
      <c r="AD1229" s="122">
        <v>0</v>
      </c>
      <c r="AE1229" s="122">
        <v>0</v>
      </c>
      <c r="AF1229" s="122">
        <v>0</v>
      </c>
      <c r="AG1229" s="122">
        <v>0</v>
      </c>
      <c r="AH1229" s="122">
        <v>0</v>
      </c>
      <c r="AI1229" s="122">
        <v>0</v>
      </c>
      <c r="AJ1229" s="122">
        <v>0</v>
      </c>
      <c r="AK1229" s="122">
        <v>0</v>
      </c>
      <c r="AL1229" s="122">
        <v>0</v>
      </c>
    </row>
    <row r="1230" spans="1:38" hidden="1" x14ac:dyDescent="0.25">
      <c r="A1230" s="122" t="s">
        <v>2011</v>
      </c>
      <c r="B1230" s="122">
        <v>1</v>
      </c>
      <c r="C1230" s="122" t="s">
        <v>2199</v>
      </c>
      <c r="D1230" s="122" t="s">
        <v>2122</v>
      </c>
      <c r="E1230" s="122">
        <v>24</v>
      </c>
      <c r="F1230" s="122">
        <v>0</v>
      </c>
      <c r="G1230" s="122">
        <v>0</v>
      </c>
      <c r="H1230" s="122">
        <v>0</v>
      </c>
      <c r="I1230" s="122">
        <v>0</v>
      </c>
      <c r="J1230" s="122">
        <v>0</v>
      </c>
      <c r="K1230" s="122">
        <v>0</v>
      </c>
      <c r="L1230" s="122">
        <v>0</v>
      </c>
      <c r="M1230" s="122">
        <v>0</v>
      </c>
      <c r="N1230" s="122">
        <v>0</v>
      </c>
      <c r="O1230" s="122">
        <v>0</v>
      </c>
      <c r="P1230" s="122">
        <v>0</v>
      </c>
      <c r="Q1230" s="122">
        <v>0</v>
      </c>
      <c r="R1230" s="122">
        <v>0</v>
      </c>
      <c r="S1230" s="122">
        <v>0</v>
      </c>
      <c r="T1230" s="122">
        <v>0</v>
      </c>
      <c r="U1230" s="122">
        <v>0</v>
      </c>
      <c r="V1230" s="122">
        <v>0</v>
      </c>
      <c r="W1230" s="122">
        <v>0</v>
      </c>
      <c r="X1230" s="122">
        <v>0</v>
      </c>
      <c r="Y1230" s="122">
        <v>0</v>
      </c>
      <c r="Z1230" s="122">
        <v>0</v>
      </c>
      <c r="AA1230" s="122">
        <v>0</v>
      </c>
      <c r="AB1230" s="122">
        <v>0</v>
      </c>
      <c r="AC1230" s="122">
        <v>0</v>
      </c>
      <c r="AD1230" s="122">
        <v>0</v>
      </c>
      <c r="AE1230" s="122">
        <v>0</v>
      </c>
      <c r="AF1230" s="122">
        <v>0</v>
      </c>
      <c r="AG1230" s="122">
        <v>0</v>
      </c>
      <c r="AH1230" s="122">
        <v>0</v>
      </c>
      <c r="AI1230" s="122">
        <v>0</v>
      </c>
      <c r="AJ1230" s="122">
        <v>0</v>
      </c>
      <c r="AK1230" s="122">
        <v>0</v>
      </c>
      <c r="AL1230" s="122">
        <v>0</v>
      </c>
    </row>
    <row r="1231" spans="1:38" hidden="1" x14ac:dyDescent="0.25">
      <c r="A1231" s="122" t="s">
        <v>2011</v>
      </c>
      <c r="B1231" s="122">
        <v>1</v>
      </c>
      <c r="C1231" s="122" t="s">
        <v>2199</v>
      </c>
      <c r="D1231" s="122" t="s">
        <v>2175</v>
      </c>
      <c r="E1231" s="122">
        <v>24</v>
      </c>
      <c r="F1231" s="122">
        <v>0</v>
      </c>
      <c r="G1231" s="122">
        <v>0</v>
      </c>
      <c r="H1231" s="122">
        <v>0</v>
      </c>
      <c r="I1231" s="122">
        <v>0</v>
      </c>
      <c r="J1231" s="122">
        <v>0</v>
      </c>
      <c r="K1231" s="122">
        <v>0</v>
      </c>
      <c r="L1231" s="122">
        <v>0</v>
      </c>
      <c r="M1231" s="122">
        <v>0</v>
      </c>
      <c r="N1231" s="122">
        <v>0</v>
      </c>
      <c r="O1231" s="122">
        <v>0</v>
      </c>
      <c r="P1231" s="122">
        <v>0</v>
      </c>
      <c r="Q1231" s="122">
        <v>0</v>
      </c>
      <c r="R1231" s="122">
        <v>0</v>
      </c>
      <c r="S1231" s="122">
        <v>0</v>
      </c>
      <c r="T1231" s="122">
        <v>0</v>
      </c>
      <c r="U1231" s="122">
        <v>0</v>
      </c>
      <c r="V1231" s="122">
        <v>0</v>
      </c>
      <c r="W1231" s="122">
        <v>0</v>
      </c>
      <c r="X1231" s="122">
        <v>0</v>
      </c>
      <c r="Y1231" s="122">
        <v>0</v>
      </c>
      <c r="Z1231" s="122">
        <v>0</v>
      </c>
      <c r="AA1231" s="122">
        <v>0</v>
      </c>
      <c r="AB1231" s="122">
        <v>0</v>
      </c>
      <c r="AC1231" s="122">
        <v>0</v>
      </c>
      <c r="AD1231" s="122">
        <v>0</v>
      </c>
      <c r="AE1231" s="122">
        <v>0</v>
      </c>
      <c r="AF1231" s="122">
        <v>0</v>
      </c>
      <c r="AG1231" s="122">
        <v>0</v>
      </c>
      <c r="AH1231" s="122">
        <v>0</v>
      </c>
      <c r="AI1231" s="122">
        <v>0</v>
      </c>
      <c r="AJ1231" s="122">
        <v>0</v>
      </c>
      <c r="AK1231" s="122">
        <v>0</v>
      </c>
      <c r="AL1231" s="122">
        <v>0</v>
      </c>
    </row>
    <row r="1232" spans="1:38" hidden="1" x14ac:dyDescent="0.25">
      <c r="A1232" s="122" t="s">
        <v>2011</v>
      </c>
      <c r="B1232" s="122">
        <v>1</v>
      </c>
      <c r="C1232" s="122" t="s">
        <v>2199</v>
      </c>
      <c r="D1232" s="122" t="s">
        <v>2123</v>
      </c>
      <c r="E1232" s="122">
        <v>24</v>
      </c>
      <c r="F1232" s="122">
        <v>0</v>
      </c>
      <c r="G1232" s="122">
        <v>0</v>
      </c>
      <c r="H1232" s="122">
        <v>0</v>
      </c>
      <c r="I1232" s="122">
        <v>0</v>
      </c>
      <c r="J1232" s="122">
        <v>0</v>
      </c>
      <c r="K1232" s="122">
        <v>0</v>
      </c>
      <c r="L1232" s="122">
        <v>0</v>
      </c>
      <c r="M1232" s="122">
        <v>0</v>
      </c>
      <c r="N1232" s="122">
        <v>0</v>
      </c>
      <c r="O1232" s="122">
        <v>0</v>
      </c>
      <c r="P1232" s="122">
        <v>0</v>
      </c>
      <c r="Q1232" s="122">
        <v>0</v>
      </c>
      <c r="R1232" s="122">
        <v>0</v>
      </c>
      <c r="S1232" s="122">
        <v>0</v>
      </c>
      <c r="T1232" s="122">
        <v>0</v>
      </c>
      <c r="U1232" s="122">
        <v>0</v>
      </c>
      <c r="V1232" s="122">
        <v>0</v>
      </c>
      <c r="W1232" s="122">
        <v>0</v>
      </c>
      <c r="X1232" s="122">
        <v>0</v>
      </c>
      <c r="Y1232" s="122">
        <v>0</v>
      </c>
      <c r="Z1232" s="122">
        <v>0</v>
      </c>
      <c r="AA1232" s="122">
        <v>0</v>
      </c>
      <c r="AB1232" s="122">
        <v>0</v>
      </c>
      <c r="AC1232" s="122">
        <v>0</v>
      </c>
      <c r="AD1232" s="122">
        <v>0</v>
      </c>
      <c r="AE1232" s="122">
        <v>0</v>
      </c>
      <c r="AF1232" s="122">
        <v>0</v>
      </c>
      <c r="AG1232" s="122">
        <v>0</v>
      </c>
      <c r="AH1232" s="122">
        <v>0</v>
      </c>
      <c r="AI1232" s="122">
        <v>0</v>
      </c>
      <c r="AJ1232" s="122">
        <v>0</v>
      </c>
      <c r="AK1232" s="122">
        <v>0</v>
      </c>
      <c r="AL1232" s="122">
        <v>0</v>
      </c>
    </row>
    <row r="1233" spans="1:38" x14ac:dyDescent="0.25">
      <c r="A1233" s="122" t="s">
        <v>2011</v>
      </c>
      <c r="B1233" s="122">
        <v>1</v>
      </c>
      <c r="C1233" s="122" t="s">
        <v>2199</v>
      </c>
      <c r="D1233" s="122" t="s">
        <v>2124</v>
      </c>
      <c r="E1233" s="122">
        <v>24</v>
      </c>
      <c r="F1233" s="122">
        <v>0</v>
      </c>
      <c r="G1233" s="122">
        <v>0</v>
      </c>
      <c r="H1233" s="122">
        <v>0</v>
      </c>
      <c r="I1233" s="122">
        <v>0</v>
      </c>
      <c r="J1233" s="122">
        <v>0</v>
      </c>
      <c r="K1233" s="122">
        <v>0</v>
      </c>
      <c r="L1233" s="122">
        <v>0</v>
      </c>
      <c r="M1233" s="122">
        <v>0</v>
      </c>
      <c r="N1233" s="122">
        <v>0</v>
      </c>
      <c r="O1233" s="122">
        <v>0</v>
      </c>
      <c r="P1233" s="122">
        <v>0</v>
      </c>
      <c r="Q1233" s="122">
        <v>0</v>
      </c>
      <c r="R1233" s="122">
        <v>0</v>
      </c>
      <c r="S1233" s="122">
        <v>0</v>
      </c>
      <c r="T1233" s="122">
        <v>0</v>
      </c>
      <c r="U1233" s="122">
        <v>0</v>
      </c>
      <c r="V1233" s="122">
        <v>0</v>
      </c>
      <c r="W1233" s="122">
        <v>0</v>
      </c>
      <c r="X1233" s="122">
        <v>0</v>
      </c>
      <c r="Y1233" s="122">
        <v>0</v>
      </c>
      <c r="Z1233" s="122">
        <v>0</v>
      </c>
      <c r="AA1233" s="122">
        <v>0</v>
      </c>
      <c r="AB1233" s="122">
        <v>0</v>
      </c>
      <c r="AC1233" s="122">
        <v>0</v>
      </c>
      <c r="AD1233" s="122">
        <v>0</v>
      </c>
      <c r="AE1233" s="122">
        <v>0</v>
      </c>
      <c r="AF1233" s="122">
        <v>0</v>
      </c>
      <c r="AG1233" s="122">
        <v>0</v>
      </c>
      <c r="AH1233" s="122">
        <v>0</v>
      </c>
      <c r="AI1233" s="122">
        <v>0</v>
      </c>
      <c r="AJ1233" s="122">
        <v>0</v>
      </c>
      <c r="AK1233" s="122">
        <v>0</v>
      </c>
      <c r="AL1233" s="122">
        <v>0</v>
      </c>
    </row>
    <row r="1234" spans="1:38" hidden="1" x14ac:dyDescent="0.25">
      <c r="A1234" s="122" t="s">
        <v>2011</v>
      </c>
      <c r="B1234" s="122">
        <v>1</v>
      </c>
      <c r="C1234" s="122" t="s">
        <v>2199</v>
      </c>
      <c r="D1234" s="122" t="s">
        <v>474</v>
      </c>
      <c r="E1234" s="122">
        <v>24</v>
      </c>
      <c r="F1234" s="122">
        <v>0</v>
      </c>
      <c r="G1234" s="122">
        <v>0</v>
      </c>
      <c r="H1234" s="122">
        <v>0</v>
      </c>
      <c r="I1234" s="122">
        <v>0</v>
      </c>
      <c r="J1234" s="122">
        <v>0</v>
      </c>
      <c r="K1234" s="122">
        <v>0</v>
      </c>
      <c r="L1234" s="122">
        <v>0</v>
      </c>
      <c r="M1234" s="122">
        <v>0</v>
      </c>
      <c r="N1234" s="122">
        <v>0</v>
      </c>
      <c r="O1234" s="122">
        <v>0</v>
      </c>
      <c r="P1234" s="122">
        <v>0</v>
      </c>
      <c r="Q1234" s="122">
        <v>0</v>
      </c>
      <c r="R1234" s="122">
        <v>0</v>
      </c>
      <c r="S1234" s="122">
        <v>0</v>
      </c>
      <c r="T1234" s="122">
        <v>0</v>
      </c>
      <c r="U1234" s="122">
        <v>0</v>
      </c>
      <c r="V1234" s="122">
        <v>0</v>
      </c>
      <c r="W1234" s="122">
        <v>0</v>
      </c>
      <c r="X1234" s="122">
        <v>0</v>
      </c>
      <c r="Y1234" s="122">
        <v>0</v>
      </c>
      <c r="Z1234" s="122">
        <v>0</v>
      </c>
      <c r="AA1234" s="122">
        <v>0</v>
      </c>
      <c r="AB1234" s="122">
        <v>0</v>
      </c>
      <c r="AC1234" s="122">
        <v>0</v>
      </c>
      <c r="AD1234" s="122">
        <v>0</v>
      </c>
      <c r="AE1234" s="122">
        <v>0</v>
      </c>
      <c r="AF1234" s="122">
        <v>0</v>
      </c>
      <c r="AG1234" s="122">
        <v>0</v>
      </c>
      <c r="AH1234" s="122">
        <v>0</v>
      </c>
      <c r="AI1234" s="122">
        <v>0</v>
      </c>
      <c r="AJ1234" s="122">
        <v>0</v>
      </c>
      <c r="AK1234" s="122">
        <v>0</v>
      </c>
      <c r="AL1234" s="122">
        <v>0</v>
      </c>
    </row>
    <row r="1235" spans="1:38" hidden="1" x14ac:dyDescent="0.25">
      <c r="A1235" s="122" t="s">
        <v>2011</v>
      </c>
      <c r="B1235" s="122">
        <v>1</v>
      </c>
      <c r="C1235" s="122" t="s">
        <v>2199</v>
      </c>
      <c r="D1235" s="122" t="s">
        <v>2125</v>
      </c>
      <c r="E1235" s="122">
        <v>24</v>
      </c>
      <c r="F1235" s="122">
        <v>0</v>
      </c>
      <c r="G1235" s="122">
        <v>0</v>
      </c>
      <c r="H1235" s="122">
        <v>0</v>
      </c>
      <c r="I1235" s="122">
        <v>0</v>
      </c>
      <c r="J1235" s="122">
        <v>0</v>
      </c>
      <c r="K1235" s="122">
        <v>0</v>
      </c>
      <c r="L1235" s="122">
        <v>0</v>
      </c>
      <c r="M1235" s="122">
        <v>0</v>
      </c>
      <c r="N1235" s="122">
        <v>0</v>
      </c>
      <c r="O1235" s="122">
        <v>0</v>
      </c>
      <c r="P1235" s="122">
        <v>0</v>
      </c>
      <c r="Q1235" s="122">
        <v>0</v>
      </c>
      <c r="R1235" s="122">
        <v>0</v>
      </c>
      <c r="S1235" s="122">
        <v>0</v>
      </c>
      <c r="T1235" s="122">
        <v>0</v>
      </c>
      <c r="U1235" s="122">
        <v>0</v>
      </c>
      <c r="V1235" s="122">
        <v>0</v>
      </c>
      <c r="W1235" s="122">
        <v>0</v>
      </c>
      <c r="X1235" s="122">
        <v>0</v>
      </c>
      <c r="Y1235" s="122">
        <v>0</v>
      </c>
      <c r="Z1235" s="122">
        <v>0</v>
      </c>
      <c r="AA1235" s="122">
        <v>0</v>
      </c>
      <c r="AB1235" s="122">
        <v>0</v>
      </c>
      <c r="AC1235" s="122">
        <v>0</v>
      </c>
      <c r="AD1235" s="122">
        <v>0</v>
      </c>
      <c r="AE1235" s="122">
        <v>0</v>
      </c>
      <c r="AF1235" s="122">
        <v>0</v>
      </c>
      <c r="AG1235" s="122">
        <v>0</v>
      </c>
      <c r="AH1235" s="122">
        <v>0</v>
      </c>
      <c r="AI1235" s="122">
        <v>0</v>
      </c>
      <c r="AJ1235" s="122">
        <v>0</v>
      </c>
      <c r="AK1235" s="122">
        <v>0</v>
      </c>
      <c r="AL1235" s="122">
        <v>0</v>
      </c>
    </row>
    <row r="1236" spans="1:38" hidden="1" x14ac:dyDescent="0.25">
      <c r="A1236" s="122" t="s">
        <v>2011</v>
      </c>
      <c r="B1236" s="122">
        <v>1</v>
      </c>
      <c r="C1236" s="122" t="s">
        <v>2199</v>
      </c>
      <c r="D1236" s="122" t="s">
        <v>2126</v>
      </c>
      <c r="E1236" s="122">
        <v>24</v>
      </c>
      <c r="F1236" s="122">
        <v>0</v>
      </c>
      <c r="G1236" s="122">
        <v>0</v>
      </c>
      <c r="H1236" s="122">
        <v>0</v>
      </c>
      <c r="I1236" s="122">
        <v>0</v>
      </c>
      <c r="J1236" s="122">
        <v>0</v>
      </c>
      <c r="K1236" s="122">
        <v>0</v>
      </c>
      <c r="L1236" s="122">
        <v>0</v>
      </c>
      <c r="M1236" s="122">
        <v>0</v>
      </c>
      <c r="N1236" s="122">
        <v>0</v>
      </c>
      <c r="O1236" s="122">
        <v>0</v>
      </c>
      <c r="P1236" s="122">
        <v>0</v>
      </c>
      <c r="Q1236" s="122">
        <v>0</v>
      </c>
      <c r="R1236" s="122">
        <v>0</v>
      </c>
      <c r="S1236" s="122">
        <v>0</v>
      </c>
      <c r="T1236" s="122">
        <v>0</v>
      </c>
      <c r="U1236" s="122">
        <v>0</v>
      </c>
      <c r="V1236" s="122">
        <v>0</v>
      </c>
      <c r="W1236" s="122">
        <v>0</v>
      </c>
      <c r="X1236" s="122">
        <v>0</v>
      </c>
      <c r="Y1236" s="122">
        <v>0</v>
      </c>
      <c r="Z1236" s="122">
        <v>0</v>
      </c>
      <c r="AA1236" s="122">
        <v>0</v>
      </c>
      <c r="AB1236" s="122">
        <v>0</v>
      </c>
      <c r="AC1236" s="122">
        <v>0</v>
      </c>
      <c r="AD1236" s="122">
        <v>0</v>
      </c>
      <c r="AE1236" s="122">
        <v>0</v>
      </c>
      <c r="AF1236" s="122">
        <v>0</v>
      </c>
      <c r="AG1236" s="122">
        <v>0</v>
      </c>
      <c r="AH1236" s="122">
        <v>0</v>
      </c>
      <c r="AI1236" s="122">
        <v>0</v>
      </c>
      <c r="AJ1236" s="122">
        <v>0</v>
      </c>
      <c r="AK1236" s="122">
        <v>0</v>
      </c>
      <c r="AL1236" s="122">
        <v>0</v>
      </c>
    </row>
    <row r="1237" spans="1:38" hidden="1" x14ac:dyDescent="0.25">
      <c r="A1237" s="122" t="s">
        <v>2011</v>
      </c>
      <c r="B1237" s="122">
        <v>1</v>
      </c>
      <c r="C1237" s="122" t="s">
        <v>2199</v>
      </c>
      <c r="D1237" s="122" t="s">
        <v>2127</v>
      </c>
      <c r="E1237" s="122">
        <v>24</v>
      </c>
      <c r="F1237" s="122">
        <v>0</v>
      </c>
      <c r="G1237" s="122">
        <v>0</v>
      </c>
      <c r="H1237" s="122">
        <v>0</v>
      </c>
      <c r="I1237" s="122">
        <v>0</v>
      </c>
      <c r="J1237" s="122">
        <v>0</v>
      </c>
      <c r="K1237" s="122">
        <v>0</v>
      </c>
      <c r="L1237" s="122">
        <v>0</v>
      </c>
      <c r="M1237" s="122">
        <v>0</v>
      </c>
      <c r="N1237" s="122">
        <v>0</v>
      </c>
      <c r="O1237" s="122">
        <v>0</v>
      </c>
      <c r="P1237" s="122">
        <v>0</v>
      </c>
      <c r="Q1237" s="122">
        <v>0</v>
      </c>
      <c r="R1237" s="122">
        <v>0</v>
      </c>
      <c r="S1237" s="122">
        <v>0</v>
      </c>
      <c r="T1237" s="122">
        <v>0</v>
      </c>
      <c r="U1237" s="122">
        <v>0</v>
      </c>
      <c r="V1237" s="122">
        <v>0</v>
      </c>
      <c r="W1237" s="122">
        <v>0</v>
      </c>
      <c r="X1237" s="122">
        <v>0</v>
      </c>
      <c r="Y1237" s="122">
        <v>0</v>
      </c>
      <c r="Z1237" s="122">
        <v>0</v>
      </c>
      <c r="AA1237" s="122">
        <v>0</v>
      </c>
      <c r="AB1237" s="122">
        <v>0</v>
      </c>
      <c r="AC1237" s="122">
        <v>0</v>
      </c>
      <c r="AD1237" s="122">
        <v>0</v>
      </c>
      <c r="AE1237" s="122">
        <v>0</v>
      </c>
      <c r="AF1237" s="122">
        <v>0</v>
      </c>
      <c r="AG1237" s="122">
        <v>0</v>
      </c>
      <c r="AH1237" s="122">
        <v>0</v>
      </c>
      <c r="AI1237" s="122">
        <v>0</v>
      </c>
      <c r="AJ1237" s="122">
        <v>0</v>
      </c>
      <c r="AK1237" s="122">
        <v>0</v>
      </c>
      <c r="AL1237" s="122">
        <v>0</v>
      </c>
    </row>
    <row r="1238" spans="1:38" hidden="1" x14ac:dyDescent="0.25">
      <c r="A1238" s="122" t="s">
        <v>2011</v>
      </c>
      <c r="B1238" s="122">
        <v>1</v>
      </c>
      <c r="C1238" s="122" t="s">
        <v>2199</v>
      </c>
      <c r="D1238" s="122" t="s">
        <v>2128</v>
      </c>
      <c r="E1238" s="122">
        <v>24</v>
      </c>
      <c r="F1238" s="122">
        <v>0</v>
      </c>
      <c r="G1238" s="122">
        <v>0</v>
      </c>
      <c r="H1238" s="122">
        <v>0</v>
      </c>
      <c r="I1238" s="122">
        <v>0</v>
      </c>
      <c r="J1238" s="122">
        <v>0</v>
      </c>
      <c r="K1238" s="122">
        <v>0</v>
      </c>
      <c r="L1238" s="122">
        <v>0</v>
      </c>
      <c r="M1238" s="122">
        <v>0</v>
      </c>
      <c r="N1238" s="122">
        <v>0</v>
      </c>
      <c r="O1238" s="122">
        <v>0</v>
      </c>
      <c r="P1238" s="122">
        <v>0</v>
      </c>
      <c r="Q1238" s="122">
        <v>0</v>
      </c>
      <c r="R1238" s="122">
        <v>0</v>
      </c>
      <c r="S1238" s="122">
        <v>0</v>
      </c>
      <c r="T1238" s="122">
        <v>0</v>
      </c>
      <c r="U1238" s="122">
        <v>0</v>
      </c>
      <c r="V1238" s="122">
        <v>0</v>
      </c>
      <c r="W1238" s="122">
        <v>0</v>
      </c>
      <c r="X1238" s="122">
        <v>0</v>
      </c>
      <c r="Y1238" s="122">
        <v>0</v>
      </c>
      <c r="Z1238" s="122">
        <v>0</v>
      </c>
      <c r="AA1238" s="122">
        <v>0</v>
      </c>
      <c r="AB1238" s="122">
        <v>0</v>
      </c>
      <c r="AC1238" s="122">
        <v>0</v>
      </c>
      <c r="AD1238" s="122">
        <v>0</v>
      </c>
      <c r="AE1238" s="122">
        <v>0</v>
      </c>
      <c r="AF1238" s="122">
        <v>0</v>
      </c>
      <c r="AG1238" s="122">
        <v>0</v>
      </c>
      <c r="AH1238" s="122">
        <v>0</v>
      </c>
      <c r="AI1238" s="122">
        <v>0</v>
      </c>
      <c r="AJ1238" s="122">
        <v>0</v>
      </c>
      <c r="AK1238" s="122">
        <v>0</v>
      </c>
      <c r="AL1238" s="122">
        <v>0</v>
      </c>
    </row>
    <row r="1239" spans="1:38" hidden="1" x14ac:dyDescent="0.25">
      <c r="A1239" s="122" t="s">
        <v>2011</v>
      </c>
      <c r="B1239" s="122">
        <v>1</v>
      </c>
      <c r="C1239" s="122" t="s">
        <v>2199</v>
      </c>
      <c r="D1239" s="122" t="s">
        <v>2129</v>
      </c>
      <c r="E1239" s="122">
        <v>24</v>
      </c>
      <c r="F1239" s="122">
        <v>0</v>
      </c>
      <c r="G1239" s="122">
        <v>0</v>
      </c>
      <c r="H1239" s="122">
        <v>0</v>
      </c>
      <c r="I1239" s="122">
        <v>0</v>
      </c>
      <c r="J1239" s="122">
        <v>0</v>
      </c>
      <c r="K1239" s="122">
        <v>0</v>
      </c>
      <c r="L1239" s="122">
        <v>0</v>
      </c>
      <c r="M1239" s="122">
        <v>0</v>
      </c>
      <c r="N1239" s="122">
        <v>0</v>
      </c>
      <c r="O1239" s="122">
        <v>0</v>
      </c>
      <c r="P1239" s="122">
        <v>0</v>
      </c>
      <c r="Q1239" s="122">
        <v>0</v>
      </c>
      <c r="R1239" s="122">
        <v>0</v>
      </c>
      <c r="S1239" s="122">
        <v>0</v>
      </c>
      <c r="T1239" s="122">
        <v>0</v>
      </c>
      <c r="U1239" s="122">
        <v>0</v>
      </c>
      <c r="V1239" s="122">
        <v>0</v>
      </c>
      <c r="W1239" s="122">
        <v>0</v>
      </c>
      <c r="X1239" s="122">
        <v>0</v>
      </c>
      <c r="Y1239" s="122">
        <v>0</v>
      </c>
      <c r="Z1239" s="122">
        <v>0</v>
      </c>
      <c r="AA1239" s="122">
        <v>0</v>
      </c>
      <c r="AB1239" s="122">
        <v>0</v>
      </c>
      <c r="AC1239" s="122">
        <v>0</v>
      </c>
      <c r="AD1239" s="122">
        <v>0</v>
      </c>
      <c r="AE1239" s="122">
        <v>0</v>
      </c>
      <c r="AF1239" s="122">
        <v>0</v>
      </c>
      <c r="AG1239" s="122">
        <v>0</v>
      </c>
      <c r="AH1239" s="122">
        <v>0</v>
      </c>
      <c r="AI1239" s="122">
        <v>0</v>
      </c>
      <c r="AJ1239" s="122">
        <v>0</v>
      </c>
      <c r="AK1239" s="122">
        <v>0</v>
      </c>
      <c r="AL1239" s="122">
        <v>0</v>
      </c>
    </row>
    <row r="1240" spans="1:38" hidden="1" x14ac:dyDescent="0.25">
      <c r="A1240" s="122" t="s">
        <v>2011</v>
      </c>
      <c r="B1240" s="122">
        <v>1</v>
      </c>
      <c r="C1240" s="122" t="s">
        <v>2199</v>
      </c>
      <c r="D1240" s="122" t="s">
        <v>2176</v>
      </c>
      <c r="E1240" s="122">
        <v>24</v>
      </c>
      <c r="F1240" s="122">
        <v>0</v>
      </c>
      <c r="G1240" s="122">
        <v>0</v>
      </c>
      <c r="H1240" s="122">
        <v>0</v>
      </c>
      <c r="I1240" s="122">
        <v>0</v>
      </c>
      <c r="J1240" s="122">
        <v>0</v>
      </c>
      <c r="K1240" s="122">
        <v>0</v>
      </c>
      <c r="L1240" s="122">
        <v>0</v>
      </c>
      <c r="M1240" s="122">
        <v>0</v>
      </c>
      <c r="N1240" s="122">
        <v>0</v>
      </c>
      <c r="O1240" s="122">
        <v>0</v>
      </c>
      <c r="P1240" s="122">
        <v>0</v>
      </c>
      <c r="Q1240" s="122">
        <v>0</v>
      </c>
      <c r="R1240" s="122">
        <v>0</v>
      </c>
      <c r="S1240" s="122">
        <v>0</v>
      </c>
      <c r="T1240" s="122">
        <v>0</v>
      </c>
      <c r="U1240" s="122">
        <v>0</v>
      </c>
      <c r="V1240" s="122">
        <v>0</v>
      </c>
      <c r="W1240" s="122">
        <v>0</v>
      </c>
      <c r="X1240" s="122">
        <v>0</v>
      </c>
      <c r="Y1240" s="122">
        <v>0</v>
      </c>
      <c r="Z1240" s="122">
        <v>0</v>
      </c>
      <c r="AA1240" s="122">
        <v>0</v>
      </c>
      <c r="AB1240" s="122">
        <v>0</v>
      </c>
      <c r="AC1240" s="122">
        <v>0</v>
      </c>
      <c r="AD1240" s="122">
        <v>0</v>
      </c>
      <c r="AE1240" s="122">
        <v>0</v>
      </c>
      <c r="AF1240" s="122">
        <v>0</v>
      </c>
      <c r="AG1240" s="122">
        <v>0</v>
      </c>
      <c r="AH1240" s="122">
        <v>0</v>
      </c>
      <c r="AI1240" s="122">
        <v>0</v>
      </c>
      <c r="AJ1240" s="122">
        <v>0</v>
      </c>
      <c r="AK1240" s="122">
        <v>0</v>
      </c>
      <c r="AL1240" s="122">
        <v>0</v>
      </c>
    </row>
    <row r="1241" spans="1:38" hidden="1" x14ac:dyDescent="0.25">
      <c r="A1241" s="122" t="s">
        <v>2011</v>
      </c>
      <c r="B1241" s="122">
        <v>1</v>
      </c>
      <c r="C1241" s="122" t="s">
        <v>2199</v>
      </c>
      <c r="D1241" s="122" t="s">
        <v>2130</v>
      </c>
      <c r="E1241" s="122">
        <v>24</v>
      </c>
      <c r="F1241" s="122">
        <v>0</v>
      </c>
      <c r="G1241" s="122">
        <v>0</v>
      </c>
      <c r="H1241" s="122">
        <v>0</v>
      </c>
      <c r="I1241" s="122">
        <v>0</v>
      </c>
      <c r="J1241" s="122">
        <v>0</v>
      </c>
      <c r="K1241" s="122">
        <v>0</v>
      </c>
      <c r="L1241" s="122">
        <v>0</v>
      </c>
      <c r="M1241" s="122">
        <v>0</v>
      </c>
      <c r="N1241" s="122">
        <v>0</v>
      </c>
      <c r="O1241" s="122">
        <v>0</v>
      </c>
      <c r="P1241" s="122">
        <v>0</v>
      </c>
      <c r="Q1241" s="122">
        <v>0</v>
      </c>
      <c r="R1241" s="122">
        <v>0</v>
      </c>
      <c r="S1241" s="122">
        <v>0</v>
      </c>
      <c r="T1241" s="122">
        <v>0</v>
      </c>
      <c r="U1241" s="122">
        <v>0</v>
      </c>
      <c r="V1241" s="122">
        <v>0</v>
      </c>
      <c r="W1241" s="122">
        <v>0</v>
      </c>
      <c r="X1241" s="122">
        <v>0</v>
      </c>
      <c r="Y1241" s="122">
        <v>0</v>
      </c>
      <c r="Z1241" s="122">
        <v>0</v>
      </c>
      <c r="AA1241" s="122">
        <v>0</v>
      </c>
      <c r="AB1241" s="122">
        <v>0</v>
      </c>
      <c r="AC1241" s="122">
        <v>0</v>
      </c>
      <c r="AD1241" s="122">
        <v>0</v>
      </c>
      <c r="AE1241" s="122">
        <v>0</v>
      </c>
      <c r="AF1241" s="122">
        <v>0</v>
      </c>
      <c r="AG1241" s="122">
        <v>0</v>
      </c>
      <c r="AH1241" s="122">
        <v>0</v>
      </c>
      <c r="AI1241" s="122">
        <v>0</v>
      </c>
      <c r="AJ1241" s="122">
        <v>0</v>
      </c>
      <c r="AK1241" s="122">
        <v>0</v>
      </c>
      <c r="AL1241" s="122">
        <v>0</v>
      </c>
    </row>
    <row r="1242" spans="1:38" hidden="1" x14ac:dyDescent="0.25">
      <c r="A1242" s="122" t="s">
        <v>2011</v>
      </c>
      <c r="B1242" s="122">
        <v>1</v>
      </c>
      <c r="C1242" s="122" t="s">
        <v>2199</v>
      </c>
      <c r="D1242" s="122" t="s">
        <v>2131</v>
      </c>
      <c r="E1242" s="122">
        <v>24</v>
      </c>
      <c r="F1242" s="122">
        <v>0</v>
      </c>
      <c r="G1242" s="122">
        <v>0</v>
      </c>
      <c r="H1242" s="122">
        <v>0</v>
      </c>
      <c r="I1242" s="122">
        <v>0</v>
      </c>
      <c r="J1242" s="122">
        <v>0</v>
      </c>
      <c r="K1242" s="122">
        <v>0</v>
      </c>
      <c r="L1242" s="122">
        <v>0</v>
      </c>
      <c r="M1242" s="122">
        <v>0</v>
      </c>
      <c r="N1242" s="122">
        <v>0</v>
      </c>
      <c r="O1242" s="122">
        <v>0</v>
      </c>
      <c r="P1242" s="122">
        <v>0</v>
      </c>
      <c r="Q1242" s="122">
        <v>0</v>
      </c>
      <c r="R1242" s="122">
        <v>0</v>
      </c>
      <c r="S1242" s="122">
        <v>0</v>
      </c>
      <c r="T1242" s="122">
        <v>0</v>
      </c>
      <c r="U1242" s="122">
        <v>0</v>
      </c>
      <c r="V1242" s="122">
        <v>0</v>
      </c>
      <c r="W1242" s="122">
        <v>0</v>
      </c>
      <c r="X1242" s="122">
        <v>0</v>
      </c>
      <c r="Y1242" s="122">
        <v>0</v>
      </c>
      <c r="Z1242" s="122">
        <v>0</v>
      </c>
      <c r="AA1242" s="122">
        <v>0</v>
      </c>
      <c r="AB1242" s="122">
        <v>0</v>
      </c>
      <c r="AC1242" s="122">
        <v>0</v>
      </c>
      <c r="AD1242" s="122">
        <v>0</v>
      </c>
      <c r="AE1242" s="122">
        <v>0</v>
      </c>
      <c r="AF1242" s="122">
        <v>0</v>
      </c>
      <c r="AG1242" s="122">
        <v>0</v>
      </c>
      <c r="AH1242" s="122">
        <v>0</v>
      </c>
      <c r="AI1242" s="122">
        <v>0</v>
      </c>
      <c r="AJ1242" s="122">
        <v>0</v>
      </c>
      <c r="AK1242" s="122">
        <v>0</v>
      </c>
      <c r="AL1242" s="122">
        <v>0</v>
      </c>
    </row>
    <row r="1243" spans="1:38" hidden="1" x14ac:dyDescent="0.25">
      <c r="A1243" s="122" t="s">
        <v>2011</v>
      </c>
      <c r="B1243" s="122">
        <v>1</v>
      </c>
      <c r="C1243" s="122" t="s">
        <v>2199</v>
      </c>
      <c r="D1243" s="122" t="s">
        <v>2132</v>
      </c>
      <c r="E1243" s="122">
        <v>24</v>
      </c>
      <c r="F1243" s="122">
        <v>0</v>
      </c>
      <c r="G1243" s="122">
        <v>0</v>
      </c>
      <c r="H1243" s="122">
        <v>0</v>
      </c>
      <c r="I1243" s="122">
        <v>0</v>
      </c>
      <c r="J1243" s="122">
        <v>0</v>
      </c>
      <c r="K1243" s="122">
        <v>0</v>
      </c>
      <c r="L1243" s="122">
        <v>0</v>
      </c>
      <c r="M1243" s="122">
        <v>0</v>
      </c>
      <c r="N1243" s="122">
        <v>0</v>
      </c>
      <c r="O1243" s="122">
        <v>0</v>
      </c>
      <c r="P1243" s="122">
        <v>0</v>
      </c>
      <c r="Q1243" s="122">
        <v>0</v>
      </c>
      <c r="R1243" s="122">
        <v>0</v>
      </c>
      <c r="S1243" s="122">
        <v>0</v>
      </c>
      <c r="T1243" s="122">
        <v>0</v>
      </c>
      <c r="U1243" s="122">
        <v>0</v>
      </c>
      <c r="V1243" s="122">
        <v>0</v>
      </c>
      <c r="W1243" s="122">
        <v>0</v>
      </c>
      <c r="X1243" s="122">
        <v>0</v>
      </c>
      <c r="Y1243" s="122">
        <v>0</v>
      </c>
      <c r="Z1243" s="122">
        <v>0</v>
      </c>
      <c r="AA1243" s="122">
        <v>0</v>
      </c>
      <c r="AB1243" s="122">
        <v>0</v>
      </c>
      <c r="AC1243" s="122">
        <v>0</v>
      </c>
      <c r="AD1243" s="122">
        <v>0</v>
      </c>
      <c r="AE1243" s="122">
        <v>0</v>
      </c>
      <c r="AF1243" s="122">
        <v>0</v>
      </c>
      <c r="AG1243" s="122">
        <v>0</v>
      </c>
      <c r="AH1243" s="122">
        <v>0</v>
      </c>
      <c r="AI1243" s="122">
        <v>0</v>
      </c>
      <c r="AJ1243" s="122">
        <v>0</v>
      </c>
      <c r="AK1243" s="122">
        <v>0</v>
      </c>
      <c r="AL1243" s="122">
        <v>0</v>
      </c>
    </row>
    <row r="1244" spans="1:38" hidden="1" x14ac:dyDescent="0.25">
      <c r="A1244" s="122" t="s">
        <v>2011</v>
      </c>
      <c r="B1244" s="122">
        <v>1</v>
      </c>
      <c r="C1244" s="122" t="s">
        <v>2199</v>
      </c>
      <c r="D1244" s="122" t="s">
        <v>2133</v>
      </c>
      <c r="E1244" s="122">
        <v>24</v>
      </c>
      <c r="F1244" s="122">
        <v>0</v>
      </c>
      <c r="G1244" s="122">
        <v>0</v>
      </c>
      <c r="H1244" s="122">
        <v>0</v>
      </c>
      <c r="I1244" s="122">
        <v>0</v>
      </c>
      <c r="J1244" s="122">
        <v>0</v>
      </c>
      <c r="K1244" s="122">
        <v>0</v>
      </c>
      <c r="L1244" s="122">
        <v>0</v>
      </c>
      <c r="M1244" s="122">
        <v>0</v>
      </c>
      <c r="N1244" s="122">
        <v>0</v>
      </c>
      <c r="O1244" s="122">
        <v>0</v>
      </c>
      <c r="P1244" s="122">
        <v>0</v>
      </c>
      <c r="Q1244" s="122">
        <v>0</v>
      </c>
      <c r="R1244" s="122">
        <v>0</v>
      </c>
      <c r="S1244" s="122">
        <v>0</v>
      </c>
      <c r="T1244" s="122">
        <v>0</v>
      </c>
      <c r="U1244" s="122">
        <v>0</v>
      </c>
      <c r="V1244" s="122">
        <v>0</v>
      </c>
      <c r="W1244" s="122">
        <v>0</v>
      </c>
      <c r="X1244" s="122">
        <v>0</v>
      </c>
      <c r="Y1244" s="122">
        <v>0</v>
      </c>
      <c r="Z1244" s="122">
        <v>0</v>
      </c>
      <c r="AA1244" s="122">
        <v>0</v>
      </c>
      <c r="AB1244" s="122">
        <v>0</v>
      </c>
      <c r="AC1244" s="122">
        <v>0</v>
      </c>
      <c r="AD1244" s="122">
        <v>0</v>
      </c>
      <c r="AE1244" s="122">
        <v>0</v>
      </c>
      <c r="AF1244" s="122">
        <v>0</v>
      </c>
      <c r="AG1244" s="122">
        <v>0</v>
      </c>
      <c r="AH1244" s="122">
        <v>0</v>
      </c>
      <c r="AI1244" s="122">
        <v>0</v>
      </c>
      <c r="AJ1244" s="122">
        <v>0</v>
      </c>
      <c r="AK1244" s="122">
        <v>0</v>
      </c>
      <c r="AL1244" s="122">
        <v>0</v>
      </c>
    </row>
    <row r="1245" spans="1:38" hidden="1" x14ac:dyDescent="0.25">
      <c r="A1245" s="122" t="s">
        <v>2011</v>
      </c>
      <c r="B1245" s="122">
        <v>1</v>
      </c>
      <c r="C1245" s="122" t="s">
        <v>2199</v>
      </c>
      <c r="D1245" s="122" t="s">
        <v>2134</v>
      </c>
      <c r="E1245" s="122">
        <v>24</v>
      </c>
      <c r="F1245" s="122">
        <v>0.54652755725809998</v>
      </c>
      <c r="G1245" s="122">
        <v>0.55066602663700004</v>
      </c>
      <c r="H1245" s="122">
        <v>0.52303998086930004</v>
      </c>
      <c r="I1245" s="122">
        <v>0.42326666721989997</v>
      </c>
      <c r="J1245" s="122">
        <v>0.371393754799</v>
      </c>
      <c r="K1245" s="122">
        <v>0.37995234134630002</v>
      </c>
      <c r="L1245" s="122">
        <v>0.4064828585586</v>
      </c>
      <c r="M1245" s="122">
        <v>0.41079758176850001</v>
      </c>
      <c r="N1245" s="122">
        <v>0.41612955952140002</v>
      </c>
      <c r="O1245" s="122">
        <v>0.43171198853839998</v>
      </c>
      <c r="P1245" s="122">
        <v>0.43725492908899999</v>
      </c>
      <c r="Q1245" s="122">
        <v>0.34955586609209999</v>
      </c>
      <c r="R1245" s="122">
        <v>0.37140228207230003</v>
      </c>
      <c r="S1245" s="122">
        <v>0.37474197039230001</v>
      </c>
      <c r="T1245" s="122">
        <v>0.36776997768149999</v>
      </c>
      <c r="U1245" s="122">
        <v>0.3977046718799</v>
      </c>
      <c r="V1245" s="122">
        <v>0.43726895336350002</v>
      </c>
      <c r="W1245" s="122">
        <v>0.44939744359130002</v>
      </c>
      <c r="X1245" s="122">
        <v>0.46099211185560002</v>
      </c>
      <c r="Y1245" s="122">
        <v>0.3744985874058</v>
      </c>
      <c r="Z1245" s="122">
        <v>0.34145700000000001</v>
      </c>
      <c r="AA1245" s="122">
        <v>0.42868400000000001</v>
      </c>
      <c r="AB1245" s="122">
        <v>0.42221579999999997</v>
      </c>
      <c r="AC1245" s="122">
        <v>0.44635259999999999</v>
      </c>
      <c r="AD1245" s="122">
        <v>0.39680579999999999</v>
      </c>
      <c r="AE1245" s="122">
        <v>0.47493109999999999</v>
      </c>
      <c r="AF1245" s="122">
        <v>8.8977899999999999E-2</v>
      </c>
      <c r="AG1245" s="122">
        <v>1.0861300000000001E-2</v>
      </c>
      <c r="AH1245" s="122">
        <v>0.16519439999999999</v>
      </c>
      <c r="AI1245" s="122">
        <v>0.2491003</v>
      </c>
      <c r="AJ1245" s="122">
        <v>0.24588989999999999</v>
      </c>
      <c r="AK1245" s="122">
        <v>0.2095274</v>
      </c>
      <c r="AL1245" s="122">
        <v>0</v>
      </c>
    </row>
    <row r="1246" spans="1:38" hidden="1" x14ac:dyDescent="0.25">
      <c r="A1246" s="122" t="s">
        <v>2011</v>
      </c>
      <c r="B1246" s="122">
        <v>1</v>
      </c>
      <c r="C1246" s="122" t="s">
        <v>2199</v>
      </c>
      <c r="D1246" s="122" t="s">
        <v>2135</v>
      </c>
      <c r="E1246" s="122">
        <v>24</v>
      </c>
      <c r="F1246" s="122">
        <v>0</v>
      </c>
      <c r="G1246" s="122">
        <v>0</v>
      </c>
      <c r="H1246" s="122">
        <v>0</v>
      </c>
      <c r="I1246" s="122">
        <v>0</v>
      </c>
      <c r="J1246" s="122">
        <v>0</v>
      </c>
      <c r="K1246" s="122">
        <v>0</v>
      </c>
      <c r="L1246" s="122">
        <v>0</v>
      </c>
      <c r="M1246" s="122">
        <v>0</v>
      </c>
      <c r="N1246" s="122">
        <v>0</v>
      </c>
      <c r="O1246" s="122">
        <v>0</v>
      </c>
      <c r="P1246" s="122">
        <v>0</v>
      </c>
      <c r="Q1246" s="122">
        <v>0</v>
      </c>
      <c r="R1246" s="122">
        <v>0</v>
      </c>
      <c r="S1246" s="122">
        <v>0</v>
      </c>
      <c r="T1246" s="122">
        <v>0</v>
      </c>
      <c r="U1246" s="122">
        <v>0</v>
      </c>
      <c r="V1246" s="122">
        <v>0</v>
      </c>
      <c r="W1246" s="122">
        <v>0</v>
      </c>
      <c r="X1246" s="122">
        <v>0</v>
      </c>
      <c r="Y1246" s="122">
        <v>0</v>
      </c>
      <c r="Z1246" s="122">
        <v>0</v>
      </c>
      <c r="AA1246" s="122">
        <v>0</v>
      </c>
      <c r="AB1246" s="122">
        <v>0</v>
      </c>
      <c r="AC1246" s="122">
        <v>0</v>
      </c>
      <c r="AD1246" s="122">
        <v>0</v>
      </c>
      <c r="AE1246" s="122">
        <v>0</v>
      </c>
      <c r="AF1246" s="122">
        <v>0</v>
      </c>
      <c r="AG1246" s="122">
        <v>0</v>
      </c>
      <c r="AH1246" s="122">
        <v>0</v>
      </c>
      <c r="AI1246" s="122">
        <v>0</v>
      </c>
      <c r="AJ1246" s="122">
        <v>0</v>
      </c>
      <c r="AK1246" s="122">
        <v>0</v>
      </c>
      <c r="AL1246" s="122">
        <v>0</v>
      </c>
    </row>
    <row r="1247" spans="1:38" hidden="1" x14ac:dyDescent="0.25">
      <c r="A1247" s="122" t="s">
        <v>2011</v>
      </c>
      <c r="B1247" s="122">
        <v>1</v>
      </c>
      <c r="C1247" s="122" t="s">
        <v>2199</v>
      </c>
      <c r="D1247" s="122" t="s">
        <v>2136</v>
      </c>
      <c r="E1247" s="122">
        <v>24</v>
      </c>
      <c r="F1247" s="122">
        <v>0.62164562674729995</v>
      </c>
      <c r="G1247" s="122">
        <v>0.62671931976810002</v>
      </c>
      <c r="H1247" s="122">
        <v>0.63378850577529999</v>
      </c>
      <c r="I1247" s="122">
        <v>0.62982493211309998</v>
      </c>
      <c r="J1247" s="122">
        <v>0.52746133557090003</v>
      </c>
      <c r="K1247" s="122">
        <v>0.53448171237429998</v>
      </c>
      <c r="L1247" s="122">
        <v>0.53667696844250001</v>
      </c>
      <c r="M1247" s="122">
        <v>0.53574447468779995</v>
      </c>
      <c r="N1247" s="122">
        <v>0.54518466327549997</v>
      </c>
      <c r="O1247" s="122">
        <v>0.54397016083460004</v>
      </c>
      <c r="P1247" s="122">
        <v>0.64863230611980005</v>
      </c>
      <c r="Q1247" s="122">
        <v>0.72941458766260003</v>
      </c>
      <c r="R1247" s="122">
        <v>0.74416069106409999</v>
      </c>
      <c r="S1247" s="122">
        <v>0.76005315081879998</v>
      </c>
      <c r="T1247" s="122">
        <v>0.7675664476313</v>
      </c>
      <c r="U1247" s="122">
        <v>0.70451816910830001</v>
      </c>
      <c r="V1247" s="122">
        <v>0.71571157208000002</v>
      </c>
      <c r="W1247" s="122">
        <v>0.7363356722112</v>
      </c>
      <c r="X1247" s="122">
        <v>0.74668430337220004</v>
      </c>
      <c r="Y1247" s="122">
        <v>0.59869250717860001</v>
      </c>
      <c r="Z1247" s="122">
        <v>0.65130429999999995</v>
      </c>
      <c r="AA1247" s="122">
        <v>0.69936929999999997</v>
      </c>
      <c r="AB1247" s="122">
        <v>0.76432100000000003</v>
      </c>
      <c r="AC1247" s="122">
        <v>0.75405909999999998</v>
      </c>
      <c r="AD1247" s="122">
        <v>0.78181500000000004</v>
      </c>
      <c r="AE1247" s="122">
        <v>0.68540599999999996</v>
      </c>
      <c r="AF1247" s="122">
        <v>0.5062238</v>
      </c>
      <c r="AG1247" s="122">
        <v>0.48646080000000003</v>
      </c>
      <c r="AH1247" s="122">
        <v>0.52673599999999998</v>
      </c>
      <c r="AI1247" s="122">
        <v>0.64284450000000004</v>
      </c>
      <c r="AJ1247" s="122">
        <v>0.66084900000000002</v>
      </c>
      <c r="AK1247" s="122">
        <v>0.66986179999999995</v>
      </c>
      <c r="AL1247" s="122">
        <v>0</v>
      </c>
    </row>
    <row r="1248" spans="1:38" hidden="1" x14ac:dyDescent="0.25">
      <c r="A1248" s="122" t="s">
        <v>2011</v>
      </c>
      <c r="B1248" s="122">
        <v>1</v>
      </c>
      <c r="C1248" s="122" t="s">
        <v>2199</v>
      </c>
      <c r="D1248" s="122" t="s">
        <v>2137</v>
      </c>
      <c r="E1248" s="122">
        <v>24</v>
      </c>
      <c r="F1248" s="122">
        <v>0</v>
      </c>
      <c r="G1248" s="122">
        <v>0</v>
      </c>
      <c r="H1248" s="122">
        <v>0</v>
      </c>
      <c r="I1248" s="122">
        <v>0</v>
      </c>
      <c r="J1248" s="122">
        <v>0</v>
      </c>
      <c r="K1248" s="122">
        <v>0</v>
      </c>
      <c r="L1248" s="122">
        <v>0</v>
      </c>
      <c r="M1248" s="122">
        <v>0</v>
      </c>
      <c r="N1248" s="122">
        <v>0</v>
      </c>
      <c r="O1248" s="122">
        <v>0</v>
      </c>
      <c r="P1248" s="122">
        <v>0</v>
      </c>
      <c r="Q1248" s="122">
        <v>0</v>
      </c>
      <c r="R1248" s="122">
        <v>0</v>
      </c>
      <c r="S1248" s="122">
        <v>0</v>
      </c>
      <c r="T1248" s="122">
        <v>0</v>
      </c>
      <c r="U1248" s="122">
        <v>0</v>
      </c>
      <c r="V1248" s="122">
        <v>0</v>
      </c>
      <c r="W1248" s="122">
        <v>0</v>
      </c>
      <c r="X1248" s="122">
        <v>0</v>
      </c>
      <c r="Y1248" s="122">
        <v>0</v>
      </c>
      <c r="Z1248" s="122">
        <v>0</v>
      </c>
      <c r="AA1248" s="122">
        <v>0</v>
      </c>
      <c r="AB1248" s="122">
        <v>0</v>
      </c>
      <c r="AC1248" s="122">
        <v>0</v>
      </c>
      <c r="AD1248" s="122">
        <v>0</v>
      </c>
      <c r="AE1248" s="122">
        <v>0</v>
      </c>
      <c r="AF1248" s="122">
        <v>0</v>
      </c>
      <c r="AG1248" s="122">
        <v>0</v>
      </c>
      <c r="AH1248" s="122">
        <v>0</v>
      </c>
      <c r="AI1248" s="122">
        <v>0</v>
      </c>
      <c r="AJ1248" s="122">
        <v>0</v>
      </c>
      <c r="AK1248" s="122">
        <v>0</v>
      </c>
      <c r="AL1248" s="122">
        <v>0</v>
      </c>
    </row>
    <row r="1249" spans="1:38" hidden="1" x14ac:dyDescent="0.25">
      <c r="A1249" s="122" t="s">
        <v>2011</v>
      </c>
      <c r="B1249" s="122">
        <v>1</v>
      </c>
      <c r="C1249" s="122" t="s">
        <v>2199</v>
      </c>
      <c r="D1249" s="122" t="s">
        <v>2138</v>
      </c>
      <c r="E1249" s="122">
        <v>24</v>
      </c>
      <c r="F1249" s="122">
        <v>0</v>
      </c>
      <c r="G1249" s="122">
        <v>0</v>
      </c>
      <c r="H1249" s="122">
        <v>0</v>
      </c>
      <c r="I1249" s="122">
        <v>0</v>
      </c>
      <c r="J1249" s="122">
        <v>0</v>
      </c>
      <c r="K1249" s="122">
        <v>0</v>
      </c>
      <c r="L1249" s="122">
        <v>0</v>
      </c>
      <c r="M1249" s="122">
        <v>0</v>
      </c>
      <c r="N1249" s="122">
        <v>0</v>
      </c>
      <c r="O1249" s="122">
        <v>0</v>
      </c>
      <c r="P1249" s="122">
        <v>0</v>
      </c>
      <c r="Q1249" s="122">
        <v>0</v>
      </c>
      <c r="R1249" s="122">
        <v>0</v>
      </c>
      <c r="S1249" s="122">
        <v>0</v>
      </c>
      <c r="T1249" s="122">
        <v>0</v>
      </c>
      <c r="U1249" s="122">
        <v>0</v>
      </c>
      <c r="V1249" s="122">
        <v>0</v>
      </c>
      <c r="W1249" s="122">
        <v>0</v>
      </c>
      <c r="X1249" s="122">
        <v>0</v>
      </c>
      <c r="Y1249" s="122">
        <v>0</v>
      </c>
      <c r="Z1249" s="122">
        <v>0</v>
      </c>
      <c r="AA1249" s="122">
        <v>0</v>
      </c>
      <c r="AB1249" s="122">
        <v>0</v>
      </c>
      <c r="AC1249" s="122">
        <v>0</v>
      </c>
      <c r="AD1249" s="122">
        <v>0</v>
      </c>
      <c r="AE1249" s="122">
        <v>0</v>
      </c>
      <c r="AF1249" s="122">
        <v>0</v>
      </c>
      <c r="AG1249" s="122">
        <v>0</v>
      </c>
      <c r="AH1249" s="122">
        <v>0</v>
      </c>
      <c r="AI1249" s="122">
        <v>0</v>
      </c>
      <c r="AJ1249" s="122">
        <v>0</v>
      </c>
      <c r="AK1249" s="122">
        <v>0</v>
      </c>
      <c r="AL1249" s="122">
        <v>0</v>
      </c>
    </row>
    <row r="1250" spans="1:38" hidden="1" x14ac:dyDescent="0.25">
      <c r="A1250" s="122" t="s">
        <v>2011</v>
      </c>
      <c r="B1250" s="122">
        <v>1</v>
      </c>
      <c r="C1250" s="122" t="s">
        <v>2199</v>
      </c>
      <c r="D1250" s="122" t="s">
        <v>2139</v>
      </c>
      <c r="E1250" s="122">
        <v>24</v>
      </c>
      <c r="F1250" s="122">
        <v>0.28389286216850002</v>
      </c>
      <c r="G1250" s="122">
        <v>0.28604258344310002</v>
      </c>
      <c r="H1250" s="122">
        <v>0.27169227832260001</v>
      </c>
      <c r="I1250" s="122">
        <v>0.43399167070790001</v>
      </c>
      <c r="J1250" s="122">
        <v>0.38080436901480003</v>
      </c>
      <c r="K1250" s="122">
        <v>0.38957981854160001</v>
      </c>
      <c r="L1250" s="122">
        <v>0.41678258309040001</v>
      </c>
      <c r="M1250" s="122">
        <v>0.42120663553650001</v>
      </c>
      <c r="N1250" s="122">
        <v>0.42667371837669998</v>
      </c>
      <c r="O1250" s="122">
        <v>0.44265098501860001</v>
      </c>
      <c r="P1250" s="122">
        <v>0.44833437616760002</v>
      </c>
      <c r="Q1250" s="122">
        <v>0.35841313781560002</v>
      </c>
      <c r="R1250" s="122">
        <v>0.3857196181384</v>
      </c>
      <c r="S1250" s="122">
        <v>0.38918804944770002</v>
      </c>
      <c r="T1250" s="122">
        <v>0.3819472905836</v>
      </c>
      <c r="U1250" s="122">
        <v>0.41303594935769999</v>
      </c>
      <c r="V1250" s="122">
        <v>0</v>
      </c>
      <c r="W1250" s="122">
        <v>0</v>
      </c>
      <c r="X1250" s="122">
        <v>0</v>
      </c>
      <c r="Y1250" s="122">
        <v>0</v>
      </c>
      <c r="Z1250" s="122">
        <v>0</v>
      </c>
      <c r="AA1250" s="122">
        <v>0</v>
      </c>
      <c r="AB1250" s="122">
        <v>0</v>
      </c>
      <c r="AC1250" s="122">
        <v>0</v>
      </c>
      <c r="AD1250" s="122">
        <v>0</v>
      </c>
      <c r="AE1250" s="122">
        <v>0</v>
      </c>
      <c r="AF1250" s="122">
        <v>0</v>
      </c>
      <c r="AG1250" s="122">
        <v>0</v>
      </c>
      <c r="AH1250" s="122">
        <v>0</v>
      </c>
      <c r="AI1250" s="122">
        <v>0</v>
      </c>
      <c r="AJ1250" s="122">
        <v>0</v>
      </c>
      <c r="AK1250" s="122">
        <v>0</v>
      </c>
      <c r="AL1250" s="122">
        <v>0</v>
      </c>
    </row>
    <row r="1251" spans="1:38" hidden="1" x14ac:dyDescent="0.25">
      <c r="A1251" s="122" t="s">
        <v>2011</v>
      </c>
      <c r="B1251" s="122">
        <v>1</v>
      </c>
      <c r="C1251" s="122" t="s">
        <v>2199</v>
      </c>
      <c r="D1251" s="122" t="s">
        <v>2140</v>
      </c>
      <c r="E1251" s="122">
        <v>24</v>
      </c>
      <c r="F1251" s="122">
        <v>0</v>
      </c>
      <c r="G1251" s="122">
        <v>0</v>
      </c>
      <c r="H1251" s="122">
        <v>0</v>
      </c>
      <c r="I1251" s="122">
        <v>0</v>
      </c>
      <c r="J1251" s="122">
        <v>0</v>
      </c>
      <c r="K1251" s="122">
        <v>0</v>
      </c>
      <c r="L1251" s="122">
        <v>0</v>
      </c>
      <c r="M1251" s="122">
        <v>0</v>
      </c>
      <c r="N1251" s="122">
        <v>0</v>
      </c>
      <c r="O1251" s="122">
        <v>0</v>
      </c>
      <c r="P1251" s="122">
        <v>0</v>
      </c>
      <c r="Q1251" s="122">
        <v>0</v>
      </c>
      <c r="R1251" s="122">
        <v>0</v>
      </c>
      <c r="S1251" s="122">
        <v>0</v>
      </c>
      <c r="T1251" s="122">
        <v>0</v>
      </c>
      <c r="U1251" s="122">
        <v>0</v>
      </c>
      <c r="V1251" s="122">
        <v>0</v>
      </c>
      <c r="W1251" s="122">
        <v>0</v>
      </c>
      <c r="X1251" s="122">
        <v>0</v>
      </c>
      <c r="Y1251" s="122">
        <v>0</v>
      </c>
      <c r="Z1251" s="122">
        <v>0</v>
      </c>
      <c r="AA1251" s="122">
        <v>0</v>
      </c>
      <c r="AB1251" s="122">
        <v>0</v>
      </c>
      <c r="AC1251" s="122">
        <v>0</v>
      </c>
      <c r="AD1251" s="122">
        <v>0</v>
      </c>
      <c r="AE1251" s="122">
        <v>0</v>
      </c>
      <c r="AF1251" s="122">
        <v>0</v>
      </c>
      <c r="AG1251" s="122">
        <v>0</v>
      </c>
      <c r="AH1251" s="122">
        <v>0</v>
      </c>
      <c r="AI1251" s="122">
        <v>0</v>
      </c>
      <c r="AJ1251" s="122">
        <v>0</v>
      </c>
      <c r="AK1251" s="122">
        <v>0</v>
      </c>
      <c r="AL1251" s="122">
        <v>0</v>
      </c>
    </row>
    <row r="1252" spans="1:38" hidden="1" x14ac:dyDescent="0.25">
      <c r="A1252" s="122" t="s">
        <v>2011</v>
      </c>
      <c r="B1252" s="122">
        <v>1</v>
      </c>
      <c r="C1252" s="122" t="s">
        <v>2199</v>
      </c>
      <c r="D1252" s="122" t="s">
        <v>2141</v>
      </c>
      <c r="E1252" s="122">
        <v>24</v>
      </c>
      <c r="F1252" s="122">
        <v>0</v>
      </c>
      <c r="G1252" s="122">
        <v>0</v>
      </c>
      <c r="H1252" s="122">
        <v>0</v>
      </c>
      <c r="I1252" s="122">
        <v>0</v>
      </c>
      <c r="J1252" s="122">
        <v>0</v>
      </c>
      <c r="K1252" s="122">
        <v>0</v>
      </c>
      <c r="L1252" s="122">
        <v>0</v>
      </c>
      <c r="M1252" s="122">
        <v>0</v>
      </c>
      <c r="N1252" s="122">
        <v>0</v>
      </c>
      <c r="O1252" s="122">
        <v>0</v>
      </c>
      <c r="P1252" s="122">
        <v>0</v>
      </c>
      <c r="Q1252" s="122">
        <v>0</v>
      </c>
      <c r="R1252" s="122">
        <v>0</v>
      </c>
      <c r="S1252" s="122">
        <v>0</v>
      </c>
      <c r="T1252" s="122">
        <v>0</v>
      </c>
      <c r="U1252" s="122">
        <v>0</v>
      </c>
      <c r="V1252" s="122">
        <v>0</v>
      </c>
      <c r="W1252" s="122">
        <v>0</v>
      </c>
      <c r="X1252" s="122">
        <v>0</v>
      </c>
      <c r="Y1252" s="122">
        <v>0</v>
      </c>
      <c r="Z1252" s="122">
        <v>0</v>
      </c>
      <c r="AA1252" s="122">
        <v>0</v>
      </c>
      <c r="AB1252" s="122">
        <v>0</v>
      </c>
      <c r="AC1252" s="122">
        <v>0</v>
      </c>
      <c r="AD1252" s="122">
        <v>0</v>
      </c>
      <c r="AE1252" s="122">
        <v>0</v>
      </c>
      <c r="AF1252" s="122">
        <v>0</v>
      </c>
      <c r="AG1252" s="122">
        <v>0</v>
      </c>
      <c r="AH1252" s="122">
        <v>0</v>
      </c>
      <c r="AI1252" s="122">
        <v>0</v>
      </c>
      <c r="AJ1252" s="122">
        <v>0</v>
      </c>
      <c r="AK1252" s="122">
        <v>0</v>
      </c>
      <c r="AL1252" s="122">
        <v>0</v>
      </c>
    </row>
    <row r="1253" spans="1:38" hidden="1" x14ac:dyDescent="0.25">
      <c r="A1253" s="122" t="s">
        <v>2011</v>
      </c>
      <c r="B1253" s="122">
        <v>1</v>
      </c>
      <c r="C1253" s="122" t="s">
        <v>2199</v>
      </c>
      <c r="D1253" s="122" t="s">
        <v>2142</v>
      </c>
      <c r="E1253" s="122">
        <v>24</v>
      </c>
      <c r="F1253" s="122">
        <v>0</v>
      </c>
      <c r="G1253" s="122">
        <v>0</v>
      </c>
      <c r="H1253" s="122">
        <v>0</v>
      </c>
      <c r="I1253" s="122">
        <v>0</v>
      </c>
      <c r="J1253" s="122">
        <v>0</v>
      </c>
      <c r="K1253" s="122">
        <v>0</v>
      </c>
      <c r="L1253" s="122">
        <v>0</v>
      </c>
      <c r="M1253" s="122">
        <v>0</v>
      </c>
      <c r="N1253" s="122">
        <v>0</v>
      </c>
      <c r="O1253" s="122">
        <v>0</v>
      </c>
      <c r="P1253" s="122">
        <v>0</v>
      </c>
      <c r="Q1253" s="122">
        <v>0</v>
      </c>
      <c r="R1253" s="122">
        <v>0</v>
      </c>
      <c r="S1253" s="122">
        <v>0</v>
      </c>
      <c r="T1253" s="122">
        <v>0</v>
      </c>
      <c r="U1253" s="122">
        <v>0</v>
      </c>
      <c r="V1253" s="122">
        <v>0</v>
      </c>
      <c r="W1253" s="122">
        <v>0</v>
      </c>
      <c r="X1253" s="122">
        <v>0</v>
      </c>
      <c r="Y1253" s="122">
        <v>0</v>
      </c>
      <c r="Z1253" s="122">
        <v>0</v>
      </c>
      <c r="AA1253" s="122">
        <v>0</v>
      </c>
      <c r="AB1253" s="122">
        <v>0</v>
      </c>
      <c r="AC1253" s="122">
        <v>0</v>
      </c>
      <c r="AD1253" s="122">
        <v>0</v>
      </c>
      <c r="AE1253" s="122">
        <v>0</v>
      </c>
      <c r="AF1253" s="122">
        <v>0</v>
      </c>
      <c r="AG1253" s="122">
        <v>0</v>
      </c>
      <c r="AH1253" s="122">
        <v>0</v>
      </c>
      <c r="AI1253" s="122">
        <v>0</v>
      </c>
      <c r="AJ1253" s="122">
        <v>0</v>
      </c>
      <c r="AK1253" s="122">
        <v>0</v>
      </c>
      <c r="AL1253" s="122">
        <v>0</v>
      </c>
    </row>
    <row r="1254" spans="1:38" hidden="1" x14ac:dyDescent="0.25">
      <c r="A1254" s="122" t="s">
        <v>2011</v>
      </c>
      <c r="B1254" s="122">
        <v>1</v>
      </c>
      <c r="C1254" s="122" t="s">
        <v>2199</v>
      </c>
      <c r="D1254" s="122" t="s">
        <v>2143</v>
      </c>
      <c r="E1254" s="122">
        <v>24</v>
      </c>
      <c r="F1254" s="122">
        <v>0.38877308975149999</v>
      </c>
      <c r="G1254" s="122">
        <v>0.38781572934190001</v>
      </c>
      <c r="H1254" s="122">
        <v>0.39354247067280002</v>
      </c>
      <c r="I1254" s="122">
        <v>0.3935969088165</v>
      </c>
      <c r="J1254" s="122">
        <v>0.35741809707560002</v>
      </c>
      <c r="K1254" s="122">
        <v>0.3876095389409</v>
      </c>
      <c r="L1254" s="122">
        <v>0.390958002508</v>
      </c>
      <c r="M1254" s="122">
        <v>0.38612220895720001</v>
      </c>
      <c r="N1254" s="122">
        <v>0.38799897472119999</v>
      </c>
      <c r="O1254" s="122">
        <v>0.38907633598989999</v>
      </c>
      <c r="P1254" s="122">
        <v>0.38453686051340003</v>
      </c>
      <c r="Q1254" s="122">
        <v>0.38317975028430001</v>
      </c>
      <c r="R1254" s="122">
        <v>0.38179643602969998</v>
      </c>
      <c r="S1254" s="122">
        <v>0.42197232060450002</v>
      </c>
      <c r="T1254" s="122">
        <v>0.43904666067850001</v>
      </c>
      <c r="U1254" s="122">
        <v>0.4348525780495</v>
      </c>
      <c r="V1254" s="122">
        <v>0.42946440968749999</v>
      </c>
      <c r="W1254" s="122">
        <v>0.42933960132810001</v>
      </c>
      <c r="X1254" s="122">
        <v>0.45508644041349999</v>
      </c>
      <c r="Y1254" s="122">
        <v>0.25921989473779999</v>
      </c>
      <c r="Z1254" s="122">
        <v>0.41800900000000002</v>
      </c>
      <c r="AA1254" s="122">
        <v>0.45580399999999999</v>
      </c>
      <c r="AB1254" s="122">
        <v>0.50257200000000002</v>
      </c>
      <c r="AC1254" s="122">
        <v>0.50140399999999996</v>
      </c>
      <c r="AD1254" s="122">
        <v>0.45289040000000003</v>
      </c>
      <c r="AE1254" s="122">
        <v>0.46216220000000002</v>
      </c>
      <c r="AF1254" s="122">
        <v>2.5448700000000001E-2</v>
      </c>
      <c r="AG1254" s="122">
        <v>0</v>
      </c>
      <c r="AH1254" s="122">
        <v>8.8219000000000006E-2</v>
      </c>
      <c r="AI1254" s="122">
        <v>0.26954440000000002</v>
      </c>
      <c r="AJ1254" s="122">
        <v>0.29998720000000001</v>
      </c>
      <c r="AK1254" s="122">
        <v>0.29304770000000002</v>
      </c>
      <c r="AL1254" s="122">
        <v>0</v>
      </c>
    </row>
    <row r="1255" spans="1:38" hidden="1" x14ac:dyDescent="0.25">
      <c r="A1255" s="122" t="s">
        <v>2011</v>
      </c>
      <c r="B1255" s="122">
        <v>1</v>
      </c>
      <c r="C1255" s="122" t="s">
        <v>2199</v>
      </c>
      <c r="D1255" s="122" t="s">
        <v>2177</v>
      </c>
      <c r="E1255" s="122">
        <v>24</v>
      </c>
      <c r="F1255" s="122">
        <v>0</v>
      </c>
      <c r="G1255" s="122">
        <v>0</v>
      </c>
      <c r="H1255" s="122">
        <v>0</v>
      </c>
      <c r="I1255" s="122">
        <v>0</v>
      </c>
      <c r="J1255" s="122">
        <v>0</v>
      </c>
      <c r="K1255" s="122">
        <v>0</v>
      </c>
      <c r="L1255" s="122">
        <v>0</v>
      </c>
      <c r="M1255" s="122">
        <v>0</v>
      </c>
      <c r="N1255" s="122">
        <v>0</v>
      </c>
      <c r="O1255" s="122">
        <v>0</v>
      </c>
      <c r="P1255" s="122">
        <v>0</v>
      </c>
      <c r="Q1255" s="122">
        <v>0</v>
      </c>
      <c r="R1255" s="122">
        <v>0</v>
      </c>
      <c r="S1255" s="122">
        <v>0</v>
      </c>
      <c r="T1255" s="122">
        <v>0</v>
      </c>
      <c r="U1255" s="122">
        <v>0</v>
      </c>
      <c r="V1255" s="122">
        <v>0</v>
      </c>
      <c r="W1255" s="122">
        <v>0</v>
      </c>
      <c r="X1255" s="122">
        <v>0</v>
      </c>
      <c r="Y1255" s="122">
        <v>0</v>
      </c>
      <c r="Z1255" s="122">
        <v>0</v>
      </c>
      <c r="AA1255" s="122">
        <v>0</v>
      </c>
      <c r="AB1255" s="122">
        <v>0</v>
      </c>
      <c r="AC1255" s="122">
        <v>0</v>
      </c>
      <c r="AD1255" s="122">
        <v>0</v>
      </c>
      <c r="AE1255" s="122">
        <v>0</v>
      </c>
      <c r="AF1255" s="122">
        <v>0</v>
      </c>
      <c r="AG1255" s="122">
        <v>0</v>
      </c>
      <c r="AH1255" s="122">
        <v>0</v>
      </c>
      <c r="AI1255" s="122">
        <v>0</v>
      </c>
      <c r="AJ1255" s="122">
        <v>0</v>
      </c>
      <c r="AK1255" s="122">
        <v>0</v>
      </c>
      <c r="AL1255" s="122">
        <v>0</v>
      </c>
    </row>
    <row r="1256" spans="1:38" hidden="1" x14ac:dyDescent="0.25">
      <c r="A1256" s="122" t="s">
        <v>2011</v>
      </c>
      <c r="B1256" s="122">
        <v>1</v>
      </c>
      <c r="C1256" s="122" t="s">
        <v>2199</v>
      </c>
      <c r="D1256" s="122" t="s">
        <v>2144</v>
      </c>
      <c r="E1256" s="122">
        <v>24</v>
      </c>
      <c r="F1256" s="122">
        <v>0</v>
      </c>
      <c r="G1256" s="122">
        <v>0</v>
      </c>
      <c r="H1256" s="122">
        <v>0</v>
      </c>
      <c r="I1256" s="122">
        <v>0</v>
      </c>
      <c r="J1256" s="122">
        <v>0</v>
      </c>
      <c r="K1256" s="122">
        <v>0</v>
      </c>
      <c r="L1256" s="122">
        <v>0</v>
      </c>
      <c r="M1256" s="122">
        <v>0</v>
      </c>
      <c r="N1256" s="122">
        <v>0</v>
      </c>
      <c r="O1256" s="122">
        <v>0</v>
      </c>
      <c r="P1256" s="122">
        <v>0</v>
      </c>
      <c r="Q1256" s="122">
        <v>0</v>
      </c>
      <c r="R1256" s="122">
        <v>0</v>
      </c>
      <c r="S1256" s="122">
        <v>0</v>
      </c>
      <c r="T1256" s="122">
        <v>0</v>
      </c>
      <c r="U1256" s="122">
        <v>0</v>
      </c>
      <c r="V1256" s="122">
        <v>0</v>
      </c>
      <c r="W1256" s="122">
        <v>0</v>
      </c>
      <c r="X1256" s="122">
        <v>0</v>
      </c>
      <c r="Y1256" s="122">
        <v>0</v>
      </c>
      <c r="Z1256" s="122">
        <v>0</v>
      </c>
      <c r="AA1256" s="122">
        <v>0</v>
      </c>
      <c r="AB1256" s="122">
        <v>0</v>
      </c>
      <c r="AC1256" s="122">
        <v>0</v>
      </c>
      <c r="AD1256" s="122">
        <v>0</v>
      </c>
      <c r="AE1256" s="122">
        <v>0</v>
      </c>
      <c r="AF1256" s="122">
        <v>0</v>
      </c>
      <c r="AG1256" s="122">
        <v>0</v>
      </c>
      <c r="AH1256" s="122">
        <v>0</v>
      </c>
      <c r="AI1256" s="122">
        <v>0</v>
      </c>
      <c r="AJ1256" s="122">
        <v>0</v>
      </c>
      <c r="AK1256" s="122">
        <v>0</v>
      </c>
      <c r="AL1256" s="122">
        <v>0</v>
      </c>
    </row>
    <row r="1257" spans="1:38" hidden="1" x14ac:dyDescent="0.25">
      <c r="A1257" s="122" t="s">
        <v>2011</v>
      </c>
      <c r="B1257" s="122">
        <v>1</v>
      </c>
      <c r="C1257" s="122" t="s">
        <v>2199</v>
      </c>
      <c r="D1257" s="122" t="s">
        <v>2145</v>
      </c>
      <c r="E1257" s="122">
        <v>24</v>
      </c>
      <c r="F1257" s="122">
        <v>0.28570709999999999</v>
      </c>
      <c r="G1257" s="122">
        <v>0.28610328745379998</v>
      </c>
      <c r="H1257" s="122">
        <v>0.28328269098870001</v>
      </c>
      <c r="I1257" s="122">
        <v>0.254599219263</v>
      </c>
      <c r="J1257" s="122">
        <v>0.21802498842119999</v>
      </c>
      <c r="K1257" s="122">
        <v>0.21957904120960001</v>
      </c>
      <c r="L1257" s="122">
        <v>0.22635383256280001</v>
      </c>
      <c r="M1257" s="122">
        <v>0.22792201415230001</v>
      </c>
      <c r="N1257" s="122">
        <v>0.25015282123650001</v>
      </c>
      <c r="O1257" s="122">
        <v>0.26001016784440001</v>
      </c>
      <c r="P1257" s="122">
        <v>0.27026260000000002</v>
      </c>
      <c r="Q1257" s="122">
        <v>1.0466899999999999E-2</v>
      </c>
      <c r="R1257" s="122">
        <v>0.1147109</v>
      </c>
      <c r="S1257" s="122">
        <v>8.2293599999999995E-2</v>
      </c>
      <c r="T1257" s="122">
        <v>5.75144E-2</v>
      </c>
      <c r="U1257" s="122">
        <v>5.7388599999999998E-2</v>
      </c>
      <c r="V1257" s="122">
        <v>5.7631700000000001E-2</v>
      </c>
      <c r="W1257" s="122">
        <v>0.1543226</v>
      </c>
      <c r="X1257" s="122">
        <v>0.1295026</v>
      </c>
      <c r="Y1257" s="122">
        <v>2.9105700000000002E-2</v>
      </c>
      <c r="Z1257" s="122">
        <v>0</v>
      </c>
      <c r="AA1257" s="122">
        <v>0</v>
      </c>
      <c r="AB1257" s="122">
        <v>0</v>
      </c>
      <c r="AC1257" s="122">
        <v>0</v>
      </c>
      <c r="AD1257" s="122">
        <v>0</v>
      </c>
      <c r="AE1257" s="122">
        <v>0</v>
      </c>
      <c r="AF1257" s="122">
        <v>0</v>
      </c>
      <c r="AG1257" s="122">
        <v>0</v>
      </c>
      <c r="AH1257" s="122">
        <v>0</v>
      </c>
      <c r="AI1257" s="122">
        <v>0</v>
      </c>
      <c r="AJ1257" s="122">
        <v>0</v>
      </c>
      <c r="AK1257" s="122">
        <v>0</v>
      </c>
      <c r="AL1257" s="122">
        <v>0</v>
      </c>
    </row>
    <row r="1258" spans="1:38" hidden="1" x14ac:dyDescent="0.25">
      <c r="A1258" s="122" t="s">
        <v>2011</v>
      </c>
      <c r="B1258" s="122">
        <v>1</v>
      </c>
      <c r="C1258" s="122" t="s">
        <v>2199</v>
      </c>
      <c r="D1258" s="122" t="s">
        <v>2146</v>
      </c>
      <c r="E1258" s="122">
        <v>24</v>
      </c>
      <c r="F1258" s="122">
        <v>0</v>
      </c>
      <c r="G1258" s="122">
        <v>0</v>
      </c>
      <c r="H1258" s="122">
        <v>0</v>
      </c>
      <c r="I1258" s="122">
        <v>0</v>
      </c>
      <c r="J1258" s="122">
        <v>0</v>
      </c>
      <c r="K1258" s="122">
        <v>0</v>
      </c>
      <c r="L1258" s="122">
        <v>0</v>
      </c>
      <c r="M1258" s="122">
        <v>0</v>
      </c>
      <c r="N1258" s="122">
        <v>0</v>
      </c>
      <c r="O1258" s="122">
        <v>0</v>
      </c>
      <c r="P1258" s="122">
        <v>0</v>
      </c>
      <c r="Q1258" s="122">
        <v>0</v>
      </c>
      <c r="R1258" s="122">
        <v>0</v>
      </c>
      <c r="S1258" s="122">
        <v>0</v>
      </c>
      <c r="T1258" s="122">
        <v>0</v>
      </c>
      <c r="U1258" s="122">
        <v>0</v>
      </c>
      <c r="V1258" s="122">
        <v>0</v>
      </c>
      <c r="W1258" s="122">
        <v>0</v>
      </c>
      <c r="X1258" s="122">
        <v>0</v>
      </c>
      <c r="Y1258" s="122">
        <v>0</v>
      </c>
      <c r="Z1258" s="122">
        <v>0</v>
      </c>
      <c r="AA1258" s="122">
        <v>0</v>
      </c>
      <c r="AB1258" s="122">
        <v>0</v>
      </c>
      <c r="AC1258" s="122">
        <v>0</v>
      </c>
      <c r="AD1258" s="122">
        <v>0</v>
      </c>
      <c r="AE1258" s="122">
        <v>0</v>
      </c>
      <c r="AF1258" s="122">
        <v>0</v>
      </c>
      <c r="AG1258" s="122">
        <v>0</v>
      </c>
      <c r="AH1258" s="122">
        <v>0</v>
      </c>
      <c r="AI1258" s="122">
        <v>0</v>
      </c>
      <c r="AJ1258" s="122">
        <v>0</v>
      </c>
      <c r="AK1258" s="122">
        <v>0</v>
      </c>
      <c r="AL1258" s="122">
        <v>0</v>
      </c>
    </row>
    <row r="1259" spans="1:38" hidden="1" x14ac:dyDescent="0.25">
      <c r="A1259" s="122" t="s">
        <v>2011</v>
      </c>
      <c r="B1259" s="122">
        <v>1</v>
      </c>
      <c r="C1259" s="122" t="s">
        <v>2199</v>
      </c>
      <c r="D1259" s="122" t="s">
        <v>2147</v>
      </c>
      <c r="E1259" s="122">
        <v>24</v>
      </c>
      <c r="F1259" s="122">
        <v>0</v>
      </c>
      <c r="G1259" s="122">
        <v>0</v>
      </c>
      <c r="H1259" s="122">
        <v>0</v>
      </c>
      <c r="I1259" s="122">
        <v>0</v>
      </c>
      <c r="J1259" s="122">
        <v>0</v>
      </c>
      <c r="K1259" s="122">
        <v>0</v>
      </c>
      <c r="L1259" s="122">
        <v>0</v>
      </c>
      <c r="M1259" s="122">
        <v>0</v>
      </c>
      <c r="N1259" s="122">
        <v>0</v>
      </c>
      <c r="O1259" s="122">
        <v>0</v>
      </c>
      <c r="P1259" s="122">
        <v>0</v>
      </c>
      <c r="Q1259" s="122">
        <v>0</v>
      </c>
      <c r="R1259" s="122">
        <v>0</v>
      </c>
      <c r="S1259" s="122">
        <v>0</v>
      </c>
      <c r="T1259" s="122">
        <v>0</v>
      </c>
      <c r="U1259" s="122">
        <v>0</v>
      </c>
      <c r="V1259" s="122">
        <v>0</v>
      </c>
      <c r="W1259" s="122">
        <v>0</v>
      </c>
      <c r="X1259" s="122">
        <v>0</v>
      </c>
      <c r="Y1259" s="122">
        <v>0</v>
      </c>
      <c r="Z1259" s="122">
        <v>0</v>
      </c>
      <c r="AA1259" s="122">
        <v>0</v>
      </c>
      <c r="AB1259" s="122">
        <v>0</v>
      </c>
      <c r="AC1259" s="122">
        <v>0</v>
      </c>
      <c r="AD1259" s="122">
        <v>0</v>
      </c>
      <c r="AE1259" s="122">
        <v>0</v>
      </c>
      <c r="AF1259" s="122">
        <v>0</v>
      </c>
      <c r="AG1259" s="122">
        <v>0</v>
      </c>
      <c r="AH1259" s="122">
        <v>0</v>
      </c>
      <c r="AI1259" s="122">
        <v>0</v>
      </c>
      <c r="AJ1259" s="122">
        <v>0</v>
      </c>
      <c r="AK1259" s="122">
        <v>0</v>
      </c>
      <c r="AL1259" s="122">
        <v>0</v>
      </c>
    </row>
    <row r="1260" spans="1:38" hidden="1" x14ac:dyDescent="0.25">
      <c r="A1260" s="122" t="s">
        <v>2011</v>
      </c>
      <c r="B1260" s="122">
        <v>1</v>
      </c>
      <c r="C1260" s="122" t="s">
        <v>2199</v>
      </c>
      <c r="D1260" s="122" t="s">
        <v>475</v>
      </c>
      <c r="E1260" s="122">
        <v>24</v>
      </c>
      <c r="F1260" s="122">
        <v>0</v>
      </c>
      <c r="G1260" s="122">
        <v>0</v>
      </c>
      <c r="H1260" s="122">
        <v>0</v>
      </c>
      <c r="I1260" s="122">
        <v>0</v>
      </c>
      <c r="J1260" s="122">
        <v>0</v>
      </c>
      <c r="K1260" s="122">
        <v>0</v>
      </c>
      <c r="L1260" s="122">
        <v>0</v>
      </c>
      <c r="M1260" s="122">
        <v>0</v>
      </c>
      <c r="N1260" s="122">
        <v>0</v>
      </c>
      <c r="O1260" s="122">
        <v>0</v>
      </c>
      <c r="P1260" s="122">
        <v>0</v>
      </c>
      <c r="Q1260" s="122">
        <v>0</v>
      </c>
      <c r="R1260" s="122">
        <v>0</v>
      </c>
      <c r="S1260" s="122">
        <v>0</v>
      </c>
      <c r="T1260" s="122">
        <v>0</v>
      </c>
      <c r="U1260" s="122">
        <v>0</v>
      </c>
      <c r="V1260" s="122">
        <v>0</v>
      </c>
      <c r="W1260" s="122">
        <v>0</v>
      </c>
      <c r="X1260" s="122">
        <v>0</v>
      </c>
      <c r="Y1260" s="122">
        <v>0</v>
      </c>
      <c r="Z1260" s="122">
        <v>0</v>
      </c>
      <c r="AA1260" s="122">
        <v>0</v>
      </c>
      <c r="AB1260" s="122">
        <v>0</v>
      </c>
      <c r="AC1260" s="122">
        <v>0</v>
      </c>
      <c r="AD1260" s="122">
        <v>0</v>
      </c>
      <c r="AE1260" s="122">
        <v>0</v>
      </c>
      <c r="AF1260" s="122">
        <v>0</v>
      </c>
      <c r="AG1260" s="122">
        <v>0</v>
      </c>
      <c r="AH1260" s="122">
        <v>0</v>
      </c>
      <c r="AI1260" s="122">
        <v>0</v>
      </c>
      <c r="AJ1260" s="122">
        <v>0</v>
      </c>
      <c r="AK1260" s="122">
        <v>0</v>
      </c>
      <c r="AL1260" s="122">
        <v>0</v>
      </c>
    </row>
    <row r="1261" spans="1:38" hidden="1" x14ac:dyDescent="0.25">
      <c r="A1261" s="122" t="s">
        <v>2011</v>
      </c>
      <c r="B1261" s="122">
        <v>1</v>
      </c>
      <c r="C1261" s="122" t="s">
        <v>2199</v>
      </c>
      <c r="D1261" s="122" t="s">
        <v>2148</v>
      </c>
      <c r="E1261" s="122">
        <v>24</v>
      </c>
      <c r="F1261" s="122">
        <v>0</v>
      </c>
      <c r="G1261" s="122">
        <v>0</v>
      </c>
      <c r="H1261" s="122">
        <v>0</v>
      </c>
      <c r="I1261" s="122">
        <v>0</v>
      </c>
      <c r="J1261" s="122">
        <v>0</v>
      </c>
      <c r="K1261" s="122">
        <v>0</v>
      </c>
      <c r="L1261" s="122">
        <v>0</v>
      </c>
      <c r="M1261" s="122">
        <v>0</v>
      </c>
      <c r="N1261" s="122">
        <v>0</v>
      </c>
      <c r="O1261" s="122">
        <v>0</v>
      </c>
      <c r="P1261" s="122">
        <v>0</v>
      </c>
      <c r="Q1261" s="122">
        <v>0</v>
      </c>
      <c r="R1261" s="122">
        <v>0</v>
      </c>
      <c r="S1261" s="122">
        <v>0</v>
      </c>
      <c r="T1261" s="122">
        <v>0</v>
      </c>
      <c r="U1261" s="122">
        <v>0</v>
      </c>
      <c r="V1261" s="122">
        <v>0</v>
      </c>
      <c r="W1261" s="122">
        <v>0</v>
      </c>
      <c r="X1261" s="122">
        <v>0</v>
      </c>
      <c r="Y1261" s="122">
        <v>0</v>
      </c>
      <c r="Z1261" s="122">
        <v>0</v>
      </c>
      <c r="AA1261" s="122">
        <v>0</v>
      </c>
      <c r="AB1261" s="122">
        <v>0</v>
      </c>
      <c r="AC1261" s="122">
        <v>0</v>
      </c>
      <c r="AD1261" s="122">
        <v>0</v>
      </c>
      <c r="AE1261" s="122">
        <v>0</v>
      </c>
      <c r="AF1261" s="122">
        <v>0</v>
      </c>
      <c r="AG1261" s="122">
        <v>0</v>
      </c>
      <c r="AH1261" s="122">
        <v>0</v>
      </c>
      <c r="AI1261" s="122">
        <v>0</v>
      </c>
      <c r="AJ1261" s="122">
        <v>0</v>
      </c>
      <c r="AK1261" s="122">
        <v>0</v>
      </c>
      <c r="AL1261" s="122">
        <v>0</v>
      </c>
    </row>
    <row r="1262" spans="1:38" hidden="1" x14ac:dyDescent="0.25">
      <c r="A1262" s="122" t="s">
        <v>2011</v>
      </c>
      <c r="B1262" s="122">
        <v>1</v>
      </c>
      <c r="C1262" s="122" t="s">
        <v>2199</v>
      </c>
      <c r="D1262" s="122" t="s">
        <v>2149</v>
      </c>
      <c r="E1262" s="122">
        <v>24</v>
      </c>
      <c r="F1262" s="122">
        <v>0</v>
      </c>
      <c r="G1262" s="122">
        <v>0</v>
      </c>
      <c r="H1262" s="122">
        <v>0</v>
      </c>
      <c r="I1262" s="122">
        <v>0</v>
      </c>
      <c r="J1262" s="122">
        <v>0</v>
      </c>
      <c r="K1262" s="122">
        <v>0</v>
      </c>
      <c r="L1262" s="122">
        <v>0</v>
      </c>
      <c r="M1262" s="122">
        <v>0</v>
      </c>
      <c r="N1262" s="122">
        <v>0</v>
      </c>
      <c r="O1262" s="122">
        <v>0</v>
      </c>
      <c r="P1262" s="122">
        <v>0</v>
      </c>
      <c r="Q1262" s="122">
        <v>0</v>
      </c>
      <c r="R1262" s="122">
        <v>0</v>
      </c>
      <c r="S1262" s="122">
        <v>0</v>
      </c>
      <c r="T1262" s="122">
        <v>0</v>
      </c>
      <c r="U1262" s="122">
        <v>0</v>
      </c>
      <c r="V1262" s="122">
        <v>0</v>
      </c>
      <c r="W1262" s="122">
        <v>0</v>
      </c>
      <c r="X1262" s="122">
        <v>0</v>
      </c>
      <c r="Y1262" s="122">
        <v>0</v>
      </c>
      <c r="Z1262" s="122">
        <v>0</v>
      </c>
      <c r="AA1262" s="122">
        <v>0</v>
      </c>
      <c r="AB1262" s="122">
        <v>0</v>
      </c>
      <c r="AC1262" s="122">
        <v>0</v>
      </c>
      <c r="AD1262" s="122">
        <v>0</v>
      </c>
      <c r="AE1262" s="122">
        <v>0</v>
      </c>
      <c r="AF1262" s="122">
        <v>0</v>
      </c>
      <c r="AG1262" s="122">
        <v>0</v>
      </c>
      <c r="AH1262" s="122">
        <v>0</v>
      </c>
      <c r="AI1262" s="122">
        <v>0</v>
      </c>
      <c r="AJ1262" s="122">
        <v>0</v>
      </c>
      <c r="AK1262" s="122">
        <v>0</v>
      </c>
      <c r="AL1262" s="122">
        <v>0</v>
      </c>
    </row>
    <row r="1263" spans="1:38" hidden="1" x14ac:dyDescent="0.25">
      <c r="A1263" s="122" t="s">
        <v>2011</v>
      </c>
      <c r="B1263" s="122">
        <v>1</v>
      </c>
      <c r="C1263" s="122" t="s">
        <v>2199</v>
      </c>
      <c r="D1263" s="122" t="s">
        <v>2150</v>
      </c>
      <c r="E1263" s="122">
        <v>24</v>
      </c>
      <c r="F1263" s="122">
        <v>0</v>
      </c>
      <c r="G1263" s="122">
        <v>0</v>
      </c>
      <c r="H1263" s="122">
        <v>0</v>
      </c>
      <c r="I1263" s="122">
        <v>0</v>
      </c>
      <c r="J1263" s="122">
        <v>0</v>
      </c>
      <c r="K1263" s="122">
        <v>0</v>
      </c>
      <c r="L1263" s="122">
        <v>0</v>
      </c>
      <c r="M1263" s="122">
        <v>0</v>
      </c>
      <c r="N1263" s="122">
        <v>0</v>
      </c>
      <c r="O1263" s="122">
        <v>0</v>
      </c>
      <c r="P1263" s="122">
        <v>0</v>
      </c>
      <c r="Q1263" s="122">
        <v>0</v>
      </c>
      <c r="R1263" s="122">
        <v>0</v>
      </c>
      <c r="S1263" s="122">
        <v>0</v>
      </c>
      <c r="T1263" s="122">
        <v>0</v>
      </c>
      <c r="U1263" s="122">
        <v>0</v>
      </c>
      <c r="V1263" s="122">
        <v>0</v>
      </c>
      <c r="W1263" s="122">
        <v>0</v>
      </c>
      <c r="X1263" s="122">
        <v>0</v>
      </c>
      <c r="Y1263" s="122">
        <v>0</v>
      </c>
      <c r="Z1263" s="122">
        <v>0</v>
      </c>
      <c r="AA1263" s="122">
        <v>0</v>
      </c>
      <c r="AB1263" s="122">
        <v>0</v>
      </c>
      <c r="AC1263" s="122">
        <v>0</v>
      </c>
      <c r="AD1263" s="122">
        <v>0</v>
      </c>
      <c r="AE1263" s="122">
        <v>0</v>
      </c>
      <c r="AF1263" s="122">
        <v>0</v>
      </c>
      <c r="AG1263" s="122">
        <v>0</v>
      </c>
      <c r="AH1263" s="122">
        <v>0</v>
      </c>
      <c r="AI1263" s="122">
        <v>0</v>
      </c>
      <c r="AJ1263" s="122">
        <v>0</v>
      </c>
      <c r="AK1263" s="122">
        <v>0</v>
      </c>
      <c r="AL1263" s="122">
        <v>0</v>
      </c>
    </row>
    <row r="1264" spans="1:38" hidden="1" x14ac:dyDescent="0.25">
      <c r="A1264" s="122" t="s">
        <v>2011</v>
      </c>
      <c r="B1264" s="122">
        <v>1</v>
      </c>
      <c r="C1264" s="122" t="s">
        <v>2199</v>
      </c>
      <c r="D1264" s="122" t="s">
        <v>2151</v>
      </c>
      <c r="E1264" s="122">
        <v>24</v>
      </c>
      <c r="F1264" s="122">
        <v>0</v>
      </c>
      <c r="G1264" s="122">
        <v>0</v>
      </c>
      <c r="H1264" s="122">
        <v>0</v>
      </c>
      <c r="I1264" s="122">
        <v>0</v>
      </c>
      <c r="J1264" s="122">
        <v>0</v>
      </c>
      <c r="K1264" s="122">
        <v>0</v>
      </c>
      <c r="L1264" s="122">
        <v>0</v>
      </c>
      <c r="M1264" s="122">
        <v>0</v>
      </c>
      <c r="N1264" s="122">
        <v>0</v>
      </c>
      <c r="O1264" s="122">
        <v>0</v>
      </c>
      <c r="P1264" s="122">
        <v>0</v>
      </c>
      <c r="Q1264" s="122">
        <v>0</v>
      </c>
      <c r="R1264" s="122">
        <v>0</v>
      </c>
      <c r="S1264" s="122">
        <v>0</v>
      </c>
      <c r="T1264" s="122">
        <v>0</v>
      </c>
      <c r="U1264" s="122">
        <v>0</v>
      </c>
      <c r="V1264" s="122">
        <v>0</v>
      </c>
      <c r="W1264" s="122">
        <v>0</v>
      </c>
      <c r="X1264" s="122">
        <v>0</v>
      </c>
      <c r="Y1264" s="122">
        <v>0</v>
      </c>
      <c r="Z1264" s="122">
        <v>0</v>
      </c>
      <c r="AA1264" s="122">
        <v>0</v>
      </c>
      <c r="AB1264" s="122">
        <v>0</v>
      </c>
      <c r="AC1264" s="122">
        <v>0</v>
      </c>
      <c r="AD1264" s="122">
        <v>0</v>
      </c>
      <c r="AE1264" s="122">
        <v>0</v>
      </c>
      <c r="AF1264" s="122">
        <v>0</v>
      </c>
      <c r="AG1264" s="122">
        <v>0</v>
      </c>
      <c r="AH1264" s="122">
        <v>0</v>
      </c>
      <c r="AI1264" s="122">
        <v>0</v>
      </c>
      <c r="AJ1264" s="122">
        <v>0</v>
      </c>
      <c r="AK1264" s="122">
        <v>0</v>
      </c>
      <c r="AL1264" s="122">
        <v>0</v>
      </c>
    </row>
    <row r="1265" spans="1:38" hidden="1" x14ac:dyDescent="0.25">
      <c r="A1265" s="122" t="s">
        <v>2011</v>
      </c>
      <c r="B1265" s="122">
        <v>1</v>
      </c>
      <c r="C1265" s="122" t="s">
        <v>2199</v>
      </c>
      <c r="D1265" s="122" t="s">
        <v>2152</v>
      </c>
      <c r="E1265" s="122">
        <v>24</v>
      </c>
      <c r="F1265" s="122">
        <v>0.70061339502389997</v>
      </c>
      <c r="G1265" s="122">
        <v>0.70591864824179995</v>
      </c>
      <c r="H1265" s="122">
        <v>0.67050382339110004</v>
      </c>
      <c r="I1265" s="122">
        <v>0.57918647037229998</v>
      </c>
      <c r="J1265" s="122">
        <v>0.50820500317969997</v>
      </c>
      <c r="K1265" s="122">
        <v>0.51991633770610002</v>
      </c>
      <c r="L1265" s="122">
        <v>0.55621996804460005</v>
      </c>
      <c r="M1265" s="122">
        <v>0.56212411665850004</v>
      </c>
      <c r="N1265" s="122">
        <v>0.56942024842119998</v>
      </c>
      <c r="O1265" s="122">
        <v>0.59074281587379995</v>
      </c>
      <c r="P1265" s="122">
        <v>0.59832762332870004</v>
      </c>
      <c r="Q1265" s="122">
        <v>0.47832263667149999</v>
      </c>
      <c r="R1265" s="122">
        <v>0.33600869328979999</v>
      </c>
      <c r="S1265" s="122">
        <v>0.33903011874279998</v>
      </c>
      <c r="T1265" s="122">
        <v>0.33272253725119999</v>
      </c>
      <c r="U1265" s="122">
        <v>0.35980453961660003</v>
      </c>
      <c r="V1265" s="122">
        <v>0.3955984567893</v>
      </c>
      <c r="W1265" s="122">
        <v>0.4065711361446</v>
      </c>
      <c r="X1265" s="122">
        <v>0.41706086526239999</v>
      </c>
      <c r="Y1265" s="122">
        <v>0.3388099294677</v>
      </c>
      <c r="Z1265" s="122">
        <v>0.211169</v>
      </c>
      <c r="AA1265" s="122">
        <v>0.37887399999999999</v>
      </c>
      <c r="AB1265" s="122">
        <v>0.43976399999999999</v>
      </c>
      <c r="AC1265" s="122">
        <v>0.4003813</v>
      </c>
      <c r="AD1265" s="122">
        <v>0.23578109999999999</v>
      </c>
      <c r="AE1265" s="122">
        <v>0.22389680000000001</v>
      </c>
      <c r="AF1265" s="122">
        <v>0.2202866</v>
      </c>
      <c r="AG1265" s="122">
        <v>0.21750559999999999</v>
      </c>
      <c r="AH1265" s="122">
        <v>0.21327160000000001</v>
      </c>
      <c r="AI1265" s="122">
        <v>0.223938</v>
      </c>
      <c r="AJ1265" s="122">
        <v>0.22494690000000001</v>
      </c>
      <c r="AK1265" s="122">
        <v>0.2182151</v>
      </c>
      <c r="AL1265" s="122">
        <v>0</v>
      </c>
    </row>
    <row r="1266" spans="1:38" hidden="1" x14ac:dyDescent="0.25">
      <c r="A1266" s="122" t="s">
        <v>2011</v>
      </c>
      <c r="B1266" s="122">
        <v>1</v>
      </c>
      <c r="C1266" s="122" t="s">
        <v>2199</v>
      </c>
      <c r="D1266" s="122" t="s">
        <v>2153</v>
      </c>
      <c r="E1266" s="122">
        <v>24</v>
      </c>
      <c r="F1266" s="122">
        <v>0.38621510149190003</v>
      </c>
      <c r="G1266" s="122">
        <v>0.39253050474759998</v>
      </c>
      <c r="H1266" s="122">
        <v>0.38881937978839998</v>
      </c>
      <c r="I1266" s="122">
        <v>0.34944990879240001</v>
      </c>
      <c r="J1266" s="122">
        <v>0.31085355491990002</v>
      </c>
      <c r="K1266" s="122">
        <v>0.31306927724290001</v>
      </c>
      <c r="L1266" s="122">
        <v>0.3241234711655</v>
      </c>
      <c r="M1266" s="122">
        <v>0.32636900177779998</v>
      </c>
      <c r="N1266" s="122">
        <v>0.35820202301429999</v>
      </c>
      <c r="O1266" s="122">
        <v>0.37144309692060001</v>
      </c>
      <c r="P1266" s="122">
        <v>0.3867891265167</v>
      </c>
      <c r="Q1266" s="122">
        <v>0.24779812893709999</v>
      </c>
      <c r="R1266" s="122">
        <v>0.43939519999999999</v>
      </c>
      <c r="S1266" s="122">
        <v>0.40957595200000002</v>
      </c>
      <c r="T1266" s="122">
        <v>0.2301595828644</v>
      </c>
      <c r="U1266" s="122">
        <v>0</v>
      </c>
      <c r="V1266" s="122">
        <v>2.3760000000000001E-3</v>
      </c>
      <c r="W1266" s="122">
        <v>0.25531984320000001</v>
      </c>
      <c r="X1266" s="122">
        <v>0.40783841599999998</v>
      </c>
      <c r="Y1266" s="122">
        <v>0.26903018556699998</v>
      </c>
      <c r="Z1266" s="122">
        <v>0.286441</v>
      </c>
      <c r="AA1266" s="122">
        <v>0.419456</v>
      </c>
      <c r="AB1266" s="122">
        <v>0.37010399999999999</v>
      </c>
      <c r="AC1266" s="122">
        <v>0.18787499999999999</v>
      </c>
      <c r="AD1266" s="122">
        <v>0</v>
      </c>
      <c r="AE1266" s="122">
        <v>0</v>
      </c>
      <c r="AF1266" s="122">
        <v>0</v>
      </c>
      <c r="AG1266" s="122">
        <v>0</v>
      </c>
      <c r="AH1266" s="122">
        <v>0</v>
      </c>
      <c r="AI1266" s="122">
        <v>0</v>
      </c>
      <c r="AJ1266" s="122">
        <v>0</v>
      </c>
      <c r="AK1266" s="122">
        <v>0</v>
      </c>
      <c r="AL1266" s="122">
        <v>0</v>
      </c>
    </row>
    <row r="1267" spans="1:38" hidden="1" x14ac:dyDescent="0.25">
      <c r="A1267" s="122" t="s">
        <v>2011</v>
      </c>
      <c r="B1267" s="122">
        <v>1</v>
      </c>
      <c r="C1267" s="122" t="s">
        <v>2199</v>
      </c>
      <c r="D1267" s="122" t="s">
        <v>2154</v>
      </c>
      <c r="E1267" s="122">
        <v>24</v>
      </c>
      <c r="F1267" s="122">
        <v>0</v>
      </c>
      <c r="G1267" s="122">
        <v>0</v>
      </c>
      <c r="H1267" s="122">
        <v>0</v>
      </c>
      <c r="I1267" s="122">
        <v>0</v>
      </c>
      <c r="J1267" s="122">
        <v>0</v>
      </c>
      <c r="K1267" s="122">
        <v>0</v>
      </c>
      <c r="L1267" s="122">
        <v>0</v>
      </c>
      <c r="M1267" s="122">
        <v>0</v>
      </c>
      <c r="N1267" s="122">
        <v>0</v>
      </c>
      <c r="O1267" s="122">
        <v>0</v>
      </c>
      <c r="P1267" s="122">
        <v>0</v>
      </c>
      <c r="Q1267" s="122">
        <v>0</v>
      </c>
      <c r="R1267" s="122">
        <v>0</v>
      </c>
      <c r="S1267" s="122">
        <v>0</v>
      </c>
      <c r="T1267" s="122">
        <v>0</v>
      </c>
      <c r="U1267" s="122">
        <v>0</v>
      </c>
      <c r="V1267" s="122">
        <v>0</v>
      </c>
      <c r="W1267" s="122">
        <v>0</v>
      </c>
      <c r="X1267" s="122">
        <v>0</v>
      </c>
      <c r="Y1267" s="122">
        <v>0</v>
      </c>
      <c r="Z1267" s="122">
        <v>0</v>
      </c>
      <c r="AA1267" s="122">
        <v>0</v>
      </c>
      <c r="AB1267" s="122">
        <v>0</v>
      </c>
      <c r="AC1267" s="122">
        <v>0</v>
      </c>
      <c r="AD1267" s="122">
        <v>0</v>
      </c>
      <c r="AE1267" s="122">
        <v>0</v>
      </c>
      <c r="AF1267" s="122">
        <v>0</v>
      </c>
      <c r="AG1267" s="122">
        <v>0</v>
      </c>
      <c r="AH1267" s="122">
        <v>0</v>
      </c>
      <c r="AI1267" s="122">
        <v>0</v>
      </c>
      <c r="AJ1267" s="122">
        <v>0</v>
      </c>
      <c r="AK1267" s="122">
        <v>0</v>
      </c>
      <c r="AL1267" s="122">
        <v>0</v>
      </c>
    </row>
    <row r="1268" spans="1:38" hidden="1" x14ac:dyDescent="0.25">
      <c r="A1268" s="122" t="s">
        <v>2011</v>
      </c>
      <c r="B1268" s="122">
        <v>1</v>
      </c>
      <c r="C1268" s="122" t="s">
        <v>2199</v>
      </c>
      <c r="D1268" s="122" t="s">
        <v>2155</v>
      </c>
      <c r="E1268" s="122">
        <v>24</v>
      </c>
      <c r="F1268" s="122">
        <v>0.3488035330398</v>
      </c>
      <c r="G1268" s="122">
        <v>0.34433768112980001</v>
      </c>
      <c r="H1268" s="122">
        <v>0.33095722705449998</v>
      </c>
      <c r="I1268" s="122">
        <v>0.1402313</v>
      </c>
      <c r="J1268" s="122">
        <v>0.14076</v>
      </c>
      <c r="K1268" s="122">
        <v>0.14141619999999999</v>
      </c>
      <c r="L1268" s="122">
        <v>0.14144680000000001</v>
      </c>
      <c r="M1268" s="122">
        <v>0.1381879</v>
      </c>
      <c r="N1268" s="122">
        <v>0.137292</v>
      </c>
      <c r="O1268" s="122">
        <v>0.13812669999999999</v>
      </c>
      <c r="P1268" s="122">
        <v>0.11520900000000001</v>
      </c>
      <c r="Q1268" s="122">
        <v>0</v>
      </c>
      <c r="R1268" s="122">
        <v>0</v>
      </c>
      <c r="S1268" s="122">
        <v>0</v>
      </c>
      <c r="T1268" s="122">
        <v>0</v>
      </c>
      <c r="U1268" s="122">
        <v>0</v>
      </c>
      <c r="V1268" s="122">
        <v>0</v>
      </c>
      <c r="W1268" s="122">
        <v>0</v>
      </c>
      <c r="X1268" s="122">
        <v>0</v>
      </c>
      <c r="Y1268" s="122">
        <v>0</v>
      </c>
      <c r="Z1268" s="122">
        <v>0</v>
      </c>
      <c r="AA1268" s="122">
        <v>0</v>
      </c>
      <c r="AB1268" s="122">
        <v>0</v>
      </c>
      <c r="AC1268" s="122">
        <v>0</v>
      </c>
      <c r="AD1268" s="122">
        <v>0</v>
      </c>
      <c r="AE1268" s="122">
        <v>0</v>
      </c>
      <c r="AF1268" s="122">
        <v>0</v>
      </c>
      <c r="AG1268" s="122">
        <v>0</v>
      </c>
      <c r="AH1268" s="122">
        <v>0</v>
      </c>
      <c r="AI1268" s="122">
        <v>0</v>
      </c>
      <c r="AJ1268" s="122">
        <v>0</v>
      </c>
      <c r="AK1268" s="122">
        <v>0</v>
      </c>
      <c r="AL1268" s="122">
        <v>0</v>
      </c>
    </row>
    <row r="1269" spans="1:38" hidden="1" x14ac:dyDescent="0.25">
      <c r="A1269" s="122" t="s">
        <v>2011</v>
      </c>
      <c r="B1269" s="122">
        <v>1</v>
      </c>
      <c r="C1269" s="122" t="s">
        <v>2199</v>
      </c>
      <c r="D1269" s="122" t="s">
        <v>2156</v>
      </c>
      <c r="E1269" s="122">
        <v>24</v>
      </c>
      <c r="F1269" s="122">
        <v>0</v>
      </c>
      <c r="G1269" s="122">
        <v>0</v>
      </c>
      <c r="H1269" s="122">
        <v>0</v>
      </c>
      <c r="I1269" s="122">
        <v>0</v>
      </c>
      <c r="J1269" s="122">
        <v>0</v>
      </c>
      <c r="K1269" s="122">
        <v>0</v>
      </c>
      <c r="L1269" s="122">
        <v>0</v>
      </c>
      <c r="M1269" s="122">
        <v>0</v>
      </c>
      <c r="N1269" s="122">
        <v>0</v>
      </c>
      <c r="O1269" s="122">
        <v>0</v>
      </c>
      <c r="P1269" s="122">
        <v>0</v>
      </c>
      <c r="Q1269" s="122">
        <v>0</v>
      </c>
      <c r="R1269" s="122">
        <v>0</v>
      </c>
      <c r="S1269" s="122">
        <v>0</v>
      </c>
      <c r="T1269" s="122">
        <v>0</v>
      </c>
      <c r="U1269" s="122">
        <v>0</v>
      </c>
      <c r="V1269" s="122">
        <v>0</v>
      </c>
      <c r="W1269" s="122">
        <v>0</v>
      </c>
      <c r="X1269" s="122">
        <v>0</v>
      </c>
      <c r="Y1269" s="122">
        <v>0</v>
      </c>
      <c r="Z1269" s="122">
        <v>0</v>
      </c>
      <c r="AA1269" s="122">
        <v>0</v>
      </c>
      <c r="AB1269" s="122">
        <v>0</v>
      </c>
      <c r="AC1269" s="122">
        <v>0</v>
      </c>
      <c r="AD1269" s="122">
        <v>0</v>
      </c>
      <c r="AE1269" s="122">
        <v>0</v>
      </c>
      <c r="AF1269" s="122">
        <v>0</v>
      </c>
      <c r="AG1269" s="122">
        <v>0</v>
      </c>
      <c r="AH1269" s="122">
        <v>0</v>
      </c>
      <c r="AI1269" s="122">
        <v>0</v>
      </c>
      <c r="AJ1269" s="122">
        <v>0</v>
      </c>
      <c r="AK1269" s="122">
        <v>0</v>
      </c>
      <c r="AL1269" s="122">
        <v>0</v>
      </c>
    </row>
    <row r="1270" spans="1:38" hidden="1" x14ac:dyDescent="0.25">
      <c r="A1270" s="122" t="s">
        <v>2011</v>
      </c>
      <c r="B1270" s="122">
        <v>1</v>
      </c>
      <c r="C1270" s="122" t="s">
        <v>2199</v>
      </c>
      <c r="D1270" s="122" t="s">
        <v>2178</v>
      </c>
      <c r="E1270" s="122">
        <v>24</v>
      </c>
      <c r="F1270" s="122">
        <v>0</v>
      </c>
      <c r="G1270" s="122">
        <v>0</v>
      </c>
      <c r="H1270" s="122">
        <v>0</v>
      </c>
      <c r="I1270" s="122">
        <v>0</v>
      </c>
      <c r="J1270" s="122">
        <v>0</v>
      </c>
      <c r="K1270" s="122">
        <v>0</v>
      </c>
      <c r="L1270" s="122">
        <v>0</v>
      </c>
      <c r="M1270" s="122">
        <v>0</v>
      </c>
      <c r="N1270" s="122">
        <v>0</v>
      </c>
      <c r="O1270" s="122">
        <v>0</v>
      </c>
      <c r="P1270" s="122">
        <v>0</v>
      </c>
      <c r="Q1270" s="122">
        <v>0</v>
      </c>
      <c r="R1270" s="122">
        <v>0</v>
      </c>
      <c r="S1270" s="122">
        <v>0</v>
      </c>
      <c r="T1270" s="122">
        <v>0</v>
      </c>
      <c r="U1270" s="122">
        <v>0</v>
      </c>
      <c r="V1270" s="122">
        <v>0</v>
      </c>
      <c r="W1270" s="122">
        <v>0</v>
      </c>
      <c r="X1270" s="122">
        <v>0</v>
      </c>
      <c r="Y1270" s="122">
        <v>0</v>
      </c>
      <c r="Z1270" s="122">
        <v>0</v>
      </c>
      <c r="AA1270" s="122">
        <v>0</v>
      </c>
      <c r="AB1270" s="122">
        <v>0</v>
      </c>
      <c r="AC1270" s="122">
        <v>0</v>
      </c>
      <c r="AD1270" s="122">
        <v>0</v>
      </c>
      <c r="AE1270" s="122">
        <v>0</v>
      </c>
      <c r="AF1270" s="122">
        <v>0</v>
      </c>
      <c r="AG1270" s="122">
        <v>0</v>
      </c>
      <c r="AH1270" s="122">
        <v>0</v>
      </c>
      <c r="AI1270" s="122">
        <v>0</v>
      </c>
      <c r="AJ1270" s="122">
        <v>0</v>
      </c>
      <c r="AK1270" s="122">
        <v>0</v>
      </c>
      <c r="AL1270" s="122">
        <v>0</v>
      </c>
    </row>
    <row r="1271" spans="1:38" hidden="1" x14ac:dyDescent="0.25">
      <c r="A1271" s="122" t="s">
        <v>2011</v>
      </c>
      <c r="B1271" s="122">
        <v>1</v>
      </c>
      <c r="C1271" s="122" t="s">
        <v>2199</v>
      </c>
      <c r="D1271" s="122" t="s">
        <v>2157</v>
      </c>
      <c r="E1271" s="122">
        <v>24</v>
      </c>
      <c r="F1271" s="122">
        <v>0</v>
      </c>
      <c r="G1271" s="122">
        <v>0</v>
      </c>
      <c r="H1271" s="122">
        <v>0</v>
      </c>
      <c r="I1271" s="122">
        <v>0</v>
      </c>
      <c r="J1271" s="122">
        <v>0</v>
      </c>
      <c r="K1271" s="122">
        <v>0</v>
      </c>
      <c r="L1271" s="122">
        <v>0</v>
      </c>
      <c r="M1271" s="122">
        <v>0</v>
      </c>
      <c r="N1271" s="122">
        <v>0</v>
      </c>
      <c r="O1271" s="122">
        <v>0</v>
      </c>
      <c r="P1271" s="122">
        <v>0</v>
      </c>
      <c r="Q1271" s="122">
        <v>0</v>
      </c>
      <c r="R1271" s="122">
        <v>0</v>
      </c>
      <c r="S1271" s="122">
        <v>0</v>
      </c>
      <c r="T1271" s="122">
        <v>0</v>
      </c>
      <c r="U1271" s="122">
        <v>0</v>
      </c>
      <c r="V1271" s="122">
        <v>0</v>
      </c>
      <c r="W1271" s="122">
        <v>0</v>
      </c>
      <c r="X1271" s="122">
        <v>0</v>
      </c>
      <c r="Y1271" s="122">
        <v>0</v>
      </c>
      <c r="Z1271" s="122">
        <v>0</v>
      </c>
      <c r="AA1271" s="122">
        <v>0</v>
      </c>
      <c r="AB1271" s="122">
        <v>0</v>
      </c>
      <c r="AC1271" s="122">
        <v>0</v>
      </c>
      <c r="AD1271" s="122">
        <v>0</v>
      </c>
      <c r="AE1271" s="122">
        <v>0</v>
      </c>
      <c r="AF1271" s="122">
        <v>0</v>
      </c>
      <c r="AG1271" s="122">
        <v>0</v>
      </c>
      <c r="AH1271" s="122">
        <v>0</v>
      </c>
      <c r="AI1271" s="122">
        <v>0</v>
      </c>
      <c r="AJ1271" s="122">
        <v>0</v>
      </c>
      <c r="AK1271" s="122">
        <v>0</v>
      </c>
      <c r="AL1271" s="122">
        <v>0</v>
      </c>
    </row>
    <row r="1272" spans="1:38" hidden="1" x14ac:dyDescent="0.25">
      <c r="A1272" s="122" t="s">
        <v>2011</v>
      </c>
      <c r="B1272" s="122">
        <v>1</v>
      </c>
      <c r="C1272" s="122" t="s">
        <v>2199</v>
      </c>
      <c r="D1272" s="122" t="s">
        <v>2158</v>
      </c>
      <c r="E1272" s="122">
        <v>24</v>
      </c>
      <c r="F1272" s="122">
        <v>0.31193250934450001</v>
      </c>
      <c r="G1272" s="122">
        <v>0.31429455517560001</v>
      </c>
      <c r="H1272" s="122">
        <v>0.29852689320659997</v>
      </c>
      <c r="I1272" s="122">
        <v>0.3344013412497</v>
      </c>
      <c r="J1272" s="122">
        <v>0.29341920674330002</v>
      </c>
      <c r="K1272" s="122">
        <v>0.30018090815350001</v>
      </c>
      <c r="L1272" s="122">
        <v>0.32114131261470003</v>
      </c>
      <c r="M1272" s="122">
        <v>0.32455015469990001</v>
      </c>
      <c r="N1272" s="122">
        <v>0.32876267756119998</v>
      </c>
      <c r="O1272" s="122">
        <v>0.34107355759680003</v>
      </c>
      <c r="P1272" s="122">
        <v>0.34545275137260001</v>
      </c>
      <c r="Q1272" s="122">
        <v>0.2761662080094</v>
      </c>
      <c r="R1272" s="122">
        <v>0.29720652804570002</v>
      </c>
      <c r="S1272" s="122">
        <v>0.29987904035439999</v>
      </c>
      <c r="T1272" s="122">
        <v>0.29429985614589999</v>
      </c>
      <c r="U1272" s="122">
        <v>0.31825443844189999</v>
      </c>
      <c r="V1272" s="122">
        <v>0.37530815903260001</v>
      </c>
      <c r="W1272" s="122">
        <v>0.38571804819630001</v>
      </c>
      <c r="X1272" s="122">
        <v>0.39566975770469998</v>
      </c>
      <c r="Y1272" s="122">
        <v>0.32143232287239998</v>
      </c>
      <c r="Z1272" s="122">
        <v>0.3603401</v>
      </c>
      <c r="AA1272" s="122">
        <v>0.35649619999999999</v>
      </c>
      <c r="AB1272" s="122">
        <v>0.34998760000000001</v>
      </c>
      <c r="AC1272" s="122">
        <v>0.35638560000000002</v>
      </c>
      <c r="AD1272" s="122">
        <v>0.3500238</v>
      </c>
      <c r="AE1272" s="122">
        <v>0.3373082</v>
      </c>
      <c r="AF1272" s="122">
        <v>0.17428260000000001</v>
      </c>
      <c r="AG1272" s="122">
        <v>0.19361700000000001</v>
      </c>
      <c r="AH1272" s="122">
        <v>0.17942440000000001</v>
      </c>
      <c r="AI1272" s="122">
        <v>0.1835098</v>
      </c>
      <c r="AJ1272" s="122">
        <v>0.17602519999999999</v>
      </c>
      <c r="AK1272" s="122">
        <v>0.1500446</v>
      </c>
      <c r="AL1272" s="122">
        <v>0</v>
      </c>
    </row>
    <row r="1273" spans="1:38" hidden="1" x14ac:dyDescent="0.25">
      <c r="A1273" s="122" t="s">
        <v>2011</v>
      </c>
      <c r="B1273" s="122">
        <v>1</v>
      </c>
      <c r="C1273" s="122" t="s">
        <v>2199</v>
      </c>
      <c r="D1273" s="122" t="s">
        <v>2159</v>
      </c>
      <c r="E1273" s="122">
        <v>24</v>
      </c>
      <c r="F1273" s="122">
        <v>0</v>
      </c>
      <c r="G1273" s="122">
        <v>0</v>
      </c>
      <c r="H1273" s="122">
        <v>0</v>
      </c>
      <c r="I1273" s="122">
        <v>0</v>
      </c>
      <c r="J1273" s="122">
        <v>0</v>
      </c>
      <c r="K1273" s="122">
        <v>0</v>
      </c>
      <c r="L1273" s="122">
        <v>0</v>
      </c>
      <c r="M1273" s="122">
        <v>0</v>
      </c>
      <c r="N1273" s="122">
        <v>0</v>
      </c>
      <c r="O1273" s="122">
        <v>0</v>
      </c>
      <c r="P1273" s="122">
        <v>0</v>
      </c>
      <c r="Q1273" s="122">
        <v>0</v>
      </c>
      <c r="R1273" s="122">
        <v>0</v>
      </c>
      <c r="S1273" s="122">
        <v>0</v>
      </c>
      <c r="T1273" s="122">
        <v>0</v>
      </c>
      <c r="U1273" s="122">
        <v>0</v>
      </c>
      <c r="V1273" s="122">
        <v>0</v>
      </c>
      <c r="W1273" s="122">
        <v>0</v>
      </c>
      <c r="X1273" s="122">
        <v>0</v>
      </c>
      <c r="Y1273" s="122">
        <v>0</v>
      </c>
      <c r="Z1273" s="122">
        <v>0</v>
      </c>
      <c r="AA1273" s="122">
        <v>0</v>
      </c>
      <c r="AB1273" s="122">
        <v>0</v>
      </c>
      <c r="AC1273" s="122">
        <v>0</v>
      </c>
      <c r="AD1273" s="122">
        <v>0</v>
      </c>
      <c r="AE1273" s="122">
        <v>0</v>
      </c>
      <c r="AF1273" s="122">
        <v>0</v>
      </c>
      <c r="AG1273" s="122">
        <v>0</v>
      </c>
      <c r="AH1273" s="122">
        <v>0</v>
      </c>
      <c r="AI1273" s="122">
        <v>0</v>
      </c>
      <c r="AJ1273" s="122">
        <v>0</v>
      </c>
      <c r="AK1273" s="122">
        <v>0</v>
      </c>
      <c r="AL1273" s="122">
        <v>0</v>
      </c>
    </row>
    <row r="1274" spans="1:38" hidden="1" x14ac:dyDescent="0.25">
      <c r="A1274" s="122" t="s">
        <v>2011</v>
      </c>
      <c r="B1274" s="122">
        <v>1</v>
      </c>
      <c r="C1274" s="122" t="s">
        <v>2199</v>
      </c>
      <c r="D1274" s="122" t="s">
        <v>2160</v>
      </c>
      <c r="E1274" s="122">
        <v>24</v>
      </c>
      <c r="F1274" s="122">
        <v>0.36472953985599998</v>
      </c>
      <c r="G1274" s="122">
        <v>0.36749138052120001</v>
      </c>
      <c r="H1274" s="122">
        <v>0.34905491775359998</v>
      </c>
      <c r="I1274" s="122">
        <v>0.28247039828330001</v>
      </c>
      <c r="J1274" s="122">
        <v>0.24785259497770001</v>
      </c>
      <c r="K1274" s="122">
        <v>0.25356423621469998</v>
      </c>
      <c r="L1274" s="122">
        <v>0.27126958923220001</v>
      </c>
      <c r="M1274" s="122">
        <v>0.27414905430219999</v>
      </c>
      <c r="N1274" s="122">
        <v>0.27770739233390002</v>
      </c>
      <c r="O1274" s="122">
        <v>0.28810645106339999</v>
      </c>
      <c r="P1274" s="122">
        <v>0.29180557680660002</v>
      </c>
      <c r="Q1274" s="122">
        <v>0.23327890515409999</v>
      </c>
      <c r="R1274" s="122">
        <v>0.24785828572179999</v>
      </c>
      <c r="S1274" s="122">
        <v>0.25008705345370003</v>
      </c>
      <c r="T1274" s="122">
        <v>0.24543423831290001</v>
      </c>
      <c r="U1274" s="122">
        <v>0.26541139608969999</v>
      </c>
      <c r="V1274" s="122">
        <v>0.2918149360185</v>
      </c>
      <c r="W1274" s="122">
        <v>0.29990898105090003</v>
      </c>
      <c r="X1274" s="122">
        <v>0.30764677572330001</v>
      </c>
      <c r="Y1274" s="122">
        <v>0.24992462986960001</v>
      </c>
      <c r="Z1274" s="122">
        <v>0</v>
      </c>
      <c r="AA1274" s="122">
        <v>0</v>
      </c>
      <c r="AB1274" s="122">
        <v>0</v>
      </c>
      <c r="AC1274" s="122">
        <v>0</v>
      </c>
      <c r="AD1274" s="122">
        <v>0</v>
      </c>
      <c r="AE1274" s="122">
        <v>0</v>
      </c>
      <c r="AF1274" s="122">
        <v>0</v>
      </c>
      <c r="AG1274" s="122">
        <v>0</v>
      </c>
      <c r="AH1274" s="122">
        <v>0</v>
      </c>
      <c r="AI1274" s="122">
        <v>0</v>
      </c>
      <c r="AJ1274" s="122">
        <v>0</v>
      </c>
      <c r="AK1274" s="122">
        <v>0</v>
      </c>
      <c r="AL1274" s="122">
        <v>0</v>
      </c>
    </row>
    <row r="1275" spans="1:38" hidden="1" x14ac:dyDescent="0.25">
      <c r="A1275" s="122" t="s">
        <v>2011</v>
      </c>
      <c r="B1275" s="122">
        <v>1</v>
      </c>
      <c r="C1275" s="122" t="s">
        <v>2199</v>
      </c>
      <c r="D1275" s="122" t="s">
        <v>2161</v>
      </c>
      <c r="E1275" s="122">
        <v>24</v>
      </c>
      <c r="F1275" s="122">
        <v>0.47085192622790001</v>
      </c>
      <c r="G1275" s="122">
        <v>0.47441735719799999</v>
      </c>
      <c r="H1275" s="122">
        <v>0.4506165868782</v>
      </c>
      <c r="I1275" s="122">
        <v>0.36465851158250001</v>
      </c>
      <c r="J1275" s="122">
        <v>0.31996824773749999</v>
      </c>
      <c r="K1275" s="122">
        <v>0.32734175874909999</v>
      </c>
      <c r="L1275" s="122">
        <v>0.35019869426380001</v>
      </c>
      <c r="M1275" s="122">
        <v>0.35391597385469997</v>
      </c>
      <c r="N1275" s="122">
        <v>0.35850965254889999</v>
      </c>
      <c r="O1275" s="122">
        <v>0.3719344407788</v>
      </c>
      <c r="P1275" s="122">
        <v>0.37670987103940001</v>
      </c>
      <c r="Q1275" s="122">
        <v>0.30115416997349997</v>
      </c>
      <c r="R1275" s="122">
        <v>0.31997559427110001</v>
      </c>
      <c r="S1275" s="122">
        <v>0.32285284841419998</v>
      </c>
      <c r="T1275" s="122">
        <v>0.31684624151230001</v>
      </c>
      <c r="U1275" s="122">
        <v>0.34263599033129999</v>
      </c>
      <c r="V1275" s="122">
        <v>0.37672195342499998</v>
      </c>
      <c r="W1275" s="122">
        <v>0.38717105687850001</v>
      </c>
      <c r="X1275" s="122">
        <v>0.3971602547034</v>
      </c>
      <c r="Y1275" s="122">
        <v>0</v>
      </c>
      <c r="Z1275" s="122">
        <v>0</v>
      </c>
      <c r="AA1275" s="122">
        <v>0</v>
      </c>
      <c r="AB1275" s="122">
        <v>0</v>
      </c>
      <c r="AC1275" s="122">
        <v>0</v>
      </c>
      <c r="AD1275" s="122">
        <v>0</v>
      </c>
      <c r="AE1275" s="122">
        <v>0</v>
      </c>
      <c r="AF1275" s="122">
        <v>0</v>
      </c>
      <c r="AG1275" s="122">
        <v>0</v>
      </c>
      <c r="AH1275" s="122">
        <v>0</v>
      </c>
      <c r="AI1275" s="122">
        <v>0</v>
      </c>
      <c r="AJ1275" s="122">
        <v>0</v>
      </c>
      <c r="AK1275" s="122">
        <v>0</v>
      </c>
      <c r="AL1275" s="122">
        <v>0</v>
      </c>
    </row>
    <row r="1276" spans="1:38" hidden="1" x14ac:dyDescent="0.25">
      <c r="A1276" s="122" t="s">
        <v>2011</v>
      </c>
      <c r="B1276" s="122">
        <v>1</v>
      </c>
      <c r="C1276" s="122" t="s">
        <v>2199</v>
      </c>
      <c r="D1276" s="122" t="s">
        <v>2179</v>
      </c>
      <c r="E1276" s="122">
        <v>24</v>
      </c>
      <c r="F1276" s="122">
        <v>0</v>
      </c>
      <c r="G1276" s="122">
        <v>0</v>
      </c>
      <c r="H1276" s="122">
        <v>0</v>
      </c>
      <c r="I1276" s="122">
        <v>0</v>
      </c>
      <c r="J1276" s="122">
        <v>0</v>
      </c>
      <c r="K1276" s="122">
        <v>0</v>
      </c>
      <c r="L1276" s="122">
        <v>0</v>
      </c>
      <c r="M1276" s="122">
        <v>0</v>
      </c>
      <c r="N1276" s="122">
        <v>0</v>
      </c>
      <c r="O1276" s="122">
        <v>0</v>
      </c>
      <c r="P1276" s="122">
        <v>0</v>
      </c>
      <c r="Q1276" s="122">
        <v>0</v>
      </c>
      <c r="R1276" s="122">
        <v>0</v>
      </c>
      <c r="S1276" s="122">
        <v>0</v>
      </c>
      <c r="T1276" s="122">
        <v>0</v>
      </c>
      <c r="U1276" s="122">
        <v>0</v>
      </c>
      <c r="V1276" s="122">
        <v>0</v>
      </c>
      <c r="W1276" s="122">
        <v>0</v>
      </c>
      <c r="X1276" s="122">
        <v>0</v>
      </c>
      <c r="Y1276" s="122">
        <v>0</v>
      </c>
      <c r="Z1276" s="122">
        <v>0</v>
      </c>
      <c r="AA1276" s="122">
        <v>0</v>
      </c>
      <c r="AB1276" s="122">
        <v>0</v>
      </c>
      <c r="AC1276" s="122">
        <v>0</v>
      </c>
      <c r="AD1276" s="122">
        <v>0</v>
      </c>
      <c r="AE1276" s="122">
        <v>0</v>
      </c>
      <c r="AF1276" s="122">
        <v>0</v>
      </c>
      <c r="AG1276" s="122">
        <v>0</v>
      </c>
      <c r="AH1276" s="122">
        <v>0</v>
      </c>
      <c r="AI1276" s="122">
        <v>0</v>
      </c>
      <c r="AJ1276" s="122">
        <v>0</v>
      </c>
      <c r="AK1276" s="122">
        <v>0</v>
      </c>
      <c r="AL1276" s="122">
        <v>0</v>
      </c>
    </row>
    <row r="1277" spans="1:38" hidden="1" x14ac:dyDescent="0.25">
      <c r="A1277" s="122" t="s">
        <v>2011</v>
      </c>
      <c r="B1277" s="122">
        <v>1</v>
      </c>
      <c r="C1277" s="122" t="s">
        <v>2199</v>
      </c>
      <c r="D1277" s="122" t="s">
        <v>2162</v>
      </c>
      <c r="E1277" s="122">
        <v>24</v>
      </c>
      <c r="F1277" s="122">
        <v>0</v>
      </c>
      <c r="G1277" s="122">
        <v>0</v>
      </c>
      <c r="H1277" s="122">
        <v>0</v>
      </c>
      <c r="I1277" s="122">
        <v>0</v>
      </c>
      <c r="J1277" s="122">
        <v>0</v>
      </c>
      <c r="K1277" s="122">
        <v>0</v>
      </c>
      <c r="L1277" s="122">
        <v>0</v>
      </c>
      <c r="M1277" s="122">
        <v>0</v>
      </c>
      <c r="N1277" s="122">
        <v>0</v>
      </c>
      <c r="O1277" s="122">
        <v>0</v>
      </c>
      <c r="P1277" s="122">
        <v>0</v>
      </c>
      <c r="Q1277" s="122">
        <v>0</v>
      </c>
      <c r="R1277" s="122">
        <v>0</v>
      </c>
      <c r="S1277" s="122">
        <v>0</v>
      </c>
      <c r="T1277" s="122">
        <v>0</v>
      </c>
      <c r="U1277" s="122">
        <v>0</v>
      </c>
      <c r="V1277" s="122">
        <v>0</v>
      </c>
      <c r="W1277" s="122">
        <v>0</v>
      </c>
      <c r="X1277" s="122">
        <v>0</v>
      </c>
      <c r="Y1277" s="122">
        <v>0</v>
      </c>
      <c r="Z1277" s="122">
        <v>0</v>
      </c>
      <c r="AA1277" s="122">
        <v>0</v>
      </c>
      <c r="AB1277" s="122">
        <v>0</v>
      </c>
      <c r="AC1277" s="122">
        <v>0</v>
      </c>
      <c r="AD1277" s="122">
        <v>0</v>
      </c>
      <c r="AE1277" s="122">
        <v>0</v>
      </c>
      <c r="AF1277" s="122">
        <v>0</v>
      </c>
      <c r="AG1277" s="122">
        <v>0</v>
      </c>
      <c r="AH1277" s="122">
        <v>0</v>
      </c>
      <c r="AI1277" s="122">
        <v>0</v>
      </c>
      <c r="AJ1277" s="122">
        <v>0</v>
      </c>
      <c r="AK1277" s="122">
        <v>0</v>
      </c>
      <c r="AL1277" s="122">
        <v>0</v>
      </c>
    </row>
    <row r="1278" spans="1:38" hidden="1" x14ac:dyDescent="0.25">
      <c r="A1278" s="122" t="s">
        <v>2011</v>
      </c>
      <c r="B1278" s="122">
        <v>1</v>
      </c>
      <c r="C1278" s="122" t="s">
        <v>2199</v>
      </c>
      <c r="D1278" s="122" t="s">
        <v>2163</v>
      </c>
      <c r="E1278" s="122">
        <v>24</v>
      </c>
      <c r="F1278" s="122">
        <v>0</v>
      </c>
      <c r="G1278" s="122">
        <v>0</v>
      </c>
      <c r="H1278" s="122">
        <v>0</v>
      </c>
      <c r="I1278" s="122">
        <v>0</v>
      </c>
      <c r="J1278" s="122">
        <v>0</v>
      </c>
      <c r="K1278" s="122">
        <v>0</v>
      </c>
      <c r="L1278" s="122">
        <v>0</v>
      </c>
      <c r="M1278" s="122">
        <v>0</v>
      </c>
      <c r="N1278" s="122">
        <v>0</v>
      </c>
      <c r="O1278" s="122">
        <v>0</v>
      </c>
      <c r="P1278" s="122">
        <v>0</v>
      </c>
      <c r="Q1278" s="122">
        <v>0</v>
      </c>
      <c r="R1278" s="122">
        <v>0</v>
      </c>
      <c r="S1278" s="122">
        <v>0</v>
      </c>
      <c r="T1278" s="122">
        <v>0</v>
      </c>
      <c r="U1278" s="122">
        <v>0</v>
      </c>
      <c r="V1278" s="122">
        <v>0</v>
      </c>
      <c r="W1278" s="122">
        <v>0</v>
      </c>
      <c r="X1278" s="122">
        <v>0</v>
      </c>
      <c r="Y1278" s="122">
        <v>0</v>
      </c>
      <c r="Z1278" s="122">
        <v>0</v>
      </c>
      <c r="AA1278" s="122">
        <v>0</v>
      </c>
      <c r="AB1278" s="122">
        <v>0</v>
      </c>
      <c r="AC1278" s="122">
        <v>0</v>
      </c>
      <c r="AD1278" s="122">
        <v>0</v>
      </c>
      <c r="AE1278" s="122">
        <v>0</v>
      </c>
      <c r="AF1278" s="122">
        <v>0</v>
      </c>
      <c r="AG1278" s="122">
        <v>0</v>
      </c>
      <c r="AH1278" s="122">
        <v>0</v>
      </c>
      <c r="AI1278" s="122">
        <v>0</v>
      </c>
      <c r="AJ1278" s="122">
        <v>0</v>
      </c>
      <c r="AK1278" s="122">
        <v>0</v>
      </c>
      <c r="AL1278" s="122">
        <v>0</v>
      </c>
    </row>
    <row r="1279" spans="1:38" hidden="1" x14ac:dyDescent="0.25">
      <c r="A1279" s="122" t="s">
        <v>2011</v>
      </c>
      <c r="B1279" s="122">
        <v>1</v>
      </c>
      <c r="C1279" s="122" t="s">
        <v>2199</v>
      </c>
      <c r="D1279" s="122" t="s">
        <v>2180</v>
      </c>
      <c r="E1279" s="122">
        <v>24</v>
      </c>
      <c r="F1279" s="122">
        <v>0</v>
      </c>
      <c r="G1279" s="122">
        <v>0</v>
      </c>
      <c r="H1279" s="122">
        <v>0</v>
      </c>
      <c r="I1279" s="122">
        <v>0</v>
      </c>
      <c r="J1279" s="122">
        <v>0</v>
      </c>
      <c r="K1279" s="122">
        <v>0</v>
      </c>
      <c r="L1279" s="122">
        <v>0</v>
      </c>
      <c r="M1279" s="122">
        <v>0</v>
      </c>
      <c r="N1279" s="122">
        <v>0</v>
      </c>
      <c r="O1279" s="122">
        <v>0</v>
      </c>
      <c r="P1279" s="122">
        <v>0</v>
      </c>
      <c r="Q1279" s="122">
        <v>0</v>
      </c>
      <c r="R1279" s="122">
        <v>0</v>
      </c>
      <c r="S1279" s="122">
        <v>0</v>
      </c>
      <c r="T1279" s="122">
        <v>0</v>
      </c>
      <c r="U1279" s="122">
        <v>0</v>
      </c>
      <c r="V1279" s="122">
        <v>0</v>
      </c>
      <c r="W1279" s="122">
        <v>0</v>
      </c>
      <c r="X1279" s="122">
        <v>0</v>
      </c>
      <c r="Y1279" s="122">
        <v>0</v>
      </c>
      <c r="Z1279" s="122">
        <v>0</v>
      </c>
      <c r="AA1279" s="122">
        <v>0</v>
      </c>
      <c r="AB1279" s="122">
        <v>0</v>
      </c>
      <c r="AC1279" s="122">
        <v>0</v>
      </c>
      <c r="AD1279" s="122">
        <v>0</v>
      </c>
      <c r="AE1279" s="122">
        <v>0</v>
      </c>
      <c r="AF1279" s="122">
        <v>0</v>
      </c>
      <c r="AG1279" s="122">
        <v>0</v>
      </c>
      <c r="AH1279" s="122">
        <v>0</v>
      </c>
      <c r="AI1279" s="122">
        <v>0</v>
      </c>
      <c r="AJ1279" s="122">
        <v>0</v>
      </c>
      <c r="AK1279" s="122">
        <v>0</v>
      </c>
      <c r="AL1279" s="122">
        <v>0</v>
      </c>
    </row>
    <row r="1280" spans="1:38" hidden="1" x14ac:dyDescent="0.25">
      <c r="A1280" s="122" t="s">
        <v>2011</v>
      </c>
      <c r="B1280" s="122">
        <v>1</v>
      </c>
      <c r="C1280" s="122" t="s">
        <v>2199</v>
      </c>
      <c r="D1280" s="122" t="s">
        <v>2164</v>
      </c>
      <c r="E1280" s="122">
        <v>24</v>
      </c>
      <c r="F1280" s="122">
        <v>0</v>
      </c>
      <c r="G1280" s="122">
        <v>0</v>
      </c>
      <c r="H1280" s="122">
        <v>0</v>
      </c>
      <c r="I1280" s="122">
        <v>0</v>
      </c>
      <c r="J1280" s="122">
        <v>0</v>
      </c>
      <c r="K1280" s="122">
        <v>0</v>
      </c>
      <c r="L1280" s="122">
        <v>0</v>
      </c>
      <c r="M1280" s="122">
        <v>0</v>
      </c>
      <c r="N1280" s="122">
        <v>0</v>
      </c>
      <c r="O1280" s="122">
        <v>0</v>
      </c>
      <c r="P1280" s="122">
        <v>0</v>
      </c>
      <c r="Q1280" s="122">
        <v>0</v>
      </c>
      <c r="R1280" s="122">
        <v>0</v>
      </c>
      <c r="S1280" s="122">
        <v>0</v>
      </c>
      <c r="T1280" s="122">
        <v>0</v>
      </c>
      <c r="U1280" s="122">
        <v>0</v>
      </c>
      <c r="V1280" s="122">
        <v>0</v>
      </c>
      <c r="W1280" s="122">
        <v>0</v>
      </c>
      <c r="X1280" s="122">
        <v>0</v>
      </c>
      <c r="Y1280" s="122">
        <v>0</v>
      </c>
      <c r="Z1280" s="122">
        <v>0</v>
      </c>
      <c r="AA1280" s="122">
        <v>0</v>
      </c>
      <c r="AB1280" s="122">
        <v>0</v>
      </c>
      <c r="AC1280" s="122">
        <v>0</v>
      </c>
      <c r="AD1280" s="122">
        <v>0</v>
      </c>
      <c r="AE1280" s="122">
        <v>0</v>
      </c>
      <c r="AF1280" s="122">
        <v>0</v>
      </c>
      <c r="AG1280" s="122">
        <v>0</v>
      </c>
      <c r="AH1280" s="122">
        <v>0</v>
      </c>
      <c r="AI1280" s="122">
        <v>0</v>
      </c>
      <c r="AJ1280" s="122">
        <v>0</v>
      </c>
      <c r="AK1280" s="122">
        <v>0</v>
      </c>
      <c r="AL1280" s="122">
        <v>0</v>
      </c>
    </row>
    <row r="1281" spans="1:38" hidden="1" x14ac:dyDescent="0.25">
      <c r="A1281" s="122" t="s">
        <v>2011</v>
      </c>
      <c r="B1281" s="122">
        <v>1</v>
      </c>
      <c r="C1281" s="122" t="s">
        <v>2199</v>
      </c>
      <c r="D1281" s="122" t="s">
        <v>2165</v>
      </c>
      <c r="E1281" s="122">
        <v>24</v>
      </c>
      <c r="F1281" s="122">
        <v>1.9423165976164001</v>
      </c>
      <c r="G1281" s="122">
        <v>1.9702484023179001</v>
      </c>
      <c r="H1281" s="122">
        <v>1.9415604248377001</v>
      </c>
      <c r="I1281" s="122">
        <v>1.731879315696</v>
      </c>
      <c r="J1281" s="122">
        <v>1.5708122526648001</v>
      </c>
      <c r="K1281" s="122">
        <v>1.601753163006</v>
      </c>
      <c r="L1281" s="122">
        <v>1.7574412464588001</v>
      </c>
      <c r="M1281" s="122">
        <v>1.7732520749023</v>
      </c>
      <c r="N1281" s="122">
        <v>1.8485387999273999</v>
      </c>
      <c r="O1281" s="122">
        <v>1.855589020754</v>
      </c>
      <c r="P1281" s="122">
        <v>1.5035698003710001</v>
      </c>
      <c r="Q1281" s="122">
        <v>0.73222983281080001</v>
      </c>
      <c r="R1281" s="122">
        <v>0.56375993075459996</v>
      </c>
      <c r="S1281" s="122">
        <v>0.55678553196949998</v>
      </c>
      <c r="T1281" s="122">
        <v>0.52831930269359995</v>
      </c>
      <c r="U1281" s="122">
        <v>0.57132193402560005</v>
      </c>
      <c r="V1281" s="122">
        <v>0.45873012551379999</v>
      </c>
      <c r="W1281" s="122">
        <v>0.4714538823726</v>
      </c>
      <c r="X1281" s="122">
        <v>0.48361761727140001</v>
      </c>
      <c r="Y1281" s="122">
        <v>0.3928789882839</v>
      </c>
      <c r="Z1281" s="122">
        <v>0.45330199999999998</v>
      </c>
      <c r="AA1281" s="122">
        <v>0.55324799999999996</v>
      </c>
      <c r="AB1281" s="122">
        <v>0.59012600000000004</v>
      </c>
      <c r="AC1281" s="122">
        <v>0.60894300000000001</v>
      </c>
      <c r="AD1281" s="122">
        <v>0.61563690000000004</v>
      </c>
      <c r="AE1281" s="122">
        <v>0.58327079999999998</v>
      </c>
      <c r="AF1281" s="122">
        <v>0.31836199999999998</v>
      </c>
      <c r="AG1281" s="122">
        <v>0.29677120000000001</v>
      </c>
      <c r="AH1281" s="122">
        <v>0.2821031</v>
      </c>
      <c r="AI1281" s="122">
        <v>0.31128719999999999</v>
      </c>
      <c r="AJ1281" s="122">
        <v>0.14064450000000001</v>
      </c>
      <c r="AK1281" s="122">
        <v>0</v>
      </c>
      <c r="AL1281" s="122">
        <v>0</v>
      </c>
    </row>
    <row r="1282" spans="1:38" hidden="1" x14ac:dyDescent="0.25">
      <c r="A1282" s="122" t="s">
        <v>2011</v>
      </c>
      <c r="B1282" s="122">
        <v>1</v>
      </c>
      <c r="C1282" s="122" t="s">
        <v>2199</v>
      </c>
      <c r="D1282" s="122" t="s">
        <v>2166</v>
      </c>
      <c r="E1282" s="122">
        <v>24</v>
      </c>
      <c r="F1282" s="122">
        <v>0</v>
      </c>
      <c r="G1282" s="122">
        <v>0</v>
      </c>
      <c r="H1282" s="122">
        <v>0</v>
      </c>
      <c r="I1282" s="122">
        <v>0</v>
      </c>
      <c r="J1282" s="122">
        <v>0</v>
      </c>
      <c r="K1282" s="122">
        <v>0</v>
      </c>
      <c r="L1282" s="122">
        <v>0</v>
      </c>
      <c r="M1282" s="122">
        <v>0</v>
      </c>
      <c r="N1282" s="122">
        <v>0</v>
      </c>
      <c r="O1282" s="122">
        <v>0</v>
      </c>
      <c r="P1282" s="122">
        <v>0</v>
      </c>
      <c r="Q1282" s="122">
        <v>0</v>
      </c>
      <c r="R1282" s="122">
        <v>0</v>
      </c>
      <c r="S1282" s="122">
        <v>0</v>
      </c>
      <c r="T1282" s="122">
        <v>0</v>
      </c>
      <c r="U1282" s="122">
        <v>0</v>
      </c>
      <c r="V1282" s="122">
        <v>0</v>
      </c>
      <c r="W1282" s="122">
        <v>0</v>
      </c>
      <c r="X1282" s="122">
        <v>0</v>
      </c>
      <c r="Y1282" s="122">
        <v>0</v>
      </c>
      <c r="Z1282" s="122">
        <v>0</v>
      </c>
      <c r="AA1282" s="122">
        <v>0</v>
      </c>
      <c r="AB1282" s="122">
        <v>0</v>
      </c>
      <c r="AC1282" s="122">
        <v>0</v>
      </c>
      <c r="AD1282" s="122">
        <v>0</v>
      </c>
      <c r="AE1282" s="122">
        <v>0</v>
      </c>
      <c r="AF1282" s="122">
        <v>0</v>
      </c>
      <c r="AG1282" s="122">
        <v>0</v>
      </c>
      <c r="AH1282" s="122">
        <v>0</v>
      </c>
      <c r="AI1282" s="122">
        <v>0</v>
      </c>
      <c r="AJ1282" s="122">
        <v>0</v>
      </c>
      <c r="AK1282" s="122">
        <v>0</v>
      </c>
      <c r="AL1282" s="122">
        <v>0</v>
      </c>
    </row>
    <row r="1283" spans="1:38" hidden="1" x14ac:dyDescent="0.25">
      <c r="A1283" s="122" t="s">
        <v>2011</v>
      </c>
      <c r="B1283" s="122">
        <v>1</v>
      </c>
      <c r="C1283" s="122" t="s">
        <v>2199</v>
      </c>
      <c r="D1283" s="122" t="s">
        <v>2167</v>
      </c>
      <c r="E1283" s="122">
        <v>24</v>
      </c>
      <c r="F1283" s="122">
        <v>0.17948438428890001</v>
      </c>
      <c r="G1283" s="122">
        <v>0.23874222063059999</v>
      </c>
      <c r="H1283" s="122">
        <v>0.26887926681239999</v>
      </c>
      <c r="I1283" s="122">
        <v>0.29353220361159998</v>
      </c>
      <c r="J1283" s="122">
        <v>0.29214655502300002</v>
      </c>
      <c r="K1283" s="122">
        <v>0.29074289164700001</v>
      </c>
      <c r="L1283" s="122">
        <v>0.28761932040650001</v>
      </c>
      <c r="M1283" s="122">
        <v>0.28449466485559999</v>
      </c>
      <c r="N1283" s="122">
        <v>0.28642377672239999</v>
      </c>
      <c r="O1283" s="122">
        <v>0.2614817107497</v>
      </c>
      <c r="P1283" s="122">
        <v>0.27880319303540002</v>
      </c>
      <c r="Q1283" s="122">
        <v>0.28168670117130001</v>
      </c>
      <c r="R1283" s="122">
        <v>0.28873568000909999</v>
      </c>
      <c r="S1283" s="122">
        <v>0.29508187115250001</v>
      </c>
      <c r="T1283" s="122">
        <v>0.26961564060249998</v>
      </c>
      <c r="U1283" s="122">
        <v>0.27712143766109998</v>
      </c>
      <c r="V1283" s="122">
        <v>0.26047535533589999</v>
      </c>
      <c r="W1283" s="122">
        <v>0.2753003967405</v>
      </c>
      <c r="X1283" s="122">
        <v>0.27551391807440001</v>
      </c>
      <c r="Y1283" s="122">
        <v>0.1758498361021</v>
      </c>
      <c r="Z1283" s="122">
        <v>0</v>
      </c>
      <c r="AA1283" s="122">
        <v>0</v>
      </c>
      <c r="AB1283" s="122">
        <v>0</v>
      </c>
      <c r="AC1283" s="122">
        <v>0</v>
      </c>
      <c r="AD1283" s="122">
        <v>0</v>
      </c>
      <c r="AE1283" s="122">
        <v>0</v>
      </c>
      <c r="AF1283" s="122">
        <v>0</v>
      </c>
      <c r="AG1283" s="122">
        <v>0</v>
      </c>
      <c r="AH1283" s="122">
        <v>0</v>
      </c>
      <c r="AI1283" s="122">
        <v>0</v>
      </c>
      <c r="AJ1283" s="122">
        <v>0</v>
      </c>
      <c r="AK1283" s="122">
        <v>0</v>
      </c>
      <c r="AL1283" s="122">
        <v>0</v>
      </c>
    </row>
    <row r="1284" spans="1:38" hidden="1" x14ac:dyDescent="0.25">
      <c r="A1284" s="122" t="s">
        <v>2011</v>
      </c>
      <c r="B1284" s="122">
        <v>1</v>
      </c>
      <c r="C1284" s="122" t="s">
        <v>2199</v>
      </c>
      <c r="D1284" s="122" t="s">
        <v>2168</v>
      </c>
      <c r="E1284" s="122">
        <v>24</v>
      </c>
      <c r="F1284" s="122">
        <v>0</v>
      </c>
      <c r="G1284" s="122">
        <v>0</v>
      </c>
      <c r="H1284" s="122">
        <v>0</v>
      </c>
      <c r="I1284" s="122">
        <v>0</v>
      </c>
      <c r="J1284" s="122">
        <v>0</v>
      </c>
      <c r="K1284" s="122">
        <v>0</v>
      </c>
      <c r="L1284" s="122">
        <v>0</v>
      </c>
      <c r="M1284" s="122">
        <v>0</v>
      </c>
      <c r="N1284" s="122">
        <v>0</v>
      </c>
      <c r="O1284" s="122">
        <v>0</v>
      </c>
      <c r="P1284" s="122">
        <v>0</v>
      </c>
      <c r="Q1284" s="122">
        <v>0</v>
      </c>
      <c r="R1284" s="122">
        <v>0</v>
      </c>
      <c r="S1284" s="122">
        <v>0</v>
      </c>
      <c r="T1284" s="122">
        <v>0</v>
      </c>
      <c r="U1284" s="122">
        <v>0</v>
      </c>
      <c r="V1284" s="122">
        <v>0</v>
      </c>
      <c r="W1284" s="122">
        <v>0</v>
      </c>
      <c r="X1284" s="122">
        <v>0</v>
      </c>
      <c r="Y1284" s="122">
        <v>0</v>
      </c>
      <c r="Z1284" s="122">
        <v>0</v>
      </c>
      <c r="AA1284" s="122">
        <v>0</v>
      </c>
      <c r="AB1284" s="122">
        <v>0</v>
      </c>
      <c r="AC1284" s="122">
        <v>0</v>
      </c>
      <c r="AD1284" s="122">
        <v>0</v>
      </c>
      <c r="AE1284" s="122">
        <v>0</v>
      </c>
      <c r="AF1284" s="122">
        <v>0</v>
      </c>
      <c r="AG1284" s="122">
        <v>0</v>
      </c>
      <c r="AH1284" s="122">
        <v>0</v>
      </c>
      <c r="AI1284" s="122">
        <v>0</v>
      </c>
      <c r="AJ1284" s="122">
        <v>0</v>
      </c>
      <c r="AK1284" s="122">
        <v>0</v>
      </c>
      <c r="AL1284" s="122">
        <v>0</v>
      </c>
    </row>
    <row r="1285" spans="1:38" hidden="1" x14ac:dyDescent="0.25">
      <c r="A1285" s="122" t="s">
        <v>2006</v>
      </c>
      <c r="B1285" s="122">
        <v>1</v>
      </c>
      <c r="C1285" s="122" t="s">
        <v>2200</v>
      </c>
      <c r="D1285" s="122" t="s">
        <v>2120</v>
      </c>
      <c r="E1285" s="122">
        <v>25</v>
      </c>
      <c r="F1285" s="122">
        <v>0</v>
      </c>
      <c r="G1285" s="122">
        <v>0</v>
      </c>
      <c r="H1285" s="122">
        <v>0</v>
      </c>
      <c r="I1285" s="122">
        <v>0</v>
      </c>
      <c r="J1285" s="122">
        <v>0</v>
      </c>
      <c r="K1285" s="122">
        <v>0</v>
      </c>
      <c r="L1285" s="122">
        <v>0</v>
      </c>
      <c r="M1285" s="122">
        <v>0</v>
      </c>
      <c r="N1285" s="122">
        <v>0</v>
      </c>
      <c r="O1285" s="122">
        <v>0</v>
      </c>
      <c r="P1285" s="122">
        <v>0</v>
      </c>
      <c r="Q1285" s="122">
        <v>0</v>
      </c>
      <c r="R1285" s="122">
        <v>0</v>
      </c>
      <c r="S1285" s="122">
        <v>0</v>
      </c>
      <c r="T1285" s="122">
        <v>0</v>
      </c>
      <c r="U1285" s="122">
        <v>0</v>
      </c>
      <c r="V1285" s="122">
        <v>0</v>
      </c>
      <c r="W1285" s="122">
        <v>0</v>
      </c>
      <c r="X1285" s="122">
        <v>0</v>
      </c>
      <c r="Y1285" s="122">
        <v>0</v>
      </c>
      <c r="Z1285" s="122">
        <v>0</v>
      </c>
      <c r="AA1285" s="122">
        <v>0</v>
      </c>
      <c r="AB1285" s="122">
        <v>0</v>
      </c>
      <c r="AC1285" s="122">
        <v>0</v>
      </c>
      <c r="AD1285" s="122">
        <v>0</v>
      </c>
      <c r="AE1285" s="122">
        <v>0</v>
      </c>
      <c r="AF1285" s="122">
        <v>0</v>
      </c>
      <c r="AG1285" s="122">
        <v>0</v>
      </c>
      <c r="AH1285" s="122">
        <v>0</v>
      </c>
      <c r="AI1285" s="122">
        <v>0</v>
      </c>
      <c r="AJ1285" s="122">
        <v>0</v>
      </c>
      <c r="AK1285" s="122">
        <v>0</v>
      </c>
      <c r="AL1285" s="122">
        <v>0</v>
      </c>
    </row>
    <row r="1286" spans="1:38" hidden="1" x14ac:dyDescent="0.25">
      <c r="A1286" s="122" t="s">
        <v>2006</v>
      </c>
      <c r="B1286" s="122">
        <v>1</v>
      </c>
      <c r="C1286" s="122" t="s">
        <v>2200</v>
      </c>
      <c r="D1286" s="122" t="s">
        <v>2121</v>
      </c>
      <c r="E1286" s="122">
        <v>25</v>
      </c>
      <c r="F1286" s="122">
        <v>7.2988259587400003E-2</v>
      </c>
      <c r="G1286" s="122">
        <v>6.9310247388500001E-2</v>
      </c>
      <c r="H1286" s="122">
        <v>7.0062006913599997E-2</v>
      </c>
      <c r="I1286" s="122">
        <v>6.9952793734600005E-2</v>
      </c>
      <c r="J1286" s="122">
        <v>7.2134980054200007E-2</v>
      </c>
      <c r="K1286" s="122">
        <v>6.8625636690400005E-2</v>
      </c>
      <c r="L1286" s="122">
        <v>6.7616910830100005E-2</v>
      </c>
      <c r="M1286" s="122">
        <v>7.0514601158100002E-2</v>
      </c>
      <c r="N1286" s="122">
        <v>6.9276468021100004E-2</v>
      </c>
      <c r="O1286" s="122">
        <v>6.67222668391E-2</v>
      </c>
      <c r="P1286" s="122">
        <v>5.9154830641899997E-2</v>
      </c>
      <c r="Q1286" s="122">
        <v>5.5638816012700001E-2</v>
      </c>
      <c r="R1286" s="122">
        <v>5.4026903173100001E-2</v>
      </c>
      <c r="S1286" s="122">
        <v>5.1873342814600001E-2</v>
      </c>
      <c r="T1286" s="122">
        <v>5.0983731946500001E-2</v>
      </c>
      <c r="U1286" s="122">
        <v>4.9024210176100001E-2</v>
      </c>
      <c r="V1286" s="122">
        <v>4.7964870915799998E-2</v>
      </c>
      <c r="W1286" s="122">
        <v>4.6064386006300001E-2</v>
      </c>
      <c r="X1286" s="122">
        <v>4.2816173416800003E-2</v>
      </c>
      <c r="Y1286" s="122">
        <v>3.6834596986400001E-2</v>
      </c>
      <c r="Z1286" s="122">
        <v>7.5863300590999997E-3</v>
      </c>
      <c r="AA1286" s="122">
        <v>4.8170381167000004E-3</v>
      </c>
      <c r="AB1286" s="122">
        <v>1.5173241954E-3</v>
      </c>
      <c r="AC1286" s="122">
        <v>2.1394927667000001E-3</v>
      </c>
      <c r="AD1286" s="122">
        <v>1.0631143246999999E-2</v>
      </c>
      <c r="AE1286" s="122">
        <v>6.6129153757000002E-3</v>
      </c>
      <c r="AF1286" s="122">
        <v>1.8643315260100001E-2</v>
      </c>
      <c r="AG1286" s="122">
        <v>2.9217780212E-3</v>
      </c>
      <c r="AH1286" s="122">
        <v>8.0174528572999997E-3</v>
      </c>
      <c r="AI1286" s="122">
        <v>1.63486123259E-2</v>
      </c>
      <c r="AJ1286" s="122">
        <v>1.365786341E-2</v>
      </c>
      <c r="AK1286" s="122">
        <v>1.60029685096E-2</v>
      </c>
      <c r="AL1286" s="122">
        <v>0</v>
      </c>
    </row>
    <row r="1287" spans="1:38" hidden="1" x14ac:dyDescent="0.25">
      <c r="A1287" s="122" t="s">
        <v>2006</v>
      </c>
      <c r="B1287" s="122">
        <v>1</v>
      </c>
      <c r="C1287" s="122" t="s">
        <v>2200</v>
      </c>
      <c r="D1287" s="122" t="s">
        <v>2122</v>
      </c>
      <c r="E1287" s="122">
        <v>25</v>
      </c>
      <c r="F1287" s="122">
        <v>0</v>
      </c>
      <c r="G1287" s="122">
        <v>0</v>
      </c>
      <c r="H1287" s="122">
        <v>0</v>
      </c>
      <c r="I1287" s="122">
        <v>3.4976396867300003E-2</v>
      </c>
      <c r="J1287" s="122">
        <v>3.6067490027100003E-2</v>
      </c>
      <c r="K1287" s="122">
        <v>3.4312818345200002E-2</v>
      </c>
      <c r="L1287" s="122">
        <v>3.3808455415099997E-2</v>
      </c>
      <c r="M1287" s="122">
        <v>3.5257300579100002E-2</v>
      </c>
      <c r="N1287" s="122">
        <v>3.4638234010599997E-2</v>
      </c>
      <c r="O1287" s="122">
        <v>3.3361133419600002E-2</v>
      </c>
      <c r="P1287" s="122">
        <v>2.95774153209E-2</v>
      </c>
      <c r="Q1287" s="122">
        <v>2.7819408006299999E-2</v>
      </c>
      <c r="R1287" s="122">
        <v>2.7013451586499999E-2</v>
      </c>
      <c r="S1287" s="122">
        <v>2.5936671407300001E-2</v>
      </c>
      <c r="T1287" s="122">
        <v>2.5491865973299999E-2</v>
      </c>
      <c r="U1287" s="122">
        <v>2.4512105087999999E-2</v>
      </c>
      <c r="V1287" s="122">
        <v>2.3982435457899999E-2</v>
      </c>
      <c r="W1287" s="122">
        <v>2.3032193003199999E-2</v>
      </c>
      <c r="X1287" s="122">
        <v>2.1408086708400002E-2</v>
      </c>
      <c r="Y1287" s="122">
        <v>1.84172984932E-2</v>
      </c>
      <c r="Z1287" s="122">
        <v>5.7317015693E-3</v>
      </c>
      <c r="AA1287" s="122">
        <v>6.7524865663000002E-3</v>
      </c>
      <c r="AB1287" s="122">
        <v>7.1609514102000003E-3</v>
      </c>
      <c r="AC1287" s="122">
        <v>6.8772533401000001E-3</v>
      </c>
      <c r="AD1287" s="122">
        <v>5.4116020311999998E-3</v>
      </c>
      <c r="AE1287" s="122">
        <v>2.8872300971000001E-3</v>
      </c>
      <c r="AF1287" s="122">
        <v>4.6869998261999998E-3</v>
      </c>
      <c r="AG1287" s="122">
        <v>5.0073100121999998E-3</v>
      </c>
      <c r="AH1287" s="122">
        <v>4.8992142714000004E-3</v>
      </c>
      <c r="AI1287" s="122">
        <v>5.2690215361999998E-3</v>
      </c>
      <c r="AJ1287" s="122">
        <v>5.4828685190000002E-3</v>
      </c>
      <c r="AK1287" s="122">
        <v>5.8873873837999996E-3</v>
      </c>
      <c r="AL1287" s="122">
        <v>0</v>
      </c>
    </row>
    <row r="1288" spans="1:38" hidden="1" x14ac:dyDescent="0.25">
      <c r="A1288" s="122" t="s">
        <v>2006</v>
      </c>
      <c r="B1288" s="122">
        <v>1</v>
      </c>
      <c r="C1288" s="122" t="s">
        <v>2200</v>
      </c>
      <c r="D1288" s="122" t="s">
        <v>2175</v>
      </c>
      <c r="E1288" s="122">
        <v>25</v>
      </c>
      <c r="F1288" s="122">
        <v>0</v>
      </c>
      <c r="G1288" s="122">
        <v>0</v>
      </c>
      <c r="H1288" s="122">
        <v>0</v>
      </c>
      <c r="I1288" s="122">
        <v>0</v>
      </c>
      <c r="J1288" s="122">
        <v>0</v>
      </c>
      <c r="K1288" s="122">
        <v>0</v>
      </c>
      <c r="L1288" s="122">
        <v>0</v>
      </c>
      <c r="M1288" s="122">
        <v>0</v>
      </c>
      <c r="N1288" s="122">
        <v>0</v>
      </c>
      <c r="O1288" s="122">
        <v>0</v>
      </c>
      <c r="P1288" s="122">
        <v>0</v>
      </c>
      <c r="Q1288" s="122">
        <v>0</v>
      </c>
      <c r="R1288" s="122">
        <v>0</v>
      </c>
      <c r="S1288" s="122">
        <v>0</v>
      </c>
      <c r="T1288" s="122">
        <v>0</v>
      </c>
      <c r="U1288" s="122">
        <v>0</v>
      </c>
      <c r="V1288" s="122">
        <v>0</v>
      </c>
      <c r="W1288" s="122">
        <v>0</v>
      </c>
      <c r="X1288" s="122">
        <v>0</v>
      </c>
      <c r="Y1288" s="122">
        <v>0</v>
      </c>
      <c r="Z1288" s="122">
        <v>0</v>
      </c>
      <c r="AA1288" s="122">
        <v>0</v>
      </c>
      <c r="AB1288" s="122">
        <v>0</v>
      </c>
      <c r="AC1288" s="122">
        <v>0</v>
      </c>
      <c r="AD1288" s="122">
        <v>0</v>
      </c>
      <c r="AE1288" s="122">
        <v>0</v>
      </c>
      <c r="AF1288" s="122">
        <v>0</v>
      </c>
      <c r="AG1288" s="122">
        <v>0</v>
      </c>
      <c r="AH1288" s="122">
        <v>0</v>
      </c>
      <c r="AI1288" s="122">
        <v>0</v>
      </c>
      <c r="AJ1288" s="122">
        <v>0</v>
      </c>
      <c r="AK1288" s="122">
        <v>0</v>
      </c>
      <c r="AL1288" s="122">
        <v>0</v>
      </c>
    </row>
    <row r="1289" spans="1:38" hidden="1" x14ac:dyDescent="0.25">
      <c r="A1289" s="122" t="s">
        <v>2006</v>
      </c>
      <c r="B1289" s="122">
        <v>1</v>
      </c>
      <c r="C1289" s="122" t="s">
        <v>2200</v>
      </c>
      <c r="D1289" s="122" t="s">
        <v>2123</v>
      </c>
      <c r="E1289" s="122">
        <v>25</v>
      </c>
      <c r="F1289" s="122">
        <v>0</v>
      </c>
      <c r="G1289" s="122">
        <v>0</v>
      </c>
      <c r="H1289" s="122">
        <v>0</v>
      </c>
      <c r="I1289" s="122">
        <v>0</v>
      </c>
      <c r="J1289" s="122">
        <v>0</v>
      </c>
      <c r="K1289" s="122">
        <v>0</v>
      </c>
      <c r="L1289" s="122">
        <v>0</v>
      </c>
      <c r="M1289" s="122">
        <v>0</v>
      </c>
      <c r="N1289" s="122">
        <v>0</v>
      </c>
      <c r="O1289" s="122">
        <v>0</v>
      </c>
      <c r="P1289" s="122">
        <v>0</v>
      </c>
      <c r="Q1289" s="122">
        <v>0</v>
      </c>
      <c r="R1289" s="122">
        <v>0</v>
      </c>
      <c r="S1289" s="122">
        <v>0</v>
      </c>
      <c r="T1289" s="122">
        <v>0</v>
      </c>
      <c r="U1289" s="122">
        <v>0</v>
      </c>
      <c r="V1289" s="122">
        <v>0</v>
      </c>
      <c r="W1289" s="122">
        <v>0</v>
      </c>
      <c r="X1289" s="122">
        <v>0</v>
      </c>
      <c r="Y1289" s="122">
        <v>0</v>
      </c>
      <c r="Z1289" s="122">
        <v>0</v>
      </c>
      <c r="AA1289" s="122">
        <v>0</v>
      </c>
      <c r="AB1289" s="122">
        <v>0</v>
      </c>
      <c r="AC1289" s="122">
        <v>0</v>
      </c>
      <c r="AD1289" s="122">
        <v>0</v>
      </c>
      <c r="AE1289" s="122">
        <v>0</v>
      </c>
      <c r="AF1289" s="122">
        <v>0</v>
      </c>
      <c r="AG1289" s="122">
        <v>0</v>
      </c>
      <c r="AH1289" s="122">
        <v>0</v>
      </c>
      <c r="AI1289" s="122">
        <v>0</v>
      </c>
      <c r="AJ1289" s="122">
        <v>0</v>
      </c>
      <c r="AK1289" s="122">
        <v>0</v>
      </c>
      <c r="AL1289" s="122">
        <v>0</v>
      </c>
    </row>
    <row r="1290" spans="1:38" x14ac:dyDescent="0.25">
      <c r="A1290" s="122" t="s">
        <v>2006</v>
      </c>
      <c r="B1290" s="122">
        <v>1</v>
      </c>
      <c r="C1290" s="122" t="s">
        <v>2200</v>
      </c>
      <c r="D1290" s="122" t="s">
        <v>2124</v>
      </c>
      <c r="E1290" s="122">
        <v>25</v>
      </c>
      <c r="F1290" s="122">
        <v>0.29195303834949998</v>
      </c>
      <c r="G1290" s="122">
        <v>0.27724098955389997</v>
      </c>
      <c r="H1290" s="122">
        <v>0.28024802765439999</v>
      </c>
      <c r="I1290" s="122">
        <v>0.27981117493840002</v>
      </c>
      <c r="J1290" s="122">
        <v>0.28853992021699998</v>
      </c>
      <c r="K1290" s="122">
        <v>0.27450254676160002</v>
      </c>
      <c r="L1290" s="122">
        <v>0.27046764332060003</v>
      </c>
      <c r="M1290" s="122">
        <v>0.28205840463249998</v>
      </c>
      <c r="N1290" s="122">
        <v>0.27710587208460002</v>
      </c>
      <c r="O1290" s="122">
        <v>0.26688906735649998</v>
      </c>
      <c r="P1290" s="122">
        <v>0.23661932256759999</v>
      </c>
      <c r="Q1290" s="122">
        <v>0.2225552640507</v>
      </c>
      <c r="R1290" s="122">
        <v>0.24312106427880001</v>
      </c>
      <c r="S1290" s="122">
        <v>0.2334300426656</v>
      </c>
      <c r="T1290" s="122">
        <v>0.22942679375940001</v>
      </c>
      <c r="U1290" s="122">
        <v>0.2206089457923</v>
      </c>
      <c r="V1290" s="122">
        <v>0.21584191912090001</v>
      </c>
      <c r="W1290" s="122">
        <v>0.20728973702850001</v>
      </c>
      <c r="X1290" s="122">
        <v>0.1926727803754</v>
      </c>
      <c r="Y1290" s="122">
        <v>0.16575568643880001</v>
      </c>
      <c r="Z1290" s="122">
        <v>0.19884332044059999</v>
      </c>
      <c r="AA1290" s="122">
        <v>0.20429599675390001</v>
      </c>
      <c r="AB1290" s="122">
        <v>0.20399510342419999</v>
      </c>
      <c r="AC1290" s="122">
        <v>0.20144534057210001</v>
      </c>
      <c r="AD1290" s="122">
        <v>0.18472226204639999</v>
      </c>
      <c r="AE1290" s="122">
        <v>0.16551130128729999</v>
      </c>
      <c r="AF1290" s="122">
        <v>0.1569231876061</v>
      </c>
      <c r="AG1290" s="122">
        <v>0.1542153385451</v>
      </c>
      <c r="AH1290" s="122">
        <v>0.15335524820490001</v>
      </c>
      <c r="AI1290" s="122">
        <v>0.1427622280494</v>
      </c>
      <c r="AJ1290" s="122">
        <v>0.1601239932645</v>
      </c>
      <c r="AK1290" s="122">
        <v>0.16293910739690001</v>
      </c>
      <c r="AL1290" s="122">
        <v>0</v>
      </c>
    </row>
    <row r="1291" spans="1:38" hidden="1" x14ac:dyDescent="0.25">
      <c r="A1291" s="122" t="s">
        <v>2006</v>
      </c>
      <c r="B1291" s="122">
        <v>1</v>
      </c>
      <c r="C1291" s="122" t="s">
        <v>2200</v>
      </c>
      <c r="D1291" s="122" t="s">
        <v>474</v>
      </c>
      <c r="E1291" s="122">
        <v>25</v>
      </c>
      <c r="F1291" s="122">
        <v>0</v>
      </c>
      <c r="G1291" s="122">
        <v>0</v>
      </c>
      <c r="H1291" s="122">
        <v>0</v>
      </c>
      <c r="I1291" s="122">
        <v>0</v>
      </c>
      <c r="J1291" s="122">
        <v>0</v>
      </c>
      <c r="K1291" s="122">
        <v>3.4312818345200002E-2</v>
      </c>
      <c r="L1291" s="122">
        <v>3.3808455415099997E-2</v>
      </c>
      <c r="M1291" s="122">
        <v>3.5257300579100002E-2</v>
      </c>
      <c r="N1291" s="122">
        <v>3.4638234010599997E-2</v>
      </c>
      <c r="O1291" s="122">
        <v>3.3361133419600002E-2</v>
      </c>
      <c r="P1291" s="122">
        <v>2.95774153209E-2</v>
      </c>
      <c r="Q1291" s="122">
        <v>2.7819408006299999E-2</v>
      </c>
      <c r="R1291" s="122">
        <v>2.7013451586499999E-2</v>
      </c>
      <c r="S1291" s="122">
        <v>2.5936671407300001E-2</v>
      </c>
      <c r="T1291" s="122">
        <v>2.5491865973299999E-2</v>
      </c>
      <c r="U1291" s="122">
        <v>4.9024210176100001E-2</v>
      </c>
      <c r="V1291" s="122">
        <v>4.7964870915799998E-2</v>
      </c>
      <c r="W1291" s="122">
        <v>4.6064386006300001E-2</v>
      </c>
      <c r="X1291" s="122">
        <v>4.2816173416800003E-2</v>
      </c>
      <c r="Y1291" s="122">
        <v>3.6834596986400001E-2</v>
      </c>
      <c r="Z1291" s="122">
        <v>7.0615972572599994E-2</v>
      </c>
      <c r="AA1291" s="122">
        <v>6.7161259111500005E-2</v>
      </c>
      <c r="AB1291" s="122">
        <v>7.0189114427199994E-2</v>
      </c>
      <c r="AC1291" s="122">
        <v>7.0537052786199997E-2</v>
      </c>
      <c r="AD1291" s="122">
        <v>6.8760579491800006E-2</v>
      </c>
      <c r="AE1291" s="122">
        <v>6.3249170463599999E-2</v>
      </c>
      <c r="AF1291" s="122">
        <v>6.8605633481299999E-2</v>
      </c>
      <c r="AG1291" s="122">
        <v>6.9533663524000006E-2</v>
      </c>
      <c r="AH1291" s="122">
        <v>6.8385094661500001E-2</v>
      </c>
      <c r="AI1291" s="122">
        <v>6.1498475774900002E-2</v>
      </c>
      <c r="AJ1291" s="122">
        <v>6.4288319125400006E-2</v>
      </c>
      <c r="AK1291" s="122">
        <v>6.7882353631099998E-2</v>
      </c>
      <c r="AL1291" s="122">
        <v>0</v>
      </c>
    </row>
    <row r="1292" spans="1:38" hidden="1" x14ac:dyDescent="0.25">
      <c r="A1292" s="122" t="s">
        <v>2006</v>
      </c>
      <c r="B1292" s="122">
        <v>1</v>
      </c>
      <c r="C1292" s="122" t="s">
        <v>2200</v>
      </c>
      <c r="D1292" s="122" t="s">
        <v>2125</v>
      </c>
      <c r="E1292" s="122">
        <v>25</v>
      </c>
      <c r="F1292" s="122">
        <v>0</v>
      </c>
      <c r="G1292" s="122">
        <v>0</v>
      </c>
      <c r="H1292" s="122">
        <v>0</v>
      </c>
      <c r="I1292" s="122">
        <v>0</v>
      </c>
      <c r="J1292" s="122">
        <v>0</v>
      </c>
      <c r="K1292" s="122">
        <v>0</v>
      </c>
      <c r="L1292" s="122">
        <v>0</v>
      </c>
      <c r="M1292" s="122">
        <v>0</v>
      </c>
      <c r="N1292" s="122">
        <v>0</v>
      </c>
      <c r="O1292" s="122">
        <v>0</v>
      </c>
      <c r="P1292" s="122">
        <v>0</v>
      </c>
      <c r="Q1292" s="122">
        <v>0</v>
      </c>
      <c r="R1292" s="122">
        <v>0</v>
      </c>
      <c r="S1292" s="122">
        <v>0</v>
      </c>
      <c r="T1292" s="122">
        <v>0</v>
      </c>
      <c r="U1292" s="122">
        <v>0</v>
      </c>
      <c r="V1292" s="122">
        <v>0</v>
      </c>
      <c r="W1292" s="122">
        <v>0</v>
      </c>
      <c r="X1292" s="122">
        <v>0</v>
      </c>
      <c r="Y1292" s="122">
        <v>0</v>
      </c>
      <c r="Z1292" s="122">
        <v>0</v>
      </c>
      <c r="AA1292" s="122">
        <v>0</v>
      </c>
      <c r="AB1292" s="122">
        <v>0</v>
      </c>
      <c r="AC1292" s="122">
        <v>0</v>
      </c>
      <c r="AD1292" s="122">
        <v>0</v>
      </c>
      <c r="AE1292" s="122">
        <v>0</v>
      </c>
      <c r="AF1292" s="122">
        <v>0</v>
      </c>
      <c r="AG1292" s="122">
        <v>0</v>
      </c>
      <c r="AH1292" s="122">
        <v>0</v>
      </c>
      <c r="AI1292" s="122">
        <v>0</v>
      </c>
      <c r="AJ1292" s="122">
        <v>0</v>
      </c>
      <c r="AK1292" s="122">
        <v>0</v>
      </c>
      <c r="AL1292" s="122">
        <v>0</v>
      </c>
    </row>
    <row r="1293" spans="1:38" hidden="1" x14ac:dyDescent="0.25">
      <c r="A1293" s="122" t="s">
        <v>2006</v>
      </c>
      <c r="B1293" s="122">
        <v>1</v>
      </c>
      <c r="C1293" s="122" t="s">
        <v>2200</v>
      </c>
      <c r="D1293" s="122" t="s">
        <v>2126</v>
      </c>
      <c r="E1293" s="122">
        <v>25</v>
      </c>
      <c r="F1293" s="122">
        <v>0</v>
      </c>
      <c r="G1293" s="122">
        <v>0</v>
      </c>
      <c r="H1293" s="122">
        <v>0</v>
      </c>
      <c r="I1293" s="122">
        <v>0</v>
      </c>
      <c r="J1293" s="122">
        <v>0</v>
      </c>
      <c r="K1293" s="122">
        <v>0</v>
      </c>
      <c r="L1293" s="122">
        <v>0</v>
      </c>
      <c r="M1293" s="122">
        <v>0</v>
      </c>
      <c r="N1293" s="122">
        <v>0</v>
      </c>
      <c r="O1293" s="122">
        <v>0</v>
      </c>
      <c r="P1293" s="122">
        <v>0</v>
      </c>
      <c r="Q1293" s="122">
        <v>0</v>
      </c>
      <c r="R1293" s="122">
        <v>0</v>
      </c>
      <c r="S1293" s="122">
        <v>0</v>
      </c>
      <c r="T1293" s="122">
        <v>0</v>
      </c>
      <c r="U1293" s="122">
        <v>0</v>
      </c>
      <c r="V1293" s="122">
        <v>0</v>
      </c>
      <c r="W1293" s="122">
        <v>0</v>
      </c>
      <c r="X1293" s="122">
        <v>0</v>
      </c>
      <c r="Y1293" s="122">
        <v>0</v>
      </c>
      <c r="Z1293" s="122">
        <v>0</v>
      </c>
      <c r="AA1293" s="122">
        <v>0</v>
      </c>
      <c r="AB1293" s="122">
        <v>0</v>
      </c>
      <c r="AC1293" s="122">
        <v>0</v>
      </c>
      <c r="AD1293" s="122">
        <v>0</v>
      </c>
      <c r="AE1293" s="122">
        <v>0</v>
      </c>
      <c r="AF1293" s="122">
        <v>0</v>
      </c>
      <c r="AG1293" s="122">
        <v>0</v>
      </c>
      <c r="AH1293" s="122">
        <v>0</v>
      </c>
      <c r="AI1293" s="122">
        <v>0</v>
      </c>
      <c r="AJ1293" s="122">
        <v>0</v>
      </c>
      <c r="AK1293" s="122">
        <v>0</v>
      </c>
      <c r="AL1293" s="122">
        <v>0</v>
      </c>
    </row>
    <row r="1294" spans="1:38" hidden="1" x14ac:dyDescent="0.25">
      <c r="A1294" s="122" t="s">
        <v>2006</v>
      </c>
      <c r="B1294" s="122">
        <v>1</v>
      </c>
      <c r="C1294" s="122" t="s">
        <v>2200</v>
      </c>
      <c r="D1294" s="122" t="s">
        <v>2127</v>
      </c>
      <c r="E1294" s="122">
        <v>25</v>
      </c>
      <c r="F1294" s="122">
        <v>0</v>
      </c>
      <c r="G1294" s="122">
        <v>0</v>
      </c>
      <c r="H1294" s="122">
        <v>0</v>
      </c>
      <c r="I1294" s="122">
        <v>0</v>
      </c>
      <c r="J1294" s="122">
        <v>0</v>
      </c>
      <c r="K1294" s="122">
        <v>0</v>
      </c>
      <c r="L1294" s="122">
        <v>0</v>
      </c>
      <c r="M1294" s="122">
        <v>0</v>
      </c>
      <c r="N1294" s="122">
        <v>0</v>
      </c>
      <c r="O1294" s="122">
        <v>0</v>
      </c>
      <c r="P1294" s="122">
        <v>0</v>
      </c>
      <c r="Q1294" s="122">
        <v>0</v>
      </c>
      <c r="R1294" s="122">
        <v>0</v>
      </c>
      <c r="S1294" s="122">
        <v>0</v>
      </c>
      <c r="T1294" s="122">
        <v>0</v>
      </c>
      <c r="U1294" s="122">
        <v>0</v>
      </c>
      <c r="V1294" s="122">
        <v>0</v>
      </c>
      <c r="W1294" s="122">
        <v>0</v>
      </c>
      <c r="X1294" s="122">
        <v>0</v>
      </c>
      <c r="Y1294" s="122">
        <v>0</v>
      </c>
      <c r="Z1294" s="122">
        <v>0</v>
      </c>
      <c r="AA1294" s="122">
        <v>0</v>
      </c>
      <c r="AB1294" s="122">
        <v>0</v>
      </c>
      <c r="AC1294" s="122">
        <v>0</v>
      </c>
      <c r="AD1294" s="122">
        <v>0</v>
      </c>
      <c r="AE1294" s="122">
        <v>0</v>
      </c>
      <c r="AF1294" s="122">
        <v>0</v>
      </c>
      <c r="AG1294" s="122">
        <v>0</v>
      </c>
      <c r="AH1294" s="122">
        <v>0</v>
      </c>
      <c r="AI1294" s="122">
        <v>0</v>
      </c>
      <c r="AJ1294" s="122">
        <v>0</v>
      </c>
      <c r="AK1294" s="122">
        <v>0</v>
      </c>
      <c r="AL1294" s="122">
        <v>0</v>
      </c>
    </row>
    <row r="1295" spans="1:38" hidden="1" x14ac:dyDescent="0.25">
      <c r="A1295" s="122" t="s">
        <v>2006</v>
      </c>
      <c r="B1295" s="122">
        <v>1</v>
      </c>
      <c r="C1295" s="122" t="s">
        <v>2200</v>
      </c>
      <c r="D1295" s="122" t="s">
        <v>2128</v>
      </c>
      <c r="E1295" s="122">
        <v>25</v>
      </c>
      <c r="F1295" s="122">
        <v>0</v>
      </c>
      <c r="G1295" s="122">
        <v>0</v>
      </c>
      <c r="H1295" s="122">
        <v>0</v>
      </c>
      <c r="I1295" s="122">
        <v>0</v>
      </c>
      <c r="J1295" s="122">
        <v>0</v>
      </c>
      <c r="K1295" s="122">
        <v>0</v>
      </c>
      <c r="L1295" s="122">
        <v>0</v>
      </c>
      <c r="M1295" s="122">
        <v>0</v>
      </c>
      <c r="N1295" s="122">
        <v>0</v>
      </c>
      <c r="O1295" s="122">
        <v>0</v>
      </c>
      <c r="P1295" s="122">
        <v>0</v>
      </c>
      <c r="Q1295" s="122">
        <v>0</v>
      </c>
      <c r="R1295" s="122">
        <v>0</v>
      </c>
      <c r="S1295" s="122">
        <v>0</v>
      </c>
      <c r="T1295" s="122">
        <v>0</v>
      </c>
      <c r="U1295" s="122">
        <v>0</v>
      </c>
      <c r="V1295" s="122">
        <v>0</v>
      </c>
      <c r="W1295" s="122">
        <v>0</v>
      </c>
      <c r="X1295" s="122">
        <v>0</v>
      </c>
      <c r="Y1295" s="122">
        <v>0</v>
      </c>
      <c r="Z1295" s="122">
        <v>2.3369069452900001E-2</v>
      </c>
      <c r="AA1295" s="122">
        <v>2.1066151237200001E-2</v>
      </c>
      <c r="AB1295" s="122">
        <v>1.8345140378500002E-2</v>
      </c>
      <c r="AC1295" s="122">
        <v>1.6859644391699999E-2</v>
      </c>
      <c r="AD1295" s="122">
        <v>1.5483616418400001E-2</v>
      </c>
      <c r="AE1295" s="122">
        <v>1.87813339498E-2</v>
      </c>
      <c r="AF1295" s="122">
        <v>1.9677627594400001E-2</v>
      </c>
      <c r="AG1295" s="122">
        <v>1.8651147674700001E-2</v>
      </c>
      <c r="AH1295" s="122">
        <v>1.9108688545500001E-2</v>
      </c>
      <c r="AI1295" s="122">
        <v>1.9819695440899999E-2</v>
      </c>
      <c r="AJ1295" s="122">
        <v>1.9595670942600001E-2</v>
      </c>
      <c r="AK1295" s="122">
        <v>1.87364504505E-2</v>
      </c>
      <c r="AL1295" s="122">
        <v>0</v>
      </c>
    </row>
    <row r="1296" spans="1:38" hidden="1" x14ac:dyDescent="0.25">
      <c r="A1296" s="122" t="s">
        <v>2006</v>
      </c>
      <c r="B1296" s="122">
        <v>1</v>
      </c>
      <c r="C1296" s="122" t="s">
        <v>2200</v>
      </c>
      <c r="D1296" s="122" t="s">
        <v>2129</v>
      </c>
      <c r="E1296" s="122">
        <v>25</v>
      </c>
      <c r="F1296" s="122">
        <v>0.14597651917480001</v>
      </c>
      <c r="G1296" s="122">
        <v>0.138620494777</v>
      </c>
      <c r="H1296" s="122">
        <v>0.14012401382719999</v>
      </c>
      <c r="I1296" s="122">
        <v>0.13990558746920001</v>
      </c>
      <c r="J1296" s="122">
        <v>0.14426996010849999</v>
      </c>
      <c r="K1296" s="122">
        <v>0.13725127338080001</v>
      </c>
      <c r="L1296" s="122">
        <v>0.13523382166030001</v>
      </c>
      <c r="M1296" s="122">
        <v>0.1410292023162</v>
      </c>
      <c r="N1296" s="122">
        <v>0.13855293604230001</v>
      </c>
      <c r="O1296" s="122">
        <v>0.1334445336782</v>
      </c>
      <c r="P1296" s="122">
        <v>0.11830966128379999</v>
      </c>
      <c r="Q1296" s="122">
        <v>0.1112776320253</v>
      </c>
      <c r="R1296" s="122">
        <v>0.1080538063461</v>
      </c>
      <c r="S1296" s="122">
        <v>0.1037466856292</v>
      </c>
      <c r="T1296" s="122">
        <v>0.1019674638931</v>
      </c>
      <c r="U1296" s="122">
        <v>9.8048420352200003E-2</v>
      </c>
      <c r="V1296" s="122">
        <v>9.5929741831500007E-2</v>
      </c>
      <c r="W1296" s="122">
        <v>9.2128772012700005E-2</v>
      </c>
      <c r="X1296" s="122">
        <v>8.5632346833500003E-2</v>
      </c>
      <c r="Y1296" s="122">
        <v>7.3669193972800001E-2</v>
      </c>
      <c r="Z1296" s="122">
        <v>5.5959268786900003E-2</v>
      </c>
      <c r="AA1296" s="122">
        <v>5.8927186860200001E-2</v>
      </c>
      <c r="AB1296" s="122">
        <v>6.0285721073200002E-2</v>
      </c>
      <c r="AC1296" s="122">
        <v>5.8935572059599997E-2</v>
      </c>
      <c r="AD1296" s="122">
        <v>5.7016689745200001E-2</v>
      </c>
      <c r="AE1296" s="122">
        <v>5.39951057373E-2</v>
      </c>
      <c r="AF1296" s="122">
        <v>5.56257674969E-2</v>
      </c>
      <c r="AG1296" s="122">
        <v>5.0969504720699998E-2</v>
      </c>
      <c r="AH1296" s="122">
        <v>4.3717958404299997E-2</v>
      </c>
      <c r="AI1296" s="122">
        <v>1.16784104802E-2</v>
      </c>
      <c r="AJ1296" s="122">
        <v>2.22005602828E-2</v>
      </c>
      <c r="AK1296" s="122">
        <v>1.9674486534400001E-2</v>
      </c>
      <c r="AL1296" s="122">
        <v>0</v>
      </c>
    </row>
    <row r="1297" spans="1:38" hidden="1" x14ac:dyDescent="0.25">
      <c r="A1297" s="122" t="s">
        <v>2006</v>
      </c>
      <c r="B1297" s="122">
        <v>1</v>
      </c>
      <c r="C1297" s="122" t="s">
        <v>2200</v>
      </c>
      <c r="D1297" s="122" t="s">
        <v>2176</v>
      </c>
      <c r="E1297" s="122">
        <v>25</v>
      </c>
      <c r="F1297" s="122">
        <v>0</v>
      </c>
      <c r="G1297" s="122">
        <v>0</v>
      </c>
      <c r="H1297" s="122">
        <v>0</v>
      </c>
      <c r="I1297" s="122">
        <v>0</v>
      </c>
      <c r="J1297" s="122">
        <v>0</v>
      </c>
      <c r="K1297" s="122">
        <v>0</v>
      </c>
      <c r="L1297" s="122">
        <v>0</v>
      </c>
      <c r="M1297" s="122">
        <v>0</v>
      </c>
      <c r="N1297" s="122">
        <v>0</v>
      </c>
      <c r="O1297" s="122">
        <v>0</v>
      </c>
      <c r="P1297" s="122">
        <v>0</v>
      </c>
      <c r="Q1297" s="122">
        <v>0</v>
      </c>
      <c r="R1297" s="122">
        <v>0</v>
      </c>
      <c r="S1297" s="122">
        <v>0</v>
      </c>
      <c r="T1297" s="122">
        <v>0</v>
      </c>
      <c r="U1297" s="122">
        <v>0</v>
      </c>
      <c r="V1297" s="122">
        <v>0</v>
      </c>
      <c r="W1297" s="122">
        <v>0</v>
      </c>
      <c r="X1297" s="122">
        <v>0</v>
      </c>
      <c r="Y1297" s="122">
        <v>0</v>
      </c>
      <c r="Z1297" s="122">
        <v>0</v>
      </c>
      <c r="AA1297" s="122">
        <v>0</v>
      </c>
      <c r="AB1297" s="122">
        <v>0</v>
      </c>
      <c r="AC1297" s="122">
        <v>0</v>
      </c>
      <c r="AD1297" s="122">
        <v>0</v>
      </c>
      <c r="AE1297" s="122">
        <v>0</v>
      </c>
      <c r="AF1297" s="122">
        <v>0</v>
      </c>
      <c r="AG1297" s="122">
        <v>0</v>
      </c>
      <c r="AH1297" s="122">
        <v>0</v>
      </c>
      <c r="AI1297" s="122">
        <v>0</v>
      </c>
      <c r="AJ1297" s="122">
        <v>0</v>
      </c>
      <c r="AK1297" s="122">
        <v>0</v>
      </c>
      <c r="AL1297" s="122">
        <v>0</v>
      </c>
    </row>
    <row r="1298" spans="1:38" hidden="1" x14ac:dyDescent="0.25">
      <c r="A1298" s="122" t="s">
        <v>2006</v>
      </c>
      <c r="B1298" s="122">
        <v>1</v>
      </c>
      <c r="C1298" s="122" t="s">
        <v>2200</v>
      </c>
      <c r="D1298" s="122" t="s">
        <v>2130</v>
      </c>
      <c r="E1298" s="122">
        <v>25</v>
      </c>
      <c r="F1298" s="122">
        <v>0</v>
      </c>
      <c r="G1298" s="122">
        <v>0</v>
      </c>
      <c r="H1298" s="122">
        <v>0</v>
      </c>
      <c r="I1298" s="122">
        <v>0</v>
      </c>
      <c r="J1298" s="122">
        <v>0</v>
      </c>
      <c r="K1298" s="122">
        <v>0</v>
      </c>
      <c r="L1298" s="122">
        <v>0</v>
      </c>
      <c r="M1298" s="122">
        <v>0</v>
      </c>
      <c r="N1298" s="122">
        <v>0</v>
      </c>
      <c r="O1298" s="122">
        <v>0</v>
      </c>
      <c r="P1298" s="122">
        <v>0</v>
      </c>
      <c r="Q1298" s="122">
        <v>0</v>
      </c>
      <c r="R1298" s="122">
        <v>0</v>
      </c>
      <c r="S1298" s="122">
        <v>0</v>
      </c>
      <c r="T1298" s="122">
        <v>0</v>
      </c>
      <c r="U1298" s="122">
        <v>0</v>
      </c>
      <c r="V1298" s="122">
        <v>0</v>
      </c>
      <c r="W1298" s="122">
        <v>0</v>
      </c>
      <c r="X1298" s="122">
        <v>0</v>
      </c>
      <c r="Y1298" s="122">
        <v>0</v>
      </c>
      <c r="Z1298" s="122">
        <v>0</v>
      </c>
      <c r="AA1298" s="122">
        <v>0</v>
      </c>
      <c r="AB1298" s="122">
        <v>0</v>
      </c>
      <c r="AC1298" s="122">
        <v>0</v>
      </c>
      <c r="AD1298" s="122">
        <v>0</v>
      </c>
      <c r="AE1298" s="122">
        <v>0</v>
      </c>
      <c r="AF1298" s="122">
        <v>0</v>
      </c>
      <c r="AG1298" s="122">
        <v>0</v>
      </c>
      <c r="AH1298" s="122">
        <v>0</v>
      </c>
      <c r="AI1298" s="122">
        <v>0</v>
      </c>
      <c r="AJ1298" s="122">
        <v>0</v>
      </c>
      <c r="AK1298" s="122">
        <v>0</v>
      </c>
      <c r="AL1298" s="122">
        <v>0</v>
      </c>
    </row>
    <row r="1299" spans="1:38" hidden="1" x14ac:dyDescent="0.25">
      <c r="A1299" s="122" t="s">
        <v>2006</v>
      </c>
      <c r="B1299" s="122">
        <v>1</v>
      </c>
      <c r="C1299" s="122" t="s">
        <v>2200</v>
      </c>
      <c r="D1299" s="122" t="s">
        <v>2131</v>
      </c>
      <c r="E1299" s="122">
        <v>25</v>
      </c>
      <c r="F1299" s="122">
        <v>0</v>
      </c>
      <c r="G1299" s="122">
        <v>0</v>
      </c>
      <c r="H1299" s="122">
        <v>0</v>
      </c>
      <c r="I1299" s="122">
        <v>0</v>
      </c>
      <c r="J1299" s="122">
        <v>0</v>
      </c>
      <c r="K1299" s="122">
        <v>0</v>
      </c>
      <c r="L1299" s="122">
        <v>3.3808455415099997E-2</v>
      </c>
      <c r="M1299" s="122">
        <v>3.5257300579100002E-2</v>
      </c>
      <c r="N1299" s="122">
        <v>3.4638234010599997E-2</v>
      </c>
      <c r="O1299" s="122">
        <v>3.3361133419600002E-2</v>
      </c>
      <c r="P1299" s="122">
        <v>2.95774153209E-2</v>
      </c>
      <c r="Q1299" s="122">
        <v>2.7819408006299999E-2</v>
      </c>
      <c r="R1299" s="122">
        <v>2.7013451586499999E-2</v>
      </c>
      <c r="S1299" s="122">
        <v>2.5936671407300001E-2</v>
      </c>
      <c r="T1299" s="122">
        <v>2.5491865973299999E-2</v>
      </c>
      <c r="U1299" s="122">
        <v>2.4512105087999999E-2</v>
      </c>
      <c r="V1299" s="122">
        <v>2.3982435457899999E-2</v>
      </c>
      <c r="W1299" s="122">
        <v>2.3032193003199999E-2</v>
      </c>
      <c r="X1299" s="122">
        <v>2.1408086708400002E-2</v>
      </c>
      <c r="Y1299" s="122">
        <v>1.84172984932E-2</v>
      </c>
      <c r="Z1299" s="122">
        <v>3.3253646214099999E-2</v>
      </c>
      <c r="AA1299" s="122">
        <v>3.3716788385200001E-2</v>
      </c>
      <c r="AB1299" s="122">
        <v>3.4801224927299999E-2</v>
      </c>
      <c r="AC1299" s="122">
        <v>3.4985995088699998E-2</v>
      </c>
      <c r="AD1299" s="122">
        <v>3.5118533253499999E-2</v>
      </c>
      <c r="AE1299" s="122">
        <v>3.4174994248099999E-2</v>
      </c>
      <c r="AF1299" s="122">
        <v>3.5722846248999997E-2</v>
      </c>
      <c r="AG1299" s="122">
        <v>1.1300797651E-2</v>
      </c>
      <c r="AH1299" s="122">
        <v>4.15565217089E-2</v>
      </c>
      <c r="AI1299" s="122">
        <v>3.9087487715499997E-2</v>
      </c>
      <c r="AJ1299" s="122">
        <v>3.7833373162300003E-2</v>
      </c>
      <c r="AK1299" s="122">
        <v>4.1540675368199997E-2</v>
      </c>
      <c r="AL1299" s="122">
        <v>0</v>
      </c>
    </row>
    <row r="1300" spans="1:38" hidden="1" x14ac:dyDescent="0.25">
      <c r="A1300" s="122" t="s">
        <v>2006</v>
      </c>
      <c r="B1300" s="122">
        <v>1</v>
      </c>
      <c r="C1300" s="122" t="s">
        <v>2200</v>
      </c>
      <c r="D1300" s="122" t="s">
        <v>2132</v>
      </c>
      <c r="E1300" s="122">
        <v>25</v>
      </c>
      <c r="F1300" s="122">
        <v>0</v>
      </c>
      <c r="G1300" s="122">
        <v>0</v>
      </c>
      <c r="H1300" s="122">
        <v>0</v>
      </c>
      <c r="I1300" s="122">
        <v>0</v>
      </c>
      <c r="J1300" s="122">
        <v>0</v>
      </c>
      <c r="K1300" s="122">
        <v>0</v>
      </c>
      <c r="L1300" s="122">
        <v>0</v>
      </c>
      <c r="M1300" s="122">
        <v>0</v>
      </c>
      <c r="N1300" s="122">
        <v>0</v>
      </c>
      <c r="O1300" s="122">
        <v>0</v>
      </c>
      <c r="P1300" s="122">
        <v>0</v>
      </c>
      <c r="Q1300" s="122">
        <v>0</v>
      </c>
      <c r="R1300" s="122">
        <v>0</v>
      </c>
      <c r="S1300" s="122">
        <v>0</v>
      </c>
      <c r="T1300" s="122">
        <v>0</v>
      </c>
      <c r="U1300" s="122">
        <v>0</v>
      </c>
      <c r="V1300" s="122">
        <v>0</v>
      </c>
      <c r="W1300" s="122">
        <v>0</v>
      </c>
      <c r="X1300" s="122">
        <v>0</v>
      </c>
      <c r="Y1300" s="122">
        <v>0</v>
      </c>
      <c r="Z1300" s="122">
        <v>0</v>
      </c>
      <c r="AA1300" s="122">
        <v>0</v>
      </c>
      <c r="AB1300" s="122">
        <v>0</v>
      </c>
      <c r="AC1300" s="122">
        <v>0</v>
      </c>
      <c r="AD1300" s="122">
        <v>0</v>
      </c>
      <c r="AE1300" s="122">
        <v>0</v>
      </c>
      <c r="AF1300" s="122">
        <v>0</v>
      </c>
      <c r="AG1300" s="122">
        <v>0</v>
      </c>
      <c r="AH1300" s="122">
        <v>0</v>
      </c>
      <c r="AI1300" s="122">
        <v>0</v>
      </c>
      <c r="AJ1300" s="122">
        <v>0</v>
      </c>
      <c r="AK1300" s="122">
        <v>0</v>
      </c>
      <c r="AL1300" s="122">
        <v>0</v>
      </c>
    </row>
    <row r="1301" spans="1:38" hidden="1" x14ac:dyDescent="0.25">
      <c r="A1301" s="122" t="s">
        <v>2006</v>
      </c>
      <c r="B1301" s="122">
        <v>1</v>
      </c>
      <c r="C1301" s="122" t="s">
        <v>2200</v>
      </c>
      <c r="D1301" s="122" t="s">
        <v>2133</v>
      </c>
      <c r="E1301" s="122">
        <v>25</v>
      </c>
      <c r="F1301" s="122">
        <v>0.18247064896849999</v>
      </c>
      <c r="G1301" s="122">
        <v>0.17327561847119999</v>
      </c>
      <c r="H1301" s="122">
        <v>0.17515501728399999</v>
      </c>
      <c r="I1301" s="122">
        <v>0.17488198433650001</v>
      </c>
      <c r="J1301" s="122">
        <v>0.18033745013560001</v>
      </c>
      <c r="K1301" s="122">
        <v>0.17156409172600001</v>
      </c>
      <c r="L1301" s="122">
        <v>0.16904227707540001</v>
      </c>
      <c r="M1301" s="122">
        <v>0.17628650289530001</v>
      </c>
      <c r="N1301" s="122">
        <v>0.1731911700529</v>
      </c>
      <c r="O1301" s="122">
        <v>0.16680566709780001</v>
      </c>
      <c r="P1301" s="122">
        <v>0.14788707660469999</v>
      </c>
      <c r="Q1301" s="122">
        <v>0.13909704003170001</v>
      </c>
      <c r="R1301" s="122">
        <v>0.13506725793259999</v>
      </c>
      <c r="S1301" s="122">
        <v>0.1296833570365</v>
      </c>
      <c r="T1301" s="122">
        <v>0.12745932986629999</v>
      </c>
      <c r="U1301" s="122">
        <v>0.1225605254402</v>
      </c>
      <c r="V1301" s="122">
        <v>0.1199121772894</v>
      </c>
      <c r="W1301" s="122">
        <v>0.1151609650158</v>
      </c>
      <c r="X1301" s="122">
        <v>0.1070404335419</v>
      </c>
      <c r="Y1301" s="122">
        <v>9.2086492465999994E-2</v>
      </c>
      <c r="Z1301" s="122">
        <v>0.10944496995230001</v>
      </c>
      <c r="AA1301" s="122">
        <v>0.10445432085380001</v>
      </c>
      <c r="AB1301" s="122">
        <v>0.10217891417240001</v>
      </c>
      <c r="AC1301" s="122">
        <v>0.1036657741083</v>
      </c>
      <c r="AD1301" s="122">
        <v>0.1004079800563</v>
      </c>
      <c r="AE1301" s="122">
        <v>9.0309666998100002E-2</v>
      </c>
      <c r="AF1301" s="122">
        <v>0.11982596513389999</v>
      </c>
      <c r="AG1301" s="122">
        <v>0.10846558533340001</v>
      </c>
      <c r="AH1301" s="122">
        <v>0.13137024063319999</v>
      </c>
      <c r="AI1301" s="122">
        <v>0.1156605385818</v>
      </c>
      <c r="AJ1301" s="122">
        <v>0.1081294580197</v>
      </c>
      <c r="AK1301" s="122">
        <v>0.1204703961074</v>
      </c>
      <c r="AL1301" s="122">
        <v>0</v>
      </c>
    </row>
    <row r="1302" spans="1:38" hidden="1" x14ac:dyDescent="0.25">
      <c r="A1302" s="122" t="s">
        <v>2006</v>
      </c>
      <c r="B1302" s="122">
        <v>1</v>
      </c>
      <c r="C1302" s="122" t="s">
        <v>2200</v>
      </c>
      <c r="D1302" s="122" t="s">
        <v>2134</v>
      </c>
      <c r="E1302" s="122">
        <v>25</v>
      </c>
      <c r="F1302" s="122">
        <v>7.2988259587400003E-2</v>
      </c>
      <c r="G1302" s="122">
        <v>6.9310247388500001E-2</v>
      </c>
      <c r="H1302" s="122">
        <v>7.0062006913599997E-2</v>
      </c>
      <c r="I1302" s="122">
        <v>6.9952793734600005E-2</v>
      </c>
      <c r="J1302" s="122">
        <v>7.2134980054200007E-2</v>
      </c>
      <c r="K1302" s="122">
        <v>6.8625636690400005E-2</v>
      </c>
      <c r="L1302" s="122">
        <v>6.7616910830100005E-2</v>
      </c>
      <c r="M1302" s="122">
        <v>7.0514601158100002E-2</v>
      </c>
      <c r="N1302" s="122">
        <v>6.9276468021100004E-2</v>
      </c>
      <c r="O1302" s="122">
        <v>0.10008340025869999</v>
      </c>
      <c r="P1302" s="122">
        <v>0.14788707660469999</v>
      </c>
      <c r="Q1302" s="122">
        <v>0.13909704003170001</v>
      </c>
      <c r="R1302" s="122">
        <v>0.13506725793259999</v>
      </c>
      <c r="S1302" s="122">
        <v>0.1296833570365</v>
      </c>
      <c r="T1302" s="122">
        <v>0.12745932986629999</v>
      </c>
      <c r="U1302" s="122">
        <v>0.1225605254402</v>
      </c>
      <c r="V1302" s="122">
        <v>0.1199121772894</v>
      </c>
      <c r="W1302" s="122">
        <v>0.1151609650158</v>
      </c>
      <c r="X1302" s="122">
        <v>0.1070404335419</v>
      </c>
      <c r="Y1302" s="122">
        <v>9.2086492465999994E-2</v>
      </c>
      <c r="Z1302" s="122">
        <v>0.10894225128729999</v>
      </c>
      <c r="AA1302" s="122">
        <v>0.10550951305630001</v>
      </c>
      <c r="AB1302" s="122">
        <v>0.1056131331305</v>
      </c>
      <c r="AC1302" s="122">
        <v>0.10836376793209999</v>
      </c>
      <c r="AD1302" s="122">
        <v>0.111694542534</v>
      </c>
      <c r="AE1302" s="122">
        <v>0.10052020627949999</v>
      </c>
      <c r="AF1302" s="122">
        <v>0.1106505041867</v>
      </c>
      <c r="AG1302" s="122">
        <v>0.1091910515599</v>
      </c>
      <c r="AH1302" s="122">
        <v>0.10492550775039999</v>
      </c>
      <c r="AI1302" s="122">
        <v>0.1140507945965</v>
      </c>
      <c r="AJ1302" s="122">
        <v>0.10696945835799999</v>
      </c>
      <c r="AK1302" s="122">
        <v>0.1154909401514</v>
      </c>
      <c r="AL1302" s="122">
        <v>0</v>
      </c>
    </row>
    <row r="1303" spans="1:38" hidden="1" x14ac:dyDescent="0.25">
      <c r="A1303" s="122" t="s">
        <v>2006</v>
      </c>
      <c r="B1303" s="122">
        <v>1</v>
      </c>
      <c r="C1303" s="122" t="s">
        <v>2200</v>
      </c>
      <c r="D1303" s="122" t="s">
        <v>2135</v>
      </c>
      <c r="E1303" s="122">
        <v>25</v>
      </c>
      <c r="F1303" s="122">
        <v>3.6494129793700002E-2</v>
      </c>
      <c r="G1303" s="122">
        <v>3.4655123694199999E-2</v>
      </c>
      <c r="H1303" s="122">
        <v>3.5031003456799999E-2</v>
      </c>
      <c r="I1303" s="122">
        <v>3.4976396867300003E-2</v>
      </c>
      <c r="J1303" s="122">
        <v>3.6067490027100003E-2</v>
      </c>
      <c r="K1303" s="122">
        <v>3.4312818345200002E-2</v>
      </c>
      <c r="L1303" s="122">
        <v>3.3808455415099997E-2</v>
      </c>
      <c r="M1303" s="122">
        <v>3.5257300579100002E-2</v>
      </c>
      <c r="N1303" s="122">
        <v>3.4638234010599997E-2</v>
      </c>
      <c r="O1303" s="122">
        <v>3.3361133419600002E-2</v>
      </c>
      <c r="P1303" s="122">
        <v>2.95774153209E-2</v>
      </c>
      <c r="Q1303" s="122">
        <v>2.7819408006299999E-2</v>
      </c>
      <c r="R1303" s="122">
        <v>2.7013451586499999E-2</v>
      </c>
      <c r="S1303" s="122">
        <v>2.5936671407300001E-2</v>
      </c>
      <c r="T1303" s="122">
        <v>2.5491865973299999E-2</v>
      </c>
      <c r="U1303" s="122">
        <v>2.4512105087999999E-2</v>
      </c>
      <c r="V1303" s="122">
        <v>2.3982435457899999E-2</v>
      </c>
      <c r="W1303" s="122">
        <v>2.3032193003199999E-2</v>
      </c>
      <c r="X1303" s="122">
        <v>2.1408086708400002E-2</v>
      </c>
      <c r="Y1303" s="122">
        <v>1.84172984932E-2</v>
      </c>
      <c r="Z1303" s="122">
        <v>4.4897998886800003E-2</v>
      </c>
      <c r="AA1303" s="122">
        <v>4.4807356184699998E-2</v>
      </c>
      <c r="AB1303" s="122">
        <v>4.23319633404E-2</v>
      </c>
      <c r="AC1303" s="122">
        <v>4.74068582387E-2</v>
      </c>
      <c r="AD1303" s="122">
        <v>4.8451422090099998E-2</v>
      </c>
      <c r="AE1303" s="122">
        <v>5.29969102984E-2</v>
      </c>
      <c r="AF1303" s="122">
        <v>5.75366229056E-2</v>
      </c>
      <c r="AG1303" s="122">
        <v>4.8900636863000002E-2</v>
      </c>
      <c r="AH1303" s="122">
        <v>5.4610463140299999E-2</v>
      </c>
      <c r="AI1303" s="122">
        <v>5.2008129408200002E-2</v>
      </c>
      <c r="AJ1303" s="122">
        <v>4.95081744804E-2</v>
      </c>
      <c r="AK1303" s="122">
        <v>5.1899802120199998E-2</v>
      </c>
      <c r="AL1303" s="122">
        <v>0</v>
      </c>
    </row>
    <row r="1304" spans="1:38" hidden="1" x14ac:dyDescent="0.25">
      <c r="A1304" s="122" t="s">
        <v>2006</v>
      </c>
      <c r="B1304" s="122">
        <v>1</v>
      </c>
      <c r="C1304" s="122" t="s">
        <v>2200</v>
      </c>
      <c r="D1304" s="122" t="s">
        <v>2136</v>
      </c>
      <c r="E1304" s="122">
        <v>25</v>
      </c>
      <c r="F1304" s="122">
        <v>0</v>
      </c>
      <c r="G1304" s="122">
        <v>0</v>
      </c>
      <c r="H1304" s="122">
        <v>0</v>
      </c>
      <c r="I1304" s="122">
        <v>0</v>
      </c>
      <c r="J1304" s="122">
        <v>0</v>
      </c>
      <c r="K1304" s="122">
        <v>0</v>
      </c>
      <c r="L1304" s="122">
        <v>0</v>
      </c>
      <c r="M1304" s="122">
        <v>0</v>
      </c>
      <c r="N1304" s="122">
        <v>3.4638234010599997E-2</v>
      </c>
      <c r="O1304" s="122">
        <v>3.3361133419600002E-2</v>
      </c>
      <c r="P1304" s="122">
        <v>2.95774153209E-2</v>
      </c>
      <c r="Q1304" s="122">
        <v>2.7819408006299999E-2</v>
      </c>
      <c r="R1304" s="122">
        <v>2.7013451586499999E-2</v>
      </c>
      <c r="S1304" s="122">
        <v>2.5936671407300001E-2</v>
      </c>
      <c r="T1304" s="122">
        <v>2.5491865973299999E-2</v>
      </c>
      <c r="U1304" s="122">
        <v>2.4512105087999999E-2</v>
      </c>
      <c r="V1304" s="122">
        <v>2.3982435457899999E-2</v>
      </c>
      <c r="W1304" s="122">
        <v>2.3032193003199999E-2</v>
      </c>
      <c r="X1304" s="122">
        <v>2.1408086708400002E-2</v>
      </c>
      <c r="Y1304" s="122">
        <v>1.84172984932E-2</v>
      </c>
      <c r="Z1304" s="122">
        <v>4.0447015591699997E-2</v>
      </c>
      <c r="AA1304" s="122">
        <v>3.4758899089199997E-2</v>
      </c>
      <c r="AB1304" s="122">
        <v>3.2460868115999998E-2</v>
      </c>
      <c r="AC1304" s="122">
        <v>2.2188190705599999E-2</v>
      </c>
      <c r="AD1304" s="122">
        <v>1.72068186528E-2</v>
      </c>
      <c r="AE1304" s="122">
        <v>3.2304952734599997E-2</v>
      </c>
      <c r="AF1304" s="122">
        <v>5.03175495608E-2</v>
      </c>
      <c r="AG1304" s="122">
        <v>4.7435997743499998E-2</v>
      </c>
      <c r="AH1304" s="122">
        <v>2.0296700792300001E-2</v>
      </c>
      <c r="AI1304" s="122">
        <v>2.3665710813799999E-2</v>
      </c>
      <c r="AJ1304" s="122">
        <v>1.9417487150800002E-2</v>
      </c>
      <c r="AK1304" s="122">
        <v>2.24262517533E-2</v>
      </c>
      <c r="AL1304" s="122">
        <v>0</v>
      </c>
    </row>
    <row r="1305" spans="1:38" hidden="1" x14ac:dyDescent="0.25">
      <c r="A1305" s="122" t="s">
        <v>2006</v>
      </c>
      <c r="B1305" s="122">
        <v>1</v>
      </c>
      <c r="C1305" s="122" t="s">
        <v>2200</v>
      </c>
      <c r="D1305" s="122" t="s">
        <v>2137</v>
      </c>
      <c r="E1305" s="122">
        <v>25</v>
      </c>
      <c r="F1305" s="122">
        <v>7.2988259587400003E-2</v>
      </c>
      <c r="G1305" s="122">
        <v>6.9310247388500001E-2</v>
      </c>
      <c r="H1305" s="122">
        <v>7.0062006913599997E-2</v>
      </c>
      <c r="I1305" s="122">
        <v>6.9952793734600005E-2</v>
      </c>
      <c r="J1305" s="122">
        <v>7.2134980054200007E-2</v>
      </c>
      <c r="K1305" s="122">
        <v>6.8625636690400005E-2</v>
      </c>
      <c r="L1305" s="122">
        <v>6.7616910830100005E-2</v>
      </c>
      <c r="M1305" s="122">
        <v>7.0514601158100002E-2</v>
      </c>
      <c r="N1305" s="122">
        <v>6.9276468021100004E-2</v>
      </c>
      <c r="O1305" s="122">
        <v>6.67222668391E-2</v>
      </c>
      <c r="P1305" s="122">
        <v>5.9154830641899997E-2</v>
      </c>
      <c r="Q1305" s="122">
        <v>5.5638816012700001E-2</v>
      </c>
      <c r="R1305" s="122">
        <v>5.4026903173100001E-2</v>
      </c>
      <c r="S1305" s="122">
        <v>5.1873342814600001E-2</v>
      </c>
      <c r="T1305" s="122">
        <v>5.0983731946500001E-2</v>
      </c>
      <c r="U1305" s="122">
        <v>4.9024210176100001E-2</v>
      </c>
      <c r="V1305" s="122">
        <v>4.7964870915799998E-2</v>
      </c>
      <c r="W1305" s="122">
        <v>4.6064386006300001E-2</v>
      </c>
      <c r="X1305" s="122">
        <v>4.2816173416800003E-2</v>
      </c>
      <c r="Y1305" s="122">
        <v>3.6834596986400001E-2</v>
      </c>
      <c r="Z1305" s="122">
        <v>4.7648723657500003E-2</v>
      </c>
      <c r="AA1305" s="122">
        <v>4.57099183152E-2</v>
      </c>
      <c r="AB1305" s="122">
        <v>4.4643515917399998E-2</v>
      </c>
      <c r="AC1305" s="122">
        <v>4.1115071389400001E-2</v>
      </c>
      <c r="AD1305" s="122">
        <v>3.92891749326E-2</v>
      </c>
      <c r="AE1305" s="122">
        <v>4.3348101825100002E-2</v>
      </c>
      <c r="AF1305" s="122">
        <v>4.1661170769399999E-2</v>
      </c>
      <c r="AG1305" s="122">
        <v>4.17162993361E-2</v>
      </c>
      <c r="AH1305" s="122">
        <v>3.21774133634E-2</v>
      </c>
      <c r="AI1305" s="122">
        <v>2.29434483419E-2</v>
      </c>
      <c r="AJ1305" s="122">
        <v>1.8696223430199999E-2</v>
      </c>
      <c r="AK1305" s="122">
        <v>1.2870417580500001E-2</v>
      </c>
      <c r="AL1305" s="122">
        <v>0</v>
      </c>
    </row>
    <row r="1306" spans="1:38" hidden="1" x14ac:dyDescent="0.25">
      <c r="A1306" s="122" t="s">
        <v>2006</v>
      </c>
      <c r="B1306" s="122">
        <v>1</v>
      </c>
      <c r="C1306" s="122" t="s">
        <v>2200</v>
      </c>
      <c r="D1306" s="122" t="s">
        <v>2138</v>
      </c>
      <c r="E1306" s="122">
        <v>25</v>
      </c>
      <c r="F1306" s="122">
        <v>3.6494129793700002E-2</v>
      </c>
      <c r="G1306" s="122">
        <v>3.4655123694199999E-2</v>
      </c>
      <c r="H1306" s="122">
        <v>3.5031003456799999E-2</v>
      </c>
      <c r="I1306" s="122">
        <v>3.4976396867300003E-2</v>
      </c>
      <c r="J1306" s="122">
        <v>3.6067490027100003E-2</v>
      </c>
      <c r="K1306" s="122">
        <v>3.4312818345200002E-2</v>
      </c>
      <c r="L1306" s="122">
        <v>3.3808455415099997E-2</v>
      </c>
      <c r="M1306" s="122">
        <v>3.5257300579100002E-2</v>
      </c>
      <c r="N1306" s="122">
        <v>3.4638234010599997E-2</v>
      </c>
      <c r="O1306" s="122">
        <v>3.3361133419600002E-2</v>
      </c>
      <c r="P1306" s="122">
        <v>2.95774153209E-2</v>
      </c>
      <c r="Q1306" s="122">
        <v>2.7819408006299999E-2</v>
      </c>
      <c r="R1306" s="122">
        <v>2.7013451586499999E-2</v>
      </c>
      <c r="S1306" s="122">
        <v>2.5936671407300001E-2</v>
      </c>
      <c r="T1306" s="122">
        <v>2.5491865973299999E-2</v>
      </c>
      <c r="U1306" s="122">
        <v>2.4512105087999999E-2</v>
      </c>
      <c r="V1306" s="122">
        <v>2.3982435457899999E-2</v>
      </c>
      <c r="W1306" s="122">
        <v>2.3032193003199999E-2</v>
      </c>
      <c r="X1306" s="122">
        <v>2.1408086708400002E-2</v>
      </c>
      <c r="Y1306" s="122">
        <v>1.84172984932E-2</v>
      </c>
      <c r="Z1306" s="122">
        <v>5.1756152999000004E-3</v>
      </c>
      <c r="AA1306" s="122">
        <v>5.7629727981E-3</v>
      </c>
      <c r="AB1306" s="122">
        <v>6.9747785461000003E-3</v>
      </c>
      <c r="AC1306" s="122">
        <v>4.5644316780999996E-3</v>
      </c>
      <c r="AD1306" s="122">
        <v>4.6226656988000003E-3</v>
      </c>
      <c r="AE1306" s="122">
        <v>2.7247981697000002E-3</v>
      </c>
      <c r="AF1306" s="122">
        <v>3.1881918583999999E-3</v>
      </c>
      <c r="AG1306" s="122">
        <v>2.6594489305999999E-3</v>
      </c>
      <c r="AH1306" s="122">
        <v>5.9165224509999999E-4</v>
      </c>
      <c r="AI1306" s="122">
        <v>0</v>
      </c>
      <c r="AJ1306" s="122">
        <v>0</v>
      </c>
      <c r="AK1306" s="122">
        <v>0</v>
      </c>
      <c r="AL1306" s="122">
        <v>0</v>
      </c>
    </row>
    <row r="1307" spans="1:38" hidden="1" x14ac:dyDescent="0.25">
      <c r="A1307" s="122" t="s">
        <v>2006</v>
      </c>
      <c r="B1307" s="122">
        <v>1</v>
      </c>
      <c r="C1307" s="122" t="s">
        <v>2200</v>
      </c>
      <c r="D1307" s="122" t="s">
        <v>2139</v>
      </c>
      <c r="E1307" s="122">
        <v>25</v>
      </c>
      <c r="F1307" s="122">
        <v>0</v>
      </c>
      <c r="G1307" s="122">
        <v>0</v>
      </c>
      <c r="H1307" s="122">
        <v>0</v>
      </c>
      <c r="I1307" s="122">
        <v>0</v>
      </c>
      <c r="J1307" s="122">
        <v>0</v>
      </c>
      <c r="K1307" s="122">
        <v>0</v>
      </c>
      <c r="L1307" s="122">
        <v>0</v>
      </c>
      <c r="M1307" s="122">
        <v>0</v>
      </c>
      <c r="N1307" s="122">
        <v>0</v>
      </c>
      <c r="O1307" s="122">
        <v>0</v>
      </c>
      <c r="P1307" s="122">
        <v>0</v>
      </c>
      <c r="Q1307" s="122">
        <v>0</v>
      </c>
      <c r="R1307" s="122">
        <v>0</v>
      </c>
      <c r="S1307" s="122">
        <v>0</v>
      </c>
      <c r="T1307" s="122">
        <v>0</v>
      </c>
      <c r="U1307" s="122">
        <v>0</v>
      </c>
      <c r="V1307" s="122">
        <v>0</v>
      </c>
      <c r="W1307" s="122">
        <v>0</v>
      </c>
      <c r="X1307" s="122">
        <v>0</v>
      </c>
      <c r="Y1307" s="122">
        <v>0</v>
      </c>
      <c r="Z1307" s="122">
        <v>0</v>
      </c>
      <c r="AA1307" s="122">
        <v>0</v>
      </c>
      <c r="AB1307" s="122">
        <v>0</v>
      </c>
      <c r="AC1307" s="122">
        <v>0</v>
      </c>
      <c r="AD1307" s="122">
        <v>0</v>
      </c>
      <c r="AE1307" s="122">
        <v>0</v>
      </c>
      <c r="AF1307" s="122">
        <v>0</v>
      </c>
      <c r="AG1307" s="122">
        <v>0</v>
      </c>
      <c r="AH1307" s="122">
        <v>0</v>
      </c>
      <c r="AI1307" s="122">
        <v>0</v>
      </c>
      <c r="AJ1307" s="122">
        <v>0</v>
      </c>
      <c r="AK1307" s="122">
        <v>0</v>
      </c>
      <c r="AL1307" s="122">
        <v>0</v>
      </c>
    </row>
    <row r="1308" spans="1:38" hidden="1" x14ac:dyDescent="0.25">
      <c r="A1308" s="122" t="s">
        <v>2006</v>
      </c>
      <c r="B1308" s="122">
        <v>1</v>
      </c>
      <c r="C1308" s="122" t="s">
        <v>2200</v>
      </c>
      <c r="D1308" s="122" t="s">
        <v>2140</v>
      </c>
      <c r="E1308" s="122">
        <v>25</v>
      </c>
      <c r="F1308" s="122">
        <v>0</v>
      </c>
      <c r="G1308" s="122">
        <v>0</v>
      </c>
      <c r="H1308" s="122">
        <v>0</v>
      </c>
      <c r="I1308" s="122">
        <v>0</v>
      </c>
      <c r="J1308" s="122">
        <v>0</v>
      </c>
      <c r="K1308" s="122">
        <v>0</v>
      </c>
      <c r="L1308" s="122">
        <v>0</v>
      </c>
      <c r="M1308" s="122">
        <v>0</v>
      </c>
      <c r="N1308" s="122">
        <v>0</v>
      </c>
      <c r="O1308" s="122">
        <v>0</v>
      </c>
      <c r="P1308" s="122">
        <v>0</v>
      </c>
      <c r="Q1308" s="122">
        <v>0</v>
      </c>
      <c r="R1308" s="122">
        <v>0</v>
      </c>
      <c r="S1308" s="122">
        <v>0</v>
      </c>
      <c r="T1308" s="122">
        <v>0</v>
      </c>
      <c r="U1308" s="122">
        <v>0</v>
      </c>
      <c r="V1308" s="122">
        <v>0</v>
      </c>
      <c r="W1308" s="122">
        <v>0</v>
      </c>
      <c r="X1308" s="122">
        <v>0</v>
      </c>
      <c r="Y1308" s="122">
        <v>0</v>
      </c>
      <c r="Z1308" s="122">
        <v>0</v>
      </c>
      <c r="AA1308" s="122">
        <v>0</v>
      </c>
      <c r="AB1308" s="122">
        <v>0</v>
      </c>
      <c r="AC1308" s="122">
        <v>0</v>
      </c>
      <c r="AD1308" s="122">
        <v>0</v>
      </c>
      <c r="AE1308" s="122">
        <v>0</v>
      </c>
      <c r="AF1308" s="122">
        <v>0</v>
      </c>
      <c r="AG1308" s="122">
        <v>0</v>
      </c>
      <c r="AH1308" s="122">
        <v>0</v>
      </c>
      <c r="AI1308" s="122">
        <v>0</v>
      </c>
      <c r="AJ1308" s="122">
        <v>0</v>
      </c>
      <c r="AK1308" s="122">
        <v>0</v>
      </c>
      <c r="AL1308" s="122">
        <v>0</v>
      </c>
    </row>
    <row r="1309" spans="1:38" hidden="1" x14ac:dyDescent="0.25">
      <c r="A1309" s="122" t="s">
        <v>2006</v>
      </c>
      <c r="B1309" s="122">
        <v>1</v>
      </c>
      <c r="C1309" s="122" t="s">
        <v>2200</v>
      </c>
      <c r="D1309" s="122" t="s">
        <v>2141</v>
      </c>
      <c r="E1309" s="122">
        <v>25</v>
      </c>
      <c r="F1309" s="122">
        <v>3.6494129793700002E-2</v>
      </c>
      <c r="G1309" s="122">
        <v>3.4655123694199999E-2</v>
      </c>
      <c r="H1309" s="122">
        <v>3.5031003456799999E-2</v>
      </c>
      <c r="I1309" s="122">
        <v>3.4976396867300003E-2</v>
      </c>
      <c r="J1309" s="122">
        <v>3.6067490027100003E-2</v>
      </c>
      <c r="K1309" s="122">
        <v>3.4312818345200002E-2</v>
      </c>
      <c r="L1309" s="122">
        <v>3.3808455415099997E-2</v>
      </c>
      <c r="M1309" s="122">
        <v>3.5257300579100002E-2</v>
      </c>
      <c r="N1309" s="122">
        <v>3.4638234010599997E-2</v>
      </c>
      <c r="O1309" s="122">
        <v>3.3361133419600002E-2</v>
      </c>
      <c r="P1309" s="122">
        <v>2.95774153209E-2</v>
      </c>
      <c r="Q1309" s="122">
        <v>2.7819408006299999E-2</v>
      </c>
      <c r="R1309" s="122">
        <v>2.7013451586499999E-2</v>
      </c>
      <c r="S1309" s="122">
        <v>2.5936671407300001E-2</v>
      </c>
      <c r="T1309" s="122">
        <v>2.5491865973299999E-2</v>
      </c>
      <c r="U1309" s="122">
        <v>2.4512105087999999E-2</v>
      </c>
      <c r="V1309" s="122">
        <v>2.3982435457899999E-2</v>
      </c>
      <c r="W1309" s="122">
        <v>2.3032193003199999E-2</v>
      </c>
      <c r="X1309" s="122">
        <v>2.1408086708400002E-2</v>
      </c>
      <c r="Y1309" s="122">
        <v>1.84172984932E-2</v>
      </c>
      <c r="Z1309" s="122">
        <v>4.1398564149100002E-2</v>
      </c>
      <c r="AA1309" s="122">
        <v>4.6338923571099998E-2</v>
      </c>
      <c r="AB1309" s="122">
        <v>4.3815717057900001E-2</v>
      </c>
      <c r="AC1309" s="122">
        <v>3.9534082840900001E-2</v>
      </c>
      <c r="AD1309" s="122">
        <v>4.3510353458700003E-2</v>
      </c>
      <c r="AE1309" s="122">
        <v>5.21757439199E-2</v>
      </c>
      <c r="AF1309" s="122">
        <v>4.2395445466900002E-2</v>
      </c>
      <c r="AG1309" s="122">
        <v>4.3509632563700003E-2</v>
      </c>
      <c r="AH1309" s="122">
        <v>4.5191334055800003E-2</v>
      </c>
      <c r="AI1309" s="122">
        <v>4.3689322464000001E-2</v>
      </c>
      <c r="AJ1309" s="122">
        <v>4.7248861787800002E-2</v>
      </c>
      <c r="AK1309" s="122">
        <v>4.2237561698199998E-2</v>
      </c>
      <c r="AL1309" s="122">
        <v>0</v>
      </c>
    </row>
    <row r="1310" spans="1:38" hidden="1" x14ac:dyDescent="0.25">
      <c r="A1310" s="122" t="s">
        <v>2006</v>
      </c>
      <c r="B1310" s="122">
        <v>1</v>
      </c>
      <c r="C1310" s="122" t="s">
        <v>2200</v>
      </c>
      <c r="D1310" s="122" t="s">
        <v>2142</v>
      </c>
      <c r="E1310" s="122">
        <v>25</v>
      </c>
      <c r="F1310" s="122">
        <v>0</v>
      </c>
      <c r="G1310" s="122">
        <v>0</v>
      </c>
      <c r="H1310" s="122">
        <v>0</v>
      </c>
      <c r="I1310" s="122">
        <v>0</v>
      </c>
      <c r="J1310" s="122">
        <v>0</v>
      </c>
      <c r="K1310" s="122">
        <v>0</v>
      </c>
      <c r="L1310" s="122">
        <v>0</v>
      </c>
      <c r="M1310" s="122">
        <v>0</v>
      </c>
      <c r="N1310" s="122">
        <v>0</v>
      </c>
      <c r="O1310" s="122">
        <v>0</v>
      </c>
      <c r="P1310" s="122">
        <v>0</v>
      </c>
      <c r="Q1310" s="122">
        <v>0</v>
      </c>
      <c r="R1310" s="122">
        <v>2.7013451586499999E-2</v>
      </c>
      <c r="S1310" s="122">
        <v>2.5936671407300001E-2</v>
      </c>
      <c r="T1310" s="122">
        <v>2.5491865973299999E-2</v>
      </c>
      <c r="U1310" s="122">
        <v>4.9024210176100001E-2</v>
      </c>
      <c r="V1310" s="122">
        <v>4.7964870915799998E-2</v>
      </c>
      <c r="W1310" s="122">
        <v>4.6064386006300001E-2</v>
      </c>
      <c r="X1310" s="122">
        <v>4.2816173416800003E-2</v>
      </c>
      <c r="Y1310" s="122">
        <v>3.6834596986400001E-2</v>
      </c>
      <c r="Z1310" s="122">
        <v>3.13664968404E-2</v>
      </c>
      <c r="AA1310" s="122">
        <v>2.98712954085E-2</v>
      </c>
      <c r="AB1310" s="122">
        <v>4.0322340367300001E-2</v>
      </c>
      <c r="AC1310" s="122">
        <v>2.6601769322899999E-2</v>
      </c>
      <c r="AD1310" s="122">
        <v>2.7996165367499999E-2</v>
      </c>
      <c r="AE1310" s="122">
        <v>2.9505878661000001E-2</v>
      </c>
      <c r="AF1310" s="122">
        <v>2.8826333593099999E-2</v>
      </c>
      <c r="AG1310" s="122">
        <v>2.7667596600899999E-2</v>
      </c>
      <c r="AH1310" s="122">
        <v>2.88965575265E-2</v>
      </c>
      <c r="AI1310" s="122">
        <v>3.0436249723900001E-2</v>
      </c>
      <c r="AJ1310" s="122">
        <v>3.0541179103800001E-2</v>
      </c>
      <c r="AK1310" s="122">
        <v>2.8860781718500001E-2</v>
      </c>
      <c r="AL1310" s="122">
        <v>0</v>
      </c>
    </row>
    <row r="1311" spans="1:38" hidden="1" x14ac:dyDescent="0.25">
      <c r="A1311" s="122" t="s">
        <v>2006</v>
      </c>
      <c r="B1311" s="122">
        <v>1</v>
      </c>
      <c r="C1311" s="122" t="s">
        <v>2200</v>
      </c>
      <c r="D1311" s="122" t="s">
        <v>2143</v>
      </c>
      <c r="E1311" s="122">
        <v>25</v>
      </c>
      <c r="F1311" s="122">
        <v>0.1094823893811</v>
      </c>
      <c r="G1311" s="122">
        <v>0.1039653710827</v>
      </c>
      <c r="H1311" s="122">
        <v>0.1050930103704</v>
      </c>
      <c r="I1311" s="122">
        <v>0.10492919060189999</v>
      </c>
      <c r="J1311" s="122">
        <v>0.10820247008140001</v>
      </c>
      <c r="K1311" s="122">
        <v>0.10293845503559999</v>
      </c>
      <c r="L1311" s="122">
        <v>0.1014253662452</v>
      </c>
      <c r="M1311" s="122">
        <v>0.1057719017372</v>
      </c>
      <c r="N1311" s="122">
        <v>0.1039147020317</v>
      </c>
      <c r="O1311" s="122">
        <v>0.10008340025869999</v>
      </c>
      <c r="P1311" s="122">
        <v>8.8732245962799994E-2</v>
      </c>
      <c r="Q1311" s="122">
        <v>8.3458224018999994E-2</v>
      </c>
      <c r="R1311" s="122">
        <v>8.1040354759600003E-2</v>
      </c>
      <c r="S1311" s="122">
        <v>7.7810014221899995E-2</v>
      </c>
      <c r="T1311" s="122">
        <v>7.6475597919800006E-2</v>
      </c>
      <c r="U1311" s="122">
        <v>7.3536315264099997E-2</v>
      </c>
      <c r="V1311" s="122">
        <v>7.1947306373600001E-2</v>
      </c>
      <c r="W1311" s="122">
        <v>6.9096579009500003E-2</v>
      </c>
      <c r="X1311" s="122">
        <v>6.4224260125100005E-2</v>
      </c>
      <c r="Y1311" s="122">
        <v>5.5251895479600001E-2</v>
      </c>
      <c r="Z1311" s="122">
        <v>4.3253088405299997E-2</v>
      </c>
      <c r="AA1311" s="122">
        <v>3.9112953324199999E-2</v>
      </c>
      <c r="AB1311" s="122">
        <v>4.3140725282599997E-2</v>
      </c>
      <c r="AC1311" s="122">
        <v>3.78151598863E-2</v>
      </c>
      <c r="AD1311" s="122">
        <v>3.1752321713700002E-2</v>
      </c>
      <c r="AE1311" s="122">
        <v>3.8041474568900002E-2</v>
      </c>
      <c r="AF1311" s="122">
        <v>4.0206211189400001E-2</v>
      </c>
      <c r="AG1311" s="122">
        <v>4.0317560205900001E-2</v>
      </c>
      <c r="AH1311" s="122">
        <v>4.1112597732800002E-2</v>
      </c>
      <c r="AI1311" s="122">
        <v>3.9653022034099997E-2</v>
      </c>
      <c r="AJ1311" s="122">
        <v>3.5278950655699998E-2</v>
      </c>
      <c r="AK1311" s="122">
        <v>3.9391369591499997E-2</v>
      </c>
      <c r="AL1311" s="122">
        <v>0</v>
      </c>
    </row>
    <row r="1312" spans="1:38" hidden="1" x14ac:dyDescent="0.25">
      <c r="A1312" s="122" t="s">
        <v>2006</v>
      </c>
      <c r="B1312" s="122">
        <v>1</v>
      </c>
      <c r="C1312" s="122" t="s">
        <v>2200</v>
      </c>
      <c r="D1312" s="122" t="s">
        <v>2177</v>
      </c>
      <c r="E1312" s="122">
        <v>25</v>
      </c>
      <c r="F1312" s="122">
        <v>0</v>
      </c>
      <c r="G1312" s="122">
        <v>0</v>
      </c>
      <c r="H1312" s="122">
        <v>0</v>
      </c>
      <c r="I1312" s="122">
        <v>0</v>
      </c>
      <c r="J1312" s="122">
        <v>0</v>
      </c>
      <c r="K1312" s="122">
        <v>0</v>
      </c>
      <c r="L1312" s="122">
        <v>0</v>
      </c>
      <c r="M1312" s="122">
        <v>0</v>
      </c>
      <c r="N1312" s="122">
        <v>0</v>
      </c>
      <c r="O1312" s="122">
        <v>0</v>
      </c>
      <c r="P1312" s="122">
        <v>0</v>
      </c>
      <c r="Q1312" s="122">
        <v>0</v>
      </c>
      <c r="R1312" s="122">
        <v>0</v>
      </c>
      <c r="S1312" s="122">
        <v>0</v>
      </c>
      <c r="T1312" s="122">
        <v>0</v>
      </c>
      <c r="U1312" s="122">
        <v>0</v>
      </c>
      <c r="V1312" s="122">
        <v>0</v>
      </c>
      <c r="W1312" s="122">
        <v>0</v>
      </c>
      <c r="X1312" s="122">
        <v>0</v>
      </c>
      <c r="Y1312" s="122">
        <v>0</v>
      </c>
      <c r="Z1312" s="122">
        <v>0</v>
      </c>
      <c r="AA1312" s="122">
        <v>0</v>
      </c>
      <c r="AB1312" s="122">
        <v>0</v>
      </c>
      <c r="AC1312" s="122">
        <v>0</v>
      </c>
      <c r="AD1312" s="122">
        <v>0</v>
      </c>
      <c r="AE1312" s="122">
        <v>0</v>
      </c>
      <c r="AF1312" s="122">
        <v>0</v>
      </c>
      <c r="AG1312" s="122">
        <v>0</v>
      </c>
      <c r="AH1312" s="122">
        <v>0</v>
      </c>
      <c r="AI1312" s="122">
        <v>0</v>
      </c>
      <c r="AJ1312" s="122">
        <v>0</v>
      </c>
      <c r="AK1312" s="122">
        <v>0</v>
      </c>
      <c r="AL1312" s="122">
        <v>0</v>
      </c>
    </row>
    <row r="1313" spans="1:38" hidden="1" x14ac:dyDescent="0.25">
      <c r="A1313" s="122" t="s">
        <v>2006</v>
      </c>
      <c r="B1313" s="122">
        <v>1</v>
      </c>
      <c r="C1313" s="122" t="s">
        <v>2200</v>
      </c>
      <c r="D1313" s="122" t="s">
        <v>2144</v>
      </c>
      <c r="E1313" s="122">
        <v>25</v>
      </c>
      <c r="F1313" s="122">
        <v>0</v>
      </c>
      <c r="G1313" s="122">
        <v>0</v>
      </c>
      <c r="H1313" s="122">
        <v>0</v>
      </c>
      <c r="I1313" s="122">
        <v>0</v>
      </c>
      <c r="J1313" s="122">
        <v>0</v>
      </c>
      <c r="K1313" s="122">
        <v>0</v>
      </c>
      <c r="L1313" s="122">
        <v>0</v>
      </c>
      <c r="M1313" s="122">
        <v>0</v>
      </c>
      <c r="N1313" s="122">
        <v>0</v>
      </c>
      <c r="O1313" s="122">
        <v>0</v>
      </c>
      <c r="P1313" s="122">
        <v>0</v>
      </c>
      <c r="Q1313" s="122">
        <v>0</v>
      </c>
      <c r="R1313" s="122">
        <v>0</v>
      </c>
      <c r="S1313" s="122">
        <v>0</v>
      </c>
      <c r="T1313" s="122">
        <v>0</v>
      </c>
      <c r="U1313" s="122">
        <v>0</v>
      </c>
      <c r="V1313" s="122">
        <v>0</v>
      </c>
      <c r="W1313" s="122">
        <v>0</v>
      </c>
      <c r="X1313" s="122">
        <v>0</v>
      </c>
      <c r="Y1313" s="122">
        <v>0</v>
      </c>
      <c r="Z1313" s="122">
        <v>0</v>
      </c>
      <c r="AA1313" s="122">
        <v>0</v>
      </c>
      <c r="AB1313" s="122">
        <v>0</v>
      </c>
      <c r="AC1313" s="122">
        <v>0</v>
      </c>
      <c r="AD1313" s="122">
        <v>0</v>
      </c>
      <c r="AE1313" s="122">
        <v>0</v>
      </c>
      <c r="AF1313" s="122">
        <v>0</v>
      </c>
      <c r="AG1313" s="122">
        <v>0</v>
      </c>
      <c r="AH1313" s="122">
        <v>5.5965677000000001E-6</v>
      </c>
      <c r="AI1313" s="122">
        <v>1.0249781199999999E-5</v>
      </c>
      <c r="AJ1313" s="122">
        <v>0</v>
      </c>
      <c r="AK1313" s="122">
        <v>0</v>
      </c>
      <c r="AL1313" s="122">
        <v>0</v>
      </c>
    </row>
    <row r="1314" spans="1:38" hidden="1" x14ac:dyDescent="0.25">
      <c r="A1314" s="122" t="s">
        <v>2006</v>
      </c>
      <c r="B1314" s="122">
        <v>1</v>
      </c>
      <c r="C1314" s="122" t="s">
        <v>2200</v>
      </c>
      <c r="D1314" s="122" t="s">
        <v>2145</v>
      </c>
      <c r="E1314" s="122">
        <v>25</v>
      </c>
      <c r="F1314" s="122">
        <v>0</v>
      </c>
      <c r="G1314" s="122">
        <v>0</v>
      </c>
      <c r="H1314" s="122">
        <v>0</v>
      </c>
      <c r="I1314" s="122">
        <v>0</v>
      </c>
      <c r="J1314" s="122">
        <v>0</v>
      </c>
      <c r="K1314" s="122">
        <v>0</v>
      </c>
      <c r="L1314" s="122">
        <v>0</v>
      </c>
      <c r="M1314" s="122">
        <v>0</v>
      </c>
      <c r="N1314" s="122">
        <v>0</v>
      </c>
      <c r="O1314" s="122">
        <v>0</v>
      </c>
      <c r="P1314" s="122">
        <v>0</v>
      </c>
      <c r="Q1314" s="122">
        <v>0</v>
      </c>
      <c r="R1314" s="122">
        <v>0</v>
      </c>
      <c r="S1314" s="122">
        <v>0</v>
      </c>
      <c r="T1314" s="122">
        <v>0</v>
      </c>
      <c r="U1314" s="122">
        <v>0</v>
      </c>
      <c r="V1314" s="122">
        <v>0</v>
      </c>
      <c r="W1314" s="122">
        <v>0</v>
      </c>
      <c r="X1314" s="122">
        <v>0</v>
      </c>
      <c r="Y1314" s="122">
        <v>0</v>
      </c>
      <c r="Z1314" s="122">
        <v>0</v>
      </c>
      <c r="AA1314" s="122">
        <v>0</v>
      </c>
      <c r="AB1314" s="122">
        <v>0</v>
      </c>
      <c r="AC1314" s="122">
        <v>0</v>
      </c>
      <c r="AD1314" s="122">
        <v>0</v>
      </c>
      <c r="AE1314" s="122">
        <v>0</v>
      </c>
      <c r="AF1314" s="122">
        <v>0</v>
      </c>
      <c r="AG1314" s="122">
        <v>0</v>
      </c>
      <c r="AH1314" s="122">
        <v>0</v>
      </c>
      <c r="AI1314" s="122">
        <v>0</v>
      </c>
      <c r="AJ1314" s="122">
        <v>0</v>
      </c>
      <c r="AK1314" s="122">
        <v>0</v>
      </c>
      <c r="AL1314" s="122">
        <v>0</v>
      </c>
    </row>
    <row r="1315" spans="1:38" hidden="1" x14ac:dyDescent="0.25">
      <c r="A1315" s="122" t="s">
        <v>2006</v>
      </c>
      <c r="B1315" s="122">
        <v>1</v>
      </c>
      <c r="C1315" s="122" t="s">
        <v>2200</v>
      </c>
      <c r="D1315" s="122" t="s">
        <v>2146</v>
      </c>
      <c r="E1315" s="122">
        <v>25</v>
      </c>
      <c r="F1315" s="122">
        <v>0.1094823893811</v>
      </c>
      <c r="G1315" s="122">
        <v>0.1039653710827</v>
      </c>
      <c r="H1315" s="122">
        <v>0.1050930103704</v>
      </c>
      <c r="I1315" s="122">
        <v>0.10492919060189999</v>
      </c>
      <c r="J1315" s="122">
        <v>0.10820247008140001</v>
      </c>
      <c r="K1315" s="122">
        <v>0.10293845503559999</v>
      </c>
      <c r="L1315" s="122">
        <v>0.1014253662452</v>
      </c>
      <c r="M1315" s="122">
        <v>0.1057719017372</v>
      </c>
      <c r="N1315" s="122">
        <v>0.1039147020317</v>
      </c>
      <c r="O1315" s="122">
        <v>0.10008340025869999</v>
      </c>
      <c r="P1315" s="122">
        <v>0.11830966128379999</v>
      </c>
      <c r="Q1315" s="122">
        <v>0.1112776320253</v>
      </c>
      <c r="R1315" s="122">
        <v>0.1080538063461</v>
      </c>
      <c r="S1315" s="122">
        <v>0.1037466856292</v>
      </c>
      <c r="T1315" s="122">
        <v>0.15295119583960001</v>
      </c>
      <c r="U1315" s="122">
        <v>0.14707263052819999</v>
      </c>
      <c r="V1315" s="122">
        <v>0.1438946127473</v>
      </c>
      <c r="W1315" s="122">
        <v>0.13819315801900001</v>
      </c>
      <c r="X1315" s="122">
        <v>0.14985660695870001</v>
      </c>
      <c r="Y1315" s="122">
        <v>0.1289210894524</v>
      </c>
      <c r="Z1315" s="122">
        <v>0.18011597786700001</v>
      </c>
      <c r="AA1315" s="122">
        <v>0.18958678989229999</v>
      </c>
      <c r="AB1315" s="122">
        <v>0.18911314677589999</v>
      </c>
      <c r="AC1315" s="122">
        <v>0.19130950399999999</v>
      </c>
      <c r="AD1315" s="122">
        <v>0.19630497460640001</v>
      </c>
      <c r="AE1315" s="122">
        <v>0.19774332395300001</v>
      </c>
      <c r="AF1315" s="122">
        <v>0.2102847645016</v>
      </c>
      <c r="AG1315" s="122">
        <v>0.18409737835600001</v>
      </c>
      <c r="AH1315" s="122">
        <v>0.1967995027686</v>
      </c>
      <c r="AI1315" s="122">
        <v>0.19976136688759999</v>
      </c>
      <c r="AJ1315" s="122">
        <v>0.18465403515680001</v>
      </c>
      <c r="AK1315" s="122">
        <v>0.19503046247139999</v>
      </c>
      <c r="AL1315" s="122">
        <v>0</v>
      </c>
    </row>
    <row r="1316" spans="1:38" hidden="1" x14ac:dyDescent="0.25">
      <c r="A1316" s="122" t="s">
        <v>2006</v>
      </c>
      <c r="B1316" s="122">
        <v>1</v>
      </c>
      <c r="C1316" s="122" t="s">
        <v>2200</v>
      </c>
      <c r="D1316" s="122" t="s">
        <v>2147</v>
      </c>
      <c r="E1316" s="122">
        <v>25</v>
      </c>
      <c r="F1316" s="122">
        <v>0</v>
      </c>
      <c r="G1316" s="122">
        <v>0</v>
      </c>
      <c r="H1316" s="122">
        <v>0</v>
      </c>
      <c r="I1316" s="122">
        <v>0</v>
      </c>
      <c r="J1316" s="122">
        <v>0</v>
      </c>
      <c r="K1316" s="122">
        <v>0</v>
      </c>
      <c r="L1316" s="122">
        <v>0</v>
      </c>
      <c r="M1316" s="122">
        <v>0</v>
      </c>
      <c r="N1316" s="122">
        <v>0</v>
      </c>
      <c r="O1316" s="122">
        <v>0</v>
      </c>
      <c r="P1316" s="122">
        <v>0</v>
      </c>
      <c r="Q1316" s="122">
        <v>0</v>
      </c>
      <c r="R1316" s="122">
        <v>0</v>
      </c>
      <c r="S1316" s="122">
        <v>0</v>
      </c>
      <c r="T1316" s="122">
        <v>0</v>
      </c>
      <c r="U1316" s="122">
        <v>0</v>
      </c>
      <c r="V1316" s="122">
        <v>0</v>
      </c>
      <c r="W1316" s="122">
        <v>0</v>
      </c>
      <c r="X1316" s="122">
        <v>0</v>
      </c>
      <c r="Y1316" s="122">
        <v>0</v>
      </c>
      <c r="Z1316" s="122">
        <v>0</v>
      </c>
      <c r="AA1316" s="122">
        <v>0</v>
      </c>
      <c r="AB1316" s="122">
        <v>0</v>
      </c>
      <c r="AC1316" s="122">
        <v>0</v>
      </c>
      <c r="AD1316" s="122">
        <v>0</v>
      </c>
      <c r="AE1316" s="122">
        <v>0</v>
      </c>
      <c r="AF1316" s="122">
        <v>0</v>
      </c>
      <c r="AG1316" s="122">
        <v>0</v>
      </c>
      <c r="AH1316" s="122">
        <v>0</v>
      </c>
      <c r="AI1316" s="122">
        <v>0</v>
      </c>
      <c r="AJ1316" s="122">
        <v>0</v>
      </c>
      <c r="AK1316" s="122">
        <v>0</v>
      </c>
      <c r="AL1316" s="122">
        <v>0</v>
      </c>
    </row>
    <row r="1317" spans="1:38" hidden="1" x14ac:dyDescent="0.25">
      <c r="A1317" s="122" t="s">
        <v>2006</v>
      </c>
      <c r="B1317" s="122">
        <v>1</v>
      </c>
      <c r="C1317" s="122" t="s">
        <v>2200</v>
      </c>
      <c r="D1317" s="122" t="s">
        <v>475</v>
      </c>
      <c r="E1317" s="122">
        <v>25</v>
      </c>
      <c r="F1317" s="122">
        <v>0</v>
      </c>
      <c r="G1317" s="122">
        <v>0</v>
      </c>
      <c r="H1317" s="122">
        <v>0</v>
      </c>
      <c r="I1317" s="122">
        <v>0</v>
      </c>
      <c r="J1317" s="122">
        <v>0</v>
      </c>
      <c r="K1317" s="122">
        <v>0</v>
      </c>
      <c r="L1317" s="122">
        <v>0</v>
      </c>
      <c r="M1317" s="122">
        <v>0</v>
      </c>
      <c r="N1317" s="122">
        <v>0</v>
      </c>
      <c r="O1317" s="122">
        <v>0</v>
      </c>
      <c r="P1317" s="122">
        <v>0</v>
      </c>
      <c r="Q1317" s="122">
        <v>0</v>
      </c>
      <c r="R1317" s="122">
        <v>0</v>
      </c>
      <c r="S1317" s="122">
        <v>0</v>
      </c>
      <c r="T1317" s="122">
        <v>0</v>
      </c>
      <c r="U1317" s="122">
        <v>0</v>
      </c>
      <c r="V1317" s="122">
        <v>0</v>
      </c>
      <c r="W1317" s="122">
        <v>0</v>
      </c>
      <c r="X1317" s="122">
        <v>0</v>
      </c>
      <c r="Y1317" s="122">
        <v>0</v>
      </c>
      <c r="Z1317" s="122">
        <v>0</v>
      </c>
      <c r="AA1317" s="122">
        <v>0</v>
      </c>
      <c r="AB1317" s="122">
        <v>0</v>
      </c>
      <c r="AC1317" s="122">
        <v>0</v>
      </c>
      <c r="AD1317" s="122">
        <v>0</v>
      </c>
      <c r="AE1317" s="122">
        <v>0</v>
      </c>
      <c r="AF1317" s="122">
        <v>0</v>
      </c>
      <c r="AG1317" s="122">
        <v>0</v>
      </c>
      <c r="AH1317" s="122">
        <v>0</v>
      </c>
      <c r="AI1317" s="122">
        <v>0</v>
      </c>
      <c r="AJ1317" s="122">
        <v>0</v>
      </c>
      <c r="AK1317" s="122">
        <v>0</v>
      </c>
      <c r="AL1317" s="122">
        <v>0</v>
      </c>
    </row>
    <row r="1318" spans="1:38" hidden="1" x14ac:dyDescent="0.25">
      <c r="A1318" s="122" t="s">
        <v>2006</v>
      </c>
      <c r="B1318" s="122">
        <v>1</v>
      </c>
      <c r="C1318" s="122" t="s">
        <v>2200</v>
      </c>
      <c r="D1318" s="122" t="s">
        <v>2148</v>
      </c>
      <c r="E1318" s="122">
        <v>25</v>
      </c>
      <c r="F1318" s="122">
        <v>0</v>
      </c>
      <c r="G1318" s="122">
        <v>0</v>
      </c>
      <c r="H1318" s="122">
        <v>0</v>
      </c>
      <c r="I1318" s="122">
        <v>0</v>
      </c>
      <c r="J1318" s="122">
        <v>0</v>
      </c>
      <c r="K1318" s="122">
        <v>0</v>
      </c>
      <c r="L1318" s="122">
        <v>0</v>
      </c>
      <c r="M1318" s="122">
        <v>0</v>
      </c>
      <c r="N1318" s="122">
        <v>0</v>
      </c>
      <c r="O1318" s="122">
        <v>0</v>
      </c>
      <c r="P1318" s="122">
        <v>0</v>
      </c>
      <c r="Q1318" s="122">
        <v>0</v>
      </c>
      <c r="R1318" s="122">
        <v>0</v>
      </c>
      <c r="S1318" s="122">
        <v>0</v>
      </c>
      <c r="T1318" s="122">
        <v>0</v>
      </c>
      <c r="U1318" s="122">
        <v>0</v>
      </c>
      <c r="V1318" s="122">
        <v>0</v>
      </c>
      <c r="W1318" s="122">
        <v>0</v>
      </c>
      <c r="X1318" s="122">
        <v>0</v>
      </c>
      <c r="Y1318" s="122">
        <v>0</v>
      </c>
      <c r="Z1318" s="122">
        <v>0</v>
      </c>
      <c r="AA1318" s="122">
        <v>0</v>
      </c>
      <c r="AB1318" s="122">
        <v>0</v>
      </c>
      <c r="AC1318" s="122">
        <v>0</v>
      </c>
      <c r="AD1318" s="122">
        <v>0</v>
      </c>
      <c r="AE1318" s="122">
        <v>0</v>
      </c>
      <c r="AF1318" s="122">
        <v>0</v>
      </c>
      <c r="AG1318" s="122">
        <v>0</v>
      </c>
      <c r="AH1318" s="122">
        <v>0</v>
      </c>
      <c r="AI1318" s="122">
        <v>0</v>
      </c>
      <c r="AJ1318" s="122">
        <v>0</v>
      </c>
      <c r="AK1318" s="122">
        <v>0</v>
      </c>
      <c r="AL1318" s="122">
        <v>0</v>
      </c>
    </row>
    <row r="1319" spans="1:38" hidden="1" x14ac:dyDescent="0.25">
      <c r="A1319" s="122" t="s">
        <v>2006</v>
      </c>
      <c r="B1319" s="122">
        <v>1</v>
      </c>
      <c r="C1319" s="122" t="s">
        <v>2200</v>
      </c>
      <c r="D1319" s="122" t="s">
        <v>2149</v>
      </c>
      <c r="E1319" s="122">
        <v>25</v>
      </c>
      <c r="F1319" s="122">
        <v>0.14597651917480001</v>
      </c>
      <c r="G1319" s="122">
        <v>0.138620494777</v>
      </c>
      <c r="H1319" s="122">
        <v>0.14012401382719999</v>
      </c>
      <c r="I1319" s="122">
        <v>0.13990558746920001</v>
      </c>
      <c r="J1319" s="122">
        <v>0.14426996010849999</v>
      </c>
      <c r="K1319" s="122">
        <v>0.13725127338080001</v>
      </c>
      <c r="L1319" s="122">
        <v>0.13523382166030001</v>
      </c>
      <c r="M1319" s="122">
        <v>0.1410292023162</v>
      </c>
      <c r="N1319" s="122">
        <v>0.13855293604230001</v>
      </c>
      <c r="O1319" s="122">
        <v>0.1334445336782</v>
      </c>
      <c r="P1319" s="122">
        <v>0.11830966128379999</v>
      </c>
      <c r="Q1319" s="122">
        <v>0.1112776320253</v>
      </c>
      <c r="R1319" s="122">
        <v>0.1080538063461</v>
      </c>
      <c r="S1319" s="122">
        <v>0.1037466856292</v>
      </c>
      <c r="T1319" s="122">
        <v>0.1019674638931</v>
      </c>
      <c r="U1319" s="122">
        <v>9.8048420352200003E-2</v>
      </c>
      <c r="V1319" s="122">
        <v>9.5929741831500007E-2</v>
      </c>
      <c r="W1319" s="122">
        <v>9.2128772012700005E-2</v>
      </c>
      <c r="X1319" s="122">
        <v>8.5632346833500003E-2</v>
      </c>
      <c r="Y1319" s="122">
        <v>7.3669193972800001E-2</v>
      </c>
      <c r="Z1319" s="122">
        <v>5.3192387807800001E-2</v>
      </c>
      <c r="AA1319" s="122">
        <v>5.2804738229699999E-2</v>
      </c>
      <c r="AB1319" s="122">
        <v>4.9501000323100001E-2</v>
      </c>
      <c r="AC1319" s="122">
        <v>5.00239684058E-2</v>
      </c>
      <c r="AD1319" s="122">
        <v>4.7808481093200003E-2</v>
      </c>
      <c r="AE1319" s="122">
        <v>3.47513221893E-2</v>
      </c>
      <c r="AF1319" s="122">
        <v>3.4387009892100001E-2</v>
      </c>
      <c r="AG1319" s="122">
        <v>3.5352067735500002E-2</v>
      </c>
      <c r="AH1319" s="122">
        <v>3.5765341256199998E-2</v>
      </c>
      <c r="AI1319" s="122">
        <v>2.9241780378300001E-2</v>
      </c>
      <c r="AJ1319" s="122">
        <v>3.1710977127699998E-2</v>
      </c>
      <c r="AK1319" s="122">
        <v>3.3901384501999997E-2</v>
      </c>
      <c r="AL1319" s="122">
        <v>0</v>
      </c>
    </row>
    <row r="1320" spans="1:38" hidden="1" x14ac:dyDescent="0.25">
      <c r="A1320" s="122" t="s">
        <v>2006</v>
      </c>
      <c r="B1320" s="122">
        <v>1</v>
      </c>
      <c r="C1320" s="122" t="s">
        <v>2200</v>
      </c>
      <c r="D1320" s="122" t="s">
        <v>2150</v>
      </c>
      <c r="E1320" s="122">
        <v>25</v>
      </c>
      <c r="F1320" s="122">
        <v>0</v>
      </c>
      <c r="G1320" s="122">
        <v>0</v>
      </c>
      <c r="H1320" s="122">
        <v>0</v>
      </c>
      <c r="I1320" s="122">
        <v>0</v>
      </c>
      <c r="J1320" s="122">
        <v>0</v>
      </c>
      <c r="K1320" s="122">
        <v>0</v>
      </c>
      <c r="L1320" s="122">
        <v>0</v>
      </c>
      <c r="M1320" s="122">
        <v>0</v>
      </c>
      <c r="N1320" s="122">
        <v>0</v>
      </c>
      <c r="O1320" s="122">
        <v>0</v>
      </c>
      <c r="P1320" s="122">
        <v>0</v>
      </c>
      <c r="Q1320" s="122">
        <v>0</v>
      </c>
      <c r="R1320" s="122">
        <v>0</v>
      </c>
      <c r="S1320" s="122">
        <v>0</v>
      </c>
      <c r="T1320" s="122">
        <v>0</v>
      </c>
      <c r="U1320" s="122">
        <v>0</v>
      </c>
      <c r="V1320" s="122">
        <v>0</v>
      </c>
      <c r="W1320" s="122">
        <v>0</v>
      </c>
      <c r="X1320" s="122">
        <v>0</v>
      </c>
      <c r="Y1320" s="122">
        <v>0</v>
      </c>
      <c r="Z1320" s="122">
        <v>0</v>
      </c>
      <c r="AA1320" s="122">
        <v>0</v>
      </c>
      <c r="AB1320" s="122">
        <v>0</v>
      </c>
      <c r="AC1320" s="122">
        <v>0</v>
      </c>
      <c r="AD1320" s="122">
        <v>0</v>
      </c>
      <c r="AE1320" s="122">
        <v>0</v>
      </c>
      <c r="AF1320" s="122">
        <v>0</v>
      </c>
      <c r="AG1320" s="122">
        <v>0</v>
      </c>
      <c r="AH1320" s="122">
        <v>0</v>
      </c>
      <c r="AI1320" s="122">
        <v>0</v>
      </c>
      <c r="AJ1320" s="122">
        <v>0</v>
      </c>
      <c r="AK1320" s="122">
        <v>0</v>
      </c>
      <c r="AL1320" s="122">
        <v>0</v>
      </c>
    </row>
    <row r="1321" spans="1:38" hidden="1" x14ac:dyDescent="0.25">
      <c r="A1321" s="122" t="s">
        <v>2006</v>
      </c>
      <c r="B1321" s="122">
        <v>1</v>
      </c>
      <c r="C1321" s="122" t="s">
        <v>2200</v>
      </c>
      <c r="D1321" s="122" t="s">
        <v>2151</v>
      </c>
      <c r="E1321" s="122">
        <v>25</v>
      </c>
      <c r="F1321" s="122">
        <v>0</v>
      </c>
      <c r="G1321" s="122">
        <v>0</v>
      </c>
      <c r="H1321" s="122">
        <v>0</v>
      </c>
      <c r="I1321" s="122">
        <v>0</v>
      </c>
      <c r="J1321" s="122">
        <v>0</v>
      </c>
      <c r="K1321" s="122">
        <v>0</v>
      </c>
      <c r="L1321" s="122">
        <v>0</v>
      </c>
      <c r="M1321" s="122">
        <v>0</v>
      </c>
      <c r="N1321" s="122">
        <v>0</v>
      </c>
      <c r="O1321" s="122">
        <v>0</v>
      </c>
      <c r="P1321" s="122">
        <v>0</v>
      </c>
      <c r="Q1321" s="122">
        <v>0</v>
      </c>
      <c r="R1321" s="122">
        <v>0</v>
      </c>
      <c r="S1321" s="122">
        <v>0</v>
      </c>
      <c r="T1321" s="122">
        <v>0</v>
      </c>
      <c r="U1321" s="122">
        <v>0</v>
      </c>
      <c r="V1321" s="122">
        <v>0</v>
      </c>
      <c r="W1321" s="122">
        <v>0</v>
      </c>
      <c r="X1321" s="122">
        <v>0</v>
      </c>
      <c r="Y1321" s="122">
        <v>0</v>
      </c>
      <c r="Z1321" s="122">
        <v>0</v>
      </c>
      <c r="AA1321" s="122">
        <v>0</v>
      </c>
      <c r="AB1321" s="122">
        <v>0</v>
      </c>
      <c r="AC1321" s="122">
        <v>0</v>
      </c>
      <c r="AD1321" s="122">
        <v>0</v>
      </c>
      <c r="AE1321" s="122">
        <v>0</v>
      </c>
      <c r="AF1321" s="122">
        <v>0</v>
      </c>
      <c r="AG1321" s="122">
        <v>0</v>
      </c>
      <c r="AH1321" s="122">
        <v>0</v>
      </c>
      <c r="AI1321" s="122">
        <v>0</v>
      </c>
      <c r="AJ1321" s="122">
        <v>0</v>
      </c>
      <c r="AK1321" s="122">
        <v>0</v>
      </c>
      <c r="AL1321" s="122">
        <v>0</v>
      </c>
    </row>
    <row r="1322" spans="1:38" hidden="1" x14ac:dyDescent="0.25">
      <c r="A1322" s="122" t="s">
        <v>2006</v>
      </c>
      <c r="B1322" s="122">
        <v>1</v>
      </c>
      <c r="C1322" s="122" t="s">
        <v>2200</v>
      </c>
      <c r="D1322" s="122" t="s">
        <v>2152</v>
      </c>
      <c r="E1322" s="122">
        <v>25</v>
      </c>
      <c r="F1322" s="122">
        <v>7.2988259587400003E-2</v>
      </c>
      <c r="G1322" s="122">
        <v>6.9310247388500001E-2</v>
      </c>
      <c r="H1322" s="122">
        <v>7.0062006913599997E-2</v>
      </c>
      <c r="I1322" s="122">
        <v>6.9952793734600005E-2</v>
      </c>
      <c r="J1322" s="122">
        <v>7.2134980054200007E-2</v>
      </c>
      <c r="K1322" s="122">
        <v>6.8625636690400005E-2</v>
      </c>
      <c r="L1322" s="122">
        <v>6.7616910830100005E-2</v>
      </c>
      <c r="M1322" s="122">
        <v>7.0514601158100002E-2</v>
      </c>
      <c r="N1322" s="122">
        <v>6.9276468021100004E-2</v>
      </c>
      <c r="O1322" s="122">
        <v>6.67222668391E-2</v>
      </c>
      <c r="P1322" s="122">
        <v>5.9154830641899997E-2</v>
      </c>
      <c r="Q1322" s="122">
        <v>5.5638816012700001E-2</v>
      </c>
      <c r="R1322" s="122">
        <v>5.4026903173100001E-2</v>
      </c>
      <c r="S1322" s="122">
        <v>5.1873342814600001E-2</v>
      </c>
      <c r="T1322" s="122">
        <v>5.0983731946500001E-2</v>
      </c>
      <c r="U1322" s="122">
        <v>4.9024210176100001E-2</v>
      </c>
      <c r="V1322" s="122">
        <v>4.7964870915799998E-2</v>
      </c>
      <c r="W1322" s="122">
        <v>4.6064386006300001E-2</v>
      </c>
      <c r="X1322" s="122">
        <v>4.2816173416800003E-2</v>
      </c>
      <c r="Y1322" s="122">
        <v>3.6834596986400001E-2</v>
      </c>
      <c r="Z1322" s="122">
        <v>7.8159775321899994E-2</v>
      </c>
      <c r="AA1322" s="122">
        <v>8.5676588016199998E-2</v>
      </c>
      <c r="AB1322" s="122">
        <v>8.7288769602700003E-2</v>
      </c>
      <c r="AC1322" s="122">
        <v>8.7487785936699994E-2</v>
      </c>
      <c r="AD1322" s="122">
        <v>8.9122353446199995E-2</v>
      </c>
      <c r="AE1322" s="122">
        <v>8.6689370949700001E-2</v>
      </c>
      <c r="AF1322" s="122">
        <v>8.7392915845299998E-2</v>
      </c>
      <c r="AG1322" s="122">
        <v>8.7848803582099996E-2</v>
      </c>
      <c r="AH1322" s="122">
        <v>7.4150826570399994E-2</v>
      </c>
      <c r="AI1322" s="122">
        <v>8.2015579007800002E-2</v>
      </c>
      <c r="AJ1322" s="122">
        <v>8.8451501905800006E-2</v>
      </c>
      <c r="AK1322" s="122">
        <v>8.8046743963700005E-2</v>
      </c>
      <c r="AL1322" s="122">
        <v>0</v>
      </c>
    </row>
    <row r="1323" spans="1:38" hidden="1" x14ac:dyDescent="0.25">
      <c r="A1323" s="122" t="s">
        <v>2006</v>
      </c>
      <c r="B1323" s="122">
        <v>1</v>
      </c>
      <c r="C1323" s="122" t="s">
        <v>2200</v>
      </c>
      <c r="D1323" s="122" t="s">
        <v>2153</v>
      </c>
      <c r="E1323" s="122">
        <v>25</v>
      </c>
      <c r="F1323" s="122">
        <v>3.6494129793700002E-2</v>
      </c>
      <c r="G1323" s="122">
        <v>3.4655123694199999E-2</v>
      </c>
      <c r="H1323" s="122">
        <v>3.5031003456799999E-2</v>
      </c>
      <c r="I1323" s="122">
        <v>3.4976396867300003E-2</v>
      </c>
      <c r="J1323" s="122">
        <v>3.6067490027100003E-2</v>
      </c>
      <c r="K1323" s="122">
        <v>3.4312818345200002E-2</v>
      </c>
      <c r="L1323" s="122">
        <v>3.3808455415099997E-2</v>
      </c>
      <c r="M1323" s="122">
        <v>3.5257300579100002E-2</v>
      </c>
      <c r="N1323" s="122">
        <v>6.9276468021100004E-2</v>
      </c>
      <c r="O1323" s="122">
        <v>0.1334445336782</v>
      </c>
      <c r="P1323" s="122">
        <v>0.17746449192569999</v>
      </c>
      <c r="Q1323" s="122">
        <v>0.16691644803799999</v>
      </c>
      <c r="R1323" s="122">
        <v>0.18909416110569999</v>
      </c>
      <c r="S1323" s="122">
        <v>0.2074933712583</v>
      </c>
      <c r="T1323" s="122">
        <v>0.20393492778610001</v>
      </c>
      <c r="U1323" s="122">
        <v>0.1960968407043</v>
      </c>
      <c r="V1323" s="122">
        <v>0.19185948366300001</v>
      </c>
      <c r="W1323" s="122">
        <v>0.18425754402530001</v>
      </c>
      <c r="X1323" s="122">
        <v>0.17126469366710001</v>
      </c>
      <c r="Y1323" s="122">
        <v>0.1473383879456</v>
      </c>
      <c r="Z1323" s="122">
        <v>0.128006160255</v>
      </c>
      <c r="AA1323" s="122">
        <v>0.1250387269721</v>
      </c>
      <c r="AB1323" s="122">
        <v>0.122269719406</v>
      </c>
      <c r="AC1323" s="122">
        <v>0.11853989176099999</v>
      </c>
      <c r="AD1323" s="122">
        <v>0.1118424096046</v>
      </c>
      <c r="AE1323" s="122">
        <v>0.1202253006423</v>
      </c>
      <c r="AF1323" s="122">
        <v>0.1071847828229</v>
      </c>
      <c r="AG1323" s="122">
        <v>0.105056774438</v>
      </c>
      <c r="AH1323" s="122">
        <v>0.1137524566117</v>
      </c>
      <c r="AI1323" s="122">
        <v>0.112657775366</v>
      </c>
      <c r="AJ1323" s="122">
        <v>9.3414635789799999E-2</v>
      </c>
      <c r="AK1323" s="122">
        <v>0.13882917455880001</v>
      </c>
      <c r="AL1323" s="122">
        <v>0</v>
      </c>
    </row>
    <row r="1324" spans="1:38" hidden="1" x14ac:dyDescent="0.25">
      <c r="A1324" s="122" t="s">
        <v>2006</v>
      </c>
      <c r="B1324" s="122">
        <v>1</v>
      </c>
      <c r="C1324" s="122" t="s">
        <v>2200</v>
      </c>
      <c r="D1324" s="122" t="s">
        <v>2154</v>
      </c>
      <c r="E1324" s="122">
        <v>25</v>
      </c>
      <c r="F1324" s="122">
        <v>0.14597651917480001</v>
      </c>
      <c r="G1324" s="122">
        <v>0.138620494777</v>
      </c>
      <c r="H1324" s="122">
        <v>0.14012401382719999</v>
      </c>
      <c r="I1324" s="122">
        <v>0.13990558746920001</v>
      </c>
      <c r="J1324" s="122">
        <v>0.14426996010849999</v>
      </c>
      <c r="K1324" s="122">
        <v>0.13725127338080001</v>
      </c>
      <c r="L1324" s="122">
        <v>0.13523382166030001</v>
      </c>
      <c r="M1324" s="122">
        <v>0.1410292023162</v>
      </c>
      <c r="N1324" s="122">
        <v>0.13855293604230001</v>
      </c>
      <c r="O1324" s="122">
        <v>0.1334445336782</v>
      </c>
      <c r="P1324" s="122">
        <v>0.11830966128379999</v>
      </c>
      <c r="Q1324" s="122">
        <v>0.1112776320253</v>
      </c>
      <c r="R1324" s="122">
        <v>0.1080538063461</v>
      </c>
      <c r="S1324" s="122">
        <v>0.1037466856292</v>
      </c>
      <c r="T1324" s="122">
        <v>0.1019674638931</v>
      </c>
      <c r="U1324" s="122">
        <v>0.1225605254402</v>
      </c>
      <c r="V1324" s="122">
        <v>0.1199121772894</v>
      </c>
      <c r="W1324" s="122">
        <v>0.1151609650158</v>
      </c>
      <c r="X1324" s="122">
        <v>0.1070404335419</v>
      </c>
      <c r="Y1324" s="122">
        <v>9.2086492465999994E-2</v>
      </c>
      <c r="Z1324" s="122">
        <v>0.1225796546739</v>
      </c>
      <c r="AA1324" s="122">
        <v>0.1196159188947</v>
      </c>
      <c r="AB1324" s="122">
        <v>0.1192025240274</v>
      </c>
      <c r="AC1324" s="122">
        <v>0.1040060817111</v>
      </c>
      <c r="AD1324" s="122">
        <v>0.10900475525180001</v>
      </c>
      <c r="AE1324" s="122">
        <v>0.12635319780269999</v>
      </c>
      <c r="AF1324" s="122">
        <v>0.13733877764970001</v>
      </c>
      <c r="AG1324" s="122">
        <v>0.12978875864299999</v>
      </c>
      <c r="AH1324" s="122">
        <v>0.1233068536823</v>
      </c>
      <c r="AI1324" s="122">
        <v>0.12578647704990001</v>
      </c>
      <c r="AJ1324" s="122">
        <v>0.1216896538833</v>
      </c>
      <c r="AK1324" s="122">
        <v>0.1213488478893</v>
      </c>
      <c r="AL1324" s="122">
        <v>0</v>
      </c>
    </row>
    <row r="1325" spans="1:38" hidden="1" x14ac:dyDescent="0.25">
      <c r="A1325" s="122" t="s">
        <v>2006</v>
      </c>
      <c r="B1325" s="122">
        <v>1</v>
      </c>
      <c r="C1325" s="122" t="s">
        <v>2200</v>
      </c>
      <c r="D1325" s="122" t="s">
        <v>2155</v>
      </c>
      <c r="E1325" s="122">
        <v>25</v>
      </c>
      <c r="F1325" s="122">
        <v>3.6494129793700002E-2</v>
      </c>
      <c r="G1325" s="122">
        <v>3.4655123694199999E-2</v>
      </c>
      <c r="H1325" s="122">
        <v>3.5031003456799999E-2</v>
      </c>
      <c r="I1325" s="122">
        <v>3.4976396867300003E-2</v>
      </c>
      <c r="J1325" s="122">
        <v>3.6067490027100003E-2</v>
      </c>
      <c r="K1325" s="122">
        <v>3.4312818345200002E-2</v>
      </c>
      <c r="L1325" s="122">
        <v>3.3808455415099997E-2</v>
      </c>
      <c r="M1325" s="122">
        <v>3.5257300579100002E-2</v>
      </c>
      <c r="N1325" s="122">
        <v>3.4638234010599997E-2</v>
      </c>
      <c r="O1325" s="122">
        <v>3.3361133419600002E-2</v>
      </c>
      <c r="P1325" s="122">
        <v>2.95774153209E-2</v>
      </c>
      <c r="Q1325" s="122">
        <v>2.7819408006299999E-2</v>
      </c>
      <c r="R1325" s="122">
        <v>2.7013451586499999E-2</v>
      </c>
      <c r="S1325" s="122">
        <v>2.5936671407300001E-2</v>
      </c>
      <c r="T1325" s="122">
        <v>2.5491865973299999E-2</v>
      </c>
      <c r="U1325" s="122">
        <v>2.4512105087999999E-2</v>
      </c>
      <c r="V1325" s="122">
        <v>2.3982435457899999E-2</v>
      </c>
      <c r="W1325" s="122">
        <v>2.3032193003199999E-2</v>
      </c>
      <c r="X1325" s="122">
        <v>4.2816173416800003E-2</v>
      </c>
      <c r="Y1325" s="122">
        <v>3.6834596986400001E-2</v>
      </c>
      <c r="Z1325" s="122">
        <v>1.0778275669299999E-2</v>
      </c>
      <c r="AA1325" s="122">
        <v>1.27917012064E-2</v>
      </c>
      <c r="AB1325" s="122">
        <v>1.1877091821700001E-2</v>
      </c>
      <c r="AC1325" s="122">
        <v>1.2381200501899999E-2</v>
      </c>
      <c r="AD1325" s="122">
        <v>1.0671385550999999E-2</v>
      </c>
      <c r="AE1325" s="122">
        <v>8.9268197789000008E-3</v>
      </c>
      <c r="AF1325" s="122">
        <v>8.3797135704000002E-3</v>
      </c>
      <c r="AG1325" s="122">
        <v>9.3223772582999992E-3</v>
      </c>
      <c r="AH1325" s="122">
        <v>8.3666575645000001E-3</v>
      </c>
      <c r="AI1325" s="122">
        <v>6.9653074883999997E-3</v>
      </c>
      <c r="AJ1325" s="122">
        <v>4.1671486484000002E-3</v>
      </c>
      <c r="AK1325" s="122">
        <v>2.4750402392000001E-3</v>
      </c>
      <c r="AL1325" s="122">
        <v>0</v>
      </c>
    </row>
    <row r="1326" spans="1:38" hidden="1" x14ac:dyDescent="0.25">
      <c r="A1326" s="122" t="s">
        <v>2006</v>
      </c>
      <c r="B1326" s="122">
        <v>1</v>
      </c>
      <c r="C1326" s="122" t="s">
        <v>2200</v>
      </c>
      <c r="D1326" s="122" t="s">
        <v>2156</v>
      </c>
      <c r="E1326" s="122">
        <v>25</v>
      </c>
      <c r="F1326" s="122">
        <v>7.2988259587400003E-2</v>
      </c>
      <c r="G1326" s="122">
        <v>6.9310247388500001E-2</v>
      </c>
      <c r="H1326" s="122">
        <v>7.0062006913599997E-2</v>
      </c>
      <c r="I1326" s="122">
        <v>6.9952793734600005E-2</v>
      </c>
      <c r="J1326" s="122">
        <v>7.2134980054200007E-2</v>
      </c>
      <c r="K1326" s="122">
        <v>6.8625636690400005E-2</v>
      </c>
      <c r="L1326" s="122">
        <v>0.1014253662452</v>
      </c>
      <c r="M1326" s="122">
        <v>0.1057719017372</v>
      </c>
      <c r="N1326" s="122">
        <v>0.1039147020317</v>
      </c>
      <c r="O1326" s="122">
        <v>0.1334445336782</v>
      </c>
      <c r="P1326" s="122">
        <v>0.23661932256759999</v>
      </c>
      <c r="Q1326" s="122">
        <v>0.25037467205699998</v>
      </c>
      <c r="R1326" s="122">
        <v>0.24312106427880001</v>
      </c>
      <c r="S1326" s="122">
        <v>0.25936671407290002</v>
      </c>
      <c r="T1326" s="122">
        <v>0.25491865973259997</v>
      </c>
      <c r="U1326" s="122">
        <v>0.24512105088040001</v>
      </c>
      <c r="V1326" s="122">
        <v>0.2398243545788</v>
      </c>
      <c r="W1326" s="122">
        <v>0.23032193003170001</v>
      </c>
      <c r="X1326" s="122">
        <v>0.2140808670838</v>
      </c>
      <c r="Y1326" s="122">
        <v>0.18417298493199999</v>
      </c>
      <c r="Z1326" s="122">
        <v>0.19832986180609999</v>
      </c>
      <c r="AA1326" s="122">
        <v>0.19033331410750001</v>
      </c>
      <c r="AB1326" s="122">
        <v>0.1744899284458</v>
      </c>
      <c r="AC1326" s="122">
        <v>0.18358090909479999</v>
      </c>
      <c r="AD1326" s="122">
        <v>0.1827733698964</v>
      </c>
      <c r="AE1326" s="122">
        <v>0.17109134009230001</v>
      </c>
      <c r="AF1326" s="122">
        <v>0.17695563677930001</v>
      </c>
      <c r="AG1326" s="122">
        <v>0.1546690431528</v>
      </c>
      <c r="AH1326" s="122">
        <v>0.1451382196305</v>
      </c>
      <c r="AI1326" s="122">
        <v>0.15197139227459999</v>
      </c>
      <c r="AJ1326" s="122">
        <v>0.1299386106056</v>
      </c>
      <c r="AK1326" s="122">
        <v>0.14260992271840001</v>
      </c>
      <c r="AL1326" s="122">
        <v>0</v>
      </c>
    </row>
    <row r="1327" spans="1:38" hidden="1" x14ac:dyDescent="0.25">
      <c r="A1327" s="122" t="s">
        <v>2006</v>
      </c>
      <c r="B1327" s="122">
        <v>1</v>
      </c>
      <c r="C1327" s="122" t="s">
        <v>2200</v>
      </c>
      <c r="D1327" s="122" t="s">
        <v>2178</v>
      </c>
      <c r="E1327" s="122">
        <v>25</v>
      </c>
      <c r="F1327" s="122">
        <v>0</v>
      </c>
      <c r="G1327" s="122">
        <v>0</v>
      </c>
      <c r="H1327" s="122">
        <v>0</v>
      </c>
      <c r="I1327" s="122">
        <v>0</v>
      </c>
      <c r="J1327" s="122">
        <v>0</v>
      </c>
      <c r="K1327" s="122">
        <v>0</v>
      </c>
      <c r="L1327" s="122">
        <v>0</v>
      </c>
      <c r="M1327" s="122">
        <v>0</v>
      </c>
      <c r="N1327" s="122">
        <v>0</v>
      </c>
      <c r="O1327" s="122">
        <v>0</v>
      </c>
      <c r="P1327" s="122">
        <v>0</v>
      </c>
      <c r="Q1327" s="122">
        <v>0</v>
      </c>
      <c r="R1327" s="122">
        <v>0</v>
      </c>
      <c r="S1327" s="122">
        <v>0</v>
      </c>
      <c r="T1327" s="122">
        <v>0</v>
      </c>
      <c r="U1327" s="122">
        <v>0</v>
      </c>
      <c r="V1327" s="122">
        <v>0</v>
      </c>
      <c r="W1327" s="122">
        <v>0</v>
      </c>
      <c r="X1327" s="122">
        <v>0</v>
      </c>
      <c r="Y1327" s="122">
        <v>0</v>
      </c>
      <c r="Z1327" s="122">
        <v>0</v>
      </c>
      <c r="AA1327" s="122">
        <v>0</v>
      </c>
      <c r="AB1327" s="122">
        <v>0</v>
      </c>
      <c r="AC1327" s="122">
        <v>0</v>
      </c>
      <c r="AD1327" s="122">
        <v>0</v>
      </c>
      <c r="AE1327" s="122">
        <v>0</v>
      </c>
      <c r="AF1327" s="122">
        <v>0</v>
      </c>
      <c r="AG1327" s="122">
        <v>0</v>
      </c>
      <c r="AH1327" s="122">
        <v>0</v>
      </c>
      <c r="AI1327" s="122">
        <v>0</v>
      </c>
      <c r="AJ1327" s="122">
        <v>0</v>
      </c>
      <c r="AK1327" s="122">
        <v>0</v>
      </c>
      <c r="AL1327" s="122">
        <v>0</v>
      </c>
    </row>
    <row r="1328" spans="1:38" hidden="1" x14ac:dyDescent="0.25">
      <c r="A1328" s="122" t="s">
        <v>2006</v>
      </c>
      <c r="B1328" s="122">
        <v>1</v>
      </c>
      <c r="C1328" s="122" t="s">
        <v>2200</v>
      </c>
      <c r="D1328" s="122" t="s">
        <v>2157</v>
      </c>
      <c r="E1328" s="122">
        <v>25</v>
      </c>
      <c r="F1328" s="122">
        <v>0</v>
      </c>
      <c r="G1328" s="122">
        <v>0</v>
      </c>
      <c r="H1328" s="122">
        <v>0</v>
      </c>
      <c r="I1328" s="122">
        <v>0</v>
      </c>
      <c r="J1328" s="122">
        <v>0</v>
      </c>
      <c r="K1328" s="122">
        <v>0</v>
      </c>
      <c r="L1328" s="122">
        <v>0</v>
      </c>
      <c r="M1328" s="122">
        <v>0</v>
      </c>
      <c r="N1328" s="122">
        <v>0</v>
      </c>
      <c r="O1328" s="122">
        <v>0</v>
      </c>
      <c r="P1328" s="122">
        <v>0</v>
      </c>
      <c r="Q1328" s="122">
        <v>0</v>
      </c>
      <c r="R1328" s="122">
        <v>0</v>
      </c>
      <c r="S1328" s="122">
        <v>0</v>
      </c>
      <c r="T1328" s="122">
        <v>0</v>
      </c>
      <c r="U1328" s="122">
        <v>0</v>
      </c>
      <c r="V1328" s="122">
        <v>0</v>
      </c>
      <c r="W1328" s="122">
        <v>0</v>
      </c>
      <c r="X1328" s="122">
        <v>0</v>
      </c>
      <c r="Y1328" s="122">
        <v>0</v>
      </c>
      <c r="Z1328" s="122">
        <v>0</v>
      </c>
      <c r="AA1328" s="122">
        <v>0</v>
      </c>
      <c r="AB1328" s="122">
        <v>0</v>
      </c>
      <c r="AC1328" s="122">
        <v>0</v>
      </c>
      <c r="AD1328" s="122">
        <v>0</v>
      </c>
      <c r="AE1328" s="122">
        <v>0</v>
      </c>
      <c r="AF1328" s="122">
        <v>0</v>
      </c>
      <c r="AG1328" s="122">
        <v>0</v>
      </c>
      <c r="AH1328" s="122">
        <v>0</v>
      </c>
      <c r="AI1328" s="122">
        <v>0</v>
      </c>
      <c r="AJ1328" s="122">
        <v>0</v>
      </c>
      <c r="AK1328" s="122">
        <v>0</v>
      </c>
      <c r="AL1328" s="122">
        <v>0</v>
      </c>
    </row>
    <row r="1329" spans="1:38" hidden="1" x14ac:dyDescent="0.25">
      <c r="A1329" s="122" t="s">
        <v>2006</v>
      </c>
      <c r="B1329" s="122">
        <v>1</v>
      </c>
      <c r="C1329" s="122" t="s">
        <v>2200</v>
      </c>
      <c r="D1329" s="122" t="s">
        <v>2158</v>
      </c>
      <c r="E1329" s="122">
        <v>25</v>
      </c>
      <c r="F1329" s="122">
        <v>7.2988259587400003E-2</v>
      </c>
      <c r="G1329" s="122">
        <v>6.9310247388500001E-2</v>
      </c>
      <c r="H1329" s="122">
        <v>7.0062006913599997E-2</v>
      </c>
      <c r="I1329" s="122">
        <v>6.9952793734600005E-2</v>
      </c>
      <c r="J1329" s="122">
        <v>7.2134980054200007E-2</v>
      </c>
      <c r="K1329" s="122">
        <v>0.10293845503559999</v>
      </c>
      <c r="L1329" s="122">
        <v>0.1014253662452</v>
      </c>
      <c r="M1329" s="122">
        <v>0.1057719017372</v>
      </c>
      <c r="N1329" s="122">
        <v>0.13855293604230001</v>
      </c>
      <c r="O1329" s="122">
        <v>0.1334445336782</v>
      </c>
      <c r="P1329" s="122">
        <v>0.11830966128379999</v>
      </c>
      <c r="Q1329" s="122">
        <v>0.1112776320253</v>
      </c>
      <c r="R1329" s="122">
        <v>0.1080538063461</v>
      </c>
      <c r="S1329" s="122">
        <v>0.1037466856292</v>
      </c>
      <c r="T1329" s="122">
        <v>0.1019674638931</v>
      </c>
      <c r="U1329" s="122">
        <v>9.8048420352200003E-2</v>
      </c>
      <c r="V1329" s="122">
        <v>9.5929741831500007E-2</v>
      </c>
      <c r="W1329" s="122">
        <v>9.2128772012700005E-2</v>
      </c>
      <c r="X1329" s="122">
        <v>8.5632346833500003E-2</v>
      </c>
      <c r="Y1329" s="122">
        <v>7.3669193972800001E-2</v>
      </c>
      <c r="Z1329" s="122">
        <v>5.8489018320200002E-2</v>
      </c>
      <c r="AA1329" s="122">
        <v>6.1199495455200002E-2</v>
      </c>
      <c r="AB1329" s="122">
        <v>5.9296415462900001E-2</v>
      </c>
      <c r="AC1329" s="122">
        <v>6.0558409386400003E-2</v>
      </c>
      <c r="AD1329" s="122">
        <v>6.0906883119500002E-2</v>
      </c>
      <c r="AE1329" s="122">
        <v>5.6797858809100002E-2</v>
      </c>
      <c r="AF1329" s="122">
        <v>5.2855993305299998E-2</v>
      </c>
      <c r="AG1329" s="122">
        <v>5.04735633477E-2</v>
      </c>
      <c r="AH1329" s="122">
        <v>5.20161900086E-2</v>
      </c>
      <c r="AI1329" s="122">
        <v>5.1411106071099999E-2</v>
      </c>
      <c r="AJ1329" s="122">
        <v>4.3140503312999998E-2</v>
      </c>
      <c r="AK1329" s="122">
        <v>4.5852932976899997E-2</v>
      </c>
      <c r="AL1329" s="122">
        <v>0</v>
      </c>
    </row>
    <row r="1330" spans="1:38" hidden="1" x14ac:dyDescent="0.25">
      <c r="A1330" s="122" t="s">
        <v>2006</v>
      </c>
      <c r="B1330" s="122">
        <v>1</v>
      </c>
      <c r="C1330" s="122" t="s">
        <v>2200</v>
      </c>
      <c r="D1330" s="122" t="s">
        <v>2159</v>
      </c>
      <c r="E1330" s="122">
        <v>25</v>
      </c>
      <c r="F1330" s="122">
        <v>0</v>
      </c>
      <c r="G1330" s="122">
        <v>0</v>
      </c>
      <c r="H1330" s="122">
        <v>0</v>
      </c>
      <c r="I1330" s="122">
        <v>0</v>
      </c>
      <c r="J1330" s="122">
        <v>0</v>
      </c>
      <c r="K1330" s="122">
        <v>0</v>
      </c>
      <c r="L1330" s="122">
        <v>0</v>
      </c>
      <c r="M1330" s="122">
        <v>0</v>
      </c>
      <c r="N1330" s="122">
        <v>0</v>
      </c>
      <c r="O1330" s="122">
        <v>0</v>
      </c>
      <c r="P1330" s="122">
        <v>0</v>
      </c>
      <c r="Q1330" s="122">
        <v>0</v>
      </c>
      <c r="R1330" s="122">
        <v>0</v>
      </c>
      <c r="S1330" s="122">
        <v>0</v>
      </c>
      <c r="T1330" s="122">
        <v>0</v>
      </c>
      <c r="U1330" s="122">
        <v>0</v>
      </c>
      <c r="V1330" s="122">
        <v>0</v>
      </c>
      <c r="W1330" s="122">
        <v>0</v>
      </c>
      <c r="X1330" s="122">
        <v>0</v>
      </c>
      <c r="Y1330" s="122">
        <v>0</v>
      </c>
      <c r="Z1330" s="122">
        <v>0</v>
      </c>
      <c r="AA1330" s="122">
        <v>0</v>
      </c>
      <c r="AB1330" s="122">
        <v>0</v>
      </c>
      <c r="AC1330" s="122">
        <v>0</v>
      </c>
      <c r="AD1330" s="122">
        <v>0</v>
      </c>
      <c r="AE1330" s="122">
        <v>0</v>
      </c>
      <c r="AF1330" s="122">
        <v>0</v>
      </c>
      <c r="AG1330" s="122">
        <v>0</v>
      </c>
      <c r="AH1330" s="122">
        <v>0</v>
      </c>
      <c r="AI1330" s="122">
        <v>0</v>
      </c>
      <c r="AJ1330" s="122">
        <v>0</v>
      </c>
      <c r="AK1330" s="122">
        <v>0</v>
      </c>
      <c r="AL1330" s="122">
        <v>0</v>
      </c>
    </row>
    <row r="1331" spans="1:38" hidden="1" x14ac:dyDescent="0.25">
      <c r="A1331" s="122" t="s">
        <v>2006</v>
      </c>
      <c r="B1331" s="122">
        <v>1</v>
      </c>
      <c r="C1331" s="122" t="s">
        <v>2200</v>
      </c>
      <c r="D1331" s="122" t="s">
        <v>2160</v>
      </c>
      <c r="E1331" s="122">
        <v>25</v>
      </c>
      <c r="F1331" s="122">
        <v>7.2988259587400003E-2</v>
      </c>
      <c r="G1331" s="122">
        <v>6.9310247388500001E-2</v>
      </c>
      <c r="H1331" s="122">
        <v>0.1050930103704</v>
      </c>
      <c r="I1331" s="122">
        <v>0.10492919060189999</v>
      </c>
      <c r="J1331" s="122">
        <v>0.10820247008140001</v>
      </c>
      <c r="K1331" s="122">
        <v>0.10293845503559999</v>
      </c>
      <c r="L1331" s="122">
        <v>0.1014253662452</v>
      </c>
      <c r="M1331" s="122">
        <v>0.1057719017372</v>
      </c>
      <c r="N1331" s="122">
        <v>0.1039147020317</v>
      </c>
      <c r="O1331" s="122">
        <v>0.10008340025869999</v>
      </c>
      <c r="P1331" s="122">
        <v>8.8732245962799994E-2</v>
      </c>
      <c r="Q1331" s="122">
        <v>8.3458224018999994E-2</v>
      </c>
      <c r="R1331" s="122">
        <v>8.1040354759600003E-2</v>
      </c>
      <c r="S1331" s="122">
        <v>7.7810014221899995E-2</v>
      </c>
      <c r="T1331" s="122">
        <v>0.1019674638931</v>
      </c>
      <c r="U1331" s="122">
        <v>9.8048420352200003E-2</v>
      </c>
      <c r="V1331" s="122">
        <v>0.1199121772894</v>
      </c>
      <c r="W1331" s="122">
        <v>0.1151609650158</v>
      </c>
      <c r="X1331" s="122">
        <v>0.12844852025030001</v>
      </c>
      <c r="Y1331" s="122">
        <v>0.1105037909592</v>
      </c>
      <c r="Z1331" s="122">
        <v>6.3337861276200003E-2</v>
      </c>
      <c r="AA1331" s="122">
        <v>7.7495182433899995E-2</v>
      </c>
      <c r="AB1331" s="122">
        <v>6.0879140680900001E-2</v>
      </c>
      <c r="AC1331" s="122">
        <v>8.1025684822700006E-2</v>
      </c>
      <c r="AD1331" s="122">
        <v>8.9044299561900006E-2</v>
      </c>
      <c r="AE1331" s="122">
        <v>8.6182905139399996E-2</v>
      </c>
      <c r="AF1331" s="122">
        <v>9.4410159838200003E-2</v>
      </c>
      <c r="AG1331" s="122">
        <v>8.9608757830200003E-2</v>
      </c>
      <c r="AH1331" s="122">
        <v>9.2793581793900001E-2</v>
      </c>
      <c r="AI1331" s="122">
        <v>9.6389253361999994E-2</v>
      </c>
      <c r="AJ1331" s="122">
        <v>8.5186721865300005E-2</v>
      </c>
      <c r="AK1331" s="122">
        <v>0.100911261563</v>
      </c>
      <c r="AL1331" s="122">
        <v>0</v>
      </c>
    </row>
    <row r="1332" spans="1:38" hidden="1" x14ac:dyDescent="0.25">
      <c r="A1332" s="122" t="s">
        <v>2006</v>
      </c>
      <c r="B1332" s="122">
        <v>1</v>
      </c>
      <c r="C1332" s="122" t="s">
        <v>2200</v>
      </c>
      <c r="D1332" s="122" t="s">
        <v>2161</v>
      </c>
      <c r="E1332" s="122">
        <v>25</v>
      </c>
      <c r="F1332" s="122">
        <v>0.29195303834949998</v>
      </c>
      <c r="G1332" s="122">
        <v>0.27724098955389997</v>
      </c>
      <c r="H1332" s="122">
        <v>0.28024802765439999</v>
      </c>
      <c r="I1332" s="122">
        <v>0.27981117493840002</v>
      </c>
      <c r="J1332" s="122">
        <v>0.28853992021699998</v>
      </c>
      <c r="K1332" s="122">
        <v>0.27450254676160002</v>
      </c>
      <c r="L1332" s="122">
        <v>0.27046764332060003</v>
      </c>
      <c r="M1332" s="122">
        <v>0.28205840463249998</v>
      </c>
      <c r="N1332" s="122">
        <v>0.27710587208460002</v>
      </c>
      <c r="O1332" s="122">
        <v>0.26688906735649998</v>
      </c>
      <c r="P1332" s="122">
        <v>0.23661932256759999</v>
      </c>
      <c r="Q1332" s="122">
        <v>0.2225552640507</v>
      </c>
      <c r="R1332" s="122">
        <v>0.2161076126922</v>
      </c>
      <c r="S1332" s="122">
        <v>0.2074933712583</v>
      </c>
      <c r="T1332" s="122">
        <v>0.20393492778610001</v>
      </c>
      <c r="U1332" s="122">
        <v>0.1960968407043</v>
      </c>
      <c r="V1332" s="122">
        <v>0.19185948366300001</v>
      </c>
      <c r="W1332" s="122">
        <v>0.18425754402530001</v>
      </c>
      <c r="X1332" s="122">
        <v>0.17126469366710001</v>
      </c>
      <c r="Y1332" s="122">
        <v>0.1473383879456</v>
      </c>
      <c r="Z1332" s="122">
        <v>0.14156716041090001</v>
      </c>
      <c r="AA1332" s="122">
        <v>0.1387645903104</v>
      </c>
      <c r="AB1332" s="122">
        <v>0.15036483196020001</v>
      </c>
      <c r="AC1332" s="122">
        <v>0.1455120540025</v>
      </c>
      <c r="AD1332" s="122">
        <v>0.14135062495350001</v>
      </c>
      <c r="AE1332" s="122">
        <v>0.1567932929791</v>
      </c>
      <c r="AF1332" s="122">
        <v>0.17221778131689999</v>
      </c>
      <c r="AG1332" s="122">
        <v>0.18066414769319999</v>
      </c>
      <c r="AH1332" s="122">
        <v>0.1746879916471</v>
      </c>
      <c r="AI1332" s="122">
        <v>0.159833397115</v>
      </c>
      <c r="AJ1332" s="122">
        <v>0.1533639661715</v>
      </c>
      <c r="AK1332" s="122">
        <v>0.1471794761769</v>
      </c>
      <c r="AL1332" s="122">
        <v>0</v>
      </c>
    </row>
    <row r="1333" spans="1:38" hidden="1" x14ac:dyDescent="0.25">
      <c r="A1333" s="122" t="s">
        <v>2006</v>
      </c>
      <c r="B1333" s="122">
        <v>1</v>
      </c>
      <c r="C1333" s="122" t="s">
        <v>2200</v>
      </c>
      <c r="D1333" s="122" t="s">
        <v>2179</v>
      </c>
      <c r="E1333" s="122">
        <v>25</v>
      </c>
      <c r="F1333" s="122">
        <v>0</v>
      </c>
      <c r="G1333" s="122">
        <v>0</v>
      </c>
      <c r="H1333" s="122">
        <v>0</v>
      </c>
      <c r="I1333" s="122">
        <v>0</v>
      </c>
      <c r="J1333" s="122">
        <v>0</v>
      </c>
      <c r="K1333" s="122">
        <v>0</v>
      </c>
      <c r="L1333" s="122">
        <v>0</v>
      </c>
      <c r="M1333" s="122">
        <v>0</v>
      </c>
      <c r="N1333" s="122">
        <v>0</v>
      </c>
      <c r="O1333" s="122">
        <v>0</v>
      </c>
      <c r="P1333" s="122">
        <v>0</v>
      </c>
      <c r="Q1333" s="122">
        <v>0</v>
      </c>
      <c r="R1333" s="122">
        <v>0</v>
      </c>
      <c r="S1333" s="122">
        <v>0</v>
      </c>
      <c r="T1333" s="122">
        <v>0</v>
      </c>
      <c r="U1333" s="122">
        <v>0</v>
      </c>
      <c r="V1333" s="122">
        <v>0</v>
      </c>
      <c r="W1333" s="122">
        <v>0</v>
      </c>
      <c r="X1333" s="122">
        <v>0</v>
      </c>
      <c r="Y1333" s="122">
        <v>0</v>
      </c>
      <c r="Z1333" s="122">
        <v>0</v>
      </c>
      <c r="AA1333" s="122">
        <v>0</v>
      </c>
      <c r="AB1333" s="122">
        <v>0</v>
      </c>
      <c r="AC1333" s="122">
        <v>0</v>
      </c>
      <c r="AD1333" s="122">
        <v>0</v>
      </c>
      <c r="AE1333" s="122">
        <v>0</v>
      </c>
      <c r="AF1333" s="122">
        <v>0</v>
      </c>
      <c r="AG1333" s="122">
        <v>0</v>
      </c>
      <c r="AH1333" s="122">
        <v>0</v>
      </c>
      <c r="AI1333" s="122">
        <v>0</v>
      </c>
      <c r="AJ1333" s="122">
        <v>0</v>
      </c>
      <c r="AK1333" s="122">
        <v>0</v>
      </c>
      <c r="AL1333" s="122">
        <v>0</v>
      </c>
    </row>
    <row r="1334" spans="1:38" hidden="1" x14ac:dyDescent="0.25">
      <c r="A1334" s="122" t="s">
        <v>2006</v>
      </c>
      <c r="B1334" s="122">
        <v>1</v>
      </c>
      <c r="C1334" s="122" t="s">
        <v>2200</v>
      </c>
      <c r="D1334" s="122" t="s">
        <v>2162</v>
      </c>
      <c r="E1334" s="122">
        <v>25</v>
      </c>
      <c r="F1334" s="122">
        <v>0</v>
      </c>
      <c r="G1334" s="122">
        <v>0</v>
      </c>
      <c r="H1334" s="122">
        <v>0</v>
      </c>
      <c r="I1334" s="122">
        <v>0</v>
      </c>
      <c r="J1334" s="122">
        <v>0</v>
      </c>
      <c r="K1334" s="122">
        <v>0</v>
      </c>
      <c r="L1334" s="122">
        <v>0</v>
      </c>
      <c r="M1334" s="122">
        <v>0</v>
      </c>
      <c r="N1334" s="122">
        <v>0</v>
      </c>
      <c r="O1334" s="122">
        <v>0</v>
      </c>
      <c r="P1334" s="122">
        <v>0</v>
      </c>
      <c r="Q1334" s="122">
        <v>0</v>
      </c>
      <c r="R1334" s="122">
        <v>0</v>
      </c>
      <c r="S1334" s="122">
        <v>0</v>
      </c>
      <c r="T1334" s="122">
        <v>0</v>
      </c>
      <c r="U1334" s="122">
        <v>0</v>
      </c>
      <c r="V1334" s="122">
        <v>0</v>
      </c>
      <c r="W1334" s="122">
        <v>0</v>
      </c>
      <c r="X1334" s="122">
        <v>0</v>
      </c>
      <c r="Y1334" s="122">
        <v>0</v>
      </c>
      <c r="Z1334" s="122">
        <v>0</v>
      </c>
      <c r="AA1334" s="122">
        <v>0</v>
      </c>
      <c r="AB1334" s="122">
        <v>0</v>
      </c>
      <c r="AC1334" s="122">
        <v>0</v>
      </c>
      <c r="AD1334" s="122">
        <v>0</v>
      </c>
      <c r="AE1334" s="122">
        <v>0</v>
      </c>
      <c r="AF1334" s="122">
        <v>0</v>
      </c>
      <c r="AG1334" s="122">
        <v>0</v>
      </c>
      <c r="AH1334" s="122">
        <v>0</v>
      </c>
      <c r="AI1334" s="122">
        <v>0</v>
      </c>
      <c r="AJ1334" s="122">
        <v>0</v>
      </c>
      <c r="AK1334" s="122">
        <v>0</v>
      </c>
      <c r="AL1334" s="122">
        <v>0</v>
      </c>
    </row>
    <row r="1335" spans="1:38" hidden="1" x14ac:dyDescent="0.25">
      <c r="A1335" s="122" t="s">
        <v>2006</v>
      </c>
      <c r="B1335" s="122">
        <v>1</v>
      </c>
      <c r="C1335" s="122" t="s">
        <v>2200</v>
      </c>
      <c r="D1335" s="122" t="s">
        <v>2163</v>
      </c>
      <c r="E1335" s="122">
        <v>25</v>
      </c>
      <c r="F1335" s="122">
        <v>7.2988259587400003E-2</v>
      </c>
      <c r="G1335" s="122">
        <v>6.9310247388500001E-2</v>
      </c>
      <c r="H1335" s="122">
        <v>7.0062006913599997E-2</v>
      </c>
      <c r="I1335" s="122">
        <v>6.9952793734600005E-2</v>
      </c>
      <c r="J1335" s="122">
        <v>7.2134980054200007E-2</v>
      </c>
      <c r="K1335" s="122">
        <v>6.8625636690400005E-2</v>
      </c>
      <c r="L1335" s="122">
        <v>6.7616910830100005E-2</v>
      </c>
      <c r="M1335" s="122">
        <v>7.0514601158100002E-2</v>
      </c>
      <c r="N1335" s="122">
        <v>6.9276468021100004E-2</v>
      </c>
      <c r="O1335" s="122">
        <v>6.67222668391E-2</v>
      </c>
      <c r="P1335" s="122">
        <v>5.9154830641899997E-2</v>
      </c>
      <c r="Q1335" s="122">
        <v>5.5638816012700001E-2</v>
      </c>
      <c r="R1335" s="122">
        <v>5.4026903173100001E-2</v>
      </c>
      <c r="S1335" s="122">
        <v>5.1873342814600001E-2</v>
      </c>
      <c r="T1335" s="122">
        <v>5.0983731946500001E-2</v>
      </c>
      <c r="U1335" s="122">
        <v>4.9024210176100001E-2</v>
      </c>
      <c r="V1335" s="122">
        <v>4.7964870915799998E-2</v>
      </c>
      <c r="W1335" s="122">
        <v>4.6064386006300001E-2</v>
      </c>
      <c r="X1335" s="122">
        <v>4.2816173416800003E-2</v>
      </c>
      <c r="Y1335" s="122">
        <v>3.6834596986400001E-2</v>
      </c>
      <c r="Z1335" s="122">
        <v>1.9676698316999999E-2</v>
      </c>
      <c r="AA1335" s="122">
        <v>2.3506167028899998E-2</v>
      </c>
      <c r="AB1335" s="122">
        <v>2.2761193468500002E-2</v>
      </c>
      <c r="AC1335" s="122">
        <v>2.8236994720900001E-2</v>
      </c>
      <c r="AD1335" s="122">
        <v>3.2915189119200002E-2</v>
      </c>
      <c r="AE1335" s="122">
        <v>3.1293354542400002E-2</v>
      </c>
      <c r="AF1335" s="122">
        <v>3.4725799735900002E-2</v>
      </c>
      <c r="AG1335" s="122">
        <v>3.3611032636600001E-2</v>
      </c>
      <c r="AH1335" s="122">
        <v>3.2211203961000003E-2</v>
      </c>
      <c r="AI1335" s="122">
        <v>3.1076913881899999E-2</v>
      </c>
      <c r="AJ1335" s="122">
        <v>3.1294915487000002E-2</v>
      </c>
      <c r="AK1335" s="122">
        <v>3.27139693636E-2</v>
      </c>
      <c r="AL1335" s="122">
        <v>0</v>
      </c>
    </row>
    <row r="1336" spans="1:38" hidden="1" x14ac:dyDescent="0.25">
      <c r="A1336" s="122" t="s">
        <v>2006</v>
      </c>
      <c r="B1336" s="122">
        <v>1</v>
      </c>
      <c r="C1336" s="122" t="s">
        <v>2200</v>
      </c>
      <c r="D1336" s="122" t="s">
        <v>2180</v>
      </c>
      <c r="E1336" s="122">
        <v>25</v>
      </c>
      <c r="F1336" s="122">
        <v>0</v>
      </c>
      <c r="G1336" s="122">
        <v>0</v>
      </c>
      <c r="H1336" s="122">
        <v>0</v>
      </c>
      <c r="I1336" s="122">
        <v>0</v>
      </c>
      <c r="J1336" s="122">
        <v>0</v>
      </c>
      <c r="K1336" s="122">
        <v>0</v>
      </c>
      <c r="L1336" s="122">
        <v>0</v>
      </c>
      <c r="M1336" s="122">
        <v>0</v>
      </c>
      <c r="N1336" s="122">
        <v>0</v>
      </c>
      <c r="O1336" s="122">
        <v>0</v>
      </c>
      <c r="P1336" s="122">
        <v>0</v>
      </c>
      <c r="Q1336" s="122">
        <v>0</v>
      </c>
      <c r="R1336" s="122">
        <v>0</v>
      </c>
      <c r="S1336" s="122">
        <v>0</v>
      </c>
      <c r="T1336" s="122">
        <v>0</v>
      </c>
      <c r="U1336" s="122">
        <v>0</v>
      </c>
      <c r="V1336" s="122">
        <v>0</v>
      </c>
      <c r="W1336" s="122">
        <v>0</v>
      </c>
      <c r="X1336" s="122">
        <v>0</v>
      </c>
      <c r="Y1336" s="122">
        <v>0</v>
      </c>
      <c r="Z1336" s="122">
        <v>0</v>
      </c>
      <c r="AA1336" s="122">
        <v>0</v>
      </c>
      <c r="AB1336" s="122">
        <v>0</v>
      </c>
      <c r="AC1336" s="122">
        <v>0</v>
      </c>
      <c r="AD1336" s="122">
        <v>0</v>
      </c>
      <c r="AE1336" s="122">
        <v>0</v>
      </c>
      <c r="AF1336" s="122">
        <v>0</v>
      </c>
      <c r="AG1336" s="122">
        <v>0</v>
      </c>
      <c r="AH1336" s="122">
        <v>0</v>
      </c>
      <c r="AI1336" s="122">
        <v>0</v>
      </c>
      <c r="AJ1336" s="122">
        <v>0</v>
      </c>
      <c r="AK1336" s="122">
        <v>0</v>
      </c>
      <c r="AL1336" s="122">
        <v>0</v>
      </c>
    </row>
    <row r="1337" spans="1:38" hidden="1" x14ac:dyDescent="0.25">
      <c r="A1337" s="122" t="s">
        <v>2006</v>
      </c>
      <c r="B1337" s="122">
        <v>1</v>
      </c>
      <c r="C1337" s="122" t="s">
        <v>2200</v>
      </c>
      <c r="D1337" s="122" t="s">
        <v>2164</v>
      </c>
      <c r="E1337" s="122">
        <v>25</v>
      </c>
      <c r="F1337" s="122">
        <v>0</v>
      </c>
      <c r="G1337" s="122">
        <v>0</v>
      </c>
      <c r="H1337" s="122">
        <v>0</v>
      </c>
      <c r="I1337" s="122">
        <v>0</v>
      </c>
      <c r="J1337" s="122">
        <v>0</v>
      </c>
      <c r="K1337" s="122">
        <v>0</v>
      </c>
      <c r="L1337" s="122">
        <v>0</v>
      </c>
      <c r="M1337" s="122">
        <v>0</v>
      </c>
      <c r="N1337" s="122">
        <v>0</v>
      </c>
      <c r="O1337" s="122">
        <v>0</v>
      </c>
      <c r="P1337" s="122">
        <v>0</v>
      </c>
      <c r="Q1337" s="122">
        <v>0</v>
      </c>
      <c r="R1337" s="122">
        <v>0</v>
      </c>
      <c r="S1337" s="122">
        <v>0</v>
      </c>
      <c r="T1337" s="122">
        <v>0</v>
      </c>
      <c r="U1337" s="122">
        <v>0</v>
      </c>
      <c r="V1337" s="122">
        <v>0</v>
      </c>
      <c r="W1337" s="122">
        <v>0</v>
      </c>
      <c r="X1337" s="122">
        <v>0</v>
      </c>
      <c r="Y1337" s="122">
        <v>0</v>
      </c>
      <c r="Z1337" s="122">
        <v>0</v>
      </c>
      <c r="AA1337" s="122">
        <v>0</v>
      </c>
      <c r="AB1337" s="122">
        <v>0</v>
      </c>
      <c r="AC1337" s="122">
        <v>0</v>
      </c>
      <c r="AD1337" s="122">
        <v>0</v>
      </c>
      <c r="AE1337" s="122">
        <v>0</v>
      </c>
      <c r="AF1337" s="122">
        <v>0</v>
      </c>
      <c r="AG1337" s="122">
        <v>0</v>
      </c>
      <c r="AH1337" s="122">
        <v>0</v>
      </c>
      <c r="AI1337" s="122">
        <v>0</v>
      </c>
      <c r="AJ1337" s="122">
        <v>0</v>
      </c>
      <c r="AK1337" s="122">
        <v>0</v>
      </c>
      <c r="AL1337" s="122">
        <v>0</v>
      </c>
    </row>
    <row r="1338" spans="1:38" hidden="1" x14ac:dyDescent="0.25">
      <c r="A1338" s="122" t="s">
        <v>2006</v>
      </c>
      <c r="B1338" s="122">
        <v>1</v>
      </c>
      <c r="C1338" s="122" t="s">
        <v>2200</v>
      </c>
      <c r="D1338" s="122" t="s">
        <v>2165</v>
      </c>
      <c r="E1338" s="122">
        <v>25</v>
      </c>
      <c r="F1338" s="122">
        <v>3.6494129793700002E-2</v>
      </c>
      <c r="G1338" s="122">
        <v>3.4655123694199999E-2</v>
      </c>
      <c r="H1338" s="122">
        <v>3.5031003456799999E-2</v>
      </c>
      <c r="I1338" s="122">
        <v>3.4976396867300003E-2</v>
      </c>
      <c r="J1338" s="122">
        <v>3.6067490027100003E-2</v>
      </c>
      <c r="K1338" s="122">
        <v>3.4312818345200002E-2</v>
      </c>
      <c r="L1338" s="122">
        <v>3.3808455415099997E-2</v>
      </c>
      <c r="M1338" s="122">
        <v>3.5257300579100002E-2</v>
      </c>
      <c r="N1338" s="122">
        <v>3.4638234010599997E-2</v>
      </c>
      <c r="O1338" s="122">
        <v>3.3361133419600002E-2</v>
      </c>
      <c r="P1338" s="122">
        <v>2.95774153209E-2</v>
      </c>
      <c r="Q1338" s="122">
        <v>2.7819408006299999E-2</v>
      </c>
      <c r="R1338" s="122">
        <v>2.7013451586499999E-2</v>
      </c>
      <c r="S1338" s="122">
        <v>2.5936671407300001E-2</v>
      </c>
      <c r="T1338" s="122">
        <v>2.5491865973299999E-2</v>
      </c>
      <c r="U1338" s="122">
        <v>2.4512105087999999E-2</v>
      </c>
      <c r="V1338" s="122">
        <v>4.7964870915799998E-2</v>
      </c>
      <c r="W1338" s="122">
        <v>4.6064386006300001E-2</v>
      </c>
      <c r="X1338" s="122">
        <v>4.2816173416800003E-2</v>
      </c>
      <c r="Y1338" s="122">
        <v>3.6834596986400001E-2</v>
      </c>
      <c r="Z1338" s="122">
        <v>5.7418122287899998E-2</v>
      </c>
      <c r="AA1338" s="122">
        <v>5.8629568546699998E-2</v>
      </c>
      <c r="AB1338" s="122">
        <v>4.7618290132600001E-2</v>
      </c>
      <c r="AC1338" s="122">
        <v>5.3292545375900002E-2</v>
      </c>
      <c r="AD1338" s="122">
        <v>5.2660642308699997E-2</v>
      </c>
      <c r="AE1338" s="122">
        <v>5.2964403207700003E-2</v>
      </c>
      <c r="AF1338" s="122">
        <v>5.4900623456399997E-2</v>
      </c>
      <c r="AG1338" s="122">
        <v>5.2450726070000002E-2</v>
      </c>
      <c r="AH1338" s="122">
        <v>5.2095597913000002E-2</v>
      </c>
      <c r="AI1338" s="122">
        <v>4.5602967178100001E-2</v>
      </c>
      <c r="AJ1338" s="122">
        <v>5.0690404835000001E-2</v>
      </c>
      <c r="AK1338" s="122">
        <v>5.1251562414400001E-2</v>
      </c>
      <c r="AL1338" s="122">
        <v>0</v>
      </c>
    </row>
    <row r="1339" spans="1:38" hidden="1" x14ac:dyDescent="0.25">
      <c r="A1339" s="122" t="s">
        <v>2006</v>
      </c>
      <c r="B1339" s="122">
        <v>1</v>
      </c>
      <c r="C1339" s="122" t="s">
        <v>2200</v>
      </c>
      <c r="D1339" s="122" t="s">
        <v>2166</v>
      </c>
      <c r="E1339" s="122">
        <v>25</v>
      </c>
      <c r="F1339" s="122">
        <v>3.6494129793700002E-2</v>
      </c>
      <c r="G1339" s="122">
        <v>3.4655123694199999E-2</v>
      </c>
      <c r="H1339" s="122">
        <v>7.0062006913599997E-2</v>
      </c>
      <c r="I1339" s="122">
        <v>6.9952793734600005E-2</v>
      </c>
      <c r="J1339" s="122">
        <v>7.2134980054200007E-2</v>
      </c>
      <c r="K1339" s="122">
        <v>0.10293845503559999</v>
      </c>
      <c r="L1339" s="122">
        <v>0.1014253662452</v>
      </c>
      <c r="M1339" s="122">
        <v>0.1057719017372</v>
      </c>
      <c r="N1339" s="122">
        <v>0.1039147020317</v>
      </c>
      <c r="O1339" s="122">
        <v>0.10008340025869999</v>
      </c>
      <c r="P1339" s="122">
        <v>8.8732245962799994E-2</v>
      </c>
      <c r="Q1339" s="122">
        <v>8.3458224018999994E-2</v>
      </c>
      <c r="R1339" s="122">
        <v>8.1040354759600003E-2</v>
      </c>
      <c r="S1339" s="122">
        <v>7.7810014221899995E-2</v>
      </c>
      <c r="T1339" s="122">
        <v>7.6475597919800006E-2</v>
      </c>
      <c r="U1339" s="122">
        <v>7.3536315264099997E-2</v>
      </c>
      <c r="V1339" s="122">
        <v>7.1947306373600001E-2</v>
      </c>
      <c r="W1339" s="122">
        <v>6.9096579009500003E-2</v>
      </c>
      <c r="X1339" s="122">
        <v>6.4224260125100005E-2</v>
      </c>
      <c r="Y1339" s="122">
        <v>5.5251895479600001E-2</v>
      </c>
      <c r="Z1339" s="122">
        <v>7.6867695585000007E-2</v>
      </c>
      <c r="AA1339" s="122">
        <v>7.6073285640400001E-2</v>
      </c>
      <c r="AB1339" s="122">
        <v>6.7133996232699999E-2</v>
      </c>
      <c r="AC1339" s="122">
        <v>7.6451680123300003E-2</v>
      </c>
      <c r="AD1339" s="122">
        <v>8.0722006447899994E-2</v>
      </c>
      <c r="AE1339" s="122">
        <v>8.9395534481500005E-2</v>
      </c>
      <c r="AF1339" s="122">
        <v>9.2665339425400006E-2</v>
      </c>
      <c r="AG1339" s="122">
        <v>8.8582025442900003E-2</v>
      </c>
      <c r="AH1339" s="122">
        <v>8.8640234826599995E-2</v>
      </c>
      <c r="AI1339" s="122">
        <v>9.9206681079999998E-2</v>
      </c>
      <c r="AJ1339" s="122">
        <v>9.7626035106500003E-2</v>
      </c>
      <c r="AK1339" s="122">
        <v>9.7696588350900004E-2</v>
      </c>
      <c r="AL1339" s="122">
        <v>0</v>
      </c>
    </row>
    <row r="1340" spans="1:38" hidden="1" x14ac:dyDescent="0.25">
      <c r="A1340" s="122" t="s">
        <v>2006</v>
      </c>
      <c r="B1340" s="122">
        <v>1</v>
      </c>
      <c r="C1340" s="122" t="s">
        <v>2200</v>
      </c>
      <c r="D1340" s="122" t="s">
        <v>2167</v>
      </c>
      <c r="E1340" s="122">
        <v>25</v>
      </c>
      <c r="F1340" s="122">
        <v>0</v>
      </c>
      <c r="G1340" s="122">
        <v>0</v>
      </c>
      <c r="H1340" s="122">
        <v>0</v>
      </c>
      <c r="I1340" s="122">
        <v>0</v>
      </c>
      <c r="J1340" s="122">
        <v>0</v>
      </c>
      <c r="K1340" s="122">
        <v>0</v>
      </c>
      <c r="L1340" s="122">
        <v>0</v>
      </c>
      <c r="M1340" s="122">
        <v>0</v>
      </c>
      <c r="N1340" s="122">
        <v>0</v>
      </c>
      <c r="O1340" s="122">
        <v>0</v>
      </c>
      <c r="P1340" s="122">
        <v>0</v>
      </c>
      <c r="Q1340" s="122">
        <v>0</v>
      </c>
      <c r="R1340" s="122">
        <v>0</v>
      </c>
      <c r="S1340" s="122">
        <v>0</v>
      </c>
      <c r="T1340" s="122">
        <v>0</v>
      </c>
      <c r="U1340" s="122">
        <v>0</v>
      </c>
      <c r="V1340" s="122">
        <v>0</v>
      </c>
      <c r="W1340" s="122">
        <v>0</v>
      </c>
      <c r="X1340" s="122">
        <v>0</v>
      </c>
      <c r="Y1340" s="122">
        <v>0</v>
      </c>
      <c r="Z1340" s="122">
        <v>0</v>
      </c>
      <c r="AA1340" s="122">
        <v>0</v>
      </c>
      <c r="AB1340" s="122">
        <v>0</v>
      </c>
      <c r="AC1340" s="122">
        <v>0</v>
      </c>
      <c r="AD1340" s="122">
        <v>0</v>
      </c>
      <c r="AE1340" s="122">
        <v>0</v>
      </c>
      <c r="AF1340" s="122">
        <v>0</v>
      </c>
      <c r="AG1340" s="122">
        <v>0</v>
      </c>
      <c r="AH1340" s="122">
        <v>1.4741148207999999E-3</v>
      </c>
      <c r="AI1340" s="122">
        <v>9.1030737065000006E-3</v>
      </c>
      <c r="AJ1340" s="122">
        <v>4.1324856248999998E-3</v>
      </c>
      <c r="AK1340" s="122">
        <v>5.0568530476000004E-3</v>
      </c>
      <c r="AL1340" s="122">
        <v>0</v>
      </c>
    </row>
    <row r="1341" spans="1:38" hidden="1" x14ac:dyDescent="0.25">
      <c r="A1341" s="122" t="s">
        <v>2006</v>
      </c>
      <c r="B1341" s="122">
        <v>1</v>
      </c>
      <c r="C1341" s="122" t="s">
        <v>2200</v>
      </c>
      <c r="D1341" s="122" t="s">
        <v>2168</v>
      </c>
      <c r="E1341" s="122">
        <v>25</v>
      </c>
      <c r="F1341" s="122">
        <v>0</v>
      </c>
      <c r="G1341" s="122">
        <v>0</v>
      </c>
      <c r="H1341" s="122">
        <v>0</v>
      </c>
      <c r="I1341" s="122">
        <v>0</v>
      </c>
      <c r="J1341" s="122">
        <v>0</v>
      </c>
      <c r="K1341" s="122">
        <v>0</v>
      </c>
      <c r="L1341" s="122">
        <v>0</v>
      </c>
      <c r="M1341" s="122">
        <v>0</v>
      </c>
      <c r="N1341" s="122">
        <v>0</v>
      </c>
      <c r="O1341" s="122">
        <v>0</v>
      </c>
      <c r="P1341" s="122">
        <v>0</v>
      </c>
      <c r="Q1341" s="122">
        <v>0</v>
      </c>
      <c r="R1341" s="122">
        <v>0</v>
      </c>
      <c r="S1341" s="122">
        <v>0</v>
      </c>
      <c r="T1341" s="122">
        <v>0</v>
      </c>
      <c r="U1341" s="122">
        <v>0</v>
      </c>
      <c r="V1341" s="122">
        <v>0</v>
      </c>
      <c r="W1341" s="122">
        <v>0</v>
      </c>
      <c r="X1341" s="122">
        <v>0</v>
      </c>
      <c r="Y1341" s="122">
        <v>0</v>
      </c>
      <c r="Z1341" s="122">
        <v>0</v>
      </c>
      <c r="AA1341" s="122">
        <v>0</v>
      </c>
      <c r="AB1341" s="122">
        <v>0</v>
      </c>
      <c r="AC1341" s="122">
        <v>0</v>
      </c>
      <c r="AD1341" s="122">
        <v>0</v>
      </c>
      <c r="AE1341" s="122">
        <v>0</v>
      </c>
      <c r="AF1341" s="122">
        <v>0</v>
      </c>
      <c r="AG1341" s="122">
        <v>0</v>
      </c>
      <c r="AH1341" s="122">
        <v>0</v>
      </c>
      <c r="AI1341" s="122">
        <v>0</v>
      </c>
      <c r="AJ1341" s="122">
        <v>0</v>
      </c>
      <c r="AK1341" s="122">
        <v>0</v>
      </c>
      <c r="AL1341" s="122">
        <v>0</v>
      </c>
    </row>
    <row r="1342" spans="1:38" hidden="1" x14ac:dyDescent="0.25">
      <c r="A1342" s="122" t="s">
        <v>2020</v>
      </c>
      <c r="B1342" s="122">
        <v>1</v>
      </c>
      <c r="C1342" s="122" t="s">
        <v>2201</v>
      </c>
      <c r="D1342" s="122" t="s">
        <v>2120</v>
      </c>
      <c r="E1342" s="122">
        <v>26</v>
      </c>
      <c r="F1342" s="122">
        <v>0</v>
      </c>
      <c r="G1342" s="122">
        <v>0</v>
      </c>
      <c r="H1342" s="122">
        <v>0</v>
      </c>
      <c r="I1342" s="122">
        <v>0</v>
      </c>
      <c r="J1342" s="122">
        <v>0</v>
      </c>
      <c r="K1342" s="122">
        <v>0</v>
      </c>
      <c r="L1342" s="122">
        <v>0</v>
      </c>
      <c r="M1342" s="122">
        <v>0</v>
      </c>
      <c r="N1342" s="122">
        <v>0</v>
      </c>
      <c r="O1342" s="122">
        <v>0</v>
      </c>
      <c r="P1342" s="122">
        <v>0</v>
      </c>
      <c r="Q1342" s="122">
        <v>0</v>
      </c>
      <c r="R1342" s="122">
        <v>0</v>
      </c>
      <c r="S1342" s="122">
        <v>0</v>
      </c>
      <c r="T1342" s="122">
        <v>0</v>
      </c>
      <c r="U1342" s="122">
        <v>0</v>
      </c>
      <c r="V1342" s="122">
        <v>0</v>
      </c>
      <c r="W1342" s="122">
        <v>0</v>
      </c>
      <c r="X1342" s="122">
        <v>0</v>
      </c>
      <c r="Y1342" s="122">
        <v>0</v>
      </c>
      <c r="Z1342" s="122">
        <v>0</v>
      </c>
      <c r="AA1342" s="122">
        <v>0</v>
      </c>
      <c r="AB1342" s="122">
        <v>0</v>
      </c>
      <c r="AC1342" s="122">
        <v>0</v>
      </c>
      <c r="AD1342" s="122">
        <v>0</v>
      </c>
      <c r="AE1342" s="122">
        <v>0</v>
      </c>
      <c r="AF1342" s="122">
        <v>0</v>
      </c>
      <c r="AG1342" s="122">
        <v>0</v>
      </c>
      <c r="AH1342" s="122">
        <v>0</v>
      </c>
      <c r="AI1342" s="122">
        <v>0</v>
      </c>
      <c r="AJ1342" s="122">
        <v>0</v>
      </c>
      <c r="AK1342" s="122">
        <v>0</v>
      </c>
      <c r="AL1342" s="122">
        <v>0</v>
      </c>
    </row>
    <row r="1343" spans="1:38" hidden="1" x14ac:dyDescent="0.25">
      <c r="A1343" s="122" t="s">
        <v>2020</v>
      </c>
      <c r="B1343" s="122">
        <v>1</v>
      </c>
      <c r="C1343" s="122" t="s">
        <v>2201</v>
      </c>
      <c r="D1343" s="122" t="s">
        <v>2121</v>
      </c>
      <c r="E1343" s="122">
        <v>26</v>
      </c>
      <c r="F1343" s="122">
        <v>0</v>
      </c>
      <c r="G1343" s="122">
        <v>0</v>
      </c>
      <c r="H1343" s="122">
        <v>0</v>
      </c>
      <c r="I1343" s="122">
        <v>0</v>
      </c>
      <c r="J1343" s="122">
        <v>0</v>
      </c>
      <c r="K1343" s="122">
        <v>0</v>
      </c>
      <c r="L1343" s="122">
        <v>0</v>
      </c>
      <c r="M1343" s="122">
        <v>0</v>
      </c>
      <c r="N1343" s="122">
        <v>0</v>
      </c>
      <c r="O1343" s="122">
        <v>0</v>
      </c>
      <c r="P1343" s="122">
        <v>0</v>
      </c>
      <c r="Q1343" s="122">
        <v>0</v>
      </c>
      <c r="R1343" s="122">
        <v>0</v>
      </c>
      <c r="S1343" s="122">
        <v>0</v>
      </c>
      <c r="T1343" s="122">
        <v>0</v>
      </c>
      <c r="U1343" s="122">
        <v>0</v>
      </c>
      <c r="V1343" s="122">
        <v>0</v>
      </c>
      <c r="W1343" s="122">
        <v>0</v>
      </c>
      <c r="X1343" s="122">
        <v>0.18515079472650001</v>
      </c>
      <c r="Y1343" s="122">
        <v>0.14357440293859999</v>
      </c>
      <c r="Z1343" s="122">
        <v>0.11440464496739999</v>
      </c>
      <c r="AA1343" s="122">
        <v>0.15480074163329999</v>
      </c>
      <c r="AB1343" s="122">
        <v>0.2077948090981</v>
      </c>
      <c r="AC1343" s="122">
        <v>0.19585086015479999</v>
      </c>
      <c r="AD1343" s="122">
        <v>0.15523013188410001</v>
      </c>
      <c r="AE1343" s="122">
        <v>0.16090230265579999</v>
      </c>
      <c r="AF1343" s="122">
        <v>0.18002077610860001</v>
      </c>
      <c r="AG1343" s="122">
        <v>0.20773924871749999</v>
      </c>
      <c r="AH1343" s="122">
        <v>0.27007211003429998</v>
      </c>
      <c r="AI1343" s="122">
        <v>0.31331389348729999</v>
      </c>
      <c r="AJ1343" s="122">
        <v>0.34053232198959998</v>
      </c>
      <c r="AK1343" s="122">
        <v>0.32610021031609998</v>
      </c>
      <c r="AL1343" s="122">
        <v>0</v>
      </c>
    </row>
    <row r="1344" spans="1:38" hidden="1" x14ac:dyDescent="0.25">
      <c r="A1344" s="122" t="s">
        <v>2020</v>
      </c>
      <c r="B1344" s="122">
        <v>1</v>
      </c>
      <c r="C1344" s="122" t="s">
        <v>2201</v>
      </c>
      <c r="D1344" s="122" t="s">
        <v>2122</v>
      </c>
      <c r="E1344" s="122">
        <v>26</v>
      </c>
      <c r="F1344" s="122">
        <v>0</v>
      </c>
      <c r="G1344" s="122">
        <v>0</v>
      </c>
      <c r="H1344" s="122">
        <v>0</v>
      </c>
      <c r="I1344" s="122">
        <v>0</v>
      </c>
      <c r="J1344" s="122">
        <v>0</v>
      </c>
      <c r="K1344" s="122">
        <v>0</v>
      </c>
      <c r="L1344" s="122">
        <v>0</v>
      </c>
      <c r="M1344" s="122">
        <v>0</v>
      </c>
      <c r="N1344" s="122">
        <v>0</v>
      </c>
      <c r="O1344" s="122">
        <v>0</v>
      </c>
      <c r="P1344" s="122">
        <v>0</v>
      </c>
      <c r="Q1344" s="122">
        <v>0</v>
      </c>
      <c r="R1344" s="122">
        <v>0</v>
      </c>
      <c r="S1344" s="122">
        <v>0</v>
      </c>
      <c r="T1344" s="122">
        <v>0</v>
      </c>
      <c r="U1344" s="122">
        <v>0</v>
      </c>
      <c r="V1344" s="122">
        <v>0</v>
      </c>
      <c r="W1344" s="122">
        <v>0</v>
      </c>
      <c r="X1344" s="122">
        <v>0</v>
      </c>
      <c r="Y1344" s="122">
        <v>4.4728020692500002E-2</v>
      </c>
      <c r="Z1344" s="122">
        <v>6.1656445472399998E-2</v>
      </c>
      <c r="AA1344" s="122">
        <v>5.5283902870500001E-2</v>
      </c>
      <c r="AB1344" s="122">
        <v>7.4375820331100004E-2</v>
      </c>
      <c r="AC1344" s="122">
        <v>0</v>
      </c>
      <c r="AD1344" s="122">
        <v>0</v>
      </c>
      <c r="AE1344" s="122">
        <v>0</v>
      </c>
      <c r="AF1344" s="122">
        <v>0</v>
      </c>
      <c r="AG1344" s="122">
        <v>0</v>
      </c>
      <c r="AH1344" s="122">
        <v>0</v>
      </c>
      <c r="AI1344" s="122">
        <v>0</v>
      </c>
      <c r="AJ1344" s="122">
        <v>0</v>
      </c>
      <c r="AK1344" s="122">
        <v>0</v>
      </c>
      <c r="AL1344" s="122">
        <v>0</v>
      </c>
    </row>
    <row r="1345" spans="1:38" hidden="1" x14ac:dyDescent="0.25">
      <c r="A1345" s="122" t="s">
        <v>2020</v>
      </c>
      <c r="B1345" s="122">
        <v>1</v>
      </c>
      <c r="C1345" s="122" t="s">
        <v>2201</v>
      </c>
      <c r="D1345" s="122" t="s">
        <v>2175</v>
      </c>
      <c r="E1345" s="122">
        <v>26</v>
      </c>
      <c r="F1345" s="122">
        <v>0</v>
      </c>
      <c r="G1345" s="122">
        <v>0</v>
      </c>
      <c r="H1345" s="122">
        <v>0</v>
      </c>
      <c r="I1345" s="122">
        <v>0</v>
      </c>
      <c r="J1345" s="122">
        <v>0</v>
      </c>
      <c r="K1345" s="122">
        <v>0</v>
      </c>
      <c r="L1345" s="122">
        <v>0</v>
      </c>
      <c r="M1345" s="122">
        <v>0</v>
      </c>
      <c r="N1345" s="122">
        <v>0</v>
      </c>
      <c r="O1345" s="122">
        <v>0</v>
      </c>
      <c r="P1345" s="122">
        <v>0</v>
      </c>
      <c r="Q1345" s="122">
        <v>0</v>
      </c>
      <c r="R1345" s="122">
        <v>0</v>
      </c>
      <c r="S1345" s="122">
        <v>0</v>
      </c>
      <c r="T1345" s="122">
        <v>0</v>
      </c>
      <c r="U1345" s="122">
        <v>0</v>
      </c>
      <c r="V1345" s="122">
        <v>0</v>
      </c>
      <c r="W1345" s="122">
        <v>0</v>
      </c>
      <c r="X1345" s="122">
        <v>0</v>
      </c>
      <c r="Y1345" s="122">
        <v>0</v>
      </c>
      <c r="Z1345" s="122">
        <v>0</v>
      </c>
      <c r="AA1345" s="122">
        <v>0</v>
      </c>
      <c r="AB1345" s="122">
        <v>0</v>
      </c>
      <c r="AC1345" s="122">
        <v>0</v>
      </c>
      <c r="AD1345" s="122">
        <v>0</v>
      </c>
      <c r="AE1345" s="122">
        <v>0</v>
      </c>
      <c r="AF1345" s="122">
        <v>0</v>
      </c>
      <c r="AG1345" s="122">
        <v>0</v>
      </c>
      <c r="AH1345" s="122">
        <v>0</v>
      </c>
      <c r="AI1345" s="122">
        <v>0</v>
      </c>
      <c r="AJ1345" s="122">
        <v>0</v>
      </c>
      <c r="AK1345" s="122">
        <v>0</v>
      </c>
      <c r="AL1345" s="122">
        <v>0</v>
      </c>
    </row>
    <row r="1346" spans="1:38" hidden="1" x14ac:dyDescent="0.25">
      <c r="A1346" s="122" t="s">
        <v>2020</v>
      </c>
      <c r="B1346" s="122">
        <v>1</v>
      </c>
      <c r="C1346" s="122" t="s">
        <v>2201</v>
      </c>
      <c r="D1346" s="122" t="s">
        <v>2123</v>
      </c>
      <c r="E1346" s="122">
        <v>26</v>
      </c>
      <c r="F1346" s="122">
        <v>0</v>
      </c>
      <c r="G1346" s="122">
        <v>0</v>
      </c>
      <c r="H1346" s="122">
        <v>0</v>
      </c>
      <c r="I1346" s="122">
        <v>0</v>
      </c>
      <c r="J1346" s="122">
        <v>0</v>
      </c>
      <c r="K1346" s="122">
        <v>0</v>
      </c>
      <c r="L1346" s="122">
        <v>0</v>
      </c>
      <c r="M1346" s="122">
        <v>0</v>
      </c>
      <c r="N1346" s="122">
        <v>0</v>
      </c>
      <c r="O1346" s="122">
        <v>0</v>
      </c>
      <c r="P1346" s="122">
        <v>0</v>
      </c>
      <c r="Q1346" s="122">
        <v>0</v>
      </c>
      <c r="R1346" s="122">
        <v>0</v>
      </c>
      <c r="S1346" s="122">
        <v>0</v>
      </c>
      <c r="T1346" s="122">
        <v>0</v>
      </c>
      <c r="U1346" s="122">
        <v>0</v>
      </c>
      <c r="V1346" s="122">
        <v>0</v>
      </c>
      <c r="W1346" s="122">
        <v>0</v>
      </c>
      <c r="X1346" s="122">
        <v>0</v>
      </c>
      <c r="Y1346" s="122">
        <v>0</v>
      </c>
      <c r="Z1346" s="122">
        <v>0</v>
      </c>
      <c r="AA1346" s="122">
        <v>0</v>
      </c>
      <c r="AB1346" s="122">
        <v>0</v>
      </c>
      <c r="AC1346" s="122">
        <v>0</v>
      </c>
      <c r="AD1346" s="122">
        <v>0</v>
      </c>
      <c r="AE1346" s="122">
        <v>0</v>
      </c>
      <c r="AF1346" s="122">
        <v>0</v>
      </c>
      <c r="AG1346" s="122">
        <v>0</v>
      </c>
      <c r="AH1346" s="122">
        <v>0</v>
      </c>
      <c r="AI1346" s="122">
        <v>0</v>
      </c>
      <c r="AJ1346" s="122">
        <v>0</v>
      </c>
      <c r="AK1346" s="122">
        <v>0</v>
      </c>
      <c r="AL1346" s="122">
        <v>0</v>
      </c>
    </row>
    <row r="1347" spans="1:38" x14ac:dyDescent="0.25">
      <c r="A1347" s="122" t="s">
        <v>2020</v>
      </c>
      <c r="B1347" s="122">
        <v>1</v>
      </c>
      <c r="C1347" s="122" t="s">
        <v>2201</v>
      </c>
      <c r="D1347" s="122" t="s">
        <v>2124</v>
      </c>
      <c r="E1347" s="122">
        <v>26</v>
      </c>
      <c r="F1347" s="122">
        <v>0</v>
      </c>
      <c r="G1347" s="122">
        <v>0</v>
      </c>
      <c r="H1347" s="122">
        <v>0</v>
      </c>
      <c r="I1347" s="122">
        <v>0</v>
      </c>
      <c r="J1347" s="122">
        <v>0</v>
      </c>
      <c r="K1347" s="122">
        <v>0</v>
      </c>
      <c r="L1347" s="122">
        <v>0</v>
      </c>
      <c r="M1347" s="122">
        <v>0</v>
      </c>
      <c r="N1347" s="122">
        <v>0</v>
      </c>
      <c r="O1347" s="122">
        <v>0</v>
      </c>
      <c r="P1347" s="122">
        <v>0</v>
      </c>
      <c r="Q1347" s="122">
        <v>0</v>
      </c>
      <c r="R1347" s="122">
        <v>0</v>
      </c>
      <c r="S1347" s="122">
        <v>0</v>
      </c>
      <c r="T1347" s="122">
        <v>0</v>
      </c>
      <c r="U1347" s="122">
        <v>0</v>
      </c>
      <c r="V1347" s="122">
        <v>0</v>
      </c>
      <c r="W1347" s="122">
        <v>0</v>
      </c>
      <c r="X1347" s="122">
        <v>0</v>
      </c>
      <c r="Y1347" s="122">
        <v>0</v>
      </c>
      <c r="Z1347" s="122">
        <v>0</v>
      </c>
      <c r="AA1347" s="122">
        <v>0</v>
      </c>
      <c r="AB1347" s="122">
        <v>0</v>
      </c>
      <c r="AC1347" s="122">
        <v>0</v>
      </c>
      <c r="AD1347" s="122">
        <v>0</v>
      </c>
      <c r="AE1347" s="122">
        <v>0</v>
      </c>
      <c r="AF1347" s="122">
        <v>0</v>
      </c>
      <c r="AG1347" s="122">
        <v>0</v>
      </c>
      <c r="AH1347" s="122">
        <v>0</v>
      </c>
      <c r="AI1347" s="122">
        <v>0</v>
      </c>
      <c r="AJ1347" s="122">
        <v>0</v>
      </c>
      <c r="AK1347" s="122">
        <v>0</v>
      </c>
      <c r="AL1347" s="122">
        <v>0</v>
      </c>
    </row>
    <row r="1348" spans="1:38" hidden="1" x14ac:dyDescent="0.25">
      <c r="A1348" s="122" t="s">
        <v>2020</v>
      </c>
      <c r="B1348" s="122">
        <v>1</v>
      </c>
      <c r="C1348" s="122" t="s">
        <v>2201</v>
      </c>
      <c r="D1348" s="122" t="s">
        <v>474</v>
      </c>
      <c r="E1348" s="122">
        <v>26</v>
      </c>
      <c r="F1348" s="122">
        <v>0</v>
      </c>
      <c r="G1348" s="122">
        <v>0</v>
      </c>
      <c r="H1348" s="122">
        <v>0</v>
      </c>
      <c r="I1348" s="122">
        <v>0</v>
      </c>
      <c r="J1348" s="122">
        <v>0</v>
      </c>
      <c r="K1348" s="122">
        <v>0</v>
      </c>
      <c r="L1348" s="122">
        <v>0</v>
      </c>
      <c r="M1348" s="122">
        <v>0</v>
      </c>
      <c r="N1348" s="122">
        <v>0</v>
      </c>
      <c r="O1348" s="122">
        <v>0</v>
      </c>
      <c r="P1348" s="122">
        <v>0</v>
      </c>
      <c r="Q1348" s="122">
        <v>0</v>
      </c>
      <c r="R1348" s="122">
        <v>0</v>
      </c>
      <c r="S1348" s="122">
        <v>0</v>
      </c>
      <c r="T1348" s="122">
        <v>0</v>
      </c>
      <c r="U1348" s="122">
        <v>0</v>
      </c>
      <c r="V1348" s="122">
        <v>0</v>
      </c>
      <c r="W1348" s="122">
        <v>0</v>
      </c>
      <c r="X1348" s="122">
        <v>0</v>
      </c>
      <c r="Y1348" s="122">
        <v>0</v>
      </c>
      <c r="Z1348" s="122">
        <v>0</v>
      </c>
      <c r="AA1348" s="122">
        <v>0</v>
      </c>
      <c r="AB1348" s="122">
        <v>0</v>
      </c>
      <c r="AC1348" s="122">
        <v>0</v>
      </c>
      <c r="AD1348" s="122">
        <v>0</v>
      </c>
      <c r="AE1348" s="122">
        <v>0</v>
      </c>
      <c r="AF1348" s="122">
        <v>0</v>
      </c>
      <c r="AG1348" s="122">
        <v>0</v>
      </c>
      <c r="AH1348" s="122">
        <v>0</v>
      </c>
      <c r="AI1348" s="122">
        <v>0</v>
      </c>
      <c r="AJ1348" s="122">
        <v>0</v>
      </c>
      <c r="AK1348" s="122">
        <v>0</v>
      </c>
      <c r="AL1348" s="122">
        <v>0</v>
      </c>
    </row>
    <row r="1349" spans="1:38" hidden="1" x14ac:dyDescent="0.25">
      <c r="A1349" s="122" t="s">
        <v>2020</v>
      </c>
      <c r="B1349" s="122">
        <v>1</v>
      </c>
      <c r="C1349" s="122" t="s">
        <v>2201</v>
      </c>
      <c r="D1349" s="122" t="s">
        <v>2125</v>
      </c>
      <c r="E1349" s="122">
        <v>26</v>
      </c>
      <c r="F1349" s="122">
        <v>0</v>
      </c>
      <c r="G1349" s="122">
        <v>0</v>
      </c>
      <c r="H1349" s="122">
        <v>0</v>
      </c>
      <c r="I1349" s="122">
        <v>0</v>
      </c>
      <c r="J1349" s="122">
        <v>0</v>
      </c>
      <c r="K1349" s="122">
        <v>0</v>
      </c>
      <c r="L1349" s="122">
        <v>0</v>
      </c>
      <c r="M1349" s="122">
        <v>0</v>
      </c>
      <c r="N1349" s="122">
        <v>0</v>
      </c>
      <c r="O1349" s="122">
        <v>0</v>
      </c>
      <c r="P1349" s="122">
        <v>0</v>
      </c>
      <c r="Q1349" s="122">
        <v>0</v>
      </c>
      <c r="R1349" s="122">
        <v>0</v>
      </c>
      <c r="S1349" s="122">
        <v>0</v>
      </c>
      <c r="T1349" s="122">
        <v>0</v>
      </c>
      <c r="U1349" s="122">
        <v>0</v>
      </c>
      <c r="V1349" s="122">
        <v>0</v>
      </c>
      <c r="W1349" s="122">
        <v>0</v>
      </c>
      <c r="X1349" s="122">
        <v>0</v>
      </c>
      <c r="Y1349" s="122">
        <v>0</v>
      </c>
      <c r="Z1349" s="122">
        <v>0</v>
      </c>
      <c r="AA1349" s="122">
        <v>0</v>
      </c>
      <c r="AB1349" s="122">
        <v>0</v>
      </c>
      <c r="AC1349" s="122">
        <v>0</v>
      </c>
      <c r="AD1349" s="122">
        <v>0</v>
      </c>
      <c r="AE1349" s="122">
        <v>0</v>
      </c>
      <c r="AF1349" s="122">
        <v>0</v>
      </c>
      <c r="AG1349" s="122">
        <v>0</v>
      </c>
      <c r="AH1349" s="122">
        <v>0</v>
      </c>
      <c r="AI1349" s="122">
        <v>0</v>
      </c>
      <c r="AJ1349" s="122">
        <v>0</v>
      </c>
      <c r="AK1349" s="122">
        <v>0</v>
      </c>
      <c r="AL1349" s="122">
        <v>0</v>
      </c>
    </row>
    <row r="1350" spans="1:38" hidden="1" x14ac:dyDescent="0.25">
      <c r="A1350" s="122" t="s">
        <v>2020</v>
      </c>
      <c r="B1350" s="122">
        <v>1</v>
      </c>
      <c r="C1350" s="122" t="s">
        <v>2201</v>
      </c>
      <c r="D1350" s="122" t="s">
        <v>2126</v>
      </c>
      <c r="E1350" s="122">
        <v>26</v>
      </c>
      <c r="F1350" s="122">
        <v>0</v>
      </c>
      <c r="G1350" s="122">
        <v>0</v>
      </c>
      <c r="H1350" s="122">
        <v>0</v>
      </c>
      <c r="I1350" s="122">
        <v>0</v>
      </c>
      <c r="J1350" s="122">
        <v>0</v>
      </c>
      <c r="K1350" s="122">
        <v>0</v>
      </c>
      <c r="L1350" s="122">
        <v>0</v>
      </c>
      <c r="M1350" s="122">
        <v>0</v>
      </c>
      <c r="N1350" s="122">
        <v>0</v>
      </c>
      <c r="O1350" s="122">
        <v>0</v>
      </c>
      <c r="P1350" s="122">
        <v>0</v>
      </c>
      <c r="Q1350" s="122">
        <v>0</v>
      </c>
      <c r="R1350" s="122">
        <v>0</v>
      </c>
      <c r="S1350" s="122">
        <v>0</v>
      </c>
      <c r="T1350" s="122">
        <v>0</v>
      </c>
      <c r="U1350" s="122">
        <v>0</v>
      </c>
      <c r="V1350" s="122">
        <v>0</v>
      </c>
      <c r="W1350" s="122">
        <v>0</v>
      </c>
      <c r="X1350" s="122">
        <v>0</v>
      </c>
      <c r="Y1350" s="122">
        <v>0</v>
      </c>
      <c r="Z1350" s="122">
        <v>0</v>
      </c>
      <c r="AA1350" s="122">
        <v>0</v>
      </c>
      <c r="AB1350" s="122">
        <v>0</v>
      </c>
      <c r="AC1350" s="122">
        <v>0</v>
      </c>
      <c r="AD1350" s="122">
        <v>0</v>
      </c>
      <c r="AE1350" s="122">
        <v>0</v>
      </c>
      <c r="AF1350" s="122">
        <v>0</v>
      </c>
      <c r="AG1350" s="122">
        <v>0</v>
      </c>
      <c r="AH1350" s="122">
        <v>0</v>
      </c>
      <c r="AI1350" s="122">
        <v>0</v>
      </c>
      <c r="AJ1350" s="122">
        <v>0</v>
      </c>
      <c r="AK1350" s="122">
        <v>0</v>
      </c>
      <c r="AL1350" s="122">
        <v>0</v>
      </c>
    </row>
    <row r="1351" spans="1:38" hidden="1" x14ac:dyDescent="0.25">
      <c r="A1351" s="122" t="s">
        <v>2020</v>
      </c>
      <c r="B1351" s="122">
        <v>1</v>
      </c>
      <c r="C1351" s="122" t="s">
        <v>2201</v>
      </c>
      <c r="D1351" s="122" t="s">
        <v>2127</v>
      </c>
      <c r="E1351" s="122">
        <v>26</v>
      </c>
      <c r="F1351" s="122">
        <v>0</v>
      </c>
      <c r="G1351" s="122">
        <v>0</v>
      </c>
      <c r="H1351" s="122">
        <v>0</v>
      </c>
      <c r="I1351" s="122">
        <v>0</v>
      </c>
      <c r="J1351" s="122">
        <v>0</v>
      </c>
      <c r="K1351" s="122">
        <v>0</v>
      </c>
      <c r="L1351" s="122">
        <v>0</v>
      </c>
      <c r="M1351" s="122">
        <v>0</v>
      </c>
      <c r="N1351" s="122">
        <v>0</v>
      </c>
      <c r="O1351" s="122">
        <v>0</v>
      </c>
      <c r="P1351" s="122">
        <v>0</v>
      </c>
      <c r="Q1351" s="122">
        <v>0</v>
      </c>
      <c r="R1351" s="122">
        <v>0</v>
      </c>
      <c r="S1351" s="122">
        <v>0</v>
      </c>
      <c r="T1351" s="122">
        <v>0</v>
      </c>
      <c r="U1351" s="122">
        <v>0</v>
      </c>
      <c r="V1351" s="122">
        <v>0</v>
      </c>
      <c r="W1351" s="122">
        <v>0</v>
      </c>
      <c r="X1351" s="122">
        <v>0</v>
      </c>
      <c r="Y1351" s="122">
        <v>0</v>
      </c>
      <c r="Z1351" s="122">
        <v>0</v>
      </c>
      <c r="AA1351" s="122">
        <v>0</v>
      </c>
      <c r="AB1351" s="122">
        <v>0</v>
      </c>
      <c r="AC1351" s="122">
        <v>0</v>
      </c>
      <c r="AD1351" s="122">
        <v>0</v>
      </c>
      <c r="AE1351" s="122">
        <v>0</v>
      </c>
      <c r="AF1351" s="122">
        <v>0</v>
      </c>
      <c r="AG1351" s="122">
        <v>0</v>
      </c>
      <c r="AH1351" s="122">
        <v>0</v>
      </c>
      <c r="AI1351" s="122">
        <v>0</v>
      </c>
      <c r="AJ1351" s="122">
        <v>0</v>
      </c>
      <c r="AK1351" s="122">
        <v>0</v>
      </c>
      <c r="AL1351" s="122">
        <v>0</v>
      </c>
    </row>
    <row r="1352" spans="1:38" hidden="1" x14ac:dyDescent="0.25">
      <c r="A1352" s="122" t="s">
        <v>2020</v>
      </c>
      <c r="B1352" s="122">
        <v>1</v>
      </c>
      <c r="C1352" s="122" t="s">
        <v>2201</v>
      </c>
      <c r="D1352" s="122" t="s">
        <v>2128</v>
      </c>
      <c r="E1352" s="122">
        <v>26</v>
      </c>
      <c r="F1352" s="122">
        <v>0</v>
      </c>
      <c r="G1352" s="122">
        <v>0</v>
      </c>
      <c r="H1352" s="122">
        <v>0</v>
      </c>
      <c r="I1352" s="122">
        <v>0</v>
      </c>
      <c r="J1352" s="122">
        <v>0</v>
      </c>
      <c r="K1352" s="122">
        <v>0</v>
      </c>
      <c r="L1352" s="122">
        <v>0</v>
      </c>
      <c r="M1352" s="122">
        <v>0</v>
      </c>
      <c r="N1352" s="122">
        <v>0</v>
      </c>
      <c r="O1352" s="122">
        <v>0</v>
      </c>
      <c r="P1352" s="122">
        <v>0</v>
      </c>
      <c r="Q1352" s="122">
        <v>0</v>
      </c>
      <c r="R1352" s="122">
        <v>0</v>
      </c>
      <c r="S1352" s="122">
        <v>0</v>
      </c>
      <c r="T1352" s="122">
        <v>0</v>
      </c>
      <c r="U1352" s="122">
        <v>0</v>
      </c>
      <c r="V1352" s="122">
        <v>0</v>
      </c>
      <c r="W1352" s="122">
        <v>0</v>
      </c>
      <c r="X1352" s="122">
        <v>0</v>
      </c>
      <c r="Y1352" s="122">
        <v>0</v>
      </c>
      <c r="Z1352" s="122">
        <v>0</v>
      </c>
      <c r="AA1352" s="122">
        <v>0</v>
      </c>
      <c r="AB1352" s="122">
        <v>0</v>
      </c>
      <c r="AC1352" s="122">
        <v>0</v>
      </c>
      <c r="AD1352" s="122">
        <v>0</v>
      </c>
      <c r="AE1352" s="122">
        <v>0</v>
      </c>
      <c r="AF1352" s="122">
        <v>0</v>
      </c>
      <c r="AG1352" s="122">
        <v>0</v>
      </c>
      <c r="AH1352" s="122">
        <v>0</v>
      </c>
      <c r="AI1352" s="122">
        <v>0</v>
      </c>
      <c r="AJ1352" s="122">
        <v>0</v>
      </c>
      <c r="AK1352" s="122">
        <v>0</v>
      </c>
      <c r="AL1352" s="122">
        <v>0</v>
      </c>
    </row>
    <row r="1353" spans="1:38" hidden="1" x14ac:dyDescent="0.25">
      <c r="A1353" s="122" t="s">
        <v>2020</v>
      </c>
      <c r="B1353" s="122">
        <v>1</v>
      </c>
      <c r="C1353" s="122" t="s">
        <v>2201</v>
      </c>
      <c r="D1353" s="122" t="s">
        <v>2129</v>
      </c>
      <c r="E1353" s="122">
        <v>26</v>
      </c>
      <c r="F1353" s="122">
        <v>0</v>
      </c>
      <c r="G1353" s="122">
        <v>0</v>
      </c>
      <c r="H1353" s="122">
        <v>0</v>
      </c>
      <c r="I1353" s="122">
        <v>0</v>
      </c>
      <c r="J1353" s="122">
        <v>0</v>
      </c>
      <c r="K1353" s="122">
        <v>0</v>
      </c>
      <c r="L1353" s="122">
        <v>0</v>
      </c>
      <c r="M1353" s="122">
        <v>0</v>
      </c>
      <c r="N1353" s="122">
        <v>0</v>
      </c>
      <c r="O1353" s="122">
        <v>0</v>
      </c>
      <c r="P1353" s="122">
        <v>0</v>
      </c>
      <c r="Q1353" s="122">
        <v>0</v>
      </c>
      <c r="R1353" s="122">
        <v>0</v>
      </c>
      <c r="S1353" s="122">
        <v>0</v>
      </c>
      <c r="T1353" s="122">
        <v>0</v>
      </c>
      <c r="U1353" s="122">
        <v>0</v>
      </c>
      <c r="V1353" s="122">
        <v>0</v>
      </c>
      <c r="W1353" s="122">
        <v>0</v>
      </c>
      <c r="X1353" s="122">
        <v>0</v>
      </c>
      <c r="Y1353" s="122">
        <v>0</v>
      </c>
      <c r="Z1353" s="122">
        <v>0</v>
      </c>
      <c r="AA1353" s="122">
        <v>0</v>
      </c>
      <c r="AB1353" s="122">
        <v>0</v>
      </c>
      <c r="AC1353" s="122">
        <v>0</v>
      </c>
      <c r="AD1353" s="122">
        <v>0</v>
      </c>
      <c r="AE1353" s="122">
        <v>0</v>
      </c>
      <c r="AF1353" s="122">
        <v>0</v>
      </c>
      <c r="AG1353" s="122">
        <v>0</v>
      </c>
      <c r="AH1353" s="122">
        <v>0</v>
      </c>
      <c r="AI1353" s="122">
        <v>0</v>
      </c>
      <c r="AJ1353" s="122">
        <v>0</v>
      </c>
      <c r="AK1353" s="122">
        <v>0</v>
      </c>
      <c r="AL1353" s="122">
        <v>0</v>
      </c>
    </row>
    <row r="1354" spans="1:38" hidden="1" x14ac:dyDescent="0.25">
      <c r="A1354" s="122" t="s">
        <v>2020</v>
      </c>
      <c r="B1354" s="122">
        <v>1</v>
      </c>
      <c r="C1354" s="122" t="s">
        <v>2201</v>
      </c>
      <c r="D1354" s="122" t="s">
        <v>2176</v>
      </c>
      <c r="E1354" s="122">
        <v>26</v>
      </c>
      <c r="F1354" s="122">
        <v>0</v>
      </c>
      <c r="G1354" s="122">
        <v>0</v>
      </c>
      <c r="H1354" s="122">
        <v>0</v>
      </c>
      <c r="I1354" s="122">
        <v>0</v>
      </c>
      <c r="J1354" s="122">
        <v>0</v>
      </c>
      <c r="K1354" s="122">
        <v>0</v>
      </c>
      <c r="L1354" s="122">
        <v>0</v>
      </c>
      <c r="M1354" s="122">
        <v>0</v>
      </c>
      <c r="N1354" s="122">
        <v>0</v>
      </c>
      <c r="O1354" s="122">
        <v>0</v>
      </c>
      <c r="P1354" s="122">
        <v>0</v>
      </c>
      <c r="Q1354" s="122">
        <v>0</v>
      </c>
      <c r="R1354" s="122">
        <v>0</v>
      </c>
      <c r="S1354" s="122">
        <v>0</v>
      </c>
      <c r="T1354" s="122">
        <v>0</v>
      </c>
      <c r="U1354" s="122">
        <v>0</v>
      </c>
      <c r="V1354" s="122">
        <v>0</v>
      </c>
      <c r="W1354" s="122">
        <v>0</v>
      </c>
      <c r="X1354" s="122">
        <v>0</v>
      </c>
      <c r="Y1354" s="122">
        <v>0</v>
      </c>
      <c r="Z1354" s="122">
        <v>0</v>
      </c>
      <c r="AA1354" s="122">
        <v>0</v>
      </c>
      <c r="AB1354" s="122">
        <v>0</v>
      </c>
      <c r="AC1354" s="122">
        <v>0</v>
      </c>
      <c r="AD1354" s="122">
        <v>0</v>
      </c>
      <c r="AE1354" s="122">
        <v>0</v>
      </c>
      <c r="AF1354" s="122">
        <v>0</v>
      </c>
      <c r="AG1354" s="122">
        <v>0</v>
      </c>
      <c r="AH1354" s="122">
        <v>0</v>
      </c>
      <c r="AI1354" s="122">
        <v>0</v>
      </c>
      <c r="AJ1354" s="122">
        <v>0</v>
      </c>
      <c r="AK1354" s="122">
        <v>0</v>
      </c>
      <c r="AL1354" s="122">
        <v>0</v>
      </c>
    </row>
    <row r="1355" spans="1:38" hidden="1" x14ac:dyDescent="0.25">
      <c r="A1355" s="122" t="s">
        <v>2020</v>
      </c>
      <c r="B1355" s="122">
        <v>1</v>
      </c>
      <c r="C1355" s="122" t="s">
        <v>2201</v>
      </c>
      <c r="D1355" s="122" t="s">
        <v>2130</v>
      </c>
      <c r="E1355" s="122">
        <v>26</v>
      </c>
      <c r="F1355" s="122">
        <v>0</v>
      </c>
      <c r="G1355" s="122">
        <v>0</v>
      </c>
      <c r="H1355" s="122">
        <v>0</v>
      </c>
      <c r="I1355" s="122">
        <v>0</v>
      </c>
      <c r="J1355" s="122">
        <v>0</v>
      </c>
      <c r="K1355" s="122">
        <v>0</v>
      </c>
      <c r="L1355" s="122">
        <v>0</v>
      </c>
      <c r="M1355" s="122">
        <v>0</v>
      </c>
      <c r="N1355" s="122">
        <v>0</v>
      </c>
      <c r="O1355" s="122">
        <v>0</v>
      </c>
      <c r="P1355" s="122">
        <v>0</v>
      </c>
      <c r="Q1355" s="122">
        <v>0</v>
      </c>
      <c r="R1355" s="122">
        <v>0</v>
      </c>
      <c r="S1355" s="122">
        <v>0</v>
      </c>
      <c r="T1355" s="122">
        <v>0</v>
      </c>
      <c r="U1355" s="122">
        <v>0</v>
      </c>
      <c r="V1355" s="122">
        <v>0</v>
      </c>
      <c r="W1355" s="122">
        <v>0</v>
      </c>
      <c r="X1355" s="122">
        <v>0</v>
      </c>
      <c r="Y1355" s="122">
        <v>0</v>
      </c>
      <c r="Z1355" s="122">
        <v>0</v>
      </c>
      <c r="AA1355" s="122">
        <v>0</v>
      </c>
      <c r="AB1355" s="122">
        <v>0</v>
      </c>
      <c r="AC1355" s="122">
        <v>0</v>
      </c>
      <c r="AD1355" s="122">
        <v>0</v>
      </c>
      <c r="AE1355" s="122">
        <v>0</v>
      </c>
      <c r="AF1355" s="122">
        <v>0</v>
      </c>
      <c r="AG1355" s="122">
        <v>0</v>
      </c>
      <c r="AH1355" s="122">
        <v>0</v>
      </c>
      <c r="AI1355" s="122">
        <v>0</v>
      </c>
      <c r="AJ1355" s="122">
        <v>0</v>
      </c>
      <c r="AK1355" s="122">
        <v>0</v>
      </c>
      <c r="AL1355" s="122">
        <v>0</v>
      </c>
    </row>
    <row r="1356" spans="1:38" hidden="1" x14ac:dyDescent="0.25">
      <c r="A1356" s="122" t="s">
        <v>2020</v>
      </c>
      <c r="B1356" s="122">
        <v>1</v>
      </c>
      <c r="C1356" s="122" t="s">
        <v>2201</v>
      </c>
      <c r="D1356" s="122" t="s">
        <v>2131</v>
      </c>
      <c r="E1356" s="122">
        <v>26</v>
      </c>
      <c r="F1356" s="122">
        <v>0</v>
      </c>
      <c r="G1356" s="122">
        <v>0</v>
      </c>
      <c r="H1356" s="122">
        <v>0</v>
      </c>
      <c r="I1356" s="122">
        <v>0</v>
      </c>
      <c r="J1356" s="122">
        <v>0</v>
      </c>
      <c r="K1356" s="122">
        <v>0</v>
      </c>
      <c r="L1356" s="122">
        <v>0</v>
      </c>
      <c r="M1356" s="122">
        <v>0</v>
      </c>
      <c r="N1356" s="122">
        <v>0</v>
      </c>
      <c r="O1356" s="122">
        <v>0</v>
      </c>
      <c r="P1356" s="122">
        <v>0</v>
      </c>
      <c r="Q1356" s="122">
        <v>0</v>
      </c>
      <c r="R1356" s="122">
        <v>0</v>
      </c>
      <c r="S1356" s="122">
        <v>0</v>
      </c>
      <c r="T1356" s="122">
        <v>0</v>
      </c>
      <c r="U1356" s="122">
        <v>0</v>
      </c>
      <c r="V1356" s="122">
        <v>0</v>
      </c>
      <c r="W1356" s="122">
        <v>0</v>
      </c>
      <c r="X1356" s="122">
        <v>0</v>
      </c>
      <c r="Y1356" s="122">
        <v>0</v>
      </c>
      <c r="Z1356" s="122">
        <v>0</v>
      </c>
      <c r="AA1356" s="122">
        <v>0</v>
      </c>
      <c r="AB1356" s="122">
        <v>0</v>
      </c>
      <c r="AC1356" s="122">
        <v>0</v>
      </c>
      <c r="AD1356" s="122">
        <v>0</v>
      </c>
      <c r="AE1356" s="122">
        <v>0</v>
      </c>
      <c r="AF1356" s="122">
        <v>0</v>
      </c>
      <c r="AG1356" s="122">
        <v>0</v>
      </c>
      <c r="AH1356" s="122">
        <v>0</v>
      </c>
      <c r="AI1356" s="122">
        <v>0</v>
      </c>
      <c r="AJ1356" s="122">
        <v>0</v>
      </c>
      <c r="AK1356" s="122">
        <v>0</v>
      </c>
      <c r="AL1356" s="122">
        <v>0</v>
      </c>
    </row>
    <row r="1357" spans="1:38" hidden="1" x14ac:dyDescent="0.25">
      <c r="A1357" s="122" t="s">
        <v>2020</v>
      </c>
      <c r="B1357" s="122">
        <v>1</v>
      </c>
      <c r="C1357" s="122" t="s">
        <v>2201</v>
      </c>
      <c r="D1357" s="122" t="s">
        <v>2132</v>
      </c>
      <c r="E1357" s="122">
        <v>26</v>
      </c>
      <c r="F1357" s="122">
        <v>0</v>
      </c>
      <c r="G1357" s="122">
        <v>0</v>
      </c>
      <c r="H1357" s="122">
        <v>0</v>
      </c>
      <c r="I1357" s="122">
        <v>0</v>
      </c>
      <c r="J1357" s="122">
        <v>0</v>
      </c>
      <c r="K1357" s="122">
        <v>0</v>
      </c>
      <c r="L1357" s="122">
        <v>0</v>
      </c>
      <c r="M1357" s="122">
        <v>0</v>
      </c>
      <c r="N1357" s="122">
        <v>0</v>
      </c>
      <c r="O1357" s="122">
        <v>0</v>
      </c>
      <c r="P1357" s="122">
        <v>0</v>
      </c>
      <c r="Q1357" s="122">
        <v>0</v>
      </c>
      <c r="R1357" s="122">
        <v>0</v>
      </c>
      <c r="S1357" s="122">
        <v>0</v>
      </c>
      <c r="T1357" s="122">
        <v>0</v>
      </c>
      <c r="U1357" s="122">
        <v>0</v>
      </c>
      <c r="V1357" s="122">
        <v>0</v>
      </c>
      <c r="W1357" s="122">
        <v>0</v>
      </c>
      <c r="X1357" s="122">
        <v>0</v>
      </c>
      <c r="Y1357" s="122">
        <v>0</v>
      </c>
      <c r="Z1357" s="122">
        <v>0</v>
      </c>
      <c r="AA1357" s="122">
        <v>0</v>
      </c>
      <c r="AB1357" s="122">
        <v>0</v>
      </c>
      <c r="AC1357" s="122">
        <v>0</v>
      </c>
      <c r="AD1357" s="122">
        <v>0</v>
      </c>
      <c r="AE1357" s="122">
        <v>0</v>
      </c>
      <c r="AF1357" s="122">
        <v>0</v>
      </c>
      <c r="AG1357" s="122">
        <v>0</v>
      </c>
      <c r="AH1357" s="122">
        <v>0</v>
      </c>
      <c r="AI1357" s="122">
        <v>0</v>
      </c>
      <c r="AJ1357" s="122">
        <v>0</v>
      </c>
      <c r="AK1357" s="122">
        <v>0</v>
      </c>
      <c r="AL1357" s="122">
        <v>0</v>
      </c>
    </row>
    <row r="1358" spans="1:38" hidden="1" x14ac:dyDescent="0.25">
      <c r="A1358" s="122" t="s">
        <v>2020</v>
      </c>
      <c r="B1358" s="122">
        <v>1</v>
      </c>
      <c r="C1358" s="122" t="s">
        <v>2201</v>
      </c>
      <c r="D1358" s="122" t="s">
        <v>2133</v>
      </c>
      <c r="E1358" s="122">
        <v>26</v>
      </c>
      <c r="F1358" s="122">
        <v>7.7404675632500003E-2</v>
      </c>
      <c r="G1358" s="122">
        <v>9.9038161532200006E-2</v>
      </c>
      <c r="H1358" s="122">
        <v>0.18390714155499999</v>
      </c>
      <c r="I1358" s="122">
        <v>0.195731631446</v>
      </c>
      <c r="J1358" s="122">
        <v>0.19295529624819999</v>
      </c>
      <c r="K1358" s="122">
        <v>0.181849955457</v>
      </c>
      <c r="L1358" s="122">
        <v>0.1943434638471</v>
      </c>
      <c r="M1358" s="122">
        <v>0.2040606370395</v>
      </c>
      <c r="N1358" s="122">
        <v>0.1860144582537</v>
      </c>
      <c r="O1358" s="122">
        <v>0.181849955457</v>
      </c>
      <c r="P1358" s="122">
        <v>0.1985079666439</v>
      </c>
      <c r="Q1358" s="122">
        <v>0.14992210068209999</v>
      </c>
      <c r="R1358" s="122">
        <v>0.15686293867660001</v>
      </c>
      <c r="S1358" s="122">
        <v>0.2304358214187</v>
      </c>
      <c r="T1358" s="122">
        <v>0.2165541454297</v>
      </c>
      <c r="U1358" s="122">
        <v>0.2165541454297</v>
      </c>
      <c r="V1358" s="122">
        <v>0.2165541454297</v>
      </c>
      <c r="W1358" s="122">
        <v>0.21536295243459999</v>
      </c>
      <c r="X1358" s="122">
        <v>0.18515079472650001</v>
      </c>
      <c r="Y1358" s="122">
        <v>0.14357440293859999</v>
      </c>
      <c r="Z1358" s="122">
        <v>0.17783681555270001</v>
      </c>
      <c r="AA1358" s="122">
        <v>0.17369474985790001</v>
      </c>
      <c r="AB1358" s="122">
        <v>0.18280763370299999</v>
      </c>
      <c r="AC1358" s="122">
        <v>0.20527045448260001</v>
      </c>
      <c r="AD1358" s="122">
        <v>0.15252748561730001</v>
      </c>
      <c r="AE1358" s="122">
        <v>0.1592352602538</v>
      </c>
      <c r="AF1358" s="122">
        <v>0.13959681121209999</v>
      </c>
      <c r="AG1358" s="122">
        <v>0.12841605563729999</v>
      </c>
      <c r="AH1358" s="122">
        <v>0.13222668822389999</v>
      </c>
      <c r="AI1358" s="122">
        <v>0.13638931397029999</v>
      </c>
      <c r="AJ1358" s="122">
        <v>8.3977381719199995E-2</v>
      </c>
      <c r="AK1358" s="122">
        <v>8.7527199171099995E-2</v>
      </c>
      <c r="AL1358" s="122">
        <v>0</v>
      </c>
    </row>
    <row r="1359" spans="1:38" hidden="1" x14ac:dyDescent="0.25">
      <c r="A1359" s="122" t="s">
        <v>2020</v>
      </c>
      <c r="B1359" s="122">
        <v>1</v>
      </c>
      <c r="C1359" s="122" t="s">
        <v>2201</v>
      </c>
      <c r="D1359" s="122" t="s">
        <v>2134</v>
      </c>
      <c r="E1359" s="122">
        <v>26</v>
      </c>
      <c r="F1359" s="122">
        <v>0</v>
      </c>
      <c r="G1359" s="122">
        <v>0</v>
      </c>
      <c r="H1359" s="122">
        <v>0</v>
      </c>
      <c r="I1359" s="122">
        <v>0</v>
      </c>
      <c r="J1359" s="122">
        <v>0</v>
      </c>
      <c r="K1359" s="122">
        <v>0</v>
      </c>
      <c r="L1359" s="122">
        <v>0</v>
      </c>
      <c r="M1359" s="122">
        <v>0</v>
      </c>
      <c r="N1359" s="122">
        <v>0</v>
      </c>
      <c r="O1359" s="122">
        <v>0</v>
      </c>
      <c r="P1359" s="122">
        <v>0</v>
      </c>
      <c r="Q1359" s="122">
        <v>0</v>
      </c>
      <c r="R1359" s="122">
        <v>0</v>
      </c>
      <c r="S1359" s="122">
        <v>0</v>
      </c>
      <c r="T1359" s="122">
        <v>0</v>
      </c>
      <c r="U1359" s="122">
        <v>0</v>
      </c>
      <c r="V1359" s="122">
        <v>0</v>
      </c>
      <c r="W1359" s="122">
        <v>0</v>
      </c>
      <c r="X1359" s="122">
        <v>0</v>
      </c>
      <c r="Y1359" s="122">
        <v>0</v>
      </c>
      <c r="Z1359" s="122">
        <v>0</v>
      </c>
      <c r="AA1359" s="122">
        <v>0</v>
      </c>
      <c r="AB1359" s="122">
        <v>0</v>
      </c>
      <c r="AC1359" s="122">
        <v>0</v>
      </c>
      <c r="AD1359" s="122">
        <v>0</v>
      </c>
      <c r="AE1359" s="122">
        <v>0</v>
      </c>
      <c r="AF1359" s="122">
        <v>0</v>
      </c>
      <c r="AG1359" s="122">
        <v>0</v>
      </c>
      <c r="AH1359" s="122">
        <v>0</v>
      </c>
      <c r="AI1359" s="122">
        <v>0</v>
      </c>
      <c r="AJ1359" s="122">
        <v>0</v>
      </c>
      <c r="AK1359" s="122">
        <v>0</v>
      </c>
      <c r="AL1359" s="122">
        <v>0</v>
      </c>
    </row>
    <row r="1360" spans="1:38" hidden="1" x14ac:dyDescent="0.25">
      <c r="A1360" s="122" t="s">
        <v>2020</v>
      </c>
      <c r="B1360" s="122">
        <v>1</v>
      </c>
      <c r="C1360" s="122" t="s">
        <v>2201</v>
      </c>
      <c r="D1360" s="122" t="s">
        <v>2135</v>
      </c>
      <c r="E1360" s="122">
        <v>26</v>
      </c>
      <c r="F1360" s="122">
        <v>0</v>
      </c>
      <c r="G1360" s="122">
        <v>0</v>
      </c>
      <c r="H1360" s="122">
        <v>0</v>
      </c>
      <c r="I1360" s="122">
        <v>0</v>
      </c>
      <c r="J1360" s="122">
        <v>0</v>
      </c>
      <c r="K1360" s="122">
        <v>0</v>
      </c>
      <c r="L1360" s="122">
        <v>0</v>
      </c>
      <c r="M1360" s="122">
        <v>0</v>
      </c>
      <c r="N1360" s="122">
        <v>0</v>
      </c>
      <c r="O1360" s="122">
        <v>0</v>
      </c>
      <c r="P1360" s="122">
        <v>0</v>
      </c>
      <c r="Q1360" s="122">
        <v>0</v>
      </c>
      <c r="R1360" s="122">
        <v>0</v>
      </c>
      <c r="S1360" s="122">
        <v>0</v>
      </c>
      <c r="T1360" s="122">
        <v>0</v>
      </c>
      <c r="U1360" s="122">
        <v>0</v>
      </c>
      <c r="V1360" s="122">
        <v>0</v>
      </c>
      <c r="W1360" s="122">
        <v>0</v>
      </c>
      <c r="X1360" s="122">
        <v>0</v>
      </c>
      <c r="Y1360" s="122">
        <v>0</v>
      </c>
      <c r="Z1360" s="122">
        <v>0</v>
      </c>
      <c r="AA1360" s="122">
        <v>0</v>
      </c>
      <c r="AB1360" s="122">
        <v>0</v>
      </c>
      <c r="AC1360" s="122">
        <v>0</v>
      </c>
      <c r="AD1360" s="122">
        <v>0</v>
      </c>
      <c r="AE1360" s="122">
        <v>0</v>
      </c>
      <c r="AF1360" s="122">
        <v>0</v>
      </c>
      <c r="AG1360" s="122">
        <v>0</v>
      </c>
      <c r="AH1360" s="122">
        <v>0</v>
      </c>
      <c r="AI1360" s="122">
        <v>0</v>
      </c>
      <c r="AJ1360" s="122">
        <v>0</v>
      </c>
      <c r="AK1360" s="122">
        <v>0</v>
      </c>
      <c r="AL1360" s="122">
        <v>0</v>
      </c>
    </row>
    <row r="1361" spans="1:38" hidden="1" x14ac:dyDescent="0.25">
      <c r="A1361" s="122" t="s">
        <v>2020</v>
      </c>
      <c r="B1361" s="122">
        <v>1</v>
      </c>
      <c r="C1361" s="122" t="s">
        <v>2201</v>
      </c>
      <c r="D1361" s="122" t="s">
        <v>2136</v>
      </c>
      <c r="E1361" s="122">
        <v>26</v>
      </c>
      <c r="F1361" s="122">
        <v>0</v>
      </c>
      <c r="G1361" s="122">
        <v>0</v>
      </c>
      <c r="H1361" s="122">
        <v>0</v>
      </c>
      <c r="I1361" s="122">
        <v>0</v>
      </c>
      <c r="J1361" s="122">
        <v>0</v>
      </c>
      <c r="K1361" s="122">
        <v>0</v>
      </c>
      <c r="L1361" s="122">
        <v>0</v>
      </c>
      <c r="M1361" s="122">
        <v>0</v>
      </c>
      <c r="N1361" s="122">
        <v>0</v>
      </c>
      <c r="O1361" s="122">
        <v>0</v>
      </c>
      <c r="P1361" s="122">
        <v>0</v>
      </c>
      <c r="Q1361" s="122">
        <v>0</v>
      </c>
      <c r="R1361" s="122">
        <v>0</v>
      </c>
      <c r="S1361" s="122">
        <v>0</v>
      </c>
      <c r="T1361" s="122">
        <v>0</v>
      </c>
      <c r="U1361" s="122">
        <v>0</v>
      </c>
      <c r="V1361" s="122">
        <v>0</v>
      </c>
      <c r="W1361" s="122">
        <v>0</v>
      </c>
      <c r="X1361" s="122">
        <v>0</v>
      </c>
      <c r="Y1361" s="122">
        <v>0</v>
      </c>
      <c r="Z1361" s="122">
        <v>0</v>
      </c>
      <c r="AA1361" s="122">
        <v>0</v>
      </c>
      <c r="AB1361" s="122">
        <v>0</v>
      </c>
      <c r="AC1361" s="122">
        <v>0</v>
      </c>
      <c r="AD1361" s="122">
        <v>0</v>
      </c>
      <c r="AE1361" s="122">
        <v>0</v>
      </c>
      <c r="AF1361" s="122">
        <v>0</v>
      </c>
      <c r="AG1361" s="122">
        <v>0</v>
      </c>
      <c r="AH1361" s="122">
        <v>0</v>
      </c>
      <c r="AI1361" s="122">
        <v>0</v>
      </c>
      <c r="AJ1361" s="122">
        <v>0</v>
      </c>
      <c r="AK1361" s="122">
        <v>0</v>
      </c>
      <c r="AL1361" s="122">
        <v>0</v>
      </c>
    </row>
    <row r="1362" spans="1:38" hidden="1" x14ac:dyDescent="0.25">
      <c r="A1362" s="122" t="s">
        <v>2020</v>
      </c>
      <c r="B1362" s="122">
        <v>1</v>
      </c>
      <c r="C1362" s="122" t="s">
        <v>2201</v>
      </c>
      <c r="D1362" s="122" t="s">
        <v>2137</v>
      </c>
      <c r="E1362" s="122">
        <v>26</v>
      </c>
      <c r="F1362" s="122">
        <v>0</v>
      </c>
      <c r="G1362" s="122">
        <v>0</v>
      </c>
      <c r="H1362" s="122">
        <v>0</v>
      </c>
      <c r="I1362" s="122">
        <v>0</v>
      </c>
      <c r="J1362" s="122">
        <v>0</v>
      </c>
      <c r="K1362" s="122">
        <v>0</v>
      </c>
      <c r="L1362" s="122">
        <v>0</v>
      </c>
      <c r="M1362" s="122">
        <v>0</v>
      </c>
      <c r="N1362" s="122">
        <v>0</v>
      </c>
      <c r="O1362" s="122">
        <v>0</v>
      </c>
      <c r="P1362" s="122">
        <v>0</v>
      </c>
      <c r="Q1362" s="122">
        <v>0</v>
      </c>
      <c r="R1362" s="122">
        <v>0</v>
      </c>
      <c r="S1362" s="122">
        <v>0</v>
      </c>
      <c r="T1362" s="122">
        <v>0</v>
      </c>
      <c r="U1362" s="122">
        <v>0</v>
      </c>
      <c r="V1362" s="122">
        <v>0</v>
      </c>
      <c r="W1362" s="122">
        <v>0</v>
      </c>
      <c r="X1362" s="122">
        <v>0</v>
      </c>
      <c r="Y1362" s="122">
        <v>0</v>
      </c>
      <c r="Z1362" s="122">
        <v>0</v>
      </c>
      <c r="AA1362" s="122">
        <v>0</v>
      </c>
      <c r="AB1362" s="122">
        <v>0</v>
      </c>
      <c r="AC1362" s="122">
        <v>0</v>
      </c>
      <c r="AD1362" s="122">
        <v>0</v>
      </c>
      <c r="AE1362" s="122">
        <v>0</v>
      </c>
      <c r="AF1362" s="122">
        <v>0</v>
      </c>
      <c r="AG1362" s="122">
        <v>0</v>
      </c>
      <c r="AH1362" s="122">
        <v>0</v>
      </c>
      <c r="AI1362" s="122">
        <v>0</v>
      </c>
      <c r="AJ1362" s="122">
        <v>0</v>
      </c>
      <c r="AK1362" s="122">
        <v>0</v>
      </c>
      <c r="AL1362" s="122">
        <v>0</v>
      </c>
    </row>
    <row r="1363" spans="1:38" hidden="1" x14ac:dyDescent="0.25">
      <c r="A1363" s="122" t="s">
        <v>2020</v>
      </c>
      <c r="B1363" s="122">
        <v>1</v>
      </c>
      <c r="C1363" s="122" t="s">
        <v>2201</v>
      </c>
      <c r="D1363" s="122" t="s">
        <v>2138</v>
      </c>
      <c r="E1363" s="122">
        <v>26</v>
      </c>
      <c r="F1363" s="122">
        <v>0</v>
      </c>
      <c r="G1363" s="122">
        <v>0</v>
      </c>
      <c r="H1363" s="122">
        <v>0</v>
      </c>
      <c r="I1363" s="122">
        <v>0</v>
      </c>
      <c r="J1363" s="122">
        <v>0</v>
      </c>
      <c r="K1363" s="122">
        <v>0</v>
      </c>
      <c r="L1363" s="122">
        <v>0</v>
      </c>
      <c r="M1363" s="122">
        <v>0</v>
      </c>
      <c r="N1363" s="122">
        <v>0</v>
      </c>
      <c r="O1363" s="122">
        <v>0</v>
      </c>
      <c r="P1363" s="122">
        <v>0</v>
      </c>
      <c r="Q1363" s="122">
        <v>0</v>
      </c>
      <c r="R1363" s="122">
        <v>0</v>
      </c>
      <c r="S1363" s="122">
        <v>0</v>
      </c>
      <c r="T1363" s="122">
        <v>0</v>
      </c>
      <c r="U1363" s="122">
        <v>0</v>
      </c>
      <c r="V1363" s="122">
        <v>0</v>
      </c>
      <c r="W1363" s="122">
        <v>0</v>
      </c>
      <c r="X1363" s="122">
        <v>0</v>
      </c>
      <c r="Y1363" s="122">
        <v>0</v>
      </c>
      <c r="Z1363" s="122">
        <v>0</v>
      </c>
      <c r="AA1363" s="122">
        <v>0</v>
      </c>
      <c r="AB1363" s="122">
        <v>0</v>
      </c>
      <c r="AC1363" s="122">
        <v>0</v>
      </c>
      <c r="AD1363" s="122">
        <v>0</v>
      </c>
      <c r="AE1363" s="122">
        <v>0</v>
      </c>
      <c r="AF1363" s="122">
        <v>0</v>
      </c>
      <c r="AG1363" s="122">
        <v>0</v>
      </c>
      <c r="AH1363" s="122">
        <v>0</v>
      </c>
      <c r="AI1363" s="122">
        <v>0</v>
      </c>
      <c r="AJ1363" s="122">
        <v>0</v>
      </c>
      <c r="AK1363" s="122">
        <v>0</v>
      </c>
      <c r="AL1363" s="122">
        <v>0</v>
      </c>
    </row>
    <row r="1364" spans="1:38" hidden="1" x14ac:dyDescent="0.25">
      <c r="A1364" s="122" t="s">
        <v>2020</v>
      </c>
      <c r="B1364" s="122">
        <v>1</v>
      </c>
      <c r="C1364" s="122" t="s">
        <v>2201</v>
      </c>
      <c r="D1364" s="122" t="s">
        <v>2139</v>
      </c>
      <c r="E1364" s="122">
        <v>26</v>
      </c>
      <c r="F1364" s="122">
        <v>0</v>
      </c>
      <c r="G1364" s="122">
        <v>0</v>
      </c>
      <c r="H1364" s="122">
        <v>0</v>
      </c>
      <c r="I1364" s="122">
        <v>0</v>
      </c>
      <c r="J1364" s="122">
        <v>0</v>
      </c>
      <c r="K1364" s="122">
        <v>0</v>
      </c>
      <c r="L1364" s="122">
        <v>0</v>
      </c>
      <c r="M1364" s="122">
        <v>0</v>
      </c>
      <c r="N1364" s="122">
        <v>0</v>
      </c>
      <c r="O1364" s="122">
        <v>0</v>
      </c>
      <c r="P1364" s="122">
        <v>0</v>
      </c>
      <c r="Q1364" s="122">
        <v>0</v>
      </c>
      <c r="R1364" s="122">
        <v>0</v>
      </c>
      <c r="S1364" s="122">
        <v>0</v>
      </c>
      <c r="T1364" s="122">
        <v>0</v>
      </c>
      <c r="U1364" s="122">
        <v>0</v>
      </c>
      <c r="V1364" s="122">
        <v>0</v>
      </c>
      <c r="W1364" s="122">
        <v>0</v>
      </c>
      <c r="X1364" s="122">
        <v>0</v>
      </c>
      <c r="Y1364" s="122">
        <v>0</v>
      </c>
      <c r="Z1364" s="122">
        <v>0</v>
      </c>
      <c r="AA1364" s="122">
        <v>0</v>
      </c>
      <c r="AB1364" s="122">
        <v>0</v>
      </c>
      <c r="AC1364" s="122">
        <v>0</v>
      </c>
      <c r="AD1364" s="122">
        <v>0</v>
      </c>
      <c r="AE1364" s="122">
        <v>0</v>
      </c>
      <c r="AF1364" s="122">
        <v>0</v>
      </c>
      <c r="AG1364" s="122">
        <v>0</v>
      </c>
      <c r="AH1364" s="122">
        <v>0</v>
      </c>
      <c r="AI1364" s="122">
        <v>0</v>
      </c>
      <c r="AJ1364" s="122">
        <v>0</v>
      </c>
      <c r="AK1364" s="122">
        <v>0</v>
      </c>
      <c r="AL1364" s="122">
        <v>0</v>
      </c>
    </row>
    <row r="1365" spans="1:38" hidden="1" x14ac:dyDescent="0.25">
      <c r="A1365" s="122" t="s">
        <v>2020</v>
      </c>
      <c r="B1365" s="122">
        <v>1</v>
      </c>
      <c r="C1365" s="122" t="s">
        <v>2201</v>
      </c>
      <c r="D1365" s="122" t="s">
        <v>2140</v>
      </c>
      <c r="E1365" s="122">
        <v>26</v>
      </c>
      <c r="F1365" s="122">
        <v>0</v>
      </c>
      <c r="G1365" s="122">
        <v>0</v>
      </c>
      <c r="H1365" s="122">
        <v>0</v>
      </c>
      <c r="I1365" s="122">
        <v>0</v>
      </c>
      <c r="J1365" s="122">
        <v>0</v>
      </c>
      <c r="K1365" s="122">
        <v>0</v>
      </c>
      <c r="L1365" s="122">
        <v>0</v>
      </c>
      <c r="M1365" s="122">
        <v>0</v>
      </c>
      <c r="N1365" s="122">
        <v>0</v>
      </c>
      <c r="O1365" s="122">
        <v>0</v>
      </c>
      <c r="P1365" s="122">
        <v>0</v>
      </c>
      <c r="Q1365" s="122">
        <v>0</v>
      </c>
      <c r="R1365" s="122">
        <v>0</v>
      </c>
      <c r="S1365" s="122">
        <v>0</v>
      </c>
      <c r="T1365" s="122">
        <v>0</v>
      </c>
      <c r="U1365" s="122">
        <v>0</v>
      </c>
      <c r="V1365" s="122">
        <v>0</v>
      </c>
      <c r="W1365" s="122">
        <v>0</v>
      </c>
      <c r="X1365" s="122">
        <v>0</v>
      </c>
      <c r="Y1365" s="122">
        <v>0</v>
      </c>
      <c r="Z1365" s="122">
        <v>0</v>
      </c>
      <c r="AA1365" s="122">
        <v>0</v>
      </c>
      <c r="AB1365" s="122">
        <v>0</v>
      </c>
      <c r="AC1365" s="122">
        <v>0</v>
      </c>
      <c r="AD1365" s="122">
        <v>0</v>
      </c>
      <c r="AE1365" s="122">
        <v>0</v>
      </c>
      <c r="AF1365" s="122">
        <v>0</v>
      </c>
      <c r="AG1365" s="122">
        <v>0</v>
      </c>
      <c r="AH1365" s="122">
        <v>0</v>
      </c>
      <c r="AI1365" s="122">
        <v>0</v>
      </c>
      <c r="AJ1365" s="122">
        <v>0</v>
      </c>
      <c r="AK1365" s="122">
        <v>0</v>
      </c>
      <c r="AL1365" s="122">
        <v>0</v>
      </c>
    </row>
    <row r="1366" spans="1:38" hidden="1" x14ac:dyDescent="0.25">
      <c r="A1366" s="122" t="s">
        <v>2020</v>
      </c>
      <c r="B1366" s="122">
        <v>1</v>
      </c>
      <c r="C1366" s="122" t="s">
        <v>2201</v>
      </c>
      <c r="D1366" s="122" t="s">
        <v>2141</v>
      </c>
      <c r="E1366" s="122">
        <v>26</v>
      </c>
      <c r="F1366" s="122">
        <v>0</v>
      </c>
      <c r="G1366" s="122">
        <v>0</v>
      </c>
      <c r="H1366" s="122">
        <v>0</v>
      </c>
      <c r="I1366" s="122">
        <v>0</v>
      </c>
      <c r="J1366" s="122">
        <v>0</v>
      </c>
      <c r="K1366" s="122">
        <v>0</v>
      </c>
      <c r="L1366" s="122">
        <v>0</v>
      </c>
      <c r="M1366" s="122">
        <v>0</v>
      </c>
      <c r="N1366" s="122">
        <v>0</v>
      </c>
      <c r="O1366" s="122">
        <v>0</v>
      </c>
      <c r="P1366" s="122">
        <v>0</v>
      </c>
      <c r="Q1366" s="122">
        <v>0</v>
      </c>
      <c r="R1366" s="122">
        <v>0</v>
      </c>
      <c r="S1366" s="122">
        <v>0</v>
      </c>
      <c r="T1366" s="122">
        <v>0</v>
      </c>
      <c r="U1366" s="122">
        <v>0</v>
      </c>
      <c r="V1366" s="122">
        <v>0</v>
      </c>
      <c r="W1366" s="122">
        <v>0</v>
      </c>
      <c r="X1366" s="122">
        <v>0</v>
      </c>
      <c r="Y1366" s="122">
        <v>0</v>
      </c>
      <c r="Z1366" s="122">
        <v>0</v>
      </c>
      <c r="AA1366" s="122">
        <v>0</v>
      </c>
      <c r="AB1366" s="122">
        <v>0</v>
      </c>
      <c r="AC1366" s="122">
        <v>0</v>
      </c>
      <c r="AD1366" s="122">
        <v>0</v>
      </c>
      <c r="AE1366" s="122">
        <v>0</v>
      </c>
      <c r="AF1366" s="122">
        <v>0</v>
      </c>
      <c r="AG1366" s="122">
        <v>0</v>
      </c>
      <c r="AH1366" s="122">
        <v>0</v>
      </c>
      <c r="AI1366" s="122">
        <v>0</v>
      </c>
      <c r="AJ1366" s="122">
        <v>0</v>
      </c>
      <c r="AK1366" s="122">
        <v>0</v>
      </c>
      <c r="AL1366" s="122">
        <v>0</v>
      </c>
    </row>
    <row r="1367" spans="1:38" hidden="1" x14ac:dyDescent="0.25">
      <c r="A1367" s="122" t="s">
        <v>2020</v>
      </c>
      <c r="B1367" s="122">
        <v>1</v>
      </c>
      <c r="C1367" s="122" t="s">
        <v>2201</v>
      </c>
      <c r="D1367" s="122" t="s">
        <v>2142</v>
      </c>
      <c r="E1367" s="122">
        <v>26</v>
      </c>
      <c r="F1367" s="122">
        <v>0</v>
      </c>
      <c r="G1367" s="122">
        <v>0</v>
      </c>
      <c r="H1367" s="122">
        <v>0</v>
      </c>
      <c r="I1367" s="122">
        <v>0</v>
      </c>
      <c r="J1367" s="122">
        <v>0</v>
      </c>
      <c r="K1367" s="122">
        <v>0</v>
      </c>
      <c r="L1367" s="122">
        <v>0</v>
      </c>
      <c r="M1367" s="122">
        <v>0</v>
      </c>
      <c r="N1367" s="122">
        <v>0</v>
      </c>
      <c r="O1367" s="122">
        <v>0</v>
      </c>
      <c r="P1367" s="122">
        <v>0</v>
      </c>
      <c r="Q1367" s="122">
        <v>0</v>
      </c>
      <c r="R1367" s="122">
        <v>0</v>
      </c>
      <c r="S1367" s="122">
        <v>0</v>
      </c>
      <c r="T1367" s="122">
        <v>0</v>
      </c>
      <c r="U1367" s="122">
        <v>0</v>
      </c>
      <c r="V1367" s="122">
        <v>0</v>
      </c>
      <c r="W1367" s="122">
        <v>0</v>
      </c>
      <c r="X1367" s="122">
        <v>0</v>
      </c>
      <c r="Y1367" s="122">
        <v>0</v>
      </c>
      <c r="Z1367" s="122">
        <v>0</v>
      </c>
      <c r="AA1367" s="122">
        <v>0</v>
      </c>
      <c r="AB1367" s="122">
        <v>0</v>
      </c>
      <c r="AC1367" s="122">
        <v>0</v>
      </c>
      <c r="AD1367" s="122">
        <v>0</v>
      </c>
      <c r="AE1367" s="122">
        <v>0</v>
      </c>
      <c r="AF1367" s="122">
        <v>0</v>
      </c>
      <c r="AG1367" s="122">
        <v>0</v>
      </c>
      <c r="AH1367" s="122">
        <v>0</v>
      </c>
      <c r="AI1367" s="122">
        <v>0</v>
      </c>
      <c r="AJ1367" s="122">
        <v>0</v>
      </c>
      <c r="AK1367" s="122">
        <v>0</v>
      </c>
      <c r="AL1367" s="122">
        <v>0</v>
      </c>
    </row>
    <row r="1368" spans="1:38" hidden="1" x14ac:dyDescent="0.25">
      <c r="A1368" s="122" t="s">
        <v>2020</v>
      </c>
      <c r="B1368" s="122">
        <v>1</v>
      </c>
      <c r="C1368" s="122" t="s">
        <v>2201</v>
      </c>
      <c r="D1368" s="122" t="s">
        <v>2143</v>
      </c>
      <c r="E1368" s="122">
        <v>26</v>
      </c>
      <c r="F1368" s="122">
        <v>0</v>
      </c>
      <c r="G1368" s="122">
        <v>0</v>
      </c>
      <c r="H1368" s="122">
        <v>0</v>
      </c>
      <c r="I1368" s="122">
        <v>0</v>
      </c>
      <c r="J1368" s="122">
        <v>0</v>
      </c>
      <c r="K1368" s="122">
        <v>0</v>
      </c>
      <c r="L1368" s="122">
        <v>0</v>
      </c>
      <c r="M1368" s="122">
        <v>0</v>
      </c>
      <c r="N1368" s="122">
        <v>0</v>
      </c>
      <c r="O1368" s="122">
        <v>0</v>
      </c>
      <c r="P1368" s="122">
        <v>0</v>
      </c>
      <c r="Q1368" s="122">
        <v>0</v>
      </c>
      <c r="R1368" s="122">
        <v>0</v>
      </c>
      <c r="S1368" s="122">
        <v>0</v>
      </c>
      <c r="T1368" s="122">
        <v>0</v>
      </c>
      <c r="U1368" s="122">
        <v>0</v>
      </c>
      <c r="V1368" s="122">
        <v>0</v>
      </c>
      <c r="W1368" s="122">
        <v>0</v>
      </c>
      <c r="X1368" s="122">
        <v>0</v>
      </c>
      <c r="Y1368" s="122">
        <v>0</v>
      </c>
      <c r="Z1368" s="122">
        <v>0</v>
      </c>
      <c r="AA1368" s="122">
        <v>0</v>
      </c>
      <c r="AB1368" s="122">
        <v>0</v>
      </c>
      <c r="AC1368" s="122">
        <v>0</v>
      </c>
      <c r="AD1368" s="122">
        <v>0</v>
      </c>
      <c r="AE1368" s="122">
        <v>0</v>
      </c>
      <c r="AF1368" s="122">
        <v>0</v>
      </c>
      <c r="AG1368" s="122">
        <v>0</v>
      </c>
      <c r="AH1368" s="122">
        <v>0</v>
      </c>
      <c r="AI1368" s="122">
        <v>0</v>
      </c>
      <c r="AJ1368" s="122">
        <v>0</v>
      </c>
      <c r="AK1368" s="122">
        <v>0</v>
      </c>
      <c r="AL1368" s="122">
        <v>0</v>
      </c>
    </row>
    <row r="1369" spans="1:38" hidden="1" x14ac:dyDescent="0.25">
      <c r="A1369" s="122" t="s">
        <v>2020</v>
      </c>
      <c r="B1369" s="122">
        <v>1</v>
      </c>
      <c r="C1369" s="122" t="s">
        <v>2201</v>
      </c>
      <c r="D1369" s="122" t="s">
        <v>2177</v>
      </c>
      <c r="E1369" s="122">
        <v>26</v>
      </c>
      <c r="F1369" s="122">
        <v>0</v>
      </c>
      <c r="G1369" s="122">
        <v>0</v>
      </c>
      <c r="H1369" s="122">
        <v>0</v>
      </c>
      <c r="I1369" s="122">
        <v>0</v>
      </c>
      <c r="J1369" s="122">
        <v>0</v>
      </c>
      <c r="K1369" s="122">
        <v>0</v>
      </c>
      <c r="L1369" s="122">
        <v>0</v>
      </c>
      <c r="M1369" s="122">
        <v>0</v>
      </c>
      <c r="N1369" s="122">
        <v>0</v>
      </c>
      <c r="O1369" s="122">
        <v>0</v>
      </c>
      <c r="P1369" s="122">
        <v>0</v>
      </c>
      <c r="Q1369" s="122">
        <v>0</v>
      </c>
      <c r="R1369" s="122">
        <v>0</v>
      </c>
      <c r="S1369" s="122">
        <v>0</v>
      </c>
      <c r="T1369" s="122">
        <v>0</v>
      </c>
      <c r="U1369" s="122">
        <v>0</v>
      </c>
      <c r="V1369" s="122">
        <v>0</v>
      </c>
      <c r="W1369" s="122">
        <v>0</v>
      </c>
      <c r="X1369" s="122">
        <v>0</v>
      </c>
      <c r="Y1369" s="122">
        <v>0</v>
      </c>
      <c r="Z1369" s="122">
        <v>0</v>
      </c>
      <c r="AA1369" s="122">
        <v>0</v>
      </c>
      <c r="AB1369" s="122">
        <v>0</v>
      </c>
      <c r="AC1369" s="122">
        <v>0</v>
      </c>
      <c r="AD1369" s="122">
        <v>0</v>
      </c>
      <c r="AE1369" s="122">
        <v>0</v>
      </c>
      <c r="AF1369" s="122">
        <v>0</v>
      </c>
      <c r="AG1369" s="122">
        <v>0</v>
      </c>
      <c r="AH1369" s="122">
        <v>0</v>
      </c>
      <c r="AI1369" s="122">
        <v>0</v>
      </c>
      <c r="AJ1369" s="122">
        <v>0</v>
      </c>
      <c r="AK1369" s="122">
        <v>0</v>
      </c>
      <c r="AL1369" s="122">
        <v>0</v>
      </c>
    </row>
    <row r="1370" spans="1:38" hidden="1" x14ac:dyDescent="0.25">
      <c r="A1370" s="122" t="s">
        <v>2020</v>
      </c>
      <c r="B1370" s="122">
        <v>1</v>
      </c>
      <c r="C1370" s="122" t="s">
        <v>2201</v>
      </c>
      <c r="D1370" s="122" t="s">
        <v>2144</v>
      </c>
      <c r="E1370" s="122">
        <v>26</v>
      </c>
      <c r="F1370" s="122">
        <v>0</v>
      </c>
      <c r="G1370" s="122">
        <v>0</v>
      </c>
      <c r="H1370" s="122">
        <v>0</v>
      </c>
      <c r="I1370" s="122">
        <v>0</v>
      </c>
      <c r="J1370" s="122">
        <v>0</v>
      </c>
      <c r="K1370" s="122">
        <v>0</v>
      </c>
      <c r="L1370" s="122">
        <v>0</v>
      </c>
      <c r="M1370" s="122">
        <v>0</v>
      </c>
      <c r="N1370" s="122">
        <v>0</v>
      </c>
      <c r="O1370" s="122">
        <v>0</v>
      </c>
      <c r="P1370" s="122">
        <v>0</v>
      </c>
      <c r="Q1370" s="122">
        <v>0</v>
      </c>
      <c r="R1370" s="122">
        <v>0</v>
      </c>
      <c r="S1370" s="122">
        <v>0</v>
      </c>
      <c r="T1370" s="122">
        <v>0</v>
      </c>
      <c r="U1370" s="122">
        <v>0</v>
      </c>
      <c r="V1370" s="122">
        <v>0</v>
      </c>
      <c r="W1370" s="122">
        <v>0</v>
      </c>
      <c r="X1370" s="122">
        <v>0</v>
      </c>
      <c r="Y1370" s="122">
        <v>0</v>
      </c>
      <c r="Z1370" s="122">
        <v>0</v>
      </c>
      <c r="AA1370" s="122">
        <v>0</v>
      </c>
      <c r="AB1370" s="122">
        <v>0</v>
      </c>
      <c r="AC1370" s="122">
        <v>0</v>
      </c>
      <c r="AD1370" s="122">
        <v>0</v>
      </c>
      <c r="AE1370" s="122">
        <v>0</v>
      </c>
      <c r="AF1370" s="122">
        <v>0</v>
      </c>
      <c r="AG1370" s="122">
        <v>0</v>
      </c>
      <c r="AH1370" s="122">
        <v>0</v>
      </c>
      <c r="AI1370" s="122">
        <v>0</v>
      </c>
      <c r="AJ1370" s="122">
        <v>0</v>
      </c>
      <c r="AK1370" s="122">
        <v>0</v>
      </c>
      <c r="AL1370" s="122">
        <v>0</v>
      </c>
    </row>
    <row r="1371" spans="1:38" hidden="1" x14ac:dyDescent="0.25">
      <c r="A1371" s="122" t="s">
        <v>2020</v>
      </c>
      <c r="B1371" s="122">
        <v>1</v>
      </c>
      <c r="C1371" s="122" t="s">
        <v>2201</v>
      </c>
      <c r="D1371" s="122" t="s">
        <v>2145</v>
      </c>
      <c r="E1371" s="122">
        <v>26</v>
      </c>
      <c r="F1371" s="122">
        <v>0</v>
      </c>
      <c r="G1371" s="122">
        <v>0</v>
      </c>
      <c r="H1371" s="122">
        <v>0</v>
      </c>
      <c r="I1371" s="122">
        <v>0</v>
      </c>
      <c r="J1371" s="122">
        <v>0</v>
      </c>
      <c r="K1371" s="122">
        <v>0</v>
      </c>
      <c r="L1371" s="122">
        <v>0</v>
      </c>
      <c r="M1371" s="122">
        <v>0</v>
      </c>
      <c r="N1371" s="122">
        <v>0</v>
      </c>
      <c r="O1371" s="122">
        <v>0</v>
      </c>
      <c r="P1371" s="122">
        <v>0</v>
      </c>
      <c r="Q1371" s="122">
        <v>0</v>
      </c>
      <c r="R1371" s="122">
        <v>0</v>
      </c>
      <c r="S1371" s="122">
        <v>0</v>
      </c>
      <c r="T1371" s="122">
        <v>0</v>
      </c>
      <c r="U1371" s="122">
        <v>0</v>
      </c>
      <c r="V1371" s="122">
        <v>0</v>
      </c>
      <c r="W1371" s="122">
        <v>0</v>
      </c>
      <c r="X1371" s="122">
        <v>0</v>
      </c>
      <c r="Y1371" s="122">
        <v>0</v>
      </c>
      <c r="Z1371" s="122">
        <v>0</v>
      </c>
      <c r="AA1371" s="122">
        <v>0</v>
      </c>
      <c r="AB1371" s="122">
        <v>0</v>
      </c>
      <c r="AC1371" s="122">
        <v>0</v>
      </c>
      <c r="AD1371" s="122">
        <v>0</v>
      </c>
      <c r="AE1371" s="122">
        <v>0</v>
      </c>
      <c r="AF1371" s="122">
        <v>0</v>
      </c>
      <c r="AG1371" s="122">
        <v>0</v>
      </c>
      <c r="AH1371" s="122">
        <v>0</v>
      </c>
      <c r="AI1371" s="122">
        <v>0</v>
      </c>
      <c r="AJ1371" s="122">
        <v>0</v>
      </c>
      <c r="AK1371" s="122">
        <v>0</v>
      </c>
      <c r="AL1371" s="122">
        <v>0</v>
      </c>
    </row>
    <row r="1372" spans="1:38" hidden="1" x14ac:dyDescent="0.25">
      <c r="A1372" s="122" t="s">
        <v>2020</v>
      </c>
      <c r="B1372" s="122">
        <v>1</v>
      </c>
      <c r="C1372" s="122" t="s">
        <v>2201</v>
      </c>
      <c r="D1372" s="122" t="s">
        <v>2146</v>
      </c>
      <c r="E1372" s="122">
        <v>26</v>
      </c>
      <c r="F1372" s="122">
        <v>0</v>
      </c>
      <c r="G1372" s="122">
        <v>0</v>
      </c>
      <c r="H1372" s="122">
        <v>0</v>
      </c>
      <c r="I1372" s="122">
        <v>0</v>
      </c>
      <c r="J1372" s="122">
        <v>0</v>
      </c>
      <c r="K1372" s="122">
        <v>0</v>
      </c>
      <c r="L1372" s="122">
        <v>0</v>
      </c>
      <c r="M1372" s="122">
        <v>0</v>
      </c>
      <c r="N1372" s="122">
        <v>0</v>
      </c>
      <c r="O1372" s="122">
        <v>0</v>
      </c>
      <c r="P1372" s="122">
        <v>0</v>
      </c>
      <c r="Q1372" s="122">
        <v>0</v>
      </c>
      <c r="R1372" s="122">
        <v>0</v>
      </c>
      <c r="S1372" s="122">
        <v>0</v>
      </c>
      <c r="T1372" s="122">
        <v>0</v>
      </c>
      <c r="U1372" s="122">
        <v>0</v>
      </c>
      <c r="V1372" s="122">
        <v>0</v>
      </c>
      <c r="W1372" s="122">
        <v>0</v>
      </c>
      <c r="X1372" s="122">
        <v>0</v>
      </c>
      <c r="Y1372" s="122">
        <v>0</v>
      </c>
      <c r="Z1372" s="122">
        <v>0</v>
      </c>
      <c r="AA1372" s="122">
        <v>0</v>
      </c>
      <c r="AB1372" s="122">
        <v>0</v>
      </c>
      <c r="AC1372" s="122">
        <v>0</v>
      </c>
      <c r="AD1372" s="122">
        <v>0</v>
      </c>
      <c r="AE1372" s="122">
        <v>0</v>
      </c>
      <c r="AF1372" s="122">
        <v>0</v>
      </c>
      <c r="AG1372" s="122">
        <v>0</v>
      </c>
      <c r="AH1372" s="122">
        <v>0</v>
      </c>
      <c r="AI1372" s="122">
        <v>0</v>
      </c>
      <c r="AJ1372" s="122">
        <v>0</v>
      </c>
      <c r="AK1372" s="122">
        <v>0</v>
      </c>
      <c r="AL1372" s="122">
        <v>0</v>
      </c>
    </row>
    <row r="1373" spans="1:38" hidden="1" x14ac:dyDescent="0.25">
      <c r="A1373" s="122" t="s">
        <v>2020</v>
      </c>
      <c r="B1373" s="122">
        <v>1</v>
      </c>
      <c r="C1373" s="122" t="s">
        <v>2201</v>
      </c>
      <c r="D1373" s="122" t="s">
        <v>2147</v>
      </c>
      <c r="E1373" s="122">
        <v>26</v>
      </c>
      <c r="F1373" s="122">
        <v>0</v>
      </c>
      <c r="G1373" s="122">
        <v>0</v>
      </c>
      <c r="H1373" s="122">
        <v>0</v>
      </c>
      <c r="I1373" s="122">
        <v>0</v>
      </c>
      <c r="J1373" s="122">
        <v>0</v>
      </c>
      <c r="K1373" s="122">
        <v>0</v>
      </c>
      <c r="L1373" s="122">
        <v>0</v>
      </c>
      <c r="M1373" s="122">
        <v>0</v>
      </c>
      <c r="N1373" s="122">
        <v>0</v>
      </c>
      <c r="O1373" s="122">
        <v>0</v>
      </c>
      <c r="P1373" s="122">
        <v>0</v>
      </c>
      <c r="Q1373" s="122">
        <v>0</v>
      </c>
      <c r="R1373" s="122">
        <v>0</v>
      </c>
      <c r="S1373" s="122">
        <v>0</v>
      </c>
      <c r="T1373" s="122">
        <v>0</v>
      </c>
      <c r="U1373" s="122">
        <v>0</v>
      </c>
      <c r="V1373" s="122">
        <v>0</v>
      </c>
      <c r="W1373" s="122">
        <v>0</v>
      </c>
      <c r="X1373" s="122">
        <v>0</v>
      </c>
      <c r="Y1373" s="122">
        <v>0</v>
      </c>
      <c r="Z1373" s="122">
        <v>0</v>
      </c>
      <c r="AA1373" s="122">
        <v>0</v>
      </c>
      <c r="AB1373" s="122">
        <v>0</v>
      </c>
      <c r="AC1373" s="122">
        <v>0</v>
      </c>
      <c r="AD1373" s="122">
        <v>0</v>
      </c>
      <c r="AE1373" s="122">
        <v>0</v>
      </c>
      <c r="AF1373" s="122">
        <v>0</v>
      </c>
      <c r="AG1373" s="122">
        <v>0</v>
      </c>
      <c r="AH1373" s="122">
        <v>0</v>
      </c>
      <c r="AI1373" s="122">
        <v>0</v>
      </c>
      <c r="AJ1373" s="122">
        <v>0</v>
      </c>
      <c r="AK1373" s="122">
        <v>0</v>
      </c>
      <c r="AL1373" s="122">
        <v>0</v>
      </c>
    </row>
    <row r="1374" spans="1:38" hidden="1" x14ac:dyDescent="0.25">
      <c r="A1374" s="122" t="s">
        <v>2020</v>
      </c>
      <c r="B1374" s="122">
        <v>1</v>
      </c>
      <c r="C1374" s="122" t="s">
        <v>2201</v>
      </c>
      <c r="D1374" s="122" t="s">
        <v>475</v>
      </c>
      <c r="E1374" s="122">
        <v>26</v>
      </c>
      <c r="F1374" s="122">
        <v>0</v>
      </c>
      <c r="G1374" s="122">
        <v>0</v>
      </c>
      <c r="H1374" s="122">
        <v>0</v>
      </c>
      <c r="I1374" s="122">
        <v>0</v>
      </c>
      <c r="J1374" s="122">
        <v>0</v>
      </c>
      <c r="K1374" s="122">
        <v>0</v>
      </c>
      <c r="L1374" s="122">
        <v>0</v>
      </c>
      <c r="M1374" s="122">
        <v>0</v>
      </c>
      <c r="N1374" s="122">
        <v>0</v>
      </c>
      <c r="O1374" s="122">
        <v>0</v>
      </c>
      <c r="P1374" s="122">
        <v>0</v>
      </c>
      <c r="Q1374" s="122">
        <v>0</v>
      </c>
      <c r="R1374" s="122">
        <v>0</v>
      </c>
      <c r="S1374" s="122">
        <v>0</v>
      </c>
      <c r="T1374" s="122">
        <v>0</v>
      </c>
      <c r="U1374" s="122">
        <v>0</v>
      </c>
      <c r="V1374" s="122">
        <v>0</v>
      </c>
      <c r="W1374" s="122">
        <v>0</v>
      </c>
      <c r="X1374" s="122">
        <v>0</v>
      </c>
      <c r="Y1374" s="122">
        <v>0</v>
      </c>
      <c r="Z1374" s="122">
        <v>0</v>
      </c>
      <c r="AA1374" s="122">
        <v>0</v>
      </c>
      <c r="AB1374" s="122">
        <v>0</v>
      </c>
      <c r="AC1374" s="122">
        <v>0</v>
      </c>
      <c r="AD1374" s="122">
        <v>0</v>
      </c>
      <c r="AE1374" s="122">
        <v>0</v>
      </c>
      <c r="AF1374" s="122">
        <v>0</v>
      </c>
      <c r="AG1374" s="122">
        <v>0</v>
      </c>
      <c r="AH1374" s="122">
        <v>0</v>
      </c>
      <c r="AI1374" s="122">
        <v>0</v>
      </c>
      <c r="AJ1374" s="122">
        <v>0</v>
      </c>
      <c r="AK1374" s="122">
        <v>0</v>
      </c>
      <c r="AL1374" s="122">
        <v>0</v>
      </c>
    </row>
    <row r="1375" spans="1:38" hidden="1" x14ac:dyDescent="0.25">
      <c r="A1375" s="122" t="s">
        <v>2020</v>
      </c>
      <c r="B1375" s="122">
        <v>1</v>
      </c>
      <c r="C1375" s="122" t="s">
        <v>2201</v>
      </c>
      <c r="D1375" s="122" t="s">
        <v>2148</v>
      </c>
      <c r="E1375" s="122">
        <v>26</v>
      </c>
      <c r="F1375" s="122">
        <v>0</v>
      </c>
      <c r="G1375" s="122">
        <v>0</v>
      </c>
      <c r="H1375" s="122">
        <v>0</v>
      </c>
      <c r="I1375" s="122">
        <v>0</v>
      </c>
      <c r="J1375" s="122">
        <v>0</v>
      </c>
      <c r="K1375" s="122">
        <v>0</v>
      </c>
      <c r="L1375" s="122">
        <v>0</v>
      </c>
      <c r="M1375" s="122">
        <v>0</v>
      </c>
      <c r="N1375" s="122">
        <v>0</v>
      </c>
      <c r="O1375" s="122">
        <v>0</v>
      </c>
      <c r="P1375" s="122">
        <v>0</v>
      </c>
      <c r="Q1375" s="122">
        <v>0</v>
      </c>
      <c r="R1375" s="122">
        <v>0</v>
      </c>
      <c r="S1375" s="122">
        <v>0</v>
      </c>
      <c r="T1375" s="122">
        <v>0</v>
      </c>
      <c r="U1375" s="122">
        <v>0</v>
      </c>
      <c r="V1375" s="122">
        <v>0</v>
      </c>
      <c r="W1375" s="122">
        <v>0</v>
      </c>
      <c r="X1375" s="122">
        <v>0</v>
      </c>
      <c r="Y1375" s="122">
        <v>0</v>
      </c>
      <c r="Z1375" s="122">
        <v>0</v>
      </c>
      <c r="AA1375" s="122">
        <v>0</v>
      </c>
      <c r="AB1375" s="122">
        <v>0</v>
      </c>
      <c r="AC1375" s="122">
        <v>0</v>
      </c>
      <c r="AD1375" s="122">
        <v>0</v>
      </c>
      <c r="AE1375" s="122">
        <v>0</v>
      </c>
      <c r="AF1375" s="122">
        <v>0</v>
      </c>
      <c r="AG1375" s="122">
        <v>0</v>
      </c>
      <c r="AH1375" s="122">
        <v>0</v>
      </c>
      <c r="AI1375" s="122">
        <v>0</v>
      </c>
      <c r="AJ1375" s="122">
        <v>0</v>
      </c>
      <c r="AK1375" s="122">
        <v>0</v>
      </c>
      <c r="AL1375" s="122">
        <v>0</v>
      </c>
    </row>
    <row r="1376" spans="1:38" hidden="1" x14ac:dyDescent="0.25">
      <c r="A1376" s="122" t="s">
        <v>2020</v>
      </c>
      <c r="B1376" s="122">
        <v>1</v>
      </c>
      <c r="C1376" s="122" t="s">
        <v>2201</v>
      </c>
      <c r="D1376" s="122" t="s">
        <v>2149</v>
      </c>
      <c r="E1376" s="122">
        <v>26</v>
      </c>
      <c r="F1376" s="122">
        <v>0</v>
      </c>
      <c r="G1376" s="122">
        <v>0</v>
      </c>
      <c r="H1376" s="122">
        <v>0</v>
      </c>
      <c r="I1376" s="122">
        <v>0</v>
      </c>
      <c r="J1376" s="122">
        <v>0</v>
      </c>
      <c r="K1376" s="122">
        <v>0</v>
      </c>
      <c r="L1376" s="122">
        <v>0</v>
      </c>
      <c r="M1376" s="122">
        <v>0</v>
      </c>
      <c r="N1376" s="122">
        <v>0</v>
      </c>
      <c r="O1376" s="122">
        <v>0</v>
      </c>
      <c r="P1376" s="122">
        <v>0</v>
      </c>
      <c r="Q1376" s="122">
        <v>0</v>
      </c>
      <c r="R1376" s="122">
        <v>0</v>
      </c>
      <c r="S1376" s="122">
        <v>0</v>
      </c>
      <c r="T1376" s="122">
        <v>0</v>
      </c>
      <c r="U1376" s="122">
        <v>0</v>
      </c>
      <c r="V1376" s="122">
        <v>0</v>
      </c>
      <c r="W1376" s="122">
        <v>0</v>
      </c>
      <c r="X1376" s="122">
        <v>0</v>
      </c>
      <c r="Y1376" s="122">
        <v>0</v>
      </c>
      <c r="Z1376" s="122">
        <v>0</v>
      </c>
      <c r="AA1376" s="122">
        <v>0</v>
      </c>
      <c r="AB1376" s="122">
        <v>0</v>
      </c>
      <c r="AC1376" s="122">
        <v>0</v>
      </c>
      <c r="AD1376" s="122">
        <v>0</v>
      </c>
      <c r="AE1376" s="122">
        <v>0</v>
      </c>
      <c r="AF1376" s="122">
        <v>0</v>
      </c>
      <c r="AG1376" s="122">
        <v>0</v>
      </c>
      <c r="AH1376" s="122">
        <v>0</v>
      </c>
      <c r="AI1376" s="122">
        <v>0</v>
      </c>
      <c r="AJ1376" s="122">
        <v>0</v>
      </c>
      <c r="AK1376" s="122">
        <v>0</v>
      </c>
      <c r="AL1376" s="122">
        <v>0</v>
      </c>
    </row>
    <row r="1377" spans="1:38" hidden="1" x14ac:dyDescent="0.25">
      <c r="A1377" s="122" t="s">
        <v>2020</v>
      </c>
      <c r="B1377" s="122">
        <v>1</v>
      </c>
      <c r="C1377" s="122" t="s">
        <v>2201</v>
      </c>
      <c r="D1377" s="122" t="s">
        <v>2150</v>
      </c>
      <c r="E1377" s="122">
        <v>26</v>
      </c>
      <c r="F1377" s="122">
        <v>0</v>
      </c>
      <c r="G1377" s="122">
        <v>0</v>
      </c>
      <c r="H1377" s="122">
        <v>0</v>
      </c>
      <c r="I1377" s="122">
        <v>0</v>
      </c>
      <c r="J1377" s="122">
        <v>0</v>
      </c>
      <c r="K1377" s="122">
        <v>0</v>
      </c>
      <c r="L1377" s="122">
        <v>0</v>
      </c>
      <c r="M1377" s="122">
        <v>0</v>
      </c>
      <c r="N1377" s="122">
        <v>0</v>
      </c>
      <c r="O1377" s="122">
        <v>0</v>
      </c>
      <c r="P1377" s="122">
        <v>0</v>
      </c>
      <c r="Q1377" s="122">
        <v>0</v>
      </c>
      <c r="R1377" s="122">
        <v>0</v>
      </c>
      <c r="S1377" s="122">
        <v>0</v>
      </c>
      <c r="T1377" s="122">
        <v>0</v>
      </c>
      <c r="U1377" s="122">
        <v>0</v>
      </c>
      <c r="V1377" s="122">
        <v>0</v>
      </c>
      <c r="W1377" s="122">
        <v>0</v>
      </c>
      <c r="X1377" s="122">
        <v>0</v>
      </c>
      <c r="Y1377" s="122">
        <v>0</v>
      </c>
      <c r="Z1377" s="122">
        <v>0</v>
      </c>
      <c r="AA1377" s="122">
        <v>0</v>
      </c>
      <c r="AB1377" s="122">
        <v>0</v>
      </c>
      <c r="AC1377" s="122">
        <v>0</v>
      </c>
      <c r="AD1377" s="122">
        <v>0</v>
      </c>
      <c r="AE1377" s="122">
        <v>0</v>
      </c>
      <c r="AF1377" s="122">
        <v>0</v>
      </c>
      <c r="AG1377" s="122">
        <v>0</v>
      </c>
      <c r="AH1377" s="122">
        <v>0</v>
      </c>
      <c r="AI1377" s="122">
        <v>0</v>
      </c>
      <c r="AJ1377" s="122">
        <v>0</v>
      </c>
      <c r="AK1377" s="122">
        <v>0</v>
      </c>
      <c r="AL1377" s="122">
        <v>0</v>
      </c>
    </row>
    <row r="1378" spans="1:38" hidden="1" x14ac:dyDescent="0.25">
      <c r="A1378" s="122" t="s">
        <v>2020</v>
      </c>
      <c r="B1378" s="122">
        <v>1</v>
      </c>
      <c r="C1378" s="122" t="s">
        <v>2201</v>
      </c>
      <c r="D1378" s="122" t="s">
        <v>2151</v>
      </c>
      <c r="E1378" s="122">
        <v>26</v>
      </c>
      <c r="F1378" s="122">
        <v>0</v>
      </c>
      <c r="G1378" s="122">
        <v>0</v>
      </c>
      <c r="H1378" s="122">
        <v>0</v>
      </c>
      <c r="I1378" s="122">
        <v>0</v>
      </c>
      <c r="J1378" s="122">
        <v>0</v>
      </c>
      <c r="K1378" s="122">
        <v>0</v>
      </c>
      <c r="L1378" s="122">
        <v>0</v>
      </c>
      <c r="M1378" s="122">
        <v>0</v>
      </c>
      <c r="N1378" s="122">
        <v>0</v>
      </c>
      <c r="O1378" s="122">
        <v>0</v>
      </c>
      <c r="P1378" s="122">
        <v>0</v>
      </c>
      <c r="Q1378" s="122">
        <v>0</v>
      </c>
      <c r="R1378" s="122">
        <v>0</v>
      </c>
      <c r="S1378" s="122">
        <v>0</v>
      </c>
      <c r="T1378" s="122">
        <v>0</v>
      </c>
      <c r="U1378" s="122">
        <v>0</v>
      </c>
      <c r="V1378" s="122">
        <v>0</v>
      </c>
      <c r="W1378" s="122">
        <v>0</v>
      </c>
      <c r="X1378" s="122">
        <v>0</v>
      </c>
      <c r="Y1378" s="122">
        <v>0</v>
      </c>
      <c r="Z1378" s="122">
        <v>0</v>
      </c>
      <c r="AA1378" s="122">
        <v>0</v>
      </c>
      <c r="AB1378" s="122">
        <v>0</v>
      </c>
      <c r="AC1378" s="122">
        <v>0</v>
      </c>
      <c r="AD1378" s="122">
        <v>0</v>
      </c>
      <c r="AE1378" s="122">
        <v>0</v>
      </c>
      <c r="AF1378" s="122">
        <v>0</v>
      </c>
      <c r="AG1378" s="122">
        <v>0</v>
      </c>
      <c r="AH1378" s="122">
        <v>0</v>
      </c>
      <c r="AI1378" s="122">
        <v>0</v>
      </c>
      <c r="AJ1378" s="122">
        <v>0</v>
      </c>
      <c r="AK1378" s="122">
        <v>0</v>
      </c>
      <c r="AL1378" s="122">
        <v>0</v>
      </c>
    </row>
    <row r="1379" spans="1:38" hidden="1" x14ac:dyDescent="0.25">
      <c r="A1379" s="122" t="s">
        <v>2020</v>
      </c>
      <c r="B1379" s="122">
        <v>1</v>
      </c>
      <c r="C1379" s="122" t="s">
        <v>2201</v>
      </c>
      <c r="D1379" s="122" t="s">
        <v>2152</v>
      </c>
      <c r="E1379" s="122">
        <v>26</v>
      </c>
      <c r="F1379" s="122">
        <v>0</v>
      </c>
      <c r="G1379" s="122">
        <v>0</v>
      </c>
      <c r="H1379" s="122">
        <v>0</v>
      </c>
      <c r="I1379" s="122">
        <v>0</v>
      </c>
      <c r="J1379" s="122">
        <v>0</v>
      </c>
      <c r="K1379" s="122">
        <v>0</v>
      </c>
      <c r="L1379" s="122">
        <v>0</v>
      </c>
      <c r="M1379" s="122">
        <v>0</v>
      </c>
      <c r="N1379" s="122">
        <v>0</v>
      </c>
      <c r="O1379" s="122">
        <v>0</v>
      </c>
      <c r="P1379" s="122">
        <v>0</v>
      </c>
      <c r="Q1379" s="122">
        <v>0</v>
      </c>
      <c r="R1379" s="122">
        <v>0</v>
      </c>
      <c r="S1379" s="122">
        <v>0</v>
      </c>
      <c r="T1379" s="122">
        <v>0</v>
      </c>
      <c r="U1379" s="122">
        <v>0</v>
      </c>
      <c r="V1379" s="122">
        <v>0</v>
      </c>
      <c r="W1379" s="122">
        <v>0</v>
      </c>
      <c r="X1379" s="122">
        <v>0</v>
      </c>
      <c r="Y1379" s="122">
        <v>0</v>
      </c>
      <c r="Z1379" s="122">
        <v>0</v>
      </c>
      <c r="AA1379" s="122">
        <v>0</v>
      </c>
      <c r="AB1379" s="122">
        <v>0</v>
      </c>
      <c r="AC1379" s="122">
        <v>0</v>
      </c>
      <c r="AD1379" s="122">
        <v>0</v>
      </c>
      <c r="AE1379" s="122">
        <v>0</v>
      </c>
      <c r="AF1379" s="122">
        <v>0</v>
      </c>
      <c r="AG1379" s="122">
        <v>0</v>
      </c>
      <c r="AH1379" s="122">
        <v>0</v>
      </c>
      <c r="AI1379" s="122">
        <v>0</v>
      </c>
      <c r="AJ1379" s="122">
        <v>0</v>
      </c>
      <c r="AK1379" s="122">
        <v>0</v>
      </c>
      <c r="AL1379" s="122">
        <v>0</v>
      </c>
    </row>
    <row r="1380" spans="1:38" hidden="1" x14ac:dyDescent="0.25">
      <c r="A1380" s="122" t="s">
        <v>2020</v>
      </c>
      <c r="B1380" s="122">
        <v>1</v>
      </c>
      <c r="C1380" s="122" t="s">
        <v>2201</v>
      </c>
      <c r="D1380" s="122" t="s">
        <v>2153</v>
      </c>
      <c r="E1380" s="122">
        <v>26</v>
      </c>
      <c r="F1380" s="122">
        <v>0</v>
      </c>
      <c r="G1380" s="122">
        <v>0</v>
      </c>
      <c r="H1380" s="122">
        <v>0</v>
      </c>
      <c r="I1380" s="122">
        <v>0</v>
      </c>
      <c r="J1380" s="122">
        <v>0</v>
      </c>
      <c r="K1380" s="122">
        <v>0</v>
      </c>
      <c r="L1380" s="122">
        <v>0</v>
      </c>
      <c r="M1380" s="122">
        <v>0</v>
      </c>
      <c r="N1380" s="122">
        <v>0</v>
      </c>
      <c r="O1380" s="122">
        <v>0</v>
      </c>
      <c r="P1380" s="122">
        <v>0</v>
      </c>
      <c r="Q1380" s="122">
        <v>0</v>
      </c>
      <c r="R1380" s="122">
        <v>0</v>
      </c>
      <c r="S1380" s="122">
        <v>0</v>
      </c>
      <c r="T1380" s="122">
        <v>0</v>
      </c>
      <c r="U1380" s="122">
        <v>0</v>
      </c>
      <c r="V1380" s="122">
        <v>0</v>
      </c>
      <c r="W1380" s="122">
        <v>0</v>
      </c>
      <c r="X1380" s="122">
        <v>0</v>
      </c>
      <c r="Y1380" s="122">
        <v>0</v>
      </c>
      <c r="Z1380" s="122">
        <v>0</v>
      </c>
      <c r="AA1380" s="122">
        <v>0</v>
      </c>
      <c r="AB1380" s="122">
        <v>0</v>
      </c>
      <c r="AC1380" s="122">
        <v>0</v>
      </c>
      <c r="AD1380" s="122">
        <v>0</v>
      </c>
      <c r="AE1380" s="122">
        <v>0</v>
      </c>
      <c r="AF1380" s="122">
        <v>0</v>
      </c>
      <c r="AG1380" s="122">
        <v>0</v>
      </c>
      <c r="AH1380" s="122">
        <v>0</v>
      </c>
      <c r="AI1380" s="122">
        <v>0</v>
      </c>
      <c r="AJ1380" s="122">
        <v>0</v>
      </c>
      <c r="AK1380" s="122">
        <v>0</v>
      </c>
      <c r="AL1380" s="122">
        <v>0</v>
      </c>
    </row>
    <row r="1381" spans="1:38" hidden="1" x14ac:dyDescent="0.25">
      <c r="A1381" s="122" t="s">
        <v>2020</v>
      </c>
      <c r="B1381" s="122">
        <v>1</v>
      </c>
      <c r="C1381" s="122" t="s">
        <v>2201</v>
      </c>
      <c r="D1381" s="122" t="s">
        <v>2154</v>
      </c>
      <c r="E1381" s="122">
        <v>26</v>
      </c>
      <c r="F1381" s="122">
        <v>0</v>
      </c>
      <c r="G1381" s="122">
        <v>0</v>
      </c>
      <c r="H1381" s="122">
        <v>0</v>
      </c>
      <c r="I1381" s="122">
        <v>0</v>
      </c>
      <c r="J1381" s="122">
        <v>0</v>
      </c>
      <c r="K1381" s="122">
        <v>0</v>
      </c>
      <c r="L1381" s="122">
        <v>0</v>
      </c>
      <c r="M1381" s="122">
        <v>0</v>
      </c>
      <c r="N1381" s="122">
        <v>0</v>
      </c>
      <c r="O1381" s="122">
        <v>0</v>
      </c>
      <c r="P1381" s="122">
        <v>0</v>
      </c>
      <c r="Q1381" s="122">
        <v>0</v>
      </c>
      <c r="R1381" s="122">
        <v>0</v>
      </c>
      <c r="S1381" s="122">
        <v>0</v>
      </c>
      <c r="T1381" s="122">
        <v>0</v>
      </c>
      <c r="U1381" s="122">
        <v>0</v>
      </c>
      <c r="V1381" s="122">
        <v>0</v>
      </c>
      <c r="W1381" s="122">
        <v>0</v>
      </c>
      <c r="X1381" s="122">
        <v>0</v>
      </c>
      <c r="Y1381" s="122">
        <v>0</v>
      </c>
      <c r="Z1381" s="122">
        <v>0</v>
      </c>
      <c r="AA1381" s="122">
        <v>0</v>
      </c>
      <c r="AB1381" s="122">
        <v>0</v>
      </c>
      <c r="AC1381" s="122">
        <v>0</v>
      </c>
      <c r="AD1381" s="122">
        <v>0</v>
      </c>
      <c r="AE1381" s="122">
        <v>0</v>
      </c>
      <c r="AF1381" s="122">
        <v>0</v>
      </c>
      <c r="AG1381" s="122">
        <v>0</v>
      </c>
      <c r="AH1381" s="122">
        <v>0</v>
      </c>
      <c r="AI1381" s="122">
        <v>0</v>
      </c>
      <c r="AJ1381" s="122">
        <v>0</v>
      </c>
      <c r="AK1381" s="122">
        <v>0</v>
      </c>
      <c r="AL1381" s="122">
        <v>0</v>
      </c>
    </row>
    <row r="1382" spans="1:38" hidden="1" x14ac:dyDescent="0.25">
      <c r="A1382" s="122" t="s">
        <v>2020</v>
      </c>
      <c r="B1382" s="122">
        <v>1</v>
      </c>
      <c r="C1382" s="122" t="s">
        <v>2201</v>
      </c>
      <c r="D1382" s="122" t="s">
        <v>2155</v>
      </c>
      <c r="E1382" s="122">
        <v>26</v>
      </c>
      <c r="F1382" s="122">
        <v>0</v>
      </c>
      <c r="G1382" s="122">
        <v>0</v>
      </c>
      <c r="H1382" s="122">
        <v>0</v>
      </c>
      <c r="I1382" s="122">
        <v>0</v>
      </c>
      <c r="J1382" s="122">
        <v>0</v>
      </c>
      <c r="K1382" s="122">
        <v>0</v>
      </c>
      <c r="L1382" s="122">
        <v>0</v>
      </c>
      <c r="M1382" s="122">
        <v>0</v>
      </c>
      <c r="N1382" s="122">
        <v>0</v>
      </c>
      <c r="O1382" s="122">
        <v>0</v>
      </c>
      <c r="P1382" s="122">
        <v>0</v>
      </c>
      <c r="Q1382" s="122">
        <v>0</v>
      </c>
      <c r="R1382" s="122">
        <v>0</v>
      </c>
      <c r="S1382" s="122">
        <v>0</v>
      </c>
      <c r="T1382" s="122">
        <v>0</v>
      </c>
      <c r="U1382" s="122">
        <v>0</v>
      </c>
      <c r="V1382" s="122">
        <v>0</v>
      </c>
      <c r="W1382" s="122">
        <v>0</v>
      </c>
      <c r="X1382" s="122">
        <v>0</v>
      </c>
      <c r="Y1382" s="122">
        <v>0</v>
      </c>
      <c r="Z1382" s="122">
        <v>0</v>
      </c>
      <c r="AA1382" s="122">
        <v>0</v>
      </c>
      <c r="AB1382" s="122">
        <v>0</v>
      </c>
      <c r="AC1382" s="122">
        <v>0</v>
      </c>
      <c r="AD1382" s="122">
        <v>0</v>
      </c>
      <c r="AE1382" s="122">
        <v>0</v>
      </c>
      <c r="AF1382" s="122">
        <v>0</v>
      </c>
      <c r="AG1382" s="122">
        <v>0</v>
      </c>
      <c r="AH1382" s="122">
        <v>0</v>
      </c>
      <c r="AI1382" s="122">
        <v>0</v>
      </c>
      <c r="AJ1382" s="122">
        <v>0</v>
      </c>
      <c r="AK1382" s="122">
        <v>0</v>
      </c>
      <c r="AL1382" s="122">
        <v>0</v>
      </c>
    </row>
    <row r="1383" spans="1:38" hidden="1" x14ac:dyDescent="0.25">
      <c r="A1383" s="122" t="s">
        <v>2020</v>
      </c>
      <c r="B1383" s="122">
        <v>1</v>
      </c>
      <c r="C1383" s="122" t="s">
        <v>2201</v>
      </c>
      <c r="D1383" s="122" t="s">
        <v>2156</v>
      </c>
      <c r="E1383" s="122">
        <v>26</v>
      </c>
      <c r="F1383" s="122">
        <v>0.47715948789340001</v>
      </c>
      <c r="G1383" s="122">
        <v>0.61051865475150002</v>
      </c>
      <c r="H1383" s="122">
        <v>0.56684584469410004</v>
      </c>
      <c r="I1383" s="122">
        <v>0.60329175377449995</v>
      </c>
      <c r="J1383" s="122">
        <v>0.59473442393380005</v>
      </c>
      <c r="K1383" s="122">
        <v>0.56050510457070002</v>
      </c>
      <c r="L1383" s="122">
        <v>0.59901308885409998</v>
      </c>
      <c r="M1383" s="122">
        <v>0.62896374329680005</v>
      </c>
      <c r="N1383" s="122">
        <v>0.5733410993318</v>
      </c>
      <c r="O1383" s="122">
        <v>0.56050510457070002</v>
      </c>
      <c r="P1383" s="122">
        <v>0.61184908361529999</v>
      </c>
      <c r="Q1383" s="122">
        <v>0.46209581140180001</v>
      </c>
      <c r="R1383" s="122">
        <v>0.48348913600370003</v>
      </c>
      <c r="S1383" s="122">
        <v>0.71025837678420001</v>
      </c>
      <c r="T1383" s="122">
        <v>0.66747172758030004</v>
      </c>
      <c r="U1383" s="122">
        <v>0.66747172758030004</v>
      </c>
      <c r="V1383" s="122">
        <v>0.66747172758030004</v>
      </c>
      <c r="W1383" s="122">
        <v>0.66380018555239995</v>
      </c>
      <c r="X1383" s="122">
        <v>0.57067908154689995</v>
      </c>
      <c r="Y1383" s="122">
        <v>0.44253068707409998</v>
      </c>
      <c r="Z1383" s="122">
        <v>0.60349952067589996</v>
      </c>
      <c r="AA1383" s="122">
        <v>0.60833092208530004</v>
      </c>
      <c r="AB1383" s="122">
        <v>0.63261154823669996</v>
      </c>
      <c r="AC1383" s="122">
        <v>0.61895377830029996</v>
      </c>
      <c r="AD1383" s="122">
        <v>0.3325311551631</v>
      </c>
      <c r="AE1383" s="122">
        <v>0.26209622876990002</v>
      </c>
      <c r="AF1383" s="122">
        <v>0.2323988323002</v>
      </c>
      <c r="AG1383" s="122">
        <v>0.22217653600869999</v>
      </c>
      <c r="AH1383" s="122">
        <v>0.21240051271140001</v>
      </c>
      <c r="AI1383" s="122">
        <v>0.2185209935337</v>
      </c>
      <c r="AJ1383" s="122">
        <v>0.21944352518019999</v>
      </c>
      <c r="AK1383" s="122">
        <v>0.20158958273300001</v>
      </c>
      <c r="AL1383" s="122">
        <v>0</v>
      </c>
    </row>
    <row r="1384" spans="1:38" hidden="1" x14ac:dyDescent="0.25">
      <c r="A1384" s="122" t="s">
        <v>2020</v>
      </c>
      <c r="B1384" s="122">
        <v>1</v>
      </c>
      <c r="C1384" s="122" t="s">
        <v>2201</v>
      </c>
      <c r="D1384" s="122" t="s">
        <v>2178</v>
      </c>
      <c r="E1384" s="122">
        <v>26</v>
      </c>
      <c r="F1384" s="122">
        <v>0</v>
      </c>
      <c r="G1384" s="122">
        <v>0</v>
      </c>
      <c r="H1384" s="122">
        <v>0</v>
      </c>
      <c r="I1384" s="122">
        <v>0</v>
      </c>
      <c r="J1384" s="122">
        <v>0</v>
      </c>
      <c r="K1384" s="122">
        <v>0</v>
      </c>
      <c r="L1384" s="122">
        <v>0</v>
      </c>
      <c r="M1384" s="122">
        <v>0</v>
      </c>
      <c r="N1384" s="122">
        <v>0</v>
      </c>
      <c r="O1384" s="122">
        <v>0</v>
      </c>
      <c r="P1384" s="122">
        <v>0</v>
      </c>
      <c r="Q1384" s="122">
        <v>0</v>
      </c>
      <c r="R1384" s="122">
        <v>0</v>
      </c>
      <c r="S1384" s="122">
        <v>0</v>
      </c>
      <c r="T1384" s="122">
        <v>0</v>
      </c>
      <c r="U1384" s="122">
        <v>0</v>
      </c>
      <c r="V1384" s="122">
        <v>0</v>
      </c>
      <c r="W1384" s="122">
        <v>0</v>
      </c>
      <c r="X1384" s="122">
        <v>0</v>
      </c>
      <c r="Y1384" s="122">
        <v>0</v>
      </c>
      <c r="Z1384" s="122">
        <v>0</v>
      </c>
      <c r="AA1384" s="122">
        <v>0</v>
      </c>
      <c r="AB1384" s="122">
        <v>0</v>
      </c>
      <c r="AC1384" s="122">
        <v>0</v>
      </c>
      <c r="AD1384" s="122">
        <v>0</v>
      </c>
      <c r="AE1384" s="122">
        <v>0</v>
      </c>
      <c r="AF1384" s="122">
        <v>0</v>
      </c>
      <c r="AG1384" s="122">
        <v>0</v>
      </c>
      <c r="AH1384" s="122">
        <v>0</v>
      </c>
      <c r="AI1384" s="122">
        <v>0</v>
      </c>
      <c r="AJ1384" s="122">
        <v>0</v>
      </c>
      <c r="AK1384" s="122">
        <v>0</v>
      </c>
      <c r="AL1384" s="122">
        <v>0</v>
      </c>
    </row>
    <row r="1385" spans="1:38" hidden="1" x14ac:dyDescent="0.25">
      <c r="A1385" s="122" t="s">
        <v>2020</v>
      </c>
      <c r="B1385" s="122">
        <v>1</v>
      </c>
      <c r="C1385" s="122" t="s">
        <v>2201</v>
      </c>
      <c r="D1385" s="122" t="s">
        <v>2157</v>
      </c>
      <c r="E1385" s="122">
        <v>26</v>
      </c>
      <c r="F1385" s="122">
        <v>0</v>
      </c>
      <c r="G1385" s="122">
        <v>0</v>
      </c>
      <c r="H1385" s="122">
        <v>0</v>
      </c>
      <c r="I1385" s="122">
        <v>0</v>
      </c>
      <c r="J1385" s="122">
        <v>0</v>
      </c>
      <c r="K1385" s="122">
        <v>0</v>
      </c>
      <c r="L1385" s="122">
        <v>0</v>
      </c>
      <c r="M1385" s="122">
        <v>0</v>
      </c>
      <c r="N1385" s="122">
        <v>0</v>
      </c>
      <c r="O1385" s="122">
        <v>0</v>
      </c>
      <c r="P1385" s="122">
        <v>0</v>
      </c>
      <c r="Q1385" s="122">
        <v>0</v>
      </c>
      <c r="R1385" s="122">
        <v>0</v>
      </c>
      <c r="S1385" s="122">
        <v>0</v>
      </c>
      <c r="T1385" s="122">
        <v>0</v>
      </c>
      <c r="U1385" s="122">
        <v>0</v>
      </c>
      <c r="V1385" s="122">
        <v>0</v>
      </c>
      <c r="W1385" s="122">
        <v>0</v>
      </c>
      <c r="X1385" s="122">
        <v>0</v>
      </c>
      <c r="Y1385" s="122">
        <v>0</v>
      </c>
      <c r="Z1385" s="122">
        <v>0</v>
      </c>
      <c r="AA1385" s="122">
        <v>0</v>
      </c>
      <c r="AB1385" s="122">
        <v>0</v>
      </c>
      <c r="AC1385" s="122">
        <v>0</v>
      </c>
      <c r="AD1385" s="122">
        <v>0</v>
      </c>
      <c r="AE1385" s="122">
        <v>0</v>
      </c>
      <c r="AF1385" s="122">
        <v>0</v>
      </c>
      <c r="AG1385" s="122">
        <v>0</v>
      </c>
      <c r="AH1385" s="122">
        <v>0</v>
      </c>
      <c r="AI1385" s="122">
        <v>0</v>
      </c>
      <c r="AJ1385" s="122">
        <v>0</v>
      </c>
      <c r="AK1385" s="122">
        <v>0</v>
      </c>
      <c r="AL1385" s="122">
        <v>0</v>
      </c>
    </row>
    <row r="1386" spans="1:38" hidden="1" x14ac:dyDescent="0.25">
      <c r="A1386" s="122" t="s">
        <v>2020</v>
      </c>
      <c r="B1386" s="122">
        <v>1</v>
      </c>
      <c r="C1386" s="122" t="s">
        <v>2201</v>
      </c>
      <c r="D1386" s="122" t="s">
        <v>2158</v>
      </c>
      <c r="E1386" s="122">
        <v>26</v>
      </c>
      <c r="F1386" s="122">
        <v>0</v>
      </c>
      <c r="G1386" s="122">
        <v>0</v>
      </c>
      <c r="H1386" s="122">
        <v>0</v>
      </c>
      <c r="I1386" s="122">
        <v>0</v>
      </c>
      <c r="J1386" s="122">
        <v>0</v>
      </c>
      <c r="K1386" s="122">
        <v>0</v>
      </c>
      <c r="L1386" s="122">
        <v>0</v>
      </c>
      <c r="M1386" s="122">
        <v>0</v>
      </c>
      <c r="N1386" s="122">
        <v>0</v>
      </c>
      <c r="O1386" s="122">
        <v>0</v>
      </c>
      <c r="P1386" s="122">
        <v>0</v>
      </c>
      <c r="Q1386" s="122">
        <v>0</v>
      </c>
      <c r="R1386" s="122">
        <v>0</v>
      </c>
      <c r="S1386" s="122">
        <v>0</v>
      </c>
      <c r="T1386" s="122">
        <v>0</v>
      </c>
      <c r="U1386" s="122">
        <v>0</v>
      </c>
      <c r="V1386" s="122">
        <v>0</v>
      </c>
      <c r="W1386" s="122">
        <v>0</v>
      </c>
      <c r="X1386" s="122">
        <v>0</v>
      </c>
      <c r="Y1386" s="122">
        <v>0</v>
      </c>
      <c r="Z1386" s="122">
        <v>6.3773105638499999E-2</v>
      </c>
      <c r="AA1386" s="122">
        <v>0.1813999877785</v>
      </c>
      <c r="AB1386" s="122">
        <v>0.20254854986029999</v>
      </c>
      <c r="AC1386" s="122">
        <v>0.1805417534073</v>
      </c>
      <c r="AD1386" s="122">
        <v>0.1537174331001</v>
      </c>
      <c r="AE1386" s="122">
        <v>0.1603038150493</v>
      </c>
      <c r="AF1386" s="122">
        <v>0.1635959509246</v>
      </c>
      <c r="AG1386" s="122">
        <v>0.1832939017097</v>
      </c>
      <c r="AH1386" s="122">
        <v>0.2147225857225</v>
      </c>
      <c r="AI1386" s="122">
        <v>0.18666995400620001</v>
      </c>
      <c r="AJ1386" s="122">
        <v>0.1733311979602</v>
      </c>
      <c r="AK1386" s="122">
        <v>0.1822441285153</v>
      </c>
      <c r="AL1386" s="122">
        <v>0</v>
      </c>
    </row>
    <row r="1387" spans="1:38" hidden="1" x14ac:dyDescent="0.25">
      <c r="A1387" s="122" t="s">
        <v>2020</v>
      </c>
      <c r="B1387" s="122">
        <v>1</v>
      </c>
      <c r="C1387" s="122" t="s">
        <v>2201</v>
      </c>
      <c r="D1387" s="122" t="s">
        <v>2159</v>
      </c>
      <c r="E1387" s="122">
        <v>26</v>
      </c>
      <c r="F1387" s="122">
        <v>0</v>
      </c>
      <c r="G1387" s="122">
        <v>0</v>
      </c>
      <c r="H1387" s="122">
        <v>0</v>
      </c>
      <c r="I1387" s="122">
        <v>0</v>
      </c>
      <c r="J1387" s="122">
        <v>0</v>
      </c>
      <c r="K1387" s="122">
        <v>0</v>
      </c>
      <c r="L1387" s="122">
        <v>0</v>
      </c>
      <c r="M1387" s="122">
        <v>0</v>
      </c>
      <c r="N1387" s="122">
        <v>0</v>
      </c>
      <c r="O1387" s="122">
        <v>0</v>
      </c>
      <c r="P1387" s="122">
        <v>0</v>
      </c>
      <c r="Q1387" s="122">
        <v>0</v>
      </c>
      <c r="R1387" s="122">
        <v>0</v>
      </c>
      <c r="S1387" s="122">
        <v>0</v>
      </c>
      <c r="T1387" s="122">
        <v>0</v>
      </c>
      <c r="U1387" s="122">
        <v>0</v>
      </c>
      <c r="V1387" s="122">
        <v>0</v>
      </c>
      <c r="W1387" s="122">
        <v>0</v>
      </c>
      <c r="X1387" s="122">
        <v>0</v>
      </c>
      <c r="Y1387" s="122">
        <v>0</v>
      </c>
      <c r="Z1387" s="122">
        <v>0</v>
      </c>
      <c r="AA1387" s="122">
        <v>0</v>
      </c>
      <c r="AB1387" s="122">
        <v>0</v>
      </c>
      <c r="AC1387" s="122">
        <v>0</v>
      </c>
      <c r="AD1387" s="122">
        <v>0</v>
      </c>
      <c r="AE1387" s="122">
        <v>0</v>
      </c>
      <c r="AF1387" s="122">
        <v>0</v>
      </c>
      <c r="AG1387" s="122">
        <v>0</v>
      </c>
      <c r="AH1387" s="122">
        <v>0</v>
      </c>
      <c r="AI1387" s="122">
        <v>0</v>
      </c>
      <c r="AJ1387" s="122">
        <v>0</v>
      </c>
      <c r="AK1387" s="122">
        <v>0</v>
      </c>
      <c r="AL1387" s="122">
        <v>0</v>
      </c>
    </row>
    <row r="1388" spans="1:38" hidden="1" x14ac:dyDescent="0.25">
      <c r="A1388" s="122" t="s">
        <v>2020</v>
      </c>
      <c r="B1388" s="122">
        <v>1</v>
      </c>
      <c r="C1388" s="122" t="s">
        <v>2201</v>
      </c>
      <c r="D1388" s="122" t="s">
        <v>2160</v>
      </c>
      <c r="E1388" s="122">
        <v>26</v>
      </c>
      <c r="F1388" s="122">
        <v>7.7404675632500003E-2</v>
      </c>
      <c r="G1388" s="122">
        <v>9.9038161532200006E-2</v>
      </c>
      <c r="H1388" s="122">
        <v>9.1953570777499993E-2</v>
      </c>
      <c r="I1388" s="122">
        <v>9.7865815723000002E-2</v>
      </c>
      <c r="J1388" s="122">
        <v>9.6477648124099993E-2</v>
      </c>
      <c r="K1388" s="122">
        <v>9.09249777285E-2</v>
      </c>
      <c r="L1388" s="122">
        <v>9.7171731923599999E-2</v>
      </c>
      <c r="M1388" s="122">
        <v>0.1020303185197</v>
      </c>
      <c r="N1388" s="122">
        <v>9.3007229126799998E-2</v>
      </c>
      <c r="O1388" s="122">
        <v>9.09249777285E-2</v>
      </c>
      <c r="P1388" s="122">
        <v>9.9253983321899997E-2</v>
      </c>
      <c r="Q1388" s="122">
        <v>7.4961050340999993E-2</v>
      </c>
      <c r="R1388" s="122">
        <v>7.8431469338300003E-2</v>
      </c>
      <c r="S1388" s="122">
        <v>0.1152179107094</v>
      </c>
      <c r="T1388" s="122">
        <v>0.1082770727148</v>
      </c>
      <c r="U1388" s="122">
        <v>0.1082770727148</v>
      </c>
      <c r="V1388" s="122">
        <v>0.1082770727148</v>
      </c>
      <c r="W1388" s="122">
        <v>0.1076814762173</v>
      </c>
      <c r="X1388" s="122">
        <v>0.18515079472650001</v>
      </c>
      <c r="Y1388" s="122">
        <v>0.14357440293859999</v>
      </c>
      <c r="Z1388" s="122">
        <v>0.1603867074301</v>
      </c>
      <c r="AA1388" s="122">
        <v>0.1122446600109</v>
      </c>
      <c r="AB1388" s="122">
        <v>0.18522506110449999</v>
      </c>
      <c r="AC1388" s="122">
        <v>0.1803629708741</v>
      </c>
      <c r="AD1388" s="122">
        <v>0.1147448535782</v>
      </c>
      <c r="AE1388" s="122">
        <v>0.14380148850970001</v>
      </c>
      <c r="AF1388" s="122">
        <v>0.1219294940776</v>
      </c>
      <c r="AG1388" s="122">
        <v>0.1585560555354</v>
      </c>
      <c r="AH1388" s="122">
        <v>0.16963609697830001</v>
      </c>
      <c r="AI1388" s="122">
        <v>0.1708775960959</v>
      </c>
      <c r="AJ1388" s="122">
        <v>0.15967954955960001</v>
      </c>
      <c r="AK1388" s="122">
        <v>0.17165820536769999</v>
      </c>
      <c r="AL1388" s="122">
        <v>0</v>
      </c>
    </row>
    <row r="1389" spans="1:38" hidden="1" x14ac:dyDescent="0.25">
      <c r="A1389" s="122" t="s">
        <v>2020</v>
      </c>
      <c r="B1389" s="122">
        <v>1</v>
      </c>
      <c r="C1389" s="122" t="s">
        <v>2201</v>
      </c>
      <c r="D1389" s="122" t="s">
        <v>2161</v>
      </c>
      <c r="E1389" s="122">
        <v>26</v>
      </c>
      <c r="F1389" s="122">
        <v>0</v>
      </c>
      <c r="G1389" s="122">
        <v>0</v>
      </c>
      <c r="H1389" s="122">
        <v>0</v>
      </c>
      <c r="I1389" s="122">
        <v>3.4146933144699999E-2</v>
      </c>
      <c r="J1389" s="122">
        <v>3.3662579483100002E-2</v>
      </c>
      <c r="K1389" s="122">
        <v>3.1725164836599998E-2</v>
      </c>
      <c r="L1389" s="122">
        <v>3.3904756313899997E-2</v>
      </c>
      <c r="M1389" s="122">
        <v>3.55999941296E-2</v>
      </c>
      <c r="N1389" s="122">
        <v>3.2451695328999997E-2</v>
      </c>
      <c r="O1389" s="122">
        <v>3.1725164836599998E-2</v>
      </c>
      <c r="P1389" s="122">
        <v>3.46312868064E-2</v>
      </c>
      <c r="Q1389" s="122">
        <v>2.6155097727899999E-2</v>
      </c>
      <c r="R1389" s="122">
        <v>2.7365981881999998E-2</v>
      </c>
      <c r="S1389" s="122">
        <v>4.0201353915099998E-2</v>
      </c>
      <c r="T1389" s="122">
        <v>3.77795856069E-2</v>
      </c>
      <c r="U1389" s="122">
        <v>3.77795856069E-2</v>
      </c>
      <c r="V1389" s="122">
        <v>3.77795856069E-2</v>
      </c>
      <c r="W1389" s="122">
        <v>3.7571772555700003E-2</v>
      </c>
      <c r="X1389" s="122">
        <v>3.23010223872E-2</v>
      </c>
      <c r="Y1389" s="122">
        <v>2.50476915878E-2</v>
      </c>
      <c r="Z1389" s="122">
        <v>0</v>
      </c>
      <c r="AA1389" s="122">
        <v>0</v>
      </c>
      <c r="AB1389" s="122">
        <v>0</v>
      </c>
      <c r="AC1389" s="122">
        <v>0</v>
      </c>
      <c r="AD1389" s="122">
        <v>0</v>
      </c>
      <c r="AE1389" s="122">
        <v>0</v>
      </c>
      <c r="AF1389" s="122">
        <v>0</v>
      </c>
      <c r="AG1389" s="122">
        <v>0</v>
      </c>
      <c r="AH1389" s="122">
        <v>0</v>
      </c>
      <c r="AI1389" s="122">
        <v>0</v>
      </c>
      <c r="AJ1389" s="122">
        <v>0</v>
      </c>
      <c r="AK1389" s="122">
        <v>0</v>
      </c>
      <c r="AL1389" s="122">
        <v>0</v>
      </c>
    </row>
    <row r="1390" spans="1:38" hidden="1" x14ac:dyDescent="0.25">
      <c r="A1390" s="122" t="s">
        <v>2020</v>
      </c>
      <c r="B1390" s="122">
        <v>1</v>
      </c>
      <c r="C1390" s="122" t="s">
        <v>2201</v>
      </c>
      <c r="D1390" s="122" t="s">
        <v>2179</v>
      </c>
      <c r="E1390" s="122">
        <v>26</v>
      </c>
      <c r="F1390" s="122">
        <v>0</v>
      </c>
      <c r="G1390" s="122">
        <v>0</v>
      </c>
      <c r="H1390" s="122">
        <v>0</v>
      </c>
      <c r="I1390" s="122">
        <v>0</v>
      </c>
      <c r="J1390" s="122">
        <v>0</v>
      </c>
      <c r="K1390" s="122">
        <v>0</v>
      </c>
      <c r="L1390" s="122">
        <v>0</v>
      </c>
      <c r="M1390" s="122">
        <v>0</v>
      </c>
      <c r="N1390" s="122">
        <v>0</v>
      </c>
      <c r="O1390" s="122">
        <v>0</v>
      </c>
      <c r="P1390" s="122">
        <v>0</v>
      </c>
      <c r="Q1390" s="122">
        <v>0</v>
      </c>
      <c r="R1390" s="122">
        <v>0</v>
      </c>
      <c r="S1390" s="122">
        <v>0</v>
      </c>
      <c r="T1390" s="122">
        <v>0</v>
      </c>
      <c r="U1390" s="122">
        <v>0</v>
      </c>
      <c r="V1390" s="122">
        <v>0</v>
      </c>
      <c r="W1390" s="122">
        <v>0</v>
      </c>
      <c r="X1390" s="122">
        <v>0</v>
      </c>
      <c r="Y1390" s="122">
        <v>0</v>
      </c>
      <c r="Z1390" s="122">
        <v>0</v>
      </c>
      <c r="AA1390" s="122">
        <v>0</v>
      </c>
      <c r="AB1390" s="122">
        <v>0</v>
      </c>
      <c r="AC1390" s="122">
        <v>0</v>
      </c>
      <c r="AD1390" s="122">
        <v>0</v>
      </c>
      <c r="AE1390" s="122">
        <v>0</v>
      </c>
      <c r="AF1390" s="122">
        <v>0</v>
      </c>
      <c r="AG1390" s="122">
        <v>0</v>
      </c>
      <c r="AH1390" s="122">
        <v>0</v>
      </c>
      <c r="AI1390" s="122">
        <v>0</v>
      </c>
      <c r="AJ1390" s="122">
        <v>0</v>
      </c>
      <c r="AK1390" s="122">
        <v>0</v>
      </c>
      <c r="AL1390" s="122">
        <v>0</v>
      </c>
    </row>
    <row r="1391" spans="1:38" hidden="1" x14ac:dyDescent="0.25">
      <c r="A1391" s="122" t="s">
        <v>2020</v>
      </c>
      <c r="B1391" s="122">
        <v>1</v>
      </c>
      <c r="C1391" s="122" t="s">
        <v>2201</v>
      </c>
      <c r="D1391" s="122" t="s">
        <v>2162</v>
      </c>
      <c r="E1391" s="122">
        <v>26</v>
      </c>
      <c r="F1391" s="122">
        <v>0</v>
      </c>
      <c r="G1391" s="122">
        <v>0</v>
      </c>
      <c r="H1391" s="122">
        <v>0</v>
      </c>
      <c r="I1391" s="122">
        <v>0</v>
      </c>
      <c r="J1391" s="122">
        <v>0</v>
      </c>
      <c r="K1391" s="122">
        <v>0</v>
      </c>
      <c r="L1391" s="122">
        <v>0</v>
      </c>
      <c r="M1391" s="122">
        <v>0</v>
      </c>
      <c r="N1391" s="122">
        <v>0</v>
      </c>
      <c r="O1391" s="122">
        <v>0</v>
      </c>
      <c r="P1391" s="122">
        <v>0</v>
      </c>
      <c r="Q1391" s="122">
        <v>0</v>
      </c>
      <c r="R1391" s="122">
        <v>0</v>
      </c>
      <c r="S1391" s="122">
        <v>0</v>
      </c>
      <c r="T1391" s="122">
        <v>0</v>
      </c>
      <c r="U1391" s="122">
        <v>0</v>
      </c>
      <c r="V1391" s="122">
        <v>0</v>
      </c>
      <c r="W1391" s="122">
        <v>0</v>
      </c>
      <c r="X1391" s="122">
        <v>0</v>
      </c>
      <c r="Y1391" s="122">
        <v>0</v>
      </c>
      <c r="Z1391" s="122">
        <v>0</v>
      </c>
      <c r="AA1391" s="122">
        <v>0</v>
      </c>
      <c r="AB1391" s="122">
        <v>0</v>
      </c>
      <c r="AC1391" s="122">
        <v>0</v>
      </c>
      <c r="AD1391" s="122">
        <v>0</v>
      </c>
      <c r="AE1391" s="122">
        <v>0</v>
      </c>
      <c r="AF1391" s="122">
        <v>0</v>
      </c>
      <c r="AG1391" s="122">
        <v>0</v>
      </c>
      <c r="AH1391" s="122">
        <v>0</v>
      </c>
      <c r="AI1391" s="122">
        <v>0</v>
      </c>
      <c r="AJ1391" s="122">
        <v>0</v>
      </c>
      <c r="AK1391" s="122">
        <v>0</v>
      </c>
      <c r="AL1391" s="122">
        <v>0</v>
      </c>
    </row>
    <row r="1392" spans="1:38" hidden="1" x14ac:dyDescent="0.25">
      <c r="A1392" s="122" t="s">
        <v>2020</v>
      </c>
      <c r="B1392" s="122">
        <v>1</v>
      </c>
      <c r="C1392" s="122" t="s">
        <v>2201</v>
      </c>
      <c r="D1392" s="122" t="s">
        <v>2163</v>
      </c>
      <c r="E1392" s="122">
        <v>26</v>
      </c>
      <c r="F1392" s="122">
        <v>0</v>
      </c>
      <c r="G1392" s="122">
        <v>0</v>
      </c>
      <c r="H1392" s="122">
        <v>0</v>
      </c>
      <c r="I1392" s="122">
        <v>0</v>
      </c>
      <c r="J1392" s="122">
        <v>0</v>
      </c>
      <c r="K1392" s="122">
        <v>0</v>
      </c>
      <c r="L1392" s="122">
        <v>0</v>
      </c>
      <c r="M1392" s="122">
        <v>0</v>
      </c>
      <c r="N1392" s="122">
        <v>0</v>
      </c>
      <c r="O1392" s="122">
        <v>0</v>
      </c>
      <c r="P1392" s="122">
        <v>0</v>
      </c>
      <c r="Q1392" s="122">
        <v>0</v>
      </c>
      <c r="R1392" s="122">
        <v>0</v>
      </c>
      <c r="S1392" s="122">
        <v>0</v>
      </c>
      <c r="T1392" s="122">
        <v>0</v>
      </c>
      <c r="U1392" s="122">
        <v>0</v>
      </c>
      <c r="V1392" s="122">
        <v>0</v>
      </c>
      <c r="W1392" s="122">
        <v>0</v>
      </c>
      <c r="X1392" s="122">
        <v>0</v>
      </c>
      <c r="Y1392" s="122">
        <v>0</v>
      </c>
      <c r="Z1392" s="122">
        <v>0</v>
      </c>
      <c r="AA1392" s="122">
        <v>0</v>
      </c>
      <c r="AB1392" s="122">
        <v>0</v>
      </c>
      <c r="AC1392" s="122">
        <v>0</v>
      </c>
      <c r="AD1392" s="122">
        <v>0</v>
      </c>
      <c r="AE1392" s="122">
        <v>0</v>
      </c>
      <c r="AF1392" s="122">
        <v>0</v>
      </c>
      <c r="AG1392" s="122">
        <v>0</v>
      </c>
      <c r="AH1392" s="122">
        <v>0</v>
      </c>
      <c r="AI1392" s="122">
        <v>0</v>
      </c>
      <c r="AJ1392" s="122">
        <v>0</v>
      </c>
      <c r="AK1392" s="122">
        <v>0</v>
      </c>
      <c r="AL1392" s="122">
        <v>0</v>
      </c>
    </row>
    <row r="1393" spans="1:38" hidden="1" x14ac:dyDescent="0.25">
      <c r="A1393" s="122" t="s">
        <v>2020</v>
      </c>
      <c r="B1393" s="122">
        <v>1</v>
      </c>
      <c r="C1393" s="122" t="s">
        <v>2201</v>
      </c>
      <c r="D1393" s="122" t="s">
        <v>2180</v>
      </c>
      <c r="E1393" s="122">
        <v>26</v>
      </c>
      <c r="F1393" s="122">
        <v>0</v>
      </c>
      <c r="G1393" s="122">
        <v>0</v>
      </c>
      <c r="H1393" s="122">
        <v>0</v>
      </c>
      <c r="I1393" s="122">
        <v>0</v>
      </c>
      <c r="J1393" s="122">
        <v>0</v>
      </c>
      <c r="K1393" s="122">
        <v>0</v>
      </c>
      <c r="L1393" s="122">
        <v>0</v>
      </c>
      <c r="M1393" s="122">
        <v>0</v>
      </c>
      <c r="N1393" s="122">
        <v>0</v>
      </c>
      <c r="O1393" s="122">
        <v>0</v>
      </c>
      <c r="P1393" s="122">
        <v>0</v>
      </c>
      <c r="Q1393" s="122">
        <v>0</v>
      </c>
      <c r="R1393" s="122">
        <v>0</v>
      </c>
      <c r="S1393" s="122">
        <v>0</v>
      </c>
      <c r="T1393" s="122">
        <v>0</v>
      </c>
      <c r="U1393" s="122">
        <v>0</v>
      </c>
      <c r="V1393" s="122">
        <v>0</v>
      </c>
      <c r="W1393" s="122">
        <v>0</v>
      </c>
      <c r="X1393" s="122">
        <v>0</v>
      </c>
      <c r="Y1393" s="122">
        <v>0</v>
      </c>
      <c r="Z1393" s="122">
        <v>0</v>
      </c>
      <c r="AA1393" s="122">
        <v>0</v>
      </c>
      <c r="AB1393" s="122">
        <v>0</v>
      </c>
      <c r="AC1393" s="122">
        <v>0</v>
      </c>
      <c r="AD1393" s="122">
        <v>0</v>
      </c>
      <c r="AE1393" s="122">
        <v>0</v>
      </c>
      <c r="AF1393" s="122">
        <v>0</v>
      </c>
      <c r="AG1393" s="122">
        <v>0</v>
      </c>
      <c r="AH1393" s="122">
        <v>0</v>
      </c>
      <c r="AI1393" s="122">
        <v>0</v>
      </c>
      <c r="AJ1393" s="122">
        <v>0</v>
      </c>
      <c r="AK1393" s="122">
        <v>0</v>
      </c>
      <c r="AL1393" s="122">
        <v>0</v>
      </c>
    </row>
    <row r="1394" spans="1:38" hidden="1" x14ac:dyDescent="0.25">
      <c r="A1394" s="122" t="s">
        <v>2020</v>
      </c>
      <c r="B1394" s="122">
        <v>1</v>
      </c>
      <c r="C1394" s="122" t="s">
        <v>2201</v>
      </c>
      <c r="D1394" s="122" t="s">
        <v>2164</v>
      </c>
      <c r="E1394" s="122">
        <v>26</v>
      </c>
      <c r="F1394" s="122">
        <v>0</v>
      </c>
      <c r="G1394" s="122">
        <v>0</v>
      </c>
      <c r="H1394" s="122">
        <v>0</v>
      </c>
      <c r="I1394" s="122">
        <v>0</v>
      </c>
      <c r="J1394" s="122">
        <v>0</v>
      </c>
      <c r="K1394" s="122">
        <v>0</v>
      </c>
      <c r="L1394" s="122">
        <v>0</v>
      </c>
      <c r="M1394" s="122">
        <v>0</v>
      </c>
      <c r="N1394" s="122">
        <v>0</v>
      </c>
      <c r="O1394" s="122">
        <v>0</v>
      </c>
      <c r="P1394" s="122">
        <v>0</v>
      </c>
      <c r="Q1394" s="122">
        <v>0</v>
      </c>
      <c r="R1394" s="122">
        <v>0</v>
      </c>
      <c r="S1394" s="122">
        <v>0</v>
      </c>
      <c r="T1394" s="122">
        <v>0</v>
      </c>
      <c r="U1394" s="122">
        <v>0</v>
      </c>
      <c r="V1394" s="122">
        <v>0</v>
      </c>
      <c r="W1394" s="122">
        <v>0</v>
      </c>
      <c r="X1394" s="122">
        <v>0</v>
      </c>
      <c r="Y1394" s="122">
        <v>0</v>
      </c>
      <c r="Z1394" s="122">
        <v>0</v>
      </c>
      <c r="AA1394" s="122">
        <v>0</v>
      </c>
      <c r="AB1394" s="122">
        <v>0</v>
      </c>
      <c r="AC1394" s="122">
        <v>0</v>
      </c>
      <c r="AD1394" s="122">
        <v>0</v>
      </c>
      <c r="AE1394" s="122">
        <v>0</v>
      </c>
      <c r="AF1394" s="122">
        <v>0</v>
      </c>
      <c r="AG1394" s="122">
        <v>0</v>
      </c>
      <c r="AH1394" s="122">
        <v>0</v>
      </c>
      <c r="AI1394" s="122">
        <v>0</v>
      </c>
      <c r="AJ1394" s="122">
        <v>0</v>
      </c>
      <c r="AK1394" s="122">
        <v>0</v>
      </c>
      <c r="AL1394" s="122">
        <v>0</v>
      </c>
    </row>
    <row r="1395" spans="1:38" hidden="1" x14ac:dyDescent="0.25">
      <c r="A1395" s="122" t="s">
        <v>2020</v>
      </c>
      <c r="B1395" s="122">
        <v>1</v>
      </c>
      <c r="C1395" s="122" t="s">
        <v>2201</v>
      </c>
      <c r="D1395" s="122" t="s">
        <v>2165</v>
      </c>
      <c r="E1395" s="122">
        <v>26</v>
      </c>
      <c r="F1395" s="122">
        <v>0</v>
      </c>
      <c r="G1395" s="122">
        <v>0</v>
      </c>
      <c r="H1395" s="122">
        <v>0</v>
      </c>
      <c r="I1395" s="122">
        <v>0</v>
      </c>
      <c r="J1395" s="122">
        <v>0</v>
      </c>
      <c r="K1395" s="122">
        <v>0</v>
      </c>
      <c r="L1395" s="122">
        <v>0</v>
      </c>
      <c r="M1395" s="122">
        <v>0</v>
      </c>
      <c r="N1395" s="122">
        <v>0</v>
      </c>
      <c r="O1395" s="122">
        <v>0</v>
      </c>
      <c r="P1395" s="122">
        <v>0</v>
      </c>
      <c r="Q1395" s="122">
        <v>0</v>
      </c>
      <c r="R1395" s="122">
        <v>0</v>
      </c>
      <c r="S1395" s="122">
        <v>0</v>
      </c>
      <c r="T1395" s="122">
        <v>0</v>
      </c>
      <c r="U1395" s="122">
        <v>0</v>
      </c>
      <c r="V1395" s="122">
        <v>0</v>
      </c>
      <c r="W1395" s="122">
        <v>0</v>
      </c>
      <c r="X1395" s="122">
        <v>0</v>
      </c>
      <c r="Y1395" s="122">
        <v>0</v>
      </c>
      <c r="Z1395" s="122">
        <v>0</v>
      </c>
      <c r="AA1395" s="122">
        <v>0</v>
      </c>
      <c r="AB1395" s="122">
        <v>0</v>
      </c>
      <c r="AC1395" s="122">
        <v>0</v>
      </c>
      <c r="AD1395" s="122">
        <v>0</v>
      </c>
      <c r="AE1395" s="122">
        <v>0</v>
      </c>
      <c r="AF1395" s="122">
        <v>0</v>
      </c>
      <c r="AG1395" s="122">
        <v>0</v>
      </c>
      <c r="AH1395" s="122">
        <v>0</v>
      </c>
      <c r="AI1395" s="122">
        <v>0</v>
      </c>
      <c r="AJ1395" s="122">
        <v>0</v>
      </c>
      <c r="AK1395" s="122">
        <v>0</v>
      </c>
      <c r="AL1395" s="122">
        <v>0</v>
      </c>
    </row>
    <row r="1396" spans="1:38" hidden="1" x14ac:dyDescent="0.25">
      <c r="A1396" s="122" t="s">
        <v>2020</v>
      </c>
      <c r="B1396" s="122">
        <v>1</v>
      </c>
      <c r="C1396" s="122" t="s">
        <v>2201</v>
      </c>
      <c r="D1396" s="122" t="s">
        <v>2166</v>
      </c>
      <c r="E1396" s="122">
        <v>26</v>
      </c>
      <c r="F1396" s="122">
        <v>0</v>
      </c>
      <c r="G1396" s="122">
        <v>0</v>
      </c>
      <c r="H1396" s="122">
        <v>0</v>
      </c>
      <c r="I1396" s="122">
        <v>0</v>
      </c>
      <c r="J1396" s="122">
        <v>0</v>
      </c>
      <c r="K1396" s="122">
        <v>0</v>
      </c>
      <c r="L1396" s="122">
        <v>0</v>
      </c>
      <c r="M1396" s="122">
        <v>0</v>
      </c>
      <c r="N1396" s="122">
        <v>0</v>
      </c>
      <c r="O1396" s="122">
        <v>0</v>
      </c>
      <c r="P1396" s="122">
        <v>0</v>
      </c>
      <c r="Q1396" s="122">
        <v>0</v>
      </c>
      <c r="R1396" s="122">
        <v>0</v>
      </c>
      <c r="S1396" s="122">
        <v>0</v>
      </c>
      <c r="T1396" s="122">
        <v>0</v>
      </c>
      <c r="U1396" s="122">
        <v>0</v>
      </c>
      <c r="V1396" s="122">
        <v>0</v>
      </c>
      <c r="W1396" s="122">
        <v>0</v>
      </c>
      <c r="X1396" s="122">
        <v>0</v>
      </c>
      <c r="Y1396" s="122">
        <v>0</v>
      </c>
      <c r="Z1396" s="122">
        <v>0</v>
      </c>
      <c r="AA1396" s="122">
        <v>0</v>
      </c>
      <c r="AB1396" s="122">
        <v>0</v>
      </c>
      <c r="AC1396" s="122">
        <v>0</v>
      </c>
      <c r="AD1396" s="122">
        <v>0</v>
      </c>
      <c r="AE1396" s="122">
        <v>0</v>
      </c>
      <c r="AF1396" s="122">
        <v>0</v>
      </c>
      <c r="AG1396" s="122">
        <v>0</v>
      </c>
      <c r="AH1396" s="122">
        <v>0</v>
      </c>
      <c r="AI1396" s="122">
        <v>0</v>
      </c>
      <c r="AJ1396" s="122">
        <v>0</v>
      </c>
      <c r="AK1396" s="122">
        <v>0</v>
      </c>
      <c r="AL1396" s="122">
        <v>0</v>
      </c>
    </row>
    <row r="1397" spans="1:38" hidden="1" x14ac:dyDescent="0.25">
      <c r="A1397" s="122" t="s">
        <v>2020</v>
      </c>
      <c r="B1397" s="122">
        <v>1</v>
      </c>
      <c r="C1397" s="122" t="s">
        <v>2201</v>
      </c>
      <c r="D1397" s="122" t="s">
        <v>2167</v>
      </c>
      <c r="E1397" s="122">
        <v>26</v>
      </c>
      <c r="F1397" s="122">
        <v>0</v>
      </c>
      <c r="G1397" s="122">
        <v>0</v>
      </c>
      <c r="H1397" s="122">
        <v>0</v>
      </c>
      <c r="I1397" s="122">
        <v>0</v>
      </c>
      <c r="J1397" s="122">
        <v>0</v>
      </c>
      <c r="K1397" s="122">
        <v>0</v>
      </c>
      <c r="L1397" s="122">
        <v>0</v>
      </c>
      <c r="M1397" s="122">
        <v>0</v>
      </c>
      <c r="N1397" s="122">
        <v>0</v>
      </c>
      <c r="O1397" s="122">
        <v>0</v>
      </c>
      <c r="P1397" s="122">
        <v>0</v>
      </c>
      <c r="Q1397" s="122">
        <v>0</v>
      </c>
      <c r="R1397" s="122">
        <v>0</v>
      </c>
      <c r="S1397" s="122">
        <v>0</v>
      </c>
      <c r="T1397" s="122">
        <v>0</v>
      </c>
      <c r="U1397" s="122">
        <v>0</v>
      </c>
      <c r="V1397" s="122">
        <v>0</v>
      </c>
      <c r="W1397" s="122">
        <v>0</v>
      </c>
      <c r="X1397" s="122">
        <v>0</v>
      </c>
      <c r="Y1397" s="122">
        <v>0</v>
      </c>
      <c r="Z1397" s="122">
        <v>0</v>
      </c>
      <c r="AA1397" s="122">
        <v>0</v>
      </c>
      <c r="AB1397" s="122">
        <v>0</v>
      </c>
      <c r="AC1397" s="122">
        <v>0</v>
      </c>
      <c r="AD1397" s="122">
        <v>0</v>
      </c>
      <c r="AE1397" s="122">
        <v>0</v>
      </c>
      <c r="AF1397" s="122">
        <v>0</v>
      </c>
      <c r="AG1397" s="122">
        <v>0</v>
      </c>
      <c r="AH1397" s="122">
        <v>0</v>
      </c>
      <c r="AI1397" s="122">
        <v>0</v>
      </c>
      <c r="AJ1397" s="122">
        <v>0</v>
      </c>
      <c r="AK1397" s="122">
        <v>0</v>
      </c>
      <c r="AL1397" s="122">
        <v>0</v>
      </c>
    </row>
    <row r="1398" spans="1:38" hidden="1" x14ac:dyDescent="0.25">
      <c r="A1398" s="122" t="s">
        <v>2020</v>
      </c>
      <c r="B1398" s="122">
        <v>1</v>
      </c>
      <c r="C1398" s="122" t="s">
        <v>2201</v>
      </c>
      <c r="D1398" s="122" t="s">
        <v>2168</v>
      </c>
      <c r="E1398" s="122">
        <v>26</v>
      </c>
      <c r="F1398" s="122">
        <v>0</v>
      </c>
      <c r="G1398" s="122">
        <v>0</v>
      </c>
      <c r="H1398" s="122">
        <v>0</v>
      </c>
      <c r="I1398" s="122">
        <v>0</v>
      </c>
      <c r="J1398" s="122">
        <v>0</v>
      </c>
      <c r="K1398" s="122">
        <v>0</v>
      </c>
      <c r="L1398" s="122">
        <v>0</v>
      </c>
      <c r="M1398" s="122">
        <v>0</v>
      </c>
      <c r="N1398" s="122">
        <v>0</v>
      </c>
      <c r="O1398" s="122">
        <v>0</v>
      </c>
      <c r="P1398" s="122">
        <v>0</v>
      </c>
      <c r="Q1398" s="122">
        <v>0</v>
      </c>
      <c r="R1398" s="122">
        <v>0</v>
      </c>
      <c r="S1398" s="122">
        <v>0</v>
      </c>
      <c r="T1398" s="122">
        <v>0</v>
      </c>
      <c r="U1398" s="122">
        <v>0</v>
      </c>
      <c r="V1398" s="122">
        <v>0</v>
      </c>
      <c r="W1398" s="122">
        <v>0</v>
      </c>
      <c r="X1398" s="122">
        <v>0</v>
      </c>
      <c r="Y1398" s="122">
        <v>0</v>
      </c>
      <c r="Z1398" s="122">
        <v>0</v>
      </c>
      <c r="AA1398" s="122">
        <v>0</v>
      </c>
      <c r="AB1398" s="122">
        <v>0</v>
      </c>
      <c r="AC1398" s="122">
        <v>0</v>
      </c>
      <c r="AD1398" s="122">
        <v>0</v>
      </c>
      <c r="AE1398" s="122">
        <v>0</v>
      </c>
      <c r="AF1398" s="122">
        <v>0</v>
      </c>
      <c r="AG1398" s="122">
        <v>0</v>
      </c>
      <c r="AH1398" s="122">
        <v>0</v>
      </c>
      <c r="AI1398" s="122">
        <v>0</v>
      </c>
      <c r="AJ1398" s="122">
        <v>0</v>
      </c>
      <c r="AK1398" s="122">
        <v>0</v>
      </c>
      <c r="AL1398" s="122">
        <v>0</v>
      </c>
    </row>
    <row r="1399" spans="1:38" hidden="1" x14ac:dyDescent="0.25">
      <c r="A1399" s="122" t="s">
        <v>2016</v>
      </c>
      <c r="B1399" s="122">
        <v>1</v>
      </c>
      <c r="C1399" s="122" t="s">
        <v>2202</v>
      </c>
      <c r="D1399" s="122" t="s">
        <v>2120</v>
      </c>
      <c r="E1399" s="122">
        <v>27</v>
      </c>
      <c r="F1399" s="122">
        <v>0</v>
      </c>
      <c r="G1399" s="122">
        <v>0</v>
      </c>
      <c r="H1399" s="122">
        <v>0</v>
      </c>
      <c r="I1399" s="122">
        <v>0</v>
      </c>
      <c r="J1399" s="122">
        <v>0</v>
      </c>
      <c r="K1399" s="122">
        <v>0</v>
      </c>
      <c r="L1399" s="122">
        <v>0</v>
      </c>
      <c r="M1399" s="122">
        <v>0</v>
      </c>
      <c r="N1399" s="122">
        <v>0</v>
      </c>
      <c r="O1399" s="122">
        <v>0</v>
      </c>
      <c r="P1399" s="122">
        <v>0</v>
      </c>
      <c r="Q1399" s="122">
        <v>0</v>
      </c>
      <c r="R1399" s="122">
        <v>0</v>
      </c>
      <c r="S1399" s="122">
        <v>0</v>
      </c>
      <c r="T1399" s="122">
        <v>0</v>
      </c>
      <c r="U1399" s="122">
        <v>0</v>
      </c>
      <c r="V1399" s="122">
        <v>0</v>
      </c>
      <c r="W1399" s="122">
        <v>0</v>
      </c>
      <c r="X1399" s="122">
        <v>0</v>
      </c>
      <c r="Y1399" s="122">
        <v>0</v>
      </c>
      <c r="Z1399" s="122">
        <v>0</v>
      </c>
      <c r="AA1399" s="122">
        <v>0</v>
      </c>
      <c r="AB1399" s="122">
        <v>0</v>
      </c>
      <c r="AC1399" s="122">
        <v>0</v>
      </c>
      <c r="AD1399" s="122">
        <v>0</v>
      </c>
      <c r="AE1399" s="122">
        <v>0</v>
      </c>
      <c r="AF1399" s="122">
        <v>0</v>
      </c>
      <c r="AG1399" s="122">
        <v>0</v>
      </c>
      <c r="AH1399" s="122">
        <v>0</v>
      </c>
      <c r="AI1399" s="122">
        <v>0</v>
      </c>
      <c r="AJ1399" s="122">
        <v>0</v>
      </c>
      <c r="AK1399" s="122">
        <v>0</v>
      </c>
      <c r="AL1399" s="122">
        <v>0</v>
      </c>
    </row>
    <row r="1400" spans="1:38" hidden="1" x14ac:dyDescent="0.25">
      <c r="A1400" s="122" t="s">
        <v>2016</v>
      </c>
      <c r="B1400" s="122">
        <v>1</v>
      </c>
      <c r="C1400" s="122" t="s">
        <v>2202</v>
      </c>
      <c r="D1400" s="122" t="s">
        <v>2121</v>
      </c>
      <c r="E1400" s="122">
        <v>27</v>
      </c>
      <c r="F1400" s="122">
        <v>0</v>
      </c>
      <c r="G1400" s="122">
        <v>0</v>
      </c>
      <c r="H1400" s="122">
        <v>0</v>
      </c>
      <c r="I1400" s="122">
        <v>0</v>
      </c>
      <c r="J1400" s="122">
        <v>0</v>
      </c>
      <c r="K1400" s="122">
        <v>0</v>
      </c>
      <c r="L1400" s="122">
        <v>0</v>
      </c>
      <c r="M1400" s="122">
        <v>0</v>
      </c>
      <c r="N1400" s="122">
        <v>0</v>
      </c>
      <c r="O1400" s="122">
        <v>0</v>
      </c>
      <c r="P1400" s="122">
        <v>0</v>
      </c>
      <c r="Q1400" s="122">
        <v>0</v>
      </c>
      <c r="R1400" s="122">
        <v>0</v>
      </c>
      <c r="S1400" s="122">
        <v>0</v>
      </c>
      <c r="T1400" s="122">
        <v>0</v>
      </c>
      <c r="U1400" s="122">
        <v>0</v>
      </c>
      <c r="V1400" s="122">
        <v>0</v>
      </c>
      <c r="W1400" s="122">
        <v>0</v>
      </c>
      <c r="X1400" s="122">
        <v>0</v>
      </c>
      <c r="Y1400" s="122">
        <v>0</v>
      </c>
      <c r="Z1400" s="122">
        <v>0</v>
      </c>
      <c r="AA1400" s="122">
        <v>0</v>
      </c>
      <c r="AB1400" s="122">
        <v>0</v>
      </c>
      <c r="AC1400" s="122">
        <v>0</v>
      </c>
      <c r="AD1400" s="122">
        <v>0</v>
      </c>
      <c r="AE1400" s="122">
        <v>0</v>
      </c>
      <c r="AF1400" s="122">
        <v>0</v>
      </c>
      <c r="AG1400" s="122">
        <v>0</v>
      </c>
      <c r="AH1400" s="122">
        <v>0</v>
      </c>
      <c r="AI1400" s="122">
        <v>0</v>
      </c>
      <c r="AJ1400" s="122">
        <v>0</v>
      </c>
      <c r="AK1400" s="122">
        <v>0</v>
      </c>
      <c r="AL1400" s="122">
        <v>0</v>
      </c>
    </row>
    <row r="1401" spans="1:38" hidden="1" x14ac:dyDescent="0.25">
      <c r="A1401" s="122" t="s">
        <v>2016</v>
      </c>
      <c r="B1401" s="122">
        <v>1</v>
      </c>
      <c r="C1401" s="122" t="s">
        <v>2202</v>
      </c>
      <c r="D1401" s="122" t="s">
        <v>2122</v>
      </c>
      <c r="E1401" s="122">
        <v>27</v>
      </c>
      <c r="F1401" s="122">
        <v>0</v>
      </c>
      <c r="G1401" s="122">
        <v>0</v>
      </c>
      <c r="H1401" s="122">
        <v>0</v>
      </c>
      <c r="I1401" s="122">
        <v>0</v>
      </c>
      <c r="J1401" s="122">
        <v>0</v>
      </c>
      <c r="K1401" s="122">
        <v>0</v>
      </c>
      <c r="L1401" s="122">
        <v>0</v>
      </c>
      <c r="M1401" s="122">
        <v>0</v>
      </c>
      <c r="N1401" s="122">
        <v>0</v>
      </c>
      <c r="O1401" s="122">
        <v>0</v>
      </c>
      <c r="P1401" s="122">
        <v>0</v>
      </c>
      <c r="Q1401" s="122">
        <v>0</v>
      </c>
      <c r="R1401" s="122">
        <v>0</v>
      </c>
      <c r="S1401" s="122">
        <v>0</v>
      </c>
      <c r="T1401" s="122">
        <v>0</v>
      </c>
      <c r="U1401" s="122">
        <v>0</v>
      </c>
      <c r="V1401" s="122">
        <v>0</v>
      </c>
      <c r="W1401" s="122">
        <v>0</v>
      </c>
      <c r="X1401" s="122">
        <v>0</v>
      </c>
      <c r="Y1401" s="122">
        <v>0</v>
      </c>
      <c r="Z1401" s="122">
        <v>0</v>
      </c>
      <c r="AA1401" s="122">
        <v>0</v>
      </c>
      <c r="AB1401" s="122">
        <v>0</v>
      </c>
      <c r="AC1401" s="122">
        <v>0</v>
      </c>
      <c r="AD1401" s="122">
        <v>0</v>
      </c>
      <c r="AE1401" s="122">
        <v>0</v>
      </c>
      <c r="AF1401" s="122">
        <v>0</v>
      </c>
      <c r="AG1401" s="122">
        <v>0</v>
      </c>
      <c r="AH1401" s="122">
        <v>0</v>
      </c>
      <c r="AI1401" s="122">
        <v>0</v>
      </c>
      <c r="AJ1401" s="122">
        <v>0</v>
      </c>
      <c r="AK1401" s="122">
        <v>0</v>
      </c>
      <c r="AL1401" s="122">
        <v>0</v>
      </c>
    </row>
    <row r="1402" spans="1:38" hidden="1" x14ac:dyDescent="0.25">
      <c r="A1402" s="122" t="s">
        <v>2016</v>
      </c>
      <c r="B1402" s="122">
        <v>1</v>
      </c>
      <c r="C1402" s="122" t="s">
        <v>2202</v>
      </c>
      <c r="D1402" s="122" t="s">
        <v>2175</v>
      </c>
      <c r="E1402" s="122">
        <v>27</v>
      </c>
      <c r="F1402" s="122">
        <v>0</v>
      </c>
      <c r="G1402" s="122">
        <v>0</v>
      </c>
      <c r="H1402" s="122">
        <v>0</v>
      </c>
      <c r="I1402" s="122">
        <v>0</v>
      </c>
      <c r="J1402" s="122">
        <v>0</v>
      </c>
      <c r="K1402" s="122">
        <v>0</v>
      </c>
      <c r="L1402" s="122">
        <v>0</v>
      </c>
      <c r="M1402" s="122">
        <v>0</v>
      </c>
      <c r="N1402" s="122">
        <v>0</v>
      </c>
      <c r="O1402" s="122">
        <v>0</v>
      </c>
      <c r="P1402" s="122">
        <v>0</v>
      </c>
      <c r="Q1402" s="122">
        <v>0</v>
      </c>
      <c r="R1402" s="122">
        <v>0</v>
      </c>
      <c r="S1402" s="122">
        <v>0</v>
      </c>
      <c r="T1402" s="122">
        <v>0</v>
      </c>
      <c r="U1402" s="122">
        <v>0</v>
      </c>
      <c r="V1402" s="122">
        <v>0</v>
      </c>
      <c r="W1402" s="122">
        <v>0</v>
      </c>
      <c r="X1402" s="122">
        <v>0</v>
      </c>
      <c r="Y1402" s="122">
        <v>0</v>
      </c>
      <c r="Z1402" s="122">
        <v>0</v>
      </c>
      <c r="AA1402" s="122">
        <v>0</v>
      </c>
      <c r="AB1402" s="122">
        <v>0</v>
      </c>
      <c r="AC1402" s="122">
        <v>0</v>
      </c>
      <c r="AD1402" s="122">
        <v>0</v>
      </c>
      <c r="AE1402" s="122">
        <v>0</v>
      </c>
      <c r="AF1402" s="122">
        <v>0</v>
      </c>
      <c r="AG1402" s="122">
        <v>0</v>
      </c>
      <c r="AH1402" s="122">
        <v>0</v>
      </c>
      <c r="AI1402" s="122">
        <v>0</v>
      </c>
      <c r="AJ1402" s="122">
        <v>0</v>
      </c>
      <c r="AK1402" s="122">
        <v>0</v>
      </c>
      <c r="AL1402" s="122">
        <v>0</v>
      </c>
    </row>
    <row r="1403" spans="1:38" hidden="1" x14ac:dyDescent="0.25">
      <c r="A1403" s="122" t="s">
        <v>2016</v>
      </c>
      <c r="B1403" s="122">
        <v>1</v>
      </c>
      <c r="C1403" s="122" t="s">
        <v>2202</v>
      </c>
      <c r="D1403" s="122" t="s">
        <v>2123</v>
      </c>
      <c r="E1403" s="122">
        <v>27</v>
      </c>
      <c r="F1403" s="122">
        <v>0</v>
      </c>
      <c r="G1403" s="122">
        <v>0</v>
      </c>
      <c r="H1403" s="122">
        <v>0</v>
      </c>
      <c r="I1403" s="122">
        <v>0</v>
      </c>
      <c r="J1403" s="122">
        <v>0</v>
      </c>
      <c r="K1403" s="122">
        <v>0</v>
      </c>
      <c r="L1403" s="122">
        <v>0</v>
      </c>
      <c r="M1403" s="122">
        <v>0</v>
      </c>
      <c r="N1403" s="122">
        <v>0</v>
      </c>
      <c r="O1403" s="122">
        <v>0</v>
      </c>
      <c r="P1403" s="122">
        <v>0</v>
      </c>
      <c r="Q1403" s="122">
        <v>0</v>
      </c>
      <c r="R1403" s="122">
        <v>0</v>
      </c>
      <c r="S1403" s="122">
        <v>0</v>
      </c>
      <c r="T1403" s="122">
        <v>0</v>
      </c>
      <c r="U1403" s="122">
        <v>0</v>
      </c>
      <c r="V1403" s="122">
        <v>0</v>
      </c>
      <c r="W1403" s="122">
        <v>0</v>
      </c>
      <c r="X1403" s="122">
        <v>0</v>
      </c>
      <c r="Y1403" s="122">
        <v>0</v>
      </c>
      <c r="Z1403" s="122">
        <v>0</v>
      </c>
      <c r="AA1403" s="122">
        <v>0</v>
      </c>
      <c r="AB1403" s="122">
        <v>0</v>
      </c>
      <c r="AC1403" s="122">
        <v>0</v>
      </c>
      <c r="AD1403" s="122">
        <v>0</v>
      </c>
      <c r="AE1403" s="122">
        <v>0</v>
      </c>
      <c r="AF1403" s="122">
        <v>0</v>
      </c>
      <c r="AG1403" s="122">
        <v>0</v>
      </c>
      <c r="AH1403" s="122">
        <v>0</v>
      </c>
      <c r="AI1403" s="122">
        <v>0</v>
      </c>
      <c r="AJ1403" s="122">
        <v>0</v>
      </c>
      <c r="AK1403" s="122">
        <v>0</v>
      </c>
      <c r="AL1403" s="122">
        <v>0</v>
      </c>
    </row>
    <row r="1404" spans="1:38" x14ac:dyDescent="0.25">
      <c r="A1404" s="122" t="s">
        <v>2016</v>
      </c>
      <c r="B1404" s="122">
        <v>1</v>
      </c>
      <c r="C1404" s="122" t="s">
        <v>2202</v>
      </c>
      <c r="D1404" s="122" t="s">
        <v>2124</v>
      </c>
      <c r="E1404" s="122">
        <v>27</v>
      </c>
      <c r="F1404" s="122">
        <v>0</v>
      </c>
      <c r="G1404" s="122">
        <v>0</v>
      </c>
      <c r="H1404" s="122">
        <v>0</v>
      </c>
      <c r="I1404" s="122">
        <v>0</v>
      </c>
      <c r="J1404" s="122">
        <v>0</v>
      </c>
      <c r="K1404" s="122">
        <v>0</v>
      </c>
      <c r="L1404" s="122">
        <v>0</v>
      </c>
      <c r="M1404" s="122">
        <v>0</v>
      </c>
      <c r="N1404" s="122">
        <v>0</v>
      </c>
      <c r="O1404" s="122">
        <v>0</v>
      </c>
      <c r="P1404" s="122">
        <v>0</v>
      </c>
      <c r="Q1404" s="122">
        <v>0</v>
      </c>
      <c r="R1404" s="122">
        <v>0</v>
      </c>
      <c r="S1404" s="122">
        <v>0</v>
      </c>
      <c r="T1404" s="122">
        <v>0</v>
      </c>
      <c r="U1404" s="122">
        <v>0</v>
      </c>
      <c r="V1404" s="122">
        <v>0</v>
      </c>
      <c r="W1404" s="122">
        <v>0</v>
      </c>
      <c r="X1404" s="122">
        <v>0</v>
      </c>
      <c r="Y1404" s="122">
        <v>0</v>
      </c>
      <c r="Z1404" s="122">
        <v>0</v>
      </c>
      <c r="AA1404" s="122">
        <v>0</v>
      </c>
      <c r="AB1404" s="122">
        <v>0</v>
      </c>
      <c r="AC1404" s="122">
        <v>0</v>
      </c>
      <c r="AD1404" s="122">
        <v>0</v>
      </c>
      <c r="AE1404" s="122">
        <v>0</v>
      </c>
      <c r="AF1404" s="122">
        <v>0</v>
      </c>
      <c r="AG1404" s="122">
        <v>0</v>
      </c>
      <c r="AH1404" s="122">
        <v>0</v>
      </c>
      <c r="AI1404" s="122">
        <v>0</v>
      </c>
      <c r="AJ1404" s="122">
        <v>0</v>
      </c>
      <c r="AK1404" s="122">
        <v>0</v>
      </c>
      <c r="AL1404" s="122">
        <v>0</v>
      </c>
    </row>
    <row r="1405" spans="1:38" hidden="1" x14ac:dyDescent="0.25">
      <c r="A1405" s="122" t="s">
        <v>2016</v>
      </c>
      <c r="B1405" s="122">
        <v>1</v>
      </c>
      <c r="C1405" s="122" t="s">
        <v>2202</v>
      </c>
      <c r="D1405" s="122" t="s">
        <v>474</v>
      </c>
      <c r="E1405" s="122">
        <v>27</v>
      </c>
      <c r="F1405" s="122">
        <v>0</v>
      </c>
      <c r="G1405" s="122">
        <v>0</v>
      </c>
      <c r="H1405" s="122">
        <v>0</v>
      </c>
      <c r="I1405" s="122">
        <v>0</v>
      </c>
      <c r="J1405" s="122">
        <v>0</v>
      </c>
      <c r="K1405" s="122">
        <v>0</v>
      </c>
      <c r="L1405" s="122">
        <v>0</v>
      </c>
      <c r="M1405" s="122">
        <v>0</v>
      </c>
      <c r="N1405" s="122">
        <v>0</v>
      </c>
      <c r="O1405" s="122">
        <v>0</v>
      </c>
      <c r="P1405" s="122">
        <v>0</v>
      </c>
      <c r="Q1405" s="122">
        <v>0</v>
      </c>
      <c r="R1405" s="122">
        <v>0</v>
      </c>
      <c r="S1405" s="122">
        <v>0</v>
      </c>
      <c r="T1405" s="122">
        <v>0</v>
      </c>
      <c r="U1405" s="122">
        <v>0</v>
      </c>
      <c r="V1405" s="122">
        <v>0</v>
      </c>
      <c r="W1405" s="122">
        <v>0</v>
      </c>
      <c r="X1405" s="122">
        <v>0</v>
      </c>
      <c r="Y1405" s="122">
        <v>0</v>
      </c>
      <c r="Z1405" s="122">
        <v>0</v>
      </c>
      <c r="AA1405" s="122">
        <v>0</v>
      </c>
      <c r="AB1405" s="122">
        <v>0</v>
      </c>
      <c r="AC1405" s="122">
        <v>0</v>
      </c>
      <c r="AD1405" s="122">
        <v>0</v>
      </c>
      <c r="AE1405" s="122">
        <v>0</v>
      </c>
      <c r="AF1405" s="122">
        <v>0</v>
      </c>
      <c r="AG1405" s="122">
        <v>0</v>
      </c>
      <c r="AH1405" s="122">
        <v>0</v>
      </c>
      <c r="AI1405" s="122">
        <v>0</v>
      </c>
      <c r="AJ1405" s="122">
        <v>0</v>
      </c>
      <c r="AK1405" s="122">
        <v>0</v>
      </c>
      <c r="AL1405" s="122">
        <v>0</v>
      </c>
    </row>
    <row r="1406" spans="1:38" hidden="1" x14ac:dyDescent="0.25">
      <c r="A1406" s="122" t="s">
        <v>2016</v>
      </c>
      <c r="B1406" s="122">
        <v>1</v>
      </c>
      <c r="C1406" s="122" t="s">
        <v>2202</v>
      </c>
      <c r="D1406" s="122" t="s">
        <v>2125</v>
      </c>
      <c r="E1406" s="122">
        <v>27</v>
      </c>
      <c r="F1406" s="122">
        <v>0</v>
      </c>
      <c r="G1406" s="122">
        <v>0</v>
      </c>
      <c r="H1406" s="122">
        <v>0</v>
      </c>
      <c r="I1406" s="122">
        <v>0</v>
      </c>
      <c r="J1406" s="122">
        <v>0</v>
      </c>
      <c r="K1406" s="122">
        <v>0</v>
      </c>
      <c r="L1406" s="122">
        <v>0</v>
      </c>
      <c r="M1406" s="122">
        <v>0</v>
      </c>
      <c r="N1406" s="122">
        <v>0</v>
      </c>
      <c r="O1406" s="122">
        <v>0</v>
      </c>
      <c r="P1406" s="122">
        <v>0</v>
      </c>
      <c r="Q1406" s="122">
        <v>0</v>
      </c>
      <c r="R1406" s="122">
        <v>0</v>
      </c>
      <c r="S1406" s="122">
        <v>0</v>
      </c>
      <c r="T1406" s="122">
        <v>0</v>
      </c>
      <c r="U1406" s="122">
        <v>0</v>
      </c>
      <c r="V1406" s="122">
        <v>0</v>
      </c>
      <c r="W1406" s="122">
        <v>0</v>
      </c>
      <c r="X1406" s="122">
        <v>0</v>
      </c>
      <c r="Y1406" s="122">
        <v>0</v>
      </c>
      <c r="Z1406" s="122">
        <v>0</v>
      </c>
      <c r="AA1406" s="122">
        <v>0</v>
      </c>
      <c r="AB1406" s="122">
        <v>0</v>
      </c>
      <c r="AC1406" s="122">
        <v>0</v>
      </c>
      <c r="AD1406" s="122">
        <v>0</v>
      </c>
      <c r="AE1406" s="122">
        <v>0</v>
      </c>
      <c r="AF1406" s="122">
        <v>0</v>
      </c>
      <c r="AG1406" s="122">
        <v>0</v>
      </c>
      <c r="AH1406" s="122">
        <v>0</v>
      </c>
      <c r="AI1406" s="122">
        <v>0</v>
      </c>
      <c r="AJ1406" s="122">
        <v>0</v>
      </c>
      <c r="AK1406" s="122">
        <v>0</v>
      </c>
      <c r="AL1406" s="122">
        <v>0</v>
      </c>
    </row>
    <row r="1407" spans="1:38" hidden="1" x14ac:dyDescent="0.25">
      <c r="A1407" s="122" t="s">
        <v>2016</v>
      </c>
      <c r="B1407" s="122">
        <v>1</v>
      </c>
      <c r="C1407" s="122" t="s">
        <v>2202</v>
      </c>
      <c r="D1407" s="122" t="s">
        <v>2126</v>
      </c>
      <c r="E1407" s="122">
        <v>27</v>
      </c>
      <c r="F1407" s="122">
        <v>0</v>
      </c>
      <c r="G1407" s="122">
        <v>0</v>
      </c>
      <c r="H1407" s="122">
        <v>0</v>
      </c>
      <c r="I1407" s="122">
        <v>0</v>
      </c>
      <c r="J1407" s="122">
        <v>0</v>
      </c>
      <c r="K1407" s="122">
        <v>0</v>
      </c>
      <c r="L1407" s="122">
        <v>0</v>
      </c>
      <c r="M1407" s="122">
        <v>0</v>
      </c>
      <c r="N1407" s="122">
        <v>0</v>
      </c>
      <c r="O1407" s="122">
        <v>0</v>
      </c>
      <c r="P1407" s="122">
        <v>0</v>
      </c>
      <c r="Q1407" s="122">
        <v>0</v>
      </c>
      <c r="R1407" s="122">
        <v>0</v>
      </c>
      <c r="S1407" s="122">
        <v>0</v>
      </c>
      <c r="T1407" s="122">
        <v>0</v>
      </c>
      <c r="U1407" s="122">
        <v>0</v>
      </c>
      <c r="V1407" s="122">
        <v>0</v>
      </c>
      <c r="W1407" s="122">
        <v>0</v>
      </c>
      <c r="X1407" s="122">
        <v>0</v>
      </c>
      <c r="Y1407" s="122">
        <v>0</v>
      </c>
      <c r="Z1407" s="122">
        <v>0</v>
      </c>
      <c r="AA1407" s="122">
        <v>0</v>
      </c>
      <c r="AB1407" s="122">
        <v>0</v>
      </c>
      <c r="AC1407" s="122">
        <v>0</v>
      </c>
      <c r="AD1407" s="122">
        <v>0</v>
      </c>
      <c r="AE1407" s="122">
        <v>0</v>
      </c>
      <c r="AF1407" s="122">
        <v>0</v>
      </c>
      <c r="AG1407" s="122">
        <v>0</v>
      </c>
      <c r="AH1407" s="122">
        <v>0</v>
      </c>
      <c r="AI1407" s="122">
        <v>0</v>
      </c>
      <c r="AJ1407" s="122">
        <v>0</v>
      </c>
      <c r="AK1407" s="122">
        <v>0</v>
      </c>
      <c r="AL1407" s="122">
        <v>0</v>
      </c>
    </row>
    <row r="1408" spans="1:38" hidden="1" x14ac:dyDescent="0.25">
      <c r="A1408" s="122" t="s">
        <v>2016</v>
      </c>
      <c r="B1408" s="122">
        <v>1</v>
      </c>
      <c r="C1408" s="122" t="s">
        <v>2202</v>
      </c>
      <c r="D1408" s="122" t="s">
        <v>2127</v>
      </c>
      <c r="E1408" s="122">
        <v>27</v>
      </c>
      <c r="F1408" s="122">
        <v>0</v>
      </c>
      <c r="G1408" s="122">
        <v>0</v>
      </c>
      <c r="H1408" s="122">
        <v>0</v>
      </c>
      <c r="I1408" s="122">
        <v>0</v>
      </c>
      <c r="J1408" s="122">
        <v>0</v>
      </c>
      <c r="K1408" s="122">
        <v>0</v>
      </c>
      <c r="L1408" s="122">
        <v>0</v>
      </c>
      <c r="M1408" s="122">
        <v>0</v>
      </c>
      <c r="N1408" s="122">
        <v>0</v>
      </c>
      <c r="O1408" s="122">
        <v>0</v>
      </c>
      <c r="P1408" s="122">
        <v>0</v>
      </c>
      <c r="Q1408" s="122">
        <v>0</v>
      </c>
      <c r="R1408" s="122">
        <v>0</v>
      </c>
      <c r="S1408" s="122">
        <v>0</v>
      </c>
      <c r="T1408" s="122">
        <v>0</v>
      </c>
      <c r="U1408" s="122">
        <v>0</v>
      </c>
      <c r="V1408" s="122">
        <v>0</v>
      </c>
      <c r="W1408" s="122">
        <v>0</v>
      </c>
      <c r="X1408" s="122">
        <v>0</v>
      </c>
      <c r="Y1408" s="122">
        <v>0</v>
      </c>
      <c r="Z1408" s="122">
        <v>0</v>
      </c>
      <c r="AA1408" s="122">
        <v>0</v>
      </c>
      <c r="AB1408" s="122">
        <v>0</v>
      </c>
      <c r="AC1408" s="122">
        <v>0</v>
      </c>
      <c r="AD1408" s="122">
        <v>0</v>
      </c>
      <c r="AE1408" s="122">
        <v>0</v>
      </c>
      <c r="AF1408" s="122">
        <v>0</v>
      </c>
      <c r="AG1408" s="122">
        <v>0</v>
      </c>
      <c r="AH1408" s="122">
        <v>0</v>
      </c>
      <c r="AI1408" s="122">
        <v>0</v>
      </c>
      <c r="AJ1408" s="122">
        <v>0</v>
      </c>
      <c r="AK1408" s="122">
        <v>0</v>
      </c>
      <c r="AL1408" s="122">
        <v>0</v>
      </c>
    </row>
    <row r="1409" spans="1:38" hidden="1" x14ac:dyDescent="0.25">
      <c r="A1409" s="122" t="s">
        <v>2016</v>
      </c>
      <c r="B1409" s="122">
        <v>1</v>
      </c>
      <c r="C1409" s="122" t="s">
        <v>2202</v>
      </c>
      <c r="D1409" s="122" t="s">
        <v>2128</v>
      </c>
      <c r="E1409" s="122">
        <v>27</v>
      </c>
      <c r="F1409" s="122">
        <v>0.85560657045330002</v>
      </c>
      <c r="G1409" s="122">
        <v>0.82064288376750005</v>
      </c>
      <c r="H1409" s="122">
        <v>0.86923520178549996</v>
      </c>
      <c r="I1409" s="122">
        <v>0.77199612403100004</v>
      </c>
      <c r="J1409" s="122">
        <v>0.89808169564770002</v>
      </c>
      <c r="K1409" s="122">
        <v>0.89548225494190004</v>
      </c>
      <c r="L1409" s="122">
        <v>0.93366553301510002</v>
      </c>
      <c r="M1409" s="122">
        <v>0.94303320156430004</v>
      </c>
      <c r="N1409" s="122">
        <v>0.97988709567760002</v>
      </c>
      <c r="O1409" s="122">
        <v>0.91468146529969996</v>
      </c>
      <c r="P1409" s="122">
        <v>0.86117372205880005</v>
      </c>
      <c r="Q1409" s="122">
        <v>0.75126696432700002</v>
      </c>
      <c r="R1409" s="122">
        <v>0.83083291251199998</v>
      </c>
      <c r="S1409" s="122">
        <v>0.95255754379820001</v>
      </c>
      <c r="T1409" s="122">
        <v>0.96560000000000001</v>
      </c>
      <c r="U1409" s="122">
        <v>0.86048405063290001</v>
      </c>
      <c r="V1409" s="122">
        <v>0.6959157968313</v>
      </c>
      <c r="W1409" s="122">
        <v>0.70413609719439996</v>
      </c>
      <c r="X1409" s="122">
        <v>0.65432582665329997</v>
      </c>
      <c r="Y1409" s="122">
        <v>0.57734631763529998</v>
      </c>
      <c r="Z1409" s="122">
        <v>0.57666583703490004</v>
      </c>
      <c r="AA1409" s="122">
        <v>0.58116312530909997</v>
      </c>
      <c r="AB1409" s="122">
        <v>0.55513058770820001</v>
      </c>
      <c r="AC1409" s="122">
        <v>0.54594688368940003</v>
      </c>
      <c r="AD1409" s="122">
        <v>0.52694681532959997</v>
      </c>
      <c r="AE1409" s="122">
        <v>0.52390827055120004</v>
      </c>
      <c r="AF1409" s="122">
        <v>0.54259321942289995</v>
      </c>
      <c r="AG1409" s="122">
        <v>0.52900930291659998</v>
      </c>
      <c r="AH1409" s="122">
        <v>0.47139830308140002</v>
      </c>
      <c r="AI1409" s="122">
        <v>0.47455567412170002</v>
      </c>
      <c r="AJ1409" s="122">
        <v>0.43705392511480001</v>
      </c>
      <c r="AK1409" s="122">
        <v>0.44599404959159999</v>
      </c>
      <c r="AL1409" s="122">
        <v>0</v>
      </c>
    </row>
    <row r="1410" spans="1:38" hidden="1" x14ac:dyDescent="0.25">
      <c r="A1410" s="122" t="s">
        <v>2016</v>
      </c>
      <c r="B1410" s="122">
        <v>1</v>
      </c>
      <c r="C1410" s="122" t="s">
        <v>2202</v>
      </c>
      <c r="D1410" s="122" t="s">
        <v>2129</v>
      </c>
      <c r="E1410" s="122">
        <v>27</v>
      </c>
      <c r="F1410" s="122">
        <v>0</v>
      </c>
      <c r="G1410" s="122">
        <v>0</v>
      </c>
      <c r="H1410" s="122">
        <v>0</v>
      </c>
      <c r="I1410" s="122">
        <v>0</v>
      </c>
      <c r="J1410" s="122">
        <v>0</v>
      </c>
      <c r="K1410" s="122">
        <v>0</v>
      </c>
      <c r="L1410" s="122">
        <v>0</v>
      </c>
      <c r="M1410" s="122">
        <v>0</v>
      </c>
      <c r="N1410" s="122">
        <v>0</v>
      </c>
      <c r="O1410" s="122">
        <v>0</v>
      </c>
      <c r="P1410" s="122">
        <v>0</v>
      </c>
      <c r="Q1410" s="122">
        <v>0</v>
      </c>
      <c r="R1410" s="122">
        <v>0</v>
      </c>
      <c r="S1410" s="122">
        <v>0</v>
      </c>
      <c r="T1410" s="122">
        <v>0</v>
      </c>
      <c r="U1410" s="122">
        <v>0</v>
      </c>
      <c r="V1410" s="122">
        <v>0</v>
      </c>
      <c r="W1410" s="122">
        <v>0</v>
      </c>
      <c r="X1410" s="122">
        <v>0</v>
      </c>
      <c r="Y1410" s="122">
        <v>0</v>
      </c>
      <c r="Z1410" s="122">
        <v>0</v>
      </c>
      <c r="AA1410" s="122">
        <v>0</v>
      </c>
      <c r="AB1410" s="122">
        <v>0</v>
      </c>
      <c r="AC1410" s="122">
        <v>0</v>
      </c>
      <c r="AD1410" s="122">
        <v>0</v>
      </c>
      <c r="AE1410" s="122">
        <v>0</v>
      </c>
      <c r="AF1410" s="122">
        <v>0</v>
      </c>
      <c r="AG1410" s="122">
        <v>0</v>
      </c>
      <c r="AH1410" s="122">
        <v>0</v>
      </c>
      <c r="AI1410" s="122">
        <v>0</v>
      </c>
      <c r="AJ1410" s="122">
        <v>0</v>
      </c>
      <c r="AK1410" s="122">
        <v>0</v>
      </c>
      <c r="AL1410" s="122">
        <v>0</v>
      </c>
    </row>
    <row r="1411" spans="1:38" hidden="1" x14ac:dyDescent="0.25">
      <c r="A1411" s="122" t="s">
        <v>2016</v>
      </c>
      <c r="B1411" s="122">
        <v>1</v>
      </c>
      <c r="C1411" s="122" t="s">
        <v>2202</v>
      </c>
      <c r="D1411" s="122" t="s">
        <v>2176</v>
      </c>
      <c r="E1411" s="122">
        <v>27</v>
      </c>
      <c r="F1411" s="122">
        <v>0</v>
      </c>
      <c r="G1411" s="122">
        <v>0</v>
      </c>
      <c r="H1411" s="122">
        <v>0</v>
      </c>
      <c r="I1411" s="122">
        <v>0</v>
      </c>
      <c r="J1411" s="122">
        <v>0</v>
      </c>
      <c r="K1411" s="122">
        <v>0</v>
      </c>
      <c r="L1411" s="122">
        <v>0</v>
      </c>
      <c r="M1411" s="122">
        <v>0</v>
      </c>
      <c r="N1411" s="122">
        <v>0</v>
      </c>
      <c r="O1411" s="122">
        <v>0</v>
      </c>
      <c r="P1411" s="122">
        <v>0</v>
      </c>
      <c r="Q1411" s="122">
        <v>0</v>
      </c>
      <c r="R1411" s="122">
        <v>0</v>
      </c>
      <c r="S1411" s="122">
        <v>0</v>
      </c>
      <c r="T1411" s="122">
        <v>0</v>
      </c>
      <c r="U1411" s="122">
        <v>0</v>
      </c>
      <c r="V1411" s="122">
        <v>0</v>
      </c>
      <c r="W1411" s="122">
        <v>0</v>
      </c>
      <c r="X1411" s="122">
        <v>0</v>
      </c>
      <c r="Y1411" s="122">
        <v>0</v>
      </c>
      <c r="Z1411" s="122">
        <v>0</v>
      </c>
      <c r="AA1411" s="122">
        <v>0</v>
      </c>
      <c r="AB1411" s="122">
        <v>0</v>
      </c>
      <c r="AC1411" s="122">
        <v>0</v>
      </c>
      <c r="AD1411" s="122">
        <v>0</v>
      </c>
      <c r="AE1411" s="122">
        <v>0</v>
      </c>
      <c r="AF1411" s="122">
        <v>0</v>
      </c>
      <c r="AG1411" s="122">
        <v>0</v>
      </c>
      <c r="AH1411" s="122">
        <v>0</v>
      </c>
      <c r="AI1411" s="122">
        <v>0</v>
      </c>
      <c r="AJ1411" s="122">
        <v>0</v>
      </c>
      <c r="AK1411" s="122">
        <v>0</v>
      </c>
      <c r="AL1411" s="122">
        <v>0</v>
      </c>
    </row>
    <row r="1412" spans="1:38" hidden="1" x14ac:dyDescent="0.25">
      <c r="A1412" s="122" t="s">
        <v>2016</v>
      </c>
      <c r="B1412" s="122">
        <v>1</v>
      </c>
      <c r="C1412" s="122" t="s">
        <v>2202</v>
      </c>
      <c r="D1412" s="122" t="s">
        <v>2130</v>
      </c>
      <c r="E1412" s="122">
        <v>27</v>
      </c>
      <c r="F1412" s="122">
        <v>0</v>
      </c>
      <c r="G1412" s="122">
        <v>0</v>
      </c>
      <c r="H1412" s="122">
        <v>0</v>
      </c>
      <c r="I1412" s="122">
        <v>0</v>
      </c>
      <c r="J1412" s="122">
        <v>0</v>
      </c>
      <c r="K1412" s="122">
        <v>0</v>
      </c>
      <c r="L1412" s="122">
        <v>0</v>
      </c>
      <c r="M1412" s="122">
        <v>0</v>
      </c>
      <c r="N1412" s="122">
        <v>0</v>
      </c>
      <c r="O1412" s="122">
        <v>0</v>
      </c>
      <c r="P1412" s="122">
        <v>0</v>
      </c>
      <c r="Q1412" s="122">
        <v>0</v>
      </c>
      <c r="R1412" s="122">
        <v>0</v>
      </c>
      <c r="S1412" s="122">
        <v>0</v>
      </c>
      <c r="T1412" s="122">
        <v>0</v>
      </c>
      <c r="U1412" s="122">
        <v>0</v>
      </c>
      <c r="V1412" s="122">
        <v>0</v>
      </c>
      <c r="W1412" s="122">
        <v>0</v>
      </c>
      <c r="X1412" s="122">
        <v>0</v>
      </c>
      <c r="Y1412" s="122">
        <v>0</v>
      </c>
      <c r="Z1412" s="122">
        <v>0</v>
      </c>
      <c r="AA1412" s="122">
        <v>0</v>
      </c>
      <c r="AB1412" s="122">
        <v>0</v>
      </c>
      <c r="AC1412" s="122">
        <v>0</v>
      </c>
      <c r="AD1412" s="122">
        <v>0</v>
      </c>
      <c r="AE1412" s="122">
        <v>0</v>
      </c>
      <c r="AF1412" s="122">
        <v>0</v>
      </c>
      <c r="AG1412" s="122">
        <v>0</v>
      </c>
      <c r="AH1412" s="122">
        <v>0</v>
      </c>
      <c r="AI1412" s="122">
        <v>0</v>
      </c>
      <c r="AJ1412" s="122">
        <v>0</v>
      </c>
      <c r="AK1412" s="122">
        <v>0</v>
      </c>
      <c r="AL1412" s="122">
        <v>0</v>
      </c>
    </row>
    <row r="1413" spans="1:38" hidden="1" x14ac:dyDescent="0.25">
      <c r="A1413" s="122" t="s">
        <v>2016</v>
      </c>
      <c r="B1413" s="122">
        <v>1</v>
      </c>
      <c r="C1413" s="122" t="s">
        <v>2202</v>
      </c>
      <c r="D1413" s="122" t="s">
        <v>2131</v>
      </c>
      <c r="E1413" s="122">
        <v>27</v>
      </c>
      <c r="F1413" s="122">
        <v>0</v>
      </c>
      <c r="G1413" s="122">
        <v>0</v>
      </c>
      <c r="H1413" s="122">
        <v>0</v>
      </c>
      <c r="I1413" s="122">
        <v>0</v>
      </c>
      <c r="J1413" s="122">
        <v>0</v>
      </c>
      <c r="K1413" s="122">
        <v>0</v>
      </c>
      <c r="L1413" s="122">
        <v>0</v>
      </c>
      <c r="M1413" s="122">
        <v>0</v>
      </c>
      <c r="N1413" s="122">
        <v>0</v>
      </c>
      <c r="O1413" s="122">
        <v>0</v>
      </c>
      <c r="P1413" s="122">
        <v>0</v>
      </c>
      <c r="Q1413" s="122">
        <v>0</v>
      </c>
      <c r="R1413" s="122">
        <v>0</v>
      </c>
      <c r="S1413" s="122">
        <v>0</v>
      </c>
      <c r="T1413" s="122">
        <v>0</v>
      </c>
      <c r="U1413" s="122">
        <v>0</v>
      </c>
      <c r="V1413" s="122">
        <v>0</v>
      </c>
      <c r="W1413" s="122">
        <v>0</v>
      </c>
      <c r="X1413" s="122">
        <v>0</v>
      </c>
      <c r="Y1413" s="122">
        <v>0</v>
      </c>
      <c r="Z1413" s="122">
        <v>0</v>
      </c>
      <c r="AA1413" s="122">
        <v>0</v>
      </c>
      <c r="AB1413" s="122">
        <v>0</v>
      </c>
      <c r="AC1413" s="122">
        <v>0</v>
      </c>
      <c r="AD1413" s="122">
        <v>0</v>
      </c>
      <c r="AE1413" s="122">
        <v>0</v>
      </c>
      <c r="AF1413" s="122">
        <v>0</v>
      </c>
      <c r="AG1413" s="122">
        <v>0</v>
      </c>
      <c r="AH1413" s="122">
        <v>0</v>
      </c>
      <c r="AI1413" s="122">
        <v>0</v>
      </c>
      <c r="AJ1413" s="122">
        <v>0</v>
      </c>
      <c r="AK1413" s="122">
        <v>0</v>
      </c>
      <c r="AL1413" s="122">
        <v>0</v>
      </c>
    </row>
    <row r="1414" spans="1:38" hidden="1" x14ac:dyDescent="0.25">
      <c r="A1414" s="122" t="s">
        <v>2016</v>
      </c>
      <c r="B1414" s="122">
        <v>1</v>
      </c>
      <c r="C1414" s="122" t="s">
        <v>2202</v>
      </c>
      <c r="D1414" s="122" t="s">
        <v>2132</v>
      </c>
      <c r="E1414" s="122">
        <v>27</v>
      </c>
      <c r="F1414" s="122">
        <v>0.16930642905810001</v>
      </c>
      <c r="G1414" s="122">
        <v>0.15196781885329999</v>
      </c>
      <c r="H1414" s="122">
        <v>0.15318559619889999</v>
      </c>
      <c r="I1414" s="122">
        <v>0.13127441860469999</v>
      </c>
      <c r="J1414" s="122">
        <v>0.13197241379310001</v>
      </c>
      <c r="K1414" s="122">
        <v>0.12402758620690001</v>
      </c>
      <c r="L1414" s="122">
        <v>0.1014</v>
      </c>
      <c r="M1414" s="122">
        <v>0.1020627887083</v>
      </c>
      <c r="N1414" s="122">
        <v>0.10474285714290001</v>
      </c>
      <c r="O1414" s="122">
        <v>7.8E-2</v>
      </c>
      <c r="P1414" s="122">
        <v>0.1084232142857</v>
      </c>
      <c r="Q1414" s="122">
        <v>7.1921917808199995E-2</v>
      </c>
      <c r="R1414" s="122">
        <v>8.5087058823499997E-2</v>
      </c>
      <c r="S1414" s="122">
        <v>0.1063976529757</v>
      </c>
      <c r="T1414" s="122">
        <v>0.1026497904443</v>
      </c>
      <c r="U1414" s="122">
        <v>0.14193854447439999</v>
      </c>
      <c r="V1414" s="122">
        <v>0.121776819407</v>
      </c>
      <c r="W1414" s="122">
        <v>0.12540592991909999</v>
      </c>
      <c r="X1414" s="122">
        <v>0.1165347708895</v>
      </c>
      <c r="Y1414" s="122">
        <v>0.10282479784369999</v>
      </c>
      <c r="Z1414" s="122">
        <v>9.8537743284900003E-2</v>
      </c>
      <c r="AA1414" s="122">
        <v>0.11215685171130001</v>
      </c>
      <c r="AB1414" s="122">
        <v>0.105876034833</v>
      </c>
      <c r="AC1414" s="122">
        <v>0.10976800964980001</v>
      </c>
      <c r="AD1414" s="122">
        <v>9.6634755675800002E-2</v>
      </c>
      <c r="AE1414" s="122">
        <v>9.5873940504100003E-2</v>
      </c>
      <c r="AF1414" s="122">
        <v>9.4021182411400006E-2</v>
      </c>
      <c r="AG1414" s="122">
        <v>8.9232781501199995E-2</v>
      </c>
      <c r="AH1414" s="122">
        <v>8.9527523799800002E-2</v>
      </c>
      <c r="AI1414" s="122">
        <v>9.2883089923600004E-2</v>
      </c>
      <c r="AJ1414" s="122">
        <v>9.0179937568600002E-2</v>
      </c>
      <c r="AK1414" s="122">
        <v>9.4901615629100003E-2</v>
      </c>
      <c r="AL1414" s="122">
        <v>0</v>
      </c>
    </row>
    <row r="1415" spans="1:38" hidden="1" x14ac:dyDescent="0.25">
      <c r="A1415" s="122" t="s">
        <v>2016</v>
      </c>
      <c r="B1415" s="122">
        <v>1</v>
      </c>
      <c r="C1415" s="122" t="s">
        <v>2202</v>
      </c>
      <c r="D1415" s="122" t="s">
        <v>2133</v>
      </c>
      <c r="E1415" s="122">
        <v>27</v>
      </c>
      <c r="F1415" s="122">
        <v>0</v>
      </c>
      <c r="G1415" s="122">
        <v>0</v>
      </c>
      <c r="H1415" s="122">
        <v>0</v>
      </c>
      <c r="I1415" s="122">
        <v>0</v>
      </c>
      <c r="J1415" s="122">
        <v>0</v>
      </c>
      <c r="K1415" s="122">
        <v>0</v>
      </c>
      <c r="L1415" s="122">
        <v>0</v>
      </c>
      <c r="M1415" s="122">
        <v>0</v>
      </c>
      <c r="N1415" s="122">
        <v>0</v>
      </c>
      <c r="O1415" s="122">
        <v>0</v>
      </c>
      <c r="P1415" s="122">
        <v>0</v>
      </c>
      <c r="Q1415" s="122">
        <v>0</v>
      </c>
      <c r="R1415" s="122">
        <v>0</v>
      </c>
      <c r="S1415" s="122">
        <v>0</v>
      </c>
      <c r="T1415" s="122">
        <v>0</v>
      </c>
      <c r="U1415" s="122">
        <v>0</v>
      </c>
      <c r="V1415" s="122">
        <v>0</v>
      </c>
      <c r="W1415" s="122">
        <v>0</v>
      </c>
      <c r="X1415" s="122">
        <v>0</v>
      </c>
      <c r="Y1415" s="122">
        <v>0</v>
      </c>
      <c r="Z1415" s="122">
        <v>0</v>
      </c>
      <c r="AA1415" s="122">
        <v>0</v>
      </c>
      <c r="AB1415" s="122">
        <v>0</v>
      </c>
      <c r="AC1415" s="122">
        <v>0</v>
      </c>
      <c r="AD1415" s="122">
        <v>0</v>
      </c>
      <c r="AE1415" s="122">
        <v>0</v>
      </c>
      <c r="AF1415" s="122">
        <v>0</v>
      </c>
      <c r="AG1415" s="122">
        <v>0</v>
      </c>
      <c r="AH1415" s="122">
        <v>0</v>
      </c>
      <c r="AI1415" s="122">
        <v>0</v>
      </c>
      <c r="AJ1415" s="122">
        <v>0</v>
      </c>
      <c r="AK1415" s="122">
        <v>0</v>
      </c>
      <c r="AL1415" s="122">
        <v>0</v>
      </c>
    </row>
    <row r="1416" spans="1:38" hidden="1" x14ac:dyDescent="0.25">
      <c r="A1416" s="122" t="s">
        <v>2016</v>
      </c>
      <c r="B1416" s="122">
        <v>1</v>
      </c>
      <c r="C1416" s="122" t="s">
        <v>2202</v>
      </c>
      <c r="D1416" s="122" t="s">
        <v>2134</v>
      </c>
      <c r="E1416" s="122">
        <v>27</v>
      </c>
      <c r="F1416" s="122">
        <v>0</v>
      </c>
      <c r="G1416" s="122">
        <v>0</v>
      </c>
      <c r="H1416" s="122">
        <v>0</v>
      </c>
      <c r="I1416" s="122">
        <v>0</v>
      </c>
      <c r="J1416" s="122">
        <v>0</v>
      </c>
      <c r="K1416" s="122">
        <v>0</v>
      </c>
      <c r="L1416" s="122">
        <v>0</v>
      </c>
      <c r="M1416" s="122">
        <v>0</v>
      </c>
      <c r="N1416" s="122">
        <v>0</v>
      </c>
      <c r="O1416" s="122">
        <v>0</v>
      </c>
      <c r="P1416" s="122">
        <v>0</v>
      </c>
      <c r="Q1416" s="122">
        <v>0</v>
      </c>
      <c r="R1416" s="122">
        <v>0</v>
      </c>
      <c r="S1416" s="122">
        <v>0</v>
      </c>
      <c r="T1416" s="122">
        <v>0</v>
      </c>
      <c r="U1416" s="122">
        <v>0</v>
      </c>
      <c r="V1416" s="122">
        <v>0</v>
      </c>
      <c r="W1416" s="122">
        <v>0</v>
      </c>
      <c r="X1416" s="122">
        <v>0</v>
      </c>
      <c r="Y1416" s="122">
        <v>0</v>
      </c>
      <c r="Z1416" s="122">
        <v>0</v>
      </c>
      <c r="AA1416" s="122">
        <v>0</v>
      </c>
      <c r="AB1416" s="122">
        <v>0</v>
      </c>
      <c r="AC1416" s="122">
        <v>0</v>
      </c>
      <c r="AD1416" s="122">
        <v>0</v>
      </c>
      <c r="AE1416" s="122">
        <v>0</v>
      </c>
      <c r="AF1416" s="122">
        <v>0</v>
      </c>
      <c r="AG1416" s="122">
        <v>0</v>
      </c>
      <c r="AH1416" s="122">
        <v>0</v>
      </c>
      <c r="AI1416" s="122">
        <v>0</v>
      </c>
      <c r="AJ1416" s="122">
        <v>0</v>
      </c>
      <c r="AK1416" s="122">
        <v>0</v>
      </c>
      <c r="AL1416" s="122">
        <v>0</v>
      </c>
    </row>
    <row r="1417" spans="1:38" hidden="1" x14ac:dyDescent="0.25">
      <c r="A1417" s="122" t="s">
        <v>2016</v>
      </c>
      <c r="B1417" s="122">
        <v>1</v>
      </c>
      <c r="C1417" s="122" t="s">
        <v>2202</v>
      </c>
      <c r="D1417" s="122" t="s">
        <v>2135</v>
      </c>
      <c r="E1417" s="122">
        <v>27</v>
      </c>
      <c r="F1417" s="122">
        <v>0</v>
      </c>
      <c r="G1417" s="122">
        <v>0</v>
      </c>
      <c r="H1417" s="122">
        <v>0</v>
      </c>
      <c r="I1417" s="122">
        <v>0</v>
      </c>
      <c r="J1417" s="122">
        <v>0</v>
      </c>
      <c r="K1417" s="122">
        <v>0</v>
      </c>
      <c r="L1417" s="122">
        <v>0</v>
      </c>
      <c r="M1417" s="122">
        <v>0</v>
      </c>
      <c r="N1417" s="122">
        <v>0</v>
      </c>
      <c r="O1417" s="122">
        <v>0</v>
      </c>
      <c r="P1417" s="122">
        <v>0</v>
      </c>
      <c r="Q1417" s="122">
        <v>0</v>
      </c>
      <c r="R1417" s="122">
        <v>0</v>
      </c>
      <c r="S1417" s="122">
        <v>0</v>
      </c>
      <c r="T1417" s="122">
        <v>0</v>
      </c>
      <c r="U1417" s="122">
        <v>0</v>
      </c>
      <c r="V1417" s="122">
        <v>0</v>
      </c>
      <c r="W1417" s="122">
        <v>0</v>
      </c>
      <c r="X1417" s="122">
        <v>0</v>
      </c>
      <c r="Y1417" s="122">
        <v>0</v>
      </c>
      <c r="Z1417" s="122">
        <v>0</v>
      </c>
      <c r="AA1417" s="122">
        <v>0</v>
      </c>
      <c r="AB1417" s="122">
        <v>0</v>
      </c>
      <c r="AC1417" s="122">
        <v>0</v>
      </c>
      <c r="AD1417" s="122">
        <v>0</v>
      </c>
      <c r="AE1417" s="122">
        <v>0</v>
      </c>
      <c r="AF1417" s="122">
        <v>0</v>
      </c>
      <c r="AG1417" s="122">
        <v>0</v>
      </c>
      <c r="AH1417" s="122">
        <v>0</v>
      </c>
      <c r="AI1417" s="122">
        <v>0</v>
      </c>
      <c r="AJ1417" s="122">
        <v>0</v>
      </c>
      <c r="AK1417" s="122">
        <v>0</v>
      </c>
      <c r="AL1417" s="122">
        <v>0</v>
      </c>
    </row>
    <row r="1418" spans="1:38" hidden="1" x14ac:dyDescent="0.25">
      <c r="A1418" s="122" t="s">
        <v>2016</v>
      </c>
      <c r="B1418" s="122">
        <v>1</v>
      </c>
      <c r="C1418" s="122" t="s">
        <v>2202</v>
      </c>
      <c r="D1418" s="122" t="s">
        <v>2136</v>
      </c>
      <c r="E1418" s="122">
        <v>27</v>
      </c>
      <c r="F1418" s="122">
        <v>0</v>
      </c>
      <c r="G1418" s="122">
        <v>0</v>
      </c>
      <c r="H1418" s="122">
        <v>0</v>
      </c>
      <c r="I1418" s="122">
        <v>0</v>
      </c>
      <c r="J1418" s="122">
        <v>0</v>
      </c>
      <c r="K1418" s="122">
        <v>0</v>
      </c>
      <c r="L1418" s="122">
        <v>0</v>
      </c>
      <c r="M1418" s="122">
        <v>0</v>
      </c>
      <c r="N1418" s="122">
        <v>0</v>
      </c>
      <c r="O1418" s="122">
        <v>0</v>
      </c>
      <c r="P1418" s="122">
        <v>0</v>
      </c>
      <c r="Q1418" s="122">
        <v>0</v>
      </c>
      <c r="R1418" s="122">
        <v>0</v>
      </c>
      <c r="S1418" s="122">
        <v>0</v>
      </c>
      <c r="T1418" s="122">
        <v>0</v>
      </c>
      <c r="U1418" s="122">
        <v>0</v>
      </c>
      <c r="V1418" s="122">
        <v>0</v>
      </c>
      <c r="W1418" s="122">
        <v>0</v>
      </c>
      <c r="X1418" s="122">
        <v>0</v>
      </c>
      <c r="Y1418" s="122">
        <v>0</v>
      </c>
      <c r="Z1418" s="122">
        <v>0</v>
      </c>
      <c r="AA1418" s="122">
        <v>0</v>
      </c>
      <c r="AB1418" s="122">
        <v>0</v>
      </c>
      <c r="AC1418" s="122">
        <v>0</v>
      </c>
      <c r="AD1418" s="122">
        <v>0</v>
      </c>
      <c r="AE1418" s="122">
        <v>0</v>
      </c>
      <c r="AF1418" s="122">
        <v>0</v>
      </c>
      <c r="AG1418" s="122">
        <v>0</v>
      </c>
      <c r="AH1418" s="122">
        <v>0</v>
      </c>
      <c r="AI1418" s="122">
        <v>0</v>
      </c>
      <c r="AJ1418" s="122">
        <v>0</v>
      </c>
      <c r="AK1418" s="122">
        <v>0</v>
      </c>
      <c r="AL1418" s="122">
        <v>0</v>
      </c>
    </row>
    <row r="1419" spans="1:38" hidden="1" x14ac:dyDescent="0.25">
      <c r="A1419" s="122" t="s">
        <v>2016</v>
      </c>
      <c r="B1419" s="122">
        <v>1</v>
      </c>
      <c r="C1419" s="122" t="s">
        <v>2202</v>
      </c>
      <c r="D1419" s="122" t="s">
        <v>2137</v>
      </c>
      <c r="E1419" s="122">
        <v>27</v>
      </c>
      <c r="F1419" s="122">
        <v>0.2389048000406</v>
      </c>
      <c r="G1419" s="122">
        <v>0.16959365712409999</v>
      </c>
      <c r="H1419" s="122">
        <v>0.2051109030652</v>
      </c>
      <c r="I1419" s="122">
        <v>0.16187759251129999</v>
      </c>
      <c r="J1419" s="122">
        <v>0.1987174781162</v>
      </c>
      <c r="K1419" s="122">
        <v>0.2073786760154</v>
      </c>
      <c r="L1419" s="122">
        <v>0.23906165646290001</v>
      </c>
      <c r="M1419" s="122">
        <v>0.2251011019642</v>
      </c>
      <c r="N1419" s="122">
        <v>0.2281062775777</v>
      </c>
      <c r="O1419" s="122">
        <v>0.19578638573769999</v>
      </c>
      <c r="P1419" s="122">
        <v>0.1843396323714</v>
      </c>
      <c r="Q1419" s="122">
        <v>0.1797660105693</v>
      </c>
      <c r="R1419" s="122">
        <v>0.15631781126639999</v>
      </c>
      <c r="S1419" s="122">
        <v>2.8061538461499998E-2</v>
      </c>
      <c r="T1419" s="122">
        <v>3.72619047619E-2</v>
      </c>
      <c r="U1419" s="122">
        <v>3.9199523809500002E-2</v>
      </c>
      <c r="V1419" s="122">
        <v>9.6725445958499995E-2</v>
      </c>
      <c r="W1419" s="122">
        <v>0.1068765244184</v>
      </c>
      <c r="X1419" s="122">
        <v>0.1055224363958</v>
      </c>
      <c r="Y1419" s="122">
        <v>8.3264006848599997E-2</v>
      </c>
      <c r="Z1419" s="122">
        <v>8.2949671788900003E-2</v>
      </c>
      <c r="AA1419" s="122">
        <v>0.1336778918305</v>
      </c>
      <c r="AB1419" s="122">
        <v>0.15082628913089999</v>
      </c>
      <c r="AC1419" s="122">
        <v>0.1329532297952</v>
      </c>
      <c r="AD1419" s="122">
        <v>0.1129783644513</v>
      </c>
      <c r="AE1419" s="122">
        <v>0.1335587239912</v>
      </c>
      <c r="AF1419" s="122">
        <v>0.107211742488</v>
      </c>
      <c r="AG1419" s="122">
        <v>0.14782703441219999</v>
      </c>
      <c r="AH1419" s="122">
        <v>0.17578785821369999</v>
      </c>
      <c r="AI1419" s="122">
        <v>0.14456626187630001</v>
      </c>
      <c r="AJ1419" s="122">
        <v>0.17915387050949999</v>
      </c>
      <c r="AK1419" s="122">
        <v>0.1490785074648</v>
      </c>
      <c r="AL1419" s="122">
        <v>0</v>
      </c>
    </row>
    <row r="1420" spans="1:38" hidden="1" x14ac:dyDescent="0.25">
      <c r="A1420" s="122" t="s">
        <v>2016</v>
      </c>
      <c r="B1420" s="122">
        <v>1</v>
      </c>
      <c r="C1420" s="122" t="s">
        <v>2202</v>
      </c>
      <c r="D1420" s="122" t="s">
        <v>2138</v>
      </c>
      <c r="E1420" s="122">
        <v>27</v>
      </c>
      <c r="F1420" s="122">
        <v>0</v>
      </c>
      <c r="G1420" s="122">
        <v>0</v>
      </c>
      <c r="H1420" s="122">
        <v>0</v>
      </c>
      <c r="I1420" s="122">
        <v>0</v>
      </c>
      <c r="J1420" s="122">
        <v>0</v>
      </c>
      <c r="K1420" s="122">
        <v>0</v>
      </c>
      <c r="L1420" s="122">
        <v>0</v>
      </c>
      <c r="M1420" s="122">
        <v>0</v>
      </c>
      <c r="N1420" s="122">
        <v>0</v>
      </c>
      <c r="O1420" s="122">
        <v>0</v>
      </c>
      <c r="P1420" s="122">
        <v>0</v>
      </c>
      <c r="Q1420" s="122">
        <v>0</v>
      </c>
      <c r="R1420" s="122">
        <v>0</v>
      </c>
      <c r="S1420" s="122">
        <v>0</v>
      </c>
      <c r="T1420" s="122">
        <v>0</v>
      </c>
      <c r="U1420" s="122">
        <v>0</v>
      </c>
      <c r="V1420" s="122">
        <v>0</v>
      </c>
      <c r="W1420" s="122">
        <v>0</v>
      </c>
      <c r="X1420" s="122">
        <v>0</v>
      </c>
      <c r="Y1420" s="122">
        <v>0</v>
      </c>
      <c r="Z1420" s="122">
        <v>0</v>
      </c>
      <c r="AA1420" s="122">
        <v>0</v>
      </c>
      <c r="AB1420" s="122">
        <v>0</v>
      </c>
      <c r="AC1420" s="122">
        <v>0</v>
      </c>
      <c r="AD1420" s="122">
        <v>0</v>
      </c>
      <c r="AE1420" s="122">
        <v>0</v>
      </c>
      <c r="AF1420" s="122">
        <v>0</v>
      </c>
      <c r="AG1420" s="122">
        <v>0</v>
      </c>
      <c r="AH1420" s="122">
        <v>0</v>
      </c>
      <c r="AI1420" s="122">
        <v>0</v>
      </c>
      <c r="AJ1420" s="122">
        <v>0</v>
      </c>
      <c r="AK1420" s="122">
        <v>0</v>
      </c>
      <c r="AL1420" s="122">
        <v>0</v>
      </c>
    </row>
    <row r="1421" spans="1:38" hidden="1" x14ac:dyDescent="0.25">
      <c r="A1421" s="122" t="s">
        <v>2016</v>
      </c>
      <c r="B1421" s="122">
        <v>1</v>
      </c>
      <c r="C1421" s="122" t="s">
        <v>2202</v>
      </c>
      <c r="D1421" s="122" t="s">
        <v>2139</v>
      </c>
      <c r="E1421" s="122">
        <v>27</v>
      </c>
      <c r="F1421" s="122">
        <v>0</v>
      </c>
      <c r="G1421" s="122">
        <v>0</v>
      </c>
      <c r="H1421" s="122">
        <v>0</v>
      </c>
      <c r="I1421" s="122">
        <v>0</v>
      </c>
      <c r="J1421" s="122">
        <v>0</v>
      </c>
      <c r="K1421" s="122">
        <v>0</v>
      </c>
      <c r="L1421" s="122">
        <v>0</v>
      </c>
      <c r="M1421" s="122">
        <v>0</v>
      </c>
      <c r="N1421" s="122">
        <v>0</v>
      </c>
      <c r="O1421" s="122">
        <v>0</v>
      </c>
      <c r="P1421" s="122">
        <v>0</v>
      </c>
      <c r="Q1421" s="122">
        <v>0</v>
      </c>
      <c r="R1421" s="122">
        <v>0</v>
      </c>
      <c r="S1421" s="122">
        <v>0</v>
      </c>
      <c r="T1421" s="122">
        <v>0</v>
      </c>
      <c r="U1421" s="122">
        <v>0</v>
      </c>
      <c r="V1421" s="122">
        <v>0</v>
      </c>
      <c r="W1421" s="122">
        <v>0</v>
      </c>
      <c r="X1421" s="122">
        <v>0</v>
      </c>
      <c r="Y1421" s="122">
        <v>0</v>
      </c>
      <c r="Z1421" s="122">
        <v>0</v>
      </c>
      <c r="AA1421" s="122">
        <v>0</v>
      </c>
      <c r="AB1421" s="122">
        <v>0</v>
      </c>
      <c r="AC1421" s="122">
        <v>0</v>
      </c>
      <c r="AD1421" s="122">
        <v>0</v>
      </c>
      <c r="AE1421" s="122">
        <v>0</v>
      </c>
      <c r="AF1421" s="122">
        <v>0</v>
      </c>
      <c r="AG1421" s="122">
        <v>0</v>
      </c>
      <c r="AH1421" s="122">
        <v>0</v>
      </c>
      <c r="AI1421" s="122">
        <v>0</v>
      </c>
      <c r="AJ1421" s="122">
        <v>0</v>
      </c>
      <c r="AK1421" s="122">
        <v>0</v>
      </c>
      <c r="AL1421" s="122">
        <v>0</v>
      </c>
    </row>
    <row r="1422" spans="1:38" hidden="1" x14ac:dyDescent="0.25">
      <c r="A1422" s="122" t="s">
        <v>2016</v>
      </c>
      <c r="B1422" s="122">
        <v>1</v>
      </c>
      <c r="C1422" s="122" t="s">
        <v>2202</v>
      </c>
      <c r="D1422" s="122" t="s">
        <v>2140</v>
      </c>
      <c r="E1422" s="122">
        <v>27</v>
      </c>
      <c r="F1422" s="122">
        <v>0</v>
      </c>
      <c r="G1422" s="122">
        <v>0</v>
      </c>
      <c r="H1422" s="122">
        <v>0</v>
      </c>
      <c r="I1422" s="122">
        <v>0</v>
      </c>
      <c r="J1422" s="122">
        <v>0</v>
      </c>
      <c r="K1422" s="122">
        <v>0</v>
      </c>
      <c r="L1422" s="122">
        <v>0</v>
      </c>
      <c r="M1422" s="122">
        <v>0</v>
      </c>
      <c r="N1422" s="122">
        <v>0</v>
      </c>
      <c r="O1422" s="122">
        <v>0</v>
      </c>
      <c r="P1422" s="122">
        <v>0</v>
      </c>
      <c r="Q1422" s="122">
        <v>0</v>
      </c>
      <c r="R1422" s="122">
        <v>0</v>
      </c>
      <c r="S1422" s="122">
        <v>0</v>
      </c>
      <c r="T1422" s="122">
        <v>0</v>
      </c>
      <c r="U1422" s="122">
        <v>0</v>
      </c>
      <c r="V1422" s="122">
        <v>0</v>
      </c>
      <c r="W1422" s="122">
        <v>0</v>
      </c>
      <c r="X1422" s="122">
        <v>0</v>
      </c>
      <c r="Y1422" s="122">
        <v>0</v>
      </c>
      <c r="Z1422" s="122">
        <v>0</v>
      </c>
      <c r="AA1422" s="122">
        <v>0</v>
      </c>
      <c r="AB1422" s="122">
        <v>0</v>
      </c>
      <c r="AC1422" s="122">
        <v>0</v>
      </c>
      <c r="AD1422" s="122">
        <v>0</v>
      </c>
      <c r="AE1422" s="122">
        <v>0</v>
      </c>
      <c r="AF1422" s="122">
        <v>0</v>
      </c>
      <c r="AG1422" s="122">
        <v>0</v>
      </c>
      <c r="AH1422" s="122">
        <v>0</v>
      </c>
      <c r="AI1422" s="122">
        <v>0</v>
      </c>
      <c r="AJ1422" s="122">
        <v>0</v>
      </c>
      <c r="AK1422" s="122">
        <v>0</v>
      </c>
      <c r="AL1422" s="122">
        <v>0</v>
      </c>
    </row>
    <row r="1423" spans="1:38" hidden="1" x14ac:dyDescent="0.25">
      <c r="A1423" s="122" t="s">
        <v>2016</v>
      </c>
      <c r="B1423" s="122">
        <v>1</v>
      </c>
      <c r="C1423" s="122" t="s">
        <v>2202</v>
      </c>
      <c r="D1423" s="122" t="s">
        <v>2141</v>
      </c>
      <c r="E1423" s="122">
        <v>27</v>
      </c>
      <c r="F1423" s="122">
        <v>0</v>
      </c>
      <c r="G1423" s="122">
        <v>0</v>
      </c>
      <c r="H1423" s="122">
        <v>0</v>
      </c>
      <c r="I1423" s="122">
        <v>0</v>
      </c>
      <c r="J1423" s="122">
        <v>0</v>
      </c>
      <c r="K1423" s="122">
        <v>0</v>
      </c>
      <c r="L1423" s="122">
        <v>0</v>
      </c>
      <c r="M1423" s="122">
        <v>0</v>
      </c>
      <c r="N1423" s="122">
        <v>0</v>
      </c>
      <c r="O1423" s="122">
        <v>0</v>
      </c>
      <c r="P1423" s="122">
        <v>0</v>
      </c>
      <c r="Q1423" s="122">
        <v>0</v>
      </c>
      <c r="R1423" s="122">
        <v>0</v>
      </c>
      <c r="S1423" s="122">
        <v>0</v>
      </c>
      <c r="T1423" s="122">
        <v>0</v>
      </c>
      <c r="U1423" s="122">
        <v>0</v>
      </c>
      <c r="V1423" s="122">
        <v>0</v>
      </c>
      <c r="W1423" s="122">
        <v>0</v>
      </c>
      <c r="X1423" s="122">
        <v>0</v>
      </c>
      <c r="Y1423" s="122">
        <v>0</v>
      </c>
      <c r="Z1423" s="122">
        <v>0</v>
      </c>
      <c r="AA1423" s="122">
        <v>0</v>
      </c>
      <c r="AB1423" s="122">
        <v>0</v>
      </c>
      <c r="AC1423" s="122">
        <v>0</v>
      </c>
      <c r="AD1423" s="122">
        <v>0</v>
      </c>
      <c r="AE1423" s="122">
        <v>0</v>
      </c>
      <c r="AF1423" s="122">
        <v>0</v>
      </c>
      <c r="AG1423" s="122">
        <v>0</v>
      </c>
      <c r="AH1423" s="122">
        <v>0</v>
      </c>
      <c r="AI1423" s="122">
        <v>0</v>
      </c>
      <c r="AJ1423" s="122">
        <v>0</v>
      </c>
      <c r="AK1423" s="122">
        <v>0</v>
      </c>
      <c r="AL1423" s="122">
        <v>0</v>
      </c>
    </row>
    <row r="1424" spans="1:38" hidden="1" x14ac:dyDescent="0.25">
      <c r="A1424" s="122" t="s">
        <v>2016</v>
      </c>
      <c r="B1424" s="122">
        <v>1</v>
      </c>
      <c r="C1424" s="122" t="s">
        <v>2202</v>
      </c>
      <c r="D1424" s="122" t="s">
        <v>2142</v>
      </c>
      <c r="E1424" s="122">
        <v>27</v>
      </c>
      <c r="F1424" s="122">
        <v>0</v>
      </c>
      <c r="G1424" s="122">
        <v>0</v>
      </c>
      <c r="H1424" s="122">
        <v>0</v>
      </c>
      <c r="I1424" s="122">
        <v>0</v>
      </c>
      <c r="J1424" s="122">
        <v>0</v>
      </c>
      <c r="K1424" s="122">
        <v>0</v>
      </c>
      <c r="L1424" s="122">
        <v>0</v>
      </c>
      <c r="M1424" s="122">
        <v>0</v>
      </c>
      <c r="N1424" s="122">
        <v>0</v>
      </c>
      <c r="O1424" s="122">
        <v>0</v>
      </c>
      <c r="P1424" s="122">
        <v>0</v>
      </c>
      <c r="Q1424" s="122">
        <v>0</v>
      </c>
      <c r="R1424" s="122">
        <v>0</v>
      </c>
      <c r="S1424" s="122">
        <v>0</v>
      </c>
      <c r="T1424" s="122">
        <v>0</v>
      </c>
      <c r="U1424" s="122">
        <v>0</v>
      </c>
      <c r="V1424" s="122">
        <v>0</v>
      </c>
      <c r="W1424" s="122">
        <v>0</v>
      </c>
      <c r="X1424" s="122">
        <v>0</v>
      </c>
      <c r="Y1424" s="122">
        <v>0</v>
      </c>
      <c r="Z1424" s="122">
        <v>0</v>
      </c>
      <c r="AA1424" s="122">
        <v>0</v>
      </c>
      <c r="AB1424" s="122">
        <v>0</v>
      </c>
      <c r="AC1424" s="122">
        <v>0</v>
      </c>
      <c r="AD1424" s="122">
        <v>0</v>
      </c>
      <c r="AE1424" s="122">
        <v>0</v>
      </c>
      <c r="AF1424" s="122">
        <v>0</v>
      </c>
      <c r="AG1424" s="122">
        <v>0</v>
      </c>
      <c r="AH1424" s="122">
        <v>0</v>
      </c>
      <c r="AI1424" s="122">
        <v>0</v>
      </c>
      <c r="AJ1424" s="122">
        <v>0</v>
      </c>
      <c r="AK1424" s="122">
        <v>0</v>
      </c>
      <c r="AL1424" s="122">
        <v>0</v>
      </c>
    </row>
    <row r="1425" spans="1:38" hidden="1" x14ac:dyDescent="0.25">
      <c r="A1425" s="122" t="s">
        <v>2016</v>
      </c>
      <c r="B1425" s="122">
        <v>1</v>
      </c>
      <c r="C1425" s="122" t="s">
        <v>2202</v>
      </c>
      <c r="D1425" s="122" t="s">
        <v>2143</v>
      </c>
      <c r="E1425" s="122">
        <v>27</v>
      </c>
      <c r="F1425" s="122">
        <v>0</v>
      </c>
      <c r="G1425" s="122">
        <v>0</v>
      </c>
      <c r="H1425" s="122">
        <v>0</v>
      </c>
      <c r="I1425" s="122">
        <v>0</v>
      </c>
      <c r="J1425" s="122">
        <v>0</v>
      </c>
      <c r="K1425" s="122">
        <v>0</v>
      </c>
      <c r="L1425" s="122">
        <v>0</v>
      </c>
      <c r="M1425" s="122">
        <v>0</v>
      </c>
      <c r="N1425" s="122">
        <v>0</v>
      </c>
      <c r="O1425" s="122">
        <v>0</v>
      </c>
      <c r="P1425" s="122">
        <v>0</v>
      </c>
      <c r="Q1425" s="122">
        <v>0</v>
      </c>
      <c r="R1425" s="122">
        <v>0</v>
      </c>
      <c r="S1425" s="122">
        <v>0</v>
      </c>
      <c r="T1425" s="122">
        <v>0</v>
      </c>
      <c r="U1425" s="122">
        <v>0</v>
      </c>
      <c r="V1425" s="122">
        <v>0</v>
      </c>
      <c r="W1425" s="122">
        <v>0</v>
      </c>
      <c r="X1425" s="122">
        <v>0</v>
      </c>
      <c r="Y1425" s="122">
        <v>0</v>
      </c>
      <c r="Z1425" s="122">
        <v>0</v>
      </c>
      <c r="AA1425" s="122">
        <v>0</v>
      </c>
      <c r="AB1425" s="122">
        <v>0</v>
      </c>
      <c r="AC1425" s="122">
        <v>0</v>
      </c>
      <c r="AD1425" s="122">
        <v>0</v>
      </c>
      <c r="AE1425" s="122">
        <v>0</v>
      </c>
      <c r="AF1425" s="122">
        <v>0</v>
      </c>
      <c r="AG1425" s="122">
        <v>0</v>
      </c>
      <c r="AH1425" s="122">
        <v>0</v>
      </c>
      <c r="AI1425" s="122">
        <v>0</v>
      </c>
      <c r="AJ1425" s="122">
        <v>0</v>
      </c>
      <c r="AK1425" s="122">
        <v>0</v>
      </c>
      <c r="AL1425" s="122">
        <v>0</v>
      </c>
    </row>
    <row r="1426" spans="1:38" hidden="1" x14ac:dyDescent="0.25">
      <c r="A1426" s="122" t="s">
        <v>2016</v>
      </c>
      <c r="B1426" s="122">
        <v>1</v>
      </c>
      <c r="C1426" s="122" t="s">
        <v>2202</v>
      </c>
      <c r="D1426" s="122" t="s">
        <v>2177</v>
      </c>
      <c r="E1426" s="122">
        <v>27</v>
      </c>
      <c r="F1426" s="122">
        <v>0</v>
      </c>
      <c r="G1426" s="122">
        <v>0</v>
      </c>
      <c r="H1426" s="122">
        <v>0</v>
      </c>
      <c r="I1426" s="122">
        <v>0</v>
      </c>
      <c r="J1426" s="122">
        <v>0</v>
      </c>
      <c r="K1426" s="122">
        <v>0</v>
      </c>
      <c r="L1426" s="122">
        <v>0</v>
      </c>
      <c r="M1426" s="122">
        <v>0</v>
      </c>
      <c r="N1426" s="122">
        <v>0</v>
      </c>
      <c r="O1426" s="122">
        <v>0</v>
      </c>
      <c r="P1426" s="122">
        <v>0</v>
      </c>
      <c r="Q1426" s="122">
        <v>0</v>
      </c>
      <c r="R1426" s="122">
        <v>0</v>
      </c>
      <c r="S1426" s="122">
        <v>0</v>
      </c>
      <c r="T1426" s="122">
        <v>0</v>
      </c>
      <c r="U1426" s="122">
        <v>0</v>
      </c>
      <c r="V1426" s="122">
        <v>0</v>
      </c>
      <c r="W1426" s="122">
        <v>0</v>
      </c>
      <c r="X1426" s="122">
        <v>0</v>
      </c>
      <c r="Y1426" s="122">
        <v>0</v>
      </c>
      <c r="Z1426" s="122">
        <v>0</v>
      </c>
      <c r="AA1426" s="122">
        <v>0</v>
      </c>
      <c r="AB1426" s="122">
        <v>0</v>
      </c>
      <c r="AC1426" s="122">
        <v>0</v>
      </c>
      <c r="AD1426" s="122">
        <v>0</v>
      </c>
      <c r="AE1426" s="122">
        <v>0</v>
      </c>
      <c r="AF1426" s="122">
        <v>0</v>
      </c>
      <c r="AG1426" s="122">
        <v>0</v>
      </c>
      <c r="AH1426" s="122">
        <v>0</v>
      </c>
      <c r="AI1426" s="122">
        <v>0</v>
      </c>
      <c r="AJ1426" s="122">
        <v>0</v>
      </c>
      <c r="AK1426" s="122">
        <v>0</v>
      </c>
      <c r="AL1426" s="122">
        <v>0</v>
      </c>
    </row>
    <row r="1427" spans="1:38" hidden="1" x14ac:dyDescent="0.25">
      <c r="A1427" s="122" t="s">
        <v>2016</v>
      </c>
      <c r="B1427" s="122">
        <v>1</v>
      </c>
      <c r="C1427" s="122" t="s">
        <v>2202</v>
      </c>
      <c r="D1427" s="122" t="s">
        <v>2144</v>
      </c>
      <c r="E1427" s="122">
        <v>27</v>
      </c>
      <c r="F1427" s="122">
        <v>1.37128378378E-2</v>
      </c>
      <c r="G1427" s="122">
        <v>1.7956626505999999E-2</v>
      </c>
      <c r="H1427" s="122">
        <v>3.7016129032299998E-2</v>
      </c>
      <c r="I1427" s="122">
        <v>1.56169811321E-2</v>
      </c>
      <c r="J1427" s="122">
        <v>5.2641509433999999E-2</v>
      </c>
      <c r="K1427" s="122">
        <v>5.2641509433999999E-2</v>
      </c>
      <c r="L1427" s="122">
        <v>4.6956521739099998E-2</v>
      </c>
      <c r="M1427" s="122">
        <v>4.3920000000000001E-2</v>
      </c>
      <c r="N1427" s="122">
        <v>4.224E-2</v>
      </c>
      <c r="O1427" s="122">
        <v>5.7677884615400001E-2</v>
      </c>
      <c r="P1427" s="122">
        <v>4.19802259887E-2</v>
      </c>
      <c r="Q1427" s="122">
        <v>5.1082365364299998E-2</v>
      </c>
      <c r="R1427" s="122">
        <v>5.5168954593499998E-2</v>
      </c>
      <c r="S1427" s="122">
        <v>4.7630769230800001E-2</v>
      </c>
      <c r="T1427" s="122">
        <v>4.4880952380999997E-2</v>
      </c>
      <c r="U1427" s="122">
        <v>4.72147619048E-2</v>
      </c>
      <c r="V1427" s="122">
        <v>3.33214024836E-2</v>
      </c>
      <c r="W1427" s="122">
        <v>3.6763696128599997E-2</v>
      </c>
      <c r="X1427" s="122">
        <v>3.7865230095000001E-2</v>
      </c>
      <c r="Y1427" s="122">
        <v>2.753834916E-2</v>
      </c>
      <c r="Z1427" s="122">
        <v>4.5444272304700002E-2</v>
      </c>
      <c r="AA1427" s="122">
        <v>8.9519166481900003E-2</v>
      </c>
      <c r="AB1427" s="122">
        <v>8.1907659499000002E-2</v>
      </c>
      <c r="AC1427" s="122">
        <v>7.3865198041800001E-2</v>
      </c>
      <c r="AD1427" s="122">
        <v>4.8979976339800002E-2</v>
      </c>
      <c r="AE1427" s="122">
        <v>0</v>
      </c>
      <c r="AF1427" s="122">
        <v>0</v>
      </c>
      <c r="AG1427" s="122">
        <v>0</v>
      </c>
      <c r="AH1427" s="122">
        <v>0</v>
      </c>
      <c r="AI1427" s="122">
        <v>0</v>
      </c>
      <c r="AJ1427" s="122">
        <v>0</v>
      </c>
      <c r="AK1427" s="122">
        <v>0</v>
      </c>
      <c r="AL1427" s="122">
        <v>0</v>
      </c>
    </row>
    <row r="1428" spans="1:38" hidden="1" x14ac:dyDescent="0.25">
      <c r="A1428" s="122" t="s">
        <v>2016</v>
      </c>
      <c r="B1428" s="122">
        <v>1</v>
      </c>
      <c r="C1428" s="122" t="s">
        <v>2202</v>
      </c>
      <c r="D1428" s="122" t="s">
        <v>2145</v>
      </c>
      <c r="E1428" s="122">
        <v>27</v>
      </c>
      <c r="F1428" s="122">
        <v>0</v>
      </c>
      <c r="G1428" s="122">
        <v>0</v>
      </c>
      <c r="H1428" s="122">
        <v>0</v>
      </c>
      <c r="I1428" s="122">
        <v>0</v>
      </c>
      <c r="J1428" s="122">
        <v>0</v>
      </c>
      <c r="K1428" s="122">
        <v>0</v>
      </c>
      <c r="L1428" s="122">
        <v>0</v>
      </c>
      <c r="M1428" s="122">
        <v>0</v>
      </c>
      <c r="N1428" s="122">
        <v>0</v>
      </c>
      <c r="O1428" s="122">
        <v>0</v>
      </c>
      <c r="P1428" s="122">
        <v>0</v>
      </c>
      <c r="Q1428" s="122">
        <v>0</v>
      </c>
      <c r="R1428" s="122">
        <v>0</v>
      </c>
      <c r="S1428" s="122">
        <v>0</v>
      </c>
      <c r="T1428" s="122">
        <v>0</v>
      </c>
      <c r="U1428" s="122">
        <v>0</v>
      </c>
      <c r="V1428" s="122">
        <v>0</v>
      </c>
      <c r="W1428" s="122">
        <v>0</v>
      </c>
      <c r="X1428" s="122">
        <v>0</v>
      </c>
      <c r="Y1428" s="122">
        <v>0</v>
      </c>
      <c r="Z1428" s="122">
        <v>0</v>
      </c>
      <c r="AA1428" s="122">
        <v>0</v>
      </c>
      <c r="AB1428" s="122">
        <v>0</v>
      </c>
      <c r="AC1428" s="122">
        <v>0</v>
      </c>
      <c r="AD1428" s="122">
        <v>0</v>
      </c>
      <c r="AE1428" s="122">
        <v>0</v>
      </c>
      <c r="AF1428" s="122">
        <v>0</v>
      </c>
      <c r="AG1428" s="122">
        <v>0</v>
      </c>
      <c r="AH1428" s="122">
        <v>0</v>
      </c>
      <c r="AI1428" s="122">
        <v>0</v>
      </c>
      <c r="AJ1428" s="122">
        <v>0</v>
      </c>
      <c r="AK1428" s="122">
        <v>0</v>
      </c>
      <c r="AL1428" s="122">
        <v>0</v>
      </c>
    </row>
    <row r="1429" spans="1:38" hidden="1" x14ac:dyDescent="0.25">
      <c r="A1429" s="122" t="s">
        <v>2016</v>
      </c>
      <c r="B1429" s="122">
        <v>1</v>
      </c>
      <c r="C1429" s="122" t="s">
        <v>2202</v>
      </c>
      <c r="D1429" s="122" t="s">
        <v>2146</v>
      </c>
      <c r="E1429" s="122">
        <v>27</v>
      </c>
      <c r="F1429" s="122">
        <v>0.17139358348459999</v>
      </c>
      <c r="G1429" s="122">
        <v>0.16438972007370001</v>
      </c>
      <c r="H1429" s="122">
        <v>0.16918494612029999</v>
      </c>
      <c r="I1429" s="122">
        <v>0.15127519379839999</v>
      </c>
      <c r="J1429" s="122">
        <v>0.16187327914390001</v>
      </c>
      <c r="K1429" s="122">
        <v>0.16094391991029999</v>
      </c>
      <c r="L1429" s="122">
        <v>0.1302857665644</v>
      </c>
      <c r="M1429" s="122">
        <v>0.1303020114574</v>
      </c>
      <c r="N1429" s="122">
        <v>0.1369556833633</v>
      </c>
      <c r="O1429" s="122">
        <v>0.16682712657730001</v>
      </c>
      <c r="P1429" s="122">
        <v>9.8130055174299999E-2</v>
      </c>
      <c r="Q1429" s="122">
        <v>9.2596680330699996E-2</v>
      </c>
      <c r="R1429" s="122">
        <v>9.7059363866800002E-2</v>
      </c>
      <c r="S1429" s="122">
        <v>0.15632045620179999</v>
      </c>
      <c r="T1429" s="122">
        <v>0.15620000000000001</v>
      </c>
      <c r="U1429" s="122">
        <v>0.1391959493671</v>
      </c>
      <c r="V1429" s="122">
        <v>0.1208985088537</v>
      </c>
      <c r="W1429" s="122">
        <v>0.13385776553109999</v>
      </c>
      <c r="X1429" s="122">
        <v>0.1243887274549</v>
      </c>
      <c r="Y1429" s="122">
        <v>0.109754759519</v>
      </c>
      <c r="Z1429" s="122">
        <v>0.17862783279710001</v>
      </c>
      <c r="AA1429" s="122">
        <v>0.18385448004179999</v>
      </c>
      <c r="AB1429" s="122">
        <v>0.1659554636619</v>
      </c>
      <c r="AC1429" s="122">
        <v>0.22365468847350001</v>
      </c>
      <c r="AD1429" s="122">
        <v>0.18837484387940001</v>
      </c>
      <c r="AE1429" s="122">
        <v>0.18461300545770001</v>
      </c>
      <c r="AF1429" s="122">
        <v>0.18797503808909999</v>
      </c>
      <c r="AG1429" s="122">
        <v>0.17491066267120001</v>
      </c>
      <c r="AH1429" s="122">
        <v>0.1364908387049</v>
      </c>
      <c r="AI1429" s="122">
        <v>0.13582406400200001</v>
      </c>
      <c r="AJ1429" s="122">
        <v>0.13558620437569999</v>
      </c>
      <c r="AK1429" s="122">
        <v>0.16179744294359999</v>
      </c>
      <c r="AL1429" s="122">
        <v>0</v>
      </c>
    </row>
    <row r="1430" spans="1:38" hidden="1" x14ac:dyDescent="0.25">
      <c r="A1430" s="122" t="s">
        <v>2016</v>
      </c>
      <c r="B1430" s="122">
        <v>1</v>
      </c>
      <c r="C1430" s="122" t="s">
        <v>2202</v>
      </c>
      <c r="D1430" s="122" t="s">
        <v>2147</v>
      </c>
      <c r="E1430" s="122">
        <v>27</v>
      </c>
      <c r="F1430" s="122">
        <v>0</v>
      </c>
      <c r="G1430" s="122">
        <v>0</v>
      </c>
      <c r="H1430" s="122">
        <v>0</v>
      </c>
      <c r="I1430" s="122">
        <v>0</v>
      </c>
      <c r="J1430" s="122">
        <v>0</v>
      </c>
      <c r="K1430" s="122">
        <v>0</v>
      </c>
      <c r="L1430" s="122">
        <v>0</v>
      </c>
      <c r="M1430" s="122">
        <v>0</v>
      </c>
      <c r="N1430" s="122">
        <v>0</v>
      </c>
      <c r="O1430" s="122">
        <v>0</v>
      </c>
      <c r="P1430" s="122">
        <v>0</v>
      </c>
      <c r="Q1430" s="122">
        <v>0</v>
      </c>
      <c r="R1430" s="122">
        <v>0</v>
      </c>
      <c r="S1430" s="122">
        <v>0</v>
      </c>
      <c r="T1430" s="122">
        <v>0</v>
      </c>
      <c r="U1430" s="122">
        <v>0</v>
      </c>
      <c r="V1430" s="122">
        <v>0</v>
      </c>
      <c r="W1430" s="122">
        <v>0</v>
      </c>
      <c r="X1430" s="122">
        <v>0</v>
      </c>
      <c r="Y1430" s="122">
        <v>0</v>
      </c>
      <c r="Z1430" s="122">
        <v>0</v>
      </c>
      <c r="AA1430" s="122">
        <v>0</v>
      </c>
      <c r="AB1430" s="122">
        <v>0</v>
      </c>
      <c r="AC1430" s="122">
        <v>0</v>
      </c>
      <c r="AD1430" s="122">
        <v>0</v>
      </c>
      <c r="AE1430" s="122">
        <v>0</v>
      </c>
      <c r="AF1430" s="122">
        <v>0</v>
      </c>
      <c r="AG1430" s="122">
        <v>0</v>
      </c>
      <c r="AH1430" s="122">
        <v>0</v>
      </c>
      <c r="AI1430" s="122">
        <v>0</v>
      </c>
      <c r="AJ1430" s="122">
        <v>0</v>
      </c>
      <c r="AK1430" s="122">
        <v>0</v>
      </c>
      <c r="AL1430" s="122">
        <v>0</v>
      </c>
    </row>
    <row r="1431" spans="1:38" hidden="1" x14ac:dyDescent="0.25">
      <c r="A1431" s="122" t="s">
        <v>2016</v>
      </c>
      <c r="B1431" s="122">
        <v>1</v>
      </c>
      <c r="C1431" s="122" t="s">
        <v>2202</v>
      </c>
      <c r="D1431" s="122" t="s">
        <v>475</v>
      </c>
      <c r="E1431" s="122">
        <v>27</v>
      </c>
      <c r="F1431" s="122">
        <v>0</v>
      </c>
      <c r="G1431" s="122">
        <v>0</v>
      </c>
      <c r="H1431" s="122">
        <v>0</v>
      </c>
      <c r="I1431" s="122">
        <v>0</v>
      </c>
      <c r="J1431" s="122">
        <v>0</v>
      </c>
      <c r="K1431" s="122">
        <v>0</v>
      </c>
      <c r="L1431" s="122">
        <v>0</v>
      </c>
      <c r="M1431" s="122">
        <v>0</v>
      </c>
      <c r="N1431" s="122">
        <v>0</v>
      </c>
      <c r="O1431" s="122">
        <v>0</v>
      </c>
      <c r="P1431" s="122">
        <v>0</v>
      </c>
      <c r="Q1431" s="122">
        <v>0</v>
      </c>
      <c r="R1431" s="122">
        <v>0</v>
      </c>
      <c r="S1431" s="122">
        <v>0</v>
      </c>
      <c r="T1431" s="122">
        <v>0</v>
      </c>
      <c r="U1431" s="122">
        <v>0</v>
      </c>
      <c r="V1431" s="122">
        <v>0</v>
      </c>
      <c r="W1431" s="122">
        <v>0</v>
      </c>
      <c r="X1431" s="122">
        <v>0</v>
      </c>
      <c r="Y1431" s="122">
        <v>0</v>
      </c>
      <c r="Z1431" s="122">
        <v>0</v>
      </c>
      <c r="AA1431" s="122">
        <v>0</v>
      </c>
      <c r="AB1431" s="122">
        <v>0</v>
      </c>
      <c r="AC1431" s="122">
        <v>0</v>
      </c>
      <c r="AD1431" s="122">
        <v>0</v>
      </c>
      <c r="AE1431" s="122">
        <v>0</v>
      </c>
      <c r="AF1431" s="122">
        <v>0</v>
      </c>
      <c r="AG1431" s="122">
        <v>0</v>
      </c>
      <c r="AH1431" s="122">
        <v>0</v>
      </c>
      <c r="AI1431" s="122">
        <v>0</v>
      </c>
      <c r="AJ1431" s="122">
        <v>0</v>
      </c>
      <c r="AK1431" s="122">
        <v>0</v>
      </c>
      <c r="AL1431" s="122">
        <v>0</v>
      </c>
    </row>
    <row r="1432" spans="1:38" hidden="1" x14ac:dyDescent="0.25">
      <c r="A1432" s="122" t="s">
        <v>2016</v>
      </c>
      <c r="B1432" s="122">
        <v>1</v>
      </c>
      <c r="C1432" s="122" t="s">
        <v>2202</v>
      </c>
      <c r="D1432" s="122" t="s">
        <v>2148</v>
      </c>
      <c r="E1432" s="122">
        <v>27</v>
      </c>
      <c r="F1432" s="122">
        <v>0</v>
      </c>
      <c r="G1432" s="122">
        <v>0</v>
      </c>
      <c r="H1432" s="122">
        <v>0</v>
      </c>
      <c r="I1432" s="122">
        <v>0</v>
      </c>
      <c r="J1432" s="122">
        <v>0</v>
      </c>
      <c r="K1432" s="122">
        <v>0</v>
      </c>
      <c r="L1432" s="122">
        <v>0</v>
      </c>
      <c r="M1432" s="122">
        <v>0</v>
      </c>
      <c r="N1432" s="122">
        <v>0</v>
      </c>
      <c r="O1432" s="122">
        <v>0</v>
      </c>
      <c r="P1432" s="122">
        <v>0</v>
      </c>
      <c r="Q1432" s="122">
        <v>0</v>
      </c>
      <c r="R1432" s="122">
        <v>0</v>
      </c>
      <c r="S1432" s="122">
        <v>0</v>
      </c>
      <c r="T1432" s="122">
        <v>0</v>
      </c>
      <c r="U1432" s="122">
        <v>0</v>
      </c>
      <c r="V1432" s="122">
        <v>0</v>
      </c>
      <c r="W1432" s="122">
        <v>0</v>
      </c>
      <c r="X1432" s="122">
        <v>0</v>
      </c>
      <c r="Y1432" s="122">
        <v>0</v>
      </c>
      <c r="Z1432" s="122">
        <v>0</v>
      </c>
      <c r="AA1432" s="122">
        <v>0</v>
      </c>
      <c r="AB1432" s="122">
        <v>0</v>
      </c>
      <c r="AC1432" s="122">
        <v>0</v>
      </c>
      <c r="AD1432" s="122">
        <v>0</v>
      </c>
      <c r="AE1432" s="122">
        <v>0</v>
      </c>
      <c r="AF1432" s="122">
        <v>0</v>
      </c>
      <c r="AG1432" s="122">
        <v>0</v>
      </c>
      <c r="AH1432" s="122">
        <v>0</v>
      </c>
      <c r="AI1432" s="122">
        <v>0</v>
      </c>
      <c r="AJ1432" s="122">
        <v>0</v>
      </c>
      <c r="AK1432" s="122">
        <v>0</v>
      </c>
      <c r="AL1432" s="122">
        <v>0</v>
      </c>
    </row>
    <row r="1433" spans="1:38" hidden="1" x14ac:dyDescent="0.25">
      <c r="A1433" s="122" t="s">
        <v>2016</v>
      </c>
      <c r="B1433" s="122">
        <v>1</v>
      </c>
      <c r="C1433" s="122" t="s">
        <v>2202</v>
      </c>
      <c r="D1433" s="122" t="s">
        <v>2149</v>
      </c>
      <c r="E1433" s="122">
        <v>27</v>
      </c>
      <c r="F1433" s="122">
        <v>0</v>
      </c>
      <c r="G1433" s="122">
        <v>0</v>
      </c>
      <c r="H1433" s="122">
        <v>0</v>
      </c>
      <c r="I1433" s="122">
        <v>0</v>
      </c>
      <c r="J1433" s="122">
        <v>0</v>
      </c>
      <c r="K1433" s="122">
        <v>0</v>
      </c>
      <c r="L1433" s="122">
        <v>0</v>
      </c>
      <c r="M1433" s="122">
        <v>0</v>
      </c>
      <c r="N1433" s="122">
        <v>0</v>
      </c>
      <c r="O1433" s="122">
        <v>0</v>
      </c>
      <c r="P1433" s="122">
        <v>0</v>
      </c>
      <c r="Q1433" s="122">
        <v>0</v>
      </c>
      <c r="R1433" s="122">
        <v>0</v>
      </c>
      <c r="S1433" s="122">
        <v>0</v>
      </c>
      <c r="T1433" s="122">
        <v>0</v>
      </c>
      <c r="U1433" s="122">
        <v>0</v>
      </c>
      <c r="V1433" s="122">
        <v>0</v>
      </c>
      <c r="W1433" s="122">
        <v>0</v>
      </c>
      <c r="X1433" s="122">
        <v>0</v>
      </c>
      <c r="Y1433" s="122">
        <v>0</v>
      </c>
      <c r="Z1433" s="122">
        <v>0</v>
      </c>
      <c r="AA1433" s="122">
        <v>0</v>
      </c>
      <c r="AB1433" s="122">
        <v>0</v>
      </c>
      <c r="AC1433" s="122">
        <v>0</v>
      </c>
      <c r="AD1433" s="122">
        <v>0</v>
      </c>
      <c r="AE1433" s="122">
        <v>0</v>
      </c>
      <c r="AF1433" s="122">
        <v>0</v>
      </c>
      <c r="AG1433" s="122">
        <v>0</v>
      </c>
      <c r="AH1433" s="122">
        <v>0</v>
      </c>
      <c r="AI1433" s="122">
        <v>0</v>
      </c>
      <c r="AJ1433" s="122">
        <v>0</v>
      </c>
      <c r="AK1433" s="122">
        <v>0</v>
      </c>
      <c r="AL1433" s="122">
        <v>0</v>
      </c>
    </row>
    <row r="1434" spans="1:38" hidden="1" x14ac:dyDescent="0.25">
      <c r="A1434" s="122" t="s">
        <v>2016</v>
      </c>
      <c r="B1434" s="122">
        <v>1</v>
      </c>
      <c r="C1434" s="122" t="s">
        <v>2202</v>
      </c>
      <c r="D1434" s="122" t="s">
        <v>2150</v>
      </c>
      <c r="E1434" s="122">
        <v>27</v>
      </c>
      <c r="F1434" s="122">
        <v>0</v>
      </c>
      <c r="G1434" s="122">
        <v>0</v>
      </c>
      <c r="H1434" s="122">
        <v>0</v>
      </c>
      <c r="I1434" s="122">
        <v>0</v>
      </c>
      <c r="J1434" s="122">
        <v>0</v>
      </c>
      <c r="K1434" s="122">
        <v>0</v>
      </c>
      <c r="L1434" s="122">
        <v>0</v>
      </c>
      <c r="M1434" s="122">
        <v>0</v>
      </c>
      <c r="N1434" s="122">
        <v>0</v>
      </c>
      <c r="O1434" s="122">
        <v>0</v>
      </c>
      <c r="P1434" s="122">
        <v>0</v>
      </c>
      <c r="Q1434" s="122">
        <v>0</v>
      </c>
      <c r="R1434" s="122">
        <v>0</v>
      </c>
      <c r="S1434" s="122">
        <v>0</v>
      </c>
      <c r="T1434" s="122">
        <v>0</v>
      </c>
      <c r="U1434" s="122">
        <v>0</v>
      </c>
      <c r="V1434" s="122">
        <v>0</v>
      </c>
      <c r="W1434" s="122">
        <v>0</v>
      </c>
      <c r="X1434" s="122">
        <v>0</v>
      </c>
      <c r="Y1434" s="122">
        <v>0</v>
      </c>
      <c r="Z1434" s="122">
        <v>0</v>
      </c>
      <c r="AA1434" s="122">
        <v>0</v>
      </c>
      <c r="AB1434" s="122">
        <v>0</v>
      </c>
      <c r="AC1434" s="122">
        <v>0</v>
      </c>
      <c r="AD1434" s="122">
        <v>0</v>
      </c>
      <c r="AE1434" s="122">
        <v>0</v>
      </c>
      <c r="AF1434" s="122">
        <v>0</v>
      </c>
      <c r="AG1434" s="122">
        <v>0</v>
      </c>
      <c r="AH1434" s="122">
        <v>0</v>
      </c>
      <c r="AI1434" s="122">
        <v>0</v>
      </c>
      <c r="AJ1434" s="122">
        <v>0</v>
      </c>
      <c r="AK1434" s="122">
        <v>0</v>
      </c>
      <c r="AL1434" s="122">
        <v>0</v>
      </c>
    </row>
    <row r="1435" spans="1:38" hidden="1" x14ac:dyDescent="0.25">
      <c r="A1435" s="122" t="s">
        <v>2016</v>
      </c>
      <c r="B1435" s="122">
        <v>1</v>
      </c>
      <c r="C1435" s="122" t="s">
        <v>2202</v>
      </c>
      <c r="D1435" s="122" t="s">
        <v>2151</v>
      </c>
      <c r="E1435" s="122">
        <v>27</v>
      </c>
      <c r="F1435" s="122">
        <v>0</v>
      </c>
      <c r="G1435" s="122">
        <v>0</v>
      </c>
      <c r="H1435" s="122">
        <v>0</v>
      </c>
      <c r="I1435" s="122">
        <v>0</v>
      </c>
      <c r="J1435" s="122">
        <v>0</v>
      </c>
      <c r="K1435" s="122">
        <v>0</v>
      </c>
      <c r="L1435" s="122">
        <v>0</v>
      </c>
      <c r="M1435" s="122">
        <v>0</v>
      </c>
      <c r="N1435" s="122">
        <v>0</v>
      </c>
      <c r="O1435" s="122">
        <v>0</v>
      </c>
      <c r="P1435" s="122">
        <v>0</v>
      </c>
      <c r="Q1435" s="122">
        <v>0</v>
      </c>
      <c r="R1435" s="122">
        <v>0</v>
      </c>
      <c r="S1435" s="122">
        <v>0</v>
      </c>
      <c r="T1435" s="122">
        <v>0</v>
      </c>
      <c r="U1435" s="122">
        <v>0</v>
      </c>
      <c r="V1435" s="122">
        <v>0</v>
      </c>
      <c r="W1435" s="122">
        <v>0</v>
      </c>
      <c r="X1435" s="122">
        <v>0</v>
      </c>
      <c r="Y1435" s="122">
        <v>0</v>
      </c>
      <c r="Z1435" s="122">
        <v>0</v>
      </c>
      <c r="AA1435" s="122">
        <v>0</v>
      </c>
      <c r="AB1435" s="122">
        <v>0</v>
      </c>
      <c r="AC1435" s="122">
        <v>0</v>
      </c>
      <c r="AD1435" s="122">
        <v>0</v>
      </c>
      <c r="AE1435" s="122">
        <v>0</v>
      </c>
      <c r="AF1435" s="122">
        <v>0</v>
      </c>
      <c r="AG1435" s="122">
        <v>0</v>
      </c>
      <c r="AH1435" s="122">
        <v>0</v>
      </c>
      <c r="AI1435" s="122">
        <v>0</v>
      </c>
      <c r="AJ1435" s="122">
        <v>0</v>
      </c>
      <c r="AK1435" s="122">
        <v>0</v>
      </c>
      <c r="AL1435" s="122">
        <v>0</v>
      </c>
    </row>
    <row r="1436" spans="1:38" hidden="1" x14ac:dyDescent="0.25">
      <c r="A1436" s="122" t="s">
        <v>2016</v>
      </c>
      <c r="B1436" s="122">
        <v>1</v>
      </c>
      <c r="C1436" s="122" t="s">
        <v>2202</v>
      </c>
      <c r="D1436" s="122" t="s">
        <v>2152</v>
      </c>
      <c r="E1436" s="122">
        <v>27</v>
      </c>
      <c r="F1436" s="122">
        <v>0</v>
      </c>
      <c r="G1436" s="122">
        <v>0</v>
      </c>
      <c r="H1436" s="122">
        <v>0</v>
      </c>
      <c r="I1436" s="122">
        <v>0</v>
      </c>
      <c r="J1436" s="122">
        <v>0</v>
      </c>
      <c r="K1436" s="122">
        <v>0</v>
      </c>
      <c r="L1436" s="122">
        <v>0</v>
      </c>
      <c r="M1436" s="122">
        <v>0</v>
      </c>
      <c r="N1436" s="122">
        <v>0</v>
      </c>
      <c r="O1436" s="122">
        <v>0</v>
      </c>
      <c r="P1436" s="122">
        <v>0</v>
      </c>
      <c r="Q1436" s="122">
        <v>0</v>
      </c>
      <c r="R1436" s="122">
        <v>0</v>
      </c>
      <c r="S1436" s="122">
        <v>0</v>
      </c>
      <c r="T1436" s="122">
        <v>0</v>
      </c>
      <c r="U1436" s="122">
        <v>0</v>
      </c>
      <c r="V1436" s="122">
        <v>0</v>
      </c>
      <c r="W1436" s="122">
        <v>0</v>
      </c>
      <c r="X1436" s="122">
        <v>0</v>
      </c>
      <c r="Y1436" s="122">
        <v>0</v>
      </c>
      <c r="Z1436" s="122">
        <v>0</v>
      </c>
      <c r="AA1436" s="122">
        <v>0</v>
      </c>
      <c r="AB1436" s="122">
        <v>0</v>
      </c>
      <c r="AC1436" s="122">
        <v>0</v>
      </c>
      <c r="AD1436" s="122">
        <v>0</v>
      </c>
      <c r="AE1436" s="122">
        <v>0</v>
      </c>
      <c r="AF1436" s="122">
        <v>0</v>
      </c>
      <c r="AG1436" s="122">
        <v>0</v>
      </c>
      <c r="AH1436" s="122">
        <v>0</v>
      </c>
      <c r="AI1436" s="122">
        <v>0</v>
      </c>
      <c r="AJ1436" s="122">
        <v>0</v>
      </c>
      <c r="AK1436" s="122">
        <v>0</v>
      </c>
      <c r="AL1436" s="122">
        <v>0</v>
      </c>
    </row>
    <row r="1437" spans="1:38" hidden="1" x14ac:dyDescent="0.25">
      <c r="A1437" s="122" t="s">
        <v>2016</v>
      </c>
      <c r="B1437" s="122">
        <v>1</v>
      </c>
      <c r="C1437" s="122" t="s">
        <v>2202</v>
      </c>
      <c r="D1437" s="122" t="s">
        <v>2153</v>
      </c>
      <c r="E1437" s="122">
        <v>27</v>
      </c>
      <c r="F1437" s="122">
        <v>0</v>
      </c>
      <c r="G1437" s="122">
        <v>0</v>
      </c>
      <c r="H1437" s="122">
        <v>0</v>
      </c>
      <c r="I1437" s="122">
        <v>0</v>
      </c>
      <c r="J1437" s="122">
        <v>0</v>
      </c>
      <c r="K1437" s="122">
        <v>0</v>
      </c>
      <c r="L1437" s="122">
        <v>0</v>
      </c>
      <c r="M1437" s="122">
        <v>0</v>
      </c>
      <c r="N1437" s="122">
        <v>0</v>
      </c>
      <c r="O1437" s="122">
        <v>0</v>
      </c>
      <c r="P1437" s="122">
        <v>0</v>
      </c>
      <c r="Q1437" s="122">
        <v>0</v>
      </c>
      <c r="R1437" s="122">
        <v>0</v>
      </c>
      <c r="S1437" s="122">
        <v>0</v>
      </c>
      <c r="T1437" s="122">
        <v>0</v>
      </c>
      <c r="U1437" s="122">
        <v>0</v>
      </c>
      <c r="V1437" s="122">
        <v>0</v>
      </c>
      <c r="W1437" s="122">
        <v>0</v>
      </c>
      <c r="X1437" s="122">
        <v>0</v>
      </c>
      <c r="Y1437" s="122">
        <v>0</v>
      </c>
      <c r="Z1437" s="122">
        <v>0</v>
      </c>
      <c r="AA1437" s="122">
        <v>0</v>
      </c>
      <c r="AB1437" s="122">
        <v>0</v>
      </c>
      <c r="AC1437" s="122">
        <v>0</v>
      </c>
      <c r="AD1437" s="122">
        <v>0</v>
      </c>
      <c r="AE1437" s="122">
        <v>0</v>
      </c>
      <c r="AF1437" s="122">
        <v>0</v>
      </c>
      <c r="AG1437" s="122">
        <v>0</v>
      </c>
      <c r="AH1437" s="122">
        <v>0</v>
      </c>
      <c r="AI1437" s="122">
        <v>0</v>
      </c>
      <c r="AJ1437" s="122">
        <v>0</v>
      </c>
      <c r="AK1437" s="122">
        <v>0</v>
      </c>
      <c r="AL1437" s="122">
        <v>0</v>
      </c>
    </row>
    <row r="1438" spans="1:38" hidden="1" x14ac:dyDescent="0.25">
      <c r="A1438" s="122" t="s">
        <v>2016</v>
      </c>
      <c r="B1438" s="122">
        <v>1</v>
      </c>
      <c r="C1438" s="122" t="s">
        <v>2202</v>
      </c>
      <c r="D1438" s="122" t="s">
        <v>2154</v>
      </c>
      <c r="E1438" s="122">
        <v>27</v>
      </c>
      <c r="F1438" s="122">
        <v>0</v>
      </c>
      <c r="G1438" s="122">
        <v>0</v>
      </c>
      <c r="H1438" s="122">
        <v>0</v>
      </c>
      <c r="I1438" s="122">
        <v>0</v>
      </c>
      <c r="J1438" s="122">
        <v>0</v>
      </c>
      <c r="K1438" s="122">
        <v>0</v>
      </c>
      <c r="L1438" s="122">
        <v>0</v>
      </c>
      <c r="M1438" s="122">
        <v>0</v>
      </c>
      <c r="N1438" s="122">
        <v>0</v>
      </c>
      <c r="O1438" s="122">
        <v>0</v>
      </c>
      <c r="P1438" s="122">
        <v>0</v>
      </c>
      <c r="Q1438" s="122">
        <v>0</v>
      </c>
      <c r="R1438" s="122">
        <v>0</v>
      </c>
      <c r="S1438" s="122">
        <v>0</v>
      </c>
      <c r="T1438" s="122">
        <v>0</v>
      </c>
      <c r="U1438" s="122">
        <v>0</v>
      </c>
      <c r="V1438" s="122">
        <v>0</v>
      </c>
      <c r="W1438" s="122">
        <v>0</v>
      </c>
      <c r="X1438" s="122">
        <v>0</v>
      </c>
      <c r="Y1438" s="122">
        <v>0</v>
      </c>
      <c r="Z1438" s="122">
        <v>0</v>
      </c>
      <c r="AA1438" s="122">
        <v>0</v>
      </c>
      <c r="AB1438" s="122">
        <v>0</v>
      </c>
      <c r="AC1438" s="122">
        <v>0</v>
      </c>
      <c r="AD1438" s="122">
        <v>0</v>
      </c>
      <c r="AE1438" s="122">
        <v>0</v>
      </c>
      <c r="AF1438" s="122">
        <v>0</v>
      </c>
      <c r="AG1438" s="122">
        <v>0</v>
      </c>
      <c r="AH1438" s="122">
        <v>0</v>
      </c>
      <c r="AI1438" s="122">
        <v>0</v>
      </c>
      <c r="AJ1438" s="122">
        <v>0</v>
      </c>
      <c r="AK1438" s="122">
        <v>0</v>
      </c>
      <c r="AL1438" s="122">
        <v>0</v>
      </c>
    </row>
    <row r="1439" spans="1:38" hidden="1" x14ac:dyDescent="0.25">
      <c r="A1439" s="122" t="s">
        <v>2016</v>
      </c>
      <c r="B1439" s="122">
        <v>1</v>
      </c>
      <c r="C1439" s="122" t="s">
        <v>2202</v>
      </c>
      <c r="D1439" s="122" t="s">
        <v>2155</v>
      </c>
      <c r="E1439" s="122">
        <v>27</v>
      </c>
      <c r="F1439" s="122">
        <v>0</v>
      </c>
      <c r="G1439" s="122">
        <v>0</v>
      </c>
      <c r="H1439" s="122">
        <v>0</v>
      </c>
      <c r="I1439" s="122">
        <v>0</v>
      </c>
      <c r="J1439" s="122">
        <v>0</v>
      </c>
      <c r="K1439" s="122">
        <v>0</v>
      </c>
      <c r="L1439" s="122">
        <v>0</v>
      </c>
      <c r="M1439" s="122">
        <v>0</v>
      </c>
      <c r="N1439" s="122">
        <v>0</v>
      </c>
      <c r="O1439" s="122">
        <v>0</v>
      </c>
      <c r="P1439" s="122">
        <v>0</v>
      </c>
      <c r="Q1439" s="122">
        <v>0</v>
      </c>
      <c r="R1439" s="122">
        <v>0</v>
      </c>
      <c r="S1439" s="122">
        <v>0</v>
      </c>
      <c r="T1439" s="122">
        <v>0</v>
      </c>
      <c r="U1439" s="122">
        <v>0</v>
      </c>
      <c r="V1439" s="122">
        <v>0</v>
      </c>
      <c r="W1439" s="122">
        <v>0</v>
      </c>
      <c r="X1439" s="122">
        <v>0</v>
      </c>
      <c r="Y1439" s="122">
        <v>0</v>
      </c>
      <c r="Z1439" s="122">
        <v>0</v>
      </c>
      <c r="AA1439" s="122">
        <v>0</v>
      </c>
      <c r="AB1439" s="122">
        <v>0</v>
      </c>
      <c r="AC1439" s="122">
        <v>0</v>
      </c>
      <c r="AD1439" s="122">
        <v>0</v>
      </c>
      <c r="AE1439" s="122">
        <v>0</v>
      </c>
      <c r="AF1439" s="122">
        <v>0</v>
      </c>
      <c r="AG1439" s="122">
        <v>0</v>
      </c>
      <c r="AH1439" s="122">
        <v>0</v>
      </c>
      <c r="AI1439" s="122">
        <v>0</v>
      </c>
      <c r="AJ1439" s="122">
        <v>0</v>
      </c>
      <c r="AK1439" s="122">
        <v>0</v>
      </c>
      <c r="AL1439" s="122">
        <v>0</v>
      </c>
    </row>
    <row r="1440" spans="1:38" hidden="1" x14ac:dyDescent="0.25">
      <c r="A1440" s="122" t="s">
        <v>2016</v>
      </c>
      <c r="B1440" s="122">
        <v>1</v>
      </c>
      <c r="C1440" s="122" t="s">
        <v>2202</v>
      </c>
      <c r="D1440" s="122" t="s">
        <v>2156</v>
      </c>
      <c r="E1440" s="122">
        <v>27</v>
      </c>
      <c r="F1440" s="122">
        <v>0</v>
      </c>
      <c r="G1440" s="122">
        <v>0</v>
      </c>
      <c r="H1440" s="122">
        <v>0</v>
      </c>
      <c r="I1440" s="122">
        <v>0</v>
      </c>
      <c r="J1440" s="122">
        <v>0</v>
      </c>
      <c r="K1440" s="122">
        <v>0</v>
      </c>
      <c r="L1440" s="122">
        <v>0</v>
      </c>
      <c r="M1440" s="122">
        <v>0</v>
      </c>
      <c r="N1440" s="122">
        <v>0</v>
      </c>
      <c r="O1440" s="122">
        <v>0</v>
      </c>
      <c r="P1440" s="122">
        <v>0</v>
      </c>
      <c r="Q1440" s="122">
        <v>0</v>
      </c>
      <c r="R1440" s="122">
        <v>0</v>
      </c>
      <c r="S1440" s="122">
        <v>0</v>
      </c>
      <c r="T1440" s="122">
        <v>0</v>
      </c>
      <c r="U1440" s="122">
        <v>0</v>
      </c>
      <c r="V1440" s="122">
        <v>0</v>
      </c>
      <c r="W1440" s="122">
        <v>0</v>
      </c>
      <c r="X1440" s="122">
        <v>0</v>
      </c>
      <c r="Y1440" s="122">
        <v>0</v>
      </c>
      <c r="Z1440" s="122">
        <v>0</v>
      </c>
      <c r="AA1440" s="122">
        <v>0</v>
      </c>
      <c r="AB1440" s="122">
        <v>0</v>
      </c>
      <c r="AC1440" s="122">
        <v>0</v>
      </c>
      <c r="AD1440" s="122">
        <v>0</v>
      </c>
      <c r="AE1440" s="122">
        <v>0</v>
      </c>
      <c r="AF1440" s="122">
        <v>0</v>
      </c>
      <c r="AG1440" s="122">
        <v>0</v>
      </c>
      <c r="AH1440" s="122">
        <v>0</v>
      </c>
      <c r="AI1440" s="122">
        <v>0</v>
      </c>
      <c r="AJ1440" s="122">
        <v>0</v>
      </c>
      <c r="AK1440" s="122">
        <v>0</v>
      </c>
      <c r="AL1440" s="122">
        <v>0</v>
      </c>
    </row>
    <row r="1441" spans="1:38" hidden="1" x14ac:dyDescent="0.25">
      <c r="A1441" s="122" t="s">
        <v>2016</v>
      </c>
      <c r="B1441" s="122">
        <v>1</v>
      </c>
      <c r="C1441" s="122" t="s">
        <v>2202</v>
      </c>
      <c r="D1441" s="122" t="s">
        <v>2178</v>
      </c>
      <c r="E1441" s="122">
        <v>27</v>
      </c>
      <c r="F1441" s="122">
        <v>0</v>
      </c>
      <c r="G1441" s="122">
        <v>0</v>
      </c>
      <c r="H1441" s="122">
        <v>0</v>
      </c>
      <c r="I1441" s="122">
        <v>0</v>
      </c>
      <c r="J1441" s="122">
        <v>0</v>
      </c>
      <c r="K1441" s="122">
        <v>0</v>
      </c>
      <c r="L1441" s="122">
        <v>0</v>
      </c>
      <c r="M1441" s="122">
        <v>0</v>
      </c>
      <c r="N1441" s="122">
        <v>0</v>
      </c>
      <c r="O1441" s="122">
        <v>0</v>
      </c>
      <c r="P1441" s="122">
        <v>0</v>
      </c>
      <c r="Q1441" s="122">
        <v>0</v>
      </c>
      <c r="R1441" s="122">
        <v>0</v>
      </c>
      <c r="S1441" s="122">
        <v>0</v>
      </c>
      <c r="T1441" s="122">
        <v>0</v>
      </c>
      <c r="U1441" s="122">
        <v>0</v>
      </c>
      <c r="V1441" s="122">
        <v>0</v>
      </c>
      <c r="W1441" s="122">
        <v>0</v>
      </c>
      <c r="X1441" s="122">
        <v>0</v>
      </c>
      <c r="Y1441" s="122">
        <v>0</v>
      </c>
      <c r="Z1441" s="122">
        <v>0</v>
      </c>
      <c r="AA1441" s="122">
        <v>0</v>
      </c>
      <c r="AB1441" s="122">
        <v>0</v>
      </c>
      <c r="AC1441" s="122">
        <v>0</v>
      </c>
      <c r="AD1441" s="122">
        <v>0</v>
      </c>
      <c r="AE1441" s="122">
        <v>0</v>
      </c>
      <c r="AF1441" s="122">
        <v>0</v>
      </c>
      <c r="AG1441" s="122">
        <v>0</v>
      </c>
      <c r="AH1441" s="122">
        <v>0</v>
      </c>
      <c r="AI1441" s="122">
        <v>0</v>
      </c>
      <c r="AJ1441" s="122">
        <v>0</v>
      </c>
      <c r="AK1441" s="122">
        <v>0</v>
      </c>
      <c r="AL1441" s="122">
        <v>0</v>
      </c>
    </row>
    <row r="1442" spans="1:38" hidden="1" x14ac:dyDescent="0.25">
      <c r="A1442" s="122" t="s">
        <v>2016</v>
      </c>
      <c r="B1442" s="122">
        <v>1</v>
      </c>
      <c r="C1442" s="122" t="s">
        <v>2202</v>
      </c>
      <c r="D1442" s="122" t="s">
        <v>2157</v>
      </c>
      <c r="E1442" s="122">
        <v>27</v>
      </c>
      <c r="F1442" s="122">
        <v>0</v>
      </c>
      <c r="G1442" s="122">
        <v>0</v>
      </c>
      <c r="H1442" s="122">
        <v>0</v>
      </c>
      <c r="I1442" s="122">
        <v>0</v>
      </c>
      <c r="J1442" s="122">
        <v>0</v>
      </c>
      <c r="K1442" s="122">
        <v>0</v>
      </c>
      <c r="L1442" s="122">
        <v>0</v>
      </c>
      <c r="M1442" s="122">
        <v>0</v>
      </c>
      <c r="N1442" s="122">
        <v>0</v>
      </c>
      <c r="O1442" s="122">
        <v>0</v>
      </c>
      <c r="P1442" s="122">
        <v>0</v>
      </c>
      <c r="Q1442" s="122">
        <v>0</v>
      </c>
      <c r="R1442" s="122">
        <v>0</v>
      </c>
      <c r="S1442" s="122">
        <v>0</v>
      </c>
      <c r="T1442" s="122">
        <v>0</v>
      </c>
      <c r="U1442" s="122">
        <v>0</v>
      </c>
      <c r="V1442" s="122">
        <v>0</v>
      </c>
      <c r="W1442" s="122">
        <v>0</v>
      </c>
      <c r="X1442" s="122">
        <v>0</v>
      </c>
      <c r="Y1442" s="122">
        <v>0</v>
      </c>
      <c r="Z1442" s="122">
        <v>0</v>
      </c>
      <c r="AA1442" s="122">
        <v>0</v>
      </c>
      <c r="AB1442" s="122">
        <v>0</v>
      </c>
      <c r="AC1442" s="122">
        <v>0</v>
      </c>
      <c r="AD1442" s="122">
        <v>0</v>
      </c>
      <c r="AE1442" s="122">
        <v>0</v>
      </c>
      <c r="AF1442" s="122">
        <v>0</v>
      </c>
      <c r="AG1442" s="122">
        <v>0</v>
      </c>
      <c r="AH1442" s="122">
        <v>0</v>
      </c>
      <c r="AI1442" s="122">
        <v>0</v>
      </c>
      <c r="AJ1442" s="122">
        <v>0</v>
      </c>
      <c r="AK1442" s="122">
        <v>0</v>
      </c>
      <c r="AL1442" s="122">
        <v>0</v>
      </c>
    </row>
    <row r="1443" spans="1:38" hidden="1" x14ac:dyDescent="0.25">
      <c r="A1443" s="122" t="s">
        <v>2016</v>
      </c>
      <c r="B1443" s="122">
        <v>1</v>
      </c>
      <c r="C1443" s="122" t="s">
        <v>2202</v>
      </c>
      <c r="D1443" s="122" t="s">
        <v>2158</v>
      </c>
      <c r="E1443" s="122">
        <v>27</v>
      </c>
      <c r="F1443" s="122">
        <v>0</v>
      </c>
      <c r="G1443" s="122">
        <v>0</v>
      </c>
      <c r="H1443" s="122">
        <v>0</v>
      </c>
      <c r="I1443" s="122">
        <v>0</v>
      </c>
      <c r="J1443" s="122">
        <v>0</v>
      </c>
      <c r="K1443" s="122">
        <v>0</v>
      </c>
      <c r="L1443" s="122">
        <v>0</v>
      </c>
      <c r="M1443" s="122">
        <v>0</v>
      </c>
      <c r="N1443" s="122">
        <v>0</v>
      </c>
      <c r="O1443" s="122">
        <v>0</v>
      </c>
      <c r="P1443" s="122">
        <v>0</v>
      </c>
      <c r="Q1443" s="122">
        <v>0</v>
      </c>
      <c r="R1443" s="122">
        <v>0</v>
      </c>
      <c r="S1443" s="122">
        <v>0</v>
      </c>
      <c r="T1443" s="122">
        <v>0</v>
      </c>
      <c r="U1443" s="122">
        <v>0</v>
      </c>
      <c r="V1443" s="122">
        <v>0</v>
      </c>
      <c r="W1443" s="122">
        <v>0</v>
      </c>
      <c r="X1443" s="122">
        <v>0</v>
      </c>
      <c r="Y1443" s="122">
        <v>0</v>
      </c>
      <c r="Z1443" s="122">
        <v>0</v>
      </c>
      <c r="AA1443" s="122">
        <v>0</v>
      </c>
      <c r="AB1443" s="122">
        <v>0</v>
      </c>
      <c r="AC1443" s="122">
        <v>0</v>
      </c>
      <c r="AD1443" s="122">
        <v>0</v>
      </c>
      <c r="AE1443" s="122">
        <v>0</v>
      </c>
      <c r="AF1443" s="122">
        <v>0</v>
      </c>
      <c r="AG1443" s="122">
        <v>0</v>
      </c>
      <c r="AH1443" s="122">
        <v>0</v>
      </c>
      <c r="AI1443" s="122">
        <v>0</v>
      </c>
      <c r="AJ1443" s="122">
        <v>0</v>
      </c>
      <c r="AK1443" s="122">
        <v>0</v>
      </c>
      <c r="AL1443" s="122">
        <v>0</v>
      </c>
    </row>
    <row r="1444" spans="1:38" hidden="1" x14ac:dyDescent="0.25">
      <c r="A1444" s="122" t="s">
        <v>2016</v>
      </c>
      <c r="B1444" s="122">
        <v>1</v>
      </c>
      <c r="C1444" s="122" t="s">
        <v>2202</v>
      </c>
      <c r="D1444" s="122" t="s">
        <v>2159</v>
      </c>
      <c r="E1444" s="122">
        <v>27</v>
      </c>
      <c r="F1444" s="122">
        <v>0</v>
      </c>
      <c r="G1444" s="122">
        <v>0</v>
      </c>
      <c r="H1444" s="122">
        <v>0</v>
      </c>
      <c r="I1444" s="122">
        <v>0</v>
      </c>
      <c r="J1444" s="122">
        <v>0</v>
      </c>
      <c r="K1444" s="122">
        <v>0</v>
      </c>
      <c r="L1444" s="122">
        <v>0</v>
      </c>
      <c r="M1444" s="122">
        <v>0</v>
      </c>
      <c r="N1444" s="122">
        <v>0</v>
      </c>
      <c r="O1444" s="122">
        <v>0</v>
      </c>
      <c r="P1444" s="122">
        <v>0</v>
      </c>
      <c r="Q1444" s="122">
        <v>0</v>
      </c>
      <c r="R1444" s="122">
        <v>0</v>
      </c>
      <c r="S1444" s="122">
        <v>0</v>
      </c>
      <c r="T1444" s="122">
        <v>0</v>
      </c>
      <c r="U1444" s="122">
        <v>0</v>
      </c>
      <c r="V1444" s="122">
        <v>0</v>
      </c>
      <c r="W1444" s="122">
        <v>0</v>
      </c>
      <c r="X1444" s="122">
        <v>0</v>
      </c>
      <c r="Y1444" s="122">
        <v>0</v>
      </c>
      <c r="Z1444" s="122">
        <v>0</v>
      </c>
      <c r="AA1444" s="122">
        <v>0</v>
      </c>
      <c r="AB1444" s="122">
        <v>0</v>
      </c>
      <c r="AC1444" s="122">
        <v>0</v>
      </c>
      <c r="AD1444" s="122">
        <v>0</v>
      </c>
      <c r="AE1444" s="122">
        <v>0</v>
      </c>
      <c r="AF1444" s="122">
        <v>0</v>
      </c>
      <c r="AG1444" s="122">
        <v>0</v>
      </c>
      <c r="AH1444" s="122">
        <v>0</v>
      </c>
      <c r="AI1444" s="122">
        <v>0</v>
      </c>
      <c r="AJ1444" s="122">
        <v>0</v>
      </c>
      <c r="AK1444" s="122">
        <v>0</v>
      </c>
      <c r="AL1444" s="122">
        <v>0</v>
      </c>
    </row>
    <row r="1445" spans="1:38" hidden="1" x14ac:dyDescent="0.25">
      <c r="A1445" s="122" t="s">
        <v>2016</v>
      </c>
      <c r="B1445" s="122">
        <v>1</v>
      </c>
      <c r="C1445" s="122" t="s">
        <v>2202</v>
      </c>
      <c r="D1445" s="122" t="s">
        <v>2160</v>
      </c>
      <c r="E1445" s="122">
        <v>27</v>
      </c>
      <c r="F1445" s="122">
        <v>0</v>
      </c>
      <c r="G1445" s="122">
        <v>0</v>
      </c>
      <c r="H1445" s="122">
        <v>0</v>
      </c>
      <c r="I1445" s="122">
        <v>0</v>
      </c>
      <c r="J1445" s="122">
        <v>0</v>
      </c>
      <c r="K1445" s="122">
        <v>0</v>
      </c>
      <c r="L1445" s="122">
        <v>0</v>
      </c>
      <c r="M1445" s="122">
        <v>0</v>
      </c>
      <c r="N1445" s="122">
        <v>0</v>
      </c>
      <c r="O1445" s="122">
        <v>0</v>
      </c>
      <c r="P1445" s="122">
        <v>0</v>
      </c>
      <c r="Q1445" s="122">
        <v>0</v>
      </c>
      <c r="R1445" s="122">
        <v>0</v>
      </c>
      <c r="S1445" s="122">
        <v>0</v>
      </c>
      <c r="T1445" s="122">
        <v>0</v>
      </c>
      <c r="U1445" s="122">
        <v>0</v>
      </c>
      <c r="V1445" s="122">
        <v>0</v>
      </c>
      <c r="W1445" s="122">
        <v>0</v>
      </c>
      <c r="X1445" s="122">
        <v>0</v>
      </c>
      <c r="Y1445" s="122">
        <v>0</v>
      </c>
      <c r="Z1445" s="122">
        <v>0</v>
      </c>
      <c r="AA1445" s="122">
        <v>0</v>
      </c>
      <c r="AB1445" s="122">
        <v>0</v>
      </c>
      <c r="AC1445" s="122">
        <v>0</v>
      </c>
      <c r="AD1445" s="122">
        <v>0</v>
      </c>
      <c r="AE1445" s="122">
        <v>0</v>
      </c>
      <c r="AF1445" s="122">
        <v>0</v>
      </c>
      <c r="AG1445" s="122">
        <v>0</v>
      </c>
      <c r="AH1445" s="122">
        <v>0</v>
      </c>
      <c r="AI1445" s="122">
        <v>0</v>
      </c>
      <c r="AJ1445" s="122">
        <v>0</v>
      </c>
      <c r="AK1445" s="122">
        <v>0</v>
      </c>
      <c r="AL1445" s="122">
        <v>0</v>
      </c>
    </row>
    <row r="1446" spans="1:38" hidden="1" x14ac:dyDescent="0.25">
      <c r="A1446" s="122" t="s">
        <v>2016</v>
      </c>
      <c r="B1446" s="122">
        <v>1</v>
      </c>
      <c r="C1446" s="122" t="s">
        <v>2202</v>
      </c>
      <c r="D1446" s="122" t="s">
        <v>2161</v>
      </c>
      <c r="E1446" s="122">
        <v>27</v>
      </c>
      <c r="F1446" s="122">
        <v>2.9949633333299999E-2</v>
      </c>
      <c r="G1446" s="122">
        <v>2.87257652234E-2</v>
      </c>
      <c r="H1446" s="122">
        <v>3.0058239158399998E-2</v>
      </c>
      <c r="I1446" s="122">
        <v>2.64341085271E-2</v>
      </c>
      <c r="J1446" s="122">
        <v>2.8286037658200001E-2</v>
      </c>
      <c r="K1446" s="122">
        <v>2.81236396984E-2</v>
      </c>
      <c r="L1446" s="122">
        <v>3.6845522218399998E-2</v>
      </c>
      <c r="M1446" s="122">
        <v>3.6704238906399997E-2</v>
      </c>
      <c r="N1446" s="122">
        <v>3.6391943381399998E-2</v>
      </c>
      <c r="O1446" s="122">
        <v>3.8321137769999999E-2</v>
      </c>
      <c r="P1446" s="122">
        <v>3.2711864406799997E-2</v>
      </c>
      <c r="Q1446" s="122">
        <v>4.75184794087E-2</v>
      </c>
      <c r="R1446" s="122">
        <v>5.1319957761399998E-2</v>
      </c>
      <c r="S1446" s="122">
        <v>4.43076923077E-2</v>
      </c>
      <c r="T1446" s="122">
        <v>4.2857142857100003E-2</v>
      </c>
      <c r="U1446" s="122">
        <v>4.5085714285699997E-2</v>
      </c>
      <c r="V1446" s="122">
        <v>3.1818845872900001E-2</v>
      </c>
      <c r="W1446" s="122">
        <v>3.5105916727499999E-2</v>
      </c>
      <c r="X1446" s="122">
        <v>3.6157779400999998E-2</v>
      </c>
      <c r="Y1446" s="122">
        <v>2.6296566837100001E-2</v>
      </c>
      <c r="Z1446" s="122">
        <v>3.4352386074399999E-2</v>
      </c>
      <c r="AA1446" s="122">
        <v>1.15253363367E-2</v>
      </c>
      <c r="AB1446" s="122">
        <v>0</v>
      </c>
      <c r="AC1446" s="122">
        <v>0</v>
      </c>
      <c r="AD1446" s="122">
        <v>0</v>
      </c>
      <c r="AE1446" s="122">
        <v>0</v>
      </c>
      <c r="AF1446" s="122">
        <v>0</v>
      </c>
      <c r="AG1446" s="122">
        <v>0</v>
      </c>
      <c r="AH1446" s="122">
        <v>0</v>
      </c>
      <c r="AI1446" s="122">
        <v>0</v>
      </c>
      <c r="AJ1446" s="122">
        <v>0</v>
      </c>
      <c r="AK1446" s="122">
        <v>0</v>
      </c>
      <c r="AL1446" s="122">
        <v>0</v>
      </c>
    </row>
    <row r="1447" spans="1:38" hidden="1" x14ac:dyDescent="0.25">
      <c r="A1447" s="122" t="s">
        <v>2016</v>
      </c>
      <c r="B1447" s="122">
        <v>1</v>
      </c>
      <c r="C1447" s="122" t="s">
        <v>2202</v>
      </c>
      <c r="D1447" s="122" t="s">
        <v>2179</v>
      </c>
      <c r="E1447" s="122">
        <v>27</v>
      </c>
      <c r="F1447" s="122">
        <v>0</v>
      </c>
      <c r="G1447" s="122">
        <v>0</v>
      </c>
      <c r="H1447" s="122">
        <v>0</v>
      </c>
      <c r="I1447" s="122">
        <v>0</v>
      </c>
      <c r="J1447" s="122">
        <v>0</v>
      </c>
      <c r="K1447" s="122">
        <v>0</v>
      </c>
      <c r="L1447" s="122">
        <v>0</v>
      </c>
      <c r="M1447" s="122">
        <v>0</v>
      </c>
      <c r="N1447" s="122">
        <v>0</v>
      </c>
      <c r="O1447" s="122">
        <v>0</v>
      </c>
      <c r="P1447" s="122">
        <v>0</v>
      </c>
      <c r="Q1447" s="122">
        <v>0</v>
      </c>
      <c r="R1447" s="122">
        <v>0</v>
      </c>
      <c r="S1447" s="122">
        <v>0</v>
      </c>
      <c r="T1447" s="122">
        <v>0</v>
      </c>
      <c r="U1447" s="122">
        <v>0</v>
      </c>
      <c r="V1447" s="122">
        <v>0</v>
      </c>
      <c r="W1447" s="122">
        <v>0</v>
      </c>
      <c r="X1447" s="122">
        <v>0</v>
      </c>
      <c r="Y1447" s="122">
        <v>0</v>
      </c>
      <c r="Z1447" s="122">
        <v>0</v>
      </c>
      <c r="AA1447" s="122">
        <v>0</v>
      </c>
      <c r="AB1447" s="122">
        <v>0</v>
      </c>
      <c r="AC1447" s="122">
        <v>0</v>
      </c>
      <c r="AD1447" s="122">
        <v>0</v>
      </c>
      <c r="AE1447" s="122">
        <v>0</v>
      </c>
      <c r="AF1447" s="122">
        <v>0</v>
      </c>
      <c r="AG1447" s="122">
        <v>0</v>
      </c>
      <c r="AH1447" s="122">
        <v>0</v>
      </c>
      <c r="AI1447" s="122">
        <v>0</v>
      </c>
      <c r="AJ1447" s="122">
        <v>0</v>
      </c>
      <c r="AK1447" s="122">
        <v>0</v>
      </c>
      <c r="AL1447" s="122">
        <v>0</v>
      </c>
    </row>
    <row r="1448" spans="1:38" hidden="1" x14ac:dyDescent="0.25">
      <c r="A1448" s="122" t="s">
        <v>2016</v>
      </c>
      <c r="B1448" s="122">
        <v>1</v>
      </c>
      <c r="C1448" s="122" t="s">
        <v>2202</v>
      </c>
      <c r="D1448" s="122" t="s">
        <v>2162</v>
      </c>
      <c r="E1448" s="122">
        <v>27</v>
      </c>
      <c r="F1448" s="122">
        <v>0</v>
      </c>
      <c r="G1448" s="122">
        <v>0</v>
      </c>
      <c r="H1448" s="122">
        <v>0</v>
      </c>
      <c r="I1448" s="122">
        <v>0</v>
      </c>
      <c r="J1448" s="122">
        <v>0</v>
      </c>
      <c r="K1448" s="122">
        <v>0</v>
      </c>
      <c r="L1448" s="122">
        <v>0</v>
      </c>
      <c r="M1448" s="122">
        <v>0</v>
      </c>
      <c r="N1448" s="122">
        <v>0</v>
      </c>
      <c r="O1448" s="122">
        <v>0</v>
      </c>
      <c r="P1448" s="122">
        <v>0</v>
      </c>
      <c r="Q1448" s="122">
        <v>0</v>
      </c>
      <c r="R1448" s="122">
        <v>0</v>
      </c>
      <c r="S1448" s="122">
        <v>0</v>
      </c>
      <c r="T1448" s="122">
        <v>0</v>
      </c>
      <c r="U1448" s="122">
        <v>0</v>
      </c>
      <c r="V1448" s="122">
        <v>0</v>
      </c>
      <c r="W1448" s="122">
        <v>0</v>
      </c>
      <c r="X1448" s="122">
        <v>0</v>
      </c>
      <c r="Y1448" s="122">
        <v>0</v>
      </c>
      <c r="Z1448" s="122">
        <v>0</v>
      </c>
      <c r="AA1448" s="122">
        <v>0</v>
      </c>
      <c r="AB1448" s="122">
        <v>0</v>
      </c>
      <c r="AC1448" s="122">
        <v>0</v>
      </c>
      <c r="AD1448" s="122">
        <v>0</v>
      </c>
      <c r="AE1448" s="122">
        <v>0</v>
      </c>
      <c r="AF1448" s="122">
        <v>0</v>
      </c>
      <c r="AG1448" s="122">
        <v>0</v>
      </c>
      <c r="AH1448" s="122">
        <v>0</v>
      </c>
      <c r="AI1448" s="122">
        <v>0</v>
      </c>
      <c r="AJ1448" s="122">
        <v>0</v>
      </c>
      <c r="AK1448" s="122">
        <v>0</v>
      </c>
      <c r="AL1448" s="122">
        <v>0</v>
      </c>
    </row>
    <row r="1449" spans="1:38" hidden="1" x14ac:dyDescent="0.25">
      <c r="A1449" s="122" t="s">
        <v>2016</v>
      </c>
      <c r="B1449" s="122">
        <v>1</v>
      </c>
      <c r="C1449" s="122" t="s">
        <v>2202</v>
      </c>
      <c r="D1449" s="122" t="s">
        <v>2163</v>
      </c>
      <c r="E1449" s="122">
        <v>27</v>
      </c>
      <c r="F1449" s="122">
        <v>0</v>
      </c>
      <c r="G1449" s="122">
        <v>0</v>
      </c>
      <c r="H1449" s="122">
        <v>0</v>
      </c>
      <c r="I1449" s="122">
        <v>0</v>
      </c>
      <c r="J1449" s="122">
        <v>0</v>
      </c>
      <c r="K1449" s="122">
        <v>0</v>
      </c>
      <c r="L1449" s="122">
        <v>0</v>
      </c>
      <c r="M1449" s="122">
        <v>0</v>
      </c>
      <c r="N1449" s="122">
        <v>0</v>
      </c>
      <c r="O1449" s="122">
        <v>0</v>
      </c>
      <c r="P1449" s="122">
        <v>0</v>
      </c>
      <c r="Q1449" s="122">
        <v>0</v>
      </c>
      <c r="R1449" s="122">
        <v>0</v>
      </c>
      <c r="S1449" s="122">
        <v>0</v>
      </c>
      <c r="T1449" s="122">
        <v>0</v>
      </c>
      <c r="U1449" s="122">
        <v>0</v>
      </c>
      <c r="V1449" s="122">
        <v>0</v>
      </c>
      <c r="W1449" s="122">
        <v>0</v>
      </c>
      <c r="X1449" s="122">
        <v>0</v>
      </c>
      <c r="Y1449" s="122">
        <v>0</v>
      </c>
      <c r="Z1449" s="122">
        <v>0</v>
      </c>
      <c r="AA1449" s="122">
        <v>0</v>
      </c>
      <c r="AB1449" s="122">
        <v>0</v>
      </c>
      <c r="AC1449" s="122">
        <v>0</v>
      </c>
      <c r="AD1449" s="122">
        <v>0</v>
      </c>
      <c r="AE1449" s="122">
        <v>0</v>
      </c>
      <c r="AF1449" s="122">
        <v>0</v>
      </c>
      <c r="AG1449" s="122">
        <v>0</v>
      </c>
      <c r="AH1449" s="122">
        <v>0</v>
      </c>
      <c r="AI1449" s="122">
        <v>0</v>
      </c>
      <c r="AJ1449" s="122">
        <v>0</v>
      </c>
      <c r="AK1449" s="122">
        <v>0</v>
      </c>
      <c r="AL1449" s="122">
        <v>0</v>
      </c>
    </row>
    <row r="1450" spans="1:38" hidden="1" x14ac:dyDescent="0.25">
      <c r="A1450" s="122" t="s">
        <v>2016</v>
      </c>
      <c r="B1450" s="122">
        <v>1</v>
      </c>
      <c r="C1450" s="122" t="s">
        <v>2202</v>
      </c>
      <c r="D1450" s="122" t="s">
        <v>2180</v>
      </c>
      <c r="E1450" s="122">
        <v>27</v>
      </c>
      <c r="F1450" s="122">
        <v>0</v>
      </c>
      <c r="G1450" s="122">
        <v>0</v>
      </c>
      <c r="H1450" s="122">
        <v>0</v>
      </c>
      <c r="I1450" s="122">
        <v>0</v>
      </c>
      <c r="J1450" s="122">
        <v>0</v>
      </c>
      <c r="K1450" s="122">
        <v>0</v>
      </c>
      <c r="L1450" s="122">
        <v>0</v>
      </c>
      <c r="M1450" s="122">
        <v>0</v>
      </c>
      <c r="N1450" s="122">
        <v>0</v>
      </c>
      <c r="O1450" s="122">
        <v>0</v>
      </c>
      <c r="P1450" s="122">
        <v>0</v>
      </c>
      <c r="Q1450" s="122">
        <v>0</v>
      </c>
      <c r="R1450" s="122">
        <v>0</v>
      </c>
      <c r="S1450" s="122">
        <v>0</v>
      </c>
      <c r="T1450" s="122">
        <v>0</v>
      </c>
      <c r="U1450" s="122">
        <v>0</v>
      </c>
      <c r="V1450" s="122">
        <v>0</v>
      </c>
      <c r="W1450" s="122">
        <v>0</v>
      </c>
      <c r="X1450" s="122">
        <v>0</v>
      </c>
      <c r="Y1450" s="122">
        <v>0</v>
      </c>
      <c r="Z1450" s="122">
        <v>0</v>
      </c>
      <c r="AA1450" s="122">
        <v>0</v>
      </c>
      <c r="AB1450" s="122">
        <v>0</v>
      </c>
      <c r="AC1450" s="122">
        <v>0</v>
      </c>
      <c r="AD1450" s="122">
        <v>0</v>
      </c>
      <c r="AE1450" s="122">
        <v>0</v>
      </c>
      <c r="AF1450" s="122">
        <v>0</v>
      </c>
      <c r="AG1450" s="122">
        <v>0</v>
      </c>
      <c r="AH1450" s="122">
        <v>0</v>
      </c>
      <c r="AI1450" s="122">
        <v>0</v>
      </c>
      <c r="AJ1450" s="122">
        <v>0</v>
      </c>
      <c r="AK1450" s="122">
        <v>0</v>
      </c>
      <c r="AL1450" s="122">
        <v>0</v>
      </c>
    </row>
    <row r="1451" spans="1:38" hidden="1" x14ac:dyDescent="0.25">
      <c r="A1451" s="122" t="s">
        <v>2016</v>
      </c>
      <c r="B1451" s="122">
        <v>1</v>
      </c>
      <c r="C1451" s="122" t="s">
        <v>2202</v>
      </c>
      <c r="D1451" s="122" t="s">
        <v>2164</v>
      </c>
      <c r="E1451" s="122">
        <v>27</v>
      </c>
      <c r="F1451" s="122">
        <v>0</v>
      </c>
      <c r="G1451" s="122">
        <v>0</v>
      </c>
      <c r="H1451" s="122">
        <v>0</v>
      </c>
      <c r="I1451" s="122">
        <v>0</v>
      </c>
      <c r="J1451" s="122">
        <v>0</v>
      </c>
      <c r="K1451" s="122">
        <v>0</v>
      </c>
      <c r="L1451" s="122">
        <v>0</v>
      </c>
      <c r="M1451" s="122">
        <v>0</v>
      </c>
      <c r="N1451" s="122">
        <v>0</v>
      </c>
      <c r="O1451" s="122">
        <v>0</v>
      </c>
      <c r="P1451" s="122">
        <v>0</v>
      </c>
      <c r="Q1451" s="122">
        <v>0</v>
      </c>
      <c r="R1451" s="122">
        <v>0</v>
      </c>
      <c r="S1451" s="122">
        <v>0</v>
      </c>
      <c r="T1451" s="122">
        <v>0</v>
      </c>
      <c r="U1451" s="122">
        <v>0</v>
      </c>
      <c r="V1451" s="122">
        <v>0</v>
      </c>
      <c r="W1451" s="122">
        <v>0</v>
      </c>
      <c r="X1451" s="122">
        <v>0</v>
      </c>
      <c r="Y1451" s="122">
        <v>0</v>
      </c>
      <c r="Z1451" s="122">
        <v>0</v>
      </c>
      <c r="AA1451" s="122">
        <v>0</v>
      </c>
      <c r="AB1451" s="122">
        <v>0</v>
      </c>
      <c r="AC1451" s="122">
        <v>0</v>
      </c>
      <c r="AD1451" s="122">
        <v>0</v>
      </c>
      <c r="AE1451" s="122">
        <v>0</v>
      </c>
      <c r="AF1451" s="122">
        <v>0</v>
      </c>
      <c r="AG1451" s="122">
        <v>0</v>
      </c>
      <c r="AH1451" s="122">
        <v>0</v>
      </c>
      <c r="AI1451" s="122">
        <v>0</v>
      </c>
      <c r="AJ1451" s="122">
        <v>0</v>
      </c>
      <c r="AK1451" s="122">
        <v>0</v>
      </c>
      <c r="AL1451" s="122">
        <v>0</v>
      </c>
    </row>
    <row r="1452" spans="1:38" hidden="1" x14ac:dyDescent="0.25">
      <c r="A1452" s="122" t="s">
        <v>2016</v>
      </c>
      <c r="B1452" s="122">
        <v>1</v>
      </c>
      <c r="C1452" s="122" t="s">
        <v>2202</v>
      </c>
      <c r="D1452" s="122" t="s">
        <v>2165</v>
      </c>
      <c r="E1452" s="122">
        <v>27</v>
      </c>
      <c r="F1452" s="122">
        <v>0</v>
      </c>
      <c r="G1452" s="122">
        <v>0</v>
      </c>
      <c r="H1452" s="122">
        <v>0</v>
      </c>
      <c r="I1452" s="122">
        <v>0</v>
      </c>
      <c r="J1452" s="122">
        <v>0</v>
      </c>
      <c r="K1452" s="122">
        <v>0</v>
      </c>
      <c r="L1452" s="122">
        <v>0</v>
      </c>
      <c r="M1452" s="122">
        <v>0</v>
      </c>
      <c r="N1452" s="122">
        <v>0</v>
      </c>
      <c r="O1452" s="122">
        <v>0</v>
      </c>
      <c r="P1452" s="122">
        <v>0</v>
      </c>
      <c r="Q1452" s="122">
        <v>0</v>
      </c>
      <c r="R1452" s="122">
        <v>0</v>
      </c>
      <c r="S1452" s="122">
        <v>0</v>
      </c>
      <c r="T1452" s="122">
        <v>0</v>
      </c>
      <c r="U1452" s="122">
        <v>0</v>
      </c>
      <c r="V1452" s="122">
        <v>0</v>
      </c>
      <c r="W1452" s="122">
        <v>0</v>
      </c>
      <c r="X1452" s="122">
        <v>0</v>
      </c>
      <c r="Y1452" s="122">
        <v>0</v>
      </c>
      <c r="Z1452" s="122">
        <v>0</v>
      </c>
      <c r="AA1452" s="122">
        <v>0</v>
      </c>
      <c r="AB1452" s="122">
        <v>0</v>
      </c>
      <c r="AC1452" s="122">
        <v>0</v>
      </c>
      <c r="AD1452" s="122">
        <v>0</v>
      </c>
      <c r="AE1452" s="122">
        <v>0</v>
      </c>
      <c r="AF1452" s="122">
        <v>0</v>
      </c>
      <c r="AG1452" s="122">
        <v>0</v>
      </c>
      <c r="AH1452" s="122">
        <v>0</v>
      </c>
      <c r="AI1452" s="122">
        <v>0</v>
      </c>
      <c r="AJ1452" s="122">
        <v>0</v>
      </c>
      <c r="AK1452" s="122">
        <v>0</v>
      </c>
      <c r="AL1452" s="122">
        <v>0</v>
      </c>
    </row>
    <row r="1453" spans="1:38" hidden="1" x14ac:dyDescent="0.25">
      <c r="A1453" s="122" t="s">
        <v>2016</v>
      </c>
      <c r="B1453" s="122">
        <v>1</v>
      </c>
      <c r="C1453" s="122" t="s">
        <v>2202</v>
      </c>
      <c r="D1453" s="122" t="s">
        <v>2166</v>
      </c>
      <c r="E1453" s="122">
        <v>27</v>
      </c>
      <c r="F1453" s="122">
        <v>0</v>
      </c>
      <c r="G1453" s="122">
        <v>0</v>
      </c>
      <c r="H1453" s="122">
        <v>0</v>
      </c>
      <c r="I1453" s="122">
        <v>0</v>
      </c>
      <c r="J1453" s="122">
        <v>0</v>
      </c>
      <c r="K1453" s="122">
        <v>0</v>
      </c>
      <c r="L1453" s="122">
        <v>0</v>
      </c>
      <c r="M1453" s="122">
        <v>0</v>
      </c>
      <c r="N1453" s="122">
        <v>0</v>
      </c>
      <c r="O1453" s="122">
        <v>0</v>
      </c>
      <c r="P1453" s="122">
        <v>0</v>
      </c>
      <c r="Q1453" s="122">
        <v>0</v>
      </c>
      <c r="R1453" s="122">
        <v>0</v>
      </c>
      <c r="S1453" s="122">
        <v>0</v>
      </c>
      <c r="T1453" s="122">
        <v>0</v>
      </c>
      <c r="U1453" s="122">
        <v>0</v>
      </c>
      <c r="V1453" s="122">
        <v>0</v>
      </c>
      <c r="W1453" s="122">
        <v>0</v>
      </c>
      <c r="X1453" s="122">
        <v>0</v>
      </c>
      <c r="Y1453" s="122">
        <v>0</v>
      </c>
      <c r="Z1453" s="122">
        <v>0</v>
      </c>
      <c r="AA1453" s="122">
        <v>0</v>
      </c>
      <c r="AB1453" s="122">
        <v>0</v>
      </c>
      <c r="AC1453" s="122">
        <v>0</v>
      </c>
      <c r="AD1453" s="122">
        <v>0</v>
      </c>
      <c r="AE1453" s="122">
        <v>0</v>
      </c>
      <c r="AF1453" s="122">
        <v>0</v>
      </c>
      <c r="AG1453" s="122">
        <v>0</v>
      </c>
      <c r="AH1453" s="122">
        <v>0</v>
      </c>
      <c r="AI1453" s="122">
        <v>0</v>
      </c>
      <c r="AJ1453" s="122">
        <v>0</v>
      </c>
      <c r="AK1453" s="122">
        <v>0</v>
      </c>
      <c r="AL1453" s="122">
        <v>0</v>
      </c>
    </row>
    <row r="1454" spans="1:38" hidden="1" x14ac:dyDescent="0.25">
      <c r="A1454" s="122" t="s">
        <v>2016</v>
      </c>
      <c r="B1454" s="122">
        <v>1</v>
      </c>
      <c r="C1454" s="122" t="s">
        <v>2202</v>
      </c>
      <c r="D1454" s="122" t="s">
        <v>2167</v>
      </c>
      <c r="E1454" s="122">
        <v>27</v>
      </c>
      <c r="F1454" s="122">
        <v>0</v>
      </c>
      <c r="G1454" s="122">
        <v>0</v>
      </c>
      <c r="H1454" s="122">
        <v>0</v>
      </c>
      <c r="I1454" s="122">
        <v>0</v>
      </c>
      <c r="J1454" s="122">
        <v>0</v>
      </c>
      <c r="K1454" s="122">
        <v>0</v>
      </c>
      <c r="L1454" s="122">
        <v>0</v>
      </c>
      <c r="M1454" s="122">
        <v>0</v>
      </c>
      <c r="N1454" s="122">
        <v>0</v>
      </c>
      <c r="O1454" s="122">
        <v>0</v>
      </c>
      <c r="P1454" s="122">
        <v>0</v>
      </c>
      <c r="Q1454" s="122">
        <v>0</v>
      </c>
      <c r="R1454" s="122">
        <v>0</v>
      </c>
      <c r="S1454" s="122">
        <v>0</v>
      </c>
      <c r="T1454" s="122">
        <v>0</v>
      </c>
      <c r="U1454" s="122">
        <v>0</v>
      </c>
      <c r="V1454" s="122">
        <v>0</v>
      </c>
      <c r="W1454" s="122">
        <v>0</v>
      </c>
      <c r="X1454" s="122">
        <v>0</v>
      </c>
      <c r="Y1454" s="122">
        <v>0</v>
      </c>
      <c r="Z1454" s="122">
        <v>0</v>
      </c>
      <c r="AA1454" s="122">
        <v>0</v>
      </c>
      <c r="AB1454" s="122">
        <v>0</v>
      </c>
      <c r="AC1454" s="122">
        <v>0</v>
      </c>
      <c r="AD1454" s="122">
        <v>0</v>
      </c>
      <c r="AE1454" s="122">
        <v>0</v>
      </c>
      <c r="AF1454" s="122">
        <v>0</v>
      </c>
      <c r="AG1454" s="122">
        <v>0</v>
      </c>
      <c r="AH1454" s="122">
        <v>0</v>
      </c>
      <c r="AI1454" s="122">
        <v>0</v>
      </c>
      <c r="AJ1454" s="122">
        <v>0</v>
      </c>
      <c r="AK1454" s="122">
        <v>0</v>
      </c>
      <c r="AL1454" s="122">
        <v>0</v>
      </c>
    </row>
    <row r="1455" spans="1:38" hidden="1" x14ac:dyDescent="0.25">
      <c r="A1455" s="122" t="s">
        <v>2016</v>
      </c>
      <c r="B1455" s="122">
        <v>1</v>
      </c>
      <c r="C1455" s="122" t="s">
        <v>2202</v>
      </c>
      <c r="D1455" s="122" t="s">
        <v>2168</v>
      </c>
      <c r="E1455" s="122">
        <v>27</v>
      </c>
      <c r="F1455" s="122">
        <v>4.9873211660500003E-2</v>
      </c>
      <c r="G1455" s="122">
        <v>4.4765714080799997E-2</v>
      </c>
      <c r="H1455" s="122">
        <v>4.53084157771E-2</v>
      </c>
      <c r="I1455" s="122">
        <v>4.5125581395299999E-2</v>
      </c>
      <c r="J1455" s="122">
        <v>4.7427586206899998E-2</v>
      </c>
      <c r="K1455" s="122">
        <v>4.4572413793100001E-2</v>
      </c>
      <c r="L1455" s="122">
        <v>6.2399999999999997E-2</v>
      </c>
      <c r="M1455" s="122">
        <v>6.2807869974300004E-2</v>
      </c>
      <c r="N1455" s="122">
        <v>6.4457142857099997E-2</v>
      </c>
      <c r="O1455" s="122">
        <v>8.8200000000000001E-2</v>
      </c>
      <c r="P1455" s="122">
        <v>5.5676785714300001E-2</v>
      </c>
      <c r="Q1455" s="122">
        <v>6.9978082191800003E-2</v>
      </c>
      <c r="R1455" s="122">
        <v>6.2512941176499998E-2</v>
      </c>
      <c r="S1455" s="122">
        <v>4.6902347024300003E-2</v>
      </c>
      <c r="T1455" s="122">
        <v>4.5250209555699999E-2</v>
      </c>
      <c r="U1455" s="122">
        <v>6.9261455525599994E-2</v>
      </c>
      <c r="V1455" s="122">
        <v>5.9423180593000002E-2</v>
      </c>
      <c r="W1455" s="122">
        <v>6.1194070080899998E-2</v>
      </c>
      <c r="X1455" s="122">
        <v>5.6865229110500001E-2</v>
      </c>
      <c r="Y1455" s="122">
        <v>5.0175202156300003E-2</v>
      </c>
      <c r="Z1455" s="122">
        <v>7.0062256715099996E-2</v>
      </c>
      <c r="AA1455" s="122">
        <v>5.9443148288700003E-2</v>
      </c>
      <c r="AB1455" s="122">
        <v>5.7923965166999998E-2</v>
      </c>
      <c r="AC1455" s="122">
        <v>6.3031990350200004E-2</v>
      </c>
      <c r="AD1455" s="122">
        <v>6.3565244324199993E-2</v>
      </c>
      <c r="AE1455" s="122">
        <v>6.1326059495899997E-2</v>
      </c>
      <c r="AF1455" s="122">
        <v>6.6178817588600003E-2</v>
      </c>
      <c r="AG1455" s="122">
        <v>8.4347218498800003E-2</v>
      </c>
      <c r="AH1455" s="122">
        <v>6.4252476200199998E-2</v>
      </c>
      <c r="AI1455" s="122">
        <v>6.1556910076399997E-2</v>
      </c>
      <c r="AJ1455" s="122">
        <v>5.8980062431399999E-2</v>
      </c>
      <c r="AK1455" s="122">
        <v>5.6898384370900001E-2</v>
      </c>
      <c r="AL1455" s="122">
        <v>0</v>
      </c>
    </row>
    <row r="1456" spans="1:38" hidden="1" x14ac:dyDescent="0.25">
      <c r="A1456" s="122" t="s">
        <v>2019</v>
      </c>
      <c r="B1456" s="122">
        <v>1</v>
      </c>
      <c r="C1456" s="122" t="s">
        <v>2203</v>
      </c>
      <c r="D1456" s="122" t="s">
        <v>2120</v>
      </c>
      <c r="E1456" s="122">
        <v>28</v>
      </c>
      <c r="F1456" s="122">
        <v>0</v>
      </c>
      <c r="G1456" s="122">
        <v>0</v>
      </c>
      <c r="H1456" s="122">
        <v>0</v>
      </c>
      <c r="I1456" s="122">
        <v>0</v>
      </c>
      <c r="J1456" s="122">
        <v>0</v>
      </c>
      <c r="K1456" s="122">
        <v>0</v>
      </c>
      <c r="L1456" s="122">
        <v>0</v>
      </c>
      <c r="M1456" s="122">
        <v>0</v>
      </c>
      <c r="N1456" s="122">
        <v>0</v>
      </c>
      <c r="O1456" s="122">
        <v>0</v>
      </c>
      <c r="P1456" s="122">
        <v>0</v>
      </c>
      <c r="Q1456" s="122">
        <v>0</v>
      </c>
      <c r="R1456" s="122">
        <v>0</v>
      </c>
      <c r="S1456" s="122">
        <v>0</v>
      </c>
      <c r="T1456" s="122">
        <v>0</v>
      </c>
      <c r="U1456" s="122">
        <v>0</v>
      </c>
      <c r="V1456" s="122">
        <v>0</v>
      </c>
      <c r="W1456" s="122">
        <v>0</v>
      </c>
      <c r="X1456" s="122">
        <v>0</v>
      </c>
      <c r="Y1456" s="122">
        <v>0</v>
      </c>
      <c r="Z1456" s="122">
        <v>0</v>
      </c>
      <c r="AA1456" s="122">
        <v>0</v>
      </c>
      <c r="AB1456" s="122">
        <v>0</v>
      </c>
      <c r="AC1456" s="122">
        <v>0</v>
      </c>
      <c r="AD1456" s="122">
        <v>0</v>
      </c>
      <c r="AE1456" s="122">
        <v>0</v>
      </c>
      <c r="AF1456" s="122">
        <v>0</v>
      </c>
      <c r="AG1456" s="122">
        <v>0</v>
      </c>
      <c r="AH1456" s="122">
        <v>0</v>
      </c>
      <c r="AI1456" s="122">
        <v>0</v>
      </c>
      <c r="AJ1456" s="122">
        <v>0</v>
      </c>
      <c r="AK1456" s="122">
        <v>0</v>
      </c>
      <c r="AL1456" s="122">
        <v>0</v>
      </c>
    </row>
    <row r="1457" spans="1:38" hidden="1" x14ac:dyDescent="0.25">
      <c r="A1457" s="122" t="s">
        <v>2019</v>
      </c>
      <c r="B1457" s="122">
        <v>1</v>
      </c>
      <c r="C1457" s="122" t="s">
        <v>2203</v>
      </c>
      <c r="D1457" s="122" t="s">
        <v>2121</v>
      </c>
      <c r="E1457" s="122">
        <v>28</v>
      </c>
      <c r="F1457" s="122">
        <v>2.0186509321099999E-2</v>
      </c>
      <c r="G1457" s="122">
        <v>1.8966671313500001E-2</v>
      </c>
      <c r="H1457" s="122">
        <v>1.91104693786E-2</v>
      </c>
      <c r="I1457" s="122">
        <v>1.89999307299E-2</v>
      </c>
      <c r="J1457" s="122">
        <v>1.98304379219E-2</v>
      </c>
      <c r="K1457" s="122">
        <v>2.1618620662700001E-2</v>
      </c>
      <c r="L1457" s="122">
        <v>3.6849562528099997E-2</v>
      </c>
      <c r="M1457" s="122">
        <v>2.5818899056700002E-2</v>
      </c>
      <c r="N1457" s="122">
        <v>2.5951247108200001E-2</v>
      </c>
      <c r="O1457" s="122">
        <v>2.70912606051E-2</v>
      </c>
      <c r="P1457" s="122">
        <v>2.87286746081E-2</v>
      </c>
      <c r="Q1457" s="122">
        <v>2.7240831670499999E-2</v>
      </c>
      <c r="R1457" s="122">
        <v>2.98482250069E-2</v>
      </c>
      <c r="S1457" s="122">
        <v>3.0580451757800001E-2</v>
      </c>
      <c r="T1457" s="122">
        <v>3.4331564683300002E-2</v>
      </c>
      <c r="U1457" s="122">
        <v>2.92892730431E-2</v>
      </c>
      <c r="V1457" s="122">
        <v>3.7628025881300001E-2</v>
      </c>
      <c r="W1457" s="122">
        <v>3.3260963416800002E-2</v>
      </c>
      <c r="X1457" s="122">
        <v>3.2372820201399997E-2</v>
      </c>
      <c r="Y1457" s="122">
        <v>3.1099814925999999E-2</v>
      </c>
      <c r="Z1457" s="122">
        <v>0.14813607219149999</v>
      </c>
      <c r="AA1457" s="122">
        <v>0.13337292731770001</v>
      </c>
      <c r="AB1457" s="122">
        <v>0.1296354990012</v>
      </c>
      <c r="AC1457" s="122">
        <v>0.13320501257639999</v>
      </c>
      <c r="AD1457" s="122">
        <v>0.1225196532755</v>
      </c>
      <c r="AE1457" s="122">
        <v>0.1350525320297</v>
      </c>
      <c r="AF1457" s="122">
        <v>0.14702930867149999</v>
      </c>
      <c r="AG1457" s="122">
        <v>0.14467975101870001</v>
      </c>
      <c r="AH1457" s="122">
        <v>0.15904963644949999</v>
      </c>
      <c r="AI1457" s="122">
        <v>0.1477525301788</v>
      </c>
      <c r="AJ1457" s="122">
        <v>0.14162857504199999</v>
      </c>
      <c r="AK1457" s="122">
        <v>0.13956089857539999</v>
      </c>
      <c r="AL1457" s="122">
        <v>0</v>
      </c>
    </row>
    <row r="1458" spans="1:38" hidden="1" x14ac:dyDescent="0.25">
      <c r="A1458" s="122" t="s">
        <v>2019</v>
      </c>
      <c r="B1458" s="122">
        <v>1</v>
      </c>
      <c r="C1458" s="122" t="s">
        <v>2203</v>
      </c>
      <c r="D1458" s="122" t="s">
        <v>2122</v>
      </c>
      <c r="E1458" s="122">
        <v>28</v>
      </c>
      <c r="F1458" s="122">
        <v>0</v>
      </c>
      <c r="G1458" s="122">
        <v>0</v>
      </c>
      <c r="H1458" s="122">
        <v>0</v>
      </c>
      <c r="I1458" s="122">
        <v>0</v>
      </c>
      <c r="J1458" s="122">
        <v>0</v>
      </c>
      <c r="K1458" s="122">
        <v>0</v>
      </c>
      <c r="L1458" s="122">
        <v>0</v>
      </c>
      <c r="M1458" s="122">
        <v>0</v>
      </c>
      <c r="N1458" s="122">
        <v>0</v>
      </c>
      <c r="O1458" s="122">
        <v>0</v>
      </c>
      <c r="P1458" s="122">
        <v>0</v>
      </c>
      <c r="Q1458" s="122">
        <v>0</v>
      </c>
      <c r="R1458" s="122">
        <v>0</v>
      </c>
      <c r="S1458" s="122">
        <v>0</v>
      </c>
      <c r="T1458" s="122">
        <v>0</v>
      </c>
      <c r="U1458" s="122">
        <v>0</v>
      </c>
      <c r="V1458" s="122">
        <v>0</v>
      </c>
      <c r="W1458" s="122">
        <v>0</v>
      </c>
      <c r="X1458" s="122">
        <v>0</v>
      </c>
      <c r="Y1458" s="122">
        <v>0</v>
      </c>
      <c r="Z1458" s="122">
        <v>0</v>
      </c>
      <c r="AA1458" s="122">
        <v>0</v>
      </c>
      <c r="AB1458" s="122">
        <v>0</v>
      </c>
      <c r="AC1458" s="122">
        <v>0</v>
      </c>
      <c r="AD1458" s="122">
        <v>0</v>
      </c>
      <c r="AE1458" s="122">
        <v>0</v>
      </c>
      <c r="AF1458" s="122">
        <v>0</v>
      </c>
      <c r="AG1458" s="122">
        <v>0</v>
      </c>
      <c r="AH1458" s="122">
        <v>0</v>
      </c>
      <c r="AI1458" s="122">
        <v>0</v>
      </c>
      <c r="AJ1458" s="122">
        <v>0</v>
      </c>
      <c r="AK1458" s="122">
        <v>0</v>
      </c>
      <c r="AL1458" s="122">
        <v>0</v>
      </c>
    </row>
    <row r="1459" spans="1:38" hidden="1" x14ac:dyDescent="0.25">
      <c r="A1459" s="122" t="s">
        <v>2019</v>
      </c>
      <c r="B1459" s="122">
        <v>1</v>
      </c>
      <c r="C1459" s="122" t="s">
        <v>2203</v>
      </c>
      <c r="D1459" s="122" t="s">
        <v>2175</v>
      </c>
      <c r="E1459" s="122">
        <v>28</v>
      </c>
      <c r="F1459" s="122">
        <v>0</v>
      </c>
      <c r="G1459" s="122">
        <v>0</v>
      </c>
      <c r="H1459" s="122">
        <v>0</v>
      </c>
      <c r="I1459" s="122">
        <v>0</v>
      </c>
      <c r="J1459" s="122">
        <v>0</v>
      </c>
      <c r="K1459" s="122">
        <v>0</v>
      </c>
      <c r="L1459" s="122">
        <v>0</v>
      </c>
      <c r="M1459" s="122">
        <v>0</v>
      </c>
      <c r="N1459" s="122">
        <v>0</v>
      </c>
      <c r="O1459" s="122">
        <v>0</v>
      </c>
      <c r="P1459" s="122">
        <v>0</v>
      </c>
      <c r="Q1459" s="122">
        <v>0</v>
      </c>
      <c r="R1459" s="122">
        <v>0</v>
      </c>
      <c r="S1459" s="122">
        <v>0</v>
      </c>
      <c r="T1459" s="122">
        <v>0</v>
      </c>
      <c r="U1459" s="122">
        <v>0</v>
      </c>
      <c r="V1459" s="122">
        <v>0</v>
      </c>
      <c r="W1459" s="122">
        <v>0</v>
      </c>
      <c r="X1459" s="122">
        <v>0</v>
      </c>
      <c r="Y1459" s="122">
        <v>0</v>
      </c>
      <c r="Z1459" s="122">
        <v>0</v>
      </c>
      <c r="AA1459" s="122">
        <v>0</v>
      </c>
      <c r="AB1459" s="122">
        <v>0</v>
      </c>
      <c r="AC1459" s="122">
        <v>0</v>
      </c>
      <c r="AD1459" s="122">
        <v>0</v>
      </c>
      <c r="AE1459" s="122">
        <v>0</v>
      </c>
      <c r="AF1459" s="122">
        <v>0</v>
      </c>
      <c r="AG1459" s="122">
        <v>0</v>
      </c>
      <c r="AH1459" s="122">
        <v>0</v>
      </c>
      <c r="AI1459" s="122">
        <v>0</v>
      </c>
      <c r="AJ1459" s="122">
        <v>0</v>
      </c>
      <c r="AK1459" s="122">
        <v>0</v>
      </c>
      <c r="AL1459" s="122">
        <v>0</v>
      </c>
    </row>
    <row r="1460" spans="1:38" hidden="1" x14ac:dyDescent="0.25">
      <c r="A1460" s="122" t="s">
        <v>2019</v>
      </c>
      <c r="B1460" s="122">
        <v>1</v>
      </c>
      <c r="C1460" s="122" t="s">
        <v>2203</v>
      </c>
      <c r="D1460" s="122" t="s">
        <v>2123</v>
      </c>
      <c r="E1460" s="122">
        <v>28</v>
      </c>
      <c r="F1460" s="122">
        <v>0</v>
      </c>
      <c r="G1460" s="122">
        <v>0</v>
      </c>
      <c r="H1460" s="122">
        <v>0</v>
      </c>
      <c r="I1460" s="122">
        <v>0</v>
      </c>
      <c r="J1460" s="122">
        <v>0</v>
      </c>
      <c r="K1460" s="122">
        <v>0</v>
      </c>
      <c r="L1460" s="122">
        <v>0</v>
      </c>
      <c r="M1460" s="122">
        <v>0</v>
      </c>
      <c r="N1460" s="122">
        <v>0</v>
      </c>
      <c r="O1460" s="122">
        <v>0</v>
      </c>
      <c r="P1460" s="122">
        <v>0</v>
      </c>
      <c r="Q1460" s="122">
        <v>0</v>
      </c>
      <c r="R1460" s="122">
        <v>0</v>
      </c>
      <c r="S1460" s="122">
        <v>0</v>
      </c>
      <c r="T1460" s="122">
        <v>0</v>
      </c>
      <c r="U1460" s="122">
        <v>0</v>
      </c>
      <c r="V1460" s="122">
        <v>0</v>
      </c>
      <c r="W1460" s="122">
        <v>0</v>
      </c>
      <c r="X1460" s="122">
        <v>0</v>
      </c>
      <c r="Y1460" s="122">
        <v>0</v>
      </c>
      <c r="Z1460" s="122">
        <v>0</v>
      </c>
      <c r="AA1460" s="122">
        <v>0</v>
      </c>
      <c r="AB1460" s="122">
        <v>0</v>
      </c>
      <c r="AC1460" s="122">
        <v>0</v>
      </c>
      <c r="AD1460" s="122">
        <v>0</v>
      </c>
      <c r="AE1460" s="122">
        <v>0</v>
      </c>
      <c r="AF1460" s="122">
        <v>0</v>
      </c>
      <c r="AG1460" s="122">
        <v>0</v>
      </c>
      <c r="AH1460" s="122">
        <v>0</v>
      </c>
      <c r="AI1460" s="122">
        <v>0</v>
      </c>
      <c r="AJ1460" s="122">
        <v>0</v>
      </c>
      <c r="AK1460" s="122">
        <v>0</v>
      </c>
      <c r="AL1460" s="122">
        <v>0</v>
      </c>
    </row>
    <row r="1461" spans="1:38" x14ac:dyDescent="0.25">
      <c r="A1461" s="122" t="s">
        <v>2019</v>
      </c>
      <c r="B1461" s="122">
        <v>1</v>
      </c>
      <c r="C1461" s="122" t="s">
        <v>2203</v>
      </c>
      <c r="D1461" s="122" t="s">
        <v>2124</v>
      </c>
      <c r="E1461" s="122">
        <v>28</v>
      </c>
      <c r="F1461" s="122">
        <v>4.0373018642100002E-2</v>
      </c>
      <c r="G1461" s="122">
        <v>3.7933342627099999E-2</v>
      </c>
      <c r="H1461" s="122">
        <v>3.8220938757099997E-2</v>
      </c>
      <c r="I1461" s="122">
        <v>3.7999861459900003E-2</v>
      </c>
      <c r="J1461" s="122">
        <v>3.96608758438E-2</v>
      </c>
      <c r="K1461" s="122">
        <v>4.3237241325400001E-2</v>
      </c>
      <c r="L1461" s="122">
        <v>3.6849562528099997E-2</v>
      </c>
      <c r="M1461" s="122">
        <v>5.1637798113400003E-2</v>
      </c>
      <c r="N1461" s="122">
        <v>5.1902494216499999E-2</v>
      </c>
      <c r="O1461" s="122">
        <v>5.4182521210299997E-2</v>
      </c>
      <c r="P1461" s="122">
        <v>5.74573492162E-2</v>
      </c>
      <c r="Q1461" s="122">
        <v>5.4481663340999999E-2</v>
      </c>
      <c r="R1461" s="122">
        <v>5.9696450013800001E-2</v>
      </c>
      <c r="S1461" s="122">
        <v>6.1160903515499999E-2</v>
      </c>
      <c r="T1461" s="122">
        <v>6.86631293665E-2</v>
      </c>
      <c r="U1461" s="122">
        <v>5.8578546086200001E-2</v>
      </c>
      <c r="V1461" s="122">
        <v>7.5256051762600001E-2</v>
      </c>
      <c r="W1461" s="122">
        <v>6.6521926833600004E-2</v>
      </c>
      <c r="X1461" s="122">
        <v>6.4745640402799995E-2</v>
      </c>
      <c r="Y1461" s="122">
        <v>6.2199629851999998E-2</v>
      </c>
      <c r="Z1461" s="122">
        <v>2.9240238472299999E-2</v>
      </c>
      <c r="AA1461" s="122">
        <v>4.7202399260199999E-2</v>
      </c>
      <c r="AB1461" s="122">
        <v>3.9957436157200002E-2</v>
      </c>
      <c r="AC1461" s="122">
        <v>4.5126553161399997E-2</v>
      </c>
      <c r="AD1461" s="122">
        <v>4.0327820251799998E-2</v>
      </c>
      <c r="AE1461" s="122">
        <v>3.4608218257499997E-2</v>
      </c>
      <c r="AF1461" s="122">
        <v>1.9535166947900001E-2</v>
      </c>
      <c r="AG1461" s="122">
        <v>1.9324160004700001E-2</v>
      </c>
      <c r="AH1461" s="122">
        <v>2.2423158869600002E-2</v>
      </c>
      <c r="AI1461" s="122">
        <v>1.9754884690800001E-2</v>
      </c>
      <c r="AJ1461" s="122">
        <v>1.93227090108E-2</v>
      </c>
      <c r="AK1461" s="122">
        <v>2.18312066612E-2</v>
      </c>
      <c r="AL1461" s="122">
        <v>0</v>
      </c>
    </row>
    <row r="1462" spans="1:38" hidden="1" x14ac:dyDescent="0.25">
      <c r="A1462" s="122" t="s">
        <v>2019</v>
      </c>
      <c r="B1462" s="122">
        <v>1</v>
      </c>
      <c r="C1462" s="122" t="s">
        <v>2203</v>
      </c>
      <c r="D1462" s="122" t="s">
        <v>474</v>
      </c>
      <c r="E1462" s="122">
        <v>28</v>
      </c>
      <c r="F1462" s="122">
        <v>0</v>
      </c>
      <c r="G1462" s="122">
        <v>0</v>
      </c>
      <c r="H1462" s="122">
        <v>0</v>
      </c>
      <c r="I1462" s="122">
        <v>0</v>
      </c>
      <c r="J1462" s="122">
        <v>0</v>
      </c>
      <c r="K1462" s="122">
        <v>0</v>
      </c>
      <c r="L1462" s="122">
        <v>0</v>
      </c>
      <c r="M1462" s="122">
        <v>0</v>
      </c>
      <c r="N1462" s="122">
        <v>0</v>
      </c>
      <c r="O1462" s="122">
        <v>0</v>
      </c>
      <c r="P1462" s="122">
        <v>0</v>
      </c>
      <c r="Q1462" s="122">
        <v>0</v>
      </c>
      <c r="R1462" s="122">
        <v>0</v>
      </c>
      <c r="S1462" s="122">
        <v>0</v>
      </c>
      <c r="T1462" s="122">
        <v>0</v>
      </c>
      <c r="U1462" s="122">
        <v>0</v>
      </c>
      <c r="V1462" s="122">
        <v>0</v>
      </c>
      <c r="W1462" s="122">
        <v>0</v>
      </c>
      <c r="X1462" s="122">
        <v>0</v>
      </c>
      <c r="Y1462" s="122">
        <v>0</v>
      </c>
      <c r="Z1462" s="122">
        <v>0</v>
      </c>
      <c r="AA1462" s="122">
        <v>0</v>
      </c>
      <c r="AB1462" s="122">
        <v>0</v>
      </c>
      <c r="AC1462" s="122">
        <v>0</v>
      </c>
      <c r="AD1462" s="122">
        <v>0</v>
      </c>
      <c r="AE1462" s="122">
        <v>0</v>
      </c>
      <c r="AF1462" s="122">
        <v>0</v>
      </c>
      <c r="AG1462" s="122">
        <v>0</v>
      </c>
      <c r="AH1462" s="122">
        <v>0</v>
      </c>
      <c r="AI1462" s="122">
        <v>0</v>
      </c>
      <c r="AJ1462" s="122">
        <v>0</v>
      </c>
      <c r="AK1462" s="122">
        <v>0</v>
      </c>
      <c r="AL1462" s="122">
        <v>0</v>
      </c>
    </row>
    <row r="1463" spans="1:38" hidden="1" x14ac:dyDescent="0.25">
      <c r="A1463" s="122" t="s">
        <v>2019</v>
      </c>
      <c r="B1463" s="122">
        <v>1</v>
      </c>
      <c r="C1463" s="122" t="s">
        <v>2203</v>
      </c>
      <c r="D1463" s="122" t="s">
        <v>2125</v>
      </c>
      <c r="E1463" s="122">
        <v>28</v>
      </c>
      <c r="F1463" s="122">
        <v>0</v>
      </c>
      <c r="G1463" s="122">
        <v>0</v>
      </c>
      <c r="H1463" s="122">
        <v>0</v>
      </c>
      <c r="I1463" s="122">
        <v>0</v>
      </c>
      <c r="J1463" s="122">
        <v>0</v>
      </c>
      <c r="K1463" s="122">
        <v>0</v>
      </c>
      <c r="L1463" s="122">
        <v>0</v>
      </c>
      <c r="M1463" s="122">
        <v>0</v>
      </c>
      <c r="N1463" s="122">
        <v>0</v>
      </c>
      <c r="O1463" s="122">
        <v>0</v>
      </c>
      <c r="P1463" s="122">
        <v>0</v>
      </c>
      <c r="Q1463" s="122">
        <v>0</v>
      </c>
      <c r="R1463" s="122">
        <v>0</v>
      </c>
      <c r="S1463" s="122">
        <v>0</v>
      </c>
      <c r="T1463" s="122">
        <v>0</v>
      </c>
      <c r="U1463" s="122">
        <v>0</v>
      </c>
      <c r="V1463" s="122">
        <v>0</v>
      </c>
      <c r="W1463" s="122">
        <v>0</v>
      </c>
      <c r="X1463" s="122">
        <v>0</v>
      </c>
      <c r="Y1463" s="122">
        <v>0</v>
      </c>
      <c r="Z1463" s="122">
        <v>0</v>
      </c>
      <c r="AA1463" s="122">
        <v>0</v>
      </c>
      <c r="AB1463" s="122">
        <v>0</v>
      </c>
      <c r="AC1463" s="122">
        <v>0</v>
      </c>
      <c r="AD1463" s="122">
        <v>0</v>
      </c>
      <c r="AE1463" s="122">
        <v>0</v>
      </c>
      <c r="AF1463" s="122">
        <v>0</v>
      </c>
      <c r="AG1463" s="122">
        <v>0</v>
      </c>
      <c r="AH1463" s="122">
        <v>0</v>
      </c>
      <c r="AI1463" s="122">
        <v>0</v>
      </c>
      <c r="AJ1463" s="122">
        <v>0</v>
      </c>
      <c r="AK1463" s="122">
        <v>0</v>
      </c>
      <c r="AL1463" s="122">
        <v>0</v>
      </c>
    </row>
    <row r="1464" spans="1:38" hidden="1" x14ac:dyDescent="0.25">
      <c r="A1464" s="122" t="s">
        <v>2019</v>
      </c>
      <c r="B1464" s="122">
        <v>1</v>
      </c>
      <c r="C1464" s="122" t="s">
        <v>2203</v>
      </c>
      <c r="D1464" s="122" t="s">
        <v>2126</v>
      </c>
      <c r="E1464" s="122">
        <v>28</v>
      </c>
      <c r="F1464" s="122">
        <v>0</v>
      </c>
      <c r="G1464" s="122">
        <v>0</v>
      </c>
      <c r="H1464" s="122">
        <v>0</v>
      </c>
      <c r="I1464" s="122">
        <v>0</v>
      </c>
      <c r="J1464" s="122">
        <v>0</v>
      </c>
      <c r="K1464" s="122">
        <v>0</v>
      </c>
      <c r="L1464" s="122">
        <v>0</v>
      </c>
      <c r="M1464" s="122">
        <v>0</v>
      </c>
      <c r="N1464" s="122">
        <v>0</v>
      </c>
      <c r="O1464" s="122">
        <v>0</v>
      </c>
      <c r="P1464" s="122">
        <v>0</v>
      </c>
      <c r="Q1464" s="122">
        <v>0</v>
      </c>
      <c r="R1464" s="122">
        <v>0</v>
      </c>
      <c r="S1464" s="122">
        <v>0</v>
      </c>
      <c r="T1464" s="122">
        <v>0</v>
      </c>
      <c r="U1464" s="122">
        <v>0</v>
      </c>
      <c r="V1464" s="122">
        <v>0</v>
      </c>
      <c r="W1464" s="122">
        <v>0</v>
      </c>
      <c r="X1464" s="122">
        <v>0</v>
      </c>
      <c r="Y1464" s="122">
        <v>0</v>
      </c>
      <c r="Z1464" s="122">
        <v>0</v>
      </c>
      <c r="AA1464" s="122">
        <v>0</v>
      </c>
      <c r="AB1464" s="122">
        <v>0</v>
      </c>
      <c r="AC1464" s="122">
        <v>0</v>
      </c>
      <c r="AD1464" s="122">
        <v>0</v>
      </c>
      <c r="AE1464" s="122">
        <v>0</v>
      </c>
      <c r="AF1464" s="122">
        <v>0</v>
      </c>
      <c r="AG1464" s="122">
        <v>0</v>
      </c>
      <c r="AH1464" s="122">
        <v>0</v>
      </c>
      <c r="AI1464" s="122">
        <v>0</v>
      </c>
      <c r="AJ1464" s="122">
        <v>0</v>
      </c>
      <c r="AK1464" s="122">
        <v>0</v>
      </c>
      <c r="AL1464" s="122">
        <v>0</v>
      </c>
    </row>
    <row r="1465" spans="1:38" hidden="1" x14ac:dyDescent="0.25">
      <c r="A1465" s="122" t="s">
        <v>2019</v>
      </c>
      <c r="B1465" s="122">
        <v>1</v>
      </c>
      <c r="C1465" s="122" t="s">
        <v>2203</v>
      </c>
      <c r="D1465" s="122" t="s">
        <v>2127</v>
      </c>
      <c r="E1465" s="122">
        <v>28</v>
      </c>
      <c r="F1465" s="122">
        <v>0</v>
      </c>
      <c r="G1465" s="122">
        <v>0</v>
      </c>
      <c r="H1465" s="122">
        <v>0</v>
      </c>
      <c r="I1465" s="122">
        <v>0</v>
      </c>
      <c r="J1465" s="122">
        <v>0</v>
      </c>
      <c r="K1465" s="122">
        <v>0</v>
      </c>
      <c r="L1465" s="122">
        <v>0</v>
      </c>
      <c r="M1465" s="122">
        <v>0</v>
      </c>
      <c r="N1465" s="122">
        <v>0</v>
      </c>
      <c r="O1465" s="122">
        <v>0</v>
      </c>
      <c r="P1465" s="122">
        <v>0</v>
      </c>
      <c r="Q1465" s="122">
        <v>0</v>
      </c>
      <c r="R1465" s="122">
        <v>0</v>
      </c>
      <c r="S1465" s="122">
        <v>0</v>
      </c>
      <c r="T1465" s="122">
        <v>0</v>
      </c>
      <c r="U1465" s="122">
        <v>0</v>
      </c>
      <c r="V1465" s="122">
        <v>0</v>
      </c>
      <c r="W1465" s="122">
        <v>0</v>
      </c>
      <c r="X1465" s="122">
        <v>0</v>
      </c>
      <c r="Y1465" s="122">
        <v>0</v>
      </c>
      <c r="Z1465" s="122">
        <v>0</v>
      </c>
      <c r="AA1465" s="122">
        <v>0</v>
      </c>
      <c r="AB1465" s="122">
        <v>0</v>
      </c>
      <c r="AC1465" s="122">
        <v>0</v>
      </c>
      <c r="AD1465" s="122">
        <v>0</v>
      </c>
      <c r="AE1465" s="122">
        <v>0</v>
      </c>
      <c r="AF1465" s="122">
        <v>0</v>
      </c>
      <c r="AG1465" s="122">
        <v>0</v>
      </c>
      <c r="AH1465" s="122">
        <v>0</v>
      </c>
      <c r="AI1465" s="122">
        <v>0</v>
      </c>
      <c r="AJ1465" s="122">
        <v>0</v>
      </c>
      <c r="AK1465" s="122">
        <v>0</v>
      </c>
      <c r="AL1465" s="122">
        <v>0</v>
      </c>
    </row>
    <row r="1466" spans="1:38" hidden="1" x14ac:dyDescent="0.25">
      <c r="A1466" s="122" t="s">
        <v>2019</v>
      </c>
      <c r="B1466" s="122">
        <v>1</v>
      </c>
      <c r="C1466" s="122" t="s">
        <v>2203</v>
      </c>
      <c r="D1466" s="122" t="s">
        <v>2128</v>
      </c>
      <c r="E1466" s="122">
        <v>28</v>
      </c>
      <c r="F1466" s="122">
        <v>2.0186509321099999E-2</v>
      </c>
      <c r="G1466" s="122">
        <v>1.8966671313500001E-2</v>
      </c>
      <c r="H1466" s="122">
        <v>1.91104693786E-2</v>
      </c>
      <c r="I1466" s="122">
        <v>1.89999307299E-2</v>
      </c>
      <c r="J1466" s="122">
        <v>1.98304379219E-2</v>
      </c>
      <c r="K1466" s="122">
        <v>2.1618620662700001E-2</v>
      </c>
      <c r="L1466" s="122">
        <v>3.6849562528099997E-2</v>
      </c>
      <c r="M1466" s="122">
        <v>2.5818899056700002E-2</v>
      </c>
      <c r="N1466" s="122">
        <v>2.5951247108200001E-2</v>
      </c>
      <c r="O1466" s="122">
        <v>2.70912606051E-2</v>
      </c>
      <c r="P1466" s="122">
        <v>2.87286746081E-2</v>
      </c>
      <c r="Q1466" s="122">
        <v>2.7240831670499999E-2</v>
      </c>
      <c r="R1466" s="122">
        <v>2.98482250069E-2</v>
      </c>
      <c r="S1466" s="122">
        <v>3.0580451757800001E-2</v>
      </c>
      <c r="T1466" s="122">
        <v>3.4331564683300002E-2</v>
      </c>
      <c r="U1466" s="122">
        <v>2.92892730431E-2</v>
      </c>
      <c r="V1466" s="122">
        <v>3.7628025881300001E-2</v>
      </c>
      <c r="W1466" s="122">
        <v>3.3260963416800002E-2</v>
      </c>
      <c r="X1466" s="122">
        <v>3.2372820201399997E-2</v>
      </c>
      <c r="Y1466" s="122">
        <v>3.1099814925999999E-2</v>
      </c>
      <c r="Z1466" s="122">
        <v>0</v>
      </c>
      <c r="AA1466" s="122">
        <v>0</v>
      </c>
      <c r="AB1466" s="122">
        <v>4.0767765047100002E-2</v>
      </c>
      <c r="AC1466" s="122">
        <v>3.3456158476499999E-2</v>
      </c>
      <c r="AD1466" s="122">
        <v>6.6482461446899996E-2</v>
      </c>
      <c r="AE1466" s="122">
        <v>3.2858272453300003E-2</v>
      </c>
      <c r="AF1466" s="122">
        <v>6.8158444613799996E-2</v>
      </c>
      <c r="AG1466" s="122">
        <v>2.55994274318E-2</v>
      </c>
      <c r="AH1466" s="122">
        <v>2.2828145139699999E-2</v>
      </c>
      <c r="AI1466" s="122">
        <v>2.32329040149E-2</v>
      </c>
      <c r="AJ1466" s="122">
        <v>3.7818589493400001E-2</v>
      </c>
      <c r="AK1466" s="122">
        <v>6.4083588991699997E-2</v>
      </c>
      <c r="AL1466" s="122">
        <v>0</v>
      </c>
    </row>
    <row r="1467" spans="1:38" hidden="1" x14ac:dyDescent="0.25">
      <c r="A1467" s="122" t="s">
        <v>2019</v>
      </c>
      <c r="B1467" s="122">
        <v>1</v>
      </c>
      <c r="C1467" s="122" t="s">
        <v>2203</v>
      </c>
      <c r="D1467" s="122" t="s">
        <v>2129</v>
      </c>
      <c r="E1467" s="122">
        <v>28</v>
      </c>
      <c r="F1467" s="122">
        <v>2.0186509321099999E-2</v>
      </c>
      <c r="G1467" s="122">
        <v>1.8966671313500001E-2</v>
      </c>
      <c r="H1467" s="122">
        <v>1.91104693786E-2</v>
      </c>
      <c r="I1467" s="122">
        <v>1.89999307299E-2</v>
      </c>
      <c r="J1467" s="122">
        <v>1.98304379219E-2</v>
      </c>
      <c r="K1467" s="122">
        <v>2.1618620662700001E-2</v>
      </c>
      <c r="L1467" s="122">
        <v>1.84247812641E-2</v>
      </c>
      <c r="M1467" s="122">
        <v>2.5818899056700002E-2</v>
      </c>
      <c r="N1467" s="122">
        <v>2.5951247108200001E-2</v>
      </c>
      <c r="O1467" s="122">
        <v>2.70912606051E-2</v>
      </c>
      <c r="P1467" s="122">
        <v>0</v>
      </c>
      <c r="Q1467" s="122">
        <v>0</v>
      </c>
      <c r="R1467" s="122">
        <v>0</v>
      </c>
      <c r="S1467" s="122">
        <v>0</v>
      </c>
      <c r="T1467" s="122">
        <v>0</v>
      </c>
      <c r="U1467" s="122">
        <v>0</v>
      </c>
      <c r="V1467" s="122">
        <v>0</v>
      </c>
      <c r="W1467" s="122">
        <v>0</v>
      </c>
      <c r="X1467" s="122">
        <v>0</v>
      </c>
      <c r="Y1467" s="122">
        <v>0</v>
      </c>
      <c r="Z1467" s="122">
        <v>0</v>
      </c>
      <c r="AA1467" s="122">
        <v>0</v>
      </c>
      <c r="AB1467" s="122">
        <v>0</v>
      </c>
      <c r="AC1467" s="122">
        <v>0</v>
      </c>
      <c r="AD1467" s="122">
        <v>0</v>
      </c>
      <c r="AE1467" s="122">
        <v>0</v>
      </c>
      <c r="AF1467" s="122">
        <v>0</v>
      </c>
      <c r="AG1467" s="122">
        <v>0</v>
      </c>
      <c r="AH1467" s="122">
        <v>0</v>
      </c>
      <c r="AI1467" s="122">
        <v>0</v>
      </c>
      <c r="AJ1467" s="122">
        <v>0</v>
      </c>
      <c r="AK1467" s="122">
        <v>0</v>
      </c>
      <c r="AL1467" s="122">
        <v>0</v>
      </c>
    </row>
    <row r="1468" spans="1:38" hidden="1" x14ac:dyDescent="0.25">
      <c r="A1468" s="122" t="s">
        <v>2019</v>
      </c>
      <c r="B1468" s="122">
        <v>1</v>
      </c>
      <c r="C1468" s="122" t="s">
        <v>2203</v>
      </c>
      <c r="D1468" s="122" t="s">
        <v>2176</v>
      </c>
      <c r="E1468" s="122">
        <v>28</v>
      </c>
      <c r="F1468" s="122">
        <v>0</v>
      </c>
      <c r="G1468" s="122">
        <v>0</v>
      </c>
      <c r="H1468" s="122">
        <v>0</v>
      </c>
      <c r="I1468" s="122">
        <v>0</v>
      </c>
      <c r="J1468" s="122">
        <v>0</v>
      </c>
      <c r="K1468" s="122">
        <v>0</v>
      </c>
      <c r="L1468" s="122">
        <v>0</v>
      </c>
      <c r="M1468" s="122">
        <v>0</v>
      </c>
      <c r="N1468" s="122">
        <v>0</v>
      </c>
      <c r="O1468" s="122">
        <v>0</v>
      </c>
      <c r="P1468" s="122">
        <v>0</v>
      </c>
      <c r="Q1468" s="122">
        <v>0</v>
      </c>
      <c r="R1468" s="122">
        <v>0</v>
      </c>
      <c r="S1468" s="122">
        <v>0</v>
      </c>
      <c r="T1468" s="122">
        <v>0</v>
      </c>
      <c r="U1468" s="122">
        <v>0</v>
      </c>
      <c r="V1468" s="122">
        <v>0</v>
      </c>
      <c r="W1468" s="122">
        <v>0</v>
      </c>
      <c r="X1468" s="122">
        <v>0</v>
      </c>
      <c r="Y1468" s="122">
        <v>0</v>
      </c>
      <c r="Z1468" s="122">
        <v>0</v>
      </c>
      <c r="AA1468" s="122">
        <v>0</v>
      </c>
      <c r="AB1468" s="122">
        <v>0</v>
      </c>
      <c r="AC1468" s="122">
        <v>0</v>
      </c>
      <c r="AD1468" s="122">
        <v>0</v>
      </c>
      <c r="AE1468" s="122">
        <v>0</v>
      </c>
      <c r="AF1468" s="122">
        <v>0</v>
      </c>
      <c r="AG1468" s="122">
        <v>0</v>
      </c>
      <c r="AH1468" s="122">
        <v>0</v>
      </c>
      <c r="AI1468" s="122">
        <v>0</v>
      </c>
      <c r="AJ1468" s="122">
        <v>0</v>
      </c>
      <c r="AK1468" s="122">
        <v>0</v>
      </c>
      <c r="AL1468" s="122">
        <v>0</v>
      </c>
    </row>
    <row r="1469" spans="1:38" hidden="1" x14ac:dyDescent="0.25">
      <c r="A1469" s="122" t="s">
        <v>2019</v>
      </c>
      <c r="B1469" s="122">
        <v>1</v>
      </c>
      <c r="C1469" s="122" t="s">
        <v>2203</v>
      </c>
      <c r="D1469" s="122" t="s">
        <v>2130</v>
      </c>
      <c r="E1469" s="122">
        <v>28</v>
      </c>
      <c r="F1469" s="122">
        <v>0</v>
      </c>
      <c r="G1469" s="122">
        <v>0</v>
      </c>
      <c r="H1469" s="122">
        <v>0</v>
      </c>
      <c r="I1469" s="122">
        <v>0</v>
      </c>
      <c r="J1469" s="122">
        <v>0</v>
      </c>
      <c r="K1469" s="122">
        <v>0</v>
      </c>
      <c r="L1469" s="122">
        <v>0</v>
      </c>
      <c r="M1469" s="122">
        <v>0</v>
      </c>
      <c r="N1469" s="122">
        <v>0</v>
      </c>
      <c r="O1469" s="122">
        <v>0</v>
      </c>
      <c r="P1469" s="122">
        <v>0</v>
      </c>
      <c r="Q1469" s="122">
        <v>0</v>
      </c>
      <c r="R1469" s="122">
        <v>0</v>
      </c>
      <c r="S1469" s="122">
        <v>0</v>
      </c>
      <c r="T1469" s="122">
        <v>0</v>
      </c>
      <c r="U1469" s="122">
        <v>0</v>
      </c>
      <c r="V1469" s="122">
        <v>0</v>
      </c>
      <c r="W1469" s="122">
        <v>0</v>
      </c>
      <c r="X1469" s="122">
        <v>0</v>
      </c>
      <c r="Y1469" s="122">
        <v>0</v>
      </c>
      <c r="Z1469" s="122">
        <v>0</v>
      </c>
      <c r="AA1469" s="122">
        <v>0</v>
      </c>
      <c r="AB1469" s="122">
        <v>0</v>
      </c>
      <c r="AC1469" s="122">
        <v>0</v>
      </c>
      <c r="AD1469" s="122">
        <v>0</v>
      </c>
      <c r="AE1469" s="122">
        <v>0</v>
      </c>
      <c r="AF1469" s="122">
        <v>0</v>
      </c>
      <c r="AG1469" s="122">
        <v>0</v>
      </c>
      <c r="AH1469" s="122">
        <v>0</v>
      </c>
      <c r="AI1469" s="122">
        <v>0</v>
      </c>
      <c r="AJ1469" s="122">
        <v>0</v>
      </c>
      <c r="AK1469" s="122">
        <v>0</v>
      </c>
      <c r="AL1469" s="122">
        <v>0</v>
      </c>
    </row>
    <row r="1470" spans="1:38" hidden="1" x14ac:dyDescent="0.25">
      <c r="A1470" s="122" t="s">
        <v>2019</v>
      </c>
      <c r="B1470" s="122">
        <v>1</v>
      </c>
      <c r="C1470" s="122" t="s">
        <v>2203</v>
      </c>
      <c r="D1470" s="122" t="s">
        <v>2131</v>
      </c>
      <c r="E1470" s="122">
        <v>28</v>
      </c>
      <c r="F1470" s="122">
        <v>0</v>
      </c>
      <c r="G1470" s="122">
        <v>0</v>
      </c>
      <c r="H1470" s="122">
        <v>0</v>
      </c>
      <c r="I1470" s="122">
        <v>0</v>
      </c>
      <c r="J1470" s="122">
        <v>0</v>
      </c>
      <c r="K1470" s="122">
        <v>0</v>
      </c>
      <c r="L1470" s="122">
        <v>0</v>
      </c>
      <c r="M1470" s="122">
        <v>0</v>
      </c>
      <c r="N1470" s="122">
        <v>0</v>
      </c>
      <c r="O1470" s="122">
        <v>0</v>
      </c>
      <c r="P1470" s="122">
        <v>0</v>
      </c>
      <c r="Q1470" s="122">
        <v>0</v>
      </c>
      <c r="R1470" s="122">
        <v>0</v>
      </c>
      <c r="S1470" s="122">
        <v>0</v>
      </c>
      <c r="T1470" s="122">
        <v>0</v>
      </c>
      <c r="U1470" s="122">
        <v>0</v>
      </c>
      <c r="V1470" s="122">
        <v>0</v>
      </c>
      <c r="W1470" s="122">
        <v>0</v>
      </c>
      <c r="X1470" s="122">
        <v>0</v>
      </c>
      <c r="Y1470" s="122">
        <v>0</v>
      </c>
      <c r="Z1470" s="122">
        <v>0</v>
      </c>
      <c r="AA1470" s="122">
        <v>0</v>
      </c>
      <c r="AB1470" s="122">
        <v>0</v>
      </c>
      <c r="AC1470" s="122">
        <v>0</v>
      </c>
      <c r="AD1470" s="122">
        <v>0</v>
      </c>
      <c r="AE1470" s="122">
        <v>0</v>
      </c>
      <c r="AF1470" s="122">
        <v>0</v>
      </c>
      <c r="AG1470" s="122">
        <v>0</v>
      </c>
      <c r="AH1470" s="122">
        <v>0</v>
      </c>
      <c r="AI1470" s="122">
        <v>0</v>
      </c>
      <c r="AJ1470" s="122">
        <v>0</v>
      </c>
      <c r="AK1470" s="122">
        <v>0</v>
      </c>
      <c r="AL1470" s="122">
        <v>0</v>
      </c>
    </row>
    <row r="1471" spans="1:38" hidden="1" x14ac:dyDescent="0.25">
      <c r="A1471" s="122" t="s">
        <v>2019</v>
      </c>
      <c r="B1471" s="122">
        <v>1</v>
      </c>
      <c r="C1471" s="122" t="s">
        <v>2203</v>
      </c>
      <c r="D1471" s="122" t="s">
        <v>2132</v>
      </c>
      <c r="E1471" s="122">
        <v>28</v>
      </c>
      <c r="F1471" s="122">
        <v>0</v>
      </c>
      <c r="G1471" s="122">
        <v>0</v>
      </c>
      <c r="H1471" s="122">
        <v>0</v>
      </c>
      <c r="I1471" s="122">
        <v>0</v>
      </c>
      <c r="J1471" s="122">
        <v>0</v>
      </c>
      <c r="K1471" s="122">
        <v>0</v>
      </c>
      <c r="L1471" s="122">
        <v>0</v>
      </c>
      <c r="M1471" s="122">
        <v>0</v>
      </c>
      <c r="N1471" s="122">
        <v>0</v>
      </c>
      <c r="O1471" s="122">
        <v>0</v>
      </c>
      <c r="P1471" s="122">
        <v>0</v>
      </c>
      <c r="Q1471" s="122">
        <v>0</v>
      </c>
      <c r="R1471" s="122">
        <v>0</v>
      </c>
      <c r="S1471" s="122">
        <v>0</v>
      </c>
      <c r="T1471" s="122">
        <v>0</v>
      </c>
      <c r="U1471" s="122">
        <v>0</v>
      </c>
      <c r="V1471" s="122">
        <v>0</v>
      </c>
      <c r="W1471" s="122">
        <v>0</v>
      </c>
      <c r="X1471" s="122">
        <v>0</v>
      </c>
      <c r="Y1471" s="122">
        <v>0</v>
      </c>
      <c r="Z1471" s="122">
        <v>0</v>
      </c>
      <c r="AA1471" s="122">
        <v>0</v>
      </c>
      <c r="AB1471" s="122">
        <v>0</v>
      </c>
      <c r="AC1471" s="122">
        <v>0</v>
      </c>
      <c r="AD1471" s="122">
        <v>0</v>
      </c>
      <c r="AE1471" s="122">
        <v>0</v>
      </c>
      <c r="AF1471" s="122">
        <v>0</v>
      </c>
      <c r="AG1471" s="122">
        <v>0</v>
      </c>
      <c r="AH1471" s="122">
        <v>0</v>
      </c>
      <c r="AI1471" s="122">
        <v>0</v>
      </c>
      <c r="AJ1471" s="122">
        <v>0</v>
      </c>
      <c r="AK1471" s="122">
        <v>0</v>
      </c>
      <c r="AL1471" s="122">
        <v>0</v>
      </c>
    </row>
    <row r="1472" spans="1:38" hidden="1" x14ac:dyDescent="0.25">
      <c r="A1472" s="122" t="s">
        <v>2019</v>
      </c>
      <c r="B1472" s="122">
        <v>1</v>
      </c>
      <c r="C1472" s="122" t="s">
        <v>2203</v>
      </c>
      <c r="D1472" s="122" t="s">
        <v>2133</v>
      </c>
      <c r="E1472" s="122">
        <v>28</v>
      </c>
      <c r="F1472" s="122">
        <v>0</v>
      </c>
      <c r="G1472" s="122">
        <v>0</v>
      </c>
      <c r="H1472" s="122">
        <v>0</v>
      </c>
      <c r="I1472" s="122">
        <v>0</v>
      </c>
      <c r="J1472" s="122">
        <v>0</v>
      </c>
      <c r="K1472" s="122">
        <v>0</v>
      </c>
      <c r="L1472" s="122">
        <v>0</v>
      </c>
      <c r="M1472" s="122">
        <v>0</v>
      </c>
      <c r="N1472" s="122">
        <v>0</v>
      </c>
      <c r="O1472" s="122">
        <v>0</v>
      </c>
      <c r="P1472" s="122">
        <v>0</v>
      </c>
      <c r="Q1472" s="122">
        <v>0</v>
      </c>
      <c r="R1472" s="122">
        <v>0</v>
      </c>
      <c r="S1472" s="122">
        <v>0</v>
      </c>
      <c r="T1472" s="122">
        <v>0</v>
      </c>
      <c r="U1472" s="122">
        <v>2.92892730431E-2</v>
      </c>
      <c r="V1472" s="122">
        <v>0</v>
      </c>
      <c r="W1472" s="122">
        <v>0</v>
      </c>
      <c r="X1472" s="122">
        <v>0</v>
      </c>
      <c r="Y1472" s="122">
        <v>0</v>
      </c>
      <c r="Z1472" s="122">
        <v>0</v>
      </c>
      <c r="AA1472" s="122">
        <v>0</v>
      </c>
      <c r="AB1472" s="122">
        <v>0</v>
      </c>
      <c r="AC1472" s="122">
        <v>0</v>
      </c>
      <c r="AD1472" s="122">
        <v>0</v>
      </c>
      <c r="AE1472" s="122">
        <v>0</v>
      </c>
      <c r="AF1472" s="122">
        <v>0</v>
      </c>
      <c r="AG1472" s="122">
        <v>0</v>
      </c>
      <c r="AH1472" s="122">
        <v>0</v>
      </c>
      <c r="AI1472" s="122">
        <v>0</v>
      </c>
      <c r="AJ1472" s="122">
        <v>0</v>
      </c>
      <c r="AK1472" s="122">
        <v>0</v>
      </c>
      <c r="AL1472" s="122">
        <v>0</v>
      </c>
    </row>
    <row r="1473" spans="1:38" hidden="1" x14ac:dyDescent="0.25">
      <c r="A1473" s="122" t="s">
        <v>2019</v>
      </c>
      <c r="B1473" s="122">
        <v>1</v>
      </c>
      <c r="C1473" s="122" t="s">
        <v>2203</v>
      </c>
      <c r="D1473" s="122" t="s">
        <v>2134</v>
      </c>
      <c r="E1473" s="122">
        <v>28</v>
      </c>
      <c r="F1473" s="122">
        <v>4.0373018642100002E-2</v>
      </c>
      <c r="G1473" s="122">
        <v>3.7933342627099999E-2</v>
      </c>
      <c r="H1473" s="122">
        <v>3.8220938757099997E-2</v>
      </c>
      <c r="I1473" s="122">
        <v>3.7999861459900003E-2</v>
      </c>
      <c r="J1473" s="122">
        <v>3.96608758438E-2</v>
      </c>
      <c r="K1473" s="122">
        <v>4.3237241325400001E-2</v>
      </c>
      <c r="L1473" s="122">
        <v>3.6849562528099997E-2</v>
      </c>
      <c r="M1473" s="122">
        <v>5.1637798113400003E-2</v>
      </c>
      <c r="N1473" s="122">
        <v>5.1902494216499999E-2</v>
      </c>
      <c r="O1473" s="122">
        <v>5.4182521210299997E-2</v>
      </c>
      <c r="P1473" s="122">
        <v>5.74573492162E-2</v>
      </c>
      <c r="Q1473" s="122">
        <v>5.4481663340999999E-2</v>
      </c>
      <c r="R1473" s="122">
        <v>5.9696450013800001E-2</v>
      </c>
      <c r="S1473" s="122">
        <v>6.1160903515499999E-2</v>
      </c>
      <c r="T1473" s="122">
        <v>6.86631293665E-2</v>
      </c>
      <c r="U1473" s="122">
        <v>5.8578546086200001E-2</v>
      </c>
      <c r="V1473" s="122">
        <v>7.5256051762600001E-2</v>
      </c>
      <c r="W1473" s="122">
        <v>6.6521926833600004E-2</v>
      </c>
      <c r="X1473" s="122">
        <v>6.4745640402799995E-2</v>
      </c>
      <c r="Y1473" s="122">
        <v>6.2199629851999998E-2</v>
      </c>
      <c r="Z1473" s="122">
        <v>4.4502421913299998E-2</v>
      </c>
      <c r="AA1473" s="122">
        <v>5.1546121863700001E-2</v>
      </c>
      <c r="AB1473" s="122">
        <v>5.1277721420799997E-2</v>
      </c>
      <c r="AC1473" s="122">
        <v>6.54732752582E-2</v>
      </c>
      <c r="AD1473" s="122">
        <v>4.2761344073899997E-2</v>
      </c>
      <c r="AE1473" s="122">
        <v>4.3714843157199999E-2</v>
      </c>
      <c r="AF1473" s="122">
        <v>4.6628666715699998E-2</v>
      </c>
      <c r="AG1473" s="122">
        <v>5.2912721052199997E-2</v>
      </c>
      <c r="AH1473" s="122">
        <v>6.7379921738099993E-2</v>
      </c>
      <c r="AI1473" s="122">
        <v>7.2258731126899997E-2</v>
      </c>
      <c r="AJ1473" s="122">
        <v>6.7844968275299997E-2</v>
      </c>
      <c r="AK1473" s="122">
        <v>4.3339445538200003E-2</v>
      </c>
      <c r="AL1473" s="122">
        <v>0</v>
      </c>
    </row>
    <row r="1474" spans="1:38" hidden="1" x14ac:dyDescent="0.25">
      <c r="A1474" s="122" t="s">
        <v>2019</v>
      </c>
      <c r="B1474" s="122">
        <v>1</v>
      </c>
      <c r="C1474" s="122" t="s">
        <v>2203</v>
      </c>
      <c r="D1474" s="122" t="s">
        <v>2135</v>
      </c>
      <c r="E1474" s="122">
        <v>28</v>
      </c>
      <c r="F1474" s="122">
        <v>0</v>
      </c>
      <c r="G1474" s="122">
        <v>0</v>
      </c>
      <c r="H1474" s="122">
        <v>0</v>
      </c>
      <c r="I1474" s="122">
        <v>0</v>
      </c>
      <c r="J1474" s="122">
        <v>0</v>
      </c>
      <c r="K1474" s="122">
        <v>0</v>
      </c>
      <c r="L1474" s="122">
        <v>0</v>
      </c>
      <c r="M1474" s="122">
        <v>0</v>
      </c>
      <c r="N1474" s="122">
        <v>0</v>
      </c>
      <c r="O1474" s="122">
        <v>0</v>
      </c>
      <c r="P1474" s="122">
        <v>0</v>
      </c>
      <c r="Q1474" s="122">
        <v>0</v>
      </c>
      <c r="R1474" s="122">
        <v>0</v>
      </c>
      <c r="S1474" s="122">
        <v>0</v>
      </c>
      <c r="T1474" s="122">
        <v>0</v>
      </c>
      <c r="U1474" s="122">
        <v>0</v>
      </c>
      <c r="V1474" s="122">
        <v>0</v>
      </c>
      <c r="W1474" s="122">
        <v>0</v>
      </c>
      <c r="X1474" s="122">
        <v>0</v>
      </c>
      <c r="Y1474" s="122">
        <v>0</v>
      </c>
      <c r="Z1474" s="122">
        <v>0</v>
      </c>
      <c r="AA1474" s="122">
        <v>0</v>
      </c>
      <c r="AB1474" s="122">
        <v>0</v>
      </c>
      <c r="AC1474" s="122">
        <v>0</v>
      </c>
      <c r="AD1474" s="122">
        <v>0</v>
      </c>
      <c r="AE1474" s="122">
        <v>0</v>
      </c>
      <c r="AF1474" s="122">
        <v>0</v>
      </c>
      <c r="AG1474" s="122">
        <v>0</v>
      </c>
      <c r="AH1474" s="122">
        <v>0</v>
      </c>
      <c r="AI1474" s="122">
        <v>0</v>
      </c>
      <c r="AJ1474" s="122">
        <v>0</v>
      </c>
      <c r="AK1474" s="122">
        <v>0</v>
      </c>
      <c r="AL1474" s="122">
        <v>0</v>
      </c>
    </row>
    <row r="1475" spans="1:38" hidden="1" x14ac:dyDescent="0.25">
      <c r="A1475" s="122" t="s">
        <v>2019</v>
      </c>
      <c r="B1475" s="122">
        <v>1</v>
      </c>
      <c r="C1475" s="122" t="s">
        <v>2203</v>
      </c>
      <c r="D1475" s="122" t="s">
        <v>2136</v>
      </c>
      <c r="E1475" s="122">
        <v>28</v>
      </c>
      <c r="F1475" s="122">
        <v>0</v>
      </c>
      <c r="G1475" s="122">
        <v>0</v>
      </c>
      <c r="H1475" s="122">
        <v>0</v>
      </c>
      <c r="I1475" s="122">
        <v>0</v>
      </c>
      <c r="J1475" s="122">
        <v>0</v>
      </c>
      <c r="K1475" s="122">
        <v>0</v>
      </c>
      <c r="L1475" s="122">
        <v>0</v>
      </c>
      <c r="M1475" s="122">
        <v>0</v>
      </c>
      <c r="N1475" s="122">
        <v>0</v>
      </c>
      <c r="O1475" s="122">
        <v>0</v>
      </c>
      <c r="P1475" s="122">
        <v>0</v>
      </c>
      <c r="Q1475" s="122">
        <v>0</v>
      </c>
      <c r="R1475" s="122">
        <v>0</v>
      </c>
      <c r="S1475" s="122">
        <v>0</v>
      </c>
      <c r="T1475" s="122">
        <v>0</v>
      </c>
      <c r="U1475" s="122">
        <v>0</v>
      </c>
      <c r="V1475" s="122">
        <v>0</v>
      </c>
      <c r="W1475" s="122">
        <v>0</v>
      </c>
      <c r="X1475" s="122">
        <v>0</v>
      </c>
      <c r="Y1475" s="122">
        <v>0</v>
      </c>
      <c r="Z1475" s="122">
        <v>0</v>
      </c>
      <c r="AA1475" s="122">
        <v>0</v>
      </c>
      <c r="AB1475" s="122">
        <v>0</v>
      </c>
      <c r="AC1475" s="122">
        <v>0</v>
      </c>
      <c r="AD1475" s="122">
        <v>0</v>
      </c>
      <c r="AE1475" s="122">
        <v>0</v>
      </c>
      <c r="AF1475" s="122">
        <v>0</v>
      </c>
      <c r="AG1475" s="122">
        <v>0</v>
      </c>
      <c r="AH1475" s="122">
        <v>0</v>
      </c>
      <c r="AI1475" s="122">
        <v>0</v>
      </c>
      <c r="AJ1475" s="122">
        <v>0</v>
      </c>
      <c r="AK1475" s="122">
        <v>0</v>
      </c>
      <c r="AL1475" s="122">
        <v>0</v>
      </c>
    </row>
    <row r="1476" spans="1:38" hidden="1" x14ac:dyDescent="0.25">
      <c r="A1476" s="122" t="s">
        <v>2019</v>
      </c>
      <c r="B1476" s="122">
        <v>1</v>
      </c>
      <c r="C1476" s="122" t="s">
        <v>2203</v>
      </c>
      <c r="D1476" s="122" t="s">
        <v>2137</v>
      </c>
      <c r="E1476" s="122">
        <v>28</v>
      </c>
      <c r="F1476" s="122">
        <v>2.0186509321099999E-2</v>
      </c>
      <c r="G1476" s="122">
        <v>1.8966671313500001E-2</v>
      </c>
      <c r="H1476" s="122">
        <v>1.91104693786E-2</v>
      </c>
      <c r="I1476" s="122">
        <v>1.89999307299E-2</v>
      </c>
      <c r="J1476" s="122">
        <v>1.98304379219E-2</v>
      </c>
      <c r="K1476" s="122">
        <v>2.1618620662700001E-2</v>
      </c>
      <c r="L1476" s="122">
        <v>3.6849562528099997E-2</v>
      </c>
      <c r="M1476" s="122">
        <v>2.5818899056700002E-2</v>
      </c>
      <c r="N1476" s="122">
        <v>2.5951247108200001E-2</v>
      </c>
      <c r="O1476" s="122">
        <v>2.70912606051E-2</v>
      </c>
      <c r="P1476" s="122">
        <v>2.87286746081E-2</v>
      </c>
      <c r="Q1476" s="122">
        <v>2.7240831670499999E-2</v>
      </c>
      <c r="R1476" s="122">
        <v>2.98482250069E-2</v>
      </c>
      <c r="S1476" s="122">
        <v>3.0580451757800001E-2</v>
      </c>
      <c r="T1476" s="122">
        <v>3.4331564683300002E-2</v>
      </c>
      <c r="U1476" s="122">
        <v>2.92892730431E-2</v>
      </c>
      <c r="V1476" s="122">
        <v>3.7628025881300001E-2</v>
      </c>
      <c r="W1476" s="122">
        <v>3.3260963416800002E-2</v>
      </c>
      <c r="X1476" s="122">
        <v>3.2372820201399997E-2</v>
      </c>
      <c r="Y1476" s="122">
        <v>3.1099814925999999E-2</v>
      </c>
      <c r="Z1476" s="122">
        <v>0</v>
      </c>
      <c r="AA1476" s="122">
        <v>0</v>
      </c>
      <c r="AB1476" s="122">
        <v>0</v>
      </c>
      <c r="AC1476" s="122">
        <v>0</v>
      </c>
      <c r="AD1476" s="122">
        <v>0</v>
      </c>
      <c r="AE1476" s="122">
        <v>0</v>
      </c>
      <c r="AF1476" s="122">
        <v>0</v>
      </c>
      <c r="AG1476" s="122">
        <v>0</v>
      </c>
      <c r="AH1476" s="122">
        <v>0</v>
      </c>
      <c r="AI1476" s="122">
        <v>0</v>
      </c>
      <c r="AJ1476" s="122">
        <v>0</v>
      </c>
      <c r="AK1476" s="122">
        <v>0</v>
      </c>
      <c r="AL1476" s="122">
        <v>0</v>
      </c>
    </row>
    <row r="1477" spans="1:38" hidden="1" x14ac:dyDescent="0.25">
      <c r="A1477" s="122" t="s">
        <v>2019</v>
      </c>
      <c r="B1477" s="122">
        <v>1</v>
      </c>
      <c r="C1477" s="122" t="s">
        <v>2203</v>
      </c>
      <c r="D1477" s="122" t="s">
        <v>2138</v>
      </c>
      <c r="E1477" s="122">
        <v>28</v>
      </c>
      <c r="F1477" s="122">
        <v>0</v>
      </c>
      <c r="G1477" s="122">
        <v>0</v>
      </c>
      <c r="H1477" s="122">
        <v>0</v>
      </c>
      <c r="I1477" s="122">
        <v>0</v>
      </c>
      <c r="J1477" s="122">
        <v>0</v>
      </c>
      <c r="K1477" s="122">
        <v>0</v>
      </c>
      <c r="L1477" s="122">
        <v>0</v>
      </c>
      <c r="M1477" s="122">
        <v>0</v>
      </c>
      <c r="N1477" s="122">
        <v>0</v>
      </c>
      <c r="O1477" s="122">
        <v>0</v>
      </c>
      <c r="P1477" s="122">
        <v>0</v>
      </c>
      <c r="Q1477" s="122">
        <v>0</v>
      </c>
      <c r="R1477" s="122">
        <v>0</v>
      </c>
      <c r="S1477" s="122">
        <v>0</v>
      </c>
      <c r="T1477" s="122">
        <v>0</v>
      </c>
      <c r="U1477" s="122">
        <v>0</v>
      </c>
      <c r="V1477" s="122">
        <v>0</v>
      </c>
      <c r="W1477" s="122">
        <v>0</v>
      </c>
      <c r="X1477" s="122">
        <v>0</v>
      </c>
      <c r="Y1477" s="122">
        <v>0</v>
      </c>
      <c r="Z1477" s="122">
        <v>0</v>
      </c>
      <c r="AA1477" s="122">
        <v>0</v>
      </c>
      <c r="AB1477" s="122">
        <v>0</v>
      </c>
      <c r="AC1477" s="122">
        <v>0</v>
      </c>
      <c r="AD1477" s="122">
        <v>0</v>
      </c>
      <c r="AE1477" s="122">
        <v>0</v>
      </c>
      <c r="AF1477" s="122">
        <v>0</v>
      </c>
      <c r="AG1477" s="122">
        <v>0</v>
      </c>
      <c r="AH1477" s="122">
        <v>0</v>
      </c>
      <c r="AI1477" s="122">
        <v>0</v>
      </c>
      <c r="AJ1477" s="122">
        <v>0</v>
      </c>
      <c r="AK1477" s="122">
        <v>0</v>
      </c>
      <c r="AL1477" s="122">
        <v>0</v>
      </c>
    </row>
    <row r="1478" spans="1:38" hidden="1" x14ac:dyDescent="0.25">
      <c r="A1478" s="122" t="s">
        <v>2019</v>
      </c>
      <c r="B1478" s="122">
        <v>1</v>
      </c>
      <c r="C1478" s="122" t="s">
        <v>2203</v>
      </c>
      <c r="D1478" s="122" t="s">
        <v>2139</v>
      </c>
      <c r="E1478" s="122">
        <v>28</v>
      </c>
      <c r="F1478" s="122">
        <v>0</v>
      </c>
      <c r="G1478" s="122">
        <v>0</v>
      </c>
      <c r="H1478" s="122">
        <v>0</v>
      </c>
      <c r="I1478" s="122">
        <v>0</v>
      </c>
      <c r="J1478" s="122">
        <v>0</v>
      </c>
      <c r="K1478" s="122">
        <v>0</v>
      </c>
      <c r="L1478" s="122">
        <v>0</v>
      </c>
      <c r="M1478" s="122">
        <v>0</v>
      </c>
      <c r="N1478" s="122">
        <v>0</v>
      </c>
      <c r="O1478" s="122">
        <v>0</v>
      </c>
      <c r="P1478" s="122">
        <v>0</v>
      </c>
      <c r="Q1478" s="122">
        <v>0</v>
      </c>
      <c r="R1478" s="122">
        <v>0</v>
      </c>
      <c r="S1478" s="122">
        <v>0</v>
      </c>
      <c r="T1478" s="122">
        <v>0</v>
      </c>
      <c r="U1478" s="122">
        <v>0</v>
      </c>
      <c r="V1478" s="122">
        <v>0</v>
      </c>
      <c r="W1478" s="122">
        <v>0</v>
      </c>
      <c r="X1478" s="122">
        <v>0</v>
      </c>
      <c r="Y1478" s="122">
        <v>0</v>
      </c>
      <c r="Z1478" s="122">
        <v>0</v>
      </c>
      <c r="AA1478" s="122">
        <v>0</v>
      </c>
      <c r="AB1478" s="122">
        <v>0</v>
      </c>
      <c r="AC1478" s="122">
        <v>0</v>
      </c>
      <c r="AD1478" s="122">
        <v>0</v>
      </c>
      <c r="AE1478" s="122">
        <v>0</v>
      </c>
      <c r="AF1478" s="122">
        <v>0</v>
      </c>
      <c r="AG1478" s="122">
        <v>0</v>
      </c>
      <c r="AH1478" s="122">
        <v>0</v>
      </c>
      <c r="AI1478" s="122">
        <v>0</v>
      </c>
      <c r="AJ1478" s="122">
        <v>0</v>
      </c>
      <c r="AK1478" s="122">
        <v>0</v>
      </c>
      <c r="AL1478" s="122">
        <v>0</v>
      </c>
    </row>
    <row r="1479" spans="1:38" hidden="1" x14ac:dyDescent="0.25">
      <c r="A1479" s="122" t="s">
        <v>2019</v>
      </c>
      <c r="B1479" s="122">
        <v>1</v>
      </c>
      <c r="C1479" s="122" t="s">
        <v>2203</v>
      </c>
      <c r="D1479" s="122" t="s">
        <v>2140</v>
      </c>
      <c r="E1479" s="122">
        <v>28</v>
      </c>
      <c r="F1479" s="122">
        <v>0</v>
      </c>
      <c r="G1479" s="122">
        <v>0</v>
      </c>
      <c r="H1479" s="122">
        <v>0</v>
      </c>
      <c r="I1479" s="122">
        <v>0</v>
      </c>
      <c r="J1479" s="122">
        <v>0</v>
      </c>
      <c r="K1479" s="122">
        <v>0</v>
      </c>
      <c r="L1479" s="122">
        <v>0</v>
      </c>
      <c r="M1479" s="122">
        <v>0</v>
      </c>
      <c r="N1479" s="122">
        <v>0</v>
      </c>
      <c r="O1479" s="122">
        <v>0</v>
      </c>
      <c r="P1479" s="122">
        <v>0</v>
      </c>
      <c r="Q1479" s="122">
        <v>0</v>
      </c>
      <c r="R1479" s="122">
        <v>0</v>
      </c>
      <c r="S1479" s="122">
        <v>0</v>
      </c>
      <c r="T1479" s="122">
        <v>0</v>
      </c>
      <c r="U1479" s="122">
        <v>0</v>
      </c>
      <c r="V1479" s="122">
        <v>0</v>
      </c>
      <c r="W1479" s="122">
        <v>0</v>
      </c>
      <c r="X1479" s="122">
        <v>0</v>
      </c>
      <c r="Y1479" s="122">
        <v>0</v>
      </c>
      <c r="Z1479" s="122">
        <v>0</v>
      </c>
      <c r="AA1479" s="122">
        <v>0</v>
      </c>
      <c r="AB1479" s="122">
        <v>0</v>
      </c>
      <c r="AC1479" s="122">
        <v>0</v>
      </c>
      <c r="AD1479" s="122">
        <v>0</v>
      </c>
      <c r="AE1479" s="122">
        <v>0</v>
      </c>
      <c r="AF1479" s="122">
        <v>0</v>
      </c>
      <c r="AG1479" s="122">
        <v>0</v>
      </c>
      <c r="AH1479" s="122">
        <v>0</v>
      </c>
      <c r="AI1479" s="122">
        <v>0</v>
      </c>
      <c r="AJ1479" s="122">
        <v>0</v>
      </c>
      <c r="AK1479" s="122">
        <v>0</v>
      </c>
      <c r="AL1479" s="122">
        <v>0</v>
      </c>
    </row>
    <row r="1480" spans="1:38" hidden="1" x14ac:dyDescent="0.25">
      <c r="A1480" s="122" t="s">
        <v>2019</v>
      </c>
      <c r="B1480" s="122">
        <v>1</v>
      </c>
      <c r="C1480" s="122" t="s">
        <v>2203</v>
      </c>
      <c r="D1480" s="122" t="s">
        <v>2141</v>
      </c>
      <c r="E1480" s="122">
        <v>28</v>
      </c>
      <c r="F1480" s="122">
        <v>0</v>
      </c>
      <c r="G1480" s="122">
        <v>0</v>
      </c>
      <c r="H1480" s="122">
        <v>0</v>
      </c>
      <c r="I1480" s="122">
        <v>0</v>
      </c>
      <c r="J1480" s="122">
        <v>0</v>
      </c>
      <c r="K1480" s="122">
        <v>0</v>
      </c>
      <c r="L1480" s="122">
        <v>0</v>
      </c>
      <c r="M1480" s="122">
        <v>0</v>
      </c>
      <c r="N1480" s="122">
        <v>0</v>
      </c>
      <c r="O1480" s="122">
        <v>0</v>
      </c>
      <c r="P1480" s="122">
        <v>0</v>
      </c>
      <c r="Q1480" s="122">
        <v>0</v>
      </c>
      <c r="R1480" s="122">
        <v>0</v>
      </c>
      <c r="S1480" s="122">
        <v>0</v>
      </c>
      <c r="T1480" s="122">
        <v>0</v>
      </c>
      <c r="U1480" s="122">
        <v>0</v>
      </c>
      <c r="V1480" s="122">
        <v>0</v>
      </c>
      <c r="W1480" s="122">
        <v>0</v>
      </c>
      <c r="X1480" s="122">
        <v>0</v>
      </c>
      <c r="Y1480" s="122">
        <v>0</v>
      </c>
      <c r="Z1480" s="122">
        <v>0</v>
      </c>
      <c r="AA1480" s="122">
        <v>0</v>
      </c>
      <c r="AB1480" s="122">
        <v>0</v>
      </c>
      <c r="AC1480" s="122">
        <v>0</v>
      </c>
      <c r="AD1480" s="122">
        <v>0</v>
      </c>
      <c r="AE1480" s="122">
        <v>0</v>
      </c>
      <c r="AF1480" s="122">
        <v>0</v>
      </c>
      <c r="AG1480" s="122">
        <v>0</v>
      </c>
      <c r="AH1480" s="122">
        <v>0</v>
      </c>
      <c r="AI1480" s="122">
        <v>0</v>
      </c>
      <c r="AJ1480" s="122">
        <v>0</v>
      </c>
      <c r="AK1480" s="122">
        <v>0</v>
      </c>
      <c r="AL1480" s="122">
        <v>0</v>
      </c>
    </row>
    <row r="1481" spans="1:38" hidden="1" x14ac:dyDescent="0.25">
      <c r="A1481" s="122" t="s">
        <v>2019</v>
      </c>
      <c r="B1481" s="122">
        <v>1</v>
      </c>
      <c r="C1481" s="122" t="s">
        <v>2203</v>
      </c>
      <c r="D1481" s="122" t="s">
        <v>2142</v>
      </c>
      <c r="E1481" s="122">
        <v>28</v>
      </c>
      <c r="F1481" s="122">
        <v>4.0373018642100002E-2</v>
      </c>
      <c r="G1481" s="122">
        <v>3.7933342627099999E-2</v>
      </c>
      <c r="H1481" s="122">
        <v>3.8220938757099997E-2</v>
      </c>
      <c r="I1481" s="122">
        <v>3.7999861459900003E-2</v>
      </c>
      <c r="J1481" s="122">
        <v>3.96608758438E-2</v>
      </c>
      <c r="K1481" s="122">
        <v>4.3237241325400001E-2</v>
      </c>
      <c r="L1481" s="122">
        <v>3.6849562528099997E-2</v>
      </c>
      <c r="M1481" s="122">
        <v>5.1637798113400003E-2</v>
      </c>
      <c r="N1481" s="122">
        <v>5.1902494216499999E-2</v>
      </c>
      <c r="O1481" s="122">
        <v>2.70912606051E-2</v>
      </c>
      <c r="P1481" s="122">
        <v>2.87286746081E-2</v>
      </c>
      <c r="Q1481" s="122">
        <v>2.7240831670499999E-2</v>
      </c>
      <c r="R1481" s="122">
        <v>2.98482250069E-2</v>
      </c>
      <c r="S1481" s="122">
        <v>3.0580451757800001E-2</v>
      </c>
      <c r="T1481" s="122">
        <v>3.4331564683300002E-2</v>
      </c>
      <c r="U1481" s="122">
        <v>2.92892730431E-2</v>
      </c>
      <c r="V1481" s="122">
        <v>3.7628025881300001E-2</v>
      </c>
      <c r="W1481" s="122">
        <v>3.3260963416800002E-2</v>
      </c>
      <c r="X1481" s="122">
        <v>3.2372820201399997E-2</v>
      </c>
      <c r="Y1481" s="122">
        <v>3.1099814925999999E-2</v>
      </c>
      <c r="Z1481" s="122">
        <v>3.2738259635299999E-2</v>
      </c>
      <c r="AA1481" s="122">
        <v>3.6234679694400002E-2</v>
      </c>
      <c r="AB1481" s="122">
        <v>3.6464800044200003E-2</v>
      </c>
      <c r="AC1481" s="122">
        <v>5.9559658151599998E-2</v>
      </c>
      <c r="AD1481" s="122">
        <v>6.5580996150000001E-2</v>
      </c>
      <c r="AE1481" s="122">
        <v>7.6713152246999997E-2</v>
      </c>
      <c r="AF1481" s="122">
        <v>7.2302908393800006E-2</v>
      </c>
      <c r="AG1481" s="122">
        <v>0.1247307124236</v>
      </c>
      <c r="AH1481" s="122">
        <v>9.3497587688200004E-2</v>
      </c>
      <c r="AI1481" s="122">
        <v>9.2286853717100006E-2</v>
      </c>
      <c r="AJ1481" s="122">
        <v>5.0504522889400001E-2</v>
      </c>
      <c r="AK1481" s="122">
        <v>5.8982463891800001E-2</v>
      </c>
      <c r="AL1481" s="122">
        <v>0</v>
      </c>
    </row>
    <row r="1482" spans="1:38" hidden="1" x14ac:dyDescent="0.25">
      <c r="A1482" s="122" t="s">
        <v>2019</v>
      </c>
      <c r="B1482" s="122">
        <v>1</v>
      </c>
      <c r="C1482" s="122" t="s">
        <v>2203</v>
      </c>
      <c r="D1482" s="122" t="s">
        <v>2143</v>
      </c>
      <c r="E1482" s="122">
        <v>28</v>
      </c>
      <c r="F1482" s="122">
        <v>0.1166444347526</v>
      </c>
      <c r="G1482" s="122">
        <v>0.1095958008053</v>
      </c>
      <c r="H1482" s="122">
        <v>0.11042671435</v>
      </c>
      <c r="I1482" s="122">
        <v>0.1097879848905</v>
      </c>
      <c r="J1482" s="122">
        <v>0.11458693454670001</v>
      </c>
      <c r="K1482" s="122">
        <v>0.1249196553612</v>
      </c>
      <c r="L1482" s="122">
        <v>0.1064645779915</v>
      </c>
      <c r="M1482" s="122">
        <v>0.1491902754709</v>
      </c>
      <c r="N1482" s="122">
        <v>0.14995502698970001</v>
      </c>
      <c r="O1482" s="122">
        <v>0.15654240808870001</v>
      </c>
      <c r="P1482" s="122">
        <v>0.16600393646850001</v>
      </c>
      <c r="Q1482" s="122">
        <v>0.1574066799693</v>
      </c>
      <c r="R1482" s="122">
        <v>0.17247307491</v>
      </c>
      <c r="S1482" s="122">
        <v>0.1767041271491</v>
      </c>
      <c r="T1482" s="122">
        <v>0.1335212238007</v>
      </c>
      <c r="U1482" s="122">
        <v>0.1139109043536</v>
      </c>
      <c r="V1482" s="122">
        <v>0.1087136894243</v>
      </c>
      <c r="W1482" s="122">
        <v>0.1293574755818</v>
      </c>
      <c r="X1482" s="122">
        <v>0.12590333738199999</v>
      </c>
      <c r="Y1482" s="122">
        <v>0.1209524059623</v>
      </c>
      <c r="Z1482" s="122">
        <v>0.19829038725920001</v>
      </c>
      <c r="AA1482" s="122">
        <v>0.19387609810180001</v>
      </c>
      <c r="AB1482" s="122">
        <v>0.15067366780149999</v>
      </c>
      <c r="AC1482" s="122">
        <v>0.14419877805459999</v>
      </c>
      <c r="AD1482" s="122">
        <v>7.6145070423000005E-2</v>
      </c>
      <c r="AE1482" s="122">
        <v>8.3470468685599999E-2</v>
      </c>
      <c r="AF1482" s="122">
        <v>7.4947078794000005E-2</v>
      </c>
      <c r="AG1482" s="122">
        <v>6.4806060404600005E-2</v>
      </c>
      <c r="AH1482" s="122">
        <v>7.3808753501700006E-2</v>
      </c>
      <c r="AI1482" s="122">
        <v>6.9889176881300002E-2</v>
      </c>
      <c r="AJ1482" s="122">
        <v>5.4490332255699998E-2</v>
      </c>
      <c r="AK1482" s="122">
        <v>6.3325431464099996E-2</v>
      </c>
      <c r="AL1482" s="122">
        <v>0</v>
      </c>
    </row>
    <row r="1483" spans="1:38" hidden="1" x14ac:dyDescent="0.25">
      <c r="A1483" s="122" t="s">
        <v>2019</v>
      </c>
      <c r="B1483" s="122">
        <v>1</v>
      </c>
      <c r="C1483" s="122" t="s">
        <v>2203</v>
      </c>
      <c r="D1483" s="122" t="s">
        <v>2177</v>
      </c>
      <c r="E1483" s="122">
        <v>28</v>
      </c>
      <c r="F1483" s="122">
        <v>0</v>
      </c>
      <c r="G1483" s="122">
        <v>0</v>
      </c>
      <c r="H1483" s="122">
        <v>0</v>
      </c>
      <c r="I1483" s="122">
        <v>0</v>
      </c>
      <c r="J1483" s="122">
        <v>0</v>
      </c>
      <c r="K1483" s="122">
        <v>0</v>
      </c>
      <c r="L1483" s="122">
        <v>0</v>
      </c>
      <c r="M1483" s="122">
        <v>0</v>
      </c>
      <c r="N1483" s="122">
        <v>0</v>
      </c>
      <c r="O1483" s="122">
        <v>0</v>
      </c>
      <c r="P1483" s="122">
        <v>0</v>
      </c>
      <c r="Q1483" s="122">
        <v>0</v>
      </c>
      <c r="R1483" s="122">
        <v>0</v>
      </c>
      <c r="S1483" s="122">
        <v>0</v>
      </c>
      <c r="T1483" s="122">
        <v>0</v>
      </c>
      <c r="U1483" s="122">
        <v>0</v>
      </c>
      <c r="V1483" s="122">
        <v>0</v>
      </c>
      <c r="W1483" s="122">
        <v>0</v>
      </c>
      <c r="X1483" s="122">
        <v>0</v>
      </c>
      <c r="Y1483" s="122">
        <v>0</v>
      </c>
      <c r="Z1483" s="122">
        <v>0</v>
      </c>
      <c r="AA1483" s="122">
        <v>0</v>
      </c>
      <c r="AB1483" s="122">
        <v>0</v>
      </c>
      <c r="AC1483" s="122">
        <v>0</v>
      </c>
      <c r="AD1483" s="122">
        <v>0</v>
      </c>
      <c r="AE1483" s="122">
        <v>0</v>
      </c>
      <c r="AF1483" s="122">
        <v>0</v>
      </c>
      <c r="AG1483" s="122">
        <v>0</v>
      </c>
      <c r="AH1483" s="122">
        <v>0</v>
      </c>
      <c r="AI1483" s="122">
        <v>0</v>
      </c>
      <c r="AJ1483" s="122">
        <v>0</v>
      </c>
      <c r="AK1483" s="122">
        <v>0</v>
      </c>
      <c r="AL1483" s="122">
        <v>0</v>
      </c>
    </row>
    <row r="1484" spans="1:38" hidden="1" x14ac:dyDescent="0.25">
      <c r="A1484" s="122" t="s">
        <v>2019</v>
      </c>
      <c r="B1484" s="122">
        <v>1</v>
      </c>
      <c r="C1484" s="122" t="s">
        <v>2203</v>
      </c>
      <c r="D1484" s="122" t="s">
        <v>2144</v>
      </c>
      <c r="E1484" s="122">
        <v>28</v>
      </c>
      <c r="F1484" s="122">
        <v>0</v>
      </c>
      <c r="G1484" s="122">
        <v>0</v>
      </c>
      <c r="H1484" s="122">
        <v>0</v>
      </c>
      <c r="I1484" s="122">
        <v>0</v>
      </c>
      <c r="J1484" s="122">
        <v>0</v>
      </c>
      <c r="K1484" s="122">
        <v>0</v>
      </c>
      <c r="L1484" s="122">
        <v>0</v>
      </c>
      <c r="M1484" s="122">
        <v>0</v>
      </c>
      <c r="N1484" s="122">
        <v>0</v>
      </c>
      <c r="O1484" s="122">
        <v>0</v>
      </c>
      <c r="P1484" s="122">
        <v>0</v>
      </c>
      <c r="Q1484" s="122">
        <v>0</v>
      </c>
      <c r="R1484" s="122">
        <v>0</v>
      </c>
      <c r="S1484" s="122">
        <v>0</v>
      </c>
      <c r="T1484" s="122">
        <v>0</v>
      </c>
      <c r="U1484" s="122">
        <v>0</v>
      </c>
      <c r="V1484" s="122">
        <v>0</v>
      </c>
      <c r="W1484" s="122">
        <v>0</v>
      </c>
      <c r="X1484" s="122">
        <v>0</v>
      </c>
      <c r="Y1484" s="122">
        <v>0</v>
      </c>
      <c r="Z1484" s="122">
        <v>0</v>
      </c>
      <c r="AA1484" s="122">
        <v>0</v>
      </c>
      <c r="AB1484" s="122">
        <v>0</v>
      </c>
      <c r="AC1484" s="122">
        <v>0</v>
      </c>
      <c r="AD1484" s="122">
        <v>0</v>
      </c>
      <c r="AE1484" s="122">
        <v>0</v>
      </c>
      <c r="AF1484" s="122">
        <v>0</v>
      </c>
      <c r="AG1484" s="122">
        <v>0</v>
      </c>
      <c r="AH1484" s="122">
        <v>0</v>
      </c>
      <c r="AI1484" s="122">
        <v>0</v>
      </c>
      <c r="AJ1484" s="122">
        <v>0</v>
      </c>
      <c r="AK1484" s="122">
        <v>0</v>
      </c>
      <c r="AL1484" s="122">
        <v>0</v>
      </c>
    </row>
    <row r="1485" spans="1:38" hidden="1" x14ac:dyDescent="0.25">
      <c r="A1485" s="122" t="s">
        <v>2019</v>
      </c>
      <c r="B1485" s="122">
        <v>1</v>
      </c>
      <c r="C1485" s="122" t="s">
        <v>2203</v>
      </c>
      <c r="D1485" s="122" t="s">
        <v>2145</v>
      </c>
      <c r="E1485" s="122">
        <v>28</v>
      </c>
      <c r="F1485" s="122">
        <v>3.8135708055299998E-2</v>
      </c>
      <c r="G1485" s="122">
        <v>3.5831229089099997E-2</v>
      </c>
      <c r="H1485" s="122">
        <v>3.6102887796400002E-2</v>
      </c>
      <c r="I1485" s="122">
        <v>3.5894061715299998E-2</v>
      </c>
      <c r="J1485" s="122">
        <v>3.7463029351400001E-2</v>
      </c>
      <c r="K1485" s="122">
        <v>4.0841207017899998E-2</v>
      </c>
      <c r="L1485" s="122">
        <v>3.4807507731700001E-2</v>
      </c>
      <c r="M1485" s="122">
        <v>4.8776238678699999E-2</v>
      </c>
      <c r="N1485" s="122">
        <v>4.9026266386600001E-2</v>
      </c>
      <c r="O1485" s="122">
        <v>5.1179943439200001E-2</v>
      </c>
      <c r="P1485" s="122">
        <v>5.4273293626200002E-2</v>
      </c>
      <c r="Q1485" s="122">
        <v>5.1462508314200003E-2</v>
      </c>
      <c r="R1485" s="122">
        <v>0</v>
      </c>
      <c r="S1485" s="122">
        <v>0</v>
      </c>
      <c r="T1485" s="122">
        <v>0</v>
      </c>
      <c r="U1485" s="122">
        <v>0</v>
      </c>
      <c r="V1485" s="122">
        <v>0</v>
      </c>
      <c r="W1485" s="122">
        <v>0</v>
      </c>
      <c r="X1485" s="122">
        <v>0</v>
      </c>
      <c r="Y1485" s="122">
        <v>0</v>
      </c>
      <c r="Z1485" s="122">
        <v>0</v>
      </c>
      <c r="AA1485" s="122">
        <v>0</v>
      </c>
      <c r="AB1485" s="122">
        <v>0</v>
      </c>
      <c r="AC1485" s="122">
        <v>0</v>
      </c>
      <c r="AD1485" s="122">
        <v>0</v>
      </c>
      <c r="AE1485" s="122">
        <v>0</v>
      </c>
      <c r="AF1485" s="122">
        <v>0</v>
      </c>
      <c r="AG1485" s="122">
        <v>0</v>
      </c>
      <c r="AH1485" s="122">
        <v>0</v>
      </c>
      <c r="AI1485" s="122">
        <v>0</v>
      </c>
      <c r="AJ1485" s="122">
        <v>0</v>
      </c>
      <c r="AK1485" s="122">
        <v>0</v>
      </c>
      <c r="AL1485" s="122">
        <v>0</v>
      </c>
    </row>
    <row r="1486" spans="1:38" hidden="1" x14ac:dyDescent="0.25">
      <c r="A1486" s="122" t="s">
        <v>2019</v>
      </c>
      <c r="B1486" s="122">
        <v>1</v>
      </c>
      <c r="C1486" s="122" t="s">
        <v>2203</v>
      </c>
      <c r="D1486" s="122" t="s">
        <v>2146</v>
      </c>
      <c r="E1486" s="122">
        <v>28</v>
      </c>
      <c r="F1486" s="122">
        <v>0</v>
      </c>
      <c r="G1486" s="122">
        <v>0</v>
      </c>
      <c r="H1486" s="122">
        <v>0</v>
      </c>
      <c r="I1486" s="122">
        <v>0</v>
      </c>
      <c r="J1486" s="122">
        <v>0</v>
      </c>
      <c r="K1486" s="122">
        <v>0</v>
      </c>
      <c r="L1486" s="122">
        <v>0</v>
      </c>
      <c r="M1486" s="122">
        <v>0</v>
      </c>
      <c r="N1486" s="122">
        <v>0</v>
      </c>
      <c r="O1486" s="122">
        <v>0</v>
      </c>
      <c r="P1486" s="122">
        <v>0</v>
      </c>
      <c r="Q1486" s="122">
        <v>0</v>
      </c>
      <c r="R1486" s="122">
        <v>0</v>
      </c>
      <c r="S1486" s="122">
        <v>0</v>
      </c>
      <c r="T1486" s="122">
        <v>0</v>
      </c>
      <c r="U1486" s="122">
        <v>0</v>
      </c>
      <c r="V1486" s="122">
        <v>0</v>
      </c>
      <c r="W1486" s="122">
        <v>0</v>
      </c>
      <c r="X1486" s="122">
        <v>0</v>
      </c>
      <c r="Y1486" s="122">
        <v>0</v>
      </c>
      <c r="Z1486" s="122">
        <v>0</v>
      </c>
      <c r="AA1486" s="122">
        <v>0</v>
      </c>
      <c r="AB1486" s="122">
        <v>0</v>
      </c>
      <c r="AC1486" s="122">
        <v>0</v>
      </c>
      <c r="AD1486" s="122">
        <v>0</v>
      </c>
      <c r="AE1486" s="122">
        <v>0</v>
      </c>
      <c r="AF1486" s="122">
        <v>0</v>
      </c>
      <c r="AG1486" s="122">
        <v>0</v>
      </c>
      <c r="AH1486" s="122">
        <v>0</v>
      </c>
      <c r="AI1486" s="122">
        <v>0</v>
      </c>
      <c r="AJ1486" s="122">
        <v>0</v>
      </c>
      <c r="AK1486" s="122">
        <v>0</v>
      </c>
      <c r="AL1486" s="122">
        <v>0</v>
      </c>
    </row>
    <row r="1487" spans="1:38" hidden="1" x14ac:dyDescent="0.25">
      <c r="A1487" s="122" t="s">
        <v>2019</v>
      </c>
      <c r="B1487" s="122">
        <v>1</v>
      </c>
      <c r="C1487" s="122" t="s">
        <v>2203</v>
      </c>
      <c r="D1487" s="122" t="s">
        <v>2147</v>
      </c>
      <c r="E1487" s="122">
        <v>28</v>
      </c>
      <c r="F1487" s="122">
        <v>0</v>
      </c>
      <c r="G1487" s="122">
        <v>0</v>
      </c>
      <c r="H1487" s="122">
        <v>0</v>
      </c>
      <c r="I1487" s="122">
        <v>0</v>
      </c>
      <c r="J1487" s="122">
        <v>0</v>
      </c>
      <c r="K1487" s="122">
        <v>0</v>
      </c>
      <c r="L1487" s="122">
        <v>0</v>
      </c>
      <c r="M1487" s="122">
        <v>0</v>
      </c>
      <c r="N1487" s="122">
        <v>0</v>
      </c>
      <c r="O1487" s="122">
        <v>0</v>
      </c>
      <c r="P1487" s="122">
        <v>0</v>
      </c>
      <c r="Q1487" s="122">
        <v>0</v>
      </c>
      <c r="R1487" s="122">
        <v>0</v>
      </c>
      <c r="S1487" s="122">
        <v>0</v>
      </c>
      <c r="T1487" s="122">
        <v>0</v>
      </c>
      <c r="U1487" s="122">
        <v>0</v>
      </c>
      <c r="V1487" s="122">
        <v>0</v>
      </c>
      <c r="W1487" s="122">
        <v>0</v>
      </c>
      <c r="X1487" s="122">
        <v>0</v>
      </c>
      <c r="Y1487" s="122">
        <v>0</v>
      </c>
      <c r="Z1487" s="122">
        <v>0</v>
      </c>
      <c r="AA1487" s="122">
        <v>0</v>
      </c>
      <c r="AB1487" s="122">
        <v>0</v>
      </c>
      <c r="AC1487" s="122">
        <v>0</v>
      </c>
      <c r="AD1487" s="122">
        <v>0</v>
      </c>
      <c r="AE1487" s="122">
        <v>0</v>
      </c>
      <c r="AF1487" s="122">
        <v>0</v>
      </c>
      <c r="AG1487" s="122">
        <v>0</v>
      </c>
      <c r="AH1487" s="122">
        <v>0</v>
      </c>
      <c r="AI1487" s="122">
        <v>0</v>
      </c>
      <c r="AJ1487" s="122">
        <v>0</v>
      </c>
      <c r="AK1487" s="122">
        <v>0</v>
      </c>
      <c r="AL1487" s="122">
        <v>0</v>
      </c>
    </row>
    <row r="1488" spans="1:38" hidden="1" x14ac:dyDescent="0.25">
      <c r="A1488" s="122" t="s">
        <v>2019</v>
      </c>
      <c r="B1488" s="122">
        <v>1</v>
      </c>
      <c r="C1488" s="122" t="s">
        <v>2203</v>
      </c>
      <c r="D1488" s="122" t="s">
        <v>475</v>
      </c>
      <c r="E1488" s="122">
        <v>28</v>
      </c>
      <c r="F1488" s="122">
        <v>3.8135708055299998E-2</v>
      </c>
      <c r="G1488" s="122">
        <v>3.5831229089099997E-2</v>
      </c>
      <c r="H1488" s="122">
        <v>3.6102887796400002E-2</v>
      </c>
      <c r="I1488" s="122">
        <v>3.5894061715299998E-2</v>
      </c>
      <c r="J1488" s="122">
        <v>3.7463029351400001E-2</v>
      </c>
      <c r="K1488" s="122">
        <v>4.0841207017899998E-2</v>
      </c>
      <c r="L1488" s="122">
        <v>3.4807507731700001E-2</v>
      </c>
      <c r="M1488" s="122">
        <v>0</v>
      </c>
      <c r="N1488" s="122">
        <v>0</v>
      </c>
      <c r="O1488" s="122">
        <v>0</v>
      </c>
      <c r="P1488" s="122">
        <v>0</v>
      </c>
      <c r="Q1488" s="122">
        <v>0</v>
      </c>
      <c r="R1488" s="122">
        <v>0</v>
      </c>
      <c r="S1488" s="122">
        <v>0</v>
      </c>
      <c r="T1488" s="122">
        <v>0</v>
      </c>
      <c r="U1488" s="122">
        <v>0</v>
      </c>
      <c r="V1488" s="122">
        <v>0</v>
      </c>
      <c r="W1488" s="122">
        <v>0</v>
      </c>
      <c r="X1488" s="122">
        <v>0</v>
      </c>
      <c r="Y1488" s="122">
        <v>0</v>
      </c>
      <c r="Z1488" s="122">
        <v>0</v>
      </c>
      <c r="AA1488" s="122">
        <v>0</v>
      </c>
      <c r="AB1488" s="122">
        <v>0</v>
      </c>
      <c r="AC1488" s="122">
        <v>0</v>
      </c>
      <c r="AD1488" s="122">
        <v>0</v>
      </c>
      <c r="AE1488" s="122">
        <v>0</v>
      </c>
      <c r="AF1488" s="122">
        <v>0</v>
      </c>
      <c r="AG1488" s="122">
        <v>0</v>
      </c>
      <c r="AH1488" s="122">
        <v>0</v>
      </c>
      <c r="AI1488" s="122">
        <v>0</v>
      </c>
      <c r="AJ1488" s="122">
        <v>0</v>
      </c>
      <c r="AK1488" s="122">
        <v>0</v>
      </c>
      <c r="AL1488" s="122">
        <v>0</v>
      </c>
    </row>
    <row r="1489" spans="1:38" hidden="1" x14ac:dyDescent="0.25">
      <c r="A1489" s="122" t="s">
        <v>2019</v>
      </c>
      <c r="B1489" s="122">
        <v>1</v>
      </c>
      <c r="C1489" s="122" t="s">
        <v>2203</v>
      </c>
      <c r="D1489" s="122" t="s">
        <v>2148</v>
      </c>
      <c r="E1489" s="122">
        <v>28</v>
      </c>
      <c r="F1489" s="122">
        <v>0</v>
      </c>
      <c r="G1489" s="122">
        <v>0</v>
      </c>
      <c r="H1489" s="122">
        <v>0</v>
      </c>
      <c r="I1489" s="122">
        <v>0</v>
      </c>
      <c r="J1489" s="122">
        <v>0</v>
      </c>
      <c r="K1489" s="122">
        <v>0</v>
      </c>
      <c r="L1489" s="122">
        <v>0</v>
      </c>
      <c r="M1489" s="122">
        <v>0</v>
      </c>
      <c r="N1489" s="122">
        <v>0</v>
      </c>
      <c r="O1489" s="122">
        <v>0</v>
      </c>
      <c r="P1489" s="122">
        <v>0</v>
      </c>
      <c r="Q1489" s="122">
        <v>0</v>
      </c>
      <c r="R1489" s="122">
        <v>0</v>
      </c>
      <c r="S1489" s="122">
        <v>0</v>
      </c>
      <c r="T1489" s="122">
        <v>0</v>
      </c>
      <c r="U1489" s="122">
        <v>0</v>
      </c>
      <c r="V1489" s="122">
        <v>0</v>
      </c>
      <c r="W1489" s="122">
        <v>0</v>
      </c>
      <c r="X1489" s="122">
        <v>0</v>
      </c>
      <c r="Y1489" s="122">
        <v>0</v>
      </c>
      <c r="Z1489" s="122">
        <v>0</v>
      </c>
      <c r="AA1489" s="122">
        <v>0</v>
      </c>
      <c r="AB1489" s="122">
        <v>0</v>
      </c>
      <c r="AC1489" s="122">
        <v>0</v>
      </c>
      <c r="AD1489" s="122">
        <v>0</v>
      </c>
      <c r="AE1489" s="122">
        <v>0</v>
      </c>
      <c r="AF1489" s="122">
        <v>0</v>
      </c>
      <c r="AG1489" s="122">
        <v>0</v>
      </c>
      <c r="AH1489" s="122">
        <v>0</v>
      </c>
      <c r="AI1489" s="122">
        <v>0</v>
      </c>
      <c r="AJ1489" s="122">
        <v>0</v>
      </c>
      <c r="AK1489" s="122">
        <v>0</v>
      </c>
      <c r="AL1489" s="122">
        <v>0</v>
      </c>
    </row>
    <row r="1490" spans="1:38" hidden="1" x14ac:dyDescent="0.25">
      <c r="A1490" s="122" t="s">
        <v>2019</v>
      </c>
      <c r="B1490" s="122">
        <v>1</v>
      </c>
      <c r="C1490" s="122" t="s">
        <v>2203</v>
      </c>
      <c r="D1490" s="122" t="s">
        <v>2149</v>
      </c>
      <c r="E1490" s="122">
        <v>28</v>
      </c>
      <c r="F1490" s="122">
        <v>0</v>
      </c>
      <c r="G1490" s="122">
        <v>0</v>
      </c>
      <c r="H1490" s="122">
        <v>0</v>
      </c>
      <c r="I1490" s="122">
        <v>0</v>
      </c>
      <c r="J1490" s="122">
        <v>0</v>
      </c>
      <c r="K1490" s="122">
        <v>0</v>
      </c>
      <c r="L1490" s="122">
        <v>0</v>
      </c>
      <c r="M1490" s="122">
        <v>0</v>
      </c>
      <c r="N1490" s="122">
        <v>0</v>
      </c>
      <c r="O1490" s="122">
        <v>0</v>
      </c>
      <c r="P1490" s="122">
        <v>0</v>
      </c>
      <c r="Q1490" s="122">
        <v>0</v>
      </c>
      <c r="R1490" s="122">
        <v>0</v>
      </c>
      <c r="S1490" s="122">
        <v>0</v>
      </c>
      <c r="T1490" s="122">
        <v>0</v>
      </c>
      <c r="U1490" s="122">
        <v>0</v>
      </c>
      <c r="V1490" s="122">
        <v>0</v>
      </c>
      <c r="W1490" s="122">
        <v>0</v>
      </c>
      <c r="X1490" s="122">
        <v>0</v>
      </c>
      <c r="Y1490" s="122">
        <v>0</v>
      </c>
      <c r="Z1490" s="122">
        <v>0</v>
      </c>
      <c r="AA1490" s="122">
        <v>0</v>
      </c>
      <c r="AB1490" s="122">
        <v>0</v>
      </c>
      <c r="AC1490" s="122">
        <v>0</v>
      </c>
      <c r="AD1490" s="122">
        <v>0</v>
      </c>
      <c r="AE1490" s="122">
        <v>0</v>
      </c>
      <c r="AF1490" s="122">
        <v>0</v>
      </c>
      <c r="AG1490" s="122">
        <v>0</v>
      </c>
      <c r="AH1490" s="122">
        <v>0</v>
      </c>
      <c r="AI1490" s="122">
        <v>0</v>
      </c>
      <c r="AJ1490" s="122">
        <v>0</v>
      </c>
      <c r="AK1490" s="122">
        <v>0</v>
      </c>
      <c r="AL1490" s="122">
        <v>0</v>
      </c>
    </row>
    <row r="1491" spans="1:38" hidden="1" x14ac:dyDescent="0.25">
      <c r="A1491" s="122" t="s">
        <v>2019</v>
      </c>
      <c r="B1491" s="122">
        <v>1</v>
      </c>
      <c r="C1491" s="122" t="s">
        <v>2203</v>
      </c>
      <c r="D1491" s="122" t="s">
        <v>2150</v>
      </c>
      <c r="E1491" s="122">
        <v>28</v>
      </c>
      <c r="F1491" s="122">
        <v>0</v>
      </c>
      <c r="G1491" s="122">
        <v>0</v>
      </c>
      <c r="H1491" s="122">
        <v>0</v>
      </c>
      <c r="I1491" s="122">
        <v>0</v>
      </c>
      <c r="J1491" s="122">
        <v>0</v>
      </c>
      <c r="K1491" s="122">
        <v>0</v>
      </c>
      <c r="L1491" s="122">
        <v>0</v>
      </c>
      <c r="M1491" s="122">
        <v>0</v>
      </c>
      <c r="N1491" s="122">
        <v>0</v>
      </c>
      <c r="O1491" s="122">
        <v>0</v>
      </c>
      <c r="P1491" s="122">
        <v>0</v>
      </c>
      <c r="Q1491" s="122">
        <v>0</v>
      </c>
      <c r="R1491" s="122">
        <v>0</v>
      </c>
      <c r="S1491" s="122">
        <v>0</v>
      </c>
      <c r="T1491" s="122">
        <v>0</v>
      </c>
      <c r="U1491" s="122">
        <v>0</v>
      </c>
      <c r="V1491" s="122">
        <v>0</v>
      </c>
      <c r="W1491" s="122">
        <v>0</v>
      </c>
      <c r="X1491" s="122">
        <v>0</v>
      </c>
      <c r="Y1491" s="122">
        <v>0</v>
      </c>
      <c r="Z1491" s="122">
        <v>0</v>
      </c>
      <c r="AA1491" s="122">
        <v>0</v>
      </c>
      <c r="AB1491" s="122">
        <v>0</v>
      </c>
      <c r="AC1491" s="122">
        <v>0</v>
      </c>
      <c r="AD1491" s="122">
        <v>0</v>
      </c>
      <c r="AE1491" s="122">
        <v>0</v>
      </c>
      <c r="AF1491" s="122">
        <v>0</v>
      </c>
      <c r="AG1491" s="122">
        <v>0</v>
      </c>
      <c r="AH1491" s="122">
        <v>0</v>
      </c>
      <c r="AI1491" s="122">
        <v>0</v>
      </c>
      <c r="AJ1491" s="122">
        <v>0</v>
      </c>
      <c r="AK1491" s="122">
        <v>0</v>
      </c>
      <c r="AL1491" s="122">
        <v>0</v>
      </c>
    </row>
    <row r="1492" spans="1:38" hidden="1" x14ac:dyDescent="0.25">
      <c r="A1492" s="122" t="s">
        <v>2019</v>
      </c>
      <c r="B1492" s="122">
        <v>1</v>
      </c>
      <c r="C1492" s="122" t="s">
        <v>2203</v>
      </c>
      <c r="D1492" s="122" t="s">
        <v>2151</v>
      </c>
      <c r="E1492" s="122">
        <v>28</v>
      </c>
      <c r="F1492" s="122">
        <v>0</v>
      </c>
      <c r="G1492" s="122">
        <v>0</v>
      </c>
      <c r="H1492" s="122">
        <v>0</v>
      </c>
      <c r="I1492" s="122">
        <v>0</v>
      </c>
      <c r="J1492" s="122">
        <v>0</v>
      </c>
      <c r="K1492" s="122">
        <v>0</v>
      </c>
      <c r="L1492" s="122">
        <v>0</v>
      </c>
      <c r="M1492" s="122">
        <v>0</v>
      </c>
      <c r="N1492" s="122">
        <v>0</v>
      </c>
      <c r="O1492" s="122">
        <v>0</v>
      </c>
      <c r="P1492" s="122">
        <v>0</v>
      </c>
      <c r="Q1492" s="122">
        <v>0</v>
      </c>
      <c r="R1492" s="122">
        <v>0</v>
      </c>
      <c r="S1492" s="122">
        <v>0</v>
      </c>
      <c r="T1492" s="122">
        <v>0</v>
      </c>
      <c r="U1492" s="122">
        <v>0</v>
      </c>
      <c r="V1492" s="122">
        <v>0</v>
      </c>
      <c r="W1492" s="122">
        <v>0</v>
      </c>
      <c r="X1492" s="122">
        <v>0</v>
      </c>
      <c r="Y1492" s="122">
        <v>0</v>
      </c>
      <c r="Z1492" s="122">
        <v>0</v>
      </c>
      <c r="AA1492" s="122">
        <v>0</v>
      </c>
      <c r="AB1492" s="122">
        <v>0</v>
      </c>
      <c r="AC1492" s="122">
        <v>0</v>
      </c>
      <c r="AD1492" s="122">
        <v>0</v>
      </c>
      <c r="AE1492" s="122">
        <v>0</v>
      </c>
      <c r="AF1492" s="122">
        <v>0</v>
      </c>
      <c r="AG1492" s="122">
        <v>0</v>
      </c>
      <c r="AH1492" s="122">
        <v>0</v>
      </c>
      <c r="AI1492" s="122">
        <v>0</v>
      </c>
      <c r="AJ1492" s="122">
        <v>0</v>
      </c>
      <c r="AK1492" s="122">
        <v>0</v>
      </c>
      <c r="AL1492" s="122">
        <v>0</v>
      </c>
    </row>
    <row r="1493" spans="1:38" hidden="1" x14ac:dyDescent="0.25">
      <c r="A1493" s="122" t="s">
        <v>2019</v>
      </c>
      <c r="B1493" s="122">
        <v>1</v>
      </c>
      <c r="C1493" s="122" t="s">
        <v>2203</v>
      </c>
      <c r="D1493" s="122" t="s">
        <v>2152</v>
      </c>
      <c r="E1493" s="122">
        <v>28</v>
      </c>
      <c r="F1493" s="122">
        <v>2.0186509321099999E-2</v>
      </c>
      <c r="G1493" s="122">
        <v>1.8966671313500001E-2</v>
      </c>
      <c r="H1493" s="122">
        <v>1.91104693786E-2</v>
      </c>
      <c r="I1493" s="122">
        <v>1.89999307299E-2</v>
      </c>
      <c r="J1493" s="122">
        <v>1.98304379219E-2</v>
      </c>
      <c r="K1493" s="122">
        <v>2.1618620662700001E-2</v>
      </c>
      <c r="L1493" s="122">
        <v>3.6849562528099997E-2</v>
      </c>
      <c r="M1493" s="122">
        <v>2.5818899056700002E-2</v>
      </c>
      <c r="N1493" s="122">
        <v>2.5951247108200001E-2</v>
      </c>
      <c r="O1493" s="122">
        <v>2.70912606051E-2</v>
      </c>
      <c r="P1493" s="122">
        <v>2.87286746081E-2</v>
      </c>
      <c r="Q1493" s="122">
        <v>2.7240831670499999E-2</v>
      </c>
      <c r="R1493" s="122">
        <v>2.98482250069E-2</v>
      </c>
      <c r="S1493" s="122">
        <v>3.0580451757800001E-2</v>
      </c>
      <c r="T1493" s="122">
        <v>3.4331564683300002E-2</v>
      </c>
      <c r="U1493" s="122">
        <v>2.92892730431E-2</v>
      </c>
      <c r="V1493" s="122">
        <v>3.7628025881300001E-2</v>
      </c>
      <c r="W1493" s="122">
        <v>3.3260963416800002E-2</v>
      </c>
      <c r="X1493" s="122">
        <v>3.2372820201399997E-2</v>
      </c>
      <c r="Y1493" s="122">
        <v>3.1099814925999999E-2</v>
      </c>
      <c r="Z1493" s="122">
        <v>3.23319580989E-2</v>
      </c>
      <c r="AA1493" s="122">
        <v>2.3199874609099998E-2</v>
      </c>
      <c r="AB1493" s="122">
        <v>2.9573872967500001E-2</v>
      </c>
      <c r="AC1493" s="122">
        <v>3.4364212517200003E-2</v>
      </c>
      <c r="AD1493" s="122">
        <v>3.4546332926399997E-2</v>
      </c>
      <c r="AE1493" s="122">
        <v>3.4667847232800003E-2</v>
      </c>
      <c r="AF1493" s="122">
        <v>3.4364250873599997E-2</v>
      </c>
      <c r="AG1493" s="122">
        <v>4.1861130309299999E-2</v>
      </c>
      <c r="AH1493" s="122">
        <v>4.3335835727399998E-2</v>
      </c>
      <c r="AI1493" s="122">
        <v>6.4885102001899994E-2</v>
      </c>
      <c r="AJ1493" s="122">
        <v>5.3844152716899997E-2</v>
      </c>
      <c r="AK1493" s="122">
        <v>3.7311541253199999E-2</v>
      </c>
      <c r="AL1493" s="122">
        <v>0</v>
      </c>
    </row>
    <row r="1494" spans="1:38" hidden="1" x14ac:dyDescent="0.25">
      <c r="A1494" s="122" t="s">
        <v>2019</v>
      </c>
      <c r="B1494" s="122">
        <v>1</v>
      </c>
      <c r="C1494" s="122" t="s">
        <v>2203</v>
      </c>
      <c r="D1494" s="122" t="s">
        <v>2153</v>
      </c>
      <c r="E1494" s="122">
        <v>28</v>
      </c>
      <c r="F1494" s="122">
        <v>0</v>
      </c>
      <c r="G1494" s="122">
        <v>0</v>
      </c>
      <c r="H1494" s="122">
        <v>0</v>
      </c>
      <c r="I1494" s="122">
        <v>0</v>
      </c>
      <c r="J1494" s="122">
        <v>0</v>
      </c>
      <c r="K1494" s="122">
        <v>0</v>
      </c>
      <c r="L1494" s="122">
        <v>0</v>
      </c>
      <c r="M1494" s="122">
        <v>0</v>
      </c>
      <c r="N1494" s="122">
        <v>0</v>
      </c>
      <c r="O1494" s="122">
        <v>0</v>
      </c>
      <c r="P1494" s="122">
        <v>0</v>
      </c>
      <c r="Q1494" s="122">
        <v>0</v>
      </c>
      <c r="R1494" s="122">
        <v>0</v>
      </c>
      <c r="S1494" s="122">
        <v>0</v>
      </c>
      <c r="T1494" s="122">
        <v>0</v>
      </c>
      <c r="U1494" s="122">
        <v>5.8578546086200001E-2</v>
      </c>
      <c r="V1494" s="122">
        <v>0</v>
      </c>
      <c r="W1494" s="122">
        <v>0</v>
      </c>
      <c r="X1494" s="122">
        <v>0</v>
      </c>
      <c r="Y1494" s="122">
        <v>0</v>
      </c>
      <c r="Z1494" s="122">
        <v>0</v>
      </c>
      <c r="AA1494" s="122">
        <v>0</v>
      </c>
      <c r="AB1494" s="122">
        <v>0</v>
      </c>
      <c r="AC1494" s="122">
        <v>0</v>
      </c>
      <c r="AD1494" s="122">
        <v>0</v>
      </c>
      <c r="AE1494" s="122">
        <v>0</v>
      </c>
      <c r="AF1494" s="122">
        <v>0</v>
      </c>
      <c r="AG1494" s="122">
        <v>0</v>
      </c>
      <c r="AH1494" s="122">
        <v>0</v>
      </c>
      <c r="AI1494" s="122">
        <v>0</v>
      </c>
      <c r="AJ1494" s="122">
        <v>0</v>
      </c>
      <c r="AK1494" s="122">
        <v>0</v>
      </c>
      <c r="AL1494" s="122">
        <v>0</v>
      </c>
    </row>
    <row r="1495" spans="1:38" hidden="1" x14ac:dyDescent="0.25">
      <c r="A1495" s="122" t="s">
        <v>2019</v>
      </c>
      <c r="B1495" s="122">
        <v>1</v>
      </c>
      <c r="C1495" s="122" t="s">
        <v>2203</v>
      </c>
      <c r="D1495" s="122" t="s">
        <v>2154</v>
      </c>
      <c r="E1495" s="122">
        <v>28</v>
      </c>
      <c r="F1495" s="122">
        <v>0</v>
      </c>
      <c r="G1495" s="122">
        <v>0</v>
      </c>
      <c r="H1495" s="122">
        <v>0</v>
      </c>
      <c r="I1495" s="122">
        <v>0</v>
      </c>
      <c r="J1495" s="122">
        <v>0</v>
      </c>
      <c r="K1495" s="122">
        <v>0</v>
      </c>
      <c r="L1495" s="122">
        <v>0</v>
      </c>
      <c r="M1495" s="122">
        <v>0</v>
      </c>
      <c r="N1495" s="122">
        <v>0</v>
      </c>
      <c r="O1495" s="122">
        <v>0</v>
      </c>
      <c r="P1495" s="122">
        <v>0</v>
      </c>
      <c r="Q1495" s="122">
        <v>0</v>
      </c>
      <c r="R1495" s="122">
        <v>0</v>
      </c>
      <c r="S1495" s="122">
        <v>0</v>
      </c>
      <c r="T1495" s="122">
        <v>0</v>
      </c>
      <c r="U1495" s="122">
        <v>0</v>
      </c>
      <c r="V1495" s="122">
        <v>0</v>
      </c>
      <c r="W1495" s="122">
        <v>0</v>
      </c>
      <c r="X1495" s="122">
        <v>0</v>
      </c>
      <c r="Y1495" s="122">
        <v>0</v>
      </c>
      <c r="Z1495" s="122">
        <v>0</v>
      </c>
      <c r="AA1495" s="122">
        <v>0</v>
      </c>
      <c r="AB1495" s="122">
        <v>0</v>
      </c>
      <c r="AC1495" s="122">
        <v>0</v>
      </c>
      <c r="AD1495" s="122">
        <v>0</v>
      </c>
      <c r="AE1495" s="122">
        <v>0</v>
      </c>
      <c r="AF1495" s="122">
        <v>0</v>
      </c>
      <c r="AG1495" s="122">
        <v>0</v>
      </c>
      <c r="AH1495" s="122">
        <v>0</v>
      </c>
      <c r="AI1495" s="122">
        <v>0</v>
      </c>
      <c r="AJ1495" s="122">
        <v>0</v>
      </c>
      <c r="AK1495" s="122">
        <v>0</v>
      </c>
      <c r="AL1495" s="122">
        <v>0</v>
      </c>
    </row>
    <row r="1496" spans="1:38" hidden="1" x14ac:dyDescent="0.25">
      <c r="A1496" s="122" t="s">
        <v>2019</v>
      </c>
      <c r="B1496" s="122">
        <v>1</v>
      </c>
      <c r="C1496" s="122" t="s">
        <v>2203</v>
      </c>
      <c r="D1496" s="122" t="s">
        <v>2155</v>
      </c>
      <c r="E1496" s="122">
        <v>28</v>
      </c>
      <c r="F1496" s="122">
        <v>0</v>
      </c>
      <c r="G1496" s="122">
        <v>0</v>
      </c>
      <c r="H1496" s="122">
        <v>0</v>
      </c>
      <c r="I1496" s="122">
        <v>0</v>
      </c>
      <c r="J1496" s="122">
        <v>0</v>
      </c>
      <c r="K1496" s="122">
        <v>0</v>
      </c>
      <c r="L1496" s="122">
        <v>0</v>
      </c>
      <c r="M1496" s="122">
        <v>0</v>
      </c>
      <c r="N1496" s="122">
        <v>0</v>
      </c>
      <c r="O1496" s="122">
        <v>0</v>
      </c>
      <c r="P1496" s="122">
        <v>0</v>
      </c>
      <c r="Q1496" s="122">
        <v>0</v>
      </c>
      <c r="R1496" s="122">
        <v>0</v>
      </c>
      <c r="S1496" s="122">
        <v>0</v>
      </c>
      <c r="T1496" s="122">
        <v>0</v>
      </c>
      <c r="U1496" s="122">
        <v>0</v>
      </c>
      <c r="V1496" s="122">
        <v>0</v>
      </c>
      <c r="W1496" s="122">
        <v>0</v>
      </c>
      <c r="X1496" s="122">
        <v>0</v>
      </c>
      <c r="Y1496" s="122">
        <v>0</v>
      </c>
      <c r="Z1496" s="122">
        <v>0</v>
      </c>
      <c r="AA1496" s="122">
        <v>0</v>
      </c>
      <c r="AB1496" s="122">
        <v>0</v>
      </c>
      <c r="AC1496" s="122">
        <v>0</v>
      </c>
      <c r="AD1496" s="122">
        <v>0</v>
      </c>
      <c r="AE1496" s="122">
        <v>0</v>
      </c>
      <c r="AF1496" s="122">
        <v>0</v>
      </c>
      <c r="AG1496" s="122">
        <v>0</v>
      </c>
      <c r="AH1496" s="122">
        <v>0</v>
      </c>
      <c r="AI1496" s="122">
        <v>0</v>
      </c>
      <c r="AJ1496" s="122">
        <v>0</v>
      </c>
      <c r="AK1496" s="122">
        <v>0</v>
      </c>
      <c r="AL1496" s="122">
        <v>0</v>
      </c>
    </row>
    <row r="1497" spans="1:38" hidden="1" x14ac:dyDescent="0.25">
      <c r="A1497" s="122" t="s">
        <v>2019</v>
      </c>
      <c r="B1497" s="122">
        <v>1</v>
      </c>
      <c r="C1497" s="122" t="s">
        <v>2203</v>
      </c>
      <c r="D1497" s="122" t="s">
        <v>2156</v>
      </c>
      <c r="E1497" s="122">
        <v>28</v>
      </c>
      <c r="F1497" s="122">
        <v>4.0373018642100002E-2</v>
      </c>
      <c r="G1497" s="122">
        <v>3.7933342627099999E-2</v>
      </c>
      <c r="H1497" s="122">
        <v>3.8220938757099997E-2</v>
      </c>
      <c r="I1497" s="122">
        <v>3.7999861459900003E-2</v>
      </c>
      <c r="J1497" s="122">
        <v>3.96608758438E-2</v>
      </c>
      <c r="K1497" s="122">
        <v>4.3237241325400001E-2</v>
      </c>
      <c r="L1497" s="122">
        <v>3.6849562528099997E-2</v>
      </c>
      <c r="M1497" s="122">
        <v>5.1637798113400003E-2</v>
      </c>
      <c r="N1497" s="122">
        <v>5.1902494216499999E-2</v>
      </c>
      <c r="O1497" s="122">
        <v>5.4182521210299997E-2</v>
      </c>
      <c r="P1497" s="122">
        <v>5.74573492162E-2</v>
      </c>
      <c r="Q1497" s="122">
        <v>5.4481663340999999E-2</v>
      </c>
      <c r="R1497" s="122">
        <v>5.9696450013800001E-2</v>
      </c>
      <c r="S1497" s="122">
        <v>6.1160903515499999E-2</v>
      </c>
      <c r="T1497" s="122">
        <v>6.86631293665E-2</v>
      </c>
      <c r="U1497" s="122">
        <v>5.8578546086200001E-2</v>
      </c>
      <c r="V1497" s="122">
        <v>7.5256051762600001E-2</v>
      </c>
      <c r="W1497" s="122">
        <v>6.6521926833600004E-2</v>
      </c>
      <c r="X1497" s="122">
        <v>6.4745640402799995E-2</v>
      </c>
      <c r="Y1497" s="122">
        <v>6.2199629851999998E-2</v>
      </c>
      <c r="Z1497" s="122">
        <v>4.1637870650900001E-2</v>
      </c>
      <c r="AA1497" s="122">
        <v>4.0418510668300003E-2</v>
      </c>
      <c r="AB1497" s="122">
        <v>3.9736964335399999E-2</v>
      </c>
      <c r="AC1497" s="122">
        <v>1.8992309952600001E-2</v>
      </c>
      <c r="AD1497" s="122">
        <v>1.3699868435800001E-2</v>
      </c>
      <c r="AE1497" s="122">
        <v>1.57988981985E-2</v>
      </c>
      <c r="AF1497" s="122">
        <v>1.54279855666E-2</v>
      </c>
      <c r="AG1497" s="122">
        <v>1.74518877308E-2</v>
      </c>
      <c r="AH1497" s="122">
        <v>2.00602303522E-2</v>
      </c>
      <c r="AI1497" s="122">
        <v>1.6617895038599999E-2</v>
      </c>
      <c r="AJ1497" s="122">
        <v>1.22401316469E-2</v>
      </c>
      <c r="AK1497" s="122">
        <v>1.2569832654500001E-2</v>
      </c>
      <c r="AL1497" s="122">
        <v>0</v>
      </c>
    </row>
    <row r="1498" spans="1:38" hidden="1" x14ac:dyDescent="0.25">
      <c r="A1498" s="122" t="s">
        <v>2019</v>
      </c>
      <c r="B1498" s="122">
        <v>1</v>
      </c>
      <c r="C1498" s="122" t="s">
        <v>2203</v>
      </c>
      <c r="D1498" s="122" t="s">
        <v>2178</v>
      </c>
      <c r="E1498" s="122">
        <v>28</v>
      </c>
      <c r="F1498" s="122">
        <v>0</v>
      </c>
      <c r="G1498" s="122">
        <v>0</v>
      </c>
      <c r="H1498" s="122">
        <v>0</v>
      </c>
      <c r="I1498" s="122">
        <v>0</v>
      </c>
      <c r="J1498" s="122">
        <v>0</v>
      </c>
      <c r="K1498" s="122">
        <v>0</v>
      </c>
      <c r="L1498" s="122">
        <v>0</v>
      </c>
      <c r="M1498" s="122">
        <v>0</v>
      </c>
      <c r="N1498" s="122">
        <v>0</v>
      </c>
      <c r="O1498" s="122">
        <v>0</v>
      </c>
      <c r="P1498" s="122">
        <v>0</v>
      </c>
      <c r="Q1498" s="122">
        <v>0</v>
      </c>
      <c r="R1498" s="122">
        <v>0</v>
      </c>
      <c r="S1498" s="122">
        <v>0</v>
      </c>
      <c r="T1498" s="122">
        <v>0</v>
      </c>
      <c r="U1498" s="122">
        <v>0</v>
      </c>
      <c r="V1498" s="122">
        <v>0</v>
      </c>
      <c r="W1498" s="122">
        <v>0</v>
      </c>
      <c r="X1498" s="122">
        <v>0</v>
      </c>
      <c r="Y1498" s="122">
        <v>0</v>
      </c>
      <c r="Z1498" s="122">
        <v>0</v>
      </c>
      <c r="AA1498" s="122">
        <v>0</v>
      </c>
      <c r="AB1498" s="122">
        <v>0</v>
      </c>
      <c r="AC1498" s="122">
        <v>0</v>
      </c>
      <c r="AD1498" s="122">
        <v>0</v>
      </c>
      <c r="AE1498" s="122">
        <v>0</v>
      </c>
      <c r="AF1498" s="122">
        <v>0</v>
      </c>
      <c r="AG1498" s="122">
        <v>0</v>
      </c>
      <c r="AH1498" s="122">
        <v>0</v>
      </c>
      <c r="AI1498" s="122">
        <v>0</v>
      </c>
      <c r="AJ1498" s="122">
        <v>0</v>
      </c>
      <c r="AK1498" s="122">
        <v>0</v>
      </c>
      <c r="AL1498" s="122">
        <v>0</v>
      </c>
    </row>
    <row r="1499" spans="1:38" hidden="1" x14ac:dyDescent="0.25">
      <c r="A1499" s="122" t="s">
        <v>2019</v>
      </c>
      <c r="B1499" s="122">
        <v>1</v>
      </c>
      <c r="C1499" s="122" t="s">
        <v>2203</v>
      </c>
      <c r="D1499" s="122" t="s">
        <v>2157</v>
      </c>
      <c r="E1499" s="122">
        <v>28</v>
      </c>
      <c r="F1499" s="122">
        <v>0</v>
      </c>
      <c r="G1499" s="122">
        <v>0</v>
      </c>
      <c r="H1499" s="122">
        <v>0</v>
      </c>
      <c r="I1499" s="122">
        <v>0</v>
      </c>
      <c r="J1499" s="122">
        <v>0</v>
      </c>
      <c r="K1499" s="122">
        <v>0</v>
      </c>
      <c r="L1499" s="122">
        <v>0</v>
      </c>
      <c r="M1499" s="122">
        <v>0</v>
      </c>
      <c r="N1499" s="122">
        <v>0</v>
      </c>
      <c r="O1499" s="122">
        <v>0</v>
      </c>
      <c r="P1499" s="122">
        <v>0</v>
      </c>
      <c r="Q1499" s="122">
        <v>0</v>
      </c>
      <c r="R1499" s="122">
        <v>0</v>
      </c>
      <c r="S1499" s="122">
        <v>0</v>
      </c>
      <c r="T1499" s="122">
        <v>0</v>
      </c>
      <c r="U1499" s="122">
        <v>0</v>
      </c>
      <c r="V1499" s="122">
        <v>0</v>
      </c>
      <c r="W1499" s="122">
        <v>0</v>
      </c>
      <c r="X1499" s="122">
        <v>0</v>
      </c>
      <c r="Y1499" s="122">
        <v>0</v>
      </c>
      <c r="Z1499" s="122">
        <v>0</v>
      </c>
      <c r="AA1499" s="122">
        <v>0</v>
      </c>
      <c r="AB1499" s="122">
        <v>0</v>
      </c>
      <c r="AC1499" s="122">
        <v>0</v>
      </c>
      <c r="AD1499" s="122">
        <v>0</v>
      </c>
      <c r="AE1499" s="122">
        <v>0</v>
      </c>
      <c r="AF1499" s="122">
        <v>0</v>
      </c>
      <c r="AG1499" s="122">
        <v>0</v>
      </c>
      <c r="AH1499" s="122">
        <v>0</v>
      </c>
      <c r="AI1499" s="122">
        <v>0</v>
      </c>
      <c r="AJ1499" s="122">
        <v>0</v>
      </c>
      <c r="AK1499" s="122">
        <v>0</v>
      </c>
      <c r="AL1499" s="122">
        <v>0</v>
      </c>
    </row>
    <row r="1500" spans="1:38" hidden="1" x14ac:dyDescent="0.25">
      <c r="A1500" s="122" t="s">
        <v>2019</v>
      </c>
      <c r="B1500" s="122">
        <v>1</v>
      </c>
      <c r="C1500" s="122" t="s">
        <v>2203</v>
      </c>
      <c r="D1500" s="122" t="s">
        <v>2158</v>
      </c>
      <c r="E1500" s="122">
        <v>28</v>
      </c>
      <c r="F1500" s="122">
        <v>0</v>
      </c>
      <c r="G1500" s="122">
        <v>0</v>
      </c>
      <c r="H1500" s="122">
        <v>0</v>
      </c>
      <c r="I1500" s="122">
        <v>0</v>
      </c>
      <c r="J1500" s="122">
        <v>0</v>
      </c>
      <c r="K1500" s="122">
        <v>0</v>
      </c>
      <c r="L1500" s="122">
        <v>0</v>
      </c>
      <c r="M1500" s="122">
        <v>0</v>
      </c>
      <c r="N1500" s="122">
        <v>0</v>
      </c>
      <c r="O1500" s="122">
        <v>0</v>
      </c>
      <c r="P1500" s="122">
        <v>0</v>
      </c>
      <c r="Q1500" s="122">
        <v>0</v>
      </c>
      <c r="R1500" s="122">
        <v>0</v>
      </c>
      <c r="S1500" s="122">
        <v>0</v>
      </c>
      <c r="T1500" s="122">
        <v>0</v>
      </c>
      <c r="U1500" s="122">
        <v>0</v>
      </c>
      <c r="V1500" s="122">
        <v>0</v>
      </c>
      <c r="W1500" s="122">
        <v>0</v>
      </c>
      <c r="X1500" s="122">
        <v>0</v>
      </c>
      <c r="Y1500" s="122">
        <v>0</v>
      </c>
      <c r="Z1500" s="122">
        <v>0</v>
      </c>
      <c r="AA1500" s="122">
        <v>0</v>
      </c>
      <c r="AB1500" s="122">
        <v>0</v>
      </c>
      <c r="AC1500" s="122">
        <v>1.1624041851500001E-2</v>
      </c>
      <c r="AD1500" s="122">
        <v>1.51864530167E-2</v>
      </c>
      <c r="AE1500" s="122">
        <v>1.56157677383E-2</v>
      </c>
      <c r="AF1500" s="122">
        <v>2.1106189423000001E-2</v>
      </c>
      <c r="AG1500" s="122">
        <v>2.1634149624299999E-2</v>
      </c>
      <c r="AH1500" s="122">
        <v>2.41167305336E-2</v>
      </c>
      <c r="AI1500" s="122">
        <v>2.4321922349700001E-2</v>
      </c>
      <c r="AJ1500" s="122">
        <v>2.58060186696E-2</v>
      </c>
      <c r="AK1500" s="122">
        <v>4.4955909699000004E-3</v>
      </c>
      <c r="AL1500" s="122">
        <v>0</v>
      </c>
    </row>
    <row r="1501" spans="1:38" hidden="1" x14ac:dyDescent="0.25">
      <c r="A1501" s="122" t="s">
        <v>2019</v>
      </c>
      <c r="B1501" s="122">
        <v>1</v>
      </c>
      <c r="C1501" s="122" t="s">
        <v>2203</v>
      </c>
      <c r="D1501" s="122" t="s">
        <v>2159</v>
      </c>
      <c r="E1501" s="122">
        <v>28</v>
      </c>
      <c r="F1501" s="122">
        <v>0</v>
      </c>
      <c r="G1501" s="122">
        <v>0</v>
      </c>
      <c r="H1501" s="122">
        <v>0</v>
      </c>
      <c r="I1501" s="122">
        <v>0</v>
      </c>
      <c r="J1501" s="122">
        <v>0</v>
      </c>
      <c r="K1501" s="122">
        <v>0</v>
      </c>
      <c r="L1501" s="122">
        <v>0</v>
      </c>
      <c r="M1501" s="122">
        <v>0</v>
      </c>
      <c r="N1501" s="122">
        <v>0</v>
      </c>
      <c r="O1501" s="122">
        <v>0</v>
      </c>
      <c r="P1501" s="122">
        <v>0</v>
      </c>
      <c r="Q1501" s="122">
        <v>0</v>
      </c>
      <c r="R1501" s="122">
        <v>0</v>
      </c>
      <c r="S1501" s="122">
        <v>0</v>
      </c>
      <c r="T1501" s="122">
        <v>0</v>
      </c>
      <c r="U1501" s="122">
        <v>0</v>
      </c>
      <c r="V1501" s="122">
        <v>0</v>
      </c>
      <c r="W1501" s="122">
        <v>0</v>
      </c>
      <c r="X1501" s="122">
        <v>0</v>
      </c>
      <c r="Y1501" s="122">
        <v>0</v>
      </c>
      <c r="Z1501" s="122">
        <v>0</v>
      </c>
      <c r="AA1501" s="122">
        <v>0</v>
      </c>
      <c r="AB1501" s="122">
        <v>0</v>
      </c>
      <c r="AC1501" s="122">
        <v>0</v>
      </c>
      <c r="AD1501" s="122">
        <v>0</v>
      </c>
      <c r="AE1501" s="122">
        <v>0</v>
      </c>
      <c r="AF1501" s="122">
        <v>0</v>
      </c>
      <c r="AG1501" s="122">
        <v>0</v>
      </c>
      <c r="AH1501" s="122">
        <v>0</v>
      </c>
      <c r="AI1501" s="122">
        <v>0</v>
      </c>
      <c r="AJ1501" s="122">
        <v>0</v>
      </c>
      <c r="AK1501" s="122">
        <v>0</v>
      </c>
      <c r="AL1501" s="122">
        <v>0</v>
      </c>
    </row>
    <row r="1502" spans="1:38" hidden="1" x14ac:dyDescent="0.25">
      <c r="A1502" s="122" t="s">
        <v>2019</v>
      </c>
      <c r="B1502" s="122">
        <v>1</v>
      </c>
      <c r="C1502" s="122" t="s">
        <v>2203</v>
      </c>
      <c r="D1502" s="122" t="s">
        <v>2160</v>
      </c>
      <c r="E1502" s="122">
        <v>28</v>
      </c>
      <c r="F1502" s="122">
        <v>4.0373018642100002E-2</v>
      </c>
      <c r="G1502" s="122">
        <v>3.7933342627099999E-2</v>
      </c>
      <c r="H1502" s="122">
        <v>3.8220938757099997E-2</v>
      </c>
      <c r="I1502" s="122">
        <v>3.7999861459900003E-2</v>
      </c>
      <c r="J1502" s="122">
        <v>3.96608758438E-2</v>
      </c>
      <c r="K1502" s="122">
        <v>4.3237241325400001E-2</v>
      </c>
      <c r="L1502" s="122">
        <v>3.6849562528099997E-2</v>
      </c>
      <c r="M1502" s="122">
        <v>2.5818899056700002E-2</v>
      </c>
      <c r="N1502" s="122">
        <v>2.5951247108200001E-2</v>
      </c>
      <c r="O1502" s="122">
        <v>2.70912606051E-2</v>
      </c>
      <c r="P1502" s="122">
        <v>2.87286746081E-2</v>
      </c>
      <c r="Q1502" s="122">
        <v>2.7240831670499999E-2</v>
      </c>
      <c r="R1502" s="122">
        <v>2.98482250069E-2</v>
      </c>
      <c r="S1502" s="122">
        <v>3.0580451757800001E-2</v>
      </c>
      <c r="T1502" s="122">
        <v>0</v>
      </c>
      <c r="U1502" s="122">
        <v>0</v>
      </c>
      <c r="V1502" s="122">
        <v>0</v>
      </c>
      <c r="W1502" s="122">
        <v>3.3260963416800002E-2</v>
      </c>
      <c r="X1502" s="122">
        <v>3.2372820201399997E-2</v>
      </c>
      <c r="Y1502" s="122">
        <v>3.1099814925999999E-2</v>
      </c>
      <c r="Z1502" s="122">
        <v>0</v>
      </c>
      <c r="AA1502" s="122">
        <v>0</v>
      </c>
      <c r="AB1502" s="122">
        <v>0</v>
      </c>
      <c r="AC1502" s="122">
        <v>0</v>
      </c>
      <c r="AD1502" s="122">
        <v>0</v>
      </c>
      <c r="AE1502" s="122">
        <v>0</v>
      </c>
      <c r="AF1502" s="122">
        <v>0</v>
      </c>
      <c r="AG1502" s="122">
        <v>0</v>
      </c>
      <c r="AH1502" s="122">
        <v>0</v>
      </c>
      <c r="AI1502" s="122">
        <v>0</v>
      </c>
      <c r="AJ1502" s="122">
        <v>0</v>
      </c>
      <c r="AK1502" s="122">
        <v>0</v>
      </c>
      <c r="AL1502" s="122">
        <v>0</v>
      </c>
    </row>
    <row r="1503" spans="1:38" hidden="1" x14ac:dyDescent="0.25">
      <c r="A1503" s="122" t="s">
        <v>2019</v>
      </c>
      <c r="B1503" s="122">
        <v>1</v>
      </c>
      <c r="C1503" s="122" t="s">
        <v>2203</v>
      </c>
      <c r="D1503" s="122" t="s">
        <v>2161</v>
      </c>
      <c r="E1503" s="122">
        <v>28</v>
      </c>
      <c r="F1503" s="122">
        <v>2.0186509321099999E-2</v>
      </c>
      <c r="G1503" s="122">
        <v>1.8966671313500001E-2</v>
      </c>
      <c r="H1503" s="122">
        <v>1.91104693786E-2</v>
      </c>
      <c r="I1503" s="122">
        <v>1.89999307299E-2</v>
      </c>
      <c r="J1503" s="122">
        <v>1.98304379219E-2</v>
      </c>
      <c r="K1503" s="122">
        <v>2.1618620662700001E-2</v>
      </c>
      <c r="L1503" s="122">
        <v>3.6849562528099997E-2</v>
      </c>
      <c r="M1503" s="122">
        <v>2.5818899056700002E-2</v>
      </c>
      <c r="N1503" s="122">
        <v>2.5951247108200001E-2</v>
      </c>
      <c r="O1503" s="122">
        <v>2.70912606051E-2</v>
      </c>
      <c r="P1503" s="122">
        <v>2.87286746081E-2</v>
      </c>
      <c r="Q1503" s="122">
        <v>2.7240831670499999E-2</v>
      </c>
      <c r="R1503" s="122">
        <v>2.98482250069E-2</v>
      </c>
      <c r="S1503" s="122">
        <v>3.0580451757800001E-2</v>
      </c>
      <c r="T1503" s="122">
        <v>3.4331564683300002E-2</v>
      </c>
      <c r="U1503" s="122">
        <v>2.92892730431E-2</v>
      </c>
      <c r="V1503" s="122">
        <v>3.7628025881300001E-2</v>
      </c>
      <c r="W1503" s="122">
        <v>3.3260963416800002E-2</v>
      </c>
      <c r="X1503" s="122">
        <v>3.2372820201399997E-2</v>
      </c>
      <c r="Y1503" s="122">
        <v>3.1099814925999999E-2</v>
      </c>
      <c r="Z1503" s="122">
        <v>1.48727917787E-2</v>
      </c>
      <c r="AA1503" s="122">
        <v>1.2149388484699999E-2</v>
      </c>
      <c r="AB1503" s="122">
        <v>9.1622732249E-3</v>
      </c>
      <c r="AC1503" s="122">
        <v>0</v>
      </c>
      <c r="AD1503" s="122">
        <v>0</v>
      </c>
      <c r="AE1503" s="122">
        <v>0</v>
      </c>
      <c r="AF1503" s="122">
        <v>0</v>
      </c>
      <c r="AG1503" s="122">
        <v>0</v>
      </c>
      <c r="AH1503" s="122">
        <v>0</v>
      </c>
      <c r="AI1503" s="122">
        <v>0</v>
      </c>
      <c r="AJ1503" s="122">
        <v>0</v>
      </c>
      <c r="AK1503" s="122">
        <v>0</v>
      </c>
      <c r="AL1503" s="122">
        <v>0</v>
      </c>
    </row>
    <row r="1504" spans="1:38" hidden="1" x14ac:dyDescent="0.25">
      <c r="A1504" s="122" t="s">
        <v>2019</v>
      </c>
      <c r="B1504" s="122">
        <v>1</v>
      </c>
      <c r="C1504" s="122" t="s">
        <v>2203</v>
      </c>
      <c r="D1504" s="122" t="s">
        <v>2179</v>
      </c>
      <c r="E1504" s="122">
        <v>28</v>
      </c>
      <c r="F1504" s="122">
        <v>0</v>
      </c>
      <c r="G1504" s="122">
        <v>0</v>
      </c>
      <c r="H1504" s="122">
        <v>0</v>
      </c>
      <c r="I1504" s="122">
        <v>0</v>
      </c>
      <c r="J1504" s="122">
        <v>0</v>
      </c>
      <c r="K1504" s="122">
        <v>0</v>
      </c>
      <c r="L1504" s="122">
        <v>0</v>
      </c>
      <c r="M1504" s="122">
        <v>0</v>
      </c>
      <c r="N1504" s="122">
        <v>0</v>
      </c>
      <c r="O1504" s="122">
        <v>0</v>
      </c>
      <c r="P1504" s="122">
        <v>0</v>
      </c>
      <c r="Q1504" s="122">
        <v>0</v>
      </c>
      <c r="R1504" s="122">
        <v>0</v>
      </c>
      <c r="S1504" s="122">
        <v>0</v>
      </c>
      <c r="T1504" s="122">
        <v>0</v>
      </c>
      <c r="U1504" s="122">
        <v>0</v>
      </c>
      <c r="V1504" s="122">
        <v>0</v>
      </c>
      <c r="W1504" s="122">
        <v>0</v>
      </c>
      <c r="X1504" s="122">
        <v>0</v>
      </c>
      <c r="Y1504" s="122">
        <v>0</v>
      </c>
      <c r="Z1504" s="122">
        <v>0</v>
      </c>
      <c r="AA1504" s="122">
        <v>0</v>
      </c>
      <c r="AB1504" s="122">
        <v>0</v>
      </c>
      <c r="AC1504" s="122">
        <v>0</v>
      </c>
      <c r="AD1504" s="122">
        <v>0</v>
      </c>
      <c r="AE1504" s="122">
        <v>0</v>
      </c>
      <c r="AF1504" s="122">
        <v>0</v>
      </c>
      <c r="AG1504" s="122">
        <v>0</v>
      </c>
      <c r="AH1504" s="122">
        <v>0</v>
      </c>
      <c r="AI1504" s="122">
        <v>0</v>
      </c>
      <c r="AJ1504" s="122">
        <v>0</v>
      </c>
      <c r="AK1504" s="122">
        <v>0</v>
      </c>
      <c r="AL1504" s="122">
        <v>0</v>
      </c>
    </row>
    <row r="1505" spans="1:38" hidden="1" x14ac:dyDescent="0.25">
      <c r="A1505" s="122" t="s">
        <v>2019</v>
      </c>
      <c r="B1505" s="122">
        <v>1</v>
      </c>
      <c r="C1505" s="122" t="s">
        <v>2203</v>
      </c>
      <c r="D1505" s="122" t="s">
        <v>2162</v>
      </c>
      <c r="E1505" s="122">
        <v>28</v>
      </c>
      <c r="F1505" s="122">
        <v>0</v>
      </c>
      <c r="G1505" s="122">
        <v>0</v>
      </c>
      <c r="H1505" s="122">
        <v>0</v>
      </c>
      <c r="I1505" s="122">
        <v>0</v>
      </c>
      <c r="J1505" s="122">
        <v>0</v>
      </c>
      <c r="K1505" s="122">
        <v>0</v>
      </c>
      <c r="L1505" s="122">
        <v>0</v>
      </c>
      <c r="M1505" s="122">
        <v>0</v>
      </c>
      <c r="N1505" s="122">
        <v>0</v>
      </c>
      <c r="O1505" s="122">
        <v>0</v>
      </c>
      <c r="P1505" s="122">
        <v>0</v>
      </c>
      <c r="Q1505" s="122">
        <v>0</v>
      </c>
      <c r="R1505" s="122">
        <v>0</v>
      </c>
      <c r="S1505" s="122">
        <v>0</v>
      </c>
      <c r="T1505" s="122">
        <v>0</v>
      </c>
      <c r="U1505" s="122">
        <v>0</v>
      </c>
      <c r="V1505" s="122">
        <v>0</v>
      </c>
      <c r="W1505" s="122">
        <v>0</v>
      </c>
      <c r="X1505" s="122">
        <v>0</v>
      </c>
      <c r="Y1505" s="122">
        <v>0</v>
      </c>
      <c r="Z1505" s="122">
        <v>0</v>
      </c>
      <c r="AA1505" s="122">
        <v>0</v>
      </c>
      <c r="AB1505" s="122">
        <v>0</v>
      </c>
      <c r="AC1505" s="122">
        <v>0</v>
      </c>
      <c r="AD1505" s="122">
        <v>0</v>
      </c>
      <c r="AE1505" s="122">
        <v>0</v>
      </c>
      <c r="AF1505" s="122">
        <v>0</v>
      </c>
      <c r="AG1505" s="122">
        <v>0</v>
      </c>
      <c r="AH1505" s="122">
        <v>0</v>
      </c>
      <c r="AI1505" s="122">
        <v>0</v>
      </c>
      <c r="AJ1505" s="122">
        <v>0</v>
      </c>
      <c r="AK1505" s="122">
        <v>0</v>
      </c>
      <c r="AL1505" s="122">
        <v>0</v>
      </c>
    </row>
    <row r="1506" spans="1:38" hidden="1" x14ac:dyDescent="0.25">
      <c r="A1506" s="122" t="s">
        <v>2019</v>
      </c>
      <c r="B1506" s="122">
        <v>1</v>
      </c>
      <c r="C1506" s="122" t="s">
        <v>2203</v>
      </c>
      <c r="D1506" s="122" t="s">
        <v>2163</v>
      </c>
      <c r="E1506" s="122">
        <v>28</v>
      </c>
      <c r="F1506" s="122">
        <v>0</v>
      </c>
      <c r="G1506" s="122">
        <v>0</v>
      </c>
      <c r="H1506" s="122">
        <v>0</v>
      </c>
      <c r="I1506" s="122">
        <v>0</v>
      </c>
      <c r="J1506" s="122">
        <v>0</v>
      </c>
      <c r="K1506" s="122">
        <v>0</v>
      </c>
      <c r="L1506" s="122">
        <v>0</v>
      </c>
      <c r="M1506" s="122">
        <v>0</v>
      </c>
      <c r="N1506" s="122">
        <v>0</v>
      </c>
      <c r="O1506" s="122">
        <v>0</v>
      </c>
      <c r="P1506" s="122">
        <v>0</v>
      </c>
      <c r="Q1506" s="122">
        <v>0</v>
      </c>
      <c r="R1506" s="122">
        <v>0</v>
      </c>
      <c r="S1506" s="122">
        <v>0</v>
      </c>
      <c r="T1506" s="122">
        <v>0</v>
      </c>
      <c r="U1506" s="122">
        <v>0</v>
      </c>
      <c r="V1506" s="122">
        <v>0</v>
      </c>
      <c r="W1506" s="122">
        <v>0</v>
      </c>
      <c r="X1506" s="122">
        <v>0</v>
      </c>
      <c r="Y1506" s="122">
        <v>0</v>
      </c>
      <c r="Z1506" s="122">
        <v>0</v>
      </c>
      <c r="AA1506" s="122">
        <v>0</v>
      </c>
      <c r="AB1506" s="122">
        <v>0</v>
      </c>
      <c r="AC1506" s="122">
        <v>0</v>
      </c>
      <c r="AD1506" s="122">
        <v>0</v>
      </c>
      <c r="AE1506" s="122">
        <v>0</v>
      </c>
      <c r="AF1506" s="122">
        <v>0</v>
      </c>
      <c r="AG1506" s="122">
        <v>0</v>
      </c>
      <c r="AH1506" s="122">
        <v>0</v>
      </c>
      <c r="AI1506" s="122">
        <v>0</v>
      </c>
      <c r="AJ1506" s="122">
        <v>0</v>
      </c>
      <c r="AK1506" s="122">
        <v>0</v>
      </c>
      <c r="AL1506" s="122">
        <v>0</v>
      </c>
    </row>
    <row r="1507" spans="1:38" hidden="1" x14ac:dyDescent="0.25">
      <c r="A1507" s="122" t="s">
        <v>2019</v>
      </c>
      <c r="B1507" s="122">
        <v>1</v>
      </c>
      <c r="C1507" s="122" t="s">
        <v>2203</v>
      </c>
      <c r="D1507" s="122" t="s">
        <v>2180</v>
      </c>
      <c r="E1507" s="122">
        <v>28</v>
      </c>
      <c r="F1507" s="122">
        <v>0</v>
      </c>
      <c r="G1507" s="122">
        <v>0</v>
      </c>
      <c r="H1507" s="122">
        <v>0</v>
      </c>
      <c r="I1507" s="122">
        <v>0</v>
      </c>
      <c r="J1507" s="122">
        <v>0</v>
      </c>
      <c r="K1507" s="122">
        <v>0</v>
      </c>
      <c r="L1507" s="122">
        <v>0</v>
      </c>
      <c r="M1507" s="122">
        <v>0</v>
      </c>
      <c r="N1507" s="122">
        <v>0</v>
      </c>
      <c r="O1507" s="122">
        <v>0</v>
      </c>
      <c r="P1507" s="122">
        <v>0</v>
      </c>
      <c r="Q1507" s="122">
        <v>0</v>
      </c>
      <c r="R1507" s="122">
        <v>0</v>
      </c>
      <c r="S1507" s="122">
        <v>0</v>
      </c>
      <c r="T1507" s="122">
        <v>0</v>
      </c>
      <c r="U1507" s="122">
        <v>0</v>
      </c>
      <c r="V1507" s="122">
        <v>0</v>
      </c>
      <c r="W1507" s="122">
        <v>0</v>
      </c>
      <c r="X1507" s="122">
        <v>0</v>
      </c>
      <c r="Y1507" s="122">
        <v>0</v>
      </c>
      <c r="Z1507" s="122">
        <v>0</v>
      </c>
      <c r="AA1507" s="122">
        <v>0</v>
      </c>
      <c r="AB1507" s="122">
        <v>0</v>
      </c>
      <c r="AC1507" s="122">
        <v>0</v>
      </c>
      <c r="AD1507" s="122">
        <v>0</v>
      </c>
      <c r="AE1507" s="122">
        <v>0</v>
      </c>
      <c r="AF1507" s="122">
        <v>0</v>
      </c>
      <c r="AG1507" s="122">
        <v>0</v>
      </c>
      <c r="AH1507" s="122">
        <v>0</v>
      </c>
      <c r="AI1507" s="122">
        <v>0</v>
      </c>
      <c r="AJ1507" s="122">
        <v>0</v>
      </c>
      <c r="AK1507" s="122">
        <v>0</v>
      </c>
      <c r="AL1507" s="122">
        <v>0</v>
      </c>
    </row>
    <row r="1508" spans="1:38" hidden="1" x14ac:dyDescent="0.25">
      <c r="A1508" s="122" t="s">
        <v>2019</v>
      </c>
      <c r="B1508" s="122">
        <v>1</v>
      </c>
      <c r="C1508" s="122" t="s">
        <v>2203</v>
      </c>
      <c r="D1508" s="122" t="s">
        <v>2164</v>
      </c>
      <c r="E1508" s="122">
        <v>28</v>
      </c>
      <c r="F1508" s="122">
        <v>0</v>
      </c>
      <c r="G1508" s="122">
        <v>0</v>
      </c>
      <c r="H1508" s="122">
        <v>0</v>
      </c>
      <c r="I1508" s="122">
        <v>0</v>
      </c>
      <c r="J1508" s="122">
        <v>0</v>
      </c>
      <c r="K1508" s="122">
        <v>0</v>
      </c>
      <c r="L1508" s="122">
        <v>0</v>
      </c>
      <c r="M1508" s="122">
        <v>0</v>
      </c>
      <c r="N1508" s="122">
        <v>0</v>
      </c>
      <c r="O1508" s="122">
        <v>0</v>
      </c>
      <c r="P1508" s="122">
        <v>0</v>
      </c>
      <c r="Q1508" s="122">
        <v>0</v>
      </c>
      <c r="R1508" s="122">
        <v>0</v>
      </c>
      <c r="S1508" s="122">
        <v>0</v>
      </c>
      <c r="T1508" s="122">
        <v>0</v>
      </c>
      <c r="U1508" s="122">
        <v>0</v>
      </c>
      <c r="V1508" s="122">
        <v>0</v>
      </c>
      <c r="W1508" s="122">
        <v>0</v>
      </c>
      <c r="X1508" s="122">
        <v>0</v>
      </c>
      <c r="Y1508" s="122">
        <v>0</v>
      </c>
      <c r="Z1508" s="122">
        <v>0</v>
      </c>
      <c r="AA1508" s="122">
        <v>0</v>
      </c>
      <c r="AB1508" s="122">
        <v>0</v>
      </c>
      <c r="AC1508" s="122">
        <v>0</v>
      </c>
      <c r="AD1508" s="122">
        <v>0</v>
      </c>
      <c r="AE1508" s="122">
        <v>0</v>
      </c>
      <c r="AF1508" s="122">
        <v>0</v>
      </c>
      <c r="AG1508" s="122">
        <v>0</v>
      </c>
      <c r="AH1508" s="122">
        <v>0</v>
      </c>
      <c r="AI1508" s="122">
        <v>0</v>
      </c>
      <c r="AJ1508" s="122">
        <v>0</v>
      </c>
      <c r="AK1508" s="122">
        <v>0</v>
      </c>
      <c r="AL1508" s="122">
        <v>0</v>
      </c>
    </row>
    <row r="1509" spans="1:38" hidden="1" x14ac:dyDescent="0.25">
      <c r="A1509" s="122" t="s">
        <v>2019</v>
      </c>
      <c r="B1509" s="122">
        <v>1</v>
      </c>
      <c r="C1509" s="122" t="s">
        <v>2203</v>
      </c>
      <c r="D1509" s="122" t="s">
        <v>2165</v>
      </c>
      <c r="E1509" s="122">
        <v>28</v>
      </c>
      <c r="F1509" s="122">
        <v>0</v>
      </c>
      <c r="G1509" s="122">
        <v>0</v>
      </c>
      <c r="H1509" s="122">
        <v>0</v>
      </c>
      <c r="I1509" s="122">
        <v>0</v>
      </c>
      <c r="J1509" s="122">
        <v>0</v>
      </c>
      <c r="K1509" s="122">
        <v>0</v>
      </c>
      <c r="L1509" s="122">
        <v>0</v>
      </c>
      <c r="M1509" s="122">
        <v>0</v>
      </c>
      <c r="N1509" s="122">
        <v>0</v>
      </c>
      <c r="O1509" s="122">
        <v>0</v>
      </c>
      <c r="P1509" s="122">
        <v>0</v>
      </c>
      <c r="Q1509" s="122">
        <v>0</v>
      </c>
      <c r="R1509" s="122">
        <v>0</v>
      </c>
      <c r="S1509" s="122">
        <v>0</v>
      </c>
      <c r="T1509" s="122">
        <v>0</v>
      </c>
      <c r="U1509" s="122">
        <v>0</v>
      </c>
      <c r="V1509" s="122">
        <v>0</v>
      </c>
      <c r="W1509" s="122">
        <v>0</v>
      </c>
      <c r="X1509" s="122">
        <v>0</v>
      </c>
      <c r="Y1509" s="122">
        <v>0</v>
      </c>
      <c r="Z1509" s="122">
        <v>0</v>
      </c>
      <c r="AA1509" s="122">
        <v>0</v>
      </c>
      <c r="AB1509" s="122">
        <v>0</v>
      </c>
      <c r="AC1509" s="122">
        <v>0</v>
      </c>
      <c r="AD1509" s="122">
        <v>0</v>
      </c>
      <c r="AE1509" s="122">
        <v>0</v>
      </c>
      <c r="AF1509" s="122">
        <v>0</v>
      </c>
      <c r="AG1509" s="122">
        <v>0</v>
      </c>
      <c r="AH1509" s="122">
        <v>0</v>
      </c>
      <c r="AI1509" s="122">
        <v>0</v>
      </c>
      <c r="AJ1509" s="122">
        <v>0</v>
      </c>
      <c r="AK1509" s="122">
        <v>0</v>
      </c>
      <c r="AL1509" s="122">
        <v>0</v>
      </c>
    </row>
    <row r="1510" spans="1:38" hidden="1" x14ac:dyDescent="0.25">
      <c r="A1510" s="122" t="s">
        <v>2019</v>
      </c>
      <c r="B1510" s="122">
        <v>1</v>
      </c>
      <c r="C1510" s="122" t="s">
        <v>2203</v>
      </c>
      <c r="D1510" s="122" t="s">
        <v>2166</v>
      </c>
      <c r="E1510" s="122">
        <v>28</v>
      </c>
      <c r="F1510" s="122">
        <v>0</v>
      </c>
      <c r="G1510" s="122">
        <v>0</v>
      </c>
      <c r="H1510" s="122">
        <v>0</v>
      </c>
      <c r="I1510" s="122">
        <v>0</v>
      </c>
      <c r="J1510" s="122">
        <v>0</v>
      </c>
      <c r="K1510" s="122">
        <v>0</v>
      </c>
      <c r="L1510" s="122">
        <v>0</v>
      </c>
      <c r="M1510" s="122">
        <v>0</v>
      </c>
      <c r="N1510" s="122">
        <v>0</v>
      </c>
      <c r="O1510" s="122">
        <v>0</v>
      </c>
      <c r="P1510" s="122">
        <v>0</v>
      </c>
      <c r="Q1510" s="122">
        <v>0</v>
      </c>
      <c r="R1510" s="122">
        <v>0</v>
      </c>
      <c r="S1510" s="122">
        <v>0</v>
      </c>
      <c r="T1510" s="122">
        <v>0</v>
      </c>
      <c r="U1510" s="122">
        <v>0</v>
      </c>
      <c r="V1510" s="122">
        <v>0</v>
      </c>
      <c r="W1510" s="122">
        <v>0</v>
      </c>
      <c r="X1510" s="122">
        <v>0</v>
      </c>
      <c r="Y1510" s="122">
        <v>0</v>
      </c>
      <c r="Z1510" s="122">
        <v>0</v>
      </c>
      <c r="AA1510" s="122">
        <v>0</v>
      </c>
      <c r="AB1510" s="122">
        <v>0</v>
      </c>
      <c r="AC1510" s="122">
        <v>0</v>
      </c>
      <c r="AD1510" s="122">
        <v>0</v>
      </c>
      <c r="AE1510" s="122">
        <v>0</v>
      </c>
      <c r="AF1510" s="122">
        <v>0</v>
      </c>
      <c r="AG1510" s="122">
        <v>0</v>
      </c>
      <c r="AH1510" s="122">
        <v>0</v>
      </c>
      <c r="AI1510" s="122">
        <v>0</v>
      </c>
      <c r="AJ1510" s="122">
        <v>0</v>
      </c>
      <c r="AK1510" s="122">
        <v>0</v>
      </c>
      <c r="AL1510" s="122">
        <v>0</v>
      </c>
    </row>
    <row r="1511" spans="1:38" hidden="1" x14ac:dyDescent="0.25">
      <c r="A1511" s="122" t="s">
        <v>2019</v>
      </c>
      <c r="B1511" s="122">
        <v>1</v>
      </c>
      <c r="C1511" s="122" t="s">
        <v>2203</v>
      </c>
      <c r="D1511" s="122" t="s">
        <v>2167</v>
      </c>
      <c r="E1511" s="122">
        <v>28</v>
      </c>
      <c r="F1511" s="122">
        <v>0</v>
      </c>
      <c r="G1511" s="122">
        <v>0</v>
      </c>
      <c r="H1511" s="122">
        <v>0</v>
      </c>
      <c r="I1511" s="122">
        <v>0</v>
      </c>
      <c r="J1511" s="122">
        <v>0</v>
      </c>
      <c r="K1511" s="122">
        <v>0</v>
      </c>
      <c r="L1511" s="122">
        <v>0</v>
      </c>
      <c r="M1511" s="122">
        <v>0</v>
      </c>
      <c r="N1511" s="122">
        <v>0</v>
      </c>
      <c r="O1511" s="122">
        <v>0</v>
      </c>
      <c r="P1511" s="122">
        <v>0</v>
      </c>
      <c r="Q1511" s="122">
        <v>0</v>
      </c>
      <c r="R1511" s="122">
        <v>0</v>
      </c>
      <c r="S1511" s="122">
        <v>0</v>
      </c>
      <c r="T1511" s="122">
        <v>0</v>
      </c>
      <c r="U1511" s="122">
        <v>0</v>
      </c>
      <c r="V1511" s="122">
        <v>0</v>
      </c>
      <c r="W1511" s="122">
        <v>0</v>
      </c>
      <c r="X1511" s="122">
        <v>0</v>
      </c>
      <c r="Y1511" s="122">
        <v>0</v>
      </c>
      <c r="Z1511" s="122">
        <v>0</v>
      </c>
      <c r="AA1511" s="122">
        <v>0</v>
      </c>
      <c r="AB1511" s="122">
        <v>0</v>
      </c>
      <c r="AC1511" s="122">
        <v>0</v>
      </c>
      <c r="AD1511" s="122">
        <v>0</v>
      </c>
      <c r="AE1511" s="122">
        <v>0</v>
      </c>
      <c r="AF1511" s="122">
        <v>0</v>
      </c>
      <c r="AG1511" s="122">
        <v>0</v>
      </c>
      <c r="AH1511" s="122">
        <v>0</v>
      </c>
      <c r="AI1511" s="122">
        <v>0</v>
      </c>
      <c r="AJ1511" s="122">
        <v>0</v>
      </c>
      <c r="AK1511" s="122">
        <v>0</v>
      </c>
      <c r="AL1511" s="122">
        <v>0</v>
      </c>
    </row>
    <row r="1512" spans="1:38" hidden="1" x14ac:dyDescent="0.25">
      <c r="A1512" s="122" t="s">
        <v>2019</v>
      </c>
      <c r="B1512" s="122">
        <v>1</v>
      </c>
      <c r="C1512" s="122" t="s">
        <v>2203</v>
      </c>
      <c r="D1512" s="122" t="s">
        <v>2168</v>
      </c>
      <c r="E1512" s="122">
        <v>28</v>
      </c>
      <c r="F1512" s="122">
        <v>0</v>
      </c>
      <c r="G1512" s="122">
        <v>0</v>
      </c>
      <c r="H1512" s="122">
        <v>0</v>
      </c>
      <c r="I1512" s="122">
        <v>0</v>
      </c>
      <c r="J1512" s="122">
        <v>0</v>
      </c>
      <c r="K1512" s="122">
        <v>0</v>
      </c>
      <c r="L1512" s="122">
        <v>0</v>
      </c>
      <c r="M1512" s="122">
        <v>0</v>
      </c>
      <c r="N1512" s="122">
        <v>0</v>
      </c>
      <c r="O1512" s="122">
        <v>0</v>
      </c>
      <c r="P1512" s="122">
        <v>0</v>
      </c>
      <c r="Q1512" s="122">
        <v>0</v>
      </c>
      <c r="R1512" s="122">
        <v>0</v>
      </c>
      <c r="S1512" s="122">
        <v>0</v>
      </c>
      <c r="T1512" s="122">
        <v>0</v>
      </c>
      <c r="U1512" s="122">
        <v>0</v>
      </c>
      <c r="V1512" s="122">
        <v>0</v>
      </c>
      <c r="W1512" s="122">
        <v>0</v>
      </c>
      <c r="X1512" s="122">
        <v>0</v>
      </c>
      <c r="Y1512" s="122">
        <v>0</v>
      </c>
      <c r="Z1512" s="122">
        <v>0</v>
      </c>
      <c r="AA1512" s="122">
        <v>0</v>
      </c>
      <c r="AB1512" s="122">
        <v>0</v>
      </c>
      <c r="AC1512" s="122">
        <v>0</v>
      </c>
      <c r="AD1512" s="122">
        <v>0</v>
      </c>
      <c r="AE1512" s="122">
        <v>0</v>
      </c>
      <c r="AF1512" s="122">
        <v>0</v>
      </c>
      <c r="AG1512" s="122">
        <v>0</v>
      </c>
      <c r="AH1512" s="122">
        <v>0</v>
      </c>
      <c r="AI1512" s="122">
        <v>0</v>
      </c>
      <c r="AJ1512" s="122">
        <v>0</v>
      </c>
      <c r="AK1512" s="122">
        <v>0</v>
      </c>
      <c r="AL1512" s="122">
        <v>0</v>
      </c>
    </row>
    <row r="1513" spans="1:38" hidden="1" x14ac:dyDescent="0.25">
      <c r="A1513" s="122" t="s">
        <v>2018</v>
      </c>
      <c r="B1513" s="122">
        <v>1</v>
      </c>
      <c r="C1513" s="122" t="s">
        <v>2204</v>
      </c>
      <c r="D1513" s="122" t="s">
        <v>2120</v>
      </c>
      <c r="E1513" s="122">
        <v>29</v>
      </c>
      <c r="F1513" s="122">
        <v>1.1638356365999999E-3</v>
      </c>
      <c r="G1513" s="122">
        <v>8.6657329850000004E-4</v>
      </c>
      <c r="H1513" s="122">
        <v>1.0578181203000001E-3</v>
      </c>
      <c r="I1513" s="122">
        <v>1.1733948307E-3</v>
      </c>
      <c r="J1513" s="122">
        <v>1.2222339149999999E-3</v>
      </c>
      <c r="K1513" s="122">
        <v>1.6434026367E-3</v>
      </c>
      <c r="L1513" s="122">
        <v>1.8262290431000001E-3</v>
      </c>
      <c r="M1513" s="122">
        <v>2.2642307442000001E-3</v>
      </c>
      <c r="N1513" s="122">
        <v>2.5719248402999999E-3</v>
      </c>
      <c r="O1513" s="122">
        <v>1.6646583289E-3</v>
      </c>
      <c r="P1513" s="122">
        <v>1.8131558524000001E-3</v>
      </c>
      <c r="Q1513" s="122">
        <v>1.3132923954999999E-3</v>
      </c>
      <c r="R1513" s="122">
        <v>1.5295522060999999E-3</v>
      </c>
      <c r="S1513" s="122">
        <v>1.6057629917000001E-3</v>
      </c>
      <c r="T1513" s="122">
        <v>1.9266494555999999E-3</v>
      </c>
      <c r="U1513" s="122">
        <v>1.8457044409E-3</v>
      </c>
      <c r="V1513" s="122">
        <v>1.6819518770999999E-3</v>
      </c>
      <c r="W1513" s="122">
        <v>1.5122232722E-3</v>
      </c>
      <c r="X1513" s="122">
        <v>1.2198070304000001E-3</v>
      </c>
      <c r="Y1513" s="122">
        <v>7.7652614229999995E-4</v>
      </c>
      <c r="Z1513" s="122">
        <v>1.2973774944000001E-3</v>
      </c>
      <c r="AA1513" s="122">
        <v>1.1389191589000001E-3</v>
      </c>
      <c r="AB1513" s="122">
        <v>9.5193154919999998E-4</v>
      </c>
      <c r="AC1513" s="122">
        <v>1.1127628932999999E-3</v>
      </c>
      <c r="AD1513" s="122">
        <v>1.1628819754999999E-3</v>
      </c>
      <c r="AE1513" s="122">
        <v>1.2620767236E-3</v>
      </c>
      <c r="AF1513" s="122">
        <v>1.1633386999999999E-3</v>
      </c>
      <c r="AG1513" s="122">
        <v>1.3334638509E-3</v>
      </c>
      <c r="AH1513" s="122">
        <v>1.3717439467E-3</v>
      </c>
      <c r="AI1513" s="122">
        <v>1.2391282924E-3</v>
      </c>
      <c r="AJ1513" s="122">
        <v>9.3764780450000004E-4</v>
      </c>
      <c r="AK1513" s="122">
        <v>1.2082596784E-3</v>
      </c>
      <c r="AL1513" s="122">
        <v>0</v>
      </c>
    </row>
    <row r="1514" spans="1:38" hidden="1" x14ac:dyDescent="0.25">
      <c r="A1514" s="122" t="s">
        <v>2018</v>
      </c>
      <c r="B1514" s="122">
        <v>1</v>
      </c>
      <c r="C1514" s="122" t="s">
        <v>2204</v>
      </c>
      <c r="D1514" s="122" t="s">
        <v>2121</v>
      </c>
      <c r="E1514" s="122">
        <v>29</v>
      </c>
      <c r="F1514" s="122">
        <v>1.5899503079999999E-4</v>
      </c>
      <c r="G1514" s="122">
        <v>1.205404305E-4</v>
      </c>
      <c r="H1514" s="122">
        <v>1.499214035E-4</v>
      </c>
      <c r="I1514" s="122">
        <v>1.669047687E-4</v>
      </c>
      <c r="J1514" s="122">
        <v>1.730854137E-4</v>
      </c>
      <c r="K1514" s="122">
        <v>2.31170237E-4</v>
      </c>
      <c r="L1514" s="122">
        <v>2.5660591289999998E-4</v>
      </c>
      <c r="M1514" s="122">
        <v>3.177476292E-4</v>
      </c>
      <c r="N1514" s="122">
        <v>3.6198109930000002E-4</v>
      </c>
      <c r="O1514" s="122">
        <v>2.3476534180000001E-4</v>
      </c>
      <c r="P1514" s="122">
        <v>2.5573911630000001E-4</v>
      </c>
      <c r="Q1514" s="122">
        <v>1.8628468160000001E-4</v>
      </c>
      <c r="R1514" s="122">
        <v>2.19300995E-4</v>
      </c>
      <c r="S1514" s="122">
        <v>2.3119824250000001E-4</v>
      </c>
      <c r="T1514" s="122">
        <v>2.8035510690000001E-4</v>
      </c>
      <c r="U1514" s="122">
        <v>2.6937368090000001E-4</v>
      </c>
      <c r="V1514" s="122">
        <v>2.4537267849999999E-4</v>
      </c>
      <c r="W1514" s="122">
        <v>2.2015851E-4</v>
      </c>
      <c r="X1514" s="122">
        <v>1.7772908650000001E-4</v>
      </c>
      <c r="Y1514" s="122">
        <v>1.1406416779999999E-4</v>
      </c>
      <c r="Z1514" s="122">
        <v>1.935641977E-4</v>
      </c>
      <c r="AA1514" s="122">
        <v>1.714080166E-4</v>
      </c>
      <c r="AB1514" s="122">
        <v>1.4443310089999999E-4</v>
      </c>
      <c r="AC1514" s="122">
        <v>1.698826932E-4</v>
      </c>
      <c r="AD1514" s="122">
        <v>1.7695660030000001E-4</v>
      </c>
      <c r="AE1514" s="122">
        <v>1.9196562970000001E-4</v>
      </c>
      <c r="AF1514" s="122">
        <v>1.775010223E-4</v>
      </c>
      <c r="AG1514" s="122">
        <v>2.0255766150000001E-4</v>
      </c>
      <c r="AH1514" s="122">
        <v>2.0656916530000001E-4</v>
      </c>
      <c r="AI1514" s="122">
        <v>1.8521489720000001E-4</v>
      </c>
      <c r="AJ1514" s="122">
        <v>1.366763425E-4</v>
      </c>
      <c r="AK1514" s="122">
        <v>1.7565096199999999E-4</v>
      </c>
      <c r="AL1514" s="122">
        <v>0</v>
      </c>
    </row>
    <row r="1515" spans="1:38" hidden="1" x14ac:dyDescent="0.25">
      <c r="A1515" s="122" t="s">
        <v>2018</v>
      </c>
      <c r="B1515" s="122">
        <v>1</v>
      </c>
      <c r="C1515" s="122" t="s">
        <v>2204</v>
      </c>
      <c r="D1515" s="122" t="s">
        <v>2122</v>
      </c>
      <c r="E1515" s="122">
        <v>29</v>
      </c>
      <c r="F1515" s="122">
        <v>1.0586728767E-3</v>
      </c>
      <c r="G1515" s="122">
        <v>8.0091579849999998E-4</v>
      </c>
      <c r="H1515" s="122">
        <v>9.9714173479999993E-4</v>
      </c>
      <c r="I1515" s="122">
        <v>1.1319738067999999E-3</v>
      </c>
      <c r="J1515" s="122">
        <v>1.2178903405999999E-3</v>
      </c>
      <c r="K1515" s="122">
        <v>1.6953036081999999E-3</v>
      </c>
      <c r="L1515" s="122">
        <v>1.9341043104E-3</v>
      </c>
      <c r="M1515" s="122">
        <v>2.4555398358E-3</v>
      </c>
      <c r="N1515" s="122">
        <v>2.8514054855E-3</v>
      </c>
      <c r="O1515" s="122">
        <v>1.8877387423999999E-3</v>
      </c>
      <c r="P1515" s="122">
        <v>2.1016583829999999E-3</v>
      </c>
      <c r="Q1515" s="122">
        <v>1.5501756056999999E-3</v>
      </c>
      <c r="R1515" s="122">
        <v>1.8423414668000001E-3</v>
      </c>
      <c r="S1515" s="122">
        <v>1.9647732352000001E-3</v>
      </c>
      <c r="T1515" s="122">
        <v>2.4036310909999999E-3</v>
      </c>
      <c r="U1515" s="122">
        <v>2.3583523474999999E-3</v>
      </c>
      <c r="V1515" s="122">
        <v>2.1907035310999999E-3</v>
      </c>
      <c r="W1515" s="122">
        <v>1.9959833300000002E-3</v>
      </c>
      <c r="X1515" s="122">
        <v>1.6236742780999999E-3</v>
      </c>
      <c r="Y1515" s="122">
        <v>1.0352436087999999E-3</v>
      </c>
      <c r="Z1515" s="122">
        <v>1.7370634187999999E-3</v>
      </c>
      <c r="AA1515" s="122">
        <v>1.5360932141E-3</v>
      </c>
      <c r="AB1515" s="122">
        <v>1.2957582603E-3</v>
      </c>
      <c r="AC1515" s="122">
        <v>1.5280358956E-3</v>
      </c>
      <c r="AD1515" s="122">
        <v>1.616424809E-3</v>
      </c>
      <c r="AE1515" s="122">
        <v>1.7762884421000001E-3</v>
      </c>
      <c r="AF1515" s="122">
        <v>1.6600387056000001E-3</v>
      </c>
      <c r="AG1515" s="122">
        <v>1.9266895776E-3</v>
      </c>
      <c r="AH1515" s="122">
        <v>2.0090420594999999E-3</v>
      </c>
      <c r="AI1515" s="122">
        <v>1.8409929503E-3</v>
      </c>
      <c r="AJ1515" s="122">
        <v>1.3394401361000001E-3</v>
      </c>
      <c r="AK1515" s="122">
        <v>1.7444233718E-3</v>
      </c>
      <c r="AL1515" s="122">
        <v>0</v>
      </c>
    </row>
    <row r="1516" spans="1:38" hidden="1" x14ac:dyDescent="0.25">
      <c r="A1516" s="122" t="s">
        <v>2018</v>
      </c>
      <c r="B1516" s="122">
        <v>1</v>
      </c>
      <c r="C1516" s="122" t="s">
        <v>2204</v>
      </c>
      <c r="D1516" s="122" t="s">
        <v>2175</v>
      </c>
      <c r="E1516" s="122">
        <v>29</v>
      </c>
      <c r="F1516" s="122">
        <v>0</v>
      </c>
      <c r="G1516" s="122">
        <v>0</v>
      </c>
      <c r="H1516" s="122">
        <v>0</v>
      </c>
      <c r="I1516" s="122">
        <v>0</v>
      </c>
      <c r="J1516" s="122">
        <v>0</v>
      </c>
      <c r="K1516" s="122">
        <v>0</v>
      </c>
      <c r="L1516" s="122">
        <v>0</v>
      </c>
      <c r="M1516" s="122">
        <v>0</v>
      </c>
      <c r="N1516" s="122">
        <v>0</v>
      </c>
      <c r="O1516" s="122">
        <v>0</v>
      </c>
      <c r="P1516" s="122">
        <v>0</v>
      </c>
      <c r="Q1516" s="122">
        <v>0</v>
      </c>
      <c r="R1516" s="122">
        <v>0</v>
      </c>
      <c r="S1516" s="122">
        <v>0</v>
      </c>
      <c r="T1516" s="122">
        <v>0</v>
      </c>
      <c r="U1516" s="122">
        <v>0</v>
      </c>
      <c r="V1516" s="122">
        <v>0</v>
      </c>
      <c r="W1516" s="122">
        <v>0</v>
      </c>
      <c r="X1516" s="122">
        <v>0</v>
      </c>
      <c r="Y1516" s="122">
        <v>0</v>
      </c>
      <c r="Z1516" s="122">
        <v>0</v>
      </c>
      <c r="AA1516" s="122">
        <v>0</v>
      </c>
      <c r="AB1516" s="122">
        <v>0</v>
      </c>
      <c r="AC1516" s="122">
        <v>0</v>
      </c>
      <c r="AD1516" s="122">
        <v>0</v>
      </c>
      <c r="AE1516" s="122">
        <v>0</v>
      </c>
      <c r="AF1516" s="122">
        <v>0</v>
      </c>
      <c r="AG1516" s="122">
        <v>0</v>
      </c>
      <c r="AH1516" s="122">
        <v>0</v>
      </c>
      <c r="AI1516" s="122">
        <v>0</v>
      </c>
      <c r="AJ1516" s="122">
        <v>0</v>
      </c>
      <c r="AK1516" s="122">
        <v>0</v>
      </c>
      <c r="AL1516" s="122">
        <v>0</v>
      </c>
    </row>
    <row r="1517" spans="1:38" hidden="1" x14ac:dyDescent="0.25">
      <c r="A1517" s="122" t="s">
        <v>2018</v>
      </c>
      <c r="B1517" s="122">
        <v>1</v>
      </c>
      <c r="C1517" s="122" t="s">
        <v>2204</v>
      </c>
      <c r="D1517" s="122" t="s">
        <v>2123</v>
      </c>
      <c r="E1517" s="122">
        <v>29</v>
      </c>
      <c r="F1517" s="122">
        <v>6.771954375E-4</v>
      </c>
      <c r="G1517" s="122">
        <v>5.038034553E-4</v>
      </c>
      <c r="H1517" s="122">
        <v>6.1522942710000002E-4</v>
      </c>
      <c r="I1517" s="122">
        <v>6.8392859259999998E-4</v>
      </c>
      <c r="J1517" s="122">
        <v>7.1551895600000003E-4</v>
      </c>
      <c r="K1517" s="122">
        <v>9.6971732489999996E-4</v>
      </c>
      <c r="L1517" s="122">
        <v>1.0845415688E-3</v>
      </c>
      <c r="M1517" s="122">
        <v>1.3483414809E-3</v>
      </c>
      <c r="N1517" s="122">
        <v>1.5335020280999999E-3</v>
      </c>
      <c r="O1517" s="122">
        <v>9.9645605770000011E-4</v>
      </c>
      <c r="P1517" s="122">
        <v>1.0908600155999999E-3</v>
      </c>
      <c r="Q1517" s="122">
        <v>7.912062014E-4</v>
      </c>
      <c r="R1517" s="122">
        <v>9.2383356940000001E-4</v>
      </c>
      <c r="S1517" s="122">
        <v>9.7155932849999997E-4</v>
      </c>
      <c r="T1517" s="122">
        <v>1.1692778436E-3</v>
      </c>
      <c r="U1517" s="122">
        <v>1.1232608576E-3</v>
      </c>
      <c r="V1517" s="122">
        <v>1.0252939493E-3</v>
      </c>
      <c r="W1517" s="122">
        <v>9.2187937619999999E-4</v>
      </c>
      <c r="X1517" s="122">
        <v>7.431640709E-4</v>
      </c>
      <c r="Y1517" s="122">
        <v>4.7278344520000002E-4</v>
      </c>
      <c r="Z1517" s="122">
        <v>7.9216870830000003E-4</v>
      </c>
      <c r="AA1517" s="122">
        <v>6.9788632680000003E-4</v>
      </c>
      <c r="AB1517" s="122">
        <v>5.8358949259999999E-4</v>
      </c>
      <c r="AC1517" s="122">
        <v>6.8182350939999996E-4</v>
      </c>
      <c r="AD1517" s="122">
        <v>7.1273818759999997E-4</v>
      </c>
      <c r="AE1517" s="122">
        <v>7.7462471689999999E-4</v>
      </c>
      <c r="AF1517" s="122">
        <v>7.1514691570000004E-4</v>
      </c>
      <c r="AG1517" s="122">
        <v>8.2114413459999998E-4</v>
      </c>
      <c r="AH1517" s="122">
        <v>8.4469089189999997E-4</v>
      </c>
      <c r="AI1517" s="122">
        <v>7.6271692739999998E-4</v>
      </c>
      <c r="AJ1517" s="122">
        <v>5.6209421970000002E-4</v>
      </c>
      <c r="AK1517" s="122">
        <v>7.2542684800000002E-4</v>
      </c>
      <c r="AL1517" s="122">
        <v>0</v>
      </c>
    </row>
    <row r="1518" spans="1:38" x14ac:dyDescent="0.25">
      <c r="A1518" s="122" t="s">
        <v>2018</v>
      </c>
      <c r="B1518" s="122">
        <v>1</v>
      </c>
      <c r="C1518" s="122" t="s">
        <v>2204</v>
      </c>
      <c r="D1518" s="122" t="s">
        <v>2124</v>
      </c>
      <c r="E1518" s="122">
        <v>29</v>
      </c>
      <c r="F1518" s="122">
        <v>8.6092537542000001E-3</v>
      </c>
      <c r="G1518" s="122">
        <v>6.4416007106000003E-3</v>
      </c>
      <c r="H1518" s="122">
        <v>7.8876853956000009E-3</v>
      </c>
      <c r="I1518" s="122">
        <v>8.7081347422000004E-3</v>
      </c>
      <c r="J1518" s="122">
        <v>9.0326938413999996E-3</v>
      </c>
      <c r="K1518" s="122">
        <v>1.21230325904E-2</v>
      </c>
      <c r="L1518" s="122">
        <v>1.3500888359999999E-2</v>
      </c>
      <c r="M1518" s="122">
        <v>1.68399535701E-2</v>
      </c>
      <c r="N1518" s="122">
        <v>1.92616526651E-2</v>
      </c>
      <c r="O1518" s="122">
        <v>1.2587574289399999E-2</v>
      </c>
      <c r="P1518" s="122">
        <v>1.3841667745099999E-2</v>
      </c>
      <c r="Q1518" s="122">
        <v>1.0135478866999999E-2</v>
      </c>
      <c r="R1518" s="122">
        <v>1.1905634997399999E-2</v>
      </c>
      <c r="S1518" s="122">
        <v>1.25698526016E-2</v>
      </c>
      <c r="T1518" s="122">
        <v>1.5127750408999999E-2</v>
      </c>
      <c r="U1518" s="122">
        <v>1.4470594150499999E-2</v>
      </c>
      <c r="V1518" s="122">
        <v>1.30883942533E-2</v>
      </c>
      <c r="W1518" s="122">
        <v>1.17313162698E-2</v>
      </c>
      <c r="X1518" s="122">
        <v>9.4633908771000006E-3</v>
      </c>
      <c r="Y1518" s="122">
        <v>6.0323107553000004E-3</v>
      </c>
      <c r="Z1518" s="122">
        <v>1.01175222286E-2</v>
      </c>
      <c r="AA1518" s="122">
        <v>8.9308151876999996E-3</v>
      </c>
      <c r="AB1518" s="122">
        <v>7.4991436372E-3</v>
      </c>
      <c r="AC1518" s="122">
        <v>8.810227855E-3</v>
      </c>
      <c r="AD1518" s="122">
        <v>9.2638772299000003E-3</v>
      </c>
      <c r="AE1518" s="122">
        <v>1.0113738173899999E-2</v>
      </c>
      <c r="AF1518" s="122">
        <v>9.3580049631000004E-3</v>
      </c>
      <c r="AG1518" s="122">
        <v>1.075351221E-2</v>
      </c>
      <c r="AH1518" s="122">
        <v>1.1059324450299999E-2</v>
      </c>
      <c r="AI1518" s="122">
        <v>9.9569288568999992E-3</v>
      </c>
      <c r="AJ1518" s="122">
        <v>7.3708049083000002E-3</v>
      </c>
      <c r="AK1518" s="122">
        <v>9.4068754269E-3</v>
      </c>
      <c r="AL1518" s="122">
        <v>0</v>
      </c>
    </row>
    <row r="1519" spans="1:38" hidden="1" x14ac:dyDescent="0.25">
      <c r="A1519" s="122" t="s">
        <v>2018</v>
      </c>
      <c r="B1519" s="122">
        <v>1</v>
      </c>
      <c r="C1519" s="122" t="s">
        <v>2204</v>
      </c>
      <c r="D1519" s="122" t="s">
        <v>474</v>
      </c>
      <c r="E1519" s="122">
        <v>29</v>
      </c>
      <c r="F1519" s="122">
        <v>9.5048677140000004E-4</v>
      </c>
      <c r="G1519" s="122">
        <v>7.1604664089999998E-4</v>
      </c>
      <c r="H1519" s="122">
        <v>8.9023956629999997E-4</v>
      </c>
      <c r="I1519" s="122">
        <v>1.0062016E-3</v>
      </c>
      <c r="J1519" s="122">
        <v>1.0684412586E-3</v>
      </c>
      <c r="K1519" s="122">
        <v>1.4635849074E-3</v>
      </c>
      <c r="L1519" s="122">
        <v>1.6528741910999999E-3</v>
      </c>
      <c r="M1519" s="122">
        <v>2.0829848772000001E-3</v>
      </c>
      <c r="N1519" s="122">
        <v>2.4037241352999998E-3</v>
      </c>
      <c r="O1519" s="122">
        <v>1.5879575980999999E-3</v>
      </c>
      <c r="P1519" s="122">
        <v>1.7621467392000001E-3</v>
      </c>
      <c r="Q1519" s="122">
        <v>1.3009617802000001E-3</v>
      </c>
      <c r="R1519" s="122">
        <v>1.5330745446E-3</v>
      </c>
      <c r="S1519" s="122">
        <v>1.6147629127999999E-3</v>
      </c>
      <c r="T1519" s="122">
        <v>1.9454808057999999E-3</v>
      </c>
      <c r="U1519" s="122">
        <v>1.8707792239E-3</v>
      </c>
      <c r="V1519" s="122">
        <v>1.7151775575E-3</v>
      </c>
      <c r="W1519" s="122">
        <v>1.5546265197E-3</v>
      </c>
      <c r="X1519" s="122">
        <v>1.2641514658E-3</v>
      </c>
      <c r="Y1519" s="122">
        <v>8.114942654E-4</v>
      </c>
      <c r="Z1519" s="122">
        <v>1.3684138214999999E-3</v>
      </c>
      <c r="AA1519" s="122">
        <v>1.2153885727999999E-3</v>
      </c>
      <c r="AB1519" s="122">
        <v>1.0264452027E-3</v>
      </c>
      <c r="AC1519" s="122">
        <v>1.2139123108999999E-3</v>
      </c>
      <c r="AD1519" s="122">
        <v>1.2850584349999999E-3</v>
      </c>
      <c r="AE1519" s="122">
        <v>1.4179319761E-3</v>
      </c>
      <c r="AF1519" s="122">
        <v>1.3251698174999999E-3</v>
      </c>
      <c r="AG1519" s="122">
        <v>1.5355975256999999E-3</v>
      </c>
      <c r="AH1519" s="122">
        <v>1.5976353647999999E-3</v>
      </c>
      <c r="AI1519" s="122">
        <v>1.4538618193000001E-3</v>
      </c>
      <c r="AJ1519" s="122">
        <v>1.0793743947999999E-3</v>
      </c>
      <c r="AK1519" s="122">
        <v>1.3933849219999999E-3</v>
      </c>
      <c r="AL1519" s="122">
        <v>0</v>
      </c>
    </row>
    <row r="1520" spans="1:38" hidden="1" x14ac:dyDescent="0.25">
      <c r="A1520" s="122" t="s">
        <v>2018</v>
      </c>
      <c r="B1520" s="122">
        <v>1</v>
      </c>
      <c r="C1520" s="122" t="s">
        <v>2204</v>
      </c>
      <c r="D1520" s="122" t="s">
        <v>2125</v>
      </c>
      <c r="E1520" s="122">
        <v>29</v>
      </c>
      <c r="F1520" s="122">
        <v>9.4598925429999995E-4</v>
      </c>
      <c r="G1520" s="122">
        <v>6.9824144640000003E-4</v>
      </c>
      <c r="H1520" s="122">
        <v>8.4052508329999999E-4</v>
      </c>
      <c r="I1520" s="122">
        <v>9.2140073950000003E-4</v>
      </c>
      <c r="J1520" s="122">
        <v>9.51375044E-4</v>
      </c>
      <c r="K1520" s="122">
        <v>1.2713896421999999E-3</v>
      </c>
      <c r="L1520" s="122">
        <v>1.4069285495E-3</v>
      </c>
      <c r="M1520" s="122">
        <v>1.7362201393999999E-3</v>
      </c>
      <c r="N1520" s="122">
        <v>1.9650442572999999E-3</v>
      </c>
      <c r="O1520" s="122">
        <v>1.2724652849E-3</v>
      </c>
      <c r="P1520" s="122">
        <v>1.3894526189E-3</v>
      </c>
      <c r="Q1520" s="122">
        <v>1.0091059608999999E-3</v>
      </c>
      <c r="R1520" s="122">
        <v>1.1808553721000001E-3</v>
      </c>
      <c r="S1520" s="122">
        <v>1.242373483E-3</v>
      </c>
      <c r="T1520" s="122">
        <v>1.4866807531000001E-3</v>
      </c>
      <c r="U1520" s="122">
        <v>1.4164289862000001E-3</v>
      </c>
      <c r="V1520" s="122">
        <v>1.2780779289E-3</v>
      </c>
      <c r="W1520" s="122">
        <v>1.1414942051E-3</v>
      </c>
      <c r="X1520" s="122">
        <v>9.1664547739999996E-4</v>
      </c>
      <c r="Y1520" s="122">
        <v>5.8130985510000005E-4</v>
      </c>
      <c r="Z1520" s="122">
        <v>9.7033223569999996E-4</v>
      </c>
      <c r="AA1520" s="122">
        <v>8.5155554079999998E-4</v>
      </c>
      <c r="AB1520" s="122">
        <v>7.1053690149999998E-4</v>
      </c>
      <c r="AC1520" s="122">
        <v>8.2814709489999997E-4</v>
      </c>
      <c r="AD1520" s="122">
        <v>8.6325315160000005E-4</v>
      </c>
      <c r="AE1520" s="122">
        <v>9.3289867979999997E-4</v>
      </c>
      <c r="AF1520" s="122">
        <v>8.5570277010000001E-4</v>
      </c>
      <c r="AG1520" s="122">
        <v>9.7736286600000007E-4</v>
      </c>
      <c r="AH1520" s="122">
        <v>1.0024029656E-3</v>
      </c>
      <c r="AI1520" s="122">
        <v>9.0032401450000003E-4</v>
      </c>
      <c r="AJ1520" s="122">
        <v>6.7182253409999999E-4</v>
      </c>
      <c r="AK1520" s="122">
        <v>8.6440551460000004E-4</v>
      </c>
      <c r="AL1520" s="122">
        <v>0</v>
      </c>
    </row>
    <row r="1521" spans="1:38" hidden="1" x14ac:dyDescent="0.25">
      <c r="A1521" s="122" t="s">
        <v>2018</v>
      </c>
      <c r="B1521" s="122">
        <v>1</v>
      </c>
      <c r="C1521" s="122" t="s">
        <v>2204</v>
      </c>
      <c r="D1521" s="122" t="s">
        <v>2126</v>
      </c>
      <c r="E1521" s="122">
        <v>29</v>
      </c>
      <c r="F1521" s="122">
        <v>1.924087292E-4</v>
      </c>
      <c r="G1521" s="122">
        <v>1.44405065E-4</v>
      </c>
      <c r="H1521" s="122">
        <v>1.7696239280000001E-4</v>
      </c>
      <c r="I1521" s="122">
        <v>1.966826208E-4</v>
      </c>
      <c r="J1521" s="122">
        <v>2.058593175E-4</v>
      </c>
      <c r="K1521" s="122">
        <v>2.7910230400000002E-4</v>
      </c>
      <c r="L1521" s="122">
        <v>3.1243635400000002E-4</v>
      </c>
      <c r="M1521" s="122">
        <v>3.8955249319999998E-4</v>
      </c>
      <c r="N1521" s="122">
        <v>4.4571475970000001E-4</v>
      </c>
      <c r="O1521" s="122">
        <v>2.912082388E-4</v>
      </c>
      <c r="P1521" s="122">
        <v>3.2025188759999998E-4</v>
      </c>
      <c r="Q1521" s="122">
        <v>2.339013101E-4</v>
      </c>
      <c r="R1521" s="122">
        <v>2.7523506170000001E-4</v>
      </c>
      <c r="S1521" s="122">
        <v>2.9166683010000002E-4</v>
      </c>
      <c r="T1521" s="122">
        <v>3.5329108129999998E-4</v>
      </c>
      <c r="U1521" s="122">
        <v>3.4134872460000001E-4</v>
      </c>
      <c r="V1521" s="122">
        <v>3.122171868E-4</v>
      </c>
      <c r="W1521" s="122">
        <v>2.8211518589999998E-4</v>
      </c>
      <c r="X1521" s="122">
        <v>2.2850967490000001E-4</v>
      </c>
      <c r="Y1521" s="122">
        <v>1.455360824E-4</v>
      </c>
      <c r="Z1521" s="122">
        <v>2.438989356E-4</v>
      </c>
      <c r="AA1521" s="122">
        <v>2.1536432079999999E-4</v>
      </c>
      <c r="AB1521" s="122">
        <v>1.809377316E-4</v>
      </c>
      <c r="AC1521" s="122">
        <v>2.1282078069999999E-4</v>
      </c>
      <c r="AD1521" s="122">
        <v>2.240256275E-4</v>
      </c>
      <c r="AE1521" s="122">
        <v>2.4490351279999998E-4</v>
      </c>
      <c r="AF1521" s="122">
        <v>2.2708011799999999E-4</v>
      </c>
      <c r="AG1521" s="122">
        <v>2.6186632E-4</v>
      </c>
      <c r="AH1521" s="122">
        <v>2.7116858030000002E-4</v>
      </c>
      <c r="AI1521" s="122">
        <v>2.4658222930000001E-4</v>
      </c>
      <c r="AJ1521" s="122">
        <v>1.8508978960000001E-4</v>
      </c>
      <c r="AK1521" s="122">
        <v>2.4055119380000001E-4</v>
      </c>
      <c r="AL1521" s="122">
        <v>0</v>
      </c>
    </row>
    <row r="1522" spans="1:38" hidden="1" x14ac:dyDescent="0.25">
      <c r="A1522" s="122" t="s">
        <v>2018</v>
      </c>
      <c r="B1522" s="122">
        <v>1</v>
      </c>
      <c r="C1522" s="122" t="s">
        <v>2204</v>
      </c>
      <c r="D1522" s="122" t="s">
        <v>2127</v>
      </c>
      <c r="E1522" s="122">
        <v>29</v>
      </c>
      <c r="F1522" s="122">
        <v>1.739468109E-4</v>
      </c>
      <c r="G1522" s="122">
        <v>1.2702563599999999E-4</v>
      </c>
      <c r="H1522" s="122">
        <v>1.5216970499999999E-4</v>
      </c>
      <c r="I1522" s="122">
        <v>1.6575454050000001E-4</v>
      </c>
      <c r="J1522" s="122">
        <v>1.6904910270000001E-4</v>
      </c>
      <c r="K1522" s="122">
        <v>2.2203108559999999E-4</v>
      </c>
      <c r="L1522" s="122">
        <v>2.413453899E-4</v>
      </c>
      <c r="M1522" s="122">
        <v>2.9430046599999998E-4</v>
      </c>
      <c r="N1522" s="122">
        <v>3.3004035400000003E-4</v>
      </c>
      <c r="O1522" s="122">
        <v>2.1426176270000001E-4</v>
      </c>
      <c r="P1522" s="122">
        <v>2.3296681259999999E-4</v>
      </c>
      <c r="Q1522" s="122">
        <v>1.688794862E-4</v>
      </c>
      <c r="R1522" s="122">
        <v>1.9568251510000001E-4</v>
      </c>
      <c r="S1522" s="122">
        <v>2.0270485099999999E-4</v>
      </c>
      <c r="T1522" s="122">
        <v>2.4143199360000001E-4</v>
      </c>
      <c r="U1522" s="122">
        <v>2.2906129120000001E-4</v>
      </c>
      <c r="V1522" s="122">
        <v>2.0735837519999999E-4</v>
      </c>
      <c r="W1522" s="122">
        <v>1.8588847389999999E-4</v>
      </c>
      <c r="X1522" s="122">
        <v>1.500095486E-4</v>
      </c>
      <c r="Y1522" s="122">
        <v>9.6655425999999994E-5</v>
      </c>
      <c r="Z1522" s="122">
        <v>1.640950679E-4</v>
      </c>
      <c r="AA1522" s="122">
        <v>1.4719017899999999E-4</v>
      </c>
      <c r="AB1522" s="122">
        <v>1.2564341789999999E-4</v>
      </c>
      <c r="AC1522" s="122">
        <v>1.5006059669999999E-4</v>
      </c>
      <c r="AD1522" s="122">
        <v>1.59317479E-4</v>
      </c>
      <c r="AE1522" s="122">
        <v>1.7599964629999999E-4</v>
      </c>
      <c r="AF1522" s="122">
        <v>1.6435436539999999E-4</v>
      </c>
      <c r="AG1522" s="122">
        <v>1.9055591300000001E-4</v>
      </c>
      <c r="AH1522" s="122">
        <v>1.9746174169999999E-4</v>
      </c>
      <c r="AI1522" s="122">
        <v>1.788147084E-4</v>
      </c>
      <c r="AJ1522" s="122">
        <v>1.287740408E-4</v>
      </c>
      <c r="AK1522" s="122">
        <v>1.6063772939999999E-4</v>
      </c>
      <c r="AL1522" s="122">
        <v>0</v>
      </c>
    </row>
    <row r="1523" spans="1:38" hidden="1" x14ac:dyDescent="0.25">
      <c r="A1523" s="122" t="s">
        <v>2018</v>
      </c>
      <c r="B1523" s="122">
        <v>1</v>
      </c>
      <c r="C1523" s="122" t="s">
        <v>2204</v>
      </c>
      <c r="D1523" s="122" t="s">
        <v>2128</v>
      </c>
      <c r="E1523" s="122">
        <v>29</v>
      </c>
      <c r="F1523" s="122">
        <v>3.7452891751000002E-3</v>
      </c>
      <c r="G1523" s="122">
        <v>2.8264135233999998E-3</v>
      </c>
      <c r="H1523" s="122">
        <v>3.4761082451000001E-3</v>
      </c>
      <c r="I1523" s="122">
        <v>3.8778603601999999E-3</v>
      </c>
      <c r="J1523" s="122">
        <v>4.0852102990999997E-3</v>
      </c>
      <c r="K1523" s="122">
        <v>5.5603197978999997E-3</v>
      </c>
      <c r="L1523" s="122">
        <v>6.2629874382999998E-3</v>
      </c>
      <c r="M1523" s="122">
        <v>7.8722088141999994E-3</v>
      </c>
      <c r="N1523" s="122">
        <v>9.0426718595999992E-3</v>
      </c>
      <c r="O1523" s="122">
        <v>5.9217192921000002E-3</v>
      </c>
      <c r="P1523" s="122">
        <v>6.5353807544000003E-3</v>
      </c>
      <c r="Q1523" s="122">
        <v>4.8082450490000003E-3</v>
      </c>
      <c r="R1523" s="122">
        <v>5.6979365144999997E-3</v>
      </c>
      <c r="S1523" s="122">
        <v>6.0629699049999999E-3</v>
      </c>
      <c r="T1523" s="122">
        <v>7.4056984964999996E-3</v>
      </c>
      <c r="U1523" s="122">
        <v>7.2062437611000001E-3</v>
      </c>
      <c r="V1523" s="122">
        <v>6.6010214627000002E-3</v>
      </c>
      <c r="W1523" s="122">
        <v>5.9441962771999996E-3</v>
      </c>
      <c r="X1523" s="122">
        <v>4.7899004185E-3</v>
      </c>
      <c r="Y1523" s="122">
        <v>3.0442317006E-3</v>
      </c>
      <c r="Z1523" s="122">
        <v>5.1092864390999996E-3</v>
      </c>
      <c r="AA1523" s="122">
        <v>4.5217530592999997E-3</v>
      </c>
      <c r="AB1523" s="122">
        <v>3.8147398415999999E-3</v>
      </c>
      <c r="AC1523" s="122">
        <v>4.5029482618999996E-3</v>
      </c>
      <c r="AD1523" s="122">
        <v>4.7665096589999999E-3</v>
      </c>
      <c r="AE1523" s="122">
        <v>5.2562522854E-3</v>
      </c>
      <c r="AF1523" s="122">
        <v>4.9306206832000002E-3</v>
      </c>
      <c r="AG1523" s="122">
        <v>5.7343691997999999E-3</v>
      </c>
      <c r="AH1523" s="122">
        <v>5.9604524459999997E-3</v>
      </c>
      <c r="AI1523" s="122">
        <v>5.4261622998999998E-3</v>
      </c>
      <c r="AJ1523" s="122">
        <v>4.0250332965999997E-3</v>
      </c>
      <c r="AK1523" s="122">
        <v>5.2218057527999998E-3</v>
      </c>
      <c r="AL1523" s="122">
        <v>0</v>
      </c>
    </row>
    <row r="1524" spans="1:38" hidden="1" x14ac:dyDescent="0.25">
      <c r="A1524" s="122" t="s">
        <v>2018</v>
      </c>
      <c r="B1524" s="122">
        <v>1</v>
      </c>
      <c r="C1524" s="122" t="s">
        <v>2204</v>
      </c>
      <c r="D1524" s="122" t="s">
        <v>2129</v>
      </c>
      <c r="E1524" s="122">
        <v>29</v>
      </c>
      <c r="F1524" s="122">
        <v>1.8714803366999999E-3</v>
      </c>
      <c r="G1524" s="122">
        <v>1.4064642788999999E-3</v>
      </c>
      <c r="H1524" s="122">
        <v>1.7359982088E-3</v>
      </c>
      <c r="I1524" s="122">
        <v>1.9430086036999999E-3</v>
      </c>
      <c r="J1524" s="122">
        <v>2.0533473196000002E-3</v>
      </c>
      <c r="K1524" s="122">
        <v>2.8029075701000001E-3</v>
      </c>
      <c r="L1524" s="122">
        <v>3.1628601824999999E-3</v>
      </c>
      <c r="M1524" s="122">
        <v>3.9837674845999999E-3</v>
      </c>
      <c r="N1524" s="122">
        <v>4.5915542441999999E-3</v>
      </c>
      <c r="O1524" s="122">
        <v>3.0233310071E-3</v>
      </c>
      <c r="P1524" s="122">
        <v>3.3505846660000001E-3</v>
      </c>
      <c r="Q1524" s="122">
        <v>2.4624891614000001E-3</v>
      </c>
      <c r="R1524" s="122">
        <v>2.9048132157E-3</v>
      </c>
      <c r="S1524" s="122">
        <v>3.0745397036000001E-3</v>
      </c>
      <c r="T1524" s="122">
        <v>3.7290410862E-3</v>
      </c>
      <c r="U1524" s="122">
        <v>3.6051021594999998E-3</v>
      </c>
      <c r="V1524" s="122">
        <v>3.3267876584000002E-3</v>
      </c>
      <c r="W1524" s="122">
        <v>3.0258406982000001E-3</v>
      </c>
      <c r="X1524" s="122">
        <v>2.4573056612E-3</v>
      </c>
      <c r="Y1524" s="122">
        <v>1.5701840650999999E-3</v>
      </c>
      <c r="Z1524" s="122">
        <v>2.6330298851000001E-3</v>
      </c>
      <c r="AA1524" s="122">
        <v>2.3263280956999999E-3</v>
      </c>
      <c r="AB1524" s="122">
        <v>1.9572868035999998E-3</v>
      </c>
      <c r="AC1524" s="122">
        <v>2.2974792577000001E-3</v>
      </c>
      <c r="AD1524" s="122">
        <v>2.4178896589999999E-3</v>
      </c>
      <c r="AE1524" s="122">
        <v>2.6473108772999999E-3</v>
      </c>
      <c r="AF1524" s="122">
        <v>2.4640729796E-3</v>
      </c>
      <c r="AG1524" s="122">
        <v>2.8476354236E-3</v>
      </c>
      <c r="AH1524" s="122">
        <v>2.9499193689999999E-3</v>
      </c>
      <c r="AI1524" s="122">
        <v>2.6832873246999999E-3</v>
      </c>
      <c r="AJ1524" s="122">
        <v>2.0014760423000002E-3</v>
      </c>
      <c r="AK1524" s="122">
        <v>2.5890870237000002E-3</v>
      </c>
      <c r="AL1524" s="122">
        <v>0</v>
      </c>
    </row>
    <row r="1525" spans="1:38" hidden="1" x14ac:dyDescent="0.25">
      <c r="A1525" s="122" t="s">
        <v>2018</v>
      </c>
      <c r="B1525" s="122">
        <v>1</v>
      </c>
      <c r="C1525" s="122" t="s">
        <v>2204</v>
      </c>
      <c r="D1525" s="122" t="s">
        <v>2176</v>
      </c>
      <c r="E1525" s="122">
        <v>29</v>
      </c>
      <c r="F1525" s="122">
        <v>0</v>
      </c>
      <c r="G1525" s="122">
        <v>0</v>
      </c>
      <c r="H1525" s="122">
        <v>0</v>
      </c>
      <c r="I1525" s="122">
        <v>0</v>
      </c>
      <c r="J1525" s="122">
        <v>0</v>
      </c>
      <c r="K1525" s="122">
        <v>0</v>
      </c>
      <c r="L1525" s="122">
        <v>0</v>
      </c>
      <c r="M1525" s="122">
        <v>0</v>
      </c>
      <c r="N1525" s="122">
        <v>0</v>
      </c>
      <c r="O1525" s="122">
        <v>0</v>
      </c>
      <c r="P1525" s="122">
        <v>0</v>
      </c>
      <c r="Q1525" s="122">
        <v>0</v>
      </c>
      <c r="R1525" s="122">
        <v>0</v>
      </c>
      <c r="S1525" s="122">
        <v>0</v>
      </c>
      <c r="T1525" s="122">
        <v>0</v>
      </c>
      <c r="U1525" s="122">
        <v>0</v>
      </c>
      <c r="V1525" s="122">
        <v>0</v>
      </c>
      <c r="W1525" s="122">
        <v>0</v>
      </c>
      <c r="X1525" s="122">
        <v>0</v>
      </c>
      <c r="Y1525" s="122">
        <v>0</v>
      </c>
      <c r="Z1525" s="122">
        <v>0</v>
      </c>
      <c r="AA1525" s="122">
        <v>0</v>
      </c>
      <c r="AB1525" s="122">
        <v>0</v>
      </c>
      <c r="AC1525" s="122">
        <v>0</v>
      </c>
      <c r="AD1525" s="122">
        <v>0</v>
      </c>
      <c r="AE1525" s="122">
        <v>0</v>
      </c>
      <c r="AF1525" s="122">
        <v>0</v>
      </c>
      <c r="AG1525" s="122">
        <v>0</v>
      </c>
      <c r="AH1525" s="122">
        <v>0</v>
      </c>
      <c r="AI1525" s="122">
        <v>0</v>
      </c>
      <c r="AJ1525" s="122">
        <v>0</v>
      </c>
      <c r="AK1525" s="122">
        <v>0</v>
      </c>
      <c r="AL1525" s="122">
        <v>0</v>
      </c>
    </row>
    <row r="1526" spans="1:38" hidden="1" x14ac:dyDescent="0.25">
      <c r="A1526" s="122" t="s">
        <v>2018</v>
      </c>
      <c r="B1526" s="122">
        <v>1</v>
      </c>
      <c r="C1526" s="122" t="s">
        <v>2204</v>
      </c>
      <c r="D1526" s="122" t="s">
        <v>2130</v>
      </c>
      <c r="E1526" s="122">
        <v>29</v>
      </c>
      <c r="F1526" s="122">
        <v>3.1997602669999999E-4</v>
      </c>
      <c r="G1526" s="122">
        <v>2.4031304569999999E-4</v>
      </c>
      <c r="H1526" s="122">
        <v>2.9504036960000001E-4</v>
      </c>
      <c r="I1526" s="122">
        <v>3.2656290479999997E-4</v>
      </c>
      <c r="J1526" s="122">
        <v>3.4069689079999999E-4</v>
      </c>
      <c r="K1526" s="122">
        <v>4.5776229269999999E-4</v>
      </c>
      <c r="L1526" s="122">
        <v>5.075688224E-4</v>
      </c>
      <c r="M1526" s="122">
        <v>6.2808456139999995E-4</v>
      </c>
      <c r="N1526" s="122">
        <v>7.0958004629999999E-4</v>
      </c>
      <c r="O1526" s="122">
        <v>4.5477919900000001E-4</v>
      </c>
      <c r="P1526" s="122">
        <v>4.942079018E-4</v>
      </c>
      <c r="Q1526" s="122">
        <v>3.6037602579999997E-4</v>
      </c>
      <c r="R1526" s="122">
        <v>4.2321766349999999E-4</v>
      </c>
      <c r="S1526" s="122">
        <v>4.4611098149999998E-4</v>
      </c>
      <c r="T1526" s="122">
        <v>5.415731156E-4</v>
      </c>
      <c r="U1526" s="122">
        <v>5.2212198469999999E-4</v>
      </c>
      <c r="V1526" s="122">
        <v>4.7589404970000001E-4</v>
      </c>
      <c r="W1526" s="122">
        <v>4.257784032E-4</v>
      </c>
      <c r="X1526" s="122">
        <v>3.4441963389999998E-4</v>
      </c>
      <c r="Y1526" s="122">
        <v>2.1979289280000001E-4</v>
      </c>
      <c r="Z1526" s="122">
        <v>3.6978850999999999E-4</v>
      </c>
      <c r="AA1526" s="122">
        <v>3.2735974740000001E-4</v>
      </c>
      <c r="AB1526" s="122">
        <v>2.7573913590000002E-4</v>
      </c>
      <c r="AC1526" s="122">
        <v>3.2446588860000002E-4</v>
      </c>
      <c r="AD1526" s="122">
        <v>3.3979292449999999E-4</v>
      </c>
      <c r="AE1526" s="122">
        <v>3.6992930830000002E-4</v>
      </c>
      <c r="AF1526" s="122">
        <v>3.4155277000000003E-4</v>
      </c>
      <c r="AG1526" s="122">
        <v>3.897514776E-4</v>
      </c>
      <c r="AH1526" s="122">
        <v>3.9907604460000002E-4</v>
      </c>
      <c r="AI1526" s="122">
        <v>3.5740446350000001E-4</v>
      </c>
      <c r="AJ1526" s="122">
        <v>2.7093224580000002E-4</v>
      </c>
      <c r="AK1526" s="122">
        <v>3.4559779219999999E-4</v>
      </c>
      <c r="AL1526" s="122">
        <v>0</v>
      </c>
    </row>
    <row r="1527" spans="1:38" hidden="1" x14ac:dyDescent="0.25">
      <c r="A1527" s="122" t="s">
        <v>2018</v>
      </c>
      <c r="B1527" s="122">
        <v>1</v>
      </c>
      <c r="C1527" s="122" t="s">
        <v>2204</v>
      </c>
      <c r="D1527" s="122" t="s">
        <v>2131</v>
      </c>
      <c r="E1527" s="122">
        <v>29</v>
      </c>
      <c r="F1527" s="122">
        <v>2.9092162380000002E-4</v>
      </c>
      <c r="G1527" s="122">
        <v>2.2013717969999999E-4</v>
      </c>
      <c r="H1527" s="122">
        <v>2.729041867E-4</v>
      </c>
      <c r="I1527" s="122">
        <v>3.0872336910000003E-4</v>
      </c>
      <c r="J1527" s="122">
        <v>3.2853373499999998E-4</v>
      </c>
      <c r="K1527" s="122">
        <v>4.5029186349999998E-4</v>
      </c>
      <c r="L1527" s="122">
        <v>5.0728547049999997E-4</v>
      </c>
      <c r="M1527" s="122">
        <v>6.3683474089999996E-4</v>
      </c>
      <c r="N1527" s="122">
        <v>7.3124115240000005E-4</v>
      </c>
      <c r="O1527" s="122">
        <v>4.7934396419999997E-4</v>
      </c>
      <c r="P1527" s="122">
        <v>5.291953186E-4</v>
      </c>
      <c r="Q1527" s="122">
        <v>3.880121015E-4</v>
      </c>
      <c r="R1527" s="122">
        <v>4.5761790659999999E-4</v>
      </c>
      <c r="S1527" s="122">
        <v>4.861262402E-4</v>
      </c>
      <c r="T1527" s="122">
        <v>5.9185057539999999E-4</v>
      </c>
      <c r="U1527" s="122">
        <v>5.7685410129999998E-4</v>
      </c>
      <c r="V1527" s="122">
        <v>5.3364457130000004E-4</v>
      </c>
      <c r="W1527" s="122">
        <v>4.8708169079999999E-4</v>
      </c>
      <c r="X1527" s="122">
        <v>3.966707522E-4</v>
      </c>
      <c r="Y1527" s="122">
        <v>2.5369446179999999E-4</v>
      </c>
      <c r="Z1527" s="122">
        <v>4.2585712180000002E-4</v>
      </c>
      <c r="AA1527" s="122">
        <v>3.7593589980000001E-4</v>
      </c>
      <c r="AB1527" s="122">
        <v>3.1540650779999997E-4</v>
      </c>
      <c r="AC1527" s="122">
        <v>3.7127203379999998E-4</v>
      </c>
      <c r="AD1527" s="122">
        <v>3.9186928989999999E-4</v>
      </c>
      <c r="AE1527" s="122">
        <v>4.2959013479999998E-4</v>
      </c>
      <c r="AF1527" s="122">
        <v>4.0254265430000001E-4</v>
      </c>
      <c r="AG1527" s="122">
        <v>4.7011540829999999E-4</v>
      </c>
      <c r="AH1527" s="122">
        <v>4.9132863410000002E-4</v>
      </c>
      <c r="AI1527" s="122">
        <v>4.5168921600000002E-4</v>
      </c>
      <c r="AJ1527" s="122">
        <v>3.448014497E-4</v>
      </c>
      <c r="AK1527" s="122">
        <v>4.5572711649999998E-4</v>
      </c>
      <c r="AL1527" s="122">
        <v>0</v>
      </c>
    </row>
    <row r="1528" spans="1:38" hidden="1" x14ac:dyDescent="0.25">
      <c r="A1528" s="122" t="s">
        <v>2018</v>
      </c>
      <c r="B1528" s="122">
        <v>1</v>
      </c>
      <c r="C1528" s="122" t="s">
        <v>2204</v>
      </c>
      <c r="D1528" s="122" t="s">
        <v>2132</v>
      </c>
      <c r="E1528" s="122">
        <v>29</v>
      </c>
      <c r="F1528" s="122">
        <v>3.2912583455000002E-3</v>
      </c>
      <c r="G1528" s="122">
        <v>2.4457120668999999E-3</v>
      </c>
      <c r="H1528" s="122">
        <v>2.9779196067999999E-3</v>
      </c>
      <c r="I1528" s="122">
        <v>3.2882379515000002E-3</v>
      </c>
      <c r="J1528" s="122">
        <v>3.4176485354000001E-3</v>
      </c>
      <c r="K1528" s="122">
        <v>4.5928823843000002E-3</v>
      </c>
      <c r="L1528" s="122">
        <v>5.1028625973999998E-3</v>
      </c>
      <c r="M1528" s="122">
        <v>6.3167768161999996E-3</v>
      </c>
      <c r="N1528" s="122">
        <v>7.1655869797999996E-3</v>
      </c>
      <c r="O1528" s="122">
        <v>4.6439934033999999E-3</v>
      </c>
      <c r="P1528" s="122">
        <v>5.0638355218999998E-3</v>
      </c>
      <c r="Q1528" s="122">
        <v>3.6710661281E-3</v>
      </c>
      <c r="R1528" s="122">
        <v>4.2763641106E-3</v>
      </c>
      <c r="S1528" s="122">
        <v>4.4769645943999997E-3</v>
      </c>
      <c r="T1528" s="122">
        <v>5.3536813382999999E-3</v>
      </c>
      <c r="U1528" s="122">
        <v>5.0930300014999999E-3</v>
      </c>
      <c r="V1528" s="122">
        <v>4.5942128183000001E-3</v>
      </c>
      <c r="W1528" s="122">
        <v>4.1086328712000002E-3</v>
      </c>
      <c r="X1528" s="122">
        <v>3.2955166793E-3</v>
      </c>
      <c r="Y1528" s="122">
        <v>2.0885166335000002E-3</v>
      </c>
      <c r="Z1528" s="122">
        <v>3.4811378879000001E-3</v>
      </c>
      <c r="AA1528" s="122">
        <v>3.0534286915E-3</v>
      </c>
      <c r="AB1528" s="122">
        <v>2.5461280317000002E-3</v>
      </c>
      <c r="AC1528" s="122">
        <v>2.9700274898000001E-3</v>
      </c>
      <c r="AD1528" s="122">
        <v>3.0934464938000002E-3</v>
      </c>
      <c r="AE1528" s="122">
        <v>3.3430363504E-3</v>
      </c>
      <c r="AF1528" s="122">
        <v>3.0648304272999998E-3</v>
      </c>
      <c r="AG1528" s="122">
        <v>3.4935555069999999E-3</v>
      </c>
      <c r="AH1528" s="122">
        <v>3.5683436316E-3</v>
      </c>
      <c r="AI1528" s="122">
        <v>3.1980788667999999E-3</v>
      </c>
      <c r="AJ1528" s="122">
        <v>2.3857764981000001E-3</v>
      </c>
      <c r="AK1528" s="122">
        <v>3.0378568878999999E-3</v>
      </c>
      <c r="AL1528" s="122">
        <v>0</v>
      </c>
    </row>
    <row r="1529" spans="1:38" hidden="1" x14ac:dyDescent="0.25">
      <c r="A1529" s="122" t="s">
        <v>2018</v>
      </c>
      <c r="B1529" s="122">
        <v>1</v>
      </c>
      <c r="C1529" s="122" t="s">
        <v>2204</v>
      </c>
      <c r="D1529" s="122" t="s">
        <v>2133</v>
      </c>
      <c r="E1529" s="122">
        <v>29</v>
      </c>
      <c r="F1529" s="122">
        <v>0.1718971050699</v>
      </c>
      <c r="G1529" s="122">
        <v>0.1033673204813</v>
      </c>
      <c r="H1529" s="122">
        <v>6.0395021283300002E-2</v>
      </c>
      <c r="I1529" s="122">
        <v>4.7447962135700003E-2</v>
      </c>
      <c r="J1529" s="122">
        <v>6.0612127544E-2</v>
      </c>
      <c r="K1529" s="122">
        <v>4.9398015069200003E-2</v>
      </c>
      <c r="L1529" s="122">
        <v>5.7510297496999999E-2</v>
      </c>
      <c r="M1529" s="122">
        <v>5.15570648558E-2</v>
      </c>
      <c r="N1529" s="122">
        <v>5.3282773170300002E-2</v>
      </c>
      <c r="O1529" s="122">
        <v>4.5501441923399999E-2</v>
      </c>
      <c r="P1529" s="122">
        <v>4.4400923919699999E-2</v>
      </c>
      <c r="Q1529" s="122">
        <v>4.3721298094099997E-2</v>
      </c>
      <c r="R1529" s="122">
        <v>4.14017155921E-2</v>
      </c>
      <c r="S1529" s="122">
        <v>4.8059470824599999E-2</v>
      </c>
      <c r="T1529" s="122">
        <v>4.8500526999800002E-2</v>
      </c>
      <c r="U1529" s="122">
        <v>4.8385878321599997E-2</v>
      </c>
      <c r="V1529" s="122">
        <v>4.8150991192600003E-2</v>
      </c>
      <c r="W1529" s="122">
        <v>4.79145641783E-2</v>
      </c>
      <c r="X1529" s="122">
        <v>4.7511017668100002E-2</v>
      </c>
      <c r="Y1529" s="122">
        <v>4.6904203464600003E-2</v>
      </c>
      <c r="Z1529" s="122">
        <v>4.7609622891700003E-2</v>
      </c>
      <c r="AA1529" s="122">
        <v>4.7396494694500003E-2</v>
      </c>
      <c r="AB1529" s="122">
        <v>4.7142328317500003E-2</v>
      </c>
      <c r="AC1529" s="122">
        <v>4.73632695657E-2</v>
      </c>
      <c r="AD1529" s="122">
        <v>4.7433568968600001E-2</v>
      </c>
      <c r="AE1529" s="122">
        <v>4.75687406075E-2</v>
      </c>
      <c r="AF1529" s="122">
        <v>4.7436686436599998E-2</v>
      </c>
      <c r="AG1529" s="122">
        <v>4.76711658227E-2</v>
      </c>
      <c r="AH1529" s="122">
        <v>4.7728434084400001E-2</v>
      </c>
      <c r="AI1529" s="122">
        <v>4.7549397800899999E-2</v>
      </c>
      <c r="AJ1529" s="122">
        <v>4.7116227591200002E-2</v>
      </c>
      <c r="AK1529" s="122">
        <v>4.7481666258400002E-2</v>
      </c>
      <c r="AL1529" s="122">
        <v>0</v>
      </c>
    </row>
    <row r="1530" spans="1:38" hidden="1" x14ac:dyDescent="0.25">
      <c r="A1530" s="122" t="s">
        <v>2018</v>
      </c>
      <c r="B1530" s="122">
        <v>1</v>
      </c>
      <c r="C1530" s="122" t="s">
        <v>2204</v>
      </c>
      <c r="D1530" s="122" t="s">
        <v>2134</v>
      </c>
      <c r="E1530" s="122">
        <v>29</v>
      </c>
      <c r="F1530" s="122">
        <v>7.9916145699999996E-4</v>
      </c>
      <c r="G1530" s="122">
        <v>5.9142338699999996E-4</v>
      </c>
      <c r="H1530" s="122">
        <v>7.1770476649999997E-4</v>
      </c>
      <c r="I1530" s="122">
        <v>7.8992138479999998E-4</v>
      </c>
      <c r="J1530" s="122">
        <v>8.1786177320000003E-4</v>
      </c>
      <c r="K1530" s="122">
        <v>1.0966878488E-3</v>
      </c>
      <c r="L1530" s="122">
        <v>1.2143652226000001E-3</v>
      </c>
      <c r="M1530" s="122">
        <v>1.4986854257E-3</v>
      </c>
      <c r="N1530" s="122">
        <v>1.6950000931E-3</v>
      </c>
      <c r="O1530" s="122">
        <v>1.0963226088999999E-3</v>
      </c>
      <c r="P1530" s="122">
        <v>1.1928680609E-3</v>
      </c>
      <c r="Q1530" s="122">
        <v>8.618811129E-4</v>
      </c>
      <c r="R1530" s="122">
        <v>1.0017801182E-3</v>
      </c>
      <c r="S1530" s="122">
        <v>1.0489980142000001E-3</v>
      </c>
      <c r="T1530" s="122">
        <v>1.2560052179000001E-3</v>
      </c>
      <c r="U1530" s="122">
        <v>1.1973171530000001E-3</v>
      </c>
      <c r="V1530" s="122">
        <v>1.0837511916E-3</v>
      </c>
      <c r="W1530" s="122">
        <v>9.706042117E-4</v>
      </c>
      <c r="X1530" s="122">
        <v>7.799221446E-4</v>
      </c>
      <c r="Y1530" s="122">
        <v>4.9498392819999999E-4</v>
      </c>
      <c r="Z1530" s="122">
        <v>8.2709274489999995E-4</v>
      </c>
      <c r="AA1530" s="122">
        <v>7.2772206489999996E-4</v>
      </c>
      <c r="AB1530" s="122">
        <v>6.0808981780000005E-4</v>
      </c>
      <c r="AC1530" s="122">
        <v>7.1256437580000001E-4</v>
      </c>
      <c r="AD1530" s="122">
        <v>7.4680162789999996E-4</v>
      </c>
      <c r="AE1530" s="122">
        <v>8.1174999570000005E-4</v>
      </c>
      <c r="AF1530" s="122">
        <v>7.4894519470000004E-4</v>
      </c>
      <c r="AG1530" s="122">
        <v>8.5938193910000001E-4</v>
      </c>
      <c r="AH1530" s="122">
        <v>8.8331660900000004E-4</v>
      </c>
      <c r="AI1530" s="122">
        <v>7.9771245239999996E-4</v>
      </c>
      <c r="AJ1530" s="122">
        <v>5.9501805090000004E-4</v>
      </c>
      <c r="AK1530" s="122">
        <v>7.6550848479999998E-4</v>
      </c>
      <c r="AL1530" s="122">
        <v>0</v>
      </c>
    </row>
    <row r="1531" spans="1:38" hidden="1" x14ac:dyDescent="0.25">
      <c r="A1531" s="122" t="s">
        <v>2018</v>
      </c>
      <c r="B1531" s="122">
        <v>1</v>
      </c>
      <c r="C1531" s="122" t="s">
        <v>2204</v>
      </c>
      <c r="D1531" s="122" t="s">
        <v>2135</v>
      </c>
      <c r="E1531" s="122">
        <v>29</v>
      </c>
      <c r="F1531" s="122">
        <v>7.1304769769999995E-4</v>
      </c>
      <c r="G1531" s="122">
        <v>5.2823697499999997E-4</v>
      </c>
      <c r="H1531" s="122">
        <v>6.4487319040000004E-4</v>
      </c>
      <c r="I1531" s="122">
        <v>7.1184035179999998E-4</v>
      </c>
      <c r="J1531" s="122">
        <v>7.4033356110000004E-4</v>
      </c>
      <c r="K1531" s="122">
        <v>9.9481050130000004E-4</v>
      </c>
      <c r="L1531" s="122">
        <v>1.1024386980000001E-3</v>
      </c>
      <c r="M1531" s="122">
        <v>1.3660709617000001E-3</v>
      </c>
      <c r="N1531" s="122">
        <v>1.5535352083999999E-3</v>
      </c>
      <c r="O1531" s="122">
        <v>1.0064053626000001E-3</v>
      </c>
      <c r="P1531" s="122">
        <v>1.0970066684E-3</v>
      </c>
      <c r="Q1531" s="122">
        <v>7.9431950019999995E-4</v>
      </c>
      <c r="R1531" s="122">
        <v>9.2643102519999999E-4</v>
      </c>
      <c r="S1531" s="122">
        <v>9.7091324250000001E-4</v>
      </c>
      <c r="T1531" s="122">
        <v>1.1627661357999999E-3</v>
      </c>
      <c r="U1531" s="122">
        <v>1.1088023571999999E-3</v>
      </c>
      <c r="V1531" s="122">
        <v>1.003917921E-3</v>
      </c>
      <c r="W1531" s="122">
        <v>9.0088778170000004E-4</v>
      </c>
      <c r="X1531" s="122">
        <v>7.2597738350000003E-4</v>
      </c>
      <c r="Y1531" s="122">
        <v>4.623155471E-4</v>
      </c>
      <c r="Z1531" s="122">
        <v>7.7489063479999998E-4</v>
      </c>
      <c r="AA1531" s="122">
        <v>6.8095289509999995E-4</v>
      </c>
      <c r="AB1531" s="122">
        <v>5.7037724639999996E-4</v>
      </c>
      <c r="AC1531" s="122">
        <v>6.6658780759999996E-4</v>
      </c>
      <c r="AD1531" s="122">
        <v>6.9667734900000005E-4</v>
      </c>
      <c r="AE1531" s="122">
        <v>7.5668326290000002E-4</v>
      </c>
      <c r="AF1531" s="122">
        <v>6.96301916E-4</v>
      </c>
      <c r="AG1531" s="122">
        <v>7.9573144909999996E-4</v>
      </c>
      <c r="AH1531" s="122">
        <v>8.1681281509999996E-4</v>
      </c>
      <c r="AI1531" s="122">
        <v>7.3536148569999999E-4</v>
      </c>
      <c r="AJ1531" s="122">
        <v>5.4784663919999995E-4</v>
      </c>
      <c r="AK1531" s="122">
        <v>7.035364362E-4</v>
      </c>
      <c r="AL1531" s="122">
        <v>0</v>
      </c>
    </row>
    <row r="1532" spans="1:38" hidden="1" x14ac:dyDescent="0.25">
      <c r="A1532" s="122" t="s">
        <v>2018</v>
      </c>
      <c r="B1532" s="122">
        <v>1</v>
      </c>
      <c r="C1532" s="122" t="s">
        <v>2204</v>
      </c>
      <c r="D1532" s="122" t="s">
        <v>2136</v>
      </c>
      <c r="E1532" s="122">
        <v>29</v>
      </c>
      <c r="F1532" s="122">
        <v>1.0615324250999999E-3</v>
      </c>
      <c r="G1532" s="122">
        <v>7.8691078189999997E-4</v>
      </c>
      <c r="H1532" s="122">
        <v>5.9908875280600002E-2</v>
      </c>
      <c r="I1532" s="122">
        <v>4.6911463787E-2</v>
      </c>
      <c r="J1532" s="122">
        <v>6.0054280050500002E-2</v>
      </c>
      <c r="K1532" s="122">
        <v>4.86468292175E-2</v>
      </c>
      <c r="L1532" s="122">
        <v>5.6672689928000002E-2</v>
      </c>
      <c r="M1532" s="122">
        <v>5.0519007432899998E-2</v>
      </c>
      <c r="N1532" s="122">
        <v>5.2107087250499999E-2</v>
      </c>
      <c r="O1532" s="122">
        <v>4.4739813207400003E-2</v>
      </c>
      <c r="P1532" s="122">
        <v>4.356897144E-2</v>
      </c>
      <c r="Q1532" s="122">
        <v>4.31158559765E-2</v>
      </c>
      <c r="R1532" s="122">
        <v>4.0696328806999998E-2</v>
      </c>
      <c r="S1532" s="122">
        <v>4.73180165269E-2</v>
      </c>
      <c r="T1532" s="122">
        <v>4.7613090053400003E-2</v>
      </c>
      <c r="U1532" s="122">
        <v>4.7539373066100003E-2</v>
      </c>
      <c r="V1532" s="122">
        <v>4.73830710919E-2</v>
      </c>
      <c r="W1532" s="122">
        <v>4.7227543091699999E-2</v>
      </c>
      <c r="X1532" s="122">
        <v>4.6959070554399997E-2</v>
      </c>
      <c r="Y1532" s="122">
        <v>4.65545742965E-2</v>
      </c>
      <c r="Z1532" s="122">
        <v>4.7028890988199998E-2</v>
      </c>
      <c r="AA1532" s="122">
        <v>4.6887162192800001E-2</v>
      </c>
      <c r="AB1532" s="122">
        <v>4.6717192496099999E-2</v>
      </c>
      <c r="AC1532" s="122">
        <v>4.6864954814300003E-2</v>
      </c>
      <c r="AD1532" s="122">
        <v>4.6910429247700003E-2</v>
      </c>
      <c r="AE1532" s="122">
        <v>4.7001415789699998E-2</v>
      </c>
      <c r="AF1532" s="122">
        <v>4.6911386195499997E-2</v>
      </c>
      <c r="AG1532" s="122">
        <v>4.7067995407399997E-2</v>
      </c>
      <c r="AH1532" s="122">
        <v>4.71019021201E-2</v>
      </c>
      <c r="AI1532" s="122">
        <v>4.6979146035699998E-2</v>
      </c>
      <c r="AJ1532" s="122">
        <v>4.66904560996E-2</v>
      </c>
      <c r="AK1532" s="122">
        <v>4.6931081729599998E-2</v>
      </c>
      <c r="AL1532" s="122">
        <v>0</v>
      </c>
    </row>
    <row r="1533" spans="1:38" hidden="1" x14ac:dyDescent="0.25">
      <c r="A1533" s="122" t="s">
        <v>2018</v>
      </c>
      <c r="B1533" s="122">
        <v>1</v>
      </c>
      <c r="C1533" s="122" t="s">
        <v>2204</v>
      </c>
      <c r="D1533" s="122" t="s">
        <v>2137</v>
      </c>
      <c r="E1533" s="122">
        <v>29</v>
      </c>
      <c r="F1533" s="122">
        <v>1.2131117683E-3</v>
      </c>
      <c r="G1533" s="122">
        <v>8.9915534129999999E-4</v>
      </c>
      <c r="H1533" s="122">
        <v>1.0932116175000001E-3</v>
      </c>
      <c r="I1533" s="122">
        <v>1.2018584545E-3</v>
      </c>
      <c r="J1533" s="122">
        <v>1.2472659856999999E-3</v>
      </c>
      <c r="K1533" s="122">
        <v>1.6747572506E-3</v>
      </c>
      <c r="L1533" s="122">
        <v>1.8548066829999999E-3</v>
      </c>
      <c r="M1533" s="122">
        <v>2.2917751477999999E-3</v>
      </c>
      <c r="N1533" s="122">
        <v>2.5927369491999998E-3</v>
      </c>
      <c r="O1533" s="122">
        <v>1.6761828088000001E-3</v>
      </c>
      <c r="P1533" s="122">
        <v>1.8211836015999999E-3</v>
      </c>
      <c r="Q1533" s="122">
        <v>1.3163028094E-3</v>
      </c>
      <c r="R1533" s="122">
        <v>1.5354169663E-3</v>
      </c>
      <c r="S1533" s="122">
        <v>1.6120209694E-3</v>
      </c>
      <c r="T1533" s="122">
        <v>1.9357959533999999E-3</v>
      </c>
      <c r="U1533" s="122">
        <v>1.8484601911000001E-3</v>
      </c>
      <c r="V1533" s="122">
        <v>1.5633841386000001E-3</v>
      </c>
      <c r="W1533" s="122">
        <v>1.4160243915000001E-3</v>
      </c>
      <c r="X1533" s="122">
        <v>1.1467407286999999E-3</v>
      </c>
      <c r="Y1533" s="122">
        <v>7.3306589830000001E-4</v>
      </c>
      <c r="Z1533" s="122">
        <v>1.2320739568000001E-3</v>
      </c>
      <c r="AA1533" s="122">
        <v>1.0859084838999999E-3</v>
      </c>
      <c r="AB1533" s="122">
        <v>9.0952615199999995E-4</v>
      </c>
      <c r="AC1533" s="122">
        <v>1.0654235804E-3</v>
      </c>
      <c r="AD1533" s="122">
        <v>1.1153944897E-3</v>
      </c>
      <c r="AE1533" s="122">
        <v>1.2132540795000001E-3</v>
      </c>
      <c r="AF1533" s="122">
        <v>1.1190030644E-3</v>
      </c>
      <c r="AG1533" s="122">
        <v>1.2776113264E-3</v>
      </c>
      <c r="AH1533" s="122">
        <v>1.3080371304E-3</v>
      </c>
      <c r="AI1533" s="122">
        <v>1.1760908519000001E-3</v>
      </c>
      <c r="AJ1533" s="122">
        <v>8.6793258990000002E-4</v>
      </c>
      <c r="AK1533" s="122">
        <v>1.10856863E-3</v>
      </c>
      <c r="AL1533" s="122">
        <v>0</v>
      </c>
    </row>
    <row r="1534" spans="1:38" hidden="1" x14ac:dyDescent="0.25">
      <c r="A1534" s="122" t="s">
        <v>2018</v>
      </c>
      <c r="B1534" s="122">
        <v>1</v>
      </c>
      <c r="C1534" s="122" t="s">
        <v>2204</v>
      </c>
      <c r="D1534" s="122" t="s">
        <v>2138</v>
      </c>
      <c r="E1534" s="122">
        <v>29</v>
      </c>
      <c r="F1534" s="122">
        <v>3.5395037020000001E-4</v>
      </c>
      <c r="G1534" s="122">
        <v>2.6152246040000001E-4</v>
      </c>
      <c r="H1534" s="122">
        <v>3.1538560160000002E-4</v>
      </c>
      <c r="I1534" s="122">
        <v>3.459043361E-4</v>
      </c>
      <c r="J1534" s="122">
        <v>3.5651220659999998E-4</v>
      </c>
      <c r="K1534" s="122">
        <v>4.755953991E-4</v>
      </c>
      <c r="L1534" s="122">
        <v>5.2667188359999996E-4</v>
      </c>
      <c r="M1534" s="122">
        <v>6.5044417280000003E-4</v>
      </c>
      <c r="N1534" s="122">
        <v>7.3520995150000001E-4</v>
      </c>
      <c r="O1534" s="122">
        <v>4.7601249900000001E-4</v>
      </c>
      <c r="P1534" s="122">
        <v>5.2008998100000004E-4</v>
      </c>
      <c r="Q1534" s="122">
        <v>3.779381943E-4</v>
      </c>
      <c r="R1534" s="122">
        <v>4.4245515590000001E-4</v>
      </c>
      <c r="S1534" s="122">
        <v>4.6584976490000001E-4</v>
      </c>
      <c r="T1534" s="122">
        <v>5.5863333910000004E-4</v>
      </c>
      <c r="U1534" s="122">
        <v>5.3264658389999997E-4</v>
      </c>
      <c r="V1534" s="122">
        <v>4.8094028940000002E-4</v>
      </c>
      <c r="W1534" s="122">
        <v>4.2945634160000001E-4</v>
      </c>
      <c r="X1534" s="122">
        <v>3.4397909550000001E-4</v>
      </c>
      <c r="Y1534" s="122">
        <v>2.16997656E-4</v>
      </c>
      <c r="Z1534" s="122">
        <v>3.5993302450000001E-4</v>
      </c>
      <c r="AA1534" s="122">
        <v>3.1523670969999998E-4</v>
      </c>
      <c r="AB1534" s="122">
        <v>2.6247688820000003E-4</v>
      </c>
      <c r="AC1534" s="122">
        <v>3.059768268E-4</v>
      </c>
      <c r="AD1534" s="122">
        <v>3.1959791679999998E-4</v>
      </c>
      <c r="AE1534" s="122">
        <v>3.4551837619999998E-4</v>
      </c>
      <c r="AF1534" s="122">
        <v>3.1847709929999998E-4</v>
      </c>
      <c r="AG1534" s="122">
        <v>3.6514330079999999E-4</v>
      </c>
      <c r="AH1534" s="122">
        <v>3.7580650309999999E-4</v>
      </c>
      <c r="AI1534" s="122">
        <v>3.3977049189999999E-4</v>
      </c>
      <c r="AJ1534" s="122">
        <v>2.5420675220000003E-4</v>
      </c>
      <c r="AK1534" s="122">
        <v>3.2898237769999998E-4</v>
      </c>
      <c r="AL1534" s="122">
        <v>0</v>
      </c>
    </row>
    <row r="1535" spans="1:38" hidden="1" x14ac:dyDescent="0.25">
      <c r="A1535" s="122" t="s">
        <v>2018</v>
      </c>
      <c r="B1535" s="122">
        <v>1</v>
      </c>
      <c r="C1535" s="122" t="s">
        <v>2204</v>
      </c>
      <c r="D1535" s="122" t="s">
        <v>2139</v>
      </c>
      <c r="E1535" s="122">
        <v>29</v>
      </c>
      <c r="F1535" s="122">
        <v>1.3792759292999999E-3</v>
      </c>
      <c r="G1535" s="122">
        <v>1.0290332247000001E-3</v>
      </c>
      <c r="H1535" s="122">
        <v>1.2537338302999999E-3</v>
      </c>
      <c r="I1535" s="122">
        <v>1.3843638372000001E-3</v>
      </c>
      <c r="J1535" s="122">
        <v>1.4410855118000001E-3</v>
      </c>
      <c r="K1535" s="122">
        <v>1.9391420593000001E-3</v>
      </c>
      <c r="L1535" s="122">
        <v>2.1554923669000001E-3</v>
      </c>
      <c r="M1535" s="122">
        <v>2.6734327812E-3</v>
      </c>
      <c r="N1535" s="122">
        <v>3.0389100739999998E-3</v>
      </c>
      <c r="O1535" s="122">
        <v>1.9744207172999999E-3</v>
      </c>
      <c r="P1535" s="122">
        <v>2.1629286148000001E-3</v>
      </c>
      <c r="Q1535" s="122">
        <v>1.5799281719000001E-3</v>
      </c>
      <c r="R1535" s="122">
        <v>1.8574093052E-3</v>
      </c>
      <c r="S1535" s="122">
        <v>1.9597475276000001E-3</v>
      </c>
      <c r="T1535" s="122">
        <v>2.3587814009000002E-3</v>
      </c>
      <c r="U1535" s="122">
        <v>2.2587131737999999E-3</v>
      </c>
      <c r="V1535" s="122">
        <v>2.0447179386999998E-3</v>
      </c>
      <c r="W1535" s="122">
        <v>1.8295544346999999E-3</v>
      </c>
      <c r="X1535" s="122">
        <v>1.4697451266E-3</v>
      </c>
      <c r="Y1535" s="122">
        <v>9.3523624889999999E-4</v>
      </c>
      <c r="Z1535" s="122">
        <v>1.5693691589999999E-3</v>
      </c>
      <c r="AA1535" s="122">
        <v>1.3858455208999999E-3</v>
      </c>
      <c r="AB1535" s="122">
        <v>1.1637446946000001E-3</v>
      </c>
      <c r="AC1535" s="122">
        <v>1.3646325155999999E-3</v>
      </c>
      <c r="AD1535" s="122">
        <v>1.4308892077999999E-3</v>
      </c>
      <c r="AE1535" s="122">
        <v>1.5568050437999999E-3</v>
      </c>
      <c r="AF1535" s="122">
        <v>1.4358834134E-3</v>
      </c>
      <c r="AG1535" s="122">
        <v>1.6478856589000001E-3</v>
      </c>
      <c r="AH1535" s="122">
        <v>1.6943820754E-3</v>
      </c>
      <c r="AI1535" s="122">
        <v>1.5287119633E-3</v>
      </c>
      <c r="AJ1535" s="122">
        <v>1.1518459355999999E-3</v>
      </c>
      <c r="AK1535" s="122">
        <v>1.4780274961000001E-3</v>
      </c>
      <c r="AL1535" s="122">
        <v>0</v>
      </c>
    </row>
    <row r="1536" spans="1:38" hidden="1" x14ac:dyDescent="0.25">
      <c r="A1536" s="122" t="s">
        <v>2018</v>
      </c>
      <c r="B1536" s="122">
        <v>1</v>
      </c>
      <c r="C1536" s="122" t="s">
        <v>2204</v>
      </c>
      <c r="D1536" s="122" t="s">
        <v>2140</v>
      </c>
      <c r="E1536" s="122">
        <v>29</v>
      </c>
      <c r="F1536" s="122">
        <v>1.7306831376E-3</v>
      </c>
      <c r="G1536" s="122">
        <v>1.2723217657E-3</v>
      </c>
      <c r="H1536" s="122">
        <v>1.5352085049E-3</v>
      </c>
      <c r="I1536" s="122">
        <v>1.6874939398E-3</v>
      </c>
      <c r="J1536" s="122">
        <v>1.7486877514E-3</v>
      </c>
      <c r="K1536" s="122">
        <v>2.3489263886000001E-3</v>
      </c>
      <c r="L1536" s="122">
        <v>2.6057224897000002E-3</v>
      </c>
      <c r="M1536" s="122">
        <v>3.2274362916E-3</v>
      </c>
      <c r="N1536" s="122">
        <v>3.6621545812999998E-3</v>
      </c>
      <c r="O1536" s="122">
        <v>2.3737892248999999E-3</v>
      </c>
      <c r="P1536" s="122">
        <v>2.590571603E-3</v>
      </c>
      <c r="Q1536" s="122">
        <v>1.8806294521E-3</v>
      </c>
      <c r="R1536" s="122">
        <v>2.1909054918E-3</v>
      </c>
      <c r="S1536" s="122">
        <v>2.2900272675000001E-3</v>
      </c>
      <c r="T1536" s="122">
        <v>2.7267615648E-3</v>
      </c>
      <c r="U1536" s="122">
        <v>2.5862330644999998E-3</v>
      </c>
      <c r="V1536" s="122">
        <v>2.3291201273E-3</v>
      </c>
      <c r="W1536" s="122">
        <v>2.0813794601000002E-3</v>
      </c>
      <c r="X1536" s="122">
        <v>1.6724346978999999E-3</v>
      </c>
      <c r="Y1536" s="122">
        <v>1.0637164419E-3</v>
      </c>
      <c r="Z1536" s="122">
        <v>1.7801957060999999E-3</v>
      </c>
      <c r="AA1536" s="122">
        <v>1.5695044759E-3</v>
      </c>
      <c r="AB1536" s="122">
        <v>1.3170879389000001E-3</v>
      </c>
      <c r="AC1536" s="122">
        <v>1.5465684861E-3</v>
      </c>
      <c r="AD1536" s="122">
        <v>1.6241051924E-3</v>
      </c>
      <c r="AE1536" s="122">
        <v>1.767104934E-3</v>
      </c>
      <c r="AF1536" s="122">
        <v>1.6319552627E-3</v>
      </c>
      <c r="AG1536" s="122">
        <v>1.8762463687999999E-3</v>
      </c>
      <c r="AH1536" s="122">
        <v>1.9309409317999999E-3</v>
      </c>
      <c r="AI1536" s="122">
        <v>1.7407712968999999E-3</v>
      </c>
      <c r="AJ1536" s="122">
        <v>1.3103735940000001E-3</v>
      </c>
      <c r="AK1536" s="122">
        <v>1.6745168911E-3</v>
      </c>
      <c r="AL1536" s="122">
        <v>0</v>
      </c>
    </row>
    <row r="1537" spans="1:38" hidden="1" x14ac:dyDescent="0.25">
      <c r="A1537" s="122" t="s">
        <v>2018</v>
      </c>
      <c r="B1537" s="122">
        <v>1</v>
      </c>
      <c r="C1537" s="122" t="s">
        <v>2204</v>
      </c>
      <c r="D1537" s="122" t="s">
        <v>2141</v>
      </c>
      <c r="E1537" s="122">
        <v>29</v>
      </c>
      <c r="F1537" s="122">
        <v>2.6757278299999999E-3</v>
      </c>
      <c r="G1537" s="122">
        <v>1.9872811615999999E-3</v>
      </c>
      <c r="H1537" s="122">
        <v>2.4138403772E-3</v>
      </c>
      <c r="I1537" s="122">
        <v>2.6563321957999999E-3</v>
      </c>
      <c r="J1537" s="122">
        <v>2.7535326548000002E-3</v>
      </c>
      <c r="K1537" s="122">
        <v>3.7008728986999999E-3</v>
      </c>
      <c r="L1537" s="122">
        <v>4.1147774678000001E-3</v>
      </c>
      <c r="M1537" s="122">
        <v>5.0847722882999997E-3</v>
      </c>
      <c r="N1537" s="122">
        <v>5.7502578847999997E-3</v>
      </c>
      <c r="O1537" s="122">
        <v>3.7189147210999998E-3</v>
      </c>
      <c r="P1537" s="122">
        <v>4.0531540358999998E-3</v>
      </c>
      <c r="Q1537" s="122">
        <v>2.9369599028999998E-3</v>
      </c>
      <c r="R1537" s="122">
        <v>3.4194747750999998E-3</v>
      </c>
      <c r="S1537" s="122">
        <v>3.5802692346000001E-3</v>
      </c>
      <c r="T1537" s="122">
        <v>4.2759271566E-3</v>
      </c>
      <c r="U1537" s="122">
        <v>4.0595666984999997E-3</v>
      </c>
      <c r="V1537" s="122">
        <v>3.6466352479000001E-3</v>
      </c>
      <c r="W1537" s="122">
        <v>3.2366129413E-3</v>
      </c>
      <c r="X1537" s="122">
        <v>2.5715886786000001E-3</v>
      </c>
      <c r="Y1537" s="122">
        <v>1.6160034582E-3</v>
      </c>
      <c r="Z1537" s="122">
        <v>2.6778674237E-3</v>
      </c>
      <c r="AA1537" s="122">
        <v>2.3451745797999999E-3</v>
      </c>
      <c r="AB1537" s="122">
        <v>1.9562411207E-3</v>
      </c>
      <c r="AC1537" s="122">
        <v>2.2834787087E-3</v>
      </c>
      <c r="AD1537" s="122">
        <v>2.3844775544000002E-3</v>
      </c>
      <c r="AE1537" s="122">
        <v>2.5826134974000002E-3</v>
      </c>
      <c r="AF1537" s="122">
        <v>2.3793770906999998E-3</v>
      </c>
      <c r="AG1537" s="122">
        <v>2.7272792418000001E-3</v>
      </c>
      <c r="AH1537" s="122">
        <v>2.8007033883000001E-3</v>
      </c>
      <c r="AI1537" s="122">
        <v>2.5208904257999999E-3</v>
      </c>
      <c r="AJ1537" s="122">
        <v>1.8786653021999999E-3</v>
      </c>
      <c r="AK1537" s="122">
        <v>2.4095805644E-3</v>
      </c>
      <c r="AL1537" s="122">
        <v>0</v>
      </c>
    </row>
    <row r="1538" spans="1:38" hidden="1" x14ac:dyDescent="0.25">
      <c r="A1538" s="122" t="s">
        <v>2018</v>
      </c>
      <c r="B1538" s="122">
        <v>1</v>
      </c>
      <c r="C1538" s="122" t="s">
        <v>2204</v>
      </c>
      <c r="D1538" s="122" t="s">
        <v>2142</v>
      </c>
      <c r="E1538" s="122">
        <v>29</v>
      </c>
      <c r="F1538" s="122">
        <v>1.2614821321E-3</v>
      </c>
      <c r="G1538" s="122">
        <v>9.3881028960000001E-4</v>
      </c>
      <c r="H1538" s="122">
        <v>1.144795738E-3</v>
      </c>
      <c r="I1538" s="122">
        <v>1.2685516434000001E-3</v>
      </c>
      <c r="J1538" s="122">
        <v>1.3226829453000001E-3</v>
      </c>
      <c r="K1538" s="122">
        <v>1.7823850539E-3</v>
      </c>
      <c r="L1538" s="122">
        <v>1.9871851418999998E-3</v>
      </c>
      <c r="M1538" s="122">
        <v>2.4692249506000001E-3</v>
      </c>
      <c r="N1538" s="122">
        <v>2.8105730420999999E-3</v>
      </c>
      <c r="O1538" s="122">
        <v>1.8312466210999999E-3</v>
      </c>
      <c r="P1538" s="122">
        <v>2.0092553735000002E-3</v>
      </c>
      <c r="Q1538" s="122">
        <v>1.464727884E-3</v>
      </c>
      <c r="R1538" s="122">
        <v>1.7135202228000001E-3</v>
      </c>
      <c r="S1538" s="122">
        <v>1.8018996582E-3</v>
      </c>
      <c r="T1538" s="122">
        <v>2.1635016090000001E-3</v>
      </c>
      <c r="U1538" s="122">
        <v>2.0677610454000002E-3</v>
      </c>
      <c r="V1538" s="122">
        <v>1.8761906832000001E-3</v>
      </c>
      <c r="W1538" s="122">
        <v>1.6851536880000001E-3</v>
      </c>
      <c r="X1538" s="122">
        <v>1.3565218316000001E-3</v>
      </c>
      <c r="Y1538" s="122">
        <v>8.6192636229999995E-4</v>
      </c>
      <c r="Z1538" s="122">
        <v>1.4398215627000001E-3</v>
      </c>
      <c r="AA1538" s="122">
        <v>1.2687129485000001E-3</v>
      </c>
      <c r="AB1538" s="122">
        <v>1.0627782869E-3</v>
      </c>
      <c r="AC1538" s="122">
        <v>1.2470649843E-3</v>
      </c>
      <c r="AD1538" s="122">
        <v>1.3090731076000001E-3</v>
      </c>
      <c r="AE1538" s="122">
        <v>1.4256461645E-3</v>
      </c>
      <c r="AF1538" s="122">
        <v>1.3207515043E-3</v>
      </c>
      <c r="AG1538" s="122">
        <v>1.5224383564000001E-3</v>
      </c>
      <c r="AH1538" s="122">
        <v>1.5728475922E-3</v>
      </c>
      <c r="AI1538" s="122">
        <v>1.4239606931000001E-3</v>
      </c>
      <c r="AJ1538" s="122">
        <v>1.0649792106000001E-3</v>
      </c>
      <c r="AK1538" s="122">
        <v>1.3682891876E-3</v>
      </c>
      <c r="AL1538" s="122">
        <v>0</v>
      </c>
    </row>
    <row r="1539" spans="1:38" hidden="1" x14ac:dyDescent="0.25">
      <c r="A1539" s="122" t="s">
        <v>2018</v>
      </c>
      <c r="B1539" s="122">
        <v>1</v>
      </c>
      <c r="C1539" s="122" t="s">
        <v>2204</v>
      </c>
      <c r="D1539" s="122" t="s">
        <v>2143</v>
      </c>
      <c r="E1539" s="122">
        <v>29</v>
      </c>
      <c r="F1539" s="122">
        <v>7.4107937589999999E-4</v>
      </c>
      <c r="G1539" s="122">
        <v>5.4937958629999999E-4</v>
      </c>
      <c r="H1539" s="122">
        <v>6.6813288740000005E-4</v>
      </c>
      <c r="I1539" s="122">
        <v>7.3928127200000005E-4</v>
      </c>
      <c r="J1539" s="122">
        <v>7.7145552960000002E-4</v>
      </c>
      <c r="K1539" s="122">
        <v>1.0413388985999999E-3</v>
      </c>
      <c r="L1539" s="122">
        <v>1.1587426572000001E-3</v>
      </c>
      <c r="M1539" s="122">
        <v>1.4395309988E-3</v>
      </c>
      <c r="N1539" s="122">
        <v>1.6377552614E-3</v>
      </c>
      <c r="O1539" s="122">
        <v>1.0627952778000001E-3</v>
      </c>
      <c r="P1539" s="122">
        <v>1.1599971321000001E-3</v>
      </c>
      <c r="Q1539" s="122">
        <v>8.386576261E-4</v>
      </c>
      <c r="R1539" s="122">
        <v>9.7598548380000002E-4</v>
      </c>
      <c r="S1539" s="122">
        <v>1.0227242062E-3</v>
      </c>
      <c r="T1539" s="122">
        <v>1.2285240506999999E-3</v>
      </c>
      <c r="U1539" s="122">
        <v>1.1736850696999999E-3</v>
      </c>
      <c r="V1539" s="122">
        <v>1.0555310553E-3</v>
      </c>
      <c r="W1539" s="122">
        <v>9.4767186959999995E-4</v>
      </c>
      <c r="X1539" s="122">
        <v>7.6210205389999998E-4</v>
      </c>
      <c r="Y1539" s="122">
        <v>4.8289098350000001E-4</v>
      </c>
      <c r="Z1539" s="122">
        <v>8.0534902740000004E-4</v>
      </c>
      <c r="AA1539" s="122">
        <v>7.0692930759999996E-4</v>
      </c>
      <c r="AB1539" s="122">
        <v>5.8985904459999999E-4</v>
      </c>
      <c r="AC1539" s="122">
        <v>6.8859001919999998E-4</v>
      </c>
      <c r="AD1539" s="122">
        <v>7.1829194679999997E-4</v>
      </c>
      <c r="AE1539" s="122">
        <v>7.7735408479999999E-4</v>
      </c>
      <c r="AF1539" s="122">
        <v>7.1485529360000002E-4</v>
      </c>
      <c r="AG1539" s="122">
        <v>8.1754093110000001E-4</v>
      </c>
      <c r="AH1539" s="122">
        <v>8.3647943219999996E-4</v>
      </c>
      <c r="AI1539" s="122">
        <v>7.5192168989999999E-4</v>
      </c>
      <c r="AJ1539" s="122">
        <v>5.5176345499999995E-4</v>
      </c>
      <c r="AK1539" s="122">
        <v>7.0722435530000004E-4</v>
      </c>
      <c r="AL1539" s="122">
        <v>0</v>
      </c>
    </row>
    <row r="1540" spans="1:38" hidden="1" x14ac:dyDescent="0.25">
      <c r="A1540" s="122" t="s">
        <v>2018</v>
      </c>
      <c r="B1540" s="122">
        <v>1</v>
      </c>
      <c r="C1540" s="122" t="s">
        <v>2204</v>
      </c>
      <c r="D1540" s="122" t="s">
        <v>2177</v>
      </c>
      <c r="E1540" s="122">
        <v>29</v>
      </c>
      <c r="F1540" s="122">
        <v>0</v>
      </c>
      <c r="G1540" s="122">
        <v>0</v>
      </c>
      <c r="H1540" s="122">
        <v>0</v>
      </c>
      <c r="I1540" s="122">
        <v>0</v>
      </c>
      <c r="J1540" s="122">
        <v>0</v>
      </c>
      <c r="K1540" s="122">
        <v>0</v>
      </c>
      <c r="L1540" s="122">
        <v>0</v>
      </c>
      <c r="M1540" s="122">
        <v>0</v>
      </c>
      <c r="N1540" s="122">
        <v>0</v>
      </c>
      <c r="O1540" s="122">
        <v>0</v>
      </c>
      <c r="P1540" s="122">
        <v>0</v>
      </c>
      <c r="Q1540" s="122">
        <v>0</v>
      </c>
      <c r="R1540" s="122">
        <v>0</v>
      </c>
      <c r="S1540" s="122">
        <v>0</v>
      </c>
      <c r="T1540" s="122">
        <v>0</v>
      </c>
      <c r="U1540" s="122">
        <v>0</v>
      </c>
      <c r="V1540" s="122">
        <v>0</v>
      </c>
      <c r="W1540" s="122">
        <v>0</v>
      </c>
      <c r="X1540" s="122">
        <v>0</v>
      </c>
      <c r="Y1540" s="122">
        <v>0</v>
      </c>
      <c r="Z1540" s="122">
        <v>0</v>
      </c>
      <c r="AA1540" s="122">
        <v>0</v>
      </c>
      <c r="AB1540" s="122">
        <v>0</v>
      </c>
      <c r="AC1540" s="122">
        <v>0</v>
      </c>
      <c r="AD1540" s="122">
        <v>0</v>
      </c>
      <c r="AE1540" s="122">
        <v>0</v>
      </c>
      <c r="AF1540" s="122">
        <v>0</v>
      </c>
      <c r="AG1540" s="122">
        <v>0</v>
      </c>
      <c r="AH1540" s="122">
        <v>0</v>
      </c>
      <c r="AI1540" s="122">
        <v>0</v>
      </c>
      <c r="AJ1540" s="122">
        <v>0</v>
      </c>
      <c r="AK1540" s="122">
        <v>0</v>
      </c>
      <c r="AL1540" s="122">
        <v>0</v>
      </c>
    </row>
    <row r="1541" spans="1:38" hidden="1" x14ac:dyDescent="0.25">
      <c r="A1541" s="122" t="s">
        <v>2018</v>
      </c>
      <c r="B1541" s="122">
        <v>1</v>
      </c>
      <c r="C1541" s="122" t="s">
        <v>2204</v>
      </c>
      <c r="D1541" s="122" t="s">
        <v>2144</v>
      </c>
      <c r="E1541" s="122">
        <v>29</v>
      </c>
      <c r="F1541" s="122">
        <v>1.4738499402999999E-3</v>
      </c>
      <c r="G1541" s="122">
        <v>1.0931219041E-3</v>
      </c>
      <c r="H1541" s="122">
        <v>1.3285328295E-3</v>
      </c>
      <c r="I1541" s="122">
        <v>1.4676964932E-3</v>
      </c>
      <c r="J1541" s="122">
        <v>1.5275659627000001E-3</v>
      </c>
      <c r="K1541" s="122">
        <v>2.0570250654000002E-3</v>
      </c>
      <c r="L1541" s="122">
        <v>2.2902392595999998E-3</v>
      </c>
      <c r="M1541" s="122">
        <v>2.8413164814000001E-3</v>
      </c>
      <c r="N1541" s="122">
        <v>3.2241835632999998E-3</v>
      </c>
      <c r="O1541" s="122">
        <v>2.0899432012000002E-3</v>
      </c>
      <c r="P1541" s="122">
        <v>2.2835773932999999E-3</v>
      </c>
      <c r="Q1541" s="122">
        <v>1.658253315E-3</v>
      </c>
      <c r="R1541" s="122">
        <v>1.9374483627000001E-3</v>
      </c>
      <c r="S1541" s="122">
        <v>2.0357425032999999E-3</v>
      </c>
      <c r="T1541" s="122">
        <v>2.4441722443E-3</v>
      </c>
      <c r="U1541" s="122">
        <v>2.3386517419999998E-3</v>
      </c>
      <c r="V1541" s="122">
        <v>2.1229611787000001E-3</v>
      </c>
      <c r="W1541" s="122">
        <v>1.9053474726000001E-3</v>
      </c>
      <c r="X1541" s="122">
        <v>1.5315215962000001E-3</v>
      </c>
      <c r="Y1541" s="122">
        <v>9.7288797549999998E-4</v>
      </c>
      <c r="Z1541" s="122">
        <v>1.6255706123E-3</v>
      </c>
      <c r="AA1541" s="122">
        <v>1.4264085421E-3</v>
      </c>
      <c r="AB1541" s="122">
        <v>1.1909494471E-3</v>
      </c>
      <c r="AC1541" s="122">
        <v>1.3917611989E-3</v>
      </c>
      <c r="AD1541" s="122">
        <v>1.4546729239000001E-3</v>
      </c>
      <c r="AE1541" s="122">
        <v>1.5793915445999999E-3</v>
      </c>
      <c r="AF1541" s="122">
        <v>1.4560507517E-3</v>
      </c>
      <c r="AG1541" s="122">
        <v>1.6706284035999999E-3</v>
      </c>
      <c r="AH1541" s="122">
        <v>1.7178911015000001E-3</v>
      </c>
      <c r="AI1541" s="122">
        <v>1.5503037005000001E-3</v>
      </c>
      <c r="AJ1541" s="122">
        <v>1.1484501179E-3</v>
      </c>
      <c r="AK1541" s="122">
        <v>1.4787606207E-3</v>
      </c>
      <c r="AL1541" s="122">
        <v>0</v>
      </c>
    </row>
    <row r="1542" spans="1:38" hidden="1" x14ac:dyDescent="0.25">
      <c r="A1542" s="122" t="s">
        <v>2018</v>
      </c>
      <c r="B1542" s="122">
        <v>1</v>
      </c>
      <c r="C1542" s="122" t="s">
        <v>2204</v>
      </c>
      <c r="D1542" s="122" t="s">
        <v>2145</v>
      </c>
      <c r="E1542" s="122">
        <v>29</v>
      </c>
      <c r="F1542" s="122">
        <v>2.299489592E-4</v>
      </c>
      <c r="G1542" s="122">
        <v>1.7116866699999999E-4</v>
      </c>
      <c r="H1542" s="122">
        <v>2.1028202340000001E-4</v>
      </c>
      <c r="I1542" s="122">
        <v>2.3521373460000001E-4</v>
      </c>
      <c r="J1542" s="122">
        <v>2.4710347830000001E-4</v>
      </c>
      <c r="K1542" s="122">
        <v>3.3525635619999997E-4</v>
      </c>
      <c r="L1542" s="122">
        <v>3.7369306799999997E-4</v>
      </c>
      <c r="M1542" s="122">
        <v>4.6128426619999999E-4</v>
      </c>
      <c r="N1542" s="122">
        <v>5.2109449819999997E-4</v>
      </c>
      <c r="O1542" s="122">
        <v>3.3724490999999999E-4</v>
      </c>
      <c r="P1542" s="122">
        <v>3.6806325900000001E-4</v>
      </c>
      <c r="Q1542" s="122">
        <v>2.6660755660000001E-4</v>
      </c>
      <c r="R1542" s="122">
        <v>3.112532521E-4</v>
      </c>
      <c r="S1542" s="122">
        <v>3.2790291359999999E-4</v>
      </c>
      <c r="T1542" s="122">
        <v>3.9547749019999998E-4</v>
      </c>
      <c r="U1542" s="122">
        <v>3.7969901039999998E-4</v>
      </c>
      <c r="V1542" s="122">
        <v>3.4616303189999997E-4</v>
      </c>
      <c r="W1542" s="122">
        <v>3.1219790619999997E-4</v>
      </c>
      <c r="X1542" s="122">
        <v>2.5243448069999999E-4</v>
      </c>
      <c r="Y1542" s="122">
        <v>1.605922033E-4</v>
      </c>
      <c r="Z1542" s="122">
        <v>2.6859200599999998E-4</v>
      </c>
      <c r="AA1542" s="122">
        <v>2.3670356279999999E-4</v>
      </c>
      <c r="AB1542" s="122">
        <v>1.9845800960000001E-4</v>
      </c>
      <c r="AC1542" s="122">
        <v>2.3357079649999999E-4</v>
      </c>
      <c r="AD1542" s="122">
        <v>2.4551898510000002E-4</v>
      </c>
      <c r="AE1542" s="122">
        <v>2.6815214329999998E-4</v>
      </c>
      <c r="AF1542" s="122">
        <v>2.4910666639999998E-4</v>
      </c>
      <c r="AG1542" s="122">
        <v>2.8808734109999999E-4</v>
      </c>
      <c r="AH1542" s="122">
        <v>2.9776230200000001E-4</v>
      </c>
      <c r="AI1542" s="122">
        <v>2.7017708679999999E-4</v>
      </c>
      <c r="AJ1542" s="122">
        <v>2.02687843E-4</v>
      </c>
      <c r="AK1542" s="122">
        <v>2.647378345E-4</v>
      </c>
      <c r="AL1542" s="122">
        <v>0</v>
      </c>
    </row>
    <row r="1543" spans="1:38" hidden="1" x14ac:dyDescent="0.25">
      <c r="A1543" s="122" t="s">
        <v>2018</v>
      </c>
      <c r="B1543" s="122">
        <v>1</v>
      </c>
      <c r="C1543" s="122" t="s">
        <v>2204</v>
      </c>
      <c r="D1543" s="122" t="s">
        <v>2146</v>
      </c>
      <c r="E1543" s="122">
        <v>29</v>
      </c>
      <c r="F1543" s="122">
        <v>4.5451043830000001E-4</v>
      </c>
      <c r="G1543" s="122">
        <v>3.3738183960000003E-4</v>
      </c>
      <c r="H1543" s="122">
        <v>4.104154952E-4</v>
      </c>
      <c r="I1543" s="122">
        <v>4.5262635789999997E-4</v>
      </c>
      <c r="J1543" s="122">
        <v>4.7023094259999998E-4</v>
      </c>
      <c r="K1543" s="122">
        <v>6.3375186690000002E-4</v>
      </c>
      <c r="L1543" s="122">
        <v>7.057401554E-4</v>
      </c>
      <c r="M1543" s="122">
        <v>8.741978722E-4</v>
      </c>
      <c r="N1543" s="122">
        <v>9.9019463409999995E-4</v>
      </c>
      <c r="O1543" s="122">
        <v>6.4057771330000004E-4</v>
      </c>
      <c r="P1543" s="122">
        <v>6.9795642779999997E-4</v>
      </c>
      <c r="Q1543" s="122">
        <v>5.0555787249999999E-4</v>
      </c>
      <c r="R1543" s="122">
        <v>5.9005810849999997E-4</v>
      </c>
      <c r="S1543" s="122">
        <v>6.1992986889999999E-4</v>
      </c>
      <c r="T1543" s="122">
        <v>7.4390296970000005E-4</v>
      </c>
      <c r="U1543" s="122">
        <v>7.1145329729999996E-4</v>
      </c>
      <c r="V1543" s="122">
        <v>6.4411245559999996E-4</v>
      </c>
      <c r="W1543" s="122">
        <v>5.7715639149999996E-4</v>
      </c>
      <c r="X1543" s="122">
        <v>4.6442111969999998E-4</v>
      </c>
      <c r="Y1543" s="122">
        <v>2.9584154670000002E-4</v>
      </c>
      <c r="Z1543" s="122">
        <v>4.9601154389999999E-4</v>
      </c>
      <c r="AA1543" s="122">
        <v>4.368351274E-4</v>
      </c>
      <c r="AB1543" s="122">
        <v>3.663528676E-4</v>
      </c>
      <c r="AC1543" s="122">
        <v>4.2971551629999999E-4</v>
      </c>
      <c r="AD1543" s="122">
        <v>4.513386636E-4</v>
      </c>
      <c r="AE1543" s="122">
        <v>4.9186828460000005E-4</v>
      </c>
      <c r="AF1543" s="122">
        <v>4.557151553E-4</v>
      </c>
      <c r="AG1543" s="122">
        <v>5.2403716680000001E-4</v>
      </c>
      <c r="AH1543" s="122">
        <v>5.3996531020000002E-4</v>
      </c>
      <c r="AI1543" s="122">
        <v>4.8792185830000002E-4</v>
      </c>
      <c r="AJ1543" s="122">
        <v>3.6601514020000002E-4</v>
      </c>
      <c r="AK1543" s="122">
        <v>4.7077535109999998E-4</v>
      </c>
      <c r="AL1543" s="122">
        <v>0</v>
      </c>
    </row>
    <row r="1544" spans="1:38" hidden="1" x14ac:dyDescent="0.25">
      <c r="A1544" s="122" t="s">
        <v>2018</v>
      </c>
      <c r="B1544" s="122">
        <v>1</v>
      </c>
      <c r="C1544" s="122" t="s">
        <v>2204</v>
      </c>
      <c r="D1544" s="122" t="s">
        <v>2147</v>
      </c>
      <c r="E1544" s="122">
        <v>29</v>
      </c>
      <c r="F1544" s="122">
        <v>3.5078248130000002E-4</v>
      </c>
      <c r="G1544" s="122">
        <v>2.7401425529999999E-4</v>
      </c>
      <c r="H1544" s="122">
        <v>3.4412510399999999E-4</v>
      </c>
      <c r="I1544" s="122">
        <v>3.9293616820000002E-4</v>
      </c>
      <c r="J1544" s="122">
        <v>4.301395217E-4</v>
      </c>
      <c r="K1544" s="122">
        <v>6.0490817709999995E-4</v>
      </c>
      <c r="L1544" s="122">
        <v>7.0261147839999997E-4</v>
      </c>
      <c r="M1544" s="122">
        <v>9.1446839590000005E-4</v>
      </c>
      <c r="N1544" s="122">
        <v>1.0820866085000001E-3</v>
      </c>
      <c r="O1544" s="122">
        <v>7.2698463379999997E-4</v>
      </c>
      <c r="P1544" s="122">
        <v>8.2213608019999997E-4</v>
      </c>
      <c r="Q1544" s="122">
        <v>6.1683912550000003E-4</v>
      </c>
      <c r="R1544" s="122">
        <v>7.4215642129999999E-4</v>
      </c>
      <c r="S1544" s="122">
        <v>8.018490775E-4</v>
      </c>
      <c r="T1544" s="122">
        <v>9.9770861129999991E-4</v>
      </c>
      <c r="U1544" s="122">
        <v>9.8232137610000008E-4</v>
      </c>
      <c r="V1544" s="122">
        <v>9.1661412269999996E-4</v>
      </c>
      <c r="W1544" s="122">
        <v>8.4175824789999997E-4</v>
      </c>
      <c r="X1544" s="122">
        <v>6.8604815690000002E-4</v>
      </c>
      <c r="Y1544" s="122">
        <v>4.3815462829999998E-4</v>
      </c>
      <c r="Z1544" s="122">
        <v>7.3265706110000001E-4</v>
      </c>
      <c r="AA1544" s="122">
        <v>6.4380166580000004E-4</v>
      </c>
      <c r="AB1544" s="122">
        <v>5.4244085180000005E-4</v>
      </c>
      <c r="AC1544" s="122">
        <v>6.395609213E-4</v>
      </c>
      <c r="AD1544" s="122">
        <v>6.7676851609999999E-4</v>
      </c>
      <c r="AE1544" s="122">
        <v>7.4571639789999995E-4</v>
      </c>
      <c r="AF1544" s="122">
        <v>6.9787428480000001E-4</v>
      </c>
      <c r="AG1544" s="122">
        <v>8.1246265849999999E-4</v>
      </c>
      <c r="AH1544" s="122">
        <v>8.4989673639999995E-4</v>
      </c>
      <c r="AI1544" s="122">
        <v>7.8033600310000004E-4</v>
      </c>
      <c r="AJ1544" s="122">
        <v>5.8109777370000005E-4</v>
      </c>
      <c r="AK1544" s="122">
        <v>7.5374013189999996E-4</v>
      </c>
      <c r="AL1544" s="122">
        <v>0</v>
      </c>
    </row>
    <row r="1545" spans="1:38" hidden="1" x14ac:dyDescent="0.25">
      <c r="A1545" s="122" t="s">
        <v>2018</v>
      </c>
      <c r="B1545" s="122">
        <v>1</v>
      </c>
      <c r="C1545" s="122" t="s">
        <v>2204</v>
      </c>
      <c r="D1545" s="122" t="s">
        <v>475</v>
      </c>
      <c r="E1545" s="122">
        <v>29</v>
      </c>
      <c r="F1545" s="122">
        <v>3.1965791600000002E-4</v>
      </c>
      <c r="G1545" s="122">
        <v>2.3464216399999999E-4</v>
      </c>
      <c r="H1545" s="122">
        <v>2.8464327989999999E-4</v>
      </c>
      <c r="I1545" s="122">
        <v>3.1448425560000001E-4</v>
      </c>
      <c r="J1545" s="122">
        <v>3.2779354860000001E-4</v>
      </c>
      <c r="K1545" s="122">
        <v>4.4273384830000002E-4</v>
      </c>
      <c r="L1545" s="122">
        <v>4.9532565970000005E-4</v>
      </c>
      <c r="M1545" s="122">
        <v>6.1656884839999995E-4</v>
      </c>
      <c r="N1545" s="122">
        <v>7.0415382149999998E-4</v>
      </c>
      <c r="O1545" s="122">
        <v>4.591808214E-4</v>
      </c>
      <c r="P1545" s="122">
        <v>5.049442833E-4</v>
      </c>
      <c r="Q1545" s="122">
        <v>3.6906804109999999E-4</v>
      </c>
      <c r="R1545" s="122">
        <v>4.3328109769999999E-4</v>
      </c>
      <c r="S1545" s="122">
        <v>4.5633925039999999E-4</v>
      </c>
      <c r="T1545" s="122">
        <v>5.4861169630000004E-4</v>
      </c>
      <c r="U1545" s="122">
        <v>5.2444961019999998E-4</v>
      </c>
      <c r="V1545" s="122">
        <v>4.7540643059999999E-4</v>
      </c>
      <c r="W1545" s="122">
        <v>4.2476385530000003E-4</v>
      </c>
      <c r="X1545" s="122">
        <v>3.4020375329999998E-4</v>
      </c>
      <c r="Y1545" s="122">
        <v>2.147963275E-4</v>
      </c>
      <c r="Z1545" s="122">
        <v>3.5699316020000002E-4</v>
      </c>
      <c r="AA1545" s="122">
        <v>3.1333148799999997E-4</v>
      </c>
      <c r="AB1545" s="122">
        <v>2.618015719E-4</v>
      </c>
      <c r="AC1545" s="122">
        <v>3.056841027E-4</v>
      </c>
      <c r="AD1545" s="122">
        <v>3.2032775849999998E-4</v>
      </c>
      <c r="AE1545" s="122">
        <v>3.4769739910000001E-4</v>
      </c>
      <c r="AF1545" s="122">
        <v>3.2118918439999998E-4</v>
      </c>
      <c r="AG1545" s="122">
        <v>3.691486219E-4</v>
      </c>
      <c r="AH1545" s="122">
        <v>3.7999636099999998E-4</v>
      </c>
      <c r="AI1545" s="122">
        <v>3.4356086789999999E-4</v>
      </c>
      <c r="AJ1545" s="122">
        <v>2.571118016E-4</v>
      </c>
      <c r="AK1545" s="122">
        <v>3.3299682260000001E-4</v>
      </c>
      <c r="AL1545" s="122">
        <v>0</v>
      </c>
    </row>
    <row r="1546" spans="1:38" hidden="1" x14ac:dyDescent="0.25">
      <c r="A1546" s="122" t="s">
        <v>2018</v>
      </c>
      <c r="B1546" s="122">
        <v>1</v>
      </c>
      <c r="C1546" s="122" t="s">
        <v>2204</v>
      </c>
      <c r="D1546" s="122" t="s">
        <v>2148</v>
      </c>
      <c r="E1546" s="122">
        <v>29</v>
      </c>
      <c r="F1546" s="122">
        <v>2.2307877264000002E-3</v>
      </c>
      <c r="G1546" s="122">
        <v>1.6520448496999999E-3</v>
      </c>
      <c r="H1546" s="122">
        <v>2.0067684316E-3</v>
      </c>
      <c r="I1546" s="122">
        <v>2.2132816061000002E-3</v>
      </c>
      <c r="J1546" s="122">
        <v>2.2992558846999999E-3</v>
      </c>
      <c r="K1546" s="122">
        <v>3.0916079910999999E-3</v>
      </c>
      <c r="L1546" s="122">
        <v>3.4363145696000002E-3</v>
      </c>
      <c r="M1546" s="122">
        <v>4.2604291853999996E-3</v>
      </c>
      <c r="N1546" s="122">
        <v>4.8390608615999997E-3</v>
      </c>
      <c r="O1546" s="122">
        <v>3.1411786777999998E-3</v>
      </c>
      <c r="P1546" s="122">
        <v>3.4333863050000002E-3</v>
      </c>
      <c r="Q1546" s="122">
        <v>2.4964802939999998E-3</v>
      </c>
      <c r="R1546" s="122">
        <v>2.9199674311000002E-3</v>
      </c>
      <c r="S1546" s="122">
        <v>3.0669125369999998E-3</v>
      </c>
      <c r="T1546" s="122">
        <v>3.6717650183E-3</v>
      </c>
      <c r="U1546" s="122">
        <v>3.4944569481999998E-3</v>
      </c>
      <c r="V1546" s="122">
        <v>3.1472428279E-3</v>
      </c>
      <c r="W1546" s="122">
        <v>2.8083348992000001E-3</v>
      </c>
      <c r="X1546" s="122">
        <v>2.2520951448000001E-3</v>
      </c>
      <c r="Y1546" s="122">
        <v>1.4289706685E-3</v>
      </c>
      <c r="Z1546" s="122">
        <v>2.3855764898999998E-3</v>
      </c>
      <c r="AA1546" s="122">
        <v>2.0949493771000001E-3</v>
      </c>
      <c r="AB1546" s="122">
        <v>1.7482077307E-3</v>
      </c>
      <c r="AC1546" s="122">
        <v>2.0400453442999998E-3</v>
      </c>
      <c r="AD1546" s="122">
        <v>2.1288514621999998E-3</v>
      </c>
      <c r="AE1546" s="122">
        <v>2.3059667520999999E-3</v>
      </c>
      <c r="AF1546" s="122">
        <v>2.1210924567000001E-3</v>
      </c>
      <c r="AG1546" s="122">
        <v>2.4296944347E-3</v>
      </c>
      <c r="AH1546" s="122">
        <v>2.4934800443999999E-3</v>
      </c>
      <c r="AI1546" s="122">
        <v>2.2448019379000001E-3</v>
      </c>
      <c r="AJ1546" s="122">
        <v>1.7316361757000001E-3</v>
      </c>
      <c r="AK1546" s="122">
        <v>2.2217009488999999E-3</v>
      </c>
      <c r="AL1546" s="122">
        <v>0</v>
      </c>
    </row>
    <row r="1547" spans="1:38" hidden="1" x14ac:dyDescent="0.25">
      <c r="A1547" s="122" t="s">
        <v>2018</v>
      </c>
      <c r="B1547" s="122">
        <v>1</v>
      </c>
      <c r="C1547" s="122" t="s">
        <v>2204</v>
      </c>
      <c r="D1547" s="122" t="s">
        <v>2149</v>
      </c>
      <c r="E1547" s="122">
        <v>29</v>
      </c>
      <c r="F1547" s="122">
        <v>4.3724394980000002E-4</v>
      </c>
      <c r="G1547" s="122">
        <v>3.2879592379999998E-4</v>
      </c>
      <c r="H1547" s="122">
        <v>4.0627871200000002E-4</v>
      </c>
      <c r="I1547" s="122">
        <v>4.5565103210000002E-4</v>
      </c>
      <c r="J1547" s="122">
        <v>4.8266980350000001E-4</v>
      </c>
      <c r="K1547" s="122">
        <v>6.580013116E-4</v>
      </c>
      <c r="L1547" s="122">
        <v>7.3887630310000003E-4</v>
      </c>
      <c r="M1547" s="122">
        <v>9.2003315750000003E-4</v>
      </c>
      <c r="N1547" s="122">
        <v>1.0472234211E-3</v>
      </c>
      <c r="O1547" s="122">
        <v>6.7940021790000005E-4</v>
      </c>
      <c r="P1547" s="122">
        <v>7.4168876440000001E-4</v>
      </c>
      <c r="Q1547" s="122">
        <v>5.384381415E-4</v>
      </c>
      <c r="R1547" s="122">
        <v>6.3342312480000002E-4</v>
      </c>
      <c r="S1547" s="122">
        <v>6.6946705199999999E-4</v>
      </c>
      <c r="T1547" s="122">
        <v>8.095762617E-4</v>
      </c>
      <c r="U1547" s="122">
        <v>7.8042864029999998E-4</v>
      </c>
      <c r="V1547" s="122">
        <v>7.1294740900000001E-4</v>
      </c>
      <c r="W1547" s="122">
        <v>6.440259387E-4</v>
      </c>
      <c r="X1547" s="122">
        <v>5.1982038160000002E-4</v>
      </c>
      <c r="Y1547" s="122">
        <v>3.3241921179999999E-4</v>
      </c>
      <c r="Z1547" s="122">
        <v>5.5972748970000005E-4</v>
      </c>
      <c r="AA1547" s="122">
        <v>4.9373621329999999E-4</v>
      </c>
      <c r="AB1547" s="122">
        <v>4.1260403E-4</v>
      </c>
      <c r="AC1547" s="122">
        <v>4.8200050760000002E-4</v>
      </c>
      <c r="AD1547" s="122">
        <v>5.018228217E-4</v>
      </c>
      <c r="AE1547" s="122">
        <v>5.4334438689999996E-4</v>
      </c>
      <c r="AF1547" s="122">
        <v>5.0019277729999997E-4</v>
      </c>
      <c r="AG1547" s="122">
        <v>5.7210703420000001E-4</v>
      </c>
      <c r="AH1547" s="122">
        <v>5.8714488820000004E-4</v>
      </c>
      <c r="AI1547" s="122">
        <v>5.30100743E-4</v>
      </c>
      <c r="AJ1547" s="122">
        <v>3.9514606059999998E-4</v>
      </c>
      <c r="AK1547" s="122">
        <v>5.0726016990000004E-4</v>
      </c>
      <c r="AL1547" s="122">
        <v>0</v>
      </c>
    </row>
    <row r="1548" spans="1:38" hidden="1" x14ac:dyDescent="0.25">
      <c r="A1548" s="122" t="s">
        <v>2018</v>
      </c>
      <c r="B1548" s="122">
        <v>1</v>
      </c>
      <c r="C1548" s="122" t="s">
        <v>2204</v>
      </c>
      <c r="D1548" s="122" t="s">
        <v>2150</v>
      </c>
      <c r="E1548" s="122">
        <v>29</v>
      </c>
      <c r="F1548" s="122">
        <v>5.1785051362E-3</v>
      </c>
      <c r="G1548" s="122">
        <v>3.8311504288E-3</v>
      </c>
      <c r="H1548" s="122">
        <v>4.6465034008999996E-3</v>
      </c>
      <c r="I1548" s="122">
        <v>5.1162891666999997E-3</v>
      </c>
      <c r="J1548" s="122">
        <v>5.2959102167999999E-3</v>
      </c>
      <c r="K1548" s="122">
        <v>7.0849379438000003E-3</v>
      </c>
      <c r="L1548" s="122">
        <v>7.8379095017999997E-3</v>
      </c>
      <c r="M1548" s="122">
        <v>9.6710974482999996E-3</v>
      </c>
      <c r="N1548" s="122">
        <v>1.0951658362999999E-2</v>
      </c>
      <c r="O1548" s="122">
        <v>7.0953239283999998E-3</v>
      </c>
      <c r="P1548" s="122">
        <v>7.7385107482999997E-3</v>
      </c>
      <c r="Q1548" s="122">
        <v>5.6095342702999996E-3</v>
      </c>
      <c r="R1548" s="122">
        <v>6.5338577446000003E-3</v>
      </c>
      <c r="S1548" s="122">
        <v>6.8373653188999999E-3</v>
      </c>
      <c r="T1548" s="122">
        <v>8.1525266955999997E-3</v>
      </c>
      <c r="U1548" s="122">
        <v>7.7274945521999998E-3</v>
      </c>
      <c r="V1548" s="122">
        <v>6.9417156760000001E-3</v>
      </c>
      <c r="W1548" s="122">
        <v>6.1916013042E-3</v>
      </c>
      <c r="X1548" s="122">
        <v>4.9670286766000001E-3</v>
      </c>
      <c r="Y1548" s="122">
        <v>3.1510375882000002E-3</v>
      </c>
      <c r="Z1548" s="122">
        <v>5.2594279959000002E-3</v>
      </c>
      <c r="AA1548" s="122">
        <v>4.6271854492999998E-3</v>
      </c>
      <c r="AB1548" s="122">
        <v>3.8685647445E-3</v>
      </c>
      <c r="AC1548" s="122">
        <v>4.5201777579999998E-3</v>
      </c>
      <c r="AD1548" s="122">
        <v>4.7183859625000001E-3</v>
      </c>
      <c r="AE1548" s="122">
        <v>5.1102067955E-3</v>
      </c>
      <c r="AF1548" s="122">
        <v>4.6937743338000002E-3</v>
      </c>
      <c r="AG1548" s="122">
        <v>5.3562419557000003E-3</v>
      </c>
      <c r="AH1548" s="122">
        <v>5.4806902987000004E-3</v>
      </c>
      <c r="AI1548" s="122">
        <v>4.9139136651E-3</v>
      </c>
      <c r="AJ1548" s="122">
        <v>3.7609889736999998E-3</v>
      </c>
      <c r="AK1548" s="122">
        <v>4.7554600761E-3</v>
      </c>
      <c r="AL1548" s="122">
        <v>0</v>
      </c>
    </row>
    <row r="1549" spans="1:38" hidden="1" x14ac:dyDescent="0.25">
      <c r="A1549" s="122" t="s">
        <v>2018</v>
      </c>
      <c r="B1549" s="122">
        <v>1</v>
      </c>
      <c r="C1549" s="122" t="s">
        <v>2204</v>
      </c>
      <c r="D1549" s="122" t="s">
        <v>2151</v>
      </c>
      <c r="E1549" s="122">
        <v>29</v>
      </c>
      <c r="F1549" s="122">
        <v>1.914991106E-3</v>
      </c>
      <c r="G1549" s="122">
        <v>1.4342161891999999E-3</v>
      </c>
      <c r="H1549" s="122">
        <v>1.7563729801999999E-3</v>
      </c>
      <c r="I1549" s="122">
        <v>1.9609895859000002E-3</v>
      </c>
      <c r="J1549" s="122">
        <v>2.0620209843999998E-3</v>
      </c>
      <c r="K1549" s="122">
        <v>2.8091269357999999E-3</v>
      </c>
      <c r="L1549" s="122">
        <v>3.1626919423000002E-3</v>
      </c>
      <c r="M1549" s="122">
        <v>3.9691109340000003E-3</v>
      </c>
      <c r="N1549" s="122">
        <v>4.5597810795000001E-3</v>
      </c>
      <c r="O1549" s="122">
        <v>2.9870313378999999E-3</v>
      </c>
      <c r="P1549" s="122">
        <v>3.2912525458999998E-3</v>
      </c>
      <c r="Q1549" s="122">
        <v>2.4134230308000002E-3</v>
      </c>
      <c r="R1549" s="122">
        <v>2.8426576141000002E-3</v>
      </c>
      <c r="S1549" s="122">
        <v>3.0031236664000002E-3</v>
      </c>
      <c r="T1549" s="122">
        <v>3.6371466147000001E-3</v>
      </c>
      <c r="U1549" s="122">
        <v>3.5160380714999999E-3</v>
      </c>
      <c r="V1549" s="122">
        <v>3.2401124600000002E-3</v>
      </c>
      <c r="W1549" s="122">
        <v>2.9507767756E-3</v>
      </c>
      <c r="X1549" s="122">
        <v>2.406790068E-3</v>
      </c>
      <c r="Y1549" s="122">
        <v>1.5422300652999999E-3</v>
      </c>
      <c r="Z1549" s="122">
        <v>2.5957195809000002E-3</v>
      </c>
      <c r="AA1549" s="122">
        <v>2.2919878337000002E-3</v>
      </c>
      <c r="AB1549" s="122">
        <v>1.9272918505000001E-3</v>
      </c>
      <c r="AC1549" s="122">
        <v>2.2677980479000001E-3</v>
      </c>
      <c r="AD1549" s="122">
        <v>2.3857408526999999E-3</v>
      </c>
      <c r="AE1549" s="122">
        <v>2.6093209564E-3</v>
      </c>
      <c r="AF1549" s="122">
        <v>2.4290209647999999E-3</v>
      </c>
      <c r="AG1549" s="122">
        <v>2.8090165504E-3</v>
      </c>
      <c r="AH1549" s="122">
        <v>2.914016036E-3</v>
      </c>
      <c r="AI1549" s="122">
        <v>2.6513151629999998E-3</v>
      </c>
      <c r="AJ1549" s="122">
        <v>1.9513499446E-3</v>
      </c>
      <c r="AK1549" s="122">
        <v>2.5295346701000002E-3</v>
      </c>
      <c r="AL1549" s="122">
        <v>0</v>
      </c>
    </row>
    <row r="1550" spans="1:38" hidden="1" x14ac:dyDescent="0.25">
      <c r="A1550" s="122" t="s">
        <v>2018</v>
      </c>
      <c r="B1550" s="122">
        <v>1</v>
      </c>
      <c r="C1550" s="122" t="s">
        <v>2204</v>
      </c>
      <c r="D1550" s="122" t="s">
        <v>2152</v>
      </c>
      <c r="E1550" s="122">
        <v>29</v>
      </c>
      <c r="F1550" s="122">
        <v>1.832470245E-4</v>
      </c>
      <c r="G1550" s="122">
        <v>1.344000019E-4</v>
      </c>
      <c r="H1550" s="122">
        <v>1.6252324960000001E-4</v>
      </c>
      <c r="I1550" s="122">
        <v>1.7853903060000001E-4</v>
      </c>
      <c r="J1550" s="122">
        <v>1.849903649E-4</v>
      </c>
      <c r="K1550" s="122">
        <v>2.4777714040000003E-4</v>
      </c>
      <c r="L1550" s="122">
        <v>2.7423655630000001E-4</v>
      </c>
      <c r="M1550" s="122">
        <v>3.3679689420000001E-4</v>
      </c>
      <c r="N1550" s="122">
        <v>3.7809686419999999E-4</v>
      </c>
      <c r="O1550" s="122">
        <v>2.4208509619999999E-4</v>
      </c>
      <c r="P1550" s="122">
        <v>2.6146507780000001E-4</v>
      </c>
      <c r="Q1550" s="122">
        <v>1.8785676369999999E-4</v>
      </c>
      <c r="R1550" s="122">
        <v>2.17877652E-4</v>
      </c>
      <c r="S1550" s="122">
        <v>2.2777634000000001E-4</v>
      </c>
      <c r="T1550" s="122">
        <v>2.741546752E-4</v>
      </c>
      <c r="U1550" s="122">
        <v>2.609497203E-4</v>
      </c>
      <c r="V1550" s="122">
        <v>2.3596911540000001E-4</v>
      </c>
      <c r="W1550" s="122">
        <v>2.1126608679999999E-4</v>
      </c>
      <c r="X1550" s="122">
        <v>1.700026004E-4</v>
      </c>
      <c r="Y1550" s="122">
        <v>1.085270627E-4</v>
      </c>
      <c r="Z1550" s="122">
        <v>1.8292874270000001E-4</v>
      </c>
      <c r="AA1550" s="122">
        <v>1.62670194E-4</v>
      </c>
      <c r="AB1550" s="122">
        <v>1.3878412050000001E-4</v>
      </c>
      <c r="AC1550" s="122">
        <v>1.665484943E-4</v>
      </c>
      <c r="AD1550" s="122">
        <v>1.7735537229999999E-4</v>
      </c>
      <c r="AE1550" s="122">
        <v>1.9641284339999999E-4</v>
      </c>
      <c r="AF1550" s="122">
        <v>1.8073731E-4</v>
      </c>
      <c r="AG1550" s="122">
        <v>2.068691497E-4</v>
      </c>
      <c r="AH1550" s="122">
        <v>2.1314181040000001E-4</v>
      </c>
      <c r="AI1550" s="122">
        <v>1.928196342E-4</v>
      </c>
      <c r="AJ1550" s="122">
        <v>1.4535734220000001E-4</v>
      </c>
      <c r="AK1550" s="122">
        <v>1.857859668E-4</v>
      </c>
      <c r="AL1550" s="122">
        <v>0</v>
      </c>
    </row>
    <row r="1551" spans="1:38" hidden="1" x14ac:dyDescent="0.25">
      <c r="A1551" s="122" t="s">
        <v>2018</v>
      </c>
      <c r="B1551" s="122">
        <v>1</v>
      </c>
      <c r="C1551" s="122" t="s">
        <v>2204</v>
      </c>
      <c r="D1551" s="122" t="s">
        <v>2153</v>
      </c>
      <c r="E1551" s="122">
        <v>29</v>
      </c>
      <c r="F1551" s="122">
        <v>3.1219573309E-3</v>
      </c>
      <c r="G1551" s="122">
        <v>2.3139653823000001E-3</v>
      </c>
      <c r="H1551" s="122">
        <v>2.8086405025000002E-3</v>
      </c>
      <c r="I1551" s="122">
        <v>3.0909814696E-3</v>
      </c>
      <c r="J1551" s="122">
        <v>3.1995715522000001E-3</v>
      </c>
      <c r="K1551" s="122">
        <v>4.2847306209000003E-3</v>
      </c>
      <c r="L1551" s="122">
        <v>4.7405896222999996E-3</v>
      </c>
      <c r="M1551" s="122">
        <v>5.8459062308000003E-3</v>
      </c>
      <c r="N1551" s="122">
        <v>6.6048570424999996E-3</v>
      </c>
      <c r="O1551" s="122">
        <v>4.2593808894999998E-3</v>
      </c>
      <c r="P1551" s="122">
        <v>4.6278243218999997E-3</v>
      </c>
      <c r="Q1551" s="122">
        <v>3.3474073922999999E-3</v>
      </c>
      <c r="R1551" s="122">
        <v>3.8947801675999999E-3</v>
      </c>
      <c r="S1551" s="122">
        <v>4.0771835422999999E-3</v>
      </c>
      <c r="T1551" s="122">
        <v>4.8699609167000002E-3</v>
      </c>
      <c r="U1551" s="122">
        <v>4.6299351134000003E-3</v>
      </c>
      <c r="V1551" s="122">
        <v>4.1717275911999996E-3</v>
      </c>
      <c r="W1551" s="122">
        <v>3.7217784796000001E-3</v>
      </c>
      <c r="X1551" s="122">
        <v>2.9770965701E-3</v>
      </c>
      <c r="Y1551" s="122">
        <v>1.8815901208E-3</v>
      </c>
      <c r="Z1551" s="122">
        <v>3.1284040607000001E-3</v>
      </c>
      <c r="AA1551" s="122">
        <v>2.7397165862000001E-3</v>
      </c>
      <c r="AB1551" s="122">
        <v>2.2828677212999998E-3</v>
      </c>
      <c r="AC1551" s="122">
        <v>2.6669196355000001E-3</v>
      </c>
      <c r="AD1551" s="122">
        <v>2.7865002867E-3</v>
      </c>
      <c r="AE1551" s="122">
        <v>3.0213899997999999E-3</v>
      </c>
      <c r="AF1551" s="122">
        <v>2.7823755837999998E-3</v>
      </c>
      <c r="AG1551" s="122">
        <v>3.1889775164E-3</v>
      </c>
      <c r="AH1551" s="122">
        <v>3.2756360240000001E-3</v>
      </c>
      <c r="AI1551" s="122">
        <v>2.9530513658E-3</v>
      </c>
      <c r="AJ1551" s="122">
        <v>2.2001694424E-3</v>
      </c>
      <c r="AK1551" s="122">
        <v>2.8241402620999998E-3</v>
      </c>
      <c r="AL1551" s="122">
        <v>0</v>
      </c>
    </row>
    <row r="1552" spans="1:38" hidden="1" x14ac:dyDescent="0.25">
      <c r="A1552" s="122" t="s">
        <v>2018</v>
      </c>
      <c r="B1552" s="122">
        <v>1</v>
      </c>
      <c r="C1552" s="122" t="s">
        <v>2204</v>
      </c>
      <c r="D1552" s="122" t="s">
        <v>2154</v>
      </c>
      <c r="E1552" s="122">
        <v>29</v>
      </c>
      <c r="F1552" s="122">
        <v>9.0485555099999995E-4</v>
      </c>
      <c r="G1552" s="122">
        <v>6.7129709500000001E-4</v>
      </c>
      <c r="H1552" s="122">
        <v>8.2010345640000002E-4</v>
      </c>
      <c r="I1552" s="122">
        <v>9.0556039009999996E-4</v>
      </c>
      <c r="J1552" s="122">
        <v>9.4128182810000001E-4</v>
      </c>
      <c r="K1552" s="122">
        <v>1.2652945796999999E-3</v>
      </c>
      <c r="L1552" s="122">
        <v>1.4083807278999999E-3</v>
      </c>
      <c r="M1552" s="122">
        <v>1.7484377329000001E-3</v>
      </c>
      <c r="N1552" s="122">
        <v>1.9883081813E-3</v>
      </c>
      <c r="O1552" s="122">
        <v>1.2915334706999999E-3</v>
      </c>
      <c r="P1552" s="122">
        <v>1.4067966623000001E-3</v>
      </c>
      <c r="Q1552" s="122">
        <v>1.0191783982999999E-3</v>
      </c>
      <c r="R1552" s="122">
        <v>1.1912107128000001E-3</v>
      </c>
      <c r="S1552" s="122">
        <v>1.2497029224E-3</v>
      </c>
      <c r="T1552" s="122">
        <v>1.499071836E-3</v>
      </c>
      <c r="U1552" s="122">
        <v>1.4332474234000001E-3</v>
      </c>
      <c r="V1552" s="122">
        <v>1.3059216319999999E-3</v>
      </c>
      <c r="W1552" s="122">
        <v>1.1761470834E-3</v>
      </c>
      <c r="X1552" s="122">
        <v>9.4854754520000005E-4</v>
      </c>
      <c r="Y1552" s="122">
        <v>6.0673170690000002E-4</v>
      </c>
      <c r="Z1552" s="122">
        <v>1.0193591622999999E-3</v>
      </c>
      <c r="AA1552" s="122">
        <v>8.9905960559999996E-4</v>
      </c>
      <c r="AB1552" s="122">
        <v>7.5482852009999999E-4</v>
      </c>
      <c r="AC1552" s="122">
        <v>8.8758989279999999E-4</v>
      </c>
      <c r="AD1552" s="122">
        <v>9.3131329010000003E-4</v>
      </c>
      <c r="AE1552" s="122">
        <v>1.0165960894E-3</v>
      </c>
      <c r="AF1552" s="122">
        <v>9.3896158379999997E-4</v>
      </c>
      <c r="AG1552" s="122">
        <v>1.0753029723999999E-3</v>
      </c>
      <c r="AH1552" s="122">
        <v>1.1058600108E-3</v>
      </c>
      <c r="AI1552" s="122">
        <v>9.999634652999999E-4</v>
      </c>
      <c r="AJ1552" s="122">
        <v>7.3933041129999998E-4</v>
      </c>
      <c r="AK1552" s="122">
        <v>9.557564909E-4</v>
      </c>
      <c r="AL1552" s="122">
        <v>0</v>
      </c>
    </row>
    <row r="1553" spans="1:38" hidden="1" x14ac:dyDescent="0.25">
      <c r="A1553" s="122" t="s">
        <v>2018</v>
      </c>
      <c r="B1553" s="122">
        <v>1</v>
      </c>
      <c r="C1553" s="122" t="s">
        <v>2204</v>
      </c>
      <c r="D1553" s="122" t="s">
        <v>2155</v>
      </c>
      <c r="E1553" s="122">
        <v>29</v>
      </c>
      <c r="F1553" s="122">
        <v>8.2196571630000002E-4</v>
      </c>
      <c r="G1553" s="122">
        <v>6.1909475280000001E-4</v>
      </c>
      <c r="H1553" s="122">
        <v>7.6184929819999995E-4</v>
      </c>
      <c r="I1553" s="122">
        <v>8.5212308710000005E-4</v>
      </c>
      <c r="J1553" s="122">
        <v>8.9547175010000002E-4</v>
      </c>
      <c r="K1553" s="122">
        <v>1.2179297177000001E-3</v>
      </c>
      <c r="L1553" s="122">
        <v>1.3691592612E-3</v>
      </c>
      <c r="M1553" s="122">
        <v>1.712873541E-3</v>
      </c>
      <c r="N1553" s="122">
        <v>1.9575101372E-3</v>
      </c>
      <c r="O1553" s="122">
        <v>1.2752984958E-3</v>
      </c>
      <c r="P1553" s="122">
        <v>1.3967550525E-3</v>
      </c>
      <c r="Q1553" s="122">
        <v>1.0194244404E-3</v>
      </c>
      <c r="R1553" s="122">
        <v>1.1995220250999999E-3</v>
      </c>
      <c r="S1553" s="122">
        <v>1.2648510008E-3</v>
      </c>
      <c r="T1553" s="122">
        <v>1.5178802232E-3</v>
      </c>
      <c r="U1553" s="122">
        <v>1.4593408203E-3</v>
      </c>
      <c r="V1553" s="122">
        <v>1.3338245615000001E-3</v>
      </c>
      <c r="W1553" s="122">
        <v>1.2046476266999999E-3</v>
      </c>
      <c r="X1553" s="122">
        <v>9.7434179560000004E-4</v>
      </c>
      <c r="Y1553" s="122">
        <v>6.2158806310000001E-4</v>
      </c>
      <c r="Z1553" s="122">
        <v>1.0403969220000001E-3</v>
      </c>
      <c r="AA1553" s="122">
        <v>9.1895610899999996E-4</v>
      </c>
      <c r="AB1553" s="122">
        <v>7.7079381170000005E-4</v>
      </c>
      <c r="AC1553" s="122">
        <v>9.037620354E-4</v>
      </c>
      <c r="AD1553" s="122">
        <v>9.5202254810000002E-4</v>
      </c>
      <c r="AE1553" s="122">
        <v>1.044678501E-3</v>
      </c>
      <c r="AF1553" s="122">
        <v>9.7843286789999991E-4</v>
      </c>
      <c r="AG1553" s="122">
        <v>1.1337185525000001E-3</v>
      </c>
      <c r="AH1553" s="122">
        <v>1.1731764818E-3</v>
      </c>
      <c r="AI1553" s="122">
        <v>1.0644551498999999E-3</v>
      </c>
      <c r="AJ1553" s="122">
        <v>7.9148862540000004E-4</v>
      </c>
      <c r="AK1553" s="122">
        <v>1.0179728344000001E-3</v>
      </c>
      <c r="AL1553" s="122">
        <v>0</v>
      </c>
    </row>
    <row r="1554" spans="1:38" hidden="1" x14ac:dyDescent="0.25">
      <c r="A1554" s="122" t="s">
        <v>2018</v>
      </c>
      <c r="B1554" s="122">
        <v>1</v>
      </c>
      <c r="C1554" s="122" t="s">
        <v>2204</v>
      </c>
      <c r="D1554" s="122" t="s">
        <v>2156</v>
      </c>
      <c r="E1554" s="122">
        <v>29</v>
      </c>
      <c r="F1554" s="122">
        <v>3.4205667749999998E-3</v>
      </c>
      <c r="G1554" s="122">
        <v>2.5330637283000001E-3</v>
      </c>
      <c r="H1554" s="122">
        <v>3.0683879615999998E-3</v>
      </c>
      <c r="I1554" s="122">
        <v>3.3745941679000002E-3</v>
      </c>
      <c r="J1554" s="122">
        <v>3.4903661098000002E-3</v>
      </c>
      <c r="K1554" s="122">
        <v>4.6655389253000001E-3</v>
      </c>
      <c r="L1554" s="122">
        <v>5.1528147518000002E-3</v>
      </c>
      <c r="M1554" s="122">
        <v>6.3385999088E-3</v>
      </c>
      <c r="N1554" s="122">
        <v>7.1503032788999997E-3</v>
      </c>
      <c r="O1554" s="122">
        <v>4.6082156611E-3</v>
      </c>
      <c r="P1554" s="122">
        <v>5.0027526260000002E-3</v>
      </c>
      <c r="Q1554" s="122">
        <v>3.615368621E-3</v>
      </c>
      <c r="R1554" s="122">
        <v>4.2099511123999999E-3</v>
      </c>
      <c r="S1554" s="122">
        <v>4.4123032223999997E-3</v>
      </c>
      <c r="T1554" s="122">
        <v>5.2775416018999996E-3</v>
      </c>
      <c r="U1554" s="122">
        <v>5.0284425335000004E-3</v>
      </c>
      <c r="V1554" s="122">
        <v>4.5458338846999999E-3</v>
      </c>
      <c r="W1554" s="122">
        <v>4.0659380423000002E-3</v>
      </c>
      <c r="X1554" s="122">
        <v>3.2606787224999999E-3</v>
      </c>
      <c r="Y1554" s="122">
        <v>2.0673128523000001E-3</v>
      </c>
      <c r="Z1554" s="122">
        <v>3.4461276399E-3</v>
      </c>
      <c r="AA1554" s="122">
        <v>3.0247801279E-3</v>
      </c>
      <c r="AB1554" s="122">
        <v>2.5236163026E-3</v>
      </c>
      <c r="AC1554" s="122">
        <v>2.9432562476E-3</v>
      </c>
      <c r="AD1554" s="122">
        <v>3.0711911237999998E-3</v>
      </c>
      <c r="AE1554" s="122">
        <v>3.3249046022999999E-3</v>
      </c>
      <c r="AF1554" s="122">
        <v>3.0568846824999998E-3</v>
      </c>
      <c r="AG1554" s="122">
        <v>3.4975974588E-3</v>
      </c>
      <c r="AH1554" s="122">
        <v>3.5920178290999999E-3</v>
      </c>
      <c r="AI1554" s="122">
        <v>3.2313714618999998E-3</v>
      </c>
      <c r="AJ1554" s="122">
        <v>2.4239146019E-3</v>
      </c>
      <c r="AK1554" s="122">
        <v>3.1080016700999998E-3</v>
      </c>
      <c r="AL1554" s="122">
        <v>0</v>
      </c>
    </row>
    <row r="1555" spans="1:38" hidden="1" x14ac:dyDescent="0.25">
      <c r="A1555" s="122" t="s">
        <v>2018</v>
      </c>
      <c r="B1555" s="122">
        <v>1</v>
      </c>
      <c r="C1555" s="122" t="s">
        <v>2204</v>
      </c>
      <c r="D1555" s="122" t="s">
        <v>2178</v>
      </c>
      <c r="E1555" s="122">
        <v>29</v>
      </c>
      <c r="F1555" s="122">
        <v>1.0136994300000001E-3</v>
      </c>
      <c r="G1555" s="122">
        <v>7.5059980399999995E-4</v>
      </c>
      <c r="H1555" s="122">
        <v>9.1031436039999995E-4</v>
      </c>
      <c r="I1555" s="122">
        <v>1.0024476962000001E-3</v>
      </c>
      <c r="J1555" s="122">
        <v>1.0405781184E-3</v>
      </c>
      <c r="K1555" s="122">
        <v>1.3980067626000001E-3</v>
      </c>
      <c r="L1555" s="122">
        <v>1.5536871166E-3</v>
      </c>
      <c r="M1555" s="122">
        <v>1.9261415397000001E-3</v>
      </c>
      <c r="N1555" s="122">
        <v>2.1885617412000001E-3</v>
      </c>
      <c r="O1555" s="122">
        <v>1.4211682756999999E-3</v>
      </c>
      <c r="P1555" s="122">
        <v>1.5518760742000001E-3</v>
      </c>
      <c r="Q1555" s="122">
        <v>1.1225554407999999E-3</v>
      </c>
      <c r="R1555" s="122">
        <v>1.3054540433999999E-3</v>
      </c>
      <c r="S1555" s="122">
        <v>1.3642309385999999E-3</v>
      </c>
      <c r="T1555" s="122">
        <v>1.6273435058999999E-3</v>
      </c>
      <c r="U1555" s="122">
        <v>1.5434148314E-3</v>
      </c>
      <c r="V1555" s="122">
        <v>1.3826340678E-3</v>
      </c>
      <c r="W1555" s="122">
        <v>1.2242518633999999E-3</v>
      </c>
      <c r="X1555" s="122">
        <v>9.7230404679999997E-4</v>
      </c>
      <c r="Y1555" s="122">
        <v>6.1045901559999996E-4</v>
      </c>
      <c r="Z1555" s="122">
        <v>1.0089245960999999E-3</v>
      </c>
      <c r="AA1555" s="122">
        <v>8.7293559710000001E-4</v>
      </c>
      <c r="AB1555" s="122">
        <v>7.1829938269999999E-4</v>
      </c>
      <c r="AC1555" s="122">
        <v>8.2752180310000003E-4</v>
      </c>
      <c r="AD1555" s="122">
        <v>8.4865079590000004E-4</v>
      </c>
      <c r="AE1555" s="122">
        <v>9.0291722709999998E-4</v>
      </c>
      <c r="AF1555" s="122">
        <v>8.143120392E-4</v>
      </c>
      <c r="AG1555" s="122">
        <v>9.0901107159999995E-4</v>
      </c>
      <c r="AH1555" s="122">
        <v>8.9549947410000005E-4</v>
      </c>
      <c r="AI1555" s="122">
        <v>8.062856756E-4</v>
      </c>
      <c r="AJ1555" s="122">
        <v>6.1234776790000005E-4</v>
      </c>
      <c r="AK1555" s="122">
        <v>7.8241134740000004E-4</v>
      </c>
      <c r="AL1555" s="122">
        <v>0</v>
      </c>
    </row>
    <row r="1556" spans="1:38" hidden="1" x14ac:dyDescent="0.25">
      <c r="A1556" s="122" t="s">
        <v>2018</v>
      </c>
      <c r="B1556" s="122">
        <v>1</v>
      </c>
      <c r="C1556" s="122" t="s">
        <v>2204</v>
      </c>
      <c r="D1556" s="122" t="s">
        <v>2157</v>
      </c>
      <c r="E1556" s="122">
        <v>29</v>
      </c>
      <c r="F1556" s="122">
        <v>2.890856621E-4</v>
      </c>
      <c r="G1556" s="122">
        <v>2.1365408820000001E-4</v>
      </c>
      <c r="H1556" s="122">
        <v>2.578533751E-4</v>
      </c>
      <c r="I1556" s="122">
        <v>2.8264596079999999E-4</v>
      </c>
      <c r="J1556" s="122">
        <v>2.9147277489999999E-4</v>
      </c>
      <c r="K1556" s="122">
        <v>3.8897406640000002E-4</v>
      </c>
      <c r="L1556" s="122">
        <v>4.3046422050000002E-4</v>
      </c>
      <c r="M1556" s="122">
        <v>5.3151793380000001E-4</v>
      </c>
      <c r="N1556" s="122">
        <v>6.0209606929999997E-4</v>
      </c>
      <c r="O1556" s="122">
        <v>3.9093876579999998E-4</v>
      </c>
      <c r="P1556" s="122">
        <v>4.277236241E-4</v>
      </c>
      <c r="Q1556" s="122">
        <v>3.107543164E-4</v>
      </c>
      <c r="R1556" s="122">
        <v>3.639425475E-4</v>
      </c>
      <c r="S1556" s="122">
        <v>3.8199728500000002E-4</v>
      </c>
      <c r="T1556" s="122">
        <v>4.5695450890000002E-4</v>
      </c>
      <c r="U1556" s="122">
        <v>4.3132197190000001E-4</v>
      </c>
      <c r="V1556" s="122">
        <v>3.8627860269999998E-4</v>
      </c>
      <c r="W1556" s="122">
        <v>3.4216800680000002E-4</v>
      </c>
      <c r="X1556" s="122">
        <v>2.7275199020000002E-4</v>
      </c>
      <c r="Y1556" s="122">
        <v>1.71961817E-4</v>
      </c>
      <c r="Z1556" s="122">
        <v>2.8574320230000003E-4</v>
      </c>
      <c r="AA1556" s="122">
        <v>2.5006574209999999E-4</v>
      </c>
      <c r="AB1556" s="122">
        <v>2.08483008E-4</v>
      </c>
      <c r="AC1556" s="122">
        <v>2.4310609390000001E-4</v>
      </c>
      <c r="AD1556" s="122">
        <v>2.5364663659999999E-4</v>
      </c>
      <c r="AE1556" s="122">
        <v>2.7475290349999998E-4</v>
      </c>
      <c r="AF1556" s="122">
        <v>2.5285448790000003E-4</v>
      </c>
      <c r="AG1556" s="122">
        <v>2.8882323549999999E-4</v>
      </c>
      <c r="AH1556" s="122">
        <v>2.9706684339999998E-4</v>
      </c>
      <c r="AI1556" s="122">
        <v>2.671562482E-4</v>
      </c>
      <c r="AJ1556" s="122">
        <v>2.0456059970000001E-4</v>
      </c>
      <c r="AK1556" s="122">
        <v>2.6266144710000001E-4</v>
      </c>
      <c r="AL1556" s="122">
        <v>0</v>
      </c>
    </row>
    <row r="1557" spans="1:38" hidden="1" x14ac:dyDescent="0.25">
      <c r="A1557" s="122" t="s">
        <v>2018</v>
      </c>
      <c r="B1557" s="122">
        <v>1</v>
      </c>
      <c r="C1557" s="122" t="s">
        <v>2204</v>
      </c>
      <c r="D1557" s="122" t="s">
        <v>2158</v>
      </c>
      <c r="E1557" s="122">
        <v>29</v>
      </c>
      <c r="F1557" s="122">
        <v>1.0061021291E-3</v>
      </c>
      <c r="G1557" s="122">
        <v>7.5479361389999998E-4</v>
      </c>
      <c r="H1557" s="122">
        <v>9.219498112E-4</v>
      </c>
      <c r="I1557" s="122">
        <v>1.0200065660999999E-3</v>
      </c>
      <c r="J1557" s="122">
        <v>1.0630559723000001E-3</v>
      </c>
      <c r="K1557" s="122">
        <v>1.4337249912999999E-3</v>
      </c>
      <c r="L1557" s="122">
        <v>1.6006851589999999E-3</v>
      </c>
      <c r="M1557" s="122">
        <v>2.0007720688E-3</v>
      </c>
      <c r="N1557" s="122">
        <v>2.2884590466999998E-3</v>
      </c>
      <c r="O1557" s="122">
        <v>1.4935162326000001E-3</v>
      </c>
      <c r="P1557" s="122">
        <v>1.6388724077E-3</v>
      </c>
      <c r="Q1557" s="122">
        <v>1.1949338333E-3</v>
      </c>
      <c r="R1557" s="122">
        <v>1.4024468943000001E-3</v>
      </c>
      <c r="S1557" s="122">
        <v>1.4798282770000001E-3</v>
      </c>
      <c r="T1557" s="122">
        <v>1.7906541424E-3</v>
      </c>
      <c r="U1557" s="122">
        <v>1.7246763961000001E-3</v>
      </c>
      <c r="V1557" s="122">
        <v>1.5834346569E-3</v>
      </c>
      <c r="W1557" s="122">
        <v>1.4382017286999999E-3</v>
      </c>
      <c r="X1557" s="122">
        <v>1.1708901988000001E-3</v>
      </c>
      <c r="Y1557" s="122">
        <v>7.4909668810000003E-4</v>
      </c>
      <c r="Z1557" s="122">
        <v>1.2568017287E-3</v>
      </c>
      <c r="AA1557" s="122">
        <v>1.1087860932999999E-3</v>
      </c>
      <c r="AB1557" s="122">
        <v>9.3264145619999998E-4</v>
      </c>
      <c r="AC1557" s="122">
        <v>1.0977657926999999E-3</v>
      </c>
      <c r="AD1557" s="122">
        <v>1.1588296736000001E-3</v>
      </c>
      <c r="AE1557" s="122">
        <v>1.2727880433E-3</v>
      </c>
      <c r="AF1557" s="122">
        <v>1.1863354893E-3</v>
      </c>
      <c r="AG1557" s="122">
        <v>1.3742258934E-3</v>
      </c>
      <c r="AH1557" s="122">
        <v>1.427850073E-3</v>
      </c>
      <c r="AI1557" s="122">
        <v>1.3021801239999999E-3</v>
      </c>
      <c r="AJ1557" s="122">
        <v>9.5741400860000002E-4</v>
      </c>
      <c r="AK1557" s="122">
        <v>1.2444191700999999E-3</v>
      </c>
      <c r="AL1557" s="122">
        <v>0</v>
      </c>
    </row>
    <row r="1558" spans="1:38" hidden="1" x14ac:dyDescent="0.25">
      <c r="A1558" s="122" t="s">
        <v>2018</v>
      </c>
      <c r="B1558" s="122">
        <v>1</v>
      </c>
      <c r="C1558" s="122" t="s">
        <v>2204</v>
      </c>
      <c r="D1558" s="122" t="s">
        <v>2159</v>
      </c>
      <c r="E1558" s="122">
        <v>29</v>
      </c>
      <c r="F1558" s="122">
        <v>2.0032097989999999E-4</v>
      </c>
      <c r="G1558" s="122">
        <v>1.4875763850000001E-4</v>
      </c>
      <c r="H1558" s="122">
        <v>1.815145096E-4</v>
      </c>
      <c r="I1558" s="122">
        <v>2.01076654E-4</v>
      </c>
      <c r="J1558" s="122">
        <v>2.0965922790000001E-4</v>
      </c>
      <c r="K1558" s="122">
        <v>2.8223512630000001E-4</v>
      </c>
      <c r="L1558" s="122">
        <v>3.1295751910000001E-4</v>
      </c>
      <c r="M1558" s="122">
        <v>3.8578701309999999E-4</v>
      </c>
      <c r="N1558" s="122">
        <v>4.3562664130000002E-4</v>
      </c>
      <c r="O1558" s="122">
        <v>2.8197287309999998E-4</v>
      </c>
      <c r="P1558" s="122">
        <v>3.078188948E-4</v>
      </c>
      <c r="Q1558" s="122">
        <v>2.2281119349999999E-4</v>
      </c>
      <c r="R1558" s="122">
        <v>2.594792799E-4</v>
      </c>
      <c r="S1558" s="122">
        <v>2.7231491390000001E-4</v>
      </c>
      <c r="T1558" s="122">
        <v>3.2760357859999998E-4</v>
      </c>
      <c r="U1558" s="122">
        <v>3.1321486889999999E-4</v>
      </c>
      <c r="V1558" s="122">
        <v>2.84517008E-4</v>
      </c>
      <c r="W1558" s="122">
        <v>2.561848305E-4</v>
      </c>
      <c r="X1558" s="122">
        <v>2.0659909160000001E-4</v>
      </c>
      <c r="Y1558" s="122">
        <v>1.317185352E-4</v>
      </c>
      <c r="Z1558" s="122">
        <v>2.2127412630000001E-4</v>
      </c>
      <c r="AA1558" s="122">
        <v>1.9546734280000001E-4</v>
      </c>
      <c r="AB1558" s="122">
        <v>1.6479911469999999E-4</v>
      </c>
      <c r="AC1558" s="122">
        <v>1.9409403889999999E-4</v>
      </c>
      <c r="AD1558" s="122">
        <v>2.03988352E-4</v>
      </c>
      <c r="AE1558" s="122">
        <v>2.2218209040000001E-4</v>
      </c>
      <c r="AF1558" s="122">
        <v>2.064523993E-4</v>
      </c>
      <c r="AG1558" s="122">
        <v>2.3884638469999999E-4</v>
      </c>
      <c r="AH1558" s="122">
        <v>2.4660346659999998E-4</v>
      </c>
      <c r="AI1558" s="122">
        <v>2.239755509E-4</v>
      </c>
      <c r="AJ1558" s="122">
        <v>1.6553612740000001E-4</v>
      </c>
      <c r="AK1558" s="122">
        <v>2.146573652E-4</v>
      </c>
      <c r="AL1558" s="122">
        <v>0</v>
      </c>
    </row>
    <row r="1559" spans="1:38" hidden="1" x14ac:dyDescent="0.25">
      <c r="A1559" s="122" t="s">
        <v>2018</v>
      </c>
      <c r="B1559" s="122">
        <v>1</v>
      </c>
      <c r="C1559" s="122" t="s">
        <v>2204</v>
      </c>
      <c r="D1559" s="122" t="s">
        <v>2160</v>
      </c>
      <c r="E1559" s="122">
        <v>29</v>
      </c>
      <c r="F1559" s="122">
        <v>1.4064955199E-3</v>
      </c>
      <c r="G1559" s="122">
        <v>1.0499506920000001E-3</v>
      </c>
      <c r="H1559" s="122">
        <v>1.2859149223999999E-3</v>
      </c>
      <c r="I1559" s="122">
        <v>1.4304996551999999E-3</v>
      </c>
      <c r="J1559" s="122">
        <v>1.5008678988000001E-3</v>
      </c>
      <c r="K1559" s="122">
        <v>2.0374000810000001E-3</v>
      </c>
      <c r="L1559" s="122">
        <v>2.2839523896999998E-3</v>
      </c>
      <c r="M1559" s="122">
        <v>2.8506679765000001E-3</v>
      </c>
      <c r="N1559" s="122">
        <v>3.2523744737999998E-3</v>
      </c>
      <c r="O1559" s="122">
        <v>2.1187855887999998E-3</v>
      </c>
      <c r="P1559" s="122">
        <v>2.3228503217E-3</v>
      </c>
      <c r="Q1559" s="122">
        <v>1.6904848207999999E-3</v>
      </c>
      <c r="R1559" s="122">
        <v>1.9787908595000001E-3</v>
      </c>
      <c r="S1559" s="122">
        <v>2.0850935623000001E-3</v>
      </c>
      <c r="T1559" s="122">
        <v>2.5135153618000001E-3</v>
      </c>
      <c r="U1559" s="122">
        <v>2.4197357458999999E-3</v>
      </c>
      <c r="V1559" s="122">
        <v>2.2123684247000001E-3</v>
      </c>
      <c r="W1559" s="122">
        <v>1.9985871744000001E-3</v>
      </c>
      <c r="X1559" s="122">
        <v>1.6151553916000001E-3</v>
      </c>
      <c r="Y1559" s="122">
        <v>1.0291829375E-3</v>
      </c>
      <c r="Z1559" s="122">
        <v>1.7230136655E-3</v>
      </c>
      <c r="AA1559" s="122">
        <v>1.5187428594E-3</v>
      </c>
      <c r="AB1559" s="122">
        <v>1.2758778338000001E-3</v>
      </c>
      <c r="AC1559" s="122">
        <v>1.4963113749000001E-3</v>
      </c>
      <c r="AD1559" s="122">
        <v>1.5712284019000001E-3</v>
      </c>
      <c r="AE1559" s="122">
        <v>1.7145582975999999E-3</v>
      </c>
      <c r="AF1559" s="122">
        <v>1.5898844787E-3</v>
      </c>
      <c r="AG1559" s="122">
        <v>1.8355666087E-3</v>
      </c>
      <c r="AH1559" s="122">
        <v>1.9007838258000001E-3</v>
      </c>
      <c r="AI1559" s="122">
        <v>1.7244721496999999E-3</v>
      </c>
      <c r="AJ1559" s="122">
        <v>1.2913211498000001E-3</v>
      </c>
      <c r="AK1559" s="122">
        <v>1.6722381632000001E-3</v>
      </c>
      <c r="AL1559" s="122">
        <v>0</v>
      </c>
    </row>
    <row r="1560" spans="1:38" hidden="1" x14ac:dyDescent="0.25">
      <c r="A1560" s="122" t="s">
        <v>2018</v>
      </c>
      <c r="B1560" s="122">
        <v>1</v>
      </c>
      <c r="C1560" s="122" t="s">
        <v>2204</v>
      </c>
      <c r="D1560" s="122" t="s">
        <v>2161</v>
      </c>
      <c r="E1560" s="122">
        <v>29</v>
      </c>
      <c r="F1560" s="122">
        <v>4.9014789464999998E-3</v>
      </c>
      <c r="G1560" s="122">
        <v>3.6779880004E-3</v>
      </c>
      <c r="H1560" s="122">
        <v>4.5225106771999996E-3</v>
      </c>
      <c r="I1560" s="122">
        <v>5.0568866035999999E-3</v>
      </c>
      <c r="J1560" s="122">
        <v>5.3259170285000004E-3</v>
      </c>
      <c r="K1560" s="122">
        <v>7.2511779423000003E-3</v>
      </c>
      <c r="L1560" s="122">
        <v>8.1549439991000002E-3</v>
      </c>
      <c r="M1560" s="122">
        <v>1.0232897845499999E-2</v>
      </c>
      <c r="N1560" s="122">
        <v>1.17700735413E-2</v>
      </c>
      <c r="O1560" s="122">
        <v>7.7249035980000002E-3</v>
      </c>
      <c r="P1560" s="122">
        <v>8.5296867256000001E-3</v>
      </c>
      <c r="Q1560" s="122">
        <v>6.2670526384999998E-3</v>
      </c>
      <c r="R1560" s="122">
        <v>7.4053181653000004E-3</v>
      </c>
      <c r="S1560" s="122">
        <v>7.8553401510999994E-3</v>
      </c>
      <c r="T1560" s="122">
        <v>9.5228454893000001E-3</v>
      </c>
      <c r="U1560" s="122">
        <v>9.1998855039999994E-3</v>
      </c>
      <c r="V1560" s="122">
        <v>8.4877620860999998E-3</v>
      </c>
      <c r="W1560" s="122">
        <v>7.7125001744000003E-3</v>
      </c>
      <c r="X1560" s="122">
        <v>6.2846634240000003E-3</v>
      </c>
      <c r="Y1560" s="122">
        <v>4.0478072205999997E-3</v>
      </c>
      <c r="Z1560" s="122">
        <v>6.8432082914000004E-3</v>
      </c>
      <c r="AA1560" s="122">
        <v>6.0854863437999999E-3</v>
      </c>
      <c r="AB1560" s="122">
        <v>5.1551160147000003E-3</v>
      </c>
      <c r="AC1560" s="122">
        <v>6.0985290333E-3</v>
      </c>
      <c r="AD1560" s="122">
        <v>6.4732857483999996E-3</v>
      </c>
      <c r="AE1560" s="122">
        <v>7.1408445626999998E-3</v>
      </c>
      <c r="AF1560" s="122">
        <v>6.6724235199E-3</v>
      </c>
      <c r="AG1560" s="122">
        <v>7.7337316277000002E-3</v>
      </c>
      <c r="AH1560" s="122">
        <v>8.0270969896000001E-3</v>
      </c>
      <c r="AI1560" s="122">
        <v>7.3183807447999997E-3</v>
      </c>
      <c r="AJ1560" s="122">
        <v>5.4521278127000004E-3</v>
      </c>
      <c r="AK1560" s="122">
        <v>7.0790260349999998E-3</v>
      </c>
      <c r="AL1560" s="122">
        <v>0</v>
      </c>
    </row>
    <row r="1561" spans="1:38" hidden="1" x14ac:dyDescent="0.25">
      <c r="A1561" s="122" t="s">
        <v>2018</v>
      </c>
      <c r="B1561" s="122">
        <v>1</v>
      </c>
      <c r="C1561" s="122" t="s">
        <v>2204</v>
      </c>
      <c r="D1561" s="122" t="s">
        <v>2179</v>
      </c>
      <c r="E1561" s="122">
        <v>29</v>
      </c>
      <c r="F1561" s="122">
        <v>0</v>
      </c>
      <c r="G1561" s="122">
        <v>0</v>
      </c>
      <c r="H1561" s="122">
        <v>0</v>
      </c>
      <c r="I1561" s="122">
        <v>0</v>
      </c>
      <c r="J1561" s="122">
        <v>0</v>
      </c>
      <c r="K1561" s="122">
        <v>0</v>
      </c>
      <c r="L1561" s="122">
        <v>0</v>
      </c>
      <c r="M1561" s="122">
        <v>0</v>
      </c>
      <c r="N1561" s="122">
        <v>0</v>
      </c>
      <c r="O1561" s="122">
        <v>0</v>
      </c>
      <c r="P1561" s="122">
        <v>0</v>
      </c>
      <c r="Q1561" s="122">
        <v>0</v>
      </c>
      <c r="R1561" s="122">
        <v>0</v>
      </c>
      <c r="S1561" s="122">
        <v>0</v>
      </c>
      <c r="T1561" s="122">
        <v>0</v>
      </c>
      <c r="U1561" s="122">
        <v>0</v>
      </c>
      <c r="V1561" s="122">
        <v>0</v>
      </c>
      <c r="W1561" s="122">
        <v>0</v>
      </c>
      <c r="X1561" s="122">
        <v>0</v>
      </c>
      <c r="Y1561" s="122">
        <v>0</v>
      </c>
      <c r="Z1561" s="122">
        <v>0</v>
      </c>
      <c r="AA1561" s="122">
        <v>0</v>
      </c>
      <c r="AB1561" s="122">
        <v>0</v>
      </c>
      <c r="AC1561" s="122">
        <v>0</v>
      </c>
      <c r="AD1561" s="122">
        <v>0</v>
      </c>
      <c r="AE1561" s="122">
        <v>0</v>
      </c>
      <c r="AF1561" s="122">
        <v>0</v>
      </c>
      <c r="AG1561" s="122">
        <v>0</v>
      </c>
      <c r="AH1561" s="122">
        <v>0</v>
      </c>
      <c r="AI1561" s="122">
        <v>0</v>
      </c>
      <c r="AJ1561" s="122">
        <v>0</v>
      </c>
      <c r="AK1561" s="122">
        <v>0</v>
      </c>
      <c r="AL1561" s="122">
        <v>0</v>
      </c>
    </row>
    <row r="1562" spans="1:38" hidden="1" x14ac:dyDescent="0.25">
      <c r="A1562" s="122" t="s">
        <v>2018</v>
      </c>
      <c r="B1562" s="122">
        <v>1</v>
      </c>
      <c r="C1562" s="122" t="s">
        <v>2204</v>
      </c>
      <c r="D1562" s="122" t="s">
        <v>2162</v>
      </c>
      <c r="E1562" s="122">
        <v>29</v>
      </c>
      <c r="F1562" s="122">
        <v>4.9748929889999996E-4</v>
      </c>
      <c r="G1562" s="122">
        <v>3.762505806E-4</v>
      </c>
      <c r="H1562" s="122">
        <v>4.6774018229999998E-4</v>
      </c>
      <c r="I1562" s="122">
        <v>5.2858819779999999E-4</v>
      </c>
      <c r="J1562" s="122">
        <v>5.6244009179999999E-4</v>
      </c>
      <c r="K1562" s="122">
        <v>7.7036487450000003E-4</v>
      </c>
      <c r="L1562" s="122">
        <v>8.7197157479999995E-4</v>
      </c>
      <c r="M1562" s="122">
        <v>1.0988442144E-3</v>
      </c>
      <c r="N1562" s="122">
        <v>1.2647138426E-3</v>
      </c>
      <c r="O1562" s="122">
        <v>8.2797469969999996E-4</v>
      </c>
      <c r="P1562" s="122">
        <v>9.1407767329999997E-4</v>
      </c>
      <c r="Q1562" s="122">
        <v>6.713140653E-4</v>
      </c>
      <c r="R1562" s="122">
        <v>7.9371769439999995E-4</v>
      </c>
      <c r="S1562" s="122">
        <v>8.4152952669999995E-4</v>
      </c>
      <c r="T1562" s="122">
        <v>1.0212490748000001E-3</v>
      </c>
      <c r="U1562" s="122">
        <v>9.9265129970000005E-4</v>
      </c>
      <c r="V1562" s="122">
        <v>9.1764931400000003E-4</v>
      </c>
      <c r="W1562" s="122">
        <v>8.4068188860000003E-4</v>
      </c>
      <c r="X1562" s="122">
        <v>6.8847809880000005E-4</v>
      </c>
      <c r="Y1562" s="122">
        <v>4.4447985720000001E-4</v>
      </c>
      <c r="Z1562" s="122">
        <v>7.5242875980000002E-4</v>
      </c>
      <c r="AA1562" s="122">
        <v>6.6793028140000005E-4</v>
      </c>
      <c r="AB1562" s="122">
        <v>5.640770612E-4</v>
      </c>
      <c r="AC1562" s="122">
        <v>6.6761660259999996E-4</v>
      </c>
      <c r="AD1562" s="122">
        <v>7.0543208820000002E-4</v>
      </c>
      <c r="AE1562" s="122">
        <v>7.7563701889999997E-4</v>
      </c>
      <c r="AF1562" s="122">
        <v>7.2767853680000001E-4</v>
      </c>
      <c r="AG1562" s="122">
        <v>8.4839436899999997E-4</v>
      </c>
      <c r="AH1562" s="122">
        <v>8.8478969140000005E-4</v>
      </c>
      <c r="AI1562" s="122">
        <v>8.0876748439999999E-4</v>
      </c>
      <c r="AJ1562" s="122">
        <v>6.123750121E-4</v>
      </c>
      <c r="AK1562" s="122">
        <v>8.0024583930000004E-4</v>
      </c>
      <c r="AL1562" s="122">
        <v>0</v>
      </c>
    </row>
    <row r="1563" spans="1:38" hidden="1" x14ac:dyDescent="0.25">
      <c r="A1563" s="122" t="s">
        <v>2018</v>
      </c>
      <c r="B1563" s="122">
        <v>1</v>
      </c>
      <c r="C1563" s="122" t="s">
        <v>2204</v>
      </c>
      <c r="D1563" s="122" t="s">
        <v>2163</v>
      </c>
      <c r="E1563" s="122">
        <v>29</v>
      </c>
      <c r="F1563" s="122">
        <v>1.623020033E-4</v>
      </c>
      <c r="G1563" s="122">
        <v>1.202049341E-4</v>
      </c>
      <c r="H1563" s="122">
        <v>1.458508292E-4</v>
      </c>
      <c r="I1563" s="122">
        <v>1.6086711469999999E-4</v>
      </c>
      <c r="J1563" s="122">
        <v>1.674990147E-4</v>
      </c>
      <c r="K1563" s="122">
        <v>2.252763545E-4</v>
      </c>
      <c r="L1563" s="122">
        <v>2.5033675239999998E-4</v>
      </c>
      <c r="M1563" s="122">
        <v>3.0959410010000002E-4</v>
      </c>
      <c r="N1563" s="122">
        <v>3.5058561859999999E-4</v>
      </c>
      <c r="O1563" s="122">
        <v>2.2721412079999999E-4</v>
      </c>
      <c r="P1563" s="122">
        <v>2.4826808039999997E-4</v>
      </c>
      <c r="Q1563" s="122">
        <v>1.7996725119999999E-4</v>
      </c>
      <c r="R1563" s="122">
        <v>2.101187429E-4</v>
      </c>
      <c r="S1563" s="122">
        <v>2.203032071E-4</v>
      </c>
      <c r="T1563" s="122">
        <v>2.6361508940000002E-4</v>
      </c>
      <c r="U1563" s="122">
        <v>2.509033283E-4</v>
      </c>
      <c r="V1563" s="122">
        <v>2.2632937330000001E-4</v>
      </c>
      <c r="W1563" s="122">
        <v>2.0177075999999999E-4</v>
      </c>
      <c r="X1563" s="122">
        <v>1.6136297950000001E-4</v>
      </c>
      <c r="Y1563" s="122">
        <v>1.0197416079999999E-4</v>
      </c>
      <c r="Z1563" s="122">
        <v>1.696809184E-4</v>
      </c>
      <c r="AA1563" s="122">
        <v>1.4882915839999999E-4</v>
      </c>
      <c r="AB1563" s="122">
        <v>1.2379039900000001E-4</v>
      </c>
      <c r="AC1563" s="122">
        <v>1.4431297860000001E-4</v>
      </c>
      <c r="AD1563" s="122">
        <v>1.5021606500000001E-4</v>
      </c>
      <c r="AE1563" s="122">
        <v>1.62688421E-4</v>
      </c>
      <c r="AF1563" s="122">
        <v>1.4924499650000001E-4</v>
      </c>
      <c r="AG1563" s="122">
        <v>1.7088823370000001E-4</v>
      </c>
      <c r="AH1563" s="122">
        <v>1.7521127150000001E-4</v>
      </c>
      <c r="AI1563" s="122">
        <v>1.5755472059999999E-4</v>
      </c>
      <c r="AJ1563" s="122">
        <v>1.198920686E-4</v>
      </c>
      <c r="AK1563" s="122">
        <v>1.5476889629999999E-4</v>
      </c>
      <c r="AL1563" s="122">
        <v>0</v>
      </c>
    </row>
    <row r="1564" spans="1:38" hidden="1" x14ac:dyDescent="0.25">
      <c r="A1564" s="122" t="s">
        <v>2018</v>
      </c>
      <c r="B1564" s="122">
        <v>1</v>
      </c>
      <c r="C1564" s="122" t="s">
        <v>2204</v>
      </c>
      <c r="D1564" s="122" t="s">
        <v>2180</v>
      </c>
      <c r="E1564" s="122">
        <v>29</v>
      </c>
      <c r="F1564" s="122">
        <v>0</v>
      </c>
      <c r="G1564" s="122">
        <v>0</v>
      </c>
      <c r="H1564" s="122">
        <v>0</v>
      </c>
      <c r="I1564" s="122">
        <v>0</v>
      </c>
      <c r="J1564" s="122">
        <v>0</v>
      </c>
      <c r="K1564" s="122">
        <v>0</v>
      </c>
      <c r="L1564" s="122">
        <v>0</v>
      </c>
      <c r="M1564" s="122">
        <v>0</v>
      </c>
      <c r="N1564" s="122">
        <v>0</v>
      </c>
      <c r="O1564" s="122">
        <v>0</v>
      </c>
      <c r="P1564" s="122">
        <v>0</v>
      </c>
      <c r="Q1564" s="122">
        <v>0</v>
      </c>
      <c r="R1564" s="122">
        <v>0</v>
      </c>
      <c r="S1564" s="122">
        <v>0</v>
      </c>
      <c r="T1564" s="122">
        <v>0</v>
      </c>
      <c r="U1564" s="122">
        <v>0</v>
      </c>
      <c r="V1564" s="122">
        <v>0</v>
      </c>
      <c r="W1564" s="122">
        <v>0</v>
      </c>
      <c r="X1564" s="122">
        <v>0</v>
      </c>
      <c r="Y1564" s="122">
        <v>0</v>
      </c>
      <c r="Z1564" s="122">
        <v>0</v>
      </c>
      <c r="AA1564" s="122">
        <v>0</v>
      </c>
      <c r="AB1564" s="122">
        <v>0</v>
      </c>
      <c r="AC1564" s="122">
        <v>0</v>
      </c>
      <c r="AD1564" s="122">
        <v>0</v>
      </c>
      <c r="AE1564" s="122">
        <v>0</v>
      </c>
      <c r="AF1564" s="122">
        <v>0</v>
      </c>
      <c r="AG1564" s="122">
        <v>0</v>
      </c>
      <c r="AH1564" s="122">
        <v>0</v>
      </c>
      <c r="AI1564" s="122">
        <v>0</v>
      </c>
      <c r="AJ1564" s="122">
        <v>0</v>
      </c>
      <c r="AK1564" s="122">
        <v>0</v>
      </c>
      <c r="AL1564" s="122">
        <v>0</v>
      </c>
    </row>
    <row r="1565" spans="1:38" hidden="1" x14ac:dyDescent="0.25">
      <c r="A1565" s="122" t="s">
        <v>2018</v>
      </c>
      <c r="B1565" s="122">
        <v>1</v>
      </c>
      <c r="C1565" s="122" t="s">
        <v>2204</v>
      </c>
      <c r="D1565" s="122" t="s">
        <v>2164</v>
      </c>
      <c r="E1565" s="122">
        <v>29</v>
      </c>
      <c r="F1565" s="122">
        <v>1.7865019483E-3</v>
      </c>
      <c r="G1565" s="122">
        <v>1.3320952899E-3</v>
      </c>
      <c r="H1565" s="122">
        <v>1.6334008922E-3</v>
      </c>
      <c r="I1565" s="122">
        <v>1.8125296774999999E-3</v>
      </c>
      <c r="J1565" s="122">
        <v>1.891531674E-3</v>
      </c>
      <c r="K1565" s="122">
        <v>2.5513485536000002E-3</v>
      </c>
      <c r="L1565" s="122">
        <v>2.8465412331E-3</v>
      </c>
      <c r="M1565" s="122">
        <v>3.5400815502000002E-3</v>
      </c>
      <c r="N1565" s="122">
        <v>4.0294772392000001E-3</v>
      </c>
      <c r="O1565" s="122">
        <v>2.6303672846999999E-3</v>
      </c>
      <c r="P1565" s="122">
        <v>2.8938573769999999E-3</v>
      </c>
      <c r="Q1565" s="122">
        <v>2.1160090720999999E-3</v>
      </c>
      <c r="R1565" s="122">
        <v>2.4878194769E-3</v>
      </c>
      <c r="S1565" s="122">
        <v>2.6267664413E-3</v>
      </c>
      <c r="T1565" s="122">
        <v>3.1789172347000002E-3</v>
      </c>
      <c r="U1565" s="122">
        <v>3.0603267201E-3</v>
      </c>
      <c r="V1565" s="122">
        <v>2.7882672596999999E-3</v>
      </c>
      <c r="W1565" s="122">
        <v>2.5083766152E-3</v>
      </c>
      <c r="X1565" s="122">
        <v>2.0252090505999999E-3</v>
      </c>
      <c r="Y1565" s="122">
        <v>1.2935639941E-3</v>
      </c>
      <c r="Z1565" s="122">
        <v>2.1753488139999999E-3</v>
      </c>
      <c r="AA1565" s="122">
        <v>1.9226477169000001E-3</v>
      </c>
      <c r="AB1565" s="122">
        <v>1.6181218897E-3</v>
      </c>
      <c r="AC1565" s="122">
        <v>1.9014078965999999E-3</v>
      </c>
      <c r="AD1565" s="122">
        <v>1.9963643083000002E-3</v>
      </c>
      <c r="AE1565" s="122">
        <v>2.1752022388999998E-3</v>
      </c>
      <c r="AF1565" s="122">
        <v>2.0121087532999999E-3</v>
      </c>
      <c r="AG1565" s="122">
        <v>2.3156647030000001E-3</v>
      </c>
      <c r="AH1565" s="122">
        <v>2.3866906867000002E-3</v>
      </c>
      <c r="AI1565" s="122">
        <v>2.1603204567000002E-3</v>
      </c>
      <c r="AJ1565" s="122">
        <v>1.6107730204000001E-3</v>
      </c>
      <c r="AK1565" s="122">
        <v>2.0718980252E-3</v>
      </c>
      <c r="AL1565" s="122">
        <v>0</v>
      </c>
    </row>
    <row r="1566" spans="1:38" hidden="1" x14ac:dyDescent="0.25">
      <c r="A1566" s="122" t="s">
        <v>2018</v>
      </c>
      <c r="B1566" s="122">
        <v>1</v>
      </c>
      <c r="C1566" s="122" t="s">
        <v>2204</v>
      </c>
      <c r="D1566" s="122" t="s">
        <v>2165</v>
      </c>
      <c r="E1566" s="122">
        <v>29</v>
      </c>
      <c r="F1566" s="122">
        <v>1.4089527601999999E-3</v>
      </c>
      <c r="G1566" s="122">
        <v>1.0624312826E-3</v>
      </c>
      <c r="H1566" s="122">
        <v>1.3141848508999999E-3</v>
      </c>
      <c r="I1566" s="122">
        <v>1.4698312789000001E-3</v>
      </c>
      <c r="J1566" s="122">
        <v>1.5421011576999999E-3</v>
      </c>
      <c r="K1566" s="122">
        <v>2.0963354645E-3</v>
      </c>
      <c r="L1566" s="122">
        <v>2.3485119240999998E-3</v>
      </c>
      <c r="M1566" s="122">
        <v>2.9416501442000001E-3</v>
      </c>
      <c r="N1566" s="122">
        <v>3.3688733526999999E-3</v>
      </c>
      <c r="O1566" s="122">
        <v>2.1953867438E-3</v>
      </c>
      <c r="P1566" s="122">
        <v>2.4070671610999998E-3</v>
      </c>
      <c r="Q1566" s="122">
        <v>1.7595450263000001E-3</v>
      </c>
      <c r="R1566" s="122">
        <v>2.0663392545999999E-3</v>
      </c>
      <c r="S1566" s="122">
        <v>2.1764808598999999E-3</v>
      </c>
      <c r="T1566" s="122">
        <v>2.6274100758000001E-3</v>
      </c>
      <c r="U1566" s="122">
        <v>2.5272709942999998E-3</v>
      </c>
      <c r="V1566" s="122">
        <v>2.3148291097E-3</v>
      </c>
      <c r="W1566" s="122">
        <v>2.0910971137E-3</v>
      </c>
      <c r="X1566" s="122">
        <v>1.6965464223E-3</v>
      </c>
      <c r="Y1566" s="122">
        <v>1.0881668889000001E-3</v>
      </c>
      <c r="Z1566" s="122">
        <v>1.8280644714000001E-3</v>
      </c>
      <c r="AA1566" s="122">
        <v>1.6201097166E-3</v>
      </c>
      <c r="AB1566" s="122">
        <v>1.3633995773999999E-3</v>
      </c>
      <c r="AC1566" s="122">
        <v>1.6043979619E-3</v>
      </c>
      <c r="AD1566" s="122">
        <v>1.6943685406E-3</v>
      </c>
      <c r="AE1566" s="122">
        <v>1.8632406081E-3</v>
      </c>
      <c r="AF1566" s="122">
        <v>1.7449423155E-3</v>
      </c>
      <c r="AG1566" s="122">
        <v>2.0305302338000002E-3</v>
      </c>
      <c r="AH1566" s="122">
        <v>2.1107150289E-3</v>
      </c>
      <c r="AI1566" s="122">
        <v>1.9223349306E-3</v>
      </c>
      <c r="AJ1566" s="122">
        <v>1.4403553351E-3</v>
      </c>
      <c r="AK1566" s="122">
        <v>1.8552733543000001E-3</v>
      </c>
      <c r="AL1566" s="122">
        <v>0</v>
      </c>
    </row>
    <row r="1567" spans="1:38" hidden="1" x14ac:dyDescent="0.25">
      <c r="A1567" s="122" t="s">
        <v>2018</v>
      </c>
      <c r="B1567" s="122">
        <v>1</v>
      </c>
      <c r="C1567" s="122" t="s">
        <v>2204</v>
      </c>
      <c r="D1567" s="122" t="s">
        <v>2166</v>
      </c>
      <c r="E1567" s="122">
        <v>29</v>
      </c>
      <c r="F1567" s="122">
        <v>5.1511183E-4</v>
      </c>
      <c r="G1567" s="122">
        <v>3.8025772179999998E-4</v>
      </c>
      <c r="H1567" s="122">
        <v>4.6001207539999998E-4</v>
      </c>
      <c r="I1567" s="122">
        <v>5.0607229250000001E-4</v>
      </c>
      <c r="J1567" s="122">
        <v>5.2226776679999999E-4</v>
      </c>
      <c r="K1567" s="122">
        <v>6.9751289070000004E-4</v>
      </c>
      <c r="L1567" s="122">
        <v>7.6859536200000003E-4</v>
      </c>
      <c r="M1567" s="122">
        <v>9.4298371699999995E-4</v>
      </c>
      <c r="N1567" s="122">
        <v>1.0601423087000001E-3</v>
      </c>
      <c r="O1567" s="122">
        <v>6.8079690820000002E-4</v>
      </c>
      <c r="P1567" s="122">
        <v>7.3591271090000002E-4</v>
      </c>
      <c r="Q1567" s="122">
        <v>5.2955799380000003E-4</v>
      </c>
      <c r="R1567" s="122">
        <v>6.1638841700000001E-4</v>
      </c>
      <c r="S1567" s="122">
        <v>6.4619119719999999E-4</v>
      </c>
      <c r="T1567" s="122">
        <v>7.7242299939999997E-4</v>
      </c>
      <c r="U1567" s="122">
        <v>7.3528086410000004E-4</v>
      </c>
      <c r="V1567" s="122">
        <v>6.64176418E-4</v>
      </c>
      <c r="W1567" s="122">
        <v>5.9353543389999998E-4</v>
      </c>
      <c r="X1567" s="122">
        <v>4.7577894570000002E-4</v>
      </c>
      <c r="Y1567" s="122">
        <v>3.0156878729999998E-4</v>
      </c>
      <c r="Z1567" s="122">
        <v>5.0270079240000002E-4</v>
      </c>
      <c r="AA1567" s="122">
        <v>4.4055872170000002E-4</v>
      </c>
      <c r="AB1567" s="122">
        <v>3.6709498430000001E-4</v>
      </c>
      <c r="AC1567" s="122">
        <v>4.271717416E-4</v>
      </c>
      <c r="AD1567" s="122">
        <v>4.4428368730000002E-4</v>
      </c>
      <c r="AE1567" s="122">
        <v>4.7920099149999999E-4</v>
      </c>
      <c r="AF1567" s="122">
        <v>4.3801513070000002E-4</v>
      </c>
      <c r="AG1567" s="122">
        <v>4.9716144020000002E-4</v>
      </c>
      <c r="AH1567" s="122">
        <v>5.0643775359999999E-4</v>
      </c>
      <c r="AI1567" s="122">
        <v>4.5325530549999998E-4</v>
      </c>
      <c r="AJ1567" s="122">
        <v>3.3398327560000001E-4</v>
      </c>
      <c r="AK1567" s="122">
        <v>4.2744643729999998E-4</v>
      </c>
      <c r="AL1567" s="122">
        <v>0</v>
      </c>
    </row>
    <row r="1568" spans="1:38" hidden="1" x14ac:dyDescent="0.25">
      <c r="A1568" s="122" t="s">
        <v>2018</v>
      </c>
      <c r="B1568" s="122">
        <v>1</v>
      </c>
      <c r="C1568" s="122" t="s">
        <v>2204</v>
      </c>
      <c r="D1568" s="122" t="s">
        <v>2167</v>
      </c>
      <c r="E1568" s="122">
        <v>29</v>
      </c>
      <c r="F1568" s="122">
        <v>1.4093892645000001E-3</v>
      </c>
      <c r="G1568" s="122">
        <v>1.049476304E-3</v>
      </c>
      <c r="H1568" s="122">
        <v>1.2797157319000001E-3</v>
      </c>
      <c r="I1568" s="122">
        <v>1.4158273540999999E-3</v>
      </c>
      <c r="J1568" s="122">
        <v>1.4728211465000001E-3</v>
      </c>
      <c r="K1568" s="122">
        <v>1.9830509108000002E-3</v>
      </c>
      <c r="L1568" s="122">
        <v>2.2052476087000001E-3</v>
      </c>
      <c r="M1568" s="122">
        <v>2.7298761039000002E-3</v>
      </c>
      <c r="N1568" s="122">
        <v>3.0933346468999998E-3</v>
      </c>
      <c r="O1568" s="122">
        <v>2.0037887895999998E-3</v>
      </c>
      <c r="P1568" s="122">
        <v>2.1885712298E-3</v>
      </c>
      <c r="Q1568" s="122">
        <v>1.5893771265E-3</v>
      </c>
      <c r="R1568" s="122">
        <v>1.8590388605E-3</v>
      </c>
      <c r="S1568" s="122">
        <v>1.9536624813E-3</v>
      </c>
      <c r="T1568" s="122">
        <v>2.3447871613999998E-3</v>
      </c>
      <c r="U1568" s="122">
        <v>2.2400481456000001E-3</v>
      </c>
      <c r="V1568" s="122">
        <v>2.0266549585999999E-3</v>
      </c>
      <c r="W1568" s="122">
        <v>1.8157575543000001E-3</v>
      </c>
      <c r="X1568" s="122">
        <v>1.4583777349999999E-3</v>
      </c>
      <c r="Y1568" s="122">
        <v>9.2526041820000004E-4</v>
      </c>
      <c r="Z1568" s="122">
        <v>1.5427341623000001E-3</v>
      </c>
      <c r="AA1568" s="122">
        <v>1.3539531684999999E-3</v>
      </c>
      <c r="AB1568" s="122">
        <v>1.1306310726E-3</v>
      </c>
      <c r="AC1568" s="122">
        <v>1.3215219258E-3</v>
      </c>
      <c r="AD1568" s="122">
        <v>1.3812251612E-3</v>
      </c>
      <c r="AE1568" s="122">
        <v>1.4981567791999999E-3</v>
      </c>
      <c r="AF1568" s="122">
        <v>1.3804647055000001E-3</v>
      </c>
      <c r="AG1568" s="122">
        <v>1.5836345895E-3</v>
      </c>
      <c r="AH1568" s="122">
        <v>1.6290891647E-3</v>
      </c>
      <c r="AI1568" s="122">
        <v>1.4705490175E-3</v>
      </c>
      <c r="AJ1568" s="122">
        <v>1.0995304144E-3</v>
      </c>
      <c r="AK1568" s="122">
        <v>1.4134844767E-3</v>
      </c>
      <c r="AL1568" s="122">
        <v>0</v>
      </c>
    </row>
    <row r="1569" spans="1:38" hidden="1" x14ac:dyDescent="0.25">
      <c r="A1569" s="122" t="s">
        <v>2018</v>
      </c>
      <c r="B1569" s="122">
        <v>1</v>
      </c>
      <c r="C1569" s="122" t="s">
        <v>2204</v>
      </c>
      <c r="D1569" s="122" t="s">
        <v>2168</v>
      </c>
      <c r="E1569" s="122">
        <v>29</v>
      </c>
      <c r="F1569" s="122">
        <v>1.303736838E-4</v>
      </c>
      <c r="G1569" s="122">
        <v>9.70888771E-5</v>
      </c>
      <c r="H1569" s="122">
        <v>1.187306438E-4</v>
      </c>
      <c r="I1569" s="122">
        <v>1.317238234E-4</v>
      </c>
      <c r="J1569" s="122">
        <v>1.3779028580000001E-4</v>
      </c>
      <c r="K1569" s="122">
        <v>1.8555977079999999E-4</v>
      </c>
      <c r="L1569" s="122">
        <v>2.0583785680000001E-4</v>
      </c>
      <c r="M1569" s="122">
        <v>2.5371943539999998E-4</v>
      </c>
      <c r="N1569" s="122">
        <v>2.8657274959999998E-4</v>
      </c>
      <c r="O1569" s="122">
        <v>1.8478998140000001E-4</v>
      </c>
      <c r="P1569" s="122">
        <v>2.013046074E-4</v>
      </c>
      <c r="Q1569" s="122">
        <v>1.4540789970000001E-4</v>
      </c>
      <c r="R1569" s="122">
        <v>1.7071136430000001E-4</v>
      </c>
      <c r="S1569" s="122">
        <v>1.7951100499999999E-4</v>
      </c>
      <c r="T1569" s="122">
        <v>2.1649248890000001E-4</v>
      </c>
      <c r="U1569" s="122">
        <v>2.076635345E-4</v>
      </c>
      <c r="V1569" s="122">
        <v>1.8991236770000001E-4</v>
      </c>
      <c r="W1569" s="122">
        <v>1.7309643279999999E-4</v>
      </c>
      <c r="X1569" s="122">
        <v>1.411695654E-4</v>
      </c>
      <c r="Y1569" s="122">
        <v>9.1371290900000001E-5</v>
      </c>
      <c r="Z1569" s="122">
        <v>1.5304726189999999E-4</v>
      </c>
      <c r="AA1569" s="122">
        <v>1.3466137109999999E-4</v>
      </c>
      <c r="AB1569" s="122">
        <v>1.139669876E-4</v>
      </c>
      <c r="AC1569" s="122">
        <v>1.3418325100000001E-4</v>
      </c>
      <c r="AD1569" s="122">
        <v>1.4000452339999999E-4</v>
      </c>
      <c r="AE1569" s="122">
        <v>1.5244035810000001E-4</v>
      </c>
      <c r="AF1569" s="122">
        <v>1.3989325090000001E-4</v>
      </c>
      <c r="AG1569" s="122">
        <v>1.5854915470000001E-4</v>
      </c>
      <c r="AH1569" s="122">
        <v>1.623823028E-4</v>
      </c>
      <c r="AI1569" s="122">
        <v>1.4646358490000001E-4</v>
      </c>
      <c r="AJ1569" s="122">
        <v>1.0772026990000001E-4</v>
      </c>
      <c r="AK1569" s="122">
        <v>1.3876218140000001E-4</v>
      </c>
      <c r="AL1569" s="122">
        <v>0</v>
      </c>
    </row>
    <row r="1570" spans="1:38" hidden="1" x14ac:dyDescent="0.25">
      <c r="A1570" s="122" t="s">
        <v>2024</v>
      </c>
      <c r="B1570" s="122">
        <v>1</v>
      </c>
      <c r="C1570" s="122" t="s">
        <v>2205</v>
      </c>
      <c r="D1570" s="122" t="s">
        <v>2120</v>
      </c>
      <c r="E1570" s="122">
        <v>30</v>
      </c>
      <c r="F1570" s="122">
        <v>1.2529832419000001E-3</v>
      </c>
      <c r="G1570" s="122">
        <v>1.0546799153000001E-3</v>
      </c>
      <c r="H1570" s="122">
        <v>1.1266566782999999E-3</v>
      </c>
      <c r="I1570" s="122">
        <v>1.1758652815999999E-3</v>
      </c>
      <c r="J1570" s="122">
        <v>1.1508937515000001E-3</v>
      </c>
      <c r="K1570" s="122">
        <v>1.2471075878E-3</v>
      </c>
      <c r="L1570" s="122">
        <v>1.0877304697000001E-3</v>
      </c>
      <c r="M1570" s="122">
        <v>1.0649623100000001E-3</v>
      </c>
      <c r="N1570" s="122">
        <v>9.8710989280000007E-4</v>
      </c>
      <c r="O1570" s="122">
        <v>1.1494248379999999E-3</v>
      </c>
      <c r="P1570" s="122">
        <v>1.2052435522000001E-3</v>
      </c>
      <c r="Q1570" s="122">
        <v>1.1121445471000001E-3</v>
      </c>
      <c r="R1570" s="122">
        <v>8.4147666419999998E-4</v>
      </c>
      <c r="S1570" s="122">
        <v>7.9418499300000001E-4</v>
      </c>
      <c r="T1570" s="122">
        <v>1.1103421901999999E-3</v>
      </c>
      <c r="U1570" s="122">
        <v>1.0679104194E-3</v>
      </c>
      <c r="V1570" s="122">
        <v>1.0466177833000001E-3</v>
      </c>
      <c r="W1570" s="122">
        <v>9.7209759659999998E-4</v>
      </c>
      <c r="X1570" s="122">
        <v>1.0848036595E-3</v>
      </c>
      <c r="Y1570" s="122">
        <v>1.3663561916E-3</v>
      </c>
      <c r="Z1570" s="122">
        <v>1.5798855415000001E-3</v>
      </c>
      <c r="AA1570" s="122">
        <v>1.5782932393000001E-3</v>
      </c>
      <c r="AB1570" s="122">
        <v>1.5071684461E-3</v>
      </c>
      <c r="AC1570" s="122">
        <v>1.1983279073E-3</v>
      </c>
      <c r="AD1570" s="122">
        <v>1.1029763232000001E-3</v>
      </c>
      <c r="AE1570" s="122">
        <v>8.6474205110000004E-4</v>
      </c>
      <c r="AF1570" s="122">
        <v>6.8460330920000001E-4</v>
      </c>
      <c r="AG1570" s="122">
        <v>7.0439398120000004E-4</v>
      </c>
      <c r="AH1570" s="122">
        <v>6.6221633249999995E-4</v>
      </c>
      <c r="AI1570" s="122">
        <v>7.1587647830000003E-4</v>
      </c>
      <c r="AJ1570" s="122">
        <v>7.4988035760000004E-4</v>
      </c>
      <c r="AK1570" s="122">
        <v>7.6530394970000001E-4</v>
      </c>
      <c r="AL1570" s="122">
        <v>2.01535508637E-2</v>
      </c>
    </row>
    <row r="1571" spans="1:38" hidden="1" x14ac:dyDescent="0.25">
      <c r="A1571" s="122" t="s">
        <v>2024</v>
      </c>
      <c r="B1571" s="122">
        <v>1</v>
      </c>
      <c r="C1571" s="122" t="s">
        <v>2205</v>
      </c>
      <c r="D1571" s="122" t="s">
        <v>2121</v>
      </c>
      <c r="E1571" s="122">
        <v>30</v>
      </c>
      <c r="F1571" s="122">
        <v>0.18103461229359999</v>
      </c>
      <c r="G1571" s="122">
        <v>0.1754543099425</v>
      </c>
      <c r="H1571" s="122">
        <v>0.16420216521969999</v>
      </c>
      <c r="I1571" s="122">
        <v>0.15997660175709999</v>
      </c>
      <c r="J1571" s="122">
        <v>0.14897570801689999</v>
      </c>
      <c r="K1571" s="122">
        <v>0.17854867644870001</v>
      </c>
      <c r="L1571" s="122">
        <v>0.18412347037400001</v>
      </c>
      <c r="M1571" s="122">
        <v>0.18662416212300001</v>
      </c>
      <c r="N1571" s="122">
        <v>0.1747190519514</v>
      </c>
      <c r="O1571" s="122">
        <v>0.14920205423829999</v>
      </c>
      <c r="P1571" s="122">
        <v>0.15907415469860001</v>
      </c>
      <c r="Q1571" s="122">
        <v>0.1524941002504</v>
      </c>
      <c r="R1571" s="122">
        <v>0.14984671778850001</v>
      </c>
      <c r="S1571" s="122">
        <v>0.1549056312181</v>
      </c>
      <c r="T1571" s="122">
        <v>0.16322087566310001</v>
      </c>
      <c r="U1571" s="122">
        <v>0.13684141635370001</v>
      </c>
      <c r="V1571" s="122">
        <v>0.1116904489574</v>
      </c>
      <c r="W1571" s="122">
        <v>0.1186589299801</v>
      </c>
      <c r="X1571" s="122">
        <v>0.12706679236099999</v>
      </c>
      <c r="Y1571" s="122">
        <v>0.11865847141200001</v>
      </c>
      <c r="Z1571" s="122">
        <v>0.12867297596159999</v>
      </c>
      <c r="AA1571" s="122">
        <v>0.113154752971</v>
      </c>
      <c r="AB1571" s="122">
        <v>0.12874912206879999</v>
      </c>
      <c r="AC1571" s="122">
        <v>0.13684945888899999</v>
      </c>
      <c r="AD1571" s="122">
        <v>0.12608984494610001</v>
      </c>
      <c r="AE1571" s="122">
        <v>9.9891747883499998E-2</v>
      </c>
      <c r="AF1571" s="122">
        <v>7.4835465217899994E-2</v>
      </c>
      <c r="AG1571" s="122">
        <v>0.1050577352277</v>
      </c>
      <c r="AH1571" s="122">
        <v>0.1220422149187</v>
      </c>
      <c r="AI1571" s="122">
        <v>0.1195588444647</v>
      </c>
      <c r="AJ1571" s="122">
        <v>0.1041749136219</v>
      </c>
      <c r="AK1571" s="122">
        <v>7.9396946336900004E-2</v>
      </c>
      <c r="AL1571" s="122">
        <v>-0.54571335704180002</v>
      </c>
    </row>
    <row r="1572" spans="1:38" hidden="1" x14ac:dyDescent="0.25">
      <c r="A1572" s="122" t="s">
        <v>2024</v>
      </c>
      <c r="B1572" s="122">
        <v>1</v>
      </c>
      <c r="C1572" s="122" t="s">
        <v>2205</v>
      </c>
      <c r="D1572" s="122" t="s">
        <v>2122</v>
      </c>
      <c r="E1572" s="122">
        <v>30</v>
      </c>
      <c r="F1572" s="122">
        <v>2.8643813899999998E-5</v>
      </c>
      <c r="G1572" s="122">
        <v>2.4971529999999998E-5</v>
      </c>
      <c r="H1572" s="122">
        <v>3.3785011200000003E-5</v>
      </c>
      <c r="I1572" s="122">
        <v>5.1278435999999999E-5</v>
      </c>
      <c r="J1572" s="122">
        <v>1.4609012750000001E-4</v>
      </c>
      <c r="K1572" s="122">
        <v>2.12992462E-5</v>
      </c>
      <c r="L1572" s="122">
        <v>1.5423592099999999E-5</v>
      </c>
      <c r="M1572" s="122">
        <v>1.32202218E-5</v>
      </c>
      <c r="N1572" s="122">
        <v>1.7626962400000002E-5</v>
      </c>
      <c r="O1572" s="122">
        <v>1.6158048800000001E-5</v>
      </c>
      <c r="P1572" s="122">
        <v>8.8134812000000008E-6</v>
      </c>
      <c r="Q1572" s="122">
        <v>1.9662208800000001E-5</v>
      </c>
      <c r="R1572" s="122">
        <v>1.8270880700000001E-5</v>
      </c>
      <c r="S1572" s="122">
        <v>1.4669371700000001E-5</v>
      </c>
      <c r="T1572" s="122">
        <v>1.39856593E-5</v>
      </c>
      <c r="U1572" s="122">
        <v>1.8824127000000001E-6</v>
      </c>
      <c r="V1572" s="122">
        <v>1.7679672990000001E-4</v>
      </c>
      <c r="W1572" s="122">
        <v>7.9238984720000005E-4</v>
      </c>
      <c r="X1572" s="122">
        <v>6.6501715E-4</v>
      </c>
      <c r="Y1572" s="122">
        <v>3.9679894800000003E-5</v>
      </c>
      <c r="Z1572" s="122">
        <v>3.075682594E-4</v>
      </c>
      <c r="AA1572" s="122">
        <v>1.2520176984E-3</v>
      </c>
      <c r="AB1572" s="122">
        <v>9.4882673450000005E-4</v>
      </c>
      <c r="AC1572" s="122">
        <v>5.4068974420000003E-4</v>
      </c>
      <c r="AD1572" s="122">
        <v>8.6183433680000001E-4</v>
      </c>
      <c r="AE1572" s="122">
        <v>8.9902248680000002E-4</v>
      </c>
      <c r="AF1572" s="122">
        <v>3.7151303660000001E-4</v>
      </c>
      <c r="AG1572" s="122">
        <v>2.491486001E-4</v>
      </c>
      <c r="AH1572" s="122">
        <v>0</v>
      </c>
      <c r="AI1572" s="122">
        <v>0</v>
      </c>
      <c r="AJ1572" s="122">
        <v>0</v>
      </c>
      <c r="AK1572" s="122">
        <v>0</v>
      </c>
      <c r="AL1572" s="122">
        <v>0</v>
      </c>
    </row>
    <row r="1573" spans="1:38" hidden="1" x14ac:dyDescent="0.25">
      <c r="A1573" s="122" t="s">
        <v>2024</v>
      </c>
      <c r="B1573" s="122">
        <v>1</v>
      </c>
      <c r="C1573" s="122" t="s">
        <v>2205</v>
      </c>
      <c r="D1573" s="122" t="s">
        <v>2175</v>
      </c>
      <c r="E1573" s="122">
        <v>30</v>
      </c>
      <c r="F1573" s="122">
        <v>0</v>
      </c>
      <c r="G1573" s="122">
        <v>0</v>
      </c>
      <c r="H1573" s="122">
        <v>0</v>
      </c>
      <c r="I1573" s="122">
        <v>0</v>
      </c>
      <c r="J1573" s="122">
        <v>0</v>
      </c>
      <c r="K1573" s="122">
        <v>0</v>
      </c>
      <c r="L1573" s="122">
        <v>0</v>
      </c>
      <c r="M1573" s="122">
        <v>0</v>
      </c>
      <c r="N1573" s="122">
        <v>0</v>
      </c>
      <c r="O1573" s="122">
        <v>0</v>
      </c>
      <c r="P1573" s="122">
        <v>0</v>
      </c>
      <c r="Q1573" s="122">
        <v>0</v>
      </c>
      <c r="R1573" s="122">
        <v>0</v>
      </c>
      <c r="S1573" s="122">
        <v>0</v>
      </c>
      <c r="T1573" s="122">
        <v>0</v>
      </c>
      <c r="U1573" s="122">
        <v>0</v>
      </c>
      <c r="V1573" s="122">
        <v>0</v>
      </c>
      <c r="W1573" s="122">
        <v>0</v>
      </c>
      <c r="X1573" s="122">
        <v>0</v>
      </c>
      <c r="Y1573" s="122">
        <v>0</v>
      </c>
      <c r="Z1573" s="122">
        <v>0</v>
      </c>
      <c r="AA1573" s="122">
        <v>0</v>
      </c>
      <c r="AB1573" s="122">
        <v>0</v>
      </c>
      <c r="AC1573" s="122">
        <v>0</v>
      </c>
      <c r="AD1573" s="122">
        <v>0</v>
      </c>
      <c r="AE1573" s="122">
        <v>0</v>
      </c>
      <c r="AF1573" s="122">
        <v>0</v>
      </c>
      <c r="AG1573" s="122">
        <v>0</v>
      </c>
      <c r="AH1573" s="122">
        <v>0</v>
      </c>
      <c r="AI1573" s="122">
        <v>0</v>
      </c>
      <c r="AJ1573" s="122">
        <v>0</v>
      </c>
      <c r="AK1573" s="122">
        <v>0</v>
      </c>
      <c r="AL1573" s="122">
        <v>0</v>
      </c>
    </row>
    <row r="1574" spans="1:38" hidden="1" x14ac:dyDescent="0.25">
      <c r="A1574" s="122" t="s">
        <v>2024</v>
      </c>
      <c r="B1574" s="122">
        <v>1</v>
      </c>
      <c r="C1574" s="122" t="s">
        <v>2205</v>
      </c>
      <c r="D1574" s="122" t="s">
        <v>2123</v>
      </c>
      <c r="E1574" s="122">
        <v>30</v>
      </c>
      <c r="F1574" s="122">
        <v>8.3022992772999998E-3</v>
      </c>
      <c r="G1574" s="122">
        <v>9.6970326749E-3</v>
      </c>
      <c r="H1574" s="122">
        <v>9.1895230500000005E-3</v>
      </c>
      <c r="I1574" s="122">
        <v>8.9405422065000004E-3</v>
      </c>
      <c r="J1574" s="122">
        <v>9.5890675303999997E-3</v>
      </c>
      <c r="K1574" s="122">
        <v>8.7745549774999997E-3</v>
      </c>
      <c r="L1574" s="122">
        <v>7.6691975454000003E-3</v>
      </c>
      <c r="M1574" s="122">
        <v>8.6100366619999997E-3</v>
      </c>
      <c r="N1574" s="122">
        <v>8.3103783017000003E-3</v>
      </c>
      <c r="O1574" s="122">
        <v>8.6570418950000002E-3</v>
      </c>
      <c r="P1574" s="122">
        <v>9.6294626525000003E-3</v>
      </c>
      <c r="Q1574" s="122">
        <v>9.8545912781000007E-3</v>
      </c>
      <c r="R1574" s="122">
        <v>9.4040262894999997E-3</v>
      </c>
      <c r="S1574" s="122">
        <v>8.8568831740999995E-3</v>
      </c>
      <c r="T1574" s="122">
        <v>9.3502434895000007E-3</v>
      </c>
      <c r="U1574" s="122">
        <v>8.8660506635000001E-3</v>
      </c>
      <c r="V1574" s="122">
        <v>6.0344840719000004E-3</v>
      </c>
      <c r="W1574" s="122">
        <v>5.8628628249999997E-3</v>
      </c>
      <c r="X1574" s="122">
        <v>5.8939957128000004E-3</v>
      </c>
      <c r="Y1574" s="122">
        <v>5.4893511646000002E-3</v>
      </c>
      <c r="Z1574" s="122">
        <v>5.6937122906999997E-3</v>
      </c>
      <c r="AA1574" s="122">
        <v>5.9571362265000002E-3</v>
      </c>
      <c r="AB1574" s="122">
        <v>5.5034872540000003E-3</v>
      </c>
      <c r="AC1574" s="122">
        <v>5.5838706090999999E-3</v>
      </c>
      <c r="AD1574" s="122">
        <v>5.9128227775999999E-3</v>
      </c>
      <c r="AE1574" s="122">
        <v>4.9976514559999996E-3</v>
      </c>
      <c r="AF1574" s="122">
        <v>3.9828488707999996E-3</v>
      </c>
      <c r="AG1574" s="122">
        <v>4.5693434453E-3</v>
      </c>
      <c r="AH1574" s="122">
        <v>4.8109980825000002E-3</v>
      </c>
      <c r="AI1574" s="122">
        <v>2.8221559971E-3</v>
      </c>
      <c r="AJ1574" s="122">
        <v>0</v>
      </c>
      <c r="AK1574" s="122">
        <v>0</v>
      </c>
      <c r="AL1574" s="122">
        <v>0</v>
      </c>
    </row>
    <row r="1575" spans="1:38" x14ac:dyDescent="0.25">
      <c r="A1575" s="122" t="s">
        <v>2024</v>
      </c>
      <c r="B1575" s="122">
        <v>1</v>
      </c>
      <c r="C1575" s="122" t="s">
        <v>2205</v>
      </c>
      <c r="D1575" s="122" t="s">
        <v>2124</v>
      </c>
      <c r="E1575" s="122">
        <v>30</v>
      </c>
      <c r="F1575" s="122">
        <v>4.4801862699999999E-5</v>
      </c>
      <c r="G1575" s="122">
        <v>4.1864035600000003E-5</v>
      </c>
      <c r="H1575" s="122">
        <v>7.5649046799999999E-5</v>
      </c>
      <c r="I1575" s="122">
        <v>0</v>
      </c>
      <c r="J1575" s="122">
        <v>0</v>
      </c>
      <c r="K1575" s="122">
        <v>0</v>
      </c>
      <c r="L1575" s="122">
        <v>0</v>
      </c>
      <c r="M1575" s="122">
        <v>0</v>
      </c>
      <c r="N1575" s="122">
        <v>0</v>
      </c>
      <c r="O1575" s="122">
        <v>0</v>
      </c>
      <c r="P1575" s="122">
        <v>0</v>
      </c>
      <c r="Q1575" s="122">
        <v>0</v>
      </c>
      <c r="R1575" s="122">
        <v>0</v>
      </c>
      <c r="S1575" s="122">
        <v>0</v>
      </c>
      <c r="T1575" s="122">
        <v>0</v>
      </c>
      <c r="U1575" s="122">
        <v>0</v>
      </c>
      <c r="V1575" s="122">
        <v>0</v>
      </c>
      <c r="W1575" s="122">
        <v>0</v>
      </c>
      <c r="X1575" s="122">
        <v>0</v>
      </c>
      <c r="Y1575" s="122">
        <v>0</v>
      </c>
      <c r="Z1575" s="122">
        <v>0</v>
      </c>
      <c r="AA1575" s="122">
        <v>0</v>
      </c>
      <c r="AB1575" s="122">
        <v>0</v>
      </c>
      <c r="AC1575" s="122">
        <v>0</v>
      </c>
      <c r="AD1575" s="122">
        <v>0</v>
      </c>
      <c r="AE1575" s="122">
        <v>0</v>
      </c>
      <c r="AF1575" s="122">
        <v>0</v>
      </c>
      <c r="AG1575" s="122">
        <v>0</v>
      </c>
      <c r="AH1575" s="122">
        <v>0</v>
      </c>
      <c r="AI1575" s="122">
        <v>0</v>
      </c>
      <c r="AJ1575" s="122">
        <v>0</v>
      </c>
      <c r="AK1575" s="122">
        <v>0</v>
      </c>
      <c r="AL1575" s="122">
        <v>0</v>
      </c>
    </row>
    <row r="1576" spans="1:38" hidden="1" x14ac:dyDescent="0.25">
      <c r="A1576" s="122" t="s">
        <v>2024</v>
      </c>
      <c r="B1576" s="122">
        <v>1</v>
      </c>
      <c r="C1576" s="122" t="s">
        <v>2205</v>
      </c>
      <c r="D1576" s="122" t="s">
        <v>474</v>
      </c>
      <c r="E1576" s="122">
        <v>30</v>
      </c>
      <c r="F1576" s="122">
        <v>0.1106818667203</v>
      </c>
      <c r="G1576" s="122">
        <v>0.1005717021147</v>
      </c>
      <c r="H1576" s="122">
        <v>0.1074240501993</v>
      </c>
      <c r="I1576" s="122">
        <v>0.1331246621038</v>
      </c>
      <c r="J1576" s="122">
        <v>0.1674335746816</v>
      </c>
      <c r="K1576" s="122">
        <v>0.17552418348839999</v>
      </c>
      <c r="L1576" s="122">
        <v>0.16028200223389999</v>
      </c>
      <c r="M1576" s="122">
        <v>0.18256832494190001</v>
      </c>
      <c r="N1576" s="122">
        <v>0.2013528913297</v>
      </c>
      <c r="O1576" s="122">
        <v>0.20866090306839999</v>
      </c>
      <c r="P1576" s="122">
        <v>0.1926821284469</v>
      </c>
      <c r="Q1576" s="122">
        <v>0.23911307583970001</v>
      </c>
      <c r="R1576" s="122">
        <v>0.25665707564469997</v>
      </c>
      <c r="S1576" s="122">
        <v>0.27401029903649998</v>
      </c>
      <c r="T1576" s="122">
        <v>0.29913263149910002</v>
      </c>
      <c r="U1576" s="122">
        <v>0.28747709240710001</v>
      </c>
      <c r="V1576" s="122">
        <v>0.26964675718719999</v>
      </c>
      <c r="W1576" s="122">
        <v>0.27835545576350001</v>
      </c>
      <c r="X1576" s="122">
        <v>0.24562672865269999</v>
      </c>
      <c r="Y1576" s="122">
        <v>0.22308537718349999</v>
      </c>
      <c r="Z1576" s="122">
        <v>0.20153141697089999</v>
      </c>
      <c r="AA1576" s="122">
        <v>0.21576838317200001</v>
      </c>
      <c r="AB1576" s="122">
        <v>0.2364896885478</v>
      </c>
      <c r="AC1576" s="122">
        <v>0.19475667799800001</v>
      </c>
      <c r="AD1576" s="122">
        <v>0.1828051904203</v>
      </c>
      <c r="AE1576" s="122">
        <v>0.1336330359506</v>
      </c>
      <c r="AF1576" s="122">
        <v>8.9347174068099999E-2</v>
      </c>
      <c r="AG1576" s="122">
        <v>0.1123760587395</v>
      </c>
      <c r="AH1576" s="122">
        <v>0.1052150846442</v>
      </c>
      <c r="AI1576" s="122">
        <v>9.4355394023100003E-2</v>
      </c>
      <c r="AJ1576" s="122">
        <v>6.39748899437E-2</v>
      </c>
      <c r="AK1576" s="122">
        <v>7.3704071794199993E-2</v>
      </c>
      <c r="AL1576" s="122">
        <v>0.31821360640930002</v>
      </c>
    </row>
    <row r="1577" spans="1:38" hidden="1" x14ac:dyDescent="0.25">
      <c r="A1577" s="122" t="s">
        <v>2024</v>
      </c>
      <c r="B1577" s="122">
        <v>1</v>
      </c>
      <c r="C1577" s="122" t="s">
        <v>2205</v>
      </c>
      <c r="D1577" s="122" t="s">
        <v>2125</v>
      </c>
      <c r="E1577" s="122">
        <v>30</v>
      </c>
      <c r="F1577" s="122">
        <v>0</v>
      </c>
      <c r="G1577" s="122">
        <v>0</v>
      </c>
      <c r="H1577" s="122">
        <v>0</v>
      </c>
      <c r="I1577" s="122">
        <v>0</v>
      </c>
      <c r="J1577" s="122">
        <v>0</v>
      </c>
      <c r="K1577" s="122">
        <v>0</v>
      </c>
      <c r="L1577" s="122">
        <v>0</v>
      </c>
      <c r="M1577" s="122">
        <v>0</v>
      </c>
      <c r="N1577" s="122">
        <v>0</v>
      </c>
      <c r="O1577" s="122">
        <v>0</v>
      </c>
      <c r="P1577" s="122">
        <v>0</v>
      </c>
      <c r="Q1577" s="122">
        <v>0</v>
      </c>
      <c r="R1577" s="122">
        <v>0</v>
      </c>
      <c r="S1577" s="122">
        <v>0</v>
      </c>
      <c r="T1577" s="122">
        <v>0</v>
      </c>
      <c r="U1577" s="122">
        <v>0</v>
      </c>
      <c r="V1577" s="122">
        <v>0</v>
      </c>
      <c r="W1577" s="122">
        <v>0</v>
      </c>
      <c r="X1577" s="122">
        <v>0</v>
      </c>
      <c r="Y1577" s="122">
        <v>0</v>
      </c>
      <c r="Z1577" s="122">
        <v>0</v>
      </c>
      <c r="AA1577" s="122">
        <v>0</v>
      </c>
      <c r="AB1577" s="122">
        <v>0</v>
      </c>
      <c r="AC1577" s="122">
        <v>0</v>
      </c>
      <c r="AD1577" s="122">
        <v>0</v>
      </c>
      <c r="AE1577" s="122">
        <v>0</v>
      </c>
      <c r="AF1577" s="122">
        <v>0</v>
      </c>
      <c r="AG1577" s="122">
        <v>0</v>
      </c>
      <c r="AH1577" s="122">
        <v>0</v>
      </c>
      <c r="AI1577" s="122">
        <v>0</v>
      </c>
      <c r="AJ1577" s="122">
        <v>0</v>
      </c>
      <c r="AK1577" s="122">
        <v>0</v>
      </c>
      <c r="AL1577" s="122">
        <v>0</v>
      </c>
    </row>
    <row r="1578" spans="1:38" hidden="1" x14ac:dyDescent="0.25">
      <c r="A1578" s="122" t="s">
        <v>2024</v>
      </c>
      <c r="B1578" s="122">
        <v>1</v>
      </c>
      <c r="C1578" s="122" t="s">
        <v>2205</v>
      </c>
      <c r="D1578" s="122" t="s">
        <v>2126</v>
      </c>
      <c r="E1578" s="122">
        <v>30</v>
      </c>
      <c r="F1578" s="122">
        <v>0</v>
      </c>
      <c r="G1578" s="122">
        <v>0</v>
      </c>
      <c r="H1578" s="122">
        <v>0</v>
      </c>
      <c r="I1578" s="122">
        <v>0</v>
      </c>
      <c r="J1578" s="122">
        <v>0</v>
      </c>
      <c r="K1578" s="122">
        <v>0</v>
      </c>
      <c r="L1578" s="122">
        <v>0</v>
      </c>
      <c r="M1578" s="122">
        <v>0</v>
      </c>
      <c r="N1578" s="122">
        <v>0</v>
      </c>
      <c r="O1578" s="122">
        <v>0</v>
      </c>
      <c r="P1578" s="122">
        <v>0</v>
      </c>
      <c r="Q1578" s="122">
        <v>0</v>
      </c>
      <c r="R1578" s="122">
        <v>0</v>
      </c>
      <c r="S1578" s="122">
        <v>0</v>
      </c>
      <c r="T1578" s="122">
        <v>0</v>
      </c>
      <c r="U1578" s="122">
        <v>0</v>
      </c>
      <c r="V1578" s="122">
        <v>0</v>
      </c>
      <c r="W1578" s="122">
        <v>0</v>
      </c>
      <c r="X1578" s="122">
        <v>0</v>
      </c>
      <c r="Y1578" s="122">
        <v>0</v>
      </c>
      <c r="Z1578" s="122">
        <v>0</v>
      </c>
      <c r="AA1578" s="122">
        <v>0</v>
      </c>
      <c r="AB1578" s="122">
        <v>0</v>
      </c>
      <c r="AC1578" s="122">
        <v>0</v>
      </c>
      <c r="AD1578" s="122">
        <v>0</v>
      </c>
      <c r="AE1578" s="122">
        <v>0</v>
      </c>
      <c r="AF1578" s="122">
        <v>0</v>
      </c>
      <c r="AG1578" s="122">
        <v>0</v>
      </c>
      <c r="AH1578" s="122">
        <v>0</v>
      </c>
      <c r="AI1578" s="122">
        <v>0</v>
      </c>
      <c r="AJ1578" s="122">
        <v>0</v>
      </c>
      <c r="AK1578" s="122">
        <v>0</v>
      </c>
      <c r="AL1578" s="122">
        <v>0</v>
      </c>
    </row>
    <row r="1579" spans="1:38" hidden="1" x14ac:dyDescent="0.25">
      <c r="A1579" s="122" t="s">
        <v>2024</v>
      </c>
      <c r="B1579" s="122">
        <v>1</v>
      </c>
      <c r="C1579" s="122" t="s">
        <v>2205</v>
      </c>
      <c r="D1579" s="122" t="s">
        <v>2127</v>
      </c>
      <c r="E1579" s="122">
        <v>30</v>
      </c>
      <c r="F1579" s="122">
        <v>0</v>
      </c>
      <c r="G1579" s="122">
        <v>0</v>
      </c>
      <c r="H1579" s="122">
        <v>0</v>
      </c>
      <c r="I1579" s="122">
        <v>0</v>
      </c>
      <c r="J1579" s="122">
        <v>0</v>
      </c>
      <c r="K1579" s="122">
        <v>0</v>
      </c>
      <c r="L1579" s="122">
        <v>0</v>
      </c>
      <c r="M1579" s="122">
        <v>0</v>
      </c>
      <c r="N1579" s="122">
        <v>0</v>
      </c>
      <c r="O1579" s="122">
        <v>0</v>
      </c>
      <c r="P1579" s="122">
        <v>0</v>
      </c>
      <c r="Q1579" s="122">
        <v>0</v>
      </c>
      <c r="R1579" s="122">
        <v>0</v>
      </c>
      <c r="S1579" s="122">
        <v>0</v>
      </c>
      <c r="T1579" s="122">
        <v>0</v>
      </c>
      <c r="U1579" s="122">
        <v>0</v>
      </c>
      <c r="V1579" s="122">
        <v>0</v>
      </c>
      <c r="W1579" s="122">
        <v>0</v>
      </c>
      <c r="X1579" s="122">
        <v>0</v>
      </c>
      <c r="Y1579" s="122">
        <v>0</v>
      </c>
      <c r="Z1579" s="122">
        <v>0</v>
      </c>
      <c r="AA1579" s="122">
        <v>0</v>
      </c>
      <c r="AB1579" s="122">
        <v>0</v>
      </c>
      <c r="AC1579" s="122">
        <v>0</v>
      </c>
      <c r="AD1579" s="122">
        <v>0</v>
      </c>
      <c r="AE1579" s="122">
        <v>0</v>
      </c>
      <c r="AF1579" s="122">
        <v>0</v>
      </c>
      <c r="AG1579" s="122">
        <v>0</v>
      </c>
      <c r="AH1579" s="122">
        <v>0</v>
      </c>
      <c r="AI1579" s="122">
        <v>0</v>
      </c>
      <c r="AJ1579" s="122">
        <v>0</v>
      </c>
      <c r="AK1579" s="122">
        <v>0</v>
      </c>
      <c r="AL1579" s="122">
        <v>0</v>
      </c>
    </row>
    <row r="1580" spans="1:38" hidden="1" x14ac:dyDescent="0.25">
      <c r="A1580" s="122" t="s">
        <v>2024</v>
      </c>
      <c r="B1580" s="122">
        <v>1</v>
      </c>
      <c r="C1580" s="122" t="s">
        <v>2205</v>
      </c>
      <c r="D1580" s="122" t="s">
        <v>2128</v>
      </c>
      <c r="E1580" s="122">
        <v>30</v>
      </c>
      <c r="F1580" s="122">
        <v>0</v>
      </c>
      <c r="G1580" s="122">
        <v>0</v>
      </c>
      <c r="H1580" s="122">
        <v>0</v>
      </c>
      <c r="I1580" s="122">
        <v>0</v>
      </c>
      <c r="J1580" s="122">
        <v>0</v>
      </c>
      <c r="K1580" s="122">
        <v>0</v>
      </c>
      <c r="L1580" s="122">
        <v>0</v>
      </c>
      <c r="M1580" s="122">
        <v>0</v>
      </c>
      <c r="N1580" s="122">
        <v>0</v>
      </c>
      <c r="O1580" s="122">
        <v>0</v>
      </c>
      <c r="P1580" s="122">
        <v>0</v>
      </c>
      <c r="Q1580" s="122">
        <v>0</v>
      </c>
      <c r="R1580" s="122">
        <v>0</v>
      </c>
      <c r="S1580" s="122">
        <v>0</v>
      </c>
      <c r="T1580" s="122">
        <v>0</v>
      </c>
      <c r="U1580" s="122">
        <v>0</v>
      </c>
      <c r="V1580" s="122">
        <v>0</v>
      </c>
      <c r="W1580" s="122">
        <v>0</v>
      </c>
      <c r="X1580" s="122">
        <v>0</v>
      </c>
      <c r="Y1580" s="122">
        <v>0</v>
      </c>
      <c r="Z1580" s="122">
        <v>0</v>
      </c>
      <c r="AA1580" s="122">
        <v>0</v>
      </c>
      <c r="AB1580" s="122">
        <v>0</v>
      </c>
      <c r="AC1580" s="122">
        <v>0</v>
      </c>
      <c r="AD1580" s="122">
        <v>0</v>
      </c>
      <c r="AE1580" s="122">
        <v>0</v>
      </c>
      <c r="AF1580" s="122">
        <v>0</v>
      </c>
      <c r="AG1580" s="122">
        <v>0</v>
      </c>
      <c r="AH1580" s="122">
        <v>0</v>
      </c>
      <c r="AI1580" s="122">
        <v>0</v>
      </c>
      <c r="AJ1580" s="122">
        <v>0</v>
      </c>
      <c r="AK1580" s="122">
        <v>0</v>
      </c>
      <c r="AL1580" s="122">
        <v>0</v>
      </c>
    </row>
    <row r="1581" spans="1:38" hidden="1" x14ac:dyDescent="0.25">
      <c r="A1581" s="122" t="s">
        <v>2024</v>
      </c>
      <c r="B1581" s="122">
        <v>1</v>
      </c>
      <c r="C1581" s="122" t="s">
        <v>2205</v>
      </c>
      <c r="D1581" s="122" t="s">
        <v>2129</v>
      </c>
      <c r="E1581" s="122">
        <v>30</v>
      </c>
      <c r="F1581" s="122">
        <v>0</v>
      </c>
      <c r="G1581" s="122">
        <v>0</v>
      </c>
      <c r="H1581" s="122">
        <v>0</v>
      </c>
      <c r="I1581" s="122">
        <v>0</v>
      </c>
      <c r="J1581" s="122">
        <v>0</v>
      </c>
      <c r="K1581" s="122">
        <v>0</v>
      </c>
      <c r="L1581" s="122">
        <v>0</v>
      </c>
      <c r="M1581" s="122">
        <v>0</v>
      </c>
      <c r="N1581" s="122">
        <v>0</v>
      </c>
      <c r="O1581" s="122">
        <v>0</v>
      </c>
      <c r="P1581" s="122">
        <v>0</v>
      </c>
      <c r="Q1581" s="122">
        <v>0</v>
      </c>
      <c r="R1581" s="122">
        <v>0</v>
      </c>
      <c r="S1581" s="122">
        <v>0</v>
      </c>
      <c r="T1581" s="122">
        <v>0</v>
      </c>
      <c r="U1581" s="122">
        <v>0</v>
      </c>
      <c r="V1581" s="122">
        <v>0</v>
      </c>
      <c r="W1581" s="122">
        <v>0</v>
      </c>
      <c r="X1581" s="122">
        <v>0</v>
      </c>
      <c r="Y1581" s="122">
        <v>0</v>
      </c>
      <c r="Z1581" s="122">
        <v>0</v>
      </c>
      <c r="AA1581" s="122">
        <v>0</v>
      </c>
      <c r="AB1581" s="122">
        <v>0</v>
      </c>
      <c r="AC1581" s="122">
        <v>0</v>
      </c>
      <c r="AD1581" s="122">
        <v>0</v>
      </c>
      <c r="AE1581" s="122">
        <v>0</v>
      </c>
      <c r="AF1581" s="122">
        <v>0</v>
      </c>
      <c r="AG1581" s="122">
        <v>0</v>
      </c>
      <c r="AH1581" s="122">
        <v>0</v>
      </c>
      <c r="AI1581" s="122">
        <v>0</v>
      </c>
      <c r="AJ1581" s="122">
        <v>0</v>
      </c>
      <c r="AK1581" s="122">
        <v>0</v>
      </c>
      <c r="AL1581" s="122">
        <v>0</v>
      </c>
    </row>
    <row r="1582" spans="1:38" hidden="1" x14ac:dyDescent="0.25">
      <c r="A1582" s="122" t="s">
        <v>2024</v>
      </c>
      <c r="B1582" s="122">
        <v>1</v>
      </c>
      <c r="C1582" s="122" t="s">
        <v>2205</v>
      </c>
      <c r="D1582" s="122" t="s">
        <v>2176</v>
      </c>
      <c r="E1582" s="122">
        <v>30</v>
      </c>
      <c r="F1582" s="122">
        <v>0</v>
      </c>
      <c r="G1582" s="122">
        <v>0</v>
      </c>
      <c r="H1582" s="122">
        <v>0</v>
      </c>
      <c r="I1582" s="122">
        <v>0</v>
      </c>
      <c r="J1582" s="122">
        <v>0</v>
      </c>
      <c r="K1582" s="122">
        <v>0</v>
      </c>
      <c r="L1582" s="122">
        <v>0</v>
      </c>
      <c r="M1582" s="122">
        <v>0</v>
      </c>
      <c r="N1582" s="122">
        <v>0</v>
      </c>
      <c r="O1582" s="122">
        <v>0</v>
      </c>
      <c r="P1582" s="122">
        <v>0</v>
      </c>
      <c r="Q1582" s="122">
        <v>0</v>
      </c>
      <c r="R1582" s="122">
        <v>0</v>
      </c>
      <c r="S1582" s="122">
        <v>0</v>
      </c>
      <c r="T1582" s="122">
        <v>0</v>
      </c>
      <c r="U1582" s="122">
        <v>0</v>
      </c>
      <c r="V1582" s="122">
        <v>0</v>
      </c>
      <c r="W1582" s="122">
        <v>0</v>
      </c>
      <c r="X1582" s="122">
        <v>0</v>
      </c>
      <c r="Y1582" s="122">
        <v>0</v>
      </c>
      <c r="Z1582" s="122">
        <v>0</v>
      </c>
      <c r="AA1582" s="122">
        <v>0</v>
      </c>
      <c r="AB1582" s="122">
        <v>0</v>
      </c>
      <c r="AC1582" s="122">
        <v>0</v>
      </c>
      <c r="AD1582" s="122">
        <v>0</v>
      </c>
      <c r="AE1582" s="122">
        <v>0</v>
      </c>
      <c r="AF1582" s="122">
        <v>0</v>
      </c>
      <c r="AG1582" s="122">
        <v>0</v>
      </c>
      <c r="AH1582" s="122">
        <v>0</v>
      </c>
      <c r="AI1582" s="122">
        <v>0</v>
      </c>
      <c r="AJ1582" s="122">
        <v>0</v>
      </c>
      <c r="AK1582" s="122">
        <v>0</v>
      </c>
      <c r="AL1582" s="122">
        <v>0</v>
      </c>
    </row>
    <row r="1583" spans="1:38" hidden="1" x14ac:dyDescent="0.25">
      <c r="A1583" s="122" t="s">
        <v>2024</v>
      </c>
      <c r="B1583" s="122">
        <v>1</v>
      </c>
      <c r="C1583" s="122" t="s">
        <v>2205</v>
      </c>
      <c r="D1583" s="122" t="s">
        <v>2130</v>
      </c>
      <c r="E1583" s="122">
        <v>30</v>
      </c>
      <c r="F1583" s="122">
        <v>0</v>
      </c>
      <c r="G1583" s="122">
        <v>0</v>
      </c>
      <c r="H1583" s="122">
        <v>0</v>
      </c>
      <c r="I1583" s="122">
        <v>0</v>
      </c>
      <c r="J1583" s="122">
        <v>0</v>
      </c>
      <c r="K1583" s="122">
        <v>0</v>
      </c>
      <c r="L1583" s="122">
        <v>0</v>
      </c>
      <c r="M1583" s="122">
        <v>0</v>
      </c>
      <c r="N1583" s="122">
        <v>0</v>
      </c>
      <c r="O1583" s="122">
        <v>0</v>
      </c>
      <c r="P1583" s="122">
        <v>0</v>
      </c>
      <c r="Q1583" s="122">
        <v>0</v>
      </c>
      <c r="R1583" s="122">
        <v>0</v>
      </c>
      <c r="S1583" s="122">
        <v>0</v>
      </c>
      <c r="T1583" s="122">
        <v>0</v>
      </c>
      <c r="U1583" s="122">
        <v>0</v>
      </c>
      <c r="V1583" s="122">
        <v>0</v>
      </c>
      <c r="W1583" s="122">
        <v>0</v>
      </c>
      <c r="X1583" s="122">
        <v>0</v>
      </c>
      <c r="Y1583" s="122">
        <v>0</v>
      </c>
      <c r="Z1583" s="122">
        <v>0</v>
      </c>
      <c r="AA1583" s="122">
        <v>0</v>
      </c>
      <c r="AB1583" s="122">
        <v>0</v>
      </c>
      <c r="AC1583" s="122">
        <v>0</v>
      </c>
      <c r="AD1583" s="122">
        <v>0</v>
      </c>
      <c r="AE1583" s="122">
        <v>0</v>
      </c>
      <c r="AF1583" s="122">
        <v>0</v>
      </c>
      <c r="AG1583" s="122">
        <v>0</v>
      </c>
      <c r="AH1583" s="122">
        <v>0</v>
      </c>
      <c r="AI1583" s="122">
        <v>0</v>
      </c>
      <c r="AJ1583" s="122">
        <v>0</v>
      </c>
      <c r="AK1583" s="122">
        <v>0</v>
      </c>
      <c r="AL1583" s="122">
        <v>0</v>
      </c>
    </row>
    <row r="1584" spans="1:38" hidden="1" x14ac:dyDescent="0.25">
      <c r="A1584" s="122" t="s">
        <v>2024</v>
      </c>
      <c r="B1584" s="122">
        <v>1</v>
      </c>
      <c r="C1584" s="122" t="s">
        <v>2205</v>
      </c>
      <c r="D1584" s="122" t="s">
        <v>2131</v>
      </c>
      <c r="E1584" s="122">
        <v>30</v>
      </c>
      <c r="F1584" s="122">
        <v>2.7982802769999999E-4</v>
      </c>
      <c r="G1584" s="122">
        <v>2.526531273E-4</v>
      </c>
      <c r="H1584" s="122">
        <v>2.1225800519999999E-4</v>
      </c>
      <c r="I1584" s="122">
        <v>1.2852993400000001E-4</v>
      </c>
      <c r="J1584" s="122">
        <v>3.3785011200000003E-5</v>
      </c>
      <c r="K1584" s="122">
        <v>0</v>
      </c>
      <c r="L1584" s="122">
        <v>0</v>
      </c>
      <c r="M1584" s="122">
        <v>0</v>
      </c>
      <c r="N1584" s="122">
        <v>0</v>
      </c>
      <c r="O1584" s="122">
        <v>0</v>
      </c>
      <c r="P1584" s="122">
        <v>0</v>
      </c>
      <c r="Q1584" s="122">
        <v>0</v>
      </c>
      <c r="R1584" s="122">
        <v>0</v>
      </c>
      <c r="S1584" s="122">
        <v>0</v>
      </c>
      <c r="T1584" s="122">
        <v>0</v>
      </c>
      <c r="U1584" s="122">
        <v>0</v>
      </c>
      <c r="V1584" s="122">
        <v>0</v>
      </c>
      <c r="W1584" s="122">
        <v>0</v>
      </c>
      <c r="X1584" s="122">
        <v>0</v>
      </c>
      <c r="Y1584" s="122">
        <v>0</v>
      </c>
      <c r="Z1584" s="122">
        <v>0</v>
      </c>
      <c r="AA1584" s="122">
        <v>0</v>
      </c>
      <c r="AB1584" s="122">
        <v>0</v>
      </c>
      <c r="AC1584" s="122">
        <v>0</v>
      </c>
      <c r="AD1584" s="122">
        <v>0</v>
      </c>
      <c r="AE1584" s="122">
        <v>0</v>
      </c>
      <c r="AF1584" s="122">
        <v>0</v>
      </c>
      <c r="AG1584" s="122">
        <v>0</v>
      </c>
      <c r="AH1584" s="122">
        <v>0</v>
      </c>
      <c r="AI1584" s="122">
        <v>0</v>
      </c>
      <c r="AJ1584" s="122">
        <v>0</v>
      </c>
      <c r="AK1584" s="122">
        <v>0</v>
      </c>
      <c r="AL1584" s="122">
        <v>0</v>
      </c>
    </row>
    <row r="1585" spans="1:38" hidden="1" x14ac:dyDescent="0.25">
      <c r="A1585" s="122" t="s">
        <v>2024</v>
      </c>
      <c r="B1585" s="122">
        <v>1</v>
      </c>
      <c r="C1585" s="122" t="s">
        <v>2205</v>
      </c>
      <c r="D1585" s="122" t="s">
        <v>2132</v>
      </c>
      <c r="E1585" s="122">
        <v>30</v>
      </c>
      <c r="F1585" s="122">
        <v>0</v>
      </c>
      <c r="G1585" s="122">
        <v>0</v>
      </c>
      <c r="H1585" s="122">
        <v>0</v>
      </c>
      <c r="I1585" s="122">
        <v>0</v>
      </c>
      <c r="J1585" s="122">
        <v>0</v>
      </c>
      <c r="K1585" s="122">
        <v>0</v>
      </c>
      <c r="L1585" s="122">
        <v>0</v>
      </c>
      <c r="M1585" s="122">
        <v>0</v>
      </c>
      <c r="N1585" s="122">
        <v>0</v>
      </c>
      <c r="O1585" s="122">
        <v>0</v>
      </c>
      <c r="P1585" s="122">
        <v>0</v>
      </c>
      <c r="Q1585" s="122">
        <v>0</v>
      </c>
      <c r="R1585" s="122">
        <v>0</v>
      </c>
      <c r="S1585" s="122">
        <v>0</v>
      </c>
      <c r="T1585" s="122">
        <v>0</v>
      </c>
      <c r="U1585" s="122">
        <v>0</v>
      </c>
      <c r="V1585" s="122">
        <v>0</v>
      </c>
      <c r="W1585" s="122">
        <v>0</v>
      </c>
      <c r="X1585" s="122">
        <v>0</v>
      </c>
      <c r="Y1585" s="122">
        <v>0</v>
      </c>
      <c r="Z1585" s="122">
        <v>0</v>
      </c>
      <c r="AA1585" s="122">
        <v>0</v>
      </c>
      <c r="AB1585" s="122">
        <v>0</v>
      </c>
      <c r="AC1585" s="122">
        <v>0</v>
      </c>
      <c r="AD1585" s="122">
        <v>0</v>
      </c>
      <c r="AE1585" s="122">
        <v>0</v>
      </c>
      <c r="AF1585" s="122">
        <v>0</v>
      </c>
      <c r="AG1585" s="122">
        <v>0</v>
      </c>
      <c r="AH1585" s="122">
        <v>0</v>
      </c>
      <c r="AI1585" s="122">
        <v>0</v>
      </c>
      <c r="AJ1585" s="122">
        <v>0</v>
      </c>
      <c r="AK1585" s="122">
        <v>0</v>
      </c>
      <c r="AL1585" s="122">
        <v>0</v>
      </c>
    </row>
    <row r="1586" spans="1:38" hidden="1" x14ac:dyDescent="0.25">
      <c r="A1586" s="122" t="s">
        <v>2024</v>
      </c>
      <c r="B1586" s="122">
        <v>1</v>
      </c>
      <c r="C1586" s="122" t="s">
        <v>2205</v>
      </c>
      <c r="D1586" s="122" t="s">
        <v>2133</v>
      </c>
      <c r="E1586" s="122">
        <v>30</v>
      </c>
      <c r="F1586" s="122">
        <v>0.42414307334649998</v>
      </c>
      <c r="G1586" s="122">
        <v>0.43737467920529999</v>
      </c>
      <c r="H1586" s="122">
        <v>0.47199860696680002</v>
      </c>
      <c r="I1586" s="122">
        <v>0.33181968793670003</v>
      </c>
      <c r="J1586" s="122">
        <v>0.43323758439839999</v>
      </c>
      <c r="K1586" s="122">
        <v>0.41013314362249997</v>
      </c>
      <c r="L1586" s="122">
        <v>0.38923584557989999</v>
      </c>
      <c r="M1586" s="122">
        <v>0.34761264499650002</v>
      </c>
      <c r="N1586" s="122">
        <v>0.35045769681529998</v>
      </c>
      <c r="O1586" s="122">
        <v>0.36469477398619998</v>
      </c>
      <c r="P1586" s="122">
        <v>0.29471860442719999</v>
      </c>
      <c r="Q1586" s="122">
        <v>0.28102403621659999</v>
      </c>
      <c r="R1586" s="122">
        <v>0.26991750549319998</v>
      </c>
      <c r="S1586" s="122">
        <v>0.26006102772950002</v>
      </c>
      <c r="T1586" s="122">
        <v>0.26862490365019998</v>
      </c>
      <c r="U1586" s="122">
        <v>0.26360052030480002</v>
      </c>
      <c r="V1586" s="122">
        <v>0.27121051422519998</v>
      </c>
      <c r="W1586" s="122">
        <v>0.26814906326679999</v>
      </c>
      <c r="X1586" s="122">
        <v>0.27075351783239998</v>
      </c>
      <c r="Y1586" s="122">
        <v>0.28368285854359998</v>
      </c>
      <c r="Z1586" s="122">
        <v>0.2822127886104</v>
      </c>
      <c r="AA1586" s="122">
        <v>0.32592306410380001</v>
      </c>
      <c r="AB1586" s="122">
        <v>0.426021788347</v>
      </c>
      <c r="AC1586" s="122">
        <v>0.4616109371198</v>
      </c>
      <c r="AD1586" s="122">
        <v>0.52300024373020004</v>
      </c>
      <c r="AE1586" s="122">
        <v>0.51488503996940005</v>
      </c>
      <c r="AF1586" s="122">
        <v>0.40790709446939999</v>
      </c>
      <c r="AG1586" s="122">
        <v>0.44467307206439999</v>
      </c>
      <c r="AH1586" s="122">
        <v>0.4563017538418</v>
      </c>
      <c r="AI1586" s="122">
        <v>0.42021024875989998</v>
      </c>
      <c r="AJ1586" s="122">
        <v>0.2927921577157</v>
      </c>
      <c r="AK1586" s="122">
        <v>0.35679782807470001</v>
      </c>
      <c r="AL1586" s="122">
        <v>-3.6176806145260998</v>
      </c>
    </row>
    <row r="1587" spans="1:38" hidden="1" x14ac:dyDescent="0.25">
      <c r="A1587" s="122" t="s">
        <v>2024</v>
      </c>
      <c r="B1587" s="122">
        <v>1</v>
      </c>
      <c r="C1587" s="122" t="s">
        <v>2205</v>
      </c>
      <c r="D1587" s="122" t="s">
        <v>2134</v>
      </c>
      <c r="E1587" s="122">
        <v>30</v>
      </c>
      <c r="F1587" s="122">
        <v>5.4035753611199999E-2</v>
      </c>
      <c r="G1587" s="122">
        <v>4.8913752281799998E-2</v>
      </c>
      <c r="H1587" s="122">
        <v>4.6442205112700002E-2</v>
      </c>
      <c r="I1587" s="122">
        <v>4.5057954416099999E-2</v>
      </c>
      <c r="J1587" s="122">
        <v>5.3009283512699998E-2</v>
      </c>
      <c r="K1587" s="122">
        <v>5.1364367433100001E-2</v>
      </c>
      <c r="L1587" s="122">
        <v>4.87959387397E-2</v>
      </c>
      <c r="M1587" s="122">
        <v>5.8243222730099999E-2</v>
      </c>
      <c r="N1587" s="122">
        <v>5.8428472756900003E-2</v>
      </c>
      <c r="O1587" s="122">
        <v>5.73562994169E-2</v>
      </c>
      <c r="P1587" s="122">
        <v>5.4151297014200003E-2</v>
      </c>
      <c r="Q1587" s="122">
        <v>9.2524293086800005E-2</v>
      </c>
      <c r="R1587" s="122">
        <v>9.8034302917700003E-2</v>
      </c>
      <c r="S1587" s="122">
        <v>0.1046613851334</v>
      </c>
      <c r="T1587" s="122">
        <v>0.1177608856561</v>
      </c>
      <c r="U1587" s="122">
        <v>0.12728205616400001</v>
      </c>
      <c r="V1587" s="122">
        <v>0.12364460010930001</v>
      </c>
      <c r="W1587" s="122">
        <v>0.1223531105677</v>
      </c>
      <c r="X1587" s="122">
        <v>0.13776242079770001</v>
      </c>
      <c r="Y1587" s="122">
        <v>0.14282211986230001</v>
      </c>
      <c r="Z1587" s="122">
        <v>0.15587696868529999</v>
      </c>
      <c r="AA1587" s="122">
        <v>0.17758438045229999</v>
      </c>
      <c r="AB1587" s="122">
        <v>0.16882376706669999</v>
      </c>
      <c r="AC1587" s="122">
        <v>0.18216939843999999</v>
      </c>
      <c r="AD1587" s="122">
        <v>0.1938492801667</v>
      </c>
      <c r="AE1587" s="122">
        <v>0.16743673020829999</v>
      </c>
      <c r="AF1587" s="122">
        <v>0.1328940889502</v>
      </c>
      <c r="AG1587" s="122">
        <v>0.15432010155289999</v>
      </c>
      <c r="AH1587" s="122">
        <v>0.18359055665740001</v>
      </c>
      <c r="AI1587" s="122">
        <v>0.1777133970973</v>
      </c>
      <c r="AJ1587" s="122">
        <v>9.7993525176999996E-2</v>
      </c>
      <c r="AK1587" s="122">
        <v>0.109185110601</v>
      </c>
      <c r="AL1587" s="122">
        <v>-7.0251253882600007E-2</v>
      </c>
    </row>
    <row r="1588" spans="1:38" hidden="1" x14ac:dyDescent="0.25">
      <c r="A1588" s="122" t="s">
        <v>2024</v>
      </c>
      <c r="B1588" s="122">
        <v>1</v>
      </c>
      <c r="C1588" s="122" t="s">
        <v>2205</v>
      </c>
      <c r="D1588" s="122" t="s">
        <v>2135</v>
      </c>
      <c r="E1588" s="122">
        <v>30</v>
      </c>
      <c r="F1588" s="122">
        <v>5.2954332789999995E-4</v>
      </c>
      <c r="G1588" s="122">
        <v>3.0553401440000001E-4</v>
      </c>
      <c r="H1588" s="122">
        <v>2.6660780589999998E-4</v>
      </c>
      <c r="I1588" s="122">
        <v>2.5044975699999998E-4</v>
      </c>
      <c r="J1588" s="122">
        <v>2.0858572139999999E-4</v>
      </c>
      <c r="K1588" s="122">
        <v>2.0932017820000001E-4</v>
      </c>
      <c r="L1588" s="122">
        <v>1.703939696E-4</v>
      </c>
      <c r="M1588" s="122">
        <v>2.6440443560000001E-4</v>
      </c>
      <c r="N1588" s="122">
        <v>2.5044975699999998E-4</v>
      </c>
      <c r="O1588" s="122">
        <v>3.0039281709999999E-4</v>
      </c>
      <c r="P1588" s="122">
        <v>1.4762580990000001E-4</v>
      </c>
      <c r="Q1588" s="122">
        <v>1.29311396E-4</v>
      </c>
      <c r="R1588" s="122">
        <v>1.503051081E-4</v>
      </c>
      <c r="S1588" s="122">
        <v>1.1285075089999999E-4</v>
      </c>
      <c r="T1588" s="122">
        <v>5.1889370500000001E-5</v>
      </c>
      <c r="U1588" s="122">
        <v>1.253409227E-4</v>
      </c>
      <c r="V1588" s="122">
        <v>3.1287637869999998E-4</v>
      </c>
      <c r="W1588" s="122">
        <v>3.0879206469999998E-4</v>
      </c>
      <c r="X1588" s="122">
        <v>1.683712757E-4</v>
      </c>
      <c r="Y1588" s="122">
        <v>1.3573642369999999E-4</v>
      </c>
      <c r="Z1588" s="122">
        <v>9.7455802699999996E-5</v>
      </c>
      <c r="AA1588" s="122">
        <v>2.7363655699999998E-5</v>
      </c>
      <c r="AB1588" s="122">
        <v>1.16514221E-5</v>
      </c>
      <c r="AC1588" s="122">
        <v>1.6268217400000001E-5</v>
      </c>
      <c r="AD1588" s="122">
        <v>4.8742957700000001E-5</v>
      </c>
      <c r="AE1588" s="122">
        <v>1.4630305320000001E-4</v>
      </c>
      <c r="AF1588" s="122">
        <v>1.96746278E-5</v>
      </c>
      <c r="AG1588" s="122">
        <v>0</v>
      </c>
      <c r="AH1588" s="122">
        <v>0</v>
      </c>
      <c r="AI1588" s="122">
        <v>0</v>
      </c>
      <c r="AJ1588" s="122">
        <v>0</v>
      </c>
      <c r="AK1588" s="122">
        <v>0</v>
      </c>
      <c r="AL1588" s="122">
        <v>0</v>
      </c>
    </row>
    <row r="1589" spans="1:38" hidden="1" x14ac:dyDescent="0.25">
      <c r="A1589" s="122" t="s">
        <v>2024</v>
      </c>
      <c r="B1589" s="122">
        <v>1</v>
      </c>
      <c r="C1589" s="122" t="s">
        <v>2205</v>
      </c>
      <c r="D1589" s="122" t="s">
        <v>2136</v>
      </c>
      <c r="E1589" s="122">
        <v>30</v>
      </c>
      <c r="F1589" s="122">
        <v>1.0825513810606999</v>
      </c>
      <c r="G1589" s="122">
        <v>1.0005210733754999</v>
      </c>
      <c r="H1589" s="122">
        <v>0.98996509351329998</v>
      </c>
      <c r="I1589" s="122">
        <v>0.95516399474939995</v>
      </c>
      <c r="J1589" s="122">
        <v>0.98831587084630002</v>
      </c>
      <c r="K1589" s="122">
        <v>0.97151166697360003</v>
      </c>
      <c r="L1589" s="122">
        <v>0.9714587193177</v>
      </c>
      <c r="M1589" s="122">
        <v>0.99215801449300001</v>
      </c>
      <c r="N1589" s="122">
        <v>0.95646037770939996</v>
      </c>
      <c r="O1589" s="122">
        <v>0.88771452338580004</v>
      </c>
      <c r="P1589" s="122">
        <v>0.82682695584029997</v>
      </c>
      <c r="Q1589" s="122">
        <v>0.83557815362379995</v>
      </c>
      <c r="R1589" s="122">
        <v>0.78008957018330005</v>
      </c>
      <c r="S1589" s="122">
        <v>0.71388043137769996</v>
      </c>
      <c r="T1589" s="122">
        <v>0.73797275359339998</v>
      </c>
      <c r="U1589" s="122">
        <v>0.7596536125783</v>
      </c>
      <c r="V1589" s="122">
        <v>0.75573741886379997</v>
      </c>
      <c r="W1589" s="122">
        <v>0.71550415360550002</v>
      </c>
      <c r="X1589" s="122">
        <v>0.7215513967271</v>
      </c>
      <c r="Y1589" s="122">
        <v>0.65439880226930003</v>
      </c>
      <c r="Z1589" s="122">
        <v>0.66031634236250003</v>
      </c>
      <c r="AA1589" s="122">
        <v>0.67455173639220001</v>
      </c>
      <c r="AB1589" s="122">
        <v>0.59714517753789997</v>
      </c>
      <c r="AC1589" s="122">
        <v>0.55684219847810001</v>
      </c>
      <c r="AD1589" s="122">
        <v>0.53808139630700003</v>
      </c>
      <c r="AE1589" s="122">
        <v>0.44046073389779999</v>
      </c>
      <c r="AF1589" s="122">
        <v>0.3296135413936</v>
      </c>
      <c r="AG1589" s="122">
        <v>0.31788541353580002</v>
      </c>
      <c r="AH1589" s="122">
        <v>0.31126011077530003</v>
      </c>
      <c r="AI1589" s="122">
        <v>0.288444635437</v>
      </c>
      <c r="AJ1589" s="122">
        <v>0.1972877399014</v>
      </c>
      <c r="AK1589" s="122">
        <v>0.21533113925950001</v>
      </c>
      <c r="AL1589" s="122">
        <v>0.160404788986</v>
      </c>
    </row>
    <row r="1590" spans="1:38" hidden="1" x14ac:dyDescent="0.25">
      <c r="A1590" s="122" t="s">
        <v>2024</v>
      </c>
      <c r="B1590" s="122">
        <v>1</v>
      </c>
      <c r="C1590" s="122" t="s">
        <v>2205</v>
      </c>
      <c r="D1590" s="122" t="s">
        <v>2137</v>
      </c>
      <c r="E1590" s="122">
        <v>30</v>
      </c>
      <c r="F1590" s="122">
        <v>2.3399792548999998E-3</v>
      </c>
      <c r="G1590" s="122">
        <v>2.3142732681E-3</v>
      </c>
      <c r="H1590" s="122">
        <v>2.3796399202000002E-3</v>
      </c>
      <c r="I1590" s="122">
        <v>2.3017875031E-3</v>
      </c>
      <c r="J1590" s="122">
        <v>2.5434237789E-3</v>
      </c>
      <c r="K1590" s="122">
        <v>2.7314447108999999E-3</v>
      </c>
      <c r="L1590" s="122">
        <v>2.3656852417E-3</v>
      </c>
      <c r="M1590" s="122">
        <v>2.6036492336999999E-3</v>
      </c>
      <c r="N1590" s="122">
        <v>2.3620129578999999E-3</v>
      </c>
      <c r="O1590" s="122">
        <v>2.1688508284999999E-3</v>
      </c>
      <c r="P1590" s="122">
        <v>2.7086765511999998E-3</v>
      </c>
      <c r="Q1590" s="122">
        <v>2.7286067700000001E-3</v>
      </c>
      <c r="R1590" s="122">
        <v>2.7927784609000001E-3</v>
      </c>
      <c r="S1590" s="122">
        <v>2.9584726417000002E-3</v>
      </c>
      <c r="T1590" s="122">
        <v>2.7949664076E-3</v>
      </c>
      <c r="U1590" s="122">
        <v>3.0560466919000002E-3</v>
      </c>
      <c r="V1590" s="122">
        <v>3.0215668845999999E-3</v>
      </c>
      <c r="W1590" s="122">
        <v>2.2963422405999998E-3</v>
      </c>
      <c r="X1590" s="122">
        <v>2.8226958228000001E-3</v>
      </c>
      <c r="Y1590" s="122">
        <v>2.6862139254999998E-3</v>
      </c>
      <c r="Z1590" s="122">
        <v>2.8970955587E-3</v>
      </c>
      <c r="AA1590" s="122">
        <v>2.8384550616E-3</v>
      </c>
      <c r="AB1590" s="122">
        <v>2.9166225607000001E-3</v>
      </c>
      <c r="AC1590" s="122">
        <v>2.0636553205E-3</v>
      </c>
      <c r="AD1590" s="122">
        <v>1.913177615E-3</v>
      </c>
      <c r="AE1590" s="122">
        <v>2.5255970443E-3</v>
      </c>
      <c r="AF1590" s="122">
        <v>2.0547573768E-3</v>
      </c>
      <c r="AG1590" s="122">
        <v>1.5266175957E-3</v>
      </c>
      <c r="AH1590" s="122">
        <v>1.0893763873E-3</v>
      </c>
      <c r="AI1590" s="122">
        <v>1.1293514002000001E-3</v>
      </c>
      <c r="AJ1590" s="122">
        <v>4.9722723019999995E-4</v>
      </c>
      <c r="AK1590" s="122">
        <v>2.203370297E-4</v>
      </c>
      <c r="AL1590" s="122">
        <v>-1.2566666666666999</v>
      </c>
    </row>
    <row r="1591" spans="1:38" hidden="1" x14ac:dyDescent="0.25">
      <c r="A1591" s="122" t="s">
        <v>2024</v>
      </c>
      <c r="B1591" s="122">
        <v>1</v>
      </c>
      <c r="C1591" s="122" t="s">
        <v>2205</v>
      </c>
      <c r="D1591" s="122" t="s">
        <v>2138</v>
      </c>
      <c r="E1591" s="122">
        <v>30</v>
      </c>
      <c r="F1591" s="122">
        <v>0</v>
      </c>
      <c r="G1591" s="122">
        <v>0</v>
      </c>
      <c r="H1591" s="122">
        <v>0</v>
      </c>
      <c r="I1591" s="122">
        <v>0</v>
      </c>
      <c r="J1591" s="122">
        <v>0</v>
      </c>
      <c r="K1591" s="122">
        <v>0</v>
      </c>
      <c r="L1591" s="122">
        <v>0</v>
      </c>
      <c r="M1591" s="122">
        <v>0</v>
      </c>
      <c r="N1591" s="122">
        <v>0</v>
      </c>
      <c r="O1591" s="122">
        <v>0</v>
      </c>
      <c r="P1591" s="122">
        <v>0</v>
      </c>
      <c r="Q1591" s="122">
        <v>0</v>
      </c>
      <c r="R1591" s="122">
        <v>0</v>
      </c>
      <c r="S1591" s="122">
        <v>0</v>
      </c>
      <c r="T1591" s="122">
        <v>0</v>
      </c>
      <c r="U1591" s="122">
        <v>0</v>
      </c>
      <c r="V1591" s="122">
        <v>0</v>
      </c>
      <c r="W1591" s="122">
        <v>0</v>
      </c>
      <c r="X1591" s="122">
        <v>0</v>
      </c>
      <c r="Y1591" s="122">
        <v>0</v>
      </c>
      <c r="Z1591" s="122">
        <v>0</v>
      </c>
      <c r="AA1591" s="122">
        <v>0</v>
      </c>
      <c r="AB1591" s="122">
        <v>0</v>
      </c>
      <c r="AC1591" s="122">
        <v>0</v>
      </c>
      <c r="AD1591" s="122">
        <v>0</v>
      </c>
      <c r="AE1591" s="122">
        <v>0</v>
      </c>
      <c r="AF1591" s="122">
        <v>0</v>
      </c>
      <c r="AG1591" s="122">
        <v>0</v>
      </c>
      <c r="AH1591" s="122">
        <v>0</v>
      </c>
      <c r="AI1591" s="122">
        <v>0</v>
      </c>
      <c r="AJ1591" s="122">
        <v>0</v>
      </c>
      <c r="AK1591" s="122">
        <v>0</v>
      </c>
      <c r="AL1591" s="122">
        <v>0</v>
      </c>
    </row>
    <row r="1592" spans="1:38" hidden="1" x14ac:dyDescent="0.25">
      <c r="A1592" s="122" t="s">
        <v>2024</v>
      </c>
      <c r="B1592" s="122">
        <v>1</v>
      </c>
      <c r="C1592" s="122" t="s">
        <v>2205</v>
      </c>
      <c r="D1592" s="122" t="s">
        <v>2139</v>
      </c>
      <c r="E1592" s="122">
        <v>30</v>
      </c>
      <c r="F1592" s="122">
        <v>2.06390029518E-2</v>
      </c>
      <c r="G1592" s="122">
        <v>2.67278498442E-2</v>
      </c>
      <c r="H1592" s="122">
        <v>2.30645798043E-2</v>
      </c>
      <c r="I1592" s="122">
        <v>2.55041447197E-2</v>
      </c>
      <c r="J1592" s="122">
        <v>2.85420248238E-2</v>
      </c>
      <c r="K1592" s="122">
        <v>2.90416557307E-2</v>
      </c>
      <c r="L1592" s="122">
        <v>3.3045680325500003E-2</v>
      </c>
      <c r="M1592" s="122">
        <v>3.3140458632700001E-2</v>
      </c>
      <c r="N1592" s="122">
        <v>3.3285013077900001E-2</v>
      </c>
      <c r="O1592" s="122">
        <v>3.27118363412E-2</v>
      </c>
      <c r="P1592" s="122">
        <v>3.2466995163099997E-2</v>
      </c>
      <c r="Q1592" s="122">
        <v>3.29810694962E-2</v>
      </c>
      <c r="R1592" s="122">
        <v>3.4108241028600002E-2</v>
      </c>
      <c r="S1592" s="122">
        <v>3.3789403231199999E-2</v>
      </c>
      <c r="T1592" s="122">
        <v>3.4266325803300003E-2</v>
      </c>
      <c r="U1592" s="122">
        <v>3.2742918251000001E-2</v>
      </c>
      <c r="V1592" s="122">
        <v>2.9471438797799999E-2</v>
      </c>
      <c r="W1592" s="122">
        <v>7.2559680656000001E-3</v>
      </c>
      <c r="X1592" s="122">
        <v>8.9645757685000004E-3</v>
      </c>
      <c r="Y1592" s="122">
        <v>6.2022181061000001E-3</v>
      </c>
      <c r="Z1592" s="122">
        <v>8.0689690397000007E-3</v>
      </c>
      <c r="AA1592" s="122">
        <v>1.0110183968500001E-2</v>
      </c>
      <c r="AB1592" s="122">
        <v>8.9449273139999997E-3</v>
      </c>
      <c r="AC1592" s="122">
        <v>7.5245301607999998E-3</v>
      </c>
      <c r="AD1592" s="122">
        <v>7.9956735929999998E-3</v>
      </c>
      <c r="AE1592" s="122">
        <v>6.8714819853E-3</v>
      </c>
      <c r="AF1592" s="122">
        <v>7.6465383189999996E-3</v>
      </c>
      <c r="AG1592" s="122">
        <v>8.1132353498999995E-3</v>
      </c>
      <c r="AH1592" s="122">
        <v>4.9253325028999996E-3</v>
      </c>
      <c r="AI1592" s="122">
        <v>6.8687362520000001E-3</v>
      </c>
      <c r="AJ1592" s="122">
        <v>5.6141541311000003E-3</v>
      </c>
      <c r="AK1592" s="122">
        <v>4.3453466843000003E-3</v>
      </c>
      <c r="AL1592" s="122">
        <v>-0.1052522522523</v>
      </c>
    </row>
    <row r="1593" spans="1:38" hidden="1" x14ac:dyDescent="0.25">
      <c r="A1593" s="122" t="s">
        <v>2024</v>
      </c>
      <c r="B1593" s="122">
        <v>1</v>
      </c>
      <c r="C1593" s="122" t="s">
        <v>2205</v>
      </c>
      <c r="D1593" s="122" t="s">
        <v>2140</v>
      </c>
      <c r="E1593" s="122">
        <v>30</v>
      </c>
      <c r="F1593" s="122">
        <v>0</v>
      </c>
      <c r="G1593" s="122">
        <v>0</v>
      </c>
      <c r="H1593" s="122">
        <v>0</v>
      </c>
      <c r="I1593" s="122">
        <v>0</v>
      </c>
      <c r="J1593" s="122">
        <v>0</v>
      </c>
      <c r="K1593" s="122">
        <v>0</v>
      </c>
      <c r="L1593" s="122">
        <v>0</v>
      </c>
      <c r="M1593" s="122">
        <v>0</v>
      </c>
      <c r="N1593" s="122">
        <v>0</v>
      </c>
      <c r="O1593" s="122">
        <v>0</v>
      </c>
      <c r="P1593" s="122">
        <v>0</v>
      </c>
      <c r="Q1593" s="122">
        <v>0</v>
      </c>
      <c r="R1593" s="122">
        <v>0</v>
      </c>
      <c r="S1593" s="122">
        <v>0</v>
      </c>
      <c r="T1593" s="122">
        <v>0</v>
      </c>
      <c r="U1593" s="122">
        <v>0</v>
      </c>
      <c r="V1593" s="122">
        <v>0</v>
      </c>
      <c r="W1593" s="122">
        <v>0</v>
      </c>
      <c r="X1593" s="122">
        <v>0</v>
      </c>
      <c r="Y1593" s="122">
        <v>0</v>
      </c>
      <c r="Z1593" s="122">
        <v>0</v>
      </c>
      <c r="AA1593" s="122">
        <v>0</v>
      </c>
      <c r="AB1593" s="122">
        <v>0</v>
      </c>
      <c r="AC1593" s="122">
        <v>0</v>
      </c>
      <c r="AD1593" s="122">
        <v>0</v>
      </c>
      <c r="AE1593" s="122">
        <v>0</v>
      </c>
      <c r="AF1593" s="122">
        <v>0</v>
      </c>
      <c r="AG1593" s="122">
        <v>0</v>
      </c>
      <c r="AH1593" s="122">
        <v>0</v>
      </c>
      <c r="AI1593" s="122">
        <v>0</v>
      </c>
      <c r="AJ1593" s="122">
        <v>0</v>
      </c>
      <c r="AK1593" s="122">
        <v>0</v>
      </c>
      <c r="AL1593" s="122">
        <v>0</v>
      </c>
    </row>
    <row r="1594" spans="1:38" hidden="1" x14ac:dyDescent="0.25">
      <c r="A1594" s="122" t="s">
        <v>2024</v>
      </c>
      <c r="B1594" s="122">
        <v>1</v>
      </c>
      <c r="C1594" s="122" t="s">
        <v>2205</v>
      </c>
      <c r="D1594" s="122" t="s">
        <v>2141</v>
      </c>
      <c r="E1594" s="122">
        <v>30</v>
      </c>
      <c r="F1594" s="122">
        <v>0</v>
      </c>
      <c r="G1594" s="122">
        <v>0</v>
      </c>
      <c r="H1594" s="122">
        <v>0</v>
      </c>
      <c r="I1594" s="122">
        <v>0</v>
      </c>
      <c r="J1594" s="122">
        <v>0</v>
      </c>
      <c r="K1594" s="122">
        <v>0</v>
      </c>
      <c r="L1594" s="122">
        <v>0</v>
      </c>
      <c r="M1594" s="122">
        <v>0</v>
      </c>
      <c r="N1594" s="122">
        <v>0</v>
      </c>
      <c r="O1594" s="122">
        <v>0</v>
      </c>
      <c r="P1594" s="122">
        <v>0</v>
      </c>
      <c r="Q1594" s="122">
        <v>0</v>
      </c>
      <c r="R1594" s="122">
        <v>0</v>
      </c>
      <c r="S1594" s="122">
        <v>0</v>
      </c>
      <c r="T1594" s="122">
        <v>0</v>
      </c>
      <c r="U1594" s="122">
        <v>0</v>
      </c>
      <c r="V1594" s="122">
        <v>0</v>
      </c>
      <c r="W1594" s="122">
        <v>0</v>
      </c>
      <c r="X1594" s="122">
        <v>0</v>
      </c>
      <c r="Y1594" s="122">
        <v>0</v>
      </c>
      <c r="Z1594" s="122">
        <v>0</v>
      </c>
      <c r="AA1594" s="122">
        <v>0</v>
      </c>
      <c r="AB1594" s="122">
        <v>0</v>
      </c>
      <c r="AC1594" s="122">
        <v>0</v>
      </c>
      <c r="AD1594" s="122">
        <v>0</v>
      </c>
      <c r="AE1594" s="122">
        <v>0</v>
      </c>
      <c r="AF1594" s="122">
        <v>0</v>
      </c>
      <c r="AG1594" s="122">
        <v>0</v>
      </c>
      <c r="AH1594" s="122">
        <v>0</v>
      </c>
      <c r="AI1594" s="122">
        <v>0</v>
      </c>
      <c r="AJ1594" s="122">
        <v>0</v>
      </c>
      <c r="AK1594" s="122">
        <v>0</v>
      </c>
      <c r="AL1594" s="122">
        <v>0</v>
      </c>
    </row>
    <row r="1595" spans="1:38" hidden="1" x14ac:dyDescent="0.25">
      <c r="A1595" s="122" t="s">
        <v>2024</v>
      </c>
      <c r="B1595" s="122">
        <v>1</v>
      </c>
      <c r="C1595" s="122" t="s">
        <v>2205</v>
      </c>
      <c r="D1595" s="122" t="s">
        <v>2142</v>
      </c>
      <c r="E1595" s="122">
        <v>30</v>
      </c>
      <c r="F1595" s="122">
        <v>0</v>
      </c>
      <c r="G1595" s="122">
        <v>0</v>
      </c>
      <c r="H1595" s="122">
        <v>0</v>
      </c>
      <c r="I1595" s="122">
        <v>0</v>
      </c>
      <c r="J1595" s="122">
        <v>0</v>
      </c>
      <c r="K1595" s="122">
        <v>0</v>
      </c>
      <c r="L1595" s="122">
        <v>0</v>
      </c>
      <c r="M1595" s="122">
        <v>0</v>
      </c>
      <c r="N1595" s="122">
        <v>0</v>
      </c>
      <c r="O1595" s="122">
        <v>0</v>
      </c>
      <c r="P1595" s="122">
        <v>0</v>
      </c>
      <c r="Q1595" s="122">
        <v>0</v>
      </c>
      <c r="R1595" s="122">
        <v>0</v>
      </c>
      <c r="S1595" s="122">
        <v>0</v>
      </c>
      <c r="T1595" s="122">
        <v>0</v>
      </c>
      <c r="U1595" s="122">
        <v>0</v>
      </c>
      <c r="V1595" s="122">
        <v>0</v>
      </c>
      <c r="W1595" s="122">
        <v>0</v>
      </c>
      <c r="X1595" s="122">
        <v>0</v>
      </c>
      <c r="Y1595" s="122">
        <v>0</v>
      </c>
      <c r="Z1595" s="122">
        <v>0</v>
      </c>
      <c r="AA1595" s="122">
        <v>0</v>
      </c>
      <c r="AB1595" s="122">
        <v>0</v>
      </c>
      <c r="AC1595" s="122">
        <v>0</v>
      </c>
      <c r="AD1595" s="122">
        <v>0</v>
      </c>
      <c r="AE1595" s="122">
        <v>0</v>
      </c>
      <c r="AF1595" s="122">
        <v>0</v>
      </c>
      <c r="AG1595" s="122">
        <v>0</v>
      </c>
      <c r="AH1595" s="122">
        <v>0</v>
      </c>
      <c r="AI1595" s="122">
        <v>0</v>
      </c>
      <c r="AJ1595" s="122">
        <v>0</v>
      </c>
      <c r="AK1595" s="122">
        <v>0</v>
      </c>
      <c r="AL1595" s="122">
        <v>0</v>
      </c>
    </row>
    <row r="1596" spans="1:38" hidden="1" x14ac:dyDescent="0.25">
      <c r="A1596" s="122" t="s">
        <v>2024</v>
      </c>
      <c r="B1596" s="122">
        <v>1</v>
      </c>
      <c r="C1596" s="122" t="s">
        <v>2205</v>
      </c>
      <c r="D1596" s="122" t="s">
        <v>2143</v>
      </c>
      <c r="E1596" s="122">
        <v>30</v>
      </c>
      <c r="F1596" s="122">
        <v>1.9433726015E-3</v>
      </c>
      <c r="G1596" s="122">
        <v>1.6921883877E-3</v>
      </c>
      <c r="H1596" s="122">
        <v>2.1137665711000002E-3</v>
      </c>
      <c r="I1596" s="122">
        <v>4.7960026789999998E-4</v>
      </c>
      <c r="J1596" s="122">
        <v>6.1547476950000004E-4</v>
      </c>
      <c r="K1596" s="122">
        <v>4.0248230749999998E-4</v>
      </c>
      <c r="L1596" s="122">
        <v>5.214643035E-4</v>
      </c>
      <c r="M1596" s="122">
        <v>2.94517163E-4</v>
      </c>
      <c r="N1596" s="122">
        <v>2.7321791679999998E-4</v>
      </c>
      <c r="O1596" s="122">
        <v>2.8790705209999999E-4</v>
      </c>
      <c r="P1596" s="122">
        <v>3.202231498E-4</v>
      </c>
      <c r="Q1596" s="122">
        <v>2.6913066489999999E-4</v>
      </c>
      <c r="R1596" s="122">
        <v>1.8215702919999999E-4</v>
      </c>
      <c r="S1596" s="122">
        <v>3.917893514E-4</v>
      </c>
      <c r="T1596" s="122">
        <v>4.2456375019999998E-4</v>
      </c>
      <c r="U1596" s="122">
        <v>4.3892458329999998E-4</v>
      </c>
      <c r="V1596" s="122">
        <v>2.8944941130000003E-4</v>
      </c>
      <c r="W1596" s="122">
        <v>1.7341038349999999E-4</v>
      </c>
      <c r="X1596" s="122">
        <v>1.814468095E-4</v>
      </c>
      <c r="Y1596" s="122">
        <v>3.3230937030000001E-4</v>
      </c>
      <c r="Z1596" s="122">
        <v>3.3673153449999998E-4</v>
      </c>
      <c r="AA1596" s="122">
        <v>3.4132996829999999E-4</v>
      </c>
      <c r="AB1596" s="122">
        <v>3.0963742439999998E-4</v>
      </c>
      <c r="AC1596" s="122">
        <v>3.038469673E-4</v>
      </c>
      <c r="AD1596" s="122">
        <v>2.6647046249999998E-4</v>
      </c>
      <c r="AE1596" s="122">
        <v>1.015063317E-4</v>
      </c>
      <c r="AF1596" s="122">
        <v>1.7178796849999999E-4</v>
      </c>
      <c r="AG1596" s="122">
        <v>1.794608384E-4</v>
      </c>
      <c r="AH1596" s="122">
        <v>1.9015232549999999E-4</v>
      </c>
      <c r="AI1596" s="122">
        <v>1.3901283540000001E-4</v>
      </c>
      <c r="AJ1596" s="122">
        <v>1.167786257E-4</v>
      </c>
      <c r="AK1596" s="122">
        <v>3.23160977E-5</v>
      </c>
      <c r="AL1596" s="122">
        <v>-2.6136363636364002</v>
      </c>
    </row>
    <row r="1597" spans="1:38" hidden="1" x14ac:dyDescent="0.25">
      <c r="A1597" s="122" t="s">
        <v>2024</v>
      </c>
      <c r="B1597" s="122">
        <v>1</v>
      </c>
      <c r="C1597" s="122" t="s">
        <v>2205</v>
      </c>
      <c r="D1597" s="122" t="s">
        <v>2177</v>
      </c>
      <c r="E1597" s="122">
        <v>30</v>
      </c>
      <c r="F1597" s="122">
        <v>0</v>
      </c>
      <c r="G1597" s="122">
        <v>0</v>
      </c>
      <c r="H1597" s="122">
        <v>0</v>
      </c>
      <c r="I1597" s="122">
        <v>0</v>
      </c>
      <c r="J1597" s="122">
        <v>0</v>
      </c>
      <c r="K1597" s="122">
        <v>0</v>
      </c>
      <c r="L1597" s="122">
        <v>0</v>
      </c>
      <c r="M1597" s="122">
        <v>0</v>
      </c>
      <c r="N1597" s="122">
        <v>0</v>
      </c>
      <c r="O1597" s="122">
        <v>0</v>
      </c>
      <c r="P1597" s="122">
        <v>0</v>
      </c>
      <c r="Q1597" s="122">
        <v>0</v>
      </c>
      <c r="R1597" s="122">
        <v>0</v>
      </c>
      <c r="S1597" s="122">
        <v>0</v>
      </c>
      <c r="T1597" s="122">
        <v>0</v>
      </c>
      <c r="U1597" s="122">
        <v>0</v>
      </c>
      <c r="V1597" s="122">
        <v>0</v>
      </c>
      <c r="W1597" s="122">
        <v>0</v>
      </c>
      <c r="X1597" s="122">
        <v>0</v>
      </c>
      <c r="Y1597" s="122">
        <v>0</v>
      </c>
      <c r="Z1597" s="122">
        <v>0</v>
      </c>
      <c r="AA1597" s="122">
        <v>0</v>
      </c>
      <c r="AB1597" s="122">
        <v>0</v>
      </c>
      <c r="AC1597" s="122">
        <v>0</v>
      </c>
      <c r="AD1597" s="122">
        <v>0</v>
      </c>
      <c r="AE1597" s="122">
        <v>0</v>
      </c>
      <c r="AF1597" s="122">
        <v>0</v>
      </c>
      <c r="AG1597" s="122">
        <v>0</v>
      </c>
      <c r="AH1597" s="122">
        <v>0</v>
      </c>
      <c r="AI1597" s="122">
        <v>0</v>
      </c>
      <c r="AJ1597" s="122">
        <v>0</v>
      </c>
      <c r="AK1597" s="122">
        <v>0</v>
      </c>
      <c r="AL1597" s="122">
        <v>0</v>
      </c>
    </row>
    <row r="1598" spans="1:38" hidden="1" x14ac:dyDescent="0.25">
      <c r="A1598" s="122" t="s">
        <v>2024</v>
      </c>
      <c r="B1598" s="122">
        <v>1</v>
      </c>
      <c r="C1598" s="122" t="s">
        <v>2205</v>
      </c>
      <c r="D1598" s="122" t="s">
        <v>2144</v>
      </c>
      <c r="E1598" s="122">
        <v>30</v>
      </c>
      <c r="F1598" s="122">
        <v>0</v>
      </c>
      <c r="G1598" s="122">
        <v>0</v>
      </c>
      <c r="H1598" s="122">
        <v>0</v>
      </c>
      <c r="I1598" s="122">
        <v>0</v>
      </c>
      <c r="J1598" s="122">
        <v>0</v>
      </c>
      <c r="K1598" s="122">
        <v>0</v>
      </c>
      <c r="L1598" s="122">
        <v>0</v>
      </c>
      <c r="M1598" s="122">
        <v>0</v>
      </c>
      <c r="N1598" s="122">
        <v>0</v>
      </c>
      <c r="O1598" s="122">
        <v>1.32202218E-5</v>
      </c>
      <c r="P1598" s="122">
        <v>5.8903432590000002E-4</v>
      </c>
      <c r="Q1598" s="122">
        <v>4.4348482530000001E-4</v>
      </c>
      <c r="R1598" s="122">
        <v>1.6931152722E-3</v>
      </c>
      <c r="S1598" s="122">
        <v>2.7141005144000001E-3</v>
      </c>
      <c r="T1598" s="122">
        <v>2.6340285689000001E-3</v>
      </c>
      <c r="U1598" s="122">
        <v>2.6112515956999999E-3</v>
      </c>
      <c r="V1598" s="122">
        <v>2.7890665163999998E-3</v>
      </c>
      <c r="W1598" s="122">
        <v>2.6038445992000001E-3</v>
      </c>
      <c r="X1598" s="122">
        <v>2.0869677127E-3</v>
      </c>
      <c r="Y1598" s="122">
        <v>2.5265217253999999E-3</v>
      </c>
      <c r="Z1598" s="122">
        <v>2.940401333E-3</v>
      </c>
      <c r="AA1598" s="122">
        <v>2.0173647139000001E-3</v>
      </c>
      <c r="AB1598" s="122">
        <v>2.1687171573999998E-3</v>
      </c>
      <c r="AC1598" s="122">
        <v>2.6257336142000002E-3</v>
      </c>
      <c r="AD1598" s="122">
        <v>2.7447383784000002E-3</v>
      </c>
      <c r="AE1598" s="122">
        <v>2.3086855210000001E-3</v>
      </c>
      <c r="AF1598" s="122">
        <v>2.1076999582E-3</v>
      </c>
      <c r="AG1598" s="122">
        <v>1.9122815777000001E-3</v>
      </c>
      <c r="AH1598" s="122">
        <v>2.1591104629000001E-3</v>
      </c>
      <c r="AI1598" s="122">
        <v>1.9810730018000001E-3</v>
      </c>
      <c r="AJ1598" s="122">
        <v>1.9000396524E-3</v>
      </c>
      <c r="AK1598" s="122">
        <v>2.3509961064000001E-3</v>
      </c>
      <c r="AL1598" s="122">
        <v>0.1918150577944</v>
      </c>
    </row>
    <row r="1599" spans="1:38" hidden="1" x14ac:dyDescent="0.25">
      <c r="A1599" s="122" t="s">
        <v>2024</v>
      </c>
      <c r="B1599" s="122">
        <v>1</v>
      </c>
      <c r="C1599" s="122" t="s">
        <v>2205</v>
      </c>
      <c r="D1599" s="122" t="s">
        <v>2145</v>
      </c>
      <c r="E1599" s="122">
        <v>30</v>
      </c>
      <c r="F1599" s="122">
        <v>2.7627325691200001E-2</v>
      </c>
      <c r="G1599" s="122">
        <v>2.8076078774899999E-2</v>
      </c>
      <c r="H1599" s="122">
        <v>2.8554944586000001E-2</v>
      </c>
      <c r="I1599" s="122">
        <v>2.6470623054400001E-2</v>
      </c>
      <c r="J1599" s="122">
        <v>3.06093870811E-2</v>
      </c>
      <c r="K1599" s="122">
        <v>2.90661932636E-2</v>
      </c>
      <c r="L1599" s="122">
        <v>2.9169050595199999E-2</v>
      </c>
      <c r="M1599" s="122">
        <v>3.0189311195700001E-2</v>
      </c>
      <c r="N1599" s="122">
        <v>3.1464127834200002E-2</v>
      </c>
      <c r="O1599" s="122">
        <v>3.0187641975700001E-2</v>
      </c>
      <c r="P1599" s="122">
        <v>2.8167885870599998E-2</v>
      </c>
      <c r="Q1599" s="122">
        <v>2.8748708969899998E-2</v>
      </c>
      <c r="R1599" s="122">
        <v>2.7458258885E-2</v>
      </c>
      <c r="S1599" s="122">
        <v>2.7461537232899999E-2</v>
      </c>
      <c r="T1599" s="122">
        <v>3.0805983129699999E-2</v>
      </c>
      <c r="U1599" s="122">
        <v>3.1116884086799999E-2</v>
      </c>
      <c r="V1599" s="122">
        <v>3.36412226395E-2</v>
      </c>
      <c r="W1599" s="122">
        <v>3.22978154175E-2</v>
      </c>
      <c r="X1599" s="122">
        <v>3.4426599125599998E-2</v>
      </c>
      <c r="Y1599" s="122">
        <v>3.6068792841000001E-2</v>
      </c>
      <c r="Z1599" s="122">
        <v>7.2853578404699998E-2</v>
      </c>
      <c r="AA1599" s="122">
        <v>7.7658515416200002E-2</v>
      </c>
      <c r="AB1599" s="122">
        <v>7.8969172443100005E-2</v>
      </c>
      <c r="AC1599" s="122">
        <v>0.1101524889122</v>
      </c>
      <c r="AD1599" s="122">
        <v>0.104745289007</v>
      </c>
      <c r="AE1599" s="122">
        <v>8.92555652757E-2</v>
      </c>
      <c r="AF1599" s="122">
        <v>7.4869617891499998E-2</v>
      </c>
      <c r="AG1599" s="122">
        <v>7.9501052445200004E-2</v>
      </c>
      <c r="AH1599" s="122">
        <v>9.7317929112099993E-2</v>
      </c>
      <c r="AI1599" s="122">
        <v>8.92868395131E-2</v>
      </c>
      <c r="AJ1599" s="122">
        <v>7.4299081927499996E-2</v>
      </c>
      <c r="AK1599" s="122">
        <v>8.7039503132299995E-2</v>
      </c>
      <c r="AL1599" s="122">
        <v>0.2126794089099</v>
      </c>
    </row>
    <row r="1600" spans="1:38" hidden="1" x14ac:dyDescent="0.25">
      <c r="A1600" s="122" t="s">
        <v>2024</v>
      </c>
      <c r="B1600" s="122">
        <v>1</v>
      </c>
      <c r="C1600" s="122" t="s">
        <v>2205</v>
      </c>
      <c r="D1600" s="122" t="s">
        <v>2146</v>
      </c>
      <c r="E1600" s="122">
        <v>30</v>
      </c>
      <c r="F1600" s="122">
        <v>0</v>
      </c>
      <c r="G1600" s="122">
        <v>0</v>
      </c>
      <c r="H1600" s="122">
        <v>0</v>
      </c>
      <c r="I1600" s="122">
        <v>0</v>
      </c>
      <c r="J1600" s="122">
        <v>0</v>
      </c>
      <c r="K1600" s="122">
        <v>0</v>
      </c>
      <c r="L1600" s="122">
        <v>0</v>
      </c>
      <c r="M1600" s="122">
        <v>0</v>
      </c>
      <c r="N1600" s="122">
        <v>0</v>
      </c>
      <c r="O1600" s="122">
        <v>0</v>
      </c>
      <c r="P1600" s="122">
        <v>0</v>
      </c>
      <c r="Q1600" s="122">
        <v>0</v>
      </c>
      <c r="R1600" s="122">
        <v>0</v>
      </c>
      <c r="S1600" s="122">
        <v>0</v>
      </c>
      <c r="T1600" s="122">
        <v>0</v>
      </c>
      <c r="U1600" s="122">
        <v>0</v>
      </c>
      <c r="V1600" s="122">
        <v>0</v>
      </c>
      <c r="W1600" s="122">
        <v>0</v>
      </c>
      <c r="X1600" s="122">
        <v>0</v>
      </c>
      <c r="Y1600" s="122">
        <v>0</v>
      </c>
      <c r="Z1600" s="122">
        <v>0</v>
      </c>
      <c r="AA1600" s="122">
        <v>0</v>
      </c>
      <c r="AB1600" s="122">
        <v>0</v>
      </c>
      <c r="AC1600" s="122">
        <v>0</v>
      </c>
      <c r="AD1600" s="122">
        <v>0</v>
      </c>
      <c r="AE1600" s="122">
        <v>0</v>
      </c>
      <c r="AF1600" s="122">
        <v>0</v>
      </c>
      <c r="AG1600" s="122">
        <v>0</v>
      </c>
      <c r="AH1600" s="122">
        <v>0</v>
      </c>
      <c r="AI1600" s="122">
        <v>0</v>
      </c>
      <c r="AJ1600" s="122">
        <v>0</v>
      </c>
      <c r="AK1600" s="122">
        <v>0</v>
      </c>
      <c r="AL1600" s="122">
        <v>0</v>
      </c>
    </row>
    <row r="1601" spans="1:38" hidden="1" x14ac:dyDescent="0.25">
      <c r="A1601" s="122" t="s">
        <v>2024</v>
      </c>
      <c r="B1601" s="122">
        <v>1</v>
      </c>
      <c r="C1601" s="122" t="s">
        <v>2205</v>
      </c>
      <c r="D1601" s="122" t="s">
        <v>2147</v>
      </c>
      <c r="E1601" s="122">
        <v>30</v>
      </c>
      <c r="F1601" s="122">
        <v>2.14556854907E-2</v>
      </c>
      <c r="G1601" s="122">
        <v>2.1688508285300001E-2</v>
      </c>
      <c r="H1601" s="122">
        <v>2.33145955642E-2</v>
      </c>
      <c r="I1601" s="122">
        <v>2.34827861635E-2</v>
      </c>
      <c r="J1601" s="122">
        <v>2.37126711311E-2</v>
      </c>
      <c r="K1601" s="122">
        <v>2.2115962122899999E-2</v>
      </c>
      <c r="L1601" s="122">
        <v>2.1931613474700001E-2</v>
      </c>
      <c r="M1601" s="122">
        <v>2.1725231123599999E-2</v>
      </c>
      <c r="N1601" s="122">
        <v>2.1969070769799998E-2</v>
      </c>
      <c r="O1601" s="122">
        <v>2.2867311394000001E-2</v>
      </c>
      <c r="P1601" s="122">
        <v>2.2966463057300001E-2</v>
      </c>
      <c r="Q1601" s="122">
        <v>2.2382876197199999E-2</v>
      </c>
      <c r="R1601" s="122">
        <v>2.2620456802800001E-2</v>
      </c>
      <c r="S1601" s="122">
        <v>2.2603227916000002E-2</v>
      </c>
      <c r="T1601" s="122">
        <v>2.1991744184599999E-2</v>
      </c>
      <c r="U1601" s="122">
        <v>2.20015770917E-2</v>
      </c>
      <c r="V1601" s="122">
        <v>2.23356058253E-2</v>
      </c>
      <c r="W1601" s="122">
        <v>2.1744522365000001E-2</v>
      </c>
      <c r="X1601" s="122">
        <v>2.17598218339E-2</v>
      </c>
      <c r="Y1601" s="122">
        <v>2.19935223044E-2</v>
      </c>
      <c r="Z1601" s="122">
        <v>2.1261747774999999E-2</v>
      </c>
      <c r="AA1601" s="122">
        <v>2.0734756684299999E-2</v>
      </c>
      <c r="AB1601" s="122">
        <v>2.0218614988999999E-2</v>
      </c>
      <c r="AC1601" s="122">
        <v>2.02996946092E-2</v>
      </c>
      <c r="AD1601" s="122">
        <v>2.1414697662E-2</v>
      </c>
      <c r="AE1601" s="122">
        <v>2.1153695964600001E-2</v>
      </c>
      <c r="AF1601" s="122">
        <v>2.06535551443E-2</v>
      </c>
      <c r="AG1601" s="122">
        <v>2.1143177809200001E-2</v>
      </c>
      <c r="AH1601" s="122">
        <v>2.1771817716200001E-2</v>
      </c>
      <c r="AI1601" s="122">
        <v>1.9828026474400001E-2</v>
      </c>
      <c r="AJ1601" s="122">
        <v>1.9417567966399998E-2</v>
      </c>
      <c r="AK1601" s="122">
        <v>1.9472652223799999E-2</v>
      </c>
      <c r="AL1601" s="122">
        <v>2.8288009655999999E-3</v>
      </c>
    </row>
    <row r="1602" spans="1:38" hidden="1" x14ac:dyDescent="0.25">
      <c r="A1602" s="122" t="s">
        <v>2024</v>
      </c>
      <c r="B1602" s="122">
        <v>1</v>
      </c>
      <c r="C1602" s="122" t="s">
        <v>2205</v>
      </c>
      <c r="D1602" s="122" t="s">
        <v>475</v>
      </c>
      <c r="E1602" s="122">
        <v>30</v>
      </c>
      <c r="F1602" s="122">
        <v>0</v>
      </c>
      <c r="G1602" s="122">
        <v>0</v>
      </c>
      <c r="H1602" s="122">
        <v>0</v>
      </c>
      <c r="I1602" s="122">
        <v>0</v>
      </c>
      <c r="J1602" s="122">
        <v>0</v>
      </c>
      <c r="K1602" s="122">
        <v>0</v>
      </c>
      <c r="L1602" s="122">
        <v>0</v>
      </c>
      <c r="M1602" s="122">
        <v>0</v>
      </c>
      <c r="N1602" s="122">
        <v>0</v>
      </c>
      <c r="O1602" s="122">
        <v>0</v>
      </c>
      <c r="P1602" s="122">
        <v>0</v>
      </c>
      <c r="Q1602" s="122">
        <v>0</v>
      </c>
      <c r="R1602" s="122">
        <v>0</v>
      </c>
      <c r="S1602" s="122">
        <v>0</v>
      </c>
      <c r="T1602" s="122">
        <v>0</v>
      </c>
      <c r="U1602" s="122">
        <v>0</v>
      </c>
      <c r="V1602" s="122">
        <v>0</v>
      </c>
      <c r="W1602" s="122">
        <v>0</v>
      </c>
      <c r="X1602" s="122">
        <v>0</v>
      </c>
      <c r="Y1602" s="122">
        <v>0</v>
      </c>
      <c r="Z1602" s="122">
        <v>0</v>
      </c>
      <c r="AA1602" s="122">
        <v>0</v>
      </c>
      <c r="AB1602" s="122">
        <v>0</v>
      </c>
      <c r="AC1602" s="122">
        <v>0</v>
      </c>
      <c r="AD1602" s="122">
        <v>0</v>
      </c>
      <c r="AE1602" s="122">
        <v>0</v>
      </c>
      <c r="AF1602" s="122">
        <v>0</v>
      </c>
      <c r="AG1602" s="122">
        <v>0</v>
      </c>
      <c r="AH1602" s="122">
        <v>0</v>
      </c>
      <c r="AI1602" s="122">
        <v>0</v>
      </c>
      <c r="AJ1602" s="122">
        <v>0</v>
      </c>
      <c r="AK1602" s="122">
        <v>0</v>
      </c>
      <c r="AL1602" s="122">
        <v>0</v>
      </c>
    </row>
    <row r="1603" spans="1:38" hidden="1" x14ac:dyDescent="0.25">
      <c r="A1603" s="122" t="s">
        <v>2024</v>
      </c>
      <c r="B1603" s="122">
        <v>1</v>
      </c>
      <c r="C1603" s="122" t="s">
        <v>2205</v>
      </c>
      <c r="D1603" s="122" t="s">
        <v>2148</v>
      </c>
      <c r="E1603" s="122">
        <v>30</v>
      </c>
      <c r="F1603" s="122">
        <v>0</v>
      </c>
      <c r="G1603" s="122">
        <v>0</v>
      </c>
      <c r="H1603" s="122">
        <v>0</v>
      </c>
      <c r="I1603" s="122">
        <v>0</v>
      </c>
      <c r="J1603" s="122">
        <v>0</v>
      </c>
      <c r="K1603" s="122">
        <v>0</v>
      </c>
      <c r="L1603" s="122">
        <v>0</v>
      </c>
      <c r="M1603" s="122">
        <v>0</v>
      </c>
      <c r="N1603" s="122">
        <v>0</v>
      </c>
      <c r="O1603" s="122">
        <v>0</v>
      </c>
      <c r="P1603" s="122">
        <v>0</v>
      </c>
      <c r="Q1603" s="122">
        <v>0</v>
      </c>
      <c r="R1603" s="122">
        <v>0</v>
      </c>
      <c r="S1603" s="122">
        <v>0</v>
      </c>
      <c r="T1603" s="122">
        <v>0</v>
      </c>
      <c r="U1603" s="122">
        <v>0</v>
      </c>
      <c r="V1603" s="122">
        <v>0</v>
      </c>
      <c r="W1603" s="122">
        <v>0</v>
      </c>
      <c r="X1603" s="122">
        <v>0</v>
      </c>
      <c r="Y1603" s="122">
        <v>0</v>
      </c>
      <c r="Z1603" s="122">
        <v>0</v>
      </c>
      <c r="AA1603" s="122">
        <v>0</v>
      </c>
      <c r="AB1603" s="122">
        <v>0</v>
      </c>
      <c r="AC1603" s="122">
        <v>0</v>
      </c>
      <c r="AD1603" s="122">
        <v>0</v>
      </c>
      <c r="AE1603" s="122">
        <v>0</v>
      </c>
      <c r="AF1603" s="122">
        <v>0</v>
      </c>
      <c r="AG1603" s="122">
        <v>0</v>
      </c>
      <c r="AH1603" s="122">
        <v>0</v>
      </c>
      <c r="AI1603" s="122">
        <v>0</v>
      </c>
      <c r="AJ1603" s="122">
        <v>0</v>
      </c>
      <c r="AK1603" s="122">
        <v>0</v>
      </c>
      <c r="AL1603" s="122">
        <v>0</v>
      </c>
    </row>
    <row r="1604" spans="1:38" hidden="1" x14ac:dyDescent="0.25">
      <c r="A1604" s="122" t="s">
        <v>2024</v>
      </c>
      <c r="B1604" s="122">
        <v>1</v>
      </c>
      <c r="C1604" s="122" t="s">
        <v>2205</v>
      </c>
      <c r="D1604" s="122" t="s">
        <v>2149</v>
      </c>
      <c r="E1604" s="122">
        <v>30</v>
      </c>
      <c r="F1604" s="122">
        <v>0</v>
      </c>
      <c r="G1604" s="122">
        <v>0</v>
      </c>
      <c r="H1604" s="122">
        <v>0</v>
      </c>
      <c r="I1604" s="122">
        <v>0</v>
      </c>
      <c r="J1604" s="122">
        <v>0</v>
      </c>
      <c r="K1604" s="122">
        <v>0</v>
      </c>
      <c r="L1604" s="122">
        <v>0</v>
      </c>
      <c r="M1604" s="122">
        <v>0</v>
      </c>
      <c r="N1604" s="122">
        <v>0</v>
      </c>
      <c r="O1604" s="122">
        <v>0</v>
      </c>
      <c r="P1604" s="122">
        <v>0</v>
      </c>
      <c r="Q1604" s="122">
        <v>0</v>
      </c>
      <c r="R1604" s="122">
        <v>0</v>
      </c>
      <c r="S1604" s="122">
        <v>0</v>
      </c>
      <c r="T1604" s="122">
        <v>0</v>
      </c>
      <c r="U1604" s="122">
        <v>0</v>
      </c>
      <c r="V1604" s="122">
        <v>0</v>
      </c>
      <c r="W1604" s="122">
        <v>0</v>
      </c>
      <c r="X1604" s="122">
        <v>0</v>
      </c>
      <c r="Y1604" s="122">
        <v>0</v>
      </c>
      <c r="Z1604" s="122">
        <v>0</v>
      </c>
      <c r="AA1604" s="122">
        <v>0</v>
      </c>
      <c r="AB1604" s="122">
        <v>0</v>
      </c>
      <c r="AC1604" s="122">
        <v>0</v>
      </c>
      <c r="AD1604" s="122">
        <v>0</v>
      </c>
      <c r="AE1604" s="122">
        <v>0</v>
      </c>
      <c r="AF1604" s="122">
        <v>0</v>
      </c>
      <c r="AG1604" s="122">
        <v>0</v>
      </c>
      <c r="AH1604" s="122">
        <v>0</v>
      </c>
      <c r="AI1604" s="122">
        <v>0</v>
      </c>
      <c r="AJ1604" s="122">
        <v>0</v>
      </c>
      <c r="AK1604" s="122">
        <v>0</v>
      </c>
      <c r="AL1604" s="122">
        <v>0</v>
      </c>
    </row>
    <row r="1605" spans="1:38" hidden="1" x14ac:dyDescent="0.25">
      <c r="A1605" s="122" t="s">
        <v>2024</v>
      </c>
      <c r="B1605" s="122">
        <v>1</v>
      </c>
      <c r="C1605" s="122" t="s">
        <v>2205</v>
      </c>
      <c r="D1605" s="122" t="s">
        <v>2150</v>
      </c>
      <c r="E1605" s="122">
        <v>30</v>
      </c>
      <c r="F1605" s="122">
        <v>1.8534817703000001E-2</v>
      </c>
      <c r="G1605" s="122">
        <v>1.6031154742600001E-2</v>
      </c>
      <c r="H1605" s="122">
        <v>1.8877775628199998E-2</v>
      </c>
      <c r="I1605" s="122">
        <v>2.7314547262299999E-2</v>
      </c>
      <c r="J1605" s="122">
        <v>2.9253145894899999E-2</v>
      </c>
      <c r="K1605" s="122">
        <v>2.5525911347499999E-2</v>
      </c>
      <c r="L1605" s="122">
        <v>1.7676170975399998E-2</v>
      </c>
      <c r="M1605" s="122">
        <v>1.98486940877E-2</v>
      </c>
      <c r="N1605" s="122">
        <v>2.2853390099799999E-2</v>
      </c>
      <c r="O1605" s="122">
        <v>2.2380633633699999E-2</v>
      </c>
      <c r="P1605" s="122">
        <v>2.0104752423699999E-2</v>
      </c>
      <c r="Q1605" s="122">
        <v>2.7951166107300002E-2</v>
      </c>
      <c r="R1605" s="122">
        <v>3.721817912E-2</v>
      </c>
      <c r="S1605" s="122">
        <v>7.3064833609299995E-2</v>
      </c>
      <c r="T1605" s="122">
        <v>9.0054919375500003E-2</v>
      </c>
      <c r="U1605" s="122">
        <v>9.2995821875099999E-2</v>
      </c>
      <c r="V1605" s="122">
        <v>8.2766718940299994E-2</v>
      </c>
      <c r="W1605" s="122">
        <v>8.0826404783699998E-2</v>
      </c>
      <c r="X1605" s="122">
        <v>8.30536746706E-2</v>
      </c>
      <c r="Y1605" s="122">
        <v>7.7685840579599999E-2</v>
      </c>
      <c r="Z1605" s="122">
        <v>6.0365641836099999E-2</v>
      </c>
      <c r="AA1605" s="122">
        <v>5.2402150803299997E-2</v>
      </c>
      <c r="AB1605" s="122">
        <v>6.1698789231299997E-2</v>
      </c>
      <c r="AC1605" s="122">
        <v>7.0721871591999996E-2</v>
      </c>
      <c r="AD1605" s="122">
        <v>9.6329716332300003E-2</v>
      </c>
      <c r="AE1605" s="122">
        <v>7.3853507005100003E-2</v>
      </c>
      <c r="AF1605" s="122">
        <v>4.9268351313200003E-2</v>
      </c>
      <c r="AG1605" s="122">
        <v>5.8721577492799999E-2</v>
      </c>
      <c r="AH1605" s="122">
        <v>2.47690177958E-2</v>
      </c>
      <c r="AI1605" s="122">
        <v>4.5089680511399999E-2</v>
      </c>
      <c r="AJ1605" s="122">
        <v>1.8883417591500001E-2</v>
      </c>
      <c r="AK1605" s="122">
        <v>2.1131856825899999E-2</v>
      </c>
      <c r="AL1605" s="122">
        <v>3.70944604808E-2</v>
      </c>
    </row>
    <row r="1606" spans="1:38" hidden="1" x14ac:dyDescent="0.25">
      <c r="A1606" s="122" t="s">
        <v>2024</v>
      </c>
      <c r="B1606" s="122">
        <v>1</v>
      </c>
      <c r="C1606" s="122" t="s">
        <v>2205</v>
      </c>
      <c r="D1606" s="122" t="s">
        <v>2151</v>
      </c>
      <c r="E1606" s="122">
        <v>30</v>
      </c>
      <c r="F1606" s="122">
        <v>0</v>
      </c>
      <c r="G1606" s="122">
        <v>0</v>
      </c>
      <c r="H1606" s="122">
        <v>0</v>
      </c>
      <c r="I1606" s="122">
        <v>0</v>
      </c>
      <c r="J1606" s="122">
        <v>0</v>
      </c>
      <c r="K1606" s="122">
        <v>0</v>
      </c>
      <c r="L1606" s="122">
        <v>0</v>
      </c>
      <c r="M1606" s="122">
        <v>0</v>
      </c>
      <c r="N1606" s="122">
        <v>0</v>
      </c>
      <c r="O1606" s="122">
        <v>0</v>
      </c>
      <c r="P1606" s="122">
        <v>0</v>
      </c>
      <c r="Q1606" s="122">
        <v>0</v>
      </c>
      <c r="R1606" s="122">
        <v>0</v>
      </c>
      <c r="S1606" s="122">
        <v>0</v>
      </c>
      <c r="T1606" s="122">
        <v>0</v>
      </c>
      <c r="U1606" s="122">
        <v>0</v>
      </c>
      <c r="V1606" s="122">
        <v>0</v>
      </c>
      <c r="W1606" s="122">
        <v>0</v>
      </c>
      <c r="X1606" s="122">
        <v>0</v>
      </c>
      <c r="Y1606" s="122">
        <v>0</v>
      </c>
      <c r="Z1606" s="122">
        <v>0</v>
      </c>
      <c r="AA1606" s="122">
        <v>0</v>
      </c>
      <c r="AB1606" s="122">
        <v>0</v>
      </c>
      <c r="AC1606" s="122">
        <v>0</v>
      </c>
      <c r="AD1606" s="122">
        <v>0</v>
      </c>
      <c r="AE1606" s="122">
        <v>0</v>
      </c>
      <c r="AF1606" s="122">
        <v>0</v>
      </c>
      <c r="AG1606" s="122">
        <v>0</v>
      </c>
      <c r="AH1606" s="122">
        <v>0</v>
      </c>
      <c r="AI1606" s="122">
        <v>0</v>
      </c>
      <c r="AJ1606" s="122">
        <v>0</v>
      </c>
      <c r="AK1606" s="122">
        <v>0</v>
      </c>
      <c r="AL1606" s="122">
        <v>0</v>
      </c>
    </row>
    <row r="1607" spans="1:38" hidden="1" x14ac:dyDescent="0.25">
      <c r="A1607" s="122" t="s">
        <v>2024</v>
      </c>
      <c r="B1607" s="122">
        <v>1</v>
      </c>
      <c r="C1607" s="122" t="s">
        <v>2205</v>
      </c>
      <c r="D1607" s="122" t="s">
        <v>2152</v>
      </c>
      <c r="E1607" s="122">
        <v>30</v>
      </c>
      <c r="F1607" s="122">
        <v>0</v>
      </c>
      <c r="G1607" s="122">
        <v>0</v>
      </c>
      <c r="H1607" s="122">
        <v>0</v>
      </c>
      <c r="I1607" s="122">
        <v>0</v>
      </c>
      <c r="J1607" s="122">
        <v>0</v>
      </c>
      <c r="K1607" s="122">
        <v>0</v>
      </c>
      <c r="L1607" s="122">
        <v>0</v>
      </c>
      <c r="M1607" s="122">
        <v>0</v>
      </c>
      <c r="N1607" s="122">
        <v>0</v>
      </c>
      <c r="O1607" s="122">
        <v>0</v>
      </c>
      <c r="P1607" s="122">
        <v>0</v>
      </c>
      <c r="Q1607" s="122">
        <v>0</v>
      </c>
      <c r="R1607" s="122">
        <v>0</v>
      </c>
      <c r="S1607" s="122">
        <v>0</v>
      </c>
      <c r="T1607" s="122">
        <v>0</v>
      </c>
      <c r="U1607" s="122">
        <v>0</v>
      </c>
      <c r="V1607" s="122">
        <v>0</v>
      </c>
      <c r="W1607" s="122">
        <v>0</v>
      </c>
      <c r="X1607" s="122">
        <v>0</v>
      </c>
      <c r="Y1607" s="122">
        <v>0</v>
      </c>
      <c r="Z1607" s="122">
        <v>0</v>
      </c>
      <c r="AA1607" s="122">
        <v>0</v>
      </c>
      <c r="AB1607" s="122">
        <v>0</v>
      </c>
      <c r="AC1607" s="122">
        <v>0</v>
      </c>
      <c r="AD1607" s="122">
        <v>0</v>
      </c>
      <c r="AE1607" s="122">
        <v>0</v>
      </c>
      <c r="AF1607" s="122">
        <v>0</v>
      </c>
      <c r="AG1607" s="122">
        <v>0</v>
      </c>
      <c r="AH1607" s="122">
        <v>0</v>
      </c>
      <c r="AI1607" s="122">
        <v>0</v>
      </c>
      <c r="AJ1607" s="122">
        <v>0</v>
      </c>
      <c r="AK1607" s="122">
        <v>0</v>
      </c>
      <c r="AL1607" s="122">
        <v>0</v>
      </c>
    </row>
    <row r="1608" spans="1:38" hidden="1" x14ac:dyDescent="0.25">
      <c r="A1608" s="122" t="s">
        <v>2024</v>
      </c>
      <c r="B1608" s="122">
        <v>1</v>
      </c>
      <c r="C1608" s="122" t="s">
        <v>2205</v>
      </c>
      <c r="D1608" s="122" t="s">
        <v>2206</v>
      </c>
      <c r="E1608" s="122">
        <v>30</v>
      </c>
      <c r="F1608" s="122">
        <v>-7.5617190369000001E-3</v>
      </c>
      <c r="G1608" s="122">
        <v>-8.0078410118000001E-3</v>
      </c>
      <c r="H1608" s="122">
        <v>-9.4125606432000006E-3</v>
      </c>
      <c r="I1608" s="122">
        <v>-1.238966472E-2</v>
      </c>
      <c r="J1608" s="122">
        <v>-1.4793344509800001E-2</v>
      </c>
      <c r="K1608" s="122">
        <v>-1.69241249829E-2</v>
      </c>
      <c r="L1608" s="122">
        <v>-2.08890842302E-2</v>
      </c>
      <c r="M1608" s="122">
        <v>-1.5831418909999999E-2</v>
      </c>
      <c r="N1608" s="122">
        <v>-1.9670682035400001E-2</v>
      </c>
      <c r="O1608" s="122">
        <v>-1.7161376301900001E-2</v>
      </c>
      <c r="P1608" s="122">
        <v>-2.05418070148E-2</v>
      </c>
      <c r="Q1608" s="122">
        <v>-2.2643433028099999E-2</v>
      </c>
      <c r="R1608" s="122">
        <v>-2.4022719928000001E-2</v>
      </c>
      <c r="S1608" s="122">
        <v>-2.1035687244600001E-2</v>
      </c>
      <c r="T1608" s="122">
        <v>-2.19989507095E-2</v>
      </c>
      <c r="U1608" s="122">
        <v>-2.0314232438600002E-2</v>
      </c>
      <c r="V1608" s="122">
        <v>-2.5167474031599999E-2</v>
      </c>
      <c r="W1608" s="122">
        <v>-2.0788967973800001E-2</v>
      </c>
      <c r="X1608" s="122">
        <v>-2.2054655157900001E-2</v>
      </c>
      <c r="Y1608" s="122">
        <v>-1.47451171867E-2</v>
      </c>
      <c r="Z1608" s="122">
        <v>-1.7655634621400001E-2</v>
      </c>
      <c r="AA1608" s="122">
        <v>-1.7532706797900002E-2</v>
      </c>
      <c r="AB1608" s="122">
        <v>-7.2693924507000003E-3</v>
      </c>
      <c r="AC1608" s="122">
        <v>2.7814107749999999E-4</v>
      </c>
      <c r="AD1608" s="122">
        <v>4.6300905764199998E-2</v>
      </c>
      <c r="AE1608" s="122">
        <v>5.3290785809199999E-2</v>
      </c>
      <c r="AF1608" s="122">
        <v>6.2127585079E-2</v>
      </c>
      <c r="AG1608" s="122">
        <v>9.5385036408500004E-2</v>
      </c>
      <c r="AH1608" s="122">
        <v>7.6947370364500001E-2</v>
      </c>
      <c r="AI1608" s="122">
        <v>3.7104075166700001E-2</v>
      </c>
      <c r="AJ1608" s="122">
        <v>2.2639881745799999E-2</v>
      </c>
      <c r="AK1608" s="122">
        <v>2.18134514476E-2</v>
      </c>
      <c r="AL1608" s="122">
        <v>-2.5051031339799999E-2</v>
      </c>
    </row>
    <row r="1609" spans="1:38" hidden="1" x14ac:dyDescent="0.25">
      <c r="A1609" s="122" t="s">
        <v>2024</v>
      </c>
      <c r="B1609" s="122">
        <v>1</v>
      </c>
      <c r="C1609" s="122" t="s">
        <v>2205</v>
      </c>
      <c r="D1609" s="122" t="s">
        <v>2153</v>
      </c>
      <c r="E1609" s="122">
        <v>30</v>
      </c>
      <c r="F1609" s="122">
        <v>0.1435168581073</v>
      </c>
      <c r="G1609" s="122">
        <v>0.1338441626588</v>
      </c>
      <c r="H1609" s="122">
        <v>0.13186640412690001</v>
      </c>
      <c r="I1609" s="122">
        <v>0.1162863059915</v>
      </c>
      <c r="J1609" s="122">
        <v>0.14597144600199999</v>
      </c>
      <c r="K1609" s="122">
        <v>0.13836554527600001</v>
      </c>
      <c r="L1609" s="122">
        <v>0.166005924267</v>
      </c>
      <c r="M1609" s="122">
        <v>0.17588453468510001</v>
      </c>
      <c r="N1609" s="122">
        <v>0.15370003439220001</v>
      </c>
      <c r="O1609" s="122">
        <v>0.1206913105958</v>
      </c>
      <c r="P1609" s="122">
        <v>0.1251269620779</v>
      </c>
      <c r="Q1609" s="122">
        <v>0.13616758588940001</v>
      </c>
      <c r="R1609" s="122">
        <v>0.1144340000197</v>
      </c>
      <c r="S1609" s="122">
        <v>0.13307593096420001</v>
      </c>
      <c r="T1609" s="122">
        <v>0.14711214522659999</v>
      </c>
      <c r="U1609" s="122">
        <v>0.16236088117389999</v>
      </c>
      <c r="V1609" s="122">
        <v>0.15454620440200001</v>
      </c>
      <c r="W1609" s="122">
        <v>0.1605136118395</v>
      </c>
      <c r="X1609" s="122">
        <v>0.17470020071639999</v>
      </c>
      <c r="Y1609" s="122">
        <v>0.17793103356289999</v>
      </c>
      <c r="Z1609" s="122">
        <v>0.17877145818439999</v>
      </c>
      <c r="AA1609" s="122">
        <v>0.1935917176967</v>
      </c>
      <c r="AB1609" s="122">
        <v>0.1845247091461</v>
      </c>
      <c r="AC1609" s="122">
        <v>0.17726573885499999</v>
      </c>
      <c r="AD1609" s="122">
        <v>0.158062317249</v>
      </c>
      <c r="AE1609" s="122">
        <v>0.1238896100455</v>
      </c>
      <c r="AF1609" s="122">
        <v>9.3961638931500002E-2</v>
      </c>
      <c r="AG1609" s="122">
        <v>6.8948791805400006E-2</v>
      </c>
      <c r="AH1609" s="122">
        <v>6.6010852772100004E-2</v>
      </c>
      <c r="AI1609" s="122">
        <v>6.3426213649800001E-2</v>
      </c>
      <c r="AJ1609" s="122">
        <v>2.5746715758699999E-2</v>
      </c>
      <c r="AK1609" s="122">
        <v>1.8258294730900002E-2</v>
      </c>
      <c r="AL1609" s="122">
        <v>-0.49753877844869998</v>
      </c>
    </row>
    <row r="1610" spans="1:38" hidden="1" x14ac:dyDescent="0.25">
      <c r="A1610" s="122" t="s">
        <v>2024</v>
      </c>
      <c r="B1610" s="122">
        <v>1</v>
      </c>
      <c r="C1610" s="122" t="s">
        <v>2205</v>
      </c>
      <c r="D1610" s="122" t="s">
        <v>2154</v>
      </c>
      <c r="E1610" s="122">
        <v>30</v>
      </c>
      <c r="F1610" s="122">
        <v>2.1959923444000002E-3</v>
      </c>
      <c r="G1610" s="122">
        <v>1.5890973654E-3</v>
      </c>
      <c r="H1610" s="122">
        <v>1.8112705369E-3</v>
      </c>
      <c r="I1610" s="122">
        <v>2.1850756462000001E-3</v>
      </c>
      <c r="J1610" s="122">
        <v>2.6339288831E-3</v>
      </c>
      <c r="K1610" s="122">
        <v>1.6056894112999999E-3</v>
      </c>
      <c r="L1610" s="122">
        <v>2.4979208438000002E-3</v>
      </c>
      <c r="M1610" s="122">
        <v>3.1227098604999998E-3</v>
      </c>
      <c r="N1610" s="122">
        <v>3.4718105148999999E-3</v>
      </c>
      <c r="O1610" s="122">
        <v>3.0427208418999999E-3</v>
      </c>
      <c r="P1610" s="122">
        <v>3.3613081561E-3</v>
      </c>
      <c r="Q1610" s="122">
        <v>5.0380381319000004E-3</v>
      </c>
      <c r="R1610" s="122">
        <v>5.2569746526000003E-3</v>
      </c>
      <c r="S1610" s="122">
        <v>4.7289561237000002E-3</v>
      </c>
      <c r="T1610" s="122">
        <v>5.0445209480999998E-3</v>
      </c>
      <c r="U1610" s="122">
        <v>5.6056825396E-3</v>
      </c>
      <c r="V1610" s="122">
        <v>5.6973733908000004E-3</v>
      </c>
      <c r="W1610" s="122">
        <v>5.8975273814999996E-3</v>
      </c>
      <c r="X1610" s="122">
        <v>5.0902672219999999E-3</v>
      </c>
      <c r="Y1610" s="122">
        <v>4.2059543685000001E-3</v>
      </c>
      <c r="Z1610" s="122">
        <v>4.3320024395000004E-3</v>
      </c>
      <c r="AA1610" s="122">
        <v>4.5624575792000003E-3</v>
      </c>
      <c r="AB1610" s="122">
        <v>3.9593196469999998E-3</v>
      </c>
      <c r="AC1610" s="122">
        <v>4.8758619657000004E-3</v>
      </c>
      <c r="AD1610" s="122">
        <v>4.2920908236E-3</v>
      </c>
      <c r="AE1610" s="122">
        <v>4.1338937773E-3</v>
      </c>
      <c r="AF1610" s="122">
        <v>3.9772237332000001E-3</v>
      </c>
      <c r="AG1610" s="122">
        <v>3.3219092243999999E-3</v>
      </c>
      <c r="AH1610" s="122">
        <v>2.3271927966E-3</v>
      </c>
      <c r="AI1610" s="122">
        <v>1.6697213549999999E-4</v>
      </c>
      <c r="AJ1610" s="122">
        <v>7.3445680000000001E-7</v>
      </c>
      <c r="AK1610" s="122">
        <v>7.3445680000000001E-7</v>
      </c>
      <c r="AL1610" s="122">
        <v>0</v>
      </c>
    </row>
    <row r="1611" spans="1:38" hidden="1" x14ac:dyDescent="0.25">
      <c r="A1611" s="122" t="s">
        <v>2024</v>
      </c>
      <c r="B1611" s="122">
        <v>1</v>
      </c>
      <c r="C1611" s="122" t="s">
        <v>2205</v>
      </c>
      <c r="D1611" s="122" t="s">
        <v>2155</v>
      </c>
      <c r="E1611" s="122">
        <v>30</v>
      </c>
      <c r="F1611" s="122">
        <v>0</v>
      </c>
      <c r="G1611" s="122">
        <v>0</v>
      </c>
      <c r="H1611" s="122">
        <v>0</v>
      </c>
      <c r="I1611" s="122">
        <v>0</v>
      </c>
      <c r="J1611" s="122">
        <v>0</v>
      </c>
      <c r="K1611" s="122">
        <v>0</v>
      </c>
      <c r="L1611" s="122">
        <v>0</v>
      </c>
      <c r="M1611" s="122">
        <v>0</v>
      </c>
      <c r="N1611" s="122">
        <v>0</v>
      </c>
      <c r="O1611" s="122">
        <v>0</v>
      </c>
      <c r="P1611" s="122">
        <v>0</v>
      </c>
      <c r="Q1611" s="122">
        <v>0</v>
      </c>
      <c r="R1611" s="122">
        <v>0</v>
      </c>
      <c r="S1611" s="122">
        <v>0</v>
      </c>
      <c r="T1611" s="122">
        <v>0</v>
      </c>
      <c r="U1611" s="122">
        <v>0</v>
      </c>
      <c r="V1611" s="122">
        <v>0</v>
      </c>
      <c r="W1611" s="122">
        <v>0</v>
      </c>
      <c r="X1611" s="122">
        <v>0</v>
      </c>
      <c r="Y1611" s="122">
        <v>0</v>
      </c>
      <c r="Z1611" s="122">
        <v>0</v>
      </c>
      <c r="AA1611" s="122">
        <v>0</v>
      </c>
      <c r="AB1611" s="122">
        <v>0</v>
      </c>
      <c r="AC1611" s="122">
        <v>0</v>
      </c>
      <c r="AD1611" s="122">
        <v>0</v>
      </c>
      <c r="AE1611" s="122">
        <v>0</v>
      </c>
      <c r="AF1611" s="122">
        <v>0</v>
      </c>
      <c r="AG1611" s="122">
        <v>0</v>
      </c>
      <c r="AH1611" s="122">
        <v>0</v>
      </c>
      <c r="AI1611" s="122">
        <v>0</v>
      </c>
      <c r="AJ1611" s="122">
        <v>0</v>
      </c>
      <c r="AK1611" s="122">
        <v>0</v>
      </c>
      <c r="AL1611" s="122">
        <v>0</v>
      </c>
    </row>
    <row r="1612" spans="1:38" hidden="1" x14ac:dyDescent="0.25">
      <c r="A1612" s="122" t="s">
        <v>2024</v>
      </c>
      <c r="B1612" s="122">
        <v>1</v>
      </c>
      <c r="C1612" s="122" t="s">
        <v>2205</v>
      </c>
      <c r="D1612" s="122" t="s">
        <v>2156</v>
      </c>
      <c r="E1612" s="122">
        <v>30</v>
      </c>
      <c r="F1612" s="122">
        <v>0.41858316886269997</v>
      </c>
      <c r="G1612" s="122">
        <v>0.41851640006590002</v>
      </c>
      <c r="H1612" s="122">
        <v>0.45918961420760002</v>
      </c>
      <c r="I1612" s="122">
        <v>0.38046135737129999</v>
      </c>
      <c r="J1612" s="122">
        <v>0.41003105413199997</v>
      </c>
      <c r="K1612" s="122">
        <v>0.42262408321779998</v>
      </c>
      <c r="L1612" s="122">
        <v>0.48050608675669998</v>
      </c>
      <c r="M1612" s="122">
        <v>0.55567239520239997</v>
      </c>
      <c r="N1612" s="122">
        <v>0.60227995324049999</v>
      </c>
      <c r="O1612" s="122">
        <v>0.59575730947490002</v>
      </c>
      <c r="P1612" s="122">
        <v>0.58354613113840004</v>
      </c>
      <c r="Q1612" s="122">
        <v>0.58429180375980005</v>
      </c>
      <c r="R1612" s="122">
        <v>0.55861953480890003</v>
      </c>
      <c r="S1612" s="122">
        <v>0.52265169702320002</v>
      </c>
      <c r="T1612" s="122">
        <v>0.53355199075119997</v>
      </c>
      <c r="U1612" s="122">
        <v>0.54685114503270005</v>
      </c>
      <c r="V1612" s="122">
        <v>0.53883377204820004</v>
      </c>
      <c r="W1612" s="122">
        <v>0.53577317499599997</v>
      </c>
      <c r="X1612" s="122">
        <v>0.53398426038830005</v>
      </c>
      <c r="Y1612" s="122">
        <v>0.48624538033569997</v>
      </c>
      <c r="Z1612" s="122">
        <v>0.47747279650660002</v>
      </c>
      <c r="AA1612" s="122">
        <v>0.47471262418709997</v>
      </c>
      <c r="AB1612" s="122">
        <v>0.45069387507620001</v>
      </c>
      <c r="AC1612" s="122">
        <v>0.45129173620360002</v>
      </c>
      <c r="AD1612" s="122">
        <v>0.52696992666230003</v>
      </c>
      <c r="AE1612" s="122">
        <v>0.43679226230149998</v>
      </c>
      <c r="AF1612" s="122">
        <v>0.41077045412539998</v>
      </c>
      <c r="AG1612" s="122">
        <v>0.4333153553911</v>
      </c>
      <c r="AH1612" s="122">
        <v>0.44343239714929999</v>
      </c>
      <c r="AI1612" s="122">
        <v>0.44313456040869997</v>
      </c>
      <c r="AJ1612" s="122">
        <v>0.31955916745930002</v>
      </c>
      <c r="AK1612" s="122">
        <v>0.37798797406029999</v>
      </c>
      <c r="AL1612" s="122">
        <v>0.20967708406900001</v>
      </c>
    </row>
    <row r="1613" spans="1:38" hidden="1" x14ac:dyDescent="0.25">
      <c r="A1613" s="122" t="s">
        <v>2024</v>
      </c>
      <c r="B1613" s="122">
        <v>1</v>
      </c>
      <c r="C1613" s="122" t="s">
        <v>2205</v>
      </c>
      <c r="D1613" s="122" t="s">
        <v>2178</v>
      </c>
      <c r="E1613" s="122">
        <v>30</v>
      </c>
      <c r="F1613" s="122">
        <v>0</v>
      </c>
      <c r="G1613" s="122">
        <v>0</v>
      </c>
      <c r="H1613" s="122">
        <v>0</v>
      </c>
      <c r="I1613" s="122">
        <v>0</v>
      </c>
      <c r="J1613" s="122">
        <v>0</v>
      </c>
      <c r="K1613" s="122">
        <v>0</v>
      </c>
      <c r="L1613" s="122">
        <v>0</v>
      </c>
      <c r="M1613" s="122">
        <v>0</v>
      </c>
      <c r="N1613" s="122">
        <v>0</v>
      </c>
      <c r="O1613" s="122">
        <v>0</v>
      </c>
      <c r="P1613" s="122">
        <v>0</v>
      </c>
      <c r="Q1613" s="122">
        <v>0</v>
      </c>
      <c r="R1613" s="122">
        <v>0</v>
      </c>
      <c r="S1613" s="122">
        <v>0</v>
      </c>
      <c r="T1613" s="122">
        <v>0</v>
      </c>
      <c r="U1613" s="122">
        <v>0</v>
      </c>
      <c r="V1613" s="122">
        <v>0</v>
      </c>
      <c r="W1613" s="122">
        <v>0</v>
      </c>
      <c r="X1613" s="122">
        <v>0</v>
      </c>
      <c r="Y1613" s="122">
        <v>0</v>
      </c>
      <c r="Z1613" s="122">
        <v>0</v>
      </c>
      <c r="AA1613" s="122">
        <v>0</v>
      </c>
      <c r="AB1613" s="122">
        <v>0</v>
      </c>
      <c r="AC1613" s="122">
        <v>0</v>
      </c>
      <c r="AD1613" s="122">
        <v>0</v>
      </c>
      <c r="AE1613" s="122">
        <v>0</v>
      </c>
      <c r="AF1613" s="122">
        <v>0</v>
      </c>
      <c r="AG1613" s="122">
        <v>0</v>
      </c>
      <c r="AH1613" s="122">
        <v>0</v>
      </c>
      <c r="AI1613" s="122">
        <v>0</v>
      </c>
      <c r="AJ1613" s="122">
        <v>0</v>
      </c>
      <c r="AK1613" s="122">
        <v>0</v>
      </c>
      <c r="AL1613" s="122">
        <v>0</v>
      </c>
    </row>
    <row r="1614" spans="1:38" hidden="1" x14ac:dyDescent="0.25">
      <c r="A1614" s="122" t="s">
        <v>2024</v>
      </c>
      <c r="B1614" s="122">
        <v>1</v>
      </c>
      <c r="C1614" s="122" t="s">
        <v>2205</v>
      </c>
      <c r="D1614" s="122" t="s">
        <v>2157</v>
      </c>
      <c r="E1614" s="122">
        <v>30</v>
      </c>
      <c r="F1614" s="122">
        <v>0</v>
      </c>
      <c r="G1614" s="122">
        <v>0</v>
      </c>
      <c r="H1614" s="122">
        <v>0</v>
      </c>
      <c r="I1614" s="122">
        <v>0</v>
      </c>
      <c r="J1614" s="122">
        <v>0</v>
      </c>
      <c r="K1614" s="122">
        <v>0</v>
      </c>
      <c r="L1614" s="122">
        <v>0</v>
      </c>
      <c r="M1614" s="122">
        <v>0</v>
      </c>
      <c r="N1614" s="122">
        <v>0</v>
      </c>
      <c r="O1614" s="122">
        <v>0</v>
      </c>
      <c r="P1614" s="122">
        <v>0</v>
      </c>
      <c r="Q1614" s="122">
        <v>0</v>
      </c>
      <c r="R1614" s="122">
        <v>0</v>
      </c>
      <c r="S1614" s="122">
        <v>0</v>
      </c>
      <c r="T1614" s="122">
        <v>0</v>
      </c>
      <c r="U1614" s="122">
        <v>0</v>
      </c>
      <c r="V1614" s="122">
        <v>0</v>
      </c>
      <c r="W1614" s="122">
        <v>0</v>
      </c>
      <c r="X1614" s="122">
        <v>0</v>
      </c>
      <c r="Y1614" s="122">
        <v>0</v>
      </c>
      <c r="Z1614" s="122">
        <v>0</v>
      </c>
      <c r="AA1614" s="122">
        <v>0</v>
      </c>
      <c r="AB1614" s="122">
        <v>0</v>
      </c>
      <c r="AC1614" s="122">
        <v>0</v>
      </c>
      <c r="AD1614" s="122">
        <v>0</v>
      </c>
      <c r="AE1614" s="122">
        <v>0</v>
      </c>
      <c r="AF1614" s="122">
        <v>0</v>
      </c>
      <c r="AG1614" s="122">
        <v>0</v>
      </c>
      <c r="AH1614" s="122">
        <v>0</v>
      </c>
      <c r="AI1614" s="122">
        <v>0</v>
      </c>
      <c r="AJ1614" s="122">
        <v>0</v>
      </c>
      <c r="AK1614" s="122">
        <v>0</v>
      </c>
      <c r="AL1614" s="122">
        <v>0</v>
      </c>
    </row>
    <row r="1615" spans="1:38" hidden="1" x14ac:dyDescent="0.25">
      <c r="A1615" s="122" t="s">
        <v>2024</v>
      </c>
      <c r="B1615" s="122">
        <v>1</v>
      </c>
      <c r="C1615" s="122" t="s">
        <v>2205</v>
      </c>
      <c r="D1615" s="122" t="s">
        <v>2158</v>
      </c>
      <c r="E1615" s="122">
        <v>30</v>
      </c>
      <c r="F1615" s="122">
        <v>0</v>
      </c>
      <c r="G1615" s="122">
        <v>0</v>
      </c>
      <c r="H1615" s="122">
        <v>0</v>
      </c>
      <c r="I1615" s="122">
        <v>0</v>
      </c>
      <c r="J1615" s="122">
        <v>0</v>
      </c>
      <c r="K1615" s="122">
        <v>0</v>
      </c>
      <c r="L1615" s="122">
        <v>0</v>
      </c>
      <c r="M1615" s="122">
        <v>0</v>
      </c>
      <c r="N1615" s="122">
        <v>0</v>
      </c>
      <c r="O1615" s="122">
        <v>0</v>
      </c>
      <c r="P1615" s="122">
        <v>0</v>
      </c>
      <c r="Q1615" s="122">
        <v>0</v>
      </c>
      <c r="R1615" s="122">
        <v>0</v>
      </c>
      <c r="S1615" s="122">
        <v>0</v>
      </c>
      <c r="T1615" s="122">
        <v>0</v>
      </c>
      <c r="U1615" s="122">
        <v>0</v>
      </c>
      <c r="V1615" s="122">
        <v>0</v>
      </c>
      <c r="W1615" s="122">
        <v>0</v>
      </c>
      <c r="X1615" s="122">
        <v>0</v>
      </c>
      <c r="Y1615" s="122">
        <v>0</v>
      </c>
      <c r="Z1615" s="122">
        <v>0</v>
      </c>
      <c r="AA1615" s="122">
        <v>0</v>
      </c>
      <c r="AB1615" s="122">
        <v>0</v>
      </c>
      <c r="AC1615" s="122">
        <v>0</v>
      </c>
      <c r="AD1615" s="122">
        <v>0</v>
      </c>
      <c r="AE1615" s="122">
        <v>0</v>
      </c>
      <c r="AF1615" s="122">
        <v>0</v>
      </c>
      <c r="AG1615" s="122">
        <v>0</v>
      </c>
      <c r="AH1615" s="122">
        <v>0</v>
      </c>
      <c r="AI1615" s="122">
        <v>0</v>
      </c>
      <c r="AJ1615" s="122">
        <v>0</v>
      </c>
      <c r="AK1615" s="122">
        <v>0</v>
      </c>
      <c r="AL1615" s="122">
        <v>0</v>
      </c>
    </row>
    <row r="1616" spans="1:38" hidden="1" x14ac:dyDescent="0.25">
      <c r="A1616" s="122" t="s">
        <v>2024</v>
      </c>
      <c r="B1616" s="122">
        <v>1</v>
      </c>
      <c r="C1616" s="122" t="s">
        <v>2205</v>
      </c>
      <c r="D1616" s="122" t="s">
        <v>2159</v>
      </c>
      <c r="E1616" s="122">
        <v>30</v>
      </c>
      <c r="F1616" s="122">
        <v>0</v>
      </c>
      <c r="G1616" s="122">
        <v>0</v>
      </c>
      <c r="H1616" s="122">
        <v>0</v>
      </c>
      <c r="I1616" s="122">
        <v>0</v>
      </c>
      <c r="J1616" s="122">
        <v>0</v>
      </c>
      <c r="K1616" s="122">
        <v>0</v>
      </c>
      <c r="L1616" s="122">
        <v>0</v>
      </c>
      <c r="M1616" s="122">
        <v>0</v>
      </c>
      <c r="N1616" s="122">
        <v>0</v>
      </c>
      <c r="O1616" s="122">
        <v>0</v>
      </c>
      <c r="P1616" s="122">
        <v>0</v>
      </c>
      <c r="Q1616" s="122">
        <v>0</v>
      </c>
      <c r="R1616" s="122">
        <v>0</v>
      </c>
      <c r="S1616" s="122">
        <v>0</v>
      </c>
      <c r="T1616" s="122">
        <v>0</v>
      </c>
      <c r="U1616" s="122">
        <v>0</v>
      </c>
      <c r="V1616" s="122">
        <v>0</v>
      </c>
      <c r="W1616" s="122">
        <v>0</v>
      </c>
      <c r="X1616" s="122">
        <v>0</v>
      </c>
      <c r="Y1616" s="122">
        <v>0</v>
      </c>
      <c r="Z1616" s="122">
        <v>0</v>
      </c>
      <c r="AA1616" s="122">
        <v>0</v>
      </c>
      <c r="AB1616" s="122">
        <v>0</v>
      </c>
      <c r="AC1616" s="122">
        <v>0</v>
      </c>
      <c r="AD1616" s="122">
        <v>0</v>
      </c>
      <c r="AE1616" s="122">
        <v>0</v>
      </c>
      <c r="AF1616" s="122">
        <v>0</v>
      </c>
      <c r="AG1616" s="122">
        <v>0</v>
      </c>
      <c r="AH1616" s="122">
        <v>0</v>
      </c>
      <c r="AI1616" s="122">
        <v>0</v>
      </c>
      <c r="AJ1616" s="122">
        <v>0</v>
      </c>
      <c r="AK1616" s="122">
        <v>0</v>
      </c>
      <c r="AL1616" s="122">
        <v>0</v>
      </c>
    </row>
    <row r="1617" spans="1:38" hidden="1" x14ac:dyDescent="0.25">
      <c r="A1617" s="122" t="s">
        <v>2024</v>
      </c>
      <c r="B1617" s="122">
        <v>1</v>
      </c>
      <c r="C1617" s="122" t="s">
        <v>2205</v>
      </c>
      <c r="D1617" s="122" t="s">
        <v>2160</v>
      </c>
      <c r="E1617" s="122">
        <v>30</v>
      </c>
      <c r="F1617" s="122">
        <v>4.5066767897299999E-2</v>
      </c>
      <c r="G1617" s="122">
        <v>3.0483427745799999E-2</v>
      </c>
      <c r="H1617" s="122">
        <v>2.0479692602499999E-2</v>
      </c>
      <c r="I1617" s="122">
        <v>1.95179214681E-2</v>
      </c>
      <c r="J1617" s="122">
        <v>1.9445777783099999E-2</v>
      </c>
      <c r="K1617" s="122">
        <v>2.0266199374499999E-2</v>
      </c>
      <c r="L1617" s="122">
        <v>1.9031911395699999E-2</v>
      </c>
      <c r="M1617" s="122">
        <v>1.5146768643800001E-2</v>
      </c>
      <c r="N1617" s="122">
        <v>1.1522391428E-2</v>
      </c>
      <c r="O1617" s="122">
        <v>1.5801203006199999E-2</v>
      </c>
      <c r="P1617" s="122">
        <v>1.5249859666200001E-2</v>
      </c>
      <c r="Q1617" s="122">
        <v>1.4481750859500001E-2</v>
      </c>
      <c r="R1617" s="122">
        <v>1.22154621223E-2</v>
      </c>
      <c r="S1617" s="122">
        <v>7.8687631028000003E-3</v>
      </c>
      <c r="T1617" s="122">
        <v>9.6485266463000006E-3</v>
      </c>
      <c r="U1617" s="122">
        <v>1.3517722672599999E-2</v>
      </c>
      <c r="V1617" s="122">
        <v>1.29152547987E-2</v>
      </c>
      <c r="W1617" s="122">
        <v>1.00760065571E-2</v>
      </c>
      <c r="X1617" s="122">
        <v>8.9019256715999993E-3</v>
      </c>
      <c r="Y1617" s="122">
        <v>9.1431217408E-3</v>
      </c>
      <c r="Z1617" s="122">
        <v>6.3631034312000003E-3</v>
      </c>
      <c r="AA1617" s="122">
        <v>4.9882465033999996E-3</v>
      </c>
      <c r="AB1617" s="122">
        <v>6.0222070929000001E-3</v>
      </c>
      <c r="AC1617" s="122">
        <v>7.4683069611999999E-3</v>
      </c>
      <c r="AD1617" s="122">
        <v>6.2816632596000002E-3</v>
      </c>
      <c r="AE1617" s="122">
        <v>5.500461192E-3</v>
      </c>
      <c r="AF1617" s="122">
        <v>4.3307068243999998E-3</v>
      </c>
      <c r="AG1617" s="122">
        <v>3.3173616685000002E-3</v>
      </c>
      <c r="AH1617" s="122">
        <v>1.7544280234E-3</v>
      </c>
      <c r="AI1617" s="122">
        <v>3.1781434857000002E-3</v>
      </c>
      <c r="AJ1617" s="122">
        <v>8.2402710649999997E-4</v>
      </c>
      <c r="AK1617" s="122">
        <v>0</v>
      </c>
      <c r="AL1617" s="122">
        <v>0</v>
      </c>
    </row>
    <row r="1618" spans="1:38" hidden="1" x14ac:dyDescent="0.25">
      <c r="A1618" s="122" t="s">
        <v>2024</v>
      </c>
      <c r="B1618" s="122">
        <v>1</v>
      </c>
      <c r="C1618" s="122" t="s">
        <v>2205</v>
      </c>
      <c r="D1618" s="122" t="s">
        <v>2161</v>
      </c>
      <c r="E1618" s="122">
        <v>30</v>
      </c>
      <c r="F1618" s="122">
        <v>4.0949636960700003E-2</v>
      </c>
      <c r="G1618" s="122">
        <v>3.9532135403300001E-2</v>
      </c>
      <c r="H1618" s="122">
        <v>4.0447268533100003E-2</v>
      </c>
      <c r="I1618" s="122">
        <v>4.0077102323300001E-2</v>
      </c>
      <c r="J1618" s="122">
        <v>3.84458738471E-2</v>
      </c>
      <c r="K1618" s="122">
        <v>3.8694120233799999E-2</v>
      </c>
      <c r="L1618" s="122">
        <v>4.05155730123E-2</v>
      </c>
      <c r="M1618" s="122">
        <v>3.9167110390800002E-2</v>
      </c>
      <c r="N1618" s="122">
        <v>3.8619940100500003E-2</v>
      </c>
      <c r="O1618" s="122">
        <v>3.8979089458799999E-2</v>
      </c>
      <c r="P1618" s="122">
        <v>3.5612339645799997E-2</v>
      </c>
      <c r="Q1618" s="122">
        <v>3.3081699821299999E-2</v>
      </c>
      <c r="R1618" s="122">
        <v>3.3231687644099998E-2</v>
      </c>
      <c r="S1618" s="122">
        <v>3.4899003653500002E-2</v>
      </c>
      <c r="T1618" s="122">
        <v>3.3684262840799999E-2</v>
      </c>
      <c r="U1618" s="122">
        <v>3.3739973589900003E-2</v>
      </c>
      <c r="V1618" s="122">
        <v>3.3452755458199999E-2</v>
      </c>
      <c r="W1618" s="122">
        <v>3.0809290588800001E-2</v>
      </c>
      <c r="X1618" s="122">
        <v>2.8656246004300001E-2</v>
      </c>
      <c r="Y1618" s="122">
        <v>2.5774488106199998E-2</v>
      </c>
      <c r="Z1618" s="122">
        <v>3.0099507898300001E-2</v>
      </c>
      <c r="AA1618" s="122">
        <v>3.3714207377600003E-2</v>
      </c>
      <c r="AB1618" s="122">
        <v>3.2446996239199999E-2</v>
      </c>
      <c r="AC1618" s="122">
        <v>3.1471927030599998E-2</v>
      </c>
      <c r="AD1618" s="122">
        <v>3.2061985189199997E-2</v>
      </c>
      <c r="AE1618" s="122">
        <v>2.6380193131800001E-2</v>
      </c>
      <c r="AF1618" s="122">
        <v>2.8644242777399999E-2</v>
      </c>
      <c r="AG1618" s="122">
        <v>2.6721185250000001E-2</v>
      </c>
      <c r="AH1618" s="122">
        <v>1.82310692198E-2</v>
      </c>
      <c r="AI1618" s="122">
        <v>1.7117756152000001E-2</v>
      </c>
      <c r="AJ1618" s="122">
        <v>1.44555780586E-2</v>
      </c>
      <c r="AK1618" s="122">
        <v>1.2669379204899999E-2</v>
      </c>
      <c r="AL1618" s="122">
        <v>-0.14098550724639999</v>
      </c>
    </row>
    <row r="1619" spans="1:38" hidden="1" x14ac:dyDescent="0.25">
      <c r="A1619" s="122" t="s">
        <v>2024</v>
      </c>
      <c r="B1619" s="122">
        <v>1</v>
      </c>
      <c r="C1619" s="122" t="s">
        <v>2205</v>
      </c>
      <c r="D1619" s="122" t="s">
        <v>2179</v>
      </c>
      <c r="E1619" s="122">
        <v>30</v>
      </c>
      <c r="F1619" s="122">
        <v>0</v>
      </c>
      <c r="G1619" s="122">
        <v>0</v>
      </c>
      <c r="H1619" s="122">
        <v>0</v>
      </c>
      <c r="I1619" s="122">
        <v>0</v>
      </c>
      <c r="J1619" s="122">
        <v>0</v>
      </c>
      <c r="K1619" s="122">
        <v>0</v>
      </c>
      <c r="L1619" s="122">
        <v>0</v>
      </c>
      <c r="M1619" s="122">
        <v>0</v>
      </c>
      <c r="N1619" s="122">
        <v>0</v>
      </c>
      <c r="O1619" s="122">
        <v>0</v>
      </c>
      <c r="P1619" s="122">
        <v>0</v>
      </c>
      <c r="Q1619" s="122">
        <v>0</v>
      </c>
      <c r="R1619" s="122">
        <v>0</v>
      </c>
      <c r="S1619" s="122">
        <v>0</v>
      </c>
      <c r="T1619" s="122">
        <v>0</v>
      </c>
      <c r="U1619" s="122">
        <v>0</v>
      </c>
      <c r="V1619" s="122">
        <v>0</v>
      </c>
      <c r="W1619" s="122">
        <v>0</v>
      </c>
      <c r="X1619" s="122">
        <v>0</v>
      </c>
      <c r="Y1619" s="122">
        <v>0</v>
      </c>
      <c r="Z1619" s="122">
        <v>0</v>
      </c>
      <c r="AA1619" s="122">
        <v>0</v>
      </c>
      <c r="AB1619" s="122">
        <v>0</v>
      </c>
      <c r="AC1619" s="122">
        <v>0</v>
      </c>
      <c r="AD1619" s="122">
        <v>0</v>
      </c>
      <c r="AE1619" s="122">
        <v>0</v>
      </c>
      <c r="AF1619" s="122">
        <v>0</v>
      </c>
      <c r="AG1619" s="122">
        <v>0</v>
      </c>
      <c r="AH1619" s="122">
        <v>0</v>
      </c>
      <c r="AI1619" s="122">
        <v>0</v>
      </c>
      <c r="AJ1619" s="122">
        <v>0</v>
      </c>
      <c r="AK1619" s="122">
        <v>0</v>
      </c>
      <c r="AL1619" s="122">
        <v>0</v>
      </c>
    </row>
    <row r="1620" spans="1:38" hidden="1" x14ac:dyDescent="0.25">
      <c r="A1620" s="122" t="s">
        <v>2024</v>
      </c>
      <c r="B1620" s="122">
        <v>1</v>
      </c>
      <c r="C1620" s="122" t="s">
        <v>2205</v>
      </c>
      <c r="D1620" s="122" t="s">
        <v>2162</v>
      </c>
      <c r="E1620" s="122">
        <v>30</v>
      </c>
      <c r="F1620" s="122">
        <v>0.21722610448329999</v>
      </c>
      <c r="G1620" s="122">
        <v>0.21612308395909999</v>
      </c>
      <c r="H1620" s="122">
        <v>0.2101549550514</v>
      </c>
      <c r="I1620" s="122">
        <v>0.21515794100050001</v>
      </c>
      <c r="J1620" s="122">
        <v>0.240291051516</v>
      </c>
      <c r="K1620" s="122">
        <v>0.2478546208248</v>
      </c>
      <c r="L1620" s="122">
        <v>0.27089987106239999</v>
      </c>
      <c r="M1620" s="122">
        <v>0.26278479149150002</v>
      </c>
      <c r="N1620" s="122">
        <v>0.25679696578869998</v>
      </c>
      <c r="O1620" s="122">
        <v>0.25973178825490001</v>
      </c>
      <c r="P1620" s="122">
        <v>0.26448856426549999</v>
      </c>
      <c r="Q1620" s="122">
        <v>0.26557663492220002</v>
      </c>
      <c r="R1620" s="122">
        <v>0.24676312706529999</v>
      </c>
      <c r="S1620" s="122">
        <v>0.22696647097539999</v>
      </c>
      <c r="T1620" s="122">
        <v>0.21416412935660001</v>
      </c>
      <c r="U1620" s="122">
        <v>0.2414959340159</v>
      </c>
      <c r="V1620" s="122">
        <v>0.25623262306470002</v>
      </c>
      <c r="W1620" s="122">
        <v>0.239380872464</v>
      </c>
      <c r="X1620" s="122">
        <v>0.2399578605305</v>
      </c>
      <c r="Y1620" s="122">
        <v>0.21388344017829999</v>
      </c>
      <c r="Z1620" s="122">
        <v>0.19057585817549999</v>
      </c>
      <c r="AA1620" s="122">
        <v>0.19350151178360001</v>
      </c>
      <c r="AB1620" s="122">
        <v>0.1623833308131</v>
      </c>
      <c r="AC1620" s="122">
        <v>0.16043847444189999</v>
      </c>
      <c r="AD1620" s="122">
        <v>0.17156457870530001</v>
      </c>
      <c r="AE1620" s="122">
        <v>0.13912760496330001</v>
      </c>
      <c r="AF1620" s="122">
        <v>0.1314464672874</v>
      </c>
      <c r="AG1620" s="122">
        <v>0.13448757025460001</v>
      </c>
      <c r="AH1620" s="122">
        <v>0.12962436982289999</v>
      </c>
      <c r="AI1620" s="122">
        <v>0.13968227502530001</v>
      </c>
      <c r="AJ1620" s="122">
        <v>0.1244486244861</v>
      </c>
      <c r="AK1620" s="122">
        <v>0.1184995246855</v>
      </c>
      <c r="AL1620" s="122">
        <v>-0.36055990783410002</v>
      </c>
    </row>
    <row r="1621" spans="1:38" hidden="1" x14ac:dyDescent="0.25">
      <c r="A1621" s="122" t="s">
        <v>2024</v>
      </c>
      <c r="B1621" s="122">
        <v>1</v>
      </c>
      <c r="C1621" s="122" t="s">
        <v>2205</v>
      </c>
      <c r="D1621" s="122" t="s">
        <v>2163</v>
      </c>
      <c r="E1621" s="122">
        <v>30</v>
      </c>
      <c r="F1621" s="122">
        <v>0.3904281026011</v>
      </c>
      <c r="G1621" s="122">
        <v>0.34089223205449998</v>
      </c>
      <c r="H1621" s="122">
        <v>0.34688937200449999</v>
      </c>
      <c r="I1621" s="122">
        <v>0.30380777397550002</v>
      </c>
      <c r="J1621" s="122">
        <v>0.28295213966220001</v>
      </c>
      <c r="K1621" s="122">
        <v>0.2562831465125</v>
      </c>
      <c r="L1621" s="122">
        <v>0.25916455394120003</v>
      </c>
      <c r="M1621" s="122">
        <v>0.27174930369599998</v>
      </c>
      <c r="N1621" s="122">
        <v>0.25456638720750002</v>
      </c>
      <c r="O1621" s="122">
        <v>0.2293472784816</v>
      </c>
      <c r="P1621" s="122">
        <v>0.2353861489296</v>
      </c>
      <c r="Q1621" s="122">
        <v>0.2291588227178</v>
      </c>
      <c r="R1621" s="122">
        <v>0.20875504767290001</v>
      </c>
      <c r="S1621" s="122">
        <v>0.21665013774569999</v>
      </c>
      <c r="T1621" s="122">
        <v>0.20933982301760001</v>
      </c>
      <c r="U1621" s="122">
        <v>0.1697180419248</v>
      </c>
      <c r="V1621" s="122">
        <v>0.19210333862439999</v>
      </c>
      <c r="W1621" s="122">
        <v>0.16198322213630001</v>
      </c>
      <c r="X1621" s="122">
        <v>0.16220066667489999</v>
      </c>
      <c r="Y1621" s="122">
        <v>0.13335606699630001</v>
      </c>
      <c r="Z1621" s="122">
        <v>0.1455727544596</v>
      </c>
      <c r="AA1621" s="122">
        <v>0.15745473328260001</v>
      </c>
      <c r="AB1621" s="122">
        <v>0.12667187829660001</v>
      </c>
      <c r="AC1621" s="122">
        <v>0.1233066868672</v>
      </c>
      <c r="AD1621" s="122">
        <v>0.1119219918611</v>
      </c>
      <c r="AE1621" s="122">
        <v>9.8414541701299998E-2</v>
      </c>
      <c r="AF1621" s="122">
        <v>9.1240518479399998E-2</v>
      </c>
      <c r="AG1621" s="122">
        <v>9.9195021898100005E-2</v>
      </c>
      <c r="AH1621" s="122">
        <v>9.53015282391E-2</v>
      </c>
      <c r="AI1621" s="122">
        <v>8.8465811193600002E-2</v>
      </c>
      <c r="AJ1621" s="122">
        <v>7.2597612677000004E-2</v>
      </c>
      <c r="AK1621" s="122">
        <v>8.0973224093300003E-2</v>
      </c>
      <c r="AL1621" s="122">
        <v>0.16704341024050001</v>
      </c>
    </row>
    <row r="1622" spans="1:38" hidden="1" x14ac:dyDescent="0.25">
      <c r="A1622" s="122" t="s">
        <v>2024</v>
      </c>
      <c r="B1622" s="122">
        <v>1</v>
      </c>
      <c r="C1622" s="122" t="s">
        <v>2205</v>
      </c>
      <c r="D1622" s="122" t="s">
        <v>2180</v>
      </c>
      <c r="E1622" s="122">
        <v>30</v>
      </c>
      <c r="F1622" s="122">
        <v>0</v>
      </c>
      <c r="G1622" s="122">
        <v>0</v>
      </c>
      <c r="H1622" s="122">
        <v>0</v>
      </c>
      <c r="I1622" s="122">
        <v>0</v>
      </c>
      <c r="J1622" s="122">
        <v>0</v>
      </c>
      <c r="K1622" s="122">
        <v>0</v>
      </c>
      <c r="L1622" s="122">
        <v>0</v>
      </c>
      <c r="M1622" s="122">
        <v>0</v>
      </c>
      <c r="N1622" s="122">
        <v>0</v>
      </c>
      <c r="O1622" s="122">
        <v>0</v>
      </c>
      <c r="P1622" s="122">
        <v>0</v>
      </c>
      <c r="Q1622" s="122">
        <v>0</v>
      </c>
      <c r="R1622" s="122">
        <v>0</v>
      </c>
      <c r="S1622" s="122">
        <v>0</v>
      </c>
      <c r="T1622" s="122">
        <v>0</v>
      </c>
      <c r="U1622" s="122">
        <v>0</v>
      </c>
      <c r="V1622" s="122">
        <v>0</v>
      </c>
      <c r="W1622" s="122">
        <v>0</v>
      </c>
      <c r="X1622" s="122">
        <v>0</v>
      </c>
      <c r="Y1622" s="122">
        <v>0</v>
      </c>
      <c r="Z1622" s="122">
        <v>0</v>
      </c>
      <c r="AA1622" s="122">
        <v>0</v>
      </c>
      <c r="AB1622" s="122">
        <v>0</v>
      </c>
      <c r="AC1622" s="122">
        <v>0</v>
      </c>
      <c r="AD1622" s="122">
        <v>0</v>
      </c>
      <c r="AE1622" s="122">
        <v>0</v>
      </c>
      <c r="AF1622" s="122">
        <v>0</v>
      </c>
      <c r="AG1622" s="122">
        <v>0</v>
      </c>
      <c r="AH1622" s="122">
        <v>0</v>
      </c>
      <c r="AI1622" s="122">
        <v>0</v>
      </c>
      <c r="AJ1622" s="122">
        <v>0</v>
      </c>
      <c r="AK1622" s="122">
        <v>0</v>
      </c>
      <c r="AL1622" s="122">
        <v>0</v>
      </c>
    </row>
    <row r="1623" spans="1:38" hidden="1" x14ac:dyDescent="0.25">
      <c r="A1623" s="122" t="s">
        <v>2024</v>
      </c>
      <c r="B1623" s="122">
        <v>1</v>
      </c>
      <c r="C1623" s="122" t="s">
        <v>2205</v>
      </c>
      <c r="D1623" s="122" t="s">
        <v>2164</v>
      </c>
      <c r="E1623" s="122">
        <v>30</v>
      </c>
      <c r="F1623" s="122">
        <v>0</v>
      </c>
      <c r="G1623" s="122">
        <v>0</v>
      </c>
      <c r="H1623" s="122">
        <v>0</v>
      </c>
      <c r="I1623" s="122">
        <v>0</v>
      </c>
      <c r="J1623" s="122">
        <v>0</v>
      </c>
      <c r="K1623" s="122">
        <v>0</v>
      </c>
      <c r="L1623" s="122">
        <v>0</v>
      </c>
      <c r="M1623" s="122">
        <v>0</v>
      </c>
      <c r="N1623" s="122">
        <v>0</v>
      </c>
      <c r="O1623" s="122">
        <v>0</v>
      </c>
      <c r="P1623" s="122">
        <v>0</v>
      </c>
      <c r="Q1623" s="122">
        <v>0</v>
      </c>
      <c r="R1623" s="122">
        <v>0</v>
      </c>
      <c r="S1623" s="122">
        <v>0</v>
      </c>
      <c r="T1623" s="122">
        <v>0</v>
      </c>
      <c r="U1623" s="122">
        <v>0</v>
      </c>
      <c r="V1623" s="122">
        <v>0</v>
      </c>
      <c r="W1623" s="122">
        <v>0</v>
      </c>
      <c r="X1623" s="122">
        <v>0</v>
      </c>
      <c r="Y1623" s="122">
        <v>0</v>
      </c>
      <c r="Z1623" s="122">
        <v>0</v>
      </c>
      <c r="AA1623" s="122">
        <v>0</v>
      </c>
      <c r="AB1623" s="122">
        <v>0</v>
      </c>
      <c r="AC1623" s="122">
        <v>0</v>
      </c>
      <c r="AD1623" s="122">
        <v>0</v>
      </c>
      <c r="AE1623" s="122">
        <v>0</v>
      </c>
      <c r="AF1623" s="122">
        <v>0</v>
      </c>
      <c r="AG1623" s="122">
        <v>0</v>
      </c>
      <c r="AH1623" s="122">
        <v>0</v>
      </c>
      <c r="AI1623" s="122">
        <v>0</v>
      </c>
      <c r="AJ1623" s="122">
        <v>0</v>
      </c>
      <c r="AK1623" s="122">
        <v>0</v>
      </c>
      <c r="AL1623" s="122">
        <v>0</v>
      </c>
    </row>
    <row r="1624" spans="1:38" hidden="1" x14ac:dyDescent="0.25">
      <c r="A1624" s="122" t="s">
        <v>2024</v>
      </c>
      <c r="B1624" s="122">
        <v>1</v>
      </c>
      <c r="C1624" s="122" t="s">
        <v>2205</v>
      </c>
      <c r="D1624" s="122" t="s">
        <v>2165</v>
      </c>
      <c r="E1624" s="122">
        <v>30</v>
      </c>
      <c r="F1624" s="122">
        <v>3.6730182842999999E-3</v>
      </c>
      <c r="G1624" s="122">
        <v>3.7773111450000001E-3</v>
      </c>
      <c r="H1624" s="122">
        <v>3.8566324756999998E-3</v>
      </c>
      <c r="I1624" s="122">
        <v>3.4805906117000001E-3</v>
      </c>
      <c r="J1624" s="122">
        <v>3.5936969536000001E-3</v>
      </c>
      <c r="K1624" s="122">
        <v>3.5753355345E-3</v>
      </c>
      <c r="L1624" s="122">
        <v>3.3527951345000001E-3</v>
      </c>
      <c r="M1624" s="122">
        <v>3.3013831609000001E-3</v>
      </c>
      <c r="N1624" s="122">
        <v>3.4064104784000001E-3</v>
      </c>
      <c r="O1624" s="122">
        <v>3.0120071952999998E-3</v>
      </c>
      <c r="P1624" s="122">
        <v>3.1361303887000001E-3</v>
      </c>
      <c r="Q1624" s="122">
        <v>3.3963080256000002E-3</v>
      </c>
      <c r="R1624" s="122">
        <v>4.2797985546000001E-3</v>
      </c>
      <c r="S1624" s="122">
        <v>4.5770420211000001E-3</v>
      </c>
      <c r="T1624" s="122">
        <v>4.1520464103000001E-3</v>
      </c>
      <c r="U1624" s="122">
        <v>3.8674084253000002E-3</v>
      </c>
      <c r="V1624" s="122">
        <v>1.894567215E-3</v>
      </c>
      <c r="W1624" s="122">
        <v>0</v>
      </c>
      <c r="X1624" s="122">
        <v>0</v>
      </c>
      <c r="Y1624" s="122">
        <v>0</v>
      </c>
      <c r="Z1624" s="122">
        <v>0</v>
      </c>
      <c r="AA1624" s="122">
        <v>0</v>
      </c>
      <c r="AB1624" s="122">
        <v>0</v>
      </c>
      <c r="AC1624" s="122">
        <v>0</v>
      </c>
      <c r="AD1624" s="122">
        <v>0</v>
      </c>
      <c r="AE1624" s="122">
        <v>0</v>
      </c>
      <c r="AF1624" s="122">
        <v>0</v>
      </c>
      <c r="AG1624" s="122">
        <v>0</v>
      </c>
      <c r="AH1624" s="122">
        <v>0</v>
      </c>
      <c r="AI1624" s="122">
        <v>0</v>
      </c>
      <c r="AJ1624" s="122">
        <v>0</v>
      </c>
      <c r="AK1624" s="122">
        <v>0</v>
      </c>
      <c r="AL1624" s="122">
        <v>0</v>
      </c>
    </row>
    <row r="1625" spans="1:38" hidden="1" x14ac:dyDescent="0.25">
      <c r="A1625" s="122" t="s">
        <v>2024</v>
      </c>
      <c r="B1625" s="122">
        <v>1</v>
      </c>
      <c r="C1625" s="122" t="s">
        <v>2205</v>
      </c>
      <c r="D1625" s="122" t="s">
        <v>2166</v>
      </c>
      <c r="E1625" s="122">
        <v>30</v>
      </c>
      <c r="F1625" s="122">
        <v>0</v>
      </c>
      <c r="G1625" s="122">
        <v>0</v>
      </c>
      <c r="H1625" s="122">
        <v>0</v>
      </c>
      <c r="I1625" s="122">
        <v>0</v>
      </c>
      <c r="J1625" s="122">
        <v>0</v>
      </c>
      <c r="K1625" s="122">
        <v>0</v>
      </c>
      <c r="L1625" s="122">
        <v>0</v>
      </c>
      <c r="M1625" s="122">
        <v>0</v>
      </c>
      <c r="N1625" s="122">
        <v>0</v>
      </c>
      <c r="O1625" s="122">
        <v>0</v>
      </c>
      <c r="P1625" s="122">
        <v>0</v>
      </c>
      <c r="Q1625" s="122">
        <v>0</v>
      </c>
      <c r="R1625" s="122">
        <v>0</v>
      </c>
      <c r="S1625" s="122">
        <v>0</v>
      </c>
      <c r="T1625" s="122">
        <v>0</v>
      </c>
      <c r="U1625" s="122">
        <v>0</v>
      </c>
      <c r="V1625" s="122">
        <v>0</v>
      </c>
      <c r="W1625" s="122">
        <v>0</v>
      </c>
      <c r="X1625" s="122">
        <v>0</v>
      </c>
      <c r="Y1625" s="122">
        <v>0</v>
      </c>
      <c r="Z1625" s="122">
        <v>0</v>
      </c>
      <c r="AA1625" s="122">
        <v>0</v>
      </c>
      <c r="AB1625" s="122">
        <v>0</v>
      </c>
      <c r="AC1625" s="122">
        <v>0</v>
      </c>
      <c r="AD1625" s="122">
        <v>0</v>
      </c>
      <c r="AE1625" s="122">
        <v>0</v>
      </c>
      <c r="AF1625" s="122">
        <v>0</v>
      </c>
      <c r="AG1625" s="122">
        <v>0</v>
      </c>
      <c r="AH1625" s="122">
        <v>0</v>
      </c>
      <c r="AI1625" s="122">
        <v>0</v>
      </c>
      <c r="AJ1625" s="122">
        <v>0</v>
      </c>
      <c r="AK1625" s="122">
        <v>0</v>
      </c>
      <c r="AL1625" s="122">
        <v>0</v>
      </c>
    </row>
    <row r="1626" spans="1:38" hidden="1" x14ac:dyDescent="0.25">
      <c r="A1626" s="122" t="s">
        <v>2024</v>
      </c>
      <c r="B1626" s="122">
        <v>1</v>
      </c>
      <c r="C1626" s="122" t="s">
        <v>2205</v>
      </c>
      <c r="D1626" s="122" t="s">
        <v>2167</v>
      </c>
      <c r="E1626" s="122">
        <v>30</v>
      </c>
      <c r="F1626" s="122">
        <v>1.2459621357312001</v>
      </c>
      <c r="G1626" s="122">
        <v>1.2131526166402</v>
      </c>
      <c r="H1626" s="122">
        <v>1.1678093925394999</v>
      </c>
      <c r="I1626" s="122">
        <v>0.8978644154255</v>
      </c>
      <c r="J1626" s="122">
        <v>1.1366532691653</v>
      </c>
      <c r="K1626" s="122">
        <v>1.1225120386022001</v>
      </c>
      <c r="L1626" s="122">
        <v>1.1786105140394001</v>
      </c>
      <c r="M1626" s="122">
        <v>1.1895904423771999</v>
      </c>
      <c r="N1626" s="122">
        <v>1.1937605877385999</v>
      </c>
      <c r="O1626" s="122">
        <v>1.0613995937489999</v>
      </c>
      <c r="P1626" s="122">
        <v>1.0138400795896001</v>
      </c>
      <c r="Q1626" s="122">
        <v>1.026583551928</v>
      </c>
      <c r="R1626" s="122">
        <v>0.91150444270969999</v>
      </c>
      <c r="S1626" s="122">
        <v>0.89363586332470002</v>
      </c>
      <c r="T1626" s="122">
        <v>0.93744756215610003</v>
      </c>
      <c r="U1626" s="122">
        <v>0.94230046961030001</v>
      </c>
      <c r="V1626" s="122">
        <v>0.88320450725480004</v>
      </c>
      <c r="W1626" s="122">
        <v>0.88606485510389998</v>
      </c>
      <c r="X1626" s="122">
        <v>0.92127534464250005</v>
      </c>
      <c r="Y1626" s="122">
        <v>0.83791543989280004</v>
      </c>
      <c r="Z1626" s="122">
        <v>0.86984325291770004</v>
      </c>
      <c r="AA1626" s="122">
        <v>0.85896027477570003</v>
      </c>
      <c r="AB1626" s="122">
        <v>0.82183577645070005</v>
      </c>
      <c r="AC1626" s="122">
        <v>0.80119094671960001</v>
      </c>
      <c r="AD1626" s="122">
        <v>0.82642418472440005</v>
      </c>
      <c r="AE1626" s="122">
        <v>0.75642299415979997</v>
      </c>
      <c r="AF1626" s="122">
        <v>0.64227695430669995</v>
      </c>
      <c r="AG1626" s="122">
        <v>0.72938439452290005</v>
      </c>
      <c r="AH1626" s="122">
        <v>0.72812051945409995</v>
      </c>
      <c r="AI1626" s="122">
        <v>0.70852674522759995</v>
      </c>
      <c r="AJ1626" s="122">
        <v>0.55700359808980004</v>
      </c>
      <c r="AK1626" s="122">
        <v>0.65149262942590003</v>
      </c>
      <c r="AL1626" s="122">
        <v>0.28118861672029999</v>
      </c>
    </row>
    <row r="1627" spans="1:38" hidden="1" x14ac:dyDescent="0.25">
      <c r="A1627" s="122" t="s">
        <v>2024</v>
      </c>
      <c r="B1627" s="122">
        <v>1</v>
      </c>
      <c r="C1627" s="122" t="s">
        <v>2205</v>
      </c>
      <c r="D1627" s="122" t="s">
        <v>2168</v>
      </c>
      <c r="E1627" s="122">
        <v>30</v>
      </c>
      <c r="F1627" s="122">
        <v>0.15101713059659999</v>
      </c>
      <c r="G1627" s="122">
        <v>0.16441562506330001</v>
      </c>
      <c r="H1627" s="122">
        <v>0.16255601391739999</v>
      </c>
      <c r="I1627" s="122">
        <v>0.1737980431675</v>
      </c>
      <c r="J1627" s="122">
        <v>0.1990604514581</v>
      </c>
      <c r="K1627" s="122">
        <v>0.2120666458589</v>
      </c>
      <c r="L1627" s="122">
        <v>0.22857205936559999</v>
      </c>
      <c r="M1627" s="122">
        <v>0.232967682954</v>
      </c>
      <c r="N1627" s="122">
        <v>0.24662313713539999</v>
      </c>
      <c r="O1627" s="122">
        <v>0.26284695324140001</v>
      </c>
      <c r="P1627" s="122">
        <v>0.26019820168539998</v>
      </c>
      <c r="Q1627" s="122">
        <v>0.2708303241494</v>
      </c>
      <c r="R1627" s="122">
        <v>0.27407086784969997</v>
      </c>
      <c r="S1627" s="122">
        <v>0.27635403760830002</v>
      </c>
      <c r="T1627" s="122">
        <v>0.29160063765510003</v>
      </c>
      <c r="U1627" s="122">
        <v>0.3006917908376</v>
      </c>
      <c r="V1627" s="122">
        <v>0.33284438161809998</v>
      </c>
      <c r="W1627" s="122">
        <v>0.35884431349860002</v>
      </c>
      <c r="X1627" s="122">
        <v>0.37537366942790001</v>
      </c>
      <c r="Y1627" s="122">
        <v>0.34827136237700002</v>
      </c>
      <c r="Z1627" s="122">
        <v>0.35982100221770003</v>
      </c>
      <c r="AA1627" s="122">
        <v>0.34992136196570001</v>
      </c>
      <c r="AB1627" s="122">
        <v>0.3370988130375</v>
      </c>
      <c r="AC1627" s="122">
        <v>0.32540301907129998</v>
      </c>
      <c r="AD1627" s="122">
        <v>0.32131043758569999</v>
      </c>
      <c r="AE1627" s="122">
        <v>0.30415232977809997</v>
      </c>
      <c r="AF1627" s="122">
        <v>0.22893225195299999</v>
      </c>
      <c r="AG1627" s="122">
        <v>0.24805981679450001</v>
      </c>
      <c r="AH1627" s="122">
        <v>0.2435583977137</v>
      </c>
      <c r="AI1627" s="122">
        <v>0.22337184503409999</v>
      </c>
      <c r="AJ1627" s="122">
        <v>0.1826113908159</v>
      </c>
      <c r="AK1627" s="122">
        <v>0.204487486036</v>
      </c>
      <c r="AL1627" s="122">
        <v>0.32386470723069999</v>
      </c>
    </row>
    <row r="1628" spans="1:38" hidden="1" x14ac:dyDescent="0.25">
      <c r="A1628" s="122" t="s">
        <v>2022</v>
      </c>
      <c r="B1628" s="122">
        <v>1</v>
      </c>
      <c r="C1628" s="122" t="s">
        <v>2207</v>
      </c>
      <c r="D1628" s="122" t="s">
        <v>2120</v>
      </c>
      <c r="E1628" s="122">
        <v>31</v>
      </c>
      <c r="F1628" s="122">
        <v>2.0995815E-6</v>
      </c>
      <c r="G1628" s="122">
        <v>2.1371929000000001E-6</v>
      </c>
      <c r="H1628" s="122">
        <v>2.1965496E-6</v>
      </c>
      <c r="I1628" s="122">
        <v>2.2821713E-6</v>
      </c>
      <c r="J1628" s="122">
        <v>2.3407731999999999E-6</v>
      </c>
      <c r="K1628" s="122">
        <v>2.4089090999999999E-6</v>
      </c>
      <c r="L1628" s="122">
        <v>2.455827E-6</v>
      </c>
      <c r="M1628" s="122">
        <v>2.4972401000000002E-6</v>
      </c>
      <c r="N1628" s="122">
        <v>2.5211563999999999E-6</v>
      </c>
      <c r="O1628" s="122">
        <v>2.5748354E-6</v>
      </c>
      <c r="P1628" s="122">
        <v>2.6147867999999999E-6</v>
      </c>
      <c r="Q1628" s="122">
        <v>2.6304771999999999E-6</v>
      </c>
      <c r="R1628" s="122">
        <v>2.6630140000000001E-6</v>
      </c>
      <c r="S1628" s="122">
        <v>2.7525201E-6</v>
      </c>
      <c r="T1628" s="122">
        <v>2.8044165999999999E-6</v>
      </c>
      <c r="U1628" s="122">
        <v>2.8814305000000002E-6</v>
      </c>
      <c r="V1628" s="122">
        <v>2.9641095999999998E-6</v>
      </c>
      <c r="W1628" s="122">
        <v>3.055101E-6</v>
      </c>
      <c r="X1628" s="122">
        <v>3.1678383999999999E-6</v>
      </c>
      <c r="Y1628" s="122">
        <v>3.2461963000000001E-6</v>
      </c>
      <c r="Z1628" s="122">
        <v>3.3212670999999999E-6</v>
      </c>
      <c r="AA1628" s="122">
        <v>3.3955652000000001E-6</v>
      </c>
      <c r="AB1628" s="122">
        <v>3.4611110999999998E-6</v>
      </c>
      <c r="AC1628" s="122">
        <v>3.5693207999999999E-6</v>
      </c>
      <c r="AD1628" s="122">
        <v>3.6820013000000001E-6</v>
      </c>
      <c r="AE1628" s="122">
        <v>3.8024075999999998E-6</v>
      </c>
      <c r="AF1628" s="122">
        <v>3.9222443999999996E-6</v>
      </c>
      <c r="AG1628" s="122">
        <v>4.0225769999999998E-6</v>
      </c>
      <c r="AH1628" s="122">
        <v>4.2457647000000003E-6</v>
      </c>
      <c r="AI1628" s="122">
        <v>4.3760018999999998E-6</v>
      </c>
      <c r="AJ1628" s="122">
        <v>4.3308605999999997E-6</v>
      </c>
      <c r="AK1628" s="122">
        <v>4.3308605999999997E-6</v>
      </c>
      <c r="AL1628" s="122">
        <v>0</v>
      </c>
    </row>
    <row r="1629" spans="1:38" hidden="1" x14ac:dyDescent="0.25">
      <c r="A1629" s="122" t="s">
        <v>2022</v>
      </c>
      <c r="B1629" s="122">
        <v>1</v>
      </c>
      <c r="C1629" s="122" t="s">
        <v>2207</v>
      </c>
      <c r="D1629" s="122" t="s">
        <v>2121</v>
      </c>
      <c r="E1629" s="122">
        <v>31</v>
      </c>
      <c r="F1629" s="122">
        <v>1.01453267E-5</v>
      </c>
      <c r="G1629" s="122">
        <v>1.2103956500000001E-5</v>
      </c>
      <c r="H1629" s="122">
        <v>1.31522375E-5</v>
      </c>
      <c r="I1629" s="122">
        <v>1.4319326499999999E-5</v>
      </c>
      <c r="J1629" s="122">
        <v>1.51325269E-5</v>
      </c>
      <c r="K1629" s="122">
        <v>1.5646481400000001E-5</v>
      </c>
      <c r="L1629" s="122">
        <v>1.6302359399999999E-5</v>
      </c>
      <c r="M1629" s="122">
        <v>1.7506260500000001E-5</v>
      </c>
      <c r="N1629" s="122">
        <v>1.7900197099999999E-5</v>
      </c>
      <c r="O1629" s="122">
        <v>1.82526084E-5</v>
      </c>
      <c r="P1629" s="122">
        <v>1.8710252800000001E-5</v>
      </c>
      <c r="Q1629" s="122">
        <v>1.9042571500000002E-5</v>
      </c>
      <c r="R1629" s="122">
        <v>1.9231329700000001E-5</v>
      </c>
      <c r="S1629" s="122">
        <v>1.9580433E-5</v>
      </c>
      <c r="T1629" s="122">
        <v>1.9842342999999999E-5</v>
      </c>
      <c r="U1629" s="122">
        <v>2.0069871399999999E-5</v>
      </c>
      <c r="V1629" s="122">
        <v>2.0287933500000001E-5</v>
      </c>
      <c r="W1629" s="122">
        <v>2.0592093700000001E-5</v>
      </c>
      <c r="X1629" s="122">
        <v>2.0850403200000001E-5</v>
      </c>
      <c r="Y1629" s="122">
        <v>2.1026450300000001E-5</v>
      </c>
      <c r="Z1629" s="122">
        <v>2.13922389E-5</v>
      </c>
      <c r="AA1629" s="122">
        <v>2.17550093E-5</v>
      </c>
      <c r="AB1629" s="122">
        <v>2.20043627E-5</v>
      </c>
      <c r="AC1629" s="122">
        <v>2.2335946999999999E-5</v>
      </c>
      <c r="AD1629" s="122">
        <v>2.26408221E-5</v>
      </c>
      <c r="AE1629" s="122">
        <v>2.3022759900000002E-5</v>
      </c>
      <c r="AF1629" s="122">
        <v>2.3265022400000002E-5</v>
      </c>
      <c r="AG1629" s="122">
        <v>2.3507303700000001E-5</v>
      </c>
      <c r="AH1629" s="122">
        <v>2.3650745300000002E-5</v>
      </c>
      <c r="AI1629" s="122">
        <v>2.3968215900000001E-5</v>
      </c>
      <c r="AJ1629" s="122">
        <v>2.3809383700000001E-5</v>
      </c>
      <c r="AK1629" s="122">
        <v>2.3809383700000001E-5</v>
      </c>
      <c r="AL1629" s="122">
        <v>0</v>
      </c>
    </row>
    <row r="1630" spans="1:38" hidden="1" x14ac:dyDescent="0.25">
      <c r="A1630" s="122" t="s">
        <v>2022</v>
      </c>
      <c r="B1630" s="122">
        <v>1</v>
      </c>
      <c r="C1630" s="122" t="s">
        <v>2207</v>
      </c>
      <c r="D1630" s="122" t="s">
        <v>2122</v>
      </c>
      <c r="E1630" s="122">
        <v>31</v>
      </c>
      <c r="F1630" s="122">
        <v>3.61118098E-5</v>
      </c>
      <c r="G1630" s="122">
        <v>3.6689932100000002E-5</v>
      </c>
      <c r="H1630" s="122">
        <v>3.71809557E-5</v>
      </c>
      <c r="I1630" s="122">
        <v>3.7503184899999998E-5</v>
      </c>
      <c r="J1630" s="122">
        <v>3.7842070200000003E-5</v>
      </c>
      <c r="K1630" s="122">
        <v>3.8164021099999998E-5</v>
      </c>
      <c r="L1630" s="122">
        <v>3.8548218300000002E-5</v>
      </c>
      <c r="M1630" s="122">
        <v>3.8805161099999997E-5</v>
      </c>
      <c r="N1630" s="122">
        <v>3.91487371E-5</v>
      </c>
      <c r="O1630" s="122">
        <v>3.9431375000000002E-5</v>
      </c>
      <c r="P1630" s="122">
        <v>3.9516910400000002E-5</v>
      </c>
      <c r="Q1630" s="122">
        <v>3.9521000100000002E-5</v>
      </c>
      <c r="R1630" s="122">
        <v>3.9563952900000003E-5</v>
      </c>
      <c r="S1630" s="122">
        <v>3.9671294799999997E-5</v>
      </c>
      <c r="T1630" s="122">
        <v>3.9672538700000002E-5</v>
      </c>
      <c r="U1630" s="122">
        <v>3.9656594600000002E-5</v>
      </c>
      <c r="V1630" s="122">
        <v>3.9670820300000003E-5</v>
      </c>
      <c r="W1630" s="122">
        <v>3.9861291899999997E-5</v>
      </c>
      <c r="X1630" s="122">
        <v>4.0249273700000002E-5</v>
      </c>
      <c r="Y1630" s="122">
        <v>4.0703742299999998E-5</v>
      </c>
      <c r="Z1630" s="122">
        <v>4.1287299699999999E-5</v>
      </c>
      <c r="AA1630" s="122">
        <v>4.1619146000000002E-5</v>
      </c>
      <c r="AB1630" s="122">
        <v>4.1940314499999999E-5</v>
      </c>
      <c r="AC1630" s="122">
        <v>4.2677188499999997E-5</v>
      </c>
      <c r="AD1630" s="122">
        <v>4.29303528E-5</v>
      </c>
      <c r="AE1630" s="122">
        <v>4.3323523299999997E-5</v>
      </c>
      <c r="AF1630" s="122">
        <v>4.3736029199999999E-5</v>
      </c>
      <c r="AG1630" s="122">
        <v>4.40109036E-5</v>
      </c>
      <c r="AH1630" s="122">
        <v>4.4278382500000002E-5</v>
      </c>
      <c r="AI1630" s="122">
        <v>4.4501628100000003E-5</v>
      </c>
      <c r="AJ1630" s="122">
        <v>4.4129189000000001E-5</v>
      </c>
      <c r="AK1630" s="122">
        <v>4.4129189000000001E-5</v>
      </c>
      <c r="AL1630" s="122">
        <v>0</v>
      </c>
    </row>
    <row r="1631" spans="1:38" hidden="1" x14ac:dyDescent="0.25">
      <c r="A1631" s="122" t="s">
        <v>2022</v>
      </c>
      <c r="B1631" s="122">
        <v>1</v>
      </c>
      <c r="C1631" s="122" t="s">
        <v>2207</v>
      </c>
      <c r="D1631" s="122" t="s">
        <v>2175</v>
      </c>
      <c r="E1631" s="122">
        <v>31</v>
      </c>
      <c r="F1631" s="122">
        <v>0</v>
      </c>
      <c r="G1631" s="122">
        <v>0</v>
      </c>
      <c r="H1631" s="122">
        <v>0</v>
      </c>
      <c r="I1631" s="122">
        <v>0</v>
      </c>
      <c r="J1631" s="122">
        <v>0</v>
      </c>
      <c r="K1631" s="122">
        <v>0</v>
      </c>
      <c r="L1631" s="122">
        <v>0</v>
      </c>
      <c r="M1631" s="122">
        <v>0</v>
      </c>
      <c r="N1631" s="122">
        <v>0</v>
      </c>
      <c r="O1631" s="122">
        <v>0</v>
      </c>
      <c r="P1631" s="122">
        <v>0</v>
      </c>
      <c r="Q1631" s="122">
        <v>0</v>
      </c>
      <c r="R1631" s="122">
        <v>0</v>
      </c>
      <c r="S1631" s="122">
        <v>0</v>
      </c>
      <c r="T1631" s="122">
        <v>0</v>
      </c>
      <c r="U1631" s="122">
        <v>0</v>
      </c>
      <c r="V1631" s="122">
        <v>0</v>
      </c>
      <c r="W1631" s="122">
        <v>0</v>
      </c>
      <c r="X1631" s="122">
        <v>0</v>
      </c>
      <c r="Y1631" s="122">
        <v>0</v>
      </c>
      <c r="Z1631" s="122">
        <v>0</v>
      </c>
      <c r="AA1631" s="122">
        <v>0</v>
      </c>
      <c r="AB1631" s="122">
        <v>0</v>
      </c>
      <c r="AC1631" s="122">
        <v>0</v>
      </c>
      <c r="AD1631" s="122">
        <v>0</v>
      </c>
      <c r="AE1631" s="122">
        <v>0</v>
      </c>
      <c r="AF1631" s="122">
        <v>0</v>
      </c>
      <c r="AG1631" s="122">
        <v>0</v>
      </c>
      <c r="AH1631" s="122">
        <v>0</v>
      </c>
      <c r="AI1631" s="122">
        <v>0</v>
      </c>
      <c r="AJ1631" s="122">
        <v>0</v>
      </c>
      <c r="AK1631" s="122">
        <v>0</v>
      </c>
      <c r="AL1631" s="122">
        <v>0</v>
      </c>
    </row>
    <row r="1632" spans="1:38" hidden="1" x14ac:dyDescent="0.25">
      <c r="A1632" s="122" t="s">
        <v>2022</v>
      </c>
      <c r="B1632" s="122">
        <v>1</v>
      </c>
      <c r="C1632" s="122" t="s">
        <v>2207</v>
      </c>
      <c r="D1632" s="122" t="s">
        <v>2123</v>
      </c>
      <c r="E1632" s="122">
        <v>31</v>
      </c>
      <c r="F1632" s="122">
        <v>1.3942536999999999E-6</v>
      </c>
      <c r="G1632" s="122">
        <v>1.3760738000000001E-6</v>
      </c>
      <c r="H1632" s="122">
        <v>1.3903775E-6</v>
      </c>
      <c r="I1632" s="122">
        <v>1.3746276000000001E-6</v>
      </c>
      <c r="J1632" s="122">
        <v>1.3601208E-6</v>
      </c>
      <c r="K1632" s="122">
        <v>1.3453423E-6</v>
      </c>
      <c r="L1632" s="122">
        <v>1.3310429E-6</v>
      </c>
      <c r="M1632" s="122">
        <v>1.3139205000000001E-6</v>
      </c>
      <c r="N1632" s="122">
        <v>1.3370057999999999E-6</v>
      </c>
      <c r="O1632" s="122">
        <v>1.3182093999999999E-6</v>
      </c>
      <c r="P1632" s="122">
        <v>1.3276882E-6</v>
      </c>
      <c r="Q1632" s="122">
        <v>1.3084827999999999E-6</v>
      </c>
      <c r="R1632" s="122">
        <v>1.2876317999999999E-6</v>
      </c>
      <c r="S1632" s="122">
        <v>1.3192651E-6</v>
      </c>
      <c r="T1632" s="122">
        <v>1.3002896E-6</v>
      </c>
      <c r="U1632" s="122">
        <v>1.3073609999999999E-6</v>
      </c>
      <c r="V1632" s="122">
        <v>1.2822943000000001E-6</v>
      </c>
      <c r="W1632" s="122">
        <v>1.2584534E-6</v>
      </c>
      <c r="X1632" s="122">
        <v>1.2381984999999999E-6</v>
      </c>
      <c r="Y1632" s="122">
        <v>1.2173686E-6</v>
      </c>
      <c r="Z1632" s="122">
        <v>1.2044782E-6</v>
      </c>
      <c r="AA1632" s="122">
        <v>1.2091373999999999E-6</v>
      </c>
      <c r="AB1632" s="122">
        <v>1.2610395E-6</v>
      </c>
      <c r="AC1632" s="122">
        <v>1.2933106000000001E-6</v>
      </c>
      <c r="AD1632" s="122">
        <v>1.3203485000000001E-6</v>
      </c>
      <c r="AE1632" s="122">
        <v>1.2929689E-6</v>
      </c>
      <c r="AF1632" s="122">
        <v>1.2541519E-6</v>
      </c>
      <c r="AG1632" s="122">
        <v>1.2180471999999999E-6</v>
      </c>
      <c r="AH1632" s="122">
        <v>1.1933374999999999E-6</v>
      </c>
      <c r="AI1632" s="122">
        <v>1.1707481000000001E-6</v>
      </c>
      <c r="AJ1632" s="122">
        <v>1.1473943000000001E-6</v>
      </c>
      <c r="AK1632" s="122">
        <v>1.1473943000000001E-6</v>
      </c>
      <c r="AL1632" s="122">
        <v>0</v>
      </c>
    </row>
    <row r="1633" spans="1:38" x14ac:dyDescent="0.25">
      <c r="A1633" s="122" t="s">
        <v>2022</v>
      </c>
      <c r="B1633" s="122">
        <v>1</v>
      </c>
      <c r="C1633" s="122" t="s">
        <v>2207</v>
      </c>
      <c r="D1633" s="122" t="s">
        <v>2124</v>
      </c>
      <c r="E1633" s="122">
        <v>31</v>
      </c>
      <c r="F1633" s="122">
        <v>1.3127492940000001E-4</v>
      </c>
      <c r="G1633" s="122">
        <v>1.34300457E-4</v>
      </c>
      <c r="H1633" s="122">
        <v>1.3779366179999999E-4</v>
      </c>
      <c r="I1633" s="122">
        <v>1.3990351510000001E-4</v>
      </c>
      <c r="J1633" s="122">
        <v>1.418904554E-4</v>
      </c>
      <c r="K1633" s="122">
        <v>1.4348486549999999E-4</v>
      </c>
      <c r="L1633" s="122">
        <v>1.4502961770000001E-4</v>
      </c>
      <c r="M1633" s="122">
        <v>1.4607520309999999E-4</v>
      </c>
      <c r="N1633" s="122">
        <v>1.4706904999999999E-4</v>
      </c>
      <c r="O1633" s="122">
        <v>1.48337906E-4</v>
      </c>
      <c r="P1633" s="122">
        <v>1.4951212669999999E-4</v>
      </c>
      <c r="Q1633" s="122">
        <v>1.503479969E-4</v>
      </c>
      <c r="R1633" s="122">
        <v>1.514073919E-4</v>
      </c>
      <c r="S1633" s="122">
        <v>1.5215759200000001E-4</v>
      </c>
      <c r="T1633" s="122">
        <v>1.528761149E-4</v>
      </c>
      <c r="U1633" s="122">
        <v>1.533362918E-4</v>
      </c>
      <c r="V1633" s="122">
        <v>1.5363025289999999E-4</v>
      </c>
      <c r="W1633" s="122">
        <v>1.5401443350000001E-4</v>
      </c>
      <c r="X1633" s="122">
        <v>1.5441782420000001E-4</v>
      </c>
      <c r="Y1633" s="122">
        <v>1.551230624E-4</v>
      </c>
      <c r="Z1633" s="122">
        <v>1.559269846E-4</v>
      </c>
      <c r="AA1633" s="122">
        <v>1.562779485E-4</v>
      </c>
      <c r="AB1633" s="122">
        <v>1.565864744E-4</v>
      </c>
      <c r="AC1633" s="122">
        <v>1.572160657E-4</v>
      </c>
      <c r="AD1633" s="122">
        <v>1.576439364E-4</v>
      </c>
      <c r="AE1633" s="122">
        <v>1.5806085179999999E-4</v>
      </c>
      <c r="AF1633" s="122">
        <v>1.5987738990000001E-4</v>
      </c>
      <c r="AG1633" s="122">
        <v>1.6097027949999999E-4</v>
      </c>
      <c r="AH1633" s="122">
        <v>1.6080687320000001E-4</v>
      </c>
      <c r="AI1633" s="122">
        <v>1.6194528450000001E-4</v>
      </c>
      <c r="AJ1633" s="122">
        <v>1.5926362240000001E-4</v>
      </c>
      <c r="AK1633" s="122">
        <v>1.5926362240000001E-4</v>
      </c>
      <c r="AL1633" s="122">
        <v>0</v>
      </c>
    </row>
    <row r="1634" spans="1:38" hidden="1" x14ac:dyDescent="0.25">
      <c r="A1634" s="122" t="s">
        <v>2022</v>
      </c>
      <c r="B1634" s="122">
        <v>1</v>
      </c>
      <c r="C1634" s="122" t="s">
        <v>2207</v>
      </c>
      <c r="D1634" s="122" t="s">
        <v>474</v>
      </c>
      <c r="E1634" s="122">
        <v>31</v>
      </c>
      <c r="F1634" s="122">
        <v>4.0037814500000001E-5</v>
      </c>
      <c r="G1634" s="122">
        <v>4.0494732200000001E-5</v>
      </c>
      <c r="H1634" s="122">
        <v>4.0784557100000003E-5</v>
      </c>
      <c r="I1634" s="122">
        <v>4.1064726299999999E-5</v>
      </c>
      <c r="J1634" s="122">
        <v>4.1258578600000001E-5</v>
      </c>
      <c r="K1634" s="122">
        <v>4.1415798900000003E-5</v>
      </c>
      <c r="L1634" s="122">
        <v>4.1841954500000002E-5</v>
      </c>
      <c r="M1634" s="122">
        <v>4.23099081E-5</v>
      </c>
      <c r="N1634" s="122">
        <v>4.2351304600000003E-5</v>
      </c>
      <c r="O1634" s="122">
        <v>4.2995289700000003E-5</v>
      </c>
      <c r="P1634" s="122">
        <v>4.2748779800000002E-5</v>
      </c>
      <c r="Q1634" s="122">
        <v>4.2511010700000002E-5</v>
      </c>
      <c r="R1634" s="122">
        <v>4.2720319800000003E-5</v>
      </c>
      <c r="S1634" s="122">
        <v>4.2693490300000001E-5</v>
      </c>
      <c r="T1634" s="122">
        <v>4.27871577E-5</v>
      </c>
      <c r="U1634" s="122">
        <v>4.2708157899999999E-5</v>
      </c>
      <c r="V1634" s="122">
        <v>4.2532462800000002E-5</v>
      </c>
      <c r="W1634" s="122">
        <v>4.25446382E-5</v>
      </c>
      <c r="X1634" s="122">
        <v>4.2643944499999998E-5</v>
      </c>
      <c r="Y1634" s="122">
        <v>4.2692785100000003E-5</v>
      </c>
      <c r="Z1634" s="122">
        <v>4.26212242E-5</v>
      </c>
      <c r="AA1634" s="122">
        <v>4.2294977500000003E-5</v>
      </c>
      <c r="AB1634" s="122">
        <v>4.1956230500000003E-5</v>
      </c>
      <c r="AC1634" s="122">
        <v>4.1783595900000002E-5</v>
      </c>
      <c r="AD1634" s="122">
        <v>4.1938538699999997E-5</v>
      </c>
      <c r="AE1634" s="122">
        <v>4.2155579500000001E-5</v>
      </c>
      <c r="AF1634" s="122">
        <v>4.2531199499999999E-5</v>
      </c>
      <c r="AG1634" s="122">
        <v>4.3472095600000003E-5</v>
      </c>
      <c r="AH1634" s="122">
        <v>4.5226433999999997E-5</v>
      </c>
      <c r="AI1634" s="122">
        <v>4.6271303899999998E-5</v>
      </c>
      <c r="AJ1634" s="122">
        <v>4.4763889999999999E-5</v>
      </c>
      <c r="AK1634" s="122">
        <v>4.4763889999999999E-5</v>
      </c>
      <c r="AL1634" s="122">
        <v>0</v>
      </c>
    </row>
    <row r="1635" spans="1:38" hidden="1" x14ac:dyDescent="0.25">
      <c r="A1635" s="122" t="s">
        <v>2022</v>
      </c>
      <c r="B1635" s="122">
        <v>1</v>
      </c>
      <c r="C1635" s="122" t="s">
        <v>2207</v>
      </c>
      <c r="D1635" s="122" t="s">
        <v>2125</v>
      </c>
      <c r="E1635" s="122">
        <v>31</v>
      </c>
      <c r="F1635" s="122">
        <v>0</v>
      </c>
      <c r="G1635" s="122">
        <v>0</v>
      </c>
      <c r="H1635" s="122">
        <v>0</v>
      </c>
      <c r="I1635" s="122">
        <v>0</v>
      </c>
      <c r="J1635" s="122">
        <v>0</v>
      </c>
      <c r="K1635" s="122">
        <v>0</v>
      </c>
      <c r="L1635" s="122">
        <v>0</v>
      </c>
      <c r="M1635" s="122">
        <v>0</v>
      </c>
      <c r="N1635" s="122">
        <v>0</v>
      </c>
      <c r="O1635" s="122">
        <v>0</v>
      </c>
      <c r="P1635" s="122">
        <v>0</v>
      </c>
      <c r="Q1635" s="122">
        <v>0</v>
      </c>
      <c r="R1635" s="122">
        <v>0</v>
      </c>
      <c r="S1635" s="122">
        <v>0</v>
      </c>
      <c r="T1635" s="122">
        <v>0</v>
      </c>
      <c r="U1635" s="122">
        <v>0</v>
      </c>
      <c r="V1635" s="122">
        <v>0</v>
      </c>
      <c r="W1635" s="122">
        <v>0</v>
      </c>
      <c r="X1635" s="122">
        <v>0</v>
      </c>
      <c r="Y1635" s="122">
        <v>0</v>
      </c>
      <c r="Z1635" s="122">
        <v>0</v>
      </c>
      <c r="AA1635" s="122">
        <v>0</v>
      </c>
      <c r="AB1635" s="122">
        <v>0</v>
      </c>
      <c r="AC1635" s="122">
        <v>0</v>
      </c>
      <c r="AD1635" s="122">
        <v>0</v>
      </c>
      <c r="AE1635" s="122">
        <v>0</v>
      </c>
      <c r="AF1635" s="122">
        <v>0</v>
      </c>
      <c r="AG1635" s="122">
        <v>0</v>
      </c>
      <c r="AH1635" s="122">
        <v>0</v>
      </c>
      <c r="AI1635" s="122">
        <v>0</v>
      </c>
      <c r="AJ1635" s="122">
        <v>0</v>
      </c>
      <c r="AK1635" s="122">
        <v>0</v>
      </c>
      <c r="AL1635" s="122">
        <v>0</v>
      </c>
    </row>
    <row r="1636" spans="1:38" hidden="1" x14ac:dyDescent="0.25">
      <c r="A1636" s="122" t="s">
        <v>2022</v>
      </c>
      <c r="B1636" s="122">
        <v>1</v>
      </c>
      <c r="C1636" s="122" t="s">
        <v>2207</v>
      </c>
      <c r="D1636" s="122" t="s">
        <v>2126</v>
      </c>
      <c r="E1636" s="122">
        <v>31</v>
      </c>
      <c r="F1636" s="122">
        <v>0</v>
      </c>
      <c r="G1636" s="122">
        <v>0</v>
      </c>
      <c r="H1636" s="122">
        <v>0</v>
      </c>
      <c r="I1636" s="122">
        <v>0</v>
      </c>
      <c r="J1636" s="122">
        <v>0</v>
      </c>
      <c r="K1636" s="122">
        <v>0</v>
      </c>
      <c r="L1636" s="122">
        <v>0</v>
      </c>
      <c r="M1636" s="122">
        <v>0</v>
      </c>
      <c r="N1636" s="122">
        <v>0</v>
      </c>
      <c r="O1636" s="122">
        <v>0</v>
      </c>
      <c r="P1636" s="122">
        <v>0</v>
      </c>
      <c r="Q1636" s="122">
        <v>0</v>
      </c>
      <c r="R1636" s="122">
        <v>0</v>
      </c>
      <c r="S1636" s="122">
        <v>0</v>
      </c>
      <c r="T1636" s="122">
        <v>0</v>
      </c>
      <c r="U1636" s="122">
        <v>0</v>
      </c>
      <c r="V1636" s="122">
        <v>0</v>
      </c>
      <c r="W1636" s="122">
        <v>0</v>
      </c>
      <c r="X1636" s="122">
        <v>0</v>
      </c>
      <c r="Y1636" s="122">
        <v>0</v>
      </c>
      <c r="Z1636" s="122">
        <v>0</v>
      </c>
      <c r="AA1636" s="122">
        <v>0</v>
      </c>
      <c r="AB1636" s="122">
        <v>0</v>
      </c>
      <c r="AC1636" s="122">
        <v>0</v>
      </c>
      <c r="AD1636" s="122">
        <v>0</v>
      </c>
      <c r="AE1636" s="122">
        <v>0</v>
      </c>
      <c r="AF1636" s="122">
        <v>0</v>
      </c>
      <c r="AG1636" s="122">
        <v>0</v>
      </c>
      <c r="AH1636" s="122">
        <v>0</v>
      </c>
      <c r="AI1636" s="122">
        <v>0</v>
      </c>
      <c r="AJ1636" s="122">
        <v>0</v>
      </c>
      <c r="AK1636" s="122">
        <v>0</v>
      </c>
      <c r="AL1636" s="122">
        <v>0</v>
      </c>
    </row>
    <row r="1637" spans="1:38" hidden="1" x14ac:dyDescent="0.25">
      <c r="A1637" s="122" t="s">
        <v>2022</v>
      </c>
      <c r="B1637" s="122">
        <v>1</v>
      </c>
      <c r="C1637" s="122" t="s">
        <v>2207</v>
      </c>
      <c r="D1637" s="122" t="s">
        <v>2127</v>
      </c>
      <c r="E1637" s="122">
        <v>31</v>
      </c>
      <c r="F1637" s="122">
        <v>0</v>
      </c>
      <c r="G1637" s="122">
        <v>0</v>
      </c>
      <c r="H1637" s="122">
        <v>0</v>
      </c>
      <c r="I1637" s="122">
        <v>0</v>
      </c>
      <c r="J1637" s="122">
        <v>0</v>
      </c>
      <c r="K1637" s="122">
        <v>0</v>
      </c>
      <c r="L1637" s="122">
        <v>0</v>
      </c>
      <c r="M1637" s="122">
        <v>0</v>
      </c>
      <c r="N1637" s="122">
        <v>0</v>
      </c>
      <c r="O1637" s="122">
        <v>0</v>
      </c>
      <c r="P1637" s="122">
        <v>0</v>
      </c>
      <c r="Q1637" s="122">
        <v>0</v>
      </c>
      <c r="R1637" s="122">
        <v>0</v>
      </c>
      <c r="S1637" s="122">
        <v>0</v>
      </c>
      <c r="T1637" s="122">
        <v>0</v>
      </c>
      <c r="U1637" s="122">
        <v>0</v>
      </c>
      <c r="V1637" s="122">
        <v>0</v>
      </c>
      <c r="W1637" s="122">
        <v>0</v>
      </c>
      <c r="X1637" s="122">
        <v>0</v>
      </c>
      <c r="Y1637" s="122">
        <v>0</v>
      </c>
      <c r="Z1637" s="122">
        <v>0</v>
      </c>
      <c r="AA1637" s="122">
        <v>0</v>
      </c>
      <c r="AB1637" s="122">
        <v>0</v>
      </c>
      <c r="AC1637" s="122">
        <v>0</v>
      </c>
      <c r="AD1637" s="122">
        <v>0</v>
      </c>
      <c r="AE1637" s="122">
        <v>0</v>
      </c>
      <c r="AF1637" s="122">
        <v>0</v>
      </c>
      <c r="AG1637" s="122">
        <v>0</v>
      </c>
      <c r="AH1637" s="122">
        <v>0</v>
      </c>
      <c r="AI1637" s="122">
        <v>0</v>
      </c>
      <c r="AJ1637" s="122">
        <v>0</v>
      </c>
      <c r="AK1637" s="122">
        <v>0</v>
      </c>
      <c r="AL1637" s="122">
        <v>0</v>
      </c>
    </row>
    <row r="1638" spans="1:38" hidden="1" x14ac:dyDescent="0.25">
      <c r="A1638" s="122" t="s">
        <v>2022</v>
      </c>
      <c r="B1638" s="122">
        <v>1</v>
      </c>
      <c r="C1638" s="122" t="s">
        <v>2207</v>
      </c>
      <c r="D1638" s="122" t="s">
        <v>2128</v>
      </c>
      <c r="E1638" s="122">
        <v>31</v>
      </c>
      <c r="F1638" s="122">
        <v>1.434063E-6</v>
      </c>
      <c r="G1638" s="122">
        <v>1.4527005E-6</v>
      </c>
      <c r="H1638" s="122">
        <v>1.4748205000000001E-6</v>
      </c>
      <c r="I1638" s="122">
        <v>1.5004183E-6</v>
      </c>
      <c r="J1638" s="122">
        <v>1.5137578E-6</v>
      </c>
      <c r="K1638" s="122">
        <v>1.5235907000000001E-6</v>
      </c>
      <c r="L1638" s="122">
        <v>1.5404006E-6</v>
      </c>
      <c r="M1638" s="122">
        <v>1.5467210000000001E-6</v>
      </c>
      <c r="N1638" s="122">
        <v>1.5600154000000001E-6</v>
      </c>
      <c r="O1638" s="122">
        <v>1.568065E-6</v>
      </c>
      <c r="P1638" s="122">
        <v>1.5865681000000001E-6</v>
      </c>
      <c r="Q1638" s="122">
        <v>1.5858845E-6</v>
      </c>
      <c r="R1638" s="122">
        <v>1.5869429999999999E-6</v>
      </c>
      <c r="S1638" s="122">
        <v>1.5879998999999999E-6</v>
      </c>
      <c r="T1638" s="122">
        <v>1.6221244000000001E-6</v>
      </c>
      <c r="U1638" s="122">
        <v>1.6266436E-6</v>
      </c>
      <c r="V1638" s="122">
        <v>1.6311581999999999E-6</v>
      </c>
      <c r="W1638" s="122">
        <v>1.6321917999999999E-6</v>
      </c>
      <c r="X1638" s="122">
        <v>1.6332239999999999E-6</v>
      </c>
      <c r="Y1638" s="122">
        <v>1.6377281000000001E-6</v>
      </c>
      <c r="Z1638" s="122">
        <v>1.6370198E-6</v>
      </c>
      <c r="AA1638" s="122">
        <v>1.6449876E-6</v>
      </c>
      <c r="AB1638" s="122">
        <v>1.6494789E-6</v>
      </c>
      <c r="AC1638" s="122">
        <v>1.6539657000000001E-6</v>
      </c>
      <c r="AD1638" s="122">
        <v>1.6567151000000001E-6</v>
      </c>
      <c r="AE1638" s="122">
        <v>1.6715868999999999E-6</v>
      </c>
      <c r="AF1638" s="122">
        <v>1.6725935E-6</v>
      </c>
      <c r="AG1638" s="122">
        <v>1.6857136E-6</v>
      </c>
      <c r="AH1638" s="122">
        <v>1.6901719000000001E-6</v>
      </c>
      <c r="AI1638" s="122">
        <v>1.7032718E-6</v>
      </c>
      <c r="AJ1638" s="122">
        <v>1.7025319000000001E-6</v>
      </c>
      <c r="AK1638" s="122">
        <v>1.7025319000000001E-6</v>
      </c>
      <c r="AL1638" s="122">
        <v>0</v>
      </c>
    </row>
    <row r="1639" spans="1:38" hidden="1" x14ac:dyDescent="0.25">
      <c r="A1639" s="122" t="s">
        <v>2022</v>
      </c>
      <c r="B1639" s="122">
        <v>1</v>
      </c>
      <c r="C1639" s="122" t="s">
        <v>2207</v>
      </c>
      <c r="D1639" s="122" t="s">
        <v>2129</v>
      </c>
      <c r="E1639" s="122">
        <v>31</v>
      </c>
      <c r="F1639" s="122">
        <v>0</v>
      </c>
      <c r="G1639" s="122">
        <v>0</v>
      </c>
      <c r="H1639" s="122">
        <v>0</v>
      </c>
      <c r="I1639" s="122">
        <v>0</v>
      </c>
      <c r="J1639" s="122">
        <v>0</v>
      </c>
      <c r="K1639" s="122">
        <v>0</v>
      </c>
      <c r="L1639" s="122">
        <v>0</v>
      </c>
      <c r="M1639" s="122">
        <v>0</v>
      </c>
      <c r="N1639" s="122">
        <v>0</v>
      </c>
      <c r="O1639" s="122">
        <v>0</v>
      </c>
      <c r="P1639" s="122">
        <v>0</v>
      </c>
      <c r="Q1639" s="122">
        <v>0</v>
      </c>
      <c r="R1639" s="122">
        <v>0</v>
      </c>
      <c r="S1639" s="122">
        <v>0</v>
      </c>
      <c r="T1639" s="122">
        <v>0</v>
      </c>
      <c r="U1639" s="122">
        <v>0</v>
      </c>
      <c r="V1639" s="122">
        <v>0</v>
      </c>
      <c r="W1639" s="122">
        <v>0</v>
      </c>
      <c r="X1639" s="122">
        <v>0</v>
      </c>
      <c r="Y1639" s="122">
        <v>0</v>
      </c>
      <c r="Z1639" s="122">
        <v>0</v>
      </c>
      <c r="AA1639" s="122">
        <v>0</v>
      </c>
      <c r="AB1639" s="122">
        <v>0</v>
      </c>
      <c r="AC1639" s="122">
        <v>0</v>
      </c>
      <c r="AD1639" s="122">
        <v>0</v>
      </c>
      <c r="AE1639" s="122">
        <v>0</v>
      </c>
      <c r="AF1639" s="122">
        <v>0</v>
      </c>
      <c r="AG1639" s="122">
        <v>0</v>
      </c>
      <c r="AH1639" s="122">
        <v>0</v>
      </c>
      <c r="AI1639" s="122">
        <v>0</v>
      </c>
      <c r="AJ1639" s="122">
        <v>0</v>
      </c>
      <c r="AK1639" s="122">
        <v>0</v>
      </c>
      <c r="AL1639" s="122">
        <v>0</v>
      </c>
    </row>
    <row r="1640" spans="1:38" hidden="1" x14ac:dyDescent="0.25">
      <c r="A1640" s="122" t="s">
        <v>2022</v>
      </c>
      <c r="B1640" s="122">
        <v>1</v>
      </c>
      <c r="C1640" s="122" t="s">
        <v>2207</v>
      </c>
      <c r="D1640" s="122" t="s">
        <v>2176</v>
      </c>
      <c r="E1640" s="122">
        <v>31</v>
      </c>
      <c r="F1640" s="122">
        <v>0</v>
      </c>
      <c r="G1640" s="122">
        <v>0</v>
      </c>
      <c r="H1640" s="122">
        <v>0</v>
      </c>
      <c r="I1640" s="122">
        <v>0</v>
      </c>
      <c r="J1640" s="122">
        <v>0</v>
      </c>
      <c r="K1640" s="122">
        <v>0</v>
      </c>
      <c r="L1640" s="122">
        <v>0</v>
      </c>
      <c r="M1640" s="122">
        <v>0</v>
      </c>
      <c r="N1640" s="122">
        <v>0</v>
      </c>
      <c r="O1640" s="122">
        <v>0</v>
      </c>
      <c r="P1640" s="122">
        <v>0</v>
      </c>
      <c r="Q1640" s="122">
        <v>0</v>
      </c>
      <c r="R1640" s="122">
        <v>0</v>
      </c>
      <c r="S1640" s="122">
        <v>0</v>
      </c>
      <c r="T1640" s="122">
        <v>0</v>
      </c>
      <c r="U1640" s="122">
        <v>0</v>
      </c>
      <c r="V1640" s="122">
        <v>0</v>
      </c>
      <c r="W1640" s="122">
        <v>0</v>
      </c>
      <c r="X1640" s="122">
        <v>0</v>
      </c>
      <c r="Y1640" s="122">
        <v>0</v>
      </c>
      <c r="Z1640" s="122">
        <v>0</v>
      </c>
      <c r="AA1640" s="122">
        <v>0</v>
      </c>
      <c r="AB1640" s="122">
        <v>0</v>
      </c>
      <c r="AC1640" s="122">
        <v>0</v>
      </c>
      <c r="AD1640" s="122">
        <v>0</v>
      </c>
      <c r="AE1640" s="122">
        <v>0</v>
      </c>
      <c r="AF1640" s="122">
        <v>0</v>
      </c>
      <c r="AG1640" s="122">
        <v>0</v>
      </c>
      <c r="AH1640" s="122">
        <v>0</v>
      </c>
      <c r="AI1640" s="122">
        <v>0</v>
      </c>
      <c r="AJ1640" s="122">
        <v>0</v>
      </c>
      <c r="AK1640" s="122">
        <v>0</v>
      </c>
      <c r="AL1640" s="122">
        <v>0</v>
      </c>
    </row>
    <row r="1641" spans="1:38" hidden="1" x14ac:dyDescent="0.25">
      <c r="A1641" s="122" t="s">
        <v>2022</v>
      </c>
      <c r="B1641" s="122">
        <v>1</v>
      </c>
      <c r="C1641" s="122" t="s">
        <v>2207</v>
      </c>
      <c r="D1641" s="122" t="s">
        <v>2130</v>
      </c>
      <c r="E1641" s="122">
        <v>31</v>
      </c>
      <c r="F1641" s="122">
        <v>0</v>
      </c>
      <c r="G1641" s="122">
        <v>0</v>
      </c>
      <c r="H1641" s="122">
        <v>0</v>
      </c>
      <c r="I1641" s="122">
        <v>0</v>
      </c>
      <c r="J1641" s="122">
        <v>0</v>
      </c>
      <c r="K1641" s="122">
        <v>0</v>
      </c>
      <c r="L1641" s="122">
        <v>0</v>
      </c>
      <c r="M1641" s="122">
        <v>0</v>
      </c>
      <c r="N1641" s="122">
        <v>0</v>
      </c>
      <c r="O1641" s="122">
        <v>0</v>
      </c>
      <c r="P1641" s="122">
        <v>0</v>
      </c>
      <c r="Q1641" s="122">
        <v>0</v>
      </c>
      <c r="R1641" s="122">
        <v>0</v>
      </c>
      <c r="S1641" s="122">
        <v>0</v>
      </c>
      <c r="T1641" s="122">
        <v>0</v>
      </c>
      <c r="U1641" s="122">
        <v>0</v>
      </c>
      <c r="V1641" s="122">
        <v>0</v>
      </c>
      <c r="W1641" s="122">
        <v>0</v>
      </c>
      <c r="X1641" s="122">
        <v>0</v>
      </c>
      <c r="Y1641" s="122">
        <v>0</v>
      </c>
      <c r="Z1641" s="122">
        <v>0</v>
      </c>
      <c r="AA1641" s="122">
        <v>0</v>
      </c>
      <c r="AB1641" s="122">
        <v>0</v>
      </c>
      <c r="AC1641" s="122">
        <v>0</v>
      </c>
      <c r="AD1641" s="122">
        <v>0</v>
      </c>
      <c r="AE1641" s="122">
        <v>0</v>
      </c>
      <c r="AF1641" s="122">
        <v>0</v>
      </c>
      <c r="AG1641" s="122">
        <v>0</v>
      </c>
      <c r="AH1641" s="122">
        <v>0</v>
      </c>
      <c r="AI1641" s="122">
        <v>0</v>
      </c>
      <c r="AJ1641" s="122">
        <v>0</v>
      </c>
      <c r="AK1641" s="122">
        <v>0</v>
      </c>
      <c r="AL1641" s="122">
        <v>0</v>
      </c>
    </row>
    <row r="1642" spans="1:38" hidden="1" x14ac:dyDescent="0.25">
      <c r="A1642" s="122" t="s">
        <v>2022</v>
      </c>
      <c r="B1642" s="122">
        <v>1</v>
      </c>
      <c r="C1642" s="122" t="s">
        <v>2207</v>
      </c>
      <c r="D1642" s="122" t="s">
        <v>2131</v>
      </c>
      <c r="E1642" s="122">
        <v>31</v>
      </c>
      <c r="F1642" s="122">
        <v>0</v>
      </c>
      <c r="G1642" s="122">
        <v>0</v>
      </c>
      <c r="H1642" s="122">
        <v>0</v>
      </c>
      <c r="I1642" s="122">
        <v>0</v>
      </c>
      <c r="J1642" s="122">
        <v>0</v>
      </c>
      <c r="K1642" s="122">
        <v>0</v>
      </c>
      <c r="L1642" s="122">
        <v>0</v>
      </c>
      <c r="M1642" s="122">
        <v>0</v>
      </c>
      <c r="N1642" s="122">
        <v>0</v>
      </c>
      <c r="O1642" s="122">
        <v>0</v>
      </c>
      <c r="P1642" s="122">
        <v>0</v>
      </c>
      <c r="Q1642" s="122">
        <v>0</v>
      </c>
      <c r="R1642" s="122">
        <v>0</v>
      </c>
      <c r="S1642" s="122">
        <v>0</v>
      </c>
      <c r="T1642" s="122">
        <v>0</v>
      </c>
      <c r="U1642" s="122">
        <v>0</v>
      </c>
      <c r="V1642" s="122">
        <v>0</v>
      </c>
      <c r="W1642" s="122">
        <v>0</v>
      </c>
      <c r="X1642" s="122">
        <v>0</v>
      </c>
      <c r="Y1642" s="122">
        <v>0</v>
      </c>
      <c r="Z1642" s="122">
        <v>0</v>
      </c>
      <c r="AA1642" s="122">
        <v>0</v>
      </c>
      <c r="AB1642" s="122">
        <v>0</v>
      </c>
      <c r="AC1642" s="122">
        <v>0</v>
      </c>
      <c r="AD1642" s="122">
        <v>0</v>
      </c>
      <c r="AE1642" s="122">
        <v>0</v>
      </c>
      <c r="AF1642" s="122">
        <v>0</v>
      </c>
      <c r="AG1642" s="122">
        <v>0</v>
      </c>
      <c r="AH1642" s="122">
        <v>0</v>
      </c>
      <c r="AI1642" s="122">
        <v>0</v>
      </c>
      <c r="AJ1642" s="122">
        <v>0</v>
      </c>
      <c r="AK1642" s="122">
        <v>0</v>
      </c>
      <c r="AL1642" s="122">
        <v>0</v>
      </c>
    </row>
    <row r="1643" spans="1:38" hidden="1" x14ac:dyDescent="0.25">
      <c r="A1643" s="122" t="s">
        <v>2022</v>
      </c>
      <c r="B1643" s="122">
        <v>1</v>
      </c>
      <c r="C1643" s="122" t="s">
        <v>2207</v>
      </c>
      <c r="D1643" s="122" t="s">
        <v>2132</v>
      </c>
      <c r="E1643" s="122">
        <v>31</v>
      </c>
      <c r="F1643" s="122">
        <v>1.7588669999999999E-7</v>
      </c>
      <c r="G1643" s="122">
        <v>1.7220539999999999E-7</v>
      </c>
      <c r="H1643" s="122">
        <v>1.685241E-7</v>
      </c>
      <c r="I1643" s="122">
        <v>1.648428E-7</v>
      </c>
      <c r="J1643" s="122">
        <v>1.611616E-7</v>
      </c>
      <c r="K1643" s="122">
        <v>1.5748030000000001E-7</v>
      </c>
      <c r="L1643" s="122">
        <v>1.5379900000000001E-7</v>
      </c>
      <c r="M1643" s="122">
        <v>1.5011769999999999E-7</v>
      </c>
      <c r="N1643" s="122">
        <v>1.4643649999999999E-7</v>
      </c>
      <c r="O1643" s="122">
        <v>1.4275519999999999E-7</v>
      </c>
      <c r="P1643" s="122">
        <v>1.390739E-7</v>
      </c>
      <c r="Q1643" s="122">
        <v>1.353926E-7</v>
      </c>
      <c r="R1643" s="122">
        <v>1.3171130000000001E-7</v>
      </c>
      <c r="S1643" s="122">
        <v>1.2803010000000001E-7</v>
      </c>
      <c r="T1643" s="122">
        <v>1.2434880000000001E-7</v>
      </c>
      <c r="U1643" s="122">
        <v>1.2066749999999999E-7</v>
      </c>
      <c r="V1643" s="122">
        <v>1.169862E-7</v>
      </c>
      <c r="W1643" s="122">
        <v>1.1330499999999999E-7</v>
      </c>
      <c r="X1643" s="122">
        <v>1.096237E-7</v>
      </c>
      <c r="Y1643" s="122">
        <v>1.0594240000000001E-7</v>
      </c>
      <c r="Z1643" s="122">
        <v>1.022611E-7</v>
      </c>
      <c r="AA1643" s="122">
        <v>9.8579899999999995E-8</v>
      </c>
      <c r="AB1643" s="122">
        <v>9.48986E-8</v>
      </c>
      <c r="AC1643" s="122">
        <v>9.1217300000000005E-8</v>
      </c>
      <c r="AD1643" s="122">
        <v>8.7535999999999997E-8</v>
      </c>
      <c r="AE1643" s="122">
        <v>8.3854799999999995E-8</v>
      </c>
      <c r="AF1643" s="122">
        <v>8.01735E-8</v>
      </c>
      <c r="AG1643" s="122">
        <v>7.6492200000000005E-8</v>
      </c>
      <c r="AH1643" s="122">
        <v>7.2810899999999997E-8</v>
      </c>
      <c r="AI1643" s="122">
        <v>6.9129600000000002E-8</v>
      </c>
      <c r="AJ1643" s="122">
        <v>6.54484E-8</v>
      </c>
      <c r="AK1643" s="122">
        <v>6.54484E-8</v>
      </c>
      <c r="AL1643" s="122">
        <v>0</v>
      </c>
    </row>
    <row r="1644" spans="1:38" hidden="1" x14ac:dyDescent="0.25">
      <c r="A1644" s="122" t="s">
        <v>2022</v>
      </c>
      <c r="B1644" s="122">
        <v>1</v>
      </c>
      <c r="C1644" s="122" t="s">
        <v>2207</v>
      </c>
      <c r="D1644" s="122" t="s">
        <v>2133</v>
      </c>
      <c r="E1644" s="122">
        <v>31</v>
      </c>
      <c r="F1644" s="122">
        <v>1.5369408819999999E-4</v>
      </c>
      <c r="G1644" s="122">
        <v>1.5369406219999999E-4</v>
      </c>
      <c r="H1644" s="122">
        <v>1.5369403620000001E-4</v>
      </c>
      <c r="I1644" s="122">
        <v>1.5369401020000001E-4</v>
      </c>
      <c r="J1644" s="122">
        <v>1.5369398430000001E-4</v>
      </c>
      <c r="K1644" s="122">
        <v>1.536939583E-4</v>
      </c>
      <c r="L1644" s="122">
        <v>1.536939323E-4</v>
      </c>
      <c r="M1644" s="122">
        <v>1.5369390629999999E-4</v>
      </c>
      <c r="N1644" s="122">
        <v>1.5369388029999999E-4</v>
      </c>
      <c r="O1644" s="122">
        <v>1.5369385430000001E-4</v>
      </c>
      <c r="P1644" s="122">
        <v>1.5369382830000001E-4</v>
      </c>
      <c r="Q1644" s="122">
        <v>1.5369380240000001E-4</v>
      </c>
      <c r="R1644" s="122">
        <v>1.536937764E-4</v>
      </c>
      <c r="S1644" s="122">
        <v>1.536937504E-4</v>
      </c>
      <c r="T1644" s="122">
        <v>1.5369372439999999E-4</v>
      </c>
      <c r="U1644" s="122">
        <v>1.5369369839999999E-4</v>
      </c>
      <c r="V1644" s="122">
        <v>1.5369367240000001E-4</v>
      </c>
      <c r="W1644" s="122">
        <v>1.5369364650000001E-4</v>
      </c>
      <c r="X1644" s="122">
        <v>1.5369362050000001E-4</v>
      </c>
      <c r="Y1644" s="122">
        <v>1.536935945E-4</v>
      </c>
      <c r="Z1644" s="122">
        <v>1.536935685E-4</v>
      </c>
      <c r="AA1644" s="122">
        <v>1.5369354249999999E-4</v>
      </c>
      <c r="AB1644" s="122">
        <v>1.5369351649999999E-4</v>
      </c>
      <c r="AC1644" s="122">
        <v>1.5369349050000001E-4</v>
      </c>
      <c r="AD1644" s="122">
        <v>1.5369346460000001E-4</v>
      </c>
      <c r="AE1644" s="122">
        <v>1.5369343860000001E-4</v>
      </c>
      <c r="AF1644" s="122">
        <v>1.536934126E-4</v>
      </c>
      <c r="AG1644" s="122">
        <v>1.536933866E-4</v>
      </c>
      <c r="AH1644" s="122">
        <v>1.5369336059999999E-4</v>
      </c>
      <c r="AI1644" s="122">
        <v>1.5369333459999999E-4</v>
      </c>
      <c r="AJ1644" s="122">
        <v>1.5369330860000001E-4</v>
      </c>
      <c r="AK1644" s="122">
        <v>1.5369330860000001E-4</v>
      </c>
      <c r="AL1644" s="122">
        <v>0</v>
      </c>
    </row>
    <row r="1645" spans="1:38" hidden="1" x14ac:dyDescent="0.25">
      <c r="A1645" s="122" t="s">
        <v>2022</v>
      </c>
      <c r="B1645" s="122">
        <v>1</v>
      </c>
      <c r="C1645" s="122" t="s">
        <v>2207</v>
      </c>
      <c r="D1645" s="122" t="s">
        <v>2134</v>
      </c>
      <c r="E1645" s="122">
        <v>31</v>
      </c>
      <c r="F1645" s="122">
        <v>1.187507608E-4</v>
      </c>
      <c r="G1645" s="122">
        <v>1.187507608E-4</v>
      </c>
      <c r="H1645" s="122">
        <v>1.187507608E-4</v>
      </c>
      <c r="I1645" s="122">
        <v>1.187507608E-4</v>
      </c>
      <c r="J1645" s="122">
        <v>1.187507608E-4</v>
      </c>
      <c r="K1645" s="122">
        <v>1.187507608E-4</v>
      </c>
      <c r="L1645" s="122">
        <v>1.187507608E-4</v>
      </c>
      <c r="M1645" s="122">
        <v>1.187507608E-4</v>
      </c>
      <c r="N1645" s="122">
        <v>1.187507608E-4</v>
      </c>
      <c r="O1645" s="122">
        <v>1.187507608E-4</v>
      </c>
      <c r="P1645" s="122">
        <v>1.187507608E-4</v>
      </c>
      <c r="Q1645" s="122">
        <v>1.187507608E-4</v>
      </c>
      <c r="R1645" s="122">
        <v>1.187507608E-4</v>
      </c>
      <c r="S1645" s="122">
        <v>1.187507608E-4</v>
      </c>
      <c r="T1645" s="122">
        <v>1.187507608E-4</v>
      </c>
      <c r="U1645" s="122">
        <v>1.187507608E-4</v>
      </c>
      <c r="V1645" s="122">
        <v>1.187507608E-4</v>
      </c>
      <c r="W1645" s="122">
        <v>1.187507608E-4</v>
      </c>
      <c r="X1645" s="122">
        <v>1.187507608E-4</v>
      </c>
      <c r="Y1645" s="122">
        <v>1.187507608E-4</v>
      </c>
      <c r="Z1645" s="122">
        <v>1.187507608E-4</v>
      </c>
      <c r="AA1645" s="122">
        <v>1.187507608E-4</v>
      </c>
      <c r="AB1645" s="122">
        <v>1.187507608E-4</v>
      </c>
      <c r="AC1645" s="122">
        <v>1.187507608E-4</v>
      </c>
      <c r="AD1645" s="122">
        <v>1.187507608E-4</v>
      </c>
      <c r="AE1645" s="122">
        <v>1.187507608E-4</v>
      </c>
      <c r="AF1645" s="122">
        <v>1.187507608E-4</v>
      </c>
      <c r="AG1645" s="122">
        <v>1.187507608E-4</v>
      </c>
      <c r="AH1645" s="122">
        <v>1.187507608E-4</v>
      </c>
      <c r="AI1645" s="122">
        <v>1.187507608E-4</v>
      </c>
      <c r="AJ1645" s="122">
        <v>1.187507608E-4</v>
      </c>
      <c r="AK1645" s="122">
        <v>1.187507608E-4</v>
      </c>
      <c r="AL1645" s="122">
        <v>0</v>
      </c>
    </row>
    <row r="1646" spans="1:38" hidden="1" x14ac:dyDescent="0.25">
      <c r="A1646" s="122" t="s">
        <v>2022</v>
      </c>
      <c r="B1646" s="122">
        <v>1</v>
      </c>
      <c r="C1646" s="122" t="s">
        <v>2207</v>
      </c>
      <c r="D1646" s="122" t="s">
        <v>2135</v>
      </c>
      <c r="E1646" s="122">
        <v>31</v>
      </c>
      <c r="F1646" s="122">
        <v>3.5145256420000002E-4</v>
      </c>
      <c r="G1646" s="122">
        <v>3.5513152730000001E-4</v>
      </c>
      <c r="H1646" s="122">
        <v>3.5822104060000002E-4</v>
      </c>
      <c r="I1646" s="122">
        <v>3.5941135659999998E-4</v>
      </c>
      <c r="J1646" s="122">
        <v>3.6054717360000001E-4</v>
      </c>
      <c r="K1646" s="122">
        <v>3.621020869E-4</v>
      </c>
      <c r="L1646" s="122">
        <v>3.632328619E-4</v>
      </c>
      <c r="M1646" s="122">
        <v>3.636025208E-4</v>
      </c>
      <c r="N1646" s="122">
        <v>3.6442236279999999E-4</v>
      </c>
      <c r="O1646" s="122">
        <v>3.6373145090000001E-4</v>
      </c>
      <c r="P1646" s="122">
        <v>3.6249449920000001E-4</v>
      </c>
      <c r="Q1646" s="122">
        <v>3.621439107E-4</v>
      </c>
      <c r="R1646" s="122">
        <v>3.6344059560000001E-4</v>
      </c>
      <c r="S1646" s="122">
        <v>3.63675133E-4</v>
      </c>
      <c r="T1646" s="122">
        <v>3.6545088979999998E-4</v>
      </c>
      <c r="U1646" s="122">
        <v>3.6811530880000002E-4</v>
      </c>
      <c r="V1646" s="122">
        <v>3.7043910630000002E-4</v>
      </c>
      <c r="W1646" s="122">
        <v>3.7659952860000001E-4</v>
      </c>
      <c r="X1646" s="122">
        <v>3.8118197330000003E-4</v>
      </c>
      <c r="Y1646" s="122">
        <v>3.8591931670000002E-4</v>
      </c>
      <c r="Z1646" s="122">
        <v>3.8608923199999999E-4</v>
      </c>
      <c r="AA1646" s="122">
        <v>3.875818089E-4</v>
      </c>
      <c r="AB1646" s="122">
        <v>3.8942051669999997E-4</v>
      </c>
      <c r="AC1646" s="122">
        <v>3.921060382E-4</v>
      </c>
      <c r="AD1646" s="122">
        <v>3.9438166750000001E-4</v>
      </c>
      <c r="AE1646" s="122">
        <v>3.9716154369999999E-4</v>
      </c>
      <c r="AF1646" s="122">
        <v>3.9564782639999997E-4</v>
      </c>
      <c r="AG1646" s="122">
        <v>3.9300627159999997E-4</v>
      </c>
      <c r="AH1646" s="122">
        <v>3.9066073659999999E-4</v>
      </c>
      <c r="AI1646" s="122">
        <v>3.8851762069999998E-4</v>
      </c>
      <c r="AJ1646" s="122">
        <v>3.8490819800000002E-4</v>
      </c>
      <c r="AK1646" s="122">
        <v>3.8490819800000002E-4</v>
      </c>
      <c r="AL1646" s="122">
        <v>0</v>
      </c>
    </row>
    <row r="1647" spans="1:38" hidden="1" x14ac:dyDescent="0.25">
      <c r="A1647" s="122" t="s">
        <v>2022</v>
      </c>
      <c r="B1647" s="122">
        <v>1</v>
      </c>
      <c r="C1647" s="122" t="s">
        <v>2207</v>
      </c>
      <c r="D1647" s="122" t="s">
        <v>2136</v>
      </c>
      <c r="E1647" s="122">
        <v>31</v>
      </c>
      <c r="F1647" s="122">
        <v>4.5480997070000001E-4</v>
      </c>
      <c r="G1647" s="122">
        <v>4.572929617E-4</v>
      </c>
      <c r="H1647" s="122">
        <v>4.6013238400000002E-4</v>
      </c>
      <c r="I1647" s="122">
        <v>4.6127989020000002E-4</v>
      </c>
      <c r="J1647" s="122">
        <v>4.6218302360000001E-4</v>
      </c>
      <c r="K1647" s="122">
        <v>4.6144027500000001E-4</v>
      </c>
      <c r="L1647" s="122">
        <v>4.600311616E-4</v>
      </c>
      <c r="M1647" s="122">
        <v>4.5784766869999999E-4</v>
      </c>
      <c r="N1647" s="122">
        <v>4.5770340859999998E-4</v>
      </c>
      <c r="O1647" s="122">
        <v>4.5661133380000001E-4</v>
      </c>
      <c r="P1647" s="122">
        <v>4.5571393589999997E-4</v>
      </c>
      <c r="Q1647" s="122">
        <v>4.552998719E-4</v>
      </c>
      <c r="R1647" s="122">
        <v>4.55183436E-4</v>
      </c>
      <c r="S1647" s="122">
        <v>4.5467113090000001E-4</v>
      </c>
      <c r="T1647" s="122">
        <v>4.5396530760000002E-4</v>
      </c>
      <c r="U1647" s="122">
        <v>4.534820803E-4</v>
      </c>
      <c r="V1647" s="122">
        <v>4.5359397839999998E-4</v>
      </c>
      <c r="W1647" s="122">
        <v>4.5525080289999999E-4</v>
      </c>
      <c r="X1647" s="122">
        <v>4.5750196430000001E-4</v>
      </c>
      <c r="Y1647" s="122">
        <v>4.5976998900000001E-4</v>
      </c>
      <c r="Z1647" s="122">
        <v>4.603800743E-4</v>
      </c>
      <c r="AA1647" s="122">
        <v>4.6082834959999998E-4</v>
      </c>
      <c r="AB1647" s="122">
        <v>4.6196976849999997E-4</v>
      </c>
      <c r="AC1647" s="122">
        <v>4.6058440749999999E-4</v>
      </c>
      <c r="AD1647" s="122">
        <v>4.611301425E-4</v>
      </c>
      <c r="AE1647" s="122">
        <v>4.6037282399999998E-4</v>
      </c>
      <c r="AF1647" s="122">
        <v>4.6087916720000002E-4</v>
      </c>
      <c r="AG1647" s="122">
        <v>4.6021734819999999E-4</v>
      </c>
      <c r="AH1647" s="122">
        <v>4.6096464580000002E-4</v>
      </c>
      <c r="AI1647" s="122">
        <v>4.69171351E-4</v>
      </c>
      <c r="AJ1647" s="122">
        <v>4.637972364E-4</v>
      </c>
      <c r="AK1647" s="122">
        <v>4.637972364E-4</v>
      </c>
      <c r="AL1647" s="122">
        <v>0</v>
      </c>
    </row>
    <row r="1648" spans="1:38" hidden="1" x14ac:dyDescent="0.25">
      <c r="A1648" s="122" t="s">
        <v>2022</v>
      </c>
      <c r="B1648" s="122">
        <v>1</v>
      </c>
      <c r="C1648" s="122" t="s">
        <v>2207</v>
      </c>
      <c r="D1648" s="122" t="s">
        <v>2137</v>
      </c>
      <c r="E1648" s="122">
        <v>31</v>
      </c>
      <c r="F1648" s="122">
        <v>1.750713372E-4</v>
      </c>
      <c r="G1648" s="122">
        <v>1.747153469E-4</v>
      </c>
      <c r="H1648" s="122">
        <v>1.7433252230000001E-4</v>
      </c>
      <c r="I1648" s="122">
        <v>1.7341084219999999E-4</v>
      </c>
      <c r="J1648" s="122">
        <v>1.7258061110000001E-4</v>
      </c>
      <c r="K1648" s="122">
        <v>1.715338215E-4</v>
      </c>
      <c r="L1648" s="122">
        <v>1.704391573E-4</v>
      </c>
      <c r="M1648" s="122">
        <v>1.691743306E-4</v>
      </c>
      <c r="N1648" s="122">
        <v>1.6788998049999999E-4</v>
      </c>
      <c r="O1648" s="122">
        <v>1.6637974419999999E-4</v>
      </c>
      <c r="P1648" s="122">
        <v>1.6456849080000001E-4</v>
      </c>
      <c r="Q1648" s="122">
        <v>1.9211772959999999E-4</v>
      </c>
      <c r="R1648" s="122">
        <v>1.896701345E-4</v>
      </c>
      <c r="S1648" s="122">
        <v>1.8734051180000001E-4</v>
      </c>
      <c r="T1648" s="122">
        <v>1.8488229090000001E-4</v>
      </c>
      <c r="U1648" s="122">
        <v>1.8221733209999999E-4</v>
      </c>
      <c r="V1648" s="122">
        <v>1.795670027E-4</v>
      </c>
      <c r="W1648" s="122">
        <v>1.772993128E-4</v>
      </c>
      <c r="X1648" s="122">
        <v>1.747817926E-4</v>
      </c>
      <c r="Y1648" s="122">
        <v>1.7202673969999999E-4</v>
      </c>
      <c r="Z1648" s="122">
        <v>1.6930778720000001E-4</v>
      </c>
      <c r="AA1648" s="122">
        <v>1.6675953049999999E-4</v>
      </c>
      <c r="AB1648" s="122">
        <v>1.6410468430000001E-4</v>
      </c>
      <c r="AC1648" s="122">
        <v>1.6189929250000001E-4</v>
      </c>
      <c r="AD1648" s="122">
        <v>1.5896211490000001E-4</v>
      </c>
      <c r="AE1648" s="122">
        <v>1.5626905400000001E-4</v>
      </c>
      <c r="AF1648" s="122">
        <v>1.539331488E-4</v>
      </c>
      <c r="AG1648" s="122">
        <v>1.5132120910000001E-4</v>
      </c>
      <c r="AH1648" s="122">
        <v>1.4850843260000001E-4</v>
      </c>
      <c r="AI1648" s="122">
        <v>1.460477653E-4</v>
      </c>
      <c r="AJ1648" s="122">
        <v>1.4155959070000001E-4</v>
      </c>
      <c r="AK1648" s="122">
        <v>1.4155959070000001E-4</v>
      </c>
      <c r="AL1648" s="122">
        <v>0</v>
      </c>
    </row>
    <row r="1649" spans="1:38" hidden="1" x14ac:dyDescent="0.25">
      <c r="A1649" s="122" t="s">
        <v>2022</v>
      </c>
      <c r="B1649" s="122">
        <v>1</v>
      </c>
      <c r="C1649" s="122" t="s">
        <v>2207</v>
      </c>
      <c r="D1649" s="122" t="s">
        <v>2138</v>
      </c>
      <c r="E1649" s="122">
        <v>31</v>
      </c>
      <c r="F1649" s="122">
        <v>0</v>
      </c>
      <c r="G1649" s="122">
        <v>0</v>
      </c>
      <c r="H1649" s="122">
        <v>0</v>
      </c>
      <c r="I1649" s="122">
        <v>0</v>
      </c>
      <c r="J1649" s="122">
        <v>0</v>
      </c>
      <c r="K1649" s="122">
        <v>0</v>
      </c>
      <c r="L1649" s="122">
        <v>0</v>
      </c>
      <c r="M1649" s="122">
        <v>0</v>
      </c>
      <c r="N1649" s="122">
        <v>0</v>
      </c>
      <c r="O1649" s="122">
        <v>0</v>
      </c>
      <c r="P1649" s="122">
        <v>0</v>
      </c>
      <c r="Q1649" s="122">
        <v>0</v>
      </c>
      <c r="R1649" s="122">
        <v>0</v>
      </c>
      <c r="S1649" s="122">
        <v>0</v>
      </c>
      <c r="T1649" s="122">
        <v>0</v>
      </c>
      <c r="U1649" s="122">
        <v>0</v>
      </c>
      <c r="V1649" s="122">
        <v>0</v>
      </c>
      <c r="W1649" s="122">
        <v>0</v>
      </c>
      <c r="X1649" s="122">
        <v>0</v>
      </c>
      <c r="Y1649" s="122">
        <v>0</v>
      </c>
      <c r="Z1649" s="122">
        <v>0</v>
      </c>
      <c r="AA1649" s="122">
        <v>0</v>
      </c>
      <c r="AB1649" s="122">
        <v>0</v>
      </c>
      <c r="AC1649" s="122">
        <v>0</v>
      </c>
      <c r="AD1649" s="122">
        <v>0</v>
      </c>
      <c r="AE1649" s="122">
        <v>0</v>
      </c>
      <c r="AF1649" s="122">
        <v>0</v>
      </c>
      <c r="AG1649" s="122">
        <v>0</v>
      </c>
      <c r="AH1649" s="122">
        <v>0</v>
      </c>
      <c r="AI1649" s="122">
        <v>0</v>
      </c>
      <c r="AJ1649" s="122">
        <v>0</v>
      </c>
      <c r="AK1649" s="122">
        <v>0</v>
      </c>
      <c r="AL1649" s="122">
        <v>0</v>
      </c>
    </row>
    <row r="1650" spans="1:38" hidden="1" x14ac:dyDescent="0.25">
      <c r="A1650" s="122" t="s">
        <v>2022</v>
      </c>
      <c r="B1650" s="122">
        <v>1</v>
      </c>
      <c r="C1650" s="122" t="s">
        <v>2207</v>
      </c>
      <c r="D1650" s="122" t="s">
        <v>2139</v>
      </c>
      <c r="E1650" s="122">
        <v>31</v>
      </c>
      <c r="F1650" s="122">
        <v>0</v>
      </c>
      <c r="G1650" s="122">
        <v>0</v>
      </c>
      <c r="H1650" s="122">
        <v>0</v>
      </c>
      <c r="I1650" s="122">
        <v>8.8720899999999999E-8</v>
      </c>
      <c r="J1650" s="122">
        <v>9.1230799999999994E-8</v>
      </c>
      <c r="K1650" s="122">
        <v>9.6726800000000006E-8</v>
      </c>
      <c r="L1650" s="122">
        <v>9.6140699999999997E-8</v>
      </c>
      <c r="M1650" s="122">
        <v>9.8540700000000006E-8</v>
      </c>
      <c r="N1650" s="122">
        <v>1.0387179999999999E-7</v>
      </c>
      <c r="O1650" s="122">
        <v>1.032308E-7</v>
      </c>
      <c r="P1650" s="122">
        <v>1.025898E-7</v>
      </c>
      <c r="Q1650" s="122">
        <v>1.019488E-7</v>
      </c>
      <c r="R1650" s="122">
        <v>1.013078E-7</v>
      </c>
      <c r="S1650" s="122">
        <v>1.006668E-7</v>
      </c>
      <c r="T1650" s="122">
        <v>1.028836E-7</v>
      </c>
      <c r="U1650" s="122">
        <v>1.0222430000000001E-7</v>
      </c>
      <c r="V1650" s="122">
        <v>1.043862E-7</v>
      </c>
      <c r="W1650" s="122">
        <v>1.0370850000000001E-7</v>
      </c>
      <c r="X1650" s="122">
        <v>1.030309E-7</v>
      </c>
      <c r="Y1650" s="122">
        <v>1.0235330000000001E-7</v>
      </c>
      <c r="Z1650" s="122">
        <v>1.0167559999999999E-7</v>
      </c>
      <c r="AA1650" s="122">
        <v>1.00998E-7</v>
      </c>
      <c r="AB1650" s="122">
        <v>1.003203E-7</v>
      </c>
      <c r="AC1650" s="122">
        <v>9.9642699999999998E-8</v>
      </c>
      <c r="AD1650" s="122">
        <v>1.016397E-7</v>
      </c>
      <c r="AE1650" s="122">
        <v>1.036002E-7</v>
      </c>
      <c r="AF1650" s="122">
        <v>1.134383E-7</v>
      </c>
      <c r="AG1650" s="122">
        <v>1.1527060000000001E-7</v>
      </c>
      <c r="AH1650" s="122">
        <v>1.144647E-7</v>
      </c>
      <c r="AI1650" s="122">
        <v>1.1365889999999999E-7</v>
      </c>
      <c r="AJ1650" s="122">
        <v>1.12853E-7</v>
      </c>
      <c r="AK1650" s="122">
        <v>1.12853E-7</v>
      </c>
      <c r="AL1650" s="122">
        <v>0</v>
      </c>
    </row>
    <row r="1651" spans="1:38" hidden="1" x14ac:dyDescent="0.25">
      <c r="A1651" s="122" t="s">
        <v>2022</v>
      </c>
      <c r="B1651" s="122">
        <v>1</v>
      </c>
      <c r="C1651" s="122" t="s">
        <v>2207</v>
      </c>
      <c r="D1651" s="122" t="s">
        <v>2140</v>
      </c>
      <c r="E1651" s="122">
        <v>31</v>
      </c>
      <c r="F1651" s="122">
        <v>0</v>
      </c>
      <c r="G1651" s="122">
        <v>0</v>
      </c>
      <c r="H1651" s="122">
        <v>0</v>
      </c>
      <c r="I1651" s="122">
        <v>0</v>
      </c>
      <c r="J1651" s="122">
        <v>0</v>
      </c>
      <c r="K1651" s="122">
        <v>0</v>
      </c>
      <c r="L1651" s="122">
        <v>0</v>
      </c>
      <c r="M1651" s="122">
        <v>0</v>
      </c>
      <c r="N1651" s="122">
        <v>0</v>
      </c>
      <c r="O1651" s="122">
        <v>0</v>
      </c>
      <c r="P1651" s="122">
        <v>0</v>
      </c>
      <c r="Q1651" s="122">
        <v>0</v>
      </c>
      <c r="R1651" s="122">
        <v>0</v>
      </c>
      <c r="S1651" s="122">
        <v>0</v>
      </c>
      <c r="T1651" s="122">
        <v>0</v>
      </c>
      <c r="U1651" s="122">
        <v>0</v>
      </c>
      <c r="V1651" s="122">
        <v>0</v>
      </c>
      <c r="W1651" s="122">
        <v>0</v>
      </c>
      <c r="X1651" s="122">
        <v>0</v>
      </c>
      <c r="Y1651" s="122">
        <v>0</v>
      </c>
      <c r="Z1651" s="122">
        <v>0</v>
      </c>
      <c r="AA1651" s="122">
        <v>0</v>
      </c>
      <c r="AB1651" s="122">
        <v>0</v>
      </c>
      <c r="AC1651" s="122">
        <v>0</v>
      </c>
      <c r="AD1651" s="122">
        <v>0</v>
      </c>
      <c r="AE1651" s="122">
        <v>0</v>
      </c>
      <c r="AF1651" s="122">
        <v>0</v>
      </c>
      <c r="AG1651" s="122">
        <v>0</v>
      </c>
      <c r="AH1651" s="122">
        <v>0</v>
      </c>
      <c r="AI1651" s="122">
        <v>0</v>
      </c>
      <c r="AJ1651" s="122">
        <v>0</v>
      </c>
      <c r="AK1651" s="122">
        <v>0</v>
      </c>
      <c r="AL1651" s="122">
        <v>0</v>
      </c>
    </row>
    <row r="1652" spans="1:38" hidden="1" x14ac:dyDescent="0.25">
      <c r="A1652" s="122" t="s">
        <v>2022</v>
      </c>
      <c r="B1652" s="122">
        <v>1</v>
      </c>
      <c r="C1652" s="122" t="s">
        <v>2207</v>
      </c>
      <c r="D1652" s="122" t="s">
        <v>2141</v>
      </c>
      <c r="E1652" s="122">
        <v>31</v>
      </c>
      <c r="F1652" s="122">
        <v>3.5458823100000001E-5</v>
      </c>
      <c r="G1652" s="122">
        <v>3.66924831E-5</v>
      </c>
      <c r="H1652" s="122">
        <v>3.7517562100000002E-5</v>
      </c>
      <c r="I1652" s="122">
        <v>3.8749652599999998E-5</v>
      </c>
      <c r="J1652" s="122">
        <v>4.0553314800000001E-5</v>
      </c>
      <c r="K1652" s="122">
        <v>4.07178833E-5</v>
      </c>
      <c r="L1652" s="122">
        <v>4.1435993299999997E-5</v>
      </c>
      <c r="M1652" s="122">
        <v>4.2002941199999999E-5</v>
      </c>
      <c r="N1652" s="122">
        <v>4.1719890499999997E-5</v>
      </c>
      <c r="O1652" s="122">
        <v>4.1248247600000001E-5</v>
      </c>
      <c r="P1652" s="122">
        <v>4.0268239700000003E-5</v>
      </c>
      <c r="Q1652" s="122">
        <v>3.9319892499999999E-5</v>
      </c>
      <c r="R1652" s="122">
        <v>3.8557841799999997E-5</v>
      </c>
      <c r="S1652" s="122">
        <v>3.7702350699999998E-5</v>
      </c>
      <c r="T1652" s="122">
        <v>3.6477245300000002E-5</v>
      </c>
      <c r="U1652" s="122">
        <v>3.5016732199999997E-5</v>
      </c>
      <c r="V1652" s="122">
        <v>3.3556219000000001E-5</v>
      </c>
      <c r="W1652" s="122">
        <v>3.2095705799999998E-5</v>
      </c>
      <c r="X1652" s="122">
        <v>3.0635192600000002E-5</v>
      </c>
      <c r="Y1652" s="122">
        <v>2.9174679500000001E-5</v>
      </c>
      <c r="Z1652" s="122">
        <v>2.7714166300000002E-5</v>
      </c>
      <c r="AA1652" s="122">
        <v>2.6253653099999999E-5</v>
      </c>
      <c r="AB1652" s="122">
        <v>2.4797213100000001E-5</v>
      </c>
      <c r="AC1652" s="122">
        <v>2.3341128999999998E-5</v>
      </c>
      <c r="AD1652" s="122">
        <v>2.1882218000000001E-5</v>
      </c>
      <c r="AE1652" s="122">
        <v>2.0435049000000001E-5</v>
      </c>
      <c r="AF1652" s="122">
        <v>1.8980314E-5</v>
      </c>
      <c r="AG1652" s="122">
        <v>1.75213294E-5</v>
      </c>
      <c r="AH1652" s="122">
        <v>1.6063129400000001E-5</v>
      </c>
      <c r="AI1652" s="122">
        <v>1.4606208400000001E-5</v>
      </c>
      <c r="AJ1652" s="122">
        <v>1.31420203E-5</v>
      </c>
      <c r="AK1652" s="122">
        <v>1.31420203E-5</v>
      </c>
      <c r="AL1652" s="122">
        <v>0</v>
      </c>
    </row>
    <row r="1653" spans="1:38" hidden="1" x14ac:dyDescent="0.25">
      <c r="A1653" s="122" t="s">
        <v>2022</v>
      </c>
      <c r="B1653" s="122">
        <v>1</v>
      </c>
      <c r="C1653" s="122" t="s">
        <v>2207</v>
      </c>
      <c r="D1653" s="122" t="s">
        <v>2142</v>
      </c>
      <c r="E1653" s="122">
        <v>31</v>
      </c>
      <c r="F1653" s="122">
        <v>0</v>
      </c>
      <c r="G1653" s="122">
        <v>0</v>
      </c>
      <c r="H1653" s="122">
        <v>0</v>
      </c>
      <c r="I1653" s="122">
        <v>0</v>
      </c>
      <c r="J1653" s="122">
        <v>0</v>
      </c>
      <c r="K1653" s="122">
        <v>0</v>
      </c>
      <c r="L1653" s="122">
        <v>0</v>
      </c>
      <c r="M1653" s="122">
        <v>0</v>
      </c>
      <c r="N1653" s="122">
        <v>0</v>
      </c>
      <c r="O1653" s="122">
        <v>0</v>
      </c>
      <c r="P1653" s="122">
        <v>0</v>
      </c>
      <c r="Q1653" s="122">
        <v>0</v>
      </c>
      <c r="R1653" s="122">
        <v>0</v>
      </c>
      <c r="S1653" s="122">
        <v>0</v>
      </c>
      <c r="T1653" s="122">
        <v>0</v>
      </c>
      <c r="U1653" s="122">
        <v>0</v>
      </c>
      <c r="V1653" s="122">
        <v>0</v>
      </c>
      <c r="W1653" s="122">
        <v>0</v>
      </c>
      <c r="X1653" s="122">
        <v>0</v>
      </c>
      <c r="Y1653" s="122">
        <v>0</v>
      </c>
      <c r="Z1653" s="122">
        <v>0</v>
      </c>
      <c r="AA1653" s="122">
        <v>0</v>
      </c>
      <c r="AB1653" s="122">
        <v>0</v>
      </c>
      <c r="AC1653" s="122">
        <v>0</v>
      </c>
      <c r="AD1653" s="122">
        <v>0</v>
      </c>
      <c r="AE1653" s="122">
        <v>0</v>
      </c>
      <c r="AF1653" s="122">
        <v>0</v>
      </c>
      <c r="AG1653" s="122">
        <v>0</v>
      </c>
      <c r="AH1653" s="122">
        <v>0</v>
      </c>
      <c r="AI1653" s="122">
        <v>0</v>
      </c>
      <c r="AJ1653" s="122">
        <v>0</v>
      </c>
      <c r="AK1653" s="122">
        <v>0</v>
      </c>
      <c r="AL1653" s="122">
        <v>0</v>
      </c>
    </row>
    <row r="1654" spans="1:38" hidden="1" x14ac:dyDescent="0.25">
      <c r="A1654" s="122" t="s">
        <v>2022</v>
      </c>
      <c r="B1654" s="122">
        <v>1</v>
      </c>
      <c r="C1654" s="122" t="s">
        <v>2207</v>
      </c>
      <c r="D1654" s="122" t="s">
        <v>2143</v>
      </c>
      <c r="E1654" s="122">
        <v>31</v>
      </c>
      <c r="F1654" s="122">
        <v>1.23579374E-5</v>
      </c>
      <c r="G1654" s="122">
        <v>1.23508539E-5</v>
      </c>
      <c r="H1654" s="122">
        <v>1.23154995E-5</v>
      </c>
      <c r="I1654" s="122">
        <v>1.2276863899999999E-5</v>
      </c>
      <c r="J1654" s="122">
        <v>1.2259464999999999E-5</v>
      </c>
      <c r="K1654" s="122">
        <v>1.22165064E-5</v>
      </c>
      <c r="L1654" s="122">
        <v>1.2192429599999999E-5</v>
      </c>
      <c r="M1654" s="122">
        <v>1.22977635E-5</v>
      </c>
      <c r="N1654" s="122">
        <v>1.22507218E-5</v>
      </c>
      <c r="O1654" s="122">
        <v>1.21867384E-5</v>
      </c>
      <c r="P1654" s="122">
        <v>1.21372611E-5</v>
      </c>
      <c r="Q1654" s="122">
        <v>1.2103259500000001E-5</v>
      </c>
      <c r="R1654" s="122">
        <v>1.20701833E-5</v>
      </c>
      <c r="S1654" s="122">
        <v>1.20228276E-5</v>
      </c>
      <c r="T1654" s="122">
        <v>1.19842379E-5</v>
      </c>
      <c r="U1654" s="122">
        <v>1.19569572E-5</v>
      </c>
      <c r="V1654" s="122">
        <v>1.1904929600000001E-5</v>
      </c>
      <c r="W1654" s="122">
        <v>1.1863156999999999E-5</v>
      </c>
      <c r="X1654" s="122">
        <v>1.18243462E-5</v>
      </c>
      <c r="Y1654" s="122">
        <v>1.19126313E-5</v>
      </c>
      <c r="Z1654" s="122">
        <v>1.1915158500000001E-5</v>
      </c>
      <c r="AA1654" s="122">
        <v>1.18861184E-5</v>
      </c>
      <c r="AB1654" s="122">
        <v>1.18507691E-5</v>
      </c>
      <c r="AC1654" s="122">
        <v>1.18065375E-5</v>
      </c>
      <c r="AD1654" s="122">
        <v>1.1788063E-5</v>
      </c>
      <c r="AE1654" s="122">
        <v>1.1798731100000001E-5</v>
      </c>
      <c r="AF1654" s="122">
        <v>1.1739392299999999E-5</v>
      </c>
      <c r="AG1654" s="122">
        <v>1.1667783E-5</v>
      </c>
      <c r="AH1654" s="122">
        <v>1.15949103E-5</v>
      </c>
      <c r="AI1654" s="122">
        <v>1.1524517400000001E-5</v>
      </c>
      <c r="AJ1654" s="122">
        <v>1.1451629E-5</v>
      </c>
      <c r="AK1654" s="122">
        <v>1.1451629E-5</v>
      </c>
      <c r="AL1654" s="122">
        <v>0</v>
      </c>
    </row>
    <row r="1655" spans="1:38" hidden="1" x14ac:dyDescent="0.25">
      <c r="A1655" s="122" t="s">
        <v>2022</v>
      </c>
      <c r="B1655" s="122">
        <v>1</v>
      </c>
      <c r="C1655" s="122" t="s">
        <v>2207</v>
      </c>
      <c r="D1655" s="122" t="s">
        <v>2177</v>
      </c>
      <c r="E1655" s="122">
        <v>31</v>
      </c>
      <c r="F1655" s="122">
        <v>0</v>
      </c>
      <c r="G1655" s="122">
        <v>0</v>
      </c>
      <c r="H1655" s="122">
        <v>0</v>
      </c>
      <c r="I1655" s="122">
        <v>0</v>
      </c>
      <c r="J1655" s="122">
        <v>0</v>
      </c>
      <c r="K1655" s="122">
        <v>0</v>
      </c>
      <c r="L1655" s="122">
        <v>0</v>
      </c>
      <c r="M1655" s="122">
        <v>0</v>
      </c>
      <c r="N1655" s="122">
        <v>0</v>
      </c>
      <c r="O1655" s="122">
        <v>0</v>
      </c>
      <c r="P1655" s="122">
        <v>0</v>
      </c>
      <c r="Q1655" s="122">
        <v>0</v>
      </c>
      <c r="R1655" s="122">
        <v>0</v>
      </c>
      <c r="S1655" s="122">
        <v>0</v>
      </c>
      <c r="T1655" s="122">
        <v>0</v>
      </c>
      <c r="U1655" s="122">
        <v>0</v>
      </c>
      <c r="V1655" s="122">
        <v>0</v>
      </c>
      <c r="W1655" s="122">
        <v>0</v>
      </c>
      <c r="X1655" s="122">
        <v>0</v>
      </c>
      <c r="Y1655" s="122">
        <v>0</v>
      </c>
      <c r="Z1655" s="122">
        <v>0</v>
      </c>
      <c r="AA1655" s="122">
        <v>0</v>
      </c>
      <c r="AB1655" s="122">
        <v>0</v>
      </c>
      <c r="AC1655" s="122">
        <v>0</v>
      </c>
      <c r="AD1655" s="122">
        <v>0</v>
      </c>
      <c r="AE1655" s="122">
        <v>0</v>
      </c>
      <c r="AF1655" s="122">
        <v>0</v>
      </c>
      <c r="AG1655" s="122">
        <v>0</v>
      </c>
      <c r="AH1655" s="122">
        <v>0</v>
      </c>
      <c r="AI1655" s="122">
        <v>0</v>
      </c>
      <c r="AJ1655" s="122">
        <v>0</v>
      </c>
      <c r="AK1655" s="122">
        <v>0</v>
      </c>
      <c r="AL1655" s="122">
        <v>0</v>
      </c>
    </row>
    <row r="1656" spans="1:38" hidden="1" x14ac:dyDescent="0.25">
      <c r="A1656" s="122" t="s">
        <v>2022</v>
      </c>
      <c r="B1656" s="122">
        <v>1</v>
      </c>
      <c r="C1656" s="122" t="s">
        <v>2207</v>
      </c>
      <c r="D1656" s="122" t="s">
        <v>2144</v>
      </c>
      <c r="E1656" s="122">
        <v>31</v>
      </c>
      <c r="F1656" s="122">
        <v>2.6491294199999998E-5</v>
      </c>
      <c r="G1656" s="122">
        <v>2.70186679E-5</v>
      </c>
      <c r="H1656" s="122">
        <v>2.7411594099999999E-5</v>
      </c>
      <c r="I1656" s="122">
        <v>2.7728108000000002E-5</v>
      </c>
      <c r="J1656" s="122">
        <v>2.8018122199999999E-5</v>
      </c>
      <c r="K1656" s="122">
        <v>2.83847403E-5</v>
      </c>
      <c r="L1656" s="122">
        <v>2.86659318E-5</v>
      </c>
      <c r="M1656" s="122">
        <v>2.8838417699999999E-5</v>
      </c>
      <c r="N1656" s="122">
        <v>2.9013590199999999E-5</v>
      </c>
      <c r="O1656" s="122">
        <v>2.9168135600000002E-5</v>
      </c>
      <c r="P1656" s="122">
        <v>2.9204423499999999E-5</v>
      </c>
      <c r="Q1656" s="122">
        <v>2.93216039E-5</v>
      </c>
      <c r="R1656" s="122">
        <v>2.9442233299999999E-5</v>
      </c>
      <c r="S1656" s="122">
        <v>2.9573145199999999E-5</v>
      </c>
      <c r="T1656" s="122">
        <v>2.9659906300000002E-5</v>
      </c>
      <c r="U1656" s="122">
        <v>2.9791688800000001E-5</v>
      </c>
      <c r="V1656" s="122">
        <v>2.9862793799999998E-5</v>
      </c>
      <c r="W1656" s="122">
        <v>2.9991447899999999E-5</v>
      </c>
      <c r="X1656" s="122">
        <v>3.0271290399999998E-5</v>
      </c>
      <c r="Y1656" s="122">
        <v>3.0612122900000003E-5</v>
      </c>
      <c r="Z1656" s="122">
        <v>3.0730762299999998E-5</v>
      </c>
      <c r="AA1656" s="122">
        <v>3.0841023700000003E-5</v>
      </c>
      <c r="AB1656" s="122">
        <v>3.0968561600000003E-5</v>
      </c>
      <c r="AC1656" s="122">
        <v>3.1028573000000003E-5</v>
      </c>
      <c r="AD1656" s="122">
        <v>3.1130632299999999E-5</v>
      </c>
      <c r="AE1656" s="122">
        <v>3.1343737900000002E-5</v>
      </c>
      <c r="AF1656" s="122">
        <v>3.1510687000000001E-5</v>
      </c>
      <c r="AG1656" s="122">
        <v>3.1669711999999999E-5</v>
      </c>
      <c r="AH1656" s="122">
        <v>3.1740334100000003E-5</v>
      </c>
      <c r="AI1656" s="122">
        <v>3.1756523100000001E-5</v>
      </c>
      <c r="AJ1656" s="122">
        <v>3.1385323999999998E-5</v>
      </c>
      <c r="AK1656" s="122">
        <v>3.1385323999999998E-5</v>
      </c>
      <c r="AL1656" s="122">
        <v>0</v>
      </c>
    </row>
    <row r="1657" spans="1:38" hidden="1" x14ac:dyDescent="0.25">
      <c r="A1657" s="122" t="s">
        <v>2022</v>
      </c>
      <c r="B1657" s="122">
        <v>1</v>
      </c>
      <c r="C1657" s="122" t="s">
        <v>2207</v>
      </c>
      <c r="D1657" s="122" t="s">
        <v>2145</v>
      </c>
      <c r="E1657" s="122">
        <v>31</v>
      </c>
      <c r="F1657" s="122">
        <v>3.4693696500000003E-5</v>
      </c>
      <c r="G1657" s="122">
        <v>3.4719533699999997E-5</v>
      </c>
      <c r="H1657" s="122">
        <v>3.4704182699999998E-5</v>
      </c>
      <c r="I1657" s="122">
        <v>3.4706262799999999E-5</v>
      </c>
      <c r="J1657" s="122">
        <v>3.4589494599999998E-5</v>
      </c>
      <c r="K1657" s="122">
        <v>3.4537301800000001E-5</v>
      </c>
      <c r="L1657" s="122">
        <v>3.4449912000000003E-5</v>
      </c>
      <c r="M1657" s="122">
        <v>3.4299114900000001E-5</v>
      </c>
      <c r="N1657" s="122">
        <v>3.4246888200000003E-5</v>
      </c>
      <c r="O1657" s="122">
        <v>3.4148359700000002E-5</v>
      </c>
      <c r="P1657" s="122">
        <v>3.4162254399999997E-5</v>
      </c>
      <c r="Q1657" s="122">
        <v>3.4220876200000001E-5</v>
      </c>
      <c r="R1657" s="122">
        <v>3.4300263399999999E-5</v>
      </c>
      <c r="S1657" s="122">
        <v>3.4769338999999999E-5</v>
      </c>
      <c r="T1657" s="122">
        <v>3.5070910100000002E-5</v>
      </c>
      <c r="U1657" s="122">
        <v>3.50934358E-5</v>
      </c>
      <c r="V1657" s="122">
        <v>3.5303351399999997E-5</v>
      </c>
      <c r="W1657" s="122">
        <v>3.5396995799999999E-5</v>
      </c>
      <c r="X1657" s="122">
        <v>3.5967601E-5</v>
      </c>
      <c r="Y1657" s="122">
        <v>3.5993269400000001E-5</v>
      </c>
      <c r="Z1657" s="122">
        <v>3.5913790099999999E-5</v>
      </c>
      <c r="AA1657" s="122">
        <v>3.5960495400000002E-5</v>
      </c>
      <c r="AB1657" s="122">
        <v>3.6041195900000001E-5</v>
      </c>
      <c r="AC1657" s="122">
        <v>3.6199517900000002E-5</v>
      </c>
      <c r="AD1657" s="122">
        <v>3.6440393399999998E-5</v>
      </c>
      <c r="AE1657" s="122">
        <v>3.5951152500000002E-5</v>
      </c>
      <c r="AF1657" s="122">
        <v>3.5668630199999998E-5</v>
      </c>
      <c r="AG1657" s="122">
        <v>3.5253461799999997E-5</v>
      </c>
      <c r="AH1657" s="122">
        <v>3.4792333899999997E-5</v>
      </c>
      <c r="AI1657" s="122">
        <v>3.4421412999999998E-5</v>
      </c>
      <c r="AJ1657" s="122">
        <v>3.3621617000000003E-5</v>
      </c>
      <c r="AK1657" s="122">
        <v>3.3621617000000003E-5</v>
      </c>
      <c r="AL1657" s="122">
        <v>0</v>
      </c>
    </row>
    <row r="1658" spans="1:38" hidden="1" x14ac:dyDescent="0.25">
      <c r="A1658" s="122" t="s">
        <v>2022</v>
      </c>
      <c r="B1658" s="122">
        <v>1</v>
      </c>
      <c r="C1658" s="122" t="s">
        <v>2207</v>
      </c>
      <c r="D1658" s="122" t="s">
        <v>2146</v>
      </c>
      <c r="E1658" s="122">
        <v>31</v>
      </c>
      <c r="F1658" s="122">
        <v>0</v>
      </c>
      <c r="G1658" s="122">
        <v>0</v>
      </c>
      <c r="H1658" s="122">
        <v>0</v>
      </c>
      <c r="I1658" s="122">
        <v>0</v>
      </c>
      <c r="J1658" s="122">
        <v>0</v>
      </c>
      <c r="K1658" s="122">
        <v>0</v>
      </c>
      <c r="L1658" s="122">
        <v>0</v>
      </c>
      <c r="M1658" s="122">
        <v>0</v>
      </c>
      <c r="N1658" s="122">
        <v>0</v>
      </c>
      <c r="O1658" s="122">
        <v>0</v>
      </c>
      <c r="P1658" s="122">
        <v>0</v>
      </c>
      <c r="Q1658" s="122">
        <v>0</v>
      </c>
      <c r="R1658" s="122">
        <v>0</v>
      </c>
      <c r="S1658" s="122">
        <v>0</v>
      </c>
      <c r="T1658" s="122">
        <v>0</v>
      </c>
      <c r="U1658" s="122">
        <v>0</v>
      </c>
      <c r="V1658" s="122">
        <v>0</v>
      </c>
      <c r="W1658" s="122">
        <v>0</v>
      </c>
      <c r="X1658" s="122">
        <v>0</v>
      </c>
      <c r="Y1658" s="122">
        <v>0</v>
      </c>
      <c r="Z1658" s="122">
        <v>0</v>
      </c>
      <c r="AA1658" s="122">
        <v>0</v>
      </c>
      <c r="AB1658" s="122">
        <v>0</v>
      </c>
      <c r="AC1658" s="122">
        <v>0</v>
      </c>
      <c r="AD1658" s="122">
        <v>0</v>
      </c>
      <c r="AE1658" s="122">
        <v>0</v>
      </c>
      <c r="AF1658" s="122">
        <v>0</v>
      </c>
      <c r="AG1658" s="122">
        <v>0</v>
      </c>
      <c r="AH1658" s="122">
        <v>0</v>
      </c>
      <c r="AI1658" s="122">
        <v>0</v>
      </c>
      <c r="AJ1658" s="122">
        <v>0</v>
      </c>
      <c r="AK1658" s="122">
        <v>0</v>
      </c>
      <c r="AL1658" s="122">
        <v>0</v>
      </c>
    </row>
    <row r="1659" spans="1:38" hidden="1" x14ac:dyDescent="0.25">
      <c r="A1659" s="122" t="s">
        <v>2022</v>
      </c>
      <c r="B1659" s="122">
        <v>1</v>
      </c>
      <c r="C1659" s="122" t="s">
        <v>2207</v>
      </c>
      <c r="D1659" s="122" t="s">
        <v>2147</v>
      </c>
      <c r="E1659" s="122">
        <v>31</v>
      </c>
      <c r="F1659" s="122">
        <v>1.0034830699999999E-5</v>
      </c>
      <c r="G1659" s="122">
        <v>1.0156621199999999E-5</v>
      </c>
      <c r="H1659" s="122">
        <v>1.03138738E-5</v>
      </c>
      <c r="I1659" s="122">
        <v>1.04475638E-5</v>
      </c>
      <c r="J1659" s="122">
        <v>1.0505314300000001E-5</v>
      </c>
      <c r="K1659" s="122">
        <v>1.0537284199999999E-5</v>
      </c>
      <c r="L1659" s="122">
        <v>1.05881044E-5</v>
      </c>
      <c r="M1659" s="122">
        <v>1.0630979800000001E-5</v>
      </c>
      <c r="N1659" s="122">
        <v>1.08675602E-5</v>
      </c>
      <c r="O1659" s="122">
        <v>1.0885962999999999E-5</v>
      </c>
      <c r="P1659" s="122">
        <v>1.08606492E-5</v>
      </c>
      <c r="Q1659" s="122">
        <v>1.0783675E-5</v>
      </c>
      <c r="R1659" s="122">
        <v>1.0686733500000001E-5</v>
      </c>
      <c r="S1659" s="122">
        <v>1.06301343E-5</v>
      </c>
      <c r="T1659" s="122">
        <v>1.0570082599999999E-5</v>
      </c>
      <c r="U1659" s="122">
        <v>1.0482223000000001E-5</v>
      </c>
      <c r="V1659" s="122">
        <v>1.03393745E-5</v>
      </c>
      <c r="W1659" s="122">
        <v>1.02742094E-5</v>
      </c>
      <c r="X1659" s="122">
        <v>1.01594489E-5</v>
      </c>
      <c r="Y1659" s="122">
        <v>1.0077991199999999E-5</v>
      </c>
      <c r="Z1659" s="122">
        <v>9.9572380000000008E-6</v>
      </c>
      <c r="AA1659" s="122">
        <v>9.7855444999999998E-6</v>
      </c>
      <c r="AB1659" s="122">
        <v>9.5934753000000003E-6</v>
      </c>
      <c r="AC1659" s="122">
        <v>9.5030636000000006E-6</v>
      </c>
      <c r="AD1659" s="122">
        <v>9.3535401000000005E-6</v>
      </c>
      <c r="AE1659" s="122">
        <v>9.3228768000000007E-6</v>
      </c>
      <c r="AF1659" s="122">
        <v>9.2639448999999993E-6</v>
      </c>
      <c r="AG1659" s="122">
        <v>9.1394367000000007E-6</v>
      </c>
      <c r="AH1659" s="122">
        <v>9.0172390000000007E-6</v>
      </c>
      <c r="AI1659" s="122">
        <v>8.8897953000000003E-6</v>
      </c>
      <c r="AJ1659" s="122">
        <v>8.5262235000000008E-6</v>
      </c>
      <c r="AK1659" s="122">
        <v>8.5262235000000008E-6</v>
      </c>
      <c r="AL1659" s="122">
        <v>0</v>
      </c>
    </row>
    <row r="1660" spans="1:38" hidden="1" x14ac:dyDescent="0.25">
      <c r="A1660" s="122" t="s">
        <v>2022</v>
      </c>
      <c r="B1660" s="122">
        <v>1</v>
      </c>
      <c r="C1660" s="122" t="s">
        <v>2207</v>
      </c>
      <c r="D1660" s="122" t="s">
        <v>475</v>
      </c>
      <c r="E1660" s="122">
        <v>31</v>
      </c>
      <c r="F1660" s="122">
        <v>2.4024030400000001E-5</v>
      </c>
      <c r="G1660" s="122">
        <v>2.4205870599999999E-5</v>
      </c>
      <c r="H1660" s="122">
        <v>2.4394840899999999E-5</v>
      </c>
      <c r="I1660" s="122">
        <v>2.4494333000000001E-5</v>
      </c>
      <c r="J1660" s="122">
        <v>2.4605649099999999E-5</v>
      </c>
      <c r="K1660" s="122">
        <v>2.4709830699999998E-5</v>
      </c>
      <c r="L1660" s="122">
        <v>2.4834277099999999E-5</v>
      </c>
      <c r="M1660" s="122">
        <v>2.49033849E-5</v>
      </c>
      <c r="N1660" s="122">
        <v>2.5009190900000001E-5</v>
      </c>
      <c r="O1660" s="122">
        <v>2.50271473E-5</v>
      </c>
      <c r="P1660" s="122">
        <v>2.50391351E-5</v>
      </c>
      <c r="Q1660" s="122">
        <v>2.5024009299999999E-5</v>
      </c>
      <c r="R1660" s="122">
        <v>2.5039948400000002E-5</v>
      </c>
      <c r="S1660" s="122">
        <v>2.5086971300000001E-5</v>
      </c>
      <c r="T1660" s="122">
        <v>2.5105699500000001E-5</v>
      </c>
      <c r="U1660" s="122">
        <v>2.5143561699999999E-5</v>
      </c>
      <c r="V1660" s="122">
        <v>2.5171981700000002E-5</v>
      </c>
      <c r="W1660" s="122">
        <v>2.5168801200000001E-5</v>
      </c>
      <c r="X1660" s="122">
        <v>2.5188009499999999E-5</v>
      </c>
      <c r="Y1660" s="122">
        <v>2.5306380899999999E-5</v>
      </c>
      <c r="Z1660" s="122">
        <v>2.5508950799999999E-5</v>
      </c>
      <c r="AA1660" s="122">
        <v>2.55420811E-5</v>
      </c>
      <c r="AB1660" s="122">
        <v>2.5590432100000001E-5</v>
      </c>
      <c r="AC1660" s="122">
        <v>2.5647442100000001E-5</v>
      </c>
      <c r="AD1660" s="122">
        <v>2.66046347E-5</v>
      </c>
      <c r="AE1660" s="122">
        <v>2.6694390799999999E-5</v>
      </c>
      <c r="AF1660" s="122">
        <v>2.6699394299999999E-5</v>
      </c>
      <c r="AG1660" s="122">
        <v>2.6673408900000001E-5</v>
      </c>
      <c r="AH1660" s="122">
        <v>2.6661274899999998E-5</v>
      </c>
      <c r="AI1660" s="122">
        <v>2.66747095E-5</v>
      </c>
      <c r="AJ1660" s="122">
        <v>2.65275216E-5</v>
      </c>
      <c r="AK1660" s="122">
        <v>2.65275216E-5</v>
      </c>
      <c r="AL1660" s="122">
        <v>0</v>
      </c>
    </row>
    <row r="1661" spans="1:38" hidden="1" x14ac:dyDescent="0.25">
      <c r="A1661" s="122" t="s">
        <v>2022</v>
      </c>
      <c r="B1661" s="122">
        <v>1</v>
      </c>
      <c r="C1661" s="122" t="s">
        <v>2207</v>
      </c>
      <c r="D1661" s="122" t="s">
        <v>2148</v>
      </c>
      <c r="E1661" s="122">
        <v>31</v>
      </c>
      <c r="F1661" s="122">
        <v>0</v>
      </c>
      <c r="G1661" s="122">
        <v>0</v>
      </c>
      <c r="H1661" s="122">
        <v>0</v>
      </c>
      <c r="I1661" s="122">
        <v>0</v>
      </c>
      <c r="J1661" s="122">
        <v>0</v>
      </c>
      <c r="K1661" s="122">
        <v>0</v>
      </c>
      <c r="L1661" s="122">
        <v>0</v>
      </c>
      <c r="M1661" s="122">
        <v>0</v>
      </c>
      <c r="N1661" s="122">
        <v>0</v>
      </c>
      <c r="O1661" s="122">
        <v>0</v>
      </c>
      <c r="P1661" s="122">
        <v>0</v>
      </c>
      <c r="Q1661" s="122">
        <v>0</v>
      </c>
      <c r="R1661" s="122">
        <v>0</v>
      </c>
      <c r="S1661" s="122">
        <v>0</v>
      </c>
      <c r="T1661" s="122">
        <v>0</v>
      </c>
      <c r="U1661" s="122">
        <v>0</v>
      </c>
      <c r="V1661" s="122">
        <v>0</v>
      </c>
      <c r="W1661" s="122">
        <v>0</v>
      </c>
      <c r="X1661" s="122">
        <v>0</v>
      </c>
      <c r="Y1661" s="122">
        <v>0</v>
      </c>
      <c r="Z1661" s="122">
        <v>0</v>
      </c>
      <c r="AA1661" s="122">
        <v>0</v>
      </c>
      <c r="AB1661" s="122">
        <v>0</v>
      </c>
      <c r="AC1661" s="122">
        <v>0</v>
      </c>
      <c r="AD1661" s="122">
        <v>0</v>
      </c>
      <c r="AE1661" s="122">
        <v>0</v>
      </c>
      <c r="AF1661" s="122">
        <v>0</v>
      </c>
      <c r="AG1661" s="122">
        <v>0</v>
      </c>
      <c r="AH1661" s="122">
        <v>0</v>
      </c>
      <c r="AI1661" s="122">
        <v>0</v>
      </c>
      <c r="AJ1661" s="122">
        <v>0</v>
      </c>
      <c r="AK1661" s="122">
        <v>0</v>
      </c>
      <c r="AL1661" s="122">
        <v>0</v>
      </c>
    </row>
    <row r="1662" spans="1:38" hidden="1" x14ac:dyDescent="0.25">
      <c r="A1662" s="122" t="s">
        <v>2022</v>
      </c>
      <c r="B1662" s="122">
        <v>1</v>
      </c>
      <c r="C1662" s="122" t="s">
        <v>2207</v>
      </c>
      <c r="D1662" s="122" t="s">
        <v>2149</v>
      </c>
      <c r="E1662" s="122">
        <v>31</v>
      </c>
      <c r="F1662" s="122">
        <v>0</v>
      </c>
      <c r="G1662" s="122">
        <v>0</v>
      </c>
      <c r="H1662" s="122">
        <v>0</v>
      </c>
      <c r="I1662" s="122">
        <v>0</v>
      </c>
      <c r="J1662" s="122">
        <v>0</v>
      </c>
      <c r="K1662" s="122">
        <v>0</v>
      </c>
      <c r="L1662" s="122">
        <v>0</v>
      </c>
      <c r="M1662" s="122">
        <v>0</v>
      </c>
      <c r="N1662" s="122">
        <v>0</v>
      </c>
      <c r="O1662" s="122">
        <v>0</v>
      </c>
      <c r="P1662" s="122">
        <v>0</v>
      </c>
      <c r="Q1662" s="122">
        <v>0</v>
      </c>
      <c r="R1662" s="122">
        <v>0</v>
      </c>
      <c r="S1662" s="122">
        <v>0</v>
      </c>
      <c r="T1662" s="122">
        <v>0</v>
      </c>
      <c r="U1662" s="122">
        <v>0</v>
      </c>
      <c r="V1662" s="122">
        <v>0</v>
      </c>
      <c r="W1662" s="122">
        <v>0</v>
      </c>
      <c r="X1662" s="122">
        <v>0</v>
      </c>
      <c r="Y1662" s="122">
        <v>0</v>
      </c>
      <c r="Z1662" s="122">
        <v>0</v>
      </c>
      <c r="AA1662" s="122">
        <v>0</v>
      </c>
      <c r="AB1662" s="122">
        <v>0</v>
      </c>
      <c r="AC1662" s="122">
        <v>0</v>
      </c>
      <c r="AD1662" s="122">
        <v>0</v>
      </c>
      <c r="AE1662" s="122">
        <v>0</v>
      </c>
      <c r="AF1662" s="122">
        <v>0</v>
      </c>
      <c r="AG1662" s="122">
        <v>0</v>
      </c>
      <c r="AH1662" s="122">
        <v>0</v>
      </c>
      <c r="AI1662" s="122">
        <v>0</v>
      </c>
      <c r="AJ1662" s="122">
        <v>0</v>
      </c>
      <c r="AK1662" s="122">
        <v>0</v>
      </c>
      <c r="AL1662" s="122">
        <v>0</v>
      </c>
    </row>
    <row r="1663" spans="1:38" hidden="1" x14ac:dyDescent="0.25">
      <c r="A1663" s="122" t="s">
        <v>2022</v>
      </c>
      <c r="B1663" s="122">
        <v>1</v>
      </c>
      <c r="C1663" s="122" t="s">
        <v>2207</v>
      </c>
      <c r="D1663" s="122" t="s">
        <v>2150</v>
      </c>
      <c r="E1663" s="122">
        <v>31</v>
      </c>
      <c r="F1663" s="122">
        <v>3.6085942499999999E-5</v>
      </c>
      <c r="G1663" s="122">
        <v>3.7157926500000001E-5</v>
      </c>
      <c r="H1663" s="122">
        <v>3.8356572599999998E-5</v>
      </c>
      <c r="I1663" s="122">
        <v>3.9798758300000002E-5</v>
      </c>
      <c r="J1663" s="122">
        <v>4.0727787699999999E-5</v>
      </c>
      <c r="K1663" s="122">
        <v>4.1577503300000003E-5</v>
      </c>
      <c r="L1663" s="122">
        <v>4.2231282400000001E-5</v>
      </c>
      <c r="M1663" s="122">
        <v>4.26890103E-5</v>
      </c>
      <c r="N1663" s="122">
        <v>4.3126340900000001E-5</v>
      </c>
      <c r="O1663" s="122">
        <v>4.3477736100000002E-5</v>
      </c>
      <c r="P1663" s="122">
        <v>4.37395705E-5</v>
      </c>
      <c r="Q1663" s="122">
        <v>4.3778385799999999E-5</v>
      </c>
      <c r="R1663" s="122">
        <v>4.4085428399999999E-5</v>
      </c>
      <c r="S1663" s="122">
        <v>4.4340879800000003E-5</v>
      </c>
      <c r="T1663" s="122">
        <v>4.4515168400000003E-5</v>
      </c>
      <c r="U1663" s="122">
        <v>4.4335687099999999E-5</v>
      </c>
      <c r="V1663" s="122">
        <v>4.4209711300000003E-5</v>
      </c>
      <c r="W1663" s="122">
        <v>4.4274530600000003E-5</v>
      </c>
      <c r="X1663" s="122">
        <v>4.4217698900000001E-5</v>
      </c>
      <c r="Y1663" s="122">
        <v>4.4111831799999998E-5</v>
      </c>
      <c r="Z1663" s="122">
        <v>4.41847493E-5</v>
      </c>
      <c r="AA1663" s="122">
        <v>4.41603922E-5</v>
      </c>
      <c r="AB1663" s="122">
        <v>4.4113393799999997E-5</v>
      </c>
      <c r="AC1663" s="122">
        <v>4.4154882399999997E-5</v>
      </c>
      <c r="AD1663" s="122">
        <v>4.3937185400000002E-5</v>
      </c>
      <c r="AE1663" s="122">
        <v>4.3844601099999998E-5</v>
      </c>
      <c r="AF1663" s="122">
        <v>4.3773668599999999E-5</v>
      </c>
      <c r="AG1663" s="122">
        <v>4.3693629500000002E-5</v>
      </c>
      <c r="AH1663" s="122">
        <v>4.3515412300000001E-5</v>
      </c>
      <c r="AI1663" s="122">
        <v>4.3346851699999997E-5</v>
      </c>
      <c r="AJ1663" s="122">
        <v>4.1999979199999997E-5</v>
      </c>
      <c r="AK1663" s="122">
        <v>4.1999979199999997E-5</v>
      </c>
      <c r="AL1663" s="122">
        <v>0</v>
      </c>
    </row>
    <row r="1664" spans="1:38" hidden="1" x14ac:dyDescent="0.25">
      <c r="A1664" s="122" t="s">
        <v>2022</v>
      </c>
      <c r="B1664" s="122">
        <v>1</v>
      </c>
      <c r="C1664" s="122" t="s">
        <v>2207</v>
      </c>
      <c r="D1664" s="122" t="s">
        <v>2151</v>
      </c>
      <c r="E1664" s="122">
        <v>31</v>
      </c>
      <c r="F1664" s="122">
        <v>8.8795599999999996E-7</v>
      </c>
      <c r="G1664" s="122">
        <v>9.2678879999999999E-7</v>
      </c>
      <c r="H1664" s="122">
        <v>9.8330090000000006E-7</v>
      </c>
      <c r="I1664" s="122">
        <v>1.0205407000000001E-6</v>
      </c>
      <c r="J1664" s="122">
        <v>1.0677417E-6</v>
      </c>
      <c r="K1664" s="122">
        <v>1.1125968999999999E-6</v>
      </c>
      <c r="L1664" s="122">
        <v>1.1736207999999999E-6</v>
      </c>
      <c r="M1664" s="122">
        <v>1.2097445000000001E-6</v>
      </c>
      <c r="N1664" s="122">
        <v>1.2267113E-6</v>
      </c>
      <c r="O1664" s="122">
        <v>1.2433739999999999E-6</v>
      </c>
      <c r="P1664" s="122">
        <v>1.2423111999999999E-6</v>
      </c>
      <c r="Q1664" s="122">
        <v>1.2495081E-6</v>
      </c>
      <c r="R1664" s="122">
        <v>1.2649435E-6</v>
      </c>
      <c r="S1664" s="122">
        <v>1.2738086000000001E-6</v>
      </c>
      <c r="T1664" s="122">
        <v>1.2758480999999999E-6</v>
      </c>
      <c r="U1664" s="122">
        <v>1.2764535000000001E-6</v>
      </c>
      <c r="V1664" s="122">
        <v>1.2770560000000001E-6</v>
      </c>
      <c r="W1664" s="122">
        <v>1.2759578E-6</v>
      </c>
      <c r="X1664" s="122">
        <v>1.2748596000000001E-6</v>
      </c>
      <c r="Y1664" s="122">
        <v>1.2768800000000001E-6</v>
      </c>
      <c r="Z1664" s="122">
        <v>1.2757792000000001E-6</v>
      </c>
      <c r="AA1664" s="122">
        <v>1.2746782999999999E-6</v>
      </c>
      <c r="AB1664" s="122">
        <v>1.2735773999999999E-6</v>
      </c>
      <c r="AC1664" s="122">
        <v>1.2755844000000001E-6</v>
      </c>
      <c r="AD1664" s="122">
        <v>1.2744809E-6</v>
      </c>
      <c r="AE1664" s="122">
        <v>1.2868657999999999E-6</v>
      </c>
      <c r="AF1664" s="122">
        <v>1.2888503999999999E-6</v>
      </c>
      <c r="AG1664" s="122">
        <v>1.2910987E-6</v>
      </c>
      <c r="AH1664" s="122">
        <v>1.3186988000000001E-6</v>
      </c>
      <c r="AI1664" s="122">
        <v>1.3203761E-6</v>
      </c>
      <c r="AJ1664" s="122">
        <v>1.3192278000000001E-6</v>
      </c>
      <c r="AK1664" s="122">
        <v>1.3192278000000001E-6</v>
      </c>
      <c r="AL1664" s="122">
        <v>0</v>
      </c>
    </row>
    <row r="1665" spans="1:38" hidden="1" x14ac:dyDescent="0.25">
      <c r="A1665" s="122" t="s">
        <v>2022</v>
      </c>
      <c r="B1665" s="122">
        <v>1</v>
      </c>
      <c r="C1665" s="122" t="s">
        <v>2207</v>
      </c>
      <c r="D1665" s="122" t="s">
        <v>2152</v>
      </c>
      <c r="E1665" s="122">
        <v>31</v>
      </c>
      <c r="F1665" s="122">
        <v>2.06084823E-5</v>
      </c>
      <c r="G1665" s="122">
        <v>2.0926932599999998E-5</v>
      </c>
      <c r="H1665" s="122">
        <v>2.1183772399999999E-5</v>
      </c>
      <c r="I1665" s="122">
        <v>2.1406543099999998E-5</v>
      </c>
      <c r="J1665" s="122">
        <v>2.1599529899999999E-5</v>
      </c>
      <c r="K1665" s="122">
        <v>2.1889413100000001E-5</v>
      </c>
      <c r="L1665" s="122">
        <v>2.1987337799999999E-5</v>
      </c>
      <c r="M1665" s="122">
        <v>2.2064761399999999E-5</v>
      </c>
      <c r="N1665" s="122">
        <v>2.20475588E-5</v>
      </c>
      <c r="O1665" s="122">
        <v>2.2021550999999999E-5</v>
      </c>
      <c r="P1665" s="122">
        <v>2.19895357E-5</v>
      </c>
      <c r="Q1665" s="122">
        <v>2.19917507E-5</v>
      </c>
      <c r="R1665" s="122">
        <v>2.2064941800000001E-5</v>
      </c>
      <c r="S1665" s="122">
        <v>2.2296631099999999E-5</v>
      </c>
      <c r="T1665" s="122">
        <v>2.2807593500000001E-5</v>
      </c>
      <c r="U1665" s="122">
        <v>2.28553582E-5</v>
      </c>
      <c r="V1665" s="122">
        <v>2.31006066E-5</v>
      </c>
      <c r="W1665" s="122">
        <v>2.3649997699999999E-5</v>
      </c>
      <c r="X1665" s="122">
        <v>2.3815266999999999E-5</v>
      </c>
      <c r="Y1665" s="122">
        <v>2.4228818E-5</v>
      </c>
      <c r="Z1665" s="122">
        <v>2.4318674900000001E-5</v>
      </c>
      <c r="AA1665" s="122">
        <v>2.46139968E-5</v>
      </c>
      <c r="AB1665" s="122">
        <v>2.5017920299999999E-5</v>
      </c>
      <c r="AC1665" s="122">
        <v>2.5793013200000001E-5</v>
      </c>
      <c r="AD1665" s="122">
        <v>2.57492896E-5</v>
      </c>
      <c r="AE1665" s="122">
        <v>2.61057465E-5</v>
      </c>
      <c r="AF1665" s="122">
        <v>2.62168523E-5</v>
      </c>
      <c r="AG1665" s="122">
        <v>2.67938902E-5</v>
      </c>
      <c r="AH1665" s="122">
        <v>2.7066488999999999E-5</v>
      </c>
      <c r="AI1665" s="122">
        <v>2.76239364E-5</v>
      </c>
      <c r="AJ1665" s="122">
        <v>2.7017340399999999E-5</v>
      </c>
      <c r="AK1665" s="122">
        <v>2.7017340399999999E-5</v>
      </c>
      <c r="AL1665" s="122">
        <v>0</v>
      </c>
    </row>
    <row r="1666" spans="1:38" hidden="1" x14ac:dyDescent="0.25">
      <c r="A1666" s="122" t="s">
        <v>2022</v>
      </c>
      <c r="B1666" s="122">
        <v>1</v>
      </c>
      <c r="C1666" s="122" t="s">
        <v>2207</v>
      </c>
      <c r="D1666" s="122" t="s">
        <v>2153</v>
      </c>
      <c r="E1666" s="122">
        <v>31</v>
      </c>
      <c r="F1666" s="122">
        <v>8.8788141610000003E-4</v>
      </c>
      <c r="G1666" s="122">
        <v>8.9475874519999996E-4</v>
      </c>
      <c r="H1666" s="122">
        <v>9.0245277139999996E-4</v>
      </c>
      <c r="I1666" s="122">
        <v>9.0672684039999998E-4</v>
      </c>
      <c r="J1666" s="122">
        <v>9.1170939939999997E-4</v>
      </c>
      <c r="K1666" s="122">
        <v>9.1567625509999997E-4</v>
      </c>
      <c r="L1666" s="122">
        <v>9.21729796E-4</v>
      </c>
      <c r="M1666" s="122">
        <v>9.2619305610000004E-4</v>
      </c>
      <c r="N1666" s="122">
        <v>9.3024068990000001E-4</v>
      </c>
      <c r="O1666" s="122">
        <v>9.3448456259999997E-4</v>
      </c>
      <c r="P1666" s="122">
        <v>9.3642391760000003E-4</v>
      </c>
      <c r="Q1666" s="122">
        <v>9.3957486430000005E-4</v>
      </c>
      <c r="R1666" s="122">
        <v>9.4190773850000005E-4</v>
      </c>
      <c r="S1666" s="122">
        <v>9.4302743909999999E-4</v>
      </c>
      <c r="T1666" s="122">
        <v>9.4481665419999996E-4</v>
      </c>
      <c r="U1666" s="122">
        <v>9.4586498809999997E-4</v>
      </c>
      <c r="V1666" s="122">
        <v>9.4799196109999996E-4</v>
      </c>
      <c r="W1666" s="122">
        <v>9.4979333089999999E-4</v>
      </c>
      <c r="X1666" s="122">
        <v>9.5130926990000004E-4</v>
      </c>
      <c r="Y1666" s="122">
        <v>9.5268704149999996E-4</v>
      </c>
      <c r="Z1666" s="122">
        <v>9.5472142319999996E-4</v>
      </c>
      <c r="AA1666" s="122">
        <v>9.5651824760000002E-4</v>
      </c>
      <c r="AB1666" s="122">
        <v>9.5978753660000003E-4</v>
      </c>
      <c r="AC1666" s="122">
        <v>9.6201330750000002E-4</v>
      </c>
      <c r="AD1666" s="122">
        <v>9.6348417899999996E-4</v>
      </c>
      <c r="AE1666" s="122">
        <v>9.6668701999999996E-4</v>
      </c>
      <c r="AF1666" s="122">
        <v>9.7047368939999999E-4</v>
      </c>
      <c r="AG1666" s="122">
        <v>9.8522807739999992E-4</v>
      </c>
      <c r="AH1666" s="122">
        <v>9.906388202E-4</v>
      </c>
      <c r="AI1666" s="122">
        <v>1.0007968234999999E-3</v>
      </c>
      <c r="AJ1666" s="122">
        <v>9.9641837530000006E-4</v>
      </c>
      <c r="AK1666" s="122">
        <v>9.9641837530000006E-4</v>
      </c>
      <c r="AL1666" s="122">
        <v>0</v>
      </c>
    </row>
    <row r="1667" spans="1:38" hidden="1" x14ac:dyDescent="0.25">
      <c r="A1667" s="122" t="s">
        <v>2022</v>
      </c>
      <c r="B1667" s="122">
        <v>1</v>
      </c>
      <c r="C1667" s="122" t="s">
        <v>2207</v>
      </c>
      <c r="D1667" s="122" t="s">
        <v>2154</v>
      </c>
      <c r="E1667" s="122">
        <v>31</v>
      </c>
      <c r="F1667" s="122">
        <v>4.4461112920000001E-4</v>
      </c>
      <c r="G1667" s="122">
        <v>4.482667124E-4</v>
      </c>
      <c r="H1667" s="122">
        <v>4.5082391859999998E-4</v>
      </c>
      <c r="I1667" s="122">
        <v>4.5394305980000002E-4</v>
      </c>
      <c r="J1667" s="122">
        <v>4.5537629380000002E-4</v>
      </c>
      <c r="K1667" s="122">
        <v>4.5620981400000001E-4</v>
      </c>
      <c r="L1667" s="122">
        <v>4.5687984850000001E-4</v>
      </c>
      <c r="M1667" s="122">
        <v>4.5706058269999998E-4</v>
      </c>
      <c r="N1667" s="122">
        <v>4.5648616269999999E-4</v>
      </c>
      <c r="O1667" s="122">
        <v>4.5685596819999998E-4</v>
      </c>
      <c r="P1667" s="122">
        <v>4.5603879159999999E-4</v>
      </c>
      <c r="Q1667" s="122">
        <v>4.5481869089999998E-4</v>
      </c>
      <c r="R1667" s="122">
        <v>4.5348896170000001E-4</v>
      </c>
      <c r="S1667" s="122">
        <v>4.518593468E-4</v>
      </c>
      <c r="T1667" s="122">
        <v>4.4941737209999998E-4</v>
      </c>
      <c r="U1667" s="122">
        <v>4.4929077720000003E-4</v>
      </c>
      <c r="V1667" s="122">
        <v>4.5099143149999999E-4</v>
      </c>
      <c r="W1667" s="122">
        <v>4.4969160060000002E-4</v>
      </c>
      <c r="X1667" s="122">
        <v>4.477218476E-4</v>
      </c>
      <c r="Y1667" s="122">
        <v>4.4651419209999998E-4</v>
      </c>
      <c r="Z1667" s="122">
        <v>4.4542743820000002E-4</v>
      </c>
      <c r="AA1667" s="122">
        <v>4.443236672E-4</v>
      </c>
      <c r="AB1667" s="122">
        <v>4.4333233589999998E-4</v>
      </c>
      <c r="AC1667" s="122">
        <v>4.4206434890000002E-4</v>
      </c>
      <c r="AD1667" s="122">
        <v>4.4049148890000001E-4</v>
      </c>
      <c r="AE1667" s="122">
        <v>4.3943075540000002E-4</v>
      </c>
      <c r="AF1667" s="122">
        <v>4.3885835600000002E-4</v>
      </c>
      <c r="AG1667" s="122">
        <v>4.3952654260000001E-4</v>
      </c>
      <c r="AH1667" s="122">
        <v>4.395448697E-4</v>
      </c>
      <c r="AI1667" s="122">
        <v>4.3979131489999999E-4</v>
      </c>
      <c r="AJ1667" s="122">
        <v>4.3358332160000002E-4</v>
      </c>
      <c r="AK1667" s="122">
        <v>4.3358332160000002E-4</v>
      </c>
      <c r="AL1667" s="122">
        <v>0</v>
      </c>
    </row>
    <row r="1668" spans="1:38" hidden="1" x14ac:dyDescent="0.25">
      <c r="A1668" s="122" t="s">
        <v>2022</v>
      </c>
      <c r="B1668" s="122">
        <v>1</v>
      </c>
      <c r="C1668" s="122" t="s">
        <v>2207</v>
      </c>
      <c r="D1668" s="122" t="s">
        <v>2155</v>
      </c>
      <c r="E1668" s="122">
        <v>31</v>
      </c>
      <c r="F1668" s="122">
        <v>5.4826770000000005E-7</v>
      </c>
      <c r="G1668" s="122">
        <v>5.8242890000000004E-7</v>
      </c>
      <c r="H1668" s="122">
        <v>6.5438450000000003E-7</v>
      </c>
      <c r="I1668" s="122">
        <v>6.6377409999999996E-7</v>
      </c>
      <c r="J1668" s="122">
        <v>6.9676550000000005E-7</v>
      </c>
      <c r="K1668" s="122">
        <v>7.3710559999999999E-7</v>
      </c>
      <c r="L1668" s="122">
        <v>7.5662830000000005E-7</v>
      </c>
      <c r="M1668" s="122">
        <v>7.6994220000000001E-7</v>
      </c>
      <c r="N1668" s="122">
        <v>7.783389E-7</v>
      </c>
      <c r="O1668" s="122">
        <v>7.988843E-7</v>
      </c>
      <c r="P1668" s="122">
        <v>8.2081509999999997E-7</v>
      </c>
      <c r="Q1668" s="122">
        <v>8.2565810000000004E-7</v>
      </c>
      <c r="R1668" s="122">
        <v>8.2738450000000001E-7</v>
      </c>
      <c r="S1668" s="122">
        <v>8.2604210000000005E-7</v>
      </c>
      <c r="T1668" s="122">
        <v>8.2765730000000004E-7</v>
      </c>
      <c r="U1668" s="122">
        <v>8.2920910000000002E-7</v>
      </c>
      <c r="V1668" s="122">
        <v>8.3069740000000004E-7</v>
      </c>
      <c r="W1668" s="122">
        <v>8.2623839999999999E-7</v>
      </c>
      <c r="X1668" s="122">
        <v>8.2177929999999999E-7</v>
      </c>
      <c r="Y1668" s="122">
        <v>8.2023049999999999E-7</v>
      </c>
      <c r="Z1668" s="122">
        <v>8.1575559999999997E-7</v>
      </c>
      <c r="AA1668" s="122">
        <v>8.1128070000000005E-7</v>
      </c>
      <c r="AB1668" s="122">
        <v>8.1253079999999997E-7</v>
      </c>
      <c r="AC1668" s="122">
        <v>8.2510399999999995E-7</v>
      </c>
      <c r="AD1668" s="122">
        <v>8.4749909999999995E-7</v>
      </c>
      <c r="AE1668" s="122">
        <v>8.4556060000000002E-7</v>
      </c>
      <c r="AF1668" s="122">
        <v>8.4359039999999997E-7</v>
      </c>
      <c r="AG1668" s="122">
        <v>8.5272099999999995E-7</v>
      </c>
      <c r="AH1668" s="122">
        <v>8.4785650000000003E-7</v>
      </c>
      <c r="AI1668" s="122">
        <v>8.457434E-7</v>
      </c>
      <c r="AJ1668" s="122">
        <v>8.4086310000000005E-7</v>
      </c>
      <c r="AK1668" s="122">
        <v>8.4086310000000005E-7</v>
      </c>
      <c r="AL1668" s="122">
        <v>0</v>
      </c>
    </row>
    <row r="1669" spans="1:38" hidden="1" x14ac:dyDescent="0.25">
      <c r="A1669" s="122" t="s">
        <v>2022</v>
      </c>
      <c r="B1669" s="122">
        <v>1</v>
      </c>
      <c r="C1669" s="122" t="s">
        <v>2207</v>
      </c>
      <c r="D1669" s="122" t="s">
        <v>2156</v>
      </c>
      <c r="E1669" s="122">
        <v>31</v>
      </c>
      <c r="F1669" s="122">
        <v>2.0028888376000002E-3</v>
      </c>
      <c r="G1669" s="122">
        <v>2.0054439554999999E-3</v>
      </c>
      <c r="H1669" s="122">
        <v>2.0181055107000002E-3</v>
      </c>
      <c r="I1669" s="122">
        <v>2.0235254243000001E-3</v>
      </c>
      <c r="J1669" s="122">
        <v>2.0343690833E-3</v>
      </c>
      <c r="K1669" s="122">
        <v>2.0377581181E-3</v>
      </c>
      <c r="L1669" s="122">
        <v>2.0392542395999999E-3</v>
      </c>
      <c r="M1669" s="122">
        <v>2.0409084869999999E-3</v>
      </c>
      <c r="N1669" s="122">
        <v>2.0455072816999999E-3</v>
      </c>
      <c r="O1669" s="122">
        <v>2.0517794663999999E-3</v>
      </c>
      <c r="P1669" s="122">
        <v>2.0541614846E-3</v>
      </c>
      <c r="Q1669" s="122">
        <v>2.0590373333000001E-3</v>
      </c>
      <c r="R1669" s="122">
        <v>2.0614372124000001E-3</v>
      </c>
      <c r="S1669" s="122">
        <v>2.0630621499999999E-3</v>
      </c>
      <c r="T1669" s="122">
        <v>2.0650380498999999E-3</v>
      </c>
      <c r="U1669" s="122">
        <v>2.0702090880999999E-3</v>
      </c>
      <c r="V1669" s="122">
        <v>2.0747254648000001E-3</v>
      </c>
      <c r="W1669" s="122">
        <v>2.0833546865E-3</v>
      </c>
      <c r="X1669" s="122">
        <v>2.0864769545000002E-3</v>
      </c>
      <c r="Y1669" s="122">
        <v>2.0970113873E-3</v>
      </c>
      <c r="Z1669" s="122">
        <v>2.1056812058000002E-3</v>
      </c>
      <c r="AA1669" s="122">
        <v>2.1148793536E-3</v>
      </c>
      <c r="AB1669" s="122">
        <v>2.1210811657000001E-3</v>
      </c>
      <c r="AC1669" s="122">
        <v>2.1289586775999998E-3</v>
      </c>
      <c r="AD1669" s="122">
        <v>2.1341013262E-3</v>
      </c>
      <c r="AE1669" s="122">
        <v>2.1444478509E-3</v>
      </c>
      <c r="AF1669" s="122">
        <v>2.1573033876E-3</v>
      </c>
      <c r="AG1669" s="122">
        <v>2.1658483530000001E-3</v>
      </c>
      <c r="AH1669" s="122">
        <v>2.1808079251E-3</v>
      </c>
      <c r="AI1669" s="122">
        <v>2.1939632155E-3</v>
      </c>
      <c r="AJ1669" s="122">
        <v>2.1894016001000002E-3</v>
      </c>
      <c r="AK1669" s="122">
        <v>2.1894016001000002E-3</v>
      </c>
      <c r="AL1669" s="122">
        <v>0</v>
      </c>
    </row>
    <row r="1670" spans="1:38" hidden="1" x14ac:dyDescent="0.25">
      <c r="A1670" s="122" t="s">
        <v>2022</v>
      </c>
      <c r="B1670" s="122">
        <v>1</v>
      </c>
      <c r="C1670" s="122" t="s">
        <v>2207</v>
      </c>
      <c r="D1670" s="122" t="s">
        <v>2178</v>
      </c>
      <c r="E1670" s="122">
        <v>31</v>
      </c>
      <c r="F1670" s="122">
        <v>0</v>
      </c>
      <c r="G1670" s="122">
        <v>0</v>
      </c>
      <c r="H1670" s="122">
        <v>0</v>
      </c>
      <c r="I1670" s="122">
        <v>0</v>
      </c>
      <c r="J1670" s="122">
        <v>0</v>
      </c>
      <c r="K1670" s="122">
        <v>0</v>
      </c>
      <c r="L1670" s="122">
        <v>0</v>
      </c>
      <c r="M1670" s="122">
        <v>0</v>
      </c>
      <c r="N1670" s="122">
        <v>0</v>
      </c>
      <c r="O1670" s="122">
        <v>0</v>
      </c>
      <c r="P1670" s="122">
        <v>0</v>
      </c>
      <c r="Q1670" s="122">
        <v>0</v>
      </c>
      <c r="R1670" s="122">
        <v>0</v>
      </c>
      <c r="S1670" s="122">
        <v>0</v>
      </c>
      <c r="T1670" s="122">
        <v>0</v>
      </c>
      <c r="U1670" s="122">
        <v>0</v>
      </c>
      <c r="V1670" s="122">
        <v>0</v>
      </c>
      <c r="W1670" s="122">
        <v>0</v>
      </c>
      <c r="X1670" s="122">
        <v>0</v>
      </c>
      <c r="Y1670" s="122">
        <v>0</v>
      </c>
      <c r="Z1670" s="122">
        <v>0</v>
      </c>
      <c r="AA1670" s="122">
        <v>0</v>
      </c>
      <c r="AB1670" s="122">
        <v>0</v>
      </c>
      <c r="AC1670" s="122">
        <v>0</v>
      </c>
      <c r="AD1670" s="122">
        <v>0</v>
      </c>
      <c r="AE1670" s="122">
        <v>0</v>
      </c>
      <c r="AF1670" s="122">
        <v>0</v>
      </c>
      <c r="AG1670" s="122">
        <v>0</v>
      </c>
      <c r="AH1670" s="122">
        <v>0</v>
      </c>
      <c r="AI1670" s="122">
        <v>0</v>
      </c>
      <c r="AJ1670" s="122">
        <v>0</v>
      </c>
      <c r="AK1670" s="122">
        <v>0</v>
      </c>
      <c r="AL1670" s="122">
        <v>0</v>
      </c>
    </row>
    <row r="1671" spans="1:38" hidden="1" x14ac:dyDescent="0.25">
      <c r="A1671" s="122" t="s">
        <v>2022</v>
      </c>
      <c r="B1671" s="122">
        <v>1</v>
      </c>
      <c r="C1671" s="122" t="s">
        <v>2207</v>
      </c>
      <c r="D1671" s="122" t="s">
        <v>2157</v>
      </c>
      <c r="E1671" s="122">
        <v>31</v>
      </c>
      <c r="F1671" s="122">
        <v>0</v>
      </c>
      <c r="G1671" s="122">
        <v>0</v>
      </c>
      <c r="H1671" s="122">
        <v>0</v>
      </c>
      <c r="I1671" s="122">
        <v>0</v>
      </c>
      <c r="J1671" s="122">
        <v>0</v>
      </c>
      <c r="K1671" s="122">
        <v>0</v>
      </c>
      <c r="L1671" s="122">
        <v>0</v>
      </c>
      <c r="M1671" s="122">
        <v>0</v>
      </c>
      <c r="N1671" s="122">
        <v>0</v>
      </c>
      <c r="O1671" s="122">
        <v>0</v>
      </c>
      <c r="P1671" s="122">
        <v>0</v>
      </c>
      <c r="Q1671" s="122">
        <v>0</v>
      </c>
      <c r="R1671" s="122">
        <v>0</v>
      </c>
      <c r="S1671" s="122">
        <v>0</v>
      </c>
      <c r="T1671" s="122">
        <v>0</v>
      </c>
      <c r="U1671" s="122">
        <v>0</v>
      </c>
      <c r="V1671" s="122">
        <v>0</v>
      </c>
      <c r="W1671" s="122">
        <v>0</v>
      </c>
      <c r="X1671" s="122">
        <v>0</v>
      </c>
      <c r="Y1671" s="122">
        <v>0</v>
      </c>
      <c r="Z1671" s="122">
        <v>0</v>
      </c>
      <c r="AA1671" s="122">
        <v>0</v>
      </c>
      <c r="AB1671" s="122">
        <v>0</v>
      </c>
      <c r="AC1671" s="122">
        <v>0</v>
      </c>
      <c r="AD1671" s="122">
        <v>0</v>
      </c>
      <c r="AE1671" s="122">
        <v>0</v>
      </c>
      <c r="AF1671" s="122">
        <v>0</v>
      </c>
      <c r="AG1671" s="122">
        <v>0</v>
      </c>
      <c r="AH1671" s="122">
        <v>0</v>
      </c>
      <c r="AI1671" s="122">
        <v>0</v>
      </c>
      <c r="AJ1671" s="122">
        <v>0</v>
      </c>
      <c r="AK1671" s="122">
        <v>0</v>
      </c>
      <c r="AL1671" s="122">
        <v>0</v>
      </c>
    </row>
    <row r="1672" spans="1:38" hidden="1" x14ac:dyDescent="0.25">
      <c r="A1672" s="122" t="s">
        <v>2022</v>
      </c>
      <c r="B1672" s="122">
        <v>1</v>
      </c>
      <c r="C1672" s="122" t="s">
        <v>2207</v>
      </c>
      <c r="D1672" s="122" t="s">
        <v>2158</v>
      </c>
      <c r="E1672" s="122">
        <v>31</v>
      </c>
      <c r="F1672" s="122">
        <v>0</v>
      </c>
      <c r="G1672" s="122">
        <v>0</v>
      </c>
      <c r="H1672" s="122">
        <v>0</v>
      </c>
      <c r="I1672" s="122">
        <v>0</v>
      </c>
      <c r="J1672" s="122">
        <v>0</v>
      </c>
      <c r="K1672" s="122">
        <v>0</v>
      </c>
      <c r="L1672" s="122">
        <v>0</v>
      </c>
      <c r="M1672" s="122">
        <v>0</v>
      </c>
      <c r="N1672" s="122">
        <v>0</v>
      </c>
      <c r="O1672" s="122">
        <v>0</v>
      </c>
      <c r="P1672" s="122">
        <v>0</v>
      </c>
      <c r="Q1672" s="122">
        <v>0</v>
      </c>
      <c r="R1672" s="122">
        <v>0</v>
      </c>
      <c r="S1672" s="122">
        <v>0</v>
      </c>
      <c r="T1672" s="122">
        <v>0</v>
      </c>
      <c r="U1672" s="122">
        <v>0</v>
      </c>
      <c r="V1672" s="122">
        <v>0</v>
      </c>
      <c r="W1672" s="122">
        <v>0</v>
      </c>
      <c r="X1672" s="122">
        <v>0</v>
      </c>
      <c r="Y1672" s="122">
        <v>0</v>
      </c>
      <c r="Z1672" s="122">
        <v>0</v>
      </c>
      <c r="AA1672" s="122">
        <v>0</v>
      </c>
      <c r="AB1672" s="122">
        <v>0</v>
      </c>
      <c r="AC1672" s="122">
        <v>0</v>
      </c>
      <c r="AD1672" s="122">
        <v>0</v>
      </c>
      <c r="AE1672" s="122">
        <v>0</v>
      </c>
      <c r="AF1672" s="122">
        <v>0</v>
      </c>
      <c r="AG1672" s="122">
        <v>0</v>
      </c>
      <c r="AH1672" s="122">
        <v>0</v>
      </c>
      <c r="AI1672" s="122">
        <v>0</v>
      </c>
      <c r="AJ1672" s="122">
        <v>0</v>
      </c>
      <c r="AK1672" s="122">
        <v>0</v>
      </c>
      <c r="AL1672" s="122">
        <v>0</v>
      </c>
    </row>
    <row r="1673" spans="1:38" hidden="1" x14ac:dyDescent="0.25">
      <c r="A1673" s="122" t="s">
        <v>2022</v>
      </c>
      <c r="B1673" s="122">
        <v>1</v>
      </c>
      <c r="C1673" s="122" t="s">
        <v>2207</v>
      </c>
      <c r="D1673" s="122" t="s">
        <v>2159</v>
      </c>
      <c r="E1673" s="122">
        <v>31</v>
      </c>
      <c r="F1673" s="122">
        <v>1.5301888999999999E-6</v>
      </c>
      <c r="G1673" s="122">
        <v>1.5123915999999999E-6</v>
      </c>
      <c r="H1673" s="122">
        <v>1.5005498000000001E-6</v>
      </c>
      <c r="I1673" s="122">
        <v>1.4884718999999999E-6</v>
      </c>
      <c r="J1673" s="122">
        <v>1.4643695E-6</v>
      </c>
      <c r="K1673" s="122">
        <v>1.4421846E-6</v>
      </c>
      <c r="L1673" s="122">
        <v>1.4252895E-6</v>
      </c>
      <c r="M1673" s="122">
        <v>1.4057393E-6</v>
      </c>
      <c r="N1673" s="122">
        <v>1.3906331000000001E-6</v>
      </c>
      <c r="O1673" s="122">
        <v>1.3659918E-6</v>
      </c>
      <c r="P1673" s="122">
        <v>1.3933233000000001E-6</v>
      </c>
      <c r="Q1673" s="122">
        <v>1.3597878000000001E-6</v>
      </c>
      <c r="R1673" s="122">
        <v>1.3330982E-6</v>
      </c>
      <c r="S1673" s="122">
        <v>1.3021962999999999E-6</v>
      </c>
      <c r="T1673" s="122">
        <v>1.267479E-6</v>
      </c>
      <c r="U1673" s="122">
        <v>1.2338609999999999E-6</v>
      </c>
      <c r="V1673" s="122">
        <v>1.2152736E-6</v>
      </c>
      <c r="W1673" s="122">
        <v>1.1860891E-6</v>
      </c>
      <c r="X1673" s="122">
        <v>1.1617105E-6</v>
      </c>
      <c r="Y1673" s="122">
        <v>1.1272436999999999E-6</v>
      </c>
      <c r="Z1673" s="122">
        <v>1.1426224E-6</v>
      </c>
      <c r="AA1673" s="122">
        <v>1.1097717E-6</v>
      </c>
      <c r="AB1673" s="122">
        <v>1.0753894999999999E-6</v>
      </c>
      <c r="AC1673" s="122">
        <v>1.0686485999999999E-6</v>
      </c>
      <c r="AD1673" s="122">
        <v>1.0304995E-6</v>
      </c>
      <c r="AE1673" s="122">
        <v>9.9248449999999992E-7</v>
      </c>
      <c r="AF1673" s="122">
        <v>9.7626620000000008E-7</v>
      </c>
      <c r="AG1673" s="122">
        <v>9.3377740000000003E-7</v>
      </c>
      <c r="AH1673" s="122">
        <v>8.8596260000000004E-7</v>
      </c>
      <c r="AI1673" s="122">
        <v>8.4138819999999997E-7</v>
      </c>
      <c r="AJ1673" s="122">
        <v>7.9212999999999999E-7</v>
      </c>
      <c r="AK1673" s="122">
        <v>7.9212999999999999E-7</v>
      </c>
      <c r="AL1673" s="122">
        <v>0</v>
      </c>
    </row>
    <row r="1674" spans="1:38" hidden="1" x14ac:dyDescent="0.25">
      <c r="A1674" s="122" t="s">
        <v>2022</v>
      </c>
      <c r="B1674" s="122">
        <v>1</v>
      </c>
      <c r="C1674" s="122" t="s">
        <v>2207</v>
      </c>
      <c r="D1674" s="122" t="s">
        <v>2160</v>
      </c>
      <c r="E1674" s="122">
        <v>31</v>
      </c>
      <c r="F1674" s="122">
        <v>5.9476794400000003E-5</v>
      </c>
      <c r="G1674" s="122">
        <v>6.10109847E-5</v>
      </c>
      <c r="H1674" s="122">
        <v>6.2128752000000003E-5</v>
      </c>
      <c r="I1674" s="122">
        <v>6.3269964800000003E-5</v>
      </c>
      <c r="J1674" s="122">
        <v>6.52103669E-5</v>
      </c>
      <c r="K1674" s="122">
        <v>6.5977121600000003E-5</v>
      </c>
      <c r="L1674" s="122">
        <v>6.6470219799999997E-5</v>
      </c>
      <c r="M1674" s="122">
        <v>6.6884194300000004E-5</v>
      </c>
      <c r="N1674" s="122">
        <v>6.7820666800000006E-5</v>
      </c>
      <c r="O1674" s="122">
        <v>6.8615867799999997E-5</v>
      </c>
      <c r="P1674" s="122">
        <v>6.93597876E-5</v>
      </c>
      <c r="Q1674" s="122">
        <v>7.0386891000000004E-5</v>
      </c>
      <c r="R1674" s="122">
        <v>7.1007332099999999E-5</v>
      </c>
      <c r="S1674" s="122">
        <v>7.1332396599999994E-5</v>
      </c>
      <c r="T1674" s="122">
        <v>7.1930463000000004E-5</v>
      </c>
      <c r="U1674" s="122">
        <v>7.2127952400000006E-5</v>
      </c>
      <c r="V1674" s="122">
        <v>7.2555828999999993E-5</v>
      </c>
      <c r="W1674" s="122">
        <v>7.3605756499999997E-5</v>
      </c>
      <c r="X1674" s="122">
        <v>7.4365081199999995E-5</v>
      </c>
      <c r="Y1674" s="122">
        <v>7.5620789999999999E-5</v>
      </c>
      <c r="Z1674" s="122">
        <v>7.66998112E-5</v>
      </c>
      <c r="AA1674" s="122">
        <v>7.7701030599999999E-5</v>
      </c>
      <c r="AB1674" s="122">
        <v>7.8442539000000007E-5</v>
      </c>
      <c r="AC1674" s="122">
        <v>7.9076874300000006E-5</v>
      </c>
      <c r="AD1674" s="122">
        <v>8.0199147099999996E-5</v>
      </c>
      <c r="AE1674" s="122">
        <v>8.1293171099999995E-5</v>
      </c>
      <c r="AF1674" s="122">
        <v>8.2553019799999999E-5</v>
      </c>
      <c r="AG1674" s="122">
        <v>9.7459516100000006E-5</v>
      </c>
      <c r="AH1674" s="122">
        <v>9.7471116699999994E-5</v>
      </c>
      <c r="AI1674" s="122">
        <v>9.7476414699999993E-5</v>
      </c>
      <c r="AJ1674" s="122">
        <v>9.7476278900000005E-5</v>
      </c>
      <c r="AK1674" s="122">
        <v>9.7476278900000005E-5</v>
      </c>
      <c r="AL1674" s="122">
        <v>0</v>
      </c>
    </row>
    <row r="1675" spans="1:38" hidden="1" x14ac:dyDescent="0.25">
      <c r="A1675" s="122" t="s">
        <v>2022</v>
      </c>
      <c r="B1675" s="122">
        <v>1</v>
      </c>
      <c r="C1675" s="122" t="s">
        <v>2207</v>
      </c>
      <c r="D1675" s="122" t="s">
        <v>2161</v>
      </c>
      <c r="E1675" s="122">
        <v>31</v>
      </c>
      <c r="F1675" s="122">
        <v>1.3923840526000001E-3</v>
      </c>
      <c r="G1675" s="122">
        <v>1.4126486613999999E-3</v>
      </c>
      <c r="H1675" s="122">
        <v>1.4334395337000001E-3</v>
      </c>
      <c r="I1675" s="122">
        <v>1.4535750157E-3</v>
      </c>
      <c r="J1675" s="122">
        <v>1.4739903384E-3</v>
      </c>
      <c r="K1675" s="122">
        <v>1.4916603724000001E-3</v>
      </c>
      <c r="L1675" s="122">
        <v>1.5065138185000001E-3</v>
      </c>
      <c r="M1675" s="122">
        <v>1.5204330482000001E-3</v>
      </c>
      <c r="N1675" s="122">
        <v>1.5346169309E-3</v>
      </c>
      <c r="O1675" s="122">
        <v>1.5501890830000001E-3</v>
      </c>
      <c r="P1675" s="122">
        <v>1.5580824986E-3</v>
      </c>
      <c r="Q1675" s="122">
        <v>1.5655233804E-3</v>
      </c>
      <c r="R1675" s="122">
        <v>1.5749432130000001E-3</v>
      </c>
      <c r="S1675" s="122">
        <v>1.5843009319E-3</v>
      </c>
      <c r="T1675" s="122">
        <v>1.5906840217000001E-3</v>
      </c>
      <c r="U1675" s="122">
        <v>1.5962787786999999E-3</v>
      </c>
      <c r="V1675" s="122">
        <v>1.6007380188E-3</v>
      </c>
      <c r="W1675" s="122">
        <v>1.6060486723999999E-3</v>
      </c>
      <c r="X1675" s="122">
        <v>1.6111737143999999E-3</v>
      </c>
      <c r="Y1675" s="122">
        <v>1.6192865243999999E-3</v>
      </c>
      <c r="Z1675" s="122">
        <v>1.6277067030999999E-3</v>
      </c>
      <c r="AA1675" s="122">
        <v>1.6343209172999999E-3</v>
      </c>
      <c r="AB1675" s="122">
        <v>1.6406797263000001E-3</v>
      </c>
      <c r="AC1675" s="122">
        <v>1.6495289955999999E-3</v>
      </c>
      <c r="AD1675" s="122">
        <v>1.6581026254999999E-3</v>
      </c>
      <c r="AE1675" s="122">
        <v>1.6685864932000001E-3</v>
      </c>
      <c r="AF1675" s="122">
        <v>1.6846708445E-3</v>
      </c>
      <c r="AG1675" s="122">
        <v>1.6987305146000001E-3</v>
      </c>
      <c r="AH1675" s="122">
        <v>1.7078024735000001E-3</v>
      </c>
      <c r="AI1675" s="122">
        <v>1.7191598017000001E-3</v>
      </c>
      <c r="AJ1675" s="122">
        <v>1.7026723817000001E-3</v>
      </c>
      <c r="AK1675" s="122">
        <v>1.7026723817000001E-3</v>
      </c>
      <c r="AL1675" s="122">
        <v>0</v>
      </c>
    </row>
    <row r="1676" spans="1:38" hidden="1" x14ac:dyDescent="0.25">
      <c r="A1676" s="122" t="s">
        <v>2022</v>
      </c>
      <c r="B1676" s="122">
        <v>1</v>
      </c>
      <c r="C1676" s="122" t="s">
        <v>2207</v>
      </c>
      <c r="D1676" s="122" t="s">
        <v>2179</v>
      </c>
      <c r="E1676" s="122">
        <v>31</v>
      </c>
      <c r="F1676" s="122">
        <v>0</v>
      </c>
      <c r="G1676" s="122">
        <v>0</v>
      </c>
      <c r="H1676" s="122">
        <v>0</v>
      </c>
      <c r="I1676" s="122">
        <v>0</v>
      </c>
      <c r="J1676" s="122">
        <v>0</v>
      </c>
      <c r="K1676" s="122">
        <v>0</v>
      </c>
      <c r="L1676" s="122">
        <v>0</v>
      </c>
      <c r="M1676" s="122">
        <v>0</v>
      </c>
      <c r="N1676" s="122">
        <v>0</v>
      </c>
      <c r="O1676" s="122">
        <v>0</v>
      </c>
      <c r="P1676" s="122">
        <v>0</v>
      </c>
      <c r="Q1676" s="122">
        <v>0</v>
      </c>
      <c r="R1676" s="122">
        <v>0</v>
      </c>
      <c r="S1676" s="122">
        <v>0</v>
      </c>
      <c r="T1676" s="122">
        <v>0</v>
      </c>
      <c r="U1676" s="122">
        <v>0</v>
      </c>
      <c r="V1676" s="122">
        <v>0</v>
      </c>
      <c r="W1676" s="122">
        <v>0</v>
      </c>
      <c r="X1676" s="122">
        <v>0</v>
      </c>
      <c r="Y1676" s="122">
        <v>0</v>
      </c>
      <c r="Z1676" s="122">
        <v>0</v>
      </c>
      <c r="AA1676" s="122">
        <v>0</v>
      </c>
      <c r="AB1676" s="122">
        <v>0</v>
      </c>
      <c r="AC1676" s="122">
        <v>0</v>
      </c>
      <c r="AD1676" s="122">
        <v>0</v>
      </c>
      <c r="AE1676" s="122">
        <v>0</v>
      </c>
      <c r="AF1676" s="122">
        <v>0</v>
      </c>
      <c r="AG1676" s="122">
        <v>0</v>
      </c>
      <c r="AH1676" s="122">
        <v>0</v>
      </c>
      <c r="AI1676" s="122">
        <v>0</v>
      </c>
      <c r="AJ1676" s="122">
        <v>0</v>
      </c>
      <c r="AK1676" s="122">
        <v>0</v>
      </c>
      <c r="AL1676" s="122">
        <v>0</v>
      </c>
    </row>
    <row r="1677" spans="1:38" hidden="1" x14ac:dyDescent="0.25">
      <c r="A1677" s="122" t="s">
        <v>2022</v>
      </c>
      <c r="B1677" s="122">
        <v>1</v>
      </c>
      <c r="C1677" s="122" t="s">
        <v>2207</v>
      </c>
      <c r="D1677" s="122" t="s">
        <v>2162</v>
      </c>
      <c r="E1677" s="122">
        <v>31</v>
      </c>
      <c r="F1677" s="122">
        <v>1.2646545499999999E-5</v>
      </c>
      <c r="G1677" s="122">
        <v>1.27311118E-5</v>
      </c>
      <c r="H1677" s="122">
        <v>1.28997639E-5</v>
      </c>
      <c r="I1677" s="122">
        <v>1.32588898E-5</v>
      </c>
      <c r="J1677" s="122">
        <v>1.34689989E-5</v>
      </c>
      <c r="K1677" s="122">
        <v>1.36645499E-5</v>
      </c>
      <c r="L1677" s="122">
        <v>1.38599371E-5</v>
      </c>
      <c r="M1677" s="122">
        <v>1.40765451E-5</v>
      </c>
      <c r="N1677" s="122">
        <v>1.42767391E-5</v>
      </c>
      <c r="O1677" s="122">
        <v>1.4322901200000001E-5</v>
      </c>
      <c r="P1677" s="122">
        <v>1.4417527099999999E-5</v>
      </c>
      <c r="Q1677" s="122">
        <v>1.4468030899999999E-5</v>
      </c>
      <c r="R1677" s="122">
        <v>1.4596808300000001E-5</v>
      </c>
      <c r="S1677" s="122">
        <v>1.4662658700000001E-5</v>
      </c>
      <c r="T1677" s="122">
        <v>1.47739045E-5</v>
      </c>
      <c r="U1677" s="122">
        <v>1.4784719099999999E-5</v>
      </c>
      <c r="V1677" s="122">
        <v>1.50457396E-5</v>
      </c>
      <c r="W1677" s="122">
        <v>1.72141646E-5</v>
      </c>
      <c r="X1677" s="122">
        <v>1.9119777799999999E-5</v>
      </c>
      <c r="Y1677" s="122">
        <v>2.0364888199999999E-5</v>
      </c>
      <c r="Z1677" s="122">
        <v>2.0967022600000001E-5</v>
      </c>
      <c r="AA1677" s="122">
        <v>2.1065777800000001E-5</v>
      </c>
      <c r="AB1677" s="122">
        <v>2.1133625800000002E-5</v>
      </c>
      <c r="AC1677" s="122">
        <v>2.1357420400000001E-5</v>
      </c>
      <c r="AD1677" s="122">
        <v>2.1658709400000001E-5</v>
      </c>
      <c r="AE1677" s="122">
        <v>2.2025497500000001E-5</v>
      </c>
      <c r="AF1677" s="122">
        <v>2.2173188299999998E-5</v>
      </c>
      <c r="AG1677" s="122">
        <v>2.2391038700000001E-5</v>
      </c>
      <c r="AH1677" s="122">
        <v>2.2728300899999998E-5</v>
      </c>
      <c r="AI1677" s="122">
        <v>2.3312790899999999E-5</v>
      </c>
      <c r="AJ1677" s="122">
        <v>2.2993662500000001E-5</v>
      </c>
      <c r="AK1677" s="122">
        <v>2.2993662500000001E-5</v>
      </c>
      <c r="AL1677" s="122">
        <v>0</v>
      </c>
    </row>
    <row r="1678" spans="1:38" hidden="1" x14ac:dyDescent="0.25">
      <c r="A1678" s="122" t="s">
        <v>2022</v>
      </c>
      <c r="B1678" s="122">
        <v>1</v>
      </c>
      <c r="C1678" s="122" t="s">
        <v>2207</v>
      </c>
      <c r="D1678" s="122" t="s">
        <v>2163</v>
      </c>
      <c r="E1678" s="122">
        <v>31</v>
      </c>
      <c r="F1678" s="122">
        <v>5.2289334000000001E-6</v>
      </c>
      <c r="G1678" s="122">
        <v>5.5498609E-6</v>
      </c>
      <c r="H1678" s="122">
        <v>5.8601430000000001E-6</v>
      </c>
      <c r="I1678" s="122">
        <v>7.0159539000000003E-6</v>
      </c>
      <c r="J1678" s="122">
        <v>7.8701142999999992E-6</v>
      </c>
      <c r="K1678" s="122">
        <v>8.4795016999999997E-6</v>
      </c>
      <c r="L1678" s="122">
        <v>8.8499820000000007E-6</v>
      </c>
      <c r="M1678" s="122">
        <v>9.6122103999999997E-6</v>
      </c>
      <c r="N1678" s="122">
        <v>1.0591763199999999E-5</v>
      </c>
      <c r="O1678" s="122">
        <v>1.16453423E-5</v>
      </c>
      <c r="P1678" s="122">
        <v>1.23624251E-5</v>
      </c>
      <c r="Q1678" s="122">
        <v>1.24646348E-5</v>
      </c>
      <c r="R1678" s="122">
        <v>1.25558378E-5</v>
      </c>
      <c r="S1678" s="122">
        <v>1.2711632E-5</v>
      </c>
      <c r="T1678" s="122">
        <v>1.28087112E-5</v>
      </c>
      <c r="U1678" s="122">
        <v>1.29113466E-5</v>
      </c>
      <c r="V1678" s="122">
        <v>1.29791043E-5</v>
      </c>
      <c r="W1678" s="122">
        <v>1.3108161200000001E-5</v>
      </c>
      <c r="X1678" s="122">
        <v>1.3141149199999999E-5</v>
      </c>
      <c r="Y1678" s="122">
        <v>1.31735195E-5</v>
      </c>
      <c r="Z1678" s="122">
        <v>1.3224077399999999E-5</v>
      </c>
      <c r="AA1678" s="122">
        <v>1.33300768E-5</v>
      </c>
      <c r="AB1678" s="122">
        <v>1.3470773700000001E-5</v>
      </c>
      <c r="AC1678" s="122">
        <v>1.35215849E-5</v>
      </c>
      <c r="AD1678" s="122">
        <v>1.36148258E-5</v>
      </c>
      <c r="AE1678" s="122">
        <v>1.3762296700000001E-5</v>
      </c>
      <c r="AF1678" s="122">
        <v>1.3895745E-5</v>
      </c>
      <c r="AG1678" s="122">
        <v>1.41131754E-5</v>
      </c>
      <c r="AH1678" s="122">
        <v>1.49578275E-5</v>
      </c>
      <c r="AI1678" s="122">
        <v>1.5262643500000001E-5</v>
      </c>
      <c r="AJ1678" s="122">
        <v>1.5202758599999999E-5</v>
      </c>
      <c r="AK1678" s="122">
        <v>1.5202758599999999E-5</v>
      </c>
      <c r="AL1678" s="122">
        <v>0</v>
      </c>
    </row>
    <row r="1679" spans="1:38" hidden="1" x14ac:dyDescent="0.25">
      <c r="A1679" s="122" t="s">
        <v>2022</v>
      </c>
      <c r="B1679" s="122">
        <v>1</v>
      </c>
      <c r="C1679" s="122" t="s">
        <v>2207</v>
      </c>
      <c r="D1679" s="122" t="s">
        <v>2180</v>
      </c>
      <c r="E1679" s="122">
        <v>31</v>
      </c>
      <c r="F1679" s="122">
        <v>0</v>
      </c>
      <c r="G1679" s="122">
        <v>0</v>
      </c>
      <c r="H1679" s="122">
        <v>0</v>
      </c>
      <c r="I1679" s="122">
        <v>0</v>
      </c>
      <c r="J1679" s="122">
        <v>0</v>
      </c>
      <c r="K1679" s="122">
        <v>0</v>
      </c>
      <c r="L1679" s="122">
        <v>0</v>
      </c>
      <c r="M1679" s="122">
        <v>0</v>
      </c>
      <c r="N1679" s="122">
        <v>0</v>
      </c>
      <c r="O1679" s="122">
        <v>0</v>
      </c>
      <c r="P1679" s="122">
        <v>0</v>
      </c>
      <c r="Q1679" s="122">
        <v>0</v>
      </c>
      <c r="R1679" s="122">
        <v>0</v>
      </c>
      <c r="S1679" s="122">
        <v>0</v>
      </c>
      <c r="T1679" s="122">
        <v>0</v>
      </c>
      <c r="U1679" s="122">
        <v>0</v>
      </c>
      <c r="V1679" s="122">
        <v>0</v>
      </c>
      <c r="W1679" s="122">
        <v>0</v>
      </c>
      <c r="X1679" s="122">
        <v>0</v>
      </c>
      <c r="Y1679" s="122">
        <v>0</v>
      </c>
      <c r="Z1679" s="122">
        <v>0</v>
      </c>
      <c r="AA1679" s="122">
        <v>0</v>
      </c>
      <c r="AB1679" s="122">
        <v>0</v>
      </c>
      <c r="AC1679" s="122">
        <v>0</v>
      </c>
      <c r="AD1679" s="122">
        <v>0</v>
      </c>
      <c r="AE1679" s="122">
        <v>0</v>
      </c>
      <c r="AF1679" s="122">
        <v>0</v>
      </c>
      <c r="AG1679" s="122">
        <v>0</v>
      </c>
      <c r="AH1679" s="122">
        <v>0</v>
      </c>
      <c r="AI1679" s="122">
        <v>0</v>
      </c>
      <c r="AJ1679" s="122">
        <v>0</v>
      </c>
      <c r="AK1679" s="122">
        <v>0</v>
      </c>
      <c r="AL1679" s="122">
        <v>0</v>
      </c>
    </row>
    <row r="1680" spans="1:38" hidden="1" x14ac:dyDescent="0.25">
      <c r="A1680" s="122" t="s">
        <v>2022</v>
      </c>
      <c r="B1680" s="122">
        <v>1</v>
      </c>
      <c r="C1680" s="122" t="s">
        <v>2207</v>
      </c>
      <c r="D1680" s="122" t="s">
        <v>2164</v>
      </c>
      <c r="E1680" s="122">
        <v>31</v>
      </c>
      <c r="F1680" s="122">
        <v>0</v>
      </c>
      <c r="G1680" s="122">
        <v>0</v>
      </c>
      <c r="H1680" s="122">
        <v>0</v>
      </c>
      <c r="I1680" s="122">
        <v>0</v>
      </c>
      <c r="J1680" s="122">
        <v>0</v>
      </c>
      <c r="K1680" s="122">
        <v>0</v>
      </c>
      <c r="L1680" s="122">
        <v>0</v>
      </c>
      <c r="M1680" s="122">
        <v>0</v>
      </c>
      <c r="N1680" s="122">
        <v>0</v>
      </c>
      <c r="O1680" s="122">
        <v>0</v>
      </c>
      <c r="P1680" s="122">
        <v>0</v>
      </c>
      <c r="Q1680" s="122">
        <v>0</v>
      </c>
      <c r="R1680" s="122">
        <v>0</v>
      </c>
      <c r="S1680" s="122">
        <v>0</v>
      </c>
      <c r="T1680" s="122">
        <v>0</v>
      </c>
      <c r="U1680" s="122">
        <v>0</v>
      </c>
      <c r="V1680" s="122">
        <v>0</v>
      </c>
      <c r="W1680" s="122">
        <v>0</v>
      </c>
      <c r="X1680" s="122">
        <v>0</v>
      </c>
      <c r="Y1680" s="122">
        <v>0</v>
      </c>
      <c r="Z1680" s="122">
        <v>0</v>
      </c>
      <c r="AA1680" s="122">
        <v>0</v>
      </c>
      <c r="AB1680" s="122">
        <v>0</v>
      </c>
      <c r="AC1680" s="122">
        <v>0</v>
      </c>
      <c r="AD1680" s="122">
        <v>0</v>
      </c>
      <c r="AE1680" s="122">
        <v>0</v>
      </c>
      <c r="AF1680" s="122">
        <v>0</v>
      </c>
      <c r="AG1680" s="122">
        <v>0</v>
      </c>
      <c r="AH1680" s="122">
        <v>0</v>
      </c>
      <c r="AI1680" s="122">
        <v>0</v>
      </c>
      <c r="AJ1680" s="122">
        <v>0</v>
      </c>
      <c r="AK1680" s="122">
        <v>0</v>
      </c>
      <c r="AL1680" s="122">
        <v>0</v>
      </c>
    </row>
    <row r="1681" spans="1:38" hidden="1" x14ac:dyDescent="0.25">
      <c r="A1681" s="122" t="s">
        <v>2022</v>
      </c>
      <c r="B1681" s="122">
        <v>1</v>
      </c>
      <c r="C1681" s="122" t="s">
        <v>2207</v>
      </c>
      <c r="D1681" s="122" t="s">
        <v>2165</v>
      </c>
      <c r="E1681" s="122">
        <v>31</v>
      </c>
      <c r="F1681" s="122">
        <v>0</v>
      </c>
      <c r="G1681" s="122">
        <v>0</v>
      </c>
      <c r="H1681" s="122">
        <v>0</v>
      </c>
      <c r="I1681" s="122">
        <v>0</v>
      </c>
      <c r="J1681" s="122">
        <v>0</v>
      </c>
      <c r="K1681" s="122">
        <v>0</v>
      </c>
      <c r="L1681" s="122">
        <v>0</v>
      </c>
      <c r="M1681" s="122">
        <v>0</v>
      </c>
      <c r="N1681" s="122">
        <v>0</v>
      </c>
      <c r="O1681" s="122">
        <v>0</v>
      </c>
      <c r="P1681" s="122">
        <v>0</v>
      </c>
      <c r="Q1681" s="122">
        <v>0</v>
      </c>
      <c r="R1681" s="122">
        <v>0</v>
      </c>
      <c r="S1681" s="122">
        <v>0</v>
      </c>
      <c r="T1681" s="122">
        <v>0</v>
      </c>
      <c r="U1681" s="122">
        <v>0</v>
      </c>
      <c r="V1681" s="122">
        <v>0</v>
      </c>
      <c r="W1681" s="122">
        <v>0</v>
      </c>
      <c r="X1681" s="122">
        <v>0</v>
      </c>
      <c r="Y1681" s="122">
        <v>0</v>
      </c>
      <c r="Z1681" s="122">
        <v>0</v>
      </c>
      <c r="AA1681" s="122">
        <v>0</v>
      </c>
      <c r="AB1681" s="122">
        <v>0</v>
      </c>
      <c r="AC1681" s="122">
        <v>0</v>
      </c>
      <c r="AD1681" s="122">
        <v>0</v>
      </c>
      <c r="AE1681" s="122">
        <v>0</v>
      </c>
      <c r="AF1681" s="122">
        <v>0</v>
      </c>
      <c r="AG1681" s="122">
        <v>0</v>
      </c>
      <c r="AH1681" s="122">
        <v>0</v>
      </c>
      <c r="AI1681" s="122">
        <v>0</v>
      </c>
      <c r="AJ1681" s="122">
        <v>0</v>
      </c>
      <c r="AK1681" s="122">
        <v>0</v>
      </c>
      <c r="AL1681" s="122">
        <v>0</v>
      </c>
    </row>
    <row r="1682" spans="1:38" hidden="1" x14ac:dyDescent="0.25">
      <c r="A1682" s="122" t="s">
        <v>2022</v>
      </c>
      <c r="B1682" s="122">
        <v>1</v>
      </c>
      <c r="C1682" s="122" t="s">
        <v>2207</v>
      </c>
      <c r="D1682" s="122" t="s">
        <v>2166</v>
      </c>
      <c r="E1682" s="122">
        <v>31</v>
      </c>
      <c r="F1682" s="122">
        <v>0</v>
      </c>
      <c r="G1682" s="122">
        <v>0</v>
      </c>
      <c r="H1682" s="122">
        <v>0</v>
      </c>
      <c r="I1682" s="122">
        <v>0</v>
      </c>
      <c r="J1682" s="122">
        <v>0</v>
      </c>
      <c r="K1682" s="122">
        <v>0</v>
      </c>
      <c r="L1682" s="122">
        <v>0</v>
      </c>
      <c r="M1682" s="122">
        <v>0</v>
      </c>
      <c r="N1682" s="122">
        <v>0</v>
      </c>
      <c r="O1682" s="122">
        <v>0</v>
      </c>
      <c r="P1682" s="122">
        <v>0</v>
      </c>
      <c r="Q1682" s="122">
        <v>0</v>
      </c>
      <c r="R1682" s="122">
        <v>0</v>
      </c>
      <c r="S1682" s="122">
        <v>0</v>
      </c>
      <c r="T1682" s="122">
        <v>0</v>
      </c>
      <c r="U1682" s="122">
        <v>0</v>
      </c>
      <c r="V1682" s="122">
        <v>0</v>
      </c>
      <c r="W1682" s="122">
        <v>0</v>
      </c>
      <c r="X1682" s="122">
        <v>0</v>
      </c>
      <c r="Y1682" s="122">
        <v>0</v>
      </c>
      <c r="Z1682" s="122">
        <v>0</v>
      </c>
      <c r="AA1682" s="122">
        <v>0</v>
      </c>
      <c r="AB1682" s="122">
        <v>0</v>
      </c>
      <c r="AC1682" s="122">
        <v>0</v>
      </c>
      <c r="AD1682" s="122">
        <v>0</v>
      </c>
      <c r="AE1682" s="122">
        <v>0</v>
      </c>
      <c r="AF1682" s="122">
        <v>0</v>
      </c>
      <c r="AG1682" s="122">
        <v>0</v>
      </c>
      <c r="AH1682" s="122">
        <v>0</v>
      </c>
      <c r="AI1682" s="122">
        <v>0</v>
      </c>
      <c r="AJ1682" s="122">
        <v>0</v>
      </c>
      <c r="AK1682" s="122">
        <v>0</v>
      </c>
      <c r="AL1682" s="122">
        <v>0</v>
      </c>
    </row>
    <row r="1683" spans="1:38" hidden="1" x14ac:dyDescent="0.25">
      <c r="A1683" s="122" t="s">
        <v>2022</v>
      </c>
      <c r="B1683" s="122">
        <v>1</v>
      </c>
      <c r="C1683" s="122" t="s">
        <v>2207</v>
      </c>
      <c r="D1683" s="122" t="s">
        <v>2167</v>
      </c>
      <c r="E1683" s="122">
        <v>31</v>
      </c>
      <c r="F1683" s="122">
        <v>2.2422270420000001E-4</v>
      </c>
      <c r="G1683" s="122">
        <v>2.2343725130000001E-4</v>
      </c>
      <c r="H1683" s="122">
        <v>2.234883199E-4</v>
      </c>
      <c r="I1683" s="122">
        <v>2.2344040100000001E-4</v>
      </c>
      <c r="J1683" s="122">
        <v>2.233051247E-4</v>
      </c>
      <c r="K1683" s="122">
        <v>2.2388273030000001E-4</v>
      </c>
      <c r="L1683" s="122">
        <v>2.233615162E-4</v>
      </c>
      <c r="M1683" s="122">
        <v>2.228724908E-4</v>
      </c>
      <c r="N1683" s="122">
        <v>2.226524471E-4</v>
      </c>
      <c r="O1683" s="122">
        <v>2.2233040940000001E-4</v>
      </c>
      <c r="P1683" s="122">
        <v>2.2247458880000001E-4</v>
      </c>
      <c r="Q1683" s="122">
        <v>2.219780334E-4</v>
      </c>
      <c r="R1683" s="122">
        <v>2.2152757320000001E-4</v>
      </c>
      <c r="S1683" s="122">
        <v>2.212197889E-4</v>
      </c>
      <c r="T1683" s="122">
        <v>2.200287996E-4</v>
      </c>
      <c r="U1683" s="122">
        <v>2.1958262239999999E-4</v>
      </c>
      <c r="V1683" s="122">
        <v>2.1868607489999999E-4</v>
      </c>
      <c r="W1683" s="122">
        <v>2.1734829419999999E-4</v>
      </c>
      <c r="X1683" s="122">
        <v>2.1663528810000001E-4</v>
      </c>
      <c r="Y1683" s="122">
        <v>2.1636914640000001E-4</v>
      </c>
      <c r="Z1683" s="122">
        <v>2.150950789E-4</v>
      </c>
      <c r="AA1683" s="122">
        <v>2.1361867970000001E-4</v>
      </c>
      <c r="AB1683" s="122">
        <v>2.1257840780000001E-4</v>
      </c>
      <c r="AC1683" s="122">
        <v>2.1134277760000001E-4</v>
      </c>
      <c r="AD1683" s="122">
        <v>2.1019629229999999E-4</v>
      </c>
      <c r="AE1683" s="122">
        <v>2.0972164469999999E-4</v>
      </c>
      <c r="AF1683" s="122">
        <v>2.0811032160000001E-4</v>
      </c>
      <c r="AG1683" s="122">
        <v>2.0735126610000001E-4</v>
      </c>
      <c r="AH1683" s="122">
        <v>2.0717297649999999E-4</v>
      </c>
      <c r="AI1683" s="122">
        <v>2.08574101E-4</v>
      </c>
      <c r="AJ1683" s="122">
        <v>2.0395928429999999E-4</v>
      </c>
      <c r="AK1683" s="122">
        <v>2.0395928429999999E-4</v>
      </c>
      <c r="AL1683" s="122">
        <v>0</v>
      </c>
    </row>
    <row r="1684" spans="1:38" hidden="1" x14ac:dyDescent="0.25">
      <c r="A1684" s="122" t="s">
        <v>2022</v>
      </c>
      <c r="B1684" s="122">
        <v>1</v>
      </c>
      <c r="C1684" s="122" t="s">
        <v>2207</v>
      </c>
      <c r="D1684" s="122" t="s">
        <v>2168</v>
      </c>
      <c r="E1684" s="122">
        <v>31</v>
      </c>
      <c r="F1684" s="122">
        <v>5.52602338E-5</v>
      </c>
      <c r="G1684" s="122">
        <v>5.51017333E-5</v>
      </c>
      <c r="H1684" s="122">
        <v>5.4904792999999997E-5</v>
      </c>
      <c r="I1684" s="122">
        <v>5.4760237099999997E-5</v>
      </c>
      <c r="J1684" s="122">
        <v>5.4417893300000002E-5</v>
      </c>
      <c r="K1684" s="122">
        <v>5.4057436199999997E-5</v>
      </c>
      <c r="L1684" s="122">
        <v>5.3556424899999998E-5</v>
      </c>
      <c r="M1684" s="122">
        <v>5.3606650200000003E-5</v>
      </c>
      <c r="N1684" s="122">
        <v>5.33783616E-5</v>
      </c>
      <c r="O1684" s="122">
        <v>5.3089284500000001E-5</v>
      </c>
      <c r="P1684" s="122">
        <v>5.2818712000000003E-5</v>
      </c>
      <c r="Q1684" s="122">
        <v>5.3103473400000003E-5</v>
      </c>
      <c r="R1684" s="122">
        <v>5.3991186300000002E-5</v>
      </c>
      <c r="S1684" s="122">
        <v>5.5035059200000002E-5</v>
      </c>
      <c r="T1684" s="122">
        <v>5.5976494200000002E-5</v>
      </c>
      <c r="U1684" s="122">
        <v>5.6781070199999999E-5</v>
      </c>
      <c r="V1684" s="122">
        <v>5.75039442E-5</v>
      </c>
      <c r="W1684" s="122">
        <v>5.9239946300000002E-5</v>
      </c>
      <c r="X1684" s="122">
        <v>6.12233456E-5</v>
      </c>
      <c r="Y1684" s="122">
        <v>6.38817248E-5</v>
      </c>
      <c r="Z1684" s="122">
        <v>6.9081101300000003E-5</v>
      </c>
      <c r="AA1684" s="122">
        <v>7.0878163700000002E-5</v>
      </c>
      <c r="AB1684" s="122">
        <v>7.2656055999999997E-5</v>
      </c>
      <c r="AC1684" s="122">
        <v>7.5619694900000005E-5</v>
      </c>
      <c r="AD1684" s="122">
        <v>7.5902393099999999E-5</v>
      </c>
      <c r="AE1684" s="122">
        <v>7.5448991600000001E-5</v>
      </c>
      <c r="AF1684" s="122">
        <v>7.5935402699999998E-5</v>
      </c>
      <c r="AG1684" s="122">
        <v>7.4412205600000002E-5</v>
      </c>
      <c r="AH1684" s="122">
        <v>7.2801194299999995E-5</v>
      </c>
      <c r="AI1684" s="122">
        <v>7.1340058399999996E-5</v>
      </c>
      <c r="AJ1684" s="122">
        <v>6.8340565800000005E-5</v>
      </c>
      <c r="AK1684" s="122">
        <v>6.8340565800000005E-5</v>
      </c>
      <c r="AL1684" s="122">
        <v>0</v>
      </c>
    </row>
    <row r="1685" spans="1:38" hidden="1" x14ac:dyDescent="0.25">
      <c r="A1685" s="122" t="s">
        <v>2208</v>
      </c>
      <c r="B1685" s="122">
        <v>1</v>
      </c>
      <c r="C1685" s="122" t="s">
        <v>2209</v>
      </c>
      <c r="D1685" s="122" t="s">
        <v>2120</v>
      </c>
      <c r="E1685" s="122">
        <v>32</v>
      </c>
      <c r="F1685" s="122">
        <v>0</v>
      </c>
      <c r="G1685" s="122">
        <v>0</v>
      </c>
      <c r="H1685" s="122">
        <v>0</v>
      </c>
      <c r="I1685" s="122">
        <v>0</v>
      </c>
      <c r="J1685" s="122">
        <v>0</v>
      </c>
      <c r="K1685" s="122">
        <v>0</v>
      </c>
      <c r="L1685" s="122">
        <v>0</v>
      </c>
      <c r="M1685" s="122">
        <v>0</v>
      </c>
      <c r="N1685" s="122">
        <v>0</v>
      </c>
      <c r="O1685" s="122">
        <v>0</v>
      </c>
      <c r="P1685" s="122">
        <v>0</v>
      </c>
      <c r="Q1685" s="122">
        <v>0</v>
      </c>
      <c r="R1685" s="122">
        <v>0</v>
      </c>
      <c r="S1685" s="122">
        <v>0</v>
      </c>
      <c r="T1685" s="122">
        <v>0</v>
      </c>
      <c r="U1685" s="122">
        <v>0</v>
      </c>
      <c r="V1685" s="122">
        <v>0</v>
      </c>
      <c r="W1685" s="122">
        <v>0</v>
      </c>
      <c r="X1685" s="122">
        <v>0</v>
      </c>
      <c r="Y1685" s="122">
        <v>0</v>
      </c>
      <c r="Z1685" s="122">
        <v>0</v>
      </c>
      <c r="AA1685" s="122">
        <v>0</v>
      </c>
      <c r="AB1685" s="122">
        <v>0</v>
      </c>
      <c r="AC1685" s="122">
        <v>0</v>
      </c>
      <c r="AD1685" s="122">
        <v>0</v>
      </c>
      <c r="AE1685" s="122">
        <v>0</v>
      </c>
      <c r="AF1685" s="122">
        <v>0</v>
      </c>
      <c r="AG1685" s="122">
        <v>0</v>
      </c>
      <c r="AH1685" s="122">
        <v>0</v>
      </c>
      <c r="AI1685" s="122">
        <v>0</v>
      </c>
      <c r="AJ1685" s="122">
        <v>0</v>
      </c>
      <c r="AK1685" s="122">
        <v>0</v>
      </c>
      <c r="AL1685" s="122">
        <v>0</v>
      </c>
    </row>
    <row r="1686" spans="1:38" hidden="1" x14ac:dyDescent="0.25">
      <c r="A1686" s="122" t="s">
        <v>2208</v>
      </c>
      <c r="B1686" s="122">
        <v>1</v>
      </c>
      <c r="C1686" s="122" t="s">
        <v>2209</v>
      </c>
      <c r="D1686" s="122" t="s">
        <v>2121</v>
      </c>
      <c r="E1686" s="122">
        <v>32</v>
      </c>
      <c r="F1686" s="122">
        <v>0</v>
      </c>
      <c r="G1686" s="122">
        <v>0</v>
      </c>
      <c r="H1686" s="122">
        <v>0</v>
      </c>
      <c r="I1686" s="122">
        <v>0</v>
      </c>
      <c r="J1686" s="122">
        <v>0</v>
      </c>
      <c r="K1686" s="122">
        <v>0</v>
      </c>
      <c r="L1686" s="122">
        <v>0</v>
      </c>
      <c r="M1686" s="122">
        <v>0</v>
      </c>
      <c r="N1686" s="122">
        <v>0</v>
      </c>
      <c r="O1686" s="122">
        <v>0</v>
      </c>
      <c r="P1686" s="122">
        <v>0</v>
      </c>
      <c r="Q1686" s="122">
        <v>0</v>
      </c>
      <c r="R1686" s="122">
        <v>0</v>
      </c>
      <c r="S1686" s="122">
        <v>0</v>
      </c>
      <c r="T1686" s="122">
        <v>0</v>
      </c>
      <c r="U1686" s="122">
        <v>0</v>
      </c>
      <c r="V1686" s="122">
        <v>0</v>
      </c>
      <c r="W1686" s="122">
        <v>0</v>
      </c>
      <c r="X1686" s="122">
        <v>0</v>
      </c>
      <c r="Y1686" s="122">
        <v>0</v>
      </c>
      <c r="Z1686" s="122">
        <v>0</v>
      </c>
      <c r="AA1686" s="122">
        <v>0</v>
      </c>
      <c r="AB1686" s="122">
        <v>0</v>
      </c>
      <c r="AC1686" s="122">
        <v>0</v>
      </c>
      <c r="AD1686" s="122">
        <v>0</v>
      </c>
      <c r="AE1686" s="122">
        <v>0</v>
      </c>
      <c r="AF1686" s="122">
        <v>0</v>
      </c>
      <c r="AG1686" s="122">
        <v>0</v>
      </c>
      <c r="AH1686" s="122">
        <v>0</v>
      </c>
      <c r="AI1686" s="122">
        <v>0</v>
      </c>
      <c r="AJ1686" s="122">
        <v>0</v>
      </c>
      <c r="AK1686" s="122">
        <v>0</v>
      </c>
      <c r="AL1686" s="122">
        <v>0</v>
      </c>
    </row>
    <row r="1687" spans="1:38" hidden="1" x14ac:dyDescent="0.25">
      <c r="A1687" s="122" t="s">
        <v>2208</v>
      </c>
      <c r="B1687" s="122">
        <v>1</v>
      </c>
      <c r="C1687" s="122" t="s">
        <v>2209</v>
      </c>
      <c r="D1687" s="122" t="s">
        <v>2122</v>
      </c>
      <c r="E1687" s="122">
        <v>32</v>
      </c>
      <c r="F1687" s="122">
        <v>0</v>
      </c>
      <c r="G1687" s="122">
        <v>0</v>
      </c>
      <c r="H1687" s="122">
        <v>0</v>
      </c>
      <c r="I1687" s="122">
        <v>0</v>
      </c>
      <c r="J1687" s="122">
        <v>0</v>
      </c>
      <c r="K1687" s="122">
        <v>0</v>
      </c>
      <c r="L1687" s="122">
        <v>0</v>
      </c>
      <c r="M1687" s="122">
        <v>0</v>
      </c>
      <c r="N1687" s="122">
        <v>0</v>
      </c>
      <c r="O1687" s="122">
        <v>0</v>
      </c>
      <c r="P1687" s="122">
        <v>0</v>
      </c>
      <c r="Q1687" s="122">
        <v>0</v>
      </c>
      <c r="R1687" s="122">
        <v>0</v>
      </c>
      <c r="S1687" s="122">
        <v>0</v>
      </c>
      <c r="T1687" s="122">
        <v>0</v>
      </c>
      <c r="U1687" s="122">
        <v>0</v>
      </c>
      <c r="V1687" s="122">
        <v>0</v>
      </c>
      <c r="W1687" s="122">
        <v>0</v>
      </c>
      <c r="X1687" s="122">
        <v>0</v>
      </c>
      <c r="Y1687" s="122">
        <v>0</v>
      </c>
      <c r="Z1687" s="122">
        <v>0</v>
      </c>
      <c r="AA1687" s="122">
        <v>0</v>
      </c>
      <c r="AB1687" s="122">
        <v>0</v>
      </c>
      <c r="AC1687" s="122">
        <v>0</v>
      </c>
      <c r="AD1687" s="122">
        <v>0</v>
      </c>
      <c r="AE1687" s="122">
        <v>0</v>
      </c>
      <c r="AF1687" s="122">
        <v>0</v>
      </c>
      <c r="AG1687" s="122">
        <v>0</v>
      </c>
      <c r="AH1687" s="122">
        <v>0</v>
      </c>
      <c r="AI1687" s="122">
        <v>0</v>
      </c>
      <c r="AJ1687" s="122">
        <v>0</v>
      </c>
      <c r="AK1687" s="122">
        <v>0</v>
      </c>
      <c r="AL1687" s="122">
        <v>0</v>
      </c>
    </row>
    <row r="1688" spans="1:38" hidden="1" x14ac:dyDescent="0.25">
      <c r="A1688" s="122" t="s">
        <v>2208</v>
      </c>
      <c r="B1688" s="122">
        <v>1</v>
      </c>
      <c r="C1688" s="122" t="s">
        <v>2209</v>
      </c>
      <c r="D1688" s="122" t="s">
        <v>2175</v>
      </c>
      <c r="E1688" s="122">
        <v>32</v>
      </c>
      <c r="F1688" s="122">
        <v>0</v>
      </c>
      <c r="G1688" s="122">
        <v>0</v>
      </c>
      <c r="H1688" s="122">
        <v>0</v>
      </c>
      <c r="I1688" s="122">
        <v>0</v>
      </c>
      <c r="J1688" s="122">
        <v>0</v>
      </c>
      <c r="K1688" s="122">
        <v>0</v>
      </c>
      <c r="L1688" s="122">
        <v>0</v>
      </c>
      <c r="M1688" s="122">
        <v>0</v>
      </c>
      <c r="N1688" s="122">
        <v>0</v>
      </c>
      <c r="O1688" s="122">
        <v>0</v>
      </c>
      <c r="P1688" s="122">
        <v>0</v>
      </c>
      <c r="Q1688" s="122">
        <v>0</v>
      </c>
      <c r="R1688" s="122">
        <v>0</v>
      </c>
      <c r="S1688" s="122">
        <v>0</v>
      </c>
      <c r="T1688" s="122">
        <v>0</v>
      </c>
      <c r="U1688" s="122">
        <v>0</v>
      </c>
      <c r="V1688" s="122">
        <v>0</v>
      </c>
      <c r="W1688" s="122">
        <v>0</v>
      </c>
      <c r="X1688" s="122">
        <v>0</v>
      </c>
      <c r="Y1688" s="122">
        <v>0</v>
      </c>
      <c r="Z1688" s="122">
        <v>0</v>
      </c>
      <c r="AA1688" s="122">
        <v>0</v>
      </c>
      <c r="AB1688" s="122">
        <v>0</v>
      </c>
      <c r="AC1688" s="122">
        <v>0</v>
      </c>
      <c r="AD1688" s="122">
        <v>0</v>
      </c>
      <c r="AE1688" s="122">
        <v>0</v>
      </c>
      <c r="AF1688" s="122">
        <v>0</v>
      </c>
      <c r="AG1688" s="122">
        <v>0</v>
      </c>
      <c r="AH1688" s="122">
        <v>0</v>
      </c>
      <c r="AI1688" s="122">
        <v>0</v>
      </c>
      <c r="AJ1688" s="122">
        <v>0</v>
      </c>
      <c r="AK1688" s="122">
        <v>0</v>
      </c>
      <c r="AL1688" s="122">
        <v>0</v>
      </c>
    </row>
    <row r="1689" spans="1:38" hidden="1" x14ac:dyDescent="0.25">
      <c r="A1689" s="122" t="s">
        <v>2208</v>
      </c>
      <c r="B1689" s="122">
        <v>1</v>
      </c>
      <c r="C1689" s="122" t="s">
        <v>2209</v>
      </c>
      <c r="D1689" s="122" t="s">
        <v>2123</v>
      </c>
      <c r="E1689" s="122">
        <v>32</v>
      </c>
      <c r="F1689" s="122">
        <v>0</v>
      </c>
      <c r="G1689" s="122">
        <v>0</v>
      </c>
      <c r="H1689" s="122">
        <v>0</v>
      </c>
      <c r="I1689" s="122">
        <v>0</v>
      </c>
      <c r="J1689" s="122">
        <v>0</v>
      </c>
      <c r="K1689" s="122">
        <v>0</v>
      </c>
      <c r="L1689" s="122">
        <v>0</v>
      </c>
      <c r="M1689" s="122">
        <v>0</v>
      </c>
      <c r="N1689" s="122">
        <v>0</v>
      </c>
      <c r="O1689" s="122">
        <v>0</v>
      </c>
      <c r="P1689" s="122">
        <v>0</v>
      </c>
      <c r="Q1689" s="122">
        <v>0</v>
      </c>
      <c r="R1689" s="122">
        <v>0</v>
      </c>
      <c r="S1689" s="122">
        <v>0</v>
      </c>
      <c r="T1689" s="122">
        <v>0</v>
      </c>
      <c r="U1689" s="122">
        <v>0</v>
      </c>
      <c r="V1689" s="122">
        <v>0</v>
      </c>
      <c r="W1689" s="122">
        <v>0</v>
      </c>
      <c r="X1689" s="122">
        <v>0</v>
      </c>
      <c r="Y1689" s="122">
        <v>0</v>
      </c>
      <c r="Z1689" s="122">
        <v>0</v>
      </c>
      <c r="AA1689" s="122">
        <v>0</v>
      </c>
      <c r="AB1689" s="122">
        <v>0</v>
      </c>
      <c r="AC1689" s="122">
        <v>0</v>
      </c>
      <c r="AD1689" s="122">
        <v>0</v>
      </c>
      <c r="AE1689" s="122">
        <v>0</v>
      </c>
      <c r="AF1689" s="122">
        <v>0</v>
      </c>
      <c r="AG1689" s="122">
        <v>0</v>
      </c>
      <c r="AH1689" s="122">
        <v>0</v>
      </c>
      <c r="AI1689" s="122">
        <v>0</v>
      </c>
      <c r="AJ1689" s="122">
        <v>0</v>
      </c>
      <c r="AK1689" s="122">
        <v>0</v>
      </c>
      <c r="AL1689" s="122">
        <v>0</v>
      </c>
    </row>
    <row r="1690" spans="1:38" x14ac:dyDescent="0.25">
      <c r="A1690" s="122" t="s">
        <v>2208</v>
      </c>
      <c r="B1690" s="122">
        <v>1</v>
      </c>
      <c r="C1690" s="122" t="s">
        <v>2209</v>
      </c>
      <c r="D1690" s="122" t="s">
        <v>2124</v>
      </c>
      <c r="E1690" s="122">
        <v>32</v>
      </c>
      <c r="F1690" s="122">
        <v>3.0481297899999999E-5</v>
      </c>
      <c r="G1690" s="122">
        <v>2.9731383899999999E-5</v>
      </c>
      <c r="H1690" s="122">
        <v>3.0031601800000001E-5</v>
      </c>
      <c r="I1690" s="122">
        <v>2.9936654200000002E-5</v>
      </c>
      <c r="J1690" s="122">
        <v>3.0638450100000003E-5</v>
      </c>
      <c r="K1690" s="122">
        <v>3.2104317800000003E-5</v>
      </c>
      <c r="L1690" s="122">
        <v>4.21395617E-5</v>
      </c>
      <c r="M1690" s="122">
        <v>4.1935231199999999E-5</v>
      </c>
      <c r="N1690" s="122">
        <v>4.1262494699999998E-5</v>
      </c>
      <c r="O1690" s="122">
        <v>4.1111275200000002E-5</v>
      </c>
      <c r="P1690" s="122">
        <v>1.9332175700000001E-5</v>
      </c>
      <c r="Q1690" s="122">
        <v>2.3813674899999999E-5</v>
      </c>
      <c r="R1690" s="122">
        <v>5.8731511400000002E-5</v>
      </c>
      <c r="S1690" s="122">
        <v>6.4083428300000002E-5</v>
      </c>
      <c r="T1690" s="122">
        <v>6.1663132200000007E-5</v>
      </c>
      <c r="U1690" s="122">
        <v>5.7559969E-5</v>
      </c>
      <c r="V1690" s="122">
        <v>7.6203213699999999E-5</v>
      </c>
      <c r="W1690" s="122">
        <v>4.7053098799999999E-5</v>
      </c>
      <c r="X1690" s="122">
        <v>4.9076439500000001E-5</v>
      </c>
      <c r="Y1690" s="122">
        <v>4.2982838000000002E-5</v>
      </c>
      <c r="Z1690" s="122">
        <v>3.9420131900000002E-5</v>
      </c>
      <c r="AA1690" s="122">
        <v>0</v>
      </c>
      <c r="AB1690" s="122">
        <v>0</v>
      </c>
      <c r="AC1690" s="122">
        <v>0</v>
      </c>
      <c r="AD1690" s="122">
        <v>0</v>
      </c>
      <c r="AE1690" s="122">
        <v>0</v>
      </c>
      <c r="AF1690" s="122">
        <v>0</v>
      </c>
      <c r="AG1690" s="122">
        <v>0</v>
      </c>
      <c r="AH1690" s="122">
        <v>0</v>
      </c>
      <c r="AI1690" s="122">
        <v>0</v>
      </c>
      <c r="AJ1690" s="122">
        <v>0</v>
      </c>
      <c r="AK1690" s="122">
        <v>0</v>
      </c>
      <c r="AL1690" s="122">
        <v>0</v>
      </c>
    </row>
    <row r="1691" spans="1:38" hidden="1" x14ac:dyDescent="0.25">
      <c r="A1691" s="122" t="s">
        <v>2208</v>
      </c>
      <c r="B1691" s="122">
        <v>1</v>
      </c>
      <c r="C1691" s="122" t="s">
        <v>2209</v>
      </c>
      <c r="D1691" s="122" t="s">
        <v>474</v>
      </c>
      <c r="E1691" s="122">
        <v>32</v>
      </c>
      <c r="F1691" s="122">
        <v>0</v>
      </c>
      <c r="G1691" s="122">
        <v>0</v>
      </c>
      <c r="H1691" s="122">
        <v>0</v>
      </c>
      <c r="I1691" s="122">
        <v>0</v>
      </c>
      <c r="J1691" s="122">
        <v>0</v>
      </c>
      <c r="K1691" s="122">
        <v>0</v>
      </c>
      <c r="L1691" s="122">
        <v>0</v>
      </c>
      <c r="M1691" s="122">
        <v>0</v>
      </c>
      <c r="N1691" s="122">
        <v>0</v>
      </c>
      <c r="O1691" s="122">
        <v>0</v>
      </c>
      <c r="P1691" s="122">
        <v>0</v>
      </c>
      <c r="Q1691" s="122">
        <v>0</v>
      </c>
      <c r="R1691" s="122">
        <v>0</v>
      </c>
      <c r="S1691" s="122">
        <v>0</v>
      </c>
      <c r="T1691" s="122">
        <v>0</v>
      </c>
      <c r="U1691" s="122">
        <v>0</v>
      </c>
      <c r="V1691" s="122">
        <v>0</v>
      </c>
      <c r="W1691" s="122">
        <v>0</v>
      </c>
      <c r="X1691" s="122">
        <v>0</v>
      </c>
      <c r="Y1691" s="122">
        <v>0</v>
      </c>
      <c r="Z1691" s="122">
        <v>0</v>
      </c>
      <c r="AA1691" s="122">
        <v>0</v>
      </c>
      <c r="AB1691" s="122">
        <v>0</v>
      </c>
      <c r="AC1691" s="122">
        <v>0</v>
      </c>
      <c r="AD1691" s="122">
        <v>0</v>
      </c>
      <c r="AE1691" s="122">
        <v>0</v>
      </c>
      <c r="AF1691" s="122">
        <v>0</v>
      </c>
      <c r="AG1691" s="122">
        <v>0</v>
      </c>
      <c r="AH1691" s="122">
        <v>0</v>
      </c>
      <c r="AI1691" s="122">
        <v>0</v>
      </c>
      <c r="AJ1691" s="122">
        <v>0</v>
      </c>
      <c r="AK1691" s="122">
        <v>0</v>
      </c>
      <c r="AL1691" s="122">
        <v>0</v>
      </c>
    </row>
    <row r="1692" spans="1:38" hidden="1" x14ac:dyDescent="0.25">
      <c r="A1692" s="122" t="s">
        <v>2208</v>
      </c>
      <c r="B1692" s="122">
        <v>1</v>
      </c>
      <c r="C1692" s="122" t="s">
        <v>2209</v>
      </c>
      <c r="D1692" s="122" t="s">
        <v>2125</v>
      </c>
      <c r="E1692" s="122">
        <v>32</v>
      </c>
      <c r="F1692" s="122">
        <v>0</v>
      </c>
      <c r="G1692" s="122">
        <v>0</v>
      </c>
      <c r="H1692" s="122">
        <v>0</v>
      </c>
      <c r="I1692" s="122">
        <v>0</v>
      </c>
      <c r="J1692" s="122">
        <v>0</v>
      </c>
      <c r="K1692" s="122">
        <v>0</v>
      </c>
      <c r="L1692" s="122">
        <v>0</v>
      </c>
      <c r="M1692" s="122">
        <v>0</v>
      </c>
      <c r="N1692" s="122">
        <v>0</v>
      </c>
      <c r="O1692" s="122">
        <v>0</v>
      </c>
      <c r="P1692" s="122">
        <v>0</v>
      </c>
      <c r="Q1692" s="122">
        <v>0</v>
      </c>
      <c r="R1692" s="122">
        <v>0</v>
      </c>
      <c r="S1692" s="122">
        <v>0</v>
      </c>
      <c r="T1692" s="122">
        <v>0</v>
      </c>
      <c r="U1692" s="122">
        <v>0</v>
      </c>
      <c r="V1692" s="122">
        <v>0</v>
      </c>
      <c r="W1692" s="122">
        <v>0</v>
      </c>
      <c r="X1692" s="122">
        <v>0</v>
      </c>
      <c r="Y1692" s="122">
        <v>0</v>
      </c>
      <c r="Z1692" s="122">
        <v>0</v>
      </c>
      <c r="AA1692" s="122">
        <v>0</v>
      </c>
      <c r="AB1692" s="122">
        <v>0</v>
      </c>
      <c r="AC1692" s="122">
        <v>0</v>
      </c>
      <c r="AD1692" s="122">
        <v>0</v>
      </c>
      <c r="AE1692" s="122">
        <v>0</v>
      </c>
      <c r="AF1692" s="122">
        <v>0</v>
      </c>
      <c r="AG1692" s="122">
        <v>0</v>
      </c>
      <c r="AH1692" s="122">
        <v>0</v>
      </c>
      <c r="AI1692" s="122">
        <v>0</v>
      </c>
      <c r="AJ1692" s="122">
        <v>0</v>
      </c>
      <c r="AK1692" s="122">
        <v>0</v>
      </c>
      <c r="AL1692" s="122">
        <v>0</v>
      </c>
    </row>
    <row r="1693" spans="1:38" hidden="1" x14ac:dyDescent="0.25">
      <c r="A1693" s="122" t="s">
        <v>2208</v>
      </c>
      <c r="B1693" s="122">
        <v>1</v>
      </c>
      <c r="C1693" s="122" t="s">
        <v>2209</v>
      </c>
      <c r="D1693" s="122" t="s">
        <v>2126</v>
      </c>
      <c r="E1693" s="122">
        <v>32</v>
      </c>
      <c r="F1693" s="122">
        <v>0</v>
      </c>
      <c r="G1693" s="122">
        <v>0</v>
      </c>
      <c r="H1693" s="122">
        <v>0</v>
      </c>
      <c r="I1693" s="122">
        <v>0</v>
      </c>
      <c r="J1693" s="122">
        <v>0</v>
      </c>
      <c r="K1693" s="122">
        <v>0</v>
      </c>
      <c r="L1693" s="122">
        <v>0</v>
      </c>
      <c r="M1693" s="122">
        <v>0</v>
      </c>
      <c r="N1693" s="122">
        <v>0</v>
      </c>
      <c r="O1693" s="122">
        <v>0</v>
      </c>
      <c r="P1693" s="122">
        <v>0</v>
      </c>
      <c r="Q1693" s="122">
        <v>0</v>
      </c>
      <c r="R1693" s="122">
        <v>0</v>
      </c>
      <c r="S1693" s="122">
        <v>0</v>
      </c>
      <c r="T1693" s="122">
        <v>0</v>
      </c>
      <c r="U1693" s="122">
        <v>0</v>
      </c>
      <c r="V1693" s="122">
        <v>0</v>
      </c>
      <c r="W1693" s="122">
        <v>0</v>
      </c>
      <c r="X1693" s="122">
        <v>0</v>
      </c>
      <c r="Y1693" s="122">
        <v>0</v>
      </c>
      <c r="Z1693" s="122">
        <v>0</v>
      </c>
      <c r="AA1693" s="122">
        <v>0</v>
      </c>
      <c r="AB1693" s="122">
        <v>0</v>
      </c>
      <c r="AC1693" s="122">
        <v>0</v>
      </c>
      <c r="AD1693" s="122">
        <v>0</v>
      </c>
      <c r="AE1693" s="122">
        <v>0</v>
      </c>
      <c r="AF1693" s="122">
        <v>0</v>
      </c>
      <c r="AG1693" s="122">
        <v>0</v>
      </c>
      <c r="AH1693" s="122">
        <v>0</v>
      </c>
      <c r="AI1693" s="122">
        <v>0</v>
      </c>
      <c r="AJ1693" s="122">
        <v>0</v>
      </c>
      <c r="AK1693" s="122">
        <v>0</v>
      </c>
      <c r="AL1693" s="122">
        <v>0</v>
      </c>
    </row>
    <row r="1694" spans="1:38" hidden="1" x14ac:dyDescent="0.25">
      <c r="A1694" s="122" t="s">
        <v>2208</v>
      </c>
      <c r="B1694" s="122">
        <v>1</v>
      </c>
      <c r="C1694" s="122" t="s">
        <v>2209</v>
      </c>
      <c r="D1694" s="122" t="s">
        <v>2127</v>
      </c>
      <c r="E1694" s="122">
        <v>32</v>
      </c>
      <c r="F1694" s="122">
        <v>0</v>
      </c>
      <c r="G1694" s="122">
        <v>0</v>
      </c>
      <c r="H1694" s="122">
        <v>0</v>
      </c>
      <c r="I1694" s="122">
        <v>0</v>
      </c>
      <c r="J1694" s="122">
        <v>0</v>
      </c>
      <c r="K1694" s="122">
        <v>0</v>
      </c>
      <c r="L1694" s="122">
        <v>0</v>
      </c>
      <c r="M1694" s="122">
        <v>0</v>
      </c>
      <c r="N1694" s="122">
        <v>0</v>
      </c>
      <c r="O1694" s="122">
        <v>0</v>
      </c>
      <c r="P1694" s="122">
        <v>0</v>
      </c>
      <c r="Q1694" s="122">
        <v>0</v>
      </c>
      <c r="R1694" s="122">
        <v>0</v>
      </c>
      <c r="S1694" s="122">
        <v>0</v>
      </c>
      <c r="T1694" s="122">
        <v>0</v>
      </c>
      <c r="U1694" s="122">
        <v>0</v>
      </c>
      <c r="V1694" s="122">
        <v>0</v>
      </c>
      <c r="W1694" s="122">
        <v>0</v>
      </c>
      <c r="X1694" s="122">
        <v>0</v>
      </c>
      <c r="Y1694" s="122">
        <v>0</v>
      </c>
      <c r="Z1694" s="122">
        <v>0</v>
      </c>
      <c r="AA1694" s="122">
        <v>0</v>
      </c>
      <c r="AB1694" s="122">
        <v>0</v>
      </c>
      <c r="AC1694" s="122">
        <v>0</v>
      </c>
      <c r="AD1694" s="122">
        <v>0</v>
      </c>
      <c r="AE1694" s="122">
        <v>0</v>
      </c>
      <c r="AF1694" s="122">
        <v>0</v>
      </c>
      <c r="AG1694" s="122">
        <v>0</v>
      </c>
      <c r="AH1694" s="122">
        <v>0</v>
      </c>
      <c r="AI1694" s="122">
        <v>0</v>
      </c>
      <c r="AJ1694" s="122">
        <v>0</v>
      </c>
      <c r="AK1694" s="122">
        <v>0</v>
      </c>
      <c r="AL1694" s="122">
        <v>0</v>
      </c>
    </row>
    <row r="1695" spans="1:38" hidden="1" x14ac:dyDescent="0.25">
      <c r="A1695" s="122" t="s">
        <v>2208</v>
      </c>
      <c r="B1695" s="122">
        <v>1</v>
      </c>
      <c r="C1695" s="122" t="s">
        <v>2209</v>
      </c>
      <c r="D1695" s="122" t="s">
        <v>2128</v>
      </c>
      <c r="E1695" s="122">
        <v>32</v>
      </c>
      <c r="F1695" s="122">
        <v>0</v>
      </c>
      <c r="G1695" s="122">
        <v>0</v>
      </c>
      <c r="H1695" s="122">
        <v>0</v>
      </c>
      <c r="I1695" s="122">
        <v>0</v>
      </c>
      <c r="J1695" s="122">
        <v>0</v>
      </c>
      <c r="K1695" s="122">
        <v>0</v>
      </c>
      <c r="L1695" s="122">
        <v>0</v>
      </c>
      <c r="M1695" s="122">
        <v>0</v>
      </c>
      <c r="N1695" s="122">
        <v>0</v>
      </c>
      <c r="O1695" s="122">
        <v>0</v>
      </c>
      <c r="P1695" s="122">
        <v>0</v>
      </c>
      <c r="Q1695" s="122">
        <v>0</v>
      </c>
      <c r="R1695" s="122">
        <v>0</v>
      </c>
      <c r="S1695" s="122">
        <v>0</v>
      </c>
      <c r="T1695" s="122">
        <v>0</v>
      </c>
      <c r="U1695" s="122">
        <v>0</v>
      </c>
      <c r="V1695" s="122">
        <v>0</v>
      </c>
      <c r="W1695" s="122">
        <v>0</v>
      </c>
      <c r="X1695" s="122">
        <v>0</v>
      </c>
      <c r="Y1695" s="122">
        <v>0</v>
      </c>
      <c r="Z1695" s="122">
        <v>0</v>
      </c>
      <c r="AA1695" s="122">
        <v>0</v>
      </c>
      <c r="AB1695" s="122">
        <v>0</v>
      </c>
      <c r="AC1695" s="122">
        <v>0</v>
      </c>
      <c r="AD1695" s="122">
        <v>0</v>
      </c>
      <c r="AE1695" s="122">
        <v>0</v>
      </c>
      <c r="AF1695" s="122">
        <v>0</v>
      </c>
      <c r="AG1695" s="122">
        <v>0</v>
      </c>
      <c r="AH1695" s="122">
        <v>0</v>
      </c>
      <c r="AI1695" s="122">
        <v>0</v>
      </c>
      <c r="AJ1695" s="122">
        <v>0</v>
      </c>
      <c r="AK1695" s="122">
        <v>0</v>
      </c>
      <c r="AL1695" s="122">
        <v>0</v>
      </c>
    </row>
    <row r="1696" spans="1:38" hidden="1" x14ac:dyDescent="0.25">
      <c r="A1696" s="122" t="s">
        <v>2208</v>
      </c>
      <c r="B1696" s="122">
        <v>1</v>
      </c>
      <c r="C1696" s="122" t="s">
        <v>2209</v>
      </c>
      <c r="D1696" s="122" t="s">
        <v>2210</v>
      </c>
      <c r="E1696" s="122">
        <v>32</v>
      </c>
      <c r="F1696" s="122">
        <v>0</v>
      </c>
      <c r="G1696" s="122">
        <v>0</v>
      </c>
      <c r="H1696" s="122">
        <v>0</v>
      </c>
      <c r="I1696" s="122">
        <v>0</v>
      </c>
      <c r="J1696" s="122">
        <v>0</v>
      </c>
      <c r="K1696" s="122">
        <v>0</v>
      </c>
      <c r="L1696" s="122">
        <v>0</v>
      </c>
      <c r="M1696" s="122">
        <v>0</v>
      </c>
      <c r="N1696" s="122">
        <v>0</v>
      </c>
      <c r="O1696" s="122">
        <v>0</v>
      </c>
      <c r="P1696" s="122">
        <v>0</v>
      </c>
      <c r="Q1696" s="122">
        <v>0</v>
      </c>
      <c r="R1696" s="122">
        <v>0</v>
      </c>
      <c r="S1696" s="122">
        <v>0</v>
      </c>
      <c r="T1696" s="122">
        <v>0</v>
      </c>
      <c r="U1696" s="122">
        <v>0</v>
      </c>
      <c r="V1696" s="122">
        <v>0</v>
      </c>
      <c r="W1696" s="122">
        <v>0</v>
      </c>
      <c r="X1696" s="122">
        <v>0</v>
      </c>
      <c r="Y1696" s="122">
        <v>0</v>
      </c>
      <c r="Z1696" s="122">
        <v>0</v>
      </c>
      <c r="AA1696" s="122">
        <v>0</v>
      </c>
      <c r="AB1696" s="122">
        <v>0</v>
      </c>
      <c r="AC1696" s="122">
        <v>0</v>
      </c>
      <c r="AD1696" s="122">
        <v>0</v>
      </c>
      <c r="AE1696" s="122">
        <v>0</v>
      </c>
      <c r="AF1696" s="122">
        <v>0</v>
      </c>
      <c r="AG1696" s="122">
        <v>0</v>
      </c>
      <c r="AH1696" s="122">
        <v>0</v>
      </c>
      <c r="AI1696" s="122">
        <v>0</v>
      </c>
      <c r="AJ1696" s="122">
        <v>0</v>
      </c>
      <c r="AK1696" s="122">
        <v>0</v>
      </c>
      <c r="AL1696" s="122">
        <v>0</v>
      </c>
    </row>
    <row r="1697" spans="1:38" hidden="1" x14ac:dyDescent="0.25">
      <c r="A1697" s="122" t="s">
        <v>2208</v>
      </c>
      <c r="B1697" s="122">
        <v>1</v>
      </c>
      <c r="C1697" s="122" t="s">
        <v>2209</v>
      </c>
      <c r="D1697" s="122" t="s">
        <v>2129</v>
      </c>
      <c r="E1697" s="122">
        <v>32</v>
      </c>
      <c r="F1697" s="122">
        <v>0</v>
      </c>
      <c r="G1697" s="122">
        <v>0</v>
      </c>
      <c r="H1697" s="122">
        <v>0</v>
      </c>
      <c r="I1697" s="122">
        <v>0</v>
      </c>
      <c r="J1697" s="122">
        <v>0</v>
      </c>
      <c r="K1697" s="122">
        <v>0</v>
      </c>
      <c r="L1697" s="122">
        <v>0</v>
      </c>
      <c r="M1697" s="122">
        <v>0</v>
      </c>
      <c r="N1697" s="122">
        <v>0</v>
      </c>
      <c r="O1697" s="122">
        <v>0</v>
      </c>
      <c r="P1697" s="122">
        <v>0</v>
      </c>
      <c r="Q1697" s="122">
        <v>0</v>
      </c>
      <c r="R1697" s="122">
        <v>0</v>
      </c>
      <c r="S1697" s="122">
        <v>0</v>
      </c>
      <c r="T1697" s="122">
        <v>0</v>
      </c>
      <c r="U1697" s="122">
        <v>0</v>
      </c>
      <c r="V1697" s="122">
        <v>0</v>
      </c>
      <c r="W1697" s="122">
        <v>0</v>
      </c>
      <c r="X1697" s="122">
        <v>0</v>
      </c>
      <c r="Y1697" s="122">
        <v>0</v>
      </c>
      <c r="Z1697" s="122">
        <v>0</v>
      </c>
      <c r="AA1697" s="122">
        <v>0</v>
      </c>
      <c r="AB1697" s="122">
        <v>0</v>
      </c>
      <c r="AC1697" s="122">
        <v>0</v>
      </c>
      <c r="AD1697" s="122">
        <v>0</v>
      </c>
      <c r="AE1697" s="122">
        <v>0</v>
      </c>
      <c r="AF1697" s="122">
        <v>0</v>
      </c>
      <c r="AG1697" s="122">
        <v>0</v>
      </c>
      <c r="AH1697" s="122">
        <v>0</v>
      </c>
      <c r="AI1697" s="122">
        <v>0</v>
      </c>
      <c r="AJ1697" s="122">
        <v>0</v>
      </c>
      <c r="AK1697" s="122">
        <v>0</v>
      </c>
      <c r="AL1697" s="122">
        <v>0</v>
      </c>
    </row>
    <row r="1698" spans="1:38" hidden="1" x14ac:dyDescent="0.25">
      <c r="A1698" s="122" t="s">
        <v>2208</v>
      </c>
      <c r="B1698" s="122">
        <v>1</v>
      </c>
      <c r="C1698" s="122" t="s">
        <v>2209</v>
      </c>
      <c r="D1698" s="122" t="s">
        <v>2176</v>
      </c>
      <c r="E1698" s="122">
        <v>32</v>
      </c>
      <c r="F1698" s="122">
        <v>0</v>
      </c>
      <c r="G1698" s="122">
        <v>0</v>
      </c>
      <c r="H1698" s="122">
        <v>0</v>
      </c>
      <c r="I1698" s="122">
        <v>0</v>
      </c>
      <c r="J1698" s="122">
        <v>0</v>
      </c>
      <c r="K1698" s="122">
        <v>0</v>
      </c>
      <c r="L1698" s="122">
        <v>0</v>
      </c>
      <c r="M1698" s="122">
        <v>0</v>
      </c>
      <c r="N1698" s="122">
        <v>0</v>
      </c>
      <c r="O1698" s="122">
        <v>0</v>
      </c>
      <c r="P1698" s="122">
        <v>0</v>
      </c>
      <c r="Q1698" s="122">
        <v>0</v>
      </c>
      <c r="R1698" s="122">
        <v>0</v>
      </c>
      <c r="S1698" s="122">
        <v>0</v>
      </c>
      <c r="T1698" s="122">
        <v>0</v>
      </c>
      <c r="U1698" s="122">
        <v>0</v>
      </c>
      <c r="V1698" s="122">
        <v>0</v>
      </c>
      <c r="W1698" s="122">
        <v>0</v>
      </c>
      <c r="X1698" s="122">
        <v>0</v>
      </c>
      <c r="Y1698" s="122">
        <v>0</v>
      </c>
      <c r="Z1698" s="122">
        <v>0</v>
      </c>
      <c r="AA1698" s="122">
        <v>0</v>
      </c>
      <c r="AB1698" s="122">
        <v>0</v>
      </c>
      <c r="AC1698" s="122">
        <v>0</v>
      </c>
      <c r="AD1698" s="122">
        <v>0</v>
      </c>
      <c r="AE1698" s="122">
        <v>0</v>
      </c>
      <c r="AF1698" s="122">
        <v>0</v>
      </c>
      <c r="AG1698" s="122">
        <v>0</v>
      </c>
      <c r="AH1698" s="122">
        <v>0</v>
      </c>
      <c r="AI1698" s="122">
        <v>0</v>
      </c>
      <c r="AJ1698" s="122">
        <v>0</v>
      </c>
      <c r="AK1698" s="122">
        <v>0</v>
      </c>
      <c r="AL1698" s="122">
        <v>0</v>
      </c>
    </row>
    <row r="1699" spans="1:38" hidden="1" x14ac:dyDescent="0.25">
      <c r="A1699" s="122" t="s">
        <v>2208</v>
      </c>
      <c r="B1699" s="122">
        <v>1</v>
      </c>
      <c r="C1699" s="122" t="s">
        <v>2209</v>
      </c>
      <c r="D1699" s="122" t="s">
        <v>2130</v>
      </c>
      <c r="E1699" s="122">
        <v>32</v>
      </c>
      <c r="F1699" s="122">
        <v>0</v>
      </c>
      <c r="G1699" s="122">
        <v>0</v>
      </c>
      <c r="H1699" s="122">
        <v>0</v>
      </c>
      <c r="I1699" s="122">
        <v>0</v>
      </c>
      <c r="J1699" s="122">
        <v>0</v>
      </c>
      <c r="K1699" s="122">
        <v>0</v>
      </c>
      <c r="L1699" s="122">
        <v>0</v>
      </c>
      <c r="M1699" s="122">
        <v>0</v>
      </c>
      <c r="N1699" s="122">
        <v>0</v>
      </c>
      <c r="O1699" s="122">
        <v>0</v>
      </c>
      <c r="P1699" s="122">
        <v>0</v>
      </c>
      <c r="Q1699" s="122">
        <v>0</v>
      </c>
      <c r="R1699" s="122">
        <v>0</v>
      </c>
      <c r="S1699" s="122">
        <v>0</v>
      </c>
      <c r="T1699" s="122">
        <v>0</v>
      </c>
      <c r="U1699" s="122">
        <v>0</v>
      </c>
      <c r="V1699" s="122">
        <v>0</v>
      </c>
      <c r="W1699" s="122">
        <v>0</v>
      </c>
      <c r="X1699" s="122">
        <v>0</v>
      </c>
      <c r="Y1699" s="122">
        <v>0</v>
      </c>
      <c r="Z1699" s="122">
        <v>0</v>
      </c>
      <c r="AA1699" s="122">
        <v>0</v>
      </c>
      <c r="AB1699" s="122">
        <v>0</v>
      </c>
      <c r="AC1699" s="122">
        <v>0</v>
      </c>
      <c r="AD1699" s="122">
        <v>0</v>
      </c>
      <c r="AE1699" s="122">
        <v>0</v>
      </c>
      <c r="AF1699" s="122">
        <v>0</v>
      </c>
      <c r="AG1699" s="122">
        <v>0</v>
      </c>
      <c r="AH1699" s="122">
        <v>0</v>
      </c>
      <c r="AI1699" s="122">
        <v>0</v>
      </c>
      <c r="AJ1699" s="122">
        <v>0</v>
      </c>
      <c r="AK1699" s="122">
        <v>0</v>
      </c>
      <c r="AL1699" s="122">
        <v>0</v>
      </c>
    </row>
    <row r="1700" spans="1:38" hidden="1" x14ac:dyDescent="0.25">
      <c r="A1700" s="122" t="s">
        <v>2208</v>
      </c>
      <c r="B1700" s="122">
        <v>1</v>
      </c>
      <c r="C1700" s="122" t="s">
        <v>2209</v>
      </c>
      <c r="D1700" s="122" t="s">
        <v>2131</v>
      </c>
      <c r="E1700" s="122">
        <v>32</v>
      </c>
      <c r="F1700" s="122">
        <v>0</v>
      </c>
      <c r="G1700" s="122">
        <v>0</v>
      </c>
      <c r="H1700" s="122">
        <v>0</v>
      </c>
      <c r="I1700" s="122">
        <v>0</v>
      </c>
      <c r="J1700" s="122">
        <v>0</v>
      </c>
      <c r="K1700" s="122">
        <v>0</v>
      </c>
      <c r="L1700" s="122">
        <v>0</v>
      </c>
      <c r="M1700" s="122">
        <v>0</v>
      </c>
      <c r="N1700" s="122">
        <v>0</v>
      </c>
      <c r="O1700" s="122">
        <v>0</v>
      </c>
      <c r="P1700" s="122">
        <v>0</v>
      </c>
      <c r="Q1700" s="122">
        <v>0</v>
      </c>
      <c r="R1700" s="122">
        <v>0</v>
      </c>
      <c r="S1700" s="122">
        <v>0</v>
      </c>
      <c r="T1700" s="122">
        <v>0</v>
      </c>
      <c r="U1700" s="122">
        <v>0</v>
      </c>
      <c r="V1700" s="122">
        <v>0</v>
      </c>
      <c r="W1700" s="122">
        <v>0</v>
      </c>
      <c r="X1700" s="122">
        <v>0</v>
      </c>
      <c r="Y1700" s="122">
        <v>0</v>
      </c>
      <c r="Z1700" s="122">
        <v>0</v>
      </c>
      <c r="AA1700" s="122">
        <v>0</v>
      </c>
      <c r="AB1700" s="122">
        <v>0</v>
      </c>
      <c r="AC1700" s="122">
        <v>0</v>
      </c>
      <c r="AD1700" s="122">
        <v>0</v>
      </c>
      <c r="AE1700" s="122">
        <v>0</v>
      </c>
      <c r="AF1700" s="122">
        <v>0</v>
      </c>
      <c r="AG1700" s="122">
        <v>0</v>
      </c>
      <c r="AH1700" s="122">
        <v>0</v>
      </c>
      <c r="AI1700" s="122">
        <v>0</v>
      </c>
      <c r="AJ1700" s="122">
        <v>0</v>
      </c>
      <c r="AK1700" s="122">
        <v>0</v>
      </c>
      <c r="AL1700" s="122">
        <v>0</v>
      </c>
    </row>
    <row r="1701" spans="1:38" hidden="1" x14ac:dyDescent="0.25">
      <c r="A1701" s="122" t="s">
        <v>2208</v>
      </c>
      <c r="B1701" s="122">
        <v>1</v>
      </c>
      <c r="C1701" s="122" t="s">
        <v>2209</v>
      </c>
      <c r="D1701" s="122" t="s">
        <v>2132</v>
      </c>
      <c r="E1701" s="122">
        <v>32</v>
      </c>
      <c r="F1701" s="122">
        <v>0</v>
      </c>
      <c r="G1701" s="122">
        <v>0</v>
      </c>
      <c r="H1701" s="122">
        <v>0</v>
      </c>
      <c r="I1701" s="122">
        <v>0</v>
      </c>
      <c r="J1701" s="122">
        <v>0</v>
      </c>
      <c r="K1701" s="122">
        <v>0</v>
      </c>
      <c r="L1701" s="122">
        <v>0</v>
      </c>
      <c r="M1701" s="122">
        <v>0</v>
      </c>
      <c r="N1701" s="122">
        <v>0</v>
      </c>
      <c r="O1701" s="122">
        <v>0</v>
      </c>
      <c r="P1701" s="122">
        <v>0</v>
      </c>
      <c r="Q1701" s="122">
        <v>0</v>
      </c>
      <c r="R1701" s="122">
        <v>0</v>
      </c>
      <c r="S1701" s="122">
        <v>0</v>
      </c>
      <c r="T1701" s="122">
        <v>0</v>
      </c>
      <c r="U1701" s="122">
        <v>0</v>
      </c>
      <c r="V1701" s="122">
        <v>0</v>
      </c>
      <c r="W1701" s="122">
        <v>0</v>
      </c>
      <c r="X1701" s="122">
        <v>0</v>
      </c>
      <c r="Y1701" s="122">
        <v>0</v>
      </c>
      <c r="Z1701" s="122">
        <v>0</v>
      </c>
      <c r="AA1701" s="122">
        <v>0</v>
      </c>
      <c r="AB1701" s="122">
        <v>0</v>
      </c>
      <c r="AC1701" s="122">
        <v>0</v>
      </c>
      <c r="AD1701" s="122">
        <v>0</v>
      </c>
      <c r="AE1701" s="122">
        <v>0</v>
      </c>
      <c r="AF1701" s="122">
        <v>0</v>
      </c>
      <c r="AG1701" s="122">
        <v>0</v>
      </c>
      <c r="AH1701" s="122">
        <v>0</v>
      </c>
      <c r="AI1701" s="122">
        <v>0</v>
      </c>
      <c r="AJ1701" s="122">
        <v>0</v>
      </c>
      <c r="AK1701" s="122">
        <v>0</v>
      </c>
      <c r="AL1701" s="122">
        <v>0</v>
      </c>
    </row>
    <row r="1702" spans="1:38" hidden="1" x14ac:dyDescent="0.25">
      <c r="A1702" s="122" t="s">
        <v>2208</v>
      </c>
      <c r="B1702" s="122">
        <v>1</v>
      </c>
      <c r="C1702" s="122" t="s">
        <v>2209</v>
      </c>
      <c r="D1702" s="122" t="s">
        <v>2133</v>
      </c>
      <c r="E1702" s="122">
        <v>32</v>
      </c>
      <c r="F1702" s="122">
        <v>5.1207843390000003E-4</v>
      </c>
      <c r="G1702" s="122">
        <v>4.9948006039999995E-4</v>
      </c>
      <c r="H1702" s="122">
        <v>5.0452364809999998E-4</v>
      </c>
      <c r="I1702" s="122">
        <v>5.0292855090000002E-4</v>
      </c>
      <c r="J1702" s="122">
        <v>5.1471855350000001E-4</v>
      </c>
      <c r="K1702" s="122">
        <v>5.393447751E-4</v>
      </c>
      <c r="L1702" s="122">
        <v>7.0793444639999999E-4</v>
      </c>
      <c r="M1702" s="122">
        <v>7.045017436E-4</v>
      </c>
      <c r="N1702" s="122">
        <v>6.9319993309999996E-4</v>
      </c>
      <c r="O1702" s="122">
        <v>6.9065948130000001E-4</v>
      </c>
      <c r="P1702" s="122">
        <v>6.6607243820000002E-4</v>
      </c>
      <c r="Q1702" s="122">
        <v>4.5345364489999998E-4</v>
      </c>
      <c r="R1702" s="122">
        <v>5.1544280040000004E-4</v>
      </c>
      <c r="S1702" s="122">
        <v>4.6431426240000002E-4</v>
      </c>
      <c r="T1702" s="122">
        <v>4.950108957E-4</v>
      </c>
      <c r="U1702" s="122">
        <v>5.9240856740000003E-4</v>
      </c>
      <c r="V1702" s="122">
        <v>5.109496982E-4</v>
      </c>
      <c r="W1702" s="122">
        <v>3.832416701E-4</v>
      </c>
      <c r="X1702" s="122">
        <v>3.0635046789999999E-4</v>
      </c>
      <c r="Y1702" s="122">
        <v>2.5022421419999998E-4</v>
      </c>
      <c r="Z1702" s="122">
        <v>2.9716382360000002E-4</v>
      </c>
      <c r="AA1702" s="122">
        <v>0</v>
      </c>
      <c r="AB1702" s="122">
        <v>0</v>
      </c>
      <c r="AC1702" s="122">
        <v>0</v>
      </c>
      <c r="AD1702" s="122">
        <v>0</v>
      </c>
      <c r="AE1702" s="122">
        <v>0</v>
      </c>
      <c r="AF1702" s="122">
        <v>0</v>
      </c>
      <c r="AG1702" s="122">
        <v>0</v>
      </c>
      <c r="AH1702" s="122">
        <v>0</v>
      </c>
      <c r="AI1702" s="122">
        <v>0</v>
      </c>
      <c r="AJ1702" s="122">
        <v>0</v>
      </c>
      <c r="AK1702" s="122">
        <v>0</v>
      </c>
      <c r="AL1702" s="122">
        <v>0</v>
      </c>
    </row>
    <row r="1703" spans="1:38" hidden="1" x14ac:dyDescent="0.25">
      <c r="A1703" s="122" t="s">
        <v>2208</v>
      </c>
      <c r="B1703" s="122">
        <v>1</v>
      </c>
      <c r="C1703" s="122" t="s">
        <v>2209</v>
      </c>
      <c r="D1703" s="122" t="s">
        <v>2134</v>
      </c>
      <c r="E1703" s="122">
        <v>32</v>
      </c>
      <c r="F1703" s="122">
        <v>0</v>
      </c>
      <c r="G1703" s="122">
        <v>0</v>
      </c>
      <c r="H1703" s="122">
        <v>0</v>
      </c>
      <c r="I1703" s="122">
        <v>0</v>
      </c>
      <c r="J1703" s="122">
        <v>0</v>
      </c>
      <c r="K1703" s="122">
        <v>0</v>
      </c>
      <c r="L1703" s="122">
        <v>0</v>
      </c>
      <c r="M1703" s="122">
        <v>0</v>
      </c>
      <c r="N1703" s="122">
        <v>0</v>
      </c>
      <c r="O1703" s="122">
        <v>0</v>
      </c>
      <c r="P1703" s="122">
        <v>0</v>
      </c>
      <c r="Q1703" s="122">
        <v>7.6153687830000005E-4</v>
      </c>
      <c r="R1703" s="122">
        <v>7.7377156600000004E-4</v>
      </c>
      <c r="S1703" s="122">
        <v>7.4259524199999998E-4</v>
      </c>
      <c r="T1703" s="122">
        <v>3.1872723349999997E-4</v>
      </c>
      <c r="U1703" s="122">
        <v>2.9086228800000001E-4</v>
      </c>
      <c r="V1703" s="122">
        <v>3.7221681450000003E-4</v>
      </c>
      <c r="W1703" s="122">
        <v>4.3083513130000002E-4</v>
      </c>
      <c r="X1703" s="122">
        <v>2.196841146E-4</v>
      </c>
      <c r="Y1703" s="122">
        <v>8.3939072799999994E-5</v>
      </c>
      <c r="Z1703" s="122">
        <v>1.369763137E-4</v>
      </c>
      <c r="AA1703" s="122">
        <v>0</v>
      </c>
      <c r="AB1703" s="122">
        <v>0</v>
      </c>
      <c r="AC1703" s="122">
        <v>0</v>
      </c>
      <c r="AD1703" s="122">
        <v>0</v>
      </c>
      <c r="AE1703" s="122">
        <v>0</v>
      </c>
      <c r="AF1703" s="122">
        <v>0</v>
      </c>
      <c r="AG1703" s="122">
        <v>0</v>
      </c>
      <c r="AH1703" s="122">
        <v>0</v>
      </c>
      <c r="AI1703" s="122">
        <v>0</v>
      </c>
      <c r="AJ1703" s="122">
        <v>0</v>
      </c>
      <c r="AK1703" s="122">
        <v>0</v>
      </c>
      <c r="AL1703" s="122">
        <v>0</v>
      </c>
    </row>
    <row r="1704" spans="1:38" hidden="1" x14ac:dyDescent="0.25">
      <c r="A1704" s="122" t="s">
        <v>2208</v>
      </c>
      <c r="B1704" s="122">
        <v>1</v>
      </c>
      <c r="C1704" s="122" t="s">
        <v>2209</v>
      </c>
      <c r="D1704" s="122" t="s">
        <v>2135</v>
      </c>
      <c r="E1704" s="122">
        <v>32</v>
      </c>
      <c r="F1704" s="122">
        <v>0</v>
      </c>
      <c r="G1704" s="122">
        <v>0</v>
      </c>
      <c r="H1704" s="122">
        <v>0</v>
      </c>
      <c r="I1704" s="122">
        <v>0</v>
      </c>
      <c r="J1704" s="122">
        <v>0</v>
      </c>
      <c r="K1704" s="122">
        <v>0</v>
      </c>
      <c r="L1704" s="122">
        <v>0</v>
      </c>
      <c r="M1704" s="122">
        <v>0</v>
      </c>
      <c r="N1704" s="122">
        <v>0</v>
      </c>
      <c r="O1704" s="122">
        <v>0</v>
      </c>
      <c r="P1704" s="122">
        <v>0</v>
      </c>
      <c r="Q1704" s="122">
        <v>0</v>
      </c>
      <c r="R1704" s="122">
        <v>0</v>
      </c>
      <c r="S1704" s="122">
        <v>0</v>
      </c>
      <c r="T1704" s="122">
        <v>0</v>
      </c>
      <c r="U1704" s="122">
        <v>0</v>
      </c>
      <c r="V1704" s="122">
        <v>0</v>
      </c>
      <c r="W1704" s="122">
        <v>0</v>
      </c>
      <c r="X1704" s="122">
        <v>0</v>
      </c>
      <c r="Y1704" s="122">
        <v>0</v>
      </c>
      <c r="Z1704" s="122">
        <v>0</v>
      </c>
      <c r="AA1704" s="122">
        <v>0</v>
      </c>
      <c r="AB1704" s="122">
        <v>0</v>
      </c>
      <c r="AC1704" s="122">
        <v>0</v>
      </c>
      <c r="AD1704" s="122">
        <v>0</v>
      </c>
      <c r="AE1704" s="122">
        <v>0</v>
      </c>
      <c r="AF1704" s="122">
        <v>0</v>
      </c>
      <c r="AG1704" s="122">
        <v>0</v>
      </c>
      <c r="AH1704" s="122">
        <v>0</v>
      </c>
      <c r="AI1704" s="122">
        <v>0</v>
      </c>
      <c r="AJ1704" s="122">
        <v>0</v>
      </c>
      <c r="AK1704" s="122">
        <v>0</v>
      </c>
      <c r="AL1704" s="122">
        <v>0</v>
      </c>
    </row>
    <row r="1705" spans="1:38" hidden="1" x14ac:dyDescent="0.25">
      <c r="A1705" s="122" t="s">
        <v>2208</v>
      </c>
      <c r="B1705" s="122">
        <v>1</v>
      </c>
      <c r="C1705" s="122" t="s">
        <v>2209</v>
      </c>
      <c r="D1705" s="122" t="s">
        <v>2136</v>
      </c>
      <c r="E1705" s="122">
        <v>32</v>
      </c>
      <c r="F1705" s="122">
        <v>0</v>
      </c>
      <c r="G1705" s="122">
        <v>0</v>
      </c>
      <c r="H1705" s="122">
        <v>0</v>
      </c>
      <c r="I1705" s="122">
        <v>0</v>
      </c>
      <c r="J1705" s="122">
        <v>0</v>
      </c>
      <c r="K1705" s="122">
        <v>0</v>
      </c>
      <c r="L1705" s="122">
        <v>0</v>
      </c>
      <c r="M1705" s="122">
        <v>0</v>
      </c>
      <c r="N1705" s="122">
        <v>0</v>
      </c>
      <c r="O1705" s="122">
        <v>0</v>
      </c>
      <c r="P1705" s="122">
        <v>0</v>
      </c>
      <c r="Q1705" s="122">
        <v>0</v>
      </c>
      <c r="R1705" s="122">
        <v>0</v>
      </c>
      <c r="S1705" s="122">
        <v>0</v>
      </c>
      <c r="T1705" s="122">
        <v>0</v>
      </c>
      <c r="U1705" s="122">
        <v>0</v>
      </c>
      <c r="V1705" s="122">
        <v>0</v>
      </c>
      <c r="W1705" s="122">
        <v>0</v>
      </c>
      <c r="X1705" s="122">
        <v>0</v>
      </c>
      <c r="Y1705" s="122">
        <v>0</v>
      </c>
      <c r="Z1705" s="122">
        <v>0</v>
      </c>
      <c r="AA1705" s="122">
        <v>0</v>
      </c>
      <c r="AB1705" s="122">
        <v>0</v>
      </c>
      <c r="AC1705" s="122">
        <v>0</v>
      </c>
      <c r="AD1705" s="122">
        <v>0</v>
      </c>
      <c r="AE1705" s="122">
        <v>0</v>
      </c>
      <c r="AF1705" s="122">
        <v>0</v>
      </c>
      <c r="AG1705" s="122">
        <v>0</v>
      </c>
      <c r="AH1705" s="122">
        <v>0</v>
      </c>
      <c r="AI1705" s="122">
        <v>0</v>
      </c>
      <c r="AJ1705" s="122">
        <v>0</v>
      </c>
      <c r="AK1705" s="122">
        <v>0</v>
      </c>
      <c r="AL1705" s="122">
        <v>0</v>
      </c>
    </row>
    <row r="1706" spans="1:38" hidden="1" x14ac:dyDescent="0.25">
      <c r="A1706" s="122" t="s">
        <v>2208</v>
      </c>
      <c r="B1706" s="122">
        <v>1</v>
      </c>
      <c r="C1706" s="122" t="s">
        <v>2209</v>
      </c>
      <c r="D1706" s="122" t="s">
        <v>2137</v>
      </c>
      <c r="E1706" s="122">
        <v>32</v>
      </c>
      <c r="F1706" s="122">
        <v>0</v>
      </c>
      <c r="G1706" s="122">
        <v>0</v>
      </c>
      <c r="H1706" s="122">
        <v>0</v>
      </c>
      <c r="I1706" s="122">
        <v>0</v>
      </c>
      <c r="J1706" s="122">
        <v>0</v>
      </c>
      <c r="K1706" s="122">
        <v>0</v>
      </c>
      <c r="L1706" s="122">
        <v>0</v>
      </c>
      <c r="M1706" s="122">
        <v>0</v>
      </c>
      <c r="N1706" s="122">
        <v>0</v>
      </c>
      <c r="O1706" s="122">
        <v>0</v>
      </c>
      <c r="P1706" s="122">
        <v>0</v>
      </c>
      <c r="Q1706" s="122">
        <v>0</v>
      </c>
      <c r="R1706" s="122">
        <v>0</v>
      </c>
      <c r="S1706" s="122">
        <v>0</v>
      </c>
      <c r="T1706" s="122">
        <v>0</v>
      </c>
      <c r="U1706" s="122">
        <v>0</v>
      </c>
      <c r="V1706" s="122">
        <v>0</v>
      </c>
      <c r="W1706" s="122">
        <v>0</v>
      </c>
      <c r="X1706" s="122">
        <v>0</v>
      </c>
      <c r="Y1706" s="122">
        <v>0</v>
      </c>
      <c r="Z1706" s="122">
        <v>0</v>
      </c>
      <c r="AA1706" s="122">
        <v>0</v>
      </c>
      <c r="AB1706" s="122">
        <v>0</v>
      </c>
      <c r="AC1706" s="122">
        <v>0</v>
      </c>
      <c r="AD1706" s="122">
        <v>0</v>
      </c>
      <c r="AE1706" s="122">
        <v>0</v>
      </c>
      <c r="AF1706" s="122">
        <v>0</v>
      </c>
      <c r="AG1706" s="122">
        <v>0</v>
      </c>
      <c r="AH1706" s="122">
        <v>0</v>
      </c>
      <c r="AI1706" s="122">
        <v>0</v>
      </c>
      <c r="AJ1706" s="122">
        <v>0</v>
      </c>
      <c r="AK1706" s="122">
        <v>0</v>
      </c>
      <c r="AL1706" s="122">
        <v>0</v>
      </c>
    </row>
    <row r="1707" spans="1:38" hidden="1" x14ac:dyDescent="0.25">
      <c r="A1707" s="122" t="s">
        <v>2208</v>
      </c>
      <c r="B1707" s="122">
        <v>1</v>
      </c>
      <c r="C1707" s="122" t="s">
        <v>2209</v>
      </c>
      <c r="D1707" s="122" t="s">
        <v>2138</v>
      </c>
      <c r="E1707" s="122">
        <v>32</v>
      </c>
      <c r="F1707" s="122">
        <v>0</v>
      </c>
      <c r="G1707" s="122">
        <v>0</v>
      </c>
      <c r="H1707" s="122">
        <v>0</v>
      </c>
      <c r="I1707" s="122">
        <v>0</v>
      </c>
      <c r="J1707" s="122">
        <v>0</v>
      </c>
      <c r="K1707" s="122">
        <v>0</v>
      </c>
      <c r="L1707" s="122">
        <v>0</v>
      </c>
      <c r="M1707" s="122">
        <v>0</v>
      </c>
      <c r="N1707" s="122">
        <v>0</v>
      </c>
      <c r="O1707" s="122">
        <v>0</v>
      </c>
      <c r="P1707" s="122">
        <v>0</v>
      </c>
      <c r="Q1707" s="122">
        <v>0</v>
      </c>
      <c r="R1707" s="122">
        <v>0</v>
      </c>
      <c r="S1707" s="122">
        <v>0</v>
      </c>
      <c r="T1707" s="122">
        <v>0</v>
      </c>
      <c r="U1707" s="122">
        <v>0</v>
      </c>
      <c r="V1707" s="122">
        <v>0</v>
      </c>
      <c r="W1707" s="122">
        <v>0</v>
      </c>
      <c r="X1707" s="122">
        <v>0</v>
      </c>
      <c r="Y1707" s="122">
        <v>0</v>
      </c>
      <c r="Z1707" s="122">
        <v>0</v>
      </c>
      <c r="AA1707" s="122">
        <v>0</v>
      </c>
      <c r="AB1707" s="122">
        <v>0</v>
      </c>
      <c r="AC1707" s="122">
        <v>0</v>
      </c>
      <c r="AD1707" s="122">
        <v>0</v>
      </c>
      <c r="AE1707" s="122">
        <v>0</v>
      </c>
      <c r="AF1707" s="122">
        <v>0</v>
      </c>
      <c r="AG1707" s="122">
        <v>0</v>
      </c>
      <c r="AH1707" s="122">
        <v>0</v>
      </c>
      <c r="AI1707" s="122">
        <v>0</v>
      </c>
      <c r="AJ1707" s="122">
        <v>0</v>
      </c>
      <c r="AK1707" s="122">
        <v>0</v>
      </c>
      <c r="AL1707" s="122">
        <v>0</v>
      </c>
    </row>
    <row r="1708" spans="1:38" hidden="1" x14ac:dyDescent="0.25">
      <c r="A1708" s="122" t="s">
        <v>2208</v>
      </c>
      <c r="B1708" s="122">
        <v>1</v>
      </c>
      <c r="C1708" s="122" t="s">
        <v>2209</v>
      </c>
      <c r="D1708" s="122" t="s">
        <v>2139</v>
      </c>
      <c r="E1708" s="122">
        <v>32</v>
      </c>
      <c r="F1708" s="122">
        <v>0</v>
      </c>
      <c r="G1708" s="122">
        <v>0</v>
      </c>
      <c r="H1708" s="122">
        <v>0</v>
      </c>
      <c r="I1708" s="122">
        <v>0</v>
      </c>
      <c r="J1708" s="122">
        <v>0</v>
      </c>
      <c r="K1708" s="122">
        <v>0</v>
      </c>
      <c r="L1708" s="122">
        <v>0</v>
      </c>
      <c r="M1708" s="122">
        <v>0</v>
      </c>
      <c r="N1708" s="122">
        <v>0</v>
      </c>
      <c r="O1708" s="122">
        <v>0</v>
      </c>
      <c r="P1708" s="122">
        <v>0</v>
      </c>
      <c r="Q1708" s="122">
        <v>0</v>
      </c>
      <c r="R1708" s="122">
        <v>0</v>
      </c>
      <c r="S1708" s="122">
        <v>0</v>
      </c>
      <c r="T1708" s="122">
        <v>0</v>
      </c>
      <c r="U1708" s="122">
        <v>0</v>
      </c>
      <c r="V1708" s="122">
        <v>0</v>
      </c>
      <c r="W1708" s="122">
        <v>0</v>
      </c>
      <c r="X1708" s="122">
        <v>0</v>
      </c>
      <c r="Y1708" s="122">
        <v>0</v>
      </c>
      <c r="Z1708" s="122">
        <v>0</v>
      </c>
      <c r="AA1708" s="122">
        <v>0</v>
      </c>
      <c r="AB1708" s="122">
        <v>0</v>
      </c>
      <c r="AC1708" s="122">
        <v>0</v>
      </c>
      <c r="AD1708" s="122">
        <v>0</v>
      </c>
      <c r="AE1708" s="122">
        <v>0</v>
      </c>
      <c r="AF1708" s="122">
        <v>0</v>
      </c>
      <c r="AG1708" s="122">
        <v>0</v>
      </c>
      <c r="AH1708" s="122">
        <v>0</v>
      </c>
      <c r="AI1708" s="122">
        <v>0</v>
      </c>
      <c r="AJ1708" s="122">
        <v>0</v>
      </c>
      <c r="AK1708" s="122">
        <v>0</v>
      </c>
      <c r="AL1708" s="122">
        <v>0</v>
      </c>
    </row>
    <row r="1709" spans="1:38" hidden="1" x14ac:dyDescent="0.25">
      <c r="A1709" s="122" t="s">
        <v>2208</v>
      </c>
      <c r="B1709" s="122">
        <v>1</v>
      </c>
      <c r="C1709" s="122" t="s">
        <v>2209</v>
      </c>
      <c r="D1709" s="122" t="s">
        <v>2140</v>
      </c>
      <c r="E1709" s="122">
        <v>32</v>
      </c>
      <c r="F1709" s="122">
        <v>0</v>
      </c>
      <c r="G1709" s="122">
        <v>0</v>
      </c>
      <c r="H1709" s="122">
        <v>0</v>
      </c>
      <c r="I1709" s="122">
        <v>0</v>
      </c>
      <c r="J1709" s="122">
        <v>0</v>
      </c>
      <c r="K1709" s="122">
        <v>0</v>
      </c>
      <c r="L1709" s="122">
        <v>0</v>
      </c>
      <c r="M1709" s="122">
        <v>0</v>
      </c>
      <c r="N1709" s="122">
        <v>0</v>
      </c>
      <c r="O1709" s="122">
        <v>0</v>
      </c>
      <c r="P1709" s="122">
        <v>0</v>
      </c>
      <c r="Q1709" s="122">
        <v>0</v>
      </c>
      <c r="R1709" s="122">
        <v>0</v>
      </c>
      <c r="S1709" s="122">
        <v>0</v>
      </c>
      <c r="T1709" s="122">
        <v>0</v>
      </c>
      <c r="U1709" s="122">
        <v>0</v>
      </c>
      <c r="V1709" s="122">
        <v>0</v>
      </c>
      <c r="W1709" s="122">
        <v>0</v>
      </c>
      <c r="X1709" s="122">
        <v>0</v>
      </c>
      <c r="Y1709" s="122">
        <v>0</v>
      </c>
      <c r="Z1709" s="122">
        <v>0</v>
      </c>
      <c r="AA1709" s="122">
        <v>0</v>
      </c>
      <c r="AB1709" s="122">
        <v>0</v>
      </c>
      <c r="AC1709" s="122">
        <v>0</v>
      </c>
      <c r="AD1709" s="122">
        <v>0</v>
      </c>
      <c r="AE1709" s="122">
        <v>0</v>
      </c>
      <c r="AF1709" s="122">
        <v>0</v>
      </c>
      <c r="AG1709" s="122">
        <v>0</v>
      </c>
      <c r="AH1709" s="122">
        <v>0</v>
      </c>
      <c r="AI1709" s="122">
        <v>0</v>
      </c>
      <c r="AJ1709" s="122">
        <v>0</v>
      </c>
      <c r="AK1709" s="122">
        <v>0</v>
      </c>
      <c r="AL1709" s="122">
        <v>0</v>
      </c>
    </row>
    <row r="1710" spans="1:38" hidden="1" x14ac:dyDescent="0.25">
      <c r="A1710" s="122" t="s">
        <v>2208</v>
      </c>
      <c r="B1710" s="122">
        <v>1</v>
      </c>
      <c r="C1710" s="122" t="s">
        <v>2209</v>
      </c>
      <c r="D1710" s="122" t="s">
        <v>2211</v>
      </c>
      <c r="E1710" s="122">
        <v>32</v>
      </c>
      <c r="F1710" s="122">
        <v>0</v>
      </c>
      <c r="G1710" s="122">
        <v>0</v>
      </c>
      <c r="H1710" s="122">
        <v>0</v>
      </c>
      <c r="I1710" s="122">
        <v>0</v>
      </c>
      <c r="J1710" s="122">
        <v>0</v>
      </c>
      <c r="K1710" s="122">
        <v>0</v>
      </c>
      <c r="L1710" s="122">
        <v>0</v>
      </c>
      <c r="M1710" s="122">
        <v>0</v>
      </c>
      <c r="N1710" s="122">
        <v>0</v>
      </c>
      <c r="O1710" s="122">
        <v>0</v>
      </c>
      <c r="P1710" s="122">
        <v>0</v>
      </c>
      <c r="Q1710" s="122">
        <v>0</v>
      </c>
      <c r="R1710" s="122">
        <v>0</v>
      </c>
      <c r="S1710" s="122">
        <v>0</v>
      </c>
      <c r="T1710" s="122">
        <v>0</v>
      </c>
      <c r="U1710" s="122">
        <v>0</v>
      </c>
      <c r="V1710" s="122">
        <v>0</v>
      </c>
      <c r="W1710" s="122">
        <v>0</v>
      </c>
      <c r="X1710" s="122">
        <v>0</v>
      </c>
      <c r="Y1710" s="122">
        <v>0</v>
      </c>
      <c r="Z1710" s="122">
        <v>0</v>
      </c>
      <c r="AA1710" s="122">
        <v>0</v>
      </c>
      <c r="AB1710" s="122">
        <v>0</v>
      </c>
      <c r="AC1710" s="122">
        <v>0</v>
      </c>
      <c r="AD1710" s="122">
        <v>0</v>
      </c>
      <c r="AE1710" s="122">
        <v>0</v>
      </c>
      <c r="AF1710" s="122">
        <v>0</v>
      </c>
      <c r="AG1710" s="122">
        <v>0</v>
      </c>
      <c r="AH1710" s="122">
        <v>0</v>
      </c>
      <c r="AI1710" s="122">
        <v>0</v>
      </c>
      <c r="AJ1710" s="122">
        <v>0</v>
      </c>
      <c r="AK1710" s="122">
        <v>0</v>
      </c>
      <c r="AL1710" s="122">
        <v>0</v>
      </c>
    </row>
    <row r="1711" spans="1:38" hidden="1" x14ac:dyDescent="0.25">
      <c r="A1711" s="122" t="s">
        <v>2208</v>
      </c>
      <c r="B1711" s="122">
        <v>1</v>
      </c>
      <c r="C1711" s="122" t="s">
        <v>2209</v>
      </c>
      <c r="D1711" s="122" t="s">
        <v>2141</v>
      </c>
      <c r="E1711" s="122">
        <v>32</v>
      </c>
      <c r="F1711" s="122">
        <v>1.6908966899999999E-4</v>
      </c>
      <c r="G1711" s="122">
        <v>1.6492965240000001E-4</v>
      </c>
      <c r="H1711" s="122">
        <v>1.665950585E-4</v>
      </c>
      <c r="I1711" s="122">
        <v>1.6606835319999999E-4</v>
      </c>
      <c r="J1711" s="122">
        <v>1.6996144359999999E-4</v>
      </c>
      <c r="K1711" s="122">
        <v>1.7809308780000001E-4</v>
      </c>
      <c r="L1711" s="122">
        <v>2.3376184839999999E-4</v>
      </c>
      <c r="M1711" s="122">
        <v>2.326283607E-4</v>
      </c>
      <c r="N1711" s="122">
        <v>2.2889647269999999E-4</v>
      </c>
      <c r="O1711" s="122">
        <v>2.2805760870000001E-4</v>
      </c>
      <c r="P1711" s="122">
        <v>3.680633916E-4</v>
      </c>
      <c r="Q1711" s="122">
        <v>8.3096691320000003E-4</v>
      </c>
      <c r="R1711" s="122">
        <v>9.5038773840000002E-4</v>
      </c>
      <c r="S1711" s="122">
        <v>9.6218811249999998E-4</v>
      </c>
      <c r="T1711" s="122">
        <v>7.1179138969999995E-4</v>
      </c>
      <c r="U1711" s="122">
        <v>1.0723427301E-3</v>
      </c>
      <c r="V1711" s="122">
        <v>9.0857259739999998E-4</v>
      </c>
      <c r="W1711" s="122">
        <v>1.0707905274999999E-3</v>
      </c>
      <c r="X1711" s="122">
        <v>7.7340018900000005E-4</v>
      </c>
      <c r="Y1711" s="122">
        <v>4.3463567080000002E-4</v>
      </c>
      <c r="Z1711" s="122">
        <v>3.710333471E-4</v>
      </c>
      <c r="AA1711" s="122">
        <v>1.3345271979000001E-3</v>
      </c>
      <c r="AB1711" s="122">
        <v>1.4406950713000001E-3</v>
      </c>
      <c r="AC1711" s="122">
        <v>1.5123833554E-3</v>
      </c>
      <c r="AD1711" s="122">
        <v>1.6149687982999999E-3</v>
      </c>
      <c r="AE1711" s="122">
        <v>1.6961529600000001E-3</v>
      </c>
      <c r="AF1711" s="122">
        <v>1.8467440178E-3</v>
      </c>
      <c r="AG1711" s="122">
        <v>2.0801606501999999E-3</v>
      </c>
      <c r="AH1711" s="122">
        <v>5.3511755300000003E-5</v>
      </c>
      <c r="AI1711" s="122">
        <v>1.0645754932999999E-3</v>
      </c>
      <c r="AJ1711" s="122">
        <v>2.0704224969999999E-3</v>
      </c>
      <c r="AK1711" s="122">
        <v>2.1674634632000002E-3</v>
      </c>
      <c r="AL1711" s="122">
        <v>0</v>
      </c>
    </row>
    <row r="1712" spans="1:38" hidden="1" x14ac:dyDescent="0.25">
      <c r="A1712" s="122" t="s">
        <v>2208</v>
      </c>
      <c r="B1712" s="122">
        <v>1</v>
      </c>
      <c r="C1712" s="122" t="s">
        <v>2209</v>
      </c>
      <c r="D1712" s="122" t="s">
        <v>2142</v>
      </c>
      <c r="E1712" s="122">
        <v>32</v>
      </c>
      <c r="F1712" s="122">
        <v>2.2672817299999999E-5</v>
      </c>
      <c r="G1712" s="122">
        <v>2.2115010899999999E-5</v>
      </c>
      <c r="H1712" s="122">
        <v>2.2338321100000002E-5</v>
      </c>
      <c r="I1712" s="122">
        <v>2.2267696500000001E-5</v>
      </c>
      <c r="J1712" s="122">
        <v>2.27897114E-5</v>
      </c>
      <c r="K1712" s="122">
        <v>2.3880063499999999E-5</v>
      </c>
      <c r="L1712" s="122">
        <v>3.1344550499999999E-5</v>
      </c>
      <c r="M1712" s="122">
        <v>3.11925639E-5</v>
      </c>
      <c r="N1712" s="122">
        <v>3.06921643E-5</v>
      </c>
      <c r="O1712" s="122">
        <v>3.05796831E-5</v>
      </c>
      <c r="P1712" s="122">
        <v>1.5483435899999998E-5</v>
      </c>
      <c r="Q1712" s="122">
        <v>1.51837022E-5</v>
      </c>
      <c r="R1712" s="122">
        <v>1.62928402E-5</v>
      </c>
      <c r="S1712" s="122">
        <v>1.9250646400000001E-5</v>
      </c>
      <c r="T1712" s="122">
        <v>2.1433903300000001E-5</v>
      </c>
      <c r="U1712" s="122">
        <v>4.5563439399999998E-5</v>
      </c>
      <c r="V1712" s="122">
        <v>4.25706291E-5</v>
      </c>
      <c r="W1712" s="122">
        <v>5.3761075000000001E-5</v>
      </c>
      <c r="X1712" s="122">
        <v>3.2224576699999999E-5</v>
      </c>
      <c r="Y1712" s="122">
        <v>3.30713349E-5</v>
      </c>
      <c r="Z1712" s="122">
        <v>4.7636981799999999E-5</v>
      </c>
      <c r="AA1712" s="122">
        <v>1.1204666137E-3</v>
      </c>
      <c r="AB1712" s="122">
        <v>1.131675113E-4</v>
      </c>
      <c r="AC1712" s="122">
        <v>1.7604784449999999E-4</v>
      </c>
      <c r="AD1712" s="122">
        <v>2.586092952E-4</v>
      </c>
      <c r="AE1712" s="122">
        <v>1.5537641940000001E-4</v>
      </c>
      <c r="AF1712" s="122">
        <v>1.409573965E-4</v>
      </c>
      <c r="AG1712" s="122">
        <v>2.135989827E-4</v>
      </c>
      <c r="AH1712" s="122">
        <v>2.9252648899999998E-4</v>
      </c>
      <c r="AI1712" s="122">
        <v>2.5601258130000001E-4</v>
      </c>
      <c r="AJ1712" s="122">
        <v>1.031294833E-4</v>
      </c>
      <c r="AK1712" s="122">
        <v>1.8052782059999999E-4</v>
      </c>
      <c r="AL1712" s="122">
        <v>0</v>
      </c>
    </row>
    <row r="1713" spans="1:38" hidden="1" x14ac:dyDescent="0.25">
      <c r="A1713" s="122" t="s">
        <v>2208</v>
      </c>
      <c r="B1713" s="122">
        <v>1</v>
      </c>
      <c r="C1713" s="122" t="s">
        <v>2209</v>
      </c>
      <c r="D1713" s="122" t="s">
        <v>2143</v>
      </c>
      <c r="E1713" s="122">
        <v>32</v>
      </c>
      <c r="F1713" s="122">
        <v>4.3143062979999997E-4</v>
      </c>
      <c r="G1713" s="122">
        <v>4.208163882E-4</v>
      </c>
      <c r="H1713" s="122">
        <v>4.2506565570000002E-4</v>
      </c>
      <c r="I1713" s="122">
        <v>4.2372177209999999E-4</v>
      </c>
      <c r="J1713" s="122">
        <v>4.3365495399999999E-4</v>
      </c>
      <c r="K1713" s="122">
        <v>4.544027645E-4</v>
      </c>
      <c r="L1713" s="122">
        <v>5.9644106029999998E-4</v>
      </c>
      <c r="M1713" s="122">
        <v>5.9354897770000001E-4</v>
      </c>
      <c r="N1713" s="122">
        <v>5.8402710190000003E-4</v>
      </c>
      <c r="O1713" s="122">
        <v>5.8188674879999997E-4</v>
      </c>
      <c r="P1713" s="122">
        <v>4.2743130879999998E-4</v>
      </c>
      <c r="Q1713" s="122">
        <v>3.5022500560000003E-4</v>
      </c>
      <c r="R1713" s="122">
        <v>4.03242922E-4</v>
      </c>
      <c r="S1713" s="122">
        <v>4.1439812879999997E-4</v>
      </c>
      <c r="T1713" s="122">
        <v>4.3036858669999998E-4</v>
      </c>
      <c r="U1713" s="122">
        <v>4.8279040619999999E-4</v>
      </c>
      <c r="V1713" s="122">
        <v>4.5051149260000003E-4</v>
      </c>
      <c r="W1713" s="122">
        <v>3.561404154E-4</v>
      </c>
      <c r="X1713" s="122">
        <v>2.9833275230000002E-4</v>
      </c>
      <c r="Y1713" s="122">
        <v>2.5304731949999998E-4</v>
      </c>
      <c r="Z1713" s="122">
        <v>2.8125745450000001E-4</v>
      </c>
      <c r="AA1713" s="122">
        <v>0</v>
      </c>
      <c r="AB1713" s="122">
        <v>0</v>
      </c>
      <c r="AC1713" s="122">
        <v>0</v>
      </c>
      <c r="AD1713" s="122">
        <v>0</v>
      </c>
      <c r="AE1713" s="122">
        <v>0</v>
      </c>
      <c r="AF1713" s="122">
        <v>0</v>
      </c>
      <c r="AG1713" s="122">
        <v>0</v>
      </c>
      <c r="AH1713" s="122">
        <v>0</v>
      </c>
      <c r="AI1713" s="122">
        <v>0</v>
      </c>
      <c r="AJ1713" s="122">
        <v>0</v>
      </c>
      <c r="AK1713" s="122">
        <v>0</v>
      </c>
      <c r="AL1713" s="122">
        <v>0</v>
      </c>
    </row>
    <row r="1714" spans="1:38" hidden="1" x14ac:dyDescent="0.25">
      <c r="A1714" s="122" t="s">
        <v>2208</v>
      </c>
      <c r="B1714" s="122">
        <v>1</v>
      </c>
      <c r="C1714" s="122" t="s">
        <v>2209</v>
      </c>
      <c r="D1714" s="122" t="s">
        <v>2177</v>
      </c>
      <c r="E1714" s="122">
        <v>32</v>
      </c>
      <c r="F1714" s="122">
        <v>0</v>
      </c>
      <c r="G1714" s="122">
        <v>0</v>
      </c>
      <c r="H1714" s="122">
        <v>0</v>
      </c>
      <c r="I1714" s="122">
        <v>0</v>
      </c>
      <c r="J1714" s="122">
        <v>0</v>
      </c>
      <c r="K1714" s="122">
        <v>0</v>
      </c>
      <c r="L1714" s="122">
        <v>0</v>
      </c>
      <c r="M1714" s="122">
        <v>0</v>
      </c>
      <c r="N1714" s="122">
        <v>0</v>
      </c>
      <c r="O1714" s="122">
        <v>0</v>
      </c>
      <c r="P1714" s="122">
        <v>0</v>
      </c>
      <c r="Q1714" s="122">
        <v>0</v>
      </c>
      <c r="R1714" s="122">
        <v>0</v>
      </c>
      <c r="S1714" s="122">
        <v>0</v>
      </c>
      <c r="T1714" s="122">
        <v>0</v>
      </c>
      <c r="U1714" s="122">
        <v>0</v>
      </c>
      <c r="V1714" s="122">
        <v>0</v>
      </c>
      <c r="W1714" s="122">
        <v>0</v>
      </c>
      <c r="X1714" s="122">
        <v>0</v>
      </c>
      <c r="Y1714" s="122">
        <v>0</v>
      </c>
      <c r="Z1714" s="122">
        <v>0</v>
      </c>
      <c r="AA1714" s="122">
        <v>0</v>
      </c>
      <c r="AB1714" s="122">
        <v>0</v>
      </c>
      <c r="AC1714" s="122">
        <v>0</v>
      </c>
      <c r="AD1714" s="122">
        <v>0</v>
      </c>
      <c r="AE1714" s="122">
        <v>0</v>
      </c>
      <c r="AF1714" s="122">
        <v>0</v>
      </c>
      <c r="AG1714" s="122">
        <v>0</v>
      </c>
      <c r="AH1714" s="122">
        <v>0</v>
      </c>
      <c r="AI1714" s="122">
        <v>0</v>
      </c>
      <c r="AJ1714" s="122">
        <v>0</v>
      </c>
      <c r="AK1714" s="122">
        <v>0</v>
      </c>
      <c r="AL1714" s="122">
        <v>0</v>
      </c>
    </row>
    <row r="1715" spans="1:38" hidden="1" x14ac:dyDescent="0.25">
      <c r="A1715" s="122" t="s">
        <v>2208</v>
      </c>
      <c r="B1715" s="122">
        <v>1</v>
      </c>
      <c r="C1715" s="122" t="s">
        <v>2209</v>
      </c>
      <c r="D1715" s="122" t="s">
        <v>2144</v>
      </c>
      <c r="E1715" s="122">
        <v>32</v>
      </c>
      <c r="F1715" s="122">
        <v>0</v>
      </c>
      <c r="G1715" s="122">
        <v>0</v>
      </c>
      <c r="H1715" s="122">
        <v>0</v>
      </c>
      <c r="I1715" s="122">
        <v>0</v>
      </c>
      <c r="J1715" s="122">
        <v>0</v>
      </c>
      <c r="K1715" s="122">
        <v>0</v>
      </c>
      <c r="L1715" s="122">
        <v>0</v>
      </c>
      <c r="M1715" s="122">
        <v>0</v>
      </c>
      <c r="N1715" s="122">
        <v>0</v>
      </c>
      <c r="O1715" s="122">
        <v>0</v>
      </c>
      <c r="P1715" s="122">
        <v>0</v>
      </c>
      <c r="Q1715" s="122">
        <v>0</v>
      </c>
      <c r="R1715" s="122">
        <v>0</v>
      </c>
      <c r="S1715" s="122">
        <v>0</v>
      </c>
      <c r="T1715" s="122">
        <v>0</v>
      </c>
      <c r="U1715" s="122">
        <v>0</v>
      </c>
      <c r="V1715" s="122">
        <v>0</v>
      </c>
      <c r="W1715" s="122">
        <v>0</v>
      </c>
      <c r="X1715" s="122">
        <v>0</v>
      </c>
      <c r="Y1715" s="122">
        <v>0</v>
      </c>
      <c r="Z1715" s="122">
        <v>0</v>
      </c>
      <c r="AA1715" s="122">
        <v>0</v>
      </c>
      <c r="AB1715" s="122">
        <v>0</v>
      </c>
      <c r="AC1715" s="122">
        <v>0</v>
      </c>
      <c r="AD1715" s="122">
        <v>0</v>
      </c>
      <c r="AE1715" s="122">
        <v>0</v>
      </c>
      <c r="AF1715" s="122">
        <v>0</v>
      </c>
      <c r="AG1715" s="122">
        <v>0</v>
      </c>
      <c r="AH1715" s="122">
        <v>0</v>
      </c>
      <c r="AI1715" s="122">
        <v>0</v>
      </c>
      <c r="AJ1715" s="122">
        <v>0</v>
      </c>
      <c r="AK1715" s="122">
        <v>0</v>
      </c>
      <c r="AL1715" s="122">
        <v>0</v>
      </c>
    </row>
    <row r="1716" spans="1:38" hidden="1" x14ac:dyDescent="0.25">
      <c r="A1716" s="122" t="s">
        <v>2208</v>
      </c>
      <c r="B1716" s="122">
        <v>1</v>
      </c>
      <c r="C1716" s="122" t="s">
        <v>2209</v>
      </c>
      <c r="D1716" s="122" t="s">
        <v>2145</v>
      </c>
      <c r="E1716" s="122">
        <v>32</v>
      </c>
      <c r="F1716" s="122">
        <v>0</v>
      </c>
      <c r="G1716" s="122">
        <v>0</v>
      </c>
      <c r="H1716" s="122">
        <v>0</v>
      </c>
      <c r="I1716" s="122">
        <v>0</v>
      </c>
      <c r="J1716" s="122">
        <v>0</v>
      </c>
      <c r="K1716" s="122">
        <v>0</v>
      </c>
      <c r="L1716" s="122">
        <v>0</v>
      </c>
      <c r="M1716" s="122">
        <v>0</v>
      </c>
      <c r="N1716" s="122">
        <v>0</v>
      </c>
      <c r="O1716" s="122">
        <v>0</v>
      </c>
      <c r="P1716" s="122">
        <v>0</v>
      </c>
      <c r="Q1716" s="122">
        <v>0</v>
      </c>
      <c r="R1716" s="122">
        <v>0</v>
      </c>
      <c r="S1716" s="122">
        <v>0</v>
      </c>
      <c r="T1716" s="122">
        <v>0</v>
      </c>
      <c r="U1716" s="122">
        <v>0</v>
      </c>
      <c r="V1716" s="122">
        <v>0</v>
      </c>
      <c r="W1716" s="122">
        <v>0</v>
      </c>
      <c r="X1716" s="122">
        <v>0</v>
      </c>
      <c r="Y1716" s="122">
        <v>0</v>
      </c>
      <c r="Z1716" s="122">
        <v>0</v>
      </c>
      <c r="AA1716" s="122">
        <v>0</v>
      </c>
      <c r="AB1716" s="122">
        <v>0</v>
      </c>
      <c r="AC1716" s="122">
        <v>0</v>
      </c>
      <c r="AD1716" s="122">
        <v>0</v>
      </c>
      <c r="AE1716" s="122">
        <v>0</v>
      </c>
      <c r="AF1716" s="122">
        <v>0</v>
      </c>
      <c r="AG1716" s="122">
        <v>0</v>
      </c>
      <c r="AH1716" s="122">
        <v>0</v>
      </c>
      <c r="AI1716" s="122">
        <v>0</v>
      </c>
      <c r="AJ1716" s="122">
        <v>0</v>
      </c>
      <c r="AK1716" s="122">
        <v>0</v>
      </c>
      <c r="AL1716" s="122">
        <v>0</v>
      </c>
    </row>
    <row r="1717" spans="1:38" hidden="1" x14ac:dyDescent="0.25">
      <c r="A1717" s="122" t="s">
        <v>2208</v>
      </c>
      <c r="B1717" s="122">
        <v>1</v>
      </c>
      <c r="C1717" s="122" t="s">
        <v>2209</v>
      </c>
      <c r="D1717" s="122" t="s">
        <v>2146</v>
      </c>
      <c r="E1717" s="122">
        <v>32</v>
      </c>
      <c r="F1717" s="122">
        <v>0</v>
      </c>
      <c r="G1717" s="122">
        <v>0</v>
      </c>
      <c r="H1717" s="122">
        <v>0</v>
      </c>
      <c r="I1717" s="122">
        <v>0</v>
      </c>
      <c r="J1717" s="122">
        <v>0</v>
      </c>
      <c r="K1717" s="122">
        <v>0</v>
      </c>
      <c r="L1717" s="122">
        <v>0</v>
      </c>
      <c r="M1717" s="122">
        <v>0</v>
      </c>
      <c r="N1717" s="122">
        <v>0</v>
      </c>
      <c r="O1717" s="122">
        <v>0</v>
      </c>
      <c r="P1717" s="122">
        <v>0</v>
      </c>
      <c r="Q1717" s="122">
        <v>0</v>
      </c>
      <c r="R1717" s="122">
        <v>0</v>
      </c>
      <c r="S1717" s="122">
        <v>0</v>
      </c>
      <c r="T1717" s="122">
        <v>0</v>
      </c>
      <c r="U1717" s="122">
        <v>0</v>
      </c>
      <c r="V1717" s="122">
        <v>0</v>
      </c>
      <c r="W1717" s="122">
        <v>0</v>
      </c>
      <c r="X1717" s="122">
        <v>0</v>
      </c>
      <c r="Y1717" s="122">
        <v>0</v>
      </c>
      <c r="Z1717" s="122">
        <v>0</v>
      </c>
      <c r="AA1717" s="122">
        <v>0</v>
      </c>
      <c r="AB1717" s="122">
        <v>0</v>
      </c>
      <c r="AC1717" s="122">
        <v>0</v>
      </c>
      <c r="AD1717" s="122">
        <v>0</v>
      </c>
      <c r="AE1717" s="122">
        <v>0</v>
      </c>
      <c r="AF1717" s="122">
        <v>0</v>
      </c>
      <c r="AG1717" s="122">
        <v>0</v>
      </c>
      <c r="AH1717" s="122">
        <v>0</v>
      </c>
      <c r="AI1717" s="122">
        <v>0</v>
      </c>
      <c r="AJ1717" s="122">
        <v>0</v>
      </c>
      <c r="AK1717" s="122">
        <v>0</v>
      </c>
      <c r="AL1717" s="122">
        <v>0</v>
      </c>
    </row>
    <row r="1718" spans="1:38" hidden="1" x14ac:dyDescent="0.25">
      <c r="A1718" s="122" t="s">
        <v>2208</v>
      </c>
      <c r="B1718" s="122">
        <v>1</v>
      </c>
      <c r="C1718" s="122" t="s">
        <v>2209</v>
      </c>
      <c r="D1718" s="122" t="s">
        <v>2147</v>
      </c>
      <c r="E1718" s="122">
        <v>32</v>
      </c>
      <c r="F1718" s="122">
        <v>0</v>
      </c>
      <c r="G1718" s="122">
        <v>0</v>
      </c>
      <c r="H1718" s="122">
        <v>0</v>
      </c>
      <c r="I1718" s="122">
        <v>0</v>
      </c>
      <c r="J1718" s="122">
        <v>0</v>
      </c>
      <c r="K1718" s="122">
        <v>0</v>
      </c>
      <c r="L1718" s="122">
        <v>0</v>
      </c>
      <c r="M1718" s="122">
        <v>0</v>
      </c>
      <c r="N1718" s="122">
        <v>0</v>
      </c>
      <c r="O1718" s="122">
        <v>0</v>
      </c>
      <c r="P1718" s="122">
        <v>0</v>
      </c>
      <c r="Q1718" s="122">
        <v>0</v>
      </c>
      <c r="R1718" s="122">
        <v>0</v>
      </c>
      <c r="S1718" s="122">
        <v>0</v>
      </c>
      <c r="T1718" s="122">
        <v>0</v>
      </c>
      <c r="U1718" s="122">
        <v>0</v>
      </c>
      <c r="V1718" s="122">
        <v>0</v>
      </c>
      <c r="W1718" s="122">
        <v>0</v>
      </c>
      <c r="X1718" s="122">
        <v>0</v>
      </c>
      <c r="Y1718" s="122">
        <v>0</v>
      </c>
      <c r="Z1718" s="122">
        <v>0</v>
      </c>
      <c r="AA1718" s="122">
        <v>0</v>
      </c>
      <c r="AB1718" s="122">
        <v>0</v>
      </c>
      <c r="AC1718" s="122">
        <v>0</v>
      </c>
      <c r="AD1718" s="122">
        <v>0</v>
      </c>
      <c r="AE1718" s="122">
        <v>0</v>
      </c>
      <c r="AF1718" s="122">
        <v>0</v>
      </c>
      <c r="AG1718" s="122">
        <v>0</v>
      </c>
      <c r="AH1718" s="122">
        <v>0</v>
      </c>
      <c r="AI1718" s="122">
        <v>0</v>
      </c>
      <c r="AJ1718" s="122">
        <v>0</v>
      </c>
      <c r="AK1718" s="122">
        <v>0</v>
      </c>
      <c r="AL1718" s="122">
        <v>0</v>
      </c>
    </row>
    <row r="1719" spans="1:38" hidden="1" x14ac:dyDescent="0.25">
      <c r="A1719" s="122" t="s">
        <v>2208</v>
      </c>
      <c r="B1719" s="122">
        <v>1</v>
      </c>
      <c r="C1719" s="122" t="s">
        <v>2209</v>
      </c>
      <c r="D1719" s="122" t="s">
        <v>475</v>
      </c>
      <c r="E1719" s="122">
        <v>32</v>
      </c>
      <c r="F1719" s="122">
        <v>0</v>
      </c>
      <c r="G1719" s="122">
        <v>0</v>
      </c>
      <c r="H1719" s="122">
        <v>0</v>
      </c>
      <c r="I1719" s="122">
        <v>0</v>
      </c>
      <c r="J1719" s="122">
        <v>0</v>
      </c>
      <c r="K1719" s="122">
        <v>0</v>
      </c>
      <c r="L1719" s="122">
        <v>0</v>
      </c>
      <c r="M1719" s="122">
        <v>0</v>
      </c>
      <c r="N1719" s="122">
        <v>0</v>
      </c>
      <c r="O1719" s="122">
        <v>0</v>
      </c>
      <c r="P1719" s="122">
        <v>0</v>
      </c>
      <c r="Q1719" s="122">
        <v>0</v>
      </c>
      <c r="R1719" s="122">
        <v>0</v>
      </c>
      <c r="S1719" s="122">
        <v>0</v>
      </c>
      <c r="T1719" s="122">
        <v>0</v>
      </c>
      <c r="U1719" s="122">
        <v>0</v>
      </c>
      <c r="V1719" s="122">
        <v>0</v>
      </c>
      <c r="W1719" s="122">
        <v>0</v>
      </c>
      <c r="X1719" s="122">
        <v>0</v>
      </c>
      <c r="Y1719" s="122">
        <v>0</v>
      </c>
      <c r="Z1719" s="122">
        <v>0</v>
      </c>
      <c r="AA1719" s="122">
        <v>0</v>
      </c>
      <c r="AB1719" s="122">
        <v>0</v>
      </c>
      <c r="AC1719" s="122">
        <v>0</v>
      </c>
      <c r="AD1719" s="122">
        <v>0</v>
      </c>
      <c r="AE1719" s="122">
        <v>0</v>
      </c>
      <c r="AF1719" s="122">
        <v>0</v>
      </c>
      <c r="AG1719" s="122">
        <v>0</v>
      </c>
      <c r="AH1719" s="122">
        <v>0</v>
      </c>
      <c r="AI1719" s="122">
        <v>0</v>
      </c>
      <c r="AJ1719" s="122">
        <v>0</v>
      </c>
      <c r="AK1719" s="122">
        <v>0</v>
      </c>
      <c r="AL1719" s="122">
        <v>0</v>
      </c>
    </row>
    <row r="1720" spans="1:38" hidden="1" x14ac:dyDescent="0.25">
      <c r="A1720" s="122" t="s">
        <v>2208</v>
      </c>
      <c r="B1720" s="122">
        <v>1</v>
      </c>
      <c r="C1720" s="122" t="s">
        <v>2209</v>
      </c>
      <c r="D1720" s="122" t="s">
        <v>2148</v>
      </c>
      <c r="E1720" s="122">
        <v>32</v>
      </c>
      <c r="F1720" s="122">
        <v>0</v>
      </c>
      <c r="G1720" s="122">
        <v>0</v>
      </c>
      <c r="H1720" s="122">
        <v>0</v>
      </c>
      <c r="I1720" s="122">
        <v>0</v>
      </c>
      <c r="J1720" s="122">
        <v>0</v>
      </c>
      <c r="K1720" s="122">
        <v>0</v>
      </c>
      <c r="L1720" s="122">
        <v>0</v>
      </c>
      <c r="M1720" s="122">
        <v>0</v>
      </c>
      <c r="N1720" s="122">
        <v>0</v>
      </c>
      <c r="O1720" s="122">
        <v>0</v>
      </c>
      <c r="P1720" s="122">
        <v>0</v>
      </c>
      <c r="Q1720" s="122">
        <v>0</v>
      </c>
      <c r="R1720" s="122">
        <v>0</v>
      </c>
      <c r="S1720" s="122">
        <v>0</v>
      </c>
      <c r="T1720" s="122">
        <v>0</v>
      </c>
      <c r="U1720" s="122">
        <v>0</v>
      </c>
      <c r="V1720" s="122">
        <v>0</v>
      </c>
      <c r="W1720" s="122">
        <v>0</v>
      </c>
      <c r="X1720" s="122">
        <v>0</v>
      </c>
      <c r="Y1720" s="122">
        <v>0</v>
      </c>
      <c r="Z1720" s="122">
        <v>0</v>
      </c>
      <c r="AA1720" s="122">
        <v>0</v>
      </c>
      <c r="AB1720" s="122">
        <v>0</v>
      </c>
      <c r="AC1720" s="122">
        <v>0</v>
      </c>
      <c r="AD1720" s="122">
        <v>0</v>
      </c>
      <c r="AE1720" s="122">
        <v>0</v>
      </c>
      <c r="AF1720" s="122">
        <v>0</v>
      </c>
      <c r="AG1720" s="122">
        <v>0</v>
      </c>
      <c r="AH1720" s="122">
        <v>0</v>
      </c>
      <c r="AI1720" s="122">
        <v>0</v>
      </c>
      <c r="AJ1720" s="122">
        <v>0</v>
      </c>
      <c r="AK1720" s="122">
        <v>0</v>
      </c>
      <c r="AL1720" s="122">
        <v>0</v>
      </c>
    </row>
    <row r="1721" spans="1:38" hidden="1" x14ac:dyDescent="0.25">
      <c r="A1721" s="122" t="s">
        <v>2208</v>
      </c>
      <c r="B1721" s="122">
        <v>1</v>
      </c>
      <c r="C1721" s="122" t="s">
        <v>2209</v>
      </c>
      <c r="D1721" s="122" t="s">
        <v>2149</v>
      </c>
      <c r="E1721" s="122">
        <v>32</v>
      </c>
      <c r="F1721" s="122">
        <v>0</v>
      </c>
      <c r="G1721" s="122">
        <v>0</v>
      </c>
      <c r="H1721" s="122">
        <v>0</v>
      </c>
      <c r="I1721" s="122">
        <v>0</v>
      </c>
      <c r="J1721" s="122">
        <v>0</v>
      </c>
      <c r="K1721" s="122">
        <v>0</v>
      </c>
      <c r="L1721" s="122">
        <v>0</v>
      </c>
      <c r="M1721" s="122">
        <v>0</v>
      </c>
      <c r="N1721" s="122">
        <v>0</v>
      </c>
      <c r="O1721" s="122">
        <v>0</v>
      </c>
      <c r="P1721" s="122">
        <v>0</v>
      </c>
      <c r="Q1721" s="122">
        <v>0</v>
      </c>
      <c r="R1721" s="122">
        <v>0</v>
      </c>
      <c r="S1721" s="122">
        <v>0</v>
      </c>
      <c r="T1721" s="122">
        <v>0</v>
      </c>
      <c r="U1721" s="122">
        <v>0</v>
      </c>
      <c r="V1721" s="122">
        <v>0</v>
      </c>
      <c r="W1721" s="122">
        <v>0</v>
      </c>
      <c r="X1721" s="122">
        <v>0</v>
      </c>
      <c r="Y1721" s="122">
        <v>0</v>
      </c>
      <c r="Z1721" s="122">
        <v>0</v>
      </c>
      <c r="AA1721" s="122">
        <v>0</v>
      </c>
      <c r="AB1721" s="122">
        <v>0</v>
      </c>
      <c r="AC1721" s="122">
        <v>0</v>
      </c>
      <c r="AD1721" s="122">
        <v>0</v>
      </c>
      <c r="AE1721" s="122">
        <v>0</v>
      </c>
      <c r="AF1721" s="122">
        <v>0</v>
      </c>
      <c r="AG1721" s="122">
        <v>0</v>
      </c>
      <c r="AH1721" s="122">
        <v>0</v>
      </c>
      <c r="AI1721" s="122">
        <v>0</v>
      </c>
      <c r="AJ1721" s="122">
        <v>0</v>
      </c>
      <c r="AK1721" s="122">
        <v>0</v>
      </c>
      <c r="AL1721" s="122">
        <v>0</v>
      </c>
    </row>
    <row r="1722" spans="1:38" hidden="1" x14ac:dyDescent="0.25">
      <c r="A1722" s="122" t="s">
        <v>2208</v>
      </c>
      <c r="B1722" s="122">
        <v>1</v>
      </c>
      <c r="C1722" s="122" t="s">
        <v>2209</v>
      </c>
      <c r="D1722" s="122" t="s">
        <v>2150</v>
      </c>
      <c r="E1722" s="122">
        <v>32</v>
      </c>
      <c r="F1722" s="122">
        <v>0</v>
      </c>
      <c r="G1722" s="122">
        <v>0</v>
      </c>
      <c r="H1722" s="122">
        <v>0</v>
      </c>
      <c r="I1722" s="122">
        <v>0</v>
      </c>
      <c r="J1722" s="122">
        <v>0</v>
      </c>
      <c r="K1722" s="122">
        <v>0</v>
      </c>
      <c r="L1722" s="122">
        <v>0</v>
      </c>
      <c r="M1722" s="122">
        <v>0</v>
      </c>
      <c r="N1722" s="122">
        <v>0</v>
      </c>
      <c r="O1722" s="122">
        <v>0</v>
      </c>
      <c r="P1722" s="122">
        <v>0</v>
      </c>
      <c r="Q1722" s="122">
        <v>0</v>
      </c>
      <c r="R1722" s="122">
        <v>0</v>
      </c>
      <c r="S1722" s="122">
        <v>0</v>
      </c>
      <c r="T1722" s="122">
        <v>0</v>
      </c>
      <c r="U1722" s="122">
        <v>0</v>
      </c>
      <c r="V1722" s="122">
        <v>0</v>
      </c>
      <c r="W1722" s="122">
        <v>0</v>
      </c>
      <c r="X1722" s="122">
        <v>0</v>
      </c>
      <c r="Y1722" s="122">
        <v>0</v>
      </c>
      <c r="Z1722" s="122">
        <v>0</v>
      </c>
      <c r="AA1722" s="122">
        <v>0</v>
      </c>
      <c r="AB1722" s="122">
        <v>0</v>
      </c>
      <c r="AC1722" s="122">
        <v>0</v>
      </c>
      <c r="AD1722" s="122">
        <v>0</v>
      </c>
      <c r="AE1722" s="122">
        <v>0</v>
      </c>
      <c r="AF1722" s="122">
        <v>0</v>
      </c>
      <c r="AG1722" s="122">
        <v>0</v>
      </c>
      <c r="AH1722" s="122">
        <v>0</v>
      </c>
      <c r="AI1722" s="122">
        <v>0</v>
      </c>
      <c r="AJ1722" s="122">
        <v>0</v>
      </c>
      <c r="AK1722" s="122">
        <v>0</v>
      </c>
      <c r="AL1722" s="122">
        <v>0</v>
      </c>
    </row>
    <row r="1723" spans="1:38" hidden="1" x14ac:dyDescent="0.25">
      <c r="A1723" s="122" t="s">
        <v>2208</v>
      </c>
      <c r="B1723" s="122">
        <v>1</v>
      </c>
      <c r="C1723" s="122" t="s">
        <v>2209</v>
      </c>
      <c r="D1723" s="122" t="s">
        <v>2151</v>
      </c>
      <c r="E1723" s="122">
        <v>32</v>
      </c>
      <c r="F1723" s="122">
        <v>0</v>
      </c>
      <c r="G1723" s="122">
        <v>0</v>
      </c>
      <c r="H1723" s="122">
        <v>0</v>
      </c>
      <c r="I1723" s="122">
        <v>0</v>
      </c>
      <c r="J1723" s="122">
        <v>0</v>
      </c>
      <c r="K1723" s="122">
        <v>0</v>
      </c>
      <c r="L1723" s="122">
        <v>0</v>
      </c>
      <c r="M1723" s="122">
        <v>0</v>
      </c>
      <c r="N1723" s="122">
        <v>0</v>
      </c>
      <c r="O1723" s="122">
        <v>0</v>
      </c>
      <c r="P1723" s="122">
        <v>0</v>
      </c>
      <c r="Q1723" s="122">
        <v>0</v>
      </c>
      <c r="R1723" s="122">
        <v>0</v>
      </c>
      <c r="S1723" s="122">
        <v>0</v>
      </c>
      <c r="T1723" s="122">
        <v>0</v>
      </c>
      <c r="U1723" s="122">
        <v>0</v>
      </c>
      <c r="V1723" s="122">
        <v>0</v>
      </c>
      <c r="W1723" s="122">
        <v>0</v>
      </c>
      <c r="X1723" s="122">
        <v>0</v>
      </c>
      <c r="Y1723" s="122">
        <v>0</v>
      </c>
      <c r="Z1723" s="122">
        <v>0</v>
      </c>
      <c r="AA1723" s="122">
        <v>0</v>
      </c>
      <c r="AB1723" s="122">
        <v>0</v>
      </c>
      <c r="AC1723" s="122">
        <v>0</v>
      </c>
      <c r="AD1723" s="122">
        <v>0</v>
      </c>
      <c r="AE1723" s="122">
        <v>0</v>
      </c>
      <c r="AF1723" s="122">
        <v>0</v>
      </c>
      <c r="AG1723" s="122">
        <v>0</v>
      </c>
      <c r="AH1723" s="122">
        <v>0</v>
      </c>
      <c r="AI1723" s="122">
        <v>0</v>
      </c>
      <c r="AJ1723" s="122">
        <v>0</v>
      </c>
      <c r="AK1723" s="122">
        <v>0</v>
      </c>
      <c r="AL1723" s="122">
        <v>0</v>
      </c>
    </row>
    <row r="1724" spans="1:38" hidden="1" x14ac:dyDescent="0.25">
      <c r="A1724" s="122" t="s">
        <v>2208</v>
      </c>
      <c r="B1724" s="122">
        <v>1</v>
      </c>
      <c r="C1724" s="122" t="s">
        <v>2209</v>
      </c>
      <c r="D1724" s="122" t="s">
        <v>2152</v>
      </c>
      <c r="E1724" s="122">
        <v>32</v>
      </c>
      <c r="F1724" s="122">
        <v>0</v>
      </c>
      <c r="G1724" s="122">
        <v>0</v>
      </c>
      <c r="H1724" s="122">
        <v>0</v>
      </c>
      <c r="I1724" s="122">
        <v>0</v>
      </c>
      <c r="J1724" s="122">
        <v>0</v>
      </c>
      <c r="K1724" s="122">
        <v>0</v>
      </c>
      <c r="L1724" s="122">
        <v>0</v>
      </c>
      <c r="M1724" s="122">
        <v>0</v>
      </c>
      <c r="N1724" s="122">
        <v>0</v>
      </c>
      <c r="O1724" s="122">
        <v>0</v>
      </c>
      <c r="P1724" s="122">
        <v>0</v>
      </c>
      <c r="Q1724" s="122">
        <v>0</v>
      </c>
      <c r="R1724" s="122">
        <v>0</v>
      </c>
      <c r="S1724" s="122">
        <v>0</v>
      </c>
      <c r="T1724" s="122">
        <v>0</v>
      </c>
      <c r="U1724" s="122">
        <v>0</v>
      </c>
      <c r="V1724" s="122">
        <v>0</v>
      </c>
      <c r="W1724" s="122">
        <v>0</v>
      </c>
      <c r="X1724" s="122">
        <v>0</v>
      </c>
      <c r="Y1724" s="122">
        <v>0</v>
      </c>
      <c r="Z1724" s="122">
        <v>0</v>
      </c>
      <c r="AA1724" s="122">
        <v>0</v>
      </c>
      <c r="AB1724" s="122">
        <v>0</v>
      </c>
      <c r="AC1724" s="122">
        <v>0</v>
      </c>
      <c r="AD1724" s="122">
        <v>0</v>
      </c>
      <c r="AE1724" s="122">
        <v>0</v>
      </c>
      <c r="AF1724" s="122">
        <v>0</v>
      </c>
      <c r="AG1724" s="122">
        <v>0</v>
      </c>
      <c r="AH1724" s="122">
        <v>0</v>
      </c>
      <c r="AI1724" s="122">
        <v>0</v>
      </c>
      <c r="AJ1724" s="122">
        <v>0</v>
      </c>
      <c r="AK1724" s="122">
        <v>0</v>
      </c>
      <c r="AL1724" s="122">
        <v>0</v>
      </c>
    </row>
    <row r="1725" spans="1:38" hidden="1" x14ac:dyDescent="0.25">
      <c r="A1725" s="122" t="s">
        <v>2208</v>
      </c>
      <c r="B1725" s="122">
        <v>1</v>
      </c>
      <c r="C1725" s="122" t="s">
        <v>2209</v>
      </c>
      <c r="D1725" s="122" t="s">
        <v>2153</v>
      </c>
      <c r="E1725" s="122">
        <v>32</v>
      </c>
      <c r="F1725" s="122">
        <v>4.5859928030000003E-4</v>
      </c>
      <c r="G1725" s="122">
        <v>4.4731662400000001E-4</v>
      </c>
      <c r="H1725" s="122">
        <v>4.5183348219999999E-4</v>
      </c>
      <c r="I1725" s="122">
        <v>4.5040496969999999E-4</v>
      </c>
      <c r="J1725" s="122">
        <v>4.6096367779999999E-4</v>
      </c>
      <c r="K1725" s="122">
        <v>4.830180483E-4</v>
      </c>
      <c r="L1725" s="122">
        <v>6.3400097750000001E-4</v>
      </c>
      <c r="M1725" s="122">
        <v>6.3092677069999999E-4</v>
      </c>
      <c r="N1725" s="122">
        <v>6.2080526999999999E-4</v>
      </c>
      <c r="O1725" s="122">
        <v>6.1853013160000005E-4</v>
      </c>
      <c r="P1725" s="122">
        <v>6.7485661520000004E-4</v>
      </c>
      <c r="Q1725" s="122">
        <v>5.0070151430000004E-4</v>
      </c>
      <c r="R1725" s="122">
        <v>4.9200687259999998E-4</v>
      </c>
      <c r="S1725" s="122">
        <v>4.7719957439999999E-4</v>
      </c>
      <c r="T1725" s="122">
        <v>5.9915133759999995E-4</v>
      </c>
      <c r="U1725" s="122">
        <v>7.4027356370000004E-4</v>
      </c>
      <c r="V1725" s="122">
        <v>7.4075107859999999E-4</v>
      </c>
      <c r="W1725" s="122">
        <v>7.5837790360000002E-4</v>
      </c>
      <c r="X1725" s="122">
        <v>6.2020339630000003E-4</v>
      </c>
      <c r="Y1725" s="122">
        <v>3.0969323280000003E-4</v>
      </c>
      <c r="Z1725" s="122">
        <v>4.0755748249999998E-4</v>
      </c>
      <c r="AA1725" s="122">
        <v>4.1898813310000001E-4</v>
      </c>
      <c r="AB1725" s="122">
        <v>4.2608952550000001E-4</v>
      </c>
      <c r="AC1725" s="122">
        <v>3.5500244520000001E-4</v>
      </c>
      <c r="AD1725" s="122">
        <v>9.5123559599999996E-5</v>
      </c>
      <c r="AE1725" s="122">
        <v>2.1521493419999999E-4</v>
      </c>
      <c r="AF1725" s="122">
        <v>1.9466658380000001E-4</v>
      </c>
      <c r="AG1725" s="122">
        <v>1.6208941900000001E-4</v>
      </c>
      <c r="AH1725" s="122">
        <v>3.55265842E-4</v>
      </c>
      <c r="AI1725" s="122">
        <v>2.0255282149999999E-4</v>
      </c>
      <c r="AJ1725" s="122">
        <v>1.4913688419999999E-4</v>
      </c>
      <c r="AK1725" s="122">
        <v>2.0452484000000001E-4</v>
      </c>
      <c r="AL1725" s="122">
        <v>0</v>
      </c>
    </row>
    <row r="1726" spans="1:38" hidden="1" x14ac:dyDescent="0.25">
      <c r="A1726" s="122" t="s">
        <v>2208</v>
      </c>
      <c r="B1726" s="122">
        <v>1</v>
      </c>
      <c r="C1726" s="122" t="s">
        <v>2209</v>
      </c>
      <c r="D1726" s="122" t="s">
        <v>2154</v>
      </c>
      <c r="E1726" s="122">
        <v>32</v>
      </c>
      <c r="F1726" s="122">
        <v>0</v>
      </c>
      <c r="G1726" s="122">
        <v>0</v>
      </c>
      <c r="H1726" s="122">
        <v>0</v>
      </c>
      <c r="I1726" s="122">
        <v>0</v>
      </c>
      <c r="J1726" s="122">
        <v>0</v>
      </c>
      <c r="K1726" s="122">
        <v>0</v>
      </c>
      <c r="L1726" s="122">
        <v>0</v>
      </c>
      <c r="M1726" s="122">
        <v>0</v>
      </c>
      <c r="N1726" s="122">
        <v>0</v>
      </c>
      <c r="O1726" s="122">
        <v>0</v>
      </c>
      <c r="P1726" s="122">
        <v>0</v>
      </c>
      <c r="Q1726" s="122">
        <v>0</v>
      </c>
      <c r="R1726" s="122">
        <v>0</v>
      </c>
      <c r="S1726" s="122">
        <v>0</v>
      </c>
      <c r="T1726" s="122">
        <v>0</v>
      </c>
      <c r="U1726" s="122">
        <v>0</v>
      </c>
      <c r="V1726" s="122">
        <v>0</v>
      </c>
      <c r="W1726" s="122">
        <v>0</v>
      </c>
      <c r="X1726" s="122">
        <v>0</v>
      </c>
      <c r="Y1726" s="122">
        <v>0</v>
      </c>
      <c r="Z1726" s="122">
        <v>0</v>
      </c>
      <c r="AA1726" s="122">
        <v>0</v>
      </c>
      <c r="AB1726" s="122">
        <v>0</v>
      </c>
      <c r="AC1726" s="122">
        <v>0</v>
      </c>
      <c r="AD1726" s="122">
        <v>0</v>
      </c>
      <c r="AE1726" s="122">
        <v>0</v>
      </c>
      <c r="AF1726" s="122">
        <v>0</v>
      </c>
      <c r="AG1726" s="122">
        <v>0</v>
      </c>
      <c r="AH1726" s="122">
        <v>0</v>
      </c>
      <c r="AI1726" s="122">
        <v>0</v>
      </c>
      <c r="AJ1726" s="122">
        <v>0</v>
      </c>
      <c r="AK1726" s="122">
        <v>0</v>
      </c>
      <c r="AL1726" s="122">
        <v>0</v>
      </c>
    </row>
    <row r="1727" spans="1:38" hidden="1" x14ac:dyDescent="0.25">
      <c r="A1727" s="122" t="s">
        <v>2208</v>
      </c>
      <c r="B1727" s="122">
        <v>1</v>
      </c>
      <c r="C1727" s="122" t="s">
        <v>2209</v>
      </c>
      <c r="D1727" s="122" t="s">
        <v>2155</v>
      </c>
      <c r="E1727" s="122">
        <v>32</v>
      </c>
      <c r="F1727" s="122">
        <v>0</v>
      </c>
      <c r="G1727" s="122">
        <v>0</v>
      </c>
      <c r="H1727" s="122">
        <v>0</v>
      </c>
      <c r="I1727" s="122">
        <v>0</v>
      </c>
      <c r="J1727" s="122">
        <v>0</v>
      </c>
      <c r="K1727" s="122">
        <v>0</v>
      </c>
      <c r="L1727" s="122">
        <v>0</v>
      </c>
      <c r="M1727" s="122">
        <v>0</v>
      </c>
      <c r="N1727" s="122">
        <v>0</v>
      </c>
      <c r="O1727" s="122">
        <v>0</v>
      </c>
      <c r="P1727" s="122">
        <v>0</v>
      </c>
      <c r="Q1727" s="122">
        <v>0</v>
      </c>
      <c r="R1727" s="122">
        <v>0</v>
      </c>
      <c r="S1727" s="122">
        <v>0</v>
      </c>
      <c r="T1727" s="122">
        <v>0</v>
      </c>
      <c r="U1727" s="122">
        <v>0</v>
      </c>
      <c r="V1727" s="122">
        <v>0</v>
      </c>
      <c r="W1727" s="122">
        <v>0</v>
      </c>
      <c r="X1727" s="122">
        <v>0</v>
      </c>
      <c r="Y1727" s="122">
        <v>0</v>
      </c>
      <c r="Z1727" s="122">
        <v>0</v>
      </c>
      <c r="AA1727" s="122">
        <v>0</v>
      </c>
      <c r="AB1727" s="122">
        <v>0</v>
      </c>
      <c r="AC1727" s="122">
        <v>0</v>
      </c>
      <c r="AD1727" s="122">
        <v>0</v>
      </c>
      <c r="AE1727" s="122">
        <v>0</v>
      </c>
      <c r="AF1727" s="122">
        <v>0</v>
      </c>
      <c r="AG1727" s="122">
        <v>0</v>
      </c>
      <c r="AH1727" s="122">
        <v>0</v>
      </c>
      <c r="AI1727" s="122">
        <v>0</v>
      </c>
      <c r="AJ1727" s="122">
        <v>0</v>
      </c>
      <c r="AK1727" s="122">
        <v>0</v>
      </c>
      <c r="AL1727" s="122">
        <v>0</v>
      </c>
    </row>
    <row r="1728" spans="1:38" hidden="1" x14ac:dyDescent="0.25">
      <c r="A1728" s="122" t="s">
        <v>2208</v>
      </c>
      <c r="B1728" s="122">
        <v>1</v>
      </c>
      <c r="C1728" s="122" t="s">
        <v>2209</v>
      </c>
      <c r="D1728" s="122" t="s">
        <v>2156</v>
      </c>
      <c r="E1728" s="122">
        <v>32</v>
      </c>
      <c r="F1728" s="122">
        <v>0</v>
      </c>
      <c r="G1728" s="122">
        <v>0</v>
      </c>
      <c r="H1728" s="122">
        <v>0</v>
      </c>
      <c r="I1728" s="122">
        <v>0</v>
      </c>
      <c r="J1728" s="122">
        <v>0</v>
      </c>
      <c r="K1728" s="122">
        <v>0</v>
      </c>
      <c r="L1728" s="122">
        <v>0</v>
      </c>
      <c r="M1728" s="122">
        <v>0</v>
      </c>
      <c r="N1728" s="122">
        <v>0</v>
      </c>
      <c r="O1728" s="122">
        <v>0</v>
      </c>
      <c r="P1728" s="122">
        <v>0</v>
      </c>
      <c r="Q1728" s="122">
        <v>0</v>
      </c>
      <c r="R1728" s="122">
        <v>0</v>
      </c>
      <c r="S1728" s="122">
        <v>0</v>
      </c>
      <c r="T1728" s="122">
        <v>0</v>
      </c>
      <c r="U1728" s="122">
        <v>0</v>
      </c>
      <c r="V1728" s="122">
        <v>0</v>
      </c>
      <c r="W1728" s="122">
        <v>0</v>
      </c>
      <c r="X1728" s="122">
        <v>0</v>
      </c>
      <c r="Y1728" s="122">
        <v>0</v>
      </c>
      <c r="Z1728" s="122">
        <v>0</v>
      </c>
      <c r="AA1728" s="122">
        <v>0</v>
      </c>
      <c r="AB1728" s="122">
        <v>0</v>
      </c>
      <c r="AC1728" s="122">
        <v>0</v>
      </c>
      <c r="AD1728" s="122">
        <v>0</v>
      </c>
      <c r="AE1728" s="122">
        <v>0</v>
      </c>
      <c r="AF1728" s="122">
        <v>0</v>
      </c>
      <c r="AG1728" s="122">
        <v>0</v>
      </c>
      <c r="AH1728" s="122">
        <v>0</v>
      </c>
      <c r="AI1728" s="122">
        <v>0</v>
      </c>
      <c r="AJ1728" s="122">
        <v>0</v>
      </c>
      <c r="AK1728" s="122">
        <v>0</v>
      </c>
      <c r="AL1728" s="122">
        <v>0</v>
      </c>
    </row>
    <row r="1729" spans="1:38" hidden="1" x14ac:dyDescent="0.25">
      <c r="A1729" s="122" t="s">
        <v>2208</v>
      </c>
      <c r="B1729" s="122">
        <v>1</v>
      </c>
      <c r="C1729" s="122" t="s">
        <v>2209</v>
      </c>
      <c r="D1729" s="122" t="s">
        <v>2178</v>
      </c>
      <c r="E1729" s="122">
        <v>32</v>
      </c>
      <c r="F1729" s="122">
        <v>0</v>
      </c>
      <c r="G1729" s="122">
        <v>0</v>
      </c>
      <c r="H1729" s="122">
        <v>0</v>
      </c>
      <c r="I1729" s="122">
        <v>0</v>
      </c>
      <c r="J1729" s="122">
        <v>0</v>
      </c>
      <c r="K1729" s="122">
        <v>0</v>
      </c>
      <c r="L1729" s="122">
        <v>0</v>
      </c>
      <c r="M1729" s="122">
        <v>0</v>
      </c>
      <c r="N1729" s="122">
        <v>0</v>
      </c>
      <c r="O1729" s="122">
        <v>0</v>
      </c>
      <c r="P1729" s="122">
        <v>0</v>
      </c>
      <c r="Q1729" s="122">
        <v>0</v>
      </c>
      <c r="R1729" s="122">
        <v>0</v>
      </c>
      <c r="S1729" s="122">
        <v>0</v>
      </c>
      <c r="T1729" s="122">
        <v>0</v>
      </c>
      <c r="U1729" s="122">
        <v>0</v>
      </c>
      <c r="V1729" s="122">
        <v>0</v>
      </c>
      <c r="W1729" s="122">
        <v>0</v>
      </c>
      <c r="X1729" s="122">
        <v>0</v>
      </c>
      <c r="Y1729" s="122">
        <v>0</v>
      </c>
      <c r="Z1729" s="122">
        <v>0</v>
      </c>
      <c r="AA1729" s="122">
        <v>0</v>
      </c>
      <c r="AB1729" s="122">
        <v>0</v>
      </c>
      <c r="AC1729" s="122">
        <v>0</v>
      </c>
      <c r="AD1729" s="122">
        <v>0</v>
      </c>
      <c r="AE1729" s="122">
        <v>0</v>
      </c>
      <c r="AF1729" s="122">
        <v>0</v>
      </c>
      <c r="AG1729" s="122">
        <v>0</v>
      </c>
      <c r="AH1729" s="122">
        <v>0</v>
      </c>
      <c r="AI1729" s="122">
        <v>0</v>
      </c>
      <c r="AJ1729" s="122">
        <v>0</v>
      </c>
      <c r="AK1729" s="122">
        <v>0</v>
      </c>
      <c r="AL1729" s="122">
        <v>0</v>
      </c>
    </row>
    <row r="1730" spans="1:38" hidden="1" x14ac:dyDescent="0.25">
      <c r="A1730" s="122" t="s">
        <v>2208</v>
      </c>
      <c r="B1730" s="122">
        <v>1</v>
      </c>
      <c r="C1730" s="122" t="s">
        <v>2209</v>
      </c>
      <c r="D1730" s="122" t="s">
        <v>2212</v>
      </c>
      <c r="E1730" s="122">
        <v>32</v>
      </c>
      <c r="F1730" s="122">
        <v>0</v>
      </c>
      <c r="G1730" s="122">
        <v>0</v>
      </c>
      <c r="H1730" s="122">
        <v>0</v>
      </c>
      <c r="I1730" s="122">
        <v>0</v>
      </c>
      <c r="J1730" s="122">
        <v>0</v>
      </c>
      <c r="K1730" s="122">
        <v>0</v>
      </c>
      <c r="L1730" s="122">
        <v>0</v>
      </c>
      <c r="M1730" s="122">
        <v>0</v>
      </c>
      <c r="N1730" s="122">
        <v>0</v>
      </c>
      <c r="O1730" s="122">
        <v>0</v>
      </c>
      <c r="P1730" s="122">
        <v>0</v>
      </c>
      <c r="Q1730" s="122">
        <v>0</v>
      </c>
      <c r="R1730" s="122">
        <v>0</v>
      </c>
      <c r="S1730" s="122">
        <v>0</v>
      </c>
      <c r="T1730" s="122">
        <v>0</v>
      </c>
      <c r="U1730" s="122">
        <v>0</v>
      </c>
      <c r="V1730" s="122">
        <v>0</v>
      </c>
      <c r="W1730" s="122">
        <v>0</v>
      </c>
      <c r="X1730" s="122">
        <v>0</v>
      </c>
      <c r="Y1730" s="122">
        <v>0</v>
      </c>
      <c r="Z1730" s="122">
        <v>0</v>
      </c>
      <c r="AA1730" s="122">
        <v>0</v>
      </c>
      <c r="AB1730" s="122">
        <v>0</v>
      </c>
      <c r="AC1730" s="122">
        <v>0</v>
      </c>
      <c r="AD1730" s="122">
        <v>0</v>
      </c>
      <c r="AE1730" s="122">
        <v>0</v>
      </c>
      <c r="AF1730" s="122">
        <v>0</v>
      </c>
      <c r="AG1730" s="122">
        <v>0</v>
      </c>
      <c r="AH1730" s="122">
        <v>0</v>
      </c>
      <c r="AI1730" s="122">
        <v>0</v>
      </c>
      <c r="AJ1730" s="122">
        <v>0</v>
      </c>
      <c r="AK1730" s="122">
        <v>0</v>
      </c>
      <c r="AL1730" s="122">
        <v>0</v>
      </c>
    </row>
    <row r="1731" spans="1:38" hidden="1" x14ac:dyDescent="0.25">
      <c r="A1731" s="122" t="s">
        <v>2208</v>
      </c>
      <c r="B1731" s="122">
        <v>1</v>
      </c>
      <c r="C1731" s="122" t="s">
        <v>2209</v>
      </c>
      <c r="D1731" s="122" t="s">
        <v>2157</v>
      </c>
      <c r="E1731" s="122">
        <v>32</v>
      </c>
      <c r="F1731" s="122">
        <v>0</v>
      </c>
      <c r="G1731" s="122">
        <v>0</v>
      </c>
      <c r="H1731" s="122">
        <v>0</v>
      </c>
      <c r="I1731" s="122">
        <v>0</v>
      </c>
      <c r="J1731" s="122">
        <v>0</v>
      </c>
      <c r="K1731" s="122">
        <v>0</v>
      </c>
      <c r="L1731" s="122">
        <v>0</v>
      </c>
      <c r="M1731" s="122">
        <v>0</v>
      </c>
      <c r="N1731" s="122">
        <v>0</v>
      </c>
      <c r="O1731" s="122">
        <v>0</v>
      </c>
      <c r="P1731" s="122">
        <v>0</v>
      </c>
      <c r="Q1731" s="122">
        <v>0</v>
      </c>
      <c r="R1731" s="122">
        <v>0</v>
      </c>
      <c r="S1731" s="122">
        <v>0</v>
      </c>
      <c r="T1731" s="122">
        <v>0</v>
      </c>
      <c r="U1731" s="122">
        <v>0</v>
      </c>
      <c r="V1731" s="122">
        <v>0</v>
      </c>
      <c r="W1731" s="122">
        <v>0</v>
      </c>
      <c r="X1731" s="122">
        <v>0</v>
      </c>
      <c r="Y1731" s="122">
        <v>0</v>
      </c>
      <c r="Z1731" s="122">
        <v>0</v>
      </c>
      <c r="AA1731" s="122">
        <v>0</v>
      </c>
      <c r="AB1731" s="122">
        <v>0</v>
      </c>
      <c r="AC1731" s="122">
        <v>0</v>
      </c>
      <c r="AD1731" s="122">
        <v>0</v>
      </c>
      <c r="AE1731" s="122">
        <v>0</v>
      </c>
      <c r="AF1731" s="122">
        <v>0</v>
      </c>
      <c r="AG1731" s="122">
        <v>0</v>
      </c>
      <c r="AH1731" s="122">
        <v>0</v>
      </c>
      <c r="AI1731" s="122">
        <v>0</v>
      </c>
      <c r="AJ1731" s="122">
        <v>0</v>
      </c>
      <c r="AK1731" s="122">
        <v>0</v>
      </c>
      <c r="AL1731" s="122">
        <v>0</v>
      </c>
    </row>
    <row r="1732" spans="1:38" hidden="1" x14ac:dyDescent="0.25">
      <c r="A1732" s="122" t="s">
        <v>2208</v>
      </c>
      <c r="B1732" s="122">
        <v>1</v>
      </c>
      <c r="C1732" s="122" t="s">
        <v>2209</v>
      </c>
      <c r="D1732" s="122" t="s">
        <v>2158</v>
      </c>
      <c r="E1732" s="122">
        <v>32</v>
      </c>
      <c r="F1732" s="122">
        <v>0</v>
      </c>
      <c r="G1732" s="122">
        <v>0</v>
      </c>
      <c r="H1732" s="122">
        <v>0</v>
      </c>
      <c r="I1732" s="122">
        <v>0</v>
      </c>
      <c r="J1732" s="122">
        <v>0</v>
      </c>
      <c r="K1732" s="122">
        <v>0</v>
      </c>
      <c r="L1732" s="122">
        <v>0</v>
      </c>
      <c r="M1732" s="122">
        <v>0</v>
      </c>
      <c r="N1732" s="122">
        <v>0</v>
      </c>
      <c r="O1732" s="122">
        <v>0</v>
      </c>
      <c r="P1732" s="122">
        <v>0</v>
      </c>
      <c r="Q1732" s="122">
        <v>0</v>
      </c>
      <c r="R1732" s="122">
        <v>0</v>
      </c>
      <c r="S1732" s="122">
        <v>0</v>
      </c>
      <c r="T1732" s="122">
        <v>0</v>
      </c>
      <c r="U1732" s="122">
        <v>0</v>
      </c>
      <c r="V1732" s="122">
        <v>0</v>
      </c>
      <c r="W1732" s="122">
        <v>0</v>
      </c>
      <c r="X1732" s="122">
        <v>0</v>
      </c>
      <c r="Y1732" s="122">
        <v>0</v>
      </c>
      <c r="Z1732" s="122">
        <v>0</v>
      </c>
      <c r="AA1732" s="122">
        <v>0</v>
      </c>
      <c r="AB1732" s="122">
        <v>0</v>
      </c>
      <c r="AC1732" s="122">
        <v>0</v>
      </c>
      <c r="AD1732" s="122">
        <v>0</v>
      </c>
      <c r="AE1732" s="122">
        <v>0</v>
      </c>
      <c r="AF1732" s="122">
        <v>0</v>
      </c>
      <c r="AG1732" s="122">
        <v>0</v>
      </c>
      <c r="AH1732" s="122">
        <v>0</v>
      </c>
      <c r="AI1732" s="122">
        <v>0</v>
      </c>
      <c r="AJ1732" s="122">
        <v>0</v>
      </c>
      <c r="AK1732" s="122">
        <v>0</v>
      </c>
      <c r="AL1732" s="122">
        <v>0</v>
      </c>
    </row>
    <row r="1733" spans="1:38" hidden="1" x14ac:dyDescent="0.25">
      <c r="A1733" s="122" t="s">
        <v>2208</v>
      </c>
      <c r="B1733" s="122">
        <v>1</v>
      </c>
      <c r="C1733" s="122" t="s">
        <v>2209</v>
      </c>
      <c r="D1733" s="122" t="s">
        <v>2159</v>
      </c>
      <c r="E1733" s="122">
        <v>32</v>
      </c>
      <c r="F1733" s="122">
        <v>0</v>
      </c>
      <c r="G1733" s="122">
        <v>0</v>
      </c>
      <c r="H1733" s="122">
        <v>0</v>
      </c>
      <c r="I1733" s="122">
        <v>0</v>
      </c>
      <c r="J1733" s="122">
        <v>0</v>
      </c>
      <c r="K1733" s="122">
        <v>0</v>
      </c>
      <c r="L1733" s="122">
        <v>0</v>
      </c>
      <c r="M1733" s="122">
        <v>0</v>
      </c>
      <c r="N1733" s="122">
        <v>0</v>
      </c>
      <c r="O1733" s="122">
        <v>0</v>
      </c>
      <c r="P1733" s="122">
        <v>0</v>
      </c>
      <c r="Q1733" s="122">
        <v>0</v>
      </c>
      <c r="R1733" s="122">
        <v>0</v>
      </c>
      <c r="S1733" s="122">
        <v>0</v>
      </c>
      <c r="T1733" s="122">
        <v>0</v>
      </c>
      <c r="U1733" s="122">
        <v>0</v>
      </c>
      <c r="V1733" s="122">
        <v>0</v>
      </c>
      <c r="W1733" s="122">
        <v>0</v>
      </c>
      <c r="X1733" s="122">
        <v>0</v>
      </c>
      <c r="Y1733" s="122">
        <v>0</v>
      </c>
      <c r="Z1733" s="122">
        <v>0</v>
      </c>
      <c r="AA1733" s="122">
        <v>0</v>
      </c>
      <c r="AB1733" s="122">
        <v>0</v>
      </c>
      <c r="AC1733" s="122">
        <v>0</v>
      </c>
      <c r="AD1733" s="122">
        <v>0</v>
      </c>
      <c r="AE1733" s="122">
        <v>0</v>
      </c>
      <c r="AF1733" s="122">
        <v>0</v>
      </c>
      <c r="AG1733" s="122">
        <v>0</v>
      </c>
      <c r="AH1733" s="122">
        <v>0</v>
      </c>
      <c r="AI1733" s="122">
        <v>0</v>
      </c>
      <c r="AJ1733" s="122">
        <v>0</v>
      </c>
      <c r="AK1733" s="122">
        <v>0</v>
      </c>
      <c r="AL1733" s="122">
        <v>0</v>
      </c>
    </row>
    <row r="1734" spans="1:38" hidden="1" x14ac:dyDescent="0.25">
      <c r="A1734" s="122" t="s">
        <v>2208</v>
      </c>
      <c r="B1734" s="122">
        <v>1</v>
      </c>
      <c r="C1734" s="122" t="s">
        <v>2209</v>
      </c>
      <c r="D1734" s="122" t="s">
        <v>2160</v>
      </c>
      <c r="E1734" s="122">
        <v>32</v>
      </c>
      <c r="F1734" s="122">
        <v>0</v>
      </c>
      <c r="G1734" s="122">
        <v>0</v>
      </c>
      <c r="H1734" s="122">
        <v>0</v>
      </c>
      <c r="I1734" s="122">
        <v>0</v>
      </c>
      <c r="J1734" s="122">
        <v>0</v>
      </c>
      <c r="K1734" s="122">
        <v>0</v>
      </c>
      <c r="L1734" s="122">
        <v>0</v>
      </c>
      <c r="M1734" s="122">
        <v>0</v>
      </c>
      <c r="N1734" s="122">
        <v>0</v>
      </c>
      <c r="O1734" s="122">
        <v>0</v>
      </c>
      <c r="P1734" s="122">
        <v>0</v>
      </c>
      <c r="Q1734" s="122">
        <v>0</v>
      </c>
      <c r="R1734" s="122">
        <v>0</v>
      </c>
      <c r="S1734" s="122">
        <v>1.902385228E-4</v>
      </c>
      <c r="T1734" s="122">
        <v>5.7698160099999998E-5</v>
      </c>
      <c r="U1734" s="122">
        <v>0</v>
      </c>
      <c r="V1734" s="122">
        <v>6.2208789699999998E-5</v>
      </c>
      <c r="W1734" s="122">
        <v>7.5941706200000005E-5</v>
      </c>
      <c r="X1734" s="122">
        <v>7.8775834599999995E-5</v>
      </c>
      <c r="Y1734" s="122">
        <v>0</v>
      </c>
      <c r="Z1734" s="122">
        <v>0</v>
      </c>
      <c r="AA1734" s="122">
        <v>0</v>
      </c>
      <c r="AB1734" s="122">
        <v>0</v>
      </c>
      <c r="AC1734" s="122">
        <v>0</v>
      </c>
      <c r="AD1734" s="122">
        <v>0</v>
      </c>
      <c r="AE1734" s="122">
        <v>0</v>
      </c>
      <c r="AF1734" s="122">
        <v>0</v>
      </c>
      <c r="AG1734" s="122">
        <v>0</v>
      </c>
      <c r="AH1734" s="122">
        <v>0</v>
      </c>
      <c r="AI1734" s="122">
        <v>0</v>
      </c>
      <c r="AJ1734" s="122">
        <v>0</v>
      </c>
      <c r="AK1734" s="122">
        <v>0</v>
      </c>
      <c r="AL1734" s="122">
        <v>0</v>
      </c>
    </row>
    <row r="1735" spans="1:38" hidden="1" x14ac:dyDescent="0.25">
      <c r="A1735" s="122" t="s">
        <v>2208</v>
      </c>
      <c r="B1735" s="122">
        <v>1</v>
      </c>
      <c r="C1735" s="122" t="s">
        <v>2209</v>
      </c>
      <c r="D1735" s="122" t="s">
        <v>2161</v>
      </c>
      <c r="E1735" s="122">
        <v>32</v>
      </c>
      <c r="F1735" s="122">
        <v>0</v>
      </c>
      <c r="G1735" s="122">
        <v>0</v>
      </c>
      <c r="H1735" s="122">
        <v>0</v>
      </c>
      <c r="I1735" s="122">
        <v>0</v>
      </c>
      <c r="J1735" s="122">
        <v>0</v>
      </c>
      <c r="K1735" s="122">
        <v>0</v>
      </c>
      <c r="L1735" s="122">
        <v>0</v>
      </c>
      <c r="M1735" s="122">
        <v>0</v>
      </c>
      <c r="N1735" s="122">
        <v>0</v>
      </c>
      <c r="O1735" s="122">
        <v>0</v>
      </c>
      <c r="P1735" s="122">
        <v>0</v>
      </c>
      <c r="Q1735" s="122">
        <v>0</v>
      </c>
      <c r="R1735" s="122">
        <v>0</v>
      </c>
      <c r="S1735" s="122">
        <v>0</v>
      </c>
      <c r="T1735" s="122">
        <v>0</v>
      </c>
      <c r="U1735" s="122">
        <v>0</v>
      </c>
      <c r="V1735" s="122">
        <v>0</v>
      </c>
      <c r="W1735" s="122">
        <v>0</v>
      </c>
      <c r="X1735" s="122">
        <v>0</v>
      </c>
      <c r="Y1735" s="122">
        <v>0</v>
      </c>
      <c r="Z1735" s="122">
        <v>0</v>
      </c>
      <c r="AA1735" s="122">
        <v>0</v>
      </c>
      <c r="AB1735" s="122">
        <v>0</v>
      </c>
      <c r="AC1735" s="122">
        <v>0</v>
      </c>
      <c r="AD1735" s="122">
        <v>0</v>
      </c>
      <c r="AE1735" s="122">
        <v>0</v>
      </c>
      <c r="AF1735" s="122">
        <v>0</v>
      </c>
      <c r="AG1735" s="122">
        <v>0</v>
      </c>
      <c r="AH1735" s="122">
        <v>0</v>
      </c>
      <c r="AI1735" s="122">
        <v>0</v>
      </c>
      <c r="AJ1735" s="122">
        <v>0</v>
      </c>
      <c r="AK1735" s="122">
        <v>0</v>
      </c>
      <c r="AL1735" s="122">
        <v>0</v>
      </c>
    </row>
    <row r="1736" spans="1:38" hidden="1" x14ac:dyDescent="0.25">
      <c r="A1736" s="122" t="s">
        <v>2208</v>
      </c>
      <c r="B1736" s="122">
        <v>1</v>
      </c>
      <c r="C1736" s="122" t="s">
        <v>2209</v>
      </c>
      <c r="D1736" s="122" t="s">
        <v>2162</v>
      </c>
      <c r="E1736" s="122">
        <v>32</v>
      </c>
      <c r="F1736" s="122">
        <v>2.3460906899999998E-5</v>
      </c>
      <c r="G1736" s="122">
        <v>2.2883711599999999E-5</v>
      </c>
      <c r="H1736" s="122">
        <v>2.3114783899999999E-5</v>
      </c>
      <c r="I1736" s="122">
        <v>2.3041704400000001E-5</v>
      </c>
      <c r="J1736" s="122">
        <v>2.3581864099999998E-5</v>
      </c>
      <c r="K1736" s="122">
        <v>2.4710116100000001E-5</v>
      </c>
      <c r="L1736" s="122">
        <v>3.2434062900000002E-5</v>
      </c>
      <c r="M1736" s="122">
        <v>3.2276793400000003E-5</v>
      </c>
      <c r="N1736" s="122">
        <v>3.1759000200000002E-5</v>
      </c>
      <c r="O1736" s="122">
        <v>0</v>
      </c>
      <c r="P1736" s="122">
        <v>0</v>
      </c>
      <c r="Q1736" s="122">
        <v>0</v>
      </c>
      <c r="R1736" s="122">
        <v>0</v>
      </c>
      <c r="S1736" s="122">
        <v>0</v>
      </c>
      <c r="T1736" s="122">
        <v>0</v>
      </c>
      <c r="U1736" s="122">
        <v>0</v>
      </c>
      <c r="V1736" s="122">
        <v>0</v>
      </c>
      <c r="W1736" s="122">
        <v>0</v>
      </c>
      <c r="X1736" s="122">
        <v>0</v>
      </c>
      <c r="Y1736" s="122">
        <v>0</v>
      </c>
      <c r="Z1736" s="122">
        <v>0</v>
      </c>
      <c r="AA1736" s="122">
        <v>3.9819999999999998E-4</v>
      </c>
      <c r="AB1736" s="122">
        <v>4.1120000000000002E-4</v>
      </c>
      <c r="AC1736" s="122">
        <v>2.4919999999999999E-4</v>
      </c>
      <c r="AD1736" s="122">
        <v>3.1306999999999998E-4</v>
      </c>
      <c r="AE1736" s="122">
        <v>7.6959999999999995E-4</v>
      </c>
      <c r="AF1736" s="122">
        <v>8.6954000000000003E-4</v>
      </c>
      <c r="AG1736" s="122">
        <v>8.6954000000000003E-4</v>
      </c>
      <c r="AH1736" s="122">
        <v>9.0711999999999997E-4</v>
      </c>
      <c r="AI1736" s="122">
        <v>9.121E-4</v>
      </c>
      <c r="AJ1736" s="122">
        <v>6.4999999999999997E-4</v>
      </c>
      <c r="AK1736" s="122">
        <v>3.7199999999999999E-4</v>
      </c>
      <c r="AL1736" s="122">
        <v>0</v>
      </c>
    </row>
    <row r="1737" spans="1:38" hidden="1" x14ac:dyDescent="0.25">
      <c r="A1737" s="122" t="s">
        <v>2208</v>
      </c>
      <c r="B1737" s="122">
        <v>1</v>
      </c>
      <c r="C1737" s="122" t="s">
        <v>2209</v>
      </c>
      <c r="D1737" s="122" t="s">
        <v>2163</v>
      </c>
      <c r="E1737" s="122">
        <v>32</v>
      </c>
      <c r="F1737" s="122">
        <v>0</v>
      </c>
      <c r="G1737" s="122">
        <v>0</v>
      </c>
      <c r="H1737" s="122">
        <v>0</v>
      </c>
      <c r="I1737" s="122">
        <v>0</v>
      </c>
      <c r="J1737" s="122">
        <v>0</v>
      </c>
      <c r="K1737" s="122">
        <v>0</v>
      </c>
      <c r="L1737" s="122">
        <v>0</v>
      </c>
      <c r="M1737" s="122">
        <v>0</v>
      </c>
      <c r="N1737" s="122">
        <v>0</v>
      </c>
      <c r="O1737" s="122">
        <v>0</v>
      </c>
      <c r="P1737" s="122">
        <v>0</v>
      </c>
      <c r="Q1737" s="122">
        <v>0</v>
      </c>
      <c r="R1737" s="122">
        <v>0</v>
      </c>
      <c r="S1737" s="122">
        <v>0</v>
      </c>
      <c r="T1737" s="122">
        <v>0</v>
      </c>
      <c r="U1737" s="122">
        <v>0</v>
      </c>
      <c r="V1737" s="122">
        <v>0</v>
      </c>
      <c r="W1737" s="122">
        <v>0</v>
      </c>
      <c r="X1737" s="122">
        <v>0</v>
      </c>
      <c r="Y1737" s="122">
        <v>0</v>
      </c>
      <c r="Z1737" s="122">
        <v>0</v>
      </c>
      <c r="AA1737" s="122">
        <v>0</v>
      </c>
      <c r="AB1737" s="122">
        <v>0</v>
      </c>
      <c r="AC1737" s="122">
        <v>0</v>
      </c>
      <c r="AD1737" s="122">
        <v>0</v>
      </c>
      <c r="AE1737" s="122">
        <v>0</v>
      </c>
      <c r="AF1737" s="122">
        <v>0</v>
      </c>
      <c r="AG1737" s="122">
        <v>0</v>
      </c>
      <c r="AH1737" s="122">
        <v>0</v>
      </c>
      <c r="AI1737" s="122">
        <v>0</v>
      </c>
      <c r="AJ1737" s="122">
        <v>0</v>
      </c>
      <c r="AK1737" s="122">
        <v>0</v>
      </c>
      <c r="AL1737" s="122">
        <v>0</v>
      </c>
    </row>
    <row r="1738" spans="1:38" hidden="1" x14ac:dyDescent="0.25">
      <c r="A1738" s="122" t="s">
        <v>2208</v>
      </c>
      <c r="B1738" s="122">
        <v>1</v>
      </c>
      <c r="C1738" s="122" t="s">
        <v>2209</v>
      </c>
      <c r="D1738" s="122" t="s">
        <v>2180</v>
      </c>
      <c r="E1738" s="122">
        <v>32</v>
      </c>
      <c r="F1738" s="122">
        <v>0</v>
      </c>
      <c r="G1738" s="122">
        <v>0</v>
      </c>
      <c r="H1738" s="122">
        <v>0</v>
      </c>
      <c r="I1738" s="122">
        <v>0</v>
      </c>
      <c r="J1738" s="122">
        <v>0</v>
      </c>
      <c r="K1738" s="122">
        <v>0</v>
      </c>
      <c r="L1738" s="122">
        <v>0</v>
      </c>
      <c r="M1738" s="122">
        <v>0</v>
      </c>
      <c r="N1738" s="122">
        <v>0</v>
      </c>
      <c r="O1738" s="122">
        <v>0</v>
      </c>
      <c r="P1738" s="122">
        <v>0</v>
      </c>
      <c r="Q1738" s="122">
        <v>0</v>
      </c>
      <c r="R1738" s="122">
        <v>0</v>
      </c>
      <c r="S1738" s="122">
        <v>0</v>
      </c>
      <c r="T1738" s="122">
        <v>0</v>
      </c>
      <c r="U1738" s="122">
        <v>0</v>
      </c>
      <c r="V1738" s="122">
        <v>0</v>
      </c>
      <c r="W1738" s="122">
        <v>0</v>
      </c>
      <c r="X1738" s="122">
        <v>0</v>
      </c>
      <c r="Y1738" s="122">
        <v>0</v>
      </c>
      <c r="Z1738" s="122">
        <v>0</v>
      </c>
      <c r="AA1738" s="122">
        <v>0</v>
      </c>
      <c r="AB1738" s="122">
        <v>0</v>
      </c>
      <c r="AC1738" s="122">
        <v>0</v>
      </c>
      <c r="AD1738" s="122">
        <v>0</v>
      </c>
      <c r="AE1738" s="122">
        <v>0</v>
      </c>
      <c r="AF1738" s="122">
        <v>0</v>
      </c>
      <c r="AG1738" s="122">
        <v>0</v>
      </c>
      <c r="AH1738" s="122">
        <v>0</v>
      </c>
      <c r="AI1738" s="122">
        <v>0</v>
      </c>
      <c r="AJ1738" s="122">
        <v>0</v>
      </c>
      <c r="AK1738" s="122">
        <v>0</v>
      </c>
      <c r="AL1738" s="122">
        <v>0</v>
      </c>
    </row>
    <row r="1739" spans="1:38" hidden="1" x14ac:dyDescent="0.25">
      <c r="A1739" s="122" t="s">
        <v>2208</v>
      </c>
      <c r="B1739" s="122">
        <v>1</v>
      </c>
      <c r="C1739" s="122" t="s">
        <v>2209</v>
      </c>
      <c r="D1739" s="122" t="s">
        <v>2164</v>
      </c>
      <c r="E1739" s="122">
        <v>32</v>
      </c>
      <c r="F1739" s="122">
        <v>0</v>
      </c>
      <c r="G1739" s="122">
        <v>0</v>
      </c>
      <c r="H1739" s="122">
        <v>0</v>
      </c>
      <c r="I1739" s="122">
        <v>0</v>
      </c>
      <c r="J1739" s="122">
        <v>0</v>
      </c>
      <c r="K1739" s="122">
        <v>0</v>
      </c>
      <c r="L1739" s="122">
        <v>0</v>
      </c>
      <c r="M1739" s="122">
        <v>0</v>
      </c>
      <c r="N1739" s="122">
        <v>0</v>
      </c>
      <c r="O1739" s="122">
        <v>0</v>
      </c>
      <c r="P1739" s="122">
        <v>0</v>
      </c>
      <c r="Q1739" s="122">
        <v>0</v>
      </c>
      <c r="R1739" s="122">
        <v>0</v>
      </c>
      <c r="S1739" s="122">
        <v>0</v>
      </c>
      <c r="T1739" s="122">
        <v>0</v>
      </c>
      <c r="U1739" s="122">
        <v>0</v>
      </c>
      <c r="V1739" s="122">
        <v>0</v>
      </c>
      <c r="W1739" s="122">
        <v>0</v>
      </c>
      <c r="X1739" s="122">
        <v>0</v>
      </c>
      <c r="Y1739" s="122">
        <v>0</v>
      </c>
      <c r="Z1739" s="122">
        <v>0</v>
      </c>
      <c r="AA1739" s="122">
        <v>0</v>
      </c>
      <c r="AB1739" s="122">
        <v>0</v>
      </c>
      <c r="AC1739" s="122">
        <v>0</v>
      </c>
      <c r="AD1739" s="122">
        <v>0</v>
      </c>
      <c r="AE1739" s="122">
        <v>0</v>
      </c>
      <c r="AF1739" s="122">
        <v>0</v>
      </c>
      <c r="AG1739" s="122">
        <v>0</v>
      </c>
      <c r="AH1739" s="122">
        <v>0</v>
      </c>
      <c r="AI1739" s="122">
        <v>0</v>
      </c>
      <c r="AJ1739" s="122">
        <v>0</v>
      </c>
      <c r="AK1739" s="122">
        <v>0</v>
      </c>
      <c r="AL1739" s="122">
        <v>0</v>
      </c>
    </row>
    <row r="1740" spans="1:38" hidden="1" x14ac:dyDescent="0.25">
      <c r="A1740" s="122" t="s">
        <v>2208</v>
      </c>
      <c r="B1740" s="122">
        <v>1</v>
      </c>
      <c r="C1740" s="122" t="s">
        <v>2209</v>
      </c>
      <c r="D1740" s="122" t="s">
        <v>2165</v>
      </c>
      <c r="E1740" s="122">
        <v>32</v>
      </c>
      <c r="F1740" s="122">
        <v>0.12672919574870001</v>
      </c>
      <c r="G1740" s="122">
        <v>0.12672847746240001</v>
      </c>
      <c r="H1740" s="122">
        <v>0.1267287650185</v>
      </c>
      <c r="I1740" s="122">
        <v>0.1267286740753</v>
      </c>
      <c r="J1740" s="122">
        <v>0.13758934627300001</v>
      </c>
      <c r="K1740" s="122">
        <v>0.14483075031770001</v>
      </c>
      <c r="L1740" s="122">
        <v>0.144840362325</v>
      </c>
      <c r="M1740" s="122">
        <v>0.14484016661220001</v>
      </c>
      <c r="N1740" s="122">
        <v>0.14483952224839999</v>
      </c>
      <c r="O1740" s="122">
        <v>0.14480000000000001</v>
      </c>
      <c r="P1740" s="122">
        <v>0.14480000000000001</v>
      </c>
      <c r="Q1740" s="122">
        <v>0.10558454</v>
      </c>
      <c r="R1740" s="122">
        <v>0</v>
      </c>
      <c r="S1740" s="122">
        <v>0</v>
      </c>
      <c r="T1740" s="122">
        <v>0</v>
      </c>
      <c r="U1740" s="122">
        <v>0</v>
      </c>
      <c r="V1740" s="122">
        <v>0</v>
      </c>
      <c r="W1740" s="122">
        <v>0</v>
      </c>
      <c r="X1740" s="122">
        <v>0</v>
      </c>
      <c r="Y1740" s="122">
        <v>0</v>
      </c>
      <c r="Z1740" s="122">
        <v>0</v>
      </c>
      <c r="AA1740" s="122">
        <v>0</v>
      </c>
      <c r="AB1740" s="122">
        <v>0</v>
      </c>
      <c r="AC1740" s="122">
        <v>0</v>
      </c>
      <c r="AD1740" s="122">
        <v>0</v>
      </c>
      <c r="AE1740" s="122">
        <v>0</v>
      </c>
      <c r="AF1740" s="122">
        <v>0</v>
      </c>
      <c r="AG1740" s="122">
        <v>0</v>
      </c>
      <c r="AH1740" s="122">
        <v>0</v>
      </c>
      <c r="AI1740" s="122">
        <v>0</v>
      </c>
      <c r="AJ1740" s="122">
        <v>0</v>
      </c>
      <c r="AK1740" s="122">
        <v>0</v>
      </c>
      <c r="AL1740" s="122">
        <v>0</v>
      </c>
    </row>
    <row r="1741" spans="1:38" hidden="1" x14ac:dyDescent="0.25">
      <c r="A1741" s="122" t="s">
        <v>2208</v>
      </c>
      <c r="B1741" s="122">
        <v>1</v>
      </c>
      <c r="C1741" s="122" t="s">
        <v>2209</v>
      </c>
      <c r="D1741" s="122" t="s">
        <v>2166</v>
      </c>
      <c r="E1741" s="122">
        <v>32</v>
      </c>
      <c r="F1741" s="122">
        <v>0</v>
      </c>
      <c r="G1741" s="122">
        <v>0</v>
      </c>
      <c r="H1741" s="122">
        <v>0</v>
      </c>
      <c r="I1741" s="122">
        <v>0</v>
      </c>
      <c r="J1741" s="122">
        <v>0</v>
      </c>
      <c r="K1741" s="122">
        <v>0</v>
      </c>
      <c r="L1741" s="122">
        <v>0</v>
      </c>
      <c r="M1741" s="122">
        <v>0</v>
      </c>
      <c r="N1741" s="122">
        <v>0</v>
      </c>
      <c r="O1741" s="122">
        <v>0</v>
      </c>
      <c r="P1741" s="122">
        <v>0</v>
      </c>
      <c r="Q1741" s="122">
        <v>0</v>
      </c>
      <c r="R1741" s="122">
        <v>0</v>
      </c>
      <c r="S1741" s="122">
        <v>0</v>
      </c>
      <c r="T1741" s="122">
        <v>0</v>
      </c>
      <c r="U1741" s="122">
        <v>0</v>
      </c>
      <c r="V1741" s="122">
        <v>0</v>
      </c>
      <c r="W1741" s="122">
        <v>0</v>
      </c>
      <c r="X1741" s="122">
        <v>0</v>
      </c>
      <c r="Y1741" s="122">
        <v>0</v>
      </c>
      <c r="Z1741" s="122">
        <v>0</v>
      </c>
      <c r="AA1741" s="122">
        <v>0</v>
      </c>
      <c r="AB1741" s="122">
        <v>0</v>
      </c>
      <c r="AC1741" s="122">
        <v>0</v>
      </c>
      <c r="AD1741" s="122">
        <v>0</v>
      </c>
      <c r="AE1741" s="122">
        <v>0</v>
      </c>
      <c r="AF1741" s="122">
        <v>0</v>
      </c>
      <c r="AG1741" s="122">
        <v>0</v>
      </c>
      <c r="AH1741" s="122">
        <v>0</v>
      </c>
      <c r="AI1741" s="122">
        <v>0</v>
      </c>
      <c r="AJ1741" s="122">
        <v>0</v>
      </c>
      <c r="AK1741" s="122">
        <v>0</v>
      </c>
      <c r="AL1741" s="122">
        <v>0</v>
      </c>
    </row>
    <row r="1742" spans="1:38" hidden="1" x14ac:dyDescent="0.25">
      <c r="A1742" s="122" t="s">
        <v>2208</v>
      </c>
      <c r="B1742" s="122">
        <v>1</v>
      </c>
      <c r="C1742" s="122" t="s">
        <v>2209</v>
      </c>
      <c r="D1742" s="122" t="s">
        <v>2167</v>
      </c>
      <c r="E1742" s="122">
        <v>32</v>
      </c>
      <c r="F1742" s="122">
        <v>0</v>
      </c>
      <c r="G1742" s="122">
        <v>0</v>
      </c>
      <c r="H1742" s="122">
        <v>0</v>
      </c>
      <c r="I1742" s="122">
        <v>0</v>
      </c>
      <c r="J1742" s="122">
        <v>0</v>
      </c>
      <c r="K1742" s="122">
        <v>0</v>
      </c>
      <c r="L1742" s="122">
        <v>0</v>
      </c>
      <c r="M1742" s="122">
        <v>0</v>
      </c>
      <c r="N1742" s="122">
        <v>0</v>
      </c>
      <c r="O1742" s="122">
        <v>0</v>
      </c>
      <c r="P1742" s="122">
        <v>0</v>
      </c>
      <c r="Q1742" s="122">
        <v>0</v>
      </c>
      <c r="R1742" s="122">
        <v>0</v>
      </c>
      <c r="S1742" s="122">
        <v>0</v>
      </c>
      <c r="T1742" s="122">
        <v>0</v>
      </c>
      <c r="U1742" s="122">
        <v>0</v>
      </c>
      <c r="V1742" s="122">
        <v>0</v>
      </c>
      <c r="W1742" s="122">
        <v>0</v>
      </c>
      <c r="X1742" s="122">
        <v>0</v>
      </c>
      <c r="Y1742" s="122">
        <v>0</v>
      </c>
      <c r="Z1742" s="122">
        <v>0</v>
      </c>
      <c r="AA1742" s="122">
        <v>0</v>
      </c>
      <c r="AB1742" s="122">
        <v>0</v>
      </c>
      <c r="AC1742" s="122">
        <v>0</v>
      </c>
      <c r="AD1742" s="122">
        <v>0</v>
      </c>
      <c r="AE1742" s="122">
        <v>0</v>
      </c>
      <c r="AF1742" s="122">
        <v>0</v>
      </c>
      <c r="AG1742" s="122">
        <v>0</v>
      </c>
      <c r="AH1742" s="122">
        <v>0</v>
      </c>
      <c r="AI1742" s="122">
        <v>0</v>
      </c>
      <c r="AJ1742" s="122">
        <v>0</v>
      </c>
      <c r="AK1742" s="122">
        <v>0</v>
      </c>
      <c r="AL1742" s="122">
        <v>0</v>
      </c>
    </row>
    <row r="1743" spans="1:38" hidden="1" x14ac:dyDescent="0.25">
      <c r="A1743" s="122" t="s">
        <v>2208</v>
      </c>
      <c r="B1743" s="122">
        <v>1</v>
      </c>
      <c r="C1743" s="122" t="s">
        <v>2209</v>
      </c>
      <c r="D1743" s="122" t="s">
        <v>2168</v>
      </c>
      <c r="E1743" s="122">
        <v>32</v>
      </c>
      <c r="F1743" s="122">
        <v>0</v>
      </c>
      <c r="G1743" s="122">
        <v>0</v>
      </c>
      <c r="H1743" s="122">
        <v>0</v>
      </c>
      <c r="I1743" s="122">
        <v>0</v>
      </c>
      <c r="J1743" s="122">
        <v>0</v>
      </c>
      <c r="K1743" s="122">
        <v>0</v>
      </c>
      <c r="L1743" s="122">
        <v>0</v>
      </c>
      <c r="M1743" s="122">
        <v>0</v>
      </c>
      <c r="N1743" s="122">
        <v>0</v>
      </c>
      <c r="O1743" s="122">
        <v>0</v>
      </c>
      <c r="P1743" s="122">
        <v>0</v>
      </c>
      <c r="Q1743" s="122">
        <v>0</v>
      </c>
      <c r="R1743" s="122">
        <v>0</v>
      </c>
      <c r="S1743" s="122">
        <v>0</v>
      </c>
      <c r="T1743" s="122">
        <v>0</v>
      </c>
      <c r="U1743" s="122">
        <v>0</v>
      </c>
      <c r="V1743" s="122">
        <v>0</v>
      </c>
      <c r="W1743" s="122">
        <v>0</v>
      </c>
      <c r="X1743" s="122">
        <v>0</v>
      </c>
      <c r="Y1743" s="122">
        <v>0</v>
      </c>
      <c r="Z1743" s="122">
        <v>0</v>
      </c>
      <c r="AA1743" s="122">
        <v>0</v>
      </c>
      <c r="AB1743" s="122">
        <v>0</v>
      </c>
      <c r="AC1743" s="122">
        <v>0</v>
      </c>
      <c r="AD1743" s="122">
        <v>0</v>
      </c>
      <c r="AE1743" s="122">
        <v>0</v>
      </c>
      <c r="AF1743" s="122">
        <v>0</v>
      </c>
      <c r="AG1743" s="122">
        <v>0</v>
      </c>
      <c r="AH1743" s="122">
        <v>0</v>
      </c>
      <c r="AI1743" s="122">
        <v>0</v>
      </c>
      <c r="AJ1743" s="122">
        <v>0</v>
      </c>
      <c r="AK1743" s="122">
        <v>0</v>
      </c>
      <c r="AL1743" s="122">
        <v>0</v>
      </c>
    </row>
    <row r="1744" spans="1:38" hidden="1" x14ac:dyDescent="0.25">
      <c r="A1744" s="122" t="s">
        <v>2213</v>
      </c>
      <c r="B1744" s="122">
        <v>1</v>
      </c>
      <c r="C1744" s="122" t="s">
        <v>2214</v>
      </c>
      <c r="D1744" s="122" t="s">
        <v>2120</v>
      </c>
      <c r="E1744" s="122">
        <v>33</v>
      </c>
      <c r="F1744" s="122">
        <v>3.01223E-8</v>
      </c>
      <c r="G1744" s="122">
        <v>4.9079300000000002E-8</v>
      </c>
      <c r="H1744" s="122">
        <v>6.9490100000000001E-8</v>
      </c>
      <c r="I1744" s="122">
        <v>9.0230799999999998E-8</v>
      </c>
      <c r="J1744" s="122">
        <v>1.107413E-7</v>
      </c>
      <c r="K1744" s="122">
        <v>2.7481740000000001E-7</v>
      </c>
      <c r="L1744" s="122">
        <v>5.2542889999999999E-7</v>
      </c>
      <c r="M1744" s="122">
        <v>7.8379670000000001E-7</v>
      </c>
      <c r="N1744" s="122">
        <v>1.0549474000000001E-6</v>
      </c>
      <c r="O1744" s="122">
        <v>1.3685598E-6</v>
      </c>
      <c r="P1744" s="122">
        <v>1.4862029999999999E-6</v>
      </c>
      <c r="Q1744" s="122">
        <v>1.5619334000000001E-6</v>
      </c>
      <c r="R1744" s="122">
        <v>2.041244E-6</v>
      </c>
      <c r="S1744" s="122">
        <v>2.5889272999999998E-6</v>
      </c>
      <c r="T1744" s="122">
        <v>2.7729188000000002E-6</v>
      </c>
      <c r="U1744" s="122">
        <v>2.9473757999999998E-6</v>
      </c>
      <c r="V1744" s="122">
        <v>3.1311738E-6</v>
      </c>
      <c r="W1744" s="122">
        <v>3.3057261000000002E-6</v>
      </c>
      <c r="X1744" s="122">
        <v>3.4975641999999999E-6</v>
      </c>
      <c r="Y1744" s="122">
        <v>3.8787013999999998E-6</v>
      </c>
      <c r="Z1744" s="122">
        <v>4.3581964999999996E-6</v>
      </c>
      <c r="AA1744" s="122">
        <v>4.6650722000000004E-6</v>
      </c>
      <c r="AB1744" s="122">
        <v>4.9101005000000003E-6</v>
      </c>
      <c r="AC1744" s="122">
        <v>5.1916183000000003E-6</v>
      </c>
      <c r="AD1744" s="122">
        <v>5.4538220000000004E-6</v>
      </c>
      <c r="AE1744" s="122">
        <v>5.7311385000000004E-6</v>
      </c>
      <c r="AF1744" s="122">
        <v>6.1364687E-6</v>
      </c>
      <c r="AG1744" s="122">
        <v>6.4879312999999998E-6</v>
      </c>
      <c r="AH1744" s="122">
        <v>6.8949916000000001E-6</v>
      </c>
      <c r="AI1744" s="122">
        <v>7.3003591999999998E-6</v>
      </c>
      <c r="AJ1744" s="122">
        <v>7.6839438999999998E-6</v>
      </c>
      <c r="AK1744" s="122">
        <v>8.1529381E-6</v>
      </c>
      <c r="AL1744" s="122">
        <v>0</v>
      </c>
    </row>
    <row r="1745" spans="1:38" hidden="1" x14ac:dyDescent="0.25">
      <c r="A1745" s="122" t="s">
        <v>2213</v>
      </c>
      <c r="B1745" s="122">
        <v>1</v>
      </c>
      <c r="C1745" s="122" t="s">
        <v>2214</v>
      </c>
      <c r="D1745" s="122" t="s">
        <v>2121</v>
      </c>
      <c r="E1745" s="122">
        <v>33</v>
      </c>
      <c r="F1745" s="122">
        <v>2.2049399999999999E-7</v>
      </c>
      <c r="G1745" s="122">
        <v>3.5283410000000001E-7</v>
      </c>
      <c r="H1745" s="122">
        <v>4.9030970000000002E-7</v>
      </c>
      <c r="I1745" s="122">
        <v>6.3435210000000001E-7</v>
      </c>
      <c r="J1745" s="122">
        <v>7.8199429999999996E-7</v>
      </c>
      <c r="K1745" s="122">
        <v>1.9536928000000002E-6</v>
      </c>
      <c r="L1745" s="122">
        <v>3.7394052999999999E-6</v>
      </c>
      <c r="M1745" s="122">
        <v>5.5852393000000002E-6</v>
      </c>
      <c r="N1745" s="122">
        <v>7.4955446999999996E-6</v>
      </c>
      <c r="O1745" s="122">
        <v>9.7040919000000007E-6</v>
      </c>
      <c r="P1745" s="122">
        <v>1.0536979E-5</v>
      </c>
      <c r="Q1745" s="122">
        <v>1.10115075E-5</v>
      </c>
      <c r="R1745" s="122">
        <v>1.42370045E-5</v>
      </c>
      <c r="S1745" s="122">
        <v>1.79811214E-5</v>
      </c>
      <c r="T1745" s="122">
        <v>1.9055984800000001E-5</v>
      </c>
      <c r="U1745" s="122">
        <v>2.0194937799999999E-5</v>
      </c>
      <c r="V1745" s="122">
        <v>2.1463203799999999E-5</v>
      </c>
      <c r="W1745" s="122">
        <v>2.27063492E-5</v>
      </c>
      <c r="X1745" s="122">
        <v>2.4004812699999998E-5</v>
      </c>
      <c r="Y1745" s="122">
        <v>2.64054268E-5</v>
      </c>
      <c r="Z1745" s="122">
        <v>2.92111152E-5</v>
      </c>
      <c r="AA1745" s="122">
        <v>3.0997034300000003E-5</v>
      </c>
      <c r="AB1745" s="122">
        <v>3.2361554300000001E-5</v>
      </c>
      <c r="AC1745" s="122">
        <v>3.4006055100000001E-5</v>
      </c>
      <c r="AD1745" s="122">
        <v>3.5840150499999997E-5</v>
      </c>
      <c r="AE1745" s="122">
        <v>3.7679331300000003E-5</v>
      </c>
      <c r="AF1745" s="122">
        <v>4.0218311799999997E-5</v>
      </c>
      <c r="AG1745" s="122">
        <v>4.2710909100000001E-5</v>
      </c>
      <c r="AH1745" s="122">
        <v>4.5786906299999998E-5</v>
      </c>
      <c r="AI1745" s="122">
        <v>4.8841004600000003E-5</v>
      </c>
      <c r="AJ1745" s="122">
        <v>5.2714558900000001E-5</v>
      </c>
      <c r="AK1745" s="122">
        <v>5.6082052100000003E-5</v>
      </c>
      <c r="AL1745" s="122">
        <v>0</v>
      </c>
    </row>
    <row r="1746" spans="1:38" hidden="1" x14ac:dyDescent="0.25">
      <c r="A1746" s="122" t="s">
        <v>2213</v>
      </c>
      <c r="B1746" s="122">
        <v>1</v>
      </c>
      <c r="C1746" s="122" t="s">
        <v>2214</v>
      </c>
      <c r="D1746" s="122" t="s">
        <v>2122</v>
      </c>
      <c r="E1746" s="122">
        <v>33</v>
      </c>
      <c r="F1746" s="122">
        <v>1.2829779999999999E-7</v>
      </c>
      <c r="G1746" s="122">
        <v>2.0512870000000001E-7</v>
      </c>
      <c r="H1746" s="122">
        <v>2.8516520000000001E-7</v>
      </c>
      <c r="I1746" s="122">
        <v>3.6974049999999999E-7</v>
      </c>
      <c r="J1746" s="122">
        <v>4.5779430000000001E-7</v>
      </c>
      <c r="K1746" s="122">
        <v>1.1528091999999999E-6</v>
      </c>
      <c r="L1746" s="122">
        <v>2.2207184E-6</v>
      </c>
      <c r="M1746" s="122">
        <v>3.3259903999999999E-6</v>
      </c>
      <c r="N1746" s="122">
        <v>4.4691948000000001E-6</v>
      </c>
      <c r="O1746" s="122">
        <v>5.8088202999999997E-6</v>
      </c>
      <c r="P1746" s="122">
        <v>6.3394269000000004E-6</v>
      </c>
      <c r="Q1746" s="122">
        <v>6.6339934000000001E-6</v>
      </c>
      <c r="R1746" s="122">
        <v>8.5990021000000006E-6</v>
      </c>
      <c r="S1746" s="122">
        <v>1.0879392700000001E-5</v>
      </c>
      <c r="T1746" s="122">
        <v>1.15650207E-5</v>
      </c>
      <c r="U1746" s="122">
        <v>1.22902577E-5</v>
      </c>
      <c r="V1746" s="122">
        <v>1.30836638E-5</v>
      </c>
      <c r="W1746" s="122">
        <v>1.3842211900000001E-5</v>
      </c>
      <c r="X1746" s="122">
        <v>1.4624866E-5</v>
      </c>
      <c r="Y1746" s="122">
        <v>1.6076791099999999E-5</v>
      </c>
      <c r="Z1746" s="122">
        <v>1.7836082000000001E-5</v>
      </c>
      <c r="AA1746" s="122">
        <v>1.8993803199999999E-5</v>
      </c>
      <c r="AB1746" s="122">
        <v>1.9839518000000001E-5</v>
      </c>
      <c r="AC1746" s="122">
        <v>2.0836539300000001E-5</v>
      </c>
      <c r="AD1746" s="122">
        <v>2.1966669399999999E-5</v>
      </c>
      <c r="AE1746" s="122">
        <v>2.3126439799999999E-5</v>
      </c>
      <c r="AF1746" s="122">
        <v>2.4723669499999998E-5</v>
      </c>
      <c r="AG1746" s="122">
        <v>2.6301284800000001E-5</v>
      </c>
      <c r="AH1746" s="122">
        <v>2.81946079E-5</v>
      </c>
      <c r="AI1746" s="122">
        <v>3.0062957300000001E-5</v>
      </c>
      <c r="AJ1746" s="122">
        <v>3.1600936599999999E-5</v>
      </c>
      <c r="AK1746" s="122">
        <v>3.3671094899999998E-5</v>
      </c>
      <c r="AL1746" s="122">
        <v>0</v>
      </c>
    </row>
    <row r="1747" spans="1:38" hidden="1" x14ac:dyDescent="0.25">
      <c r="A1747" s="122" t="s">
        <v>2213</v>
      </c>
      <c r="B1747" s="122">
        <v>1</v>
      </c>
      <c r="C1747" s="122" t="s">
        <v>2214</v>
      </c>
      <c r="D1747" s="122" t="s">
        <v>2175</v>
      </c>
      <c r="E1747" s="122">
        <v>33</v>
      </c>
      <c r="F1747" s="122">
        <v>2.5695999999999999E-9</v>
      </c>
      <c r="G1747" s="122">
        <v>4.1800999999999997E-9</v>
      </c>
      <c r="H1747" s="122">
        <v>5.8948E-9</v>
      </c>
      <c r="I1747" s="122">
        <v>7.7315000000000004E-9</v>
      </c>
      <c r="J1747" s="122">
        <v>9.6746999999999993E-9</v>
      </c>
      <c r="K1747" s="122">
        <v>2.4494800000000001E-8</v>
      </c>
      <c r="L1747" s="122">
        <v>4.7415300000000001E-8</v>
      </c>
      <c r="M1747" s="122">
        <v>7.1501800000000003E-8</v>
      </c>
      <c r="N1747" s="122">
        <v>9.6781699999999996E-8</v>
      </c>
      <c r="O1747" s="122">
        <v>1.265697E-7</v>
      </c>
      <c r="P1747" s="122">
        <v>1.3655650000000001E-7</v>
      </c>
      <c r="Q1747" s="122">
        <v>1.4215569999999999E-7</v>
      </c>
      <c r="R1747" s="122">
        <v>1.829038E-7</v>
      </c>
      <c r="S1747" s="122">
        <v>2.292773E-7</v>
      </c>
      <c r="T1747" s="122">
        <v>2.411603E-7</v>
      </c>
      <c r="U1747" s="122">
        <v>2.532076E-7</v>
      </c>
      <c r="V1747" s="122">
        <v>2.6489939999999999E-7</v>
      </c>
      <c r="W1747" s="122">
        <v>2.7583359999999999E-7</v>
      </c>
      <c r="X1747" s="122">
        <v>2.8674780000000001E-7</v>
      </c>
      <c r="Y1747" s="122">
        <v>3.1057019999999999E-7</v>
      </c>
      <c r="Z1747" s="122">
        <v>3.3895289999999999E-7</v>
      </c>
      <c r="AA1747" s="122">
        <v>3.5555599999999998E-7</v>
      </c>
      <c r="AB1747" s="122">
        <v>3.6600849999999999E-7</v>
      </c>
      <c r="AC1747" s="122">
        <v>3.787158E-7</v>
      </c>
      <c r="AD1747" s="122">
        <v>3.927388E-7</v>
      </c>
      <c r="AE1747" s="122">
        <v>4.0566479999999999E-7</v>
      </c>
      <c r="AF1747" s="122">
        <v>4.24733E-7</v>
      </c>
      <c r="AG1747" s="122">
        <v>4.418899E-7</v>
      </c>
      <c r="AH1747" s="122">
        <v>4.6319239999999998E-7</v>
      </c>
      <c r="AI1747" s="122">
        <v>4.8220389999999998E-7</v>
      </c>
      <c r="AJ1747" s="122">
        <v>4.9718329999999996E-7</v>
      </c>
      <c r="AK1747" s="122">
        <v>5.1594519999999996E-7</v>
      </c>
      <c r="AL1747" s="122">
        <v>0</v>
      </c>
    </row>
    <row r="1748" spans="1:38" hidden="1" x14ac:dyDescent="0.25">
      <c r="A1748" s="122" t="s">
        <v>2213</v>
      </c>
      <c r="B1748" s="122">
        <v>1</v>
      </c>
      <c r="C1748" s="122" t="s">
        <v>2214</v>
      </c>
      <c r="D1748" s="122" t="s">
        <v>2123</v>
      </c>
      <c r="E1748" s="122">
        <v>33</v>
      </c>
      <c r="F1748" s="122">
        <v>2.005704E-7</v>
      </c>
      <c r="G1748" s="122">
        <v>3.2610090000000002E-7</v>
      </c>
      <c r="H1748" s="122">
        <v>4.6218560000000001E-7</v>
      </c>
      <c r="I1748" s="122">
        <v>6.1195940000000003E-7</v>
      </c>
      <c r="J1748" s="122">
        <v>7.7921530000000001E-7</v>
      </c>
      <c r="K1748" s="122">
        <v>2.0153932000000001E-6</v>
      </c>
      <c r="L1748" s="122">
        <v>3.9602917999999999E-6</v>
      </c>
      <c r="M1748" s="122">
        <v>6.0571465999999996E-6</v>
      </c>
      <c r="N1748" s="122">
        <v>8.3100552000000004E-6</v>
      </c>
      <c r="O1748" s="122">
        <v>1.10045345E-5</v>
      </c>
      <c r="P1748" s="122">
        <v>1.2213583299999999E-5</v>
      </c>
      <c r="Q1748" s="122">
        <v>1.2997692200000001E-5</v>
      </c>
      <c r="R1748" s="122">
        <v>1.7148433099999999E-5</v>
      </c>
      <c r="S1748" s="122">
        <v>2.2001270500000002E-5</v>
      </c>
      <c r="T1748" s="122">
        <v>2.37736851E-5</v>
      </c>
      <c r="U1748" s="122">
        <v>2.5804120000000001E-5</v>
      </c>
      <c r="V1748" s="122">
        <v>2.7955327900000002E-5</v>
      </c>
      <c r="W1748" s="122">
        <v>2.99701077E-5</v>
      </c>
      <c r="X1748" s="122">
        <v>3.1952592599999997E-5</v>
      </c>
      <c r="Y1748" s="122">
        <v>3.52029993E-5</v>
      </c>
      <c r="Z1748" s="122">
        <v>3.9110867700000003E-5</v>
      </c>
      <c r="AA1748" s="122">
        <v>4.1806596800000002E-5</v>
      </c>
      <c r="AB1748" s="122">
        <v>4.4050174999999999E-5</v>
      </c>
      <c r="AC1748" s="122">
        <v>4.6696805900000001E-5</v>
      </c>
      <c r="AD1748" s="122">
        <v>4.98183906E-5</v>
      </c>
      <c r="AE1748" s="122">
        <v>5.3031134700000002E-5</v>
      </c>
      <c r="AF1748" s="122">
        <v>5.7389953699999997E-5</v>
      </c>
      <c r="AG1748" s="122">
        <v>6.1711956799999994E-5</v>
      </c>
      <c r="AH1748" s="122">
        <v>6.7059031500000006E-5</v>
      </c>
      <c r="AI1748" s="122">
        <v>7.2563870799999996E-5</v>
      </c>
      <c r="AJ1748" s="122">
        <v>7.5303323599999994E-5</v>
      </c>
      <c r="AK1748" s="122">
        <v>8.0968391400000004E-5</v>
      </c>
      <c r="AL1748" s="122">
        <v>0</v>
      </c>
    </row>
    <row r="1749" spans="1:38" x14ac:dyDescent="0.25">
      <c r="A1749" s="122" t="s">
        <v>2213</v>
      </c>
      <c r="B1749" s="122">
        <v>1</v>
      </c>
      <c r="C1749" s="122" t="s">
        <v>2214</v>
      </c>
      <c r="D1749" s="122" t="s">
        <v>2124</v>
      </c>
      <c r="E1749" s="122">
        <v>33</v>
      </c>
      <c r="F1749" s="122">
        <v>1.6310626E-6</v>
      </c>
      <c r="G1749" s="122">
        <v>2.6227626999999999E-6</v>
      </c>
      <c r="H1749" s="122">
        <v>3.6560241999999999E-6</v>
      </c>
      <c r="I1749" s="122">
        <v>4.7077278999999998E-6</v>
      </c>
      <c r="J1749" s="122">
        <v>5.7791844999999998E-6</v>
      </c>
      <c r="K1749" s="122">
        <v>1.4411977200000001E-5</v>
      </c>
      <c r="L1749" s="122">
        <v>2.76445571E-5</v>
      </c>
      <c r="M1749" s="122">
        <v>4.1539569399999999E-5</v>
      </c>
      <c r="N1749" s="122">
        <v>5.6135613599999997E-5</v>
      </c>
      <c r="O1749" s="122">
        <v>7.3379007899999993E-5</v>
      </c>
      <c r="P1749" s="122">
        <v>8.0439506399999997E-5</v>
      </c>
      <c r="Q1749" s="122">
        <v>8.4982523000000005E-5</v>
      </c>
      <c r="R1749" s="122">
        <v>1.108171252E-4</v>
      </c>
      <c r="S1749" s="122">
        <v>1.4075554530000001E-4</v>
      </c>
      <c r="T1749" s="122">
        <v>1.4962461409999999E-4</v>
      </c>
      <c r="U1749" s="122">
        <v>1.5833128090000001E-4</v>
      </c>
      <c r="V1749" s="122">
        <v>1.670195664E-4</v>
      </c>
      <c r="W1749" s="122">
        <v>1.7614817090000001E-4</v>
      </c>
      <c r="X1749" s="122">
        <v>1.862318551E-4</v>
      </c>
      <c r="Y1749" s="122">
        <v>2.051260492E-4</v>
      </c>
      <c r="Z1749" s="122">
        <v>2.2780116710000001E-4</v>
      </c>
      <c r="AA1749" s="122">
        <v>2.430627163E-4</v>
      </c>
      <c r="AB1749" s="122">
        <v>2.5493844010000003E-4</v>
      </c>
      <c r="AC1749" s="122">
        <v>2.692407299E-4</v>
      </c>
      <c r="AD1749" s="122">
        <v>2.8551371590000002E-4</v>
      </c>
      <c r="AE1749" s="122">
        <v>3.0194589909999999E-4</v>
      </c>
      <c r="AF1749" s="122">
        <v>3.235198495E-4</v>
      </c>
      <c r="AG1749" s="122">
        <v>3.4443549609999998E-4</v>
      </c>
      <c r="AH1749" s="122">
        <v>3.6914487819999999E-4</v>
      </c>
      <c r="AI1749" s="122">
        <v>3.9245848189999998E-4</v>
      </c>
      <c r="AJ1749" s="122">
        <v>4.14386647E-4</v>
      </c>
      <c r="AK1749" s="122">
        <v>4.3662541060000002E-4</v>
      </c>
      <c r="AL1749" s="122">
        <v>0</v>
      </c>
    </row>
    <row r="1750" spans="1:38" hidden="1" x14ac:dyDescent="0.25">
      <c r="A1750" s="122" t="s">
        <v>2213</v>
      </c>
      <c r="B1750" s="122">
        <v>1</v>
      </c>
      <c r="C1750" s="122" t="s">
        <v>2214</v>
      </c>
      <c r="D1750" s="122" t="s">
        <v>474</v>
      </c>
      <c r="E1750" s="122">
        <v>33</v>
      </c>
      <c r="F1750" s="122">
        <v>1.8007409999999999E-7</v>
      </c>
      <c r="G1750" s="122">
        <v>2.9154560000000001E-7</v>
      </c>
      <c r="H1750" s="122">
        <v>4.1263530000000002E-7</v>
      </c>
      <c r="I1750" s="122">
        <v>5.4396530000000002E-7</v>
      </c>
      <c r="J1750" s="122">
        <v>6.8359659999999996E-7</v>
      </c>
      <c r="K1750" s="122">
        <v>1.7399237000000001E-6</v>
      </c>
      <c r="L1750" s="122">
        <v>3.3844421E-6</v>
      </c>
      <c r="M1750" s="122">
        <v>5.1381552000000003E-6</v>
      </c>
      <c r="N1750" s="122">
        <v>7.0053454E-6</v>
      </c>
      <c r="O1750" s="122">
        <v>9.2569664999999997E-6</v>
      </c>
      <c r="P1750" s="122">
        <v>1.02405445E-5</v>
      </c>
      <c r="Q1750" s="122">
        <v>1.09081195E-5</v>
      </c>
      <c r="R1750" s="122">
        <v>1.4269790199999999E-5</v>
      </c>
      <c r="S1750" s="122">
        <v>1.8081901300000001E-5</v>
      </c>
      <c r="T1750" s="122">
        <v>1.9242240700000001E-5</v>
      </c>
      <c r="U1750" s="122">
        <v>2.04692958E-5</v>
      </c>
      <c r="V1750" s="122">
        <v>2.1887193099999999E-5</v>
      </c>
      <c r="W1750" s="122">
        <v>2.3343042800000001E-5</v>
      </c>
      <c r="X1750" s="122">
        <v>2.4877475199999998E-5</v>
      </c>
      <c r="Y1750" s="122">
        <v>2.75945022E-5</v>
      </c>
      <c r="Z1750" s="122">
        <v>3.08105343E-5</v>
      </c>
      <c r="AA1750" s="122">
        <v>3.3078239900000002E-5</v>
      </c>
      <c r="AB1750" s="122">
        <v>3.48946963E-5</v>
      </c>
      <c r="AC1750" s="122">
        <v>3.7097183199999998E-5</v>
      </c>
      <c r="AD1750" s="122">
        <v>3.96056424E-5</v>
      </c>
      <c r="AE1750" s="122">
        <v>4.2332393699999997E-5</v>
      </c>
      <c r="AF1750" s="122">
        <v>4.5813048999999997E-5</v>
      </c>
      <c r="AG1750" s="122">
        <v>4.9185260199999999E-5</v>
      </c>
      <c r="AH1750" s="122">
        <v>5.3326847800000001E-5</v>
      </c>
      <c r="AI1750" s="122">
        <v>5.7304858899999997E-5</v>
      </c>
      <c r="AJ1750" s="122">
        <v>6.06824278E-5</v>
      </c>
      <c r="AK1750" s="122">
        <v>6.4674744399999999E-5</v>
      </c>
      <c r="AL1750" s="122">
        <v>0</v>
      </c>
    </row>
    <row r="1751" spans="1:38" hidden="1" x14ac:dyDescent="0.25">
      <c r="A1751" s="122" t="s">
        <v>2213</v>
      </c>
      <c r="B1751" s="122">
        <v>1</v>
      </c>
      <c r="C1751" s="122" t="s">
        <v>2214</v>
      </c>
      <c r="D1751" s="122" t="s">
        <v>2125</v>
      </c>
      <c r="E1751" s="122">
        <v>33</v>
      </c>
      <c r="F1751" s="122">
        <v>1.7922199999999999E-7</v>
      </c>
      <c r="G1751" s="122">
        <v>2.8429600000000002E-7</v>
      </c>
      <c r="H1751" s="122">
        <v>3.8959209999999998E-7</v>
      </c>
      <c r="I1751" s="122">
        <v>4.9812090000000005E-7</v>
      </c>
      <c r="J1751" s="122">
        <v>6.0869680000000003E-7</v>
      </c>
      <c r="K1751" s="122">
        <v>1.5114402E-6</v>
      </c>
      <c r="L1751" s="122">
        <v>2.8808412999999999E-6</v>
      </c>
      <c r="M1751" s="122">
        <v>4.2827812000000003E-6</v>
      </c>
      <c r="N1751" s="122">
        <v>5.7268692000000003E-6</v>
      </c>
      <c r="O1751" s="122">
        <v>7.4178104999999999E-6</v>
      </c>
      <c r="P1751" s="122">
        <v>8.0746688999999994E-6</v>
      </c>
      <c r="Q1751" s="122">
        <v>8.4610082999999992E-6</v>
      </c>
      <c r="R1751" s="122">
        <v>1.09913497E-5</v>
      </c>
      <c r="S1751" s="122">
        <v>1.39119338E-5</v>
      </c>
      <c r="T1751" s="122">
        <v>1.4704369700000001E-5</v>
      </c>
      <c r="U1751" s="122">
        <v>1.54979826E-5</v>
      </c>
      <c r="V1751" s="122">
        <v>1.6309412599999999E-5</v>
      </c>
      <c r="W1751" s="122">
        <v>1.7139774499999998E-5</v>
      </c>
      <c r="X1751" s="122">
        <v>1.8038839299999999E-5</v>
      </c>
      <c r="Y1751" s="122">
        <v>1.9767183599999999E-5</v>
      </c>
      <c r="Z1751" s="122">
        <v>2.1847524599999999E-5</v>
      </c>
      <c r="AA1751" s="122">
        <v>2.3176092899999999E-5</v>
      </c>
      <c r="AB1751" s="122">
        <v>2.4155180699999999E-5</v>
      </c>
      <c r="AC1751" s="122">
        <v>2.5308190800000002E-5</v>
      </c>
      <c r="AD1751" s="122">
        <v>2.6605557099999999E-5</v>
      </c>
      <c r="AE1751" s="122">
        <v>2.78517127E-5</v>
      </c>
      <c r="AF1751" s="122">
        <v>2.9582890099999999E-5</v>
      </c>
      <c r="AG1751" s="122">
        <v>3.1304978099999997E-5</v>
      </c>
      <c r="AH1751" s="122">
        <v>3.34588177E-5</v>
      </c>
      <c r="AI1751" s="122">
        <v>3.5486825400000002E-5</v>
      </c>
      <c r="AJ1751" s="122">
        <v>3.7769862400000002E-5</v>
      </c>
      <c r="AK1751" s="122">
        <v>4.0121867800000002E-5</v>
      </c>
      <c r="AL1751" s="122">
        <v>0</v>
      </c>
    </row>
    <row r="1752" spans="1:38" hidden="1" x14ac:dyDescent="0.25">
      <c r="A1752" s="122" t="s">
        <v>2213</v>
      </c>
      <c r="B1752" s="122">
        <v>1</v>
      </c>
      <c r="C1752" s="122" t="s">
        <v>2214</v>
      </c>
      <c r="D1752" s="122" t="s">
        <v>2126</v>
      </c>
      <c r="E1752" s="122">
        <v>33</v>
      </c>
      <c r="F1752" s="122">
        <v>3.2955E-8</v>
      </c>
      <c r="G1752" s="122">
        <v>5.1719799999999998E-8</v>
      </c>
      <c r="H1752" s="122">
        <v>7.0532199999999997E-8</v>
      </c>
      <c r="I1752" s="122">
        <v>8.9609000000000005E-8</v>
      </c>
      <c r="J1752" s="122">
        <v>1.081589E-7</v>
      </c>
      <c r="K1752" s="122">
        <v>2.6395269999999998E-7</v>
      </c>
      <c r="L1752" s="122">
        <v>4.941813E-7</v>
      </c>
      <c r="M1752" s="122">
        <v>7.259589E-7</v>
      </c>
      <c r="N1752" s="122">
        <v>9.6186030000000004E-7</v>
      </c>
      <c r="O1752" s="122">
        <v>1.2490346E-6</v>
      </c>
      <c r="P1752" s="122">
        <v>1.3538639999999999E-6</v>
      </c>
      <c r="Q1752" s="122">
        <v>1.4159967E-6</v>
      </c>
      <c r="R1752" s="122">
        <v>1.8214043E-6</v>
      </c>
      <c r="S1752" s="122">
        <v>2.2698620999999998E-6</v>
      </c>
      <c r="T1752" s="122">
        <v>2.3879405E-6</v>
      </c>
      <c r="U1752" s="122">
        <v>2.5062943000000001E-6</v>
      </c>
      <c r="V1752" s="122">
        <v>2.6460775000000001E-6</v>
      </c>
      <c r="W1752" s="122">
        <v>2.7911543999999998E-6</v>
      </c>
      <c r="X1752" s="122">
        <v>2.9520662999999998E-6</v>
      </c>
      <c r="Y1752" s="122">
        <v>3.2867248999999999E-6</v>
      </c>
      <c r="Z1752" s="122">
        <v>3.6946840999999999E-6</v>
      </c>
      <c r="AA1752" s="122">
        <v>4.0059550999999996E-6</v>
      </c>
      <c r="AB1752" s="122">
        <v>4.2713326999999997E-6</v>
      </c>
      <c r="AC1752" s="122">
        <v>4.5858547E-6</v>
      </c>
      <c r="AD1752" s="122">
        <v>4.9101821999999998E-6</v>
      </c>
      <c r="AE1752" s="122">
        <v>5.2544737000000001E-6</v>
      </c>
      <c r="AF1752" s="122">
        <v>5.6819695999999998E-6</v>
      </c>
      <c r="AG1752" s="122">
        <v>6.1035148000000004E-6</v>
      </c>
      <c r="AH1752" s="122">
        <v>6.5909985000000001E-6</v>
      </c>
      <c r="AI1752" s="122">
        <v>7.0480918000000002E-6</v>
      </c>
      <c r="AJ1752" s="122">
        <v>7.2396765000000002E-6</v>
      </c>
      <c r="AK1752" s="122">
        <v>7.4560905000000003E-6</v>
      </c>
      <c r="AL1752" s="122">
        <v>0</v>
      </c>
    </row>
    <row r="1753" spans="1:38" hidden="1" x14ac:dyDescent="0.25">
      <c r="A1753" s="122" t="s">
        <v>2213</v>
      </c>
      <c r="B1753" s="122">
        <v>1</v>
      </c>
      <c r="C1753" s="122" t="s">
        <v>2214</v>
      </c>
      <c r="D1753" s="122" t="s">
        <v>2127</v>
      </c>
      <c r="E1753" s="122">
        <v>33</v>
      </c>
      <c r="F1753" s="122">
        <v>3.6452699999999999E-8</v>
      </c>
      <c r="G1753" s="122">
        <v>5.8795999999999999E-8</v>
      </c>
      <c r="H1753" s="122">
        <v>8.2023900000000002E-8</v>
      </c>
      <c r="I1753" s="122">
        <v>1.063291E-7</v>
      </c>
      <c r="J1753" s="122">
        <v>1.3171030000000001E-7</v>
      </c>
      <c r="K1753" s="122">
        <v>3.3179949999999998E-7</v>
      </c>
      <c r="L1753" s="122">
        <v>6.397479E-7</v>
      </c>
      <c r="M1753" s="122">
        <v>9.6091970000000008E-7</v>
      </c>
      <c r="N1753" s="122">
        <v>1.2989784999999999E-6</v>
      </c>
      <c r="O1753" s="122">
        <v>1.6975925E-6</v>
      </c>
      <c r="P1753" s="122">
        <v>1.8611127E-6</v>
      </c>
      <c r="Q1753" s="122">
        <v>1.9611825E-6</v>
      </c>
      <c r="R1753" s="122">
        <v>2.5618757999999999E-6</v>
      </c>
      <c r="S1753" s="122">
        <v>3.2660465999999998E-6</v>
      </c>
      <c r="T1753" s="122">
        <v>3.4943094999999999E-6</v>
      </c>
      <c r="U1753" s="122">
        <v>3.7348971000000001E-6</v>
      </c>
      <c r="V1753" s="122">
        <v>3.9841692999999999E-6</v>
      </c>
      <c r="W1753" s="122">
        <v>4.2360187000000003E-6</v>
      </c>
      <c r="X1753" s="122">
        <v>4.4968849999999999E-6</v>
      </c>
      <c r="Y1753" s="122">
        <v>4.9488899000000004E-6</v>
      </c>
      <c r="Z1753" s="122">
        <v>5.4915087999999996E-6</v>
      </c>
      <c r="AA1753" s="122">
        <v>5.8613950999999999E-6</v>
      </c>
      <c r="AB1753" s="122">
        <v>6.1511001000000002E-6</v>
      </c>
      <c r="AC1753" s="122">
        <v>6.5038070000000003E-6</v>
      </c>
      <c r="AD1753" s="122">
        <v>6.9044944999999997E-6</v>
      </c>
      <c r="AE1753" s="122">
        <v>7.3116003000000003E-6</v>
      </c>
      <c r="AF1753" s="122">
        <v>7.8504900999999997E-6</v>
      </c>
      <c r="AG1753" s="122">
        <v>8.3875903999999999E-6</v>
      </c>
      <c r="AH1753" s="122">
        <v>9.0512302999999992E-6</v>
      </c>
      <c r="AI1753" s="122">
        <v>9.7191904000000008E-6</v>
      </c>
      <c r="AJ1753" s="122">
        <v>1.0405747900000001E-5</v>
      </c>
      <c r="AK1753" s="122">
        <v>1.11653188E-5</v>
      </c>
      <c r="AL1753" s="122">
        <v>0</v>
      </c>
    </row>
    <row r="1754" spans="1:38" hidden="1" x14ac:dyDescent="0.25">
      <c r="A1754" s="122" t="s">
        <v>2213</v>
      </c>
      <c r="B1754" s="122">
        <v>1</v>
      </c>
      <c r="C1754" s="122" t="s">
        <v>2214</v>
      </c>
      <c r="D1754" s="122" t="s">
        <v>2128</v>
      </c>
      <c r="E1754" s="122">
        <v>33</v>
      </c>
      <c r="F1754" s="122">
        <v>7.0956220000000005E-7</v>
      </c>
      <c r="G1754" s="122">
        <v>1.1508028000000001E-6</v>
      </c>
      <c r="H1754" s="122">
        <v>1.6112123000000001E-6</v>
      </c>
      <c r="I1754" s="122">
        <v>2.0964203999999998E-6</v>
      </c>
      <c r="J1754" s="122">
        <v>2.6137477999999998E-6</v>
      </c>
      <c r="K1754" s="122">
        <v>6.6101614000000004E-6</v>
      </c>
      <c r="L1754" s="122">
        <v>1.2824157100000001E-5</v>
      </c>
      <c r="M1754" s="122">
        <v>1.94185906E-5</v>
      </c>
      <c r="N1754" s="122">
        <v>2.6353706099999999E-5</v>
      </c>
      <c r="O1754" s="122">
        <v>3.4520541999999997E-5</v>
      </c>
      <c r="P1754" s="122">
        <v>3.7979729799999997E-5</v>
      </c>
      <c r="Q1754" s="122">
        <v>4.0315489899999998E-5</v>
      </c>
      <c r="R1754" s="122">
        <v>5.3036141699999999E-5</v>
      </c>
      <c r="S1754" s="122">
        <v>6.7892334300000002E-5</v>
      </c>
      <c r="T1754" s="122">
        <v>7.3247822700000002E-5</v>
      </c>
      <c r="U1754" s="122">
        <v>7.8847751099999998E-5</v>
      </c>
      <c r="V1754" s="122">
        <v>8.4234912299999996E-5</v>
      </c>
      <c r="W1754" s="122">
        <v>8.9253352100000002E-5</v>
      </c>
      <c r="X1754" s="122">
        <v>9.4261354299999994E-5</v>
      </c>
      <c r="Y1754" s="122">
        <v>1.035177475E-4</v>
      </c>
      <c r="Z1754" s="122">
        <v>1.15038187E-4</v>
      </c>
      <c r="AA1754" s="122">
        <v>1.2306486680000001E-4</v>
      </c>
      <c r="AB1754" s="122">
        <v>1.29684651E-4</v>
      </c>
      <c r="AC1754" s="122">
        <v>1.3761018420000001E-4</v>
      </c>
      <c r="AD1754" s="122">
        <v>1.4690435229999999E-4</v>
      </c>
      <c r="AE1754" s="122">
        <v>1.569255397E-4</v>
      </c>
      <c r="AF1754" s="122">
        <v>1.7045873209999999E-4</v>
      </c>
      <c r="AG1754" s="122">
        <v>1.836721121E-4</v>
      </c>
      <c r="AH1754" s="122">
        <v>1.9895161789999999E-4</v>
      </c>
      <c r="AI1754" s="122">
        <v>2.138755282E-4</v>
      </c>
      <c r="AJ1754" s="122">
        <v>2.2628736920000001E-4</v>
      </c>
      <c r="AK1754" s="122">
        <v>2.423730493E-4</v>
      </c>
      <c r="AL1754" s="122">
        <v>0</v>
      </c>
    </row>
    <row r="1755" spans="1:38" hidden="1" x14ac:dyDescent="0.25">
      <c r="A1755" s="122" t="s">
        <v>2213</v>
      </c>
      <c r="B1755" s="122">
        <v>1</v>
      </c>
      <c r="C1755" s="122" t="s">
        <v>2214</v>
      </c>
      <c r="D1755" s="122" t="s">
        <v>2129</v>
      </c>
      <c r="E1755" s="122">
        <v>33</v>
      </c>
      <c r="F1755" s="122">
        <v>3.5456049999999998E-7</v>
      </c>
      <c r="G1755" s="122">
        <v>5.7265610000000003E-7</v>
      </c>
      <c r="H1755" s="122">
        <v>8.0465319999999996E-7</v>
      </c>
      <c r="I1755" s="122">
        <v>1.0504149999999999E-6</v>
      </c>
      <c r="J1755" s="122">
        <v>1.3137468E-6</v>
      </c>
      <c r="K1755" s="122">
        <v>3.3321233000000001E-6</v>
      </c>
      <c r="L1755" s="122">
        <v>6.4763048999999997E-6</v>
      </c>
      <c r="M1755" s="122">
        <v>9.8268671000000004E-6</v>
      </c>
      <c r="N1755" s="122">
        <v>1.33814953E-5</v>
      </c>
      <c r="O1755" s="122">
        <v>1.7624446599999999E-5</v>
      </c>
      <c r="P1755" s="122">
        <v>1.9471597E-5</v>
      </c>
      <c r="Q1755" s="122">
        <v>2.06471292E-5</v>
      </c>
      <c r="R1755" s="122">
        <v>2.7037873299999998E-5</v>
      </c>
      <c r="S1755" s="122">
        <v>3.4428288500000002E-5</v>
      </c>
      <c r="T1755" s="122">
        <v>3.6882967999999998E-5</v>
      </c>
      <c r="U1755" s="122">
        <v>3.94455429E-5</v>
      </c>
      <c r="V1755" s="122">
        <v>4.2452773199999997E-5</v>
      </c>
      <c r="W1755" s="122">
        <v>4.5433631800000003E-5</v>
      </c>
      <c r="X1755" s="122">
        <v>4.8357781899999999E-5</v>
      </c>
      <c r="Y1755" s="122">
        <v>5.3393412100000001E-5</v>
      </c>
      <c r="Z1755" s="122">
        <v>5.9284009199999998E-5</v>
      </c>
      <c r="AA1755" s="122">
        <v>6.3313775300000003E-5</v>
      </c>
      <c r="AB1755" s="122">
        <v>6.65392835E-5</v>
      </c>
      <c r="AC1755" s="122">
        <v>7.0211009600000003E-5</v>
      </c>
      <c r="AD1755" s="122">
        <v>7.4519625299999994E-5</v>
      </c>
      <c r="AE1755" s="122">
        <v>7.9035530600000004E-5</v>
      </c>
      <c r="AF1755" s="122">
        <v>8.5186588600000005E-5</v>
      </c>
      <c r="AG1755" s="122">
        <v>9.1209895000000002E-5</v>
      </c>
      <c r="AH1755" s="122">
        <v>9.8464208299999995E-5</v>
      </c>
      <c r="AI1755" s="122">
        <v>1.057634222E-4</v>
      </c>
      <c r="AJ1755" s="122">
        <v>1.125229818E-4</v>
      </c>
      <c r="AK1755" s="122">
        <v>1.201739295E-4</v>
      </c>
      <c r="AL1755" s="122">
        <v>0</v>
      </c>
    </row>
    <row r="1756" spans="1:38" hidden="1" x14ac:dyDescent="0.25">
      <c r="A1756" s="122" t="s">
        <v>2213</v>
      </c>
      <c r="B1756" s="122">
        <v>1</v>
      </c>
      <c r="C1756" s="122" t="s">
        <v>2214</v>
      </c>
      <c r="D1756" s="122" t="s">
        <v>2176</v>
      </c>
      <c r="E1756" s="122">
        <v>33</v>
      </c>
      <c r="F1756" s="122">
        <v>7.3021000000000003E-9</v>
      </c>
      <c r="G1756" s="122">
        <v>1.1892E-8</v>
      </c>
      <c r="H1756" s="122">
        <v>1.6799099999999999E-8</v>
      </c>
      <c r="I1756" s="122">
        <v>2.16496E-8</v>
      </c>
      <c r="J1756" s="122">
        <v>2.6277500000000002E-8</v>
      </c>
      <c r="K1756" s="122">
        <v>6.5561100000000006E-8</v>
      </c>
      <c r="L1756" s="122">
        <v>1.2547050000000001E-7</v>
      </c>
      <c r="M1756" s="122">
        <v>1.8771060000000001E-7</v>
      </c>
      <c r="N1756" s="122">
        <v>2.547875E-7</v>
      </c>
      <c r="O1756" s="122">
        <v>3.3424379999999997E-7</v>
      </c>
      <c r="P1756" s="122">
        <v>3.6760609999999998E-7</v>
      </c>
      <c r="Q1756" s="122">
        <v>3.8567349999999998E-7</v>
      </c>
      <c r="R1756" s="122">
        <v>5.0003950000000001E-7</v>
      </c>
      <c r="S1756" s="122">
        <v>6.3109529999999998E-7</v>
      </c>
      <c r="T1756" s="122">
        <v>6.680845E-7</v>
      </c>
      <c r="U1756" s="122">
        <v>7.0521789999999996E-7</v>
      </c>
      <c r="V1756" s="122">
        <v>7.4325400000000005E-7</v>
      </c>
      <c r="W1756" s="122">
        <v>7.8288319999999999E-7</v>
      </c>
      <c r="X1756" s="122">
        <v>8.2378499999999996E-7</v>
      </c>
      <c r="Y1756" s="122">
        <v>9.0271879999999996E-7</v>
      </c>
      <c r="Z1756" s="122">
        <v>9.9700230000000003E-7</v>
      </c>
      <c r="AA1756" s="122">
        <v>1.0588214000000001E-6</v>
      </c>
      <c r="AB1756" s="122">
        <v>1.1061887E-6</v>
      </c>
      <c r="AC1756" s="122">
        <v>1.1635191999999999E-6</v>
      </c>
      <c r="AD1756" s="122">
        <v>1.2272736E-6</v>
      </c>
      <c r="AE1756" s="122">
        <v>1.2915027000000001E-6</v>
      </c>
      <c r="AF1756" s="122">
        <v>1.3791984E-6</v>
      </c>
      <c r="AG1756" s="122">
        <v>1.4653516999999999E-6</v>
      </c>
      <c r="AH1756" s="122">
        <v>1.5703987999999999E-6</v>
      </c>
      <c r="AI1756" s="122">
        <v>1.6733139E-6</v>
      </c>
      <c r="AJ1756" s="122">
        <v>1.7675962999999999E-6</v>
      </c>
      <c r="AK1756" s="122">
        <v>1.8783607E-6</v>
      </c>
      <c r="AL1756" s="122">
        <v>0</v>
      </c>
    </row>
    <row r="1757" spans="1:38" hidden="1" x14ac:dyDescent="0.25">
      <c r="A1757" s="122" t="s">
        <v>2213</v>
      </c>
      <c r="B1757" s="122">
        <v>1</v>
      </c>
      <c r="C1757" s="122" t="s">
        <v>2214</v>
      </c>
      <c r="D1757" s="122" t="s">
        <v>2130</v>
      </c>
      <c r="E1757" s="122">
        <v>33</v>
      </c>
      <c r="F1757" s="122">
        <v>6.0620900000000005E-8</v>
      </c>
      <c r="G1757" s="122">
        <v>9.7845899999999996E-8</v>
      </c>
      <c r="H1757" s="122">
        <v>1.3675430000000001E-7</v>
      </c>
      <c r="I1757" s="122">
        <v>1.76544E-7</v>
      </c>
      <c r="J1757" s="122">
        <v>2.1798039999999999E-7</v>
      </c>
      <c r="K1757" s="122">
        <v>5.4419219999999999E-7</v>
      </c>
      <c r="L1757" s="122">
        <v>1.0393031E-6</v>
      </c>
      <c r="M1757" s="122">
        <v>1.5493132E-6</v>
      </c>
      <c r="N1757" s="122">
        <v>2.0679798999999999E-6</v>
      </c>
      <c r="O1757" s="122">
        <v>2.6511261000000001E-6</v>
      </c>
      <c r="P1757" s="122">
        <v>2.8720412000000002E-6</v>
      </c>
      <c r="Q1757" s="122">
        <v>3.0216297000000002E-6</v>
      </c>
      <c r="R1757" s="122">
        <v>3.9392913999999998E-6</v>
      </c>
      <c r="S1757" s="122">
        <v>4.9954916999999998E-6</v>
      </c>
      <c r="T1757" s="122">
        <v>5.3565577E-6</v>
      </c>
      <c r="U1757" s="122">
        <v>5.7128437000000003E-6</v>
      </c>
      <c r="V1757" s="122">
        <v>6.0728317999999998E-6</v>
      </c>
      <c r="W1757" s="122">
        <v>6.3931518999999996E-6</v>
      </c>
      <c r="X1757" s="122">
        <v>6.7778989999999997E-6</v>
      </c>
      <c r="Y1757" s="122">
        <v>7.4739596999999999E-6</v>
      </c>
      <c r="Z1757" s="122">
        <v>8.3259767000000002E-6</v>
      </c>
      <c r="AA1757" s="122">
        <v>8.9094833999999999E-6</v>
      </c>
      <c r="AB1757" s="122">
        <v>9.3739376999999993E-6</v>
      </c>
      <c r="AC1757" s="122">
        <v>9.9156837000000004E-6</v>
      </c>
      <c r="AD1757" s="122">
        <v>1.04724554E-5</v>
      </c>
      <c r="AE1757" s="122">
        <v>1.1044248499999999E-5</v>
      </c>
      <c r="AF1757" s="122">
        <v>1.18079764E-5</v>
      </c>
      <c r="AG1757" s="122">
        <v>1.2483758000000001E-5</v>
      </c>
      <c r="AH1757" s="122">
        <v>1.33206038E-5</v>
      </c>
      <c r="AI1757" s="122">
        <v>1.4087317E-5</v>
      </c>
      <c r="AJ1757" s="122">
        <v>1.5231810600000001E-5</v>
      </c>
      <c r="AK1757" s="122">
        <v>1.6041115799999998E-5</v>
      </c>
      <c r="AL1757" s="122">
        <v>0</v>
      </c>
    </row>
    <row r="1758" spans="1:38" hidden="1" x14ac:dyDescent="0.25">
      <c r="A1758" s="122" t="s">
        <v>2213</v>
      </c>
      <c r="B1758" s="122">
        <v>1</v>
      </c>
      <c r="C1758" s="122" t="s">
        <v>2214</v>
      </c>
      <c r="D1758" s="122" t="s">
        <v>2131</v>
      </c>
      <c r="E1758" s="122">
        <v>33</v>
      </c>
      <c r="F1758" s="122">
        <v>1.5140479999999999E-7</v>
      </c>
      <c r="G1758" s="122">
        <v>2.4080399999999999E-7</v>
      </c>
      <c r="H1758" s="122">
        <v>3.326636E-7</v>
      </c>
      <c r="I1758" s="122">
        <v>4.2704149999999998E-7</v>
      </c>
      <c r="J1758" s="122">
        <v>5.2327399999999995E-7</v>
      </c>
      <c r="K1758" s="122">
        <v>1.3037530000000001E-6</v>
      </c>
      <c r="L1758" s="122">
        <v>2.4865466999999998E-6</v>
      </c>
      <c r="M1758" s="122">
        <v>3.6968479E-6</v>
      </c>
      <c r="N1758" s="122">
        <v>4.9398602000000004E-6</v>
      </c>
      <c r="O1758" s="122">
        <v>6.3909903000000003E-6</v>
      </c>
      <c r="P1758" s="122">
        <v>6.9322367E-6</v>
      </c>
      <c r="Q1758" s="122">
        <v>7.2265783E-6</v>
      </c>
      <c r="R1758" s="122">
        <v>9.3245251000000002E-6</v>
      </c>
      <c r="S1758" s="122">
        <v>1.1746540900000001E-5</v>
      </c>
      <c r="T1758" s="122">
        <v>1.24228184E-5</v>
      </c>
      <c r="U1758" s="122">
        <v>1.31005511E-5</v>
      </c>
      <c r="V1758" s="122">
        <v>1.3829630300000001E-5</v>
      </c>
      <c r="W1758" s="122">
        <v>1.4573825500000001E-5</v>
      </c>
      <c r="X1758" s="122">
        <v>1.5348234999999999E-5</v>
      </c>
      <c r="Y1758" s="122">
        <v>1.6831708800000002E-5</v>
      </c>
      <c r="Z1758" s="122">
        <v>1.8622414499999999E-5</v>
      </c>
      <c r="AA1758" s="122">
        <v>1.9805818199999998E-5</v>
      </c>
      <c r="AB1758" s="122">
        <v>2.0672422999999998E-5</v>
      </c>
      <c r="AC1758" s="122">
        <v>2.1775980800000001E-5</v>
      </c>
      <c r="AD1758" s="122">
        <v>2.3016508400000001E-5</v>
      </c>
      <c r="AE1758" s="122">
        <v>2.4234815899999999E-5</v>
      </c>
      <c r="AF1758" s="122">
        <v>2.5892125299999999E-5</v>
      </c>
      <c r="AG1758" s="122">
        <v>2.7526043499999999E-5</v>
      </c>
      <c r="AH1758" s="122">
        <v>2.9483880700000001E-5</v>
      </c>
      <c r="AI1758" s="122">
        <v>3.1442327599999999E-5</v>
      </c>
      <c r="AJ1758" s="122">
        <v>3.3451914299999997E-5</v>
      </c>
      <c r="AK1758" s="122">
        <v>3.5531506700000001E-5</v>
      </c>
      <c r="AL1758" s="122">
        <v>0</v>
      </c>
    </row>
    <row r="1759" spans="1:38" hidden="1" x14ac:dyDescent="0.25">
      <c r="A1759" s="122" t="s">
        <v>2213</v>
      </c>
      <c r="B1759" s="122">
        <v>1</v>
      </c>
      <c r="C1759" s="122" t="s">
        <v>2214</v>
      </c>
      <c r="D1759" s="122" t="s">
        <v>2132</v>
      </c>
      <c r="E1759" s="122">
        <v>33</v>
      </c>
      <c r="F1759" s="122">
        <v>5.5116399999999997E-8</v>
      </c>
      <c r="G1759" s="122">
        <v>8.9631099999999996E-8</v>
      </c>
      <c r="H1759" s="122">
        <v>1.264939E-7</v>
      </c>
      <c r="I1759" s="122">
        <v>1.6689980000000001E-7</v>
      </c>
      <c r="J1759" s="122">
        <v>2.1019829999999999E-7</v>
      </c>
      <c r="K1759" s="122">
        <v>5.353113E-7</v>
      </c>
      <c r="L1759" s="122">
        <v>1.0387229E-6</v>
      </c>
      <c r="M1759" s="122">
        <v>1.5708974999999999E-6</v>
      </c>
      <c r="N1759" s="122">
        <v>2.1311084000000002E-6</v>
      </c>
      <c r="O1759" s="122">
        <v>2.7943259E-6</v>
      </c>
      <c r="P1759" s="122">
        <v>3.0753671999999998E-6</v>
      </c>
      <c r="Q1759" s="122">
        <v>3.2533487999999998E-6</v>
      </c>
      <c r="R1759" s="122">
        <v>4.2594872999999997E-6</v>
      </c>
      <c r="S1759" s="122">
        <v>5.4435773000000001E-6</v>
      </c>
      <c r="T1759" s="122">
        <v>5.8538388999999998E-6</v>
      </c>
      <c r="U1759" s="122">
        <v>6.3116999000000001E-6</v>
      </c>
      <c r="V1759" s="122">
        <v>6.8097798999999999E-6</v>
      </c>
      <c r="W1759" s="122">
        <v>7.3136335999999996E-6</v>
      </c>
      <c r="X1759" s="122">
        <v>7.8061585999999996E-6</v>
      </c>
      <c r="Y1759" s="122">
        <v>8.6267675999999995E-6</v>
      </c>
      <c r="Z1759" s="122">
        <v>9.5883901000000005E-6</v>
      </c>
      <c r="AA1759" s="122">
        <v>1.0231540900000001E-5</v>
      </c>
      <c r="AB1759" s="122">
        <v>1.07224567E-5</v>
      </c>
      <c r="AC1759" s="122">
        <v>1.13460803E-5</v>
      </c>
      <c r="AD1759" s="122">
        <v>1.20774546E-5</v>
      </c>
      <c r="AE1759" s="122">
        <v>1.28254239E-5</v>
      </c>
      <c r="AF1759" s="122">
        <v>1.39164854E-5</v>
      </c>
      <c r="AG1759" s="122">
        <v>1.5057818400000001E-5</v>
      </c>
      <c r="AH1759" s="122">
        <v>1.63998669E-5</v>
      </c>
      <c r="AI1759" s="122">
        <v>1.7803608600000002E-5</v>
      </c>
      <c r="AJ1759" s="122">
        <v>1.93847373E-5</v>
      </c>
      <c r="AK1759" s="122">
        <v>2.1152830299999999E-5</v>
      </c>
      <c r="AL1759" s="122">
        <v>0</v>
      </c>
    </row>
    <row r="1760" spans="1:38" hidden="1" x14ac:dyDescent="0.25">
      <c r="A1760" s="122" t="s">
        <v>2213</v>
      </c>
      <c r="B1760" s="122">
        <v>1</v>
      </c>
      <c r="C1760" s="122" t="s">
        <v>2214</v>
      </c>
      <c r="D1760" s="122" t="s">
        <v>2133</v>
      </c>
      <c r="E1760" s="122">
        <v>33</v>
      </c>
      <c r="F1760" s="122">
        <v>6.2354399999999999E-7</v>
      </c>
      <c r="G1760" s="122">
        <v>9.9579629999999998E-7</v>
      </c>
      <c r="H1760" s="122">
        <v>1.3802967E-6</v>
      </c>
      <c r="I1760" s="122">
        <v>1.7776630999999999E-6</v>
      </c>
      <c r="J1760" s="122">
        <v>2.1866369E-6</v>
      </c>
      <c r="K1760" s="122">
        <v>5.4600625000000004E-6</v>
      </c>
      <c r="L1760" s="122">
        <v>1.0448673699999999E-5</v>
      </c>
      <c r="M1760" s="122">
        <v>1.5581764399999998E-5</v>
      </c>
      <c r="N1760" s="122">
        <v>2.08831832E-5</v>
      </c>
      <c r="O1760" s="122">
        <v>2.7072064999999999E-5</v>
      </c>
      <c r="P1760" s="122">
        <v>2.9427987800000001E-5</v>
      </c>
      <c r="Q1760" s="122">
        <v>3.0780633600000001E-5</v>
      </c>
      <c r="R1760" s="122">
        <v>3.9804208500000001E-5</v>
      </c>
      <c r="S1760" s="122">
        <v>5.0132456800000001E-5</v>
      </c>
      <c r="T1760" s="122">
        <v>5.2951858800000002E-5</v>
      </c>
      <c r="U1760" s="122">
        <v>5.5725836499999997E-5</v>
      </c>
      <c r="V1760" s="122">
        <v>5.8626246800000003E-5</v>
      </c>
      <c r="W1760" s="122">
        <v>6.1691983099999997E-5</v>
      </c>
      <c r="X1760" s="122">
        <v>6.4853094699999996E-5</v>
      </c>
      <c r="Y1760" s="122">
        <v>7.1019080900000002E-5</v>
      </c>
      <c r="Z1760" s="122">
        <v>7.83795929E-5</v>
      </c>
      <c r="AA1760" s="122">
        <v>8.31026795E-5</v>
      </c>
      <c r="AB1760" s="122">
        <v>8.6557337699999995E-5</v>
      </c>
      <c r="AC1760" s="122">
        <v>9.0764096299999998E-5</v>
      </c>
      <c r="AD1760" s="122">
        <v>9.5340361400000006E-5</v>
      </c>
      <c r="AE1760" s="122">
        <v>9.9806431499999997E-5</v>
      </c>
      <c r="AF1760" s="122">
        <v>1.0595564790000001E-4</v>
      </c>
      <c r="AG1760" s="122">
        <v>1.118987453E-4</v>
      </c>
      <c r="AH1760" s="122">
        <v>1.1910635059999999E-4</v>
      </c>
      <c r="AI1760" s="122">
        <v>1.2605424770000001E-4</v>
      </c>
      <c r="AJ1760" s="122">
        <v>1.341283532E-4</v>
      </c>
      <c r="AK1760" s="122">
        <v>1.4100383510000001E-4</v>
      </c>
      <c r="AL1760" s="122">
        <v>0</v>
      </c>
    </row>
    <row r="1761" spans="1:38" hidden="1" x14ac:dyDescent="0.25">
      <c r="A1761" s="122" t="s">
        <v>2213</v>
      </c>
      <c r="B1761" s="122">
        <v>1</v>
      </c>
      <c r="C1761" s="122" t="s">
        <v>2214</v>
      </c>
      <c r="D1761" s="122" t="s">
        <v>2134</v>
      </c>
      <c r="E1761" s="122">
        <v>33</v>
      </c>
      <c r="F1761" s="122">
        <v>3.0257889999999998E-7</v>
      </c>
      <c r="G1761" s="122">
        <v>4.8342949999999997E-7</v>
      </c>
      <c r="H1761" s="122">
        <v>6.6978240000000003E-7</v>
      </c>
      <c r="I1761" s="122">
        <v>8.6387859999999998E-7</v>
      </c>
      <c r="J1761" s="122">
        <v>1.0634415E-6</v>
      </c>
      <c r="K1761" s="122">
        <v>2.6605736999999999E-6</v>
      </c>
      <c r="L1761" s="122">
        <v>5.0991586E-6</v>
      </c>
      <c r="M1761" s="122">
        <v>7.6149465000000003E-6</v>
      </c>
      <c r="N1761" s="122">
        <v>1.0208382600000001E-5</v>
      </c>
      <c r="O1761" s="122">
        <v>1.32413244E-5</v>
      </c>
      <c r="P1761" s="122">
        <v>1.44176481E-5</v>
      </c>
      <c r="Q1761" s="122">
        <v>1.5103268300000001E-5</v>
      </c>
      <c r="R1761" s="122">
        <v>1.9562675999999999E-5</v>
      </c>
      <c r="S1761" s="122">
        <v>2.4741361799999999E-5</v>
      </c>
      <c r="T1761" s="122">
        <v>2.6215667900000001E-5</v>
      </c>
      <c r="U1761" s="122">
        <v>2.7746536099999999E-5</v>
      </c>
      <c r="V1761" s="122">
        <v>2.93626967E-5</v>
      </c>
      <c r="W1761" s="122">
        <v>3.0999863499999998E-5</v>
      </c>
      <c r="X1761" s="122">
        <v>3.2687480099999999E-5</v>
      </c>
      <c r="Y1761" s="122">
        <v>3.58477208E-5</v>
      </c>
      <c r="Z1761" s="122">
        <v>3.9618805800000001E-5</v>
      </c>
      <c r="AA1761" s="122">
        <v>4.2089685400000003E-5</v>
      </c>
      <c r="AB1761" s="122">
        <v>4.3933571800000003E-5</v>
      </c>
      <c r="AC1761" s="122">
        <v>4.6245546599999998E-5</v>
      </c>
      <c r="AD1761" s="122">
        <v>4.8805769899999999E-5</v>
      </c>
      <c r="AE1761" s="122">
        <v>5.1313042699999998E-5</v>
      </c>
      <c r="AF1761" s="122">
        <v>5.48540591E-5</v>
      </c>
      <c r="AG1761" s="122">
        <v>5.8332026000000001E-5</v>
      </c>
      <c r="AH1761" s="122">
        <v>6.2699518799999994E-5</v>
      </c>
      <c r="AI1761" s="122">
        <v>6.69828107E-5</v>
      </c>
      <c r="AJ1761" s="122">
        <v>7.1187314400000007E-5</v>
      </c>
      <c r="AK1761" s="122">
        <v>7.5734706600000005E-5</v>
      </c>
      <c r="AL1761" s="122">
        <v>0</v>
      </c>
    </row>
    <row r="1762" spans="1:38" hidden="1" x14ac:dyDescent="0.25">
      <c r="A1762" s="122" t="s">
        <v>2213</v>
      </c>
      <c r="B1762" s="122">
        <v>1</v>
      </c>
      <c r="C1762" s="122" t="s">
        <v>2214</v>
      </c>
      <c r="D1762" s="122" t="s">
        <v>2135</v>
      </c>
      <c r="E1762" s="122">
        <v>33</v>
      </c>
      <c r="F1762" s="122">
        <v>1.3509020000000001E-7</v>
      </c>
      <c r="G1762" s="122">
        <v>2.1507699999999999E-7</v>
      </c>
      <c r="H1762" s="122">
        <v>2.9890540000000001E-7</v>
      </c>
      <c r="I1762" s="122">
        <v>3.8482989999999999E-7</v>
      </c>
      <c r="J1762" s="122">
        <v>4.7367090000000001E-7</v>
      </c>
      <c r="K1762" s="122">
        <v>1.1826402E-6</v>
      </c>
      <c r="L1762" s="122">
        <v>2.2573648E-6</v>
      </c>
      <c r="M1762" s="122">
        <v>3.3697241999999998E-6</v>
      </c>
      <c r="N1762" s="122">
        <v>4.5275788999999998E-6</v>
      </c>
      <c r="O1762" s="122">
        <v>5.8668196000000003E-6</v>
      </c>
      <c r="P1762" s="122">
        <v>6.3751476E-6</v>
      </c>
      <c r="Q1762" s="122">
        <v>6.6600972999999999E-6</v>
      </c>
      <c r="R1762" s="122">
        <v>8.6231790999999999E-6</v>
      </c>
      <c r="S1762" s="122">
        <v>1.0872157899999999E-5</v>
      </c>
      <c r="T1762" s="122">
        <v>1.1500615000000001E-5</v>
      </c>
      <c r="U1762" s="122">
        <v>1.21320587E-5</v>
      </c>
      <c r="V1762" s="122">
        <v>1.2810886699999999E-5</v>
      </c>
      <c r="W1762" s="122">
        <v>1.35270187E-5</v>
      </c>
      <c r="X1762" s="122">
        <v>1.4286645900000001E-5</v>
      </c>
      <c r="Y1762" s="122">
        <v>1.5720834900000001E-5</v>
      </c>
      <c r="Z1762" s="122">
        <v>1.74470574E-5</v>
      </c>
      <c r="AA1762" s="122">
        <v>1.85329398E-5</v>
      </c>
      <c r="AB1762" s="122">
        <v>1.9390358800000001E-5</v>
      </c>
      <c r="AC1762" s="122">
        <v>2.0370935899999999E-5</v>
      </c>
      <c r="AD1762" s="122">
        <v>2.1471672599999999E-5</v>
      </c>
      <c r="AE1762" s="122">
        <v>2.2590797199999999E-5</v>
      </c>
      <c r="AF1762" s="122">
        <v>2.4072170400000001E-5</v>
      </c>
      <c r="AG1762" s="122">
        <v>2.54873152E-5</v>
      </c>
      <c r="AH1762" s="122">
        <v>2.72640764E-5</v>
      </c>
      <c r="AI1762" s="122">
        <v>2.8984725799999998E-5</v>
      </c>
      <c r="AJ1762" s="122">
        <v>3.0799937699999999E-5</v>
      </c>
      <c r="AK1762" s="122">
        <v>3.2655039100000003E-5</v>
      </c>
      <c r="AL1762" s="122">
        <v>0</v>
      </c>
    </row>
    <row r="1763" spans="1:38" hidden="1" x14ac:dyDescent="0.25">
      <c r="A1763" s="122" t="s">
        <v>2213</v>
      </c>
      <c r="B1763" s="122">
        <v>1</v>
      </c>
      <c r="C1763" s="122" t="s">
        <v>2214</v>
      </c>
      <c r="D1763" s="122" t="s">
        <v>2136</v>
      </c>
      <c r="E1763" s="122">
        <v>33</v>
      </c>
      <c r="F1763" s="122">
        <v>2.0111219999999999E-7</v>
      </c>
      <c r="G1763" s="122">
        <v>3.2039869999999998E-7</v>
      </c>
      <c r="H1763" s="122">
        <v>4.4444869999999998E-7</v>
      </c>
      <c r="I1763" s="122">
        <v>5.738408E-7</v>
      </c>
      <c r="J1763" s="122">
        <v>7.0652659999999996E-7</v>
      </c>
      <c r="K1763" s="122">
        <v>1.7675568E-6</v>
      </c>
      <c r="L1763" s="122">
        <v>3.3840648000000001E-6</v>
      </c>
      <c r="M1763" s="122">
        <v>5.0543420999999999E-6</v>
      </c>
      <c r="N1763" s="122">
        <v>6.7819970999999997E-6</v>
      </c>
      <c r="O1763" s="122">
        <v>8.8014253E-6</v>
      </c>
      <c r="P1763" s="122">
        <v>9.5828372000000002E-6</v>
      </c>
      <c r="Q1763" s="122">
        <v>1.0026843299999999E-5</v>
      </c>
      <c r="R1763" s="122">
        <v>1.2996966899999999E-5</v>
      </c>
      <c r="S1763" s="122">
        <v>1.6438654700000001E-5</v>
      </c>
      <c r="T1763" s="122">
        <v>1.7438261599999998E-5</v>
      </c>
      <c r="U1763" s="122">
        <v>1.8484424200000001E-5</v>
      </c>
      <c r="V1763" s="122">
        <v>1.9563352400000002E-5</v>
      </c>
      <c r="W1763" s="122">
        <v>2.0684097999999999E-5</v>
      </c>
      <c r="X1763" s="122">
        <v>2.18256087E-5</v>
      </c>
      <c r="Y1763" s="122">
        <v>2.3958736100000002E-5</v>
      </c>
      <c r="Z1763" s="122">
        <v>2.6543331199999998E-5</v>
      </c>
      <c r="AA1763" s="122">
        <v>2.82275979E-5</v>
      </c>
      <c r="AB1763" s="122">
        <v>2.94807931E-5</v>
      </c>
      <c r="AC1763" s="122">
        <v>3.1017038299999997E-5</v>
      </c>
      <c r="AD1763" s="122">
        <v>3.2682546100000002E-5</v>
      </c>
      <c r="AE1763" s="122">
        <v>3.4375546400000002E-5</v>
      </c>
      <c r="AF1763" s="122">
        <v>3.6693665300000003E-5</v>
      </c>
      <c r="AG1763" s="122">
        <v>3.9012449600000003E-5</v>
      </c>
      <c r="AH1763" s="122">
        <v>4.1786752700000001E-5</v>
      </c>
      <c r="AI1763" s="122">
        <v>4.45059863E-5</v>
      </c>
      <c r="AJ1763" s="122">
        <v>4.7250441299999998E-5</v>
      </c>
      <c r="AK1763" s="122">
        <v>5.0179016200000002E-5</v>
      </c>
      <c r="AL1763" s="122">
        <v>0</v>
      </c>
    </row>
    <row r="1764" spans="1:38" hidden="1" x14ac:dyDescent="0.25">
      <c r="A1764" s="122" t="s">
        <v>2213</v>
      </c>
      <c r="B1764" s="122">
        <v>1</v>
      </c>
      <c r="C1764" s="122" t="s">
        <v>2214</v>
      </c>
      <c r="D1764" s="122" t="s">
        <v>2137</v>
      </c>
      <c r="E1764" s="122">
        <v>33</v>
      </c>
      <c r="F1764" s="122">
        <v>2.2982959999999999E-7</v>
      </c>
      <c r="G1764" s="122">
        <v>3.6610020000000001E-7</v>
      </c>
      <c r="H1764" s="122">
        <v>5.0671500000000005E-7</v>
      </c>
      <c r="I1764" s="122">
        <v>6.497399E-7</v>
      </c>
      <c r="J1764" s="122">
        <v>7.9800999999999998E-7</v>
      </c>
      <c r="K1764" s="122">
        <v>1.9909674E-6</v>
      </c>
      <c r="L1764" s="122">
        <v>3.7979211E-6</v>
      </c>
      <c r="M1764" s="122">
        <v>5.6531838E-6</v>
      </c>
      <c r="N1764" s="122">
        <v>7.5561990000000004E-6</v>
      </c>
      <c r="O1764" s="122">
        <v>9.7712735999999999E-6</v>
      </c>
      <c r="P1764" s="122">
        <v>1.0583631399999999E-5</v>
      </c>
      <c r="Q1764" s="122">
        <v>1.10367488E-5</v>
      </c>
      <c r="R1764" s="122">
        <v>1.4291593399999999E-5</v>
      </c>
      <c r="S1764" s="122">
        <v>1.8051197399999999E-5</v>
      </c>
      <c r="T1764" s="122">
        <v>1.91464504E-5</v>
      </c>
      <c r="U1764" s="122">
        <v>2.0225090100000001E-5</v>
      </c>
      <c r="V1764" s="122">
        <v>1.9950173900000001E-5</v>
      </c>
      <c r="W1764" s="122">
        <v>2.12619029E-5</v>
      </c>
      <c r="X1764" s="122">
        <v>2.2566927199999999E-5</v>
      </c>
      <c r="Y1764" s="122">
        <v>2.49275804E-5</v>
      </c>
      <c r="Z1764" s="122">
        <v>2.77407728E-5</v>
      </c>
      <c r="AA1764" s="122">
        <v>2.9554285899999999E-5</v>
      </c>
      <c r="AB1764" s="122">
        <v>3.0919954199999999E-5</v>
      </c>
      <c r="AC1764" s="122">
        <v>3.25593648E-5</v>
      </c>
      <c r="AD1764" s="122">
        <v>3.4376580900000002E-5</v>
      </c>
      <c r="AE1764" s="122">
        <v>3.6221730000000001E-5</v>
      </c>
      <c r="AF1764" s="122">
        <v>3.8685564299999997E-5</v>
      </c>
      <c r="AG1764" s="122">
        <v>4.09219501E-5</v>
      </c>
      <c r="AH1764" s="122">
        <v>4.36604614E-5</v>
      </c>
      <c r="AI1764" s="122">
        <v>4.6356345200000002E-5</v>
      </c>
      <c r="AJ1764" s="122">
        <v>4.8795169600000002E-5</v>
      </c>
      <c r="AK1764" s="122">
        <v>5.1454836099999997E-5</v>
      </c>
      <c r="AL1764" s="122">
        <v>0</v>
      </c>
    </row>
    <row r="1765" spans="1:38" hidden="1" x14ac:dyDescent="0.25">
      <c r="A1765" s="122" t="s">
        <v>2213</v>
      </c>
      <c r="B1765" s="122">
        <v>1</v>
      </c>
      <c r="C1765" s="122" t="s">
        <v>2214</v>
      </c>
      <c r="D1765" s="122" t="s">
        <v>2138</v>
      </c>
      <c r="E1765" s="122">
        <v>33</v>
      </c>
      <c r="F1765" s="122">
        <v>3.2788590000000001E-7</v>
      </c>
      <c r="G1765" s="122">
        <v>5.180386E-7</v>
      </c>
      <c r="H1765" s="122">
        <v>7.1158510000000005E-7</v>
      </c>
      <c r="I1765" s="122">
        <v>9.1228059999999997E-7</v>
      </c>
      <c r="J1765" s="122">
        <v>1.1188234E-6</v>
      </c>
      <c r="K1765" s="122">
        <v>2.7924261999999999E-6</v>
      </c>
      <c r="L1765" s="122">
        <v>5.3355040000000001E-6</v>
      </c>
      <c r="M1765" s="122">
        <v>7.9612044999999999E-6</v>
      </c>
      <c r="N1765" s="122">
        <v>1.06728793E-5</v>
      </c>
      <c r="O1765" s="122">
        <v>1.3837956E-5</v>
      </c>
      <c r="P1765" s="122">
        <v>1.5054855000000001E-5</v>
      </c>
      <c r="Q1765" s="122">
        <v>1.5768434599999999E-5</v>
      </c>
      <c r="R1765" s="122">
        <v>2.03928517E-5</v>
      </c>
      <c r="S1765" s="122">
        <v>2.5643422199999999E-5</v>
      </c>
      <c r="T1765" s="122">
        <v>2.6969683900000002E-5</v>
      </c>
      <c r="U1765" s="122">
        <v>2.8297497E-5</v>
      </c>
      <c r="V1765" s="122">
        <v>2.9721646999999999E-5</v>
      </c>
      <c r="W1765" s="122">
        <v>3.12523486E-5</v>
      </c>
      <c r="X1765" s="122">
        <v>3.2912157999999998E-5</v>
      </c>
      <c r="Y1765" s="122">
        <v>3.6171205399999997E-5</v>
      </c>
      <c r="Z1765" s="122">
        <v>4.0082013199999999E-5</v>
      </c>
      <c r="AA1765" s="122">
        <v>4.2715923799999998E-5</v>
      </c>
      <c r="AB1765" s="122">
        <v>4.47752918E-5</v>
      </c>
      <c r="AC1765" s="122">
        <v>4.7263162199999998E-5</v>
      </c>
      <c r="AD1765" s="122">
        <v>5.0055100700000003E-5</v>
      </c>
      <c r="AE1765" s="122">
        <v>5.27569608E-5</v>
      </c>
      <c r="AF1765" s="122">
        <v>5.6419068199999999E-5</v>
      </c>
      <c r="AG1765" s="122">
        <v>6.0096258400000001E-5</v>
      </c>
      <c r="AH1765" s="122">
        <v>6.4452124399999998E-5</v>
      </c>
      <c r="AI1765" s="122">
        <v>6.8613572599999996E-5</v>
      </c>
      <c r="AJ1765" s="122">
        <v>7.3669202599999998E-5</v>
      </c>
      <c r="AK1765" s="122">
        <v>7.7723642700000005E-5</v>
      </c>
      <c r="AL1765" s="122">
        <v>0</v>
      </c>
    </row>
    <row r="1766" spans="1:38" hidden="1" x14ac:dyDescent="0.25">
      <c r="A1766" s="122" t="s">
        <v>2213</v>
      </c>
      <c r="B1766" s="122">
        <v>1</v>
      </c>
      <c r="C1766" s="122" t="s">
        <v>2214</v>
      </c>
      <c r="D1766" s="122" t="s">
        <v>2139</v>
      </c>
      <c r="E1766" s="122">
        <v>33</v>
      </c>
      <c r="F1766" s="122">
        <v>2.6131009999999999E-7</v>
      </c>
      <c r="G1766" s="122">
        <v>4.1898120000000002E-7</v>
      </c>
      <c r="H1766" s="122">
        <v>5.811187E-7</v>
      </c>
      <c r="I1766" s="122">
        <v>7.4840459999999996E-7</v>
      </c>
      <c r="J1766" s="122">
        <v>9.2201719999999995E-7</v>
      </c>
      <c r="K1766" s="122">
        <v>2.3052705999999998E-6</v>
      </c>
      <c r="L1766" s="122">
        <v>4.4136081999999997E-6</v>
      </c>
      <c r="M1766" s="122">
        <v>6.5946289999999997E-6</v>
      </c>
      <c r="N1766" s="122">
        <v>8.8565131999999994E-6</v>
      </c>
      <c r="O1766" s="122">
        <v>1.1509845300000001E-5</v>
      </c>
      <c r="P1766" s="122">
        <v>1.25696493E-5</v>
      </c>
      <c r="Q1766" s="122">
        <v>1.32471573E-5</v>
      </c>
      <c r="R1766" s="122">
        <v>1.7288683900000001E-5</v>
      </c>
      <c r="S1766" s="122">
        <v>2.19449933E-5</v>
      </c>
      <c r="T1766" s="122">
        <v>2.3330088599999999E-5</v>
      </c>
      <c r="U1766" s="122">
        <v>2.4713909199999998E-5</v>
      </c>
      <c r="V1766" s="122">
        <v>2.6092421800000001E-5</v>
      </c>
      <c r="W1766" s="122">
        <v>2.7471143100000001E-5</v>
      </c>
      <c r="X1766" s="122">
        <v>2.8923391700000002E-5</v>
      </c>
      <c r="Y1766" s="122">
        <v>3.1802293499999998E-5</v>
      </c>
      <c r="Z1766" s="122">
        <v>3.5335146099999997E-5</v>
      </c>
      <c r="AA1766" s="122">
        <v>3.7717427799999999E-5</v>
      </c>
      <c r="AB1766" s="122">
        <v>3.95622849E-5</v>
      </c>
      <c r="AC1766" s="122">
        <v>4.1703195500000002E-5</v>
      </c>
      <c r="AD1766" s="122">
        <v>4.4100162900000002E-5</v>
      </c>
      <c r="AE1766" s="122">
        <v>4.6478452400000001E-5</v>
      </c>
      <c r="AF1766" s="122">
        <v>4.9640579100000001E-5</v>
      </c>
      <c r="AG1766" s="122">
        <v>5.2781854299999999E-5</v>
      </c>
      <c r="AH1766" s="122">
        <v>5.6556118499999999E-5</v>
      </c>
      <c r="AI1766" s="122">
        <v>6.0255123400000001E-5</v>
      </c>
      <c r="AJ1766" s="122">
        <v>6.4756777699999995E-5</v>
      </c>
      <c r="AK1766" s="122">
        <v>6.8603476999999998E-5</v>
      </c>
      <c r="AL1766" s="122">
        <v>0</v>
      </c>
    </row>
    <row r="1767" spans="1:38" hidden="1" x14ac:dyDescent="0.25">
      <c r="A1767" s="122" t="s">
        <v>2213</v>
      </c>
      <c r="B1767" s="122">
        <v>1</v>
      </c>
      <c r="C1767" s="122" t="s">
        <v>2214</v>
      </c>
      <c r="D1767" s="122" t="s">
        <v>2140</v>
      </c>
      <c r="E1767" s="122">
        <v>33</v>
      </c>
      <c r="F1767" s="122">
        <v>6.7057500000000003E-8</v>
      </c>
      <c r="G1767" s="122">
        <v>1.064815E-7</v>
      </c>
      <c r="H1767" s="122">
        <v>1.4618449999999999E-7</v>
      </c>
      <c r="I1767" s="122">
        <v>1.870003E-7</v>
      </c>
      <c r="J1767" s="122">
        <v>2.2809919999999999E-7</v>
      </c>
      <c r="K1767" s="122">
        <v>5.6539239999999998E-7</v>
      </c>
      <c r="L1767" s="122">
        <v>1.0784187E-6</v>
      </c>
      <c r="M1767" s="122">
        <v>1.6044681999999999E-6</v>
      </c>
      <c r="N1767" s="122">
        <v>2.1426750000000002E-6</v>
      </c>
      <c r="O1767" s="122">
        <v>2.7749052000000001E-6</v>
      </c>
      <c r="P1767" s="122">
        <v>3.0224524E-6</v>
      </c>
      <c r="Q1767" s="122">
        <v>3.1688824E-6</v>
      </c>
      <c r="R1767" s="122">
        <v>4.118353E-6</v>
      </c>
      <c r="S1767" s="122">
        <v>5.2165238999999998E-6</v>
      </c>
      <c r="T1767" s="122">
        <v>5.5252959000000002E-6</v>
      </c>
      <c r="U1767" s="122">
        <v>5.8279996000000002E-6</v>
      </c>
      <c r="V1767" s="122">
        <v>6.1372264000000003E-6</v>
      </c>
      <c r="W1767" s="122">
        <v>6.4483768999999996E-6</v>
      </c>
      <c r="X1767" s="122">
        <v>6.7692295000000002E-6</v>
      </c>
      <c r="Y1767" s="122">
        <v>7.3789089000000003E-6</v>
      </c>
      <c r="Z1767" s="122">
        <v>8.1040754000000006E-6</v>
      </c>
      <c r="AA1767" s="122">
        <v>8.5795405000000006E-6</v>
      </c>
      <c r="AB1767" s="122">
        <v>8.9230786000000005E-6</v>
      </c>
      <c r="AC1767" s="122">
        <v>9.3506577000000004E-6</v>
      </c>
      <c r="AD1767" s="122">
        <v>9.8500428999999999E-6</v>
      </c>
      <c r="AE1767" s="122">
        <v>1.0315459500000001E-5</v>
      </c>
      <c r="AF1767" s="122">
        <v>1.10102167E-5</v>
      </c>
      <c r="AG1767" s="122">
        <v>1.1695556899999999E-5</v>
      </c>
      <c r="AH1767" s="122">
        <v>1.2543898699999999E-5</v>
      </c>
      <c r="AI1767" s="122">
        <v>1.3392263099999999E-5</v>
      </c>
      <c r="AJ1767" s="122">
        <v>1.42915034E-5</v>
      </c>
      <c r="AK1767" s="122">
        <v>1.5269902E-5</v>
      </c>
      <c r="AL1767" s="122">
        <v>0</v>
      </c>
    </row>
    <row r="1768" spans="1:38" hidden="1" x14ac:dyDescent="0.25">
      <c r="A1768" s="122" t="s">
        <v>2213</v>
      </c>
      <c r="B1768" s="122">
        <v>1</v>
      </c>
      <c r="C1768" s="122" t="s">
        <v>2214</v>
      </c>
      <c r="D1768" s="122" t="s">
        <v>2141</v>
      </c>
      <c r="E1768" s="122">
        <v>33</v>
      </c>
      <c r="F1768" s="122">
        <v>5.0692889999999998E-7</v>
      </c>
      <c r="G1768" s="122">
        <v>8.0914160000000004E-7</v>
      </c>
      <c r="H1768" s="122">
        <v>1.1188401E-6</v>
      </c>
      <c r="I1768" s="122">
        <v>1.4360468E-6</v>
      </c>
      <c r="J1768" s="122">
        <v>1.7617306E-6</v>
      </c>
      <c r="K1768" s="122">
        <v>4.3996331000000004E-6</v>
      </c>
      <c r="L1768" s="122">
        <v>8.4254603999999996E-6</v>
      </c>
      <c r="M1768" s="122">
        <v>1.2542745500000001E-5</v>
      </c>
      <c r="N1768" s="122">
        <v>1.6758388300000001E-5</v>
      </c>
      <c r="O1768" s="122">
        <v>2.1679337599999998E-5</v>
      </c>
      <c r="P1768" s="122">
        <v>2.35545106E-5</v>
      </c>
      <c r="Q1768" s="122">
        <v>2.4625404099999999E-5</v>
      </c>
      <c r="R1768" s="122">
        <v>3.1828320299999998E-5</v>
      </c>
      <c r="S1768" s="122">
        <v>4.0091380799999999E-5</v>
      </c>
      <c r="T1768" s="122">
        <v>4.2292074800000003E-5</v>
      </c>
      <c r="U1768" s="122">
        <v>4.4418106799999997E-5</v>
      </c>
      <c r="V1768" s="122">
        <v>4.6534313199999998E-5</v>
      </c>
      <c r="W1768" s="122">
        <v>4.8598421199999999E-5</v>
      </c>
      <c r="X1768" s="122">
        <v>5.0606778900000002E-5</v>
      </c>
      <c r="Y1768" s="122">
        <v>5.4951480100000001E-5</v>
      </c>
      <c r="Z1768" s="122">
        <v>6.0293549299999997E-5</v>
      </c>
      <c r="AA1768" s="122">
        <v>6.3826704699999995E-5</v>
      </c>
      <c r="AB1768" s="122">
        <v>6.6503734800000004E-5</v>
      </c>
      <c r="AC1768" s="122">
        <v>6.9783152500000006E-5</v>
      </c>
      <c r="AD1768" s="122">
        <v>7.3489860599999996E-5</v>
      </c>
      <c r="AE1768" s="122">
        <v>7.7103988700000001E-5</v>
      </c>
      <c r="AF1768" s="122">
        <v>8.2258528399999995E-5</v>
      </c>
      <c r="AG1768" s="122">
        <v>8.7354880900000003E-5</v>
      </c>
      <c r="AH1768" s="122">
        <v>9.3483586300000004E-5</v>
      </c>
      <c r="AI1768" s="122">
        <v>9.9362448300000002E-5</v>
      </c>
      <c r="AJ1768" s="122">
        <v>1.0561856199999999E-4</v>
      </c>
      <c r="AK1768" s="122">
        <v>1.118420364E-4</v>
      </c>
      <c r="AL1768" s="122">
        <v>0</v>
      </c>
    </row>
    <row r="1769" spans="1:38" hidden="1" x14ac:dyDescent="0.25">
      <c r="A1769" s="122" t="s">
        <v>2213</v>
      </c>
      <c r="B1769" s="122">
        <v>1</v>
      </c>
      <c r="C1769" s="122" t="s">
        <v>2214</v>
      </c>
      <c r="D1769" s="122" t="s">
        <v>2142</v>
      </c>
      <c r="E1769" s="122">
        <v>33</v>
      </c>
      <c r="F1769" s="122">
        <v>2.3899359999999998E-7</v>
      </c>
      <c r="G1769" s="122">
        <v>3.8224610000000001E-7</v>
      </c>
      <c r="H1769" s="122">
        <v>5.3062469999999997E-7</v>
      </c>
      <c r="I1769" s="122">
        <v>6.8579509999999997E-7</v>
      </c>
      <c r="J1769" s="122">
        <v>8.4626240000000003E-7</v>
      </c>
      <c r="K1769" s="122">
        <v>2.1189163999999999E-6</v>
      </c>
      <c r="L1769" s="122">
        <v>4.0689806000000003E-6</v>
      </c>
      <c r="M1769" s="122">
        <v>6.0909039999999997E-6</v>
      </c>
      <c r="N1769" s="122">
        <v>8.1910542999999992E-6</v>
      </c>
      <c r="O1769" s="122">
        <v>1.06752149E-5</v>
      </c>
      <c r="P1769" s="122">
        <v>1.1676592300000001E-5</v>
      </c>
      <c r="Q1769" s="122">
        <v>1.22812422E-5</v>
      </c>
      <c r="R1769" s="122">
        <v>1.5949370600000001E-5</v>
      </c>
      <c r="S1769" s="122">
        <v>2.0177433800000001E-5</v>
      </c>
      <c r="T1769" s="122">
        <v>2.1398627300000001E-5</v>
      </c>
      <c r="U1769" s="122">
        <v>2.26245896E-5</v>
      </c>
      <c r="V1769" s="122">
        <v>2.3941863899999998E-5</v>
      </c>
      <c r="W1769" s="122">
        <v>2.5302935499999998E-5</v>
      </c>
      <c r="X1769" s="122">
        <v>2.6695249199999999E-5</v>
      </c>
      <c r="Y1769" s="122">
        <v>2.9309423299999999E-5</v>
      </c>
      <c r="Z1769" s="122">
        <v>3.2418315999999998E-5</v>
      </c>
      <c r="AA1769" s="122">
        <v>3.4529526099999998E-5</v>
      </c>
      <c r="AB1769" s="122">
        <v>3.6129863799999999E-5</v>
      </c>
      <c r="AC1769" s="122">
        <v>3.8110329600000002E-5</v>
      </c>
      <c r="AD1769" s="122">
        <v>4.0345777300000001E-5</v>
      </c>
      <c r="AE1769" s="122">
        <v>4.2562700900000003E-5</v>
      </c>
      <c r="AF1769" s="122">
        <v>4.5660301500000001E-5</v>
      </c>
      <c r="AG1769" s="122">
        <v>4.8763771299999998E-5</v>
      </c>
      <c r="AH1769" s="122">
        <v>5.2499466499999999E-5</v>
      </c>
      <c r="AI1769" s="122">
        <v>5.6126287599999999E-5</v>
      </c>
      <c r="AJ1769" s="122">
        <v>5.9873130500000001E-5</v>
      </c>
      <c r="AK1769" s="122">
        <v>6.3509911700000005E-5</v>
      </c>
      <c r="AL1769" s="122">
        <v>0</v>
      </c>
    </row>
    <row r="1770" spans="1:38" hidden="1" x14ac:dyDescent="0.25">
      <c r="A1770" s="122" t="s">
        <v>2213</v>
      </c>
      <c r="B1770" s="122">
        <v>1</v>
      </c>
      <c r="C1770" s="122" t="s">
        <v>2214</v>
      </c>
      <c r="D1770" s="122" t="s">
        <v>2143</v>
      </c>
      <c r="E1770" s="122">
        <v>33</v>
      </c>
      <c r="F1770" s="122">
        <v>2.7922760000000002E-7</v>
      </c>
      <c r="G1770" s="122">
        <v>4.4507559999999999E-7</v>
      </c>
      <c r="H1770" s="122">
        <v>6.1578880000000002E-7</v>
      </c>
      <c r="I1770" s="122">
        <v>7.9345529999999996E-7</v>
      </c>
      <c r="J1770" s="122">
        <v>9.77348E-7</v>
      </c>
      <c r="K1770" s="122">
        <v>2.4454110999999999E-6</v>
      </c>
      <c r="L1770" s="122">
        <v>4.6895173000000002E-6</v>
      </c>
      <c r="M1770" s="122">
        <v>7.0087522999999999E-6</v>
      </c>
      <c r="N1770" s="122">
        <v>9.3964691000000007E-6</v>
      </c>
      <c r="O1770" s="122">
        <v>1.21832813E-5</v>
      </c>
      <c r="P1770" s="122">
        <v>1.3270788000000001E-5</v>
      </c>
      <c r="Q1770" s="122">
        <v>1.39038868E-5</v>
      </c>
      <c r="R1770" s="122">
        <v>1.8033683799999999E-5</v>
      </c>
      <c r="S1770" s="122">
        <v>2.2795975000000002E-5</v>
      </c>
      <c r="T1770" s="122">
        <v>2.4174667099999999E-5</v>
      </c>
      <c r="U1770" s="122">
        <v>2.5588564100000001E-5</v>
      </c>
      <c r="V1770" s="122">
        <v>2.70908752E-5</v>
      </c>
      <c r="W1770" s="122">
        <v>2.8609191399999999E-5</v>
      </c>
      <c r="X1770" s="122">
        <v>3.0139102500000001E-5</v>
      </c>
      <c r="Y1770" s="122">
        <v>3.3082623699999998E-5</v>
      </c>
      <c r="Z1770" s="122">
        <v>3.66005504E-5</v>
      </c>
      <c r="AA1770" s="122">
        <v>3.8821398400000002E-5</v>
      </c>
      <c r="AB1770" s="122">
        <v>4.0487128699999998E-5</v>
      </c>
      <c r="AC1770" s="122">
        <v>4.25322486E-5</v>
      </c>
      <c r="AD1770" s="122">
        <v>4.4833179600000002E-5</v>
      </c>
      <c r="AE1770" s="122">
        <v>4.7152773E-5</v>
      </c>
      <c r="AF1770" s="122">
        <v>5.0337793399999998E-5</v>
      </c>
      <c r="AG1770" s="122">
        <v>5.35103055E-5</v>
      </c>
      <c r="AH1770" s="122">
        <v>5.7340817200000001E-5</v>
      </c>
      <c r="AI1770" s="122">
        <v>6.1106174999999999E-5</v>
      </c>
      <c r="AJ1770" s="122">
        <v>6.4565864899999997E-5</v>
      </c>
      <c r="AK1770" s="122">
        <v>6.86375055E-5</v>
      </c>
      <c r="AL1770" s="122">
        <v>0</v>
      </c>
    </row>
    <row r="1771" spans="1:38" hidden="1" x14ac:dyDescent="0.25">
      <c r="A1771" s="122" t="s">
        <v>2213</v>
      </c>
      <c r="B1771" s="122">
        <v>1</v>
      </c>
      <c r="C1771" s="122" t="s">
        <v>2214</v>
      </c>
      <c r="D1771" s="122" t="s">
        <v>2177</v>
      </c>
      <c r="E1771" s="122">
        <v>33</v>
      </c>
      <c r="F1771" s="122">
        <v>2.3975E-9</v>
      </c>
      <c r="G1771" s="122">
        <v>4.0072999999999996E-9</v>
      </c>
      <c r="H1771" s="122">
        <v>5.8088999999999997E-9</v>
      </c>
      <c r="I1771" s="122">
        <v>7.8184999999999998E-9</v>
      </c>
      <c r="J1771" s="122">
        <v>1.00257E-8</v>
      </c>
      <c r="K1771" s="122">
        <v>2.6024799999999999E-8</v>
      </c>
      <c r="L1771" s="122">
        <v>5.1657999999999998E-8</v>
      </c>
      <c r="M1771" s="122">
        <v>7.9791599999999996E-8</v>
      </c>
      <c r="N1771" s="122">
        <v>1.104481E-7</v>
      </c>
      <c r="O1771" s="122">
        <v>1.474603E-7</v>
      </c>
      <c r="P1771" s="122">
        <v>1.6502089999999999E-7</v>
      </c>
      <c r="Q1771" s="122">
        <v>1.711114E-7</v>
      </c>
      <c r="R1771" s="122">
        <v>2.1938209999999999E-7</v>
      </c>
      <c r="S1771" s="122">
        <v>2.7385980000000001E-7</v>
      </c>
      <c r="T1771" s="122">
        <v>2.8673589999999999E-7</v>
      </c>
      <c r="U1771" s="122">
        <v>2.9934409999999998E-7</v>
      </c>
      <c r="V1771" s="122">
        <v>3.071026E-7</v>
      </c>
      <c r="W1771" s="122">
        <v>3.0928929999999999E-7</v>
      </c>
      <c r="X1771" s="122">
        <v>3.1020210000000001E-7</v>
      </c>
      <c r="Y1771" s="122">
        <v>3.2252450000000002E-7</v>
      </c>
      <c r="Z1771" s="122">
        <v>3.364625E-7</v>
      </c>
      <c r="AA1771" s="122">
        <v>3.457396E-7</v>
      </c>
      <c r="AB1771" s="122">
        <v>3.5881280000000001E-7</v>
      </c>
      <c r="AC1771" s="122">
        <v>3.748588E-7</v>
      </c>
      <c r="AD1771" s="122">
        <v>3.9267220000000002E-7</v>
      </c>
      <c r="AE1771" s="122">
        <v>4.1028289999999998E-7</v>
      </c>
      <c r="AF1771" s="122">
        <v>4.3511230000000002E-7</v>
      </c>
      <c r="AG1771" s="122">
        <v>4.5922639999999998E-7</v>
      </c>
      <c r="AH1771" s="122">
        <v>4.8904540000000004E-7</v>
      </c>
      <c r="AI1771" s="122">
        <v>5.1794920000000001E-7</v>
      </c>
      <c r="AJ1771" s="122">
        <v>5.4396209999999995E-7</v>
      </c>
      <c r="AK1771" s="122">
        <v>5.7484400000000004E-7</v>
      </c>
      <c r="AL1771" s="122">
        <v>0</v>
      </c>
    </row>
    <row r="1772" spans="1:38" hidden="1" x14ac:dyDescent="0.25">
      <c r="A1772" s="122" t="s">
        <v>2213</v>
      </c>
      <c r="B1772" s="122">
        <v>1</v>
      </c>
      <c r="C1772" s="122" t="s">
        <v>2214</v>
      </c>
      <c r="D1772" s="122" t="s">
        <v>2144</v>
      </c>
      <c r="E1772" s="122">
        <v>33</v>
      </c>
      <c r="F1772" s="122">
        <v>1.404009E-7</v>
      </c>
      <c r="G1772" s="122">
        <v>2.236854E-7</v>
      </c>
      <c r="H1772" s="122">
        <v>3.0968650000000002E-7</v>
      </c>
      <c r="I1772" s="122">
        <v>3.9966480000000001E-7</v>
      </c>
      <c r="J1772" s="122">
        <v>4.9358299999999998E-7</v>
      </c>
      <c r="K1772" s="122">
        <v>1.2379536000000001E-6</v>
      </c>
      <c r="L1772" s="122">
        <v>2.3726533000000002E-6</v>
      </c>
      <c r="M1772" s="122">
        <v>3.5509301000000001E-6</v>
      </c>
      <c r="N1772" s="122">
        <v>4.7730274000000002E-6</v>
      </c>
      <c r="O1772" s="122">
        <v>6.1955434000000001E-6</v>
      </c>
      <c r="P1772" s="122">
        <v>6.7412106000000003E-6</v>
      </c>
      <c r="Q1772" s="122">
        <v>7.0318572000000001E-6</v>
      </c>
      <c r="R1772" s="122">
        <v>9.0844298999999994E-6</v>
      </c>
      <c r="S1772" s="122">
        <v>1.1452330300000001E-5</v>
      </c>
      <c r="T1772" s="122">
        <v>1.21510094E-5</v>
      </c>
      <c r="U1772" s="122">
        <v>1.2841978599999999E-5</v>
      </c>
      <c r="V1772" s="122">
        <v>1.3469516300000001E-5</v>
      </c>
      <c r="W1772" s="122">
        <v>1.42294916E-5</v>
      </c>
      <c r="X1772" s="122">
        <v>1.49975502E-5</v>
      </c>
      <c r="Y1772" s="122">
        <v>1.6420493499999999E-5</v>
      </c>
      <c r="Z1772" s="122">
        <v>1.8132843600000001E-5</v>
      </c>
      <c r="AA1772" s="122">
        <v>1.9239918600000001E-5</v>
      </c>
      <c r="AB1772" s="122">
        <v>2.0052655599999998E-5</v>
      </c>
      <c r="AC1772" s="122">
        <v>2.1043324000000001E-5</v>
      </c>
      <c r="AD1772" s="122">
        <v>2.21378369E-5</v>
      </c>
      <c r="AE1772" s="122">
        <v>2.3207925099999998E-5</v>
      </c>
      <c r="AF1772" s="122">
        <v>2.4713587699999999E-5</v>
      </c>
      <c r="AG1772" s="122">
        <v>2.6185873999999998E-5</v>
      </c>
      <c r="AH1772" s="122">
        <v>2.7920520799999999E-5</v>
      </c>
      <c r="AI1772" s="122">
        <v>2.96374565E-5</v>
      </c>
      <c r="AJ1772" s="122">
        <v>3.1020141100000002E-5</v>
      </c>
      <c r="AK1772" s="122">
        <v>3.2826215999999998E-5</v>
      </c>
      <c r="AL1772" s="122">
        <v>0</v>
      </c>
    </row>
    <row r="1773" spans="1:38" hidden="1" x14ac:dyDescent="0.25">
      <c r="A1773" s="122" t="s">
        <v>2213</v>
      </c>
      <c r="B1773" s="122">
        <v>1</v>
      </c>
      <c r="C1773" s="122" t="s">
        <v>2214</v>
      </c>
      <c r="D1773" s="122" t="s">
        <v>2145</v>
      </c>
      <c r="E1773" s="122">
        <v>33</v>
      </c>
      <c r="F1773" s="122">
        <v>4.3564900000000001E-8</v>
      </c>
      <c r="G1773" s="122">
        <v>6.9693000000000001E-8</v>
      </c>
      <c r="H1773" s="122">
        <v>9.7467900000000004E-8</v>
      </c>
      <c r="I1773" s="122">
        <v>1.2715949999999999E-7</v>
      </c>
      <c r="J1773" s="122">
        <v>1.580986E-7</v>
      </c>
      <c r="K1773" s="122">
        <v>3.9855599999999999E-7</v>
      </c>
      <c r="L1773" s="122">
        <v>7.6517769999999999E-7</v>
      </c>
      <c r="M1773" s="122">
        <v>1.1378623999999999E-6</v>
      </c>
      <c r="N1773" s="122">
        <v>1.5186630999999999E-6</v>
      </c>
      <c r="O1773" s="122">
        <v>1.9659622999999999E-6</v>
      </c>
      <c r="P1773" s="122">
        <v>2.1389638000000002E-6</v>
      </c>
      <c r="Q1773" s="122">
        <v>2.2354130999999999E-6</v>
      </c>
      <c r="R1773" s="122">
        <v>2.8971315000000001E-6</v>
      </c>
      <c r="S1773" s="122">
        <v>3.6718134000000001E-6</v>
      </c>
      <c r="T1773" s="122">
        <v>3.9115641999999997E-6</v>
      </c>
      <c r="U1773" s="122">
        <v>4.1545102000000004E-6</v>
      </c>
      <c r="V1773" s="122">
        <v>4.4173486000000002E-6</v>
      </c>
      <c r="W1773" s="122">
        <v>4.6877168999999999E-6</v>
      </c>
      <c r="X1773" s="122">
        <v>4.9677056999999998E-6</v>
      </c>
      <c r="Y1773" s="122">
        <v>5.4608665999999996E-6</v>
      </c>
      <c r="Z1773" s="122">
        <v>6.0474859000000002E-6</v>
      </c>
      <c r="AA1773" s="122">
        <v>6.4421678999999999E-6</v>
      </c>
      <c r="AB1773" s="122">
        <v>6.7467138000000002E-6</v>
      </c>
      <c r="AC1773" s="122">
        <v>7.1379279999999998E-6</v>
      </c>
      <c r="AD1773" s="122">
        <v>7.5669220999999996E-6</v>
      </c>
      <c r="AE1773" s="122">
        <v>8.0056887000000004E-6</v>
      </c>
      <c r="AF1773" s="122">
        <v>8.6119800000000002E-6</v>
      </c>
      <c r="AG1773" s="122">
        <v>9.2274509000000004E-6</v>
      </c>
      <c r="AH1773" s="122">
        <v>9.9388917000000006E-6</v>
      </c>
      <c r="AI1773" s="122">
        <v>1.06491962E-5</v>
      </c>
      <c r="AJ1773" s="122">
        <v>1.1395110299999999E-5</v>
      </c>
      <c r="AK1773" s="122">
        <v>1.22879554E-5</v>
      </c>
      <c r="AL1773" s="122">
        <v>0</v>
      </c>
    </row>
    <row r="1774" spans="1:38" hidden="1" x14ac:dyDescent="0.25">
      <c r="A1774" s="122" t="s">
        <v>2213</v>
      </c>
      <c r="B1774" s="122">
        <v>1</v>
      </c>
      <c r="C1774" s="122" t="s">
        <v>2214</v>
      </c>
      <c r="D1774" s="122" t="s">
        <v>2146</v>
      </c>
      <c r="E1774" s="122">
        <v>33</v>
      </c>
      <c r="F1774" s="122">
        <v>3.6280380000000001E-7</v>
      </c>
      <c r="G1774" s="122">
        <v>5.8395560000000002E-7</v>
      </c>
      <c r="H1774" s="122">
        <v>8.1409710000000003E-7</v>
      </c>
      <c r="I1774" s="122">
        <v>1.0601358000000001E-6</v>
      </c>
      <c r="J1774" s="122">
        <v>1.3192962999999999E-6</v>
      </c>
      <c r="K1774" s="122">
        <v>3.3395169999999998E-6</v>
      </c>
      <c r="L1774" s="122">
        <v>6.4759603999999998E-6</v>
      </c>
      <c r="M1774" s="122">
        <v>9.7907133999999996E-6</v>
      </c>
      <c r="N1774" s="122">
        <v>1.32888965E-5</v>
      </c>
      <c r="O1774" s="122">
        <v>1.7412838400000001E-5</v>
      </c>
      <c r="P1774" s="122">
        <v>1.91267941E-5</v>
      </c>
      <c r="Q1774" s="122">
        <v>2.0235726499999999E-5</v>
      </c>
      <c r="R1774" s="122">
        <v>2.64593316E-5</v>
      </c>
      <c r="S1774" s="122">
        <v>3.3628581300000001E-5</v>
      </c>
      <c r="T1774" s="122">
        <v>3.5974063799999997E-5</v>
      </c>
      <c r="U1774" s="122">
        <v>3.8471040300000002E-5</v>
      </c>
      <c r="V1774" s="122">
        <v>4.1346720400000003E-5</v>
      </c>
      <c r="W1774" s="122">
        <v>4.43065313E-5</v>
      </c>
      <c r="X1774" s="122">
        <v>4.7363675899999998E-5</v>
      </c>
      <c r="Y1774" s="122">
        <v>5.2442848699999998E-5</v>
      </c>
      <c r="Z1774" s="122">
        <v>5.8443948699999997E-5</v>
      </c>
      <c r="AA1774" s="122">
        <v>6.2379164399999995E-5</v>
      </c>
      <c r="AB1774" s="122">
        <v>6.5519584899999996E-5</v>
      </c>
      <c r="AC1774" s="122">
        <v>6.9303951300000007E-5</v>
      </c>
      <c r="AD1774" s="122">
        <v>7.3528795699999994E-5</v>
      </c>
      <c r="AE1774" s="122">
        <v>7.7901340500000007E-5</v>
      </c>
      <c r="AF1774" s="122">
        <v>8.3974789499999996E-5</v>
      </c>
      <c r="AG1774" s="122">
        <v>8.9972930799999995E-5</v>
      </c>
      <c r="AH1774" s="122">
        <v>9.7265804999999993E-5</v>
      </c>
      <c r="AI1774" s="122">
        <v>1.045032197E-4</v>
      </c>
      <c r="AJ1774" s="122">
        <v>1.097048925E-4</v>
      </c>
      <c r="AK1774" s="122">
        <v>1.174097736E-4</v>
      </c>
      <c r="AL1774" s="122">
        <v>0</v>
      </c>
    </row>
    <row r="1775" spans="1:38" hidden="1" x14ac:dyDescent="0.25">
      <c r="A1775" s="122" t="s">
        <v>2213</v>
      </c>
      <c r="B1775" s="122">
        <v>1</v>
      </c>
      <c r="C1775" s="122" t="s">
        <v>2214</v>
      </c>
      <c r="D1775" s="122" t="s">
        <v>2147</v>
      </c>
      <c r="E1775" s="122">
        <v>33</v>
      </c>
      <c r="F1775" s="122">
        <v>3.4716999999999999E-8</v>
      </c>
      <c r="G1775" s="122">
        <v>5.4722300000000002E-8</v>
      </c>
      <c r="H1775" s="122">
        <v>7.5331199999999999E-8</v>
      </c>
      <c r="I1775" s="122">
        <v>9.6520499999999994E-8</v>
      </c>
      <c r="J1775" s="122">
        <v>1.183582E-7</v>
      </c>
      <c r="K1775" s="122">
        <v>2.9455979999999997E-7</v>
      </c>
      <c r="L1775" s="122">
        <v>5.6152959999999995E-7</v>
      </c>
      <c r="M1775" s="122">
        <v>8.3078599999999999E-7</v>
      </c>
      <c r="N1775" s="122">
        <v>1.1019148000000001E-6</v>
      </c>
      <c r="O1775" s="122">
        <v>1.4112302E-6</v>
      </c>
      <c r="P1775" s="122">
        <v>1.5194788999999999E-6</v>
      </c>
      <c r="Q1775" s="122">
        <v>1.5751146999999999E-6</v>
      </c>
      <c r="R1775" s="122">
        <v>2.0279956E-6</v>
      </c>
      <c r="S1775" s="122">
        <v>2.5506093E-6</v>
      </c>
      <c r="T1775" s="122">
        <v>2.7115921000000002E-6</v>
      </c>
      <c r="U1775" s="122">
        <v>2.8552043000000001E-6</v>
      </c>
      <c r="V1775" s="122">
        <v>3.0111761000000002E-6</v>
      </c>
      <c r="W1775" s="122">
        <v>3.1722045000000001E-6</v>
      </c>
      <c r="X1775" s="122">
        <v>3.3455132E-6</v>
      </c>
      <c r="Y1775" s="122">
        <v>3.6904145999999999E-6</v>
      </c>
      <c r="Z1775" s="122">
        <v>4.1187338999999998E-6</v>
      </c>
      <c r="AA1775" s="122">
        <v>4.4272620000000002E-6</v>
      </c>
      <c r="AB1775" s="122">
        <v>4.7180596999999997E-6</v>
      </c>
      <c r="AC1775" s="122">
        <v>5.0897251999999997E-6</v>
      </c>
      <c r="AD1775" s="122">
        <v>5.4661120000000004E-6</v>
      </c>
      <c r="AE1775" s="122">
        <v>5.8639101999999996E-6</v>
      </c>
      <c r="AF1775" s="122">
        <v>6.2483517999999998E-6</v>
      </c>
      <c r="AG1775" s="122">
        <v>6.6260285000000002E-6</v>
      </c>
      <c r="AH1775" s="122">
        <v>7.1143774000000002E-6</v>
      </c>
      <c r="AI1775" s="122">
        <v>7.6001046E-6</v>
      </c>
      <c r="AJ1775" s="122">
        <v>8.1719896000000002E-6</v>
      </c>
      <c r="AK1775" s="122">
        <v>8.6233601E-6</v>
      </c>
      <c r="AL1775" s="122">
        <v>0</v>
      </c>
    </row>
    <row r="1776" spans="1:38" hidden="1" x14ac:dyDescent="0.25">
      <c r="A1776" s="122" t="s">
        <v>2213</v>
      </c>
      <c r="B1776" s="122">
        <v>1</v>
      </c>
      <c r="C1776" s="122" t="s">
        <v>2214</v>
      </c>
      <c r="D1776" s="122" t="s">
        <v>475</v>
      </c>
      <c r="E1776" s="122">
        <v>33</v>
      </c>
      <c r="F1776" s="122">
        <v>8.6109099999999999E-8</v>
      </c>
      <c r="G1776" s="122">
        <v>1.3736840000000001E-7</v>
      </c>
      <c r="H1776" s="122">
        <v>1.9023189999999999E-7</v>
      </c>
      <c r="I1776" s="122">
        <v>2.446955E-7</v>
      </c>
      <c r="J1776" s="122">
        <v>3.0085720000000002E-7</v>
      </c>
      <c r="K1776" s="122">
        <v>7.5341030000000005E-7</v>
      </c>
      <c r="L1776" s="122">
        <v>1.4450808E-6</v>
      </c>
      <c r="M1776" s="122">
        <v>2.1564075999999998E-6</v>
      </c>
      <c r="N1776" s="122">
        <v>2.8857951E-6</v>
      </c>
      <c r="O1776" s="122">
        <v>3.7342346999999998E-6</v>
      </c>
      <c r="P1776" s="122">
        <v>4.0561058999999998E-6</v>
      </c>
      <c r="Q1776" s="122">
        <v>4.2389297999999999E-6</v>
      </c>
      <c r="R1776" s="122">
        <v>5.4922348999999997E-6</v>
      </c>
      <c r="S1776" s="122">
        <v>6.9418925999999998E-6</v>
      </c>
      <c r="T1776" s="122">
        <v>7.3577493000000004E-6</v>
      </c>
      <c r="U1776" s="122">
        <v>7.7844289000000006E-6</v>
      </c>
      <c r="V1776" s="122">
        <v>8.2194485000000006E-6</v>
      </c>
      <c r="W1776" s="122">
        <v>8.6661241000000005E-6</v>
      </c>
      <c r="X1776" s="122">
        <v>9.1394309000000008E-6</v>
      </c>
      <c r="Y1776" s="122">
        <v>1.0059960500000001E-5</v>
      </c>
      <c r="Z1776" s="122">
        <v>1.11679526E-5</v>
      </c>
      <c r="AA1776" s="122">
        <v>1.18889855E-5</v>
      </c>
      <c r="AB1776" s="122">
        <v>1.24544126E-5</v>
      </c>
      <c r="AC1776" s="122">
        <v>1.3132114300000001E-5</v>
      </c>
      <c r="AD1776" s="122">
        <v>1.39103073E-5</v>
      </c>
      <c r="AE1776" s="122">
        <v>1.46847396E-5</v>
      </c>
      <c r="AF1776" s="122">
        <v>1.5754735999999999E-5</v>
      </c>
      <c r="AG1776" s="122">
        <v>1.6784934799999998E-5</v>
      </c>
      <c r="AH1776" s="122">
        <v>1.8023291500000001E-5</v>
      </c>
      <c r="AI1776" s="122">
        <v>1.9231740500000002E-5</v>
      </c>
      <c r="AJ1776" s="122">
        <v>2.05773709E-5</v>
      </c>
      <c r="AK1776" s="122">
        <v>2.1851302499999999E-5</v>
      </c>
      <c r="AL1776" s="122">
        <v>0</v>
      </c>
    </row>
    <row r="1777" spans="1:38" hidden="1" x14ac:dyDescent="0.25">
      <c r="A1777" s="122" t="s">
        <v>2213</v>
      </c>
      <c r="B1777" s="122">
        <v>1</v>
      </c>
      <c r="C1777" s="122" t="s">
        <v>2214</v>
      </c>
      <c r="D1777" s="122" t="s">
        <v>2148</v>
      </c>
      <c r="E1777" s="122">
        <v>33</v>
      </c>
      <c r="F1777" s="122">
        <v>6.0560700000000006E-8</v>
      </c>
      <c r="G1777" s="122">
        <v>9.5536899999999998E-8</v>
      </c>
      <c r="H1777" s="122">
        <v>1.3193509999999999E-7</v>
      </c>
      <c r="I1777" s="122">
        <v>1.7001419999999999E-7</v>
      </c>
      <c r="J1777" s="122">
        <v>2.097247E-7</v>
      </c>
      <c r="K1777" s="122">
        <v>5.2632620000000001E-7</v>
      </c>
      <c r="L1777" s="122">
        <v>1.0142338999999999E-6</v>
      </c>
      <c r="M1777" s="122">
        <v>1.5209071E-6</v>
      </c>
      <c r="N1777" s="122">
        <v>2.0521659E-6</v>
      </c>
      <c r="O1777" s="122">
        <v>2.6767852E-6</v>
      </c>
      <c r="P1777" s="122">
        <v>2.9344346E-6</v>
      </c>
      <c r="Q1777" s="122">
        <v>3.0945092000000001E-6</v>
      </c>
      <c r="R1777" s="122">
        <v>4.0329613999999999E-6</v>
      </c>
      <c r="S1777" s="122">
        <v>5.1100265000000002E-6</v>
      </c>
      <c r="T1777" s="122">
        <v>5.4261745000000001E-6</v>
      </c>
      <c r="U1777" s="122">
        <v>5.7383116000000003E-6</v>
      </c>
      <c r="V1777" s="122">
        <v>6.0666093999999999E-6</v>
      </c>
      <c r="W1777" s="122">
        <v>6.3779183000000003E-6</v>
      </c>
      <c r="X1777" s="122">
        <v>6.6949338999999998E-6</v>
      </c>
      <c r="Y1777" s="122">
        <v>7.3040538000000002E-6</v>
      </c>
      <c r="Z1777" s="122">
        <v>8.0378828E-6</v>
      </c>
      <c r="AA1777" s="122">
        <v>8.5276877000000004E-6</v>
      </c>
      <c r="AB1777" s="122">
        <v>8.9001208000000006E-6</v>
      </c>
      <c r="AC1777" s="122">
        <v>9.3417120000000002E-6</v>
      </c>
      <c r="AD1777" s="122">
        <v>9.8725368000000004E-6</v>
      </c>
      <c r="AE1777" s="122">
        <v>1.03805144E-5</v>
      </c>
      <c r="AF1777" s="122">
        <v>1.1103977499999999E-5</v>
      </c>
      <c r="AG1777" s="122">
        <v>1.18238476E-5</v>
      </c>
      <c r="AH1777" s="122">
        <v>1.26837504E-5</v>
      </c>
      <c r="AI1777" s="122">
        <v>1.35416631E-5</v>
      </c>
      <c r="AJ1777" s="122">
        <v>1.4454825300000001E-5</v>
      </c>
      <c r="AK1777" s="122">
        <v>1.5456234599999999E-5</v>
      </c>
      <c r="AL1777" s="122">
        <v>0</v>
      </c>
    </row>
    <row r="1778" spans="1:38" hidden="1" x14ac:dyDescent="0.25">
      <c r="A1778" s="122" t="s">
        <v>2213</v>
      </c>
      <c r="B1778" s="122">
        <v>1</v>
      </c>
      <c r="C1778" s="122" t="s">
        <v>2214</v>
      </c>
      <c r="D1778" s="122" t="s">
        <v>2149</v>
      </c>
      <c r="E1778" s="122">
        <v>33</v>
      </c>
      <c r="F1778" s="122">
        <v>4.22633E-7</v>
      </c>
      <c r="G1778" s="122">
        <v>6.7264670000000002E-7</v>
      </c>
      <c r="H1778" s="122">
        <v>9.3015800000000001E-7</v>
      </c>
      <c r="I1778" s="122">
        <v>1.196528E-6</v>
      </c>
      <c r="J1778" s="122">
        <v>1.4710810000000001E-6</v>
      </c>
      <c r="K1778" s="122">
        <v>3.6753331999999999E-6</v>
      </c>
      <c r="L1778" s="122">
        <v>7.0362329E-6</v>
      </c>
      <c r="M1778" s="122">
        <v>1.0509316E-5</v>
      </c>
      <c r="N1778" s="122">
        <v>1.41028216E-5</v>
      </c>
      <c r="O1778" s="122">
        <v>1.8311437099999998E-5</v>
      </c>
      <c r="P1778" s="122">
        <v>1.99527907E-5</v>
      </c>
      <c r="Q1778" s="122">
        <v>2.0932133199999999E-5</v>
      </c>
      <c r="R1778" s="122">
        <v>2.7178928000000002E-5</v>
      </c>
      <c r="S1778" s="122">
        <v>3.4342880500000003E-5</v>
      </c>
      <c r="T1778" s="122">
        <v>3.6316465400000001E-5</v>
      </c>
      <c r="U1778" s="122">
        <v>3.82349086E-5</v>
      </c>
      <c r="V1778" s="122">
        <v>4.0161621299999997E-5</v>
      </c>
      <c r="W1778" s="122">
        <v>4.2167736699999999E-5</v>
      </c>
      <c r="X1778" s="122">
        <v>4.4319405400000001E-5</v>
      </c>
      <c r="Y1778" s="122">
        <v>4.8591513099999998E-5</v>
      </c>
      <c r="Z1778" s="122">
        <v>5.3712470000000002E-5</v>
      </c>
      <c r="AA1778" s="122">
        <v>5.7016529299999999E-5</v>
      </c>
      <c r="AB1778" s="122">
        <v>5.9431499600000002E-5</v>
      </c>
      <c r="AC1778" s="122">
        <v>6.2343824400000003E-5</v>
      </c>
      <c r="AD1778" s="122">
        <v>6.5611436400000005E-5</v>
      </c>
      <c r="AE1778" s="122">
        <v>6.8844693500000001E-5</v>
      </c>
      <c r="AF1778" s="122">
        <v>7.3329252799999998E-5</v>
      </c>
      <c r="AG1778" s="122">
        <v>7.7823225799999998E-5</v>
      </c>
      <c r="AH1778" s="122">
        <v>8.3228898E-5</v>
      </c>
      <c r="AI1778" s="122">
        <v>8.8480250700000005E-5</v>
      </c>
      <c r="AJ1778" s="122">
        <v>9.7352584599999999E-5</v>
      </c>
      <c r="AK1778" s="122">
        <v>1.0312149829999999E-4</v>
      </c>
      <c r="AL1778" s="122">
        <v>0</v>
      </c>
    </row>
    <row r="1779" spans="1:38" hidden="1" x14ac:dyDescent="0.25">
      <c r="A1779" s="122" t="s">
        <v>2213</v>
      </c>
      <c r="B1779" s="122">
        <v>1</v>
      </c>
      <c r="C1779" s="122" t="s">
        <v>2214</v>
      </c>
      <c r="D1779" s="122" t="s">
        <v>2150</v>
      </c>
      <c r="E1779" s="122">
        <v>33</v>
      </c>
      <c r="F1779" s="122">
        <v>8.2837899999999998E-8</v>
      </c>
      <c r="G1779" s="122">
        <v>1.338726E-7</v>
      </c>
      <c r="H1779" s="122">
        <v>1.883144E-7</v>
      </c>
      <c r="I1779" s="122">
        <v>2.4633070000000001E-7</v>
      </c>
      <c r="J1779" s="122">
        <v>3.088157E-7</v>
      </c>
      <c r="K1779" s="122">
        <v>7.8223830000000002E-7</v>
      </c>
      <c r="L1779" s="122">
        <v>1.5129306999999999E-6</v>
      </c>
      <c r="M1779" s="122">
        <v>2.2694707000000001E-6</v>
      </c>
      <c r="N1779" s="122">
        <v>3.0519982E-6</v>
      </c>
      <c r="O1779" s="122">
        <v>3.9605497999999998E-6</v>
      </c>
      <c r="P1779" s="122">
        <v>4.3102521000000004E-6</v>
      </c>
      <c r="Q1779" s="122">
        <v>4.5146195999999999E-6</v>
      </c>
      <c r="R1779" s="122">
        <v>5.8958745E-6</v>
      </c>
      <c r="S1779" s="122">
        <v>7.4966034E-6</v>
      </c>
      <c r="T1779" s="122">
        <v>8.0073065999999998E-6</v>
      </c>
      <c r="U1779" s="122">
        <v>8.5391287000000005E-6</v>
      </c>
      <c r="V1779" s="122">
        <v>9.0978439E-6</v>
      </c>
      <c r="W1779" s="122">
        <v>9.6701844000000003E-6</v>
      </c>
      <c r="X1779" s="122">
        <v>1.02296434E-5</v>
      </c>
      <c r="Y1779" s="122">
        <v>1.1303767699999999E-5</v>
      </c>
      <c r="Z1779" s="122">
        <v>1.26025495E-5</v>
      </c>
      <c r="AA1779" s="122">
        <v>1.3437616E-5</v>
      </c>
      <c r="AB1779" s="122">
        <v>1.4026752E-5</v>
      </c>
      <c r="AC1779" s="122">
        <v>1.4729944699999999E-5</v>
      </c>
      <c r="AD1779" s="122">
        <v>1.54662346E-5</v>
      </c>
      <c r="AE1779" s="122">
        <v>1.62215599E-5</v>
      </c>
      <c r="AF1779" s="122">
        <v>1.7292392199999999E-5</v>
      </c>
      <c r="AG1779" s="122">
        <v>1.83246149E-5</v>
      </c>
      <c r="AH1779" s="122">
        <v>1.9598080300000001E-5</v>
      </c>
      <c r="AI1779" s="122">
        <v>2.0894247199999999E-5</v>
      </c>
      <c r="AJ1779" s="122">
        <v>2.22151112E-5</v>
      </c>
      <c r="AK1779" s="122">
        <v>2.3544765999999999E-5</v>
      </c>
      <c r="AL1779" s="122">
        <v>0</v>
      </c>
    </row>
    <row r="1780" spans="1:38" hidden="1" x14ac:dyDescent="0.25">
      <c r="A1780" s="122" t="s">
        <v>2213</v>
      </c>
      <c r="B1780" s="122">
        <v>1</v>
      </c>
      <c r="C1780" s="122" t="s">
        <v>2214</v>
      </c>
      <c r="D1780" s="122" t="s">
        <v>2151</v>
      </c>
      <c r="E1780" s="122">
        <v>33</v>
      </c>
      <c r="F1780" s="122">
        <v>6.64573E-8</v>
      </c>
      <c r="G1780" s="122">
        <v>1.1156769999999999E-7</v>
      </c>
      <c r="H1780" s="122">
        <v>1.595056E-7</v>
      </c>
      <c r="I1780" s="122">
        <v>2.124263E-7</v>
      </c>
      <c r="J1780" s="122">
        <v>2.752065E-7</v>
      </c>
      <c r="K1780" s="122">
        <v>7.191206E-7</v>
      </c>
      <c r="L1780" s="122">
        <v>1.4386744999999999E-6</v>
      </c>
      <c r="M1780" s="122">
        <v>2.2557438999999999E-6</v>
      </c>
      <c r="N1780" s="122">
        <v>3.1536024E-6</v>
      </c>
      <c r="O1780" s="122">
        <v>4.2379421000000004E-6</v>
      </c>
      <c r="P1780" s="122">
        <v>4.7777639000000001E-6</v>
      </c>
      <c r="Q1780" s="122">
        <v>5.1719851000000004E-6</v>
      </c>
      <c r="R1780" s="122">
        <v>6.9079592E-6</v>
      </c>
      <c r="S1780" s="122">
        <v>8.9789998E-6</v>
      </c>
      <c r="T1780" s="122">
        <v>9.8680743E-6</v>
      </c>
      <c r="U1780" s="122">
        <v>1.07481559E-5</v>
      </c>
      <c r="V1780" s="122">
        <v>1.16968125E-5</v>
      </c>
      <c r="W1780" s="122">
        <v>1.26391763E-5</v>
      </c>
      <c r="X1780" s="122">
        <v>1.35008712E-5</v>
      </c>
      <c r="Y1780" s="122">
        <v>1.4899253599999999E-5</v>
      </c>
      <c r="Z1780" s="122">
        <v>1.6496147000000001E-5</v>
      </c>
      <c r="AA1780" s="122">
        <v>1.7521825099999999E-5</v>
      </c>
      <c r="AB1780" s="122">
        <v>1.8440642199999999E-5</v>
      </c>
      <c r="AC1780" s="122">
        <v>1.9544993899999999E-5</v>
      </c>
      <c r="AD1780" s="122">
        <v>2.08580801E-5</v>
      </c>
      <c r="AE1780" s="122">
        <v>2.2263381199999999E-5</v>
      </c>
      <c r="AF1780" s="122">
        <v>2.4126529599999999E-5</v>
      </c>
      <c r="AG1780" s="122">
        <v>2.6023216799999998E-5</v>
      </c>
      <c r="AH1780" s="122">
        <v>2.8368371800000001E-5</v>
      </c>
      <c r="AI1780" s="122">
        <v>3.0757424100000002E-5</v>
      </c>
      <c r="AJ1780" s="122">
        <v>3.2669316499999998E-5</v>
      </c>
      <c r="AK1780" s="122">
        <v>3.4985271899999997E-5</v>
      </c>
      <c r="AL1780" s="122">
        <v>0</v>
      </c>
    </row>
    <row r="1781" spans="1:38" hidden="1" x14ac:dyDescent="0.25">
      <c r="A1781" s="122" t="s">
        <v>2213</v>
      </c>
      <c r="B1781" s="122">
        <v>1</v>
      </c>
      <c r="C1781" s="122" t="s">
        <v>2214</v>
      </c>
      <c r="D1781" s="122" t="s">
        <v>2152</v>
      </c>
      <c r="E1781" s="122">
        <v>33</v>
      </c>
      <c r="F1781" s="122">
        <v>9.810915000000001E-7</v>
      </c>
      <c r="G1781" s="122">
        <v>1.5598915E-6</v>
      </c>
      <c r="H1781" s="122">
        <v>2.1537026999999999E-6</v>
      </c>
      <c r="I1781" s="122">
        <v>2.7659307E-6</v>
      </c>
      <c r="J1781" s="122">
        <v>3.3883625999999999E-6</v>
      </c>
      <c r="K1781" s="122">
        <v>8.4226419999999995E-6</v>
      </c>
      <c r="L1781" s="122">
        <v>1.60489837E-5</v>
      </c>
      <c r="M1781" s="122">
        <v>2.38559579E-5</v>
      </c>
      <c r="N1781" s="122">
        <v>3.1917202200000002E-5</v>
      </c>
      <c r="O1781" s="122">
        <v>4.1362046300000002E-5</v>
      </c>
      <c r="P1781" s="122">
        <v>4.4971602899999998E-5</v>
      </c>
      <c r="Q1781" s="122">
        <v>4.7034025799999999E-5</v>
      </c>
      <c r="R1781" s="122">
        <v>6.0816859600000001E-5</v>
      </c>
      <c r="S1781" s="122">
        <v>7.65639116E-5</v>
      </c>
      <c r="T1781" s="122">
        <v>8.0634504700000001E-5</v>
      </c>
      <c r="U1781" s="122">
        <v>8.4551062500000005E-5</v>
      </c>
      <c r="V1781" s="122">
        <v>8.8582473799999993E-5</v>
      </c>
      <c r="W1781" s="122">
        <v>9.2968190400000001E-5</v>
      </c>
      <c r="X1781" s="122">
        <v>9.7747094699999996E-5</v>
      </c>
      <c r="Y1781" s="122">
        <v>1.071496343E-4</v>
      </c>
      <c r="Z1781" s="122">
        <v>1.184187006E-4</v>
      </c>
      <c r="AA1781" s="122">
        <v>1.2593433419999999E-4</v>
      </c>
      <c r="AB1781" s="122">
        <v>1.315144647E-4</v>
      </c>
      <c r="AC1781" s="122">
        <v>1.3813671779999999E-4</v>
      </c>
      <c r="AD1781" s="122">
        <v>1.4542117470000001E-4</v>
      </c>
      <c r="AE1781" s="122">
        <v>1.5256534810000001E-4</v>
      </c>
      <c r="AF1781" s="122">
        <v>1.6227060909999999E-4</v>
      </c>
      <c r="AG1781" s="122">
        <v>1.7156067890000001E-4</v>
      </c>
      <c r="AH1781" s="122">
        <v>1.8293782420000001E-4</v>
      </c>
      <c r="AI1781" s="122">
        <v>1.9368493280000001E-4</v>
      </c>
      <c r="AJ1781" s="122">
        <v>2.1144279759999999E-4</v>
      </c>
      <c r="AK1781" s="122">
        <v>2.2072735249999999E-4</v>
      </c>
      <c r="AL1781" s="122">
        <v>0</v>
      </c>
    </row>
    <row r="1782" spans="1:38" hidden="1" x14ac:dyDescent="0.25">
      <c r="A1782" s="122" t="s">
        <v>2213</v>
      </c>
      <c r="B1782" s="122">
        <v>1</v>
      </c>
      <c r="C1782" s="122" t="s">
        <v>2214</v>
      </c>
      <c r="D1782" s="122" t="s">
        <v>2153</v>
      </c>
      <c r="E1782" s="122">
        <v>33</v>
      </c>
      <c r="F1782" s="122">
        <v>5.9146910000000001E-7</v>
      </c>
      <c r="G1782" s="122">
        <v>9.4215429999999998E-7</v>
      </c>
      <c r="H1782" s="122">
        <v>1.3018341E-6</v>
      </c>
      <c r="I1782" s="122">
        <v>1.6710237E-6</v>
      </c>
      <c r="J1782" s="122">
        <v>2.0471095999999999E-6</v>
      </c>
      <c r="K1782" s="122">
        <v>5.0937288000000003E-6</v>
      </c>
      <c r="L1782" s="122">
        <v>9.7068798000000006E-6</v>
      </c>
      <c r="M1782" s="122">
        <v>1.44202552E-5</v>
      </c>
      <c r="N1782" s="122">
        <v>1.92490078E-5</v>
      </c>
      <c r="O1782" s="122">
        <v>2.48299742E-5</v>
      </c>
      <c r="P1782" s="122">
        <v>2.6894151099999998E-5</v>
      </c>
      <c r="Q1782" s="122">
        <v>2.8066865800000001E-5</v>
      </c>
      <c r="R1782" s="122">
        <v>3.6252441900000002E-5</v>
      </c>
      <c r="S1782" s="122">
        <v>4.5655761500000002E-5</v>
      </c>
      <c r="T1782" s="122">
        <v>4.8167507000000002E-5</v>
      </c>
      <c r="U1782" s="122">
        <v>5.0658843000000001E-5</v>
      </c>
      <c r="V1782" s="122">
        <v>5.3234959199999999E-5</v>
      </c>
      <c r="W1782" s="122">
        <v>5.5883283300000002E-5</v>
      </c>
      <c r="X1782" s="122">
        <v>5.8586845199999999E-5</v>
      </c>
      <c r="Y1782" s="122">
        <v>6.3982636800000004E-5</v>
      </c>
      <c r="Z1782" s="122">
        <v>7.0437611100000006E-5</v>
      </c>
      <c r="AA1782" s="122">
        <v>7.4564632799999995E-5</v>
      </c>
      <c r="AB1782" s="122">
        <v>7.7607626100000002E-5</v>
      </c>
      <c r="AC1782" s="122">
        <v>8.1501114499999994E-5</v>
      </c>
      <c r="AD1782" s="122">
        <v>8.5880245500000006E-5</v>
      </c>
      <c r="AE1782" s="122">
        <v>9.0203671899999997E-5</v>
      </c>
      <c r="AF1782" s="122">
        <v>9.6190772899999995E-5</v>
      </c>
      <c r="AG1782" s="122">
        <v>1.0214309809999999E-4</v>
      </c>
      <c r="AH1782" s="122">
        <v>1.093361776E-4</v>
      </c>
      <c r="AI1782" s="122">
        <v>1.163963379E-4</v>
      </c>
      <c r="AJ1782" s="122">
        <v>1.2369352459999999E-4</v>
      </c>
      <c r="AK1782" s="122">
        <v>1.3108405780000001E-4</v>
      </c>
      <c r="AL1782" s="122">
        <v>0</v>
      </c>
    </row>
    <row r="1783" spans="1:38" hidden="1" x14ac:dyDescent="0.25">
      <c r="A1783" s="122" t="s">
        <v>2213</v>
      </c>
      <c r="B1783" s="122">
        <v>1</v>
      </c>
      <c r="C1783" s="122" t="s">
        <v>2214</v>
      </c>
      <c r="D1783" s="122" t="s">
        <v>2154</v>
      </c>
      <c r="E1783" s="122">
        <v>33</v>
      </c>
      <c r="F1783" s="122">
        <v>1.7142899999999999E-7</v>
      </c>
      <c r="G1783" s="122">
        <v>2.7332540000000002E-7</v>
      </c>
      <c r="H1783" s="122">
        <v>3.8012650000000001E-7</v>
      </c>
      <c r="I1783" s="122">
        <v>4.8955739999999999E-7</v>
      </c>
      <c r="J1783" s="122">
        <v>6.0223909999999999E-7</v>
      </c>
      <c r="K1783" s="122">
        <v>1.5041943E-6</v>
      </c>
      <c r="L1783" s="122">
        <v>2.8838148000000001E-6</v>
      </c>
      <c r="M1783" s="122">
        <v>4.3129187000000003E-6</v>
      </c>
      <c r="N1783" s="122">
        <v>5.794669E-6</v>
      </c>
      <c r="O1783" s="122">
        <v>7.5289681000000002E-6</v>
      </c>
      <c r="P1783" s="122">
        <v>8.1754619999999993E-6</v>
      </c>
      <c r="Q1783" s="122">
        <v>8.5454622000000007E-6</v>
      </c>
      <c r="R1783" s="122">
        <v>1.10877367E-5</v>
      </c>
      <c r="S1783" s="122">
        <v>1.39940079E-5</v>
      </c>
      <c r="T1783" s="122">
        <v>1.4826926599999999E-5</v>
      </c>
      <c r="U1783" s="122">
        <v>1.5682003000000002E-5</v>
      </c>
      <c r="V1783" s="122">
        <v>1.6664722999999999E-5</v>
      </c>
      <c r="W1783" s="122">
        <v>1.76600948E-5</v>
      </c>
      <c r="X1783" s="122">
        <v>1.8666646099999999E-5</v>
      </c>
      <c r="Y1783" s="122">
        <v>2.0631642300000001E-5</v>
      </c>
      <c r="Z1783" s="122">
        <v>2.2951390800000001E-5</v>
      </c>
      <c r="AA1783" s="122">
        <v>2.4468972300000001E-5</v>
      </c>
      <c r="AB1783" s="122">
        <v>2.5660904099999999E-5</v>
      </c>
      <c r="AC1783" s="122">
        <v>2.7124763900000002E-5</v>
      </c>
      <c r="AD1783" s="122">
        <v>2.8703178100000001E-5</v>
      </c>
      <c r="AE1783" s="122">
        <v>3.0350501E-5</v>
      </c>
      <c r="AF1783" s="122">
        <v>3.2461268399999999E-5</v>
      </c>
      <c r="AG1783" s="122">
        <v>3.4442004200000001E-5</v>
      </c>
      <c r="AH1783" s="122">
        <v>3.6912070099999998E-5</v>
      </c>
      <c r="AI1783" s="122">
        <v>3.9414175699999999E-5</v>
      </c>
      <c r="AJ1783" s="122">
        <v>4.15651552E-5</v>
      </c>
      <c r="AK1783" s="122">
        <v>4.4361974700000003E-5</v>
      </c>
      <c r="AL1783" s="122">
        <v>0</v>
      </c>
    </row>
    <row r="1784" spans="1:38" hidden="1" x14ac:dyDescent="0.25">
      <c r="A1784" s="122" t="s">
        <v>2213</v>
      </c>
      <c r="B1784" s="122">
        <v>1</v>
      </c>
      <c r="C1784" s="122" t="s">
        <v>2214</v>
      </c>
      <c r="D1784" s="122" t="s">
        <v>2155</v>
      </c>
      <c r="E1784" s="122">
        <v>33</v>
      </c>
      <c r="F1784" s="122">
        <v>1.5572520000000001E-7</v>
      </c>
      <c r="G1784" s="122">
        <v>2.520707E-7</v>
      </c>
      <c r="H1784" s="122">
        <v>3.531251E-7</v>
      </c>
      <c r="I1784" s="122">
        <v>4.6066850000000002E-7</v>
      </c>
      <c r="J1784" s="122">
        <v>5.7292950000000002E-7</v>
      </c>
      <c r="K1784" s="122">
        <v>1.4478865000000001E-6</v>
      </c>
      <c r="L1784" s="122">
        <v>2.8035045000000002E-6</v>
      </c>
      <c r="M1784" s="122">
        <v>4.2251914999999999E-6</v>
      </c>
      <c r="N1784" s="122">
        <v>5.7049119999999997E-6</v>
      </c>
      <c r="O1784" s="122">
        <v>7.4343266000000001E-6</v>
      </c>
      <c r="P1784" s="122">
        <v>8.1171062000000002E-6</v>
      </c>
      <c r="Q1784" s="122">
        <v>8.5475252000000007E-6</v>
      </c>
      <c r="R1784" s="122">
        <v>1.11650981E-5</v>
      </c>
      <c r="S1784" s="122">
        <v>1.4163634000000001E-5</v>
      </c>
      <c r="T1784" s="122">
        <v>1.50129554E-5</v>
      </c>
      <c r="U1784" s="122">
        <v>1.5967506100000001E-5</v>
      </c>
      <c r="V1784" s="122">
        <v>1.7020789200000001E-5</v>
      </c>
      <c r="W1784" s="122">
        <v>1.8088036399999999E-5</v>
      </c>
      <c r="X1784" s="122">
        <v>1.9174256E-5</v>
      </c>
      <c r="Y1784" s="122">
        <v>2.11368261E-5</v>
      </c>
      <c r="Z1784" s="122">
        <v>2.3425066699999999E-5</v>
      </c>
      <c r="AA1784" s="122">
        <v>2.50104792E-5</v>
      </c>
      <c r="AB1784" s="122">
        <v>2.62036549E-5</v>
      </c>
      <c r="AC1784" s="122">
        <v>2.7618984899999998E-5</v>
      </c>
      <c r="AD1784" s="122">
        <v>2.93414396E-5</v>
      </c>
      <c r="AE1784" s="122">
        <v>3.1188902000000001E-5</v>
      </c>
      <c r="AF1784" s="122">
        <v>3.3825848000000002E-5</v>
      </c>
      <c r="AG1784" s="122">
        <v>3.6313058000000001E-5</v>
      </c>
      <c r="AH1784" s="122">
        <v>3.9159000299999997E-5</v>
      </c>
      <c r="AI1784" s="122">
        <v>4.1956155199999997E-5</v>
      </c>
      <c r="AJ1784" s="122">
        <v>4.4497489999999998E-5</v>
      </c>
      <c r="AK1784" s="122">
        <v>4.7249781299999999E-5</v>
      </c>
      <c r="AL1784" s="122">
        <v>0</v>
      </c>
    </row>
    <row r="1785" spans="1:38" hidden="1" x14ac:dyDescent="0.25">
      <c r="A1785" s="122" t="s">
        <v>2213</v>
      </c>
      <c r="B1785" s="122">
        <v>1</v>
      </c>
      <c r="C1785" s="122" t="s">
        <v>2214</v>
      </c>
      <c r="D1785" s="122" t="s">
        <v>2156</v>
      </c>
      <c r="E1785" s="122">
        <v>33</v>
      </c>
      <c r="F1785" s="122">
        <v>6.4804210000000002E-7</v>
      </c>
      <c r="G1785" s="122">
        <v>1.0313624E-6</v>
      </c>
      <c r="H1785" s="122">
        <v>1.4222297000000001E-6</v>
      </c>
      <c r="I1785" s="122">
        <v>1.8243482999999999E-6</v>
      </c>
      <c r="J1785" s="122">
        <v>2.2331620999999998E-6</v>
      </c>
      <c r="K1785" s="122">
        <v>5.5464373000000002E-6</v>
      </c>
      <c r="L1785" s="122">
        <v>1.0550956200000001E-5</v>
      </c>
      <c r="M1785" s="122">
        <v>1.5635595999999999E-5</v>
      </c>
      <c r="N1785" s="122">
        <v>2.0838640900000001E-5</v>
      </c>
      <c r="O1785" s="122">
        <v>2.68634993E-5</v>
      </c>
      <c r="P1785" s="122">
        <v>2.90730105E-5</v>
      </c>
      <c r="Q1785" s="122">
        <v>3.0313629100000002E-5</v>
      </c>
      <c r="R1785" s="122">
        <v>3.9186039199999997E-5</v>
      </c>
      <c r="S1785" s="122">
        <v>4.9408387299999999E-5</v>
      </c>
      <c r="T1785" s="122">
        <v>5.2198780699999999E-5</v>
      </c>
      <c r="U1785" s="122">
        <v>5.5019146999999998E-5</v>
      </c>
      <c r="V1785" s="122">
        <v>5.8008888600000003E-5</v>
      </c>
      <c r="W1785" s="122">
        <v>6.10509113E-5</v>
      </c>
      <c r="X1785" s="122">
        <v>6.4167511999999998E-5</v>
      </c>
      <c r="Y1785" s="122">
        <v>7.0298055799999993E-5</v>
      </c>
      <c r="Z1785" s="122">
        <v>7.7591319400000002E-5</v>
      </c>
      <c r="AA1785" s="122">
        <v>8.2322974900000004E-5</v>
      </c>
      <c r="AB1785" s="122">
        <v>8.5792036400000006E-5</v>
      </c>
      <c r="AC1785" s="122">
        <v>8.9945966599999999E-5</v>
      </c>
      <c r="AD1785" s="122">
        <v>9.4654448500000002E-5</v>
      </c>
      <c r="AE1785" s="122">
        <v>9.9265107799999998E-5</v>
      </c>
      <c r="AF1785" s="122">
        <v>1.056809519E-4</v>
      </c>
      <c r="AG1785" s="122">
        <v>1.120282093E-4</v>
      </c>
      <c r="AH1785" s="122">
        <v>1.198965624E-4</v>
      </c>
      <c r="AI1785" s="122">
        <v>1.2736649600000001E-4</v>
      </c>
      <c r="AJ1785" s="122">
        <v>1.3627247730000001E-4</v>
      </c>
      <c r="AK1785" s="122">
        <v>1.4425964449999999E-4</v>
      </c>
      <c r="AL1785" s="122">
        <v>0</v>
      </c>
    </row>
    <row r="1786" spans="1:38" hidden="1" x14ac:dyDescent="0.25">
      <c r="A1786" s="122" t="s">
        <v>2213</v>
      </c>
      <c r="B1786" s="122">
        <v>1</v>
      </c>
      <c r="C1786" s="122" t="s">
        <v>2214</v>
      </c>
      <c r="D1786" s="122" t="s">
        <v>2178</v>
      </c>
      <c r="E1786" s="122">
        <v>33</v>
      </c>
      <c r="F1786" s="122">
        <v>1.9205E-7</v>
      </c>
      <c r="G1786" s="122">
        <v>3.0561429999999998E-7</v>
      </c>
      <c r="H1786" s="122">
        <v>4.2194020000000002E-7</v>
      </c>
      <c r="I1786" s="122">
        <v>5.4193590000000005E-7</v>
      </c>
      <c r="J1786" s="122">
        <v>6.6576959999999999E-7</v>
      </c>
      <c r="K1786" s="122">
        <v>1.6619637999999999E-6</v>
      </c>
      <c r="L1786" s="122">
        <v>3.1813456000000002E-6</v>
      </c>
      <c r="M1786" s="122">
        <v>4.7512655000000004E-6</v>
      </c>
      <c r="N1786" s="122">
        <v>6.3782822000000002E-6</v>
      </c>
      <c r="O1786" s="122">
        <v>8.2846716000000008E-6</v>
      </c>
      <c r="P1786" s="122">
        <v>9.0185769000000008E-6</v>
      </c>
      <c r="Q1786" s="122">
        <v>9.4122433000000002E-6</v>
      </c>
      <c r="R1786" s="122">
        <v>1.2151108699999999E-5</v>
      </c>
      <c r="S1786" s="122">
        <v>1.5276477399999999E-5</v>
      </c>
      <c r="T1786" s="122">
        <v>1.60956281E-5</v>
      </c>
      <c r="U1786" s="122">
        <v>1.6887409400000001E-5</v>
      </c>
      <c r="V1786" s="122">
        <v>1.7643642E-5</v>
      </c>
      <c r="W1786" s="122">
        <v>1.8382398100000002E-5</v>
      </c>
      <c r="X1786" s="122">
        <v>1.9134154899999999E-5</v>
      </c>
      <c r="Y1786" s="122">
        <v>2.0758387800000002E-5</v>
      </c>
      <c r="Z1786" s="122">
        <v>2.2716451200000001E-5</v>
      </c>
      <c r="AA1786" s="122">
        <v>2.3757976500000001E-5</v>
      </c>
      <c r="AB1786" s="122">
        <v>2.44190715E-5</v>
      </c>
      <c r="AC1786" s="122">
        <v>2.5289081900000001E-5</v>
      </c>
      <c r="AD1786" s="122">
        <v>2.6155510899999999E-5</v>
      </c>
      <c r="AE1786" s="122">
        <v>2.6956615799999999E-5</v>
      </c>
      <c r="AF1786" s="122">
        <v>2.8151952100000001E-5</v>
      </c>
      <c r="AG1786" s="122">
        <v>2.9115666900000001E-5</v>
      </c>
      <c r="AH1786" s="122">
        <v>2.9890527800000001E-5</v>
      </c>
      <c r="AI1786" s="122">
        <v>3.1780246399999997E-5</v>
      </c>
      <c r="AJ1786" s="122">
        <v>3.4426191199999998E-5</v>
      </c>
      <c r="AK1786" s="122">
        <v>3.6316062499999997E-5</v>
      </c>
      <c r="AL1786" s="122">
        <v>0</v>
      </c>
    </row>
    <row r="1787" spans="1:38" hidden="1" x14ac:dyDescent="0.25">
      <c r="A1787" s="122" t="s">
        <v>2213</v>
      </c>
      <c r="B1787" s="122">
        <v>1</v>
      </c>
      <c r="C1787" s="122" t="s">
        <v>2214</v>
      </c>
      <c r="D1787" s="122" t="s">
        <v>2157</v>
      </c>
      <c r="E1787" s="122">
        <v>33</v>
      </c>
      <c r="F1787" s="122">
        <v>5.4768599999999997E-8</v>
      </c>
      <c r="G1787" s="122">
        <v>8.6991399999999996E-8</v>
      </c>
      <c r="H1787" s="122">
        <v>1.195177E-7</v>
      </c>
      <c r="I1787" s="122">
        <v>1.5280199999999999E-7</v>
      </c>
      <c r="J1787" s="122">
        <v>1.8648639999999999E-7</v>
      </c>
      <c r="K1787" s="122">
        <v>4.6241610000000002E-7</v>
      </c>
      <c r="L1787" s="122">
        <v>8.814229E-7</v>
      </c>
      <c r="M1787" s="122">
        <v>1.3111097000000001E-6</v>
      </c>
      <c r="N1787" s="122">
        <v>1.7547316999999999E-6</v>
      </c>
      <c r="O1787" s="122">
        <v>2.2789696E-6</v>
      </c>
      <c r="P1787" s="122">
        <v>2.4856743000000001E-6</v>
      </c>
      <c r="Q1787" s="122">
        <v>2.6055686000000001E-6</v>
      </c>
      <c r="R1787" s="122">
        <v>3.3875611999999998E-6</v>
      </c>
      <c r="S1787" s="122">
        <v>4.2775549999999997E-6</v>
      </c>
      <c r="T1787" s="122">
        <v>4.5196171999999996E-6</v>
      </c>
      <c r="U1787" s="122">
        <v>4.7193472999999999E-6</v>
      </c>
      <c r="V1787" s="122">
        <v>4.9292589999999999E-6</v>
      </c>
      <c r="W1787" s="122">
        <v>5.1377242999999996E-6</v>
      </c>
      <c r="X1787" s="122">
        <v>5.3675378999999997E-6</v>
      </c>
      <c r="Y1787" s="122">
        <v>5.8474853E-6</v>
      </c>
      <c r="Z1787" s="122">
        <v>6.4336538E-6</v>
      </c>
      <c r="AA1787" s="122">
        <v>6.8058353999999998E-6</v>
      </c>
      <c r="AB1787" s="122">
        <v>7.0875202999999999E-6</v>
      </c>
      <c r="AC1787" s="122">
        <v>7.4293268E-6</v>
      </c>
      <c r="AD1787" s="122">
        <v>7.8174173000000004E-6</v>
      </c>
      <c r="AE1787" s="122">
        <v>8.2027545999999993E-6</v>
      </c>
      <c r="AF1787" s="122">
        <v>8.7415476000000008E-6</v>
      </c>
      <c r="AG1787" s="122">
        <v>9.2510217000000004E-6</v>
      </c>
      <c r="AH1787" s="122">
        <v>9.9156784000000002E-6</v>
      </c>
      <c r="AI1787" s="122">
        <v>1.0530127999999999E-5</v>
      </c>
      <c r="AJ1787" s="122">
        <v>1.1500396799999999E-5</v>
      </c>
      <c r="AK1787" s="122">
        <v>1.21915787E-5</v>
      </c>
      <c r="AL1787" s="122">
        <v>0</v>
      </c>
    </row>
    <row r="1788" spans="1:38" hidden="1" x14ac:dyDescent="0.25">
      <c r="A1788" s="122" t="s">
        <v>2213</v>
      </c>
      <c r="B1788" s="122">
        <v>1</v>
      </c>
      <c r="C1788" s="122" t="s">
        <v>2214</v>
      </c>
      <c r="D1788" s="122" t="s">
        <v>2158</v>
      </c>
      <c r="E1788" s="122">
        <v>33</v>
      </c>
      <c r="F1788" s="122">
        <v>1.9061070000000001E-7</v>
      </c>
      <c r="G1788" s="122">
        <v>3.0732179999999999E-7</v>
      </c>
      <c r="H1788" s="122">
        <v>4.2733330000000001E-7</v>
      </c>
      <c r="I1788" s="122">
        <v>5.5142849999999997E-7</v>
      </c>
      <c r="J1788" s="122">
        <v>6.8015110000000003E-7</v>
      </c>
      <c r="K1788" s="122">
        <v>1.704426E-6</v>
      </c>
      <c r="L1788" s="122">
        <v>3.2775793000000001E-6</v>
      </c>
      <c r="M1788" s="122">
        <v>4.9353586E-6</v>
      </c>
      <c r="N1788" s="122">
        <v>6.6694199999999997E-6</v>
      </c>
      <c r="O1788" s="122">
        <v>8.7064225000000001E-6</v>
      </c>
      <c r="P1788" s="122">
        <v>9.5241477000000007E-6</v>
      </c>
      <c r="Q1788" s="122">
        <v>1.00191114E-5</v>
      </c>
      <c r="R1788" s="122">
        <v>1.3053913900000001E-5</v>
      </c>
      <c r="S1788" s="122">
        <v>1.6570921200000002E-5</v>
      </c>
      <c r="T1788" s="122">
        <v>1.7710890700000001E-5</v>
      </c>
      <c r="U1788" s="122">
        <v>1.8870698799999999E-5</v>
      </c>
      <c r="V1788" s="122">
        <v>2.0206036299999999E-5</v>
      </c>
      <c r="W1788" s="122">
        <v>2.1594900199999999E-5</v>
      </c>
      <c r="X1788" s="122">
        <v>2.3042169199999999E-5</v>
      </c>
      <c r="Y1788" s="122">
        <v>2.5472700299999999E-5</v>
      </c>
      <c r="Z1788" s="122">
        <v>2.8297531100000001E-5</v>
      </c>
      <c r="AA1788" s="122">
        <v>3.0176927199999999E-5</v>
      </c>
      <c r="AB1788" s="122">
        <v>3.1705774600000002E-5</v>
      </c>
      <c r="AC1788" s="122">
        <v>3.3547743400000001E-5</v>
      </c>
      <c r="AD1788" s="122">
        <v>3.5715257999999998E-5</v>
      </c>
      <c r="AE1788" s="122">
        <v>3.7999118000000003E-5</v>
      </c>
      <c r="AF1788" s="122">
        <v>4.1013344299999998E-5</v>
      </c>
      <c r="AG1788" s="122">
        <v>4.4016519300000001E-5</v>
      </c>
      <c r="AH1788" s="122">
        <v>4.7659650800000003E-5</v>
      </c>
      <c r="AI1788" s="122">
        <v>5.1326231499999999E-5</v>
      </c>
      <c r="AJ1788" s="122">
        <v>5.3825814899999998E-5</v>
      </c>
      <c r="AK1788" s="122">
        <v>5.7760415299999999E-5</v>
      </c>
      <c r="AL1788" s="122">
        <v>0</v>
      </c>
    </row>
    <row r="1789" spans="1:38" hidden="1" x14ac:dyDescent="0.25">
      <c r="A1789" s="122" t="s">
        <v>2213</v>
      </c>
      <c r="B1789" s="122">
        <v>1</v>
      </c>
      <c r="C1789" s="122" t="s">
        <v>2214</v>
      </c>
      <c r="D1789" s="122" t="s">
        <v>2159</v>
      </c>
      <c r="E1789" s="122">
        <v>33</v>
      </c>
      <c r="F1789" s="122">
        <v>3.7951699999999998E-8</v>
      </c>
      <c r="G1789" s="122">
        <v>6.0568200000000001E-8</v>
      </c>
      <c r="H1789" s="122">
        <v>8.4133899999999999E-8</v>
      </c>
      <c r="I1789" s="122">
        <v>1.087046E-7</v>
      </c>
      <c r="J1789" s="122">
        <v>1.341415E-7</v>
      </c>
      <c r="K1789" s="122">
        <v>3.355238E-7</v>
      </c>
      <c r="L1789" s="122">
        <v>6.4081499999999996E-7</v>
      </c>
      <c r="M1789" s="122">
        <v>9.5163129999999996E-7</v>
      </c>
      <c r="N1789" s="122">
        <v>1.2695779E-6</v>
      </c>
      <c r="O1789" s="122">
        <v>1.6437551999999999E-6</v>
      </c>
      <c r="P1789" s="122">
        <v>1.7888595E-6</v>
      </c>
      <c r="Q1789" s="122">
        <v>1.8681957E-6</v>
      </c>
      <c r="R1789" s="122">
        <v>2.4152216000000002E-6</v>
      </c>
      <c r="S1789" s="122">
        <v>3.0493463999999999E-6</v>
      </c>
      <c r="T1789" s="122">
        <v>3.2402410999999999E-6</v>
      </c>
      <c r="U1789" s="122">
        <v>3.4270681000000001E-6</v>
      </c>
      <c r="V1789" s="122">
        <v>3.6306904000000001E-6</v>
      </c>
      <c r="W1789" s="122">
        <v>3.8466688000000003E-6</v>
      </c>
      <c r="X1789" s="122">
        <v>4.0657025000000001E-6</v>
      </c>
      <c r="Y1789" s="122">
        <v>4.4790303E-6</v>
      </c>
      <c r="Z1789" s="122">
        <v>4.9820997000000003E-6</v>
      </c>
      <c r="AA1789" s="122">
        <v>5.3198753000000003E-6</v>
      </c>
      <c r="AB1789" s="122">
        <v>5.602457E-6</v>
      </c>
      <c r="AC1789" s="122">
        <v>5.9315175000000003E-6</v>
      </c>
      <c r="AD1789" s="122">
        <v>6.2869433999999998E-6</v>
      </c>
      <c r="AE1789" s="122">
        <v>6.6332517000000002E-6</v>
      </c>
      <c r="AF1789" s="122">
        <v>7.1373598000000003E-6</v>
      </c>
      <c r="AG1789" s="122">
        <v>7.6502609000000003E-6</v>
      </c>
      <c r="AH1789" s="122">
        <v>8.231281E-6</v>
      </c>
      <c r="AI1789" s="122">
        <v>8.8281342000000006E-6</v>
      </c>
      <c r="AJ1789" s="122">
        <v>9.3064409000000001E-6</v>
      </c>
      <c r="AK1789" s="122">
        <v>9.9634422999999999E-6</v>
      </c>
      <c r="AL1789" s="122">
        <v>0</v>
      </c>
    </row>
    <row r="1790" spans="1:38" hidden="1" x14ac:dyDescent="0.25">
      <c r="A1790" s="122" t="s">
        <v>2213</v>
      </c>
      <c r="B1790" s="122">
        <v>1</v>
      </c>
      <c r="C1790" s="122" t="s">
        <v>2214</v>
      </c>
      <c r="D1790" s="122" t="s">
        <v>2160</v>
      </c>
      <c r="E1790" s="122">
        <v>33</v>
      </c>
      <c r="F1790" s="122">
        <v>2.66467E-7</v>
      </c>
      <c r="G1790" s="122">
        <v>4.2749799999999998E-7</v>
      </c>
      <c r="H1790" s="122">
        <v>5.9603489999999996E-7</v>
      </c>
      <c r="I1790" s="122">
        <v>7.7334619999999995E-7</v>
      </c>
      <c r="J1790" s="122">
        <v>9.6026640000000003E-7</v>
      </c>
      <c r="K1790" s="122">
        <v>2.4220806999999999E-6</v>
      </c>
      <c r="L1790" s="122">
        <v>4.6766442999999996E-6</v>
      </c>
      <c r="M1790" s="122">
        <v>7.0318198999999999E-6</v>
      </c>
      <c r="N1790" s="122">
        <v>9.4786277999999994E-6</v>
      </c>
      <c r="O1790" s="122">
        <v>1.23514174E-5</v>
      </c>
      <c r="P1790" s="122">
        <v>1.3499018799999999E-5</v>
      </c>
      <c r="Q1790" s="122">
        <v>1.41741369E-5</v>
      </c>
      <c r="R1790" s="122">
        <v>1.8418498000000001E-5</v>
      </c>
      <c r="S1790" s="122">
        <v>2.3348601699999999E-5</v>
      </c>
      <c r="T1790" s="122">
        <v>2.4860521600000001E-5</v>
      </c>
      <c r="U1790" s="122">
        <v>2.6475751899999999E-5</v>
      </c>
      <c r="V1790" s="122">
        <v>2.82317913E-5</v>
      </c>
      <c r="W1790" s="122">
        <v>3.0009205000000001E-5</v>
      </c>
      <c r="X1790" s="122">
        <v>3.1784947699999998E-5</v>
      </c>
      <c r="Y1790" s="122">
        <v>3.4996908900000003E-5</v>
      </c>
      <c r="Z1790" s="122">
        <v>3.8794530399999998E-5</v>
      </c>
      <c r="AA1790" s="122">
        <v>4.1334386299999998E-5</v>
      </c>
      <c r="AB1790" s="122">
        <v>4.3374326600000003E-5</v>
      </c>
      <c r="AC1790" s="122">
        <v>4.5727303899999998E-5</v>
      </c>
      <c r="AD1790" s="122">
        <v>4.8425432300000001E-5</v>
      </c>
      <c r="AE1790" s="122">
        <v>5.1188179599999998E-5</v>
      </c>
      <c r="AF1790" s="122">
        <v>5.4964620099999999E-5</v>
      </c>
      <c r="AG1790" s="122">
        <v>5.8793283900000003E-5</v>
      </c>
      <c r="AH1790" s="122">
        <v>6.3445522100000006E-5</v>
      </c>
      <c r="AI1790" s="122">
        <v>6.7971131599999998E-5</v>
      </c>
      <c r="AJ1790" s="122">
        <v>7.2598074199999997E-5</v>
      </c>
      <c r="AK1790" s="122">
        <v>7.7617874300000005E-5</v>
      </c>
      <c r="AL1790" s="122">
        <v>0</v>
      </c>
    </row>
    <row r="1791" spans="1:38" hidden="1" x14ac:dyDescent="0.25">
      <c r="A1791" s="122" t="s">
        <v>2213</v>
      </c>
      <c r="B1791" s="122">
        <v>1</v>
      </c>
      <c r="C1791" s="122" t="s">
        <v>2214</v>
      </c>
      <c r="D1791" s="122" t="s">
        <v>2161</v>
      </c>
      <c r="E1791" s="122">
        <v>33</v>
      </c>
      <c r="F1791" s="122">
        <v>9.2860769999999997E-7</v>
      </c>
      <c r="G1791" s="122">
        <v>1.4975299000000001E-6</v>
      </c>
      <c r="H1791" s="122">
        <v>2.0962306999999999E-6</v>
      </c>
      <c r="I1791" s="122">
        <v>2.7338168999999999E-6</v>
      </c>
      <c r="J1791" s="122">
        <v>3.4075612000000001E-6</v>
      </c>
      <c r="K1791" s="122">
        <v>8.6202696999999992E-6</v>
      </c>
      <c r="L1791" s="122">
        <v>1.6698146800000001E-5</v>
      </c>
      <c r="M1791" s="122">
        <v>2.5241766100000001E-5</v>
      </c>
      <c r="N1791" s="122">
        <v>3.4302368100000003E-5</v>
      </c>
      <c r="O1791" s="122">
        <v>4.5032168200000001E-5</v>
      </c>
      <c r="P1791" s="122">
        <v>4.9569445100000002E-5</v>
      </c>
      <c r="Q1791" s="122">
        <v>5.25470925E-5</v>
      </c>
      <c r="R1791" s="122">
        <v>6.8928374700000006E-5</v>
      </c>
      <c r="S1791" s="122">
        <v>8.7963059000000006E-5</v>
      </c>
      <c r="T1791" s="122">
        <v>9.4187968700000001E-5</v>
      </c>
      <c r="U1791" s="122">
        <v>1.006613578E-4</v>
      </c>
      <c r="V1791" s="122">
        <v>1.083114029E-4</v>
      </c>
      <c r="W1791" s="122">
        <v>1.158048055E-4</v>
      </c>
      <c r="X1791" s="122">
        <v>1.2367707760000001E-4</v>
      </c>
      <c r="Y1791" s="122">
        <v>1.3764388759999999E-4</v>
      </c>
      <c r="Z1791" s="122">
        <v>1.5407832079999999E-4</v>
      </c>
      <c r="AA1791" s="122">
        <v>1.6562372080000001E-4</v>
      </c>
      <c r="AB1791" s="122">
        <v>1.752516419E-4</v>
      </c>
      <c r="AC1791" s="122">
        <v>1.8637116259999999E-4</v>
      </c>
      <c r="AD1791" s="122">
        <v>1.9950737920000001E-4</v>
      </c>
      <c r="AE1791" s="122">
        <v>2.1319008790000001E-4</v>
      </c>
      <c r="AF1791" s="122">
        <v>2.3067539080000001E-4</v>
      </c>
      <c r="AG1791" s="122">
        <v>2.4771178369999998E-4</v>
      </c>
      <c r="AH1791" s="122">
        <v>2.6793334019999999E-4</v>
      </c>
      <c r="AI1791" s="122">
        <v>2.884584834E-4</v>
      </c>
      <c r="AJ1791" s="122">
        <v>3.0651862199999999E-4</v>
      </c>
      <c r="AK1791" s="122">
        <v>3.2857697260000002E-4</v>
      </c>
      <c r="AL1791" s="122">
        <v>0</v>
      </c>
    </row>
    <row r="1792" spans="1:38" hidden="1" x14ac:dyDescent="0.25">
      <c r="A1792" s="122" t="s">
        <v>2213</v>
      </c>
      <c r="B1792" s="122">
        <v>1</v>
      </c>
      <c r="C1792" s="122" t="s">
        <v>2214</v>
      </c>
      <c r="D1792" s="122" t="s">
        <v>2162</v>
      </c>
      <c r="E1792" s="122">
        <v>33</v>
      </c>
      <c r="F1792" s="122">
        <v>9.4251599999999994E-8</v>
      </c>
      <c r="G1792" s="122">
        <v>1.531942E-7</v>
      </c>
      <c r="H1792" s="122">
        <v>2.1680240000000001E-7</v>
      </c>
      <c r="I1792" s="122">
        <v>2.8576149999999997E-7</v>
      </c>
      <c r="J1792" s="122">
        <v>3.5985329999999999E-7</v>
      </c>
      <c r="K1792" s="122">
        <v>9.1581709999999997E-7</v>
      </c>
      <c r="L1792" s="122">
        <v>1.7854579000000001E-6</v>
      </c>
      <c r="M1792" s="122">
        <v>2.7105488000000001E-6</v>
      </c>
      <c r="N1792" s="122">
        <v>3.6858460999999999E-6</v>
      </c>
      <c r="O1792" s="122">
        <v>4.8266616000000003E-6</v>
      </c>
      <c r="P1792" s="122">
        <v>5.3120735000000004E-6</v>
      </c>
      <c r="Q1792" s="122">
        <v>5.6287388000000001E-6</v>
      </c>
      <c r="R1792" s="122">
        <v>7.3878892999999998E-6</v>
      </c>
      <c r="S1792" s="122">
        <v>9.4233363E-6</v>
      </c>
      <c r="T1792" s="122">
        <v>1.0100906999999999E-5</v>
      </c>
      <c r="U1792" s="122">
        <v>1.08611817E-5</v>
      </c>
      <c r="V1792" s="122">
        <v>1.17100225E-5</v>
      </c>
      <c r="W1792" s="122">
        <v>1.2623014600000001E-5</v>
      </c>
      <c r="X1792" s="122">
        <v>1.35486904E-5</v>
      </c>
      <c r="Y1792" s="122">
        <v>1.51143402E-5</v>
      </c>
      <c r="Z1792" s="122">
        <v>1.69413168E-5</v>
      </c>
      <c r="AA1792" s="122">
        <v>1.8178513899999999E-5</v>
      </c>
      <c r="AB1792" s="122">
        <v>1.9176179700000002E-5</v>
      </c>
      <c r="AC1792" s="122">
        <v>2.0402376000000001E-5</v>
      </c>
      <c r="AD1792" s="122">
        <v>2.1741494599999998E-5</v>
      </c>
      <c r="AE1792" s="122">
        <v>2.3156662099999999E-5</v>
      </c>
      <c r="AF1792" s="122">
        <v>2.5156905999999999E-5</v>
      </c>
      <c r="AG1792" s="122">
        <v>2.71741111E-5</v>
      </c>
      <c r="AH1792" s="122">
        <v>2.9533050099999998E-5</v>
      </c>
      <c r="AI1792" s="122">
        <v>3.1878068400000001E-5</v>
      </c>
      <c r="AJ1792" s="122">
        <v>3.4427722699999997E-5</v>
      </c>
      <c r="AK1792" s="122">
        <v>3.7143860399999999E-5</v>
      </c>
      <c r="AL1792" s="122">
        <v>0</v>
      </c>
    </row>
    <row r="1793" spans="1:38" hidden="1" x14ac:dyDescent="0.25">
      <c r="A1793" s="122" t="s">
        <v>2213</v>
      </c>
      <c r="B1793" s="122">
        <v>1</v>
      </c>
      <c r="C1793" s="122" t="s">
        <v>2214</v>
      </c>
      <c r="D1793" s="122" t="s">
        <v>2163</v>
      </c>
      <c r="E1793" s="122">
        <v>33</v>
      </c>
      <c r="F1793" s="122">
        <v>3.38461E-7</v>
      </c>
      <c r="G1793" s="122">
        <v>5.4237599999999996E-7</v>
      </c>
      <c r="H1793" s="122">
        <v>7.570983E-7</v>
      </c>
      <c r="I1793" s="122">
        <v>9.7987650000000002E-7</v>
      </c>
      <c r="J1793" s="122">
        <v>1.2102160000000001E-6</v>
      </c>
      <c r="K1793" s="122">
        <v>3.0330676E-6</v>
      </c>
      <c r="L1793" s="122">
        <v>5.8286068999999996E-6</v>
      </c>
      <c r="M1793" s="122">
        <v>8.7324150000000007E-6</v>
      </c>
      <c r="N1793" s="122">
        <v>1.17433941E-5</v>
      </c>
      <c r="O1793" s="122">
        <v>1.53336725E-5</v>
      </c>
      <c r="P1793" s="122">
        <v>1.68173708E-5</v>
      </c>
      <c r="Q1793" s="122">
        <v>1.77420122E-5</v>
      </c>
      <c r="R1793" s="122">
        <v>2.3156513900000001E-5</v>
      </c>
      <c r="S1793" s="122">
        <v>2.9414182800000001E-5</v>
      </c>
      <c r="T1793" s="122">
        <v>3.1441837100000001E-5</v>
      </c>
      <c r="U1793" s="122">
        <v>3.3484834499999999E-5</v>
      </c>
      <c r="V1793" s="122">
        <v>3.5580773199999999E-5</v>
      </c>
      <c r="W1793" s="122">
        <v>3.76638002E-5</v>
      </c>
      <c r="X1793" s="122">
        <v>3.9854471100000002E-5</v>
      </c>
      <c r="Y1793" s="122">
        <v>4.3987069399999999E-5</v>
      </c>
      <c r="Z1793" s="122">
        <v>4.8979086800000001E-5</v>
      </c>
      <c r="AA1793" s="122">
        <v>5.2327135500000003E-5</v>
      </c>
      <c r="AB1793" s="122">
        <v>5.5009143799999999E-5</v>
      </c>
      <c r="AC1793" s="122">
        <v>5.81070613E-5</v>
      </c>
      <c r="AD1793" s="122">
        <v>6.1528167700000003E-5</v>
      </c>
      <c r="AE1793" s="122">
        <v>6.4940715699999995E-5</v>
      </c>
      <c r="AF1793" s="122">
        <v>6.9561527600000005E-5</v>
      </c>
      <c r="AG1793" s="122">
        <v>7.4170848099999994E-5</v>
      </c>
      <c r="AH1793" s="122">
        <v>7.9664417699999997E-5</v>
      </c>
      <c r="AI1793" s="122">
        <v>8.5150361000000004E-5</v>
      </c>
      <c r="AJ1793" s="122">
        <v>9.0557658099999999E-5</v>
      </c>
      <c r="AK1793" s="122">
        <v>9.6168311400000002E-5</v>
      </c>
      <c r="AL1793" s="122">
        <v>0</v>
      </c>
    </row>
    <row r="1794" spans="1:38" hidden="1" x14ac:dyDescent="0.25">
      <c r="A1794" s="122" t="s">
        <v>2213</v>
      </c>
      <c r="B1794" s="122">
        <v>1</v>
      </c>
      <c r="C1794" s="122" t="s">
        <v>2214</v>
      </c>
      <c r="D1794" s="122" t="s">
        <v>2180</v>
      </c>
      <c r="E1794" s="122">
        <v>33</v>
      </c>
      <c r="F1794" s="122">
        <v>5.6599999999999999E-9</v>
      </c>
      <c r="G1794" s="122">
        <v>9.0211999999999994E-9</v>
      </c>
      <c r="H1794" s="122">
        <v>1.24775E-8</v>
      </c>
      <c r="I1794" s="122">
        <v>1.6042900000000001E-8</v>
      </c>
      <c r="J1794" s="122">
        <v>1.9699E-8</v>
      </c>
      <c r="K1794" s="122">
        <v>4.9023299999999998E-8</v>
      </c>
      <c r="L1794" s="122">
        <v>9.33275E-8</v>
      </c>
      <c r="M1794" s="122">
        <v>1.385551E-7</v>
      </c>
      <c r="N1794" s="122">
        <v>1.846991E-7</v>
      </c>
      <c r="O1794" s="122">
        <v>2.3788289999999999E-7</v>
      </c>
      <c r="P1794" s="122">
        <v>2.5712350000000001E-7</v>
      </c>
      <c r="Q1794" s="122">
        <v>2.6754389999999998E-7</v>
      </c>
      <c r="R1794" s="122">
        <v>3.4482419999999998E-7</v>
      </c>
      <c r="S1794" s="122">
        <v>4.3322870000000002E-7</v>
      </c>
      <c r="T1794" s="122">
        <v>4.5620169999999999E-7</v>
      </c>
      <c r="U1794" s="122">
        <v>4.7927680000000003E-7</v>
      </c>
      <c r="V1794" s="122">
        <v>5.0247469999999998E-7</v>
      </c>
      <c r="W1794" s="122">
        <v>5.2643309999999995E-7</v>
      </c>
      <c r="X1794" s="122">
        <v>5.5149130000000003E-7</v>
      </c>
      <c r="Y1794" s="122">
        <v>6.0161650000000002E-7</v>
      </c>
      <c r="Z1794" s="122">
        <v>6.614187E-7</v>
      </c>
      <c r="AA1794" s="122">
        <v>6.9935820000000002E-7</v>
      </c>
      <c r="AB1794" s="122">
        <v>7.2688379999999998E-7</v>
      </c>
      <c r="AC1794" s="122">
        <v>7.6042279999999997E-7</v>
      </c>
      <c r="AD1794" s="122">
        <v>7.9824880000000003E-7</v>
      </c>
      <c r="AE1794" s="122">
        <v>8.3597949999999998E-7</v>
      </c>
      <c r="AF1794" s="122">
        <v>8.8848739999999998E-7</v>
      </c>
      <c r="AG1794" s="122">
        <v>9.3933569999999996E-7</v>
      </c>
      <c r="AH1794" s="122">
        <v>1.0015571000000001E-6</v>
      </c>
      <c r="AI1794" s="122">
        <v>1.0615033E-6</v>
      </c>
      <c r="AJ1794" s="122">
        <v>1.1150745999999999E-6</v>
      </c>
      <c r="AK1794" s="122">
        <v>1.1780856000000001E-6</v>
      </c>
      <c r="AL1794" s="122">
        <v>0</v>
      </c>
    </row>
    <row r="1795" spans="1:38" hidden="1" x14ac:dyDescent="0.25">
      <c r="A1795" s="122" t="s">
        <v>2213</v>
      </c>
      <c r="B1795" s="122">
        <v>1</v>
      </c>
      <c r="C1795" s="122" t="s">
        <v>2214</v>
      </c>
      <c r="D1795" s="122" t="s">
        <v>2164</v>
      </c>
      <c r="E1795" s="122">
        <v>33</v>
      </c>
      <c r="F1795" s="122">
        <v>3.0748900000000001E-8</v>
      </c>
      <c r="G1795" s="122">
        <v>4.8942700000000001E-8</v>
      </c>
      <c r="H1795" s="122">
        <v>6.7603399999999995E-8</v>
      </c>
      <c r="I1795" s="122">
        <v>8.6966800000000003E-8</v>
      </c>
      <c r="J1795" s="122">
        <v>1.071671E-7</v>
      </c>
      <c r="K1795" s="122">
        <v>2.6781070000000001E-7</v>
      </c>
      <c r="L1795" s="122">
        <v>5.1259210000000001E-7</v>
      </c>
      <c r="M1795" s="122">
        <v>7.6368410000000002E-7</v>
      </c>
      <c r="N1795" s="122">
        <v>1.0217368E-6</v>
      </c>
      <c r="O1795" s="122">
        <v>1.3245401E-6</v>
      </c>
      <c r="P1795" s="122">
        <v>1.4427857999999999E-6</v>
      </c>
      <c r="Q1795" s="122">
        <v>1.5089638000000001E-6</v>
      </c>
      <c r="R1795" s="122">
        <v>1.9557760000000002E-6</v>
      </c>
      <c r="S1795" s="122">
        <v>2.4669261999999998E-6</v>
      </c>
      <c r="T1795" s="122">
        <v>2.6073476999999998E-6</v>
      </c>
      <c r="U1795" s="122">
        <v>2.7452809E-6</v>
      </c>
      <c r="V1795" s="122">
        <v>2.8881642999999998E-6</v>
      </c>
      <c r="W1795" s="122">
        <v>3.0296302E-6</v>
      </c>
      <c r="X1795" s="122">
        <v>3.1754926000000002E-6</v>
      </c>
      <c r="Y1795" s="122">
        <v>3.4675860000000001E-6</v>
      </c>
      <c r="Z1795" s="122">
        <v>3.8204523000000003E-6</v>
      </c>
      <c r="AA1795" s="122">
        <v>4.0505619000000001E-6</v>
      </c>
      <c r="AB1795" s="122">
        <v>4.2083379999999998E-6</v>
      </c>
      <c r="AC1795" s="122">
        <v>4.4102073000000004E-6</v>
      </c>
      <c r="AD1795" s="122">
        <v>4.6296757000000003E-6</v>
      </c>
      <c r="AE1795" s="122">
        <v>4.8570668000000003E-6</v>
      </c>
      <c r="AF1795" s="122">
        <v>5.1596166999999997E-6</v>
      </c>
      <c r="AG1795" s="122">
        <v>5.4735580999999996E-6</v>
      </c>
      <c r="AH1795" s="122">
        <v>5.8483087000000002E-6</v>
      </c>
      <c r="AI1795" s="122">
        <v>6.2101163000000003E-6</v>
      </c>
      <c r="AJ1795" s="122">
        <v>6.7403319999999997E-6</v>
      </c>
      <c r="AK1795" s="122">
        <v>7.1836853E-6</v>
      </c>
      <c r="AL1795" s="122">
        <v>0</v>
      </c>
    </row>
    <row r="1796" spans="1:38" hidden="1" x14ac:dyDescent="0.25">
      <c r="A1796" s="122" t="s">
        <v>2213</v>
      </c>
      <c r="B1796" s="122">
        <v>1</v>
      </c>
      <c r="C1796" s="122" t="s">
        <v>2214</v>
      </c>
      <c r="D1796" s="122" t="s">
        <v>2165</v>
      </c>
      <c r="E1796" s="122">
        <v>33</v>
      </c>
      <c r="F1796" s="122">
        <v>2.6693259999999998E-7</v>
      </c>
      <c r="G1796" s="122">
        <v>4.325796E-7</v>
      </c>
      <c r="H1796" s="122">
        <v>6.0913830000000004E-7</v>
      </c>
      <c r="I1796" s="122">
        <v>7.9460939999999999E-7</v>
      </c>
      <c r="J1796" s="122">
        <v>9.8664779999999997E-7</v>
      </c>
      <c r="K1796" s="122">
        <v>2.4921436999999999E-6</v>
      </c>
      <c r="L1796" s="122">
        <v>4.808837E-6</v>
      </c>
      <c r="M1796" s="122">
        <v>7.2562479999999997E-6</v>
      </c>
      <c r="N1796" s="122">
        <v>9.8181487999999992E-6</v>
      </c>
      <c r="O1796" s="122">
        <v>1.2797962299999999E-5</v>
      </c>
      <c r="P1796" s="122">
        <v>1.3988436799999999E-5</v>
      </c>
      <c r="Q1796" s="122">
        <v>1.47531831E-5</v>
      </c>
      <c r="R1796" s="122">
        <v>1.9233394600000001E-5</v>
      </c>
      <c r="S1796" s="122">
        <v>2.4371944500000001E-5</v>
      </c>
      <c r="T1796" s="122">
        <v>2.5987024399999999E-5</v>
      </c>
      <c r="U1796" s="122">
        <v>2.76523583E-5</v>
      </c>
      <c r="V1796" s="122">
        <v>2.95392809E-5</v>
      </c>
      <c r="W1796" s="122">
        <v>3.1398261099999999E-5</v>
      </c>
      <c r="X1796" s="122">
        <v>3.3386657200000002E-5</v>
      </c>
      <c r="Y1796" s="122">
        <v>3.70026319E-5</v>
      </c>
      <c r="Z1796" s="122">
        <v>4.1159802900000002E-5</v>
      </c>
      <c r="AA1796" s="122">
        <v>4.40932054E-5</v>
      </c>
      <c r="AB1796" s="122">
        <v>4.6349687099999997E-5</v>
      </c>
      <c r="AC1796" s="122">
        <v>4.9030431999999998E-5</v>
      </c>
      <c r="AD1796" s="122">
        <v>5.2220624900000003E-5</v>
      </c>
      <c r="AE1796" s="122">
        <v>5.5627093599999999E-5</v>
      </c>
      <c r="AF1796" s="122">
        <v>6.0325195100000001E-5</v>
      </c>
      <c r="AG1796" s="122">
        <v>6.5037977899999998E-5</v>
      </c>
      <c r="AH1796" s="122">
        <v>7.0452733799999994E-5</v>
      </c>
      <c r="AI1796" s="122">
        <v>7.5770014999999996E-5</v>
      </c>
      <c r="AJ1796" s="122">
        <v>8.0976775999999995E-5</v>
      </c>
      <c r="AK1796" s="122">
        <v>8.6113555600000002E-5</v>
      </c>
      <c r="AL1796" s="122">
        <v>0</v>
      </c>
    </row>
    <row r="1797" spans="1:38" hidden="1" x14ac:dyDescent="0.25">
      <c r="A1797" s="122" t="s">
        <v>2213</v>
      </c>
      <c r="B1797" s="122">
        <v>1</v>
      </c>
      <c r="C1797" s="122" t="s">
        <v>2214</v>
      </c>
      <c r="D1797" s="122" t="s">
        <v>2166</v>
      </c>
      <c r="E1797" s="122">
        <v>33</v>
      </c>
      <c r="F1797" s="122">
        <v>2.6701530000000002E-7</v>
      </c>
      <c r="G1797" s="122">
        <v>4.2730490000000001E-7</v>
      </c>
      <c r="H1797" s="122">
        <v>5.9316160000000003E-7</v>
      </c>
      <c r="I1797" s="122">
        <v>7.6541419999999996E-7</v>
      </c>
      <c r="J1797" s="122">
        <v>9.4232189999999999E-7</v>
      </c>
      <c r="K1797" s="122">
        <v>2.3574699E-6</v>
      </c>
      <c r="L1797" s="122">
        <v>4.5154876000000001E-6</v>
      </c>
      <c r="M1797" s="122">
        <v>6.7338593000000002E-6</v>
      </c>
      <c r="N1797" s="122">
        <v>9.0151267000000002E-6</v>
      </c>
      <c r="O1797" s="122">
        <v>1.1681046E-5</v>
      </c>
      <c r="P1797" s="122">
        <v>1.2718668899999999E-5</v>
      </c>
      <c r="Q1797" s="122">
        <v>1.33263835E-5</v>
      </c>
      <c r="R1797" s="122">
        <v>1.7303851600000001E-5</v>
      </c>
      <c r="S1797" s="122">
        <v>2.1876853800000002E-5</v>
      </c>
      <c r="T1797" s="122">
        <v>2.31916753E-5</v>
      </c>
      <c r="U1797" s="122">
        <v>2.45096842E-5</v>
      </c>
      <c r="V1797" s="122">
        <v>2.5861922099999999E-5</v>
      </c>
      <c r="W1797" s="122">
        <v>2.726398E-5</v>
      </c>
      <c r="X1797" s="122">
        <v>2.86996907E-5</v>
      </c>
      <c r="Y1797" s="122">
        <v>3.1463069800000002E-5</v>
      </c>
      <c r="Z1797" s="122">
        <v>3.4735445599999999E-5</v>
      </c>
      <c r="AA1797" s="122">
        <v>3.6849439600000003E-5</v>
      </c>
      <c r="AB1797" s="122">
        <v>3.8436565000000002E-5</v>
      </c>
      <c r="AC1797" s="122">
        <v>4.0385735100000003E-5</v>
      </c>
      <c r="AD1797" s="122">
        <v>4.2569511500000001E-5</v>
      </c>
      <c r="AE1797" s="122">
        <v>4.4727507099999999E-5</v>
      </c>
      <c r="AF1797" s="122">
        <v>4.77246738E-5</v>
      </c>
      <c r="AG1797" s="122">
        <v>5.0723889499999999E-5</v>
      </c>
      <c r="AH1797" s="122">
        <v>5.4376731999999998E-5</v>
      </c>
      <c r="AI1797" s="122">
        <v>5.7962594999999999E-5</v>
      </c>
      <c r="AJ1797" s="122">
        <v>6.1815599200000005E-5</v>
      </c>
      <c r="AK1797" s="122">
        <v>6.5607676500000004E-5</v>
      </c>
      <c r="AL1797" s="122">
        <v>0</v>
      </c>
    </row>
    <row r="1798" spans="1:38" hidden="1" x14ac:dyDescent="0.25">
      <c r="A1798" s="122" t="s">
        <v>2213</v>
      </c>
      <c r="B1798" s="122">
        <v>1</v>
      </c>
      <c r="C1798" s="122" t="s">
        <v>2214</v>
      </c>
      <c r="D1798" s="122" t="s">
        <v>2167</v>
      </c>
      <c r="E1798" s="122">
        <v>33</v>
      </c>
      <c r="F1798" s="122">
        <v>9.7590300000000005E-8</v>
      </c>
      <c r="G1798" s="122">
        <v>1.548258E-7</v>
      </c>
      <c r="H1798" s="122">
        <v>2.1322039999999999E-7</v>
      </c>
      <c r="I1798" s="122">
        <v>2.7358910000000002E-7</v>
      </c>
      <c r="J1798" s="122">
        <v>3.341508E-7</v>
      </c>
      <c r="K1798" s="122">
        <v>8.2921E-7</v>
      </c>
      <c r="L1798" s="122">
        <v>1.5737837E-6</v>
      </c>
      <c r="M1798" s="122">
        <v>2.3260834999999999E-6</v>
      </c>
      <c r="N1798" s="122">
        <v>3.0896486000000001E-6</v>
      </c>
      <c r="O1798" s="122">
        <v>3.9686916999999998E-6</v>
      </c>
      <c r="P1798" s="122">
        <v>4.2766850999999998E-6</v>
      </c>
      <c r="Q1798" s="122">
        <v>4.4401626000000001E-6</v>
      </c>
      <c r="R1798" s="122">
        <v>5.7373161999999996E-6</v>
      </c>
      <c r="S1798" s="122">
        <v>7.2359635E-6</v>
      </c>
      <c r="T1798" s="122">
        <v>7.6398333999999993E-6</v>
      </c>
      <c r="U1798" s="122">
        <v>8.0451402999999995E-6</v>
      </c>
      <c r="V1798" s="122">
        <v>8.4754824999999992E-6</v>
      </c>
      <c r="W1798" s="122">
        <v>8.9120589000000002E-6</v>
      </c>
      <c r="X1798" s="122">
        <v>9.3629437000000003E-6</v>
      </c>
      <c r="Y1798" s="122">
        <v>1.0254712699999999E-5</v>
      </c>
      <c r="Z1798" s="122">
        <v>1.13185644E-5</v>
      </c>
      <c r="AA1798" s="122">
        <v>1.19903276E-5</v>
      </c>
      <c r="AB1798" s="122">
        <v>1.24796414E-5</v>
      </c>
      <c r="AC1798" s="122">
        <v>1.3054376500000001E-5</v>
      </c>
      <c r="AD1798" s="122">
        <v>1.3692872100000001E-5</v>
      </c>
      <c r="AE1798" s="122">
        <v>1.43065573E-5</v>
      </c>
      <c r="AF1798" s="122">
        <v>1.5142820499999999E-5</v>
      </c>
      <c r="AG1798" s="122">
        <v>1.5924104100000001E-5</v>
      </c>
      <c r="AH1798" s="122">
        <v>1.6904188299999999E-5</v>
      </c>
      <c r="AI1798" s="122">
        <v>1.7865337000000001E-5</v>
      </c>
      <c r="AJ1798" s="122">
        <v>1.87765395E-5</v>
      </c>
      <c r="AK1798" s="122">
        <v>1.98401666E-5</v>
      </c>
      <c r="AL1798" s="122">
        <v>0</v>
      </c>
    </row>
    <row r="1799" spans="1:38" hidden="1" x14ac:dyDescent="0.25">
      <c r="A1799" s="122" t="s">
        <v>2213</v>
      </c>
      <c r="B1799" s="122">
        <v>1</v>
      </c>
      <c r="C1799" s="122" t="s">
        <v>2214</v>
      </c>
      <c r="D1799" s="122" t="s">
        <v>2168</v>
      </c>
      <c r="E1799" s="122">
        <v>33</v>
      </c>
      <c r="F1799" s="122">
        <v>2.4699900000000001E-8</v>
      </c>
      <c r="G1799" s="122">
        <v>3.9530700000000002E-8</v>
      </c>
      <c r="H1799" s="122">
        <v>5.5032900000000002E-8</v>
      </c>
      <c r="I1799" s="122">
        <v>7.1211599999999994E-8</v>
      </c>
      <c r="J1799" s="122">
        <v>8.81592E-8</v>
      </c>
      <c r="K1799" s="122">
        <v>2.2059520000000001E-7</v>
      </c>
      <c r="L1799" s="122">
        <v>4.2147570000000001E-7</v>
      </c>
      <c r="M1799" s="122">
        <v>6.2585660000000002E-7</v>
      </c>
      <c r="N1799" s="122">
        <v>8.3517939999999999E-7</v>
      </c>
      <c r="O1799" s="122">
        <v>1.0772294999999999E-6</v>
      </c>
      <c r="P1799" s="122">
        <v>1.1698621E-6</v>
      </c>
      <c r="Q1799" s="122">
        <v>1.2191955000000001E-6</v>
      </c>
      <c r="R1799" s="122">
        <v>1.5889738E-6</v>
      </c>
      <c r="S1799" s="122">
        <v>2.0101404E-6</v>
      </c>
      <c r="T1799" s="122">
        <v>2.1412704999999999E-6</v>
      </c>
      <c r="U1799" s="122">
        <v>2.2721688999999999E-6</v>
      </c>
      <c r="V1799" s="122">
        <v>2.4234508999999999E-6</v>
      </c>
      <c r="W1799" s="122">
        <v>2.5990792000000002E-6</v>
      </c>
      <c r="X1799" s="122">
        <v>2.7781024999999999E-6</v>
      </c>
      <c r="Y1799" s="122">
        <v>3.1070402000000002E-6</v>
      </c>
      <c r="Z1799" s="122">
        <v>3.4459370999999998E-6</v>
      </c>
      <c r="AA1799" s="122">
        <v>3.6649687E-6</v>
      </c>
      <c r="AB1799" s="122">
        <v>3.8743844999999998E-6</v>
      </c>
      <c r="AC1799" s="122">
        <v>4.1006426999999996E-6</v>
      </c>
      <c r="AD1799" s="122">
        <v>4.3149547999999997E-6</v>
      </c>
      <c r="AE1799" s="122">
        <v>4.5511106999999998E-6</v>
      </c>
      <c r="AF1799" s="122">
        <v>4.8363133000000001E-6</v>
      </c>
      <c r="AG1799" s="122">
        <v>5.0783367999999998E-6</v>
      </c>
      <c r="AH1799" s="122">
        <v>5.4200956000000001E-6</v>
      </c>
      <c r="AI1799" s="122">
        <v>5.7729523999999997E-6</v>
      </c>
      <c r="AJ1799" s="122">
        <v>6.0560335000000001E-6</v>
      </c>
      <c r="AK1799" s="122">
        <v>6.4407246000000003E-6</v>
      </c>
      <c r="AL1799" s="122">
        <v>0</v>
      </c>
    </row>
    <row r="1800" spans="1:38" hidden="1" x14ac:dyDescent="0.25">
      <c r="A1800" s="122" t="s">
        <v>2215</v>
      </c>
      <c r="B1800" s="122">
        <v>1</v>
      </c>
      <c r="C1800" s="122" t="s">
        <v>2216</v>
      </c>
      <c r="D1800" s="122" t="s">
        <v>2120</v>
      </c>
      <c r="E1800" s="122">
        <v>34</v>
      </c>
      <c r="F1800" s="122">
        <v>0.82084947371060002</v>
      </c>
      <c r="G1800" s="122">
        <v>0.81252452794329999</v>
      </c>
      <c r="H1800" s="122">
        <v>0.81943431846530002</v>
      </c>
      <c r="I1800" s="122">
        <v>0.66469976602930003</v>
      </c>
      <c r="J1800" s="122">
        <v>0.90687986502090001</v>
      </c>
      <c r="K1800" s="122">
        <v>0.79561954600880003</v>
      </c>
      <c r="L1800" s="122">
        <v>0.77578829377129999</v>
      </c>
      <c r="M1800" s="122">
        <v>0.41315229827560002</v>
      </c>
      <c r="N1800" s="122">
        <v>0.26278620861200003</v>
      </c>
      <c r="O1800" s="122">
        <v>0.237568508988</v>
      </c>
      <c r="P1800" s="122">
        <v>0.2496258524951</v>
      </c>
      <c r="Q1800" s="122">
        <v>0.35968356111819999</v>
      </c>
      <c r="R1800" s="122">
        <v>0.36899843452339998</v>
      </c>
      <c r="S1800" s="122">
        <v>0.37857751853970001</v>
      </c>
      <c r="T1800" s="122">
        <v>0.38577240674969998</v>
      </c>
      <c r="U1800" s="122">
        <v>0.1747773305483</v>
      </c>
      <c r="V1800" s="122">
        <v>0.1829480933065</v>
      </c>
      <c r="W1800" s="122">
        <v>0.21359659902389999</v>
      </c>
      <c r="X1800" s="122">
        <v>0.25616537546770002</v>
      </c>
      <c r="Y1800" s="122">
        <v>0.40576409561499999</v>
      </c>
      <c r="Z1800" s="122">
        <v>0.44875470313940002</v>
      </c>
      <c r="AA1800" s="122">
        <v>0.46118174699940001</v>
      </c>
      <c r="AB1800" s="122">
        <v>0.42615709942419999</v>
      </c>
      <c r="AC1800" s="122">
        <v>0.49843673636809999</v>
      </c>
      <c r="AD1800" s="122">
        <v>0.51961117519529998</v>
      </c>
      <c r="AE1800" s="122">
        <v>0.90933378305620005</v>
      </c>
      <c r="AF1800" s="122">
        <v>0.99558682457879999</v>
      </c>
      <c r="AG1800" s="122">
        <v>0.87976220468349997</v>
      </c>
      <c r="AH1800" s="122">
        <v>0.89982026686490002</v>
      </c>
      <c r="AI1800" s="122">
        <v>0.85870057330839999</v>
      </c>
      <c r="AJ1800" s="122">
        <v>0.93922141054740005</v>
      </c>
      <c r="AK1800" s="122">
        <v>0.96801582975029998</v>
      </c>
      <c r="AL1800" s="122">
        <v>0</v>
      </c>
    </row>
    <row r="1801" spans="1:38" hidden="1" x14ac:dyDescent="0.25">
      <c r="A1801" s="122" t="s">
        <v>2215</v>
      </c>
      <c r="B1801" s="122">
        <v>1</v>
      </c>
      <c r="C1801" s="122" t="s">
        <v>2216</v>
      </c>
      <c r="D1801" s="122" t="s">
        <v>2121</v>
      </c>
      <c r="E1801" s="122">
        <v>34</v>
      </c>
      <c r="F1801" s="122">
        <v>13.6627218766643</v>
      </c>
      <c r="G1801" s="122">
        <v>13.675639628973199</v>
      </c>
      <c r="H1801" s="122">
        <v>14.3979943816647</v>
      </c>
      <c r="I1801" s="122">
        <v>16.794763067505102</v>
      </c>
      <c r="J1801" s="122">
        <v>20.3015678903378</v>
      </c>
      <c r="K1801" s="122">
        <v>20.999377559443499</v>
      </c>
      <c r="L1801" s="122">
        <v>19.704014575727101</v>
      </c>
      <c r="M1801" s="122">
        <v>17.201456680856499</v>
      </c>
      <c r="N1801" s="122">
        <v>19.813375116264499</v>
      </c>
      <c r="O1801" s="122">
        <v>19.869738629525699</v>
      </c>
      <c r="P1801" s="122">
        <v>19.164113387181899</v>
      </c>
      <c r="Q1801" s="122">
        <v>15.561179937015501</v>
      </c>
      <c r="R1801" s="122">
        <v>15.4361438207438</v>
      </c>
      <c r="S1801" s="122">
        <v>14.7405330230979</v>
      </c>
      <c r="T1801" s="122">
        <v>17.5290356513575</v>
      </c>
      <c r="U1801" s="122">
        <v>17.011903596479399</v>
      </c>
      <c r="V1801" s="122">
        <v>18.617883712323099</v>
      </c>
      <c r="W1801" s="122">
        <v>18.0982653872349</v>
      </c>
      <c r="X1801" s="122">
        <v>16.969951523462399</v>
      </c>
      <c r="Y1801" s="122">
        <v>14.257902743857001</v>
      </c>
      <c r="Z1801" s="122">
        <v>15.8696389257675</v>
      </c>
      <c r="AA1801" s="122">
        <v>17.522947285664699</v>
      </c>
      <c r="AB1801" s="122">
        <v>17.644639136898199</v>
      </c>
      <c r="AC1801" s="122">
        <v>19.305455273037602</v>
      </c>
      <c r="AD1801" s="122">
        <v>18.4979751721085</v>
      </c>
      <c r="AE1801" s="122">
        <v>17.272950790625199</v>
      </c>
      <c r="AF1801" s="122">
        <v>17.3918606500477</v>
      </c>
      <c r="AG1801" s="122">
        <v>17.7820173489159</v>
      </c>
      <c r="AH1801" s="122">
        <v>17.713378905856899</v>
      </c>
      <c r="AI1801" s="122">
        <v>17.5201346111762</v>
      </c>
      <c r="AJ1801" s="122">
        <v>17.076836395875901</v>
      </c>
      <c r="AK1801" s="122">
        <v>17.8868250309243</v>
      </c>
      <c r="AL1801" s="122">
        <v>0</v>
      </c>
    </row>
    <row r="1802" spans="1:38" hidden="1" x14ac:dyDescent="0.25">
      <c r="A1802" s="122" t="s">
        <v>2215</v>
      </c>
      <c r="B1802" s="122">
        <v>1</v>
      </c>
      <c r="C1802" s="122" t="s">
        <v>2216</v>
      </c>
      <c r="D1802" s="122" t="s">
        <v>2122</v>
      </c>
      <c r="E1802" s="122">
        <v>34</v>
      </c>
      <c r="F1802" s="122">
        <v>6.6541249532776003</v>
      </c>
      <c r="G1802" s="122">
        <v>6.7721353281178001</v>
      </c>
      <c r="H1802" s="122">
        <v>7.2238734815103998</v>
      </c>
      <c r="I1802" s="122">
        <v>8.0864403637832005</v>
      </c>
      <c r="J1802" s="122">
        <v>7.6887273637515996</v>
      </c>
      <c r="K1802" s="122">
        <v>7.7332462036388998</v>
      </c>
      <c r="L1802" s="122">
        <v>8.1747002721696003</v>
      </c>
      <c r="M1802" s="122">
        <v>8.1652836291048008</v>
      </c>
      <c r="N1802" s="122">
        <v>7.6934152549265002</v>
      </c>
      <c r="O1802" s="122">
        <v>7.7308459305351001</v>
      </c>
      <c r="P1802" s="122">
        <v>7.8709469983728004</v>
      </c>
      <c r="Q1802" s="122">
        <v>6.3413853715573998</v>
      </c>
      <c r="R1802" s="122">
        <v>6.9573173436925</v>
      </c>
      <c r="S1802" s="122">
        <v>7.0359607063835004</v>
      </c>
      <c r="T1802" s="122">
        <v>7.0948681196576997</v>
      </c>
      <c r="U1802" s="122">
        <v>7.6962395396541003</v>
      </c>
      <c r="V1802" s="122">
        <v>8.1408940721691998</v>
      </c>
      <c r="W1802" s="122">
        <v>8.5262573829866994</v>
      </c>
      <c r="X1802" s="122">
        <v>7.6151008912949001</v>
      </c>
      <c r="Y1802" s="122">
        <v>8.3965451848381001</v>
      </c>
      <c r="Z1802" s="122">
        <v>9.0367159789911007</v>
      </c>
      <c r="AA1802" s="122">
        <v>9.3609678225914994</v>
      </c>
      <c r="AB1802" s="122">
        <v>9.1798638209349992</v>
      </c>
      <c r="AC1802" s="122">
        <v>9.3505273051277999</v>
      </c>
      <c r="AD1802" s="122">
        <v>9.2486893271782993</v>
      </c>
      <c r="AE1802" s="122">
        <v>8.1521664843825992</v>
      </c>
      <c r="AF1802" s="122">
        <v>7.8515543473833</v>
      </c>
      <c r="AG1802" s="122">
        <v>7.9296525481996003</v>
      </c>
      <c r="AH1802" s="122">
        <v>8.1016225402900996</v>
      </c>
      <c r="AI1802" s="122">
        <v>7.9800203916124</v>
      </c>
      <c r="AJ1802" s="122">
        <v>6.3866363308335004</v>
      </c>
      <c r="AK1802" s="122">
        <v>6.4083402169627002</v>
      </c>
      <c r="AL1802" s="122">
        <v>0</v>
      </c>
    </row>
    <row r="1803" spans="1:38" hidden="1" x14ac:dyDescent="0.25">
      <c r="A1803" s="122" t="s">
        <v>2215</v>
      </c>
      <c r="B1803" s="122">
        <v>1</v>
      </c>
      <c r="C1803" s="122" t="s">
        <v>2216</v>
      </c>
      <c r="D1803" s="122" t="s">
        <v>2123</v>
      </c>
      <c r="E1803" s="122">
        <v>34</v>
      </c>
      <c r="F1803" s="122">
        <v>1.4238738515998</v>
      </c>
      <c r="G1803" s="122">
        <v>1.5230944687764001</v>
      </c>
      <c r="H1803" s="122">
        <v>1.5869835966515999</v>
      </c>
      <c r="I1803" s="122">
        <v>1.4635177177625001</v>
      </c>
      <c r="J1803" s="122">
        <v>1.4487907311951</v>
      </c>
      <c r="K1803" s="122">
        <v>1.5462639243406</v>
      </c>
      <c r="L1803" s="122">
        <v>1.3568085898002</v>
      </c>
      <c r="M1803" s="122">
        <v>1.5684442908391001</v>
      </c>
      <c r="N1803" s="122">
        <v>1.2197896329633999</v>
      </c>
      <c r="O1803" s="122">
        <v>1.2744902848941</v>
      </c>
      <c r="P1803" s="122">
        <v>1.3642497711818999</v>
      </c>
      <c r="Q1803" s="122">
        <v>0.97146009707839998</v>
      </c>
      <c r="R1803" s="122">
        <v>0.99030373692329998</v>
      </c>
      <c r="S1803" s="122">
        <v>1.1073898119912999</v>
      </c>
      <c r="T1803" s="122">
        <v>1.2175065414082999</v>
      </c>
      <c r="U1803" s="122">
        <v>1.580985738466</v>
      </c>
      <c r="V1803" s="122">
        <v>1.6559327564520001</v>
      </c>
      <c r="W1803" s="122">
        <v>1.9101989685383001</v>
      </c>
      <c r="X1803" s="122">
        <v>2.4524807854616002</v>
      </c>
      <c r="Y1803" s="122">
        <v>1.8147515589337</v>
      </c>
      <c r="Z1803" s="122">
        <v>2.0669316120953001</v>
      </c>
      <c r="AA1803" s="122">
        <v>2.1451901275696001</v>
      </c>
      <c r="AB1803" s="122">
        <v>2.1235972504622</v>
      </c>
      <c r="AC1803" s="122">
        <v>2.2758399249164998</v>
      </c>
      <c r="AD1803" s="122">
        <v>2.4369561103856001</v>
      </c>
      <c r="AE1803" s="122">
        <v>2.6967196163323002</v>
      </c>
      <c r="AF1803" s="122">
        <v>2.8342565750091002</v>
      </c>
      <c r="AG1803" s="122">
        <v>2.8401003412964001</v>
      </c>
      <c r="AH1803" s="122">
        <v>3.0327919146158</v>
      </c>
      <c r="AI1803" s="122">
        <v>3.2334804586735002</v>
      </c>
      <c r="AJ1803" s="122">
        <v>2.9180164017878001</v>
      </c>
      <c r="AK1803" s="122">
        <v>3.0433274713799001</v>
      </c>
      <c r="AL1803" s="122">
        <v>0</v>
      </c>
    </row>
    <row r="1804" spans="1:38" x14ac:dyDescent="0.25">
      <c r="A1804" s="122" t="s">
        <v>2215</v>
      </c>
      <c r="B1804" s="122">
        <v>1</v>
      </c>
      <c r="C1804" s="122" t="s">
        <v>2216</v>
      </c>
      <c r="D1804" s="122" t="s">
        <v>2124</v>
      </c>
      <c r="E1804" s="122">
        <v>34</v>
      </c>
      <c r="F1804" s="122">
        <v>19.7625751287237</v>
      </c>
      <c r="G1804" s="122">
        <v>18.8693894800384</v>
      </c>
      <c r="H1804" s="122">
        <v>19.6964230824277</v>
      </c>
      <c r="I1804" s="122">
        <v>16.376190059326799</v>
      </c>
      <c r="J1804" s="122">
        <v>16.5316622358893</v>
      </c>
      <c r="K1804" s="122">
        <v>14.4380516333577</v>
      </c>
      <c r="L1804" s="122">
        <v>14.456265714242299</v>
      </c>
      <c r="M1804" s="122">
        <v>12.485314234829801</v>
      </c>
      <c r="N1804" s="122">
        <v>11.527944431741901</v>
      </c>
      <c r="O1804" s="122">
        <v>12.427152375399601</v>
      </c>
      <c r="P1804" s="122">
        <v>13.624125126878999</v>
      </c>
      <c r="Q1804" s="122">
        <v>13.5275019595435</v>
      </c>
      <c r="R1804" s="122">
        <v>13.520100498677699</v>
      </c>
      <c r="S1804" s="122">
        <v>14.419761703889501</v>
      </c>
      <c r="T1804" s="122">
        <v>14.887033959532401</v>
      </c>
      <c r="U1804" s="122">
        <v>14.041336522739</v>
      </c>
      <c r="V1804" s="122">
        <v>14.421696313793101</v>
      </c>
      <c r="W1804" s="122">
        <v>15.2663451284239</v>
      </c>
      <c r="X1804" s="122">
        <v>17.116713014223102</v>
      </c>
      <c r="Y1804" s="122">
        <v>19.078012240649301</v>
      </c>
      <c r="Z1804" s="122">
        <v>20.897775499841799</v>
      </c>
      <c r="AA1804" s="122">
        <v>21.0150324954365</v>
      </c>
      <c r="AB1804" s="122">
        <v>20.888938715983802</v>
      </c>
      <c r="AC1804" s="122">
        <v>22.210637739143198</v>
      </c>
      <c r="AD1804" s="122">
        <v>22.344761874587</v>
      </c>
      <c r="AE1804" s="122">
        <v>20.053186177669399</v>
      </c>
      <c r="AF1804" s="122">
        <v>19.725270027962399</v>
      </c>
      <c r="AG1804" s="122">
        <v>19.705996240786298</v>
      </c>
      <c r="AH1804" s="122">
        <v>19.781092928681399</v>
      </c>
      <c r="AI1804" s="122">
        <v>20.517202095866299</v>
      </c>
      <c r="AJ1804" s="122">
        <v>19.714833674455502</v>
      </c>
      <c r="AK1804" s="122">
        <v>20.614199277402101</v>
      </c>
      <c r="AL1804" s="122">
        <v>0</v>
      </c>
    </row>
    <row r="1805" spans="1:38" hidden="1" x14ac:dyDescent="0.25">
      <c r="A1805" s="122" t="s">
        <v>2215</v>
      </c>
      <c r="B1805" s="122">
        <v>1</v>
      </c>
      <c r="C1805" s="122" t="s">
        <v>2216</v>
      </c>
      <c r="D1805" s="122" t="s">
        <v>474</v>
      </c>
      <c r="E1805" s="122">
        <v>34</v>
      </c>
      <c r="F1805" s="122">
        <v>0.92297450012219995</v>
      </c>
      <c r="G1805" s="122">
        <v>0.9774628627102</v>
      </c>
      <c r="H1805" s="122">
        <v>1.0449232940990001</v>
      </c>
      <c r="I1805" s="122">
        <v>1.0337526089614999</v>
      </c>
      <c r="J1805" s="122">
        <v>0.98828859669449998</v>
      </c>
      <c r="K1805" s="122">
        <v>0.98971486369890005</v>
      </c>
      <c r="L1805" s="122">
        <v>0.99510872176779996</v>
      </c>
      <c r="M1805" s="122">
        <v>1.1558051210028</v>
      </c>
      <c r="N1805" s="122">
        <v>1.0546266286999999</v>
      </c>
      <c r="O1805" s="122">
        <v>1.0947734914331999</v>
      </c>
      <c r="P1805" s="122">
        <v>1.1648020179359999</v>
      </c>
      <c r="Q1805" s="122">
        <v>0.75373183608969996</v>
      </c>
      <c r="R1805" s="122">
        <v>0.77888360981829996</v>
      </c>
      <c r="S1805" s="122">
        <v>0.86862398631899995</v>
      </c>
      <c r="T1805" s="122">
        <v>0.95059268178919998</v>
      </c>
      <c r="U1805" s="122">
        <v>1.2062736019405</v>
      </c>
      <c r="V1805" s="122">
        <v>1.2623750089070001</v>
      </c>
      <c r="W1805" s="122">
        <v>1.4592519320094</v>
      </c>
      <c r="X1805" s="122">
        <v>1.7901859894812</v>
      </c>
      <c r="Y1805" s="122">
        <v>2.1074805856677998</v>
      </c>
      <c r="Z1805" s="122">
        <v>2.3654814525928001</v>
      </c>
      <c r="AA1805" s="122">
        <v>2.4411325203504002</v>
      </c>
      <c r="AB1805" s="122">
        <v>2.2568592312582001</v>
      </c>
      <c r="AC1805" s="122">
        <v>2.6432624258939001</v>
      </c>
      <c r="AD1805" s="122">
        <v>2.7862307413126999</v>
      </c>
      <c r="AE1805" s="122">
        <v>2.9192419451948002</v>
      </c>
      <c r="AF1805" s="122">
        <v>3.1144698540842999</v>
      </c>
      <c r="AG1805" s="122">
        <v>3.1316632522885999</v>
      </c>
      <c r="AH1805" s="122">
        <v>3.1518324605907</v>
      </c>
      <c r="AI1805" s="122">
        <v>3.4075753437556</v>
      </c>
      <c r="AJ1805" s="122">
        <v>2.9490803997574</v>
      </c>
      <c r="AK1805" s="122">
        <v>3.1128663467985001</v>
      </c>
      <c r="AL1805" s="122">
        <v>0</v>
      </c>
    </row>
    <row r="1806" spans="1:38" hidden="1" x14ac:dyDescent="0.25">
      <c r="A1806" s="122" t="s">
        <v>2215</v>
      </c>
      <c r="B1806" s="122">
        <v>1</v>
      </c>
      <c r="C1806" s="122" t="s">
        <v>2216</v>
      </c>
      <c r="D1806" s="122" t="s">
        <v>2125</v>
      </c>
      <c r="E1806" s="122">
        <v>34</v>
      </c>
      <c r="F1806" s="122">
        <v>2.5088349840378998</v>
      </c>
      <c r="G1806" s="122">
        <v>2.4623922442196</v>
      </c>
      <c r="H1806" s="122">
        <v>2.3748874967817</v>
      </c>
      <c r="I1806" s="122">
        <v>2.2467416392408999</v>
      </c>
      <c r="J1806" s="122">
        <v>2.5034324036225999</v>
      </c>
      <c r="K1806" s="122">
        <v>2.5618765614867001</v>
      </c>
      <c r="L1806" s="122">
        <v>2.8505203662521001</v>
      </c>
      <c r="M1806" s="122">
        <v>2.6071374519659001</v>
      </c>
      <c r="N1806" s="122">
        <v>2.3780137830690999</v>
      </c>
      <c r="O1806" s="122">
        <v>2.4809748648193</v>
      </c>
      <c r="P1806" s="122">
        <v>2.5999691693042002</v>
      </c>
      <c r="Q1806" s="122">
        <v>2.1975661596435998</v>
      </c>
      <c r="R1806" s="122">
        <v>1.9187428165003</v>
      </c>
      <c r="S1806" s="122">
        <v>2.1527087139501</v>
      </c>
      <c r="T1806" s="122">
        <v>2.3583708672079999</v>
      </c>
      <c r="U1806" s="122">
        <v>1.9046603471796</v>
      </c>
      <c r="V1806" s="122">
        <v>2.1623025782465999</v>
      </c>
      <c r="W1806" s="122">
        <v>2.2387648847252</v>
      </c>
      <c r="X1806" s="122">
        <v>2.4259896628257001</v>
      </c>
      <c r="Y1806" s="122">
        <v>2.7614663576131</v>
      </c>
      <c r="Z1806" s="122">
        <v>3.0598395329552002</v>
      </c>
      <c r="AA1806" s="122">
        <v>3.2350013271178999</v>
      </c>
      <c r="AB1806" s="122">
        <v>3.1007606048190999</v>
      </c>
      <c r="AC1806" s="122">
        <v>3.2801841852226001</v>
      </c>
      <c r="AD1806" s="122">
        <v>3.4346366911452</v>
      </c>
      <c r="AE1806" s="122">
        <v>3.6243076255862001</v>
      </c>
      <c r="AF1806" s="122">
        <v>3.6052312092794998</v>
      </c>
      <c r="AG1806" s="122">
        <v>3.3880686686630002</v>
      </c>
      <c r="AH1806" s="122">
        <v>3.3887456862560001</v>
      </c>
      <c r="AI1806" s="122">
        <v>3.4803180895415999</v>
      </c>
      <c r="AJ1806" s="122">
        <v>3.2520387392367001</v>
      </c>
      <c r="AK1806" s="122">
        <v>3.3963106414426001</v>
      </c>
      <c r="AL1806" s="122">
        <v>0</v>
      </c>
    </row>
    <row r="1807" spans="1:38" hidden="1" x14ac:dyDescent="0.25">
      <c r="A1807" s="122" t="s">
        <v>2215</v>
      </c>
      <c r="B1807" s="122">
        <v>1</v>
      </c>
      <c r="C1807" s="122" t="s">
        <v>2216</v>
      </c>
      <c r="D1807" s="122" t="s">
        <v>2126</v>
      </c>
      <c r="E1807" s="122">
        <v>34</v>
      </c>
      <c r="F1807" s="122">
        <v>0.28735159545860001</v>
      </c>
      <c r="G1807" s="122">
        <v>0.1911534203909</v>
      </c>
      <c r="H1807" s="122">
        <v>0.45107408382620001</v>
      </c>
      <c r="I1807" s="122">
        <v>0.49140198101240001</v>
      </c>
      <c r="J1807" s="122">
        <v>0.44323621046049999</v>
      </c>
      <c r="K1807" s="122">
        <v>0.3011647920662</v>
      </c>
      <c r="L1807" s="122">
        <v>0.33060756387619999</v>
      </c>
      <c r="M1807" s="122">
        <v>0.28569764985399998</v>
      </c>
      <c r="N1807" s="122">
        <v>0.25599264423509999</v>
      </c>
      <c r="O1807" s="122">
        <v>0.21976739193139999</v>
      </c>
      <c r="P1807" s="122">
        <v>0.3630172596713</v>
      </c>
      <c r="Q1807" s="122">
        <v>0.32861968737980002</v>
      </c>
      <c r="R1807" s="122">
        <v>0.3513958556631</v>
      </c>
      <c r="S1807" s="122">
        <v>0.38061241552519998</v>
      </c>
      <c r="T1807" s="122">
        <v>0.40573515277959998</v>
      </c>
      <c r="U1807" s="122">
        <v>0.3613752924109</v>
      </c>
      <c r="V1807" s="122">
        <v>0.13443870864179999</v>
      </c>
      <c r="W1807" s="122">
        <v>0.13439530595499999</v>
      </c>
      <c r="X1807" s="122">
        <v>0.14229209548380001</v>
      </c>
      <c r="Y1807" s="122">
        <v>0.1396130715602</v>
      </c>
      <c r="Z1807" s="122">
        <v>0.15263565609820001</v>
      </c>
      <c r="AA1807" s="122">
        <v>8.0055152889100006E-2</v>
      </c>
      <c r="AB1807" s="122">
        <v>5.8738357871500002E-2</v>
      </c>
      <c r="AC1807" s="122">
        <v>6.2644358710699996E-2</v>
      </c>
      <c r="AD1807" s="122">
        <v>6.9502488885800004E-2</v>
      </c>
      <c r="AE1807" s="122">
        <v>6.8996788098100004E-2</v>
      </c>
      <c r="AF1807" s="122">
        <v>7.7152306796199999E-2</v>
      </c>
      <c r="AG1807" s="122">
        <v>6.6268397107299995E-2</v>
      </c>
      <c r="AH1807" s="122">
        <v>0.12570271921740001</v>
      </c>
      <c r="AI1807" s="122">
        <v>7.5604163144799993E-2</v>
      </c>
      <c r="AJ1807" s="122">
        <v>6.3058838417899998E-2</v>
      </c>
      <c r="AK1807" s="122">
        <v>6.6168343980000002E-2</v>
      </c>
      <c r="AL1807" s="122">
        <v>0</v>
      </c>
    </row>
    <row r="1808" spans="1:38" hidden="1" x14ac:dyDescent="0.25">
      <c r="A1808" s="122" t="s">
        <v>2215</v>
      </c>
      <c r="B1808" s="122">
        <v>1</v>
      </c>
      <c r="C1808" s="122" t="s">
        <v>2216</v>
      </c>
      <c r="D1808" s="122" t="s">
        <v>2127</v>
      </c>
      <c r="E1808" s="122">
        <v>34</v>
      </c>
      <c r="F1808" s="122">
        <v>0.42735300296579998</v>
      </c>
      <c r="G1808" s="122">
        <v>0.26392905533260003</v>
      </c>
      <c r="H1808" s="122">
        <v>0.27081925076160002</v>
      </c>
      <c r="I1808" s="122">
        <v>0.33520645424739998</v>
      </c>
      <c r="J1808" s="122">
        <v>0.33338600319579997</v>
      </c>
      <c r="K1808" s="122">
        <v>0.38152753212000001</v>
      </c>
      <c r="L1808" s="122">
        <v>0.40371967188710001</v>
      </c>
      <c r="M1808" s="122">
        <v>0.3730474191109</v>
      </c>
      <c r="N1808" s="122">
        <v>0.33669464027770002</v>
      </c>
      <c r="O1808" s="122">
        <v>0.30821718683740001</v>
      </c>
      <c r="P1808" s="122">
        <v>0.22813268246839999</v>
      </c>
      <c r="Q1808" s="122">
        <v>0.14970001906079999</v>
      </c>
      <c r="R1808" s="122">
        <v>0.1548828775427</v>
      </c>
      <c r="S1808" s="122">
        <v>0.17291023102210001</v>
      </c>
      <c r="T1808" s="122">
        <v>0.18741946205580001</v>
      </c>
      <c r="U1808" s="122">
        <v>0.14748978350549999</v>
      </c>
      <c r="V1808" s="122">
        <v>0.16511551942470001</v>
      </c>
      <c r="W1808" s="122">
        <v>0.200883309531</v>
      </c>
      <c r="X1808" s="122">
        <v>0.25541651225669998</v>
      </c>
      <c r="Y1808" s="122">
        <v>0.35521446912769999</v>
      </c>
      <c r="Z1808" s="122">
        <v>0.39923915718210001</v>
      </c>
      <c r="AA1808" s="122">
        <v>0.40059356687210002</v>
      </c>
      <c r="AB1808" s="122">
        <v>0.37405074390139997</v>
      </c>
      <c r="AC1808" s="122">
        <v>0.42606039003919999</v>
      </c>
      <c r="AD1808" s="122">
        <v>0.43003702339950001</v>
      </c>
      <c r="AE1808" s="122">
        <v>0.38761654378409999</v>
      </c>
      <c r="AF1808" s="122">
        <v>0.4278710510198</v>
      </c>
      <c r="AG1808" s="122">
        <v>0.3919898191374</v>
      </c>
      <c r="AH1808" s="122">
        <v>0.40188561736200001</v>
      </c>
      <c r="AI1808" s="122">
        <v>0.4279669492016</v>
      </c>
      <c r="AJ1808" s="122">
        <v>0.35989382470440001</v>
      </c>
      <c r="AK1808" s="122">
        <v>0.37175190998699997</v>
      </c>
      <c r="AL1808" s="122">
        <v>0</v>
      </c>
    </row>
    <row r="1809" spans="1:38" hidden="1" x14ac:dyDescent="0.25">
      <c r="A1809" s="122" t="s">
        <v>2215</v>
      </c>
      <c r="B1809" s="122">
        <v>1</v>
      </c>
      <c r="C1809" s="122" t="s">
        <v>2216</v>
      </c>
      <c r="D1809" s="122" t="s">
        <v>2128</v>
      </c>
      <c r="E1809" s="122">
        <v>34</v>
      </c>
      <c r="F1809" s="122">
        <v>14.617384762863701</v>
      </c>
      <c r="G1809" s="122">
        <v>13.853282114993601</v>
      </c>
      <c r="H1809" s="122">
        <v>15.265180624750901</v>
      </c>
      <c r="I1809" s="122">
        <v>13.475944874177801</v>
      </c>
      <c r="J1809" s="122">
        <v>13.881804624289501</v>
      </c>
      <c r="K1809" s="122">
        <v>14.1711732720252</v>
      </c>
      <c r="L1809" s="122">
        <v>14.9708963370222</v>
      </c>
      <c r="M1809" s="122">
        <v>14.089778502316699</v>
      </c>
      <c r="N1809" s="122">
        <v>11.537920092043001</v>
      </c>
      <c r="O1809" s="122">
        <v>11.453725030269799</v>
      </c>
      <c r="P1809" s="122">
        <v>11.146188179683399</v>
      </c>
      <c r="Q1809" s="122">
        <v>11.088592551146901</v>
      </c>
      <c r="R1809" s="122">
        <v>12.546474260261</v>
      </c>
      <c r="S1809" s="122">
        <v>14.0046236737151</v>
      </c>
      <c r="T1809" s="122">
        <v>13.7058289056842</v>
      </c>
      <c r="U1809" s="122">
        <v>13.272950815851701</v>
      </c>
      <c r="V1809" s="122">
        <v>13.660668760421</v>
      </c>
      <c r="W1809" s="122">
        <v>13.8921265460176</v>
      </c>
      <c r="X1809" s="122">
        <v>15.453855663427399</v>
      </c>
      <c r="Y1809" s="122">
        <v>17.556800634142899</v>
      </c>
      <c r="Z1809" s="122">
        <v>19.357802195686101</v>
      </c>
      <c r="AA1809" s="122">
        <v>20.352443950219801</v>
      </c>
      <c r="AB1809" s="122">
        <v>19.393875529636599</v>
      </c>
      <c r="AC1809" s="122">
        <v>20.110146806936001</v>
      </c>
      <c r="AD1809" s="122">
        <v>20.220243645847599</v>
      </c>
      <c r="AE1809" s="122">
        <v>19.002837080167399</v>
      </c>
      <c r="AF1809" s="122">
        <v>18.306537214504299</v>
      </c>
      <c r="AG1809" s="122">
        <v>18.691853374170901</v>
      </c>
      <c r="AH1809" s="122">
        <v>18.645366915855501</v>
      </c>
      <c r="AI1809" s="122">
        <v>18.423986218930501</v>
      </c>
      <c r="AJ1809" s="122">
        <v>16.320797720276101</v>
      </c>
      <c r="AK1809" s="122">
        <v>16.669700385929001</v>
      </c>
      <c r="AL1809" s="122">
        <v>0</v>
      </c>
    </row>
    <row r="1810" spans="1:38" hidden="1" x14ac:dyDescent="0.25">
      <c r="A1810" s="122" t="s">
        <v>2215</v>
      </c>
      <c r="B1810" s="122">
        <v>1</v>
      </c>
      <c r="C1810" s="122" t="s">
        <v>2216</v>
      </c>
      <c r="D1810" s="122" t="s">
        <v>2129</v>
      </c>
      <c r="E1810" s="122">
        <v>34</v>
      </c>
      <c r="F1810" s="122">
        <v>17.2641654632429</v>
      </c>
      <c r="G1810" s="122">
        <v>17.318573988156899</v>
      </c>
      <c r="H1810" s="122">
        <v>17.3950530429709</v>
      </c>
      <c r="I1810" s="122">
        <v>18.406777998480798</v>
      </c>
      <c r="J1810" s="122">
        <v>18.375494145714502</v>
      </c>
      <c r="K1810" s="122">
        <v>19.297398240203801</v>
      </c>
      <c r="L1810" s="122">
        <v>19.078270562206502</v>
      </c>
      <c r="M1810" s="122">
        <v>20.359599671692401</v>
      </c>
      <c r="N1810" s="122">
        <v>18.961789061916999</v>
      </c>
      <c r="O1810" s="122">
        <v>18.9711045511356</v>
      </c>
      <c r="P1810" s="122">
        <v>18.460522442153501</v>
      </c>
      <c r="Q1810" s="122">
        <v>15.6016093527441</v>
      </c>
      <c r="R1810" s="122">
        <v>23.7871460725984</v>
      </c>
      <c r="S1810" s="122">
        <v>16.845185145729701</v>
      </c>
      <c r="T1810" s="122">
        <v>18.213984513738399</v>
      </c>
      <c r="U1810" s="122">
        <v>17.0070649791219</v>
      </c>
      <c r="V1810" s="122">
        <v>17.773476961600402</v>
      </c>
      <c r="W1810" s="122">
        <v>17.701013089650601</v>
      </c>
      <c r="X1810" s="122">
        <v>15.3586120176883</v>
      </c>
      <c r="Y1810" s="122">
        <v>15.751158949640899</v>
      </c>
      <c r="Z1810" s="122">
        <v>18.420828569966702</v>
      </c>
      <c r="AA1810" s="122">
        <v>18.881267304342899</v>
      </c>
      <c r="AB1810" s="122">
        <v>18.371666438516101</v>
      </c>
      <c r="AC1810" s="122">
        <v>20.016041288808701</v>
      </c>
      <c r="AD1810" s="122">
        <v>21.1738914950284</v>
      </c>
      <c r="AE1810" s="122">
        <v>21.786567393128401</v>
      </c>
      <c r="AF1810" s="122">
        <v>21.949868235835499</v>
      </c>
      <c r="AG1810" s="122">
        <v>21.546294042132399</v>
      </c>
      <c r="AH1810" s="122">
        <v>21.576265720465699</v>
      </c>
      <c r="AI1810" s="122">
        <v>22.379627611959499</v>
      </c>
      <c r="AJ1810" s="122">
        <v>22.3925954354706</v>
      </c>
      <c r="AK1810" s="122">
        <v>22.860799962440399</v>
      </c>
      <c r="AL1810" s="122">
        <v>0</v>
      </c>
    </row>
    <row r="1811" spans="1:38" hidden="1" x14ac:dyDescent="0.25">
      <c r="A1811" s="122" t="s">
        <v>2215</v>
      </c>
      <c r="B1811" s="122">
        <v>1</v>
      </c>
      <c r="C1811" s="122" t="s">
        <v>2216</v>
      </c>
      <c r="D1811" s="122" t="s">
        <v>2130</v>
      </c>
      <c r="E1811" s="122">
        <v>34</v>
      </c>
      <c r="F1811" s="122">
        <v>0.13291590510369999</v>
      </c>
      <c r="G1811" s="122">
        <v>0.33173433009839998</v>
      </c>
      <c r="H1811" s="122">
        <v>0.331098739182</v>
      </c>
      <c r="I1811" s="122">
        <v>0.44832362493740002</v>
      </c>
      <c r="J1811" s="122">
        <v>0.36430458106109997</v>
      </c>
      <c r="K1811" s="122">
        <v>0.36703364389979998</v>
      </c>
      <c r="L1811" s="122">
        <v>0.3653104151621</v>
      </c>
      <c r="M1811" s="122">
        <v>0.36274008357800003</v>
      </c>
      <c r="N1811" s="122">
        <v>0.32790109819649998</v>
      </c>
      <c r="O1811" s="122">
        <v>0.36453789819069998</v>
      </c>
      <c r="P1811" s="122">
        <v>0.3505512510639</v>
      </c>
      <c r="Q1811" s="122">
        <v>0.25160326052569998</v>
      </c>
      <c r="R1811" s="122">
        <v>0.182206027667</v>
      </c>
      <c r="S1811" s="122">
        <v>0.21070236365539999</v>
      </c>
      <c r="T1811" s="122">
        <v>0.23777701681210001</v>
      </c>
      <c r="U1811" s="122">
        <v>0.28913781532900001</v>
      </c>
      <c r="V1811" s="122">
        <v>0.43776505070499999</v>
      </c>
      <c r="W1811" s="122">
        <v>0.48347856443080001</v>
      </c>
      <c r="X1811" s="122">
        <v>0.57057441367670003</v>
      </c>
      <c r="Y1811" s="122">
        <v>0.57934951779489996</v>
      </c>
      <c r="Z1811" s="122">
        <v>0.58913598483289997</v>
      </c>
      <c r="AA1811" s="122">
        <v>0.60154008355370003</v>
      </c>
      <c r="AB1811" s="122">
        <v>0.58638110977449998</v>
      </c>
      <c r="AC1811" s="122">
        <v>0.71222574696840002</v>
      </c>
      <c r="AD1811" s="122">
        <v>0.65033597522770004</v>
      </c>
      <c r="AE1811" s="122">
        <v>0.60956461124350003</v>
      </c>
      <c r="AF1811" s="122">
        <v>0.6293217342295</v>
      </c>
      <c r="AG1811" s="122">
        <v>0.65485944332839996</v>
      </c>
      <c r="AH1811" s="122">
        <v>0.71041113641630005</v>
      </c>
      <c r="AI1811" s="122">
        <v>0.69203127268120002</v>
      </c>
      <c r="AJ1811" s="122">
        <v>0.59202327043110003</v>
      </c>
      <c r="AK1811" s="122">
        <v>0.60017295147729999</v>
      </c>
      <c r="AL1811" s="122">
        <v>0</v>
      </c>
    </row>
    <row r="1812" spans="1:38" hidden="1" x14ac:dyDescent="0.25">
      <c r="A1812" s="122" t="s">
        <v>2215</v>
      </c>
      <c r="B1812" s="122">
        <v>1</v>
      </c>
      <c r="C1812" s="122" t="s">
        <v>2216</v>
      </c>
      <c r="D1812" s="122" t="s">
        <v>2131</v>
      </c>
      <c r="E1812" s="122">
        <v>34</v>
      </c>
      <c r="F1812" s="122">
        <v>1.020442321884</v>
      </c>
      <c r="G1812" s="122">
        <v>1.0749759497835001</v>
      </c>
      <c r="H1812" s="122">
        <v>1.1030349029583999</v>
      </c>
      <c r="I1812" s="122">
        <v>0.97323198630719998</v>
      </c>
      <c r="J1812" s="122">
        <v>0.8813874040163</v>
      </c>
      <c r="K1812" s="122">
        <v>0.92236006261159997</v>
      </c>
      <c r="L1812" s="122">
        <v>1.0421040957201999</v>
      </c>
      <c r="M1812" s="122">
        <v>0.94789096936549999</v>
      </c>
      <c r="N1812" s="122">
        <v>0.79007457523949998</v>
      </c>
      <c r="O1812" s="122">
        <v>0.81448397353000002</v>
      </c>
      <c r="P1812" s="122">
        <v>0.85916526966249995</v>
      </c>
      <c r="Q1812" s="122">
        <v>0.80894884731109995</v>
      </c>
      <c r="R1812" s="122">
        <v>0.80414574728309995</v>
      </c>
      <c r="S1812" s="122">
        <v>0.88653358551500006</v>
      </c>
      <c r="T1812" s="122">
        <v>0.96102035981980005</v>
      </c>
      <c r="U1812" s="122">
        <v>0.90519302056420003</v>
      </c>
      <c r="V1812" s="122">
        <v>1.0068252739021</v>
      </c>
      <c r="W1812" s="122">
        <v>1.1852078384699001</v>
      </c>
      <c r="X1812" s="122">
        <v>1.4505944146145</v>
      </c>
      <c r="Y1812" s="122">
        <v>1.6304172834235999</v>
      </c>
      <c r="Z1812" s="122">
        <v>1.8631234060693</v>
      </c>
      <c r="AA1812" s="122">
        <v>1.9174773811778001</v>
      </c>
      <c r="AB1812" s="122">
        <v>1.7374518444986999</v>
      </c>
      <c r="AC1812" s="122">
        <v>2.0504247695585001</v>
      </c>
      <c r="AD1812" s="122">
        <v>2.0479935635055</v>
      </c>
      <c r="AE1812" s="122">
        <v>1.9211111256439</v>
      </c>
      <c r="AF1812" s="122">
        <v>1.9482980524505</v>
      </c>
      <c r="AG1812" s="122">
        <v>1.8388504359161</v>
      </c>
      <c r="AH1812" s="122">
        <v>1.9444050507313999</v>
      </c>
      <c r="AI1812" s="122">
        <v>2.0410258926522</v>
      </c>
      <c r="AJ1812" s="122">
        <v>1.8543459609705999</v>
      </c>
      <c r="AK1812" s="122">
        <v>1.9321269542304</v>
      </c>
      <c r="AL1812" s="122">
        <v>0</v>
      </c>
    </row>
    <row r="1813" spans="1:38" hidden="1" x14ac:dyDescent="0.25">
      <c r="A1813" s="122" t="s">
        <v>2215</v>
      </c>
      <c r="B1813" s="122">
        <v>1</v>
      </c>
      <c r="C1813" s="122" t="s">
        <v>2216</v>
      </c>
      <c r="D1813" s="122" t="s">
        <v>2132</v>
      </c>
      <c r="E1813" s="122">
        <v>34</v>
      </c>
      <c r="F1813" s="122">
        <v>2.2496759949709002</v>
      </c>
      <c r="G1813" s="122">
        <v>2.2104228428810999</v>
      </c>
      <c r="H1813" s="122">
        <v>2.3676490166661002</v>
      </c>
      <c r="I1813" s="122">
        <v>2.3457117523287998</v>
      </c>
      <c r="J1813" s="122">
        <v>2.1967313647545001</v>
      </c>
      <c r="K1813" s="122">
        <v>2.3477522416376999</v>
      </c>
      <c r="L1813" s="122">
        <v>2.4397883330788002</v>
      </c>
      <c r="M1813" s="122">
        <v>2.6572461065241</v>
      </c>
      <c r="N1813" s="122">
        <v>2.5858865223173</v>
      </c>
      <c r="O1813" s="122">
        <v>2.6544558441451001</v>
      </c>
      <c r="P1813" s="122">
        <v>2.6408916136538001</v>
      </c>
      <c r="Q1813" s="122">
        <v>2.6846688903901001</v>
      </c>
      <c r="R1813" s="122">
        <v>2.1220624523727998</v>
      </c>
      <c r="S1813" s="122">
        <v>2.1847044926011998</v>
      </c>
      <c r="T1813" s="122">
        <v>2.5089736251943999</v>
      </c>
      <c r="U1813" s="122">
        <v>3.3900474130644001</v>
      </c>
      <c r="V1813" s="122">
        <v>3.1633952612837</v>
      </c>
      <c r="W1813" s="122">
        <v>3.3208539978626002</v>
      </c>
      <c r="X1813" s="122">
        <v>3.3077687792530002</v>
      </c>
      <c r="Y1813" s="122">
        <v>2.7111721701685001</v>
      </c>
      <c r="Z1813" s="122">
        <v>3.1196329289335001</v>
      </c>
      <c r="AA1813" s="122">
        <v>2.7601692762640999</v>
      </c>
      <c r="AB1813" s="122">
        <v>2.6594107426370002</v>
      </c>
      <c r="AC1813" s="122">
        <v>2.7873721664816999</v>
      </c>
      <c r="AD1813" s="122">
        <v>2.8109840447701999</v>
      </c>
      <c r="AE1813" s="122">
        <v>3.6659266825441001</v>
      </c>
      <c r="AF1813" s="122">
        <v>3.6300219693673998</v>
      </c>
      <c r="AG1813" s="122">
        <v>3.8602089656185998</v>
      </c>
      <c r="AH1813" s="122">
        <v>4.1010345125364003</v>
      </c>
      <c r="AI1813" s="122">
        <v>4.1608724580835004</v>
      </c>
      <c r="AJ1813" s="122">
        <v>3.7592635339620002</v>
      </c>
      <c r="AK1813" s="122">
        <v>4.0182470570059001</v>
      </c>
      <c r="AL1813" s="122">
        <v>0</v>
      </c>
    </row>
    <row r="1814" spans="1:38" hidden="1" x14ac:dyDescent="0.25">
      <c r="A1814" s="122" t="s">
        <v>2215</v>
      </c>
      <c r="B1814" s="122">
        <v>1</v>
      </c>
      <c r="C1814" s="122" t="s">
        <v>2216</v>
      </c>
      <c r="D1814" s="122" t="s">
        <v>2133</v>
      </c>
      <c r="E1814" s="122">
        <v>34</v>
      </c>
      <c r="F1814" s="122">
        <v>4.2634054042168996</v>
      </c>
      <c r="G1814" s="122">
        <v>4.4713728674258002</v>
      </c>
      <c r="H1814" s="122">
        <v>4.6582223230900999</v>
      </c>
      <c r="I1814" s="122">
        <v>2.7883596543185001</v>
      </c>
      <c r="J1814" s="122">
        <v>2.6749510522614002</v>
      </c>
      <c r="K1814" s="122">
        <v>2.6533066792584998</v>
      </c>
      <c r="L1814" s="122">
        <v>2.6359297920204998</v>
      </c>
      <c r="M1814" s="122">
        <v>2.0485282306279</v>
      </c>
      <c r="N1814" s="122">
        <v>1.7906237571054999</v>
      </c>
      <c r="O1814" s="122">
        <v>1.9214772254860999</v>
      </c>
      <c r="P1814" s="122">
        <v>1.9977155918287</v>
      </c>
      <c r="Q1814" s="122">
        <v>2.5247400874738002</v>
      </c>
      <c r="R1814" s="122">
        <v>2.5081923698085</v>
      </c>
      <c r="S1814" s="122">
        <v>2.7633312937376</v>
      </c>
      <c r="T1814" s="122">
        <v>2.9713935947836001</v>
      </c>
      <c r="U1814" s="122">
        <v>1.8092867029969</v>
      </c>
      <c r="V1814" s="122">
        <v>2.1379817977531999</v>
      </c>
      <c r="W1814" s="122">
        <v>2.5047709227701001</v>
      </c>
      <c r="X1814" s="122">
        <v>3.1281000794731999</v>
      </c>
      <c r="Y1814" s="122">
        <v>4.2143935205228997</v>
      </c>
      <c r="Z1814" s="122">
        <v>4.7582742128369002</v>
      </c>
      <c r="AA1814" s="122">
        <v>4.7070902856797998</v>
      </c>
      <c r="AB1814" s="122">
        <v>4.3932407568625997</v>
      </c>
      <c r="AC1814" s="122">
        <v>5.0500058591336003</v>
      </c>
      <c r="AD1814" s="122">
        <v>5.0921239079592002</v>
      </c>
      <c r="AE1814" s="122">
        <v>4.3061497892279004</v>
      </c>
      <c r="AF1814" s="122">
        <v>4.3071555090300002</v>
      </c>
      <c r="AG1814" s="122">
        <v>4.2711057073607002</v>
      </c>
      <c r="AH1814" s="122">
        <v>4.3373884244271004</v>
      </c>
      <c r="AI1814" s="122">
        <v>4.2482972245642996</v>
      </c>
      <c r="AJ1814" s="122">
        <v>3.6947071251982999</v>
      </c>
      <c r="AK1814" s="122">
        <v>3.8371769694561002</v>
      </c>
      <c r="AL1814" s="122">
        <v>0</v>
      </c>
    </row>
    <row r="1815" spans="1:38" hidden="1" x14ac:dyDescent="0.25">
      <c r="A1815" s="122" t="s">
        <v>2215</v>
      </c>
      <c r="B1815" s="122">
        <v>1</v>
      </c>
      <c r="C1815" s="122" t="s">
        <v>2216</v>
      </c>
      <c r="D1815" s="122" t="s">
        <v>2134</v>
      </c>
      <c r="E1815" s="122">
        <v>34</v>
      </c>
      <c r="F1815" s="122">
        <v>3.0380225926045998</v>
      </c>
      <c r="G1815" s="122">
        <v>2.9519242937476</v>
      </c>
      <c r="H1815" s="122">
        <v>3.2725113073643999</v>
      </c>
      <c r="I1815" s="122">
        <v>1.9791014864965999</v>
      </c>
      <c r="J1815" s="122">
        <v>1.8939141052543</v>
      </c>
      <c r="K1815" s="122">
        <v>1.968010877582</v>
      </c>
      <c r="L1815" s="122">
        <v>1.7774127903326999</v>
      </c>
      <c r="M1815" s="122">
        <v>1.6637932553248</v>
      </c>
      <c r="N1815" s="122">
        <v>1.4156826925351</v>
      </c>
      <c r="O1815" s="122">
        <v>1.3161865267067001</v>
      </c>
      <c r="P1815" s="122">
        <v>1.5000546009386</v>
      </c>
      <c r="Q1815" s="122">
        <v>1.9659104745830001</v>
      </c>
      <c r="R1815" s="122">
        <v>2.0112854298045999</v>
      </c>
      <c r="S1815" s="122">
        <v>2.0635099962186998</v>
      </c>
      <c r="T1815" s="122">
        <v>2.0930601634296999</v>
      </c>
      <c r="U1815" s="122">
        <v>2.6427991667783002</v>
      </c>
      <c r="V1815" s="122">
        <v>2.6982459809111998</v>
      </c>
      <c r="W1815" s="122">
        <v>2.9971801218411001</v>
      </c>
      <c r="X1815" s="122">
        <v>3.6109524486049001</v>
      </c>
      <c r="Y1815" s="122">
        <v>3.5135658984904001</v>
      </c>
      <c r="Z1815" s="122">
        <v>3.8987579694235999</v>
      </c>
      <c r="AA1815" s="122">
        <v>4.2290322032066996</v>
      </c>
      <c r="AB1815" s="122">
        <v>3.9385565245617</v>
      </c>
      <c r="AC1815" s="122">
        <v>4.5146814099872996</v>
      </c>
      <c r="AD1815" s="122">
        <v>4.5015028495370002</v>
      </c>
      <c r="AE1815" s="122">
        <v>4.4544453753370004</v>
      </c>
      <c r="AF1815" s="122">
        <v>4.6128638729819</v>
      </c>
      <c r="AG1815" s="122">
        <v>4.5653095852590999</v>
      </c>
      <c r="AH1815" s="122">
        <v>4.8201389011996003</v>
      </c>
      <c r="AI1815" s="122">
        <v>4.7423024576242998</v>
      </c>
      <c r="AJ1815" s="122">
        <v>4.5025629080745997</v>
      </c>
      <c r="AK1815" s="122">
        <v>4.7903994740727001</v>
      </c>
      <c r="AL1815" s="122">
        <v>0</v>
      </c>
    </row>
    <row r="1816" spans="1:38" hidden="1" x14ac:dyDescent="0.25">
      <c r="A1816" s="122" t="s">
        <v>2215</v>
      </c>
      <c r="B1816" s="122">
        <v>1</v>
      </c>
      <c r="C1816" s="122" t="s">
        <v>2216</v>
      </c>
      <c r="D1816" s="122" t="s">
        <v>2135</v>
      </c>
      <c r="E1816" s="122">
        <v>34</v>
      </c>
      <c r="F1816" s="122">
        <v>0.81063159181300004</v>
      </c>
      <c r="G1816" s="122">
        <v>0.85667855801040005</v>
      </c>
      <c r="H1816" s="122">
        <v>0.8957694695292</v>
      </c>
      <c r="I1816" s="122">
        <v>0.79751184583760004</v>
      </c>
      <c r="J1816" s="122">
        <v>0.76388981555640001</v>
      </c>
      <c r="K1816" s="122">
        <v>0.77714841267279999</v>
      </c>
      <c r="L1816" s="122">
        <v>0.77943507085719999</v>
      </c>
      <c r="M1816" s="122">
        <v>0.66502517436529995</v>
      </c>
      <c r="N1816" s="122">
        <v>0.60644784875760005</v>
      </c>
      <c r="O1816" s="122">
        <v>0.62762292301540001</v>
      </c>
      <c r="P1816" s="122">
        <v>0.67245229648860005</v>
      </c>
      <c r="Q1816" s="122">
        <v>0.69771405155470001</v>
      </c>
      <c r="R1816" s="122">
        <v>0.69162763117540005</v>
      </c>
      <c r="S1816" s="122">
        <v>0.77801481958649998</v>
      </c>
      <c r="T1816" s="122">
        <v>0.82615652413079999</v>
      </c>
      <c r="U1816" s="122">
        <v>0.74011940552650002</v>
      </c>
      <c r="V1816" s="122">
        <v>0.79397715946559999</v>
      </c>
      <c r="W1816" s="122">
        <v>0.92745297992639997</v>
      </c>
      <c r="X1816" s="122">
        <v>1.1339075644244001</v>
      </c>
      <c r="Y1816" s="122">
        <v>1.2253003815678001</v>
      </c>
      <c r="Z1816" s="122">
        <v>1.3666267265569001</v>
      </c>
      <c r="AA1816" s="122">
        <v>1.3679350612139001</v>
      </c>
      <c r="AB1816" s="122">
        <v>1.2545144679089999</v>
      </c>
      <c r="AC1816" s="122">
        <v>1.4857542924908</v>
      </c>
      <c r="AD1816" s="122">
        <v>1.5130923580636999</v>
      </c>
      <c r="AE1816" s="122">
        <v>1.3675262289722001</v>
      </c>
      <c r="AF1816" s="122">
        <v>1.4170596204699999</v>
      </c>
      <c r="AG1816" s="122">
        <v>1.3180894398608001</v>
      </c>
      <c r="AH1816" s="122">
        <v>1.4448643498481999</v>
      </c>
      <c r="AI1816" s="122">
        <v>1.4776561770953001</v>
      </c>
      <c r="AJ1816" s="122">
        <v>1.3657576161899001</v>
      </c>
      <c r="AK1816" s="122">
        <v>1.2923392904452</v>
      </c>
      <c r="AL1816" s="122">
        <v>0</v>
      </c>
    </row>
    <row r="1817" spans="1:38" hidden="1" x14ac:dyDescent="0.25">
      <c r="A1817" s="122" t="s">
        <v>2215</v>
      </c>
      <c r="B1817" s="122">
        <v>1</v>
      </c>
      <c r="C1817" s="122" t="s">
        <v>2216</v>
      </c>
      <c r="D1817" s="122" t="s">
        <v>2136</v>
      </c>
      <c r="E1817" s="122">
        <v>34</v>
      </c>
      <c r="F1817" s="122">
        <v>1.9190617900267</v>
      </c>
      <c r="G1817" s="122">
        <v>1.9280896235734</v>
      </c>
      <c r="H1817" s="122">
        <v>2.0003887420647</v>
      </c>
      <c r="I1817" s="122">
        <v>1.6491221158119</v>
      </c>
      <c r="J1817" s="122">
        <v>1.6008025399301</v>
      </c>
      <c r="K1817" s="122">
        <v>1.6696363518954001</v>
      </c>
      <c r="L1817" s="122">
        <v>1.8891825238502</v>
      </c>
      <c r="M1817" s="122">
        <v>1.3632016322310001</v>
      </c>
      <c r="N1817" s="122">
        <v>1.2049484261742001</v>
      </c>
      <c r="O1817" s="122">
        <v>1.2506636940131</v>
      </c>
      <c r="P1817" s="122">
        <v>1.2899644587520001</v>
      </c>
      <c r="Q1817" s="122">
        <v>1.3780887440345</v>
      </c>
      <c r="R1817" s="122">
        <v>2.1992241229971001</v>
      </c>
      <c r="S1817" s="122">
        <v>2.6052184348638998</v>
      </c>
      <c r="T1817" s="122">
        <v>2.7643867610792001</v>
      </c>
      <c r="U1817" s="122">
        <v>3.4663150432836001</v>
      </c>
      <c r="V1817" s="122">
        <v>3.3798407516274001</v>
      </c>
      <c r="W1817" s="122">
        <v>3.6915304445713</v>
      </c>
      <c r="X1817" s="122">
        <v>3.8988159335854</v>
      </c>
      <c r="Y1817" s="122">
        <v>3.9078154040673998</v>
      </c>
      <c r="Z1817" s="122">
        <v>4.6894198845219002</v>
      </c>
      <c r="AA1817" s="122">
        <v>4.8547404406241004</v>
      </c>
      <c r="AB1817" s="122">
        <v>4.4028179369845004</v>
      </c>
      <c r="AC1817" s="122">
        <v>5.0304718753123998</v>
      </c>
      <c r="AD1817" s="122">
        <v>5.2653404551578999</v>
      </c>
      <c r="AE1817" s="122">
        <v>4.4738143418057001</v>
      </c>
      <c r="AF1817" s="122">
        <v>4.5789651318922999</v>
      </c>
      <c r="AG1817" s="122">
        <v>4.8306838080657997</v>
      </c>
      <c r="AH1817" s="122">
        <v>4.9375177328337996</v>
      </c>
      <c r="AI1817" s="122">
        <v>4.9472242992673996</v>
      </c>
      <c r="AJ1817" s="122">
        <v>4.1605925620313</v>
      </c>
      <c r="AK1817" s="122">
        <v>4.3672551576696002</v>
      </c>
      <c r="AL1817" s="122">
        <v>0</v>
      </c>
    </row>
    <row r="1818" spans="1:38" hidden="1" x14ac:dyDescent="0.25">
      <c r="A1818" s="122" t="s">
        <v>2215</v>
      </c>
      <c r="B1818" s="122">
        <v>1</v>
      </c>
      <c r="C1818" s="122" t="s">
        <v>2216</v>
      </c>
      <c r="D1818" s="122" t="s">
        <v>2137</v>
      </c>
      <c r="E1818" s="122">
        <v>34</v>
      </c>
      <c r="F1818" s="122">
        <v>10.636056330564401</v>
      </c>
      <c r="G1818" s="122">
        <v>10.883501541278701</v>
      </c>
      <c r="H1818" s="122">
        <v>11.2485647931549</v>
      </c>
      <c r="I1818" s="122">
        <v>11.639492176024101</v>
      </c>
      <c r="J1818" s="122">
        <v>12.386776977772</v>
      </c>
      <c r="K1818" s="122">
        <v>12.7707201656025</v>
      </c>
      <c r="L1818" s="122">
        <v>12.6419721977105</v>
      </c>
      <c r="M1818" s="122">
        <v>12.451489858109801</v>
      </c>
      <c r="N1818" s="122">
        <v>12.032907450387</v>
      </c>
      <c r="O1818" s="122">
        <v>12.425448507793901</v>
      </c>
      <c r="P1818" s="122">
        <v>12.320169300824601</v>
      </c>
      <c r="Q1818" s="122">
        <v>11.634479125117601</v>
      </c>
      <c r="R1818" s="122">
        <v>12.0603692232356</v>
      </c>
      <c r="S1818" s="122">
        <v>12.558418354040899</v>
      </c>
      <c r="T1818" s="122">
        <v>16.279963143470301</v>
      </c>
      <c r="U1818" s="122">
        <v>13.355071586571301</v>
      </c>
      <c r="V1818" s="122">
        <v>13.336062696574499</v>
      </c>
      <c r="W1818" s="122">
        <v>13.4506706595725</v>
      </c>
      <c r="X1818" s="122">
        <v>9.2272245678103992</v>
      </c>
      <c r="Y1818" s="122">
        <v>8.8571601092866992</v>
      </c>
      <c r="Z1818" s="122">
        <v>9.7152478460509002</v>
      </c>
      <c r="AA1818" s="122">
        <v>9.6979503173990995</v>
      </c>
      <c r="AB1818" s="122">
        <v>9.6855411696530993</v>
      </c>
      <c r="AC1818" s="122">
        <v>10.927907973001</v>
      </c>
      <c r="AD1818" s="122">
        <v>13.0790185614146</v>
      </c>
      <c r="AE1818" s="122">
        <v>11.544530582967299</v>
      </c>
      <c r="AF1818" s="122">
        <v>13.094154575804801</v>
      </c>
      <c r="AG1818" s="122">
        <v>11.955365411172901</v>
      </c>
      <c r="AH1818" s="122">
        <v>11.5683634516553</v>
      </c>
      <c r="AI1818" s="122">
        <v>10.588658632472301</v>
      </c>
      <c r="AJ1818" s="122">
        <v>10.3668317392424</v>
      </c>
      <c r="AK1818" s="122">
        <v>10.3694739400385</v>
      </c>
      <c r="AL1818" s="122">
        <v>0</v>
      </c>
    </row>
    <row r="1819" spans="1:38" hidden="1" x14ac:dyDescent="0.25">
      <c r="A1819" s="122" t="s">
        <v>2215</v>
      </c>
      <c r="B1819" s="122">
        <v>1</v>
      </c>
      <c r="C1819" s="122" t="s">
        <v>2216</v>
      </c>
      <c r="D1819" s="122" t="s">
        <v>2138</v>
      </c>
      <c r="E1819" s="122">
        <v>34</v>
      </c>
      <c r="F1819" s="122">
        <v>5.8508876576095998</v>
      </c>
      <c r="G1819" s="122">
        <v>4.5610847038326003</v>
      </c>
      <c r="H1819" s="122">
        <v>4.6953779177363</v>
      </c>
      <c r="I1819" s="122">
        <v>4.8608517582021999</v>
      </c>
      <c r="J1819" s="122">
        <v>4.8815704181737001</v>
      </c>
      <c r="K1819" s="122">
        <v>5.1020858265097999</v>
      </c>
      <c r="L1819" s="122">
        <v>5.1674573804798998</v>
      </c>
      <c r="M1819" s="122">
        <v>4.6885409331775003</v>
      </c>
      <c r="N1819" s="122">
        <v>4.2756296271681</v>
      </c>
      <c r="O1819" s="122">
        <v>4.3272964593605003</v>
      </c>
      <c r="P1819" s="122">
        <v>4.2452809509974001</v>
      </c>
      <c r="Q1819" s="122">
        <v>3.6703829044474001</v>
      </c>
      <c r="R1819" s="122">
        <v>3.5308820404911998</v>
      </c>
      <c r="S1819" s="122">
        <v>3.6792117243698002</v>
      </c>
      <c r="T1819" s="122">
        <v>3.7419331522566002</v>
      </c>
      <c r="U1819" s="122">
        <v>2.8500863751546999</v>
      </c>
      <c r="V1819" s="122">
        <v>3.3491048375911001</v>
      </c>
      <c r="W1819" s="122">
        <v>3.4850632626864</v>
      </c>
      <c r="X1819" s="122">
        <v>3.8513710753785002</v>
      </c>
      <c r="Y1819" s="122">
        <v>4.6617361464535998</v>
      </c>
      <c r="Z1819" s="122">
        <v>5.1238748848727997</v>
      </c>
      <c r="AA1819" s="122">
        <v>5.3262361531361</v>
      </c>
      <c r="AB1819" s="122">
        <v>5.1049315116910998</v>
      </c>
      <c r="AC1819" s="122">
        <v>5.5914040615614997</v>
      </c>
      <c r="AD1819" s="122">
        <v>5.6243892384110996</v>
      </c>
      <c r="AE1819" s="122">
        <v>5.5334268013818999</v>
      </c>
      <c r="AF1819" s="122">
        <v>5.3860470906089999</v>
      </c>
      <c r="AG1819" s="122">
        <v>5.0766658667418003</v>
      </c>
      <c r="AH1819" s="122">
        <v>4.9875632826464997</v>
      </c>
      <c r="AI1819" s="122">
        <v>5.1451573652273002</v>
      </c>
      <c r="AJ1819" s="122">
        <v>4.5110464098301</v>
      </c>
      <c r="AK1819" s="122">
        <v>4.7989715878246999</v>
      </c>
      <c r="AL1819" s="122">
        <v>0</v>
      </c>
    </row>
    <row r="1820" spans="1:38" hidden="1" x14ac:dyDescent="0.25">
      <c r="A1820" s="122" t="s">
        <v>2215</v>
      </c>
      <c r="B1820" s="122">
        <v>1</v>
      </c>
      <c r="C1820" s="122" t="s">
        <v>2216</v>
      </c>
      <c r="D1820" s="122" t="s">
        <v>2139</v>
      </c>
      <c r="E1820" s="122">
        <v>34</v>
      </c>
      <c r="F1820" s="122">
        <v>2.7609533887277999</v>
      </c>
      <c r="G1820" s="122">
        <v>2.4567872292602999</v>
      </c>
      <c r="H1820" s="122">
        <v>2.5254180587985</v>
      </c>
      <c r="I1820" s="122">
        <v>3.1462545590705</v>
      </c>
      <c r="J1820" s="122">
        <v>3.1535015935203998</v>
      </c>
      <c r="K1820" s="122">
        <v>3.1570515380922002</v>
      </c>
      <c r="L1820" s="122">
        <v>3.2713050022111001</v>
      </c>
      <c r="M1820" s="122">
        <v>3.0968779319165001</v>
      </c>
      <c r="N1820" s="122">
        <v>2.9234644049103999</v>
      </c>
      <c r="O1820" s="122">
        <v>2.9913213233106002</v>
      </c>
      <c r="P1820" s="122">
        <v>3.0576730014767999</v>
      </c>
      <c r="Q1820" s="122">
        <v>2.2473520265547</v>
      </c>
      <c r="R1820" s="122">
        <v>2.3181834973025999</v>
      </c>
      <c r="S1820" s="122">
        <v>2.9156202238687001</v>
      </c>
      <c r="T1820" s="122">
        <v>2.9610591946421998</v>
      </c>
      <c r="U1820" s="122">
        <v>2.8314369874789</v>
      </c>
      <c r="V1820" s="122">
        <v>2.7506751807058998</v>
      </c>
      <c r="W1820" s="122">
        <v>2.903924701217</v>
      </c>
      <c r="X1820" s="122">
        <v>3.2592461986307999</v>
      </c>
      <c r="Y1820" s="122">
        <v>4.1079369034570004</v>
      </c>
      <c r="Z1820" s="122">
        <v>4.3887263730821999</v>
      </c>
      <c r="AA1820" s="122">
        <v>4.3854890915383002</v>
      </c>
      <c r="AB1820" s="122">
        <v>4.2035369300434997</v>
      </c>
      <c r="AC1820" s="122">
        <v>4.6011642752277</v>
      </c>
      <c r="AD1820" s="122">
        <v>4.6188868383476001</v>
      </c>
      <c r="AE1820" s="122">
        <v>3.9081604492592001</v>
      </c>
      <c r="AF1820" s="122">
        <v>3.9444888301884999</v>
      </c>
      <c r="AG1820" s="122">
        <v>3.8494379138190999</v>
      </c>
      <c r="AH1820" s="122">
        <v>3.9262149046914998</v>
      </c>
      <c r="AI1820" s="122">
        <v>3.5720779473887001</v>
      </c>
      <c r="AJ1820" s="122">
        <v>2.8483228866644001</v>
      </c>
      <c r="AK1820" s="122">
        <v>3.0001093900322</v>
      </c>
      <c r="AL1820" s="122">
        <v>0</v>
      </c>
    </row>
    <row r="1821" spans="1:38" hidden="1" x14ac:dyDescent="0.25">
      <c r="A1821" s="122" t="s">
        <v>2215</v>
      </c>
      <c r="B1821" s="122">
        <v>1</v>
      </c>
      <c r="C1821" s="122" t="s">
        <v>2216</v>
      </c>
      <c r="D1821" s="122" t="s">
        <v>2140</v>
      </c>
      <c r="E1821" s="122">
        <v>34</v>
      </c>
      <c r="F1821" s="122">
        <v>10.0291908974752</v>
      </c>
      <c r="G1821" s="122">
        <v>10.683892522840001</v>
      </c>
      <c r="H1821" s="122">
        <v>11.247845204697301</v>
      </c>
      <c r="I1821" s="122">
        <v>11.2773466701136</v>
      </c>
      <c r="J1821" s="122">
        <v>10.717174303376099</v>
      </c>
      <c r="K1821" s="122">
        <v>11.206089030608799</v>
      </c>
      <c r="L1821" s="122">
        <v>11.028983123096101</v>
      </c>
      <c r="M1821" s="122">
        <v>11.2334653465337</v>
      </c>
      <c r="N1821" s="122">
        <v>9.2709203537476998</v>
      </c>
      <c r="O1821" s="122">
        <v>10.9201307025536</v>
      </c>
      <c r="P1821" s="122">
        <v>11.473012461973299</v>
      </c>
      <c r="Q1821" s="122">
        <v>11.2303935100236</v>
      </c>
      <c r="R1821" s="122">
        <v>10.5970065680859</v>
      </c>
      <c r="S1821" s="122">
        <v>9.4987285611238992</v>
      </c>
      <c r="T1821" s="122">
        <v>9.6240979416010006</v>
      </c>
      <c r="U1821" s="122">
        <v>11.346540630665199</v>
      </c>
      <c r="V1821" s="122">
        <v>10.6838824934598</v>
      </c>
      <c r="W1821" s="122">
        <v>11.406557693870999</v>
      </c>
      <c r="X1821" s="122">
        <v>13.2563685922422</v>
      </c>
      <c r="Y1821" s="122">
        <v>10.2228567007182</v>
      </c>
      <c r="Z1821" s="122">
        <v>11.489568961090701</v>
      </c>
      <c r="AA1821" s="122">
        <v>11.523560086738801</v>
      </c>
      <c r="AB1821" s="122">
        <v>11.2126743253176</v>
      </c>
      <c r="AC1821" s="122">
        <v>11.7198129352689</v>
      </c>
      <c r="AD1821" s="122">
        <v>11.2882340368632</v>
      </c>
      <c r="AE1821" s="122">
        <v>11.918866068847301</v>
      </c>
      <c r="AF1821" s="122">
        <v>10.068772814908099</v>
      </c>
      <c r="AG1821" s="122">
        <v>9.6849577082591995</v>
      </c>
      <c r="AH1821" s="122">
        <v>9.8878997371078992</v>
      </c>
      <c r="AI1821" s="122">
        <v>9.5686447517317994</v>
      </c>
      <c r="AJ1821" s="122">
        <v>8.4784089931736997</v>
      </c>
      <c r="AK1821" s="122">
        <v>8.2328975612718995</v>
      </c>
      <c r="AL1821" s="122">
        <v>0</v>
      </c>
    </row>
    <row r="1822" spans="1:38" hidden="1" x14ac:dyDescent="0.25">
      <c r="A1822" s="122" t="s">
        <v>2215</v>
      </c>
      <c r="B1822" s="122">
        <v>1</v>
      </c>
      <c r="C1822" s="122" t="s">
        <v>2216</v>
      </c>
      <c r="D1822" s="122" t="s">
        <v>2141</v>
      </c>
      <c r="E1822" s="122">
        <v>34</v>
      </c>
      <c r="F1822" s="122">
        <v>7.6481362721219996</v>
      </c>
      <c r="G1822" s="122">
        <v>8.9049815896104008</v>
      </c>
      <c r="H1822" s="122">
        <v>9.1201306582252997</v>
      </c>
      <c r="I1822" s="122">
        <v>8.2352880074202996</v>
      </c>
      <c r="J1822" s="122">
        <v>7.9882560563010996</v>
      </c>
      <c r="K1822" s="122">
        <v>8.2786610961767</v>
      </c>
      <c r="L1822" s="122">
        <v>9.2545308964061004</v>
      </c>
      <c r="M1822" s="122">
        <v>8.4352109775306996</v>
      </c>
      <c r="N1822" s="122">
        <v>7.8517347852836998</v>
      </c>
      <c r="O1822" s="122">
        <v>8.0659904810824994</v>
      </c>
      <c r="P1822" s="122">
        <v>8.5917242059729997</v>
      </c>
      <c r="Q1822" s="122">
        <v>7.6244631594085002</v>
      </c>
      <c r="R1822" s="122">
        <v>6.6507282275213999</v>
      </c>
      <c r="S1822" s="122">
        <v>7.7618715557284004</v>
      </c>
      <c r="T1822" s="122">
        <v>8.2000447316227003</v>
      </c>
      <c r="U1822" s="122">
        <v>9.2157387663904995</v>
      </c>
      <c r="V1822" s="122">
        <v>9.0918423922160994</v>
      </c>
      <c r="W1822" s="122">
        <v>9.5379493459162994</v>
      </c>
      <c r="X1822" s="122">
        <v>10.3021827456209</v>
      </c>
      <c r="Y1822" s="122">
        <v>8.9535903602667997</v>
      </c>
      <c r="Z1822" s="122">
        <v>10.201175689395001</v>
      </c>
      <c r="AA1822" s="122">
        <v>11.1012083561123</v>
      </c>
      <c r="AB1822" s="122">
        <v>10.6990410610439</v>
      </c>
      <c r="AC1822" s="122">
        <v>11.4244735071282</v>
      </c>
      <c r="AD1822" s="122">
        <v>11.610360277683601</v>
      </c>
      <c r="AE1822" s="122">
        <v>13.182858144375899</v>
      </c>
      <c r="AF1822" s="122">
        <v>12.551844753221999</v>
      </c>
      <c r="AG1822" s="122">
        <v>11.999924585386999</v>
      </c>
      <c r="AH1822" s="122">
        <v>12.7051526571507</v>
      </c>
      <c r="AI1822" s="122">
        <v>12.3667964422184</v>
      </c>
      <c r="AJ1822" s="122">
        <v>10.668432011227701</v>
      </c>
      <c r="AK1822" s="122">
        <v>11.247761290481501</v>
      </c>
      <c r="AL1822" s="122">
        <v>0</v>
      </c>
    </row>
    <row r="1823" spans="1:38" hidden="1" x14ac:dyDescent="0.25">
      <c r="A1823" s="122" t="s">
        <v>2215</v>
      </c>
      <c r="B1823" s="122">
        <v>1</v>
      </c>
      <c r="C1823" s="122" t="s">
        <v>2216</v>
      </c>
      <c r="D1823" s="122" t="s">
        <v>2142</v>
      </c>
      <c r="E1823" s="122">
        <v>34</v>
      </c>
      <c r="F1823" s="122">
        <v>4.6201690917781999</v>
      </c>
      <c r="G1823" s="122">
        <v>4.6430895572355002</v>
      </c>
      <c r="H1823" s="122">
        <v>5.1524054420003997</v>
      </c>
      <c r="I1823" s="122">
        <v>4.9285968636300996</v>
      </c>
      <c r="J1823" s="122">
        <v>4.8246795363026997</v>
      </c>
      <c r="K1823" s="122">
        <v>5.2544351037626997</v>
      </c>
      <c r="L1823" s="122">
        <v>5.0956721433786001</v>
      </c>
      <c r="M1823" s="122">
        <v>5.0080424660852998</v>
      </c>
      <c r="N1823" s="122">
        <v>4.5817756881900999</v>
      </c>
      <c r="O1823" s="122">
        <v>4.5572291318187004</v>
      </c>
      <c r="P1823" s="122">
        <v>4.9233973840666998</v>
      </c>
      <c r="Q1823" s="122">
        <v>5.2343738315703998</v>
      </c>
      <c r="R1823" s="122">
        <v>4.2531823954924004</v>
      </c>
      <c r="S1823" s="122">
        <v>4.0920000223024999</v>
      </c>
      <c r="T1823" s="122">
        <v>5.1186993648341996</v>
      </c>
      <c r="U1823" s="122">
        <v>5.4715743719613004</v>
      </c>
      <c r="V1823" s="122">
        <v>5.3955656236407998</v>
      </c>
      <c r="W1823" s="122">
        <v>6.3114892751758003</v>
      </c>
      <c r="X1823" s="122">
        <v>6.4905317062221997</v>
      </c>
      <c r="Y1823" s="122">
        <v>6.7465074797469002</v>
      </c>
      <c r="Z1823" s="122">
        <v>7.7910703960822003</v>
      </c>
      <c r="AA1823" s="122">
        <v>7.5473526377921996</v>
      </c>
      <c r="AB1823" s="122">
        <v>7.4389660900546</v>
      </c>
      <c r="AC1823" s="122">
        <v>8.2389640902779</v>
      </c>
      <c r="AD1823" s="122">
        <v>8.9342215681163992</v>
      </c>
      <c r="AE1823" s="122">
        <v>8.7856139679735001</v>
      </c>
      <c r="AF1823" s="122">
        <v>8.8420277127735005</v>
      </c>
      <c r="AG1823" s="122">
        <v>8.1961396129134005</v>
      </c>
      <c r="AH1823" s="122">
        <v>8.4276418767485008</v>
      </c>
      <c r="AI1823" s="122">
        <v>7.9649850937822997</v>
      </c>
      <c r="AJ1823" s="122">
        <v>6.9188168622771</v>
      </c>
      <c r="AK1823" s="122">
        <v>6.9803707567476998</v>
      </c>
      <c r="AL1823" s="122">
        <v>0</v>
      </c>
    </row>
    <row r="1824" spans="1:38" hidden="1" x14ac:dyDescent="0.25">
      <c r="A1824" s="122" t="s">
        <v>2215</v>
      </c>
      <c r="B1824" s="122">
        <v>1</v>
      </c>
      <c r="C1824" s="122" t="s">
        <v>2216</v>
      </c>
      <c r="D1824" s="122" t="s">
        <v>2143</v>
      </c>
      <c r="E1824" s="122">
        <v>34</v>
      </c>
      <c r="F1824" s="122">
        <v>1.7063104849655999</v>
      </c>
      <c r="G1824" s="122">
        <v>1.8049434191650999</v>
      </c>
      <c r="H1824" s="122">
        <v>1.8938307190096</v>
      </c>
      <c r="I1824" s="122">
        <v>1.6877665591325</v>
      </c>
      <c r="J1824" s="122">
        <v>1.6189438485481</v>
      </c>
      <c r="K1824" s="122">
        <v>1.6471735810218999</v>
      </c>
      <c r="L1824" s="122">
        <v>1.6382238840415</v>
      </c>
      <c r="M1824" s="122">
        <v>1.4073755662539</v>
      </c>
      <c r="N1824" s="122">
        <v>1.3005026455016</v>
      </c>
      <c r="O1824" s="122">
        <v>1.3406278562292</v>
      </c>
      <c r="P1824" s="122">
        <v>1.4269737589232001</v>
      </c>
      <c r="Q1824" s="122">
        <v>1.8784872171414999</v>
      </c>
      <c r="R1824" s="122">
        <v>1.7987720813075001</v>
      </c>
      <c r="S1824" s="122">
        <v>1.9777416204306999</v>
      </c>
      <c r="T1824" s="122">
        <v>2.1197919750245</v>
      </c>
      <c r="U1824" s="122">
        <v>3.1848814627739999</v>
      </c>
      <c r="V1824" s="122">
        <v>3.0636391820728002</v>
      </c>
      <c r="W1824" s="122">
        <v>3.4596005328881998</v>
      </c>
      <c r="X1824" s="122">
        <v>4.0653123367091997</v>
      </c>
      <c r="Y1824" s="122">
        <v>4.8777408632046004</v>
      </c>
      <c r="Z1824" s="122">
        <v>5.4640633911960999</v>
      </c>
      <c r="AA1824" s="122">
        <v>5.114632283992</v>
      </c>
      <c r="AB1824" s="122">
        <v>4.5705718443177998</v>
      </c>
      <c r="AC1824" s="122">
        <v>5.4906499386584997</v>
      </c>
      <c r="AD1824" s="122">
        <v>5.6738907149209004</v>
      </c>
      <c r="AE1824" s="122">
        <v>4.3704773299111004</v>
      </c>
      <c r="AF1824" s="122">
        <v>4.3916622987644001</v>
      </c>
      <c r="AG1824" s="122">
        <v>4.2551409313302004</v>
      </c>
      <c r="AH1824" s="122">
        <v>4.8004946291173001</v>
      </c>
      <c r="AI1824" s="122">
        <v>4.7105900266966998</v>
      </c>
      <c r="AJ1824" s="122">
        <v>4.2669697116660004</v>
      </c>
      <c r="AK1824" s="122">
        <v>4.2528330575805002</v>
      </c>
      <c r="AL1824" s="122">
        <v>0</v>
      </c>
    </row>
    <row r="1825" spans="1:38" hidden="1" x14ac:dyDescent="0.25">
      <c r="A1825" s="122" t="s">
        <v>2215</v>
      </c>
      <c r="B1825" s="122">
        <v>1</v>
      </c>
      <c r="C1825" s="122" t="s">
        <v>2216</v>
      </c>
      <c r="D1825" s="122" t="s">
        <v>2144</v>
      </c>
      <c r="E1825" s="122">
        <v>34</v>
      </c>
      <c r="F1825" s="122">
        <v>8.1151360330475004</v>
      </c>
      <c r="G1825" s="122">
        <v>8.5417649683568992</v>
      </c>
      <c r="H1825" s="122">
        <v>8.6794058348022993</v>
      </c>
      <c r="I1825" s="122">
        <v>8.8265292749427999</v>
      </c>
      <c r="J1825" s="122">
        <v>8.9829319917178001</v>
      </c>
      <c r="K1825" s="122">
        <v>8.9254640347069998</v>
      </c>
      <c r="L1825" s="122">
        <v>8.1389700481306004</v>
      </c>
      <c r="M1825" s="122">
        <v>8.0212020481215003</v>
      </c>
      <c r="N1825" s="122">
        <v>6.1640558350456001</v>
      </c>
      <c r="O1825" s="122">
        <v>6.2049515419594998</v>
      </c>
      <c r="P1825" s="122">
        <v>7.1671606192435</v>
      </c>
      <c r="Q1825" s="122">
        <v>5.3532656795374001</v>
      </c>
      <c r="R1825" s="122">
        <v>4.7733681644738004</v>
      </c>
      <c r="S1825" s="122">
        <v>4.4081746560374997</v>
      </c>
      <c r="T1825" s="122">
        <v>5.9384957582547004</v>
      </c>
      <c r="U1825" s="122">
        <v>6.1227262270146001</v>
      </c>
      <c r="V1825" s="122">
        <v>6.2226336404043003</v>
      </c>
      <c r="W1825" s="122">
        <v>6.3611598953686999</v>
      </c>
      <c r="X1825" s="122">
        <v>4.9689187635236003</v>
      </c>
      <c r="Y1825" s="122">
        <v>4.9556621389666997</v>
      </c>
      <c r="Z1825" s="122">
        <v>6.1662793753439002</v>
      </c>
      <c r="AA1825" s="122">
        <v>6.2759484069645</v>
      </c>
      <c r="AB1825" s="122">
        <v>7.4125073407558002</v>
      </c>
      <c r="AC1825" s="122">
        <v>6.4318017743578002</v>
      </c>
      <c r="AD1825" s="122">
        <v>6.6058276802749001</v>
      </c>
      <c r="AE1825" s="122">
        <v>5.9998938766525001</v>
      </c>
      <c r="AF1825" s="122">
        <v>6.1143731342071002</v>
      </c>
      <c r="AG1825" s="122">
        <v>5.5854112173528998</v>
      </c>
      <c r="AH1825" s="122">
        <v>5.7346149378620002</v>
      </c>
      <c r="AI1825" s="122">
        <v>5.6759511878969997</v>
      </c>
      <c r="AJ1825" s="122">
        <v>5.5401021780133002</v>
      </c>
      <c r="AK1825" s="122">
        <v>5.6125909234450004</v>
      </c>
      <c r="AL1825" s="122">
        <v>0</v>
      </c>
    </row>
    <row r="1826" spans="1:38" hidden="1" x14ac:dyDescent="0.25">
      <c r="A1826" s="122" t="s">
        <v>2215</v>
      </c>
      <c r="B1826" s="122">
        <v>1</v>
      </c>
      <c r="C1826" s="122" t="s">
        <v>2216</v>
      </c>
      <c r="D1826" s="122" t="s">
        <v>2145</v>
      </c>
      <c r="E1826" s="122">
        <v>34</v>
      </c>
      <c r="F1826" s="122">
        <v>1.1441222918662</v>
      </c>
      <c r="G1826" s="122">
        <v>1.6416158673098999</v>
      </c>
      <c r="H1826" s="122">
        <v>0.99011011844609997</v>
      </c>
      <c r="I1826" s="122">
        <v>0.96943157161500004</v>
      </c>
      <c r="J1826" s="122">
        <v>0.9787112583816</v>
      </c>
      <c r="K1826" s="122">
        <v>1.5723120845620999</v>
      </c>
      <c r="L1826" s="122">
        <v>1.496565046066</v>
      </c>
      <c r="M1826" s="122">
        <v>1.5553912275707</v>
      </c>
      <c r="N1826" s="122">
        <v>1.4153023230444</v>
      </c>
      <c r="O1826" s="122">
        <v>1.4645147438827</v>
      </c>
      <c r="P1826" s="122">
        <v>1.4695108154776</v>
      </c>
      <c r="Q1826" s="122">
        <v>1.1441696173572999</v>
      </c>
      <c r="R1826" s="122">
        <v>1.0683965058406</v>
      </c>
      <c r="S1826" s="122">
        <v>1.1791125556944</v>
      </c>
      <c r="T1826" s="122">
        <v>1.2517300449897999</v>
      </c>
      <c r="U1826" s="122">
        <v>1.8172206912191999</v>
      </c>
      <c r="V1826" s="122">
        <v>1.7661053948501</v>
      </c>
      <c r="W1826" s="122">
        <v>2.0691599506531002</v>
      </c>
      <c r="X1826" s="122">
        <v>1.9846781536591001</v>
      </c>
      <c r="Y1826" s="122">
        <v>1.4359359628185</v>
      </c>
      <c r="Z1826" s="122">
        <v>1.5470886828196999</v>
      </c>
      <c r="AA1826" s="122">
        <v>0.78463402548060002</v>
      </c>
      <c r="AB1826" s="122">
        <v>0.73008810150070003</v>
      </c>
      <c r="AC1826" s="122">
        <v>0.87979260636739998</v>
      </c>
      <c r="AD1826" s="122">
        <v>0.91902478074469995</v>
      </c>
      <c r="AE1826" s="122">
        <v>1.789324607765</v>
      </c>
      <c r="AF1826" s="122">
        <v>1.8957075349735999</v>
      </c>
      <c r="AG1826" s="122">
        <v>1.9012085453986001</v>
      </c>
      <c r="AH1826" s="122">
        <v>2.2808998542609999</v>
      </c>
      <c r="AI1826" s="122">
        <v>2.2212445567982999</v>
      </c>
      <c r="AJ1826" s="122">
        <v>1.9708606610468999</v>
      </c>
      <c r="AK1826" s="122">
        <v>2.1429733820867001</v>
      </c>
      <c r="AL1826" s="122">
        <v>0</v>
      </c>
    </row>
    <row r="1827" spans="1:38" hidden="1" x14ac:dyDescent="0.25">
      <c r="A1827" s="122" t="s">
        <v>2215</v>
      </c>
      <c r="B1827" s="122">
        <v>1</v>
      </c>
      <c r="C1827" s="122" t="s">
        <v>2216</v>
      </c>
      <c r="D1827" s="122" t="s">
        <v>2146</v>
      </c>
      <c r="E1827" s="122">
        <v>34</v>
      </c>
      <c r="F1827" s="122">
        <v>8.9750590058640007</v>
      </c>
      <c r="G1827" s="122">
        <v>7.0557307183387001</v>
      </c>
      <c r="H1827" s="122">
        <v>9.2845185861530997</v>
      </c>
      <c r="I1827" s="122">
        <v>9.9608174941776007</v>
      </c>
      <c r="J1827" s="122">
        <v>10.3181477960021</v>
      </c>
      <c r="K1827" s="122">
        <v>10.2774312126779</v>
      </c>
      <c r="L1827" s="122">
        <v>10.1280011153793</v>
      </c>
      <c r="M1827" s="122">
        <v>9.9434754568327008</v>
      </c>
      <c r="N1827" s="122">
        <v>9.4670617796999004</v>
      </c>
      <c r="O1827" s="122">
        <v>9.5971109867696995</v>
      </c>
      <c r="P1827" s="122">
        <v>9.8777919584340008</v>
      </c>
      <c r="Q1827" s="122">
        <v>9.4980111819903996</v>
      </c>
      <c r="R1827" s="122">
        <v>8.7011456999873005</v>
      </c>
      <c r="S1827" s="122">
        <v>10.555144537359499</v>
      </c>
      <c r="T1827" s="122">
        <v>8.5090039483182007</v>
      </c>
      <c r="U1827" s="122">
        <v>9.2544645991942005</v>
      </c>
      <c r="V1827" s="122">
        <v>10.237421230926699</v>
      </c>
      <c r="W1827" s="122">
        <v>9.0740777202294005</v>
      </c>
      <c r="X1827" s="122">
        <v>12.365802935565201</v>
      </c>
      <c r="Y1827" s="122">
        <v>11.1271267517357</v>
      </c>
      <c r="Z1827" s="122">
        <v>12.5041075987039</v>
      </c>
      <c r="AA1827" s="122">
        <v>12.9425205109</v>
      </c>
      <c r="AB1827" s="122">
        <v>12.9365222058056</v>
      </c>
      <c r="AC1827" s="122">
        <v>13.665160613142501</v>
      </c>
      <c r="AD1827" s="122">
        <v>13.396772723069001</v>
      </c>
      <c r="AE1827" s="122">
        <v>12.6478821977976</v>
      </c>
      <c r="AF1827" s="122">
        <v>12.469263855865201</v>
      </c>
      <c r="AG1827" s="122">
        <v>12.619550509533401</v>
      </c>
      <c r="AH1827" s="122">
        <v>12.364095076412999</v>
      </c>
      <c r="AI1827" s="122">
        <v>12.2649755419634</v>
      </c>
      <c r="AJ1827" s="122">
        <v>12.0603846432395</v>
      </c>
      <c r="AK1827" s="122">
        <v>11.5624260218495</v>
      </c>
      <c r="AL1827" s="122">
        <v>0</v>
      </c>
    </row>
    <row r="1828" spans="1:38" hidden="1" x14ac:dyDescent="0.25">
      <c r="A1828" s="122" t="s">
        <v>2215</v>
      </c>
      <c r="B1828" s="122">
        <v>1</v>
      </c>
      <c r="C1828" s="122" t="s">
        <v>2216</v>
      </c>
      <c r="D1828" s="122" t="s">
        <v>2147</v>
      </c>
      <c r="E1828" s="122">
        <v>34</v>
      </c>
      <c r="F1828" s="122">
        <v>0.2088226094831</v>
      </c>
      <c r="G1828" s="122">
        <v>0.22193885966970001</v>
      </c>
      <c r="H1828" s="122">
        <v>0.2325417832244</v>
      </c>
      <c r="I1828" s="122">
        <v>0.20578870650789999</v>
      </c>
      <c r="J1828" s="122">
        <v>0.19661441775790001</v>
      </c>
      <c r="K1828" s="122">
        <v>0.1999272901187</v>
      </c>
      <c r="L1828" s="122">
        <v>0.2123298827998</v>
      </c>
      <c r="M1828" s="122">
        <v>0.1813805344245</v>
      </c>
      <c r="N1828" s="122">
        <v>0.16455444060380001</v>
      </c>
      <c r="O1828" s="122">
        <v>0.16875898111439999</v>
      </c>
      <c r="P1828" s="122">
        <v>0.18135968128380001</v>
      </c>
      <c r="Q1828" s="122">
        <v>0.18557836621349999</v>
      </c>
      <c r="R1828" s="122">
        <v>0.1836131138547</v>
      </c>
      <c r="S1828" s="122">
        <v>0.20264440260720001</v>
      </c>
      <c r="T1828" s="122">
        <v>0.2173964835594</v>
      </c>
      <c r="U1828" s="122">
        <v>0.12649885394589999</v>
      </c>
      <c r="V1828" s="122">
        <v>0.1435191832445</v>
      </c>
      <c r="W1828" s="122">
        <v>0.17667397786229999</v>
      </c>
      <c r="X1828" s="122">
        <v>0.22966596804940001</v>
      </c>
      <c r="Y1828" s="122">
        <v>0.26284509681020002</v>
      </c>
      <c r="Z1828" s="122">
        <v>0.29595259079109998</v>
      </c>
      <c r="AA1828" s="122">
        <v>0.3766144753001</v>
      </c>
      <c r="AB1828" s="122">
        <v>0.39346789774300001</v>
      </c>
      <c r="AC1828" s="122">
        <v>0.47483959159299999</v>
      </c>
      <c r="AD1828" s="122">
        <v>0.49084472352160002</v>
      </c>
      <c r="AE1828" s="122">
        <v>0.47122808833539997</v>
      </c>
      <c r="AF1828" s="122">
        <v>0.4892222151867</v>
      </c>
      <c r="AG1828" s="122">
        <v>0.46951544556489999</v>
      </c>
      <c r="AH1828" s="122">
        <v>0.46715462693479998</v>
      </c>
      <c r="AI1828" s="122">
        <v>0.46176943862410003</v>
      </c>
      <c r="AJ1828" s="122">
        <v>0.4216288171775</v>
      </c>
      <c r="AK1828" s="122">
        <v>0.41852436305649998</v>
      </c>
      <c r="AL1828" s="122">
        <v>0</v>
      </c>
    </row>
    <row r="1829" spans="1:38" hidden="1" x14ac:dyDescent="0.25">
      <c r="A1829" s="122" t="s">
        <v>2215</v>
      </c>
      <c r="B1829" s="122">
        <v>1</v>
      </c>
      <c r="C1829" s="122" t="s">
        <v>2216</v>
      </c>
      <c r="D1829" s="122" t="s">
        <v>475</v>
      </c>
      <c r="E1829" s="122">
        <v>34</v>
      </c>
      <c r="F1829" s="122">
        <v>0.48885107353129997</v>
      </c>
      <c r="G1829" s="122">
        <v>0.5168185929604</v>
      </c>
      <c r="H1829" s="122">
        <v>0.54414652631589999</v>
      </c>
      <c r="I1829" s="122">
        <v>0.4799825429174</v>
      </c>
      <c r="J1829" s="122">
        <v>0.46143185916439999</v>
      </c>
      <c r="K1829" s="122">
        <v>0.4685494087796</v>
      </c>
      <c r="L1829" s="122">
        <v>0.47712442198080002</v>
      </c>
      <c r="M1829" s="122">
        <v>0.4027493549242</v>
      </c>
      <c r="N1829" s="122">
        <v>0.36322891869890001</v>
      </c>
      <c r="O1829" s="122">
        <v>0.37265522027039999</v>
      </c>
      <c r="P1829" s="122">
        <v>0.40548923365579997</v>
      </c>
      <c r="Q1829" s="122">
        <v>0.41757982259550003</v>
      </c>
      <c r="R1829" s="122">
        <v>0.42983736430230002</v>
      </c>
      <c r="S1829" s="122">
        <v>0.47339039282090001</v>
      </c>
      <c r="T1829" s="122">
        <v>0.50895843425179998</v>
      </c>
      <c r="U1829" s="122">
        <v>0.43695027367790001</v>
      </c>
      <c r="V1829" s="122">
        <v>0.4866186064345</v>
      </c>
      <c r="W1829" s="122">
        <v>0.565011308697</v>
      </c>
      <c r="X1829" s="122">
        <v>0.68983950936030003</v>
      </c>
      <c r="Y1829" s="122">
        <v>0.74061613324980002</v>
      </c>
      <c r="Z1829" s="122">
        <v>0.83880467458709995</v>
      </c>
      <c r="AA1829" s="122">
        <v>0.89239298557010005</v>
      </c>
      <c r="AB1829" s="122">
        <v>0.84338681457779996</v>
      </c>
      <c r="AC1829" s="122">
        <v>0.99349078239769995</v>
      </c>
      <c r="AD1829" s="122">
        <v>1.0106635265416</v>
      </c>
      <c r="AE1829" s="122">
        <v>0.95996258159930004</v>
      </c>
      <c r="AF1829" s="122">
        <v>1.0306224108257001</v>
      </c>
      <c r="AG1829" s="122">
        <v>0.96538048632719997</v>
      </c>
      <c r="AH1829" s="122">
        <v>1.0659470867914</v>
      </c>
      <c r="AI1829" s="122">
        <v>1.0999283894731</v>
      </c>
      <c r="AJ1829" s="122">
        <v>0.97510153699830004</v>
      </c>
      <c r="AK1829" s="122">
        <v>1.0154969003337999</v>
      </c>
      <c r="AL1829" s="122">
        <v>0</v>
      </c>
    </row>
    <row r="1830" spans="1:38" hidden="1" x14ac:dyDescent="0.25">
      <c r="A1830" s="122" t="s">
        <v>2215</v>
      </c>
      <c r="B1830" s="122">
        <v>1</v>
      </c>
      <c r="C1830" s="122" t="s">
        <v>2216</v>
      </c>
      <c r="D1830" s="122" t="s">
        <v>2148</v>
      </c>
      <c r="E1830" s="122">
        <v>34</v>
      </c>
      <c r="F1830" s="122">
        <v>2.6357376255360001</v>
      </c>
      <c r="G1830" s="122">
        <v>2.3573100979235999</v>
      </c>
      <c r="H1830" s="122">
        <v>2.6895994545458</v>
      </c>
      <c r="I1830" s="122">
        <v>2.6816897936762998</v>
      </c>
      <c r="J1830" s="122">
        <v>2.3915573901190998</v>
      </c>
      <c r="K1830" s="122">
        <v>2.4000137652561002</v>
      </c>
      <c r="L1830" s="122">
        <v>2.6792289042121</v>
      </c>
      <c r="M1830" s="122">
        <v>2.3581528893782</v>
      </c>
      <c r="N1830" s="122">
        <v>2.1940071142213999</v>
      </c>
      <c r="O1830" s="122">
        <v>2.2449296678591999</v>
      </c>
      <c r="P1830" s="122">
        <v>2.1597744016084999</v>
      </c>
      <c r="Q1830" s="122">
        <v>1.8678239404234001</v>
      </c>
      <c r="R1830" s="122">
        <v>1.6109613009660999</v>
      </c>
      <c r="S1830" s="122">
        <v>1.5895028937260001</v>
      </c>
      <c r="T1830" s="122">
        <v>2.1363151545482002</v>
      </c>
      <c r="U1830" s="122">
        <v>2.2872343211616002</v>
      </c>
      <c r="V1830" s="122">
        <v>1.8344814120749999</v>
      </c>
      <c r="W1830" s="122">
        <v>2.3327154311459002</v>
      </c>
      <c r="X1830" s="122">
        <v>2.5350384213906998</v>
      </c>
      <c r="Y1830" s="122">
        <v>3.0426225627524999</v>
      </c>
      <c r="Z1830" s="122">
        <v>3.2903586822064002</v>
      </c>
      <c r="AA1830" s="122">
        <v>3.1280224873178999</v>
      </c>
      <c r="AB1830" s="122">
        <v>3.1818038363571999</v>
      </c>
      <c r="AC1830" s="122">
        <v>3.6492420676059001</v>
      </c>
      <c r="AD1830" s="122">
        <v>3.9606575503162</v>
      </c>
      <c r="AE1830" s="122">
        <v>4.6900738304164999</v>
      </c>
      <c r="AF1830" s="122">
        <v>4.2651436536222</v>
      </c>
      <c r="AG1830" s="122">
        <v>4.3679058276478004</v>
      </c>
      <c r="AH1830" s="122">
        <v>4.1336777993430998</v>
      </c>
      <c r="AI1830" s="122">
        <v>4.0270655290035</v>
      </c>
      <c r="AJ1830" s="122">
        <v>3.0396723649923998</v>
      </c>
      <c r="AK1830" s="122">
        <v>3.1713605884288998</v>
      </c>
      <c r="AL1830" s="122">
        <v>0</v>
      </c>
    </row>
    <row r="1831" spans="1:38" hidden="1" x14ac:dyDescent="0.25">
      <c r="A1831" s="122" t="s">
        <v>2215</v>
      </c>
      <c r="B1831" s="122">
        <v>1</v>
      </c>
      <c r="C1831" s="122" t="s">
        <v>2216</v>
      </c>
      <c r="D1831" s="122" t="s">
        <v>2149</v>
      </c>
      <c r="E1831" s="122">
        <v>34</v>
      </c>
      <c r="F1831" s="122">
        <v>3.1079348100497</v>
      </c>
      <c r="G1831" s="122">
        <v>3.0422773241156</v>
      </c>
      <c r="H1831" s="122">
        <v>3.3207247485501998</v>
      </c>
      <c r="I1831" s="122">
        <v>3.1015939249690998</v>
      </c>
      <c r="J1831" s="122">
        <v>3.124097695044</v>
      </c>
      <c r="K1831" s="122">
        <v>3.3561749827016998</v>
      </c>
      <c r="L1831" s="122">
        <v>3.6602268554958002</v>
      </c>
      <c r="M1831" s="122">
        <v>2.6570013446935001</v>
      </c>
      <c r="N1831" s="122">
        <v>2.4114435348900001</v>
      </c>
      <c r="O1831" s="122">
        <v>2.4975051511672999</v>
      </c>
      <c r="P1831" s="122">
        <v>2.5815933990069002</v>
      </c>
      <c r="Q1831" s="122">
        <v>2.1154010823772</v>
      </c>
      <c r="R1831" s="122">
        <v>1.8837151694773999</v>
      </c>
      <c r="S1831" s="122">
        <v>2.1738612560852002</v>
      </c>
      <c r="T1831" s="122">
        <v>2.5405480531869</v>
      </c>
      <c r="U1831" s="122">
        <v>1.8879647923928999</v>
      </c>
      <c r="V1831" s="122">
        <v>2.4208682491797</v>
      </c>
      <c r="W1831" s="122">
        <v>2.7083776135315998</v>
      </c>
      <c r="X1831" s="122">
        <v>3.2000018451361001</v>
      </c>
      <c r="Y1831" s="122">
        <v>4.5868683295087003</v>
      </c>
      <c r="Z1831" s="122">
        <v>5.1389009297098998</v>
      </c>
      <c r="AA1831" s="122">
        <v>5.1667921115241002</v>
      </c>
      <c r="AB1831" s="122">
        <v>4.8914195355894998</v>
      </c>
      <c r="AC1831" s="122">
        <v>5.3089944565391001</v>
      </c>
      <c r="AD1831" s="122">
        <v>5.3958759154263003</v>
      </c>
      <c r="AE1831" s="122">
        <v>4.3501761446809004</v>
      </c>
      <c r="AF1831" s="122">
        <v>4.5666102207056003</v>
      </c>
      <c r="AG1831" s="122">
        <v>4.1992739147206004</v>
      </c>
      <c r="AH1831" s="122">
        <v>4.1596534786593002</v>
      </c>
      <c r="AI1831" s="122">
        <v>4.0498151267651998</v>
      </c>
      <c r="AJ1831" s="122">
        <v>3.5176183052910002</v>
      </c>
      <c r="AK1831" s="122">
        <v>3.7416152136587999</v>
      </c>
      <c r="AL1831" s="122">
        <v>0</v>
      </c>
    </row>
    <row r="1832" spans="1:38" hidden="1" x14ac:dyDescent="0.25">
      <c r="A1832" s="122" t="s">
        <v>2215</v>
      </c>
      <c r="B1832" s="122">
        <v>1</v>
      </c>
      <c r="C1832" s="122" t="s">
        <v>2216</v>
      </c>
      <c r="D1832" s="122" t="s">
        <v>2150</v>
      </c>
      <c r="E1832" s="122">
        <v>34</v>
      </c>
      <c r="F1832" s="122">
        <v>0.40958067260370001</v>
      </c>
      <c r="G1832" s="122">
        <v>0.43516147929780002</v>
      </c>
      <c r="H1832" s="122">
        <v>0.45633798104610002</v>
      </c>
      <c r="I1832" s="122">
        <v>0.45563570921419999</v>
      </c>
      <c r="J1832" s="122">
        <v>0.44160757648069998</v>
      </c>
      <c r="K1832" s="122">
        <v>0.45035266100909999</v>
      </c>
      <c r="L1832" s="122">
        <v>0.4363329796798</v>
      </c>
      <c r="M1832" s="122">
        <v>0.51223870298139995</v>
      </c>
      <c r="N1832" s="122">
        <v>0.46203727029780001</v>
      </c>
      <c r="O1832" s="122">
        <v>0.47568134428030001</v>
      </c>
      <c r="P1832" s="122">
        <v>0.51066031866869999</v>
      </c>
      <c r="Q1832" s="122">
        <v>0.34259906360510001</v>
      </c>
      <c r="R1832" s="122">
        <v>0.35416487299049998</v>
      </c>
      <c r="S1832" s="122">
        <v>0.39860259715579999</v>
      </c>
      <c r="T1832" s="122">
        <v>0.43366853471889999</v>
      </c>
      <c r="U1832" s="122">
        <v>1.2770335052646999</v>
      </c>
      <c r="V1832" s="122">
        <v>1.2472636825668999</v>
      </c>
      <c r="W1832" s="122">
        <v>1.4024532269634</v>
      </c>
      <c r="X1832" s="122">
        <v>1.6183760909742999</v>
      </c>
      <c r="Y1832" s="122">
        <v>1.3250051077567</v>
      </c>
      <c r="Z1832" s="122">
        <v>1.4291323595231999</v>
      </c>
      <c r="AA1832" s="122">
        <v>1.4716135793887</v>
      </c>
      <c r="AB1832" s="122">
        <v>1.3443251607408</v>
      </c>
      <c r="AC1832" s="122">
        <v>1.608953250014</v>
      </c>
      <c r="AD1832" s="122">
        <v>1.6353258893266001</v>
      </c>
      <c r="AE1832" s="122">
        <v>1.7787507130739</v>
      </c>
      <c r="AF1832" s="122">
        <v>1.9027800251783</v>
      </c>
      <c r="AG1832" s="122">
        <v>1.7992592015335001</v>
      </c>
      <c r="AH1832" s="122">
        <v>2.1318104181508999</v>
      </c>
      <c r="AI1832" s="122">
        <v>2.367248791153</v>
      </c>
      <c r="AJ1832" s="122">
        <v>1.9652620226502</v>
      </c>
      <c r="AK1832" s="122">
        <v>2.1734539120434002</v>
      </c>
      <c r="AL1832" s="122">
        <v>0</v>
      </c>
    </row>
    <row r="1833" spans="1:38" hidden="1" x14ac:dyDescent="0.25">
      <c r="A1833" s="122" t="s">
        <v>2215</v>
      </c>
      <c r="B1833" s="122">
        <v>1</v>
      </c>
      <c r="C1833" s="122" t="s">
        <v>2216</v>
      </c>
      <c r="D1833" s="122" t="s">
        <v>2151</v>
      </c>
      <c r="E1833" s="122">
        <v>34</v>
      </c>
      <c r="F1833" s="122">
        <v>0.31712482323009999</v>
      </c>
      <c r="G1833" s="122">
        <v>0.3367939811224</v>
      </c>
      <c r="H1833" s="122">
        <v>0.35697440766049998</v>
      </c>
      <c r="I1833" s="122">
        <v>0.38708853268269999</v>
      </c>
      <c r="J1833" s="122">
        <v>0.37523333560420002</v>
      </c>
      <c r="K1833" s="122">
        <v>0.37969305640590001</v>
      </c>
      <c r="L1833" s="122">
        <v>0.40103493034249998</v>
      </c>
      <c r="M1833" s="122">
        <v>0.5109899514981</v>
      </c>
      <c r="N1833" s="122">
        <v>0.46477472326870001</v>
      </c>
      <c r="O1833" s="122">
        <v>0.47614550578460002</v>
      </c>
      <c r="P1833" s="122">
        <v>0.51466412603559997</v>
      </c>
      <c r="Q1833" s="122">
        <v>0.40496897995109998</v>
      </c>
      <c r="R1833" s="122">
        <v>0.40179832221389999</v>
      </c>
      <c r="S1833" s="122">
        <v>0.4524020025869</v>
      </c>
      <c r="T1833" s="122">
        <v>0.4967119208413</v>
      </c>
      <c r="U1833" s="122">
        <v>0.47993520112549998</v>
      </c>
      <c r="V1833" s="122">
        <v>0.52418892175190002</v>
      </c>
      <c r="W1833" s="122">
        <v>0.61388201867430003</v>
      </c>
      <c r="X1833" s="122">
        <v>0.76427904681629999</v>
      </c>
      <c r="Y1833" s="122">
        <v>0.76934769612289999</v>
      </c>
      <c r="Z1833" s="122">
        <v>0.86664111356749995</v>
      </c>
      <c r="AA1833" s="122">
        <v>0.87933516009750001</v>
      </c>
      <c r="AB1833" s="122">
        <v>0.84946533320579998</v>
      </c>
      <c r="AC1833" s="122">
        <v>0.96302452330879995</v>
      </c>
      <c r="AD1833" s="122">
        <v>0.96912358026599998</v>
      </c>
      <c r="AE1833" s="122">
        <v>0.99557557031410004</v>
      </c>
      <c r="AF1833" s="122">
        <v>1.064193449754</v>
      </c>
      <c r="AG1833" s="122">
        <v>1.0984556137023</v>
      </c>
      <c r="AH1833" s="122">
        <v>1.1902367297369001</v>
      </c>
      <c r="AI1833" s="122">
        <v>1.1895157574573001</v>
      </c>
      <c r="AJ1833" s="122">
        <v>1.0388261206000999</v>
      </c>
      <c r="AK1833" s="122">
        <v>1.1179308035494999</v>
      </c>
      <c r="AL1833" s="122">
        <v>0</v>
      </c>
    </row>
    <row r="1834" spans="1:38" hidden="1" x14ac:dyDescent="0.25">
      <c r="A1834" s="122" t="s">
        <v>2215</v>
      </c>
      <c r="B1834" s="122">
        <v>1</v>
      </c>
      <c r="C1834" s="122" t="s">
        <v>2216</v>
      </c>
      <c r="D1834" s="122" t="s">
        <v>2152</v>
      </c>
      <c r="E1834" s="122">
        <v>34</v>
      </c>
      <c r="F1834" s="122">
        <v>9.2718387485825993</v>
      </c>
      <c r="G1834" s="122">
        <v>8.3335434556717001</v>
      </c>
      <c r="H1834" s="122">
        <v>9.5284412165439001</v>
      </c>
      <c r="I1834" s="122">
        <v>11.406715491081</v>
      </c>
      <c r="J1834" s="122">
        <v>11.5358614057109</v>
      </c>
      <c r="K1834" s="122">
        <v>11.261816383967901</v>
      </c>
      <c r="L1834" s="122">
        <v>12.5372757982203</v>
      </c>
      <c r="M1834" s="122">
        <v>16.099721951229402</v>
      </c>
      <c r="N1834" s="122">
        <v>14.1147053518992</v>
      </c>
      <c r="O1834" s="122">
        <v>14.632603867278601</v>
      </c>
      <c r="P1834" s="122">
        <v>15.798729707187301</v>
      </c>
      <c r="Q1834" s="122">
        <v>11.1450685917606</v>
      </c>
      <c r="R1834" s="122">
        <v>10.864958590775201</v>
      </c>
      <c r="S1834" s="122">
        <v>11.9232996589934</v>
      </c>
      <c r="T1834" s="122">
        <v>13.1308324833812</v>
      </c>
      <c r="U1834" s="122">
        <v>11.5476122561843</v>
      </c>
      <c r="V1834" s="122">
        <v>10.8391930048186</v>
      </c>
      <c r="W1834" s="122">
        <v>11.483565831351701</v>
      </c>
      <c r="X1834" s="122">
        <v>12.6038399912694</v>
      </c>
      <c r="Y1834" s="122">
        <v>8.3124428782699997</v>
      </c>
      <c r="Z1834" s="122">
        <v>9.3819342316329006</v>
      </c>
      <c r="AA1834" s="122">
        <v>9.9001670933569006</v>
      </c>
      <c r="AB1834" s="122">
        <v>9.5088011769563003</v>
      </c>
      <c r="AC1834" s="122">
        <v>10.4364352887062</v>
      </c>
      <c r="AD1834" s="122">
        <v>10.801563537792299</v>
      </c>
      <c r="AE1834" s="122">
        <v>12.4626861114597</v>
      </c>
      <c r="AF1834" s="122">
        <v>12.1310586316611</v>
      </c>
      <c r="AG1834" s="122">
        <v>12.269225582250201</v>
      </c>
      <c r="AH1834" s="122">
        <v>12.543016209617599</v>
      </c>
      <c r="AI1834" s="122">
        <v>12.628864697135599</v>
      </c>
      <c r="AJ1834" s="122">
        <v>11.260836211494899</v>
      </c>
      <c r="AK1834" s="122">
        <v>11.8181892824466</v>
      </c>
      <c r="AL1834" s="122">
        <v>0</v>
      </c>
    </row>
    <row r="1835" spans="1:38" hidden="1" x14ac:dyDescent="0.25">
      <c r="A1835" s="122" t="s">
        <v>2215</v>
      </c>
      <c r="B1835" s="122">
        <v>1</v>
      </c>
      <c r="C1835" s="122" t="s">
        <v>2216</v>
      </c>
      <c r="D1835" s="122" t="s">
        <v>2153</v>
      </c>
      <c r="E1835" s="122">
        <v>34</v>
      </c>
      <c r="F1835" s="122">
        <v>6.8290555435703002</v>
      </c>
      <c r="G1835" s="122">
        <v>7.075121157591</v>
      </c>
      <c r="H1835" s="122">
        <v>6.5634584318613998</v>
      </c>
      <c r="I1835" s="122">
        <v>4.6085345244272</v>
      </c>
      <c r="J1835" s="122">
        <v>6.9227700086128996</v>
      </c>
      <c r="K1835" s="122">
        <v>6.6542874426249004</v>
      </c>
      <c r="L1835" s="122">
        <v>7.0679245823511998</v>
      </c>
      <c r="M1835" s="122">
        <v>6.5841878910435003</v>
      </c>
      <c r="N1835" s="122">
        <v>5.9447374228232999</v>
      </c>
      <c r="O1835" s="122">
        <v>6.6289798256161996</v>
      </c>
      <c r="P1835" s="122">
        <v>7.0109216144259001</v>
      </c>
      <c r="Q1835" s="122">
        <v>4.5905390029981001</v>
      </c>
      <c r="R1835" s="122">
        <v>3.4644002414416</v>
      </c>
      <c r="S1835" s="122">
        <v>4.4956581368653996</v>
      </c>
      <c r="T1835" s="122">
        <v>4.7498664181359</v>
      </c>
      <c r="U1835" s="122">
        <v>5.3706546531540003</v>
      </c>
      <c r="V1835" s="122">
        <v>5.4519289052354996</v>
      </c>
      <c r="W1835" s="122">
        <v>6.0692025210217002</v>
      </c>
      <c r="X1835" s="122">
        <v>6.8463779562877001</v>
      </c>
      <c r="Y1835" s="122">
        <v>6.7241306578140998</v>
      </c>
      <c r="Z1835" s="122">
        <v>7.6841115428546001</v>
      </c>
      <c r="AA1835" s="122">
        <v>7.6514316696854001</v>
      </c>
      <c r="AB1835" s="122">
        <v>7.1578219376846999</v>
      </c>
      <c r="AC1835" s="122">
        <v>8.0600693959985996</v>
      </c>
      <c r="AD1835" s="122">
        <v>8.1527927362669992</v>
      </c>
      <c r="AE1835" s="122">
        <v>7.9260661342118004</v>
      </c>
      <c r="AF1835" s="122">
        <v>7.8243151160103004</v>
      </c>
      <c r="AG1835" s="122">
        <v>7.3810335294060003</v>
      </c>
      <c r="AH1835" s="122">
        <v>7.5136457461564996</v>
      </c>
      <c r="AI1835" s="122">
        <v>7.4214272781926001</v>
      </c>
      <c r="AJ1835" s="122">
        <v>6.7772614023319999</v>
      </c>
      <c r="AK1835" s="122">
        <v>7.1847014462437002</v>
      </c>
      <c r="AL1835" s="122">
        <v>0</v>
      </c>
    </row>
    <row r="1836" spans="1:38" hidden="1" x14ac:dyDescent="0.25">
      <c r="A1836" s="122" t="s">
        <v>2215</v>
      </c>
      <c r="B1836" s="122">
        <v>1</v>
      </c>
      <c r="C1836" s="122" t="s">
        <v>2216</v>
      </c>
      <c r="D1836" s="122" t="s">
        <v>2154</v>
      </c>
      <c r="E1836" s="122">
        <v>34</v>
      </c>
      <c r="F1836" s="122">
        <v>2.4277855979531</v>
      </c>
      <c r="G1836" s="122">
        <v>2.2591538587726001</v>
      </c>
      <c r="H1836" s="122">
        <v>2.1045686297150001</v>
      </c>
      <c r="I1836" s="122">
        <v>2.4708297615086998</v>
      </c>
      <c r="J1836" s="122">
        <v>2.5548285431800002</v>
      </c>
      <c r="K1836" s="122">
        <v>2.6054489285349001</v>
      </c>
      <c r="L1836" s="122">
        <v>3.0118692419233</v>
      </c>
      <c r="M1836" s="122">
        <v>2.6315857241081</v>
      </c>
      <c r="N1836" s="122">
        <v>2.6183702718308002</v>
      </c>
      <c r="O1836" s="122">
        <v>2.4348741162013998</v>
      </c>
      <c r="P1836" s="122">
        <v>2.5997927734553001</v>
      </c>
      <c r="Q1836" s="122">
        <v>2.5107952903943</v>
      </c>
      <c r="R1836" s="122">
        <v>2.1099090698017</v>
      </c>
      <c r="S1836" s="122">
        <v>2.4920545701811001</v>
      </c>
      <c r="T1836" s="122">
        <v>2.8034956339780002</v>
      </c>
      <c r="U1836" s="122">
        <v>2.8654927372577998</v>
      </c>
      <c r="V1836" s="122">
        <v>2.9043862575614998</v>
      </c>
      <c r="W1836" s="122">
        <v>2.9613660232063999</v>
      </c>
      <c r="X1836" s="122">
        <v>1.7511728889314999</v>
      </c>
      <c r="Y1836" s="122">
        <v>2.2362018164373998</v>
      </c>
      <c r="Z1836" s="122">
        <v>3.5368252379955001</v>
      </c>
      <c r="AA1836" s="122">
        <v>3.6726598167227</v>
      </c>
      <c r="AB1836" s="122">
        <v>3.7846959421572</v>
      </c>
      <c r="AC1836" s="122">
        <v>3.9810134677136002</v>
      </c>
      <c r="AD1836" s="122">
        <v>4.0318693579062996</v>
      </c>
      <c r="AE1836" s="122">
        <v>3.6996735725180998</v>
      </c>
      <c r="AF1836" s="122">
        <v>3.8427645280326002</v>
      </c>
      <c r="AG1836" s="122">
        <v>4.37610972434</v>
      </c>
      <c r="AH1836" s="122">
        <v>4.5485369487082004</v>
      </c>
      <c r="AI1836" s="122">
        <v>4.3630606498834998</v>
      </c>
      <c r="AJ1836" s="122">
        <v>4.3526611430133002</v>
      </c>
      <c r="AK1836" s="122">
        <v>4.2981137357478003</v>
      </c>
      <c r="AL1836" s="122">
        <v>0</v>
      </c>
    </row>
    <row r="1837" spans="1:38" hidden="1" x14ac:dyDescent="0.25">
      <c r="A1837" s="122" t="s">
        <v>2215</v>
      </c>
      <c r="B1837" s="122">
        <v>1</v>
      </c>
      <c r="C1837" s="122" t="s">
        <v>2216</v>
      </c>
      <c r="D1837" s="122" t="s">
        <v>2155</v>
      </c>
      <c r="E1837" s="122">
        <v>34</v>
      </c>
      <c r="F1837" s="122">
        <v>5.5349256706808001</v>
      </c>
      <c r="G1837" s="122">
        <v>5.2409165702799996</v>
      </c>
      <c r="H1837" s="122">
        <v>4.3652677136321003</v>
      </c>
      <c r="I1837" s="122">
        <v>4.2181873813172004</v>
      </c>
      <c r="J1837" s="122">
        <v>4.2481021651660003</v>
      </c>
      <c r="K1837" s="122">
        <v>4.3526562540503999</v>
      </c>
      <c r="L1837" s="122">
        <v>5.0213532611135001</v>
      </c>
      <c r="M1837" s="122">
        <v>5.0323518086250996</v>
      </c>
      <c r="N1837" s="122">
        <v>4.5317480736631</v>
      </c>
      <c r="O1837" s="122">
        <v>4.0519060902157999</v>
      </c>
      <c r="P1837" s="122">
        <v>4.4236010597176003</v>
      </c>
      <c r="Q1837" s="122">
        <v>5.0797711133960002</v>
      </c>
      <c r="R1837" s="122">
        <v>4.4952863335388002</v>
      </c>
      <c r="S1837" s="122">
        <v>4.1864582644726003</v>
      </c>
      <c r="T1837" s="122">
        <v>4.5330231237316001</v>
      </c>
      <c r="U1837" s="122">
        <v>4.6053649403139003</v>
      </c>
      <c r="V1837" s="122">
        <v>4.6521594561801001</v>
      </c>
      <c r="W1837" s="122">
        <v>4.8627180927052001</v>
      </c>
      <c r="X1837" s="122">
        <v>4.5546172099596003</v>
      </c>
      <c r="Y1837" s="122">
        <v>5.2034515647577004</v>
      </c>
      <c r="Z1837" s="122">
        <v>5.7731428562555998</v>
      </c>
      <c r="AA1837" s="122">
        <v>5.7161666094969998</v>
      </c>
      <c r="AB1837" s="122">
        <v>5.9592680571254997</v>
      </c>
      <c r="AC1837" s="122">
        <v>7.0397963175621001</v>
      </c>
      <c r="AD1837" s="122">
        <v>7.0240491755817001</v>
      </c>
      <c r="AE1837" s="122">
        <v>7.7808410071222998</v>
      </c>
      <c r="AF1837" s="122">
        <v>7.6081786208480002</v>
      </c>
      <c r="AG1837" s="122">
        <v>8.1983406288190999</v>
      </c>
      <c r="AH1837" s="122">
        <v>8.3321977849674003</v>
      </c>
      <c r="AI1837" s="122">
        <v>8.4627753152577991</v>
      </c>
      <c r="AJ1837" s="122">
        <v>7.8847528753898004</v>
      </c>
      <c r="AK1837" s="122">
        <v>8.2076656016651004</v>
      </c>
      <c r="AL1837" s="122">
        <v>0</v>
      </c>
    </row>
    <row r="1838" spans="1:38" hidden="1" x14ac:dyDescent="0.25">
      <c r="A1838" s="122" t="s">
        <v>2215</v>
      </c>
      <c r="B1838" s="122">
        <v>1</v>
      </c>
      <c r="C1838" s="122" t="s">
        <v>2216</v>
      </c>
      <c r="D1838" s="122" t="s">
        <v>2156</v>
      </c>
      <c r="E1838" s="122">
        <v>34</v>
      </c>
      <c r="F1838" s="122">
        <v>6.0212215002220004</v>
      </c>
      <c r="G1838" s="122">
        <v>7.1042344587148003</v>
      </c>
      <c r="H1838" s="122">
        <v>7.4790251994814998</v>
      </c>
      <c r="I1838" s="122">
        <v>6.3833891673115</v>
      </c>
      <c r="J1838" s="122">
        <v>6.7690997275975997</v>
      </c>
      <c r="K1838" s="122">
        <v>7.1583315881517997</v>
      </c>
      <c r="L1838" s="122">
        <v>7.5012886720702996</v>
      </c>
      <c r="M1838" s="122">
        <v>7.1469250754209996</v>
      </c>
      <c r="N1838" s="122">
        <v>6.3884902044356</v>
      </c>
      <c r="O1838" s="122">
        <v>6.4078151393532998</v>
      </c>
      <c r="P1838" s="122">
        <v>6.7066455090021</v>
      </c>
      <c r="Q1838" s="122">
        <v>6.4406483460411996</v>
      </c>
      <c r="R1838" s="122">
        <v>6.0724461226789002</v>
      </c>
      <c r="S1838" s="122">
        <v>6.3192599961275002</v>
      </c>
      <c r="T1838" s="122">
        <v>6.5891723478916999</v>
      </c>
      <c r="U1838" s="122">
        <v>7.2227328736162004</v>
      </c>
      <c r="V1838" s="122">
        <v>7.2369983774340003</v>
      </c>
      <c r="W1838" s="122">
        <v>7.7339315979608996</v>
      </c>
      <c r="X1838" s="122">
        <v>8.6366135060074001</v>
      </c>
      <c r="Y1838" s="122">
        <v>9.7355887208083995</v>
      </c>
      <c r="Z1838" s="122">
        <v>11.196809202345699</v>
      </c>
      <c r="AA1838" s="122">
        <v>11.861011471690301</v>
      </c>
      <c r="AB1838" s="122">
        <v>11.221700440207201</v>
      </c>
      <c r="AC1838" s="122">
        <v>12.5474084927872</v>
      </c>
      <c r="AD1838" s="122">
        <v>12.130050873373801</v>
      </c>
      <c r="AE1838" s="122">
        <v>12.9225993090242</v>
      </c>
      <c r="AF1838" s="122">
        <v>12.6106877677211</v>
      </c>
      <c r="AG1838" s="122">
        <v>12.707544063735201</v>
      </c>
      <c r="AH1838" s="122">
        <v>13.0401233504383</v>
      </c>
      <c r="AI1838" s="122">
        <v>12.739869294179799</v>
      </c>
      <c r="AJ1838" s="122">
        <v>11.8513676164955</v>
      </c>
      <c r="AK1838" s="122">
        <v>12.148185114754799</v>
      </c>
      <c r="AL1838" s="122">
        <v>0</v>
      </c>
    </row>
    <row r="1839" spans="1:38" hidden="1" x14ac:dyDescent="0.25">
      <c r="A1839" s="122" t="s">
        <v>2215</v>
      </c>
      <c r="B1839" s="122">
        <v>1</v>
      </c>
      <c r="C1839" s="122" t="s">
        <v>2216</v>
      </c>
      <c r="D1839" s="122" t="s">
        <v>2157</v>
      </c>
      <c r="E1839" s="122">
        <v>34</v>
      </c>
      <c r="F1839" s="122">
        <v>0.35925798590789998</v>
      </c>
      <c r="G1839" s="122">
        <v>0.37884953035359997</v>
      </c>
      <c r="H1839" s="122">
        <v>0.39930054087650002</v>
      </c>
      <c r="I1839" s="122">
        <v>0.4271986525118</v>
      </c>
      <c r="J1839" s="122">
        <v>0.41054742638899999</v>
      </c>
      <c r="K1839" s="122">
        <v>0.41337652370240002</v>
      </c>
      <c r="L1839" s="122">
        <v>0.42410226277020002</v>
      </c>
      <c r="M1839" s="122">
        <v>0.32413419573699997</v>
      </c>
      <c r="N1839" s="122">
        <v>0.29705241529920001</v>
      </c>
      <c r="O1839" s="122">
        <v>0.30623372903559998</v>
      </c>
      <c r="P1839" s="122">
        <v>0.3290335233976</v>
      </c>
      <c r="Q1839" s="122">
        <v>0.27431813457990001</v>
      </c>
      <c r="R1839" s="122">
        <v>0.27492110762470001</v>
      </c>
      <c r="S1839" s="122">
        <v>0.29971182778599997</v>
      </c>
      <c r="T1839" s="122">
        <v>0.31315358189659998</v>
      </c>
      <c r="U1839" s="122">
        <v>0.1408217374795</v>
      </c>
      <c r="V1839" s="122">
        <v>0.16115382645279999</v>
      </c>
      <c r="W1839" s="122">
        <v>0.19152143483959999</v>
      </c>
      <c r="X1839" s="122">
        <v>0.25088494727150001</v>
      </c>
      <c r="Y1839" s="122">
        <v>0.3521992097587</v>
      </c>
      <c r="Z1839" s="122">
        <v>0.39141420752139999</v>
      </c>
      <c r="AA1839" s="122">
        <v>0.38610995737190001</v>
      </c>
      <c r="AB1839" s="122">
        <v>0.35398474669759999</v>
      </c>
      <c r="AC1839" s="122">
        <v>0.40584785801880002</v>
      </c>
      <c r="AD1839" s="122">
        <v>0.41865484775020001</v>
      </c>
      <c r="AE1839" s="122">
        <v>0.4578824256049</v>
      </c>
      <c r="AF1839" s="122">
        <v>0.4119447766282</v>
      </c>
      <c r="AG1839" s="122">
        <v>0.41142360504280001</v>
      </c>
      <c r="AH1839" s="122">
        <v>0.40594186176579999</v>
      </c>
      <c r="AI1839" s="122">
        <v>0.46283030881569998</v>
      </c>
      <c r="AJ1839" s="122">
        <v>0.37645938909589999</v>
      </c>
      <c r="AK1839" s="122">
        <v>0.39048064032129998</v>
      </c>
      <c r="AL1839" s="122">
        <v>0</v>
      </c>
    </row>
    <row r="1840" spans="1:38" hidden="1" x14ac:dyDescent="0.25">
      <c r="A1840" s="122" t="s">
        <v>2215</v>
      </c>
      <c r="B1840" s="122">
        <v>1</v>
      </c>
      <c r="C1840" s="122" t="s">
        <v>2216</v>
      </c>
      <c r="D1840" s="122" t="s">
        <v>2158</v>
      </c>
      <c r="E1840" s="122">
        <v>34</v>
      </c>
      <c r="F1840" s="122">
        <v>6.6686734489298001</v>
      </c>
      <c r="G1840" s="122">
        <v>7.0368359720726996</v>
      </c>
      <c r="H1840" s="122">
        <v>7.1467461743960996</v>
      </c>
      <c r="I1840" s="122">
        <v>7.5361042103470997</v>
      </c>
      <c r="J1840" s="122">
        <v>7.6447245641592998</v>
      </c>
      <c r="K1840" s="122">
        <v>8.1594130421580999</v>
      </c>
      <c r="L1840" s="122">
        <v>9.0718013893937002</v>
      </c>
      <c r="M1840" s="122">
        <v>9.3671559466234005</v>
      </c>
      <c r="N1840" s="122">
        <v>8.5942482747034994</v>
      </c>
      <c r="O1840" s="122">
        <v>7.3471713531373997</v>
      </c>
      <c r="P1840" s="122">
        <v>7.1770389184725003</v>
      </c>
      <c r="Q1840" s="122">
        <v>5.5746126511360004</v>
      </c>
      <c r="R1840" s="122">
        <v>6.6084280894090996</v>
      </c>
      <c r="S1840" s="122">
        <v>6.5220125034956</v>
      </c>
      <c r="T1840" s="122">
        <v>7.1731259143028003</v>
      </c>
      <c r="U1840" s="122">
        <v>7.3962138556281003</v>
      </c>
      <c r="V1840" s="122">
        <v>8.0231969855654999</v>
      </c>
      <c r="W1840" s="122">
        <v>8.0292687563831002</v>
      </c>
      <c r="X1840" s="122">
        <v>8.4606424380713001</v>
      </c>
      <c r="Y1840" s="122">
        <v>8.5092594670294996</v>
      </c>
      <c r="Z1840" s="122">
        <v>9.7788314892325001</v>
      </c>
      <c r="AA1840" s="122">
        <v>10.6855395778699</v>
      </c>
      <c r="AB1840" s="122">
        <v>10.9624435394215</v>
      </c>
      <c r="AC1840" s="122">
        <v>11.0044257539949</v>
      </c>
      <c r="AD1840" s="122">
        <v>11.854756853339699</v>
      </c>
      <c r="AE1840" s="122">
        <v>11.252015028791501</v>
      </c>
      <c r="AF1840" s="122">
        <v>11.421885158678799</v>
      </c>
      <c r="AG1840" s="122">
        <v>11.780143609152301</v>
      </c>
      <c r="AH1840" s="122">
        <v>11.5299766334344</v>
      </c>
      <c r="AI1840" s="122">
        <v>11.4651738884384</v>
      </c>
      <c r="AJ1840" s="122">
        <v>10.8282129057957</v>
      </c>
      <c r="AK1840" s="122">
        <v>11.010824332676</v>
      </c>
      <c r="AL1840" s="122">
        <v>0</v>
      </c>
    </row>
    <row r="1841" spans="1:38" hidden="1" x14ac:dyDescent="0.25">
      <c r="A1841" s="122" t="s">
        <v>2215</v>
      </c>
      <c r="B1841" s="122">
        <v>1</v>
      </c>
      <c r="C1841" s="122" t="s">
        <v>2216</v>
      </c>
      <c r="D1841" s="122" t="s">
        <v>2159</v>
      </c>
      <c r="E1841" s="122">
        <v>34</v>
      </c>
      <c r="F1841" s="122">
        <v>0.23864446898130001</v>
      </c>
      <c r="G1841" s="122">
        <v>0.25322521391489999</v>
      </c>
      <c r="H1841" s="122">
        <v>0.26380627427410003</v>
      </c>
      <c r="I1841" s="122">
        <v>0.25143093895000002</v>
      </c>
      <c r="J1841" s="122">
        <v>0.2310446891555</v>
      </c>
      <c r="K1841" s="122">
        <v>0.2378439040167</v>
      </c>
      <c r="L1841" s="122">
        <v>0.2383582440773</v>
      </c>
      <c r="M1841" s="122">
        <v>0.2105057123471</v>
      </c>
      <c r="N1841" s="122">
        <v>0.19039796722419999</v>
      </c>
      <c r="O1841" s="122">
        <v>0.1957444420311</v>
      </c>
      <c r="P1841" s="122">
        <v>0.209829720907</v>
      </c>
      <c r="Q1841" s="122">
        <v>0.2123549661377</v>
      </c>
      <c r="R1841" s="122">
        <v>0.210316068031</v>
      </c>
      <c r="S1841" s="122">
        <v>0.23093318120619999</v>
      </c>
      <c r="T1841" s="122">
        <v>0.24905665936089999</v>
      </c>
      <c r="U1841" s="122">
        <v>0.23656592717450001</v>
      </c>
      <c r="V1841" s="122">
        <v>0.25974330310299998</v>
      </c>
      <c r="W1841" s="122">
        <v>0.30190209154030001</v>
      </c>
      <c r="X1841" s="122">
        <v>0.36444691803059998</v>
      </c>
      <c r="Y1841" s="122">
        <v>0.44645809888069998</v>
      </c>
      <c r="Z1841" s="122">
        <v>0.49105198180440002</v>
      </c>
      <c r="AA1841" s="122">
        <v>0.51698746507600002</v>
      </c>
      <c r="AB1841" s="122">
        <v>0.49354121219960001</v>
      </c>
      <c r="AC1841" s="122">
        <v>0.56757812502649996</v>
      </c>
      <c r="AD1841" s="122">
        <v>0.57960129936079996</v>
      </c>
      <c r="AE1841" s="122">
        <v>0.60041306090000002</v>
      </c>
      <c r="AF1841" s="122">
        <v>0.59986897633220004</v>
      </c>
      <c r="AG1841" s="122">
        <v>0.59054280010460003</v>
      </c>
      <c r="AH1841" s="122">
        <v>0.69754978986990002</v>
      </c>
      <c r="AI1841" s="122">
        <v>0.6434681635492</v>
      </c>
      <c r="AJ1841" s="122">
        <v>0.65690705570179997</v>
      </c>
      <c r="AK1841" s="122">
        <v>0.68009985962899999</v>
      </c>
      <c r="AL1841" s="122">
        <v>0</v>
      </c>
    </row>
    <row r="1842" spans="1:38" hidden="1" x14ac:dyDescent="0.25">
      <c r="A1842" s="122" t="s">
        <v>2215</v>
      </c>
      <c r="B1842" s="122">
        <v>1</v>
      </c>
      <c r="C1842" s="122" t="s">
        <v>2216</v>
      </c>
      <c r="D1842" s="122" t="s">
        <v>2160</v>
      </c>
      <c r="E1842" s="122">
        <v>34</v>
      </c>
      <c r="F1842" s="122">
        <v>4.6418208962519003</v>
      </c>
      <c r="G1842" s="122">
        <v>5.1722146404332996</v>
      </c>
      <c r="H1842" s="122">
        <v>5.2482179984244999</v>
      </c>
      <c r="I1842" s="122">
        <v>4.6452717797348999</v>
      </c>
      <c r="J1842" s="122">
        <v>4.7664569734631996</v>
      </c>
      <c r="K1842" s="122">
        <v>5.1746386279475001</v>
      </c>
      <c r="L1842" s="122">
        <v>4.4591636567870996</v>
      </c>
      <c r="M1842" s="122">
        <v>3.8769980762601999</v>
      </c>
      <c r="N1842" s="122">
        <v>4.1583888566373997</v>
      </c>
      <c r="O1842" s="122">
        <v>4.5141391945851996</v>
      </c>
      <c r="P1842" s="122">
        <v>4.7882240377822001</v>
      </c>
      <c r="Q1842" s="122">
        <v>5.9169053819587001</v>
      </c>
      <c r="R1842" s="122">
        <v>5.751824928405</v>
      </c>
      <c r="S1842" s="122">
        <v>5.2960299876449</v>
      </c>
      <c r="T1842" s="122">
        <v>6.6018557274280001</v>
      </c>
      <c r="U1842" s="122">
        <v>6.0172518895733003</v>
      </c>
      <c r="V1842" s="122">
        <v>5.6622023356186002</v>
      </c>
      <c r="W1842" s="122">
        <v>5.7741132216012998</v>
      </c>
      <c r="X1842" s="122">
        <v>7.1426212091155001</v>
      </c>
      <c r="Y1842" s="122">
        <v>6.1762740898140001</v>
      </c>
      <c r="Z1842" s="122">
        <v>7.0794031775674</v>
      </c>
      <c r="AA1842" s="122">
        <v>7.1602737310686004</v>
      </c>
      <c r="AB1842" s="122">
        <v>7.4904815942305998</v>
      </c>
      <c r="AC1842" s="122">
        <v>7.7885238227903004</v>
      </c>
      <c r="AD1842" s="122">
        <v>8.0996156717414003</v>
      </c>
      <c r="AE1842" s="122">
        <v>8.0030643864410003</v>
      </c>
      <c r="AF1842" s="122">
        <v>7.9744638809839001</v>
      </c>
      <c r="AG1842" s="122">
        <v>7.4225996746226999</v>
      </c>
      <c r="AH1842" s="122">
        <v>7.7165119066142998</v>
      </c>
      <c r="AI1842" s="122">
        <v>7.4595991700762001</v>
      </c>
      <c r="AJ1842" s="122">
        <v>6.6687327648089996</v>
      </c>
      <c r="AK1842" s="122">
        <v>7.3967162824606003</v>
      </c>
      <c r="AL1842" s="122">
        <v>0</v>
      </c>
    </row>
    <row r="1843" spans="1:38" hidden="1" x14ac:dyDescent="0.25">
      <c r="A1843" s="122" t="s">
        <v>2215</v>
      </c>
      <c r="B1843" s="122">
        <v>1</v>
      </c>
      <c r="C1843" s="122" t="s">
        <v>2216</v>
      </c>
      <c r="D1843" s="122" t="s">
        <v>2161</v>
      </c>
      <c r="E1843" s="122">
        <v>34</v>
      </c>
      <c r="F1843" s="122">
        <v>8.7503516284045997</v>
      </c>
      <c r="G1843" s="122">
        <v>8.8686646687936008</v>
      </c>
      <c r="H1843" s="122">
        <v>9.7181849296222005</v>
      </c>
      <c r="I1843" s="122">
        <v>8.8705140197853005</v>
      </c>
      <c r="J1843" s="122">
        <v>8.8687375149423993</v>
      </c>
      <c r="K1843" s="122">
        <v>9.3694437162730999</v>
      </c>
      <c r="L1843" s="122">
        <v>9.1766792589437998</v>
      </c>
      <c r="M1843" s="122">
        <v>9.7404993670464997</v>
      </c>
      <c r="N1843" s="122">
        <v>8.8845952115641005</v>
      </c>
      <c r="O1843" s="122">
        <v>7.4879344868516</v>
      </c>
      <c r="P1843" s="122">
        <v>7.8415456264041996</v>
      </c>
      <c r="Q1843" s="122">
        <v>6.9462511441348997</v>
      </c>
      <c r="R1843" s="122">
        <v>7.8077901722170999</v>
      </c>
      <c r="S1843" s="122">
        <v>8.0387763040909004</v>
      </c>
      <c r="T1843" s="122">
        <v>8.0959830748416994</v>
      </c>
      <c r="U1843" s="122">
        <v>8.9785352947113992</v>
      </c>
      <c r="V1843" s="122">
        <v>9.5258100734381994</v>
      </c>
      <c r="W1843" s="122">
        <v>10.803794747151599</v>
      </c>
      <c r="X1843" s="122">
        <v>13.6494770631184</v>
      </c>
      <c r="Y1843" s="122">
        <v>10.9574957495112</v>
      </c>
      <c r="Z1843" s="122">
        <v>13.4426221431866</v>
      </c>
      <c r="AA1843" s="122">
        <v>14.130305834748</v>
      </c>
      <c r="AB1843" s="122">
        <v>14.098537255665001</v>
      </c>
      <c r="AC1843" s="122">
        <v>15.4727399117426</v>
      </c>
      <c r="AD1843" s="122">
        <v>15.844016227263801</v>
      </c>
      <c r="AE1843" s="122">
        <v>14.742309876227701</v>
      </c>
      <c r="AF1843" s="122">
        <v>15.637301661138601</v>
      </c>
      <c r="AG1843" s="122">
        <v>15.8893219280524</v>
      </c>
      <c r="AH1843" s="122">
        <v>16.455738158319001</v>
      </c>
      <c r="AI1843" s="122">
        <v>16.467385994478299</v>
      </c>
      <c r="AJ1843" s="122">
        <v>14.826935152046</v>
      </c>
      <c r="AK1843" s="122">
        <v>15.7712847556306</v>
      </c>
      <c r="AL1843" s="122">
        <v>0</v>
      </c>
    </row>
    <row r="1844" spans="1:38" hidden="1" x14ac:dyDescent="0.25">
      <c r="A1844" s="122" t="s">
        <v>2215</v>
      </c>
      <c r="B1844" s="122">
        <v>1</v>
      </c>
      <c r="C1844" s="122" t="s">
        <v>2216</v>
      </c>
      <c r="D1844" s="122" t="s">
        <v>2162</v>
      </c>
      <c r="E1844" s="122">
        <v>34</v>
      </c>
      <c r="F1844" s="122">
        <v>0.46684190523800001</v>
      </c>
      <c r="G1844" s="122">
        <v>0.46682658884259998</v>
      </c>
      <c r="H1844" s="122">
        <v>0.47959037936799997</v>
      </c>
      <c r="I1844" s="122">
        <v>0.4975607636062</v>
      </c>
      <c r="J1844" s="122">
        <v>0.4885239762961</v>
      </c>
      <c r="K1844" s="122">
        <v>0.53475622708750004</v>
      </c>
      <c r="L1844" s="122">
        <v>0.56117907911870002</v>
      </c>
      <c r="M1844" s="122">
        <v>0.67848890107589999</v>
      </c>
      <c r="N1844" s="122">
        <v>0.50873021249780004</v>
      </c>
      <c r="O1844" s="122">
        <v>0.5175161160624</v>
      </c>
      <c r="P1844" s="122">
        <v>0.57325525559430002</v>
      </c>
      <c r="Q1844" s="122">
        <v>0.39354999632210003</v>
      </c>
      <c r="R1844" s="122">
        <v>0.40201809419989998</v>
      </c>
      <c r="S1844" s="122">
        <v>0.44392049651530002</v>
      </c>
      <c r="T1844" s="122">
        <v>0.47802243872869998</v>
      </c>
      <c r="U1844" s="122">
        <v>0.47782066460970002</v>
      </c>
      <c r="V1844" s="122">
        <v>0.56079726556910003</v>
      </c>
      <c r="W1844" s="122">
        <v>0.65477101131769999</v>
      </c>
      <c r="X1844" s="122">
        <v>0.79823171375479995</v>
      </c>
      <c r="Y1844" s="122">
        <v>0.71812265301620004</v>
      </c>
      <c r="Z1844" s="122">
        <v>0.79260298750619995</v>
      </c>
      <c r="AA1844" s="122">
        <v>0.88695005561119999</v>
      </c>
      <c r="AB1844" s="122">
        <v>0.859564606239</v>
      </c>
      <c r="AC1844" s="122">
        <v>0.96875982797110005</v>
      </c>
      <c r="AD1844" s="122">
        <v>0.9719075963621</v>
      </c>
      <c r="AE1844" s="122">
        <v>1.1984974036883</v>
      </c>
      <c r="AF1844" s="122">
        <v>1.3512688926701999</v>
      </c>
      <c r="AG1844" s="122">
        <v>1.3296101499419</v>
      </c>
      <c r="AH1844" s="122">
        <v>1.4017421975754001</v>
      </c>
      <c r="AI1844" s="122">
        <v>1.4203480393015</v>
      </c>
      <c r="AJ1844" s="122">
        <v>1.2996918471686001</v>
      </c>
      <c r="AK1844" s="122">
        <v>1.2554049538855001</v>
      </c>
      <c r="AL1844" s="122">
        <v>0</v>
      </c>
    </row>
    <row r="1845" spans="1:38" hidden="1" x14ac:dyDescent="0.25">
      <c r="A1845" s="122" t="s">
        <v>2215</v>
      </c>
      <c r="B1845" s="122">
        <v>1</v>
      </c>
      <c r="C1845" s="122" t="s">
        <v>2216</v>
      </c>
      <c r="D1845" s="122" t="s">
        <v>2163</v>
      </c>
      <c r="E1845" s="122">
        <v>34</v>
      </c>
      <c r="F1845" s="122">
        <v>8.0377520567604996</v>
      </c>
      <c r="G1845" s="122">
        <v>8.2734932603740994</v>
      </c>
      <c r="H1845" s="122">
        <v>8.7761395612927995</v>
      </c>
      <c r="I1845" s="122">
        <v>9.5594787530598992</v>
      </c>
      <c r="J1845" s="122">
        <v>10.0164565469544</v>
      </c>
      <c r="K1845" s="122">
        <v>10.580462401719</v>
      </c>
      <c r="L1845" s="122">
        <v>10.557761870190999</v>
      </c>
      <c r="M1845" s="122">
        <v>9.7749492743697992</v>
      </c>
      <c r="N1845" s="122">
        <v>9.5602129644064995</v>
      </c>
      <c r="O1845" s="122">
        <v>9.3075484733848004</v>
      </c>
      <c r="P1845" s="122">
        <v>9.8508161526048994</v>
      </c>
      <c r="Q1845" s="122">
        <v>7.5867106867908998</v>
      </c>
      <c r="R1845" s="122">
        <v>6.4873269935581996</v>
      </c>
      <c r="S1845" s="122">
        <v>7.9896454159834001</v>
      </c>
      <c r="T1845" s="122">
        <v>8.6697887045352999</v>
      </c>
      <c r="U1845" s="122">
        <v>10.426498133556899</v>
      </c>
      <c r="V1845" s="122">
        <v>10.451299234461001</v>
      </c>
      <c r="W1845" s="122">
        <v>10.5665440333664</v>
      </c>
      <c r="X1845" s="122">
        <v>11.3678469877668</v>
      </c>
      <c r="Y1845" s="122">
        <v>10.767960271768599</v>
      </c>
      <c r="Z1845" s="122">
        <v>10.5393623691748</v>
      </c>
      <c r="AA1845" s="122">
        <v>10.566227378163299</v>
      </c>
      <c r="AB1845" s="122">
        <v>10.323009755181401</v>
      </c>
      <c r="AC1845" s="122">
        <v>11.826943927886999</v>
      </c>
      <c r="AD1845" s="122">
        <v>13.2694033031456</v>
      </c>
      <c r="AE1845" s="122">
        <v>13.198820735316099</v>
      </c>
      <c r="AF1845" s="122">
        <v>12.874287889928601</v>
      </c>
      <c r="AG1845" s="122">
        <v>12.5421862882085</v>
      </c>
      <c r="AH1845" s="122">
        <v>13.4509574277096</v>
      </c>
      <c r="AI1845" s="122">
        <v>12.614397859131101</v>
      </c>
      <c r="AJ1845" s="122">
        <v>12.0067659552439</v>
      </c>
      <c r="AK1845" s="122">
        <v>12.7239749617918</v>
      </c>
      <c r="AL1845" s="122">
        <v>0</v>
      </c>
    </row>
    <row r="1846" spans="1:38" hidden="1" x14ac:dyDescent="0.25">
      <c r="A1846" s="122" t="s">
        <v>2215</v>
      </c>
      <c r="B1846" s="122">
        <v>1</v>
      </c>
      <c r="C1846" s="122" t="s">
        <v>2216</v>
      </c>
      <c r="D1846" s="122" t="s">
        <v>2164</v>
      </c>
      <c r="E1846" s="122">
        <v>34</v>
      </c>
      <c r="F1846" s="122">
        <v>0.55737056656759998</v>
      </c>
      <c r="G1846" s="122">
        <v>0.64170376975480004</v>
      </c>
      <c r="H1846" s="122">
        <v>0.65447850820510001</v>
      </c>
      <c r="I1846" s="122">
        <v>0.83218723113820003</v>
      </c>
      <c r="J1846" s="122">
        <v>0.85072770606509995</v>
      </c>
      <c r="K1846" s="122">
        <v>0.94757213464190004</v>
      </c>
      <c r="L1846" s="122">
        <v>1.0190311833806001</v>
      </c>
      <c r="M1846" s="122">
        <v>0.96452217618900005</v>
      </c>
      <c r="N1846" s="122">
        <v>0.83897582862300002</v>
      </c>
      <c r="O1846" s="122">
        <v>0.86551902536930003</v>
      </c>
      <c r="P1846" s="122">
        <v>0.92591200124179995</v>
      </c>
      <c r="Q1846" s="122">
        <v>0.85402196016020004</v>
      </c>
      <c r="R1846" s="122">
        <v>1.1994060782047999</v>
      </c>
      <c r="S1846" s="122">
        <v>1.3107927226824001</v>
      </c>
      <c r="T1846" s="122">
        <v>1.0857330218579</v>
      </c>
      <c r="U1846" s="122">
        <v>1.3024177078004</v>
      </c>
      <c r="V1846" s="122">
        <v>1.3232192548918</v>
      </c>
      <c r="W1846" s="122">
        <v>1.3175464840969999</v>
      </c>
      <c r="X1846" s="122">
        <v>1.3553200721583001</v>
      </c>
      <c r="Y1846" s="122">
        <v>1.8129972419911999</v>
      </c>
      <c r="Z1846" s="122">
        <v>2.0579876796402998</v>
      </c>
      <c r="AA1846" s="122">
        <v>1.8158670206834</v>
      </c>
      <c r="AB1846" s="122">
        <v>1.5886033807649</v>
      </c>
      <c r="AC1846" s="122">
        <v>2.0418121058495</v>
      </c>
      <c r="AD1846" s="122">
        <v>2.0162303045840999</v>
      </c>
      <c r="AE1846" s="122">
        <v>2.6415704802637001</v>
      </c>
      <c r="AF1846" s="122">
        <v>2.4134176988413998</v>
      </c>
      <c r="AG1846" s="122">
        <v>2.3666154626815001</v>
      </c>
      <c r="AH1846" s="122">
        <v>2.6849360357380001</v>
      </c>
      <c r="AI1846" s="122">
        <v>2.4985547454054</v>
      </c>
      <c r="AJ1846" s="122">
        <v>2.2564711477239001</v>
      </c>
      <c r="AK1846" s="122">
        <v>2.4283487554461001</v>
      </c>
      <c r="AL1846" s="122">
        <v>0</v>
      </c>
    </row>
    <row r="1847" spans="1:38" hidden="1" x14ac:dyDescent="0.25">
      <c r="A1847" s="122" t="s">
        <v>2215</v>
      </c>
      <c r="B1847" s="122">
        <v>1</v>
      </c>
      <c r="C1847" s="122" t="s">
        <v>2216</v>
      </c>
      <c r="D1847" s="122" t="s">
        <v>2165</v>
      </c>
      <c r="E1847" s="122">
        <v>34</v>
      </c>
      <c r="F1847" s="122">
        <v>9.2448562449103004</v>
      </c>
      <c r="G1847" s="122">
        <v>7.1839594090084002</v>
      </c>
      <c r="H1847" s="122">
        <v>8.9932903112761</v>
      </c>
      <c r="I1847" s="122">
        <v>9.0107095458680995</v>
      </c>
      <c r="J1847" s="122">
        <v>8.8504686635923004</v>
      </c>
      <c r="K1847" s="122">
        <v>8.4140795230688994</v>
      </c>
      <c r="L1847" s="122">
        <v>8.3340960073944004</v>
      </c>
      <c r="M1847" s="122">
        <v>8.5482884900201999</v>
      </c>
      <c r="N1847" s="122">
        <v>8.1498734625956999</v>
      </c>
      <c r="O1847" s="122">
        <v>8.1210325932269996</v>
      </c>
      <c r="P1847" s="122">
        <v>8.2887706427423993</v>
      </c>
      <c r="Q1847" s="122">
        <v>8.8725005563747992</v>
      </c>
      <c r="R1847" s="122">
        <v>8.5257749669261997</v>
      </c>
      <c r="S1847" s="122">
        <v>9.3380455873623998</v>
      </c>
      <c r="T1847" s="122">
        <v>9.0062848521888004</v>
      </c>
      <c r="U1847" s="122">
        <v>7.8654720231077002</v>
      </c>
      <c r="V1847" s="122">
        <v>10.181862054796699</v>
      </c>
      <c r="W1847" s="122">
        <v>8.0285879016799004</v>
      </c>
      <c r="X1847" s="122">
        <v>8.1427177824599006</v>
      </c>
      <c r="Y1847" s="122">
        <v>8.9801647454826004</v>
      </c>
      <c r="Z1847" s="122">
        <v>11.323678998593399</v>
      </c>
      <c r="AA1847" s="122">
        <v>11.139755895960199</v>
      </c>
      <c r="AB1847" s="122">
        <v>10.7323037731671</v>
      </c>
      <c r="AC1847" s="122">
        <v>11.455535839150199</v>
      </c>
      <c r="AD1847" s="122">
        <v>11.4871750613597</v>
      </c>
      <c r="AE1847" s="122">
        <v>12.0733006630504</v>
      </c>
      <c r="AF1847" s="122">
        <v>13.126098416319699</v>
      </c>
      <c r="AG1847" s="122">
        <v>12.700842683646099</v>
      </c>
      <c r="AH1847" s="122">
        <v>12.7173819399145</v>
      </c>
      <c r="AI1847" s="122">
        <v>12.8819937702463</v>
      </c>
      <c r="AJ1847" s="122">
        <v>11.3321323152128</v>
      </c>
      <c r="AK1847" s="122">
        <v>11.692529306190901</v>
      </c>
      <c r="AL1847" s="122">
        <v>0</v>
      </c>
    </row>
    <row r="1848" spans="1:38" hidden="1" x14ac:dyDescent="0.25">
      <c r="A1848" s="122" t="s">
        <v>2215</v>
      </c>
      <c r="B1848" s="122">
        <v>1</v>
      </c>
      <c r="C1848" s="122" t="s">
        <v>2216</v>
      </c>
      <c r="D1848" s="122" t="s">
        <v>2166</v>
      </c>
      <c r="E1848" s="122">
        <v>34</v>
      </c>
      <c r="F1848" s="122">
        <v>7.7117529956448996</v>
      </c>
      <c r="G1848" s="122">
        <v>7.6710010325173998</v>
      </c>
      <c r="H1848" s="122">
        <v>7.8305988383793004</v>
      </c>
      <c r="I1848" s="122">
        <v>7.2701882958623001</v>
      </c>
      <c r="J1848" s="122">
        <v>7.5933576411427</v>
      </c>
      <c r="K1848" s="122">
        <v>7.8837062351496998</v>
      </c>
      <c r="L1848" s="122">
        <v>8.8124885785612008</v>
      </c>
      <c r="M1848" s="122">
        <v>8.8786427713048006</v>
      </c>
      <c r="N1848" s="122">
        <v>8.1812141174720008</v>
      </c>
      <c r="O1848" s="122">
        <v>8.6045098021692006</v>
      </c>
      <c r="P1848" s="122">
        <v>8.5054620547248003</v>
      </c>
      <c r="Q1848" s="122">
        <v>9.1457263822087</v>
      </c>
      <c r="R1848" s="122">
        <v>6.5803377068174003</v>
      </c>
      <c r="S1848" s="122">
        <v>7.6154385416982997</v>
      </c>
      <c r="T1848" s="122">
        <v>6.6463288599728001</v>
      </c>
      <c r="U1848" s="122">
        <v>9.6731122170890007</v>
      </c>
      <c r="V1848" s="122">
        <v>9.0876552688454009</v>
      </c>
      <c r="W1848" s="122">
        <v>8.7926888345284002</v>
      </c>
      <c r="X1848" s="122">
        <v>9.1866349603998003</v>
      </c>
      <c r="Y1848" s="122">
        <v>8.1963351087799996</v>
      </c>
      <c r="Z1848" s="122">
        <v>10.4187857204126</v>
      </c>
      <c r="AA1848" s="122">
        <v>10.503773477658999</v>
      </c>
      <c r="AB1848" s="122">
        <v>10.1846122867903</v>
      </c>
      <c r="AC1848" s="122">
        <v>10.7949458233867</v>
      </c>
      <c r="AD1848" s="122">
        <v>10.6564543045149</v>
      </c>
      <c r="AE1848" s="122">
        <v>11.2729167945005</v>
      </c>
      <c r="AF1848" s="122">
        <v>10.81948460291</v>
      </c>
      <c r="AG1848" s="122">
        <v>10.630704050038201</v>
      </c>
      <c r="AH1848" s="122">
        <v>11.225086394650299</v>
      </c>
      <c r="AI1848" s="122">
        <v>10.9177857842473</v>
      </c>
      <c r="AJ1848" s="122">
        <v>9.8546781347696992</v>
      </c>
      <c r="AK1848" s="122">
        <v>9.6172491503046</v>
      </c>
      <c r="AL1848" s="122">
        <v>0</v>
      </c>
    </row>
    <row r="1849" spans="1:38" hidden="1" x14ac:dyDescent="0.25">
      <c r="A1849" s="122" t="s">
        <v>2215</v>
      </c>
      <c r="B1849" s="122">
        <v>1</v>
      </c>
      <c r="C1849" s="122" t="s">
        <v>2216</v>
      </c>
      <c r="D1849" s="122" t="s">
        <v>2167</v>
      </c>
      <c r="E1849" s="122">
        <v>34</v>
      </c>
      <c r="F1849" s="122">
        <v>0.52663901733700003</v>
      </c>
      <c r="G1849" s="122">
        <v>0.55715348098890005</v>
      </c>
      <c r="H1849" s="122">
        <v>0.56849266275779997</v>
      </c>
      <c r="I1849" s="122">
        <v>0.74493749008309995</v>
      </c>
      <c r="J1849" s="122">
        <v>0.72210702192679999</v>
      </c>
      <c r="K1849" s="122">
        <v>0.75231200445330004</v>
      </c>
      <c r="L1849" s="122">
        <v>0.7369231877886</v>
      </c>
      <c r="M1849" s="122">
        <v>0.61778894468370005</v>
      </c>
      <c r="N1849" s="122">
        <v>0.54724594429359996</v>
      </c>
      <c r="O1849" s="122">
        <v>0.56292758323879999</v>
      </c>
      <c r="P1849" s="122">
        <v>0.59465949888199998</v>
      </c>
      <c r="Q1849" s="122">
        <v>0.51467534308749996</v>
      </c>
      <c r="R1849" s="122">
        <v>0.4596932751676</v>
      </c>
      <c r="S1849" s="122">
        <v>0.50217557791269996</v>
      </c>
      <c r="T1849" s="122">
        <v>0.54212687052240005</v>
      </c>
      <c r="U1849" s="122">
        <v>1.3814762087036001</v>
      </c>
      <c r="V1849" s="122">
        <v>1.2676998696699</v>
      </c>
      <c r="W1849" s="122">
        <v>1.4203545709362</v>
      </c>
      <c r="X1849" s="122">
        <v>1.6121587596888001</v>
      </c>
      <c r="Y1849" s="122">
        <v>2.5707548735798</v>
      </c>
      <c r="Z1849" s="122">
        <v>2.8085719103315001</v>
      </c>
      <c r="AA1849" s="122">
        <v>2.7686424808771002</v>
      </c>
      <c r="AB1849" s="122">
        <v>2.4190010924985001</v>
      </c>
      <c r="AC1849" s="122">
        <v>2.9739338664366</v>
      </c>
      <c r="AD1849" s="122">
        <v>3.0261022158188</v>
      </c>
      <c r="AE1849" s="122">
        <v>1.8124021138133</v>
      </c>
      <c r="AF1849" s="122">
        <v>1.7337253354458</v>
      </c>
      <c r="AG1849" s="122">
        <v>1.7200876862539001</v>
      </c>
      <c r="AH1849" s="122">
        <v>1.9276366992139</v>
      </c>
      <c r="AI1849" s="122">
        <v>1.8876613997664</v>
      </c>
      <c r="AJ1849" s="122">
        <v>1.6313992755733</v>
      </c>
      <c r="AK1849" s="122">
        <v>1.8543586393010001</v>
      </c>
      <c r="AL1849" s="122">
        <v>0</v>
      </c>
    </row>
    <row r="1850" spans="1:38" hidden="1" x14ac:dyDescent="0.25">
      <c r="A1850" s="122" t="s">
        <v>2215</v>
      </c>
      <c r="B1850" s="122">
        <v>1</v>
      </c>
      <c r="C1850" s="122" t="s">
        <v>2216</v>
      </c>
      <c r="D1850" s="122" t="s">
        <v>2168</v>
      </c>
      <c r="E1850" s="122">
        <v>34</v>
      </c>
      <c r="F1850" s="122">
        <v>0.21707634953900001</v>
      </c>
      <c r="G1850" s="122">
        <v>0.22710242882100001</v>
      </c>
      <c r="H1850" s="122">
        <v>0.1727279517009</v>
      </c>
      <c r="I1850" s="122">
        <v>0.16396221694999999</v>
      </c>
      <c r="J1850" s="122">
        <v>0.18490878081699999</v>
      </c>
      <c r="K1850" s="122">
        <v>0.1672500769412</v>
      </c>
      <c r="L1850" s="122">
        <v>0.14864955619610001</v>
      </c>
      <c r="M1850" s="122">
        <v>0.1629859125391</v>
      </c>
      <c r="N1850" s="122">
        <v>0.14690314526939999</v>
      </c>
      <c r="O1850" s="122">
        <v>0.1510000341776</v>
      </c>
      <c r="P1850" s="122">
        <v>0.16531781604990001</v>
      </c>
      <c r="Q1850" s="122">
        <v>0.12184002800510001</v>
      </c>
      <c r="R1850" s="122">
        <v>0.1169286548681</v>
      </c>
      <c r="S1850" s="122">
        <v>0.13130948672170001</v>
      </c>
      <c r="T1850" s="122">
        <v>0.14514067961679999</v>
      </c>
      <c r="U1850" s="122">
        <v>0.31984022349989999</v>
      </c>
      <c r="V1850" s="122">
        <v>0.32686469104709998</v>
      </c>
      <c r="W1850" s="122">
        <v>0.38301986668400001</v>
      </c>
      <c r="X1850" s="122">
        <v>0.45162417818400002</v>
      </c>
      <c r="Y1850" s="122">
        <v>0.34965683245860002</v>
      </c>
      <c r="Z1850" s="122">
        <v>0.37958805933680001</v>
      </c>
      <c r="AA1850" s="122">
        <v>0.43327111647729999</v>
      </c>
      <c r="AB1850" s="122">
        <v>0.41764803110019999</v>
      </c>
      <c r="AC1850" s="122">
        <v>0.50927653309309995</v>
      </c>
      <c r="AD1850" s="122">
        <v>0.48487714449870001</v>
      </c>
      <c r="AE1850" s="122">
        <v>0.82771054288970003</v>
      </c>
      <c r="AF1850" s="122">
        <v>0.81216819379079996</v>
      </c>
      <c r="AG1850" s="122">
        <v>0.85546342841669998</v>
      </c>
      <c r="AH1850" s="122">
        <v>0.83665205770069995</v>
      </c>
      <c r="AI1850" s="122">
        <v>0.83526378382059996</v>
      </c>
      <c r="AJ1850" s="122">
        <v>0.80637075077169995</v>
      </c>
      <c r="AK1850" s="122">
        <v>0.80047394966670005</v>
      </c>
      <c r="AL1850" s="122">
        <v>0</v>
      </c>
    </row>
    <row r="1851" spans="1:38" hidden="1" x14ac:dyDescent="0.25">
      <c r="A1851" s="122" t="s">
        <v>2217</v>
      </c>
      <c r="B1851" s="122">
        <v>1</v>
      </c>
      <c r="C1851" s="122" t="s">
        <v>2218</v>
      </c>
      <c r="D1851" s="122" t="s">
        <v>2120</v>
      </c>
      <c r="E1851" s="122">
        <v>35</v>
      </c>
      <c r="F1851" s="122">
        <v>1.9906750363851999</v>
      </c>
      <c r="G1851" s="122">
        <v>2.2072089645066</v>
      </c>
      <c r="H1851" s="122">
        <v>2.0173254987672999</v>
      </c>
      <c r="I1851" s="122">
        <v>1.8030979551841</v>
      </c>
      <c r="J1851" s="122">
        <v>1.7980833409863</v>
      </c>
      <c r="K1851" s="122">
        <v>2.0502598187694998</v>
      </c>
      <c r="L1851" s="122">
        <v>2.0195878835264001</v>
      </c>
      <c r="M1851" s="122">
        <v>2.4461546782680998</v>
      </c>
      <c r="N1851" s="122">
        <v>2.5755159372613998</v>
      </c>
      <c r="O1851" s="122">
        <v>2.6061218937486998</v>
      </c>
      <c r="P1851" s="122">
        <v>2.8178192869251002</v>
      </c>
      <c r="Q1851" s="122">
        <v>2.4610738471392999</v>
      </c>
      <c r="R1851" s="122">
        <v>2.6135603199344</v>
      </c>
      <c r="S1851" s="122">
        <v>3.0233903080075999</v>
      </c>
      <c r="T1851" s="122">
        <v>3.489214480747</v>
      </c>
      <c r="U1851" s="122">
        <v>3.7106602170717999</v>
      </c>
      <c r="V1851" s="122">
        <v>3.7789262653289999</v>
      </c>
      <c r="W1851" s="122">
        <v>3.5733223534963998</v>
      </c>
      <c r="X1851" s="122">
        <v>2.9290107445467002</v>
      </c>
      <c r="Y1851" s="122">
        <v>2.2953518701348998</v>
      </c>
      <c r="Z1851" s="122">
        <v>2.7329557323602001</v>
      </c>
      <c r="AA1851" s="122">
        <v>2.6558075425885002</v>
      </c>
      <c r="AB1851" s="122">
        <v>2.5674370343566002</v>
      </c>
      <c r="AC1851" s="122">
        <v>2.3102254327735001</v>
      </c>
      <c r="AD1851" s="122">
        <v>2.4313511220884001</v>
      </c>
      <c r="AE1851" s="122">
        <v>2.5604119498806002</v>
      </c>
      <c r="AF1851" s="122">
        <v>2.4469648960958001</v>
      </c>
      <c r="AG1851" s="122">
        <v>2.4538577695354999</v>
      </c>
      <c r="AH1851" s="122">
        <v>2.7437191086828001</v>
      </c>
      <c r="AI1851" s="122">
        <v>2.5664260876313998</v>
      </c>
      <c r="AJ1851" s="122">
        <v>2.5001998163770001</v>
      </c>
      <c r="AK1851" s="122">
        <v>2.8817134136314002</v>
      </c>
      <c r="AL1851" s="122">
        <v>0</v>
      </c>
    </row>
    <row r="1852" spans="1:38" hidden="1" x14ac:dyDescent="0.25">
      <c r="A1852" s="122" t="s">
        <v>2217</v>
      </c>
      <c r="B1852" s="122">
        <v>1</v>
      </c>
      <c r="C1852" s="122" t="s">
        <v>2218</v>
      </c>
      <c r="D1852" s="122" t="s">
        <v>2121</v>
      </c>
      <c r="E1852" s="122">
        <v>35</v>
      </c>
      <c r="F1852" s="122">
        <v>1.5913162573235999</v>
      </c>
      <c r="G1852" s="122">
        <v>1.891348770015</v>
      </c>
      <c r="H1852" s="122">
        <v>1.6841823712641</v>
      </c>
      <c r="I1852" s="122">
        <v>1.5212279971858</v>
      </c>
      <c r="J1852" s="122">
        <v>1.3140635155909</v>
      </c>
      <c r="K1852" s="122">
        <v>1.2929829509018</v>
      </c>
      <c r="L1852" s="122">
        <v>1.2622285282447001</v>
      </c>
      <c r="M1852" s="122">
        <v>1.1613762945605</v>
      </c>
      <c r="N1852" s="122">
        <v>0.77363426690769999</v>
      </c>
      <c r="O1852" s="122">
        <v>0.76259139243189999</v>
      </c>
      <c r="P1852" s="122">
        <v>1.1810196455901001</v>
      </c>
      <c r="Q1852" s="122">
        <v>0.66834287620980004</v>
      </c>
      <c r="R1852" s="122">
        <v>1.0927995102643</v>
      </c>
      <c r="S1852" s="122">
        <v>0.90647555903139998</v>
      </c>
      <c r="T1852" s="122">
        <v>1.3557956219359999</v>
      </c>
      <c r="U1852" s="122">
        <v>1.0433011743455001</v>
      </c>
      <c r="V1852" s="122">
        <v>1.0858611822349999</v>
      </c>
      <c r="W1852" s="122">
        <v>0.82083763848750002</v>
      </c>
      <c r="X1852" s="122">
        <v>0.91552190099620001</v>
      </c>
      <c r="Y1852" s="122">
        <v>0.77317282062180004</v>
      </c>
      <c r="Z1852" s="122">
        <v>0.9052557522993</v>
      </c>
      <c r="AA1852" s="122">
        <v>0.81303070853290005</v>
      </c>
      <c r="AB1852" s="122">
        <v>0.73205361324200002</v>
      </c>
      <c r="AC1852" s="122">
        <v>0.57797851616630003</v>
      </c>
      <c r="AD1852" s="122">
        <v>0.68458917966129995</v>
      </c>
      <c r="AE1852" s="122">
        <v>0.59141287208500004</v>
      </c>
      <c r="AF1852" s="122">
        <v>0.68029057036469998</v>
      </c>
      <c r="AG1852" s="122">
        <v>0.70121418044049999</v>
      </c>
      <c r="AH1852" s="122">
        <v>0.64004992225269997</v>
      </c>
      <c r="AI1852" s="122">
        <v>0.63010941928240005</v>
      </c>
      <c r="AJ1852" s="122">
        <v>0.41018384950280001</v>
      </c>
      <c r="AK1852" s="122">
        <v>0.42033859460529999</v>
      </c>
      <c r="AL1852" s="122">
        <v>0</v>
      </c>
    </row>
    <row r="1853" spans="1:38" hidden="1" x14ac:dyDescent="0.25">
      <c r="A1853" s="122" t="s">
        <v>2217</v>
      </c>
      <c r="B1853" s="122">
        <v>1</v>
      </c>
      <c r="C1853" s="122" t="s">
        <v>2218</v>
      </c>
      <c r="D1853" s="122" t="s">
        <v>2122</v>
      </c>
      <c r="E1853" s="122">
        <v>35</v>
      </c>
      <c r="F1853" s="122">
        <v>0.12523123416650001</v>
      </c>
      <c r="G1853" s="122">
        <v>0.1630786209415</v>
      </c>
      <c r="H1853" s="122">
        <v>0.1080068402852</v>
      </c>
      <c r="I1853" s="122">
        <v>0.1004002658606</v>
      </c>
      <c r="J1853" s="122">
        <v>0.15098999492279999</v>
      </c>
      <c r="K1853" s="122">
        <v>0.1179857215884</v>
      </c>
      <c r="L1853" s="122">
        <v>0.1467780807589</v>
      </c>
      <c r="M1853" s="122">
        <v>0.1532429460394</v>
      </c>
      <c r="N1853" s="122">
        <v>0.15999080268890001</v>
      </c>
      <c r="O1853" s="122">
        <v>0.44992821389269999</v>
      </c>
      <c r="P1853" s="122">
        <v>0.47931655093039999</v>
      </c>
      <c r="Q1853" s="122">
        <v>9.76597401319E-2</v>
      </c>
      <c r="R1853" s="122">
        <v>7.6404572634700005E-2</v>
      </c>
      <c r="S1853" s="122">
        <v>0.1126101647636</v>
      </c>
      <c r="T1853" s="122">
        <v>0.30222539229630002</v>
      </c>
      <c r="U1853" s="122">
        <v>0.22238009145500001</v>
      </c>
      <c r="V1853" s="122">
        <v>0.1220105504878</v>
      </c>
      <c r="W1853" s="122">
        <v>0.12966656764590001</v>
      </c>
      <c r="X1853" s="122">
        <v>0.36010587549020001</v>
      </c>
      <c r="Y1853" s="122">
        <v>0.31368437813799999</v>
      </c>
      <c r="Z1853" s="122">
        <v>0.41995196606379998</v>
      </c>
      <c r="AA1853" s="122">
        <v>0.41128739755400001</v>
      </c>
      <c r="AB1853" s="122">
        <v>0.1810621098047</v>
      </c>
      <c r="AC1853" s="122">
        <v>0.16897967092259999</v>
      </c>
      <c r="AD1853" s="122">
        <v>0.18078179407629999</v>
      </c>
      <c r="AE1853" s="122">
        <v>0.16652552841070001</v>
      </c>
      <c r="AF1853" s="122">
        <v>0.1592616894966</v>
      </c>
      <c r="AG1853" s="122">
        <v>0.1705711241184</v>
      </c>
      <c r="AH1853" s="122">
        <v>0.15519080526080001</v>
      </c>
      <c r="AI1853" s="122">
        <v>0.1528928396641</v>
      </c>
      <c r="AJ1853" s="122">
        <v>9.7149068712499995E-2</v>
      </c>
      <c r="AK1853" s="122">
        <v>0.1043319182716</v>
      </c>
      <c r="AL1853" s="122">
        <v>0</v>
      </c>
    </row>
    <row r="1854" spans="1:38" hidden="1" x14ac:dyDescent="0.25">
      <c r="A1854" s="122" t="s">
        <v>2217</v>
      </c>
      <c r="B1854" s="122">
        <v>1</v>
      </c>
      <c r="C1854" s="122" t="s">
        <v>2218</v>
      </c>
      <c r="D1854" s="122" t="s">
        <v>2123</v>
      </c>
      <c r="E1854" s="122">
        <v>35</v>
      </c>
      <c r="F1854" s="122">
        <v>0.57751845754669995</v>
      </c>
      <c r="G1854" s="122">
        <v>0.82608270826899999</v>
      </c>
      <c r="H1854" s="122">
        <v>0.7257021216292</v>
      </c>
      <c r="I1854" s="122">
        <v>0.68709130557880005</v>
      </c>
      <c r="J1854" s="122">
        <v>0.64429343028770003</v>
      </c>
      <c r="K1854" s="122">
        <v>0.6870103884073</v>
      </c>
      <c r="L1854" s="122">
        <v>0.70152764784139998</v>
      </c>
      <c r="M1854" s="122">
        <v>0.74645550706029995</v>
      </c>
      <c r="N1854" s="122">
        <v>0.79412260112419997</v>
      </c>
      <c r="O1854" s="122">
        <v>0.90926715615410003</v>
      </c>
      <c r="P1854" s="122">
        <v>1.026578954174</v>
      </c>
      <c r="Q1854" s="122">
        <v>0.92689245297150002</v>
      </c>
      <c r="R1854" s="122">
        <v>0.96087127552380003</v>
      </c>
      <c r="S1854" s="122">
        <v>1.0225514971030001</v>
      </c>
      <c r="T1854" s="122">
        <v>0.77970488009100003</v>
      </c>
      <c r="U1854" s="122">
        <v>0.78792063279080005</v>
      </c>
      <c r="V1854" s="122">
        <v>0.78207492268839995</v>
      </c>
      <c r="W1854" s="122">
        <v>0.68752319485949998</v>
      </c>
      <c r="X1854" s="122">
        <v>0.67530446972339997</v>
      </c>
      <c r="Y1854" s="122">
        <v>0.48710639016430002</v>
      </c>
      <c r="Z1854" s="122">
        <v>1.4908365056983</v>
      </c>
      <c r="AA1854" s="122">
        <v>1.6337928603013001</v>
      </c>
      <c r="AB1854" s="122">
        <v>1.6194882669357</v>
      </c>
      <c r="AC1854" s="122">
        <v>1.6276394686204001</v>
      </c>
      <c r="AD1854" s="122">
        <v>1.715135520194</v>
      </c>
      <c r="AE1854" s="122">
        <v>1.6984843690914</v>
      </c>
      <c r="AF1854" s="122">
        <v>1.667378436698</v>
      </c>
      <c r="AG1854" s="122">
        <v>1.7589434066564</v>
      </c>
      <c r="AH1854" s="122">
        <v>1.7887115449051001</v>
      </c>
      <c r="AI1854" s="122">
        <v>1.7172143615507001</v>
      </c>
      <c r="AJ1854" s="122">
        <v>0.99177146865709997</v>
      </c>
      <c r="AK1854" s="122">
        <v>1.2926608723934001</v>
      </c>
      <c r="AL1854" s="122">
        <v>0</v>
      </c>
    </row>
    <row r="1855" spans="1:38" x14ac:dyDescent="0.25">
      <c r="A1855" s="122" t="s">
        <v>2217</v>
      </c>
      <c r="B1855" s="122">
        <v>1</v>
      </c>
      <c r="C1855" s="122" t="s">
        <v>2218</v>
      </c>
      <c r="D1855" s="122" t="s">
        <v>2124</v>
      </c>
      <c r="E1855" s="122">
        <v>35</v>
      </c>
      <c r="F1855" s="122">
        <v>25.729748381836899</v>
      </c>
      <c r="G1855" s="122">
        <v>24.392946682784199</v>
      </c>
      <c r="H1855" s="122">
        <v>17.669930997945901</v>
      </c>
      <c r="I1855" s="122">
        <v>17.301559172551599</v>
      </c>
      <c r="J1855" s="122">
        <v>19.6562570847105</v>
      </c>
      <c r="K1855" s="122">
        <v>20.972715900996899</v>
      </c>
      <c r="L1855" s="122">
        <v>21.104188536149302</v>
      </c>
      <c r="M1855" s="122">
        <v>18.3561956622382</v>
      </c>
      <c r="N1855" s="122">
        <v>17.3897080295758</v>
      </c>
      <c r="O1855" s="122">
        <v>17.713239892914</v>
      </c>
      <c r="P1855" s="122">
        <v>18.398144418985201</v>
      </c>
      <c r="Q1855" s="122">
        <v>17.709189143890601</v>
      </c>
      <c r="R1855" s="122">
        <v>19.284841925872399</v>
      </c>
      <c r="S1855" s="122">
        <v>18.931672372933001</v>
      </c>
      <c r="T1855" s="122">
        <v>20.0209379560185</v>
      </c>
      <c r="U1855" s="122">
        <v>22.029342282460998</v>
      </c>
      <c r="V1855" s="122">
        <v>23.0385904926015</v>
      </c>
      <c r="W1855" s="122">
        <v>23.3765774471978</v>
      </c>
      <c r="X1855" s="122">
        <v>23.865521937956</v>
      </c>
      <c r="Y1855" s="122">
        <v>24.681419387504501</v>
      </c>
      <c r="Z1855" s="122">
        <v>22.412918190526099</v>
      </c>
      <c r="AA1855" s="122">
        <v>19.273109699046199</v>
      </c>
      <c r="AB1855" s="122">
        <v>18.742206058606101</v>
      </c>
      <c r="AC1855" s="122">
        <v>16.385213416645101</v>
      </c>
      <c r="AD1855" s="122">
        <v>16.126003164225601</v>
      </c>
      <c r="AE1855" s="122">
        <v>19.511328272813401</v>
      </c>
      <c r="AF1855" s="122">
        <v>20.346878495551898</v>
      </c>
      <c r="AG1855" s="122">
        <v>21.5085631622675</v>
      </c>
      <c r="AH1855" s="122">
        <v>22.936473611114199</v>
      </c>
      <c r="AI1855" s="122">
        <v>22.0649722823307</v>
      </c>
      <c r="AJ1855" s="122">
        <v>13.6477051979859</v>
      </c>
      <c r="AK1855" s="122">
        <v>14.739833635837201</v>
      </c>
      <c r="AL1855" s="122">
        <v>0</v>
      </c>
    </row>
    <row r="1856" spans="1:38" hidden="1" x14ac:dyDescent="0.25">
      <c r="A1856" s="122" t="s">
        <v>2217</v>
      </c>
      <c r="B1856" s="122">
        <v>1</v>
      </c>
      <c r="C1856" s="122" t="s">
        <v>2218</v>
      </c>
      <c r="D1856" s="122" t="s">
        <v>474</v>
      </c>
      <c r="E1856" s="122">
        <v>35</v>
      </c>
      <c r="F1856" s="122">
        <v>0.42180358150539998</v>
      </c>
      <c r="G1856" s="122">
        <v>0.56632229292150005</v>
      </c>
      <c r="H1856" s="122">
        <v>0.65083520419810004</v>
      </c>
      <c r="I1856" s="122">
        <v>0.78734658198569996</v>
      </c>
      <c r="J1856" s="122">
        <v>0.68973036999869997</v>
      </c>
      <c r="K1856" s="122">
        <v>0.6707670822149</v>
      </c>
      <c r="L1856" s="122">
        <v>0.68738096115330005</v>
      </c>
      <c r="M1856" s="122">
        <v>0.67145346758790003</v>
      </c>
      <c r="N1856" s="122">
        <v>0.62221362899230004</v>
      </c>
      <c r="O1856" s="122">
        <v>0.73662562058549996</v>
      </c>
      <c r="P1856" s="122">
        <v>0.74604216046390004</v>
      </c>
      <c r="Q1856" s="122">
        <v>0.72163089821199999</v>
      </c>
      <c r="R1856" s="122">
        <v>0.6624608416369</v>
      </c>
      <c r="S1856" s="122">
        <v>0.54416926242609998</v>
      </c>
      <c r="T1856" s="122">
        <v>1.1667256638746999</v>
      </c>
      <c r="U1856" s="122">
        <v>1.2106071319909</v>
      </c>
      <c r="V1856" s="122">
        <v>1.3153876070488</v>
      </c>
      <c r="W1856" s="122">
        <v>1.4068235973473999</v>
      </c>
      <c r="X1856" s="122">
        <v>1.3142666862409</v>
      </c>
      <c r="Y1856" s="122">
        <v>1.1270458252266999</v>
      </c>
      <c r="Z1856" s="122">
        <v>1.3350423349391001</v>
      </c>
      <c r="AA1856" s="122">
        <v>1.3888644457629999</v>
      </c>
      <c r="AB1856" s="122">
        <v>1.4099660745257001</v>
      </c>
      <c r="AC1856" s="122">
        <v>1.381976141974</v>
      </c>
      <c r="AD1856" s="122">
        <v>1.4474014066789</v>
      </c>
      <c r="AE1856" s="122">
        <v>1.3853238971555999</v>
      </c>
      <c r="AF1856" s="122">
        <v>1.4891571408830999</v>
      </c>
      <c r="AG1856" s="122">
        <v>1.6073577093361</v>
      </c>
      <c r="AH1856" s="122">
        <v>1.7632861084608</v>
      </c>
      <c r="AI1856" s="122">
        <v>1.6927755637338</v>
      </c>
      <c r="AJ1856" s="122">
        <v>0.76816305953240005</v>
      </c>
      <c r="AK1856" s="122">
        <v>1.1697179112344001</v>
      </c>
      <c r="AL1856" s="122">
        <v>0</v>
      </c>
    </row>
    <row r="1857" spans="1:38" hidden="1" x14ac:dyDescent="0.25">
      <c r="A1857" s="122" t="s">
        <v>2217</v>
      </c>
      <c r="B1857" s="122">
        <v>1</v>
      </c>
      <c r="C1857" s="122" t="s">
        <v>2218</v>
      </c>
      <c r="D1857" s="122" t="s">
        <v>2125</v>
      </c>
      <c r="E1857" s="122">
        <v>35</v>
      </c>
      <c r="F1857" s="122">
        <v>0.18107429845090001</v>
      </c>
      <c r="G1857" s="122">
        <v>0.20697590821110001</v>
      </c>
      <c r="H1857" s="122">
        <v>0.2307057855794</v>
      </c>
      <c r="I1857" s="122">
        <v>0.22123632970339999</v>
      </c>
      <c r="J1857" s="122">
        <v>0.22582538069050001</v>
      </c>
      <c r="K1857" s="122">
        <v>0.23985258006740001</v>
      </c>
      <c r="L1857" s="122">
        <v>0.25153201401879999</v>
      </c>
      <c r="M1857" s="122">
        <v>0.2382742683713</v>
      </c>
      <c r="N1857" s="122">
        <v>0.22007174281700001</v>
      </c>
      <c r="O1857" s="122">
        <v>0.24981214691209999</v>
      </c>
      <c r="P1857" s="122">
        <v>0.26657430717120001</v>
      </c>
      <c r="Q1857" s="122">
        <v>0.22766443741110001</v>
      </c>
      <c r="R1857" s="122">
        <v>0.2117112634576</v>
      </c>
      <c r="S1857" s="122">
        <v>0.2233660903637</v>
      </c>
      <c r="T1857" s="122">
        <v>0.26238399049459998</v>
      </c>
      <c r="U1857" s="122">
        <v>0.27090954687410002</v>
      </c>
      <c r="V1857" s="122">
        <v>0.2541809255004</v>
      </c>
      <c r="W1857" s="122">
        <v>0.2383956133707</v>
      </c>
      <c r="X1857" s="122">
        <v>0.2126381655173</v>
      </c>
      <c r="Y1857" s="122">
        <v>0.16349048193099999</v>
      </c>
      <c r="Z1857" s="122">
        <v>0.2468257049365</v>
      </c>
      <c r="AA1857" s="122">
        <v>0.26899107406540002</v>
      </c>
      <c r="AB1857" s="122">
        <v>0.28464859435090001</v>
      </c>
      <c r="AC1857" s="122">
        <v>0.2065949829631</v>
      </c>
      <c r="AD1857" s="122">
        <v>0.24536609982179999</v>
      </c>
      <c r="AE1857" s="122">
        <v>0.21381052682429999</v>
      </c>
      <c r="AF1857" s="122">
        <v>0.22460683921089999</v>
      </c>
      <c r="AG1857" s="122">
        <v>0.30000682384279997</v>
      </c>
      <c r="AH1857" s="122">
        <v>0.35600018936889999</v>
      </c>
      <c r="AI1857" s="122">
        <v>0.27251305880650001</v>
      </c>
      <c r="AJ1857" s="122">
        <v>0.13392018248160001</v>
      </c>
      <c r="AK1857" s="122">
        <v>0.18382078433759999</v>
      </c>
      <c r="AL1857" s="122">
        <v>0</v>
      </c>
    </row>
    <row r="1858" spans="1:38" hidden="1" x14ac:dyDescent="0.25">
      <c r="A1858" s="122" t="s">
        <v>2217</v>
      </c>
      <c r="B1858" s="122">
        <v>1</v>
      </c>
      <c r="C1858" s="122" t="s">
        <v>2218</v>
      </c>
      <c r="D1858" s="122" t="s">
        <v>2126</v>
      </c>
      <c r="E1858" s="122">
        <v>35</v>
      </c>
      <c r="F1858" s="122">
        <v>4.407024731E-4</v>
      </c>
      <c r="G1858" s="122">
        <v>2.5471174799999999E-5</v>
      </c>
      <c r="H1858" s="122">
        <v>2.89075365E-5</v>
      </c>
      <c r="I1858" s="122">
        <v>8.9404378379000001E-3</v>
      </c>
      <c r="J1858" s="122">
        <v>2.4762180000000001E-4</v>
      </c>
      <c r="K1858" s="122">
        <v>5.6411444599999997E-5</v>
      </c>
      <c r="L1858" s="122">
        <v>7.7526561000000007E-6</v>
      </c>
      <c r="M1858" s="122">
        <v>0</v>
      </c>
      <c r="N1858" s="122">
        <v>1.6575848700000001E-5</v>
      </c>
      <c r="O1858" s="122">
        <v>1.22064904E-5</v>
      </c>
      <c r="P1858" s="122">
        <v>9.4332047000000003E-6</v>
      </c>
      <c r="Q1858" s="122">
        <v>2.5748858600000002E-5</v>
      </c>
      <c r="R1858" s="122">
        <v>7.9715998979999997E-4</v>
      </c>
      <c r="S1858" s="122">
        <v>1.4456737599999999E-5</v>
      </c>
      <c r="T1858" s="122">
        <v>1.577438839E-4</v>
      </c>
      <c r="U1858" s="122">
        <v>2.2400849499999999E-5</v>
      </c>
      <c r="V1858" s="122">
        <v>2.82126696E-5</v>
      </c>
      <c r="W1858" s="122">
        <v>3.8289446600000002E-5</v>
      </c>
      <c r="X1858" s="122">
        <v>2.7490284100000001E-5</v>
      </c>
      <c r="Y1858" s="122">
        <v>1.9252039499999999E-5</v>
      </c>
      <c r="Z1858" s="122">
        <v>4.7041767799999997E-5</v>
      </c>
      <c r="AA1858" s="122">
        <v>4.5045667500000003E-5</v>
      </c>
      <c r="AB1858" s="122">
        <v>5.5339876199999999E-5</v>
      </c>
      <c r="AC1858" s="122">
        <v>0</v>
      </c>
      <c r="AD1858" s="122">
        <v>0</v>
      </c>
      <c r="AE1858" s="122">
        <v>1.184680689E-4</v>
      </c>
      <c r="AF1858" s="122">
        <v>1.8968244799999999E-4</v>
      </c>
      <c r="AG1858" s="122">
        <v>1.591323027E-4</v>
      </c>
      <c r="AH1858" s="122">
        <v>3.3211611400000002E-5</v>
      </c>
      <c r="AI1858" s="122">
        <v>5.9053151789999995E-4</v>
      </c>
      <c r="AJ1858" s="122">
        <v>2.093837303E-4</v>
      </c>
      <c r="AK1858" s="122">
        <v>1.996614446E-4</v>
      </c>
      <c r="AL1858" s="122">
        <v>0</v>
      </c>
    </row>
    <row r="1859" spans="1:38" hidden="1" x14ac:dyDescent="0.25">
      <c r="A1859" s="122" t="s">
        <v>2217</v>
      </c>
      <c r="B1859" s="122">
        <v>1</v>
      </c>
      <c r="C1859" s="122" t="s">
        <v>2218</v>
      </c>
      <c r="D1859" s="122" t="s">
        <v>2127</v>
      </c>
      <c r="E1859" s="122">
        <v>35</v>
      </c>
      <c r="F1859" s="122">
        <v>0.39815534667539998</v>
      </c>
      <c r="G1859" s="122">
        <v>0.6965034900871</v>
      </c>
      <c r="H1859" s="122">
        <v>0.43210209174559999</v>
      </c>
      <c r="I1859" s="122">
        <v>0.50009284206939997</v>
      </c>
      <c r="J1859" s="122">
        <v>0.40172425008820001</v>
      </c>
      <c r="K1859" s="122">
        <v>0.28278218888419998</v>
      </c>
      <c r="L1859" s="122">
        <v>0.62450535100829996</v>
      </c>
      <c r="M1859" s="122">
        <v>0.64802927155300005</v>
      </c>
      <c r="N1859" s="122">
        <v>0.59626005670070004</v>
      </c>
      <c r="O1859" s="122">
        <v>0.63139727426009995</v>
      </c>
      <c r="P1859" s="122">
        <v>0.49733642453330001</v>
      </c>
      <c r="Q1859" s="122">
        <v>0.46035208237140002</v>
      </c>
      <c r="R1859" s="122">
        <v>0.37903553069309998</v>
      </c>
      <c r="S1859" s="122">
        <v>0.40513079361159998</v>
      </c>
      <c r="T1859" s="122">
        <v>0.36958083717680001</v>
      </c>
      <c r="U1859" s="122">
        <v>0.37846987959329997</v>
      </c>
      <c r="V1859" s="122">
        <v>0.37652637144989998</v>
      </c>
      <c r="W1859" s="122">
        <v>0.3738892849023</v>
      </c>
      <c r="X1859" s="122">
        <v>0.4330171994052</v>
      </c>
      <c r="Y1859" s="122">
        <v>0.37744727832340003</v>
      </c>
      <c r="Z1859" s="122">
        <v>0.44617908466930001</v>
      </c>
      <c r="AA1859" s="122">
        <v>0.30305403415549997</v>
      </c>
      <c r="AB1859" s="122">
        <v>0.31419704875179999</v>
      </c>
      <c r="AC1859" s="122">
        <v>0.18887922280469999</v>
      </c>
      <c r="AD1859" s="122">
        <v>0.21485929843429999</v>
      </c>
      <c r="AE1859" s="122">
        <v>0.2005993777018</v>
      </c>
      <c r="AF1859" s="122">
        <v>0.22883819301950001</v>
      </c>
      <c r="AG1859" s="122">
        <v>0.2415799650331</v>
      </c>
      <c r="AH1859" s="122">
        <v>0.2704999417317</v>
      </c>
      <c r="AI1859" s="122">
        <v>0.25544157670040002</v>
      </c>
      <c r="AJ1859" s="122">
        <v>0.19811516186270001</v>
      </c>
      <c r="AK1859" s="122">
        <v>0.25245866749840001</v>
      </c>
      <c r="AL1859" s="122">
        <v>0</v>
      </c>
    </row>
    <row r="1860" spans="1:38" hidden="1" x14ac:dyDescent="0.25">
      <c r="A1860" s="122" t="s">
        <v>2217</v>
      </c>
      <c r="B1860" s="122">
        <v>1</v>
      </c>
      <c r="C1860" s="122" t="s">
        <v>2218</v>
      </c>
      <c r="D1860" s="122" t="s">
        <v>2128</v>
      </c>
      <c r="E1860" s="122">
        <v>35</v>
      </c>
      <c r="F1860" s="122">
        <v>5.9677699094907002</v>
      </c>
      <c r="G1860" s="122">
        <v>5.7553006178119999</v>
      </c>
      <c r="H1860" s="122">
        <v>5.8331294123413002</v>
      </c>
      <c r="I1860" s="122">
        <v>6.4091125894744003</v>
      </c>
      <c r="J1860" s="122">
        <v>5.9032594454496996</v>
      </c>
      <c r="K1860" s="122">
        <v>5.5562816609379002</v>
      </c>
      <c r="L1860" s="122">
        <v>5.6725340804644997</v>
      </c>
      <c r="M1860" s="122">
        <v>6.7535060594656997</v>
      </c>
      <c r="N1860" s="122">
        <v>6.6902531333341004</v>
      </c>
      <c r="O1860" s="122">
        <v>5.9605995956128002</v>
      </c>
      <c r="P1860" s="122">
        <v>6.2126739021870003</v>
      </c>
      <c r="Q1860" s="122">
        <v>6.1494353659055001</v>
      </c>
      <c r="R1860" s="122">
        <v>6.2097283146885003</v>
      </c>
      <c r="S1860" s="122">
        <v>4.7458931718862001</v>
      </c>
      <c r="T1860" s="122">
        <v>7.8903636675908002</v>
      </c>
      <c r="U1860" s="122">
        <v>7.7064958649916999</v>
      </c>
      <c r="V1860" s="122">
        <v>7.6943610139615002</v>
      </c>
      <c r="W1860" s="122">
        <v>7.6163753691917</v>
      </c>
      <c r="X1860" s="122">
        <v>5.9795902315270002</v>
      </c>
      <c r="Y1860" s="122">
        <v>4.7402734193534002</v>
      </c>
      <c r="Z1860" s="122">
        <v>10.105080932364</v>
      </c>
      <c r="AA1860" s="122">
        <v>10.085755327719999</v>
      </c>
      <c r="AB1860" s="122">
        <v>9.2956400685171996</v>
      </c>
      <c r="AC1860" s="122">
        <v>8.8387244557931997</v>
      </c>
      <c r="AD1860" s="122">
        <v>9.9815481555984995</v>
      </c>
      <c r="AE1860" s="122">
        <v>10.2719434398198</v>
      </c>
      <c r="AF1860" s="122">
        <v>10.028192638662899</v>
      </c>
      <c r="AG1860" s="122">
        <v>10.5489946700184</v>
      </c>
      <c r="AH1860" s="122">
        <v>13.002382347487099</v>
      </c>
      <c r="AI1860" s="122">
        <v>10.7950662265626</v>
      </c>
      <c r="AJ1860" s="122">
        <v>4.6913398932900003</v>
      </c>
      <c r="AK1860" s="122">
        <v>6.2112897096445998</v>
      </c>
      <c r="AL1860" s="122">
        <v>0</v>
      </c>
    </row>
    <row r="1861" spans="1:38" hidden="1" x14ac:dyDescent="0.25">
      <c r="A1861" s="122" t="s">
        <v>2217</v>
      </c>
      <c r="B1861" s="122">
        <v>1</v>
      </c>
      <c r="C1861" s="122" t="s">
        <v>2218</v>
      </c>
      <c r="D1861" s="122" t="s">
        <v>2129</v>
      </c>
      <c r="E1861" s="122">
        <v>35</v>
      </c>
      <c r="F1861" s="122">
        <v>1.7884011579609</v>
      </c>
      <c r="G1861" s="122">
        <v>1.7851151445819999</v>
      </c>
      <c r="H1861" s="122">
        <v>2.2355092920435</v>
      </c>
      <c r="I1861" s="122">
        <v>2.2180548594322</v>
      </c>
      <c r="J1861" s="122">
        <v>2.0209135770353002</v>
      </c>
      <c r="K1861" s="122">
        <v>2.115586430574</v>
      </c>
      <c r="L1861" s="122">
        <v>1.943364283467</v>
      </c>
      <c r="M1861" s="122">
        <v>1.9040192313027999</v>
      </c>
      <c r="N1861" s="122">
        <v>1.8254176461261</v>
      </c>
      <c r="O1861" s="122">
        <v>1.7818896945061999</v>
      </c>
      <c r="P1861" s="122">
        <v>1.5513691950324</v>
      </c>
      <c r="Q1861" s="122">
        <v>1.2101658893436</v>
      </c>
      <c r="R1861" s="122">
        <v>1.3190430753275</v>
      </c>
      <c r="S1861" s="122">
        <v>1.6806376164534</v>
      </c>
      <c r="T1861" s="122">
        <v>2.3241836893337999</v>
      </c>
      <c r="U1861" s="122">
        <v>2.4832037075581002</v>
      </c>
      <c r="V1861" s="122">
        <v>3.2332477551242</v>
      </c>
      <c r="W1861" s="122">
        <v>2.3875353419912999</v>
      </c>
      <c r="X1861" s="122">
        <v>3.0439694925294001</v>
      </c>
      <c r="Y1861" s="122">
        <v>4.3456106419112004</v>
      </c>
      <c r="Z1861" s="122">
        <v>5.7739226757304003</v>
      </c>
      <c r="AA1861" s="122">
        <v>6.5112854747666997</v>
      </c>
      <c r="AB1861" s="122">
        <v>5.0579972802056998</v>
      </c>
      <c r="AC1861" s="122">
        <v>4.4219848891739</v>
      </c>
      <c r="AD1861" s="122">
        <v>3.9945407925377001</v>
      </c>
      <c r="AE1861" s="122">
        <v>4.0183486722641</v>
      </c>
      <c r="AF1861" s="122">
        <v>3.7760425048866</v>
      </c>
      <c r="AG1861" s="122">
        <v>3.7415718315716</v>
      </c>
      <c r="AH1861" s="122">
        <v>4.0769178409702</v>
      </c>
      <c r="AI1861" s="122">
        <v>3.6433237826174998</v>
      </c>
      <c r="AJ1861" s="122">
        <v>1.7026265089637</v>
      </c>
      <c r="AK1861" s="122">
        <v>1.9859877662065999</v>
      </c>
      <c r="AL1861" s="122">
        <v>0</v>
      </c>
    </row>
    <row r="1862" spans="1:38" hidden="1" x14ac:dyDescent="0.25">
      <c r="A1862" s="122" t="s">
        <v>2217</v>
      </c>
      <c r="B1862" s="122">
        <v>1</v>
      </c>
      <c r="C1862" s="122" t="s">
        <v>2218</v>
      </c>
      <c r="D1862" s="122" t="s">
        <v>2130</v>
      </c>
      <c r="E1862" s="122">
        <v>35</v>
      </c>
      <c r="F1862" s="122">
        <v>2.2441578101333999</v>
      </c>
      <c r="G1862" s="122">
        <v>2.3449657299508999</v>
      </c>
      <c r="H1862" s="122">
        <v>2.3143029952719001</v>
      </c>
      <c r="I1862" s="122">
        <v>1.8286799450257001</v>
      </c>
      <c r="J1862" s="122">
        <v>1.8413477173656001</v>
      </c>
      <c r="K1862" s="122">
        <v>1.9052977261935</v>
      </c>
      <c r="L1862" s="122">
        <v>1.1407084261749001</v>
      </c>
      <c r="M1862" s="122">
        <v>1.1910789664143999</v>
      </c>
      <c r="N1862" s="122">
        <v>1.1813028664101</v>
      </c>
      <c r="O1862" s="122">
        <v>1.5326416056493</v>
      </c>
      <c r="P1862" s="122">
        <v>1.4976150913363999</v>
      </c>
      <c r="Q1862" s="122">
        <v>1.7997410474693001</v>
      </c>
      <c r="R1862" s="122">
        <v>1.6263061620495001</v>
      </c>
      <c r="S1862" s="122">
        <v>2.0762081935405998</v>
      </c>
      <c r="T1862" s="122">
        <v>2.2776440333358998</v>
      </c>
      <c r="U1862" s="122">
        <v>2.5145534284885001</v>
      </c>
      <c r="V1862" s="122">
        <v>2.6183928675899</v>
      </c>
      <c r="W1862" s="122">
        <v>3.1029604181982</v>
      </c>
      <c r="X1862" s="122">
        <v>1.6347878404242</v>
      </c>
      <c r="Y1862" s="122">
        <v>1.6449910556489999</v>
      </c>
      <c r="Z1862" s="122">
        <v>2.1458933915588001</v>
      </c>
      <c r="AA1862" s="122">
        <v>2.3219831144221001</v>
      </c>
      <c r="AB1862" s="122">
        <v>2.4501431696966001</v>
      </c>
      <c r="AC1862" s="122">
        <v>2.4240485150899</v>
      </c>
      <c r="AD1862" s="122">
        <v>2.4441322943927002</v>
      </c>
      <c r="AE1862" s="122">
        <v>2.4785144403734001</v>
      </c>
      <c r="AF1862" s="122">
        <v>2.4268043636650001</v>
      </c>
      <c r="AG1862" s="122">
        <v>2.6327299971346001</v>
      </c>
      <c r="AH1862" s="122">
        <v>2.7764992048360999</v>
      </c>
      <c r="AI1862" s="122">
        <v>2.6724452314449998</v>
      </c>
      <c r="AJ1862" s="122">
        <v>1.2714371795754</v>
      </c>
      <c r="AK1862" s="122">
        <v>1.7212176452507</v>
      </c>
      <c r="AL1862" s="122">
        <v>0</v>
      </c>
    </row>
    <row r="1863" spans="1:38" hidden="1" x14ac:dyDescent="0.25">
      <c r="A1863" s="122" t="s">
        <v>2217</v>
      </c>
      <c r="B1863" s="122">
        <v>1</v>
      </c>
      <c r="C1863" s="122" t="s">
        <v>2218</v>
      </c>
      <c r="D1863" s="122" t="s">
        <v>2131</v>
      </c>
      <c r="E1863" s="122">
        <v>35</v>
      </c>
      <c r="F1863" s="122">
        <v>8.5778472967900005E-2</v>
      </c>
      <c r="G1863" s="122">
        <v>0.1004268781314</v>
      </c>
      <c r="H1863" s="122">
        <v>9.2066200321400005E-2</v>
      </c>
      <c r="I1863" s="122">
        <v>8.0455034353799998E-2</v>
      </c>
      <c r="J1863" s="122">
        <v>9.8751986554699994E-2</v>
      </c>
      <c r="K1863" s="122">
        <v>0.12548699312139999</v>
      </c>
      <c r="L1863" s="122">
        <v>9.9665177927100002E-2</v>
      </c>
      <c r="M1863" s="122">
        <v>0.10170373221079999</v>
      </c>
      <c r="N1863" s="122">
        <v>0.14799914564870001</v>
      </c>
      <c r="O1863" s="122">
        <v>0.112514378624</v>
      </c>
      <c r="P1863" s="122">
        <v>9.2240282795000003E-2</v>
      </c>
      <c r="Q1863" s="122">
        <v>8.7018611273400007E-2</v>
      </c>
      <c r="R1863" s="122">
        <v>8.2175645425100002E-2</v>
      </c>
      <c r="S1863" s="122">
        <v>9.8700122362000001E-2</v>
      </c>
      <c r="T1863" s="122">
        <v>0.1212411332855</v>
      </c>
      <c r="U1863" s="122">
        <v>0.12921313471320001</v>
      </c>
      <c r="V1863" s="122">
        <v>0.1168464610864</v>
      </c>
      <c r="W1863" s="122">
        <v>0.1140277441713</v>
      </c>
      <c r="X1863" s="122">
        <v>9.8718742323E-2</v>
      </c>
      <c r="Y1863" s="122">
        <v>7.4415619187400001E-2</v>
      </c>
      <c r="Z1863" s="122">
        <v>0.14167800690890001</v>
      </c>
      <c r="AA1863" s="122">
        <v>0.1444022687357</v>
      </c>
      <c r="AB1863" s="122">
        <v>0.1585798011682</v>
      </c>
      <c r="AC1863" s="122">
        <v>0.14203562837629999</v>
      </c>
      <c r="AD1863" s="122">
        <v>0.12643603011910001</v>
      </c>
      <c r="AE1863" s="122">
        <v>0.16082271372990001</v>
      </c>
      <c r="AF1863" s="122">
        <v>0.17229174712930001</v>
      </c>
      <c r="AG1863" s="122">
        <v>0.19070060757400001</v>
      </c>
      <c r="AH1863" s="122">
        <v>0.15718310716549999</v>
      </c>
      <c r="AI1863" s="122">
        <v>0.1440022160235</v>
      </c>
      <c r="AJ1863" s="122">
        <v>0.13094446796940001</v>
      </c>
      <c r="AK1863" s="122">
        <v>0.14915743947730001</v>
      </c>
      <c r="AL1863" s="122">
        <v>0</v>
      </c>
    </row>
    <row r="1864" spans="1:38" hidden="1" x14ac:dyDescent="0.25">
      <c r="A1864" s="122" t="s">
        <v>2217</v>
      </c>
      <c r="B1864" s="122">
        <v>1</v>
      </c>
      <c r="C1864" s="122" t="s">
        <v>2218</v>
      </c>
      <c r="D1864" s="122" t="s">
        <v>2132</v>
      </c>
      <c r="E1864" s="122">
        <v>35</v>
      </c>
      <c r="F1864" s="122">
        <v>7.7506490826500005E-2</v>
      </c>
      <c r="G1864" s="122">
        <v>8.1860347179300005E-2</v>
      </c>
      <c r="H1864" s="122">
        <v>8.4074559796799994E-2</v>
      </c>
      <c r="I1864" s="122">
        <v>9.2401962772300006E-2</v>
      </c>
      <c r="J1864" s="122">
        <v>0.1018017297258</v>
      </c>
      <c r="K1864" s="122">
        <v>0.13767463948889999</v>
      </c>
      <c r="L1864" s="122">
        <v>7.8000661407400002E-2</v>
      </c>
      <c r="M1864" s="122">
        <v>7.2094297913600003E-2</v>
      </c>
      <c r="N1864" s="122">
        <v>6.6751128933199996E-2</v>
      </c>
      <c r="O1864" s="122">
        <v>8.1879589583699994E-2</v>
      </c>
      <c r="P1864" s="122">
        <v>8.7040849436800002E-2</v>
      </c>
      <c r="Q1864" s="122">
        <v>6.7754349452799997E-2</v>
      </c>
      <c r="R1864" s="122">
        <v>7.3660060561899998E-2</v>
      </c>
      <c r="S1864" s="122">
        <v>6.5876694549699993E-2</v>
      </c>
      <c r="T1864" s="122">
        <v>7.7660549608300003E-2</v>
      </c>
      <c r="U1864" s="122">
        <v>8.0446752362899998E-2</v>
      </c>
      <c r="V1864" s="122">
        <v>9.9380371381000004E-2</v>
      </c>
      <c r="W1864" s="122">
        <v>9.3963270256600007E-2</v>
      </c>
      <c r="X1864" s="122">
        <v>8.4152136505199995E-2</v>
      </c>
      <c r="Y1864" s="122">
        <v>5.9965298033100002E-2</v>
      </c>
      <c r="Z1864" s="122">
        <v>0.14580474901160001</v>
      </c>
      <c r="AA1864" s="122">
        <v>0.13200630169550001</v>
      </c>
      <c r="AB1864" s="122">
        <v>0.1338473659311</v>
      </c>
      <c r="AC1864" s="122">
        <v>0.13981439301010001</v>
      </c>
      <c r="AD1864" s="122">
        <v>0.171147653584</v>
      </c>
      <c r="AE1864" s="122">
        <v>0.1649462178576</v>
      </c>
      <c r="AF1864" s="122">
        <v>0.14703915569789999</v>
      </c>
      <c r="AG1864" s="122">
        <v>0.17094686312980001</v>
      </c>
      <c r="AH1864" s="122">
        <v>0.19607782792129999</v>
      </c>
      <c r="AI1864" s="122">
        <v>0.1688398947991</v>
      </c>
      <c r="AJ1864" s="122">
        <v>9.2728981024600005E-2</v>
      </c>
      <c r="AK1864" s="122">
        <v>0.14793410224340001</v>
      </c>
      <c r="AL1864" s="122">
        <v>0</v>
      </c>
    </row>
    <row r="1865" spans="1:38" hidden="1" x14ac:dyDescent="0.25">
      <c r="A1865" s="122" t="s">
        <v>2217</v>
      </c>
      <c r="B1865" s="122">
        <v>1</v>
      </c>
      <c r="C1865" s="122" t="s">
        <v>2218</v>
      </c>
      <c r="D1865" s="122" t="s">
        <v>2133</v>
      </c>
      <c r="E1865" s="122">
        <v>35</v>
      </c>
      <c r="F1865" s="122">
        <v>0.4920305115236</v>
      </c>
      <c r="G1865" s="122">
        <v>0.84117186245039999</v>
      </c>
      <c r="H1865" s="122">
        <v>0.93645292188889995</v>
      </c>
      <c r="I1865" s="122">
        <v>1.0903664957143</v>
      </c>
      <c r="J1865" s="122">
        <v>1.1587292555463</v>
      </c>
      <c r="K1865" s="122">
        <v>1.1833341551628</v>
      </c>
      <c r="L1865" s="122">
        <v>1.2602249634483</v>
      </c>
      <c r="M1865" s="122">
        <v>1.3846700569885</v>
      </c>
      <c r="N1865" s="122">
        <v>1.4488915766809001</v>
      </c>
      <c r="O1865" s="122">
        <v>1.8862591866156999</v>
      </c>
      <c r="P1865" s="122">
        <v>2.3860431017016999</v>
      </c>
      <c r="Q1865" s="122">
        <v>1.8880075098414</v>
      </c>
      <c r="R1865" s="122">
        <v>1.4072690461705999</v>
      </c>
      <c r="S1865" s="122">
        <v>1.4823727084648</v>
      </c>
      <c r="T1865" s="122">
        <v>2.6097331716648999</v>
      </c>
      <c r="U1865" s="122">
        <v>4.4523120418937001</v>
      </c>
      <c r="V1865" s="122">
        <v>3.3096907018238002</v>
      </c>
      <c r="W1865" s="122">
        <v>3.3882095970132</v>
      </c>
      <c r="X1865" s="122">
        <v>3.3020384656758002</v>
      </c>
      <c r="Y1865" s="122">
        <v>2.9773510176718001</v>
      </c>
      <c r="Z1865" s="122">
        <v>3.5603409670894002</v>
      </c>
      <c r="AA1865" s="122">
        <v>3.6814891913669001</v>
      </c>
      <c r="AB1865" s="122">
        <v>3.6203876884113999</v>
      </c>
      <c r="AC1865" s="122">
        <v>3.6215942786855</v>
      </c>
      <c r="AD1865" s="122">
        <v>3.8758061268819999</v>
      </c>
      <c r="AE1865" s="122">
        <v>4.0842699306974</v>
      </c>
      <c r="AF1865" s="122">
        <v>4.1830242965125004</v>
      </c>
      <c r="AG1865" s="122">
        <v>4.2656340127226002</v>
      </c>
      <c r="AH1865" s="122">
        <v>4.3322706294042002</v>
      </c>
      <c r="AI1865" s="122">
        <v>3.8850247793457999</v>
      </c>
      <c r="AJ1865" s="122">
        <v>2.0025989827632</v>
      </c>
      <c r="AK1865" s="122">
        <v>2.7557722422633999</v>
      </c>
      <c r="AL1865" s="122">
        <v>0</v>
      </c>
    </row>
    <row r="1866" spans="1:38" hidden="1" x14ac:dyDescent="0.25">
      <c r="A1866" s="122" t="s">
        <v>2217</v>
      </c>
      <c r="B1866" s="122">
        <v>1</v>
      </c>
      <c r="C1866" s="122" t="s">
        <v>2218</v>
      </c>
      <c r="D1866" s="122" t="s">
        <v>2134</v>
      </c>
      <c r="E1866" s="122">
        <v>35</v>
      </c>
      <c r="F1866" s="122">
        <v>1.3430824149095999</v>
      </c>
      <c r="G1866" s="122">
        <v>1.5820136149719</v>
      </c>
      <c r="H1866" s="122">
        <v>1.5405199267859999</v>
      </c>
      <c r="I1866" s="122">
        <v>1.6017566921072</v>
      </c>
      <c r="J1866" s="122">
        <v>1.6304580547922001</v>
      </c>
      <c r="K1866" s="122">
        <v>1.7089804218433999</v>
      </c>
      <c r="L1866" s="122">
        <v>1.2672726200932001</v>
      </c>
      <c r="M1866" s="122">
        <v>1.3626291423681001</v>
      </c>
      <c r="N1866" s="122">
        <v>1.1528265442865999</v>
      </c>
      <c r="O1866" s="122">
        <v>1.3016145383466999</v>
      </c>
      <c r="P1866" s="122">
        <v>1.5859684379239001</v>
      </c>
      <c r="Q1866" s="122">
        <v>1.2077264431921999</v>
      </c>
      <c r="R1866" s="122">
        <v>1.1033271690396</v>
      </c>
      <c r="S1866" s="122">
        <v>0.95647709375220002</v>
      </c>
      <c r="T1866" s="122">
        <v>0.90422064021290005</v>
      </c>
      <c r="U1866" s="122">
        <v>0.81831904491469998</v>
      </c>
      <c r="V1866" s="122">
        <v>0.98416413367959998</v>
      </c>
      <c r="W1866" s="122">
        <v>0.98322513426720004</v>
      </c>
      <c r="X1866" s="122">
        <v>0.86692815701710002</v>
      </c>
      <c r="Y1866" s="122">
        <v>0.88597063328439996</v>
      </c>
      <c r="Z1866" s="122">
        <v>0.58107666453139994</v>
      </c>
      <c r="AA1866" s="122">
        <v>0.6277289509656</v>
      </c>
      <c r="AB1866" s="122">
        <v>0.56955740376459996</v>
      </c>
      <c r="AC1866" s="122">
        <v>0.56572192533300003</v>
      </c>
      <c r="AD1866" s="122">
        <v>0.64442514377420002</v>
      </c>
      <c r="AE1866" s="122">
        <v>0.66878606123249995</v>
      </c>
      <c r="AF1866" s="122">
        <v>0.72479445754789995</v>
      </c>
      <c r="AG1866" s="122">
        <v>0.78033532763059998</v>
      </c>
      <c r="AH1866" s="122">
        <v>0.71610537741409996</v>
      </c>
      <c r="AI1866" s="122">
        <v>0.7081948557462</v>
      </c>
      <c r="AJ1866" s="122">
        <v>0.44291874861359998</v>
      </c>
      <c r="AK1866" s="122">
        <v>0.5536951954646</v>
      </c>
      <c r="AL1866" s="122">
        <v>0</v>
      </c>
    </row>
    <row r="1867" spans="1:38" hidden="1" x14ac:dyDescent="0.25">
      <c r="A1867" s="122" t="s">
        <v>2217</v>
      </c>
      <c r="B1867" s="122">
        <v>1</v>
      </c>
      <c r="C1867" s="122" t="s">
        <v>2218</v>
      </c>
      <c r="D1867" s="122" t="s">
        <v>2135</v>
      </c>
      <c r="E1867" s="122">
        <v>35</v>
      </c>
      <c r="F1867" s="122">
        <v>0.25294053443350001</v>
      </c>
      <c r="G1867" s="122">
        <v>0.28157752273890002</v>
      </c>
      <c r="H1867" s="122">
        <v>0.362552812828</v>
      </c>
      <c r="I1867" s="122">
        <v>0.31414349008659997</v>
      </c>
      <c r="J1867" s="122">
        <v>0.16920126327609999</v>
      </c>
      <c r="K1867" s="122">
        <v>0.21837219851920001</v>
      </c>
      <c r="L1867" s="122">
        <v>0.1779015462187</v>
      </c>
      <c r="M1867" s="122">
        <v>0.1993305290588</v>
      </c>
      <c r="N1867" s="122">
        <v>0.19760653867030001</v>
      </c>
      <c r="O1867" s="122">
        <v>0.3282145404224</v>
      </c>
      <c r="P1867" s="122">
        <v>0.32120785972260002</v>
      </c>
      <c r="Q1867" s="122">
        <v>0.2132000032361</v>
      </c>
      <c r="R1867" s="122">
        <v>0.2021690615682</v>
      </c>
      <c r="S1867" s="122">
        <v>0.30995901759409999</v>
      </c>
      <c r="T1867" s="122">
        <v>0.29319302070850001</v>
      </c>
      <c r="U1867" s="122">
        <v>0.1727037174353</v>
      </c>
      <c r="V1867" s="122">
        <v>0.177505419848</v>
      </c>
      <c r="W1867" s="122">
        <v>0.16040895955330001</v>
      </c>
      <c r="X1867" s="122">
        <v>0.17326381239200001</v>
      </c>
      <c r="Y1867" s="122">
        <v>0.25432420656999999</v>
      </c>
      <c r="Z1867" s="122">
        <v>0.22265405559740001</v>
      </c>
      <c r="AA1867" s="122">
        <v>0.2157084986566</v>
      </c>
      <c r="AB1867" s="122">
        <v>0.23980161475260001</v>
      </c>
      <c r="AC1867" s="122">
        <v>0.14105523836719999</v>
      </c>
      <c r="AD1867" s="122">
        <v>0.21949923195980001</v>
      </c>
      <c r="AE1867" s="122">
        <v>0.1586263060882</v>
      </c>
      <c r="AF1867" s="122">
        <v>0.1908596253739</v>
      </c>
      <c r="AG1867" s="122">
        <v>0.15160281720400001</v>
      </c>
      <c r="AH1867" s="122">
        <v>0.18198434049119999</v>
      </c>
      <c r="AI1867" s="122">
        <v>0.1597813315178</v>
      </c>
      <c r="AJ1867" s="122">
        <v>0.1126262085143</v>
      </c>
      <c r="AK1867" s="122">
        <v>0.13162929999180001</v>
      </c>
      <c r="AL1867" s="122">
        <v>0</v>
      </c>
    </row>
    <row r="1868" spans="1:38" hidden="1" x14ac:dyDescent="0.25">
      <c r="A1868" s="122" t="s">
        <v>2217</v>
      </c>
      <c r="B1868" s="122">
        <v>1</v>
      </c>
      <c r="C1868" s="122" t="s">
        <v>2218</v>
      </c>
      <c r="D1868" s="122" t="s">
        <v>2136</v>
      </c>
      <c r="E1868" s="122">
        <v>35</v>
      </c>
      <c r="F1868" s="122">
        <v>0.83647793155679995</v>
      </c>
      <c r="G1868" s="122">
        <v>1.2593404327983999</v>
      </c>
      <c r="H1868" s="122">
        <v>1.2655947687128</v>
      </c>
      <c r="I1868" s="122">
        <v>1.0821219241478</v>
      </c>
      <c r="J1868" s="122">
        <v>1.1063827262749</v>
      </c>
      <c r="K1868" s="122">
        <v>1.2783814925118</v>
      </c>
      <c r="L1868" s="122">
        <v>1.0622079739565</v>
      </c>
      <c r="M1868" s="122">
        <v>0.91962611809439998</v>
      </c>
      <c r="N1868" s="122">
        <v>0.98696322972670003</v>
      </c>
      <c r="O1868" s="122">
        <v>0.99038675462379999</v>
      </c>
      <c r="P1868" s="122">
        <v>0.90647217687909998</v>
      </c>
      <c r="Q1868" s="122">
        <v>0.79327318173299999</v>
      </c>
      <c r="R1868" s="122">
        <v>0.75799508640049995</v>
      </c>
      <c r="S1868" s="122">
        <v>1.0503688785267</v>
      </c>
      <c r="T1868" s="122">
        <v>1.3309936835692</v>
      </c>
      <c r="U1868" s="122">
        <v>1.3473557586686999</v>
      </c>
      <c r="V1868" s="122">
        <v>1.147407439235</v>
      </c>
      <c r="W1868" s="122">
        <v>1.2150593193721999</v>
      </c>
      <c r="X1868" s="122">
        <v>1.2492086995100999</v>
      </c>
      <c r="Y1868" s="122">
        <v>1.4715842845392</v>
      </c>
      <c r="Z1868" s="122">
        <v>1.6313128544747999</v>
      </c>
      <c r="AA1868" s="122">
        <v>1.6443751237711</v>
      </c>
      <c r="AB1868" s="122">
        <v>1.714705240714</v>
      </c>
      <c r="AC1868" s="122">
        <v>1.7145106135646</v>
      </c>
      <c r="AD1868" s="122">
        <v>1.6376440483646</v>
      </c>
      <c r="AE1868" s="122">
        <v>1.7093221671429999</v>
      </c>
      <c r="AF1868" s="122">
        <v>1.7802607890054001</v>
      </c>
      <c r="AG1868" s="122">
        <v>2.0253246827207998</v>
      </c>
      <c r="AH1868" s="122">
        <v>2.3117726731607999</v>
      </c>
      <c r="AI1868" s="122">
        <v>1.9397378876983</v>
      </c>
      <c r="AJ1868" s="122">
        <v>1.6319302107277001</v>
      </c>
      <c r="AK1868" s="122">
        <v>1.7743798640409001</v>
      </c>
      <c r="AL1868" s="122">
        <v>0</v>
      </c>
    </row>
    <row r="1869" spans="1:38" hidden="1" x14ac:dyDescent="0.25">
      <c r="A1869" s="122" t="s">
        <v>2217</v>
      </c>
      <c r="B1869" s="122">
        <v>1</v>
      </c>
      <c r="C1869" s="122" t="s">
        <v>2218</v>
      </c>
      <c r="D1869" s="122" t="s">
        <v>2137</v>
      </c>
      <c r="E1869" s="122">
        <v>35</v>
      </c>
      <c r="F1869" s="122">
        <v>11.7522301540691</v>
      </c>
      <c r="G1869" s="122">
        <v>14.2308771921338</v>
      </c>
      <c r="H1869" s="122">
        <v>13.0468382785124</v>
      </c>
      <c r="I1869" s="122">
        <v>11.9840766783924</v>
      </c>
      <c r="J1869" s="122">
        <v>11.680641662769601</v>
      </c>
      <c r="K1869" s="122">
        <v>10.889909405030901</v>
      </c>
      <c r="L1869" s="122">
        <v>12.5753163309302</v>
      </c>
      <c r="M1869" s="122">
        <v>12.706759366386599</v>
      </c>
      <c r="N1869" s="122">
        <v>13.523451374653501</v>
      </c>
      <c r="O1869" s="122">
        <v>12.1234951529418</v>
      </c>
      <c r="P1869" s="122">
        <v>11.652565160079201</v>
      </c>
      <c r="Q1869" s="122">
        <v>8.5499397183435999</v>
      </c>
      <c r="R1869" s="122">
        <v>8.5798196695991997</v>
      </c>
      <c r="S1869" s="122">
        <v>9.1786812685177992</v>
      </c>
      <c r="T1869" s="122">
        <v>9.6674226523687992</v>
      </c>
      <c r="U1869" s="122">
        <v>8.1100989874802991</v>
      </c>
      <c r="V1869" s="122">
        <v>8.5779784251348001</v>
      </c>
      <c r="W1869" s="122">
        <v>8.4461318389598006</v>
      </c>
      <c r="X1869" s="122">
        <v>8.8610116627019995</v>
      </c>
      <c r="Y1869" s="122">
        <v>8.6445804747810993</v>
      </c>
      <c r="Z1869" s="122">
        <v>7.6730078542187004</v>
      </c>
      <c r="AA1869" s="122">
        <v>7.1530270002830996</v>
      </c>
      <c r="AB1869" s="122">
        <v>6.2627294704262004</v>
      </c>
      <c r="AC1869" s="122">
        <v>5.1089734473021</v>
      </c>
      <c r="AD1869" s="122">
        <v>4.2585276165677</v>
      </c>
      <c r="AE1869" s="122">
        <v>3.8684239398462998</v>
      </c>
      <c r="AF1869" s="122">
        <v>3.8497257154477</v>
      </c>
      <c r="AG1869" s="122">
        <v>6.0913747684884001</v>
      </c>
      <c r="AH1869" s="122">
        <v>3.3815973455048001</v>
      </c>
      <c r="AI1869" s="122">
        <v>3.2474315593365999</v>
      </c>
      <c r="AJ1869" s="122">
        <v>2.9696228296982001</v>
      </c>
      <c r="AK1869" s="122">
        <v>2.9316489283718998</v>
      </c>
      <c r="AL1869" s="122">
        <v>0</v>
      </c>
    </row>
    <row r="1870" spans="1:38" hidden="1" x14ac:dyDescent="0.25">
      <c r="A1870" s="122" t="s">
        <v>2217</v>
      </c>
      <c r="B1870" s="122">
        <v>1</v>
      </c>
      <c r="C1870" s="122" t="s">
        <v>2218</v>
      </c>
      <c r="D1870" s="122" t="s">
        <v>2138</v>
      </c>
      <c r="E1870" s="122">
        <v>35</v>
      </c>
      <c r="F1870" s="122">
        <v>1.3207923077946999</v>
      </c>
      <c r="G1870" s="122">
        <v>1.1688340637490999</v>
      </c>
      <c r="H1870" s="122">
        <v>1.0418001298288</v>
      </c>
      <c r="I1870" s="122">
        <v>1.0471965498602001</v>
      </c>
      <c r="J1870" s="122">
        <v>0.89711112368309998</v>
      </c>
      <c r="K1870" s="122">
        <v>0.84755218619929995</v>
      </c>
      <c r="L1870" s="122">
        <v>1.3676827695744</v>
      </c>
      <c r="M1870" s="122">
        <v>1.3580735341553001</v>
      </c>
      <c r="N1870" s="122">
        <v>0.8219684969312</v>
      </c>
      <c r="O1870" s="122">
        <v>0.85814528325579997</v>
      </c>
      <c r="P1870" s="122">
        <v>0.99913098520249999</v>
      </c>
      <c r="Q1870" s="122">
        <v>0.81148248359889996</v>
      </c>
      <c r="R1870" s="122">
        <v>0.72564043851100002</v>
      </c>
      <c r="S1870" s="122">
        <v>0.67200810606280004</v>
      </c>
      <c r="T1870" s="122">
        <v>0.843699204265</v>
      </c>
      <c r="U1870" s="122">
        <v>1.150032094915</v>
      </c>
      <c r="V1870" s="122">
        <v>1.0395993441313001</v>
      </c>
      <c r="W1870" s="122">
        <v>1.0074572419384</v>
      </c>
      <c r="X1870" s="122">
        <v>1.3930348956894001</v>
      </c>
      <c r="Y1870" s="122">
        <v>0.86717351999879999</v>
      </c>
      <c r="Z1870" s="122">
        <v>1.1598167581070999</v>
      </c>
      <c r="AA1870" s="122">
        <v>1.1929002481713</v>
      </c>
      <c r="AB1870" s="122">
        <v>1.1805066961546999</v>
      </c>
      <c r="AC1870" s="122">
        <v>1.1986832556872</v>
      </c>
      <c r="AD1870" s="122">
        <v>1.2859258374052001</v>
      </c>
      <c r="AE1870" s="122">
        <v>1.3522523320583</v>
      </c>
      <c r="AF1870" s="122">
        <v>1.5624213524048001</v>
      </c>
      <c r="AG1870" s="122">
        <v>1.7361671311633</v>
      </c>
      <c r="AH1870" s="122">
        <v>1.7827019264524</v>
      </c>
      <c r="AI1870" s="122">
        <v>1.7902361930674999</v>
      </c>
      <c r="AJ1870" s="122">
        <v>0.65079652091460005</v>
      </c>
      <c r="AK1870" s="122">
        <v>0.85829201936330002</v>
      </c>
      <c r="AL1870" s="122">
        <v>0</v>
      </c>
    </row>
    <row r="1871" spans="1:38" hidden="1" x14ac:dyDescent="0.25">
      <c r="A1871" s="122" t="s">
        <v>2217</v>
      </c>
      <c r="B1871" s="122">
        <v>1</v>
      </c>
      <c r="C1871" s="122" t="s">
        <v>2218</v>
      </c>
      <c r="D1871" s="122" t="s">
        <v>2139</v>
      </c>
      <c r="E1871" s="122">
        <v>35</v>
      </c>
      <c r="F1871" s="122">
        <v>0.74318711182639996</v>
      </c>
      <c r="G1871" s="122">
        <v>0.61189068183770001</v>
      </c>
      <c r="H1871" s="122">
        <v>0.68817043523520005</v>
      </c>
      <c r="I1871" s="122">
        <v>0.57245762825500002</v>
      </c>
      <c r="J1871" s="122">
        <v>0.50468220922780005</v>
      </c>
      <c r="K1871" s="122">
        <v>0.59177121524859999</v>
      </c>
      <c r="L1871" s="122">
        <v>0.60383787103849995</v>
      </c>
      <c r="M1871" s="122">
        <v>0.66267658706770005</v>
      </c>
      <c r="N1871" s="122">
        <v>0.902691741002</v>
      </c>
      <c r="O1871" s="122">
        <v>0.80592441765050005</v>
      </c>
      <c r="P1871" s="122">
        <v>0.64684711495530001</v>
      </c>
      <c r="Q1871" s="122">
        <v>0.5167168157516</v>
      </c>
      <c r="R1871" s="122">
        <v>0.4105729783996</v>
      </c>
      <c r="S1871" s="122">
        <v>0.42255039003639999</v>
      </c>
      <c r="T1871" s="122">
        <v>0.72693769633990002</v>
      </c>
      <c r="U1871" s="122">
        <v>0.81966958117059996</v>
      </c>
      <c r="V1871" s="122">
        <v>0.84628238686479995</v>
      </c>
      <c r="W1871" s="122">
        <v>0.60894004241739996</v>
      </c>
      <c r="X1871" s="122">
        <v>0.64300869237129998</v>
      </c>
      <c r="Y1871" s="122">
        <v>0.47084496089740002</v>
      </c>
      <c r="Z1871" s="122">
        <v>0.95006113892270005</v>
      </c>
      <c r="AA1871" s="122">
        <v>0.85376706143750003</v>
      </c>
      <c r="AB1871" s="122">
        <v>0.8339906777171</v>
      </c>
      <c r="AC1871" s="122">
        <v>0.8099574835908</v>
      </c>
      <c r="AD1871" s="122">
        <v>0.80383335528639999</v>
      </c>
      <c r="AE1871" s="122">
        <v>0.84745503679709999</v>
      </c>
      <c r="AF1871" s="122">
        <v>0.86782090138010004</v>
      </c>
      <c r="AG1871" s="122">
        <v>0.94778486298039999</v>
      </c>
      <c r="AH1871" s="122">
        <v>1.0606521868379</v>
      </c>
      <c r="AI1871" s="122">
        <v>0.96787533668369996</v>
      </c>
      <c r="AJ1871" s="122">
        <v>0.73924403357659996</v>
      </c>
      <c r="AK1871" s="122">
        <v>0.70939012812970004</v>
      </c>
      <c r="AL1871" s="122">
        <v>0</v>
      </c>
    </row>
    <row r="1872" spans="1:38" hidden="1" x14ac:dyDescent="0.25">
      <c r="A1872" s="122" t="s">
        <v>2217</v>
      </c>
      <c r="B1872" s="122">
        <v>1</v>
      </c>
      <c r="C1872" s="122" t="s">
        <v>2218</v>
      </c>
      <c r="D1872" s="122" t="s">
        <v>2140</v>
      </c>
      <c r="E1872" s="122">
        <v>35</v>
      </c>
      <c r="F1872" s="122">
        <v>0.25640427539529997</v>
      </c>
      <c r="G1872" s="122">
        <v>0.28913012239359998</v>
      </c>
      <c r="H1872" s="122">
        <v>0.2209283229175</v>
      </c>
      <c r="I1872" s="122">
        <v>0.25517432012059998</v>
      </c>
      <c r="J1872" s="122">
        <v>0.2131249572209</v>
      </c>
      <c r="K1872" s="122">
        <v>0.18626388721779999</v>
      </c>
      <c r="L1872" s="122">
        <v>0.14152398187359999</v>
      </c>
      <c r="M1872" s="122">
        <v>0.14445212018799999</v>
      </c>
      <c r="N1872" s="122">
        <v>0.22649283323569999</v>
      </c>
      <c r="O1872" s="122">
        <v>0.14011236525949999</v>
      </c>
      <c r="P1872" s="122">
        <v>0.26984913856999998</v>
      </c>
      <c r="Q1872" s="122">
        <v>0.27058478311310002</v>
      </c>
      <c r="R1872" s="122">
        <v>0.34875914301540001</v>
      </c>
      <c r="S1872" s="122">
        <v>0.14540145399609999</v>
      </c>
      <c r="T1872" s="122">
        <v>0.1692587093764</v>
      </c>
      <c r="U1872" s="122">
        <v>0.49029726710429999</v>
      </c>
      <c r="V1872" s="122">
        <v>0.46965630879359999</v>
      </c>
      <c r="W1872" s="122">
        <v>0.27166320322620002</v>
      </c>
      <c r="X1872" s="122">
        <v>0.18608427766790001</v>
      </c>
      <c r="Y1872" s="122">
        <v>0.4804647893008</v>
      </c>
      <c r="Z1872" s="122">
        <v>0.25956862614499998</v>
      </c>
      <c r="AA1872" s="122">
        <v>0.28540230035980002</v>
      </c>
      <c r="AB1872" s="122">
        <v>0.30133530209339998</v>
      </c>
      <c r="AC1872" s="122">
        <v>0.31430669692430002</v>
      </c>
      <c r="AD1872" s="122">
        <v>0.24434925914239999</v>
      </c>
      <c r="AE1872" s="122">
        <v>0.19033789717300001</v>
      </c>
      <c r="AF1872" s="122">
        <v>0.1733494092249</v>
      </c>
      <c r="AG1872" s="122">
        <v>0.1278902432391</v>
      </c>
      <c r="AH1872" s="122">
        <v>0.1395943283136</v>
      </c>
      <c r="AI1872" s="122">
        <v>0.1318007098797</v>
      </c>
      <c r="AJ1872" s="122">
        <v>9.1595612194400003E-2</v>
      </c>
      <c r="AK1872" s="122">
        <v>0.1048365238898</v>
      </c>
      <c r="AL1872" s="122">
        <v>0</v>
      </c>
    </row>
    <row r="1873" spans="1:38" hidden="1" x14ac:dyDescent="0.25">
      <c r="A1873" s="122" t="s">
        <v>2217</v>
      </c>
      <c r="B1873" s="122">
        <v>1</v>
      </c>
      <c r="C1873" s="122" t="s">
        <v>2218</v>
      </c>
      <c r="D1873" s="122" t="s">
        <v>2141</v>
      </c>
      <c r="E1873" s="122">
        <v>35</v>
      </c>
      <c r="F1873" s="122">
        <v>0.73782995995449996</v>
      </c>
      <c r="G1873" s="122">
        <v>0.92465724320609999</v>
      </c>
      <c r="H1873" s="122">
        <v>0.9636245378153</v>
      </c>
      <c r="I1873" s="122">
        <v>0.96780944276500003</v>
      </c>
      <c r="J1873" s="122">
        <v>0.95819650173250004</v>
      </c>
      <c r="K1873" s="122">
        <v>0.84187218714750001</v>
      </c>
      <c r="L1873" s="122">
        <v>0.85544118912290001</v>
      </c>
      <c r="M1873" s="122">
        <v>0.93370682414240003</v>
      </c>
      <c r="N1873" s="122">
        <v>0.90397741835599998</v>
      </c>
      <c r="O1873" s="122">
        <v>0.88949136527479999</v>
      </c>
      <c r="P1873" s="122">
        <v>0.73655573829230003</v>
      </c>
      <c r="Q1873" s="122">
        <v>0.61657631586450001</v>
      </c>
      <c r="R1873" s="122">
        <v>0.58841301825759995</v>
      </c>
      <c r="S1873" s="122">
        <v>0.36658155912750001</v>
      </c>
      <c r="T1873" s="122">
        <v>0.48832897168810002</v>
      </c>
      <c r="U1873" s="122">
        <v>0.45220074075759997</v>
      </c>
      <c r="V1873" s="122">
        <v>0.5277752769149</v>
      </c>
      <c r="W1873" s="122">
        <v>0.66869170134029998</v>
      </c>
      <c r="X1873" s="122">
        <v>0.57333524688640003</v>
      </c>
      <c r="Y1873" s="122">
        <v>0.52549704054360002</v>
      </c>
      <c r="Z1873" s="122">
        <v>1.1697480589736999</v>
      </c>
      <c r="AA1873" s="122">
        <v>1.2677719677078001</v>
      </c>
      <c r="AB1873" s="122">
        <v>1.2554928630855</v>
      </c>
      <c r="AC1873" s="122">
        <v>1.2496765341914999</v>
      </c>
      <c r="AD1873" s="122">
        <v>1.2975231671364</v>
      </c>
      <c r="AE1873" s="122">
        <v>1.4054607265089001</v>
      </c>
      <c r="AF1873" s="122">
        <v>1.5327584062921</v>
      </c>
      <c r="AG1873" s="122">
        <v>1.6522404836488001</v>
      </c>
      <c r="AH1873" s="122">
        <v>1.8249111490523</v>
      </c>
      <c r="AI1873" s="122">
        <v>1.7557379131155999</v>
      </c>
      <c r="AJ1873" s="122">
        <v>0.91846424131899995</v>
      </c>
      <c r="AK1873" s="122">
        <v>1.0588351646676999</v>
      </c>
      <c r="AL1873" s="122">
        <v>0</v>
      </c>
    </row>
    <row r="1874" spans="1:38" hidden="1" x14ac:dyDescent="0.25">
      <c r="A1874" s="122" t="s">
        <v>2217</v>
      </c>
      <c r="B1874" s="122">
        <v>1</v>
      </c>
      <c r="C1874" s="122" t="s">
        <v>2218</v>
      </c>
      <c r="D1874" s="122" t="s">
        <v>2142</v>
      </c>
      <c r="E1874" s="122">
        <v>35</v>
      </c>
      <c r="F1874" s="122">
        <v>0.37129609448829998</v>
      </c>
      <c r="G1874" s="122">
        <v>0.45013832345940002</v>
      </c>
      <c r="H1874" s="122">
        <v>0.60963844253330002</v>
      </c>
      <c r="I1874" s="122">
        <v>0.84973981049680003</v>
      </c>
      <c r="J1874" s="122">
        <v>0.86341266595379995</v>
      </c>
      <c r="K1874" s="122">
        <v>0.92764850782959996</v>
      </c>
      <c r="L1874" s="122">
        <v>0.95969909181190005</v>
      </c>
      <c r="M1874" s="122">
        <v>1.036144731394</v>
      </c>
      <c r="N1874" s="122">
        <v>1.0011018972831001</v>
      </c>
      <c r="O1874" s="122">
        <v>1.2135853099425999</v>
      </c>
      <c r="P1874" s="122">
        <v>1.3746746539235</v>
      </c>
      <c r="Q1874" s="122">
        <v>1.1565284280654999</v>
      </c>
      <c r="R1874" s="122">
        <v>1.1209386487685999</v>
      </c>
      <c r="S1874" s="122">
        <v>1.1900647276328</v>
      </c>
      <c r="T1874" s="122">
        <v>1.3146424421448</v>
      </c>
      <c r="U1874" s="122">
        <v>1.3436771483392</v>
      </c>
      <c r="V1874" s="122">
        <v>1.3146663904536999</v>
      </c>
      <c r="W1874" s="122">
        <v>1.3204572361914</v>
      </c>
      <c r="X1874" s="122">
        <v>1.3273840861531001</v>
      </c>
      <c r="Y1874" s="122">
        <v>1.0570731866112</v>
      </c>
      <c r="Z1874" s="122">
        <v>1.0820318960474999</v>
      </c>
      <c r="AA1874" s="122">
        <v>1.0706195909592999</v>
      </c>
      <c r="AB1874" s="122">
        <v>1.0341011577651</v>
      </c>
      <c r="AC1874" s="122">
        <v>1.1783493893893</v>
      </c>
      <c r="AD1874" s="122">
        <v>1.1370610334211</v>
      </c>
      <c r="AE1874" s="122">
        <v>1.1826910512015001</v>
      </c>
      <c r="AF1874" s="122">
        <v>1.2060714309156999</v>
      </c>
      <c r="AG1874" s="122">
        <v>1.223085503614</v>
      </c>
      <c r="AH1874" s="122">
        <v>1.2899195613926999</v>
      </c>
      <c r="AI1874" s="122">
        <v>1.2451025259345001</v>
      </c>
      <c r="AJ1874" s="122">
        <v>0.5191155809529</v>
      </c>
      <c r="AK1874" s="122">
        <v>0.70635217546469997</v>
      </c>
      <c r="AL1874" s="122">
        <v>0</v>
      </c>
    </row>
    <row r="1875" spans="1:38" hidden="1" x14ac:dyDescent="0.25">
      <c r="A1875" s="122" t="s">
        <v>2217</v>
      </c>
      <c r="B1875" s="122">
        <v>1</v>
      </c>
      <c r="C1875" s="122" t="s">
        <v>2218</v>
      </c>
      <c r="D1875" s="122" t="s">
        <v>2143</v>
      </c>
      <c r="E1875" s="122">
        <v>35</v>
      </c>
      <c r="F1875" s="122">
        <v>0.80737814793340001</v>
      </c>
      <c r="G1875" s="122">
        <v>0.85548212023589998</v>
      </c>
      <c r="H1875" s="122">
        <v>0.99747012231599996</v>
      </c>
      <c r="I1875" s="122">
        <v>1.0871604193983</v>
      </c>
      <c r="J1875" s="122">
        <v>1.1995814287372999</v>
      </c>
      <c r="K1875" s="122">
        <v>1.4579877656544999</v>
      </c>
      <c r="L1875" s="122">
        <v>1.709625159372</v>
      </c>
      <c r="M1875" s="122">
        <v>1.9590439553443999</v>
      </c>
      <c r="N1875" s="122">
        <v>3.0578555654796</v>
      </c>
      <c r="O1875" s="122">
        <v>2.6198932486749</v>
      </c>
      <c r="P1875" s="122">
        <v>0.67734041437869996</v>
      </c>
      <c r="Q1875" s="122">
        <v>0.86784188741760004</v>
      </c>
      <c r="R1875" s="122">
        <v>0.97866812051149998</v>
      </c>
      <c r="S1875" s="122">
        <v>1.0843947316589</v>
      </c>
      <c r="T1875" s="122">
        <v>0.73380239075730003</v>
      </c>
      <c r="U1875" s="122">
        <v>0.86522733978910005</v>
      </c>
      <c r="V1875" s="122">
        <v>0.76781762450390001</v>
      </c>
      <c r="W1875" s="122">
        <v>0.80374341447169995</v>
      </c>
      <c r="X1875" s="122">
        <v>0.76574214279459996</v>
      </c>
      <c r="Y1875" s="122">
        <v>0.57678460140989996</v>
      </c>
      <c r="Z1875" s="122">
        <v>0.85127589421649996</v>
      </c>
      <c r="AA1875" s="122">
        <v>0.79620537750139997</v>
      </c>
      <c r="AB1875" s="122">
        <v>0.79936304337999997</v>
      </c>
      <c r="AC1875" s="122">
        <v>0.75448684004040001</v>
      </c>
      <c r="AD1875" s="122">
        <v>0.65644800624169997</v>
      </c>
      <c r="AE1875" s="122">
        <v>0.76449824774120001</v>
      </c>
      <c r="AF1875" s="122">
        <v>0.85424349074810002</v>
      </c>
      <c r="AG1875" s="122">
        <v>0.91247722433180001</v>
      </c>
      <c r="AH1875" s="122">
        <v>0.79201858952519999</v>
      </c>
      <c r="AI1875" s="122">
        <v>0.77792389360869996</v>
      </c>
      <c r="AJ1875" s="122">
        <v>0.54636803986969995</v>
      </c>
      <c r="AK1875" s="122">
        <v>0.63395121333649995</v>
      </c>
      <c r="AL1875" s="122">
        <v>0</v>
      </c>
    </row>
    <row r="1876" spans="1:38" hidden="1" x14ac:dyDescent="0.25">
      <c r="A1876" s="122" t="s">
        <v>2217</v>
      </c>
      <c r="B1876" s="122">
        <v>1</v>
      </c>
      <c r="C1876" s="122" t="s">
        <v>2218</v>
      </c>
      <c r="D1876" s="122" t="s">
        <v>2144</v>
      </c>
      <c r="E1876" s="122">
        <v>35</v>
      </c>
      <c r="F1876" s="122">
        <v>1.3490759957756999</v>
      </c>
      <c r="G1876" s="122">
        <v>2.5155290487343001</v>
      </c>
      <c r="H1876" s="122">
        <v>2.0862810324539001</v>
      </c>
      <c r="I1876" s="122">
        <v>1.9304963656412999</v>
      </c>
      <c r="J1876" s="122">
        <v>1.7720808398350001</v>
      </c>
      <c r="K1876" s="122">
        <v>1.4687056279549</v>
      </c>
      <c r="L1876" s="122">
        <v>1.2263575221995999</v>
      </c>
      <c r="M1876" s="122">
        <v>1.3448868101222999</v>
      </c>
      <c r="N1876" s="122">
        <v>1.2318586480181</v>
      </c>
      <c r="O1876" s="122">
        <v>1.2834574963562</v>
      </c>
      <c r="P1876" s="122">
        <v>1.3119975007264</v>
      </c>
      <c r="Q1876" s="122">
        <v>1.2870894393083001</v>
      </c>
      <c r="R1876" s="122">
        <v>1.2598124581718</v>
      </c>
      <c r="S1876" s="122">
        <v>1.4698929139346</v>
      </c>
      <c r="T1876" s="122">
        <v>1.5814622516579</v>
      </c>
      <c r="U1876" s="122">
        <v>1.1300924364092</v>
      </c>
      <c r="V1876" s="122">
        <v>1.3222046273007</v>
      </c>
      <c r="W1876" s="122">
        <v>1.1406364644417</v>
      </c>
      <c r="X1876" s="122">
        <v>1.1730675669905</v>
      </c>
      <c r="Y1876" s="122">
        <v>1.4480833333444001</v>
      </c>
      <c r="Z1876" s="122">
        <v>0.91090814966150002</v>
      </c>
      <c r="AA1876" s="122">
        <v>0.6709776540015</v>
      </c>
      <c r="AB1876" s="122">
        <v>0.72887602129179996</v>
      </c>
      <c r="AC1876" s="122">
        <v>0.54290516017540003</v>
      </c>
      <c r="AD1876" s="122">
        <v>0.37328932720050001</v>
      </c>
      <c r="AE1876" s="122">
        <v>0.56375192956730003</v>
      </c>
      <c r="AF1876" s="122">
        <v>0.53900271809069999</v>
      </c>
      <c r="AG1876" s="122">
        <v>0.57607635100010002</v>
      </c>
      <c r="AH1876" s="122">
        <v>0.43515882212969997</v>
      </c>
      <c r="AI1876" s="122">
        <v>0.4659394893212</v>
      </c>
      <c r="AJ1876" s="122">
        <v>0.3190322745686</v>
      </c>
      <c r="AK1876" s="122">
        <v>0.31713969486729998</v>
      </c>
      <c r="AL1876" s="122">
        <v>0</v>
      </c>
    </row>
    <row r="1877" spans="1:38" hidden="1" x14ac:dyDescent="0.25">
      <c r="A1877" s="122" t="s">
        <v>2217</v>
      </c>
      <c r="B1877" s="122">
        <v>1</v>
      </c>
      <c r="C1877" s="122" t="s">
        <v>2218</v>
      </c>
      <c r="D1877" s="122" t="s">
        <v>2145</v>
      </c>
      <c r="E1877" s="122">
        <v>35</v>
      </c>
      <c r="F1877" s="122">
        <v>4.8441915180899998E-2</v>
      </c>
      <c r="G1877" s="122">
        <v>5.3443456865800001E-2</v>
      </c>
      <c r="H1877" s="122">
        <v>7.5176920709599998E-2</v>
      </c>
      <c r="I1877" s="122">
        <v>7.8116558984300005E-2</v>
      </c>
      <c r="J1877" s="122">
        <v>7.3397178984E-2</v>
      </c>
      <c r="K1877" s="122">
        <v>9.3937693641800005E-2</v>
      </c>
      <c r="L1877" s="122">
        <v>8.8267295260599996E-2</v>
      </c>
      <c r="M1877" s="122">
        <v>7.4138416147499997E-2</v>
      </c>
      <c r="N1877" s="122">
        <v>7.3008852671599997E-2</v>
      </c>
      <c r="O1877" s="122">
        <v>7.8930716891399993E-2</v>
      </c>
      <c r="P1877" s="122">
        <v>7.3471088488999997E-2</v>
      </c>
      <c r="Q1877" s="122">
        <v>7.0723554656500001E-2</v>
      </c>
      <c r="R1877" s="122">
        <v>7.1333416317899995E-2</v>
      </c>
      <c r="S1877" s="122">
        <v>7.9873077628600006E-2</v>
      </c>
      <c r="T1877" s="122">
        <v>9.5210277603099996E-2</v>
      </c>
      <c r="U1877" s="122">
        <v>0.1093068084159</v>
      </c>
      <c r="V1877" s="122">
        <v>0.1058387453557</v>
      </c>
      <c r="W1877" s="122">
        <v>0.1066764510943</v>
      </c>
      <c r="X1877" s="122">
        <v>8.3101121117800006E-2</v>
      </c>
      <c r="Y1877" s="122">
        <v>8.2354695495400004E-2</v>
      </c>
      <c r="Z1877" s="122">
        <v>0.13152803654420001</v>
      </c>
      <c r="AA1877" s="122">
        <v>0.1376128318308</v>
      </c>
      <c r="AB1877" s="122">
        <v>0.14176166754040001</v>
      </c>
      <c r="AC1877" s="122">
        <v>0.1076013904355</v>
      </c>
      <c r="AD1877" s="122">
        <v>0.12316053117469999</v>
      </c>
      <c r="AE1877" s="122">
        <v>0.1088224106091</v>
      </c>
      <c r="AF1877" s="122">
        <v>0.13675507070260001</v>
      </c>
      <c r="AG1877" s="122">
        <v>0.1648934723147</v>
      </c>
      <c r="AH1877" s="122">
        <v>0.17772949186289999</v>
      </c>
      <c r="AI1877" s="122">
        <v>0.14527781233289999</v>
      </c>
      <c r="AJ1877" s="122">
        <v>0.13256664773339999</v>
      </c>
      <c r="AK1877" s="122">
        <v>0.13528066437280001</v>
      </c>
      <c r="AL1877" s="122">
        <v>0</v>
      </c>
    </row>
    <row r="1878" spans="1:38" hidden="1" x14ac:dyDescent="0.25">
      <c r="A1878" s="122" t="s">
        <v>2217</v>
      </c>
      <c r="B1878" s="122">
        <v>1</v>
      </c>
      <c r="C1878" s="122" t="s">
        <v>2218</v>
      </c>
      <c r="D1878" s="122" t="s">
        <v>2146</v>
      </c>
      <c r="E1878" s="122">
        <v>35</v>
      </c>
      <c r="F1878" s="122">
        <v>0.56641708070529995</v>
      </c>
      <c r="G1878" s="122">
        <v>0.63468352987279997</v>
      </c>
      <c r="H1878" s="122">
        <v>0.56186903071210004</v>
      </c>
      <c r="I1878" s="122">
        <v>0.57143659243510003</v>
      </c>
      <c r="J1878" s="122">
        <v>0.44901371786420002</v>
      </c>
      <c r="K1878" s="122">
        <v>0.56624572900629999</v>
      </c>
      <c r="L1878" s="122">
        <v>0.93575047697040004</v>
      </c>
      <c r="M1878" s="122">
        <v>0.86938449920170002</v>
      </c>
      <c r="N1878" s="122">
        <v>0.87039158352849999</v>
      </c>
      <c r="O1878" s="122">
        <v>0.73413908888309998</v>
      </c>
      <c r="P1878" s="122">
        <v>0.77343767929590002</v>
      </c>
      <c r="Q1878" s="122">
        <v>0.63553101811650003</v>
      </c>
      <c r="R1878" s="122">
        <v>0.72818170894180001</v>
      </c>
      <c r="S1878" s="122">
        <v>0.82173991810619995</v>
      </c>
      <c r="T1878" s="122">
        <v>0.68627378632080005</v>
      </c>
      <c r="U1878" s="122">
        <v>0.90093678267629995</v>
      </c>
      <c r="V1878" s="122">
        <v>0.63588333077150005</v>
      </c>
      <c r="W1878" s="122">
        <v>0.94055603199829996</v>
      </c>
      <c r="X1878" s="122">
        <v>0.79798443223019999</v>
      </c>
      <c r="Y1878" s="122">
        <v>0.46661254344399999</v>
      </c>
      <c r="Z1878" s="122">
        <v>1.6070326478354999</v>
      </c>
      <c r="AA1878" s="122">
        <v>1.6677820886031001</v>
      </c>
      <c r="AB1878" s="122">
        <v>1.6402293469283999</v>
      </c>
      <c r="AC1878" s="122">
        <v>1.7561377664536999</v>
      </c>
      <c r="AD1878" s="122">
        <v>1.8815182358347999</v>
      </c>
      <c r="AE1878" s="122">
        <v>1.8456668937841001</v>
      </c>
      <c r="AF1878" s="122">
        <v>1.9012604360117</v>
      </c>
      <c r="AG1878" s="122">
        <v>2.0468293309147998</v>
      </c>
      <c r="AH1878" s="122">
        <v>2.1654031266869</v>
      </c>
      <c r="AI1878" s="122">
        <v>2.0767302610849998</v>
      </c>
      <c r="AJ1878" s="122">
        <v>1.2335324138679999</v>
      </c>
      <c r="AK1878" s="122">
        <v>1.5273837253977001</v>
      </c>
      <c r="AL1878" s="122">
        <v>0</v>
      </c>
    </row>
    <row r="1879" spans="1:38" hidden="1" x14ac:dyDescent="0.25">
      <c r="A1879" s="122" t="s">
        <v>2217</v>
      </c>
      <c r="B1879" s="122">
        <v>1</v>
      </c>
      <c r="C1879" s="122" t="s">
        <v>2218</v>
      </c>
      <c r="D1879" s="122" t="s">
        <v>2147</v>
      </c>
      <c r="E1879" s="122">
        <v>35</v>
      </c>
      <c r="F1879" s="122">
        <v>7.78879583805E-2</v>
      </c>
      <c r="G1879" s="122">
        <v>8.0380435124999997E-2</v>
      </c>
      <c r="H1879" s="122">
        <v>0.11875140198589999</v>
      </c>
      <c r="I1879" s="122">
        <v>0.10540299917029999</v>
      </c>
      <c r="J1879" s="122">
        <v>7.08270066015E-2</v>
      </c>
      <c r="K1879" s="122">
        <v>2.9783834301500001E-2</v>
      </c>
      <c r="L1879" s="122">
        <v>2.17574059599E-2</v>
      </c>
      <c r="M1879" s="122">
        <v>1.76889343668E-2</v>
      </c>
      <c r="N1879" s="122">
        <v>2.2166686494600001E-2</v>
      </c>
      <c r="O1879" s="122">
        <v>3.8207863378099997E-2</v>
      </c>
      <c r="P1879" s="122">
        <v>4.06745940997E-2</v>
      </c>
      <c r="Q1879" s="122">
        <v>7.0245358553600007E-2</v>
      </c>
      <c r="R1879" s="122">
        <v>4.90847301995E-2</v>
      </c>
      <c r="S1879" s="122">
        <v>5.3559157205700002E-2</v>
      </c>
      <c r="T1879" s="122">
        <v>0.10325551274689999</v>
      </c>
      <c r="U1879" s="122">
        <v>6.3466233140799994E-2</v>
      </c>
      <c r="V1879" s="122">
        <v>7.4471177955799994E-2</v>
      </c>
      <c r="W1879" s="122">
        <v>7.3831767596000006E-2</v>
      </c>
      <c r="X1879" s="122">
        <v>6.1247234424199999E-2</v>
      </c>
      <c r="Y1879" s="122">
        <v>7.1427848096699997E-2</v>
      </c>
      <c r="Z1879" s="122">
        <v>8.9786839483099998E-2</v>
      </c>
      <c r="AA1879" s="122">
        <v>0.1041055693752</v>
      </c>
      <c r="AB1879" s="122">
        <v>9.0916245325800005E-2</v>
      </c>
      <c r="AC1879" s="122">
        <v>0.110014672649</v>
      </c>
      <c r="AD1879" s="122">
        <v>0.1025230681678</v>
      </c>
      <c r="AE1879" s="122">
        <v>0.1280382637836</v>
      </c>
      <c r="AF1879" s="122">
        <v>0.1046906536398</v>
      </c>
      <c r="AG1879" s="122">
        <v>9.6675555158200005E-2</v>
      </c>
      <c r="AH1879" s="122">
        <v>0.1089529452033</v>
      </c>
      <c r="AI1879" s="122">
        <v>9.5506709959600006E-2</v>
      </c>
      <c r="AJ1879" s="122">
        <v>7.9354779997300007E-2</v>
      </c>
      <c r="AK1879" s="122">
        <v>8.1888891828300003E-2</v>
      </c>
      <c r="AL1879" s="122">
        <v>0</v>
      </c>
    </row>
    <row r="1880" spans="1:38" hidden="1" x14ac:dyDescent="0.25">
      <c r="A1880" s="122" t="s">
        <v>2217</v>
      </c>
      <c r="B1880" s="122">
        <v>1</v>
      </c>
      <c r="C1880" s="122" t="s">
        <v>2218</v>
      </c>
      <c r="D1880" s="122" t="s">
        <v>475</v>
      </c>
      <c r="E1880" s="122">
        <v>35</v>
      </c>
      <c r="F1880" s="122">
        <v>0.1012177214628</v>
      </c>
      <c r="G1880" s="122">
        <v>0.10144416812449999</v>
      </c>
      <c r="H1880" s="122">
        <v>0.1035128369772</v>
      </c>
      <c r="I1880" s="122">
        <v>9.9687910958400003E-2</v>
      </c>
      <c r="J1880" s="122">
        <v>0.1079766165717</v>
      </c>
      <c r="K1880" s="122">
        <v>9.0565214114600001E-2</v>
      </c>
      <c r="L1880" s="122">
        <v>8.9406237879700007E-2</v>
      </c>
      <c r="M1880" s="122">
        <v>0.1009361230586</v>
      </c>
      <c r="N1880" s="122">
        <v>9.9179738081999994E-2</v>
      </c>
      <c r="O1880" s="122">
        <v>0.1479667743045</v>
      </c>
      <c r="P1880" s="122">
        <v>0.1212048299629</v>
      </c>
      <c r="Q1880" s="122">
        <v>0.104081855209</v>
      </c>
      <c r="R1880" s="122">
        <v>0.14181489472860001</v>
      </c>
      <c r="S1880" s="122">
        <v>0.11572029097180001</v>
      </c>
      <c r="T1880" s="122">
        <v>8.6715308817600006E-2</v>
      </c>
      <c r="U1880" s="122">
        <v>9.1802467762599996E-2</v>
      </c>
      <c r="V1880" s="122">
        <v>0.1074106963416</v>
      </c>
      <c r="W1880" s="122">
        <v>0.1006613443454</v>
      </c>
      <c r="X1880" s="122">
        <v>8.8683459620500005E-2</v>
      </c>
      <c r="Y1880" s="122">
        <v>7.2417864471699997E-2</v>
      </c>
      <c r="Z1880" s="122">
        <v>0.1266657845668</v>
      </c>
      <c r="AA1880" s="122">
        <v>0.12703737694809999</v>
      </c>
      <c r="AB1880" s="122">
        <v>0.12940649708099999</v>
      </c>
      <c r="AC1880" s="122">
        <v>0.13857553554240001</v>
      </c>
      <c r="AD1880" s="122">
        <v>0.1367890444813</v>
      </c>
      <c r="AE1880" s="122">
        <v>0.1590308503656</v>
      </c>
      <c r="AF1880" s="122">
        <v>0.1296296446887</v>
      </c>
      <c r="AG1880" s="122">
        <v>0.1417967708282</v>
      </c>
      <c r="AH1880" s="122">
        <v>0.15887405759600001</v>
      </c>
      <c r="AI1880" s="122">
        <v>0.14278274835169999</v>
      </c>
      <c r="AJ1880" s="122">
        <v>8.7564509256399997E-2</v>
      </c>
      <c r="AK1880" s="122">
        <v>0.1085578940257</v>
      </c>
      <c r="AL1880" s="122">
        <v>0</v>
      </c>
    </row>
    <row r="1881" spans="1:38" hidden="1" x14ac:dyDescent="0.25">
      <c r="A1881" s="122" t="s">
        <v>2217</v>
      </c>
      <c r="B1881" s="122">
        <v>1</v>
      </c>
      <c r="C1881" s="122" t="s">
        <v>2218</v>
      </c>
      <c r="D1881" s="122" t="s">
        <v>2148</v>
      </c>
      <c r="E1881" s="122">
        <v>35</v>
      </c>
      <c r="F1881" s="122">
        <v>4.7268633243900002E-2</v>
      </c>
      <c r="G1881" s="122">
        <v>4.0697979969700003E-2</v>
      </c>
      <c r="H1881" s="122">
        <v>3.54526170923E-2</v>
      </c>
      <c r="I1881" s="122">
        <v>3.9483018712800001E-2</v>
      </c>
      <c r="J1881" s="122">
        <v>3.4058599963200001E-2</v>
      </c>
      <c r="K1881" s="122">
        <v>3.1541723824700003E-2</v>
      </c>
      <c r="L1881" s="122">
        <v>3.6237697829E-2</v>
      </c>
      <c r="M1881" s="122">
        <v>4.09968038467E-2</v>
      </c>
      <c r="N1881" s="122">
        <v>6.1191868984299999E-2</v>
      </c>
      <c r="O1881" s="122">
        <v>7.9802738021599998E-2</v>
      </c>
      <c r="P1881" s="122">
        <v>9.8342523311000005E-2</v>
      </c>
      <c r="Q1881" s="122">
        <v>8.3176194121600003E-2</v>
      </c>
      <c r="R1881" s="122">
        <v>7.8995021140200003E-2</v>
      </c>
      <c r="S1881" s="122">
        <v>0.1009156677398</v>
      </c>
      <c r="T1881" s="122">
        <v>0.1008749789197</v>
      </c>
      <c r="U1881" s="122">
        <v>5.7971355068600003E-2</v>
      </c>
      <c r="V1881" s="122">
        <v>2.7987394856199999E-2</v>
      </c>
      <c r="W1881" s="122">
        <v>2.59141908857E-2</v>
      </c>
      <c r="X1881" s="122">
        <v>2.51174720466E-2</v>
      </c>
      <c r="Y1881" s="122">
        <v>4.4646551208399998E-2</v>
      </c>
      <c r="Z1881" s="122">
        <v>0.111597673216</v>
      </c>
      <c r="AA1881" s="122">
        <v>0.11775507919930001</v>
      </c>
      <c r="AB1881" s="122">
        <v>0.1061152868072</v>
      </c>
      <c r="AC1881" s="122">
        <v>9.8806000925799997E-2</v>
      </c>
      <c r="AD1881" s="122">
        <v>0.10618488345219999</v>
      </c>
      <c r="AE1881" s="122">
        <v>8.8530958992100006E-2</v>
      </c>
      <c r="AF1881" s="122">
        <v>9.1201970227300005E-2</v>
      </c>
      <c r="AG1881" s="122">
        <v>8.9828208989E-2</v>
      </c>
      <c r="AH1881" s="122">
        <v>9.0227971933299997E-2</v>
      </c>
      <c r="AI1881" s="122">
        <v>9.1626460073599994E-2</v>
      </c>
      <c r="AJ1881" s="122">
        <v>6.48590272074E-2</v>
      </c>
      <c r="AK1881" s="122">
        <v>7.23744538124E-2</v>
      </c>
      <c r="AL1881" s="122">
        <v>0</v>
      </c>
    </row>
    <row r="1882" spans="1:38" hidden="1" x14ac:dyDescent="0.25">
      <c r="A1882" s="122" t="s">
        <v>2217</v>
      </c>
      <c r="B1882" s="122">
        <v>1</v>
      </c>
      <c r="C1882" s="122" t="s">
        <v>2218</v>
      </c>
      <c r="D1882" s="122" t="s">
        <v>2149</v>
      </c>
      <c r="E1882" s="122">
        <v>35</v>
      </c>
      <c r="F1882" s="122">
        <v>6.0418108352463999</v>
      </c>
      <c r="G1882" s="122">
        <v>7.9046050711006002</v>
      </c>
      <c r="H1882" s="122">
        <v>7.2729951809099997</v>
      </c>
      <c r="I1882" s="122">
        <v>6.3958146692416999</v>
      </c>
      <c r="J1882" s="122">
        <v>6.2906192885700003</v>
      </c>
      <c r="K1882" s="122">
        <v>7.1875317665003999</v>
      </c>
      <c r="L1882" s="122">
        <v>5.8978846131717999</v>
      </c>
      <c r="M1882" s="122">
        <v>6.5909173995068002</v>
      </c>
      <c r="N1882" s="122">
        <v>6.6598513414000999</v>
      </c>
      <c r="O1882" s="122">
        <v>6.0287413960066001</v>
      </c>
      <c r="P1882" s="122">
        <v>6.8018882117619999</v>
      </c>
      <c r="Q1882" s="122">
        <v>6.9690754582138998</v>
      </c>
      <c r="R1882" s="122">
        <v>7.4490973331047003</v>
      </c>
      <c r="S1882" s="122">
        <v>7.4250419200693001</v>
      </c>
      <c r="T1882" s="122">
        <v>7.0830019452083999</v>
      </c>
      <c r="U1882" s="122">
        <v>9.1741573041517004</v>
      </c>
      <c r="V1882" s="122">
        <v>8.5619742063584994</v>
      </c>
      <c r="W1882" s="122">
        <v>9.5663115598069997</v>
      </c>
      <c r="X1882" s="122">
        <v>12.6346132281928</v>
      </c>
      <c r="Y1882" s="122">
        <v>7.5959958626323996</v>
      </c>
      <c r="Z1882" s="122">
        <v>4.8653013363594004</v>
      </c>
      <c r="AA1882" s="122">
        <v>4.6132134350612004</v>
      </c>
      <c r="AB1882" s="122">
        <v>4.5846326949928997</v>
      </c>
      <c r="AC1882" s="122">
        <v>4.3760996004662998</v>
      </c>
      <c r="AD1882" s="122">
        <v>3.4094790931476999</v>
      </c>
      <c r="AE1882" s="122">
        <v>4.3486862794411003</v>
      </c>
      <c r="AF1882" s="122">
        <v>4.2633132775789004</v>
      </c>
      <c r="AG1882" s="122">
        <v>4.1498368104193997</v>
      </c>
      <c r="AH1882" s="122">
        <v>5.8975884456346002</v>
      </c>
      <c r="AI1882" s="122">
        <v>3.4337330446137999</v>
      </c>
      <c r="AJ1882" s="122">
        <v>3.5958591880005</v>
      </c>
      <c r="AK1882" s="122">
        <v>3.9986718997127002</v>
      </c>
      <c r="AL1882" s="122">
        <v>0</v>
      </c>
    </row>
    <row r="1883" spans="1:38" hidden="1" x14ac:dyDescent="0.25">
      <c r="A1883" s="122" t="s">
        <v>2217</v>
      </c>
      <c r="B1883" s="122">
        <v>1</v>
      </c>
      <c r="C1883" s="122" t="s">
        <v>2218</v>
      </c>
      <c r="D1883" s="122" t="s">
        <v>2150</v>
      </c>
      <c r="E1883" s="122">
        <v>35</v>
      </c>
      <c r="F1883" s="122">
        <v>0.1953058868607</v>
      </c>
      <c r="G1883" s="122">
        <v>0.2073163326751</v>
      </c>
      <c r="H1883" s="122">
        <v>0.2436607471651</v>
      </c>
      <c r="I1883" s="122">
        <v>0.28435669880780001</v>
      </c>
      <c r="J1883" s="122">
        <v>0.2242957634221</v>
      </c>
      <c r="K1883" s="122">
        <v>0.20090114504689999</v>
      </c>
      <c r="L1883" s="122">
        <v>0.14294600096509999</v>
      </c>
      <c r="M1883" s="122">
        <v>0.16385365509559999</v>
      </c>
      <c r="N1883" s="122">
        <v>0.2011577099256</v>
      </c>
      <c r="O1883" s="122">
        <v>0.2571785607764</v>
      </c>
      <c r="P1883" s="122">
        <v>0.29688636111400002</v>
      </c>
      <c r="Q1883" s="122">
        <v>0.2866069356889</v>
      </c>
      <c r="R1883" s="122">
        <v>0.23315246844750001</v>
      </c>
      <c r="S1883" s="122">
        <v>0.23409906682529999</v>
      </c>
      <c r="T1883" s="122">
        <v>0.21473948545470001</v>
      </c>
      <c r="U1883" s="122">
        <v>0.22429819478640001</v>
      </c>
      <c r="V1883" s="122">
        <v>0.2383649313124</v>
      </c>
      <c r="W1883" s="122">
        <v>0.20207457703430001</v>
      </c>
      <c r="X1883" s="122">
        <v>0.179568156821</v>
      </c>
      <c r="Y1883" s="122">
        <v>0.13909730069539999</v>
      </c>
      <c r="Z1883" s="122">
        <v>0.19086399288</v>
      </c>
      <c r="AA1883" s="122">
        <v>0.18980852807080001</v>
      </c>
      <c r="AB1883" s="122">
        <v>0.18940142390590001</v>
      </c>
      <c r="AC1883" s="122">
        <v>0.18438361719070001</v>
      </c>
      <c r="AD1883" s="122">
        <v>0.1855081164189</v>
      </c>
      <c r="AE1883" s="122">
        <v>0.1878658674683</v>
      </c>
      <c r="AF1883" s="122">
        <v>0.17795862113120001</v>
      </c>
      <c r="AG1883" s="122">
        <v>0.19116206123929999</v>
      </c>
      <c r="AH1883" s="122">
        <v>0.1861656902787</v>
      </c>
      <c r="AI1883" s="122">
        <v>0.17667443246139999</v>
      </c>
      <c r="AJ1883" s="122">
        <v>9.9104432379900007E-2</v>
      </c>
      <c r="AK1883" s="122">
        <v>0.1133611820559</v>
      </c>
      <c r="AL1883" s="122">
        <v>0</v>
      </c>
    </row>
    <row r="1884" spans="1:38" hidden="1" x14ac:dyDescent="0.25">
      <c r="A1884" s="122" t="s">
        <v>2217</v>
      </c>
      <c r="B1884" s="122">
        <v>1</v>
      </c>
      <c r="C1884" s="122" t="s">
        <v>2218</v>
      </c>
      <c r="D1884" s="122" t="s">
        <v>2151</v>
      </c>
      <c r="E1884" s="122">
        <v>35</v>
      </c>
      <c r="F1884" s="122">
        <v>0.41532105706959999</v>
      </c>
      <c r="G1884" s="122">
        <v>0.56126392200410002</v>
      </c>
      <c r="H1884" s="122">
        <v>0.53767909069749997</v>
      </c>
      <c r="I1884" s="122">
        <v>0.56686531202540003</v>
      </c>
      <c r="J1884" s="122">
        <v>0.59334902276610002</v>
      </c>
      <c r="K1884" s="122">
        <v>0.66750922580880001</v>
      </c>
      <c r="L1884" s="122">
        <v>0.69451888974169995</v>
      </c>
      <c r="M1884" s="122">
        <v>0.70719435549690002</v>
      </c>
      <c r="N1884" s="122">
        <v>0.61514356985670005</v>
      </c>
      <c r="O1884" s="122">
        <v>0.78895740207380005</v>
      </c>
      <c r="P1884" s="122">
        <v>0.90152183756850002</v>
      </c>
      <c r="Q1884" s="122">
        <v>0.78664907867599998</v>
      </c>
      <c r="R1884" s="122">
        <v>0.75748009067400002</v>
      </c>
      <c r="S1884" s="122">
        <v>0.73462462047099997</v>
      </c>
      <c r="T1884" s="122">
        <v>0.74761102612810004</v>
      </c>
      <c r="U1884" s="122">
        <v>0.80158373382400006</v>
      </c>
      <c r="V1884" s="122">
        <v>0.86623192005219996</v>
      </c>
      <c r="W1884" s="122">
        <v>0.95748415972779999</v>
      </c>
      <c r="X1884" s="122">
        <v>0.77063044666210001</v>
      </c>
      <c r="Y1884" s="122">
        <v>0.50788316921480003</v>
      </c>
      <c r="Z1884" s="122">
        <v>1.5083066463712</v>
      </c>
      <c r="AA1884" s="122">
        <v>1.5973954061889</v>
      </c>
      <c r="AB1884" s="122">
        <v>1.6058381105666</v>
      </c>
      <c r="AC1884" s="122">
        <v>1.6138538770008</v>
      </c>
      <c r="AD1884" s="122">
        <v>1.7087248313362</v>
      </c>
      <c r="AE1884" s="122">
        <v>1.720450850292</v>
      </c>
      <c r="AF1884" s="122">
        <v>1.8044700278126</v>
      </c>
      <c r="AG1884" s="122">
        <v>1.8888863610485001</v>
      </c>
      <c r="AH1884" s="122">
        <v>1.9233112294109</v>
      </c>
      <c r="AI1884" s="122">
        <v>1.7228875238628001</v>
      </c>
      <c r="AJ1884" s="122">
        <v>0.87101487649620002</v>
      </c>
      <c r="AK1884" s="122">
        <v>1.1710702981081</v>
      </c>
      <c r="AL1884" s="122">
        <v>0</v>
      </c>
    </row>
    <row r="1885" spans="1:38" hidden="1" x14ac:dyDescent="0.25">
      <c r="A1885" s="122" t="s">
        <v>2217</v>
      </c>
      <c r="B1885" s="122">
        <v>1</v>
      </c>
      <c r="C1885" s="122" t="s">
        <v>2218</v>
      </c>
      <c r="D1885" s="122" t="s">
        <v>2152</v>
      </c>
      <c r="E1885" s="122">
        <v>35</v>
      </c>
      <c r="F1885" s="122">
        <v>0.78230996991519997</v>
      </c>
      <c r="G1885" s="122">
        <v>1.9200344011167001</v>
      </c>
      <c r="H1885" s="122">
        <v>1.5908930921143001</v>
      </c>
      <c r="I1885" s="122">
        <v>1.4064749996235999</v>
      </c>
      <c r="J1885" s="122">
        <v>1.3882803789153</v>
      </c>
      <c r="K1885" s="122">
        <v>1.3607330395687001</v>
      </c>
      <c r="L1885" s="122">
        <v>3.0038533207129001</v>
      </c>
      <c r="M1885" s="122">
        <v>3.1240827582885999</v>
      </c>
      <c r="N1885" s="122">
        <v>3.0649259689071999</v>
      </c>
      <c r="O1885" s="122">
        <v>3.0885001843917999</v>
      </c>
      <c r="P1885" s="122">
        <v>2.8929983992135999</v>
      </c>
      <c r="Q1885" s="122">
        <v>2.5027767058258998</v>
      </c>
      <c r="R1885" s="122">
        <v>2.6589304615375</v>
      </c>
      <c r="S1885" s="122">
        <v>3.4846272621057999</v>
      </c>
      <c r="T1885" s="122">
        <v>3.9461050755268001</v>
      </c>
      <c r="U1885" s="122">
        <v>3.8734758720857001</v>
      </c>
      <c r="V1885" s="122">
        <v>4.1468285624035</v>
      </c>
      <c r="W1885" s="122">
        <v>4.1674974032038996</v>
      </c>
      <c r="X1885" s="122">
        <v>5.6606532775926999</v>
      </c>
      <c r="Y1885" s="122">
        <v>5.9969695828531</v>
      </c>
      <c r="Z1885" s="122">
        <v>8.7455108617215007</v>
      </c>
      <c r="AA1885" s="122">
        <v>6.6937452388835998</v>
      </c>
      <c r="AB1885" s="122">
        <v>6.8123215863102002</v>
      </c>
      <c r="AC1885" s="122">
        <v>7.4512338367176998</v>
      </c>
      <c r="AD1885" s="122">
        <v>8.8935531849630998</v>
      </c>
      <c r="AE1885" s="122">
        <v>8.1438527082750998</v>
      </c>
      <c r="AF1885" s="122">
        <v>8.0606644356138002</v>
      </c>
      <c r="AG1885" s="122">
        <v>7.8454916375504</v>
      </c>
      <c r="AH1885" s="122">
        <v>7.8714155322451003</v>
      </c>
      <c r="AI1885" s="122">
        <v>6.8129627767259002</v>
      </c>
      <c r="AJ1885" s="122">
        <v>3.1991038520563002</v>
      </c>
      <c r="AK1885" s="122">
        <v>3.9235674350619001</v>
      </c>
      <c r="AL1885" s="122">
        <v>0</v>
      </c>
    </row>
    <row r="1886" spans="1:38" hidden="1" x14ac:dyDescent="0.25">
      <c r="A1886" s="122" t="s">
        <v>2217</v>
      </c>
      <c r="B1886" s="122">
        <v>1</v>
      </c>
      <c r="C1886" s="122" t="s">
        <v>2218</v>
      </c>
      <c r="D1886" s="122" t="s">
        <v>2153</v>
      </c>
      <c r="E1886" s="122">
        <v>35</v>
      </c>
      <c r="F1886" s="122">
        <v>0.78804394603100003</v>
      </c>
      <c r="G1886" s="122">
        <v>0.98127864450510005</v>
      </c>
      <c r="H1886" s="122">
        <v>1.0227338083522</v>
      </c>
      <c r="I1886" s="122">
        <v>0.98382810258010001</v>
      </c>
      <c r="J1886" s="122">
        <v>1.0770190563741999</v>
      </c>
      <c r="K1886" s="122">
        <v>1.0691219474467999</v>
      </c>
      <c r="L1886" s="122">
        <v>1.1166459739909</v>
      </c>
      <c r="M1886" s="122">
        <v>1.2281510543594001</v>
      </c>
      <c r="N1886" s="122">
        <v>1.338393134028</v>
      </c>
      <c r="O1886" s="122">
        <v>1.5685522283774</v>
      </c>
      <c r="P1886" s="122">
        <v>1.8495826424541</v>
      </c>
      <c r="Q1886" s="122">
        <v>1.7699243945384</v>
      </c>
      <c r="R1886" s="122">
        <v>1.6719014231956</v>
      </c>
      <c r="S1886" s="122">
        <v>1.7315513652004999</v>
      </c>
      <c r="T1886" s="122">
        <v>1.7768839308238999</v>
      </c>
      <c r="U1886" s="122">
        <v>1.8356096515647</v>
      </c>
      <c r="V1886" s="122">
        <v>1.8937594956406001</v>
      </c>
      <c r="W1886" s="122">
        <v>1.9387010885316001</v>
      </c>
      <c r="X1886" s="122">
        <v>1.8833372618060999</v>
      </c>
      <c r="Y1886" s="122">
        <v>1.4324901751242001</v>
      </c>
      <c r="Z1886" s="122">
        <v>0.80638165781079996</v>
      </c>
      <c r="AA1886" s="122">
        <v>0.79548389259039998</v>
      </c>
      <c r="AB1886" s="122">
        <v>0.69644293207569996</v>
      </c>
      <c r="AC1886" s="122">
        <v>0.66712453249670001</v>
      </c>
      <c r="AD1886" s="122">
        <v>0.72419105440950005</v>
      </c>
      <c r="AE1886" s="122">
        <v>0.83101416141369999</v>
      </c>
      <c r="AF1886" s="122">
        <v>0.86081970428300003</v>
      </c>
      <c r="AG1886" s="122">
        <v>0.80921200115220004</v>
      </c>
      <c r="AH1886" s="122">
        <v>0.8904065886568</v>
      </c>
      <c r="AI1886" s="122">
        <v>0.75506303421190002</v>
      </c>
      <c r="AJ1886" s="122">
        <v>0.64351824248199996</v>
      </c>
      <c r="AK1886" s="122">
        <v>0.80625800584539997</v>
      </c>
      <c r="AL1886" s="122">
        <v>0</v>
      </c>
    </row>
    <row r="1887" spans="1:38" hidden="1" x14ac:dyDescent="0.25">
      <c r="A1887" s="122" t="s">
        <v>2217</v>
      </c>
      <c r="B1887" s="122">
        <v>1</v>
      </c>
      <c r="C1887" s="122" t="s">
        <v>2218</v>
      </c>
      <c r="D1887" s="122" t="s">
        <v>2154</v>
      </c>
      <c r="E1887" s="122">
        <v>35</v>
      </c>
      <c r="F1887" s="122">
        <v>0.535184365582</v>
      </c>
      <c r="G1887" s="122">
        <v>0.9080621421035</v>
      </c>
      <c r="H1887" s="122">
        <v>1.1382322274057</v>
      </c>
      <c r="I1887" s="122">
        <v>0.78411670336460004</v>
      </c>
      <c r="J1887" s="122">
        <v>0.89366243541290002</v>
      </c>
      <c r="K1887" s="122">
        <v>0.48662041637839998</v>
      </c>
      <c r="L1887" s="122">
        <v>0.4171312107108</v>
      </c>
      <c r="M1887" s="122">
        <v>0.49268918538770001</v>
      </c>
      <c r="N1887" s="122">
        <v>0.4922937697957</v>
      </c>
      <c r="O1887" s="122">
        <v>0.62353426945290003</v>
      </c>
      <c r="P1887" s="122">
        <v>0.67087481505820001</v>
      </c>
      <c r="Q1887" s="122">
        <v>0.65875352428230005</v>
      </c>
      <c r="R1887" s="122">
        <v>0.59814090830419997</v>
      </c>
      <c r="S1887" s="122">
        <v>0.59911571406700004</v>
      </c>
      <c r="T1887" s="122">
        <v>0.65154661212060005</v>
      </c>
      <c r="U1887" s="122">
        <v>0.5861613851734</v>
      </c>
      <c r="V1887" s="122">
        <v>0.6179474288315</v>
      </c>
      <c r="W1887" s="122">
        <v>0.59591869847279999</v>
      </c>
      <c r="X1887" s="122">
        <v>0.55829727731279999</v>
      </c>
      <c r="Y1887" s="122">
        <v>0.67023907231110003</v>
      </c>
      <c r="Z1887" s="122">
        <v>0.74479178468459994</v>
      </c>
      <c r="AA1887" s="122">
        <v>0.79346596061649999</v>
      </c>
      <c r="AB1887" s="122">
        <v>0.8335026353153</v>
      </c>
      <c r="AC1887" s="122">
        <v>0.81876502047349997</v>
      </c>
      <c r="AD1887" s="122">
        <v>0.97378545221760004</v>
      </c>
      <c r="AE1887" s="122">
        <v>0.91565844420870002</v>
      </c>
      <c r="AF1887" s="122">
        <v>0.89869313481199997</v>
      </c>
      <c r="AG1887" s="122">
        <v>0.96887514325510005</v>
      </c>
      <c r="AH1887" s="122">
        <v>1.0410115863617</v>
      </c>
      <c r="AI1887" s="122">
        <v>0.87388209364989999</v>
      </c>
      <c r="AJ1887" s="122">
        <v>0.61068307601869998</v>
      </c>
      <c r="AK1887" s="122">
        <v>0.79741670209869997</v>
      </c>
      <c r="AL1887" s="122">
        <v>0</v>
      </c>
    </row>
    <row r="1888" spans="1:38" hidden="1" x14ac:dyDescent="0.25">
      <c r="A1888" s="122" t="s">
        <v>2217</v>
      </c>
      <c r="B1888" s="122">
        <v>1</v>
      </c>
      <c r="C1888" s="122" t="s">
        <v>2218</v>
      </c>
      <c r="D1888" s="122" t="s">
        <v>2155</v>
      </c>
      <c r="E1888" s="122">
        <v>35</v>
      </c>
      <c r="F1888" s="122">
        <v>1.6945382064317001</v>
      </c>
      <c r="G1888" s="122">
        <v>2.7382438755290002</v>
      </c>
      <c r="H1888" s="122">
        <v>2.2855099925395002</v>
      </c>
      <c r="I1888" s="122">
        <v>1.5785246283056</v>
      </c>
      <c r="J1888" s="122">
        <v>1.6130906495015001</v>
      </c>
      <c r="K1888" s="122">
        <v>1.3992380110094</v>
      </c>
      <c r="L1888" s="122">
        <v>1.4350036528265</v>
      </c>
      <c r="M1888" s="122">
        <v>1.8278996383251001</v>
      </c>
      <c r="N1888" s="122">
        <v>2.1570014519831999</v>
      </c>
      <c r="O1888" s="122">
        <v>1.4823803165385001</v>
      </c>
      <c r="P1888" s="122">
        <v>0.94752939971950001</v>
      </c>
      <c r="Q1888" s="122">
        <v>0.91505084589410002</v>
      </c>
      <c r="R1888" s="122">
        <v>0.90211317354190002</v>
      </c>
      <c r="S1888" s="122">
        <v>1.1811565035152001</v>
      </c>
      <c r="T1888" s="122">
        <v>1.1391882002545</v>
      </c>
      <c r="U1888" s="122">
        <v>1.2026057550577001</v>
      </c>
      <c r="V1888" s="122">
        <v>1.1382000989028001</v>
      </c>
      <c r="W1888" s="122">
        <v>1.2925627768904</v>
      </c>
      <c r="X1888" s="122">
        <v>1.1399631775831001</v>
      </c>
      <c r="Y1888" s="122">
        <v>1.0384587778993</v>
      </c>
      <c r="Z1888" s="122">
        <v>1.1180065259297001</v>
      </c>
      <c r="AA1888" s="122">
        <v>0.91014756348470005</v>
      </c>
      <c r="AB1888" s="122">
        <v>0.90549612646309996</v>
      </c>
      <c r="AC1888" s="122">
        <v>0.86395969897629998</v>
      </c>
      <c r="AD1888" s="122">
        <v>0.75670525737219996</v>
      </c>
      <c r="AE1888" s="122">
        <v>0.86872878416190003</v>
      </c>
      <c r="AF1888" s="122">
        <v>0.75621452395819999</v>
      </c>
      <c r="AG1888" s="122">
        <v>0.83928123764350004</v>
      </c>
      <c r="AH1888" s="122">
        <v>0.94732564218089998</v>
      </c>
      <c r="AI1888" s="122">
        <v>0.95891210860270004</v>
      </c>
      <c r="AJ1888" s="122">
        <v>0.71941725362529996</v>
      </c>
      <c r="AK1888" s="122">
        <v>0.78289899004959995</v>
      </c>
      <c r="AL1888" s="122">
        <v>0</v>
      </c>
    </row>
    <row r="1889" spans="1:38" hidden="1" x14ac:dyDescent="0.25">
      <c r="A1889" s="122" t="s">
        <v>2217</v>
      </c>
      <c r="B1889" s="122">
        <v>1</v>
      </c>
      <c r="C1889" s="122" t="s">
        <v>2218</v>
      </c>
      <c r="D1889" s="122" t="s">
        <v>2156</v>
      </c>
      <c r="E1889" s="122">
        <v>35</v>
      </c>
      <c r="F1889" s="122">
        <v>2.8697666619953002</v>
      </c>
      <c r="G1889" s="122">
        <v>3.2345633233808</v>
      </c>
      <c r="H1889" s="122">
        <v>3.1454855502000001</v>
      </c>
      <c r="I1889" s="122">
        <v>2.8255051864865002</v>
      </c>
      <c r="J1889" s="122">
        <v>2.7607383965076</v>
      </c>
      <c r="K1889" s="122">
        <v>2.4811216322547001</v>
      </c>
      <c r="L1889" s="122">
        <v>2.1016877101047</v>
      </c>
      <c r="M1889" s="122">
        <v>3.233541699871</v>
      </c>
      <c r="N1889" s="122">
        <v>4.0133029943576997</v>
      </c>
      <c r="O1889" s="122">
        <v>3.3800894334238998</v>
      </c>
      <c r="P1889" s="122">
        <v>3.0490774428076</v>
      </c>
      <c r="Q1889" s="122">
        <v>2.6600443793764001</v>
      </c>
      <c r="R1889" s="122">
        <v>2.5460900709401</v>
      </c>
      <c r="S1889" s="122">
        <v>2.8958875099895001</v>
      </c>
      <c r="T1889" s="122">
        <v>3.0418573781976002</v>
      </c>
      <c r="U1889" s="122">
        <v>3.2533336301864</v>
      </c>
      <c r="V1889" s="122">
        <v>3.0606417368419998</v>
      </c>
      <c r="W1889" s="122">
        <v>2.6907143951508998</v>
      </c>
      <c r="X1889" s="122">
        <v>2.7213367735120002</v>
      </c>
      <c r="Y1889" s="122">
        <v>2.2419502285509001</v>
      </c>
      <c r="Z1889" s="122">
        <v>1.7519121271621001</v>
      </c>
      <c r="AA1889" s="122">
        <v>1.6656285714429</v>
      </c>
      <c r="AB1889" s="122">
        <v>1.9093039288136999</v>
      </c>
      <c r="AC1889" s="122">
        <v>1.8722518969765001</v>
      </c>
      <c r="AD1889" s="122">
        <v>1.8279938557005999</v>
      </c>
      <c r="AE1889" s="122">
        <v>1.7126541763041001</v>
      </c>
      <c r="AF1889" s="122">
        <v>1.7232354809781001</v>
      </c>
      <c r="AG1889" s="122">
        <v>1.6967140376867</v>
      </c>
      <c r="AH1889" s="122">
        <v>1.850286793754</v>
      </c>
      <c r="AI1889" s="122">
        <v>1.7987006628713</v>
      </c>
      <c r="AJ1889" s="122">
        <v>0.90979893076709994</v>
      </c>
      <c r="AK1889" s="122">
        <v>1.0470914254262</v>
      </c>
      <c r="AL1889" s="122">
        <v>0</v>
      </c>
    </row>
    <row r="1890" spans="1:38" hidden="1" x14ac:dyDescent="0.25">
      <c r="A1890" s="122" t="s">
        <v>2217</v>
      </c>
      <c r="B1890" s="122">
        <v>1</v>
      </c>
      <c r="C1890" s="122" t="s">
        <v>2218</v>
      </c>
      <c r="D1890" s="122" t="s">
        <v>2157</v>
      </c>
      <c r="E1890" s="122">
        <v>35</v>
      </c>
      <c r="F1890" s="122">
        <v>8.0502518514000004E-2</v>
      </c>
      <c r="G1890" s="122">
        <v>9.8141002270900002E-2</v>
      </c>
      <c r="H1890" s="122">
        <v>8.3456690703300002E-2</v>
      </c>
      <c r="I1890" s="122">
        <v>9.2918299695399997E-2</v>
      </c>
      <c r="J1890" s="122">
        <v>8.6661083480799997E-2</v>
      </c>
      <c r="K1890" s="122">
        <v>8.5564120522800005E-2</v>
      </c>
      <c r="L1890" s="122">
        <v>8.5184280079699998E-2</v>
      </c>
      <c r="M1890" s="122">
        <v>0.12762133879330001</v>
      </c>
      <c r="N1890" s="122">
        <v>0.1473881273373</v>
      </c>
      <c r="O1890" s="122">
        <v>0.14398973688319999</v>
      </c>
      <c r="P1890" s="122">
        <v>0.14404316613929999</v>
      </c>
      <c r="Q1890" s="122">
        <v>0.13302335516659999</v>
      </c>
      <c r="R1890" s="122">
        <v>0.1445842430241</v>
      </c>
      <c r="S1890" s="122">
        <v>0.1162442973704</v>
      </c>
      <c r="T1890" s="122">
        <v>0.1159809250527</v>
      </c>
      <c r="U1890" s="122">
        <v>9.7567834306099999E-2</v>
      </c>
      <c r="V1890" s="122">
        <v>8.6585301942799994E-2</v>
      </c>
      <c r="W1890" s="122">
        <v>5.0065992049600001E-2</v>
      </c>
      <c r="X1890" s="122">
        <v>5.3980925665900001E-2</v>
      </c>
      <c r="Y1890" s="122">
        <v>0.14990988529079999</v>
      </c>
      <c r="Z1890" s="122">
        <v>0.12167690183719999</v>
      </c>
      <c r="AA1890" s="122">
        <v>0.1222994255871</v>
      </c>
      <c r="AB1890" s="122">
        <v>0.1013282506297</v>
      </c>
      <c r="AC1890" s="122">
        <v>9.2862892124300003E-2</v>
      </c>
      <c r="AD1890" s="122">
        <v>8.9015172883600002E-2</v>
      </c>
      <c r="AE1890" s="122">
        <v>8.4483649479600006E-2</v>
      </c>
      <c r="AF1890" s="122">
        <v>8.2238426363600001E-2</v>
      </c>
      <c r="AG1890" s="122">
        <v>8.2342408297399999E-2</v>
      </c>
      <c r="AH1890" s="122">
        <v>8.0002376945899997E-2</v>
      </c>
      <c r="AI1890" s="122">
        <v>7.2485266083199995E-2</v>
      </c>
      <c r="AJ1890" s="122">
        <v>6.2053671850700001E-2</v>
      </c>
      <c r="AK1890" s="122">
        <v>5.7025371131700003E-2</v>
      </c>
      <c r="AL1890" s="122">
        <v>0</v>
      </c>
    </row>
    <row r="1891" spans="1:38" hidden="1" x14ac:dyDescent="0.25">
      <c r="A1891" s="122" t="s">
        <v>2217</v>
      </c>
      <c r="B1891" s="122">
        <v>1</v>
      </c>
      <c r="C1891" s="122" t="s">
        <v>2218</v>
      </c>
      <c r="D1891" s="122" t="s">
        <v>2158</v>
      </c>
      <c r="E1891" s="122">
        <v>35</v>
      </c>
      <c r="F1891" s="122">
        <v>0.38844532819369998</v>
      </c>
      <c r="G1891" s="122">
        <v>0.42024933240020002</v>
      </c>
      <c r="H1891" s="122">
        <v>0.37492992973869999</v>
      </c>
      <c r="I1891" s="122">
        <v>0.37148309854</v>
      </c>
      <c r="J1891" s="122">
        <v>0.14715767904159999</v>
      </c>
      <c r="K1891" s="122">
        <v>0.21904207279259999</v>
      </c>
      <c r="L1891" s="122">
        <v>0.33510990009809999</v>
      </c>
      <c r="M1891" s="122">
        <v>0.36131559003629998</v>
      </c>
      <c r="N1891" s="122">
        <v>0.344962134882</v>
      </c>
      <c r="O1891" s="122">
        <v>0.32856514095490003</v>
      </c>
      <c r="P1891" s="122">
        <v>0.31097863471999998</v>
      </c>
      <c r="Q1891" s="122">
        <v>0.3077729989272</v>
      </c>
      <c r="R1891" s="122">
        <v>0.3642989464943</v>
      </c>
      <c r="S1891" s="122">
        <v>0.50160108482900001</v>
      </c>
      <c r="T1891" s="122">
        <v>1.0030953019752</v>
      </c>
      <c r="U1891" s="122">
        <v>0.76587821202270001</v>
      </c>
      <c r="V1891" s="122">
        <v>0.8079978880623</v>
      </c>
      <c r="W1891" s="122">
        <v>0.71766582074679997</v>
      </c>
      <c r="X1891" s="122">
        <v>0.71256497666520002</v>
      </c>
      <c r="Y1891" s="122">
        <v>0.80822327190059995</v>
      </c>
      <c r="Z1891" s="122">
        <v>1.1082829905263001</v>
      </c>
      <c r="AA1891" s="122">
        <v>1.1974171483286999</v>
      </c>
      <c r="AB1891" s="122">
        <v>1.0321970411551999</v>
      </c>
      <c r="AC1891" s="122">
        <v>0.78519009445999999</v>
      </c>
      <c r="AD1891" s="122">
        <v>0.7464615284303</v>
      </c>
      <c r="AE1891" s="122">
        <v>1.0852320867859999</v>
      </c>
      <c r="AF1891" s="122">
        <v>0.95957313395029997</v>
      </c>
      <c r="AG1891" s="122">
        <v>1.2436119834926</v>
      </c>
      <c r="AH1891" s="122">
        <v>1.3674271923585</v>
      </c>
      <c r="AI1891" s="122">
        <v>0.60555616819930003</v>
      </c>
      <c r="AJ1891" s="122">
        <v>0.46490586045560001</v>
      </c>
      <c r="AK1891" s="122">
        <v>0.49412104120139999</v>
      </c>
      <c r="AL1891" s="122">
        <v>0</v>
      </c>
    </row>
    <row r="1892" spans="1:38" hidden="1" x14ac:dyDescent="0.25">
      <c r="A1892" s="122" t="s">
        <v>2217</v>
      </c>
      <c r="B1892" s="122">
        <v>1</v>
      </c>
      <c r="C1892" s="122" t="s">
        <v>2218</v>
      </c>
      <c r="D1892" s="122" t="s">
        <v>2159</v>
      </c>
      <c r="E1892" s="122">
        <v>35</v>
      </c>
      <c r="F1892" s="122">
        <v>7.2406501748400007E-2</v>
      </c>
      <c r="G1892" s="122">
        <v>3.0903725057600001E-2</v>
      </c>
      <c r="H1892" s="122">
        <v>0.1073889027436</v>
      </c>
      <c r="I1892" s="122">
        <v>0.1000761642337</v>
      </c>
      <c r="J1892" s="122">
        <v>0.1085450762776</v>
      </c>
      <c r="K1892" s="122">
        <v>0.12681685157530001</v>
      </c>
      <c r="L1892" s="122">
        <v>8.9060106807600001E-2</v>
      </c>
      <c r="M1892" s="122">
        <v>6.52444463492E-2</v>
      </c>
      <c r="N1892" s="122">
        <v>7.4961996862000002E-2</v>
      </c>
      <c r="O1892" s="122">
        <v>7.2701536026800004E-2</v>
      </c>
      <c r="P1892" s="122">
        <v>0.1006973846247</v>
      </c>
      <c r="Q1892" s="122">
        <v>9.0461511038799999E-2</v>
      </c>
      <c r="R1892" s="122">
        <v>8.5357624946399993E-2</v>
      </c>
      <c r="S1892" s="122">
        <v>7.3811054776999993E-2</v>
      </c>
      <c r="T1892" s="122">
        <v>7.3323240379399995E-2</v>
      </c>
      <c r="U1892" s="122">
        <v>9.7868328385099998E-2</v>
      </c>
      <c r="V1892" s="122">
        <v>9.57282424238E-2</v>
      </c>
      <c r="W1892" s="122">
        <v>9.1528651781199996E-2</v>
      </c>
      <c r="X1892" s="122">
        <v>6.5790588789199994E-2</v>
      </c>
      <c r="Y1892" s="122">
        <v>7.3481215393099999E-2</v>
      </c>
      <c r="Z1892" s="122">
        <v>9.0013469871800006E-2</v>
      </c>
      <c r="AA1892" s="122">
        <v>8.1129789016699996E-2</v>
      </c>
      <c r="AB1892" s="122">
        <v>9.9865395820700004E-2</v>
      </c>
      <c r="AC1892" s="122">
        <v>9.0354171680500001E-2</v>
      </c>
      <c r="AD1892" s="122">
        <v>0.12778735417959999</v>
      </c>
      <c r="AE1892" s="122">
        <v>0.1182168277166</v>
      </c>
      <c r="AF1892" s="122">
        <v>0.10495619746650001</v>
      </c>
      <c r="AG1892" s="122">
        <v>0.1045382620472</v>
      </c>
      <c r="AH1892" s="122">
        <v>8.8688636644999999E-2</v>
      </c>
      <c r="AI1892" s="122">
        <v>8.8563923229199995E-2</v>
      </c>
      <c r="AJ1892" s="122">
        <v>6.7405260837000006E-2</v>
      </c>
      <c r="AK1892" s="122">
        <v>7.2389852066999993E-2</v>
      </c>
      <c r="AL1892" s="122">
        <v>0</v>
      </c>
    </row>
    <row r="1893" spans="1:38" hidden="1" x14ac:dyDescent="0.25">
      <c r="A1893" s="122" t="s">
        <v>2217</v>
      </c>
      <c r="B1893" s="122">
        <v>1</v>
      </c>
      <c r="C1893" s="122" t="s">
        <v>2218</v>
      </c>
      <c r="D1893" s="122" t="s">
        <v>2160</v>
      </c>
      <c r="E1893" s="122">
        <v>35</v>
      </c>
      <c r="F1893" s="122">
        <v>1.1055975498740001</v>
      </c>
      <c r="G1893" s="122">
        <v>1.0261955616217</v>
      </c>
      <c r="H1893" s="122">
        <v>0.98887923857829996</v>
      </c>
      <c r="I1893" s="122">
        <v>1.1079427389936001</v>
      </c>
      <c r="J1893" s="122">
        <v>1.1168649377652999</v>
      </c>
      <c r="K1893" s="122">
        <v>1.1797211854202001</v>
      </c>
      <c r="L1893" s="122">
        <v>1.1215907393999001</v>
      </c>
      <c r="M1893" s="122">
        <v>1.1355428623035999</v>
      </c>
      <c r="N1893" s="122">
        <v>1.2182107001497</v>
      </c>
      <c r="O1893" s="122">
        <v>1.2943768355917999</v>
      </c>
      <c r="P1893" s="122">
        <v>1.4024964827337001</v>
      </c>
      <c r="Q1893" s="122">
        <v>1.3360668555333</v>
      </c>
      <c r="R1893" s="122">
        <v>1.5843936502489</v>
      </c>
      <c r="S1893" s="122">
        <v>1.8512541425027</v>
      </c>
      <c r="T1893" s="122">
        <v>1.9810271942816</v>
      </c>
      <c r="U1893" s="122">
        <v>1.9699451045708001</v>
      </c>
      <c r="V1893" s="122">
        <v>1.9318806315446</v>
      </c>
      <c r="W1893" s="122">
        <v>1.9205671232907999</v>
      </c>
      <c r="X1893" s="122">
        <v>1.7971984275965001</v>
      </c>
      <c r="Y1893" s="122">
        <v>1.5490483171806999</v>
      </c>
      <c r="Z1893" s="122">
        <v>1.8708439935123</v>
      </c>
      <c r="AA1893" s="122">
        <v>1.8459363669505</v>
      </c>
      <c r="AB1893" s="122">
        <v>1.8547348148981999</v>
      </c>
      <c r="AC1893" s="122">
        <v>1.7913161111649001</v>
      </c>
      <c r="AD1893" s="122">
        <v>1.9045609556503</v>
      </c>
      <c r="AE1893" s="122">
        <v>1.8873995781227999</v>
      </c>
      <c r="AF1893" s="122">
        <v>1.9970663046445001</v>
      </c>
      <c r="AG1893" s="122">
        <v>2.2445820122742002</v>
      </c>
      <c r="AH1893" s="122">
        <v>2.3546331658208999</v>
      </c>
      <c r="AI1893" s="122">
        <v>1.9107796524863001</v>
      </c>
      <c r="AJ1893" s="122">
        <v>1.5601074139743001</v>
      </c>
      <c r="AK1893" s="122">
        <v>1.8634376867949001</v>
      </c>
      <c r="AL1893" s="122">
        <v>0</v>
      </c>
    </row>
    <row r="1894" spans="1:38" hidden="1" x14ac:dyDescent="0.25">
      <c r="A1894" s="122" t="s">
        <v>2217</v>
      </c>
      <c r="B1894" s="122">
        <v>1</v>
      </c>
      <c r="C1894" s="122" t="s">
        <v>2218</v>
      </c>
      <c r="D1894" s="122" t="s">
        <v>2161</v>
      </c>
      <c r="E1894" s="122">
        <v>35</v>
      </c>
      <c r="F1894" s="122">
        <v>16.557886360314601</v>
      </c>
      <c r="G1894" s="122">
        <v>19.213078088612001</v>
      </c>
      <c r="H1894" s="122">
        <v>18.390594891297798</v>
      </c>
      <c r="I1894" s="122">
        <v>14.9456100692893</v>
      </c>
      <c r="J1894" s="122">
        <v>13.811502662861599</v>
      </c>
      <c r="K1894" s="122">
        <v>14.0826533620617</v>
      </c>
      <c r="L1894" s="122">
        <v>15.1830911811772</v>
      </c>
      <c r="M1894" s="122">
        <v>18.594225895626401</v>
      </c>
      <c r="N1894" s="122">
        <v>21.625257345952999</v>
      </c>
      <c r="O1894" s="122">
        <v>17.066419685317499</v>
      </c>
      <c r="P1894" s="122">
        <v>16.1256007495133</v>
      </c>
      <c r="Q1894" s="122">
        <v>17.021694875396701</v>
      </c>
      <c r="R1894" s="122">
        <v>16.676718314363701</v>
      </c>
      <c r="S1894" s="122">
        <v>17.211292537657201</v>
      </c>
      <c r="T1894" s="122">
        <v>16.748985243450701</v>
      </c>
      <c r="U1894" s="122">
        <v>16.0232717162265</v>
      </c>
      <c r="V1894" s="122">
        <v>16.5243600241091</v>
      </c>
      <c r="W1894" s="122">
        <v>17.062837674309499</v>
      </c>
      <c r="X1894" s="122">
        <v>16.156183863096</v>
      </c>
      <c r="Y1894" s="122">
        <v>15.3084429857754</v>
      </c>
      <c r="Z1894" s="122">
        <v>16.2186935251829</v>
      </c>
      <c r="AA1894" s="122">
        <v>15.4859554278476</v>
      </c>
      <c r="AB1894" s="122">
        <v>12.7937942106362</v>
      </c>
      <c r="AC1894" s="122">
        <v>12.4070644103854</v>
      </c>
      <c r="AD1894" s="122">
        <v>14.7865895682413</v>
      </c>
      <c r="AE1894" s="122">
        <v>16.204702381440999</v>
      </c>
      <c r="AF1894" s="122">
        <v>17.721375553714701</v>
      </c>
      <c r="AG1894" s="122">
        <v>16.917929813829598</v>
      </c>
      <c r="AH1894" s="122">
        <v>16.1993945146837</v>
      </c>
      <c r="AI1894" s="122">
        <v>16.579326083237898</v>
      </c>
      <c r="AJ1894" s="122">
        <v>11.393708120635001</v>
      </c>
      <c r="AK1894" s="122">
        <v>12.275553857608999</v>
      </c>
      <c r="AL1894" s="122">
        <v>0</v>
      </c>
    </row>
    <row r="1895" spans="1:38" hidden="1" x14ac:dyDescent="0.25">
      <c r="A1895" s="122" t="s">
        <v>2217</v>
      </c>
      <c r="B1895" s="122">
        <v>1</v>
      </c>
      <c r="C1895" s="122" t="s">
        <v>2218</v>
      </c>
      <c r="D1895" s="122" t="s">
        <v>2162</v>
      </c>
      <c r="E1895" s="122">
        <v>35</v>
      </c>
      <c r="F1895" s="122">
        <v>0.36307020097749998</v>
      </c>
      <c r="G1895" s="122">
        <v>0.51075708776819995</v>
      </c>
      <c r="H1895" s="122">
        <v>0.49229301805879999</v>
      </c>
      <c r="I1895" s="122">
        <v>0.48260762507589999</v>
      </c>
      <c r="J1895" s="122">
        <v>0.45617771098240001</v>
      </c>
      <c r="K1895" s="122">
        <v>0.50870289566060001</v>
      </c>
      <c r="L1895" s="122">
        <v>0.55775748334209996</v>
      </c>
      <c r="M1895" s="122">
        <v>0.58757742255559997</v>
      </c>
      <c r="N1895" s="122">
        <v>0.58379641268490001</v>
      </c>
      <c r="O1895" s="122">
        <v>0.70301127062919999</v>
      </c>
      <c r="P1895" s="122">
        <v>0.75774389659950003</v>
      </c>
      <c r="Q1895" s="122">
        <v>0.64325620591029997</v>
      </c>
      <c r="R1895" s="122">
        <v>0.59604525012919995</v>
      </c>
      <c r="S1895" s="122">
        <v>0.64885657444339995</v>
      </c>
      <c r="T1895" s="122">
        <v>0.67406744472379998</v>
      </c>
      <c r="U1895" s="122">
        <v>0.72656878535260006</v>
      </c>
      <c r="V1895" s="122">
        <v>0.76566517167589998</v>
      </c>
      <c r="W1895" s="122">
        <v>0.73672220557199997</v>
      </c>
      <c r="X1895" s="122">
        <v>0.64992860290190002</v>
      </c>
      <c r="Y1895" s="122">
        <v>0.5978782223511</v>
      </c>
      <c r="Z1895" s="122">
        <v>0.58769380363799995</v>
      </c>
      <c r="AA1895" s="122">
        <v>0.60148174475079996</v>
      </c>
      <c r="AB1895" s="122">
        <v>0.58167252059700003</v>
      </c>
      <c r="AC1895" s="122">
        <v>0.56094420330749994</v>
      </c>
      <c r="AD1895" s="122">
        <v>0.62549149810680005</v>
      </c>
      <c r="AE1895" s="122">
        <v>0.67379096862050003</v>
      </c>
      <c r="AF1895" s="122">
        <v>0.74814760281329995</v>
      </c>
      <c r="AG1895" s="122">
        <v>0.80516799011850004</v>
      </c>
      <c r="AH1895" s="122">
        <v>1.1474576666484999</v>
      </c>
      <c r="AI1895" s="122">
        <v>0.92278314129979999</v>
      </c>
      <c r="AJ1895" s="122">
        <v>0.53021316536340002</v>
      </c>
      <c r="AK1895" s="122">
        <v>0.74886486479720005</v>
      </c>
      <c r="AL1895" s="122">
        <v>0</v>
      </c>
    </row>
    <row r="1896" spans="1:38" hidden="1" x14ac:dyDescent="0.25">
      <c r="A1896" s="122" t="s">
        <v>2217</v>
      </c>
      <c r="B1896" s="122">
        <v>1</v>
      </c>
      <c r="C1896" s="122" t="s">
        <v>2218</v>
      </c>
      <c r="D1896" s="122" t="s">
        <v>2163</v>
      </c>
      <c r="E1896" s="122">
        <v>35</v>
      </c>
      <c r="F1896" s="122">
        <v>2.2679177790866998</v>
      </c>
      <c r="G1896" s="122">
        <v>2.5322434577159001</v>
      </c>
      <c r="H1896" s="122">
        <v>1.9743467785233</v>
      </c>
      <c r="I1896" s="122">
        <v>1.8238022596062</v>
      </c>
      <c r="J1896" s="122">
        <v>1.7363192371662</v>
      </c>
      <c r="K1896" s="122">
        <v>1.5969021016256999</v>
      </c>
      <c r="L1896" s="122">
        <v>1.2557808410044999</v>
      </c>
      <c r="M1896" s="122">
        <v>1.5275318401424001</v>
      </c>
      <c r="N1896" s="122">
        <v>1.5917946849027</v>
      </c>
      <c r="O1896" s="122">
        <v>1.3941096650596001</v>
      </c>
      <c r="P1896" s="122">
        <v>2.0877736995779999</v>
      </c>
      <c r="Q1896" s="122">
        <v>1.3573103959748001</v>
      </c>
      <c r="R1896" s="122">
        <v>1.2675894926036999</v>
      </c>
      <c r="S1896" s="122">
        <v>1.7864105859818</v>
      </c>
      <c r="T1896" s="122">
        <v>2.1844814754191</v>
      </c>
      <c r="U1896" s="122">
        <v>2.4704408963954001</v>
      </c>
      <c r="V1896" s="122">
        <v>2.8740686428569999</v>
      </c>
      <c r="W1896" s="122">
        <v>2.4847062588334001</v>
      </c>
      <c r="X1896" s="122">
        <v>2.0454199339696002</v>
      </c>
      <c r="Y1896" s="122">
        <v>1.9020831531939</v>
      </c>
      <c r="Z1896" s="122">
        <v>2.6292900825704</v>
      </c>
      <c r="AA1896" s="122">
        <v>2.8077050734675</v>
      </c>
      <c r="AB1896" s="122">
        <v>2.7929411528129</v>
      </c>
      <c r="AC1896" s="122">
        <v>2.7464331778539002</v>
      </c>
      <c r="AD1896" s="122">
        <v>3.1252868627556998</v>
      </c>
      <c r="AE1896" s="122">
        <v>3.1474795949421002</v>
      </c>
      <c r="AF1896" s="122">
        <v>3.5382429814923002</v>
      </c>
      <c r="AG1896" s="122">
        <v>3.7647367480240002</v>
      </c>
      <c r="AH1896" s="122">
        <v>3.7982958071716002</v>
      </c>
      <c r="AI1896" s="122">
        <v>3.5567185522170002</v>
      </c>
      <c r="AJ1896" s="122">
        <v>1.8855209921744001</v>
      </c>
      <c r="AK1896" s="122">
        <v>2.0527222201133002</v>
      </c>
      <c r="AL1896" s="122">
        <v>0</v>
      </c>
    </row>
    <row r="1897" spans="1:38" hidden="1" x14ac:dyDescent="0.25">
      <c r="A1897" s="122" t="s">
        <v>2217</v>
      </c>
      <c r="B1897" s="122">
        <v>1</v>
      </c>
      <c r="C1897" s="122" t="s">
        <v>2218</v>
      </c>
      <c r="D1897" s="122" t="s">
        <v>2164</v>
      </c>
      <c r="E1897" s="122">
        <v>35</v>
      </c>
      <c r="F1897" s="122">
        <v>1.39823268693E-2</v>
      </c>
      <c r="G1897" s="122">
        <v>1.55846268576E-2</v>
      </c>
      <c r="H1897" s="122">
        <v>1.15625818057E-2</v>
      </c>
      <c r="I1897" s="122">
        <v>1.26109001074E-2</v>
      </c>
      <c r="J1897" s="122">
        <v>1.3502752172200001E-2</v>
      </c>
      <c r="K1897" s="122">
        <v>1.34595813335E-2</v>
      </c>
      <c r="L1897" s="122">
        <v>1.05999220339E-2</v>
      </c>
      <c r="M1897" s="122">
        <v>1.19649386921E-2</v>
      </c>
      <c r="N1897" s="122">
        <v>1.37801520974E-2</v>
      </c>
      <c r="O1897" s="122">
        <v>1.5286121261200001E-2</v>
      </c>
      <c r="P1897" s="122">
        <v>1.5928540627600001E-2</v>
      </c>
      <c r="Q1897" s="122">
        <v>1.2821683322900001E-2</v>
      </c>
      <c r="R1897" s="122">
        <v>8.3728279528999996E-3</v>
      </c>
      <c r="S1897" s="122">
        <v>8.5865279969000001E-3</v>
      </c>
      <c r="T1897" s="122">
        <v>3.1720537018599997E-2</v>
      </c>
      <c r="U1897" s="122">
        <v>4.2765566129499999E-2</v>
      </c>
      <c r="V1897" s="122">
        <v>3.8084085248599998E-2</v>
      </c>
      <c r="W1897" s="122">
        <v>3.2991393419000002E-2</v>
      </c>
      <c r="X1897" s="122">
        <v>2.6573340064999999E-2</v>
      </c>
      <c r="Y1897" s="122">
        <v>5.3185879704400002E-2</v>
      </c>
      <c r="Z1897" s="122">
        <v>1.8847519690000002E-2</v>
      </c>
      <c r="AA1897" s="122">
        <v>2.28438620022E-2</v>
      </c>
      <c r="AB1897" s="122">
        <v>2.3403658944E-2</v>
      </c>
      <c r="AC1897" s="122">
        <v>2.1520278087100001E-2</v>
      </c>
      <c r="AD1897" s="122">
        <v>2.53559062694E-2</v>
      </c>
      <c r="AE1897" s="122">
        <v>2.4362555369800001E-2</v>
      </c>
      <c r="AF1897" s="122">
        <v>2.7927461672500001E-2</v>
      </c>
      <c r="AG1897" s="122">
        <v>2.1401388763E-2</v>
      </c>
      <c r="AH1897" s="122">
        <v>2.1367926753200001E-2</v>
      </c>
      <c r="AI1897" s="122">
        <v>2.0871752608200001E-2</v>
      </c>
      <c r="AJ1897" s="122">
        <v>1.54221812113E-2</v>
      </c>
      <c r="AK1897" s="122">
        <v>2.10950373565E-2</v>
      </c>
      <c r="AL1897" s="122">
        <v>0</v>
      </c>
    </row>
    <row r="1898" spans="1:38" hidden="1" x14ac:dyDescent="0.25">
      <c r="A1898" s="122" t="s">
        <v>2217</v>
      </c>
      <c r="B1898" s="122">
        <v>1</v>
      </c>
      <c r="C1898" s="122" t="s">
        <v>2218</v>
      </c>
      <c r="D1898" s="122" t="s">
        <v>2165</v>
      </c>
      <c r="E1898" s="122">
        <v>35</v>
      </c>
      <c r="F1898" s="122">
        <v>6.6857686015538</v>
      </c>
      <c r="G1898" s="122">
        <v>8.1131394135290993</v>
      </c>
      <c r="H1898" s="122">
        <v>9.1817339731091003</v>
      </c>
      <c r="I1898" s="122">
        <v>6.4762082174493001</v>
      </c>
      <c r="J1898" s="122">
        <v>6.272086626029</v>
      </c>
      <c r="K1898" s="122">
        <v>6.8566398321430002</v>
      </c>
      <c r="L1898" s="122">
        <v>5.8459553526730001</v>
      </c>
      <c r="M1898" s="122">
        <v>7.2068256952810996</v>
      </c>
      <c r="N1898" s="122">
        <v>6.2599224051503004</v>
      </c>
      <c r="O1898" s="122">
        <v>4.9588991197894998</v>
      </c>
      <c r="P1898" s="122">
        <v>4.1640908925606004</v>
      </c>
      <c r="Q1898" s="122">
        <v>4.2382506505658997</v>
      </c>
      <c r="R1898" s="122">
        <v>3.4870088235616001</v>
      </c>
      <c r="S1898" s="122">
        <v>4.2473803284512002</v>
      </c>
      <c r="T1898" s="122">
        <v>4.4304871235611003</v>
      </c>
      <c r="U1898" s="122">
        <v>4.6175207400340996</v>
      </c>
      <c r="V1898" s="122">
        <v>4.0690763011618998</v>
      </c>
      <c r="W1898" s="122">
        <v>5.2944174408220999</v>
      </c>
      <c r="X1898" s="122">
        <v>3.8426060677385001</v>
      </c>
      <c r="Y1898" s="122">
        <v>4.6333484914824998</v>
      </c>
      <c r="Z1898" s="122">
        <v>3.8914611735631999</v>
      </c>
      <c r="AA1898" s="122">
        <v>4.3378064683402</v>
      </c>
      <c r="AB1898" s="122">
        <v>5.1150041872226</v>
      </c>
      <c r="AC1898" s="122">
        <v>4.9143931222289003</v>
      </c>
      <c r="AD1898" s="122">
        <v>4.6718096281557999</v>
      </c>
      <c r="AE1898" s="122">
        <v>6.1083792916053001</v>
      </c>
      <c r="AF1898" s="122">
        <v>8.9642972019554001</v>
      </c>
      <c r="AG1898" s="122">
        <v>7.1622456730447999</v>
      </c>
      <c r="AH1898" s="122">
        <v>6.3687209650055996</v>
      </c>
      <c r="AI1898" s="122">
        <v>6.4964908557810004</v>
      </c>
      <c r="AJ1898" s="122">
        <v>3.5898638866250998</v>
      </c>
      <c r="AK1898" s="122">
        <v>3.9465742514317999</v>
      </c>
      <c r="AL1898" s="122">
        <v>0</v>
      </c>
    </row>
    <row r="1899" spans="1:38" hidden="1" x14ac:dyDescent="0.25">
      <c r="A1899" s="122" t="s">
        <v>2217</v>
      </c>
      <c r="B1899" s="122">
        <v>1</v>
      </c>
      <c r="C1899" s="122" t="s">
        <v>2218</v>
      </c>
      <c r="D1899" s="122" t="s">
        <v>2166</v>
      </c>
      <c r="E1899" s="122">
        <v>35</v>
      </c>
      <c r="F1899" s="122">
        <v>0.1114213469892</v>
      </c>
      <c r="G1899" s="122">
        <v>0.1320682567914</v>
      </c>
      <c r="H1899" s="122">
        <v>0.1684196762963</v>
      </c>
      <c r="I1899" s="122">
        <v>0.18142256564940001</v>
      </c>
      <c r="J1899" s="122">
        <v>0.18784185021200001</v>
      </c>
      <c r="K1899" s="122">
        <v>0.20629449539219999</v>
      </c>
      <c r="L1899" s="122">
        <v>0.153103436072</v>
      </c>
      <c r="M1899" s="122">
        <v>0.19658207603700001</v>
      </c>
      <c r="N1899" s="122">
        <v>0.1905945417678</v>
      </c>
      <c r="O1899" s="122">
        <v>0.3338910864156</v>
      </c>
      <c r="P1899" s="122">
        <v>0.32083804556040002</v>
      </c>
      <c r="Q1899" s="122">
        <v>0.26875147957630002</v>
      </c>
      <c r="R1899" s="122">
        <v>0.24021010287040001</v>
      </c>
      <c r="S1899" s="122">
        <v>0.13408586391310001</v>
      </c>
      <c r="T1899" s="122">
        <v>0.26097204074120001</v>
      </c>
      <c r="U1899" s="122">
        <v>0.31852481567000002</v>
      </c>
      <c r="V1899" s="122">
        <v>0.33650582427460002</v>
      </c>
      <c r="W1899" s="122">
        <v>0.243823596138</v>
      </c>
      <c r="X1899" s="122">
        <v>0.26892984230360001</v>
      </c>
      <c r="Y1899" s="122">
        <v>0.26499564099389999</v>
      </c>
      <c r="Z1899" s="122">
        <v>0.34221838563660001</v>
      </c>
      <c r="AA1899" s="122">
        <v>0.34848308688640001</v>
      </c>
      <c r="AB1899" s="122">
        <v>0.28556989995159998</v>
      </c>
      <c r="AC1899" s="122">
        <v>0.28638495140949999</v>
      </c>
      <c r="AD1899" s="122">
        <v>0.29393393049760003</v>
      </c>
      <c r="AE1899" s="122">
        <v>0.29944909845220002</v>
      </c>
      <c r="AF1899" s="122">
        <v>0.30713265007910001</v>
      </c>
      <c r="AG1899" s="122">
        <v>0.32746883479740002</v>
      </c>
      <c r="AH1899" s="122">
        <v>0.3641866674525</v>
      </c>
      <c r="AI1899" s="122">
        <v>0.3662406948959</v>
      </c>
      <c r="AJ1899" s="122">
        <v>0.1933764929998</v>
      </c>
      <c r="AK1899" s="122">
        <v>0.2227173764059</v>
      </c>
      <c r="AL1899" s="122">
        <v>0</v>
      </c>
    </row>
    <row r="1900" spans="1:38" hidden="1" x14ac:dyDescent="0.25">
      <c r="A1900" s="122" t="s">
        <v>2217</v>
      </c>
      <c r="B1900" s="122">
        <v>1</v>
      </c>
      <c r="C1900" s="122" t="s">
        <v>2218</v>
      </c>
      <c r="D1900" s="122" t="s">
        <v>2167</v>
      </c>
      <c r="E1900" s="122">
        <v>35</v>
      </c>
      <c r="F1900" s="122">
        <v>0.3716426286301</v>
      </c>
      <c r="G1900" s="122">
        <v>0.24229127784939999</v>
      </c>
      <c r="H1900" s="122">
        <v>0.24564266927850001</v>
      </c>
      <c r="I1900" s="122">
        <v>0.29599975991100003</v>
      </c>
      <c r="J1900" s="122">
        <v>0.2850919234832</v>
      </c>
      <c r="K1900" s="122">
        <v>0.29904554745400003</v>
      </c>
      <c r="L1900" s="122">
        <v>0.29052212365210001</v>
      </c>
      <c r="M1900" s="122">
        <v>0.31054104167919999</v>
      </c>
      <c r="N1900" s="122">
        <v>0.36617183201749998</v>
      </c>
      <c r="O1900" s="122">
        <v>0.23940043631739999</v>
      </c>
      <c r="P1900" s="122">
        <v>0.19643040260969999</v>
      </c>
      <c r="Q1900" s="122">
        <v>0.17106851495100001</v>
      </c>
      <c r="R1900" s="122">
        <v>0.1629270827589</v>
      </c>
      <c r="S1900" s="122">
        <v>0.26501534626220002</v>
      </c>
      <c r="T1900" s="122">
        <v>0.30800685032429997</v>
      </c>
      <c r="U1900" s="122">
        <v>0.28324167504429998</v>
      </c>
      <c r="V1900" s="122">
        <v>0.23288318859500001</v>
      </c>
      <c r="W1900" s="122">
        <v>0.19272906942830001</v>
      </c>
      <c r="X1900" s="122">
        <v>0.13390409361229999</v>
      </c>
      <c r="Y1900" s="122">
        <v>2.1029633976600001E-2</v>
      </c>
      <c r="Z1900" s="122">
        <v>2.7739721018299999E-2</v>
      </c>
      <c r="AA1900" s="122">
        <v>3.27610238433E-2</v>
      </c>
      <c r="AB1900" s="122">
        <v>3.0984037027200002E-2</v>
      </c>
      <c r="AC1900" s="122">
        <v>2.7097888537000001E-2</v>
      </c>
      <c r="AD1900" s="122">
        <v>2.58618427491E-2</v>
      </c>
      <c r="AE1900" s="122">
        <v>2.8070698361600002E-2</v>
      </c>
      <c r="AF1900" s="122">
        <v>2.8470673810299999E-2</v>
      </c>
      <c r="AG1900" s="122">
        <v>3.0092820607800001E-2</v>
      </c>
      <c r="AH1900" s="122">
        <v>2.7059557367300001E-2</v>
      </c>
      <c r="AI1900" s="122">
        <v>3.23406147551E-2</v>
      </c>
      <c r="AJ1900" s="122">
        <v>1.7370528241000001E-2</v>
      </c>
      <c r="AK1900" s="122">
        <v>1.8579690359699998E-2</v>
      </c>
      <c r="AL1900" s="122">
        <v>0</v>
      </c>
    </row>
    <row r="1901" spans="1:38" hidden="1" x14ac:dyDescent="0.25">
      <c r="A1901" s="122" t="s">
        <v>2217</v>
      </c>
      <c r="B1901" s="122">
        <v>1</v>
      </c>
      <c r="C1901" s="122" t="s">
        <v>2218</v>
      </c>
      <c r="D1901" s="122" t="s">
        <v>2168</v>
      </c>
      <c r="E1901" s="122">
        <v>35</v>
      </c>
      <c r="F1901" s="122">
        <v>9.7420988694999992E-3</v>
      </c>
      <c r="G1901" s="122">
        <v>1.03166166735E-2</v>
      </c>
      <c r="H1901" s="122">
        <v>1.33005321255E-2</v>
      </c>
      <c r="I1901" s="122">
        <v>1.21600925814E-2</v>
      </c>
      <c r="J1901" s="122">
        <v>1.3028481908500001E-2</v>
      </c>
      <c r="K1901" s="122">
        <v>1.41972271817E-2</v>
      </c>
      <c r="L1901" s="122">
        <v>1.33074729919E-2</v>
      </c>
      <c r="M1901" s="122">
        <v>1.13525996683E-2</v>
      </c>
      <c r="N1901" s="122">
        <v>1.06050887034E-2</v>
      </c>
      <c r="O1901" s="122">
        <v>1.7062332976700002E-2</v>
      </c>
      <c r="P1901" s="122">
        <v>2.8163338832699999E-2</v>
      </c>
      <c r="Q1901" s="122">
        <v>3.0901361955300001E-2</v>
      </c>
      <c r="R1901" s="122">
        <v>1.9479887919600002E-2</v>
      </c>
      <c r="S1901" s="122">
        <v>1.5933976266399998E-2</v>
      </c>
      <c r="T1901" s="122">
        <v>2.2819818109900001E-2</v>
      </c>
      <c r="U1901" s="122">
        <v>2.00000090236E-2</v>
      </c>
      <c r="V1901" s="122">
        <v>2.95812594614E-2</v>
      </c>
      <c r="W1901" s="122">
        <v>3.92999200095E-2</v>
      </c>
      <c r="X1901" s="122">
        <v>3.9199638823499999E-2</v>
      </c>
      <c r="Y1901" s="122">
        <v>4.4770740516499999E-2</v>
      </c>
      <c r="Z1901" s="122">
        <v>4.2421088227599997E-2</v>
      </c>
      <c r="AA1901" s="122">
        <v>4.5357928114299999E-2</v>
      </c>
      <c r="AB1901" s="122">
        <v>4.3632674054499998E-2</v>
      </c>
      <c r="AC1901" s="122">
        <v>4.3638341676600002E-2</v>
      </c>
      <c r="AD1901" s="122">
        <v>3.8136932193699999E-2</v>
      </c>
      <c r="AE1901" s="122">
        <v>4.0948870741400002E-2</v>
      </c>
      <c r="AF1901" s="122">
        <v>3.55607441131E-2</v>
      </c>
      <c r="AG1901" s="122">
        <v>4.0854803693300003E-2</v>
      </c>
      <c r="AH1901" s="122">
        <v>4.1068685594899998E-2</v>
      </c>
      <c r="AI1901" s="122">
        <v>4.3240543605099997E-2</v>
      </c>
      <c r="AJ1901" s="122">
        <v>3.1289575506100002E-2</v>
      </c>
      <c r="AK1901" s="122">
        <v>4.4860559476100001E-2</v>
      </c>
      <c r="AL1901" s="122">
        <v>0</v>
      </c>
    </row>
    <row r="1902" spans="1:38" hidden="1" x14ac:dyDescent="0.25">
      <c r="A1902" s="122" t="s">
        <v>2039</v>
      </c>
      <c r="B1902" s="122">
        <v>1</v>
      </c>
      <c r="C1902" s="122" t="s">
        <v>2219</v>
      </c>
      <c r="D1902" s="122" t="s">
        <v>2120</v>
      </c>
      <c r="E1902" s="122">
        <v>36</v>
      </c>
      <c r="F1902" s="122">
        <v>1.9479009925199998E-2</v>
      </c>
      <c r="G1902" s="122">
        <v>1.82126460096E-2</v>
      </c>
      <c r="H1902" s="122">
        <v>1.8856662476399999E-2</v>
      </c>
      <c r="I1902" s="122">
        <v>1.9185862637199999E-2</v>
      </c>
      <c r="J1902" s="122">
        <v>2.1676753028000002E-2</v>
      </c>
      <c r="K1902" s="122">
        <v>2.24197421168E-2</v>
      </c>
      <c r="L1902" s="122">
        <v>2.4089966871600001E-2</v>
      </c>
      <c r="M1902" s="122">
        <v>2.7589538110399998E-2</v>
      </c>
      <c r="N1902" s="122">
        <v>2.8342759925199999E-2</v>
      </c>
      <c r="O1902" s="122">
        <v>2.7365729773199999E-2</v>
      </c>
      <c r="P1902" s="122">
        <v>2.3419515249199999E-2</v>
      </c>
      <c r="Q1902" s="122">
        <v>2.4783865271199999E-2</v>
      </c>
      <c r="R1902" s="122">
        <v>2.7004245396799999E-2</v>
      </c>
      <c r="S1902" s="122">
        <v>2.81021430872E-2</v>
      </c>
      <c r="T1902" s="122">
        <v>3.04389584268E-2</v>
      </c>
      <c r="U1902" s="122">
        <v>3.2779062257200002E-2</v>
      </c>
      <c r="V1902" s="122">
        <v>3.5155465091600002E-2</v>
      </c>
      <c r="W1902" s="122">
        <v>3.7772364372400002E-2</v>
      </c>
      <c r="X1902" s="122">
        <v>3.3614462904399997E-2</v>
      </c>
      <c r="Y1902" s="122">
        <v>3.1874764465600003E-2</v>
      </c>
      <c r="Z1902" s="122">
        <v>3.1958419253599997E-2</v>
      </c>
      <c r="AA1902" s="122">
        <v>3.1445172981600003E-2</v>
      </c>
      <c r="AB1902" s="122">
        <v>3.1931976143200001E-2</v>
      </c>
      <c r="AC1902" s="122">
        <v>2.8335351391200001E-2</v>
      </c>
      <c r="AD1902" s="122">
        <v>2.58439983032E-2</v>
      </c>
      <c r="AE1902" s="122">
        <v>2.7354743200399999E-2</v>
      </c>
      <c r="AF1902" s="122">
        <v>2.7377892004399999E-2</v>
      </c>
      <c r="AG1902" s="122">
        <v>3.0056448200800001E-2</v>
      </c>
      <c r="AH1902" s="122">
        <v>3.3918747634800003E-2</v>
      </c>
      <c r="AI1902" s="122">
        <v>3.7544696294E-2</v>
      </c>
      <c r="AJ1902" s="122">
        <v>4.22950724812E-2</v>
      </c>
      <c r="AK1902" s="122">
        <v>4.1833642916800001E-2</v>
      </c>
      <c r="AL1902" s="122">
        <v>0</v>
      </c>
    </row>
    <row r="1903" spans="1:38" hidden="1" x14ac:dyDescent="0.25">
      <c r="A1903" s="122" t="s">
        <v>2039</v>
      </c>
      <c r="B1903" s="122">
        <v>1</v>
      </c>
      <c r="C1903" s="122" t="s">
        <v>2219</v>
      </c>
      <c r="D1903" s="122" t="s">
        <v>2121</v>
      </c>
      <c r="E1903" s="122">
        <v>36</v>
      </c>
      <c r="F1903" s="122">
        <v>2.8498779660092</v>
      </c>
      <c r="G1903" s="122">
        <v>2.7704602805432001</v>
      </c>
      <c r="H1903" s="122">
        <v>2.8713458348148002</v>
      </c>
      <c r="I1903" s="122">
        <v>2.9211851897900001</v>
      </c>
      <c r="J1903" s="122">
        <v>3.0375863550340001</v>
      </c>
      <c r="K1903" s="122">
        <v>3.1855691902327998</v>
      </c>
      <c r="L1903" s="122">
        <v>3.1625147808463998</v>
      </c>
      <c r="M1903" s="122">
        <v>2.8961548339752001</v>
      </c>
      <c r="N1903" s="122">
        <v>2.8443472800988001</v>
      </c>
      <c r="O1903" s="122">
        <v>2.7446179632144001</v>
      </c>
      <c r="P1903" s="122">
        <v>2.6899122618423998</v>
      </c>
      <c r="Q1903" s="122">
        <v>2.507128294048</v>
      </c>
      <c r="R1903" s="122">
        <v>2.5394056117864001</v>
      </c>
      <c r="S1903" s="122">
        <v>2.6465412590035999</v>
      </c>
      <c r="T1903" s="122">
        <v>2.5292793937067999</v>
      </c>
      <c r="U1903" s="122">
        <v>2.4771274285268001</v>
      </c>
      <c r="V1903" s="122">
        <v>2.3922105540060001</v>
      </c>
      <c r="W1903" s="122">
        <v>2.3919371088900001</v>
      </c>
      <c r="X1903" s="122">
        <v>2.3015884203676</v>
      </c>
      <c r="Y1903" s="122">
        <v>2.3347350144579999</v>
      </c>
      <c r="Z1903" s="122">
        <v>2.3471865516568</v>
      </c>
      <c r="AA1903" s="122">
        <v>2.2956120602715999</v>
      </c>
      <c r="AB1903" s="122">
        <v>2.3359836942568002</v>
      </c>
      <c r="AC1903" s="122">
        <v>2.4015344694067999</v>
      </c>
      <c r="AD1903" s="122">
        <v>2.3542794595236001</v>
      </c>
      <c r="AE1903" s="122">
        <v>2.2566942238427998</v>
      </c>
      <c r="AF1903" s="122">
        <v>2.3234623420511999</v>
      </c>
      <c r="AG1903" s="122">
        <v>2.4014557225512001</v>
      </c>
      <c r="AH1903" s="122">
        <v>2.4503792335512</v>
      </c>
      <c r="AI1903" s="122">
        <v>2.3902068139796002</v>
      </c>
      <c r="AJ1903" s="122">
        <v>2.3845941949563998</v>
      </c>
      <c r="AK1903" s="122">
        <v>2.3532038999307998</v>
      </c>
      <c r="AL1903" s="122">
        <v>0</v>
      </c>
    </row>
    <row r="1904" spans="1:38" hidden="1" x14ac:dyDescent="0.25">
      <c r="A1904" s="122" t="s">
        <v>2039</v>
      </c>
      <c r="B1904" s="122">
        <v>1</v>
      </c>
      <c r="C1904" s="122" t="s">
        <v>2219</v>
      </c>
      <c r="D1904" s="122" t="s">
        <v>2122</v>
      </c>
      <c r="E1904" s="122">
        <v>36</v>
      </c>
      <c r="F1904" s="122">
        <v>3.1888804598111999</v>
      </c>
      <c r="G1904" s="122">
        <v>3.0419052014175998</v>
      </c>
      <c r="H1904" s="122">
        <v>3.1024532035056001</v>
      </c>
      <c r="I1904" s="122">
        <v>3.1116769788384002</v>
      </c>
      <c r="J1904" s="122">
        <v>3.3992348961704</v>
      </c>
      <c r="K1904" s="122">
        <v>3.5875586358136</v>
      </c>
      <c r="L1904" s="122">
        <v>3.5208376851256</v>
      </c>
      <c r="M1904" s="122">
        <v>3.4844104687644002</v>
      </c>
      <c r="N1904" s="122">
        <v>3.3285708855867999</v>
      </c>
      <c r="O1904" s="122">
        <v>3.3316053681820001</v>
      </c>
      <c r="P1904" s="122">
        <v>3.3080004553959999</v>
      </c>
      <c r="Q1904" s="122">
        <v>3.2668410658884</v>
      </c>
      <c r="R1904" s="122">
        <v>3.3028721452187999</v>
      </c>
      <c r="S1904" s="122">
        <v>3.4042382223472001</v>
      </c>
      <c r="T1904" s="122">
        <v>3.5236710275955998</v>
      </c>
      <c r="U1904" s="122">
        <v>3.4159199234524</v>
      </c>
      <c r="V1904" s="122">
        <v>3.2104072682388001</v>
      </c>
      <c r="W1904" s="122">
        <v>3.2133373466404</v>
      </c>
      <c r="X1904" s="122">
        <v>3.298019419898</v>
      </c>
      <c r="Y1904" s="122">
        <v>3.2743536836780001</v>
      </c>
      <c r="Z1904" s="122">
        <v>3.3737557642712002</v>
      </c>
      <c r="AA1904" s="122">
        <v>3.1912799689735998</v>
      </c>
      <c r="AB1904" s="122">
        <v>3.1193229538603999</v>
      </c>
      <c r="AC1904" s="122">
        <v>2.9458921425107998</v>
      </c>
      <c r="AD1904" s="122">
        <v>3.0172841810776001</v>
      </c>
      <c r="AE1904" s="122">
        <v>3.0055304350512002</v>
      </c>
      <c r="AF1904" s="122">
        <v>3.1562316926588001</v>
      </c>
      <c r="AG1904" s="122">
        <v>3.1865752962204001</v>
      </c>
      <c r="AH1904" s="122">
        <v>3.1974548556440001</v>
      </c>
      <c r="AI1904" s="122">
        <v>3.2189267063072</v>
      </c>
      <c r="AJ1904" s="122">
        <v>3.1522339474668</v>
      </c>
      <c r="AK1904" s="122">
        <v>3.1126467890896001</v>
      </c>
      <c r="AL1904" s="122">
        <v>0</v>
      </c>
    </row>
    <row r="1905" spans="1:38" hidden="1" x14ac:dyDescent="0.25">
      <c r="A1905" s="122" t="s">
        <v>2039</v>
      </c>
      <c r="B1905" s="122">
        <v>1</v>
      </c>
      <c r="C1905" s="122" t="s">
        <v>2219</v>
      </c>
      <c r="D1905" s="122" t="s">
        <v>2175</v>
      </c>
      <c r="E1905" s="122">
        <v>36</v>
      </c>
      <c r="F1905" s="122">
        <v>0</v>
      </c>
      <c r="G1905" s="122">
        <v>0</v>
      </c>
      <c r="H1905" s="122">
        <v>0</v>
      </c>
      <c r="I1905" s="122">
        <v>0</v>
      </c>
      <c r="J1905" s="122">
        <v>0</v>
      </c>
      <c r="K1905" s="122">
        <v>0</v>
      </c>
      <c r="L1905" s="122">
        <v>0</v>
      </c>
      <c r="M1905" s="122">
        <v>0</v>
      </c>
      <c r="N1905" s="122">
        <v>0</v>
      </c>
      <c r="O1905" s="122">
        <v>0</v>
      </c>
      <c r="P1905" s="122">
        <v>0</v>
      </c>
      <c r="Q1905" s="122">
        <v>0</v>
      </c>
      <c r="R1905" s="122">
        <v>0</v>
      </c>
      <c r="S1905" s="122">
        <v>0</v>
      </c>
      <c r="T1905" s="122">
        <v>0</v>
      </c>
      <c r="U1905" s="122">
        <v>0</v>
      </c>
      <c r="V1905" s="122">
        <v>0</v>
      </c>
      <c r="W1905" s="122">
        <v>0</v>
      </c>
      <c r="X1905" s="122">
        <v>0</v>
      </c>
      <c r="Y1905" s="122">
        <v>0</v>
      </c>
      <c r="Z1905" s="122">
        <v>0</v>
      </c>
      <c r="AA1905" s="122">
        <v>0</v>
      </c>
      <c r="AB1905" s="122">
        <v>0</v>
      </c>
      <c r="AC1905" s="122">
        <v>0</v>
      </c>
      <c r="AD1905" s="122">
        <v>0</v>
      </c>
      <c r="AE1905" s="122">
        <v>0</v>
      </c>
      <c r="AF1905" s="122">
        <v>0</v>
      </c>
      <c r="AG1905" s="122">
        <v>0</v>
      </c>
      <c r="AH1905" s="122">
        <v>0</v>
      </c>
      <c r="AI1905" s="122">
        <v>0</v>
      </c>
      <c r="AJ1905" s="122">
        <v>0</v>
      </c>
      <c r="AK1905" s="122">
        <v>0</v>
      </c>
      <c r="AL1905" s="122">
        <v>0</v>
      </c>
    </row>
    <row r="1906" spans="1:38" hidden="1" x14ac:dyDescent="0.25">
      <c r="A1906" s="122" t="s">
        <v>2039</v>
      </c>
      <c r="B1906" s="122">
        <v>1</v>
      </c>
      <c r="C1906" s="122" t="s">
        <v>2219</v>
      </c>
      <c r="D1906" s="122" t="s">
        <v>2123</v>
      </c>
      <c r="E1906" s="122">
        <v>36</v>
      </c>
      <c r="F1906" s="122">
        <v>1.8414751447791999</v>
      </c>
      <c r="G1906" s="122">
        <v>1.809979198118</v>
      </c>
      <c r="H1906" s="122">
        <v>1.9067118877211999</v>
      </c>
      <c r="I1906" s="122">
        <v>1.9280069838792</v>
      </c>
      <c r="J1906" s="122">
        <v>1.8891764387748</v>
      </c>
      <c r="K1906" s="122">
        <v>1.8820222151948001</v>
      </c>
      <c r="L1906" s="122">
        <v>1.87146544844</v>
      </c>
      <c r="M1906" s="122">
        <v>1.8330739847504001</v>
      </c>
      <c r="N1906" s="122">
        <v>1.8797838164812</v>
      </c>
      <c r="O1906" s="122">
        <v>1.8661776463316</v>
      </c>
      <c r="P1906" s="122">
        <v>1.8467527321235999</v>
      </c>
      <c r="Q1906" s="122">
        <v>1.9098072902384</v>
      </c>
      <c r="R1906" s="122">
        <v>1.9387939869676001</v>
      </c>
      <c r="S1906" s="122">
        <v>1.9439046961488</v>
      </c>
      <c r="T1906" s="122">
        <v>1.9717086076268</v>
      </c>
      <c r="U1906" s="122">
        <v>2.1257589348239998</v>
      </c>
      <c r="V1906" s="122">
        <v>2.2256093609512</v>
      </c>
      <c r="W1906" s="122">
        <v>2.3100271204920002</v>
      </c>
      <c r="X1906" s="122">
        <v>2.3640540194656001</v>
      </c>
      <c r="Y1906" s="122">
        <v>2.4381321241507998</v>
      </c>
      <c r="Z1906" s="122">
        <v>2.2498663600979998</v>
      </c>
      <c r="AA1906" s="122">
        <v>2.1527339693580001</v>
      </c>
      <c r="AB1906" s="122">
        <v>2.2804567512216001</v>
      </c>
      <c r="AC1906" s="122">
        <v>2.3036102813416002</v>
      </c>
      <c r="AD1906" s="122">
        <v>2.3525697095123999</v>
      </c>
      <c r="AE1906" s="122">
        <v>2.3363190169535999</v>
      </c>
      <c r="AF1906" s="122">
        <v>2.368672994842</v>
      </c>
      <c r="AG1906" s="122">
        <v>2.4875357575011998</v>
      </c>
      <c r="AH1906" s="122">
        <v>2.4907682102940001</v>
      </c>
      <c r="AI1906" s="122">
        <v>2.5623459369536001</v>
      </c>
      <c r="AJ1906" s="122">
        <v>2.3887672916968001</v>
      </c>
      <c r="AK1906" s="122">
        <v>2.380026235776</v>
      </c>
      <c r="AL1906" s="122">
        <v>0</v>
      </c>
    </row>
    <row r="1907" spans="1:38" x14ac:dyDescent="0.25">
      <c r="A1907" s="122" t="s">
        <v>2039</v>
      </c>
      <c r="B1907" s="122">
        <v>1</v>
      </c>
      <c r="C1907" s="122" t="s">
        <v>2219</v>
      </c>
      <c r="D1907" s="122" t="s">
        <v>2124</v>
      </c>
      <c r="E1907" s="122">
        <v>36</v>
      </c>
      <c r="F1907" s="122">
        <v>9.9498826975884</v>
      </c>
      <c r="G1907" s="122">
        <v>9.6318092100860007</v>
      </c>
      <c r="H1907" s="122">
        <v>9.7749274142072</v>
      </c>
      <c r="I1907" s="122">
        <v>9.8424360108675994</v>
      </c>
      <c r="J1907" s="122">
        <v>10.199665344951599</v>
      </c>
      <c r="K1907" s="122">
        <v>10.3366966194268</v>
      </c>
      <c r="L1907" s="122">
        <v>10.310198514993999</v>
      </c>
      <c r="M1907" s="122">
        <v>10.5372804275564</v>
      </c>
      <c r="N1907" s="122">
        <v>10.5093763840436</v>
      </c>
      <c r="O1907" s="122">
        <v>11.116781619633199</v>
      </c>
      <c r="P1907" s="122">
        <v>11.2352809885176</v>
      </c>
      <c r="Q1907" s="122">
        <v>11.428627702718799</v>
      </c>
      <c r="R1907" s="122">
        <v>11.7354309722776</v>
      </c>
      <c r="S1907" s="122">
        <v>11.855015106765601</v>
      </c>
      <c r="T1907" s="122">
        <v>11.700328966631201</v>
      </c>
      <c r="U1907" s="122">
        <v>12.0534061835376</v>
      </c>
      <c r="V1907" s="122">
        <v>12.1660690038692</v>
      </c>
      <c r="W1907" s="122">
        <v>12.928468410597601</v>
      </c>
      <c r="X1907" s="122">
        <v>12.884335728560799</v>
      </c>
      <c r="Y1907" s="122">
        <v>12.755546604026801</v>
      </c>
      <c r="Z1907" s="122">
        <v>12.5199313064532</v>
      </c>
      <c r="AA1907" s="122">
        <v>12.4593532336952</v>
      </c>
      <c r="AB1907" s="122">
        <v>12.786268441088801</v>
      </c>
      <c r="AC1907" s="122">
        <v>12.591488231411599</v>
      </c>
      <c r="AD1907" s="122">
        <v>12.6907052604304</v>
      </c>
      <c r="AE1907" s="122">
        <v>12.369075019030801</v>
      </c>
      <c r="AF1907" s="122">
        <v>12.453787620159201</v>
      </c>
      <c r="AG1907" s="122">
        <v>12.515486402762001</v>
      </c>
      <c r="AH1907" s="122">
        <v>12.6700910415408</v>
      </c>
      <c r="AI1907" s="122">
        <v>12.554183542395601</v>
      </c>
      <c r="AJ1907" s="122">
        <v>12.710383468952401</v>
      </c>
      <c r="AK1907" s="122">
        <v>12.731266495236801</v>
      </c>
      <c r="AL1907" s="122">
        <v>0</v>
      </c>
    </row>
    <row r="1908" spans="1:38" hidden="1" x14ac:dyDescent="0.25">
      <c r="A1908" s="122" t="s">
        <v>2039</v>
      </c>
      <c r="B1908" s="122">
        <v>1</v>
      </c>
      <c r="C1908" s="122" t="s">
        <v>2219</v>
      </c>
      <c r="D1908" s="122" t="s">
        <v>474</v>
      </c>
      <c r="E1908" s="122">
        <v>36</v>
      </c>
      <c r="F1908" s="122">
        <v>5.1126707860199998</v>
      </c>
      <c r="G1908" s="122">
        <v>5.0572937875823998</v>
      </c>
      <c r="H1908" s="122">
        <v>5.4628829786411996</v>
      </c>
      <c r="I1908" s="122">
        <v>5.5009774216376002</v>
      </c>
      <c r="J1908" s="122">
        <v>5.6048636013047997</v>
      </c>
      <c r="K1908" s="122">
        <v>5.7144731313544002</v>
      </c>
      <c r="L1908" s="122">
        <v>5.8274575981831997</v>
      </c>
      <c r="M1908" s="122">
        <v>5.9220877071356002</v>
      </c>
      <c r="N1908" s="122">
        <v>5.9543204331295998</v>
      </c>
      <c r="O1908" s="122">
        <v>5.8962576578192003</v>
      </c>
      <c r="P1908" s="122">
        <v>5.8251949820764004</v>
      </c>
      <c r="Q1908" s="122">
        <v>5.8126151627907996</v>
      </c>
      <c r="R1908" s="122">
        <v>5.7240688097571999</v>
      </c>
      <c r="S1908" s="122">
        <v>5.1545793900048</v>
      </c>
      <c r="T1908" s="122">
        <v>4.5393875589243997</v>
      </c>
      <c r="U1908" s="122">
        <v>4.9216087844923999</v>
      </c>
      <c r="V1908" s="122">
        <v>5.1729217327647996</v>
      </c>
      <c r="W1908" s="122">
        <v>5.7545760576163998</v>
      </c>
      <c r="X1908" s="122">
        <v>5.8174020131052</v>
      </c>
      <c r="Y1908" s="122">
        <v>5.5773775870091997</v>
      </c>
      <c r="Z1908" s="122">
        <v>5.5584462954551999</v>
      </c>
      <c r="AA1908" s="122">
        <v>5.6880289791780001</v>
      </c>
      <c r="AB1908" s="122">
        <v>5.9928023297688</v>
      </c>
      <c r="AC1908" s="122">
        <v>5.7115424991127997</v>
      </c>
      <c r="AD1908" s="122">
        <v>5.6730326542091998</v>
      </c>
      <c r="AE1908" s="122">
        <v>5.8072927735116</v>
      </c>
      <c r="AF1908" s="122">
        <v>6.112842663256</v>
      </c>
      <c r="AG1908" s="122">
        <v>6.3634250008280002</v>
      </c>
      <c r="AH1908" s="122">
        <v>6.3768249810831996</v>
      </c>
      <c r="AI1908" s="122">
        <v>6.4237078033576003</v>
      </c>
      <c r="AJ1908" s="122">
        <v>6.4006267420340004</v>
      </c>
      <c r="AK1908" s="122">
        <v>6.364869462882</v>
      </c>
      <c r="AL1908" s="122">
        <v>0</v>
      </c>
    </row>
    <row r="1909" spans="1:38" hidden="1" x14ac:dyDescent="0.25">
      <c r="A1909" s="122" t="s">
        <v>2039</v>
      </c>
      <c r="B1909" s="122">
        <v>1</v>
      </c>
      <c r="C1909" s="122" t="s">
        <v>2219</v>
      </c>
      <c r="D1909" s="122" t="s">
        <v>2125</v>
      </c>
      <c r="E1909" s="122">
        <v>36</v>
      </c>
      <c r="F1909" s="122">
        <v>0.19085719905279999</v>
      </c>
      <c r="G1909" s="122">
        <v>0.18478320141400001</v>
      </c>
      <c r="H1909" s="122">
        <v>0.18338910536520001</v>
      </c>
      <c r="I1909" s="122">
        <v>0.1858883369756</v>
      </c>
      <c r="J1909" s="122">
        <v>0.18386110835960001</v>
      </c>
      <c r="K1909" s="122">
        <v>0.1829545761736</v>
      </c>
      <c r="L1909" s="122">
        <v>0.173083019354</v>
      </c>
      <c r="M1909" s="122">
        <v>0.16700773483799999</v>
      </c>
      <c r="N1909" s="122">
        <v>0.17183672766399999</v>
      </c>
      <c r="O1909" s="122">
        <v>0.168969030342</v>
      </c>
      <c r="P1909" s="122">
        <v>0.16944886902440001</v>
      </c>
      <c r="Q1909" s="122">
        <v>0.16067878627919999</v>
      </c>
      <c r="R1909" s="122">
        <v>0.1541826012244</v>
      </c>
      <c r="S1909" s="122">
        <v>0.14324245162079999</v>
      </c>
      <c r="T1909" s="122">
        <v>0.13488017742360001</v>
      </c>
      <c r="U1909" s="122">
        <v>0.13509107898719999</v>
      </c>
      <c r="V1909" s="122">
        <v>0.1284877355356</v>
      </c>
      <c r="W1909" s="122">
        <v>0.13287196915999999</v>
      </c>
      <c r="X1909" s="122">
        <v>0.12925487493519999</v>
      </c>
      <c r="Y1909" s="122">
        <v>0.13017811362359999</v>
      </c>
      <c r="Z1909" s="122">
        <v>0.12380614193639999</v>
      </c>
      <c r="AA1909" s="122">
        <v>0.1263154108524</v>
      </c>
      <c r="AB1909" s="122">
        <v>0.13131388861359999</v>
      </c>
      <c r="AC1909" s="122">
        <v>0.13238686231399999</v>
      </c>
      <c r="AD1909" s="122">
        <v>0.12318569679080001</v>
      </c>
      <c r="AE1909" s="122">
        <v>0.12657501510640001</v>
      </c>
      <c r="AF1909" s="122">
        <v>0.132012964412</v>
      </c>
      <c r="AG1909" s="122">
        <v>0.13143138607480001</v>
      </c>
      <c r="AH1909" s="122">
        <v>0.13683064610039999</v>
      </c>
      <c r="AI1909" s="122">
        <v>0.13094993766679999</v>
      </c>
      <c r="AJ1909" s="122">
        <v>0.13621608936320001</v>
      </c>
      <c r="AK1909" s="122">
        <v>0.13631770793199999</v>
      </c>
      <c r="AL1909" s="122">
        <v>0</v>
      </c>
    </row>
    <row r="1910" spans="1:38" hidden="1" x14ac:dyDescent="0.25">
      <c r="A1910" s="122" t="s">
        <v>2039</v>
      </c>
      <c r="B1910" s="122">
        <v>1</v>
      </c>
      <c r="C1910" s="122" t="s">
        <v>2219</v>
      </c>
      <c r="D1910" s="122" t="s">
        <v>2126</v>
      </c>
      <c r="E1910" s="122">
        <v>36</v>
      </c>
      <c r="F1910" s="122">
        <v>0</v>
      </c>
      <c r="G1910" s="122">
        <v>0</v>
      </c>
      <c r="H1910" s="122">
        <v>0</v>
      </c>
      <c r="I1910" s="122">
        <v>0</v>
      </c>
      <c r="J1910" s="122">
        <v>0</v>
      </c>
      <c r="K1910" s="122">
        <v>0</v>
      </c>
      <c r="L1910" s="122">
        <v>0</v>
      </c>
      <c r="M1910" s="122">
        <v>0</v>
      </c>
      <c r="N1910" s="122">
        <v>0</v>
      </c>
      <c r="O1910" s="122">
        <v>0</v>
      </c>
      <c r="P1910" s="122">
        <v>0</v>
      </c>
      <c r="Q1910" s="122">
        <v>0</v>
      </c>
      <c r="R1910" s="122">
        <v>0</v>
      </c>
      <c r="S1910" s="122">
        <v>0</v>
      </c>
      <c r="T1910" s="122">
        <v>0</v>
      </c>
      <c r="U1910" s="122">
        <v>0</v>
      </c>
      <c r="V1910" s="122">
        <v>0</v>
      </c>
      <c r="W1910" s="122">
        <v>0</v>
      </c>
      <c r="X1910" s="122">
        <v>0</v>
      </c>
      <c r="Y1910" s="122">
        <v>0</v>
      </c>
      <c r="Z1910" s="122">
        <v>0</v>
      </c>
      <c r="AA1910" s="122">
        <v>0</v>
      </c>
      <c r="AB1910" s="122">
        <v>0</v>
      </c>
      <c r="AC1910" s="122">
        <v>0</v>
      </c>
      <c r="AD1910" s="122">
        <v>0</v>
      </c>
      <c r="AE1910" s="122">
        <v>0</v>
      </c>
      <c r="AF1910" s="122">
        <v>0</v>
      </c>
      <c r="AG1910" s="122">
        <v>0</v>
      </c>
      <c r="AH1910" s="122">
        <v>0</v>
      </c>
      <c r="AI1910" s="122">
        <v>0</v>
      </c>
      <c r="AJ1910" s="122">
        <v>0</v>
      </c>
      <c r="AK1910" s="122">
        <v>0</v>
      </c>
      <c r="AL1910" s="122">
        <v>0</v>
      </c>
    </row>
    <row r="1911" spans="1:38" hidden="1" x14ac:dyDescent="0.25">
      <c r="A1911" s="122" t="s">
        <v>2039</v>
      </c>
      <c r="B1911" s="122">
        <v>1</v>
      </c>
      <c r="C1911" s="122" t="s">
        <v>2219</v>
      </c>
      <c r="D1911" s="122" t="s">
        <v>2127</v>
      </c>
      <c r="E1911" s="122">
        <v>36</v>
      </c>
      <c r="F1911" s="122">
        <v>6.1688263663600001E-2</v>
      </c>
      <c r="G1911" s="122">
        <v>6.1495515905599998E-2</v>
      </c>
      <c r="H1911" s="122">
        <v>6.5784930828400007E-2</v>
      </c>
      <c r="I1911" s="122">
        <v>7.0559199317600005E-2</v>
      </c>
      <c r="J1911" s="122">
        <v>6.3056635809999997E-2</v>
      </c>
      <c r="K1911" s="122">
        <v>6.3751808990800005E-2</v>
      </c>
      <c r="L1911" s="122">
        <v>6.5387906443999999E-2</v>
      </c>
      <c r="M1911" s="122">
        <v>6.0041821753199998E-2</v>
      </c>
      <c r="N1911" s="122">
        <v>6.0304670425999997E-2</v>
      </c>
      <c r="O1911" s="122">
        <v>5.9857091336E-2</v>
      </c>
      <c r="P1911" s="122">
        <v>5.8630897878E-2</v>
      </c>
      <c r="Q1911" s="122">
        <v>6.0576966500400002E-2</v>
      </c>
      <c r="R1911" s="122">
        <v>5.7697426564400002E-2</v>
      </c>
      <c r="S1911" s="122">
        <v>5.4647848052E-2</v>
      </c>
      <c r="T1911" s="122">
        <v>5.5255142152000003E-2</v>
      </c>
      <c r="U1911" s="122">
        <v>5.24397829228E-2</v>
      </c>
      <c r="V1911" s="122">
        <v>5.0782802358399999E-2</v>
      </c>
      <c r="W1911" s="122">
        <v>5.2015598955599998E-2</v>
      </c>
      <c r="X1911" s="122">
        <v>5.0502943853599998E-2</v>
      </c>
      <c r="Y1911" s="122">
        <v>4.9661602922400003E-2</v>
      </c>
      <c r="Z1911" s="122">
        <v>4.7477985906399997E-2</v>
      </c>
      <c r="AA1911" s="122">
        <v>4.3042306056399998E-2</v>
      </c>
      <c r="AB1911" s="122">
        <v>4.5077690167999999E-2</v>
      </c>
      <c r="AC1911" s="122">
        <v>4.3259158507600003E-2</v>
      </c>
      <c r="AD1911" s="122">
        <v>3.9722348537199997E-2</v>
      </c>
      <c r="AE1911" s="122">
        <v>4.0434767508799999E-2</v>
      </c>
      <c r="AF1911" s="122">
        <v>3.8415830513200001E-2</v>
      </c>
      <c r="AG1911" s="122">
        <v>3.8317681348800002E-2</v>
      </c>
      <c r="AH1911" s="122">
        <v>3.81843438312E-2</v>
      </c>
      <c r="AI1911" s="122">
        <v>3.3759129031599999E-2</v>
      </c>
      <c r="AJ1911" s="122">
        <v>3.2289694897600002E-2</v>
      </c>
      <c r="AK1911" s="122">
        <v>3.2203551206399998E-2</v>
      </c>
      <c r="AL1911" s="122">
        <v>0</v>
      </c>
    </row>
    <row r="1912" spans="1:38" hidden="1" x14ac:dyDescent="0.25">
      <c r="A1912" s="122" t="s">
        <v>2039</v>
      </c>
      <c r="B1912" s="122">
        <v>1</v>
      </c>
      <c r="C1912" s="122" t="s">
        <v>2219</v>
      </c>
      <c r="D1912" s="122" t="s">
        <v>2128</v>
      </c>
      <c r="E1912" s="122">
        <v>36</v>
      </c>
      <c r="F1912" s="122">
        <v>4.0197755677603997</v>
      </c>
      <c r="G1912" s="122">
        <v>4.0158711548171997</v>
      </c>
      <c r="H1912" s="122">
        <v>4.0779409738843997</v>
      </c>
      <c r="I1912" s="122">
        <v>4.1499229512719999</v>
      </c>
      <c r="J1912" s="122">
        <v>4.2611975485407996</v>
      </c>
      <c r="K1912" s="122">
        <v>4.3469761241480001</v>
      </c>
      <c r="L1912" s="122">
        <v>4.2296788542875996</v>
      </c>
      <c r="M1912" s="122">
        <v>4.1410356897560003</v>
      </c>
      <c r="N1912" s="122">
        <v>3.9524558960712</v>
      </c>
      <c r="O1912" s="122">
        <v>3.8684738632456002</v>
      </c>
      <c r="P1912" s="122">
        <v>3.8663572998624001</v>
      </c>
      <c r="Q1912" s="122">
        <v>3.8057999785091998</v>
      </c>
      <c r="R1912" s="122">
        <v>3.7479492304856001</v>
      </c>
      <c r="S1912" s="122">
        <v>3.7360212949723999</v>
      </c>
      <c r="T1912" s="122">
        <v>3.7400845531195999</v>
      </c>
      <c r="U1912" s="122">
        <v>3.7022301598463998</v>
      </c>
      <c r="V1912" s="122">
        <v>3.6518267152864001</v>
      </c>
      <c r="W1912" s="122">
        <v>3.7505585878404002</v>
      </c>
      <c r="X1912" s="122">
        <v>3.6737391710684002</v>
      </c>
      <c r="Y1912" s="122">
        <v>3.6786637916279998</v>
      </c>
      <c r="Z1912" s="122">
        <v>3.6905288371195999</v>
      </c>
      <c r="AA1912" s="122">
        <v>3.6116618427652001</v>
      </c>
      <c r="AB1912" s="122">
        <v>3.7382199422259998</v>
      </c>
      <c r="AC1912" s="122">
        <v>3.7674273565040002</v>
      </c>
      <c r="AD1912" s="122">
        <v>3.6181625349408</v>
      </c>
      <c r="AE1912" s="122">
        <v>3.6466741207596001</v>
      </c>
      <c r="AF1912" s="122">
        <v>3.6305289618276002</v>
      </c>
      <c r="AG1912" s="122">
        <v>3.6333712598735999</v>
      </c>
      <c r="AH1912" s="122">
        <v>3.55003264063</v>
      </c>
      <c r="AI1912" s="122">
        <v>3.6134994369992</v>
      </c>
      <c r="AJ1912" s="122">
        <v>3.587909568418</v>
      </c>
      <c r="AK1912" s="122">
        <v>3.5501208106391999</v>
      </c>
      <c r="AL1912" s="122">
        <v>0</v>
      </c>
    </row>
    <row r="1913" spans="1:38" hidden="1" x14ac:dyDescent="0.25">
      <c r="A1913" s="122" t="s">
        <v>2039</v>
      </c>
      <c r="B1913" s="122">
        <v>1</v>
      </c>
      <c r="C1913" s="122" t="s">
        <v>2219</v>
      </c>
      <c r="D1913" s="122" t="s">
        <v>2129</v>
      </c>
      <c r="E1913" s="122">
        <v>36</v>
      </c>
      <c r="F1913" s="122">
        <v>2.5716703181008</v>
      </c>
      <c r="G1913" s="122">
        <v>2.6144828929211998</v>
      </c>
      <c r="H1913" s="122">
        <v>2.6764558208612002</v>
      </c>
      <c r="I1913" s="122">
        <v>2.7239280790008</v>
      </c>
      <c r="J1913" s="122">
        <v>2.7731150418384001</v>
      </c>
      <c r="K1913" s="122">
        <v>2.8291813975319999</v>
      </c>
      <c r="L1913" s="122">
        <v>2.7685500342472</v>
      </c>
      <c r="M1913" s="122">
        <v>2.6833229287283999</v>
      </c>
      <c r="N1913" s="122">
        <v>2.5275618465187999</v>
      </c>
      <c r="O1913" s="122">
        <v>2.4973445753675998</v>
      </c>
      <c r="P1913" s="122">
        <v>2.4857824280912002</v>
      </c>
      <c r="Q1913" s="122">
        <v>2.4276903275716002</v>
      </c>
      <c r="R1913" s="122">
        <v>2.3924052118455998</v>
      </c>
      <c r="S1913" s="122">
        <v>2.5104268847224001</v>
      </c>
      <c r="T1913" s="122">
        <v>2.4596390997751998</v>
      </c>
      <c r="U1913" s="122">
        <v>2.4066151576684001</v>
      </c>
      <c r="V1913" s="122">
        <v>2.3746691121299999</v>
      </c>
      <c r="W1913" s="122">
        <v>2.3503931396736002</v>
      </c>
      <c r="X1913" s="122">
        <v>2.2563035912928</v>
      </c>
      <c r="Y1913" s="122">
        <v>2.2111500152783998</v>
      </c>
      <c r="Z1913" s="122">
        <v>2.1543789393308002</v>
      </c>
      <c r="AA1913" s="122">
        <v>2.0931135346407999</v>
      </c>
      <c r="AB1913" s="122">
        <v>2.1358618529752</v>
      </c>
      <c r="AC1913" s="122">
        <v>2.0842324936776002</v>
      </c>
      <c r="AD1913" s="122">
        <v>2.1326611339516002</v>
      </c>
      <c r="AE1913" s="122">
        <v>2.1112842272675998</v>
      </c>
      <c r="AF1913" s="122">
        <v>2.2294104592199999</v>
      </c>
      <c r="AG1913" s="122">
        <v>2.2242657189171999</v>
      </c>
      <c r="AH1913" s="122">
        <v>2.1495451355727999</v>
      </c>
      <c r="AI1913" s="122">
        <v>2.1716619530647998</v>
      </c>
      <c r="AJ1913" s="122">
        <v>2.2294849048528</v>
      </c>
      <c r="AK1913" s="122">
        <v>2.2085484835092002</v>
      </c>
      <c r="AL1913" s="122">
        <v>0</v>
      </c>
    </row>
    <row r="1914" spans="1:38" hidden="1" x14ac:dyDescent="0.25">
      <c r="A1914" s="122" t="s">
        <v>2039</v>
      </c>
      <c r="B1914" s="122">
        <v>1</v>
      </c>
      <c r="C1914" s="122" t="s">
        <v>2219</v>
      </c>
      <c r="D1914" s="122" t="s">
        <v>2176</v>
      </c>
      <c r="E1914" s="122">
        <v>36</v>
      </c>
      <c r="F1914" s="122">
        <v>0</v>
      </c>
      <c r="G1914" s="122">
        <v>0</v>
      </c>
      <c r="H1914" s="122">
        <v>0</v>
      </c>
      <c r="I1914" s="122">
        <v>0</v>
      </c>
      <c r="J1914" s="122">
        <v>0</v>
      </c>
      <c r="K1914" s="122">
        <v>0</v>
      </c>
      <c r="L1914" s="122">
        <v>0</v>
      </c>
      <c r="M1914" s="122">
        <v>0</v>
      </c>
      <c r="N1914" s="122">
        <v>0</v>
      </c>
      <c r="O1914" s="122">
        <v>0</v>
      </c>
      <c r="P1914" s="122">
        <v>0</v>
      </c>
      <c r="Q1914" s="122">
        <v>0</v>
      </c>
      <c r="R1914" s="122">
        <v>0</v>
      </c>
      <c r="S1914" s="122">
        <v>0</v>
      </c>
      <c r="T1914" s="122">
        <v>0</v>
      </c>
      <c r="U1914" s="122">
        <v>0</v>
      </c>
      <c r="V1914" s="122">
        <v>0</v>
      </c>
      <c r="W1914" s="122">
        <v>0</v>
      </c>
      <c r="X1914" s="122">
        <v>0</v>
      </c>
      <c r="Y1914" s="122">
        <v>0</v>
      </c>
      <c r="Z1914" s="122">
        <v>0</v>
      </c>
      <c r="AA1914" s="122">
        <v>0</v>
      </c>
      <c r="AB1914" s="122">
        <v>0</v>
      </c>
      <c r="AC1914" s="122">
        <v>0</v>
      </c>
      <c r="AD1914" s="122">
        <v>0</v>
      </c>
      <c r="AE1914" s="122">
        <v>0</v>
      </c>
      <c r="AF1914" s="122">
        <v>0</v>
      </c>
      <c r="AG1914" s="122">
        <v>0</v>
      </c>
      <c r="AH1914" s="122">
        <v>0</v>
      </c>
      <c r="AI1914" s="122">
        <v>0</v>
      </c>
      <c r="AJ1914" s="122">
        <v>0</v>
      </c>
      <c r="AK1914" s="122">
        <v>0</v>
      </c>
      <c r="AL1914" s="122">
        <v>0</v>
      </c>
    </row>
    <row r="1915" spans="1:38" hidden="1" x14ac:dyDescent="0.25">
      <c r="A1915" s="122" t="s">
        <v>2039</v>
      </c>
      <c r="B1915" s="122">
        <v>1</v>
      </c>
      <c r="C1915" s="122" t="s">
        <v>2219</v>
      </c>
      <c r="D1915" s="122" t="s">
        <v>2130</v>
      </c>
      <c r="E1915" s="122">
        <v>36</v>
      </c>
      <c r="F1915" s="122">
        <v>0.3681487200636</v>
      </c>
      <c r="G1915" s="122">
        <v>0.39658158592640003</v>
      </c>
      <c r="H1915" s="122">
        <v>0.35750316407400001</v>
      </c>
      <c r="I1915" s="122">
        <v>0.342072648092</v>
      </c>
      <c r="J1915" s="122">
        <v>0.32899818669480002</v>
      </c>
      <c r="K1915" s="122">
        <v>0.34638054016160003</v>
      </c>
      <c r="L1915" s="122">
        <v>0.33815384190839998</v>
      </c>
      <c r="M1915" s="122">
        <v>0.34433446884199997</v>
      </c>
      <c r="N1915" s="122">
        <v>0.36039833578559999</v>
      </c>
      <c r="O1915" s="122">
        <v>0.3475279779132</v>
      </c>
      <c r="P1915" s="122">
        <v>0.33392080620359998</v>
      </c>
      <c r="Q1915" s="122">
        <v>0.3072650253484</v>
      </c>
      <c r="R1915" s="122">
        <v>0.30305238083120001</v>
      </c>
      <c r="S1915" s="122">
        <v>0.31251321595480003</v>
      </c>
      <c r="T1915" s="122">
        <v>0.31817875776400001</v>
      </c>
      <c r="U1915" s="122">
        <v>0.31958558148999999</v>
      </c>
      <c r="V1915" s="122">
        <v>0.33595617022800001</v>
      </c>
      <c r="W1915" s="122">
        <v>0.32469026817640001</v>
      </c>
      <c r="X1915" s="122">
        <v>0.31205796298040001</v>
      </c>
      <c r="Y1915" s="122">
        <v>0.3166774262932</v>
      </c>
      <c r="Z1915" s="122">
        <v>0.30600855746159999</v>
      </c>
      <c r="AA1915" s="122">
        <v>0.29736595251440001</v>
      </c>
      <c r="AB1915" s="122">
        <v>0.29180045838160001</v>
      </c>
      <c r="AC1915" s="122">
        <v>0.27380215212280001</v>
      </c>
      <c r="AD1915" s="122">
        <v>0.26886108907560002</v>
      </c>
      <c r="AE1915" s="122">
        <v>0.26708915884560003</v>
      </c>
      <c r="AF1915" s="122">
        <v>0.2812641290256</v>
      </c>
      <c r="AG1915" s="122">
        <v>0.28670132464960002</v>
      </c>
      <c r="AH1915" s="122">
        <v>0.28944169060800001</v>
      </c>
      <c r="AI1915" s="122">
        <v>0.28506019398639998</v>
      </c>
      <c r="AJ1915" s="122">
        <v>0.28169911250599999</v>
      </c>
      <c r="AK1915" s="122">
        <v>0.27796685276920002</v>
      </c>
      <c r="AL1915" s="122">
        <v>0</v>
      </c>
    </row>
    <row r="1916" spans="1:38" hidden="1" x14ac:dyDescent="0.25">
      <c r="A1916" s="122" t="s">
        <v>2039</v>
      </c>
      <c r="B1916" s="122">
        <v>1</v>
      </c>
      <c r="C1916" s="122" t="s">
        <v>2219</v>
      </c>
      <c r="D1916" s="122" t="s">
        <v>2131</v>
      </c>
      <c r="E1916" s="122">
        <v>36</v>
      </c>
      <c r="F1916" s="122">
        <v>7.9633233063887996</v>
      </c>
      <c r="G1916" s="122">
        <v>7.8782581965359997</v>
      </c>
      <c r="H1916" s="122">
        <v>7.9454635525943997</v>
      </c>
      <c r="I1916" s="122">
        <v>7.7687922857412</v>
      </c>
      <c r="J1916" s="122">
        <v>7.6445992547512001</v>
      </c>
      <c r="K1916" s="122">
        <v>7.8392435919476</v>
      </c>
      <c r="L1916" s="122">
        <v>7.3413089437799997</v>
      </c>
      <c r="M1916" s="122">
        <v>7.2858829777132001</v>
      </c>
      <c r="N1916" s="122">
        <v>7.1565047405935998</v>
      </c>
      <c r="O1916" s="122">
        <v>7.3612706406791997</v>
      </c>
      <c r="P1916" s="122">
        <v>7.3338849461416</v>
      </c>
      <c r="Q1916" s="122">
        <v>7.1327379295927997</v>
      </c>
      <c r="R1916" s="122">
        <v>7.0839118252307998</v>
      </c>
      <c r="S1916" s="122">
        <v>7.2453903480952002</v>
      </c>
      <c r="T1916" s="122">
        <v>6.9855984193407998</v>
      </c>
      <c r="U1916" s="122">
        <v>7.1629826143119999</v>
      </c>
      <c r="V1916" s="122">
        <v>7.4888457057427997</v>
      </c>
      <c r="W1916" s="122">
        <v>7.7750771807015999</v>
      </c>
      <c r="X1916" s="122">
        <v>7.8668966691447997</v>
      </c>
      <c r="Y1916" s="122">
        <v>7.8893811007928001</v>
      </c>
      <c r="Z1916" s="122">
        <v>7.8484469193116002</v>
      </c>
      <c r="AA1916" s="122">
        <v>7.7207230313163997</v>
      </c>
      <c r="AB1916" s="122">
        <v>7.7139191139359999</v>
      </c>
      <c r="AC1916" s="122">
        <v>7.7891406272035999</v>
      </c>
      <c r="AD1916" s="122">
        <v>7.6298251351223998</v>
      </c>
      <c r="AE1916" s="122">
        <v>7.8814168992272</v>
      </c>
      <c r="AF1916" s="122">
        <v>8.1610388294035996</v>
      </c>
      <c r="AG1916" s="122">
        <v>8.2784780135456</v>
      </c>
      <c r="AH1916" s="122">
        <v>8.2871503073968</v>
      </c>
      <c r="AI1916" s="122">
        <v>8.2800218488679995</v>
      </c>
      <c r="AJ1916" s="122">
        <v>8.0635493129716007</v>
      </c>
      <c r="AK1916" s="122">
        <v>7.9858171209124</v>
      </c>
      <c r="AL1916" s="122">
        <v>0</v>
      </c>
    </row>
    <row r="1917" spans="1:38" hidden="1" x14ac:dyDescent="0.25">
      <c r="A1917" s="122" t="s">
        <v>2039</v>
      </c>
      <c r="B1917" s="122">
        <v>1</v>
      </c>
      <c r="C1917" s="122" t="s">
        <v>2219</v>
      </c>
      <c r="D1917" s="122" t="s">
        <v>2132</v>
      </c>
      <c r="E1917" s="122">
        <v>36</v>
      </c>
      <c r="F1917" s="122">
        <v>3.2878747738423999</v>
      </c>
      <c r="G1917" s="122">
        <v>3.4446008996840001</v>
      </c>
      <c r="H1917" s="122">
        <v>3.5729646856903998</v>
      </c>
      <c r="I1917" s="122">
        <v>3.5179755865576001</v>
      </c>
      <c r="J1917" s="122">
        <v>3.5874319803448</v>
      </c>
      <c r="K1917" s="122">
        <v>3.8016917228808</v>
      </c>
      <c r="L1917" s="122">
        <v>3.8485686426963999</v>
      </c>
      <c r="M1917" s="122">
        <v>3.9078806623556002</v>
      </c>
      <c r="N1917" s="122">
        <v>4.0459613876751996</v>
      </c>
      <c r="O1917" s="122">
        <v>4.1189737432648004</v>
      </c>
      <c r="P1917" s="122">
        <v>4.2473874196991996</v>
      </c>
      <c r="Q1917" s="122">
        <v>4.3460820748015996</v>
      </c>
      <c r="R1917" s="122">
        <v>4.4565904788299999</v>
      </c>
      <c r="S1917" s="122">
        <v>4.5320936852575997</v>
      </c>
      <c r="T1917" s="122">
        <v>4.5241536897312002</v>
      </c>
      <c r="U1917" s="122">
        <v>4.7031635431955996</v>
      </c>
      <c r="V1917" s="122">
        <v>4.8310544245487996</v>
      </c>
      <c r="W1917" s="122">
        <v>5.0723593134760003</v>
      </c>
      <c r="X1917" s="122">
        <v>5.1556498470063996</v>
      </c>
      <c r="Y1917" s="122">
        <v>5.1442948475688004</v>
      </c>
      <c r="Z1917" s="122">
        <v>5.1424922393488002</v>
      </c>
      <c r="AA1917" s="122">
        <v>5.3731896798551997</v>
      </c>
      <c r="AB1917" s="122">
        <v>5.4056451140188004</v>
      </c>
      <c r="AC1917" s="122">
        <v>5.6483026020595997</v>
      </c>
      <c r="AD1917" s="122">
        <v>5.3879618465343997</v>
      </c>
      <c r="AE1917" s="122">
        <v>5.5678308517915998</v>
      </c>
      <c r="AF1917" s="122">
        <v>5.8660024527524</v>
      </c>
      <c r="AG1917" s="122">
        <v>5.9065859071659998</v>
      </c>
      <c r="AH1917" s="122">
        <v>5.9584023430231996</v>
      </c>
      <c r="AI1917" s="122">
        <v>6.0947970120464001</v>
      </c>
      <c r="AJ1917" s="122">
        <v>6.1820521092987999</v>
      </c>
      <c r="AK1917" s="122">
        <v>6.1801887428204001</v>
      </c>
      <c r="AL1917" s="122">
        <v>0</v>
      </c>
    </row>
    <row r="1918" spans="1:38" hidden="1" x14ac:dyDescent="0.25">
      <c r="A1918" s="122" t="s">
        <v>2039</v>
      </c>
      <c r="B1918" s="122">
        <v>1</v>
      </c>
      <c r="C1918" s="122" t="s">
        <v>2219</v>
      </c>
      <c r="D1918" s="122" t="s">
        <v>2133</v>
      </c>
      <c r="E1918" s="122">
        <v>36</v>
      </c>
      <c r="F1918" s="122">
        <v>3.3144986328943999</v>
      </c>
      <c r="G1918" s="122">
        <v>3.3434821179396002</v>
      </c>
      <c r="H1918" s="122">
        <v>3.4268945383792002</v>
      </c>
      <c r="I1918" s="122">
        <v>3.4542148775931998</v>
      </c>
      <c r="J1918" s="122">
        <v>3.3763472794239999</v>
      </c>
      <c r="K1918" s="122">
        <v>3.2313035580028</v>
      </c>
      <c r="L1918" s="122">
        <v>3.0372911143176</v>
      </c>
      <c r="M1918" s="122">
        <v>2.9279696733475999</v>
      </c>
      <c r="N1918" s="122">
        <v>2.8738038146356</v>
      </c>
      <c r="O1918" s="122">
        <v>2.8977459530908001</v>
      </c>
      <c r="P1918" s="122">
        <v>2.8594987959076001</v>
      </c>
      <c r="Q1918" s="122">
        <v>2.7533802349004</v>
      </c>
      <c r="R1918" s="122">
        <v>2.7072283462139999</v>
      </c>
      <c r="S1918" s="122">
        <v>2.6196477458844001</v>
      </c>
      <c r="T1918" s="122">
        <v>2.5515496552335999</v>
      </c>
      <c r="U1918" s="122">
        <v>2.6298401814384</v>
      </c>
      <c r="V1918" s="122">
        <v>2.6396751862683998</v>
      </c>
      <c r="W1918" s="122">
        <v>2.5864357043224002</v>
      </c>
      <c r="X1918" s="122">
        <v>2.4811164183232002</v>
      </c>
      <c r="Y1918" s="122">
        <v>2.4955144750256002</v>
      </c>
      <c r="Z1918" s="122">
        <v>2.4377604285215999</v>
      </c>
      <c r="AA1918" s="122">
        <v>2.2986013656368001</v>
      </c>
      <c r="AB1918" s="122">
        <v>2.2342455585184</v>
      </c>
      <c r="AC1918" s="122">
        <v>2.3406033898967999</v>
      </c>
      <c r="AD1918" s="122">
        <v>2.3611042678160001</v>
      </c>
      <c r="AE1918" s="122">
        <v>2.3692219860148001</v>
      </c>
      <c r="AF1918" s="122">
        <v>2.4820175416932</v>
      </c>
      <c r="AG1918" s="122">
        <v>2.5519869552855998</v>
      </c>
      <c r="AH1918" s="122">
        <v>2.4641087520223999</v>
      </c>
      <c r="AI1918" s="122">
        <v>2.4956678648944002</v>
      </c>
      <c r="AJ1918" s="122">
        <v>2.3720037776064</v>
      </c>
      <c r="AK1918" s="122">
        <v>2.3467247151096</v>
      </c>
      <c r="AL1918" s="122">
        <v>0</v>
      </c>
    </row>
    <row r="1919" spans="1:38" hidden="1" x14ac:dyDescent="0.25">
      <c r="A1919" s="122" t="s">
        <v>2039</v>
      </c>
      <c r="B1919" s="122">
        <v>1</v>
      </c>
      <c r="C1919" s="122" t="s">
        <v>2219</v>
      </c>
      <c r="D1919" s="122" t="s">
        <v>2134</v>
      </c>
      <c r="E1919" s="122">
        <v>36</v>
      </c>
      <c r="F1919" s="122">
        <v>2.3971950758895999</v>
      </c>
      <c r="G1919" s="122">
        <v>2.3073521020787999</v>
      </c>
      <c r="H1919" s="122">
        <v>2.2964485052124002</v>
      </c>
      <c r="I1919" s="122">
        <v>2.2534651454952002</v>
      </c>
      <c r="J1919" s="122">
        <v>2.2854576149439998</v>
      </c>
      <c r="K1919" s="122">
        <v>2.3096241994923998</v>
      </c>
      <c r="L1919" s="122">
        <v>2.18805517917</v>
      </c>
      <c r="M1919" s="122">
        <v>2.1877353087884002</v>
      </c>
      <c r="N1919" s="122">
        <v>2.0497724159163999</v>
      </c>
      <c r="O1919" s="122">
        <v>2.0525890450436002</v>
      </c>
      <c r="P1919" s="122">
        <v>1.9162832215296</v>
      </c>
      <c r="Q1919" s="122">
        <v>1.8180151757459999</v>
      </c>
      <c r="R1919" s="122">
        <v>1.8451283253340001</v>
      </c>
      <c r="S1919" s="122">
        <v>1.8389547540896001</v>
      </c>
      <c r="T1919" s="122">
        <v>1.7964541260288001</v>
      </c>
      <c r="U1919" s="122">
        <v>1.8604300755572001</v>
      </c>
      <c r="V1919" s="122">
        <v>1.8722557869680001</v>
      </c>
      <c r="W1919" s="122">
        <v>1.9497366480395999</v>
      </c>
      <c r="X1919" s="122">
        <v>1.9435463405428</v>
      </c>
      <c r="Y1919" s="122">
        <v>1.8821591760244001</v>
      </c>
      <c r="Z1919" s="122">
        <v>1.9565273366856</v>
      </c>
      <c r="AA1919" s="122">
        <v>1.9293382146219999</v>
      </c>
      <c r="AB1919" s="122">
        <v>1.8858100883047999</v>
      </c>
      <c r="AC1919" s="122">
        <v>1.834928227132</v>
      </c>
      <c r="AD1919" s="122">
        <v>1.8767468281968001</v>
      </c>
      <c r="AE1919" s="122">
        <v>1.9700759559404</v>
      </c>
      <c r="AF1919" s="122">
        <v>2.0241152270975999</v>
      </c>
      <c r="AG1919" s="122">
        <v>2.0704189317839998</v>
      </c>
      <c r="AH1919" s="122">
        <v>2.0258080294340002</v>
      </c>
      <c r="AI1919" s="122">
        <v>2.0189738579331999</v>
      </c>
      <c r="AJ1919" s="122">
        <v>1.9624906530320001</v>
      </c>
      <c r="AK1919" s="122">
        <v>1.9492940720595999</v>
      </c>
      <c r="AL1919" s="122">
        <v>0</v>
      </c>
    </row>
    <row r="1920" spans="1:38" hidden="1" x14ac:dyDescent="0.25">
      <c r="A1920" s="122" t="s">
        <v>2039</v>
      </c>
      <c r="B1920" s="122">
        <v>1</v>
      </c>
      <c r="C1920" s="122" t="s">
        <v>2219</v>
      </c>
      <c r="D1920" s="122" t="s">
        <v>2135</v>
      </c>
      <c r="E1920" s="122">
        <v>36</v>
      </c>
      <c r="F1920" s="122">
        <v>8.8598361825035994</v>
      </c>
      <c r="G1920" s="122">
        <v>8.9329773003184005</v>
      </c>
      <c r="H1920" s="122">
        <v>9.3297710939524006</v>
      </c>
      <c r="I1920" s="122">
        <v>9.6410376350119993</v>
      </c>
      <c r="J1920" s="122">
        <v>9.9694453774944005</v>
      </c>
      <c r="K1920" s="122">
        <v>10.610816694153201</v>
      </c>
      <c r="L1920" s="122">
        <v>10.643035083212</v>
      </c>
      <c r="M1920" s="122">
        <v>10.593321717686401</v>
      </c>
      <c r="N1920" s="122">
        <v>10.550069900958</v>
      </c>
      <c r="O1920" s="122">
        <v>10.565124488525599</v>
      </c>
      <c r="P1920" s="122">
        <v>10.6047465746936</v>
      </c>
      <c r="Q1920" s="122">
        <v>10.815944056649199</v>
      </c>
      <c r="R1920" s="122">
        <v>10.913203629392401</v>
      </c>
      <c r="S1920" s="122">
        <v>10.643680793807601</v>
      </c>
      <c r="T1920" s="122">
        <v>10.866353112610801</v>
      </c>
      <c r="U1920" s="122">
        <v>10.8934305160492</v>
      </c>
      <c r="V1920" s="122">
        <v>11.141112597224399</v>
      </c>
      <c r="W1920" s="122">
        <v>11.017790453409599</v>
      </c>
      <c r="X1920" s="122">
        <v>11.1953096947524</v>
      </c>
      <c r="Y1920" s="122">
        <v>11.007029663593601</v>
      </c>
      <c r="Z1920" s="122">
        <v>10.6176605447416</v>
      </c>
      <c r="AA1920" s="122">
        <v>10.7839531005332</v>
      </c>
      <c r="AB1920" s="122">
        <v>10.584677231508801</v>
      </c>
      <c r="AC1920" s="122">
        <v>10.1155185372444</v>
      </c>
      <c r="AD1920" s="122">
        <v>10.271422392165199</v>
      </c>
      <c r="AE1920" s="122">
        <v>10.578139451854801</v>
      </c>
      <c r="AF1920" s="122">
        <v>11.2488554124212</v>
      </c>
      <c r="AG1920" s="122">
        <v>11.716389271070399</v>
      </c>
      <c r="AH1920" s="122">
        <v>11.521002207657601</v>
      </c>
      <c r="AI1920" s="122">
        <v>11.5646099113328</v>
      </c>
      <c r="AJ1920" s="122">
        <v>11.442683666456</v>
      </c>
      <c r="AK1920" s="122">
        <v>11.3816051282276</v>
      </c>
      <c r="AL1920" s="122">
        <v>0</v>
      </c>
    </row>
    <row r="1921" spans="1:38" hidden="1" x14ac:dyDescent="0.25">
      <c r="A1921" s="122" t="s">
        <v>2039</v>
      </c>
      <c r="B1921" s="122">
        <v>1</v>
      </c>
      <c r="C1921" s="122" t="s">
        <v>2219</v>
      </c>
      <c r="D1921" s="122" t="s">
        <v>2136</v>
      </c>
      <c r="E1921" s="122">
        <v>36</v>
      </c>
      <c r="F1921" s="122">
        <v>4.4513695887051998</v>
      </c>
      <c r="G1921" s="122">
        <v>4.5542102031327998</v>
      </c>
      <c r="H1921" s="122">
        <v>4.7160428350224004</v>
      </c>
      <c r="I1921" s="122">
        <v>4.787146104594</v>
      </c>
      <c r="J1921" s="122">
        <v>4.8248335321256004</v>
      </c>
      <c r="K1921" s="122">
        <v>4.8914338422151999</v>
      </c>
      <c r="L1921" s="122">
        <v>4.9224701150995998</v>
      </c>
      <c r="M1921" s="122">
        <v>4.759717790142</v>
      </c>
      <c r="N1921" s="122">
        <v>4.6294918339460001</v>
      </c>
      <c r="O1921" s="122">
        <v>4.4556921184328004</v>
      </c>
      <c r="P1921" s="122">
        <v>4.1458627756839999</v>
      </c>
      <c r="Q1921" s="122">
        <v>4.2276669748767999</v>
      </c>
      <c r="R1921" s="122">
        <v>4.3043853394892002</v>
      </c>
      <c r="S1921" s="122">
        <v>4.4578458749663996</v>
      </c>
      <c r="T1921" s="122">
        <v>4.4309361929279998</v>
      </c>
      <c r="U1921" s="122">
        <v>4.3633963750635996</v>
      </c>
      <c r="V1921" s="122">
        <v>4.4476542613048</v>
      </c>
      <c r="W1921" s="122">
        <v>4.7202621134451999</v>
      </c>
      <c r="X1921" s="122">
        <v>4.5697371250243997</v>
      </c>
      <c r="Y1921" s="122">
        <v>4.3823156132868002</v>
      </c>
      <c r="Z1921" s="122">
        <v>4.2488704422415999</v>
      </c>
      <c r="AA1921" s="122">
        <v>4.0530025645172003</v>
      </c>
      <c r="AB1921" s="122">
        <v>3.9302631680228002</v>
      </c>
      <c r="AC1921" s="122">
        <v>4.0906800940711996</v>
      </c>
      <c r="AD1921" s="122">
        <v>3.9028347881964001</v>
      </c>
      <c r="AE1921" s="122">
        <v>3.8964834138551998</v>
      </c>
      <c r="AF1921" s="122">
        <v>4.0477331469792004</v>
      </c>
      <c r="AG1921" s="122">
        <v>3.9962087047567998</v>
      </c>
      <c r="AH1921" s="122">
        <v>3.9920346813199998</v>
      </c>
      <c r="AI1921" s="122">
        <v>3.9288604944315999</v>
      </c>
      <c r="AJ1921" s="122">
        <v>3.8974260169348001</v>
      </c>
      <c r="AK1921" s="122">
        <v>3.8529547407511999</v>
      </c>
      <c r="AL1921" s="122">
        <v>0</v>
      </c>
    </row>
    <row r="1922" spans="1:38" hidden="1" x14ac:dyDescent="0.25">
      <c r="A1922" s="122" t="s">
        <v>2039</v>
      </c>
      <c r="B1922" s="122">
        <v>1</v>
      </c>
      <c r="C1922" s="122" t="s">
        <v>2219</v>
      </c>
      <c r="D1922" s="122" t="s">
        <v>2137</v>
      </c>
      <c r="E1922" s="122">
        <v>36</v>
      </c>
      <c r="F1922" s="122">
        <v>2.0758742065992002</v>
      </c>
      <c r="G1922" s="122">
        <v>1.9861991155972001</v>
      </c>
      <c r="H1922" s="122">
        <v>1.8968352547172</v>
      </c>
      <c r="I1922" s="122">
        <v>1.9820114478863999</v>
      </c>
      <c r="J1922" s="122">
        <v>1.9123831397972</v>
      </c>
      <c r="K1922" s="122">
        <v>1.9560544544884</v>
      </c>
      <c r="L1922" s="122">
        <v>1.9514924603971999</v>
      </c>
      <c r="M1922" s="122">
        <v>1.9300866457207999</v>
      </c>
      <c r="N1922" s="122">
        <v>1.8983528858280001</v>
      </c>
      <c r="O1922" s="122">
        <v>1.8500178913776</v>
      </c>
      <c r="P1922" s="122">
        <v>1.8356354496339999</v>
      </c>
      <c r="Q1922" s="122">
        <v>1.7553544782116</v>
      </c>
      <c r="R1922" s="122">
        <v>1.7372850087152001</v>
      </c>
      <c r="S1922" s="122">
        <v>1.760764387214</v>
      </c>
      <c r="T1922" s="122">
        <v>1.7901538956448</v>
      </c>
      <c r="U1922" s="122">
        <v>1.7884924486380001</v>
      </c>
      <c r="V1922" s="122">
        <v>1.7142037560872001</v>
      </c>
      <c r="W1922" s="122">
        <v>1.7642540058472</v>
      </c>
      <c r="X1922" s="122">
        <v>1.8253295755100001</v>
      </c>
      <c r="Y1922" s="122">
        <v>1.8213603250584001</v>
      </c>
      <c r="Z1922" s="122">
        <v>1.743653590896</v>
      </c>
      <c r="AA1922" s="122">
        <v>1.6304180876844001</v>
      </c>
      <c r="AB1922" s="122">
        <v>1.6002785708672</v>
      </c>
      <c r="AC1922" s="122">
        <v>1.5965199553856</v>
      </c>
      <c r="AD1922" s="122">
        <v>1.590342510428</v>
      </c>
      <c r="AE1922" s="122">
        <v>1.6183165343352</v>
      </c>
      <c r="AF1922" s="122">
        <v>1.5625040541040001</v>
      </c>
      <c r="AG1922" s="122">
        <v>1.5760327164707999</v>
      </c>
      <c r="AH1922" s="122">
        <v>1.6502360143220001</v>
      </c>
      <c r="AI1922" s="122">
        <v>1.5967438283916</v>
      </c>
      <c r="AJ1922" s="122">
        <v>1.5729089741147999</v>
      </c>
      <c r="AK1922" s="122">
        <v>1.552421586338</v>
      </c>
      <c r="AL1922" s="122">
        <v>0</v>
      </c>
    </row>
    <row r="1923" spans="1:38" hidden="1" x14ac:dyDescent="0.25">
      <c r="A1923" s="122" t="s">
        <v>2039</v>
      </c>
      <c r="B1923" s="122">
        <v>1</v>
      </c>
      <c r="C1923" s="122" t="s">
        <v>2219</v>
      </c>
      <c r="D1923" s="122" t="s">
        <v>2138</v>
      </c>
      <c r="E1923" s="122">
        <v>36</v>
      </c>
      <c r="F1923" s="122">
        <v>0.1880588643668</v>
      </c>
      <c r="G1923" s="122">
        <v>0.18131855487199999</v>
      </c>
      <c r="H1923" s="122">
        <v>0.18314720780159999</v>
      </c>
      <c r="I1923" s="122">
        <v>0.18212808975200001</v>
      </c>
      <c r="J1923" s="122">
        <v>0.17437881288240001</v>
      </c>
      <c r="K1923" s="122">
        <v>0.16847954477759999</v>
      </c>
      <c r="L1923" s="122">
        <v>0.165092870754</v>
      </c>
      <c r="M1923" s="122">
        <v>0.1625656459532</v>
      </c>
      <c r="N1923" s="122">
        <v>0.1614625641412</v>
      </c>
      <c r="O1923" s="122">
        <v>0.15663004661079999</v>
      </c>
      <c r="P1923" s="122">
        <v>0.14935426805320001</v>
      </c>
      <c r="Q1923" s="122">
        <v>0.1293974390464</v>
      </c>
      <c r="R1923" s="122">
        <v>0.1339832472776</v>
      </c>
      <c r="S1923" s="122">
        <v>0.12920622832879999</v>
      </c>
      <c r="T1923" s="122">
        <v>0.12146743192080001</v>
      </c>
      <c r="U1923" s="122">
        <v>0.12032408723720001</v>
      </c>
      <c r="V1923" s="122">
        <v>0.12057854202520001</v>
      </c>
      <c r="W1923" s="122">
        <v>0.1151808032452</v>
      </c>
      <c r="X1923" s="122">
        <v>0.1184403222324</v>
      </c>
      <c r="Y1923" s="122">
        <v>0.1146322144884</v>
      </c>
      <c r="Z1923" s="122">
        <v>0.1096627445704</v>
      </c>
      <c r="AA1923" s="122">
        <v>0.104040513668</v>
      </c>
      <c r="AB1923" s="122">
        <v>0.1031285468864</v>
      </c>
      <c r="AC1923" s="122">
        <v>0.1013490739324</v>
      </c>
      <c r="AD1923" s="122">
        <v>9.9539015430400002E-2</v>
      </c>
      <c r="AE1923" s="122">
        <v>9.9256390321199997E-2</v>
      </c>
      <c r="AF1923" s="122">
        <v>9.8572657030399996E-2</v>
      </c>
      <c r="AG1923" s="122">
        <v>9.6517260798000007E-2</v>
      </c>
      <c r="AH1923" s="122">
        <v>9.7031935890400003E-2</v>
      </c>
      <c r="AI1923" s="122">
        <v>9.4040021471199997E-2</v>
      </c>
      <c r="AJ1923" s="122">
        <v>8.8120611448799999E-2</v>
      </c>
      <c r="AK1923" s="122">
        <v>8.7653146593600004E-2</v>
      </c>
      <c r="AL1923" s="122">
        <v>0</v>
      </c>
    </row>
    <row r="1924" spans="1:38" hidden="1" x14ac:dyDescent="0.25">
      <c r="A1924" s="122" t="s">
        <v>2039</v>
      </c>
      <c r="B1924" s="122">
        <v>1</v>
      </c>
      <c r="C1924" s="122" t="s">
        <v>2219</v>
      </c>
      <c r="D1924" s="122" t="s">
        <v>2139</v>
      </c>
      <c r="E1924" s="122">
        <v>36</v>
      </c>
      <c r="F1924" s="122">
        <v>0.70471384159960004</v>
      </c>
      <c r="G1924" s="122">
        <v>0.69947199010079997</v>
      </c>
      <c r="H1924" s="122">
        <v>0.68181966084680001</v>
      </c>
      <c r="I1924" s="122">
        <v>0.71096357554599998</v>
      </c>
      <c r="J1924" s="122">
        <v>0.68605639324879997</v>
      </c>
      <c r="K1924" s="122">
        <v>0.69538309041040003</v>
      </c>
      <c r="L1924" s="122">
        <v>0.67113119440080005</v>
      </c>
      <c r="M1924" s="122">
        <v>0.61230172595200005</v>
      </c>
      <c r="N1924" s="122">
        <v>0.59323359939200004</v>
      </c>
      <c r="O1924" s="122">
        <v>0.59338219277680004</v>
      </c>
      <c r="P1924" s="122">
        <v>0.58253763967280003</v>
      </c>
      <c r="Q1924" s="122">
        <v>0.54083743399280004</v>
      </c>
      <c r="R1924" s="122">
        <v>0.55871197198040001</v>
      </c>
      <c r="S1924" s="122">
        <v>0.54853232771960003</v>
      </c>
      <c r="T1924" s="122">
        <v>0.51652059706240006</v>
      </c>
      <c r="U1924" s="122">
        <v>0.51784460959559997</v>
      </c>
      <c r="V1924" s="122">
        <v>0.51953126067080002</v>
      </c>
      <c r="W1924" s="122">
        <v>0.49850905158320002</v>
      </c>
      <c r="X1924" s="122">
        <v>0.46878607951840001</v>
      </c>
      <c r="Y1924" s="122">
        <v>0.46612087560920001</v>
      </c>
      <c r="Z1924" s="122">
        <v>0.4635389122868</v>
      </c>
      <c r="AA1924" s="122">
        <v>0.46856909898400001</v>
      </c>
      <c r="AB1924" s="122">
        <v>0.49850866513559999</v>
      </c>
      <c r="AC1924" s="122">
        <v>0.44958090547719998</v>
      </c>
      <c r="AD1924" s="122">
        <v>0.42735155745519998</v>
      </c>
      <c r="AE1924" s="122">
        <v>0.44537224114040003</v>
      </c>
      <c r="AF1924" s="122">
        <v>0.4549573970984</v>
      </c>
      <c r="AG1924" s="122">
        <v>0.44676275657159997</v>
      </c>
      <c r="AH1924" s="122">
        <v>0.46277153730640003</v>
      </c>
      <c r="AI1924" s="122">
        <v>0.46030778576159997</v>
      </c>
      <c r="AJ1924" s="122">
        <v>0.43064989175599999</v>
      </c>
      <c r="AK1924" s="122">
        <v>0.42867561168040003</v>
      </c>
      <c r="AL1924" s="122">
        <v>0</v>
      </c>
    </row>
    <row r="1925" spans="1:38" hidden="1" x14ac:dyDescent="0.25">
      <c r="A1925" s="122" t="s">
        <v>2039</v>
      </c>
      <c r="B1925" s="122">
        <v>1</v>
      </c>
      <c r="C1925" s="122" t="s">
        <v>2219</v>
      </c>
      <c r="D1925" s="122" t="s">
        <v>2140</v>
      </c>
      <c r="E1925" s="122">
        <v>36</v>
      </c>
      <c r="F1925" s="122">
        <v>0.26389716409280001</v>
      </c>
      <c r="G1925" s="122">
        <v>0.26505573674159999</v>
      </c>
      <c r="H1925" s="122">
        <v>0.25943444274159999</v>
      </c>
      <c r="I1925" s="122">
        <v>0.26558966280000001</v>
      </c>
      <c r="J1925" s="122">
        <v>0.263975028394</v>
      </c>
      <c r="K1925" s="122">
        <v>0.2497750472336</v>
      </c>
      <c r="L1925" s="122">
        <v>0.25850492703560002</v>
      </c>
      <c r="M1925" s="122">
        <v>0.2555123139212</v>
      </c>
      <c r="N1925" s="122">
        <v>0.24678967772759999</v>
      </c>
      <c r="O1925" s="122">
        <v>0.24479475601280001</v>
      </c>
      <c r="P1925" s="122">
        <v>0.2408701932924</v>
      </c>
      <c r="Q1925" s="122">
        <v>0.23563165650080001</v>
      </c>
      <c r="R1925" s="122">
        <v>0.23594210619280001</v>
      </c>
      <c r="S1925" s="122">
        <v>0.2270761795988</v>
      </c>
      <c r="T1925" s="122">
        <v>0.2186977358552</v>
      </c>
      <c r="U1925" s="122">
        <v>0.21954325783600001</v>
      </c>
      <c r="V1925" s="122">
        <v>0.21368143098959999</v>
      </c>
      <c r="W1925" s="122">
        <v>0.2110107973008</v>
      </c>
      <c r="X1925" s="122">
        <v>0.221051737424</v>
      </c>
      <c r="Y1925" s="122">
        <v>0.22020987385320001</v>
      </c>
      <c r="Z1925" s="122">
        <v>0.21543850457079999</v>
      </c>
      <c r="AA1925" s="122">
        <v>0.2219373860452</v>
      </c>
      <c r="AB1925" s="122">
        <v>0.21673730864519999</v>
      </c>
      <c r="AC1925" s="122">
        <v>0.21568510010879999</v>
      </c>
      <c r="AD1925" s="122">
        <v>0.2106928089084</v>
      </c>
      <c r="AE1925" s="122">
        <v>0.21023188752159999</v>
      </c>
      <c r="AF1925" s="122">
        <v>0.20712344814280001</v>
      </c>
      <c r="AG1925" s="122">
        <v>0.21200071094719999</v>
      </c>
      <c r="AH1925" s="122">
        <v>0.2075720436048</v>
      </c>
      <c r="AI1925" s="122">
        <v>0.2052133038816</v>
      </c>
      <c r="AJ1925" s="122">
        <v>0.2044745099768</v>
      </c>
      <c r="AK1925" s="122">
        <v>0.2046370370352</v>
      </c>
      <c r="AL1925" s="122">
        <v>0</v>
      </c>
    </row>
    <row r="1926" spans="1:38" hidden="1" x14ac:dyDescent="0.25">
      <c r="A1926" s="122" t="s">
        <v>2039</v>
      </c>
      <c r="B1926" s="122">
        <v>1</v>
      </c>
      <c r="C1926" s="122" t="s">
        <v>2219</v>
      </c>
      <c r="D1926" s="122" t="s">
        <v>2141</v>
      </c>
      <c r="E1926" s="122">
        <v>36</v>
      </c>
      <c r="F1926" s="122">
        <v>2.415869509158</v>
      </c>
      <c r="G1926" s="122">
        <v>2.3429857725512</v>
      </c>
      <c r="H1926" s="122">
        <v>2.3617884429104001</v>
      </c>
      <c r="I1926" s="122">
        <v>2.4173698063620002</v>
      </c>
      <c r="J1926" s="122">
        <v>2.4520191409335999</v>
      </c>
      <c r="K1926" s="122">
        <v>2.4422158670559999</v>
      </c>
      <c r="L1926" s="122">
        <v>2.3414333168071999</v>
      </c>
      <c r="M1926" s="122">
        <v>2.2769728427992</v>
      </c>
      <c r="N1926" s="122">
        <v>2.1972304501168001</v>
      </c>
      <c r="O1926" s="122">
        <v>2.2226194886895998</v>
      </c>
      <c r="P1926" s="122">
        <v>2.1813842229143998</v>
      </c>
      <c r="Q1926" s="122">
        <v>2.1417173482348</v>
      </c>
      <c r="R1926" s="122">
        <v>2.1427630129752</v>
      </c>
      <c r="S1926" s="122">
        <v>2.22517324379</v>
      </c>
      <c r="T1926" s="122">
        <v>2.1995708569071999</v>
      </c>
      <c r="U1926" s="122">
        <v>2.2327520904023999</v>
      </c>
      <c r="V1926" s="122">
        <v>2.3137838250324001</v>
      </c>
      <c r="W1926" s="122">
        <v>2.4197426618260001</v>
      </c>
      <c r="X1926" s="122">
        <v>2.4496968897436</v>
      </c>
      <c r="Y1926" s="122">
        <v>2.47222481926</v>
      </c>
      <c r="Z1926" s="122">
        <v>2.5454893032856001</v>
      </c>
      <c r="AA1926" s="122">
        <v>2.5413803086028</v>
      </c>
      <c r="AB1926" s="122">
        <v>2.6128287130315999</v>
      </c>
      <c r="AC1926" s="122">
        <v>2.6746417841499999</v>
      </c>
      <c r="AD1926" s="122">
        <v>2.7348347202736001</v>
      </c>
      <c r="AE1926" s="122">
        <v>2.8094293472279999</v>
      </c>
      <c r="AF1926" s="122">
        <v>2.924545736042</v>
      </c>
      <c r="AG1926" s="122">
        <v>3.0212210484736</v>
      </c>
      <c r="AH1926" s="122">
        <v>2.9725111431036</v>
      </c>
      <c r="AI1926" s="122">
        <v>2.9702942795960001</v>
      </c>
      <c r="AJ1926" s="122">
        <v>2.9957004375760001</v>
      </c>
      <c r="AK1926" s="122">
        <v>3.0016680887675999</v>
      </c>
      <c r="AL1926" s="122">
        <v>0</v>
      </c>
    </row>
    <row r="1927" spans="1:38" hidden="1" x14ac:dyDescent="0.25">
      <c r="A1927" s="122" t="s">
        <v>2039</v>
      </c>
      <c r="B1927" s="122">
        <v>1</v>
      </c>
      <c r="C1927" s="122" t="s">
        <v>2219</v>
      </c>
      <c r="D1927" s="122" t="s">
        <v>2142</v>
      </c>
      <c r="E1927" s="122">
        <v>36</v>
      </c>
      <c r="F1927" s="122">
        <v>5.1097098216500001</v>
      </c>
      <c r="G1927" s="122">
        <v>5.1695927935455996</v>
      </c>
      <c r="H1927" s="122">
        <v>5.1988912998119998</v>
      </c>
      <c r="I1927" s="122">
        <v>5.2902795510656002</v>
      </c>
      <c r="J1927" s="122">
        <v>4.9713919690876001</v>
      </c>
      <c r="K1927" s="122">
        <v>5.1629541804316004</v>
      </c>
      <c r="L1927" s="122">
        <v>5.1704741710972</v>
      </c>
      <c r="M1927" s="122">
        <v>5.0027323700283999</v>
      </c>
      <c r="N1927" s="122">
        <v>4.8070244222699996</v>
      </c>
      <c r="O1927" s="122">
        <v>4.8291268559968001</v>
      </c>
      <c r="P1927" s="122">
        <v>4.8849986640056002</v>
      </c>
      <c r="Q1927" s="122">
        <v>4.8171691140131996</v>
      </c>
      <c r="R1927" s="122">
        <v>4.7202410382932003</v>
      </c>
      <c r="S1927" s="122">
        <v>4.6923188077556004</v>
      </c>
      <c r="T1927" s="122">
        <v>4.5607078316520004</v>
      </c>
      <c r="U1927" s="122">
        <v>4.5457181767816</v>
      </c>
      <c r="V1927" s="122">
        <v>4.5279352492024003</v>
      </c>
      <c r="W1927" s="122">
        <v>4.6553197739328001</v>
      </c>
      <c r="X1927" s="122">
        <v>4.6738600932856</v>
      </c>
      <c r="Y1927" s="122">
        <v>4.7134433491095997</v>
      </c>
      <c r="Z1927" s="122">
        <v>4.7121786864263999</v>
      </c>
      <c r="AA1927" s="122">
        <v>4.6612006698992001</v>
      </c>
      <c r="AB1927" s="122">
        <v>4.6455963553972</v>
      </c>
      <c r="AC1927" s="122">
        <v>4.7637089160052</v>
      </c>
      <c r="AD1927" s="122">
        <v>4.6516675656051998</v>
      </c>
      <c r="AE1927" s="122">
        <v>4.7318381590899996</v>
      </c>
      <c r="AF1927" s="122">
        <v>4.9328199621652002</v>
      </c>
      <c r="AG1927" s="122">
        <v>4.9674761406087997</v>
      </c>
      <c r="AH1927" s="122">
        <v>4.94125143659</v>
      </c>
      <c r="AI1927" s="122">
        <v>4.894790815236</v>
      </c>
      <c r="AJ1927" s="122">
        <v>4.8323344814024001</v>
      </c>
      <c r="AK1927" s="122">
        <v>4.8118868120679998</v>
      </c>
      <c r="AL1927" s="122">
        <v>0</v>
      </c>
    </row>
    <row r="1928" spans="1:38" hidden="1" x14ac:dyDescent="0.25">
      <c r="A1928" s="122" t="s">
        <v>2039</v>
      </c>
      <c r="B1928" s="122">
        <v>1</v>
      </c>
      <c r="C1928" s="122" t="s">
        <v>2219</v>
      </c>
      <c r="D1928" s="122" t="s">
        <v>2143</v>
      </c>
      <c r="E1928" s="122">
        <v>36</v>
      </c>
      <c r="F1928" s="122">
        <v>7.5690596509584003</v>
      </c>
      <c r="G1928" s="122">
        <v>7.6568431446528002</v>
      </c>
      <c r="H1928" s="122">
        <v>7.9209349611756004</v>
      </c>
      <c r="I1928" s="122">
        <v>8.1294998721216007</v>
      </c>
      <c r="J1928" s="122">
        <v>8.5607808130263994</v>
      </c>
      <c r="K1928" s="122">
        <v>8.3939202663119996</v>
      </c>
      <c r="L1928" s="122">
        <v>8.4466964268287992</v>
      </c>
      <c r="M1928" s="122">
        <v>8.2469454703691998</v>
      </c>
      <c r="N1928" s="122">
        <v>7.9638075374115997</v>
      </c>
      <c r="O1928" s="122">
        <v>7.9677747858016001</v>
      </c>
      <c r="P1928" s="122">
        <v>7.7519337962863997</v>
      </c>
      <c r="Q1928" s="122">
        <v>7.6944358674847999</v>
      </c>
      <c r="R1928" s="122">
        <v>7.7554505536115999</v>
      </c>
      <c r="S1928" s="122">
        <v>8.0240799362948003</v>
      </c>
      <c r="T1928" s="122">
        <v>7.80581715851</v>
      </c>
      <c r="U1928" s="122">
        <v>7.8505871367028002</v>
      </c>
      <c r="V1928" s="122">
        <v>8.1876362806084</v>
      </c>
      <c r="W1928" s="122">
        <v>7.8767576778407999</v>
      </c>
      <c r="X1928" s="122">
        <v>7.6322201325468004</v>
      </c>
      <c r="Y1928" s="122">
        <v>7.5093442166399997</v>
      </c>
      <c r="Z1928" s="122">
        <v>7.3191516257132001</v>
      </c>
      <c r="AA1928" s="122">
        <v>6.9002824722299998</v>
      </c>
      <c r="AB1928" s="122">
        <v>6.7949296982476</v>
      </c>
      <c r="AC1928" s="122">
        <v>6.4816191548696001</v>
      </c>
      <c r="AD1928" s="122">
        <v>6.7722448344124002</v>
      </c>
      <c r="AE1928" s="122">
        <v>6.9266433782196</v>
      </c>
      <c r="AF1928" s="122">
        <v>7.1486149554400003</v>
      </c>
      <c r="AG1928" s="122">
        <v>7.6313773875136004</v>
      </c>
      <c r="AH1928" s="122">
        <v>7.6481430383343998</v>
      </c>
      <c r="AI1928" s="122">
        <v>7.5292971646340003</v>
      </c>
      <c r="AJ1928" s="122">
        <v>7.5988163442519996</v>
      </c>
      <c r="AK1928" s="122">
        <v>7.5085564290604001</v>
      </c>
      <c r="AL1928" s="122">
        <v>0</v>
      </c>
    </row>
    <row r="1929" spans="1:38" hidden="1" x14ac:dyDescent="0.25">
      <c r="A1929" s="122" t="s">
        <v>2039</v>
      </c>
      <c r="B1929" s="122">
        <v>1</v>
      </c>
      <c r="C1929" s="122" t="s">
        <v>2219</v>
      </c>
      <c r="D1929" s="122" t="s">
        <v>2177</v>
      </c>
      <c r="E1929" s="122">
        <v>36</v>
      </c>
      <c r="F1929" s="122">
        <v>0</v>
      </c>
      <c r="G1929" s="122">
        <v>0</v>
      </c>
      <c r="H1929" s="122">
        <v>0</v>
      </c>
      <c r="I1929" s="122">
        <v>0</v>
      </c>
      <c r="J1929" s="122">
        <v>0</v>
      </c>
      <c r="K1929" s="122">
        <v>0</v>
      </c>
      <c r="L1929" s="122">
        <v>0</v>
      </c>
      <c r="M1929" s="122">
        <v>0</v>
      </c>
      <c r="N1929" s="122">
        <v>0</v>
      </c>
      <c r="O1929" s="122">
        <v>0</v>
      </c>
      <c r="P1929" s="122">
        <v>0</v>
      </c>
      <c r="Q1929" s="122">
        <v>0</v>
      </c>
      <c r="R1929" s="122">
        <v>0</v>
      </c>
      <c r="S1929" s="122">
        <v>0</v>
      </c>
      <c r="T1929" s="122">
        <v>0</v>
      </c>
      <c r="U1929" s="122">
        <v>0</v>
      </c>
      <c r="V1929" s="122">
        <v>0</v>
      </c>
      <c r="W1929" s="122">
        <v>0</v>
      </c>
      <c r="X1929" s="122">
        <v>0</v>
      </c>
      <c r="Y1929" s="122">
        <v>0</v>
      </c>
      <c r="Z1929" s="122">
        <v>0</v>
      </c>
      <c r="AA1929" s="122">
        <v>0</v>
      </c>
      <c r="AB1929" s="122">
        <v>0</v>
      </c>
      <c r="AC1929" s="122">
        <v>0</v>
      </c>
      <c r="AD1929" s="122">
        <v>0</v>
      </c>
      <c r="AE1929" s="122">
        <v>0</v>
      </c>
      <c r="AF1929" s="122">
        <v>0</v>
      </c>
      <c r="AG1929" s="122">
        <v>0</v>
      </c>
      <c r="AH1929" s="122">
        <v>0</v>
      </c>
      <c r="AI1929" s="122">
        <v>0</v>
      </c>
      <c r="AJ1929" s="122">
        <v>0</v>
      </c>
      <c r="AK1929" s="122">
        <v>0</v>
      </c>
      <c r="AL1929" s="122">
        <v>0</v>
      </c>
    </row>
    <row r="1930" spans="1:38" hidden="1" x14ac:dyDescent="0.25">
      <c r="A1930" s="122" t="s">
        <v>2039</v>
      </c>
      <c r="B1930" s="122">
        <v>1</v>
      </c>
      <c r="C1930" s="122" t="s">
        <v>2219</v>
      </c>
      <c r="D1930" s="122" t="s">
        <v>2144</v>
      </c>
      <c r="E1930" s="122">
        <v>36</v>
      </c>
      <c r="F1930" s="122">
        <v>2.3860189371284002</v>
      </c>
      <c r="G1930" s="122">
        <v>2.3800959783439999</v>
      </c>
      <c r="H1930" s="122">
        <v>2.4397013032168</v>
      </c>
      <c r="I1930" s="122">
        <v>2.5807879640815998</v>
      </c>
      <c r="J1930" s="122">
        <v>2.5481909299868</v>
      </c>
      <c r="K1930" s="122">
        <v>2.4663647512139999</v>
      </c>
      <c r="L1930" s="122">
        <v>2.5373933279071998</v>
      </c>
      <c r="M1930" s="122">
        <v>2.3709934623788</v>
      </c>
      <c r="N1930" s="122">
        <v>2.2769980878232001</v>
      </c>
      <c r="O1930" s="122">
        <v>2.1933414167195999</v>
      </c>
      <c r="P1930" s="122">
        <v>2.0650293880691999</v>
      </c>
      <c r="Q1930" s="122">
        <v>2.0806519338163998</v>
      </c>
      <c r="R1930" s="122">
        <v>2.0922759095672001</v>
      </c>
      <c r="S1930" s="122">
        <v>2.0490566855807999</v>
      </c>
      <c r="T1930" s="122">
        <v>1.9886732085387999</v>
      </c>
      <c r="U1930" s="122">
        <v>2.0582234401764001</v>
      </c>
      <c r="V1930" s="122">
        <v>1.8563305548619999</v>
      </c>
      <c r="W1930" s="122">
        <v>1.8202764639052</v>
      </c>
      <c r="X1930" s="122">
        <v>1.8303506569264001</v>
      </c>
      <c r="Y1930" s="122">
        <v>1.8254163821348</v>
      </c>
      <c r="Z1930" s="122">
        <v>1.859960149278</v>
      </c>
      <c r="AA1930" s="122">
        <v>1.7765289067428001</v>
      </c>
      <c r="AB1930" s="122">
        <v>1.8226469826880001</v>
      </c>
      <c r="AC1930" s="122">
        <v>1.7902258801924</v>
      </c>
      <c r="AD1930" s="122">
        <v>1.7755520653556001</v>
      </c>
      <c r="AE1930" s="122">
        <v>1.7429161352344</v>
      </c>
      <c r="AF1930" s="122">
        <v>1.8426306935792001</v>
      </c>
      <c r="AG1930" s="122">
        <v>1.7361978203696</v>
      </c>
      <c r="AH1930" s="122">
        <v>1.7997690467680001</v>
      </c>
      <c r="AI1930" s="122">
        <v>1.7227708136716</v>
      </c>
      <c r="AJ1930" s="122">
        <v>1.742696404988</v>
      </c>
      <c r="AK1930" s="122">
        <v>1.721238810382</v>
      </c>
      <c r="AL1930" s="122">
        <v>0</v>
      </c>
    </row>
    <row r="1931" spans="1:38" hidden="1" x14ac:dyDescent="0.25">
      <c r="A1931" s="122" t="s">
        <v>2039</v>
      </c>
      <c r="B1931" s="122">
        <v>1</v>
      </c>
      <c r="C1931" s="122" t="s">
        <v>2219</v>
      </c>
      <c r="D1931" s="122" t="s">
        <v>2145</v>
      </c>
      <c r="E1931" s="122">
        <v>36</v>
      </c>
      <c r="F1931" s="122">
        <v>4.6709000268896004</v>
      </c>
      <c r="G1931" s="122">
        <v>4.9317361687692003</v>
      </c>
      <c r="H1931" s="122">
        <v>5.3734170883344001</v>
      </c>
      <c r="I1931" s="122">
        <v>5.3661860813848001</v>
      </c>
      <c r="J1931" s="122">
        <v>5.4466392044119996</v>
      </c>
      <c r="K1931" s="122">
        <v>5.7327971486631997</v>
      </c>
      <c r="L1931" s="122">
        <v>5.7698728528279997</v>
      </c>
      <c r="M1931" s="122">
        <v>5.6768370953728002</v>
      </c>
      <c r="N1931" s="122">
        <v>5.5870977221527998</v>
      </c>
      <c r="O1931" s="122">
        <v>5.5920903986443999</v>
      </c>
      <c r="P1931" s="122">
        <v>5.6152652487315997</v>
      </c>
      <c r="Q1931" s="122">
        <v>5.5035539437788001</v>
      </c>
      <c r="R1931" s="122">
        <v>5.3634837574164003</v>
      </c>
      <c r="S1931" s="122">
        <v>5.3046703277876004</v>
      </c>
      <c r="T1931" s="122">
        <v>5.2575679785132001</v>
      </c>
      <c r="U1931" s="122">
        <v>5.1534982738931996</v>
      </c>
      <c r="V1931" s="122">
        <v>5.2728278532076001</v>
      </c>
      <c r="W1931" s="122">
        <v>5.7156855258748003</v>
      </c>
      <c r="X1931" s="122">
        <v>6.1149777043039997</v>
      </c>
      <c r="Y1931" s="122">
        <v>6.0782643697356002</v>
      </c>
      <c r="Z1931" s="122">
        <v>5.8682230892375999</v>
      </c>
      <c r="AA1931" s="122">
        <v>5.8668166820816001</v>
      </c>
      <c r="AB1931" s="122">
        <v>5.830802969124</v>
      </c>
      <c r="AC1931" s="122">
        <v>5.9979660851011998</v>
      </c>
      <c r="AD1931" s="122">
        <v>5.9978102207435997</v>
      </c>
      <c r="AE1931" s="122">
        <v>6.0176672803631996</v>
      </c>
      <c r="AF1931" s="122">
        <v>6.1249738133443996</v>
      </c>
      <c r="AG1931" s="122">
        <v>6.0982483205419999</v>
      </c>
      <c r="AH1931" s="122">
        <v>6.0155332715352001</v>
      </c>
      <c r="AI1931" s="122">
        <v>5.8492057775984003</v>
      </c>
      <c r="AJ1931" s="122">
        <v>5.8214652877023996</v>
      </c>
      <c r="AK1931" s="122">
        <v>5.7592578288</v>
      </c>
      <c r="AL1931" s="122">
        <v>0</v>
      </c>
    </row>
    <row r="1932" spans="1:38" hidden="1" x14ac:dyDescent="0.25">
      <c r="A1932" s="122" t="s">
        <v>2039</v>
      </c>
      <c r="B1932" s="122">
        <v>1</v>
      </c>
      <c r="C1932" s="122" t="s">
        <v>2219</v>
      </c>
      <c r="D1932" s="122" t="s">
        <v>2146</v>
      </c>
      <c r="E1932" s="122">
        <v>36</v>
      </c>
      <c r="F1932" s="122">
        <v>1.8120833747548</v>
      </c>
      <c r="G1932" s="122">
        <v>1.9161541505176001</v>
      </c>
      <c r="H1932" s="122">
        <v>2.0284320460627998</v>
      </c>
      <c r="I1932" s="122">
        <v>2.1161837099704002</v>
      </c>
      <c r="J1932" s="122">
        <v>2.2292800424860002</v>
      </c>
      <c r="K1932" s="122">
        <v>2.3743715882487999</v>
      </c>
      <c r="L1932" s="122">
        <v>2.4697207849999998</v>
      </c>
      <c r="M1932" s="122">
        <v>2.4493426965504002</v>
      </c>
      <c r="N1932" s="122">
        <v>2.2503825648471998</v>
      </c>
      <c r="O1932" s="122">
        <v>2.2748334260148</v>
      </c>
      <c r="P1932" s="122">
        <v>2.2152504411380001</v>
      </c>
      <c r="Q1932" s="122">
        <v>2.2384509571116</v>
      </c>
      <c r="R1932" s="122">
        <v>2.2425407957260002</v>
      </c>
      <c r="S1932" s="122">
        <v>2.1720899311552002</v>
      </c>
      <c r="T1932" s="122">
        <v>2.1331803494764001</v>
      </c>
      <c r="U1932" s="122">
        <v>2.1167786543735998</v>
      </c>
      <c r="V1932" s="122">
        <v>2.0526648943332</v>
      </c>
      <c r="W1932" s="122">
        <v>2.0854707128892001</v>
      </c>
      <c r="X1932" s="122">
        <v>2.0150288660768001</v>
      </c>
      <c r="Y1932" s="122">
        <v>2.0354625058544</v>
      </c>
      <c r="Z1932" s="122">
        <v>1.9425638676079999</v>
      </c>
      <c r="AA1932" s="122">
        <v>1.9200370827791999</v>
      </c>
      <c r="AB1932" s="122">
        <v>1.9283772209100001</v>
      </c>
      <c r="AC1932" s="122">
        <v>1.9358164155204001</v>
      </c>
      <c r="AD1932" s="122">
        <v>1.8830843133871999</v>
      </c>
      <c r="AE1932" s="122">
        <v>1.9204907425172</v>
      </c>
      <c r="AF1932" s="122">
        <v>1.9338001142879999</v>
      </c>
      <c r="AG1932" s="122">
        <v>1.9700461463815999</v>
      </c>
      <c r="AH1932" s="122">
        <v>1.9330121213144</v>
      </c>
      <c r="AI1932" s="122">
        <v>1.9238528710603999</v>
      </c>
      <c r="AJ1932" s="122">
        <v>1.9265803767616001</v>
      </c>
      <c r="AK1932" s="122">
        <v>1.8945203276775999</v>
      </c>
      <c r="AL1932" s="122">
        <v>0</v>
      </c>
    </row>
    <row r="1933" spans="1:38" hidden="1" x14ac:dyDescent="0.25">
      <c r="A1933" s="122" t="s">
        <v>2039</v>
      </c>
      <c r="B1933" s="122">
        <v>1</v>
      </c>
      <c r="C1933" s="122" t="s">
        <v>2219</v>
      </c>
      <c r="D1933" s="122" t="s">
        <v>2147</v>
      </c>
      <c r="E1933" s="122">
        <v>36</v>
      </c>
      <c r="F1933" s="122">
        <v>3.2336255293103999</v>
      </c>
      <c r="G1933" s="122">
        <v>3.3259941404424</v>
      </c>
      <c r="H1933" s="122">
        <v>3.4451123355515998</v>
      </c>
      <c r="I1933" s="122">
        <v>3.5403212385884002</v>
      </c>
      <c r="J1933" s="122">
        <v>3.7920029563247999</v>
      </c>
      <c r="K1933" s="122">
        <v>3.9250159598216001</v>
      </c>
      <c r="L1933" s="122">
        <v>3.7921547955591999</v>
      </c>
      <c r="M1933" s="122">
        <v>3.7818816009576</v>
      </c>
      <c r="N1933" s="122">
        <v>3.5900064757004002</v>
      </c>
      <c r="O1933" s="122">
        <v>3.7733067724128002</v>
      </c>
      <c r="P1933" s="122">
        <v>3.7117999368043999</v>
      </c>
      <c r="Q1933" s="122">
        <v>3.8601104996300002</v>
      </c>
      <c r="R1933" s="122">
        <v>3.8556970113340001</v>
      </c>
      <c r="S1933" s="122">
        <v>3.7177148588804001</v>
      </c>
      <c r="T1933" s="122">
        <v>3.5425248587903999</v>
      </c>
      <c r="U1933" s="122">
        <v>3.5504996763964001</v>
      </c>
      <c r="V1933" s="122">
        <v>3.5366169270711998</v>
      </c>
      <c r="W1933" s="122">
        <v>3.6502184858888</v>
      </c>
      <c r="X1933" s="122">
        <v>3.5298430566111998</v>
      </c>
      <c r="Y1933" s="122">
        <v>3.5076020766388001</v>
      </c>
      <c r="Z1933" s="122">
        <v>3.4153895859104</v>
      </c>
      <c r="AA1933" s="122">
        <v>3.3943087633168001</v>
      </c>
      <c r="AB1933" s="122">
        <v>3.3005954905028001</v>
      </c>
      <c r="AC1933" s="122">
        <v>3.5200143412476002</v>
      </c>
      <c r="AD1933" s="122">
        <v>3.455389186144</v>
      </c>
      <c r="AE1933" s="122">
        <v>3.3104434107751999</v>
      </c>
      <c r="AF1933" s="122">
        <v>3.4638403214519999</v>
      </c>
      <c r="AG1933" s="122">
        <v>3.6523614364552</v>
      </c>
      <c r="AH1933" s="122">
        <v>3.6838832374399999</v>
      </c>
      <c r="AI1933" s="122">
        <v>3.6681127694736002</v>
      </c>
      <c r="AJ1933" s="122">
        <v>3.7252143848668</v>
      </c>
      <c r="AK1933" s="122">
        <v>3.6888644530527999</v>
      </c>
      <c r="AL1933" s="122">
        <v>0</v>
      </c>
    </row>
    <row r="1934" spans="1:38" hidden="1" x14ac:dyDescent="0.25">
      <c r="A1934" s="122" t="s">
        <v>2039</v>
      </c>
      <c r="B1934" s="122">
        <v>1</v>
      </c>
      <c r="C1934" s="122" t="s">
        <v>2219</v>
      </c>
      <c r="D1934" s="122" t="s">
        <v>475</v>
      </c>
      <c r="E1934" s="122">
        <v>36</v>
      </c>
      <c r="F1934" s="122">
        <v>10.155934323332</v>
      </c>
      <c r="G1934" s="122">
        <v>10.46686694704</v>
      </c>
      <c r="H1934" s="122">
        <v>10.513671776372799</v>
      </c>
      <c r="I1934" s="122">
        <v>10.6740122780284</v>
      </c>
      <c r="J1934" s="122">
        <v>11.084643811536401</v>
      </c>
      <c r="K1934" s="122">
        <v>11.204959057376</v>
      </c>
      <c r="L1934" s="122">
        <v>11.462689074292401</v>
      </c>
      <c r="M1934" s="122">
        <v>11.6730651184756</v>
      </c>
      <c r="N1934" s="122">
        <v>11.8726564299812</v>
      </c>
      <c r="O1934" s="122">
        <v>11.9713742542856</v>
      </c>
      <c r="P1934" s="122">
        <v>11.952286419458</v>
      </c>
      <c r="Q1934" s="122">
        <v>11.872773489374</v>
      </c>
      <c r="R1934" s="122">
        <v>11.64631979896</v>
      </c>
      <c r="S1934" s="122">
        <v>11.5175009971784</v>
      </c>
      <c r="T1934" s="122">
        <v>11.282638404856</v>
      </c>
      <c r="U1934" s="122">
        <v>11.610814434533999</v>
      </c>
      <c r="V1934" s="122">
        <v>11.985015830186001</v>
      </c>
      <c r="W1934" s="122">
        <v>12.400770177034399</v>
      </c>
      <c r="X1934" s="122">
        <v>12.0523406965248</v>
      </c>
      <c r="Y1934" s="122">
        <v>12.04200056815</v>
      </c>
      <c r="Z1934" s="122">
        <v>11.859044555568</v>
      </c>
      <c r="AA1934" s="122">
        <v>11.728888696719601</v>
      </c>
      <c r="AB1934" s="122">
        <v>12.00310649307</v>
      </c>
      <c r="AC1934" s="122">
        <v>11.930168327473201</v>
      </c>
      <c r="AD1934" s="122">
        <v>11.7875441938856</v>
      </c>
      <c r="AE1934" s="122">
        <v>12.088183412362399</v>
      </c>
      <c r="AF1934" s="122">
        <v>12.6241460136428</v>
      </c>
      <c r="AG1934" s="122">
        <v>12.825917049282401</v>
      </c>
      <c r="AH1934" s="122">
        <v>13.073599912679599</v>
      </c>
      <c r="AI1934" s="122">
        <v>13.0292965767888</v>
      </c>
      <c r="AJ1934" s="122">
        <v>12.798249124085601</v>
      </c>
      <c r="AK1934" s="122">
        <v>12.7133585584012</v>
      </c>
      <c r="AL1934" s="122">
        <v>0</v>
      </c>
    </row>
    <row r="1935" spans="1:38" hidden="1" x14ac:dyDescent="0.25">
      <c r="A1935" s="122" t="s">
        <v>2039</v>
      </c>
      <c r="B1935" s="122">
        <v>1</v>
      </c>
      <c r="C1935" s="122" t="s">
        <v>2219</v>
      </c>
      <c r="D1935" s="122" t="s">
        <v>2148</v>
      </c>
      <c r="E1935" s="122">
        <v>36</v>
      </c>
      <c r="F1935" s="122">
        <v>0.1139052154828</v>
      </c>
      <c r="G1935" s="122">
        <v>0.1188388753552</v>
      </c>
      <c r="H1935" s="122">
        <v>0.1191776887392</v>
      </c>
      <c r="I1935" s="122">
        <v>0.1197116972688</v>
      </c>
      <c r="J1935" s="122">
        <v>0.1191247794884</v>
      </c>
      <c r="K1935" s="122">
        <v>0.11879659064839999</v>
      </c>
      <c r="L1935" s="122">
        <v>0.1155527650984</v>
      </c>
      <c r="M1935" s="122">
        <v>0.1126973076908</v>
      </c>
      <c r="N1935" s="122">
        <v>0.11295545922359999</v>
      </c>
      <c r="O1935" s="122">
        <v>0.1193398188584</v>
      </c>
      <c r="P1935" s="122">
        <v>0.1196985324864</v>
      </c>
      <c r="Q1935" s="122">
        <v>0.1089288719764</v>
      </c>
      <c r="R1935" s="122">
        <v>0.1088939454092</v>
      </c>
      <c r="S1935" s="122">
        <v>0.10712482960480001</v>
      </c>
      <c r="T1935" s="122">
        <v>0.100195290314</v>
      </c>
      <c r="U1935" s="122">
        <v>0.1036998350556</v>
      </c>
      <c r="V1935" s="122">
        <v>0.10403130163719999</v>
      </c>
      <c r="W1935" s="122">
        <v>9.7732882626399994E-2</v>
      </c>
      <c r="X1935" s="122">
        <v>0.1027136115964</v>
      </c>
      <c r="Y1935" s="122">
        <v>0.1060156317864</v>
      </c>
      <c r="Z1935" s="122">
        <v>0.10077015124120001</v>
      </c>
      <c r="AA1935" s="122">
        <v>9.7731645894400004E-2</v>
      </c>
      <c r="AB1935" s="122">
        <v>9.4017344237599998E-2</v>
      </c>
      <c r="AC1935" s="122">
        <v>9.1999369977199999E-2</v>
      </c>
      <c r="AD1935" s="122">
        <v>8.9309150859600006E-2</v>
      </c>
      <c r="AE1935" s="122">
        <v>8.8332433977200003E-2</v>
      </c>
      <c r="AF1935" s="122">
        <v>9.4786722021600003E-2</v>
      </c>
      <c r="AG1935" s="122">
        <v>9.4900265711999998E-2</v>
      </c>
      <c r="AH1935" s="122">
        <v>9.1262106801600004E-2</v>
      </c>
      <c r="AI1935" s="122">
        <v>8.7458561237599999E-2</v>
      </c>
      <c r="AJ1935" s="122">
        <v>8.2395307215199998E-2</v>
      </c>
      <c r="AK1935" s="122">
        <v>8.2298042156400006E-2</v>
      </c>
      <c r="AL1935" s="122">
        <v>0</v>
      </c>
    </row>
    <row r="1936" spans="1:38" hidden="1" x14ac:dyDescent="0.25">
      <c r="A1936" s="122" t="s">
        <v>2039</v>
      </c>
      <c r="B1936" s="122">
        <v>1</v>
      </c>
      <c r="C1936" s="122" t="s">
        <v>2219</v>
      </c>
      <c r="D1936" s="122" t="s">
        <v>2149</v>
      </c>
      <c r="E1936" s="122">
        <v>36</v>
      </c>
      <c r="F1936" s="122">
        <v>0.17441002377680001</v>
      </c>
      <c r="G1936" s="122">
        <v>0.17522999794159999</v>
      </c>
      <c r="H1936" s="122">
        <v>0.17289933134320001</v>
      </c>
      <c r="I1936" s="122">
        <v>0.175439160792</v>
      </c>
      <c r="J1936" s="122">
        <v>0.1572759990508</v>
      </c>
      <c r="K1936" s="122">
        <v>0.15811970811840001</v>
      </c>
      <c r="L1936" s="122">
        <v>0.15630504182720001</v>
      </c>
      <c r="M1936" s="122">
        <v>0.15524559161160001</v>
      </c>
      <c r="N1936" s="122">
        <v>0.1524530648088</v>
      </c>
      <c r="O1936" s="122">
        <v>0.14223616352679999</v>
      </c>
      <c r="P1936" s="122">
        <v>0.1280959516788</v>
      </c>
      <c r="Q1936" s="122">
        <v>0.12582688459040001</v>
      </c>
      <c r="R1936" s="122">
        <v>0.11693805858</v>
      </c>
      <c r="S1936" s="122">
        <v>0.11856185606440001</v>
      </c>
      <c r="T1936" s="122">
        <v>0.11668509038200001</v>
      </c>
      <c r="U1936" s="122">
        <v>0.1148635266772</v>
      </c>
      <c r="V1936" s="122">
        <v>0.11122964656999999</v>
      </c>
      <c r="W1936" s="122">
        <v>0.10649822942080001</v>
      </c>
      <c r="X1936" s="122">
        <v>0.10402152678400001</v>
      </c>
      <c r="Y1936" s="122">
        <v>0.10579578919840001</v>
      </c>
      <c r="Z1936" s="122">
        <v>9.8709830853199995E-2</v>
      </c>
      <c r="AA1936" s="122">
        <v>9.0146410057200005E-2</v>
      </c>
      <c r="AB1936" s="122">
        <v>8.8351138265599996E-2</v>
      </c>
      <c r="AC1936" s="122">
        <v>8.8646057875199996E-2</v>
      </c>
      <c r="AD1936" s="122">
        <v>7.8813084047599999E-2</v>
      </c>
      <c r="AE1936" s="122">
        <v>8.18808164748E-2</v>
      </c>
      <c r="AF1936" s="122">
        <v>8.1210386163200005E-2</v>
      </c>
      <c r="AG1936" s="122">
        <v>8.0872013661600003E-2</v>
      </c>
      <c r="AH1936" s="122">
        <v>8.1978919901200001E-2</v>
      </c>
      <c r="AI1936" s="122">
        <v>8.2821389030799997E-2</v>
      </c>
      <c r="AJ1936" s="122">
        <v>7.7566989116400004E-2</v>
      </c>
      <c r="AK1936" s="122">
        <v>7.6439496299599993E-2</v>
      </c>
      <c r="AL1936" s="122">
        <v>0</v>
      </c>
    </row>
    <row r="1937" spans="1:38" hidden="1" x14ac:dyDescent="0.25">
      <c r="A1937" s="122" t="s">
        <v>2039</v>
      </c>
      <c r="B1937" s="122">
        <v>1</v>
      </c>
      <c r="C1937" s="122" t="s">
        <v>2219</v>
      </c>
      <c r="D1937" s="122" t="s">
        <v>2150</v>
      </c>
      <c r="E1937" s="122">
        <v>36</v>
      </c>
      <c r="F1937" s="122">
        <v>2.8051744007727999</v>
      </c>
      <c r="G1937" s="122">
        <v>2.7713464036551998</v>
      </c>
      <c r="H1937" s="122">
        <v>2.8486062651088</v>
      </c>
      <c r="I1937" s="122">
        <v>3.0163818529348001</v>
      </c>
      <c r="J1937" s="122">
        <v>3.1532682149052</v>
      </c>
      <c r="K1937" s="122">
        <v>3.2667731992392</v>
      </c>
      <c r="L1937" s="122">
        <v>3.3805333793475998</v>
      </c>
      <c r="M1937" s="122">
        <v>3.4041270974395998</v>
      </c>
      <c r="N1937" s="122">
        <v>3.4552800993704</v>
      </c>
      <c r="O1937" s="122">
        <v>3.4976870120612</v>
      </c>
      <c r="P1937" s="122">
        <v>3.4938950869508001</v>
      </c>
      <c r="Q1937" s="122">
        <v>3.4607597860135999</v>
      </c>
      <c r="R1937" s="122">
        <v>3.4839093453471999</v>
      </c>
      <c r="S1937" s="122">
        <v>3.5018101533072001</v>
      </c>
      <c r="T1937" s="122">
        <v>3.4482810680276001</v>
      </c>
      <c r="U1937" s="122">
        <v>3.5146488046824</v>
      </c>
      <c r="V1937" s="122">
        <v>3.7045835379056</v>
      </c>
      <c r="W1937" s="122">
        <v>3.7269711019743998</v>
      </c>
      <c r="X1937" s="122">
        <v>3.8725657875324</v>
      </c>
      <c r="Y1937" s="122">
        <v>3.8262287186620001</v>
      </c>
      <c r="Z1937" s="122">
        <v>3.7135103851971998</v>
      </c>
      <c r="AA1937" s="122">
        <v>3.6872964584175998</v>
      </c>
      <c r="AB1937" s="122">
        <v>3.5308052338524001</v>
      </c>
      <c r="AC1937" s="122">
        <v>3.4356941992883998</v>
      </c>
      <c r="AD1937" s="122">
        <v>3.2494087992659999</v>
      </c>
      <c r="AE1937" s="122">
        <v>3.2685324524607999</v>
      </c>
      <c r="AF1937" s="122">
        <v>3.3531391529243999</v>
      </c>
      <c r="AG1937" s="122">
        <v>3.4954810916955998</v>
      </c>
      <c r="AH1937" s="122">
        <v>3.7119694117856001</v>
      </c>
      <c r="AI1937" s="122">
        <v>3.6213840554835999</v>
      </c>
      <c r="AJ1937" s="122">
        <v>3.5863899631868001</v>
      </c>
      <c r="AK1937" s="122">
        <v>3.5762151799052</v>
      </c>
      <c r="AL1937" s="122">
        <v>0</v>
      </c>
    </row>
    <row r="1938" spans="1:38" hidden="1" x14ac:dyDescent="0.25">
      <c r="A1938" s="122" t="s">
        <v>2039</v>
      </c>
      <c r="B1938" s="122">
        <v>1</v>
      </c>
      <c r="C1938" s="122" t="s">
        <v>2219</v>
      </c>
      <c r="D1938" s="122" t="s">
        <v>2151</v>
      </c>
      <c r="E1938" s="122">
        <v>36</v>
      </c>
      <c r="F1938" s="122">
        <v>1.0312189066872</v>
      </c>
      <c r="G1938" s="122">
        <v>1.0595004536004</v>
      </c>
      <c r="H1938" s="122">
        <v>1.1011928655392</v>
      </c>
      <c r="I1938" s="122">
        <v>1.0623298932876</v>
      </c>
      <c r="J1938" s="122">
        <v>1.0358095192228001</v>
      </c>
      <c r="K1938" s="122">
        <v>1.0594313642108</v>
      </c>
      <c r="L1938" s="122">
        <v>1.0370459344952001</v>
      </c>
      <c r="M1938" s="122">
        <v>1.07598486142</v>
      </c>
      <c r="N1938" s="122">
        <v>1.0613039269447999</v>
      </c>
      <c r="O1938" s="122">
        <v>1.0363988715304</v>
      </c>
      <c r="P1938" s="122">
        <v>1.05744359644</v>
      </c>
      <c r="Q1938" s="122">
        <v>1.0877376859551999</v>
      </c>
      <c r="R1938" s="122">
        <v>1.0491260913588001</v>
      </c>
      <c r="S1938" s="122">
        <v>1.0706607661204</v>
      </c>
      <c r="T1938" s="122">
        <v>1.0623446841588</v>
      </c>
      <c r="U1938" s="122">
        <v>1.0458756140756</v>
      </c>
      <c r="V1938" s="122">
        <v>1.0493037399795999</v>
      </c>
      <c r="W1938" s="122">
        <v>1.0343630229912</v>
      </c>
      <c r="X1938" s="122">
        <v>1.0224174198867999</v>
      </c>
      <c r="Y1938" s="122">
        <v>1.0234648589732001</v>
      </c>
      <c r="Z1938" s="122">
        <v>1.0360787126927999</v>
      </c>
      <c r="AA1938" s="122">
        <v>1.0388917540736</v>
      </c>
      <c r="AB1938" s="122">
        <v>1.0475746688651999</v>
      </c>
      <c r="AC1938" s="122">
        <v>1.016275823682</v>
      </c>
      <c r="AD1938" s="122">
        <v>0.99320429891759998</v>
      </c>
      <c r="AE1938" s="122">
        <v>0.95582694908400001</v>
      </c>
      <c r="AF1938" s="122">
        <v>0.97274206689239995</v>
      </c>
      <c r="AG1938" s="122">
        <v>0.99853583237239996</v>
      </c>
      <c r="AH1938" s="122">
        <v>1.0623215183335999</v>
      </c>
      <c r="AI1938" s="122">
        <v>1.0744694981692</v>
      </c>
      <c r="AJ1938" s="122">
        <v>1.0957256820887999</v>
      </c>
      <c r="AK1938" s="122">
        <v>1.0858679137348</v>
      </c>
      <c r="AL1938" s="122">
        <v>0</v>
      </c>
    </row>
    <row r="1939" spans="1:38" hidden="1" x14ac:dyDescent="0.25">
      <c r="A1939" s="122" t="s">
        <v>2039</v>
      </c>
      <c r="B1939" s="122">
        <v>1</v>
      </c>
      <c r="C1939" s="122" t="s">
        <v>2219</v>
      </c>
      <c r="D1939" s="122" t="s">
        <v>2152</v>
      </c>
      <c r="E1939" s="122">
        <v>36</v>
      </c>
      <c r="F1939" s="122">
        <v>3.8428391239475999</v>
      </c>
      <c r="G1939" s="122">
        <v>3.8103168920964001</v>
      </c>
      <c r="H1939" s="122">
        <v>3.8273278705284</v>
      </c>
      <c r="I1939" s="122">
        <v>3.8020823124872001</v>
      </c>
      <c r="J1939" s="122">
        <v>3.7141931812859998</v>
      </c>
      <c r="K1939" s="122">
        <v>3.643990092778</v>
      </c>
      <c r="L1939" s="122">
        <v>3.6186355802548</v>
      </c>
      <c r="M1939" s="122">
        <v>3.6288503918967998</v>
      </c>
      <c r="N1939" s="122">
        <v>3.6529240445431999</v>
      </c>
      <c r="O1939" s="122">
        <v>3.7361501950723999</v>
      </c>
      <c r="P1939" s="122">
        <v>3.7477144939387999</v>
      </c>
      <c r="Q1939" s="122">
        <v>3.5831522207263999</v>
      </c>
      <c r="R1939" s="122">
        <v>3.6415486004324</v>
      </c>
      <c r="S1939" s="122">
        <v>3.6854265113259999</v>
      </c>
      <c r="T1939" s="122">
        <v>3.522348963392</v>
      </c>
      <c r="U1939" s="122">
        <v>3.5554040046531998</v>
      </c>
      <c r="V1939" s="122">
        <v>3.588219594456</v>
      </c>
      <c r="W1939" s="122">
        <v>3.7405830224335999</v>
      </c>
      <c r="X1939" s="122">
        <v>3.7992015012447999</v>
      </c>
      <c r="Y1939" s="122">
        <v>3.6800727603052001</v>
      </c>
      <c r="Z1939" s="122">
        <v>3.7063989554844001</v>
      </c>
      <c r="AA1939" s="122">
        <v>3.7256951884767999</v>
      </c>
      <c r="AB1939" s="122">
        <v>3.7810856208720001</v>
      </c>
      <c r="AC1939" s="122">
        <v>3.7912272491687999</v>
      </c>
      <c r="AD1939" s="122">
        <v>3.9317341187460002</v>
      </c>
      <c r="AE1939" s="122">
        <v>3.9457954480475999</v>
      </c>
      <c r="AF1939" s="122">
        <v>4.0629868654900001</v>
      </c>
      <c r="AG1939" s="122">
        <v>4.1060260571736</v>
      </c>
      <c r="AH1939" s="122">
        <v>4.1014384157207999</v>
      </c>
      <c r="AI1939" s="122">
        <v>4.0817468023387997</v>
      </c>
      <c r="AJ1939" s="122">
        <v>4.133656183636</v>
      </c>
      <c r="AK1939" s="122">
        <v>4.1473319951335998</v>
      </c>
      <c r="AL1939" s="122">
        <v>0</v>
      </c>
    </row>
    <row r="1940" spans="1:38" hidden="1" x14ac:dyDescent="0.25">
      <c r="A1940" s="122" t="s">
        <v>2039</v>
      </c>
      <c r="B1940" s="122">
        <v>1</v>
      </c>
      <c r="C1940" s="122" t="s">
        <v>2219</v>
      </c>
      <c r="D1940" s="122" t="s">
        <v>2153</v>
      </c>
      <c r="E1940" s="122">
        <v>36</v>
      </c>
      <c r="F1940" s="122">
        <v>3.0198749565627998</v>
      </c>
      <c r="G1940" s="122">
        <v>3.0365975179203999</v>
      </c>
      <c r="H1940" s="122">
        <v>3.0224174307767999</v>
      </c>
      <c r="I1940" s="122">
        <v>2.884465065538</v>
      </c>
      <c r="J1940" s="122">
        <v>2.8498551130643999</v>
      </c>
      <c r="K1940" s="122">
        <v>2.8807926084224</v>
      </c>
      <c r="L1940" s="122">
        <v>2.8838150661236002</v>
      </c>
      <c r="M1940" s="122">
        <v>2.7209297883039998</v>
      </c>
      <c r="N1940" s="122">
        <v>2.6441738680559999</v>
      </c>
      <c r="O1940" s="122">
        <v>2.5699583922768001</v>
      </c>
      <c r="P1940" s="122">
        <v>2.5498081648339999</v>
      </c>
      <c r="Q1940" s="122">
        <v>2.5503747781428001</v>
      </c>
      <c r="R1940" s="122">
        <v>2.5652846917347998</v>
      </c>
      <c r="S1940" s="122">
        <v>2.5445065131416</v>
      </c>
      <c r="T1940" s="122">
        <v>2.5375654603572002</v>
      </c>
      <c r="U1940" s="122">
        <v>2.6974140309284</v>
      </c>
      <c r="V1940" s="122">
        <v>2.7143553902528001</v>
      </c>
      <c r="W1940" s="122">
        <v>2.6568503828160002</v>
      </c>
      <c r="X1940" s="122">
        <v>2.6989606270927999</v>
      </c>
      <c r="Y1940" s="122">
        <v>2.8104123308212001</v>
      </c>
      <c r="Z1940" s="122">
        <v>2.7815757842208</v>
      </c>
      <c r="AA1940" s="122">
        <v>2.7129260075288002</v>
      </c>
      <c r="AB1940" s="122">
        <v>2.7287599229688002</v>
      </c>
      <c r="AC1940" s="122">
        <v>2.7094994570363999</v>
      </c>
      <c r="AD1940" s="122">
        <v>2.6854621509632</v>
      </c>
      <c r="AE1940" s="122">
        <v>2.7117512276903999</v>
      </c>
      <c r="AF1940" s="122">
        <v>2.7518666310464002</v>
      </c>
      <c r="AG1940" s="122">
        <v>2.8069330202927998</v>
      </c>
      <c r="AH1940" s="122">
        <v>2.7964550428108002</v>
      </c>
      <c r="AI1940" s="122">
        <v>2.8072191162456002</v>
      </c>
      <c r="AJ1940" s="122">
        <v>2.8124497857596</v>
      </c>
      <c r="AK1940" s="122">
        <v>2.7982821651931999</v>
      </c>
      <c r="AL1940" s="122">
        <v>0</v>
      </c>
    </row>
    <row r="1941" spans="1:38" hidden="1" x14ac:dyDescent="0.25">
      <c r="A1941" s="122" t="s">
        <v>2039</v>
      </c>
      <c r="B1941" s="122">
        <v>1</v>
      </c>
      <c r="C1941" s="122" t="s">
        <v>2219</v>
      </c>
      <c r="D1941" s="122" t="s">
        <v>2154</v>
      </c>
      <c r="E1941" s="122">
        <v>36</v>
      </c>
      <c r="F1941" s="122">
        <v>8.1711354677035999</v>
      </c>
      <c r="G1941" s="122">
        <v>8.1983181105083993</v>
      </c>
      <c r="H1941" s="122">
        <v>8.5503823440560005</v>
      </c>
      <c r="I1941" s="122">
        <v>8.435015458394</v>
      </c>
      <c r="J1941" s="122">
        <v>8.4072335855143994</v>
      </c>
      <c r="K1941" s="122">
        <v>9.1292635658028001</v>
      </c>
      <c r="L1941" s="122">
        <v>9.0446543040588008</v>
      </c>
      <c r="M1941" s="122">
        <v>8.7985780345736</v>
      </c>
      <c r="N1941" s="122">
        <v>8.8635241840123999</v>
      </c>
      <c r="O1941" s="122">
        <v>8.5922881635191999</v>
      </c>
      <c r="P1941" s="122">
        <v>8.4379881768111993</v>
      </c>
      <c r="Q1941" s="122">
        <v>8.2829689146707999</v>
      </c>
      <c r="R1941" s="122">
        <v>8.5062085405891992</v>
      </c>
      <c r="S1941" s="122">
        <v>9.0126202560240003</v>
      </c>
      <c r="T1941" s="122">
        <v>8.5054396890371997</v>
      </c>
      <c r="U1941" s="122">
        <v>8.7990163980096003</v>
      </c>
      <c r="V1941" s="122">
        <v>9.1232058586648002</v>
      </c>
      <c r="W1941" s="122">
        <v>8.8855658263624004</v>
      </c>
      <c r="X1941" s="122">
        <v>8.9070028227432001</v>
      </c>
      <c r="Y1941" s="122">
        <v>8.9868478184744003</v>
      </c>
      <c r="Z1941" s="122">
        <v>9.1424271127783996</v>
      </c>
      <c r="AA1941" s="122">
        <v>8.6994137117047998</v>
      </c>
      <c r="AB1941" s="122">
        <v>7.5395333180188002</v>
      </c>
      <c r="AC1941" s="122">
        <v>7.3022415451271998</v>
      </c>
      <c r="AD1941" s="122">
        <v>7.3958752191296</v>
      </c>
      <c r="AE1941" s="122">
        <v>7.9583328841687999</v>
      </c>
      <c r="AF1941" s="122">
        <v>8.3456314995003993</v>
      </c>
      <c r="AG1941" s="122">
        <v>8.7997432456024001</v>
      </c>
      <c r="AH1941" s="122">
        <v>8.8303481859712001</v>
      </c>
      <c r="AI1941" s="122">
        <v>9.0630362793739998</v>
      </c>
      <c r="AJ1941" s="122">
        <v>8.8472268601415998</v>
      </c>
      <c r="AK1941" s="122">
        <v>8.7615106021632005</v>
      </c>
      <c r="AL1941" s="122">
        <v>0</v>
      </c>
    </row>
    <row r="1942" spans="1:38" hidden="1" x14ac:dyDescent="0.25">
      <c r="A1942" s="122" t="s">
        <v>2039</v>
      </c>
      <c r="B1942" s="122">
        <v>1</v>
      </c>
      <c r="C1942" s="122" t="s">
        <v>2219</v>
      </c>
      <c r="D1942" s="122" t="s">
        <v>2155</v>
      </c>
      <c r="E1942" s="122">
        <v>36</v>
      </c>
      <c r="F1942" s="122">
        <v>2.8831453017555999</v>
      </c>
      <c r="G1942" s="122">
        <v>2.9058804109860001</v>
      </c>
      <c r="H1942" s="122">
        <v>2.9230060407127998</v>
      </c>
      <c r="I1942" s="122">
        <v>2.9180514026691999</v>
      </c>
      <c r="J1942" s="122">
        <v>3.0840586469307998</v>
      </c>
      <c r="K1942" s="122">
        <v>3.2676129097164002</v>
      </c>
      <c r="L1942" s="122">
        <v>3.3170053551851999</v>
      </c>
      <c r="M1942" s="122">
        <v>3.2881274527583999</v>
      </c>
      <c r="N1942" s="122">
        <v>3.2238804283615998</v>
      </c>
      <c r="O1942" s="122">
        <v>3.1869177904424002</v>
      </c>
      <c r="P1942" s="122">
        <v>3.0589259173536001</v>
      </c>
      <c r="Q1942" s="122">
        <v>2.891219040038</v>
      </c>
      <c r="R1942" s="122">
        <v>3.0131630648728001</v>
      </c>
      <c r="S1942" s="122">
        <v>2.9674029750428002</v>
      </c>
      <c r="T1942" s="122">
        <v>3.0876662887895998</v>
      </c>
      <c r="U1942" s="122">
        <v>3.1503724171584002</v>
      </c>
      <c r="V1942" s="122">
        <v>3.0955628550336001</v>
      </c>
      <c r="W1942" s="122">
        <v>2.9119327814751998</v>
      </c>
      <c r="X1942" s="122">
        <v>3.0530670354071998</v>
      </c>
      <c r="Y1942" s="122">
        <v>2.8872091431175999</v>
      </c>
      <c r="Z1942" s="122">
        <v>2.8526231011992</v>
      </c>
      <c r="AA1942" s="122">
        <v>2.9500506389004002</v>
      </c>
      <c r="AB1942" s="122">
        <v>2.9424241319003999</v>
      </c>
      <c r="AC1942" s="122">
        <v>2.8398150750340001</v>
      </c>
      <c r="AD1942" s="122">
        <v>2.8195155162916001</v>
      </c>
      <c r="AE1942" s="122">
        <v>2.881108872754</v>
      </c>
      <c r="AF1942" s="122">
        <v>2.9099788562432001</v>
      </c>
      <c r="AG1942" s="122">
        <v>2.9515070164188</v>
      </c>
      <c r="AH1942" s="122">
        <v>2.8879264594123999</v>
      </c>
      <c r="AI1942" s="122">
        <v>2.9327983859972</v>
      </c>
      <c r="AJ1942" s="122">
        <v>2.9288368185328002</v>
      </c>
      <c r="AK1942" s="122">
        <v>2.9067100849780001</v>
      </c>
      <c r="AL1942" s="122">
        <v>0</v>
      </c>
    </row>
    <row r="1943" spans="1:38" hidden="1" x14ac:dyDescent="0.25">
      <c r="A1943" s="122" t="s">
        <v>2039</v>
      </c>
      <c r="B1943" s="122">
        <v>1</v>
      </c>
      <c r="C1943" s="122" t="s">
        <v>2219</v>
      </c>
      <c r="D1943" s="122" t="s">
        <v>2156</v>
      </c>
      <c r="E1943" s="122">
        <v>36</v>
      </c>
      <c r="F1943" s="122">
        <v>4.1227331404868002</v>
      </c>
      <c r="G1943" s="122">
        <v>4.0969881665803998</v>
      </c>
      <c r="H1943" s="122">
        <v>4.1946979195995997</v>
      </c>
      <c r="I1943" s="122">
        <v>4.0977472296656003</v>
      </c>
      <c r="J1943" s="122">
        <v>3.9540475979284002</v>
      </c>
      <c r="K1943" s="122">
        <v>3.9418043073416</v>
      </c>
      <c r="L1943" s="122">
        <v>3.9371294530371999</v>
      </c>
      <c r="M1943" s="122">
        <v>3.9025438418176002</v>
      </c>
      <c r="N1943" s="122">
        <v>3.8789777773880001</v>
      </c>
      <c r="O1943" s="122">
        <v>3.8944055172735998</v>
      </c>
      <c r="P1943" s="122">
        <v>3.8841507025720001</v>
      </c>
      <c r="Q1943" s="122">
        <v>3.8187019553283998</v>
      </c>
      <c r="R1943" s="122">
        <v>3.7934629324508</v>
      </c>
      <c r="S1943" s="122">
        <v>3.7564548804356002</v>
      </c>
      <c r="T1943" s="122">
        <v>3.606465813062</v>
      </c>
      <c r="U1943" s="122">
        <v>3.6640528477840002</v>
      </c>
      <c r="V1943" s="122">
        <v>3.6446288417167998</v>
      </c>
      <c r="W1943" s="122">
        <v>3.7200116706311999</v>
      </c>
      <c r="X1943" s="122">
        <v>3.7266217178735999</v>
      </c>
      <c r="Y1943" s="122">
        <v>3.7172558062304</v>
      </c>
      <c r="Z1943" s="122">
        <v>3.7644417608867999</v>
      </c>
      <c r="AA1943" s="122">
        <v>3.7729827401392</v>
      </c>
      <c r="AB1943" s="122">
        <v>3.7788944654747998</v>
      </c>
      <c r="AC1943" s="122">
        <v>3.8165094059147999</v>
      </c>
      <c r="AD1943" s="122">
        <v>3.8464829829692002</v>
      </c>
      <c r="AE1943" s="122">
        <v>3.7584820404963999</v>
      </c>
      <c r="AF1943" s="122">
        <v>3.8589323253123999</v>
      </c>
      <c r="AG1943" s="122">
        <v>3.9241255729228</v>
      </c>
      <c r="AH1943" s="122">
        <v>3.9396788174883999</v>
      </c>
      <c r="AI1943" s="122">
        <v>3.8692832375680002</v>
      </c>
      <c r="AJ1943" s="122">
        <v>3.741945196444</v>
      </c>
      <c r="AK1943" s="122">
        <v>3.740502919076</v>
      </c>
      <c r="AL1943" s="122">
        <v>0</v>
      </c>
    </row>
    <row r="1944" spans="1:38" hidden="1" x14ac:dyDescent="0.25">
      <c r="A1944" s="122" t="s">
        <v>2039</v>
      </c>
      <c r="B1944" s="122">
        <v>1</v>
      </c>
      <c r="C1944" s="122" t="s">
        <v>2219</v>
      </c>
      <c r="D1944" s="122" t="s">
        <v>2178</v>
      </c>
      <c r="E1944" s="122">
        <v>36</v>
      </c>
      <c r="F1944" s="122">
        <v>0</v>
      </c>
      <c r="G1944" s="122">
        <v>0</v>
      </c>
      <c r="H1944" s="122">
        <v>0</v>
      </c>
      <c r="I1944" s="122">
        <v>0</v>
      </c>
      <c r="J1944" s="122">
        <v>0</v>
      </c>
      <c r="K1944" s="122">
        <v>0</v>
      </c>
      <c r="L1944" s="122">
        <v>0</v>
      </c>
      <c r="M1944" s="122">
        <v>0</v>
      </c>
      <c r="N1944" s="122">
        <v>0</v>
      </c>
      <c r="O1944" s="122">
        <v>0</v>
      </c>
      <c r="P1944" s="122">
        <v>0</v>
      </c>
      <c r="Q1944" s="122">
        <v>0</v>
      </c>
      <c r="R1944" s="122">
        <v>0</v>
      </c>
      <c r="S1944" s="122">
        <v>0</v>
      </c>
      <c r="T1944" s="122">
        <v>0</v>
      </c>
      <c r="U1944" s="122">
        <v>0</v>
      </c>
      <c r="V1944" s="122">
        <v>0</v>
      </c>
      <c r="W1944" s="122">
        <v>0</v>
      </c>
      <c r="X1944" s="122">
        <v>0</v>
      </c>
      <c r="Y1944" s="122">
        <v>0</v>
      </c>
      <c r="Z1944" s="122">
        <v>0</v>
      </c>
      <c r="AA1944" s="122">
        <v>0</v>
      </c>
      <c r="AB1944" s="122">
        <v>0</v>
      </c>
      <c r="AC1944" s="122">
        <v>0</v>
      </c>
      <c r="AD1944" s="122">
        <v>0</v>
      </c>
      <c r="AE1944" s="122">
        <v>0</v>
      </c>
      <c r="AF1944" s="122">
        <v>0</v>
      </c>
      <c r="AG1944" s="122">
        <v>0</v>
      </c>
      <c r="AH1944" s="122">
        <v>0</v>
      </c>
      <c r="AI1944" s="122">
        <v>0</v>
      </c>
      <c r="AJ1944" s="122">
        <v>0</v>
      </c>
      <c r="AK1944" s="122">
        <v>0</v>
      </c>
      <c r="AL1944" s="122">
        <v>0</v>
      </c>
    </row>
    <row r="1945" spans="1:38" hidden="1" x14ac:dyDescent="0.25">
      <c r="A1945" s="122" t="s">
        <v>2039</v>
      </c>
      <c r="B1945" s="122">
        <v>1</v>
      </c>
      <c r="C1945" s="122" t="s">
        <v>2219</v>
      </c>
      <c r="D1945" s="122" t="s">
        <v>2157</v>
      </c>
      <c r="E1945" s="122">
        <v>36</v>
      </c>
      <c r="F1945" s="122">
        <v>1.6538160970799999E-2</v>
      </c>
      <c r="G1945" s="122">
        <v>1.7021462365599999E-2</v>
      </c>
      <c r="H1945" s="122">
        <v>1.6570537964400001E-2</v>
      </c>
      <c r="I1945" s="122">
        <v>1.7156788423600002E-2</v>
      </c>
      <c r="J1945" s="122">
        <v>1.70948218028E-2</v>
      </c>
      <c r="K1945" s="122">
        <v>1.69315738704E-2</v>
      </c>
      <c r="L1945" s="122">
        <v>1.8089022403200001E-2</v>
      </c>
      <c r="M1945" s="122">
        <v>1.5571696347200001E-2</v>
      </c>
      <c r="N1945" s="122">
        <v>1.55444416932E-2</v>
      </c>
      <c r="O1945" s="122">
        <v>1.5622729796799999E-2</v>
      </c>
      <c r="P1945" s="122">
        <v>1.5553262829999999E-2</v>
      </c>
      <c r="Q1945" s="122">
        <v>1.5232347491199999E-2</v>
      </c>
      <c r="R1945" s="122">
        <v>1.38838930552E-2</v>
      </c>
      <c r="S1945" s="122">
        <v>1.42660167356E-2</v>
      </c>
      <c r="T1945" s="122">
        <v>1.4037058784E-2</v>
      </c>
      <c r="U1945" s="122">
        <v>1.3743185335600001E-2</v>
      </c>
      <c r="V1945" s="122">
        <v>1.26785509424E-2</v>
      </c>
      <c r="W1945" s="122">
        <v>1.32760908168E-2</v>
      </c>
      <c r="X1945" s="122">
        <v>1.32796118644E-2</v>
      </c>
      <c r="Y1945" s="122">
        <v>1.30965794456E-2</v>
      </c>
      <c r="Z1945" s="122">
        <v>1.2227223848000001E-2</v>
      </c>
      <c r="AA1945" s="122">
        <v>1.27309327404E-2</v>
      </c>
      <c r="AB1945" s="122">
        <v>1.21680932016E-2</v>
      </c>
      <c r="AC1945" s="122">
        <v>1.24741841672E-2</v>
      </c>
      <c r="AD1945" s="122">
        <v>1.21216317488E-2</v>
      </c>
      <c r="AE1945" s="122">
        <v>1.1956683191600001E-2</v>
      </c>
      <c r="AF1945" s="122">
        <v>1.1954682826799999E-2</v>
      </c>
      <c r="AG1945" s="122">
        <v>1.101083781E-2</v>
      </c>
      <c r="AH1945" s="122">
        <v>1.16814752712E-2</v>
      </c>
      <c r="AI1945" s="122">
        <v>1.0857935185999999E-2</v>
      </c>
      <c r="AJ1945" s="122">
        <v>1.010839088E-2</v>
      </c>
      <c r="AK1945" s="122">
        <v>1.0002100194800001E-2</v>
      </c>
      <c r="AL1945" s="122">
        <v>0</v>
      </c>
    </row>
    <row r="1946" spans="1:38" hidden="1" x14ac:dyDescent="0.25">
      <c r="A1946" s="122" t="s">
        <v>2039</v>
      </c>
      <c r="B1946" s="122">
        <v>1</v>
      </c>
      <c r="C1946" s="122" t="s">
        <v>2219</v>
      </c>
      <c r="D1946" s="122" t="s">
        <v>2158</v>
      </c>
      <c r="E1946" s="122">
        <v>36</v>
      </c>
      <c r="F1946" s="122">
        <v>1.0457328513212001</v>
      </c>
      <c r="G1946" s="122">
        <v>0.92805443675840005</v>
      </c>
      <c r="H1946" s="122">
        <v>0.98099042904519995</v>
      </c>
      <c r="I1946" s="122">
        <v>1.0295178193776</v>
      </c>
      <c r="J1946" s="122">
        <v>0.99826726318759995</v>
      </c>
      <c r="K1946" s="122">
        <v>0.99958261834759998</v>
      </c>
      <c r="L1946" s="122">
        <v>1.0068039256604</v>
      </c>
      <c r="M1946" s="122">
        <v>0.98759208110079999</v>
      </c>
      <c r="N1946" s="122">
        <v>0.93843451127160005</v>
      </c>
      <c r="O1946" s="122">
        <v>0.93467205123599995</v>
      </c>
      <c r="P1946" s="122">
        <v>0.90813067271640002</v>
      </c>
      <c r="Q1946" s="122">
        <v>0.87956548486240005</v>
      </c>
      <c r="R1946" s="122">
        <v>0.84060455084200003</v>
      </c>
      <c r="S1946" s="122">
        <v>0.84913271931879997</v>
      </c>
      <c r="T1946" s="122">
        <v>0.85226272440119999</v>
      </c>
      <c r="U1946" s="122">
        <v>0.87540956217679999</v>
      </c>
      <c r="V1946" s="122">
        <v>0.82820607444960004</v>
      </c>
      <c r="W1946" s="122">
        <v>0.81748738221920003</v>
      </c>
      <c r="X1946" s="122">
        <v>0.793597168854</v>
      </c>
      <c r="Y1946" s="122">
        <v>0.77200593386560001</v>
      </c>
      <c r="Z1946" s="122">
        <v>0.7694678227656</v>
      </c>
      <c r="AA1946" s="122">
        <v>0.7794120649056</v>
      </c>
      <c r="AB1946" s="122">
        <v>0.74137786815399997</v>
      </c>
      <c r="AC1946" s="122">
        <v>0.68968844453040001</v>
      </c>
      <c r="AD1946" s="122">
        <v>0.70020752819639998</v>
      </c>
      <c r="AE1946" s="122">
        <v>0.69531683700640001</v>
      </c>
      <c r="AF1946" s="122">
        <v>0.71138936500799999</v>
      </c>
      <c r="AG1946" s="122">
        <v>0.69937942464320002</v>
      </c>
      <c r="AH1946" s="122">
        <v>0.70589714490959998</v>
      </c>
      <c r="AI1946" s="122">
        <v>0.73766700799679996</v>
      </c>
      <c r="AJ1946" s="122">
        <v>0.68955120770199996</v>
      </c>
      <c r="AK1946" s="122">
        <v>0.68032147228920004</v>
      </c>
      <c r="AL1946" s="122">
        <v>0</v>
      </c>
    </row>
    <row r="1947" spans="1:38" hidden="1" x14ac:dyDescent="0.25">
      <c r="A1947" s="122" t="s">
        <v>2039</v>
      </c>
      <c r="B1947" s="122">
        <v>1</v>
      </c>
      <c r="C1947" s="122" t="s">
        <v>2219</v>
      </c>
      <c r="D1947" s="122" t="s">
        <v>2159</v>
      </c>
      <c r="E1947" s="122">
        <v>36</v>
      </c>
      <c r="F1947" s="122">
        <v>6.2208413324988001</v>
      </c>
      <c r="G1947" s="122">
        <v>6.2612800654403999</v>
      </c>
      <c r="H1947" s="122">
        <v>6.5774142287588004</v>
      </c>
      <c r="I1947" s="122">
        <v>6.9441111123999999</v>
      </c>
      <c r="J1947" s="122">
        <v>6.9471324165852</v>
      </c>
      <c r="K1947" s="122">
        <v>7.4348038299864001</v>
      </c>
      <c r="L1947" s="122">
        <v>7.3000547011531998</v>
      </c>
      <c r="M1947" s="122">
        <v>7.0356672721328</v>
      </c>
      <c r="N1947" s="122">
        <v>6.8433032403847998</v>
      </c>
      <c r="O1947" s="122">
        <v>7.18686227322</v>
      </c>
      <c r="P1947" s="122">
        <v>7.2460314320799997</v>
      </c>
      <c r="Q1947" s="122">
        <v>7.5692316645903999</v>
      </c>
      <c r="R1947" s="122">
        <v>7.4771232146772002</v>
      </c>
      <c r="S1947" s="122">
        <v>7.1567963741287999</v>
      </c>
      <c r="T1947" s="122">
        <v>7.1033115153223996</v>
      </c>
      <c r="U1947" s="122">
        <v>7.2327166221379997</v>
      </c>
      <c r="V1947" s="122">
        <v>7.2947860592292004</v>
      </c>
      <c r="W1947" s="122">
        <v>7.2300266880519999</v>
      </c>
      <c r="X1947" s="122">
        <v>7.1095109530312</v>
      </c>
      <c r="Y1947" s="122">
        <v>7.1630369879656</v>
      </c>
      <c r="Z1947" s="122">
        <v>7.3285747745140002</v>
      </c>
      <c r="AA1947" s="122">
        <v>7.0780788417696003</v>
      </c>
      <c r="AB1947" s="122">
        <v>7.0315108291176003</v>
      </c>
      <c r="AC1947" s="122">
        <v>7.3902109063439996</v>
      </c>
      <c r="AD1947" s="122">
        <v>7.1584652414800001</v>
      </c>
      <c r="AE1947" s="122">
        <v>7.3349163264747999</v>
      </c>
      <c r="AF1947" s="122">
        <v>7.7127404024411996</v>
      </c>
      <c r="AG1947" s="122">
        <v>7.6535941796243998</v>
      </c>
      <c r="AH1947" s="122">
        <v>7.9692862394543997</v>
      </c>
      <c r="AI1947" s="122">
        <v>8.0718456689752003</v>
      </c>
      <c r="AJ1947" s="122">
        <v>7.8965655098204</v>
      </c>
      <c r="AK1947" s="122">
        <v>7.8280753428864003</v>
      </c>
      <c r="AL1947" s="122">
        <v>0</v>
      </c>
    </row>
    <row r="1948" spans="1:38" hidden="1" x14ac:dyDescent="0.25">
      <c r="A1948" s="122" t="s">
        <v>2039</v>
      </c>
      <c r="B1948" s="122">
        <v>1</v>
      </c>
      <c r="C1948" s="122" t="s">
        <v>2219</v>
      </c>
      <c r="D1948" s="122" t="s">
        <v>2160</v>
      </c>
      <c r="E1948" s="122">
        <v>36</v>
      </c>
      <c r="F1948" s="122">
        <v>4.0818928933327996</v>
      </c>
      <c r="G1948" s="122">
        <v>4.0406210643260003</v>
      </c>
      <c r="H1948" s="122">
        <v>4.0920443176535999</v>
      </c>
      <c r="I1948" s="122">
        <v>4.1830065142180004</v>
      </c>
      <c r="J1948" s="122">
        <v>4.4266955472151999</v>
      </c>
      <c r="K1948" s="122">
        <v>4.5526062649199996</v>
      </c>
      <c r="L1948" s="122">
        <v>4.5678401459040003</v>
      </c>
      <c r="M1948" s="122">
        <v>4.2472811268832</v>
      </c>
      <c r="N1948" s="122">
        <v>4.1415949927967999</v>
      </c>
      <c r="O1948" s="122">
        <v>3.9903559940496001</v>
      </c>
      <c r="P1948" s="122">
        <v>3.9144343410956002</v>
      </c>
      <c r="Q1948" s="122">
        <v>3.9625714395316001</v>
      </c>
      <c r="R1948" s="122">
        <v>4.0371955450651997</v>
      </c>
      <c r="S1948" s="122">
        <v>4.2383178978447997</v>
      </c>
      <c r="T1948" s="122">
        <v>4.0779406987535998</v>
      </c>
      <c r="U1948" s="122">
        <v>4.0373665392564</v>
      </c>
      <c r="V1948" s="122">
        <v>4.1359696735644</v>
      </c>
      <c r="W1948" s="122">
        <v>4.2495459850368</v>
      </c>
      <c r="X1948" s="122">
        <v>4.0237503955572</v>
      </c>
      <c r="Y1948" s="122">
        <v>3.6639402601564002</v>
      </c>
      <c r="Z1948" s="122">
        <v>3.7932184132976001</v>
      </c>
      <c r="AA1948" s="122">
        <v>3.7188684350551999</v>
      </c>
      <c r="AB1948" s="122">
        <v>3.6082963583212</v>
      </c>
      <c r="AC1948" s="122">
        <v>3.413821379486</v>
      </c>
      <c r="AD1948" s="122">
        <v>3.2810360038568001</v>
      </c>
      <c r="AE1948" s="122">
        <v>3.2987137577548</v>
      </c>
      <c r="AF1948" s="122">
        <v>3.4161968968036001</v>
      </c>
      <c r="AG1948" s="122">
        <v>3.4635291236783998</v>
      </c>
      <c r="AH1948" s="122">
        <v>3.4102059473719999</v>
      </c>
      <c r="AI1948" s="122">
        <v>3.4075095713232</v>
      </c>
      <c r="AJ1948" s="122">
        <v>3.3609840369840001</v>
      </c>
      <c r="AK1948" s="122">
        <v>3.3203756673388001</v>
      </c>
      <c r="AL1948" s="122">
        <v>0</v>
      </c>
    </row>
    <row r="1949" spans="1:38" hidden="1" x14ac:dyDescent="0.25">
      <c r="A1949" s="122" t="s">
        <v>2039</v>
      </c>
      <c r="B1949" s="122">
        <v>1</v>
      </c>
      <c r="C1949" s="122" t="s">
        <v>2219</v>
      </c>
      <c r="D1949" s="122" t="s">
        <v>2161</v>
      </c>
      <c r="E1949" s="122">
        <v>36</v>
      </c>
      <c r="F1949" s="122">
        <v>24.261579262177602</v>
      </c>
      <c r="G1949" s="122">
        <v>24.348914316098401</v>
      </c>
      <c r="H1949" s="122">
        <v>25.717128194382799</v>
      </c>
      <c r="I1949" s="122">
        <v>26.6745404811676</v>
      </c>
      <c r="J1949" s="122">
        <v>27.9782585691616</v>
      </c>
      <c r="K1949" s="122">
        <v>28.452895445822399</v>
      </c>
      <c r="L1949" s="122">
        <v>28.087383061995599</v>
      </c>
      <c r="M1949" s="122">
        <v>26.497804256534799</v>
      </c>
      <c r="N1949" s="122">
        <v>26.678824110758399</v>
      </c>
      <c r="O1949" s="122">
        <v>26.4598131593348</v>
      </c>
      <c r="P1949" s="122">
        <v>25.816476253867599</v>
      </c>
      <c r="Q1949" s="122">
        <v>25.5683337524496</v>
      </c>
      <c r="R1949" s="122">
        <v>25.686088544468799</v>
      </c>
      <c r="S1949" s="122">
        <v>26.146492809656799</v>
      </c>
      <c r="T1949" s="122">
        <v>25.746112775843599</v>
      </c>
      <c r="U1949" s="122">
        <v>25.713301740999601</v>
      </c>
      <c r="V1949" s="122">
        <v>26.464268943313598</v>
      </c>
      <c r="W1949" s="122">
        <v>26.059105088805602</v>
      </c>
      <c r="X1949" s="122">
        <v>25.794564299856798</v>
      </c>
      <c r="Y1949" s="122">
        <v>26.241697878687201</v>
      </c>
      <c r="Z1949" s="122">
        <v>25.759700069160399</v>
      </c>
      <c r="AA1949" s="122">
        <v>25.142505169196799</v>
      </c>
      <c r="AB1949" s="122">
        <v>23.327479132666799</v>
      </c>
      <c r="AC1949" s="122">
        <v>22.576998897504801</v>
      </c>
      <c r="AD1949" s="122">
        <v>21.569306539827199</v>
      </c>
      <c r="AE1949" s="122">
        <v>22.8223394421764</v>
      </c>
      <c r="AF1949" s="122">
        <v>23.421329960506799</v>
      </c>
      <c r="AG1949" s="122">
        <v>24.358463844576399</v>
      </c>
      <c r="AH1949" s="122">
        <v>24.768001847596</v>
      </c>
      <c r="AI1949" s="122">
        <v>25.483918117100799</v>
      </c>
      <c r="AJ1949" s="122">
        <v>25.612751146290002</v>
      </c>
      <c r="AK1949" s="122">
        <v>25.410671316088798</v>
      </c>
      <c r="AL1949" s="122">
        <v>0</v>
      </c>
    </row>
    <row r="1950" spans="1:38" hidden="1" x14ac:dyDescent="0.25">
      <c r="A1950" s="122" t="s">
        <v>2039</v>
      </c>
      <c r="B1950" s="122">
        <v>1</v>
      </c>
      <c r="C1950" s="122" t="s">
        <v>2219</v>
      </c>
      <c r="D1950" s="122" t="s">
        <v>2179</v>
      </c>
      <c r="E1950" s="122">
        <v>36</v>
      </c>
      <c r="F1950" s="122">
        <v>0</v>
      </c>
      <c r="G1950" s="122">
        <v>0</v>
      </c>
      <c r="H1950" s="122">
        <v>0</v>
      </c>
      <c r="I1950" s="122">
        <v>0</v>
      </c>
      <c r="J1950" s="122">
        <v>0</v>
      </c>
      <c r="K1950" s="122">
        <v>0</v>
      </c>
      <c r="L1950" s="122">
        <v>0</v>
      </c>
      <c r="M1950" s="122">
        <v>0</v>
      </c>
      <c r="N1950" s="122">
        <v>0</v>
      </c>
      <c r="O1950" s="122">
        <v>0</v>
      </c>
      <c r="P1950" s="122">
        <v>0</v>
      </c>
      <c r="Q1950" s="122">
        <v>0</v>
      </c>
      <c r="R1950" s="122">
        <v>0</v>
      </c>
      <c r="S1950" s="122">
        <v>0</v>
      </c>
      <c r="T1950" s="122">
        <v>0</v>
      </c>
      <c r="U1950" s="122">
        <v>0</v>
      </c>
      <c r="V1950" s="122">
        <v>0</v>
      </c>
      <c r="W1950" s="122">
        <v>0</v>
      </c>
      <c r="X1950" s="122">
        <v>0</v>
      </c>
      <c r="Y1950" s="122">
        <v>0</v>
      </c>
      <c r="Z1950" s="122">
        <v>0</v>
      </c>
      <c r="AA1950" s="122">
        <v>0</v>
      </c>
      <c r="AB1950" s="122">
        <v>0</v>
      </c>
      <c r="AC1950" s="122">
        <v>0</v>
      </c>
      <c r="AD1950" s="122">
        <v>0</v>
      </c>
      <c r="AE1950" s="122">
        <v>0</v>
      </c>
      <c r="AF1950" s="122">
        <v>0</v>
      </c>
      <c r="AG1950" s="122">
        <v>0</v>
      </c>
      <c r="AH1950" s="122">
        <v>0</v>
      </c>
      <c r="AI1950" s="122">
        <v>0</v>
      </c>
      <c r="AJ1950" s="122">
        <v>0</v>
      </c>
      <c r="AK1950" s="122">
        <v>0</v>
      </c>
      <c r="AL1950" s="122">
        <v>0</v>
      </c>
    </row>
    <row r="1951" spans="1:38" hidden="1" x14ac:dyDescent="0.25">
      <c r="A1951" s="122" t="s">
        <v>2039</v>
      </c>
      <c r="B1951" s="122">
        <v>1</v>
      </c>
      <c r="C1951" s="122" t="s">
        <v>2219</v>
      </c>
      <c r="D1951" s="122" t="s">
        <v>2162</v>
      </c>
      <c r="E1951" s="122">
        <v>36</v>
      </c>
      <c r="F1951" s="122">
        <v>1.7536734760271999</v>
      </c>
      <c r="G1951" s="122">
        <v>1.7635724350719999</v>
      </c>
      <c r="H1951" s="122">
        <v>1.7858037078028</v>
      </c>
      <c r="I1951" s="122">
        <v>1.8938421616408001</v>
      </c>
      <c r="J1951" s="122">
        <v>1.8864605193420001</v>
      </c>
      <c r="K1951" s="122">
        <v>1.9604664795352</v>
      </c>
      <c r="L1951" s="122">
        <v>1.9960313493763999</v>
      </c>
      <c r="M1951" s="122">
        <v>2.0171174084208001</v>
      </c>
      <c r="N1951" s="122">
        <v>1.9973790144224</v>
      </c>
      <c r="O1951" s="122">
        <v>1.9493046047383999</v>
      </c>
      <c r="P1951" s="122">
        <v>1.9838092346436</v>
      </c>
      <c r="Q1951" s="122">
        <v>1.9880715409716001</v>
      </c>
      <c r="R1951" s="122">
        <v>1.9916498687455999</v>
      </c>
      <c r="S1951" s="122">
        <v>1.9231675813616</v>
      </c>
      <c r="T1951" s="122">
        <v>1.9095517826784001</v>
      </c>
      <c r="U1951" s="122">
        <v>1.9155603416852001</v>
      </c>
      <c r="V1951" s="122">
        <v>1.8324757017196001</v>
      </c>
      <c r="W1951" s="122">
        <v>1.9200101339972</v>
      </c>
      <c r="X1951" s="122">
        <v>1.9922659570771999</v>
      </c>
      <c r="Y1951" s="122">
        <v>1.9113402446628001</v>
      </c>
      <c r="Z1951" s="122">
        <v>1.8934695464383999</v>
      </c>
      <c r="AA1951" s="122">
        <v>1.9281055431567999</v>
      </c>
      <c r="AB1951" s="122">
        <v>1.9843422979044001</v>
      </c>
      <c r="AC1951" s="122">
        <v>1.9845314017283999</v>
      </c>
      <c r="AD1951" s="122">
        <v>1.964243395814</v>
      </c>
      <c r="AE1951" s="122">
        <v>1.9325819381764</v>
      </c>
      <c r="AF1951" s="122">
        <v>1.9956432007260001</v>
      </c>
      <c r="AG1951" s="122">
        <v>1.9884058098771999</v>
      </c>
      <c r="AH1951" s="122">
        <v>1.9621899116707999</v>
      </c>
      <c r="AI1951" s="122">
        <v>2.0037930659544001</v>
      </c>
      <c r="AJ1951" s="122">
        <v>2.0614126122296001</v>
      </c>
      <c r="AK1951" s="122">
        <v>2.04533313607</v>
      </c>
      <c r="AL1951" s="122">
        <v>0</v>
      </c>
    </row>
    <row r="1952" spans="1:38" hidden="1" x14ac:dyDescent="0.25">
      <c r="A1952" s="122" t="s">
        <v>2039</v>
      </c>
      <c r="B1952" s="122">
        <v>1</v>
      </c>
      <c r="C1952" s="122" t="s">
        <v>2219</v>
      </c>
      <c r="D1952" s="122" t="s">
        <v>2163</v>
      </c>
      <c r="E1952" s="122">
        <v>36</v>
      </c>
      <c r="F1952" s="122">
        <v>3.1146211550412</v>
      </c>
      <c r="G1952" s="122">
        <v>3.1341891068068</v>
      </c>
      <c r="H1952" s="122">
        <v>3.1926589757888002</v>
      </c>
      <c r="I1952" s="122">
        <v>3.2000296983787999</v>
      </c>
      <c r="J1952" s="122">
        <v>3.1627219212568001</v>
      </c>
      <c r="K1952" s="122">
        <v>3.2143621086276002</v>
      </c>
      <c r="L1952" s="122">
        <v>3.2685419930211999</v>
      </c>
      <c r="M1952" s="122">
        <v>3.2601954347339999</v>
      </c>
      <c r="N1952" s="122">
        <v>3.136518376138</v>
      </c>
      <c r="O1952" s="122">
        <v>3.1245086228496</v>
      </c>
      <c r="P1952" s="122">
        <v>2.9542124328611998</v>
      </c>
      <c r="Q1952" s="122">
        <v>3.0352827372812001</v>
      </c>
      <c r="R1952" s="122">
        <v>3.0788098445496002</v>
      </c>
      <c r="S1952" s="122">
        <v>3.0460680923428001</v>
      </c>
      <c r="T1952" s="122">
        <v>2.9431786595007998</v>
      </c>
      <c r="U1952" s="122">
        <v>3.0673635902755998</v>
      </c>
      <c r="V1952" s="122">
        <v>3.1347078177071999</v>
      </c>
      <c r="W1952" s="122">
        <v>3.0586652894055999</v>
      </c>
      <c r="X1952" s="122">
        <v>3.0149969199672002</v>
      </c>
      <c r="Y1952" s="122">
        <v>2.8448145621168002</v>
      </c>
      <c r="Z1952" s="122">
        <v>2.9486301534620001</v>
      </c>
      <c r="AA1952" s="122">
        <v>2.9321534002936001</v>
      </c>
      <c r="AB1952" s="122">
        <v>2.8641517773120002</v>
      </c>
      <c r="AC1952" s="122">
        <v>3.0365925822904001</v>
      </c>
      <c r="AD1952" s="122">
        <v>2.8461897822231998</v>
      </c>
      <c r="AE1952" s="122">
        <v>2.81455705097</v>
      </c>
      <c r="AF1952" s="122">
        <v>2.8007330389108001</v>
      </c>
      <c r="AG1952" s="122">
        <v>2.8379158478159998</v>
      </c>
      <c r="AH1952" s="122">
        <v>2.7804664897436</v>
      </c>
      <c r="AI1952" s="122">
        <v>2.7016326829296</v>
      </c>
      <c r="AJ1952" s="122">
        <v>2.6704882196719999</v>
      </c>
      <c r="AK1952" s="122">
        <v>2.6453886436067999</v>
      </c>
      <c r="AL1952" s="122">
        <v>0</v>
      </c>
    </row>
    <row r="1953" spans="1:38" hidden="1" x14ac:dyDescent="0.25">
      <c r="A1953" s="122" t="s">
        <v>2039</v>
      </c>
      <c r="B1953" s="122">
        <v>1</v>
      </c>
      <c r="C1953" s="122" t="s">
        <v>2219</v>
      </c>
      <c r="D1953" s="122" t="s">
        <v>2180</v>
      </c>
      <c r="E1953" s="122">
        <v>36</v>
      </c>
      <c r="F1953" s="122">
        <v>0</v>
      </c>
      <c r="G1953" s="122">
        <v>0</v>
      </c>
      <c r="H1953" s="122">
        <v>0</v>
      </c>
      <c r="I1953" s="122">
        <v>0</v>
      </c>
      <c r="J1953" s="122">
        <v>0</v>
      </c>
      <c r="K1953" s="122">
        <v>0</v>
      </c>
      <c r="L1953" s="122">
        <v>0</v>
      </c>
      <c r="M1953" s="122">
        <v>0</v>
      </c>
      <c r="N1953" s="122">
        <v>0</v>
      </c>
      <c r="O1953" s="122">
        <v>0</v>
      </c>
      <c r="P1953" s="122">
        <v>0</v>
      </c>
      <c r="Q1953" s="122">
        <v>0</v>
      </c>
      <c r="R1953" s="122">
        <v>0</v>
      </c>
      <c r="S1953" s="122">
        <v>0</v>
      </c>
      <c r="T1953" s="122">
        <v>0</v>
      </c>
      <c r="U1953" s="122">
        <v>0</v>
      </c>
      <c r="V1953" s="122">
        <v>0</v>
      </c>
      <c r="W1953" s="122">
        <v>0</v>
      </c>
      <c r="X1953" s="122">
        <v>0</v>
      </c>
      <c r="Y1953" s="122">
        <v>0</v>
      </c>
      <c r="Z1953" s="122">
        <v>0</v>
      </c>
      <c r="AA1953" s="122">
        <v>0</v>
      </c>
      <c r="AB1953" s="122">
        <v>0</v>
      </c>
      <c r="AC1953" s="122">
        <v>0</v>
      </c>
      <c r="AD1953" s="122">
        <v>0</v>
      </c>
      <c r="AE1953" s="122">
        <v>0</v>
      </c>
      <c r="AF1953" s="122">
        <v>0</v>
      </c>
      <c r="AG1953" s="122">
        <v>0</v>
      </c>
      <c r="AH1953" s="122">
        <v>0</v>
      </c>
      <c r="AI1953" s="122">
        <v>0</v>
      </c>
      <c r="AJ1953" s="122">
        <v>0</v>
      </c>
      <c r="AK1953" s="122">
        <v>0</v>
      </c>
      <c r="AL1953" s="122">
        <v>0</v>
      </c>
    </row>
    <row r="1954" spans="1:38" hidden="1" x14ac:dyDescent="0.25">
      <c r="A1954" s="122" t="s">
        <v>2039</v>
      </c>
      <c r="B1954" s="122">
        <v>1</v>
      </c>
      <c r="C1954" s="122" t="s">
        <v>2219</v>
      </c>
      <c r="D1954" s="122" t="s">
        <v>2164</v>
      </c>
      <c r="E1954" s="122">
        <v>36</v>
      </c>
      <c r="F1954" s="122">
        <v>0.7951868012676</v>
      </c>
      <c r="G1954" s="122">
        <v>0.76221360524399995</v>
      </c>
      <c r="H1954" s="122">
        <v>0.75507653215960002</v>
      </c>
      <c r="I1954" s="122">
        <v>0.79211715916199998</v>
      </c>
      <c r="J1954" s="122">
        <v>0.7537993807708</v>
      </c>
      <c r="K1954" s="122">
        <v>0.75753262567360002</v>
      </c>
      <c r="L1954" s="122">
        <v>0.76715475679080003</v>
      </c>
      <c r="M1954" s="122">
        <v>0.75789931679279998</v>
      </c>
      <c r="N1954" s="122">
        <v>0.78331253789040001</v>
      </c>
      <c r="O1954" s="122">
        <v>0.79879177262919998</v>
      </c>
      <c r="P1954" s="122">
        <v>0.78605082791199998</v>
      </c>
      <c r="Q1954" s="122">
        <v>0.77653512003759995</v>
      </c>
      <c r="R1954" s="122">
        <v>0.76472927396879997</v>
      </c>
      <c r="S1954" s="122">
        <v>0.76153405522880002</v>
      </c>
      <c r="T1954" s="122">
        <v>0.73417443903440005</v>
      </c>
      <c r="U1954" s="122">
        <v>0.71893321363639995</v>
      </c>
      <c r="V1954" s="122">
        <v>0.71771914967200001</v>
      </c>
      <c r="W1954" s="122">
        <v>0.72160445016520003</v>
      </c>
      <c r="X1954" s="122">
        <v>0.72438712877160005</v>
      </c>
      <c r="Y1954" s="122">
        <v>0.72121016323999998</v>
      </c>
      <c r="Z1954" s="122">
        <v>0.6982450120632</v>
      </c>
      <c r="AA1954" s="122">
        <v>0.71800885893519995</v>
      </c>
      <c r="AB1954" s="122">
        <v>0.70206600668679997</v>
      </c>
      <c r="AC1954" s="122">
        <v>0.72594627090999997</v>
      </c>
      <c r="AD1954" s="122">
        <v>0.72111572862840001</v>
      </c>
      <c r="AE1954" s="122">
        <v>0.71914698835559998</v>
      </c>
      <c r="AF1954" s="122">
        <v>0.7293623506568</v>
      </c>
      <c r="AG1954" s="122">
        <v>0.73186808626120003</v>
      </c>
      <c r="AH1954" s="122">
        <v>0.73101974557079996</v>
      </c>
      <c r="AI1954" s="122">
        <v>0.72027131682239998</v>
      </c>
      <c r="AJ1954" s="122">
        <v>0.70679021750399995</v>
      </c>
      <c r="AK1954" s="122">
        <v>0.70982368057159995</v>
      </c>
      <c r="AL1954" s="122">
        <v>0</v>
      </c>
    </row>
    <row r="1955" spans="1:38" hidden="1" x14ac:dyDescent="0.25">
      <c r="A1955" s="122" t="s">
        <v>2039</v>
      </c>
      <c r="B1955" s="122">
        <v>1</v>
      </c>
      <c r="C1955" s="122" t="s">
        <v>2219</v>
      </c>
      <c r="D1955" s="122" t="s">
        <v>2165</v>
      </c>
      <c r="E1955" s="122">
        <v>36</v>
      </c>
      <c r="F1955" s="122">
        <v>2.905313212886</v>
      </c>
      <c r="G1955" s="122">
        <v>2.9608569778003999</v>
      </c>
      <c r="H1955" s="122">
        <v>2.9795526246975998</v>
      </c>
      <c r="I1955" s="122">
        <v>3.0202574874752002</v>
      </c>
      <c r="J1955" s="122">
        <v>3.0995432446720002</v>
      </c>
      <c r="K1955" s="122">
        <v>2.9390607980439998</v>
      </c>
      <c r="L1955" s="122">
        <v>2.846889023468</v>
      </c>
      <c r="M1955" s="122">
        <v>2.7473542561892002</v>
      </c>
      <c r="N1955" s="122">
        <v>2.7677395931051998</v>
      </c>
      <c r="O1955" s="122">
        <v>2.7682253189808002</v>
      </c>
      <c r="P1955" s="122">
        <v>2.8427412014876001</v>
      </c>
      <c r="Q1955" s="122">
        <v>2.7456466876271999</v>
      </c>
      <c r="R1955" s="122">
        <v>2.6987711211719998</v>
      </c>
      <c r="S1955" s="122">
        <v>2.6298190835924</v>
      </c>
      <c r="T1955" s="122">
        <v>2.6262227935075999</v>
      </c>
      <c r="U1955" s="122">
        <v>2.5204466315223999</v>
      </c>
      <c r="V1955" s="122">
        <v>2.6125096833583998</v>
      </c>
      <c r="W1955" s="122">
        <v>2.7054658155252</v>
      </c>
      <c r="X1955" s="122">
        <v>2.6491074686272</v>
      </c>
      <c r="Y1955" s="122">
        <v>2.6416496452080001</v>
      </c>
      <c r="Z1955" s="122">
        <v>2.5278622950308001</v>
      </c>
      <c r="AA1955" s="122">
        <v>2.6468232332163999</v>
      </c>
      <c r="AB1955" s="122">
        <v>2.6900410193019999</v>
      </c>
      <c r="AC1955" s="122">
        <v>2.7272630910812001</v>
      </c>
      <c r="AD1955" s="122">
        <v>2.6908992492872001</v>
      </c>
      <c r="AE1955" s="122">
        <v>2.7349627796960001</v>
      </c>
      <c r="AF1955" s="122">
        <v>2.8084134248211998</v>
      </c>
      <c r="AG1955" s="122">
        <v>2.7904010312416001</v>
      </c>
      <c r="AH1955" s="122">
        <v>2.8430553485319998</v>
      </c>
      <c r="AI1955" s="122">
        <v>2.8764734857991998</v>
      </c>
      <c r="AJ1955" s="122">
        <v>2.9155435787799999</v>
      </c>
      <c r="AK1955" s="122">
        <v>2.9127216456995999</v>
      </c>
      <c r="AL1955" s="122">
        <v>0</v>
      </c>
    </row>
    <row r="1956" spans="1:38" hidden="1" x14ac:dyDescent="0.25">
      <c r="A1956" s="122" t="s">
        <v>2039</v>
      </c>
      <c r="B1956" s="122">
        <v>1</v>
      </c>
      <c r="C1956" s="122" t="s">
        <v>2219</v>
      </c>
      <c r="D1956" s="122" t="s">
        <v>2166</v>
      </c>
      <c r="E1956" s="122">
        <v>36</v>
      </c>
      <c r="F1956" s="122">
        <v>8.2975601375968004</v>
      </c>
      <c r="G1956" s="122">
        <v>8.1737637425611993</v>
      </c>
      <c r="H1956" s="122">
        <v>8.0088470667324003</v>
      </c>
      <c r="I1956" s="122">
        <v>7.8118336559900001</v>
      </c>
      <c r="J1956" s="122">
        <v>7.4294507863380002</v>
      </c>
      <c r="K1956" s="122">
        <v>7.4006124128215998</v>
      </c>
      <c r="L1956" s="122">
        <v>7.2888299248211998</v>
      </c>
      <c r="M1956" s="122">
        <v>7.1183544334644004</v>
      </c>
      <c r="N1956" s="122">
        <v>7.0738740821363999</v>
      </c>
      <c r="O1956" s="122">
        <v>7.1036182664048004</v>
      </c>
      <c r="P1956" s="122">
        <v>7.1380384793339999</v>
      </c>
      <c r="Q1956" s="122">
        <v>7.0166377123836003</v>
      </c>
      <c r="R1956" s="122">
        <v>6.9500351305840002</v>
      </c>
      <c r="S1956" s="122">
        <v>6.9753309046091996</v>
      </c>
      <c r="T1956" s="122">
        <v>6.8772217859743998</v>
      </c>
      <c r="U1956" s="122">
        <v>6.9164962160504002</v>
      </c>
      <c r="V1956" s="122">
        <v>6.9888091982324001</v>
      </c>
      <c r="W1956" s="122">
        <v>7.2542594664119999</v>
      </c>
      <c r="X1956" s="122">
        <v>7.29478035076</v>
      </c>
      <c r="Y1956" s="122">
        <v>7.3870195911063998</v>
      </c>
      <c r="Z1956" s="122">
        <v>7.4944372659883998</v>
      </c>
      <c r="AA1956" s="122">
        <v>7.5731714556764</v>
      </c>
      <c r="AB1956" s="122">
        <v>7.6415232211079998</v>
      </c>
      <c r="AC1956" s="122">
        <v>7.7339813844272003</v>
      </c>
      <c r="AD1956" s="122">
        <v>7.7038385285427999</v>
      </c>
      <c r="AE1956" s="122">
        <v>7.9777753046040001</v>
      </c>
      <c r="AF1956" s="122">
        <v>8.1433116255876001</v>
      </c>
      <c r="AG1956" s="122">
        <v>8.2289909877728</v>
      </c>
      <c r="AH1956" s="122">
        <v>8.1878456965816007</v>
      </c>
      <c r="AI1956" s="122">
        <v>8.1697223637959997</v>
      </c>
      <c r="AJ1956" s="122">
        <v>8.1850164259444007</v>
      </c>
      <c r="AK1956" s="122">
        <v>8.2030150500452006</v>
      </c>
      <c r="AL1956" s="122">
        <v>0</v>
      </c>
    </row>
    <row r="1957" spans="1:38" hidden="1" x14ac:dyDescent="0.25">
      <c r="A1957" s="122" t="s">
        <v>2039</v>
      </c>
      <c r="B1957" s="122">
        <v>1</v>
      </c>
      <c r="C1957" s="122" t="s">
        <v>2219</v>
      </c>
      <c r="D1957" s="122" t="s">
        <v>2167</v>
      </c>
      <c r="E1957" s="122">
        <v>36</v>
      </c>
      <c r="F1957" s="122">
        <v>0.88007755306519997</v>
      </c>
      <c r="G1957" s="122">
        <v>0.92067229774519999</v>
      </c>
      <c r="H1957" s="122">
        <v>0.94813352711559995</v>
      </c>
      <c r="I1957" s="122">
        <v>0.9348319175916</v>
      </c>
      <c r="J1957" s="122">
        <v>0.92751409182599998</v>
      </c>
      <c r="K1957" s="122">
        <v>0.94281020086959999</v>
      </c>
      <c r="L1957" s="122">
        <v>0.91235681330639995</v>
      </c>
      <c r="M1957" s="122">
        <v>0.85259143003439997</v>
      </c>
      <c r="N1957" s="122">
        <v>0.83817096951000003</v>
      </c>
      <c r="O1957" s="122">
        <v>0.83190750156640003</v>
      </c>
      <c r="P1957" s="122">
        <v>0.7906042585252</v>
      </c>
      <c r="Q1957" s="122">
        <v>0.76374556638799995</v>
      </c>
      <c r="R1957" s="122">
        <v>0.79435504798159995</v>
      </c>
      <c r="S1957" s="122">
        <v>0.77584603307959998</v>
      </c>
      <c r="T1957" s="122">
        <v>0.74579958740560004</v>
      </c>
      <c r="U1957" s="122">
        <v>0.7830705041628</v>
      </c>
      <c r="V1957" s="122">
        <v>0.80241399122360002</v>
      </c>
      <c r="W1957" s="122">
        <v>0.83943401123119998</v>
      </c>
      <c r="X1957" s="122">
        <v>0.80380039099360001</v>
      </c>
      <c r="Y1957" s="122">
        <v>0.81153764703200004</v>
      </c>
      <c r="Z1957" s="122">
        <v>0.75126237576319999</v>
      </c>
      <c r="AA1957" s="122">
        <v>0.7559466540584</v>
      </c>
      <c r="AB1957" s="122">
        <v>0.76331499073480003</v>
      </c>
      <c r="AC1957" s="122">
        <v>0.78035798855560001</v>
      </c>
      <c r="AD1957" s="122">
        <v>0.75002511576719999</v>
      </c>
      <c r="AE1957" s="122">
        <v>0.72362637765320004</v>
      </c>
      <c r="AF1957" s="122">
        <v>0.77117995748360002</v>
      </c>
      <c r="AG1957" s="122">
        <v>0.78938700678319995</v>
      </c>
      <c r="AH1957" s="122">
        <v>0.77199954793360004</v>
      </c>
      <c r="AI1957" s="122">
        <v>0.74773796330520004</v>
      </c>
      <c r="AJ1957" s="122">
        <v>0.7553997574004</v>
      </c>
      <c r="AK1957" s="122">
        <v>0.74647771609320002</v>
      </c>
      <c r="AL1957" s="122">
        <v>0</v>
      </c>
    </row>
    <row r="1958" spans="1:38" hidden="1" x14ac:dyDescent="0.25">
      <c r="A1958" s="122" t="s">
        <v>2039</v>
      </c>
      <c r="B1958" s="122">
        <v>1</v>
      </c>
      <c r="C1958" s="122" t="s">
        <v>2219</v>
      </c>
      <c r="D1958" s="122" t="s">
        <v>2168</v>
      </c>
      <c r="E1958" s="122">
        <v>36</v>
      </c>
      <c r="F1958" s="122">
        <v>2.5120223030812001</v>
      </c>
      <c r="G1958" s="122">
        <v>2.4795423732744002</v>
      </c>
      <c r="H1958" s="122">
        <v>2.7748483975884</v>
      </c>
      <c r="I1958" s="122">
        <v>2.8916356550928</v>
      </c>
      <c r="J1958" s="122">
        <v>3.1445530125632</v>
      </c>
      <c r="K1958" s="122">
        <v>3.0954613651668001</v>
      </c>
      <c r="L1958" s="122">
        <v>3.1278857612744</v>
      </c>
      <c r="M1958" s="122">
        <v>3.3188621407648</v>
      </c>
      <c r="N1958" s="122">
        <v>3.3952643550952</v>
      </c>
      <c r="O1958" s="122">
        <v>3.216563062174</v>
      </c>
      <c r="P1958" s="122">
        <v>3.1913284129020001</v>
      </c>
      <c r="Q1958" s="122">
        <v>3.1432104875164</v>
      </c>
      <c r="R1958" s="122">
        <v>3.0484582167368002</v>
      </c>
      <c r="S1958" s="122">
        <v>2.7400400894580001</v>
      </c>
      <c r="T1958" s="122">
        <v>2.7867944502832001</v>
      </c>
      <c r="U1958" s="122">
        <v>2.7477317793267999</v>
      </c>
      <c r="V1958" s="122">
        <v>2.9034544594187999</v>
      </c>
      <c r="W1958" s="122">
        <v>3.1848354519744002</v>
      </c>
      <c r="X1958" s="122">
        <v>3.0138218087292001</v>
      </c>
      <c r="Y1958" s="122">
        <v>3.0395248396968002</v>
      </c>
      <c r="Z1958" s="122">
        <v>2.9514307653879999</v>
      </c>
      <c r="AA1958" s="122">
        <v>2.9248195882079999</v>
      </c>
      <c r="AB1958" s="122">
        <v>3.0195470765936001</v>
      </c>
      <c r="AC1958" s="122">
        <v>2.9449007243600001</v>
      </c>
      <c r="AD1958" s="122">
        <v>2.9377092968048002</v>
      </c>
      <c r="AE1958" s="122">
        <v>2.9981146801816001</v>
      </c>
      <c r="AF1958" s="122">
        <v>3.0233184353931999</v>
      </c>
      <c r="AG1958" s="122">
        <v>3.0709280108248</v>
      </c>
      <c r="AH1958" s="122">
        <v>3.0203300418536001</v>
      </c>
      <c r="AI1958" s="122">
        <v>2.9782031358352001</v>
      </c>
      <c r="AJ1958" s="122">
        <v>3.0237563874840001</v>
      </c>
      <c r="AK1958" s="122">
        <v>2.9913294749688002</v>
      </c>
      <c r="AL1958" s="122">
        <v>0</v>
      </c>
    </row>
    <row r="1959" spans="1:38" hidden="1" x14ac:dyDescent="0.25">
      <c r="A1959" s="122" t="s">
        <v>2032</v>
      </c>
      <c r="B1959" s="122">
        <v>1</v>
      </c>
      <c r="C1959" s="122" t="s">
        <v>2220</v>
      </c>
      <c r="D1959" s="122" t="s">
        <v>2120</v>
      </c>
      <c r="E1959" s="122">
        <v>37</v>
      </c>
      <c r="F1959" s="122">
        <v>0.93197319807199996</v>
      </c>
      <c r="G1959" s="122">
        <v>0.98501350122560005</v>
      </c>
      <c r="H1959" s="122">
        <v>1.0064930086512001</v>
      </c>
      <c r="I1959" s="122">
        <v>0.9931393435068</v>
      </c>
      <c r="J1959" s="122">
        <v>1.0442867173368</v>
      </c>
      <c r="K1959" s="122">
        <v>1.0719418030692001</v>
      </c>
      <c r="L1959" s="122">
        <v>1.0699753919148001</v>
      </c>
      <c r="M1959" s="122">
        <v>1.0486688060072</v>
      </c>
      <c r="N1959" s="122">
        <v>1.0314220149464</v>
      </c>
      <c r="O1959" s="122">
        <v>1.0192851703020001</v>
      </c>
      <c r="P1959" s="122">
        <v>1.0691725857764001</v>
      </c>
      <c r="Q1959" s="122">
        <v>1.1224796526495999</v>
      </c>
      <c r="R1959" s="122">
        <v>1.1622340653615999</v>
      </c>
      <c r="S1959" s="122">
        <v>1.3015665983347999</v>
      </c>
      <c r="T1959" s="122">
        <v>1.3572047718403999</v>
      </c>
      <c r="U1959" s="122">
        <v>1.4477038915080001</v>
      </c>
      <c r="V1959" s="122">
        <v>1.4346446911832</v>
      </c>
      <c r="W1959" s="122">
        <v>1.4704688334644</v>
      </c>
      <c r="X1959" s="122">
        <v>1.5357193473496</v>
      </c>
      <c r="Y1959" s="122">
        <v>1.6412662093856001</v>
      </c>
      <c r="Z1959" s="122">
        <v>1.6058945209524</v>
      </c>
      <c r="AA1959" s="122">
        <v>1.6796666849424</v>
      </c>
      <c r="AB1959" s="122">
        <v>0.63805294691320003</v>
      </c>
      <c r="AC1959" s="122">
        <v>0.79563569018360003</v>
      </c>
      <c r="AD1959" s="122">
        <v>0.70085850932439997</v>
      </c>
      <c r="AE1959" s="122">
        <v>0.54078488666440006</v>
      </c>
      <c r="AF1959" s="122">
        <v>0.51754057164040002</v>
      </c>
      <c r="AG1959" s="122">
        <v>0.49300228251680001</v>
      </c>
      <c r="AH1959" s="122">
        <v>0.49729880707079999</v>
      </c>
      <c r="AI1959" s="122">
        <v>0.49068638082799998</v>
      </c>
      <c r="AJ1959" s="122">
        <v>0.53581755591000002</v>
      </c>
      <c r="AK1959" s="122">
        <v>0.53822798981279996</v>
      </c>
      <c r="AL1959" s="122">
        <v>0</v>
      </c>
    </row>
    <row r="1960" spans="1:38" hidden="1" x14ac:dyDescent="0.25">
      <c r="A1960" s="122" t="s">
        <v>2032</v>
      </c>
      <c r="B1960" s="122">
        <v>1</v>
      </c>
      <c r="C1960" s="122" t="s">
        <v>2220</v>
      </c>
      <c r="D1960" s="122" t="s">
        <v>2121</v>
      </c>
      <c r="E1960" s="122">
        <v>37</v>
      </c>
      <c r="F1960" s="122">
        <v>4.6188878778616003</v>
      </c>
      <c r="G1960" s="122">
        <v>4.9441636154344</v>
      </c>
      <c r="H1960" s="122">
        <v>3.9220510618072</v>
      </c>
      <c r="I1960" s="122">
        <v>3.7654745206959999</v>
      </c>
      <c r="J1960" s="122">
        <v>3.6513858768967999</v>
      </c>
      <c r="K1960" s="122">
        <v>3.6187807180307998</v>
      </c>
      <c r="L1960" s="122">
        <v>3.4241387266127998</v>
      </c>
      <c r="M1960" s="122">
        <v>3.2722723442807999</v>
      </c>
      <c r="N1960" s="122">
        <v>3.19826652852</v>
      </c>
      <c r="O1960" s="122">
        <v>2.9824287174555999</v>
      </c>
      <c r="P1960" s="122">
        <v>3.0930303849172001</v>
      </c>
      <c r="Q1960" s="122">
        <v>3.1183949144628</v>
      </c>
      <c r="R1960" s="122">
        <v>3.2421264132824001</v>
      </c>
      <c r="S1960" s="122">
        <v>3.3198679997139999</v>
      </c>
      <c r="T1960" s="122">
        <v>3.2285432865643999</v>
      </c>
      <c r="U1960" s="122">
        <v>3.0976071263508</v>
      </c>
      <c r="V1960" s="122">
        <v>3.1788571099628</v>
      </c>
      <c r="W1960" s="122">
        <v>2.9901258698332001</v>
      </c>
      <c r="X1960" s="122">
        <v>2.8759223082436001</v>
      </c>
      <c r="Y1960" s="122">
        <v>2.6118072356684001</v>
      </c>
      <c r="Z1960" s="122">
        <v>2.5168541074376001</v>
      </c>
      <c r="AA1960" s="122">
        <v>2.4100664190204002</v>
      </c>
      <c r="AB1960" s="122">
        <v>2.3828512733423999</v>
      </c>
      <c r="AC1960" s="122">
        <v>2.4031480375027998</v>
      </c>
      <c r="AD1960" s="122">
        <v>2.3306851767808001</v>
      </c>
      <c r="AE1960" s="122">
        <v>2.2850721387116</v>
      </c>
      <c r="AF1960" s="122">
        <v>2.3629723050864002</v>
      </c>
      <c r="AG1960" s="122">
        <v>2.8754911591112</v>
      </c>
      <c r="AH1960" s="122">
        <v>3.0002646940728002</v>
      </c>
      <c r="AI1960" s="122">
        <v>2.9366220375743999</v>
      </c>
      <c r="AJ1960" s="122">
        <v>3.1803866015292002</v>
      </c>
      <c r="AK1960" s="122">
        <v>3.0108299684567998</v>
      </c>
      <c r="AL1960" s="122">
        <v>0</v>
      </c>
    </row>
    <row r="1961" spans="1:38" hidden="1" x14ac:dyDescent="0.25">
      <c r="A1961" s="122" t="s">
        <v>2032</v>
      </c>
      <c r="B1961" s="122">
        <v>1</v>
      </c>
      <c r="C1961" s="122" t="s">
        <v>2220</v>
      </c>
      <c r="D1961" s="122" t="s">
        <v>2122</v>
      </c>
      <c r="E1961" s="122">
        <v>37</v>
      </c>
      <c r="F1961" s="122">
        <v>5.5032294795155998</v>
      </c>
      <c r="G1961" s="122">
        <v>5.5116248224379998</v>
      </c>
      <c r="H1961" s="122">
        <v>5.5788339615203997</v>
      </c>
      <c r="I1961" s="122">
        <v>5.5434993928663996</v>
      </c>
      <c r="J1961" s="122">
        <v>5.5660342446155999</v>
      </c>
      <c r="K1961" s="122">
        <v>5.3720045140971999</v>
      </c>
      <c r="L1961" s="122">
        <v>5.2257325088220004</v>
      </c>
      <c r="M1961" s="122">
        <v>5.0984858004528002</v>
      </c>
      <c r="N1961" s="122">
        <v>4.9733440807595999</v>
      </c>
      <c r="O1961" s="122">
        <v>4.7062677607259999</v>
      </c>
      <c r="P1961" s="122">
        <v>4.6242139488131997</v>
      </c>
      <c r="Q1961" s="122">
        <v>4.5130230417495998</v>
      </c>
      <c r="R1961" s="122">
        <v>4.2222710900384</v>
      </c>
      <c r="S1961" s="122">
        <v>4.2274713746104</v>
      </c>
      <c r="T1961" s="122">
        <v>4.2137308968887996</v>
      </c>
      <c r="U1961" s="122">
        <v>4.1768292086668</v>
      </c>
      <c r="V1961" s="122">
        <v>4.2470067562832003</v>
      </c>
      <c r="W1961" s="122">
        <v>4.4160428842319996</v>
      </c>
      <c r="X1961" s="122">
        <v>5.1062050716040002</v>
      </c>
      <c r="Y1961" s="122">
        <v>5.6709507084916</v>
      </c>
      <c r="Z1961" s="122">
        <v>6.0661905543427999</v>
      </c>
      <c r="AA1961" s="122">
        <v>6.5473961588840002</v>
      </c>
      <c r="AB1961" s="122">
        <v>5.9980921955164002</v>
      </c>
      <c r="AC1961" s="122">
        <v>6.1148347233316001</v>
      </c>
      <c r="AD1961" s="122">
        <v>6.1998381698680003</v>
      </c>
      <c r="AE1961" s="122">
        <v>5.3804115938328003</v>
      </c>
      <c r="AF1961" s="122">
        <v>5.1219754813443998</v>
      </c>
      <c r="AG1961" s="122">
        <v>5.5159585258148001</v>
      </c>
      <c r="AH1961" s="122">
        <v>5.1447870080992004</v>
      </c>
      <c r="AI1961" s="122">
        <v>4.5462979590419996</v>
      </c>
      <c r="AJ1961" s="122">
        <v>3.3531237183304001</v>
      </c>
      <c r="AK1961" s="122">
        <v>3.1082685489044</v>
      </c>
      <c r="AL1961" s="122">
        <v>0</v>
      </c>
    </row>
    <row r="1962" spans="1:38" hidden="1" x14ac:dyDescent="0.25">
      <c r="A1962" s="122" t="s">
        <v>2032</v>
      </c>
      <c r="B1962" s="122">
        <v>1</v>
      </c>
      <c r="C1962" s="122" t="s">
        <v>2220</v>
      </c>
      <c r="D1962" s="122" t="s">
        <v>2175</v>
      </c>
      <c r="E1962" s="122">
        <v>37</v>
      </c>
      <c r="F1962" s="122">
        <v>0</v>
      </c>
      <c r="G1962" s="122">
        <v>0</v>
      </c>
      <c r="H1962" s="122">
        <v>0</v>
      </c>
      <c r="I1962" s="122">
        <v>0</v>
      </c>
      <c r="J1962" s="122">
        <v>0</v>
      </c>
      <c r="K1962" s="122">
        <v>0</v>
      </c>
      <c r="L1962" s="122">
        <v>0</v>
      </c>
      <c r="M1962" s="122">
        <v>0</v>
      </c>
      <c r="N1962" s="122">
        <v>0</v>
      </c>
      <c r="O1962" s="122">
        <v>0</v>
      </c>
      <c r="P1962" s="122">
        <v>0</v>
      </c>
      <c r="Q1962" s="122">
        <v>0</v>
      </c>
      <c r="R1962" s="122">
        <v>0</v>
      </c>
      <c r="S1962" s="122">
        <v>0</v>
      </c>
      <c r="T1962" s="122">
        <v>0</v>
      </c>
      <c r="U1962" s="122">
        <v>0</v>
      </c>
      <c r="V1962" s="122">
        <v>0</v>
      </c>
      <c r="W1962" s="122">
        <v>0</v>
      </c>
      <c r="X1962" s="122">
        <v>0</v>
      </c>
      <c r="Y1962" s="122">
        <v>0</v>
      </c>
      <c r="Z1962" s="122">
        <v>0</v>
      </c>
      <c r="AA1962" s="122">
        <v>0</v>
      </c>
      <c r="AB1962" s="122">
        <v>0</v>
      </c>
      <c r="AC1962" s="122">
        <v>0</v>
      </c>
      <c r="AD1962" s="122">
        <v>0</v>
      </c>
      <c r="AE1962" s="122">
        <v>0</v>
      </c>
      <c r="AF1962" s="122">
        <v>0</v>
      </c>
      <c r="AG1962" s="122">
        <v>0</v>
      </c>
      <c r="AH1962" s="122">
        <v>0</v>
      </c>
      <c r="AI1962" s="122">
        <v>0</v>
      </c>
      <c r="AJ1962" s="122">
        <v>0</v>
      </c>
      <c r="AK1962" s="122">
        <v>0</v>
      </c>
      <c r="AL1962" s="122">
        <v>0</v>
      </c>
    </row>
    <row r="1963" spans="1:38" hidden="1" x14ac:dyDescent="0.25">
      <c r="A1963" s="122" t="s">
        <v>2032</v>
      </c>
      <c r="B1963" s="122">
        <v>1</v>
      </c>
      <c r="C1963" s="122" t="s">
        <v>2220</v>
      </c>
      <c r="D1963" s="122" t="s">
        <v>2123</v>
      </c>
      <c r="E1963" s="122">
        <v>37</v>
      </c>
      <c r="F1963" s="122">
        <v>1.9137589699619999</v>
      </c>
      <c r="G1963" s="122">
        <v>1.9390341195287999</v>
      </c>
      <c r="H1963" s="122">
        <v>1.9272227843623999</v>
      </c>
      <c r="I1963" s="122">
        <v>1.8931229683352</v>
      </c>
      <c r="J1963" s="122">
        <v>1.8829713091588001</v>
      </c>
      <c r="K1963" s="122">
        <v>1.8304530938064001</v>
      </c>
      <c r="L1963" s="122">
        <v>1.7719113029772</v>
      </c>
      <c r="M1963" s="122">
        <v>1.7469085114712</v>
      </c>
      <c r="N1963" s="122">
        <v>1.7012254769748001</v>
      </c>
      <c r="O1963" s="122">
        <v>1.6512769687652</v>
      </c>
      <c r="P1963" s="122">
        <v>1.630240434172</v>
      </c>
      <c r="Q1963" s="122">
        <v>1.5893149651064</v>
      </c>
      <c r="R1963" s="122">
        <v>1.6421623665552001</v>
      </c>
      <c r="S1963" s="122">
        <v>1.5437730970815999</v>
      </c>
      <c r="T1963" s="122">
        <v>1.5468656285739999</v>
      </c>
      <c r="U1963" s="122">
        <v>1.4583881862984001</v>
      </c>
      <c r="V1963" s="122">
        <v>1.4195172689291999</v>
      </c>
      <c r="W1963" s="122">
        <v>1.3468168249479999</v>
      </c>
      <c r="X1963" s="122">
        <v>1.3054998747783999</v>
      </c>
      <c r="Y1963" s="122">
        <v>1.2729674005831999</v>
      </c>
      <c r="Z1963" s="122">
        <v>1.2244459785152</v>
      </c>
      <c r="AA1963" s="122">
        <v>1.1670396379628001</v>
      </c>
      <c r="AB1963" s="122">
        <v>1.1939155136691999</v>
      </c>
      <c r="AC1963" s="122">
        <v>1.2227137410991999</v>
      </c>
      <c r="AD1963" s="122">
        <v>1.2623472028860001</v>
      </c>
      <c r="AE1963" s="122">
        <v>1.2868518069652</v>
      </c>
      <c r="AF1963" s="122">
        <v>1.3265687366848</v>
      </c>
      <c r="AG1963" s="122">
        <v>1.285474384684</v>
      </c>
      <c r="AH1963" s="122">
        <v>1.3491884552188</v>
      </c>
      <c r="AI1963" s="122">
        <v>1.3732525205392001</v>
      </c>
      <c r="AJ1963" s="122">
        <v>1.4099430598539999</v>
      </c>
      <c r="AK1963" s="122">
        <v>1.3586973293152</v>
      </c>
      <c r="AL1963" s="122">
        <v>0</v>
      </c>
    </row>
    <row r="1964" spans="1:38" x14ac:dyDescent="0.25">
      <c r="A1964" s="122" t="s">
        <v>2032</v>
      </c>
      <c r="B1964" s="122">
        <v>1</v>
      </c>
      <c r="C1964" s="122" t="s">
        <v>2220</v>
      </c>
      <c r="D1964" s="122" t="s">
        <v>2124</v>
      </c>
      <c r="E1964" s="122">
        <v>37</v>
      </c>
      <c r="F1964" s="122">
        <v>7.5496179307639997</v>
      </c>
      <c r="G1964" s="122">
        <v>7.6128508934968</v>
      </c>
      <c r="H1964" s="122">
        <v>7.4880314758228002</v>
      </c>
      <c r="I1964" s="122">
        <v>7.2345954355024</v>
      </c>
      <c r="J1964" s="122">
        <v>7.1665467248816004</v>
      </c>
      <c r="K1964" s="122">
        <v>6.8789215918136</v>
      </c>
      <c r="L1964" s="122">
        <v>6.5967398449091998</v>
      </c>
      <c r="M1964" s="122">
        <v>6.6381932112523998</v>
      </c>
      <c r="N1964" s="122">
        <v>6.4167849496268001</v>
      </c>
      <c r="O1964" s="122">
        <v>6.4126476383927997</v>
      </c>
      <c r="P1964" s="122">
        <v>6.3794067879416003</v>
      </c>
      <c r="Q1964" s="122">
        <v>6.2796798172052002</v>
      </c>
      <c r="R1964" s="122">
        <v>6.0475038617700001</v>
      </c>
      <c r="S1964" s="122">
        <v>5.8827160644392</v>
      </c>
      <c r="T1964" s="122">
        <v>6.1829700688168003</v>
      </c>
      <c r="U1964" s="122">
        <v>6.1985092877119996</v>
      </c>
      <c r="V1964" s="122">
        <v>6.1655940202219996</v>
      </c>
      <c r="W1964" s="122">
        <v>6.0319313340663996</v>
      </c>
      <c r="X1964" s="122">
        <v>5.8690198274148004</v>
      </c>
      <c r="Y1964" s="122">
        <v>5.6081169219404003</v>
      </c>
      <c r="Z1964" s="122">
        <v>5.3684425391408004</v>
      </c>
      <c r="AA1964" s="122">
        <v>5.0465373564815996</v>
      </c>
      <c r="AB1964" s="122">
        <v>5.2374203187347996</v>
      </c>
      <c r="AC1964" s="122">
        <v>5.2320377271735996</v>
      </c>
      <c r="AD1964" s="122">
        <v>5.3042772880131999</v>
      </c>
      <c r="AE1964" s="122">
        <v>7.7148098343763998</v>
      </c>
      <c r="AF1964" s="122">
        <v>6.0448265327939996</v>
      </c>
      <c r="AG1964" s="122">
        <v>5.2945866968596</v>
      </c>
      <c r="AH1964" s="122">
        <v>5.3612320286616004</v>
      </c>
      <c r="AI1964" s="122">
        <v>5.3732172463788004</v>
      </c>
      <c r="AJ1964" s="122">
        <v>5.4115640582892004</v>
      </c>
      <c r="AK1964" s="122">
        <v>5.3877915782347996</v>
      </c>
      <c r="AL1964" s="122">
        <v>0</v>
      </c>
    </row>
    <row r="1965" spans="1:38" hidden="1" x14ac:dyDescent="0.25">
      <c r="A1965" s="122" t="s">
        <v>2032</v>
      </c>
      <c r="B1965" s="122">
        <v>1</v>
      </c>
      <c r="C1965" s="122" t="s">
        <v>2220</v>
      </c>
      <c r="D1965" s="122" t="s">
        <v>474</v>
      </c>
      <c r="E1965" s="122">
        <v>37</v>
      </c>
      <c r="F1965" s="122">
        <v>5.7560028015139997</v>
      </c>
      <c r="G1965" s="122">
        <v>5.8003808981524001</v>
      </c>
      <c r="H1965" s="122">
        <v>5.8801363294688</v>
      </c>
      <c r="I1965" s="122">
        <v>6.2867941442235997</v>
      </c>
      <c r="J1965" s="122">
        <v>6.3596093554588</v>
      </c>
      <c r="K1965" s="122">
        <v>6.7191009095560004</v>
      </c>
      <c r="L1965" s="122">
        <v>6.6855185670447996</v>
      </c>
      <c r="M1965" s="122">
        <v>7.0333354861000004</v>
      </c>
      <c r="N1965" s="122">
        <v>6.9413592313128003</v>
      </c>
      <c r="O1965" s="122">
        <v>7.1436168303556</v>
      </c>
      <c r="P1965" s="122">
        <v>6.7062593930584002</v>
      </c>
      <c r="Q1965" s="122">
        <v>7.2331177138584</v>
      </c>
      <c r="R1965" s="122">
        <v>7.4441173465372001</v>
      </c>
      <c r="S1965" s="122">
        <v>7.7578649984611996</v>
      </c>
      <c r="T1965" s="122">
        <v>8.2662872377624002</v>
      </c>
      <c r="U1965" s="122">
        <v>9.4512243880627995</v>
      </c>
      <c r="V1965" s="122">
        <v>10.1254488511372</v>
      </c>
      <c r="W1965" s="122">
        <v>10.887973474756</v>
      </c>
      <c r="X1965" s="122">
        <v>11.539556241150001</v>
      </c>
      <c r="Y1965" s="122">
        <v>10.657920118479201</v>
      </c>
      <c r="Z1965" s="122">
        <v>11.273693829420401</v>
      </c>
      <c r="AA1965" s="122">
        <v>11.550648645813199</v>
      </c>
      <c r="AB1965" s="122">
        <v>10.4416100867232</v>
      </c>
      <c r="AC1965" s="122">
        <v>10.0544053009484</v>
      </c>
      <c r="AD1965" s="122">
        <v>9.3402192453108004</v>
      </c>
      <c r="AE1965" s="122">
        <v>8.9184222340555994</v>
      </c>
      <c r="AF1965" s="122">
        <v>11.1475407098636</v>
      </c>
      <c r="AG1965" s="122">
        <v>11.001565457912401</v>
      </c>
      <c r="AH1965" s="122">
        <v>11.1893129493992</v>
      </c>
      <c r="AI1965" s="122">
        <v>11.1583975037556</v>
      </c>
      <c r="AJ1965" s="122">
        <v>10.910181457879199</v>
      </c>
      <c r="AK1965" s="122">
        <v>10.0394144439204</v>
      </c>
      <c r="AL1965" s="122">
        <v>0</v>
      </c>
    </row>
    <row r="1966" spans="1:38" hidden="1" x14ac:dyDescent="0.25">
      <c r="A1966" s="122" t="s">
        <v>2032</v>
      </c>
      <c r="B1966" s="122">
        <v>1</v>
      </c>
      <c r="C1966" s="122" t="s">
        <v>2220</v>
      </c>
      <c r="D1966" s="122" t="s">
        <v>2125</v>
      </c>
      <c r="E1966" s="122">
        <v>37</v>
      </c>
      <c r="F1966" s="122">
        <v>0.74349486415679999</v>
      </c>
      <c r="G1966" s="122">
        <v>0.72793900001199996</v>
      </c>
      <c r="H1966" s="122">
        <v>0.70852267837680005</v>
      </c>
      <c r="I1966" s="122">
        <v>0.69240336147920001</v>
      </c>
      <c r="J1966" s="122">
        <v>0.69271959159200003</v>
      </c>
      <c r="K1966" s="122">
        <v>0.63434236733280003</v>
      </c>
      <c r="L1966" s="122">
        <v>0.60726699038599996</v>
      </c>
      <c r="M1966" s="122">
        <v>0.58074096952760001</v>
      </c>
      <c r="N1966" s="122">
        <v>0.55407432783639998</v>
      </c>
      <c r="O1966" s="122">
        <v>0.53740744907360005</v>
      </c>
      <c r="P1966" s="122">
        <v>0.52039267354480001</v>
      </c>
      <c r="Q1966" s="122">
        <v>0.49449287752760002</v>
      </c>
      <c r="R1966" s="122">
        <v>0.54645247473320002</v>
      </c>
      <c r="S1966" s="122">
        <v>0.44391186628040002</v>
      </c>
      <c r="T1966" s="122">
        <v>0.43088029304039999</v>
      </c>
      <c r="U1966" s="122">
        <v>0.41319603812759997</v>
      </c>
      <c r="V1966" s="122">
        <v>0.39883510607639999</v>
      </c>
      <c r="W1966" s="122">
        <v>0.38130113009240002</v>
      </c>
      <c r="X1966" s="122">
        <v>0.3645613427428</v>
      </c>
      <c r="Y1966" s="122">
        <v>0.35032770761799997</v>
      </c>
      <c r="Z1966" s="122">
        <v>0.33685908991840002</v>
      </c>
      <c r="AA1966" s="122">
        <v>0.32660037653879997</v>
      </c>
      <c r="AB1966" s="122">
        <v>0.33009983654480002</v>
      </c>
      <c r="AC1966" s="122">
        <v>0.33239693634840001</v>
      </c>
      <c r="AD1966" s="122">
        <v>0.3332688948932</v>
      </c>
      <c r="AE1966" s="122">
        <v>0.34550467992880002</v>
      </c>
      <c r="AF1966" s="122">
        <v>0.3489352757352</v>
      </c>
      <c r="AG1966" s="122">
        <v>0.34008528795359999</v>
      </c>
      <c r="AH1966" s="122">
        <v>0.34762157304840002</v>
      </c>
      <c r="AI1966" s="122">
        <v>0.35293504588719998</v>
      </c>
      <c r="AJ1966" s="122">
        <v>0.35926602197360002</v>
      </c>
      <c r="AK1966" s="122">
        <v>0.33195257355960001</v>
      </c>
      <c r="AL1966" s="122">
        <v>0</v>
      </c>
    </row>
    <row r="1967" spans="1:38" hidden="1" x14ac:dyDescent="0.25">
      <c r="A1967" s="122" t="s">
        <v>2032</v>
      </c>
      <c r="B1967" s="122">
        <v>1</v>
      </c>
      <c r="C1967" s="122" t="s">
        <v>2220</v>
      </c>
      <c r="D1967" s="122" t="s">
        <v>2126</v>
      </c>
      <c r="E1967" s="122">
        <v>37</v>
      </c>
      <c r="F1967" s="122">
        <v>0.16925572968640001</v>
      </c>
      <c r="G1967" s="122">
        <v>0.1665035192604</v>
      </c>
      <c r="H1967" s="122">
        <v>0.15894736292120001</v>
      </c>
      <c r="I1967" s="122">
        <v>0.1563420850292</v>
      </c>
      <c r="J1967" s="122">
        <v>0.15827963711279999</v>
      </c>
      <c r="K1967" s="122">
        <v>0.14139549244239999</v>
      </c>
      <c r="L1967" s="122">
        <v>0.1351137565344</v>
      </c>
      <c r="M1967" s="122">
        <v>0.12790324595999999</v>
      </c>
      <c r="N1967" s="122">
        <v>0.12136837891920001</v>
      </c>
      <c r="O1967" s="122">
        <v>0.11608205399840001</v>
      </c>
      <c r="P1967" s="122">
        <v>0.10932755470280001</v>
      </c>
      <c r="Q1967" s="122">
        <v>0.1042109858692</v>
      </c>
      <c r="R1967" s="122">
        <v>9.7996547073600004E-2</v>
      </c>
      <c r="S1967" s="122">
        <v>9.0570841295200002E-2</v>
      </c>
      <c r="T1967" s="122">
        <v>8.6848161142400002E-2</v>
      </c>
      <c r="U1967" s="122">
        <v>7.8245146159600001E-2</v>
      </c>
      <c r="V1967" s="122">
        <v>7.4231050852000005E-2</v>
      </c>
      <c r="W1967" s="122">
        <v>6.6954998633599994E-2</v>
      </c>
      <c r="X1967" s="122">
        <v>6.1687930539199999E-2</v>
      </c>
      <c r="Y1967" s="122">
        <v>5.9459621502400001E-2</v>
      </c>
      <c r="Z1967" s="122">
        <v>6.0391812378800001E-2</v>
      </c>
      <c r="AA1967" s="122">
        <v>5.59495215496E-2</v>
      </c>
      <c r="AB1967" s="122">
        <v>5.4541455141599998E-2</v>
      </c>
      <c r="AC1967" s="122">
        <v>5.4306488448799997E-2</v>
      </c>
      <c r="AD1967" s="122">
        <v>5.3416699909999997E-2</v>
      </c>
      <c r="AE1967" s="122">
        <v>5.3866571875199998E-2</v>
      </c>
      <c r="AF1967" s="122">
        <v>5.3575944844800001E-2</v>
      </c>
      <c r="AG1967" s="122">
        <v>5.3325215398000003E-2</v>
      </c>
      <c r="AH1967" s="122">
        <v>5.3184347619199997E-2</v>
      </c>
      <c r="AI1967" s="122">
        <v>5.3094087289600002E-2</v>
      </c>
      <c r="AJ1967" s="122">
        <v>5.3020200531199997E-2</v>
      </c>
      <c r="AK1967" s="122">
        <v>5.3066583578400002E-2</v>
      </c>
      <c r="AL1967" s="122">
        <v>0</v>
      </c>
    </row>
    <row r="1968" spans="1:38" hidden="1" x14ac:dyDescent="0.25">
      <c r="A1968" s="122" t="s">
        <v>2032</v>
      </c>
      <c r="B1968" s="122">
        <v>1</v>
      </c>
      <c r="C1968" s="122" t="s">
        <v>2220</v>
      </c>
      <c r="D1968" s="122" t="s">
        <v>2127</v>
      </c>
      <c r="E1968" s="122">
        <v>37</v>
      </c>
      <c r="F1968" s="122">
        <v>0.1626522455236</v>
      </c>
      <c r="G1968" s="122">
        <v>0.16127427076039999</v>
      </c>
      <c r="H1968" s="122">
        <v>0.15818980053519999</v>
      </c>
      <c r="I1968" s="122">
        <v>0.15617570667440001</v>
      </c>
      <c r="J1968" s="122">
        <v>0.1569652691348</v>
      </c>
      <c r="K1968" s="122">
        <v>0.15278940578719999</v>
      </c>
      <c r="L1968" s="122">
        <v>0.1446463632628</v>
      </c>
      <c r="M1968" s="122">
        <v>0.13914562397120001</v>
      </c>
      <c r="N1968" s="122">
        <v>0.1338633194836</v>
      </c>
      <c r="O1968" s="122">
        <v>0.13496776929439999</v>
      </c>
      <c r="P1968" s="122">
        <v>0.1286278160272</v>
      </c>
      <c r="Q1968" s="122">
        <v>0.1264264347388</v>
      </c>
      <c r="R1968" s="122">
        <v>0.12020880263560001</v>
      </c>
      <c r="S1968" s="122">
        <v>0.1127042281204</v>
      </c>
      <c r="T1968" s="122">
        <v>0.1110106342212</v>
      </c>
      <c r="U1968" s="122">
        <v>0.1090887400484</v>
      </c>
      <c r="V1968" s="122">
        <v>0.1114830390688</v>
      </c>
      <c r="W1968" s="122">
        <v>0.1077303550232</v>
      </c>
      <c r="X1968" s="122">
        <v>0.10562840236480001</v>
      </c>
      <c r="Y1968" s="122">
        <v>0.1009645821548</v>
      </c>
      <c r="Z1968" s="122">
        <v>9.9567014747200006E-2</v>
      </c>
      <c r="AA1968" s="122">
        <v>0.10393882257919999</v>
      </c>
      <c r="AB1968" s="122">
        <v>0.1141262295936</v>
      </c>
      <c r="AC1968" s="122">
        <v>0.1145859749552</v>
      </c>
      <c r="AD1968" s="122">
        <v>0.11891140392040001</v>
      </c>
      <c r="AE1968" s="122">
        <v>0.1216784914912</v>
      </c>
      <c r="AF1968" s="122">
        <v>0.12668229197959999</v>
      </c>
      <c r="AG1968" s="122">
        <v>0.12304536808200001</v>
      </c>
      <c r="AH1968" s="122">
        <v>0.1257774204456</v>
      </c>
      <c r="AI1968" s="122">
        <v>0.1272710736164</v>
      </c>
      <c r="AJ1968" s="122">
        <v>0.13101943096759999</v>
      </c>
      <c r="AK1968" s="122">
        <v>0.1287333035156</v>
      </c>
      <c r="AL1968" s="122">
        <v>0</v>
      </c>
    </row>
    <row r="1969" spans="1:38" hidden="1" x14ac:dyDescent="0.25">
      <c r="A1969" s="122" t="s">
        <v>2032</v>
      </c>
      <c r="B1969" s="122">
        <v>1</v>
      </c>
      <c r="C1969" s="122" t="s">
        <v>2220</v>
      </c>
      <c r="D1969" s="122" t="s">
        <v>2128</v>
      </c>
      <c r="E1969" s="122">
        <v>37</v>
      </c>
      <c r="F1969" s="122">
        <v>1.7839080544712</v>
      </c>
      <c r="G1969" s="122">
        <v>1.7831598874179999</v>
      </c>
      <c r="H1969" s="122">
        <v>1.7717431592868</v>
      </c>
      <c r="I1969" s="122">
        <v>1.7455558876532</v>
      </c>
      <c r="J1969" s="122">
        <v>1.7481547060236</v>
      </c>
      <c r="K1969" s="122">
        <v>1.7237659816468001</v>
      </c>
      <c r="L1969" s="122">
        <v>1.6500960695744</v>
      </c>
      <c r="M1969" s="122">
        <v>1.6157036859572</v>
      </c>
      <c r="N1969" s="122">
        <v>1.5600214228172</v>
      </c>
      <c r="O1969" s="122">
        <v>1.5219876336839999</v>
      </c>
      <c r="P1969" s="122">
        <v>1.4753635128567999</v>
      </c>
      <c r="Q1969" s="122">
        <v>1.4252271807704</v>
      </c>
      <c r="R1969" s="122">
        <v>1.4544633726167999</v>
      </c>
      <c r="S1969" s="122">
        <v>1.3684157469247999</v>
      </c>
      <c r="T1969" s="122">
        <v>1.3648287500931999</v>
      </c>
      <c r="U1969" s="122">
        <v>1.4086117572436001</v>
      </c>
      <c r="V1969" s="122">
        <v>1.3915694612652001</v>
      </c>
      <c r="W1969" s="122">
        <v>1.3077875350315999</v>
      </c>
      <c r="X1969" s="122">
        <v>1.2796000278208</v>
      </c>
      <c r="Y1969" s="122">
        <v>1.2588926644784</v>
      </c>
      <c r="Z1969" s="122">
        <v>1.2677872295564001</v>
      </c>
      <c r="AA1969" s="122">
        <v>1.2961385178196001</v>
      </c>
      <c r="AB1969" s="122">
        <v>1.3398971754419999</v>
      </c>
      <c r="AC1969" s="122">
        <v>1.3272290439715999</v>
      </c>
      <c r="AD1969" s="122">
        <v>1.3465662092652</v>
      </c>
      <c r="AE1969" s="122">
        <v>1.3874317133823999</v>
      </c>
      <c r="AF1969" s="122">
        <v>1.4296442345808</v>
      </c>
      <c r="AG1969" s="122">
        <v>1.4505350487208</v>
      </c>
      <c r="AH1969" s="122">
        <v>1.5171627772392</v>
      </c>
      <c r="AI1969" s="122">
        <v>1.5610793776984</v>
      </c>
      <c r="AJ1969" s="122">
        <v>1.6153595198440001</v>
      </c>
      <c r="AK1969" s="122">
        <v>1.5973656584675999</v>
      </c>
      <c r="AL1969" s="122">
        <v>0</v>
      </c>
    </row>
    <row r="1970" spans="1:38" hidden="1" x14ac:dyDescent="0.25">
      <c r="A1970" s="122" t="s">
        <v>2032</v>
      </c>
      <c r="B1970" s="122">
        <v>1</v>
      </c>
      <c r="C1970" s="122" t="s">
        <v>2220</v>
      </c>
      <c r="D1970" s="122" t="s">
        <v>2185</v>
      </c>
      <c r="E1970" s="122">
        <v>37</v>
      </c>
      <c r="F1970" s="122">
        <v>4.3124049037747998</v>
      </c>
      <c r="G1970" s="122">
        <v>4.4622453983407997</v>
      </c>
      <c r="H1970" s="122">
        <v>4.3631731859127996</v>
      </c>
      <c r="I1970" s="122">
        <v>4.4597134619379997</v>
      </c>
      <c r="J1970" s="122">
        <v>4.4688098453403997</v>
      </c>
      <c r="K1970" s="122">
        <v>4.5835217754227999</v>
      </c>
      <c r="L1970" s="122">
        <v>4.5282534910088001</v>
      </c>
      <c r="M1970" s="122">
        <v>4.6841270309903997</v>
      </c>
      <c r="N1970" s="122">
        <v>4.5394470754164002</v>
      </c>
      <c r="O1970" s="122">
        <v>4.2780820795860004</v>
      </c>
      <c r="P1970" s="122">
        <v>4.5500501392163999</v>
      </c>
      <c r="Q1970" s="122">
        <v>4.5012891091867999</v>
      </c>
      <c r="R1970" s="122">
        <v>4.4731134762776001</v>
      </c>
      <c r="S1970" s="122">
        <v>4.3471203832700001</v>
      </c>
      <c r="T1970" s="122">
        <v>4.3313081495460004</v>
      </c>
      <c r="U1970" s="122">
        <v>1.7052899377640001</v>
      </c>
      <c r="V1970" s="122">
        <v>4.2051249166920002</v>
      </c>
      <c r="W1970" s="122">
        <v>3.7893217015079999</v>
      </c>
      <c r="X1970" s="122">
        <v>3.44433137489</v>
      </c>
      <c r="Y1970" s="122">
        <v>3.2416399092588</v>
      </c>
      <c r="Z1970" s="122">
        <v>1.4640392031048</v>
      </c>
      <c r="AA1970" s="122">
        <v>1.2291200970328</v>
      </c>
      <c r="AB1970" s="122">
        <v>1.0547023439092</v>
      </c>
      <c r="AC1970" s="122">
        <v>0.82803643355440004</v>
      </c>
      <c r="AD1970" s="122">
        <v>0.6068675169844</v>
      </c>
      <c r="AE1970" s="122">
        <v>0.4935011975152</v>
      </c>
      <c r="AF1970" s="122">
        <v>0.62197636761959996</v>
      </c>
      <c r="AG1970" s="122">
        <v>0.50354670296839998</v>
      </c>
      <c r="AH1970" s="122">
        <v>0.51497204541719999</v>
      </c>
      <c r="AI1970" s="122">
        <v>0.40662653337600002</v>
      </c>
      <c r="AJ1970" s="122">
        <v>0.45856712466040001</v>
      </c>
      <c r="AK1970" s="122">
        <v>0.31877517520519999</v>
      </c>
      <c r="AL1970" s="122">
        <v>0</v>
      </c>
    </row>
    <row r="1971" spans="1:38" hidden="1" x14ac:dyDescent="0.25">
      <c r="A1971" s="122" t="s">
        <v>2032</v>
      </c>
      <c r="B1971" s="122">
        <v>1</v>
      </c>
      <c r="C1971" s="122" t="s">
        <v>2220</v>
      </c>
      <c r="D1971" s="122" t="s">
        <v>2129</v>
      </c>
      <c r="E1971" s="122">
        <v>37</v>
      </c>
      <c r="F1971" s="122">
        <v>1.9757954426336</v>
      </c>
      <c r="G1971" s="122">
        <v>1.9753389941684001</v>
      </c>
      <c r="H1971" s="122">
        <v>1.9588810185251999</v>
      </c>
      <c r="I1971" s="122">
        <v>1.9435838392544</v>
      </c>
      <c r="J1971" s="122">
        <v>1.95396042205</v>
      </c>
      <c r="K1971" s="122">
        <v>1.88310709881</v>
      </c>
      <c r="L1971" s="122">
        <v>1.8106214769328</v>
      </c>
      <c r="M1971" s="122">
        <v>1.7827258962520001</v>
      </c>
      <c r="N1971" s="122">
        <v>1.7519371570624001</v>
      </c>
      <c r="O1971" s="122">
        <v>1.7044105310008</v>
      </c>
      <c r="P1971" s="122">
        <v>1.6417724821763999</v>
      </c>
      <c r="Q1971" s="122">
        <v>1.5905921664275999</v>
      </c>
      <c r="R1971" s="122">
        <v>1.649706756726</v>
      </c>
      <c r="S1971" s="122">
        <v>1.5942195758383999</v>
      </c>
      <c r="T1971" s="122">
        <v>1.5598988838636001</v>
      </c>
      <c r="U1971" s="122">
        <v>1.5003647899100001</v>
      </c>
      <c r="V1971" s="122">
        <v>1.4544873767032001</v>
      </c>
      <c r="W1971" s="122">
        <v>1.33737318827</v>
      </c>
      <c r="X1971" s="122">
        <v>1.2915794979724</v>
      </c>
      <c r="Y1971" s="122">
        <v>1.2310137315644001</v>
      </c>
      <c r="Z1971" s="122">
        <v>1.2123854594179999</v>
      </c>
      <c r="AA1971" s="122">
        <v>1.1672377806544001</v>
      </c>
      <c r="AB1971" s="122">
        <v>1.2202575483924001</v>
      </c>
      <c r="AC1971" s="122">
        <v>1.2254803934772001</v>
      </c>
      <c r="AD1971" s="122">
        <v>1.2597285491000001</v>
      </c>
      <c r="AE1971" s="122">
        <v>1.2953978837996001</v>
      </c>
      <c r="AF1971" s="122">
        <v>1.3361917196068001</v>
      </c>
      <c r="AG1971" s="122">
        <v>1.3528194473527999</v>
      </c>
      <c r="AH1971" s="122">
        <v>1.3854908344620001</v>
      </c>
      <c r="AI1971" s="122">
        <v>1.4258130406492</v>
      </c>
      <c r="AJ1971" s="122">
        <v>1.4496953575747999</v>
      </c>
      <c r="AK1971" s="122">
        <v>1.4312926322352</v>
      </c>
      <c r="AL1971" s="122">
        <v>0</v>
      </c>
    </row>
    <row r="1972" spans="1:38" hidden="1" x14ac:dyDescent="0.25">
      <c r="A1972" s="122" t="s">
        <v>2032</v>
      </c>
      <c r="B1972" s="122">
        <v>1</v>
      </c>
      <c r="C1972" s="122" t="s">
        <v>2220</v>
      </c>
      <c r="D1972" s="122" t="s">
        <v>2176</v>
      </c>
      <c r="E1972" s="122">
        <v>37</v>
      </c>
      <c r="F1972" s="122">
        <v>0</v>
      </c>
      <c r="G1972" s="122">
        <v>0</v>
      </c>
      <c r="H1972" s="122">
        <v>0</v>
      </c>
      <c r="I1972" s="122">
        <v>0</v>
      </c>
      <c r="J1972" s="122">
        <v>0</v>
      </c>
      <c r="K1972" s="122">
        <v>0</v>
      </c>
      <c r="L1972" s="122">
        <v>0</v>
      </c>
      <c r="M1972" s="122">
        <v>0</v>
      </c>
      <c r="N1972" s="122">
        <v>0</v>
      </c>
      <c r="O1972" s="122">
        <v>0</v>
      </c>
      <c r="P1972" s="122">
        <v>0</v>
      </c>
      <c r="Q1972" s="122">
        <v>0</v>
      </c>
      <c r="R1972" s="122">
        <v>0</v>
      </c>
      <c r="S1972" s="122">
        <v>0</v>
      </c>
      <c r="T1972" s="122">
        <v>0</v>
      </c>
      <c r="U1972" s="122">
        <v>0</v>
      </c>
      <c r="V1972" s="122">
        <v>0</v>
      </c>
      <c r="W1972" s="122">
        <v>0</v>
      </c>
      <c r="X1972" s="122">
        <v>0</v>
      </c>
      <c r="Y1972" s="122">
        <v>0</v>
      </c>
      <c r="Z1972" s="122">
        <v>0</v>
      </c>
      <c r="AA1972" s="122">
        <v>0</v>
      </c>
      <c r="AB1972" s="122">
        <v>0</v>
      </c>
      <c r="AC1972" s="122">
        <v>0</v>
      </c>
      <c r="AD1972" s="122">
        <v>0</v>
      </c>
      <c r="AE1972" s="122">
        <v>0</v>
      </c>
      <c r="AF1972" s="122">
        <v>0</v>
      </c>
      <c r="AG1972" s="122">
        <v>0</v>
      </c>
      <c r="AH1972" s="122">
        <v>0</v>
      </c>
      <c r="AI1972" s="122">
        <v>0</v>
      </c>
      <c r="AJ1972" s="122">
        <v>0</v>
      </c>
      <c r="AK1972" s="122">
        <v>0</v>
      </c>
      <c r="AL1972" s="122">
        <v>0</v>
      </c>
    </row>
    <row r="1973" spans="1:38" hidden="1" x14ac:dyDescent="0.25">
      <c r="A1973" s="122" t="s">
        <v>2032</v>
      </c>
      <c r="B1973" s="122">
        <v>1</v>
      </c>
      <c r="C1973" s="122" t="s">
        <v>2220</v>
      </c>
      <c r="D1973" s="122" t="s">
        <v>2130</v>
      </c>
      <c r="E1973" s="122">
        <v>37</v>
      </c>
      <c r="F1973" s="122">
        <v>4.8914513370800002E-2</v>
      </c>
      <c r="G1973" s="122">
        <v>4.7467890215200002E-2</v>
      </c>
      <c r="H1973" s="122">
        <v>4.67277368124E-2</v>
      </c>
      <c r="I1973" s="122">
        <v>4.5880394218399997E-2</v>
      </c>
      <c r="J1973" s="122">
        <v>4.45190128852E-2</v>
      </c>
      <c r="K1973" s="122">
        <v>4.1787048455600002E-2</v>
      </c>
      <c r="L1973" s="122">
        <v>3.9114003499200002E-2</v>
      </c>
      <c r="M1973" s="122">
        <v>3.8066009127999997E-2</v>
      </c>
      <c r="N1973" s="122">
        <v>3.6792526979599997E-2</v>
      </c>
      <c r="O1973" s="122">
        <v>3.5447658002399997E-2</v>
      </c>
      <c r="P1973" s="122">
        <v>3.40433451932E-2</v>
      </c>
      <c r="Q1973" s="122">
        <v>3.2561753335999997E-2</v>
      </c>
      <c r="R1973" s="122">
        <v>3.070863481E-2</v>
      </c>
      <c r="S1973" s="122">
        <v>2.84926461624E-2</v>
      </c>
      <c r="T1973" s="122">
        <v>2.69379689432E-2</v>
      </c>
      <c r="U1973" s="122">
        <v>2.5231862969600002E-2</v>
      </c>
      <c r="V1973" s="122">
        <v>2.3881554379200001E-2</v>
      </c>
      <c r="W1973" s="122">
        <v>2.12906179528E-2</v>
      </c>
      <c r="X1973" s="122">
        <v>2.0161915087999999E-2</v>
      </c>
      <c r="Y1973" s="122">
        <v>1.8846705922800001E-2</v>
      </c>
      <c r="Z1973" s="122">
        <v>1.7690402578799998E-2</v>
      </c>
      <c r="AA1973" s="122">
        <v>1.6244366000799999E-2</v>
      </c>
      <c r="AB1973" s="122">
        <v>1.5817860954E-2</v>
      </c>
      <c r="AC1973" s="122">
        <v>1.5949504731999999E-2</v>
      </c>
      <c r="AD1973" s="122">
        <v>1.6341887153200001E-2</v>
      </c>
      <c r="AE1973" s="122">
        <v>1.6269848641199999E-2</v>
      </c>
      <c r="AF1973" s="122">
        <v>1.6354645356000001E-2</v>
      </c>
      <c r="AG1973" s="122">
        <v>1.5863133305600002E-2</v>
      </c>
      <c r="AH1973" s="122">
        <v>1.5916961885999999E-2</v>
      </c>
      <c r="AI1973" s="122">
        <v>1.6004283562399999E-2</v>
      </c>
      <c r="AJ1973" s="122">
        <v>1.60737562272E-2</v>
      </c>
      <c r="AK1973" s="122">
        <v>1.6174769982000001E-2</v>
      </c>
      <c r="AL1973" s="122">
        <v>0</v>
      </c>
    </row>
    <row r="1974" spans="1:38" hidden="1" x14ac:dyDescent="0.25">
      <c r="A1974" s="122" t="s">
        <v>2032</v>
      </c>
      <c r="B1974" s="122">
        <v>1</v>
      </c>
      <c r="C1974" s="122" t="s">
        <v>2220</v>
      </c>
      <c r="D1974" s="122" t="s">
        <v>2131</v>
      </c>
      <c r="E1974" s="122">
        <v>37</v>
      </c>
      <c r="F1974" s="122">
        <v>2.3018891715428</v>
      </c>
      <c r="G1974" s="122">
        <v>2.3283697813936</v>
      </c>
      <c r="H1974" s="122">
        <v>2.3176701591932001</v>
      </c>
      <c r="I1974" s="122">
        <v>2.2858122527828</v>
      </c>
      <c r="J1974" s="122">
        <v>2.2742056594543998</v>
      </c>
      <c r="K1974" s="122">
        <v>2.2000872298664</v>
      </c>
      <c r="L1974" s="122">
        <v>2.121569386524</v>
      </c>
      <c r="M1974" s="122">
        <v>2.0778011195928001</v>
      </c>
      <c r="N1974" s="122">
        <v>2.0176604053872</v>
      </c>
      <c r="O1974" s="122">
        <v>1.9360488808723999</v>
      </c>
      <c r="P1974" s="122">
        <v>1.8845104538148001</v>
      </c>
      <c r="Q1974" s="122">
        <v>1.8147963164128</v>
      </c>
      <c r="R1974" s="122">
        <v>1.7974264067424</v>
      </c>
      <c r="S1974" s="122">
        <v>1.78210817953</v>
      </c>
      <c r="T1974" s="122">
        <v>1.6867869523848</v>
      </c>
      <c r="U1974" s="122">
        <v>1.6342372489548</v>
      </c>
      <c r="V1974" s="122">
        <v>1.5850370393676001</v>
      </c>
      <c r="W1974" s="122">
        <v>1.5940858988936</v>
      </c>
      <c r="X1974" s="122">
        <v>1.5481166406775999</v>
      </c>
      <c r="Y1974" s="122">
        <v>1.4788160659831999</v>
      </c>
      <c r="Z1974" s="122">
        <v>1.4380530888751999</v>
      </c>
      <c r="AA1974" s="122">
        <v>1.37418437723</v>
      </c>
      <c r="AB1974" s="122">
        <v>1.4018472531420001</v>
      </c>
      <c r="AC1974" s="122">
        <v>1.4410814639256</v>
      </c>
      <c r="AD1974" s="122">
        <v>1.486233014</v>
      </c>
      <c r="AE1974" s="122">
        <v>1.4805398047075999</v>
      </c>
      <c r="AF1974" s="122">
        <v>1.5333329127788</v>
      </c>
      <c r="AG1974" s="122">
        <v>1.5125438917484</v>
      </c>
      <c r="AH1974" s="122">
        <v>1.5768498487167999</v>
      </c>
      <c r="AI1974" s="122">
        <v>1.5922523299675999</v>
      </c>
      <c r="AJ1974" s="122">
        <v>1.6216489468144</v>
      </c>
      <c r="AK1974" s="122">
        <v>1.5950840738195999</v>
      </c>
      <c r="AL1974" s="122">
        <v>0</v>
      </c>
    </row>
    <row r="1975" spans="1:38" hidden="1" x14ac:dyDescent="0.25">
      <c r="A1975" s="122" t="s">
        <v>2032</v>
      </c>
      <c r="B1975" s="122">
        <v>1</v>
      </c>
      <c r="C1975" s="122" t="s">
        <v>2220</v>
      </c>
      <c r="D1975" s="122" t="s">
        <v>2132</v>
      </c>
      <c r="E1975" s="122">
        <v>37</v>
      </c>
      <c r="F1975" s="122">
        <v>0.581775525786</v>
      </c>
      <c r="G1975" s="122">
        <v>0.5903388616552</v>
      </c>
      <c r="H1975" s="122">
        <v>0.58823416975120002</v>
      </c>
      <c r="I1975" s="122">
        <v>0.58362442978560003</v>
      </c>
      <c r="J1975" s="122">
        <v>0.58554090424479999</v>
      </c>
      <c r="K1975" s="122">
        <v>0.56748497037120005</v>
      </c>
      <c r="L1975" s="122">
        <v>0.54817783579159995</v>
      </c>
      <c r="M1975" s="122">
        <v>0.54057794663320002</v>
      </c>
      <c r="N1975" s="122">
        <v>0.527778812988</v>
      </c>
      <c r="O1975" s="122">
        <v>0.50673830713519996</v>
      </c>
      <c r="P1975" s="122">
        <v>0.49399131542039998</v>
      </c>
      <c r="Q1975" s="122">
        <v>0.48038042954999999</v>
      </c>
      <c r="R1975" s="122">
        <v>0.45243788883160002</v>
      </c>
      <c r="S1975" s="122">
        <v>0.43980814053400002</v>
      </c>
      <c r="T1975" s="122">
        <v>0.4264383571</v>
      </c>
      <c r="U1975" s="122">
        <v>0.41208811809200002</v>
      </c>
      <c r="V1975" s="122">
        <v>0.39925107844160002</v>
      </c>
      <c r="W1975" s="122">
        <v>0.36126085357319998</v>
      </c>
      <c r="X1975" s="122">
        <v>0.35216446504400001</v>
      </c>
      <c r="Y1975" s="122">
        <v>0.33545119338079998</v>
      </c>
      <c r="Z1975" s="122">
        <v>0.32322716657279998</v>
      </c>
      <c r="AA1975" s="122">
        <v>0.30575745790519998</v>
      </c>
      <c r="AB1975" s="122">
        <v>0.3143619129336</v>
      </c>
      <c r="AC1975" s="122">
        <v>0.31984402296839998</v>
      </c>
      <c r="AD1975" s="122">
        <v>0.32822615952560003</v>
      </c>
      <c r="AE1975" s="122">
        <v>0.33522420234520001</v>
      </c>
      <c r="AF1975" s="122">
        <v>0.3444843897348</v>
      </c>
      <c r="AG1975" s="122">
        <v>0.33824262160079999</v>
      </c>
      <c r="AH1975" s="122">
        <v>0.34906923230199999</v>
      </c>
      <c r="AI1975" s="122">
        <v>0.36148306925919999</v>
      </c>
      <c r="AJ1975" s="122">
        <v>0.37060360079400001</v>
      </c>
      <c r="AK1975" s="122">
        <v>0.3713003976416</v>
      </c>
      <c r="AL1975" s="122">
        <v>0</v>
      </c>
    </row>
    <row r="1976" spans="1:38" hidden="1" x14ac:dyDescent="0.25">
      <c r="A1976" s="122" t="s">
        <v>2032</v>
      </c>
      <c r="B1976" s="122">
        <v>1</v>
      </c>
      <c r="C1976" s="122" t="s">
        <v>2220</v>
      </c>
      <c r="D1976" s="122" t="s">
        <v>2133</v>
      </c>
      <c r="E1976" s="122">
        <v>37</v>
      </c>
      <c r="F1976" s="122">
        <v>3.9959546421284</v>
      </c>
      <c r="G1976" s="122">
        <v>4.0258311745792001</v>
      </c>
      <c r="H1976" s="122">
        <v>3.9834039018144001</v>
      </c>
      <c r="I1976" s="122">
        <v>3.9496473341080001</v>
      </c>
      <c r="J1976" s="122">
        <v>3.9500539292788002</v>
      </c>
      <c r="K1976" s="122">
        <v>3.8027710308924001</v>
      </c>
      <c r="L1976" s="122">
        <v>3.6979918441563999</v>
      </c>
      <c r="M1976" s="122">
        <v>3.6412882415027998</v>
      </c>
      <c r="N1976" s="122">
        <v>3.5019563388432</v>
      </c>
      <c r="O1976" s="122">
        <v>3.4094277502152002</v>
      </c>
      <c r="P1976" s="122">
        <v>3.3270975586547999</v>
      </c>
      <c r="Q1976" s="122">
        <v>3.2304347939696001</v>
      </c>
      <c r="R1976" s="122">
        <v>3.1913725002767999</v>
      </c>
      <c r="S1976" s="122">
        <v>3.0604818338220001</v>
      </c>
      <c r="T1976" s="122">
        <v>3.3631711402464002</v>
      </c>
      <c r="U1976" s="122">
        <v>2.9467450858692001</v>
      </c>
      <c r="V1976" s="122">
        <v>2.7902566462316001</v>
      </c>
      <c r="W1976" s="122">
        <v>2.7110545521164</v>
      </c>
      <c r="X1976" s="122">
        <v>2.6342747756808</v>
      </c>
      <c r="Y1976" s="122">
        <v>2.5424168651364001</v>
      </c>
      <c r="Z1976" s="122">
        <v>2.4874468246096</v>
      </c>
      <c r="AA1976" s="122">
        <v>2.3969460186560001</v>
      </c>
      <c r="AB1976" s="122">
        <v>2.42052270257</v>
      </c>
      <c r="AC1976" s="122">
        <v>2.4153117879688</v>
      </c>
      <c r="AD1976" s="122">
        <v>2.4691704374064001</v>
      </c>
      <c r="AE1976" s="122">
        <v>2.6116235756043999</v>
      </c>
      <c r="AF1976" s="122">
        <v>2.7527164068040002</v>
      </c>
      <c r="AG1976" s="122">
        <v>2.7311817778027998</v>
      </c>
      <c r="AH1976" s="122">
        <v>2.7069595597632001</v>
      </c>
      <c r="AI1976" s="122">
        <v>2.7018561277875999</v>
      </c>
      <c r="AJ1976" s="122">
        <v>2.7506899977788</v>
      </c>
      <c r="AK1976" s="122">
        <v>2.6960404495920001</v>
      </c>
      <c r="AL1976" s="122">
        <v>0</v>
      </c>
    </row>
    <row r="1977" spans="1:38" hidden="1" x14ac:dyDescent="0.25">
      <c r="A1977" s="122" t="s">
        <v>2032</v>
      </c>
      <c r="B1977" s="122">
        <v>1</v>
      </c>
      <c r="C1977" s="122" t="s">
        <v>2220</v>
      </c>
      <c r="D1977" s="122" t="s">
        <v>2134</v>
      </c>
      <c r="E1977" s="122">
        <v>37</v>
      </c>
      <c r="F1977" s="122">
        <v>2.8242406156608002</v>
      </c>
      <c r="G1977" s="122">
        <v>2.8330850399992</v>
      </c>
      <c r="H1977" s="122">
        <v>2.8155445148067999</v>
      </c>
      <c r="I1977" s="122">
        <v>2.8040673018820002</v>
      </c>
      <c r="J1977" s="122">
        <v>2.8182836072216002</v>
      </c>
      <c r="K1977" s="122">
        <v>2.7295737782124001</v>
      </c>
      <c r="L1977" s="122">
        <v>2.6561511103203999</v>
      </c>
      <c r="M1977" s="122">
        <v>2.6609026543876002</v>
      </c>
      <c r="N1977" s="122">
        <v>2.5790389767940001</v>
      </c>
      <c r="O1977" s="122">
        <v>2.5421823628068001</v>
      </c>
      <c r="P1977" s="122">
        <v>2.4658933567884</v>
      </c>
      <c r="Q1977" s="122">
        <v>2.3849369248152001</v>
      </c>
      <c r="R1977" s="122">
        <v>2.3722417870844001</v>
      </c>
      <c r="S1977" s="122">
        <v>2.2576238813464</v>
      </c>
      <c r="T1977" s="122">
        <v>2.1681213522835998</v>
      </c>
      <c r="U1977" s="122">
        <v>2.1129855984076</v>
      </c>
      <c r="V1977" s="122">
        <v>2.0311731621216</v>
      </c>
      <c r="W1977" s="122">
        <v>1.8972697096891999</v>
      </c>
      <c r="X1977" s="122">
        <v>1.8454003571219999</v>
      </c>
      <c r="Y1977" s="122">
        <v>1.8023878477276001</v>
      </c>
      <c r="Z1977" s="122">
        <v>1.7636787411320001</v>
      </c>
      <c r="AA1977" s="122">
        <v>1.731946172922</v>
      </c>
      <c r="AB1977" s="122">
        <v>1.7556127349684001</v>
      </c>
      <c r="AC1977" s="122">
        <v>1.7698981510028</v>
      </c>
      <c r="AD1977" s="122">
        <v>1.7771935354207999</v>
      </c>
      <c r="AE1977" s="122">
        <v>1.7546966353728</v>
      </c>
      <c r="AF1977" s="122">
        <v>1.8964106988372</v>
      </c>
      <c r="AG1977" s="122">
        <v>1.929300741914</v>
      </c>
      <c r="AH1977" s="122">
        <v>1.7930269230832001</v>
      </c>
      <c r="AI1977" s="122">
        <v>1.7351569325916001</v>
      </c>
      <c r="AJ1977" s="122">
        <v>1.7317255553836</v>
      </c>
      <c r="AK1977" s="122">
        <v>1.7164299756632</v>
      </c>
      <c r="AL1977" s="122">
        <v>0</v>
      </c>
    </row>
    <row r="1978" spans="1:38" hidden="1" x14ac:dyDescent="0.25">
      <c r="A1978" s="122" t="s">
        <v>2032</v>
      </c>
      <c r="B1978" s="122">
        <v>1</v>
      </c>
      <c r="C1978" s="122" t="s">
        <v>2220</v>
      </c>
      <c r="D1978" s="122" t="s">
        <v>2135</v>
      </c>
      <c r="E1978" s="122">
        <v>37</v>
      </c>
      <c r="F1978" s="122">
        <v>10.582375632978801</v>
      </c>
      <c r="G1978" s="122">
        <v>10.859202349690801</v>
      </c>
      <c r="H1978" s="122">
        <v>10.9931179657152</v>
      </c>
      <c r="I1978" s="122">
        <v>11.0152752902892</v>
      </c>
      <c r="J1978" s="122">
        <v>11.221814306892</v>
      </c>
      <c r="K1978" s="122">
        <v>11.2235041651712</v>
      </c>
      <c r="L1978" s="122">
        <v>11.287344099612</v>
      </c>
      <c r="M1978" s="122">
        <v>11.081826317769201</v>
      </c>
      <c r="N1978" s="122">
        <v>10.682820418292399</v>
      </c>
      <c r="O1978" s="122">
        <v>10.2700984048208</v>
      </c>
      <c r="P1978" s="122">
        <v>10.226076742476</v>
      </c>
      <c r="Q1978" s="122">
        <v>9.9060665631311995</v>
      </c>
      <c r="R1978" s="122">
        <v>9.3450608520863998</v>
      </c>
      <c r="S1978" s="122">
        <v>9.6774701992779999</v>
      </c>
      <c r="T1978" s="122">
        <v>9.7449649503752003</v>
      </c>
      <c r="U1978" s="122">
        <v>9.6216775070863996</v>
      </c>
      <c r="V1978" s="122">
        <v>10.008424817725601</v>
      </c>
      <c r="W1978" s="122">
        <v>9.4746464979543994</v>
      </c>
      <c r="X1978" s="122">
        <v>9.3978084843103993</v>
      </c>
      <c r="Y1978" s="122">
        <v>9.2870359295952003</v>
      </c>
      <c r="Z1978" s="122">
        <v>8.8548769682043993</v>
      </c>
      <c r="AA1978" s="122">
        <v>8.6548473291756007</v>
      </c>
      <c r="AB1978" s="122">
        <v>8.3405384497848001</v>
      </c>
      <c r="AC1978" s="122">
        <v>8.7960050564455994</v>
      </c>
      <c r="AD1978" s="122">
        <v>9.3203025509580009</v>
      </c>
      <c r="AE1978" s="122">
        <v>9.2432038111336006</v>
      </c>
      <c r="AF1978" s="122">
        <v>8.6246091204167996</v>
      </c>
      <c r="AG1978" s="122">
        <v>8.0359679882104</v>
      </c>
      <c r="AH1978" s="122">
        <v>7.6478672917555999</v>
      </c>
      <c r="AI1978" s="122">
        <v>7.9928060713256004</v>
      </c>
      <c r="AJ1978" s="122">
        <v>7.4252957453387998</v>
      </c>
      <c r="AK1978" s="122">
        <v>7.3054045570995996</v>
      </c>
      <c r="AL1978" s="122">
        <v>0</v>
      </c>
    </row>
    <row r="1979" spans="1:38" hidden="1" x14ac:dyDescent="0.25">
      <c r="A1979" s="122" t="s">
        <v>2032</v>
      </c>
      <c r="B1979" s="122">
        <v>1</v>
      </c>
      <c r="C1979" s="122" t="s">
        <v>2220</v>
      </c>
      <c r="D1979" s="122" t="s">
        <v>2136</v>
      </c>
      <c r="E1979" s="122">
        <v>37</v>
      </c>
      <c r="F1979" s="122">
        <v>2.4984180686836002</v>
      </c>
      <c r="G1979" s="122">
        <v>2.5188245978756001</v>
      </c>
      <c r="H1979" s="122">
        <v>2.5154637253479999</v>
      </c>
      <c r="I1979" s="122">
        <v>2.4749154643023998</v>
      </c>
      <c r="J1979" s="122">
        <v>2.4150632273572001</v>
      </c>
      <c r="K1979" s="122">
        <v>2.3613950846584002</v>
      </c>
      <c r="L1979" s="122">
        <v>2.3407000220519998</v>
      </c>
      <c r="M1979" s="122">
        <v>3.5900493930868</v>
      </c>
      <c r="N1979" s="122">
        <v>3.0044117414387999</v>
      </c>
      <c r="O1979" s="122">
        <v>2.9189127980767999</v>
      </c>
      <c r="P1979" s="122">
        <v>2.9351341500096</v>
      </c>
      <c r="Q1979" s="122">
        <v>2.8597180384135998</v>
      </c>
      <c r="R1979" s="122">
        <v>2.7612084064992</v>
      </c>
      <c r="S1979" s="122">
        <v>2.7039523731752002</v>
      </c>
      <c r="T1979" s="122">
        <v>2.7659443457099999</v>
      </c>
      <c r="U1979" s="122">
        <v>2.5690880315687998</v>
      </c>
      <c r="V1979" s="122">
        <v>2.5406722724656001</v>
      </c>
      <c r="W1979" s="122">
        <v>2.5359749732856001</v>
      </c>
      <c r="X1979" s="122">
        <v>2.5963432668488</v>
      </c>
      <c r="Y1979" s="122">
        <v>2.5242697265912</v>
      </c>
      <c r="Z1979" s="122">
        <v>2.3189590819863999</v>
      </c>
      <c r="AA1979" s="122">
        <v>2.2448787875108001</v>
      </c>
      <c r="AB1979" s="122">
        <v>2.2163946557284002</v>
      </c>
      <c r="AC1979" s="122">
        <v>2.3604580170948002</v>
      </c>
      <c r="AD1979" s="122">
        <v>1.7079350803172</v>
      </c>
      <c r="AE1979" s="122">
        <v>2.2984070203892002</v>
      </c>
      <c r="AF1979" s="122">
        <v>2.1668016499976002</v>
      </c>
      <c r="AG1979" s="122">
        <v>2.2566380736395999</v>
      </c>
      <c r="AH1979" s="122">
        <v>2.3355375076936</v>
      </c>
      <c r="AI1979" s="122">
        <v>2.3663340057728002</v>
      </c>
      <c r="AJ1979" s="122">
        <v>2.4229290707692002</v>
      </c>
      <c r="AK1979" s="122">
        <v>2.4113125354192002</v>
      </c>
      <c r="AL1979" s="122">
        <v>0</v>
      </c>
    </row>
    <row r="1980" spans="1:38" hidden="1" x14ac:dyDescent="0.25">
      <c r="A1980" s="122" t="s">
        <v>2032</v>
      </c>
      <c r="B1980" s="122">
        <v>1</v>
      </c>
      <c r="C1980" s="122" t="s">
        <v>2220</v>
      </c>
      <c r="D1980" s="122" t="s">
        <v>2137</v>
      </c>
      <c r="E1980" s="122">
        <v>37</v>
      </c>
      <c r="F1980" s="122">
        <v>12.7399396958092</v>
      </c>
      <c r="G1980" s="122">
        <v>12.442656658317199</v>
      </c>
      <c r="H1980" s="122">
        <v>12.4426209627776</v>
      </c>
      <c r="I1980" s="122">
        <v>12.3822409719596</v>
      </c>
      <c r="J1980" s="122">
        <v>12.511280833926</v>
      </c>
      <c r="K1980" s="122">
        <v>12.427717482782001</v>
      </c>
      <c r="L1980" s="122">
        <v>11.916265271316</v>
      </c>
      <c r="M1980" s="122">
        <v>11.668848010856401</v>
      </c>
      <c r="N1980" s="122">
        <v>11.34245113379</v>
      </c>
      <c r="O1980" s="122">
        <v>11.0167970244892</v>
      </c>
      <c r="P1980" s="122">
        <v>10.9812560619048</v>
      </c>
      <c r="Q1980" s="122">
        <v>10.7452917714128</v>
      </c>
      <c r="R1980" s="122">
        <v>10.945449020718801</v>
      </c>
      <c r="S1980" s="122">
        <v>10.490091556882</v>
      </c>
      <c r="T1980" s="122">
        <v>10.552662083277999</v>
      </c>
      <c r="U1980" s="122">
        <v>10.2367718740252</v>
      </c>
      <c r="V1980" s="122">
        <v>10.639600892401599</v>
      </c>
      <c r="W1980" s="122">
        <v>10.75970548758</v>
      </c>
      <c r="X1980" s="122">
        <v>10.973783211523999</v>
      </c>
      <c r="Y1980" s="122">
        <v>10.9646396041476</v>
      </c>
      <c r="Z1980" s="122">
        <v>11.413424417782799</v>
      </c>
      <c r="AA1980" s="122">
        <v>12.16908912751</v>
      </c>
      <c r="AB1980" s="122">
        <v>11.528212388607599</v>
      </c>
      <c r="AC1980" s="122">
        <v>10.4563287161396</v>
      </c>
      <c r="AD1980" s="122">
        <v>10.338907633314401</v>
      </c>
      <c r="AE1980" s="122">
        <v>10.4786712669128</v>
      </c>
      <c r="AF1980" s="122">
        <v>10.9225679288684</v>
      </c>
      <c r="AG1980" s="122">
        <v>10.914351148901201</v>
      </c>
      <c r="AH1980" s="122">
        <v>11.779682455198</v>
      </c>
      <c r="AI1980" s="122">
        <v>15.376921764876</v>
      </c>
      <c r="AJ1980" s="122">
        <v>11.7965356348756</v>
      </c>
      <c r="AK1980" s="122">
        <v>10.703491940917999</v>
      </c>
      <c r="AL1980" s="122">
        <v>0</v>
      </c>
    </row>
    <row r="1981" spans="1:38" hidden="1" x14ac:dyDescent="0.25">
      <c r="A1981" s="122" t="s">
        <v>2032</v>
      </c>
      <c r="B1981" s="122">
        <v>1</v>
      </c>
      <c r="C1981" s="122" t="s">
        <v>2220</v>
      </c>
      <c r="D1981" s="122" t="s">
        <v>2138</v>
      </c>
      <c r="E1981" s="122">
        <v>37</v>
      </c>
      <c r="F1981" s="122">
        <v>2.1443252731852001</v>
      </c>
      <c r="G1981" s="122">
        <v>2.0749752124612</v>
      </c>
      <c r="H1981" s="122">
        <v>2.0333031567296</v>
      </c>
      <c r="I1981" s="122">
        <v>1.9962185538763999</v>
      </c>
      <c r="J1981" s="122">
        <v>1.9794159852040001</v>
      </c>
      <c r="K1981" s="122">
        <v>1.8188901296327999</v>
      </c>
      <c r="L1981" s="122">
        <v>1.7305763644595999</v>
      </c>
      <c r="M1981" s="122">
        <v>1.6510331045908</v>
      </c>
      <c r="N1981" s="122">
        <v>1.5768053741328001</v>
      </c>
      <c r="O1981" s="122">
        <v>1.5119393587200001</v>
      </c>
      <c r="P1981" s="122">
        <v>1.4533262054808</v>
      </c>
      <c r="Q1981" s="122">
        <v>1.3981948725164</v>
      </c>
      <c r="R1981" s="122">
        <v>1.3209155567719999</v>
      </c>
      <c r="S1981" s="122">
        <v>1.2463885735783999</v>
      </c>
      <c r="T1981" s="122">
        <v>1.2037232860744</v>
      </c>
      <c r="U1981" s="122">
        <v>1.1372415631052</v>
      </c>
      <c r="V1981" s="122">
        <v>1.1220143954235999</v>
      </c>
      <c r="W1981" s="122">
        <v>1.0704312606876001</v>
      </c>
      <c r="X1981" s="122">
        <v>1.0343005298023999</v>
      </c>
      <c r="Y1981" s="122">
        <v>0.9919123305252</v>
      </c>
      <c r="Z1981" s="122">
        <v>0.9231384901452</v>
      </c>
      <c r="AA1981" s="122">
        <v>0.85737117279520003</v>
      </c>
      <c r="AB1981" s="122">
        <v>0.85704441087159999</v>
      </c>
      <c r="AC1981" s="122">
        <v>0.84897029143360003</v>
      </c>
      <c r="AD1981" s="122">
        <v>0.83542041069200002</v>
      </c>
      <c r="AE1981" s="122">
        <v>0.85912737567440001</v>
      </c>
      <c r="AF1981" s="122">
        <v>0.86072658781199995</v>
      </c>
      <c r="AG1981" s="122">
        <v>0.84294269447360004</v>
      </c>
      <c r="AH1981" s="122">
        <v>0.83368961883759996</v>
      </c>
      <c r="AI1981" s="122">
        <v>0.82391971631479999</v>
      </c>
      <c r="AJ1981" s="122">
        <v>0.88761021685840003</v>
      </c>
      <c r="AK1981" s="122">
        <v>0.85030773159920003</v>
      </c>
      <c r="AL1981" s="122">
        <v>0</v>
      </c>
    </row>
    <row r="1982" spans="1:38" hidden="1" x14ac:dyDescent="0.25">
      <c r="A1982" s="122" t="s">
        <v>2032</v>
      </c>
      <c r="B1982" s="122">
        <v>1</v>
      </c>
      <c r="C1982" s="122" t="s">
        <v>2220</v>
      </c>
      <c r="D1982" s="122" t="s">
        <v>2139</v>
      </c>
      <c r="E1982" s="122">
        <v>37</v>
      </c>
      <c r="F1982" s="122">
        <v>0.88673348931439999</v>
      </c>
      <c r="G1982" s="122">
        <v>0.85182425805679995</v>
      </c>
      <c r="H1982" s="122">
        <v>0.84203881795879998</v>
      </c>
      <c r="I1982" s="122">
        <v>0.81604795173440003</v>
      </c>
      <c r="J1982" s="122">
        <v>0.81734687550039997</v>
      </c>
      <c r="K1982" s="122">
        <v>0.75773639600679998</v>
      </c>
      <c r="L1982" s="122">
        <v>0.73144433097960004</v>
      </c>
      <c r="M1982" s="122">
        <v>0.71161150211760005</v>
      </c>
      <c r="N1982" s="122">
        <v>0.68246518610200002</v>
      </c>
      <c r="O1982" s="122">
        <v>0.66114659690800004</v>
      </c>
      <c r="P1982" s="122">
        <v>0.64093436458520003</v>
      </c>
      <c r="Q1982" s="122">
        <v>0.61422714573079995</v>
      </c>
      <c r="R1982" s="122">
        <v>0.64383476771040005</v>
      </c>
      <c r="S1982" s="122">
        <v>0.60899762939119995</v>
      </c>
      <c r="T1982" s="122">
        <v>0.59590988880079998</v>
      </c>
      <c r="U1982" s="122">
        <v>0.57798538445759995</v>
      </c>
      <c r="V1982" s="122">
        <v>0.57275292336359995</v>
      </c>
      <c r="W1982" s="122">
        <v>0.54438925408000005</v>
      </c>
      <c r="X1982" s="122">
        <v>0.52327069516119995</v>
      </c>
      <c r="Y1982" s="122">
        <v>0.51213745629200003</v>
      </c>
      <c r="Z1982" s="122">
        <v>0.49995695091440001</v>
      </c>
      <c r="AA1982" s="122">
        <v>0.46903172358</v>
      </c>
      <c r="AB1982" s="122">
        <v>0.48034475625079998</v>
      </c>
      <c r="AC1982" s="122">
        <v>0.4742150428736</v>
      </c>
      <c r="AD1982" s="122">
        <v>0.47928300664439999</v>
      </c>
      <c r="AE1982" s="122">
        <v>0.49765306138799997</v>
      </c>
      <c r="AF1982" s="122">
        <v>0.50623504944039999</v>
      </c>
      <c r="AG1982" s="122">
        <v>0.49984338692120001</v>
      </c>
      <c r="AH1982" s="122">
        <v>0.51809626914920004</v>
      </c>
      <c r="AI1982" s="122">
        <v>0.51863137983999996</v>
      </c>
      <c r="AJ1982" s="122">
        <v>0.5204015075392</v>
      </c>
      <c r="AK1982" s="122">
        <v>0.51808759278920002</v>
      </c>
      <c r="AL1982" s="122">
        <v>0</v>
      </c>
    </row>
    <row r="1983" spans="1:38" hidden="1" x14ac:dyDescent="0.25">
      <c r="A1983" s="122" t="s">
        <v>2032</v>
      </c>
      <c r="B1983" s="122">
        <v>1</v>
      </c>
      <c r="C1983" s="122" t="s">
        <v>2220</v>
      </c>
      <c r="D1983" s="122" t="s">
        <v>2140</v>
      </c>
      <c r="E1983" s="122">
        <v>37</v>
      </c>
      <c r="F1983" s="122">
        <v>0.1455856575236</v>
      </c>
      <c r="G1983" s="122">
        <v>0.14607749873920001</v>
      </c>
      <c r="H1983" s="122">
        <v>0.14518219971640001</v>
      </c>
      <c r="I1983" s="122">
        <v>0.14234681023080001</v>
      </c>
      <c r="J1983" s="122">
        <v>0.14125923187039999</v>
      </c>
      <c r="K1983" s="122">
        <v>0.134943768484</v>
      </c>
      <c r="L1983" s="122">
        <v>0.13135740408560001</v>
      </c>
      <c r="M1983" s="122">
        <v>0.12751145171520001</v>
      </c>
      <c r="N1983" s="122">
        <v>0.122930581788</v>
      </c>
      <c r="O1983" s="122">
        <v>0.11837475870359999</v>
      </c>
      <c r="P1983" s="122">
        <v>0.12790799821519999</v>
      </c>
      <c r="Q1983" s="122">
        <v>0.1396107317668</v>
      </c>
      <c r="R1983" s="122">
        <v>0.14461436544520001</v>
      </c>
      <c r="S1983" s="122">
        <v>0.1198380883896</v>
      </c>
      <c r="T1983" s="122">
        <v>0.120324485302</v>
      </c>
      <c r="U1983" s="122">
        <v>0.1093481616696</v>
      </c>
      <c r="V1983" s="122">
        <v>0.10564539861119999</v>
      </c>
      <c r="W1983" s="122">
        <v>9.6404309265599994E-2</v>
      </c>
      <c r="X1983" s="122">
        <v>9.5776839633999994E-2</v>
      </c>
      <c r="Y1983" s="122">
        <v>9.2989189496000005E-2</v>
      </c>
      <c r="Z1983" s="122">
        <v>9.3837665238799994E-2</v>
      </c>
      <c r="AA1983" s="122">
        <v>9.0229339051599994E-2</v>
      </c>
      <c r="AB1983" s="122">
        <v>9.0632777631200007E-2</v>
      </c>
      <c r="AC1983" s="122">
        <v>9.3770283062399998E-2</v>
      </c>
      <c r="AD1983" s="122">
        <v>0.1029910848092</v>
      </c>
      <c r="AE1983" s="122">
        <v>0.1013317098696</v>
      </c>
      <c r="AF1983" s="122">
        <v>0.10533208044800001</v>
      </c>
      <c r="AG1983" s="122">
        <v>9.9693084621199995E-2</v>
      </c>
      <c r="AH1983" s="122">
        <v>0.104183510158</v>
      </c>
      <c r="AI1983" s="122">
        <v>0.1057132072248</v>
      </c>
      <c r="AJ1983" s="122">
        <v>0.10856571412679999</v>
      </c>
      <c r="AK1983" s="122">
        <v>0.1098080041044</v>
      </c>
      <c r="AL1983" s="122">
        <v>0</v>
      </c>
    </row>
    <row r="1984" spans="1:38" hidden="1" x14ac:dyDescent="0.25">
      <c r="A1984" s="122" t="s">
        <v>2032</v>
      </c>
      <c r="B1984" s="122">
        <v>1</v>
      </c>
      <c r="C1984" s="122" t="s">
        <v>2220</v>
      </c>
      <c r="D1984" s="122" t="s">
        <v>2141</v>
      </c>
      <c r="E1984" s="122">
        <v>37</v>
      </c>
      <c r="F1984" s="122">
        <v>5.2935878198028004</v>
      </c>
      <c r="G1984" s="122">
        <v>5.3227406226343996</v>
      </c>
      <c r="H1984" s="122">
        <v>5.3225086423543999</v>
      </c>
      <c r="I1984" s="122">
        <v>5.2884061702164002</v>
      </c>
      <c r="J1984" s="122">
        <v>5.3471020263247997</v>
      </c>
      <c r="K1984" s="122">
        <v>5.1727865993215998</v>
      </c>
      <c r="L1984" s="122">
        <v>5.1321359234711998</v>
      </c>
      <c r="M1984" s="122">
        <v>5.3161131088828002</v>
      </c>
      <c r="N1984" s="122">
        <v>5.1769419715579996</v>
      </c>
      <c r="O1984" s="122">
        <v>5.0147554861488004</v>
      </c>
      <c r="P1984" s="122">
        <v>5.0665156476983997</v>
      </c>
      <c r="Q1984" s="122">
        <v>4.8794821581659997</v>
      </c>
      <c r="R1984" s="122">
        <v>4.7319632762135999</v>
      </c>
      <c r="S1984" s="122">
        <v>4.5619335840820003</v>
      </c>
      <c r="T1984" s="122">
        <v>4.5397968374164002</v>
      </c>
      <c r="U1984" s="122">
        <v>4.4611352987348001</v>
      </c>
      <c r="V1984" s="122">
        <v>4.28153587134</v>
      </c>
      <c r="W1984" s="122">
        <v>4.0579791835380004</v>
      </c>
      <c r="X1984" s="122">
        <v>3.8093102471983999</v>
      </c>
      <c r="Y1984" s="122">
        <v>3.6439211654272001</v>
      </c>
      <c r="Z1984" s="122">
        <v>3.5451578288504</v>
      </c>
      <c r="AA1984" s="122">
        <v>3.3654941937512</v>
      </c>
      <c r="AB1984" s="122">
        <v>3.4242736690428002</v>
      </c>
      <c r="AC1984" s="122">
        <v>3.4268062546731999</v>
      </c>
      <c r="AD1984" s="122">
        <v>3.6734281719967998</v>
      </c>
      <c r="AE1984" s="122">
        <v>3.6229626610939998</v>
      </c>
      <c r="AF1984" s="122">
        <v>3.8038220726688001</v>
      </c>
      <c r="AG1984" s="122">
        <v>3.7031183244468</v>
      </c>
      <c r="AH1984" s="122">
        <v>3.6852014166016001</v>
      </c>
      <c r="AI1984" s="122">
        <v>3.4068465507832002</v>
      </c>
      <c r="AJ1984" s="122">
        <v>3.37854559133</v>
      </c>
      <c r="AK1984" s="122">
        <v>3.3794033439404001</v>
      </c>
      <c r="AL1984" s="122">
        <v>0</v>
      </c>
    </row>
    <row r="1985" spans="1:38" hidden="1" x14ac:dyDescent="0.25">
      <c r="A1985" s="122" t="s">
        <v>2032</v>
      </c>
      <c r="B1985" s="122">
        <v>1</v>
      </c>
      <c r="C1985" s="122" t="s">
        <v>2220</v>
      </c>
      <c r="D1985" s="122" t="s">
        <v>2142</v>
      </c>
      <c r="E1985" s="122">
        <v>37</v>
      </c>
      <c r="F1985" s="122">
        <v>1.9879975908716001</v>
      </c>
      <c r="G1985" s="122">
        <v>1.9935835887911999</v>
      </c>
      <c r="H1985" s="122">
        <v>1.9892836696403999</v>
      </c>
      <c r="I1985" s="122">
        <v>1.9641141956884001</v>
      </c>
      <c r="J1985" s="122">
        <v>1.9542947859344</v>
      </c>
      <c r="K1985" s="122">
        <v>1.8978776366984</v>
      </c>
      <c r="L1985" s="122">
        <v>1.8319967522248</v>
      </c>
      <c r="M1985" s="122">
        <v>1.8061489781188</v>
      </c>
      <c r="N1985" s="122">
        <v>1.7607813471639999</v>
      </c>
      <c r="O1985" s="122">
        <v>1.7038199978884001</v>
      </c>
      <c r="P1985" s="122">
        <v>1.6668438969699999</v>
      </c>
      <c r="Q1985" s="122">
        <v>1.6134707345735999</v>
      </c>
      <c r="R1985" s="122">
        <v>1.5361552506467999</v>
      </c>
      <c r="S1985" s="122">
        <v>1.4940118764788</v>
      </c>
      <c r="T1985" s="122">
        <v>1.4586727816472</v>
      </c>
      <c r="U1985" s="122">
        <v>1.4152123368656</v>
      </c>
      <c r="V1985" s="122">
        <v>1.3795505275244</v>
      </c>
      <c r="W1985" s="122">
        <v>1.3019899035388001</v>
      </c>
      <c r="X1985" s="122">
        <v>1.2760039678371999</v>
      </c>
      <c r="Y1985" s="122">
        <v>1.2198671622927999</v>
      </c>
      <c r="Z1985" s="122">
        <v>1.1991598794839999</v>
      </c>
      <c r="AA1985" s="122">
        <v>1.1416907508692</v>
      </c>
      <c r="AB1985" s="122">
        <v>1.1664063591208</v>
      </c>
      <c r="AC1985" s="122">
        <v>1.185828102298</v>
      </c>
      <c r="AD1985" s="122">
        <v>1.2172708851967999</v>
      </c>
      <c r="AE1985" s="122">
        <v>1.2367176432016</v>
      </c>
      <c r="AF1985" s="122">
        <v>1.2729457546903999</v>
      </c>
      <c r="AG1985" s="122">
        <v>1.2391183975464</v>
      </c>
      <c r="AH1985" s="122">
        <v>1.2842874508883999</v>
      </c>
      <c r="AI1985" s="122">
        <v>1.3229735294439999</v>
      </c>
      <c r="AJ1985" s="122">
        <v>1.3383562955812001</v>
      </c>
      <c r="AK1985" s="122">
        <v>1.3313943033747999</v>
      </c>
      <c r="AL1985" s="122">
        <v>0</v>
      </c>
    </row>
    <row r="1986" spans="1:38" hidden="1" x14ac:dyDescent="0.25">
      <c r="A1986" s="122" t="s">
        <v>2032</v>
      </c>
      <c r="B1986" s="122">
        <v>1</v>
      </c>
      <c r="C1986" s="122" t="s">
        <v>2220</v>
      </c>
      <c r="D1986" s="122" t="s">
        <v>2143</v>
      </c>
      <c r="E1986" s="122">
        <v>37</v>
      </c>
      <c r="F1986" s="122">
        <v>2.0464171969331999</v>
      </c>
      <c r="G1986" s="122">
        <v>2.0600841054612</v>
      </c>
      <c r="H1986" s="122">
        <v>2.0389886725739998</v>
      </c>
      <c r="I1986" s="122">
        <v>2.0145622238588001</v>
      </c>
      <c r="J1986" s="122">
        <v>2.0269498715199998</v>
      </c>
      <c r="K1986" s="122">
        <v>1.9288856715408</v>
      </c>
      <c r="L1986" s="122">
        <v>1.8623340486296001</v>
      </c>
      <c r="M1986" s="122">
        <v>1.8229276930592</v>
      </c>
      <c r="N1986" s="122">
        <v>1.7661468090279999</v>
      </c>
      <c r="O1986" s="122">
        <v>1.6922913421792001</v>
      </c>
      <c r="P1986" s="122">
        <v>1.6473006299316</v>
      </c>
      <c r="Q1986" s="122">
        <v>1.5920295969031999</v>
      </c>
      <c r="R1986" s="122">
        <v>1.5142408340304001</v>
      </c>
      <c r="S1986" s="122">
        <v>1.4406885613931999</v>
      </c>
      <c r="T1986" s="122">
        <v>1.3995355938312</v>
      </c>
      <c r="U1986" s="122">
        <v>1.3492946705140001</v>
      </c>
      <c r="V1986" s="122">
        <v>1.293658709924</v>
      </c>
      <c r="W1986" s="122">
        <v>1.1852706099584001</v>
      </c>
      <c r="X1986" s="122">
        <v>1.1648846437088001</v>
      </c>
      <c r="Y1986" s="122">
        <v>1.1077862606636</v>
      </c>
      <c r="Z1986" s="122">
        <v>1.0979042157748</v>
      </c>
      <c r="AA1986" s="122">
        <v>1.0397448391344</v>
      </c>
      <c r="AB1986" s="122">
        <v>1.0658420565883999</v>
      </c>
      <c r="AC1986" s="122">
        <v>1.0775493037763999</v>
      </c>
      <c r="AD1986" s="122">
        <v>1.1027595111848001</v>
      </c>
      <c r="AE1986" s="122">
        <v>1.1019509622828001</v>
      </c>
      <c r="AF1986" s="122">
        <v>1.1308358399772001</v>
      </c>
      <c r="AG1986" s="122">
        <v>1.1008912337836001</v>
      </c>
      <c r="AH1986" s="122">
        <v>1.1227251230804001</v>
      </c>
      <c r="AI1986" s="122">
        <v>1.1402779658619999</v>
      </c>
      <c r="AJ1986" s="122">
        <v>1.1587233010808</v>
      </c>
      <c r="AK1986" s="122">
        <v>1.142458839228</v>
      </c>
      <c r="AL1986" s="122">
        <v>0</v>
      </c>
    </row>
    <row r="1987" spans="1:38" hidden="1" x14ac:dyDescent="0.25">
      <c r="A1987" s="122" t="s">
        <v>2032</v>
      </c>
      <c r="B1987" s="122">
        <v>1</v>
      </c>
      <c r="C1987" s="122" t="s">
        <v>2220</v>
      </c>
      <c r="D1987" s="122" t="s">
        <v>2177</v>
      </c>
      <c r="E1987" s="122">
        <v>37</v>
      </c>
      <c r="F1987" s="122">
        <v>0</v>
      </c>
      <c r="G1987" s="122">
        <v>0</v>
      </c>
      <c r="H1987" s="122">
        <v>0</v>
      </c>
      <c r="I1987" s="122">
        <v>0</v>
      </c>
      <c r="J1987" s="122">
        <v>0</v>
      </c>
      <c r="K1987" s="122">
        <v>0</v>
      </c>
      <c r="L1987" s="122">
        <v>0</v>
      </c>
      <c r="M1987" s="122">
        <v>0</v>
      </c>
      <c r="N1987" s="122">
        <v>0</v>
      </c>
      <c r="O1987" s="122">
        <v>0</v>
      </c>
      <c r="P1987" s="122">
        <v>0</v>
      </c>
      <c r="Q1987" s="122">
        <v>0</v>
      </c>
      <c r="R1987" s="122">
        <v>0</v>
      </c>
      <c r="S1987" s="122">
        <v>0</v>
      </c>
      <c r="T1987" s="122">
        <v>0</v>
      </c>
      <c r="U1987" s="122">
        <v>0</v>
      </c>
      <c r="V1987" s="122">
        <v>0</v>
      </c>
      <c r="W1987" s="122">
        <v>0</v>
      </c>
      <c r="X1987" s="122">
        <v>0</v>
      </c>
      <c r="Y1987" s="122">
        <v>0</v>
      </c>
      <c r="Z1987" s="122">
        <v>0</v>
      </c>
      <c r="AA1987" s="122">
        <v>0</v>
      </c>
      <c r="AB1987" s="122">
        <v>0</v>
      </c>
      <c r="AC1987" s="122">
        <v>0</v>
      </c>
      <c r="AD1987" s="122">
        <v>0</v>
      </c>
      <c r="AE1987" s="122">
        <v>0</v>
      </c>
      <c r="AF1987" s="122">
        <v>0</v>
      </c>
      <c r="AG1987" s="122">
        <v>0</v>
      </c>
      <c r="AH1987" s="122">
        <v>0</v>
      </c>
      <c r="AI1987" s="122">
        <v>0</v>
      </c>
      <c r="AJ1987" s="122">
        <v>0</v>
      </c>
      <c r="AK1987" s="122">
        <v>0</v>
      </c>
      <c r="AL1987" s="122">
        <v>0</v>
      </c>
    </row>
    <row r="1988" spans="1:38" hidden="1" x14ac:dyDescent="0.25">
      <c r="A1988" s="122" t="s">
        <v>2032</v>
      </c>
      <c r="B1988" s="122">
        <v>1</v>
      </c>
      <c r="C1988" s="122" t="s">
        <v>2220</v>
      </c>
      <c r="D1988" s="122" t="s">
        <v>2144</v>
      </c>
      <c r="E1988" s="122">
        <v>37</v>
      </c>
      <c r="F1988" s="122">
        <v>2.9259274995243998</v>
      </c>
      <c r="G1988" s="122">
        <v>2.9735060073096</v>
      </c>
      <c r="H1988" s="122">
        <v>2.9286946894296002</v>
      </c>
      <c r="I1988" s="122">
        <v>2.849257537098</v>
      </c>
      <c r="J1988" s="122">
        <v>2.7968055550456001</v>
      </c>
      <c r="K1988" s="122">
        <v>2.7582622758039999</v>
      </c>
      <c r="L1988" s="122">
        <v>2.6609225725096</v>
      </c>
      <c r="M1988" s="122">
        <v>2.6071588775987999</v>
      </c>
      <c r="N1988" s="122">
        <v>2.5028502457420001</v>
      </c>
      <c r="O1988" s="122">
        <v>2.4358408788672001</v>
      </c>
      <c r="P1988" s="122">
        <v>2.3813360376175998</v>
      </c>
      <c r="Q1988" s="122">
        <v>2.3453551786168001</v>
      </c>
      <c r="R1988" s="122">
        <v>2.3664400279379998</v>
      </c>
      <c r="S1988" s="122">
        <v>2.4127470554207999</v>
      </c>
      <c r="T1988" s="122">
        <v>2.2227295300784</v>
      </c>
      <c r="U1988" s="122">
        <v>2.1607253759671998</v>
      </c>
      <c r="V1988" s="122">
        <v>2.0869868427463998</v>
      </c>
      <c r="W1988" s="122">
        <v>2.0310594980059999</v>
      </c>
      <c r="X1988" s="122">
        <v>2.0429760228079998</v>
      </c>
      <c r="Y1988" s="122">
        <v>1.949752603176</v>
      </c>
      <c r="Z1988" s="122">
        <v>1.9146495562684001</v>
      </c>
      <c r="AA1988" s="122">
        <v>1.8370549204196001</v>
      </c>
      <c r="AB1988" s="122">
        <v>1.9273874678995999</v>
      </c>
      <c r="AC1988" s="122">
        <v>1.9558986939212</v>
      </c>
      <c r="AD1988" s="122">
        <v>2.0023662240175999</v>
      </c>
      <c r="AE1988" s="122">
        <v>2.0115816950768002</v>
      </c>
      <c r="AF1988" s="122">
        <v>2.1116053419468002</v>
      </c>
      <c r="AG1988" s="122">
        <v>2.0469732136027998</v>
      </c>
      <c r="AH1988" s="122">
        <v>2.0931529196591998</v>
      </c>
      <c r="AI1988" s="122">
        <v>2.2289792135491999</v>
      </c>
      <c r="AJ1988" s="122">
        <v>2.2081202332587999</v>
      </c>
      <c r="AK1988" s="122">
        <v>2.1608630222284</v>
      </c>
      <c r="AL1988" s="122">
        <v>0</v>
      </c>
    </row>
    <row r="1989" spans="1:38" hidden="1" x14ac:dyDescent="0.25">
      <c r="A1989" s="122" t="s">
        <v>2032</v>
      </c>
      <c r="B1989" s="122">
        <v>1</v>
      </c>
      <c r="C1989" s="122" t="s">
        <v>2220</v>
      </c>
      <c r="D1989" s="122" t="s">
        <v>2145</v>
      </c>
      <c r="E1989" s="122">
        <v>37</v>
      </c>
      <c r="F1989" s="122">
        <v>1.9765892019468001</v>
      </c>
      <c r="G1989" s="122">
        <v>1.9985982829176001</v>
      </c>
      <c r="H1989" s="122">
        <v>2.0640192308904002</v>
      </c>
      <c r="I1989" s="122">
        <v>2.0052890222427999</v>
      </c>
      <c r="J1989" s="122">
        <v>2.0161832672828002</v>
      </c>
      <c r="K1989" s="122">
        <v>1.9989378220392</v>
      </c>
      <c r="L1989" s="122">
        <v>1.9521867040144001</v>
      </c>
      <c r="M1989" s="122">
        <v>2.0147909760188001</v>
      </c>
      <c r="N1989" s="122">
        <v>2.0226890290011998</v>
      </c>
      <c r="O1989" s="122">
        <v>2.1168374413927999</v>
      </c>
      <c r="P1989" s="122">
        <v>2.1554392784596001</v>
      </c>
      <c r="Q1989" s="122">
        <v>2.1651748648460001</v>
      </c>
      <c r="R1989" s="122">
        <v>2.2056941994780002</v>
      </c>
      <c r="S1989" s="122">
        <v>2.2715555999947998</v>
      </c>
      <c r="T1989" s="122">
        <v>2.2872641058652001</v>
      </c>
      <c r="U1989" s="122">
        <v>2.3624963314932002</v>
      </c>
      <c r="V1989" s="122">
        <v>2.3697979243931999</v>
      </c>
      <c r="W1989" s="122">
        <v>2.3832446376815999</v>
      </c>
      <c r="X1989" s="122">
        <v>2.225932322012</v>
      </c>
      <c r="Y1989" s="122">
        <v>2.0721107490159998</v>
      </c>
      <c r="Z1989" s="122">
        <v>2.0841711090816002</v>
      </c>
      <c r="AA1989" s="122">
        <v>1.92152054899</v>
      </c>
      <c r="AB1989" s="122">
        <v>1.8499988772160001</v>
      </c>
      <c r="AC1989" s="122">
        <v>1.7246071567507999</v>
      </c>
      <c r="AD1989" s="122">
        <v>2.5615093541912</v>
      </c>
      <c r="AE1989" s="122">
        <v>1.7233568249268001</v>
      </c>
      <c r="AF1989" s="122">
        <v>1.7469911759104</v>
      </c>
      <c r="AG1989" s="122">
        <v>1.7273882285744</v>
      </c>
      <c r="AH1989" s="122">
        <v>1.799418154926</v>
      </c>
      <c r="AI1989" s="122">
        <v>1.6995635994903999</v>
      </c>
      <c r="AJ1989" s="122">
        <v>1.7467251416159999</v>
      </c>
      <c r="AK1989" s="122">
        <v>1.6360352144864001</v>
      </c>
      <c r="AL1989" s="122">
        <v>0</v>
      </c>
    </row>
    <row r="1990" spans="1:38" hidden="1" x14ac:dyDescent="0.25">
      <c r="A1990" s="122" t="s">
        <v>2032</v>
      </c>
      <c r="B1990" s="122">
        <v>1</v>
      </c>
      <c r="C1990" s="122" t="s">
        <v>2220</v>
      </c>
      <c r="D1990" s="122" t="s">
        <v>2146</v>
      </c>
      <c r="E1990" s="122">
        <v>37</v>
      </c>
      <c r="F1990" s="122">
        <v>1.3670235521236</v>
      </c>
      <c r="G1990" s="122">
        <v>1.38117213563</v>
      </c>
      <c r="H1990" s="122">
        <v>1.3755154015847999</v>
      </c>
      <c r="I1990" s="122">
        <v>1.3689616510108</v>
      </c>
      <c r="J1990" s="122">
        <v>1.3870563599451999</v>
      </c>
      <c r="K1990" s="122">
        <v>1.3436114423423999</v>
      </c>
      <c r="L1990" s="122">
        <v>1.2998039729808</v>
      </c>
      <c r="M1990" s="122">
        <v>1.2927064460436</v>
      </c>
      <c r="N1990" s="122">
        <v>1.2713627665256</v>
      </c>
      <c r="O1990" s="122">
        <v>1.2182361256631999</v>
      </c>
      <c r="P1990" s="122">
        <v>1.1892655719223999</v>
      </c>
      <c r="Q1990" s="122">
        <v>1.1452342681836001</v>
      </c>
      <c r="R1990" s="122">
        <v>1.2485813642568</v>
      </c>
      <c r="S1990" s="122">
        <v>1.2068800430540001</v>
      </c>
      <c r="T1990" s="122">
        <v>1.173990109712</v>
      </c>
      <c r="U1990" s="122">
        <v>1.1654347779172001</v>
      </c>
      <c r="V1990" s="122">
        <v>1.1414931527579999</v>
      </c>
      <c r="W1990" s="122">
        <v>1.0368379678888</v>
      </c>
      <c r="X1990" s="122">
        <v>1.0161144178024</v>
      </c>
      <c r="Y1990" s="122">
        <v>0.95312250043919999</v>
      </c>
      <c r="Z1990" s="122">
        <v>0.93392868087680003</v>
      </c>
      <c r="AA1990" s="122">
        <v>0.90376749155280001</v>
      </c>
      <c r="AB1990" s="122">
        <v>0.95013282996799997</v>
      </c>
      <c r="AC1990" s="122">
        <v>1.0292818520516001</v>
      </c>
      <c r="AD1990" s="122">
        <v>1.0683848745724001</v>
      </c>
      <c r="AE1990" s="122">
        <v>1.0605463448243999</v>
      </c>
      <c r="AF1990" s="122">
        <v>1.1036268722752001</v>
      </c>
      <c r="AG1990" s="122">
        <v>1.0826612893656</v>
      </c>
      <c r="AH1990" s="122">
        <v>1.1304643066696001</v>
      </c>
      <c r="AI1990" s="122">
        <v>1.1539529036839999</v>
      </c>
      <c r="AJ1990" s="122">
        <v>1.1625981248699999</v>
      </c>
      <c r="AK1990" s="122">
        <v>1.157681085988</v>
      </c>
      <c r="AL1990" s="122">
        <v>0</v>
      </c>
    </row>
    <row r="1991" spans="1:38" hidden="1" x14ac:dyDescent="0.25">
      <c r="A1991" s="122" t="s">
        <v>2032</v>
      </c>
      <c r="B1991" s="122">
        <v>1</v>
      </c>
      <c r="C1991" s="122" t="s">
        <v>2220</v>
      </c>
      <c r="D1991" s="122" t="s">
        <v>2147</v>
      </c>
      <c r="E1991" s="122">
        <v>37</v>
      </c>
      <c r="F1991" s="122">
        <v>0.6611247877416</v>
      </c>
      <c r="G1991" s="122">
        <v>0.66656515255399995</v>
      </c>
      <c r="H1991" s="122">
        <v>0.66888888435600002</v>
      </c>
      <c r="I1991" s="122">
        <v>0.66203288742080002</v>
      </c>
      <c r="J1991" s="122">
        <v>0.64899975257319997</v>
      </c>
      <c r="K1991" s="122">
        <v>0.61282263774760004</v>
      </c>
      <c r="L1991" s="122">
        <v>0.59210804013200002</v>
      </c>
      <c r="M1991" s="122">
        <v>0.58302788351360002</v>
      </c>
      <c r="N1991" s="122">
        <v>0.56047084586359996</v>
      </c>
      <c r="O1991" s="122">
        <v>0.54367741493800004</v>
      </c>
      <c r="P1991" s="122">
        <v>0.52700959725679997</v>
      </c>
      <c r="Q1991" s="122">
        <v>0.50915581251919995</v>
      </c>
      <c r="R1991" s="122">
        <v>0.4819453199148</v>
      </c>
      <c r="S1991" s="122">
        <v>0.47084105401199999</v>
      </c>
      <c r="T1991" s="122">
        <v>0.46907064293599998</v>
      </c>
      <c r="U1991" s="122">
        <v>0.45085651591120002</v>
      </c>
      <c r="V1991" s="122">
        <v>0.44927729675360001</v>
      </c>
      <c r="W1991" s="122">
        <v>0.43577700024880001</v>
      </c>
      <c r="X1991" s="122">
        <v>0.4219415524324</v>
      </c>
      <c r="Y1991" s="122">
        <v>0.40283467684879998</v>
      </c>
      <c r="Z1991" s="122">
        <v>0.42289136191959997</v>
      </c>
      <c r="AA1991" s="122">
        <v>0.43739515355199998</v>
      </c>
      <c r="AB1991" s="122">
        <v>0.47622044538039998</v>
      </c>
      <c r="AC1991" s="122">
        <v>0.53888657259079997</v>
      </c>
      <c r="AD1991" s="122">
        <v>0.65890226590720002</v>
      </c>
      <c r="AE1991" s="122">
        <v>0.6695585988196</v>
      </c>
      <c r="AF1991" s="122">
        <v>0.71679728174040003</v>
      </c>
      <c r="AG1991" s="122">
        <v>0.72973153109080002</v>
      </c>
      <c r="AH1991" s="122">
        <v>0.78504013162399999</v>
      </c>
      <c r="AI1991" s="122">
        <v>0.83766915839879996</v>
      </c>
      <c r="AJ1991" s="122">
        <v>0.85275684727800005</v>
      </c>
      <c r="AK1991" s="122">
        <v>0.90454989871680003</v>
      </c>
      <c r="AL1991" s="122">
        <v>0</v>
      </c>
    </row>
    <row r="1992" spans="1:38" hidden="1" x14ac:dyDescent="0.25">
      <c r="A1992" s="122" t="s">
        <v>2032</v>
      </c>
      <c r="B1992" s="122">
        <v>1</v>
      </c>
      <c r="C1992" s="122" t="s">
        <v>2220</v>
      </c>
      <c r="D1992" s="122" t="s">
        <v>475</v>
      </c>
      <c r="E1992" s="122">
        <v>37</v>
      </c>
      <c r="F1992" s="122">
        <v>2.1462445578924001</v>
      </c>
      <c r="G1992" s="122">
        <v>2.1618882384679998</v>
      </c>
      <c r="H1992" s="122">
        <v>2.1653537839135999</v>
      </c>
      <c r="I1992" s="122">
        <v>2.1986789707456</v>
      </c>
      <c r="J1992" s="122">
        <v>2.15447751057</v>
      </c>
      <c r="K1992" s="122">
        <v>2.0477588391428001</v>
      </c>
      <c r="L1992" s="122">
        <v>1.9682499920159999</v>
      </c>
      <c r="M1992" s="122">
        <v>1.9608130995096</v>
      </c>
      <c r="N1992" s="122">
        <v>1.9132222525724001</v>
      </c>
      <c r="O1992" s="122">
        <v>1.7965452020263999</v>
      </c>
      <c r="P1992" s="122">
        <v>1.7416061323668</v>
      </c>
      <c r="Q1992" s="122">
        <v>1.6710801117192</v>
      </c>
      <c r="R1992" s="122">
        <v>1.5322126303568</v>
      </c>
      <c r="S1992" s="122">
        <v>1.4975710290519999</v>
      </c>
      <c r="T1992" s="122">
        <v>1.4297352338331999</v>
      </c>
      <c r="U1992" s="122">
        <v>1.3721031131920001</v>
      </c>
      <c r="V1992" s="122">
        <v>1.3055783725851999</v>
      </c>
      <c r="W1992" s="122">
        <v>1.2295095995392</v>
      </c>
      <c r="X1992" s="122">
        <v>1.2693184268632001</v>
      </c>
      <c r="Y1992" s="122">
        <v>1.1870436829608</v>
      </c>
      <c r="Z1992" s="122">
        <v>1.1146793195188001</v>
      </c>
      <c r="AA1992" s="122">
        <v>1.0578461429088</v>
      </c>
      <c r="AB1992" s="122">
        <v>0.80899935662839995</v>
      </c>
      <c r="AC1992" s="122">
        <v>1.0798618707044001</v>
      </c>
      <c r="AD1992" s="122">
        <v>1.0695733585403999</v>
      </c>
      <c r="AE1992" s="122">
        <v>1.0650645040083999</v>
      </c>
      <c r="AF1992" s="122">
        <v>1.1088381985968001</v>
      </c>
      <c r="AG1992" s="122">
        <v>1.0666816778324</v>
      </c>
      <c r="AH1992" s="122">
        <v>1.1159368552164</v>
      </c>
      <c r="AI1992" s="122">
        <v>1.1353255375083999</v>
      </c>
      <c r="AJ1992" s="122">
        <v>1.1400724318032001</v>
      </c>
      <c r="AK1992" s="122">
        <v>1.115252359256</v>
      </c>
      <c r="AL1992" s="122">
        <v>0</v>
      </c>
    </row>
    <row r="1993" spans="1:38" hidden="1" x14ac:dyDescent="0.25">
      <c r="A1993" s="122" t="s">
        <v>2032</v>
      </c>
      <c r="B1993" s="122">
        <v>1</v>
      </c>
      <c r="C1993" s="122" t="s">
        <v>2220</v>
      </c>
      <c r="D1993" s="122" t="s">
        <v>2148</v>
      </c>
      <c r="E1993" s="122">
        <v>37</v>
      </c>
      <c r="F1993" s="122">
        <v>0.1989512512344</v>
      </c>
      <c r="G1993" s="122">
        <v>0.19519071887</v>
      </c>
      <c r="H1993" s="122">
        <v>0.19115478697839999</v>
      </c>
      <c r="I1993" s="122">
        <v>0.18731539376760001</v>
      </c>
      <c r="J1993" s="122">
        <v>0.18693499310639999</v>
      </c>
      <c r="K1993" s="122">
        <v>0.17304198015159999</v>
      </c>
      <c r="L1993" s="122">
        <v>0.1655507293132</v>
      </c>
      <c r="M1993" s="122">
        <v>0.15983735803839999</v>
      </c>
      <c r="N1993" s="122">
        <v>0.1535489904732</v>
      </c>
      <c r="O1993" s="122">
        <v>0.148488299372</v>
      </c>
      <c r="P1993" s="122">
        <v>0.14442026942559999</v>
      </c>
      <c r="Q1993" s="122">
        <v>0.139107021676</v>
      </c>
      <c r="R1993" s="122">
        <v>0.13216553618519999</v>
      </c>
      <c r="S1993" s="122">
        <v>0.13405831961199999</v>
      </c>
      <c r="T1993" s="122">
        <v>0.13269186051519999</v>
      </c>
      <c r="U1993" s="122">
        <v>0.10652156518640001</v>
      </c>
      <c r="V1993" s="122">
        <v>0.10120743516239999</v>
      </c>
      <c r="W1993" s="122">
        <v>9.79425192592E-2</v>
      </c>
      <c r="X1993" s="122">
        <v>0.1294103659884</v>
      </c>
      <c r="Y1993" s="122">
        <v>9.0696526085199999E-2</v>
      </c>
      <c r="Z1993" s="122">
        <v>8.9065398721600006E-2</v>
      </c>
      <c r="AA1993" s="122">
        <v>8.8999996218000005E-2</v>
      </c>
      <c r="AB1993" s="122">
        <v>9.3120403944399993E-2</v>
      </c>
      <c r="AC1993" s="122">
        <v>8.6582192925200002E-2</v>
      </c>
      <c r="AD1993" s="122">
        <v>8.8058970753600002E-2</v>
      </c>
      <c r="AE1993" s="122">
        <v>9.2063738594799993E-2</v>
      </c>
      <c r="AF1993" s="122">
        <v>9.0795599017199996E-2</v>
      </c>
      <c r="AG1993" s="122">
        <v>8.6673473938799997E-2</v>
      </c>
      <c r="AH1993" s="122">
        <v>8.7065417202400006E-2</v>
      </c>
      <c r="AI1993" s="122">
        <v>8.9303975496399998E-2</v>
      </c>
      <c r="AJ1993" s="122">
        <v>9.0156740074799999E-2</v>
      </c>
      <c r="AK1993" s="122">
        <v>9.1190883439599996E-2</v>
      </c>
      <c r="AL1993" s="122">
        <v>0</v>
      </c>
    </row>
    <row r="1994" spans="1:38" hidden="1" x14ac:dyDescent="0.25">
      <c r="A1994" s="122" t="s">
        <v>2032</v>
      </c>
      <c r="B1994" s="122">
        <v>1</v>
      </c>
      <c r="C1994" s="122" t="s">
        <v>2220</v>
      </c>
      <c r="D1994" s="122" t="s">
        <v>2149</v>
      </c>
      <c r="E1994" s="122">
        <v>37</v>
      </c>
      <c r="F1994" s="122">
        <v>2.4078074008127999</v>
      </c>
      <c r="G1994" s="122">
        <v>2.3675634538388</v>
      </c>
      <c r="H1994" s="122">
        <v>2.3245348883372001</v>
      </c>
      <c r="I1994" s="122">
        <v>2.30130143439</v>
      </c>
      <c r="J1994" s="122">
        <v>2.3245701157168002</v>
      </c>
      <c r="K1994" s="122">
        <v>2.1308776877023998</v>
      </c>
      <c r="L1994" s="122">
        <v>2.0443506879768001</v>
      </c>
      <c r="M1994" s="122">
        <v>1.9835343910172001</v>
      </c>
      <c r="N1994" s="122">
        <v>1.9189475912348</v>
      </c>
      <c r="O1994" s="122">
        <v>1.8209079195216</v>
      </c>
      <c r="P1994" s="122">
        <v>1.7314132891636</v>
      </c>
      <c r="Q1994" s="122">
        <v>1.653473382988</v>
      </c>
      <c r="R1994" s="122">
        <v>1.6430114996288001</v>
      </c>
      <c r="S1994" s="122">
        <v>1.575922888414</v>
      </c>
      <c r="T1994" s="122">
        <v>1.5345515051328</v>
      </c>
      <c r="U1994" s="122">
        <v>1.4560086620743999</v>
      </c>
      <c r="V1994" s="122">
        <v>1.5486361158604001</v>
      </c>
      <c r="W1994" s="122">
        <v>1.4901831595784001</v>
      </c>
      <c r="X1994" s="122">
        <v>1.4238379245048001</v>
      </c>
      <c r="Y1994" s="122">
        <v>1.3520559012436</v>
      </c>
      <c r="Z1994" s="122">
        <v>1.2834140312896001</v>
      </c>
      <c r="AA1994" s="122">
        <v>1.2136603845212</v>
      </c>
      <c r="AB1994" s="122">
        <v>1.2218227819056</v>
      </c>
      <c r="AC1994" s="122">
        <v>1.2145324138724001</v>
      </c>
      <c r="AD1994" s="122">
        <v>1.2380306832096</v>
      </c>
      <c r="AE1994" s="122">
        <v>1.2716270627424</v>
      </c>
      <c r="AF1994" s="122">
        <v>1.2848812997748</v>
      </c>
      <c r="AG1994" s="122">
        <v>1.2377278654384001</v>
      </c>
      <c r="AH1994" s="122">
        <v>1.2460619886091999</v>
      </c>
      <c r="AI1994" s="122">
        <v>1.2360210901640001</v>
      </c>
      <c r="AJ1994" s="122">
        <v>1.2022760198764</v>
      </c>
      <c r="AK1994" s="122">
        <v>1.1930593318280001</v>
      </c>
      <c r="AL1994" s="122">
        <v>0</v>
      </c>
    </row>
    <row r="1995" spans="1:38" hidden="1" x14ac:dyDescent="0.25">
      <c r="A1995" s="122" t="s">
        <v>2032</v>
      </c>
      <c r="B1995" s="122">
        <v>1</v>
      </c>
      <c r="C1995" s="122" t="s">
        <v>2220</v>
      </c>
      <c r="D1995" s="122" t="s">
        <v>2150</v>
      </c>
      <c r="E1995" s="122">
        <v>37</v>
      </c>
      <c r="F1995" s="122">
        <v>8.6503856007324007</v>
      </c>
      <c r="G1995" s="122">
        <v>8.7366718583256002</v>
      </c>
      <c r="H1995" s="122">
        <v>9.3593315754679995</v>
      </c>
      <c r="I1995" s="122">
        <v>9.8005752168464007</v>
      </c>
      <c r="J1995" s="122">
        <v>10.4594256573436</v>
      </c>
      <c r="K1995" s="122">
        <v>10.8434034488444</v>
      </c>
      <c r="L1995" s="122">
        <v>10.8571039034584</v>
      </c>
      <c r="M1995" s="122">
        <v>10.990579487930001</v>
      </c>
      <c r="N1995" s="122">
        <v>11.0619099652376</v>
      </c>
      <c r="O1995" s="122">
        <v>11.342091689143601</v>
      </c>
      <c r="P1995" s="122">
        <v>12.217074082581201</v>
      </c>
      <c r="Q1995" s="122">
        <v>12.5330315404868</v>
      </c>
      <c r="R1995" s="122">
        <v>13.044027504544401</v>
      </c>
      <c r="S1995" s="122">
        <v>13.345638697434399</v>
      </c>
      <c r="T1995" s="122">
        <v>14.0804173095264</v>
      </c>
      <c r="U1995" s="122">
        <v>14.792773902586401</v>
      </c>
      <c r="V1995" s="122">
        <v>15.222478207902</v>
      </c>
      <c r="W1995" s="122">
        <v>15.8276220059608</v>
      </c>
      <c r="X1995" s="122">
        <v>16.063852961018799</v>
      </c>
      <c r="Y1995" s="122">
        <v>16.573741850738799</v>
      </c>
      <c r="Z1995" s="122">
        <v>16.791711802348001</v>
      </c>
      <c r="AA1995" s="122">
        <v>17.267021121546001</v>
      </c>
      <c r="AB1995" s="122">
        <v>16.338758036529601</v>
      </c>
      <c r="AC1995" s="122">
        <v>14.862224551552</v>
      </c>
      <c r="AD1995" s="122">
        <v>11.684911613090801</v>
      </c>
      <c r="AE1995" s="122">
        <v>11.0015952217808</v>
      </c>
      <c r="AF1995" s="122">
        <v>11.6185927260704</v>
      </c>
      <c r="AG1995" s="122">
        <v>11.117515391544799</v>
      </c>
      <c r="AH1995" s="122">
        <v>11.111602047814801</v>
      </c>
      <c r="AI1995" s="122">
        <v>11.281210171406</v>
      </c>
      <c r="AJ1995" s="122">
        <v>11.2736453413752</v>
      </c>
      <c r="AK1995" s="122">
        <v>10.0726167530828</v>
      </c>
      <c r="AL1995" s="122">
        <v>0</v>
      </c>
    </row>
    <row r="1996" spans="1:38" hidden="1" x14ac:dyDescent="0.25">
      <c r="A1996" s="122" t="s">
        <v>2032</v>
      </c>
      <c r="B1996" s="122">
        <v>1</v>
      </c>
      <c r="C1996" s="122" t="s">
        <v>2220</v>
      </c>
      <c r="D1996" s="122" t="s">
        <v>2151</v>
      </c>
      <c r="E1996" s="122">
        <v>37</v>
      </c>
      <c r="F1996" s="122">
        <v>0.55852865866000001</v>
      </c>
      <c r="G1996" s="122">
        <v>0.57446795305200005</v>
      </c>
      <c r="H1996" s="122">
        <v>0.56903056767479998</v>
      </c>
      <c r="I1996" s="122">
        <v>0.56215260020919999</v>
      </c>
      <c r="J1996" s="122">
        <v>0.56897756275080003</v>
      </c>
      <c r="K1996" s="122">
        <v>0.55865730200840003</v>
      </c>
      <c r="L1996" s="122">
        <v>0.54746491165519995</v>
      </c>
      <c r="M1996" s="122">
        <v>0.54490703133719998</v>
      </c>
      <c r="N1996" s="122">
        <v>0.53874994528319997</v>
      </c>
      <c r="O1996" s="122">
        <v>0.527745439102</v>
      </c>
      <c r="P1996" s="122">
        <v>0.52963839432839999</v>
      </c>
      <c r="Q1996" s="122">
        <v>0.51464485746239996</v>
      </c>
      <c r="R1996" s="122">
        <v>0.50156556317839995</v>
      </c>
      <c r="S1996" s="122">
        <v>0.50323900889079998</v>
      </c>
      <c r="T1996" s="122">
        <v>0.50154646101</v>
      </c>
      <c r="U1996" s="122">
        <v>0.50672675074560003</v>
      </c>
      <c r="V1996" s="122">
        <v>0.49866312618359998</v>
      </c>
      <c r="W1996" s="122">
        <v>0.47783204164080001</v>
      </c>
      <c r="X1996" s="122">
        <v>0.4716076711976</v>
      </c>
      <c r="Y1996" s="122">
        <v>0.45378283709360001</v>
      </c>
      <c r="Z1996" s="122">
        <v>0.43010436577080002</v>
      </c>
      <c r="AA1996" s="122">
        <v>0.44982756785119998</v>
      </c>
      <c r="AB1996" s="122">
        <v>0.46785980642519998</v>
      </c>
      <c r="AC1996" s="122">
        <v>0.4787767815656</v>
      </c>
      <c r="AD1996" s="122">
        <v>0.48963685368359999</v>
      </c>
      <c r="AE1996" s="122">
        <v>0.51299265869599997</v>
      </c>
      <c r="AF1996" s="122">
        <v>0.53275941342400002</v>
      </c>
      <c r="AG1996" s="122">
        <v>0.51820233246040004</v>
      </c>
      <c r="AH1996" s="122">
        <v>0.53622594357359998</v>
      </c>
      <c r="AI1996" s="122">
        <v>0.54532792390719997</v>
      </c>
      <c r="AJ1996" s="122">
        <v>0.5598014786112</v>
      </c>
      <c r="AK1996" s="122">
        <v>0.5547629789688</v>
      </c>
      <c r="AL1996" s="122">
        <v>0</v>
      </c>
    </row>
    <row r="1997" spans="1:38" hidden="1" x14ac:dyDescent="0.25">
      <c r="A1997" s="122" t="s">
        <v>2032</v>
      </c>
      <c r="B1997" s="122">
        <v>1</v>
      </c>
      <c r="C1997" s="122" t="s">
        <v>2220</v>
      </c>
      <c r="D1997" s="122" t="s">
        <v>2152</v>
      </c>
      <c r="E1997" s="122">
        <v>37</v>
      </c>
      <c r="F1997" s="122">
        <v>5.797671332138</v>
      </c>
      <c r="G1997" s="122">
        <v>5.8581864338115999</v>
      </c>
      <c r="H1997" s="122">
        <v>5.7696457890932002</v>
      </c>
      <c r="I1997" s="122">
        <v>5.5873750193268004</v>
      </c>
      <c r="J1997" s="122">
        <v>5.4863988229344001</v>
      </c>
      <c r="K1997" s="122">
        <v>5.2211696458432</v>
      </c>
      <c r="L1997" s="122">
        <v>4.9280299896687998</v>
      </c>
      <c r="M1997" s="122">
        <v>4.7555966643836003</v>
      </c>
      <c r="N1997" s="122">
        <v>4.5650884696003997</v>
      </c>
      <c r="O1997" s="122">
        <v>4.4345757821819998</v>
      </c>
      <c r="P1997" s="122">
        <v>4.3240552809831998</v>
      </c>
      <c r="Q1997" s="122">
        <v>4.1670320035595996</v>
      </c>
      <c r="R1997" s="122">
        <v>4.0859768568836001</v>
      </c>
      <c r="S1997" s="122">
        <v>3.8027144054928002</v>
      </c>
      <c r="T1997" s="122">
        <v>3.7359705123971998</v>
      </c>
      <c r="U1997" s="122">
        <v>3.6675324432740002</v>
      </c>
      <c r="V1997" s="122">
        <v>3.6685078327044001</v>
      </c>
      <c r="W1997" s="122">
        <v>3.587512974374</v>
      </c>
      <c r="X1997" s="122">
        <v>3.4394520698747999</v>
      </c>
      <c r="Y1997" s="122">
        <v>3.2404306958268001</v>
      </c>
      <c r="Z1997" s="122">
        <v>3.0876159378399999</v>
      </c>
      <c r="AA1997" s="122">
        <v>2.9540480497639998</v>
      </c>
      <c r="AB1997" s="122">
        <v>3.0285284817144</v>
      </c>
      <c r="AC1997" s="122">
        <v>2.9818190611439999</v>
      </c>
      <c r="AD1997" s="122">
        <v>2.9576072181963999</v>
      </c>
      <c r="AE1997" s="122">
        <v>3.0141216980783998</v>
      </c>
      <c r="AF1997" s="122">
        <v>3.0134021208788</v>
      </c>
      <c r="AG1997" s="122">
        <v>3.0280555221980001</v>
      </c>
      <c r="AH1997" s="122">
        <v>3.1794256614371998</v>
      </c>
      <c r="AI1997" s="122">
        <v>3.0696399023863998</v>
      </c>
      <c r="AJ1997" s="122">
        <v>3.0914839651219999</v>
      </c>
      <c r="AK1997" s="122">
        <v>3.0275500508064002</v>
      </c>
      <c r="AL1997" s="122">
        <v>0</v>
      </c>
    </row>
    <row r="1998" spans="1:38" hidden="1" x14ac:dyDescent="0.25">
      <c r="A1998" s="122" t="s">
        <v>2032</v>
      </c>
      <c r="B1998" s="122">
        <v>1</v>
      </c>
      <c r="C1998" s="122" t="s">
        <v>2220</v>
      </c>
      <c r="D1998" s="122" t="s">
        <v>2153</v>
      </c>
      <c r="E1998" s="122">
        <v>37</v>
      </c>
      <c r="F1998" s="122">
        <v>9.5350765650727993</v>
      </c>
      <c r="G1998" s="122">
        <v>9.3627359261744001</v>
      </c>
      <c r="H1998" s="122">
        <v>9.2105860331492</v>
      </c>
      <c r="I1998" s="122">
        <v>9.3752370083540004</v>
      </c>
      <c r="J1998" s="122">
        <v>8.9367801808236003</v>
      </c>
      <c r="K1998" s="122">
        <v>8.8861672575059991</v>
      </c>
      <c r="L1998" s="122">
        <v>8.3633430081740006</v>
      </c>
      <c r="M1998" s="122">
        <v>8.0975227974900008</v>
      </c>
      <c r="N1998" s="122">
        <v>7.7959851935391997</v>
      </c>
      <c r="O1998" s="122">
        <v>7.2607441984951997</v>
      </c>
      <c r="P1998" s="122">
        <v>7.2481862626152003</v>
      </c>
      <c r="Q1998" s="122">
        <v>7.1264948129340002</v>
      </c>
      <c r="R1998" s="122">
        <v>6.6087444790136001</v>
      </c>
      <c r="S1998" s="122">
        <v>5.6374777368224001</v>
      </c>
      <c r="T1998" s="122">
        <v>6.0522935632991999</v>
      </c>
      <c r="U1998" s="122">
        <v>5.9771101011635999</v>
      </c>
      <c r="V1998" s="122">
        <v>5.8582406946700001</v>
      </c>
      <c r="W1998" s="122">
        <v>5.5806002201152003</v>
      </c>
      <c r="X1998" s="122">
        <v>5.3094488310891998</v>
      </c>
      <c r="Y1998" s="122">
        <v>5.0677139381091996</v>
      </c>
      <c r="Z1998" s="122">
        <v>4.5681483155756002</v>
      </c>
      <c r="AA1998" s="122">
        <v>4.4442164983888004</v>
      </c>
      <c r="AB1998" s="122">
        <v>4.5589164217995997</v>
      </c>
      <c r="AC1998" s="122">
        <v>4.6365607895235996</v>
      </c>
      <c r="AD1998" s="122">
        <v>4.6764792573660001</v>
      </c>
      <c r="AE1998" s="122">
        <v>4.992836313752</v>
      </c>
      <c r="AF1998" s="122">
        <v>5.4135908404563997</v>
      </c>
      <c r="AG1998" s="122">
        <v>5.8271430113343996</v>
      </c>
      <c r="AH1998" s="122">
        <v>9.1253485508499992</v>
      </c>
      <c r="AI1998" s="122">
        <v>6.0902129969520002</v>
      </c>
      <c r="AJ1998" s="122">
        <v>5.8716346419779999</v>
      </c>
      <c r="AK1998" s="122">
        <v>5.8036486867435997</v>
      </c>
      <c r="AL1998" s="122">
        <v>0</v>
      </c>
    </row>
    <row r="1999" spans="1:38" hidden="1" x14ac:dyDescent="0.25">
      <c r="A1999" s="122" t="s">
        <v>2032</v>
      </c>
      <c r="B1999" s="122">
        <v>1</v>
      </c>
      <c r="C1999" s="122" t="s">
        <v>2220</v>
      </c>
      <c r="D1999" s="122" t="s">
        <v>2154</v>
      </c>
      <c r="E1999" s="122">
        <v>37</v>
      </c>
      <c r="F1999" s="122">
        <v>20.149698089617601</v>
      </c>
      <c r="G1999" s="122">
        <v>20.007697978254001</v>
      </c>
      <c r="H1999" s="122">
        <v>19.7989557090416</v>
      </c>
      <c r="I1999" s="122">
        <v>19.7605434982984</v>
      </c>
      <c r="J1999" s="122">
        <v>19.1808289341228</v>
      </c>
      <c r="K1999" s="122">
        <v>18.818100317870002</v>
      </c>
      <c r="L1999" s="122">
        <v>18.308286729950002</v>
      </c>
      <c r="M1999" s="122">
        <v>18.238351248975199</v>
      </c>
      <c r="N1999" s="122">
        <v>18.147422839792402</v>
      </c>
      <c r="O1999" s="122">
        <v>17.506528295452</v>
      </c>
      <c r="P1999" s="122">
        <v>18.019500087887199</v>
      </c>
      <c r="Q1999" s="122">
        <v>18.001913499029602</v>
      </c>
      <c r="R1999" s="122">
        <v>18.1388134358256</v>
      </c>
      <c r="S1999" s="122">
        <v>18.796903595394401</v>
      </c>
      <c r="T1999" s="122">
        <v>18.788749192620401</v>
      </c>
      <c r="U1999" s="122">
        <v>18.634268450114799</v>
      </c>
      <c r="V1999" s="122">
        <v>18.546852933579601</v>
      </c>
      <c r="W1999" s="122">
        <v>18.464976238063599</v>
      </c>
      <c r="X1999" s="122">
        <v>18.459027017874799</v>
      </c>
      <c r="Y1999" s="122">
        <v>18.053461175582001</v>
      </c>
      <c r="Z1999" s="122">
        <v>17.4255847068268</v>
      </c>
      <c r="AA1999" s="122">
        <v>16.996305455315198</v>
      </c>
      <c r="AB1999" s="122">
        <v>15.607868544127999</v>
      </c>
      <c r="AC1999" s="122">
        <v>15.2540396047928</v>
      </c>
      <c r="AD1999" s="122">
        <v>15.7674442774996</v>
      </c>
      <c r="AE1999" s="122">
        <v>15.277014390814401</v>
      </c>
      <c r="AF1999" s="122">
        <v>15.494994312442399</v>
      </c>
      <c r="AG1999" s="122">
        <v>16.0885999193444</v>
      </c>
      <c r="AH1999" s="122">
        <v>16.782937301555599</v>
      </c>
      <c r="AI1999" s="122">
        <v>16.475512614433601</v>
      </c>
      <c r="AJ1999" s="122">
        <v>12.93422121523</v>
      </c>
      <c r="AK1999" s="122">
        <v>12.8987161068248</v>
      </c>
      <c r="AL1999" s="122">
        <v>0</v>
      </c>
    </row>
    <row r="2000" spans="1:38" hidden="1" x14ac:dyDescent="0.25">
      <c r="A2000" s="122" t="s">
        <v>2032</v>
      </c>
      <c r="B2000" s="122">
        <v>1</v>
      </c>
      <c r="C2000" s="122" t="s">
        <v>2220</v>
      </c>
      <c r="D2000" s="122" t="s">
        <v>2155</v>
      </c>
      <c r="E2000" s="122">
        <v>37</v>
      </c>
      <c r="F2000" s="122">
        <v>0.79943792587960005</v>
      </c>
      <c r="G2000" s="122">
        <v>0.82026131074440001</v>
      </c>
      <c r="H2000" s="122">
        <v>0.80736675635559996</v>
      </c>
      <c r="I2000" s="122">
        <v>0.80727414480159998</v>
      </c>
      <c r="J2000" s="122">
        <v>0.81389227050040003</v>
      </c>
      <c r="K2000" s="122">
        <v>0.78511764128280004</v>
      </c>
      <c r="L2000" s="122">
        <v>0.76815233045319997</v>
      </c>
      <c r="M2000" s="122">
        <v>0.75905894779119998</v>
      </c>
      <c r="N2000" s="122">
        <v>0.75795022788519995</v>
      </c>
      <c r="O2000" s="122">
        <v>0.73347703319519997</v>
      </c>
      <c r="P2000" s="122">
        <v>0.712435749886</v>
      </c>
      <c r="Q2000" s="122">
        <v>0.69603126443200003</v>
      </c>
      <c r="R2000" s="122">
        <v>0.74422035432919997</v>
      </c>
      <c r="S2000" s="122">
        <v>0.7334910685928</v>
      </c>
      <c r="T2000" s="122">
        <v>0.72632103218919997</v>
      </c>
      <c r="U2000" s="122">
        <v>0.72875058415039995</v>
      </c>
      <c r="V2000" s="122">
        <v>0.70146062629719996</v>
      </c>
      <c r="W2000" s="122">
        <v>0.65726352977320002</v>
      </c>
      <c r="X2000" s="122">
        <v>0.64100868383999998</v>
      </c>
      <c r="Y2000" s="122">
        <v>0.60781780729320001</v>
      </c>
      <c r="Z2000" s="122">
        <v>0.59022981543959996</v>
      </c>
      <c r="AA2000" s="122">
        <v>0.56186511869319999</v>
      </c>
      <c r="AB2000" s="122">
        <v>0.57847833673839999</v>
      </c>
      <c r="AC2000" s="122">
        <v>0.59773326259360005</v>
      </c>
      <c r="AD2000" s="122">
        <v>0.609843571862</v>
      </c>
      <c r="AE2000" s="122">
        <v>0.62572429768519999</v>
      </c>
      <c r="AF2000" s="122">
        <v>0.64302003533880003</v>
      </c>
      <c r="AG2000" s="122">
        <v>0.6266804940424</v>
      </c>
      <c r="AH2000" s="122">
        <v>0.65187380554520002</v>
      </c>
      <c r="AI2000" s="122">
        <v>0.67096748797119998</v>
      </c>
      <c r="AJ2000" s="122">
        <v>0.67678698888919997</v>
      </c>
      <c r="AK2000" s="122">
        <v>0.67672990180879999</v>
      </c>
      <c r="AL2000" s="122">
        <v>0</v>
      </c>
    </row>
    <row r="2001" spans="1:38" hidden="1" x14ac:dyDescent="0.25">
      <c r="A2001" s="122" t="s">
        <v>2032</v>
      </c>
      <c r="B2001" s="122">
        <v>1</v>
      </c>
      <c r="C2001" s="122" t="s">
        <v>2220</v>
      </c>
      <c r="D2001" s="122" t="s">
        <v>2156</v>
      </c>
      <c r="E2001" s="122">
        <v>37</v>
      </c>
      <c r="F2001" s="122">
        <v>7.4822270507880004</v>
      </c>
      <c r="G2001" s="122">
        <v>10.429575013244801</v>
      </c>
      <c r="H2001" s="122">
        <v>9.370090237466</v>
      </c>
      <c r="I2001" s="122">
        <v>9.4378244487323997</v>
      </c>
      <c r="J2001" s="122">
        <v>10.15038763942</v>
      </c>
      <c r="K2001" s="122">
        <v>9.2835326649323999</v>
      </c>
      <c r="L2001" s="122">
        <v>10.2722229410808</v>
      </c>
      <c r="M2001" s="122">
        <v>9.9908621937403996</v>
      </c>
      <c r="N2001" s="122">
        <v>9.9107932932819995</v>
      </c>
      <c r="O2001" s="122">
        <v>9.8625675304491995</v>
      </c>
      <c r="P2001" s="122">
        <v>9.8044893653616008</v>
      </c>
      <c r="Q2001" s="122">
        <v>10.2280307821524</v>
      </c>
      <c r="R2001" s="122">
        <v>10.154314497387199</v>
      </c>
      <c r="S2001" s="122">
        <v>10.212380661193199</v>
      </c>
      <c r="T2001" s="122">
        <v>9.5861623616667995</v>
      </c>
      <c r="U2001" s="122">
        <v>9.9329096780731998</v>
      </c>
      <c r="V2001" s="122">
        <v>10.1598621594176</v>
      </c>
      <c r="W2001" s="122">
        <v>8.9999651923887996</v>
      </c>
      <c r="X2001" s="122">
        <v>10.000365111254</v>
      </c>
      <c r="Y2001" s="122">
        <v>9.2190154846999999</v>
      </c>
      <c r="Z2001" s="122">
        <v>9.8269762489500003</v>
      </c>
      <c r="AA2001" s="122">
        <v>10.014870944783601</v>
      </c>
      <c r="AB2001" s="122">
        <v>10.6974271960864</v>
      </c>
      <c r="AC2001" s="122">
        <v>11.9388745160776</v>
      </c>
      <c r="AD2001" s="122">
        <v>11.668197255161999</v>
      </c>
      <c r="AE2001" s="122">
        <v>12.0465748182892</v>
      </c>
      <c r="AF2001" s="122">
        <v>12.1097641351344</v>
      </c>
      <c r="AG2001" s="122">
        <v>13.9323284943332</v>
      </c>
      <c r="AH2001" s="122">
        <v>15.7329053813624</v>
      </c>
      <c r="AI2001" s="122">
        <v>14.395649794148</v>
      </c>
      <c r="AJ2001" s="122">
        <v>14.294844854248</v>
      </c>
      <c r="AK2001" s="122">
        <v>13.5933295651076</v>
      </c>
      <c r="AL2001" s="122">
        <v>0</v>
      </c>
    </row>
    <row r="2002" spans="1:38" hidden="1" x14ac:dyDescent="0.25">
      <c r="A2002" s="122" t="s">
        <v>2032</v>
      </c>
      <c r="B2002" s="122">
        <v>1</v>
      </c>
      <c r="C2002" s="122" t="s">
        <v>2220</v>
      </c>
      <c r="D2002" s="122" t="s">
        <v>2178</v>
      </c>
      <c r="E2002" s="122">
        <v>37</v>
      </c>
      <c r="F2002" s="122">
        <v>4.0720077439999999E-4</v>
      </c>
      <c r="G2002" s="122">
        <v>4.1085885119999997E-4</v>
      </c>
      <c r="H2002" s="122">
        <v>4.04533122E-4</v>
      </c>
      <c r="I2002" s="122">
        <v>4.0407277120000002E-4</v>
      </c>
      <c r="J2002" s="122">
        <v>4.1343022839999998E-4</v>
      </c>
      <c r="K2002" s="122">
        <v>3.8249245160000003E-4</v>
      </c>
      <c r="L2002" s="122">
        <v>3.5957914160000002E-4</v>
      </c>
      <c r="M2002" s="122">
        <v>3.4577656680000001E-4</v>
      </c>
      <c r="N2002" s="122">
        <v>3.3919978120000002E-4</v>
      </c>
      <c r="O2002" s="122">
        <v>3.0667322000000002E-4</v>
      </c>
      <c r="P2002" s="122">
        <v>2.8791302960000002E-4</v>
      </c>
      <c r="Q2002" s="122">
        <v>2.7255048520000001E-4</v>
      </c>
      <c r="R2002" s="122">
        <v>2.5744990039999998E-4</v>
      </c>
      <c r="S2002" s="122">
        <v>2.2986533079999999E-4</v>
      </c>
      <c r="T2002" s="122">
        <v>2.1172087719999999E-4</v>
      </c>
      <c r="U2002" s="122">
        <v>2.9021593719999998E-4</v>
      </c>
      <c r="V2002" s="122">
        <v>1.7052699440000001E-4</v>
      </c>
      <c r="W2002" s="122">
        <v>1.8333422799999999E-4</v>
      </c>
      <c r="X2002" s="122">
        <v>1.6456257160000001E-4</v>
      </c>
      <c r="Y2002" s="122">
        <v>1.396343396E-4</v>
      </c>
      <c r="Z2002" s="122">
        <v>1.1609666879999999E-4</v>
      </c>
      <c r="AA2002" s="122">
        <v>3.05074588E-4</v>
      </c>
      <c r="AB2002" s="122">
        <v>3.2551002679999998E-4</v>
      </c>
      <c r="AC2002" s="122">
        <v>3.331955788E-4</v>
      </c>
      <c r="AD2002" s="122">
        <v>3.4212365039999997E-4</v>
      </c>
      <c r="AE2002" s="122">
        <v>3.4817820240000001E-4</v>
      </c>
      <c r="AF2002" s="122">
        <v>3.6007974519999998E-4</v>
      </c>
      <c r="AG2002" s="122">
        <v>3.5126080920000002E-4</v>
      </c>
      <c r="AH2002" s="122">
        <v>3.6536162319999999E-4</v>
      </c>
      <c r="AI2002" s="122">
        <v>3.743211696E-4</v>
      </c>
      <c r="AJ2002" s="122">
        <v>3.8122166320000002E-4</v>
      </c>
      <c r="AK2002" s="122">
        <v>3.7622164999999999E-4</v>
      </c>
      <c r="AL2002" s="122">
        <v>0</v>
      </c>
    </row>
    <row r="2003" spans="1:38" hidden="1" x14ac:dyDescent="0.25">
      <c r="A2003" s="122" t="s">
        <v>2032</v>
      </c>
      <c r="B2003" s="122">
        <v>1</v>
      </c>
      <c r="C2003" s="122" t="s">
        <v>2220</v>
      </c>
      <c r="D2003" s="122" t="s">
        <v>2157</v>
      </c>
      <c r="E2003" s="122">
        <v>37</v>
      </c>
      <c r="F2003" s="122">
        <v>0.40199571396599998</v>
      </c>
      <c r="G2003" s="122">
        <v>0.39890038513359999</v>
      </c>
      <c r="H2003" s="122">
        <v>0.39793048620639998</v>
      </c>
      <c r="I2003" s="122">
        <v>0.3775353700888</v>
      </c>
      <c r="J2003" s="122">
        <v>0.38430132148520002</v>
      </c>
      <c r="K2003" s="122">
        <v>0.34213277682639998</v>
      </c>
      <c r="L2003" s="122">
        <v>0.33273525735800003</v>
      </c>
      <c r="M2003" s="122">
        <v>0.31403293958959999</v>
      </c>
      <c r="N2003" s="122">
        <v>0.3050533370388</v>
      </c>
      <c r="O2003" s="122">
        <v>0.28949233286960002</v>
      </c>
      <c r="P2003" s="122">
        <v>0.26671782635399999</v>
      </c>
      <c r="Q2003" s="122">
        <v>0.25675622190120001</v>
      </c>
      <c r="R2003" s="122">
        <v>0.2401210729204</v>
      </c>
      <c r="S2003" s="122">
        <v>0.2194386103224</v>
      </c>
      <c r="T2003" s="122">
        <v>0.20921700126039999</v>
      </c>
      <c r="U2003" s="122">
        <v>0.201253929478</v>
      </c>
      <c r="V2003" s="122">
        <v>0.19622856593480001</v>
      </c>
      <c r="W2003" s="122">
        <v>0.18725437941</v>
      </c>
      <c r="X2003" s="122">
        <v>0.17799981282159999</v>
      </c>
      <c r="Y2003" s="122">
        <v>0.16957048726240001</v>
      </c>
      <c r="Z2003" s="122">
        <v>0.15776693258480001</v>
      </c>
      <c r="AA2003" s="122">
        <v>0.14912994923119999</v>
      </c>
      <c r="AB2003" s="122">
        <v>0.14709774982000001</v>
      </c>
      <c r="AC2003" s="122">
        <v>0.1410816951096</v>
      </c>
      <c r="AD2003" s="122">
        <v>0.1399689803736</v>
      </c>
      <c r="AE2003" s="122">
        <v>0.14298907359240001</v>
      </c>
      <c r="AF2003" s="122">
        <v>0.1411630216052</v>
      </c>
      <c r="AG2003" s="122">
        <v>0.13972968646280001</v>
      </c>
      <c r="AH2003" s="122">
        <v>0.14091801697119999</v>
      </c>
      <c r="AI2003" s="122">
        <v>0.140110682376</v>
      </c>
      <c r="AJ2003" s="122">
        <v>0.1411487077952</v>
      </c>
      <c r="AK2003" s="122">
        <v>0.141021072262</v>
      </c>
      <c r="AL2003" s="122">
        <v>0</v>
      </c>
    </row>
    <row r="2004" spans="1:38" hidden="1" x14ac:dyDescent="0.25">
      <c r="A2004" s="122" t="s">
        <v>2032</v>
      </c>
      <c r="B2004" s="122">
        <v>1</v>
      </c>
      <c r="C2004" s="122" t="s">
        <v>2220</v>
      </c>
      <c r="D2004" s="122" t="s">
        <v>2158</v>
      </c>
      <c r="E2004" s="122">
        <v>37</v>
      </c>
      <c r="F2004" s="122">
        <v>0.96451233414759996</v>
      </c>
      <c r="G2004" s="122">
        <v>0.97222369299720002</v>
      </c>
      <c r="H2004" s="122">
        <v>0.9686757206812</v>
      </c>
      <c r="I2004" s="122">
        <v>0.96156030503400003</v>
      </c>
      <c r="J2004" s="122">
        <v>0.97207164046719996</v>
      </c>
      <c r="K2004" s="122">
        <v>0.94077517644319997</v>
      </c>
      <c r="L2004" s="122">
        <v>0.90591085819920003</v>
      </c>
      <c r="M2004" s="122">
        <v>0.89803686547119999</v>
      </c>
      <c r="N2004" s="122">
        <v>0.87930510021200003</v>
      </c>
      <c r="O2004" s="122">
        <v>0.84589676111919998</v>
      </c>
      <c r="P2004" s="122">
        <v>0.82439164825639999</v>
      </c>
      <c r="Q2004" s="122">
        <v>0.79576675561879995</v>
      </c>
      <c r="R2004" s="122">
        <v>0.85325907711519999</v>
      </c>
      <c r="S2004" s="122">
        <v>0.81061364381479994</v>
      </c>
      <c r="T2004" s="122">
        <v>0.48004691934639998</v>
      </c>
      <c r="U2004" s="122">
        <v>0.76877325566999999</v>
      </c>
      <c r="V2004" s="122">
        <v>0.73483116411039995</v>
      </c>
      <c r="W2004" s="122">
        <v>0.67428809065520001</v>
      </c>
      <c r="X2004" s="122">
        <v>0.65271763790519999</v>
      </c>
      <c r="Y2004" s="122">
        <v>0.626621795338</v>
      </c>
      <c r="Z2004" s="122">
        <v>0.62009331597079997</v>
      </c>
      <c r="AA2004" s="122">
        <v>0.60061196634040004</v>
      </c>
      <c r="AB2004" s="122">
        <v>0.63029970952479997</v>
      </c>
      <c r="AC2004" s="122">
        <v>0.63980735545440004</v>
      </c>
      <c r="AD2004" s="122">
        <v>0.64432775374240003</v>
      </c>
      <c r="AE2004" s="122">
        <v>0.65673681820039997</v>
      </c>
      <c r="AF2004" s="122">
        <v>0.68987046933560003</v>
      </c>
      <c r="AG2004" s="122">
        <v>0.67935774809280003</v>
      </c>
      <c r="AH2004" s="122">
        <v>0.71205028250159996</v>
      </c>
      <c r="AI2004" s="122">
        <v>0.73235242492719999</v>
      </c>
      <c r="AJ2004" s="122">
        <v>0.74262853221479996</v>
      </c>
      <c r="AK2004" s="122">
        <v>0.73664384004119998</v>
      </c>
      <c r="AL2004" s="122">
        <v>0</v>
      </c>
    </row>
    <row r="2005" spans="1:38" hidden="1" x14ac:dyDescent="0.25">
      <c r="A2005" s="122" t="s">
        <v>2032</v>
      </c>
      <c r="B2005" s="122">
        <v>1</v>
      </c>
      <c r="C2005" s="122" t="s">
        <v>2220</v>
      </c>
      <c r="D2005" s="122" t="s">
        <v>2159</v>
      </c>
      <c r="E2005" s="122">
        <v>37</v>
      </c>
      <c r="F2005" s="122">
        <v>0.49810429825519997</v>
      </c>
      <c r="G2005" s="122">
        <v>0.50282330080360005</v>
      </c>
      <c r="H2005" s="122">
        <v>0.49868010474800001</v>
      </c>
      <c r="I2005" s="122">
        <v>0.49740396308399998</v>
      </c>
      <c r="J2005" s="122">
        <v>0.49528204601120002</v>
      </c>
      <c r="K2005" s="122">
        <v>0.48115180704080002</v>
      </c>
      <c r="L2005" s="122">
        <v>0.4649653504272</v>
      </c>
      <c r="M2005" s="122">
        <v>0.4551125020372</v>
      </c>
      <c r="N2005" s="122">
        <v>0.44017728295800002</v>
      </c>
      <c r="O2005" s="122">
        <v>0.42401238422760001</v>
      </c>
      <c r="P2005" s="122">
        <v>0.41813833017039997</v>
      </c>
      <c r="Q2005" s="122">
        <v>0.39947208428679998</v>
      </c>
      <c r="R2005" s="122">
        <v>0.3779635357344</v>
      </c>
      <c r="S2005" s="122">
        <v>0.36757419114360002</v>
      </c>
      <c r="T2005" s="122">
        <v>0.34986241167359999</v>
      </c>
      <c r="U2005" s="122">
        <v>0.34062323348200002</v>
      </c>
      <c r="V2005" s="122">
        <v>0.33032700211279997</v>
      </c>
      <c r="W2005" s="122">
        <v>0.31724704139240001</v>
      </c>
      <c r="X2005" s="122">
        <v>0.31645899715359999</v>
      </c>
      <c r="Y2005" s="122">
        <v>0.30398679729880002</v>
      </c>
      <c r="Z2005" s="122">
        <v>0.30293136623119998</v>
      </c>
      <c r="AA2005" s="122">
        <v>0.2815532148828</v>
      </c>
      <c r="AB2005" s="122">
        <v>0.29346886316999998</v>
      </c>
      <c r="AC2005" s="122">
        <v>0.29868205476760001</v>
      </c>
      <c r="AD2005" s="122">
        <v>0.33144856108280002</v>
      </c>
      <c r="AE2005" s="122">
        <v>0.30399893733159999</v>
      </c>
      <c r="AF2005" s="122">
        <v>0.31309126904439999</v>
      </c>
      <c r="AG2005" s="122">
        <v>0.3058804794976</v>
      </c>
      <c r="AH2005" s="122">
        <v>0.32026683903199998</v>
      </c>
      <c r="AI2005" s="122">
        <v>0.3256859339664</v>
      </c>
      <c r="AJ2005" s="122">
        <v>0.33339284962479998</v>
      </c>
      <c r="AK2005" s="122">
        <v>0.32906126405879998</v>
      </c>
      <c r="AL2005" s="122">
        <v>0</v>
      </c>
    </row>
    <row r="2006" spans="1:38" hidden="1" x14ac:dyDescent="0.25">
      <c r="A2006" s="122" t="s">
        <v>2032</v>
      </c>
      <c r="B2006" s="122">
        <v>1</v>
      </c>
      <c r="C2006" s="122" t="s">
        <v>2220</v>
      </c>
      <c r="D2006" s="122" t="s">
        <v>2160</v>
      </c>
      <c r="E2006" s="122">
        <v>37</v>
      </c>
      <c r="F2006" s="122">
        <v>1.9155083407460001</v>
      </c>
      <c r="G2006" s="122">
        <v>1.9286354673684001</v>
      </c>
      <c r="H2006" s="122">
        <v>1.9217503469724</v>
      </c>
      <c r="I2006" s="122">
        <v>1.886373805876</v>
      </c>
      <c r="J2006" s="122">
        <v>1.8585594501488001</v>
      </c>
      <c r="K2006" s="122">
        <v>1.8162467953532</v>
      </c>
      <c r="L2006" s="122">
        <v>1.7598606491032001</v>
      </c>
      <c r="M2006" s="122">
        <v>1.7351987085916001</v>
      </c>
      <c r="N2006" s="122">
        <v>1.6977433462164</v>
      </c>
      <c r="O2006" s="122">
        <v>1.6265939673284</v>
      </c>
      <c r="P2006" s="122">
        <v>1.5871946983703999</v>
      </c>
      <c r="Q2006" s="122">
        <v>1.5383596047820001</v>
      </c>
      <c r="R2006" s="122">
        <v>1.46986346486</v>
      </c>
      <c r="S2006" s="122">
        <v>1.4219851285528</v>
      </c>
      <c r="T2006" s="122">
        <v>1.36714402818</v>
      </c>
      <c r="U2006" s="122">
        <v>1.3057377363239999</v>
      </c>
      <c r="V2006" s="122">
        <v>1.3162386722099999</v>
      </c>
      <c r="W2006" s="122">
        <v>1.2507514456640001</v>
      </c>
      <c r="X2006" s="122">
        <v>1.2112273183696001</v>
      </c>
      <c r="Y2006" s="122">
        <v>1.1560994112976</v>
      </c>
      <c r="Z2006" s="122">
        <v>1.1548185777408</v>
      </c>
      <c r="AA2006" s="122">
        <v>1.124975158846</v>
      </c>
      <c r="AB2006" s="122">
        <v>1.15686300275</v>
      </c>
      <c r="AC2006" s="122">
        <v>1.171831171112</v>
      </c>
      <c r="AD2006" s="122">
        <v>1.206447361812</v>
      </c>
      <c r="AE2006" s="122">
        <v>1.2081593661451999</v>
      </c>
      <c r="AF2006" s="122">
        <v>1.2533871188412</v>
      </c>
      <c r="AG2006" s="122">
        <v>1.23896748696</v>
      </c>
      <c r="AH2006" s="122">
        <v>1.2954627066583999</v>
      </c>
      <c r="AI2006" s="122">
        <v>1.3152443995544001</v>
      </c>
      <c r="AJ2006" s="122">
        <v>1.3273094444456</v>
      </c>
      <c r="AK2006" s="122">
        <v>1.3136579843016001</v>
      </c>
      <c r="AL2006" s="122">
        <v>0</v>
      </c>
    </row>
    <row r="2007" spans="1:38" hidden="1" x14ac:dyDescent="0.25">
      <c r="A2007" s="122" t="s">
        <v>2032</v>
      </c>
      <c r="B2007" s="122">
        <v>1</v>
      </c>
      <c r="C2007" s="122" t="s">
        <v>2220</v>
      </c>
      <c r="D2007" s="122" t="s">
        <v>2161</v>
      </c>
      <c r="E2007" s="122">
        <v>37</v>
      </c>
      <c r="F2007" s="122">
        <v>45.278329337763203</v>
      </c>
      <c r="G2007" s="122">
        <v>44.943638792337602</v>
      </c>
      <c r="H2007" s="122">
        <v>45.088900346467597</v>
      </c>
      <c r="I2007" s="122">
        <v>46.2672035587916</v>
      </c>
      <c r="J2007" s="122">
        <v>47.6357245622916</v>
      </c>
      <c r="K2007" s="122">
        <v>45.461671883907997</v>
      </c>
      <c r="L2007" s="122">
        <v>45.224075469728398</v>
      </c>
      <c r="M2007" s="122">
        <v>45.386161125348401</v>
      </c>
      <c r="N2007" s="122">
        <v>44.261962699827599</v>
      </c>
      <c r="O2007" s="122">
        <v>41.806919155372</v>
      </c>
      <c r="P2007" s="122">
        <v>43.597010211006001</v>
      </c>
      <c r="Q2007" s="122">
        <v>44.074083546939598</v>
      </c>
      <c r="R2007" s="122">
        <v>43.086525081339602</v>
      </c>
      <c r="S2007" s="122">
        <v>43.2693997611456</v>
      </c>
      <c r="T2007" s="122">
        <v>43.450220788590002</v>
      </c>
      <c r="U2007" s="122">
        <v>43.721969990224402</v>
      </c>
      <c r="V2007" s="122">
        <v>44.965246165674799</v>
      </c>
      <c r="W2007" s="122">
        <v>46.799842074566001</v>
      </c>
      <c r="X2007" s="122">
        <v>48.2098789737936</v>
      </c>
      <c r="Y2007" s="122">
        <v>44.826489188406804</v>
      </c>
      <c r="Z2007" s="122">
        <v>43.3358658341756</v>
      </c>
      <c r="AA2007" s="122">
        <v>42.831978699935597</v>
      </c>
      <c r="AB2007" s="122">
        <v>43.200716949090399</v>
      </c>
      <c r="AC2007" s="122">
        <v>47.327744491398001</v>
      </c>
      <c r="AD2007" s="122">
        <v>47.906903782270398</v>
      </c>
      <c r="AE2007" s="122">
        <v>47.953368727426401</v>
      </c>
      <c r="AF2007" s="122">
        <v>36.638122105608801</v>
      </c>
      <c r="AG2007" s="122">
        <v>37.7290769875544</v>
      </c>
      <c r="AH2007" s="122">
        <v>37.992324640149597</v>
      </c>
      <c r="AI2007" s="122">
        <v>40.061811202246403</v>
      </c>
      <c r="AJ2007" s="122">
        <v>35.793587342276403</v>
      </c>
      <c r="AK2007" s="122">
        <v>38.029542755598797</v>
      </c>
      <c r="AL2007" s="122">
        <v>0</v>
      </c>
    </row>
    <row r="2008" spans="1:38" hidden="1" x14ac:dyDescent="0.25">
      <c r="A2008" s="122" t="s">
        <v>2032</v>
      </c>
      <c r="B2008" s="122">
        <v>1</v>
      </c>
      <c r="C2008" s="122" t="s">
        <v>2220</v>
      </c>
      <c r="D2008" s="122" t="s">
        <v>2179</v>
      </c>
      <c r="E2008" s="122">
        <v>37</v>
      </c>
      <c r="F2008" s="122">
        <v>0</v>
      </c>
      <c r="G2008" s="122">
        <v>0</v>
      </c>
      <c r="H2008" s="122">
        <v>0</v>
      </c>
      <c r="I2008" s="122">
        <v>0</v>
      </c>
      <c r="J2008" s="122">
        <v>0</v>
      </c>
      <c r="K2008" s="122">
        <v>0</v>
      </c>
      <c r="L2008" s="122">
        <v>0</v>
      </c>
      <c r="M2008" s="122">
        <v>0</v>
      </c>
      <c r="N2008" s="122">
        <v>0</v>
      </c>
      <c r="O2008" s="122">
        <v>0</v>
      </c>
      <c r="P2008" s="122">
        <v>0</v>
      </c>
      <c r="Q2008" s="122">
        <v>0</v>
      </c>
      <c r="R2008" s="122">
        <v>0</v>
      </c>
      <c r="S2008" s="122">
        <v>0</v>
      </c>
      <c r="T2008" s="122">
        <v>0</v>
      </c>
      <c r="U2008" s="122">
        <v>0</v>
      </c>
      <c r="V2008" s="122">
        <v>0</v>
      </c>
      <c r="W2008" s="122">
        <v>0</v>
      </c>
      <c r="X2008" s="122">
        <v>0</v>
      </c>
      <c r="Y2008" s="122">
        <v>0</v>
      </c>
      <c r="Z2008" s="122">
        <v>0</v>
      </c>
      <c r="AA2008" s="122">
        <v>0</v>
      </c>
      <c r="AB2008" s="122">
        <v>0</v>
      </c>
      <c r="AC2008" s="122">
        <v>0</v>
      </c>
      <c r="AD2008" s="122">
        <v>0</v>
      </c>
      <c r="AE2008" s="122">
        <v>0</v>
      </c>
      <c r="AF2008" s="122">
        <v>0</v>
      </c>
      <c r="AG2008" s="122">
        <v>0</v>
      </c>
      <c r="AH2008" s="122">
        <v>0</v>
      </c>
      <c r="AI2008" s="122">
        <v>0</v>
      </c>
      <c r="AJ2008" s="122">
        <v>0</v>
      </c>
      <c r="AK2008" s="122">
        <v>0</v>
      </c>
      <c r="AL2008" s="122">
        <v>0</v>
      </c>
    </row>
    <row r="2009" spans="1:38" hidden="1" x14ac:dyDescent="0.25">
      <c r="A2009" s="122" t="s">
        <v>2032</v>
      </c>
      <c r="B2009" s="122">
        <v>1</v>
      </c>
      <c r="C2009" s="122" t="s">
        <v>2220</v>
      </c>
      <c r="D2009" s="122" t="s">
        <v>2162</v>
      </c>
      <c r="E2009" s="122">
        <v>37</v>
      </c>
      <c r="F2009" s="122">
        <v>1.9382615187796</v>
      </c>
      <c r="G2009" s="122">
        <v>1.9330429925968</v>
      </c>
      <c r="H2009" s="122">
        <v>2.0629314579860001</v>
      </c>
      <c r="I2009" s="122">
        <v>2.0768804203728002</v>
      </c>
      <c r="J2009" s="122">
        <v>2.1304681985860001</v>
      </c>
      <c r="K2009" s="122">
        <v>1.9973975545580001</v>
      </c>
      <c r="L2009" s="122">
        <v>1.8781265760151999</v>
      </c>
      <c r="M2009" s="122">
        <v>2.0744899060284001</v>
      </c>
      <c r="N2009" s="122">
        <v>2.2784650867524001</v>
      </c>
      <c r="O2009" s="122">
        <v>2.2400268254784002</v>
      </c>
      <c r="P2009" s="122">
        <v>2.4423825223783999</v>
      </c>
      <c r="Q2009" s="122">
        <v>2.5748691906587999</v>
      </c>
      <c r="R2009" s="122">
        <v>2.4573675263424</v>
      </c>
      <c r="S2009" s="122">
        <v>2.490485155564</v>
      </c>
      <c r="T2009" s="122">
        <v>2.5208253452648002</v>
      </c>
      <c r="U2009" s="122">
        <v>2.5944107719627998</v>
      </c>
      <c r="V2009" s="122">
        <v>2.7618300934979998</v>
      </c>
      <c r="W2009" s="122">
        <v>2.7657107519216</v>
      </c>
      <c r="X2009" s="122">
        <v>2.8555073651692</v>
      </c>
      <c r="Y2009" s="122">
        <v>2.7032802144655999</v>
      </c>
      <c r="Z2009" s="122">
        <v>2.6789354913887999</v>
      </c>
      <c r="AA2009" s="122">
        <v>2.9038158531143998</v>
      </c>
      <c r="AB2009" s="122">
        <v>3.2994385911395998</v>
      </c>
      <c r="AC2009" s="122">
        <v>3.4819372829668001</v>
      </c>
      <c r="AD2009" s="122">
        <v>3.8452514192427998</v>
      </c>
      <c r="AE2009" s="122">
        <v>4.1202347207727996</v>
      </c>
      <c r="AF2009" s="122">
        <v>3.4152054097755999</v>
      </c>
      <c r="AG2009" s="122">
        <v>3.0843743884296</v>
      </c>
      <c r="AH2009" s="122">
        <v>2.9966053709312002</v>
      </c>
      <c r="AI2009" s="122">
        <v>2.7837928262060001</v>
      </c>
      <c r="AJ2009" s="122">
        <v>3.6947879862544002</v>
      </c>
      <c r="AK2009" s="122">
        <v>3.8863937458332001</v>
      </c>
      <c r="AL2009" s="122">
        <v>0</v>
      </c>
    </row>
    <row r="2010" spans="1:38" hidden="1" x14ac:dyDescent="0.25">
      <c r="A2010" s="122" t="s">
        <v>2032</v>
      </c>
      <c r="B2010" s="122">
        <v>1</v>
      </c>
      <c r="C2010" s="122" t="s">
        <v>2220</v>
      </c>
      <c r="D2010" s="122" t="s">
        <v>2163</v>
      </c>
      <c r="E2010" s="122">
        <v>37</v>
      </c>
      <c r="F2010" s="122">
        <v>1.2276017298244</v>
      </c>
      <c r="G2010" s="122">
        <v>1.2219922361332001</v>
      </c>
      <c r="H2010" s="122">
        <v>1.4344406325871999</v>
      </c>
      <c r="I2010" s="122">
        <v>1.3472934627068001</v>
      </c>
      <c r="J2010" s="122">
        <v>1.3591089942472001</v>
      </c>
      <c r="K2010" s="122">
        <v>1.3065826760224</v>
      </c>
      <c r="L2010" s="122">
        <v>1.301810674752</v>
      </c>
      <c r="M2010" s="122">
        <v>1.285766232604</v>
      </c>
      <c r="N2010" s="122">
        <v>1.2985080996916001</v>
      </c>
      <c r="O2010" s="122">
        <v>1.3388405233056</v>
      </c>
      <c r="P2010" s="122">
        <v>1.3492580094868001</v>
      </c>
      <c r="Q2010" s="122">
        <v>1.5420962330871999</v>
      </c>
      <c r="R2010" s="122">
        <v>1.4708457028244</v>
      </c>
      <c r="S2010" s="122">
        <v>1.5535642807943999</v>
      </c>
      <c r="T2010" s="122">
        <v>1.5288190485876001</v>
      </c>
      <c r="U2010" s="122">
        <v>1.5321985904736</v>
      </c>
      <c r="V2010" s="122">
        <v>1.5734437632984</v>
      </c>
      <c r="W2010" s="122">
        <v>1.624923092702</v>
      </c>
      <c r="X2010" s="122">
        <v>1.6721758400816</v>
      </c>
      <c r="Y2010" s="122">
        <v>1.7584848422316</v>
      </c>
      <c r="Z2010" s="122">
        <v>1.7549114429112</v>
      </c>
      <c r="AA2010" s="122">
        <v>1.7701305612788001</v>
      </c>
      <c r="AB2010" s="122">
        <v>1.7770222062992</v>
      </c>
      <c r="AC2010" s="122">
        <v>1.7622921547924</v>
      </c>
      <c r="AD2010" s="122">
        <v>1.7565197950747999</v>
      </c>
      <c r="AE2010" s="122">
        <v>1.9683599502111999</v>
      </c>
      <c r="AF2010" s="122">
        <v>1.9755077519491999</v>
      </c>
      <c r="AG2010" s="122">
        <v>2.170300242418</v>
      </c>
      <c r="AH2010" s="122">
        <v>2.3539218583860002</v>
      </c>
      <c r="AI2010" s="122">
        <v>2.1893421729760001</v>
      </c>
      <c r="AJ2010" s="122">
        <v>2.19909337634</v>
      </c>
      <c r="AK2010" s="122">
        <v>2.0164729708200002</v>
      </c>
      <c r="AL2010" s="122">
        <v>0</v>
      </c>
    </row>
    <row r="2011" spans="1:38" hidden="1" x14ac:dyDescent="0.25">
      <c r="A2011" s="122" t="s">
        <v>2032</v>
      </c>
      <c r="B2011" s="122">
        <v>1</v>
      </c>
      <c r="C2011" s="122" t="s">
        <v>2220</v>
      </c>
      <c r="D2011" s="122" t="s">
        <v>2180</v>
      </c>
      <c r="E2011" s="122">
        <v>37</v>
      </c>
      <c r="F2011" s="122">
        <v>5.6000000000000004E-12</v>
      </c>
      <c r="G2011" s="122">
        <v>1.1592000000000001E-9</v>
      </c>
      <c r="H2011" s="122">
        <v>2.3100000000000001E-9</v>
      </c>
      <c r="I2011" s="122">
        <v>3.4635999999999999E-9</v>
      </c>
      <c r="J2011" s="122">
        <v>4.6172000000000001E-9</v>
      </c>
      <c r="K2011" s="122">
        <v>5.7679999999999999E-9</v>
      </c>
      <c r="L2011" s="122">
        <v>6.9215999999999998E-9</v>
      </c>
      <c r="M2011" s="122">
        <v>8.0752000000000004E-9</v>
      </c>
      <c r="N2011" s="122">
        <v>9.2259999999999994E-9</v>
      </c>
      <c r="O2011" s="122">
        <v>1.0379599999999999E-8</v>
      </c>
      <c r="P2011" s="122">
        <v>1.48036E-8</v>
      </c>
      <c r="Q2011" s="122">
        <v>1.7891999999999999E-8</v>
      </c>
      <c r="R2011" s="122">
        <v>2.1792399999999999E-8</v>
      </c>
      <c r="S2011" s="122">
        <v>2.3758E-8</v>
      </c>
      <c r="T2011" s="122">
        <v>2.5345599999999999E-8</v>
      </c>
      <c r="U2011" s="122">
        <v>2.68548E-8</v>
      </c>
      <c r="V2011" s="122">
        <v>2.7305600000000001E-8</v>
      </c>
      <c r="W2011" s="122">
        <v>2.8363999999999998E-8</v>
      </c>
      <c r="X2011" s="122">
        <v>3.0553600000000002E-8</v>
      </c>
      <c r="Y2011" s="122">
        <v>3.4328000000000001E-8</v>
      </c>
      <c r="Z2011" s="122">
        <v>3.4803999999999999E-8</v>
      </c>
      <c r="AA2011" s="122">
        <v>3.8032400000000001E-8</v>
      </c>
      <c r="AB2011" s="122">
        <v>4.2982799999999998E-8</v>
      </c>
      <c r="AC2011" s="122">
        <v>4.7952800000000002E-8</v>
      </c>
      <c r="AD2011" s="122">
        <v>5.7027599999999998E-8</v>
      </c>
      <c r="AE2011" s="122">
        <v>6.8152E-8</v>
      </c>
      <c r="AF2011" s="122">
        <v>7.9217600000000007E-8</v>
      </c>
      <c r="AG2011" s="122">
        <v>9.0692000000000002E-8</v>
      </c>
      <c r="AH2011" s="122">
        <v>1.009064E-7</v>
      </c>
      <c r="AI2011" s="122">
        <v>1.116752E-7</v>
      </c>
      <c r="AJ2011" s="122">
        <v>1.218588E-7</v>
      </c>
      <c r="AK2011" s="122">
        <v>1.316644E-7</v>
      </c>
      <c r="AL2011" s="122">
        <v>0</v>
      </c>
    </row>
    <row r="2012" spans="1:38" hidden="1" x14ac:dyDescent="0.25">
      <c r="A2012" s="122" t="s">
        <v>2032</v>
      </c>
      <c r="B2012" s="122">
        <v>1</v>
      </c>
      <c r="C2012" s="122" t="s">
        <v>2220</v>
      </c>
      <c r="D2012" s="122" t="s">
        <v>2164</v>
      </c>
      <c r="E2012" s="122">
        <v>37</v>
      </c>
      <c r="F2012" s="122">
        <v>3.1962988685599998E-2</v>
      </c>
      <c r="G2012" s="122">
        <v>3.2496849831599998E-2</v>
      </c>
      <c r="H2012" s="122">
        <v>3.2379839256799998E-2</v>
      </c>
      <c r="I2012" s="122">
        <v>3.2180000246799997E-2</v>
      </c>
      <c r="J2012" s="122">
        <v>3.2521264272E-2</v>
      </c>
      <c r="K2012" s="122">
        <v>3.1671715566399999E-2</v>
      </c>
      <c r="L2012" s="122">
        <v>3.0652311832800001E-2</v>
      </c>
      <c r="M2012" s="122">
        <v>3.0570135657600001E-2</v>
      </c>
      <c r="N2012" s="122">
        <v>3.0128520083200001E-2</v>
      </c>
      <c r="O2012" s="122">
        <v>2.9453503864399998E-2</v>
      </c>
      <c r="P2012" s="122">
        <v>2.94165756276E-2</v>
      </c>
      <c r="Q2012" s="122">
        <v>2.8092238568799999E-2</v>
      </c>
      <c r="R2012" s="122">
        <v>2.7876303512399999E-2</v>
      </c>
      <c r="S2012" s="122">
        <v>2.6680188967600001E-2</v>
      </c>
      <c r="T2012" s="122">
        <v>2.64902171352E-2</v>
      </c>
      <c r="U2012" s="122">
        <v>2.5810011992799999E-2</v>
      </c>
      <c r="V2012" s="122">
        <v>2.5220146442400001E-2</v>
      </c>
      <c r="W2012" s="122">
        <v>2.3327631104400001E-2</v>
      </c>
      <c r="X2012" s="122">
        <v>2.28469048808E-2</v>
      </c>
      <c r="Y2012" s="122">
        <v>2.2085902551999999E-2</v>
      </c>
      <c r="Z2012" s="122">
        <v>2.1303375710399999E-2</v>
      </c>
      <c r="AA2012" s="122">
        <v>2.0449567250000002E-2</v>
      </c>
      <c r="AB2012" s="122">
        <v>2.10488843992E-2</v>
      </c>
      <c r="AC2012" s="122">
        <v>2.10249637556E-2</v>
      </c>
      <c r="AD2012" s="122">
        <v>2.24372175496E-2</v>
      </c>
      <c r="AE2012" s="122">
        <v>2.32175063344E-2</v>
      </c>
      <c r="AF2012" s="122">
        <v>2.7096185102000001E-2</v>
      </c>
      <c r="AG2012" s="122">
        <v>2.99390961772E-2</v>
      </c>
      <c r="AH2012" s="122">
        <v>3.1075818424E-2</v>
      </c>
      <c r="AI2012" s="122">
        <v>3.1801145151999999E-2</v>
      </c>
      <c r="AJ2012" s="122">
        <v>3.2367508737199999E-2</v>
      </c>
      <c r="AK2012" s="122">
        <v>3.2084674036800001E-2</v>
      </c>
      <c r="AL2012" s="122">
        <v>0</v>
      </c>
    </row>
    <row r="2013" spans="1:38" hidden="1" x14ac:dyDescent="0.25">
      <c r="A2013" s="122" t="s">
        <v>2032</v>
      </c>
      <c r="B2013" s="122">
        <v>1</v>
      </c>
      <c r="C2013" s="122" t="s">
        <v>2220</v>
      </c>
      <c r="D2013" s="122" t="s">
        <v>2165</v>
      </c>
      <c r="E2013" s="122">
        <v>37</v>
      </c>
      <c r="F2013" s="122">
        <v>0.9811030592244</v>
      </c>
      <c r="G2013" s="122">
        <v>0.99160068107239996</v>
      </c>
      <c r="H2013" s="122">
        <v>0.99052144712360002</v>
      </c>
      <c r="I2013" s="122">
        <v>0.99430066452080001</v>
      </c>
      <c r="J2013" s="122">
        <v>1.0105128742267999</v>
      </c>
      <c r="K2013" s="122">
        <v>0.98088583915000005</v>
      </c>
      <c r="L2013" s="122">
        <v>0.95178878378080001</v>
      </c>
      <c r="M2013" s="122">
        <v>0.93845281957280002</v>
      </c>
      <c r="N2013" s="122">
        <v>0.93073893073000002</v>
      </c>
      <c r="O2013" s="122">
        <v>0.90037349060960004</v>
      </c>
      <c r="P2013" s="122">
        <v>0.88369458977519999</v>
      </c>
      <c r="Q2013" s="122">
        <v>0.86373183839879997</v>
      </c>
      <c r="R2013" s="122">
        <v>0.80793437366599996</v>
      </c>
      <c r="S2013" s="122">
        <v>0.79199999976720004</v>
      </c>
      <c r="T2013" s="122">
        <v>0.78745221553599998</v>
      </c>
      <c r="U2013" s="122">
        <v>0.76904499104440005</v>
      </c>
      <c r="V2013" s="122">
        <v>0.722321196296</v>
      </c>
      <c r="W2013" s="122">
        <v>0.6754698375964</v>
      </c>
      <c r="X2013" s="122">
        <v>0.6662996374272</v>
      </c>
      <c r="Y2013" s="122">
        <v>0.64203407114279998</v>
      </c>
      <c r="Z2013" s="122">
        <v>0.61535193453720005</v>
      </c>
      <c r="AA2013" s="122">
        <v>0.577220460474</v>
      </c>
      <c r="AB2013" s="122">
        <v>0.57484029898400002</v>
      </c>
      <c r="AC2013" s="122">
        <v>0.59359008612679998</v>
      </c>
      <c r="AD2013" s="122">
        <v>0.61082627650520005</v>
      </c>
      <c r="AE2013" s="122">
        <v>0.64371747069280005</v>
      </c>
      <c r="AF2013" s="122">
        <v>0.65674241456039995</v>
      </c>
      <c r="AG2013" s="122">
        <v>0.65120961102959996</v>
      </c>
      <c r="AH2013" s="122">
        <v>0.66596684049840005</v>
      </c>
      <c r="AI2013" s="122">
        <v>0.68793357471159999</v>
      </c>
      <c r="AJ2013" s="122">
        <v>0.69143044774999995</v>
      </c>
      <c r="AK2013" s="122">
        <v>0.6944811342728</v>
      </c>
      <c r="AL2013" s="122">
        <v>0</v>
      </c>
    </row>
    <row r="2014" spans="1:38" hidden="1" x14ac:dyDescent="0.25">
      <c r="A2014" s="122" t="s">
        <v>2032</v>
      </c>
      <c r="B2014" s="122">
        <v>1</v>
      </c>
      <c r="C2014" s="122" t="s">
        <v>2220</v>
      </c>
      <c r="D2014" s="122" t="s">
        <v>2166</v>
      </c>
      <c r="E2014" s="122">
        <v>37</v>
      </c>
      <c r="F2014" s="122">
        <v>1.5166779616407999</v>
      </c>
      <c r="G2014" s="122">
        <v>1.529622523492</v>
      </c>
      <c r="H2014" s="122">
        <v>1.529925222798</v>
      </c>
      <c r="I2014" s="122">
        <v>1.52316245487</v>
      </c>
      <c r="J2014" s="122">
        <v>1.5253902879907999</v>
      </c>
      <c r="K2014" s="122">
        <v>1.50056668405</v>
      </c>
      <c r="L2014" s="122">
        <v>1.4590972313932</v>
      </c>
      <c r="M2014" s="122">
        <v>1.4633964160256001</v>
      </c>
      <c r="N2014" s="122">
        <v>1.4341294145107999</v>
      </c>
      <c r="O2014" s="122">
        <v>1.3996564999312</v>
      </c>
      <c r="P2014" s="122">
        <v>1.3829901691368001</v>
      </c>
      <c r="Q2014" s="122">
        <v>1.3505684657443999</v>
      </c>
      <c r="R2014" s="122">
        <v>1.3355327807724</v>
      </c>
      <c r="S2014" s="122">
        <v>1.2890569395228</v>
      </c>
      <c r="T2014" s="122">
        <v>1.2903834704235999</v>
      </c>
      <c r="U2014" s="122">
        <v>1.2467498095472</v>
      </c>
      <c r="V2014" s="122">
        <v>1.221786008996</v>
      </c>
      <c r="W2014" s="122">
        <v>1.1764289808348001</v>
      </c>
      <c r="X2014" s="122">
        <v>1.1518296611415999</v>
      </c>
      <c r="Y2014" s="122">
        <v>1.1333194175996</v>
      </c>
      <c r="Z2014" s="122">
        <v>1.1072337454387999</v>
      </c>
      <c r="AA2014" s="122">
        <v>1.0722259530836</v>
      </c>
      <c r="AB2014" s="122">
        <v>1.0980545407691999</v>
      </c>
      <c r="AC2014" s="122">
        <v>1.1143551698356</v>
      </c>
      <c r="AD2014" s="122">
        <v>1.1493095991608</v>
      </c>
      <c r="AE2014" s="122">
        <v>1.2074485418464</v>
      </c>
      <c r="AF2014" s="122">
        <v>1.2501730511452001</v>
      </c>
      <c r="AG2014" s="122">
        <v>1.2291952698732</v>
      </c>
      <c r="AH2014" s="122">
        <v>1.2725170970735999</v>
      </c>
      <c r="AI2014" s="122">
        <v>1.3043738620695999</v>
      </c>
      <c r="AJ2014" s="122">
        <v>1.3303626523180001</v>
      </c>
      <c r="AK2014" s="122">
        <v>1.3219399418204001</v>
      </c>
      <c r="AL2014" s="122">
        <v>0</v>
      </c>
    </row>
    <row r="2015" spans="1:38" hidden="1" x14ac:dyDescent="0.25">
      <c r="A2015" s="122" t="s">
        <v>2032</v>
      </c>
      <c r="B2015" s="122">
        <v>1</v>
      </c>
      <c r="C2015" s="122" t="s">
        <v>2220</v>
      </c>
      <c r="D2015" s="122" t="s">
        <v>2167</v>
      </c>
      <c r="E2015" s="122">
        <v>37</v>
      </c>
      <c r="F2015" s="122">
        <v>7.5466884607828</v>
      </c>
      <c r="G2015" s="122">
        <v>7.7506671594464001</v>
      </c>
      <c r="H2015" s="122">
        <v>7.7988471188600004</v>
      </c>
      <c r="I2015" s="122">
        <v>7.6657604583532004</v>
      </c>
      <c r="J2015" s="122">
        <v>7.7386399219303996</v>
      </c>
      <c r="K2015" s="122">
        <v>7.2666454223188</v>
      </c>
      <c r="L2015" s="122">
        <v>7.472092481882</v>
      </c>
      <c r="M2015" s="122">
        <v>7.3030673319100003</v>
      </c>
      <c r="N2015" s="122">
        <v>7.3943246477492002</v>
      </c>
      <c r="O2015" s="122">
        <v>8.6186232965615996</v>
      </c>
      <c r="P2015" s="122">
        <v>6.2605621794659996</v>
      </c>
      <c r="Q2015" s="122">
        <v>6.6612414420160002</v>
      </c>
      <c r="R2015" s="122">
        <v>6.2335468123908004</v>
      </c>
      <c r="S2015" s="122">
        <v>6.0628903592179997</v>
      </c>
      <c r="T2015" s="122">
        <v>6.0290997482632003</v>
      </c>
      <c r="U2015" s="122">
        <v>5.9035385276363996</v>
      </c>
      <c r="V2015" s="122">
        <v>5.9151144959508004</v>
      </c>
      <c r="W2015" s="122">
        <v>5.8500289138256001</v>
      </c>
      <c r="X2015" s="122">
        <v>5.7111918625748004</v>
      </c>
      <c r="Y2015" s="122">
        <v>5.4442570019095999</v>
      </c>
      <c r="Z2015" s="122">
        <v>5.3364210413248001</v>
      </c>
      <c r="AA2015" s="122">
        <v>5.3915868316099997</v>
      </c>
      <c r="AB2015" s="122">
        <v>5.8007034454991997</v>
      </c>
      <c r="AC2015" s="122">
        <v>5.7964118610468001</v>
      </c>
      <c r="AD2015" s="122">
        <v>5.8545378493643998</v>
      </c>
      <c r="AE2015" s="122">
        <v>5.7823947215439997</v>
      </c>
      <c r="AF2015" s="122">
        <v>5.963057640792</v>
      </c>
      <c r="AG2015" s="122">
        <v>6.6312845469640003</v>
      </c>
      <c r="AH2015" s="122">
        <v>7.5217891782152</v>
      </c>
      <c r="AI2015" s="122">
        <v>6.9422151452892003</v>
      </c>
      <c r="AJ2015" s="122">
        <v>7.0923143908539998</v>
      </c>
      <c r="AK2015" s="122">
        <v>6.7637326476244004</v>
      </c>
      <c r="AL2015" s="122">
        <v>0</v>
      </c>
    </row>
    <row r="2016" spans="1:38" hidden="1" x14ac:dyDescent="0.25">
      <c r="A2016" s="122" t="s">
        <v>2032</v>
      </c>
      <c r="B2016" s="122">
        <v>1</v>
      </c>
      <c r="C2016" s="122" t="s">
        <v>2220</v>
      </c>
      <c r="D2016" s="122" t="s">
        <v>2168</v>
      </c>
      <c r="E2016" s="122">
        <v>37</v>
      </c>
      <c r="F2016" s="122">
        <v>4.5946797942220003</v>
      </c>
      <c r="G2016" s="122">
        <v>4.6501347065963996</v>
      </c>
      <c r="H2016" s="122">
        <v>4.9256228209300001</v>
      </c>
      <c r="I2016" s="122">
        <v>4.7615211404544002</v>
      </c>
      <c r="J2016" s="122">
        <v>4.9397460621039997</v>
      </c>
      <c r="K2016" s="122">
        <v>4.7253663218608004</v>
      </c>
      <c r="L2016" s="122">
        <v>4.6368209117300001</v>
      </c>
      <c r="M2016" s="122">
        <v>5.1028177920579996</v>
      </c>
      <c r="N2016" s="122">
        <v>5.4989694457739997</v>
      </c>
      <c r="O2016" s="122">
        <v>6.7576008898972004</v>
      </c>
      <c r="P2016" s="122">
        <v>9.5643918804000005</v>
      </c>
      <c r="Q2016" s="122">
        <v>10.8165571715376</v>
      </c>
      <c r="R2016" s="122">
        <v>10.824392795608</v>
      </c>
      <c r="S2016" s="122">
        <v>10.7760195456228</v>
      </c>
      <c r="T2016" s="122">
        <v>11.5775829938552</v>
      </c>
      <c r="U2016" s="122">
        <v>11.8880672012648</v>
      </c>
      <c r="V2016" s="122">
        <v>12.4708327167004</v>
      </c>
      <c r="W2016" s="122">
        <v>12.4649715934884</v>
      </c>
      <c r="X2016" s="122">
        <v>13.212749412304399</v>
      </c>
      <c r="Y2016" s="122">
        <v>12.918179381276399</v>
      </c>
      <c r="Z2016" s="122">
        <v>12.54728479347</v>
      </c>
      <c r="AA2016" s="122">
        <v>13.213182089029999</v>
      </c>
      <c r="AB2016" s="122">
        <v>11.461313400465601</v>
      </c>
      <c r="AC2016" s="122">
        <v>10.643328411466801</v>
      </c>
      <c r="AD2016" s="122">
        <v>9.0010948025123998</v>
      </c>
      <c r="AE2016" s="122">
        <v>8.9424322448608002</v>
      </c>
      <c r="AF2016" s="122">
        <v>8.8119863402031999</v>
      </c>
      <c r="AG2016" s="122">
        <v>7.7334593254464004</v>
      </c>
      <c r="AH2016" s="122">
        <v>7.3739245524503998</v>
      </c>
      <c r="AI2016" s="122">
        <v>6.9056859224528004</v>
      </c>
      <c r="AJ2016" s="122">
        <v>10.4639585871156</v>
      </c>
      <c r="AK2016" s="122">
        <v>9.7729764794031997</v>
      </c>
      <c r="AL2016" s="122">
        <v>0</v>
      </c>
    </row>
    <row r="2017" spans="1:38" hidden="1" x14ac:dyDescent="0.25">
      <c r="A2017" s="122" t="s">
        <v>2043</v>
      </c>
      <c r="B2017" s="122">
        <v>1</v>
      </c>
      <c r="C2017" s="122" t="s">
        <v>2221</v>
      </c>
      <c r="D2017" s="122" t="s">
        <v>2120</v>
      </c>
      <c r="E2017" s="122">
        <v>38</v>
      </c>
      <c r="F2017" s="122">
        <v>0.41042527817759999</v>
      </c>
      <c r="G2017" s="122">
        <v>0.4231833525864</v>
      </c>
      <c r="H2017" s="122">
        <v>0.41796076101640001</v>
      </c>
      <c r="I2017" s="122">
        <v>0.38968428481079997</v>
      </c>
      <c r="J2017" s="122">
        <v>0.37561729333240002</v>
      </c>
      <c r="K2017" s="122">
        <v>0.36712601475200002</v>
      </c>
      <c r="L2017" s="122">
        <v>0.37070688720520001</v>
      </c>
      <c r="M2017" s="122">
        <v>0.33701929844799999</v>
      </c>
      <c r="N2017" s="122">
        <v>0.29379563927840002</v>
      </c>
      <c r="O2017" s="122">
        <v>0.30155570586399999</v>
      </c>
      <c r="P2017" s="122">
        <v>0.29848498635479997</v>
      </c>
      <c r="Q2017" s="122">
        <v>0.27862099322959999</v>
      </c>
      <c r="R2017" s="122">
        <v>0.29258594484279998</v>
      </c>
      <c r="S2017" s="122">
        <v>0.28800981193320002</v>
      </c>
      <c r="T2017" s="122">
        <v>0.27970745389439999</v>
      </c>
      <c r="U2017" s="122">
        <v>0.27050842831319999</v>
      </c>
      <c r="V2017" s="122">
        <v>0.2615496203264</v>
      </c>
      <c r="W2017" s="122">
        <v>0.2622132590056</v>
      </c>
      <c r="X2017" s="122">
        <v>0.25357442283600001</v>
      </c>
      <c r="Y2017" s="122">
        <v>0.25771678340519999</v>
      </c>
      <c r="Z2017" s="122">
        <v>0.71500650151279999</v>
      </c>
      <c r="AA2017" s="122">
        <v>0.79512096357119999</v>
      </c>
      <c r="AB2017" s="122">
        <v>0.83417296506600003</v>
      </c>
      <c r="AC2017" s="122">
        <v>1.0287506293483999</v>
      </c>
      <c r="AD2017" s="122">
        <v>0.96754553489719997</v>
      </c>
      <c r="AE2017" s="122">
        <v>0.93807505974280003</v>
      </c>
      <c r="AF2017" s="122">
        <v>1.0066894496764001</v>
      </c>
      <c r="AG2017" s="122">
        <v>1.1159898568027999</v>
      </c>
      <c r="AH2017" s="122">
        <v>0.51404736718720001</v>
      </c>
      <c r="AI2017" s="122">
        <v>0.54038667931920004</v>
      </c>
      <c r="AJ2017" s="122">
        <v>0.47467717487400002</v>
      </c>
      <c r="AK2017" s="122">
        <v>0.52242368280200002</v>
      </c>
      <c r="AL2017" s="122">
        <v>0</v>
      </c>
    </row>
    <row r="2018" spans="1:38" hidden="1" x14ac:dyDescent="0.25">
      <c r="A2018" s="122" t="s">
        <v>2043</v>
      </c>
      <c r="B2018" s="122">
        <v>1</v>
      </c>
      <c r="C2018" s="122" t="s">
        <v>2221</v>
      </c>
      <c r="D2018" s="122" t="s">
        <v>2121</v>
      </c>
      <c r="E2018" s="122">
        <v>38</v>
      </c>
      <c r="F2018" s="122">
        <v>2.3841998482624001</v>
      </c>
      <c r="G2018" s="122">
        <v>2.2759852260348001</v>
      </c>
      <c r="H2018" s="122">
        <v>2.2310769399911998</v>
      </c>
      <c r="I2018" s="122">
        <v>2.9409724819552001</v>
      </c>
      <c r="J2018" s="122">
        <v>2.9832035306639999</v>
      </c>
      <c r="K2018" s="122">
        <v>3.0059745537836</v>
      </c>
      <c r="L2018" s="122">
        <v>2.8815282322483999</v>
      </c>
      <c r="M2018" s="122">
        <v>3.3084900915248001</v>
      </c>
      <c r="N2018" s="122">
        <v>3.2185611013919999</v>
      </c>
      <c r="O2018" s="122">
        <v>2.9742686651104</v>
      </c>
      <c r="P2018" s="122">
        <v>3.0858842286636001</v>
      </c>
      <c r="Q2018" s="122">
        <v>2.9701613029899998</v>
      </c>
      <c r="R2018" s="122">
        <v>3.0186521171827998</v>
      </c>
      <c r="S2018" s="122">
        <v>2.8667472747871998</v>
      </c>
      <c r="T2018" s="122">
        <v>2.9110880094996001</v>
      </c>
      <c r="U2018" s="122">
        <v>2.8920637030124001</v>
      </c>
      <c r="V2018" s="122">
        <v>2.7660556835715999</v>
      </c>
      <c r="W2018" s="122">
        <v>2.9593850648487998</v>
      </c>
      <c r="X2018" s="122">
        <v>2.9758694008568001</v>
      </c>
      <c r="Y2018" s="122">
        <v>3.4555580557232002</v>
      </c>
      <c r="Z2018" s="122">
        <v>3.7479701774956</v>
      </c>
      <c r="AA2018" s="122">
        <v>3.6490940333820001</v>
      </c>
      <c r="AB2018" s="122">
        <v>3.7290661312519999</v>
      </c>
      <c r="AC2018" s="122">
        <v>3.7877235546555998</v>
      </c>
      <c r="AD2018" s="122">
        <v>4.1650283717140004</v>
      </c>
      <c r="AE2018" s="122">
        <v>3.8587948317072001</v>
      </c>
      <c r="AF2018" s="122">
        <v>3.9323925476079999</v>
      </c>
      <c r="AG2018" s="122">
        <v>4.1264882551367998</v>
      </c>
      <c r="AH2018" s="122">
        <v>4.4917267772971998</v>
      </c>
      <c r="AI2018" s="122">
        <v>4.7263386477972</v>
      </c>
      <c r="AJ2018" s="122">
        <v>4.8775101002263996</v>
      </c>
      <c r="AK2018" s="122">
        <v>4.4193349557615997</v>
      </c>
      <c r="AL2018" s="122">
        <v>0</v>
      </c>
    </row>
    <row r="2019" spans="1:38" hidden="1" x14ac:dyDescent="0.25">
      <c r="A2019" s="122" t="s">
        <v>2043</v>
      </c>
      <c r="B2019" s="122">
        <v>1</v>
      </c>
      <c r="C2019" s="122" t="s">
        <v>2221</v>
      </c>
      <c r="D2019" s="122" t="s">
        <v>2122</v>
      </c>
      <c r="E2019" s="122">
        <v>38</v>
      </c>
      <c r="F2019" s="122">
        <v>1.3858098818675999</v>
      </c>
      <c r="G2019" s="122">
        <v>1.6463085452044</v>
      </c>
      <c r="H2019" s="122">
        <v>1.8406402499268</v>
      </c>
      <c r="I2019" s="122">
        <v>1.4648653972651999</v>
      </c>
      <c r="J2019" s="122">
        <v>1.7544831504928</v>
      </c>
      <c r="K2019" s="122">
        <v>1.7513630612408</v>
      </c>
      <c r="L2019" s="122">
        <v>1.8541123855268</v>
      </c>
      <c r="M2019" s="122">
        <v>1.7182812775967999</v>
      </c>
      <c r="N2019" s="122">
        <v>1.5556376558156</v>
      </c>
      <c r="O2019" s="122">
        <v>1.5397907576408001</v>
      </c>
      <c r="P2019" s="122">
        <v>1.3425172790624</v>
      </c>
      <c r="Q2019" s="122">
        <v>1.2985987759219999</v>
      </c>
      <c r="R2019" s="122">
        <v>1.2668204462928001</v>
      </c>
      <c r="S2019" s="122">
        <v>1.3075718779115999</v>
      </c>
      <c r="T2019" s="122">
        <v>1.3601005033672</v>
      </c>
      <c r="U2019" s="122">
        <v>1.3258487392108</v>
      </c>
      <c r="V2019" s="122">
        <v>1.3761052598187999</v>
      </c>
      <c r="W2019" s="122">
        <v>1.3673150871268001</v>
      </c>
      <c r="X2019" s="122">
        <v>1.530100388026</v>
      </c>
      <c r="Y2019" s="122">
        <v>1.4563223178560001</v>
      </c>
      <c r="Z2019" s="122">
        <v>2.3281246326127998</v>
      </c>
      <c r="AA2019" s="122">
        <v>2.1614833646167999</v>
      </c>
      <c r="AB2019" s="122">
        <v>2.0941981528300002</v>
      </c>
      <c r="AC2019" s="122">
        <v>1.9572922490632001</v>
      </c>
      <c r="AD2019" s="122">
        <v>1.9844334851487999</v>
      </c>
      <c r="AE2019" s="122">
        <v>1.9546728184816</v>
      </c>
      <c r="AF2019" s="122">
        <v>1.8895766929283999</v>
      </c>
      <c r="AG2019" s="122">
        <v>1.8364848947479999</v>
      </c>
      <c r="AH2019" s="122">
        <v>1.7770695808879999</v>
      </c>
      <c r="AI2019" s="122">
        <v>1.8491480941331999</v>
      </c>
      <c r="AJ2019" s="122">
        <v>1.8834721728704</v>
      </c>
      <c r="AK2019" s="122">
        <v>1.9010792335724001</v>
      </c>
      <c r="AL2019" s="122">
        <v>0</v>
      </c>
    </row>
    <row r="2020" spans="1:38" hidden="1" x14ac:dyDescent="0.25">
      <c r="A2020" s="122" t="s">
        <v>2043</v>
      </c>
      <c r="B2020" s="122">
        <v>1</v>
      </c>
      <c r="C2020" s="122" t="s">
        <v>2221</v>
      </c>
      <c r="D2020" s="122" t="s">
        <v>2175</v>
      </c>
      <c r="E2020" s="122">
        <v>38</v>
      </c>
      <c r="F2020" s="122">
        <v>0</v>
      </c>
      <c r="G2020" s="122">
        <v>0</v>
      </c>
      <c r="H2020" s="122">
        <v>0</v>
      </c>
      <c r="I2020" s="122">
        <v>0</v>
      </c>
      <c r="J2020" s="122">
        <v>0</v>
      </c>
      <c r="K2020" s="122">
        <v>0</v>
      </c>
      <c r="L2020" s="122">
        <v>0</v>
      </c>
      <c r="M2020" s="122">
        <v>0</v>
      </c>
      <c r="N2020" s="122">
        <v>0</v>
      </c>
      <c r="O2020" s="122">
        <v>0</v>
      </c>
      <c r="P2020" s="122">
        <v>0</v>
      </c>
      <c r="Q2020" s="122">
        <v>0</v>
      </c>
      <c r="R2020" s="122">
        <v>0</v>
      </c>
      <c r="S2020" s="122">
        <v>0</v>
      </c>
      <c r="T2020" s="122">
        <v>0</v>
      </c>
      <c r="U2020" s="122">
        <v>0</v>
      </c>
      <c r="V2020" s="122">
        <v>0</v>
      </c>
      <c r="W2020" s="122">
        <v>0</v>
      </c>
      <c r="X2020" s="122">
        <v>0</v>
      </c>
      <c r="Y2020" s="122">
        <v>0</v>
      </c>
      <c r="Z2020" s="122">
        <v>0</v>
      </c>
      <c r="AA2020" s="122">
        <v>0</v>
      </c>
      <c r="AB2020" s="122">
        <v>0</v>
      </c>
      <c r="AC2020" s="122">
        <v>0</v>
      </c>
      <c r="AD2020" s="122">
        <v>0</v>
      </c>
      <c r="AE2020" s="122">
        <v>0</v>
      </c>
      <c r="AF2020" s="122">
        <v>0</v>
      </c>
      <c r="AG2020" s="122">
        <v>0</v>
      </c>
      <c r="AH2020" s="122">
        <v>0</v>
      </c>
      <c r="AI2020" s="122">
        <v>0</v>
      </c>
      <c r="AJ2020" s="122">
        <v>0</v>
      </c>
      <c r="AK2020" s="122">
        <v>0</v>
      </c>
      <c r="AL2020" s="122">
        <v>0</v>
      </c>
    </row>
    <row r="2021" spans="1:38" hidden="1" x14ac:dyDescent="0.25">
      <c r="A2021" s="122" t="s">
        <v>2043</v>
      </c>
      <c r="B2021" s="122">
        <v>1</v>
      </c>
      <c r="C2021" s="122" t="s">
        <v>2221</v>
      </c>
      <c r="D2021" s="122" t="s">
        <v>2123</v>
      </c>
      <c r="E2021" s="122">
        <v>38</v>
      </c>
      <c r="F2021" s="122">
        <v>3.7279614265459999</v>
      </c>
      <c r="G2021" s="122">
        <v>3.7831047264808002</v>
      </c>
      <c r="H2021" s="122">
        <v>3.6429228902639998</v>
      </c>
      <c r="I2021" s="122">
        <v>3.7363454683100001</v>
      </c>
      <c r="J2021" s="122">
        <v>3.6460282718860002</v>
      </c>
      <c r="K2021" s="122">
        <v>3.6681823563</v>
      </c>
      <c r="L2021" s="122">
        <v>3.4593038678547998</v>
      </c>
      <c r="M2021" s="122">
        <v>3.5519248562952002</v>
      </c>
      <c r="N2021" s="122">
        <v>3.1639341541163999</v>
      </c>
      <c r="O2021" s="122">
        <v>3.5471422722427999</v>
      </c>
      <c r="P2021" s="122">
        <v>3.6041076859199999</v>
      </c>
      <c r="Q2021" s="122">
        <v>3.3838117797008</v>
      </c>
      <c r="R2021" s="122">
        <v>3.2736193115023999</v>
      </c>
      <c r="S2021" s="122">
        <v>3.3566057911315998</v>
      </c>
      <c r="T2021" s="122">
        <v>3.5759559897908</v>
      </c>
      <c r="U2021" s="122">
        <v>3.6429549116520001</v>
      </c>
      <c r="V2021" s="122">
        <v>3.3870202959684002</v>
      </c>
      <c r="W2021" s="122">
        <v>3.2797821687596</v>
      </c>
      <c r="X2021" s="122">
        <v>3.101515936218</v>
      </c>
      <c r="Y2021" s="122">
        <v>3.002192769548</v>
      </c>
      <c r="Z2021" s="122">
        <v>1.6605040176928001</v>
      </c>
      <c r="AA2021" s="122">
        <v>1.5748460135660001</v>
      </c>
      <c r="AB2021" s="122">
        <v>1.7581007062976</v>
      </c>
      <c r="AC2021" s="122">
        <v>1.7466248980684</v>
      </c>
      <c r="AD2021" s="122">
        <v>2.0191924851867999</v>
      </c>
      <c r="AE2021" s="122">
        <v>1.9107318787704</v>
      </c>
      <c r="AF2021" s="122">
        <v>1.9931755425316</v>
      </c>
      <c r="AG2021" s="122">
        <v>1.8031107471579999</v>
      </c>
      <c r="AH2021" s="122">
        <v>1.85325107807</v>
      </c>
      <c r="AI2021" s="122">
        <v>1.9711626191348</v>
      </c>
      <c r="AJ2021" s="122">
        <v>1.5664669513639999</v>
      </c>
      <c r="AK2021" s="122">
        <v>1.5744606871168001</v>
      </c>
      <c r="AL2021" s="122">
        <v>0</v>
      </c>
    </row>
    <row r="2022" spans="1:38" x14ac:dyDescent="0.25">
      <c r="A2022" s="122" t="s">
        <v>2043</v>
      </c>
      <c r="B2022" s="122">
        <v>1</v>
      </c>
      <c r="C2022" s="122" t="s">
        <v>2221</v>
      </c>
      <c r="D2022" s="122" t="s">
        <v>2124</v>
      </c>
      <c r="E2022" s="122">
        <v>38</v>
      </c>
      <c r="F2022" s="122">
        <v>35.274360480122397</v>
      </c>
      <c r="G2022" s="122">
        <v>34.775349211187198</v>
      </c>
      <c r="H2022" s="122">
        <v>33.686059541646401</v>
      </c>
      <c r="I2022" s="122">
        <v>30.0310846479112</v>
      </c>
      <c r="J2022" s="122">
        <v>28.490131998322401</v>
      </c>
      <c r="K2022" s="122">
        <v>26.943280981075201</v>
      </c>
      <c r="L2022" s="122">
        <v>24.9543574845096</v>
      </c>
      <c r="M2022" s="122">
        <v>21.7623653072868</v>
      </c>
      <c r="N2022" s="122">
        <v>19.7858907583316</v>
      </c>
      <c r="O2022" s="122">
        <v>18.634931841722</v>
      </c>
      <c r="P2022" s="122">
        <v>18.773283509514801</v>
      </c>
      <c r="Q2022" s="122">
        <v>17.550829817444001</v>
      </c>
      <c r="R2022" s="122">
        <v>17.1418153011196</v>
      </c>
      <c r="S2022" s="122">
        <v>17.621614709512802</v>
      </c>
      <c r="T2022" s="122">
        <v>17.015944247604398</v>
      </c>
      <c r="U2022" s="122">
        <v>16.732407005490401</v>
      </c>
      <c r="V2022" s="122">
        <v>16.134759315928399</v>
      </c>
      <c r="W2022" s="122">
        <v>15.362734691732401</v>
      </c>
      <c r="X2022" s="122">
        <v>14.694313007449599</v>
      </c>
      <c r="Y2022" s="122">
        <v>14.1916879071184</v>
      </c>
      <c r="Z2022" s="122">
        <v>11.1254085748064</v>
      </c>
      <c r="AA2022" s="122">
        <v>11.748818899196401</v>
      </c>
      <c r="AB2022" s="122">
        <v>11.859850817656801</v>
      </c>
      <c r="AC2022" s="122">
        <v>10.947251397963999</v>
      </c>
      <c r="AD2022" s="122">
        <v>10.838421999011601</v>
      </c>
      <c r="AE2022" s="122">
        <v>10.495046520238001</v>
      </c>
      <c r="AF2022" s="122">
        <v>8.9668555120703992</v>
      </c>
      <c r="AG2022" s="122">
        <v>9.6788113265732001</v>
      </c>
      <c r="AH2022" s="122">
        <v>9.6757604040860006</v>
      </c>
      <c r="AI2022" s="122">
        <v>9.9741109914012007</v>
      </c>
      <c r="AJ2022" s="122">
        <v>10.1266602280536</v>
      </c>
      <c r="AK2022" s="122">
        <v>9.7587386461935992</v>
      </c>
      <c r="AL2022" s="122">
        <v>0</v>
      </c>
    </row>
    <row r="2023" spans="1:38" hidden="1" x14ac:dyDescent="0.25">
      <c r="A2023" s="122" t="s">
        <v>2043</v>
      </c>
      <c r="B2023" s="122">
        <v>1</v>
      </c>
      <c r="C2023" s="122" t="s">
        <v>2221</v>
      </c>
      <c r="D2023" s="122" t="s">
        <v>474</v>
      </c>
      <c r="E2023" s="122">
        <v>38</v>
      </c>
      <c r="F2023" s="122">
        <v>4.3674186543148004</v>
      </c>
      <c r="G2023" s="122">
        <v>4.5695982132920001</v>
      </c>
      <c r="H2023" s="122">
        <v>4.5148537850499997</v>
      </c>
      <c r="I2023" s="122">
        <v>3.7475812645683999</v>
      </c>
      <c r="J2023" s="122">
        <v>4.1348956647739996</v>
      </c>
      <c r="K2023" s="122">
        <v>3.9956883709511999</v>
      </c>
      <c r="L2023" s="122">
        <v>4.1104845873951996</v>
      </c>
      <c r="M2023" s="122">
        <v>3.7712851814791999</v>
      </c>
      <c r="N2023" s="122">
        <v>3.5110150091604</v>
      </c>
      <c r="O2023" s="122">
        <v>3.5122295714071998</v>
      </c>
      <c r="P2023" s="122">
        <v>3.4436971840488</v>
      </c>
      <c r="Q2023" s="122">
        <v>3.5536177354160001</v>
      </c>
      <c r="R2023" s="122">
        <v>3.3169866281860001</v>
      </c>
      <c r="S2023" s="122">
        <v>3.1659692100819998</v>
      </c>
      <c r="T2023" s="122">
        <v>2.9383618862667999</v>
      </c>
      <c r="U2023" s="122">
        <v>3.3140762018392</v>
      </c>
      <c r="V2023" s="122">
        <v>3.1384941106539999</v>
      </c>
      <c r="W2023" s="122">
        <v>3.1991832701808001</v>
      </c>
      <c r="X2023" s="122">
        <v>2.9998236272956</v>
      </c>
      <c r="Y2023" s="122">
        <v>2.7611690700664</v>
      </c>
      <c r="Z2023" s="122">
        <v>1.6976980338472001</v>
      </c>
      <c r="AA2023" s="122">
        <v>1.7487175237168</v>
      </c>
      <c r="AB2023" s="122">
        <v>1.5138161691295999</v>
      </c>
      <c r="AC2023" s="122">
        <v>1.6046777299028001</v>
      </c>
      <c r="AD2023" s="122">
        <v>1.6952693616515999</v>
      </c>
      <c r="AE2023" s="122">
        <v>1.8001134475939999</v>
      </c>
      <c r="AF2023" s="122">
        <v>1.8093555484704</v>
      </c>
      <c r="AG2023" s="122">
        <v>1.9441146920776</v>
      </c>
      <c r="AH2023" s="122">
        <v>2.0167056856743999</v>
      </c>
      <c r="AI2023" s="122">
        <v>2.0653824209171998</v>
      </c>
      <c r="AJ2023" s="122">
        <v>1.5379845388488</v>
      </c>
      <c r="AK2023" s="122">
        <v>1.5789272162356001</v>
      </c>
      <c r="AL2023" s="122">
        <v>0</v>
      </c>
    </row>
    <row r="2024" spans="1:38" hidden="1" x14ac:dyDescent="0.25">
      <c r="A2024" s="122" t="s">
        <v>2043</v>
      </c>
      <c r="B2024" s="122">
        <v>1</v>
      </c>
      <c r="C2024" s="122" t="s">
        <v>2221</v>
      </c>
      <c r="D2024" s="122" t="s">
        <v>2125</v>
      </c>
      <c r="E2024" s="122">
        <v>38</v>
      </c>
      <c r="F2024" s="122">
        <v>0.22595034394800001</v>
      </c>
      <c r="G2024" s="122">
        <v>0.1958788647312</v>
      </c>
      <c r="H2024" s="122">
        <v>0.16483574313919999</v>
      </c>
      <c r="I2024" s="122">
        <v>0.15604259709080001</v>
      </c>
      <c r="J2024" s="122">
        <v>0.15276273132400001</v>
      </c>
      <c r="K2024" s="122">
        <v>0.1708097564236</v>
      </c>
      <c r="L2024" s="122">
        <v>0.1703971293388</v>
      </c>
      <c r="M2024" s="122">
        <v>0.1622317300436</v>
      </c>
      <c r="N2024" s="122">
        <v>0.1548731481276</v>
      </c>
      <c r="O2024" s="122">
        <v>0.16272631960760001</v>
      </c>
      <c r="P2024" s="122">
        <v>0.1778952085876</v>
      </c>
      <c r="Q2024" s="122">
        <v>0.16280448059120001</v>
      </c>
      <c r="R2024" s="122">
        <v>0.15308482187879999</v>
      </c>
      <c r="S2024" s="122">
        <v>0.16260601801079999</v>
      </c>
      <c r="T2024" s="122">
        <v>0.16852468358039999</v>
      </c>
      <c r="U2024" s="122">
        <v>0.17888732109079999</v>
      </c>
      <c r="V2024" s="122">
        <v>0.175231281918</v>
      </c>
      <c r="W2024" s="122">
        <v>0.1765142731296</v>
      </c>
      <c r="X2024" s="122">
        <v>0.16536096684240001</v>
      </c>
      <c r="Y2024" s="122">
        <v>0.1625777905976</v>
      </c>
      <c r="Z2024" s="122">
        <v>0.4266490978204</v>
      </c>
      <c r="AA2024" s="122">
        <v>0.25471548737880001</v>
      </c>
      <c r="AB2024" s="122">
        <v>0.21137646722639999</v>
      </c>
      <c r="AC2024" s="122">
        <v>0.2033943665404</v>
      </c>
      <c r="AD2024" s="122">
        <v>0.19723083963240001</v>
      </c>
      <c r="AE2024" s="122">
        <v>0.19921935494160001</v>
      </c>
      <c r="AF2024" s="122">
        <v>0.19290493954480001</v>
      </c>
      <c r="AG2024" s="122">
        <v>0.20828630871439999</v>
      </c>
      <c r="AH2024" s="122">
        <v>0.201280614612</v>
      </c>
      <c r="AI2024" s="122">
        <v>0.22908437436080001</v>
      </c>
      <c r="AJ2024" s="122">
        <v>0.2035097922396</v>
      </c>
      <c r="AK2024" s="122">
        <v>0.20450756217640001</v>
      </c>
      <c r="AL2024" s="122">
        <v>0</v>
      </c>
    </row>
    <row r="2025" spans="1:38" hidden="1" x14ac:dyDescent="0.25">
      <c r="A2025" s="122" t="s">
        <v>2043</v>
      </c>
      <c r="B2025" s="122">
        <v>1</v>
      </c>
      <c r="C2025" s="122" t="s">
        <v>2221</v>
      </c>
      <c r="D2025" s="122" t="s">
        <v>2126</v>
      </c>
      <c r="E2025" s="122">
        <v>38</v>
      </c>
      <c r="F2025" s="122">
        <v>0</v>
      </c>
      <c r="G2025" s="122">
        <v>0</v>
      </c>
      <c r="H2025" s="122">
        <v>0</v>
      </c>
      <c r="I2025" s="122">
        <v>0</v>
      </c>
      <c r="J2025" s="122">
        <v>0</v>
      </c>
      <c r="K2025" s="122">
        <v>0</v>
      </c>
      <c r="L2025" s="122">
        <v>0</v>
      </c>
      <c r="M2025" s="122">
        <v>0</v>
      </c>
      <c r="N2025" s="122">
        <v>0</v>
      </c>
      <c r="O2025" s="122">
        <v>0</v>
      </c>
      <c r="P2025" s="122">
        <v>0</v>
      </c>
      <c r="Q2025" s="122">
        <v>0</v>
      </c>
      <c r="R2025" s="122">
        <v>0</v>
      </c>
      <c r="S2025" s="122">
        <v>0</v>
      </c>
      <c r="T2025" s="122">
        <v>0</v>
      </c>
      <c r="U2025" s="122">
        <v>0</v>
      </c>
      <c r="V2025" s="122">
        <v>0</v>
      </c>
      <c r="W2025" s="122">
        <v>0</v>
      </c>
      <c r="X2025" s="122">
        <v>0</v>
      </c>
      <c r="Y2025" s="122">
        <v>0</v>
      </c>
      <c r="Z2025" s="122">
        <v>0</v>
      </c>
      <c r="AA2025" s="122">
        <v>0</v>
      </c>
      <c r="AB2025" s="122">
        <v>0</v>
      </c>
      <c r="AC2025" s="122">
        <v>0</v>
      </c>
      <c r="AD2025" s="122">
        <v>0</v>
      </c>
      <c r="AE2025" s="122">
        <v>0</v>
      </c>
      <c r="AF2025" s="122">
        <v>0</v>
      </c>
      <c r="AG2025" s="122">
        <v>0</v>
      </c>
      <c r="AH2025" s="122">
        <v>0</v>
      </c>
      <c r="AI2025" s="122">
        <v>0</v>
      </c>
      <c r="AJ2025" s="122">
        <v>0</v>
      </c>
      <c r="AK2025" s="122">
        <v>0</v>
      </c>
      <c r="AL2025" s="122">
        <v>0</v>
      </c>
    </row>
    <row r="2026" spans="1:38" hidden="1" x14ac:dyDescent="0.25">
      <c r="A2026" s="122" t="s">
        <v>2043</v>
      </c>
      <c r="B2026" s="122">
        <v>1</v>
      </c>
      <c r="C2026" s="122" t="s">
        <v>2221</v>
      </c>
      <c r="D2026" s="122" t="s">
        <v>2127</v>
      </c>
      <c r="E2026" s="122">
        <v>38</v>
      </c>
      <c r="F2026" s="122">
        <v>0.9060327555412</v>
      </c>
      <c r="G2026" s="122">
        <v>0.74665157212519995</v>
      </c>
      <c r="H2026" s="122">
        <v>0.58480583302120004</v>
      </c>
      <c r="I2026" s="122">
        <v>0.66211505583999997</v>
      </c>
      <c r="J2026" s="122">
        <v>0.60133084387040003</v>
      </c>
      <c r="K2026" s="122">
        <v>0.49279463877559998</v>
      </c>
      <c r="L2026" s="122">
        <v>0.517215085086</v>
      </c>
      <c r="M2026" s="122">
        <v>0.47970323784320001</v>
      </c>
      <c r="N2026" s="122">
        <v>0.4244170366128</v>
      </c>
      <c r="O2026" s="122">
        <v>0.49323055350520001</v>
      </c>
      <c r="P2026" s="122">
        <v>0.54071454985519996</v>
      </c>
      <c r="Q2026" s="122">
        <v>0.54347059161360001</v>
      </c>
      <c r="R2026" s="122">
        <v>0.53748216348120004</v>
      </c>
      <c r="S2026" s="122">
        <v>0.59828348596519998</v>
      </c>
      <c r="T2026" s="122">
        <v>0.59498508762839997</v>
      </c>
      <c r="U2026" s="122">
        <v>0.58334784124960004</v>
      </c>
      <c r="V2026" s="122">
        <v>0.59180864804879996</v>
      </c>
      <c r="W2026" s="122">
        <v>0.56624778833559997</v>
      </c>
      <c r="X2026" s="122">
        <v>0.52099739971720005</v>
      </c>
      <c r="Y2026" s="122">
        <v>0.50420880420119996</v>
      </c>
      <c r="Z2026" s="122">
        <v>0.251091574762</v>
      </c>
      <c r="AA2026" s="122">
        <v>0.22785898058000001</v>
      </c>
      <c r="AB2026" s="122">
        <v>0.28794842372239998</v>
      </c>
      <c r="AC2026" s="122">
        <v>0.31012598617280002</v>
      </c>
      <c r="AD2026" s="122">
        <v>0.39571152381879998</v>
      </c>
      <c r="AE2026" s="122">
        <v>0.43884358145879998</v>
      </c>
      <c r="AF2026" s="122">
        <v>0.46734811100599999</v>
      </c>
      <c r="AG2026" s="122">
        <v>0.46242112839999999</v>
      </c>
      <c r="AH2026" s="122">
        <v>0.46286251638199999</v>
      </c>
      <c r="AI2026" s="122">
        <v>0.48559975641519998</v>
      </c>
      <c r="AJ2026" s="122">
        <v>0.46679978108960002</v>
      </c>
      <c r="AK2026" s="122">
        <v>0.4936296713992</v>
      </c>
      <c r="AL2026" s="122">
        <v>0</v>
      </c>
    </row>
    <row r="2027" spans="1:38" hidden="1" x14ac:dyDescent="0.25">
      <c r="A2027" s="122" t="s">
        <v>2043</v>
      </c>
      <c r="B2027" s="122">
        <v>1</v>
      </c>
      <c r="C2027" s="122" t="s">
        <v>2221</v>
      </c>
      <c r="D2027" s="122" t="s">
        <v>2128</v>
      </c>
      <c r="E2027" s="122">
        <v>38</v>
      </c>
      <c r="F2027" s="122">
        <v>8.4819136403539996</v>
      </c>
      <c r="G2027" s="122">
        <v>7.4459630328664002</v>
      </c>
      <c r="H2027" s="122">
        <v>7.6252252812680004</v>
      </c>
      <c r="I2027" s="122">
        <v>7.4984257143908</v>
      </c>
      <c r="J2027" s="122">
        <v>7.2733397280096002</v>
      </c>
      <c r="K2027" s="122">
        <v>6.9372697532067997</v>
      </c>
      <c r="L2027" s="122">
        <v>6.8929160361152002</v>
      </c>
      <c r="M2027" s="122">
        <v>6.3004290033299997</v>
      </c>
      <c r="N2027" s="122">
        <v>5.9758827034255999</v>
      </c>
      <c r="O2027" s="122">
        <v>6.182056617912</v>
      </c>
      <c r="P2027" s="122">
        <v>6.3846769524551998</v>
      </c>
      <c r="Q2027" s="122">
        <v>6.2598323293603997</v>
      </c>
      <c r="R2027" s="122">
        <v>6.4708758709924004</v>
      </c>
      <c r="S2027" s="122">
        <v>7.1576889670131996</v>
      </c>
      <c r="T2027" s="122">
        <v>7.6993879537568004</v>
      </c>
      <c r="U2027" s="122">
        <v>8.3990949857555997</v>
      </c>
      <c r="V2027" s="122">
        <v>8.1929604809556</v>
      </c>
      <c r="W2027" s="122">
        <v>6.7960332069811997</v>
      </c>
      <c r="X2027" s="122">
        <v>6.0246251329655998</v>
      </c>
      <c r="Y2027" s="122">
        <v>5.4818218538887997</v>
      </c>
      <c r="Z2027" s="122">
        <v>8.0684527075011996</v>
      </c>
      <c r="AA2027" s="122">
        <v>6.7006455745712001</v>
      </c>
      <c r="AB2027" s="122">
        <v>7.1965732913452003</v>
      </c>
      <c r="AC2027" s="122">
        <v>7.0381225654459998</v>
      </c>
      <c r="AD2027" s="122">
        <v>7.1276373452424</v>
      </c>
      <c r="AE2027" s="122">
        <v>7.0878537961027996</v>
      </c>
      <c r="AF2027" s="122">
        <v>7.4443586070111998</v>
      </c>
      <c r="AG2027" s="122">
        <v>8.0425151098543992</v>
      </c>
      <c r="AH2027" s="122">
        <v>8.2782222372359993</v>
      </c>
      <c r="AI2027" s="122">
        <v>8.7635932027028005</v>
      </c>
      <c r="AJ2027" s="122">
        <v>7.6600319612207999</v>
      </c>
      <c r="AK2027" s="122">
        <v>7.8232742362207999</v>
      </c>
      <c r="AL2027" s="122">
        <v>0</v>
      </c>
    </row>
    <row r="2028" spans="1:38" hidden="1" x14ac:dyDescent="0.25">
      <c r="A2028" s="122" t="s">
        <v>2043</v>
      </c>
      <c r="B2028" s="122">
        <v>1</v>
      </c>
      <c r="C2028" s="122" t="s">
        <v>2221</v>
      </c>
      <c r="D2028" s="122" t="s">
        <v>2210</v>
      </c>
      <c r="E2028" s="122">
        <v>38</v>
      </c>
      <c r="F2028" s="122">
        <v>0</v>
      </c>
      <c r="G2028" s="122">
        <v>0</v>
      </c>
      <c r="H2028" s="122">
        <v>0</v>
      </c>
      <c r="I2028" s="122">
        <v>0</v>
      </c>
      <c r="J2028" s="122">
        <v>0</v>
      </c>
      <c r="K2028" s="122">
        <v>0</v>
      </c>
      <c r="L2028" s="122">
        <v>0</v>
      </c>
      <c r="M2028" s="122">
        <v>0</v>
      </c>
      <c r="N2028" s="122">
        <v>0</v>
      </c>
      <c r="O2028" s="122">
        <v>0</v>
      </c>
      <c r="P2028" s="122">
        <v>0</v>
      </c>
      <c r="Q2028" s="122">
        <v>0</v>
      </c>
      <c r="R2028" s="122">
        <v>0</v>
      </c>
      <c r="S2028" s="122">
        <v>0</v>
      </c>
      <c r="T2028" s="122">
        <v>0</v>
      </c>
      <c r="U2028" s="122">
        <v>0</v>
      </c>
      <c r="V2028" s="122">
        <v>0</v>
      </c>
      <c r="W2028" s="122">
        <v>0</v>
      </c>
      <c r="X2028" s="122">
        <v>0</v>
      </c>
      <c r="Y2028" s="122">
        <v>0</v>
      </c>
      <c r="Z2028" s="122">
        <v>0</v>
      </c>
      <c r="AA2028" s="122">
        <v>0</v>
      </c>
      <c r="AB2028" s="122">
        <v>0</v>
      </c>
      <c r="AC2028" s="122">
        <v>0</v>
      </c>
      <c r="AD2028" s="122">
        <v>0</v>
      </c>
      <c r="AE2028" s="122">
        <v>0</v>
      </c>
      <c r="AF2028" s="122">
        <v>0</v>
      </c>
      <c r="AG2028" s="122">
        <v>0</v>
      </c>
      <c r="AH2028" s="122">
        <v>0</v>
      </c>
      <c r="AI2028" s="122">
        <v>0</v>
      </c>
      <c r="AJ2028" s="122">
        <v>0</v>
      </c>
      <c r="AK2028" s="122">
        <v>0</v>
      </c>
      <c r="AL2028" s="122">
        <v>0</v>
      </c>
    </row>
    <row r="2029" spans="1:38" hidden="1" x14ac:dyDescent="0.25">
      <c r="A2029" s="122" t="s">
        <v>2043</v>
      </c>
      <c r="B2029" s="122">
        <v>1</v>
      </c>
      <c r="C2029" s="122" t="s">
        <v>2221</v>
      </c>
      <c r="D2029" s="122" t="s">
        <v>2129</v>
      </c>
      <c r="E2029" s="122">
        <v>38</v>
      </c>
      <c r="F2029" s="122">
        <v>4.8590496684267999</v>
      </c>
      <c r="G2029" s="122">
        <v>5.1276290600836001</v>
      </c>
      <c r="H2029" s="122">
        <v>5.2606473028479996</v>
      </c>
      <c r="I2029" s="122">
        <v>5.6895190848748003</v>
      </c>
      <c r="J2029" s="122">
        <v>5.3453282163231997</v>
      </c>
      <c r="K2029" s="122">
        <v>5.3892400892204</v>
      </c>
      <c r="L2029" s="122">
        <v>5.3224559576020001</v>
      </c>
      <c r="M2029" s="122">
        <v>5.7032492459795998</v>
      </c>
      <c r="N2029" s="122">
        <v>5.7201701852623996</v>
      </c>
      <c r="O2029" s="122">
        <v>5.7513454727736004</v>
      </c>
      <c r="P2029" s="122">
        <v>5.7434426930328</v>
      </c>
      <c r="Q2029" s="122">
        <v>5.4967058380695999</v>
      </c>
      <c r="R2029" s="122">
        <v>5.5272288860375998</v>
      </c>
      <c r="S2029" s="122">
        <v>5.7884748191227997</v>
      </c>
      <c r="T2029" s="122">
        <v>5.6188460852131996</v>
      </c>
      <c r="U2029" s="122">
        <v>5.4241922508340004</v>
      </c>
      <c r="V2029" s="122">
        <v>5.5953931356568001</v>
      </c>
      <c r="W2029" s="122">
        <v>5.7418242156856003</v>
      </c>
      <c r="X2029" s="122">
        <v>5.7955111551176</v>
      </c>
      <c r="Y2029" s="122">
        <v>5.8234148017359999</v>
      </c>
      <c r="Z2029" s="122">
        <v>6.5438059348452002</v>
      </c>
      <c r="AA2029" s="122">
        <v>5.5074826539600004</v>
      </c>
      <c r="AB2029" s="122">
        <v>5.8001482211987998</v>
      </c>
      <c r="AC2029" s="122">
        <v>6.322988722022</v>
      </c>
      <c r="AD2029" s="122">
        <v>6.4428216078632001</v>
      </c>
      <c r="AE2029" s="122">
        <v>6.2292032553128003</v>
      </c>
      <c r="AF2029" s="122">
        <v>6.1436249455727996</v>
      </c>
      <c r="AG2029" s="122">
        <v>6.3867235498724</v>
      </c>
      <c r="AH2029" s="122">
        <v>6.9843007286947998</v>
      </c>
      <c r="AI2029" s="122">
        <v>7.2227513037820001</v>
      </c>
      <c r="AJ2029" s="122">
        <v>7.4497305846432003</v>
      </c>
      <c r="AK2029" s="122">
        <v>6.6454207051932004</v>
      </c>
      <c r="AL2029" s="122">
        <v>0</v>
      </c>
    </row>
    <row r="2030" spans="1:38" hidden="1" x14ac:dyDescent="0.25">
      <c r="A2030" s="122" t="s">
        <v>2043</v>
      </c>
      <c r="B2030" s="122">
        <v>1</v>
      </c>
      <c r="C2030" s="122" t="s">
        <v>2221</v>
      </c>
      <c r="D2030" s="122" t="s">
        <v>2176</v>
      </c>
      <c r="E2030" s="122">
        <v>38</v>
      </c>
      <c r="F2030" s="122">
        <v>0</v>
      </c>
      <c r="G2030" s="122">
        <v>0</v>
      </c>
      <c r="H2030" s="122">
        <v>0</v>
      </c>
      <c r="I2030" s="122">
        <v>0</v>
      </c>
      <c r="J2030" s="122">
        <v>0</v>
      </c>
      <c r="K2030" s="122">
        <v>0</v>
      </c>
      <c r="L2030" s="122">
        <v>0</v>
      </c>
      <c r="M2030" s="122">
        <v>0</v>
      </c>
      <c r="N2030" s="122">
        <v>0</v>
      </c>
      <c r="O2030" s="122">
        <v>0</v>
      </c>
      <c r="P2030" s="122">
        <v>0</v>
      </c>
      <c r="Q2030" s="122">
        <v>0</v>
      </c>
      <c r="R2030" s="122">
        <v>0</v>
      </c>
      <c r="S2030" s="122">
        <v>0</v>
      </c>
      <c r="T2030" s="122">
        <v>0</v>
      </c>
      <c r="U2030" s="122">
        <v>0</v>
      </c>
      <c r="V2030" s="122">
        <v>0</v>
      </c>
      <c r="W2030" s="122">
        <v>0</v>
      </c>
      <c r="X2030" s="122">
        <v>0</v>
      </c>
      <c r="Y2030" s="122">
        <v>0</v>
      </c>
      <c r="Z2030" s="122">
        <v>0</v>
      </c>
      <c r="AA2030" s="122">
        <v>0</v>
      </c>
      <c r="AB2030" s="122">
        <v>0</v>
      </c>
      <c r="AC2030" s="122">
        <v>0</v>
      </c>
      <c r="AD2030" s="122">
        <v>0</v>
      </c>
      <c r="AE2030" s="122">
        <v>0</v>
      </c>
      <c r="AF2030" s="122">
        <v>3.3435880799999998E-2</v>
      </c>
      <c r="AG2030" s="122">
        <v>4.1327075999999997E-2</v>
      </c>
      <c r="AH2030" s="122">
        <v>4.8110596800000002E-2</v>
      </c>
      <c r="AI2030" s="122">
        <v>5.4653869200000003E-2</v>
      </c>
      <c r="AJ2030" s="122">
        <v>6.0710739600000001E-2</v>
      </c>
      <c r="AK2030" s="122">
        <v>6.5715868671599995E-2</v>
      </c>
      <c r="AL2030" s="122">
        <v>0</v>
      </c>
    </row>
    <row r="2031" spans="1:38" hidden="1" x14ac:dyDescent="0.25">
      <c r="A2031" s="122" t="s">
        <v>2043</v>
      </c>
      <c r="B2031" s="122">
        <v>1</v>
      </c>
      <c r="C2031" s="122" t="s">
        <v>2221</v>
      </c>
      <c r="D2031" s="122" t="s">
        <v>2130</v>
      </c>
      <c r="E2031" s="122">
        <v>38</v>
      </c>
      <c r="F2031" s="122">
        <v>0.93439580496639996</v>
      </c>
      <c r="G2031" s="122">
        <v>0.82804357813520002</v>
      </c>
      <c r="H2031" s="122">
        <v>0.7706620581268</v>
      </c>
      <c r="I2031" s="122">
        <v>0.79273582519039998</v>
      </c>
      <c r="J2031" s="122">
        <v>0.78375549965439995</v>
      </c>
      <c r="K2031" s="122">
        <v>0.7151314240112</v>
      </c>
      <c r="L2031" s="122">
        <v>0.72316272945839999</v>
      </c>
      <c r="M2031" s="122">
        <v>0.62943148008159999</v>
      </c>
      <c r="N2031" s="122">
        <v>0.5279779092868</v>
      </c>
      <c r="O2031" s="122">
        <v>0.4816361422264</v>
      </c>
      <c r="P2031" s="122">
        <v>0.47643897322279999</v>
      </c>
      <c r="Q2031" s="122">
        <v>0.49013453693120002</v>
      </c>
      <c r="R2031" s="122">
        <v>0.48842104664640001</v>
      </c>
      <c r="S2031" s="122">
        <v>0.48163602729479998</v>
      </c>
      <c r="T2031" s="122">
        <v>0.49831318990880002</v>
      </c>
      <c r="U2031" s="122">
        <v>0.4875815588588</v>
      </c>
      <c r="V2031" s="122">
        <v>0.4467138757536</v>
      </c>
      <c r="W2031" s="122">
        <v>0.45471936893039999</v>
      </c>
      <c r="X2031" s="122">
        <v>0.41639380834239997</v>
      </c>
      <c r="Y2031" s="122">
        <v>0.37963695208879999</v>
      </c>
      <c r="Z2031" s="122">
        <v>0.45447177140119999</v>
      </c>
      <c r="AA2031" s="122">
        <v>0.47149634001680002</v>
      </c>
      <c r="AB2031" s="122">
        <v>0.53106914698039998</v>
      </c>
      <c r="AC2031" s="122">
        <v>0.47391913969400001</v>
      </c>
      <c r="AD2031" s="122">
        <v>0.46167965071759998</v>
      </c>
      <c r="AE2031" s="122">
        <v>0.46247702242279998</v>
      </c>
      <c r="AF2031" s="122">
        <v>0.38824533338360001</v>
      </c>
      <c r="AG2031" s="122">
        <v>0.40025197036720001</v>
      </c>
      <c r="AH2031" s="122">
        <v>0.37322395830999999</v>
      </c>
      <c r="AI2031" s="122">
        <v>0.39211891083959999</v>
      </c>
      <c r="AJ2031" s="122">
        <v>0.37207808183559998</v>
      </c>
      <c r="AK2031" s="122">
        <v>0.3915368003652</v>
      </c>
      <c r="AL2031" s="122">
        <v>0</v>
      </c>
    </row>
    <row r="2032" spans="1:38" hidden="1" x14ac:dyDescent="0.25">
      <c r="A2032" s="122" t="s">
        <v>2043</v>
      </c>
      <c r="B2032" s="122">
        <v>1</v>
      </c>
      <c r="C2032" s="122" t="s">
        <v>2221</v>
      </c>
      <c r="D2032" s="122" t="s">
        <v>2131</v>
      </c>
      <c r="E2032" s="122">
        <v>38</v>
      </c>
      <c r="F2032" s="122">
        <v>2.0724477482632002</v>
      </c>
      <c r="G2032" s="122">
        <v>1.9177087153056001</v>
      </c>
      <c r="H2032" s="122">
        <v>1.81146307419</v>
      </c>
      <c r="I2032" s="122">
        <v>1.7249667178464001</v>
      </c>
      <c r="J2032" s="122">
        <v>1.6621555015156</v>
      </c>
      <c r="K2032" s="122">
        <v>1.6733798865475999</v>
      </c>
      <c r="L2032" s="122">
        <v>1.6111092768512001</v>
      </c>
      <c r="M2032" s="122">
        <v>1.4612829907928</v>
      </c>
      <c r="N2032" s="122">
        <v>1.398840954742</v>
      </c>
      <c r="O2032" s="122">
        <v>1.366796590166</v>
      </c>
      <c r="P2032" s="122">
        <v>1.3773751736836</v>
      </c>
      <c r="Q2032" s="122">
        <v>1.2910144569699999</v>
      </c>
      <c r="R2032" s="122">
        <v>1.263191118308</v>
      </c>
      <c r="S2032" s="122">
        <v>1.2720154810440001</v>
      </c>
      <c r="T2032" s="122">
        <v>1.2086121194868</v>
      </c>
      <c r="U2032" s="122">
        <v>0.9958078838876</v>
      </c>
      <c r="V2032" s="122">
        <v>1.1218651983084</v>
      </c>
      <c r="W2032" s="122">
        <v>1.1490528021727999</v>
      </c>
      <c r="X2032" s="122">
        <v>1.3178647125812</v>
      </c>
      <c r="Y2032" s="122">
        <v>1.3399001530907999</v>
      </c>
      <c r="Z2032" s="122">
        <v>1.5654106225127999</v>
      </c>
      <c r="AA2032" s="122">
        <v>1.6634687389712</v>
      </c>
      <c r="AB2032" s="122">
        <v>1.92470066173</v>
      </c>
      <c r="AC2032" s="122">
        <v>1.7332756961772</v>
      </c>
      <c r="AD2032" s="122">
        <v>1.7188310011796</v>
      </c>
      <c r="AE2032" s="122">
        <v>1.7731005351388001</v>
      </c>
      <c r="AF2032" s="122">
        <v>1.79448048801</v>
      </c>
      <c r="AG2032" s="122">
        <v>1.9724947729675999</v>
      </c>
      <c r="AH2032" s="122">
        <v>1.9660096729812</v>
      </c>
      <c r="AI2032" s="122">
        <v>1.8114963883268</v>
      </c>
      <c r="AJ2032" s="122">
        <v>1.8572449249536001</v>
      </c>
      <c r="AK2032" s="122">
        <v>1.9024635596512001</v>
      </c>
      <c r="AL2032" s="122">
        <v>0</v>
      </c>
    </row>
    <row r="2033" spans="1:38" hidden="1" x14ac:dyDescent="0.25">
      <c r="A2033" s="122" t="s">
        <v>2043</v>
      </c>
      <c r="B2033" s="122">
        <v>1</v>
      </c>
      <c r="C2033" s="122" t="s">
        <v>2221</v>
      </c>
      <c r="D2033" s="122" t="s">
        <v>2132</v>
      </c>
      <c r="E2033" s="122">
        <v>38</v>
      </c>
      <c r="F2033" s="122">
        <v>0.48130926780439998</v>
      </c>
      <c r="G2033" s="122">
        <v>0.51846815618919995</v>
      </c>
      <c r="H2033" s="122">
        <v>0.50781964524199996</v>
      </c>
      <c r="I2033" s="122">
        <v>0.59819065827920004</v>
      </c>
      <c r="J2033" s="122">
        <v>0.64275966632360004</v>
      </c>
      <c r="K2033" s="122">
        <v>0.59113522993839995</v>
      </c>
      <c r="L2033" s="122">
        <v>0.58810315595079998</v>
      </c>
      <c r="M2033" s="122">
        <v>0.55880577053559999</v>
      </c>
      <c r="N2033" s="122">
        <v>0.49942163052040001</v>
      </c>
      <c r="O2033" s="122">
        <v>0.48983526693919999</v>
      </c>
      <c r="P2033" s="122">
        <v>0.54985773737440002</v>
      </c>
      <c r="Q2033" s="122">
        <v>0.55982662725639998</v>
      </c>
      <c r="R2033" s="122">
        <v>0.58620303746760005</v>
      </c>
      <c r="S2033" s="122">
        <v>0.58110046250759995</v>
      </c>
      <c r="T2033" s="122">
        <v>0.61811793141000004</v>
      </c>
      <c r="U2033" s="122">
        <v>0.61905044532520004</v>
      </c>
      <c r="V2033" s="122">
        <v>0.66612283413200002</v>
      </c>
      <c r="W2033" s="122">
        <v>0.66465782991160005</v>
      </c>
      <c r="X2033" s="122">
        <v>0.69554335462359995</v>
      </c>
      <c r="Y2033" s="122">
        <v>0.62535300010960004</v>
      </c>
      <c r="Z2033" s="122">
        <v>0.50978293079000003</v>
      </c>
      <c r="AA2033" s="122">
        <v>0.31819574258639999</v>
      </c>
      <c r="AB2033" s="122">
        <v>0.37522997895319998</v>
      </c>
      <c r="AC2033" s="122">
        <v>0.60255300454439997</v>
      </c>
      <c r="AD2033" s="122">
        <v>0.57591080388799998</v>
      </c>
      <c r="AE2033" s="122">
        <v>0.64940817771479997</v>
      </c>
      <c r="AF2033" s="122">
        <v>0.58943127155359998</v>
      </c>
      <c r="AG2033" s="122">
        <v>0.56342869908360005</v>
      </c>
      <c r="AH2033" s="122">
        <v>0.5168473563764</v>
      </c>
      <c r="AI2033" s="122">
        <v>0.56340598674359998</v>
      </c>
      <c r="AJ2033" s="122">
        <v>0.56919221677919996</v>
      </c>
      <c r="AK2033" s="122">
        <v>0.57431845380000002</v>
      </c>
      <c r="AL2033" s="122">
        <v>0</v>
      </c>
    </row>
    <row r="2034" spans="1:38" hidden="1" x14ac:dyDescent="0.25">
      <c r="A2034" s="122" t="s">
        <v>2043</v>
      </c>
      <c r="B2034" s="122">
        <v>1</v>
      </c>
      <c r="C2034" s="122" t="s">
        <v>2221</v>
      </c>
      <c r="D2034" s="122" t="s">
        <v>2133</v>
      </c>
      <c r="E2034" s="122">
        <v>38</v>
      </c>
      <c r="F2034" s="122">
        <v>12.278762218713201</v>
      </c>
      <c r="G2034" s="122">
        <v>11.7751431067396</v>
      </c>
      <c r="H2034" s="122">
        <v>11.589459176545599</v>
      </c>
      <c r="I2034" s="122">
        <v>11.1014328140408</v>
      </c>
      <c r="J2034" s="122">
        <v>10.820546122954401</v>
      </c>
      <c r="K2034" s="122">
        <v>10.171705456816399</v>
      </c>
      <c r="L2034" s="122">
        <v>9.6594056540072</v>
      </c>
      <c r="M2034" s="122">
        <v>8.7392632069624003</v>
      </c>
      <c r="N2034" s="122">
        <v>8.8242125000484002</v>
      </c>
      <c r="O2034" s="122">
        <v>8.7464053204975993</v>
      </c>
      <c r="P2034" s="122">
        <v>7.1653241104788004</v>
      </c>
      <c r="Q2034" s="122">
        <v>6.9862244456143996</v>
      </c>
      <c r="R2034" s="122">
        <v>7.0695459355079997</v>
      </c>
      <c r="S2034" s="122">
        <v>7.3772157773356</v>
      </c>
      <c r="T2034" s="122">
        <v>6.9549531370031996</v>
      </c>
      <c r="U2034" s="122">
        <v>6.6902473128987996</v>
      </c>
      <c r="V2034" s="122">
        <v>6.7457378009419999</v>
      </c>
      <c r="W2034" s="122">
        <v>6.4856865293024004</v>
      </c>
      <c r="X2034" s="122">
        <v>6.5774498186823998</v>
      </c>
      <c r="Y2034" s="122">
        <v>6.4195028789275996</v>
      </c>
      <c r="Z2034" s="122">
        <v>5.7439743791779998</v>
      </c>
      <c r="AA2034" s="122">
        <v>5.4598739777652003</v>
      </c>
      <c r="AB2034" s="122">
        <v>6.2148618515983998</v>
      </c>
      <c r="AC2034" s="122">
        <v>5.4085155649671997</v>
      </c>
      <c r="AD2034" s="122">
        <v>5.2714727287879999</v>
      </c>
      <c r="AE2034" s="122">
        <v>5.2985976022083996</v>
      </c>
      <c r="AF2034" s="122">
        <v>5.1459973087151996</v>
      </c>
      <c r="AG2034" s="122">
        <v>4.7406178735523996</v>
      </c>
      <c r="AH2034" s="122">
        <v>4.7354739858552</v>
      </c>
      <c r="AI2034" s="122">
        <v>4.5460660898379999</v>
      </c>
      <c r="AJ2034" s="122">
        <v>5.1721721284660003</v>
      </c>
      <c r="AK2034" s="122">
        <v>4.6982625990300004</v>
      </c>
      <c r="AL2034" s="122">
        <v>0</v>
      </c>
    </row>
    <row r="2035" spans="1:38" hidden="1" x14ac:dyDescent="0.25">
      <c r="A2035" s="122" t="s">
        <v>2043</v>
      </c>
      <c r="B2035" s="122">
        <v>1</v>
      </c>
      <c r="C2035" s="122" t="s">
        <v>2221</v>
      </c>
      <c r="D2035" s="122" t="s">
        <v>2134</v>
      </c>
      <c r="E2035" s="122">
        <v>38</v>
      </c>
      <c r="F2035" s="122">
        <v>5.5800180059148001</v>
      </c>
      <c r="G2035" s="122">
        <v>6.1003672403660003</v>
      </c>
      <c r="H2035" s="122">
        <v>6.27498661993</v>
      </c>
      <c r="I2035" s="122">
        <v>6.0979264332280003</v>
      </c>
      <c r="J2035" s="122">
        <v>6.2771222444000001</v>
      </c>
      <c r="K2035" s="122">
        <v>7.3771101089868001</v>
      </c>
      <c r="L2035" s="122">
        <v>6.9168177544900002</v>
      </c>
      <c r="M2035" s="122">
        <v>6.5266732562080003</v>
      </c>
      <c r="N2035" s="122">
        <v>5.6147578085368002</v>
      </c>
      <c r="O2035" s="122">
        <v>4.9194908242563997</v>
      </c>
      <c r="P2035" s="122">
        <v>4.9074406797555996</v>
      </c>
      <c r="Q2035" s="122">
        <v>4.5563673711388004</v>
      </c>
      <c r="R2035" s="122">
        <v>4.6156631628772002</v>
      </c>
      <c r="S2035" s="122">
        <v>4.3014872117951999</v>
      </c>
      <c r="T2035" s="122">
        <v>4.2197049564068001</v>
      </c>
      <c r="U2035" s="122">
        <v>3.9972292653831998</v>
      </c>
      <c r="V2035" s="122">
        <v>3.9145104428835999</v>
      </c>
      <c r="W2035" s="122">
        <v>4.0264277331376004</v>
      </c>
      <c r="X2035" s="122">
        <v>3.8776644338068</v>
      </c>
      <c r="Y2035" s="122">
        <v>3.9646027203299998</v>
      </c>
      <c r="Z2035" s="122">
        <v>4.5306384750788</v>
      </c>
      <c r="AA2035" s="122">
        <v>3.9072011737780001</v>
      </c>
      <c r="AB2035" s="122">
        <v>4.058535227978</v>
      </c>
      <c r="AC2035" s="122">
        <v>4.0891315813488003</v>
      </c>
      <c r="AD2035" s="122">
        <v>3.7616609232216001</v>
      </c>
      <c r="AE2035" s="122">
        <v>3.9072351935176002</v>
      </c>
      <c r="AF2035" s="122">
        <v>3.1620182112427999</v>
      </c>
      <c r="AG2035" s="122">
        <v>3.1990217639492</v>
      </c>
      <c r="AH2035" s="122">
        <v>3.1878586493096002</v>
      </c>
      <c r="AI2035" s="122">
        <v>3.2646298835948002</v>
      </c>
      <c r="AJ2035" s="122">
        <v>3.0412163260248</v>
      </c>
      <c r="AK2035" s="122">
        <v>2.800650340152</v>
      </c>
      <c r="AL2035" s="122">
        <v>0</v>
      </c>
    </row>
    <row r="2036" spans="1:38" hidden="1" x14ac:dyDescent="0.25">
      <c r="A2036" s="122" t="s">
        <v>2043</v>
      </c>
      <c r="B2036" s="122">
        <v>1</v>
      </c>
      <c r="C2036" s="122" t="s">
        <v>2221</v>
      </c>
      <c r="D2036" s="122" t="s">
        <v>2135</v>
      </c>
      <c r="E2036" s="122">
        <v>38</v>
      </c>
      <c r="F2036" s="122">
        <v>2.3895348104543999</v>
      </c>
      <c r="G2036" s="122">
        <v>2.5033750932596002</v>
      </c>
      <c r="H2036" s="122">
        <v>2.4834148827964002</v>
      </c>
      <c r="I2036" s="122">
        <v>2.3061496005855999</v>
      </c>
      <c r="J2036" s="122">
        <v>2.2368806393331999</v>
      </c>
      <c r="K2036" s="122">
        <v>2.1274908927972001</v>
      </c>
      <c r="L2036" s="122">
        <v>2.0895183685908001</v>
      </c>
      <c r="M2036" s="122">
        <v>2.1297265523212001</v>
      </c>
      <c r="N2036" s="122">
        <v>1.9580256609172</v>
      </c>
      <c r="O2036" s="122">
        <v>1.8652572002036001</v>
      </c>
      <c r="P2036" s="122">
        <v>1.8845134097636</v>
      </c>
      <c r="Q2036" s="122">
        <v>1.8235403957203999</v>
      </c>
      <c r="R2036" s="122">
        <v>1.6156020674975999</v>
      </c>
      <c r="S2036" s="122">
        <v>1.6134468597044</v>
      </c>
      <c r="T2036" s="122">
        <v>1.5570704602487999</v>
      </c>
      <c r="U2036" s="122">
        <v>1.7030813669660001</v>
      </c>
      <c r="V2036" s="122">
        <v>1.7445949758552</v>
      </c>
      <c r="W2036" s="122">
        <v>1.6745141874944001</v>
      </c>
      <c r="X2036" s="122">
        <v>1.6700291079639999</v>
      </c>
      <c r="Y2036" s="122">
        <v>1.6298160729844</v>
      </c>
      <c r="Z2036" s="122">
        <v>2.6905579999115998</v>
      </c>
      <c r="AA2036" s="122">
        <v>2.3346466368119998</v>
      </c>
      <c r="AB2036" s="122">
        <v>2.4748458279915999</v>
      </c>
      <c r="AC2036" s="122">
        <v>2.5244599729299999</v>
      </c>
      <c r="AD2036" s="122">
        <v>2.6116437828264001</v>
      </c>
      <c r="AE2036" s="122">
        <v>1.7369124700928</v>
      </c>
      <c r="AF2036" s="122">
        <v>1.6295699997444</v>
      </c>
      <c r="AG2036" s="122">
        <v>1.60152202511</v>
      </c>
      <c r="AH2036" s="122">
        <v>1.5350368026615999</v>
      </c>
      <c r="AI2036" s="122">
        <v>1.5372605199811999</v>
      </c>
      <c r="AJ2036" s="122">
        <v>1.5469997645172</v>
      </c>
      <c r="AK2036" s="122">
        <v>1.5483943665372</v>
      </c>
      <c r="AL2036" s="122">
        <v>0</v>
      </c>
    </row>
    <row r="2037" spans="1:38" hidden="1" x14ac:dyDescent="0.25">
      <c r="A2037" s="122" t="s">
        <v>2043</v>
      </c>
      <c r="B2037" s="122">
        <v>1</v>
      </c>
      <c r="C2037" s="122" t="s">
        <v>2221</v>
      </c>
      <c r="D2037" s="122" t="s">
        <v>2136</v>
      </c>
      <c r="E2037" s="122">
        <v>38</v>
      </c>
      <c r="F2037" s="122">
        <v>3.4654533364976001</v>
      </c>
      <c r="G2037" s="122">
        <v>3.7315096986607998</v>
      </c>
      <c r="H2037" s="122">
        <v>4.1401243844659996</v>
      </c>
      <c r="I2037" s="122">
        <v>4.5974893686428002</v>
      </c>
      <c r="J2037" s="122">
        <v>4.5357588926468004</v>
      </c>
      <c r="K2037" s="122">
        <v>4.4315752603108001</v>
      </c>
      <c r="L2037" s="122">
        <v>4.1198160439744003</v>
      </c>
      <c r="M2037" s="122">
        <v>3.9529096612572001</v>
      </c>
      <c r="N2037" s="122">
        <v>3.7107408019444001</v>
      </c>
      <c r="O2037" s="122">
        <v>3.5212492660464001</v>
      </c>
      <c r="P2037" s="122">
        <v>3.7129198587459999</v>
      </c>
      <c r="Q2037" s="122">
        <v>3.4787908187676</v>
      </c>
      <c r="R2037" s="122">
        <v>3.4499655348732001</v>
      </c>
      <c r="S2037" s="122">
        <v>3.4332221461496002</v>
      </c>
      <c r="T2037" s="122">
        <v>3.3027281741215999</v>
      </c>
      <c r="U2037" s="122">
        <v>3.3786721847816001</v>
      </c>
      <c r="V2037" s="122">
        <v>3.3591261593624</v>
      </c>
      <c r="W2037" s="122">
        <v>3.5252835391675998</v>
      </c>
      <c r="X2037" s="122">
        <v>3.6562946193172001</v>
      </c>
      <c r="Y2037" s="122">
        <v>3.6855589575895999</v>
      </c>
      <c r="Z2037" s="122">
        <v>3.4916413585367998</v>
      </c>
      <c r="AA2037" s="122">
        <v>3.4934127444860001</v>
      </c>
      <c r="AB2037" s="122">
        <v>3.4976965479455999</v>
      </c>
      <c r="AC2037" s="122">
        <v>3.5048533098179999</v>
      </c>
      <c r="AD2037" s="122">
        <v>3.6886271303504001</v>
      </c>
      <c r="AE2037" s="122">
        <v>3.6046416659035998</v>
      </c>
      <c r="AF2037" s="122">
        <v>3.5219753236276001</v>
      </c>
      <c r="AG2037" s="122">
        <v>3.8713256816163999</v>
      </c>
      <c r="AH2037" s="122">
        <v>4.073710820004</v>
      </c>
      <c r="AI2037" s="122">
        <v>4.4735193422863997</v>
      </c>
      <c r="AJ2037" s="122">
        <v>4.0365407657399999</v>
      </c>
      <c r="AK2037" s="122">
        <v>3.8530089747015999</v>
      </c>
      <c r="AL2037" s="122">
        <v>0</v>
      </c>
    </row>
    <row r="2038" spans="1:38" hidden="1" x14ac:dyDescent="0.25">
      <c r="A2038" s="122" t="s">
        <v>2043</v>
      </c>
      <c r="B2038" s="122">
        <v>1</v>
      </c>
      <c r="C2038" s="122" t="s">
        <v>2221</v>
      </c>
      <c r="D2038" s="122" t="s">
        <v>2137</v>
      </c>
      <c r="E2038" s="122">
        <v>38</v>
      </c>
      <c r="F2038" s="122">
        <v>3.8272591551263999</v>
      </c>
      <c r="G2038" s="122">
        <v>3.7062648226100001</v>
      </c>
      <c r="H2038" s="122">
        <v>3.6418974464348</v>
      </c>
      <c r="I2038" s="122">
        <v>3.4681543141923998</v>
      </c>
      <c r="J2038" s="122">
        <v>3.4832014159851998</v>
      </c>
      <c r="K2038" s="122">
        <v>3.3857603536092</v>
      </c>
      <c r="L2038" s="122">
        <v>3.2479515493236</v>
      </c>
      <c r="M2038" s="122">
        <v>3.1679834869648</v>
      </c>
      <c r="N2038" s="122">
        <v>2.8076714858892</v>
      </c>
      <c r="O2038" s="122">
        <v>2.8812360440835998</v>
      </c>
      <c r="P2038" s="122">
        <v>2.8491404615771998</v>
      </c>
      <c r="Q2038" s="122">
        <v>2.8489440829303998</v>
      </c>
      <c r="R2038" s="122">
        <v>2.8571080356560001</v>
      </c>
      <c r="S2038" s="122">
        <v>2.8803737904087998</v>
      </c>
      <c r="T2038" s="122">
        <v>2.7647753608496002</v>
      </c>
      <c r="U2038" s="122">
        <v>2.7664694278340001</v>
      </c>
      <c r="V2038" s="122">
        <v>2.8209539243844</v>
      </c>
      <c r="W2038" s="122">
        <v>2.8349344631691999</v>
      </c>
      <c r="X2038" s="122">
        <v>2.8794897311068</v>
      </c>
      <c r="Y2038" s="122">
        <v>2.8731777419268001</v>
      </c>
      <c r="Z2038" s="122">
        <v>2.8638974520156002</v>
      </c>
      <c r="AA2038" s="122">
        <v>2.7123316976924001</v>
      </c>
      <c r="AB2038" s="122">
        <v>2.7168078923440002</v>
      </c>
      <c r="AC2038" s="122">
        <v>3.0367290021936002</v>
      </c>
      <c r="AD2038" s="122">
        <v>2.9033388122199999</v>
      </c>
      <c r="AE2038" s="122">
        <v>3.0694195487984</v>
      </c>
      <c r="AF2038" s="122">
        <v>3.2845764381303999</v>
      </c>
      <c r="AG2038" s="122">
        <v>3.5449729499716001</v>
      </c>
      <c r="AH2038" s="122">
        <v>4.0930848098755996</v>
      </c>
      <c r="AI2038" s="122">
        <v>3.7103708699231999</v>
      </c>
      <c r="AJ2038" s="122">
        <v>3.1715641484939998</v>
      </c>
      <c r="AK2038" s="122">
        <v>3.2553253987184001</v>
      </c>
      <c r="AL2038" s="122">
        <v>0</v>
      </c>
    </row>
    <row r="2039" spans="1:38" hidden="1" x14ac:dyDescent="0.25">
      <c r="A2039" s="122" t="s">
        <v>2043</v>
      </c>
      <c r="B2039" s="122">
        <v>1</v>
      </c>
      <c r="C2039" s="122" t="s">
        <v>2221</v>
      </c>
      <c r="D2039" s="122" t="s">
        <v>2138</v>
      </c>
      <c r="E2039" s="122">
        <v>38</v>
      </c>
      <c r="F2039" s="122">
        <v>1.7674161560468</v>
      </c>
      <c r="G2039" s="122">
        <v>1.8030490625252</v>
      </c>
      <c r="H2039" s="122">
        <v>1.7146085870508001</v>
      </c>
      <c r="I2039" s="122">
        <v>1.4408486177763999</v>
      </c>
      <c r="J2039" s="122">
        <v>1.4123103287776</v>
      </c>
      <c r="K2039" s="122">
        <v>1.29132218152</v>
      </c>
      <c r="L2039" s="122">
        <v>1.2922982779000001</v>
      </c>
      <c r="M2039" s="122">
        <v>1.1804953911408</v>
      </c>
      <c r="N2039" s="122">
        <v>1.1526386405044</v>
      </c>
      <c r="O2039" s="122">
        <v>0.97167669908959997</v>
      </c>
      <c r="P2039" s="122">
        <v>0.81917159096640002</v>
      </c>
      <c r="Q2039" s="122">
        <v>0.83306498587480005</v>
      </c>
      <c r="R2039" s="122">
        <v>0.94102515157840005</v>
      </c>
      <c r="S2039" s="122">
        <v>1.0031769767459999</v>
      </c>
      <c r="T2039" s="122">
        <v>1.0227031950632</v>
      </c>
      <c r="U2039" s="122">
        <v>1.0590795478871999</v>
      </c>
      <c r="V2039" s="122">
        <v>1.0460801523536001</v>
      </c>
      <c r="W2039" s="122">
        <v>0.96607392111440005</v>
      </c>
      <c r="X2039" s="122">
        <v>0.9660745804052</v>
      </c>
      <c r="Y2039" s="122">
        <v>0.93319315121199997</v>
      </c>
      <c r="Z2039" s="122">
        <v>0.8525091667568</v>
      </c>
      <c r="AA2039" s="122">
        <v>0.84088784603879996</v>
      </c>
      <c r="AB2039" s="122">
        <v>0.92869128197999995</v>
      </c>
      <c r="AC2039" s="122">
        <v>0.80478304979240001</v>
      </c>
      <c r="AD2039" s="122">
        <v>0.74212040104440002</v>
      </c>
      <c r="AE2039" s="122">
        <v>0.75678377869640001</v>
      </c>
      <c r="AF2039" s="122">
        <v>0.71638683425960004</v>
      </c>
      <c r="AG2039" s="122">
        <v>0.70495841574200002</v>
      </c>
      <c r="AH2039" s="122">
        <v>0.69636789552959999</v>
      </c>
      <c r="AI2039" s="122">
        <v>0.70025331476240005</v>
      </c>
      <c r="AJ2039" s="122">
        <v>0.65881834063919997</v>
      </c>
      <c r="AK2039" s="122">
        <v>0.54439064048880004</v>
      </c>
      <c r="AL2039" s="122">
        <v>0</v>
      </c>
    </row>
    <row r="2040" spans="1:38" hidden="1" x14ac:dyDescent="0.25">
      <c r="A2040" s="122" t="s">
        <v>2043</v>
      </c>
      <c r="B2040" s="122">
        <v>1</v>
      </c>
      <c r="C2040" s="122" t="s">
        <v>2221</v>
      </c>
      <c r="D2040" s="122" t="s">
        <v>2139</v>
      </c>
      <c r="E2040" s="122">
        <v>38</v>
      </c>
      <c r="F2040" s="122">
        <v>1.9173075217940001</v>
      </c>
      <c r="G2040" s="122">
        <v>1.8889926437396001</v>
      </c>
      <c r="H2040" s="122">
        <v>1.8591197534784001</v>
      </c>
      <c r="I2040" s="122">
        <v>1.8845388273207999</v>
      </c>
      <c r="J2040" s="122">
        <v>1.7075895231696001</v>
      </c>
      <c r="K2040" s="122">
        <v>1.4375746197679999</v>
      </c>
      <c r="L2040" s="122">
        <v>1.271352418322</v>
      </c>
      <c r="M2040" s="122">
        <v>1.0970762188064</v>
      </c>
      <c r="N2040" s="122">
        <v>0.8900442733392</v>
      </c>
      <c r="O2040" s="122">
        <v>0.91295743085400005</v>
      </c>
      <c r="P2040" s="122">
        <v>0.78668140612600002</v>
      </c>
      <c r="Q2040" s="122">
        <v>0.81604241858719995</v>
      </c>
      <c r="R2040" s="122">
        <v>0.85865424882160002</v>
      </c>
      <c r="S2040" s="122">
        <v>0.91405714017799999</v>
      </c>
      <c r="T2040" s="122">
        <v>0.88513006933680005</v>
      </c>
      <c r="U2040" s="122">
        <v>0.77189799025640005</v>
      </c>
      <c r="V2040" s="122">
        <v>0.74968775415800004</v>
      </c>
      <c r="W2040" s="122">
        <v>0.71472320564400005</v>
      </c>
      <c r="X2040" s="122">
        <v>0.70030622106759999</v>
      </c>
      <c r="Y2040" s="122">
        <v>0.64123650611159999</v>
      </c>
      <c r="Z2040" s="122">
        <v>1.7368093999816001</v>
      </c>
      <c r="AA2040" s="122">
        <v>1.6078354904023999</v>
      </c>
      <c r="AB2040" s="122">
        <v>1.2564768075552</v>
      </c>
      <c r="AC2040" s="122">
        <v>1.2157158238204</v>
      </c>
      <c r="AD2040" s="122">
        <v>1.3514280430196</v>
      </c>
      <c r="AE2040" s="122">
        <v>1.1300850026424001</v>
      </c>
      <c r="AF2040" s="122">
        <v>1.1608772023267999</v>
      </c>
      <c r="AG2040" s="122">
        <v>1.2353957765968</v>
      </c>
      <c r="AH2040" s="122">
        <v>1.2148733860200001</v>
      </c>
      <c r="AI2040" s="122">
        <v>1.2539556841448001</v>
      </c>
      <c r="AJ2040" s="122">
        <v>1.2459193959464001</v>
      </c>
      <c r="AK2040" s="122">
        <v>1.1653815676384001</v>
      </c>
      <c r="AL2040" s="122">
        <v>0</v>
      </c>
    </row>
    <row r="2041" spans="1:38" hidden="1" x14ac:dyDescent="0.25">
      <c r="A2041" s="122" t="s">
        <v>2043</v>
      </c>
      <c r="B2041" s="122">
        <v>1</v>
      </c>
      <c r="C2041" s="122" t="s">
        <v>2221</v>
      </c>
      <c r="D2041" s="122" t="s">
        <v>2140</v>
      </c>
      <c r="E2041" s="122">
        <v>38</v>
      </c>
      <c r="F2041" s="122">
        <v>0.41704328005199998</v>
      </c>
      <c r="G2041" s="122">
        <v>0.42675982226359999</v>
      </c>
      <c r="H2041" s="122">
        <v>0.42903462120960001</v>
      </c>
      <c r="I2041" s="122">
        <v>0.37594395196680003</v>
      </c>
      <c r="J2041" s="122">
        <v>0.3810645661732</v>
      </c>
      <c r="K2041" s="122">
        <v>0.4179550873708</v>
      </c>
      <c r="L2041" s="122">
        <v>0.48069327425840003</v>
      </c>
      <c r="M2041" s="122">
        <v>0.46250619634520002</v>
      </c>
      <c r="N2041" s="122">
        <v>0.50394127316680004</v>
      </c>
      <c r="O2041" s="122">
        <v>0.60759588093119998</v>
      </c>
      <c r="P2041" s="122">
        <v>0.64034487463239997</v>
      </c>
      <c r="Q2041" s="122">
        <v>0.62830642891520005</v>
      </c>
      <c r="R2041" s="122">
        <v>0.58998903404000003</v>
      </c>
      <c r="S2041" s="122">
        <v>0.54067599893719998</v>
      </c>
      <c r="T2041" s="122">
        <v>0.54424653104359999</v>
      </c>
      <c r="U2041" s="122">
        <v>0.64276761586520004</v>
      </c>
      <c r="V2041" s="122">
        <v>0.77096813484040005</v>
      </c>
      <c r="W2041" s="122">
        <v>0.73213868385280001</v>
      </c>
      <c r="X2041" s="122">
        <v>0.78775329689280005</v>
      </c>
      <c r="Y2041" s="122">
        <v>0.75308105624639998</v>
      </c>
      <c r="Z2041" s="122">
        <v>0.60375093416960002</v>
      </c>
      <c r="AA2041" s="122">
        <v>0.55628436262559999</v>
      </c>
      <c r="AB2041" s="122">
        <v>0.42532517645239998</v>
      </c>
      <c r="AC2041" s="122">
        <v>0.40367594193079998</v>
      </c>
      <c r="AD2041" s="122">
        <v>0.41887197994600001</v>
      </c>
      <c r="AE2041" s="122">
        <v>0.3896260416888</v>
      </c>
      <c r="AF2041" s="122">
        <v>0.36800500266879999</v>
      </c>
      <c r="AG2041" s="122">
        <v>0.36347525695880001</v>
      </c>
      <c r="AH2041" s="122">
        <v>0.3603481430528</v>
      </c>
      <c r="AI2041" s="122">
        <v>0.36128108884280002</v>
      </c>
      <c r="AJ2041" s="122">
        <v>0.36469539603559997</v>
      </c>
      <c r="AK2041" s="122">
        <v>0.3888501367828</v>
      </c>
      <c r="AL2041" s="122">
        <v>0</v>
      </c>
    </row>
    <row r="2042" spans="1:38" hidden="1" x14ac:dyDescent="0.25">
      <c r="A2042" s="122" t="s">
        <v>2043</v>
      </c>
      <c r="B2042" s="122">
        <v>1</v>
      </c>
      <c r="C2042" s="122" t="s">
        <v>2221</v>
      </c>
      <c r="D2042" s="122" t="s">
        <v>2211</v>
      </c>
      <c r="E2042" s="122">
        <v>38</v>
      </c>
      <c r="F2042" s="122">
        <v>0</v>
      </c>
      <c r="G2042" s="122">
        <v>0</v>
      </c>
      <c r="H2042" s="122">
        <v>0</v>
      </c>
      <c r="I2042" s="122">
        <v>0</v>
      </c>
      <c r="J2042" s="122">
        <v>0</v>
      </c>
      <c r="K2042" s="122">
        <v>0</v>
      </c>
      <c r="L2042" s="122">
        <v>0</v>
      </c>
      <c r="M2042" s="122">
        <v>0</v>
      </c>
      <c r="N2042" s="122">
        <v>0</v>
      </c>
      <c r="O2042" s="122">
        <v>0</v>
      </c>
      <c r="P2042" s="122">
        <v>0</v>
      </c>
      <c r="Q2042" s="122">
        <v>0</v>
      </c>
      <c r="R2042" s="122">
        <v>0</v>
      </c>
      <c r="S2042" s="122">
        <v>0</v>
      </c>
      <c r="T2042" s="122">
        <v>0</v>
      </c>
      <c r="U2042" s="122">
        <v>0</v>
      </c>
      <c r="V2042" s="122">
        <v>0</v>
      </c>
      <c r="W2042" s="122">
        <v>0</v>
      </c>
      <c r="X2042" s="122">
        <v>0</v>
      </c>
      <c r="Y2042" s="122">
        <v>0</v>
      </c>
      <c r="Z2042" s="122">
        <v>0</v>
      </c>
      <c r="AA2042" s="122">
        <v>0</v>
      </c>
      <c r="AB2042" s="122">
        <v>0</v>
      </c>
      <c r="AC2042" s="122">
        <v>0</v>
      </c>
      <c r="AD2042" s="122">
        <v>0</v>
      </c>
      <c r="AE2042" s="122">
        <v>0</v>
      </c>
      <c r="AF2042" s="122">
        <v>0</v>
      </c>
      <c r="AG2042" s="122">
        <v>0</v>
      </c>
      <c r="AH2042" s="122">
        <v>0</v>
      </c>
      <c r="AI2042" s="122">
        <v>0</v>
      </c>
      <c r="AJ2042" s="122">
        <v>0</v>
      </c>
      <c r="AK2042" s="122">
        <v>0</v>
      </c>
      <c r="AL2042" s="122">
        <v>0</v>
      </c>
    </row>
    <row r="2043" spans="1:38" hidden="1" x14ac:dyDescent="0.25">
      <c r="A2043" s="122" t="s">
        <v>2043</v>
      </c>
      <c r="B2043" s="122">
        <v>1</v>
      </c>
      <c r="C2043" s="122" t="s">
        <v>2221</v>
      </c>
      <c r="D2043" s="122" t="s">
        <v>2141</v>
      </c>
      <c r="E2043" s="122">
        <v>38</v>
      </c>
      <c r="F2043" s="122">
        <v>10.9450837180216</v>
      </c>
      <c r="G2043" s="122">
        <v>11.2764110923128</v>
      </c>
      <c r="H2043" s="122">
        <v>11.246236111138</v>
      </c>
      <c r="I2043" s="122">
        <v>12.235566954688</v>
      </c>
      <c r="J2043" s="122">
        <v>11.952004185881201</v>
      </c>
      <c r="K2043" s="122">
        <v>11.5442783481872</v>
      </c>
      <c r="L2043" s="122">
        <v>11.4009554475012</v>
      </c>
      <c r="M2043" s="122">
        <v>10.4351527811188</v>
      </c>
      <c r="N2043" s="122">
        <v>10.0293341304212</v>
      </c>
      <c r="O2043" s="122">
        <v>9.8560588696332001</v>
      </c>
      <c r="P2043" s="122">
        <v>9.4892597498468003</v>
      </c>
      <c r="Q2043" s="122">
        <v>9.0944608723892006</v>
      </c>
      <c r="R2043" s="122">
        <v>8.9509813895488008</v>
      </c>
      <c r="S2043" s="122">
        <v>8.7518015283832007</v>
      </c>
      <c r="T2043" s="122">
        <v>8.9132000776167999</v>
      </c>
      <c r="U2043" s="122">
        <v>8.6586041137567999</v>
      </c>
      <c r="V2043" s="122">
        <v>8.0409524738815996</v>
      </c>
      <c r="W2043" s="122">
        <v>7.9552813841983996</v>
      </c>
      <c r="X2043" s="122">
        <v>7.7167021965656</v>
      </c>
      <c r="Y2043" s="122">
        <v>7.4362998827320004</v>
      </c>
      <c r="Z2043" s="122">
        <v>6.9633231091200001</v>
      </c>
      <c r="AA2043" s="122">
        <v>6.4008683180204002</v>
      </c>
      <c r="AB2043" s="122">
        <v>6.2094711123900002</v>
      </c>
      <c r="AC2043" s="122">
        <v>5.8712117799356003</v>
      </c>
      <c r="AD2043" s="122">
        <v>5.7018733390584</v>
      </c>
      <c r="AE2043" s="122">
        <v>5.9509352850808002</v>
      </c>
      <c r="AF2043" s="122">
        <v>5.3785604822908004</v>
      </c>
      <c r="AG2043" s="122">
        <v>5.4636152389588002</v>
      </c>
      <c r="AH2043" s="122">
        <v>5.5901228535375997</v>
      </c>
      <c r="AI2043" s="122">
        <v>5.5279778874992003</v>
      </c>
      <c r="AJ2043" s="122">
        <v>5.4881410218179996</v>
      </c>
      <c r="AK2043" s="122">
        <v>5.5940778643484004</v>
      </c>
      <c r="AL2043" s="122">
        <v>0</v>
      </c>
    </row>
    <row r="2044" spans="1:38" hidden="1" x14ac:dyDescent="0.25">
      <c r="A2044" s="122" t="s">
        <v>2043</v>
      </c>
      <c r="B2044" s="122">
        <v>1</v>
      </c>
      <c r="C2044" s="122" t="s">
        <v>2221</v>
      </c>
      <c r="D2044" s="122" t="s">
        <v>2142</v>
      </c>
      <c r="E2044" s="122">
        <v>38</v>
      </c>
      <c r="F2044" s="122">
        <v>1.5835526120064001</v>
      </c>
      <c r="G2044" s="122">
        <v>1.693824606418</v>
      </c>
      <c r="H2044" s="122">
        <v>1.6616177782904</v>
      </c>
      <c r="I2044" s="122">
        <v>1.565494267372</v>
      </c>
      <c r="J2044" s="122">
        <v>1.5141860567764001</v>
      </c>
      <c r="K2044" s="122">
        <v>1.5059347379215999</v>
      </c>
      <c r="L2044" s="122">
        <v>1.7018193662287999</v>
      </c>
      <c r="M2044" s="122">
        <v>1.7511838237599999</v>
      </c>
      <c r="N2044" s="122">
        <v>1.743357593082</v>
      </c>
      <c r="O2044" s="122">
        <v>1.7822454236804</v>
      </c>
      <c r="P2044" s="122">
        <v>1.6740587858372</v>
      </c>
      <c r="Q2044" s="122">
        <v>1.7294890547088</v>
      </c>
      <c r="R2044" s="122">
        <v>1.6339147277096</v>
      </c>
      <c r="S2044" s="122">
        <v>1.7448345729584001</v>
      </c>
      <c r="T2044" s="122">
        <v>1.7125373975472</v>
      </c>
      <c r="U2044" s="122">
        <v>1.6905469635628001</v>
      </c>
      <c r="V2044" s="122">
        <v>1.778712940018</v>
      </c>
      <c r="W2044" s="122">
        <v>1.6735668636987999</v>
      </c>
      <c r="X2044" s="122">
        <v>1.5638749012796</v>
      </c>
      <c r="Y2044" s="122">
        <v>1.6024675121308001</v>
      </c>
      <c r="Z2044" s="122">
        <v>1.4361706167563999</v>
      </c>
      <c r="AA2044" s="122">
        <v>1.4434274969659999</v>
      </c>
      <c r="AB2044" s="122">
        <v>1.4747006961092</v>
      </c>
      <c r="AC2044" s="122">
        <v>1.4217215993092001</v>
      </c>
      <c r="AD2044" s="122">
        <v>1.4811660697988001</v>
      </c>
      <c r="AE2044" s="122">
        <v>1.5040995363716001</v>
      </c>
      <c r="AF2044" s="122">
        <v>1.3095112831611999</v>
      </c>
      <c r="AG2044" s="122">
        <v>1.3449567873812001</v>
      </c>
      <c r="AH2044" s="122">
        <v>1.3875848567588001</v>
      </c>
      <c r="AI2044" s="122">
        <v>1.5167236531299999</v>
      </c>
      <c r="AJ2044" s="122">
        <v>1.3225770665464001</v>
      </c>
      <c r="AK2044" s="122">
        <v>1.3144335205008</v>
      </c>
      <c r="AL2044" s="122">
        <v>0</v>
      </c>
    </row>
    <row r="2045" spans="1:38" hidden="1" x14ac:dyDescent="0.25">
      <c r="A2045" s="122" t="s">
        <v>2043</v>
      </c>
      <c r="B2045" s="122">
        <v>1</v>
      </c>
      <c r="C2045" s="122" t="s">
        <v>2221</v>
      </c>
      <c r="D2045" s="122" t="s">
        <v>2143</v>
      </c>
      <c r="E2045" s="122">
        <v>38</v>
      </c>
      <c r="F2045" s="122">
        <v>2.9190603035552001</v>
      </c>
      <c r="G2045" s="122">
        <v>2.9456214487224002</v>
      </c>
      <c r="H2045" s="122">
        <v>2.8113531848752</v>
      </c>
      <c r="I2045" s="122">
        <v>2.5781943082532002</v>
      </c>
      <c r="J2045" s="122">
        <v>2.3813251610371999</v>
      </c>
      <c r="K2045" s="122">
        <v>2.2800284553368</v>
      </c>
      <c r="L2045" s="122">
        <v>2.4541250180160001</v>
      </c>
      <c r="M2045" s="122">
        <v>2.3101964022199999</v>
      </c>
      <c r="N2045" s="122">
        <v>2.2158674584507998</v>
      </c>
      <c r="O2045" s="122">
        <v>1.9685752151996001</v>
      </c>
      <c r="P2045" s="122">
        <v>1.9294378070547999</v>
      </c>
      <c r="Q2045" s="122">
        <v>1.8894246360472</v>
      </c>
      <c r="R2045" s="122">
        <v>1.8390530151616</v>
      </c>
      <c r="S2045" s="122">
        <v>1.8824280212640001</v>
      </c>
      <c r="T2045" s="122">
        <v>1.9080141371816</v>
      </c>
      <c r="U2045" s="122">
        <v>1.6761788293544</v>
      </c>
      <c r="V2045" s="122">
        <v>1.7461531755248001</v>
      </c>
      <c r="W2045" s="122">
        <v>1.6711935001103999</v>
      </c>
      <c r="X2045" s="122">
        <v>1.6988977413968001</v>
      </c>
      <c r="Y2045" s="122">
        <v>1.7158518226024</v>
      </c>
      <c r="Z2045" s="122">
        <v>2.6564827488192</v>
      </c>
      <c r="AA2045" s="122">
        <v>1.8753895784820001</v>
      </c>
      <c r="AB2045" s="122">
        <v>1.8582401120164</v>
      </c>
      <c r="AC2045" s="122">
        <v>1.7232494078772</v>
      </c>
      <c r="AD2045" s="122">
        <v>1.7453086626136001</v>
      </c>
      <c r="AE2045" s="122">
        <v>1.6910449885672001</v>
      </c>
      <c r="AF2045" s="122">
        <v>1.6806263218527999</v>
      </c>
      <c r="AG2045" s="122">
        <v>1.8129195626051999</v>
      </c>
      <c r="AH2045" s="122">
        <v>1.8288210163159999</v>
      </c>
      <c r="AI2045" s="122">
        <v>1.8312338588235999</v>
      </c>
      <c r="AJ2045" s="122">
        <v>1.8885643349664001</v>
      </c>
      <c r="AK2045" s="122">
        <v>1.9497442013140001</v>
      </c>
      <c r="AL2045" s="122">
        <v>0</v>
      </c>
    </row>
    <row r="2046" spans="1:38" hidden="1" x14ac:dyDescent="0.25">
      <c r="A2046" s="122" t="s">
        <v>2043</v>
      </c>
      <c r="B2046" s="122">
        <v>1</v>
      </c>
      <c r="C2046" s="122" t="s">
        <v>2221</v>
      </c>
      <c r="D2046" s="122" t="s">
        <v>2177</v>
      </c>
      <c r="E2046" s="122">
        <v>38</v>
      </c>
      <c r="F2046" s="122">
        <v>0</v>
      </c>
      <c r="G2046" s="122">
        <v>0</v>
      </c>
      <c r="H2046" s="122">
        <v>0</v>
      </c>
      <c r="I2046" s="122">
        <v>0</v>
      </c>
      <c r="J2046" s="122">
        <v>0</v>
      </c>
      <c r="K2046" s="122">
        <v>0</v>
      </c>
      <c r="L2046" s="122">
        <v>0</v>
      </c>
      <c r="M2046" s="122">
        <v>0</v>
      </c>
      <c r="N2046" s="122">
        <v>0</v>
      </c>
      <c r="O2046" s="122">
        <v>0</v>
      </c>
      <c r="P2046" s="122">
        <v>0</v>
      </c>
      <c r="Q2046" s="122">
        <v>0</v>
      </c>
      <c r="R2046" s="122">
        <v>0</v>
      </c>
      <c r="S2046" s="122">
        <v>0</v>
      </c>
      <c r="T2046" s="122">
        <v>0</v>
      </c>
      <c r="U2046" s="122">
        <v>0</v>
      </c>
      <c r="V2046" s="122">
        <v>0</v>
      </c>
      <c r="W2046" s="122">
        <v>0</v>
      </c>
      <c r="X2046" s="122">
        <v>0</v>
      </c>
      <c r="Y2046" s="122">
        <v>0</v>
      </c>
      <c r="Z2046" s="122">
        <v>0</v>
      </c>
      <c r="AA2046" s="122">
        <v>0</v>
      </c>
      <c r="AB2046" s="122">
        <v>0</v>
      </c>
      <c r="AC2046" s="122">
        <v>0</v>
      </c>
      <c r="AD2046" s="122">
        <v>0</v>
      </c>
      <c r="AE2046" s="122">
        <v>0</v>
      </c>
      <c r="AF2046" s="122">
        <v>0</v>
      </c>
      <c r="AG2046" s="122">
        <v>0</v>
      </c>
      <c r="AH2046" s="122">
        <v>0</v>
      </c>
      <c r="AI2046" s="122">
        <v>0</v>
      </c>
      <c r="AJ2046" s="122">
        <v>0</v>
      </c>
      <c r="AK2046" s="122">
        <v>0</v>
      </c>
      <c r="AL2046" s="122">
        <v>0</v>
      </c>
    </row>
    <row r="2047" spans="1:38" hidden="1" x14ac:dyDescent="0.25">
      <c r="A2047" s="122" t="s">
        <v>2043</v>
      </c>
      <c r="B2047" s="122">
        <v>1</v>
      </c>
      <c r="C2047" s="122" t="s">
        <v>2221</v>
      </c>
      <c r="D2047" s="122" t="s">
        <v>2144</v>
      </c>
      <c r="E2047" s="122">
        <v>38</v>
      </c>
      <c r="F2047" s="122">
        <v>1.3439712251392</v>
      </c>
      <c r="G2047" s="122">
        <v>1.4422471829079999</v>
      </c>
      <c r="H2047" s="122">
        <v>1.5383031670636</v>
      </c>
      <c r="I2047" s="122">
        <v>1.5873850381592001</v>
      </c>
      <c r="J2047" s="122">
        <v>1.9282845128120001</v>
      </c>
      <c r="K2047" s="122">
        <v>1.9491975438432001</v>
      </c>
      <c r="L2047" s="122">
        <v>2.2877082793011998</v>
      </c>
      <c r="M2047" s="122">
        <v>2.1221834277839999</v>
      </c>
      <c r="N2047" s="122">
        <v>2.0106758045472</v>
      </c>
      <c r="O2047" s="122">
        <v>1.7303474046431999</v>
      </c>
      <c r="P2047" s="122">
        <v>1.5804367356847999</v>
      </c>
      <c r="Q2047" s="122">
        <v>1.6133168844296</v>
      </c>
      <c r="R2047" s="122">
        <v>1.577498382306</v>
      </c>
      <c r="S2047" s="122">
        <v>1.6975381319736</v>
      </c>
      <c r="T2047" s="122">
        <v>1.6260505290848</v>
      </c>
      <c r="U2047" s="122">
        <v>1.654463464052</v>
      </c>
      <c r="V2047" s="122">
        <v>1.7545055000984</v>
      </c>
      <c r="W2047" s="122">
        <v>1.636715629262</v>
      </c>
      <c r="X2047" s="122">
        <v>1.7058903668128</v>
      </c>
      <c r="Y2047" s="122">
        <v>1.6682604179639999</v>
      </c>
      <c r="Z2047" s="122">
        <v>2.2779384504100002</v>
      </c>
      <c r="AA2047" s="122">
        <v>1.9686023046648</v>
      </c>
      <c r="AB2047" s="122">
        <v>2.0311932980808001</v>
      </c>
      <c r="AC2047" s="122">
        <v>2.0724417508592001</v>
      </c>
      <c r="AD2047" s="122">
        <v>2.0235357922807999</v>
      </c>
      <c r="AE2047" s="122">
        <v>1.9794284089692</v>
      </c>
      <c r="AF2047" s="122">
        <v>1.9880559960855999</v>
      </c>
      <c r="AG2047" s="122">
        <v>2.0033427995336002</v>
      </c>
      <c r="AH2047" s="122">
        <v>2.1603666031836002</v>
      </c>
      <c r="AI2047" s="122">
        <v>2.0762972259148</v>
      </c>
      <c r="AJ2047" s="122">
        <v>1.8227180072947999</v>
      </c>
      <c r="AK2047" s="122">
        <v>1.7240078005388</v>
      </c>
      <c r="AL2047" s="122">
        <v>0</v>
      </c>
    </row>
    <row r="2048" spans="1:38" hidden="1" x14ac:dyDescent="0.25">
      <c r="A2048" s="122" t="s">
        <v>2043</v>
      </c>
      <c r="B2048" s="122">
        <v>1</v>
      </c>
      <c r="C2048" s="122" t="s">
        <v>2221</v>
      </c>
      <c r="D2048" s="122" t="s">
        <v>2145</v>
      </c>
      <c r="E2048" s="122">
        <v>38</v>
      </c>
      <c r="F2048" s="122">
        <v>0.33456325408240001</v>
      </c>
      <c r="G2048" s="122">
        <v>0.34696266806600001</v>
      </c>
      <c r="H2048" s="122">
        <v>0.35930077169559999</v>
      </c>
      <c r="I2048" s="122">
        <v>0.37400407798039997</v>
      </c>
      <c r="J2048" s="122">
        <v>0.40043581361840003</v>
      </c>
      <c r="K2048" s="122">
        <v>0.42313263180159999</v>
      </c>
      <c r="L2048" s="122">
        <v>0.36853008087279998</v>
      </c>
      <c r="M2048" s="122">
        <v>0.35645233264479997</v>
      </c>
      <c r="N2048" s="122">
        <v>0.31254243778520002</v>
      </c>
      <c r="O2048" s="122">
        <v>0.28052524008879998</v>
      </c>
      <c r="P2048" s="122">
        <v>0.2542020298664</v>
      </c>
      <c r="Q2048" s="122">
        <v>0.23755557649039999</v>
      </c>
      <c r="R2048" s="122">
        <v>0.26484903812920002</v>
      </c>
      <c r="S2048" s="122">
        <v>0.27168602610519998</v>
      </c>
      <c r="T2048" s="122">
        <v>0.26488965055559999</v>
      </c>
      <c r="U2048" s="122">
        <v>0.24602291081479999</v>
      </c>
      <c r="V2048" s="122">
        <v>0.23953011593000001</v>
      </c>
      <c r="W2048" s="122">
        <v>0.23630096040599999</v>
      </c>
      <c r="X2048" s="122">
        <v>0.26513263274400001</v>
      </c>
      <c r="Y2048" s="122">
        <v>0.27448084622840002</v>
      </c>
      <c r="Z2048" s="122">
        <v>0.88298348008359995</v>
      </c>
      <c r="AA2048" s="122">
        <v>0.42693268037280002</v>
      </c>
      <c r="AB2048" s="122">
        <v>0.43131305280280002</v>
      </c>
      <c r="AC2048" s="122">
        <v>0.33155934158200001</v>
      </c>
      <c r="AD2048" s="122">
        <v>0.35128455616519999</v>
      </c>
      <c r="AE2048" s="122">
        <v>0.39617425890559999</v>
      </c>
      <c r="AF2048" s="122">
        <v>0.31461820370120003</v>
      </c>
      <c r="AG2048" s="122">
        <v>0.2480844195396</v>
      </c>
      <c r="AH2048" s="122">
        <v>0.32299630472480001</v>
      </c>
      <c r="AI2048" s="122">
        <v>0.37273216628759998</v>
      </c>
      <c r="AJ2048" s="122">
        <v>0.39303103727720001</v>
      </c>
      <c r="AK2048" s="122">
        <v>0.40300113858760001</v>
      </c>
      <c r="AL2048" s="122">
        <v>0</v>
      </c>
    </row>
    <row r="2049" spans="1:38" hidden="1" x14ac:dyDescent="0.25">
      <c r="A2049" s="122" t="s">
        <v>2043</v>
      </c>
      <c r="B2049" s="122">
        <v>1</v>
      </c>
      <c r="C2049" s="122" t="s">
        <v>2221</v>
      </c>
      <c r="D2049" s="122" t="s">
        <v>2146</v>
      </c>
      <c r="E2049" s="122">
        <v>38</v>
      </c>
      <c r="F2049" s="122">
        <v>2.3626857395931999</v>
      </c>
      <c r="G2049" s="122">
        <v>2.3628741968467999</v>
      </c>
      <c r="H2049" s="122">
        <v>3.4558919980284002</v>
      </c>
      <c r="I2049" s="122">
        <v>3.8008276644240002</v>
      </c>
      <c r="J2049" s="122">
        <v>3.8596643634387999</v>
      </c>
      <c r="K2049" s="122">
        <v>3.7325417438484001</v>
      </c>
      <c r="L2049" s="122">
        <v>3.5945166618031998</v>
      </c>
      <c r="M2049" s="122">
        <v>4.1318553153527997</v>
      </c>
      <c r="N2049" s="122">
        <v>3.7324950749856001</v>
      </c>
      <c r="O2049" s="122">
        <v>3.4057425078348</v>
      </c>
      <c r="P2049" s="122">
        <v>3.5786233131628</v>
      </c>
      <c r="Q2049" s="122">
        <v>3.4311668309632002</v>
      </c>
      <c r="R2049" s="122">
        <v>3.6274643873104</v>
      </c>
      <c r="S2049" s="122">
        <v>3.7172627938124001</v>
      </c>
      <c r="T2049" s="122">
        <v>3.5322093335535998</v>
      </c>
      <c r="U2049" s="122">
        <v>3.4270061212408001</v>
      </c>
      <c r="V2049" s="122">
        <v>3.3709956797356</v>
      </c>
      <c r="W2049" s="122">
        <v>3.305933018598</v>
      </c>
      <c r="X2049" s="122">
        <v>3.4481236520163998</v>
      </c>
      <c r="Y2049" s="122">
        <v>3.5721021158311999</v>
      </c>
      <c r="Z2049" s="122">
        <v>4.7386476053643998</v>
      </c>
      <c r="AA2049" s="122">
        <v>4.8288584545992004</v>
      </c>
      <c r="AB2049" s="122">
        <v>4.4818796590119998</v>
      </c>
      <c r="AC2049" s="122">
        <v>4.4581119966851999</v>
      </c>
      <c r="AD2049" s="122">
        <v>4.5481710872164003</v>
      </c>
      <c r="AE2049" s="122">
        <v>4.6115875111823996</v>
      </c>
      <c r="AF2049" s="122">
        <v>5.0790900549228004</v>
      </c>
      <c r="AG2049" s="122">
        <v>5.1027332528003999</v>
      </c>
      <c r="AH2049" s="122">
        <v>5.4116103566755998</v>
      </c>
      <c r="AI2049" s="122">
        <v>5.2239831178528</v>
      </c>
      <c r="AJ2049" s="122">
        <v>5.1800239177876</v>
      </c>
      <c r="AK2049" s="122">
        <v>5.2010900306036003</v>
      </c>
      <c r="AL2049" s="122">
        <v>0</v>
      </c>
    </row>
    <row r="2050" spans="1:38" hidden="1" x14ac:dyDescent="0.25">
      <c r="A2050" s="122" t="s">
        <v>2043</v>
      </c>
      <c r="B2050" s="122">
        <v>1</v>
      </c>
      <c r="C2050" s="122" t="s">
        <v>2221</v>
      </c>
      <c r="D2050" s="122" t="s">
        <v>2147</v>
      </c>
      <c r="E2050" s="122">
        <v>38</v>
      </c>
      <c r="F2050" s="122">
        <v>0.3917693695328</v>
      </c>
      <c r="G2050" s="122">
        <v>0.38636133673200002</v>
      </c>
      <c r="H2050" s="122">
        <v>0.37882117574000002</v>
      </c>
      <c r="I2050" s="122">
        <v>0.37850086107960002</v>
      </c>
      <c r="J2050" s="122">
        <v>0.38159511708639998</v>
      </c>
      <c r="K2050" s="122">
        <v>0.35342625742200001</v>
      </c>
      <c r="L2050" s="122">
        <v>0.34168426343519998</v>
      </c>
      <c r="M2050" s="122">
        <v>0.34482945300439999</v>
      </c>
      <c r="N2050" s="122">
        <v>0.3083308682832</v>
      </c>
      <c r="O2050" s="122">
        <v>0.29546140935359999</v>
      </c>
      <c r="P2050" s="122">
        <v>0.29193479947520001</v>
      </c>
      <c r="Q2050" s="122">
        <v>0.23738142424639999</v>
      </c>
      <c r="R2050" s="122">
        <v>0.22847440896839999</v>
      </c>
      <c r="S2050" s="122">
        <v>0.27954254084960001</v>
      </c>
      <c r="T2050" s="122">
        <v>0.29044107026760002</v>
      </c>
      <c r="U2050" s="122">
        <v>0.28621458453839999</v>
      </c>
      <c r="V2050" s="122">
        <v>0.28189961583000001</v>
      </c>
      <c r="W2050" s="122">
        <v>0.29001026843319999</v>
      </c>
      <c r="X2050" s="122">
        <v>0.29831753404040001</v>
      </c>
      <c r="Y2050" s="122">
        <v>0.2905717598784</v>
      </c>
      <c r="Z2050" s="122">
        <v>0.37151398946480002</v>
      </c>
      <c r="AA2050" s="122">
        <v>0.29878594719399998</v>
      </c>
      <c r="AB2050" s="122">
        <v>0.28705029477319999</v>
      </c>
      <c r="AC2050" s="122">
        <v>0.30487682631840002</v>
      </c>
      <c r="AD2050" s="122">
        <v>0.45711736714840001</v>
      </c>
      <c r="AE2050" s="122">
        <v>0.39589752550320001</v>
      </c>
      <c r="AF2050" s="122">
        <v>0.37726033683799998</v>
      </c>
      <c r="AG2050" s="122">
        <v>0.33234961914</v>
      </c>
      <c r="AH2050" s="122">
        <v>0.37684489673319999</v>
      </c>
      <c r="AI2050" s="122">
        <v>0.5118058954736</v>
      </c>
      <c r="AJ2050" s="122">
        <v>0.40907722374959998</v>
      </c>
      <c r="AK2050" s="122">
        <v>0.46856139732360003</v>
      </c>
      <c r="AL2050" s="122">
        <v>0</v>
      </c>
    </row>
    <row r="2051" spans="1:38" hidden="1" x14ac:dyDescent="0.25">
      <c r="A2051" s="122" t="s">
        <v>2043</v>
      </c>
      <c r="B2051" s="122">
        <v>1</v>
      </c>
      <c r="C2051" s="122" t="s">
        <v>2221</v>
      </c>
      <c r="D2051" s="122" t="s">
        <v>475</v>
      </c>
      <c r="E2051" s="122">
        <v>38</v>
      </c>
      <c r="F2051" s="122">
        <v>1.4061670207396</v>
      </c>
      <c r="G2051" s="122">
        <v>1.3033611902388</v>
      </c>
      <c r="H2051" s="122">
        <v>1.3797456593927999</v>
      </c>
      <c r="I2051" s="122">
        <v>1.2727026610395999</v>
      </c>
      <c r="J2051" s="122">
        <v>1.2662163513439999</v>
      </c>
      <c r="K2051" s="122">
        <v>1.2341139935515999</v>
      </c>
      <c r="L2051" s="122">
        <v>1.2374794472320001</v>
      </c>
      <c r="M2051" s="122">
        <v>1.1691892106216</v>
      </c>
      <c r="N2051" s="122">
        <v>1.101105908434</v>
      </c>
      <c r="O2051" s="122">
        <v>0.98005275716600004</v>
      </c>
      <c r="P2051" s="122">
        <v>0.9272339368236</v>
      </c>
      <c r="Q2051" s="122">
        <v>0.94478035208760003</v>
      </c>
      <c r="R2051" s="122">
        <v>0.89219557109759995</v>
      </c>
      <c r="S2051" s="122">
        <v>0.89819345196839995</v>
      </c>
      <c r="T2051" s="122">
        <v>0.87034531578679997</v>
      </c>
      <c r="U2051" s="122">
        <v>0.84996214799159997</v>
      </c>
      <c r="V2051" s="122">
        <v>0.84768777444959997</v>
      </c>
      <c r="W2051" s="122">
        <v>0.87115812066639997</v>
      </c>
      <c r="X2051" s="122">
        <v>0.86925838715519999</v>
      </c>
      <c r="Y2051" s="122">
        <v>0.79929539182919995</v>
      </c>
      <c r="Z2051" s="122">
        <v>1.3097657408723999</v>
      </c>
      <c r="AA2051" s="122">
        <v>1.1837785736812001</v>
      </c>
      <c r="AB2051" s="122">
        <v>1.1578197382668001</v>
      </c>
      <c r="AC2051" s="122">
        <v>1.2564559629664001</v>
      </c>
      <c r="AD2051" s="122">
        <v>1.1992725683764001</v>
      </c>
      <c r="AE2051" s="122">
        <v>1.3098832592272001</v>
      </c>
      <c r="AF2051" s="122">
        <v>1.2109575774071999</v>
      </c>
      <c r="AG2051" s="122">
        <v>1.297745385314</v>
      </c>
      <c r="AH2051" s="122">
        <v>1.3694511354300001</v>
      </c>
      <c r="AI2051" s="122">
        <v>1.3289157507611999</v>
      </c>
      <c r="AJ2051" s="122">
        <v>1.1218000706360001</v>
      </c>
      <c r="AK2051" s="122">
        <v>1.2337362537500001</v>
      </c>
      <c r="AL2051" s="122">
        <v>0</v>
      </c>
    </row>
    <row r="2052" spans="1:38" hidden="1" x14ac:dyDescent="0.25">
      <c r="A2052" s="122" t="s">
        <v>2043</v>
      </c>
      <c r="B2052" s="122">
        <v>1</v>
      </c>
      <c r="C2052" s="122" t="s">
        <v>2221</v>
      </c>
      <c r="D2052" s="122" t="s">
        <v>2148</v>
      </c>
      <c r="E2052" s="122">
        <v>38</v>
      </c>
      <c r="F2052" s="122">
        <v>0.92491989625000004</v>
      </c>
      <c r="G2052" s="122">
        <v>1.0592892732996</v>
      </c>
      <c r="H2052" s="122">
        <v>1.0579215599176</v>
      </c>
      <c r="I2052" s="122">
        <v>1.1393834956196001</v>
      </c>
      <c r="J2052" s="122">
        <v>1.2544141995056</v>
      </c>
      <c r="K2052" s="122">
        <v>1.3332394064416</v>
      </c>
      <c r="L2052" s="122">
        <v>1.2888513213884001</v>
      </c>
      <c r="M2052" s="122">
        <v>1.1874424481332</v>
      </c>
      <c r="N2052" s="122">
        <v>1.1971793478288</v>
      </c>
      <c r="O2052" s="122">
        <v>1.1136246468283999</v>
      </c>
      <c r="P2052" s="122">
        <v>1.0014625021912</v>
      </c>
      <c r="Q2052" s="122">
        <v>0.99961319722599995</v>
      </c>
      <c r="R2052" s="122">
        <v>0.95931207907920002</v>
      </c>
      <c r="S2052" s="122">
        <v>1.0494625363151999</v>
      </c>
      <c r="T2052" s="122">
        <v>1.0891865964784</v>
      </c>
      <c r="U2052" s="122">
        <v>0.93891866787040001</v>
      </c>
      <c r="V2052" s="122">
        <v>0.93375390167920003</v>
      </c>
      <c r="W2052" s="122">
        <v>0.91239819845159997</v>
      </c>
      <c r="X2052" s="122">
        <v>0.92686908018879999</v>
      </c>
      <c r="Y2052" s="122">
        <v>0.84986765088960003</v>
      </c>
      <c r="Z2052" s="122">
        <v>0.59035774981959999</v>
      </c>
      <c r="AA2052" s="122">
        <v>0.55381245081679997</v>
      </c>
      <c r="AB2052" s="122">
        <v>0.45420865894040002</v>
      </c>
      <c r="AC2052" s="122">
        <v>0.48599692733479999</v>
      </c>
      <c r="AD2052" s="122">
        <v>0.4518920433468</v>
      </c>
      <c r="AE2052" s="122">
        <v>0.46335016516880001</v>
      </c>
      <c r="AF2052" s="122">
        <v>0.48237113754200001</v>
      </c>
      <c r="AG2052" s="122">
        <v>0.51344248517239999</v>
      </c>
      <c r="AH2052" s="122">
        <v>0.54935785026079997</v>
      </c>
      <c r="AI2052" s="122">
        <v>0.5791655605428</v>
      </c>
      <c r="AJ2052" s="122">
        <v>0.55035624373799996</v>
      </c>
      <c r="AK2052" s="122">
        <v>0.60739766162599995</v>
      </c>
      <c r="AL2052" s="122">
        <v>0</v>
      </c>
    </row>
    <row r="2053" spans="1:38" hidden="1" x14ac:dyDescent="0.25">
      <c r="A2053" s="122" t="s">
        <v>2043</v>
      </c>
      <c r="B2053" s="122">
        <v>1</v>
      </c>
      <c r="C2053" s="122" t="s">
        <v>2221</v>
      </c>
      <c r="D2053" s="122" t="s">
        <v>2149</v>
      </c>
      <c r="E2053" s="122">
        <v>38</v>
      </c>
      <c r="F2053" s="122">
        <v>3.7018027395131998</v>
      </c>
      <c r="G2053" s="122">
        <v>3.1790488193603998</v>
      </c>
      <c r="H2053" s="122">
        <v>3.2935658827540002</v>
      </c>
      <c r="I2053" s="122">
        <v>3.0121601023640001</v>
      </c>
      <c r="J2053" s="122">
        <v>2.8781262600440001</v>
      </c>
      <c r="K2053" s="122">
        <v>2.4526341340003999</v>
      </c>
      <c r="L2053" s="122">
        <v>2.3617739690859998</v>
      </c>
      <c r="M2053" s="122">
        <v>2.0896002343915998</v>
      </c>
      <c r="N2053" s="122">
        <v>1.7820937351168</v>
      </c>
      <c r="O2053" s="122">
        <v>1.9078478195755999</v>
      </c>
      <c r="P2053" s="122">
        <v>2.1802338315464</v>
      </c>
      <c r="Q2053" s="122">
        <v>1.9214131228124001</v>
      </c>
      <c r="R2053" s="122">
        <v>1.8499432778231999</v>
      </c>
      <c r="S2053" s="122">
        <v>1.9341909263599999</v>
      </c>
      <c r="T2053" s="122">
        <v>1.9446621186216</v>
      </c>
      <c r="U2053" s="122">
        <v>1.7819518539564001</v>
      </c>
      <c r="V2053" s="122">
        <v>1.816550627612</v>
      </c>
      <c r="W2053" s="122">
        <v>1.7698165349116</v>
      </c>
      <c r="X2053" s="122">
        <v>1.6583228199216</v>
      </c>
      <c r="Y2053" s="122">
        <v>1.5512827225756001</v>
      </c>
      <c r="Z2053" s="122">
        <v>2.3321359576059999</v>
      </c>
      <c r="AA2053" s="122">
        <v>2.0506135414408</v>
      </c>
      <c r="AB2053" s="122">
        <v>2.1572710821311998</v>
      </c>
      <c r="AC2053" s="122">
        <v>2.1443182832232002</v>
      </c>
      <c r="AD2053" s="122">
        <v>2.0914269793816</v>
      </c>
      <c r="AE2053" s="122">
        <v>2.1313297780320002</v>
      </c>
      <c r="AF2053" s="122">
        <v>1.9657670916351999</v>
      </c>
      <c r="AG2053" s="122">
        <v>1.8621421282099999</v>
      </c>
      <c r="AH2053" s="122">
        <v>1.6896693141384</v>
      </c>
      <c r="AI2053" s="122">
        <v>1.6298794552124001</v>
      </c>
      <c r="AJ2053" s="122">
        <v>1.5142469561156</v>
      </c>
      <c r="AK2053" s="122">
        <v>1.4803519799152001</v>
      </c>
      <c r="AL2053" s="122">
        <v>0</v>
      </c>
    </row>
    <row r="2054" spans="1:38" hidden="1" x14ac:dyDescent="0.25">
      <c r="A2054" s="122" t="s">
        <v>2043</v>
      </c>
      <c r="B2054" s="122">
        <v>1</v>
      </c>
      <c r="C2054" s="122" t="s">
        <v>2221</v>
      </c>
      <c r="D2054" s="122" t="s">
        <v>2150</v>
      </c>
      <c r="E2054" s="122">
        <v>38</v>
      </c>
      <c r="F2054" s="122">
        <v>0.5784659686036</v>
      </c>
      <c r="G2054" s="122">
        <v>0.93457090816319999</v>
      </c>
      <c r="H2054" s="122">
        <v>0.91525624880199996</v>
      </c>
      <c r="I2054" s="122">
        <v>0.84848599749760001</v>
      </c>
      <c r="J2054" s="122">
        <v>0.86317107223760003</v>
      </c>
      <c r="K2054" s="122">
        <v>0.99563943614799999</v>
      </c>
      <c r="L2054" s="122">
        <v>1.1347279289556</v>
      </c>
      <c r="M2054" s="122">
        <v>1.0692790345692</v>
      </c>
      <c r="N2054" s="122">
        <v>1.0071321022812001</v>
      </c>
      <c r="O2054" s="122">
        <v>0.91782083443679996</v>
      </c>
      <c r="P2054" s="122">
        <v>1.1123137473056</v>
      </c>
      <c r="Q2054" s="122">
        <v>1.1006128100604</v>
      </c>
      <c r="R2054" s="122">
        <v>1.0715704937168</v>
      </c>
      <c r="S2054" s="122">
        <v>1.0751144381991999</v>
      </c>
      <c r="T2054" s="122">
        <v>1.0875874887528001</v>
      </c>
      <c r="U2054" s="122">
        <v>1.0844250684623999</v>
      </c>
      <c r="V2054" s="122">
        <v>1.1218415071723999</v>
      </c>
      <c r="W2054" s="122">
        <v>1.1617306200696</v>
      </c>
      <c r="X2054" s="122">
        <v>1.0950195875836</v>
      </c>
      <c r="Y2054" s="122">
        <v>1.0906659445947999</v>
      </c>
      <c r="Z2054" s="122">
        <v>0.54863810907639998</v>
      </c>
      <c r="AA2054" s="122">
        <v>0.58460055615920004</v>
      </c>
      <c r="AB2054" s="122">
        <v>0.56815668394240004</v>
      </c>
      <c r="AC2054" s="122">
        <v>0.82248565372399995</v>
      </c>
      <c r="AD2054" s="122">
        <v>0.86553712915879999</v>
      </c>
      <c r="AE2054" s="122">
        <v>0.80873342806199999</v>
      </c>
      <c r="AF2054" s="122">
        <v>0.81500990688599995</v>
      </c>
      <c r="AG2054" s="122">
        <v>0.96724774227200006</v>
      </c>
      <c r="AH2054" s="122">
        <v>1.0008361131524</v>
      </c>
      <c r="AI2054" s="122">
        <v>0.96288449037199997</v>
      </c>
      <c r="AJ2054" s="122">
        <v>0.84105774017159995</v>
      </c>
      <c r="AK2054" s="122">
        <v>0.82181980589799997</v>
      </c>
      <c r="AL2054" s="122">
        <v>0</v>
      </c>
    </row>
    <row r="2055" spans="1:38" hidden="1" x14ac:dyDescent="0.25">
      <c r="A2055" s="122" t="s">
        <v>2043</v>
      </c>
      <c r="B2055" s="122">
        <v>1</v>
      </c>
      <c r="C2055" s="122" t="s">
        <v>2221</v>
      </c>
      <c r="D2055" s="122" t="s">
        <v>2151</v>
      </c>
      <c r="E2055" s="122">
        <v>38</v>
      </c>
      <c r="F2055" s="122">
        <v>0.81576202717519997</v>
      </c>
      <c r="G2055" s="122">
        <v>0.82156301724280001</v>
      </c>
      <c r="H2055" s="122">
        <v>0.78122306225320004</v>
      </c>
      <c r="I2055" s="122">
        <v>3.2933179300419999</v>
      </c>
      <c r="J2055" s="122">
        <v>3.2534049085496002</v>
      </c>
      <c r="K2055" s="122">
        <v>3.1000870741175999</v>
      </c>
      <c r="L2055" s="122">
        <v>2.9303307778051999</v>
      </c>
      <c r="M2055" s="122">
        <v>2.6380937349844</v>
      </c>
      <c r="N2055" s="122">
        <v>2.3407323007067999</v>
      </c>
      <c r="O2055" s="122">
        <v>2.3408284169116</v>
      </c>
      <c r="P2055" s="122">
        <v>2.2622117824291998</v>
      </c>
      <c r="Q2055" s="122">
        <v>2.1533546412923998</v>
      </c>
      <c r="R2055" s="122">
        <v>2.0835914669303999</v>
      </c>
      <c r="S2055" s="122">
        <v>2.1027575981075999</v>
      </c>
      <c r="T2055" s="122">
        <v>2.1495044844504001</v>
      </c>
      <c r="U2055" s="122">
        <v>2.1632773121567999</v>
      </c>
      <c r="V2055" s="122">
        <v>2.0672013824223998</v>
      </c>
      <c r="W2055" s="122">
        <v>1.9581043132056</v>
      </c>
      <c r="X2055" s="122">
        <v>1.8534448116828</v>
      </c>
      <c r="Y2055" s="122">
        <v>1.8031917146768</v>
      </c>
      <c r="Z2055" s="122">
        <v>0.310762877642</v>
      </c>
      <c r="AA2055" s="122">
        <v>0.2060633663144</v>
      </c>
      <c r="AB2055" s="122">
        <v>0.40764132913840001</v>
      </c>
      <c r="AC2055" s="122">
        <v>0.36823757135480001</v>
      </c>
      <c r="AD2055" s="122">
        <v>0.45602593098720001</v>
      </c>
      <c r="AE2055" s="122">
        <v>0.38030236091679998</v>
      </c>
      <c r="AF2055" s="122">
        <v>0.41798441285159998</v>
      </c>
      <c r="AG2055" s="122">
        <v>0.26048539991320002</v>
      </c>
      <c r="AH2055" s="122">
        <v>0.339202505012</v>
      </c>
      <c r="AI2055" s="122">
        <v>0.47410334066479998</v>
      </c>
      <c r="AJ2055" s="122">
        <v>0.47192587494920002</v>
      </c>
      <c r="AK2055" s="122">
        <v>0.46510815102640002</v>
      </c>
      <c r="AL2055" s="122">
        <v>0</v>
      </c>
    </row>
    <row r="2056" spans="1:38" hidden="1" x14ac:dyDescent="0.25">
      <c r="A2056" s="122" t="s">
        <v>2043</v>
      </c>
      <c r="B2056" s="122">
        <v>1</v>
      </c>
      <c r="C2056" s="122" t="s">
        <v>2221</v>
      </c>
      <c r="D2056" s="122" t="s">
        <v>2152</v>
      </c>
      <c r="E2056" s="122">
        <v>38</v>
      </c>
      <c r="F2056" s="122">
        <v>4.2756431595387996</v>
      </c>
      <c r="G2056" s="122">
        <v>4.1690460696080001</v>
      </c>
      <c r="H2056" s="122">
        <v>3.9278130805872</v>
      </c>
      <c r="I2056" s="122">
        <v>3.7287274524584002</v>
      </c>
      <c r="J2056" s="122">
        <v>3.9281888476628</v>
      </c>
      <c r="K2056" s="122">
        <v>3.8065568786364001</v>
      </c>
      <c r="L2056" s="122">
        <v>3.7710722590827999</v>
      </c>
      <c r="M2056" s="122">
        <v>3.7250108995092002</v>
      </c>
      <c r="N2056" s="122">
        <v>3.8746032588984001</v>
      </c>
      <c r="O2056" s="122">
        <v>3.6950026744008002</v>
      </c>
      <c r="P2056" s="122">
        <v>3.8388180100480001</v>
      </c>
      <c r="Q2056" s="122">
        <v>3.7928758419776001</v>
      </c>
      <c r="R2056" s="122">
        <v>3.9307288644875999</v>
      </c>
      <c r="S2056" s="122">
        <v>4.3419024214383999</v>
      </c>
      <c r="T2056" s="122">
        <v>4.2116900348403998</v>
      </c>
      <c r="U2056" s="122">
        <v>4.3205849676836001</v>
      </c>
      <c r="V2056" s="122">
        <v>4.2150998548708003</v>
      </c>
      <c r="W2056" s="122">
        <v>4.3275852551231999</v>
      </c>
      <c r="X2056" s="122">
        <v>4.2856135000924001</v>
      </c>
      <c r="Y2056" s="122">
        <v>4.3525419885724004</v>
      </c>
      <c r="Z2056" s="122">
        <v>3.7114223808619999</v>
      </c>
      <c r="AA2056" s="122">
        <v>3.6902923523675999</v>
      </c>
      <c r="AB2056" s="122">
        <v>3.7375624649720001</v>
      </c>
      <c r="AC2056" s="122">
        <v>3.3247221607992001</v>
      </c>
      <c r="AD2056" s="122">
        <v>3.4986145426036002</v>
      </c>
      <c r="AE2056" s="122">
        <v>3.2009597873792002</v>
      </c>
      <c r="AF2056" s="122">
        <v>2.7736361431828001</v>
      </c>
      <c r="AG2056" s="122">
        <v>2.9488853919392</v>
      </c>
      <c r="AH2056" s="122">
        <v>3.0149439381907999</v>
      </c>
      <c r="AI2056" s="122">
        <v>3.0385381608932001</v>
      </c>
      <c r="AJ2056" s="122">
        <v>3.5885736460308002</v>
      </c>
      <c r="AK2056" s="122">
        <v>3.1336920478611998</v>
      </c>
      <c r="AL2056" s="122">
        <v>0</v>
      </c>
    </row>
    <row r="2057" spans="1:38" hidden="1" x14ac:dyDescent="0.25">
      <c r="A2057" s="122" t="s">
        <v>2043</v>
      </c>
      <c r="B2057" s="122">
        <v>1</v>
      </c>
      <c r="C2057" s="122" t="s">
        <v>2221</v>
      </c>
      <c r="D2057" s="122" t="s">
        <v>2153</v>
      </c>
      <c r="E2057" s="122">
        <v>38</v>
      </c>
      <c r="F2057" s="122">
        <v>9.5252973375643997</v>
      </c>
      <c r="G2057" s="122">
        <v>10.782433435281201</v>
      </c>
      <c r="H2057" s="122">
        <v>10.2358318119008</v>
      </c>
      <c r="I2057" s="122">
        <v>9.5108858403664005</v>
      </c>
      <c r="J2057" s="122">
        <v>9.234932535794</v>
      </c>
      <c r="K2057" s="122">
        <v>8.9617219625611995</v>
      </c>
      <c r="L2057" s="122">
        <v>8.9060693423967994</v>
      </c>
      <c r="M2057" s="122">
        <v>8.0105289364016006</v>
      </c>
      <c r="N2057" s="122">
        <v>8.0693200534800003</v>
      </c>
      <c r="O2057" s="122">
        <v>7.4545145909192003</v>
      </c>
      <c r="P2057" s="122">
        <v>7.3632095234235999</v>
      </c>
      <c r="Q2057" s="122">
        <v>6.9582444688988003</v>
      </c>
      <c r="R2057" s="122">
        <v>6.7277315950767997</v>
      </c>
      <c r="S2057" s="122">
        <v>6.7062749916176001</v>
      </c>
      <c r="T2057" s="122">
        <v>6.5513256821964001</v>
      </c>
      <c r="U2057" s="122">
        <v>6.2563860827440001</v>
      </c>
      <c r="V2057" s="122">
        <v>6.2803486288675998</v>
      </c>
      <c r="W2057" s="122">
        <v>6.2568818459419999</v>
      </c>
      <c r="X2057" s="122">
        <v>6.3243662032739998</v>
      </c>
      <c r="Y2057" s="122">
        <v>6.6249417440415996</v>
      </c>
      <c r="Z2057" s="122">
        <v>7.4446786995923997</v>
      </c>
      <c r="AA2057" s="122">
        <v>6.3570951224143997</v>
      </c>
      <c r="AB2057" s="122">
        <v>7.2853222745968003</v>
      </c>
      <c r="AC2057" s="122">
        <v>7.1872975532036003</v>
      </c>
      <c r="AD2057" s="122">
        <v>6.6219185645031997</v>
      </c>
      <c r="AE2057" s="122">
        <v>6.2962996242468003</v>
      </c>
      <c r="AF2057" s="122">
        <v>5.0782127696804</v>
      </c>
      <c r="AG2057" s="122">
        <v>4.8141303690340003</v>
      </c>
      <c r="AH2057" s="122">
        <v>5.1984011428384003</v>
      </c>
      <c r="AI2057" s="122">
        <v>5.2920403047175997</v>
      </c>
      <c r="AJ2057" s="122">
        <v>5.9519563185823996</v>
      </c>
      <c r="AK2057" s="122">
        <v>6.3779364007827999</v>
      </c>
      <c r="AL2057" s="122">
        <v>0</v>
      </c>
    </row>
    <row r="2058" spans="1:38" hidden="1" x14ac:dyDescent="0.25">
      <c r="A2058" s="122" t="s">
        <v>2043</v>
      </c>
      <c r="B2058" s="122">
        <v>1</v>
      </c>
      <c r="C2058" s="122" t="s">
        <v>2221</v>
      </c>
      <c r="D2058" s="122" t="s">
        <v>2154</v>
      </c>
      <c r="E2058" s="122">
        <v>38</v>
      </c>
      <c r="F2058" s="122">
        <v>2.9248828894796</v>
      </c>
      <c r="G2058" s="122">
        <v>2.9538018923588001</v>
      </c>
      <c r="H2058" s="122">
        <v>2.8345501865295999</v>
      </c>
      <c r="I2058" s="122">
        <v>2.6124303596356002</v>
      </c>
      <c r="J2058" s="122">
        <v>2.5069803883656001</v>
      </c>
      <c r="K2058" s="122">
        <v>2.3996697827059998</v>
      </c>
      <c r="L2058" s="122">
        <v>2.3124145871875998</v>
      </c>
      <c r="M2058" s="122">
        <v>2.1143103232915998</v>
      </c>
      <c r="N2058" s="122">
        <v>1.9163382840784</v>
      </c>
      <c r="O2058" s="122">
        <v>1.8921068864824</v>
      </c>
      <c r="P2058" s="122">
        <v>1.7600529768863999</v>
      </c>
      <c r="Q2058" s="122">
        <v>1.7440833551512001</v>
      </c>
      <c r="R2058" s="122">
        <v>1.7258793648796</v>
      </c>
      <c r="S2058" s="122">
        <v>1.6796777177376001</v>
      </c>
      <c r="T2058" s="122">
        <v>1.5124106898656</v>
      </c>
      <c r="U2058" s="122">
        <v>1.4648360699980001</v>
      </c>
      <c r="V2058" s="122">
        <v>1.4696161710132001</v>
      </c>
      <c r="W2058" s="122">
        <v>1.6474678421319999</v>
      </c>
      <c r="X2058" s="122">
        <v>1.8069674872704</v>
      </c>
      <c r="Y2058" s="122">
        <v>1.5812168992816</v>
      </c>
      <c r="Z2058" s="122">
        <v>2.3560553515071998</v>
      </c>
      <c r="AA2058" s="122">
        <v>2.4557203191107999</v>
      </c>
      <c r="AB2058" s="122">
        <v>2.4335830501892</v>
      </c>
      <c r="AC2058" s="122">
        <v>2.4023723960991998</v>
      </c>
      <c r="AD2058" s="122">
        <v>2.3912877580227998</v>
      </c>
      <c r="AE2058" s="122">
        <v>2.6705510157200001</v>
      </c>
      <c r="AF2058" s="122">
        <v>2.3722634141948</v>
      </c>
      <c r="AG2058" s="122">
        <v>2.3531559800783999</v>
      </c>
      <c r="AH2058" s="122">
        <v>2.3726491712476001</v>
      </c>
      <c r="AI2058" s="122">
        <v>2.4183976787236001</v>
      </c>
      <c r="AJ2058" s="122">
        <v>2.2828662611607999</v>
      </c>
      <c r="AK2058" s="122">
        <v>2.1740530990976001</v>
      </c>
      <c r="AL2058" s="122">
        <v>0</v>
      </c>
    </row>
    <row r="2059" spans="1:38" hidden="1" x14ac:dyDescent="0.25">
      <c r="A2059" s="122" t="s">
        <v>2043</v>
      </c>
      <c r="B2059" s="122">
        <v>1</v>
      </c>
      <c r="C2059" s="122" t="s">
        <v>2221</v>
      </c>
      <c r="D2059" s="122" t="s">
        <v>2155</v>
      </c>
      <c r="E2059" s="122">
        <v>38</v>
      </c>
      <c r="F2059" s="122">
        <v>2.3869150952276001</v>
      </c>
      <c r="G2059" s="122">
        <v>2.7342978369700002</v>
      </c>
      <c r="H2059" s="122">
        <v>2.8030968649851999</v>
      </c>
      <c r="I2059" s="122">
        <v>2.7289299299135998</v>
      </c>
      <c r="J2059" s="122">
        <v>2.7806723150192001</v>
      </c>
      <c r="K2059" s="122">
        <v>2.8410253431279999</v>
      </c>
      <c r="L2059" s="122">
        <v>2.8037669033024</v>
      </c>
      <c r="M2059" s="122">
        <v>2.6757401870975999</v>
      </c>
      <c r="N2059" s="122">
        <v>2.4759186823616002</v>
      </c>
      <c r="O2059" s="122">
        <v>2.4887246522012001</v>
      </c>
      <c r="P2059" s="122">
        <v>2.4543940865527998</v>
      </c>
      <c r="Q2059" s="122">
        <v>2.4273375347676001</v>
      </c>
      <c r="R2059" s="122">
        <v>2.50718105253</v>
      </c>
      <c r="S2059" s="122">
        <v>2.595925427004</v>
      </c>
      <c r="T2059" s="122">
        <v>2.6472421649996001</v>
      </c>
      <c r="U2059" s="122">
        <v>2.6025557595211999</v>
      </c>
      <c r="V2059" s="122">
        <v>2.6403399087296</v>
      </c>
      <c r="W2059" s="122">
        <v>2.804422224828</v>
      </c>
      <c r="X2059" s="122">
        <v>2.6545890676199999</v>
      </c>
      <c r="Y2059" s="122">
        <v>2.4399939826696002</v>
      </c>
      <c r="Z2059" s="122">
        <v>1.8358267449143999</v>
      </c>
      <c r="AA2059" s="122">
        <v>1.6910083461936001</v>
      </c>
      <c r="AB2059" s="122">
        <v>1.7929312369192001</v>
      </c>
      <c r="AC2059" s="122">
        <v>1.6967013779716</v>
      </c>
      <c r="AD2059" s="122">
        <v>1.7579364715051999</v>
      </c>
      <c r="AE2059" s="122">
        <v>1.8078913029912</v>
      </c>
      <c r="AF2059" s="122">
        <v>1.6776638142264</v>
      </c>
      <c r="AG2059" s="122">
        <v>1.5927686414388</v>
      </c>
      <c r="AH2059" s="122">
        <v>1.6501942297456</v>
      </c>
      <c r="AI2059" s="122">
        <v>1.5790024927768</v>
      </c>
      <c r="AJ2059" s="122">
        <v>1.4805367763676001</v>
      </c>
      <c r="AK2059" s="122">
        <v>1.4212270117051999</v>
      </c>
      <c r="AL2059" s="122">
        <v>0</v>
      </c>
    </row>
    <row r="2060" spans="1:38" hidden="1" x14ac:dyDescent="0.25">
      <c r="A2060" s="122" t="s">
        <v>2043</v>
      </c>
      <c r="B2060" s="122">
        <v>1</v>
      </c>
      <c r="C2060" s="122" t="s">
        <v>2221</v>
      </c>
      <c r="D2060" s="122" t="s">
        <v>2156</v>
      </c>
      <c r="E2060" s="122">
        <v>38</v>
      </c>
      <c r="F2060" s="122">
        <v>12.0698099966752</v>
      </c>
      <c r="G2060" s="122">
        <v>11.9567150162516</v>
      </c>
      <c r="H2060" s="122">
        <v>11.666426287949999</v>
      </c>
      <c r="I2060" s="122">
        <v>11.745606391593199</v>
      </c>
      <c r="J2060" s="122">
        <v>12.8955594586392</v>
      </c>
      <c r="K2060" s="122">
        <v>12.113363563406001</v>
      </c>
      <c r="L2060" s="122">
        <v>13.290486183948399</v>
      </c>
      <c r="M2060" s="122">
        <v>12.563011928065199</v>
      </c>
      <c r="N2060" s="122">
        <v>11.8179810877156</v>
      </c>
      <c r="O2060" s="122">
        <v>12.0436564869152</v>
      </c>
      <c r="P2060" s="122">
        <v>10.461676351940801</v>
      </c>
      <c r="Q2060" s="122">
        <v>10.3597616650136</v>
      </c>
      <c r="R2060" s="122">
        <v>10.230244045714</v>
      </c>
      <c r="S2060" s="122">
        <v>10.055261079121999</v>
      </c>
      <c r="T2060" s="122">
        <v>9.5650961149883997</v>
      </c>
      <c r="U2060" s="122">
        <v>9.1365219727964</v>
      </c>
      <c r="V2060" s="122">
        <v>8.5420713323344</v>
      </c>
      <c r="W2060" s="122">
        <v>8.220020594548</v>
      </c>
      <c r="X2060" s="122">
        <v>7.6997093149535996</v>
      </c>
      <c r="Y2060" s="122">
        <v>7.5813433403932002</v>
      </c>
      <c r="Z2060" s="122">
        <v>4.6970244391643998</v>
      </c>
      <c r="AA2060" s="122">
        <v>3.9293352517411999</v>
      </c>
      <c r="AB2060" s="122">
        <v>3.8160226985299999</v>
      </c>
      <c r="AC2060" s="122">
        <v>3.7927684502400001</v>
      </c>
      <c r="AD2060" s="122">
        <v>3.2316114669832001</v>
      </c>
      <c r="AE2060" s="122">
        <v>3.0315657217831999</v>
      </c>
      <c r="AF2060" s="122">
        <v>3.2045739439783998</v>
      </c>
      <c r="AG2060" s="122">
        <v>3.1896342019863999</v>
      </c>
      <c r="AH2060" s="122">
        <v>2.9651248933712</v>
      </c>
      <c r="AI2060" s="122">
        <v>3.0885440633879999</v>
      </c>
      <c r="AJ2060" s="122">
        <v>3.0898085043084</v>
      </c>
      <c r="AK2060" s="122">
        <v>2.8289512759675999</v>
      </c>
      <c r="AL2060" s="122">
        <v>0</v>
      </c>
    </row>
    <row r="2061" spans="1:38" hidden="1" x14ac:dyDescent="0.25">
      <c r="A2061" s="122" t="s">
        <v>2043</v>
      </c>
      <c r="B2061" s="122">
        <v>1</v>
      </c>
      <c r="C2061" s="122" t="s">
        <v>2221</v>
      </c>
      <c r="D2061" s="122" t="s">
        <v>2178</v>
      </c>
      <c r="E2061" s="122">
        <v>38</v>
      </c>
      <c r="F2061" s="122">
        <v>0.9385958258796</v>
      </c>
      <c r="G2061" s="122">
        <v>0.94651952246320004</v>
      </c>
      <c r="H2061" s="122">
        <v>0.89959191362599999</v>
      </c>
      <c r="I2061" s="122">
        <v>0.82565504109200005</v>
      </c>
      <c r="J2061" s="122">
        <v>0.73633718021640004</v>
      </c>
      <c r="K2061" s="122">
        <v>0.7817750012604</v>
      </c>
      <c r="L2061" s="122">
        <v>0.82546801456560004</v>
      </c>
      <c r="M2061" s="122">
        <v>1.0608883413800001</v>
      </c>
      <c r="N2061" s="122">
        <v>0.97103551350679995</v>
      </c>
      <c r="O2061" s="122">
        <v>0.95724151887560005</v>
      </c>
      <c r="P2061" s="122">
        <v>0.91996494492280001</v>
      </c>
      <c r="Q2061" s="122">
        <v>0.97401679137560004</v>
      </c>
      <c r="R2061" s="122">
        <v>0.93146396631399997</v>
      </c>
      <c r="S2061" s="122">
        <v>0.94529108409399998</v>
      </c>
      <c r="T2061" s="122">
        <v>0.95315324014400005</v>
      </c>
      <c r="U2061" s="122">
        <v>0.89787236534519999</v>
      </c>
      <c r="V2061" s="122">
        <v>0.79619706237120003</v>
      </c>
      <c r="W2061" s="122">
        <v>0.74799207345520002</v>
      </c>
      <c r="X2061" s="122">
        <v>0.71121068093039996</v>
      </c>
      <c r="Y2061" s="122">
        <v>0.75384638631680001</v>
      </c>
      <c r="Z2061" s="122">
        <v>1.3868001810907999</v>
      </c>
      <c r="AA2061" s="122">
        <v>2.3861602935856001</v>
      </c>
      <c r="AB2061" s="122">
        <v>1.2974560322191999</v>
      </c>
      <c r="AC2061" s="122">
        <v>1.3552265608</v>
      </c>
      <c r="AD2061" s="122">
        <v>1.1667847884</v>
      </c>
      <c r="AE2061" s="122">
        <v>1.0723336288</v>
      </c>
      <c r="AF2061" s="122">
        <v>1.2266952432</v>
      </c>
      <c r="AG2061" s="122">
        <v>1.2278586011999999</v>
      </c>
      <c r="AH2061" s="122">
        <v>0.88294892280000004</v>
      </c>
      <c r="AI2061" s="122">
        <v>0.72017799000000005</v>
      </c>
      <c r="AJ2061" s="122">
        <v>0.65850097320000001</v>
      </c>
      <c r="AK2061" s="122">
        <v>0.72705663786279995</v>
      </c>
      <c r="AL2061" s="122">
        <v>0</v>
      </c>
    </row>
    <row r="2062" spans="1:38" hidden="1" x14ac:dyDescent="0.25">
      <c r="A2062" s="122" t="s">
        <v>2043</v>
      </c>
      <c r="B2062" s="122">
        <v>1</v>
      </c>
      <c r="C2062" s="122" t="s">
        <v>2221</v>
      </c>
      <c r="D2062" s="122" t="s">
        <v>2212</v>
      </c>
      <c r="E2062" s="122">
        <v>38</v>
      </c>
      <c r="F2062" s="122">
        <v>0</v>
      </c>
      <c r="G2062" s="122">
        <v>0</v>
      </c>
      <c r="H2062" s="122">
        <v>0</v>
      </c>
      <c r="I2062" s="122">
        <v>0</v>
      </c>
      <c r="J2062" s="122">
        <v>0</v>
      </c>
      <c r="K2062" s="122">
        <v>0</v>
      </c>
      <c r="L2062" s="122">
        <v>0</v>
      </c>
      <c r="M2062" s="122">
        <v>0</v>
      </c>
      <c r="N2062" s="122">
        <v>0</v>
      </c>
      <c r="O2062" s="122">
        <v>0</v>
      </c>
      <c r="P2062" s="122">
        <v>0</v>
      </c>
      <c r="Q2062" s="122">
        <v>0</v>
      </c>
      <c r="R2062" s="122">
        <v>0</v>
      </c>
      <c r="S2062" s="122">
        <v>0</v>
      </c>
      <c r="T2062" s="122">
        <v>0</v>
      </c>
      <c r="U2062" s="122">
        <v>0</v>
      </c>
      <c r="V2062" s="122">
        <v>0</v>
      </c>
      <c r="W2062" s="122">
        <v>0</v>
      </c>
      <c r="X2062" s="122">
        <v>0</v>
      </c>
      <c r="Y2062" s="122">
        <v>0</v>
      </c>
      <c r="Z2062" s="122">
        <v>0</v>
      </c>
      <c r="AA2062" s="122">
        <v>0</v>
      </c>
      <c r="AB2062" s="122">
        <v>0</v>
      </c>
      <c r="AC2062" s="122">
        <v>0</v>
      </c>
      <c r="AD2062" s="122">
        <v>0</v>
      </c>
      <c r="AE2062" s="122">
        <v>0</v>
      </c>
      <c r="AF2062" s="122">
        <v>0</v>
      </c>
      <c r="AG2062" s="122">
        <v>0</v>
      </c>
      <c r="AH2062" s="122">
        <v>0</v>
      </c>
      <c r="AI2062" s="122">
        <v>0</v>
      </c>
      <c r="AJ2062" s="122">
        <v>0</v>
      </c>
      <c r="AK2062" s="122">
        <v>0</v>
      </c>
      <c r="AL2062" s="122">
        <v>0</v>
      </c>
    </row>
    <row r="2063" spans="1:38" hidden="1" x14ac:dyDescent="0.25">
      <c r="A2063" s="122" t="s">
        <v>2043</v>
      </c>
      <c r="B2063" s="122">
        <v>1</v>
      </c>
      <c r="C2063" s="122" t="s">
        <v>2221</v>
      </c>
      <c r="D2063" s="122" t="s">
        <v>2157</v>
      </c>
      <c r="E2063" s="122">
        <v>38</v>
      </c>
      <c r="F2063" s="122">
        <v>0.67156888545040005</v>
      </c>
      <c r="G2063" s="122">
        <v>0.63308508279520004</v>
      </c>
      <c r="H2063" s="122">
        <v>0.6474396175296</v>
      </c>
      <c r="I2063" s="122">
        <v>0.526050908978</v>
      </c>
      <c r="J2063" s="122">
        <v>0.57730049640479997</v>
      </c>
      <c r="K2063" s="122">
        <v>0.6378284561516</v>
      </c>
      <c r="L2063" s="122">
        <v>0.59324144862920003</v>
      </c>
      <c r="M2063" s="122">
        <v>0.63673968976520001</v>
      </c>
      <c r="N2063" s="122">
        <v>0.69999307796599997</v>
      </c>
      <c r="O2063" s="122">
        <v>0.54444114848199998</v>
      </c>
      <c r="P2063" s="122">
        <v>0.6057801081052</v>
      </c>
      <c r="Q2063" s="122">
        <v>0.60146694186600003</v>
      </c>
      <c r="R2063" s="122">
        <v>0.57791838726160005</v>
      </c>
      <c r="S2063" s="122">
        <v>0.65667911087800002</v>
      </c>
      <c r="T2063" s="122">
        <v>0.62214969548760002</v>
      </c>
      <c r="U2063" s="122">
        <v>0.62791529431119997</v>
      </c>
      <c r="V2063" s="122">
        <v>0.56510667661000002</v>
      </c>
      <c r="W2063" s="122">
        <v>0.44890144086759998</v>
      </c>
      <c r="X2063" s="122">
        <v>0.35763434790999998</v>
      </c>
      <c r="Y2063" s="122">
        <v>0.28321765131519999</v>
      </c>
      <c r="Z2063" s="122">
        <v>0.33988577572599998</v>
      </c>
      <c r="AA2063" s="122">
        <v>0.17596757556279999</v>
      </c>
      <c r="AB2063" s="122">
        <v>0.32916739265200001</v>
      </c>
      <c r="AC2063" s="122">
        <v>0.19897420130839999</v>
      </c>
      <c r="AD2063" s="122">
        <v>0.1447542095188</v>
      </c>
      <c r="AE2063" s="122">
        <v>0.14447461017919999</v>
      </c>
      <c r="AF2063" s="122">
        <v>0.13423359106919999</v>
      </c>
      <c r="AG2063" s="122">
        <v>0.133471597518</v>
      </c>
      <c r="AH2063" s="122">
        <v>0.14444117810920001</v>
      </c>
      <c r="AI2063" s="122">
        <v>0.16521717527839999</v>
      </c>
      <c r="AJ2063" s="122">
        <v>3.9539584103599999E-2</v>
      </c>
      <c r="AK2063" s="122">
        <v>3.9546069155600001E-2</v>
      </c>
      <c r="AL2063" s="122">
        <v>0</v>
      </c>
    </row>
    <row r="2064" spans="1:38" hidden="1" x14ac:dyDescent="0.25">
      <c r="A2064" s="122" t="s">
        <v>2043</v>
      </c>
      <c r="B2064" s="122">
        <v>1</v>
      </c>
      <c r="C2064" s="122" t="s">
        <v>2221</v>
      </c>
      <c r="D2064" s="122" t="s">
        <v>2158</v>
      </c>
      <c r="E2064" s="122">
        <v>38</v>
      </c>
      <c r="F2064" s="122">
        <v>1.8241429032904</v>
      </c>
      <c r="G2064" s="122">
        <v>2.0412290729796001</v>
      </c>
      <c r="H2064" s="122">
        <v>2.0377205962512002</v>
      </c>
      <c r="I2064" s="122">
        <v>2.0388479005832001</v>
      </c>
      <c r="J2064" s="122">
        <v>3.2292673665615999</v>
      </c>
      <c r="K2064" s="122">
        <v>2.9631984410055998</v>
      </c>
      <c r="L2064" s="122">
        <v>2.5544519541100001</v>
      </c>
      <c r="M2064" s="122">
        <v>2.4219991245688002</v>
      </c>
      <c r="N2064" s="122">
        <v>2.5404375328051998</v>
      </c>
      <c r="O2064" s="122">
        <v>2.4056072612712001</v>
      </c>
      <c r="P2064" s="122">
        <v>2.3788105567044</v>
      </c>
      <c r="Q2064" s="122">
        <v>2.2277738088255998</v>
      </c>
      <c r="R2064" s="122">
        <v>2.3707497607696002</v>
      </c>
      <c r="S2064" s="122">
        <v>2.4517538331747999</v>
      </c>
      <c r="T2064" s="122">
        <v>2.3292333433011998</v>
      </c>
      <c r="U2064" s="122">
        <v>2.2684168416084001</v>
      </c>
      <c r="V2064" s="122">
        <v>2.2244950125187999</v>
      </c>
      <c r="W2064" s="122">
        <v>2.0687500916235999</v>
      </c>
      <c r="X2064" s="122">
        <v>1.9976637255512</v>
      </c>
      <c r="Y2064" s="122">
        <v>1.8833983770448</v>
      </c>
      <c r="Z2064" s="122">
        <v>2.2242667399092002</v>
      </c>
      <c r="AA2064" s="122">
        <v>1.827081334764</v>
      </c>
      <c r="AB2064" s="122">
        <v>2.1509019584528</v>
      </c>
      <c r="AC2064" s="122">
        <v>2.0234191909232</v>
      </c>
      <c r="AD2064" s="122">
        <v>2.2847650157360002</v>
      </c>
      <c r="AE2064" s="122">
        <v>2.1081567820851999</v>
      </c>
      <c r="AF2064" s="122">
        <v>2.1729988687568</v>
      </c>
      <c r="AG2064" s="122">
        <v>2.0018328648192001</v>
      </c>
      <c r="AH2064" s="122">
        <v>2.0867652153403999</v>
      </c>
      <c r="AI2064" s="122">
        <v>1.9098081847348001</v>
      </c>
      <c r="AJ2064" s="122">
        <v>2.0211830812571998</v>
      </c>
      <c r="AK2064" s="122">
        <v>2.2374760503368001</v>
      </c>
      <c r="AL2064" s="122">
        <v>0</v>
      </c>
    </row>
    <row r="2065" spans="1:38" hidden="1" x14ac:dyDescent="0.25">
      <c r="A2065" s="122" t="s">
        <v>2043</v>
      </c>
      <c r="B2065" s="122">
        <v>1</v>
      </c>
      <c r="C2065" s="122" t="s">
        <v>2221</v>
      </c>
      <c r="D2065" s="122" t="s">
        <v>2159</v>
      </c>
      <c r="E2065" s="122">
        <v>38</v>
      </c>
      <c r="F2065" s="122">
        <v>0.30500615859559999</v>
      </c>
      <c r="G2065" s="122">
        <v>0.31353977390679999</v>
      </c>
      <c r="H2065" s="122">
        <v>0.28309078535920001</v>
      </c>
      <c r="I2065" s="122">
        <v>0.27592110977759998</v>
      </c>
      <c r="J2065" s="122">
        <v>0.31570175880040002</v>
      </c>
      <c r="K2065" s="122">
        <v>0.28345734620000002</v>
      </c>
      <c r="L2065" s="122">
        <v>0.25617823454159999</v>
      </c>
      <c r="M2065" s="122">
        <v>0.25010568551079998</v>
      </c>
      <c r="N2065" s="122">
        <v>0.22072310352399999</v>
      </c>
      <c r="O2065" s="122">
        <v>0.20187359884440001</v>
      </c>
      <c r="P2065" s="122">
        <v>0.20584485764919999</v>
      </c>
      <c r="Q2065" s="122">
        <v>0.20251098999600001</v>
      </c>
      <c r="R2065" s="122">
        <v>0.20411409122720001</v>
      </c>
      <c r="S2065" s="122">
        <v>0.2060896980352</v>
      </c>
      <c r="T2065" s="122">
        <v>0.20290190946200001</v>
      </c>
      <c r="U2065" s="122">
        <v>0.20290054173200001</v>
      </c>
      <c r="V2065" s="122">
        <v>0.20562109307599999</v>
      </c>
      <c r="W2065" s="122">
        <v>0.21403737276320001</v>
      </c>
      <c r="X2065" s="122">
        <v>0.21492110329479999</v>
      </c>
      <c r="Y2065" s="122">
        <v>0.21919476528599999</v>
      </c>
      <c r="Z2065" s="122">
        <v>0.21679505162000001</v>
      </c>
      <c r="AA2065" s="122">
        <v>0.1971881645636</v>
      </c>
      <c r="AB2065" s="122">
        <v>0.21631365005040001</v>
      </c>
      <c r="AC2065" s="122">
        <v>0.22095152521959999</v>
      </c>
      <c r="AD2065" s="122">
        <v>0.3112291563472</v>
      </c>
      <c r="AE2065" s="122">
        <v>0.2985037480544</v>
      </c>
      <c r="AF2065" s="122">
        <v>0.31077593873760001</v>
      </c>
      <c r="AG2065" s="122">
        <v>0.29362059985720002</v>
      </c>
      <c r="AH2065" s="122">
        <v>0.29360012298959998</v>
      </c>
      <c r="AI2065" s="122">
        <v>0.31281983891479997</v>
      </c>
      <c r="AJ2065" s="122">
        <v>0.3133083157148</v>
      </c>
      <c r="AK2065" s="122">
        <v>0.3742238752448</v>
      </c>
      <c r="AL2065" s="122">
        <v>0</v>
      </c>
    </row>
    <row r="2066" spans="1:38" hidden="1" x14ac:dyDescent="0.25">
      <c r="A2066" s="122" t="s">
        <v>2043</v>
      </c>
      <c r="B2066" s="122">
        <v>1</v>
      </c>
      <c r="C2066" s="122" t="s">
        <v>2221</v>
      </c>
      <c r="D2066" s="122" t="s">
        <v>2160</v>
      </c>
      <c r="E2066" s="122">
        <v>38</v>
      </c>
      <c r="F2066" s="122">
        <v>4.8206886378896003</v>
      </c>
      <c r="G2066" s="122">
        <v>5.1529833504604001</v>
      </c>
      <c r="H2066" s="122">
        <v>5.1271112501168004</v>
      </c>
      <c r="I2066" s="122">
        <v>4.7953365957336</v>
      </c>
      <c r="J2066" s="122">
        <v>4.9090253656584002</v>
      </c>
      <c r="K2066" s="122">
        <v>4.9473799012792004</v>
      </c>
      <c r="L2066" s="122">
        <v>4.7001205411272</v>
      </c>
      <c r="M2066" s="122">
        <v>4.2719771229576002</v>
      </c>
      <c r="N2066" s="122">
        <v>3.8479230683263999</v>
      </c>
      <c r="O2066" s="122">
        <v>3.4244530771527999</v>
      </c>
      <c r="P2066" s="122">
        <v>3.4357072090824001</v>
      </c>
      <c r="Q2066" s="122">
        <v>3.2252436416816002</v>
      </c>
      <c r="R2066" s="122">
        <v>3.2453129963435998</v>
      </c>
      <c r="S2066" s="122">
        <v>3.2764742541944001</v>
      </c>
      <c r="T2066" s="122">
        <v>3.2126118635324001</v>
      </c>
      <c r="U2066" s="122">
        <v>3.0961508303067999</v>
      </c>
      <c r="V2066" s="122">
        <v>3.0948456066780001</v>
      </c>
      <c r="W2066" s="122">
        <v>3.0343317328268</v>
      </c>
      <c r="X2066" s="122">
        <v>3.0415214758908</v>
      </c>
      <c r="Y2066" s="122">
        <v>3.0855587236768001</v>
      </c>
      <c r="Z2066" s="122">
        <v>3.5931119751996001</v>
      </c>
      <c r="AA2066" s="122">
        <v>3.4723538476956</v>
      </c>
      <c r="AB2066" s="122">
        <v>3.6664589244135999</v>
      </c>
      <c r="AC2066" s="122">
        <v>3.0004099052731998</v>
      </c>
      <c r="AD2066" s="122">
        <v>3.1668807414748001</v>
      </c>
      <c r="AE2066" s="122">
        <v>3.2689861163792</v>
      </c>
      <c r="AF2066" s="122">
        <v>3.1200847194943999</v>
      </c>
      <c r="AG2066" s="122">
        <v>3.0929125888220002</v>
      </c>
      <c r="AH2066" s="122">
        <v>3.0326002275156001</v>
      </c>
      <c r="AI2066" s="122">
        <v>3.2345088603491998</v>
      </c>
      <c r="AJ2066" s="122">
        <v>2.666946693026</v>
      </c>
      <c r="AK2066" s="122">
        <v>2.6956035657823998</v>
      </c>
      <c r="AL2066" s="122">
        <v>0</v>
      </c>
    </row>
    <row r="2067" spans="1:38" hidden="1" x14ac:dyDescent="0.25">
      <c r="A2067" s="122" t="s">
        <v>2043</v>
      </c>
      <c r="B2067" s="122">
        <v>1</v>
      </c>
      <c r="C2067" s="122" t="s">
        <v>2221</v>
      </c>
      <c r="D2067" s="122" t="s">
        <v>2161</v>
      </c>
      <c r="E2067" s="122">
        <v>38</v>
      </c>
      <c r="F2067" s="122">
        <v>19.7750368869116</v>
      </c>
      <c r="G2067" s="122">
        <v>20.071319083488401</v>
      </c>
      <c r="H2067" s="122">
        <v>19.738813023501599</v>
      </c>
      <c r="I2067" s="122">
        <v>20.374970533489599</v>
      </c>
      <c r="J2067" s="122">
        <v>19.587647295921599</v>
      </c>
      <c r="K2067" s="122">
        <v>19.13710452262</v>
      </c>
      <c r="L2067" s="122">
        <v>18.210838951785199</v>
      </c>
      <c r="M2067" s="122">
        <v>16.2333255751408</v>
      </c>
      <c r="N2067" s="122">
        <v>14.335831868962799</v>
      </c>
      <c r="O2067" s="122">
        <v>13.3036495044964</v>
      </c>
      <c r="P2067" s="122">
        <v>13.2854308170528</v>
      </c>
      <c r="Q2067" s="122">
        <v>13.097328357923599</v>
      </c>
      <c r="R2067" s="122">
        <v>12.886637308927201</v>
      </c>
      <c r="S2067" s="122">
        <v>13.0527811345484</v>
      </c>
      <c r="T2067" s="122">
        <v>12.511925134366001</v>
      </c>
      <c r="U2067" s="122">
        <v>11.982267084401601</v>
      </c>
      <c r="V2067" s="122">
        <v>12.0214013374756</v>
      </c>
      <c r="W2067" s="122">
        <v>12.6286666191252</v>
      </c>
      <c r="X2067" s="122">
        <v>12.773189994768</v>
      </c>
      <c r="Y2067" s="122">
        <v>12.780590337743201</v>
      </c>
      <c r="Z2067" s="122">
        <v>14.019183284570801</v>
      </c>
      <c r="AA2067" s="122">
        <v>13.3619479856072</v>
      </c>
      <c r="AB2067" s="122">
        <v>13.188591949646399</v>
      </c>
      <c r="AC2067" s="122">
        <v>12.4568205347852</v>
      </c>
      <c r="AD2067" s="122">
        <v>12.5023971153816</v>
      </c>
      <c r="AE2067" s="122">
        <v>13.006936315043999</v>
      </c>
      <c r="AF2067" s="122">
        <v>13.1245448087236</v>
      </c>
      <c r="AG2067" s="122">
        <v>13.0534617728844</v>
      </c>
      <c r="AH2067" s="122">
        <v>13.8269827441228</v>
      </c>
      <c r="AI2067" s="122">
        <v>14.3540552055404</v>
      </c>
      <c r="AJ2067" s="122">
        <v>13.0007660307924</v>
      </c>
      <c r="AK2067" s="122">
        <v>12.7287719774432</v>
      </c>
      <c r="AL2067" s="122">
        <v>0</v>
      </c>
    </row>
    <row r="2068" spans="1:38" hidden="1" x14ac:dyDescent="0.25">
      <c r="A2068" s="122" t="s">
        <v>2043</v>
      </c>
      <c r="B2068" s="122">
        <v>1</v>
      </c>
      <c r="C2068" s="122" t="s">
        <v>2221</v>
      </c>
      <c r="D2068" s="122" t="s">
        <v>2162</v>
      </c>
      <c r="E2068" s="122">
        <v>38</v>
      </c>
      <c r="F2068" s="122">
        <v>1.1989714024567999</v>
      </c>
      <c r="G2068" s="122">
        <v>1.2876353532083999</v>
      </c>
      <c r="H2068" s="122">
        <v>1.9417069494592001</v>
      </c>
      <c r="I2068" s="122">
        <v>1.8774920585232</v>
      </c>
      <c r="J2068" s="122">
        <v>1.8001351152792</v>
      </c>
      <c r="K2068" s="122">
        <v>1.7687499718784001</v>
      </c>
      <c r="L2068" s="122">
        <v>1.7539699167508001</v>
      </c>
      <c r="M2068" s="122">
        <v>1.4961364315351999</v>
      </c>
      <c r="N2068" s="122">
        <v>1.7368183914732001</v>
      </c>
      <c r="O2068" s="122">
        <v>1.2434043971524</v>
      </c>
      <c r="P2068" s="122">
        <v>1.11108901372</v>
      </c>
      <c r="Q2068" s="122">
        <v>1.4871231397596001</v>
      </c>
      <c r="R2068" s="122">
        <v>1.2731914409452001</v>
      </c>
      <c r="S2068" s="122">
        <v>1.0168331457116</v>
      </c>
      <c r="T2068" s="122">
        <v>0.99286154743440003</v>
      </c>
      <c r="U2068" s="122">
        <v>1.2112084958203999</v>
      </c>
      <c r="V2068" s="122">
        <v>1.1541209816696001</v>
      </c>
      <c r="W2068" s="122">
        <v>1.1899763575168001</v>
      </c>
      <c r="X2068" s="122">
        <v>1.1753629522319999</v>
      </c>
      <c r="Y2068" s="122">
        <v>1.2048215261516</v>
      </c>
      <c r="Z2068" s="122">
        <v>0.91918493931040002</v>
      </c>
      <c r="AA2068" s="122">
        <v>0.85913515376079996</v>
      </c>
      <c r="AB2068" s="122">
        <v>0.84723605565479998</v>
      </c>
      <c r="AC2068" s="122">
        <v>0.809662262262</v>
      </c>
      <c r="AD2068" s="122">
        <v>0.82316723508599998</v>
      </c>
      <c r="AE2068" s="122">
        <v>0.80032970966479999</v>
      </c>
      <c r="AF2068" s="122">
        <v>0.8303393698264</v>
      </c>
      <c r="AG2068" s="122">
        <v>0.87153307792040002</v>
      </c>
      <c r="AH2068" s="122">
        <v>0.87086107501679999</v>
      </c>
      <c r="AI2068" s="122">
        <v>0.89787587201480001</v>
      </c>
      <c r="AJ2068" s="122">
        <v>0.91726312871759996</v>
      </c>
      <c r="AK2068" s="122">
        <v>0.97238653987720003</v>
      </c>
      <c r="AL2068" s="122">
        <v>0</v>
      </c>
    </row>
    <row r="2069" spans="1:38" hidden="1" x14ac:dyDescent="0.25">
      <c r="A2069" s="122" t="s">
        <v>2043</v>
      </c>
      <c r="B2069" s="122">
        <v>1</v>
      </c>
      <c r="C2069" s="122" t="s">
        <v>2221</v>
      </c>
      <c r="D2069" s="122" t="s">
        <v>2163</v>
      </c>
      <c r="E2069" s="122">
        <v>38</v>
      </c>
      <c r="F2069" s="122">
        <v>3.9380028337103998</v>
      </c>
      <c r="G2069" s="122">
        <v>4.2476594244924</v>
      </c>
      <c r="H2069" s="122">
        <v>4.1461378556388002</v>
      </c>
      <c r="I2069" s="122">
        <v>4.8093663134888001</v>
      </c>
      <c r="J2069" s="122">
        <v>5.0160276072591996</v>
      </c>
      <c r="K2069" s="122">
        <v>4.9351083196407997</v>
      </c>
      <c r="L2069" s="122">
        <v>4.9201652020416002</v>
      </c>
      <c r="M2069" s="122">
        <v>5.9028447204300001</v>
      </c>
      <c r="N2069" s="122">
        <v>5.9345237221843998</v>
      </c>
      <c r="O2069" s="122">
        <v>5.1391385219272001</v>
      </c>
      <c r="P2069" s="122">
        <v>5.1406354581624001</v>
      </c>
      <c r="Q2069" s="122">
        <v>4.9409513560063996</v>
      </c>
      <c r="R2069" s="122">
        <v>4.9700398044808001</v>
      </c>
      <c r="S2069" s="122">
        <v>5.4962736622359998</v>
      </c>
      <c r="T2069" s="122">
        <v>5.2516898983975997</v>
      </c>
      <c r="U2069" s="122">
        <v>4.9619504576683999</v>
      </c>
      <c r="V2069" s="122">
        <v>4.7446794828131997</v>
      </c>
      <c r="W2069" s="122">
        <v>4.6426031478232002</v>
      </c>
      <c r="X2069" s="122">
        <v>4.6776669309300001</v>
      </c>
      <c r="Y2069" s="122">
        <v>4.5081454453615999</v>
      </c>
      <c r="Z2069" s="122">
        <v>4.0540483587883998</v>
      </c>
      <c r="AA2069" s="122">
        <v>3.9935614008192002</v>
      </c>
      <c r="AB2069" s="122">
        <v>3.8480328777800001</v>
      </c>
      <c r="AC2069" s="122">
        <v>3.7149368741240001</v>
      </c>
      <c r="AD2069" s="122">
        <v>3.6097934832343999</v>
      </c>
      <c r="AE2069" s="122">
        <v>3.5623226574768001</v>
      </c>
      <c r="AF2069" s="122">
        <v>3.9000621662016002</v>
      </c>
      <c r="AG2069" s="122">
        <v>3.8261295259599999</v>
      </c>
      <c r="AH2069" s="122">
        <v>3.8060512704171998</v>
      </c>
      <c r="AI2069" s="122">
        <v>3.8694452010648002</v>
      </c>
      <c r="AJ2069" s="122">
        <v>4.0668709838904</v>
      </c>
      <c r="AK2069" s="122">
        <v>3.8763069344972001</v>
      </c>
      <c r="AL2069" s="122">
        <v>0</v>
      </c>
    </row>
    <row r="2070" spans="1:38" hidden="1" x14ac:dyDescent="0.25">
      <c r="A2070" s="122" t="s">
        <v>2043</v>
      </c>
      <c r="B2070" s="122">
        <v>1</v>
      </c>
      <c r="C2070" s="122" t="s">
        <v>2221</v>
      </c>
      <c r="D2070" s="122" t="s">
        <v>2180</v>
      </c>
      <c r="E2070" s="122">
        <v>38</v>
      </c>
      <c r="F2070" s="122">
        <v>0</v>
      </c>
      <c r="G2070" s="122">
        <v>0</v>
      </c>
      <c r="H2070" s="122">
        <v>0</v>
      </c>
      <c r="I2070" s="122">
        <v>0</v>
      </c>
      <c r="J2070" s="122">
        <v>0</v>
      </c>
      <c r="K2070" s="122">
        <v>0</v>
      </c>
      <c r="L2070" s="122">
        <v>0</v>
      </c>
      <c r="M2070" s="122">
        <v>0</v>
      </c>
      <c r="N2070" s="122">
        <v>0</v>
      </c>
      <c r="O2070" s="122">
        <v>0</v>
      </c>
      <c r="P2070" s="122">
        <v>0</v>
      </c>
      <c r="Q2070" s="122">
        <v>0</v>
      </c>
      <c r="R2070" s="122">
        <v>0</v>
      </c>
      <c r="S2070" s="122">
        <v>0</v>
      </c>
      <c r="T2070" s="122">
        <v>0</v>
      </c>
      <c r="U2070" s="122">
        <v>0</v>
      </c>
      <c r="V2070" s="122">
        <v>0</v>
      </c>
      <c r="W2070" s="122">
        <v>0</v>
      </c>
      <c r="X2070" s="122">
        <v>0</v>
      </c>
      <c r="Y2070" s="122">
        <v>0</v>
      </c>
      <c r="Z2070" s="122">
        <v>0</v>
      </c>
      <c r="AA2070" s="122">
        <v>0</v>
      </c>
      <c r="AB2070" s="122">
        <v>0</v>
      </c>
      <c r="AC2070" s="122">
        <v>0</v>
      </c>
      <c r="AD2070" s="122">
        <v>0</v>
      </c>
      <c r="AE2070" s="122">
        <v>0</v>
      </c>
      <c r="AF2070" s="122">
        <v>0</v>
      </c>
      <c r="AG2070" s="122">
        <v>0</v>
      </c>
      <c r="AH2070" s="122">
        <v>0</v>
      </c>
      <c r="AI2070" s="122">
        <v>0</v>
      </c>
      <c r="AJ2070" s="122">
        <v>0</v>
      </c>
      <c r="AK2070" s="122">
        <v>0</v>
      </c>
      <c r="AL2070" s="122">
        <v>0</v>
      </c>
    </row>
    <row r="2071" spans="1:38" hidden="1" x14ac:dyDescent="0.25">
      <c r="A2071" s="122" t="s">
        <v>2043</v>
      </c>
      <c r="B2071" s="122">
        <v>1</v>
      </c>
      <c r="C2071" s="122" t="s">
        <v>2221</v>
      </c>
      <c r="D2071" s="122" t="s">
        <v>2164</v>
      </c>
      <c r="E2071" s="122">
        <v>38</v>
      </c>
      <c r="F2071" s="122">
        <v>7.9961353533599996E-2</v>
      </c>
      <c r="G2071" s="122">
        <v>8.1551757655199994E-2</v>
      </c>
      <c r="H2071" s="122">
        <v>8.2955674970000004E-2</v>
      </c>
      <c r="I2071" s="122">
        <v>0.16582157772879999</v>
      </c>
      <c r="J2071" s="122">
        <v>0.14932218327040001</v>
      </c>
      <c r="K2071" s="122">
        <v>0.15126932911999999</v>
      </c>
      <c r="L2071" s="122">
        <v>0.18625078308199999</v>
      </c>
      <c r="M2071" s="122">
        <v>0.17530996908599999</v>
      </c>
      <c r="N2071" s="122">
        <v>0.20608140209440001</v>
      </c>
      <c r="O2071" s="122">
        <v>0.2011576703836</v>
      </c>
      <c r="P2071" s="122">
        <v>0.22327403247239999</v>
      </c>
      <c r="Q2071" s="122">
        <v>0.21916093695159999</v>
      </c>
      <c r="R2071" s="122">
        <v>0.20818789930680001</v>
      </c>
      <c r="S2071" s="122">
        <v>0.20887777737400001</v>
      </c>
      <c r="T2071" s="122">
        <v>0.2023730290904</v>
      </c>
      <c r="U2071" s="122">
        <v>0.2397884921292</v>
      </c>
      <c r="V2071" s="122">
        <v>0.24370757726280001</v>
      </c>
      <c r="W2071" s="122">
        <v>0.2422859634524</v>
      </c>
      <c r="X2071" s="122">
        <v>0.23759959883240001</v>
      </c>
      <c r="Y2071" s="122">
        <v>0.2467658185944</v>
      </c>
      <c r="Z2071" s="122">
        <v>0.24101091035280001</v>
      </c>
      <c r="AA2071" s="122">
        <v>0.23508772218400001</v>
      </c>
      <c r="AB2071" s="122">
        <v>0.23344083208880001</v>
      </c>
      <c r="AC2071" s="122">
        <v>0.20844085096519999</v>
      </c>
      <c r="AD2071" s="122">
        <v>0.19458429666480001</v>
      </c>
      <c r="AE2071" s="122">
        <v>0.20119685873839999</v>
      </c>
      <c r="AF2071" s="122">
        <v>0.1680308652708</v>
      </c>
      <c r="AG2071" s="122">
        <v>0.16155524878640001</v>
      </c>
      <c r="AH2071" s="122">
        <v>0.170651451446</v>
      </c>
      <c r="AI2071" s="122">
        <v>0.182109126234</v>
      </c>
      <c r="AJ2071" s="122">
        <v>0.1690026642836</v>
      </c>
      <c r="AK2071" s="122">
        <v>0.15466748056759999</v>
      </c>
      <c r="AL2071" s="122">
        <v>0</v>
      </c>
    </row>
    <row r="2072" spans="1:38" hidden="1" x14ac:dyDescent="0.25">
      <c r="A2072" s="122" t="s">
        <v>2043</v>
      </c>
      <c r="B2072" s="122">
        <v>1</v>
      </c>
      <c r="C2072" s="122" t="s">
        <v>2221</v>
      </c>
      <c r="D2072" s="122" t="s">
        <v>2165</v>
      </c>
      <c r="E2072" s="122">
        <v>38</v>
      </c>
      <c r="F2072" s="122">
        <v>3.1284559390531999</v>
      </c>
      <c r="G2072" s="122">
        <v>3.0242603791203999</v>
      </c>
      <c r="H2072" s="122">
        <v>3.2189771332991999</v>
      </c>
      <c r="I2072" s="122">
        <v>3.0077921323716001</v>
      </c>
      <c r="J2072" s="122">
        <v>3.2571607042939998</v>
      </c>
      <c r="K2072" s="122">
        <v>3.3814743933067999</v>
      </c>
      <c r="L2072" s="122">
        <v>3.2524375887752002</v>
      </c>
      <c r="M2072" s="122">
        <v>3.2875288418980002</v>
      </c>
      <c r="N2072" s="122">
        <v>2.9600785791444002</v>
      </c>
      <c r="O2072" s="122">
        <v>2.7988889660955998</v>
      </c>
      <c r="P2072" s="122">
        <v>2.7556284879535999</v>
      </c>
      <c r="Q2072" s="122">
        <v>2.6032560874040001</v>
      </c>
      <c r="R2072" s="122">
        <v>2.6839177934463998</v>
      </c>
      <c r="S2072" s="122">
        <v>2.6010184008256001</v>
      </c>
      <c r="T2072" s="122">
        <v>2.8652395451288002</v>
      </c>
      <c r="U2072" s="122">
        <v>2.7198262549304002</v>
      </c>
      <c r="V2072" s="122">
        <v>2.6687387882064</v>
      </c>
      <c r="W2072" s="122">
        <v>2.6587529872596001</v>
      </c>
      <c r="X2072" s="122">
        <v>2.5994304061264</v>
      </c>
      <c r="Y2072" s="122">
        <v>2.58267570253</v>
      </c>
      <c r="Z2072" s="122">
        <v>1.8238745016324001</v>
      </c>
      <c r="AA2072" s="122">
        <v>1.4868716395035999</v>
      </c>
      <c r="AB2072" s="122">
        <v>1.2597346422052</v>
      </c>
      <c r="AC2072" s="122">
        <v>1.3231279614811999</v>
      </c>
      <c r="AD2072" s="122">
        <v>1.2542378651907999</v>
      </c>
      <c r="AE2072" s="122">
        <v>1.5187393193644001</v>
      </c>
      <c r="AF2072" s="122">
        <v>1.5466023269508</v>
      </c>
      <c r="AG2072" s="122">
        <v>1.673610009176</v>
      </c>
      <c r="AH2072" s="122">
        <v>1.8133717725872001</v>
      </c>
      <c r="AI2072" s="122">
        <v>1.988555225944</v>
      </c>
      <c r="AJ2072" s="122">
        <v>1.7916305498672001</v>
      </c>
      <c r="AK2072" s="122">
        <v>2.0484250641736002</v>
      </c>
      <c r="AL2072" s="122">
        <v>0</v>
      </c>
    </row>
    <row r="2073" spans="1:38" hidden="1" x14ac:dyDescent="0.25">
      <c r="A2073" s="122" t="s">
        <v>2043</v>
      </c>
      <c r="B2073" s="122">
        <v>1</v>
      </c>
      <c r="C2073" s="122" t="s">
        <v>2221</v>
      </c>
      <c r="D2073" s="122" t="s">
        <v>2166</v>
      </c>
      <c r="E2073" s="122">
        <v>38</v>
      </c>
      <c r="F2073" s="122">
        <v>4.5873898153776</v>
      </c>
      <c r="G2073" s="122">
        <v>4.9171427412268001</v>
      </c>
      <c r="H2073" s="122">
        <v>5.2770079776371999</v>
      </c>
      <c r="I2073" s="122">
        <v>5.0083446066975998</v>
      </c>
      <c r="J2073" s="122">
        <v>4.8791759910683998</v>
      </c>
      <c r="K2073" s="122">
        <v>4.8920684643571999</v>
      </c>
      <c r="L2073" s="122">
        <v>5.4537934023748003</v>
      </c>
      <c r="M2073" s="122">
        <v>5.6133228900335999</v>
      </c>
      <c r="N2073" s="122">
        <v>5.4094417165879998</v>
      </c>
      <c r="O2073" s="122">
        <v>4.9467920897611997</v>
      </c>
      <c r="P2073" s="122">
        <v>4.8086959294248004</v>
      </c>
      <c r="Q2073" s="122">
        <v>4.7833404484572002</v>
      </c>
      <c r="R2073" s="122">
        <v>4.6146789646607997</v>
      </c>
      <c r="S2073" s="122">
        <v>4.6335262611596004</v>
      </c>
      <c r="T2073" s="122">
        <v>4.6959505527283998</v>
      </c>
      <c r="U2073" s="122">
        <v>4.6702967733772001</v>
      </c>
      <c r="V2073" s="122">
        <v>4.6632143758284004</v>
      </c>
      <c r="W2073" s="122">
        <v>4.5818894060183997</v>
      </c>
      <c r="X2073" s="122">
        <v>4.4377347244132004</v>
      </c>
      <c r="Y2073" s="122">
        <v>4.1741757323756001</v>
      </c>
      <c r="Z2073" s="122">
        <v>2.7204033190599999</v>
      </c>
      <c r="AA2073" s="122">
        <v>2.735151885634</v>
      </c>
      <c r="AB2073" s="122">
        <v>2.7988134736912</v>
      </c>
      <c r="AC2073" s="122">
        <v>2.6320274707608</v>
      </c>
      <c r="AD2073" s="122">
        <v>2.4891044055135998</v>
      </c>
      <c r="AE2073" s="122">
        <v>2.5008497586324001</v>
      </c>
      <c r="AF2073" s="122">
        <v>2.5083490595688001</v>
      </c>
      <c r="AG2073" s="122">
        <v>2.5870631764404002</v>
      </c>
      <c r="AH2073" s="122">
        <v>2.4502176385932</v>
      </c>
      <c r="AI2073" s="122">
        <v>2.3916337713211999</v>
      </c>
      <c r="AJ2073" s="122">
        <v>2.3808945184052002</v>
      </c>
      <c r="AK2073" s="122">
        <v>2.4218692425872002</v>
      </c>
      <c r="AL2073" s="122">
        <v>0</v>
      </c>
    </row>
    <row r="2074" spans="1:38" hidden="1" x14ac:dyDescent="0.25">
      <c r="A2074" s="122" t="s">
        <v>2043</v>
      </c>
      <c r="B2074" s="122">
        <v>1</v>
      </c>
      <c r="C2074" s="122" t="s">
        <v>2221</v>
      </c>
      <c r="D2074" s="122" t="s">
        <v>2167</v>
      </c>
      <c r="E2074" s="122">
        <v>38</v>
      </c>
      <c r="F2074" s="122">
        <v>0.65832756222519995</v>
      </c>
      <c r="G2074" s="122">
        <v>0.89611008607120002</v>
      </c>
      <c r="H2074" s="122">
        <v>0.897105482826</v>
      </c>
      <c r="I2074" s="122">
        <v>0.79869757364600003</v>
      </c>
      <c r="J2074" s="122">
        <v>0.90158288349920002</v>
      </c>
      <c r="K2074" s="122">
        <v>0.91580838313440005</v>
      </c>
      <c r="L2074" s="122">
        <v>0.95053816945080005</v>
      </c>
      <c r="M2074" s="122">
        <v>0.83289480717240005</v>
      </c>
      <c r="N2074" s="122">
        <v>0.79324523626879995</v>
      </c>
      <c r="O2074" s="122">
        <v>0.73096772583799996</v>
      </c>
      <c r="P2074" s="122">
        <v>0.72114847220360001</v>
      </c>
      <c r="Q2074" s="122">
        <v>0.72411822056840003</v>
      </c>
      <c r="R2074" s="122">
        <v>0.68295845685199996</v>
      </c>
      <c r="S2074" s="122">
        <v>0.70634432161159999</v>
      </c>
      <c r="T2074" s="122">
        <v>0.67750151285600002</v>
      </c>
      <c r="U2074" s="122">
        <v>0.62569013790640005</v>
      </c>
      <c r="V2074" s="122">
        <v>0.61799282167839997</v>
      </c>
      <c r="W2074" s="122">
        <v>0.60568346573279996</v>
      </c>
      <c r="X2074" s="122">
        <v>0.61454770169520001</v>
      </c>
      <c r="Y2074" s="122">
        <v>0.62968647232120001</v>
      </c>
      <c r="Z2074" s="122">
        <v>1.2284655760328</v>
      </c>
      <c r="AA2074" s="122">
        <v>1.0329922801464</v>
      </c>
      <c r="AB2074" s="122">
        <v>0.97643530271559997</v>
      </c>
      <c r="AC2074" s="122">
        <v>0.92686693905399997</v>
      </c>
      <c r="AD2074" s="122">
        <v>0.87986265447360001</v>
      </c>
      <c r="AE2074" s="122">
        <v>0.80125730828920005</v>
      </c>
      <c r="AF2074" s="122">
        <v>0.79855158502559997</v>
      </c>
      <c r="AG2074" s="122">
        <v>0.79843492225000001</v>
      </c>
      <c r="AH2074" s="122">
        <v>0.84085797946639995</v>
      </c>
      <c r="AI2074" s="122">
        <v>0.84468426556639997</v>
      </c>
      <c r="AJ2074" s="122">
        <v>0.85788719063600005</v>
      </c>
      <c r="AK2074" s="122">
        <v>0.88121653053000004</v>
      </c>
      <c r="AL2074" s="122">
        <v>0</v>
      </c>
    </row>
    <row r="2075" spans="1:38" hidden="1" x14ac:dyDescent="0.25">
      <c r="A2075" s="122" t="s">
        <v>2043</v>
      </c>
      <c r="B2075" s="122">
        <v>1</v>
      </c>
      <c r="C2075" s="122" t="s">
        <v>2221</v>
      </c>
      <c r="D2075" s="122" t="s">
        <v>2168</v>
      </c>
      <c r="E2075" s="122">
        <v>38</v>
      </c>
      <c r="F2075" s="122">
        <v>0.17955215076959999</v>
      </c>
      <c r="G2075" s="122">
        <v>0.17907101063600001</v>
      </c>
      <c r="H2075" s="122">
        <v>0.17253033961520001</v>
      </c>
      <c r="I2075" s="122">
        <v>0.16229518138400001</v>
      </c>
      <c r="J2075" s="122">
        <v>0.1594768830004</v>
      </c>
      <c r="K2075" s="122">
        <v>0.1494269134932</v>
      </c>
      <c r="L2075" s="122">
        <v>0.14818240144399999</v>
      </c>
      <c r="M2075" s="122">
        <v>0.13543135093879999</v>
      </c>
      <c r="N2075" s="122">
        <v>0.1217416207224</v>
      </c>
      <c r="O2075" s="122">
        <v>0.1103849938436</v>
      </c>
      <c r="P2075" s="122">
        <v>0.1069333167364</v>
      </c>
      <c r="Q2075" s="122">
        <v>9.6066019184799997E-2</v>
      </c>
      <c r="R2075" s="122">
        <v>9.8750300208000005E-2</v>
      </c>
      <c r="S2075" s="122">
        <v>0.1017791087824</v>
      </c>
      <c r="T2075" s="122">
        <v>9.40449130908E-2</v>
      </c>
      <c r="U2075" s="122">
        <v>8.9526258323600005E-2</v>
      </c>
      <c r="V2075" s="122">
        <v>9.8148026670399999E-2</v>
      </c>
      <c r="W2075" s="122">
        <v>0.1083030093908</v>
      </c>
      <c r="X2075" s="122">
        <v>9.9744836620799998E-2</v>
      </c>
      <c r="Y2075" s="122">
        <v>8.1275756855999998E-2</v>
      </c>
      <c r="Z2075" s="122">
        <v>0.15973635461839999</v>
      </c>
      <c r="AA2075" s="122">
        <v>0.16130983853879999</v>
      </c>
      <c r="AB2075" s="122">
        <v>0.1628771697868</v>
      </c>
      <c r="AC2075" s="122">
        <v>0.19403519850959999</v>
      </c>
      <c r="AD2075" s="122">
        <v>0.19710732485079999</v>
      </c>
      <c r="AE2075" s="122">
        <v>0.20102049647680001</v>
      </c>
      <c r="AF2075" s="122">
        <v>0.20488324535560001</v>
      </c>
      <c r="AG2075" s="122">
        <v>0.1879818212104</v>
      </c>
      <c r="AH2075" s="122">
        <v>0.18756048841600001</v>
      </c>
      <c r="AI2075" s="122">
        <v>0.18169644037999999</v>
      </c>
      <c r="AJ2075" s="122">
        <v>0.14718935630560001</v>
      </c>
      <c r="AK2075" s="122">
        <v>0.14697466301000001</v>
      </c>
      <c r="AL2075" s="122">
        <v>0</v>
      </c>
    </row>
    <row r="2076" spans="1:38" hidden="1" x14ac:dyDescent="0.25">
      <c r="A2076" s="122" t="s">
        <v>2040</v>
      </c>
      <c r="B2076" s="122">
        <v>1</v>
      </c>
      <c r="C2076" s="122" t="s">
        <v>2222</v>
      </c>
      <c r="D2076" s="122" t="s">
        <v>2120</v>
      </c>
      <c r="E2076" s="122">
        <v>39</v>
      </c>
      <c r="F2076" s="122">
        <v>3.1539261880000002E-4</v>
      </c>
      <c r="G2076" s="122">
        <v>3.0024168999999998E-4</v>
      </c>
      <c r="H2076" s="122">
        <v>3.0803140200000003E-4</v>
      </c>
      <c r="I2076" s="122">
        <v>5.4437885039999997E-4</v>
      </c>
      <c r="J2076" s="122">
        <v>8.2666351039999998E-4</v>
      </c>
      <c r="K2076" s="122">
        <v>1.0652646872E-3</v>
      </c>
      <c r="L2076" s="122">
        <v>1.4284633272E-3</v>
      </c>
      <c r="M2076" s="122">
        <v>1.6257692723999999E-3</v>
      </c>
      <c r="N2076" s="122">
        <v>1.478453928E-3</v>
      </c>
      <c r="O2076" s="122">
        <v>1.481818604E-3</v>
      </c>
      <c r="P2076" s="122">
        <v>1.3680184083999999E-3</v>
      </c>
      <c r="Q2076" s="122">
        <v>1.5546440448000001E-3</v>
      </c>
      <c r="R2076" s="122">
        <v>1.769539464E-3</v>
      </c>
      <c r="S2076" s="122">
        <v>1.8254758928E-3</v>
      </c>
      <c r="T2076" s="122">
        <v>1.7326074359999999E-3</v>
      </c>
      <c r="U2076" s="122">
        <v>1.7129390376000001E-3</v>
      </c>
      <c r="V2076" s="122">
        <v>1.2529666743999999E-3</v>
      </c>
      <c r="W2076" s="122">
        <v>1.2183850840000001E-3</v>
      </c>
      <c r="X2076" s="122">
        <v>1.1600538656E-3</v>
      </c>
      <c r="Y2076" s="122">
        <v>1.2506806424000001E-3</v>
      </c>
      <c r="Z2076" s="122">
        <v>1.3778986759999999E-3</v>
      </c>
      <c r="AA2076" s="122">
        <v>1.4087670716E-3</v>
      </c>
      <c r="AB2076" s="122">
        <v>1.6679857964000001E-3</v>
      </c>
      <c r="AC2076" s="122">
        <v>1.3004148807999999E-3</v>
      </c>
      <c r="AD2076" s="122">
        <v>1.0328914735999999E-3</v>
      </c>
      <c r="AE2076" s="122">
        <v>9.7395562880000001E-4</v>
      </c>
      <c r="AF2076" s="122">
        <v>9.0961545640000005E-4</v>
      </c>
      <c r="AG2076" s="122">
        <v>8.2698039200000001E-4</v>
      </c>
      <c r="AH2076" s="122">
        <v>9.00814894E-4</v>
      </c>
      <c r="AI2076" s="122">
        <v>7.8508052000000005E-4</v>
      </c>
      <c r="AJ2076" s="122">
        <v>8.5993272679999995E-4</v>
      </c>
      <c r="AK2076" s="122">
        <v>8.5081298679999995E-4</v>
      </c>
      <c r="AL2076" s="122">
        <v>0</v>
      </c>
    </row>
    <row r="2077" spans="1:38" hidden="1" x14ac:dyDescent="0.25">
      <c r="A2077" s="122" t="s">
        <v>2040</v>
      </c>
      <c r="B2077" s="122">
        <v>1</v>
      </c>
      <c r="C2077" s="122" t="s">
        <v>2222</v>
      </c>
      <c r="D2077" s="122" t="s">
        <v>2121</v>
      </c>
      <c r="E2077" s="122">
        <v>39</v>
      </c>
      <c r="F2077" s="122">
        <v>0.7664110384392</v>
      </c>
      <c r="G2077" s="122">
        <v>0.74923662229919996</v>
      </c>
      <c r="H2077" s="122">
        <v>0.70143129241360003</v>
      </c>
      <c r="I2077" s="122">
        <v>0.69602551521160005</v>
      </c>
      <c r="J2077" s="122">
        <v>0.67123190359399998</v>
      </c>
      <c r="K2077" s="122">
        <v>0.62411132134400005</v>
      </c>
      <c r="L2077" s="122">
        <v>0.55148772687960002</v>
      </c>
      <c r="M2077" s="122">
        <v>0.52996242102720004</v>
      </c>
      <c r="N2077" s="122">
        <v>0.52533863658080004</v>
      </c>
      <c r="O2077" s="122">
        <v>0.48859383116040001</v>
      </c>
      <c r="P2077" s="122">
        <v>0.4846155004264</v>
      </c>
      <c r="Q2077" s="122">
        <v>0.49828124173799998</v>
      </c>
      <c r="R2077" s="122">
        <v>0.47334716472119998</v>
      </c>
      <c r="S2077" s="122">
        <v>0.46028716914040002</v>
      </c>
      <c r="T2077" s="122">
        <v>0.46554604225640001</v>
      </c>
      <c r="U2077" s="122">
        <v>0.4562905706548</v>
      </c>
      <c r="V2077" s="122">
        <v>0.48228332027120002</v>
      </c>
      <c r="W2077" s="122">
        <v>0.4913598542048</v>
      </c>
      <c r="X2077" s="122">
        <v>0.47788147566319999</v>
      </c>
      <c r="Y2077" s="122">
        <v>0.46517074316719997</v>
      </c>
      <c r="Z2077" s="122">
        <v>0.47084570109079998</v>
      </c>
      <c r="AA2077" s="122">
        <v>0.47361890754079999</v>
      </c>
      <c r="AB2077" s="122">
        <v>0.45726681675640002</v>
      </c>
      <c r="AC2077" s="122">
        <v>0.4414607011808</v>
      </c>
      <c r="AD2077" s="122">
        <v>0.4574816536472</v>
      </c>
      <c r="AE2077" s="122">
        <v>0.46284812741999998</v>
      </c>
      <c r="AF2077" s="122">
        <v>0.4088482008016</v>
      </c>
      <c r="AG2077" s="122">
        <v>0.43105663031199998</v>
      </c>
      <c r="AH2077" s="122">
        <v>0.45145548871359997</v>
      </c>
      <c r="AI2077" s="122">
        <v>0.45861086608399998</v>
      </c>
      <c r="AJ2077" s="122">
        <v>0.45748132336199998</v>
      </c>
      <c r="AK2077" s="122">
        <v>0.45438918956759999</v>
      </c>
      <c r="AL2077" s="122">
        <v>0</v>
      </c>
    </row>
    <row r="2078" spans="1:38" hidden="1" x14ac:dyDescent="0.25">
      <c r="A2078" s="122" t="s">
        <v>2040</v>
      </c>
      <c r="B2078" s="122">
        <v>1</v>
      </c>
      <c r="C2078" s="122" t="s">
        <v>2222</v>
      </c>
      <c r="D2078" s="122" t="s">
        <v>2122</v>
      </c>
      <c r="E2078" s="122">
        <v>39</v>
      </c>
      <c r="F2078" s="122">
        <v>1.0916754403072</v>
      </c>
      <c r="G2078" s="122">
        <v>1.0743792133479999</v>
      </c>
      <c r="H2078" s="122">
        <v>0.98810499990159995</v>
      </c>
      <c r="I2078" s="122">
        <v>1.0071790293656</v>
      </c>
      <c r="J2078" s="122">
        <v>0.92823781483440004</v>
      </c>
      <c r="K2078" s="122">
        <v>0.85411439964199998</v>
      </c>
      <c r="L2078" s="122">
        <v>0.78423575408919999</v>
      </c>
      <c r="M2078" s="122">
        <v>0.79225425505239999</v>
      </c>
      <c r="N2078" s="122">
        <v>0.73363673694359999</v>
      </c>
      <c r="O2078" s="122">
        <v>0.60310271204400001</v>
      </c>
      <c r="P2078" s="122">
        <v>0.58016757098159999</v>
      </c>
      <c r="Q2078" s="122">
        <v>0.54249961366720001</v>
      </c>
      <c r="R2078" s="122">
        <v>0.4711179888548</v>
      </c>
      <c r="S2078" s="122">
        <v>0.36858351514600002</v>
      </c>
      <c r="T2078" s="122">
        <v>0.38764635393680003</v>
      </c>
      <c r="U2078" s="122">
        <v>0.37017132521040003</v>
      </c>
      <c r="V2078" s="122">
        <v>0.35077929977159999</v>
      </c>
      <c r="W2078" s="122">
        <v>0.35439567323999999</v>
      </c>
      <c r="X2078" s="122">
        <v>0.33282256324800003</v>
      </c>
      <c r="Y2078" s="122">
        <v>0.28429322894839998</v>
      </c>
      <c r="Z2078" s="122">
        <v>0.27608224229599998</v>
      </c>
      <c r="AA2078" s="122">
        <v>0.26113275507479999</v>
      </c>
      <c r="AB2078" s="122">
        <v>0.25715483349360002</v>
      </c>
      <c r="AC2078" s="122">
        <v>0.2456066377968</v>
      </c>
      <c r="AD2078" s="122">
        <v>0.23975382672359999</v>
      </c>
      <c r="AE2078" s="122">
        <v>0.25531249481079998</v>
      </c>
      <c r="AF2078" s="122">
        <v>0.24511827270559999</v>
      </c>
      <c r="AG2078" s="122">
        <v>0.24629117908920001</v>
      </c>
      <c r="AH2078" s="122">
        <v>0.2518351236436</v>
      </c>
      <c r="AI2078" s="122">
        <v>0.24476185681359999</v>
      </c>
      <c r="AJ2078" s="122">
        <v>0.24205755533680001</v>
      </c>
      <c r="AK2078" s="122">
        <v>0.23889502665279999</v>
      </c>
      <c r="AL2078" s="122">
        <v>0</v>
      </c>
    </row>
    <row r="2079" spans="1:38" hidden="1" x14ac:dyDescent="0.25">
      <c r="A2079" s="122" t="s">
        <v>2040</v>
      </c>
      <c r="B2079" s="122">
        <v>1</v>
      </c>
      <c r="C2079" s="122" t="s">
        <v>2222</v>
      </c>
      <c r="D2079" s="122" t="s">
        <v>2175</v>
      </c>
      <c r="E2079" s="122">
        <v>39</v>
      </c>
      <c r="F2079" s="122">
        <v>0</v>
      </c>
      <c r="G2079" s="122">
        <v>0</v>
      </c>
      <c r="H2079" s="122">
        <v>0</v>
      </c>
      <c r="I2079" s="122">
        <v>0</v>
      </c>
      <c r="J2079" s="122">
        <v>0</v>
      </c>
      <c r="K2079" s="122">
        <v>0</v>
      </c>
      <c r="L2079" s="122">
        <v>0</v>
      </c>
      <c r="M2079" s="122">
        <v>0</v>
      </c>
      <c r="N2079" s="122">
        <v>0</v>
      </c>
      <c r="O2079" s="122">
        <v>0</v>
      </c>
      <c r="P2079" s="122">
        <v>0</v>
      </c>
      <c r="Q2079" s="122">
        <v>0</v>
      </c>
      <c r="R2079" s="122">
        <v>0</v>
      </c>
      <c r="S2079" s="122">
        <v>0</v>
      </c>
      <c r="T2079" s="122">
        <v>0</v>
      </c>
      <c r="U2079" s="122">
        <v>0</v>
      </c>
      <c r="V2079" s="122">
        <v>0</v>
      </c>
      <c r="W2079" s="122">
        <v>0</v>
      </c>
      <c r="X2079" s="122">
        <v>0</v>
      </c>
      <c r="Y2079" s="122">
        <v>0</v>
      </c>
      <c r="Z2079" s="122">
        <v>0</v>
      </c>
      <c r="AA2079" s="122">
        <v>0</v>
      </c>
      <c r="AB2079" s="122">
        <v>0</v>
      </c>
      <c r="AC2079" s="122">
        <v>0</v>
      </c>
      <c r="AD2079" s="122">
        <v>0</v>
      </c>
      <c r="AE2079" s="122">
        <v>0</v>
      </c>
      <c r="AF2079" s="122">
        <v>0</v>
      </c>
      <c r="AG2079" s="122">
        <v>0</v>
      </c>
      <c r="AH2079" s="122">
        <v>0</v>
      </c>
      <c r="AI2079" s="122">
        <v>0</v>
      </c>
      <c r="AJ2079" s="122">
        <v>0</v>
      </c>
      <c r="AK2079" s="122">
        <v>0</v>
      </c>
      <c r="AL2079" s="122">
        <v>0</v>
      </c>
    </row>
    <row r="2080" spans="1:38" hidden="1" x14ac:dyDescent="0.25">
      <c r="A2080" s="122" t="s">
        <v>2040</v>
      </c>
      <c r="B2080" s="122">
        <v>1</v>
      </c>
      <c r="C2080" s="122" t="s">
        <v>2222</v>
      </c>
      <c r="D2080" s="122" t="s">
        <v>2123</v>
      </c>
      <c r="E2080" s="122">
        <v>39</v>
      </c>
      <c r="F2080" s="122">
        <v>0.62712195345800004</v>
      </c>
      <c r="G2080" s="122">
        <v>0.64576784378679997</v>
      </c>
      <c r="H2080" s="122">
        <v>0.65248539830600005</v>
      </c>
      <c r="I2080" s="122">
        <v>0.67018040026280001</v>
      </c>
      <c r="J2080" s="122">
        <v>0.7782387592476</v>
      </c>
      <c r="K2080" s="122">
        <v>0.8039663954224</v>
      </c>
      <c r="L2080" s="122">
        <v>0.84549184065359995</v>
      </c>
      <c r="M2080" s="122">
        <v>0.86980289911480002</v>
      </c>
      <c r="N2080" s="122">
        <v>0.86165779837760004</v>
      </c>
      <c r="O2080" s="122">
        <v>0.95101919360840004</v>
      </c>
      <c r="P2080" s="122">
        <v>0.8836002532392</v>
      </c>
      <c r="Q2080" s="122">
        <v>0.98898474396119995</v>
      </c>
      <c r="R2080" s="122">
        <v>0.98395299887919996</v>
      </c>
      <c r="S2080" s="122">
        <v>1.0485747748280001</v>
      </c>
      <c r="T2080" s="122">
        <v>0.96027858426360002</v>
      </c>
      <c r="U2080" s="122">
        <v>1.0069357006155999</v>
      </c>
      <c r="V2080" s="122">
        <v>0.99684637951639998</v>
      </c>
      <c r="W2080" s="122">
        <v>1.1174154162248</v>
      </c>
      <c r="X2080" s="122">
        <v>1.1101408800943999</v>
      </c>
      <c r="Y2080" s="122">
        <v>1.0985395018696</v>
      </c>
      <c r="Z2080" s="122">
        <v>0.96036187565919995</v>
      </c>
      <c r="AA2080" s="122">
        <v>0.88736136897520002</v>
      </c>
      <c r="AB2080" s="122">
        <v>0.90080834586119995</v>
      </c>
      <c r="AC2080" s="122">
        <v>0.83896609126120003</v>
      </c>
      <c r="AD2080" s="122">
        <v>0.81312131052879999</v>
      </c>
      <c r="AE2080" s="122">
        <v>0.79960966965320002</v>
      </c>
      <c r="AF2080" s="122">
        <v>0.78529121886599995</v>
      </c>
      <c r="AG2080" s="122">
        <v>0.83515474729399997</v>
      </c>
      <c r="AH2080" s="122">
        <v>0.847683497206</v>
      </c>
      <c r="AI2080" s="122">
        <v>0.81485973084600005</v>
      </c>
      <c r="AJ2080" s="122">
        <v>0.8017222311112</v>
      </c>
      <c r="AK2080" s="122">
        <v>0.80498950214200005</v>
      </c>
      <c r="AL2080" s="122">
        <v>0</v>
      </c>
    </row>
    <row r="2081" spans="1:38" x14ac:dyDescent="0.25">
      <c r="A2081" s="122" t="s">
        <v>2040</v>
      </c>
      <c r="B2081" s="122">
        <v>1</v>
      </c>
      <c r="C2081" s="122" t="s">
        <v>2222</v>
      </c>
      <c r="D2081" s="122" t="s">
        <v>2124</v>
      </c>
      <c r="E2081" s="122">
        <v>39</v>
      </c>
      <c r="F2081" s="122">
        <v>5.6195280770803997</v>
      </c>
      <c r="G2081" s="122">
        <v>5.8510792002935998</v>
      </c>
      <c r="H2081" s="122">
        <v>5.9806229410676002</v>
      </c>
      <c r="I2081" s="122">
        <v>6.0420517939040002</v>
      </c>
      <c r="J2081" s="122">
        <v>6.4443132845055997</v>
      </c>
      <c r="K2081" s="122">
        <v>6.7653950779856</v>
      </c>
      <c r="L2081" s="122">
        <v>6.8653483584671999</v>
      </c>
      <c r="M2081" s="122">
        <v>7.2653942001563996</v>
      </c>
      <c r="N2081" s="122">
        <v>7.0454450555468</v>
      </c>
      <c r="O2081" s="122">
        <v>7.9351529716144</v>
      </c>
      <c r="P2081" s="122">
        <v>8.1116868849883996</v>
      </c>
      <c r="Q2081" s="122">
        <v>8.7170744356303995</v>
      </c>
      <c r="R2081" s="122">
        <v>8.8953257075395999</v>
      </c>
      <c r="S2081" s="122">
        <v>9.2724151977127995</v>
      </c>
      <c r="T2081" s="122">
        <v>8.7225936746732007</v>
      </c>
      <c r="U2081" s="122">
        <v>9.0449226237999998</v>
      </c>
      <c r="V2081" s="122">
        <v>9.1744614530184005</v>
      </c>
      <c r="W2081" s="122">
        <v>10.04859362066</v>
      </c>
      <c r="X2081" s="122">
        <v>10.431364168640799</v>
      </c>
      <c r="Y2081" s="122">
        <v>10.0687897517116</v>
      </c>
      <c r="Z2081" s="122">
        <v>9.6969690180804005</v>
      </c>
      <c r="AA2081" s="122">
        <v>9.7676121626804004</v>
      </c>
      <c r="AB2081" s="122">
        <v>10.3527200132104</v>
      </c>
      <c r="AC2081" s="122">
        <v>9.9319985658432</v>
      </c>
      <c r="AD2081" s="122">
        <v>10.2126907783208</v>
      </c>
      <c r="AE2081" s="122">
        <v>9.7604515391403996</v>
      </c>
      <c r="AF2081" s="122">
        <v>9.6052994834047993</v>
      </c>
      <c r="AG2081" s="122">
        <v>9.6293868533043998</v>
      </c>
      <c r="AH2081" s="122">
        <v>9.4064961025895997</v>
      </c>
      <c r="AI2081" s="122">
        <v>8.7147786134667999</v>
      </c>
      <c r="AJ2081" s="122">
        <v>9.2011435269795996</v>
      </c>
      <c r="AK2081" s="122">
        <v>9.2920145199895998</v>
      </c>
      <c r="AL2081" s="122">
        <v>0</v>
      </c>
    </row>
    <row r="2082" spans="1:38" hidden="1" x14ac:dyDescent="0.25">
      <c r="A2082" s="122" t="s">
        <v>2040</v>
      </c>
      <c r="B2082" s="122">
        <v>1</v>
      </c>
      <c r="C2082" s="122" t="s">
        <v>2222</v>
      </c>
      <c r="D2082" s="122" t="s">
        <v>474</v>
      </c>
      <c r="E2082" s="122">
        <v>39</v>
      </c>
      <c r="F2082" s="122">
        <v>0.46113225958800003</v>
      </c>
      <c r="G2082" s="122">
        <v>0.49797235191479999</v>
      </c>
      <c r="H2082" s="122">
        <v>0.5013960596932</v>
      </c>
      <c r="I2082" s="122">
        <v>0.5287784905788</v>
      </c>
      <c r="J2082" s="122">
        <v>0.60744800124959997</v>
      </c>
      <c r="K2082" s="122">
        <v>0.62657350847000004</v>
      </c>
      <c r="L2082" s="122">
        <v>0.66469724848519995</v>
      </c>
      <c r="M2082" s="122">
        <v>0.7257828967312</v>
      </c>
      <c r="N2082" s="122">
        <v>0.75799554077800002</v>
      </c>
      <c r="O2082" s="122">
        <v>0.75503066774240002</v>
      </c>
      <c r="P2082" s="122">
        <v>0.79141015606800003</v>
      </c>
      <c r="Q2082" s="122">
        <v>0.77160583649519998</v>
      </c>
      <c r="R2082" s="122">
        <v>0.78451996424759995</v>
      </c>
      <c r="S2082" s="122">
        <v>0.77192715410720003</v>
      </c>
      <c r="T2082" s="122">
        <v>0.68541458940639999</v>
      </c>
      <c r="U2082" s="122">
        <v>0.73993284113839997</v>
      </c>
      <c r="V2082" s="122">
        <v>0.75756297555679997</v>
      </c>
      <c r="W2082" s="122">
        <v>0.83676939963399999</v>
      </c>
      <c r="X2082" s="122">
        <v>0.79642006180239999</v>
      </c>
      <c r="Y2082" s="122">
        <v>0.75985191870839996</v>
      </c>
      <c r="Z2082" s="122">
        <v>0.75467498938440003</v>
      </c>
      <c r="AA2082" s="122">
        <v>0.78403373116039998</v>
      </c>
      <c r="AB2082" s="122">
        <v>0.82236984376120004</v>
      </c>
      <c r="AC2082" s="122">
        <v>0.79275216119680003</v>
      </c>
      <c r="AD2082" s="122">
        <v>0.77752620471680001</v>
      </c>
      <c r="AE2082" s="122">
        <v>0.80905830035519999</v>
      </c>
      <c r="AF2082" s="122">
        <v>0.81035088233399999</v>
      </c>
      <c r="AG2082" s="122">
        <v>0.83119022266840004</v>
      </c>
      <c r="AH2082" s="122">
        <v>0.90213091192280004</v>
      </c>
      <c r="AI2082" s="122">
        <v>0.93592184245279997</v>
      </c>
      <c r="AJ2082" s="122">
        <v>0.97928845321720004</v>
      </c>
      <c r="AK2082" s="122">
        <v>0.97719973852480002</v>
      </c>
      <c r="AL2082" s="122">
        <v>0</v>
      </c>
    </row>
    <row r="2083" spans="1:38" hidden="1" x14ac:dyDescent="0.25">
      <c r="A2083" s="122" t="s">
        <v>2040</v>
      </c>
      <c r="B2083" s="122">
        <v>1</v>
      </c>
      <c r="C2083" s="122" t="s">
        <v>2222</v>
      </c>
      <c r="D2083" s="122" t="s">
        <v>2125</v>
      </c>
      <c r="E2083" s="122">
        <v>39</v>
      </c>
      <c r="F2083" s="122">
        <v>3.9430042078000001E-2</v>
      </c>
      <c r="G2083" s="122">
        <v>3.9975970356E-2</v>
      </c>
      <c r="H2083" s="122">
        <v>3.8185717485999998E-2</v>
      </c>
      <c r="I2083" s="122">
        <v>4.2595715971200002E-2</v>
      </c>
      <c r="J2083" s="122">
        <v>4.1778971763200001E-2</v>
      </c>
      <c r="K2083" s="122">
        <v>4.0976372018400001E-2</v>
      </c>
      <c r="L2083" s="122">
        <v>4.0052180058799999E-2</v>
      </c>
      <c r="M2083" s="122">
        <v>3.8549256379200002E-2</v>
      </c>
      <c r="N2083" s="122">
        <v>4.4886829408399997E-2</v>
      </c>
      <c r="O2083" s="122">
        <v>4.9928253782399998E-2</v>
      </c>
      <c r="P2083" s="122">
        <v>4.7819018469600003E-2</v>
      </c>
      <c r="Q2083" s="122">
        <v>4.9887009877600003E-2</v>
      </c>
      <c r="R2083" s="122">
        <v>4.9735149632E-2</v>
      </c>
      <c r="S2083" s="122">
        <v>4.9597291489200002E-2</v>
      </c>
      <c r="T2083" s="122">
        <v>4.7035422977200002E-2</v>
      </c>
      <c r="U2083" s="122">
        <v>4.9056346217200002E-2</v>
      </c>
      <c r="V2083" s="122">
        <v>5.0279559243200003E-2</v>
      </c>
      <c r="W2083" s="122">
        <v>5.2575434477999998E-2</v>
      </c>
      <c r="X2083" s="122">
        <v>5.4100085857999997E-2</v>
      </c>
      <c r="Y2083" s="122">
        <v>5.3035075259600002E-2</v>
      </c>
      <c r="Z2083" s="122">
        <v>5.7489445039599997E-2</v>
      </c>
      <c r="AA2083" s="122">
        <v>6.0379607752799998E-2</v>
      </c>
      <c r="AB2083" s="122">
        <v>6.1959831746399997E-2</v>
      </c>
      <c r="AC2083" s="122">
        <v>6.2674638891199994E-2</v>
      </c>
      <c r="AD2083" s="122">
        <v>6.7414462891999996E-2</v>
      </c>
      <c r="AE2083" s="122">
        <v>7.4203225350799998E-2</v>
      </c>
      <c r="AF2083" s="122">
        <v>7.8380202300400006E-2</v>
      </c>
      <c r="AG2083" s="122">
        <v>7.7725474559599994E-2</v>
      </c>
      <c r="AH2083" s="122">
        <v>8.5115641447200005E-2</v>
      </c>
      <c r="AI2083" s="122">
        <v>7.9342106883199995E-2</v>
      </c>
      <c r="AJ2083" s="122">
        <v>8.1825810035199995E-2</v>
      </c>
      <c r="AK2083" s="122">
        <v>8.2552175803999997E-2</v>
      </c>
      <c r="AL2083" s="122">
        <v>0</v>
      </c>
    </row>
    <row r="2084" spans="1:38" hidden="1" x14ac:dyDescent="0.25">
      <c r="A2084" s="122" t="s">
        <v>2040</v>
      </c>
      <c r="B2084" s="122">
        <v>1</v>
      </c>
      <c r="C2084" s="122" t="s">
        <v>2222</v>
      </c>
      <c r="D2084" s="122" t="s">
        <v>2127</v>
      </c>
      <c r="E2084" s="122">
        <v>39</v>
      </c>
      <c r="F2084" s="122">
        <v>4.0134921450399999E-2</v>
      </c>
      <c r="G2084" s="122">
        <v>4.34882404656E-2</v>
      </c>
      <c r="H2084" s="122">
        <v>4.4987002983999998E-2</v>
      </c>
      <c r="I2084" s="122">
        <v>4.7982488105999997E-2</v>
      </c>
      <c r="J2084" s="122">
        <v>4.4498666920399998E-2</v>
      </c>
      <c r="K2084" s="122">
        <v>4.5062401938399999E-2</v>
      </c>
      <c r="L2084" s="122">
        <v>4.2659411818800001E-2</v>
      </c>
      <c r="M2084" s="122">
        <v>4.3405193235599999E-2</v>
      </c>
      <c r="N2084" s="122">
        <v>4.6885673071999999E-2</v>
      </c>
      <c r="O2084" s="122">
        <v>4.8502233175199999E-2</v>
      </c>
      <c r="P2084" s="122">
        <v>4.6065201596399999E-2</v>
      </c>
      <c r="Q2084" s="122">
        <v>4.6305372856399997E-2</v>
      </c>
      <c r="R2084" s="122">
        <v>4.8347460179199997E-2</v>
      </c>
      <c r="S2084" s="122">
        <v>4.9678829256E-2</v>
      </c>
      <c r="T2084" s="122">
        <v>4.7391513987999997E-2</v>
      </c>
      <c r="U2084" s="122">
        <v>4.7996389378E-2</v>
      </c>
      <c r="V2084" s="122">
        <v>4.6269407967999998E-2</v>
      </c>
      <c r="W2084" s="122">
        <v>4.8032613812400003E-2</v>
      </c>
      <c r="X2084" s="122">
        <v>4.6367318454800001E-2</v>
      </c>
      <c r="Y2084" s="122">
        <v>4.5712376043599998E-2</v>
      </c>
      <c r="Z2084" s="122">
        <v>4.5973817498000003E-2</v>
      </c>
      <c r="AA2084" s="122">
        <v>4.22795099356E-2</v>
      </c>
      <c r="AB2084" s="122">
        <v>4.3344189366799998E-2</v>
      </c>
      <c r="AC2084" s="122">
        <v>4.2570761760799998E-2</v>
      </c>
      <c r="AD2084" s="122">
        <v>4.6099172764400002E-2</v>
      </c>
      <c r="AE2084" s="122">
        <v>4.98409621192E-2</v>
      </c>
      <c r="AF2084" s="122">
        <v>5.35819396448E-2</v>
      </c>
      <c r="AG2084" s="122">
        <v>5.4221897142E-2</v>
      </c>
      <c r="AH2084" s="122">
        <v>5.61847284012E-2</v>
      </c>
      <c r="AI2084" s="122">
        <v>5.2257729851600002E-2</v>
      </c>
      <c r="AJ2084" s="122">
        <v>4.7719227525199998E-2</v>
      </c>
      <c r="AK2084" s="122">
        <v>4.7590627100799997E-2</v>
      </c>
      <c r="AL2084" s="122">
        <v>0</v>
      </c>
    </row>
    <row r="2085" spans="1:38" hidden="1" x14ac:dyDescent="0.25">
      <c r="A2085" s="122" t="s">
        <v>2040</v>
      </c>
      <c r="B2085" s="122">
        <v>1</v>
      </c>
      <c r="C2085" s="122" t="s">
        <v>2222</v>
      </c>
      <c r="D2085" s="122" t="s">
        <v>2128</v>
      </c>
      <c r="E2085" s="122">
        <v>39</v>
      </c>
      <c r="F2085" s="122">
        <v>0.80469200521079998</v>
      </c>
      <c r="G2085" s="122">
        <v>0.79432013206840002</v>
      </c>
      <c r="H2085" s="122">
        <v>0.77532250415479997</v>
      </c>
      <c r="I2085" s="122">
        <v>0.80961404902559997</v>
      </c>
      <c r="J2085" s="122">
        <v>0.85088580331999997</v>
      </c>
      <c r="K2085" s="122">
        <v>0.81715007008880003</v>
      </c>
      <c r="L2085" s="122">
        <v>0.80362542768199996</v>
      </c>
      <c r="M2085" s="122">
        <v>0.84137434727360005</v>
      </c>
      <c r="N2085" s="122">
        <v>0.87476377390640003</v>
      </c>
      <c r="O2085" s="122">
        <v>0.85608847825479994</v>
      </c>
      <c r="P2085" s="122">
        <v>0.86191442537480001</v>
      </c>
      <c r="Q2085" s="122">
        <v>0.87547226403559997</v>
      </c>
      <c r="R2085" s="122">
        <v>0.83022024009399997</v>
      </c>
      <c r="S2085" s="122">
        <v>0.8136658736472</v>
      </c>
      <c r="T2085" s="122">
        <v>0.77890238369999998</v>
      </c>
      <c r="U2085" s="122">
        <v>0.77888023946319995</v>
      </c>
      <c r="V2085" s="122">
        <v>0.7666311086616</v>
      </c>
      <c r="W2085" s="122">
        <v>0.78930112442160005</v>
      </c>
      <c r="X2085" s="122">
        <v>0.7087896089904</v>
      </c>
      <c r="Y2085" s="122">
        <v>0.71468554467519996</v>
      </c>
      <c r="Z2085" s="122">
        <v>0.67428479027840005</v>
      </c>
      <c r="AA2085" s="122">
        <v>0.7167171809224</v>
      </c>
      <c r="AB2085" s="122">
        <v>0.63703311515759997</v>
      </c>
      <c r="AC2085" s="122">
        <v>0.66135241585280002</v>
      </c>
      <c r="AD2085" s="122">
        <v>0.65784975093880005</v>
      </c>
      <c r="AE2085" s="122">
        <v>0.7112387725464</v>
      </c>
      <c r="AF2085" s="122">
        <v>0.64662924515840003</v>
      </c>
      <c r="AG2085" s="122">
        <v>0.62833574463800002</v>
      </c>
      <c r="AH2085" s="122">
        <v>0.63381636552639997</v>
      </c>
      <c r="AI2085" s="122">
        <v>0.71659810989759998</v>
      </c>
      <c r="AJ2085" s="122">
        <v>0.69961512898199996</v>
      </c>
      <c r="AK2085" s="122">
        <v>0.70190282791439995</v>
      </c>
      <c r="AL2085" s="122">
        <v>0</v>
      </c>
    </row>
    <row r="2086" spans="1:38" hidden="1" x14ac:dyDescent="0.25">
      <c r="A2086" s="122" t="s">
        <v>2040</v>
      </c>
      <c r="B2086" s="122">
        <v>1</v>
      </c>
      <c r="C2086" s="122" t="s">
        <v>2222</v>
      </c>
      <c r="D2086" s="122" t="s">
        <v>2129</v>
      </c>
      <c r="E2086" s="122">
        <v>39</v>
      </c>
      <c r="F2086" s="122">
        <v>0.83921184713800001</v>
      </c>
      <c r="G2086" s="122">
        <v>0.85983701238400001</v>
      </c>
      <c r="H2086" s="122">
        <v>0.86943292109519998</v>
      </c>
      <c r="I2086" s="122">
        <v>0.91133040885880001</v>
      </c>
      <c r="J2086" s="122">
        <v>0.9164427209196</v>
      </c>
      <c r="K2086" s="122">
        <v>0.86730559350680003</v>
      </c>
      <c r="L2086" s="122">
        <v>0.87771075809200005</v>
      </c>
      <c r="M2086" s="122">
        <v>0.90253790546080004</v>
      </c>
      <c r="N2086" s="122">
        <v>0.97983417455559996</v>
      </c>
      <c r="O2086" s="122">
        <v>0.97612980321359999</v>
      </c>
      <c r="P2086" s="122">
        <v>0.93060630464479999</v>
      </c>
      <c r="Q2086" s="122">
        <v>0.94366073654159999</v>
      </c>
      <c r="R2086" s="122">
        <v>0.94346068416880002</v>
      </c>
      <c r="S2086" s="122">
        <v>0.91347197159399995</v>
      </c>
      <c r="T2086" s="122">
        <v>0.90957025249159995</v>
      </c>
      <c r="U2086" s="122">
        <v>0.91358038673719999</v>
      </c>
      <c r="V2086" s="122">
        <v>0.88782629155360004</v>
      </c>
      <c r="W2086" s="122">
        <v>0.93241299345319995</v>
      </c>
      <c r="X2086" s="122">
        <v>0.88590260727640002</v>
      </c>
      <c r="Y2086" s="122">
        <v>0.86247005737479998</v>
      </c>
      <c r="Z2086" s="122">
        <v>0.85139895986879999</v>
      </c>
      <c r="AA2086" s="122">
        <v>0.85880267012680001</v>
      </c>
      <c r="AB2086" s="122">
        <v>0.87148857904080002</v>
      </c>
      <c r="AC2086" s="122">
        <v>0.88455314724839995</v>
      </c>
      <c r="AD2086" s="122">
        <v>0.92956820562200004</v>
      </c>
      <c r="AE2086" s="122">
        <v>0.97552255386880005</v>
      </c>
      <c r="AF2086" s="122">
        <v>0.96295264276680004</v>
      </c>
      <c r="AG2086" s="122">
        <v>0.96646859035160004</v>
      </c>
      <c r="AH2086" s="122">
        <v>0.99720740016800002</v>
      </c>
      <c r="AI2086" s="122">
        <v>1.0099437740392001</v>
      </c>
      <c r="AJ2086" s="122">
        <v>0.96787807101159995</v>
      </c>
      <c r="AK2086" s="122">
        <v>0.96604325068999997</v>
      </c>
      <c r="AL2086" s="122">
        <v>0</v>
      </c>
    </row>
    <row r="2087" spans="1:38" hidden="1" x14ac:dyDescent="0.25">
      <c r="A2087" s="122" t="s">
        <v>2040</v>
      </c>
      <c r="B2087" s="122">
        <v>1</v>
      </c>
      <c r="C2087" s="122" t="s">
        <v>2222</v>
      </c>
      <c r="D2087" s="122" t="s">
        <v>2176</v>
      </c>
      <c r="E2087" s="122">
        <v>39</v>
      </c>
      <c r="F2087" s="122">
        <v>0</v>
      </c>
      <c r="G2087" s="122">
        <v>0</v>
      </c>
      <c r="H2087" s="122">
        <v>0</v>
      </c>
      <c r="I2087" s="122">
        <v>0</v>
      </c>
      <c r="J2087" s="122">
        <v>0</v>
      </c>
      <c r="K2087" s="122">
        <v>0</v>
      </c>
      <c r="L2087" s="122">
        <v>0</v>
      </c>
      <c r="M2087" s="122">
        <v>0</v>
      </c>
      <c r="N2087" s="122">
        <v>0</v>
      </c>
      <c r="O2087" s="122">
        <v>0</v>
      </c>
      <c r="P2087" s="122">
        <v>0</v>
      </c>
      <c r="Q2087" s="122">
        <v>0</v>
      </c>
      <c r="R2087" s="122">
        <v>0</v>
      </c>
      <c r="S2087" s="122">
        <v>0</v>
      </c>
      <c r="T2087" s="122">
        <v>0</v>
      </c>
      <c r="U2087" s="122">
        <v>0</v>
      </c>
      <c r="V2087" s="122">
        <v>0</v>
      </c>
      <c r="W2087" s="122">
        <v>0</v>
      </c>
      <c r="X2087" s="122">
        <v>0</v>
      </c>
      <c r="Y2087" s="122">
        <v>0</v>
      </c>
      <c r="Z2087" s="122">
        <v>0</v>
      </c>
      <c r="AA2087" s="122">
        <v>0</v>
      </c>
      <c r="AB2087" s="122">
        <v>0</v>
      </c>
      <c r="AC2087" s="122">
        <v>0</v>
      </c>
      <c r="AD2087" s="122">
        <v>0</v>
      </c>
      <c r="AE2087" s="122">
        <v>0</v>
      </c>
      <c r="AF2087" s="122">
        <v>0</v>
      </c>
      <c r="AG2087" s="122">
        <v>0</v>
      </c>
      <c r="AH2087" s="122">
        <v>0</v>
      </c>
      <c r="AI2087" s="122">
        <v>0</v>
      </c>
      <c r="AJ2087" s="122">
        <v>0</v>
      </c>
      <c r="AK2087" s="122">
        <v>0</v>
      </c>
      <c r="AL2087" s="122">
        <v>0</v>
      </c>
    </row>
    <row r="2088" spans="1:38" hidden="1" x14ac:dyDescent="0.25">
      <c r="A2088" s="122" t="s">
        <v>2040</v>
      </c>
      <c r="B2088" s="122">
        <v>1</v>
      </c>
      <c r="C2088" s="122" t="s">
        <v>2222</v>
      </c>
      <c r="D2088" s="122" t="s">
        <v>2130</v>
      </c>
      <c r="E2088" s="122">
        <v>39</v>
      </c>
      <c r="F2088" s="122">
        <v>0.1097843256048</v>
      </c>
      <c r="G2088" s="122">
        <v>0.1068721448088</v>
      </c>
      <c r="H2088" s="122">
        <v>9.5592763870799999E-2</v>
      </c>
      <c r="I2088" s="122">
        <v>9.2937909100400007E-2</v>
      </c>
      <c r="J2088" s="122">
        <v>8.9718243062000005E-2</v>
      </c>
      <c r="K2088" s="122">
        <v>8.7410755711999993E-2</v>
      </c>
      <c r="L2088" s="122">
        <v>6.9395591574400006E-2</v>
      </c>
      <c r="M2088" s="122">
        <v>6.8633203547999996E-2</v>
      </c>
      <c r="N2088" s="122">
        <v>6.6517415022799994E-2</v>
      </c>
      <c r="O2088" s="122">
        <v>6.3966143592399993E-2</v>
      </c>
      <c r="P2088" s="122">
        <v>6.8102265403199996E-2</v>
      </c>
      <c r="Q2088" s="122">
        <v>5.7659807223200001E-2</v>
      </c>
      <c r="R2088" s="122">
        <v>5.6374671766000001E-2</v>
      </c>
      <c r="S2088" s="122">
        <v>5.4899526424399998E-2</v>
      </c>
      <c r="T2088" s="122">
        <v>4.8253133311599999E-2</v>
      </c>
      <c r="U2088" s="122">
        <v>4.3947299311999997E-2</v>
      </c>
      <c r="V2088" s="122">
        <v>3.6669359515599999E-2</v>
      </c>
      <c r="W2088" s="122">
        <v>3.1890138820400003E-2</v>
      </c>
      <c r="X2088" s="122">
        <v>2.2699635375199999E-2</v>
      </c>
      <c r="Y2088" s="122">
        <v>2.0670858697999998E-2</v>
      </c>
      <c r="Z2088" s="122">
        <v>2.06286418688E-2</v>
      </c>
      <c r="AA2088" s="122">
        <v>2.1920197297599999E-2</v>
      </c>
      <c r="AB2088" s="122">
        <v>2.1981695212399999E-2</v>
      </c>
      <c r="AC2088" s="122">
        <v>2.2785166154799998E-2</v>
      </c>
      <c r="AD2088" s="122">
        <v>2.0751699757599999E-2</v>
      </c>
      <c r="AE2088" s="122">
        <v>2.1798602862399999E-2</v>
      </c>
      <c r="AF2088" s="122">
        <v>2.2348232661999999E-2</v>
      </c>
      <c r="AG2088" s="122">
        <v>2.32380774808E-2</v>
      </c>
      <c r="AH2088" s="122">
        <v>2.2104635417200001E-2</v>
      </c>
      <c r="AI2088" s="122">
        <v>1.4997402828800001E-2</v>
      </c>
      <c r="AJ2088" s="122">
        <v>1.2579909972E-2</v>
      </c>
      <c r="AK2088" s="122">
        <v>1.23771788504E-2</v>
      </c>
      <c r="AL2088" s="122">
        <v>0</v>
      </c>
    </row>
    <row r="2089" spans="1:38" hidden="1" x14ac:dyDescent="0.25">
      <c r="A2089" s="122" t="s">
        <v>2040</v>
      </c>
      <c r="B2089" s="122">
        <v>1</v>
      </c>
      <c r="C2089" s="122" t="s">
        <v>2222</v>
      </c>
      <c r="D2089" s="122" t="s">
        <v>2131</v>
      </c>
      <c r="E2089" s="122">
        <v>39</v>
      </c>
      <c r="F2089" s="122">
        <v>4.9020539137275998</v>
      </c>
      <c r="G2089" s="122">
        <v>5.3555178769680003</v>
      </c>
      <c r="H2089" s="122">
        <v>4.9713102542068004</v>
      </c>
      <c r="I2089" s="122">
        <v>5.2004174284635996</v>
      </c>
      <c r="J2089" s="122">
        <v>5.6044800829724002</v>
      </c>
      <c r="K2089" s="122">
        <v>5.5760923413132</v>
      </c>
      <c r="L2089" s="122">
        <v>4.795582705298</v>
      </c>
      <c r="M2089" s="122">
        <v>5.2230743574940002</v>
      </c>
      <c r="N2089" s="122">
        <v>6.1666582939527999</v>
      </c>
      <c r="O2089" s="122">
        <v>6.0739280211763997</v>
      </c>
      <c r="P2089" s="122">
        <v>5.9710868868783997</v>
      </c>
      <c r="Q2089" s="122">
        <v>5.8338329622411997</v>
      </c>
      <c r="R2089" s="122">
        <v>5.9403185676071999</v>
      </c>
      <c r="S2089" s="122">
        <v>5.7391292926968003</v>
      </c>
      <c r="T2089" s="122">
        <v>5.5220642348900002</v>
      </c>
      <c r="U2089" s="122">
        <v>5.9571220266124003</v>
      </c>
      <c r="V2089" s="122">
        <v>5.7469219546675996</v>
      </c>
      <c r="W2089" s="122">
        <v>6.2606791310979997</v>
      </c>
      <c r="X2089" s="122">
        <v>5.7864146573576001</v>
      </c>
      <c r="Y2089" s="122">
        <v>5.2587311341851999</v>
      </c>
      <c r="Z2089" s="122">
        <v>5.9965585244600002</v>
      </c>
      <c r="AA2089" s="122">
        <v>5.9437930400827996</v>
      </c>
      <c r="AB2089" s="122">
        <v>6.5477738763808002</v>
      </c>
      <c r="AC2089" s="122">
        <v>6.0306191800568003</v>
      </c>
      <c r="AD2089" s="122">
        <v>5.7703188588219998</v>
      </c>
      <c r="AE2089" s="122">
        <v>6.3747189667699997</v>
      </c>
      <c r="AF2089" s="122">
        <v>6.7625152451807997</v>
      </c>
      <c r="AG2089" s="122">
        <v>6.7969352878812002</v>
      </c>
      <c r="AH2089" s="122">
        <v>7.2681002013424001</v>
      </c>
      <c r="AI2089" s="122">
        <v>7.2716059835804003</v>
      </c>
      <c r="AJ2089" s="122">
        <v>7.412428357754</v>
      </c>
      <c r="AK2089" s="122">
        <v>7.1613398312119996</v>
      </c>
      <c r="AL2089" s="122">
        <v>0</v>
      </c>
    </row>
    <row r="2090" spans="1:38" hidden="1" x14ac:dyDescent="0.25">
      <c r="A2090" s="122" t="s">
        <v>2040</v>
      </c>
      <c r="B2090" s="122">
        <v>1</v>
      </c>
      <c r="C2090" s="122" t="s">
        <v>2222</v>
      </c>
      <c r="D2090" s="122" t="s">
        <v>2132</v>
      </c>
      <c r="E2090" s="122">
        <v>39</v>
      </c>
      <c r="F2090" s="122">
        <v>0.64999546282999998</v>
      </c>
      <c r="G2090" s="122">
        <v>0.6916199643248</v>
      </c>
      <c r="H2090" s="122">
        <v>0.68429505004000002</v>
      </c>
      <c r="I2090" s="122">
        <v>0.66993254887160003</v>
      </c>
      <c r="J2090" s="122">
        <v>0.83072522103199997</v>
      </c>
      <c r="K2090" s="122">
        <v>0.9081784240088</v>
      </c>
      <c r="L2090" s="122">
        <v>1.0740823990596</v>
      </c>
      <c r="M2090" s="122">
        <v>1.1906565989975999</v>
      </c>
      <c r="N2090" s="122">
        <v>1.3090356461056001</v>
      </c>
      <c r="O2090" s="122">
        <v>1.4204136511656</v>
      </c>
      <c r="P2090" s="122">
        <v>1.6275126266364</v>
      </c>
      <c r="Q2090" s="122">
        <v>1.779705505466</v>
      </c>
      <c r="R2090" s="122">
        <v>1.8156383739004001</v>
      </c>
      <c r="S2090" s="122">
        <v>1.98779972286</v>
      </c>
      <c r="T2090" s="122">
        <v>1.8696154564948</v>
      </c>
      <c r="U2090" s="122">
        <v>2.0129229817844001</v>
      </c>
      <c r="V2090" s="122">
        <v>2.2354199482524</v>
      </c>
      <c r="W2090" s="122">
        <v>2.5906809525996</v>
      </c>
      <c r="X2090" s="122">
        <v>2.4933082769560002</v>
      </c>
      <c r="Y2090" s="122">
        <v>2.5449469576328001</v>
      </c>
      <c r="Z2090" s="122">
        <v>2.447988315066</v>
      </c>
      <c r="AA2090" s="122">
        <v>2.5355987339228001</v>
      </c>
      <c r="AB2090" s="122">
        <v>2.5982831795563999</v>
      </c>
      <c r="AC2090" s="122">
        <v>2.6128906787844</v>
      </c>
      <c r="AD2090" s="122">
        <v>2.4973709645079998</v>
      </c>
      <c r="AE2090" s="122">
        <v>2.5781146630484</v>
      </c>
      <c r="AF2090" s="122">
        <v>2.5685597425852</v>
      </c>
      <c r="AG2090" s="122">
        <v>2.7175547966476001</v>
      </c>
      <c r="AH2090" s="122">
        <v>2.7496093728908</v>
      </c>
      <c r="AI2090" s="122">
        <v>2.7582735598935999</v>
      </c>
      <c r="AJ2090" s="122">
        <v>2.9969144040248001</v>
      </c>
      <c r="AK2090" s="122">
        <v>3.0270772251412001</v>
      </c>
      <c r="AL2090" s="122">
        <v>0</v>
      </c>
    </row>
    <row r="2091" spans="1:38" hidden="1" x14ac:dyDescent="0.25">
      <c r="A2091" s="122" t="s">
        <v>2040</v>
      </c>
      <c r="B2091" s="122">
        <v>1</v>
      </c>
      <c r="C2091" s="122" t="s">
        <v>2222</v>
      </c>
      <c r="D2091" s="122" t="s">
        <v>2133</v>
      </c>
      <c r="E2091" s="122">
        <v>39</v>
      </c>
      <c r="F2091" s="122">
        <v>1.9267009233724</v>
      </c>
      <c r="G2091" s="122">
        <v>2.1478075717084</v>
      </c>
      <c r="H2091" s="122">
        <v>1.9007410953327999</v>
      </c>
      <c r="I2091" s="122">
        <v>1.9413382589188</v>
      </c>
      <c r="J2091" s="122">
        <v>1.9731093592560001</v>
      </c>
      <c r="K2091" s="122">
        <v>1.9326164434555999</v>
      </c>
      <c r="L2091" s="122">
        <v>1.6181501267148</v>
      </c>
      <c r="M2091" s="122">
        <v>1.5644014356936</v>
      </c>
      <c r="N2091" s="122">
        <v>1.8286018482535999</v>
      </c>
      <c r="O2091" s="122">
        <v>1.5799301274119999</v>
      </c>
      <c r="P2091" s="122">
        <v>1.5142379140083999</v>
      </c>
      <c r="Q2091" s="122">
        <v>1.5514551007620001</v>
      </c>
      <c r="R2091" s="122">
        <v>1.5936825954028</v>
      </c>
      <c r="S2091" s="122">
        <v>1.4391425739599999</v>
      </c>
      <c r="T2091" s="122">
        <v>1.4015887256168</v>
      </c>
      <c r="U2091" s="122">
        <v>1.5613349214708001</v>
      </c>
      <c r="V2091" s="122">
        <v>1.5669396739135999</v>
      </c>
      <c r="W2091" s="122">
        <v>1.6533774177311999</v>
      </c>
      <c r="X2091" s="122">
        <v>1.5256505935132001</v>
      </c>
      <c r="Y2091" s="122">
        <v>1.4496679849680001</v>
      </c>
      <c r="Z2091" s="122">
        <v>1.7226505722692</v>
      </c>
      <c r="AA2091" s="122">
        <v>1.7006941817487999</v>
      </c>
      <c r="AB2091" s="122">
        <v>1.8449289986344</v>
      </c>
      <c r="AC2091" s="122">
        <v>1.6732948815855999</v>
      </c>
      <c r="AD2091" s="122">
        <v>1.6230064777612001</v>
      </c>
      <c r="AE2091" s="122">
        <v>1.8137372766240001</v>
      </c>
      <c r="AF2091" s="122">
        <v>2.0042042862659999</v>
      </c>
      <c r="AG2091" s="122">
        <v>1.9510710889656</v>
      </c>
      <c r="AH2091" s="122">
        <v>2.057638998716</v>
      </c>
      <c r="AI2091" s="122">
        <v>1.9739992672260001</v>
      </c>
      <c r="AJ2091" s="122">
        <v>1.9241012671524</v>
      </c>
      <c r="AK2091" s="122">
        <v>1.8608281388115999</v>
      </c>
      <c r="AL2091" s="122">
        <v>0</v>
      </c>
    </row>
    <row r="2092" spans="1:38" hidden="1" x14ac:dyDescent="0.25">
      <c r="A2092" s="122" t="s">
        <v>2040</v>
      </c>
      <c r="B2092" s="122">
        <v>1</v>
      </c>
      <c r="C2092" s="122" t="s">
        <v>2222</v>
      </c>
      <c r="D2092" s="122" t="s">
        <v>2134</v>
      </c>
      <c r="E2092" s="122">
        <v>39</v>
      </c>
      <c r="F2092" s="122">
        <v>1.46942492501</v>
      </c>
      <c r="G2092" s="122">
        <v>1.6536691344292</v>
      </c>
      <c r="H2092" s="122">
        <v>1.4401784710179999</v>
      </c>
      <c r="I2092" s="122">
        <v>1.5135308674387999</v>
      </c>
      <c r="J2092" s="122">
        <v>1.50039242143</v>
      </c>
      <c r="K2092" s="122">
        <v>1.5449421975652</v>
      </c>
      <c r="L2092" s="122">
        <v>1.3250591654412001</v>
      </c>
      <c r="M2092" s="122">
        <v>1.2821143518960001</v>
      </c>
      <c r="N2092" s="122">
        <v>1.5357810490624</v>
      </c>
      <c r="O2092" s="122">
        <v>1.3629080867276</v>
      </c>
      <c r="P2092" s="122">
        <v>1.2377855660912001</v>
      </c>
      <c r="Q2092" s="122">
        <v>1.285478706386</v>
      </c>
      <c r="R2092" s="122">
        <v>1.3444338170479999</v>
      </c>
      <c r="S2092" s="122">
        <v>1.2325838474319999</v>
      </c>
      <c r="T2092" s="122">
        <v>1.2619068352128</v>
      </c>
      <c r="U2092" s="122">
        <v>1.344353407754</v>
      </c>
      <c r="V2092" s="122">
        <v>1.2756750176884</v>
      </c>
      <c r="W2092" s="122">
        <v>1.4482822460456</v>
      </c>
      <c r="X2092" s="122">
        <v>1.3056820431759999</v>
      </c>
      <c r="Y2092" s="122">
        <v>1.2754018125436</v>
      </c>
      <c r="Z2092" s="122">
        <v>1.5126710307996001</v>
      </c>
      <c r="AA2092" s="122">
        <v>1.526154590212</v>
      </c>
      <c r="AB2092" s="122">
        <v>1.6434950144480001</v>
      </c>
      <c r="AC2092" s="122">
        <v>1.4937417302472</v>
      </c>
      <c r="AD2092" s="122">
        <v>1.4976284580404</v>
      </c>
      <c r="AE2092" s="122">
        <v>1.6779467414192</v>
      </c>
      <c r="AF2092" s="122">
        <v>1.8455224719484</v>
      </c>
      <c r="AG2092" s="122">
        <v>1.821197739242</v>
      </c>
      <c r="AH2092" s="122">
        <v>1.9091852416224</v>
      </c>
      <c r="AI2092" s="122">
        <v>1.9138517433196001</v>
      </c>
      <c r="AJ2092" s="122">
        <v>1.8553502990596</v>
      </c>
      <c r="AK2092" s="122">
        <v>1.8032768111988</v>
      </c>
      <c r="AL2092" s="122">
        <v>0</v>
      </c>
    </row>
    <row r="2093" spans="1:38" hidden="1" x14ac:dyDescent="0.25">
      <c r="A2093" s="122" t="s">
        <v>2040</v>
      </c>
      <c r="B2093" s="122">
        <v>1</v>
      </c>
      <c r="C2093" s="122" t="s">
        <v>2222</v>
      </c>
      <c r="D2093" s="122" t="s">
        <v>2135</v>
      </c>
      <c r="E2093" s="122">
        <v>39</v>
      </c>
      <c r="F2093" s="122">
        <v>0.71872327166920003</v>
      </c>
      <c r="G2093" s="122">
        <v>0.74223145841600002</v>
      </c>
      <c r="H2093" s="122">
        <v>0.67994451912239995</v>
      </c>
      <c r="I2093" s="122">
        <v>0.68747507521280005</v>
      </c>
      <c r="J2093" s="122">
        <v>0.70524718060720004</v>
      </c>
      <c r="K2093" s="122">
        <v>0.68597579051680002</v>
      </c>
      <c r="L2093" s="122">
        <v>0.73610892770799996</v>
      </c>
      <c r="M2093" s="122">
        <v>0.77285409678960004</v>
      </c>
      <c r="N2093" s="122">
        <v>0.87098160944199998</v>
      </c>
      <c r="O2093" s="122">
        <v>0.8545987505664</v>
      </c>
      <c r="P2093" s="122">
        <v>0.94156915495719995</v>
      </c>
      <c r="Q2093" s="122">
        <v>1.0515530298139999</v>
      </c>
      <c r="R2093" s="122">
        <v>1.0809094315179999</v>
      </c>
      <c r="S2093" s="122">
        <v>1.1618955710487999</v>
      </c>
      <c r="T2093" s="122">
        <v>1.2112599085888001</v>
      </c>
      <c r="U2093" s="122">
        <v>1.2846258538819999</v>
      </c>
      <c r="V2093" s="122">
        <v>1.3775329550612001</v>
      </c>
      <c r="W2093" s="122">
        <v>1.4786543230928</v>
      </c>
      <c r="X2093" s="122">
        <v>1.4061190106796</v>
      </c>
      <c r="Y2093" s="122">
        <v>1.4621348745975999</v>
      </c>
      <c r="Z2093" s="122">
        <v>1.5688462048644001</v>
      </c>
      <c r="AA2093" s="122">
        <v>1.6692752253072001</v>
      </c>
      <c r="AB2093" s="122">
        <v>1.6939874552412</v>
      </c>
      <c r="AC2093" s="122">
        <v>1.6935749967164</v>
      </c>
      <c r="AD2093" s="122">
        <v>1.6795639910028</v>
      </c>
      <c r="AE2093" s="122">
        <v>1.8873529334015999</v>
      </c>
      <c r="AF2093" s="122">
        <v>1.9417128029488</v>
      </c>
      <c r="AG2093" s="122">
        <v>1.9951498264992</v>
      </c>
      <c r="AH2093" s="122">
        <v>2.0997285473024001</v>
      </c>
      <c r="AI2093" s="122">
        <v>2.1673446838931998</v>
      </c>
      <c r="AJ2093" s="122">
        <v>2.1989006202576</v>
      </c>
      <c r="AK2093" s="122">
        <v>2.1663043663071999</v>
      </c>
      <c r="AL2093" s="122">
        <v>0</v>
      </c>
    </row>
    <row r="2094" spans="1:38" hidden="1" x14ac:dyDescent="0.25">
      <c r="A2094" s="122" t="s">
        <v>2040</v>
      </c>
      <c r="B2094" s="122">
        <v>1</v>
      </c>
      <c r="C2094" s="122" t="s">
        <v>2222</v>
      </c>
      <c r="D2094" s="122" t="s">
        <v>2136</v>
      </c>
      <c r="E2094" s="122">
        <v>39</v>
      </c>
      <c r="F2094" s="122">
        <v>0.47826316964159998</v>
      </c>
      <c r="G2094" s="122">
        <v>0.4984004033344</v>
      </c>
      <c r="H2094" s="122">
        <v>0.46892844923679999</v>
      </c>
      <c r="I2094" s="122">
        <v>0.48083586048119997</v>
      </c>
      <c r="J2094" s="122">
        <v>0.46169687911759999</v>
      </c>
      <c r="K2094" s="122">
        <v>0.4735237440276</v>
      </c>
      <c r="L2094" s="122">
        <v>0.39792678352279998</v>
      </c>
      <c r="M2094" s="122">
        <v>0.37620308953640003</v>
      </c>
      <c r="N2094" s="122">
        <v>0.38103218455120003</v>
      </c>
      <c r="O2094" s="122">
        <v>0.3452026450572</v>
      </c>
      <c r="P2094" s="122">
        <v>0.34184380396039998</v>
      </c>
      <c r="Q2094" s="122">
        <v>0.3458782948936</v>
      </c>
      <c r="R2094" s="122">
        <v>0.34422174528560001</v>
      </c>
      <c r="S2094" s="122">
        <v>0.3480789233096</v>
      </c>
      <c r="T2094" s="122">
        <v>0.33911046051959998</v>
      </c>
      <c r="U2094" s="122">
        <v>0.36293566830919999</v>
      </c>
      <c r="V2094" s="122">
        <v>0.33337928361640001</v>
      </c>
      <c r="W2094" s="122">
        <v>0.38103995014960002</v>
      </c>
      <c r="X2094" s="122">
        <v>0.35261012469480002</v>
      </c>
      <c r="Y2094" s="122">
        <v>0.34484509572240002</v>
      </c>
      <c r="Z2094" s="122">
        <v>0.35655232954319999</v>
      </c>
      <c r="AA2094" s="122">
        <v>0.34350828884399998</v>
      </c>
      <c r="AB2094" s="122">
        <v>0.35445986682120001</v>
      </c>
      <c r="AC2094" s="122">
        <v>0.34040842318839998</v>
      </c>
      <c r="AD2094" s="122">
        <v>0.33750470121479997</v>
      </c>
      <c r="AE2094" s="122">
        <v>0.40058171107919999</v>
      </c>
      <c r="AF2094" s="122">
        <v>0.40598603187799998</v>
      </c>
      <c r="AG2094" s="122">
        <v>0.38700232173679999</v>
      </c>
      <c r="AH2094" s="122">
        <v>0.34671626617599999</v>
      </c>
      <c r="AI2094" s="122">
        <v>0.39560855967359998</v>
      </c>
      <c r="AJ2094" s="122">
        <v>0.38669300336520002</v>
      </c>
      <c r="AK2094" s="122">
        <v>0.38000257153040001</v>
      </c>
      <c r="AL2094" s="122">
        <v>0</v>
      </c>
    </row>
    <row r="2095" spans="1:38" hidden="1" x14ac:dyDescent="0.25">
      <c r="A2095" s="122" t="s">
        <v>2040</v>
      </c>
      <c r="B2095" s="122">
        <v>1</v>
      </c>
      <c r="C2095" s="122" t="s">
        <v>2222</v>
      </c>
      <c r="D2095" s="122" t="s">
        <v>2137</v>
      </c>
      <c r="E2095" s="122">
        <v>39</v>
      </c>
      <c r="F2095" s="122">
        <v>0.1905989332828</v>
      </c>
      <c r="G2095" s="122">
        <v>0.17565013449200001</v>
      </c>
      <c r="H2095" s="122">
        <v>0.17948017361679999</v>
      </c>
      <c r="I2095" s="122">
        <v>0.1905358962416</v>
      </c>
      <c r="J2095" s="122">
        <v>0.18325461660799999</v>
      </c>
      <c r="K2095" s="122">
        <v>0.18788294735559999</v>
      </c>
      <c r="L2095" s="122">
        <v>0.17466705965519999</v>
      </c>
      <c r="M2095" s="122">
        <v>0.16522849888159999</v>
      </c>
      <c r="N2095" s="122">
        <v>0.17564354931760001</v>
      </c>
      <c r="O2095" s="122">
        <v>0.172062791012</v>
      </c>
      <c r="P2095" s="122">
        <v>0.1757724399816</v>
      </c>
      <c r="Q2095" s="122">
        <v>0.17970072905119999</v>
      </c>
      <c r="R2095" s="122">
        <v>0.1741665206064</v>
      </c>
      <c r="S2095" s="122">
        <v>0.1662416626556</v>
      </c>
      <c r="T2095" s="122">
        <v>0.16408152618479999</v>
      </c>
      <c r="U2095" s="122">
        <v>0.15751612036439999</v>
      </c>
      <c r="V2095" s="122">
        <v>0.1513494057292</v>
      </c>
      <c r="W2095" s="122">
        <v>0.1559166975072</v>
      </c>
      <c r="X2095" s="122">
        <v>0.14158200787360001</v>
      </c>
      <c r="Y2095" s="122">
        <v>0.1443723894592</v>
      </c>
      <c r="Z2095" s="122">
        <v>0.14016832252639999</v>
      </c>
      <c r="AA2095" s="122">
        <v>0.13631539680640001</v>
      </c>
      <c r="AB2095" s="122">
        <v>0.1343384395444</v>
      </c>
      <c r="AC2095" s="122">
        <v>0.13254553080440001</v>
      </c>
      <c r="AD2095" s="122">
        <v>0.1331557304672</v>
      </c>
      <c r="AE2095" s="122">
        <v>0.13776781409159999</v>
      </c>
      <c r="AF2095" s="122">
        <v>0.13201496463119999</v>
      </c>
      <c r="AG2095" s="122">
        <v>0.1276123711688</v>
      </c>
      <c r="AH2095" s="122">
        <v>0.13062502908279999</v>
      </c>
      <c r="AI2095" s="122">
        <v>0.13003326561680001</v>
      </c>
      <c r="AJ2095" s="122">
        <v>0.12253106745880001</v>
      </c>
      <c r="AK2095" s="122">
        <v>0.12207795432559999</v>
      </c>
      <c r="AL2095" s="122">
        <v>0</v>
      </c>
    </row>
    <row r="2096" spans="1:38" hidden="1" x14ac:dyDescent="0.25">
      <c r="A2096" s="122" t="s">
        <v>2040</v>
      </c>
      <c r="B2096" s="122">
        <v>1</v>
      </c>
      <c r="C2096" s="122" t="s">
        <v>2222</v>
      </c>
      <c r="D2096" s="122" t="s">
        <v>2138</v>
      </c>
      <c r="E2096" s="122">
        <v>39</v>
      </c>
      <c r="F2096" s="122">
        <v>2.9146167419600001E-2</v>
      </c>
      <c r="G2096" s="122">
        <v>2.9367594479999998E-2</v>
      </c>
      <c r="H2096" s="122">
        <v>2.69460049432E-2</v>
      </c>
      <c r="I2096" s="122">
        <v>2.7600137096E-2</v>
      </c>
      <c r="J2096" s="122">
        <v>2.5826874715599999E-2</v>
      </c>
      <c r="K2096" s="122">
        <v>2.5035226661200002E-2</v>
      </c>
      <c r="L2096" s="122">
        <v>2.4472284172000001E-2</v>
      </c>
      <c r="M2096" s="122">
        <v>2.6176738210000002E-2</v>
      </c>
      <c r="N2096" s="122">
        <v>2.9037769667200002E-2</v>
      </c>
      <c r="O2096" s="122">
        <v>3.0064295758000001E-2</v>
      </c>
      <c r="P2096" s="122">
        <v>2.84110212484E-2</v>
      </c>
      <c r="Q2096" s="122">
        <v>2.7618663743999999E-2</v>
      </c>
      <c r="R2096" s="122">
        <v>2.87390006652E-2</v>
      </c>
      <c r="S2096" s="122">
        <v>2.82236550484E-2</v>
      </c>
      <c r="T2096" s="122">
        <v>2.5545216765599999E-2</v>
      </c>
      <c r="U2096" s="122">
        <v>2.6416225080000001E-2</v>
      </c>
      <c r="V2096" s="122">
        <v>2.5195858550800001E-2</v>
      </c>
      <c r="W2096" s="122">
        <v>2.6455911594000001E-2</v>
      </c>
      <c r="X2096" s="122">
        <v>2.5959181878E-2</v>
      </c>
      <c r="Y2096" s="122">
        <v>2.58186033448E-2</v>
      </c>
      <c r="Z2096" s="122">
        <v>2.7891341343599999E-2</v>
      </c>
      <c r="AA2096" s="122">
        <v>2.37415637312E-2</v>
      </c>
      <c r="AB2096" s="122">
        <v>2.2360028899599999E-2</v>
      </c>
      <c r="AC2096" s="122">
        <v>2.2001478464E-2</v>
      </c>
      <c r="AD2096" s="122">
        <v>2.1521852486400001E-2</v>
      </c>
      <c r="AE2096" s="122">
        <v>2.4625339642400001E-2</v>
      </c>
      <c r="AF2096" s="122">
        <v>2.18934738904E-2</v>
      </c>
      <c r="AG2096" s="122">
        <v>1.55192186044E-2</v>
      </c>
      <c r="AH2096" s="122">
        <v>1.8233475005199999E-2</v>
      </c>
      <c r="AI2096" s="122">
        <v>1.4386794203599999E-2</v>
      </c>
      <c r="AJ2096" s="122">
        <v>1.38308402652E-2</v>
      </c>
      <c r="AK2096" s="122">
        <v>1.3881807086E-2</v>
      </c>
      <c r="AL2096" s="122">
        <v>0</v>
      </c>
    </row>
    <row r="2097" spans="1:38" hidden="1" x14ac:dyDescent="0.25">
      <c r="A2097" s="122" t="s">
        <v>2040</v>
      </c>
      <c r="B2097" s="122">
        <v>1</v>
      </c>
      <c r="C2097" s="122" t="s">
        <v>2222</v>
      </c>
      <c r="D2097" s="122" t="s">
        <v>2139</v>
      </c>
      <c r="E2097" s="122">
        <v>39</v>
      </c>
      <c r="F2097" s="122">
        <v>0.15746439656639999</v>
      </c>
      <c r="G2097" s="122">
        <v>0.1660627629584</v>
      </c>
      <c r="H2097" s="122">
        <v>0.15416360759799999</v>
      </c>
      <c r="I2097" s="122">
        <v>0.16435448455160001</v>
      </c>
      <c r="J2097" s="122">
        <v>0.14352592897999999</v>
      </c>
      <c r="K2097" s="122">
        <v>0.1369708672388</v>
      </c>
      <c r="L2097" s="122">
        <v>0.1335372863132</v>
      </c>
      <c r="M2097" s="122">
        <v>0.1371493450964</v>
      </c>
      <c r="N2097" s="122">
        <v>0.15095426745839999</v>
      </c>
      <c r="O2097" s="122">
        <v>0.1596569812236</v>
      </c>
      <c r="P2097" s="122">
        <v>0.15712710666519999</v>
      </c>
      <c r="Q2097" s="122">
        <v>0.16129333149719999</v>
      </c>
      <c r="R2097" s="122">
        <v>0.172220128178</v>
      </c>
      <c r="S2097" s="122">
        <v>0.166361105708</v>
      </c>
      <c r="T2097" s="122">
        <v>0.16706140398079999</v>
      </c>
      <c r="U2097" s="122">
        <v>0.18026710411919999</v>
      </c>
      <c r="V2097" s="122">
        <v>0.1746235695176</v>
      </c>
      <c r="W2097" s="122">
        <v>0.17819650779560001</v>
      </c>
      <c r="X2097" s="122">
        <v>0.1710400645548</v>
      </c>
      <c r="Y2097" s="122">
        <v>0.1725667969228</v>
      </c>
      <c r="Z2097" s="122">
        <v>0.18112092139399999</v>
      </c>
      <c r="AA2097" s="122">
        <v>0.18214230651400001</v>
      </c>
      <c r="AB2097" s="122">
        <v>0.18603771569319999</v>
      </c>
      <c r="AC2097" s="122">
        <v>0.18509603177799999</v>
      </c>
      <c r="AD2097" s="122">
        <v>0.1843643137448</v>
      </c>
      <c r="AE2097" s="122">
        <v>0.19939616767000001</v>
      </c>
      <c r="AF2097" s="122">
        <v>0.20497430636200001</v>
      </c>
      <c r="AG2097" s="122">
        <v>0.19960598505400001</v>
      </c>
      <c r="AH2097" s="122">
        <v>0.2052236101356</v>
      </c>
      <c r="AI2097" s="122">
        <v>0.1934952291832</v>
      </c>
      <c r="AJ2097" s="122">
        <v>0.1881837847484</v>
      </c>
      <c r="AK2097" s="122">
        <v>0.18918120700640001</v>
      </c>
      <c r="AL2097" s="122">
        <v>0</v>
      </c>
    </row>
    <row r="2098" spans="1:38" hidden="1" x14ac:dyDescent="0.25">
      <c r="A2098" s="122" t="s">
        <v>2040</v>
      </c>
      <c r="B2098" s="122">
        <v>1</v>
      </c>
      <c r="C2098" s="122" t="s">
        <v>2222</v>
      </c>
      <c r="D2098" s="122" t="s">
        <v>2140</v>
      </c>
      <c r="E2098" s="122">
        <v>39</v>
      </c>
      <c r="F2098" s="122">
        <v>3.1943009375199997E-2</v>
      </c>
      <c r="G2098" s="122">
        <v>3.2280851699600002E-2</v>
      </c>
      <c r="H2098" s="122">
        <v>3.2471934283599999E-2</v>
      </c>
      <c r="I2098" s="122">
        <v>3.5814647892799999E-2</v>
      </c>
      <c r="J2098" s="122">
        <v>3.6525263247199999E-2</v>
      </c>
      <c r="K2098" s="122">
        <v>3.7099746045599999E-2</v>
      </c>
      <c r="L2098" s="122">
        <v>3.7758935785200003E-2</v>
      </c>
      <c r="M2098" s="122">
        <v>4.1498077404000001E-2</v>
      </c>
      <c r="N2098" s="122">
        <v>4.7780013570800001E-2</v>
      </c>
      <c r="O2098" s="122">
        <v>5.5118149587200002E-2</v>
      </c>
      <c r="P2098" s="122">
        <v>5.3205341548800002E-2</v>
      </c>
      <c r="Q2098" s="122">
        <v>5.7508126370800002E-2</v>
      </c>
      <c r="R2098" s="122">
        <v>6.1521176807999997E-2</v>
      </c>
      <c r="S2098" s="122">
        <v>6.2156417498000001E-2</v>
      </c>
      <c r="T2098" s="122">
        <v>5.9607164635200001E-2</v>
      </c>
      <c r="U2098" s="122">
        <v>6.3906443414799993E-2</v>
      </c>
      <c r="V2098" s="122">
        <v>6.4940313779599995E-2</v>
      </c>
      <c r="W2098" s="122">
        <v>7.0135106465200006E-2</v>
      </c>
      <c r="X2098" s="122">
        <v>7.4865453560800002E-2</v>
      </c>
      <c r="Y2098" s="122">
        <v>7.6007038550800002E-2</v>
      </c>
      <c r="Z2098" s="122">
        <v>8.1792386250400001E-2</v>
      </c>
      <c r="AA2098" s="122">
        <v>7.97695562804E-2</v>
      </c>
      <c r="AB2098" s="122">
        <v>8.3302911885200004E-2</v>
      </c>
      <c r="AC2098" s="122">
        <v>8.7741305483999998E-2</v>
      </c>
      <c r="AD2098" s="122">
        <v>8.7054397998399993E-2</v>
      </c>
      <c r="AE2098" s="122">
        <v>9.1763988761199997E-2</v>
      </c>
      <c r="AF2098" s="122">
        <v>9.7953959524400003E-2</v>
      </c>
      <c r="AG2098" s="122">
        <v>9.7233326125599998E-2</v>
      </c>
      <c r="AH2098" s="122">
        <v>9.7956112122400005E-2</v>
      </c>
      <c r="AI2098" s="122">
        <v>9.2245057242799994E-2</v>
      </c>
      <c r="AJ2098" s="122">
        <v>9.2763617618000005E-2</v>
      </c>
      <c r="AK2098" s="122">
        <v>9.3619914471999993E-2</v>
      </c>
      <c r="AL2098" s="122">
        <v>0</v>
      </c>
    </row>
    <row r="2099" spans="1:38" hidden="1" x14ac:dyDescent="0.25">
      <c r="A2099" s="122" t="s">
        <v>2040</v>
      </c>
      <c r="B2099" s="122">
        <v>1</v>
      </c>
      <c r="C2099" s="122" t="s">
        <v>2222</v>
      </c>
      <c r="D2099" s="122" t="s">
        <v>2141</v>
      </c>
      <c r="E2099" s="122">
        <v>39</v>
      </c>
      <c r="F2099" s="122">
        <v>0.74169905524119994</v>
      </c>
      <c r="G2099" s="122">
        <v>0.79076000484319997</v>
      </c>
      <c r="H2099" s="122">
        <v>0.69095539837240005</v>
      </c>
      <c r="I2099" s="122">
        <v>0.75371791227880003</v>
      </c>
      <c r="J2099" s="122">
        <v>0.79085693469999996</v>
      </c>
      <c r="K2099" s="122">
        <v>0.83038328750159995</v>
      </c>
      <c r="L2099" s="122">
        <v>0.77228863759319999</v>
      </c>
      <c r="M2099" s="122">
        <v>0.75929266895159997</v>
      </c>
      <c r="N2099" s="122">
        <v>0.85853299205519995</v>
      </c>
      <c r="O2099" s="122">
        <v>0.87362547753319997</v>
      </c>
      <c r="P2099" s="122">
        <v>0.85413339001760002</v>
      </c>
      <c r="Q2099" s="122">
        <v>0.89834893708279995</v>
      </c>
      <c r="R2099" s="122">
        <v>0.95759239453080003</v>
      </c>
      <c r="S2099" s="122">
        <v>0.95592550215960004</v>
      </c>
      <c r="T2099" s="122">
        <v>0.94820450774840004</v>
      </c>
      <c r="U2099" s="122">
        <v>1.0801454296163999</v>
      </c>
      <c r="V2099" s="122">
        <v>1.0598276536091999</v>
      </c>
      <c r="W2099" s="122">
        <v>1.2343799841604</v>
      </c>
      <c r="X2099" s="122">
        <v>1.1860430843044001</v>
      </c>
      <c r="Y2099" s="122">
        <v>1.2279711703559999</v>
      </c>
      <c r="Z2099" s="122">
        <v>1.4259717747239999</v>
      </c>
      <c r="AA2099" s="122">
        <v>1.4510689733008</v>
      </c>
      <c r="AB2099" s="122">
        <v>1.57694760804</v>
      </c>
      <c r="AC2099" s="122">
        <v>1.5814180711868</v>
      </c>
      <c r="AD2099" s="122">
        <v>1.6108962473296</v>
      </c>
      <c r="AE2099" s="122">
        <v>1.8503455500543999</v>
      </c>
      <c r="AF2099" s="122">
        <v>2.0483659750987999</v>
      </c>
      <c r="AG2099" s="122">
        <v>2.0765280530007999</v>
      </c>
      <c r="AH2099" s="122">
        <v>2.1815457719412001</v>
      </c>
      <c r="AI2099" s="122">
        <v>2.1130216474107999</v>
      </c>
      <c r="AJ2099" s="122">
        <v>2.1684076071980001</v>
      </c>
      <c r="AK2099" s="122">
        <v>2.1736507381260002</v>
      </c>
      <c r="AL2099" s="122">
        <v>0</v>
      </c>
    </row>
    <row r="2100" spans="1:38" hidden="1" x14ac:dyDescent="0.25">
      <c r="A2100" s="122" t="s">
        <v>2040</v>
      </c>
      <c r="B2100" s="122">
        <v>1</v>
      </c>
      <c r="C2100" s="122" t="s">
        <v>2222</v>
      </c>
      <c r="D2100" s="122" t="s">
        <v>2142</v>
      </c>
      <c r="E2100" s="122">
        <v>39</v>
      </c>
      <c r="F2100" s="122">
        <v>1.7514309284023999</v>
      </c>
      <c r="G2100" s="122">
        <v>1.8388167343616</v>
      </c>
      <c r="H2100" s="122">
        <v>1.6450591285492</v>
      </c>
      <c r="I2100" s="122">
        <v>1.7244111049396</v>
      </c>
      <c r="J2100" s="122">
        <v>1.8593721415696001</v>
      </c>
      <c r="K2100" s="122">
        <v>1.9370236497640001</v>
      </c>
      <c r="L2100" s="122">
        <v>1.8321590659092</v>
      </c>
      <c r="M2100" s="122">
        <v>2.0624321107907999</v>
      </c>
      <c r="N2100" s="122">
        <v>2.292905934228</v>
      </c>
      <c r="O2100" s="122">
        <v>2.1830853266319998</v>
      </c>
      <c r="P2100" s="122">
        <v>2.1852294845500002</v>
      </c>
      <c r="Q2100" s="122">
        <v>2.2595584702432001</v>
      </c>
      <c r="R2100" s="122">
        <v>2.3261821204076001</v>
      </c>
      <c r="S2100" s="122">
        <v>2.3526259266495999</v>
      </c>
      <c r="T2100" s="122">
        <v>2.2551207829219999</v>
      </c>
      <c r="U2100" s="122">
        <v>2.4926708102211999</v>
      </c>
      <c r="V2100" s="122">
        <v>2.4946015341519998</v>
      </c>
      <c r="W2100" s="122">
        <v>2.7493644942511999</v>
      </c>
      <c r="X2100" s="122">
        <v>2.5031341412839998</v>
      </c>
      <c r="Y2100" s="122">
        <v>2.3954442215872001</v>
      </c>
      <c r="Z2100" s="122">
        <v>2.692482743062</v>
      </c>
      <c r="AA2100" s="122">
        <v>2.7523261466540001</v>
      </c>
      <c r="AB2100" s="122">
        <v>2.9114764329840002</v>
      </c>
      <c r="AC2100" s="122">
        <v>2.7520531976056</v>
      </c>
      <c r="AD2100" s="122">
        <v>2.698369009196</v>
      </c>
      <c r="AE2100" s="122">
        <v>2.9541918627563999</v>
      </c>
      <c r="AF2100" s="122">
        <v>3.1268761374116001</v>
      </c>
      <c r="AG2100" s="122">
        <v>3.223902154788</v>
      </c>
      <c r="AH2100" s="122">
        <v>3.4329368359216001</v>
      </c>
      <c r="AI2100" s="122">
        <v>3.3605603689896002</v>
      </c>
      <c r="AJ2100" s="122">
        <v>3.3406978766700002</v>
      </c>
      <c r="AK2100" s="122">
        <v>3.2677429816919998</v>
      </c>
      <c r="AL2100" s="122">
        <v>0</v>
      </c>
    </row>
    <row r="2101" spans="1:38" hidden="1" x14ac:dyDescent="0.25">
      <c r="A2101" s="122" t="s">
        <v>2040</v>
      </c>
      <c r="B2101" s="122">
        <v>1</v>
      </c>
      <c r="C2101" s="122" t="s">
        <v>2222</v>
      </c>
      <c r="D2101" s="122" t="s">
        <v>2143</v>
      </c>
      <c r="E2101" s="122">
        <v>39</v>
      </c>
      <c r="F2101" s="122">
        <v>1.1776789207008</v>
      </c>
      <c r="G2101" s="122">
        <v>1.2235326133855999</v>
      </c>
      <c r="H2101" s="122">
        <v>1.1018353808420001</v>
      </c>
      <c r="I2101" s="122">
        <v>1.2243049987504</v>
      </c>
      <c r="J2101" s="122">
        <v>1.3349554990912</v>
      </c>
      <c r="K2101" s="122">
        <v>1.4045989779136001</v>
      </c>
      <c r="L2101" s="122">
        <v>1.3818804916167999</v>
      </c>
      <c r="M2101" s="122">
        <v>1.4024414669384</v>
      </c>
      <c r="N2101" s="122">
        <v>1.5065116910956</v>
      </c>
      <c r="O2101" s="122">
        <v>1.4067622741256001</v>
      </c>
      <c r="P2101" s="122">
        <v>1.3840860180084</v>
      </c>
      <c r="Q2101" s="122">
        <v>1.3964688645823999</v>
      </c>
      <c r="R2101" s="122">
        <v>1.3962906167756</v>
      </c>
      <c r="S2101" s="122">
        <v>1.3640055055256</v>
      </c>
      <c r="T2101" s="122">
        <v>1.3260317776412001</v>
      </c>
      <c r="U2101" s="122">
        <v>1.3752683308644</v>
      </c>
      <c r="V2101" s="122">
        <v>1.3590133157524</v>
      </c>
      <c r="W2101" s="122">
        <v>1.5622374907832</v>
      </c>
      <c r="X2101" s="122">
        <v>1.4405451386507999</v>
      </c>
      <c r="Y2101" s="122">
        <v>1.468429515882</v>
      </c>
      <c r="Z2101" s="122">
        <v>1.5796626057464001</v>
      </c>
      <c r="AA2101" s="122">
        <v>1.5285476607044</v>
      </c>
      <c r="AB2101" s="122">
        <v>1.5844550319668</v>
      </c>
      <c r="AC2101" s="122">
        <v>1.4304535717752001</v>
      </c>
      <c r="AD2101" s="122">
        <v>1.3610956477188001</v>
      </c>
      <c r="AE2101" s="122">
        <v>1.5287593118784</v>
      </c>
      <c r="AF2101" s="122">
        <v>1.5938599886972</v>
      </c>
      <c r="AG2101" s="122">
        <v>1.6130881902156</v>
      </c>
      <c r="AH2101" s="122">
        <v>1.7816198782788</v>
      </c>
      <c r="AI2101" s="122">
        <v>1.7434413856104001</v>
      </c>
      <c r="AJ2101" s="122">
        <v>1.7364827106423999</v>
      </c>
      <c r="AK2101" s="122">
        <v>1.6794522002523999</v>
      </c>
      <c r="AL2101" s="122">
        <v>0</v>
      </c>
    </row>
    <row r="2102" spans="1:38" hidden="1" x14ac:dyDescent="0.25">
      <c r="A2102" s="122" t="s">
        <v>2040</v>
      </c>
      <c r="B2102" s="122">
        <v>1</v>
      </c>
      <c r="C2102" s="122" t="s">
        <v>2222</v>
      </c>
      <c r="D2102" s="122" t="s">
        <v>2177</v>
      </c>
      <c r="E2102" s="122">
        <v>39</v>
      </c>
      <c r="F2102" s="122">
        <v>0</v>
      </c>
      <c r="G2102" s="122">
        <v>0</v>
      </c>
      <c r="H2102" s="122">
        <v>0</v>
      </c>
      <c r="I2102" s="122">
        <v>0</v>
      </c>
      <c r="J2102" s="122">
        <v>0</v>
      </c>
      <c r="K2102" s="122">
        <v>0</v>
      </c>
      <c r="L2102" s="122">
        <v>0</v>
      </c>
      <c r="M2102" s="122">
        <v>0</v>
      </c>
      <c r="N2102" s="122">
        <v>0</v>
      </c>
      <c r="O2102" s="122">
        <v>0</v>
      </c>
      <c r="P2102" s="122">
        <v>0</v>
      </c>
      <c r="Q2102" s="122">
        <v>0</v>
      </c>
      <c r="R2102" s="122">
        <v>0</v>
      </c>
      <c r="S2102" s="122">
        <v>0</v>
      </c>
      <c r="T2102" s="122">
        <v>0</v>
      </c>
      <c r="U2102" s="122">
        <v>0</v>
      </c>
      <c r="V2102" s="122">
        <v>0</v>
      </c>
      <c r="W2102" s="122">
        <v>0</v>
      </c>
      <c r="X2102" s="122">
        <v>0</v>
      </c>
      <c r="Y2102" s="122">
        <v>0</v>
      </c>
      <c r="Z2102" s="122">
        <v>0</v>
      </c>
      <c r="AA2102" s="122">
        <v>0</v>
      </c>
      <c r="AB2102" s="122">
        <v>0</v>
      </c>
      <c r="AC2102" s="122">
        <v>0</v>
      </c>
      <c r="AD2102" s="122">
        <v>0</v>
      </c>
      <c r="AE2102" s="122">
        <v>0</v>
      </c>
      <c r="AF2102" s="122">
        <v>0</v>
      </c>
      <c r="AG2102" s="122">
        <v>0</v>
      </c>
      <c r="AH2102" s="122">
        <v>0</v>
      </c>
      <c r="AI2102" s="122">
        <v>0</v>
      </c>
      <c r="AJ2102" s="122">
        <v>0</v>
      </c>
      <c r="AK2102" s="122">
        <v>0</v>
      </c>
      <c r="AL2102" s="122">
        <v>0</v>
      </c>
    </row>
    <row r="2103" spans="1:38" hidden="1" x14ac:dyDescent="0.25">
      <c r="A2103" s="122" t="s">
        <v>2040</v>
      </c>
      <c r="B2103" s="122">
        <v>1</v>
      </c>
      <c r="C2103" s="122" t="s">
        <v>2222</v>
      </c>
      <c r="D2103" s="122" t="s">
        <v>2144</v>
      </c>
      <c r="E2103" s="122">
        <v>39</v>
      </c>
      <c r="F2103" s="122">
        <v>0.48931033420359998</v>
      </c>
      <c r="G2103" s="122">
        <v>0.4800480584256</v>
      </c>
      <c r="H2103" s="122">
        <v>0.46472793258639999</v>
      </c>
      <c r="I2103" s="122">
        <v>0.48715972063079999</v>
      </c>
      <c r="J2103" s="122">
        <v>0.49502471831400002</v>
      </c>
      <c r="K2103" s="122">
        <v>0.50047027167199998</v>
      </c>
      <c r="L2103" s="122">
        <v>0.51944712675519999</v>
      </c>
      <c r="M2103" s="122">
        <v>0.523018511736</v>
      </c>
      <c r="N2103" s="122">
        <v>0.56838360078079997</v>
      </c>
      <c r="O2103" s="122">
        <v>0.55015084774440004</v>
      </c>
      <c r="P2103" s="122">
        <v>0.55184074776600001</v>
      </c>
      <c r="Q2103" s="122">
        <v>0.54095998858439998</v>
      </c>
      <c r="R2103" s="122">
        <v>0.5309513152748</v>
      </c>
      <c r="S2103" s="122">
        <v>0.57700606586000003</v>
      </c>
      <c r="T2103" s="122">
        <v>0.56769254360279997</v>
      </c>
      <c r="U2103" s="122">
        <v>0.59525135892040004</v>
      </c>
      <c r="V2103" s="122">
        <v>0.54466965599759998</v>
      </c>
      <c r="W2103" s="122">
        <v>0.57163134536759996</v>
      </c>
      <c r="X2103" s="122">
        <v>0.54003007168600003</v>
      </c>
      <c r="Y2103" s="122">
        <v>0.5358352732992</v>
      </c>
      <c r="Z2103" s="122">
        <v>0.55441034909959996</v>
      </c>
      <c r="AA2103" s="122">
        <v>0.50868437374440001</v>
      </c>
      <c r="AB2103" s="122">
        <v>0.53055222732399998</v>
      </c>
      <c r="AC2103" s="122">
        <v>0.55838240242680004</v>
      </c>
      <c r="AD2103" s="122">
        <v>0.60425986081439997</v>
      </c>
      <c r="AE2103" s="122">
        <v>0.60446633456160004</v>
      </c>
      <c r="AF2103" s="122">
        <v>0.60051859887040004</v>
      </c>
      <c r="AG2103" s="122">
        <v>0.6001632007644</v>
      </c>
      <c r="AH2103" s="122">
        <v>0.41910851792319997</v>
      </c>
      <c r="AI2103" s="122">
        <v>0.4218598298572</v>
      </c>
      <c r="AJ2103" s="122">
        <v>0.384661599854</v>
      </c>
      <c r="AK2103" s="122">
        <v>0.38031449678320001</v>
      </c>
      <c r="AL2103" s="122">
        <v>0</v>
      </c>
    </row>
    <row r="2104" spans="1:38" hidden="1" x14ac:dyDescent="0.25">
      <c r="A2104" s="122" t="s">
        <v>2040</v>
      </c>
      <c r="B2104" s="122">
        <v>1</v>
      </c>
      <c r="C2104" s="122" t="s">
        <v>2222</v>
      </c>
      <c r="D2104" s="122" t="s">
        <v>2145</v>
      </c>
      <c r="E2104" s="122">
        <v>39</v>
      </c>
      <c r="F2104" s="122">
        <v>0.14206581790799999</v>
      </c>
      <c r="G2104" s="122">
        <v>0.15295087612</v>
      </c>
      <c r="H2104" s="122">
        <v>0.15001466381440001</v>
      </c>
      <c r="I2104" s="122">
        <v>0.13667742979799999</v>
      </c>
      <c r="J2104" s="122">
        <v>0.158205656714</v>
      </c>
      <c r="K2104" s="122">
        <v>0.1489460726796</v>
      </c>
      <c r="L2104" s="122">
        <v>0.14390858643560001</v>
      </c>
      <c r="M2104" s="122">
        <v>0.15045995874840001</v>
      </c>
      <c r="N2104" s="122">
        <v>0.1520305929828</v>
      </c>
      <c r="O2104" s="122">
        <v>0.14053625368440001</v>
      </c>
      <c r="P2104" s="122">
        <v>0.14791307407240001</v>
      </c>
      <c r="Q2104" s="122">
        <v>0.15712785386479999</v>
      </c>
      <c r="R2104" s="122">
        <v>0.15234474298680001</v>
      </c>
      <c r="S2104" s="122">
        <v>0.1553727080416</v>
      </c>
      <c r="T2104" s="122">
        <v>0.1423870065268</v>
      </c>
      <c r="U2104" s="122">
        <v>0.14627364671920001</v>
      </c>
      <c r="V2104" s="122">
        <v>0.15538497186520001</v>
      </c>
      <c r="W2104" s="122">
        <v>0.1650005081424</v>
      </c>
      <c r="X2104" s="122">
        <v>0.1566089256872</v>
      </c>
      <c r="Y2104" s="122">
        <v>0.15164822566319999</v>
      </c>
      <c r="Z2104" s="122">
        <v>0.14450854465320001</v>
      </c>
      <c r="AA2104" s="122">
        <v>0.146304467386</v>
      </c>
      <c r="AB2104" s="122">
        <v>0.15043961382240001</v>
      </c>
      <c r="AC2104" s="122">
        <v>0.1519953570716</v>
      </c>
      <c r="AD2104" s="122">
        <v>0.14981841115639999</v>
      </c>
      <c r="AE2104" s="122">
        <v>0.1521224106472</v>
      </c>
      <c r="AF2104" s="122">
        <v>0.1490762282184</v>
      </c>
      <c r="AG2104" s="122">
        <v>0.1684611217408</v>
      </c>
      <c r="AH2104" s="122">
        <v>0.16383854478320001</v>
      </c>
      <c r="AI2104" s="122">
        <v>0.1609942756968</v>
      </c>
      <c r="AJ2104" s="122">
        <v>0.162999600498</v>
      </c>
      <c r="AK2104" s="122">
        <v>0.16117286622079999</v>
      </c>
      <c r="AL2104" s="122">
        <v>0</v>
      </c>
    </row>
    <row r="2105" spans="1:38" hidden="1" x14ac:dyDescent="0.25">
      <c r="A2105" s="122" t="s">
        <v>2040</v>
      </c>
      <c r="B2105" s="122">
        <v>1</v>
      </c>
      <c r="C2105" s="122" t="s">
        <v>2222</v>
      </c>
      <c r="D2105" s="122" t="s">
        <v>2146</v>
      </c>
      <c r="E2105" s="122">
        <v>39</v>
      </c>
      <c r="F2105" s="122">
        <v>1.8659637812928</v>
      </c>
      <c r="G2105" s="122">
        <v>2.1487945690932002</v>
      </c>
      <c r="H2105" s="122">
        <v>2.6010501532288002</v>
      </c>
      <c r="I2105" s="122">
        <v>3.0713683623308001</v>
      </c>
      <c r="J2105" s="122">
        <v>3.8836732017131999</v>
      </c>
      <c r="K2105" s="122">
        <v>4.5679621661744001</v>
      </c>
      <c r="L2105" s="122">
        <v>5.1856118732712</v>
      </c>
      <c r="M2105" s="122">
        <v>5.4995792667507999</v>
      </c>
      <c r="N2105" s="122">
        <v>5.9599970342667996</v>
      </c>
      <c r="O2105" s="122">
        <v>5.6093235758587996</v>
      </c>
      <c r="P2105" s="122">
        <v>5.4397482895392004</v>
      </c>
      <c r="Q2105" s="122">
        <v>5.6716844298352003</v>
      </c>
      <c r="R2105" s="122">
        <v>5.8068511688096001</v>
      </c>
      <c r="S2105" s="122">
        <v>5.7164751770083999</v>
      </c>
      <c r="T2105" s="122">
        <v>5.806223970974</v>
      </c>
      <c r="U2105" s="122">
        <v>5.8290013632311997</v>
      </c>
      <c r="V2105" s="122">
        <v>5.5770398617471999</v>
      </c>
      <c r="W2105" s="122">
        <v>5.9463559659699996</v>
      </c>
      <c r="X2105" s="122">
        <v>5.6247013520823996</v>
      </c>
      <c r="Y2105" s="122">
        <v>5.4979328194840003</v>
      </c>
      <c r="Z2105" s="122">
        <v>5.3826991667064004</v>
      </c>
      <c r="AA2105" s="122">
        <v>5.2300563682163999</v>
      </c>
      <c r="AB2105" s="122">
        <v>5.0652893060616</v>
      </c>
      <c r="AC2105" s="122">
        <v>4.9364562942464003</v>
      </c>
      <c r="AD2105" s="122">
        <v>4.6116458624236003</v>
      </c>
      <c r="AE2105" s="122">
        <v>5.1799545257431996</v>
      </c>
      <c r="AF2105" s="122">
        <v>5.3380636996512001</v>
      </c>
      <c r="AG2105" s="122">
        <v>5.3174460061940003</v>
      </c>
      <c r="AH2105" s="122">
        <v>5.3375073536036002</v>
      </c>
      <c r="AI2105" s="122">
        <v>5.5133508294451996</v>
      </c>
      <c r="AJ2105" s="122">
        <v>5.4037372702096</v>
      </c>
      <c r="AK2105" s="122">
        <v>5.2053395783283998</v>
      </c>
      <c r="AL2105" s="122">
        <v>0</v>
      </c>
    </row>
    <row r="2106" spans="1:38" hidden="1" x14ac:dyDescent="0.25">
      <c r="A2106" s="122" t="s">
        <v>2040</v>
      </c>
      <c r="B2106" s="122">
        <v>1</v>
      </c>
      <c r="C2106" s="122" t="s">
        <v>2222</v>
      </c>
      <c r="D2106" s="122" t="s">
        <v>2147</v>
      </c>
      <c r="E2106" s="122">
        <v>39</v>
      </c>
      <c r="F2106" s="122">
        <v>0.1430927070776</v>
      </c>
      <c r="G2106" s="122">
        <v>0.1530180496264</v>
      </c>
      <c r="H2106" s="122">
        <v>0.13859407710960001</v>
      </c>
      <c r="I2106" s="122">
        <v>0.14147900949280001</v>
      </c>
      <c r="J2106" s="122">
        <v>0.1352965218528</v>
      </c>
      <c r="K2106" s="122">
        <v>0.14690867836400001</v>
      </c>
      <c r="L2106" s="122">
        <v>0.123768916432</v>
      </c>
      <c r="M2106" s="122">
        <v>0.13112581810999999</v>
      </c>
      <c r="N2106" s="122">
        <v>0.13480864404000001</v>
      </c>
      <c r="O2106" s="122">
        <v>0.131282047022</v>
      </c>
      <c r="P2106" s="122">
        <v>0.13799166959760001</v>
      </c>
      <c r="Q2106" s="122">
        <v>0.13350536640560001</v>
      </c>
      <c r="R2106" s="122">
        <v>0.13353390083040001</v>
      </c>
      <c r="S2106" s="122">
        <v>0.13113008129760001</v>
      </c>
      <c r="T2106" s="122">
        <v>0.11969344571520001</v>
      </c>
      <c r="U2106" s="122">
        <v>0.1288555711688</v>
      </c>
      <c r="V2106" s="122">
        <v>0.1386061632816</v>
      </c>
      <c r="W2106" s="122">
        <v>0.14361150981519999</v>
      </c>
      <c r="X2106" s="122">
        <v>0.12884712425200001</v>
      </c>
      <c r="Y2106" s="122">
        <v>0.12708891061720001</v>
      </c>
      <c r="Z2106" s="122">
        <v>0.1243027710512</v>
      </c>
      <c r="AA2106" s="122">
        <v>0.1288481041848</v>
      </c>
      <c r="AB2106" s="122">
        <v>0.1252158533976</v>
      </c>
      <c r="AC2106" s="122">
        <v>0.1263649249464</v>
      </c>
      <c r="AD2106" s="122">
        <v>0.12207079389680001</v>
      </c>
      <c r="AE2106" s="122">
        <v>0.12528477366160001</v>
      </c>
      <c r="AF2106" s="122">
        <v>0.13196518514479999</v>
      </c>
      <c r="AG2106" s="122">
        <v>0.1352015361228</v>
      </c>
      <c r="AH2106" s="122">
        <v>0.13828750367879999</v>
      </c>
      <c r="AI2106" s="122">
        <v>0.1282461918052</v>
      </c>
      <c r="AJ2106" s="122">
        <v>0.13321521137959999</v>
      </c>
      <c r="AK2106" s="122">
        <v>0.13232690282279999</v>
      </c>
      <c r="AL2106" s="122">
        <v>0</v>
      </c>
    </row>
    <row r="2107" spans="1:38" hidden="1" x14ac:dyDescent="0.25">
      <c r="A2107" s="122" t="s">
        <v>2040</v>
      </c>
      <c r="B2107" s="122">
        <v>1</v>
      </c>
      <c r="C2107" s="122" t="s">
        <v>2222</v>
      </c>
      <c r="D2107" s="122" t="s">
        <v>475</v>
      </c>
      <c r="E2107" s="122">
        <v>39</v>
      </c>
      <c r="F2107" s="122">
        <v>1.495479589226</v>
      </c>
      <c r="G2107" s="122">
        <v>1.5780395708056001</v>
      </c>
      <c r="H2107" s="122">
        <v>1.4189109351956</v>
      </c>
      <c r="I2107" s="122">
        <v>1.4194998914628001</v>
      </c>
      <c r="J2107" s="122">
        <v>1.5036461433671999</v>
      </c>
      <c r="K2107" s="122">
        <v>1.4578150824439999</v>
      </c>
      <c r="L2107" s="122">
        <v>1.2670085801827999</v>
      </c>
      <c r="M2107" s="122">
        <v>1.293474426902</v>
      </c>
      <c r="N2107" s="122">
        <v>1.3490983830212</v>
      </c>
      <c r="O2107" s="122">
        <v>1.2416414165680001</v>
      </c>
      <c r="P2107" s="122">
        <v>1.2922915510904001</v>
      </c>
      <c r="Q2107" s="122">
        <v>1.2624373501544</v>
      </c>
      <c r="R2107" s="122">
        <v>1.2942372840152001</v>
      </c>
      <c r="S2107" s="122">
        <v>1.2866221257679999</v>
      </c>
      <c r="T2107" s="122">
        <v>1.2103350440384</v>
      </c>
      <c r="U2107" s="122">
        <v>1.2983576416747999</v>
      </c>
      <c r="V2107" s="122">
        <v>1.3685622371148001</v>
      </c>
      <c r="W2107" s="122">
        <v>1.4991596747484</v>
      </c>
      <c r="X2107" s="122">
        <v>1.4194813150028001</v>
      </c>
      <c r="Y2107" s="122">
        <v>1.36432298457</v>
      </c>
      <c r="Z2107" s="122">
        <v>1.4689719589692001</v>
      </c>
      <c r="AA2107" s="122">
        <v>1.4909326047839999</v>
      </c>
      <c r="AB2107" s="122">
        <v>1.5960236171908</v>
      </c>
      <c r="AC2107" s="122">
        <v>1.5020924508828</v>
      </c>
      <c r="AD2107" s="122">
        <v>1.4641423577535999</v>
      </c>
      <c r="AE2107" s="122">
        <v>1.6232270800368001</v>
      </c>
      <c r="AF2107" s="122">
        <v>1.7843067469528</v>
      </c>
      <c r="AG2107" s="122">
        <v>1.7778805764887999</v>
      </c>
      <c r="AH2107" s="122">
        <v>1.7905390524560001</v>
      </c>
      <c r="AI2107" s="122">
        <v>1.8509379828351999</v>
      </c>
      <c r="AJ2107" s="122">
        <v>1.8576654925331999</v>
      </c>
      <c r="AK2107" s="122">
        <v>1.8054625169559999</v>
      </c>
      <c r="AL2107" s="122">
        <v>0</v>
      </c>
    </row>
    <row r="2108" spans="1:38" hidden="1" x14ac:dyDescent="0.25">
      <c r="A2108" s="122" t="s">
        <v>2040</v>
      </c>
      <c r="B2108" s="122">
        <v>1</v>
      </c>
      <c r="C2108" s="122" t="s">
        <v>2222</v>
      </c>
      <c r="D2108" s="122" t="s">
        <v>2148</v>
      </c>
      <c r="E2108" s="122">
        <v>39</v>
      </c>
      <c r="F2108" s="122">
        <v>1.32429024168E-2</v>
      </c>
      <c r="G2108" s="122">
        <v>1.45519136644E-2</v>
      </c>
      <c r="H2108" s="122">
        <v>1.41047724944E-2</v>
      </c>
      <c r="I2108" s="122">
        <v>1.4887574486400001E-2</v>
      </c>
      <c r="J2108" s="122">
        <v>1.44766655712E-2</v>
      </c>
      <c r="K2108" s="122">
        <v>1.4882097935600001E-2</v>
      </c>
      <c r="L2108" s="122">
        <v>1.47153695696E-2</v>
      </c>
      <c r="M2108" s="122">
        <v>1.52419376368E-2</v>
      </c>
      <c r="N2108" s="122">
        <v>1.82628723984E-2</v>
      </c>
      <c r="O2108" s="122">
        <v>2.1325934316400001E-2</v>
      </c>
      <c r="P2108" s="122">
        <v>2.0490960324799998E-2</v>
      </c>
      <c r="Q2108" s="122">
        <v>2.21733108968E-2</v>
      </c>
      <c r="R2108" s="122">
        <v>2.3783706010399999E-2</v>
      </c>
      <c r="S2108" s="122">
        <v>2.4060328305999999E-2</v>
      </c>
      <c r="T2108" s="122">
        <v>2.27334862104E-2</v>
      </c>
      <c r="U2108" s="122">
        <v>2.5010472841200001E-2</v>
      </c>
      <c r="V2108" s="122">
        <v>2.5815873481999999E-2</v>
      </c>
      <c r="W2108" s="122">
        <v>2.7164035740800001E-2</v>
      </c>
      <c r="X2108" s="122">
        <v>2.8626424399999999E-2</v>
      </c>
      <c r="Y2108" s="122">
        <v>2.8937008130799999E-2</v>
      </c>
      <c r="Z2108" s="122">
        <v>3.2266445008000001E-2</v>
      </c>
      <c r="AA2108" s="122">
        <v>3.4025623643199998E-2</v>
      </c>
      <c r="AB2108" s="122">
        <v>3.25932794544E-2</v>
      </c>
      <c r="AC2108" s="122">
        <v>3.3267393619600003E-2</v>
      </c>
      <c r="AD2108" s="122">
        <v>3.2897445910000003E-2</v>
      </c>
      <c r="AE2108" s="122">
        <v>3.6657013996399999E-2</v>
      </c>
      <c r="AF2108" s="122">
        <v>3.87508731792E-2</v>
      </c>
      <c r="AG2108" s="122">
        <v>3.7642147104800003E-2</v>
      </c>
      <c r="AH2108" s="122">
        <v>3.6152184502000001E-2</v>
      </c>
      <c r="AI2108" s="122">
        <v>3.3982231152800003E-2</v>
      </c>
      <c r="AJ2108" s="122">
        <v>3.1814245332800001E-2</v>
      </c>
      <c r="AK2108" s="122">
        <v>3.20941868324E-2</v>
      </c>
      <c r="AL2108" s="122">
        <v>0</v>
      </c>
    </row>
    <row r="2109" spans="1:38" hidden="1" x14ac:dyDescent="0.25">
      <c r="A2109" s="122" t="s">
        <v>2040</v>
      </c>
      <c r="B2109" s="122">
        <v>1</v>
      </c>
      <c r="C2109" s="122" t="s">
        <v>2222</v>
      </c>
      <c r="D2109" s="122" t="s">
        <v>2149</v>
      </c>
      <c r="E2109" s="122">
        <v>39</v>
      </c>
      <c r="F2109" s="122">
        <v>2.7386330182399998E-2</v>
      </c>
      <c r="G2109" s="122">
        <v>2.8702994784799998E-2</v>
      </c>
      <c r="H2109" s="122">
        <v>2.6332079953199999E-2</v>
      </c>
      <c r="I2109" s="122">
        <v>2.76225441212E-2</v>
      </c>
      <c r="J2109" s="122">
        <v>2.6659314189199999E-2</v>
      </c>
      <c r="K2109" s="122">
        <v>2.9250373695200001E-2</v>
      </c>
      <c r="L2109" s="122">
        <v>2.6733357596400002E-2</v>
      </c>
      <c r="M2109" s="122">
        <v>2.6707759159200001E-2</v>
      </c>
      <c r="N2109" s="122">
        <v>2.90068223284E-2</v>
      </c>
      <c r="O2109" s="122">
        <v>2.96000567464E-2</v>
      </c>
      <c r="P2109" s="122">
        <v>2.66142167676E-2</v>
      </c>
      <c r="Q2109" s="122">
        <v>2.9065106100800001E-2</v>
      </c>
      <c r="R2109" s="122">
        <v>2.8278635184800002E-2</v>
      </c>
      <c r="S2109" s="122">
        <v>2.65885535272E-2</v>
      </c>
      <c r="T2109" s="122">
        <v>2.5248443592399999E-2</v>
      </c>
      <c r="U2109" s="122">
        <v>2.4818069642799999E-2</v>
      </c>
      <c r="V2109" s="122">
        <v>2.3470417980800001E-2</v>
      </c>
      <c r="W2109" s="122">
        <v>2.4709054210400001E-2</v>
      </c>
      <c r="X2109" s="122">
        <v>2.5221552966399999E-2</v>
      </c>
      <c r="Y2109" s="122">
        <v>2.5257993947199998E-2</v>
      </c>
      <c r="Z2109" s="122">
        <v>2.5241413990799998E-2</v>
      </c>
      <c r="AA2109" s="122">
        <v>2.3837164957200001E-2</v>
      </c>
      <c r="AB2109" s="122">
        <v>2.4891373964800002E-2</v>
      </c>
      <c r="AC2109" s="122">
        <v>2.37187166384E-2</v>
      </c>
      <c r="AD2109" s="122">
        <v>2.3286769430399999E-2</v>
      </c>
      <c r="AE2109" s="122">
        <v>2.69769152744E-2</v>
      </c>
      <c r="AF2109" s="122">
        <v>2.8900983994400001E-2</v>
      </c>
      <c r="AG2109" s="122">
        <v>2.7228541174799999E-2</v>
      </c>
      <c r="AH2109" s="122">
        <v>2.78452423956E-2</v>
      </c>
      <c r="AI2109" s="122">
        <v>2.4486089059600001E-2</v>
      </c>
      <c r="AJ2109" s="122">
        <v>2.1950650391600001E-2</v>
      </c>
      <c r="AK2109" s="122">
        <v>2.1938852832400001E-2</v>
      </c>
      <c r="AL2109" s="122">
        <v>0</v>
      </c>
    </row>
    <row r="2110" spans="1:38" hidden="1" x14ac:dyDescent="0.25">
      <c r="A2110" s="122" t="s">
        <v>2040</v>
      </c>
      <c r="B2110" s="122">
        <v>1</v>
      </c>
      <c r="C2110" s="122" t="s">
        <v>2222</v>
      </c>
      <c r="D2110" s="122" t="s">
        <v>2150</v>
      </c>
      <c r="E2110" s="122">
        <v>39</v>
      </c>
      <c r="F2110" s="122">
        <v>0.40315025565919999</v>
      </c>
      <c r="G2110" s="122">
        <v>0.48688666617639997</v>
      </c>
      <c r="H2110" s="122">
        <v>0.55978627088720001</v>
      </c>
      <c r="I2110" s="122">
        <v>0.69223195493199996</v>
      </c>
      <c r="J2110" s="122">
        <v>0.85150757557879997</v>
      </c>
      <c r="K2110" s="122">
        <v>0.91783812835120004</v>
      </c>
      <c r="L2110" s="122">
        <v>1.0447790147088001</v>
      </c>
      <c r="M2110" s="122">
        <v>1.0605298794160001</v>
      </c>
      <c r="N2110" s="122">
        <v>1.1615611986356</v>
      </c>
      <c r="O2110" s="122">
        <v>1.1735780711928001</v>
      </c>
      <c r="P2110" s="122">
        <v>1.2849269917092001</v>
      </c>
      <c r="Q2110" s="122">
        <v>1.3712108808104</v>
      </c>
      <c r="R2110" s="122">
        <v>1.4584801344064</v>
      </c>
      <c r="S2110" s="122">
        <v>1.5557978677555999</v>
      </c>
      <c r="T2110" s="122">
        <v>1.4224759824155999</v>
      </c>
      <c r="U2110" s="122">
        <v>1.4169651525596001</v>
      </c>
      <c r="V2110" s="122">
        <v>1.4681728938548</v>
      </c>
      <c r="W2110" s="122">
        <v>1.5585448765264001</v>
      </c>
      <c r="X2110" s="122">
        <v>1.4559648825260001</v>
      </c>
      <c r="Y2110" s="122">
        <v>1.4795293800672</v>
      </c>
      <c r="Z2110" s="122">
        <v>1.3825052578371999</v>
      </c>
      <c r="AA2110" s="122">
        <v>1.3787430834184</v>
      </c>
      <c r="AB2110" s="122">
        <v>1.351182561666</v>
      </c>
      <c r="AC2110" s="122">
        <v>1.2196023095648001</v>
      </c>
      <c r="AD2110" s="122">
        <v>1.1798087394436001</v>
      </c>
      <c r="AE2110" s="122">
        <v>1.1250680809760001</v>
      </c>
      <c r="AF2110" s="122">
        <v>1.0541084892324</v>
      </c>
      <c r="AG2110" s="122">
        <v>1.0868702799948</v>
      </c>
      <c r="AH2110" s="122">
        <v>1.1268897017391999</v>
      </c>
      <c r="AI2110" s="122">
        <v>1.1296020238496001</v>
      </c>
      <c r="AJ2110" s="122">
        <v>1.1406404918272</v>
      </c>
      <c r="AK2110" s="122">
        <v>1.152137522676</v>
      </c>
      <c r="AL2110" s="122">
        <v>0</v>
      </c>
    </row>
    <row r="2111" spans="1:38" hidden="1" x14ac:dyDescent="0.25">
      <c r="A2111" s="122" t="s">
        <v>2040</v>
      </c>
      <c r="B2111" s="122">
        <v>1</v>
      </c>
      <c r="C2111" s="122" t="s">
        <v>2222</v>
      </c>
      <c r="D2111" s="122" t="s">
        <v>2151</v>
      </c>
      <c r="E2111" s="122">
        <v>39</v>
      </c>
      <c r="F2111" s="122">
        <v>0.1052683553376</v>
      </c>
      <c r="G2111" s="122">
        <v>0.10827823795039999</v>
      </c>
      <c r="H2111" s="122">
        <v>0.1102667877136</v>
      </c>
      <c r="I2111" s="122">
        <v>0.1041861231432</v>
      </c>
      <c r="J2111" s="122">
        <v>0.11566416868440001</v>
      </c>
      <c r="K2111" s="122">
        <v>0.1217424689852</v>
      </c>
      <c r="L2111" s="122">
        <v>0.12753194436920001</v>
      </c>
      <c r="M2111" s="122">
        <v>0.13970174076319999</v>
      </c>
      <c r="N2111" s="122">
        <v>0.14243174648080001</v>
      </c>
      <c r="O2111" s="122">
        <v>0.13760964539840001</v>
      </c>
      <c r="P2111" s="122">
        <v>0.14229867320199999</v>
      </c>
      <c r="Q2111" s="122">
        <v>0.14777150424960001</v>
      </c>
      <c r="R2111" s="122">
        <v>0.14586851168959999</v>
      </c>
      <c r="S2111" s="122">
        <v>0.14702016538160001</v>
      </c>
      <c r="T2111" s="122">
        <v>0.1398888706908</v>
      </c>
      <c r="U2111" s="122">
        <v>0.1437559610004</v>
      </c>
      <c r="V2111" s="122">
        <v>0.14936867347079999</v>
      </c>
      <c r="W2111" s="122">
        <v>0.15974079444959999</v>
      </c>
      <c r="X2111" s="122">
        <v>0.16970885003239999</v>
      </c>
      <c r="Y2111" s="122">
        <v>0.16774940351959999</v>
      </c>
      <c r="Z2111" s="122">
        <v>0.17094117028799999</v>
      </c>
      <c r="AA2111" s="122">
        <v>0.16977156222600001</v>
      </c>
      <c r="AB2111" s="122">
        <v>0.18202918478919999</v>
      </c>
      <c r="AC2111" s="122">
        <v>0.17343640685559999</v>
      </c>
      <c r="AD2111" s="122">
        <v>0.1826983091696</v>
      </c>
      <c r="AE2111" s="122">
        <v>0.17159779682920001</v>
      </c>
      <c r="AF2111" s="122">
        <v>0.1651806519748</v>
      </c>
      <c r="AG2111" s="122">
        <v>0.1813327058592</v>
      </c>
      <c r="AH2111" s="122">
        <v>0.20034733432560001</v>
      </c>
      <c r="AI2111" s="122">
        <v>0.1995117553212</v>
      </c>
      <c r="AJ2111" s="122">
        <v>0.2053140676412</v>
      </c>
      <c r="AK2111" s="122">
        <v>0.20724272150119999</v>
      </c>
      <c r="AL2111" s="122">
        <v>0</v>
      </c>
    </row>
    <row r="2112" spans="1:38" hidden="1" x14ac:dyDescent="0.25">
      <c r="A2112" s="122" t="s">
        <v>2040</v>
      </c>
      <c r="B2112" s="122">
        <v>1</v>
      </c>
      <c r="C2112" s="122" t="s">
        <v>2222</v>
      </c>
      <c r="D2112" s="122" t="s">
        <v>2152</v>
      </c>
      <c r="E2112" s="122">
        <v>39</v>
      </c>
      <c r="F2112" s="122">
        <v>0.53963491273719999</v>
      </c>
      <c r="G2112" s="122">
        <v>0.55824949808040003</v>
      </c>
      <c r="H2112" s="122">
        <v>0.51555183652000003</v>
      </c>
      <c r="I2112" s="122">
        <v>0.55762676136720002</v>
      </c>
      <c r="J2112" s="122">
        <v>0.56647029400920001</v>
      </c>
      <c r="K2112" s="122">
        <v>0.60281620884800002</v>
      </c>
      <c r="L2112" s="122">
        <v>0.59768543138079999</v>
      </c>
      <c r="M2112" s="122">
        <v>0.64934161193439999</v>
      </c>
      <c r="N2112" s="122">
        <v>0.76872569823000003</v>
      </c>
      <c r="O2112" s="122">
        <v>0.90410977868120002</v>
      </c>
      <c r="P2112" s="122">
        <v>0.93602018817720001</v>
      </c>
      <c r="Q2112" s="122">
        <v>1.0119017076223999</v>
      </c>
      <c r="R2112" s="122">
        <v>1.1299386000084</v>
      </c>
      <c r="S2112" s="122">
        <v>1.1450150317396</v>
      </c>
      <c r="T2112" s="122">
        <v>1.1520798578211999</v>
      </c>
      <c r="U2112" s="122">
        <v>1.3127323824356001</v>
      </c>
      <c r="V2112" s="122">
        <v>1.3177193189551999</v>
      </c>
      <c r="W2112" s="122">
        <v>1.486430926792</v>
      </c>
      <c r="X2112" s="122">
        <v>1.5185381070132</v>
      </c>
      <c r="Y2112" s="122">
        <v>1.5308013564592</v>
      </c>
      <c r="Z2112" s="122">
        <v>1.7025969288916001</v>
      </c>
      <c r="AA2112" s="122">
        <v>1.7874138174676</v>
      </c>
      <c r="AB2112" s="122">
        <v>1.8529463768479999</v>
      </c>
      <c r="AC2112" s="122">
        <v>1.912408748264</v>
      </c>
      <c r="AD2112" s="122">
        <v>1.9765723552456</v>
      </c>
      <c r="AE2112" s="122">
        <v>2.1685343365251999</v>
      </c>
      <c r="AF2112" s="122">
        <v>2.3842598947411999</v>
      </c>
      <c r="AG2112" s="122">
        <v>2.3212412524168</v>
      </c>
      <c r="AH2112" s="122">
        <v>2.4418212763112002</v>
      </c>
      <c r="AI2112" s="122">
        <v>2.3612384597676002</v>
      </c>
      <c r="AJ2112" s="122">
        <v>2.4564087245768</v>
      </c>
      <c r="AK2112" s="122">
        <v>2.4811170918127998</v>
      </c>
      <c r="AL2112" s="122">
        <v>0</v>
      </c>
    </row>
    <row r="2113" spans="1:38" hidden="1" x14ac:dyDescent="0.25">
      <c r="A2113" s="122" t="s">
        <v>2040</v>
      </c>
      <c r="B2113" s="122">
        <v>1</v>
      </c>
      <c r="C2113" s="122" t="s">
        <v>2222</v>
      </c>
      <c r="D2113" s="122" t="s">
        <v>2153</v>
      </c>
      <c r="E2113" s="122">
        <v>39</v>
      </c>
      <c r="F2113" s="122">
        <v>0.85352958658800004</v>
      </c>
      <c r="G2113" s="122">
        <v>0.8979746536712</v>
      </c>
      <c r="H2113" s="122">
        <v>0.76766480859880004</v>
      </c>
      <c r="I2113" s="122">
        <v>0.79665171222279996</v>
      </c>
      <c r="J2113" s="122">
        <v>0.788907132314</v>
      </c>
      <c r="K2113" s="122">
        <v>0.82880658073360003</v>
      </c>
      <c r="L2113" s="122">
        <v>0.7399221397372</v>
      </c>
      <c r="M2113" s="122">
        <v>0.72495760436680001</v>
      </c>
      <c r="N2113" s="122">
        <v>0.8635538779952</v>
      </c>
      <c r="O2113" s="122">
        <v>0.87008810122080005</v>
      </c>
      <c r="P2113" s="122">
        <v>0.79895042072720002</v>
      </c>
      <c r="Q2113" s="122">
        <v>0.85200584024360004</v>
      </c>
      <c r="R2113" s="122">
        <v>0.92151859240559997</v>
      </c>
      <c r="S2113" s="122">
        <v>0.88415484188079996</v>
      </c>
      <c r="T2113" s="122">
        <v>0.9062355021188</v>
      </c>
      <c r="U2113" s="122">
        <v>1.0260401517127999</v>
      </c>
      <c r="V2113" s="122">
        <v>1.0344325474364</v>
      </c>
      <c r="W2113" s="122">
        <v>1.2000561328532</v>
      </c>
      <c r="X2113" s="122">
        <v>1.1849689701024</v>
      </c>
      <c r="Y2113" s="122">
        <v>1.2083448815340001</v>
      </c>
      <c r="Z2113" s="122">
        <v>1.3596031977136001</v>
      </c>
      <c r="AA2113" s="122">
        <v>1.3529435371703999</v>
      </c>
      <c r="AB2113" s="122">
        <v>1.4044119127696</v>
      </c>
      <c r="AC2113" s="122">
        <v>1.394452161732</v>
      </c>
      <c r="AD2113" s="122">
        <v>1.3715537818387999</v>
      </c>
      <c r="AE2113" s="122">
        <v>1.5717785438936001</v>
      </c>
      <c r="AF2113" s="122">
        <v>1.7327250384135999</v>
      </c>
      <c r="AG2113" s="122">
        <v>1.6980881829408001</v>
      </c>
      <c r="AH2113" s="122">
        <v>1.8370140894560001</v>
      </c>
      <c r="AI2113" s="122">
        <v>1.8246593986935999</v>
      </c>
      <c r="AJ2113" s="122">
        <v>1.7739854047720001</v>
      </c>
      <c r="AK2113" s="122">
        <v>1.7487602719691999</v>
      </c>
      <c r="AL2113" s="122">
        <v>0</v>
      </c>
    </row>
    <row r="2114" spans="1:38" hidden="1" x14ac:dyDescent="0.25">
      <c r="A2114" s="122" t="s">
        <v>2040</v>
      </c>
      <c r="B2114" s="122">
        <v>1</v>
      </c>
      <c r="C2114" s="122" t="s">
        <v>2222</v>
      </c>
      <c r="D2114" s="122" t="s">
        <v>2154</v>
      </c>
      <c r="E2114" s="122">
        <v>39</v>
      </c>
      <c r="F2114" s="122">
        <v>0.51571675031800002</v>
      </c>
      <c r="G2114" s="122">
        <v>0.51496079473159995</v>
      </c>
      <c r="H2114" s="122">
        <v>0.52500967723400005</v>
      </c>
      <c r="I2114" s="122">
        <v>0.55450234149800004</v>
      </c>
      <c r="J2114" s="122">
        <v>0.69525309329560003</v>
      </c>
      <c r="K2114" s="122">
        <v>0.88364886847440005</v>
      </c>
      <c r="L2114" s="122">
        <v>1.0922156383656001</v>
      </c>
      <c r="M2114" s="122">
        <v>1.4014929772228</v>
      </c>
      <c r="N2114" s="122">
        <v>1.6978287223296</v>
      </c>
      <c r="O2114" s="122">
        <v>1.7854086441379999</v>
      </c>
      <c r="P2114" s="122">
        <v>1.8332031528607999</v>
      </c>
      <c r="Q2114" s="122">
        <v>1.9005494684455999</v>
      </c>
      <c r="R2114" s="122">
        <v>1.8534548089623999</v>
      </c>
      <c r="S2114" s="122">
        <v>1.8818453813124001</v>
      </c>
      <c r="T2114" s="122">
        <v>1.7958748400908</v>
      </c>
      <c r="U2114" s="122">
        <v>1.8479979559972</v>
      </c>
      <c r="V2114" s="122">
        <v>1.8279515164092</v>
      </c>
      <c r="W2114" s="122">
        <v>1.8321595402852</v>
      </c>
      <c r="X2114" s="122">
        <v>1.7325038703083999</v>
      </c>
      <c r="Y2114" s="122">
        <v>1.6933752982243999</v>
      </c>
      <c r="Z2114" s="122">
        <v>1.7653315075760001</v>
      </c>
      <c r="AA2114" s="122">
        <v>1.7982978438599999</v>
      </c>
      <c r="AB2114" s="122">
        <v>1.74945710198</v>
      </c>
      <c r="AC2114" s="122">
        <v>1.5837265739063999</v>
      </c>
      <c r="AD2114" s="122">
        <v>1.4746954849144001</v>
      </c>
      <c r="AE2114" s="122">
        <v>1.5941643034184001</v>
      </c>
      <c r="AF2114" s="122">
        <v>1.5868397226583999</v>
      </c>
      <c r="AG2114" s="122">
        <v>1.5044128882608001</v>
      </c>
      <c r="AH2114" s="122">
        <v>1.5720791595292001</v>
      </c>
      <c r="AI2114" s="122">
        <v>1.5684699609404</v>
      </c>
      <c r="AJ2114" s="122">
        <v>1.5294694538172</v>
      </c>
      <c r="AK2114" s="122">
        <v>1.4794843780303999</v>
      </c>
      <c r="AL2114" s="122">
        <v>0</v>
      </c>
    </row>
    <row r="2115" spans="1:38" hidden="1" x14ac:dyDescent="0.25">
      <c r="A2115" s="122" t="s">
        <v>2040</v>
      </c>
      <c r="B2115" s="122">
        <v>1</v>
      </c>
      <c r="C2115" s="122" t="s">
        <v>2222</v>
      </c>
      <c r="D2115" s="122" t="s">
        <v>2155</v>
      </c>
      <c r="E2115" s="122">
        <v>39</v>
      </c>
      <c r="F2115" s="122">
        <v>0.29123106967919998</v>
      </c>
      <c r="G2115" s="122">
        <v>0.29430098544</v>
      </c>
      <c r="H2115" s="122">
        <v>0.30318889975360003</v>
      </c>
      <c r="I2115" s="122">
        <v>0.28850340013600001</v>
      </c>
      <c r="J2115" s="122">
        <v>0.30431205577920001</v>
      </c>
      <c r="K2115" s="122">
        <v>0.30509696469839998</v>
      </c>
      <c r="L2115" s="122">
        <v>0.29782521567120002</v>
      </c>
      <c r="M2115" s="122">
        <v>0.299200588988</v>
      </c>
      <c r="N2115" s="122">
        <v>0.295272437138</v>
      </c>
      <c r="O2115" s="122">
        <v>0.30790682070120001</v>
      </c>
      <c r="P2115" s="122">
        <v>0.31392108178759998</v>
      </c>
      <c r="Q2115" s="122">
        <v>0.32601385161800001</v>
      </c>
      <c r="R2115" s="122">
        <v>0.3731837279968</v>
      </c>
      <c r="S2115" s="122">
        <v>0.41543297789279998</v>
      </c>
      <c r="T2115" s="122">
        <v>0.4107226774644</v>
      </c>
      <c r="U2115" s="122">
        <v>0.42068177495960002</v>
      </c>
      <c r="V2115" s="122">
        <v>0.41466183848319998</v>
      </c>
      <c r="W2115" s="122">
        <v>0.43125934300399998</v>
      </c>
      <c r="X2115" s="122">
        <v>0.43966419927360001</v>
      </c>
      <c r="Y2115" s="122">
        <v>0.45095713096559997</v>
      </c>
      <c r="Z2115" s="122">
        <v>0.4286708117636</v>
      </c>
      <c r="AA2115" s="122">
        <v>0.46935757954399998</v>
      </c>
      <c r="AB2115" s="122">
        <v>0.29176179570720001</v>
      </c>
      <c r="AC2115" s="122">
        <v>0.2666528974256</v>
      </c>
      <c r="AD2115" s="122">
        <v>0.28709825226039998</v>
      </c>
      <c r="AE2115" s="122">
        <v>0.29808349715479998</v>
      </c>
      <c r="AF2115" s="122">
        <v>0.30443036330560003</v>
      </c>
      <c r="AG2115" s="122">
        <v>0.3039476362272</v>
      </c>
      <c r="AH2115" s="122">
        <v>0.3372541453624</v>
      </c>
      <c r="AI2115" s="122">
        <v>0.27865160163120001</v>
      </c>
      <c r="AJ2115" s="122">
        <v>0.2962701107072</v>
      </c>
      <c r="AK2115" s="122">
        <v>0.298314718604</v>
      </c>
      <c r="AL2115" s="122">
        <v>0</v>
      </c>
    </row>
    <row r="2116" spans="1:38" hidden="1" x14ac:dyDescent="0.25">
      <c r="A2116" s="122" t="s">
        <v>2040</v>
      </c>
      <c r="B2116" s="122">
        <v>1</v>
      </c>
      <c r="C2116" s="122" t="s">
        <v>2222</v>
      </c>
      <c r="D2116" s="122" t="s">
        <v>2156</v>
      </c>
      <c r="E2116" s="122">
        <v>39</v>
      </c>
      <c r="F2116" s="122">
        <v>0.66891379748479995</v>
      </c>
      <c r="G2116" s="122">
        <v>0.69880798221359997</v>
      </c>
      <c r="H2116" s="122">
        <v>0.6567992601996</v>
      </c>
      <c r="I2116" s="122">
        <v>0.73056947902119995</v>
      </c>
      <c r="J2116" s="122">
        <v>0.73482800486199995</v>
      </c>
      <c r="K2116" s="122">
        <v>0.72380030606239998</v>
      </c>
      <c r="L2116" s="122">
        <v>0.68517017947280001</v>
      </c>
      <c r="M2116" s="122">
        <v>0.72659460382319996</v>
      </c>
      <c r="N2116" s="122">
        <v>0.83524729435279998</v>
      </c>
      <c r="O2116" s="122">
        <v>0.89903441649280003</v>
      </c>
      <c r="P2116" s="122">
        <v>0.8845080513668</v>
      </c>
      <c r="Q2116" s="122">
        <v>0.95643182092360002</v>
      </c>
      <c r="R2116" s="122">
        <v>1.0380953547244001</v>
      </c>
      <c r="S2116" s="122">
        <v>1.0285605676948</v>
      </c>
      <c r="T2116" s="122">
        <v>1.0281492178328</v>
      </c>
      <c r="U2116" s="122">
        <v>1.1480405636055999</v>
      </c>
      <c r="V2116" s="122">
        <v>1.1373642480116</v>
      </c>
      <c r="W2116" s="122">
        <v>1.2661012226632</v>
      </c>
      <c r="X2116" s="122">
        <v>1.2497290314012</v>
      </c>
      <c r="Y2116" s="122">
        <v>1.2626824469839999</v>
      </c>
      <c r="Z2116" s="122">
        <v>1.4148419975927999</v>
      </c>
      <c r="AA2116" s="122">
        <v>1.4380973865244</v>
      </c>
      <c r="AB2116" s="122">
        <v>1.4712874608291999</v>
      </c>
      <c r="AC2116" s="122">
        <v>1.4698752179132</v>
      </c>
      <c r="AD2116" s="122">
        <v>1.48321160799</v>
      </c>
      <c r="AE2116" s="122">
        <v>1.6285330745040001</v>
      </c>
      <c r="AF2116" s="122">
        <v>1.7091816178079999</v>
      </c>
      <c r="AG2116" s="122">
        <v>1.6724803686695999</v>
      </c>
      <c r="AH2116" s="122">
        <v>1.7527287458464</v>
      </c>
      <c r="AI2116" s="122">
        <v>1.6966146121651999</v>
      </c>
      <c r="AJ2116" s="122">
        <v>1.6760463349000001</v>
      </c>
      <c r="AK2116" s="122">
        <v>1.67231002757</v>
      </c>
      <c r="AL2116" s="122">
        <v>0</v>
      </c>
    </row>
    <row r="2117" spans="1:38" hidden="1" x14ac:dyDescent="0.25">
      <c r="A2117" s="122" t="s">
        <v>2040</v>
      </c>
      <c r="B2117" s="122">
        <v>1</v>
      </c>
      <c r="C2117" s="122" t="s">
        <v>2222</v>
      </c>
      <c r="D2117" s="122" t="s">
        <v>2178</v>
      </c>
      <c r="E2117" s="122">
        <v>39</v>
      </c>
      <c r="F2117" s="122">
        <v>0</v>
      </c>
      <c r="G2117" s="122">
        <v>0</v>
      </c>
      <c r="H2117" s="122">
        <v>0</v>
      </c>
      <c r="I2117" s="122">
        <v>0</v>
      </c>
      <c r="J2117" s="122">
        <v>0</v>
      </c>
      <c r="K2117" s="122">
        <v>0</v>
      </c>
      <c r="L2117" s="122">
        <v>0</v>
      </c>
      <c r="M2117" s="122">
        <v>0</v>
      </c>
      <c r="N2117" s="122">
        <v>0</v>
      </c>
      <c r="O2117" s="122">
        <v>0</v>
      </c>
      <c r="P2117" s="122">
        <v>0</v>
      </c>
      <c r="Q2117" s="122">
        <v>0</v>
      </c>
      <c r="R2117" s="122">
        <v>0</v>
      </c>
      <c r="S2117" s="122">
        <v>0</v>
      </c>
      <c r="T2117" s="122">
        <v>0</v>
      </c>
      <c r="U2117" s="122">
        <v>0</v>
      </c>
      <c r="V2117" s="122">
        <v>0</v>
      </c>
      <c r="W2117" s="122">
        <v>0</v>
      </c>
      <c r="X2117" s="122">
        <v>0</v>
      </c>
      <c r="Y2117" s="122">
        <v>0</v>
      </c>
      <c r="Z2117" s="122">
        <v>0</v>
      </c>
      <c r="AA2117" s="122">
        <v>0</v>
      </c>
      <c r="AB2117" s="122">
        <v>0</v>
      </c>
      <c r="AC2117" s="122">
        <v>0</v>
      </c>
      <c r="AD2117" s="122">
        <v>0</v>
      </c>
      <c r="AE2117" s="122">
        <v>0</v>
      </c>
      <c r="AF2117" s="122">
        <v>0</v>
      </c>
      <c r="AG2117" s="122">
        <v>0</v>
      </c>
      <c r="AH2117" s="122">
        <v>0</v>
      </c>
      <c r="AI2117" s="122">
        <v>0</v>
      </c>
      <c r="AJ2117" s="122">
        <v>0</v>
      </c>
      <c r="AK2117" s="122">
        <v>0</v>
      </c>
      <c r="AL2117" s="122">
        <v>0</v>
      </c>
    </row>
    <row r="2118" spans="1:38" hidden="1" x14ac:dyDescent="0.25">
      <c r="A2118" s="122" t="s">
        <v>2040</v>
      </c>
      <c r="B2118" s="122">
        <v>1</v>
      </c>
      <c r="C2118" s="122" t="s">
        <v>2222</v>
      </c>
      <c r="D2118" s="122" t="s">
        <v>2157</v>
      </c>
      <c r="E2118" s="122">
        <v>39</v>
      </c>
      <c r="F2118" s="122">
        <v>2.8181346788000001E-3</v>
      </c>
      <c r="G2118" s="122">
        <v>3.0357389076E-3</v>
      </c>
      <c r="H2118" s="122">
        <v>2.7418897912E-3</v>
      </c>
      <c r="I2118" s="122">
        <v>2.4805884823999999E-3</v>
      </c>
      <c r="J2118" s="122">
        <v>2.0857329668000002E-3</v>
      </c>
      <c r="K2118" s="122">
        <v>1.9557838692000002E-3</v>
      </c>
      <c r="L2118" s="122">
        <v>1.6742382328E-3</v>
      </c>
      <c r="M2118" s="122">
        <v>1.6522949548E-3</v>
      </c>
      <c r="N2118" s="122">
        <v>1.86846611E-3</v>
      </c>
      <c r="O2118" s="122">
        <v>2.0423837084000002E-3</v>
      </c>
      <c r="P2118" s="122">
        <v>1.982115646E-3</v>
      </c>
      <c r="Q2118" s="122">
        <v>2.0090140335999999E-3</v>
      </c>
      <c r="R2118" s="122">
        <v>1.9546912111999999E-3</v>
      </c>
      <c r="S2118" s="122">
        <v>2.0932190104000002E-3</v>
      </c>
      <c r="T2118" s="122">
        <v>1.9989437440000001E-3</v>
      </c>
      <c r="U2118" s="122">
        <v>1.9121116448E-3</v>
      </c>
      <c r="V2118" s="122">
        <v>1.8325548611999999E-3</v>
      </c>
      <c r="W2118" s="122">
        <v>2.0852240695999999E-3</v>
      </c>
      <c r="X2118" s="122">
        <v>2.2130259591999998E-3</v>
      </c>
      <c r="Y2118" s="122">
        <v>2.3169421295999998E-3</v>
      </c>
      <c r="Z2118" s="122">
        <v>2.6475590119999998E-3</v>
      </c>
      <c r="AA2118" s="122">
        <v>2.8787632299999998E-3</v>
      </c>
      <c r="AB2118" s="122">
        <v>3.1184986672E-3</v>
      </c>
      <c r="AC2118" s="122">
        <v>3.1340332296000001E-3</v>
      </c>
      <c r="AD2118" s="122">
        <v>2.5714007787999999E-3</v>
      </c>
      <c r="AE2118" s="122">
        <v>2.5863420296000001E-3</v>
      </c>
      <c r="AF2118" s="122">
        <v>2.6115672492E-3</v>
      </c>
      <c r="AG2118" s="122">
        <v>2.1999752348E-3</v>
      </c>
      <c r="AH2118" s="122">
        <v>2.2741425252000001E-3</v>
      </c>
      <c r="AI2118" s="122">
        <v>2.0000210916E-3</v>
      </c>
      <c r="AJ2118" s="122">
        <v>1.9534828040000001E-3</v>
      </c>
      <c r="AK2118" s="122">
        <v>1.9567001579999998E-3</v>
      </c>
      <c r="AL2118" s="122">
        <v>0</v>
      </c>
    </row>
    <row r="2119" spans="1:38" hidden="1" x14ac:dyDescent="0.25">
      <c r="A2119" s="122" t="s">
        <v>2040</v>
      </c>
      <c r="B2119" s="122">
        <v>1</v>
      </c>
      <c r="C2119" s="122" t="s">
        <v>2222</v>
      </c>
      <c r="D2119" s="122" t="s">
        <v>2158</v>
      </c>
      <c r="E2119" s="122">
        <v>39</v>
      </c>
      <c r="F2119" s="122">
        <v>0.34301683988600001</v>
      </c>
      <c r="G2119" s="122">
        <v>0.3213806093512</v>
      </c>
      <c r="H2119" s="122">
        <v>0.30263991526720002</v>
      </c>
      <c r="I2119" s="122">
        <v>0.33756668769319997</v>
      </c>
      <c r="J2119" s="122">
        <v>0.3259687542552</v>
      </c>
      <c r="K2119" s="122">
        <v>0.32641935266080002</v>
      </c>
      <c r="L2119" s="122">
        <v>0.31349281829039999</v>
      </c>
      <c r="M2119" s="122">
        <v>0.32783411458</v>
      </c>
      <c r="N2119" s="122">
        <v>0.33429148479440002</v>
      </c>
      <c r="O2119" s="122">
        <v>0.32569027756160002</v>
      </c>
      <c r="P2119" s="122">
        <v>0.36824223165800002</v>
      </c>
      <c r="Q2119" s="122">
        <v>0.40321420970600003</v>
      </c>
      <c r="R2119" s="122">
        <v>0.38507699499920001</v>
      </c>
      <c r="S2119" s="122">
        <v>0.38858553777959998</v>
      </c>
      <c r="T2119" s="122">
        <v>0.39381779232039998</v>
      </c>
      <c r="U2119" s="122">
        <v>0.39427017867719999</v>
      </c>
      <c r="V2119" s="122">
        <v>0.38609823448559999</v>
      </c>
      <c r="W2119" s="122">
        <v>0.4023688013408</v>
      </c>
      <c r="X2119" s="122">
        <v>0.3587064167008</v>
      </c>
      <c r="Y2119" s="122">
        <v>0.35199683610560001</v>
      </c>
      <c r="Z2119" s="122">
        <v>0.35335978209000002</v>
      </c>
      <c r="AA2119" s="122">
        <v>0.3236589555444</v>
      </c>
      <c r="AB2119" s="122">
        <v>0.33959698583719999</v>
      </c>
      <c r="AC2119" s="122">
        <v>0.32135660433520002</v>
      </c>
      <c r="AD2119" s="122">
        <v>0.33765194058679998</v>
      </c>
      <c r="AE2119" s="122">
        <v>0.35215643952159997</v>
      </c>
      <c r="AF2119" s="122">
        <v>0.31193306935839998</v>
      </c>
      <c r="AG2119" s="122">
        <v>0.3081067915772</v>
      </c>
      <c r="AH2119" s="122">
        <v>0.32532983346080002</v>
      </c>
      <c r="AI2119" s="122">
        <v>0.30914676926840001</v>
      </c>
      <c r="AJ2119" s="122">
        <v>0.2906610530348</v>
      </c>
      <c r="AK2119" s="122">
        <v>0.28590279308639999</v>
      </c>
      <c r="AL2119" s="122">
        <v>0</v>
      </c>
    </row>
    <row r="2120" spans="1:38" hidden="1" x14ac:dyDescent="0.25">
      <c r="A2120" s="122" t="s">
        <v>2040</v>
      </c>
      <c r="B2120" s="122">
        <v>1</v>
      </c>
      <c r="C2120" s="122" t="s">
        <v>2222</v>
      </c>
      <c r="D2120" s="122" t="s">
        <v>2159</v>
      </c>
      <c r="E2120" s="122">
        <v>39</v>
      </c>
      <c r="F2120" s="122">
        <v>0.6627586044828</v>
      </c>
      <c r="G2120" s="122">
        <v>0.69887487536439996</v>
      </c>
      <c r="H2120" s="122">
        <v>0.61586175429239998</v>
      </c>
      <c r="I2120" s="122">
        <v>0.62648089598919998</v>
      </c>
      <c r="J2120" s="122">
        <v>0.66618748002520001</v>
      </c>
      <c r="K2120" s="122">
        <v>0.61935529624079999</v>
      </c>
      <c r="L2120" s="122">
        <v>0.50093905009679995</v>
      </c>
      <c r="M2120" s="122">
        <v>0.52978915150280004</v>
      </c>
      <c r="N2120" s="122">
        <v>0.59010163425079998</v>
      </c>
      <c r="O2120" s="122">
        <v>0.58660951315400001</v>
      </c>
      <c r="P2120" s="122">
        <v>0.59781922322079994</v>
      </c>
      <c r="Q2120" s="122">
        <v>0.62508492496519996</v>
      </c>
      <c r="R2120" s="122">
        <v>0.64206861437039997</v>
      </c>
      <c r="S2120" s="122">
        <v>0.64795637217919999</v>
      </c>
      <c r="T2120" s="122">
        <v>0.59241746741239998</v>
      </c>
      <c r="U2120" s="122">
        <v>0.69337122745239999</v>
      </c>
      <c r="V2120" s="122">
        <v>0.70920615418239996</v>
      </c>
      <c r="W2120" s="122">
        <v>0.73608239773319994</v>
      </c>
      <c r="X2120" s="122">
        <v>0.71994886876919995</v>
      </c>
      <c r="Y2120" s="122">
        <v>0.69731076562280003</v>
      </c>
      <c r="Z2120" s="122">
        <v>0.76477937320400002</v>
      </c>
      <c r="AA2120" s="122">
        <v>0.79403972257400002</v>
      </c>
      <c r="AB2120" s="122">
        <v>0.83302648907520005</v>
      </c>
      <c r="AC2120" s="122">
        <v>0.79615279741199996</v>
      </c>
      <c r="AD2120" s="122">
        <v>0.8167517768732</v>
      </c>
      <c r="AE2120" s="122">
        <v>0.92323583263800002</v>
      </c>
      <c r="AF2120" s="122">
        <v>1.0463533073</v>
      </c>
      <c r="AG2120" s="122">
        <v>1.0900117232732001</v>
      </c>
      <c r="AH2120" s="122">
        <v>1.1867753985808001</v>
      </c>
      <c r="AI2120" s="122">
        <v>1.2261155517324001</v>
      </c>
      <c r="AJ2120" s="122">
        <v>1.3256955748707999</v>
      </c>
      <c r="AK2120" s="122">
        <v>1.3079631857180001</v>
      </c>
      <c r="AL2120" s="122">
        <v>0</v>
      </c>
    </row>
    <row r="2121" spans="1:38" hidden="1" x14ac:dyDescent="0.25">
      <c r="A2121" s="122" t="s">
        <v>2040</v>
      </c>
      <c r="B2121" s="122">
        <v>1</v>
      </c>
      <c r="C2121" s="122" t="s">
        <v>2222</v>
      </c>
      <c r="D2121" s="122" t="s">
        <v>2160</v>
      </c>
      <c r="E2121" s="122">
        <v>39</v>
      </c>
      <c r="F2121" s="122">
        <v>0.37292511076520002</v>
      </c>
      <c r="G2121" s="122">
        <v>0.36617727266959998</v>
      </c>
      <c r="H2121" s="122">
        <v>0.33888938775159999</v>
      </c>
      <c r="I2121" s="122">
        <v>0.32109723588040001</v>
      </c>
      <c r="J2121" s="122">
        <v>0.34239355609479999</v>
      </c>
      <c r="K2121" s="122">
        <v>0.31824386330799997</v>
      </c>
      <c r="L2121" s="122">
        <v>0.27589369401719999</v>
      </c>
      <c r="M2121" s="122">
        <v>0.25773538156800002</v>
      </c>
      <c r="N2121" s="122">
        <v>0.26951312733799998</v>
      </c>
      <c r="O2121" s="122">
        <v>0.24834887284480001</v>
      </c>
      <c r="P2121" s="122">
        <v>0.24323467234080001</v>
      </c>
      <c r="Q2121" s="122">
        <v>0.2496113657996</v>
      </c>
      <c r="R2121" s="122">
        <v>0.26235089021399999</v>
      </c>
      <c r="S2121" s="122">
        <v>0.25157756320199998</v>
      </c>
      <c r="T2121" s="122">
        <v>0.24883373336360001</v>
      </c>
      <c r="U2121" s="122">
        <v>0.2449787967032</v>
      </c>
      <c r="V2121" s="122">
        <v>0.25963711270000001</v>
      </c>
      <c r="W2121" s="122">
        <v>0.25383490678280002</v>
      </c>
      <c r="X2121" s="122">
        <v>0.2574076547784</v>
      </c>
      <c r="Y2121" s="122">
        <v>0.24844576922760001</v>
      </c>
      <c r="Z2121" s="122">
        <v>0.2533451024244</v>
      </c>
      <c r="AA2121" s="122">
        <v>0.24493765778439999</v>
      </c>
      <c r="AB2121" s="122">
        <v>0.24003648056919999</v>
      </c>
      <c r="AC2121" s="122">
        <v>0.2384048531564</v>
      </c>
      <c r="AD2121" s="122">
        <v>0.25283307076439998</v>
      </c>
      <c r="AE2121" s="122">
        <v>0.28384352440639998</v>
      </c>
      <c r="AF2121" s="122">
        <v>0.28458512190079999</v>
      </c>
      <c r="AG2121" s="122">
        <v>0.27907329888760002</v>
      </c>
      <c r="AH2121" s="122">
        <v>0.27571884462079999</v>
      </c>
      <c r="AI2121" s="122">
        <v>0.27913471988920002</v>
      </c>
      <c r="AJ2121" s="122">
        <v>0.27606549954479997</v>
      </c>
      <c r="AK2121" s="122">
        <v>0.27118329045639999</v>
      </c>
      <c r="AL2121" s="122">
        <v>0</v>
      </c>
    </row>
    <row r="2122" spans="1:38" hidden="1" x14ac:dyDescent="0.25">
      <c r="A2122" s="122" t="s">
        <v>2040</v>
      </c>
      <c r="B2122" s="122">
        <v>1</v>
      </c>
      <c r="C2122" s="122" t="s">
        <v>2222</v>
      </c>
      <c r="D2122" s="122" t="s">
        <v>2161</v>
      </c>
      <c r="E2122" s="122">
        <v>39</v>
      </c>
      <c r="F2122" s="122">
        <v>2.6019429155328</v>
      </c>
      <c r="G2122" s="122">
        <v>2.5024709789827999</v>
      </c>
      <c r="H2122" s="122">
        <v>2.496558811306</v>
      </c>
      <c r="I2122" s="122">
        <v>2.5963577794308002</v>
      </c>
      <c r="J2122" s="122">
        <v>2.7322546456155998</v>
      </c>
      <c r="K2122" s="122">
        <v>2.6860881093676001</v>
      </c>
      <c r="L2122" s="122">
        <v>2.7302556580236002</v>
      </c>
      <c r="M2122" s="122">
        <v>2.6368500313176</v>
      </c>
      <c r="N2122" s="122">
        <v>2.6776921258387998</v>
      </c>
      <c r="O2122" s="122">
        <v>2.6048900504648</v>
      </c>
      <c r="P2122" s="122">
        <v>2.7125299907496001</v>
      </c>
      <c r="Q2122" s="122">
        <v>2.5483269630756</v>
      </c>
      <c r="R2122" s="122">
        <v>2.4039378707960002</v>
      </c>
      <c r="S2122" s="122">
        <v>2.4484453577836001</v>
      </c>
      <c r="T2122" s="122">
        <v>2.3509337107619999</v>
      </c>
      <c r="U2122" s="122">
        <v>2.3843872745364001</v>
      </c>
      <c r="V2122" s="122">
        <v>2.505021338008</v>
      </c>
      <c r="W2122" s="122">
        <v>2.6756466147375999</v>
      </c>
      <c r="X2122" s="122">
        <v>2.7377654759168002</v>
      </c>
      <c r="Y2122" s="122">
        <v>2.7840357908355999</v>
      </c>
      <c r="Z2122" s="122">
        <v>2.5823125572692001</v>
      </c>
      <c r="AA2122" s="122">
        <v>2.7181159789756002</v>
      </c>
      <c r="AB2122" s="122">
        <v>2.6993109858988</v>
      </c>
      <c r="AC2122" s="122">
        <v>2.4680528148835998</v>
      </c>
      <c r="AD2122" s="122">
        <v>2.4504553277932</v>
      </c>
      <c r="AE2122" s="122">
        <v>2.6365352537607998</v>
      </c>
      <c r="AF2122" s="122">
        <v>2.5844536025083999</v>
      </c>
      <c r="AG2122" s="122">
        <v>2.7889206303980001</v>
      </c>
      <c r="AH2122" s="122">
        <v>3.0173220987952001</v>
      </c>
      <c r="AI2122" s="122">
        <v>3.1639547375772001</v>
      </c>
      <c r="AJ2122" s="122">
        <v>3.2880746525312001</v>
      </c>
      <c r="AK2122" s="122">
        <v>3.2852989271088</v>
      </c>
      <c r="AL2122" s="122">
        <v>0</v>
      </c>
    </row>
    <row r="2123" spans="1:38" hidden="1" x14ac:dyDescent="0.25">
      <c r="A2123" s="122" t="s">
        <v>2040</v>
      </c>
      <c r="B2123" s="122">
        <v>1</v>
      </c>
      <c r="C2123" s="122" t="s">
        <v>2222</v>
      </c>
      <c r="D2123" s="122" t="s">
        <v>2179</v>
      </c>
      <c r="E2123" s="122">
        <v>39</v>
      </c>
      <c r="F2123" s="122">
        <v>0</v>
      </c>
      <c r="G2123" s="122">
        <v>0</v>
      </c>
      <c r="H2123" s="122">
        <v>0</v>
      </c>
      <c r="I2123" s="122">
        <v>0</v>
      </c>
      <c r="J2123" s="122">
        <v>0</v>
      </c>
      <c r="K2123" s="122">
        <v>0</v>
      </c>
      <c r="L2123" s="122">
        <v>0</v>
      </c>
      <c r="M2123" s="122">
        <v>0</v>
      </c>
      <c r="N2123" s="122">
        <v>0</v>
      </c>
      <c r="O2123" s="122">
        <v>0</v>
      </c>
      <c r="P2123" s="122">
        <v>0</v>
      </c>
      <c r="Q2123" s="122">
        <v>0</v>
      </c>
      <c r="R2123" s="122">
        <v>0</v>
      </c>
      <c r="S2123" s="122">
        <v>0</v>
      </c>
      <c r="T2123" s="122">
        <v>0</v>
      </c>
      <c r="U2123" s="122">
        <v>0</v>
      </c>
      <c r="V2123" s="122">
        <v>0</v>
      </c>
      <c r="W2123" s="122">
        <v>0</v>
      </c>
      <c r="X2123" s="122">
        <v>0</v>
      </c>
      <c r="Y2123" s="122">
        <v>0</v>
      </c>
      <c r="Z2123" s="122">
        <v>0</v>
      </c>
      <c r="AA2123" s="122">
        <v>0</v>
      </c>
      <c r="AB2123" s="122">
        <v>0</v>
      </c>
      <c r="AC2123" s="122">
        <v>0</v>
      </c>
      <c r="AD2123" s="122">
        <v>0</v>
      </c>
      <c r="AE2123" s="122">
        <v>0</v>
      </c>
      <c r="AF2123" s="122">
        <v>0</v>
      </c>
      <c r="AG2123" s="122">
        <v>0</v>
      </c>
      <c r="AH2123" s="122">
        <v>0</v>
      </c>
      <c r="AI2123" s="122">
        <v>0</v>
      </c>
      <c r="AJ2123" s="122">
        <v>0</v>
      </c>
      <c r="AK2123" s="122">
        <v>0</v>
      </c>
      <c r="AL2123" s="122">
        <v>0</v>
      </c>
    </row>
    <row r="2124" spans="1:38" hidden="1" x14ac:dyDescent="0.25">
      <c r="A2124" s="122" t="s">
        <v>2040</v>
      </c>
      <c r="B2124" s="122">
        <v>1</v>
      </c>
      <c r="C2124" s="122" t="s">
        <v>2222</v>
      </c>
      <c r="D2124" s="122" t="s">
        <v>2162</v>
      </c>
      <c r="E2124" s="122">
        <v>39</v>
      </c>
      <c r="F2124" s="122">
        <v>0.25004155933959998</v>
      </c>
      <c r="G2124" s="122">
        <v>0.25056392726959997</v>
      </c>
      <c r="H2124" s="122">
        <v>0.2500641157588</v>
      </c>
      <c r="I2124" s="122">
        <v>0.2572405127404</v>
      </c>
      <c r="J2124" s="122">
        <v>0.29995617159760002</v>
      </c>
      <c r="K2124" s="122">
        <v>0.3105114229084</v>
      </c>
      <c r="L2124" s="122">
        <v>0.37576086620240001</v>
      </c>
      <c r="M2124" s="122">
        <v>0.41077546055839997</v>
      </c>
      <c r="N2124" s="122">
        <v>0.43450821879079998</v>
      </c>
      <c r="O2124" s="122">
        <v>0.50182773431000005</v>
      </c>
      <c r="P2124" s="122">
        <v>0.55110155831920005</v>
      </c>
      <c r="Q2124" s="122">
        <v>0.55678112562240001</v>
      </c>
      <c r="R2124" s="122">
        <v>0.54833907583840003</v>
      </c>
      <c r="S2124" s="122">
        <v>0.55544191136279997</v>
      </c>
      <c r="T2124" s="122">
        <v>0.50353410546879995</v>
      </c>
      <c r="U2124" s="122">
        <v>0.50112101561760003</v>
      </c>
      <c r="V2124" s="122">
        <v>0.51055013564240004</v>
      </c>
      <c r="W2124" s="122">
        <v>0.58035570974920003</v>
      </c>
      <c r="X2124" s="122">
        <v>0.52521239828120003</v>
      </c>
      <c r="Y2124" s="122">
        <v>0.50075835568640004</v>
      </c>
      <c r="Z2124" s="122">
        <v>0.50251815968199998</v>
      </c>
      <c r="AA2124" s="122">
        <v>0.51820783373239998</v>
      </c>
      <c r="AB2124" s="122">
        <v>0.55977262535880001</v>
      </c>
      <c r="AC2124" s="122">
        <v>0.5317420739848</v>
      </c>
      <c r="AD2124" s="122">
        <v>0.52727086278720003</v>
      </c>
      <c r="AE2124" s="122">
        <v>0.54320604890159996</v>
      </c>
      <c r="AF2124" s="122">
        <v>0.53179565265399997</v>
      </c>
      <c r="AG2124" s="122">
        <v>0.52122032843160004</v>
      </c>
      <c r="AH2124" s="122">
        <v>0.53657792096720003</v>
      </c>
      <c r="AI2124" s="122">
        <v>0.56718025835520003</v>
      </c>
      <c r="AJ2124" s="122">
        <v>0.63242172981120004</v>
      </c>
      <c r="AK2124" s="122">
        <v>0.62517580642159998</v>
      </c>
      <c r="AL2124" s="122">
        <v>0</v>
      </c>
    </row>
    <row r="2125" spans="1:38" hidden="1" x14ac:dyDescent="0.25">
      <c r="A2125" s="122" t="s">
        <v>2040</v>
      </c>
      <c r="B2125" s="122">
        <v>1</v>
      </c>
      <c r="C2125" s="122" t="s">
        <v>2222</v>
      </c>
      <c r="D2125" s="122" t="s">
        <v>2163</v>
      </c>
      <c r="E2125" s="122">
        <v>39</v>
      </c>
      <c r="F2125" s="122">
        <v>0.33471431275239999</v>
      </c>
      <c r="G2125" s="122">
        <v>0.33738636920519999</v>
      </c>
      <c r="H2125" s="122">
        <v>0.3258628899148</v>
      </c>
      <c r="I2125" s="122">
        <v>0.33510391075840001</v>
      </c>
      <c r="J2125" s="122">
        <v>0.31972877740439998</v>
      </c>
      <c r="K2125" s="122">
        <v>0.32549323950920001</v>
      </c>
      <c r="L2125" s="122">
        <v>0.30582396411559998</v>
      </c>
      <c r="M2125" s="122">
        <v>0.33090039345439998</v>
      </c>
      <c r="N2125" s="122">
        <v>0.35817271925959998</v>
      </c>
      <c r="O2125" s="122">
        <v>0.35124793061120002</v>
      </c>
      <c r="P2125" s="122">
        <v>0.37791994394</v>
      </c>
      <c r="Q2125" s="122">
        <v>0.38475540915000001</v>
      </c>
      <c r="R2125" s="122">
        <v>0.39378359025600002</v>
      </c>
      <c r="S2125" s="122">
        <v>0.38904998136199997</v>
      </c>
      <c r="T2125" s="122">
        <v>0.36841701866479998</v>
      </c>
      <c r="U2125" s="122">
        <v>0.43905372904959999</v>
      </c>
      <c r="V2125" s="122">
        <v>0.38006349675560003</v>
      </c>
      <c r="W2125" s="122">
        <v>0.40582097255839999</v>
      </c>
      <c r="X2125" s="122">
        <v>0.38882710107919999</v>
      </c>
      <c r="Y2125" s="122">
        <v>0.39341063695639999</v>
      </c>
      <c r="Z2125" s="122">
        <v>0.41707004412920001</v>
      </c>
      <c r="AA2125" s="122">
        <v>0.36934224255600001</v>
      </c>
      <c r="AB2125" s="122">
        <v>0.36441858867120003</v>
      </c>
      <c r="AC2125" s="122">
        <v>0.38283382985679998</v>
      </c>
      <c r="AD2125" s="122">
        <v>0.39809132306439998</v>
      </c>
      <c r="AE2125" s="122">
        <v>0.4270825706868</v>
      </c>
      <c r="AF2125" s="122">
        <v>0.42550804203319997</v>
      </c>
      <c r="AG2125" s="122">
        <v>0.4069458185184</v>
      </c>
      <c r="AH2125" s="122">
        <v>0.45992108120559999</v>
      </c>
      <c r="AI2125" s="122">
        <v>0.44045093560159998</v>
      </c>
      <c r="AJ2125" s="122">
        <v>0.41276160760519998</v>
      </c>
      <c r="AK2125" s="122">
        <v>0.4085586079288</v>
      </c>
      <c r="AL2125" s="122">
        <v>0</v>
      </c>
    </row>
    <row r="2126" spans="1:38" hidden="1" x14ac:dyDescent="0.25">
      <c r="A2126" s="122" t="s">
        <v>2040</v>
      </c>
      <c r="B2126" s="122">
        <v>1</v>
      </c>
      <c r="C2126" s="122" t="s">
        <v>2222</v>
      </c>
      <c r="D2126" s="122" t="s">
        <v>2180</v>
      </c>
      <c r="E2126" s="122">
        <v>39</v>
      </c>
      <c r="F2126" s="122">
        <v>0</v>
      </c>
      <c r="G2126" s="122">
        <v>0</v>
      </c>
      <c r="H2126" s="122">
        <v>0</v>
      </c>
      <c r="I2126" s="122">
        <v>0</v>
      </c>
      <c r="J2126" s="122">
        <v>0</v>
      </c>
      <c r="K2126" s="122">
        <v>0</v>
      </c>
      <c r="L2126" s="122">
        <v>0</v>
      </c>
      <c r="M2126" s="122">
        <v>0</v>
      </c>
      <c r="N2126" s="122">
        <v>0</v>
      </c>
      <c r="O2126" s="122">
        <v>0</v>
      </c>
      <c r="P2126" s="122">
        <v>0</v>
      </c>
      <c r="Q2126" s="122">
        <v>0</v>
      </c>
      <c r="R2126" s="122">
        <v>0</v>
      </c>
      <c r="S2126" s="122">
        <v>0</v>
      </c>
      <c r="T2126" s="122">
        <v>0</v>
      </c>
      <c r="U2126" s="122">
        <v>0</v>
      </c>
      <c r="V2126" s="122">
        <v>0</v>
      </c>
      <c r="W2126" s="122">
        <v>0</v>
      </c>
      <c r="X2126" s="122">
        <v>0</v>
      </c>
      <c r="Y2126" s="122">
        <v>0</v>
      </c>
      <c r="Z2126" s="122">
        <v>0</v>
      </c>
      <c r="AA2126" s="122">
        <v>0</v>
      </c>
      <c r="AB2126" s="122">
        <v>0</v>
      </c>
      <c r="AC2126" s="122">
        <v>0</v>
      </c>
      <c r="AD2126" s="122">
        <v>0</v>
      </c>
      <c r="AE2126" s="122">
        <v>0</v>
      </c>
      <c r="AF2126" s="122">
        <v>0</v>
      </c>
      <c r="AG2126" s="122">
        <v>0</v>
      </c>
      <c r="AH2126" s="122">
        <v>0</v>
      </c>
      <c r="AI2126" s="122">
        <v>0</v>
      </c>
      <c r="AJ2126" s="122">
        <v>0</v>
      </c>
      <c r="AK2126" s="122">
        <v>0</v>
      </c>
      <c r="AL2126" s="122">
        <v>0</v>
      </c>
    </row>
    <row r="2127" spans="1:38" hidden="1" x14ac:dyDescent="0.25">
      <c r="A2127" s="122" t="s">
        <v>2040</v>
      </c>
      <c r="B2127" s="122">
        <v>1</v>
      </c>
      <c r="C2127" s="122" t="s">
        <v>2222</v>
      </c>
      <c r="D2127" s="122" t="s">
        <v>2164</v>
      </c>
      <c r="E2127" s="122">
        <v>39</v>
      </c>
      <c r="F2127" s="122">
        <v>9.2252502764800001E-2</v>
      </c>
      <c r="G2127" s="122">
        <v>9.1236369781200005E-2</v>
      </c>
      <c r="H2127" s="122">
        <v>8.75450663864E-2</v>
      </c>
      <c r="I2127" s="122">
        <v>0.100385628812</v>
      </c>
      <c r="J2127" s="122">
        <v>0.10152461319</v>
      </c>
      <c r="K2127" s="122">
        <v>0.10782644844439999</v>
      </c>
      <c r="L2127" s="122">
        <v>0.1128733456172</v>
      </c>
      <c r="M2127" s="122">
        <v>0.12361361418</v>
      </c>
      <c r="N2127" s="122">
        <v>0.15196773562599999</v>
      </c>
      <c r="O2127" s="122">
        <v>0.18289874923319999</v>
      </c>
      <c r="P2127" s="122">
        <v>0.18301253954480001</v>
      </c>
      <c r="Q2127" s="122">
        <v>0.207155224906</v>
      </c>
      <c r="R2127" s="122">
        <v>0.2222979295376</v>
      </c>
      <c r="S2127" s="122">
        <v>0.2392315378348</v>
      </c>
      <c r="T2127" s="122">
        <v>0.2321302023964</v>
      </c>
      <c r="U2127" s="122">
        <v>0.2580336698156</v>
      </c>
      <c r="V2127" s="122">
        <v>0.25038761646079999</v>
      </c>
      <c r="W2127" s="122">
        <v>0.26158245284920001</v>
      </c>
      <c r="X2127" s="122">
        <v>0.2714877901428</v>
      </c>
      <c r="Y2127" s="122">
        <v>0.2657876463312</v>
      </c>
      <c r="Z2127" s="122">
        <v>0.26767523610799998</v>
      </c>
      <c r="AA2127" s="122">
        <v>0.2731434721764</v>
      </c>
      <c r="AB2127" s="122">
        <v>0.27529663065799997</v>
      </c>
      <c r="AC2127" s="122">
        <v>0.28709458560160001</v>
      </c>
      <c r="AD2127" s="122">
        <v>0.29750893733400002</v>
      </c>
      <c r="AE2127" s="122">
        <v>0.3261519059904</v>
      </c>
      <c r="AF2127" s="122">
        <v>0.34759996382719999</v>
      </c>
      <c r="AG2127" s="122">
        <v>0.34202239926959999</v>
      </c>
      <c r="AH2127" s="122">
        <v>0.35249438478520001</v>
      </c>
      <c r="AI2127" s="122">
        <v>0.33337161842599999</v>
      </c>
      <c r="AJ2127" s="122">
        <v>0.33531206805039998</v>
      </c>
      <c r="AK2127" s="122">
        <v>0.33877684553440002</v>
      </c>
      <c r="AL2127" s="122">
        <v>0</v>
      </c>
    </row>
    <row r="2128" spans="1:38" hidden="1" x14ac:dyDescent="0.25">
      <c r="A2128" s="122" t="s">
        <v>2040</v>
      </c>
      <c r="B2128" s="122">
        <v>1</v>
      </c>
      <c r="C2128" s="122" t="s">
        <v>2222</v>
      </c>
      <c r="D2128" s="122" t="s">
        <v>2165</v>
      </c>
      <c r="E2128" s="122">
        <v>39</v>
      </c>
      <c r="F2128" s="122">
        <v>0.66888505147800004</v>
      </c>
      <c r="G2128" s="122">
        <v>0.70014570700199996</v>
      </c>
      <c r="H2128" s="122">
        <v>0.71224836041799999</v>
      </c>
      <c r="I2128" s="122">
        <v>0.74608710780239995</v>
      </c>
      <c r="J2128" s="122">
        <v>0.82891608822679996</v>
      </c>
      <c r="K2128" s="122">
        <v>0.8591812397252</v>
      </c>
      <c r="L2128" s="122">
        <v>0.87150693505400001</v>
      </c>
      <c r="M2128" s="122">
        <v>0.89613295606520005</v>
      </c>
      <c r="N2128" s="122">
        <v>0.93291651487159999</v>
      </c>
      <c r="O2128" s="122">
        <v>0.92508094613759995</v>
      </c>
      <c r="P2128" s="122">
        <v>0.93970819067160005</v>
      </c>
      <c r="Q2128" s="122">
        <v>0.95236088500000005</v>
      </c>
      <c r="R2128" s="122">
        <v>0.97555443660920005</v>
      </c>
      <c r="S2128" s="122">
        <v>1.0224743045608</v>
      </c>
      <c r="T2128" s="122">
        <v>0.95798361913800001</v>
      </c>
      <c r="U2128" s="122">
        <v>0.9326967409536</v>
      </c>
      <c r="V2128" s="122">
        <v>0.93538479482839998</v>
      </c>
      <c r="W2128" s="122">
        <v>0.98508935138880005</v>
      </c>
      <c r="X2128" s="122">
        <v>0.9957911119324</v>
      </c>
      <c r="Y2128" s="122">
        <v>1.0362587723123999</v>
      </c>
      <c r="Z2128" s="122">
        <v>0.98005484631039996</v>
      </c>
      <c r="AA2128" s="122">
        <v>1.0504509404452</v>
      </c>
      <c r="AB2128" s="122">
        <v>1.1070721276104001</v>
      </c>
      <c r="AC2128" s="122">
        <v>1.144626429828</v>
      </c>
      <c r="AD2128" s="122">
        <v>1.1934107659655999</v>
      </c>
      <c r="AE2128" s="122">
        <v>1.2483322983516001</v>
      </c>
      <c r="AF2128" s="122">
        <v>1.2153203641600001</v>
      </c>
      <c r="AG2128" s="122">
        <v>1.24600830095</v>
      </c>
      <c r="AH2128" s="122">
        <v>1.2415803304324</v>
      </c>
      <c r="AI2128" s="122">
        <v>1.2475842104207999</v>
      </c>
      <c r="AJ2128" s="122">
        <v>1.2869137450064001</v>
      </c>
      <c r="AK2128" s="122">
        <v>1.2991541113488001</v>
      </c>
      <c r="AL2128" s="122">
        <v>0</v>
      </c>
    </row>
    <row r="2129" spans="1:38" hidden="1" x14ac:dyDescent="0.25">
      <c r="A2129" s="122" t="s">
        <v>2040</v>
      </c>
      <c r="B2129" s="122">
        <v>1</v>
      </c>
      <c r="C2129" s="122" t="s">
        <v>2222</v>
      </c>
      <c r="D2129" s="122" t="s">
        <v>2166</v>
      </c>
      <c r="E2129" s="122">
        <v>39</v>
      </c>
      <c r="F2129" s="122">
        <v>1.4284502757924</v>
      </c>
      <c r="G2129" s="122">
        <v>1.4809001219404001</v>
      </c>
      <c r="H2129" s="122">
        <v>1.3143178521928001</v>
      </c>
      <c r="I2129" s="122">
        <v>1.4084453599468001</v>
      </c>
      <c r="J2129" s="122">
        <v>1.4395556297415999</v>
      </c>
      <c r="K2129" s="122">
        <v>1.5386806895123999</v>
      </c>
      <c r="L2129" s="122">
        <v>1.4622379242968</v>
      </c>
      <c r="M2129" s="122">
        <v>1.5113237723276001</v>
      </c>
      <c r="N2129" s="122">
        <v>1.7128322909656</v>
      </c>
      <c r="O2129" s="122">
        <v>1.8084588354083999</v>
      </c>
      <c r="P2129" s="122">
        <v>1.8675199081084</v>
      </c>
      <c r="Q2129" s="122">
        <v>1.9480089106492</v>
      </c>
      <c r="R2129" s="122">
        <v>1.9936655803623999</v>
      </c>
      <c r="S2129" s="122">
        <v>2.0378313854304002</v>
      </c>
      <c r="T2129" s="122">
        <v>1.9443846300731999</v>
      </c>
      <c r="U2129" s="122">
        <v>2.2050240641268002</v>
      </c>
      <c r="V2129" s="122">
        <v>2.2229340871247998</v>
      </c>
      <c r="W2129" s="122">
        <v>2.5706143589139998</v>
      </c>
      <c r="X2129" s="122">
        <v>2.5055440020100002</v>
      </c>
      <c r="Y2129" s="122">
        <v>2.4844143778580001</v>
      </c>
      <c r="Z2129" s="122">
        <v>2.8116587681195999</v>
      </c>
      <c r="AA2129" s="122">
        <v>2.8507994074448</v>
      </c>
      <c r="AB2129" s="122">
        <v>3.0644032106435999</v>
      </c>
      <c r="AC2129" s="122">
        <v>3.0467942467592</v>
      </c>
      <c r="AD2129" s="122">
        <v>3.0914439980088</v>
      </c>
      <c r="AE2129" s="122">
        <v>3.4237954985947998</v>
      </c>
      <c r="AF2129" s="122">
        <v>3.7385680665116001</v>
      </c>
      <c r="AG2129" s="122">
        <v>3.7219010872876002</v>
      </c>
      <c r="AH2129" s="122">
        <v>3.8701172221292</v>
      </c>
      <c r="AI2129" s="122">
        <v>3.6978256210196001</v>
      </c>
      <c r="AJ2129" s="122">
        <v>3.7422035976163999</v>
      </c>
      <c r="AK2129" s="122">
        <v>3.7762399611636002</v>
      </c>
      <c r="AL2129" s="122">
        <v>0</v>
      </c>
    </row>
    <row r="2130" spans="1:38" hidden="1" x14ac:dyDescent="0.25">
      <c r="A2130" s="122" t="s">
        <v>2040</v>
      </c>
      <c r="B2130" s="122">
        <v>1</v>
      </c>
      <c r="C2130" s="122" t="s">
        <v>2222</v>
      </c>
      <c r="D2130" s="122" t="s">
        <v>2167</v>
      </c>
      <c r="E2130" s="122">
        <v>39</v>
      </c>
      <c r="F2130" s="122">
        <v>3.4774950453599997E-2</v>
      </c>
      <c r="G2130" s="122">
        <v>3.6966187019999999E-2</v>
      </c>
      <c r="H2130" s="122">
        <v>3.54777759756E-2</v>
      </c>
      <c r="I2130" s="122">
        <v>4.0287417287599998E-2</v>
      </c>
      <c r="J2130" s="122">
        <v>4.1808680950400003E-2</v>
      </c>
      <c r="K2130" s="122">
        <v>4.1526489012399997E-2</v>
      </c>
      <c r="L2130" s="122">
        <v>3.9901812941200002E-2</v>
      </c>
      <c r="M2130" s="122">
        <v>3.99234184692E-2</v>
      </c>
      <c r="N2130" s="122">
        <v>4.17813380488E-2</v>
      </c>
      <c r="O2130" s="122">
        <v>4.3594623895200003E-2</v>
      </c>
      <c r="P2130" s="122">
        <v>4.2400593118799998E-2</v>
      </c>
      <c r="Q2130" s="122">
        <v>4.2471332414000001E-2</v>
      </c>
      <c r="R2130" s="122">
        <v>4.3598717467200003E-2</v>
      </c>
      <c r="S2130" s="122">
        <v>4.2101861740400003E-2</v>
      </c>
      <c r="T2130" s="122">
        <v>4.1270309178000002E-2</v>
      </c>
      <c r="U2130" s="122">
        <v>4.04264162764E-2</v>
      </c>
      <c r="V2130" s="122">
        <v>4.2631136931599999E-2</v>
      </c>
      <c r="W2130" s="122">
        <v>4.5390844948399997E-2</v>
      </c>
      <c r="X2130" s="122">
        <v>4.1433722178800002E-2</v>
      </c>
      <c r="Y2130" s="122">
        <v>4.0492159595999999E-2</v>
      </c>
      <c r="Z2130" s="122">
        <v>4.0871978845600003E-2</v>
      </c>
      <c r="AA2130" s="122">
        <v>4.0033736467200001E-2</v>
      </c>
      <c r="AB2130" s="122">
        <v>4.2126693968799998E-2</v>
      </c>
      <c r="AC2130" s="122">
        <v>4.2351748205199997E-2</v>
      </c>
      <c r="AD2130" s="122">
        <v>4.0775497120400003E-2</v>
      </c>
      <c r="AE2130" s="122">
        <v>4.2055097405999997E-2</v>
      </c>
      <c r="AF2130" s="122">
        <v>4.3393083512800003E-2</v>
      </c>
      <c r="AG2130" s="122">
        <v>4.0731275499599998E-2</v>
      </c>
      <c r="AH2130" s="122">
        <v>3.8305580062400001E-2</v>
      </c>
      <c r="AI2130" s="122">
        <v>3.7766730282399998E-2</v>
      </c>
      <c r="AJ2130" s="122">
        <v>3.5037460752000003E-2</v>
      </c>
      <c r="AK2130" s="122">
        <v>3.4978292784399997E-2</v>
      </c>
      <c r="AL2130" s="122">
        <v>0</v>
      </c>
    </row>
    <row r="2131" spans="1:38" hidden="1" x14ac:dyDescent="0.25">
      <c r="A2131" s="122" t="s">
        <v>2040</v>
      </c>
      <c r="B2131" s="122">
        <v>1</v>
      </c>
      <c r="C2131" s="122" t="s">
        <v>2222</v>
      </c>
      <c r="D2131" s="122" t="s">
        <v>2168</v>
      </c>
      <c r="E2131" s="122">
        <v>39</v>
      </c>
      <c r="F2131" s="122">
        <v>5.1514584710399998E-2</v>
      </c>
      <c r="G2131" s="122">
        <v>5.1298437164800002E-2</v>
      </c>
      <c r="H2131" s="122">
        <v>5.5592248552399998E-2</v>
      </c>
      <c r="I2131" s="122">
        <v>5.3357677013200003E-2</v>
      </c>
      <c r="J2131" s="122">
        <v>6.2137652147199997E-2</v>
      </c>
      <c r="K2131" s="122">
        <v>6.5196043214400007E-2</v>
      </c>
      <c r="L2131" s="122">
        <v>6.8513478941599995E-2</v>
      </c>
      <c r="M2131" s="122">
        <v>7.6854070224399995E-2</v>
      </c>
      <c r="N2131" s="122">
        <v>8.7595054058399999E-2</v>
      </c>
      <c r="O2131" s="122">
        <v>7.6595167753999993E-2</v>
      </c>
      <c r="P2131" s="122">
        <v>8.1008879756000005E-2</v>
      </c>
      <c r="Q2131" s="122">
        <v>7.8961216885599997E-2</v>
      </c>
      <c r="R2131" s="122">
        <v>7.6111761213599999E-2</v>
      </c>
      <c r="S2131" s="122">
        <v>7.2411613677200004E-2</v>
      </c>
      <c r="T2131" s="122">
        <v>6.5087564012799998E-2</v>
      </c>
      <c r="U2131" s="122">
        <v>6.3278693069200004E-2</v>
      </c>
      <c r="V2131" s="122">
        <v>7.1070361252800002E-2</v>
      </c>
      <c r="W2131" s="122">
        <v>8.2169423008399994E-2</v>
      </c>
      <c r="X2131" s="122">
        <v>7.4239277263199996E-2</v>
      </c>
      <c r="Y2131" s="122">
        <v>7.2344703765599996E-2</v>
      </c>
      <c r="Z2131" s="122">
        <v>7.3787157329200007E-2</v>
      </c>
      <c r="AA2131" s="122">
        <v>7.7069163466399998E-2</v>
      </c>
      <c r="AB2131" s="122">
        <v>8.1224076743599993E-2</v>
      </c>
      <c r="AC2131" s="122">
        <v>8.0692618493200002E-2</v>
      </c>
      <c r="AD2131" s="122">
        <v>7.5158501563600003E-2</v>
      </c>
      <c r="AE2131" s="122">
        <v>7.9379920183200003E-2</v>
      </c>
      <c r="AF2131" s="122">
        <v>7.9368872850399994E-2</v>
      </c>
      <c r="AG2131" s="122">
        <v>7.9721474047599994E-2</v>
      </c>
      <c r="AH2131" s="122">
        <v>7.9667506489199999E-2</v>
      </c>
      <c r="AI2131" s="122">
        <v>7.9367179206000005E-2</v>
      </c>
      <c r="AJ2131" s="122">
        <v>8.3499593819599996E-2</v>
      </c>
      <c r="AK2131" s="122">
        <v>8.2739004731599994E-2</v>
      </c>
      <c r="AL2131" s="122">
        <v>0</v>
      </c>
    </row>
    <row r="2132" spans="1:38" hidden="1" x14ac:dyDescent="0.25">
      <c r="A2132" s="122" t="s">
        <v>2030</v>
      </c>
      <c r="B2132" s="122">
        <v>1</v>
      </c>
      <c r="C2132" s="122" t="s">
        <v>2223</v>
      </c>
      <c r="D2132" s="122" t="s">
        <v>2120</v>
      </c>
      <c r="E2132" s="122">
        <v>40</v>
      </c>
      <c r="F2132" s="122">
        <v>2.6864382425999998E-2</v>
      </c>
      <c r="G2132" s="122">
        <v>2.2612692359599999E-2</v>
      </c>
      <c r="H2132" s="122">
        <v>2.4155898384799999E-2</v>
      </c>
      <c r="I2132" s="122">
        <v>2.5210947400799998E-2</v>
      </c>
      <c r="J2132" s="122">
        <v>2.4675549393600001E-2</v>
      </c>
      <c r="K2132" s="122">
        <v>2.67384064248E-2</v>
      </c>
      <c r="L2132" s="122">
        <v>2.33213073716E-2</v>
      </c>
      <c r="M2132" s="122">
        <v>2.2833150362399999E-2</v>
      </c>
      <c r="N2132" s="122">
        <v>2.1163968336E-2</v>
      </c>
      <c r="O2132" s="122">
        <v>2.4644055391200001E-2</v>
      </c>
      <c r="P2132" s="122">
        <v>2.58408274096E-2</v>
      </c>
      <c r="Q2132" s="122">
        <v>2.3844753408000002E-2</v>
      </c>
      <c r="R2132" s="122">
        <v>1.8041542898400001E-2</v>
      </c>
      <c r="S2132" s="122">
        <v>1.70275935536E-2</v>
      </c>
      <c r="T2132" s="122">
        <v>2.3806110266400001E-2</v>
      </c>
      <c r="U2132" s="122">
        <v>2.2896358822400001E-2</v>
      </c>
      <c r="V2132" s="122">
        <v>2.24398375376E-2</v>
      </c>
      <c r="W2132" s="122">
        <v>2.08420996532E-2</v>
      </c>
      <c r="X2132" s="122">
        <v>2.3258555574799999E-2</v>
      </c>
      <c r="Y2132" s="122">
        <v>2.9295136626000001E-2</v>
      </c>
      <c r="Z2132" s="122">
        <v>3.3873277757199997E-2</v>
      </c>
      <c r="AA2132" s="122">
        <v>3.3839138261600003E-2</v>
      </c>
      <c r="AB2132" s="122">
        <v>3.2314198756000001E-2</v>
      </c>
      <c r="AC2132" s="122">
        <v>2.5692553656000001E-2</v>
      </c>
      <c r="AD2132" s="122">
        <v>2.3648183599600001E-2</v>
      </c>
      <c r="AE2132" s="122">
        <v>1.8540360624799999E-2</v>
      </c>
      <c r="AF2132" s="122">
        <v>1.46781253668E-2</v>
      </c>
      <c r="AG2132" s="122">
        <v>1.5102444036400001E-2</v>
      </c>
      <c r="AH2132" s="122">
        <v>1.41981410536E-2</v>
      </c>
      <c r="AI2132" s="122">
        <v>1.53486326364E-2</v>
      </c>
      <c r="AJ2132" s="122">
        <v>1.6077687256399999E-2</v>
      </c>
      <c r="AK2132" s="122">
        <v>1.6408374259200002E-2</v>
      </c>
      <c r="AL2132" s="122">
        <v>1.1285988483672</v>
      </c>
    </row>
    <row r="2133" spans="1:38" hidden="1" x14ac:dyDescent="0.25">
      <c r="A2133" s="122" t="s">
        <v>2030</v>
      </c>
      <c r="B2133" s="122">
        <v>1</v>
      </c>
      <c r="C2133" s="122" t="s">
        <v>2223</v>
      </c>
      <c r="D2133" s="122" t="s">
        <v>2121</v>
      </c>
      <c r="E2133" s="122">
        <v>40</v>
      </c>
      <c r="F2133" s="122">
        <v>17.30919418697</v>
      </c>
      <c r="G2133" s="122">
        <v>16.675305507316398</v>
      </c>
      <c r="H2133" s="122">
        <v>16.5931840021752</v>
      </c>
      <c r="I2133" s="122">
        <v>13.848940205338</v>
      </c>
      <c r="J2133" s="122">
        <v>15.899737500878</v>
      </c>
      <c r="K2133" s="122">
        <v>18.134449233412401</v>
      </c>
      <c r="L2133" s="122">
        <v>15.8856118460396</v>
      </c>
      <c r="M2133" s="122">
        <v>14.201494019759201</v>
      </c>
      <c r="N2133" s="122">
        <v>14.211313524704799</v>
      </c>
      <c r="O2133" s="122">
        <v>13.8080953617236</v>
      </c>
      <c r="P2133" s="122">
        <v>12.559113380197999</v>
      </c>
      <c r="Q2133" s="122">
        <v>11.773421823083201</v>
      </c>
      <c r="R2133" s="122">
        <v>10.0437110468268</v>
      </c>
      <c r="S2133" s="122">
        <v>10.362369055992801</v>
      </c>
      <c r="T2133" s="122">
        <v>9.7889445117323994</v>
      </c>
      <c r="U2133" s="122">
        <v>8.5373945075523991</v>
      </c>
      <c r="V2133" s="122">
        <v>7.8826273983127999</v>
      </c>
      <c r="W2133" s="122">
        <v>9.1965526469376009</v>
      </c>
      <c r="X2133" s="122">
        <v>11.3207916115784</v>
      </c>
      <c r="Y2133" s="122">
        <v>11.92850018199</v>
      </c>
      <c r="Z2133" s="122">
        <v>11.528002504466</v>
      </c>
      <c r="AA2133" s="122">
        <v>9.9929481351784002</v>
      </c>
      <c r="AB2133" s="122">
        <v>9.7767725241088002</v>
      </c>
      <c r="AC2133" s="122">
        <v>9.4349387540883995</v>
      </c>
      <c r="AD2133" s="122">
        <v>8.7908427855164</v>
      </c>
      <c r="AE2133" s="122">
        <v>6.8351279503556004</v>
      </c>
      <c r="AF2133" s="122">
        <v>5.7983139644668</v>
      </c>
      <c r="AG2133" s="122">
        <v>5.9559506934312001</v>
      </c>
      <c r="AH2133" s="122">
        <v>6.5354670070144003</v>
      </c>
      <c r="AI2133" s="122">
        <v>5.1200296812252004</v>
      </c>
      <c r="AJ2133" s="122">
        <v>5.2670990409716003</v>
      </c>
      <c r="AK2133" s="122">
        <v>4.4327228088500004</v>
      </c>
      <c r="AL2133" s="122">
        <v>-90.876553781686397</v>
      </c>
    </row>
    <row r="2134" spans="1:38" hidden="1" x14ac:dyDescent="0.25">
      <c r="A2134" s="122" t="s">
        <v>2030</v>
      </c>
      <c r="B2134" s="122">
        <v>1</v>
      </c>
      <c r="C2134" s="122" t="s">
        <v>2223</v>
      </c>
      <c r="D2134" s="122" t="s">
        <v>2122</v>
      </c>
      <c r="E2134" s="122">
        <v>40</v>
      </c>
      <c r="F2134" s="122">
        <v>2.8595568288000001E-3</v>
      </c>
      <c r="G2134" s="122">
        <v>2.4929469768000001E-3</v>
      </c>
      <c r="H2134" s="122">
        <v>3.3728106160000001E-3</v>
      </c>
      <c r="I2134" s="122">
        <v>3.2689410824000001E-3</v>
      </c>
      <c r="J2134" s="122">
        <v>3.4828131212000001E-3</v>
      </c>
      <c r="K2134" s="122">
        <v>2.1263371275999999E-3</v>
      </c>
      <c r="L2134" s="122">
        <v>1.5397613672E-3</v>
      </c>
      <c r="M2134" s="122">
        <v>1.3197954588000001E-3</v>
      </c>
      <c r="N2134" s="122">
        <v>1.7597272756000001E-3</v>
      </c>
      <c r="O2134" s="122">
        <v>1.6130833376E-3</v>
      </c>
      <c r="P2134" s="122">
        <v>8.7986363920000005E-4</v>
      </c>
      <c r="Q2134" s="122">
        <v>1.0377763508E-3</v>
      </c>
      <c r="R2134" s="122">
        <v>9.9694195160000007E-4</v>
      </c>
      <c r="S2134" s="122">
        <v>5.3933360040000003E-4</v>
      </c>
      <c r="T2134" s="122">
        <v>5.2288494720000001E-4</v>
      </c>
      <c r="U2134" s="122">
        <v>1.879242092E-4</v>
      </c>
      <c r="V2134" s="122">
        <v>1.39993749E-3</v>
      </c>
      <c r="W2134" s="122">
        <v>7.7918033967199998E-2</v>
      </c>
      <c r="X2134" s="122">
        <v>0.127560235222</v>
      </c>
      <c r="Y2134" s="122">
        <v>6.3918829256799994E-2</v>
      </c>
      <c r="Z2134" s="122">
        <v>6.9893063570399996E-2</v>
      </c>
      <c r="AA2134" s="122">
        <v>0.187812552144</v>
      </c>
      <c r="AB2134" s="122">
        <v>0.2106250174532</v>
      </c>
      <c r="AC2134" s="122">
        <v>0.1151384620652</v>
      </c>
      <c r="AD2134" s="122">
        <v>9.4727515456E-2</v>
      </c>
      <c r="AE2134" s="122">
        <v>0.30135212606799999</v>
      </c>
      <c r="AF2134" s="122">
        <v>0.1333865468264</v>
      </c>
      <c r="AG2134" s="122">
        <v>0.4150264376076</v>
      </c>
      <c r="AH2134" s="122">
        <v>3.8534911422000002E-2</v>
      </c>
      <c r="AI2134" s="122">
        <v>0</v>
      </c>
      <c r="AJ2134" s="122">
        <v>0</v>
      </c>
      <c r="AK2134" s="122">
        <v>0</v>
      </c>
      <c r="AL2134" s="122">
        <v>0</v>
      </c>
    </row>
    <row r="2135" spans="1:38" hidden="1" x14ac:dyDescent="0.25">
      <c r="A2135" s="122" t="s">
        <v>2030</v>
      </c>
      <c r="B2135" s="122">
        <v>1</v>
      </c>
      <c r="C2135" s="122" t="s">
        <v>2223</v>
      </c>
      <c r="D2135" s="122" t="s">
        <v>2175</v>
      </c>
      <c r="E2135" s="122">
        <v>40</v>
      </c>
      <c r="F2135" s="122">
        <v>0</v>
      </c>
      <c r="G2135" s="122">
        <v>0</v>
      </c>
      <c r="H2135" s="122">
        <v>0</v>
      </c>
      <c r="I2135" s="122">
        <v>0</v>
      </c>
      <c r="J2135" s="122">
        <v>0</v>
      </c>
      <c r="K2135" s="122">
        <v>0</v>
      </c>
      <c r="L2135" s="122">
        <v>0</v>
      </c>
      <c r="M2135" s="122">
        <v>0</v>
      </c>
      <c r="N2135" s="122">
        <v>0</v>
      </c>
      <c r="O2135" s="122">
        <v>0</v>
      </c>
      <c r="P2135" s="122">
        <v>0</v>
      </c>
      <c r="Q2135" s="122">
        <v>0</v>
      </c>
      <c r="R2135" s="122">
        <v>0</v>
      </c>
      <c r="S2135" s="122">
        <v>0</v>
      </c>
      <c r="T2135" s="122">
        <v>0</v>
      </c>
      <c r="U2135" s="122">
        <v>0</v>
      </c>
      <c r="V2135" s="122">
        <v>0</v>
      </c>
      <c r="W2135" s="122">
        <v>0</v>
      </c>
      <c r="X2135" s="122">
        <v>0</v>
      </c>
      <c r="Y2135" s="122">
        <v>0</v>
      </c>
      <c r="Z2135" s="122">
        <v>0</v>
      </c>
      <c r="AA2135" s="122">
        <v>0</v>
      </c>
      <c r="AB2135" s="122">
        <v>0</v>
      </c>
      <c r="AC2135" s="122">
        <v>0</v>
      </c>
      <c r="AD2135" s="122">
        <v>0</v>
      </c>
      <c r="AE2135" s="122">
        <v>0</v>
      </c>
      <c r="AF2135" s="122">
        <v>0</v>
      </c>
      <c r="AG2135" s="122">
        <v>0</v>
      </c>
      <c r="AH2135" s="122">
        <v>0</v>
      </c>
      <c r="AI2135" s="122">
        <v>0</v>
      </c>
      <c r="AJ2135" s="122">
        <v>0</v>
      </c>
      <c r="AK2135" s="122">
        <v>0</v>
      </c>
      <c r="AL2135" s="122">
        <v>0</v>
      </c>
    </row>
    <row r="2136" spans="1:38" hidden="1" x14ac:dyDescent="0.25">
      <c r="A2136" s="122" t="s">
        <v>2030</v>
      </c>
      <c r="B2136" s="122">
        <v>1</v>
      </c>
      <c r="C2136" s="122" t="s">
        <v>2223</v>
      </c>
      <c r="D2136" s="122" t="s">
        <v>2123</v>
      </c>
      <c r="E2136" s="122">
        <v>40</v>
      </c>
      <c r="F2136" s="122">
        <v>8.1214366441600003E-2</v>
      </c>
      <c r="G2136" s="122">
        <v>9.48578627136E-2</v>
      </c>
      <c r="H2136" s="122">
        <v>8.9893325631200005E-2</v>
      </c>
      <c r="I2136" s="122">
        <v>8.7457756786399998E-2</v>
      </c>
      <c r="J2136" s="122">
        <v>9.3801731091600005E-2</v>
      </c>
      <c r="K2136" s="122">
        <v>8.5834044223199998E-2</v>
      </c>
      <c r="L2136" s="122">
        <v>7.5021268081199993E-2</v>
      </c>
      <c r="M2136" s="122">
        <v>8.4224700795200003E-2</v>
      </c>
      <c r="N2136" s="122">
        <v>8.1293396699199993E-2</v>
      </c>
      <c r="O2136" s="122">
        <v>8.4684513202800002E-2</v>
      </c>
      <c r="P2136" s="122">
        <v>9.41968823796E-2</v>
      </c>
      <c r="Q2136" s="122">
        <v>9.6399125166399993E-2</v>
      </c>
      <c r="R2136" s="122">
        <v>9.19916292596E-2</v>
      </c>
      <c r="S2136" s="122">
        <v>8.6639391283200001E-2</v>
      </c>
      <c r="T2136" s="122">
        <v>9.1465517651200007E-2</v>
      </c>
      <c r="U2136" s="122">
        <v>8.6729069072799994E-2</v>
      </c>
      <c r="V2136" s="122">
        <v>5.9030249851999998E-2</v>
      </c>
      <c r="W2136" s="122">
        <v>5.7351424460400001E-2</v>
      </c>
      <c r="X2136" s="122">
        <v>5.7655971150399998E-2</v>
      </c>
      <c r="Y2136" s="122">
        <v>5.3697676043199999E-2</v>
      </c>
      <c r="Z2136" s="122">
        <v>5.56967679632E-2</v>
      </c>
      <c r="AA2136" s="122">
        <v>5.8273621352800002E-2</v>
      </c>
      <c r="AB2136" s="122">
        <v>5.3835957442400002E-2</v>
      </c>
      <c r="AC2136" s="122">
        <v>5.4622279765200003E-2</v>
      </c>
      <c r="AD2136" s="122">
        <v>5.7840140391600001E-2</v>
      </c>
      <c r="AE2136" s="122">
        <v>4.8887793987200001E-2</v>
      </c>
      <c r="AF2136" s="122">
        <v>3.8960839265599997E-2</v>
      </c>
      <c r="AG2136" s="122">
        <v>4.4698019254E-2</v>
      </c>
      <c r="AH2136" s="122">
        <v>4.7061922026E-2</v>
      </c>
      <c r="AI2136" s="122">
        <v>2.7606763337999999E-2</v>
      </c>
      <c r="AJ2136" s="122">
        <v>0</v>
      </c>
      <c r="AK2136" s="122">
        <v>0</v>
      </c>
      <c r="AL2136" s="122">
        <v>0</v>
      </c>
    </row>
    <row r="2137" spans="1:38" x14ac:dyDescent="0.25">
      <c r="A2137" s="122" t="s">
        <v>2030</v>
      </c>
      <c r="B2137" s="122">
        <v>1</v>
      </c>
      <c r="C2137" s="122" t="s">
        <v>2223</v>
      </c>
      <c r="D2137" s="122" t="s">
        <v>2124</v>
      </c>
      <c r="E2137" s="122">
        <v>40</v>
      </c>
      <c r="F2137" s="122">
        <v>4.382586992E-4</v>
      </c>
      <c r="G2137" s="122">
        <v>4.09520426E-4</v>
      </c>
      <c r="H2137" s="122">
        <v>7.4001059439999996E-4</v>
      </c>
      <c r="I2137" s="122">
        <v>0</v>
      </c>
      <c r="J2137" s="122">
        <v>0</v>
      </c>
      <c r="K2137" s="122">
        <v>0</v>
      </c>
      <c r="L2137" s="122">
        <v>0</v>
      </c>
      <c r="M2137" s="122">
        <v>0</v>
      </c>
      <c r="N2137" s="122">
        <v>0</v>
      </c>
      <c r="O2137" s="122">
        <v>0</v>
      </c>
      <c r="P2137" s="122">
        <v>0</v>
      </c>
      <c r="Q2137" s="122">
        <v>0</v>
      </c>
      <c r="R2137" s="122">
        <v>0</v>
      </c>
      <c r="S2137" s="122">
        <v>0</v>
      </c>
      <c r="T2137" s="122">
        <v>0</v>
      </c>
      <c r="U2137" s="122">
        <v>0</v>
      </c>
      <c r="V2137" s="122">
        <v>0</v>
      </c>
      <c r="W2137" s="122">
        <v>0</v>
      </c>
      <c r="X2137" s="122">
        <v>0</v>
      </c>
      <c r="Y2137" s="122">
        <v>0</v>
      </c>
      <c r="Z2137" s="122">
        <v>0</v>
      </c>
      <c r="AA2137" s="122">
        <v>0</v>
      </c>
      <c r="AB2137" s="122">
        <v>0</v>
      </c>
      <c r="AC2137" s="122">
        <v>0</v>
      </c>
      <c r="AD2137" s="122">
        <v>0</v>
      </c>
      <c r="AE2137" s="122">
        <v>0</v>
      </c>
      <c r="AF2137" s="122">
        <v>0</v>
      </c>
      <c r="AG2137" s="122">
        <v>0</v>
      </c>
      <c r="AH2137" s="122">
        <v>0</v>
      </c>
      <c r="AI2137" s="122">
        <v>0</v>
      </c>
      <c r="AJ2137" s="122">
        <v>0</v>
      </c>
      <c r="AK2137" s="122">
        <v>0</v>
      </c>
      <c r="AL2137" s="122">
        <v>0</v>
      </c>
    </row>
    <row r="2138" spans="1:38" hidden="1" x14ac:dyDescent="0.25">
      <c r="A2138" s="122" t="s">
        <v>2030</v>
      </c>
      <c r="B2138" s="122">
        <v>1</v>
      </c>
      <c r="C2138" s="122" t="s">
        <v>2223</v>
      </c>
      <c r="D2138" s="122" t="s">
        <v>474</v>
      </c>
      <c r="E2138" s="122">
        <v>40</v>
      </c>
      <c r="F2138" s="122">
        <v>5.4939230223584001</v>
      </c>
      <c r="G2138" s="122">
        <v>5.3596797523947997</v>
      </c>
      <c r="H2138" s="122">
        <v>5.3309987026016001</v>
      </c>
      <c r="I2138" s="122">
        <v>3.8155040949116001</v>
      </c>
      <c r="J2138" s="122">
        <v>4.8767555040708004</v>
      </c>
      <c r="K2138" s="122">
        <v>4.0126122260811998</v>
      </c>
      <c r="L2138" s="122">
        <v>3.1373230777616001</v>
      </c>
      <c r="M2138" s="122">
        <v>4.8693769811819996</v>
      </c>
      <c r="N2138" s="122">
        <v>4.8625312605184003</v>
      </c>
      <c r="O2138" s="122">
        <v>4.9790926721451996</v>
      </c>
      <c r="P2138" s="122">
        <v>5.7467864226192003</v>
      </c>
      <c r="Q2138" s="122">
        <v>5.9074623707903999</v>
      </c>
      <c r="R2138" s="122">
        <v>6.4286173732452001</v>
      </c>
      <c r="S2138" s="122">
        <v>7.0501695077072002</v>
      </c>
      <c r="T2138" s="122">
        <v>6.6936079142127998</v>
      </c>
      <c r="U2138" s="122">
        <v>7.2485958991655997</v>
      </c>
      <c r="V2138" s="122">
        <v>6.9791660886639999</v>
      </c>
      <c r="W2138" s="122">
        <v>7.0291562962852003</v>
      </c>
      <c r="X2138" s="122">
        <v>6.9410265443819998</v>
      </c>
      <c r="Y2138" s="122">
        <v>7.5494406113616002</v>
      </c>
      <c r="Z2138" s="122">
        <v>8.8820238074959992</v>
      </c>
      <c r="AA2138" s="122">
        <v>6.0328063710544004</v>
      </c>
      <c r="AB2138" s="122">
        <v>5.0181554512991999</v>
      </c>
      <c r="AC2138" s="122">
        <v>2.6089289820944002</v>
      </c>
      <c r="AD2138" s="122">
        <v>2.1776005947164001</v>
      </c>
      <c r="AE2138" s="122">
        <v>1.751666246526</v>
      </c>
      <c r="AF2138" s="122">
        <v>1.2252443654444001</v>
      </c>
      <c r="AG2138" s="122">
        <v>1.0461676923404</v>
      </c>
      <c r="AH2138" s="122">
        <v>0.87152376864280001</v>
      </c>
      <c r="AI2138" s="122">
        <v>0.93320030836479995</v>
      </c>
      <c r="AJ2138" s="122">
        <v>0.74398526576919999</v>
      </c>
      <c r="AK2138" s="122">
        <v>0.75052731692399999</v>
      </c>
      <c r="AL2138" s="122">
        <v>14.338483992252</v>
      </c>
    </row>
    <row r="2139" spans="1:38" hidden="1" x14ac:dyDescent="0.25">
      <c r="A2139" s="122" t="s">
        <v>2030</v>
      </c>
      <c r="B2139" s="122">
        <v>1</v>
      </c>
      <c r="C2139" s="122" t="s">
        <v>2223</v>
      </c>
      <c r="D2139" s="122" t="s">
        <v>2125</v>
      </c>
      <c r="E2139" s="122">
        <v>40</v>
      </c>
      <c r="F2139" s="122">
        <v>0</v>
      </c>
      <c r="G2139" s="122">
        <v>0</v>
      </c>
      <c r="H2139" s="122">
        <v>0</v>
      </c>
      <c r="I2139" s="122">
        <v>0</v>
      </c>
      <c r="J2139" s="122">
        <v>0</v>
      </c>
      <c r="K2139" s="122">
        <v>0</v>
      </c>
      <c r="L2139" s="122">
        <v>0</v>
      </c>
      <c r="M2139" s="122">
        <v>0</v>
      </c>
      <c r="N2139" s="122">
        <v>0</v>
      </c>
      <c r="O2139" s="122">
        <v>0</v>
      </c>
      <c r="P2139" s="122">
        <v>0</v>
      </c>
      <c r="Q2139" s="122">
        <v>0</v>
      </c>
      <c r="R2139" s="122">
        <v>0</v>
      </c>
      <c r="S2139" s="122">
        <v>0</v>
      </c>
      <c r="T2139" s="122">
        <v>0</v>
      </c>
      <c r="U2139" s="122">
        <v>0</v>
      </c>
      <c r="V2139" s="122">
        <v>0</v>
      </c>
      <c r="W2139" s="122">
        <v>0</v>
      </c>
      <c r="X2139" s="122">
        <v>0</v>
      </c>
      <c r="Y2139" s="122">
        <v>0</v>
      </c>
      <c r="Z2139" s="122">
        <v>0</v>
      </c>
      <c r="AA2139" s="122">
        <v>0</v>
      </c>
      <c r="AB2139" s="122">
        <v>0</v>
      </c>
      <c r="AC2139" s="122">
        <v>0</v>
      </c>
      <c r="AD2139" s="122">
        <v>0</v>
      </c>
      <c r="AE2139" s="122">
        <v>0</v>
      </c>
      <c r="AF2139" s="122">
        <v>0</v>
      </c>
      <c r="AG2139" s="122">
        <v>0</v>
      </c>
      <c r="AH2139" s="122">
        <v>0</v>
      </c>
      <c r="AI2139" s="122">
        <v>0</v>
      </c>
      <c r="AJ2139" s="122">
        <v>0</v>
      </c>
      <c r="AK2139" s="122">
        <v>0</v>
      </c>
      <c r="AL2139" s="122">
        <v>0</v>
      </c>
    </row>
    <row r="2140" spans="1:38" hidden="1" x14ac:dyDescent="0.25">
      <c r="A2140" s="122" t="s">
        <v>2030</v>
      </c>
      <c r="B2140" s="122">
        <v>1</v>
      </c>
      <c r="C2140" s="122" t="s">
        <v>2223</v>
      </c>
      <c r="D2140" s="122" t="s">
        <v>2126</v>
      </c>
      <c r="E2140" s="122">
        <v>40</v>
      </c>
      <c r="F2140" s="122">
        <v>0</v>
      </c>
      <c r="G2140" s="122">
        <v>0</v>
      </c>
      <c r="H2140" s="122">
        <v>0</v>
      </c>
      <c r="I2140" s="122">
        <v>0</v>
      </c>
      <c r="J2140" s="122">
        <v>0</v>
      </c>
      <c r="K2140" s="122">
        <v>0</v>
      </c>
      <c r="L2140" s="122">
        <v>0</v>
      </c>
      <c r="M2140" s="122">
        <v>0</v>
      </c>
      <c r="N2140" s="122">
        <v>0</v>
      </c>
      <c r="O2140" s="122">
        <v>0</v>
      </c>
      <c r="P2140" s="122">
        <v>0</v>
      </c>
      <c r="Q2140" s="122">
        <v>0</v>
      </c>
      <c r="R2140" s="122">
        <v>0</v>
      </c>
      <c r="S2140" s="122">
        <v>0</v>
      </c>
      <c r="T2140" s="122">
        <v>0</v>
      </c>
      <c r="U2140" s="122">
        <v>0</v>
      </c>
      <c r="V2140" s="122">
        <v>0</v>
      </c>
      <c r="W2140" s="122">
        <v>0</v>
      </c>
      <c r="X2140" s="122">
        <v>0</v>
      </c>
      <c r="Y2140" s="122">
        <v>0</v>
      </c>
      <c r="Z2140" s="122">
        <v>0</v>
      </c>
      <c r="AA2140" s="122">
        <v>0</v>
      </c>
      <c r="AB2140" s="122">
        <v>0</v>
      </c>
      <c r="AC2140" s="122">
        <v>0</v>
      </c>
      <c r="AD2140" s="122">
        <v>0</v>
      </c>
      <c r="AE2140" s="122">
        <v>0</v>
      </c>
      <c r="AF2140" s="122">
        <v>0</v>
      </c>
      <c r="AG2140" s="122">
        <v>0</v>
      </c>
      <c r="AH2140" s="122">
        <v>0</v>
      </c>
      <c r="AI2140" s="122">
        <v>0</v>
      </c>
      <c r="AJ2140" s="122">
        <v>0</v>
      </c>
      <c r="AK2140" s="122">
        <v>0</v>
      </c>
      <c r="AL2140" s="122">
        <v>0</v>
      </c>
    </row>
    <row r="2141" spans="1:38" hidden="1" x14ac:dyDescent="0.25">
      <c r="A2141" s="122" t="s">
        <v>2030</v>
      </c>
      <c r="B2141" s="122">
        <v>1</v>
      </c>
      <c r="C2141" s="122" t="s">
        <v>2223</v>
      </c>
      <c r="D2141" s="122" t="s">
        <v>2127</v>
      </c>
      <c r="E2141" s="122">
        <v>40</v>
      </c>
      <c r="F2141" s="122">
        <v>0</v>
      </c>
      <c r="G2141" s="122">
        <v>0</v>
      </c>
      <c r="H2141" s="122">
        <v>0</v>
      </c>
      <c r="I2141" s="122">
        <v>0</v>
      </c>
      <c r="J2141" s="122">
        <v>0</v>
      </c>
      <c r="K2141" s="122">
        <v>0</v>
      </c>
      <c r="L2141" s="122">
        <v>0</v>
      </c>
      <c r="M2141" s="122">
        <v>0</v>
      </c>
      <c r="N2141" s="122">
        <v>0</v>
      </c>
      <c r="O2141" s="122">
        <v>0</v>
      </c>
      <c r="P2141" s="122">
        <v>0</v>
      </c>
      <c r="Q2141" s="122">
        <v>0</v>
      </c>
      <c r="R2141" s="122">
        <v>0</v>
      </c>
      <c r="S2141" s="122">
        <v>0</v>
      </c>
      <c r="T2141" s="122">
        <v>0</v>
      </c>
      <c r="U2141" s="122">
        <v>0</v>
      </c>
      <c r="V2141" s="122">
        <v>0</v>
      </c>
      <c r="W2141" s="122">
        <v>0</v>
      </c>
      <c r="X2141" s="122">
        <v>0</v>
      </c>
      <c r="Y2141" s="122">
        <v>0</v>
      </c>
      <c r="Z2141" s="122">
        <v>0</v>
      </c>
      <c r="AA2141" s="122">
        <v>0</v>
      </c>
      <c r="AB2141" s="122">
        <v>0</v>
      </c>
      <c r="AC2141" s="122">
        <v>0</v>
      </c>
      <c r="AD2141" s="122">
        <v>0</v>
      </c>
      <c r="AE2141" s="122">
        <v>0</v>
      </c>
      <c r="AF2141" s="122">
        <v>0</v>
      </c>
      <c r="AG2141" s="122">
        <v>0</v>
      </c>
      <c r="AH2141" s="122">
        <v>0</v>
      </c>
      <c r="AI2141" s="122">
        <v>0</v>
      </c>
      <c r="AJ2141" s="122">
        <v>0</v>
      </c>
      <c r="AK2141" s="122">
        <v>0</v>
      </c>
      <c r="AL2141" s="122">
        <v>0</v>
      </c>
    </row>
    <row r="2142" spans="1:38" hidden="1" x14ac:dyDescent="0.25">
      <c r="A2142" s="122" t="s">
        <v>2030</v>
      </c>
      <c r="B2142" s="122">
        <v>1</v>
      </c>
      <c r="C2142" s="122" t="s">
        <v>2223</v>
      </c>
      <c r="D2142" s="122" t="s">
        <v>2128</v>
      </c>
      <c r="E2142" s="122">
        <v>40</v>
      </c>
      <c r="F2142" s="122">
        <v>0</v>
      </c>
      <c r="G2142" s="122">
        <v>0</v>
      </c>
      <c r="H2142" s="122">
        <v>0</v>
      </c>
      <c r="I2142" s="122">
        <v>0</v>
      </c>
      <c r="J2142" s="122">
        <v>0</v>
      </c>
      <c r="K2142" s="122">
        <v>0</v>
      </c>
      <c r="L2142" s="122">
        <v>0</v>
      </c>
      <c r="M2142" s="122">
        <v>0</v>
      </c>
      <c r="N2142" s="122">
        <v>0</v>
      </c>
      <c r="O2142" s="122">
        <v>0</v>
      </c>
      <c r="P2142" s="122">
        <v>0</v>
      </c>
      <c r="Q2142" s="122">
        <v>0</v>
      </c>
      <c r="R2142" s="122">
        <v>0</v>
      </c>
      <c r="S2142" s="122">
        <v>0</v>
      </c>
      <c r="T2142" s="122">
        <v>0</v>
      </c>
      <c r="U2142" s="122">
        <v>0</v>
      </c>
      <c r="V2142" s="122">
        <v>0</v>
      </c>
      <c r="W2142" s="122">
        <v>0</v>
      </c>
      <c r="X2142" s="122">
        <v>0</v>
      </c>
      <c r="Y2142" s="122">
        <v>0</v>
      </c>
      <c r="Z2142" s="122">
        <v>0</v>
      </c>
      <c r="AA2142" s="122">
        <v>0</v>
      </c>
      <c r="AB2142" s="122">
        <v>0</v>
      </c>
      <c r="AC2142" s="122">
        <v>0</v>
      </c>
      <c r="AD2142" s="122">
        <v>0</v>
      </c>
      <c r="AE2142" s="122">
        <v>0</v>
      </c>
      <c r="AF2142" s="122">
        <v>0</v>
      </c>
      <c r="AG2142" s="122">
        <v>0</v>
      </c>
      <c r="AH2142" s="122">
        <v>0</v>
      </c>
      <c r="AI2142" s="122">
        <v>0</v>
      </c>
      <c r="AJ2142" s="122">
        <v>0</v>
      </c>
      <c r="AK2142" s="122">
        <v>0</v>
      </c>
      <c r="AL2142" s="122">
        <v>0</v>
      </c>
    </row>
    <row r="2143" spans="1:38" hidden="1" x14ac:dyDescent="0.25">
      <c r="A2143" s="122" t="s">
        <v>2030</v>
      </c>
      <c r="B2143" s="122">
        <v>1</v>
      </c>
      <c r="C2143" s="122" t="s">
        <v>2223</v>
      </c>
      <c r="D2143" s="122" t="s">
        <v>2129</v>
      </c>
      <c r="E2143" s="122">
        <v>40</v>
      </c>
      <c r="F2143" s="122">
        <v>0</v>
      </c>
      <c r="G2143" s="122">
        <v>0</v>
      </c>
      <c r="H2143" s="122">
        <v>0</v>
      </c>
      <c r="I2143" s="122">
        <v>0</v>
      </c>
      <c r="J2143" s="122">
        <v>0</v>
      </c>
      <c r="K2143" s="122">
        <v>0</v>
      </c>
      <c r="L2143" s="122">
        <v>0</v>
      </c>
      <c r="M2143" s="122">
        <v>0</v>
      </c>
      <c r="N2143" s="122">
        <v>0</v>
      </c>
      <c r="O2143" s="122">
        <v>0</v>
      </c>
      <c r="P2143" s="122">
        <v>0</v>
      </c>
      <c r="Q2143" s="122">
        <v>0</v>
      </c>
      <c r="R2143" s="122">
        <v>0</v>
      </c>
      <c r="S2143" s="122">
        <v>0</v>
      </c>
      <c r="T2143" s="122">
        <v>0</v>
      </c>
      <c r="U2143" s="122">
        <v>0</v>
      </c>
      <c r="V2143" s="122">
        <v>0</v>
      </c>
      <c r="W2143" s="122">
        <v>0</v>
      </c>
      <c r="X2143" s="122">
        <v>0</v>
      </c>
      <c r="Y2143" s="122">
        <v>0</v>
      </c>
      <c r="Z2143" s="122">
        <v>0</v>
      </c>
      <c r="AA2143" s="122">
        <v>0</v>
      </c>
      <c r="AB2143" s="122">
        <v>0</v>
      </c>
      <c r="AC2143" s="122">
        <v>0</v>
      </c>
      <c r="AD2143" s="122">
        <v>0</v>
      </c>
      <c r="AE2143" s="122">
        <v>0</v>
      </c>
      <c r="AF2143" s="122">
        <v>0</v>
      </c>
      <c r="AG2143" s="122">
        <v>0</v>
      </c>
      <c r="AH2143" s="122">
        <v>0</v>
      </c>
      <c r="AI2143" s="122">
        <v>0</v>
      </c>
      <c r="AJ2143" s="122">
        <v>0</v>
      </c>
      <c r="AK2143" s="122">
        <v>0</v>
      </c>
      <c r="AL2143" s="122">
        <v>0</v>
      </c>
    </row>
    <row r="2144" spans="1:38" hidden="1" x14ac:dyDescent="0.25">
      <c r="A2144" s="122" t="s">
        <v>2030</v>
      </c>
      <c r="B2144" s="122">
        <v>1</v>
      </c>
      <c r="C2144" s="122" t="s">
        <v>2223</v>
      </c>
      <c r="D2144" s="122" t="s">
        <v>2176</v>
      </c>
      <c r="E2144" s="122">
        <v>40</v>
      </c>
      <c r="F2144" s="122">
        <v>0</v>
      </c>
      <c r="G2144" s="122">
        <v>0</v>
      </c>
      <c r="H2144" s="122">
        <v>0</v>
      </c>
      <c r="I2144" s="122">
        <v>0</v>
      </c>
      <c r="J2144" s="122">
        <v>0</v>
      </c>
      <c r="K2144" s="122">
        <v>0</v>
      </c>
      <c r="L2144" s="122">
        <v>0</v>
      </c>
      <c r="M2144" s="122">
        <v>0</v>
      </c>
      <c r="N2144" s="122">
        <v>0</v>
      </c>
      <c r="O2144" s="122">
        <v>0</v>
      </c>
      <c r="P2144" s="122">
        <v>0</v>
      </c>
      <c r="Q2144" s="122">
        <v>0</v>
      </c>
      <c r="R2144" s="122">
        <v>0</v>
      </c>
      <c r="S2144" s="122">
        <v>0</v>
      </c>
      <c r="T2144" s="122">
        <v>0</v>
      </c>
      <c r="U2144" s="122">
        <v>0</v>
      </c>
      <c r="V2144" s="122">
        <v>0</v>
      </c>
      <c r="W2144" s="122">
        <v>0</v>
      </c>
      <c r="X2144" s="122">
        <v>0</v>
      </c>
      <c r="Y2144" s="122">
        <v>0</v>
      </c>
      <c r="Z2144" s="122">
        <v>0</v>
      </c>
      <c r="AA2144" s="122">
        <v>0</v>
      </c>
      <c r="AB2144" s="122">
        <v>0</v>
      </c>
      <c r="AC2144" s="122">
        <v>0</v>
      </c>
      <c r="AD2144" s="122">
        <v>0</v>
      </c>
      <c r="AE2144" s="122">
        <v>0</v>
      </c>
      <c r="AF2144" s="122">
        <v>0</v>
      </c>
      <c r="AG2144" s="122">
        <v>0</v>
      </c>
      <c r="AH2144" s="122">
        <v>0</v>
      </c>
      <c r="AI2144" s="122">
        <v>0</v>
      </c>
      <c r="AJ2144" s="122">
        <v>0</v>
      </c>
      <c r="AK2144" s="122">
        <v>0</v>
      </c>
      <c r="AL2144" s="122">
        <v>0</v>
      </c>
    </row>
    <row r="2145" spans="1:38" hidden="1" x14ac:dyDescent="0.25">
      <c r="A2145" s="122" t="s">
        <v>2030</v>
      </c>
      <c r="B2145" s="122">
        <v>1</v>
      </c>
      <c r="C2145" s="122" t="s">
        <v>2223</v>
      </c>
      <c r="D2145" s="122" t="s">
        <v>2130</v>
      </c>
      <c r="E2145" s="122">
        <v>40</v>
      </c>
      <c r="F2145" s="122">
        <v>0</v>
      </c>
      <c r="G2145" s="122">
        <v>0</v>
      </c>
      <c r="H2145" s="122">
        <v>0</v>
      </c>
      <c r="I2145" s="122">
        <v>0</v>
      </c>
      <c r="J2145" s="122">
        <v>0</v>
      </c>
      <c r="K2145" s="122">
        <v>0</v>
      </c>
      <c r="L2145" s="122">
        <v>0</v>
      </c>
      <c r="M2145" s="122">
        <v>0</v>
      </c>
      <c r="N2145" s="122">
        <v>0</v>
      </c>
      <c r="O2145" s="122">
        <v>0</v>
      </c>
      <c r="P2145" s="122">
        <v>0</v>
      </c>
      <c r="Q2145" s="122">
        <v>0</v>
      </c>
      <c r="R2145" s="122">
        <v>0</v>
      </c>
      <c r="S2145" s="122">
        <v>0</v>
      </c>
      <c r="T2145" s="122">
        <v>0</v>
      </c>
      <c r="U2145" s="122">
        <v>0</v>
      </c>
      <c r="V2145" s="122">
        <v>0</v>
      </c>
      <c r="W2145" s="122">
        <v>0</v>
      </c>
      <c r="X2145" s="122">
        <v>0</v>
      </c>
      <c r="Y2145" s="122">
        <v>0</v>
      </c>
      <c r="Z2145" s="122">
        <v>0</v>
      </c>
      <c r="AA2145" s="122">
        <v>0</v>
      </c>
      <c r="AB2145" s="122">
        <v>0</v>
      </c>
      <c r="AC2145" s="122">
        <v>0</v>
      </c>
      <c r="AD2145" s="122">
        <v>0</v>
      </c>
      <c r="AE2145" s="122">
        <v>0</v>
      </c>
      <c r="AF2145" s="122">
        <v>0</v>
      </c>
      <c r="AG2145" s="122">
        <v>0</v>
      </c>
      <c r="AH2145" s="122">
        <v>0</v>
      </c>
      <c r="AI2145" s="122">
        <v>0</v>
      </c>
      <c r="AJ2145" s="122">
        <v>0</v>
      </c>
      <c r="AK2145" s="122">
        <v>0</v>
      </c>
      <c r="AL2145" s="122">
        <v>0</v>
      </c>
    </row>
    <row r="2146" spans="1:38" hidden="1" x14ac:dyDescent="0.25">
      <c r="A2146" s="122" t="s">
        <v>2030</v>
      </c>
      <c r="B2146" s="122">
        <v>1</v>
      </c>
      <c r="C2146" s="122" t="s">
        <v>2223</v>
      </c>
      <c r="D2146" s="122" t="s">
        <v>2131</v>
      </c>
      <c r="E2146" s="122">
        <v>40</v>
      </c>
      <c r="F2146" s="122">
        <v>1.2861657709600001E-2</v>
      </c>
      <c r="G2146" s="122">
        <v>1.16126253348E-2</v>
      </c>
      <c r="H2146" s="122">
        <v>9.7559555855999992E-3</v>
      </c>
      <c r="I2146" s="122">
        <v>5.9075855635999999E-3</v>
      </c>
      <c r="J2146" s="122">
        <v>1.552851062E-3</v>
      </c>
      <c r="K2146" s="122">
        <v>0</v>
      </c>
      <c r="L2146" s="122">
        <v>0</v>
      </c>
      <c r="M2146" s="122">
        <v>0</v>
      </c>
      <c r="N2146" s="122">
        <v>0</v>
      </c>
      <c r="O2146" s="122">
        <v>0</v>
      </c>
      <c r="P2146" s="122">
        <v>0</v>
      </c>
      <c r="Q2146" s="122">
        <v>0</v>
      </c>
      <c r="R2146" s="122">
        <v>0</v>
      </c>
      <c r="S2146" s="122">
        <v>0</v>
      </c>
      <c r="T2146" s="122">
        <v>0</v>
      </c>
      <c r="U2146" s="122">
        <v>0</v>
      </c>
      <c r="V2146" s="122">
        <v>0</v>
      </c>
      <c r="W2146" s="122">
        <v>0</v>
      </c>
      <c r="X2146" s="122">
        <v>0</v>
      </c>
      <c r="Y2146" s="122">
        <v>0</v>
      </c>
      <c r="Z2146" s="122">
        <v>0</v>
      </c>
      <c r="AA2146" s="122">
        <v>0</v>
      </c>
      <c r="AB2146" s="122">
        <v>0</v>
      </c>
      <c r="AC2146" s="122">
        <v>0</v>
      </c>
      <c r="AD2146" s="122">
        <v>0</v>
      </c>
      <c r="AE2146" s="122">
        <v>0</v>
      </c>
      <c r="AF2146" s="122">
        <v>0</v>
      </c>
      <c r="AG2146" s="122">
        <v>0</v>
      </c>
      <c r="AH2146" s="122">
        <v>0</v>
      </c>
      <c r="AI2146" s="122">
        <v>0</v>
      </c>
      <c r="AJ2146" s="122">
        <v>0</v>
      </c>
      <c r="AK2146" s="122">
        <v>0</v>
      </c>
      <c r="AL2146" s="122">
        <v>0</v>
      </c>
    </row>
    <row r="2147" spans="1:38" hidden="1" x14ac:dyDescent="0.25">
      <c r="A2147" s="122" t="s">
        <v>2030</v>
      </c>
      <c r="B2147" s="122">
        <v>1</v>
      </c>
      <c r="C2147" s="122" t="s">
        <v>2223</v>
      </c>
      <c r="D2147" s="122" t="s">
        <v>2132</v>
      </c>
      <c r="E2147" s="122">
        <v>40</v>
      </c>
      <c r="F2147" s="122">
        <v>0</v>
      </c>
      <c r="G2147" s="122">
        <v>0</v>
      </c>
      <c r="H2147" s="122">
        <v>0</v>
      </c>
      <c r="I2147" s="122">
        <v>0</v>
      </c>
      <c r="J2147" s="122">
        <v>0</v>
      </c>
      <c r="K2147" s="122">
        <v>0</v>
      </c>
      <c r="L2147" s="122">
        <v>0</v>
      </c>
      <c r="M2147" s="122">
        <v>0</v>
      </c>
      <c r="N2147" s="122">
        <v>0</v>
      </c>
      <c r="O2147" s="122">
        <v>0</v>
      </c>
      <c r="P2147" s="122">
        <v>0</v>
      </c>
      <c r="Q2147" s="122">
        <v>0</v>
      </c>
      <c r="R2147" s="122">
        <v>0</v>
      </c>
      <c r="S2147" s="122">
        <v>0</v>
      </c>
      <c r="T2147" s="122">
        <v>0</v>
      </c>
      <c r="U2147" s="122">
        <v>0</v>
      </c>
      <c r="V2147" s="122">
        <v>0</v>
      </c>
      <c r="W2147" s="122">
        <v>0</v>
      </c>
      <c r="X2147" s="122">
        <v>0</v>
      </c>
      <c r="Y2147" s="122">
        <v>0</v>
      </c>
      <c r="Z2147" s="122">
        <v>0</v>
      </c>
      <c r="AA2147" s="122">
        <v>0</v>
      </c>
      <c r="AB2147" s="122">
        <v>0</v>
      </c>
      <c r="AC2147" s="122">
        <v>0</v>
      </c>
      <c r="AD2147" s="122">
        <v>0</v>
      </c>
      <c r="AE2147" s="122">
        <v>0</v>
      </c>
      <c r="AF2147" s="122">
        <v>0</v>
      </c>
      <c r="AG2147" s="122">
        <v>0</v>
      </c>
      <c r="AH2147" s="122">
        <v>0</v>
      </c>
      <c r="AI2147" s="122">
        <v>0</v>
      </c>
      <c r="AJ2147" s="122">
        <v>0</v>
      </c>
      <c r="AK2147" s="122">
        <v>0</v>
      </c>
      <c r="AL2147" s="122">
        <v>0</v>
      </c>
    </row>
    <row r="2148" spans="1:38" hidden="1" x14ac:dyDescent="0.25">
      <c r="A2148" s="122" t="s">
        <v>2030</v>
      </c>
      <c r="B2148" s="122">
        <v>1</v>
      </c>
      <c r="C2148" s="122" t="s">
        <v>2223</v>
      </c>
      <c r="D2148" s="122" t="s">
        <v>2133</v>
      </c>
      <c r="E2148" s="122">
        <v>40</v>
      </c>
      <c r="F2148" s="122">
        <v>5.4901393453144003</v>
      </c>
      <c r="G2148" s="122">
        <v>5.3645108639080004</v>
      </c>
      <c r="H2148" s="122">
        <v>5.1971424263471997</v>
      </c>
      <c r="I2148" s="122">
        <v>4.6088739064927999</v>
      </c>
      <c r="J2148" s="122">
        <v>5.6202573018116002</v>
      </c>
      <c r="K2148" s="122">
        <v>6.1703412064643999</v>
      </c>
      <c r="L2148" s="122">
        <v>5.7940446313371998</v>
      </c>
      <c r="M2148" s="122">
        <v>4.5437444178671997</v>
      </c>
      <c r="N2148" s="122">
        <v>4.1902273306123998</v>
      </c>
      <c r="O2148" s="122">
        <v>4.1778176554044002</v>
      </c>
      <c r="P2148" s="122">
        <v>4.5712496302284</v>
      </c>
      <c r="Q2148" s="122">
        <v>3.867892734832</v>
      </c>
      <c r="R2148" s="122">
        <v>3.1615535589372001</v>
      </c>
      <c r="S2148" s="122">
        <v>2.5059852128052</v>
      </c>
      <c r="T2148" s="122">
        <v>3.0808410753176001</v>
      </c>
      <c r="U2148" s="122">
        <v>3.4990773140204001</v>
      </c>
      <c r="V2148" s="122">
        <v>3.6980313414324</v>
      </c>
      <c r="W2148" s="122">
        <v>2.3706514492332</v>
      </c>
      <c r="X2148" s="122">
        <v>4.1300237976031999</v>
      </c>
      <c r="Y2148" s="122">
        <v>3.8994409898416</v>
      </c>
      <c r="Z2148" s="122">
        <v>4.6496087253615999</v>
      </c>
      <c r="AA2148" s="122">
        <v>4.0870835649056003</v>
      </c>
      <c r="AB2148" s="122">
        <v>5.2650814299804001</v>
      </c>
      <c r="AC2148" s="122">
        <v>4.8101728250743996</v>
      </c>
      <c r="AD2148" s="122">
        <v>4.9707548355024</v>
      </c>
      <c r="AE2148" s="122">
        <v>5.6877989002323996</v>
      </c>
      <c r="AF2148" s="122">
        <v>5.9502032065112003</v>
      </c>
      <c r="AG2148" s="122">
        <v>4.5908211679736004</v>
      </c>
      <c r="AH2148" s="122">
        <v>3.5215897559611999</v>
      </c>
      <c r="AI2148" s="122">
        <v>3.0531097063011998</v>
      </c>
      <c r="AJ2148" s="122">
        <v>2.2108978043012</v>
      </c>
      <c r="AK2148" s="122">
        <v>2.3012986011707999</v>
      </c>
      <c r="AL2148" s="122">
        <v>-206.67749836583079</v>
      </c>
    </row>
    <row r="2149" spans="1:38" hidden="1" x14ac:dyDescent="0.25">
      <c r="A2149" s="122" t="s">
        <v>2030</v>
      </c>
      <c r="B2149" s="122">
        <v>1</v>
      </c>
      <c r="C2149" s="122" t="s">
        <v>2223</v>
      </c>
      <c r="D2149" s="122" t="s">
        <v>2134</v>
      </c>
      <c r="E2149" s="122">
        <v>40</v>
      </c>
      <c r="F2149" s="122">
        <v>1.2035226609644001</v>
      </c>
      <c r="G2149" s="122">
        <v>1.0573748868368</v>
      </c>
      <c r="H2149" s="122">
        <v>1.0271480180696</v>
      </c>
      <c r="I2149" s="122">
        <v>1.011400215966</v>
      </c>
      <c r="J2149" s="122">
        <v>1.0900568808332001</v>
      </c>
      <c r="K2149" s="122">
        <v>0.88444623567720004</v>
      </c>
      <c r="L2149" s="122">
        <v>0.93495695961080005</v>
      </c>
      <c r="M2149" s="122">
        <v>1.1829888840728</v>
      </c>
      <c r="N2149" s="122">
        <v>1.2434547710927999</v>
      </c>
      <c r="O2149" s="122">
        <v>1.14771254444</v>
      </c>
      <c r="P2149" s="122">
        <v>0.97878044616799997</v>
      </c>
      <c r="Q2149" s="122">
        <v>1.5456983986640001</v>
      </c>
      <c r="R2149" s="122">
        <v>1.6318335353208</v>
      </c>
      <c r="S2149" s="122">
        <v>1.8133796295972</v>
      </c>
      <c r="T2149" s="122">
        <v>1.6728604455808</v>
      </c>
      <c r="U2149" s="122">
        <v>1.7814149550175999</v>
      </c>
      <c r="V2149" s="122">
        <v>1.9480886161463999</v>
      </c>
      <c r="W2149" s="122">
        <v>2.1184513065127999</v>
      </c>
      <c r="X2149" s="122">
        <v>2.7215114327968002</v>
      </c>
      <c r="Y2149" s="122">
        <v>3.1080530128144002</v>
      </c>
      <c r="Z2149" s="122">
        <v>3.2024351717232</v>
      </c>
      <c r="AA2149" s="122">
        <v>3.345151950854</v>
      </c>
      <c r="AB2149" s="122">
        <v>3.9765388638891999</v>
      </c>
      <c r="AC2149" s="122">
        <v>3.4660425032464</v>
      </c>
      <c r="AD2149" s="122">
        <v>3.8606594818288</v>
      </c>
      <c r="AE2149" s="122">
        <v>3.7160487502012001</v>
      </c>
      <c r="AF2149" s="122">
        <v>3.6203711411531998</v>
      </c>
      <c r="AG2149" s="122">
        <v>3.2551150711100001</v>
      </c>
      <c r="AH2149" s="122">
        <v>3.6289077132476</v>
      </c>
      <c r="AI2149" s="122">
        <v>3.6711167384387999</v>
      </c>
      <c r="AJ2149" s="122">
        <v>3.2719565134368001</v>
      </c>
      <c r="AK2149" s="122">
        <v>3.4447603669612001</v>
      </c>
      <c r="AL2149" s="122">
        <v>22.942656783104798</v>
      </c>
    </row>
    <row r="2150" spans="1:38" hidden="1" x14ac:dyDescent="0.25">
      <c r="A2150" s="122" t="s">
        <v>2030</v>
      </c>
      <c r="B2150" s="122">
        <v>1</v>
      </c>
      <c r="C2150" s="122" t="s">
        <v>2223</v>
      </c>
      <c r="D2150" s="122" t="s">
        <v>2135</v>
      </c>
      <c r="E2150" s="122">
        <v>40</v>
      </c>
      <c r="F2150" s="122">
        <v>2.4339252517999999E-2</v>
      </c>
      <c r="G2150" s="122">
        <v>1.4043174821200001E-2</v>
      </c>
      <c r="H2150" s="122">
        <v>1.2254020338E-2</v>
      </c>
      <c r="I2150" s="122">
        <v>1.1511352440000001E-2</v>
      </c>
      <c r="J2150" s="122">
        <v>9.5871674275999994E-3</v>
      </c>
      <c r="K2150" s="122">
        <v>9.6209250591999997E-3</v>
      </c>
      <c r="L2150" s="122">
        <v>7.8317705731999997E-3</v>
      </c>
      <c r="M2150" s="122">
        <v>1.2152747443199999E-2</v>
      </c>
      <c r="N2150" s="122">
        <v>1.1511352440000001E-2</v>
      </c>
      <c r="O2150" s="122">
        <v>1.38068714E-2</v>
      </c>
      <c r="P2150" s="122">
        <v>6.785283988E-3</v>
      </c>
      <c r="Q2150" s="122">
        <v>5.9435036835999997E-3</v>
      </c>
      <c r="R2150" s="122">
        <v>6.9084318296000003E-3</v>
      </c>
      <c r="S2150" s="122">
        <v>5.1869276395999997E-3</v>
      </c>
      <c r="T2150" s="122">
        <v>2.3849766863999998E-3</v>
      </c>
      <c r="U2150" s="122">
        <v>5.7610099259999999E-3</v>
      </c>
      <c r="V2150" s="122">
        <v>1.43806498668E-2</v>
      </c>
      <c r="W2150" s="122">
        <v>1.41929236792E-2</v>
      </c>
      <c r="X2150" s="122">
        <v>7.7388020583999996E-3</v>
      </c>
      <c r="Y2150" s="122">
        <v>6.2388154472000001E-3</v>
      </c>
      <c r="Z2150" s="122">
        <v>4.4793339192000002E-3</v>
      </c>
      <c r="AA2150" s="122">
        <v>1.257708088E-3</v>
      </c>
      <c r="AB2150" s="122">
        <v>5.3553106879999999E-4</v>
      </c>
      <c r="AC2150" s="122">
        <v>7.4773154679999999E-4</v>
      </c>
      <c r="AD2150" s="122">
        <v>2.2403589936E-3</v>
      </c>
      <c r="AE2150" s="122">
        <v>6.7244864959999998E-3</v>
      </c>
      <c r="AF2150" s="122">
        <v>9.0429944080000003E-4</v>
      </c>
      <c r="AG2150" s="122">
        <v>0</v>
      </c>
      <c r="AH2150" s="122">
        <v>0</v>
      </c>
      <c r="AI2150" s="122">
        <v>0</v>
      </c>
      <c r="AJ2150" s="122">
        <v>0</v>
      </c>
      <c r="AK2150" s="122">
        <v>0</v>
      </c>
      <c r="AL2150" s="122">
        <v>0</v>
      </c>
    </row>
    <row r="2151" spans="1:38" hidden="1" x14ac:dyDescent="0.25">
      <c r="A2151" s="122" t="s">
        <v>2030</v>
      </c>
      <c r="B2151" s="122">
        <v>1</v>
      </c>
      <c r="C2151" s="122" t="s">
        <v>2223</v>
      </c>
      <c r="D2151" s="122" t="s">
        <v>2136</v>
      </c>
      <c r="E2151" s="122">
        <v>40</v>
      </c>
      <c r="F2151" s="122">
        <v>5.4022704557332002</v>
      </c>
      <c r="G2151" s="122">
        <v>5.0883266402247997</v>
      </c>
      <c r="H2151" s="122">
        <v>5.1249989582679998</v>
      </c>
      <c r="I2151" s="122">
        <v>4.982002558554</v>
      </c>
      <c r="J2151" s="122">
        <v>5.5895380147124003</v>
      </c>
      <c r="K2151" s="122">
        <v>5.1108696188592004</v>
      </c>
      <c r="L2151" s="122">
        <v>4.4303292385408</v>
      </c>
      <c r="M2151" s="122">
        <v>5.2142902699524001</v>
      </c>
      <c r="N2151" s="122">
        <v>4.9898772656767996</v>
      </c>
      <c r="O2151" s="122">
        <v>4.7806609583207997</v>
      </c>
      <c r="P2151" s="122">
        <v>4.5558020972603996</v>
      </c>
      <c r="Q2151" s="122">
        <v>4.6794894853504001</v>
      </c>
      <c r="R2151" s="122">
        <v>4.2242675053376004</v>
      </c>
      <c r="S2151" s="122">
        <v>4.0299536950484001</v>
      </c>
      <c r="T2151" s="122">
        <v>3.9789994454223998</v>
      </c>
      <c r="U2151" s="122">
        <v>3.720124026528</v>
      </c>
      <c r="V2151" s="122">
        <v>4.5978928561551999</v>
      </c>
      <c r="W2151" s="122">
        <v>4.6849431171368003</v>
      </c>
      <c r="X2151" s="122">
        <v>5.3852973901411998</v>
      </c>
      <c r="Y2151" s="122">
        <v>6.4905000252400002</v>
      </c>
      <c r="Z2151" s="122">
        <v>6.6346069500312002</v>
      </c>
      <c r="AA2151" s="122">
        <v>5.7118539507091999</v>
      </c>
      <c r="AB2151" s="122">
        <v>4.3106218958516003</v>
      </c>
      <c r="AC2151" s="122">
        <v>4.3661419350696002</v>
      </c>
      <c r="AD2151" s="122">
        <v>4.4326122120672</v>
      </c>
      <c r="AE2151" s="122">
        <v>3.4396325863675998</v>
      </c>
      <c r="AF2151" s="122">
        <v>2.6319508145672001</v>
      </c>
      <c r="AG2151" s="122">
        <v>2.5001846969092001</v>
      </c>
      <c r="AH2151" s="122">
        <v>2.4999939916784002</v>
      </c>
      <c r="AI2151" s="122">
        <v>1.2210243078236001</v>
      </c>
      <c r="AJ2151" s="122">
        <v>0.95186510926080004</v>
      </c>
      <c r="AK2151" s="122">
        <v>1.166995172252</v>
      </c>
      <c r="AL2151" s="122">
        <v>12.7283996932064</v>
      </c>
    </row>
    <row r="2152" spans="1:38" hidden="1" x14ac:dyDescent="0.25">
      <c r="A2152" s="122" t="s">
        <v>2030</v>
      </c>
      <c r="B2152" s="122">
        <v>1</v>
      </c>
      <c r="C2152" s="122" t="s">
        <v>2223</v>
      </c>
      <c r="D2152" s="122" t="s">
        <v>2137</v>
      </c>
      <c r="E2152" s="122">
        <v>40</v>
      </c>
      <c r="F2152" s="122">
        <v>3.4491835672000003E-2</v>
      </c>
      <c r="G2152" s="122">
        <v>3.4112923479600002E-2</v>
      </c>
      <c r="H2152" s="122">
        <v>3.50764430576E-2</v>
      </c>
      <c r="I2152" s="122">
        <v>3.3928880414800001E-2</v>
      </c>
      <c r="J2152" s="122">
        <v>3.7490655034000002E-2</v>
      </c>
      <c r="K2152" s="122">
        <v>4.0262127077199998E-2</v>
      </c>
      <c r="L2152" s="122">
        <v>3.4870747864399997E-2</v>
      </c>
      <c r="M2152" s="122">
        <v>3.8378392172400001E-2</v>
      </c>
      <c r="N2152" s="122">
        <v>3.4816617553200001E-2</v>
      </c>
      <c r="O2152" s="122">
        <v>3.1969363070399999E-2</v>
      </c>
      <c r="P2152" s="122">
        <v>3.9926519135999997E-2</v>
      </c>
      <c r="Q2152" s="122">
        <v>4.02202951724E-2</v>
      </c>
      <c r="R2152" s="122">
        <v>4.1166200742800002E-2</v>
      </c>
      <c r="S2152" s="122">
        <v>4.3608571308399999E-2</v>
      </c>
      <c r="T2152" s="122">
        <v>4.1198451585199997E-2</v>
      </c>
      <c r="U2152" s="122">
        <v>4.5046835386000003E-2</v>
      </c>
      <c r="V2152" s="122">
        <v>4.4538595049199999E-2</v>
      </c>
      <c r="W2152" s="122">
        <v>3.3848615987200001E-2</v>
      </c>
      <c r="X2152" s="122">
        <v>4.1607189582E-2</v>
      </c>
      <c r="Y2152" s="122">
        <v>3.9595414835200002E-2</v>
      </c>
      <c r="Z2152" s="122">
        <v>4.2703858903999997E-2</v>
      </c>
      <c r="AA2152" s="122">
        <v>4.1839484408399998E-2</v>
      </c>
      <c r="AB2152" s="122">
        <v>4.2991691433600002E-2</v>
      </c>
      <c r="AC2152" s="122">
        <v>3.0418756942E-2</v>
      </c>
      <c r="AD2152" s="122">
        <v>2.8200680740400001E-2</v>
      </c>
      <c r="AE2152" s="122">
        <v>3.7227884839600003E-2</v>
      </c>
      <c r="AF2152" s="122">
        <v>3.0287599190799999E-2</v>
      </c>
      <c r="AG2152" s="122">
        <v>2.25026966108E-2</v>
      </c>
      <c r="AH2152" s="122">
        <v>6.9786809993599999E-2</v>
      </c>
      <c r="AI2152" s="122">
        <v>1.9323891003199999E-2</v>
      </c>
      <c r="AJ2152" s="122">
        <v>7.3292444288000002E-3</v>
      </c>
      <c r="AK2152" s="122">
        <v>3.2478188008000001E-3</v>
      </c>
      <c r="AL2152" s="122">
        <v>-70.373333333335196</v>
      </c>
    </row>
    <row r="2153" spans="1:38" hidden="1" x14ac:dyDescent="0.25">
      <c r="A2153" s="122" t="s">
        <v>2030</v>
      </c>
      <c r="B2153" s="122">
        <v>1</v>
      </c>
      <c r="C2153" s="122" t="s">
        <v>2223</v>
      </c>
      <c r="D2153" s="122" t="s">
        <v>2138</v>
      </c>
      <c r="E2153" s="122">
        <v>40</v>
      </c>
      <c r="F2153" s="122">
        <v>0</v>
      </c>
      <c r="G2153" s="122">
        <v>0</v>
      </c>
      <c r="H2153" s="122">
        <v>0</v>
      </c>
      <c r="I2153" s="122">
        <v>0</v>
      </c>
      <c r="J2153" s="122">
        <v>0</v>
      </c>
      <c r="K2153" s="122">
        <v>0</v>
      </c>
      <c r="L2153" s="122">
        <v>0</v>
      </c>
      <c r="M2153" s="122">
        <v>0</v>
      </c>
      <c r="N2153" s="122">
        <v>0</v>
      </c>
      <c r="O2153" s="122">
        <v>0</v>
      </c>
      <c r="P2153" s="122">
        <v>0</v>
      </c>
      <c r="Q2153" s="122">
        <v>0</v>
      </c>
      <c r="R2153" s="122">
        <v>0</v>
      </c>
      <c r="S2153" s="122">
        <v>0</v>
      </c>
      <c r="T2153" s="122">
        <v>0</v>
      </c>
      <c r="U2153" s="122">
        <v>0</v>
      </c>
      <c r="V2153" s="122">
        <v>0</v>
      </c>
      <c r="W2153" s="122">
        <v>0</v>
      </c>
      <c r="X2153" s="122">
        <v>0</v>
      </c>
      <c r="Y2153" s="122">
        <v>0</v>
      </c>
      <c r="Z2153" s="122">
        <v>0</v>
      </c>
      <c r="AA2153" s="122">
        <v>0</v>
      </c>
      <c r="AB2153" s="122">
        <v>0</v>
      </c>
      <c r="AC2153" s="122">
        <v>0</v>
      </c>
      <c r="AD2153" s="122">
        <v>0</v>
      </c>
      <c r="AE2153" s="122">
        <v>0</v>
      </c>
      <c r="AF2153" s="122">
        <v>0</v>
      </c>
      <c r="AG2153" s="122">
        <v>0</v>
      </c>
      <c r="AH2153" s="122">
        <v>0</v>
      </c>
      <c r="AI2153" s="122">
        <v>0</v>
      </c>
      <c r="AJ2153" s="122">
        <v>0</v>
      </c>
      <c r="AK2153" s="122">
        <v>0</v>
      </c>
      <c r="AL2153" s="122">
        <v>0</v>
      </c>
    </row>
    <row r="2154" spans="1:38" hidden="1" x14ac:dyDescent="0.25">
      <c r="A2154" s="122" t="s">
        <v>2030</v>
      </c>
      <c r="B2154" s="122">
        <v>1</v>
      </c>
      <c r="C2154" s="122" t="s">
        <v>2223</v>
      </c>
      <c r="D2154" s="122" t="s">
        <v>2139</v>
      </c>
      <c r="E2154" s="122">
        <v>40</v>
      </c>
      <c r="F2154" s="122">
        <v>0.2558363898944</v>
      </c>
      <c r="G2154" s="122">
        <v>0.24729929467600001</v>
      </c>
      <c r="H2154" s="122">
        <v>0.23187008401760001</v>
      </c>
      <c r="I2154" s="122">
        <v>0.10974974422720001</v>
      </c>
      <c r="J2154" s="122">
        <v>0.11530261377879999</v>
      </c>
      <c r="K2154" s="122">
        <v>0.1155684643988</v>
      </c>
      <c r="L2154" s="122">
        <v>0.12662223166039999</v>
      </c>
      <c r="M2154" s="122">
        <v>0.13037418366279999</v>
      </c>
      <c r="N2154" s="122">
        <v>0.12363645345800001</v>
      </c>
      <c r="O2154" s="122">
        <v>0.1121799243068</v>
      </c>
      <c r="P2154" s="122">
        <v>0.15657976040560001</v>
      </c>
      <c r="Q2154" s="122">
        <v>0.16065450446080001</v>
      </c>
      <c r="R2154" s="122">
        <v>0.18727666776560001</v>
      </c>
      <c r="S2154" s="122">
        <v>0.18286338049840001</v>
      </c>
      <c r="T2154" s="122">
        <v>0.19144258822640001</v>
      </c>
      <c r="U2154" s="122">
        <v>0.19463207796199999</v>
      </c>
      <c r="V2154" s="122">
        <v>0.19900785008159999</v>
      </c>
      <c r="W2154" s="122">
        <v>0.1138071734016</v>
      </c>
      <c r="X2154" s="122">
        <v>0.14164277026479999</v>
      </c>
      <c r="Y2154" s="122">
        <v>0.1180352877872</v>
      </c>
      <c r="Z2154" s="122">
        <v>0.1281613469332</v>
      </c>
      <c r="AA2154" s="122">
        <v>0.14204023510040001</v>
      </c>
      <c r="AB2154" s="122">
        <v>0.10635615105640001</v>
      </c>
      <c r="AC2154" s="122">
        <v>8.9745266105600005E-2</v>
      </c>
      <c r="AD2154" s="122">
        <v>9.1199897160400001E-2</v>
      </c>
      <c r="AE2154" s="122">
        <v>9.19933066248E-2</v>
      </c>
      <c r="AF2154" s="122">
        <v>7.0697370830799994E-2</v>
      </c>
      <c r="AG2154" s="122">
        <v>8.1872150015599998E-2</v>
      </c>
      <c r="AH2154" s="122">
        <v>6.1066891289600002E-2</v>
      </c>
      <c r="AI2154" s="122">
        <v>6.4356701256400001E-2</v>
      </c>
      <c r="AJ2154" s="122">
        <v>4.9637161649599998E-2</v>
      </c>
      <c r="AK2154" s="122">
        <v>6.10968509844E-2</v>
      </c>
      <c r="AL2154" s="122">
        <v>5.1565405405388001</v>
      </c>
    </row>
    <row r="2155" spans="1:38" hidden="1" x14ac:dyDescent="0.25">
      <c r="A2155" s="122" t="s">
        <v>2030</v>
      </c>
      <c r="B2155" s="122">
        <v>1</v>
      </c>
      <c r="C2155" s="122" t="s">
        <v>2223</v>
      </c>
      <c r="D2155" s="122" t="s">
        <v>2140</v>
      </c>
      <c r="E2155" s="122">
        <v>40</v>
      </c>
      <c r="F2155" s="122">
        <v>0</v>
      </c>
      <c r="G2155" s="122">
        <v>0</v>
      </c>
      <c r="H2155" s="122">
        <v>0</v>
      </c>
      <c r="I2155" s="122">
        <v>0</v>
      </c>
      <c r="J2155" s="122">
        <v>0</v>
      </c>
      <c r="K2155" s="122">
        <v>0</v>
      </c>
      <c r="L2155" s="122">
        <v>0</v>
      </c>
      <c r="M2155" s="122">
        <v>0</v>
      </c>
      <c r="N2155" s="122">
        <v>0</v>
      </c>
      <c r="O2155" s="122">
        <v>0</v>
      </c>
      <c r="P2155" s="122">
        <v>0</v>
      </c>
      <c r="Q2155" s="122">
        <v>0</v>
      </c>
      <c r="R2155" s="122">
        <v>0</v>
      </c>
      <c r="S2155" s="122">
        <v>0</v>
      </c>
      <c r="T2155" s="122">
        <v>0</v>
      </c>
      <c r="U2155" s="122">
        <v>0</v>
      </c>
      <c r="V2155" s="122">
        <v>0</v>
      </c>
      <c r="W2155" s="122">
        <v>0</v>
      </c>
      <c r="X2155" s="122">
        <v>0</v>
      </c>
      <c r="Y2155" s="122">
        <v>0</v>
      </c>
      <c r="Z2155" s="122">
        <v>0</v>
      </c>
      <c r="AA2155" s="122">
        <v>0</v>
      </c>
      <c r="AB2155" s="122">
        <v>0</v>
      </c>
      <c r="AC2155" s="122">
        <v>0</v>
      </c>
      <c r="AD2155" s="122">
        <v>0</v>
      </c>
      <c r="AE2155" s="122">
        <v>0</v>
      </c>
      <c r="AF2155" s="122">
        <v>0</v>
      </c>
      <c r="AG2155" s="122">
        <v>0</v>
      </c>
      <c r="AH2155" s="122">
        <v>0</v>
      </c>
      <c r="AI2155" s="122">
        <v>0</v>
      </c>
      <c r="AJ2155" s="122">
        <v>0</v>
      </c>
      <c r="AK2155" s="122">
        <v>0</v>
      </c>
      <c r="AL2155" s="122">
        <v>0</v>
      </c>
    </row>
    <row r="2156" spans="1:38" hidden="1" x14ac:dyDescent="0.25">
      <c r="A2156" s="122" t="s">
        <v>2030</v>
      </c>
      <c r="B2156" s="122">
        <v>1</v>
      </c>
      <c r="C2156" s="122" t="s">
        <v>2223</v>
      </c>
      <c r="D2156" s="122" t="s">
        <v>2141</v>
      </c>
      <c r="E2156" s="122">
        <v>40</v>
      </c>
      <c r="F2156" s="122">
        <v>0</v>
      </c>
      <c r="G2156" s="122">
        <v>0</v>
      </c>
      <c r="H2156" s="122">
        <v>0</v>
      </c>
      <c r="I2156" s="122">
        <v>0</v>
      </c>
      <c r="J2156" s="122">
        <v>0</v>
      </c>
      <c r="K2156" s="122">
        <v>0</v>
      </c>
      <c r="L2156" s="122">
        <v>0</v>
      </c>
      <c r="M2156" s="122">
        <v>0</v>
      </c>
      <c r="N2156" s="122">
        <v>0</v>
      </c>
      <c r="O2156" s="122">
        <v>0</v>
      </c>
      <c r="P2156" s="122">
        <v>0</v>
      </c>
      <c r="Q2156" s="122">
        <v>0</v>
      </c>
      <c r="R2156" s="122">
        <v>0</v>
      </c>
      <c r="S2156" s="122">
        <v>0</v>
      </c>
      <c r="T2156" s="122">
        <v>0</v>
      </c>
      <c r="U2156" s="122">
        <v>0</v>
      </c>
      <c r="V2156" s="122">
        <v>0</v>
      </c>
      <c r="W2156" s="122">
        <v>0</v>
      </c>
      <c r="X2156" s="122">
        <v>0</v>
      </c>
      <c r="Y2156" s="122">
        <v>0</v>
      </c>
      <c r="Z2156" s="122">
        <v>0</v>
      </c>
      <c r="AA2156" s="122">
        <v>0</v>
      </c>
      <c r="AB2156" s="122">
        <v>0</v>
      </c>
      <c r="AC2156" s="122">
        <v>0</v>
      </c>
      <c r="AD2156" s="122">
        <v>0</v>
      </c>
      <c r="AE2156" s="122">
        <v>0</v>
      </c>
      <c r="AF2156" s="122">
        <v>0</v>
      </c>
      <c r="AG2156" s="122">
        <v>0</v>
      </c>
      <c r="AH2156" s="122">
        <v>0</v>
      </c>
      <c r="AI2156" s="122">
        <v>0</v>
      </c>
      <c r="AJ2156" s="122">
        <v>0</v>
      </c>
      <c r="AK2156" s="122">
        <v>0</v>
      </c>
      <c r="AL2156" s="122">
        <v>0</v>
      </c>
    </row>
    <row r="2157" spans="1:38" hidden="1" x14ac:dyDescent="0.25">
      <c r="A2157" s="122" t="s">
        <v>2030</v>
      </c>
      <c r="B2157" s="122">
        <v>1</v>
      </c>
      <c r="C2157" s="122" t="s">
        <v>2223</v>
      </c>
      <c r="D2157" s="122" t="s">
        <v>2142</v>
      </c>
      <c r="E2157" s="122">
        <v>40</v>
      </c>
      <c r="F2157" s="122">
        <v>0</v>
      </c>
      <c r="G2157" s="122">
        <v>0</v>
      </c>
      <c r="H2157" s="122">
        <v>0</v>
      </c>
      <c r="I2157" s="122">
        <v>0</v>
      </c>
      <c r="J2157" s="122">
        <v>0</v>
      </c>
      <c r="K2157" s="122">
        <v>0</v>
      </c>
      <c r="L2157" s="122">
        <v>0</v>
      </c>
      <c r="M2157" s="122">
        <v>0</v>
      </c>
      <c r="N2157" s="122">
        <v>0</v>
      </c>
      <c r="O2157" s="122">
        <v>0</v>
      </c>
      <c r="P2157" s="122">
        <v>0</v>
      </c>
      <c r="Q2157" s="122">
        <v>0</v>
      </c>
      <c r="R2157" s="122">
        <v>0</v>
      </c>
      <c r="S2157" s="122">
        <v>0</v>
      </c>
      <c r="T2157" s="122">
        <v>0</v>
      </c>
      <c r="U2157" s="122">
        <v>0</v>
      </c>
      <c r="V2157" s="122">
        <v>0</v>
      </c>
      <c r="W2157" s="122">
        <v>0</v>
      </c>
      <c r="X2157" s="122">
        <v>0</v>
      </c>
      <c r="Y2157" s="122">
        <v>0</v>
      </c>
      <c r="Z2157" s="122">
        <v>0</v>
      </c>
      <c r="AA2157" s="122">
        <v>0</v>
      </c>
      <c r="AB2157" s="122">
        <v>0</v>
      </c>
      <c r="AC2157" s="122">
        <v>0</v>
      </c>
      <c r="AD2157" s="122">
        <v>0</v>
      </c>
      <c r="AE2157" s="122">
        <v>0</v>
      </c>
      <c r="AF2157" s="122">
        <v>0</v>
      </c>
      <c r="AG2157" s="122">
        <v>0</v>
      </c>
      <c r="AH2157" s="122">
        <v>0</v>
      </c>
      <c r="AI2157" s="122">
        <v>0</v>
      </c>
      <c r="AJ2157" s="122">
        <v>0</v>
      </c>
      <c r="AK2157" s="122">
        <v>0</v>
      </c>
      <c r="AL2157" s="122">
        <v>0</v>
      </c>
    </row>
    <row r="2158" spans="1:38" hidden="1" x14ac:dyDescent="0.25">
      <c r="A2158" s="122" t="s">
        <v>2030</v>
      </c>
      <c r="B2158" s="122">
        <v>1</v>
      </c>
      <c r="C2158" s="122" t="s">
        <v>2223</v>
      </c>
      <c r="D2158" s="122" t="s">
        <v>2143</v>
      </c>
      <c r="E2158" s="122">
        <v>40</v>
      </c>
      <c r="F2158" s="122">
        <v>8.9322693709199999E-2</v>
      </c>
      <c r="G2158" s="122">
        <v>7.7777583637599998E-2</v>
      </c>
      <c r="H2158" s="122">
        <v>9.7154464282400002E-2</v>
      </c>
      <c r="I2158" s="122">
        <v>2.2043733558E-2</v>
      </c>
      <c r="J2158" s="122">
        <v>2.8288895437599999E-2</v>
      </c>
      <c r="K2158" s="122">
        <v>1.84991822204E-2</v>
      </c>
      <c r="L2158" s="122">
        <v>2.3967918570399999E-2</v>
      </c>
      <c r="M2158" s="122">
        <v>1.35368103444E-2</v>
      </c>
      <c r="N2158" s="122">
        <v>1.25578390252E-2</v>
      </c>
      <c r="O2158" s="122">
        <v>1.323299166E-2</v>
      </c>
      <c r="P2158" s="122">
        <v>1.47183274588E-2</v>
      </c>
      <c r="Q2158" s="122">
        <v>1.2369977802E-2</v>
      </c>
      <c r="R2158" s="122">
        <v>8.3724328044000006E-3</v>
      </c>
      <c r="S2158" s="122">
        <v>1.8007704859199999E-2</v>
      </c>
      <c r="T2158" s="122">
        <v>1.9514105419200001E-2</v>
      </c>
      <c r="U2158" s="122">
        <v>2.0174168394800001E-2</v>
      </c>
      <c r="V2158" s="122">
        <v>1.33038826872E-2</v>
      </c>
      <c r="W2158" s="122">
        <v>7.9704131695999998E-3</v>
      </c>
      <c r="X2158" s="122">
        <v>8.3397891752000006E-3</v>
      </c>
      <c r="Y2158" s="122">
        <v>1.5273843048799999E-2</v>
      </c>
      <c r="Z2158" s="122">
        <v>1.5477097747999999E-2</v>
      </c>
      <c r="AA2158" s="122">
        <v>1.5688454280799999E-2</v>
      </c>
      <c r="AB2158" s="122">
        <v>1.4231778710799999E-2</v>
      </c>
      <c r="AC2158" s="122">
        <v>1.3965633542E-2</v>
      </c>
      <c r="AD2158" s="122">
        <v>1.2247707662399999E-2</v>
      </c>
      <c r="AE2158" s="122">
        <v>4.6655072604000003E-3</v>
      </c>
      <c r="AF2158" s="122">
        <v>7.8958425587999995E-3</v>
      </c>
      <c r="AG2158" s="122">
        <v>8.2485085396E-3</v>
      </c>
      <c r="AH2158" s="122">
        <v>8.7399183844000007E-3</v>
      </c>
      <c r="AI2158" s="122">
        <v>6.389408242E-3</v>
      </c>
      <c r="AJ2158" s="122">
        <v>5.3674634523999997E-3</v>
      </c>
      <c r="AK2158" s="122">
        <v>1.485335796E-3</v>
      </c>
      <c r="AL2158" s="122">
        <v>-146.36363636363839</v>
      </c>
    </row>
    <row r="2159" spans="1:38" hidden="1" x14ac:dyDescent="0.25">
      <c r="A2159" s="122" t="s">
        <v>2030</v>
      </c>
      <c r="B2159" s="122">
        <v>1</v>
      </c>
      <c r="C2159" s="122" t="s">
        <v>2223</v>
      </c>
      <c r="D2159" s="122" t="s">
        <v>2177</v>
      </c>
      <c r="E2159" s="122">
        <v>40</v>
      </c>
      <c r="F2159" s="122">
        <v>0</v>
      </c>
      <c r="G2159" s="122">
        <v>0</v>
      </c>
      <c r="H2159" s="122">
        <v>0</v>
      </c>
      <c r="I2159" s="122">
        <v>0</v>
      </c>
      <c r="J2159" s="122">
        <v>0</v>
      </c>
      <c r="K2159" s="122">
        <v>0</v>
      </c>
      <c r="L2159" s="122">
        <v>0</v>
      </c>
      <c r="M2159" s="122">
        <v>0</v>
      </c>
      <c r="N2159" s="122">
        <v>0</v>
      </c>
      <c r="O2159" s="122">
        <v>0</v>
      </c>
      <c r="P2159" s="122">
        <v>0</v>
      </c>
      <c r="Q2159" s="122">
        <v>0</v>
      </c>
      <c r="R2159" s="122">
        <v>0</v>
      </c>
      <c r="S2159" s="122">
        <v>0</v>
      </c>
      <c r="T2159" s="122">
        <v>0</v>
      </c>
      <c r="U2159" s="122">
        <v>0</v>
      </c>
      <c r="V2159" s="122">
        <v>0</v>
      </c>
      <c r="W2159" s="122">
        <v>0</v>
      </c>
      <c r="X2159" s="122">
        <v>0</v>
      </c>
      <c r="Y2159" s="122">
        <v>0</v>
      </c>
      <c r="Z2159" s="122">
        <v>0</v>
      </c>
      <c r="AA2159" s="122">
        <v>0</v>
      </c>
      <c r="AB2159" s="122">
        <v>0</v>
      </c>
      <c r="AC2159" s="122">
        <v>0</v>
      </c>
      <c r="AD2159" s="122">
        <v>0</v>
      </c>
      <c r="AE2159" s="122">
        <v>0</v>
      </c>
      <c r="AF2159" s="122">
        <v>0</v>
      </c>
      <c r="AG2159" s="122">
        <v>0</v>
      </c>
      <c r="AH2159" s="122">
        <v>0</v>
      </c>
      <c r="AI2159" s="122">
        <v>0</v>
      </c>
      <c r="AJ2159" s="122">
        <v>0</v>
      </c>
      <c r="AK2159" s="122">
        <v>0</v>
      </c>
      <c r="AL2159" s="122">
        <v>0</v>
      </c>
    </row>
    <row r="2160" spans="1:38" hidden="1" x14ac:dyDescent="0.25">
      <c r="A2160" s="122" t="s">
        <v>2030</v>
      </c>
      <c r="B2160" s="122">
        <v>1</v>
      </c>
      <c r="C2160" s="122" t="s">
        <v>2223</v>
      </c>
      <c r="D2160" s="122" t="s">
        <v>2144</v>
      </c>
      <c r="E2160" s="122">
        <v>40</v>
      </c>
      <c r="F2160" s="122">
        <v>0</v>
      </c>
      <c r="G2160" s="122">
        <v>0</v>
      </c>
      <c r="H2160" s="122">
        <v>0</v>
      </c>
      <c r="I2160" s="122">
        <v>0</v>
      </c>
      <c r="J2160" s="122">
        <v>0</v>
      </c>
      <c r="K2160" s="122">
        <v>0</v>
      </c>
      <c r="L2160" s="122">
        <v>0</v>
      </c>
      <c r="M2160" s="122">
        <v>0</v>
      </c>
      <c r="N2160" s="122">
        <v>0</v>
      </c>
      <c r="O2160" s="122">
        <v>5.4386202079999995E-4</v>
      </c>
      <c r="P2160" s="122">
        <v>2.4232074496000001E-2</v>
      </c>
      <c r="Q2160" s="122">
        <v>1.8244365148799999E-2</v>
      </c>
      <c r="R2160" s="122">
        <v>6.9652469476799997E-2</v>
      </c>
      <c r="S2160" s="122">
        <v>0.11165441972160001</v>
      </c>
      <c r="T2160" s="122">
        <v>0.1083603683176</v>
      </c>
      <c r="U2160" s="122">
        <v>0.107423354486</v>
      </c>
      <c r="V2160" s="122">
        <v>0.11473841953</v>
      </c>
      <c r="W2160" s="122">
        <v>0.1071186406836</v>
      </c>
      <c r="X2160" s="122">
        <v>8.5855025524799997E-2</v>
      </c>
      <c r="Y2160" s="122">
        <v>0.103937682366</v>
      </c>
      <c r="Z2160" s="122">
        <v>0.12096412894440001</v>
      </c>
      <c r="AA2160" s="122">
        <v>8.2991652413600001E-2</v>
      </c>
      <c r="AB2160" s="122">
        <v>8.9218086977600003E-2</v>
      </c>
      <c r="AC2160" s="122">
        <v>0.1080191251132</v>
      </c>
      <c r="AD2160" s="122">
        <v>0.1129148199592</v>
      </c>
      <c r="AE2160" s="122">
        <v>9.4976195910400005E-2</v>
      </c>
      <c r="AF2160" s="122">
        <v>8.6707922030799994E-2</v>
      </c>
      <c r="AG2160" s="122">
        <v>7.8668674492800003E-2</v>
      </c>
      <c r="AH2160" s="122">
        <v>8.8822880574400007E-2</v>
      </c>
      <c r="AI2160" s="122">
        <v>8.14986605216E-2</v>
      </c>
      <c r="AJ2160" s="122">
        <v>7.8165058260800002E-2</v>
      </c>
      <c r="AK2160" s="122">
        <v>9.6716796091999999E-2</v>
      </c>
      <c r="AL2160" s="122">
        <v>10.7416432364864</v>
      </c>
    </row>
    <row r="2161" spans="1:38" hidden="1" x14ac:dyDescent="0.25">
      <c r="A2161" s="122" t="s">
        <v>2030</v>
      </c>
      <c r="B2161" s="122">
        <v>1</v>
      </c>
      <c r="C2161" s="122" t="s">
        <v>2223</v>
      </c>
      <c r="D2161" s="122" t="s">
        <v>2145</v>
      </c>
      <c r="E2161" s="122">
        <v>40</v>
      </c>
      <c r="F2161" s="122">
        <v>0.74042395177239995</v>
      </c>
      <c r="G2161" s="122">
        <v>0.75245072321439999</v>
      </c>
      <c r="H2161" s="122">
        <v>0.76528452841960004</v>
      </c>
      <c r="I2161" s="122">
        <v>0.70681211455680004</v>
      </c>
      <c r="J2161" s="122">
        <v>0.8195609356536</v>
      </c>
      <c r="K2161" s="122">
        <v>0.77637448816200005</v>
      </c>
      <c r="L2161" s="122">
        <v>0.74335054525199995</v>
      </c>
      <c r="M2161" s="122">
        <v>0.80699686523680003</v>
      </c>
      <c r="N2161" s="122">
        <v>0.84325186340640002</v>
      </c>
      <c r="O2161" s="122">
        <v>0.8090415053644</v>
      </c>
      <c r="P2161" s="122">
        <v>0.75491119200279999</v>
      </c>
      <c r="Q2161" s="122">
        <v>0.7704774954268</v>
      </c>
      <c r="R2161" s="122">
        <v>0.73589289023600002</v>
      </c>
      <c r="S2161" s="122">
        <v>0.72764257437760005</v>
      </c>
      <c r="T2161" s="122">
        <v>0.78445834854800001</v>
      </c>
      <c r="U2161" s="122">
        <v>0.79157356352200003</v>
      </c>
      <c r="V2161" s="122">
        <v>0.81780267055199996</v>
      </c>
      <c r="W2161" s="122">
        <v>0.85327686446240003</v>
      </c>
      <c r="X2161" s="122">
        <v>0.87870463066119997</v>
      </c>
      <c r="Y2161" s="122">
        <v>0.76411158685119995</v>
      </c>
      <c r="Z2161" s="122">
        <v>0.80626133985320003</v>
      </c>
      <c r="AA2161" s="122">
        <v>0.74001384700880002</v>
      </c>
      <c r="AB2161" s="122">
        <v>0.62573317445520005</v>
      </c>
      <c r="AC2161" s="122">
        <v>0.68440694977759997</v>
      </c>
      <c r="AD2161" s="122">
        <v>0.74349315906040003</v>
      </c>
      <c r="AE2161" s="122">
        <v>0.72943000555040005</v>
      </c>
      <c r="AF2161" s="122">
        <v>0.54161259542039997</v>
      </c>
      <c r="AG2161" s="122">
        <v>0.59448688386920001</v>
      </c>
      <c r="AH2161" s="122">
        <v>0.63200880211279997</v>
      </c>
      <c r="AI2161" s="122">
        <v>0.5597249721252</v>
      </c>
      <c r="AJ2161" s="122">
        <v>0.4182077567836</v>
      </c>
      <c r="AK2161" s="122">
        <v>0.43998188902640001</v>
      </c>
      <c r="AL2161" s="122">
        <v>7.1809176040727998</v>
      </c>
    </row>
    <row r="2162" spans="1:38" hidden="1" x14ac:dyDescent="0.25">
      <c r="A2162" s="122" t="s">
        <v>2030</v>
      </c>
      <c r="B2162" s="122">
        <v>1</v>
      </c>
      <c r="C2162" s="122" t="s">
        <v>2223</v>
      </c>
      <c r="D2162" s="122" t="s">
        <v>2146</v>
      </c>
      <c r="E2162" s="122">
        <v>40</v>
      </c>
      <c r="F2162" s="122">
        <v>0</v>
      </c>
      <c r="G2162" s="122">
        <v>0</v>
      </c>
      <c r="H2162" s="122">
        <v>0</v>
      </c>
      <c r="I2162" s="122">
        <v>0</v>
      </c>
      <c r="J2162" s="122">
        <v>0</v>
      </c>
      <c r="K2162" s="122">
        <v>0</v>
      </c>
      <c r="L2162" s="122">
        <v>0</v>
      </c>
      <c r="M2162" s="122">
        <v>0</v>
      </c>
      <c r="N2162" s="122">
        <v>0</v>
      </c>
      <c r="O2162" s="122">
        <v>0</v>
      </c>
      <c r="P2162" s="122">
        <v>0</v>
      </c>
      <c r="Q2162" s="122">
        <v>0</v>
      </c>
      <c r="R2162" s="122">
        <v>0</v>
      </c>
      <c r="S2162" s="122">
        <v>0</v>
      </c>
      <c r="T2162" s="122">
        <v>0</v>
      </c>
      <c r="U2162" s="122">
        <v>0</v>
      </c>
      <c r="V2162" s="122">
        <v>0</v>
      </c>
      <c r="W2162" s="122">
        <v>0</v>
      </c>
      <c r="X2162" s="122">
        <v>0</v>
      </c>
      <c r="Y2162" s="122">
        <v>0</v>
      </c>
      <c r="Z2162" s="122">
        <v>0</v>
      </c>
      <c r="AA2162" s="122">
        <v>0</v>
      </c>
      <c r="AB2162" s="122">
        <v>0</v>
      </c>
      <c r="AC2162" s="122">
        <v>0</v>
      </c>
      <c r="AD2162" s="122">
        <v>0</v>
      </c>
      <c r="AE2162" s="122">
        <v>0</v>
      </c>
      <c r="AF2162" s="122">
        <v>0</v>
      </c>
      <c r="AG2162" s="122">
        <v>0</v>
      </c>
      <c r="AH2162" s="122">
        <v>0</v>
      </c>
      <c r="AI2162" s="122">
        <v>0</v>
      </c>
      <c r="AJ2162" s="122">
        <v>0</v>
      </c>
      <c r="AK2162" s="122">
        <v>0</v>
      </c>
      <c r="AL2162" s="122">
        <v>0</v>
      </c>
    </row>
    <row r="2163" spans="1:38" hidden="1" x14ac:dyDescent="0.25">
      <c r="A2163" s="122" t="s">
        <v>2030</v>
      </c>
      <c r="B2163" s="122">
        <v>1</v>
      </c>
      <c r="C2163" s="122" t="s">
        <v>2223</v>
      </c>
      <c r="D2163" s="122" t="s">
        <v>2147</v>
      </c>
      <c r="E2163" s="122">
        <v>40</v>
      </c>
      <c r="F2163" s="122">
        <v>0.161005991412</v>
      </c>
      <c r="G2163" s="122">
        <v>0.1627531210872</v>
      </c>
      <c r="H2163" s="122">
        <v>0.17495547158040001</v>
      </c>
      <c r="I2163" s="122">
        <v>0.17621759365279999</v>
      </c>
      <c r="J2163" s="122">
        <v>0.17794267753080001</v>
      </c>
      <c r="K2163" s="122">
        <v>0.16596078503760001</v>
      </c>
      <c r="L2163" s="122">
        <v>0.164577411068</v>
      </c>
      <c r="M2163" s="122">
        <v>0.16302869359280001</v>
      </c>
      <c r="N2163" s="122">
        <v>0.16485849502079999</v>
      </c>
      <c r="O2163" s="122">
        <v>0.1715989984772</v>
      </c>
      <c r="P2163" s="122">
        <v>0.17234304423839999</v>
      </c>
      <c r="Q2163" s="122">
        <v>0.1679637396948</v>
      </c>
      <c r="R2163" s="122">
        <v>0.16974657254799999</v>
      </c>
      <c r="S2163" s="122">
        <v>0.16961728495039999</v>
      </c>
      <c r="T2163" s="122">
        <v>0.16502863899760001</v>
      </c>
      <c r="U2163" s="122">
        <v>0.16510242629159999</v>
      </c>
      <c r="V2163" s="122">
        <v>0.16760901725399999</v>
      </c>
      <c r="W2163" s="122">
        <v>0.16317345734200001</v>
      </c>
      <c r="X2163" s="122">
        <v>0.16328826635800001</v>
      </c>
      <c r="Y2163" s="122">
        <v>0.16504198221560001</v>
      </c>
      <c r="Z2163" s="122">
        <v>0.1595506599456</v>
      </c>
      <c r="AA2163" s="122">
        <v>0.15559605672240001</v>
      </c>
      <c r="AB2163" s="122">
        <v>0.1517228686372</v>
      </c>
      <c r="AC2163" s="122">
        <v>0.15233129965760001</v>
      </c>
      <c r="AD2163" s="122">
        <v>0.16069841391520001</v>
      </c>
      <c r="AE2163" s="122">
        <v>0.15873982643119999</v>
      </c>
      <c r="AF2163" s="122">
        <v>0.15498671079920001</v>
      </c>
      <c r="AG2163" s="122">
        <v>0.1586608969568</v>
      </c>
      <c r="AH2163" s="122">
        <v>0.16337828487120001</v>
      </c>
      <c r="AI2163" s="122">
        <v>0.14879184641160001</v>
      </c>
      <c r="AJ2163" s="122">
        <v>0.1457117174184</v>
      </c>
      <c r="AK2163" s="122">
        <v>0.146125076174</v>
      </c>
      <c r="AL2163" s="122">
        <v>0.15841285407360001</v>
      </c>
    </row>
    <row r="2164" spans="1:38" hidden="1" x14ac:dyDescent="0.25">
      <c r="A2164" s="122" t="s">
        <v>2030</v>
      </c>
      <c r="B2164" s="122">
        <v>1</v>
      </c>
      <c r="C2164" s="122" t="s">
        <v>2223</v>
      </c>
      <c r="D2164" s="122" t="s">
        <v>475</v>
      </c>
      <c r="E2164" s="122">
        <v>40</v>
      </c>
      <c r="F2164" s="122">
        <v>0</v>
      </c>
      <c r="G2164" s="122">
        <v>0</v>
      </c>
      <c r="H2164" s="122">
        <v>0</v>
      </c>
      <c r="I2164" s="122">
        <v>0</v>
      </c>
      <c r="J2164" s="122">
        <v>0</v>
      </c>
      <c r="K2164" s="122">
        <v>0</v>
      </c>
      <c r="L2164" s="122">
        <v>0</v>
      </c>
      <c r="M2164" s="122">
        <v>0</v>
      </c>
      <c r="N2164" s="122">
        <v>0</v>
      </c>
      <c r="O2164" s="122">
        <v>0</v>
      </c>
      <c r="P2164" s="122">
        <v>0</v>
      </c>
      <c r="Q2164" s="122">
        <v>0</v>
      </c>
      <c r="R2164" s="122">
        <v>0</v>
      </c>
      <c r="S2164" s="122">
        <v>0</v>
      </c>
      <c r="T2164" s="122">
        <v>0</v>
      </c>
      <c r="U2164" s="122">
        <v>0</v>
      </c>
      <c r="V2164" s="122">
        <v>0</v>
      </c>
      <c r="W2164" s="122">
        <v>0</v>
      </c>
      <c r="X2164" s="122">
        <v>0</v>
      </c>
      <c r="Y2164" s="122">
        <v>0</v>
      </c>
      <c r="Z2164" s="122">
        <v>0</v>
      </c>
      <c r="AA2164" s="122">
        <v>0</v>
      </c>
      <c r="AB2164" s="122">
        <v>0</v>
      </c>
      <c r="AC2164" s="122">
        <v>0</v>
      </c>
      <c r="AD2164" s="122">
        <v>0</v>
      </c>
      <c r="AE2164" s="122">
        <v>0</v>
      </c>
      <c r="AF2164" s="122">
        <v>0</v>
      </c>
      <c r="AG2164" s="122">
        <v>0</v>
      </c>
      <c r="AH2164" s="122">
        <v>0</v>
      </c>
      <c r="AI2164" s="122">
        <v>0</v>
      </c>
      <c r="AJ2164" s="122">
        <v>0</v>
      </c>
      <c r="AK2164" s="122">
        <v>0</v>
      </c>
      <c r="AL2164" s="122">
        <v>0</v>
      </c>
    </row>
    <row r="2165" spans="1:38" hidden="1" x14ac:dyDescent="0.25">
      <c r="A2165" s="122" t="s">
        <v>2030</v>
      </c>
      <c r="B2165" s="122">
        <v>1</v>
      </c>
      <c r="C2165" s="122" t="s">
        <v>2223</v>
      </c>
      <c r="D2165" s="122" t="s">
        <v>2148</v>
      </c>
      <c r="E2165" s="122">
        <v>40</v>
      </c>
      <c r="F2165" s="122">
        <v>0</v>
      </c>
      <c r="G2165" s="122">
        <v>0</v>
      </c>
      <c r="H2165" s="122">
        <v>0</v>
      </c>
      <c r="I2165" s="122">
        <v>0</v>
      </c>
      <c r="J2165" s="122">
        <v>0</v>
      </c>
      <c r="K2165" s="122">
        <v>0</v>
      </c>
      <c r="L2165" s="122">
        <v>0</v>
      </c>
      <c r="M2165" s="122">
        <v>0</v>
      </c>
      <c r="N2165" s="122">
        <v>0</v>
      </c>
      <c r="O2165" s="122">
        <v>0</v>
      </c>
      <c r="P2165" s="122">
        <v>0</v>
      </c>
      <c r="Q2165" s="122">
        <v>0</v>
      </c>
      <c r="R2165" s="122">
        <v>0</v>
      </c>
      <c r="S2165" s="122">
        <v>0</v>
      </c>
      <c r="T2165" s="122">
        <v>0</v>
      </c>
      <c r="U2165" s="122">
        <v>0</v>
      </c>
      <c r="V2165" s="122">
        <v>0</v>
      </c>
      <c r="W2165" s="122">
        <v>0</v>
      </c>
      <c r="X2165" s="122">
        <v>0</v>
      </c>
      <c r="Y2165" s="122">
        <v>0</v>
      </c>
      <c r="Z2165" s="122">
        <v>0</v>
      </c>
      <c r="AA2165" s="122">
        <v>0</v>
      </c>
      <c r="AB2165" s="122">
        <v>0</v>
      </c>
      <c r="AC2165" s="122">
        <v>0</v>
      </c>
      <c r="AD2165" s="122">
        <v>0</v>
      </c>
      <c r="AE2165" s="122">
        <v>0</v>
      </c>
      <c r="AF2165" s="122">
        <v>0</v>
      </c>
      <c r="AG2165" s="122">
        <v>0</v>
      </c>
      <c r="AH2165" s="122">
        <v>0</v>
      </c>
      <c r="AI2165" s="122">
        <v>0</v>
      </c>
      <c r="AJ2165" s="122">
        <v>0</v>
      </c>
      <c r="AK2165" s="122">
        <v>0</v>
      </c>
      <c r="AL2165" s="122">
        <v>0</v>
      </c>
    </row>
    <row r="2166" spans="1:38" hidden="1" x14ac:dyDescent="0.25">
      <c r="A2166" s="122" t="s">
        <v>2030</v>
      </c>
      <c r="B2166" s="122">
        <v>1</v>
      </c>
      <c r="C2166" s="122" t="s">
        <v>2223</v>
      </c>
      <c r="D2166" s="122" t="s">
        <v>2149</v>
      </c>
      <c r="E2166" s="122">
        <v>40</v>
      </c>
      <c r="F2166" s="122">
        <v>0</v>
      </c>
      <c r="G2166" s="122">
        <v>0</v>
      </c>
      <c r="H2166" s="122">
        <v>0</v>
      </c>
      <c r="I2166" s="122">
        <v>0</v>
      </c>
      <c r="J2166" s="122">
        <v>0</v>
      </c>
      <c r="K2166" s="122">
        <v>0</v>
      </c>
      <c r="L2166" s="122">
        <v>0</v>
      </c>
      <c r="M2166" s="122">
        <v>0</v>
      </c>
      <c r="N2166" s="122">
        <v>0</v>
      </c>
      <c r="O2166" s="122">
        <v>0</v>
      </c>
      <c r="P2166" s="122">
        <v>0</v>
      </c>
      <c r="Q2166" s="122">
        <v>0</v>
      </c>
      <c r="R2166" s="122">
        <v>0</v>
      </c>
      <c r="S2166" s="122">
        <v>0</v>
      </c>
      <c r="T2166" s="122">
        <v>0</v>
      </c>
      <c r="U2166" s="122">
        <v>0</v>
      </c>
      <c r="V2166" s="122">
        <v>0</v>
      </c>
      <c r="W2166" s="122">
        <v>0</v>
      </c>
      <c r="X2166" s="122">
        <v>0</v>
      </c>
      <c r="Y2166" s="122">
        <v>0</v>
      </c>
      <c r="Z2166" s="122">
        <v>0</v>
      </c>
      <c r="AA2166" s="122">
        <v>0</v>
      </c>
      <c r="AB2166" s="122">
        <v>0</v>
      </c>
      <c r="AC2166" s="122">
        <v>0</v>
      </c>
      <c r="AD2166" s="122">
        <v>0</v>
      </c>
      <c r="AE2166" s="122">
        <v>0</v>
      </c>
      <c r="AF2166" s="122">
        <v>0</v>
      </c>
      <c r="AG2166" s="122">
        <v>0</v>
      </c>
      <c r="AH2166" s="122">
        <v>0</v>
      </c>
      <c r="AI2166" s="122">
        <v>0</v>
      </c>
      <c r="AJ2166" s="122">
        <v>0</v>
      </c>
      <c r="AK2166" s="122">
        <v>0</v>
      </c>
      <c r="AL2166" s="122">
        <v>0</v>
      </c>
    </row>
    <row r="2167" spans="1:38" hidden="1" x14ac:dyDescent="0.25">
      <c r="A2167" s="122" t="s">
        <v>2030</v>
      </c>
      <c r="B2167" s="122">
        <v>1</v>
      </c>
      <c r="C2167" s="122" t="s">
        <v>2223</v>
      </c>
      <c r="D2167" s="122" t="s">
        <v>2150</v>
      </c>
      <c r="E2167" s="122">
        <v>40</v>
      </c>
      <c r="F2167" s="122">
        <v>0.1955154566232</v>
      </c>
      <c r="G2167" s="122">
        <v>0.174596907478</v>
      </c>
      <c r="H2167" s="122">
        <v>0.19682990874959999</v>
      </c>
      <c r="I2167" s="122">
        <v>0.29165737800359998</v>
      </c>
      <c r="J2167" s="122">
        <v>0.31274062318520002</v>
      </c>
      <c r="K2167" s="122">
        <v>0.26438647771480001</v>
      </c>
      <c r="L2167" s="122">
        <v>0.17291101885400001</v>
      </c>
      <c r="M2167" s="122">
        <v>0.1941629735556</v>
      </c>
      <c r="N2167" s="122">
        <v>0.20772733306640001</v>
      </c>
      <c r="O2167" s="122">
        <v>0.21066590801480001</v>
      </c>
      <c r="P2167" s="122">
        <v>0.1963558929892</v>
      </c>
      <c r="Q2167" s="122">
        <v>0.28300184619840002</v>
      </c>
      <c r="R2167" s="122">
        <v>0.63681623584040004</v>
      </c>
      <c r="S2167" s="122">
        <v>0.96500813596879997</v>
      </c>
      <c r="T2167" s="122">
        <v>1.0680804926959999</v>
      </c>
      <c r="U2167" s="122">
        <v>1.5776965072316</v>
      </c>
      <c r="V2167" s="122">
        <v>1.5646964085116</v>
      </c>
      <c r="W2167" s="122">
        <v>1.400161578032</v>
      </c>
      <c r="X2167" s="122">
        <v>1.8397043884212001</v>
      </c>
      <c r="Y2167" s="122">
        <v>2.068511170446</v>
      </c>
      <c r="Z2167" s="122">
        <v>2.1331213251180001</v>
      </c>
      <c r="AA2167" s="122">
        <v>2.2580099442516</v>
      </c>
      <c r="AB2167" s="122">
        <v>1.1585956159652</v>
      </c>
      <c r="AC2167" s="122">
        <v>1.5340770718812</v>
      </c>
      <c r="AD2167" s="122">
        <v>1.1968243087079999</v>
      </c>
      <c r="AE2167" s="122">
        <v>1.4278246104807999</v>
      </c>
      <c r="AF2167" s="122">
        <v>1.0535659011723999</v>
      </c>
      <c r="AG2167" s="122">
        <v>0.93182698703080002</v>
      </c>
      <c r="AH2167" s="122">
        <v>0.73331294932000002</v>
      </c>
      <c r="AI2167" s="122">
        <v>0.77966677227600001</v>
      </c>
      <c r="AJ2167" s="122">
        <v>0.39015770375120001</v>
      </c>
      <c r="AK2167" s="122">
        <v>0.89565490050959995</v>
      </c>
      <c r="AL2167" s="122">
        <v>13.8302791079096</v>
      </c>
    </row>
    <row r="2168" spans="1:38" hidden="1" x14ac:dyDescent="0.25">
      <c r="A2168" s="122" t="s">
        <v>2030</v>
      </c>
      <c r="B2168" s="122">
        <v>1</v>
      </c>
      <c r="C2168" s="122" t="s">
        <v>2223</v>
      </c>
      <c r="D2168" s="122" t="s">
        <v>2151</v>
      </c>
      <c r="E2168" s="122">
        <v>40</v>
      </c>
      <c r="F2168" s="122">
        <v>0</v>
      </c>
      <c r="G2168" s="122">
        <v>0</v>
      </c>
      <c r="H2168" s="122">
        <v>0</v>
      </c>
      <c r="I2168" s="122">
        <v>0</v>
      </c>
      <c r="J2168" s="122">
        <v>0</v>
      </c>
      <c r="K2168" s="122">
        <v>0</v>
      </c>
      <c r="L2168" s="122">
        <v>0</v>
      </c>
      <c r="M2168" s="122">
        <v>0</v>
      </c>
      <c r="N2168" s="122">
        <v>0</v>
      </c>
      <c r="O2168" s="122">
        <v>0</v>
      </c>
      <c r="P2168" s="122">
        <v>0</v>
      </c>
      <c r="Q2168" s="122">
        <v>0</v>
      </c>
      <c r="R2168" s="122">
        <v>0</v>
      </c>
      <c r="S2168" s="122">
        <v>0</v>
      </c>
      <c r="T2168" s="122">
        <v>0</v>
      </c>
      <c r="U2168" s="122">
        <v>0</v>
      </c>
      <c r="V2168" s="122">
        <v>0</v>
      </c>
      <c r="W2168" s="122">
        <v>0</v>
      </c>
      <c r="X2168" s="122">
        <v>0</v>
      </c>
      <c r="Y2168" s="122">
        <v>0</v>
      </c>
      <c r="Z2168" s="122">
        <v>0</v>
      </c>
      <c r="AA2168" s="122">
        <v>0</v>
      </c>
      <c r="AB2168" s="122">
        <v>0</v>
      </c>
      <c r="AC2168" s="122">
        <v>0</v>
      </c>
      <c r="AD2168" s="122">
        <v>0</v>
      </c>
      <c r="AE2168" s="122">
        <v>0</v>
      </c>
      <c r="AF2168" s="122">
        <v>0</v>
      </c>
      <c r="AG2168" s="122">
        <v>0</v>
      </c>
      <c r="AH2168" s="122">
        <v>0</v>
      </c>
      <c r="AI2168" s="122">
        <v>0</v>
      </c>
      <c r="AJ2168" s="122">
        <v>0</v>
      </c>
      <c r="AK2168" s="122">
        <v>0</v>
      </c>
      <c r="AL2168" s="122">
        <v>0</v>
      </c>
    </row>
    <row r="2169" spans="1:38" hidden="1" x14ac:dyDescent="0.25">
      <c r="A2169" s="122" t="s">
        <v>2030</v>
      </c>
      <c r="B2169" s="122">
        <v>1</v>
      </c>
      <c r="C2169" s="122" t="s">
        <v>2223</v>
      </c>
      <c r="D2169" s="122" t="s">
        <v>2152</v>
      </c>
      <c r="E2169" s="122">
        <v>40</v>
      </c>
      <c r="F2169" s="122">
        <v>0</v>
      </c>
      <c r="G2169" s="122">
        <v>0</v>
      </c>
      <c r="H2169" s="122">
        <v>0</v>
      </c>
      <c r="I2169" s="122">
        <v>0</v>
      </c>
      <c r="J2169" s="122">
        <v>0</v>
      </c>
      <c r="K2169" s="122">
        <v>0</v>
      </c>
      <c r="L2169" s="122">
        <v>0</v>
      </c>
      <c r="M2169" s="122">
        <v>0</v>
      </c>
      <c r="N2169" s="122">
        <v>0</v>
      </c>
      <c r="O2169" s="122">
        <v>0</v>
      </c>
      <c r="P2169" s="122">
        <v>0</v>
      </c>
      <c r="Q2169" s="122">
        <v>0</v>
      </c>
      <c r="R2169" s="122">
        <v>0</v>
      </c>
      <c r="S2169" s="122">
        <v>0</v>
      </c>
      <c r="T2169" s="122">
        <v>0</v>
      </c>
      <c r="U2169" s="122">
        <v>0</v>
      </c>
      <c r="V2169" s="122">
        <v>0</v>
      </c>
      <c r="W2169" s="122">
        <v>0</v>
      </c>
      <c r="X2169" s="122">
        <v>0</v>
      </c>
      <c r="Y2169" s="122">
        <v>0</v>
      </c>
      <c r="Z2169" s="122">
        <v>0</v>
      </c>
      <c r="AA2169" s="122">
        <v>0</v>
      </c>
      <c r="AB2169" s="122">
        <v>0</v>
      </c>
      <c r="AC2169" s="122">
        <v>0</v>
      </c>
      <c r="AD2169" s="122">
        <v>0</v>
      </c>
      <c r="AE2169" s="122">
        <v>0</v>
      </c>
      <c r="AF2169" s="122">
        <v>0</v>
      </c>
      <c r="AG2169" s="122">
        <v>0</v>
      </c>
      <c r="AH2169" s="122">
        <v>0</v>
      </c>
      <c r="AI2169" s="122">
        <v>0</v>
      </c>
      <c r="AJ2169" s="122">
        <v>0</v>
      </c>
      <c r="AK2169" s="122">
        <v>0</v>
      </c>
      <c r="AL2169" s="122">
        <v>0</v>
      </c>
    </row>
    <row r="2170" spans="1:38" hidden="1" x14ac:dyDescent="0.25">
      <c r="A2170" s="122" t="s">
        <v>2030</v>
      </c>
      <c r="B2170" s="122">
        <v>1</v>
      </c>
      <c r="C2170" s="122" t="s">
        <v>2223</v>
      </c>
      <c r="D2170" s="122" t="s">
        <v>2153</v>
      </c>
      <c r="E2170" s="122">
        <v>40</v>
      </c>
      <c r="F2170" s="122">
        <v>2.3760395305388</v>
      </c>
      <c r="G2170" s="122">
        <v>2.113784751246</v>
      </c>
      <c r="H2170" s="122">
        <v>2.0964682513459998</v>
      </c>
      <c r="I2170" s="122">
        <v>2.0742668026808002</v>
      </c>
      <c r="J2170" s="122">
        <v>2.2100080682512</v>
      </c>
      <c r="K2170" s="122">
        <v>2.0497162828520001</v>
      </c>
      <c r="L2170" s="122">
        <v>1.9908840157948</v>
      </c>
      <c r="M2170" s="122">
        <v>2.1494544182495998</v>
      </c>
      <c r="N2170" s="122">
        <v>2.1299382422275999</v>
      </c>
      <c r="O2170" s="122">
        <v>1.9335995343196</v>
      </c>
      <c r="P2170" s="122">
        <v>1.7315937462516</v>
      </c>
      <c r="Q2170" s="122">
        <v>1.7512564413736</v>
      </c>
      <c r="R2170" s="122">
        <v>1.36154986226</v>
      </c>
      <c r="S2170" s="122">
        <v>1.2812465992368001</v>
      </c>
      <c r="T2170" s="122">
        <v>1.573027912568</v>
      </c>
      <c r="U2170" s="122">
        <v>1.6825002337863999</v>
      </c>
      <c r="V2170" s="122">
        <v>1.7188170166915999</v>
      </c>
      <c r="W2170" s="122">
        <v>1.3320408402504</v>
      </c>
      <c r="X2170" s="122">
        <v>1.987804803488</v>
      </c>
      <c r="Y2170" s="122">
        <v>2.3960840016343998</v>
      </c>
      <c r="Z2170" s="122">
        <v>1.9489988617512</v>
      </c>
      <c r="AA2170" s="122">
        <v>2.1080644784415998</v>
      </c>
      <c r="AB2170" s="122">
        <v>1.8275916191007999</v>
      </c>
      <c r="AC2170" s="122">
        <v>1.7130581328672001</v>
      </c>
      <c r="AD2170" s="122">
        <v>1.7616117748711999</v>
      </c>
      <c r="AE2170" s="122">
        <v>1.465655487534</v>
      </c>
      <c r="AF2170" s="122">
        <v>1.077250207838</v>
      </c>
      <c r="AG2170" s="122">
        <v>0.79441223857239995</v>
      </c>
      <c r="AH2170" s="122">
        <v>0.72364331866679998</v>
      </c>
      <c r="AI2170" s="122">
        <v>0.69178974253759995</v>
      </c>
      <c r="AJ2170" s="122">
        <v>0.42751105323080002</v>
      </c>
      <c r="AK2170" s="122">
        <v>0.4592933061976</v>
      </c>
      <c r="AL2170" s="122">
        <v>-11.754254891019199</v>
      </c>
    </row>
    <row r="2171" spans="1:38" hidden="1" x14ac:dyDescent="0.25">
      <c r="A2171" s="122" t="s">
        <v>2030</v>
      </c>
      <c r="B2171" s="122">
        <v>1</v>
      </c>
      <c r="C2171" s="122" t="s">
        <v>2223</v>
      </c>
      <c r="D2171" s="122" t="s">
        <v>2154</v>
      </c>
      <c r="E2171" s="122">
        <v>40</v>
      </c>
      <c r="F2171" s="122">
        <v>0.1220904162072</v>
      </c>
      <c r="G2171" s="122">
        <v>0.13458862830000001</v>
      </c>
      <c r="H2171" s="122">
        <v>0.12623914273879999</v>
      </c>
      <c r="I2171" s="122">
        <v>0.12747651451360001</v>
      </c>
      <c r="J2171" s="122">
        <v>0.1581871156796</v>
      </c>
      <c r="K2171" s="122">
        <v>0.1371701710288</v>
      </c>
      <c r="L2171" s="122">
        <v>0.1226281627872</v>
      </c>
      <c r="M2171" s="122">
        <v>0.17923258739119999</v>
      </c>
      <c r="N2171" s="122">
        <v>0.18452010246039999</v>
      </c>
      <c r="O2171" s="122">
        <v>0.22381576818439999</v>
      </c>
      <c r="P2171" s="122">
        <v>0.2175745744116</v>
      </c>
      <c r="Q2171" s="122">
        <v>0.3084020505692</v>
      </c>
      <c r="R2171" s="122">
        <v>0.33679759952720001</v>
      </c>
      <c r="S2171" s="122">
        <v>0.31059505807400001</v>
      </c>
      <c r="T2171" s="122">
        <v>0.42996983149399998</v>
      </c>
      <c r="U2171" s="122">
        <v>0.44508625791</v>
      </c>
      <c r="V2171" s="122">
        <v>0.32407162527880001</v>
      </c>
      <c r="W2171" s="122">
        <v>0.39472350924720001</v>
      </c>
      <c r="X2171" s="122">
        <v>0.50263991787240003</v>
      </c>
      <c r="Y2171" s="122">
        <v>0.33668431467440002</v>
      </c>
      <c r="Z2171" s="122">
        <v>0.234895346182</v>
      </c>
      <c r="AA2171" s="122">
        <v>0.1940278623976</v>
      </c>
      <c r="AB2171" s="122">
        <v>0.26921361009479999</v>
      </c>
      <c r="AC2171" s="122">
        <v>0.15215669431199999</v>
      </c>
      <c r="AD2171" s="122">
        <v>6.0225951993200001E-2</v>
      </c>
      <c r="AE2171" s="122">
        <v>0.3966465532988</v>
      </c>
      <c r="AF2171" s="122">
        <v>0.46774677416880001</v>
      </c>
      <c r="AG2171" s="122">
        <v>1.2983163020408</v>
      </c>
      <c r="AH2171" s="122">
        <v>1.2493266894024</v>
      </c>
      <c r="AI2171" s="122">
        <v>6.2300235874799999E-2</v>
      </c>
      <c r="AJ2171" s="122">
        <v>0.19804571011399999</v>
      </c>
      <c r="AK2171" s="122">
        <v>7.3321970400000005E-5</v>
      </c>
      <c r="AL2171" s="122">
        <v>0</v>
      </c>
    </row>
    <row r="2172" spans="1:38" hidden="1" x14ac:dyDescent="0.25">
      <c r="A2172" s="122" t="s">
        <v>2030</v>
      </c>
      <c r="B2172" s="122">
        <v>1</v>
      </c>
      <c r="C2172" s="122" t="s">
        <v>2223</v>
      </c>
      <c r="D2172" s="122" t="s">
        <v>2155</v>
      </c>
      <c r="E2172" s="122">
        <v>40</v>
      </c>
      <c r="F2172" s="122">
        <v>0</v>
      </c>
      <c r="G2172" s="122">
        <v>0</v>
      </c>
      <c r="H2172" s="122">
        <v>0</v>
      </c>
      <c r="I2172" s="122">
        <v>0</v>
      </c>
      <c r="J2172" s="122">
        <v>0</v>
      </c>
      <c r="K2172" s="122">
        <v>0</v>
      </c>
      <c r="L2172" s="122">
        <v>0</v>
      </c>
      <c r="M2172" s="122">
        <v>0</v>
      </c>
      <c r="N2172" s="122">
        <v>0</v>
      </c>
      <c r="O2172" s="122">
        <v>0</v>
      </c>
      <c r="P2172" s="122">
        <v>0</v>
      </c>
      <c r="Q2172" s="122">
        <v>0</v>
      </c>
      <c r="R2172" s="122">
        <v>0</v>
      </c>
      <c r="S2172" s="122">
        <v>0</v>
      </c>
      <c r="T2172" s="122">
        <v>0</v>
      </c>
      <c r="U2172" s="122">
        <v>0</v>
      </c>
      <c r="V2172" s="122">
        <v>0</v>
      </c>
      <c r="W2172" s="122">
        <v>0</v>
      </c>
      <c r="X2172" s="122">
        <v>0</v>
      </c>
      <c r="Y2172" s="122">
        <v>0</v>
      </c>
      <c r="Z2172" s="122">
        <v>0</v>
      </c>
      <c r="AA2172" s="122">
        <v>0</v>
      </c>
      <c r="AB2172" s="122">
        <v>0</v>
      </c>
      <c r="AC2172" s="122">
        <v>0</v>
      </c>
      <c r="AD2172" s="122">
        <v>0</v>
      </c>
      <c r="AE2172" s="122">
        <v>0</v>
      </c>
      <c r="AF2172" s="122">
        <v>0</v>
      </c>
      <c r="AG2172" s="122">
        <v>0</v>
      </c>
      <c r="AH2172" s="122">
        <v>0</v>
      </c>
      <c r="AI2172" s="122">
        <v>0</v>
      </c>
      <c r="AJ2172" s="122">
        <v>0</v>
      </c>
      <c r="AK2172" s="122">
        <v>0</v>
      </c>
      <c r="AL2172" s="122">
        <v>0</v>
      </c>
    </row>
    <row r="2173" spans="1:38" hidden="1" x14ac:dyDescent="0.25">
      <c r="A2173" s="122" t="s">
        <v>2030</v>
      </c>
      <c r="B2173" s="122">
        <v>1</v>
      </c>
      <c r="C2173" s="122" t="s">
        <v>2223</v>
      </c>
      <c r="D2173" s="122" t="s">
        <v>2156</v>
      </c>
      <c r="E2173" s="122">
        <v>40</v>
      </c>
      <c r="F2173" s="122">
        <v>11.7909509810064</v>
      </c>
      <c r="G2173" s="122">
        <v>11.2941575745992</v>
      </c>
      <c r="H2173" s="122">
        <v>11.229339849470399</v>
      </c>
      <c r="I2173" s="122">
        <v>13.8913445913256</v>
      </c>
      <c r="J2173" s="122">
        <v>12.5983874710848</v>
      </c>
      <c r="K2173" s="122">
        <v>13.488142777905599</v>
      </c>
      <c r="L2173" s="122">
        <v>13.9267949900688</v>
      </c>
      <c r="M2173" s="122">
        <v>15.8494345439752</v>
      </c>
      <c r="N2173" s="122">
        <v>16.312405309275601</v>
      </c>
      <c r="O2173" s="122">
        <v>13.134532102260801</v>
      </c>
      <c r="P2173" s="122">
        <v>13.328979128178</v>
      </c>
      <c r="Q2173" s="122">
        <v>12.149035240664</v>
      </c>
      <c r="R2173" s="122">
        <v>11.051188097661599</v>
      </c>
      <c r="S2173" s="122">
        <v>11.0208732964708</v>
      </c>
      <c r="T2173" s="122">
        <v>10.8612329842296</v>
      </c>
      <c r="U2173" s="122">
        <v>10.0331272782804</v>
      </c>
      <c r="V2173" s="122">
        <v>10.345331065398</v>
      </c>
      <c r="W2173" s="122">
        <v>10.341640754734801</v>
      </c>
      <c r="X2173" s="122">
        <v>11.1543930424696</v>
      </c>
      <c r="Y2173" s="122">
        <v>12.3705766608172</v>
      </c>
      <c r="Z2173" s="122">
        <v>12.6040103501144</v>
      </c>
      <c r="AA2173" s="122">
        <v>9.5497896864692002</v>
      </c>
      <c r="AB2173" s="122">
        <v>9.5847543594348004</v>
      </c>
      <c r="AC2173" s="122">
        <v>11.3747229200668</v>
      </c>
      <c r="AD2173" s="122">
        <v>10.679605546562399</v>
      </c>
      <c r="AE2173" s="122">
        <v>10.545325110423599</v>
      </c>
      <c r="AF2173" s="122">
        <v>9.6701416732871994</v>
      </c>
      <c r="AG2173" s="122">
        <v>10.6035378876308</v>
      </c>
      <c r="AH2173" s="122">
        <v>11.1602024758308</v>
      </c>
      <c r="AI2173" s="122">
        <v>12.688195915116401</v>
      </c>
      <c r="AJ2173" s="122">
        <v>10.209353788589199</v>
      </c>
      <c r="AK2173" s="122">
        <v>10.300017166571999</v>
      </c>
      <c r="AL2173" s="122">
        <v>25.044352410557199</v>
      </c>
    </row>
    <row r="2174" spans="1:38" hidden="1" x14ac:dyDescent="0.25">
      <c r="A2174" s="122" t="s">
        <v>2030</v>
      </c>
      <c r="B2174" s="122">
        <v>1</v>
      </c>
      <c r="C2174" s="122" t="s">
        <v>2223</v>
      </c>
      <c r="D2174" s="122" t="s">
        <v>2178</v>
      </c>
      <c r="E2174" s="122">
        <v>40</v>
      </c>
      <c r="F2174" s="122">
        <v>0</v>
      </c>
      <c r="G2174" s="122">
        <v>0</v>
      </c>
      <c r="H2174" s="122">
        <v>0</v>
      </c>
      <c r="I2174" s="122">
        <v>0</v>
      </c>
      <c r="J2174" s="122">
        <v>0</v>
      </c>
      <c r="K2174" s="122">
        <v>0</v>
      </c>
      <c r="L2174" s="122">
        <v>0</v>
      </c>
      <c r="M2174" s="122">
        <v>0</v>
      </c>
      <c r="N2174" s="122">
        <v>0</v>
      </c>
      <c r="O2174" s="122">
        <v>0</v>
      </c>
      <c r="P2174" s="122">
        <v>0</v>
      </c>
      <c r="Q2174" s="122">
        <v>0</v>
      </c>
      <c r="R2174" s="122">
        <v>0</v>
      </c>
      <c r="S2174" s="122">
        <v>0</v>
      </c>
      <c r="T2174" s="122">
        <v>0</v>
      </c>
      <c r="U2174" s="122">
        <v>0</v>
      </c>
      <c r="V2174" s="122">
        <v>0</v>
      </c>
      <c r="W2174" s="122">
        <v>0</v>
      </c>
      <c r="X2174" s="122">
        <v>0</v>
      </c>
      <c r="Y2174" s="122">
        <v>0</v>
      </c>
      <c r="Z2174" s="122">
        <v>0</v>
      </c>
      <c r="AA2174" s="122">
        <v>0</v>
      </c>
      <c r="AB2174" s="122">
        <v>0</v>
      </c>
      <c r="AC2174" s="122">
        <v>0</v>
      </c>
      <c r="AD2174" s="122">
        <v>0</v>
      </c>
      <c r="AE2174" s="122">
        <v>0</v>
      </c>
      <c r="AF2174" s="122">
        <v>0</v>
      </c>
      <c r="AG2174" s="122">
        <v>0</v>
      </c>
      <c r="AH2174" s="122">
        <v>0</v>
      </c>
      <c r="AI2174" s="122">
        <v>0</v>
      </c>
      <c r="AJ2174" s="122">
        <v>0</v>
      </c>
      <c r="AK2174" s="122">
        <v>0</v>
      </c>
      <c r="AL2174" s="122">
        <v>0</v>
      </c>
    </row>
    <row r="2175" spans="1:38" hidden="1" x14ac:dyDescent="0.25">
      <c r="A2175" s="122" t="s">
        <v>2030</v>
      </c>
      <c r="B2175" s="122">
        <v>1</v>
      </c>
      <c r="C2175" s="122" t="s">
        <v>2223</v>
      </c>
      <c r="D2175" s="122" t="s">
        <v>2157</v>
      </c>
      <c r="E2175" s="122">
        <v>40</v>
      </c>
      <c r="F2175" s="122">
        <v>0</v>
      </c>
      <c r="G2175" s="122">
        <v>0</v>
      </c>
      <c r="H2175" s="122">
        <v>0</v>
      </c>
      <c r="I2175" s="122">
        <v>0</v>
      </c>
      <c r="J2175" s="122">
        <v>0</v>
      </c>
      <c r="K2175" s="122">
        <v>0</v>
      </c>
      <c r="L2175" s="122">
        <v>0</v>
      </c>
      <c r="M2175" s="122">
        <v>0</v>
      </c>
      <c r="N2175" s="122">
        <v>0</v>
      </c>
      <c r="O2175" s="122">
        <v>0</v>
      </c>
      <c r="P2175" s="122">
        <v>0</v>
      </c>
      <c r="Q2175" s="122">
        <v>0</v>
      </c>
      <c r="R2175" s="122">
        <v>0</v>
      </c>
      <c r="S2175" s="122">
        <v>0</v>
      </c>
      <c r="T2175" s="122">
        <v>0</v>
      </c>
      <c r="U2175" s="122">
        <v>0</v>
      </c>
      <c r="V2175" s="122">
        <v>0</v>
      </c>
      <c r="W2175" s="122">
        <v>0</v>
      </c>
      <c r="X2175" s="122">
        <v>0</v>
      </c>
      <c r="Y2175" s="122">
        <v>0</v>
      </c>
      <c r="Z2175" s="122">
        <v>0</v>
      </c>
      <c r="AA2175" s="122">
        <v>0</v>
      </c>
      <c r="AB2175" s="122">
        <v>0</v>
      </c>
      <c r="AC2175" s="122">
        <v>0</v>
      </c>
      <c r="AD2175" s="122">
        <v>0</v>
      </c>
      <c r="AE2175" s="122">
        <v>0</v>
      </c>
      <c r="AF2175" s="122">
        <v>0</v>
      </c>
      <c r="AG2175" s="122">
        <v>0</v>
      </c>
      <c r="AH2175" s="122">
        <v>0</v>
      </c>
      <c r="AI2175" s="122">
        <v>0</v>
      </c>
      <c r="AJ2175" s="122">
        <v>0</v>
      </c>
      <c r="AK2175" s="122">
        <v>0</v>
      </c>
      <c r="AL2175" s="122">
        <v>0</v>
      </c>
    </row>
    <row r="2176" spans="1:38" hidden="1" x14ac:dyDescent="0.25">
      <c r="A2176" s="122" t="s">
        <v>2030</v>
      </c>
      <c r="B2176" s="122">
        <v>1</v>
      </c>
      <c r="C2176" s="122" t="s">
        <v>2223</v>
      </c>
      <c r="D2176" s="122" t="s">
        <v>2158</v>
      </c>
      <c r="E2176" s="122">
        <v>40</v>
      </c>
      <c r="F2176" s="122">
        <v>0</v>
      </c>
      <c r="G2176" s="122">
        <v>0</v>
      </c>
      <c r="H2176" s="122">
        <v>0</v>
      </c>
      <c r="I2176" s="122">
        <v>0</v>
      </c>
      <c r="J2176" s="122">
        <v>0</v>
      </c>
      <c r="K2176" s="122">
        <v>0</v>
      </c>
      <c r="L2176" s="122">
        <v>0</v>
      </c>
      <c r="M2176" s="122">
        <v>0</v>
      </c>
      <c r="N2176" s="122">
        <v>0</v>
      </c>
      <c r="O2176" s="122">
        <v>0</v>
      </c>
      <c r="P2176" s="122">
        <v>0</v>
      </c>
      <c r="Q2176" s="122">
        <v>0</v>
      </c>
      <c r="R2176" s="122">
        <v>0</v>
      </c>
      <c r="S2176" s="122">
        <v>0</v>
      </c>
      <c r="T2176" s="122">
        <v>0</v>
      </c>
      <c r="U2176" s="122">
        <v>0</v>
      </c>
      <c r="V2176" s="122">
        <v>0</v>
      </c>
      <c r="W2176" s="122">
        <v>0</v>
      </c>
      <c r="X2176" s="122">
        <v>0</v>
      </c>
      <c r="Y2176" s="122">
        <v>0</v>
      </c>
      <c r="Z2176" s="122">
        <v>0</v>
      </c>
      <c r="AA2176" s="122">
        <v>0</v>
      </c>
      <c r="AB2176" s="122">
        <v>0</v>
      </c>
      <c r="AC2176" s="122">
        <v>0</v>
      </c>
      <c r="AD2176" s="122">
        <v>0</v>
      </c>
      <c r="AE2176" s="122">
        <v>0</v>
      </c>
      <c r="AF2176" s="122">
        <v>0</v>
      </c>
      <c r="AG2176" s="122">
        <v>0</v>
      </c>
      <c r="AH2176" s="122">
        <v>0</v>
      </c>
      <c r="AI2176" s="122">
        <v>0</v>
      </c>
      <c r="AJ2176" s="122">
        <v>0</v>
      </c>
      <c r="AK2176" s="122">
        <v>0</v>
      </c>
      <c r="AL2176" s="122">
        <v>0</v>
      </c>
    </row>
    <row r="2177" spans="1:38" hidden="1" x14ac:dyDescent="0.25">
      <c r="A2177" s="122" t="s">
        <v>2030</v>
      </c>
      <c r="B2177" s="122">
        <v>1</v>
      </c>
      <c r="C2177" s="122" t="s">
        <v>2223</v>
      </c>
      <c r="D2177" s="122" t="s">
        <v>2159</v>
      </c>
      <c r="E2177" s="122">
        <v>40</v>
      </c>
      <c r="F2177" s="122">
        <v>0</v>
      </c>
      <c r="G2177" s="122">
        <v>0</v>
      </c>
      <c r="H2177" s="122">
        <v>0</v>
      </c>
      <c r="I2177" s="122">
        <v>0</v>
      </c>
      <c r="J2177" s="122">
        <v>0</v>
      </c>
      <c r="K2177" s="122">
        <v>0</v>
      </c>
      <c r="L2177" s="122">
        <v>0</v>
      </c>
      <c r="M2177" s="122">
        <v>0</v>
      </c>
      <c r="N2177" s="122">
        <v>0</v>
      </c>
      <c r="O2177" s="122">
        <v>0</v>
      </c>
      <c r="P2177" s="122">
        <v>0</v>
      </c>
      <c r="Q2177" s="122">
        <v>0</v>
      </c>
      <c r="R2177" s="122">
        <v>0</v>
      </c>
      <c r="S2177" s="122">
        <v>0</v>
      </c>
      <c r="T2177" s="122">
        <v>0</v>
      </c>
      <c r="U2177" s="122">
        <v>0</v>
      </c>
      <c r="V2177" s="122">
        <v>0</v>
      </c>
      <c r="W2177" s="122">
        <v>0</v>
      </c>
      <c r="X2177" s="122">
        <v>0</v>
      </c>
      <c r="Y2177" s="122">
        <v>0</v>
      </c>
      <c r="Z2177" s="122">
        <v>0</v>
      </c>
      <c r="AA2177" s="122">
        <v>0</v>
      </c>
      <c r="AB2177" s="122">
        <v>0</v>
      </c>
      <c r="AC2177" s="122">
        <v>0</v>
      </c>
      <c r="AD2177" s="122">
        <v>0</v>
      </c>
      <c r="AE2177" s="122">
        <v>0</v>
      </c>
      <c r="AF2177" s="122">
        <v>0</v>
      </c>
      <c r="AG2177" s="122">
        <v>0</v>
      </c>
      <c r="AH2177" s="122">
        <v>0</v>
      </c>
      <c r="AI2177" s="122">
        <v>0</v>
      </c>
      <c r="AJ2177" s="122">
        <v>0</v>
      </c>
      <c r="AK2177" s="122">
        <v>0</v>
      </c>
      <c r="AL2177" s="122">
        <v>0</v>
      </c>
    </row>
    <row r="2178" spans="1:38" hidden="1" x14ac:dyDescent="0.25">
      <c r="A2178" s="122" t="s">
        <v>2030</v>
      </c>
      <c r="B2178" s="122">
        <v>1</v>
      </c>
      <c r="C2178" s="122" t="s">
        <v>2223</v>
      </c>
      <c r="D2178" s="122" t="s">
        <v>2160</v>
      </c>
      <c r="E2178" s="122">
        <v>40</v>
      </c>
      <c r="F2178" s="122">
        <v>0.1487480060052</v>
      </c>
      <c r="G2178" s="122">
        <v>0.1208634866348</v>
      </c>
      <c r="H2178" s="122">
        <v>0.1144747261476</v>
      </c>
      <c r="I2178" s="122">
        <v>4.8610233431200002E-2</v>
      </c>
      <c r="J2178" s="122">
        <v>4.7156585772799998E-2</v>
      </c>
      <c r="K2178" s="122">
        <v>5.1964175958799999E-2</v>
      </c>
      <c r="L2178" s="122">
        <v>6.4814001848399999E-2</v>
      </c>
      <c r="M2178" s="122">
        <v>6.7161144593199995E-2</v>
      </c>
      <c r="N2178" s="122">
        <v>5.1677970187200002E-2</v>
      </c>
      <c r="O2178" s="122">
        <v>5.3959353249200002E-2</v>
      </c>
      <c r="P2178" s="122">
        <v>4.5416151270000003E-2</v>
      </c>
      <c r="Q2178" s="122">
        <v>6.3307381919600003E-2</v>
      </c>
      <c r="R2178" s="122">
        <v>6.26721230184E-2</v>
      </c>
      <c r="S2178" s="122">
        <v>5.3810502317599998E-2</v>
      </c>
      <c r="T2178" s="122">
        <v>5.9386970095599997E-2</v>
      </c>
      <c r="U2178" s="122">
        <v>6.2009626100799999E-2</v>
      </c>
      <c r="V2178" s="122">
        <v>5.2342233302800002E-2</v>
      </c>
      <c r="W2178" s="122">
        <v>5.2795060043600003E-2</v>
      </c>
      <c r="X2178" s="122">
        <v>4.6326358204000002E-2</v>
      </c>
      <c r="Y2178" s="122">
        <v>3.7338988290799999E-2</v>
      </c>
      <c r="Z2178" s="122">
        <v>3.6001007792400001E-2</v>
      </c>
      <c r="AA2178" s="122">
        <v>3.2102751822400001E-2</v>
      </c>
      <c r="AB2178" s="122">
        <v>1.8843284199600002E-2</v>
      </c>
      <c r="AC2178" s="122">
        <v>1.6872169448400001E-2</v>
      </c>
      <c r="AD2178" s="122">
        <v>1.20229507692E-2</v>
      </c>
      <c r="AE2178" s="122">
        <v>2.1539957572000001E-2</v>
      </c>
      <c r="AF2178" s="122">
        <v>1.4380359389199999E-2</v>
      </c>
      <c r="AG2178" s="122">
        <v>7.7619046847999997E-3</v>
      </c>
      <c r="AH2178" s="122">
        <v>1.25074069904E-2</v>
      </c>
      <c r="AI2178" s="122">
        <v>9.1732879560000001E-3</v>
      </c>
      <c r="AJ2178" s="122">
        <v>3.5302530759999998E-3</v>
      </c>
      <c r="AK2178" s="122">
        <v>0</v>
      </c>
      <c r="AL2178" s="122">
        <v>0</v>
      </c>
    </row>
    <row r="2179" spans="1:38" hidden="1" x14ac:dyDescent="0.25">
      <c r="A2179" s="122" t="s">
        <v>2030</v>
      </c>
      <c r="B2179" s="122">
        <v>1</v>
      </c>
      <c r="C2179" s="122" t="s">
        <v>2223</v>
      </c>
      <c r="D2179" s="122" t="s">
        <v>2161</v>
      </c>
      <c r="E2179" s="122">
        <v>40</v>
      </c>
      <c r="F2179" s="122">
        <v>0.60360712428240004</v>
      </c>
      <c r="G2179" s="122">
        <v>0.58271282332759999</v>
      </c>
      <c r="H2179" s="122">
        <v>0.59620209741679997</v>
      </c>
      <c r="I2179" s="122">
        <v>0.59074576183000005</v>
      </c>
      <c r="J2179" s="122">
        <v>0.56670107663680003</v>
      </c>
      <c r="K2179" s="122">
        <v>0.57036028581840004</v>
      </c>
      <c r="L2179" s="122">
        <v>0.597208921246</v>
      </c>
      <c r="M2179" s="122">
        <v>0.57733227018040001</v>
      </c>
      <c r="N2179" s="122">
        <v>0.56926685348960004</v>
      </c>
      <c r="O2179" s="122">
        <v>0.57456079813439997</v>
      </c>
      <c r="P2179" s="122">
        <v>0.52493412684719998</v>
      </c>
      <c r="Q2179" s="122">
        <v>0.4876319102592</v>
      </c>
      <c r="R2179" s="122">
        <v>0.48984276547639999</v>
      </c>
      <c r="S2179" s="122">
        <v>0.51441938925719999</v>
      </c>
      <c r="T2179" s="122">
        <v>0.49651382859679999</v>
      </c>
      <c r="U2179" s="122">
        <v>0.49733501793079998</v>
      </c>
      <c r="V2179" s="122">
        <v>0.49310135620759998</v>
      </c>
      <c r="W2179" s="122">
        <v>0.45413607235359998</v>
      </c>
      <c r="X2179" s="122">
        <v>0.42239969697520002</v>
      </c>
      <c r="Y2179" s="122">
        <v>0.37992191873999998</v>
      </c>
      <c r="Z2179" s="122">
        <v>0.44367371125560001</v>
      </c>
      <c r="AA2179" s="122">
        <v>0.49695521799839998</v>
      </c>
      <c r="AB2179" s="122">
        <v>0.47827623259360003</v>
      </c>
      <c r="AC2179" s="122">
        <v>0.46390348683280003</v>
      </c>
      <c r="AD2179" s="122">
        <v>0.47260108062720002</v>
      </c>
      <c r="AE2179" s="122">
        <v>0.38885015097039999</v>
      </c>
      <c r="AF2179" s="122">
        <v>0.42222276663280001</v>
      </c>
      <c r="AG2179" s="122">
        <v>0.39387645369520002</v>
      </c>
      <c r="AH2179" s="122">
        <v>0.26873017885279998</v>
      </c>
      <c r="AI2179" s="122">
        <v>0.2523196866204</v>
      </c>
      <c r="AJ2179" s="122">
        <v>0.21307856551240001</v>
      </c>
      <c r="AK2179" s="122">
        <v>0.18674958109359999</v>
      </c>
      <c r="AL2179" s="122">
        <v>-7.8951884057984003</v>
      </c>
    </row>
    <row r="2180" spans="1:38" hidden="1" x14ac:dyDescent="0.25">
      <c r="A2180" s="122" t="s">
        <v>2030</v>
      </c>
      <c r="B2180" s="122">
        <v>1</v>
      </c>
      <c r="C2180" s="122" t="s">
        <v>2223</v>
      </c>
      <c r="D2180" s="122" t="s">
        <v>2179</v>
      </c>
      <c r="E2180" s="122">
        <v>40</v>
      </c>
      <c r="F2180" s="122">
        <v>0</v>
      </c>
      <c r="G2180" s="122">
        <v>0</v>
      </c>
      <c r="H2180" s="122">
        <v>0</v>
      </c>
      <c r="I2180" s="122">
        <v>0</v>
      </c>
      <c r="J2180" s="122">
        <v>0</v>
      </c>
      <c r="K2180" s="122">
        <v>0</v>
      </c>
      <c r="L2180" s="122">
        <v>0</v>
      </c>
      <c r="M2180" s="122">
        <v>0</v>
      </c>
      <c r="N2180" s="122">
        <v>0</v>
      </c>
      <c r="O2180" s="122">
        <v>0</v>
      </c>
      <c r="P2180" s="122">
        <v>0</v>
      </c>
      <c r="Q2180" s="122">
        <v>0</v>
      </c>
      <c r="R2180" s="122">
        <v>0</v>
      </c>
      <c r="S2180" s="122">
        <v>0</v>
      </c>
      <c r="T2180" s="122">
        <v>0</v>
      </c>
      <c r="U2180" s="122">
        <v>0</v>
      </c>
      <c r="V2180" s="122">
        <v>0</v>
      </c>
      <c r="W2180" s="122">
        <v>0</v>
      </c>
      <c r="X2180" s="122">
        <v>0</v>
      </c>
      <c r="Y2180" s="122">
        <v>0</v>
      </c>
      <c r="Z2180" s="122">
        <v>0</v>
      </c>
      <c r="AA2180" s="122">
        <v>0</v>
      </c>
      <c r="AB2180" s="122">
        <v>0</v>
      </c>
      <c r="AC2180" s="122">
        <v>0</v>
      </c>
      <c r="AD2180" s="122">
        <v>0</v>
      </c>
      <c r="AE2180" s="122">
        <v>0</v>
      </c>
      <c r="AF2180" s="122">
        <v>0</v>
      </c>
      <c r="AG2180" s="122">
        <v>0</v>
      </c>
      <c r="AH2180" s="122">
        <v>0</v>
      </c>
      <c r="AI2180" s="122">
        <v>0</v>
      </c>
      <c r="AJ2180" s="122">
        <v>0</v>
      </c>
      <c r="AK2180" s="122">
        <v>0</v>
      </c>
      <c r="AL2180" s="122">
        <v>0</v>
      </c>
    </row>
    <row r="2181" spans="1:38" hidden="1" x14ac:dyDescent="0.25">
      <c r="A2181" s="122" t="s">
        <v>2030</v>
      </c>
      <c r="B2181" s="122">
        <v>1</v>
      </c>
      <c r="C2181" s="122" t="s">
        <v>2223</v>
      </c>
      <c r="D2181" s="122" t="s">
        <v>2162</v>
      </c>
      <c r="E2181" s="122">
        <v>40</v>
      </c>
      <c r="F2181" s="122">
        <v>1.934336259772</v>
      </c>
      <c r="G2181" s="122">
        <v>1.8998800928099999</v>
      </c>
      <c r="H2181" s="122">
        <v>1.8642838171803999</v>
      </c>
      <c r="I2181" s="122">
        <v>1.8967791428712</v>
      </c>
      <c r="J2181" s="122">
        <v>1.4162887749444</v>
      </c>
      <c r="K2181" s="122">
        <v>1.3857557635376001</v>
      </c>
      <c r="L2181" s="122">
        <v>1.5154723719659999</v>
      </c>
      <c r="M2181" s="122">
        <v>1.9230963548468001</v>
      </c>
      <c r="N2181" s="122">
        <v>2.0808327233708002</v>
      </c>
      <c r="O2181" s="122">
        <v>1.9594016411227999</v>
      </c>
      <c r="P2181" s="122">
        <v>1.5186817022104</v>
      </c>
      <c r="Q2181" s="122">
        <v>1.1243315513472001</v>
      </c>
      <c r="R2181" s="122">
        <v>1.4596022578087999</v>
      </c>
      <c r="S2181" s="122">
        <v>1.8380062504187999</v>
      </c>
      <c r="T2181" s="122">
        <v>2.8326571815947998</v>
      </c>
      <c r="U2181" s="122">
        <v>2.5816416406088001</v>
      </c>
      <c r="V2181" s="122">
        <v>2.9365122142636002</v>
      </c>
      <c r="W2181" s="122">
        <v>1.9835403608383999</v>
      </c>
      <c r="X2181" s="122">
        <v>2.9791149996944002</v>
      </c>
      <c r="Y2181" s="122">
        <v>2.9387207339196002</v>
      </c>
      <c r="Z2181" s="122">
        <v>3.0350732532987998</v>
      </c>
      <c r="AA2181" s="122">
        <v>1.9689778618328</v>
      </c>
      <c r="AB2181" s="122">
        <v>1.9542520895352</v>
      </c>
      <c r="AC2181" s="122">
        <v>1.4835792442688001</v>
      </c>
      <c r="AD2181" s="122">
        <v>0.86573297218239997</v>
      </c>
      <c r="AE2181" s="122">
        <v>0.93646739073999996</v>
      </c>
      <c r="AF2181" s="122">
        <v>0.42500034882760002</v>
      </c>
      <c r="AG2181" s="122">
        <v>0.36560616718360001</v>
      </c>
      <c r="AH2181" s="122">
        <v>0.33921086806040002</v>
      </c>
      <c r="AI2181" s="122">
        <v>0.43712514072640002</v>
      </c>
      <c r="AJ2181" s="122">
        <v>0.45549242197759998</v>
      </c>
      <c r="AK2181" s="122">
        <v>0.41551221230399998</v>
      </c>
      <c r="AL2181" s="122">
        <v>-22.663519325902001</v>
      </c>
    </row>
    <row r="2182" spans="1:38" hidden="1" x14ac:dyDescent="0.25">
      <c r="A2182" s="122" t="s">
        <v>2030</v>
      </c>
      <c r="B2182" s="122">
        <v>1</v>
      </c>
      <c r="C2182" s="122" t="s">
        <v>2223</v>
      </c>
      <c r="D2182" s="122" t="s">
        <v>2163</v>
      </c>
      <c r="E2182" s="122">
        <v>40</v>
      </c>
      <c r="F2182" s="122">
        <v>24.8289760773376</v>
      </c>
      <c r="G2182" s="122">
        <v>23.7115194067276</v>
      </c>
      <c r="H2182" s="122">
        <v>21.718726625245999</v>
      </c>
      <c r="I2182" s="122">
        <v>16.2872516632588</v>
      </c>
      <c r="J2182" s="122">
        <v>14.3604966584856</v>
      </c>
      <c r="K2182" s="122">
        <v>10.758864043732</v>
      </c>
      <c r="L2182" s="122">
        <v>10.594813281304001</v>
      </c>
      <c r="M2182" s="122">
        <v>9.0278661343247997</v>
      </c>
      <c r="N2182" s="122">
        <v>7.4810186873128002</v>
      </c>
      <c r="O2182" s="122">
        <v>7.1182581643627998</v>
      </c>
      <c r="P2182" s="122">
        <v>6.4415941313219998</v>
      </c>
      <c r="Q2182" s="122">
        <v>6.1358550736420003</v>
      </c>
      <c r="R2182" s="122">
        <v>5.9910705208788002</v>
      </c>
      <c r="S2182" s="122">
        <v>6.3510287921612001</v>
      </c>
      <c r="T2182" s="122">
        <v>6.0681011946296</v>
      </c>
      <c r="U2182" s="122">
        <v>4.6641156606492</v>
      </c>
      <c r="V2182" s="122">
        <v>5.2587269643776002</v>
      </c>
      <c r="W2182" s="122">
        <v>5.392116506042</v>
      </c>
      <c r="X2182" s="122">
        <v>4.9738975131384002</v>
      </c>
      <c r="Y2182" s="122">
        <v>4.3328597303852003</v>
      </c>
      <c r="Z2182" s="122">
        <v>4.8862866100328004</v>
      </c>
      <c r="AA2182" s="122">
        <v>4.5981267161956003</v>
      </c>
      <c r="AB2182" s="122">
        <v>3.5137862436012002</v>
      </c>
      <c r="AC2182" s="122">
        <v>4.3884210361936002</v>
      </c>
      <c r="AD2182" s="122">
        <v>3.7643901845032</v>
      </c>
      <c r="AE2182" s="122">
        <v>3.449380512242</v>
      </c>
      <c r="AF2182" s="122">
        <v>3.6091129643688</v>
      </c>
      <c r="AG2182" s="122">
        <v>4.1325494377943999</v>
      </c>
      <c r="AH2182" s="122">
        <v>3.8025419657288002</v>
      </c>
      <c r="AI2182" s="122">
        <v>3.7530455472608</v>
      </c>
      <c r="AJ2182" s="122">
        <v>3.6274556376156002</v>
      </c>
      <c r="AK2182" s="122">
        <v>3.3425534492867999</v>
      </c>
      <c r="AL2182" s="122">
        <v>20.073855523808799</v>
      </c>
    </row>
    <row r="2183" spans="1:38" hidden="1" x14ac:dyDescent="0.25">
      <c r="A2183" s="122" t="s">
        <v>2030</v>
      </c>
      <c r="B2183" s="122">
        <v>1</v>
      </c>
      <c r="C2183" s="122" t="s">
        <v>2223</v>
      </c>
      <c r="D2183" s="122" t="s">
        <v>2180</v>
      </c>
      <c r="E2183" s="122">
        <v>40</v>
      </c>
      <c r="F2183" s="122">
        <v>0</v>
      </c>
      <c r="G2183" s="122">
        <v>0</v>
      </c>
      <c r="H2183" s="122">
        <v>0</v>
      </c>
      <c r="I2183" s="122">
        <v>0</v>
      </c>
      <c r="J2183" s="122">
        <v>0</v>
      </c>
      <c r="K2183" s="122">
        <v>0</v>
      </c>
      <c r="L2183" s="122">
        <v>0</v>
      </c>
      <c r="M2183" s="122">
        <v>0</v>
      </c>
      <c r="N2183" s="122">
        <v>0</v>
      </c>
      <c r="O2183" s="122">
        <v>0</v>
      </c>
      <c r="P2183" s="122">
        <v>0</v>
      </c>
      <c r="Q2183" s="122">
        <v>0</v>
      </c>
      <c r="R2183" s="122">
        <v>0</v>
      </c>
      <c r="S2183" s="122">
        <v>0</v>
      </c>
      <c r="T2183" s="122">
        <v>0</v>
      </c>
      <c r="U2183" s="122">
        <v>0</v>
      </c>
      <c r="V2183" s="122">
        <v>0</v>
      </c>
      <c r="W2183" s="122">
        <v>0</v>
      </c>
      <c r="X2183" s="122">
        <v>0</v>
      </c>
      <c r="Y2183" s="122">
        <v>0</v>
      </c>
      <c r="Z2183" s="122">
        <v>0</v>
      </c>
      <c r="AA2183" s="122">
        <v>0</v>
      </c>
      <c r="AB2183" s="122">
        <v>0</v>
      </c>
      <c r="AC2183" s="122">
        <v>0</v>
      </c>
      <c r="AD2183" s="122">
        <v>0</v>
      </c>
      <c r="AE2183" s="122">
        <v>0</v>
      </c>
      <c r="AF2183" s="122">
        <v>0</v>
      </c>
      <c r="AG2183" s="122">
        <v>0</v>
      </c>
      <c r="AH2183" s="122">
        <v>0</v>
      </c>
      <c r="AI2183" s="122">
        <v>0</v>
      </c>
      <c r="AJ2183" s="122">
        <v>0</v>
      </c>
      <c r="AK2183" s="122">
        <v>0</v>
      </c>
      <c r="AL2183" s="122">
        <v>0</v>
      </c>
    </row>
    <row r="2184" spans="1:38" hidden="1" x14ac:dyDescent="0.25">
      <c r="A2184" s="122" t="s">
        <v>2030</v>
      </c>
      <c r="B2184" s="122">
        <v>1</v>
      </c>
      <c r="C2184" s="122" t="s">
        <v>2223</v>
      </c>
      <c r="D2184" s="122" t="s">
        <v>2164</v>
      </c>
      <c r="E2184" s="122">
        <v>40</v>
      </c>
      <c r="F2184" s="122">
        <v>0</v>
      </c>
      <c r="G2184" s="122">
        <v>0</v>
      </c>
      <c r="H2184" s="122">
        <v>0</v>
      </c>
      <c r="I2184" s="122">
        <v>0</v>
      </c>
      <c r="J2184" s="122">
        <v>0</v>
      </c>
      <c r="K2184" s="122">
        <v>0</v>
      </c>
      <c r="L2184" s="122">
        <v>0</v>
      </c>
      <c r="M2184" s="122">
        <v>0</v>
      </c>
      <c r="N2184" s="122">
        <v>0</v>
      </c>
      <c r="O2184" s="122">
        <v>0</v>
      </c>
      <c r="P2184" s="122">
        <v>0</v>
      </c>
      <c r="Q2184" s="122">
        <v>0</v>
      </c>
      <c r="R2184" s="122">
        <v>0</v>
      </c>
      <c r="S2184" s="122">
        <v>0</v>
      </c>
      <c r="T2184" s="122">
        <v>0</v>
      </c>
      <c r="U2184" s="122">
        <v>0</v>
      </c>
      <c r="V2184" s="122">
        <v>0</v>
      </c>
      <c r="W2184" s="122">
        <v>0</v>
      </c>
      <c r="X2184" s="122">
        <v>0</v>
      </c>
      <c r="Y2184" s="122">
        <v>0</v>
      </c>
      <c r="Z2184" s="122">
        <v>0</v>
      </c>
      <c r="AA2184" s="122">
        <v>0</v>
      </c>
      <c r="AB2184" s="122">
        <v>0</v>
      </c>
      <c r="AC2184" s="122">
        <v>0</v>
      </c>
      <c r="AD2184" s="122">
        <v>0</v>
      </c>
      <c r="AE2184" s="122">
        <v>0</v>
      </c>
      <c r="AF2184" s="122">
        <v>0</v>
      </c>
      <c r="AG2184" s="122">
        <v>0</v>
      </c>
      <c r="AH2184" s="122">
        <v>0</v>
      </c>
      <c r="AI2184" s="122">
        <v>0</v>
      </c>
      <c r="AJ2184" s="122">
        <v>0</v>
      </c>
      <c r="AK2184" s="122">
        <v>0</v>
      </c>
      <c r="AL2184" s="122">
        <v>0</v>
      </c>
    </row>
    <row r="2185" spans="1:38" hidden="1" x14ac:dyDescent="0.25">
      <c r="A2185" s="122" t="s">
        <v>2030</v>
      </c>
      <c r="B2185" s="122">
        <v>1</v>
      </c>
      <c r="C2185" s="122" t="s">
        <v>2223</v>
      </c>
      <c r="D2185" s="122" t="s">
        <v>2165</v>
      </c>
      <c r="E2185" s="122">
        <v>40</v>
      </c>
      <c r="F2185" s="122">
        <v>7.8750748252399999E-2</v>
      </c>
      <c r="G2185" s="122">
        <v>8.0986822285600002E-2</v>
      </c>
      <c r="H2185" s="122">
        <v>8.2687498314400004E-2</v>
      </c>
      <c r="I2185" s="122">
        <v>7.4625034187199998E-2</v>
      </c>
      <c r="J2185" s="122">
        <v>7.7050072226399993E-2</v>
      </c>
      <c r="K2185" s="122">
        <v>7.6656397218799993E-2</v>
      </c>
      <c r="L2185" s="122">
        <v>7.1885056143599996E-2</v>
      </c>
      <c r="M2185" s="122">
        <v>7.0782766126799998E-2</v>
      </c>
      <c r="N2185" s="122">
        <v>7.3034587161199996E-2</v>
      </c>
      <c r="O2185" s="122">
        <v>6.4578448026400004E-2</v>
      </c>
      <c r="P2185" s="122">
        <v>6.7239691069599997E-2</v>
      </c>
      <c r="Q2185" s="122">
        <v>7.2817987174799995E-2</v>
      </c>
      <c r="R2185" s="122">
        <v>9.17603214724E-2</v>
      </c>
      <c r="S2185" s="122">
        <v>9.8133321437199994E-2</v>
      </c>
      <c r="T2185" s="122">
        <v>8.9021272502399995E-2</v>
      </c>
      <c r="U2185" s="122">
        <v>8.2918538304000006E-2</v>
      </c>
      <c r="V2185" s="122">
        <v>4.0620158748399998E-2</v>
      </c>
      <c r="W2185" s="122">
        <v>0</v>
      </c>
      <c r="X2185" s="122">
        <v>0</v>
      </c>
      <c r="Y2185" s="122">
        <v>0</v>
      </c>
      <c r="Z2185" s="122">
        <v>0</v>
      </c>
      <c r="AA2185" s="122">
        <v>0</v>
      </c>
      <c r="AB2185" s="122">
        <v>0</v>
      </c>
      <c r="AC2185" s="122">
        <v>0</v>
      </c>
      <c r="AD2185" s="122">
        <v>0</v>
      </c>
      <c r="AE2185" s="122">
        <v>0</v>
      </c>
      <c r="AF2185" s="122">
        <v>0</v>
      </c>
      <c r="AG2185" s="122">
        <v>0</v>
      </c>
      <c r="AH2185" s="122">
        <v>0</v>
      </c>
      <c r="AI2185" s="122">
        <v>0</v>
      </c>
      <c r="AJ2185" s="122">
        <v>0</v>
      </c>
      <c r="AK2185" s="122">
        <v>0</v>
      </c>
      <c r="AL2185" s="122">
        <v>0</v>
      </c>
    </row>
    <row r="2186" spans="1:38" hidden="1" x14ac:dyDescent="0.25">
      <c r="A2186" s="122" t="s">
        <v>2030</v>
      </c>
      <c r="B2186" s="122">
        <v>1</v>
      </c>
      <c r="C2186" s="122" t="s">
        <v>2223</v>
      </c>
      <c r="D2186" s="122" t="s">
        <v>2166</v>
      </c>
      <c r="E2186" s="122">
        <v>40</v>
      </c>
      <c r="F2186" s="122">
        <v>0</v>
      </c>
      <c r="G2186" s="122">
        <v>0</v>
      </c>
      <c r="H2186" s="122">
        <v>0</v>
      </c>
      <c r="I2186" s="122">
        <v>0</v>
      </c>
      <c r="J2186" s="122">
        <v>0</v>
      </c>
      <c r="K2186" s="122">
        <v>0</v>
      </c>
      <c r="L2186" s="122">
        <v>0</v>
      </c>
      <c r="M2186" s="122">
        <v>0</v>
      </c>
      <c r="N2186" s="122">
        <v>0</v>
      </c>
      <c r="O2186" s="122">
        <v>0</v>
      </c>
      <c r="P2186" s="122">
        <v>0</v>
      </c>
      <c r="Q2186" s="122">
        <v>0</v>
      </c>
      <c r="R2186" s="122">
        <v>0</v>
      </c>
      <c r="S2186" s="122">
        <v>0</v>
      </c>
      <c r="T2186" s="122">
        <v>0</v>
      </c>
      <c r="U2186" s="122">
        <v>0</v>
      </c>
      <c r="V2186" s="122">
        <v>0</v>
      </c>
      <c r="W2186" s="122">
        <v>0</v>
      </c>
      <c r="X2186" s="122">
        <v>0</v>
      </c>
      <c r="Y2186" s="122">
        <v>0</v>
      </c>
      <c r="Z2186" s="122">
        <v>0</v>
      </c>
      <c r="AA2186" s="122">
        <v>0</v>
      </c>
      <c r="AB2186" s="122">
        <v>0</v>
      </c>
      <c r="AC2186" s="122">
        <v>0</v>
      </c>
      <c r="AD2186" s="122">
        <v>0</v>
      </c>
      <c r="AE2186" s="122">
        <v>0</v>
      </c>
      <c r="AF2186" s="122">
        <v>0</v>
      </c>
      <c r="AG2186" s="122">
        <v>0</v>
      </c>
      <c r="AH2186" s="122">
        <v>0</v>
      </c>
      <c r="AI2186" s="122">
        <v>0</v>
      </c>
      <c r="AJ2186" s="122">
        <v>0</v>
      </c>
      <c r="AK2186" s="122">
        <v>0</v>
      </c>
      <c r="AL2186" s="122">
        <v>0</v>
      </c>
    </row>
    <row r="2187" spans="1:38" hidden="1" x14ac:dyDescent="0.25">
      <c r="A2187" s="122" t="s">
        <v>2030</v>
      </c>
      <c r="B2187" s="122">
        <v>1</v>
      </c>
      <c r="C2187" s="122" t="s">
        <v>2223</v>
      </c>
      <c r="D2187" s="122" t="s">
        <v>2167</v>
      </c>
      <c r="E2187" s="122">
        <v>40</v>
      </c>
      <c r="F2187" s="122">
        <v>26.066291736679599</v>
      </c>
      <c r="G2187" s="122">
        <v>25.591521052627598</v>
      </c>
      <c r="H2187" s="122">
        <v>25.1266583730904</v>
      </c>
      <c r="I2187" s="122">
        <v>17.7068812813928</v>
      </c>
      <c r="J2187" s="122">
        <v>16.147641510938001</v>
      </c>
      <c r="K2187" s="122">
        <v>16.0701043115312</v>
      </c>
      <c r="L2187" s="122">
        <v>19.200288185873202</v>
      </c>
      <c r="M2187" s="122">
        <v>17.657351926519201</v>
      </c>
      <c r="N2187" s="122">
        <v>18.767635655171201</v>
      </c>
      <c r="O2187" s="122">
        <v>17.7068931505564</v>
      </c>
      <c r="P2187" s="122">
        <v>16.021290798133599</v>
      </c>
      <c r="Q2187" s="122">
        <v>17.4457618092408</v>
      </c>
      <c r="R2187" s="122">
        <v>15.8215151027304</v>
      </c>
      <c r="S2187" s="122">
        <v>14.684414983758799</v>
      </c>
      <c r="T2187" s="122">
        <v>15.194506323108</v>
      </c>
      <c r="U2187" s="122">
        <v>16.040922022728399</v>
      </c>
      <c r="V2187" s="122">
        <v>15.368355751873599</v>
      </c>
      <c r="W2187" s="122">
        <v>15.4736076183696</v>
      </c>
      <c r="X2187" s="122">
        <v>19.641004515132</v>
      </c>
      <c r="Y2187" s="122">
        <v>21.818846343560001</v>
      </c>
      <c r="Z2187" s="122">
        <v>21.712809608207198</v>
      </c>
      <c r="AA2187" s="122">
        <v>19.257130516556799</v>
      </c>
      <c r="AB2187" s="122">
        <v>16.652302346184399</v>
      </c>
      <c r="AC2187" s="122">
        <v>17.7204712093612</v>
      </c>
      <c r="AD2187" s="122">
        <v>20.222032946178</v>
      </c>
      <c r="AE2187" s="122">
        <v>19.644129002388802</v>
      </c>
      <c r="AF2187" s="122">
        <v>17.423648914657999</v>
      </c>
      <c r="AG2187" s="122">
        <v>17.894572703106402</v>
      </c>
      <c r="AH2187" s="122">
        <v>15.496720495505199</v>
      </c>
      <c r="AI2187" s="122">
        <v>13.782126626536799</v>
      </c>
      <c r="AJ2187" s="122">
        <v>13.092109424267999</v>
      </c>
      <c r="AK2187" s="122">
        <v>11.551248936345999</v>
      </c>
      <c r="AL2187" s="122">
        <v>30.0678229305272</v>
      </c>
    </row>
    <row r="2188" spans="1:38" hidden="1" x14ac:dyDescent="0.25">
      <c r="A2188" s="122" t="s">
        <v>2030</v>
      </c>
      <c r="B2188" s="122">
        <v>1</v>
      </c>
      <c r="C2188" s="122" t="s">
        <v>2223</v>
      </c>
      <c r="D2188" s="122" t="s">
        <v>2168</v>
      </c>
      <c r="E2188" s="122">
        <v>40</v>
      </c>
      <c r="F2188" s="122">
        <v>3.5975844679432001</v>
      </c>
      <c r="G2188" s="122">
        <v>3.7748940513479998</v>
      </c>
      <c r="H2188" s="122">
        <v>3.7007666951695999</v>
      </c>
      <c r="I2188" s="122">
        <v>4.0999973051380003</v>
      </c>
      <c r="J2188" s="122">
        <v>4.6205984534219997</v>
      </c>
      <c r="K2188" s="122">
        <v>5.1590419722267997</v>
      </c>
      <c r="L2188" s="122">
        <v>5.4360721284239997</v>
      </c>
      <c r="M2188" s="122">
        <v>5.502860872866</v>
      </c>
      <c r="N2188" s="122">
        <v>6.1596044941340002</v>
      </c>
      <c r="O2188" s="122">
        <v>6.6074681909040001</v>
      </c>
      <c r="P2188" s="122">
        <v>6.6574031663496003</v>
      </c>
      <c r="Q2188" s="122">
        <v>7.2583666297632004</v>
      </c>
      <c r="R2188" s="122">
        <v>7.3452145642791997</v>
      </c>
      <c r="S2188" s="122">
        <v>7.4064044743751998</v>
      </c>
      <c r="T2188" s="122">
        <v>7.8037405353683997</v>
      </c>
      <c r="U2188" s="122">
        <v>7.9515690079896002</v>
      </c>
      <c r="V2188" s="122">
        <v>8.7847817602663998</v>
      </c>
      <c r="W2188" s="122">
        <v>8.8801943099016007</v>
      </c>
      <c r="X2188" s="122">
        <v>9.1457707358836</v>
      </c>
      <c r="Y2188" s="122">
        <v>8.4270706273852003</v>
      </c>
      <c r="Z2188" s="122">
        <v>8.6459008019944008</v>
      </c>
      <c r="AA2188" s="122">
        <v>8.5832646226320009</v>
      </c>
      <c r="AB2188" s="122">
        <v>7.8234511922615999</v>
      </c>
      <c r="AC2188" s="122">
        <v>7.5621426092016</v>
      </c>
      <c r="AD2188" s="122">
        <v>7.7325086193208001</v>
      </c>
      <c r="AE2188" s="122">
        <v>7.3470314543163999</v>
      </c>
      <c r="AF2188" s="122">
        <v>5.8306237444504001</v>
      </c>
      <c r="AG2188" s="122">
        <v>6.1999882905912003</v>
      </c>
      <c r="AH2188" s="122">
        <v>7.1189994235247998</v>
      </c>
      <c r="AI2188" s="122">
        <v>5.6135166411800004</v>
      </c>
      <c r="AJ2188" s="122">
        <v>4.3678640402011997</v>
      </c>
      <c r="AK2188" s="122">
        <v>4.6489341755220002</v>
      </c>
      <c r="AL2188" s="122">
        <v>-948.95995424506646</v>
      </c>
    </row>
    <row r="2189" spans="1:38" hidden="1" x14ac:dyDescent="0.25">
      <c r="A2189" s="122" t="s">
        <v>2033</v>
      </c>
      <c r="B2189" s="122">
        <v>1</v>
      </c>
      <c r="C2189" s="122" t="s">
        <v>2224</v>
      </c>
      <c r="D2189" s="122" t="s">
        <v>2120</v>
      </c>
      <c r="E2189" s="122">
        <v>41</v>
      </c>
      <c r="F2189" s="122">
        <v>2.0556701292735999</v>
      </c>
      <c r="G2189" s="122">
        <v>2.1863530753876002</v>
      </c>
      <c r="H2189" s="122">
        <v>2.1531749342795998</v>
      </c>
      <c r="I2189" s="122">
        <v>2.0802722893287999</v>
      </c>
      <c r="J2189" s="122">
        <v>2.2345436415736</v>
      </c>
      <c r="K2189" s="122">
        <v>2.4985627055676001</v>
      </c>
      <c r="L2189" s="122">
        <v>2.4882982383112</v>
      </c>
      <c r="M2189" s="122">
        <v>2.2882795621448002</v>
      </c>
      <c r="N2189" s="122">
        <v>2.0315698656680001</v>
      </c>
      <c r="O2189" s="122">
        <v>1.7662580132707999</v>
      </c>
      <c r="P2189" s="122">
        <v>1.5591949017344</v>
      </c>
      <c r="Q2189" s="122">
        <v>1.5125424152468001</v>
      </c>
      <c r="R2189" s="122">
        <v>1.6685217481268</v>
      </c>
      <c r="S2189" s="122">
        <v>1.6831186654296</v>
      </c>
      <c r="T2189" s="122">
        <v>1.6259038517904001</v>
      </c>
      <c r="U2189" s="122">
        <v>1.5327205571524001</v>
      </c>
      <c r="V2189" s="122">
        <v>1.3228743917704</v>
      </c>
      <c r="W2189" s="122">
        <v>1.2385672837552</v>
      </c>
      <c r="X2189" s="122">
        <v>1.1645117051428</v>
      </c>
      <c r="Y2189" s="122">
        <v>1.0594237008264</v>
      </c>
      <c r="Z2189" s="122">
        <v>0.99690245740399996</v>
      </c>
      <c r="AA2189" s="122">
        <v>0.93529711315319997</v>
      </c>
      <c r="AB2189" s="122">
        <v>0.85677304594839998</v>
      </c>
      <c r="AC2189" s="122">
        <v>0.79635786294400002</v>
      </c>
      <c r="AD2189" s="122">
        <v>0.77767868773839999</v>
      </c>
      <c r="AE2189" s="122">
        <v>0.71529566839080005</v>
      </c>
      <c r="AF2189" s="122">
        <v>0.65775992807000006</v>
      </c>
      <c r="AG2189" s="122">
        <v>0.71779316269640003</v>
      </c>
      <c r="AH2189" s="122">
        <v>0.61290845788199999</v>
      </c>
      <c r="AI2189" s="122">
        <v>0.62415192561959998</v>
      </c>
      <c r="AJ2189" s="122">
        <v>0.60714326140160002</v>
      </c>
      <c r="AK2189" s="122">
        <v>0.6136105957436</v>
      </c>
      <c r="AL2189" s="122">
        <v>0</v>
      </c>
    </row>
    <row r="2190" spans="1:38" hidden="1" x14ac:dyDescent="0.25">
      <c r="A2190" s="122" t="s">
        <v>2033</v>
      </c>
      <c r="B2190" s="122">
        <v>1</v>
      </c>
      <c r="C2190" s="122" t="s">
        <v>2224</v>
      </c>
      <c r="D2190" s="122" t="s">
        <v>2121</v>
      </c>
      <c r="E2190" s="122">
        <v>41</v>
      </c>
      <c r="F2190" s="122">
        <v>9.8047640039999995E-2</v>
      </c>
      <c r="G2190" s="122">
        <v>9.60815284464E-2</v>
      </c>
      <c r="H2190" s="122">
        <v>0.10220890030679999</v>
      </c>
      <c r="I2190" s="122">
        <v>9.6616582078800001E-2</v>
      </c>
      <c r="J2190" s="122">
        <v>9.7355029606799995E-2</v>
      </c>
      <c r="K2190" s="122">
        <v>9.6745242582799998E-2</v>
      </c>
      <c r="L2190" s="122">
        <v>8.8349533347599998E-2</v>
      </c>
      <c r="M2190" s="122">
        <v>8.4432826612399994E-2</v>
      </c>
      <c r="N2190" s="122">
        <v>7.6258192561600005E-2</v>
      </c>
      <c r="O2190" s="122">
        <v>7.1168545876399994E-2</v>
      </c>
      <c r="P2190" s="122">
        <v>6.8349216496399995E-2</v>
      </c>
      <c r="Q2190" s="122">
        <v>6.5071815065600003E-2</v>
      </c>
      <c r="R2190" s="122">
        <v>6.3333293724399997E-2</v>
      </c>
      <c r="S2190" s="122">
        <v>5.9360419143199998E-2</v>
      </c>
      <c r="T2190" s="122">
        <v>5.8151689506399998E-2</v>
      </c>
      <c r="U2190" s="122">
        <v>5.7897921824399998E-2</v>
      </c>
      <c r="V2190" s="122">
        <v>6.0435890620000002E-2</v>
      </c>
      <c r="W2190" s="122">
        <v>5.65519346364E-2</v>
      </c>
      <c r="X2190" s="122">
        <v>5.8716764898399998E-2</v>
      </c>
      <c r="Y2190" s="122">
        <v>5.7915291042000001E-2</v>
      </c>
      <c r="Z2190" s="122">
        <v>5.2767864688000002E-2</v>
      </c>
      <c r="AA2190" s="122">
        <v>5.7560431978000003E-2</v>
      </c>
      <c r="AB2190" s="122">
        <v>6.2913089744400005E-2</v>
      </c>
      <c r="AC2190" s="122">
        <v>6.6376799843199996E-2</v>
      </c>
      <c r="AD2190" s="122">
        <v>6.3392790966400006E-2</v>
      </c>
      <c r="AE2190" s="122">
        <v>5.7657566506399999E-2</v>
      </c>
      <c r="AF2190" s="122">
        <v>4.5064135342800002E-2</v>
      </c>
      <c r="AG2190" s="122">
        <v>4.1537529493599998E-2</v>
      </c>
      <c r="AH2190" s="122">
        <v>3.3348519610000002E-2</v>
      </c>
      <c r="AI2190" s="122">
        <v>7.1075855566800003E-2</v>
      </c>
      <c r="AJ2190" s="122">
        <v>4.5256299418400002E-2</v>
      </c>
      <c r="AK2190" s="122">
        <v>4.1343998880800002E-2</v>
      </c>
      <c r="AL2190" s="122">
        <v>0</v>
      </c>
    </row>
    <row r="2191" spans="1:38" hidden="1" x14ac:dyDescent="0.25">
      <c r="A2191" s="122" t="s">
        <v>2033</v>
      </c>
      <c r="B2191" s="122">
        <v>1</v>
      </c>
      <c r="C2191" s="122" t="s">
        <v>2224</v>
      </c>
      <c r="D2191" s="122" t="s">
        <v>2122</v>
      </c>
      <c r="E2191" s="122">
        <v>41</v>
      </c>
      <c r="F2191" s="122">
        <v>0.1452804198216</v>
      </c>
      <c r="G2191" s="122">
        <v>0.14227702149079999</v>
      </c>
      <c r="H2191" s="122">
        <v>0.13737975488439999</v>
      </c>
      <c r="I2191" s="122">
        <v>0.13761532370599999</v>
      </c>
      <c r="J2191" s="122">
        <v>0.13200726370999999</v>
      </c>
      <c r="K2191" s="122">
        <v>0.12446187195400001</v>
      </c>
      <c r="L2191" s="122">
        <v>0.1329993118468</v>
      </c>
      <c r="M2191" s="122">
        <v>0.132826115562</v>
      </c>
      <c r="N2191" s="122">
        <v>0.12475225797720001</v>
      </c>
      <c r="O2191" s="122">
        <v>0.11015427372599999</v>
      </c>
      <c r="P2191" s="122">
        <v>0.11969306993000001</v>
      </c>
      <c r="Q2191" s="122">
        <v>0.1137566765748</v>
      </c>
      <c r="R2191" s="122">
        <v>0.1073461730348</v>
      </c>
      <c r="S2191" s="122">
        <v>0.1115008847708</v>
      </c>
      <c r="T2191" s="122">
        <v>0.1151418591708</v>
      </c>
      <c r="U2191" s="122">
        <v>0.11971759842</v>
      </c>
      <c r="V2191" s="122">
        <v>0.11831503991719999</v>
      </c>
      <c r="W2191" s="122">
        <v>0.12847160724439999</v>
      </c>
      <c r="X2191" s="122">
        <v>0.13160549127599999</v>
      </c>
      <c r="Y2191" s="122">
        <v>0.11981425909600001</v>
      </c>
      <c r="Z2191" s="122">
        <v>0.12596242069040001</v>
      </c>
      <c r="AA2191" s="122">
        <v>0.13441914988879999</v>
      </c>
      <c r="AB2191" s="122">
        <v>0.15980491669800001</v>
      </c>
      <c r="AC2191" s="122">
        <v>0.136405896774</v>
      </c>
      <c r="AD2191" s="122">
        <v>0.1382534291768</v>
      </c>
      <c r="AE2191" s="122">
        <v>0.11213708292919999</v>
      </c>
      <c r="AF2191" s="122">
        <v>0.10346501903080001</v>
      </c>
      <c r="AG2191" s="122">
        <v>0.1000372167508</v>
      </c>
      <c r="AH2191" s="122">
        <v>0.127916983894</v>
      </c>
      <c r="AI2191" s="122">
        <v>0.1281768412848</v>
      </c>
      <c r="AJ2191" s="122">
        <v>0.1310662262224</v>
      </c>
      <c r="AK2191" s="122">
        <v>0.11073376399400001</v>
      </c>
      <c r="AL2191" s="122">
        <v>0</v>
      </c>
    </row>
    <row r="2192" spans="1:38" hidden="1" x14ac:dyDescent="0.25">
      <c r="A2192" s="122" t="s">
        <v>2033</v>
      </c>
      <c r="B2192" s="122">
        <v>1</v>
      </c>
      <c r="C2192" s="122" t="s">
        <v>2224</v>
      </c>
      <c r="D2192" s="122" t="s">
        <v>2175</v>
      </c>
      <c r="E2192" s="122">
        <v>41</v>
      </c>
      <c r="F2192" s="122">
        <v>0</v>
      </c>
      <c r="G2192" s="122">
        <v>0</v>
      </c>
      <c r="H2192" s="122">
        <v>0</v>
      </c>
      <c r="I2192" s="122">
        <v>0</v>
      </c>
      <c r="J2192" s="122">
        <v>0</v>
      </c>
      <c r="K2192" s="122">
        <v>0</v>
      </c>
      <c r="L2192" s="122">
        <v>0</v>
      </c>
      <c r="M2192" s="122">
        <v>0</v>
      </c>
      <c r="N2192" s="122">
        <v>0</v>
      </c>
      <c r="O2192" s="122">
        <v>0</v>
      </c>
      <c r="P2192" s="122">
        <v>0</v>
      </c>
      <c r="Q2192" s="122">
        <v>0</v>
      </c>
      <c r="R2192" s="122">
        <v>0</v>
      </c>
      <c r="S2192" s="122">
        <v>0</v>
      </c>
      <c r="T2192" s="122">
        <v>0</v>
      </c>
      <c r="U2192" s="122">
        <v>0</v>
      </c>
      <c r="V2192" s="122">
        <v>0</v>
      </c>
      <c r="W2192" s="122">
        <v>0</v>
      </c>
      <c r="X2192" s="122">
        <v>0</v>
      </c>
      <c r="Y2192" s="122">
        <v>0</v>
      </c>
      <c r="Z2192" s="122">
        <v>0</v>
      </c>
      <c r="AA2192" s="122">
        <v>0</v>
      </c>
      <c r="AB2192" s="122">
        <v>0</v>
      </c>
      <c r="AC2192" s="122">
        <v>0</v>
      </c>
      <c r="AD2192" s="122">
        <v>0</v>
      </c>
      <c r="AE2192" s="122">
        <v>0</v>
      </c>
      <c r="AF2192" s="122">
        <v>0</v>
      </c>
      <c r="AG2192" s="122">
        <v>0</v>
      </c>
      <c r="AH2192" s="122">
        <v>0</v>
      </c>
      <c r="AI2192" s="122">
        <v>0</v>
      </c>
      <c r="AJ2192" s="122">
        <v>0</v>
      </c>
      <c r="AK2192" s="122">
        <v>0</v>
      </c>
      <c r="AL2192" s="122">
        <v>0</v>
      </c>
    </row>
    <row r="2193" spans="1:38" hidden="1" x14ac:dyDescent="0.25">
      <c r="A2193" s="122" t="s">
        <v>2033</v>
      </c>
      <c r="B2193" s="122">
        <v>1</v>
      </c>
      <c r="C2193" s="122" t="s">
        <v>2224</v>
      </c>
      <c r="D2193" s="122" t="s">
        <v>2123</v>
      </c>
      <c r="E2193" s="122">
        <v>41</v>
      </c>
      <c r="F2193" s="122">
        <v>1.8682900655999999E-3</v>
      </c>
      <c r="G2193" s="122">
        <v>1.9437463360000001E-3</v>
      </c>
      <c r="H2193" s="122">
        <v>1.8521999131999999E-3</v>
      </c>
      <c r="I2193" s="122">
        <v>1.7619135688000001E-3</v>
      </c>
      <c r="J2193" s="122">
        <v>1.1695331199999999E-3</v>
      </c>
      <c r="K2193" s="122">
        <v>1.2467518280000001E-3</v>
      </c>
      <c r="L2193" s="122">
        <v>1.4460438131999999E-3</v>
      </c>
      <c r="M2193" s="122">
        <v>1.6099800387999999E-3</v>
      </c>
      <c r="N2193" s="122">
        <v>1.8518809148000001E-3</v>
      </c>
      <c r="O2193" s="122">
        <v>1.7077603479999999E-3</v>
      </c>
      <c r="P2193" s="122">
        <v>1.5844370388000001E-3</v>
      </c>
      <c r="Q2193" s="122">
        <v>1.5479579472000001E-3</v>
      </c>
      <c r="R2193" s="122">
        <v>1.616206648E-3</v>
      </c>
      <c r="S2193" s="122">
        <v>1.4800575384E-3</v>
      </c>
      <c r="T2193" s="122">
        <v>1.2951021412000001E-3</v>
      </c>
      <c r="U2193" s="122">
        <v>1.3437347252E-3</v>
      </c>
      <c r="V2193" s="122">
        <v>1.419550132E-3</v>
      </c>
      <c r="W2193" s="122">
        <v>1.2917965284E-3</v>
      </c>
      <c r="X2193" s="122">
        <v>1.3758777900000001E-3</v>
      </c>
      <c r="Y2193" s="122">
        <v>1.4184779979999999E-3</v>
      </c>
      <c r="Z2193" s="122">
        <v>1.3554223396E-3</v>
      </c>
      <c r="AA2193" s="122">
        <v>1.291121188E-3</v>
      </c>
      <c r="AB2193" s="122">
        <v>1.3414368659999999E-3</v>
      </c>
      <c r="AC2193" s="122">
        <v>1.6209689663999999E-3</v>
      </c>
      <c r="AD2193" s="122">
        <v>1.5902872943999999E-3</v>
      </c>
      <c r="AE2193" s="122">
        <v>1.3600048867999999E-3</v>
      </c>
      <c r="AF2193" s="122">
        <v>5.9676541120000002E-4</v>
      </c>
      <c r="AG2193" s="122">
        <v>4.8585880559999999E-4</v>
      </c>
      <c r="AH2193" s="122">
        <v>4.2627243120000002E-4</v>
      </c>
      <c r="AI2193" s="122">
        <v>4.4294995920000002E-4</v>
      </c>
      <c r="AJ2193" s="122">
        <v>4.8148626400000002E-4</v>
      </c>
      <c r="AK2193" s="122">
        <v>4.6858101079999998E-4</v>
      </c>
      <c r="AL2193" s="122">
        <v>0</v>
      </c>
    </row>
    <row r="2194" spans="1:38" x14ac:dyDescent="0.25">
      <c r="A2194" s="122" t="s">
        <v>2033</v>
      </c>
      <c r="B2194" s="122">
        <v>1</v>
      </c>
      <c r="C2194" s="122" t="s">
        <v>2224</v>
      </c>
      <c r="D2194" s="122" t="s">
        <v>2124</v>
      </c>
      <c r="E2194" s="122">
        <v>41</v>
      </c>
      <c r="F2194" s="122">
        <v>3.6733397543919999</v>
      </c>
      <c r="G2194" s="122">
        <v>3.5477088595144002</v>
      </c>
      <c r="H2194" s="122">
        <v>3.2915077730696001</v>
      </c>
      <c r="I2194" s="122">
        <v>3.3342914861031998</v>
      </c>
      <c r="J2194" s="122">
        <v>3.1150047269068</v>
      </c>
      <c r="K2194" s="122">
        <v>3.1057411356243998</v>
      </c>
      <c r="L2194" s="122">
        <v>3.2086756201500002</v>
      </c>
      <c r="M2194" s="122">
        <v>3.4035629744675999</v>
      </c>
      <c r="N2194" s="122">
        <v>3.4151198424587998</v>
      </c>
      <c r="O2194" s="122">
        <v>2.9041223478651998</v>
      </c>
      <c r="P2194" s="122">
        <v>2.9259254174443998</v>
      </c>
      <c r="Q2194" s="122">
        <v>2.7807373059843998</v>
      </c>
      <c r="R2194" s="122">
        <v>2.6210491735204</v>
      </c>
      <c r="S2194" s="122">
        <v>2.4904870890844002</v>
      </c>
      <c r="T2194" s="122">
        <v>2.5406245346244001</v>
      </c>
      <c r="U2194" s="122">
        <v>2.4462686540599998</v>
      </c>
      <c r="V2194" s="122">
        <v>2.3138928666084002</v>
      </c>
      <c r="W2194" s="122">
        <v>2.1245819585283998</v>
      </c>
      <c r="X2194" s="122">
        <v>2.1236005910252</v>
      </c>
      <c r="Y2194" s="122">
        <v>1.7189989608736</v>
      </c>
      <c r="Z2194" s="122">
        <v>1.6322939094728</v>
      </c>
      <c r="AA2194" s="122">
        <v>1.6486156985675999</v>
      </c>
      <c r="AB2194" s="122">
        <v>1.9967172557276001</v>
      </c>
      <c r="AC2194" s="122">
        <v>1.8325955888772001</v>
      </c>
      <c r="AD2194" s="122">
        <v>1.6441981908464001</v>
      </c>
      <c r="AE2194" s="122">
        <v>1.2656854869092</v>
      </c>
      <c r="AF2194" s="122">
        <v>0.9523125124688</v>
      </c>
      <c r="AG2194" s="122">
        <v>0.89741318092440003</v>
      </c>
      <c r="AH2194" s="122">
        <v>0.81376781850000002</v>
      </c>
      <c r="AI2194" s="122">
        <v>0.88598901340040004</v>
      </c>
      <c r="AJ2194" s="122">
        <v>0.81570999514760001</v>
      </c>
      <c r="AK2194" s="122">
        <v>0.80607999344320003</v>
      </c>
      <c r="AL2194" s="122">
        <v>0</v>
      </c>
    </row>
    <row r="2195" spans="1:38" hidden="1" x14ac:dyDescent="0.25">
      <c r="A2195" s="122" t="s">
        <v>2033</v>
      </c>
      <c r="B2195" s="122">
        <v>1</v>
      </c>
      <c r="C2195" s="122" t="s">
        <v>2224</v>
      </c>
      <c r="D2195" s="122" t="s">
        <v>474</v>
      </c>
      <c r="E2195" s="122">
        <v>41</v>
      </c>
      <c r="F2195" s="122">
        <v>0.83494561701040004</v>
      </c>
      <c r="G2195" s="122">
        <v>0.97902363765080003</v>
      </c>
      <c r="H2195" s="122">
        <v>1.456657268234</v>
      </c>
      <c r="I2195" s="122">
        <v>1.5935004223767999</v>
      </c>
      <c r="J2195" s="122">
        <v>1.5716790351108001</v>
      </c>
      <c r="K2195" s="122">
        <v>1.17579512953</v>
      </c>
      <c r="L2195" s="122">
        <v>1.175472219922</v>
      </c>
      <c r="M2195" s="122">
        <v>1.1983917640463999</v>
      </c>
      <c r="N2195" s="122">
        <v>1.1242285126856</v>
      </c>
      <c r="O2195" s="122">
        <v>1.3956730761680001</v>
      </c>
      <c r="P2195" s="122">
        <v>0.94050489071559995</v>
      </c>
      <c r="Q2195" s="122">
        <v>0.95163002874239999</v>
      </c>
      <c r="R2195" s="122">
        <v>0.93544361697080003</v>
      </c>
      <c r="S2195" s="122">
        <v>1.0849075016444001</v>
      </c>
      <c r="T2195" s="122">
        <v>1.2046768650896</v>
      </c>
      <c r="U2195" s="122">
        <v>1.2292397205284</v>
      </c>
      <c r="V2195" s="122">
        <v>1.3643023781828001</v>
      </c>
      <c r="W2195" s="122">
        <v>1.4673233194591999</v>
      </c>
      <c r="X2195" s="122">
        <v>1.5636652193652001</v>
      </c>
      <c r="Y2195" s="122">
        <v>1.4532097992468</v>
      </c>
      <c r="Z2195" s="122">
        <v>1.5312033376976</v>
      </c>
      <c r="AA2195" s="122">
        <v>1.8524437804572</v>
      </c>
      <c r="AB2195" s="122">
        <v>1.9867897097859999</v>
      </c>
      <c r="AC2195" s="122">
        <v>1.6580214391664001</v>
      </c>
      <c r="AD2195" s="122">
        <v>2.1578253762716</v>
      </c>
      <c r="AE2195" s="122">
        <v>1.7933939912532</v>
      </c>
      <c r="AF2195" s="122">
        <v>1.3623691744852</v>
      </c>
      <c r="AG2195" s="122">
        <v>2.2131153687607998</v>
      </c>
      <c r="AH2195" s="122">
        <v>2.0048399824488001</v>
      </c>
      <c r="AI2195" s="122">
        <v>1.8051922689947999</v>
      </c>
      <c r="AJ2195" s="122">
        <v>1.4118830653787999</v>
      </c>
      <c r="AK2195" s="122">
        <v>1.2406241486856</v>
      </c>
      <c r="AL2195" s="122">
        <v>0</v>
      </c>
    </row>
    <row r="2196" spans="1:38" hidden="1" x14ac:dyDescent="0.25">
      <c r="A2196" s="122" t="s">
        <v>2033</v>
      </c>
      <c r="B2196" s="122">
        <v>1</v>
      </c>
      <c r="C2196" s="122" t="s">
        <v>2224</v>
      </c>
      <c r="D2196" s="122" t="s">
        <v>2125</v>
      </c>
      <c r="E2196" s="122">
        <v>41</v>
      </c>
      <c r="F2196" s="122">
        <v>0</v>
      </c>
      <c r="G2196" s="122">
        <v>0</v>
      </c>
      <c r="H2196" s="122">
        <v>0</v>
      </c>
      <c r="I2196" s="122">
        <v>0</v>
      </c>
      <c r="J2196" s="122">
        <v>0</v>
      </c>
      <c r="K2196" s="122">
        <v>0</v>
      </c>
      <c r="L2196" s="122">
        <v>0</v>
      </c>
      <c r="M2196" s="122">
        <v>0</v>
      </c>
      <c r="N2196" s="122">
        <v>0</v>
      </c>
      <c r="O2196" s="122">
        <v>0</v>
      </c>
      <c r="P2196" s="122">
        <v>0</v>
      </c>
      <c r="Q2196" s="122">
        <v>0</v>
      </c>
      <c r="R2196" s="122">
        <v>0</v>
      </c>
      <c r="S2196" s="122">
        <v>0</v>
      </c>
      <c r="T2196" s="122">
        <v>0</v>
      </c>
      <c r="U2196" s="122">
        <v>0</v>
      </c>
      <c r="V2196" s="122">
        <v>0</v>
      </c>
      <c r="W2196" s="122">
        <v>0</v>
      </c>
      <c r="X2196" s="122">
        <v>0</v>
      </c>
      <c r="Y2196" s="122">
        <v>0</v>
      </c>
      <c r="Z2196" s="122">
        <v>0</v>
      </c>
      <c r="AA2196" s="122">
        <v>0</v>
      </c>
      <c r="AB2196" s="122">
        <v>0</v>
      </c>
      <c r="AC2196" s="122">
        <v>0</v>
      </c>
      <c r="AD2196" s="122">
        <v>0</v>
      </c>
      <c r="AE2196" s="122">
        <v>0</v>
      </c>
      <c r="AF2196" s="122">
        <v>0</v>
      </c>
      <c r="AG2196" s="122">
        <v>0</v>
      </c>
      <c r="AH2196" s="122">
        <v>0</v>
      </c>
      <c r="AI2196" s="122">
        <v>0</v>
      </c>
      <c r="AJ2196" s="122">
        <v>0</v>
      </c>
      <c r="AK2196" s="122">
        <v>0</v>
      </c>
      <c r="AL2196" s="122">
        <v>0</v>
      </c>
    </row>
    <row r="2197" spans="1:38" hidden="1" x14ac:dyDescent="0.25">
      <c r="A2197" s="122" t="s">
        <v>2033</v>
      </c>
      <c r="B2197" s="122">
        <v>1</v>
      </c>
      <c r="C2197" s="122" t="s">
        <v>2224</v>
      </c>
      <c r="D2197" s="122" t="s">
        <v>2126</v>
      </c>
      <c r="E2197" s="122">
        <v>41</v>
      </c>
      <c r="F2197" s="122">
        <v>0</v>
      </c>
      <c r="G2197" s="122">
        <v>0</v>
      </c>
      <c r="H2197" s="122">
        <v>0</v>
      </c>
      <c r="I2197" s="122">
        <v>0</v>
      </c>
      <c r="J2197" s="122">
        <v>0</v>
      </c>
      <c r="K2197" s="122">
        <v>0</v>
      </c>
      <c r="L2197" s="122">
        <v>0</v>
      </c>
      <c r="M2197" s="122">
        <v>0</v>
      </c>
      <c r="N2197" s="122">
        <v>0</v>
      </c>
      <c r="O2197" s="122">
        <v>0</v>
      </c>
      <c r="P2197" s="122">
        <v>0</v>
      </c>
      <c r="Q2197" s="122">
        <v>0</v>
      </c>
      <c r="R2197" s="122">
        <v>0</v>
      </c>
      <c r="S2197" s="122">
        <v>0</v>
      </c>
      <c r="T2197" s="122">
        <v>0</v>
      </c>
      <c r="U2197" s="122">
        <v>0</v>
      </c>
      <c r="V2197" s="122">
        <v>0</v>
      </c>
      <c r="W2197" s="122">
        <v>0</v>
      </c>
      <c r="X2197" s="122">
        <v>0</v>
      </c>
      <c r="Y2197" s="122">
        <v>0</v>
      </c>
      <c r="Z2197" s="122">
        <v>0</v>
      </c>
      <c r="AA2197" s="122">
        <v>0</v>
      </c>
      <c r="AB2197" s="122">
        <v>0</v>
      </c>
      <c r="AC2197" s="122">
        <v>0</v>
      </c>
      <c r="AD2197" s="122">
        <v>0</v>
      </c>
      <c r="AE2197" s="122">
        <v>0</v>
      </c>
      <c r="AF2197" s="122">
        <v>0</v>
      </c>
      <c r="AG2197" s="122">
        <v>0</v>
      </c>
      <c r="AH2197" s="122">
        <v>0</v>
      </c>
      <c r="AI2197" s="122">
        <v>0</v>
      </c>
      <c r="AJ2197" s="122">
        <v>0</v>
      </c>
      <c r="AK2197" s="122">
        <v>0</v>
      </c>
      <c r="AL2197" s="122">
        <v>0</v>
      </c>
    </row>
    <row r="2198" spans="1:38" hidden="1" x14ac:dyDescent="0.25">
      <c r="A2198" s="122" t="s">
        <v>2033</v>
      </c>
      <c r="B2198" s="122">
        <v>1</v>
      </c>
      <c r="C2198" s="122" t="s">
        <v>2224</v>
      </c>
      <c r="D2198" s="122" t="s">
        <v>2127</v>
      </c>
      <c r="E2198" s="122">
        <v>41</v>
      </c>
      <c r="F2198" s="122">
        <v>7.7050822575999997E-3</v>
      </c>
      <c r="G2198" s="122">
        <v>7.7043594292000002E-3</v>
      </c>
      <c r="H2198" s="122">
        <v>7.7739673844000002E-3</v>
      </c>
      <c r="I2198" s="122">
        <v>7.9677901408000008E-3</v>
      </c>
      <c r="J2198" s="122">
        <v>8.1443124503999993E-3</v>
      </c>
      <c r="K2198" s="122">
        <v>8.0102225475999992E-3</v>
      </c>
      <c r="L2198" s="122">
        <v>8.1490690427999998E-3</v>
      </c>
      <c r="M2198" s="122">
        <v>8.3342578396000001E-3</v>
      </c>
      <c r="N2198" s="122">
        <v>8.4567892163999996E-3</v>
      </c>
      <c r="O2198" s="122">
        <v>8.8994551156000006E-3</v>
      </c>
      <c r="P2198" s="122">
        <v>8.9381125875999997E-3</v>
      </c>
      <c r="Q2198" s="122">
        <v>9.2331634192000002E-3</v>
      </c>
      <c r="R2198" s="122">
        <v>9.9048989144000007E-3</v>
      </c>
      <c r="S2198" s="122">
        <v>9.9815800028000001E-3</v>
      </c>
      <c r="T2198" s="122">
        <v>9.9506491055999999E-3</v>
      </c>
      <c r="U2198" s="122">
        <v>9.6173199416000003E-3</v>
      </c>
      <c r="V2198" s="122">
        <v>1.03470402392E-2</v>
      </c>
      <c r="W2198" s="122">
        <v>9.9783912004000001E-3</v>
      </c>
      <c r="X2198" s="122">
        <v>9.5596926767999996E-3</v>
      </c>
      <c r="Y2198" s="122">
        <v>9.2906696791999997E-3</v>
      </c>
      <c r="Z2198" s="122">
        <v>0</v>
      </c>
      <c r="AA2198" s="122">
        <v>2.6842580352000002E-3</v>
      </c>
      <c r="AB2198" s="122">
        <v>3.3706122772000002E-3</v>
      </c>
      <c r="AC2198" s="122">
        <v>3.5665343924000002E-3</v>
      </c>
      <c r="AD2198" s="122">
        <v>2.9169782068000001E-3</v>
      </c>
      <c r="AE2198" s="122">
        <v>3.3626536972000002E-3</v>
      </c>
      <c r="AF2198" s="122">
        <v>4.1774412903999997E-3</v>
      </c>
      <c r="AG2198" s="122">
        <v>2.8957189940000002E-3</v>
      </c>
      <c r="AH2198" s="122">
        <v>3.3613051975999999E-3</v>
      </c>
      <c r="AI2198" s="122">
        <v>3.4167380072E-3</v>
      </c>
      <c r="AJ2198" s="122">
        <v>3.3439061796E-3</v>
      </c>
      <c r="AK2198" s="122">
        <v>3.1004409799999999E-3</v>
      </c>
      <c r="AL2198" s="122">
        <v>0</v>
      </c>
    </row>
    <row r="2199" spans="1:38" hidden="1" x14ac:dyDescent="0.25">
      <c r="A2199" s="122" t="s">
        <v>2033</v>
      </c>
      <c r="B2199" s="122">
        <v>1</v>
      </c>
      <c r="C2199" s="122" t="s">
        <v>2224</v>
      </c>
      <c r="D2199" s="122" t="s">
        <v>2128</v>
      </c>
      <c r="E2199" s="122">
        <v>41</v>
      </c>
      <c r="F2199" s="122">
        <v>0</v>
      </c>
      <c r="G2199" s="122">
        <v>0</v>
      </c>
      <c r="H2199" s="122">
        <v>0</v>
      </c>
      <c r="I2199" s="122">
        <v>0</v>
      </c>
      <c r="J2199" s="122">
        <v>0</v>
      </c>
      <c r="K2199" s="122">
        <v>0</v>
      </c>
      <c r="L2199" s="122">
        <v>0</v>
      </c>
      <c r="M2199" s="122">
        <v>0</v>
      </c>
      <c r="N2199" s="122">
        <v>0</v>
      </c>
      <c r="O2199" s="122">
        <v>0</v>
      </c>
      <c r="P2199" s="122">
        <v>0</v>
      </c>
      <c r="Q2199" s="122">
        <v>0</v>
      </c>
      <c r="R2199" s="122">
        <v>0</v>
      </c>
      <c r="S2199" s="122">
        <v>0</v>
      </c>
      <c r="T2199" s="122">
        <v>0</v>
      </c>
      <c r="U2199" s="122">
        <v>0</v>
      </c>
      <c r="V2199" s="122">
        <v>0</v>
      </c>
      <c r="W2199" s="122">
        <v>0</v>
      </c>
      <c r="X2199" s="122">
        <v>0</v>
      </c>
      <c r="Y2199" s="122">
        <v>0</v>
      </c>
      <c r="Z2199" s="122">
        <v>0</v>
      </c>
      <c r="AA2199" s="122">
        <v>1.7529170399999999E-5</v>
      </c>
      <c r="AB2199" s="122">
        <v>1.55192015356E-2</v>
      </c>
      <c r="AC2199" s="122">
        <v>1.49347197384E-2</v>
      </c>
      <c r="AD2199" s="122">
        <v>1.5644427481199999E-2</v>
      </c>
      <c r="AE2199" s="122">
        <v>1.54276297364E-2</v>
      </c>
      <c r="AF2199" s="122">
        <v>1.2962793928E-2</v>
      </c>
      <c r="AG2199" s="122">
        <v>1.3681536797599999E-2</v>
      </c>
      <c r="AH2199" s="122">
        <v>1.19169507996E-2</v>
      </c>
      <c r="AI2199" s="122">
        <v>1.5341899784400001E-2</v>
      </c>
      <c r="AJ2199" s="122">
        <v>1.0519180716800001E-2</v>
      </c>
      <c r="AK2199" s="122">
        <v>1.0060608577599999E-2</v>
      </c>
      <c r="AL2199" s="122">
        <v>0</v>
      </c>
    </row>
    <row r="2200" spans="1:38" hidden="1" x14ac:dyDescent="0.25">
      <c r="A2200" s="122" t="s">
        <v>2033</v>
      </c>
      <c r="B2200" s="122">
        <v>1</v>
      </c>
      <c r="C2200" s="122" t="s">
        <v>2224</v>
      </c>
      <c r="D2200" s="122" t="s">
        <v>2185</v>
      </c>
      <c r="E2200" s="122">
        <v>41</v>
      </c>
      <c r="F2200" s="122">
        <v>9.115251975284</v>
      </c>
      <c r="G2200" s="122">
        <v>9.0715142957460007</v>
      </c>
      <c r="H2200" s="122">
        <v>9.1734578424636002</v>
      </c>
      <c r="I2200" s="122">
        <v>9.2185500489795995</v>
      </c>
      <c r="J2200" s="122">
        <v>9.5663647671003993</v>
      </c>
      <c r="K2200" s="122">
        <v>9.4740123263211995</v>
      </c>
      <c r="L2200" s="122">
        <v>9.8352107834232001</v>
      </c>
      <c r="M2200" s="122">
        <v>9.6473555309543997</v>
      </c>
      <c r="N2200" s="122">
        <v>9.6843204087728001</v>
      </c>
      <c r="O2200" s="122">
        <v>9.7669915138068006</v>
      </c>
      <c r="P2200" s="122">
        <v>9.4800270654207992</v>
      </c>
      <c r="Q2200" s="122">
        <v>9.3924816743604005</v>
      </c>
      <c r="R2200" s="122">
        <v>9.2657345395888004</v>
      </c>
      <c r="S2200" s="122">
        <v>9.3494674337707995</v>
      </c>
      <c r="T2200" s="122">
        <v>9.4295504985555993</v>
      </c>
      <c r="U2200" s="122">
        <v>6.6344351684884</v>
      </c>
      <c r="V2200" s="122">
        <v>9.1105743002203994</v>
      </c>
      <c r="W2200" s="122">
        <v>8.9394228515172003</v>
      </c>
      <c r="X2200" s="122">
        <v>8.6113798942611997</v>
      </c>
      <c r="Y2200" s="122">
        <v>7.9200959012084002</v>
      </c>
      <c r="Z2200" s="122">
        <v>7.1182608841175998</v>
      </c>
      <c r="AA2200" s="122">
        <v>6.9359183629679997</v>
      </c>
      <c r="AB2200" s="122">
        <v>6.7323567010980003</v>
      </c>
      <c r="AC2200" s="122">
        <v>6.3870349942924003</v>
      </c>
      <c r="AD2200" s="122">
        <v>6.0838039328807998</v>
      </c>
      <c r="AE2200" s="122">
        <v>5.8243378625683997</v>
      </c>
      <c r="AF2200" s="122">
        <v>5.4954476980200004</v>
      </c>
      <c r="AG2200" s="122">
        <v>5.3895925708828001</v>
      </c>
      <c r="AH2200" s="122">
        <v>5.2368500175852004</v>
      </c>
      <c r="AI2200" s="122">
        <v>5.1760292623227997</v>
      </c>
      <c r="AJ2200" s="122">
        <v>4.9727474628888002</v>
      </c>
      <c r="AK2200" s="122">
        <v>5.1644498899671998</v>
      </c>
      <c r="AL2200" s="122">
        <v>0</v>
      </c>
    </row>
    <row r="2201" spans="1:38" hidden="1" x14ac:dyDescent="0.25">
      <c r="A2201" s="122" t="s">
        <v>2033</v>
      </c>
      <c r="B2201" s="122">
        <v>1</v>
      </c>
      <c r="C2201" s="122" t="s">
        <v>2224</v>
      </c>
      <c r="D2201" s="122" t="s">
        <v>2129</v>
      </c>
      <c r="E2201" s="122">
        <v>41</v>
      </c>
      <c r="F2201" s="122">
        <v>2.7952937879999998E-4</v>
      </c>
      <c r="G2201" s="122">
        <v>3.0487250920000001E-4</v>
      </c>
      <c r="H2201" s="122">
        <v>3.0762699520000002E-4</v>
      </c>
      <c r="I2201" s="122">
        <v>3.1529683919999998E-4</v>
      </c>
      <c r="J2201" s="122">
        <v>3.2228208039999999E-4</v>
      </c>
      <c r="K2201" s="122">
        <v>3.1697594879999999E-4</v>
      </c>
      <c r="L2201" s="122">
        <v>3.2247030480000001E-4</v>
      </c>
      <c r="M2201" s="122">
        <v>3.2979849000000001E-4</v>
      </c>
      <c r="N2201" s="122">
        <v>3.3464723040000001E-4</v>
      </c>
      <c r="O2201" s="122">
        <v>3.0609590760000003E-4</v>
      </c>
      <c r="P2201" s="122">
        <v>1.1044546744E-3</v>
      </c>
      <c r="Q2201" s="122">
        <v>3.0777211360000001E-4</v>
      </c>
      <c r="R2201" s="122">
        <v>3.0563688119999999E-4</v>
      </c>
      <c r="S2201" s="122">
        <v>3.0800304079999999E-4</v>
      </c>
      <c r="T2201" s="122">
        <v>3.0704860200000001E-4</v>
      </c>
      <c r="U2201" s="122">
        <v>0</v>
      </c>
      <c r="V2201" s="122">
        <v>0</v>
      </c>
      <c r="W2201" s="122">
        <v>0</v>
      </c>
      <c r="X2201" s="122">
        <v>0</v>
      </c>
      <c r="Y2201" s="122">
        <v>0</v>
      </c>
      <c r="Z2201" s="122">
        <v>1.55804943E-3</v>
      </c>
      <c r="AA2201" s="122">
        <v>1.0984757616000001E-3</v>
      </c>
      <c r="AB2201" s="122">
        <v>5.7203785519999997E-4</v>
      </c>
      <c r="AC2201" s="122">
        <v>0</v>
      </c>
      <c r="AD2201" s="122">
        <v>0</v>
      </c>
      <c r="AE2201" s="122">
        <v>0</v>
      </c>
      <c r="AF2201" s="122">
        <v>0</v>
      </c>
      <c r="AG2201" s="122">
        <v>0</v>
      </c>
      <c r="AH2201" s="122">
        <v>0</v>
      </c>
      <c r="AI2201" s="122">
        <v>0</v>
      </c>
      <c r="AJ2201" s="122">
        <v>0</v>
      </c>
      <c r="AK2201" s="122">
        <v>0</v>
      </c>
      <c r="AL2201" s="122">
        <v>0</v>
      </c>
    </row>
    <row r="2202" spans="1:38" hidden="1" x14ac:dyDescent="0.25">
      <c r="A2202" s="122" t="s">
        <v>2033</v>
      </c>
      <c r="B2202" s="122">
        <v>1</v>
      </c>
      <c r="C2202" s="122" t="s">
        <v>2224</v>
      </c>
      <c r="D2202" s="122" t="s">
        <v>2176</v>
      </c>
      <c r="E2202" s="122">
        <v>41</v>
      </c>
      <c r="F2202" s="122">
        <v>0</v>
      </c>
      <c r="G2202" s="122">
        <v>0</v>
      </c>
      <c r="H2202" s="122">
        <v>0</v>
      </c>
      <c r="I2202" s="122">
        <v>0</v>
      </c>
      <c r="J2202" s="122">
        <v>0</v>
      </c>
      <c r="K2202" s="122">
        <v>0</v>
      </c>
      <c r="L2202" s="122">
        <v>0</v>
      </c>
      <c r="M2202" s="122">
        <v>0</v>
      </c>
      <c r="N2202" s="122">
        <v>0</v>
      </c>
      <c r="O2202" s="122">
        <v>0</v>
      </c>
      <c r="P2202" s="122">
        <v>0</v>
      </c>
      <c r="Q2202" s="122">
        <v>0</v>
      </c>
      <c r="R2202" s="122">
        <v>0</v>
      </c>
      <c r="S2202" s="122">
        <v>0</v>
      </c>
      <c r="T2202" s="122">
        <v>0</v>
      </c>
      <c r="U2202" s="122">
        <v>0</v>
      </c>
      <c r="V2202" s="122">
        <v>0</v>
      </c>
      <c r="W2202" s="122">
        <v>0</v>
      </c>
      <c r="X2202" s="122">
        <v>0</v>
      </c>
      <c r="Y2202" s="122">
        <v>0</v>
      </c>
      <c r="Z2202" s="122">
        <v>0</v>
      </c>
      <c r="AA2202" s="122">
        <v>0</v>
      </c>
      <c r="AB2202" s="122">
        <v>0</v>
      </c>
      <c r="AC2202" s="122">
        <v>0</v>
      </c>
      <c r="AD2202" s="122">
        <v>0</v>
      </c>
      <c r="AE2202" s="122">
        <v>0</v>
      </c>
      <c r="AF2202" s="122">
        <v>0</v>
      </c>
      <c r="AG2202" s="122">
        <v>0</v>
      </c>
      <c r="AH2202" s="122">
        <v>0</v>
      </c>
      <c r="AI2202" s="122">
        <v>0</v>
      </c>
      <c r="AJ2202" s="122">
        <v>0</v>
      </c>
      <c r="AK2202" s="122">
        <v>0</v>
      </c>
      <c r="AL2202" s="122">
        <v>0</v>
      </c>
    </row>
    <row r="2203" spans="1:38" hidden="1" x14ac:dyDescent="0.25">
      <c r="A2203" s="122" t="s">
        <v>2033</v>
      </c>
      <c r="B2203" s="122">
        <v>1</v>
      </c>
      <c r="C2203" s="122" t="s">
        <v>2224</v>
      </c>
      <c r="D2203" s="122" t="s">
        <v>2130</v>
      </c>
      <c r="E2203" s="122">
        <v>41</v>
      </c>
      <c r="F2203" s="122">
        <v>7.2372736911999998E-3</v>
      </c>
      <c r="G2203" s="122">
        <v>8.0510556028000006E-3</v>
      </c>
      <c r="H2203" s="122">
        <v>8.1237959208000001E-3</v>
      </c>
      <c r="I2203" s="122">
        <v>8.3263406995999992E-3</v>
      </c>
      <c r="J2203" s="122">
        <v>8.5108065112E-3</v>
      </c>
      <c r="K2203" s="122">
        <v>8.4393416127999995E-3</v>
      </c>
      <c r="L2203" s="122">
        <v>8.5856263136000009E-3</v>
      </c>
      <c r="M2203" s="122">
        <v>8.7807359416000007E-3</v>
      </c>
      <c r="N2203" s="122">
        <v>8.9098314984000001E-3</v>
      </c>
      <c r="O2203" s="122">
        <v>8.3609530536000003E-3</v>
      </c>
      <c r="P2203" s="122">
        <v>8.3972713775999994E-3</v>
      </c>
      <c r="Q2203" s="122">
        <v>8.4067382980000001E-3</v>
      </c>
      <c r="R2203" s="122">
        <v>8.3484148019999996E-3</v>
      </c>
      <c r="S2203" s="122">
        <v>8.4130460007999994E-3</v>
      </c>
      <c r="T2203" s="122">
        <v>8.3869756767999994E-3</v>
      </c>
      <c r="U2203" s="122">
        <v>8.1060268099999999E-3</v>
      </c>
      <c r="V2203" s="122">
        <v>8.4087517079999997E-3</v>
      </c>
      <c r="W2203" s="122">
        <v>8.0780060480000002E-3</v>
      </c>
      <c r="X2203" s="122">
        <v>7.7390486795999996E-3</v>
      </c>
      <c r="Y2203" s="122">
        <v>7.5212611292000001E-3</v>
      </c>
      <c r="Z2203" s="122">
        <v>1.6202735248000001E-3</v>
      </c>
      <c r="AA2203" s="122">
        <v>1.3336452695999999E-3</v>
      </c>
      <c r="AB2203" s="122">
        <v>1.3390727028E-3</v>
      </c>
      <c r="AC2203" s="122">
        <v>1.3519789612E-3</v>
      </c>
      <c r="AD2203" s="122">
        <v>1.4221987752000001E-3</v>
      </c>
      <c r="AE2203" s="122">
        <v>1.4649148024000001E-3</v>
      </c>
      <c r="AF2203" s="122">
        <v>1.4327101711999999E-3</v>
      </c>
      <c r="AG2203" s="122">
        <v>1.3757018183999999E-3</v>
      </c>
      <c r="AH2203" s="122">
        <v>1.3668232451999999E-3</v>
      </c>
      <c r="AI2203" s="122">
        <v>7.7301106679999998E-4</v>
      </c>
      <c r="AJ2203" s="122">
        <v>8.6849208880000002E-4</v>
      </c>
      <c r="AK2203" s="122">
        <v>5.3858486639999997E-4</v>
      </c>
      <c r="AL2203" s="122">
        <v>0</v>
      </c>
    </row>
    <row r="2204" spans="1:38" hidden="1" x14ac:dyDescent="0.25">
      <c r="A2204" s="122" t="s">
        <v>2033</v>
      </c>
      <c r="B2204" s="122">
        <v>1</v>
      </c>
      <c r="C2204" s="122" t="s">
        <v>2224</v>
      </c>
      <c r="D2204" s="122" t="s">
        <v>2131</v>
      </c>
      <c r="E2204" s="122">
        <v>41</v>
      </c>
      <c r="F2204" s="122">
        <v>0</v>
      </c>
      <c r="G2204" s="122">
        <v>0</v>
      </c>
      <c r="H2204" s="122">
        <v>0</v>
      </c>
      <c r="I2204" s="122">
        <v>0</v>
      </c>
      <c r="J2204" s="122">
        <v>0</v>
      </c>
      <c r="K2204" s="122">
        <v>0</v>
      </c>
      <c r="L2204" s="122">
        <v>0</v>
      </c>
      <c r="M2204" s="122">
        <v>0</v>
      </c>
      <c r="N2204" s="122">
        <v>0</v>
      </c>
      <c r="O2204" s="122">
        <v>0</v>
      </c>
      <c r="P2204" s="122">
        <v>0</v>
      </c>
      <c r="Q2204" s="122">
        <v>0</v>
      </c>
      <c r="R2204" s="122">
        <v>0</v>
      </c>
      <c r="S2204" s="122">
        <v>0</v>
      </c>
      <c r="T2204" s="122">
        <v>0</v>
      </c>
      <c r="U2204" s="122">
        <v>0</v>
      </c>
      <c r="V2204" s="122">
        <v>0</v>
      </c>
      <c r="W2204" s="122">
        <v>0</v>
      </c>
      <c r="X2204" s="122">
        <v>0</v>
      </c>
      <c r="Y2204" s="122">
        <v>0</v>
      </c>
      <c r="Z2204" s="122">
        <v>0</v>
      </c>
      <c r="AA2204" s="122">
        <v>0</v>
      </c>
      <c r="AB2204" s="122">
        <v>0</v>
      </c>
      <c r="AC2204" s="122">
        <v>0</v>
      </c>
      <c r="AD2204" s="122">
        <v>0</v>
      </c>
      <c r="AE2204" s="122">
        <v>0</v>
      </c>
      <c r="AF2204" s="122">
        <v>0</v>
      </c>
      <c r="AG2204" s="122">
        <v>0</v>
      </c>
      <c r="AH2204" s="122">
        <v>0</v>
      </c>
      <c r="AI2204" s="122">
        <v>0</v>
      </c>
      <c r="AJ2204" s="122">
        <v>0</v>
      </c>
      <c r="AK2204" s="122">
        <v>0</v>
      </c>
      <c r="AL2204" s="122">
        <v>0</v>
      </c>
    </row>
    <row r="2205" spans="1:38" hidden="1" x14ac:dyDescent="0.25">
      <c r="A2205" s="122" t="s">
        <v>2033</v>
      </c>
      <c r="B2205" s="122">
        <v>1</v>
      </c>
      <c r="C2205" s="122" t="s">
        <v>2224</v>
      </c>
      <c r="D2205" s="122" t="s">
        <v>2132</v>
      </c>
      <c r="E2205" s="122">
        <v>41</v>
      </c>
      <c r="F2205" s="122">
        <v>0</v>
      </c>
      <c r="G2205" s="122">
        <v>0</v>
      </c>
      <c r="H2205" s="122">
        <v>0</v>
      </c>
      <c r="I2205" s="122">
        <v>0</v>
      </c>
      <c r="J2205" s="122">
        <v>0</v>
      </c>
      <c r="K2205" s="122">
        <v>0</v>
      </c>
      <c r="L2205" s="122">
        <v>0</v>
      </c>
      <c r="M2205" s="122">
        <v>0</v>
      </c>
      <c r="N2205" s="122">
        <v>0</v>
      </c>
      <c r="O2205" s="122">
        <v>0</v>
      </c>
      <c r="P2205" s="122">
        <v>0</v>
      </c>
      <c r="Q2205" s="122">
        <v>0</v>
      </c>
      <c r="R2205" s="122">
        <v>0</v>
      </c>
      <c r="S2205" s="122">
        <v>0</v>
      </c>
      <c r="T2205" s="122">
        <v>0</v>
      </c>
      <c r="U2205" s="122">
        <v>0</v>
      </c>
      <c r="V2205" s="122">
        <v>0</v>
      </c>
      <c r="W2205" s="122">
        <v>0</v>
      </c>
      <c r="X2205" s="122">
        <v>0</v>
      </c>
      <c r="Y2205" s="122">
        <v>0</v>
      </c>
      <c r="Z2205" s="122">
        <v>0</v>
      </c>
      <c r="AA2205" s="122">
        <v>0</v>
      </c>
      <c r="AB2205" s="122">
        <v>0</v>
      </c>
      <c r="AC2205" s="122">
        <v>0</v>
      </c>
      <c r="AD2205" s="122">
        <v>0</v>
      </c>
      <c r="AE2205" s="122">
        <v>0</v>
      </c>
      <c r="AF2205" s="122">
        <v>0</v>
      </c>
      <c r="AG2205" s="122">
        <v>0</v>
      </c>
      <c r="AH2205" s="122">
        <v>0</v>
      </c>
      <c r="AI2205" s="122">
        <v>0</v>
      </c>
      <c r="AJ2205" s="122">
        <v>0</v>
      </c>
      <c r="AK2205" s="122">
        <v>0</v>
      </c>
      <c r="AL2205" s="122">
        <v>0</v>
      </c>
    </row>
    <row r="2206" spans="1:38" hidden="1" x14ac:dyDescent="0.25">
      <c r="A2206" s="122" t="s">
        <v>2033</v>
      </c>
      <c r="B2206" s="122">
        <v>1</v>
      </c>
      <c r="C2206" s="122" t="s">
        <v>2224</v>
      </c>
      <c r="D2206" s="122" t="s">
        <v>2133</v>
      </c>
      <c r="E2206" s="122">
        <v>41</v>
      </c>
      <c r="F2206" s="122">
        <v>2.3942247447131999</v>
      </c>
      <c r="G2206" s="122">
        <v>2.2770621802600002</v>
      </c>
      <c r="H2206" s="122">
        <v>2.2384522424040001</v>
      </c>
      <c r="I2206" s="122">
        <v>1.995552895056</v>
      </c>
      <c r="J2206" s="122">
        <v>1.8894584985444001</v>
      </c>
      <c r="K2206" s="122">
        <v>1.7845791884311999</v>
      </c>
      <c r="L2206" s="122">
        <v>1.9316617710012001</v>
      </c>
      <c r="M2206" s="122">
        <v>1.8198914536572</v>
      </c>
      <c r="N2206" s="122">
        <v>1.5194226684308001</v>
      </c>
      <c r="O2206" s="122">
        <v>1.3564836186608</v>
      </c>
      <c r="P2206" s="122">
        <v>1.3822366156256001</v>
      </c>
      <c r="Q2206" s="122">
        <v>1.1841847392284</v>
      </c>
      <c r="R2206" s="122">
        <v>1.26377990445</v>
      </c>
      <c r="S2206" s="122">
        <v>1.2721425857924</v>
      </c>
      <c r="T2206" s="122">
        <v>1.2846697616424001</v>
      </c>
      <c r="U2206" s="122">
        <v>1.3057739263043999</v>
      </c>
      <c r="V2206" s="122">
        <v>1.3309321435843999</v>
      </c>
      <c r="W2206" s="122">
        <v>1.3321709654456</v>
      </c>
      <c r="X2206" s="122">
        <v>1.3215096688136001</v>
      </c>
      <c r="Y2206" s="122">
        <v>1.2655092810948001</v>
      </c>
      <c r="Z2206" s="122">
        <v>1.234178537634</v>
      </c>
      <c r="AA2206" s="122">
        <v>1.2243516252044</v>
      </c>
      <c r="AB2206" s="122">
        <v>1.1130663025664</v>
      </c>
      <c r="AC2206" s="122">
        <v>1.2043582905479999</v>
      </c>
      <c r="AD2206" s="122">
        <v>1.1983096804644</v>
      </c>
      <c r="AE2206" s="122">
        <v>1.1887602343988</v>
      </c>
      <c r="AF2206" s="122">
        <v>0.84452243289960005</v>
      </c>
      <c r="AG2206" s="122">
        <v>0.87241521722600002</v>
      </c>
      <c r="AH2206" s="122">
        <v>0.95349776224079996</v>
      </c>
      <c r="AI2206" s="122">
        <v>1.0104333641136001</v>
      </c>
      <c r="AJ2206" s="122">
        <v>0.98754810881999999</v>
      </c>
      <c r="AK2206" s="122">
        <v>0.95980566412360002</v>
      </c>
      <c r="AL2206" s="122">
        <v>0</v>
      </c>
    </row>
    <row r="2207" spans="1:38" hidden="1" x14ac:dyDescent="0.25">
      <c r="A2207" s="122" t="s">
        <v>2033</v>
      </c>
      <c r="B2207" s="122">
        <v>1</v>
      </c>
      <c r="C2207" s="122" t="s">
        <v>2224</v>
      </c>
      <c r="D2207" s="122" t="s">
        <v>2134</v>
      </c>
      <c r="E2207" s="122">
        <v>41</v>
      </c>
      <c r="F2207" s="122">
        <v>1.4656388663588</v>
      </c>
      <c r="G2207" s="122">
        <v>1.4615002220224</v>
      </c>
      <c r="H2207" s="122">
        <v>1.4219999826564</v>
      </c>
      <c r="I2207" s="122">
        <v>1.2856805042535999</v>
      </c>
      <c r="J2207" s="122">
        <v>1.1143326091100001</v>
      </c>
      <c r="K2207" s="122">
        <v>1.2380607483216</v>
      </c>
      <c r="L2207" s="122">
        <v>1.2703070868655999</v>
      </c>
      <c r="M2207" s="122">
        <v>1.11538308854</v>
      </c>
      <c r="N2207" s="122">
        <v>0.98984261754559999</v>
      </c>
      <c r="O2207" s="122">
        <v>0.89155890435359997</v>
      </c>
      <c r="P2207" s="122">
        <v>0.95825415544600001</v>
      </c>
      <c r="Q2207" s="122">
        <v>0.95111090214000005</v>
      </c>
      <c r="R2207" s="122">
        <v>0.91035395034080002</v>
      </c>
      <c r="S2207" s="122">
        <v>0.91134485089200001</v>
      </c>
      <c r="T2207" s="122">
        <v>0.92178995974800004</v>
      </c>
      <c r="U2207" s="122">
        <v>0.93793820473360001</v>
      </c>
      <c r="V2207" s="122">
        <v>0.95630091063080003</v>
      </c>
      <c r="W2207" s="122">
        <v>0.95925691190560003</v>
      </c>
      <c r="X2207" s="122">
        <v>0.95157012311199995</v>
      </c>
      <c r="Y2207" s="122">
        <v>0.91151163076959996</v>
      </c>
      <c r="Z2207" s="122">
        <v>0.9121438460204</v>
      </c>
      <c r="AA2207" s="122">
        <v>0.90457538116960001</v>
      </c>
      <c r="AB2207" s="122">
        <v>0.829587492328</v>
      </c>
      <c r="AC2207" s="122">
        <v>0.88925214987839996</v>
      </c>
      <c r="AD2207" s="122">
        <v>0.87129637326760001</v>
      </c>
      <c r="AE2207" s="122">
        <v>0.5531553033412</v>
      </c>
      <c r="AF2207" s="122">
        <v>0.39157400361240002</v>
      </c>
      <c r="AG2207" s="122">
        <v>0.40488220594919999</v>
      </c>
      <c r="AH2207" s="122">
        <v>0.44304701437920002</v>
      </c>
      <c r="AI2207" s="122">
        <v>0.46967050161079998</v>
      </c>
      <c r="AJ2207" s="122">
        <v>0.44660174965839999</v>
      </c>
      <c r="AK2207" s="122">
        <v>0.4346929219472</v>
      </c>
      <c r="AL2207" s="122">
        <v>0</v>
      </c>
    </row>
    <row r="2208" spans="1:38" hidden="1" x14ac:dyDescent="0.25">
      <c r="A2208" s="122" t="s">
        <v>2033</v>
      </c>
      <c r="B2208" s="122">
        <v>1</v>
      </c>
      <c r="C2208" s="122" t="s">
        <v>2224</v>
      </c>
      <c r="D2208" s="122" t="s">
        <v>2135</v>
      </c>
      <c r="E2208" s="122">
        <v>41</v>
      </c>
      <c r="F2208" s="122">
        <v>2.9070793610488002</v>
      </c>
      <c r="G2208" s="122">
        <v>2.8797017039839998</v>
      </c>
      <c r="H2208" s="122">
        <v>2.7959673553531998</v>
      </c>
      <c r="I2208" s="122">
        <v>2.6559920168236002</v>
      </c>
      <c r="J2208" s="122">
        <v>2.5870590353103999</v>
      </c>
      <c r="K2208" s="122">
        <v>2.5230973140800002</v>
      </c>
      <c r="L2208" s="122">
        <v>2.9007081646591999</v>
      </c>
      <c r="M2208" s="122">
        <v>2.789298930712</v>
      </c>
      <c r="N2208" s="122">
        <v>2.6569696066787998</v>
      </c>
      <c r="O2208" s="122">
        <v>2.4983778669948</v>
      </c>
      <c r="P2208" s="122">
        <v>2.5445927961636001</v>
      </c>
      <c r="Q2208" s="122">
        <v>2.5449818556791999</v>
      </c>
      <c r="R2208" s="122">
        <v>2.5227435825788</v>
      </c>
      <c r="S2208" s="122">
        <v>2.5454829873843998</v>
      </c>
      <c r="T2208" s="122">
        <v>2.6055241506560001</v>
      </c>
      <c r="U2208" s="122">
        <v>2.6295229639727999</v>
      </c>
      <c r="V2208" s="122">
        <v>2.6934645723832</v>
      </c>
      <c r="W2208" s="122">
        <v>2.7200742387196</v>
      </c>
      <c r="X2208" s="122">
        <v>2.8294862628031998</v>
      </c>
      <c r="Y2208" s="122">
        <v>2.8749238487423998</v>
      </c>
      <c r="Z2208" s="122">
        <v>2.9875851830159998</v>
      </c>
      <c r="AA2208" s="122">
        <v>3.0547363894880002</v>
      </c>
      <c r="AB2208" s="122">
        <v>3.4003844012152</v>
      </c>
      <c r="AC2208" s="122">
        <v>3.6866803231328</v>
      </c>
      <c r="AD2208" s="122">
        <v>3.8267582314472</v>
      </c>
      <c r="AE2208" s="122">
        <v>3.7651093227076</v>
      </c>
      <c r="AF2208" s="122">
        <v>3.6428756968772</v>
      </c>
      <c r="AG2208" s="122">
        <v>4.0017867547616</v>
      </c>
      <c r="AH2208" s="122">
        <v>4.1345444906499997</v>
      </c>
      <c r="AI2208" s="122">
        <v>3.5844750823476002</v>
      </c>
      <c r="AJ2208" s="122">
        <v>3.551372654508</v>
      </c>
      <c r="AK2208" s="122">
        <v>3.5802739479080001</v>
      </c>
      <c r="AL2208" s="122">
        <v>0</v>
      </c>
    </row>
    <row r="2209" spans="1:38" hidden="1" x14ac:dyDescent="0.25">
      <c r="A2209" s="122" t="s">
        <v>2033</v>
      </c>
      <c r="B2209" s="122">
        <v>1</v>
      </c>
      <c r="C2209" s="122" t="s">
        <v>2224</v>
      </c>
      <c r="D2209" s="122" t="s">
        <v>2136</v>
      </c>
      <c r="E2209" s="122">
        <v>41</v>
      </c>
      <c r="F2209" s="122">
        <v>0.1044434768384</v>
      </c>
      <c r="G2209" s="122">
        <v>0.1044766411136</v>
      </c>
      <c r="H2209" s="122">
        <v>0.104346903234</v>
      </c>
      <c r="I2209" s="122">
        <v>0.10395516062680001</v>
      </c>
      <c r="J2209" s="122">
        <v>9.92541445868E-2</v>
      </c>
      <c r="K2209" s="122">
        <v>9.7710457289199998E-2</v>
      </c>
      <c r="L2209" s="122">
        <v>0.1120229083232</v>
      </c>
      <c r="M2209" s="122">
        <v>0.23123147137159999</v>
      </c>
      <c r="N2209" s="122">
        <v>0.2372741946512</v>
      </c>
      <c r="O2209" s="122">
        <v>0.2414885453792</v>
      </c>
      <c r="P2209" s="122">
        <v>0.27923079176159998</v>
      </c>
      <c r="Q2209" s="122">
        <v>0.23398804367959999</v>
      </c>
      <c r="R2209" s="122">
        <v>0.26316972162320001</v>
      </c>
      <c r="S2209" s="122">
        <v>0.23273712652119999</v>
      </c>
      <c r="T2209" s="122">
        <v>0.27660235070439998</v>
      </c>
      <c r="U2209" s="122">
        <v>0.27417456603880003</v>
      </c>
      <c r="V2209" s="122">
        <v>0.27422324742120002</v>
      </c>
      <c r="W2209" s="122">
        <v>0.29851242408400003</v>
      </c>
      <c r="X2209" s="122">
        <v>0.30418178565039999</v>
      </c>
      <c r="Y2209" s="122">
        <v>0.27074416418000002</v>
      </c>
      <c r="Z2209" s="122">
        <v>0.30708133983800001</v>
      </c>
      <c r="AA2209" s="122">
        <v>0.35972965978600002</v>
      </c>
      <c r="AB2209" s="122">
        <v>0.2910591656896</v>
      </c>
      <c r="AC2209" s="122">
        <v>0.31804773441840001</v>
      </c>
      <c r="AD2209" s="122">
        <v>0.42534607149159998</v>
      </c>
      <c r="AE2209" s="122">
        <v>0.36233137467519999</v>
      </c>
      <c r="AF2209" s="122">
        <v>0.26055312160080002</v>
      </c>
      <c r="AG2209" s="122">
        <v>0.27312606214040003</v>
      </c>
      <c r="AH2209" s="122">
        <v>0.31636568781160002</v>
      </c>
      <c r="AI2209" s="122">
        <v>0.33573128642200001</v>
      </c>
      <c r="AJ2209" s="122">
        <v>0.65764786960879995</v>
      </c>
      <c r="AK2209" s="122">
        <v>0.65353174232639999</v>
      </c>
      <c r="AL2209" s="122">
        <v>0</v>
      </c>
    </row>
    <row r="2210" spans="1:38" hidden="1" x14ac:dyDescent="0.25">
      <c r="A2210" s="122" t="s">
        <v>2033</v>
      </c>
      <c r="B2210" s="122">
        <v>1</v>
      </c>
      <c r="C2210" s="122" t="s">
        <v>2224</v>
      </c>
      <c r="D2210" s="122" t="s">
        <v>2137</v>
      </c>
      <c r="E2210" s="122">
        <v>41</v>
      </c>
      <c r="F2210" s="122">
        <v>2.2842874940339999</v>
      </c>
      <c r="G2210" s="122">
        <v>2.2813486935232001</v>
      </c>
      <c r="H2210" s="122">
        <v>2.2449283474716002</v>
      </c>
      <c r="I2210" s="122">
        <v>2.1740270635635999</v>
      </c>
      <c r="J2210" s="122">
        <v>2.1413534639896001</v>
      </c>
      <c r="K2210" s="122">
        <v>2.1744913161607999</v>
      </c>
      <c r="L2210" s="122">
        <v>2.2674332186799999</v>
      </c>
      <c r="M2210" s="122">
        <v>2.2881435537771999</v>
      </c>
      <c r="N2210" s="122">
        <v>2.2171487301011998</v>
      </c>
      <c r="O2210" s="122">
        <v>2.0834680768104001</v>
      </c>
      <c r="P2210" s="122">
        <v>2.1366793258580001</v>
      </c>
      <c r="Q2210" s="122">
        <v>2.1679562673188002</v>
      </c>
      <c r="R2210" s="122">
        <v>2.0970400843168</v>
      </c>
      <c r="S2210" s="122">
        <v>2.1463806869456001</v>
      </c>
      <c r="T2210" s="122">
        <v>2.173286955294</v>
      </c>
      <c r="U2210" s="122">
        <v>2.2133665899660002</v>
      </c>
      <c r="V2210" s="122">
        <v>2.2530404229480001</v>
      </c>
      <c r="W2210" s="122">
        <v>2.3749836459467999</v>
      </c>
      <c r="X2210" s="122">
        <v>2.4427974227383999</v>
      </c>
      <c r="Y2210" s="122">
        <v>2.3518554682503998</v>
      </c>
      <c r="Z2210" s="122">
        <v>2.3920679482980001</v>
      </c>
      <c r="AA2210" s="122">
        <v>2.4499348198668001</v>
      </c>
      <c r="AB2210" s="122">
        <v>2.5567203975711998</v>
      </c>
      <c r="AC2210" s="122">
        <v>2.194323660802</v>
      </c>
      <c r="AD2210" s="122">
        <v>2.1500378530344002</v>
      </c>
      <c r="AE2210" s="122">
        <v>1.938675330578</v>
      </c>
      <c r="AF2210" s="122">
        <v>1.9510859457628</v>
      </c>
      <c r="AG2210" s="122">
        <v>1.8520861244004001</v>
      </c>
      <c r="AH2210" s="122">
        <v>1.781612812518</v>
      </c>
      <c r="AI2210" s="122">
        <v>2.0414777354579998</v>
      </c>
      <c r="AJ2210" s="122">
        <v>1.9689822534312</v>
      </c>
      <c r="AK2210" s="122">
        <v>1.8264631568848</v>
      </c>
      <c r="AL2210" s="122">
        <v>0</v>
      </c>
    </row>
    <row r="2211" spans="1:38" hidden="1" x14ac:dyDescent="0.25">
      <c r="A2211" s="122" t="s">
        <v>2033</v>
      </c>
      <c r="B2211" s="122">
        <v>1</v>
      </c>
      <c r="C2211" s="122" t="s">
        <v>2224</v>
      </c>
      <c r="D2211" s="122" t="s">
        <v>2138</v>
      </c>
      <c r="E2211" s="122">
        <v>41</v>
      </c>
      <c r="F2211" s="122">
        <v>0</v>
      </c>
      <c r="G2211" s="122">
        <v>0</v>
      </c>
      <c r="H2211" s="122">
        <v>0</v>
      </c>
      <c r="I2211" s="122">
        <v>0</v>
      </c>
      <c r="J2211" s="122">
        <v>0</v>
      </c>
      <c r="K2211" s="122">
        <v>0</v>
      </c>
      <c r="L2211" s="122">
        <v>0</v>
      </c>
      <c r="M2211" s="122">
        <v>0</v>
      </c>
      <c r="N2211" s="122">
        <v>0</v>
      </c>
      <c r="O2211" s="122">
        <v>0</v>
      </c>
      <c r="P2211" s="122">
        <v>0</v>
      </c>
      <c r="Q2211" s="122">
        <v>0</v>
      </c>
      <c r="R2211" s="122">
        <v>0</v>
      </c>
      <c r="S2211" s="122">
        <v>0</v>
      </c>
      <c r="T2211" s="122">
        <v>0</v>
      </c>
      <c r="U2211" s="122">
        <v>0</v>
      </c>
      <c r="V2211" s="122">
        <v>0</v>
      </c>
      <c r="W2211" s="122">
        <v>0</v>
      </c>
      <c r="X2211" s="122">
        <v>0</v>
      </c>
      <c r="Y2211" s="122">
        <v>0</v>
      </c>
      <c r="Z2211" s="122">
        <v>0</v>
      </c>
      <c r="AA2211" s="122">
        <v>0</v>
      </c>
      <c r="AB2211" s="122">
        <v>0</v>
      </c>
      <c r="AC2211" s="122">
        <v>0</v>
      </c>
      <c r="AD2211" s="122">
        <v>0</v>
      </c>
      <c r="AE2211" s="122">
        <v>0</v>
      </c>
      <c r="AF2211" s="122">
        <v>0</v>
      </c>
      <c r="AG2211" s="122">
        <v>0</v>
      </c>
      <c r="AH2211" s="122">
        <v>0</v>
      </c>
      <c r="AI2211" s="122">
        <v>0</v>
      </c>
      <c r="AJ2211" s="122">
        <v>0</v>
      </c>
      <c r="AK2211" s="122">
        <v>0</v>
      </c>
      <c r="AL2211" s="122">
        <v>0</v>
      </c>
    </row>
    <row r="2212" spans="1:38" hidden="1" x14ac:dyDescent="0.25">
      <c r="A2212" s="122" t="s">
        <v>2033</v>
      </c>
      <c r="B2212" s="122">
        <v>1</v>
      </c>
      <c r="C2212" s="122" t="s">
        <v>2224</v>
      </c>
      <c r="D2212" s="122" t="s">
        <v>2139</v>
      </c>
      <c r="E2212" s="122">
        <v>41</v>
      </c>
      <c r="F2212" s="122">
        <v>0</v>
      </c>
      <c r="G2212" s="122">
        <v>0</v>
      </c>
      <c r="H2212" s="122">
        <v>0</v>
      </c>
      <c r="I2212" s="122">
        <v>0</v>
      </c>
      <c r="J2212" s="122">
        <v>0</v>
      </c>
      <c r="K2212" s="122">
        <v>0</v>
      </c>
      <c r="L2212" s="122">
        <v>0</v>
      </c>
      <c r="M2212" s="122">
        <v>0</v>
      </c>
      <c r="N2212" s="122">
        <v>0</v>
      </c>
      <c r="O2212" s="122">
        <v>0</v>
      </c>
      <c r="P2212" s="122">
        <v>0</v>
      </c>
      <c r="Q2212" s="122">
        <v>0</v>
      </c>
      <c r="R2212" s="122">
        <v>0</v>
      </c>
      <c r="S2212" s="122">
        <v>0</v>
      </c>
      <c r="T2212" s="122">
        <v>0</v>
      </c>
      <c r="U2212" s="122">
        <v>0</v>
      </c>
      <c r="V2212" s="122">
        <v>0</v>
      </c>
      <c r="W2212" s="122">
        <v>0</v>
      </c>
      <c r="X2212" s="122">
        <v>0</v>
      </c>
      <c r="Y2212" s="122">
        <v>0</v>
      </c>
      <c r="Z2212" s="122">
        <v>0</v>
      </c>
      <c r="AA2212" s="122">
        <v>0</v>
      </c>
      <c r="AB2212" s="122">
        <v>0</v>
      </c>
      <c r="AC2212" s="122">
        <v>0</v>
      </c>
      <c r="AD2212" s="122">
        <v>0</v>
      </c>
      <c r="AE2212" s="122">
        <v>0</v>
      </c>
      <c r="AF2212" s="122">
        <v>0</v>
      </c>
      <c r="AG2212" s="122">
        <v>0</v>
      </c>
      <c r="AH2212" s="122">
        <v>0</v>
      </c>
      <c r="AI2212" s="122">
        <v>0</v>
      </c>
      <c r="AJ2212" s="122">
        <v>0</v>
      </c>
      <c r="AK2212" s="122">
        <v>0</v>
      </c>
      <c r="AL2212" s="122">
        <v>0</v>
      </c>
    </row>
    <row r="2213" spans="1:38" hidden="1" x14ac:dyDescent="0.25">
      <c r="A2213" s="122" t="s">
        <v>2033</v>
      </c>
      <c r="B2213" s="122">
        <v>1</v>
      </c>
      <c r="C2213" s="122" t="s">
        <v>2224</v>
      </c>
      <c r="D2213" s="122" t="s">
        <v>2140</v>
      </c>
      <c r="E2213" s="122">
        <v>41</v>
      </c>
      <c r="F2213" s="122">
        <v>0</v>
      </c>
      <c r="G2213" s="122">
        <v>0</v>
      </c>
      <c r="H2213" s="122">
        <v>0</v>
      </c>
      <c r="I2213" s="122">
        <v>0</v>
      </c>
      <c r="J2213" s="122">
        <v>0</v>
      </c>
      <c r="K2213" s="122">
        <v>0</v>
      </c>
      <c r="L2213" s="122">
        <v>0</v>
      </c>
      <c r="M2213" s="122">
        <v>0</v>
      </c>
      <c r="N2213" s="122">
        <v>0</v>
      </c>
      <c r="O2213" s="122">
        <v>0</v>
      </c>
      <c r="P2213" s="122">
        <v>0</v>
      </c>
      <c r="Q2213" s="122">
        <v>0</v>
      </c>
      <c r="R2213" s="122">
        <v>0</v>
      </c>
      <c r="S2213" s="122">
        <v>0</v>
      </c>
      <c r="T2213" s="122">
        <v>0</v>
      </c>
      <c r="U2213" s="122">
        <v>0</v>
      </c>
      <c r="V2213" s="122">
        <v>0</v>
      </c>
      <c r="W2213" s="122">
        <v>0</v>
      </c>
      <c r="X2213" s="122">
        <v>0</v>
      </c>
      <c r="Y2213" s="122">
        <v>0</v>
      </c>
      <c r="Z2213" s="122">
        <v>0</v>
      </c>
      <c r="AA2213" s="122">
        <v>0</v>
      </c>
      <c r="AB2213" s="122">
        <v>0</v>
      </c>
      <c r="AC2213" s="122">
        <v>0</v>
      </c>
      <c r="AD2213" s="122">
        <v>0</v>
      </c>
      <c r="AE2213" s="122">
        <v>0</v>
      </c>
      <c r="AF2213" s="122">
        <v>0</v>
      </c>
      <c r="AG2213" s="122">
        <v>0</v>
      </c>
      <c r="AH2213" s="122">
        <v>0</v>
      </c>
      <c r="AI2213" s="122">
        <v>0</v>
      </c>
      <c r="AJ2213" s="122">
        <v>0</v>
      </c>
      <c r="AK2213" s="122">
        <v>0</v>
      </c>
      <c r="AL2213" s="122">
        <v>0</v>
      </c>
    </row>
    <row r="2214" spans="1:38" hidden="1" x14ac:dyDescent="0.25">
      <c r="A2214" s="122" t="s">
        <v>2033</v>
      </c>
      <c r="B2214" s="122">
        <v>1</v>
      </c>
      <c r="C2214" s="122" t="s">
        <v>2224</v>
      </c>
      <c r="D2214" s="122" t="s">
        <v>2141</v>
      </c>
      <c r="E2214" s="122">
        <v>41</v>
      </c>
      <c r="F2214" s="122">
        <v>8.8845814654800001E-2</v>
      </c>
      <c r="G2214" s="122">
        <v>8.3811207656400002E-2</v>
      </c>
      <c r="H2214" s="122">
        <v>8.0310515899600005E-2</v>
      </c>
      <c r="I2214" s="122">
        <v>7.4160290159200004E-2</v>
      </c>
      <c r="J2214" s="122">
        <v>6.9610523472000002E-2</v>
      </c>
      <c r="K2214" s="122">
        <v>6.6743635548800001E-2</v>
      </c>
      <c r="L2214" s="122">
        <v>8.4238930039599993E-2</v>
      </c>
      <c r="M2214" s="122">
        <v>0.15479769469079999</v>
      </c>
      <c r="N2214" s="122">
        <v>0.1474952875004</v>
      </c>
      <c r="O2214" s="122">
        <v>0.14305830892079999</v>
      </c>
      <c r="P2214" s="122">
        <v>0.14451216407039999</v>
      </c>
      <c r="Q2214" s="122">
        <v>0.1409424211776</v>
      </c>
      <c r="R2214" s="122">
        <v>0.135598605954</v>
      </c>
      <c r="S2214" s="122">
        <v>0.12959642762080001</v>
      </c>
      <c r="T2214" s="122">
        <v>0.12566892011799999</v>
      </c>
      <c r="U2214" s="122">
        <v>0.1265433884428</v>
      </c>
      <c r="V2214" s="122">
        <v>0.12790957476920001</v>
      </c>
      <c r="W2214" s="122">
        <v>0.12582079522879999</v>
      </c>
      <c r="X2214" s="122">
        <v>0.12523509507319999</v>
      </c>
      <c r="Y2214" s="122">
        <v>0.12610245797239999</v>
      </c>
      <c r="Z2214" s="122">
        <v>0.1221955933352</v>
      </c>
      <c r="AA2214" s="122">
        <v>0.11894094057720001</v>
      </c>
      <c r="AB2214" s="122">
        <v>0.14184359666679999</v>
      </c>
      <c r="AC2214" s="122">
        <v>0.13836738366920001</v>
      </c>
      <c r="AD2214" s="122">
        <v>0.15037535783479999</v>
      </c>
      <c r="AE2214" s="122">
        <v>0.14477520051119999</v>
      </c>
      <c r="AF2214" s="122">
        <v>0.13352372392799999</v>
      </c>
      <c r="AG2214" s="122">
        <v>0.12677418305159999</v>
      </c>
      <c r="AH2214" s="122">
        <v>0.12735414063120001</v>
      </c>
      <c r="AI2214" s="122">
        <v>0.13935485861079999</v>
      </c>
      <c r="AJ2214" s="122">
        <v>0.136183450102</v>
      </c>
      <c r="AK2214" s="122">
        <v>0.12524528938320001</v>
      </c>
      <c r="AL2214" s="122">
        <v>0</v>
      </c>
    </row>
    <row r="2215" spans="1:38" hidden="1" x14ac:dyDescent="0.25">
      <c r="A2215" s="122" t="s">
        <v>2033</v>
      </c>
      <c r="B2215" s="122">
        <v>1</v>
      </c>
      <c r="C2215" s="122" t="s">
        <v>2224</v>
      </c>
      <c r="D2215" s="122" t="s">
        <v>2142</v>
      </c>
      <c r="E2215" s="122">
        <v>41</v>
      </c>
      <c r="F2215" s="122">
        <v>1.3874651691599999E-2</v>
      </c>
      <c r="G2215" s="122">
        <v>1.4698817168000001E-2</v>
      </c>
      <c r="H2215" s="122">
        <v>1.48316192052E-2</v>
      </c>
      <c r="I2215" s="122">
        <v>1.5201405335199999E-2</v>
      </c>
      <c r="J2215" s="122">
        <v>1.6701657890399998E-2</v>
      </c>
      <c r="K2215" s="122">
        <v>1.6998836562400001E-2</v>
      </c>
      <c r="L2215" s="122">
        <v>1.7293488662800002E-2</v>
      </c>
      <c r="M2215" s="122">
        <v>1.8990201795600001E-2</v>
      </c>
      <c r="N2215" s="122">
        <v>1.9269398285199999E-2</v>
      </c>
      <c r="O2215" s="122">
        <v>1.8705861070399999E-2</v>
      </c>
      <c r="P2215" s="122">
        <v>1.8787115625599999E-2</v>
      </c>
      <c r="Q2215" s="122">
        <v>1.90932700336E-2</v>
      </c>
      <c r="R2215" s="122">
        <v>1.8960806494000001E-2</v>
      </c>
      <c r="S2215" s="122">
        <v>1.9107596006799999E-2</v>
      </c>
      <c r="T2215" s="122">
        <v>1.9048385437199999E-2</v>
      </c>
      <c r="U2215" s="122">
        <v>1.8410298180399999E-2</v>
      </c>
      <c r="V2215" s="122">
        <v>1.9913064217199999E-2</v>
      </c>
      <c r="W2215" s="122">
        <v>1.91298136456E-2</v>
      </c>
      <c r="X2215" s="122">
        <v>1.9001332064399998E-2</v>
      </c>
      <c r="Y2215" s="122">
        <v>1.80765225088E-2</v>
      </c>
      <c r="Z2215" s="122">
        <v>1.7210206297199999E-2</v>
      </c>
      <c r="AA2215" s="122">
        <v>1.6541273543200001E-2</v>
      </c>
      <c r="AB2215" s="122">
        <v>1.7091118752399999E-2</v>
      </c>
      <c r="AC2215" s="122">
        <v>1.7320608558400001E-2</v>
      </c>
      <c r="AD2215" s="122">
        <v>1.6343634818E-2</v>
      </c>
      <c r="AE2215" s="122">
        <v>1.46928713624E-2</v>
      </c>
      <c r="AF2215" s="122">
        <v>1.5841030435999999E-2</v>
      </c>
      <c r="AG2215" s="122">
        <v>1.7847260485600001E-2</v>
      </c>
      <c r="AH2215" s="122">
        <v>1.93957057784E-2</v>
      </c>
      <c r="AI2215" s="122">
        <v>1.9692511487600001E-2</v>
      </c>
      <c r="AJ2215" s="122">
        <v>2.0704897561599999E-2</v>
      </c>
      <c r="AK2215" s="122">
        <v>2.16970607392E-2</v>
      </c>
      <c r="AL2215" s="122">
        <v>0</v>
      </c>
    </row>
    <row r="2216" spans="1:38" hidden="1" x14ac:dyDescent="0.25">
      <c r="A2216" s="122" t="s">
        <v>2033</v>
      </c>
      <c r="B2216" s="122">
        <v>1</v>
      </c>
      <c r="C2216" s="122" t="s">
        <v>2224</v>
      </c>
      <c r="D2216" s="122" t="s">
        <v>2143</v>
      </c>
      <c r="E2216" s="122">
        <v>41</v>
      </c>
      <c r="F2216" s="122">
        <v>2.0234419461199998E-2</v>
      </c>
      <c r="G2216" s="122">
        <v>2.1195221053999999E-2</v>
      </c>
      <c r="H2216" s="122">
        <v>2.2306572358000001E-2</v>
      </c>
      <c r="I2216" s="122">
        <v>2.2026792678799999E-2</v>
      </c>
      <c r="J2216" s="122">
        <v>1.7630320223600001E-2</v>
      </c>
      <c r="K2216" s="122">
        <v>1.8116901185599998E-2</v>
      </c>
      <c r="L2216" s="122">
        <v>1.80268543952E-2</v>
      </c>
      <c r="M2216" s="122">
        <v>1.7476687180400002E-2</v>
      </c>
      <c r="N2216" s="122">
        <v>1.38014926672E-2</v>
      </c>
      <c r="O2216" s="122">
        <v>1.4150686026399999E-2</v>
      </c>
      <c r="P2216" s="122">
        <v>1.4854394447199999E-2</v>
      </c>
      <c r="Q2216" s="122">
        <v>1.45263946016E-2</v>
      </c>
      <c r="R2216" s="122">
        <v>1.0912440890399999E-2</v>
      </c>
      <c r="S2216" s="122">
        <v>1.3969588113600001E-2</v>
      </c>
      <c r="T2216" s="122">
        <v>1.1781825201999999E-2</v>
      </c>
      <c r="U2216" s="122">
        <v>1.5629425971600001E-2</v>
      </c>
      <c r="V2216" s="122">
        <v>1.6390427037599999E-2</v>
      </c>
      <c r="W2216" s="122">
        <v>1.6409483804000001E-2</v>
      </c>
      <c r="X2216" s="122">
        <v>2.2447413654399999E-2</v>
      </c>
      <c r="Y2216" s="122">
        <v>2.5953353935599999E-2</v>
      </c>
      <c r="Z2216" s="122">
        <v>2.4955850768800001E-2</v>
      </c>
      <c r="AA2216" s="122">
        <v>3.6677927854400001E-2</v>
      </c>
      <c r="AB2216" s="122">
        <v>3.6669110318399999E-2</v>
      </c>
      <c r="AC2216" s="122">
        <v>4.1912017448000001E-2</v>
      </c>
      <c r="AD2216" s="122">
        <v>4.0207295447200003E-2</v>
      </c>
      <c r="AE2216" s="122">
        <v>2.7707321180000001E-3</v>
      </c>
      <c r="AF2216" s="122">
        <v>2.289284732E-3</v>
      </c>
      <c r="AG2216" s="122">
        <v>2.2744570323999999E-3</v>
      </c>
      <c r="AH2216" s="122">
        <v>2.3724968763999999E-3</v>
      </c>
      <c r="AI2216" s="122">
        <v>2.2811016787999999E-3</v>
      </c>
      <c r="AJ2216" s="122">
        <v>2.1394070012E-3</v>
      </c>
      <c r="AK2216" s="122">
        <v>1.9676831216000001E-3</v>
      </c>
      <c r="AL2216" s="122">
        <v>0</v>
      </c>
    </row>
    <row r="2217" spans="1:38" hidden="1" x14ac:dyDescent="0.25">
      <c r="A2217" s="122" t="s">
        <v>2033</v>
      </c>
      <c r="B2217" s="122">
        <v>1</v>
      </c>
      <c r="C2217" s="122" t="s">
        <v>2224</v>
      </c>
      <c r="D2217" s="122" t="s">
        <v>2177</v>
      </c>
      <c r="E2217" s="122">
        <v>41</v>
      </c>
      <c r="F2217" s="122">
        <v>0</v>
      </c>
      <c r="G2217" s="122">
        <v>0</v>
      </c>
      <c r="H2217" s="122">
        <v>0</v>
      </c>
      <c r="I2217" s="122">
        <v>0</v>
      </c>
      <c r="J2217" s="122">
        <v>0</v>
      </c>
      <c r="K2217" s="122">
        <v>0</v>
      </c>
      <c r="L2217" s="122">
        <v>0</v>
      </c>
      <c r="M2217" s="122">
        <v>0</v>
      </c>
      <c r="N2217" s="122">
        <v>0</v>
      </c>
      <c r="O2217" s="122">
        <v>0</v>
      </c>
      <c r="P2217" s="122">
        <v>0</v>
      </c>
      <c r="Q2217" s="122">
        <v>0</v>
      </c>
      <c r="R2217" s="122">
        <v>0</v>
      </c>
      <c r="S2217" s="122">
        <v>0</v>
      </c>
      <c r="T2217" s="122">
        <v>0</v>
      </c>
      <c r="U2217" s="122">
        <v>0</v>
      </c>
      <c r="V2217" s="122">
        <v>0</v>
      </c>
      <c r="W2217" s="122">
        <v>0</v>
      </c>
      <c r="X2217" s="122">
        <v>0</v>
      </c>
      <c r="Y2217" s="122">
        <v>0</v>
      </c>
      <c r="Z2217" s="122">
        <v>0</v>
      </c>
      <c r="AA2217" s="122">
        <v>0</v>
      </c>
      <c r="AB2217" s="122">
        <v>0</v>
      </c>
      <c r="AC2217" s="122">
        <v>0</v>
      </c>
      <c r="AD2217" s="122">
        <v>0</v>
      </c>
      <c r="AE2217" s="122">
        <v>0</v>
      </c>
      <c r="AF2217" s="122">
        <v>0</v>
      </c>
      <c r="AG2217" s="122">
        <v>0</v>
      </c>
      <c r="AH2217" s="122">
        <v>0</v>
      </c>
      <c r="AI2217" s="122">
        <v>0</v>
      </c>
      <c r="AJ2217" s="122">
        <v>0</v>
      </c>
      <c r="AK2217" s="122">
        <v>0</v>
      </c>
      <c r="AL2217" s="122">
        <v>0</v>
      </c>
    </row>
    <row r="2218" spans="1:38" hidden="1" x14ac:dyDescent="0.25">
      <c r="A2218" s="122" t="s">
        <v>2033</v>
      </c>
      <c r="B2218" s="122">
        <v>1</v>
      </c>
      <c r="C2218" s="122" t="s">
        <v>2224</v>
      </c>
      <c r="D2218" s="122" t="s">
        <v>2144</v>
      </c>
      <c r="E2218" s="122">
        <v>41</v>
      </c>
      <c r="F2218" s="122">
        <v>0.2792969268544</v>
      </c>
      <c r="G2218" s="122">
        <v>0.27056960375479999</v>
      </c>
      <c r="H2218" s="122">
        <v>0.25148216239999999</v>
      </c>
      <c r="I2218" s="122">
        <v>0.23256857209039999</v>
      </c>
      <c r="J2218" s="122">
        <v>0.212491265826</v>
      </c>
      <c r="K2218" s="122">
        <v>0.21510744694039999</v>
      </c>
      <c r="L2218" s="122">
        <v>0.21682929579640001</v>
      </c>
      <c r="M2218" s="122">
        <v>0.2269117663288</v>
      </c>
      <c r="N2218" s="122">
        <v>0.2218430682692</v>
      </c>
      <c r="O2218" s="122">
        <v>0.19059663953680001</v>
      </c>
      <c r="P2218" s="122">
        <v>0.22871617214600001</v>
      </c>
      <c r="Q2218" s="122">
        <v>0.21689804910480001</v>
      </c>
      <c r="R2218" s="122">
        <v>0.2058837437804</v>
      </c>
      <c r="S2218" s="122">
        <v>0.20321786273879999</v>
      </c>
      <c r="T2218" s="122">
        <v>0.22855149719359999</v>
      </c>
      <c r="U2218" s="122">
        <v>0.22116716335</v>
      </c>
      <c r="V2218" s="122">
        <v>0.23118693225879999</v>
      </c>
      <c r="W2218" s="122">
        <v>0.26614680934520002</v>
      </c>
      <c r="X2218" s="122">
        <v>0.28055827627520002</v>
      </c>
      <c r="Y2218" s="122">
        <v>0.23635741074960001</v>
      </c>
      <c r="Z2218" s="122">
        <v>0.24447541766479999</v>
      </c>
      <c r="AA2218" s="122">
        <v>0.21932616614440001</v>
      </c>
      <c r="AB2218" s="122">
        <v>0.2133499751656</v>
      </c>
      <c r="AC2218" s="122">
        <v>0.19508891332</v>
      </c>
      <c r="AD2218" s="122">
        <v>0.21207951186240001</v>
      </c>
      <c r="AE2218" s="122">
        <v>0.19495388466399999</v>
      </c>
      <c r="AF2218" s="122">
        <v>0.15419798245319999</v>
      </c>
      <c r="AG2218" s="122">
        <v>0.15115784784520001</v>
      </c>
      <c r="AH2218" s="122">
        <v>0.11758540934559999</v>
      </c>
      <c r="AI2218" s="122">
        <v>0.28080965466399999</v>
      </c>
      <c r="AJ2218" s="122">
        <v>0.18578748903959999</v>
      </c>
      <c r="AK2218" s="122">
        <v>0.17546345922840001</v>
      </c>
      <c r="AL2218" s="122">
        <v>0</v>
      </c>
    </row>
    <row r="2219" spans="1:38" hidden="1" x14ac:dyDescent="0.25">
      <c r="A2219" s="122" t="s">
        <v>2033</v>
      </c>
      <c r="B2219" s="122">
        <v>1</v>
      </c>
      <c r="C2219" s="122" t="s">
        <v>2224</v>
      </c>
      <c r="D2219" s="122" t="s">
        <v>2145</v>
      </c>
      <c r="E2219" s="122">
        <v>41</v>
      </c>
      <c r="F2219" s="122">
        <v>0.35474000500679997</v>
      </c>
      <c r="G2219" s="122">
        <v>0.35364995683080003</v>
      </c>
      <c r="H2219" s="122">
        <v>0.33293826272560001</v>
      </c>
      <c r="I2219" s="122">
        <v>0.328637674484</v>
      </c>
      <c r="J2219" s="122">
        <v>0.32311612766440001</v>
      </c>
      <c r="K2219" s="122">
        <v>0.31686082022279999</v>
      </c>
      <c r="L2219" s="122">
        <v>0.30484295418360002</v>
      </c>
      <c r="M2219" s="122">
        <v>0.31258079689759999</v>
      </c>
      <c r="N2219" s="122">
        <v>0.32810459482359999</v>
      </c>
      <c r="O2219" s="122">
        <v>0.29395546360320002</v>
      </c>
      <c r="P2219" s="122">
        <v>0.30248794704519999</v>
      </c>
      <c r="Q2219" s="122">
        <v>0.31985685036200001</v>
      </c>
      <c r="R2219" s="122">
        <v>0.3207891236116</v>
      </c>
      <c r="S2219" s="122">
        <v>0.37427500122599999</v>
      </c>
      <c r="T2219" s="122">
        <v>0.4616092228916</v>
      </c>
      <c r="U2219" s="122">
        <v>0.57129138306799998</v>
      </c>
      <c r="V2219" s="122">
        <v>0.58967021969800004</v>
      </c>
      <c r="W2219" s="122">
        <v>0.54787256162800002</v>
      </c>
      <c r="X2219" s="122">
        <v>0.45855291803440001</v>
      </c>
      <c r="Y2219" s="122">
        <v>0.37727008518639998</v>
      </c>
      <c r="Z2219" s="122">
        <v>0.38506319647039999</v>
      </c>
      <c r="AA2219" s="122">
        <v>0.38669402043160001</v>
      </c>
      <c r="AB2219" s="122">
        <v>0.41563364382680001</v>
      </c>
      <c r="AC2219" s="122">
        <v>0.4041692156908</v>
      </c>
      <c r="AD2219" s="122">
        <v>0.42965188033599999</v>
      </c>
      <c r="AE2219" s="122">
        <v>0.39783663357760002</v>
      </c>
      <c r="AF2219" s="122">
        <v>0.318557395282</v>
      </c>
      <c r="AG2219" s="122">
        <v>0.3438939886172</v>
      </c>
      <c r="AH2219" s="122">
        <v>0.38367114771439997</v>
      </c>
      <c r="AI2219" s="122">
        <v>0.39443170566239999</v>
      </c>
      <c r="AJ2219" s="122">
        <v>0.31722148178839998</v>
      </c>
      <c r="AK2219" s="122">
        <v>0.31723959037119998</v>
      </c>
      <c r="AL2219" s="122">
        <v>0</v>
      </c>
    </row>
    <row r="2220" spans="1:38" hidden="1" x14ac:dyDescent="0.25">
      <c r="A2220" s="122" t="s">
        <v>2033</v>
      </c>
      <c r="B2220" s="122">
        <v>1</v>
      </c>
      <c r="C2220" s="122" t="s">
        <v>2224</v>
      </c>
      <c r="D2220" s="122" t="s">
        <v>2146</v>
      </c>
      <c r="E2220" s="122">
        <v>41</v>
      </c>
      <c r="F2220" s="122">
        <v>1.651089076E-4</v>
      </c>
      <c r="G2220" s="122">
        <v>1.650934152E-4</v>
      </c>
      <c r="H2220" s="122">
        <v>0</v>
      </c>
      <c r="I2220" s="122">
        <v>0</v>
      </c>
      <c r="J2220" s="122">
        <v>0</v>
      </c>
      <c r="K2220" s="122">
        <v>0</v>
      </c>
      <c r="L2220" s="122">
        <v>0</v>
      </c>
      <c r="M2220" s="122">
        <v>0</v>
      </c>
      <c r="N2220" s="122">
        <v>0</v>
      </c>
      <c r="O2220" s="122">
        <v>0</v>
      </c>
      <c r="P2220" s="122">
        <v>0</v>
      </c>
      <c r="Q2220" s="122">
        <v>0</v>
      </c>
      <c r="R2220" s="122">
        <v>0</v>
      </c>
      <c r="S2220" s="122">
        <v>0</v>
      </c>
      <c r="T2220" s="122">
        <v>0</v>
      </c>
      <c r="U2220" s="122">
        <v>0</v>
      </c>
      <c r="V2220" s="122">
        <v>0</v>
      </c>
      <c r="W2220" s="122">
        <v>0</v>
      </c>
      <c r="X2220" s="122">
        <v>0</v>
      </c>
      <c r="Y2220" s="122">
        <v>0</v>
      </c>
      <c r="Z2220" s="122">
        <v>0</v>
      </c>
      <c r="AA2220" s="122">
        <v>0</v>
      </c>
      <c r="AB2220" s="122">
        <v>0</v>
      </c>
      <c r="AC2220" s="122">
        <v>0</v>
      </c>
      <c r="AD2220" s="122">
        <v>0</v>
      </c>
      <c r="AE2220" s="122">
        <v>0</v>
      </c>
      <c r="AF2220" s="122">
        <v>0</v>
      </c>
      <c r="AG2220" s="122">
        <v>0</v>
      </c>
      <c r="AH2220" s="122">
        <v>0</v>
      </c>
      <c r="AI2220" s="122">
        <v>0</v>
      </c>
      <c r="AJ2220" s="122">
        <v>0</v>
      </c>
      <c r="AK2220" s="122">
        <v>0</v>
      </c>
      <c r="AL2220" s="122">
        <v>0</v>
      </c>
    </row>
    <row r="2221" spans="1:38" hidden="1" x14ac:dyDescent="0.25">
      <c r="A2221" s="122" t="s">
        <v>2033</v>
      </c>
      <c r="B2221" s="122">
        <v>1</v>
      </c>
      <c r="C2221" s="122" t="s">
        <v>2224</v>
      </c>
      <c r="D2221" s="122" t="s">
        <v>2147</v>
      </c>
      <c r="E2221" s="122">
        <v>41</v>
      </c>
      <c r="F2221" s="122">
        <v>0.46807868993480001</v>
      </c>
      <c r="G2221" s="122">
        <v>0.43945320281520001</v>
      </c>
      <c r="H2221" s="122">
        <v>0.39605347400360003</v>
      </c>
      <c r="I2221" s="122">
        <v>0.38088609291320003</v>
      </c>
      <c r="J2221" s="122">
        <v>0.34415195448480002</v>
      </c>
      <c r="K2221" s="122">
        <v>0.38140026374239999</v>
      </c>
      <c r="L2221" s="122">
        <v>0.43663911471319999</v>
      </c>
      <c r="M2221" s="122">
        <v>0.4706453329816</v>
      </c>
      <c r="N2221" s="122">
        <v>0.42122700290440002</v>
      </c>
      <c r="O2221" s="122">
        <v>0.34290719550920001</v>
      </c>
      <c r="P2221" s="122">
        <v>0.37877280215600001</v>
      </c>
      <c r="Q2221" s="122">
        <v>0.40639753259560002</v>
      </c>
      <c r="R2221" s="122">
        <v>0.3949109123708</v>
      </c>
      <c r="S2221" s="122">
        <v>0.37547669768000003</v>
      </c>
      <c r="T2221" s="122">
        <v>0.39177567564519999</v>
      </c>
      <c r="U2221" s="122">
        <v>0.45442474539279998</v>
      </c>
      <c r="V2221" s="122">
        <v>0.58194272416839998</v>
      </c>
      <c r="W2221" s="122">
        <v>0.66399980676399994</v>
      </c>
      <c r="X2221" s="122">
        <v>0.95896636119199996</v>
      </c>
      <c r="Y2221" s="122">
        <v>0.97162752735159996</v>
      </c>
      <c r="Z2221" s="122">
        <v>1.3379511809608</v>
      </c>
      <c r="AA2221" s="122">
        <v>1.7190461474144001</v>
      </c>
      <c r="AB2221" s="122">
        <v>2.2407210965719999</v>
      </c>
      <c r="AC2221" s="122">
        <v>2.4007061879248002</v>
      </c>
      <c r="AD2221" s="122">
        <v>2.6224660742475998</v>
      </c>
      <c r="AE2221" s="122">
        <v>2.2905466872595999</v>
      </c>
      <c r="AF2221" s="122">
        <v>1.7780299839372</v>
      </c>
      <c r="AG2221" s="122">
        <v>1.8665302064444</v>
      </c>
      <c r="AH2221" s="122">
        <v>2.7032474374723998</v>
      </c>
      <c r="AI2221" s="122">
        <v>3.1677086831936001</v>
      </c>
      <c r="AJ2221" s="122">
        <v>2.0939307604124</v>
      </c>
      <c r="AK2221" s="122">
        <v>1.8732192339</v>
      </c>
      <c r="AL2221" s="122">
        <v>0</v>
      </c>
    </row>
    <row r="2222" spans="1:38" hidden="1" x14ac:dyDescent="0.25">
      <c r="A2222" s="122" t="s">
        <v>2033</v>
      </c>
      <c r="B2222" s="122">
        <v>1</v>
      </c>
      <c r="C2222" s="122" t="s">
        <v>2224</v>
      </c>
      <c r="D2222" s="122" t="s">
        <v>475</v>
      </c>
      <c r="E2222" s="122">
        <v>41</v>
      </c>
      <c r="F2222" s="122">
        <v>0.16175923517599999</v>
      </c>
      <c r="G2222" s="122">
        <v>0.16088634427039999</v>
      </c>
      <c r="H2222" s="122">
        <v>0.1534911789908</v>
      </c>
      <c r="I2222" s="122">
        <v>0.1454530203196</v>
      </c>
      <c r="J2222" s="122">
        <v>0.1416598524348</v>
      </c>
      <c r="K2222" s="122">
        <v>0.1421685778184</v>
      </c>
      <c r="L2222" s="122">
        <v>0.1385371385636</v>
      </c>
      <c r="M2222" s="122">
        <v>0.13476118731039999</v>
      </c>
      <c r="N2222" s="122">
        <v>0.12923860137439999</v>
      </c>
      <c r="O2222" s="122">
        <v>0.1219332663276</v>
      </c>
      <c r="P2222" s="122">
        <v>0.121043719762</v>
      </c>
      <c r="Q2222" s="122">
        <v>0.1186028272296</v>
      </c>
      <c r="R2222" s="122">
        <v>0.11520283609239999</v>
      </c>
      <c r="S2222" s="122">
        <v>0.10897748554</v>
      </c>
      <c r="T2222" s="122">
        <v>0.105525979608</v>
      </c>
      <c r="U2222" s="122">
        <v>0.1000854750392</v>
      </c>
      <c r="V2222" s="122">
        <v>9.6612564644400004E-2</v>
      </c>
      <c r="W2222" s="122">
        <v>9.3290814657600002E-2</v>
      </c>
      <c r="X2222" s="122">
        <v>9.1105961080400005E-2</v>
      </c>
      <c r="Y2222" s="122">
        <v>8.5636662451199996E-2</v>
      </c>
      <c r="Z2222" s="122">
        <v>8.4330423811199998E-2</v>
      </c>
      <c r="AA2222" s="122">
        <v>8.4201944391600003E-2</v>
      </c>
      <c r="AB2222" s="122">
        <v>8.9316990811999994E-2</v>
      </c>
      <c r="AC2222" s="122">
        <v>9.2372719832400002E-2</v>
      </c>
      <c r="AD2222" s="122">
        <v>0.1096199452936</v>
      </c>
      <c r="AE2222" s="122">
        <v>0.10376447452</v>
      </c>
      <c r="AF2222" s="122">
        <v>8.7725915695599996E-2</v>
      </c>
      <c r="AG2222" s="122">
        <v>9.7782791344000003E-2</v>
      </c>
      <c r="AH2222" s="122">
        <v>0.10004343275079999</v>
      </c>
      <c r="AI2222" s="122">
        <v>0.1014834467052</v>
      </c>
      <c r="AJ2222" s="122">
        <v>8.8112830660400002E-2</v>
      </c>
      <c r="AK2222" s="122">
        <v>8.2107175956400005E-2</v>
      </c>
      <c r="AL2222" s="122">
        <v>0</v>
      </c>
    </row>
    <row r="2223" spans="1:38" hidden="1" x14ac:dyDescent="0.25">
      <c r="A2223" s="122" t="s">
        <v>2033</v>
      </c>
      <c r="B2223" s="122">
        <v>1</v>
      </c>
      <c r="C2223" s="122" t="s">
        <v>2224</v>
      </c>
      <c r="D2223" s="122" t="s">
        <v>2148</v>
      </c>
      <c r="E2223" s="122">
        <v>41</v>
      </c>
      <c r="F2223" s="122">
        <v>0</v>
      </c>
      <c r="G2223" s="122">
        <v>0</v>
      </c>
      <c r="H2223" s="122">
        <v>0</v>
      </c>
      <c r="I2223" s="122">
        <v>0</v>
      </c>
      <c r="J2223" s="122">
        <v>0</v>
      </c>
      <c r="K2223" s="122">
        <v>0</v>
      </c>
      <c r="L2223" s="122">
        <v>0</v>
      </c>
      <c r="M2223" s="122">
        <v>0</v>
      </c>
      <c r="N2223" s="122">
        <v>0</v>
      </c>
      <c r="O2223" s="122">
        <v>0</v>
      </c>
      <c r="P2223" s="122">
        <v>0</v>
      </c>
      <c r="Q2223" s="122">
        <v>0</v>
      </c>
      <c r="R2223" s="122">
        <v>0</v>
      </c>
      <c r="S2223" s="122">
        <v>0</v>
      </c>
      <c r="T2223" s="122">
        <v>0</v>
      </c>
      <c r="U2223" s="122">
        <v>0</v>
      </c>
      <c r="V2223" s="122">
        <v>0</v>
      </c>
      <c r="W2223" s="122">
        <v>0</v>
      </c>
      <c r="X2223" s="122">
        <v>0</v>
      </c>
      <c r="Y2223" s="122">
        <v>0</v>
      </c>
      <c r="Z2223" s="122">
        <v>0</v>
      </c>
      <c r="AA2223" s="122">
        <v>0</v>
      </c>
      <c r="AB2223" s="122">
        <v>0</v>
      </c>
      <c r="AC2223" s="122">
        <v>0</v>
      </c>
      <c r="AD2223" s="122">
        <v>0</v>
      </c>
      <c r="AE2223" s="122">
        <v>0</v>
      </c>
      <c r="AF2223" s="122">
        <v>0</v>
      </c>
      <c r="AG2223" s="122">
        <v>0</v>
      </c>
      <c r="AH2223" s="122">
        <v>0</v>
      </c>
      <c r="AI2223" s="122">
        <v>0</v>
      </c>
      <c r="AJ2223" s="122">
        <v>0</v>
      </c>
      <c r="AK2223" s="122">
        <v>0</v>
      </c>
      <c r="AL2223" s="122">
        <v>0</v>
      </c>
    </row>
    <row r="2224" spans="1:38" hidden="1" x14ac:dyDescent="0.25">
      <c r="A2224" s="122" t="s">
        <v>2033</v>
      </c>
      <c r="B2224" s="122">
        <v>1</v>
      </c>
      <c r="C2224" s="122" t="s">
        <v>2224</v>
      </c>
      <c r="D2224" s="122" t="s">
        <v>2149</v>
      </c>
      <c r="E2224" s="122">
        <v>41</v>
      </c>
      <c r="F2224" s="122">
        <v>2.5256158911200002E-2</v>
      </c>
      <c r="G2224" s="122">
        <v>1.8407915923599999E-2</v>
      </c>
      <c r="H2224" s="122">
        <v>2.52376298356E-2</v>
      </c>
      <c r="I2224" s="122">
        <v>2.3191960593200001E-2</v>
      </c>
      <c r="J2224" s="122">
        <v>2.5014673958399999E-2</v>
      </c>
      <c r="K2224" s="122">
        <v>2.89512329204E-2</v>
      </c>
      <c r="L2224" s="122">
        <v>2.9453063824800001E-2</v>
      </c>
      <c r="M2224" s="122">
        <v>3.3634683431999997E-2</v>
      </c>
      <c r="N2224" s="122">
        <v>3.4129185053599999E-2</v>
      </c>
      <c r="O2224" s="122">
        <v>3.0722959694000001E-2</v>
      </c>
      <c r="P2224" s="122">
        <v>3.3475224207599998E-2</v>
      </c>
      <c r="Q2224" s="122">
        <v>3.1176175248399999E-2</v>
      </c>
      <c r="R2224" s="122">
        <v>3.1639077108799998E-2</v>
      </c>
      <c r="S2224" s="122">
        <v>3.1501125000799997E-2</v>
      </c>
      <c r="T2224" s="122">
        <v>3.6675249570399998E-2</v>
      </c>
      <c r="U2224" s="122">
        <v>3.3798010092000001E-2</v>
      </c>
      <c r="V2224" s="122">
        <v>3.7340558435600003E-2</v>
      </c>
      <c r="W2224" s="122">
        <v>3.4119306902800003E-2</v>
      </c>
      <c r="X2224" s="122">
        <v>3.2687642901199999E-2</v>
      </c>
      <c r="Y2224" s="122">
        <v>2.7688439273599999E-2</v>
      </c>
      <c r="Z2224" s="122">
        <v>1.4211074760400001E-2</v>
      </c>
      <c r="AA2224" s="122">
        <v>1.4634805569999999E-2</v>
      </c>
      <c r="AB2224" s="122">
        <v>1.44616350788E-2</v>
      </c>
      <c r="AC2224" s="122">
        <v>1.19470495676E-2</v>
      </c>
      <c r="AD2224" s="122">
        <v>1.23452049E-2</v>
      </c>
      <c r="AE2224" s="122">
        <v>1.28315073292E-2</v>
      </c>
      <c r="AF2224" s="122">
        <v>1.27957148256E-2</v>
      </c>
      <c r="AG2224" s="122">
        <v>1.4915854814E-2</v>
      </c>
      <c r="AH2224" s="122">
        <v>1.24932133144E-2</v>
      </c>
      <c r="AI2224" s="122">
        <v>1.8109765872799999E-2</v>
      </c>
      <c r="AJ2224" s="122">
        <v>1.8024770226399998E-2</v>
      </c>
      <c r="AK2224" s="122">
        <v>1.3255967048799999E-2</v>
      </c>
      <c r="AL2224" s="122">
        <v>0</v>
      </c>
    </row>
    <row r="2225" spans="1:38" hidden="1" x14ac:dyDescent="0.25">
      <c r="A2225" s="122" t="s">
        <v>2033</v>
      </c>
      <c r="B2225" s="122">
        <v>1</v>
      </c>
      <c r="C2225" s="122" t="s">
        <v>2224</v>
      </c>
      <c r="D2225" s="122" t="s">
        <v>2150</v>
      </c>
      <c r="E2225" s="122">
        <v>41</v>
      </c>
      <c r="F2225" s="122">
        <v>1.2533110209395999</v>
      </c>
      <c r="G2225" s="122">
        <v>1.3233605805616</v>
      </c>
      <c r="H2225" s="122">
        <v>1.3490783899348</v>
      </c>
      <c r="I2225" s="122">
        <v>1.3476487533235999</v>
      </c>
      <c r="J2225" s="122">
        <v>1.3485430519652</v>
      </c>
      <c r="K2225" s="122">
        <v>1.3638941647659999</v>
      </c>
      <c r="L2225" s="122">
        <v>1.4192220807856</v>
      </c>
      <c r="M2225" s="122">
        <v>1.4502698286216</v>
      </c>
      <c r="N2225" s="122">
        <v>1.3925915312763999</v>
      </c>
      <c r="O2225" s="122">
        <v>1.3435566442564</v>
      </c>
      <c r="P2225" s="122">
        <v>1.4500135752732</v>
      </c>
      <c r="Q2225" s="122">
        <v>1.5244565449231999</v>
      </c>
      <c r="R2225" s="122">
        <v>1.4579733839916</v>
      </c>
      <c r="S2225" s="122">
        <v>1.4691958710296</v>
      </c>
      <c r="T2225" s="122">
        <v>1.4506432309235999</v>
      </c>
      <c r="U2225" s="122">
        <v>1.4420851226992</v>
      </c>
      <c r="V2225" s="122">
        <v>1.5318364811259999</v>
      </c>
      <c r="W2225" s="122">
        <v>1.5373712335464</v>
      </c>
      <c r="X2225" s="122">
        <v>1.6835424807235999</v>
      </c>
      <c r="Y2225" s="122">
        <v>1.6299714857523999</v>
      </c>
      <c r="Z2225" s="122">
        <v>1.7319036079351999</v>
      </c>
      <c r="AA2225" s="122">
        <v>1.9040227205524001</v>
      </c>
      <c r="AB2225" s="122">
        <v>1.9047915624780001</v>
      </c>
      <c r="AC2225" s="122">
        <v>1.8223382507792001</v>
      </c>
      <c r="AD2225" s="122">
        <v>1.6382794208564</v>
      </c>
      <c r="AE2225" s="122">
        <v>1.4617981437836001</v>
      </c>
      <c r="AF2225" s="122">
        <v>1.4118842054323999</v>
      </c>
      <c r="AG2225" s="122">
        <v>1.4095339270684</v>
      </c>
      <c r="AH2225" s="122">
        <v>1.5794613348668001</v>
      </c>
      <c r="AI2225" s="122">
        <v>2.2997141118196001</v>
      </c>
      <c r="AJ2225" s="122">
        <v>1.9629032514224001</v>
      </c>
      <c r="AK2225" s="122">
        <v>1.7424088148348</v>
      </c>
      <c r="AL2225" s="122">
        <v>0</v>
      </c>
    </row>
    <row r="2226" spans="1:38" hidden="1" x14ac:dyDescent="0.25">
      <c r="A2226" s="122" t="s">
        <v>2033</v>
      </c>
      <c r="B2226" s="122">
        <v>1</v>
      </c>
      <c r="C2226" s="122" t="s">
        <v>2224</v>
      </c>
      <c r="D2226" s="122" t="s">
        <v>2151</v>
      </c>
      <c r="E2226" s="122">
        <v>41</v>
      </c>
      <c r="F2226" s="122">
        <v>1.90275716624E-2</v>
      </c>
      <c r="G2226" s="122">
        <v>7.67124131116E-2</v>
      </c>
      <c r="H2226" s="122">
        <v>1.9831819201600001E-2</v>
      </c>
      <c r="I2226" s="122">
        <v>8.9080059992000006E-3</v>
      </c>
      <c r="J2226" s="122">
        <v>1.1534444513199999E-2</v>
      </c>
      <c r="K2226" s="122">
        <v>1.0874974821199999E-2</v>
      </c>
      <c r="L2226" s="122">
        <v>1.0147625454400001E-2</v>
      </c>
      <c r="M2226" s="122">
        <v>9.1352926447999996E-3</v>
      </c>
      <c r="N2226" s="122">
        <v>8.6906041151999999E-3</v>
      </c>
      <c r="O2226" s="122">
        <v>6.9673614919999998E-3</v>
      </c>
      <c r="P2226" s="122">
        <v>6.3609259616000001E-3</v>
      </c>
      <c r="Q2226" s="122">
        <v>6.4251067076000002E-3</v>
      </c>
      <c r="R2226" s="122">
        <v>6.3598221736E-3</v>
      </c>
      <c r="S2226" s="122">
        <v>6.0766641684000004E-3</v>
      </c>
      <c r="T2226" s="122">
        <v>5.5760298748000004E-3</v>
      </c>
      <c r="U2226" s="122">
        <v>6.1983079507999996E-3</v>
      </c>
      <c r="V2226" s="122">
        <v>5.9959433660000004E-3</v>
      </c>
      <c r="W2226" s="122">
        <v>6.4677339775999999E-3</v>
      </c>
      <c r="X2226" s="122">
        <v>6.8463438064000001E-3</v>
      </c>
      <c r="Y2226" s="122">
        <v>6.6136304471999998E-3</v>
      </c>
      <c r="Z2226" s="122">
        <v>6.4930756772000001E-3</v>
      </c>
      <c r="AA2226" s="122">
        <v>6.3439401703999998E-3</v>
      </c>
      <c r="AB2226" s="122">
        <v>5.7437348751999996E-3</v>
      </c>
      <c r="AC2226" s="122">
        <v>5.6298716544000002E-3</v>
      </c>
      <c r="AD2226" s="122">
        <v>5.9341406907999997E-3</v>
      </c>
      <c r="AE2226" s="122">
        <v>5.0433292475999996E-3</v>
      </c>
      <c r="AF2226" s="122">
        <v>4.4806053487999997E-3</v>
      </c>
      <c r="AG2226" s="122">
        <v>4.2568496180000002E-3</v>
      </c>
      <c r="AH2226" s="122">
        <v>4.2985243727999998E-3</v>
      </c>
      <c r="AI2226" s="122">
        <v>4.8188519119999997E-3</v>
      </c>
      <c r="AJ2226" s="122">
        <v>4.2706365687999997E-3</v>
      </c>
      <c r="AK2226" s="122">
        <v>4.1642787283999996E-3</v>
      </c>
      <c r="AL2226" s="122">
        <v>0</v>
      </c>
    </row>
    <row r="2227" spans="1:38" hidden="1" x14ac:dyDescent="0.25">
      <c r="A2227" s="122" t="s">
        <v>2033</v>
      </c>
      <c r="B2227" s="122">
        <v>1</v>
      </c>
      <c r="C2227" s="122" t="s">
        <v>2224</v>
      </c>
      <c r="D2227" s="122" t="s">
        <v>2152</v>
      </c>
      <c r="E2227" s="122">
        <v>41</v>
      </c>
      <c r="F2227" s="122">
        <v>2.3032692340000001E-3</v>
      </c>
      <c r="G2227" s="122">
        <v>2.303053158E-3</v>
      </c>
      <c r="H2227" s="122">
        <v>0</v>
      </c>
      <c r="I2227" s="122">
        <v>0</v>
      </c>
      <c r="J2227" s="122">
        <v>0</v>
      </c>
      <c r="K2227" s="122">
        <v>0</v>
      </c>
      <c r="L2227" s="122">
        <v>0</v>
      </c>
      <c r="M2227" s="122">
        <v>0</v>
      </c>
      <c r="N2227" s="122">
        <v>0</v>
      </c>
      <c r="O2227" s="122">
        <v>3.0497169863999999E-3</v>
      </c>
      <c r="P2227" s="122">
        <v>6.2584025274400004E-2</v>
      </c>
      <c r="Q2227" s="122">
        <v>8.3157827975599993E-2</v>
      </c>
      <c r="R2227" s="122">
        <v>0.1040224203004</v>
      </c>
      <c r="S2227" s="122">
        <v>0.35030418977119998</v>
      </c>
      <c r="T2227" s="122">
        <v>0.27049558542719998</v>
      </c>
      <c r="U2227" s="122">
        <v>0.32614035399680003</v>
      </c>
      <c r="V2227" s="122">
        <v>0.38643798274199997</v>
      </c>
      <c r="W2227" s="122">
        <v>0.37226541455880002</v>
      </c>
      <c r="X2227" s="122">
        <v>0.32027175501439997</v>
      </c>
      <c r="Y2227" s="122">
        <v>0.29334636468480002</v>
      </c>
      <c r="Z2227" s="122">
        <v>0.30997030398600001</v>
      </c>
      <c r="AA2227" s="122">
        <v>0.302184200864</v>
      </c>
      <c r="AB2227" s="122">
        <v>0.2492262475052</v>
      </c>
      <c r="AC2227" s="122">
        <v>0.33822705840840001</v>
      </c>
      <c r="AD2227" s="122">
        <v>0.40342197511560002</v>
      </c>
      <c r="AE2227" s="122">
        <v>0.41325362155840001</v>
      </c>
      <c r="AF2227" s="122">
        <v>0.39586311479120001</v>
      </c>
      <c r="AG2227" s="122">
        <v>1.4328019688583999</v>
      </c>
      <c r="AH2227" s="122">
        <v>1.3061916371083999</v>
      </c>
      <c r="AI2227" s="122">
        <v>0.79002585341959997</v>
      </c>
      <c r="AJ2227" s="122">
        <v>0.41830135542719998</v>
      </c>
      <c r="AK2227" s="122">
        <v>0.23507061700359999</v>
      </c>
      <c r="AL2227" s="122">
        <v>0</v>
      </c>
    </row>
    <row r="2228" spans="1:38" hidden="1" x14ac:dyDescent="0.25">
      <c r="A2228" s="122" t="s">
        <v>2033</v>
      </c>
      <c r="B2228" s="122">
        <v>1</v>
      </c>
      <c r="C2228" s="122" t="s">
        <v>2224</v>
      </c>
      <c r="D2228" s="122" t="s">
        <v>2153</v>
      </c>
      <c r="E2228" s="122">
        <v>41</v>
      </c>
      <c r="F2228" s="122">
        <v>1.9371978688132001</v>
      </c>
      <c r="G2228" s="122">
        <v>1.7459495350556</v>
      </c>
      <c r="H2228" s="122">
        <v>1.6181160945627999</v>
      </c>
      <c r="I2228" s="122">
        <v>1.6800661544604001</v>
      </c>
      <c r="J2228" s="122">
        <v>1.4933191422884</v>
      </c>
      <c r="K2228" s="122">
        <v>1.4245104987092001</v>
      </c>
      <c r="L2228" s="122">
        <v>1.4327996067308</v>
      </c>
      <c r="M2228" s="122">
        <v>1.4506941635368</v>
      </c>
      <c r="N2228" s="122">
        <v>1.2418558859140001</v>
      </c>
      <c r="O2228" s="122">
        <v>1.2659961557824</v>
      </c>
      <c r="P2228" s="122">
        <v>1.3866171710663999</v>
      </c>
      <c r="Q2228" s="122">
        <v>1.4638971336191999</v>
      </c>
      <c r="R2228" s="122">
        <v>1.4792909250727999</v>
      </c>
      <c r="S2228" s="122">
        <v>1.3968884801676</v>
      </c>
      <c r="T2228" s="122">
        <v>1.505682663982</v>
      </c>
      <c r="U2228" s="122">
        <v>1.5625754312392</v>
      </c>
      <c r="V2228" s="122">
        <v>1.6021409757528</v>
      </c>
      <c r="W2228" s="122">
        <v>1.6762392963792001</v>
      </c>
      <c r="X2228" s="122">
        <v>1.6822826319991999</v>
      </c>
      <c r="Y2228" s="122">
        <v>1.5418243126775999</v>
      </c>
      <c r="Z2228" s="122">
        <v>1.5320239829972</v>
      </c>
      <c r="AA2228" s="122">
        <v>1.5486598381800001</v>
      </c>
      <c r="AB2228" s="122">
        <v>1.5579705179836001</v>
      </c>
      <c r="AC2228" s="122">
        <v>1.7114057025688001</v>
      </c>
      <c r="AD2228" s="122">
        <v>1.8175708657231999</v>
      </c>
      <c r="AE2228" s="122">
        <v>1.7996596042627999</v>
      </c>
      <c r="AF2228" s="122">
        <v>1.331728574974</v>
      </c>
      <c r="AG2228" s="122">
        <v>2.07265213799</v>
      </c>
      <c r="AH2228" s="122">
        <v>2.2709393550171999</v>
      </c>
      <c r="AI2228" s="122">
        <v>2.0080559041395998</v>
      </c>
      <c r="AJ2228" s="122">
        <v>3.8666771780447999</v>
      </c>
      <c r="AK2228" s="122">
        <v>3.7567124338575999</v>
      </c>
      <c r="AL2228" s="122">
        <v>0</v>
      </c>
    </row>
    <row r="2229" spans="1:38" hidden="1" x14ac:dyDescent="0.25">
      <c r="A2229" s="122" t="s">
        <v>2033</v>
      </c>
      <c r="B2229" s="122">
        <v>1</v>
      </c>
      <c r="C2229" s="122" t="s">
        <v>2224</v>
      </c>
      <c r="D2229" s="122" t="s">
        <v>2154</v>
      </c>
      <c r="E2229" s="122">
        <v>41</v>
      </c>
      <c r="F2229" s="122">
        <v>4.7310838344252</v>
      </c>
      <c r="G2229" s="122">
        <v>4.5478241692071997</v>
      </c>
      <c r="H2229" s="122">
        <v>4.3328291411272</v>
      </c>
      <c r="I2229" s="122">
        <v>4.1351332292927996</v>
      </c>
      <c r="J2229" s="122">
        <v>4.0534596363380002</v>
      </c>
      <c r="K2229" s="122">
        <v>4.0720193481295999</v>
      </c>
      <c r="L2229" s="122">
        <v>4.1551320228039996</v>
      </c>
      <c r="M2229" s="122">
        <v>4.1058424528044002</v>
      </c>
      <c r="N2229" s="122">
        <v>3.9105934170408001</v>
      </c>
      <c r="O2229" s="122">
        <v>3.7412681391792</v>
      </c>
      <c r="P2229" s="122">
        <v>3.7511765892104001</v>
      </c>
      <c r="Q2229" s="122">
        <v>3.7498471545696002</v>
      </c>
      <c r="R2229" s="122">
        <v>3.7149747496484</v>
      </c>
      <c r="S2229" s="122">
        <v>3.7722366343592002</v>
      </c>
      <c r="T2229" s="122">
        <v>3.8258333541064</v>
      </c>
      <c r="U2229" s="122">
        <v>3.9035067840300002</v>
      </c>
      <c r="V2229" s="122">
        <v>3.8378790158156</v>
      </c>
      <c r="W2229" s="122">
        <v>3.9173177927128</v>
      </c>
      <c r="X2229" s="122">
        <v>4.1387459458856002</v>
      </c>
      <c r="Y2229" s="122">
        <v>4.0423730059635998</v>
      </c>
      <c r="Z2229" s="122">
        <v>4.0974308150523999</v>
      </c>
      <c r="AA2229" s="122">
        <v>4.5661699023500004</v>
      </c>
      <c r="AB2229" s="122">
        <v>4.0614259240099999</v>
      </c>
      <c r="AC2229" s="122">
        <v>5.4068167829256</v>
      </c>
      <c r="AD2229" s="122">
        <v>5.5322085893255997</v>
      </c>
      <c r="AE2229" s="122">
        <v>5.4369443184839996</v>
      </c>
      <c r="AF2229" s="122">
        <v>5.3184632472412003</v>
      </c>
      <c r="AG2229" s="122">
        <v>4.9408799172095996</v>
      </c>
      <c r="AH2229" s="122">
        <v>4.5480488644864003</v>
      </c>
      <c r="AI2229" s="122">
        <v>4.3862991473167998</v>
      </c>
      <c r="AJ2229" s="122">
        <v>3.4460713729512</v>
      </c>
      <c r="AK2229" s="122">
        <v>3.9970249812779999</v>
      </c>
      <c r="AL2229" s="122">
        <v>0</v>
      </c>
    </row>
    <row r="2230" spans="1:38" hidden="1" x14ac:dyDescent="0.25">
      <c r="A2230" s="122" t="s">
        <v>2033</v>
      </c>
      <c r="B2230" s="122">
        <v>1</v>
      </c>
      <c r="C2230" s="122" t="s">
        <v>2224</v>
      </c>
      <c r="D2230" s="122" t="s">
        <v>2155</v>
      </c>
      <c r="E2230" s="122">
        <v>41</v>
      </c>
      <c r="F2230" s="122">
        <v>0</v>
      </c>
      <c r="G2230" s="122">
        <v>0</v>
      </c>
      <c r="H2230" s="122">
        <v>0</v>
      </c>
      <c r="I2230" s="122">
        <v>0</v>
      </c>
      <c r="J2230" s="122">
        <v>0</v>
      </c>
      <c r="K2230" s="122">
        <v>0</v>
      </c>
      <c r="L2230" s="122">
        <v>0</v>
      </c>
      <c r="M2230" s="122">
        <v>0</v>
      </c>
      <c r="N2230" s="122">
        <v>0</v>
      </c>
      <c r="O2230" s="122">
        <v>0</v>
      </c>
      <c r="P2230" s="122">
        <v>0</v>
      </c>
      <c r="Q2230" s="122">
        <v>0</v>
      </c>
      <c r="R2230" s="122">
        <v>0</v>
      </c>
      <c r="S2230" s="122">
        <v>0</v>
      </c>
      <c r="T2230" s="122">
        <v>0</v>
      </c>
      <c r="U2230" s="122">
        <v>0</v>
      </c>
      <c r="V2230" s="122">
        <v>0</v>
      </c>
      <c r="W2230" s="122">
        <v>0</v>
      </c>
      <c r="X2230" s="122">
        <v>0</v>
      </c>
      <c r="Y2230" s="122">
        <v>0</v>
      </c>
      <c r="Z2230" s="122">
        <v>0</v>
      </c>
      <c r="AA2230" s="122">
        <v>0</v>
      </c>
      <c r="AB2230" s="122">
        <v>0</v>
      </c>
      <c r="AC2230" s="122">
        <v>0</v>
      </c>
      <c r="AD2230" s="122">
        <v>0</v>
      </c>
      <c r="AE2230" s="122">
        <v>0</v>
      </c>
      <c r="AF2230" s="122">
        <v>0</v>
      </c>
      <c r="AG2230" s="122">
        <v>0</v>
      </c>
      <c r="AH2230" s="122">
        <v>0</v>
      </c>
      <c r="AI2230" s="122">
        <v>0</v>
      </c>
      <c r="AJ2230" s="122">
        <v>0</v>
      </c>
      <c r="AK2230" s="122">
        <v>0</v>
      </c>
      <c r="AL2230" s="122">
        <v>0</v>
      </c>
    </row>
    <row r="2231" spans="1:38" hidden="1" x14ac:dyDescent="0.25">
      <c r="A2231" s="122" t="s">
        <v>2033</v>
      </c>
      <c r="B2231" s="122">
        <v>1</v>
      </c>
      <c r="C2231" s="122" t="s">
        <v>2224</v>
      </c>
      <c r="D2231" s="122" t="s">
        <v>2156</v>
      </c>
      <c r="E2231" s="122">
        <v>41</v>
      </c>
      <c r="F2231" s="122">
        <v>0.2021144710844</v>
      </c>
      <c r="G2231" s="122">
        <v>0.86691517637759996</v>
      </c>
      <c r="H2231" s="122">
        <v>0.51607848625200003</v>
      </c>
      <c r="I2231" s="122">
        <v>0.65121184147040001</v>
      </c>
      <c r="J2231" s="122">
        <v>0.62049914258640004</v>
      </c>
      <c r="K2231" s="122">
        <v>0.47065237997120002</v>
      </c>
      <c r="L2231" s="122">
        <v>0.94797631383559999</v>
      </c>
      <c r="M2231" s="122">
        <v>1.082194310022</v>
      </c>
      <c r="N2231" s="122">
        <v>0.95070258177440004</v>
      </c>
      <c r="O2231" s="122">
        <v>0.88053581085120003</v>
      </c>
      <c r="P2231" s="122">
        <v>1.0827028084712</v>
      </c>
      <c r="Q2231" s="122">
        <v>1.2730721863384</v>
      </c>
      <c r="R2231" s="122">
        <v>1.1384928329571999</v>
      </c>
      <c r="S2231" s="122">
        <v>1.2304134158483999</v>
      </c>
      <c r="T2231" s="122">
        <v>1.3294063355748</v>
      </c>
      <c r="U2231" s="122">
        <v>1.42065676795</v>
      </c>
      <c r="V2231" s="122">
        <v>1.4860528903948</v>
      </c>
      <c r="W2231" s="122">
        <v>0.39556534579519997</v>
      </c>
      <c r="X2231" s="122">
        <v>1.9384302397068001</v>
      </c>
      <c r="Y2231" s="122">
        <v>1.2848752244327999</v>
      </c>
      <c r="Z2231" s="122">
        <v>1.8883399646384</v>
      </c>
      <c r="AA2231" s="122">
        <v>1.9161843737455999</v>
      </c>
      <c r="AB2231" s="122">
        <v>1.6873966756415999</v>
      </c>
      <c r="AC2231" s="122">
        <v>2.0748539837815998</v>
      </c>
      <c r="AD2231" s="122">
        <v>2.6901219187556</v>
      </c>
      <c r="AE2231" s="122">
        <v>2.6480083758883999</v>
      </c>
      <c r="AF2231" s="122">
        <v>2.4877621790140001</v>
      </c>
      <c r="AG2231" s="122">
        <v>8.8547182504395998</v>
      </c>
      <c r="AH2231" s="122">
        <v>8.0759374829615993</v>
      </c>
      <c r="AI2231" s="122">
        <v>4.8906242326507998</v>
      </c>
      <c r="AJ2231" s="122">
        <v>2.6637539652836</v>
      </c>
      <c r="AK2231" s="122">
        <v>1.5349848806740001</v>
      </c>
      <c r="AL2231" s="122">
        <v>0</v>
      </c>
    </row>
    <row r="2232" spans="1:38" hidden="1" x14ac:dyDescent="0.25">
      <c r="A2232" s="122" t="s">
        <v>2033</v>
      </c>
      <c r="B2232" s="122">
        <v>1</v>
      </c>
      <c r="C2232" s="122" t="s">
        <v>2224</v>
      </c>
      <c r="D2232" s="122" t="s">
        <v>2178</v>
      </c>
      <c r="E2232" s="122">
        <v>41</v>
      </c>
      <c r="F2232" s="122">
        <v>0</v>
      </c>
      <c r="G2232" s="122">
        <v>0</v>
      </c>
      <c r="H2232" s="122">
        <v>0</v>
      </c>
      <c r="I2232" s="122">
        <v>0</v>
      </c>
      <c r="J2232" s="122">
        <v>0</v>
      </c>
      <c r="K2232" s="122">
        <v>0</v>
      </c>
      <c r="L2232" s="122">
        <v>0</v>
      </c>
      <c r="M2232" s="122">
        <v>0</v>
      </c>
      <c r="N2232" s="122">
        <v>0</v>
      </c>
      <c r="O2232" s="122">
        <v>0</v>
      </c>
      <c r="P2232" s="122">
        <v>0</v>
      </c>
      <c r="Q2232" s="122">
        <v>0</v>
      </c>
      <c r="R2232" s="122">
        <v>0</v>
      </c>
      <c r="S2232" s="122">
        <v>0</v>
      </c>
      <c r="T2232" s="122">
        <v>0</v>
      </c>
      <c r="U2232" s="122">
        <v>0</v>
      </c>
      <c r="V2232" s="122">
        <v>0</v>
      </c>
      <c r="W2232" s="122">
        <v>0</v>
      </c>
      <c r="X2232" s="122">
        <v>0</v>
      </c>
      <c r="Y2232" s="122">
        <v>0</v>
      </c>
      <c r="Z2232" s="122">
        <v>0</v>
      </c>
      <c r="AA2232" s="122">
        <v>0</v>
      </c>
      <c r="AB2232" s="122">
        <v>0</v>
      </c>
      <c r="AC2232" s="122">
        <v>0</v>
      </c>
      <c r="AD2232" s="122">
        <v>0</v>
      </c>
      <c r="AE2232" s="122">
        <v>0</v>
      </c>
      <c r="AF2232" s="122">
        <v>0</v>
      </c>
      <c r="AG2232" s="122">
        <v>0</v>
      </c>
      <c r="AH2232" s="122">
        <v>0</v>
      </c>
      <c r="AI2232" s="122">
        <v>0</v>
      </c>
      <c r="AJ2232" s="122">
        <v>0</v>
      </c>
      <c r="AK2232" s="122">
        <v>0</v>
      </c>
      <c r="AL2232" s="122">
        <v>0</v>
      </c>
    </row>
    <row r="2233" spans="1:38" hidden="1" x14ac:dyDescent="0.25">
      <c r="A2233" s="122" t="s">
        <v>2033</v>
      </c>
      <c r="B2233" s="122">
        <v>1</v>
      </c>
      <c r="C2233" s="122" t="s">
        <v>2224</v>
      </c>
      <c r="D2233" s="122" t="s">
        <v>2157</v>
      </c>
      <c r="E2233" s="122">
        <v>41</v>
      </c>
      <c r="F2233" s="122">
        <v>0</v>
      </c>
      <c r="G2233" s="122">
        <v>0</v>
      </c>
      <c r="H2233" s="122">
        <v>0</v>
      </c>
      <c r="I2233" s="122">
        <v>0</v>
      </c>
      <c r="J2233" s="122">
        <v>0</v>
      </c>
      <c r="K2233" s="122">
        <v>0</v>
      </c>
      <c r="L2233" s="122">
        <v>0</v>
      </c>
      <c r="M2233" s="122">
        <v>0</v>
      </c>
      <c r="N2233" s="122">
        <v>0</v>
      </c>
      <c r="O2233" s="122">
        <v>0</v>
      </c>
      <c r="P2233" s="122">
        <v>0</v>
      </c>
      <c r="Q2233" s="122">
        <v>0</v>
      </c>
      <c r="R2233" s="122">
        <v>0</v>
      </c>
      <c r="S2233" s="122">
        <v>0</v>
      </c>
      <c r="T2233" s="122">
        <v>0</v>
      </c>
      <c r="U2233" s="122">
        <v>0</v>
      </c>
      <c r="V2233" s="122">
        <v>0</v>
      </c>
      <c r="W2233" s="122">
        <v>0</v>
      </c>
      <c r="X2233" s="122">
        <v>0</v>
      </c>
      <c r="Y2233" s="122">
        <v>0</v>
      </c>
      <c r="Z2233" s="122">
        <v>0</v>
      </c>
      <c r="AA2233" s="122">
        <v>0</v>
      </c>
      <c r="AB2233" s="122">
        <v>0</v>
      </c>
      <c r="AC2233" s="122">
        <v>0</v>
      </c>
      <c r="AD2233" s="122">
        <v>0</v>
      </c>
      <c r="AE2233" s="122">
        <v>0</v>
      </c>
      <c r="AF2233" s="122">
        <v>0</v>
      </c>
      <c r="AG2233" s="122">
        <v>0</v>
      </c>
      <c r="AH2233" s="122">
        <v>0</v>
      </c>
      <c r="AI2233" s="122">
        <v>0</v>
      </c>
      <c r="AJ2233" s="122">
        <v>0</v>
      </c>
      <c r="AK2233" s="122">
        <v>0</v>
      </c>
      <c r="AL2233" s="122">
        <v>0</v>
      </c>
    </row>
    <row r="2234" spans="1:38" hidden="1" x14ac:dyDescent="0.25">
      <c r="A2234" s="122" t="s">
        <v>2033</v>
      </c>
      <c r="B2234" s="122">
        <v>1</v>
      </c>
      <c r="C2234" s="122" t="s">
        <v>2224</v>
      </c>
      <c r="D2234" s="122" t="s">
        <v>2158</v>
      </c>
      <c r="E2234" s="122">
        <v>41</v>
      </c>
      <c r="F2234" s="122">
        <v>0</v>
      </c>
      <c r="G2234" s="122">
        <v>0</v>
      </c>
      <c r="H2234" s="122">
        <v>0</v>
      </c>
      <c r="I2234" s="122">
        <v>0</v>
      </c>
      <c r="J2234" s="122">
        <v>0</v>
      </c>
      <c r="K2234" s="122">
        <v>0</v>
      </c>
      <c r="L2234" s="122">
        <v>0</v>
      </c>
      <c r="M2234" s="122">
        <v>0</v>
      </c>
      <c r="N2234" s="122">
        <v>0</v>
      </c>
      <c r="O2234" s="122">
        <v>0</v>
      </c>
      <c r="P2234" s="122">
        <v>0</v>
      </c>
      <c r="Q2234" s="122">
        <v>0</v>
      </c>
      <c r="R2234" s="122">
        <v>0</v>
      </c>
      <c r="S2234" s="122">
        <v>0</v>
      </c>
      <c r="T2234" s="122">
        <v>0</v>
      </c>
      <c r="U2234" s="122">
        <v>0</v>
      </c>
      <c r="V2234" s="122">
        <v>0</v>
      </c>
      <c r="W2234" s="122">
        <v>0</v>
      </c>
      <c r="X2234" s="122">
        <v>0</v>
      </c>
      <c r="Y2234" s="122">
        <v>0</v>
      </c>
      <c r="Z2234" s="122">
        <v>0</v>
      </c>
      <c r="AA2234" s="122">
        <v>0</v>
      </c>
      <c r="AB2234" s="122">
        <v>0</v>
      </c>
      <c r="AC2234" s="122">
        <v>0</v>
      </c>
      <c r="AD2234" s="122">
        <v>0</v>
      </c>
      <c r="AE2234" s="122">
        <v>0</v>
      </c>
      <c r="AF2234" s="122">
        <v>0</v>
      </c>
      <c r="AG2234" s="122">
        <v>0</v>
      </c>
      <c r="AH2234" s="122">
        <v>0</v>
      </c>
      <c r="AI2234" s="122">
        <v>0</v>
      </c>
      <c r="AJ2234" s="122">
        <v>0</v>
      </c>
      <c r="AK2234" s="122">
        <v>0</v>
      </c>
      <c r="AL2234" s="122">
        <v>0</v>
      </c>
    </row>
    <row r="2235" spans="1:38" hidden="1" x14ac:dyDescent="0.25">
      <c r="A2235" s="122" t="s">
        <v>2033</v>
      </c>
      <c r="B2235" s="122">
        <v>1</v>
      </c>
      <c r="C2235" s="122" t="s">
        <v>2224</v>
      </c>
      <c r="D2235" s="122" t="s">
        <v>2159</v>
      </c>
      <c r="E2235" s="122">
        <v>41</v>
      </c>
      <c r="F2235" s="122">
        <v>1.8435666667599999E-2</v>
      </c>
      <c r="G2235" s="122">
        <v>1.7268960970799999E-2</v>
      </c>
      <c r="H2235" s="122">
        <v>1.7458361185999999E-2</v>
      </c>
      <c r="I2235" s="122">
        <v>1.5894945306799999E-2</v>
      </c>
      <c r="J2235" s="122">
        <v>1.8428288852399999E-2</v>
      </c>
      <c r="K2235" s="122">
        <v>1.5685066572E-2</v>
      </c>
      <c r="L2235" s="122">
        <v>1.8244564850400002E-2</v>
      </c>
      <c r="M2235" s="122">
        <v>1.9589245939200001E-2</v>
      </c>
      <c r="N2235" s="122">
        <v>1.3191832275999999E-2</v>
      </c>
      <c r="O2235" s="122">
        <v>1.54298678576E-2</v>
      </c>
      <c r="P2235" s="122">
        <v>1.2623852962E-2</v>
      </c>
      <c r="Q2235" s="122">
        <v>1.7052404614E-2</v>
      </c>
      <c r="R2235" s="122">
        <v>1.3738789106E-2</v>
      </c>
      <c r="S2235" s="122">
        <v>1.26561011388E-2</v>
      </c>
      <c r="T2235" s="122">
        <v>1.6468217141599999E-2</v>
      </c>
      <c r="U2235" s="122">
        <v>1.8854711047200001E-2</v>
      </c>
      <c r="V2235" s="122">
        <v>1.85977211392E-2</v>
      </c>
      <c r="W2235" s="122">
        <v>2.3149665548799998E-2</v>
      </c>
      <c r="X2235" s="122">
        <v>1.9522894960800001E-2</v>
      </c>
      <c r="Y2235" s="122">
        <v>1.5984789601199999E-2</v>
      </c>
      <c r="Z2235" s="122">
        <v>1.7976599933599999E-2</v>
      </c>
      <c r="AA2235" s="122">
        <v>1.8356470162799999E-2</v>
      </c>
      <c r="AB2235" s="122">
        <v>1.8377097088000002E-2</v>
      </c>
      <c r="AC2235" s="122">
        <v>2.0000091568800001E-2</v>
      </c>
      <c r="AD2235" s="122">
        <v>1.7276989360400001E-2</v>
      </c>
      <c r="AE2235" s="122">
        <v>1.2726763019600001E-2</v>
      </c>
      <c r="AF2235" s="122">
        <v>1.12512459276E-2</v>
      </c>
      <c r="AG2235" s="122">
        <v>1.1399079417599999E-2</v>
      </c>
      <c r="AH2235" s="122">
        <v>1.6071240779999999E-2</v>
      </c>
      <c r="AI2235" s="122">
        <v>1.5951155026800001E-2</v>
      </c>
      <c r="AJ2235" s="122">
        <v>1.20804602072E-2</v>
      </c>
      <c r="AK2235" s="122">
        <v>1.2074441808799999E-2</v>
      </c>
      <c r="AL2235" s="122">
        <v>0</v>
      </c>
    </row>
    <row r="2236" spans="1:38" hidden="1" x14ac:dyDescent="0.25">
      <c r="A2236" s="122" t="s">
        <v>2033</v>
      </c>
      <c r="B2236" s="122">
        <v>1</v>
      </c>
      <c r="C2236" s="122" t="s">
        <v>2224</v>
      </c>
      <c r="D2236" s="122" t="s">
        <v>2160</v>
      </c>
      <c r="E2236" s="122">
        <v>41</v>
      </c>
      <c r="F2236" s="122">
        <v>4.77079530508E-2</v>
      </c>
      <c r="G2236" s="122">
        <v>4.5151068359599998E-2</v>
      </c>
      <c r="H2236" s="122">
        <v>2.13306100476E-2</v>
      </c>
      <c r="I2236" s="122">
        <v>2.7611402056E-2</v>
      </c>
      <c r="J2236" s="122">
        <v>4.3086352792000002E-2</v>
      </c>
      <c r="K2236" s="122">
        <v>4.0501201305599997E-2</v>
      </c>
      <c r="L2236" s="122">
        <v>2.380669543E-2</v>
      </c>
      <c r="M2236" s="122">
        <v>3.8969972857199997E-2</v>
      </c>
      <c r="N2236" s="122">
        <v>3.6826946727200001E-2</v>
      </c>
      <c r="O2236" s="122">
        <v>4.0222959688799999E-2</v>
      </c>
      <c r="P2236" s="122">
        <v>3.4770484610399999E-2</v>
      </c>
      <c r="Q2236" s="122">
        <v>4.0082371128799997E-2</v>
      </c>
      <c r="R2236" s="122">
        <v>4.0020579838400003E-2</v>
      </c>
      <c r="S2236" s="122">
        <v>4.3497705826400002E-2</v>
      </c>
      <c r="T2236" s="122">
        <v>4.4651394057199999E-2</v>
      </c>
      <c r="U2236" s="122">
        <v>4.6174175364800001E-2</v>
      </c>
      <c r="V2236" s="122">
        <v>5.3973525804799999E-2</v>
      </c>
      <c r="W2236" s="122">
        <v>5.0520410177999998E-2</v>
      </c>
      <c r="X2236" s="122">
        <v>4.9415593883599999E-2</v>
      </c>
      <c r="Y2236" s="122">
        <v>5.3704755585599999E-2</v>
      </c>
      <c r="Z2236" s="122">
        <v>6.1221011403999999E-2</v>
      </c>
      <c r="AA2236" s="122">
        <v>6.0940968732E-2</v>
      </c>
      <c r="AB2236" s="122">
        <v>6.5627473203600004E-2</v>
      </c>
      <c r="AC2236" s="122">
        <v>8.1925808005999995E-2</v>
      </c>
      <c r="AD2236" s="122">
        <v>8.21979894988E-2</v>
      </c>
      <c r="AE2236" s="122">
        <v>7.8214302784800002E-2</v>
      </c>
      <c r="AF2236" s="122">
        <v>6.1151565325199997E-2</v>
      </c>
      <c r="AG2236" s="122">
        <v>7.9990977586800002E-2</v>
      </c>
      <c r="AH2236" s="122">
        <v>8.7334211361599995E-2</v>
      </c>
      <c r="AI2236" s="122">
        <v>8.2834159155999995E-2</v>
      </c>
      <c r="AJ2236" s="122">
        <v>0.16114101875199999</v>
      </c>
      <c r="AK2236" s="122">
        <v>0.16054925034959999</v>
      </c>
      <c r="AL2236" s="122">
        <v>0</v>
      </c>
    </row>
    <row r="2237" spans="1:38" hidden="1" x14ac:dyDescent="0.25">
      <c r="A2237" s="122" t="s">
        <v>2033</v>
      </c>
      <c r="B2237" s="122">
        <v>1</v>
      </c>
      <c r="C2237" s="122" t="s">
        <v>2224</v>
      </c>
      <c r="D2237" s="122" t="s">
        <v>2161</v>
      </c>
      <c r="E2237" s="122">
        <v>41</v>
      </c>
      <c r="F2237" s="122">
        <v>14.776885601654399</v>
      </c>
      <c r="G2237" s="122">
        <v>14.758290624252</v>
      </c>
      <c r="H2237" s="122">
        <v>14.7413293406932</v>
      </c>
      <c r="I2237" s="122">
        <v>15.269198372693999</v>
      </c>
      <c r="J2237" s="122">
        <v>14.704915858620399</v>
      </c>
      <c r="K2237" s="122">
        <v>15.6095829748432</v>
      </c>
      <c r="L2237" s="122">
        <v>16.113776310094401</v>
      </c>
      <c r="M2237" s="122">
        <v>17.278792795854802</v>
      </c>
      <c r="N2237" s="122">
        <v>16.4715666787224</v>
      </c>
      <c r="O2237" s="122">
        <v>15.6539740129388</v>
      </c>
      <c r="P2237" s="122">
        <v>16.440730597485601</v>
      </c>
      <c r="Q2237" s="122">
        <v>17.005518032691999</v>
      </c>
      <c r="R2237" s="122">
        <v>16.4843137867996</v>
      </c>
      <c r="S2237" s="122">
        <v>17.419388847554401</v>
      </c>
      <c r="T2237" s="122">
        <v>17.342233898418801</v>
      </c>
      <c r="U2237" s="122">
        <v>18.160133521367602</v>
      </c>
      <c r="V2237" s="122">
        <v>18.876040058747201</v>
      </c>
      <c r="W2237" s="122">
        <v>19.2965241923328</v>
      </c>
      <c r="X2237" s="122">
        <v>20.204562386540001</v>
      </c>
      <c r="Y2237" s="122">
        <v>17.853004302649602</v>
      </c>
      <c r="Z2237" s="122">
        <v>19.2679667167064</v>
      </c>
      <c r="AA2237" s="122">
        <v>21.498243105287202</v>
      </c>
      <c r="AB2237" s="122">
        <v>21.435046251617599</v>
      </c>
      <c r="AC2237" s="122">
        <v>28.93016986496</v>
      </c>
      <c r="AD2237" s="122">
        <v>28.825015447348399</v>
      </c>
      <c r="AE2237" s="122">
        <v>27.116036043992001</v>
      </c>
      <c r="AF2237" s="122">
        <v>19.501853620155199</v>
      </c>
      <c r="AG2237" s="122">
        <v>18.9068929241528</v>
      </c>
      <c r="AH2237" s="122">
        <v>18.699172968767201</v>
      </c>
      <c r="AI2237" s="122">
        <v>21.523196818692799</v>
      </c>
      <c r="AJ2237" s="122">
        <v>19.9601034468024</v>
      </c>
      <c r="AK2237" s="122">
        <v>17.587252139659999</v>
      </c>
      <c r="AL2237" s="122">
        <v>0</v>
      </c>
    </row>
    <row r="2238" spans="1:38" hidden="1" x14ac:dyDescent="0.25">
      <c r="A2238" s="122" t="s">
        <v>2033</v>
      </c>
      <c r="B2238" s="122">
        <v>1</v>
      </c>
      <c r="C2238" s="122" t="s">
        <v>2224</v>
      </c>
      <c r="D2238" s="122" t="s">
        <v>2179</v>
      </c>
      <c r="E2238" s="122">
        <v>41</v>
      </c>
      <c r="F2238" s="122">
        <v>0</v>
      </c>
      <c r="G2238" s="122">
        <v>0</v>
      </c>
      <c r="H2238" s="122">
        <v>0</v>
      </c>
      <c r="I2238" s="122">
        <v>0</v>
      </c>
      <c r="J2238" s="122">
        <v>0</v>
      </c>
      <c r="K2238" s="122">
        <v>0</v>
      </c>
      <c r="L2238" s="122">
        <v>0</v>
      </c>
      <c r="M2238" s="122">
        <v>0</v>
      </c>
      <c r="N2238" s="122">
        <v>0</v>
      </c>
      <c r="O2238" s="122">
        <v>0</v>
      </c>
      <c r="P2238" s="122">
        <v>0</v>
      </c>
      <c r="Q2238" s="122">
        <v>0</v>
      </c>
      <c r="R2238" s="122">
        <v>0</v>
      </c>
      <c r="S2238" s="122">
        <v>0</v>
      </c>
      <c r="T2238" s="122">
        <v>0</v>
      </c>
      <c r="U2238" s="122">
        <v>0</v>
      </c>
      <c r="V2238" s="122">
        <v>0</v>
      </c>
      <c r="W2238" s="122">
        <v>0</v>
      </c>
      <c r="X2238" s="122">
        <v>0</v>
      </c>
      <c r="Y2238" s="122">
        <v>0</v>
      </c>
      <c r="Z2238" s="122">
        <v>0</v>
      </c>
      <c r="AA2238" s="122">
        <v>0</v>
      </c>
      <c r="AB2238" s="122">
        <v>0</v>
      </c>
      <c r="AC2238" s="122">
        <v>0</v>
      </c>
      <c r="AD2238" s="122">
        <v>0</v>
      </c>
      <c r="AE2238" s="122">
        <v>0</v>
      </c>
      <c r="AF2238" s="122">
        <v>0</v>
      </c>
      <c r="AG2238" s="122">
        <v>0</v>
      </c>
      <c r="AH2238" s="122">
        <v>0</v>
      </c>
      <c r="AI2238" s="122">
        <v>0</v>
      </c>
      <c r="AJ2238" s="122">
        <v>0</v>
      </c>
      <c r="AK2238" s="122">
        <v>0</v>
      </c>
      <c r="AL2238" s="122">
        <v>0</v>
      </c>
    </row>
    <row r="2239" spans="1:38" hidden="1" x14ac:dyDescent="0.25">
      <c r="A2239" s="122" t="s">
        <v>2033</v>
      </c>
      <c r="B2239" s="122">
        <v>1</v>
      </c>
      <c r="C2239" s="122" t="s">
        <v>2224</v>
      </c>
      <c r="D2239" s="122" t="s">
        <v>2162</v>
      </c>
      <c r="E2239" s="122">
        <v>41</v>
      </c>
      <c r="F2239" s="122">
        <v>0.1939755997732</v>
      </c>
      <c r="G2239" s="122">
        <v>0.202449631874</v>
      </c>
      <c r="H2239" s="122">
        <v>0.1930994039576</v>
      </c>
      <c r="I2239" s="122">
        <v>0.18572353300200001</v>
      </c>
      <c r="J2239" s="122">
        <v>0.1895931809044</v>
      </c>
      <c r="K2239" s="122">
        <v>0.2058052795176</v>
      </c>
      <c r="L2239" s="122">
        <v>0.2190788727148</v>
      </c>
      <c r="M2239" s="122">
        <v>0.23907990941519999</v>
      </c>
      <c r="N2239" s="122">
        <v>0.250615313452</v>
      </c>
      <c r="O2239" s="122">
        <v>0.22666491214080001</v>
      </c>
      <c r="P2239" s="122">
        <v>0.24512708848879999</v>
      </c>
      <c r="Q2239" s="122">
        <v>0.30367029466200002</v>
      </c>
      <c r="R2239" s="122">
        <v>0.29037660438919999</v>
      </c>
      <c r="S2239" s="122">
        <v>0.28940427220039999</v>
      </c>
      <c r="T2239" s="122">
        <v>0.39709969194279998</v>
      </c>
      <c r="U2239" s="122">
        <v>0.50584484995519996</v>
      </c>
      <c r="V2239" s="122">
        <v>0.74788738874640004</v>
      </c>
      <c r="W2239" s="122">
        <v>0.86038606612559998</v>
      </c>
      <c r="X2239" s="122">
        <v>1.1206483571668</v>
      </c>
      <c r="Y2239" s="122">
        <v>0.85308931268120003</v>
      </c>
      <c r="Z2239" s="122">
        <v>0.92283789830959995</v>
      </c>
      <c r="AA2239" s="122">
        <v>1.0265087143108</v>
      </c>
      <c r="AB2239" s="122">
        <v>1.0075254169315999</v>
      </c>
      <c r="AC2239" s="122">
        <v>1.4765433045608001</v>
      </c>
      <c r="AD2239" s="122">
        <v>1.4572854927428001</v>
      </c>
      <c r="AE2239" s="122">
        <v>1.139804975988</v>
      </c>
      <c r="AF2239" s="122">
        <v>1.1258404987032</v>
      </c>
      <c r="AG2239" s="122">
        <v>1.1635470999852</v>
      </c>
      <c r="AH2239" s="122">
        <v>0.80311807755480003</v>
      </c>
      <c r="AI2239" s="122">
        <v>0.81356740543960004</v>
      </c>
      <c r="AJ2239" s="122">
        <v>0.73061764623960002</v>
      </c>
      <c r="AK2239" s="122">
        <v>0.41470177421679999</v>
      </c>
      <c r="AL2239" s="122">
        <v>0</v>
      </c>
    </row>
    <row r="2240" spans="1:38" hidden="1" x14ac:dyDescent="0.25">
      <c r="A2240" s="122" t="s">
        <v>2033</v>
      </c>
      <c r="B2240" s="122">
        <v>1</v>
      </c>
      <c r="C2240" s="122" t="s">
        <v>2224</v>
      </c>
      <c r="D2240" s="122" t="s">
        <v>2163</v>
      </c>
      <c r="E2240" s="122">
        <v>41</v>
      </c>
      <c r="F2240" s="122">
        <v>3.1205583136E-3</v>
      </c>
      <c r="G2240" s="122">
        <v>3.2423353480000002E-3</v>
      </c>
      <c r="H2240" s="122">
        <v>4.5546740960000004E-3</v>
      </c>
      <c r="I2240" s="122">
        <v>5.8166584644E-3</v>
      </c>
      <c r="J2240" s="122">
        <v>6.2443032064E-3</v>
      </c>
      <c r="K2240" s="122">
        <v>5.1827521704000002E-3</v>
      </c>
      <c r="L2240" s="122">
        <v>5.3089552571999998E-3</v>
      </c>
      <c r="M2240" s="122">
        <v>5.3590099500000002E-3</v>
      </c>
      <c r="N2240" s="122">
        <v>5.3173654435999997E-3</v>
      </c>
      <c r="O2240" s="122">
        <v>4.8729739659999997E-3</v>
      </c>
      <c r="P2240" s="122">
        <v>5.5072768912000003E-3</v>
      </c>
      <c r="Q2240" s="122">
        <v>5.8540718544000002E-3</v>
      </c>
      <c r="R2240" s="122">
        <v>1.149990786E-2</v>
      </c>
      <c r="S2240" s="122">
        <v>6.7318298487999998E-3</v>
      </c>
      <c r="T2240" s="122">
        <v>6.9903941352000001E-3</v>
      </c>
      <c r="U2240" s="122">
        <v>7.4585866796000001E-3</v>
      </c>
      <c r="V2240" s="122">
        <v>4.2020983872E-3</v>
      </c>
      <c r="W2240" s="122">
        <v>7.5805726052000002E-3</v>
      </c>
      <c r="X2240" s="122">
        <v>7.3009643783999998E-3</v>
      </c>
      <c r="Y2240" s="122">
        <v>6.7466019235999999E-3</v>
      </c>
      <c r="Z2240" s="122">
        <v>8.5888546828000005E-3</v>
      </c>
      <c r="AA2240" s="122">
        <v>3.8433351571999998E-3</v>
      </c>
      <c r="AB2240" s="122">
        <v>3.3554158148000001E-3</v>
      </c>
      <c r="AC2240" s="122">
        <v>3.8909630368E-3</v>
      </c>
      <c r="AD2240" s="122">
        <v>5.5494546716000001E-3</v>
      </c>
      <c r="AE2240" s="122">
        <v>5.6544804791999999E-3</v>
      </c>
      <c r="AF2240" s="122">
        <v>5.4154245599999998E-3</v>
      </c>
      <c r="AG2240" s="122">
        <v>1.9613780550000001E-2</v>
      </c>
      <c r="AH2240" s="122">
        <v>1.7858323470399999E-2</v>
      </c>
      <c r="AI2240" s="122">
        <v>1.07583884352E-2</v>
      </c>
      <c r="AJ2240" s="122">
        <v>5.7013488560000002E-3</v>
      </c>
      <c r="AK2240" s="122">
        <v>3.1954275332E-3</v>
      </c>
      <c r="AL2240" s="122">
        <v>0</v>
      </c>
    </row>
    <row r="2241" spans="1:38" hidden="1" x14ac:dyDescent="0.25">
      <c r="A2241" s="122" t="s">
        <v>2033</v>
      </c>
      <c r="B2241" s="122">
        <v>1</v>
      </c>
      <c r="C2241" s="122" t="s">
        <v>2224</v>
      </c>
      <c r="D2241" s="122" t="s">
        <v>2180</v>
      </c>
      <c r="E2241" s="122">
        <v>41</v>
      </c>
      <c r="F2241" s="122">
        <v>0</v>
      </c>
      <c r="G2241" s="122">
        <v>0</v>
      </c>
      <c r="H2241" s="122">
        <v>0</v>
      </c>
      <c r="I2241" s="122">
        <v>0</v>
      </c>
      <c r="J2241" s="122">
        <v>0</v>
      </c>
      <c r="K2241" s="122">
        <v>0</v>
      </c>
      <c r="L2241" s="122">
        <v>0</v>
      </c>
      <c r="M2241" s="122">
        <v>0</v>
      </c>
      <c r="N2241" s="122">
        <v>0</v>
      </c>
      <c r="O2241" s="122">
        <v>0</v>
      </c>
      <c r="P2241" s="122">
        <v>0</v>
      </c>
      <c r="Q2241" s="122">
        <v>0</v>
      </c>
      <c r="R2241" s="122">
        <v>0</v>
      </c>
      <c r="S2241" s="122">
        <v>0</v>
      </c>
      <c r="T2241" s="122">
        <v>0</v>
      </c>
      <c r="U2241" s="122">
        <v>0</v>
      </c>
      <c r="V2241" s="122">
        <v>0</v>
      </c>
      <c r="W2241" s="122">
        <v>0</v>
      </c>
      <c r="X2241" s="122">
        <v>0</v>
      </c>
      <c r="Y2241" s="122">
        <v>0</v>
      </c>
      <c r="Z2241" s="122">
        <v>2.0574152818799998E-2</v>
      </c>
      <c r="AA2241" s="122">
        <v>3.7715352483200001E-2</v>
      </c>
      <c r="AB2241" s="122">
        <v>7.3017096235999997E-3</v>
      </c>
      <c r="AC2241" s="122">
        <v>2.0285166999999999E-4</v>
      </c>
      <c r="AD2241" s="122">
        <v>3.820034316E-4</v>
      </c>
      <c r="AE2241" s="122">
        <v>1.6534027159999999E-4</v>
      </c>
      <c r="AF2241" s="122">
        <v>2.2771552440000001E-4</v>
      </c>
      <c r="AG2241" s="122">
        <v>2.352967764E-4</v>
      </c>
      <c r="AH2241" s="122">
        <v>2.1038839079999999E-4</v>
      </c>
      <c r="AI2241" s="122">
        <v>2.181592868E-4</v>
      </c>
      <c r="AJ2241" s="122">
        <v>2.1298642931999998E-3</v>
      </c>
      <c r="AK2241" s="122">
        <v>4.6683632127999999E-3</v>
      </c>
      <c r="AL2241" s="122">
        <v>0</v>
      </c>
    </row>
    <row r="2242" spans="1:38" hidden="1" x14ac:dyDescent="0.25">
      <c r="A2242" s="122" t="s">
        <v>2033</v>
      </c>
      <c r="B2242" s="122">
        <v>1</v>
      </c>
      <c r="C2242" s="122" t="s">
        <v>2224</v>
      </c>
      <c r="D2242" s="122" t="s">
        <v>2164</v>
      </c>
      <c r="E2242" s="122">
        <v>41</v>
      </c>
      <c r="F2242" s="122">
        <v>0</v>
      </c>
      <c r="G2242" s="122">
        <v>0</v>
      </c>
      <c r="H2242" s="122">
        <v>0</v>
      </c>
      <c r="I2242" s="122">
        <v>0</v>
      </c>
      <c r="J2242" s="122">
        <v>0</v>
      </c>
      <c r="K2242" s="122">
        <v>0</v>
      </c>
      <c r="L2242" s="122">
        <v>0</v>
      </c>
      <c r="M2242" s="122">
        <v>0</v>
      </c>
      <c r="N2242" s="122">
        <v>0</v>
      </c>
      <c r="O2242" s="122">
        <v>0</v>
      </c>
      <c r="P2242" s="122">
        <v>0</v>
      </c>
      <c r="Q2242" s="122">
        <v>0</v>
      </c>
      <c r="R2242" s="122">
        <v>0</v>
      </c>
      <c r="S2242" s="122">
        <v>0</v>
      </c>
      <c r="T2242" s="122">
        <v>0</v>
      </c>
      <c r="U2242" s="122">
        <v>0</v>
      </c>
      <c r="V2242" s="122">
        <v>0</v>
      </c>
      <c r="W2242" s="122">
        <v>0</v>
      </c>
      <c r="X2242" s="122">
        <v>0</v>
      </c>
      <c r="Y2242" s="122">
        <v>0</v>
      </c>
      <c r="Z2242" s="122">
        <v>0</v>
      </c>
      <c r="AA2242" s="122">
        <v>0</v>
      </c>
      <c r="AB2242" s="122">
        <v>0</v>
      </c>
      <c r="AC2242" s="122">
        <v>0</v>
      </c>
      <c r="AD2242" s="122">
        <v>0</v>
      </c>
      <c r="AE2242" s="122">
        <v>0</v>
      </c>
      <c r="AF2242" s="122">
        <v>0</v>
      </c>
      <c r="AG2242" s="122">
        <v>0</v>
      </c>
      <c r="AH2242" s="122">
        <v>0</v>
      </c>
      <c r="AI2242" s="122">
        <v>0</v>
      </c>
      <c r="AJ2242" s="122">
        <v>0</v>
      </c>
      <c r="AK2242" s="122">
        <v>0</v>
      </c>
      <c r="AL2242" s="122">
        <v>0</v>
      </c>
    </row>
    <row r="2243" spans="1:38" hidden="1" x14ac:dyDescent="0.25">
      <c r="A2243" s="122" t="s">
        <v>2033</v>
      </c>
      <c r="B2243" s="122">
        <v>1</v>
      </c>
      <c r="C2243" s="122" t="s">
        <v>2224</v>
      </c>
      <c r="D2243" s="122" t="s">
        <v>2165</v>
      </c>
      <c r="E2243" s="122">
        <v>41</v>
      </c>
      <c r="F2243" s="122">
        <v>2.70063133088E-2</v>
      </c>
      <c r="G2243" s="122">
        <v>2.73009479512E-2</v>
      </c>
      <c r="H2243" s="122">
        <v>2.91190606952E-2</v>
      </c>
      <c r="I2243" s="122">
        <v>3.0636153097200001E-2</v>
      </c>
      <c r="J2243" s="122">
        <v>3.0500450128400001E-2</v>
      </c>
      <c r="K2243" s="122">
        <v>3.1634657476799999E-2</v>
      </c>
      <c r="L2243" s="122">
        <v>3.2183001953200001E-2</v>
      </c>
      <c r="M2243" s="122">
        <v>3.3974006785600003E-2</v>
      </c>
      <c r="N2243" s="122">
        <v>3.4473497186799998E-2</v>
      </c>
      <c r="O2243" s="122">
        <v>3.2876967941999999E-2</v>
      </c>
      <c r="P2243" s="122">
        <v>3.3675620106800003E-2</v>
      </c>
      <c r="Q2243" s="122">
        <v>3.4190062171999998E-2</v>
      </c>
      <c r="R2243" s="122">
        <v>3.4143601545199999E-2</v>
      </c>
      <c r="S2243" s="122">
        <v>3.46760089312E-2</v>
      </c>
      <c r="T2243" s="122">
        <v>3.4278564656000002E-2</v>
      </c>
      <c r="U2243" s="122">
        <v>3.3861209619999999E-2</v>
      </c>
      <c r="V2243" s="122">
        <v>3.5564744093199999E-2</v>
      </c>
      <c r="W2243" s="122">
        <v>3.4165858126400002E-2</v>
      </c>
      <c r="X2243" s="122">
        <v>3.2942113315999999E-2</v>
      </c>
      <c r="Y2243" s="122">
        <v>3.2015076603999999E-2</v>
      </c>
      <c r="Z2243" s="122">
        <v>3.0065424984E-2</v>
      </c>
      <c r="AA2243" s="122">
        <v>2.53701409696E-2</v>
      </c>
      <c r="AB2243" s="122">
        <v>3.6310050282800002E-2</v>
      </c>
      <c r="AC2243" s="122">
        <v>3.5658033952799997E-2</v>
      </c>
      <c r="AD2243" s="122">
        <v>1.8434339601999999E-2</v>
      </c>
      <c r="AE2243" s="122">
        <v>2.63320916236E-2</v>
      </c>
      <c r="AF2243" s="122">
        <v>2.6314805963599999E-2</v>
      </c>
      <c r="AG2243" s="122">
        <v>2.7362662121200001E-2</v>
      </c>
      <c r="AH2243" s="122">
        <v>2.5908278426800001E-2</v>
      </c>
      <c r="AI2243" s="122">
        <v>2.8434881249599999E-2</v>
      </c>
      <c r="AJ2243" s="122">
        <v>1.7712313169600001E-2</v>
      </c>
      <c r="AK2243" s="122">
        <v>1.9704296740800001E-2</v>
      </c>
      <c r="AL2243" s="122">
        <v>0</v>
      </c>
    </row>
    <row r="2244" spans="1:38" hidden="1" x14ac:dyDescent="0.25">
      <c r="A2244" s="122" t="s">
        <v>2033</v>
      </c>
      <c r="B2244" s="122">
        <v>1</v>
      </c>
      <c r="C2244" s="122" t="s">
        <v>2224</v>
      </c>
      <c r="D2244" s="122" t="s">
        <v>2166</v>
      </c>
      <c r="E2244" s="122">
        <v>41</v>
      </c>
      <c r="F2244" s="122">
        <v>1.8161979612000001E-3</v>
      </c>
      <c r="G2244" s="122">
        <v>1.8270338072E-3</v>
      </c>
      <c r="H2244" s="122">
        <v>1.8435408376000001E-3</v>
      </c>
      <c r="I2244" s="122">
        <v>1.8895045175999999E-3</v>
      </c>
      <c r="J2244" s="122">
        <v>1.9313655255999999E-3</v>
      </c>
      <c r="K2244" s="122">
        <v>1.8995670596000001E-3</v>
      </c>
      <c r="L2244" s="122">
        <v>1.9324935167999999E-3</v>
      </c>
      <c r="M2244" s="122">
        <v>2.1430948728000001E-3</v>
      </c>
      <c r="N2244" s="122">
        <v>2.1746029423999999E-3</v>
      </c>
      <c r="O2244" s="122">
        <v>1.8705861075999999E-3</v>
      </c>
      <c r="P2244" s="122">
        <v>1.8787115648000001E-3</v>
      </c>
      <c r="Q2244" s="122">
        <v>1.8808295856E-3</v>
      </c>
      <c r="R2244" s="122">
        <v>1.8677809388000001E-3</v>
      </c>
      <c r="S2244" s="122">
        <v>1.8822407996E-3</v>
      </c>
      <c r="T2244" s="122">
        <v>1.8764081196E-3</v>
      </c>
      <c r="U2244" s="122">
        <v>1.8135517624E-3</v>
      </c>
      <c r="V2244" s="122">
        <v>1.9553910767999999E-3</v>
      </c>
      <c r="W2244" s="122">
        <v>1.8784786944E-3</v>
      </c>
      <c r="X2244" s="122">
        <v>1.7996567428000001E-3</v>
      </c>
      <c r="Y2244" s="122">
        <v>1.749011908E-3</v>
      </c>
      <c r="Z2244" s="122">
        <v>5.5145231624E-3</v>
      </c>
      <c r="AA2244" s="122">
        <v>2.4199044324E-3</v>
      </c>
      <c r="AB2244" s="122">
        <v>2.3263106132000002E-3</v>
      </c>
      <c r="AC2244" s="122">
        <v>4.3892715216000003E-3</v>
      </c>
      <c r="AD2244" s="122">
        <v>2.437181894E-3</v>
      </c>
      <c r="AE2244" s="122">
        <v>1.9958407868000002E-3</v>
      </c>
      <c r="AF2244" s="122">
        <v>2.1052300219999999E-3</v>
      </c>
      <c r="AG2244" s="122">
        <v>2.3129673112000002E-3</v>
      </c>
      <c r="AH2244" s="122">
        <v>8.1946278119999995E-4</v>
      </c>
      <c r="AI2244" s="122">
        <v>2.181592868E-4</v>
      </c>
      <c r="AJ2244" s="122">
        <v>2.3087959720000001E-4</v>
      </c>
      <c r="AK2244" s="122">
        <v>2.259796616E-4</v>
      </c>
      <c r="AL2244" s="122">
        <v>0</v>
      </c>
    </row>
    <row r="2245" spans="1:38" hidden="1" x14ac:dyDescent="0.25">
      <c r="A2245" s="122" t="s">
        <v>2033</v>
      </c>
      <c r="B2245" s="122">
        <v>1</v>
      </c>
      <c r="C2245" s="122" t="s">
        <v>2224</v>
      </c>
      <c r="D2245" s="122" t="s">
        <v>2167</v>
      </c>
      <c r="E2245" s="122">
        <v>41</v>
      </c>
      <c r="F2245" s="122">
        <v>0.37205065513559998</v>
      </c>
      <c r="G2245" s="122">
        <v>0.36597522141040001</v>
      </c>
      <c r="H2245" s="122">
        <v>0.36567449169999999</v>
      </c>
      <c r="I2245" s="122">
        <v>0.35764254569679998</v>
      </c>
      <c r="J2245" s="122">
        <v>0.37801697811079998</v>
      </c>
      <c r="K2245" s="122">
        <v>0.38087421614759998</v>
      </c>
      <c r="L2245" s="122">
        <v>0.38818087094640003</v>
      </c>
      <c r="M2245" s="122">
        <v>0.45685148851719998</v>
      </c>
      <c r="N2245" s="122">
        <v>0.45347207196479999</v>
      </c>
      <c r="O2245" s="122">
        <v>0.44395772917999998</v>
      </c>
      <c r="P2245" s="122">
        <v>0.28856021591879999</v>
      </c>
      <c r="Q2245" s="122">
        <v>0.43300211182760001</v>
      </c>
      <c r="R2245" s="122">
        <v>0.49716232013279998</v>
      </c>
      <c r="S2245" s="122">
        <v>0.44601556420400001</v>
      </c>
      <c r="T2245" s="122">
        <v>0.49558873822080002</v>
      </c>
      <c r="U2245" s="122">
        <v>0.48536182713760001</v>
      </c>
      <c r="V2245" s="122">
        <v>0.51722191296440001</v>
      </c>
      <c r="W2245" s="122">
        <v>0.56569191831599996</v>
      </c>
      <c r="X2245" s="122">
        <v>0.57689573027800001</v>
      </c>
      <c r="Y2245" s="122">
        <v>0.53203653341159995</v>
      </c>
      <c r="Z2245" s="122">
        <v>0.57839511931319998</v>
      </c>
      <c r="AA2245" s="122">
        <v>0.55054597364199998</v>
      </c>
      <c r="AB2245" s="122">
        <v>0.58881402096159996</v>
      </c>
      <c r="AC2245" s="122">
        <v>0.706508280436</v>
      </c>
      <c r="AD2245" s="122">
        <v>0.8091521229652</v>
      </c>
      <c r="AE2245" s="122">
        <v>0.74477631658919996</v>
      </c>
      <c r="AF2245" s="122">
        <v>0.65838550961120001</v>
      </c>
      <c r="AG2245" s="122">
        <v>2.0140746690847999</v>
      </c>
      <c r="AH2245" s="122">
        <v>1.8959149248872</v>
      </c>
      <c r="AI2245" s="122">
        <v>1.2407530439192</v>
      </c>
      <c r="AJ2245" s="122">
        <v>1.0598010900624</v>
      </c>
      <c r="AK2245" s="122">
        <v>0.82085567036759999</v>
      </c>
      <c r="AL2245" s="122">
        <v>0</v>
      </c>
    </row>
    <row r="2246" spans="1:38" hidden="1" x14ac:dyDescent="0.25">
      <c r="A2246" s="122" t="s">
        <v>2033</v>
      </c>
      <c r="B2246" s="122">
        <v>1</v>
      </c>
      <c r="C2246" s="122" t="s">
        <v>2224</v>
      </c>
      <c r="D2246" s="122" t="s">
        <v>2168</v>
      </c>
      <c r="E2246" s="122">
        <v>41</v>
      </c>
      <c r="F2246" s="122">
        <v>1.2140600169711999</v>
      </c>
      <c r="G2246" s="122">
        <v>1.18772636115</v>
      </c>
      <c r="H2246" s="122">
        <v>1.1652711271544001</v>
      </c>
      <c r="I2246" s="122">
        <v>1.1923391194120001</v>
      </c>
      <c r="J2246" s="122">
        <v>1.2177113753363999</v>
      </c>
      <c r="K2246" s="122">
        <v>1.2618072134275999</v>
      </c>
      <c r="L2246" s="122">
        <v>1.3075377828548</v>
      </c>
      <c r="M2246" s="122">
        <v>1.4019489793372</v>
      </c>
      <c r="N2246" s="122">
        <v>1.4019923177092</v>
      </c>
      <c r="O2246" s="122">
        <v>1.3592840561356001</v>
      </c>
      <c r="P2246" s="122">
        <v>1.5417786640424</v>
      </c>
      <c r="Q2246" s="122">
        <v>1.6835226805684</v>
      </c>
      <c r="R2246" s="122">
        <v>1.6915883360571999</v>
      </c>
      <c r="S2246" s="122">
        <v>1.7492935308883999</v>
      </c>
      <c r="T2246" s="122">
        <v>1.8847257776899999</v>
      </c>
      <c r="U2246" s="122">
        <v>2.0700882996023999</v>
      </c>
      <c r="V2246" s="122">
        <v>2.3628574946451999</v>
      </c>
      <c r="W2246" s="122">
        <v>2.4758583383912001</v>
      </c>
      <c r="X2246" s="122">
        <v>2.5904777652291999</v>
      </c>
      <c r="Y2246" s="122">
        <v>2.4338889699180002</v>
      </c>
      <c r="Z2246" s="122">
        <v>2.56904879938</v>
      </c>
      <c r="AA2246" s="122">
        <v>2.6902360840599999</v>
      </c>
      <c r="AB2246" s="122">
        <v>2.3289175581952</v>
      </c>
      <c r="AC2246" s="122">
        <v>2.2773431287151999</v>
      </c>
      <c r="AD2246" s="122">
        <v>2.3548025267116</v>
      </c>
      <c r="AE2246" s="122">
        <v>2.3629454125115998</v>
      </c>
      <c r="AF2246" s="122">
        <v>1.8626625082407999</v>
      </c>
      <c r="AG2246" s="122">
        <v>1.5217128747772</v>
      </c>
      <c r="AH2246" s="122">
        <v>1.3468302279627999</v>
      </c>
      <c r="AI2246" s="122">
        <v>1.5028223457548</v>
      </c>
      <c r="AJ2246" s="122">
        <v>1.6834371278060001</v>
      </c>
      <c r="AK2246" s="122">
        <v>1.8106674542208001</v>
      </c>
      <c r="AL2246" s="122">
        <v>0</v>
      </c>
    </row>
    <row r="2247" spans="1:38" hidden="1" x14ac:dyDescent="0.25">
      <c r="A2247" s="122" t="s">
        <v>2044</v>
      </c>
      <c r="B2247" s="122">
        <v>1</v>
      </c>
      <c r="C2247" s="122" t="s">
        <v>2225</v>
      </c>
      <c r="D2247" s="122" t="s">
        <v>2120</v>
      </c>
      <c r="E2247" s="122">
        <v>42</v>
      </c>
      <c r="F2247" s="122">
        <v>3.3590743216800001E-2</v>
      </c>
      <c r="G2247" s="122">
        <v>3.4583493837199997E-2</v>
      </c>
      <c r="H2247" s="122">
        <v>3.5648395476400002E-2</v>
      </c>
      <c r="I2247" s="122">
        <v>3.5664465916800003E-2</v>
      </c>
      <c r="J2247" s="122">
        <v>3.5247501771999999E-2</v>
      </c>
      <c r="K2247" s="122">
        <v>3.4560251518800003E-2</v>
      </c>
      <c r="L2247" s="122">
        <v>3.3880779441599999E-2</v>
      </c>
      <c r="M2247" s="122">
        <v>3.3630833714800003E-2</v>
      </c>
      <c r="N2247" s="122">
        <v>3.3915193373600001E-2</v>
      </c>
      <c r="O2247" s="122">
        <v>3.40582262692E-2</v>
      </c>
      <c r="P2247" s="122">
        <v>3.3940151039199999E-2</v>
      </c>
      <c r="Q2247" s="122">
        <v>3.35895191156E-2</v>
      </c>
      <c r="R2247" s="122">
        <v>3.3524994484800001E-2</v>
      </c>
      <c r="S2247" s="122">
        <v>3.314467275E-2</v>
      </c>
      <c r="T2247" s="122">
        <v>3.2627506102799998E-2</v>
      </c>
      <c r="U2247" s="122">
        <v>3.2092072403999999E-2</v>
      </c>
      <c r="V2247" s="122">
        <v>3.1335802338399998E-2</v>
      </c>
      <c r="W2247" s="122">
        <v>3.0355844075199999E-2</v>
      </c>
      <c r="X2247" s="122">
        <v>2.94600767216E-2</v>
      </c>
      <c r="Y2247" s="122">
        <v>2.84825101484E-2</v>
      </c>
      <c r="Z2247" s="122">
        <v>2.79722295832E-2</v>
      </c>
      <c r="AA2247" s="122">
        <v>2.8104808998000001E-2</v>
      </c>
      <c r="AB2247" s="122">
        <v>2.7977521642E-2</v>
      </c>
      <c r="AC2247" s="122">
        <v>2.6966308642E-2</v>
      </c>
      <c r="AD2247" s="122">
        <v>2.613822666E-2</v>
      </c>
      <c r="AE2247" s="122">
        <v>2.4840290971999999E-2</v>
      </c>
      <c r="AF2247" s="122">
        <v>2.4534587125999999E-2</v>
      </c>
      <c r="AG2247" s="122">
        <v>2.4075391908399999E-2</v>
      </c>
      <c r="AH2247" s="122">
        <v>2.3568432560400001E-2</v>
      </c>
      <c r="AI2247" s="122">
        <v>2.2976526140400001E-2</v>
      </c>
      <c r="AJ2247" s="122">
        <v>2.21765179384E-2</v>
      </c>
      <c r="AK2247" s="122">
        <v>2.1913531796800001E-2</v>
      </c>
      <c r="AL2247" s="122">
        <v>0</v>
      </c>
    </row>
    <row r="2248" spans="1:38" hidden="1" x14ac:dyDescent="0.25">
      <c r="A2248" s="122" t="s">
        <v>2044</v>
      </c>
      <c r="B2248" s="122">
        <v>1</v>
      </c>
      <c r="C2248" s="122" t="s">
        <v>2225</v>
      </c>
      <c r="D2248" s="122" t="s">
        <v>2121</v>
      </c>
      <c r="E2248" s="122">
        <v>42</v>
      </c>
      <c r="F2248" s="122">
        <v>0.57056091002959997</v>
      </c>
      <c r="G2248" s="122">
        <v>0.58090674258679997</v>
      </c>
      <c r="H2248" s="122">
        <v>0.59464327185480004</v>
      </c>
      <c r="I2248" s="122">
        <v>0.60098084994919998</v>
      </c>
      <c r="J2248" s="122">
        <v>0.61583823054880005</v>
      </c>
      <c r="K2248" s="122">
        <v>0.60496110886959997</v>
      </c>
      <c r="L2248" s="122">
        <v>0.60633544314279997</v>
      </c>
      <c r="M2248" s="122">
        <v>0.61429536276079999</v>
      </c>
      <c r="N2248" s="122">
        <v>0.61142078192439997</v>
      </c>
      <c r="O2248" s="122">
        <v>0.61672777536440004</v>
      </c>
      <c r="P2248" s="122">
        <v>0.61031520525920002</v>
      </c>
      <c r="Q2248" s="122">
        <v>0.60256864690120004</v>
      </c>
      <c r="R2248" s="122">
        <v>0.6041412307588</v>
      </c>
      <c r="S2248" s="122">
        <v>0.59981942000120003</v>
      </c>
      <c r="T2248" s="122">
        <v>0.60104716461719998</v>
      </c>
      <c r="U2248" s="122">
        <v>0.60183044836879995</v>
      </c>
      <c r="V2248" s="122">
        <v>0.59851622364239998</v>
      </c>
      <c r="W2248" s="122">
        <v>0.596650592398</v>
      </c>
      <c r="X2248" s="122">
        <v>0.59276682911040002</v>
      </c>
      <c r="Y2248" s="122">
        <v>0.56485583326199995</v>
      </c>
      <c r="Z2248" s="122">
        <v>0.56289104472999996</v>
      </c>
      <c r="AA2248" s="122">
        <v>0.55906374256320002</v>
      </c>
      <c r="AB2248" s="122">
        <v>0.55196872533880004</v>
      </c>
      <c r="AC2248" s="122">
        <v>0.54561007076800005</v>
      </c>
      <c r="AD2248" s="122">
        <v>0.54842363966319996</v>
      </c>
      <c r="AE2248" s="122">
        <v>0.55754753674760005</v>
      </c>
      <c r="AF2248" s="122">
        <v>0.55459123019159995</v>
      </c>
      <c r="AG2248" s="122">
        <v>0.55132109768399995</v>
      </c>
      <c r="AH2248" s="122">
        <v>0.54739239439080001</v>
      </c>
      <c r="AI2248" s="122">
        <v>0.54395079722200002</v>
      </c>
      <c r="AJ2248" s="122">
        <v>0.56512976706759999</v>
      </c>
      <c r="AK2248" s="122">
        <v>0.56244184318279999</v>
      </c>
      <c r="AL2248" s="122">
        <v>0</v>
      </c>
    </row>
    <row r="2249" spans="1:38" hidden="1" x14ac:dyDescent="0.25">
      <c r="A2249" s="122" t="s">
        <v>2044</v>
      </c>
      <c r="B2249" s="122">
        <v>1</v>
      </c>
      <c r="C2249" s="122" t="s">
        <v>2225</v>
      </c>
      <c r="D2249" s="122" t="s">
        <v>2122</v>
      </c>
      <c r="E2249" s="122">
        <v>42</v>
      </c>
      <c r="F2249" s="122">
        <v>0.41140029781479998</v>
      </c>
      <c r="G2249" s="122">
        <v>0.42094961023639998</v>
      </c>
      <c r="H2249" s="122">
        <v>0.4337774771988</v>
      </c>
      <c r="I2249" s="122">
        <v>0.44097571188719997</v>
      </c>
      <c r="J2249" s="122">
        <v>0.45613077356280002</v>
      </c>
      <c r="K2249" s="122">
        <v>0.4519973493028</v>
      </c>
      <c r="L2249" s="122">
        <v>0.45725353748199998</v>
      </c>
      <c r="M2249" s="122">
        <v>0.46512965546879997</v>
      </c>
      <c r="N2249" s="122">
        <v>0.46411017952040001</v>
      </c>
      <c r="O2249" s="122">
        <v>0.47255040875280002</v>
      </c>
      <c r="P2249" s="122">
        <v>0.47030911037599998</v>
      </c>
      <c r="Q2249" s="122">
        <v>0.46725936321680001</v>
      </c>
      <c r="R2249" s="122">
        <v>0.47154971956399999</v>
      </c>
      <c r="S2249" s="122">
        <v>0.46956925223320001</v>
      </c>
      <c r="T2249" s="122">
        <v>0.47365068075920003</v>
      </c>
      <c r="U2249" s="122">
        <v>0.47411401203879999</v>
      </c>
      <c r="V2249" s="122">
        <v>0.47015271210319998</v>
      </c>
      <c r="W2249" s="122">
        <v>0.46733177884400001</v>
      </c>
      <c r="X2249" s="122">
        <v>0.46256875234360001</v>
      </c>
      <c r="Y2249" s="122">
        <v>0.43462979203000002</v>
      </c>
      <c r="Z2249" s="122">
        <v>0.43335370614759999</v>
      </c>
      <c r="AA2249" s="122">
        <v>0.42896505495479997</v>
      </c>
      <c r="AB2249" s="122">
        <v>0.42103429752720001</v>
      </c>
      <c r="AC2249" s="122">
        <v>0.42125954899279999</v>
      </c>
      <c r="AD2249" s="122">
        <v>0.42661566481239999</v>
      </c>
      <c r="AE2249" s="122">
        <v>0.43801586233439999</v>
      </c>
      <c r="AF2249" s="122">
        <v>0.44296133422520001</v>
      </c>
      <c r="AG2249" s="122">
        <v>0.44781361199120001</v>
      </c>
      <c r="AH2249" s="122">
        <v>0.45157853348440002</v>
      </c>
      <c r="AI2249" s="122">
        <v>0.45675111641600002</v>
      </c>
      <c r="AJ2249" s="122">
        <v>0.4603189221456</v>
      </c>
      <c r="AK2249" s="122">
        <v>0.43676527820799999</v>
      </c>
      <c r="AL2249" s="122">
        <v>0</v>
      </c>
    </row>
    <row r="2250" spans="1:38" hidden="1" x14ac:dyDescent="0.25">
      <c r="A2250" s="122" t="s">
        <v>2044</v>
      </c>
      <c r="B2250" s="122">
        <v>1</v>
      </c>
      <c r="C2250" s="122" t="s">
        <v>2225</v>
      </c>
      <c r="D2250" s="122" t="s">
        <v>2175</v>
      </c>
      <c r="E2250" s="122">
        <v>42</v>
      </c>
      <c r="F2250" s="122">
        <v>3.4710749388000002E-3</v>
      </c>
      <c r="G2250" s="122">
        <v>3.5599879279999999E-3</v>
      </c>
      <c r="H2250" s="122">
        <v>3.6416879127999999E-3</v>
      </c>
      <c r="I2250" s="122">
        <v>3.678145282E-3</v>
      </c>
      <c r="J2250" s="122">
        <v>3.7068793075999999E-3</v>
      </c>
      <c r="K2250" s="122">
        <v>3.7232766591999999E-3</v>
      </c>
      <c r="L2250" s="122">
        <v>3.7272172167999999E-3</v>
      </c>
      <c r="M2250" s="122">
        <v>3.7543795799999998E-3</v>
      </c>
      <c r="N2250" s="122">
        <v>3.7723627843999998E-3</v>
      </c>
      <c r="O2250" s="122">
        <v>3.7910377540000002E-3</v>
      </c>
      <c r="P2250" s="122">
        <v>3.7599593304000001E-3</v>
      </c>
      <c r="Q2250" s="122">
        <v>3.7147476351999998E-3</v>
      </c>
      <c r="R2250" s="122">
        <v>3.6710139171999999E-3</v>
      </c>
      <c r="S2250" s="122">
        <v>3.6254229312E-3</v>
      </c>
      <c r="T2250" s="122">
        <v>3.5700855987999998E-3</v>
      </c>
      <c r="U2250" s="122">
        <v>3.5413525811999998E-3</v>
      </c>
      <c r="V2250" s="122">
        <v>3.4930937300000002E-3</v>
      </c>
      <c r="W2250" s="122">
        <v>3.4376512043999999E-3</v>
      </c>
      <c r="X2250" s="122">
        <v>3.4006593851999998E-3</v>
      </c>
      <c r="Y2250" s="122">
        <v>3.363704848E-3</v>
      </c>
      <c r="Z2250" s="122">
        <v>3.2899921879999999E-3</v>
      </c>
      <c r="AA2250" s="122">
        <v>3.2578366072E-3</v>
      </c>
      <c r="AB2250" s="122">
        <v>3.2273085516E-3</v>
      </c>
      <c r="AC2250" s="122">
        <v>3.1463876444E-3</v>
      </c>
      <c r="AD2250" s="122">
        <v>3.1395969219999999E-3</v>
      </c>
      <c r="AE2250" s="122">
        <v>3.1498864627999999E-3</v>
      </c>
      <c r="AF2250" s="122">
        <v>3.040627142E-3</v>
      </c>
      <c r="AG2250" s="122">
        <v>2.9267046928000001E-3</v>
      </c>
      <c r="AH2250" s="122">
        <v>2.8256166316000001E-3</v>
      </c>
      <c r="AI2250" s="122">
        <v>2.7199375699999999E-3</v>
      </c>
      <c r="AJ2250" s="122">
        <v>2.7519083283999999E-3</v>
      </c>
      <c r="AK2250" s="122">
        <v>2.6825039584000001E-3</v>
      </c>
      <c r="AL2250" s="122">
        <v>0</v>
      </c>
    </row>
    <row r="2251" spans="1:38" hidden="1" x14ac:dyDescent="0.25">
      <c r="A2251" s="122" t="s">
        <v>2044</v>
      </c>
      <c r="B2251" s="122">
        <v>1</v>
      </c>
      <c r="C2251" s="122" t="s">
        <v>2225</v>
      </c>
      <c r="D2251" s="122" t="s">
        <v>2123</v>
      </c>
      <c r="E2251" s="122">
        <v>42</v>
      </c>
      <c r="F2251" s="122">
        <v>0.2700623470188</v>
      </c>
      <c r="G2251" s="122">
        <v>0.27696621975960001</v>
      </c>
      <c r="H2251" s="122">
        <v>0.28497053480840001</v>
      </c>
      <c r="I2251" s="122">
        <v>0.28908284308120002</v>
      </c>
      <c r="J2251" s="122">
        <v>0.29510097530480001</v>
      </c>
      <c r="K2251" s="122">
        <v>0.3005716762608</v>
      </c>
      <c r="L2251" s="122">
        <v>0.30280999037520001</v>
      </c>
      <c r="M2251" s="122">
        <v>0.30731786345119999</v>
      </c>
      <c r="N2251" s="122">
        <v>0.31224697157640002</v>
      </c>
      <c r="O2251" s="122">
        <v>0.31694563971560002</v>
      </c>
      <c r="P2251" s="122">
        <v>0.32035135790000002</v>
      </c>
      <c r="Q2251" s="122">
        <v>0.32054719055800002</v>
      </c>
      <c r="R2251" s="122">
        <v>0.32226399676520001</v>
      </c>
      <c r="S2251" s="122">
        <v>0.32237154181959998</v>
      </c>
      <c r="T2251" s="122">
        <v>0.32136918262120001</v>
      </c>
      <c r="U2251" s="122">
        <v>0.32596438876959999</v>
      </c>
      <c r="V2251" s="122">
        <v>0.3295833135756</v>
      </c>
      <c r="W2251" s="122">
        <v>0.33120950896880003</v>
      </c>
      <c r="X2251" s="122">
        <v>0.33259679649000001</v>
      </c>
      <c r="Y2251" s="122">
        <v>0.330179923752</v>
      </c>
      <c r="Z2251" s="122">
        <v>0.32681601592920001</v>
      </c>
      <c r="AA2251" s="122">
        <v>0.33012630866319997</v>
      </c>
      <c r="AB2251" s="122">
        <v>0.33347435234959999</v>
      </c>
      <c r="AC2251" s="122">
        <v>0.32798194699479999</v>
      </c>
      <c r="AD2251" s="122">
        <v>0.32693674823320001</v>
      </c>
      <c r="AE2251" s="122">
        <v>0.32949201663560002</v>
      </c>
      <c r="AF2251" s="122">
        <v>0.32676734013280001</v>
      </c>
      <c r="AG2251" s="122">
        <v>0.3231770103744</v>
      </c>
      <c r="AH2251" s="122">
        <v>0.32036170387480001</v>
      </c>
      <c r="AI2251" s="122">
        <v>0.31708447608599999</v>
      </c>
      <c r="AJ2251" s="122">
        <v>0.3139134966464</v>
      </c>
      <c r="AK2251" s="122">
        <v>0.31197465908279998</v>
      </c>
      <c r="AL2251" s="122">
        <v>0</v>
      </c>
    </row>
    <row r="2252" spans="1:38" x14ac:dyDescent="0.25">
      <c r="A2252" s="122" t="s">
        <v>2044</v>
      </c>
      <c r="B2252" s="122">
        <v>1</v>
      </c>
      <c r="C2252" s="122" t="s">
        <v>2225</v>
      </c>
      <c r="D2252" s="122" t="s">
        <v>2124</v>
      </c>
      <c r="E2252" s="122">
        <v>42</v>
      </c>
      <c r="F2252" s="122">
        <v>1.9818239788787999</v>
      </c>
      <c r="G2252" s="122">
        <v>2.0146559262872001</v>
      </c>
      <c r="H2252" s="122">
        <v>2.0470446344431998</v>
      </c>
      <c r="I2252" s="122">
        <v>2.0267525672408002</v>
      </c>
      <c r="J2252" s="122">
        <v>2.0178291459508002</v>
      </c>
      <c r="K2252" s="122">
        <v>1.977231052174</v>
      </c>
      <c r="L2252" s="122">
        <v>1.9455892454292001</v>
      </c>
      <c r="M2252" s="122">
        <v>1.9481009274468</v>
      </c>
      <c r="N2252" s="122">
        <v>1.9461601728016</v>
      </c>
      <c r="O2252" s="122">
        <v>1.9645154556076001</v>
      </c>
      <c r="P2252" s="122">
        <v>1.9628885331188</v>
      </c>
      <c r="Q2252" s="122">
        <v>1.937958183196</v>
      </c>
      <c r="R2252" s="122">
        <v>1.9328367854824</v>
      </c>
      <c r="S2252" s="122">
        <v>1.908983834604</v>
      </c>
      <c r="T2252" s="122">
        <v>1.8785626128163999</v>
      </c>
      <c r="U2252" s="122">
        <v>1.8729526586092</v>
      </c>
      <c r="V2252" s="122">
        <v>1.8556928703628</v>
      </c>
      <c r="W2252" s="122">
        <v>1.8479243843983999</v>
      </c>
      <c r="X2252" s="122">
        <v>1.8356350873280001</v>
      </c>
      <c r="Y2252" s="122">
        <v>1.8164334749736</v>
      </c>
      <c r="Z2252" s="122">
        <v>1.8000786980204</v>
      </c>
      <c r="AA2252" s="122">
        <v>1.8270489971916</v>
      </c>
      <c r="AB2252" s="122">
        <v>1.8513969057919999</v>
      </c>
      <c r="AC2252" s="122">
        <v>1.8130518114464</v>
      </c>
      <c r="AD2252" s="122">
        <v>1.7853873553124</v>
      </c>
      <c r="AE2252" s="122">
        <v>1.7772525390452001</v>
      </c>
      <c r="AF2252" s="122">
        <v>1.7494867595912</v>
      </c>
      <c r="AG2252" s="122">
        <v>1.7179643467615999</v>
      </c>
      <c r="AH2252" s="122">
        <v>1.6899544092144001</v>
      </c>
      <c r="AI2252" s="122">
        <v>1.6504420335368</v>
      </c>
      <c r="AJ2252" s="122">
        <v>1.6371184449339999</v>
      </c>
      <c r="AK2252" s="122">
        <v>1.595618958934</v>
      </c>
      <c r="AL2252" s="122">
        <v>0</v>
      </c>
    </row>
    <row r="2253" spans="1:38" hidden="1" x14ac:dyDescent="0.25">
      <c r="A2253" s="122" t="s">
        <v>2044</v>
      </c>
      <c r="B2253" s="122">
        <v>1</v>
      </c>
      <c r="C2253" s="122" t="s">
        <v>2225</v>
      </c>
      <c r="D2253" s="122" t="s">
        <v>474</v>
      </c>
      <c r="E2253" s="122">
        <v>42</v>
      </c>
      <c r="F2253" s="122">
        <v>0.36291650548159998</v>
      </c>
      <c r="G2253" s="122">
        <v>0.37016391938960003</v>
      </c>
      <c r="H2253" s="122">
        <v>0.38030266652560002</v>
      </c>
      <c r="I2253" s="122">
        <v>0.3834871286148</v>
      </c>
      <c r="J2253" s="122">
        <v>0.39084468334799999</v>
      </c>
      <c r="K2253" s="122">
        <v>0.39481610225399999</v>
      </c>
      <c r="L2253" s="122">
        <v>0.3952446420356</v>
      </c>
      <c r="M2253" s="122">
        <v>0.39693760768199998</v>
      </c>
      <c r="N2253" s="122">
        <v>0.40317352887840002</v>
      </c>
      <c r="O2253" s="122">
        <v>0.40937222957120001</v>
      </c>
      <c r="P2253" s="122">
        <v>0.41181143048079999</v>
      </c>
      <c r="Q2253" s="122">
        <v>0.4101839542388</v>
      </c>
      <c r="R2253" s="122">
        <v>0.41412560797999998</v>
      </c>
      <c r="S2253" s="122">
        <v>0.4098708841416</v>
      </c>
      <c r="T2253" s="122">
        <v>0.40352922628760002</v>
      </c>
      <c r="U2253" s="122">
        <v>0.403506799892</v>
      </c>
      <c r="V2253" s="122">
        <v>0.40899829418</v>
      </c>
      <c r="W2253" s="122">
        <v>0.41204177137480003</v>
      </c>
      <c r="X2253" s="122">
        <v>0.4124976424688</v>
      </c>
      <c r="Y2253" s="122">
        <v>0.40839080525600002</v>
      </c>
      <c r="Z2253" s="122">
        <v>0.40287589233080001</v>
      </c>
      <c r="AA2253" s="122">
        <v>0.40549599359080002</v>
      </c>
      <c r="AB2253" s="122">
        <v>0.40873482133959999</v>
      </c>
      <c r="AC2253" s="122">
        <v>0.40162110215919999</v>
      </c>
      <c r="AD2253" s="122">
        <v>0.39360251914760003</v>
      </c>
      <c r="AE2253" s="122">
        <v>0.39600860137720001</v>
      </c>
      <c r="AF2253" s="122">
        <v>0.39783244894679998</v>
      </c>
      <c r="AG2253" s="122">
        <v>0.39760363900599999</v>
      </c>
      <c r="AH2253" s="122">
        <v>0.39585169349880001</v>
      </c>
      <c r="AI2253" s="122">
        <v>0.39475072782319998</v>
      </c>
      <c r="AJ2253" s="122">
        <v>0.39095593674759999</v>
      </c>
      <c r="AK2253" s="122">
        <v>0.38253723588920002</v>
      </c>
      <c r="AL2253" s="122">
        <v>0</v>
      </c>
    </row>
    <row r="2254" spans="1:38" hidden="1" x14ac:dyDescent="0.25">
      <c r="A2254" s="122" t="s">
        <v>2044</v>
      </c>
      <c r="B2254" s="122">
        <v>1</v>
      </c>
      <c r="C2254" s="122" t="s">
        <v>2225</v>
      </c>
      <c r="D2254" s="122" t="s">
        <v>2125</v>
      </c>
      <c r="E2254" s="122">
        <v>42</v>
      </c>
      <c r="F2254" s="122">
        <v>0.23364825331960001</v>
      </c>
      <c r="G2254" s="122">
        <v>0.23531103468600001</v>
      </c>
      <c r="H2254" s="122">
        <v>0.23595016036200001</v>
      </c>
      <c r="I2254" s="122">
        <v>0.23383919581400001</v>
      </c>
      <c r="J2254" s="122">
        <v>0.23177858746839999</v>
      </c>
      <c r="K2254" s="122">
        <v>0.22905061331320001</v>
      </c>
      <c r="L2254" s="122">
        <v>0.22660570019920001</v>
      </c>
      <c r="M2254" s="122">
        <v>0.22611289715839999</v>
      </c>
      <c r="N2254" s="122">
        <v>0.22518859427400001</v>
      </c>
      <c r="O2254" s="122">
        <v>0.2247357361284</v>
      </c>
      <c r="P2254" s="122">
        <v>0.22394388253719999</v>
      </c>
      <c r="Q2254" s="122">
        <v>0.22191409778439999</v>
      </c>
      <c r="R2254" s="122">
        <v>0.22055741958880001</v>
      </c>
      <c r="S2254" s="122">
        <v>0.21902707188039999</v>
      </c>
      <c r="T2254" s="122">
        <v>0.2162216564312</v>
      </c>
      <c r="U2254" s="122">
        <v>0.2152998693888</v>
      </c>
      <c r="V2254" s="122">
        <v>0.21339149393519999</v>
      </c>
      <c r="W2254" s="122">
        <v>0.2114920175228</v>
      </c>
      <c r="X2254" s="122">
        <v>0.21088327438359999</v>
      </c>
      <c r="Y2254" s="122">
        <v>0.20973424840759999</v>
      </c>
      <c r="Z2254" s="122">
        <v>0.2070735621724</v>
      </c>
      <c r="AA2254" s="122">
        <v>0.20701657704840001</v>
      </c>
      <c r="AB2254" s="122">
        <v>0.20700157635640001</v>
      </c>
      <c r="AC2254" s="122">
        <v>0.2026818497032</v>
      </c>
      <c r="AD2254" s="122">
        <v>0.20264599636399999</v>
      </c>
      <c r="AE2254" s="122">
        <v>0.20375358997000001</v>
      </c>
      <c r="AF2254" s="122">
        <v>0.1980021743672</v>
      </c>
      <c r="AG2254" s="122">
        <v>0.192223834334</v>
      </c>
      <c r="AH2254" s="122">
        <v>0.1871331950572</v>
      </c>
      <c r="AI2254" s="122">
        <v>0.1815055835404</v>
      </c>
      <c r="AJ2254" s="122">
        <v>0.18581029143880001</v>
      </c>
      <c r="AK2254" s="122">
        <v>0.18296516174159999</v>
      </c>
      <c r="AL2254" s="122">
        <v>0</v>
      </c>
    </row>
    <row r="2255" spans="1:38" hidden="1" x14ac:dyDescent="0.25">
      <c r="A2255" s="122" t="s">
        <v>2044</v>
      </c>
      <c r="B2255" s="122">
        <v>1</v>
      </c>
      <c r="C2255" s="122" t="s">
        <v>2225</v>
      </c>
      <c r="D2255" s="122" t="s">
        <v>2126</v>
      </c>
      <c r="E2255" s="122">
        <v>42</v>
      </c>
      <c r="F2255" s="122">
        <v>3.1188927543200001E-2</v>
      </c>
      <c r="G2255" s="122">
        <v>3.0975516020399999E-2</v>
      </c>
      <c r="H2255" s="122">
        <v>3.0868905916799999E-2</v>
      </c>
      <c r="I2255" s="122">
        <v>2.9964974788E-2</v>
      </c>
      <c r="J2255" s="122">
        <v>2.88687705096E-2</v>
      </c>
      <c r="K2255" s="122">
        <v>2.76600805264E-2</v>
      </c>
      <c r="L2255" s="122">
        <v>2.6393854617200001E-2</v>
      </c>
      <c r="M2255" s="122">
        <v>2.5729280684800002E-2</v>
      </c>
      <c r="N2255" s="122">
        <v>2.53051606332E-2</v>
      </c>
      <c r="O2255" s="122">
        <v>2.5273764558000001E-2</v>
      </c>
      <c r="P2255" s="122">
        <v>2.50717735492E-2</v>
      </c>
      <c r="Q2255" s="122">
        <v>2.4678482544799998E-2</v>
      </c>
      <c r="R2255" s="122">
        <v>2.4094559941200001E-2</v>
      </c>
      <c r="S2255" s="122">
        <v>2.33719944416E-2</v>
      </c>
      <c r="T2255" s="122">
        <v>2.2601815028800001E-2</v>
      </c>
      <c r="U2255" s="122">
        <v>2.22026946848E-2</v>
      </c>
      <c r="V2255" s="122">
        <v>2.17763895076E-2</v>
      </c>
      <c r="W2255" s="122">
        <v>2.13538569608E-2</v>
      </c>
      <c r="X2255" s="122">
        <v>2.0973041644799999E-2</v>
      </c>
      <c r="Y2255" s="122">
        <v>2.07824909068E-2</v>
      </c>
      <c r="Z2255" s="122">
        <v>2.0733587615999999E-2</v>
      </c>
      <c r="AA2255" s="122">
        <v>2.1479987827199998E-2</v>
      </c>
      <c r="AB2255" s="122">
        <v>2.213839712E-2</v>
      </c>
      <c r="AC2255" s="122">
        <v>2.1981938521199999E-2</v>
      </c>
      <c r="AD2255" s="122">
        <v>2.1623789549599998E-2</v>
      </c>
      <c r="AE2255" s="122">
        <v>2.15931630152E-2</v>
      </c>
      <c r="AF2255" s="122">
        <v>2.1546418460000001E-2</v>
      </c>
      <c r="AG2255" s="122">
        <v>2.1443385275200001E-2</v>
      </c>
      <c r="AH2255" s="122">
        <v>2.1249216237200001E-2</v>
      </c>
      <c r="AI2255" s="122">
        <v>2.09018348756E-2</v>
      </c>
      <c r="AJ2255" s="122">
        <v>1.9867720291999999E-2</v>
      </c>
      <c r="AK2255" s="122">
        <v>1.8825491431599999E-2</v>
      </c>
      <c r="AL2255" s="122">
        <v>0</v>
      </c>
    </row>
    <row r="2256" spans="1:38" hidden="1" x14ac:dyDescent="0.25">
      <c r="A2256" s="122" t="s">
        <v>2044</v>
      </c>
      <c r="B2256" s="122">
        <v>1</v>
      </c>
      <c r="C2256" s="122" t="s">
        <v>2225</v>
      </c>
      <c r="D2256" s="122" t="s">
        <v>2127</v>
      </c>
      <c r="E2256" s="122">
        <v>42</v>
      </c>
      <c r="F2256" s="122">
        <v>8.7877850533200005E-2</v>
      </c>
      <c r="G2256" s="122">
        <v>9.0979655270000001E-2</v>
      </c>
      <c r="H2256" s="122">
        <v>9.4347367981999997E-2</v>
      </c>
      <c r="I2256" s="122">
        <v>9.626665559E-2</v>
      </c>
      <c r="J2256" s="122">
        <v>9.9468711599599996E-2</v>
      </c>
      <c r="K2256" s="122">
        <v>0.10166244653879999</v>
      </c>
      <c r="L2256" s="122">
        <v>0.1041056233476</v>
      </c>
      <c r="M2256" s="122">
        <v>0.1059086246288</v>
      </c>
      <c r="N2256" s="122">
        <v>0.1069447103312</v>
      </c>
      <c r="O2256" s="122">
        <v>0.11035735616639999</v>
      </c>
      <c r="P2256" s="122">
        <v>0.1116375121148</v>
      </c>
      <c r="Q2256" s="122">
        <v>0.1128754724076</v>
      </c>
      <c r="R2256" s="122">
        <v>0.1150061499384</v>
      </c>
      <c r="S2256" s="122">
        <v>0.1154113427264</v>
      </c>
      <c r="T2256" s="122">
        <v>0.1170286837384</v>
      </c>
      <c r="U2256" s="122">
        <v>0.1201927677888</v>
      </c>
      <c r="V2256" s="122">
        <v>0.1225861180712</v>
      </c>
      <c r="W2256" s="122">
        <v>0.124959051462</v>
      </c>
      <c r="X2256" s="122">
        <v>0.127702808828</v>
      </c>
      <c r="Y2256" s="122">
        <v>0.124574606842</v>
      </c>
      <c r="Z2256" s="122">
        <v>0.12518778513359999</v>
      </c>
      <c r="AA2256" s="122">
        <v>0.12978768495840001</v>
      </c>
      <c r="AB2256" s="122">
        <v>0.13194165563599999</v>
      </c>
      <c r="AC2256" s="122">
        <v>0.1336852979448</v>
      </c>
      <c r="AD2256" s="122">
        <v>0.136404924782</v>
      </c>
      <c r="AE2256" s="122">
        <v>0.14114336951959999</v>
      </c>
      <c r="AF2256" s="122">
        <v>0.14410855610760001</v>
      </c>
      <c r="AG2256" s="122">
        <v>0.14691997591040001</v>
      </c>
      <c r="AH2256" s="122">
        <v>0.14975547617240001</v>
      </c>
      <c r="AI2256" s="122">
        <v>0.15323653292639999</v>
      </c>
      <c r="AJ2256" s="122">
        <v>0.1464946354844</v>
      </c>
      <c r="AK2256" s="122">
        <v>0.14859646422879999</v>
      </c>
      <c r="AL2256" s="122">
        <v>0</v>
      </c>
    </row>
    <row r="2257" spans="1:38" hidden="1" x14ac:dyDescent="0.25">
      <c r="A2257" s="122" t="s">
        <v>2044</v>
      </c>
      <c r="B2257" s="122">
        <v>1</v>
      </c>
      <c r="C2257" s="122" t="s">
        <v>2225</v>
      </c>
      <c r="D2257" s="122" t="s">
        <v>2128</v>
      </c>
      <c r="E2257" s="122">
        <v>42</v>
      </c>
      <c r="F2257" s="122">
        <v>1.1074400437464</v>
      </c>
      <c r="G2257" s="122">
        <v>1.1314416564556</v>
      </c>
      <c r="H2257" s="122">
        <v>1.1512816249368001</v>
      </c>
      <c r="I2257" s="122">
        <v>1.1584474608840001</v>
      </c>
      <c r="J2257" s="122">
        <v>1.1690129975664001</v>
      </c>
      <c r="K2257" s="122">
        <v>1.159049450356</v>
      </c>
      <c r="L2257" s="122">
        <v>1.1568839756992</v>
      </c>
      <c r="M2257" s="122">
        <v>1.1702860523172001</v>
      </c>
      <c r="N2257" s="122">
        <v>1.17323100391</v>
      </c>
      <c r="O2257" s="122">
        <v>1.1738972242871999</v>
      </c>
      <c r="P2257" s="122">
        <v>1.1738821322144</v>
      </c>
      <c r="Q2257" s="122">
        <v>1.1643241552879999</v>
      </c>
      <c r="R2257" s="122">
        <v>1.1652934266316</v>
      </c>
      <c r="S2257" s="122">
        <v>1.1607782784667999</v>
      </c>
      <c r="T2257" s="122">
        <v>1.1606210905968</v>
      </c>
      <c r="U2257" s="122">
        <v>1.1630835523159999</v>
      </c>
      <c r="V2257" s="122">
        <v>1.1604659832472</v>
      </c>
      <c r="W2257" s="122">
        <v>1.1535126410387999</v>
      </c>
      <c r="X2257" s="122">
        <v>1.1472820043804</v>
      </c>
      <c r="Y2257" s="122">
        <v>1.1307315224548</v>
      </c>
      <c r="Z2257" s="122">
        <v>1.1172856944536</v>
      </c>
      <c r="AA2257" s="122">
        <v>1.1220549013604</v>
      </c>
      <c r="AB2257" s="122">
        <v>1.1266863635860001</v>
      </c>
      <c r="AC2257" s="122">
        <v>1.1074567095479999</v>
      </c>
      <c r="AD2257" s="122">
        <v>1.10943504875</v>
      </c>
      <c r="AE2257" s="122">
        <v>1.1246944641604</v>
      </c>
      <c r="AF2257" s="122">
        <v>1.11121344523</v>
      </c>
      <c r="AG2257" s="122">
        <v>1.0944395306012</v>
      </c>
      <c r="AH2257" s="122">
        <v>1.0777543701064001</v>
      </c>
      <c r="AI2257" s="122">
        <v>1.0573310797476001</v>
      </c>
      <c r="AJ2257" s="122">
        <v>1.0730874445704</v>
      </c>
      <c r="AK2257" s="122">
        <v>1.0364456159344</v>
      </c>
      <c r="AL2257" s="122">
        <v>0</v>
      </c>
    </row>
    <row r="2258" spans="1:38" hidden="1" x14ac:dyDescent="0.25">
      <c r="A2258" s="122" t="s">
        <v>2044</v>
      </c>
      <c r="B2258" s="122">
        <v>1</v>
      </c>
      <c r="C2258" s="122" t="s">
        <v>2225</v>
      </c>
      <c r="D2258" s="122" t="s">
        <v>2129</v>
      </c>
      <c r="E2258" s="122">
        <v>42</v>
      </c>
      <c r="F2258" s="122">
        <v>0.80229617766479999</v>
      </c>
      <c r="G2258" s="122">
        <v>0.81791634514519995</v>
      </c>
      <c r="H2258" s="122">
        <v>0.83944788523400005</v>
      </c>
      <c r="I2258" s="122">
        <v>0.84810949281799997</v>
      </c>
      <c r="J2258" s="122">
        <v>0.86965834625039995</v>
      </c>
      <c r="K2258" s="122">
        <v>0.85386608760600002</v>
      </c>
      <c r="L2258" s="122">
        <v>0.85527329734839996</v>
      </c>
      <c r="M2258" s="122">
        <v>0.86891830369120004</v>
      </c>
      <c r="N2258" s="122">
        <v>0.86820162657199995</v>
      </c>
      <c r="O2258" s="122">
        <v>0.87821537226080004</v>
      </c>
      <c r="P2258" s="122">
        <v>0.87306572767680002</v>
      </c>
      <c r="Q2258" s="122">
        <v>0.86344809715079995</v>
      </c>
      <c r="R2258" s="122">
        <v>0.86610381417560001</v>
      </c>
      <c r="S2258" s="122">
        <v>0.85942631526919999</v>
      </c>
      <c r="T2258" s="122">
        <v>0.85969939604360002</v>
      </c>
      <c r="U2258" s="122">
        <v>0.86462380133920003</v>
      </c>
      <c r="V2258" s="122">
        <v>0.86524294739679997</v>
      </c>
      <c r="W2258" s="122">
        <v>0.86751083704319998</v>
      </c>
      <c r="X2258" s="122">
        <v>0.86290095069079997</v>
      </c>
      <c r="Y2258" s="122">
        <v>0.83063140644120004</v>
      </c>
      <c r="Z2258" s="122">
        <v>0.82894126430079995</v>
      </c>
      <c r="AA2258" s="122">
        <v>0.83142541956039995</v>
      </c>
      <c r="AB2258" s="122">
        <v>0.82953267954200005</v>
      </c>
      <c r="AC2258" s="122">
        <v>0.81955575296000005</v>
      </c>
      <c r="AD2258" s="122">
        <v>0.81973377770760003</v>
      </c>
      <c r="AE2258" s="122">
        <v>0.83040154414</v>
      </c>
      <c r="AF2258" s="122">
        <v>0.83276156984159999</v>
      </c>
      <c r="AG2258" s="122">
        <v>0.83371449851479995</v>
      </c>
      <c r="AH2258" s="122">
        <v>0.83275004662639995</v>
      </c>
      <c r="AI2258" s="122">
        <v>0.83114266115440005</v>
      </c>
      <c r="AJ2258" s="122">
        <v>0.83013051397360005</v>
      </c>
      <c r="AK2258" s="122">
        <v>0.80913429565640005</v>
      </c>
      <c r="AL2258" s="122">
        <v>0</v>
      </c>
    </row>
    <row r="2259" spans="1:38" hidden="1" x14ac:dyDescent="0.25">
      <c r="A2259" s="122" t="s">
        <v>2044</v>
      </c>
      <c r="B2259" s="122">
        <v>1</v>
      </c>
      <c r="C2259" s="122" t="s">
        <v>2225</v>
      </c>
      <c r="D2259" s="122" t="s">
        <v>2176</v>
      </c>
      <c r="E2259" s="122">
        <v>42</v>
      </c>
      <c r="F2259" s="122">
        <v>1.04470279144E-2</v>
      </c>
      <c r="G2259" s="122">
        <v>1.07179815232E-2</v>
      </c>
      <c r="H2259" s="122">
        <v>1.0966311185200001E-2</v>
      </c>
      <c r="I2259" s="122">
        <v>1.09608290848E-2</v>
      </c>
      <c r="J2259" s="122">
        <v>1.08465847336E-2</v>
      </c>
      <c r="K2259" s="122">
        <v>1.08136430304E-2</v>
      </c>
      <c r="L2259" s="122">
        <v>1.07773704892E-2</v>
      </c>
      <c r="M2259" s="122">
        <v>1.0817068967599999E-2</v>
      </c>
      <c r="N2259" s="122">
        <v>1.08880097956E-2</v>
      </c>
      <c r="O2259" s="122">
        <v>1.0960976014800001E-2</v>
      </c>
      <c r="P2259" s="122">
        <v>1.10072242392E-2</v>
      </c>
      <c r="Q2259" s="122">
        <v>1.09411864072E-2</v>
      </c>
      <c r="R2259" s="122">
        <v>1.088217319E-2</v>
      </c>
      <c r="S2259" s="122">
        <v>1.0809895558E-2</v>
      </c>
      <c r="T2259" s="122">
        <v>1.0712428809599999E-2</v>
      </c>
      <c r="U2259" s="122">
        <v>1.06724145024E-2</v>
      </c>
      <c r="V2259" s="122">
        <v>1.0591249886E-2</v>
      </c>
      <c r="W2259" s="122">
        <v>1.0511220848800001E-2</v>
      </c>
      <c r="X2259" s="122">
        <v>1.0495469865999999E-2</v>
      </c>
      <c r="Y2259" s="122">
        <v>1.04731940488E-2</v>
      </c>
      <c r="Z2259" s="122">
        <v>1.0317224484E-2</v>
      </c>
      <c r="AA2259" s="122">
        <v>1.02735478888E-2</v>
      </c>
      <c r="AB2259" s="122">
        <v>1.02560474352E-2</v>
      </c>
      <c r="AC2259" s="122">
        <v>1.0100489652399999E-2</v>
      </c>
      <c r="AD2259" s="122">
        <v>1.01943544248E-2</v>
      </c>
      <c r="AE2259" s="122">
        <v>1.03419783908E-2</v>
      </c>
      <c r="AF2259" s="122">
        <v>1.0083029499199999E-2</v>
      </c>
      <c r="AG2259" s="122">
        <v>9.8096359172000006E-3</v>
      </c>
      <c r="AH2259" s="122">
        <v>9.5799167211999998E-3</v>
      </c>
      <c r="AI2259" s="122">
        <v>9.3334809540000004E-3</v>
      </c>
      <c r="AJ2259" s="122">
        <v>9.5501093436000002E-3</v>
      </c>
      <c r="AK2259" s="122">
        <v>9.4133509148000005E-3</v>
      </c>
      <c r="AL2259" s="122">
        <v>0</v>
      </c>
    </row>
    <row r="2260" spans="1:38" hidden="1" x14ac:dyDescent="0.25">
      <c r="A2260" s="122" t="s">
        <v>2044</v>
      </c>
      <c r="B2260" s="122">
        <v>1</v>
      </c>
      <c r="C2260" s="122" t="s">
        <v>2225</v>
      </c>
      <c r="D2260" s="122" t="s">
        <v>2130</v>
      </c>
      <c r="E2260" s="122">
        <v>42</v>
      </c>
      <c r="F2260" s="122">
        <v>8.9702887738800002E-2</v>
      </c>
      <c r="G2260" s="122">
        <v>9.1522242663599998E-2</v>
      </c>
      <c r="H2260" s="122">
        <v>9.3065980209999996E-2</v>
      </c>
      <c r="I2260" s="122">
        <v>9.31452523708E-2</v>
      </c>
      <c r="J2260" s="122">
        <v>9.3359701293599995E-2</v>
      </c>
      <c r="K2260" s="122">
        <v>9.3043023511200001E-2</v>
      </c>
      <c r="L2260" s="122">
        <v>9.2640218381199999E-2</v>
      </c>
      <c r="M2260" s="122">
        <v>9.2920049059599996E-2</v>
      </c>
      <c r="N2260" s="122">
        <v>9.2466142173999996E-2</v>
      </c>
      <c r="O2260" s="122">
        <v>9.1902497646400003E-2</v>
      </c>
      <c r="P2260" s="122">
        <v>9.1569685905599996E-2</v>
      </c>
      <c r="Q2260" s="122">
        <v>9.1064697068799993E-2</v>
      </c>
      <c r="R2260" s="122">
        <v>9.0997238973200001E-2</v>
      </c>
      <c r="S2260" s="122">
        <v>9.0678304961999995E-2</v>
      </c>
      <c r="T2260" s="122">
        <v>9.0380543007999997E-2</v>
      </c>
      <c r="U2260" s="122">
        <v>9.0622604937199994E-2</v>
      </c>
      <c r="V2260" s="122">
        <v>9.0252990931599997E-2</v>
      </c>
      <c r="W2260" s="122">
        <v>8.9479323211600001E-2</v>
      </c>
      <c r="X2260" s="122">
        <v>8.9660949341600002E-2</v>
      </c>
      <c r="Y2260" s="122">
        <v>8.9597373653200002E-2</v>
      </c>
      <c r="Z2260" s="122">
        <v>8.8576726568400002E-2</v>
      </c>
      <c r="AA2260" s="122">
        <v>8.8475168174400001E-2</v>
      </c>
      <c r="AB2260" s="122">
        <v>8.8522730987599996E-2</v>
      </c>
      <c r="AC2260" s="122">
        <v>8.7529207264799999E-2</v>
      </c>
      <c r="AD2260" s="122">
        <v>8.8383634508400005E-2</v>
      </c>
      <c r="AE2260" s="122">
        <v>8.9762954360800007E-2</v>
      </c>
      <c r="AF2260" s="122">
        <v>8.7671045901600006E-2</v>
      </c>
      <c r="AG2260" s="122">
        <v>8.5178952972399996E-2</v>
      </c>
      <c r="AH2260" s="122">
        <v>8.3097129866799999E-2</v>
      </c>
      <c r="AI2260" s="122">
        <v>8.0661355963999995E-2</v>
      </c>
      <c r="AJ2260" s="122">
        <v>8.3304047380399995E-2</v>
      </c>
      <c r="AK2260" s="122">
        <v>8.1888614295600001E-2</v>
      </c>
      <c r="AL2260" s="122">
        <v>0</v>
      </c>
    </row>
    <row r="2261" spans="1:38" hidden="1" x14ac:dyDescent="0.25">
      <c r="A2261" s="122" t="s">
        <v>2044</v>
      </c>
      <c r="B2261" s="122">
        <v>1</v>
      </c>
      <c r="C2261" s="122" t="s">
        <v>2225</v>
      </c>
      <c r="D2261" s="122" t="s">
        <v>2131</v>
      </c>
      <c r="E2261" s="122">
        <v>42</v>
      </c>
      <c r="F2261" s="122">
        <v>0.46653411560559999</v>
      </c>
      <c r="G2261" s="122">
        <v>0.4736336881164</v>
      </c>
      <c r="H2261" s="122">
        <v>0.48733559625520001</v>
      </c>
      <c r="I2261" s="122">
        <v>0.48729986926879998</v>
      </c>
      <c r="J2261" s="122">
        <v>0.49939159488399998</v>
      </c>
      <c r="K2261" s="122">
        <v>0.50498918321039998</v>
      </c>
      <c r="L2261" s="122">
        <v>0.50381121432599996</v>
      </c>
      <c r="M2261" s="122">
        <v>0.49891357052599999</v>
      </c>
      <c r="N2261" s="122">
        <v>0.50624561492679998</v>
      </c>
      <c r="O2261" s="122">
        <v>0.51307418021439999</v>
      </c>
      <c r="P2261" s="122">
        <v>0.51128428455999997</v>
      </c>
      <c r="Q2261" s="122">
        <v>0.5029456587708</v>
      </c>
      <c r="R2261" s="122">
        <v>0.511138368678</v>
      </c>
      <c r="S2261" s="122">
        <v>0.5095985318256</v>
      </c>
      <c r="T2261" s="122">
        <v>0.50310769953919998</v>
      </c>
      <c r="U2261" s="122">
        <v>0.51014428666599998</v>
      </c>
      <c r="V2261" s="122">
        <v>0.5277051288404</v>
      </c>
      <c r="W2261" s="122">
        <v>0.53871938664319996</v>
      </c>
      <c r="X2261" s="122">
        <v>0.54965236381159999</v>
      </c>
      <c r="Y2261" s="122">
        <v>0.55090227596880004</v>
      </c>
      <c r="Z2261" s="122">
        <v>0.55272636071799996</v>
      </c>
      <c r="AA2261" s="122">
        <v>0.55896898212680002</v>
      </c>
      <c r="AB2261" s="122">
        <v>0.56134389995040002</v>
      </c>
      <c r="AC2261" s="122">
        <v>0.56648827714359995</v>
      </c>
      <c r="AD2261" s="122">
        <v>0.56077427266839996</v>
      </c>
      <c r="AE2261" s="122">
        <v>0.57819686798159997</v>
      </c>
      <c r="AF2261" s="122">
        <v>0.60198375553399996</v>
      </c>
      <c r="AG2261" s="122">
        <v>0.62447252793240005</v>
      </c>
      <c r="AH2261" s="122">
        <v>0.64285062309719998</v>
      </c>
      <c r="AI2261" s="122">
        <v>0.66404893120719999</v>
      </c>
      <c r="AJ2261" s="122">
        <v>0.67565817928000005</v>
      </c>
      <c r="AK2261" s="122">
        <v>0.6658925004788</v>
      </c>
      <c r="AL2261" s="122">
        <v>0</v>
      </c>
    </row>
    <row r="2262" spans="1:38" hidden="1" x14ac:dyDescent="0.25">
      <c r="A2262" s="122" t="s">
        <v>2044</v>
      </c>
      <c r="B2262" s="122">
        <v>1</v>
      </c>
      <c r="C2262" s="122" t="s">
        <v>2225</v>
      </c>
      <c r="D2262" s="122" t="s">
        <v>2132</v>
      </c>
      <c r="E2262" s="122">
        <v>42</v>
      </c>
      <c r="F2262" s="122">
        <v>0.13628294176</v>
      </c>
      <c r="G2262" s="122">
        <v>0.13944791553559999</v>
      </c>
      <c r="H2262" s="122">
        <v>0.14292319626200001</v>
      </c>
      <c r="I2262" s="122">
        <v>0.1455341258616</v>
      </c>
      <c r="J2262" s="122">
        <v>0.1507886107252</v>
      </c>
      <c r="K2262" s="122">
        <v>0.15034578054719999</v>
      </c>
      <c r="L2262" s="122">
        <v>0.1529702165124</v>
      </c>
      <c r="M2262" s="122">
        <v>0.1521325083824</v>
      </c>
      <c r="N2262" s="122">
        <v>0.15475268990999999</v>
      </c>
      <c r="O2262" s="122">
        <v>0.15554462662759999</v>
      </c>
      <c r="P2262" s="122">
        <v>0.15660828397759999</v>
      </c>
      <c r="Q2262" s="122">
        <v>0.15142432309199999</v>
      </c>
      <c r="R2262" s="122">
        <v>0.15366842030120001</v>
      </c>
      <c r="S2262" s="122">
        <v>0.15249792096000001</v>
      </c>
      <c r="T2262" s="122">
        <v>0.151358334176</v>
      </c>
      <c r="U2262" s="122">
        <v>0.14646897647759999</v>
      </c>
      <c r="V2262" s="122">
        <v>0.14457907660280001</v>
      </c>
      <c r="W2262" s="122">
        <v>0.14121340841999999</v>
      </c>
      <c r="X2262" s="122">
        <v>0.13432652273599999</v>
      </c>
      <c r="Y2262" s="122">
        <v>0.1269685793376</v>
      </c>
      <c r="Z2262" s="122">
        <v>0.1204332609872</v>
      </c>
      <c r="AA2262" s="122">
        <v>0.1187497328836</v>
      </c>
      <c r="AB2262" s="122">
        <v>0.11472195091</v>
      </c>
      <c r="AC2262" s="122">
        <v>0.11606308247240001</v>
      </c>
      <c r="AD2262" s="122">
        <v>0.1203156052952</v>
      </c>
      <c r="AE2262" s="122">
        <v>0.1239146327832</v>
      </c>
      <c r="AF2262" s="122">
        <v>0.12814855926880001</v>
      </c>
      <c r="AG2262" s="122">
        <v>0.13301773729999999</v>
      </c>
      <c r="AH2262" s="122">
        <v>0.13772266204200001</v>
      </c>
      <c r="AI2262" s="122">
        <v>0.1415550465756</v>
      </c>
      <c r="AJ2262" s="122">
        <v>0.14614985702239999</v>
      </c>
      <c r="AK2262" s="122">
        <v>0.14734574388239999</v>
      </c>
      <c r="AL2262" s="122">
        <v>0</v>
      </c>
    </row>
    <row r="2263" spans="1:38" hidden="1" x14ac:dyDescent="0.25">
      <c r="A2263" s="122" t="s">
        <v>2044</v>
      </c>
      <c r="B2263" s="122">
        <v>1</v>
      </c>
      <c r="C2263" s="122" t="s">
        <v>2225</v>
      </c>
      <c r="D2263" s="122" t="s">
        <v>2133</v>
      </c>
      <c r="E2263" s="122">
        <v>42</v>
      </c>
      <c r="F2263" s="122">
        <v>0.83079953795719996</v>
      </c>
      <c r="G2263" s="122">
        <v>0.84204257040399999</v>
      </c>
      <c r="H2263" s="122">
        <v>0.85608447152199996</v>
      </c>
      <c r="I2263" s="122">
        <v>0.85005142019000002</v>
      </c>
      <c r="J2263" s="122">
        <v>0.8485561565684</v>
      </c>
      <c r="K2263" s="122">
        <v>0.84147598641120003</v>
      </c>
      <c r="L2263" s="122">
        <v>0.82121467583679997</v>
      </c>
      <c r="M2263" s="122">
        <v>0.82256778126880004</v>
      </c>
      <c r="N2263" s="122">
        <v>0.82483701552840005</v>
      </c>
      <c r="O2263" s="122">
        <v>0.82475590545599997</v>
      </c>
      <c r="P2263" s="122">
        <v>0.8242335434536</v>
      </c>
      <c r="Q2263" s="122">
        <v>0.81402547289000005</v>
      </c>
      <c r="R2263" s="122">
        <v>0.81490912640760005</v>
      </c>
      <c r="S2263" s="122">
        <v>0.80665156913879998</v>
      </c>
      <c r="T2263" s="122">
        <v>0.78741408323759998</v>
      </c>
      <c r="U2263" s="122">
        <v>0.78006960807720005</v>
      </c>
      <c r="V2263" s="122">
        <v>0.77355789614040005</v>
      </c>
      <c r="W2263" s="122">
        <v>0.76888357921200001</v>
      </c>
      <c r="X2263" s="122">
        <v>0.76499169219200003</v>
      </c>
      <c r="Y2263" s="122">
        <v>0.75749026318279999</v>
      </c>
      <c r="Z2263" s="122">
        <v>0.75043932607560004</v>
      </c>
      <c r="AA2263" s="122">
        <v>0.7542222362612</v>
      </c>
      <c r="AB2263" s="122">
        <v>0.75691919399880003</v>
      </c>
      <c r="AC2263" s="122">
        <v>0.74403461963039996</v>
      </c>
      <c r="AD2263" s="122">
        <v>0.73303900118400001</v>
      </c>
      <c r="AE2263" s="122">
        <v>0.7335756718948</v>
      </c>
      <c r="AF2263" s="122">
        <v>0.72951613450520003</v>
      </c>
      <c r="AG2263" s="122">
        <v>0.72088291845920005</v>
      </c>
      <c r="AH2263" s="122">
        <v>0.71080655395400005</v>
      </c>
      <c r="AI2263" s="122">
        <v>0.70196610729279996</v>
      </c>
      <c r="AJ2263" s="122">
        <v>0.71117604351920005</v>
      </c>
      <c r="AK2263" s="122">
        <v>0.67964744436960001</v>
      </c>
      <c r="AL2263" s="122">
        <v>0</v>
      </c>
    </row>
    <row r="2264" spans="1:38" hidden="1" x14ac:dyDescent="0.25">
      <c r="A2264" s="122" t="s">
        <v>2044</v>
      </c>
      <c r="B2264" s="122">
        <v>1</v>
      </c>
      <c r="C2264" s="122" t="s">
        <v>2225</v>
      </c>
      <c r="D2264" s="122" t="s">
        <v>2134</v>
      </c>
      <c r="E2264" s="122">
        <v>42</v>
      </c>
      <c r="F2264" s="122">
        <v>0.42661588009040002</v>
      </c>
      <c r="G2264" s="122">
        <v>0.43266443906000002</v>
      </c>
      <c r="H2264" s="122">
        <v>0.43915215104880001</v>
      </c>
      <c r="I2264" s="122">
        <v>0.43696825503800002</v>
      </c>
      <c r="J2264" s="122">
        <v>0.43764813696240001</v>
      </c>
      <c r="K2264" s="122">
        <v>0.43643065713239998</v>
      </c>
      <c r="L2264" s="122">
        <v>0.43046065984319998</v>
      </c>
      <c r="M2264" s="122">
        <v>0.42999015382959999</v>
      </c>
      <c r="N2264" s="122">
        <v>0.43169210740039998</v>
      </c>
      <c r="O2264" s="122">
        <v>0.43351046726120002</v>
      </c>
      <c r="P2264" s="122">
        <v>0.43278799205040003</v>
      </c>
      <c r="Q2264" s="122">
        <v>0.4281392436384</v>
      </c>
      <c r="R2264" s="122">
        <v>0.42845548147360002</v>
      </c>
      <c r="S2264" s="122">
        <v>0.42448501693919999</v>
      </c>
      <c r="T2264" s="122">
        <v>0.41619710532679999</v>
      </c>
      <c r="U2264" s="122">
        <v>0.4172958892452</v>
      </c>
      <c r="V2264" s="122">
        <v>0.41965218660120002</v>
      </c>
      <c r="W2264" s="122">
        <v>0.42412065903480001</v>
      </c>
      <c r="X2264" s="122">
        <v>0.431123460362</v>
      </c>
      <c r="Y2264" s="122">
        <v>0.4283423359936</v>
      </c>
      <c r="Z2264" s="122">
        <v>0.42913280777079998</v>
      </c>
      <c r="AA2264" s="122">
        <v>0.43447651487240002</v>
      </c>
      <c r="AB2264" s="122">
        <v>0.43644486867519999</v>
      </c>
      <c r="AC2264" s="122">
        <v>0.43153470176600001</v>
      </c>
      <c r="AD2264" s="122">
        <v>0.4271478392384</v>
      </c>
      <c r="AE2264" s="122">
        <v>0.42999003242720002</v>
      </c>
      <c r="AF2264" s="122">
        <v>0.42995018648400002</v>
      </c>
      <c r="AG2264" s="122">
        <v>0.42802881303840001</v>
      </c>
      <c r="AH2264" s="122">
        <v>0.4262623996512</v>
      </c>
      <c r="AI2264" s="122">
        <v>0.42318991679439999</v>
      </c>
      <c r="AJ2264" s="122">
        <v>0.42721738718399999</v>
      </c>
      <c r="AK2264" s="122">
        <v>0.4273513957524</v>
      </c>
      <c r="AL2264" s="122">
        <v>0</v>
      </c>
    </row>
    <row r="2265" spans="1:38" hidden="1" x14ac:dyDescent="0.25">
      <c r="A2265" s="122" t="s">
        <v>2044</v>
      </c>
      <c r="B2265" s="122">
        <v>1</v>
      </c>
      <c r="C2265" s="122" t="s">
        <v>2225</v>
      </c>
      <c r="D2265" s="122" t="s">
        <v>2135</v>
      </c>
      <c r="E2265" s="122">
        <v>42</v>
      </c>
      <c r="F2265" s="122">
        <v>0.52595180603559999</v>
      </c>
      <c r="G2265" s="122">
        <v>0.5350978071768</v>
      </c>
      <c r="H2265" s="122">
        <v>0.54956063095079999</v>
      </c>
      <c r="I2265" s="122">
        <v>0.54885231017119995</v>
      </c>
      <c r="J2265" s="122">
        <v>0.56372717454760002</v>
      </c>
      <c r="K2265" s="122">
        <v>0.57305697428839997</v>
      </c>
      <c r="L2265" s="122">
        <v>0.56834562265879995</v>
      </c>
      <c r="M2265" s="122">
        <v>0.56792924088319996</v>
      </c>
      <c r="N2265" s="122">
        <v>0.58006218048239999</v>
      </c>
      <c r="O2265" s="122">
        <v>0.58914360922760001</v>
      </c>
      <c r="P2265" s="122">
        <v>0.58770058613279996</v>
      </c>
      <c r="Q2265" s="122">
        <v>0.58058987678719998</v>
      </c>
      <c r="R2265" s="122">
        <v>0.59408708802520005</v>
      </c>
      <c r="S2265" s="122">
        <v>0.58931030544399998</v>
      </c>
      <c r="T2265" s="122">
        <v>0.57440458003039996</v>
      </c>
      <c r="U2265" s="122">
        <v>0.5630344148352</v>
      </c>
      <c r="V2265" s="122">
        <v>0.56324750693680004</v>
      </c>
      <c r="W2265" s="122">
        <v>0.55854514590000004</v>
      </c>
      <c r="X2265" s="122">
        <v>0.558653930184</v>
      </c>
      <c r="Y2265" s="122">
        <v>0.53640888736960002</v>
      </c>
      <c r="Z2265" s="122">
        <v>0.52041183296479998</v>
      </c>
      <c r="AA2265" s="122">
        <v>0.50739546551400005</v>
      </c>
      <c r="AB2265" s="122">
        <v>0.49335112086400001</v>
      </c>
      <c r="AC2265" s="122">
        <v>0.49231853842360002</v>
      </c>
      <c r="AD2265" s="122">
        <v>0.48457316661040001</v>
      </c>
      <c r="AE2265" s="122">
        <v>0.494972713816</v>
      </c>
      <c r="AF2265" s="122">
        <v>0.5093167456944</v>
      </c>
      <c r="AG2265" s="122">
        <v>0.52097510392479995</v>
      </c>
      <c r="AH2265" s="122">
        <v>0.53137423718400001</v>
      </c>
      <c r="AI2265" s="122">
        <v>0.54273083448360004</v>
      </c>
      <c r="AJ2265" s="122">
        <v>0.56929632981480005</v>
      </c>
      <c r="AK2265" s="122">
        <v>0.56320566312359999</v>
      </c>
      <c r="AL2265" s="122">
        <v>0</v>
      </c>
    </row>
    <row r="2266" spans="1:38" hidden="1" x14ac:dyDescent="0.25">
      <c r="A2266" s="122" t="s">
        <v>2044</v>
      </c>
      <c r="B2266" s="122">
        <v>1</v>
      </c>
      <c r="C2266" s="122" t="s">
        <v>2225</v>
      </c>
      <c r="D2266" s="122" t="s">
        <v>2136</v>
      </c>
      <c r="E2266" s="122">
        <v>42</v>
      </c>
      <c r="F2266" s="122">
        <v>0.35567730107000001</v>
      </c>
      <c r="G2266" s="122">
        <v>0.3609945502436</v>
      </c>
      <c r="H2266" s="122">
        <v>0.36771882625520003</v>
      </c>
      <c r="I2266" s="122">
        <v>0.36892732233280001</v>
      </c>
      <c r="J2266" s="122">
        <v>0.37299178408799999</v>
      </c>
      <c r="K2266" s="122">
        <v>0.37264800983200003</v>
      </c>
      <c r="L2266" s="122">
        <v>0.37225088350800001</v>
      </c>
      <c r="M2266" s="122">
        <v>0.37409724371600001</v>
      </c>
      <c r="N2266" s="122">
        <v>0.37508713012680001</v>
      </c>
      <c r="O2266" s="122">
        <v>0.37802929350199999</v>
      </c>
      <c r="P2266" s="122">
        <v>0.37714307583119999</v>
      </c>
      <c r="Q2266" s="122">
        <v>0.37423638091279998</v>
      </c>
      <c r="R2266" s="122">
        <v>0.37526083033039997</v>
      </c>
      <c r="S2266" s="122">
        <v>0.37302360514439997</v>
      </c>
      <c r="T2266" s="122">
        <v>0.37116581798800002</v>
      </c>
      <c r="U2266" s="122">
        <v>0.36836877142800001</v>
      </c>
      <c r="V2266" s="122">
        <v>0.36481639109440001</v>
      </c>
      <c r="W2266" s="122">
        <v>0.36088559144679999</v>
      </c>
      <c r="X2266" s="122">
        <v>0.35766042580520002</v>
      </c>
      <c r="Y2266" s="122">
        <v>0.34707125554360002</v>
      </c>
      <c r="Z2266" s="122">
        <v>0.34119416120439999</v>
      </c>
      <c r="AA2266" s="122">
        <v>0.33721117626559999</v>
      </c>
      <c r="AB2266" s="122">
        <v>0.33274176825680002</v>
      </c>
      <c r="AC2266" s="122">
        <v>0.33341548152919998</v>
      </c>
      <c r="AD2266" s="122">
        <v>0.33878724862639997</v>
      </c>
      <c r="AE2266" s="122">
        <v>0.3478476545768</v>
      </c>
      <c r="AF2266" s="122">
        <v>0.34908327025320002</v>
      </c>
      <c r="AG2266" s="122">
        <v>0.34997356730000001</v>
      </c>
      <c r="AH2266" s="122">
        <v>0.35132798641360002</v>
      </c>
      <c r="AI2266" s="122">
        <v>0.35314930355599999</v>
      </c>
      <c r="AJ2266" s="122">
        <v>0.36061574542559999</v>
      </c>
      <c r="AK2266" s="122">
        <v>0.34405810010319998</v>
      </c>
      <c r="AL2266" s="122">
        <v>0</v>
      </c>
    </row>
    <row r="2267" spans="1:38" hidden="1" x14ac:dyDescent="0.25">
      <c r="A2267" s="122" t="s">
        <v>2044</v>
      </c>
      <c r="B2267" s="122">
        <v>1</v>
      </c>
      <c r="C2267" s="122" t="s">
        <v>2225</v>
      </c>
      <c r="D2267" s="122" t="s">
        <v>2137</v>
      </c>
      <c r="E2267" s="122">
        <v>42</v>
      </c>
      <c r="F2267" s="122">
        <v>0.37682821554279999</v>
      </c>
      <c r="G2267" s="122">
        <v>0.37999554451599998</v>
      </c>
      <c r="H2267" s="122">
        <v>0.38535142068639999</v>
      </c>
      <c r="I2267" s="122">
        <v>0.38296586631239998</v>
      </c>
      <c r="J2267" s="122">
        <v>0.38464723348800001</v>
      </c>
      <c r="K2267" s="122">
        <v>0.37220925126839999</v>
      </c>
      <c r="L2267" s="122">
        <v>0.36674352285200001</v>
      </c>
      <c r="M2267" s="122">
        <v>0.36807160433960001</v>
      </c>
      <c r="N2267" s="122">
        <v>0.36427759026680001</v>
      </c>
      <c r="O2267" s="122">
        <v>0.36289950530120002</v>
      </c>
      <c r="P2267" s="122">
        <v>0.35700872396</v>
      </c>
      <c r="Q2267" s="122">
        <v>0.34848253693120002</v>
      </c>
      <c r="R2267" s="122">
        <v>0.3447989313216</v>
      </c>
      <c r="S2267" s="122">
        <v>0.34012989830399998</v>
      </c>
      <c r="T2267" s="122">
        <v>0.33705296225440001</v>
      </c>
      <c r="U2267" s="122">
        <v>0.33512681858600002</v>
      </c>
      <c r="V2267" s="122">
        <v>0.32059223200760001</v>
      </c>
      <c r="W2267" s="122">
        <v>0.32067827032360002</v>
      </c>
      <c r="X2267" s="122">
        <v>0.31695923735839998</v>
      </c>
      <c r="Y2267" s="122">
        <v>0.30566941066199999</v>
      </c>
      <c r="Z2267" s="122">
        <v>0.30547173897239999</v>
      </c>
      <c r="AA2267" s="122">
        <v>0.30710813648759999</v>
      </c>
      <c r="AB2267" s="122">
        <v>0.306704442646</v>
      </c>
      <c r="AC2267" s="122">
        <v>0.30060833148920002</v>
      </c>
      <c r="AD2267" s="122">
        <v>0.2989306736108</v>
      </c>
      <c r="AE2267" s="122">
        <v>0.30072230895840002</v>
      </c>
      <c r="AF2267" s="122">
        <v>0.29695167011439999</v>
      </c>
      <c r="AG2267" s="122">
        <v>0.29260611672039999</v>
      </c>
      <c r="AH2267" s="122">
        <v>0.28839106048759999</v>
      </c>
      <c r="AI2267" s="122">
        <v>0.28288127340480002</v>
      </c>
      <c r="AJ2267" s="122">
        <v>0.27718658284800002</v>
      </c>
      <c r="AK2267" s="122">
        <v>0.2677977032444</v>
      </c>
      <c r="AL2267" s="122">
        <v>0</v>
      </c>
    </row>
    <row r="2268" spans="1:38" hidden="1" x14ac:dyDescent="0.25">
      <c r="A2268" s="122" t="s">
        <v>2044</v>
      </c>
      <c r="B2268" s="122">
        <v>1</v>
      </c>
      <c r="C2268" s="122" t="s">
        <v>2225</v>
      </c>
      <c r="D2268" s="122" t="s">
        <v>2138</v>
      </c>
      <c r="E2268" s="122">
        <v>42</v>
      </c>
      <c r="F2268" s="122">
        <v>0.3968141772812</v>
      </c>
      <c r="G2268" s="122">
        <v>0.3981072778984</v>
      </c>
      <c r="H2268" s="122">
        <v>0.39985660706319998</v>
      </c>
      <c r="I2268" s="122">
        <v>0.3958879253</v>
      </c>
      <c r="J2268" s="122">
        <v>0.39225153844240002</v>
      </c>
      <c r="K2268" s="122">
        <v>0.38791405728599998</v>
      </c>
      <c r="L2268" s="122">
        <v>0.3829970052776</v>
      </c>
      <c r="M2268" s="122">
        <v>0.38235466693480002</v>
      </c>
      <c r="N2268" s="122">
        <v>0.3811128201972</v>
      </c>
      <c r="O2268" s="122">
        <v>0.38055597971720001</v>
      </c>
      <c r="P2268" s="122">
        <v>0.3791020856224</v>
      </c>
      <c r="Q2268" s="122">
        <v>0.37503092618880002</v>
      </c>
      <c r="R2268" s="122">
        <v>0.3709649494992</v>
      </c>
      <c r="S2268" s="122">
        <v>0.36605390694599999</v>
      </c>
      <c r="T2268" s="122">
        <v>0.3588734460752</v>
      </c>
      <c r="U2268" s="122">
        <v>0.35518469930719998</v>
      </c>
      <c r="V2268" s="122">
        <v>0.35013995700040002</v>
      </c>
      <c r="W2268" s="122">
        <v>0.34574451595599998</v>
      </c>
      <c r="X2268" s="122">
        <v>0.34307070550759999</v>
      </c>
      <c r="Y2268" s="122">
        <v>0.34028280478919998</v>
      </c>
      <c r="Z2268" s="122">
        <v>0.335587752696</v>
      </c>
      <c r="AA2268" s="122">
        <v>0.33695121384120003</v>
      </c>
      <c r="AB2268" s="122">
        <v>0.33818774191720002</v>
      </c>
      <c r="AC2268" s="122">
        <v>0.33261743173120001</v>
      </c>
      <c r="AD2268" s="122">
        <v>0.33239498182240002</v>
      </c>
      <c r="AE2268" s="122">
        <v>0.33429955976760001</v>
      </c>
      <c r="AF2268" s="122">
        <v>0.32733220674840002</v>
      </c>
      <c r="AG2268" s="122">
        <v>0.32023161350599999</v>
      </c>
      <c r="AH2268" s="122">
        <v>0.3135307846132</v>
      </c>
      <c r="AI2268" s="122">
        <v>0.30588588792159999</v>
      </c>
      <c r="AJ2268" s="122">
        <v>0.31167911972399998</v>
      </c>
      <c r="AK2268" s="122">
        <v>0.30503061108239998</v>
      </c>
      <c r="AL2268" s="122">
        <v>0</v>
      </c>
    </row>
    <row r="2269" spans="1:38" hidden="1" x14ac:dyDescent="0.25">
      <c r="A2269" s="122" t="s">
        <v>2044</v>
      </c>
      <c r="B2269" s="122">
        <v>1</v>
      </c>
      <c r="C2269" s="122" t="s">
        <v>2225</v>
      </c>
      <c r="D2269" s="122" t="s">
        <v>2139</v>
      </c>
      <c r="E2269" s="122">
        <v>42</v>
      </c>
      <c r="F2269" s="122">
        <v>0.55083379161440005</v>
      </c>
      <c r="G2269" s="122">
        <v>0.55507055280319995</v>
      </c>
      <c r="H2269" s="122">
        <v>0.562404368022</v>
      </c>
      <c r="I2269" s="122">
        <v>0.56123373620439998</v>
      </c>
      <c r="J2269" s="122">
        <v>0.56914188911719998</v>
      </c>
      <c r="K2269" s="122">
        <v>0.53773804331240005</v>
      </c>
      <c r="L2269" s="122">
        <v>0.52594320406320005</v>
      </c>
      <c r="M2269" s="122">
        <v>0.53052511487359999</v>
      </c>
      <c r="N2269" s="122">
        <v>0.52067889060320005</v>
      </c>
      <c r="O2269" s="122">
        <v>0.51496000636640005</v>
      </c>
      <c r="P2269" s="122">
        <v>0.4997579053656</v>
      </c>
      <c r="Q2269" s="122">
        <v>0.48211964286359998</v>
      </c>
      <c r="R2269" s="122">
        <v>0.47622836132200003</v>
      </c>
      <c r="S2269" s="122">
        <v>0.46765159919799998</v>
      </c>
      <c r="T2269" s="122">
        <v>0.46207344448999998</v>
      </c>
      <c r="U2269" s="122">
        <v>0.45946431875959998</v>
      </c>
      <c r="V2269" s="122">
        <v>0.45175560304840001</v>
      </c>
      <c r="W2269" s="122">
        <v>0.44703698278960002</v>
      </c>
      <c r="X2269" s="122">
        <v>0.43706250383880002</v>
      </c>
      <c r="Y2269" s="122">
        <v>0.41163672558120001</v>
      </c>
      <c r="Z2269" s="122">
        <v>0.40864348418599999</v>
      </c>
      <c r="AA2269" s="122">
        <v>0.40949076031640003</v>
      </c>
      <c r="AB2269" s="122">
        <v>0.40619062333080003</v>
      </c>
      <c r="AC2269" s="122">
        <v>0.39476523476879999</v>
      </c>
      <c r="AD2269" s="122">
        <v>0.39156280441039998</v>
      </c>
      <c r="AE2269" s="122">
        <v>0.39331724360879999</v>
      </c>
      <c r="AF2269" s="122">
        <v>0.38825229763879998</v>
      </c>
      <c r="AG2269" s="122">
        <v>0.3838118628512</v>
      </c>
      <c r="AH2269" s="122">
        <v>0.3771812752932</v>
      </c>
      <c r="AI2269" s="122">
        <v>0.36871984958760001</v>
      </c>
      <c r="AJ2269" s="122">
        <v>0.32444982055080002</v>
      </c>
      <c r="AK2269" s="122">
        <v>0.3795041966464</v>
      </c>
      <c r="AL2269" s="122">
        <v>0</v>
      </c>
    </row>
    <row r="2270" spans="1:38" hidden="1" x14ac:dyDescent="0.25">
      <c r="A2270" s="122" t="s">
        <v>2044</v>
      </c>
      <c r="B2270" s="122">
        <v>1</v>
      </c>
      <c r="C2270" s="122" t="s">
        <v>2225</v>
      </c>
      <c r="D2270" s="122" t="s">
        <v>2140</v>
      </c>
      <c r="E2270" s="122">
        <v>42</v>
      </c>
      <c r="F2270" s="122">
        <v>0.23035502855959999</v>
      </c>
      <c r="G2270" s="122">
        <v>0.23077181719760001</v>
      </c>
      <c r="H2270" s="122">
        <v>0.2330002266732</v>
      </c>
      <c r="I2270" s="122">
        <v>0.23305849725200001</v>
      </c>
      <c r="J2270" s="122">
        <v>0.2381100243116</v>
      </c>
      <c r="K2270" s="122">
        <v>0.22060624023200001</v>
      </c>
      <c r="L2270" s="122">
        <v>0.21552990848199999</v>
      </c>
      <c r="M2270" s="122">
        <v>0.21806092770839999</v>
      </c>
      <c r="N2270" s="122">
        <v>0.21242437321560001</v>
      </c>
      <c r="O2270" s="122">
        <v>0.2085300202132</v>
      </c>
      <c r="P2270" s="122">
        <v>0.1998349429356</v>
      </c>
      <c r="Q2270" s="122">
        <v>0.18936265384959999</v>
      </c>
      <c r="R2270" s="122">
        <v>0.18638009807479999</v>
      </c>
      <c r="S2270" s="122">
        <v>0.18210528033039999</v>
      </c>
      <c r="T2270" s="122">
        <v>0.18011591271800001</v>
      </c>
      <c r="U2270" s="122">
        <v>0.1775699724848</v>
      </c>
      <c r="V2270" s="122">
        <v>0.17326345935080001</v>
      </c>
      <c r="W2270" s="122">
        <v>0.17065008054639999</v>
      </c>
      <c r="X2270" s="122">
        <v>0.1643897956456</v>
      </c>
      <c r="Y2270" s="122">
        <v>0.15018001353880001</v>
      </c>
      <c r="Z2270" s="122">
        <v>0.14729434984039999</v>
      </c>
      <c r="AA2270" s="122">
        <v>0.14529461337159999</v>
      </c>
      <c r="AB2270" s="122">
        <v>0.14107003820280001</v>
      </c>
      <c r="AC2270" s="122">
        <v>0.13660125152800001</v>
      </c>
      <c r="AD2270" s="122">
        <v>0.1369157973764</v>
      </c>
      <c r="AE2270" s="122">
        <v>0.138728550142</v>
      </c>
      <c r="AF2270" s="122">
        <v>0.13766830578479999</v>
      </c>
      <c r="AG2270" s="122">
        <v>0.13710892790000001</v>
      </c>
      <c r="AH2270" s="122">
        <v>0.13542095350559999</v>
      </c>
      <c r="AI2270" s="122">
        <v>0.13280224224119999</v>
      </c>
      <c r="AJ2270" s="122">
        <v>0.13567245660919999</v>
      </c>
      <c r="AK2270" s="122">
        <v>0.1230456300164</v>
      </c>
      <c r="AL2270" s="122">
        <v>0</v>
      </c>
    </row>
    <row r="2271" spans="1:38" hidden="1" x14ac:dyDescent="0.25">
      <c r="A2271" s="122" t="s">
        <v>2044</v>
      </c>
      <c r="B2271" s="122">
        <v>1</v>
      </c>
      <c r="C2271" s="122" t="s">
        <v>2225</v>
      </c>
      <c r="D2271" s="122" t="s">
        <v>2141</v>
      </c>
      <c r="E2271" s="122">
        <v>42</v>
      </c>
      <c r="F2271" s="122">
        <v>0.77536391952039996</v>
      </c>
      <c r="G2271" s="122">
        <v>0.784685838734</v>
      </c>
      <c r="H2271" s="122">
        <v>0.79359039815440002</v>
      </c>
      <c r="I2271" s="122">
        <v>0.79054664678919995</v>
      </c>
      <c r="J2271" s="122">
        <v>0.79201516719359999</v>
      </c>
      <c r="K2271" s="122">
        <v>0.78393518962359998</v>
      </c>
      <c r="L2271" s="122">
        <v>0.7788472156024</v>
      </c>
      <c r="M2271" s="122">
        <v>0.78018453611280003</v>
      </c>
      <c r="N2271" s="122">
        <v>0.77675974300119999</v>
      </c>
      <c r="O2271" s="122">
        <v>0.77571431291759996</v>
      </c>
      <c r="P2271" s="122">
        <v>0.76965823350639995</v>
      </c>
      <c r="Q2271" s="122">
        <v>0.75932794821799998</v>
      </c>
      <c r="R2271" s="122">
        <v>0.75317013682120004</v>
      </c>
      <c r="S2271" s="122">
        <v>0.74792462578399999</v>
      </c>
      <c r="T2271" s="122">
        <v>0.74002887046200005</v>
      </c>
      <c r="U2271" s="122">
        <v>0.73347091831160005</v>
      </c>
      <c r="V2271" s="122">
        <v>0.72585508837519996</v>
      </c>
      <c r="W2271" s="122">
        <v>0.7183629718076</v>
      </c>
      <c r="X2271" s="122">
        <v>0.71204623063000005</v>
      </c>
      <c r="Y2271" s="122">
        <v>0.70102010915440005</v>
      </c>
      <c r="Z2271" s="122">
        <v>0.68860199595600002</v>
      </c>
      <c r="AA2271" s="122">
        <v>0.68411142858520002</v>
      </c>
      <c r="AB2271" s="122">
        <v>0.68038217003120005</v>
      </c>
      <c r="AC2271" s="122">
        <v>0.67362175277040004</v>
      </c>
      <c r="AD2271" s="122">
        <v>0.68168995381200004</v>
      </c>
      <c r="AE2271" s="122">
        <v>0.69457154824120004</v>
      </c>
      <c r="AF2271" s="122">
        <v>0.68532672124000005</v>
      </c>
      <c r="AG2271" s="122">
        <v>0.67602521425319995</v>
      </c>
      <c r="AH2271" s="122">
        <v>0.66591552122480002</v>
      </c>
      <c r="AI2271" s="122">
        <v>0.65482401296199999</v>
      </c>
      <c r="AJ2271" s="122">
        <v>0.67979867204199995</v>
      </c>
      <c r="AK2271" s="122">
        <v>0.68946297565600001</v>
      </c>
      <c r="AL2271" s="122">
        <v>0</v>
      </c>
    </row>
    <row r="2272" spans="1:38" hidden="1" x14ac:dyDescent="0.25">
      <c r="A2272" s="122" t="s">
        <v>2044</v>
      </c>
      <c r="B2272" s="122">
        <v>1</v>
      </c>
      <c r="C2272" s="122" t="s">
        <v>2225</v>
      </c>
      <c r="D2272" s="122" t="s">
        <v>2142</v>
      </c>
      <c r="E2272" s="122">
        <v>42</v>
      </c>
      <c r="F2272" s="122">
        <v>0.48839986918520001</v>
      </c>
      <c r="G2272" s="122">
        <v>0.495922020874</v>
      </c>
      <c r="H2272" s="122">
        <v>0.50570136732360005</v>
      </c>
      <c r="I2272" s="122">
        <v>0.50646450909880003</v>
      </c>
      <c r="J2272" s="122">
        <v>0.51516246143879996</v>
      </c>
      <c r="K2272" s="122">
        <v>0.51055852740480001</v>
      </c>
      <c r="L2272" s="122">
        <v>0.50893031727439997</v>
      </c>
      <c r="M2272" s="122">
        <v>0.51187168383960002</v>
      </c>
      <c r="N2272" s="122">
        <v>0.51367453898320004</v>
      </c>
      <c r="O2272" s="122">
        <v>0.52013836176399997</v>
      </c>
      <c r="P2272" s="122">
        <v>0.51802384360160003</v>
      </c>
      <c r="Q2272" s="122">
        <v>0.51092897765559997</v>
      </c>
      <c r="R2272" s="122">
        <v>0.51485703759279999</v>
      </c>
      <c r="S2272" s="122">
        <v>0.5107358082372</v>
      </c>
      <c r="T2272" s="122">
        <v>0.50471616293559995</v>
      </c>
      <c r="U2272" s="122">
        <v>0.50817931252759996</v>
      </c>
      <c r="V2272" s="122">
        <v>0.51650241792240004</v>
      </c>
      <c r="W2272" s="122">
        <v>0.52160289774879998</v>
      </c>
      <c r="X2272" s="122">
        <v>0.52809621951520003</v>
      </c>
      <c r="Y2272" s="122">
        <v>0.52363475219720002</v>
      </c>
      <c r="Z2272" s="122">
        <v>0.52598903360079996</v>
      </c>
      <c r="AA2272" s="122">
        <v>0.53297178701759995</v>
      </c>
      <c r="AB2272" s="122">
        <v>0.53721312056159998</v>
      </c>
      <c r="AC2272" s="122">
        <v>0.52539016208</v>
      </c>
      <c r="AD2272" s="122">
        <v>0.51687852880439999</v>
      </c>
      <c r="AE2272" s="122">
        <v>0.51857065583119999</v>
      </c>
      <c r="AF2272" s="122">
        <v>0.51569612298680001</v>
      </c>
      <c r="AG2272" s="122">
        <v>0.51141719321839996</v>
      </c>
      <c r="AH2272" s="122">
        <v>0.50618046879959999</v>
      </c>
      <c r="AI2272" s="122">
        <v>0.50113765569000002</v>
      </c>
      <c r="AJ2272" s="122">
        <v>0.50977573023160005</v>
      </c>
      <c r="AK2272" s="122">
        <v>0.49862935821999999</v>
      </c>
      <c r="AL2272" s="122">
        <v>0</v>
      </c>
    </row>
    <row r="2273" spans="1:38" hidden="1" x14ac:dyDescent="0.25">
      <c r="A2273" s="122" t="s">
        <v>2044</v>
      </c>
      <c r="B2273" s="122">
        <v>1</v>
      </c>
      <c r="C2273" s="122" t="s">
        <v>2225</v>
      </c>
      <c r="D2273" s="122" t="s">
        <v>2143</v>
      </c>
      <c r="E2273" s="122">
        <v>42</v>
      </c>
      <c r="F2273" s="122">
        <v>0.4060146666128</v>
      </c>
      <c r="G2273" s="122">
        <v>0.41228127192559999</v>
      </c>
      <c r="H2273" s="122">
        <v>0.41979107451679998</v>
      </c>
      <c r="I2273" s="122">
        <v>0.41938000558159999</v>
      </c>
      <c r="J2273" s="122">
        <v>0.42158189064599999</v>
      </c>
      <c r="K2273" s="122">
        <v>0.42151009117839999</v>
      </c>
      <c r="L2273" s="122">
        <v>0.42068617774959999</v>
      </c>
      <c r="M2273" s="122">
        <v>0.42142181334399997</v>
      </c>
      <c r="N2273" s="122">
        <v>0.42230100310719998</v>
      </c>
      <c r="O2273" s="122">
        <v>0.4265676846648</v>
      </c>
      <c r="P2273" s="122">
        <v>0.427668973984</v>
      </c>
      <c r="Q2273" s="122">
        <v>0.42639157732920002</v>
      </c>
      <c r="R2273" s="122">
        <v>0.42729038909759998</v>
      </c>
      <c r="S2273" s="122">
        <v>0.4244387203112</v>
      </c>
      <c r="T2273" s="122">
        <v>0.42124868127999998</v>
      </c>
      <c r="U2273" s="122">
        <v>0.42922574839479999</v>
      </c>
      <c r="V2273" s="122">
        <v>0.435623292454</v>
      </c>
      <c r="W2273" s="122">
        <v>0.44227069448799999</v>
      </c>
      <c r="X2273" s="122">
        <v>0.44801516276440001</v>
      </c>
      <c r="Y2273" s="122">
        <v>0.4464166018788</v>
      </c>
      <c r="Z2273" s="122">
        <v>0.44956528642479998</v>
      </c>
      <c r="AA2273" s="122">
        <v>0.45768492712320002</v>
      </c>
      <c r="AB2273" s="122">
        <v>0.46547471083960001</v>
      </c>
      <c r="AC2273" s="122">
        <v>0.45813875453640002</v>
      </c>
      <c r="AD2273" s="122">
        <v>0.4507283553948</v>
      </c>
      <c r="AE2273" s="122">
        <v>0.45250546216960003</v>
      </c>
      <c r="AF2273" s="122">
        <v>0.45230757866839999</v>
      </c>
      <c r="AG2273" s="122">
        <v>0.45069543739079998</v>
      </c>
      <c r="AH2273" s="122">
        <v>0.44849456749439998</v>
      </c>
      <c r="AI2273" s="122">
        <v>0.44611678320440001</v>
      </c>
      <c r="AJ2273" s="122">
        <v>0.44370117627080002</v>
      </c>
      <c r="AK2273" s="122">
        <v>0.44097417841120001</v>
      </c>
      <c r="AL2273" s="122">
        <v>0</v>
      </c>
    </row>
    <row r="2274" spans="1:38" hidden="1" x14ac:dyDescent="0.25">
      <c r="A2274" s="122" t="s">
        <v>2044</v>
      </c>
      <c r="B2274" s="122">
        <v>1</v>
      </c>
      <c r="C2274" s="122" t="s">
        <v>2225</v>
      </c>
      <c r="D2274" s="122" t="s">
        <v>2177</v>
      </c>
      <c r="E2274" s="122">
        <v>42</v>
      </c>
      <c r="F2274" s="122">
        <v>3.3690926052000001E-3</v>
      </c>
      <c r="G2274" s="122">
        <v>3.5179438195999998E-3</v>
      </c>
      <c r="H2274" s="122">
        <v>3.6651910791999998E-3</v>
      </c>
      <c r="I2274" s="122">
        <v>3.7694731115999998E-3</v>
      </c>
      <c r="J2274" s="122">
        <v>3.8639047384E-3</v>
      </c>
      <c r="K2274" s="122">
        <v>3.9479442324000004E-3</v>
      </c>
      <c r="L2274" s="122">
        <v>4.0193599207999997E-3</v>
      </c>
      <c r="M2274" s="122">
        <v>4.1141496899999999E-3</v>
      </c>
      <c r="N2274" s="122">
        <v>4.1972245924E-3</v>
      </c>
      <c r="O2274" s="122">
        <v>4.2783635327999997E-3</v>
      </c>
      <c r="P2274" s="122">
        <v>4.3501791451999996E-3</v>
      </c>
      <c r="Q2274" s="122">
        <v>4.2830089932000001E-3</v>
      </c>
      <c r="R2274" s="122">
        <v>4.2180734987999997E-3</v>
      </c>
      <c r="S2274" s="122">
        <v>4.1498145500000003E-3</v>
      </c>
      <c r="T2274" s="122">
        <v>4.0681913495999996E-3</v>
      </c>
      <c r="U2274" s="122">
        <v>4.0176181892E-3</v>
      </c>
      <c r="V2274" s="122">
        <v>3.9096738856000002E-3</v>
      </c>
      <c r="W2274" s="122">
        <v>3.7651513732E-3</v>
      </c>
      <c r="X2274" s="122">
        <v>3.6423756208000002E-3</v>
      </c>
      <c r="Y2274" s="122">
        <v>3.5181062559999999E-3</v>
      </c>
      <c r="Z2274" s="122">
        <v>3.3558549136E-3</v>
      </c>
      <c r="AA2274" s="122">
        <v>3.2835734792000001E-3</v>
      </c>
      <c r="AB2274" s="122">
        <v>3.2668245987999998E-3</v>
      </c>
      <c r="AC2274" s="122">
        <v>3.2043717019999999E-3</v>
      </c>
      <c r="AD2274" s="122">
        <v>3.2199178731999998E-3</v>
      </c>
      <c r="AE2274" s="122">
        <v>3.2531890187999998E-3</v>
      </c>
      <c r="AF2274" s="122">
        <v>3.1608395784000001E-3</v>
      </c>
      <c r="AG2274" s="122">
        <v>3.0648306444000001E-3</v>
      </c>
      <c r="AH2274" s="122">
        <v>2.9833281212000001E-3</v>
      </c>
      <c r="AI2274" s="122">
        <v>2.8974356824000001E-3</v>
      </c>
      <c r="AJ2274" s="122">
        <v>2.9566071388000001E-3</v>
      </c>
      <c r="AK2274" s="122">
        <v>2.9065170791999998E-3</v>
      </c>
      <c r="AL2274" s="122">
        <v>0</v>
      </c>
    </row>
    <row r="2275" spans="1:38" hidden="1" x14ac:dyDescent="0.25">
      <c r="A2275" s="122" t="s">
        <v>2044</v>
      </c>
      <c r="B2275" s="122">
        <v>1</v>
      </c>
      <c r="C2275" s="122" t="s">
        <v>2225</v>
      </c>
      <c r="D2275" s="122" t="s">
        <v>2144</v>
      </c>
      <c r="E2275" s="122">
        <v>42</v>
      </c>
      <c r="F2275" s="122">
        <v>0.3518849152672</v>
      </c>
      <c r="G2275" s="122">
        <v>0.35883559320840003</v>
      </c>
      <c r="H2275" s="122">
        <v>0.36758584590560001</v>
      </c>
      <c r="I2275" s="122">
        <v>0.37236816998360001</v>
      </c>
      <c r="J2275" s="122">
        <v>0.3820244616972</v>
      </c>
      <c r="K2275" s="122">
        <v>0.38000836718320002</v>
      </c>
      <c r="L2275" s="122">
        <v>0.38340309158199998</v>
      </c>
      <c r="M2275" s="122">
        <v>0.38880954590799999</v>
      </c>
      <c r="N2275" s="122">
        <v>0.38862280476599997</v>
      </c>
      <c r="O2275" s="122">
        <v>0.39420200136240002</v>
      </c>
      <c r="P2275" s="122">
        <v>0.39279052164520001</v>
      </c>
      <c r="Q2275" s="122">
        <v>0.39035042381439999</v>
      </c>
      <c r="R2275" s="122">
        <v>0.39253456965799999</v>
      </c>
      <c r="S2275" s="122">
        <v>0.3909535544992</v>
      </c>
      <c r="T2275" s="122">
        <v>0.39312896695799998</v>
      </c>
      <c r="U2275" s="122">
        <v>0.395465322728</v>
      </c>
      <c r="V2275" s="122">
        <v>0.39420015723759999</v>
      </c>
      <c r="W2275" s="122">
        <v>0.39489914051280001</v>
      </c>
      <c r="X2275" s="122">
        <v>0.39519024174560002</v>
      </c>
      <c r="Y2275" s="122">
        <v>0.38044403873839999</v>
      </c>
      <c r="Z2275" s="122">
        <v>0.38104739710800001</v>
      </c>
      <c r="AA2275" s="122">
        <v>0.38007191167679999</v>
      </c>
      <c r="AB2275" s="122">
        <v>0.3771376968156</v>
      </c>
      <c r="AC2275" s="122">
        <v>0.37179912408519999</v>
      </c>
      <c r="AD2275" s="122">
        <v>0.37252801302639998</v>
      </c>
      <c r="AE2275" s="122">
        <v>0.37757378333640002</v>
      </c>
      <c r="AF2275" s="122">
        <v>0.37384479258559999</v>
      </c>
      <c r="AG2275" s="122">
        <v>0.36956880513000001</v>
      </c>
      <c r="AH2275" s="122">
        <v>0.36485003044280001</v>
      </c>
      <c r="AI2275" s="122">
        <v>0.3601655779904</v>
      </c>
      <c r="AJ2275" s="122">
        <v>0.35772959961200002</v>
      </c>
      <c r="AK2275" s="122">
        <v>0.351269869412</v>
      </c>
      <c r="AL2275" s="122">
        <v>0</v>
      </c>
    </row>
    <row r="2276" spans="1:38" hidden="1" x14ac:dyDescent="0.25">
      <c r="A2276" s="122" t="s">
        <v>2044</v>
      </c>
      <c r="B2276" s="122">
        <v>1</v>
      </c>
      <c r="C2276" s="122" t="s">
        <v>2225</v>
      </c>
      <c r="D2276" s="122" t="s">
        <v>2145</v>
      </c>
      <c r="E2276" s="122">
        <v>42</v>
      </c>
      <c r="F2276" s="122">
        <v>5.2378732134400002E-2</v>
      </c>
      <c r="G2276" s="122">
        <v>5.3066564230400001E-2</v>
      </c>
      <c r="H2276" s="122">
        <v>5.4078551939999997E-2</v>
      </c>
      <c r="I2276" s="122">
        <v>5.4173003231200001E-2</v>
      </c>
      <c r="J2276" s="122">
        <v>5.4312072788400001E-2</v>
      </c>
      <c r="K2276" s="122">
        <v>5.4152235894399998E-2</v>
      </c>
      <c r="L2276" s="122">
        <v>5.3647415707199997E-2</v>
      </c>
      <c r="M2276" s="122">
        <v>5.3295267673200003E-2</v>
      </c>
      <c r="N2276" s="122">
        <v>5.3052029382800001E-2</v>
      </c>
      <c r="O2276" s="122">
        <v>5.2956522600799999E-2</v>
      </c>
      <c r="P2276" s="122">
        <v>5.2897116994400001E-2</v>
      </c>
      <c r="Q2276" s="122">
        <v>5.2156196318800002E-2</v>
      </c>
      <c r="R2276" s="122">
        <v>5.1795117189199998E-2</v>
      </c>
      <c r="S2276" s="122">
        <v>5.1351023500000002E-2</v>
      </c>
      <c r="T2276" s="122">
        <v>5.0745145438400002E-2</v>
      </c>
      <c r="U2276" s="122">
        <v>5.0609551428799998E-2</v>
      </c>
      <c r="V2276" s="122">
        <v>5.0333188315199999E-2</v>
      </c>
      <c r="W2276" s="122">
        <v>5.0002535262399998E-2</v>
      </c>
      <c r="X2276" s="122">
        <v>4.9715331383200001E-2</v>
      </c>
      <c r="Y2276" s="122">
        <v>4.9251418473599998E-2</v>
      </c>
      <c r="Z2276" s="122">
        <v>4.8529040968800001E-2</v>
      </c>
      <c r="AA2276" s="122">
        <v>4.8934327483999999E-2</v>
      </c>
      <c r="AB2276" s="122">
        <v>4.9287782852000001E-2</v>
      </c>
      <c r="AC2276" s="122">
        <v>4.8546695083600003E-2</v>
      </c>
      <c r="AD2276" s="122">
        <v>4.8385930389999998E-2</v>
      </c>
      <c r="AE2276" s="122">
        <v>4.8524819296799998E-2</v>
      </c>
      <c r="AF2276" s="122">
        <v>4.7997677635599999E-2</v>
      </c>
      <c r="AG2276" s="122">
        <v>4.7386338112399999E-2</v>
      </c>
      <c r="AH2276" s="122">
        <v>4.6736832368800003E-2</v>
      </c>
      <c r="AI2276" s="122">
        <v>4.5956541495200003E-2</v>
      </c>
      <c r="AJ2276" s="122">
        <v>4.6456696210400002E-2</v>
      </c>
      <c r="AK2276" s="122">
        <v>4.6966546026399998E-2</v>
      </c>
      <c r="AL2276" s="122">
        <v>0</v>
      </c>
    </row>
    <row r="2277" spans="1:38" hidden="1" x14ac:dyDescent="0.25">
      <c r="A2277" s="122" t="s">
        <v>2044</v>
      </c>
      <c r="B2277" s="122">
        <v>1</v>
      </c>
      <c r="C2277" s="122" t="s">
        <v>2225</v>
      </c>
      <c r="D2277" s="122" t="s">
        <v>2146</v>
      </c>
      <c r="E2277" s="122">
        <v>42</v>
      </c>
      <c r="F2277" s="122">
        <v>0.82946844736559999</v>
      </c>
      <c r="G2277" s="122">
        <v>0.84648822191640005</v>
      </c>
      <c r="H2277" s="122">
        <v>0.86590092925840001</v>
      </c>
      <c r="I2277" s="122">
        <v>0.8747836562472</v>
      </c>
      <c r="J2277" s="122">
        <v>0.89480234879279996</v>
      </c>
      <c r="K2277" s="122">
        <v>0.89577712772520002</v>
      </c>
      <c r="L2277" s="122">
        <v>0.90155781817640002</v>
      </c>
      <c r="M2277" s="122">
        <v>0.91288511872599998</v>
      </c>
      <c r="N2277" s="122">
        <v>0.91844037036079995</v>
      </c>
      <c r="O2277" s="122">
        <v>0.93053685066720004</v>
      </c>
      <c r="P2277" s="122">
        <v>0.92957006889039995</v>
      </c>
      <c r="Q2277" s="122">
        <v>0.92522227920360001</v>
      </c>
      <c r="R2277" s="122">
        <v>0.93247463305639999</v>
      </c>
      <c r="S2277" s="122">
        <v>0.92851266381440001</v>
      </c>
      <c r="T2277" s="122">
        <v>0.9275478221408</v>
      </c>
      <c r="U2277" s="122">
        <v>0.93863300291039997</v>
      </c>
      <c r="V2277" s="122">
        <v>0.95027225200599996</v>
      </c>
      <c r="W2277" s="122">
        <v>0.96182817945200005</v>
      </c>
      <c r="X2277" s="122">
        <v>0.97378107099559996</v>
      </c>
      <c r="Y2277" s="122">
        <v>0.95842770530080001</v>
      </c>
      <c r="Z2277" s="122">
        <v>0.96258690103239997</v>
      </c>
      <c r="AA2277" s="122">
        <v>0.96804318059960004</v>
      </c>
      <c r="AB2277" s="122">
        <v>0.97188069588960002</v>
      </c>
      <c r="AC2277" s="122">
        <v>0.95590054880319997</v>
      </c>
      <c r="AD2277" s="122">
        <v>0.95063117419200005</v>
      </c>
      <c r="AE2277" s="122">
        <v>0.9603924651272</v>
      </c>
      <c r="AF2277" s="122">
        <v>0.94818867610320001</v>
      </c>
      <c r="AG2277" s="122">
        <v>0.93387223569360001</v>
      </c>
      <c r="AH2277" s="122">
        <v>0.92158275806800005</v>
      </c>
      <c r="AI2277" s="122">
        <v>0.90941955513079997</v>
      </c>
      <c r="AJ2277" s="122">
        <v>0.92568470658720003</v>
      </c>
      <c r="AK2277" s="122">
        <v>0.91158545493400001</v>
      </c>
      <c r="AL2277" s="122">
        <v>0</v>
      </c>
    </row>
    <row r="2278" spans="1:38" hidden="1" x14ac:dyDescent="0.25">
      <c r="A2278" s="122" t="s">
        <v>2044</v>
      </c>
      <c r="B2278" s="122">
        <v>1</v>
      </c>
      <c r="C2278" s="122" t="s">
        <v>2225</v>
      </c>
      <c r="D2278" s="122" t="s">
        <v>2147</v>
      </c>
      <c r="E2278" s="122">
        <v>42</v>
      </c>
      <c r="F2278" s="122">
        <v>5.6477808561999999E-2</v>
      </c>
      <c r="G2278" s="122">
        <v>5.6872881825199999E-2</v>
      </c>
      <c r="H2278" s="122">
        <v>5.7429521340799997E-2</v>
      </c>
      <c r="I2278" s="122">
        <v>5.7252270476800003E-2</v>
      </c>
      <c r="J2278" s="122">
        <v>5.77638996704E-2</v>
      </c>
      <c r="K2278" s="122">
        <v>5.7412824470399998E-2</v>
      </c>
      <c r="L2278" s="122">
        <v>5.6909623831199997E-2</v>
      </c>
      <c r="M2278" s="122">
        <v>5.6314108927999998E-2</v>
      </c>
      <c r="N2278" s="122">
        <v>5.6671677182400002E-2</v>
      </c>
      <c r="O2278" s="122">
        <v>5.6342715164400002E-2</v>
      </c>
      <c r="P2278" s="122">
        <v>5.6303135422800001E-2</v>
      </c>
      <c r="Q2278" s="122">
        <v>5.46649966492E-2</v>
      </c>
      <c r="R2278" s="122">
        <v>5.51070847236E-2</v>
      </c>
      <c r="S2278" s="122">
        <v>5.4477015221999998E-2</v>
      </c>
      <c r="T2278" s="122">
        <v>5.3424638209600001E-2</v>
      </c>
      <c r="U2278" s="122">
        <v>5.1290076753999998E-2</v>
      </c>
      <c r="V2278" s="122">
        <v>4.9908296236400002E-2</v>
      </c>
      <c r="W2278" s="122">
        <v>5.0113389802000002E-2</v>
      </c>
      <c r="X2278" s="122">
        <v>4.7665432612E-2</v>
      </c>
      <c r="Y2278" s="122">
        <v>4.6948474294400001E-2</v>
      </c>
      <c r="Z2278" s="122">
        <v>4.5109727611200003E-2</v>
      </c>
      <c r="AA2278" s="122">
        <v>4.4449693346799997E-2</v>
      </c>
      <c r="AB2278" s="122">
        <v>4.3433820239599998E-2</v>
      </c>
      <c r="AC2278" s="122">
        <v>4.3120726420799997E-2</v>
      </c>
      <c r="AD2278" s="122">
        <v>4.3248441252800002E-2</v>
      </c>
      <c r="AE2278" s="122">
        <v>4.4189716740400002E-2</v>
      </c>
      <c r="AF2278" s="122">
        <v>4.4084045093199999E-2</v>
      </c>
      <c r="AG2278" s="122">
        <v>4.4526859145999999E-2</v>
      </c>
      <c r="AH2278" s="122">
        <v>4.3691709734400001E-2</v>
      </c>
      <c r="AI2278" s="122">
        <v>4.2972995206400001E-2</v>
      </c>
      <c r="AJ2278" s="122">
        <v>4.3658808897200002E-2</v>
      </c>
      <c r="AK2278" s="122">
        <v>4.2626264150400002E-2</v>
      </c>
      <c r="AL2278" s="122">
        <v>0</v>
      </c>
    </row>
    <row r="2279" spans="1:38" hidden="1" x14ac:dyDescent="0.25">
      <c r="A2279" s="122" t="s">
        <v>2044</v>
      </c>
      <c r="B2279" s="122">
        <v>1</v>
      </c>
      <c r="C2279" s="122" t="s">
        <v>2225</v>
      </c>
      <c r="D2279" s="122" t="s">
        <v>475</v>
      </c>
      <c r="E2279" s="122">
        <v>42</v>
      </c>
      <c r="F2279" s="122">
        <v>0.44874672408999999</v>
      </c>
      <c r="G2279" s="122">
        <v>0.45706005932720001</v>
      </c>
      <c r="H2279" s="122">
        <v>0.47090824948159998</v>
      </c>
      <c r="I2279" s="122">
        <v>0.4707907728972</v>
      </c>
      <c r="J2279" s="122">
        <v>0.48680187033240002</v>
      </c>
      <c r="K2279" s="122">
        <v>0.5007641347688</v>
      </c>
      <c r="L2279" s="122">
        <v>0.49908522609959999</v>
      </c>
      <c r="M2279" s="122">
        <v>0.49906024954240003</v>
      </c>
      <c r="N2279" s="122">
        <v>0.51102035653480005</v>
      </c>
      <c r="O2279" s="122">
        <v>0.52052802926599995</v>
      </c>
      <c r="P2279" s="122">
        <v>0.52000349897440001</v>
      </c>
      <c r="Q2279" s="122">
        <v>0.51326368651599996</v>
      </c>
      <c r="R2279" s="122">
        <v>0.52587757472600005</v>
      </c>
      <c r="S2279" s="122">
        <v>0.52053723991080003</v>
      </c>
      <c r="T2279" s="122">
        <v>0.50889024915119996</v>
      </c>
      <c r="U2279" s="122">
        <v>0.50967494253760004</v>
      </c>
      <c r="V2279" s="122">
        <v>0.52308844809760002</v>
      </c>
      <c r="W2279" s="122">
        <v>0.53453634824520002</v>
      </c>
      <c r="X2279" s="122">
        <v>0.54927910608480002</v>
      </c>
      <c r="Y2279" s="122">
        <v>0.53900322373239995</v>
      </c>
      <c r="Z2279" s="122">
        <v>0.54464127853800004</v>
      </c>
      <c r="AA2279" s="122">
        <v>0.5475103937604</v>
      </c>
      <c r="AB2279" s="122">
        <v>0.54687535743680005</v>
      </c>
      <c r="AC2279" s="122">
        <v>0.54528214504119998</v>
      </c>
      <c r="AD2279" s="122">
        <v>0.53095378468160004</v>
      </c>
      <c r="AE2279" s="122">
        <v>0.54023776127159995</v>
      </c>
      <c r="AF2279" s="122">
        <v>0.56184266491080004</v>
      </c>
      <c r="AG2279" s="122">
        <v>0.57903825342159998</v>
      </c>
      <c r="AH2279" s="122">
        <v>0.59245405015719999</v>
      </c>
      <c r="AI2279" s="122">
        <v>0.60851760962720003</v>
      </c>
      <c r="AJ2279" s="122">
        <v>0.58441429575199999</v>
      </c>
      <c r="AK2279" s="122">
        <v>0.58648135514639999</v>
      </c>
      <c r="AL2279" s="122">
        <v>0</v>
      </c>
    </row>
    <row r="2280" spans="1:38" hidden="1" x14ac:dyDescent="0.25">
      <c r="A2280" s="122" t="s">
        <v>2044</v>
      </c>
      <c r="B2280" s="122">
        <v>1</v>
      </c>
      <c r="C2280" s="122" t="s">
        <v>2225</v>
      </c>
      <c r="D2280" s="122" t="s">
        <v>2148</v>
      </c>
      <c r="E2280" s="122">
        <v>42</v>
      </c>
      <c r="F2280" s="122">
        <v>0.1181312690712</v>
      </c>
      <c r="G2280" s="122">
        <v>0.11868630301080001</v>
      </c>
      <c r="H2280" s="122">
        <v>0.1196123468344</v>
      </c>
      <c r="I2280" s="122">
        <v>0.120055826086</v>
      </c>
      <c r="J2280" s="122">
        <v>0.12107092788279999</v>
      </c>
      <c r="K2280" s="122">
        <v>0.11978371182399999</v>
      </c>
      <c r="L2280" s="122">
        <v>0.1198905127868</v>
      </c>
      <c r="M2280" s="122">
        <v>0.120948161432</v>
      </c>
      <c r="N2280" s="122">
        <v>0.120697304238</v>
      </c>
      <c r="O2280" s="122">
        <v>0.1205991919524</v>
      </c>
      <c r="P2280" s="122">
        <v>0.1198729593292</v>
      </c>
      <c r="Q2280" s="122">
        <v>0.11869723919480001</v>
      </c>
      <c r="R2280" s="122">
        <v>0.11836373198440001</v>
      </c>
      <c r="S2280" s="122">
        <v>0.1176830243736</v>
      </c>
      <c r="T2280" s="122">
        <v>0.1172864687484</v>
      </c>
      <c r="U2280" s="122">
        <v>0.1170853853512</v>
      </c>
      <c r="V2280" s="122">
        <v>0.1165343888184</v>
      </c>
      <c r="W2280" s="122">
        <v>0.1159778272772</v>
      </c>
      <c r="X2280" s="122">
        <v>0.1154964679624</v>
      </c>
      <c r="Y2280" s="122">
        <v>0.11481547388920001</v>
      </c>
      <c r="Z2280" s="122">
        <v>0.11323486659239999</v>
      </c>
      <c r="AA2280" s="122">
        <v>0.111974918062</v>
      </c>
      <c r="AB2280" s="122">
        <v>0.1114470962304</v>
      </c>
      <c r="AC2280" s="122">
        <v>0.10951099145279999</v>
      </c>
      <c r="AD2280" s="122">
        <v>0.1110669042392</v>
      </c>
      <c r="AE2280" s="122">
        <v>0.11325050197439999</v>
      </c>
      <c r="AF2280" s="122">
        <v>0.11041746231879999</v>
      </c>
      <c r="AG2280" s="122">
        <v>0.107499938686</v>
      </c>
      <c r="AH2280" s="122">
        <v>0.1048526224844</v>
      </c>
      <c r="AI2280" s="122">
        <v>0.1017813502384</v>
      </c>
      <c r="AJ2280" s="122">
        <v>0.1062167644468</v>
      </c>
      <c r="AK2280" s="122">
        <v>0.1013633006092</v>
      </c>
      <c r="AL2280" s="122">
        <v>0</v>
      </c>
    </row>
    <row r="2281" spans="1:38" hidden="1" x14ac:dyDescent="0.25">
      <c r="A2281" s="122" t="s">
        <v>2044</v>
      </c>
      <c r="B2281" s="122">
        <v>1</v>
      </c>
      <c r="C2281" s="122" t="s">
        <v>2225</v>
      </c>
      <c r="D2281" s="122" t="s">
        <v>2149</v>
      </c>
      <c r="E2281" s="122">
        <v>42</v>
      </c>
      <c r="F2281" s="122">
        <v>0.51031653657319997</v>
      </c>
      <c r="G2281" s="122">
        <v>0.51447049986079996</v>
      </c>
      <c r="H2281" s="122">
        <v>0.52009649193039997</v>
      </c>
      <c r="I2281" s="122">
        <v>0.51565374175559997</v>
      </c>
      <c r="J2281" s="122">
        <v>0.51201504795840003</v>
      </c>
      <c r="K2281" s="122">
        <v>0.50365061056240001</v>
      </c>
      <c r="L2281" s="122">
        <v>0.49612838753799998</v>
      </c>
      <c r="M2281" s="122">
        <v>0.49589553332480002</v>
      </c>
      <c r="N2281" s="122">
        <v>0.4935776054048</v>
      </c>
      <c r="O2281" s="122">
        <v>0.49295025115840002</v>
      </c>
      <c r="P2281" s="122">
        <v>0.49041936822760002</v>
      </c>
      <c r="Q2281" s="122">
        <v>0.48418960654120002</v>
      </c>
      <c r="R2281" s="122">
        <v>0.47961516419040001</v>
      </c>
      <c r="S2281" s="122">
        <v>0.47353953579519997</v>
      </c>
      <c r="T2281" s="122">
        <v>0.46540870844159998</v>
      </c>
      <c r="U2281" s="122">
        <v>0.46011816053560001</v>
      </c>
      <c r="V2281" s="122">
        <v>0.45191770812159998</v>
      </c>
      <c r="W2281" s="122">
        <v>0.44416500979200002</v>
      </c>
      <c r="X2281" s="122">
        <v>0.43691548377119999</v>
      </c>
      <c r="Y2281" s="122">
        <v>0.42880936879199999</v>
      </c>
      <c r="Z2281" s="122">
        <v>0.42187277299440001</v>
      </c>
      <c r="AA2281" s="122">
        <v>0.42124933567639999</v>
      </c>
      <c r="AB2281" s="122">
        <v>0.42162993365919998</v>
      </c>
      <c r="AC2281" s="122">
        <v>0.40903197546679998</v>
      </c>
      <c r="AD2281" s="122">
        <v>0.403274002026</v>
      </c>
      <c r="AE2281" s="122">
        <v>0.40085987283160002</v>
      </c>
      <c r="AF2281" s="122">
        <v>0.39245237455479998</v>
      </c>
      <c r="AG2281" s="122">
        <v>0.38438790591599997</v>
      </c>
      <c r="AH2281" s="122">
        <v>0.37589925506279998</v>
      </c>
      <c r="AI2281" s="122">
        <v>0.36650970498239999</v>
      </c>
      <c r="AJ2281" s="122">
        <v>0.37578334809399999</v>
      </c>
      <c r="AK2281" s="122">
        <v>0.3731096145476</v>
      </c>
      <c r="AL2281" s="122">
        <v>0</v>
      </c>
    </row>
    <row r="2282" spans="1:38" hidden="1" x14ac:dyDescent="0.25">
      <c r="A2282" s="122" t="s">
        <v>2044</v>
      </c>
      <c r="B2282" s="122">
        <v>1</v>
      </c>
      <c r="C2282" s="122" t="s">
        <v>2225</v>
      </c>
      <c r="D2282" s="122" t="s">
        <v>2150</v>
      </c>
      <c r="E2282" s="122">
        <v>42</v>
      </c>
      <c r="F2282" s="122">
        <v>0.12046105791720001</v>
      </c>
      <c r="G2282" s="122">
        <v>0.1228123148952</v>
      </c>
      <c r="H2282" s="122">
        <v>0.12536315626799999</v>
      </c>
      <c r="I2282" s="122">
        <v>0.12640321559039999</v>
      </c>
      <c r="J2282" s="122">
        <v>0.12774821111080001</v>
      </c>
      <c r="K2282" s="122">
        <v>0.1274534435552</v>
      </c>
      <c r="L2282" s="122">
        <v>0.1270992561048</v>
      </c>
      <c r="M2282" s="122">
        <v>0.12776758732080001</v>
      </c>
      <c r="N2282" s="122">
        <v>0.12761318237079999</v>
      </c>
      <c r="O2282" s="122">
        <v>0.1273326325096</v>
      </c>
      <c r="P2282" s="122">
        <v>0.12668887431199999</v>
      </c>
      <c r="Q2282" s="122">
        <v>0.12518856388640001</v>
      </c>
      <c r="R2282" s="122">
        <v>0.124927596206</v>
      </c>
      <c r="S2282" s="122">
        <v>0.1243692712248</v>
      </c>
      <c r="T2282" s="122">
        <v>0.1235202161536</v>
      </c>
      <c r="U2282" s="122">
        <v>0.12379408699280001</v>
      </c>
      <c r="V2282" s="122">
        <v>0.12347259288</v>
      </c>
      <c r="W2282" s="122">
        <v>0.122954742974</v>
      </c>
      <c r="X2282" s="122">
        <v>0.122233578908</v>
      </c>
      <c r="Y2282" s="122">
        <v>0.12163458304200001</v>
      </c>
      <c r="Z2282" s="122">
        <v>0.12040822082240001</v>
      </c>
      <c r="AA2282" s="122">
        <v>0.1205182617352</v>
      </c>
      <c r="AB2282" s="122">
        <v>0.1203130672856</v>
      </c>
      <c r="AC2282" s="122">
        <v>0.1178584419544</v>
      </c>
      <c r="AD2282" s="122">
        <v>0.117707668246</v>
      </c>
      <c r="AE2282" s="122">
        <v>0.1181671785756</v>
      </c>
      <c r="AF2282" s="122">
        <v>0.11522599421760001</v>
      </c>
      <c r="AG2282" s="122">
        <v>0.1121115163056</v>
      </c>
      <c r="AH2282" s="122">
        <v>0.1096139707796</v>
      </c>
      <c r="AI2282" s="122">
        <v>0.1069059583984</v>
      </c>
      <c r="AJ2282" s="122">
        <v>0.11136377964040001</v>
      </c>
      <c r="AK2282" s="122">
        <v>0.1094732248792</v>
      </c>
      <c r="AL2282" s="122">
        <v>0</v>
      </c>
    </row>
    <row r="2283" spans="1:38" hidden="1" x14ac:dyDescent="0.25">
      <c r="A2283" s="122" t="s">
        <v>2044</v>
      </c>
      <c r="B2283" s="122">
        <v>1</v>
      </c>
      <c r="C2283" s="122" t="s">
        <v>2225</v>
      </c>
      <c r="D2283" s="122" t="s">
        <v>2151</v>
      </c>
      <c r="E2283" s="122">
        <v>42</v>
      </c>
      <c r="F2283" s="122">
        <v>7.9442276477199994E-2</v>
      </c>
      <c r="G2283" s="122">
        <v>8.3468307621999999E-2</v>
      </c>
      <c r="H2283" s="122">
        <v>8.6693251416799996E-2</v>
      </c>
      <c r="I2283" s="122">
        <v>8.8079846884400001E-2</v>
      </c>
      <c r="J2283" s="122">
        <v>9.10825452348E-2</v>
      </c>
      <c r="K2283" s="122">
        <v>9.23443033632E-2</v>
      </c>
      <c r="L2283" s="122">
        <v>9.3754848720400005E-2</v>
      </c>
      <c r="M2283" s="122">
        <v>9.7019124406399995E-2</v>
      </c>
      <c r="N2283" s="122">
        <v>9.9881881542800005E-2</v>
      </c>
      <c r="O2283" s="122">
        <v>0.1025081457848</v>
      </c>
      <c r="P2283" s="122">
        <v>0.1047436316976</v>
      </c>
      <c r="Q2283" s="122">
        <v>0.1057714088144</v>
      </c>
      <c r="R2283" s="122">
        <v>0.10704295057679999</v>
      </c>
      <c r="S2283" s="122">
        <v>0.1078761911864</v>
      </c>
      <c r="T2283" s="122">
        <v>0.108655001756</v>
      </c>
      <c r="U2283" s="122">
        <v>0.1099396767112</v>
      </c>
      <c r="V2283" s="122">
        <v>0.110556511338</v>
      </c>
      <c r="W2283" s="122">
        <v>0.110581510634</v>
      </c>
      <c r="X2283" s="122">
        <v>0.109256809606</v>
      </c>
      <c r="Y2283" s="122">
        <v>0.1066006845428</v>
      </c>
      <c r="Z2283" s="122">
        <v>0.10439121994</v>
      </c>
      <c r="AA2283" s="122">
        <v>0.105129373202</v>
      </c>
      <c r="AB2283" s="122">
        <v>0.1060239221244</v>
      </c>
      <c r="AC2283" s="122">
        <v>0.103803635964</v>
      </c>
      <c r="AD2283" s="122">
        <v>0.1022011511808</v>
      </c>
      <c r="AE2283" s="122">
        <v>0.1020656388948</v>
      </c>
      <c r="AF2283" s="122">
        <v>0.1016484481096</v>
      </c>
      <c r="AG2283" s="122">
        <v>0.1011732411228</v>
      </c>
      <c r="AH2283" s="122">
        <v>0.10092591419959999</v>
      </c>
      <c r="AI2283" s="122">
        <v>0.10035420334800001</v>
      </c>
      <c r="AJ2283" s="122">
        <v>9.9072087024399999E-2</v>
      </c>
      <c r="AK2283" s="122">
        <v>0.1530932877824</v>
      </c>
      <c r="AL2283" s="122">
        <v>0</v>
      </c>
    </row>
    <row r="2284" spans="1:38" hidden="1" x14ac:dyDescent="0.25">
      <c r="A2284" s="122" t="s">
        <v>2044</v>
      </c>
      <c r="B2284" s="122">
        <v>1</v>
      </c>
      <c r="C2284" s="122" t="s">
        <v>2225</v>
      </c>
      <c r="D2284" s="122" t="s">
        <v>2152</v>
      </c>
      <c r="E2284" s="122">
        <v>42</v>
      </c>
      <c r="F2284" s="122">
        <v>1.1973831299947999</v>
      </c>
      <c r="G2284" s="122">
        <v>1.2059607948976001</v>
      </c>
      <c r="H2284" s="122">
        <v>1.2176800949124</v>
      </c>
      <c r="I2284" s="122">
        <v>1.2047388362996001</v>
      </c>
      <c r="J2284" s="122">
        <v>1.1940543649216</v>
      </c>
      <c r="K2284" s="122">
        <v>1.1662631394708001</v>
      </c>
      <c r="L2284" s="122">
        <v>1.143106523888</v>
      </c>
      <c r="M2284" s="122">
        <v>1.137738337876</v>
      </c>
      <c r="N2284" s="122">
        <v>1.1294739470476001</v>
      </c>
      <c r="O2284" s="122">
        <v>1.1258624593608</v>
      </c>
      <c r="P2284" s="122">
        <v>1.1156907928544</v>
      </c>
      <c r="Q2284" s="122">
        <v>1.0969921151952</v>
      </c>
      <c r="R2284" s="122">
        <v>1.0808004425176001</v>
      </c>
      <c r="S2284" s="122">
        <v>1.0646305185208</v>
      </c>
      <c r="T2284" s="122">
        <v>1.0437875044380001</v>
      </c>
      <c r="U2284" s="122">
        <v>1.0288741936871999</v>
      </c>
      <c r="V2284" s="122">
        <v>1.0085374730984</v>
      </c>
      <c r="W2284" s="122">
        <v>0.99087177027439999</v>
      </c>
      <c r="X2284" s="122">
        <v>0.97693502350640005</v>
      </c>
      <c r="Y2284" s="122">
        <v>0.95599402127599997</v>
      </c>
      <c r="Z2284" s="122">
        <v>0.94021867456999997</v>
      </c>
      <c r="AA2284" s="122">
        <v>0.9433262099884</v>
      </c>
      <c r="AB2284" s="122">
        <v>0.94409406350839997</v>
      </c>
      <c r="AC2284" s="122">
        <v>0.92519325227280003</v>
      </c>
      <c r="AD2284" s="122">
        <v>0.9147631540208</v>
      </c>
      <c r="AE2284" s="122">
        <v>0.91347871709359996</v>
      </c>
      <c r="AF2284" s="122">
        <v>0.89569403708679995</v>
      </c>
      <c r="AG2284" s="122">
        <v>0.87607446122559995</v>
      </c>
      <c r="AH2284" s="122">
        <v>0.85499502529839999</v>
      </c>
      <c r="AI2284" s="122">
        <v>0.83281874329920003</v>
      </c>
      <c r="AJ2284" s="122">
        <v>0.83784134824040002</v>
      </c>
      <c r="AK2284" s="122">
        <v>0.81070522772679998</v>
      </c>
      <c r="AL2284" s="122">
        <v>0</v>
      </c>
    </row>
    <row r="2285" spans="1:38" hidden="1" x14ac:dyDescent="0.25">
      <c r="A2285" s="122" t="s">
        <v>2044</v>
      </c>
      <c r="B2285" s="122">
        <v>1</v>
      </c>
      <c r="C2285" s="122" t="s">
        <v>2225</v>
      </c>
      <c r="D2285" s="122" t="s">
        <v>2153</v>
      </c>
      <c r="E2285" s="122">
        <v>42</v>
      </c>
      <c r="F2285" s="122">
        <v>0.71966769158480004</v>
      </c>
      <c r="G2285" s="122">
        <v>0.72612434226639999</v>
      </c>
      <c r="H2285" s="122">
        <v>0.73285574874399995</v>
      </c>
      <c r="I2285" s="122">
        <v>0.72512882923040001</v>
      </c>
      <c r="J2285" s="122">
        <v>0.71788710089600005</v>
      </c>
      <c r="K2285" s="122">
        <v>0.7058450094416</v>
      </c>
      <c r="L2285" s="122">
        <v>0.69304449788559996</v>
      </c>
      <c r="M2285" s="122">
        <v>0.68827457409759996</v>
      </c>
      <c r="N2285" s="122">
        <v>0.68413945487439998</v>
      </c>
      <c r="O2285" s="122">
        <v>0.68113801368479998</v>
      </c>
      <c r="P2285" s="122">
        <v>0.67610448391919997</v>
      </c>
      <c r="Q2285" s="122">
        <v>0.66660958240239998</v>
      </c>
      <c r="R2285" s="122">
        <v>0.65913533497279997</v>
      </c>
      <c r="S2285" s="122">
        <v>0.64971273613680003</v>
      </c>
      <c r="T2285" s="122">
        <v>0.6376210673728</v>
      </c>
      <c r="U2285" s="122">
        <v>0.63232050559999997</v>
      </c>
      <c r="V2285" s="122">
        <v>0.62407084685960001</v>
      </c>
      <c r="W2285" s="122">
        <v>0.61644990905959995</v>
      </c>
      <c r="X2285" s="122">
        <v>0.61280083612439995</v>
      </c>
      <c r="Y2285" s="122">
        <v>0.60379806542439995</v>
      </c>
      <c r="Z2285" s="122">
        <v>0.5963998542908</v>
      </c>
      <c r="AA2285" s="122">
        <v>0.59831085117439997</v>
      </c>
      <c r="AB2285" s="122">
        <v>0.59837414700280001</v>
      </c>
      <c r="AC2285" s="122">
        <v>0.58368115946279997</v>
      </c>
      <c r="AD2285" s="122">
        <v>0.57684956822639999</v>
      </c>
      <c r="AE2285" s="122">
        <v>0.57560719596520005</v>
      </c>
      <c r="AF2285" s="122">
        <v>0.56424388918519996</v>
      </c>
      <c r="AG2285" s="122">
        <v>0.55267947682920004</v>
      </c>
      <c r="AH2285" s="122">
        <v>0.54001148832120005</v>
      </c>
      <c r="AI2285" s="122">
        <v>0.52722675992279999</v>
      </c>
      <c r="AJ2285" s="122">
        <v>0.53291225222479999</v>
      </c>
      <c r="AK2285" s="122">
        <v>0.53750479877360002</v>
      </c>
      <c r="AL2285" s="122">
        <v>0</v>
      </c>
    </row>
    <row r="2286" spans="1:38" hidden="1" x14ac:dyDescent="0.25">
      <c r="A2286" s="122" t="s">
        <v>2044</v>
      </c>
      <c r="B2286" s="122">
        <v>1</v>
      </c>
      <c r="C2286" s="122" t="s">
        <v>2225</v>
      </c>
      <c r="D2286" s="122" t="s">
        <v>2154</v>
      </c>
      <c r="E2286" s="122">
        <v>42</v>
      </c>
      <c r="F2286" s="122">
        <v>0.2466451830276</v>
      </c>
      <c r="G2286" s="122">
        <v>0.24944151078560001</v>
      </c>
      <c r="H2286" s="122">
        <v>0.25422208902159998</v>
      </c>
      <c r="I2286" s="122">
        <v>0.252167363812</v>
      </c>
      <c r="J2286" s="122">
        <v>0.25280819991280001</v>
      </c>
      <c r="K2286" s="122">
        <v>0.24947338160640001</v>
      </c>
      <c r="L2286" s="122">
        <v>0.24570126648759999</v>
      </c>
      <c r="M2286" s="122">
        <v>0.24529906608480001</v>
      </c>
      <c r="N2286" s="122">
        <v>0.24597901232239999</v>
      </c>
      <c r="O2286" s="122">
        <v>0.2468884777016</v>
      </c>
      <c r="P2286" s="122">
        <v>0.24486547625399999</v>
      </c>
      <c r="Q2286" s="122">
        <v>0.24072111290080001</v>
      </c>
      <c r="R2286" s="122">
        <v>0.24035353140679999</v>
      </c>
      <c r="S2286" s="122">
        <v>0.23690893628080001</v>
      </c>
      <c r="T2286" s="122">
        <v>0.2317596981784</v>
      </c>
      <c r="U2286" s="122">
        <v>0.23388667489039999</v>
      </c>
      <c r="V2286" s="122">
        <v>0.2372185818716</v>
      </c>
      <c r="W2286" s="122">
        <v>0.2400623130808</v>
      </c>
      <c r="X2286" s="122">
        <v>0.2432296006868</v>
      </c>
      <c r="Y2286" s="122">
        <v>0.24103435014960001</v>
      </c>
      <c r="Z2286" s="122">
        <v>0.24310436955279999</v>
      </c>
      <c r="AA2286" s="122">
        <v>0.24851294871759999</v>
      </c>
      <c r="AB2286" s="122">
        <v>0.25293854146959999</v>
      </c>
      <c r="AC2286" s="122">
        <v>0.24955342712440001</v>
      </c>
      <c r="AD2286" s="122">
        <v>0.24528129781960001</v>
      </c>
      <c r="AE2286" s="122">
        <v>0.24655977323879999</v>
      </c>
      <c r="AF2286" s="122">
        <v>0.247449521102</v>
      </c>
      <c r="AG2286" s="122">
        <v>0.24731985934039999</v>
      </c>
      <c r="AH2286" s="122">
        <v>0.24692109995280001</v>
      </c>
      <c r="AI2286" s="122">
        <v>0.24667337327639999</v>
      </c>
      <c r="AJ2286" s="122">
        <v>0.25150816727399999</v>
      </c>
      <c r="AK2286" s="122">
        <v>0.24521289641239999</v>
      </c>
      <c r="AL2286" s="122">
        <v>0</v>
      </c>
    </row>
    <row r="2287" spans="1:38" hidden="1" x14ac:dyDescent="0.25">
      <c r="A2287" s="122" t="s">
        <v>2044</v>
      </c>
      <c r="B2287" s="122">
        <v>1</v>
      </c>
      <c r="C2287" s="122" t="s">
        <v>2225</v>
      </c>
      <c r="D2287" s="122" t="s">
        <v>2155</v>
      </c>
      <c r="E2287" s="122">
        <v>42</v>
      </c>
      <c r="F2287" s="122">
        <v>0.27975304938279999</v>
      </c>
      <c r="G2287" s="122">
        <v>0.28440791204560001</v>
      </c>
      <c r="H2287" s="122">
        <v>0.28963119470319998</v>
      </c>
      <c r="I2287" s="122">
        <v>0.29123715897919999</v>
      </c>
      <c r="J2287" s="122">
        <v>0.29571948329839998</v>
      </c>
      <c r="K2287" s="122">
        <v>0.2882394916828</v>
      </c>
      <c r="L2287" s="122">
        <v>0.28655604405680002</v>
      </c>
      <c r="M2287" s="122">
        <v>0.2893845746932</v>
      </c>
      <c r="N2287" s="122">
        <v>0.28734183003960001</v>
      </c>
      <c r="O2287" s="122">
        <v>0.28701839335399998</v>
      </c>
      <c r="P2287" s="122">
        <v>0.28324204222440003</v>
      </c>
      <c r="Q2287" s="122">
        <v>0.27675790776199999</v>
      </c>
      <c r="R2287" s="122">
        <v>0.27554781168879999</v>
      </c>
      <c r="S2287" s="122">
        <v>0.2724063994848</v>
      </c>
      <c r="T2287" s="122">
        <v>0.26922528285800001</v>
      </c>
      <c r="U2287" s="122">
        <v>0.26827545916079998</v>
      </c>
      <c r="V2287" s="122">
        <v>0.2661034813332</v>
      </c>
      <c r="W2287" s="122">
        <v>0.26490484090279998</v>
      </c>
      <c r="X2287" s="122">
        <v>0.26258602039880002</v>
      </c>
      <c r="Y2287" s="122">
        <v>0.25507004833519997</v>
      </c>
      <c r="Z2287" s="122">
        <v>0.2510407646992</v>
      </c>
      <c r="AA2287" s="122">
        <v>0.25135010465879998</v>
      </c>
      <c r="AB2287" s="122">
        <v>0.24998055437319999</v>
      </c>
      <c r="AC2287" s="122">
        <v>0.24530275758799999</v>
      </c>
      <c r="AD2287" s="122">
        <v>0.24597847692880001</v>
      </c>
      <c r="AE2287" s="122">
        <v>0.248896043816</v>
      </c>
      <c r="AF2287" s="122">
        <v>0.24629077826920001</v>
      </c>
      <c r="AG2287" s="122">
        <v>0.243254261936</v>
      </c>
      <c r="AH2287" s="122">
        <v>0.2393969827172</v>
      </c>
      <c r="AI2287" s="122">
        <v>0.2345617611428</v>
      </c>
      <c r="AJ2287" s="122">
        <v>0.24369926070280001</v>
      </c>
      <c r="AK2287" s="122">
        <v>0.239892297862</v>
      </c>
      <c r="AL2287" s="122">
        <v>0</v>
      </c>
    </row>
    <row r="2288" spans="1:38" hidden="1" x14ac:dyDescent="0.25">
      <c r="A2288" s="122" t="s">
        <v>2044</v>
      </c>
      <c r="B2288" s="122">
        <v>1</v>
      </c>
      <c r="C2288" s="122" t="s">
        <v>2225</v>
      </c>
      <c r="D2288" s="122" t="s">
        <v>2156</v>
      </c>
      <c r="E2288" s="122">
        <v>42</v>
      </c>
      <c r="F2288" s="122">
        <v>0.83130798957920005</v>
      </c>
      <c r="G2288" s="122">
        <v>0.83951811427400003</v>
      </c>
      <c r="H2288" s="122">
        <v>0.84872555935719995</v>
      </c>
      <c r="I2288" s="122">
        <v>0.84005278287280005</v>
      </c>
      <c r="J2288" s="122">
        <v>0.83485760393840003</v>
      </c>
      <c r="K2288" s="122">
        <v>0.82228192623920005</v>
      </c>
      <c r="L2288" s="122">
        <v>0.80685593967159996</v>
      </c>
      <c r="M2288" s="122">
        <v>0.80130656412800005</v>
      </c>
      <c r="N2288" s="122">
        <v>0.79772780591280001</v>
      </c>
      <c r="O2288" s="122">
        <v>0.79605348003160004</v>
      </c>
      <c r="P2288" s="122">
        <v>0.78911250539239997</v>
      </c>
      <c r="Q2288" s="122">
        <v>0.77685190136680005</v>
      </c>
      <c r="R2288" s="122">
        <v>0.76997669506519995</v>
      </c>
      <c r="S2288" s="122">
        <v>0.7606613717024</v>
      </c>
      <c r="T2288" s="122">
        <v>0.74721852855439996</v>
      </c>
      <c r="U2288" s="122">
        <v>0.74344404358839999</v>
      </c>
      <c r="V2288" s="122">
        <v>0.73890545785560002</v>
      </c>
      <c r="W2288" s="122">
        <v>0.73294940467000003</v>
      </c>
      <c r="X2288" s="122">
        <v>0.72927003036439997</v>
      </c>
      <c r="Y2288" s="122">
        <v>0.71829540921599999</v>
      </c>
      <c r="Z2288" s="122">
        <v>0.71415583754760004</v>
      </c>
      <c r="AA2288" s="122">
        <v>0.71695968057839998</v>
      </c>
      <c r="AB2288" s="122">
        <v>0.71512066407880004</v>
      </c>
      <c r="AC2288" s="122">
        <v>0.70572657310679998</v>
      </c>
      <c r="AD2288" s="122">
        <v>0.69686002285759996</v>
      </c>
      <c r="AE2288" s="122">
        <v>0.69783661188080004</v>
      </c>
      <c r="AF2288" s="122">
        <v>0.69010533782960004</v>
      </c>
      <c r="AG2288" s="122">
        <v>0.68066245368800005</v>
      </c>
      <c r="AH2288" s="122">
        <v>0.67296963777679997</v>
      </c>
      <c r="AI2288" s="122">
        <v>0.66421532541280004</v>
      </c>
      <c r="AJ2288" s="122">
        <v>0.66494279518800004</v>
      </c>
      <c r="AK2288" s="122">
        <v>0.65266017613439997</v>
      </c>
      <c r="AL2288" s="122">
        <v>0</v>
      </c>
    </row>
    <row r="2289" spans="1:38" hidden="1" x14ac:dyDescent="0.25">
      <c r="A2289" s="122" t="s">
        <v>2044</v>
      </c>
      <c r="B2289" s="122">
        <v>1</v>
      </c>
      <c r="C2289" s="122" t="s">
        <v>2225</v>
      </c>
      <c r="D2289" s="122" t="s">
        <v>2178</v>
      </c>
      <c r="E2289" s="122">
        <v>42</v>
      </c>
      <c r="F2289" s="122">
        <v>0.23485211092280001</v>
      </c>
      <c r="G2289" s="122">
        <v>0.23703637378959999</v>
      </c>
      <c r="H2289" s="122">
        <v>0.23895693418239999</v>
      </c>
      <c r="I2289" s="122">
        <v>0.23712010532</v>
      </c>
      <c r="J2289" s="122">
        <v>0.23524674500600001</v>
      </c>
      <c r="K2289" s="122">
        <v>0.23334541345359999</v>
      </c>
      <c r="L2289" s="122">
        <v>0.2310699674052</v>
      </c>
      <c r="M2289" s="122">
        <v>0.230860076118</v>
      </c>
      <c r="N2289" s="122">
        <v>0.230583059112</v>
      </c>
      <c r="O2289" s="122">
        <v>0.23062260734519999</v>
      </c>
      <c r="P2289" s="122">
        <v>0.23003807378159999</v>
      </c>
      <c r="Q2289" s="122">
        <v>0.22737424564959999</v>
      </c>
      <c r="R2289" s="122">
        <v>0.22479725543240001</v>
      </c>
      <c r="S2289" s="122">
        <v>0.2220160230288</v>
      </c>
      <c r="T2289" s="122">
        <v>0.21823054219679999</v>
      </c>
      <c r="U2289" s="122">
        <v>0.21603861230839999</v>
      </c>
      <c r="V2289" s="122">
        <v>0.21240552842320001</v>
      </c>
      <c r="W2289" s="122">
        <v>0.2085784375136</v>
      </c>
      <c r="X2289" s="122">
        <v>0.20573680809639999</v>
      </c>
      <c r="Y2289" s="122">
        <v>0.20293538931399999</v>
      </c>
      <c r="Z2289" s="122">
        <v>0.19854958595360001</v>
      </c>
      <c r="AA2289" s="122">
        <v>0.19661695362959999</v>
      </c>
      <c r="AB2289" s="122">
        <v>0.1947281764904</v>
      </c>
      <c r="AC2289" s="122">
        <v>0.18943619924040001</v>
      </c>
      <c r="AD2289" s="122">
        <v>0.18746660508519999</v>
      </c>
      <c r="AE2289" s="122">
        <v>0.186807125204</v>
      </c>
      <c r="AF2289" s="122">
        <v>0.18009414842999999</v>
      </c>
      <c r="AG2289" s="122">
        <v>0.17279243260720001</v>
      </c>
      <c r="AH2289" s="122">
        <v>0.16476859395640001</v>
      </c>
      <c r="AI2289" s="122">
        <v>0.16044607985000001</v>
      </c>
      <c r="AJ2289" s="122">
        <v>0.1655902479504</v>
      </c>
      <c r="AK2289" s="122">
        <v>0.1623756412796</v>
      </c>
      <c r="AL2289" s="122">
        <v>0</v>
      </c>
    </row>
    <row r="2290" spans="1:38" hidden="1" x14ac:dyDescent="0.25">
      <c r="A2290" s="122" t="s">
        <v>2044</v>
      </c>
      <c r="B2290" s="122">
        <v>1</v>
      </c>
      <c r="C2290" s="122" t="s">
        <v>2225</v>
      </c>
      <c r="D2290" s="122" t="s">
        <v>2157</v>
      </c>
      <c r="E2290" s="122">
        <v>42</v>
      </c>
      <c r="F2290" s="122">
        <v>7.4914786363199995E-2</v>
      </c>
      <c r="G2290" s="122">
        <v>7.5830663333600001E-2</v>
      </c>
      <c r="H2290" s="122">
        <v>7.6586132341599999E-2</v>
      </c>
      <c r="I2290" s="122">
        <v>7.6185951763600004E-2</v>
      </c>
      <c r="J2290" s="122">
        <v>7.5915516975200006E-2</v>
      </c>
      <c r="K2290" s="122">
        <v>7.5477831139199994E-2</v>
      </c>
      <c r="L2290" s="122">
        <v>7.5151812968399997E-2</v>
      </c>
      <c r="M2290" s="122">
        <v>7.52057926228E-2</v>
      </c>
      <c r="N2290" s="122">
        <v>7.5145991972800003E-2</v>
      </c>
      <c r="O2290" s="122">
        <v>7.5695596001200002E-2</v>
      </c>
      <c r="P2290" s="122">
        <v>7.58301857292E-2</v>
      </c>
      <c r="Q2290" s="122">
        <v>7.5551746216799998E-2</v>
      </c>
      <c r="R2290" s="122">
        <v>7.5535590205599995E-2</v>
      </c>
      <c r="S2290" s="122">
        <v>7.5056221055200004E-2</v>
      </c>
      <c r="T2290" s="122">
        <v>7.4459508071199998E-2</v>
      </c>
      <c r="U2290" s="122">
        <v>7.2485964728800006E-2</v>
      </c>
      <c r="V2290" s="122">
        <v>7.0128729381200003E-2</v>
      </c>
      <c r="W2290" s="122">
        <v>6.7707728323200003E-2</v>
      </c>
      <c r="X2290" s="122">
        <v>6.56491773E-2</v>
      </c>
      <c r="Y2290" s="122">
        <v>6.3201704140399995E-2</v>
      </c>
      <c r="Z2290" s="122">
        <v>6.0723636344E-2</v>
      </c>
      <c r="AA2290" s="122">
        <v>5.9010152916400001E-2</v>
      </c>
      <c r="AB2290" s="122">
        <v>5.7353425514000002E-2</v>
      </c>
      <c r="AC2290" s="122">
        <v>5.7148147313600003E-2</v>
      </c>
      <c r="AD2290" s="122">
        <v>5.8088911311200003E-2</v>
      </c>
      <c r="AE2290" s="122">
        <v>5.9480600082399998E-2</v>
      </c>
      <c r="AF2290" s="122">
        <v>5.9150254982000001E-2</v>
      </c>
      <c r="AG2290" s="122">
        <v>5.8731895739999998E-2</v>
      </c>
      <c r="AH2290" s="122">
        <v>5.8685811021599997E-2</v>
      </c>
      <c r="AI2290" s="122">
        <v>5.8511307313199999E-2</v>
      </c>
      <c r="AJ2290" s="122">
        <v>6.1722315169200001E-2</v>
      </c>
      <c r="AK2290" s="122">
        <v>6.1761009346399998E-2</v>
      </c>
      <c r="AL2290" s="122">
        <v>0</v>
      </c>
    </row>
    <row r="2291" spans="1:38" hidden="1" x14ac:dyDescent="0.25">
      <c r="A2291" s="122" t="s">
        <v>2044</v>
      </c>
      <c r="B2291" s="122">
        <v>1</v>
      </c>
      <c r="C2291" s="122" t="s">
        <v>2225</v>
      </c>
      <c r="D2291" s="122" t="s">
        <v>2158</v>
      </c>
      <c r="E2291" s="122">
        <v>42</v>
      </c>
      <c r="F2291" s="122">
        <v>0.37252524568840001</v>
      </c>
      <c r="G2291" s="122">
        <v>0.37898523286399999</v>
      </c>
      <c r="H2291" s="122">
        <v>0.3858937210576</v>
      </c>
      <c r="I2291" s="122">
        <v>0.38696980185079999</v>
      </c>
      <c r="J2291" s="122">
        <v>0.392520489872</v>
      </c>
      <c r="K2291" s="122">
        <v>0.38386951637720002</v>
      </c>
      <c r="L2291" s="122">
        <v>0.38181474016560002</v>
      </c>
      <c r="M2291" s="122">
        <v>0.38619227275439999</v>
      </c>
      <c r="N2291" s="122">
        <v>0.3848909380512</v>
      </c>
      <c r="O2291" s="122">
        <v>0.38645078090919999</v>
      </c>
      <c r="P2291" s="122">
        <v>0.38242670608239998</v>
      </c>
      <c r="Q2291" s="122">
        <v>0.37641205138040001</v>
      </c>
      <c r="R2291" s="122">
        <v>0.37588996511639999</v>
      </c>
      <c r="S2291" s="122">
        <v>0.372649664632</v>
      </c>
      <c r="T2291" s="122">
        <v>0.37125409397999998</v>
      </c>
      <c r="U2291" s="122">
        <v>0.37388347722319998</v>
      </c>
      <c r="V2291" s="122">
        <v>0.37520940932160002</v>
      </c>
      <c r="W2291" s="122">
        <v>0.37750630641080002</v>
      </c>
      <c r="X2291" s="122">
        <v>0.37880517572240002</v>
      </c>
      <c r="Y2291" s="122">
        <v>0.36864792571880001</v>
      </c>
      <c r="Z2291" s="122">
        <v>0.3688436784984</v>
      </c>
      <c r="AA2291" s="122">
        <v>0.37108373722560001</v>
      </c>
      <c r="AB2291" s="122">
        <v>0.37190279512680002</v>
      </c>
      <c r="AC2291" s="122">
        <v>0.36615513705120001</v>
      </c>
      <c r="AD2291" s="122">
        <v>0.36639703563120002</v>
      </c>
      <c r="AE2291" s="122">
        <v>0.37142884263800002</v>
      </c>
      <c r="AF2291" s="122">
        <v>0.36868342239399998</v>
      </c>
      <c r="AG2291" s="122">
        <v>0.3655243130168</v>
      </c>
      <c r="AH2291" s="122">
        <v>0.36201863136599999</v>
      </c>
      <c r="AI2291" s="122">
        <v>0.35816966420480001</v>
      </c>
      <c r="AJ2291" s="122">
        <v>0.36789063378760001</v>
      </c>
      <c r="AK2291" s="122">
        <v>0.37015860535360001</v>
      </c>
      <c r="AL2291" s="122">
        <v>0</v>
      </c>
    </row>
    <row r="2292" spans="1:38" hidden="1" x14ac:dyDescent="0.25">
      <c r="A2292" s="122" t="s">
        <v>2044</v>
      </c>
      <c r="B2292" s="122">
        <v>1</v>
      </c>
      <c r="C2292" s="122" t="s">
        <v>2225</v>
      </c>
      <c r="D2292" s="122" t="s">
        <v>2159</v>
      </c>
      <c r="E2292" s="122">
        <v>42</v>
      </c>
      <c r="F2292" s="122">
        <v>9.8563715751200001E-2</v>
      </c>
      <c r="G2292" s="122">
        <v>0.1003523570952</v>
      </c>
      <c r="H2292" s="122">
        <v>0.10300636178</v>
      </c>
      <c r="I2292" s="122">
        <v>0.10306456245120001</v>
      </c>
      <c r="J2292" s="122">
        <v>0.10559894387</v>
      </c>
      <c r="K2292" s="122">
        <v>0.106975651496</v>
      </c>
      <c r="L2292" s="122">
        <v>0.1065396800552</v>
      </c>
      <c r="M2292" s="122">
        <v>0.106250700318</v>
      </c>
      <c r="N2292" s="122">
        <v>0.1078269993696</v>
      </c>
      <c r="O2292" s="122">
        <v>0.10948809884040001</v>
      </c>
      <c r="P2292" s="122">
        <v>0.10945018344680001</v>
      </c>
      <c r="Q2292" s="122">
        <v>0.1086930475008</v>
      </c>
      <c r="R2292" s="122">
        <v>0.111637409226</v>
      </c>
      <c r="S2292" s="122">
        <v>0.1135549499924</v>
      </c>
      <c r="T2292" s="122">
        <v>0.1160925797668</v>
      </c>
      <c r="U2292" s="122">
        <v>0.1189632215492</v>
      </c>
      <c r="V2292" s="122">
        <v>0.12263862306080001</v>
      </c>
      <c r="W2292" s="122">
        <v>0.1226233006628</v>
      </c>
      <c r="X2292" s="122">
        <v>0.12586361537679999</v>
      </c>
      <c r="Y2292" s="122">
        <v>0.1253860593552</v>
      </c>
      <c r="Z2292" s="122">
        <v>0.12546850536359999</v>
      </c>
      <c r="AA2292" s="122">
        <v>0.12594342729919999</v>
      </c>
      <c r="AB2292" s="122">
        <v>0.1265208991648</v>
      </c>
      <c r="AC2292" s="122">
        <v>0.12596176142759999</v>
      </c>
      <c r="AD2292" s="122">
        <v>0.12300106644</v>
      </c>
      <c r="AE2292" s="122">
        <v>0.1249612730296</v>
      </c>
      <c r="AF2292" s="122">
        <v>0.12747521557399999</v>
      </c>
      <c r="AG2292" s="122">
        <v>0.12976110382760001</v>
      </c>
      <c r="AH2292" s="122">
        <v>0.13083957147520001</v>
      </c>
      <c r="AI2292" s="122">
        <v>0.13245317821399999</v>
      </c>
      <c r="AJ2292" s="122">
        <v>0.13216144047680001</v>
      </c>
      <c r="AK2292" s="122">
        <v>0.12395170389</v>
      </c>
      <c r="AL2292" s="122">
        <v>0</v>
      </c>
    </row>
    <row r="2293" spans="1:38" hidden="1" x14ac:dyDescent="0.25">
      <c r="A2293" s="122" t="s">
        <v>2044</v>
      </c>
      <c r="B2293" s="122">
        <v>1</v>
      </c>
      <c r="C2293" s="122" t="s">
        <v>2225</v>
      </c>
      <c r="D2293" s="122" t="s">
        <v>2160</v>
      </c>
      <c r="E2293" s="122">
        <v>42</v>
      </c>
      <c r="F2293" s="122">
        <v>0.48713100544639998</v>
      </c>
      <c r="G2293" s="122">
        <v>0.49368698217439999</v>
      </c>
      <c r="H2293" s="122">
        <v>0.50219556231039997</v>
      </c>
      <c r="I2293" s="122">
        <v>0.504092529402</v>
      </c>
      <c r="J2293" s="122">
        <v>0.51121982828279999</v>
      </c>
      <c r="K2293" s="122">
        <v>0.49972975054520002</v>
      </c>
      <c r="L2293" s="122">
        <v>0.49584272223920001</v>
      </c>
      <c r="M2293" s="122">
        <v>0.50104741675520004</v>
      </c>
      <c r="N2293" s="122">
        <v>0.49837029877880001</v>
      </c>
      <c r="O2293" s="122">
        <v>0.4983644133356</v>
      </c>
      <c r="P2293" s="122">
        <v>0.49249839298519998</v>
      </c>
      <c r="Q2293" s="122">
        <v>0.48332912047280002</v>
      </c>
      <c r="R2293" s="122">
        <v>0.48119513719759999</v>
      </c>
      <c r="S2293" s="122">
        <v>0.47640749634520002</v>
      </c>
      <c r="T2293" s="122">
        <v>0.4726396943492</v>
      </c>
      <c r="U2293" s="122">
        <v>0.47404987004760002</v>
      </c>
      <c r="V2293" s="122">
        <v>0.47302670145359998</v>
      </c>
      <c r="W2293" s="122">
        <v>0.47300147107079998</v>
      </c>
      <c r="X2293" s="122">
        <v>0.47132599176880002</v>
      </c>
      <c r="Y2293" s="122">
        <v>0.4590728166752</v>
      </c>
      <c r="Z2293" s="122">
        <v>0.45690839496680002</v>
      </c>
      <c r="AA2293" s="122">
        <v>0.4588952949756</v>
      </c>
      <c r="AB2293" s="122">
        <v>0.45941558983879999</v>
      </c>
      <c r="AC2293" s="122">
        <v>0.4510588528992</v>
      </c>
      <c r="AD2293" s="122">
        <v>0.450537338678</v>
      </c>
      <c r="AE2293" s="122">
        <v>0.45541801794159997</v>
      </c>
      <c r="AF2293" s="122">
        <v>0.45044114307080002</v>
      </c>
      <c r="AG2293" s="122">
        <v>0.44538452009239998</v>
      </c>
      <c r="AH2293" s="122">
        <v>0.43997336056800002</v>
      </c>
      <c r="AI2293" s="122">
        <v>0.43390278375079999</v>
      </c>
      <c r="AJ2293" s="122">
        <v>0.45027168889079999</v>
      </c>
      <c r="AK2293" s="122">
        <v>0.44428527090359998</v>
      </c>
      <c r="AL2293" s="122">
        <v>0</v>
      </c>
    </row>
    <row r="2294" spans="1:38" hidden="1" x14ac:dyDescent="0.25">
      <c r="A2294" s="122" t="s">
        <v>2044</v>
      </c>
      <c r="B2294" s="122">
        <v>1</v>
      </c>
      <c r="C2294" s="122" t="s">
        <v>2225</v>
      </c>
      <c r="D2294" s="122" t="s">
        <v>2161</v>
      </c>
      <c r="E2294" s="122">
        <v>42</v>
      </c>
      <c r="F2294" s="122">
        <v>1.5895071224144</v>
      </c>
      <c r="G2294" s="122">
        <v>1.6196071952788</v>
      </c>
      <c r="H2294" s="122">
        <v>1.6560015863412001</v>
      </c>
      <c r="I2294" s="122">
        <v>1.6647324866591999</v>
      </c>
      <c r="J2294" s="122">
        <v>1.6882289053924</v>
      </c>
      <c r="K2294" s="122">
        <v>1.6876814735815999</v>
      </c>
      <c r="L2294" s="122">
        <v>1.6847801990236</v>
      </c>
      <c r="M2294" s="122">
        <v>1.6976960535584</v>
      </c>
      <c r="N2294" s="122">
        <v>1.7126730082448001</v>
      </c>
      <c r="O2294" s="122">
        <v>1.7312387592752001</v>
      </c>
      <c r="P2294" s="122">
        <v>1.7329837081088</v>
      </c>
      <c r="Q2294" s="122">
        <v>1.7232723542916</v>
      </c>
      <c r="R2294" s="122">
        <v>1.7332685012860001</v>
      </c>
      <c r="S2294" s="122">
        <v>1.7244735960508</v>
      </c>
      <c r="T2294" s="122">
        <v>1.7092812751140001</v>
      </c>
      <c r="U2294" s="122">
        <v>1.7165634669876</v>
      </c>
      <c r="V2294" s="122">
        <v>1.7313595046635999</v>
      </c>
      <c r="W2294" s="122">
        <v>1.7408541971183999</v>
      </c>
      <c r="X2294" s="122">
        <v>1.7512757033212001</v>
      </c>
      <c r="Y2294" s="122">
        <v>1.7316385414216</v>
      </c>
      <c r="Z2294" s="122">
        <v>1.7278488692359999</v>
      </c>
      <c r="AA2294" s="122">
        <v>1.7452638010584001</v>
      </c>
      <c r="AB2294" s="122">
        <v>1.7601491590592</v>
      </c>
      <c r="AC2294" s="122">
        <v>1.7369699449311999</v>
      </c>
      <c r="AD2294" s="122">
        <v>1.7246174845255999</v>
      </c>
      <c r="AE2294" s="122">
        <v>1.7417371559307999</v>
      </c>
      <c r="AF2294" s="122">
        <v>1.7397020533172001</v>
      </c>
      <c r="AG2294" s="122">
        <v>1.7309647866504001</v>
      </c>
      <c r="AH2294" s="122">
        <v>1.7189250825264</v>
      </c>
      <c r="AI2294" s="122">
        <v>1.7044889523424001</v>
      </c>
      <c r="AJ2294" s="122">
        <v>1.7087960965852</v>
      </c>
      <c r="AK2294" s="122">
        <v>1.7110872748788</v>
      </c>
      <c r="AL2294" s="122">
        <v>0</v>
      </c>
    </row>
    <row r="2295" spans="1:38" hidden="1" x14ac:dyDescent="0.25">
      <c r="A2295" s="122" t="s">
        <v>2044</v>
      </c>
      <c r="B2295" s="122">
        <v>1</v>
      </c>
      <c r="C2295" s="122" t="s">
        <v>2225</v>
      </c>
      <c r="D2295" s="122" t="s">
        <v>2179</v>
      </c>
      <c r="E2295" s="122">
        <v>42</v>
      </c>
      <c r="F2295" s="122">
        <v>0</v>
      </c>
      <c r="G2295" s="122">
        <v>0</v>
      </c>
      <c r="H2295" s="122">
        <v>0</v>
      </c>
      <c r="I2295" s="122">
        <v>0</v>
      </c>
      <c r="J2295" s="122">
        <v>0</v>
      </c>
      <c r="K2295" s="122">
        <v>0</v>
      </c>
      <c r="L2295" s="122">
        <v>0</v>
      </c>
      <c r="M2295" s="122">
        <v>0</v>
      </c>
      <c r="N2295" s="122">
        <v>0</v>
      </c>
      <c r="O2295" s="122">
        <v>0</v>
      </c>
      <c r="P2295" s="122">
        <v>0</v>
      </c>
      <c r="Q2295" s="122">
        <v>0</v>
      </c>
      <c r="R2295" s="122">
        <v>0</v>
      </c>
      <c r="S2295" s="122">
        <v>0</v>
      </c>
      <c r="T2295" s="122">
        <v>0</v>
      </c>
      <c r="U2295" s="122">
        <v>0</v>
      </c>
      <c r="V2295" s="122">
        <v>0</v>
      </c>
      <c r="W2295" s="122">
        <v>0</v>
      </c>
      <c r="X2295" s="122">
        <v>0</v>
      </c>
      <c r="Y2295" s="122">
        <v>0</v>
      </c>
      <c r="Z2295" s="122">
        <v>0</v>
      </c>
      <c r="AA2295" s="122">
        <v>0</v>
      </c>
      <c r="AB2295" s="122">
        <v>0</v>
      </c>
      <c r="AC2295" s="122">
        <v>0</v>
      </c>
      <c r="AD2295" s="122">
        <v>0</v>
      </c>
      <c r="AE2295" s="122">
        <v>0</v>
      </c>
      <c r="AF2295" s="122">
        <v>0</v>
      </c>
      <c r="AG2295" s="122">
        <v>0</v>
      </c>
      <c r="AH2295" s="122">
        <v>0</v>
      </c>
      <c r="AI2295" s="122">
        <v>0</v>
      </c>
      <c r="AJ2295" s="122">
        <v>0</v>
      </c>
      <c r="AK2295" s="122">
        <v>0</v>
      </c>
      <c r="AL2295" s="122">
        <v>0</v>
      </c>
    </row>
    <row r="2296" spans="1:38" hidden="1" x14ac:dyDescent="0.25">
      <c r="A2296" s="122" t="s">
        <v>2044</v>
      </c>
      <c r="B2296" s="122">
        <v>1</v>
      </c>
      <c r="C2296" s="122" t="s">
        <v>2225</v>
      </c>
      <c r="D2296" s="122" t="s">
        <v>2162</v>
      </c>
      <c r="E2296" s="122">
        <v>42</v>
      </c>
      <c r="F2296" s="122">
        <v>0.1365054889548</v>
      </c>
      <c r="G2296" s="122">
        <v>0.13998848739959999</v>
      </c>
      <c r="H2296" s="122">
        <v>0.1441804064568</v>
      </c>
      <c r="I2296" s="122">
        <v>0.14558854246719999</v>
      </c>
      <c r="J2296" s="122">
        <v>0.14795778219879999</v>
      </c>
      <c r="K2296" s="122">
        <v>0.14926312915080001</v>
      </c>
      <c r="L2296" s="122">
        <v>0.1494660885088</v>
      </c>
      <c r="M2296" s="122">
        <v>0.15077982356360001</v>
      </c>
      <c r="N2296" s="122">
        <v>0.15256275732040001</v>
      </c>
      <c r="O2296" s="122">
        <v>0.1541376070304</v>
      </c>
      <c r="P2296" s="122">
        <v>0.154883231664</v>
      </c>
      <c r="Q2296" s="122">
        <v>0.15440780647040001</v>
      </c>
      <c r="R2296" s="122">
        <v>0.15528482649120001</v>
      </c>
      <c r="S2296" s="122">
        <v>0.15459653431039999</v>
      </c>
      <c r="T2296" s="122">
        <v>0.1529110095324</v>
      </c>
      <c r="U2296" s="122">
        <v>0.1542976654464</v>
      </c>
      <c r="V2296" s="122">
        <v>0.15599144494639999</v>
      </c>
      <c r="W2296" s="122">
        <v>0.1574962033764</v>
      </c>
      <c r="X2296" s="122">
        <v>0.15916745177200001</v>
      </c>
      <c r="Y2296" s="122">
        <v>0.1588229360872</v>
      </c>
      <c r="Z2296" s="122">
        <v>0.1584091911444</v>
      </c>
      <c r="AA2296" s="122">
        <v>0.16047412642799999</v>
      </c>
      <c r="AB2296" s="122">
        <v>0.16230184024040001</v>
      </c>
      <c r="AC2296" s="122">
        <v>0.1608210590252</v>
      </c>
      <c r="AD2296" s="122">
        <v>0.15940038696680001</v>
      </c>
      <c r="AE2296" s="122">
        <v>0.1610064314488</v>
      </c>
      <c r="AF2296" s="122">
        <v>0.16163848174879999</v>
      </c>
      <c r="AG2296" s="122">
        <v>0.16193048293240001</v>
      </c>
      <c r="AH2296" s="122">
        <v>0.16193486729279999</v>
      </c>
      <c r="AI2296" s="122">
        <v>0.16163504421960001</v>
      </c>
      <c r="AJ2296" s="122">
        <v>0.1625780350264</v>
      </c>
      <c r="AK2296" s="122">
        <v>0.19234474305480001</v>
      </c>
      <c r="AL2296" s="122">
        <v>0</v>
      </c>
    </row>
    <row r="2297" spans="1:38" hidden="1" x14ac:dyDescent="0.25">
      <c r="A2297" s="122" t="s">
        <v>2044</v>
      </c>
      <c r="B2297" s="122">
        <v>1</v>
      </c>
      <c r="C2297" s="122" t="s">
        <v>2225</v>
      </c>
      <c r="D2297" s="122" t="s">
        <v>2163</v>
      </c>
      <c r="E2297" s="122">
        <v>42</v>
      </c>
      <c r="F2297" s="122">
        <v>0.57370808079760005</v>
      </c>
      <c r="G2297" s="122">
        <v>0.58289507021480003</v>
      </c>
      <c r="H2297" s="122">
        <v>0.5945020376372</v>
      </c>
      <c r="I2297" s="122">
        <v>0.59619211178800002</v>
      </c>
      <c r="J2297" s="122">
        <v>0.60167692112640003</v>
      </c>
      <c r="K2297" s="122">
        <v>0.59852176249040001</v>
      </c>
      <c r="L2297" s="122">
        <v>0.59725390712960003</v>
      </c>
      <c r="M2297" s="122">
        <v>0.60060025591720001</v>
      </c>
      <c r="N2297" s="122">
        <v>0.60121397794919995</v>
      </c>
      <c r="O2297" s="122">
        <v>0.60594581674759995</v>
      </c>
      <c r="P2297" s="122">
        <v>0.60565472012080002</v>
      </c>
      <c r="Q2297" s="122">
        <v>0.60221143575879998</v>
      </c>
      <c r="R2297" s="122">
        <v>0.603170767178</v>
      </c>
      <c r="S2297" s="122">
        <v>0.59990599481119999</v>
      </c>
      <c r="T2297" s="122">
        <v>0.59791186330120005</v>
      </c>
      <c r="U2297" s="122">
        <v>0.59958075084600004</v>
      </c>
      <c r="V2297" s="122">
        <v>0.59930106147240003</v>
      </c>
      <c r="W2297" s="122">
        <v>0.59835502714120004</v>
      </c>
      <c r="X2297" s="122">
        <v>0.59750548494559996</v>
      </c>
      <c r="Y2297" s="122">
        <v>0.58941632011360001</v>
      </c>
      <c r="Z2297" s="122">
        <v>0.58593004224159995</v>
      </c>
      <c r="AA2297" s="122">
        <v>0.58681836471719995</v>
      </c>
      <c r="AB2297" s="122">
        <v>0.58779686762439998</v>
      </c>
      <c r="AC2297" s="122">
        <v>0.58276723507240002</v>
      </c>
      <c r="AD2297" s="122">
        <v>0.58527311694880002</v>
      </c>
      <c r="AE2297" s="122">
        <v>0.59345485082240002</v>
      </c>
      <c r="AF2297" s="122">
        <v>0.59003547248520005</v>
      </c>
      <c r="AG2297" s="122">
        <v>0.58813687085720001</v>
      </c>
      <c r="AH2297" s="122">
        <v>0.58349532787559999</v>
      </c>
      <c r="AI2297" s="122">
        <v>0.57954520489600003</v>
      </c>
      <c r="AJ2297" s="122">
        <v>0.58323707680000003</v>
      </c>
      <c r="AK2297" s="122">
        <v>0.54559992155479997</v>
      </c>
      <c r="AL2297" s="122">
        <v>0</v>
      </c>
    </row>
    <row r="2298" spans="1:38" hidden="1" x14ac:dyDescent="0.25">
      <c r="A2298" s="122" t="s">
        <v>2044</v>
      </c>
      <c r="B2298" s="122">
        <v>1</v>
      </c>
      <c r="C2298" s="122" t="s">
        <v>2225</v>
      </c>
      <c r="D2298" s="122" t="s">
        <v>2180</v>
      </c>
      <c r="E2298" s="122">
        <v>42</v>
      </c>
      <c r="F2298" s="122">
        <v>7.6026650531999997E-3</v>
      </c>
      <c r="G2298" s="122">
        <v>7.6875069095999997E-3</v>
      </c>
      <c r="H2298" s="122">
        <v>7.7579535712000002E-3</v>
      </c>
      <c r="I2298" s="122">
        <v>7.7299611816000003E-3</v>
      </c>
      <c r="J2298" s="122">
        <v>7.6933075380000004E-3</v>
      </c>
      <c r="K2298" s="122">
        <v>7.6428670275999998E-3</v>
      </c>
      <c r="L2298" s="122">
        <v>7.574643398E-3</v>
      </c>
      <c r="M2298" s="122">
        <v>7.5571190799999998E-3</v>
      </c>
      <c r="N2298" s="122">
        <v>7.5198015872E-3</v>
      </c>
      <c r="O2298" s="122">
        <v>7.4834213495999996E-3</v>
      </c>
      <c r="P2298" s="122">
        <v>7.4338960443999999E-3</v>
      </c>
      <c r="Q2298" s="122">
        <v>7.3483668468000002E-3</v>
      </c>
      <c r="R2298" s="122">
        <v>7.2778648823999996E-3</v>
      </c>
      <c r="S2298" s="122">
        <v>7.2056344247999997E-3</v>
      </c>
      <c r="T2298" s="122">
        <v>7.1123288515999999E-3</v>
      </c>
      <c r="U2298" s="122">
        <v>7.0634528216000003E-3</v>
      </c>
      <c r="V2298" s="122">
        <v>6.9847451911999999E-3</v>
      </c>
      <c r="W2298" s="122">
        <v>6.9075217848E-3</v>
      </c>
      <c r="X2298" s="122">
        <v>6.8756165044000003E-3</v>
      </c>
      <c r="Y2298" s="122">
        <v>6.8399475256E-3</v>
      </c>
      <c r="Z2298" s="122">
        <v>6.7206330604000003E-3</v>
      </c>
      <c r="AA2298" s="122">
        <v>6.6788628003999996E-3</v>
      </c>
      <c r="AB2298" s="122">
        <v>6.6498911108E-3</v>
      </c>
      <c r="AC2298" s="122">
        <v>6.5282308811999996E-3</v>
      </c>
      <c r="AD2298" s="122">
        <v>6.5687078912000001E-3</v>
      </c>
      <c r="AE2298" s="122">
        <v>6.6452882607999997E-3</v>
      </c>
      <c r="AF2298" s="122">
        <v>6.4636337752000004E-3</v>
      </c>
      <c r="AG2298" s="122">
        <v>6.2727544460000001E-3</v>
      </c>
      <c r="AH2298" s="122">
        <v>6.1098071131999998E-3</v>
      </c>
      <c r="AI2298" s="122">
        <v>5.9360874244E-3</v>
      </c>
      <c r="AJ2298" s="122">
        <v>6.0579003547999999E-3</v>
      </c>
      <c r="AK2298" s="122">
        <v>5.9545100356E-3</v>
      </c>
      <c r="AL2298" s="122">
        <v>0</v>
      </c>
    </row>
    <row r="2299" spans="1:38" hidden="1" x14ac:dyDescent="0.25">
      <c r="A2299" s="122" t="s">
        <v>2044</v>
      </c>
      <c r="B2299" s="122">
        <v>1</v>
      </c>
      <c r="C2299" s="122" t="s">
        <v>2225</v>
      </c>
      <c r="D2299" s="122" t="s">
        <v>2164</v>
      </c>
      <c r="E2299" s="122">
        <v>42</v>
      </c>
      <c r="F2299" s="122">
        <v>5.1982866199599999E-2</v>
      </c>
      <c r="G2299" s="122">
        <v>5.2833379325999998E-2</v>
      </c>
      <c r="H2299" s="122">
        <v>5.3661386142E-2</v>
      </c>
      <c r="I2299" s="122">
        <v>5.39415064468E-2</v>
      </c>
      <c r="J2299" s="122">
        <v>5.4502540301999997E-2</v>
      </c>
      <c r="K2299" s="122">
        <v>5.4811612609599998E-2</v>
      </c>
      <c r="L2299" s="122">
        <v>5.5150156163200001E-2</v>
      </c>
      <c r="M2299" s="122">
        <v>5.5492952379200003E-2</v>
      </c>
      <c r="N2299" s="122">
        <v>5.55445924068E-2</v>
      </c>
      <c r="O2299" s="122">
        <v>5.6066443890799997E-2</v>
      </c>
      <c r="P2299" s="122">
        <v>5.6192857386400001E-2</v>
      </c>
      <c r="Q2299" s="122">
        <v>5.6110805766399999E-2</v>
      </c>
      <c r="R2299" s="122">
        <v>5.6246489143599997E-2</v>
      </c>
      <c r="S2299" s="122">
        <v>5.6056770338800001E-2</v>
      </c>
      <c r="T2299" s="122">
        <v>5.60065957332E-2</v>
      </c>
      <c r="U2299" s="122">
        <v>5.50010467692E-2</v>
      </c>
      <c r="V2299" s="122">
        <v>5.3702802316799997E-2</v>
      </c>
      <c r="W2299" s="122">
        <v>5.2330402149199998E-2</v>
      </c>
      <c r="X2299" s="122">
        <v>5.11979703312E-2</v>
      </c>
      <c r="Y2299" s="122">
        <v>4.9588746359599999E-2</v>
      </c>
      <c r="Z2299" s="122">
        <v>4.7976512547599999E-2</v>
      </c>
      <c r="AA2299" s="122">
        <v>4.6585989676799999E-2</v>
      </c>
      <c r="AB2299" s="122">
        <v>4.5142368193999999E-2</v>
      </c>
      <c r="AC2299" s="122">
        <v>4.4761322636800001E-2</v>
      </c>
      <c r="AD2299" s="122">
        <v>4.5382204814800001E-2</v>
      </c>
      <c r="AE2299" s="122">
        <v>4.6343822352799997E-2</v>
      </c>
      <c r="AF2299" s="122">
        <v>4.5445125588799998E-2</v>
      </c>
      <c r="AG2299" s="122">
        <v>4.4614345767599997E-2</v>
      </c>
      <c r="AH2299" s="122">
        <v>4.3924327591199998E-2</v>
      </c>
      <c r="AI2299" s="122">
        <v>4.3241985063199997E-2</v>
      </c>
      <c r="AJ2299" s="122">
        <v>4.5831602056800001E-2</v>
      </c>
      <c r="AK2299" s="122">
        <v>4.4826207596799998E-2</v>
      </c>
      <c r="AL2299" s="122">
        <v>0</v>
      </c>
    </row>
    <row r="2300" spans="1:38" hidden="1" x14ac:dyDescent="0.25">
      <c r="A2300" s="122" t="s">
        <v>2044</v>
      </c>
      <c r="B2300" s="122">
        <v>1</v>
      </c>
      <c r="C2300" s="122" t="s">
        <v>2225</v>
      </c>
      <c r="D2300" s="122" t="s">
        <v>2165</v>
      </c>
      <c r="E2300" s="122">
        <v>42</v>
      </c>
      <c r="F2300" s="122">
        <v>0.51734825770600001</v>
      </c>
      <c r="G2300" s="122">
        <v>0.52708357168880005</v>
      </c>
      <c r="H2300" s="122">
        <v>0.54055033752720005</v>
      </c>
      <c r="I2300" s="122">
        <v>0.54284116912479996</v>
      </c>
      <c r="J2300" s="122">
        <v>0.55430513965679995</v>
      </c>
      <c r="K2300" s="122">
        <v>0.54341474929839995</v>
      </c>
      <c r="L2300" s="122">
        <v>0.53972752991640005</v>
      </c>
      <c r="M2300" s="122">
        <v>0.54524170321319998</v>
      </c>
      <c r="N2300" s="122">
        <v>0.54453894414920001</v>
      </c>
      <c r="O2300" s="122">
        <v>0.54560183510280003</v>
      </c>
      <c r="P2300" s="122">
        <v>0.53934980896439999</v>
      </c>
      <c r="Q2300" s="122">
        <v>0.52662066522520001</v>
      </c>
      <c r="R2300" s="122">
        <v>0.52183848585399994</v>
      </c>
      <c r="S2300" s="122">
        <v>0.51809467171279999</v>
      </c>
      <c r="T2300" s="122">
        <v>0.51665207560680004</v>
      </c>
      <c r="U2300" s="122">
        <v>0.52102475463919995</v>
      </c>
      <c r="V2300" s="122">
        <v>0.52794401232999999</v>
      </c>
      <c r="W2300" s="122">
        <v>0.53139713727519999</v>
      </c>
      <c r="X2300" s="122">
        <v>0.53873386982799998</v>
      </c>
      <c r="Y2300" s="122">
        <v>0.53698715743680003</v>
      </c>
      <c r="Z2300" s="122">
        <v>0.53657084239920005</v>
      </c>
      <c r="AA2300" s="122">
        <v>0.54739260234679998</v>
      </c>
      <c r="AB2300" s="122">
        <v>0.54690730603040005</v>
      </c>
      <c r="AC2300" s="122">
        <v>0.54661341259840002</v>
      </c>
      <c r="AD2300" s="122">
        <v>0.54134373836759997</v>
      </c>
      <c r="AE2300" s="122">
        <v>0.5416341752164</v>
      </c>
      <c r="AF2300" s="122">
        <v>0.53535623064280002</v>
      </c>
      <c r="AG2300" s="122">
        <v>0.527229084844</v>
      </c>
      <c r="AH2300" s="122">
        <v>0.51839932615520001</v>
      </c>
      <c r="AI2300" s="122">
        <v>0.51027851740319996</v>
      </c>
      <c r="AJ2300" s="122">
        <v>0.51794045904999997</v>
      </c>
      <c r="AK2300" s="122">
        <v>0.51011439882200005</v>
      </c>
      <c r="AL2300" s="122">
        <v>0</v>
      </c>
    </row>
    <row r="2301" spans="1:38" hidden="1" x14ac:dyDescent="0.25">
      <c r="A2301" s="122" t="s">
        <v>2044</v>
      </c>
      <c r="B2301" s="122">
        <v>1</v>
      </c>
      <c r="C2301" s="122" t="s">
        <v>2225</v>
      </c>
      <c r="D2301" s="122" t="s">
        <v>2166</v>
      </c>
      <c r="E2301" s="122">
        <v>42</v>
      </c>
      <c r="F2301" s="122">
        <v>0.57568385846439996</v>
      </c>
      <c r="G2301" s="122">
        <v>0.58166101743679999</v>
      </c>
      <c r="H2301" s="122">
        <v>0.58995737306520002</v>
      </c>
      <c r="I2301" s="122">
        <v>0.58986783688</v>
      </c>
      <c r="J2301" s="122">
        <v>0.59848986410360006</v>
      </c>
      <c r="K2301" s="122">
        <v>0.58156224564199999</v>
      </c>
      <c r="L2301" s="122">
        <v>0.57425942871080005</v>
      </c>
      <c r="M2301" s="122">
        <v>0.57603064555119998</v>
      </c>
      <c r="N2301" s="122">
        <v>0.57195281159239997</v>
      </c>
      <c r="O2301" s="122">
        <v>0.57029659651440001</v>
      </c>
      <c r="P2301" s="122">
        <v>0.56035756446039997</v>
      </c>
      <c r="Q2301" s="122">
        <v>0.54535459600439995</v>
      </c>
      <c r="R2301" s="122">
        <v>0.54461248264079998</v>
      </c>
      <c r="S2301" s="122">
        <v>0.53842055065960004</v>
      </c>
      <c r="T2301" s="122">
        <v>0.5317260343836</v>
      </c>
      <c r="U2301" s="122">
        <v>0.53110498565039999</v>
      </c>
      <c r="V2301" s="122">
        <v>0.52956820243040004</v>
      </c>
      <c r="W2301" s="122">
        <v>0.52968076706160006</v>
      </c>
      <c r="X2301" s="122">
        <v>0.52694658500119995</v>
      </c>
      <c r="Y2301" s="122">
        <v>0.51411452880200004</v>
      </c>
      <c r="Z2301" s="122">
        <v>0.50947866838120004</v>
      </c>
      <c r="AA2301" s="122">
        <v>0.50769926466839999</v>
      </c>
      <c r="AB2301" s="122">
        <v>0.50532167765799996</v>
      </c>
      <c r="AC2301" s="122">
        <v>0.49332272091480001</v>
      </c>
      <c r="AD2301" s="122">
        <v>0.48872271710080001</v>
      </c>
      <c r="AE2301" s="122">
        <v>0.491361992044</v>
      </c>
      <c r="AF2301" s="122">
        <v>0.48606215511279999</v>
      </c>
      <c r="AG2301" s="122">
        <v>0.4807181531768</v>
      </c>
      <c r="AH2301" s="122">
        <v>0.47450602962839999</v>
      </c>
      <c r="AI2301" s="122">
        <v>0.4649864516444</v>
      </c>
      <c r="AJ2301" s="122">
        <v>0.46656502195240002</v>
      </c>
      <c r="AK2301" s="122">
        <v>0.45952564885359998</v>
      </c>
      <c r="AL2301" s="122">
        <v>0</v>
      </c>
    </row>
    <row r="2302" spans="1:38" hidden="1" x14ac:dyDescent="0.25">
      <c r="A2302" s="122" t="s">
        <v>2044</v>
      </c>
      <c r="B2302" s="122">
        <v>1</v>
      </c>
      <c r="C2302" s="122" t="s">
        <v>2225</v>
      </c>
      <c r="D2302" s="122" t="s">
        <v>2167</v>
      </c>
      <c r="E2302" s="122">
        <v>42</v>
      </c>
      <c r="F2302" s="122">
        <v>0.1452759327292</v>
      </c>
      <c r="G2302" s="122">
        <v>0.14657286513519999</v>
      </c>
      <c r="H2302" s="122">
        <v>0.14789786646879999</v>
      </c>
      <c r="I2302" s="122">
        <v>0.14759719820440001</v>
      </c>
      <c r="J2302" s="122">
        <v>0.14725814286960001</v>
      </c>
      <c r="K2302" s="122">
        <v>0.146413910496</v>
      </c>
      <c r="L2302" s="122">
        <v>0.14542832302879999</v>
      </c>
      <c r="M2302" s="122">
        <v>0.1452525978876</v>
      </c>
      <c r="N2302" s="122">
        <v>0.14442682142560001</v>
      </c>
      <c r="O2302" s="122">
        <v>0.14398600035959999</v>
      </c>
      <c r="P2302" s="122">
        <v>0.1428959034748</v>
      </c>
      <c r="Q2302" s="122">
        <v>0.14136505545959999</v>
      </c>
      <c r="R2302" s="122">
        <v>0.1405497465484</v>
      </c>
      <c r="S2302" s="122">
        <v>0.1398363792756</v>
      </c>
      <c r="T2302" s="122">
        <v>0.1389474173668</v>
      </c>
      <c r="U2302" s="122">
        <v>0.13953153271400001</v>
      </c>
      <c r="V2302" s="122">
        <v>0.13983335150119999</v>
      </c>
      <c r="W2302" s="122">
        <v>0.14002264513439999</v>
      </c>
      <c r="X2302" s="122">
        <v>0.14129700559799999</v>
      </c>
      <c r="Y2302" s="122">
        <v>0.14145180606480001</v>
      </c>
      <c r="Z2302" s="122">
        <v>0.14103986025359999</v>
      </c>
      <c r="AA2302" s="122">
        <v>0.141330927794</v>
      </c>
      <c r="AB2302" s="122">
        <v>0.14177384474679999</v>
      </c>
      <c r="AC2302" s="122">
        <v>0.13839384052760001</v>
      </c>
      <c r="AD2302" s="122">
        <v>0.13810665487920001</v>
      </c>
      <c r="AE2302" s="122">
        <v>0.13844806247159999</v>
      </c>
      <c r="AF2302" s="122">
        <v>0.13332283990480001</v>
      </c>
      <c r="AG2302" s="122">
        <v>0.1278393714444</v>
      </c>
      <c r="AH2302" s="122">
        <v>0.1226731326968</v>
      </c>
      <c r="AI2302" s="122">
        <v>0.117538311772</v>
      </c>
      <c r="AJ2302" s="122">
        <v>0.121421243916</v>
      </c>
      <c r="AK2302" s="122">
        <v>0.11904805171000001</v>
      </c>
      <c r="AL2302" s="122">
        <v>0</v>
      </c>
    </row>
    <row r="2303" spans="1:38" hidden="1" x14ac:dyDescent="0.25">
      <c r="A2303" s="122" t="s">
        <v>2044</v>
      </c>
      <c r="B2303" s="122">
        <v>1</v>
      </c>
      <c r="C2303" s="122" t="s">
        <v>2225</v>
      </c>
      <c r="D2303" s="122" t="s">
        <v>2168</v>
      </c>
      <c r="E2303" s="122">
        <v>42</v>
      </c>
      <c r="F2303" s="122">
        <v>3.1935434353200003E-2</v>
      </c>
      <c r="G2303" s="122">
        <v>3.23652609784E-2</v>
      </c>
      <c r="H2303" s="122">
        <v>3.2628507794399998E-2</v>
      </c>
      <c r="I2303" s="122">
        <v>3.2580016840000003E-2</v>
      </c>
      <c r="J2303" s="122">
        <v>3.2660843121200003E-2</v>
      </c>
      <c r="K2303" s="122">
        <v>3.24894011708E-2</v>
      </c>
      <c r="L2303" s="122">
        <v>3.2121909201199998E-2</v>
      </c>
      <c r="M2303" s="122">
        <v>3.2003147758399998E-2</v>
      </c>
      <c r="N2303" s="122">
        <v>3.1868240294800003E-2</v>
      </c>
      <c r="O2303" s="122">
        <v>3.1762799790399997E-2</v>
      </c>
      <c r="P2303" s="122">
        <v>3.1660891477599998E-2</v>
      </c>
      <c r="Q2303" s="122">
        <v>3.1305792056000002E-2</v>
      </c>
      <c r="R2303" s="122">
        <v>3.1237874729600001E-2</v>
      </c>
      <c r="S2303" s="122">
        <v>3.1070113832799999E-2</v>
      </c>
      <c r="T2303" s="122">
        <v>3.08062956656E-2</v>
      </c>
      <c r="U2303" s="122">
        <v>3.0717456755999999E-2</v>
      </c>
      <c r="V2303" s="122">
        <v>3.05934026692E-2</v>
      </c>
      <c r="W2303" s="122">
        <v>3.0598156895599998E-2</v>
      </c>
      <c r="X2303" s="122">
        <v>3.06924805488E-2</v>
      </c>
      <c r="Y2303" s="122">
        <v>3.08818536628E-2</v>
      </c>
      <c r="Z2303" s="122">
        <v>3.0461692408E-2</v>
      </c>
      <c r="AA2303" s="122">
        <v>3.0560003843600001E-2</v>
      </c>
      <c r="AB2303" s="122">
        <v>3.0904069506800001E-2</v>
      </c>
      <c r="AC2303" s="122">
        <v>3.0478190657600001E-2</v>
      </c>
      <c r="AD2303" s="122">
        <v>3.0385089657999999E-2</v>
      </c>
      <c r="AE2303" s="122">
        <v>3.0536239843199999E-2</v>
      </c>
      <c r="AF2303" s="122">
        <v>2.9667330316399999E-2</v>
      </c>
      <c r="AG2303" s="122">
        <v>2.8762179364800002E-2</v>
      </c>
      <c r="AH2303" s="122">
        <v>2.8046510310000002E-2</v>
      </c>
      <c r="AI2303" s="122">
        <v>2.7386631154400001E-2</v>
      </c>
      <c r="AJ2303" s="122">
        <v>2.7547518891199999E-2</v>
      </c>
      <c r="AK2303" s="122">
        <v>2.72326633516E-2</v>
      </c>
      <c r="AL2303" s="122">
        <v>0</v>
      </c>
    </row>
    <row r="2304" spans="1:38" hidden="1" x14ac:dyDescent="0.25">
      <c r="A2304" s="122" t="s">
        <v>2041</v>
      </c>
      <c r="B2304" s="122">
        <v>1</v>
      </c>
      <c r="C2304" s="122" t="s">
        <v>2226</v>
      </c>
      <c r="D2304" s="122" t="s">
        <v>2120</v>
      </c>
      <c r="E2304" s="122">
        <v>43</v>
      </c>
      <c r="F2304" s="122">
        <v>0</v>
      </c>
      <c r="G2304" s="122">
        <v>0</v>
      </c>
      <c r="H2304" s="122">
        <v>0</v>
      </c>
      <c r="I2304" s="122">
        <v>0</v>
      </c>
      <c r="J2304" s="122">
        <v>0</v>
      </c>
      <c r="K2304" s="122">
        <v>0</v>
      </c>
      <c r="L2304" s="122">
        <v>0</v>
      </c>
      <c r="M2304" s="122">
        <v>0</v>
      </c>
      <c r="N2304" s="122">
        <v>0</v>
      </c>
      <c r="O2304" s="122">
        <v>0</v>
      </c>
      <c r="P2304" s="122">
        <v>0</v>
      </c>
      <c r="Q2304" s="122">
        <v>0</v>
      </c>
      <c r="R2304" s="122">
        <v>0</v>
      </c>
      <c r="S2304" s="122">
        <v>0</v>
      </c>
      <c r="T2304" s="122">
        <v>0</v>
      </c>
      <c r="U2304" s="122">
        <v>0</v>
      </c>
      <c r="V2304" s="122">
        <v>0</v>
      </c>
      <c r="W2304" s="122">
        <v>0</v>
      </c>
      <c r="X2304" s="122">
        <v>0</v>
      </c>
      <c r="Y2304" s="122">
        <v>0</v>
      </c>
      <c r="Z2304" s="122">
        <v>0</v>
      </c>
      <c r="AA2304" s="122">
        <v>0</v>
      </c>
      <c r="AB2304" s="122">
        <v>0</v>
      </c>
      <c r="AC2304" s="122">
        <v>0</v>
      </c>
      <c r="AD2304" s="122">
        <v>0</v>
      </c>
      <c r="AE2304" s="122">
        <v>0</v>
      </c>
      <c r="AF2304" s="122">
        <v>0</v>
      </c>
      <c r="AG2304" s="122">
        <v>0</v>
      </c>
      <c r="AH2304" s="122">
        <v>0</v>
      </c>
      <c r="AI2304" s="122">
        <v>0</v>
      </c>
      <c r="AJ2304" s="122">
        <v>0</v>
      </c>
      <c r="AK2304" s="122">
        <v>0</v>
      </c>
      <c r="AL2304" s="122">
        <v>0</v>
      </c>
    </row>
    <row r="2305" spans="1:38" hidden="1" x14ac:dyDescent="0.25">
      <c r="A2305" s="122" t="s">
        <v>2041</v>
      </c>
      <c r="B2305" s="122">
        <v>1</v>
      </c>
      <c r="C2305" s="122" t="s">
        <v>2226</v>
      </c>
      <c r="D2305" s="122" t="s">
        <v>2121</v>
      </c>
      <c r="E2305" s="122">
        <v>43</v>
      </c>
      <c r="F2305" s="122">
        <v>0</v>
      </c>
      <c r="G2305" s="122">
        <v>0</v>
      </c>
      <c r="H2305" s="122">
        <v>0</v>
      </c>
      <c r="I2305" s="122">
        <v>0</v>
      </c>
      <c r="J2305" s="122">
        <v>0</v>
      </c>
      <c r="K2305" s="122">
        <v>0</v>
      </c>
      <c r="L2305" s="122">
        <v>0</v>
      </c>
      <c r="M2305" s="122">
        <v>0</v>
      </c>
      <c r="N2305" s="122">
        <v>0</v>
      </c>
      <c r="O2305" s="122">
        <v>0</v>
      </c>
      <c r="P2305" s="122">
        <v>0</v>
      </c>
      <c r="Q2305" s="122">
        <v>0</v>
      </c>
      <c r="R2305" s="122">
        <v>0</v>
      </c>
      <c r="S2305" s="122">
        <v>0</v>
      </c>
      <c r="T2305" s="122">
        <v>0</v>
      </c>
      <c r="U2305" s="122">
        <v>0</v>
      </c>
      <c r="V2305" s="122">
        <v>0</v>
      </c>
      <c r="W2305" s="122">
        <v>0</v>
      </c>
      <c r="X2305" s="122">
        <v>0</v>
      </c>
      <c r="Y2305" s="122">
        <v>0</v>
      </c>
      <c r="Z2305" s="122">
        <v>0</v>
      </c>
      <c r="AA2305" s="122">
        <v>0</v>
      </c>
      <c r="AB2305" s="122">
        <v>0</v>
      </c>
      <c r="AC2305" s="122">
        <v>0</v>
      </c>
      <c r="AD2305" s="122">
        <v>0</v>
      </c>
      <c r="AE2305" s="122">
        <v>0</v>
      </c>
      <c r="AF2305" s="122">
        <v>0</v>
      </c>
      <c r="AG2305" s="122">
        <v>0</v>
      </c>
      <c r="AH2305" s="122">
        <v>0</v>
      </c>
      <c r="AI2305" s="122">
        <v>0</v>
      </c>
      <c r="AJ2305" s="122">
        <v>0</v>
      </c>
      <c r="AK2305" s="122">
        <v>0</v>
      </c>
      <c r="AL2305" s="122">
        <v>0</v>
      </c>
    </row>
    <row r="2306" spans="1:38" hidden="1" x14ac:dyDescent="0.25">
      <c r="A2306" s="122" t="s">
        <v>2041</v>
      </c>
      <c r="B2306" s="122">
        <v>1</v>
      </c>
      <c r="C2306" s="122" t="s">
        <v>2226</v>
      </c>
      <c r="D2306" s="122" t="s">
        <v>2122</v>
      </c>
      <c r="E2306" s="122">
        <v>43</v>
      </c>
      <c r="F2306" s="122">
        <v>6.046046411272</v>
      </c>
      <c r="G2306" s="122">
        <v>7.0001694719992003</v>
      </c>
      <c r="H2306" s="122">
        <v>5.5473353539995998</v>
      </c>
      <c r="I2306" s="122">
        <v>6.8345150709415998</v>
      </c>
      <c r="J2306" s="122">
        <v>6.5541151386507996</v>
      </c>
      <c r="K2306" s="122">
        <v>6.0618095767991997</v>
      </c>
      <c r="L2306" s="122">
        <v>6.6262790499079998</v>
      </c>
      <c r="M2306" s="122">
        <v>5.8438056098351998</v>
      </c>
      <c r="N2306" s="122">
        <v>6.5874744010936004</v>
      </c>
      <c r="O2306" s="122">
        <v>6.8654476148552002</v>
      </c>
      <c r="P2306" s="122">
        <v>7.0689974679715997</v>
      </c>
      <c r="Q2306" s="122">
        <v>5.6710151615040001</v>
      </c>
      <c r="R2306" s="122">
        <v>6.5745581141939997</v>
      </c>
      <c r="S2306" s="122">
        <v>5.5771743717115996</v>
      </c>
      <c r="T2306" s="122">
        <v>6.7964876709575996</v>
      </c>
      <c r="U2306" s="122">
        <v>8.8184607655283997</v>
      </c>
      <c r="V2306" s="122">
        <v>7.0125687989756003</v>
      </c>
      <c r="W2306" s="122">
        <v>7.3523938855555997</v>
      </c>
      <c r="X2306" s="122">
        <v>6.1237451243108003</v>
      </c>
      <c r="Y2306" s="122">
        <v>7.8818182452547996</v>
      </c>
      <c r="Z2306" s="122">
        <v>9.9360290447291995</v>
      </c>
      <c r="AA2306" s="122">
        <v>7.2104874388595999</v>
      </c>
      <c r="AB2306" s="122">
        <v>7.6605724538139999</v>
      </c>
      <c r="AC2306" s="122">
        <v>5.3074685520051998</v>
      </c>
      <c r="AD2306" s="122">
        <v>6.4073646815555998</v>
      </c>
      <c r="AE2306" s="122">
        <v>7.1579788555492003</v>
      </c>
      <c r="AF2306" s="122">
        <v>6.6893363240171997</v>
      </c>
      <c r="AG2306" s="122">
        <v>6.2351675003744003</v>
      </c>
      <c r="AH2306" s="122">
        <v>6.5573806674095998</v>
      </c>
      <c r="AI2306" s="122">
        <v>6.3035999046580002</v>
      </c>
      <c r="AJ2306" s="122">
        <v>6.6304732690671999</v>
      </c>
      <c r="AK2306" s="122">
        <v>6.2707420719944</v>
      </c>
      <c r="AL2306" s="122">
        <v>0</v>
      </c>
    </row>
    <row r="2307" spans="1:38" hidden="1" x14ac:dyDescent="0.25">
      <c r="A2307" s="122" t="s">
        <v>2041</v>
      </c>
      <c r="B2307" s="122">
        <v>1</v>
      </c>
      <c r="C2307" s="122" t="s">
        <v>2226</v>
      </c>
      <c r="D2307" s="122" t="s">
        <v>2175</v>
      </c>
      <c r="E2307" s="122">
        <v>43</v>
      </c>
      <c r="F2307" s="122">
        <v>0</v>
      </c>
      <c r="G2307" s="122">
        <v>0</v>
      </c>
      <c r="H2307" s="122">
        <v>0</v>
      </c>
      <c r="I2307" s="122">
        <v>0</v>
      </c>
      <c r="J2307" s="122">
        <v>0</v>
      </c>
      <c r="K2307" s="122">
        <v>0</v>
      </c>
      <c r="L2307" s="122">
        <v>0</v>
      </c>
      <c r="M2307" s="122">
        <v>0</v>
      </c>
      <c r="N2307" s="122">
        <v>0</v>
      </c>
      <c r="O2307" s="122">
        <v>0</v>
      </c>
      <c r="P2307" s="122">
        <v>0</v>
      </c>
      <c r="Q2307" s="122">
        <v>0</v>
      </c>
      <c r="R2307" s="122">
        <v>0</v>
      </c>
      <c r="S2307" s="122">
        <v>0</v>
      </c>
      <c r="T2307" s="122">
        <v>0</v>
      </c>
      <c r="U2307" s="122">
        <v>0</v>
      </c>
      <c r="V2307" s="122">
        <v>0</v>
      </c>
      <c r="W2307" s="122">
        <v>0</v>
      </c>
      <c r="X2307" s="122">
        <v>0</v>
      </c>
      <c r="Y2307" s="122">
        <v>0</v>
      </c>
      <c r="Z2307" s="122">
        <v>0</v>
      </c>
      <c r="AA2307" s="122">
        <v>0</v>
      </c>
      <c r="AB2307" s="122">
        <v>0</v>
      </c>
      <c r="AC2307" s="122">
        <v>0</v>
      </c>
      <c r="AD2307" s="122">
        <v>0</v>
      </c>
      <c r="AE2307" s="122">
        <v>0</v>
      </c>
      <c r="AF2307" s="122">
        <v>0</v>
      </c>
      <c r="AG2307" s="122">
        <v>0</v>
      </c>
      <c r="AH2307" s="122">
        <v>0</v>
      </c>
      <c r="AI2307" s="122">
        <v>0</v>
      </c>
      <c r="AJ2307" s="122">
        <v>0</v>
      </c>
      <c r="AK2307" s="122">
        <v>0</v>
      </c>
      <c r="AL2307" s="122">
        <v>0</v>
      </c>
    </row>
    <row r="2308" spans="1:38" hidden="1" x14ac:dyDescent="0.25">
      <c r="A2308" s="122" t="s">
        <v>2041</v>
      </c>
      <c r="B2308" s="122">
        <v>1</v>
      </c>
      <c r="C2308" s="122" t="s">
        <v>2226</v>
      </c>
      <c r="D2308" s="122" t="s">
        <v>2123</v>
      </c>
      <c r="E2308" s="122">
        <v>43</v>
      </c>
      <c r="F2308" s="122">
        <v>0</v>
      </c>
      <c r="G2308" s="122">
        <v>0</v>
      </c>
      <c r="H2308" s="122">
        <v>0</v>
      </c>
      <c r="I2308" s="122">
        <v>0</v>
      </c>
      <c r="J2308" s="122">
        <v>0</v>
      </c>
      <c r="K2308" s="122">
        <v>0</v>
      </c>
      <c r="L2308" s="122">
        <v>0</v>
      </c>
      <c r="M2308" s="122">
        <v>0</v>
      </c>
      <c r="N2308" s="122">
        <v>0</v>
      </c>
      <c r="O2308" s="122">
        <v>0</v>
      </c>
      <c r="P2308" s="122">
        <v>0</v>
      </c>
      <c r="Q2308" s="122">
        <v>0</v>
      </c>
      <c r="R2308" s="122">
        <v>0</v>
      </c>
      <c r="S2308" s="122">
        <v>0</v>
      </c>
      <c r="T2308" s="122">
        <v>0</v>
      </c>
      <c r="U2308" s="122">
        <v>0</v>
      </c>
      <c r="V2308" s="122">
        <v>0</v>
      </c>
      <c r="W2308" s="122">
        <v>0</v>
      </c>
      <c r="X2308" s="122">
        <v>0</v>
      </c>
      <c r="Y2308" s="122">
        <v>0</v>
      </c>
      <c r="Z2308" s="122">
        <v>0</v>
      </c>
      <c r="AA2308" s="122">
        <v>0</v>
      </c>
      <c r="AB2308" s="122">
        <v>0</v>
      </c>
      <c r="AC2308" s="122">
        <v>0</v>
      </c>
      <c r="AD2308" s="122">
        <v>0</v>
      </c>
      <c r="AE2308" s="122">
        <v>0</v>
      </c>
      <c r="AF2308" s="122">
        <v>0</v>
      </c>
      <c r="AG2308" s="122">
        <v>0</v>
      </c>
      <c r="AH2308" s="122">
        <v>0</v>
      </c>
      <c r="AI2308" s="122">
        <v>0</v>
      </c>
      <c r="AJ2308" s="122">
        <v>0</v>
      </c>
      <c r="AK2308" s="122">
        <v>0</v>
      </c>
      <c r="AL2308" s="122">
        <v>0</v>
      </c>
    </row>
    <row r="2309" spans="1:38" x14ac:dyDescent="0.25">
      <c r="A2309" s="122" t="s">
        <v>2041</v>
      </c>
      <c r="B2309" s="122">
        <v>1</v>
      </c>
      <c r="C2309" s="122" t="s">
        <v>2226</v>
      </c>
      <c r="D2309" s="122" t="s">
        <v>2124</v>
      </c>
      <c r="E2309" s="122">
        <v>43</v>
      </c>
      <c r="F2309" s="122">
        <v>3.6614144260567998</v>
      </c>
      <c r="G2309" s="122">
        <v>3.2005581160840002</v>
      </c>
      <c r="H2309" s="122">
        <v>3.1241131224996002</v>
      </c>
      <c r="I2309" s="122">
        <v>3.4816816439188001</v>
      </c>
      <c r="J2309" s="122">
        <v>3.7209105057628</v>
      </c>
      <c r="K2309" s="122">
        <v>3.8093753998523998</v>
      </c>
      <c r="L2309" s="122">
        <v>3.9558038919756</v>
      </c>
      <c r="M2309" s="122">
        <v>4.3284616983859996</v>
      </c>
      <c r="N2309" s="122">
        <v>4.1540848612704</v>
      </c>
      <c r="O2309" s="122">
        <v>4.1177035473307999</v>
      </c>
      <c r="P2309" s="122">
        <v>4.1747874952700004</v>
      </c>
      <c r="Q2309" s="122">
        <v>4.4069574899223998</v>
      </c>
      <c r="R2309" s="122">
        <v>4.3143838596516</v>
      </c>
      <c r="S2309" s="122">
        <v>3.6388887588004</v>
      </c>
      <c r="T2309" s="122">
        <v>4.2400134950936001</v>
      </c>
      <c r="U2309" s="122">
        <v>3.7649802789676001</v>
      </c>
      <c r="V2309" s="122">
        <v>4.0861432003195999</v>
      </c>
      <c r="W2309" s="122">
        <v>3.9459479694347999</v>
      </c>
      <c r="X2309" s="122">
        <v>3.9805248463203999</v>
      </c>
      <c r="Y2309" s="122">
        <v>4.0417931114092003</v>
      </c>
      <c r="Z2309" s="122">
        <v>3.8135589599827999</v>
      </c>
      <c r="AA2309" s="122">
        <v>3.8089684616116002</v>
      </c>
      <c r="AB2309" s="122">
        <v>3.8792144339788002</v>
      </c>
      <c r="AC2309" s="122">
        <v>4.1120664920888004</v>
      </c>
      <c r="AD2309" s="122">
        <v>4.3275713692988003</v>
      </c>
      <c r="AE2309" s="122">
        <v>4.6355347659795996</v>
      </c>
      <c r="AF2309" s="122">
        <v>4.4756550605871999</v>
      </c>
      <c r="AG2309" s="122">
        <v>4.2666387196439999</v>
      </c>
      <c r="AH2309" s="122">
        <v>4.4432105889275997</v>
      </c>
      <c r="AI2309" s="122">
        <v>4.3160564871396003</v>
      </c>
      <c r="AJ2309" s="122">
        <v>4.4865081890495997</v>
      </c>
      <c r="AK2309" s="122">
        <v>4.301255986398</v>
      </c>
      <c r="AL2309" s="122">
        <v>0</v>
      </c>
    </row>
    <row r="2310" spans="1:38" hidden="1" x14ac:dyDescent="0.25">
      <c r="A2310" s="122" t="s">
        <v>2041</v>
      </c>
      <c r="B2310" s="122">
        <v>1</v>
      </c>
      <c r="C2310" s="122" t="s">
        <v>2226</v>
      </c>
      <c r="D2310" s="122" t="s">
        <v>474</v>
      </c>
      <c r="E2310" s="122">
        <v>43</v>
      </c>
      <c r="F2310" s="122">
        <v>0</v>
      </c>
      <c r="G2310" s="122">
        <v>0</v>
      </c>
      <c r="H2310" s="122">
        <v>0</v>
      </c>
      <c r="I2310" s="122">
        <v>0</v>
      </c>
      <c r="J2310" s="122">
        <v>0</v>
      </c>
      <c r="K2310" s="122">
        <v>0</v>
      </c>
      <c r="L2310" s="122">
        <v>0</v>
      </c>
      <c r="M2310" s="122">
        <v>0</v>
      </c>
      <c r="N2310" s="122">
        <v>0</v>
      </c>
      <c r="O2310" s="122">
        <v>0</v>
      </c>
      <c r="P2310" s="122">
        <v>0</v>
      </c>
      <c r="Q2310" s="122">
        <v>0</v>
      </c>
      <c r="R2310" s="122">
        <v>0</v>
      </c>
      <c r="S2310" s="122">
        <v>0</v>
      </c>
      <c r="T2310" s="122">
        <v>0</v>
      </c>
      <c r="U2310" s="122">
        <v>0</v>
      </c>
      <c r="V2310" s="122">
        <v>0</v>
      </c>
      <c r="W2310" s="122">
        <v>0</v>
      </c>
      <c r="X2310" s="122">
        <v>0</v>
      </c>
      <c r="Y2310" s="122">
        <v>0</v>
      </c>
      <c r="Z2310" s="122">
        <v>0</v>
      </c>
      <c r="AA2310" s="122">
        <v>0</v>
      </c>
      <c r="AB2310" s="122">
        <v>0</v>
      </c>
      <c r="AC2310" s="122">
        <v>0</v>
      </c>
      <c r="AD2310" s="122">
        <v>0</v>
      </c>
      <c r="AE2310" s="122">
        <v>0</v>
      </c>
      <c r="AF2310" s="122">
        <v>0</v>
      </c>
      <c r="AG2310" s="122">
        <v>0</v>
      </c>
      <c r="AH2310" s="122">
        <v>0</v>
      </c>
      <c r="AI2310" s="122">
        <v>0</v>
      </c>
      <c r="AJ2310" s="122">
        <v>0</v>
      </c>
      <c r="AK2310" s="122">
        <v>0</v>
      </c>
      <c r="AL2310" s="122">
        <v>0</v>
      </c>
    </row>
    <row r="2311" spans="1:38" hidden="1" x14ac:dyDescent="0.25">
      <c r="A2311" s="122" t="s">
        <v>2041</v>
      </c>
      <c r="B2311" s="122">
        <v>1</v>
      </c>
      <c r="C2311" s="122" t="s">
        <v>2226</v>
      </c>
      <c r="D2311" s="122" t="s">
        <v>2125</v>
      </c>
      <c r="E2311" s="122">
        <v>43</v>
      </c>
      <c r="F2311" s="122">
        <v>0</v>
      </c>
      <c r="G2311" s="122">
        <v>0</v>
      </c>
      <c r="H2311" s="122">
        <v>0</v>
      </c>
      <c r="I2311" s="122">
        <v>0</v>
      </c>
      <c r="J2311" s="122">
        <v>0</v>
      </c>
      <c r="K2311" s="122">
        <v>0</v>
      </c>
      <c r="L2311" s="122">
        <v>0</v>
      </c>
      <c r="M2311" s="122">
        <v>0</v>
      </c>
      <c r="N2311" s="122">
        <v>0</v>
      </c>
      <c r="O2311" s="122">
        <v>0</v>
      </c>
      <c r="P2311" s="122">
        <v>0</v>
      </c>
      <c r="Q2311" s="122">
        <v>0</v>
      </c>
      <c r="R2311" s="122">
        <v>0</v>
      </c>
      <c r="S2311" s="122">
        <v>0</v>
      </c>
      <c r="T2311" s="122">
        <v>0</v>
      </c>
      <c r="U2311" s="122">
        <v>0</v>
      </c>
      <c r="V2311" s="122">
        <v>0</v>
      </c>
      <c r="W2311" s="122">
        <v>0</v>
      </c>
      <c r="X2311" s="122">
        <v>0</v>
      </c>
      <c r="Y2311" s="122">
        <v>0</v>
      </c>
      <c r="Z2311" s="122">
        <v>0</v>
      </c>
      <c r="AA2311" s="122">
        <v>0</v>
      </c>
      <c r="AB2311" s="122">
        <v>0</v>
      </c>
      <c r="AC2311" s="122">
        <v>0</v>
      </c>
      <c r="AD2311" s="122">
        <v>0</v>
      </c>
      <c r="AE2311" s="122">
        <v>0</v>
      </c>
      <c r="AF2311" s="122">
        <v>0</v>
      </c>
      <c r="AG2311" s="122">
        <v>0</v>
      </c>
      <c r="AH2311" s="122">
        <v>0</v>
      </c>
      <c r="AI2311" s="122">
        <v>0</v>
      </c>
      <c r="AJ2311" s="122">
        <v>0</v>
      </c>
      <c r="AK2311" s="122">
        <v>0</v>
      </c>
      <c r="AL2311" s="122">
        <v>0</v>
      </c>
    </row>
    <row r="2312" spans="1:38" hidden="1" x14ac:dyDescent="0.25">
      <c r="A2312" s="122" t="s">
        <v>2041</v>
      </c>
      <c r="B2312" s="122">
        <v>1</v>
      </c>
      <c r="C2312" s="122" t="s">
        <v>2226</v>
      </c>
      <c r="D2312" s="122" t="s">
        <v>2126</v>
      </c>
      <c r="E2312" s="122">
        <v>43</v>
      </c>
      <c r="F2312" s="122">
        <v>0</v>
      </c>
      <c r="G2312" s="122">
        <v>0</v>
      </c>
      <c r="H2312" s="122">
        <v>0</v>
      </c>
      <c r="I2312" s="122">
        <v>0</v>
      </c>
      <c r="J2312" s="122">
        <v>0</v>
      </c>
      <c r="K2312" s="122">
        <v>0</v>
      </c>
      <c r="L2312" s="122">
        <v>0</v>
      </c>
      <c r="M2312" s="122">
        <v>0</v>
      </c>
      <c r="N2312" s="122">
        <v>0</v>
      </c>
      <c r="O2312" s="122">
        <v>0</v>
      </c>
      <c r="P2312" s="122">
        <v>0</v>
      </c>
      <c r="Q2312" s="122">
        <v>0</v>
      </c>
      <c r="R2312" s="122">
        <v>0</v>
      </c>
      <c r="S2312" s="122">
        <v>0</v>
      </c>
      <c r="T2312" s="122">
        <v>0</v>
      </c>
      <c r="U2312" s="122">
        <v>0</v>
      </c>
      <c r="V2312" s="122">
        <v>0</v>
      </c>
      <c r="W2312" s="122">
        <v>0</v>
      </c>
      <c r="X2312" s="122">
        <v>0</v>
      </c>
      <c r="Y2312" s="122">
        <v>0</v>
      </c>
      <c r="Z2312" s="122">
        <v>0</v>
      </c>
      <c r="AA2312" s="122">
        <v>0</v>
      </c>
      <c r="AB2312" s="122">
        <v>0</v>
      </c>
      <c r="AC2312" s="122">
        <v>0</v>
      </c>
      <c r="AD2312" s="122">
        <v>0</v>
      </c>
      <c r="AE2312" s="122">
        <v>0</v>
      </c>
      <c r="AF2312" s="122">
        <v>0</v>
      </c>
      <c r="AG2312" s="122">
        <v>0</v>
      </c>
      <c r="AH2312" s="122">
        <v>0</v>
      </c>
      <c r="AI2312" s="122">
        <v>0</v>
      </c>
      <c r="AJ2312" s="122">
        <v>0</v>
      </c>
      <c r="AK2312" s="122">
        <v>0</v>
      </c>
      <c r="AL2312" s="122">
        <v>0</v>
      </c>
    </row>
    <row r="2313" spans="1:38" hidden="1" x14ac:dyDescent="0.25">
      <c r="A2313" s="122" t="s">
        <v>2041</v>
      </c>
      <c r="B2313" s="122">
        <v>1</v>
      </c>
      <c r="C2313" s="122" t="s">
        <v>2226</v>
      </c>
      <c r="D2313" s="122" t="s">
        <v>2127</v>
      </c>
      <c r="E2313" s="122">
        <v>43</v>
      </c>
      <c r="F2313" s="122">
        <v>0</v>
      </c>
      <c r="G2313" s="122">
        <v>0</v>
      </c>
      <c r="H2313" s="122">
        <v>0</v>
      </c>
      <c r="I2313" s="122">
        <v>0</v>
      </c>
      <c r="J2313" s="122">
        <v>0</v>
      </c>
      <c r="K2313" s="122">
        <v>0</v>
      </c>
      <c r="L2313" s="122">
        <v>0</v>
      </c>
      <c r="M2313" s="122">
        <v>0</v>
      </c>
      <c r="N2313" s="122">
        <v>0</v>
      </c>
      <c r="O2313" s="122">
        <v>0</v>
      </c>
      <c r="P2313" s="122">
        <v>0</v>
      </c>
      <c r="Q2313" s="122">
        <v>0</v>
      </c>
      <c r="R2313" s="122">
        <v>0</v>
      </c>
      <c r="S2313" s="122">
        <v>0</v>
      </c>
      <c r="T2313" s="122">
        <v>0</v>
      </c>
      <c r="U2313" s="122">
        <v>0</v>
      </c>
      <c r="V2313" s="122">
        <v>0</v>
      </c>
      <c r="W2313" s="122">
        <v>0</v>
      </c>
      <c r="X2313" s="122">
        <v>0</v>
      </c>
      <c r="Y2313" s="122">
        <v>0</v>
      </c>
      <c r="Z2313" s="122">
        <v>0</v>
      </c>
      <c r="AA2313" s="122">
        <v>0</v>
      </c>
      <c r="AB2313" s="122">
        <v>0</v>
      </c>
      <c r="AC2313" s="122">
        <v>0</v>
      </c>
      <c r="AD2313" s="122">
        <v>0</v>
      </c>
      <c r="AE2313" s="122">
        <v>0</v>
      </c>
      <c r="AF2313" s="122">
        <v>0</v>
      </c>
      <c r="AG2313" s="122">
        <v>0</v>
      </c>
      <c r="AH2313" s="122">
        <v>0</v>
      </c>
      <c r="AI2313" s="122">
        <v>0</v>
      </c>
      <c r="AJ2313" s="122">
        <v>0</v>
      </c>
      <c r="AK2313" s="122">
        <v>0</v>
      </c>
      <c r="AL2313" s="122">
        <v>0</v>
      </c>
    </row>
    <row r="2314" spans="1:38" hidden="1" x14ac:dyDescent="0.25">
      <c r="A2314" s="122" t="s">
        <v>2041</v>
      </c>
      <c r="B2314" s="122">
        <v>1</v>
      </c>
      <c r="C2314" s="122" t="s">
        <v>2226</v>
      </c>
      <c r="D2314" s="122" t="s">
        <v>2128</v>
      </c>
      <c r="E2314" s="122">
        <v>43</v>
      </c>
      <c r="F2314" s="122">
        <v>0</v>
      </c>
      <c r="G2314" s="122">
        <v>0</v>
      </c>
      <c r="H2314" s="122">
        <v>0</v>
      </c>
      <c r="I2314" s="122">
        <v>0</v>
      </c>
      <c r="J2314" s="122">
        <v>0</v>
      </c>
      <c r="K2314" s="122">
        <v>0</v>
      </c>
      <c r="L2314" s="122">
        <v>0</v>
      </c>
      <c r="M2314" s="122">
        <v>0</v>
      </c>
      <c r="N2314" s="122">
        <v>0</v>
      </c>
      <c r="O2314" s="122">
        <v>1.8276403264195999</v>
      </c>
      <c r="P2314" s="122">
        <v>1.6009365878044</v>
      </c>
      <c r="Q2314" s="122">
        <v>4.7844179737200003E-2</v>
      </c>
      <c r="R2314" s="122">
        <v>4.6536133683199997E-2</v>
      </c>
      <c r="S2314" s="122">
        <v>7.0986258310799993E-2</v>
      </c>
      <c r="T2314" s="122">
        <v>6.2063927777600003E-2</v>
      </c>
      <c r="U2314" s="122">
        <v>3.5229482777999997E-2</v>
      </c>
      <c r="V2314" s="122">
        <v>4.4910017854799998E-2</v>
      </c>
      <c r="W2314" s="122">
        <v>4.5143560593600002E-2</v>
      </c>
      <c r="X2314" s="122">
        <v>4.4945227012000002E-2</v>
      </c>
      <c r="Y2314" s="122">
        <v>0</v>
      </c>
      <c r="Z2314" s="122">
        <v>0</v>
      </c>
      <c r="AA2314" s="122">
        <v>0</v>
      </c>
      <c r="AB2314" s="122">
        <v>0</v>
      </c>
      <c r="AC2314" s="122">
        <v>0</v>
      </c>
      <c r="AD2314" s="122">
        <v>0</v>
      </c>
      <c r="AE2314" s="122">
        <v>0</v>
      </c>
      <c r="AF2314" s="122">
        <v>0</v>
      </c>
      <c r="AG2314" s="122">
        <v>0</v>
      </c>
      <c r="AH2314" s="122">
        <v>0</v>
      </c>
      <c r="AI2314" s="122">
        <v>0</v>
      </c>
      <c r="AJ2314" s="122">
        <v>0</v>
      </c>
      <c r="AK2314" s="122">
        <v>0</v>
      </c>
      <c r="AL2314" s="122">
        <v>0</v>
      </c>
    </row>
    <row r="2315" spans="1:38" hidden="1" x14ac:dyDescent="0.25">
      <c r="A2315" s="122" t="s">
        <v>2041</v>
      </c>
      <c r="B2315" s="122">
        <v>1</v>
      </c>
      <c r="C2315" s="122" t="s">
        <v>2226</v>
      </c>
      <c r="D2315" s="122" t="s">
        <v>2129</v>
      </c>
      <c r="E2315" s="122">
        <v>43</v>
      </c>
      <c r="F2315" s="122">
        <v>0</v>
      </c>
      <c r="G2315" s="122">
        <v>0</v>
      </c>
      <c r="H2315" s="122">
        <v>0</v>
      </c>
      <c r="I2315" s="122">
        <v>0</v>
      </c>
      <c r="J2315" s="122">
        <v>0</v>
      </c>
      <c r="K2315" s="122">
        <v>0</v>
      </c>
      <c r="L2315" s="122">
        <v>0</v>
      </c>
      <c r="M2315" s="122">
        <v>0</v>
      </c>
      <c r="N2315" s="122">
        <v>0</v>
      </c>
      <c r="O2315" s="122">
        <v>0</v>
      </c>
      <c r="P2315" s="122">
        <v>0</v>
      </c>
      <c r="Q2315" s="122">
        <v>0</v>
      </c>
      <c r="R2315" s="122">
        <v>0</v>
      </c>
      <c r="S2315" s="122">
        <v>0</v>
      </c>
      <c r="T2315" s="122">
        <v>0</v>
      </c>
      <c r="U2315" s="122">
        <v>0</v>
      </c>
      <c r="V2315" s="122">
        <v>0</v>
      </c>
      <c r="W2315" s="122">
        <v>0</v>
      </c>
      <c r="X2315" s="122">
        <v>0</v>
      </c>
      <c r="Y2315" s="122">
        <v>0</v>
      </c>
      <c r="Z2315" s="122">
        <v>0</v>
      </c>
      <c r="AA2315" s="122">
        <v>0</v>
      </c>
      <c r="AB2315" s="122">
        <v>0</v>
      </c>
      <c r="AC2315" s="122">
        <v>0</v>
      </c>
      <c r="AD2315" s="122">
        <v>0</v>
      </c>
      <c r="AE2315" s="122">
        <v>0</v>
      </c>
      <c r="AF2315" s="122">
        <v>0</v>
      </c>
      <c r="AG2315" s="122">
        <v>0</v>
      </c>
      <c r="AH2315" s="122">
        <v>0</v>
      </c>
      <c r="AI2315" s="122">
        <v>0</v>
      </c>
      <c r="AJ2315" s="122">
        <v>0</v>
      </c>
      <c r="AK2315" s="122">
        <v>0</v>
      </c>
      <c r="AL2315" s="122">
        <v>0</v>
      </c>
    </row>
    <row r="2316" spans="1:38" hidden="1" x14ac:dyDescent="0.25">
      <c r="A2316" s="122" t="s">
        <v>2041</v>
      </c>
      <c r="B2316" s="122">
        <v>1</v>
      </c>
      <c r="C2316" s="122" t="s">
        <v>2226</v>
      </c>
      <c r="D2316" s="122" t="s">
        <v>2176</v>
      </c>
      <c r="E2316" s="122">
        <v>43</v>
      </c>
      <c r="F2316" s="122">
        <v>0</v>
      </c>
      <c r="G2316" s="122">
        <v>0</v>
      </c>
      <c r="H2316" s="122">
        <v>0</v>
      </c>
      <c r="I2316" s="122">
        <v>0</v>
      </c>
      <c r="J2316" s="122">
        <v>0</v>
      </c>
      <c r="K2316" s="122">
        <v>0</v>
      </c>
      <c r="L2316" s="122">
        <v>0</v>
      </c>
      <c r="M2316" s="122">
        <v>0</v>
      </c>
      <c r="N2316" s="122">
        <v>0</v>
      </c>
      <c r="O2316" s="122">
        <v>0</v>
      </c>
      <c r="P2316" s="122">
        <v>0</v>
      </c>
      <c r="Q2316" s="122">
        <v>0</v>
      </c>
      <c r="R2316" s="122">
        <v>0</v>
      </c>
      <c r="S2316" s="122">
        <v>0</v>
      </c>
      <c r="T2316" s="122">
        <v>0</v>
      </c>
      <c r="U2316" s="122">
        <v>0</v>
      </c>
      <c r="V2316" s="122">
        <v>0</v>
      </c>
      <c r="W2316" s="122">
        <v>0</v>
      </c>
      <c r="X2316" s="122">
        <v>0</v>
      </c>
      <c r="Y2316" s="122">
        <v>0</v>
      </c>
      <c r="Z2316" s="122">
        <v>0</v>
      </c>
      <c r="AA2316" s="122">
        <v>0</v>
      </c>
      <c r="AB2316" s="122">
        <v>0</v>
      </c>
      <c r="AC2316" s="122">
        <v>0</v>
      </c>
      <c r="AD2316" s="122">
        <v>0</v>
      </c>
      <c r="AE2316" s="122">
        <v>0</v>
      </c>
      <c r="AF2316" s="122">
        <v>0</v>
      </c>
      <c r="AG2316" s="122">
        <v>0</v>
      </c>
      <c r="AH2316" s="122">
        <v>0</v>
      </c>
      <c r="AI2316" s="122">
        <v>0</v>
      </c>
      <c r="AJ2316" s="122">
        <v>0</v>
      </c>
      <c r="AK2316" s="122">
        <v>0</v>
      </c>
      <c r="AL2316" s="122">
        <v>0</v>
      </c>
    </row>
    <row r="2317" spans="1:38" hidden="1" x14ac:dyDescent="0.25">
      <c r="A2317" s="122" t="s">
        <v>2041</v>
      </c>
      <c r="B2317" s="122">
        <v>1</v>
      </c>
      <c r="C2317" s="122" t="s">
        <v>2226</v>
      </c>
      <c r="D2317" s="122" t="s">
        <v>2130</v>
      </c>
      <c r="E2317" s="122">
        <v>43</v>
      </c>
      <c r="F2317" s="122">
        <v>0</v>
      </c>
      <c r="G2317" s="122">
        <v>0</v>
      </c>
      <c r="H2317" s="122">
        <v>0</v>
      </c>
      <c r="I2317" s="122">
        <v>0</v>
      </c>
      <c r="J2317" s="122">
        <v>0</v>
      </c>
      <c r="K2317" s="122">
        <v>0</v>
      </c>
      <c r="L2317" s="122">
        <v>0</v>
      </c>
      <c r="M2317" s="122">
        <v>0</v>
      </c>
      <c r="N2317" s="122">
        <v>0</v>
      </c>
      <c r="O2317" s="122">
        <v>0</v>
      </c>
      <c r="P2317" s="122">
        <v>0</v>
      </c>
      <c r="Q2317" s="122">
        <v>0</v>
      </c>
      <c r="R2317" s="122">
        <v>0</v>
      </c>
      <c r="S2317" s="122">
        <v>0</v>
      </c>
      <c r="T2317" s="122">
        <v>0</v>
      </c>
      <c r="U2317" s="122">
        <v>0</v>
      </c>
      <c r="V2317" s="122">
        <v>0</v>
      </c>
      <c r="W2317" s="122">
        <v>0</v>
      </c>
      <c r="X2317" s="122">
        <v>0</v>
      </c>
      <c r="Y2317" s="122">
        <v>0</v>
      </c>
      <c r="Z2317" s="122">
        <v>0</v>
      </c>
      <c r="AA2317" s="122">
        <v>0</v>
      </c>
      <c r="AB2317" s="122">
        <v>0</v>
      </c>
      <c r="AC2317" s="122">
        <v>0</v>
      </c>
      <c r="AD2317" s="122">
        <v>0</v>
      </c>
      <c r="AE2317" s="122">
        <v>0</v>
      </c>
      <c r="AF2317" s="122">
        <v>0</v>
      </c>
      <c r="AG2317" s="122">
        <v>0</v>
      </c>
      <c r="AH2317" s="122">
        <v>0</v>
      </c>
      <c r="AI2317" s="122">
        <v>0</v>
      </c>
      <c r="AJ2317" s="122">
        <v>0</v>
      </c>
      <c r="AK2317" s="122">
        <v>0</v>
      </c>
      <c r="AL2317" s="122">
        <v>0</v>
      </c>
    </row>
    <row r="2318" spans="1:38" hidden="1" x14ac:dyDescent="0.25">
      <c r="A2318" s="122" t="s">
        <v>2041</v>
      </c>
      <c r="B2318" s="122">
        <v>1</v>
      </c>
      <c r="C2318" s="122" t="s">
        <v>2226</v>
      </c>
      <c r="D2318" s="122" t="s">
        <v>2131</v>
      </c>
      <c r="E2318" s="122">
        <v>43</v>
      </c>
      <c r="F2318" s="122">
        <v>0</v>
      </c>
      <c r="G2318" s="122">
        <v>0</v>
      </c>
      <c r="H2318" s="122">
        <v>0</v>
      </c>
      <c r="I2318" s="122">
        <v>0</v>
      </c>
      <c r="J2318" s="122">
        <v>0</v>
      </c>
      <c r="K2318" s="122">
        <v>0</v>
      </c>
      <c r="L2318" s="122">
        <v>0</v>
      </c>
      <c r="M2318" s="122">
        <v>0</v>
      </c>
      <c r="N2318" s="122">
        <v>0</v>
      </c>
      <c r="O2318" s="122">
        <v>0</v>
      </c>
      <c r="P2318" s="122">
        <v>0</v>
      </c>
      <c r="Q2318" s="122">
        <v>0</v>
      </c>
      <c r="R2318" s="122">
        <v>0</v>
      </c>
      <c r="S2318" s="122">
        <v>0</v>
      </c>
      <c r="T2318" s="122">
        <v>0</v>
      </c>
      <c r="U2318" s="122">
        <v>0</v>
      </c>
      <c r="V2318" s="122">
        <v>0</v>
      </c>
      <c r="W2318" s="122">
        <v>0</v>
      </c>
      <c r="X2318" s="122">
        <v>0</v>
      </c>
      <c r="Y2318" s="122">
        <v>0</v>
      </c>
      <c r="Z2318" s="122">
        <v>0</v>
      </c>
      <c r="AA2318" s="122">
        <v>0</v>
      </c>
      <c r="AB2318" s="122">
        <v>0</v>
      </c>
      <c r="AC2318" s="122">
        <v>0</v>
      </c>
      <c r="AD2318" s="122">
        <v>0</v>
      </c>
      <c r="AE2318" s="122">
        <v>0</v>
      </c>
      <c r="AF2318" s="122">
        <v>0</v>
      </c>
      <c r="AG2318" s="122">
        <v>0</v>
      </c>
      <c r="AH2318" s="122">
        <v>0</v>
      </c>
      <c r="AI2318" s="122">
        <v>0</v>
      </c>
      <c r="AJ2318" s="122">
        <v>0</v>
      </c>
      <c r="AK2318" s="122">
        <v>0</v>
      </c>
      <c r="AL2318" s="122">
        <v>0</v>
      </c>
    </row>
    <row r="2319" spans="1:38" hidden="1" x14ac:dyDescent="0.25">
      <c r="A2319" s="122" t="s">
        <v>2041</v>
      </c>
      <c r="B2319" s="122">
        <v>1</v>
      </c>
      <c r="C2319" s="122" t="s">
        <v>2226</v>
      </c>
      <c r="D2319" s="122" t="s">
        <v>2132</v>
      </c>
      <c r="E2319" s="122">
        <v>43</v>
      </c>
      <c r="F2319" s="122">
        <v>0</v>
      </c>
      <c r="G2319" s="122">
        <v>0</v>
      </c>
      <c r="H2319" s="122">
        <v>0</v>
      </c>
      <c r="I2319" s="122">
        <v>0</v>
      </c>
      <c r="J2319" s="122">
        <v>0</v>
      </c>
      <c r="K2319" s="122">
        <v>0</v>
      </c>
      <c r="L2319" s="122">
        <v>0</v>
      </c>
      <c r="M2319" s="122">
        <v>0</v>
      </c>
      <c r="N2319" s="122">
        <v>0</v>
      </c>
      <c r="O2319" s="122">
        <v>0</v>
      </c>
      <c r="P2319" s="122">
        <v>0</v>
      </c>
      <c r="Q2319" s="122">
        <v>0</v>
      </c>
      <c r="R2319" s="122">
        <v>0</v>
      </c>
      <c r="S2319" s="122">
        <v>0</v>
      </c>
      <c r="T2319" s="122">
        <v>0</v>
      </c>
      <c r="U2319" s="122">
        <v>0</v>
      </c>
      <c r="V2319" s="122">
        <v>0</v>
      </c>
      <c r="W2319" s="122">
        <v>0</v>
      </c>
      <c r="X2319" s="122">
        <v>0</v>
      </c>
      <c r="Y2319" s="122">
        <v>0</v>
      </c>
      <c r="Z2319" s="122">
        <v>0</v>
      </c>
      <c r="AA2319" s="122">
        <v>0</v>
      </c>
      <c r="AB2319" s="122">
        <v>0</v>
      </c>
      <c r="AC2319" s="122">
        <v>0</v>
      </c>
      <c r="AD2319" s="122">
        <v>0</v>
      </c>
      <c r="AE2319" s="122">
        <v>0</v>
      </c>
      <c r="AF2319" s="122">
        <v>0</v>
      </c>
      <c r="AG2319" s="122">
        <v>0</v>
      </c>
      <c r="AH2319" s="122">
        <v>0</v>
      </c>
      <c r="AI2319" s="122">
        <v>0</v>
      </c>
      <c r="AJ2319" s="122">
        <v>0</v>
      </c>
      <c r="AK2319" s="122">
        <v>0</v>
      </c>
      <c r="AL2319" s="122">
        <v>0</v>
      </c>
    </row>
    <row r="2320" spans="1:38" hidden="1" x14ac:dyDescent="0.25">
      <c r="A2320" s="122" t="s">
        <v>2041</v>
      </c>
      <c r="B2320" s="122">
        <v>1</v>
      </c>
      <c r="C2320" s="122" t="s">
        <v>2226</v>
      </c>
      <c r="D2320" s="122" t="s">
        <v>2133</v>
      </c>
      <c r="E2320" s="122">
        <v>43</v>
      </c>
      <c r="F2320" s="122">
        <v>0</v>
      </c>
      <c r="G2320" s="122">
        <v>0</v>
      </c>
      <c r="H2320" s="122">
        <v>0</v>
      </c>
      <c r="I2320" s="122">
        <v>0</v>
      </c>
      <c r="J2320" s="122">
        <v>0</v>
      </c>
      <c r="K2320" s="122">
        <v>0</v>
      </c>
      <c r="L2320" s="122">
        <v>0</v>
      </c>
      <c r="M2320" s="122">
        <v>0</v>
      </c>
      <c r="N2320" s="122">
        <v>0</v>
      </c>
      <c r="O2320" s="122">
        <v>0</v>
      </c>
      <c r="P2320" s="122">
        <v>0</v>
      </c>
      <c r="Q2320" s="122">
        <v>0</v>
      </c>
      <c r="R2320" s="122">
        <v>0</v>
      </c>
      <c r="S2320" s="122">
        <v>6.0580464E-6</v>
      </c>
      <c r="T2320" s="122">
        <v>0</v>
      </c>
      <c r="U2320" s="122">
        <v>5.9490311999999998E-6</v>
      </c>
      <c r="V2320" s="122">
        <v>0</v>
      </c>
      <c r="W2320" s="122">
        <v>1.7841384400000001E-5</v>
      </c>
      <c r="X2320" s="122">
        <v>2.0787115999999998E-6</v>
      </c>
      <c r="Y2320" s="122">
        <v>0</v>
      </c>
      <c r="Z2320" s="122">
        <v>1.7926109599999999E-5</v>
      </c>
      <c r="AA2320" s="122">
        <v>2.6292839999999999E-6</v>
      </c>
      <c r="AB2320" s="122">
        <v>0</v>
      </c>
      <c r="AC2320" s="122">
        <v>0</v>
      </c>
      <c r="AD2320" s="122">
        <v>0</v>
      </c>
      <c r="AE2320" s="122">
        <v>0</v>
      </c>
      <c r="AF2320" s="122">
        <v>0</v>
      </c>
      <c r="AG2320" s="122">
        <v>0</v>
      </c>
      <c r="AH2320" s="122">
        <v>0</v>
      </c>
      <c r="AI2320" s="122">
        <v>0</v>
      </c>
      <c r="AJ2320" s="122">
        <v>0</v>
      </c>
      <c r="AK2320" s="122">
        <v>0</v>
      </c>
      <c r="AL2320" s="122">
        <v>0</v>
      </c>
    </row>
    <row r="2321" spans="1:38" hidden="1" x14ac:dyDescent="0.25">
      <c r="A2321" s="122" t="s">
        <v>2041</v>
      </c>
      <c r="B2321" s="122">
        <v>1</v>
      </c>
      <c r="C2321" s="122" t="s">
        <v>2226</v>
      </c>
      <c r="D2321" s="122" t="s">
        <v>2134</v>
      </c>
      <c r="E2321" s="122">
        <v>43</v>
      </c>
      <c r="F2321" s="122">
        <v>0</v>
      </c>
      <c r="G2321" s="122">
        <v>0</v>
      </c>
      <c r="H2321" s="122">
        <v>0</v>
      </c>
      <c r="I2321" s="122">
        <v>0</v>
      </c>
      <c r="J2321" s="122">
        <v>0</v>
      </c>
      <c r="K2321" s="122">
        <v>0</v>
      </c>
      <c r="L2321" s="122">
        <v>0</v>
      </c>
      <c r="M2321" s="122">
        <v>0</v>
      </c>
      <c r="N2321" s="122">
        <v>0</v>
      </c>
      <c r="O2321" s="122">
        <v>0</v>
      </c>
      <c r="P2321" s="122">
        <v>0</v>
      </c>
      <c r="Q2321" s="122">
        <v>0</v>
      </c>
      <c r="R2321" s="122">
        <v>0</v>
      </c>
      <c r="S2321" s="122">
        <v>0</v>
      </c>
      <c r="T2321" s="122">
        <v>0</v>
      </c>
      <c r="U2321" s="122">
        <v>0</v>
      </c>
      <c r="V2321" s="122">
        <v>0</v>
      </c>
      <c r="W2321" s="122">
        <v>0</v>
      </c>
      <c r="X2321" s="122">
        <v>0</v>
      </c>
      <c r="Y2321" s="122">
        <v>0</v>
      </c>
      <c r="Z2321" s="122">
        <v>0</v>
      </c>
      <c r="AA2321" s="122">
        <v>0</v>
      </c>
      <c r="AB2321" s="122">
        <v>0</v>
      </c>
      <c r="AC2321" s="122">
        <v>0</v>
      </c>
      <c r="AD2321" s="122">
        <v>0</v>
      </c>
      <c r="AE2321" s="122">
        <v>0</v>
      </c>
      <c r="AF2321" s="122">
        <v>0</v>
      </c>
      <c r="AG2321" s="122">
        <v>0</v>
      </c>
      <c r="AH2321" s="122">
        <v>0</v>
      </c>
      <c r="AI2321" s="122">
        <v>0</v>
      </c>
      <c r="AJ2321" s="122">
        <v>0</v>
      </c>
      <c r="AK2321" s="122">
        <v>0</v>
      </c>
      <c r="AL2321" s="122">
        <v>0</v>
      </c>
    </row>
    <row r="2322" spans="1:38" hidden="1" x14ac:dyDescent="0.25">
      <c r="A2322" s="122" t="s">
        <v>2041</v>
      </c>
      <c r="B2322" s="122">
        <v>1</v>
      </c>
      <c r="C2322" s="122" t="s">
        <v>2226</v>
      </c>
      <c r="D2322" s="122" t="s">
        <v>2135</v>
      </c>
      <c r="E2322" s="122">
        <v>43</v>
      </c>
      <c r="F2322" s="122">
        <v>0</v>
      </c>
      <c r="G2322" s="122">
        <v>0</v>
      </c>
      <c r="H2322" s="122">
        <v>0</v>
      </c>
      <c r="I2322" s="122">
        <v>0</v>
      </c>
      <c r="J2322" s="122">
        <v>0</v>
      </c>
      <c r="K2322" s="122">
        <v>0</v>
      </c>
      <c r="L2322" s="122">
        <v>0</v>
      </c>
      <c r="M2322" s="122">
        <v>0</v>
      </c>
      <c r="N2322" s="122">
        <v>0</v>
      </c>
      <c r="O2322" s="122">
        <v>0</v>
      </c>
      <c r="P2322" s="122">
        <v>0</v>
      </c>
      <c r="Q2322" s="122">
        <v>0</v>
      </c>
      <c r="R2322" s="122">
        <v>0</v>
      </c>
      <c r="S2322" s="122">
        <v>0</v>
      </c>
      <c r="T2322" s="122">
        <v>0</v>
      </c>
      <c r="U2322" s="122">
        <v>0</v>
      </c>
      <c r="V2322" s="122">
        <v>0</v>
      </c>
      <c r="W2322" s="122">
        <v>0</v>
      </c>
      <c r="X2322" s="122">
        <v>0</v>
      </c>
      <c r="Y2322" s="122">
        <v>0</v>
      </c>
      <c r="Z2322" s="122">
        <v>0</v>
      </c>
      <c r="AA2322" s="122">
        <v>0</v>
      </c>
      <c r="AB2322" s="122">
        <v>0</v>
      </c>
      <c r="AC2322" s="122">
        <v>0</v>
      </c>
      <c r="AD2322" s="122">
        <v>0</v>
      </c>
      <c r="AE2322" s="122">
        <v>0</v>
      </c>
      <c r="AF2322" s="122">
        <v>0</v>
      </c>
      <c r="AG2322" s="122">
        <v>0</v>
      </c>
      <c r="AH2322" s="122">
        <v>0</v>
      </c>
      <c r="AI2322" s="122">
        <v>0</v>
      </c>
      <c r="AJ2322" s="122">
        <v>0</v>
      </c>
      <c r="AK2322" s="122">
        <v>0</v>
      </c>
      <c r="AL2322" s="122">
        <v>0</v>
      </c>
    </row>
    <row r="2323" spans="1:38" hidden="1" x14ac:dyDescent="0.25">
      <c r="A2323" s="122" t="s">
        <v>2041</v>
      </c>
      <c r="B2323" s="122">
        <v>1</v>
      </c>
      <c r="C2323" s="122" t="s">
        <v>2226</v>
      </c>
      <c r="D2323" s="122" t="s">
        <v>2136</v>
      </c>
      <c r="E2323" s="122">
        <v>43</v>
      </c>
      <c r="F2323" s="122">
        <v>0</v>
      </c>
      <c r="G2323" s="122">
        <v>0</v>
      </c>
      <c r="H2323" s="122">
        <v>0</v>
      </c>
      <c r="I2323" s="122">
        <v>0</v>
      </c>
      <c r="J2323" s="122">
        <v>0</v>
      </c>
      <c r="K2323" s="122">
        <v>0</v>
      </c>
      <c r="L2323" s="122">
        <v>0</v>
      </c>
      <c r="M2323" s="122">
        <v>0</v>
      </c>
      <c r="N2323" s="122">
        <v>0</v>
      </c>
      <c r="O2323" s="122">
        <v>0</v>
      </c>
      <c r="P2323" s="122">
        <v>3.9290459599999997E-5</v>
      </c>
      <c r="Q2323" s="122">
        <v>3.9139542400000002E-5</v>
      </c>
      <c r="R2323" s="122">
        <v>4.7875718800000002E-5</v>
      </c>
      <c r="S2323" s="122">
        <v>3.0000779200000002E-5</v>
      </c>
      <c r="T2323" s="122">
        <v>4.7408606000000002E-5</v>
      </c>
      <c r="U2323" s="122">
        <v>2.70296432E-5</v>
      </c>
      <c r="V2323" s="122">
        <v>2.79794984E-5</v>
      </c>
      <c r="W2323" s="122">
        <v>0</v>
      </c>
      <c r="X2323" s="122">
        <v>4.4321639600000002E-5</v>
      </c>
      <c r="Y2323" s="122">
        <v>0</v>
      </c>
      <c r="Z2323" s="122">
        <v>0</v>
      </c>
      <c r="AA2323" s="122">
        <v>0</v>
      </c>
      <c r="AB2323" s="122">
        <v>0</v>
      </c>
      <c r="AC2323" s="122">
        <v>0</v>
      </c>
      <c r="AD2323" s="122">
        <v>0</v>
      </c>
      <c r="AE2323" s="122">
        <v>0</v>
      </c>
      <c r="AF2323" s="122">
        <v>0</v>
      </c>
      <c r="AG2323" s="122">
        <v>0</v>
      </c>
      <c r="AH2323" s="122">
        <v>0</v>
      </c>
      <c r="AI2323" s="122">
        <v>0</v>
      </c>
      <c r="AJ2323" s="122">
        <v>0</v>
      </c>
      <c r="AK2323" s="122">
        <v>0</v>
      </c>
      <c r="AL2323" s="122">
        <v>0</v>
      </c>
    </row>
    <row r="2324" spans="1:38" hidden="1" x14ac:dyDescent="0.25">
      <c r="A2324" s="122" t="s">
        <v>2041</v>
      </c>
      <c r="B2324" s="122">
        <v>1</v>
      </c>
      <c r="C2324" s="122" t="s">
        <v>2226</v>
      </c>
      <c r="D2324" s="122" t="s">
        <v>2137</v>
      </c>
      <c r="E2324" s="122">
        <v>43</v>
      </c>
      <c r="F2324" s="122">
        <v>2.8851706354015998</v>
      </c>
      <c r="G2324" s="122">
        <v>2.7683189777880002</v>
      </c>
      <c r="H2324" s="122">
        <v>3.2737197866407999</v>
      </c>
      <c r="I2324" s="122">
        <v>2.8147192696952001</v>
      </c>
      <c r="J2324" s="122">
        <v>3.0673318352684</v>
      </c>
      <c r="K2324" s="122">
        <v>2.7174497136864</v>
      </c>
      <c r="L2324" s="122">
        <v>3.1638444038208</v>
      </c>
      <c r="M2324" s="122">
        <v>2.7894078689512001</v>
      </c>
      <c r="N2324" s="122">
        <v>3.4357432485600001</v>
      </c>
      <c r="O2324" s="122">
        <v>3.5727507452279998</v>
      </c>
      <c r="P2324" s="122">
        <v>3.4019537772808</v>
      </c>
      <c r="Q2324" s="122">
        <v>3.1092557166580002</v>
      </c>
      <c r="R2324" s="122">
        <v>2.9460608173387999</v>
      </c>
      <c r="S2324" s="122">
        <v>2.931838029148</v>
      </c>
      <c r="T2324" s="122">
        <v>2.9679843254543998</v>
      </c>
      <c r="U2324" s="122">
        <v>3.1566248077391998</v>
      </c>
      <c r="V2324" s="122">
        <v>2.2466010268660002</v>
      </c>
      <c r="W2324" s="122">
        <v>2.6339716544708001</v>
      </c>
      <c r="X2324" s="122">
        <v>2.2890362165076001</v>
      </c>
      <c r="Y2324" s="122">
        <v>2.8296364149227999</v>
      </c>
      <c r="Z2324" s="122">
        <v>2.9985314268223999</v>
      </c>
      <c r="AA2324" s="122">
        <v>2.5109820064755999</v>
      </c>
      <c r="AB2324" s="122">
        <v>2.8339562305712001</v>
      </c>
      <c r="AC2324" s="122">
        <v>2.5077916846024002</v>
      </c>
      <c r="AD2324" s="122">
        <v>3.6389302800983998</v>
      </c>
      <c r="AE2324" s="122">
        <v>2.8805883378999999</v>
      </c>
      <c r="AF2324" s="122">
        <v>3.0157811343800001</v>
      </c>
      <c r="AG2324" s="122">
        <v>2.9209023101384002</v>
      </c>
      <c r="AH2324" s="122">
        <v>3.0209772086956002</v>
      </c>
      <c r="AI2324" s="122">
        <v>2.9559604962188</v>
      </c>
      <c r="AJ2324" s="122">
        <v>3.0474353482776002</v>
      </c>
      <c r="AK2324" s="122">
        <v>2.9494683905008001</v>
      </c>
      <c r="AL2324" s="122">
        <v>0</v>
      </c>
    </row>
    <row r="2325" spans="1:38" hidden="1" x14ac:dyDescent="0.25">
      <c r="A2325" s="122" t="s">
        <v>2041</v>
      </c>
      <c r="B2325" s="122">
        <v>1</v>
      </c>
      <c r="C2325" s="122" t="s">
        <v>2226</v>
      </c>
      <c r="D2325" s="122" t="s">
        <v>2138</v>
      </c>
      <c r="E2325" s="122">
        <v>43</v>
      </c>
      <c r="F2325" s="122">
        <v>0</v>
      </c>
      <c r="G2325" s="122">
        <v>0</v>
      </c>
      <c r="H2325" s="122">
        <v>0</v>
      </c>
      <c r="I2325" s="122">
        <v>0</v>
      </c>
      <c r="J2325" s="122">
        <v>0</v>
      </c>
      <c r="K2325" s="122">
        <v>0</v>
      </c>
      <c r="L2325" s="122">
        <v>0</v>
      </c>
      <c r="M2325" s="122">
        <v>0</v>
      </c>
      <c r="N2325" s="122">
        <v>0</v>
      </c>
      <c r="O2325" s="122">
        <v>0</v>
      </c>
      <c r="P2325" s="122">
        <v>0</v>
      </c>
      <c r="Q2325" s="122">
        <v>0</v>
      </c>
      <c r="R2325" s="122">
        <v>0</v>
      </c>
      <c r="S2325" s="122">
        <v>0</v>
      </c>
      <c r="T2325" s="122">
        <v>0</v>
      </c>
      <c r="U2325" s="122">
        <v>0</v>
      </c>
      <c r="V2325" s="122">
        <v>0</v>
      </c>
      <c r="W2325" s="122">
        <v>0</v>
      </c>
      <c r="X2325" s="122">
        <v>0</v>
      </c>
      <c r="Y2325" s="122">
        <v>0</v>
      </c>
      <c r="Z2325" s="122">
        <v>0</v>
      </c>
      <c r="AA2325" s="122">
        <v>0</v>
      </c>
      <c r="AB2325" s="122">
        <v>0</v>
      </c>
      <c r="AC2325" s="122">
        <v>0</v>
      </c>
      <c r="AD2325" s="122">
        <v>0</v>
      </c>
      <c r="AE2325" s="122">
        <v>0</v>
      </c>
      <c r="AF2325" s="122">
        <v>0</v>
      </c>
      <c r="AG2325" s="122">
        <v>0</v>
      </c>
      <c r="AH2325" s="122">
        <v>0</v>
      </c>
      <c r="AI2325" s="122">
        <v>0</v>
      </c>
      <c r="AJ2325" s="122">
        <v>0</v>
      </c>
      <c r="AK2325" s="122">
        <v>0</v>
      </c>
      <c r="AL2325" s="122">
        <v>0</v>
      </c>
    </row>
    <row r="2326" spans="1:38" hidden="1" x14ac:dyDescent="0.25">
      <c r="A2326" s="122" t="s">
        <v>2041</v>
      </c>
      <c r="B2326" s="122">
        <v>1</v>
      </c>
      <c r="C2326" s="122" t="s">
        <v>2226</v>
      </c>
      <c r="D2326" s="122" t="s">
        <v>2139</v>
      </c>
      <c r="E2326" s="122">
        <v>43</v>
      </c>
      <c r="F2326" s="122">
        <v>0</v>
      </c>
      <c r="G2326" s="122">
        <v>0</v>
      </c>
      <c r="H2326" s="122">
        <v>0</v>
      </c>
      <c r="I2326" s="122">
        <v>0</v>
      </c>
      <c r="J2326" s="122">
        <v>0</v>
      </c>
      <c r="K2326" s="122">
        <v>0</v>
      </c>
      <c r="L2326" s="122">
        <v>0</v>
      </c>
      <c r="M2326" s="122">
        <v>0</v>
      </c>
      <c r="N2326" s="122">
        <v>0</v>
      </c>
      <c r="O2326" s="122">
        <v>0</v>
      </c>
      <c r="P2326" s="122">
        <v>0</v>
      </c>
      <c r="Q2326" s="122">
        <v>0</v>
      </c>
      <c r="R2326" s="122">
        <v>0</v>
      </c>
      <c r="S2326" s="122">
        <v>0</v>
      </c>
      <c r="T2326" s="122">
        <v>0</v>
      </c>
      <c r="U2326" s="122">
        <v>0</v>
      </c>
      <c r="V2326" s="122">
        <v>0</v>
      </c>
      <c r="W2326" s="122">
        <v>0</v>
      </c>
      <c r="X2326" s="122">
        <v>0</v>
      </c>
      <c r="Y2326" s="122">
        <v>0</v>
      </c>
      <c r="Z2326" s="122">
        <v>0</v>
      </c>
      <c r="AA2326" s="122">
        <v>0</v>
      </c>
      <c r="AB2326" s="122">
        <v>0</v>
      </c>
      <c r="AC2326" s="122">
        <v>0</v>
      </c>
      <c r="AD2326" s="122">
        <v>0</v>
      </c>
      <c r="AE2326" s="122">
        <v>0</v>
      </c>
      <c r="AF2326" s="122">
        <v>0</v>
      </c>
      <c r="AG2326" s="122">
        <v>0</v>
      </c>
      <c r="AH2326" s="122">
        <v>0</v>
      </c>
      <c r="AI2326" s="122">
        <v>0</v>
      </c>
      <c r="AJ2326" s="122">
        <v>0</v>
      </c>
      <c r="AK2326" s="122">
        <v>0</v>
      </c>
      <c r="AL2326" s="122">
        <v>0</v>
      </c>
    </row>
    <row r="2327" spans="1:38" hidden="1" x14ac:dyDescent="0.25">
      <c r="A2327" s="122" t="s">
        <v>2041</v>
      </c>
      <c r="B2327" s="122">
        <v>1</v>
      </c>
      <c r="C2327" s="122" t="s">
        <v>2226</v>
      </c>
      <c r="D2327" s="122" t="s">
        <v>2140</v>
      </c>
      <c r="E2327" s="122">
        <v>43</v>
      </c>
      <c r="F2327" s="122">
        <v>0</v>
      </c>
      <c r="G2327" s="122">
        <v>0</v>
      </c>
      <c r="H2327" s="122">
        <v>0</v>
      </c>
      <c r="I2327" s="122">
        <v>0</v>
      </c>
      <c r="J2327" s="122">
        <v>0</v>
      </c>
      <c r="K2327" s="122">
        <v>0</v>
      </c>
      <c r="L2327" s="122">
        <v>0</v>
      </c>
      <c r="M2327" s="122">
        <v>0</v>
      </c>
      <c r="N2327" s="122">
        <v>0</v>
      </c>
      <c r="O2327" s="122">
        <v>0</v>
      </c>
      <c r="P2327" s="122">
        <v>0</v>
      </c>
      <c r="Q2327" s="122">
        <v>0</v>
      </c>
      <c r="R2327" s="122">
        <v>0</v>
      </c>
      <c r="S2327" s="122">
        <v>0</v>
      </c>
      <c r="T2327" s="122">
        <v>0</v>
      </c>
      <c r="U2327" s="122">
        <v>0</v>
      </c>
      <c r="V2327" s="122">
        <v>0</v>
      </c>
      <c r="W2327" s="122">
        <v>0</v>
      </c>
      <c r="X2327" s="122">
        <v>0</v>
      </c>
      <c r="Y2327" s="122">
        <v>0</v>
      </c>
      <c r="Z2327" s="122">
        <v>0</v>
      </c>
      <c r="AA2327" s="122">
        <v>0</v>
      </c>
      <c r="AB2327" s="122">
        <v>0</v>
      </c>
      <c r="AC2327" s="122">
        <v>0</v>
      </c>
      <c r="AD2327" s="122">
        <v>0</v>
      </c>
      <c r="AE2327" s="122">
        <v>0</v>
      </c>
      <c r="AF2327" s="122">
        <v>0</v>
      </c>
      <c r="AG2327" s="122">
        <v>0</v>
      </c>
      <c r="AH2327" s="122">
        <v>0</v>
      </c>
      <c r="AI2327" s="122">
        <v>0</v>
      </c>
      <c r="AJ2327" s="122">
        <v>0</v>
      </c>
      <c r="AK2327" s="122">
        <v>0</v>
      </c>
      <c r="AL2327" s="122">
        <v>0</v>
      </c>
    </row>
    <row r="2328" spans="1:38" hidden="1" x14ac:dyDescent="0.25">
      <c r="A2328" s="122" t="s">
        <v>2041</v>
      </c>
      <c r="B2328" s="122">
        <v>1</v>
      </c>
      <c r="C2328" s="122" t="s">
        <v>2226</v>
      </c>
      <c r="D2328" s="122" t="s">
        <v>2141</v>
      </c>
      <c r="E2328" s="122">
        <v>43</v>
      </c>
      <c r="F2328" s="122">
        <v>0</v>
      </c>
      <c r="G2328" s="122">
        <v>0</v>
      </c>
      <c r="H2328" s="122">
        <v>0</v>
      </c>
      <c r="I2328" s="122">
        <v>0</v>
      </c>
      <c r="J2328" s="122">
        <v>0</v>
      </c>
      <c r="K2328" s="122">
        <v>0</v>
      </c>
      <c r="L2328" s="122">
        <v>0</v>
      </c>
      <c r="M2328" s="122">
        <v>0</v>
      </c>
      <c r="N2328" s="122">
        <v>0</v>
      </c>
      <c r="O2328" s="122">
        <v>0</v>
      </c>
      <c r="P2328" s="122">
        <v>0</v>
      </c>
      <c r="Q2328" s="122">
        <v>0</v>
      </c>
      <c r="R2328" s="122">
        <v>0</v>
      </c>
      <c r="S2328" s="122">
        <v>0</v>
      </c>
      <c r="T2328" s="122">
        <v>0</v>
      </c>
      <c r="U2328" s="122">
        <v>0</v>
      </c>
      <c r="V2328" s="122">
        <v>0</v>
      </c>
      <c r="W2328" s="122">
        <v>0</v>
      </c>
      <c r="X2328" s="122">
        <v>0</v>
      </c>
      <c r="Y2328" s="122">
        <v>0</v>
      </c>
      <c r="Z2328" s="122">
        <v>0</v>
      </c>
      <c r="AA2328" s="122">
        <v>0</v>
      </c>
      <c r="AB2328" s="122">
        <v>0</v>
      </c>
      <c r="AC2328" s="122">
        <v>0</v>
      </c>
      <c r="AD2328" s="122">
        <v>0</v>
      </c>
      <c r="AE2328" s="122">
        <v>0</v>
      </c>
      <c r="AF2328" s="122">
        <v>0</v>
      </c>
      <c r="AG2328" s="122">
        <v>0</v>
      </c>
      <c r="AH2328" s="122">
        <v>0</v>
      </c>
      <c r="AI2328" s="122">
        <v>0</v>
      </c>
      <c r="AJ2328" s="122">
        <v>0</v>
      </c>
      <c r="AK2328" s="122">
        <v>0</v>
      </c>
      <c r="AL2328" s="122">
        <v>0</v>
      </c>
    </row>
    <row r="2329" spans="1:38" hidden="1" x14ac:dyDescent="0.25">
      <c r="A2329" s="122" t="s">
        <v>2041</v>
      </c>
      <c r="B2329" s="122">
        <v>1</v>
      </c>
      <c r="C2329" s="122" t="s">
        <v>2226</v>
      </c>
      <c r="D2329" s="122" t="s">
        <v>2142</v>
      </c>
      <c r="E2329" s="122">
        <v>43</v>
      </c>
      <c r="F2329" s="122">
        <v>2.9032757026E-2</v>
      </c>
      <c r="G2329" s="122">
        <v>2.9038498857200001E-2</v>
      </c>
      <c r="H2329" s="122">
        <v>2.8934712732799999E-2</v>
      </c>
      <c r="I2329" s="122">
        <v>3.7663482472E-2</v>
      </c>
      <c r="J2329" s="122">
        <v>3.97746338164E-2</v>
      </c>
      <c r="K2329" s="122">
        <v>3.72009412348E-2</v>
      </c>
      <c r="L2329" s="122">
        <v>3.84499430112E-2</v>
      </c>
      <c r="M2329" s="122">
        <v>3.8321881612000001E-2</v>
      </c>
      <c r="N2329" s="122">
        <v>4.5050863530399998E-2</v>
      </c>
      <c r="O2329" s="122">
        <v>4.8050806316799997E-2</v>
      </c>
      <c r="P2329" s="122">
        <v>6.8327183878800005E-2</v>
      </c>
      <c r="Q2329" s="122">
        <v>6.8249478712800002E-2</v>
      </c>
      <c r="R2329" s="122">
        <v>5.5529289026400003E-2</v>
      </c>
      <c r="S2329" s="122">
        <v>4.5289048744799998E-2</v>
      </c>
      <c r="T2329" s="122">
        <v>4.3279647972399998E-2</v>
      </c>
      <c r="U2329" s="122">
        <v>6.3693566372800006E-2</v>
      </c>
      <c r="V2329" s="122">
        <v>6.4803855698399998E-2</v>
      </c>
      <c r="W2329" s="122">
        <v>1.04076365316E-2</v>
      </c>
      <c r="X2329" s="122">
        <v>3.4849932838000003E-2</v>
      </c>
      <c r="Y2329" s="122">
        <v>0.1021316218888</v>
      </c>
      <c r="Z2329" s="122">
        <v>8.9617042580799999E-2</v>
      </c>
      <c r="AA2329" s="122">
        <v>9.2546487126799998E-2</v>
      </c>
      <c r="AB2329" s="122">
        <v>7.4382537510399999E-2</v>
      </c>
      <c r="AC2329" s="122">
        <v>3.328072503E-2</v>
      </c>
      <c r="AD2329" s="122">
        <v>8.8139105039999992E-3</v>
      </c>
      <c r="AE2329" s="122">
        <v>8.8135941991999995E-3</v>
      </c>
      <c r="AF2329" s="122">
        <v>1.56127210008E-2</v>
      </c>
      <c r="AG2329" s="122">
        <v>1.60054875736E-2</v>
      </c>
      <c r="AH2329" s="122">
        <v>1.6160023062400001E-2</v>
      </c>
      <c r="AI2329" s="122">
        <v>1.62208256336E-2</v>
      </c>
      <c r="AJ2329" s="122">
        <v>1.6244748634800001E-2</v>
      </c>
      <c r="AK2329" s="122">
        <v>1.6254161229599998E-2</v>
      </c>
      <c r="AL2329" s="122">
        <v>0</v>
      </c>
    </row>
    <row r="2330" spans="1:38" hidden="1" x14ac:dyDescent="0.25">
      <c r="A2330" s="122" t="s">
        <v>2041</v>
      </c>
      <c r="B2330" s="122">
        <v>1</v>
      </c>
      <c r="C2330" s="122" t="s">
        <v>2226</v>
      </c>
      <c r="D2330" s="122" t="s">
        <v>2143</v>
      </c>
      <c r="E2330" s="122">
        <v>43</v>
      </c>
      <c r="F2330" s="122">
        <v>0.62216457793559998</v>
      </c>
      <c r="G2330" s="122">
        <v>0.49918353236360002</v>
      </c>
      <c r="H2330" s="122">
        <v>0.489432557642</v>
      </c>
      <c r="I2330" s="122">
        <v>0.60321519704320004</v>
      </c>
      <c r="J2330" s="122">
        <v>0.71620009163639997</v>
      </c>
      <c r="K2330" s="122">
        <v>0.60421173641640002</v>
      </c>
      <c r="L2330" s="122">
        <v>0.51549871389519997</v>
      </c>
      <c r="M2330" s="122">
        <v>0.68324893790719998</v>
      </c>
      <c r="N2330" s="122">
        <v>0.72130401748719997</v>
      </c>
      <c r="O2330" s="122">
        <v>1.0522813417396</v>
      </c>
      <c r="P2330" s="122">
        <v>1.2050619423947999</v>
      </c>
      <c r="Q2330" s="122">
        <v>1.2411086625028001</v>
      </c>
      <c r="R2330" s="122">
        <v>1.3302838643276</v>
      </c>
      <c r="S2330" s="122">
        <v>0.88562040729680003</v>
      </c>
      <c r="T2330" s="122">
        <v>1.1674140026024</v>
      </c>
      <c r="U2330" s="122">
        <v>1.2618230623516</v>
      </c>
      <c r="V2330" s="122">
        <v>1.2185500448604001</v>
      </c>
      <c r="W2330" s="122">
        <v>1.3769318984287999</v>
      </c>
      <c r="X2330" s="122">
        <v>1.2277722031064</v>
      </c>
      <c r="Y2330" s="122">
        <v>1.1798572618951999</v>
      </c>
      <c r="Z2330" s="122">
        <v>1.5815887093048</v>
      </c>
      <c r="AA2330" s="122">
        <v>0.72932213002040003</v>
      </c>
      <c r="AB2330" s="122">
        <v>0.71783171676440005</v>
      </c>
      <c r="AC2330" s="122">
        <v>0.90201376100359998</v>
      </c>
      <c r="AD2330" s="122">
        <v>0.95049644356520002</v>
      </c>
      <c r="AE2330" s="122">
        <v>0.73516605368080001</v>
      </c>
      <c r="AF2330" s="122">
        <v>0.92062076856959996</v>
      </c>
      <c r="AG2330" s="122">
        <v>0.8560620368356</v>
      </c>
      <c r="AH2330" s="122">
        <v>0.90125130653039998</v>
      </c>
      <c r="AI2330" s="122">
        <v>0.86540143123839997</v>
      </c>
      <c r="AJ2330" s="122">
        <v>0.91143207373120005</v>
      </c>
      <c r="AK2330" s="122">
        <v>0.86072383410160003</v>
      </c>
      <c r="AL2330" s="122">
        <v>0</v>
      </c>
    </row>
    <row r="2331" spans="1:38" hidden="1" x14ac:dyDescent="0.25">
      <c r="A2331" s="122" t="s">
        <v>2041</v>
      </c>
      <c r="B2331" s="122">
        <v>1</v>
      </c>
      <c r="C2331" s="122" t="s">
        <v>2226</v>
      </c>
      <c r="D2331" s="122" t="s">
        <v>2177</v>
      </c>
      <c r="E2331" s="122">
        <v>43</v>
      </c>
      <c r="F2331" s="122">
        <v>0</v>
      </c>
      <c r="G2331" s="122">
        <v>0</v>
      </c>
      <c r="H2331" s="122">
        <v>0</v>
      </c>
      <c r="I2331" s="122">
        <v>0</v>
      </c>
      <c r="J2331" s="122">
        <v>0</v>
      </c>
      <c r="K2331" s="122">
        <v>0</v>
      </c>
      <c r="L2331" s="122">
        <v>0</v>
      </c>
      <c r="M2331" s="122">
        <v>0</v>
      </c>
      <c r="N2331" s="122">
        <v>0</v>
      </c>
      <c r="O2331" s="122">
        <v>0</v>
      </c>
      <c r="P2331" s="122">
        <v>0</v>
      </c>
      <c r="Q2331" s="122">
        <v>0</v>
      </c>
      <c r="R2331" s="122">
        <v>0</v>
      </c>
      <c r="S2331" s="122">
        <v>0</v>
      </c>
      <c r="T2331" s="122">
        <v>0</v>
      </c>
      <c r="U2331" s="122">
        <v>0</v>
      </c>
      <c r="V2331" s="122">
        <v>0</v>
      </c>
      <c r="W2331" s="122">
        <v>0</v>
      </c>
      <c r="X2331" s="122">
        <v>0</v>
      </c>
      <c r="Y2331" s="122">
        <v>0</v>
      </c>
      <c r="Z2331" s="122">
        <v>0</v>
      </c>
      <c r="AA2331" s="122">
        <v>0</v>
      </c>
      <c r="AB2331" s="122">
        <v>0</v>
      </c>
      <c r="AC2331" s="122">
        <v>0</v>
      </c>
      <c r="AD2331" s="122">
        <v>0</v>
      </c>
      <c r="AE2331" s="122">
        <v>0</v>
      </c>
      <c r="AF2331" s="122">
        <v>0</v>
      </c>
      <c r="AG2331" s="122">
        <v>0</v>
      </c>
      <c r="AH2331" s="122">
        <v>0</v>
      </c>
      <c r="AI2331" s="122">
        <v>0</v>
      </c>
      <c r="AJ2331" s="122">
        <v>0</v>
      </c>
      <c r="AK2331" s="122">
        <v>0</v>
      </c>
      <c r="AL2331" s="122">
        <v>0</v>
      </c>
    </row>
    <row r="2332" spans="1:38" hidden="1" x14ac:dyDescent="0.25">
      <c r="A2332" s="122" t="s">
        <v>2041</v>
      </c>
      <c r="B2332" s="122">
        <v>1</v>
      </c>
      <c r="C2332" s="122" t="s">
        <v>2226</v>
      </c>
      <c r="D2332" s="122" t="s">
        <v>2144</v>
      </c>
      <c r="E2332" s="122">
        <v>43</v>
      </c>
      <c r="F2332" s="122">
        <v>1.2579265384839999</v>
      </c>
      <c r="G2332" s="122">
        <v>1.1704435443596</v>
      </c>
      <c r="H2332" s="122">
        <v>1.3826607526171999</v>
      </c>
      <c r="I2332" s="122">
        <v>1.5782912453447999</v>
      </c>
      <c r="J2332" s="122">
        <v>1.348529258888</v>
      </c>
      <c r="K2332" s="122">
        <v>1.4359797282516</v>
      </c>
      <c r="L2332" s="122">
        <v>1.046192712166</v>
      </c>
      <c r="M2332" s="122">
        <v>1.0716335628852001</v>
      </c>
      <c r="N2332" s="122">
        <v>1.4530896635863999</v>
      </c>
      <c r="O2332" s="122">
        <v>0.92221255405439995</v>
      </c>
      <c r="P2332" s="122">
        <v>1.4865004579151999</v>
      </c>
      <c r="Q2332" s="122">
        <v>0.93697271355800005</v>
      </c>
      <c r="R2332" s="122">
        <v>1.5064660413012001</v>
      </c>
      <c r="S2332" s="122">
        <v>1.1610554839184</v>
      </c>
      <c r="T2332" s="122">
        <v>0.65764536148359998</v>
      </c>
      <c r="U2332" s="122">
        <v>1.5479458882104</v>
      </c>
      <c r="V2332" s="122">
        <v>0.89480784020040005</v>
      </c>
      <c r="W2332" s="122">
        <v>0.96610348954000003</v>
      </c>
      <c r="X2332" s="122">
        <v>1.1567365667788001</v>
      </c>
      <c r="Y2332" s="122">
        <v>0.590016461986</v>
      </c>
      <c r="Z2332" s="122">
        <v>1.2679737883540001</v>
      </c>
      <c r="AA2332" s="122">
        <v>0.83580971225919998</v>
      </c>
      <c r="AB2332" s="122">
        <v>0.96949219445120005</v>
      </c>
      <c r="AC2332" s="122">
        <v>0.89856750079320002</v>
      </c>
      <c r="AD2332" s="122">
        <v>0.87862054950320001</v>
      </c>
      <c r="AE2332" s="122">
        <v>1.1210948444163999</v>
      </c>
      <c r="AF2332" s="122">
        <v>1.0242553210400001</v>
      </c>
      <c r="AG2332" s="122">
        <v>0.95651905886319999</v>
      </c>
      <c r="AH2332" s="122">
        <v>1.0051132182867999</v>
      </c>
      <c r="AI2332" s="122">
        <v>0.96706636918360001</v>
      </c>
      <c r="AJ2332" s="122">
        <v>1.0161982955655999</v>
      </c>
      <c r="AK2332" s="122">
        <v>0.96217195461799998</v>
      </c>
      <c r="AL2332" s="122">
        <v>0</v>
      </c>
    </row>
    <row r="2333" spans="1:38" hidden="1" x14ac:dyDescent="0.25">
      <c r="A2333" s="122" t="s">
        <v>2041</v>
      </c>
      <c r="B2333" s="122">
        <v>1</v>
      </c>
      <c r="C2333" s="122" t="s">
        <v>2226</v>
      </c>
      <c r="D2333" s="122" t="s">
        <v>2145</v>
      </c>
      <c r="E2333" s="122">
        <v>43</v>
      </c>
      <c r="F2333" s="122">
        <v>0</v>
      </c>
      <c r="G2333" s="122">
        <v>0</v>
      </c>
      <c r="H2333" s="122">
        <v>0</v>
      </c>
      <c r="I2333" s="122">
        <v>0</v>
      </c>
      <c r="J2333" s="122">
        <v>0</v>
      </c>
      <c r="K2333" s="122">
        <v>0</v>
      </c>
      <c r="L2333" s="122">
        <v>0</v>
      </c>
      <c r="M2333" s="122">
        <v>0</v>
      </c>
      <c r="N2333" s="122">
        <v>0</v>
      </c>
      <c r="O2333" s="122">
        <v>0</v>
      </c>
      <c r="P2333" s="122">
        <v>0</v>
      </c>
      <c r="Q2333" s="122">
        <v>0</v>
      </c>
      <c r="R2333" s="122">
        <v>0</v>
      </c>
      <c r="S2333" s="122">
        <v>0</v>
      </c>
      <c r="T2333" s="122">
        <v>0</v>
      </c>
      <c r="U2333" s="122">
        <v>0</v>
      </c>
      <c r="V2333" s="122">
        <v>0</v>
      </c>
      <c r="W2333" s="122">
        <v>0</v>
      </c>
      <c r="X2333" s="122">
        <v>0</v>
      </c>
      <c r="Y2333" s="122">
        <v>0</v>
      </c>
      <c r="Z2333" s="122">
        <v>0</v>
      </c>
      <c r="AA2333" s="122">
        <v>0</v>
      </c>
      <c r="AB2333" s="122">
        <v>0</v>
      </c>
      <c r="AC2333" s="122">
        <v>0</v>
      </c>
      <c r="AD2333" s="122">
        <v>0</v>
      </c>
      <c r="AE2333" s="122">
        <v>0</v>
      </c>
      <c r="AF2333" s="122">
        <v>0</v>
      </c>
      <c r="AG2333" s="122">
        <v>0</v>
      </c>
      <c r="AH2333" s="122">
        <v>0</v>
      </c>
      <c r="AI2333" s="122">
        <v>0</v>
      </c>
      <c r="AJ2333" s="122">
        <v>0</v>
      </c>
      <c r="AK2333" s="122">
        <v>0</v>
      </c>
      <c r="AL2333" s="122">
        <v>0</v>
      </c>
    </row>
    <row r="2334" spans="1:38" hidden="1" x14ac:dyDescent="0.25">
      <c r="A2334" s="122" t="s">
        <v>2041</v>
      </c>
      <c r="B2334" s="122">
        <v>1</v>
      </c>
      <c r="C2334" s="122" t="s">
        <v>2226</v>
      </c>
      <c r="D2334" s="122" t="s">
        <v>2146</v>
      </c>
      <c r="E2334" s="122">
        <v>43</v>
      </c>
      <c r="F2334" s="122">
        <v>0</v>
      </c>
      <c r="G2334" s="122">
        <v>0</v>
      </c>
      <c r="H2334" s="122">
        <v>0</v>
      </c>
      <c r="I2334" s="122">
        <v>0</v>
      </c>
      <c r="J2334" s="122">
        <v>0</v>
      </c>
      <c r="K2334" s="122">
        <v>0</v>
      </c>
      <c r="L2334" s="122">
        <v>0</v>
      </c>
      <c r="M2334" s="122">
        <v>0</v>
      </c>
      <c r="N2334" s="122">
        <v>0</v>
      </c>
      <c r="O2334" s="122">
        <v>0</v>
      </c>
      <c r="P2334" s="122">
        <v>0</v>
      </c>
      <c r="Q2334" s="122">
        <v>0</v>
      </c>
      <c r="R2334" s="122">
        <v>0</v>
      </c>
      <c r="S2334" s="122">
        <v>0</v>
      </c>
      <c r="T2334" s="122">
        <v>0</v>
      </c>
      <c r="U2334" s="122">
        <v>0</v>
      </c>
      <c r="V2334" s="122">
        <v>0</v>
      </c>
      <c r="W2334" s="122">
        <v>0</v>
      </c>
      <c r="X2334" s="122">
        <v>0</v>
      </c>
      <c r="Y2334" s="122">
        <v>0</v>
      </c>
      <c r="Z2334" s="122">
        <v>0</v>
      </c>
      <c r="AA2334" s="122">
        <v>0</v>
      </c>
      <c r="AB2334" s="122">
        <v>0</v>
      </c>
      <c r="AC2334" s="122">
        <v>0</v>
      </c>
      <c r="AD2334" s="122">
        <v>0</v>
      </c>
      <c r="AE2334" s="122">
        <v>0</v>
      </c>
      <c r="AF2334" s="122">
        <v>0</v>
      </c>
      <c r="AG2334" s="122">
        <v>0</v>
      </c>
      <c r="AH2334" s="122">
        <v>0</v>
      </c>
      <c r="AI2334" s="122">
        <v>0</v>
      </c>
      <c r="AJ2334" s="122">
        <v>0</v>
      </c>
      <c r="AK2334" s="122">
        <v>0</v>
      </c>
      <c r="AL2334" s="122">
        <v>0</v>
      </c>
    </row>
    <row r="2335" spans="1:38" hidden="1" x14ac:dyDescent="0.25">
      <c r="A2335" s="122" t="s">
        <v>2041</v>
      </c>
      <c r="B2335" s="122">
        <v>1</v>
      </c>
      <c r="C2335" s="122" t="s">
        <v>2226</v>
      </c>
      <c r="D2335" s="122" t="s">
        <v>2147</v>
      </c>
      <c r="E2335" s="122">
        <v>43</v>
      </c>
      <c r="F2335" s="122">
        <v>0</v>
      </c>
      <c r="G2335" s="122">
        <v>0</v>
      </c>
      <c r="H2335" s="122">
        <v>0</v>
      </c>
      <c r="I2335" s="122">
        <v>0</v>
      </c>
      <c r="J2335" s="122">
        <v>0</v>
      </c>
      <c r="K2335" s="122">
        <v>0</v>
      </c>
      <c r="L2335" s="122">
        <v>0</v>
      </c>
      <c r="M2335" s="122">
        <v>0</v>
      </c>
      <c r="N2335" s="122">
        <v>0</v>
      </c>
      <c r="O2335" s="122">
        <v>0</v>
      </c>
      <c r="P2335" s="122">
        <v>0</v>
      </c>
      <c r="Q2335" s="122">
        <v>0</v>
      </c>
      <c r="R2335" s="122">
        <v>0</v>
      </c>
      <c r="S2335" s="122">
        <v>0</v>
      </c>
      <c r="T2335" s="122">
        <v>0</v>
      </c>
      <c r="U2335" s="122">
        <v>0</v>
      </c>
      <c r="V2335" s="122">
        <v>0</v>
      </c>
      <c r="W2335" s="122">
        <v>0</v>
      </c>
      <c r="X2335" s="122">
        <v>0</v>
      </c>
      <c r="Y2335" s="122">
        <v>0</v>
      </c>
      <c r="Z2335" s="122">
        <v>0</v>
      </c>
      <c r="AA2335" s="122">
        <v>0</v>
      </c>
      <c r="AB2335" s="122">
        <v>0</v>
      </c>
      <c r="AC2335" s="122">
        <v>0</v>
      </c>
      <c r="AD2335" s="122">
        <v>0</v>
      </c>
      <c r="AE2335" s="122">
        <v>0</v>
      </c>
      <c r="AF2335" s="122">
        <v>0</v>
      </c>
      <c r="AG2335" s="122">
        <v>0</v>
      </c>
      <c r="AH2335" s="122">
        <v>0</v>
      </c>
      <c r="AI2335" s="122">
        <v>0</v>
      </c>
      <c r="AJ2335" s="122">
        <v>0</v>
      </c>
      <c r="AK2335" s="122">
        <v>0</v>
      </c>
      <c r="AL2335" s="122">
        <v>0</v>
      </c>
    </row>
    <row r="2336" spans="1:38" hidden="1" x14ac:dyDescent="0.25">
      <c r="A2336" s="122" t="s">
        <v>2041</v>
      </c>
      <c r="B2336" s="122">
        <v>1</v>
      </c>
      <c r="C2336" s="122" t="s">
        <v>2226</v>
      </c>
      <c r="D2336" s="122" t="s">
        <v>475</v>
      </c>
      <c r="E2336" s="122">
        <v>43</v>
      </c>
      <c r="F2336" s="122">
        <v>0</v>
      </c>
      <c r="G2336" s="122">
        <v>0</v>
      </c>
      <c r="H2336" s="122">
        <v>0</v>
      </c>
      <c r="I2336" s="122">
        <v>0</v>
      </c>
      <c r="J2336" s="122">
        <v>0</v>
      </c>
      <c r="K2336" s="122">
        <v>0</v>
      </c>
      <c r="L2336" s="122">
        <v>0</v>
      </c>
      <c r="M2336" s="122">
        <v>0</v>
      </c>
      <c r="N2336" s="122">
        <v>0</v>
      </c>
      <c r="O2336" s="122">
        <v>0</v>
      </c>
      <c r="P2336" s="122">
        <v>0</v>
      </c>
      <c r="Q2336" s="122">
        <v>0</v>
      </c>
      <c r="R2336" s="122">
        <v>0</v>
      </c>
      <c r="S2336" s="122">
        <v>0</v>
      </c>
      <c r="T2336" s="122">
        <v>0</v>
      </c>
      <c r="U2336" s="122">
        <v>0</v>
      </c>
      <c r="V2336" s="122">
        <v>0</v>
      </c>
      <c r="W2336" s="122">
        <v>0</v>
      </c>
      <c r="X2336" s="122">
        <v>0</v>
      </c>
      <c r="Y2336" s="122">
        <v>0</v>
      </c>
      <c r="Z2336" s="122">
        <v>0</v>
      </c>
      <c r="AA2336" s="122">
        <v>0</v>
      </c>
      <c r="AB2336" s="122">
        <v>0</v>
      </c>
      <c r="AC2336" s="122">
        <v>0</v>
      </c>
      <c r="AD2336" s="122">
        <v>0</v>
      </c>
      <c r="AE2336" s="122">
        <v>0</v>
      </c>
      <c r="AF2336" s="122">
        <v>0</v>
      </c>
      <c r="AG2336" s="122">
        <v>0</v>
      </c>
      <c r="AH2336" s="122">
        <v>0</v>
      </c>
      <c r="AI2336" s="122">
        <v>0</v>
      </c>
      <c r="AJ2336" s="122">
        <v>0</v>
      </c>
      <c r="AK2336" s="122">
        <v>0</v>
      </c>
      <c r="AL2336" s="122">
        <v>0</v>
      </c>
    </row>
    <row r="2337" spans="1:38" hidden="1" x14ac:dyDescent="0.25">
      <c r="A2337" s="122" t="s">
        <v>2041</v>
      </c>
      <c r="B2337" s="122">
        <v>1</v>
      </c>
      <c r="C2337" s="122" t="s">
        <v>2226</v>
      </c>
      <c r="D2337" s="122" t="s">
        <v>2148</v>
      </c>
      <c r="E2337" s="122">
        <v>43</v>
      </c>
      <c r="F2337" s="122">
        <v>0</v>
      </c>
      <c r="G2337" s="122">
        <v>0</v>
      </c>
      <c r="H2337" s="122">
        <v>0</v>
      </c>
      <c r="I2337" s="122">
        <v>0</v>
      </c>
      <c r="J2337" s="122">
        <v>0</v>
      </c>
      <c r="K2337" s="122">
        <v>0</v>
      </c>
      <c r="L2337" s="122">
        <v>0</v>
      </c>
      <c r="M2337" s="122">
        <v>0</v>
      </c>
      <c r="N2337" s="122">
        <v>0</v>
      </c>
      <c r="O2337" s="122">
        <v>0</v>
      </c>
      <c r="P2337" s="122">
        <v>0</v>
      </c>
      <c r="Q2337" s="122">
        <v>0</v>
      </c>
      <c r="R2337" s="122">
        <v>0</v>
      </c>
      <c r="S2337" s="122">
        <v>0</v>
      </c>
      <c r="T2337" s="122">
        <v>0</v>
      </c>
      <c r="U2337" s="122">
        <v>0</v>
      </c>
      <c r="V2337" s="122">
        <v>0</v>
      </c>
      <c r="W2337" s="122">
        <v>0</v>
      </c>
      <c r="X2337" s="122">
        <v>0</v>
      </c>
      <c r="Y2337" s="122">
        <v>0</v>
      </c>
      <c r="Z2337" s="122">
        <v>0</v>
      </c>
      <c r="AA2337" s="122">
        <v>0</v>
      </c>
      <c r="AB2337" s="122">
        <v>0</v>
      </c>
      <c r="AC2337" s="122">
        <v>0</v>
      </c>
      <c r="AD2337" s="122">
        <v>0</v>
      </c>
      <c r="AE2337" s="122">
        <v>0</v>
      </c>
      <c r="AF2337" s="122">
        <v>0</v>
      </c>
      <c r="AG2337" s="122">
        <v>0</v>
      </c>
      <c r="AH2337" s="122">
        <v>0</v>
      </c>
      <c r="AI2337" s="122">
        <v>0</v>
      </c>
      <c r="AJ2337" s="122">
        <v>0</v>
      </c>
      <c r="AK2337" s="122">
        <v>0</v>
      </c>
      <c r="AL2337" s="122">
        <v>0</v>
      </c>
    </row>
    <row r="2338" spans="1:38" hidden="1" x14ac:dyDescent="0.25">
      <c r="A2338" s="122" t="s">
        <v>2041</v>
      </c>
      <c r="B2338" s="122">
        <v>1</v>
      </c>
      <c r="C2338" s="122" t="s">
        <v>2226</v>
      </c>
      <c r="D2338" s="122" t="s">
        <v>2149</v>
      </c>
      <c r="E2338" s="122">
        <v>43</v>
      </c>
      <c r="F2338" s="122">
        <v>0</v>
      </c>
      <c r="G2338" s="122">
        <v>0</v>
      </c>
      <c r="H2338" s="122">
        <v>0</v>
      </c>
      <c r="I2338" s="122">
        <v>0</v>
      </c>
      <c r="J2338" s="122">
        <v>0</v>
      </c>
      <c r="K2338" s="122">
        <v>0</v>
      </c>
      <c r="L2338" s="122">
        <v>0</v>
      </c>
      <c r="M2338" s="122">
        <v>0</v>
      </c>
      <c r="N2338" s="122">
        <v>0</v>
      </c>
      <c r="O2338" s="122">
        <v>0</v>
      </c>
      <c r="P2338" s="122">
        <v>0</v>
      </c>
      <c r="Q2338" s="122">
        <v>0</v>
      </c>
      <c r="R2338" s="122">
        <v>0</v>
      </c>
      <c r="S2338" s="122">
        <v>0</v>
      </c>
      <c r="T2338" s="122">
        <v>0</v>
      </c>
      <c r="U2338" s="122">
        <v>0</v>
      </c>
      <c r="V2338" s="122">
        <v>0</v>
      </c>
      <c r="W2338" s="122">
        <v>0</v>
      </c>
      <c r="X2338" s="122">
        <v>0</v>
      </c>
      <c r="Y2338" s="122">
        <v>0</v>
      </c>
      <c r="Z2338" s="122">
        <v>0</v>
      </c>
      <c r="AA2338" s="122">
        <v>0</v>
      </c>
      <c r="AB2338" s="122">
        <v>0</v>
      </c>
      <c r="AC2338" s="122">
        <v>0</v>
      </c>
      <c r="AD2338" s="122">
        <v>0</v>
      </c>
      <c r="AE2338" s="122">
        <v>0</v>
      </c>
      <c r="AF2338" s="122">
        <v>0</v>
      </c>
      <c r="AG2338" s="122">
        <v>0</v>
      </c>
      <c r="AH2338" s="122">
        <v>0</v>
      </c>
      <c r="AI2338" s="122">
        <v>0</v>
      </c>
      <c r="AJ2338" s="122">
        <v>0</v>
      </c>
      <c r="AK2338" s="122">
        <v>0</v>
      </c>
      <c r="AL2338" s="122">
        <v>0</v>
      </c>
    </row>
    <row r="2339" spans="1:38" hidden="1" x14ac:dyDescent="0.25">
      <c r="A2339" s="122" t="s">
        <v>2041</v>
      </c>
      <c r="B2339" s="122">
        <v>1</v>
      </c>
      <c r="C2339" s="122" t="s">
        <v>2226</v>
      </c>
      <c r="D2339" s="122" t="s">
        <v>2150</v>
      </c>
      <c r="E2339" s="122">
        <v>43</v>
      </c>
      <c r="F2339" s="122">
        <v>0</v>
      </c>
      <c r="G2339" s="122">
        <v>0</v>
      </c>
      <c r="H2339" s="122">
        <v>0</v>
      </c>
      <c r="I2339" s="122">
        <v>0</v>
      </c>
      <c r="J2339" s="122">
        <v>0</v>
      </c>
      <c r="K2339" s="122">
        <v>0</v>
      </c>
      <c r="L2339" s="122">
        <v>0</v>
      </c>
      <c r="M2339" s="122">
        <v>0</v>
      </c>
      <c r="N2339" s="122">
        <v>0</v>
      </c>
      <c r="O2339" s="122">
        <v>0</v>
      </c>
      <c r="P2339" s="122">
        <v>0</v>
      </c>
      <c r="Q2339" s="122">
        <v>0</v>
      </c>
      <c r="R2339" s="122">
        <v>0</v>
      </c>
      <c r="S2339" s="122">
        <v>0</v>
      </c>
      <c r="T2339" s="122">
        <v>0</v>
      </c>
      <c r="U2339" s="122">
        <v>0</v>
      </c>
      <c r="V2339" s="122">
        <v>0</v>
      </c>
      <c r="W2339" s="122">
        <v>0</v>
      </c>
      <c r="X2339" s="122">
        <v>0</v>
      </c>
      <c r="Y2339" s="122">
        <v>0</v>
      </c>
      <c r="Z2339" s="122">
        <v>0</v>
      </c>
      <c r="AA2339" s="122">
        <v>0</v>
      </c>
      <c r="AB2339" s="122">
        <v>0</v>
      </c>
      <c r="AC2339" s="122">
        <v>0</v>
      </c>
      <c r="AD2339" s="122">
        <v>0</v>
      </c>
      <c r="AE2339" s="122">
        <v>0</v>
      </c>
      <c r="AF2339" s="122">
        <v>0</v>
      </c>
      <c r="AG2339" s="122">
        <v>0</v>
      </c>
      <c r="AH2339" s="122">
        <v>0</v>
      </c>
      <c r="AI2339" s="122">
        <v>0</v>
      </c>
      <c r="AJ2339" s="122">
        <v>0</v>
      </c>
      <c r="AK2339" s="122">
        <v>0</v>
      </c>
      <c r="AL2339" s="122">
        <v>0</v>
      </c>
    </row>
    <row r="2340" spans="1:38" hidden="1" x14ac:dyDescent="0.25">
      <c r="A2340" s="122" t="s">
        <v>2041</v>
      </c>
      <c r="B2340" s="122">
        <v>1</v>
      </c>
      <c r="C2340" s="122" t="s">
        <v>2226</v>
      </c>
      <c r="D2340" s="122" t="s">
        <v>2151</v>
      </c>
      <c r="E2340" s="122">
        <v>43</v>
      </c>
      <c r="F2340" s="122">
        <v>0</v>
      </c>
      <c r="G2340" s="122">
        <v>0</v>
      </c>
      <c r="H2340" s="122">
        <v>0</v>
      </c>
      <c r="I2340" s="122">
        <v>0</v>
      </c>
      <c r="J2340" s="122">
        <v>0</v>
      </c>
      <c r="K2340" s="122">
        <v>0</v>
      </c>
      <c r="L2340" s="122">
        <v>0</v>
      </c>
      <c r="M2340" s="122">
        <v>0</v>
      </c>
      <c r="N2340" s="122">
        <v>0</v>
      </c>
      <c r="O2340" s="122">
        <v>0</v>
      </c>
      <c r="P2340" s="122">
        <v>0</v>
      </c>
      <c r="Q2340" s="122">
        <v>0</v>
      </c>
      <c r="R2340" s="122">
        <v>0</v>
      </c>
      <c r="S2340" s="122">
        <v>0</v>
      </c>
      <c r="T2340" s="122">
        <v>0</v>
      </c>
      <c r="U2340" s="122">
        <v>0</v>
      </c>
      <c r="V2340" s="122">
        <v>0</v>
      </c>
      <c r="W2340" s="122">
        <v>0</v>
      </c>
      <c r="X2340" s="122">
        <v>0</v>
      </c>
      <c r="Y2340" s="122">
        <v>0</v>
      </c>
      <c r="Z2340" s="122">
        <v>0</v>
      </c>
      <c r="AA2340" s="122">
        <v>0</v>
      </c>
      <c r="AB2340" s="122">
        <v>0</v>
      </c>
      <c r="AC2340" s="122">
        <v>0</v>
      </c>
      <c r="AD2340" s="122">
        <v>0</v>
      </c>
      <c r="AE2340" s="122">
        <v>0</v>
      </c>
      <c r="AF2340" s="122">
        <v>0</v>
      </c>
      <c r="AG2340" s="122">
        <v>0</v>
      </c>
      <c r="AH2340" s="122">
        <v>0</v>
      </c>
      <c r="AI2340" s="122">
        <v>0</v>
      </c>
      <c r="AJ2340" s="122">
        <v>0</v>
      </c>
      <c r="AK2340" s="122">
        <v>0</v>
      </c>
      <c r="AL2340" s="122">
        <v>0</v>
      </c>
    </row>
    <row r="2341" spans="1:38" hidden="1" x14ac:dyDescent="0.25">
      <c r="A2341" s="122" t="s">
        <v>2041</v>
      </c>
      <c r="B2341" s="122">
        <v>1</v>
      </c>
      <c r="C2341" s="122" t="s">
        <v>2226</v>
      </c>
      <c r="D2341" s="122" t="s">
        <v>2152</v>
      </c>
      <c r="E2341" s="122">
        <v>43</v>
      </c>
      <c r="F2341" s="122">
        <v>4.5413904312000004E-3</v>
      </c>
      <c r="G2341" s="122">
        <v>0</v>
      </c>
      <c r="H2341" s="122">
        <v>0</v>
      </c>
      <c r="I2341" s="122">
        <v>0</v>
      </c>
      <c r="J2341" s="122">
        <v>0</v>
      </c>
      <c r="K2341" s="122">
        <v>0</v>
      </c>
      <c r="L2341" s="122">
        <v>0</v>
      </c>
      <c r="M2341" s="122">
        <v>0</v>
      </c>
      <c r="N2341" s="122">
        <v>0</v>
      </c>
      <c r="O2341" s="122">
        <v>0</v>
      </c>
      <c r="P2341" s="122">
        <v>0</v>
      </c>
      <c r="Q2341" s="122">
        <v>0</v>
      </c>
      <c r="R2341" s="122">
        <v>0</v>
      </c>
      <c r="S2341" s="122">
        <v>0</v>
      </c>
      <c r="T2341" s="122">
        <v>0</v>
      </c>
      <c r="U2341" s="122">
        <v>0</v>
      </c>
      <c r="V2341" s="122">
        <v>0</v>
      </c>
      <c r="W2341" s="122">
        <v>0</v>
      </c>
      <c r="X2341" s="122">
        <v>0</v>
      </c>
      <c r="Y2341" s="122">
        <v>0</v>
      </c>
      <c r="Z2341" s="122">
        <v>0</v>
      </c>
      <c r="AA2341" s="122">
        <v>0</v>
      </c>
      <c r="AB2341" s="122">
        <v>0</v>
      </c>
      <c r="AC2341" s="122">
        <v>0</v>
      </c>
      <c r="AD2341" s="122">
        <v>0</v>
      </c>
      <c r="AE2341" s="122">
        <v>0</v>
      </c>
      <c r="AF2341" s="122">
        <v>0</v>
      </c>
      <c r="AG2341" s="122">
        <v>0</v>
      </c>
      <c r="AH2341" s="122">
        <v>0</v>
      </c>
      <c r="AI2341" s="122">
        <v>0</v>
      </c>
      <c r="AJ2341" s="122">
        <v>0</v>
      </c>
      <c r="AK2341" s="122">
        <v>0</v>
      </c>
      <c r="AL2341" s="122">
        <v>0</v>
      </c>
    </row>
    <row r="2342" spans="1:38" hidden="1" x14ac:dyDescent="0.25">
      <c r="A2342" s="122" t="s">
        <v>2041</v>
      </c>
      <c r="B2342" s="122">
        <v>1</v>
      </c>
      <c r="C2342" s="122" t="s">
        <v>2226</v>
      </c>
      <c r="D2342" s="122" t="s">
        <v>2153</v>
      </c>
      <c r="E2342" s="122">
        <v>43</v>
      </c>
      <c r="F2342" s="122">
        <v>0</v>
      </c>
      <c r="G2342" s="122">
        <v>0</v>
      </c>
      <c r="H2342" s="122">
        <v>0</v>
      </c>
      <c r="I2342" s="122">
        <v>0</v>
      </c>
      <c r="J2342" s="122">
        <v>0</v>
      </c>
      <c r="K2342" s="122">
        <v>0</v>
      </c>
      <c r="L2342" s="122">
        <v>0</v>
      </c>
      <c r="M2342" s="122">
        <v>0</v>
      </c>
      <c r="N2342" s="122">
        <v>0</v>
      </c>
      <c r="O2342" s="122">
        <v>0</v>
      </c>
      <c r="P2342" s="122">
        <v>0</v>
      </c>
      <c r="Q2342" s="122">
        <v>0</v>
      </c>
      <c r="R2342" s="122">
        <v>0</v>
      </c>
      <c r="S2342" s="122">
        <v>0</v>
      </c>
      <c r="T2342" s="122">
        <v>0</v>
      </c>
      <c r="U2342" s="122">
        <v>0</v>
      </c>
      <c r="V2342" s="122">
        <v>0</v>
      </c>
      <c r="W2342" s="122">
        <v>0</v>
      </c>
      <c r="X2342" s="122">
        <v>0</v>
      </c>
      <c r="Y2342" s="122">
        <v>0</v>
      </c>
      <c r="Z2342" s="122">
        <v>0</v>
      </c>
      <c r="AA2342" s="122">
        <v>0</v>
      </c>
      <c r="AB2342" s="122">
        <v>0</v>
      </c>
      <c r="AC2342" s="122">
        <v>0</v>
      </c>
      <c r="AD2342" s="122">
        <v>0</v>
      </c>
      <c r="AE2342" s="122">
        <v>0</v>
      </c>
      <c r="AF2342" s="122">
        <v>0</v>
      </c>
      <c r="AG2342" s="122">
        <v>0</v>
      </c>
      <c r="AH2342" s="122">
        <v>0</v>
      </c>
      <c r="AI2342" s="122">
        <v>0</v>
      </c>
      <c r="AJ2342" s="122">
        <v>0</v>
      </c>
      <c r="AK2342" s="122">
        <v>0</v>
      </c>
      <c r="AL2342" s="122">
        <v>0</v>
      </c>
    </row>
    <row r="2343" spans="1:38" hidden="1" x14ac:dyDescent="0.25">
      <c r="A2343" s="122" t="s">
        <v>2041</v>
      </c>
      <c r="B2343" s="122">
        <v>1</v>
      </c>
      <c r="C2343" s="122" t="s">
        <v>2226</v>
      </c>
      <c r="D2343" s="122" t="s">
        <v>2154</v>
      </c>
      <c r="E2343" s="122">
        <v>43</v>
      </c>
      <c r="F2343" s="122">
        <v>0</v>
      </c>
      <c r="G2343" s="122">
        <v>0</v>
      </c>
      <c r="H2343" s="122">
        <v>0</v>
      </c>
      <c r="I2343" s="122">
        <v>0</v>
      </c>
      <c r="J2343" s="122">
        <v>0</v>
      </c>
      <c r="K2343" s="122">
        <v>0</v>
      </c>
      <c r="L2343" s="122">
        <v>0</v>
      </c>
      <c r="M2343" s="122">
        <v>0</v>
      </c>
      <c r="N2343" s="122">
        <v>0</v>
      </c>
      <c r="O2343" s="122">
        <v>0</v>
      </c>
      <c r="P2343" s="122">
        <v>0</v>
      </c>
      <c r="Q2343" s="122">
        <v>0</v>
      </c>
      <c r="R2343" s="122">
        <v>0</v>
      </c>
      <c r="S2343" s="122">
        <v>0</v>
      </c>
      <c r="T2343" s="122">
        <v>0</v>
      </c>
      <c r="U2343" s="122">
        <v>0</v>
      </c>
      <c r="V2343" s="122">
        <v>0</v>
      </c>
      <c r="W2343" s="122">
        <v>0</v>
      </c>
      <c r="X2343" s="122">
        <v>0</v>
      </c>
      <c r="Y2343" s="122">
        <v>0</v>
      </c>
      <c r="Z2343" s="122">
        <v>0</v>
      </c>
      <c r="AA2343" s="122">
        <v>0</v>
      </c>
      <c r="AB2343" s="122">
        <v>0</v>
      </c>
      <c r="AC2343" s="122">
        <v>0</v>
      </c>
      <c r="AD2343" s="122">
        <v>0</v>
      </c>
      <c r="AE2343" s="122">
        <v>0</v>
      </c>
      <c r="AF2343" s="122">
        <v>0</v>
      </c>
      <c r="AG2343" s="122">
        <v>0</v>
      </c>
      <c r="AH2343" s="122">
        <v>0</v>
      </c>
      <c r="AI2343" s="122">
        <v>0</v>
      </c>
      <c r="AJ2343" s="122">
        <v>0</v>
      </c>
      <c r="AK2343" s="122">
        <v>0</v>
      </c>
      <c r="AL2343" s="122">
        <v>0</v>
      </c>
    </row>
    <row r="2344" spans="1:38" hidden="1" x14ac:dyDescent="0.25">
      <c r="A2344" s="122" t="s">
        <v>2041</v>
      </c>
      <c r="B2344" s="122">
        <v>1</v>
      </c>
      <c r="C2344" s="122" t="s">
        <v>2226</v>
      </c>
      <c r="D2344" s="122" t="s">
        <v>2155</v>
      </c>
      <c r="E2344" s="122">
        <v>43</v>
      </c>
      <c r="F2344" s="122">
        <v>0</v>
      </c>
      <c r="G2344" s="122">
        <v>0</v>
      </c>
      <c r="H2344" s="122">
        <v>0</v>
      </c>
      <c r="I2344" s="122">
        <v>0</v>
      </c>
      <c r="J2344" s="122">
        <v>0</v>
      </c>
      <c r="K2344" s="122">
        <v>0</v>
      </c>
      <c r="L2344" s="122">
        <v>0</v>
      </c>
      <c r="M2344" s="122">
        <v>0</v>
      </c>
      <c r="N2344" s="122">
        <v>0</v>
      </c>
      <c r="O2344" s="122">
        <v>0</v>
      </c>
      <c r="P2344" s="122">
        <v>0</v>
      </c>
      <c r="Q2344" s="122">
        <v>0</v>
      </c>
      <c r="R2344" s="122">
        <v>0</v>
      </c>
      <c r="S2344" s="122">
        <v>0</v>
      </c>
      <c r="T2344" s="122">
        <v>0</v>
      </c>
      <c r="U2344" s="122">
        <v>0</v>
      </c>
      <c r="V2344" s="122">
        <v>0</v>
      </c>
      <c r="W2344" s="122">
        <v>0</v>
      </c>
      <c r="X2344" s="122">
        <v>0</v>
      </c>
      <c r="Y2344" s="122">
        <v>0</v>
      </c>
      <c r="Z2344" s="122">
        <v>0</v>
      </c>
      <c r="AA2344" s="122">
        <v>0</v>
      </c>
      <c r="AB2344" s="122">
        <v>0</v>
      </c>
      <c r="AC2344" s="122">
        <v>0</v>
      </c>
      <c r="AD2344" s="122">
        <v>0</v>
      </c>
      <c r="AE2344" s="122">
        <v>0</v>
      </c>
      <c r="AF2344" s="122">
        <v>0</v>
      </c>
      <c r="AG2344" s="122">
        <v>0</v>
      </c>
      <c r="AH2344" s="122">
        <v>0</v>
      </c>
      <c r="AI2344" s="122">
        <v>0</v>
      </c>
      <c r="AJ2344" s="122">
        <v>0</v>
      </c>
      <c r="AK2344" s="122">
        <v>0</v>
      </c>
      <c r="AL2344" s="122">
        <v>0</v>
      </c>
    </row>
    <row r="2345" spans="1:38" hidden="1" x14ac:dyDescent="0.25">
      <c r="A2345" s="122" t="s">
        <v>2041</v>
      </c>
      <c r="B2345" s="122">
        <v>1</v>
      </c>
      <c r="C2345" s="122" t="s">
        <v>2226</v>
      </c>
      <c r="D2345" s="122" t="s">
        <v>2156</v>
      </c>
      <c r="E2345" s="122">
        <v>43</v>
      </c>
      <c r="F2345" s="122">
        <v>0</v>
      </c>
      <c r="G2345" s="122">
        <v>0</v>
      </c>
      <c r="H2345" s="122">
        <v>0</v>
      </c>
      <c r="I2345" s="122">
        <v>0</v>
      </c>
      <c r="J2345" s="122">
        <v>0</v>
      </c>
      <c r="K2345" s="122">
        <v>0</v>
      </c>
      <c r="L2345" s="122">
        <v>0</v>
      </c>
      <c r="M2345" s="122">
        <v>0</v>
      </c>
      <c r="N2345" s="122">
        <v>0</v>
      </c>
      <c r="O2345" s="122">
        <v>0</v>
      </c>
      <c r="P2345" s="122">
        <v>0</v>
      </c>
      <c r="Q2345" s="122">
        <v>0</v>
      </c>
      <c r="R2345" s="122">
        <v>0</v>
      </c>
      <c r="S2345" s="122">
        <v>0</v>
      </c>
      <c r="T2345" s="122">
        <v>0</v>
      </c>
      <c r="U2345" s="122">
        <v>0</v>
      </c>
      <c r="V2345" s="122">
        <v>0</v>
      </c>
      <c r="W2345" s="122">
        <v>0</v>
      </c>
      <c r="X2345" s="122">
        <v>0</v>
      </c>
      <c r="Y2345" s="122">
        <v>0</v>
      </c>
      <c r="Z2345" s="122">
        <v>0</v>
      </c>
      <c r="AA2345" s="122">
        <v>0</v>
      </c>
      <c r="AB2345" s="122">
        <v>0</v>
      </c>
      <c r="AC2345" s="122">
        <v>0</v>
      </c>
      <c r="AD2345" s="122">
        <v>0</v>
      </c>
      <c r="AE2345" s="122">
        <v>0</v>
      </c>
      <c r="AF2345" s="122">
        <v>0</v>
      </c>
      <c r="AG2345" s="122">
        <v>0</v>
      </c>
      <c r="AH2345" s="122">
        <v>0</v>
      </c>
      <c r="AI2345" s="122">
        <v>0</v>
      </c>
      <c r="AJ2345" s="122">
        <v>0</v>
      </c>
      <c r="AK2345" s="122">
        <v>0</v>
      </c>
      <c r="AL2345" s="122">
        <v>0</v>
      </c>
    </row>
    <row r="2346" spans="1:38" hidden="1" x14ac:dyDescent="0.25">
      <c r="A2346" s="122" t="s">
        <v>2041</v>
      </c>
      <c r="B2346" s="122">
        <v>1</v>
      </c>
      <c r="C2346" s="122" t="s">
        <v>2226</v>
      </c>
      <c r="D2346" s="122" t="s">
        <v>2178</v>
      </c>
      <c r="E2346" s="122">
        <v>43</v>
      </c>
      <c r="F2346" s="122">
        <v>0</v>
      </c>
      <c r="G2346" s="122">
        <v>0</v>
      </c>
      <c r="H2346" s="122">
        <v>0</v>
      </c>
      <c r="I2346" s="122">
        <v>0</v>
      </c>
      <c r="J2346" s="122">
        <v>0</v>
      </c>
      <c r="K2346" s="122">
        <v>0</v>
      </c>
      <c r="L2346" s="122">
        <v>0</v>
      </c>
      <c r="M2346" s="122">
        <v>0</v>
      </c>
      <c r="N2346" s="122">
        <v>0</v>
      </c>
      <c r="O2346" s="122">
        <v>0</v>
      </c>
      <c r="P2346" s="122">
        <v>0</v>
      </c>
      <c r="Q2346" s="122">
        <v>0</v>
      </c>
      <c r="R2346" s="122">
        <v>0</v>
      </c>
      <c r="S2346" s="122">
        <v>0</v>
      </c>
      <c r="T2346" s="122">
        <v>0</v>
      </c>
      <c r="U2346" s="122">
        <v>0</v>
      </c>
      <c r="V2346" s="122">
        <v>0</v>
      </c>
      <c r="W2346" s="122">
        <v>0</v>
      </c>
      <c r="X2346" s="122">
        <v>0</v>
      </c>
      <c r="Y2346" s="122">
        <v>0</v>
      </c>
      <c r="Z2346" s="122">
        <v>0</v>
      </c>
      <c r="AA2346" s="122">
        <v>0</v>
      </c>
      <c r="AB2346" s="122">
        <v>0</v>
      </c>
      <c r="AC2346" s="122">
        <v>0</v>
      </c>
      <c r="AD2346" s="122">
        <v>0</v>
      </c>
      <c r="AE2346" s="122">
        <v>0</v>
      </c>
      <c r="AF2346" s="122">
        <v>0</v>
      </c>
      <c r="AG2346" s="122">
        <v>0</v>
      </c>
      <c r="AH2346" s="122">
        <v>0</v>
      </c>
      <c r="AI2346" s="122">
        <v>0</v>
      </c>
      <c r="AJ2346" s="122">
        <v>0</v>
      </c>
      <c r="AK2346" s="122">
        <v>0</v>
      </c>
      <c r="AL2346" s="122">
        <v>0</v>
      </c>
    </row>
    <row r="2347" spans="1:38" hidden="1" x14ac:dyDescent="0.25">
      <c r="A2347" s="122" t="s">
        <v>2041</v>
      </c>
      <c r="B2347" s="122">
        <v>1</v>
      </c>
      <c r="C2347" s="122" t="s">
        <v>2226</v>
      </c>
      <c r="D2347" s="122" t="s">
        <v>2157</v>
      </c>
      <c r="E2347" s="122">
        <v>43</v>
      </c>
      <c r="F2347" s="122">
        <v>0</v>
      </c>
      <c r="G2347" s="122">
        <v>0</v>
      </c>
      <c r="H2347" s="122">
        <v>0</v>
      </c>
      <c r="I2347" s="122">
        <v>0</v>
      </c>
      <c r="J2347" s="122">
        <v>0</v>
      </c>
      <c r="K2347" s="122">
        <v>0</v>
      </c>
      <c r="L2347" s="122">
        <v>0</v>
      </c>
      <c r="M2347" s="122">
        <v>0</v>
      </c>
      <c r="N2347" s="122">
        <v>0</v>
      </c>
      <c r="O2347" s="122">
        <v>0</v>
      </c>
      <c r="P2347" s="122">
        <v>0</v>
      </c>
      <c r="Q2347" s="122">
        <v>0</v>
      </c>
      <c r="R2347" s="122">
        <v>0</v>
      </c>
      <c r="S2347" s="122">
        <v>0</v>
      </c>
      <c r="T2347" s="122">
        <v>0</v>
      </c>
      <c r="U2347" s="122">
        <v>0</v>
      </c>
      <c r="V2347" s="122">
        <v>0</v>
      </c>
      <c r="W2347" s="122">
        <v>0</v>
      </c>
      <c r="X2347" s="122">
        <v>0</v>
      </c>
      <c r="Y2347" s="122">
        <v>0</v>
      </c>
      <c r="Z2347" s="122">
        <v>0</v>
      </c>
      <c r="AA2347" s="122">
        <v>0</v>
      </c>
      <c r="AB2347" s="122">
        <v>0</v>
      </c>
      <c r="AC2347" s="122">
        <v>0</v>
      </c>
      <c r="AD2347" s="122">
        <v>0</v>
      </c>
      <c r="AE2347" s="122">
        <v>0</v>
      </c>
      <c r="AF2347" s="122">
        <v>0</v>
      </c>
      <c r="AG2347" s="122">
        <v>0</v>
      </c>
      <c r="AH2347" s="122">
        <v>0</v>
      </c>
      <c r="AI2347" s="122">
        <v>0</v>
      </c>
      <c r="AJ2347" s="122">
        <v>0</v>
      </c>
      <c r="AK2347" s="122">
        <v>0</v>
      </c>
      <c r="AL2347" s="122">
        <v>0</v>
      </c>
    </row>
    <row r="2348" spans="1:38" hidden="1" x14ac:dyDescent="0.25">
      <c r="A2348" s="122" t="s">
        <v>2041</v>
      </c>
      <c r="B2348" s="122">
        <v>1</v>
      </c>
      <c r="C2348" s="122" t="s">
        <v>2226</v>
      </c>
      <c r="D2348" s="122" t="s">
        <v>2158</v>
      </c>
      <c r="E2348" s="122">
        <v>43</v>
      </c>
      <c r="F2348" s="122">
        <v>0</v>
      </c>
      <c r="G2348" s="122">
        <v>0</v>
      </c>
      <c r="H2348" s="122">
        <v>0</v>
      </c>
      <c r="I2348" s="122">
        <v>0</v>
      </c>
      <c r="J2348" s="122">
        <v>0</v>
      </c>
      <c r="K2348" s="122">
        <v>0</v>
      </c>
      <c r="L2348" s="122">
        <v>6.3129978799999998E-4</v>
      </c>
      <c r="M2348" s="122">
        <v>0</v>
      </c>
      <c r="N2348" s="122">
        <v>0</v>
      </c>
      <c r="O2348" s="122">
        <v>0</v>
      </c>
      <c r="P2348" s="122">
        <v>0</v>
      </c>
      <c r="Q2348" s="122">
        <v>0</v>
      </c>
      <c r="R2348" s="122">
        <v>0</v>
      </c>
      <c r="S2348" s="122">
        <v>0</v>
      </c>
      <c r="T2348" s="122">
        <v>0</v>
      </c>
      <c r="U2348" s="122">
        <v>0</v>
      </c>
      <c r="V2348" s="122">
        <v>0</v>
      </c>
      <c r="W2348" s="122">
        <v>0</v>
      </c>
      <c r="X2348" s="122">
        <v>0</v>
      </c>
      <c r="Y2348" s="122">
        <v>0</v>
      </c>
      <c r="Z2348" s="122">
        <v>0</v>
      </c>
      <c r="AA2348" s="122">
        <v>0</v>
      </c>
      <c r="AB2348" s="122">
        <v>0</v>
      </c>
      <c r="AC2348" s="122">
        <v>0</v>
      </c>
      <c r="AD2348" s="122">
        <v>0</v>
      </c>
      <c r="AE2348" s="122">
        <v>0</v>
      </c>
      <c r="AF2348" s="122">
        <v>0</v>
      </c>
      <c r="AG2348" s="122">
        <v>0</v>
      </c>
      <c r="AH2348" s="122">
        <v>0</v>
      </c>
      <c r="AI2348" s="122">
        <v>0</v>
      </c>
      <c r="AJ2348" s="122">
        <v>0</v>
      </c>
      <c r="AK2348" s="122">
        <v>0</v>
      </c>
      <c r="AL2348" s="122">
        <v>0</v>
      </c>
    </row>
    <row r="2349" spans="1:38" hidden="1" x14ac:dyDescent="0.25">
      <c r="A2349" s="122" t="s">
        <v>2041</v>
      </c>
      <c r="B2349" s="122">
        <v>1</v>
      </c>
      <c r="C2349" s="122" t="s">
        <v>2226</v>
      </c>
      <c r="D2349" s="122" t="s">
        <v>2159</v>
      </c>
      <c r="E2349" s="122">
        <v>43</v>
      </c>
      <c r="F2349" s="122">
        <v>0</v>
      </c>
      <c r="G2349" s="122">
        <v>0</v>
      </c>
      <c r="H2349" s="122">
        <v>0</v>
      </c>
      <c r="I2349" s="122">
        <v>0</v>
      </c>
      <c r="J2349" s="122">
        <v>0</v>
      </c>
      <c r="K2349" s="122">
        <v>0</v>
      </c>
      <c r="L2349" s="122">
        <v>0</v>
      </c>
      <c r="M2349" s="122">
        <v>0</v>
      </c>
      <c r="N2349" s="122">
        <v>0</v>
      </c>
      <c r="O2349" s="122">
        <v>0</v>
      </c>
      <c r="P2349" s="122">
        <v>0</v>
      </c>
      <c r="Q2349" s="122">
        <v>0</v>
      </c>
      <c r="R2349" s="122">
        <v>0</v>
      </c>
      <c r="S2349" s="122">
        <v>0</v>
      </c>
      <c r="T2349" s="122">
        <v>0</v>
      </c>
      <c r="U2349" s="122">
        <v>0</v>
      </c>
      <c r="V2349" s="122">
        <v>0</v>
      </c>
      <c r="W2349" s="122">
        <v>0</v>
      </c>
      <c r="X2349" s="122">
        <v>0</v>
      </c>
      <c r="Y2349" s="122">
        <v>0</v>
      </c>
      <c r="Z2349" s="122">
        <v>0</v>
      </c>
      <c r="AA2349" s="122">
        <v>0</v>
      </c>
      <c r="AB2349" s="122">
        <v>0</v>
      </c>
      <c r="AC2349" s="122">
        <v>0</v>
      </c>
      <c r="AD2349" s="122">
        <v>0</v>
      </c>
      <c r="AE2349" s="122">
        <v>0</v>
      </c>
      <c r="AF2349" s="122">
        <v>0</v>
      </c>
      <c r="AG2349" s="122">
        <v>0</v>
      </c>
      <c r="AH2349" s="122">
        <v>0</v>
      </c>
      <c r="AI2349" s="122">
        <v>0</v>
      </c>
      <c r="AJ2349" s="122">
        <v>0</v>
      </c>
      <c r="AK2349" s="122">
        <v>0</v>
      </c>
      <c r="AL2349" s="122">
        <v>0</v>
      </c>
    </row>
    <row r="2350" spans="1:38" hidden="1" x14ac:dyDescent="0.25">
      <c r="A2350" s="122" t="s">
        <v>2041</v>
      </c>
      <c r="B2350" s="122">
        <v>1</v>
      </c>
      <c r="C2350" s="122" t="s">
        <v>2226</v>
      </c>
      <c r="D2350" s="122" t="s">
        <v>2160</v>
      </c>
      <c r="E2350" s="122">
        <v>43</v>
      </c>
      <c r="F2350" s="122">
        <v>0</v>
      </c>
      <c r="G2350" s="122">
        <v>0</v>
      </c>
      <c r="H2350" s="122">
        <v>0</v>
      </c>
      <c r="I2350" s="122">
        <v>0</v>
      </c>
      <c r="J2350" s="122">
        <v>0</v>
      </c>
      <c r="K2350" s="122">
        <v>0</v>
      </c>
      <c r="L2350" s="122">
        <v>0</v>
      </c>
      <c r="M2350" s="122">
        <v>0</v>
      </c>
      <c r="N2350" s="122">
        <v>0</v>
      </c>
      <c r="O2350" s="122">
        <v>0</v>
      </c>
      <c r="P2350" s="122">
        <v>0</v>
      </c>
      <c r="Q2350" s="122">
        <v>8.3122474400000004E-5</v>
      </c>
      <c r="R2350" s="122">
        <v>7.8595246799999995E-5</v>
      </c>
      <c r="S2350" s="122">
        <v>7.9564088799999999E-5</v>
      </c>
      <c r="T2350" s="122">
        <v>2.5452474319999997E-4</v>
      </c>
      <c r="U2350" s="122">
        <v>2.2774410120000001E-4</v>
      </c>
      <c r="V2350" s="122">
        <v>2.4095397479999999E-4</v>
      </c>
      <c r="W2350" s="122">
        <v>2.5720304960000001E-4</v>
      </c>
      <c r="X2350" s="122">
        <v>6.61533824E-5</v>
      </c>
      <c r="Y2350" s="122">
        <v>2.4499391839999997E-4</v>
      </c>
      <c r="Z2350" s="122">
        <v>0</v>
      </c>
      <c r="AA2350" s="122">
        <v>0</v>
      </c>
      <c r="AB2350" s="122">
        <v>4.895478E-5</v>
      </c>
      <c r="AC2350" s="122">
        <v>0</v>
      </c>
      <c r="AD2350" s="122">
        <v>3.7963069200000001E-5</v>
      </c>
      <c r="AE2350" s="122">
        <v>0</v>
      </c>
      <c r="AF2350" s="122">
        <v>1.35296252E-5</v>
      </c>
      <c r="AG2350" s="122">
        <v>1.2566892799999999E-5</v>
      </c>
      <c r="AH2350" s="122">
        <v>1.3236745199999999E-5</v>
      </c>
      <c r="AI2350" s="122">
        <v>1.27036112E-5</v>
      </c>
      <c r="AJ2350" s="122">
        <v>1.3387189199999999E-5</v>
      </c>
      <c r="AK2350" s="122">
        <v>1.26338128E-5</v>
      </c>
      <c r="AL2350" s="122">
        <v>0</v>
      </c>
    </row>
    <row r="2351" spans="1:38" hidden="1" x14ac:dyDescent="0.25">
      <c r="A2351" s="122" t="s">
        <v>2041</v>
      </c>
      <c r="B2351" s="122">
        <v>1</v>
      </c>
      <c r="C2351" s="122" t="s">
        <v>2226</v>
      </c>
      <c r="D2351" s="122" t="s">
        <v>2161</v>
      </c>
      <c r="E2351" s="122">
        <v>43</v>
      </c>
      <c r="F2351" s="122">
        <v>3.4082587462895999</v>
      </c>
      <c r="G2351" s="122">
        <v>3.3936399371419999</v>
      </c>
      <c r="H2351" s="122">
        <v>4.2348976023676004</v>
      </c>
      <c r="I2351" s="122">
        <v>3.7977920963612002</v>
      </c>
      <c r="J2351" s="122">
        <v>2.1789177675747999</v>
      </c>
      <c r="K2351" s="122">
        <v>3.8224894438583998</v>
      </c>
      <c r="L2351" s="122">
        <v>3.4122954823915999</v>
      </c>
      <c r="M2351" s="122">
        <v>2.4765152676516</v>
      </c>
      <c r="N2351" s="122">
        <v>2.7231677765879998</v>
      </c>
      <c r="O2351" s="122">
        <v>1.3953708096972</v>
      </c>
      <c r="P2351" s="122">
        <v>2.2390618730843999</v>
      </c>
      <c r="Q2351" s="122">
        <v>1.7886957869872</v>
      </c>
      <c r="R2351" s="122">
        <v>3.0409410761547999</v>
      </c>
      <c r="S2351" s="122">
        <v>2.1823596129412</v>
      </c>
      <c r="T2351" s="122">
        <v>1.5319829710052</v>
      </c>
      <c r="U2351" s="122">
        <v>1.5077495796188001</v>
      </c>
      <c r="V2351" s="122">
        <v>0.93973614552719997</v>
      </c>
      <c r="W2351" s="122">
        <v>1.5036968739072001</v>
      </c>
      <c r="X2351" s="122">
        <v>0.90870275597920003</v>
      </c>
      <c r="Y2351" s="122">
        <v>1.5365404869920001</v>
      </c>
      <c r="Z2351" s="122">
        <v>1.510286025766</v>
      </c>
      <c r="AA2351" s="122">
        <v>1.95155303357</v>
      </c>
      <c r="AB2351" s="122">
        <v>0.84403356500680005</v>
      </c>
      <c r="AC2351" s="122">
        <v>1.6731657970775999</v>
      </c>
      <c r="AD2351" s="122">
        <v>1.0414270664644001</v>
      </c>
      <c r="AE2351" s="122">
        <v>1.6013688711244001</v>
      </c>
      <c r="AF2351" s="122">
        <v>1.5341624409328001</v>
      </c>
      <c r="AG2351" s="122">
        <v>1.4273722396724</v>
      </c>
      <c r="AH2351" s="122">
        <v>1.5023513440992</v>
      </c>
      <c r="AI2351" s="122">
        <v>1.4429661821232</v>
      </c>
      <c r="AJ2351" s="122">
        <v>1.5192701283508001</v>
      </c>
      <c r="AK2351" s="122">
        <v>1.4352313087027999</v>
      </c>
      <c r="AL2351" s="122">
        <v>0</v>
      </c>
    </row>
    <row r="2352" spans="1:38" hidden="1" x14ac:dyDescent="0.25">
      <c r="A2352" s="122" t="s">
        <v>2041</v>
      </c>
      <c r="B2352" s="122">
        <v>1</v>
      </c>
      <c r="C2352" s="122" t="s">
        <v>2226</v>
      </c>
      <c r="D2352" s="122" t="s">
        <v>2179</v>
      </c>
      <c r="E2352" s="122">
        <v>43</v>
      </c>
      <c r="F2352" s="122">
        <v>0</v>
      </c>
      <c r="G2352" s="122">
        <v>0</v>
      </c>
      <c r="H2352" s="122">
        <v>0</v>
      </c>
      <c r="I2352" s="122">
        <v>0</v>
      </c>
      <c r="J2352" s="122">
        <v>0</v>
      </c>
      <c r="K2352" s="122">
        <v>0</v>
      </c>
      <c r="L2352" s="122">
        <v>0</v>
      </c>
      <c r="M2352" s="122">
        <v>0</v>
      </c>
      <c r="N2352" s="122">
        <v>0</v>
      </c>
      <c r="O2352" s="122">
        <v>0</v>
      </c>
      <c r="P2352" s="122">
        <v>0</v>
      </c>
      <c r="Q2352" s="122">
        <v>0</v>
      </c>
      <c r="R2352" s="122">
        <v>0</v>
      </c>
      <c r="S2352" s="122">
        <v>0</v>
      </c>
      <c r="T2352" s="122">
        <v>0</v>
      </c>
      <c r="U2352" s="122">
        <v>0</v>
      </c>
      <c r="V2352" s="122">
        <v>0</v>
      </c>
      <c r="W2352" s="122">
        <v>0</v>
      </c>
      <c r="X2352" s="122">
        <v>0</v>
      </c>
      <c r="Y2352" s="122">
        <v>0</v>
      </c>
      <c r="Z2352" s="122">
        <v>0</v>
      </c>
      <c r="AA2352" s="122">
        <v>0</v>
      </c>
      <c r="AB2352" s="122">
        <v>0</v>
      </c>
      <c r="AC2352" s="122">
        <v>0</v>
      </c>
      <c r="AD2352" s="122">
        <v>0</v>
      </c>
      <c r="AE2352" s="122">
        <v>0</v>
      </c>
      <c r="AF2352" s="122">
        <v>0</v>
      </c>
      <c r="AG2352" s="122">
        <v>0</v>
      </c>
      <c r="AH2352" s="122">
        <v>0</v>
      </c>
      <c r="AI2352" s="122">
        <v>0</v>
      </c>
      <c r="AJ2352" s="122">
        <v>0</v>
      </c>
      <c r="AK2352" s="122">
        <v>0</v>
      </c>
      <c r="AL2352" s="122">
        <v>0</v>
      </c>
    </row>
    <row r="2353" spans="1:38" hidden="1" x14ac:dyDescent="0.25">
      <c r="A2353" s="122" t="s">
        <v>2041</v>
      </c>
      <c r="B2353" s="122">
        <v>1</v>
      </c>
      <c r="C2353" s="122" t="s">
        <v>2226</v>
      </c>
      <c r="D2353" s="122" t="s">
        <v>2162</v>
      </c>
      <c r="E2353" s="122">
        <v>43</v>
      </c>
      <c r="F2353" s="122">
        <v>0</v>
      </c>
      <c r="G2353" s="122">
        <v>0</v>
      </c>
      <c r="H2353" s="122">
        <v>0</v>
      </c>
      <c r="I2353" s="122">
        <v>0</v>
      </c>
      <c r="J2353" s="122">
        <v>0</v>
      </c>
      <c r="K2353" s="122">
        <v>0</v>
      </c>
      <c r="L2353" s="122">
        <v>0</v>
      </c>
      <c r="M2353" s="122">
        <v>0</v>
      </c>
      <c r="N2353" s="122">
        <v>0</v>
      </c>
      <c r="O2353" s="122">
        <v>0</v>
      </c>
      <c r="P2353" s="122">
        <v>0</v>
      </c>
      <c r="Q2353" s="122">
        <v>0</v>
      </c>
      <c r="R2353" s="122">
        <v>0</v>
      </c>
      <c r="S2353" s="122">
        <v>0</v>
      </c>
      <c r="T2353" s="122">
        <v>0</v>
      </c>
      <c r="U2353" s="122">
        <v>0</v>
      </c>
      <c r="V2353" s="122">
        <v>0</v>
      </c>
      <c r="W2353" s="122">
        <v>0</v>
      </c>
      <c r="X2353" s="122">
        <v>0</v>
      </c>
      <c r="Y2353" s="122">
        <v>0</v>
      </c>
      <c r="Z2353" s="122">
        <v>0</v>
      </c>
      <c r="AA2353" s="122">
        <v>0</v>
      </c>
      <c r="AB2353" s="122">
        <v>0</v>
      </c>
      <c r="AC2353" s="122">
        <v>0</v>
      </c>
      <c r="AD2353" s="122">
        <v>0</v>
      </c>
      <c r="AE2353" s="122">
        <v>0</v>
      </c>
      <c r="AF2353" s="122">
        <v>0</v>
      </c>
      <c r="AG2353" s="122">
        <v>0</v>
      </c>
      <c r="AH2353" s="122">
        <v>0</v>
      </c>
      <c r="AI2353" s="122">
        <v>0</v>
      </c>
      <c r="AJ2353" s="122">
        <v>0</v>
      </c>
      <c r="AK2353" s="122">
        <v>0</v>
      </c>
      <c r="AL2353" s="122">
        <v>0</v>
      </c>
    </row>
    <row r="2354" spans="1:38" hidden="1" x14ac:dyDescent="0.25">
      <c r="A2354" s="122" t="s">
        <v>2041</v>
      </c>
      <c r="B2354" s="122">
        <v>1</v>
      </c>
      <c r="C2354" s="122" t="s">
        <v>2226</v>
      </c>
      <c r="D2354" s="122" t="s">
        <v>2163</v>
      </c>
      <c r="E2354" s="122">
        <v>43</v>
      </c>
      <c r="F2354" s="122">
        <v>0</v>
      </c>
      <c r="G2354" s="122">
        <v>0</v>
      </c>
      <c r="H2354" s="122">
        <v>0</v>
      </c>
      <c r="I2354" s="122">
        <v>0</v>
      </c>
      <c r="J2354" s="122">
        <v>0</v>
      </c>
      <c r="K2354" s="122">
        <v>0</v>
      </c>
      <c r="L2354" s="122">
        <v>0</v>
      </c>
      <c r="M2354" s="122">
        <v>0</v>
      </c>
      <c r="N2354" s="122">
        <v>0</v>
      </c>
      <c r="O2354" s="122">
        <v>0</v>
      </c>
      <c r="P2354" s="122">
        <v>0</v>
      </c>
      <c r="Q2354" s="122">
        <v>0</v>
      </c>
      <c r="R2354" s="122">
        <v>0</v>
      </c>
      <c r="S2354" s="122">
        <v>0</v>
      </c>
      <c r="T2354" s="122">
        <v>0</v>
      </c>
      <c r="U2354" s="122">
        <v>0</v>
      </c>
      <c r="V2354" s="122">
        <v>0</v>
      </c>
      <c r="W2354" s="122">
        <v>0</v>
      </c>
      <c r="X2354" s="122">
        <v>0</v>
      </c>
      <c r="Y2354" s="122">
        <v>0</v>
      </c>
      <c r="Z2354" s="122">
        <v>0</v>
      </c>
      <c r="AA2354" s="122">
        <v>0</v>
      </c>
      <c r="AB2354" s="122">
        <v>0</v>
      </c>
      <c r="AC2354" s="122">
        <v>0</v>
      </c>
      <c r="AD2354" s="122">
        <v>0</v>
      </c>
      <c r="AE2354" s="122">
        <v>0</v>
      </c>
      <c r="AF2354" s="122">
        <v>0</v>
      </c>
      <c r="AG2354" s="122">
        <v>0</v>
      </c>
      <c r="AH2354" s="122">
        <v>0</v>
      </c>
      <c r="AI2354" s="122">
        <v>0</v>
      </c>
      <c r="AJ2354" s="122">
        <v>0</v>
      </c>
      <c r="AK2354" s="122">
        <v>0</v>
      </c>
      <c r="AL2354" s="122">
        <v>0</v>
      </c>
    </row>
    <row r="2355" spans="1:38" hidden="1" x14ac:dyDescent="0.25">
      <c r="A2355" s="122" t="s">
        <v>2041</v>
      </c>
      <c r="B2355" s="122">
        <v>1</v>
      </c>
      <c r="C2355" s="122" t="s">
        <v>2226</v>
      </c>
      <c r="D2355" s="122" t="s">
        <v>2180</v>
      </c>
      <c r="E2355" s="122">
        <v>43</v>
      </c>
      <c r="F2355" s="122">
        <v>0</v>
      </c>
      <c r="G2355" s="122">
        <v>0</v>
      </c>
      <c r="H2355" s="122">
        <v>0</v>
      </c>
      <c r="I2355" s="122">
        <v>0</v>
      </c>
      <c r="J2355" s="122">
        <v>0</v>
      </c>
      <c r="K2355" s="122">
        <v>0</v>
      </c>
      <c r="L2355" s="122">
        <v>0</v>
      </c>
      <c r="M2355" s="122">
        <v>0</v>
      </c>
      <c r="N2355" s="122">
        <v>0</v>
      </c>
      <c r="O2355" s="122">
        <v>0</v>
      </c>
      <c r="P2355" s="122">
        <v>0</v>
      </c>
      <c r="Q2355" s="122">
        <v>0</v>
      </c>
      <c r="R2355" s="122">
        <v>0</v>
      </c>
      <c r="S2355" s="122">
        <v>0</v>
      </c>
      <c r="T2355" s="122">
        <v>0</v>
      </c>
      <c r="U2355" s="122">
        <v>0</v>
      </c>
      <c r="V2355" s="122">
        <v>0</v>
      </c>
      <c r="W2355" s="122">
        <v>0</v>
      </c>
      <c r="X2355" s="122">
        <v>0</v>
      </c>
      <c r="Y2355" s="122">
        <v>0</v>
      </c>
      <c r="Z2355" s="122">
        <v>0</v>
      </c>
      <c r="AA2355" s="122">
        <v>0</v>
      </c>
      <c r="AB2355" s="122">
        <v>0</v>
      </c>
      <c r="AC2355" s="122">
        <v>0</v>
      </c>
      <c r="AD2355" s="122">
        <v>0</v>
      </c>
      <c r="AE2355" s="122">
        <v>0</v>
      </c>
      <c r="AF2355" s="122">
        <v>0</v>
      </c>
      <c r="AG2355" s="122">
        <v>0</v>
      </c>
      <c r="AH2355" s="122">
        <v>0</v>
      </c>
      <c r="AI2355" s="122">
        <v>0</v>
      </c>
      <c r="AJ2355" s="122">
        <v>0</v>
      </c>
      <c r="AK2355" s="122">
        <v>0</v>
      </c>
      <c r="AL2355" s="122">
        <v>0</v>
      </c>
    </row>
    <row r="2356" spans="1:38" hidden="1" x14ac:dyDescent="0.25">
      <c r="A2356" s="122" t="s">
        <v>2041</v>
      </c>
      <c r="B2356" s="122">
        <v>1</v>
      </c>
      <c r="C2356" s="122" t="s">
        <v>2226</v>
      </c>
      <c r="D2356" s="122" t="s">
        <v>2164</v>
      </c>
      <c r="E2356" s="122">
        <v>43</v>
      </c>
      <c r="F2356" s="122">
        <v>0</v>
      </c>
      <c r="G2356" s="122">
        <v>0</v>
      </c>
      <c r="H2356" s="122">
        <v>0</v>
      </c>
      <c r="I2356" s="122">
        <v>0</v>
      </c>
      <c r="J2356" s="122">
        <v>0</v>
      </c>
      <c r="K2356" s="122">
        <v>0</v>
      </c>
      <c r="L2356" s="122">
        <v>0</v>
      </c>
      <c r="M2356" s="122">
        <v>0</v>
      </c>
      <c r="N2356" s="122">
        <v>0</v>
      </c>
      <c r="O2356" s="122">
        <v>0</v>
      </c>
      <c r="P2356" s="122">
        <v>0</v>
      </c>
      <c r="Q2356" s="122">
        <v>0</v>
      </c>
      <c r="R2356" s="122">
        <v>0</v>
      </c>
      <c r="S2356" s="122">
        <v>0</v>
      </c>
      <c r="T2356" s="122">
        <v>0</v>
      </c>
      <c r="U2356" s="122">
        <v>0</v>
      </c>
      <c r="V2356" s="122">
        <v>0</v>
      </c>
      <c r="W2356" s="122">
        <v>0</v>
      </c>
      <c r="X2356" s="122">
        <v>0</v>
      </c>
      <c r="Y2356" s="122">
        <v>0</v>
      </c>
      <c r="Z2356" s="122">
        <v>0</v>
      </c>
      <c r="AA2356" s="122">
        <v>0</v>
      </c>
      <c r="AB2356" s="122">
        <v>0</v>
      </c>
      <c r="AC2356" s="122">
        <v>0</v>
      </c>
      <c r="AD2356" s="122">
        <v>0</v>
      </c>
      <c r="AE2356" s="122">
        <v>0</v>
      </c>
      <c r="AF2356" s="122">
        <v>0</v>
      </c>
      <c r="AG2356" s="122">
        <v>0</v>
      </c>
      <c r="AH2356" s="122">
        <v>0</v>
      </c>
      <c r="AI2356" s="122">
        <v>0</v>
      </c>
      <c r="AJ2356" s="122">
        <v>0</v>
      </c>
      <c r="AK2356" s="122">
        <v>0</v>
      </c>
      <c r="AL2356" s="122">
        <v>0</v>
      </c>
    </row>
    <row r="2357" spans="1:38" hidden="1" x14ac:dyDescent="0.25">
      <c r="A2357" s="122" t="s">
        <v>2041</v>
      </c>
      <c r="B2357" s="122">
        <v>1</v>
      </c>
      <c r="C2357" s="122" t="s">
        <v>2226</v>
      </c>
      <c r="D2357" s="122" t="s">
        <v>2165</v>
      </c>
      <c r="E2357" s="122">
        <v>43</v>
      </c>
      <c r="F2357" s="122">
        <v>0</v>
      </c>
      <c r="G2357" s="122">
        <v>0</v>
      </c>
      <c r="H2357" s="122">
        <v>0</v>
      </c>
      <c r="I2357" s="122">
        <v>0</v>
      </c>
      <c r="J2357" s="122">
        <v>0</v>
      </c>
      <c r="K2357" s="122">
        <v>0</v>
      </c>
      <c r="L2357" s="122">
        <v>0</v>
      </c>
      <c r="M2357" s="122">
        <v>0</v>
      </c>
      <c r="N2357" s="122">
        <v>0</v>
      </c>
      <c r="O2357" s="122">
        <v>0</v>
      </c>
      <c r="P2357" s="122">
        <v>0</v>
      </c>
      <c r="Q2357" s="122">
        <v>0</v>
      </c>
      <c r="R2357" s="122">
        <v>0</v>
      </c>
      <c r="S2357" s="122">
        <v>0</v>
      </c>
      <c r="T2357" s="122">
        <v>0</v>
      </c>
      <c r="U2357" s="122">
        <v>0</v>
      </c>
      <c r="V2357" s="122">
        <v>0</v>
      </c>
      <c r="W2357" s="122">
        <v>0</v>
      </c>
      <c r="X2357" s="122">
        <v>0</v>
      </c>
      <c r="Y2357" s="122">
        <v>0</v>
      </c>
      <c r="Z2357" s="122">
        <v>0</v>
      </c>
      <c r="AA2357" s="122">
        <v>0</v>
      </c>
      <c r="AB2357" s="122">
        <v>0</v>
      </c>
      <c r="AC2357" s="122">
        <v>0</v>
      </c>
      <c r="AD2357" s="122">
        <v>0</v>
      </c>
      <c r="AE2357" s="122">
        <v>0</v>
      </c>
      <c r="AF2357" s="122">
        <v>0</v>
      </c>
      <c r="AG2357" s="122">
        <v>0</v>
      </c>
      <c r="AH2357" s="122">
        <v>0</v>
      </c>
      <c r="AI2357" s="122">
        <v>0</v>
      </c>
      <c r="AJ2357" s="122">
        <v>0</v>
      </c>
      <c r="AK2357" s="122">
        <v>0</v>
      </c>
      <c r="AL2357" s="122">
        <v>0</v>
      </c>
    </row>
    <row r="2358" spans="1:38" hidden="1" x14ac:dyDescent="0.25">
      <c r="A2358" s="122" t="s">
        <v>2041</v>
      </c>
      <c r="B2358" s="122">
        <v>1</v>
      </c>
      <c r="C2358" s="122" t="s">
        <v>2226</v>
      </c>
      <c r="D2358" s="122" t="s">
        <v>2166</v>
      </c>
      <c r="E2358" s="122">
        <v>43</v>
      </c>
      <c r="F2358" s="122">
        <v>0</v>
      </c>
      <c r="G2358" s="122">
        <v>0</v>
      </c>
      <c r="H2358" s="122">
        <v>0</v>
      </c>
      <c r="I2358" s="122">
        <v>0</v>
      </c>
      <c r="J2358" s="122">
        <v>0</v>
      </c>
      <c r="K2358" s="122">
        <v>0</v>
      </c>
      <c r="L2358" s="122">
        <v>0</v>
      </c>
      <c r="M2358" s="122">
        <v>0</v>
      </c>
      <c r="N2358" s="122">
        <v>0</v>
      </c>
      <c r="O2358" s="122">
        <v>0</v>
      </c>
      <c r="P2358" s="122">
        <v>0</v>
      </c>
      <c r="Q2358" s="122">
        <v>0</v>
      </c>
      <c r="R2358" s="122">
        <v>0</v>
      </c>
      <c r="S2358" s="122">
        <v>0</v>
      </c>
      <c r="T2358" s="122">
        <v>0</v>
      </c>
      <c r="U2358" s="122">
        <v>0</v>
      </c>
      <c r="V2358" s="122">
        <v>0</v>
      </c>
      <c r="W2358" s="122">
        <v>0</v>
      </c>
      <c r="X2358" s="122">
        <v>0</v>
      </c>
      <c r="Y2358" s="122">
        <v>0</v>
      </c>
      <c r="Z2358" s="122">
        <v>0</v>
      </c>
      <c r="AA2358" s="122">
        <v>0</v>
      </c>
      <c r="AB2358" s="122">
        <v>0</v>
      </c>
      <c r="AC2358" s="122">
        <v>0</v>
      </c>
      <c r="AD2358" s="122">
        <v>0</v>
      </c>
      <c r="AE2358" s="122">
        <v>0</v>
      </c>
      <c r="AF2358" s="122">
        <v>0</v>
      </c>
      <c r="AG2358" s="122">
        <v>0</v>
      </c>
      <c r="AH2358" s="122">
        <v>0</v>
      </c>
      <c r="AI2358" s="122">
        <v>0</v>
      </c>
      <c r="AJ2358" s="122">
        <v>0</v>
      </c>
      <c r="AK2358" s="122">
        <v>0</v>
      </c>
      <c r="AL2358" s="122">
        <v>0</v>
      </c>
    </row>
    <row r="2359" spans="1:38" hidden="1" x14ac:dyDescent="0.25">
      <c r="A2359" s="122" t="s">
        <v>2041</v>
      </c>
      <c r="B2359" s="122">
        <v>1</v>
      </c>
      <c r="C2359" s="122" t="s">
        <v>2226</v>
      </c>
      <c r="D2359" s="122" t="s">
        <v>2167</v>
      </c>
      <c r="E2359" s="122">
        <v>43</v>
      </c>
      <c r="F2359" s="122">
        <v>0</v>
      </c>
      <c r="G2359" s="122">
        <v>0</v>
      </c>
      <c r="H2359" s="122">
        <v>0</v>
      </c>
      <c r="I2359" s="122">
        <v>0</v>
      </c>
      <c r="J2359" s="122">
        <v>0</v>
      </c>
      <c r="K2359" s="122">
        <v>0</v>
      </c>
      <c r="L2359" s="122">
        <v>0</v>
      </c>
      <c r="M2359" s="122">
        <v>0</v>
      </c>
      <c r="N2359" s="122">
        <v>0</v>
      </c>
      <c r="O2359" s="122">
        <v>0</v>
      </c>
      <c r="P2359" s="122">
        <v>0</v>
      </c>
      <c r="Q2359" s="122">
        <v>0</v>
      </c>
      <c r="R2359" s="122">
        <v>0</v>
      </c>
      <c r="S2359" s="122">
        <v>0</v>
      </c>
      <c r="T2359" s="122">
        <v>0</v>
      </c>
      <c r="U2359" s="122">
        <v>0</v>
      </c>
      <c r="V2359" s="122">
        <v>0</v>
      </c>
      <c r="W2359" s="122">
        <v>0</v>
      </c>
      <c r="X2359" s="122">
        <v>0</v>
      </c>
      <c r="Y2359" s="122">
        <v>0</v>
      </c>
      <c r="Z2359" s="122">
        <v>0</v>
      </c>
      <c r="AA2359" s="122">
        <v>0</v>
      </c>
      <c r="AB2359" s="122">
        <v>0</v>
      </c>
      <c r="AC2359" s="122">
        <v>0</v>
      </c>
      <c r="AD2359" s="122">
        <v>0</v>
      </c>
      <c r="AE2359" s="122">
        <v>0</v>
      </c>
      <c r="AF2359" s="122">
        <v>0</v>
      </c>
      <c r="AG2359" s="122">
        <v>0</v>
      </c>
      <c r="AH2359" s="122">
        <v>0</v>
      </c>
      <c r="AI2359" s="122">
        <v>0</v>
      </c>
      <c r="AJ2359" s="122">
        <v>0</v>
      </c>
      <c r="AK2359" s="122">
        <v>0</v>
      </c>
      <c r="AL2359" s="122">
        <v>0</v>
      </c>
    </row>
    <row r="2360" spans="1:38" hidden="1" x14ac:dyDescent="0.25">
      <c r="A2360" s="122" t="s">
        <v>2041</v>
      </c>
      <c r="B2360" s="122">
        <v>1</v>
      </c>
      <c r="C2360" s="122" t="s">
        <v>2226</v>
      </c>
      <c r="D2360" s="122" t="s">
        <v>2168</v>
      </c>
      <c r="E2360" s="122">
        <v>43</v>
      </c>
      <c r="F2360" s="122">
        <v>0</v>
      </c>
      <c r="G2360" s="122">
        <v>0</v>
      </c>
      <c r="H2360" s="122">
        <v>0</v>
      </c>
      <c r="I2360" s="122">
        <v>0</v>
      </c>
      <c r="J2360" s="122">
        <v>0</v>
      </c>
      <c r="K2360" s="122">
        <v>0</v>
      </c>
      <c r="L2360" s="122">
        <v>0</v>
      </c>
      <c r="M2360" s="122">
        <v>0</v>
      </c>
      <c r="N2360" s="122">
        <v>0</v>
      </c>
      <c r="O2360" s="122">
        <v>0</v>
      </c>
      <c r="P2360" s="122">
        <v>0</v>
      </c>
      <c r="Q2360" s="122">
        <v>0</v>
      </c>
      <c r="R2360" s="122">
        <v>0</v>
      </c>
      <c r="S2360" s="122">
        <v>0</v>
      </c>
      <c r="T2360" s="122">
        <v>0</v>
      </c>
      <c r="U2360" s="122">
        <v>0</v>
      </c>
      <c r="V2360" s="122">
        <v>0</v>
      </c>
      <c r="W2360" s="122">
        <v>0</v>
      </c>
      <c r="X2360" s="122">
        <v>0</v>
      </c>
      <c r="Y2360" s="122">
        <v>0</v>
      </c>
      <c r="Z2360" s="122">
        <v>0</v>
      </c>
      <c r="AA2360" s="122">
        <v>0</v>
      </c>
      <c r="AB2360" s="122">
        <v>0</v>
      </c>
      <c r="AC2360" s="122">
        <v>0</v>
      </c>
      <c r="AD2360" s="122">
        <v>0</v>
      </c>
      <c r="AE2360" s="122">
        <v>0</v>
      </c>
      <c r="AF2360" s="122">
        <v>0</v>
      </c>
      <c r="AG2360" s="122">
        <v>0</v>
      </c>
      <c r="AH2360" s="122">
        <v>0</v>
      </c>
      <c r="AI2360" s="122">
        <v>0</v>
      </c>
      <c r="AJ2360" s="122">
        <v>0</v>
      </c>
      <c r="AK2360" s="122">
        <v>0</v>
      </c>
      <c r="AL2360" s="122">
        <v>0</v>
      </c>
    </row>
    <row r="2361" spans="1:38" hidden="1" x14ac:dyDescent="0.25">
      <c r="A2361" s="122" t="s">
        <v>2028</v>
      </c>
      <c r="B2361" s="122">
        <v>1</v>
      </c>
      <c r="C2361" s="122" t="s">
        <v>2227</v>
      </c>
      <c r="D2361" s="122" t="s">
        <v>2120</v>
      </c>
      <c r="E2361" s="122">
        <v>44</v>
      </c>
      <c r="F2361" s="122">
        <v>7.3166405219599995E-2</v>
      </c>
      <c r="G2361" s="122">
        <v>7.3658676699999995E-2</v>
      </c>
      <c r="H2361" s="122">
        <v>7.5313910050400001E-2</v>
      </c>
      <c r="I2361" s="122">
        <v>7.6194586806799997E-2</v>
      </c>
      <c r="J2361" s="122">
        <v>7.2743502403600002E-2</v>
      </c>
      <c r="K2361" s="122">
        <v>7.3367976799599999E-2</v>
      </c>
      <c r="L2361" s="122">
        <v>7.2053574513200006E-2</v>
      </c>
      <c r="M2361" s="122">
        <v>6.7250376087999997E-2</v>
      </c>
      <c r="N2361" s="122">
        <v>6.2532266610799997E-2</v>
      </c>
      <c r="O2361" s="122">
        <v>6.8013255592799998E-2</v>
      </c>
      <c r="P2361" s="122">
        <v>6.7532785146400001E-2</v>
      </c>
      <c r="Q2361" s="122">
        <v>7.4791289213199996E-2</v>
      </c>
      <c r="R2361" s="122">
        <v>7.2648195911200003E-2</v>
      </c>
      <c r="S2361" s="122">
        <v>7.4558971060000007E-2</v>
      </c>
      <c r="T2361" s="122">
        <v>7.5844863738000007E-2</v>
      </c>
      <c r="U2361" s="122">
        <v>5.9267216386E-2</v>
      </c>
      <c r="V2361" s="122">
        <v>6.1214094051599999E-2</v>
      </c>
      <c r="W2361" s="122">
        <v>5.9142200619600002E-2</v>
      </c>
      <c r="X2361" s="122">
        <v>5.0262333130800002E-2</v>
      </c>
      <c r="Y2361" s="122">
        <v>5.8181886487199998E-2</v>
      </c>
      <c r="Z2361" s="122">
        <v>6.2643819316400007E-2</v>
      </c>
      <c r="AA2361" s="122">
        <v>6.2521670013599998E-2</v>
      </c>
      <c r="AB2361" s="122">
        <v>5.7961402634799999E-2</v>
      </c>
      <c r="AC2361" s="122">
        <v>5.98783683148E-2</v>
      </c>
      <c r="AD2361" s="122">
        <v>5.82270823876E-2</v>
      </c>
      <c r="AE2361" s="122">
        <v>8.9991969916800002E-2</v>
      </c>
      <c r="AF2361" s="122">
        <v>9.3005186845199997E-2</v>
      </c>
      <c r="AG2361" s="122">
        <v>8.4236849914000003E-2</v>
      </c>
      <c r="AH2361" s="122">
        <v>8.7362737408800004E-2</v>
      </c>
      <c r="AI2361" s="122">
        <v>8.3128755668000001E-2</v>
      </c>
      <c r="AJ2361" s="122">
        <v>9.2397603978399995E-2</v>
      </c>
      <c r="AK2361" s="122">
        <v>9.4230419385200007E-2</v>
      </c>
      <c r="AL2361" s="122">
        <v>0</v>
      </c>
    </row>
    <row r="2362" spans="1:38" hidden="1" x14ac:dyDescent="0.25">
      <c r="A2362" s="122" t="s">
        <v>2028</v>
      </c>
      <c r="B2362" s="122">
        <v>1</v>
      </c>
      <c r="C2362" s="122" t="s">
        <v>2227</v>
      </c>
      <c r="D2362" s="122" t="s">
        <v>2121</v>
      </c>
      <c r="E2362" s="122">
        <v>44</v>
      </c>
      <c r="F2362" s="122">
        <v>0.39995762303280002</v>
      </c>
      <c r="G2362" s="122">
        <v>0.40049202969160003</v>
      </c>
      <c r="H2362" s="122">
        <v>0.42535463695199999</v>
      </c>
      <c r="I2362" s="122">
        <v>0.41352599876559998</v>
      </c>
      <c r="J2362" s="122">
        <v>0.43624082137440001</v>
      </c>
      <c r="K2362" s="122">
        <v>0.4455159099048</v>
      </c>
      <c r="L2362" s="122">
        <v>0.43953710864279999</v>
      </c>
      <c r="M2362" s="122">
        <v>0.36990230090240001</v>
      </c>
      <c r="N2362" s="122">
        <v>0.37028589652600002</v>
      </c>
      <c r="O2362" s="122">
        <v>0.36634405030720002</v>
      </c>
      <c r="P2362" s="122">
        <v>0.3736611170768</v>
      </c>
      <c r="Q2362" s="122">
        <v>0.32083896052319999</v>
      </c>
      <c r="R2362" s="122">
        <v>0.32233236748439997</v>
      </c>
      <c r="S2362" s="122">
        <v>0.3104775867956</v>
      </c>
      <c r="T2362" s="122">
        <v>0.33251484493920003</v>
      </c>
      <c r="U2362" s="122">
        <v>0.30600522775759997</v>
      </c>
      <c r="V2362" s="122">
        <v>0.31877433745639999</v>
      </c>
      <c r="W2362" s="122">
        <v>0.31386852245840002</v>
      </c>
      <c r="X2362" s="122">
        <v>0.29845982951959998</v>
      </c>
      <c r="Y2362" s="122">
        <v>0.2803725053276</v>
      </c>
      <c r="Z2362" s="122">
        <v>0.30542731316440003</v>
      </c>
      <c r="AA2362" s="122">
        <v>0.32192028978760001</v>
      </c>
      <c r="AB2362" s="122">
        <v>0.31500729191679999</v>
      </c>
      <c r="AC2362" s="122">
        <v>0.33052710473719998</v>
      </c>
      <c r="AD2362" s="122">
        <v>0.32770018100120002</v>
      </c>
      <c r="AE2362" s="122">
        <v>0.27872143856199999</v>
      </c>
      <c r="AF2362" s="122">
        <v>0.27169877669199999</v>
      </c>
      <c r="AG2362" s="122">
        <v>0.26617322799479998</v>
      </c>
      <c r="AH2362" s="122">
        <v>0.2761326647772</v>
      </c>
      <c r="AI2362" s="122">
        <v>0.27218820275080002</v>
      </c>
      <c r="AJ2362" s="122">
        <v>0.25634589349600001</v>
      </c>
      <c r="AK2362" s="122">
        <v>0.26513999095360002</v>
      </c>
      <c r="AL2362" s="122">
        <v>0</v>
      </c>
    </row>
    <row r="2363" spans="1:38" hidden="1" x14ac:dyDescent="0.25">
      <c r="A2363" s="122" t="s">
        <v>2028</v>
      </c>
      <c r="B2363" s="122">
        <v>1</v>
      </c>
      <c r="C2363" s="122" t="s">
        <v>2227</v>
      </c>
      <c r="D2363" s="122" t="s">
        <v>2122</v>
      </c>
      <c r="E2363" s="122">
        <v>44</v>
      </c>
      <c r="F2363" s="122">
        <v>0.16853076530639999</v>
      </c>
      <c r="G2363" s="122">
        <v>0.17028118629479999</v>
      </c>
      <c r="H2363" s="122">
        <v>0.17710852787039999</v>
      </c>
      <c r="I2363" s="122">
        <v>0.1985524990092</v>
      </c>
      <c r="J2363" s="122">
        <v>0.19524351047880001</v>
      </c>
      <c r="K2363" s="122">
        <v>0.1997291565164</v>
      </c>
      <c r="L2363" s="122">
        <v>0.20527611807080001</v>
      </c>
      <c r="M2363" s="122">
        <v>0.18152267215039999</v>
      </c>
      <c r="N2363" s="122">
        <v>0.1723661170868</v>
      </c>
      <c r="O2363" s="122">
        <v>0.16921672577040001</v>
      </c>
      <c r="P2363" s="122">
        <v>0.16915695714119999</v>
      </c>
      <c r="Q2363" s="122">
        <v>0.1558447031512</v>
      </c>
      <c r="R2363" s="122">
        <v>0.15859294541999999</v>
      </c>
      <c r="S2363" s="122">
        <v>0.16142472074959999</v>
      </c>
      <c r="T2363" s="122">
        <v>0.1585841206152</v>
      </c>
      <c r="U2363" s="122">
        <v>0.18700900540839999</v>
      </c>
      <c r="V2363" s="122">
        <v>0.186194751022</v>
      </c>
      <c r="W2363" s="122">
        <v>0.1886091671688</v>
      </c>
      <c r="X2363" s="122">
        <v>0.18382720011600001</v>
      </c>
      <c r="Y2363" s="122">
        <v>0.21218201030039999</v>
      </c>
      <c r="Z2363" s="122">
        <v>0.2219874270768</v>
      </c>
      <c r="AA2363" s="122">
        <v>0.22100371377</v>
      </c>
      <c r="AB2363" s="122">
        <v>0.20605756978799999</v>
      </c>
      <c r="AC2363" s="122">
        <v>0.2254349269284</v>
      </c>
      <c r="AD2363" s="122">
        <v>0.22172886192239999</v>
      </c>
      <c r="AE2363" s="122">
        <v>0.18109813857240001</v>
      </c>
      <c r="AF2363" s="122">
        <v>0.1680555534616</v>
      </c>
      <c r="AG2363" s="122">
        <v>0.16001802648720001</v>
      </c>
      <c r="AH2363" s="122">
        <v>0.18776646925679999</v>
      </c>
      <c r="AI2363" s="122">
        <v>0.1860889008804</v>
      </c>
      <c r="AJ2363" s="122">
        <v>0.15416695479359999</v>
      </c>
      <c r="AK2363" s="122">
        <v>0.15606817560319999</v>
      </c>
      <c r="AL2363" s="122">
        <v>0</v>
      </c>
    </row>
    <row r="2364" spans="1:38" hidden="1" x14ac:dyDescent="0.25">
      <c r="A2364" s="122" t="s">
        <v>2028</v>
      </c>
      <c r="B2364" s="122">
        <v>1</v>
      </c>
      <c r="C2364" s="122" t="s">
        <v>2227</v>
      </c>
      <c r="D2364" s="122" t="s">
        <v>2175</v>
      </c>
      <c r="E2364" s="122">
        <v>44</v>
      </c>
      <c r="F2364" s="122">
        <v>1.1302647860000001E-3</v>
      </c>
      <c r="G2364" s="122">
        <v>1.1315059308000001E-3</v>
      </c>
      <c r="H2364" s="122">
        <v>1.1569338256E-3</v>
      </c>
      <c r="I2364" s="122">
        <v>1.1273324384000001E-3</v>
      </c>
      <c r="J2364" s="122">
        <v>1.0981106388000001E-3</v>
      </c>
      <c r="K2364" s="122">
        <v>1.0699215660000001E-3</v>
      </c>
      <c r="L2364" s="122">
        <v>1.0712542987999999E-3</v>
      </c>
      <c r="M2364" s="122">
        <v>1.1002914104E-3</v>
      </c>
      <c r="N2364" s="122">
        <v>1.0993904039999999E-3</v>
      </c>
      <c r="O2364" s="122">
        <v>1.1006149055999999E-3</v>
      </c>
      <c r="P2364" s="122">
        <v>1.0797747855999999E-3</v>
      </c>
      <c r="Q2364" s="122">
        <v>1.0777884068E-3</v>
      </c>
      <c r="R2364" s="122">
        <v>1.0990939932000001E-3</v>
      </c>
      <c r="S2364" s="122">
        <v>1.0960944932000001E-3</v>
      </c>
      <c r="T2364" s="122">
        <v>1.0933450331999999E-3</v>
      </c>
      <c r="U2364" s="122">
        <v>1.1578378616E-3</v>
      </c>
      <c r="V2364" s="122">
        <v>1.1725041216E-3</v>
      </c>
      <c r="W2364" s="122">
        <v>1.1704723800000001E-3</v>
      </c>
      <c r="X2364" s="122">
        <v>1.170769894E-3</v>
      </c>
      <c r="Y2364" s="122">
        <v>1.1729127872E-3</v>
      </c>
      <c r="Z2364" s="122">
        <v>1.1704109088000001E-3</v>
      </c>
      <c r="AA2364" s="122">
        <v>6.9527556000000001E-4</v>
      </c>
      <c r="AB2364" s="122">
        <v>6.9274121559999996E-4</v>
      </c>
      <c r="AC2364" s="122">
        <v>6.9551828360000004E-4</v>
      </c>
      <c r="AD2364" s="122">
        <v>6.9805856119999998E-4</v>
      </c>
      <c r="AE2364" s="122">
        <v>6.9540339119999995E-4</v>
      </c>
      <c r="AF2364" s="122">
        <v>6.9655934320000002E-4</v>
      </c>
      <c r="AG2364" s="122">
        <v>6.9885971680000002E-4</v>
      </c>
      <c r="AH2364" s="122">
        <v>6.9942100480000001E-4</v>
      </c>
      <c r="AI2364" s="122">
        <v>6.9505749880000001E-4</v>
      </c>
      <c r="AJ2364" s="122">
        <v>6.5828481320000004E-4</v>
      </c>
      <c r="AK2364" s="122">
        <v>7.651788844E-4</v>
      </c>
      <c r="AL2364" s="122">
        <v>0</v>
      </c>
    </row>
    <row r="2365" spans="1:38" hidden="1" x14ac:dyDescent="0.25">
      <c r="A2365" s="122" t="s">
        <v>2028</v>
      </c>
      <c r="B2365" s="122">
        <v>1</v>
      </c>
      <c r="C2365" s="122" t="s">
        <v>2227</v>
      </c>
      <c r="D2365" s="122" t="s">
        <v>2123</v>
      </c>
      <c r="E2365" s="122">
        <v>44</v>
      </c>
      <c r="F2365" s="122">
        <v>0.2064872902764</v>
      </c>
      <c r="G2365" s="122">
        <v>0.20528664987039999</v>
      </c>
      <c r="H2365" s="122">
        <v>0.20522603106599999</v>
      </c>
      <c r="I2365" s="122">
        <v>0.20743167408320001</v>
      </c>
      <c r="J2365" s="122">
        <v>0.20482123722760001</v>
      </c>
      <c r="K2365" s="122">
        <v>0.2028253892728</v>
      </c>
      <c r="L2365" s="122">
        <v>0.205892618582</v>
      </c>
      <c r="M2365" s="122">
        <v>0.2184982235016</v>
      </c>
      <c r="N2365" s="122">
        <v>0.20821857108360001</v>
      </c>
      <c r="O2365" s="122">
        <v>0.2014334508284</v>
      </c>
      <c r="P2365" s="122">
        <v>0.20851151011040001</v>
      </c>
      <c r="Q2365" s="122">
        <v>0.17429698899480001</v>
      </c>
      <c r="R2365" s="122">
        <v>0.17141689302919999</v>
      </c>
      <c r="S2365" s="122">
        <v>0.17809042306440001</v>
      </c>
      <c r="T2365" s="122">
        <v>0.1848949439848</v>
      </c>
      <c r="U2365" s="122">
        <v>0.19917827193599999</v>
      </c>
      <c r="V2365" s="122">
        <v>0.19871528542319999</v>
      </c>
      <c r="W2365" s="122">
        <v>0.20832318952760001</v>
      </c>
      <c r="X2365" s="122">
        <v>0.21550465216840001</v>
      </c>
      <c r="Y2365" s="122">
        <v>0.15015241151680001</v>
      </c>
      <c r="Z2365" s="122">
        <v>0.14051963175320001</v>
      </c>
      <c r="AA2365" s="122">
        <v>0.135308313588</v>
      </c>
      <c r="AB2365" s="122">
        <v>0.1308181492436</v>
      </c>
      <c r="AC2365" s="122">
        <v>0.13969544807119999</v>
      </c>
      <c r="AD2365" s="122">
        <v>0.1377962576284</v>
      </c>
      <c r="AE2365" s="122">
        <v>0.15068807672519999</v>
      </c>
      <c r="AF2365" s="122">
        <v>0.14232622801040001</v>
      </c>
      <c r="AG2365" s="122">
        <v>0.13655128297159999</v>
      </c>
      <c r="AH2365" s="122">
        <v>0.15156178650759999</v>
      </c>
      <c r="AI2365" s="122">
        <v>0.1715129251892</v>
      </c>
      <c r="AJ2365" s="122">
        <v>0.15420452699680001</v>
      </c>
      <c r="AK2365" s="122">
        <v>0.1533883154888</v>
      </c>
      <c r="AL2365" s="122">
        <v>0</v>
      </c>
    </row>
    <row r="2366" spans="1:38" x14ac:dyDescent="0.25">
      <c r="A2366" s="122" t="s">
        <v>2028</v>
      </c>
      <c r="B2366" s="122">
        <v>1</v>
      </c>
      <c r="C2366" s="122" t="s">
        <v>2227</v>
      </c>
      <c r="D2366" s="122" t="s">
        <v>2124</v>
      </c>
      <c r="E2366" s="122">
        <v>44</v>
      </c>
      <c r="F2366" s="122">
        <v>1.8753016689119999</v>
      </c>
      <c r="G2366" s="122">
        <v>1.8287796739576001</v>
      </c>
      <c r="H2366" s="122">
        <v>1.8150488554940001</v>
      </c>
      <c r="I2366" s="122">
        <v>1.6270678697812</v>
      </c>
      <c r="J2366" s="122">
        <v>1.6220684186392</v>
      </c>
      <c r="K2366" s="122">
        <v>1.6164913362752</v>
      </c>
      <c r="L2366" s="122">
        <v>1.5993483958620001</v>
      </c>
      <c r="M2366" s="122">
        <v>1.348471284118</v>
      </c>
      <c r="N2366" s="122">
        <v>1.2771617005560001</v>
      </c>
      <c r="O2366" s="122">
        <v>1.2499134295928001</v>
      </c>
      <c r="P2366" s="122">
        <v>1.2633847613603999</v>
      </c>
      <c r="Q2366" s="122">
        <v>1.2360171934319999</v>
      </c>
      <c r="R2366" s="122">
        <v>1.2214897219559999</v>
      </c>
      <c r="S2366" s="122">
        <v>1.2008560500159999</v>
      </c>
      <c r="T2366" s="122">
        <v>1.1987462187596001</v>
      </c>
      <c r="U2366" s="122">
        <v>1.0492484106608</v>
      </c>
      <c r="V2366" s="122">
        <v>1.0253532113524</v>
      </c>
      <c r="W2366" s="122">
        <v>1.039797559346</v>
      </c>
      <c r="X2366" s="122">
        <v>1.0481697952124001</v>
      </c>
      <c r="Y2366" s="122">
        <v>1.1117822139732001</v>
      </c>
      <c r="Z2366" s="122">
        <v>1.1199862048256</v>
      </c>
      <c r="AA2366" s="122">
        <v>1.0786089368880001</v>
      </c>
      <c r="AB2366" s="122">
        <v>1.0140674324676</v>
      </c>
      <c r="AC2366" s="122">
        <v>1.0739788595983999</v>
      </c>
      <c r="AD2366" s="122">
        <v>1.025560969594</v>
      </c>
      <c r="AE2366" s="122">
        <v>0.87564062969040002</v>
      </c>
      <c r="AF2366" s="122">
        <v>0.83165629014160003</v>
      </c>
      <c r="AG2366" s="122">
        <v>0.81802167468560005</v>
      </c>
      <c r="AH2366" s="122">
        <v>0.8409129008756</v>
      </c>
      <c r="AI2366" s="122">
        <v>0.90482811631240001</v>
      </c>
      <c r="AJ2366" s="122">
        <v>0.80335554762679995</v>
      </c>
      <c r="AK2366" s="122">
        <v>0.83453426141120002</v>
      </c>
      <c r="AL2366" s="122">
        <v>0</v>
      </c>
    </row>
    <row r="2367" spans="1:38" hidden="1" x14ac:dyDescent="0.25">
      <c r="A2367" s="122" t="s">
        <v>2028</v>
      </c>
      <c r="B2367" s="122">
        <v>1</v>
      </c>
      <c r="C2367" s="122" t="s">
        <v>2227</v>
      </c>
      <c r="D2367" s="122" t="s">
        <v>474</v>
      </c>
      <c r="E2367" s="122">
        <v>44</v>
      </c>
      <c r="F2367" s="122">
        <v>0.18796567108199999</v>
      </c>
      <c r="G2367" s="122">
        <v>0.19492387983039999</v>
      </c>
      <c r="H2367" s="122">
        <v>0.2025138902276</v>
      </c>
      <c r="I2367" s="122">
        <v>0.20667544075639999</v>
      </c>
      <c r="J2367" s="122">
        <v>0.2019172562148</v>
      </c>
      <c r="K2367" s="122">
        <v>0.20005039411</v>
      </c>
      <c r="L2367" s="122">
        <v>0.20415184656999999</v>
      </c>
      <c r="M2367" s="122">
        <v>0.21353779885480001</v>
      </c>
      <c r="N2367" s="122">
        <v>0.19981899486640001</v>
      </c>
      <c r="O2367" s="122">
        <v>0.2022832162316</v>
      </c>
      <c r="P2367" s="122">
        <v>0.20594438204759999</v>
      </c>
      <c r="Q2367" s="122">
        <v>0.1813199672004</v>
      </c>
      <c r="R2367" s="122">
        <v>0.17546723547080001</v>
      </c>
      <c r="S2367" s="122">
        <v>0.17578482731600001</v>
      </c>
      <c r="T2367" s="122">
        <v>0.1734442961132</v>
      </c>
      <c r="U2367" s="122">
        <v>0.18669023317559999</v>
      </c>
      <c r="V2367" s="122">
        <v>0.17695592868240001</v>
      </c>
      <c r="W2367" s="122">
        <v>0.17708429271119999</v>
      </c>
      <c r="X2367" s="122">
        <v>0.18179889478799999</v>
      </c>
      <c r="Y2367" s="122">
        <v>0.19441501035040001</v>
      </c>
      <c r="Z2367" s="122">
        <v>0.19993940618120001</v>
      </c>
      <c r="AA2367" s="122">
        <v>0.1936548895428</v>
      </c>
      <c r="AB2367" s="122">
        <v>0.17400961903920001</v>
      </c>
      <c r="AC2367" s="122">
        <v>0.19844676585439999</v>
      </c>
      <c r="AD2367" s="122">
        <v>0.19965211206360001</v>
      </c>
      <c r="AE2367" s="122">
        <v>0.21067177043919999</v>
      </c>
      <c r="AF2367" s="122">
        <v>0.20095011289920001</v>
      </c>
      <c r="AG2367" s="122">
        <v>0.2001578026952</v>
      </c>
      <c r="AH2367" s="122">
        <v>0.20700809580919999</v>
      </c>
      <c r="AI2367" s="122">
        <v>0.23122250315080001</v>
      </c>
      <c r="AJ2367" s="122">
        <v>0.2007722856692</v>
      </c>
      <c r="AK2367" s="122">
        <v>0.202575589118</v>
      </c>
      <c r="AL2367" s="122">
        <v>0</v>
      </c>
    </row>
    <row r="2368" spans="1:38" hidden="1" x14ac:dyDescent="0.25">
      <c r="A2368" s="122" t="s">
        <v>2028</v>
      </c>
      <c r="B2368" s="122">
        <v>1</v>
      </c>
      <c r="C2368" s="122" t="s">
        <v>2227</v>
      </c>
      <c r="D2368" s="122" t="s">
        <v>2125</v>
      </c>
      <c r="E2368" s="122">
        <v>44</v>
      </c>
      <c r="F2368" s="122">
        <v>0.21147284241440001</v>
      </c>
      <c r="G2368" s="122">
        <v>0.21343021342999999</v>
      </c>
      <c r="H2368" s="122">
        <v>0.22058167227879999</v>
      </c>
      <c r="I2368" s="122">
        <v>0.2210901459564</v>
      </c>
      <c r="J2368" s="122">
        <v>0.212000981738</v>
      </c>
      <c r="K2368" s="122">
        <v>0.20826504149639999</v>
      </c>
      <c r="L2368" s="122">
        <v>0.2154542860568</v>
      </c>
      <c r="M2368" s="122">
        <v>0.18783694979560001</v>
      </c>
      <c r="N2368" s="122">
        <v>0.16872444967559999</v>
      </c>
      <c r="O2368" s="122">
        <v>0.16874470497079999</v>
      </c>
      <c r="P2368" s="122">
        <v>0.17592744362759999</v>
      </c>
      <c r="Q2368" s="122">
        <v>0.15741111909880001</v>
      </c>
      <c r="R2368" s="122">
        <v>0.1531691144648</v>
      </c>
      <c r="S2368" s="122">
        <v>0.16336427946439999</v>
      </c>
      <c r="T2368" s="122">
        <v>0.16237002636680001</v>
      </c>
      <c r="U2368" s="122">
        <v>0.11648461793080001</v>
      </c>
      <c r="V2368" s="122">
        <v>0.1083964491456</v>
      </c>
      <c r="W2368" s="122">
        <v>0.1080637354216</v>
      </c>
      <c r="X2368" s="122">
        <v>0.102434731322</v>
      </c>
      <c r="Y2368" s="122">
        <v>0.1335545808268</v>
      </c>
      <c r="Z2368" s="122">
        <v>0.13857925733400001</v>
      </c>
      <c r="AA2368" s="122">
        <v>0.1378447041776</v>
      </c>
      <c r="AB2368" s="122">
        <v>0.1233016149456</v>
      </c>
      <c r="AC2368" s="122">
        <v>0.13794131758399999</v>
      </c>
      <c r="AD2368" s="122">
        <v>0.1380828117872</v>
      </c>
      <c r="AE2368" s="122">
        <v>0.1450381071188</v>
      </c>
      <c r="AF2368" s="122">
        <v>0.1174319507676</v>
      </c>
      <c r="AG2368" s="122">
        <v>0.1171504649532</v>
      </c>
      <c r="AH2368" s="122">
        <v>0.12974503945480001</v>
      </c>
      <c r="AI2368" s="122">
        <v>0.13338122362880001</v>
      </c>
      <c r="AJ2368" s="122">
        <v>0.1173543126056</v>
      </c>
      <c r="AK2368" s="122">
        <v>0.1303839523308</v>
      </c>
      <c r="AL2368" s="122">
        <v>0</v>
      </c>
    </row>
    <row r="2369" spans="1:38" hidden="1" x14ac:dyDescent="0.25">
      <c r="A2369" s="122" t="s">
        <v>2028</v>
      </c>
      <c r="B2369" s="122">
        <v>1</v>
      </c>
      <c r="C2369" s="122" t="s">
        <v>2227</v>
      </c>
      <c r="D2369" s="122" t="s">
        <v>2126</v>
      </c>
      <c r="E2369" s="122">
        <v>44</v>
      </c>
      <c r="F2369" s="122">
        <v>3.05467719816E-2</v>
      </c>
      <c r="G2369" s="122">
        <v>3.0280716737600001E-2</v>
      </c>
      <c r="H2369" s="122">
        <v>3.0411074349600001E-2</v>
      </c>
      <c r="I2369" s="122">
        <v>3.4126465968000001E-2</v>
      </c>
      <c r="J2369" s="122">
        <v>3.3140011198000002E-2</v>
      </c>
      <c r="K2369" s="122">
        <v>3.12225688768E-2</v>
      </c>
      <c r="L2369" s="122">
        <v>3.1569509686400002E-2</v>
      </c>
      <c r="M2369" s="122">
        <v>2.7131728985199999E-2</v>
      </c>
      <c r="N2369" s="122">
        <v>2.3553903634799998E-2</v>
      </c>
      <c r="O2369" s="122">
        <v>2.28836517084E-2</v>
      </c>
      <c r="P2369" s="122">
        <v>2.40107522284E-2</v>
      </c>
      <c r="Q2369" s="122">
        <v>2.15820933748E-2</v>
      </c>
      <c r="R2369" s="122">
        <v>2.0334798640800001E-2</v>
      </c>
      <c r="S2369" s="122">
        <v>2.2133336710799999E-2</v>
      </c>
      <c r="T2369" s="122">
        <v>2.1546740255600001E-2</v>
      </c>
      <c r="U2369" s="122">
        <v>1.3864847295600001E-2</v>
      </c>
      <c r="V2369" s="122">
        <v>1.19109954908E-2</v>
      </c>
      <c r="W2369" s="122">
        <v>1.14760091656E-2</v>
      </c>
      <c r="X2369" s="122">
        <v>1.06728632472E-2</v>
      </c>
      <c r="Y2369" s="122">
        <v>1.06598090032E-2</v>
      </c>
      <c r="Z2369" s="122">
        <v>1.04736996112E-2</v>
      </c>
      <c r="AA2369" s="122">
        <v>1.0055106907999999E-2</v>
      </c>
      <c r="AB2369" s="122">
        <v>8.9890511395999996E-3</v>
      </c>
      <c r="AC2369" s="122">
        <v>9.7388331488000007E-3</v>
      </c>
      <c r="AD2369" s="122">
        <v>1.01750493124E-2</v>
      </c>
      <c r="AE2369" s="122">
        <v>9.0789604527999994E-3</v>
      </c>
      <c r="AF2369" s="122">
        <v>8.1120264736000008E-3</v>
      </c>
      <c r="AG2369" s="122">
        <v>7.8561458024000008E-3</v>
      </c>
      <c r="AH2369" s="122">
        <v>7.7553122275999999E-3</v>
      </c>
      <c r="AI2369" s="122">
        <v>7.2427945212000001E-3</v>
      </c>
      <c r="AJ2369" s="122">
        <v>6.1441136763999999E-3</v>
      </c>
      <c r="AK2369" s="122">
        <v>6.3467556264000004E-3</v>
      </c>
      <c r="AL2369" s="122">
        <v>0</v>
      </c>
    </row>
    <row r="2370" spans="1:38" hidden="1" x14ac:dyDescent="0.25">
      <c r="A2370" s="122" t="s">
        <v>2028</v>
      </c>
      <c r="B2370" s="122">
        <v>1</v>
      </c>
      <c r="C2370" s="122" t="s">
        <v>2227</v>
      </c>
      <c r="D2370" s="122" t="s">
        <v>2127</v>
      </c>
      <c r="E2370" s="122">
        <v>44</v>
      </c>
      <c r="F2370" s="122">
        <v>4.5852059366400001E-2</v>
      </c>
      <c r="G2370" s="122">
        <v>4.6726953714E-2</v>
      </c>
      <c r="H2370" s="122">
        <v>4.5390239014400001E-2</v>
      </c>
      <c r="I2370" s="122">
        <v>5.42961876772E-2</v>
      </c>
      <c r="J2370" s="122">
        <v>5.2828896523199997E-2</v>
      </c>
      <c r="K2370" s="122">
        <v>5.1171617078399997E-2</v>
      </c>
      <c r="L2370" s="122">
        <v>5.7125853128400003E-2</v>
      </c>
      <c r="M2370" s="122">
        <v>5.2002209587999997E-2</v>
      </c>
      <c r="N2370" s="122">
        <v>4.7795798036000002E-2</v>
      </c>
      <c r="O2370" s="122">
        <v>4.8676015239600003E-2</v>
      </c>
      <c r="P2370" s="122">
        <v>4.5447340301999997E-2</v>
      </c>
      <c r="Q2370" s="122">
        <v>4.0932443568799999E-2</v>
      </c>
      <c r="R2370" s="122">
        <v>3.9146468225200001E-2</v>
      </c>
      <c r="S2370" s="122">
        <v>3.9568804570399997E-2</v>
      </c>
      <c r="T2370" s="122">
        <v>3.7750158476800001E-2</v>
      </c>
      <c r="U2370" s="122">
        <v>3.3067977557999999E-2</v>
      </c>
      <c r="V2370" s="122">
        <v>3.0793216431600001E-2</v>
      </c>
      <c r="W2370" s="122">
        <v>3.31677539424E-2</v>
      </c>
      <c r="X2370" s="122">
        <v>3.1419392715200001E-2</v>
      </c>
      <c r="Y2370" s="122">
        <v>3.5582502415600001E-2</v>
      </c>
      <c r="Z2370" s="122">
        <v>3.3984124958000003E-2</v>
      </c>
      <c r="AA2370" s="122">
        <v>3.4338248741999998E-2</v>
      </c>
      <c r="AB2370" s="122">
        <v>3.3876322407200003E-2</v>
      </c>
      <c r="AC2370" s="122">
        <v>3.5544837958000002E-2</v>
      </c>
      <c r="AD2370" s="122">
        <v>3.6926119440000002E-2</v>
      </c>
      <c r="AE2370" s="122">
        <v>3.07021086932E-2</v>
      </c>
      <c r="AF2370" s="122">
        <v>2.97301031468E-2</v>
      </c>
      <c r="AG2370" s="122">
        <v>4.5817793237999997E-2</v>
      </c>
      <c r="AH2370" s="122">
        <v>2.6113502209200001E-2</v>
      </c>
      <c r="AI2370" s="122">
        <v>2.5888877313600001E-2</v>
      </c>
      <c r="AJ2370" s="122">
        <v>2.34557043672E-2</v>
      </c>
      <c r="AK2370" s="122">
        <v>2.28099863488E-2</v>
      </c>
      <c r="AL2370" s="122">
        <v>0</v>
      </c>
    </row>
    <row r="2371" spans="1:38" hidden="1" x14ac:dyDescent="0.25">
      <c r="A2371" s="122" t="s">
        <v>2028</v>
      </c>
      <c r="B2371" s="122">
        <v>1</v>
      </c>
      <c r="C2371" s="122" t="s">
        <v>2227</v>
      </c>
      <c r="D2371" s="122" t="s">
        <v>2128</v>
      </c>
      <c r="E2371" s="122">
        <v>44</v>
      </c>
      <c r="F2371" s="122">
        <v>0.73903017060880005</v>
      </c>
      <c r="G2371" s="122">
        <v>0.73897390991199996</v>
      </c>
      <c r="H2371" s="122">
        <v>0.76812666561679999</v>
      </c>
      <c r="I2371" s="122">
        <v>0.60965812706959999</v>
      </c>
      <c r="J2371" s="122">
        <v>0.59399784458839999</v>
      </c>
      <c r="K2371" s="122">
        <v>0.59630014860080005</v>
      </c>
      <c r="L2371" s="122">
        <v>0.59593464768600002</v>
      </c>
      <c r="M2371" s="122">
        <v>0.56041025282479995</v>
      </c>
      <c r="N2371" s="122">
        <v>0.53402617894920001</v>
      </c>
      <c r="O2371" s="122">
        <v>0.49921865442960001</v>
      </c>
      <c r="P2371" s="122">
        <v>0.50409780557079997</v>
      </c>
      <c r="Q2371" s="122">
        <v>0.48616089277000002</v>
      </c>
      <c r="R2371" s="122">
        <v>0.51306102970919998</v>
      </c>
      <c r="S2371" s="122">
        <v>0.49964677253400003</v>
      </c>
      <c r="T2371" s="122">
        <v>0.52920774784640001</v>
      </c>
      <c r="U2371" s="122">
        <v>0.48959334241719998</v>
      </c>
      <c r="V2371" s="122">
        <v>0.4923416959636</v>
      </c>
      <c r="W2371" s="122">
        <v>0.50896581771280003</v>
      </c>
      <c r="X2371" s="122">
        <v>0.47652552213560001</v>
      </c>
      <c r="Y2371" s="122">
        <v>0.58547119258040003</v>
      </c>
      <c r="Z2371" s="122">
        <v>0.61923424235119995</v>
      </c>
      <c r="AA2371" s="122">
        <v>0.60797825385360005</v>
      </c>
      <c r="AB2371" s="122">
        <v>0.57129555899920004</v>
      </c>
      <c r="AC2371" s="122">
        <v>0.59952235465920001</v>
      </c>
      <c r="AD2371" s="122">
        <v>0.60338987254559995</v>
      </c>
      <c r="AE2371" s="122">
        <v>0.49947800713160001</v>
      </c>
      <c r="AF2371" s="122">
        <v>0.47956014337000002</v>
      </c>
      <c r="AG2371" s="122">
        <v>0.47207826586480001</v>
      </c>
      <c r="AH2371" s="122">
        <v>0.50137353731080003</v>
      </c>
      <c r="AI2371" s="122">
        <v>0.48885812242959997</v>
      </c>
      <c r="AJ2371" s="122">
        <v>0.42886464246080003</v>
      </c>
      <c r="AK2371" s="122">
        <v>0.42507009697039999</v>
      </c>
      <c r="AL2371" s="122">
        <v>0</v>
      </c>
    </row>
    <row r="2372" spans="1:38" hidden="1" x14ac:dyDescent="0.25">
      <c r="A2372" s="122" t="s">
        <v>2028</v>
      </c>
      <c r="B2372" s="122">
        <v>1</v>
      </c>
      <c r="C2372" s="122" t="s">
        <v>2227</v>
      </c>
      <c r="D2372" s="122" t="s">
        <v>2129</v>
      </c>
      <c r="E2372" s="122">
        <v>44</v>
      </c>
      <c r="F2372" s="122">
        <v>0.52325501131959995</v>
      </c>
      <c r="G2372" s="122">
        <v>0.52097545766840003</v>
      </c>
      <c r="H2372" s="122">
        <v>0.53985343021959997</v>
      </c>
      <c r="I2372" s="122">
        <v>0.57752062413359995</v>
      </c>
      <c r="J2372" s="122">
        <v>0.57307466604919999</v>
      </c>
      <c r="K2372" s="122">
        <v>0.58320986940999997</v>
      </c>
      <c r="L2372" s="122">
        <v>0.58800506575440004</v>
      </c>
      <c r="M2372" s="122">
        <v>0.56798053368839996</v>
      </c>
      <c r="N2372" s="122">
        <v>0.53503954047320001</v>
      </c>
      <c r="O2372" s="122">
        <v>0.52077917508680005</v>
      </c>
      <c r="P2372" s="122">
        <v>0.52781365656599999</v>
      </c>
      <c r="Q2372" s="122">
        <v>0.45910210834319998</v>
      </c>
      <c r="R2372" s="122">
        <v>0.52194645509439996</v>
      </c>
      <c r="S2372" s="122">
        <v>0.45967176163160001</v>
      </c>
      <c r="T2372" s="122">
        <v>0.4734829935248</v>
      </c>
      <c r="U2372" s="122">
        <v>0.42674804217919998</v>
      </c>
      <c r="V2372" s="122">
        <v>0.4290763722532</v>
      </c>
      <c r="W2372" s="122">
        <v>0.40597557572319998</v>
      </c>
      <c r="X2372" s="122">
        <v>0.38127888546720001</v>
      </c>
      <c r="Y2372" s="122">
        <v>0.42443542821120001</v>
      </c>
      <c r="Z2372" s="122">
        <v>0.4552318699124</v>
      </c>
      <c r="AA2372" s="122">
        <v>0.4607824595444</v>
      </c>
      <c r="AB2372" s="122">
        <v>0.41808234864479998</v>
      </c>
      <c r="AC2372" s="122">
        <v>0.44323731621399998</v>
      </c>
      <c r="AD2372" s="122">
        <v>0.44728111826439998</v>
      </c>
      <c r="AE2372" s="122">
        <v>0.36140737803520001</v>
      </c>
      <c r="AF2372" s="122">
        <v>0.35581595756000001</v>
      </c>
      <c r="AG2372" s="122">
        <v>0.33203559231640001</v>
      </c>
      <c r="AH2372" s="122">
        <v>0.3493978250252</v>
      </c>
      <c r="AI2372" s="122">
        <v>0.34859776292319999</v>
      </c>
      <c r="AJ2372" s="122">
        <v>0.32446307156199999</v>
      </c>
      <c r="AK2372" s="122">
        <v>0.32610838981279999</v>
      </c>
      <c r="AL2372" s="122">
        <v>0</v>
      </c>
    </row>
    <row r="2373" spans="1:38" hidden="1" x14ac:dyDescent="0.25">
      <c r="A2373" s="122" t="s">
        <v>2028</v>
      </c>
      <c r="B2373" s="122">
        <v>1</v>
      </c>
      <c r="C2373" s="122" t="s">
        <v>2227</v>
      </c>
      <c r="D2373" s="122" t="s">
        <v>2176</v>
      </c>
      <c r="E2373" s="122">
        <v>44</v>
      </c>
      <c r="F2373" s="122">
        <v>3.6139190612000001E-3</v>
      </c>
      <c r="G2373" s="122">
        <v>4.0384511831999996E-3</v>
      </c>
      <c r="H2373" s="122">
        <v>4.8225853815999998E-3</v>
      </c>
      <c r="I2373" s="122">
        <v>6.4608423572000001E-3</v>
      </c>
      <c r="J2373" s="122">
        <v>9.4503908827999993E-3</v>
      </c>
      <c r="K2373" s="122">
        <v>7.0355207356000002E-3</v>
      </c>
      <c r="L2373" s="122">
        <v>6.2516822703999999E-3</v>
      </c>
      <c r="M2373" s="122">
        <v>7.1025867276000004E-3</v>
      </c>
      <c r="N2373" s="122">
        <v>5.8974081348E-3</v>
      </c>
      <c r="O2373" s="122">
        <v>6.5862344799999997E-3</v>
      </c>
      <c r="P2373" s="122">
        <v>6.5453373048000004E-3</v>
      </c>
      <c r="Q2373" s="122">
        <v>9.2888783736000003E-3</v>
      </c>
      <c r="R2373" s="122">
        <v>6.4445683791999999E-3</v>
      </c>
      <c r="S2373" s="122">
        <v>5.2923845183999998E-3</v>
      </c>
      <c r="T2373" s="122">
        <v>6.0109649600000002E-3</v>
      </c>
      <c r="U2373" s="122">
        <v>7.2603944055999996E-3</v>
      </c>
      <c r="V2373" s="122">
        <v>7.8073775808E-3</v>
      </c>
      <c r="W2373" s="122">
        <v>5.6648214923999997E-3</v>
      </c>
      <c r="X2373" s="122">
        <v>3.5519888935999998E-3</v>
      </c>
      <c r="Y2373" s="122">
        <v>5.6779331307999998E-3</v>
      </c>
      <c r="Z2373" s="122">
        <v>5.0311462487999999E-3</v>
      </c>
      <c r="AA2373" s="122">
        <v>4.4585105403999997E-3</v>
      </c>
      <c r="AB2373" s="122">
        <v>4.2000846579999997E-3</v>
      </c>
      <c r="AC2373" s="122">
        <v>3.5411239612E-3</v>
      </c>
      <c r="AD2373" s="122">
        <v>3.5189666036E-3</v>
      </c>
      <c r="AE2373" s="122">
        <v>3.5643668815999998E-3</v>
      </c>
      <c r="AF2373" s="122">
        <v>3.1455955999999999E-3</v>
      </c>
      <c r="AG2373" s="122">
        <v>3.5802096792000001E-3</v>
      </c>
      <c r="AH2373" s="122">
        <v>3.5817432532000001E-3</v>
      </c>
      <c r="AI2373" s="122">
        <v>3.5594776504E-3</v>
      </c>
      <c r="AJ2373" s="122">
        <v>3.3716074503999998E-3</v>
      </c>
      <c r="AK2373" s="122">
        <v>3.56644015E-3</v>
      </c>
      <c r="AL2373" s="122">
        <v>0</v>
      </c>
    </row>
    <row r="2374" spans="1:38" hidden="1" x14ac:dyDescent="0.25">
      <c r="A2374" s="122" t="s">
        <v>2028</v>
      </c>
      <c r="B2374" s="122">
        <v>1</v>
      </c>
      <c r="C2374" s="122" t="s">
        <v>2227</v>
      </c>
      <c r="D2374" s="122" t="s">
        <v>2130</v>
      </c>
      <c r="E2374" s="122">
        <v>44</v>
      </c>
      <c r="F2374" s="122">
        <v>4.3889378901200003E-2</v>
      </c>
      <c r="G2374" s="122">
        <v>4.1005134265199999E-2</v>
      </c>
      <c r="H2374" s="122">
        <v>4.6729464933200002E-2</v>
      </c>
      <c r="I2374" s="122">
        <v>4.1240896678800001E-2</v>
      </c>
      <c r="J2374" s="122">
        <v>4.3512860610800001E-2</v>
      </c>
      <c r="K2374" s="122">
        <v>4.2152390014E-2</v>
      </c>
      <c r="L2374" s="122">
        <v>3.35261149748E-2</v>
      </c>
      <c r="M2374" s="122">
        <v>3.1371261588799999E-2</v>
      </c>
      <c r="N2374" s="122">
        <v>3.2434237889200003E-2</v>
      </c>
      <c r="O2374" s="122">
        <v>3.3402133371600001E-2</v>
      </c>
      <c r="P2374" s="122">
        <v>3.30013617444E-2</v>
      </c>
      <c r="Q2374" s="122">
        <v>3.5616695976399999E-2</v>
      </c>
      <c r="R2374" s="122">
        <v>2.8134430951199999E-2</v>
      </c>
      <c r="S2374" s="122">
        <v>2.6064480652E-2</v>
      </c>
      <c r="T2374" s="122">
        <v>2.78621741888E-2</v>
      </c>
      <c r="U2374" s="122">
        <v>2.7040301498000002E-2</v>
      </c>
      <c r="V2374" s="122">
        <v>3.1089049479599999E-2</v>
      </c>
      <c r="W2374" s="122">
        <v>3.9047778890400002E-2</v>
      </c>
      <c r="X2374" s="122">
        <v>2.6502188804000001E-2</v>
      </c>
      <c r="Y2374" s="122">
        <v>2.81281893172E-2</v>
      </c>
      <c r="Z2374" s="122">
        <v>2.5925903575599998E-2</v>
      </c>
      <c r="AA2374" s="122">
        <v>2.6337278696399999E-2</v>
      </c>
      <c r="AB2374" s="122">
        <v>2.5442598137600001E-2</v>
      </c>
      <c r="AC2374" s="122">
        <v>2.6327710320799998E-2</v>
      </c>
      <c r="AD2374" s="122">
        <v>2.7078715809600001E-2</v>
      </c>
      <c r="AE2374" s="122">
        <v>2.23963698392E-2</v>
      </c>
      <c r="AF2374" s="122">
        <v>2.0620987472400001E-2</v>
      </c>
      <c r="AG2374" s="122">
        <v>2.1806349207999998E-2</v>
      </c>
      <c r="AH2374" s="122">
        <v>2.14610152792E-2</v>
      </c>
      <c r="AI2374" s="122">
        <v>2.3686024387200001E-2</v>
      </c>
      <c r="AJ2374" s="122">
        <v>1.7420102610400001E-2</v>
      </c>
      <c r="AK2374" s="122">
        <v>1.7405705466799998E-2</v>
      </c>
      <c r="AL2374" s="122">
        <v>0</v>
      </c>
    </row>
    <row r="2375" spans="1:38" hidden="1" x14ac:dyDescent="0.25">
      <c r="A2375" s="122" t="s">
        <v>2028</v>
      </c>
      <c r="B2375" s="122">
        <v>1</v>
      </c>
      <c r="C2375" s="122" t="s">
        <v>2227</v>
      </c>
      <c r="D2375" s="122" t="s">
        <v>2131</v>
      </c>
      <c r="E2375" s="122">
        <v>44</v>
      </c>
      <c r="F2375" s="122">
        <v>0.19314754280079999</v>
      </c>
      <c r="G2375" s="122">
        <v>0.19806944307079999</v>
      </c>
      <c r="H2375" s="122">
        <v>0.19256023587919999</v>
      </c>
      <c r="I2375" s="122">
        <v>0.18418791868119999</v>
      </c>
      <c r="J2375" s="122">
        <v>0.1815411648876</v>
      </c>
      <c r="K2375" s="122">
        <v>0.17953662726719999</v>
      </c>
      <c r="L2375" s="122">
        <v>0.19230032811360001</v>
      </c>
      <c r="M2375" s="122">
        <v>0.18096110775679999</v>
      </c>
      <c r="N2375" s="122">
        <v>0.1652604431436</v>
      </c>
      <c r="O2375" s="122">
        <v>0.16818142037200001</v>
      </c>
      <c r="P2375" s="122">
        <v>0.16498035487359999</v>
      </c>
      <c r="Q2375" s="122">
        <v>0.15929289892039999</v>
      </c>
      <c r="R2375" s="122">
        <v>0.16040388673959999</v>
      </c>
      <c r="S2375" s="122">
        <v>0.15925730099720001</v>
      </c>
      <c r="T2375" s="122">
        <v>0.15268756649439999</v>
      </c>
      <c r="U2375" s="122">
        <v>0.1435492118452</v>
      </c>
      <c r="V2375" s="122">
        <v>0.1422326709608</v>
      </c>
      <c r="W2375" s="122">
        <v>0.1476381128432</v>
      </c>
      <c r="X2375" s="122">
        <v>0.14805027545560001</v>
      </c>
      <c r="Y2375" s="122">
        <v>0.150304195818</v>
      </c>
      <c r="Z2375" s="122">
        <v>0.157946267738</v>
      </c>
      <c r="AA2375" s="122">
        <v>0.15496935994399999</v>
      </c>
      <c r="AB2375" s="122">
        <v>0.1391313268156</v>
      </c>
      <c r="AC2375" s="122">
        <v>0.15635363867759999</v>
      </c>
      <c r="AD2375" s="122">
        <v>0.1507863199192</v>
      </c>
      <c r="AE2375" s="122">
        <v>0.13585413312239999</v>
      </c>
      <c r="AF2375" s="122">
        <v>0.1217760912816</v>
      </c>
      <c r="AG2375" s="122">
        <v>0.1209661675068</v>
      </c>
      <c r="AH2375" s="122">
        <v>0.13476053846079999</v>
      </c>
      <c r="AI2375" s="122">
        <v>0.14402911357520001</v>
      </c>
      <c r="AJ2375" s="122">
        <v>0.1256714743424</v>
      </c>
      <c r="AK2375" s="122">
        <v>0.1265342920576</v>
      </c>
      <c r="AL2375" s="122">
        <v>0</v>
      </c>
    </row>
    <row r="2376" spans="1:38" hidden="1" x14ac:dyDescent="0.25">
      <c r="A2376" s="122" t="s">
        <v>2028</v>
      </c>
      <c r="B2376" s="122">
        <v>1</v>
      </c>
      <c r="C2376" s="122" t="s">
        <v>2227</v>
      </c>
      <c r="D2376" s="122" t="s">
        <v>2132</v>
      </c>
      <c r="E2376" s="122">
        <v>44</v>
      </c>
      <c r="F2376" s="122">
        <v>7.7183557264800001E-2</v>
      </c>
      <c r="G2376" s="122">
        <v>8.0185968262400001E-2</v>
      </c>
      <c r="H2376" s="122">
        <v>7.92590051652E-2</v>
      </c>
      <c r="I2376" s="122">
        <v>8.1184590230800005E-2</v>
      </c>
      <c r="J2376" s="122">
        <v>7.8450852208399993E-2</v>
      </c>
      <c r="K2376" s="122">
        <v>8.0120957341600005E-2</v>
      </c>
      <c r="L2376" s="122">
        <v>8.1901239081200006E-2</v>
      </c>
      <c r="M2376" s="122">
        <v>8.4566135567199996E-2</v>
      </c>
      <c r="N2376" s="122">
        <v>8.19923146784E-2</v>
      </c>
      <c r="O2376" s="122">
        <v>8.1640298868800004E-2</v>
      </c>
      <c r="P2376" s="122">
        <v>8.1852143346399994E-2</v>
      </c>
      <c r="Q2376" s="122">
        <v>7.3700341467200003E-2</v>
      </c>
      <c r="R2376" s="122">
        <v>6.6502678844000004E-2</v>
      </c>
      <c r="S2376" s="122">
        <v>6.4537980007199999E-2</v>
      </c>
      <c r="T2376" s="122">
        <v>6.9394279553200003E-2</v>
      </c>
      <c r="U2376" s="122">
        <v>0.13039317683560001</v>
      </c>
      <c r="V2376" s="122">
        <v>0.1197733851328</v>
      </c>
      <c r="W2376" s="122">
        <v>0.12525347298520001</v>
      </c>
      <c r="X2376" s="122">
        <v>0.1303476586216</v>
      </c>
      <c r="Y2376" s="122">
        <v>8.2221622683200005E-2</v>
      </c>
      <c r="Z2376" s="122">
        <v>8.7037480118399999E-2</v>
      </c>
      <c r="AA2376" s="122">
        <v>8.3267321899999996E-2</v>
      </c>
      <c r="AB2376" s="122">
        <v>7.48820826292E-2</v>
      </c>
      <c r="AC2376" s="122">
        <v>8.6428317581199995E-2</v>
      </c>
      <c r="AD2376" s="122">
        <v>8.5624409236799995E-2</v>
      </c>
      <c r="AE2376" s="122">
        <v>0.15748930751119999</v>
      </c>
      <c r="AF2376" s="122">
        <v>0.15156950515279999</v>
      </c>
      <c r="AG2376" s="122">
        <v>0.16626593942000001</v>
      </c>
      <c r="AH2376" s="122">
        <v>0.17847243321039999</v>
      </c>
      <c r="AI2376" s="122">
        <v>0.1935787500584</v>
      </c>
      <c r="AJ2376" s="122">
        <v>0.16243885727720001</v>
      </c>
      <c r="AK2376" s="122">
        <v>0.17778355179479999</v>
      </c>
      <c r="AL2376" s="122">
        <v>0</v>
      </c>
    </row>
    <row r="2377" spans="1:38" hidden="1" x14ac:dyDescent="0.25">
      <c r="A2377" s="122" t="s">
        <v>2028</v>
      </c>
      <c r="B2377" s="122">
        <v>1</v>
      </c>
      <c r="C2377" s="122" t="s">
        <v>2227</v>
      </c>
      <c r="D2377" s="122" t="s">
        <v>2133</v>
      </c>
      <c r="E2377" s="122">
        <v>44</v>
      </c>
      <c r="F2377" s="122">
        <v>0.69878636021039997</v>
      </c>
      <c r="G2377" s="122">
        <v>0.71145719030400001</v>
      </c>
      <c r="H2377" s="122">
        <v>0.72201187014599999</v>
      </c>
      <c r="I2377" s="122">
        <v>0.58998846000920002</v>
      </c>
      <c r="J2377" s="122">
        <v>0.57265044543279997</v>
      </c>
      <c r="K2377" s="122">
        <v>0.56925839448240001</v>
      </c>
      <c r="L2377" s="122">
        <v>0.58032936960879999</v>
      </c>
      <c r="M2377" s="122">
        <v>0.51717487565239995</v>
      </c>
      <c r="N2377" s="122">
        <v>0.47621563830399999</v>
      </c>
      <c r="O2377" s="122">
        <v>0.45874936151520002</v>
      </c>
      <c r="P2377" s="122">
        <v>0.45928243244520001</v>
      </c>
      <c r="Q2377" s="122">
        <v>0.47619487632079999</v>
      </c>
      <c r="R2377" s="122">
        <v>0.47665170912799998</v>
      </c>
      <c r="S2377" s="122">
        <v>0.48361572589399998</v>
      </c>
      <c r="T2377" s="122">
        <v>0.46660092405359999</v>
      </c>
      <c r="U2377" s="122">
        <v>0.36333494011919998</v>
      </c>
      <c r="V2377" s="122">
        <v>0.345282886718</v>
      </c>
      <c r="W2377" s="122">
        <v>0.339881635884</v>
      </c>
      <c r="X2377" s="122">
        <v>0.34240048031839998</v>
      </c>
      <c r="Y2377" s="122">
        <v>0.3885106512448</v>
      </c>
      <c r="Z2377" s="122">
        <v>0.40796673387679999</v>
      </c>
      <c r="AA2377" s="122">
        <v>0.39966586835279999</v>
      </c>
      <c r="AB2377" s="122">
        <v>0.36685478660319998</v>
      </c>
      <c r="AC2377" s="122">
        <v>0.413937852286</v>
      </c>
      <c r="AD2377" s="122">
        <v>0.41464672941440001</v>
      </c>
      <c r="AE2377" s="122">
        <v>0.3002471896592</v>
      </c>
      <c r="AF2377" s="122">
        <v>0.29119212454359999</v>
      </c>
      <c r="AG2377" s="122">
        <v>0.28178876835759997</v>
      </c>
      <c r="AH2377" s="122">
        <v>0.30321862864159999</v>
      </c>
      <c r="AI2377" s="122">
        <v>0.30984934192800001</v>
      </c>
      <c r="AJ2377" s="122">
        <v>0.27979794399199998</v>
      </c>
      <c r="AK2377" s="122">
        <v>0.27414632875279998</v>
      </c>
      <c r="AL2377" s="122">
        <v>0</v>
      </c>
    </row>
    <row r="2378" spans="1:38" hidden="1" x14ac:dyDescent="0.25">
      <c r="A2378" s="122" t="s">
        <v>2028</v>
      </c>
      <c r="B2378" s="122">
        <v>1</v>
      </c>
      <c r="C2378" s="122" t="s">
        <v>2227</v>
      </c>
      <c r="D2378" s="122" t="s">
        <v>2134</v>
      </c>
      <c r="E2378" s="122">
        <v>44</v>
      </c>
      <c r="F2378" s="122">
        <v>0.43650008244920002</v>
      </c>
      <c r="G2378" s="122">
        <v>0.42965726979000002</v>
      </c>
      <c r="H2378" s="122">
        <v>0.437775270898</v>
      </c>
      <c r="I2378" s="122">
        <v>0.37449316278919997</v>
      </c>
      <c r="J2378" s="122">
        <v>0.36644115625599999</v>
      </c>
      <c r="K2378" s="122">
        <v>0.36324381572640002</v>
      </c>
      <c r="L2378" s="122">
        <v>0.3669043828604</v>
      </c>
      <c r="M2378" s="122">
        <v>0.3381893596144</v>
      </c>
      <c r="N2378" s="122">
        <v>0.30829940821399998</v>
      </c>
      <c r="O2378" s="122">
        <v>0.29744000960520001</v>
      </c>
      <c r="P2378" s="122">
        <v>0.29377500264840001</v>
      </c>
      <c r="Q2378" s="122">
        <v>0.30932254993640002</v>
      </c>
      <c r="R2378" s="122">
        <v>0.30888790779839997</v>
      </c>
      <c r="S2378" s="122">
        <v>0.31326346584120002</v>
      </c>
      <c r="T2378" s="122">
        <v>0.3069005740304</v>
      </c>
      <c r="U2378" s="122">
        <v>0.32651312474479999</v>
      </c>
      <c r="V2378" s="122">
        <v>0.30161111325520001</v>
      </c>
      <c r="W2378" s="122">
        <v>0.34284091326799998</v>
      </c>
      <c r="X2378" s="122">
        <v>0.34884903399360001</v>
      </c>
      <c r="Y2378" s="122">
        <v>0.32317320884799999</v>
      </c>
      <c r="Z2378" s="122">
        <v>0.30584623871760003</v>
      </c>
      <c r="AA2378" s="122">
        <v>0.29248588867679998</v>
      </c>
      <c r="AB2378" s="122">
        <v>0.25668296203480001</v>
      </c>
      <c r="AC2378" s="122">
        <v>0.28939484170239999</v>
      </c>
      <c r="AD2378" s="122">
        <v>0.28647927106120002</v>
      </c>
      <c r="AE2378" s="122">
        <v>0.26488834319080001</v>
      </c>
      <c r="AF2378" s="122">
        <v>0.27069341548199999</v>
      </c>
      <c r="AG2378" s="122">
        <v>0.24417115230479999</v>
      </c>
      <c r="AH2378" s="122">
        <v>0.27819597858360001</v>
      </c>
      <c r="AI2378" s="122">
        <v>0.27815878172879999</v>
      </c>
      <c r="AJ2378" s="122">
        <v>0.25242672576800002</v>
      </c>
      <c r="AK2378" s="122">
        <v>0.26694434611880002</v>
      </c>
      <c r="AL2378" s="122">
        <v>0</v>
      </c>
    </row>
    <row r="2379" spans="1:38" hidden="1" x14ac:dyDescent="0.25">
      <c r="A2379" s="122" t="s">
        <v>2028</v>
      </c>
      <c r="B2379" s="122">
        <v>1</v>
      </c>
      <c r="C2379" s="122" t="s">
        <v>2227</v>
      </c>
      <c r="D2379" s="122" t="s">
        <v>2135</v>
      </c>
      <c r="E2379" s="122">
        <v>44</v>
      </c>
      <c r="F2379" s="122">
        <v>0.1694778345064</v>
      </c>
      <c r="G2379" s="122">
        <v>0.17081018604439999</v>
      </c>
      <c r="H2379" s="122">
        <v>0.17195587791479999</v>
      </c>
      <c r="I2379" s="122">
        <v>0.16763524162839999</v>
      </c>
      <c r="J2379" s="122">
        <v>0.16332313651640001</v>
      </c>
      <c r="K2379" s="122">
        <v>0.16402897126839999</v>
      </c>
      <c r="L2379" s="122">
        <v>0.1673558425784</v>
      </c>
      <c r="M2379" s="122">
        <v>0.14867333321680001</v>
      </c>
      <c r="N2379" s="122">
        <v>0.13964440107519999</v>
      </c>
      <c r="O2379" s="122">
        <v>0.1331459860892</v>
      </c>
      <c r="P2379" s="122">
        <v>0.13328099980720001</v>
      </c>
      <c r="Q2379" s="122">
        <v>0.12781310911320001</v>
      </c>
      <c r="R2379" s="122">
        <v>0.12682380446399999</v>
      </c>
      <c r="S2379" s="122">
        <v>0.12772012748039999</v>
      </c>
      <c r="T2379" s="122">
        <v>0.1247161346956</v>
      </c>
      <c r="U2379" s="122">
        <v>0.11460239435400001</v>
      </c>
      <c r="V2379" s="122">
        <v>0.10976168287</v>
      </c>
      <c r="W2379" s="122">
        <v>0.11161334936639999</v>
      </c>
      <c r="X2379" s="122">
        <v>0.11679951421320001</v>
      </c>
      <c r="Y2379" s="122">
        <v>0.1149482340748</v>
      </c>
      <c r="Z2379" s="122">
        <v>0.1141453376084</v>
      </c>
      <c r="AA2379" s="122">
        <v>0.11037692293320001</v>
      </c>
      <c r="AB2379" s="122">
        <v>9.8754763984800001E-2</v>
      </c>
      <c r="AC2379" s="122">
        <v>0.1128758667148</v>
      </c>
      <c r="AD2379" s="122">
        <v>0.11496483168799999</v>
      </c>
      <c r="AE2379" s="122">
        <v>0.1008781525388</v>
      </c>
      <c r="AF2379" s="122">
        <v>9.4165204207199996E-2</v>
      </c>
      <c r="AG2379" s="122">
        <v>9.0479332280400004E-2</v>
      </c>
      <c r="AH2379" s="122">
        <v>0.1051100721552</v>
      </c>
      <c r="AI2379" s="122">
        <v>0.103385420208</v>
      </c>
      <c r="AJ2379" s="122">
        <v>9.3648680129199996E-2</v>
      </c>
      <c r="AK2379" s="122">
        <v>8.8249905951199997E-2</v>
      </c>
      <c r="AL2379" s="122">
        <v>0</v>
      </c>
    </row>
    <row r="2380" spans="1:38" hidden="1" x14ac:dyDescent="0.25">
      <c r="A2380" s="122" t="s">
        <v>2028</v>
      </c>
      <c r="B2380" s="122">
        <v>1</v>
      </c>
      <c r="C2380" s="122" t="s">
        <v>2227</v>
      </c>
      <c r="D2380" s="122" t="s">
        <v>2136</v>
      </c>
      <c r="E2380" s="122">
        <v>44</v>
      </c>
      <c r="F2380" s="122">
        <v>0.29318533795599999</v>
      </c>
      <c r="G2380" s="122">
        <v>0.30040884852720001</v>
      </c>
      <c r="H2380" s="122">
        <v>0.31046151981039999</v>
      </c>
      <c r="I2380" s="122">
        <v>0.29152703713560002</v>
      </c>
      <c r="J2380" s="122">
        <v>0.28082222524439998</v>
      </c>
      <c r="K2380" s="122">
        <v>0.27776349088320001</v>
      </c>
      <c r="L2380" s="122">
        <v>0.28262314000200001</v>
      </c>
      <c r="M2380" s="122">
        <v>0.2363607294972</v>
      </c>
      <c r="N2380" s="122">
        <v>0.21362469649079999</v>
      </c>
      <c r="O2380" s="122">
        <v>0.21545145435800001</v>
      </c>
      <c r="P2380" s="122">
        <v>0.2083492784016</v>
      </c>
      <c r="Q2380" s="122">
        <v>0.1998696208404</v>
      </c>
      <c r="R2380" s="122">
        <v>0.20204343218359999</v>
      </c>
      <c r="S2380" s="122">
        <v>0.2019507496972</v>
      </c>
      <c r="T2380" s="122">
        <v>0.2027022523316</v>
      </c>
      <c r="U2380" s="122">
        <v>0.2449669397</v>
      </c>
      <c r="V2380" s="122">
        <v>0.22908355596560001</v>
      </c>
      <c r="W2380" s="122">
        <v>0.22395803444279999</v>
      </c>
      <c r="X2380" s="122">
        <v>0.22349012135519999</v>
      </c>
      <c r="Y2380" s="122">
        <v>0.2387218742776</v>
      </c>
      <c r="Z2380" s="122">
        <v>0.25347053872559999</v>
      </c>
      <c r="AA2380" s="122">
        <v>0.24978543942520001</v>
      </c>
      <c r="AB2380" s="122">
        <v>0.2201666877256</v>
      </c>
      <c r="AC2380" s="122">
        <v>0.2505402523036</v>
      </c>
      <c r="AD2380" s="122">
        <v>0.2537370332644</v>
      </c>
      <c r="AE2380" s="122">
        <v>0.18709055913520001</v>
      </c>
      <c r="AF2380" s="122">
        <v>0.17577154660239999</v>
      </c>
      <c r="AG2380" s="122">
        <v>0.17485679001000001</v>
      </c>
      <c r="AH2380" s="122">
        <v>0.19346181128680001</v>
      </c>
      <c r="AI2380" s="122">
        <v>0.20035304200519999</v>
      </c>
      <c r="AJ2380" s="122">
        <v>0.16768419848880001</v>
      </c>
      <c r="AK2380" s="122">
        <v>0.16972333239679999</v>
      </c>
      <c r="AL2380" s="122">
        <v>0</v>
      </c>
    </row>
    <row r="2381" spans="1:38" hidden="1" x14ac:dyDescent="0.25">
      <c r="A2381" s="122" t="s">
        <v>2028</v>
      </c>
      <c r="B2381" s="122">
        <v>1</v>
      </c>
      <c r="C2381" s="122" t="s">
        <v>2227</v>
      </c>
      <c r="D2381" s="122" t="s">
        <v>2137</v>
      </c>
      <c r="E2381" s="122">
        <v>44</v>
      </c>
      <c r="F2381" s="122">
        <v>0.40004273634080001</v>
      </c>
      <c r="G2381" s="122">
        <v>0.39702121584720002</v>
      </c>
      <c r="H2381" s="122">
        <v>0.41496049050400002</v>
      </c>
      <c r="I2381" s="122">
        <v>0.4474561696248</v>
      </c>
      <c r="J2381" s="122">
        <v>0.44902076299080002</v>
      </c>
      <c r="K2381" s="122">
        <v>0.44624564486040003</v>
      </c>
      <c r="L2381" s="122">
        <v>0.46636782018959999</v>
      </c>
      <c r="M2381" s="122">
        <v>0.4203846090444</v>
      </c>
      <c r="N2381" s="122">
        <v>0.40792404738679999</v>
      </c>
      <c r="O2381" s="122">
        <v>0.41025955446000001</v>
      </c>
      <c r="P2381" s="122">
        <v>0.42668632229999998</v>
      </c>
      <c r="Q2381" s="122">
        <v>0.34862366161559999</v>
      </c>
      <c r="R2381" s="122">
        <v>0.3506294161188</v>
      </c>
      <c r="S2381" s="122">
        <v>0.3576956783288</v>
      </c>
      <c r="T2381" s="122">
        <v>0.37929055459959998</v>
      </c>
      <c r="U2381" s="122">
        <v>0.32361570723439997</v>
      </c>
      <c r="V2381" s="122">
        <v>0.31874442055960001</v>
      </c>
      <c r="W2381" s="122">
        <v>0.34278029854320002</v>
      </c>
      <c r="X2381" s="122">
        <v>0.27295015032600001</v>
      </c>
      <c r="Y2381" s="122">
        <v>0.2751936431832</v>
      </c>
      <c r="Z2381" s="122">
        <v>0.29319793014959999</v>
      </c>
      <c r="AA2381" s="122">
        <v>0.3034597648208</v>
      </c>
      <c r="AB2381" s="122">
        <v>0.29794081798319999</v>
      </c>
      <c r="AC2381" s="122">
        <v>0.29976972546640002</v>
      </c>
      <c r="AD2381" s="122">
        <v>0.29416613035040001</v>
      </c>
      <c r="AE2381" s="122">
        <v>0.26118269945599998</v>
      </c>
      <c r="AF2381" s="122">
        <v>0.2676318190784</v>
      </c>
      <c r="AG2381" s="122">
        <v>0.27982997570079998</v>
      </c>
      <c r="AH2381" s="122">
        <v>0.24263992205320001</v>
      </c>
      <c r="AI2381" s="122">
        <v>0.23238452427680001</v>
      </c>
      <c r="AJ2381" s="122">
        <v>0.23228038815800001</v>
      </c>
      <c r="AK2381" s="122">
        <v>0.22712303552400001</v>
      </c>
      <c r="AL2381" s="122">
        <v>0</v>
      </c>
    </row>
    <row r="2382" spans="1:38" hidden="1" x14ac:dyDescent="0.25">
      <c r="A2382" s="122" t="s">
        <v>2028</v>
      </c>
      <c r="B2382" s="122">
        <v>1</v>
      </c>
      <c r="C2382" s="122" t="s">
        <v>2227</v>
      </c>
      <c r="D2382" s="122" t="s">
        <v>2138</v>
      </c>
      <c r="E2382" s="122">
        <v>44</v>
      </c>
      <c r="F2382" s="122">
        <v>0.39977841341480003</v>
      </c>
      <c r="G2382" s="122">
        <v>0.3984630045816</v>
      </c>
      <c r="H2382" s="122">
        <v>0.4076450610372</v>
      </c>
      <c r="I2382" s="122">
        <v>0.40341817124000001</v>
      </c>
      <c r="J2382" s="122">
        <v>0.39412160780720001</v>
      </c>
      <c r="K2382" s="122">
        <v>0.38699536282680003</v>
      </c>
      <c r="L2382" s="122">
        <v>0.40001690620640001</v>
      </c>
      <c r="M2382" s="122">
        <v>0.34725018047439998</v>
      </c>
      <c r="N2382" s="122">
        <v>0.3110382713116</v>
      </c>
      <c r="O2382" s="122">
        <v>0.29834541425360001</v>
      </c>
      <c r="P2382" s="122">
        <v>0.3112736773748</v>
      </c>
      <c r="Q2382" s="122">
        <v>0.28066092377399998</v>
      </c>
      <c r="R2382" s="122">
        <v>0.27785193133039998</v>
      </c>
      <c r="S2382" s="122">
        <v>0.28888020290080002</v>
      </c>
      <c r="T2382" s="122">
        <v>0.28255988512919999</v>
      </c>
      <c r="U2382" s="122">
        <v>0.19604817539719999</v>
      </c>
      <c r="V2382" s="122">
        <v>0.17853665094999999</v>
      </c>
      <c r="W2382" s="122">
        <v>0.18227244070279999</v>
      </c>
      <c r="X2382" s="122">
        <v>0.17703207323199999</v>
      </c>
      <c r="Y2382" s="122">
        <v>0.23265651366160001</v>
      </c>
      <c r="Z2382" s="122">
        <v>0.24507602630559999</v>
      </c>
      <c r="AA2382" s="122">
        <v>0.24246377870399999</v>
      </c>
      <c r="AB2382" s="122">
        <v>0.20942519170439999</v>
      </c>
      <c r="AC2382" s="122">
        <v>0.23687081078360001</v>
      </c>
      <c r="AD2382" s="122">
        <v>0.23989091327039999</v>
      </c>
      <c r="AE2382" s="122">
        <v>0.22502197572679999</v>
      </c>
      <c r="AF2382" s="122">
        <v>0.1965340643056</v>
      </c>
      <c r="AG2382" s="122">
        <v>0.19460379420999999</v>
      </c>
      <c r="AH2382" s="122">
        <v>0.19223676582599999</v>
      </c>
      <c r="AI2382" s="122">
        <v>0.21170804811239999</v>
      </c>
      <c r="AJ2382" s="122">
        <v>0.1758314153792</v>
      </c>
      <c r="AK2382" s="122">
        <v>0.18507714494640001</v>
      </c>
      <c r="AL2382" s="122">
        <v>0</v>
      </c>
    </row>
    <row r="2383" spans="1:38" hidden="1" x14ac:dyDescent="0.25">
      <c r="A2383" s="122" t="s">
        <v>2028</v>
      </c>
      <c r="B2383" s="122">
        <v>1</v>
      </c>
      <c r="C2383" s="122" t="s">
        <v>2227</v>
      </c>
      <c r="D2383" s="122" t="s">
        <v>2139</v>
      </c>
      <c r="E2383" s="122">
        <v>44</v>
      </c>
      <c r="F2383" s="122">
        <v>0.25441689259560002</v>
      </c>
      <c r="G2383" s="122">
        <v>0.25173272054559998</v>
      </c>
      <c r="H2383" s="122">
        <v>0.2564732356312</v>
      </c>
      <c r="I2383" s="122">
        <v>0.29094218494039997</v>
      </c>
      <c r="J2383" s="122">
        <v>0.28412458754960002</v>
      </c>
      <c r="K2383" s="122">
        <v>0.29015143833759999</v>
      </c>
      <c r="L2383" s="122">
        <v>0.28793943222520002</v>
      </c>
      <c r="M2383" s="122">
        <v>0.25562735265480002</v>
      </c>
      <c r="N2383" s="122">
        <v>0.2428268354708</v>
      </c>
      <c r="O2383" s="122">
        <v>0.23046444876280001</v>
      </c>
      <c r="P2383" s="122">
        <v>0.2330467414688</v>
      </c>
      <c r="Q2383" s="122">
        <v>0.2035147313864</v>
      </c>
      <c r="R2383" s="122">
        <v>0.19727218710079999</v>
      </c>
      <c r="S2383" s="122">
        <v>0.2035261720688</v>
      </c>
      <c r="T2383" s="122">
        <v>0.20595623792519999</v>
      </c>
      <c r="U2383" s="122">
        <v>0.18614554145600001</v>
      </c>
      <c r="V2383" s="122">
        <v>0.1730014398336</v>
      </c>
      <c r="W2383" s="122">
        <v>0.175723848972</v>
      </c>
      <c r="X2383" s="122">
        <v>0.1739139753036</v>
      </c>
      <c r="Y2383" s="122">
        <v>0.21410606658</v>
      </c>
      <c r="Z2383" s="122">
        <v>0.21611982197679999</v>
      </c>
      <c r="AA2383" s="122">
        <v>0.20533650213720001</v>
      </c>
      <c r="AB2383" s="122">
        <v>0.18573592970239999</v>
      </c>
      <c r="AC2383" s="122">
        <v>0.20925045217999999</v>
      </c>
      <c r="AD2383" s="122">
        <v>0.21288606500560001</v>
      </c>
      <c r="AE2383" s="122">
        <v>0.15211101213280001</v>
      </c>
      <c r="AF2383" s="122">
        <v>0.1384332563348</v>
      </c>
      <c r="AG2383" s="122">
        <v>0.13076619666600001</v>
      </c>
      <c r="AH2383" s="122">
        <v>0.14884757381479999</v>
      </c>
      <c r="AI2383" s="122">
        <v>0.14001957514159999</v>
      </c>
      <c r="AJ2383" s="122">
        <v>0.1244682613496</v>
      </c>
      <c r="AK2383" s="122">
        <v>0.1220263102296</v>
      </c>
      <c r="AL2383" s="122">
        <v>0</v>
      </c>
    </row>
    <row r="2384" spans="1:38" hidden="1" x14ac:dyDescent="0.25">
      <c r="A2384" s="122" t="s">
        <v>2028</v>
      </c>
      <c r="B2384" s="122">
        <v>1</v>
      </c>
      <c r="C2384" s="122" t="s">
        <v>2227</v>
      </c>
      <c r="D2384" s="122" t="s">
        <v>2140</v>
      </c>
      <c r="E2384" s="122">
        <v>44</v>
      </c>
      <c r="F2384" s="122">
        <v>0.16529755849880001</v>
      </c>
      <c r="G2384" s="122">
        <v>0.17442663201319999</v>
      </c>
      <c r="H2384" s="122">
        <v>0.17674362226080001</v>
      </c>
      <c r="I2384" s="122">
        <v>0.17147179826280001</v>
      </c>
      <c r="J2384" s="122">
        <v>0.17186363830160001</v>
      </c>
      <c r="K2384" s="122">
        <v>0.17937275166719999</v>
      </c>
      <c r="L2384" s="122">
        <v>0.17909874592399999</v>
      </c>
      <c r="M2384" s="122">
        <v>0.16744697796120001</v>
      </c>
      <c r="N2384" s="122">
        <v>0.1434002632552</v>
      </c>
      <c r="O2384" s="122">
        <v>0.148834680862</v>
      </c>
      <c r="P2384" s="122">
        <v>0.15758316749279999</v>
      </c>
      <c r="Q2384" s="122">
        <v>0.14453295567480001</v>
      </c>
      <c r="R2384" s="122">
        <v>0.13985488085520001</v>
      </c>
      <c r="S2384" s="122">
        <v>0.1320179111216</v>
      </c>
      <c r="T2384" s="122">
        <v>0.13507066164760001</v>
      </c>
      <c r="U2384" s="122">
        <v>0.16203264233520001</v>
      </c>
      <c r="V2384" s="122">
        <v>0.14642459942040001</v>
      </c>
      <c r="W2384" s="122">
        <v>0.1535547298488</v>
      </c>
      <c r="X2384" s="122">
        <v>0.1736965847792</v>
      </c>
      <c r="Y2384" s="122">
        <v>0.21418506881800001</v>
      </c>
      <c r="Z2384" s="122">
        <v>0.22619432311279999</v>
      </c>
      <c r="AA2384" s="122">
        <v>0.22691356971919999</v>
      </c>
      <c r="AB2384" s="122">
        <v>0.20047586537439999</v>
      </c>
      <c r="AC2384" s="122">
        <v>0.2331154647332</v>
      </c>
      <c r="AD2384" s="122">
        <v>0.23033344069119999</v>
      </c>
      <c r="AE2384" s="122">
        <v>0.30265162682719998</v>
      </c>
      <c r="AF2384" s="122">
        <v>0.229080410314</v>
      </c>
      <c r="AG2384" s="122">
        <v>0.22556475236679999</v>
      </c>
      <c r="AH2384" s="122">
        <v>0.25523527790880002</v>
      </c>
      <c r="AI2384" s="122">
        <v>0.27029910708639998</v>
      </c>
      <c r="AJ2384" s="122">
        <v>0.2205123269972</v>
      </c>
      <c r="AK2384" s="122">
        <v>0.21532853834519999</v>
      </c>
      <c r="AL2384" s="122">
        <v>0</v>
      </c>
    </row>
    <row r="2385" spans="1:38" hidden="1" x14ac:dyDescent="0.25">
      <c r="A2385" s="122" t="s">
        <v>2028</v>
      </c>
      <c r="B2385" s="122">
        <v>1</v>
      </c>
      <c r="C2385" s="122" t="s">
        <v>2227</v>
      </c>
      <c r="D2385" s="122" t="s">
        <v>2141</v>
      </c>
      <c r="E2385" s="122">
        <v>44</v>
      </c>
      <c r="F2385" s="122">
        <v>0.66583564354439995</v>
      </c>
      <c r="G2385" s="122">
        <v>0.67128374223679999</v>
      </c>
      <c r="H2385" s="122">
        <v>0.67952591265439999</v>
      </c>
      <c r="I2385" s="122">
        <v>0.56183923348840004</v>
      </c>
      <c r="J2385" s="122">
        <v>0.54892787197360005</v>
      </c>
      <c r="K2385" s="122">
        <v>0.54698802138960001</v>
      </c>
      <c r="L2385" s="122">
        <v>0.5692724158968</v>
      </c>
      <c r="M2385" s="122">
        <v>0.49765151546039998</v>
      </c>
      <c r="N2385" s="122">
        <v>0.45199391225520003</v>
      </c>
      <c r="O2385" s="122">
        <v>0.4463984430388</v>
      </c>
      <c r="P2385" s="122">
        <v>0.446853569176</v>
      </c>
      <c r="Q2385" s="122">
        <v>0.45228249576719998</v>
      </c>
      <c r="R2385" s="122">
        <v>0.44761626544880001</v>
      </c>
      <c r="S2385" s="122">
        <v>0.45013045807239999</v>
      </c>
      <c r="T2385" s="122">
        <v>0.44928335158839999</v>
      </c>
      <c r="U2385" s="122">
        <v>0.5364860303208</v>
      </c>
      <c r="V2385" s="122">
        <v>0.48440332733800001</v>
      </c>
      <c r="W2385" s="122">
        <v>0.50466457557879996</v>
      </c>
      <c r="X2385" s="122">
        <v>0.51702464984800001</v>
      </c>
      <c r="Y2385" s="122">
        <v>0.40274182585559998</v>
      </c>
      <c r="Z2385" s="122">
        <v>0.42063045212439998</v>
      </c>
      <c r="AA2385" s="122">
        <v>0.41908836034519997</v>
      </c>
      <c r="AB2385" s="122">
        <v>0.38119793604199997</v>
      </c>
      <c r="AC2385" s="122">
        <v>0.4310946750488</v>
      </c>
      <c r="AD2385" s="122">
        <v>0.43621955452599998</v>
      </c>
      <c r="AE2385" s="122">
        <v>0.58728439132160004</v>
      </c>
      <c r="AF2385" s="122">
        <v>0.52448380966520003</v>
      </c>
      <c r="AG2385" s="122">
        <v>0.51786762834800004</v>
      </c>
      <c r="AH2385" s="122">
        <v>0.57889710094439994</v>
      </c>
      <c r="AI2385" s="122">
        <v>0.59224920102879997</v>
      </c>
      <c r="AJ2385" s="122">
        <v>0.51604831939920004</v>
      </c>
      <c r="AK2385" s="122">
        <v>0.4976481018824</v>
      </c>
      <c r="AL2385" s="122">
        <v>0</v>
      </c>
    </row>
    <row r="2386" spans="1:38" hidden="1" x14ac:dyDescent="0.25">
      <c r="A2386" s="122" t="s">
        <v>2028</v>
      </c>
      <c r="B2386" s="122">
        <v>1</v>
      </c>
      <c r="C2386" s="122" t="s">
        <v>2227</v>
      </c>
      <c r="D2386" s="122" t="s">
        <v>2142</v>
      </c>
      <c r="E2386" s="122">
        <v>44</v>
      </c>
      <c r="F2386" s="122">
        <v>0.31074568478519998</v>
      </c>
      <c r="G2386" s="122">
        <v>0.30959466617519998</v>
      </c>
      <c r="H2386" s="122">
        <v>0.31544078791680003</v>
      </c>
      <c r="I2386" s="122">
        <v>0.30685151244160003</v>
      </c>
      <c r="J2386" s="122">
        <v>0.30681116286519999</v>
      </c>
      <c r="K2386" s="122">
        <v>0.30916839825480003</v>
      </c>
      <c r="L2386" s="122">
        <v>0.31178715020320003</v>
      </c>
      <c r="M2386" s="122">
        <v>0.29166666029760002</v>
      </c>
      <c r="N2386" s="122">
        <v>0.2713982341224</v>
      </c>
      <c r="O2386" s="122">
        <v>0.25612609587879998</v>
      </c>
      <c r="P2386" s="122">
        <v>0.26315172345839999</v>
      </c>
      <c r="Q2386" s="122">
        <v>0.25957005288480001</v>
      </c>
      <c r="R2386" s="122">
        <v>0.25246159955800002</v>
      </c>
      <c r="S2386" s="122">
        <v>0.2492701192632</v>
      </c>
      <c r="T2386" s="122">
        <v>0.25252573153919999</v>
      </c>
      <c r="U2386" s="122">
        <v>0.26779427493840002</v>
      </c>
      <c r="V2386" s="122">
        <v>0.25251146056360002</v>
      </c>
      <c r="W2386" s="122">
        <v>0.25796998802400001</v>
      </c>
      <c r="X2386" s="122">
        <v>0.2663565110444</v>
      </c>
      <c r="Y2386" s="122">
        <v>0.27640490494960002</v>
      </c>
      <c r="Z2386" s="122">
        <v>0.28831925053680002</v>
      </c>
      <c r="AA2386" s="122">
        <v>0.28389399825360001</v>
      </c>
      <c r="AB2386" s="122">
        <v>0.25471299439040002</v>
      </c>
      <c r="AC2386" s="122">
        <v>0.29682365814360001</v>
      </c>
      <c r="AD2386" s="122">
        <v>0.31908007747279998</v>
      </c>
      <c r="AE2386" s="122">
        <v>0.3225188455104</v>
      </c>
      <c r="AF2386" s="122">
        <v>0.30538178381480002</v>
      </c>
      <c r="AG2386" s="122">
        <v>0.29267533498839998</v>
      </c>
      <c r="AH2386" s="122">
        <v>0.34069754294240001</v>
      </c>
      <c r="AI2386" s="122">
        <v>0.36463927213280001</v>
      </c>
      <c r="AJ2386" s="122">
        <v>0.2977329353964</v>
      </c>
      <c r="AK2386" s="122">
        <v>0.29120235831399999</v>
      </c>
      <c r="AL2386" s="122">
        <v>0</v>
      </c>
    </row>
    <row r="2387" spans="1:38" hidden="1" x14ac:dyDescent="0.25">
      <c r="A2387" s="122" t="s">
        <v>2028</v>
      </c>
      <c r="B2387" s="122">
        <v>1</v>
      </c>
      <c r="C2387" s="122" t="s">
        <v>2227</v>
      </c>
      <c r="D2387" s="122" t="s">
        <v>2143</v>
      </c>
      <c r="E2387" s="122">
        <v>44</v>
      </c>
      <c r="F2387" s="122">
        <v>0.33417809061280002</v>
      </c>
      <c r="G2387" s="122">
        <v>0.33464806452279999</v>
      </c>
      <c r="H2387" s="122">
        <v>0.33826386502439998</v>
      </c>
      <c r="I2387" s="122">
        <v>0.33797887149040001</v>
      </c>
      <c r="J2387" s="122">
        <v>0.3324954483816</v>
      </c>
      <c r="K2387" s="122">
        <v>0.33306030167759998</v>
      </c>
      <c r="L2387" s="122">
        <v>0.34014817774</v>
      </c>
      <c r="M2387" s="122">
        <v>0.31574997771800001</v>
      </c>
      <c r="N2387" s="122">
        <v>0.278862667944</v>
      </c>
      <c r="O2387" s="122">
        <v>0.27449115188040002</v>
      </c>
      <c r="P2387" s="122">
        <v>0.26678989897560001</v>
      </c>
      <c r="Q2387" s="122">
        <v>0.27836908363040003</v>
      </c>
      <c r="R2387" s="122">
        <v>0.26741961424080002</v>
      </c>
      <c r="S2387" s="122">
        <v>0.26872539065680001</v>
      </c>
      <c r="T2387" s="122">
        <v>0.26392225893319998</v>
      </c>
      <c r="U2387" s="122">
        <v>0.33343522762479999</v>
      </c>
      <c r="V2387" s="122">
        <v>0.30972596680199999</v>
      </c>
      <c r="W2387" s="122">
        <v>0.30930841544960003</v>
      </c>
      <c r="X2387" s="122">
        <v>0.32028504393759999</v>
      </c>
      <c r="Y2387" s="122">
        <v>0.36303878438519999</v>
      </c>
      <c r="Z2387" s="122">
        <v>0.38457374017439999</v>
      </c>
      <c r="AA2387" s="122">
        <v>0.36784742494360001</v>
      </c>
      <c r="AB2387" s="122">
        <v>0.32293926298480002</v>
      </c>
      <c r="AC2387" s="122">
        <v>0.38581602655679997</v>
      </c>
      <c r="AD2387" s="122">
        <v>0.39495664242720002</v>
      </c>
      <c r="AE2387" s="122">
        <v>0.2873428404028</v>
      </c>
      <c r="AF2387" s="122">
        <v>0.26734152032559999</v>
      </c>
      <c r="AG2387" s="122">
        <v>0.25645388557600002</v>
      </c>
      <c r="AH2387" s="122">
        <v>0.30801776636680001</v>
      </c>
      <c r="AI2387" s="122">
        <v>0.3017187572924</v>
      </c>
      <c r="AJ2387" s="122">
        <v>0.26682571707120001</v>
      </c>
      <c r="AK2387" s="122">
        <v>0.25953789602159999</v>
      </c>
      <c r="AL2387" s="122">
        <v>0</v>
      </c>
    </row>
    <row r="2388" spans="1:38" hidden="1" x14ac:dyDescent="0.25">
      <c r="A2388" s="122" t="s">
        <v>2028</v>
      </c>
      <c r="B2388" s="122">
        <v>1</v>
      </c>
      <c r="C2388" s="122" t="s">
        <v>2227</v>
      </c>
      <c r="D2388" s="122" t="s">
        <v>2177</v>
      </c>
      <c r="E2388" s="122">
        <v>44</v>
      </c>
      <c r="F2388" s="122">
        <v>2.5092981116000002E-3</v>
      </c>
      <c r="G2388" s="122">
        <v>2.3572252340000001E-3</v>
      </c>
      <c r="H2388" s="122">
        <v>2.7152171200000002E-3</v>
      </c>
      <c r="I2388" s="122">
        <v>2.5052898975999999E-3</v>
      </c>
      <c r="J2388" s="122">
        <v>1.9353475736E-3</v>
      </c>
      <c r="K2388" s="122">
        <v>1.6004316299999999E-3</v>
      </c>
      <c r="L2388" s="122">
        <v>1.2588410911999999E-3</v>
      </c>
      <c r="M2388" s="122">
        <v>1.1933759964E-3</v>
      </c>
      <c r="N2388" s="122">
        <v>1.217957706E-3</v>
      </c>
      <c r="O2388" s="122">
        <v>2.02539036E-3</v>
      </c>
      <c r="P2388" s="122">
        <v>3.2729807095999998E-3</v>
      </c>
      <c r="Q2388" s="122">
        <v>9.6138035028000002E-3</v>
      </c>
      <c r="R2388" s="122">
        <v>6.6378611403999999E-3</v>
      </c>
      <c r="S2388" s="122">
        <v>8.3606904023999992E-3</v>
      </c>
      <c r="T2388" s="122">
        <v>9.3330477324000006E-3</v>
      </c>
      <c r="U2388" s="122">
        <v>8.2436950428000002E-3</v>
      </c>
      <c r="V2388" s="122">
        <v>1.0028068946E-2</v>
      </c>
      <c r="W2388" s="122">
        <v>5.3194182999999999E-3</v>
      </c>
      <c r="X2388" s="122">
        <v>7.0169731071999999E-3</v>
      </c>
      <c r="Y2388" s="122">
        <v>3.3575524108000001E-3</v>
      </c>
      <c r="Z2388" s="122">
        <v>1.6276553132E-3</v>
      </c>
      <c r="AA2388" s="122">
        <v>1.3976084976000001E-3</v>
      </c>
      <c r="AB2388" s="122">
        <v>7.1798048279999996E-4</v>
      </c>
      <c r="AC2388" s="122">
        <v>6.3319235839999998E-4</v>
      </c>
      <c r="AD2388" s="122">
        <v>1.5672009164000001E-3</v>
      </c>
      <c r="AE2388" s="122">
        <v>1.3771457252000001E-3</v>
      </c>
      <c r="AF2388" s="122">
        <v>1.38052817E-3</v>
      </c>
      <c r="AG2388" s="122">
        <v>1.3853873740000001E-3</v>
      </c>
      <c r="AH2388" s="122">
        <v>1.3859063316E-3</v>
      </c>
      <c r="AI2388" s="122">
        <v>1.3772655736000001E-3</v>
      </c>
      <c r="AJ2388" s="122">
        <v>1.3276756584000001E-3</v>
      </c>
      <c r="AK2388" s="122">
        <v>1.3661379787999999E-3</v>
      </c>
      <c r="AL2388" s="122">
        <v>0</v>
      </c>
    </row>
    <row r="2389" spans="1:38" hidden="1" x14ac:dyDescent="0.25">
      <c r="A2389" s="122" t="s">
        <v>2028</v>
      </c>
      <c r="B2389" s="122">
        <v>1</v>
      </c>
      <c r="C2389" s="122" t="s">
        <v>2227</v>
      </c>
      <c r="D2389" s="122" t="s">
        <v>2144</v>
      </c>
      <c r="E2389" s="122">
        <v>44</v>
      </c>
      <c r="F2389" s="122">
        <v>0.24822465377360001</v>
      </c>
      <c r="G2389" s="122">
        <v>0.26141617970160003</v>
      </c>
      <c r="H2389" s="122">
        <v>0.26307640705919999</v>
      </c>
      <c r="I2389" s="122">
        <v>0.24550457902039999</v>
      </c>
      <c r="J2389" s="122">
        <v>0.24838754793439999</v>
      </c>
      <c r="K2389" s="122">
        <v>0.24429964144880001</v>
      </c>
      <c r="L2389" s="122">
        <v>0.2373944400212</v>
      </c>
      <c r="M2389" s="122">
        <v>0.20637335635279999</v>
      </c>
      <c r="N2389" s="122">
        <v>0.18154705835279999</v>
      </c>
      <c r="O2389" s="122">
        <v>0.18386595956400001</v>
      </c>
      <c r="P2389" s="122">
        <v>0.19452495509439999</v>
      </c>
      <c r="Q2389" s="122">
        <v>0.17398186562119999</v>
      </c>
      <c r="R2389" s="122">
        <v>0.162822869664</v>
      </c>
      <c r="S2389" s="122">
        <v>0.15590420842079999</v>
      </c>
      <c r="T2389" s="122">
        <v>0.17095922828599999</v>
      </c>
      <c r="U2389" s="122">
        <v>0.177438104214</v>
      </c>
      <c r="V2389" s="122">
        <v>0.17322253018</v>
      </c>
      <c r="W2389" s="122">
        <v>0.1732838297148</v>
      </c>
      <c r="X2389" s="122">
        <v>0.15819217893080001</v>
      </c>
      <c r="Y2389" s="122">
        <v>0.1567428032464</v>
      </c>
      <c r="Z2389" s="122">
        <v>0.17458717874919999</v>
      </c>
      <c r="AA2389" s="122">
        <v>0.1723884395212</v>
      </c>
      <c r="AB2389" s="122">
        <v>0.17738006650839999</v>
      </c>
      <c r="AC2389" s="122">
        <v>0.17356877937000001</v>
      </c>
      <c r="AD2389" s="122">
        <v>0.1728902816788</v>
      </c>
      <c r="AE2389" s="122">
        <v>0.13589673258000001</v>
      </c>
      <c r="AF2389" s="122">
        <v>0.1346050206004</v>
      </c>
      <c r="AG2389" s="122">
        <v>0.1232408365328</v>
      </c>
      <c r="AH2389" s="122">
        <v>0.13087799357919999</v>
      </c>
      <c r="AI2389" s="122">
        <v>0.13090071672440001</v>
      </c>
      <c r="AJ2389" s="122">
        <v>0.12797957857440001</v>
      </c>
      <c r="AK2389" s="122">
        <v>0.1244173122696</v>
      </c>
      <c r="AL2389" s="122">
        <v>0</v>
      </c>
    </row>
    <row r="2390" spans="1:38" hidden="1" x14ac:dyDescent="0.25">
      <c r="A2390" s="122" t="s">
        <v>2028</v>
      </c>
      <c r="B2390" s="122">
        <v>1</v>
      </c>
      <c r="C2390" s="122" t="s">
        <v>2227</v>
      </c>
      <c r="D2390" s="122" t="s">
        <v>2145</v>
      </c>
      <c r="E2390" s="122">
        <v>44</v>
      </c>
      <c r="F2390" s="122">
        <v>6.8840757731200006E-2</v>
      </c>
      <c r="G2390" s="122">
        <v>7.3426875129999999E-2</v>
      </c>
      <c r="H2390" s="122">
        <v>6.6072743685199997E-2</v>
      </c>
      <c r="I2390" s="122">
        <v>6.4654494408000002E-2</v>
      </c>
      <c r="J2390" s="122">
        <v>6.5760102987600003E-2</v>
      </c>
      <c r="K2390" s="122">
        <v>7.2692430389599993E-2</v>
      </c>
      <c r="L2390" s="122">
        <v>7.0355097041600007E-2</v>
      </c>
      <c r="M2390" s="122">
        <v>7.1956741682000003E-2</v>
      </c>
      <c r="N2390" s="122">
        <v>6.4428640662400005E-2</v>
      </c>
      <c r="O2390" s="122">
        <v>6.4936486781599995E-2</v>
      </c>
      <c r="P2390" s="122">
        <v>6.5848229714400006E-2</v>
      </c>
      <c r="Q2390" s="122">
        <v>5.3690370927199998E-2</v>
      </c>
      <c r="R2390" s="122">
        <v>5.1972170527199997E-2</v>
      </c>
      <c r="S2390" s="122">
        <v>5.30300451156E-2</v>
      </c>
      <c r="T2390" s="122">
        <v>5.5858188038800001E-2</v>
      </c>
      <c r="U2390" s="122">
        <v>0.1011692051608</v>
      </c>
      <c r="V2390" s="122">
        <v>9.6257093867199994E-2</v>
      </c>
      <c r="W2390" s="122">
        <v>0.1004207167628</v>
      </c>
      <c r="X2390" s="122">
        <v>0.103510898036</v>
      </c>
      <c r="Y2390" s="122">
        <v>6.9053545836799998E-2</v>
      </c>
      <c r="Z2390" s="122">
        <v>6.7394441973600006E-2</v>
      </c>
      <c r="AA2390" s="122">
        <v>6.0388200143600003E-2</v>
      </c>
      <c r="AB2390" s="122">
        <v>5.4077047281600003E-2</v>
      </c>
      <c r="AC2390" s="122">
        <v>6.3069979392E-2</v>
      </c>
      <c r="AD2390" s="122">
        <v>6.28136474784E-2</v>
      </c>
      <c r="AE2390" s="122">
        <v>0.12869145846480001</v>
      </c>
      <c r="AF2390" s="122">
        <v>0.13390071944759999</v>
      </c>
      <c r="AG2390" s="122">
        <v>0.1327503871456</v>
      </c>
      <c r="AH2390" s="122">
        <v>0.16318603725200001</v>
      </c>
      <c r="AI2390" s="122">
        <v>0.1602247862376</v>
      </c>
      <c r="AJ2390" s="122">
        <v>0.1391866930608</v>
      </c>
      <c r="AK2390" s="122">
        <v>0.1511357717912</v>
      </c>
      <c r="AL2390" s="122">
        <v>0</v>
      </c>
    </row>
    <row r="2391" spans="1:38" hidden="1" x14ac:dyDescent="0.25">
      <c r="A2391" s="122" t="s">
        <v>2028</v>
      </c>
      <c r="B2391" s="122">
        <v>1</v>
      </c>
      <c r="C2391" s="122" t="s">
        <v>2227</v>
      </c>
      <c r="D2391" s="122" t="s">
        <v>2146</v>
      </c>
      <c r="E2391" s="122">
        <v>44</v>
      </c>
      <c r="F2391" s="122">
        <v>0.42823766167839999</v>
      </c>
      <c r="G2391" s="122">
        <v>0.40802208104280002</v>
      </c>
      <c r="H2391" s="122">
        <v>0.43992046042560001</v>
      </c>
      <c r="I2391" s="122">
        <v>0.49347099684399998</v>
      </c>
      <c r="J2391" s="122">
        <v>0.48333583548039999</v>
      </c>
      <c r="K2391" s="122">
        <v>0.48958014398439997</v>
      </c>
      <c r="L2391" s="122">
        <v>0.49896173402319999</v>
      </c>
      <c r="M2391" s="122">
        <v>0.4606818261192</v>
      </c>
      <c r="N2391" s="122">
        <v>0.43690938273360003</v>
      </c>
      <c r="O2391" s="122">
        <v>0.40996938406759997</v>
      </c>
      <c r="P2391" s="122">
        <v>0.4160697743972</v>
      </c>
      <c r="Q2391" s="122">
        <v>0.37428830945519997</v>
      </c>
      <c r="R2391" s="122">
        <v>0.3565279319056</v>
      </c>
      <c r="S2391" s="122">
        <v>0.37420998741560002</v>
      </c>
      <c r="T2391" s="122">
        <v>0.35476592108720001</v>
      </c>
      <c r="U2391" s="122">
        <v>0.39011159785080002</v>
      </c>
      <c r="V2391" s="122">
        <v>0.36862415989000002</v>
      </c>
      <c r="W2391" s="122">
        <v>0.3615019916844</v>
      </c>
      <c r="X2391" s="122">
        <v>0.3923209062836</v>
      </c>
      <c r="Y2391" s="122">
        <v>0.37168203396240002</v>
      </c>
      <c r="Z2391" s="122">
        <v>0.39410337400840001</v>
      </c>
      <c r="AA2391" s="122">
        <v>0.3829195652072</v>
      </c>
      <c r="AB2391" s="122">
        <v>0.35063204174599999</v>
      </c>
      <c r="AC2391" s="122">
        <v>0.3939206367236</v>
      </c>
      <c r="AD2391" s="122">
        <v>0.3913878650948</v>
      </c>
      <c r="AE2391" s="122">
        <v>0.31521721168279998</v>
      </c>
      <c r="AF2391" s="122">
        <v>0.29741596879120002</v>
      </c>
      <c r="AG2391" s="122">
        <v>0.27999049959720002</v>
      </c>
      <c r="AH2391" s="122">
        <v>0.30433001850160002</v>
      </c>
      <c r="AI2391" s="122">
        <v>0.29029723319520001</v>
      </c>
      <c r="AJ2391" s="122">
        <v>0.27040659926839999</v>
      </c>
      <c r="AK2391" s="122">
        <v>0.28230051569999998</v>
      </c>
      <c r="AL2391" s="122">
        <v>0</v>
      </c>
    </row>
    <row r="2392" spans="1:38" hidden="1" x14ac:dyDescent="0.25">
      <c r="A2392" s="122" t="s">
        <v>2028</v>
      </c>
      <c r="B2392" s="122">
        <v>1</v>
      </c>
      <c r="C2392" s="122" t="s">
        <v>2227</v>
      </c>
      <c r="D2392" s="122" t="s">
        <v>2147</v>
      </c>
      <c r="E2392" s="122">
        <v>44</v>
      </c>
      <c r="F2392" s="122">
        <v>7.9842792052799996E-2</v>
      </c>
      <c r="G2392" s="122">
        <v>7.98037752288E-2</v>
      </c>
      <c r="H2392" s="122">
        <v>8.2291246506000004E-2</v>
      </c>
      <c r="I2392" s="122">
        <v>7.9815382276000005E-2</v>
      </c>
      <c r="J2392" s="122">
        <v>7.9668311855999999E-2</v>
      </c>
      <c r="K2392" s="122">
        <v>8.0050486227599998E-2</v>
      </c>
      <c r="L2392" s="122">
        <v>7.8819444863599999E-2</v>
      </c>
      <c r="M2392" s="122">
        <v>7.3465253884400006E-2</v>
      </c>
      <c r="N2392" s="122">
        <v>7.1759619943200001E-2</v>
      </c>
      <c r="O2392" s="122">
        <v>7.0207971892799995E-2</v>
      </c>
      <c r="P2392" s="122">
        <v>6.7514573509599995E-2</v>
      </c>
      <c r="Q2392" s="122">
        <v>6.7618256577199998E-2</v>
      </c>
      <c r="R2392" s="122">
        <v>6.5405114129599998E-2</v>
      </c>
      <c r="S2392" s="122">
        <v>6.7356501629199997E-2</v>
      </c>
      <c r="T2392" s="122">
        <v>6.5491560259999998E-2</v>
      </c>
      <c r="U2392" s="122">
        <v>5.8853196648399997E-2</v>
      </c>
      <c r="V2392" s="122">
        <v>5.5888432997599997E-2</v>
      </c>
      <c r="W2392" s="122">
        <v>5.9370371804800003E-2</v>
      </c>
      <c r="X2392" s="122">
        <v>5.5058179405599997E-2</v>
      </c>
      <c r="Y2392" s="122">
        <v>5.2617813799599997E-2</v>
      </c>
      <c r="Z2392" s="122">
        <v>5.4514687628799997E-2</v>
      </c>
      <c r="AA2392" s="122">
        <v>5.7129626251600001E-2</v>
      </c>
      <c r="AB2392" s="122">
        <v>5.62626215732E-2</v>
      </c>
      <c r="AC2392" s="122">
        <v>5.8263783678800002E-2</v>
      </c>
      <c r="AD2392" s="122">
        <v>5.9484488837199999E-2</v>
      </c>
      <c r="AE2392" s="122">
        <v>6.0722464236000001E-2</v>
      </c>
      <c r="AF2392" s="122">
        <v>6.04294467E-2</v>
      </c>
      <c r="AG2392" s="122">
        <v>6.0779232575600001E-2</v>
      </c>
      <c r="AH2392" s="122">
        <v>6.2244004029200002E-2</v>
      </c>
      <c r="AI2392" s="122">
        <v>5.9847700211599998E-2</v>
      </c>
      <c r="AJ2392" s="122">
        <v>5.9061310812000001E-2</v>
      </c>
      <c r="AK2392" s="122">
        <v>5.9468866464E-2</v>
      </c>
      <c r="AL2392" s="122">
        <v>0</v>
      </c>
    </row>
    <row r="2393" spans="1:38" hidden="1" x14ac:dyDescent="0.25">
      <c r="A2393" s="122" t="s">
        <v>2028</v>
      </c>
      <c r="B2393" s="122">
        <v>1</v>
      </c>
      <c r="C2393" s="122" t="s">
        <v>2227</v>
      </c>
      <c r="D2393" s="122" t="s">
        <v>475</v>
      </c>
      <c r="E2393" s="122">
        <v>44</v>
      </c>
      <c r="F2393" s="122">
        <v>0.1057777093408</v>
      </c>
      <c r="G2393" s="122">
        <v>0.1080123489032</v>
      </c>
      <c r="H2393" s="122">
        <v>0.1089063659824</v>
      </c>
      <c r="I2393" s="122">
        <v>0.1040074736288</v>
      </c>
      <c r="J2393" s="122">
        <v>0.10476373799079999</v>
      </c>
      <c r="K2393" s="122">
        <v>0.10321311535079999</v>
      </c>
      <c r="L2393" s="122">
        <v>0.10539961725160001</v>
      </c>
      <c r="M2393" s="122">
        <v>0.1007915776532</v>
      </c>
      <c r="N2393" s="122">
        <v>9.8922005996799997E-2</v>
      </c>
      <c r="O2393" s="122">
        <v>8.9435716879600002E-2</v>
      </c>
      <c r="P2393" s="122">
        <v>8.8997814365600003E-2</v>
      </c>
      <c r="Q2393" s="122">
        <v>8.8350222623599997E-2</v>
      </c>
      <c r="R2393" s="122">
        <v>8.7049364144399996E-2</v>
      </c>
      <c r="S2393" s="122">
        <v>8.7439727519199997E-2</v>
      </c>
      <c r="T2393" s="122">
        <v>8.60295078972E-2</v>
      </c>
      <c r="U2393" s="122">
        <v>7.71762382188E-2</v>
      </c>
      <c r="V2393" s="122">
        <v>7.4231955168000005E-2</v>
      </c>
      <c r="W2393" s="122">
        <v>7.1405156099200007E-2</v>
      </c>
      <c r="X2393" s="122">
        <v>7.4827915548400001E-2</v>
      </c>
      <c r="Y2393" s="122">
        <v>7.2350000343599993E-2</v>
      </c>
      <c r="Z2393" s="122">
        <v>8.0766158947600003E-2</v>
      </c>
      <c r="AA2393" s="122">
        <v>8.0664115977199996E-2</v>
      </c>
      <c r="AB2393" s="122">
        <v>7.5849805701600007E-2</v>
      </c>
      <c r="AC2393" s="122">
        <v>8.2481036260000001E-2</v>
      </c>
      <c r="AD2393" s="122">
        <v>8.1053120372000007E-2</v>
      </c>
      <c r="AE2393" s="122">
        <v>7.6208065124799995E-2</v>
      </c>
      <c r="AF2393" s="122">
        <v>7.2541055949600003E-2</v>
      </c>
      <c r="AG2393" s="122">
        <v>6.86563895304E-2</v>
      </c>
      <c r="AH2393" s="122">
        <v>8.0599195149199998E-2</v>
      </c>
      <c r="AI2393" s="122">
        <v>8.2809942854800006E-2</v>
      </c>
      <c r="AJ2393" s="122">
        <v>7.1568970463200002E-2</v>
      </c>
      <c r="AK2393" s="122">
        <v>7.2679295001600003E-2</v>
      </c>
      <c r="AL2393" s="122">
        <v>0</v>
      </c>
    </row>
    <row r="2394" spans="1:38" hidden="1" x14ac:dyDescent="0.25">
      <c r="A2394" s="122" t="s">
        <v>2028</v>
      </c>
      <c r="B2394" s="122">
        <v>1</v>
      </c>
      <c r="C2394" s="122" t="s">
        <v>2227</v>
      </c>
      <c r="D2394" s="122" t="s">
        <v>2148</v>
      </c>
      <c r="E2394" s="122">
        <v>44</v>
      </c>
      <c r="F2394" s="122">
        <v>8.3218574151999999E-2</v>
      </c>
      <c r="G2394" s="122">
        <v>8.2507209906799994E-2</v>
      </c>
      <c r="H2394" s="122">
        <v>8.4767557335999999E-2</v>
      </c>
      <c r="I2394" s="122">
        <v>8.71953229084E-2</v>
      </c>
      <c r="J2394" s="122">
        <v>8.3468082345200006E-2</v>
      </c>
      <c r="K2394" s="122">
        <v>8.3785549089199995E-2</v>
      </c>
      <c r="L2394" s="122">
        <v>8.7505239049200004E-2</v>
      </c>
      <c r="M2394" s="122">
        <v>7.6299851605600003E-2</v>
      </c>
      <c r="N2394" s="122">
        <v>6.9780737720399999E-2</v>
      </c>
      <c r="O2394" s="122">
        <v>7.07743624308E-2</v>
      </c>
      <c r="P2394" s="122">
        <v>7.2345146274800001E-2</v>
      </c>
      <c r="Q2394" s="122">
        <v>6.3387979592000002E-2</v>
      </c>
      <c r="R2394" s="122">
        <v>5.9979067139600002E-2</v>
      </c>
      <c r="S2394" s="122">
        <v>6.7058311347999999E-2</v>
      </c>
      <c r="T2394" s="122">
        <v>7.2714336301599999E-2</v>
      </c>
      <c r="U2394" s="122">
        <v>7.7906715499200002E-2</v>
      </c>
      <c r="V2394" s="122">
        <v>6.6863399372000004E-2</v>
      </c>
      <c r="W2394" s="122">
        <v>6.6119165369599997E-2</v>
      </c>
      <c r="X2394" s="122">
        <v>6.7772572120399999E-2</v>
      </c>
      <c r="Y2394" s="122">
        <v>0.1079543627456</v>
      </c>
      <c r="Z2394" s="122">
        <v>0.11170149859679999</v>
      </c>
      <c r="AA2394" s="122">
        <v>0.1104631569804</v>
      </c>
      <c r="AB2394" s="122">
        <v>9.4822566778799994E-2</v>
      </c>
      <c r="AC2394" s="122">
        <v>0.1126595325268</v>
      </c>
      <c r="AD2394" s="122">
        <v>0.1158443828164</v>
      </c>
      <c r="AE2394" s="122">
        <v>0.1595198627652</v>
      </c>
      <c r="AF2394" s="122">
        <v>0.12530816639039999</v>
      </c>
      <c r="AG2394" s="122">
        <v>0.13472152231160001</v>
      </c>
      <c r="AH2394" s="122">
        <v>0.14625190175399999</v>
      </c>
      <c r="AI2394" s="122">
        <v>0.1539281440228</v>
      </c>
      <c r="AJ2394" s="122">
        <v>0.1277323820024</v>
      </c>
      <c r="AK2394" s="122">
        <v>0.12867414776159999</v>
      </c>
      <c r="AL2394" s="122">
        <v>0</v>
      </c>
    </row>
    <row r="2395" spans="1:38" hidden="1" x14ac:dyDescent="0.25">
      <c r="A2395" s="122" t="s">
        <v>2028</v>
      </c>
      <c r="B2395" s="122">
        <v>1</v>
      </c>
      <c r="C2395" s="122" t="s">
        <v>2227</v>
      </c>
      <c r="D2395" s="122" t="s">
        <v>2149</v>
      </c>
      <c r="E2395" s="122">
        <v>44</v>
      </c>
      <c r="F2395" s="122">
        <v>0.4481243150468</v>
      </c>
      <c r="G2395" s="122">
        <v>0.45781990569559999</v>
      </c>
      <c r="H2395" s="122">
        <v>0.466190198768</v>
      </c>
      <c r="I2395" s="122">
        <v>0.43534107884119999</v>
      </c>
      <c r="J2395" s="122">
        <v>0.43277888850000001</v>
      </c>
      <c r="K2395" s="122">
        <v>0.42663092143280001</v>
      </c>
      <c r="L2395" s="122">
        <v>0.42945652449560001</v>
      </c>
      <c r="M2395" s="122">
        <v>0.370541196648</v>
      </c>
      <c r="N2395" s="122">
        <v>0.34506683298919999</v>
      </c>
      <c r="O2395" s="122">
        <v>0.33093050097240001</v>
      </c>
      <c r="P2395" s="122">
        <v>0.34551413403640002</v>
      </c>
      <c r="Q2395" s="122">
        <v>0.33923974039760002</v>
      </c>
      <c r="R2395" s="122">
        <v>0.34596646140280002</v>
      </c>
      <c r="S2395" s="122">
        <v>0.35568134210000002</v>
      </c>
      <c r="T2395" s="122">
        <v>0.34009788935640001</v>
      </c>
      <c r="U2395" s="122">
        <v>0.27729400219919997</v>
      </c>
      <c r="V2395" s="122">
        <v>0.25440595713399999</v>
      </c>
      <c r="W2395" s="122">
        <v>0.27652848375599998</v>
      </c>
      <c r="X2395" s="122">
        <v>0.29617719117559999</v>
      </c>
      <c r="Y2395" s="122">
        <v>0.32432006455239998</v>
      </c>
      <c r="Z2395" s="122">
        <v>0.31195477396440002</v>
      </c>
      <c r="AA2395" s="122">
        <v>0.30671526786879999</v>
      </c>
      <c r="AB2395" s="122">
        <v>0.28062370785680002</v>
      </c>
      <c r="AC2395" s="122">
        <v>0.30612604582000003</v>
      </c>
      <c r="AD2395" s="122">
        <v>0.29911963798359997</v>
      </c>
      <c r="AE2395" s="122">
        <v>0.2212530709844</v>
      </c>
      <c r="AF2395" s="122">
        <v>0.20559002326799999</v>
      </c>
      <c r="AG2395" s="122">
        <v>0.18743322142999999</v>
      </c>
      <c r="AH2395" s="122">
        <v>0.22274434745640001</v>
      </c>
      <c r="AI2395" s="122">
        <v>0.18509107501079999</v>
      </c>
      <c r="AJ2395" s="122">
        <v>0.19175877169399999</v>
      </c>
      <c r="AK2395" s="122">
        <v>0.19470336989600001</v>
      </c>
      <c r="AL2395" s="122">
        <v>0</v>
      </c>
    </row>
    <row r="2396" spans="1:38" hidden="1" x14ac:dyDescent="0.25">
      <c r="A2396" s="122" t="s">
        <v>2028</v>
      </c>
      <c r="B2396" s="122">
        <v>1</v>
      </c>
      <c r="C2396" s="122" t="s">
        <v>2227</v>
      </c>
      <c r="D2396" s="122" t="s">
        <v>2150</v>
      </c>
      <c r="E2396" s="122">
        <v>44</v>
      </c>
      <c r="F2396" s="122">
        <v>0.10034728390680001</v>
      </c>
      <c r="G2396" s="122">
        <v>0.1009155100744</v>
      </c>
      <c r="H2396" s="122">
        <v>0.10660272406</v>
      </c>
      <c r="I2396" s="122">
        <v>0.1111772431784</v>
      </c>
      <c r="J2396" s="122">
        <v>0.1117730201252</v>
      </c>
      <c r="K2396" s="122">
        <v>0.1114694322056</v>
      </c>
      <c r="L2396" s="122">
        <v>0.11358749488519999</v>
      </c>
      <c r="M2396" s="122">
        <v>0.1174548175108</v>
      </c>
      <c r="N2396" s="122">
        <v>0.1045467133368</v>
      </c>
      <c r="O2396" s="122">
        <v>0.1009980862744</v>
      </c>
      <c r="P2396" s="122">
        <v>0.1024979869592</v>
      </c>
      <c r="Q2396" s="122">
        <v>8.7567298845599995E-2</v>
      </c>
      <c r="R2396" s="122">
        <v>8.2263732723200006E-2</v>
      </c>
      <c r="S2396" s="122">
        <v>8.3090848282400001E-2</v>
      </c>
      <c r="T2396" s="122">
        <v>8.1802454820799994E-2</v>
      </c>
      <c r="U2396" s="122">
        <v>0.1429019126976</v>
      </c>
      <c r="V2396" s="122">
        <v>0.13595118243000001</v>
      </c>
      <c r="W2396" s="122">
        <v>0.14153066494280001</v>
      </c>
      <c r="X2396" s="122">
        <v>0.1498660089444</v>
      </c>
      <c r="Y2396" s="122">
        <v>0.1198918967624</v>
      </c>
      <c r="Z2396" s="122">
        <v>0.1185196746328</v>
      </c>
      <c r="AA2396" s="122">
        <v>0.1160045032412</v>
      </c>
      <c r="AB2396" s="122">
        <v>0.1045194084508</v>
      </c>
      <c r="AC2396" s="122">
        <v>0.1205768270952</v>
      </c>
      <c r="AD2396" s="122">
        <v>0.1197906974908</v>
      </c>
      <c r="AE2396" s="122">
        <v>0.132882455496</v>
      </c>
      <c r="AF2396" s="122">
        <v>0.13599650396640001</v>
      </c>
      <c r="AG2396" s="122">
        <v>0.1231993155456</v>
      </c>
      <c r="AH2396" s="122">
        <v>0.1522517960824</v>
      </c>
      <c r="AI2396" s="122">
        <v>0.17320135688800001</v>
      </c>
      <c r="AJ2396" s="122">
        <v>0.1376589113592</v>
      </c>
      <c r="AK2396" s="122">
        <v>0.14757385656720001</v>
      </c>
      <c r="AL2396" s="122">
        <v>0</v>
      </c>
    </row>
    <row r="2397" spans="1:38" hidden="1" x14ac:dyDescent="0.25">
      <c r="A2397" s="122" t="s">
        <v>2028</v>
      </c>
      <c r="B2397" s="122">
        <v>1</v>
      </c>
      <c r="C2397" s="122" t="s">
        <v>2227</v>
      </c>
      <c r="D2397" s="122" t="s">
        <v>2151</v>
      </c>
      <c r="E2397" s="122">
        <v>44</v>
      </c>
      <c r="F2397" s="122">
        <v>6.9014062930399994E-2</v>
      </c>
      <c r="G2397" s="122">
        <v>7.1102433516799998E-2</v>
      </c>
      <c r="H2397" s="122">
        <v>7.2170498008000003E-2</v>
      </c>
      <c r="I2397" s="122">
        <v>7.6693374368799999E-2</v>
      </c>
      <c r="J2397" s="122">
        <v>7.9180021664799996E-2</v>
      </c>
      <c r="K2397" s="122">
        <v>8.0244575160399997E-2</v>
      </c>
      <c r="L2397" s="122">
        <v>8.1812207562399999E-2</v>
      </c>
      <c r="M2397" s="122">
        <v>9.3117268865599997E-2</v>
      </c>
      <c r="N2397" s="122">
        <v>9.5072180646799995E-2</v>
      </c>
      <c r="O2397" s="122">
        <v>8.6159228500800003E-2</v>
      </c>
      <c r="P2397" s="122">
        <v>8.7977700955199994E-2</v>
      </c>
      <c r="Q2397" s="122">
        <v>7.7384306750800005E-2</v>
      </c>
      <c r="R2397" s="122">
        <v>7.5686090578000007E-2</v>
      </c>
      <c r="S2397" s="122">
        <v>7.8962394845599998E-2</v>
      </c>
      <c r="T2397" s="122">
        <v>8.2867980596800006E-2</v>
      </c>
      <c r="U2397" s="122">
        <v>8.2654017969599994E-2</v>
      </c>
      <c r="V2397" s="122">
        <v>8.1162942397599996E-2</v>
      </c>
      <c r="W2397" s="122">
        <v>7.7898318078000003E-2</v>
      </c>
      <c r="X2397" s="122">
        <v>8.0575404237999998E-2</v>
      </c>
      <c r="Y2397" s="122">
        <v>7.6558910150800005E-2</v>
      </c>
      <c r="Z2397" s="122">
        <v>7.6168618973999999E-2</v>
      </c>
      <c r="AA2397" s="122">
        <v>7.3120372726799998E-2</v>
      </c>
      <c r="AB2397" s="122">
        <v>7.2640825479600005E-2</v>
      </c>
      <c r="AC2397" s="122">
        <v>7.8934006183199998E-2</v>
      </c>
      <c r="AD2397" s="122">
        <v>7.8133782655600004E-2</v>
      </c>
      <c r="AE2397" s="122">
        <v>7.7936502027999996E-2</v>
      </c>
      <c r="AF2397" s="122">
        <v>7.7361356108400003E-2</v>
      </c>
      <c r="AG2397" s="122">
        <v>7.64829313752E-2</v>
      </c>
      <c r="AH2397" s="122">
        <v>8.4852069528800006E-2</v>
      </c>
      <c r="AI2397" s="122">
        <v>8.54376577124E-2</v>
      </c>
      <c r="AJ2397" s="122">
        <v>7.5218470079200003E-2</v>
      </c>
      <c r="AK2397" s="122">
        <v>7.6012821147199996E-2</v>
      </c>
      <c r="AL2397" s="122">
        <v>0</v>
      </c>
    </row>
    <row r="2398" spans="1:38" hidden="1" x14ac:dyDescent="0.25">
      <c r="A2398" s="122" t="s">
        <v>2028</v>
      </c>
      <c r="B2398" s="122">
        <v>1</v>
      </c>
      <c r="C2398" s="122" t="s">
        <v>2227</v>
      </c>
      <c r="D2398" s="122" t="s">
        <v>2152</v>
      </c>
      <c r="E2398" s="122">
        <v>44</v>
      </c>
      <c r="F2398" s="122">
        <v>0.91879739618800005</v>
      </c>
      <c r="G2398" s="122">
        <v>0.92482862097079999</v>
      </c>
      <c r="H2398" s="122">
        <v>0.94447463624640005</v>
      </c>
      <c r="I2398" s="122">
        <v>1.0675813286319999</v>
      </c>
      <c r="J2398" s="122">
        <v>1.0277254490664001</v>
      </c>
      <c r="K2398" s="122">
        <v>1.0144725830315999</v>
      </c>
      <c r="L2398" s="122">
        <v>1.0666571093416</v>
      </c>
      <c r="M2398" s="122">
        <v>1.3462783385520001</v>
      </c>
      <c r="N2398" s="122">
        <v>1.2175916733651999</v>
      </c>
      <c r="O2398" s="122">
        <v>1.2336407416452</v>
      </c>
      <c r="P2398" s="122">
        <v>1.3014227562028</v>
      </c>
      <c r="Q2398" s="122">
        <v>1.0058267519691999</v>
      </c>
      <c r="R2398" s="122">
        <v>0.9984767685732</v>
      </c>
      <c r="S2398" s="122">
        <v>1.0399412322152</v>
      </c>
      <c r="T2398" s="122">
        <v>1.0499982233188001</v>
      </c>
      <c r="U2398" s="122">
        <v>0.9271140978372</v>
      </c>
      <c r="V2398" s="122">
        <v>0.84948890859839998</v>
      </c>
      <c r="W2398" s="122">
        <v>0.8969859029292</v>
      </c>
      <c r="X2398" s="122">
        <v>0.92884806428959998</v>
      </c>
      <c r="Y2398" s="122">
        <v>0.59002948169199998</v>
      </c>
      <c r="Z2398" s="122">
        <v>0.6076453481056</v>
      </c>
      <c r="AA2398" s="122">
        <v>0.563282139392</v>
      </c>
      <c r="AB2398" s="122">
        <v>0.53144636497120001</v>
      </c>
      <c r="AC2398" s="122">
        <v>0.58621043548480001</v>
      </c>
      <c r="AD2398" s="122">
        <v>0.60842424836200004</v>
      </c>
      <c r="AE2398" s="122">
        <v>0.72416075932760005</v>
      </c>
      <c r="AF2398" s="122">
        <v>0.62718093382560003</v>
      </c>
      <c r="AG2398" s="122">
        <v>0.59851288002519998</v>
      </c>
      <c r="AH2398" s="122">
        <v>0.66658531616600003</v>
      </c>
      <c r="AI2398" s="122">
        <v>0.66074366365000003</v>
      </c>
      <c r="AJ2398" s="122">
        <v>0.57035473701359996</v>
      </c>
      <c r="AK2398" s="122">
        <v>0.60745374490920001</v>
      </c>
      <c r="AL2398" s="122">
        <v>0</v>
      </c>
    </row>
    <row r="2399" spans="1:38" hidden="1" x14ac:dyDescent="0.25">
      <c r="A2399" s="122" t="s">
        <v>2028</v>
      </c>
      <c r="B2399" s="122">
        <v>1</v>
      </c>
      <c r="C2399" s="122" t="s">
        <v>2227</v>
      </c>
      <c r="D2399" s="122" t="s">
        <v>2153</v>
      </c>
      <c r="E2399" s="122">
        <v>44</v>
      </c>
      <c r="F2399" s="122">
        <v>0.74601603027840002</v>
      </c>
      <c r="G2399" s="122">
        <v>0.74821376639799997</v>
      </c>
      <c r="H2399" s="122">
        <v>0.76133703908640005</v>
      </c>
      <c r="I2399" s="122">
        <v>0.61783036712320005</v>
      </c>
      <c r="J2399" s="122">
        <v>0.61585315672719998</v>
      </c>
      <c r="K2399" s="122">
        <v>0.60858280012599997</v>
      </c>
      <c r="L2399" s="122">
        <v>0.63065788945599999</v>
      </c>
      <c r="M2399" s="122">
        <v>0.56032570449800001</v>
      </c>
      <c r="N2399" s="122">
        <v>0.52292424878120003</v>
      </c>
      <c r="O2399" s="122">
        <v>0.50266759230519997</v>
      </c>
      <c r="P2399" s="122">
        <v>0.48580675466399997</v>
      </c>
      <c r="Q2399" s="122">
        <v>0.48345811972359998</v>
      </c>
      <c r="R2399" s="122">
        <v>0.47576293767240002</v>
      </c>
      <c r="S2399" s="122">
        <v>0.48273579214279999</v>
      </c>
      <c r="T2399" s="122">
        <v>0.47767110187720002</v>
      </c>
      <c r="U2399" s="122">
        <v>0.49861870185399998</v>
      </c>
      <c r="V2399" s="122">
        <v>0.46218476324719998</v>
      </c>
      <c r="W2399" s="122">
        <v>0.48617628113599998</v>
      </c>
      <c r="X2399" s="122">
        <v>0.48654528465199998</v>
      </c>
      <c r="Y2399" s="122">
        <v>0.45418395680559998</v>
      </c>
      <c r="Z2399" s="122">
        <v>0.46448186077440001</v>
      </c>
      <c r="AA2399" s="122">
        <v>0.45741528220639999</v>
      </c>
      <c r="AB2399" s="122">
        <v>0.4114623047864</v>
      </c>
      <c r="AC2399" s="122">
        <v>0.46446556263799998</v>
      </c>
      <c r="AD2399" s="122">
        <v>0.46733306100880001</v>
      </c>
      <c r="AE2399" s="122">
        <v>0.43792162883000002</v>
      </c>
      <c r="AF2399" s="122">
        <v>0.4051607766052</v>
      </c>
      <c r="AG2399" s="122">
        <v>0.3892964664288</v>
      </c>
      <c r="AH2399" s="122">
        <v>0.39944051888440002</v>
      </c>
      <c r="AI2399" s="122">
        <v>0.43135941423680002</v>
      </c>
      <c r="AJ2399" s="122">
        <v>0.3971879613632</v>
      </c>
      <c r="AK2399" s="122">
        <v>0.41871749417960002</v>
      </c>
      <c r="AL2399" s="122">
        <v>0</v>
      </c>
    </row>
    <row r="2400" spans="1:38" hidden="1" x14ac:dyDescent="0.25">
      <c r="A2400" s="122" t="s">
        <v>2028</v>
      </c>
      <c r="B2400" s="122">
        <v>1</v>
      </c>
      <c r="C2400" s="122" t="s">
        <v>2227</v>
      </c>
      <c r="D2400" s="122" t="s">
        <v>2154</v>
      </c>
      <c r="E2400" s="122">
        <v>44</v>
      </c>
      <c r="F2400" s="122">
        <v>0.2032065151704</v>
      </c>
      <c r="G2400" s="122">
        <v>0.20497461210519999</v>
      </c>
      <c r="H2400" s="122">
        <v>0.20583963499399999</v>
      </c>
      <c r="I2400" s="122">
        <v>0.22506649356799999</v>
      </c>
      <c r="J2400" s="122">
        <v>0.2188483839024</v>
      </c>
      <c r="K2400" s="122">
        <v>0.22462209947799999</v>
      </c>
      <c r="L2400" s="122">
        <v>0.22813132787480001</v>
      </c>
      <c r="M2400" s="122">
        <v>0.20183640302</v>
      </c>
      <c r="N2400" s="122">
        <v>0.19586249596479999</v>
      </c>
      <c r="O2400" s="122">
        <v>0.17638924980039999</v>
      </c>
      <c r="P2400" s="122">
        <v>0.18115610512159999</v>
      </c>
      <c r="Q2400" s="122">
        <v>0.17816364533519999</v>
      </c>
      <c r="R2400" s="122">
        <v>0.17739673405440001</v>
      </c>
      <c r="S2400" s="122">
        <v>0.1742617694244</v>
      </c>
      <c r="T2400" s="122">
        <v>0.1710407483036</v>
      </c>
      <c r="U2400" s="122">
        <v>0.17553146574600001</v>
      </c>
      <c r="V2400" s="122">
        <v>0.18021056455080001</v>
      </c>
      <c r="W2400" s="122">
        <v>0.1766309677888</v>
      </c>
      <c r="X2400" s="122">
        <v>0.16704739892959999</v>
      </c>
      <c r="Y2400" s="122">
        <v>0.18342458584519999</v>
      </c>
      <c r="Z2400" s="122">
        <v>0.19152282510480001</v>
      </c>
      <c r="AA2400" s="122">
        <v>0.18444590330880001</v>
      </c>
      <c r="AB2400" s="122">
        <v>0.17673826683239999</v>
      </c>
      <c r="AC2400" s="122">
        <v>0.1812141872884</v>
      </c>
      <c r="AD2400" s="122">
        <v>0.17785904304559999</v>
      </c>
      <c r="AE2400" s="122">
        <v>0.1617803988024</v>
      </c>
      <c r="AF2400" s="122">
        <v>0.1521320240272</v>
      </c>
      <c r="AG2400" s="122">
        <v>0.1468586471268</v>
      </c>
      <c r="AH2400" s="122">
        <v>0.1695433502084</v>
      </c>
      <c r="AI2400" s="122">
        <v>0.16872423900639999</v>
      </c>
      <c r="AJ2400" s="122">
        <v>0.1543351247144</v>
      </c>
      <c r="AK2400" s="122">
        <v>0.15107420445040001</v>
      </c>
      <c r="AL2400" s="122">
        <v>0</v>
      </c>
    </row>
    <row r="2401" spans="1:38" hidden="1" x14ac:dyDescent="0.25">
      <c r="A2401" s="122" t="s">
        <v>2028</v>
      </c>
      <c r="B2401" s="122">
        <v>1</v>
      </c>
      <c r="C2401" s="122" t="s">
        <v>2227</v>
      </c>
      <c r="D2401" s="122" t="s">
        <v>2155</v>
      </c>
      <c r="E2401" s="122">
        <v>44</v>
      </c>
      <c r="F2401" s="122">
        <v>0.21957468964480001</v>
      </c>
      <c r="G2401" s="122">
        <v>0.22313135662719999</v>
      </c>
      <c r="H2401" s="122">
        <v>0.21967534038799999</v>
      </c>
      <c r="I2401" s="122">
        <v>0.23608978141840001</v>
      </c>
      <c r="J2401" s="122">
        <v>0.2246817433868</v>
      </c>
      <c r="K2401" s="122">
        <v>0.22009406966680001</v>
      </c>
      <c r="L2401" s="122">
        <v>0.2279807609856</v>
      </c>
      <c r="M2401" s="122">
        <v>0.22178831594080001</v>
      </c>
      <c r="N2401" s="122">
        <v>0.20774176286080001</v>
      </c>
      <c r="O2401" s="122">
        <v>0.19598484116119999</v>
      </c>
      <c r="P2401" s="122">
        <v>0.1939594673128</v>
      </c>
      <c r="Q2401" s="122">
        <v>0.24324766252919999</v>
      </c>
      <c r="R2401" s="122">
        <v>0.2366368489324</v>
      </c>
      <c r="S2401" s="122">
        <v>0.2387662116616</v>
      </c>
      <c r="T2401" s="122">
        <v>0.2451022593404</v>
      </c>
      <c r="U2401" s="122">
        <v>0.1910701223872</v>
      </c>
      <c r="V2401" s="122">
        <v>0.17977911420279999</v>
      </c>
      <c r="W2401" s="122">
        <v>0.19252232714680001</v>
      </c>
      <c r="X2401" s="122">
        <v>0.19583801697600001</v>
      </c>
      <c r="Y2401" s="122">
        <v>0.2367988225064</v>
      </c>
      <c r="Z2401" s="122">
        <v>0.24983962769359999</v>
      </c>
      <c r="AA2401" s="122">
        <v>0.24373371720600001</v>
      </c>
      <c r="AB2401" s="122">
        <v>0.21895148203039999</v>
      </c>
      <c r="AC2401" s="122">
        <v>0.25887464574160002</v>
      </c>
      <c r="AD2401" s="122">
        <v>0.25261406869160002</v>
      </c>
      <c r="AE2401" s="122">
        <v>0.28042758405759999</v>
      </c>
      <c r="AF2401" s="122">
        <v>0.28093036378960001</v>
      </c>
      <c r="AG2401" s="122">
        <v>0.29993530224280002</v>
      </c>
      <c r="AH2401" s="122">
        <v>0.3112794811056</v>
      </c>
      <c r="AI2401" s="122">
        <v>0.34040309627799997</v>
      </c>
      <c r="AJ2401" s="122">
        <v>0.29260656557159997</v>
      </c>
      <c r="AK2401" s="122">
        <v>0.30849252035840002</v>
      </c>
      <c r="AL2401" s="122">
        <v>0</v>
      </c>
    </row>
    <row r="2402" spans="1:38" hidden="1" x14ac:dyDescent="0.25">
      <c r="A2402" s="122" t="s">
        <v>2028</v>
      </c>
      <c r="B2402" s="122">
        <v>1</v>
      </c>
      <c r="C2402" s="122" t="s">
        <v>2227</v>
      </c>
      <c r="D2402" s="122" t="s">
        <v>2156</v>
      </c>
      <c r="E2402" s="122">
        <v>44</v>
      </c>
      <c r="F2402" s="122">
        <v>0.75852716010959997</v>
      </c>
      <c r="G2402" s="122">
        <v>0.76179268395999999</v>
      </c>
      <c r="H2402" s="122">
        <v>0.78993588647120005</v>
      </c>
      <c r="I2402" s="122">
        <v>0.73911353692960002</v>
      </c>
      <c r="J2402" s="122">
        <v>0.71552843229280005</v>
      </c>
      <c r="K2402" s="122">
        <v>0.70342116769679996</v>
      </c>
      <c r="L2402" s="122">
        <v>0.70350619059840003</v>
      </c>
      <c r="M2402" s="122">
        <v>0.60913762367080004</v>
      </c>
      <c r="N2402" s="122">
        <v>0.558621869652</v>
      </c>
      <c r="O2402" s="122">
        <v>0.53782896657279999</v>
      </c>
      <c r="P2402" s="122">
        <v>0.5380855954964</v>
      </c>
      <c r="Q2402" s="122">
        <v>0.51011050338359998</v>
      </c>
      <c r="R2402" s="122">
        <v>0.48929719579719999</v>
      </c>
      <c r="S2402" s="122">
        <v>0.50513750467039997</v>
      </c>
      <c r="T2402" s="122">
        <v>0.49921642383760001</v>
      </c>
      <c r="U2402" s="122">
        <v>0.49435029951440002</v>
      </c>
      <c r="V2402" s="122">
        <v>0.4621754809168</v>
      </c>
      <c r="W2402" s="122">
        <v>0.46513132262520002</v>
      </c>
      <c r="X2402" s="122">
        <v>0.46218684396359999</v>
      </c>
      <c r="Y2402" s="122">
        <v>0.49895061451479999</v>
      </c>
      <c r="Z2402" s="122">
        <v>0.53431280699719996</v>
      </c>
      <c r="AA2402" s="122">
        <v>0.51287943390599999</v>
      </c>
      <c r="AB2402" s="122">
        <v>0.4847722391148</v>
      </c>
      <c r="AC2402" s="122">
        <v>0.55124185368</v>
      </c>
      <c r="AD2402" s="122">
        <v>0.55612892920199997</v>
      </c>
      <c r="AE2402" s="122">
        <v>0.6103594711368</v>
      </c>
      <c r="AF2402" s="122">
        <v>0.54482230514319996</v>
      </c>
      <c r="AG2402" s="122">
        <v>0.53541668058759995</v>
      </c>
      <c r="AH2402" s="122">
        <v>0.60644518035920003</v>
      </c>
      <c r="AI2402" s="122">
        <v>0.59595147597160003</v>
      </c>
      <c r="AJ2402" s="122">
        <v>0.548850415722</v>
      </c>
      <c r="AK2402" s="122">
        <v>0.57217481791400004</v>
      </c>
      <c r="AL2402" s="122">
        <v>0</v>
      </c>
    </row>
    <row r="2403" spans="1:38" hidden="1" x14ac:dyDescent="0.25">
      <c r="A2403" s="122" t="s">
        <v>2028</v>
      </c>
      <c r="B2403" s="122">
        <v>1</v>
      </c>
      <c r="C2403" s="122" t="s">
        <v>2227</v>
      </c>
      <c r="D2403" s="122" t="s">
        <v>2178</v>
      </c>
      <c r="E2403" s="122">
        <v>44</v>
      </c>
      <c r="F2403" s="122">
        <v>2.6493580181600002E-2</v>
      </c>
      <c r="G2403" s="122">
        <v>2.3873704615600001E-2</v>
      </c>
      <c r="H2403" s="122">
        <v>2.8171336289599998E-2</v>
      </c>
      <c r="I2403" s="122">
        <v>2.8307276664799999E-2</v>
      </c>
      <c r="J2403" s="122">
        <v>2.8900292176E-2</v>
      </c>
      <c r="K2403" s="122">
        <v>2.4842364444800001E-2</v>
      </c>
      <c r="L2403" s="122">
        <v>2.2178763507600001E-2</v>
      </c>
      <c r="M2403" s="122">
        <v>2.1841835707999999E-2</v>
      </c>
      <c r="N2403" s="122">
        <v>2.1732629769199999E-2</v>
      </c>
      <c r="O2403" s="122">
        <v>1.38793549356E-2</v>
      </c>
      <c r="P2403" s="122">
        <v>4.0869087240800003E-2</v>
      </c>
      <c r="Q2403" s="122">
        <v>5.75481165392E-2</v>
      </c>
      <c r="R2403" s="122">
        <v>5.0508231566800003E-2</v>
      </c>
      <c r="S2403" s="122">
        <v>5.51775963424E-2</v>
      </c>
      <c r="T2403" s="122">
        <v>5.9124800904399998E-2</v>
      </c>
      <c r="U2403" s="122">
        <v>5.7166607699599997E-2</v>
      </c>
      <c r="V2403" s="122">
        <v>5.3106957464400001E-2</v>
      </c>
      <c r="W2403" s="122">
        <v>4.9022828489599997E-2</v>
      </c>
      <c r="X2403" s="122">
        <v>4.5691990929200003E-2</v>
      </c>
      <c r="Y2403" s="122">
        <v>4.5425146667600003E-2</v>
      </c>
      <c r="Z2403" s="122">
        <v>3.86345741208E-2</v>
      </c>
      <c r="AA2403" s="122">
        <v>4.1903906393999997E-2</v>
      </c>
      <c r="AB2403" s="122">
        <v>4.1381819357199999E-2</v>
      </c>
      <c r="AC2403" s="122">
        <v>3.4706178110799998E-2</v>
      </c>
      <c r="AD2403" s="122">
        <v>3.1702621913200002E-2</v>
      </c>
      <c r="AE2403" s="122">
        <v>3.2479148693600003E-2</v>
      </c>
      <c r="AF2403" s="122">
        <v>2.89139385584E-2</v>
      </c>
      <c r="AG2403" s="122">
        <v>3.09307722248E-2</v>
      </c>
      <c r="AH2403" s="122">
        <v>2.9375718906800002E-2</v>
      </c>
      <c r="AI2403" s="122">
        <v>2.4762184599600001E-2</v>
      </c>
      <c r="AJ2403" s="122">
        <v>2.4648357818E-2</v>
      </c>
      <c r="AK2403" s="122">
        <v>2.36535917268E-2</v>
      </c>
      <c r="AL2403" s="122">
        <v>0</v>
      </c>
    </row>
    <row r="2404" spans="1:38" hidden="1" x14ac:dyDescent="0.25">
      <c r="A2404" s="122" t="s">
        <v>2028</v>
      </c>
      <c r="B2404" s="122">
        <v>1</v>
      </c>
      <c r="C2404" s="122" t="s">
        <v>2227</v>
      </c>
      <c r="D2404" s="122" t="s">
        <v>2157</v>
      </c>
      <c r="E2404" s="122">
        <v>44</v>
      </c>
      <c r="F2404" s="122">
        <v>6.1391193533600001E-2</v>
      </c>
      <c r="G2404" s="122">
        <v>6.2482505596E-2</v>
      </c>
      <c r="H2404" s="122">
        <v>6.5900727832800002E-2</v>
      </c>
      <c r="I2404" s="122">
        <v>6.44862926176E-2</v>
      </c>
      <c r="J2404" s="122">
        <v>6.3519223468399999E-2</v>
      </c>
      <c r="K2404" s="122">
        <v>6.09499876468E-2</v>
      </c>
      <c r="L2404" s="122">
        <v>6.3696090065999994E-2</v>
      </c>
      <c r="M2404" s="122">
        <v>5.3892338508400001E-2</v>
      </c>
      <c r="N2404" s="122">
        <v>5.1017904070000002E-2</v>
      </c>
      <c r="O2404" s="122">
        <v>4.8721736439599997E-2</v>
      </c>
      <c r="P2404" s="122">
        <v>4.9994487804800002E-2</v>
      </c>
      <c r="Q2404" s="122">
        <v>4.5883197021200001E-2</v>
      </c>
      <c r="R2404" s="122">
        <v>4.5310137975199997E-2</v>
      </c>
      <c r="S2404" s="122">
        <v>4.76259470652E-2</v>
      </c>
      <c r="T2404" s="122">
        <v>4.6914173815600001E-2</v>
      </c>
      <c r="U2404" s="122">
        <v>3.1869879019999998E-2</v>
      </c>
      <c r="V2404" s="122">
        <v>2.9301220555599999E-2</v>
      </c>
      <c r="W2404" s="122">
        <v>3.189629947E-2</v>
      </c>
      <c r="X2404" s="122">
        <v>3.0611692874E-2</v>
      </c>
      <c r="Y2404" s="122">
        <v>3.97336219336E-2</v>
      </c>
      <c r="Z2404" s="122">
        <v>3.7950941263199998E-2</v>
      </c>
      <c r="AA2404" s="122">
        <v>3.7303254898000002E-2</v>
      </c>
      <c r="AB2404" s="122">
        <v>3.3502585328800003E-2</v>
      </c>
      <c r="AC2404" s="122">
        <v>3.6461335542799997E-2</v>
      </c>
      <c r="AD2404" s="122">
        <v>3.73863986972E-2</v>
      </c>
      <c r="AE2404" s="122">
        <v>3.8814466056800001E-2</v>
      </c>
      <c r="AF2404" s="122">
        <v>3.19508365764E-2</v>
      </c>
      <c r="AG2404" s="122">
        <v>3.1625027134399998E-2</v>
      </c>
      <c r="AH2404" s="122">
        <v>3.2824654514399997E-2</v>
      </c>
      <c r="AI2404" s="122">
        <v>3.57764833496E-2</v>
      </c>
      <c r="AJ2404" s="122">
        <v>3.1180276976799998E-2</v>
      </c>
      <c r="AK2404" s="122">
        <v>3.165931139E-2</v>
      </c>
      <c r="AL2404" s="122">
        <v>0</v>
      </c>
    </row>
    <row r="2405" spans="1:38" hidden="1" x14ac:dyDescent="0.25">
      <c r="A2405" s="122" t="s">
        <v>2028</v>
      </c>
      <c r="B2405" s="122">
        <v>1</v>
      </c>
      <c r="C2405" s="122" t="s">
        <v>2227</v>
      </c>
      <c r="D2405" s="122" t="s">
        <v>2158</v>
      </c>
      <c r="E2405" s="122">
        <v>44</v>
      </c>
      <c r="F2405" s="122">
        <v>0.25091393670560003</v>
      </c>
      <c r="G2405" s="122">
        <v>0.255973602696</v>
      </c>
      <c r="H2405" s="122">
        <v>0.2560477379376</v>
      </c>
      <c r="I2405" s="122">
        <v>0.28024082476040002</v>
      </c>
      <c r="J2405" s="122">
        <v>0.27070068819639997</v>
      </c>
      <c r="K2405" s="122">
        <v>0.27390617014879998</v>
      </c>
      <c r="L2405" s="122">
        <v>0.28446546500120001</v>
      </c>
      <c r="M2405" s="122">
        <v>0.26927560228519998</v>
      </c>
      <c r="N2405" s="122">
        <v>0.25372262565999998</v>
      </c>
      <c r="O2405" s="122">
        <v>0.24091111100839999</v>
      </c>
      <c r="P2405" s="122">
        <v>0.23228276172359999</v>
      </c>
      <c r="Q2405" s="122">
        <v>0.19961553798760001</v>
      </c>
      <c r="R2405" s="122">
        <v>0.20641351658480001</v>
      </c>
      <c r="S2405" s="122">
        <v>0.20522623265199999</v>
      </c>
      <c r="T2405" s="122">
        <v>0.2130246646808</v>
      </c>
      <c r="U2405" s="122">
        <v>0.19165058158680001</v>
      </c>
      <c r="V2405" s="122">
        <v>0.19190476643519999</v>
      </c>
      <c r="W2405" s="122">
        <v>0.1863361074904</v>
      </c>
      <c r="X2405" s="122">
        <v>0.18787793823400001</v>
      </c>
      <c r="Y2405" s="122">
        <v>0.18214860177639999</v>
      </c>
      <c r="Z2405" s="122">
        <v>0.19246518803400001</v>
      </c>
      <c r="AA2405" s="122">
        <v>0.1993901478324</v>
      </c>
      <c r="AB2405" s="122">
        <v>0.18682991093760001</v>
      </c>
      <c r="AC2405" s="122">
        <v>0.188081287184</v>
      </c>
      <c r="AD2405" s="122">
        <v>0.1914528923272</v>
      </c>
      <c r="AE2405" s="122">
        <v>0.17487054175639999</v>
      </c>
      <c r="AF2405" s="122">
        <v>0.16908504038719999</v>
      </c>
      <c r="AG2405" s="122">
        <v>0.16973254507720001</v>
      </c>
      <c r="AH2405" s="122">
        <v>0.177216871916</v>
      </c>
      <c r="AI2405" s="122">
        <v>0.1661795165744</v>
      </c>
      <c r="AJ2405" s="122">
        <v>0.1589905278164</v>
      </c>
      <c r="AK2405" s="122">
        <v>0.16038120993720001</v>
      </c>
      <c r="AL2405" s="122">
        <v>0</v>
      </c>
    </row>
    <row r="2406" spans="1:38" hidden="1" x14ac:dyDescent="0.25">
      <c r="A2406" s="122" t="s">
        <v>2028</v>
      </c>
      <c r="B2406" s="122">
        <v>1</v>
      </c>
      <c r="C2406" s="122" t="s">
        <v>2227</v>
      </c>
      <c r="D2406" s="122" t="s">
        <v>2159</v>
      </c>
      <c r="E2406" s="122">
        <v>44</v>
      </c>
      <c r="F2406" s="122">
        <v>5.47385134856E-2</v>
      </c>
      <c r="G2406" s="122">
        <v>4.9357208009200002E-2</v>
      </c>
      <c r="H2406" s="122">
        <v>4.9506856792400002E-2</v>
      </c>
      <c r="I2406" s="122">
        <v>4.9002864220800003E-2</v>
      </c>
      <c r="J2406" s="122">
        <v>4.8907785967600002E-2</v>
      </c>
      <c r="K2406" s="122">
        <v>4.79366383804E-2</v>
      </c>
      <c r="L2406" s="122">
        <v>4.8626476830400001E-2</v>
      </c>
      <c r="M2406" s="122">
        <v>4.4707206418000002E-2</v>
      </c>
      <c r="N2406" s="122">
        <v>4.01053050804E-2</v>
      </c>
      <c r="O2406" s="122">
        <v>3.8998781158399998E-2</v>
      </c>
      <c r="P2406" s="122">
        <v>4.1258295724799998E-2</v>
      </c>
      <c r="Q2406" s="122">
        <v>3.9142755038799999E-2</v>
      </c>
      <c r="R2406" s="122">
        <v>3.6565767758800001E-2</v>
      </c>
      <c r="S2406" s="122">
        <v>3.7829620452400001E-2</v>
      </c>
      <c r="T2406" s="122">
        <v>3.6287491511599997E-2</v>
      </c>
      <c r="U2406" s="122">
        <v>3.3319321593600001E-2</v>
      </c>
      <c r="V2406" s="122">
        <v>3.2663812050799997E-2</v>
      </c>
      <c r="W2406" s="122">
        <v>3.3612019299599998E-2</v>
      </c>
      <c r="X2406" s="122">
        <v>3.4672849108800002E-2</v>
      </c>
      <c r="Y2406" s="122">
        <v>3.7567175111200002E-2</v>
      </c>
      <c r="Z2406" s="122">
        <v>3.6550669862E-2</v>
      </c>
      <c r="AA2406" s="122">
        <v>3.6571764980800003E-2</v>
      </c>
      <c r="AB2406" s="122">
        <v>3.3044171445599999E-2</v>
      </c>
      <c r="AC2406" s="122">
        <v>3.8383519736800001E-2</v>
      </c>
      <c r="AD2406" s="122">
        <v>3.7936179148000002E-2</v>
      </c>
      <c r="AE2406" s="122">
        <v>3.8333312589600002E-2</v>
      </c>
      <c r="AF2406" s="122">
        <v>3.4987450355199998E-2</v>
      </c>
      <c r="AG2406" s="122">
        <v>3.3643279165999997E-2</v>
      </c>
      <c r="AH2406" s="122">
        <v>4.3329277672800003E-2</v>
      </c>
      <c r="AI2406" s="122">
        <v>4.07513659392E-2</v>
      </c>
      <c r="AJ2406" s="122">
        <v>3.6853201963200001E-2</v>
      </c>
      <c r="AK2406" s="122">
        <v>3.4679706336800002E-2</v>
      </c>
      <c r="AL2406" s="122">
        <v>0</v>
      </c>
    </row>
    <row r="2407" spans="1:38" hidden="1" x14ac:dyDescent="0.25">
      <c r="A2407" s="122" t="s">
        <v>2028</v>
      </c>
      <c r="B2407" s="122">
        <v>1</v>
      </c>
      <c r="C2407" s="122" t="s">
        <v>2227</v>
      </c>
      <c r="D2407" s="122" t="s">
        <v>2160</v>
      </c>
      <c r="E2407" s="122">
        <v>44</v>
      </c>
      <c r="F2407" s="122">
        <v>0.38682640635240001</v>
      </c>
      <c r="G2407" s="122">
        <v>0.39116564065319998</v>
      </c>
      <c r="H2407" s="122">
        <v>0.40428388716519997</v>
      </c>
      <c r="I2407" s="122">
        <v>0.3752074380796</v>
      </c>
      <c r="J2407" s="122">
        <v>0.36958569285120002</v>
      </c>
      <c r="K2407" s="122">
        <v>0.3747178007468</v>
      </c>
      <c r="L2407" s="122">
        <v>0.37336106961440002</v>
      </c>
      <c r="M2407" s="122">
        <v>0.30844396649360001</v>
      </c>
      <c r="N2407" s="122">
        <v>0.28439358452960001</v>
      </c>
      <c r="O2407" s="122">
        <v>0.27717331510960003</v>
      </c>
      <c r="P2407" s="122">
        <v>0.28252593697439998</v>
      </c>
      <c r="Q2407" s="122">
        <v>0.27641478991559998</v>
      </c>
      <c r="R2407" s="122">
        <v>0.26408767184240001</v>
      </c>
      <c r="S2407" s="122">
        <v>0.25925246140640001</v>
      </c>
      <c r="T2407" s="122">
        <v>0.2632116492628</v>
      </c>
      <c r="U2407" s="122">
        <v>0.2846122348972</v>
      </c>
      <c r="V2407" s="122">
        <v>0.26572214019399998</v>
      </c>
      <c r="W2407" s="122">
        <v>0.281496132274</v>
      </c>
      <c r="X2407" s="122">
        <v>0.29164363639039997</v>
      </c>
      <c r="Y2407" s="122">
        <v>0.23206136225439999</v>
      </c>
      <c r="Z2407" s="122">
        <v>0.23634651175519999</v>
      </c>
      <c r="AA2407" s="122">
        <v>0.22890734383719999</v>
      </c>
      <c r="AB2407" s="122">
        <v>0.2152518659256</v>
      </c>
      <c r="AC2407" s="122">
        <v>0.2303623939344</v>
      </c>
      <c r="AD2407" s="122">
        <v>0.23139832423680001</v>
      </c>
      <c r="AE2407" s="122">
        <v>0.227529205722</v>
      </c>
      <c r="AF2407" s="122">
        <v>0.21654828798680001</v>
      </c>
      <c r="AG2407" s="122">
        <v>0.19346737301639999</v>
      </c>
      <c r="AH2407" s="122">
        <v>0.21359291364319999</v>
      </c>
      <c r="AI2407" s="122">
        <v>0.2141351429644</v>
      </c>
      <c r="AJ2407" s="122">
        <v>0.18819774240680001</v>
      </c>
      <c r="AK2407" s="122">
        <v>0.19732981162159999</v>
      </c>
      <c r="AL2407" s="122">
        <v>0</v>
      </c>
    </row>
    <row r="2408" spans="1:38" hidden="1" x14ac:dyDescent="0.25">
      <c r="A2408" s="122" t="s">
        <v>2028</v>
      </c>
      <c r="B2408" s="122">
        <v>1</v>
      </c>
      <c r="C2408" s="122" t="s">
        <v>2227</v>
      </c>
      <c r="D2408" s="122" t="s">
        <v>2161</v>
      </c>
      <c r="E2408" s="122">
        <v>44</v>
      </c>
      <c r="F2408" s="122">
        <v>1.1102429426228</v>
      </c>
      <c r="G2408" s="122">
        <v>1.1076791702340001</v>
      </c>
      <c r="H2408" s="122">
        <v>1.1380271477288</v>
      </c>
      <c r="I2408" s="122">
        <v>1.0194812003460001</v>
      </c>
      <c r="J2408" s="122">
        <v>1.0236832291111999</v>
      </c>
      <c r="K2408" s="122">
        <v>1.0224812903060001</v>
      </c>
      <c r="L2408" s="122">
        <v>1.0446715094787999</v>
      </c>
      <c r="M2408" s="122">
        <v>1.0517938325524001</v>
      </c>
      <c r="N2408" s="122">
        <v>1.0582967831128001</v>
      </c>
      <c r="O2408" s="122">
        <v>0.94798643320639997</v>
      </c>
      <c r="P2408" s="122">
        <v>0.97731210589880002</v>
      </c>
      <c r="Q2408" s="122">
        <v>0.95247135753839995</v>
      </c>
      <c r="R2408" s="122">
        <v>0.95901013825400006</v>
      </c>
      <c r="S2408" s="122">
        <v>0.97769342716920005</v>
      </c>
      <c r="T2408" s="122">
        <v>0.95336711591239998</v>
      </c>
      <c r="U2408" s="122">
        <v>0.97581431866519996</v>
      </c>
      <c r="V2408" s="122">
        <v>0.95589693895359995</v>
      </c>
      <c r="W2408" s="122">
        <v>0.95986217454400002</v>
      </c>
      <c r="X2408" s="122">
        <v>0.94563673125879999</v>
      </c>
      <c r="Y2408" s="122">
        <v>0.81156972391600002</v>
      </c>
      <c r="Z2408" s="122">
        <v>0.8763387815</v>
      </c>
      <c r="AA2408" s="122">
        <v>0.90768445979680001</v>
      </c>
      <c r="AB2408" s="122">
        <v>0.8388295788208</v>
      </c>
      <c r="AC2408" s="122">
        <v>0.873124598094</v>
      </c>
      <c r="AD2408" s="122">
        <v>0.87405011064560001</v>
      </c>
      <c r="AE2408" s="122">
        <v>0.78032353029120005</v>
      </c>
      <c r="AF2408" s="122">
        <v>0.75731401481399996</v>
      </c>
      <c r="AG2408" s="122">
        <v>0.71582285015080005</v>
      </c>
      <c r="AH2408" s="122">
        <v>0.75457265332680001</v>
      </c>
      <c r="AI2408" s="122">
        <v>0.78796117195040005</v>
      </c>
      <c r="AJ2408" s="122">
        <v>0.72929741402280002</v>
      </c>
      <c r="AK2408" s="122">
        <v>0.73181175311720004</v>
      </c>
      <c r="AL2408" s="122">
        <v>0</v>
      </c>
    </row>
    <row r="2409" spans="1:38" hidden="1" x14ac:dyDescent="0.25">
      <c r="A2409" s="122" t="s">
        <v>2028</v>
      </c>
      <c r="B2409" s="122">
        <v>1</v>
      </c>
      <c r="C2409" s="122" t="s">
        <v>2227</v>
      </c>
      <c r="D2409" s="122" t="s">
        <v>2179</v>
      </c>
      <c r="E2409" s="122">
        <v>44</v>
      </c>
      <c r="F2409" s="122">
        <v>2.1939628788E-3</v>
      </c>
      <c r="G2409" s="122">
        <v>2.1961714767999999E-3</v>
      </c>
      <c r="H2409" s="122">
        <v>2.2136878931999998E-3</v>
      </c>
      <c r="I2409" s="122">
        <v>2.2111693239999998E-3</v>
      </c>
      <c r="J2409" s="122">
        <v>2.2405719196000001E-3</v>
      </c>
      <c r="K2409" s="122">
        <v>2.2728381619999999E-3</v>
      </c>
      <c r="L2409" s="122">
        <v>2.3404201884000002E-3</v>
      </c>
      <c r="M2409" s="122">
        <v>2.3378929924000001E-3</v>
      </c>
      <c r="N2409" s="122">
        <v>2.3359154699999999E-3</v>
      </c>
      <c r="O2409" s="122">
        <v>2.3390680151999998E-3</v>
      </c>
      <c r="P2409" s="122">
        <v>2.328238822E-3</v>
      </c>
      <c r="Q2409" s="122">
        <v>2.3278106572000002E-3</v>
      </c>
      <c r="R2409" s="122">
        <v>2.3711435271999998E-3</v>
      </c>
      <c r="S2409" s="122">
        <v>2.3607681608000001E-3</v>
      </c>
      <c r="T2409" s="122">
        <v>2.3556359119999998E-3</v>
      </c>
      <c r="U2409" s="122">
        <v>2.3540288183999999E-3</v>
      </c>
      <c r="V2409" s="122">
        <v>2.3922893512000002E-3</v>
      </c>
      <c r="W2409" s="122">
        <v>2.3951385275999999E-3</v>
      </c>
      <c r="X2409" s="122">
        <v>2.4014388132000001E-3</v>
      </c>
      <c r="Y2409" s="122">
        <v>2.4068196656000002E-3</v>
      </c>
      <c r="Z2409" s="122">
        <v>2.3435888559999998E-3</v>
      </c>
      <c r="AA2409" s="122">
        <v>2.4200639932000002E-3</v>
      </c>
      <c r="AB2409" s="122">
        <v>2.4117248092E-3</v>
      </c>
      <c r="AC2409" s="122">
        <v>2.4216115560000001E-3</v>
      </c>
      <c r="AD2409" s="122">
        <v>2.4307982804000002E-3</v>
      </c>
      <c r="AE2409" s="122">
        <v>2.4225159475999999E-3</v>
      </c>
      <c r="AF2409" s="122">
        <v>2.4271717847999998E-3</v>
      </c>
      <c r="AG2409" s="122">
        <v>2.4357489715999998E-3</v>
      </c>
      <c r="AH2409" s="122">
        <v>2.4364441079999999E-3</v>
      </c>
      <c r="AI2409" s="122">
        <v>2.4213876148000001E-3</v>
      </c>
      <c r="AJ2409" s="122">
        <v>2.4144081471999999E-3</v>
      </c>
      <c r="AK2409" s="122">
        <v>2.4238755715999998E-3</v>
      </c>
      <c r="AL2409" s="122">
        <v>0</v>
      </c>
    </row>
    <row r="2410" spans="1:38" hidden="1" x14ac:dyDescent="0.25">
      <c r="A2410" s="122" t="s">
        <v>2028</v>
      </c>
      <c r="B2410" s="122">
        <v>1</v>
      </c>
      <c r="C2410" s="122" t="s">
        <v>2227</v>
      </c>
      <c r="D2410" s="122" t="s">
        <v>2162</v>
      </c>
      <c r="E2410" s="122">
        <v>44</v>
      </c>
      <c r="F2410" s="122">
        <v>0.1076171049604</v>
      </c>
      <c r="G2410" s="122">
        <v>0.1099481210632</v>
      </c>
      <c r="H2410" s="122">
        <v>0.10833061892239999</v>
      </c>
      <c r="I2410" s="122">
        <v>0.1085931105084</v>
      </c>
      <c r="J2410" s="122">
        <v>0.1087153976972</v>
      </c>
      <c r="K2410" s="122">
        <v>0.107455158146</v>
      </c>
      <c r="L2410" s="122">
        <v>0.10754215339839999</v>
      </c>
      <c r="M2410" s="122">
        <v>0.1147487398008</v>
      </c>
      <c r="N2410" s="122">
        <v>0.1131638873008</v>
      </c>
      <c r="O2410" s="122">
        <v>0.10757525969120001</v>
      </c>
      <c r="P2410" s="122">
        <v>0.10989318089400001</v>
      </c>
      <c r="Q2410" s="122">
        <v>9.6157796047599997E-2</v>
      </c>
      <c r="R2410" s="122">
        <v>9.5333949065599999E-2</v>
      </c>
      <c r="S2410" s="122">
        <v>8.9269484203199995E-2</v>
      </c>
      <c r="T2410" s="122">
        <v>9.5416408110800002E-2</v>
      </c>
      <c r="U2410" s="122">
        <v>8.9371488900400003E-2</v>
      </c>
      <c r="V2410" s="122">
        <v>8.4778779526000006E-2</v>
      </c>
      <c r="W2410" s="122">
        <v>8.8210800798400005E-2</v>
      </c>
      <c r="X2410" s="122">
        <v>8.8456425601599997E-2</v>
      </c>
      <c r="Y2410" s="122">
        <v>7.5311618799199995E-2</v>
      </c>
      <c r="Z2410" s="122">
        <v>7.3412187170000004E-2</v>
      </c>
      <c r="AA2410" s="122">
        <v>7.2857173636799999E-2</v>
      </c>
      <c r="AB2410" s="122">
        <v>6.7414981964400003E-2</v>
      </c>
      <c r="AC2410" s="122">
        <v>7.4123403393200005E-2</v>
      </c>
      <c r="AD2410" s="122">
        <v>7.2146648436800007E-2</v>
      </c>
      <c r="AE2410" s="122">
        <v>8.7472670963999993E-2</v>
      </c>
      <c r="AF2410" s="122">
        <v>8.8679151374799994E-2</v>
      </c>
      <c r="AG2410" s="122">
        <v>8.5941469933199996E-2</v>
      </c>
      <c r="AH2410" s="122">
        <v>9.6069678367599998E-2</v>
      </c>
      <c r="AI2410" s="122">
        <v>9.9617159275199998E-2</v>
      </c>
      <c r="AJ2410" s="122">
        <v>8.7074482474000001E-2</v>
      </c>
      <c r="AK2410" s="122">
        <v>8.4495612387200006E-2</v>
      </c>
      <c r="AL2410" s="122">
        <v>0</v>
      </c>
    </row>
    <row r="2411" spans="1:38" hidden="1" x14ac:dyDescent="0.25">
      <c r="A2411" s="122" t="s">
        <v>2028</v>
      </c>
      <c r="B2411" s="122">
        <v>1</v>
      </c>
      <c r="C2411" s="122" t="s">
        <v>2227</v>
      </c>
      <c r="D2411" s="122" t="s">
        <v>2163</v>
      </c>
      <c r="E2411" s="122">
        <v>44</v>
      </c>
      <c r="F2411" s="122">
        <v>0.41759990410879999</v>
      </c>
      <c r="G2411" s="122">
        <v>0.41824918148719997</v>
      </c>
      <c r="H2411" s="122">
        <v>0.42193493288520001</v>
      </c>
      <c r="I2411" s="122">
        <v>0.47009959648959998</v>
      </c>
      <c r="J2411" s="122">
        <v>0.46105604837600001</v>
      </c>
      <c r="K2411" s="122">
        <v>0.46054510676440003</v>
      </c>
      <c r="L2411" s="122">
        <v>0.46928805673680002</v>
      </c>
      <c r="M2411" s="122">
        <v>0.41524169088079999</v>
      </c>
      <c r="N2411" s="122">
        <v>0.39094512908360002</v>
      </c>
      <c r="O2411" s="122">
        <v>0.37517215505000001</v>
      </c>
      <c r="P2411" s="122">
        <v>0.39157894557880002</v>
      </c>
      <c r="Q2411" s="122">
        <v>0.3223207098832</v>
      </c>
      <c r="R2411" s="122">
        <v>0.29502466899079999</v>
      </c>
      <c r="S2411" s="122">
        <v>0.31635026245760001</v>
      </c>
      <c r="T2411" s="122">
        <v>0.32081787461639999</v>
      </c>
      <c r="U2411" s="122">
        <v>0.38407261726679998</v>
      </c>
      <c r="V2411" s="122">
        <v>0.35137937659719998</v>
      </c>
      <c r="W2411" s="122">
        <v>0.35777391024479999</v>
      </c>
      <c r="X2411" s="122">
        <v>0.35774832026359998</v>
      </c>
      <c r="Y2411" s="122">
        <v>0.33951703435160002</v>
      </c>
      <c r="Z2411" s="122">
        <v>0.35016363616919999</v>
      </c>
      <c r="AA2411" s="122">
        <v>0.33888681065679999</v>
      </c>
      <c r="AB2411" s="122">
        <v>0.31153786728119998</v>
      </c>
      <c r="AC2411" s="122">
        <v>0.35280681878120002</v>
      </c>
      <c r="AD2411" s="122">
        <v>0.35821232764240002</v>
      </c>
      <c r="AE2411" s="122">
        <v>0.31684527016800001</v>
      </c>
      <c r="AF2411" s="122">
        <v>0.30344409484759999</v>
      </c>
      <c r="AG2411" s="122">
        <v>0.28873306852039998</v>
      </c>
      <c r="AH2411" s="122">
        <v>0.31570374091199999</v>
      </c>
      <c r="AI2411" s="122">
        <v>0.30135504859880002</v>
      </c>
      <c r="AJ2411" s="122">
        <v>0.28478425134599999</v>
      </c>
      <c r="AK2411" s="122">
        <v>0.28175412444760001</v>
      </c>
      <c r="AL2411" s="122">
        <v>0</v>
      </c>
    </row>
    <row r="2412" spans="1:38" hidden="1" x14ac:dyDescent="0.25">
      <c r="A2412" s="122" t="s">
        <v>2028</v>
      </c>
      <c r="B2412" s="122">
        <v>1</v>
      </c>
      <c r="C2412" s="122" t="s">
        <v>2227</v>
      </c>
      <c r="D2412" s="122" t="s">
        <v>2180</v>
      </c>
      <c r="E2412" s="122">
        <v>44</v>
      </c>
      <c r="F2412" s="122">
        <v>1.8501683199999999E-3</v>
      </c>
      <c r="G2412" s="122">
        <v>2.6963043995999999E-3</v>
      </c>
      <c r="H2412" s="122">
        <v>2.4748499663999998E-3</v>
      </c>
      <c r="I2412" s="122">
        <v>2.2074119928E-3</v>
      </c>
      <c r="J2412" s="122">
        <v>3.3032740131999998E-3</v>
      </c>
      <c r="K2412" s="122">
        <v>4.0564477772E-3</v>
      </c>
      <c r="L2412" s="122">
        <v>4.2944268584E-3</v>
      </c>
      <c r="M2412" s="122">
        <v>4.3513687784000003E-3</v>
      </c>
      <c r="N2412" s="122">
        <v>4.3793746332000004E-3</v>
      </c>
      <c r="O2412" s="122">
        <v>3.1835118111999999E-3</v>
      </c>
      <c r="P2412" s="122">
        <v>1.53185063752E-2</v>
      </c>
      <c r="Q2412" s="122">
        <v>1.25754525148E-2</v>
      </c>
      <c r="R2412" s="122">
        <v>1.4663339560799999E-2</v>
      </c>
      <c r="S2412" s="122">
        <v>1.7715551593599999E-2</v>
      </c>
      <c r="T2412" s="122">
        <v>1.6722397173999998E-2</v>
      </c>
      <c r="U2412" s="122">
        <v>1.6519934681599999E-2</v>
      </c>
      <c r="V2412" s="122">
        <v>1.5931163163999999E-2</v>
      </c>
      <c r="W2412" s="122">
        <v>1.8125820882400001E-2</v>
      </c>
      <c r="X2412" s="122">
        <v>6.1538348032E-3</v>
      </c>
      <c r="Y2412" s="122">
        <v>9.2199316580000006E-3</v>
      </c>
      <c r="Z2412" s="122">
        <v>1.01178097608E-2</v>
      </c>
      <c r="AA2412" s="122">
        <v>7.2655602739999997E-3</v>
      </c>
      <c r="AB2412" s="122">
        <v>4.9827731436000002E-3</v>
      </c>
      <c r="AC2412" s="122">
        <v>2.6115408256000001E-3</v>
      </c>
      <c r="AD2412" s="122">
        <v>4.6969336651999996E-3</v>
      </c>
      <c r="AE2412" s="122">
        <v>4.8923251636000002E-3</v>
      </c>
      <c r="AF2412" s="122">
        <v>3.9548542096000004E-3</v>
      </c>
      <c r="AG2412" s="122">
        <v>3.9689504064000002E-3</v>
      </c>
      <c r="AH2412" s="122">
        <v>3.9718360108000001E-3</v>
      </c>
      <c r="AI2412" s="122">
        <v>3.9481417360000002E-3</v>
      </c>
      <c r="AJ2412" s="122">
        <v>3.6688997631999999E-3</v>
      </c>
      <c r="AK2412" s="122">
        <v>3.8905193179999999E-3</v>
      </c>
      <c r="AL2412" s="122">
        <v>0</v>
      </c>
    </row>
    <row r="2413" spans="1:38" hidden="1" x14ac:dyDescent="0.25">
      <c r="A2413" s="122" t="s">
        <v>2028</v>
      </c>
      <c r="B2413" s="122">
        <v>1</v>
      </c>
      <c r="C2413" s="122" t="s">
        <v>2227</v>
      </c>
      <c r="D2413" s="122" t="s">
        <v>2164</v>
      </c>
      <c r="E2413" s="122">
        <v>44</v>
      </c>
      <c r="F2413" s="122">
        <v>4.4237714220000002E-2</v>
      </c>
      <c r="G2413" s="122">
        <v>4.5929418723999998E-2</v>
      </c>
      <c r="H2413" s="122">
        <v>4.7071445951599997E-2</v>
      </c>
      <c r="I2413" s="122">
        <v>4.6862762324000003E-2</v>
      </c>
      <c r="J2413" s="122">
        <v>4.5257944788E-2</v>
      </c>
      <c r="K2413" s="122">
        <v>4.4491020907200002E-2</v>
      </c>
      <c r="L2413" s="122">
        <v>4.5321418998800003E-2</v>
      </c>
      <c r="M2413" s="122">
        <v>4.0599080653600003E-2</v>
      </c>
      <c r="N2413" s="122">
        <v>3.7228202807600003E-2</v>
      </c>
      <c r="O2413" s="122">
        <v>3.5752217905600001E-2</v>
      </c>
      <c r="P2413" s="122">
        <v>3.74956180116E-2</v>
      </c>
      <c r="Q2413" s="122">
        <v>3.7904631676799999E-2</v>
      </c>
      <c r="R2413" s="122">
        <v>3.4840085582400003E-2</v>
      </c>
      <c r="S2413" s="122">
        <v>3.4410124109199997E-2</v>
      </c>
      <c r="T2413" s="122">
        <v>3.4786532211199997E-2</v>
      </c>
      <c r="U2413" s="122">
        <v>5.6567866356400001E-2</v>
      </c>
      <c r="V2413" s="122">
        <v>5.2159748986800002E-2</v>
      </c>
      <c r="W2413" s="122">
        <v>5.3108605144000003E-2</v>
      </c>
      <c r="X2413" s="122">
        <v>5.4600131983600003E-2</v>
      </c>
      <c r="Y2413" s="122">
        <v>9.4521671952399994E-2</v>
      </c>
      <c r="Z2413" s="122">
        <v>9.8386156422400006E-2</v>
      </c>
      <c r="AA2413" s="122">
        <v>9.5900719801600004E-2</v>
      </c>
      <c r="AB2413" s="122">
        <v>8.1709210626400006E-2</v>
      </c>
      <c r="AC2413" s="122">
        <v>0.10181296336120001</v>
      </c>
      <c r="AD2413" s="122">
        <v>0.1037128867376</v>
      </c>
      <c r="AE2413" s="122">
        <v>0.15084892996320001</v>
      </c>
      <c r="AF2413" s="122">
        <v>0.1300720957424</v>
      </c>
      <c r="AG2413" s="122">
        <v>0.13032952650759999</v>
      </c>
      <c r="AH2413" s="122">
        <v>0.15760350282319999</v>
      </c>
      <c r="AI2413" s="122">
        <v>0.14812966463400001</v>
      </c>
      <c r="AJ2413" s="122">
        <v>0.12746683414359999</v>
      </c>
      <c r="AK2413" s="122">
        <v>0.13251738683399999</v>
      </c>
      <c r="AL2413" s="122">
        <v>0</v>
      </c>
    </row>
    <row r="2414" spans="1:38" hidden="1" x14ac:dyDescent="0.25">
      <c r="A2414" s="122" t="s">
        <v>2028</v>
      </c>
      <c r="B2414" s="122">
        <v>1</v>
      </c>
      <c r="C2414" s="122" t="s">
        <v>2227</v>
      </c>
      <c r="D2414" s="122" t="s">
        <v>2165</v>
      </c>
      <c r="E2414" s="122">
        <v>44</v>
      </c>
      <c r="F2414" s="122">
        <v>0.40004810002919999</v>
      </c>
      <c r="G2414" s="122">
        <v>0.39386183925200002</v>
      </c>
      <c r="H2414" s="122">
        <v>0.44148842639719998</v>
      </c>
      <c r="I2414" s="122">
        <v>0.44216147489079999</v>
      </c>
      <c r="J2414" s="122">
        <v>0.42599286530079999</v>
      </c>
      <c r="K2414" s="122">
        <v>0.44009918154159999</v>
      </c>
      <c r="L2414" s="122">
        <v>0.42987125978160001</v>
      </c>
      <c r="M2414" s="122">
        <v>0.41891732710239998</v>
      </c>
      <c r="N2414" s="122">
        <v>0.38039782249280002</v>
      </c>
      <c r="O2414" s="122">
        <v>0.36466185474599999</v>
      </c>
      <c r="P2414" s="122">
        <v>0.35472197044480003</v>
      </c>
      <c r="Q2414" s="122">
        <v>0.43413238872639998</v>
      </c>
      <c r="R2414" s="122">
        <v>0.41565898619840003</v>
      </c>
      <c r="S2414" s="122">
        <v>0.43377501317360001</v>
      </c>
      <c r="T2414" s="122">
        <v>0.42769175449840002</v>
      </c>
      <c r="U2414" s="122">
        <v>0.29457000915159998</v>
      </c>
      <c r="V2414" s="122">
        <v>0.29467092296039998</v>
      </c>
      <c r="W2414" s="122">
        <v>0.2864597353044</v>
      </c>
      <c r="X2414" s="122">
        <v>0.27943771332680001</v>
      </c>
      <c r="Y2414" s="122">
        <v>0.33538189257720002</v>
      </c>
      <c r="Z2414" s="122">
        <v>0.35997352574960001</v>
      </c>
      <c r="AA2414" s="122">
        <v>0.360055142258</v>
      </c>
      <c r="AB2414" s="122">
        <v>0.34055699346480001</v>
      </c>
      <c r="AC2414" s="122">
        <v>0.38924628181319998</v>
      </c>
      <c r="AD2414" s="122">
        <v>0.3784905989956</v>
      </c>
      <c r="AE2414" s="122">
        <v>0.4245823165248</v>
      </c>
      <c r="AF2414" s="122">
        <v>0.48149712227960001</v>
      </c>
      <c r="AG2414" s="122">
        <v>0.46171654570999998</v>
      </c>
      <c r="AH2414" s="122">
        <v>0.45740027289599999</v>
      </c>
      <c r="AI2414" s="122">
        <v>0.50711116580040005</v>
      </c>
      <c r="AJ2414" s="122">
        <v>0.4152027178264</v>
      </c>
      <c r="AK2414" s="122">
        <v>0.4200500206644</v>
      </c>
      <c r="AL2414" s="122">
        <v>0</v>
      </c>
    </row>
    <row r="2415" spans="1:38" hidden="1" x14ac:dyDescent="0.25">
      <c r="A2415" s="122" t="s">
        <v>2028</v>
      </c>
      <c r="B2415" s="122">
        <v>1</v>
      </c>
      <c r="C2415" s="122" t="s">
        <v>2227</v>
      </c>
      <c r="D2415" s="122" t="s">
        <v>2166</v>
      </c>
      <c r="E2415" s="122">
        <v>44</v>
      </c>
      <c r="F2415" s="122">
        <v>0.38080240846199997</v>
      </c>
      <c r="G2415" s="122">
        <v>0.38788774591280001</v>
      </c>
      <c r="H2415" s="122">
        <v>0.39278128171799997</v>
      </c>
      <c r="I2415" s="122">
        <v>0.33376926320080003</v>
      </c>
      <c r="J2415" s="122">
        <v>0.334205057704</v>
      </c>
      <c r="K2415" s="122">
        <v>0.3371531772952</v>
      </c>
      <c r="L2415" s="122">
        <v>0.34939333306359999</v>
      </c>
      <c r="M2415" s="122">
        <v>0.32494587904799999</v>
      </c>
      <c r="N2415" s="122">
        <v>0.2992623583208</v>
      </c>
      <c r="O2415" s="122">
        <v>0.29455523009360002</v>
      </c>
      <c r="P2415" s="122">
        <v>0.29451192330280002</v>
      </c>
      <c r="Q2415" s="122">
        <v>0.31484025762279999</v>
      </c>
      <c r="R2415" s="122">
        <v>0.28807952532519998</v>
      </c>
      <c r="S2415" s="122">
        <v>0.29019653051760003</v>
      </c>
      <c r="T2415" s="122">
        <v>0.27532470499240003</v>
      </c>
      <c r="U2415" s="122">
        <v>0.44020041169160001</v>
      </c>
      <c r="V2415" s="122">
        <v>0.39595306262960001</v>
      </c>
      <c r="W2415" s="122">
        <v>0.40661330934560003</v>
      </c>
      <c r="X2415" s="122">
        <v>0.4251802363144</v>
      </c>
      <c r="Y2415" s="122">
        <v>0.34569405004120002</v>
      </c>
      <c r="Z2415" s="122">
        <v>0.37451459975160001</v>
      </c>
      <c r="AA2415" s="122">
        <v>0.36448918506279998</v>
      </c>
      <c r="AB2415" s="122">
        <v>0.32848733908479999</v>
      </c>
      <c r="AC2415" s="122">
        <v>0.38082664495399998</v>
      </c>
      <c r="AD2415" s="122">
        <v>0.3785117779212</v>
      </c>
      <c r="AE2415" s="122">
        <v>0.4387147449944</v>
      </c>
      <c r="AF2415" s="122">
        <v>0.40429711541520003</v>
      </c>
      <c r="AG2415" s="122">
        <v>0.39732035348040001</v>
      </c>
      <c r="AH2415" s="122">
        <v>0.44419867851240002</v>
      </c>
      <c r="AI2415" s="122">
        <v>0.43974415161879998</v>
      </c>
      <c r="AJ2415" s="122">
        <v>0.39115756209879998</v>
      </c>
      <c r="AK2415" s="122">
        <v>0.38912294114680002</v>
      </c>
      <c r="AL2415" s="122">
        <v>0</v>
      </c>
    </row>
    <row r="2416" spans="1:38" hidden="1" x14ac:dyDescent="0.25">
      <c r="A2416" s="122" t="s">
        <v>2028</v>
      </c>
      <c r="B2416" s="122">
        <v>1</v>
      </c>
      <c r="C2416" s="122" t="s">
        <v>2227</v>
      </c>
      <c r="D2416" s="122" t="s">
        <v>2167</v>
      </c>
      <c r="E2416" s="122">
        <v>44</v>
      </c>
      <c r="F2416" s="122">
        <v>0.13619552061920001</v>
      </c>
      <c r="G2416" s="122">
        <v>0.12706942016440001</v>
      </c>
      <c r="H2416" s="122">
        <v>0.12747001831759999</v>
      </c>
      <c r="I2416" s="122">
        <v>0.1397212623912</v>
      </c>
      <c r="J2416" s="122">
        <v>0.13960773907919999</v>
      </c>
      <c r="K2416" s="122">
        <v>0.13259853843880001</v>
      </c>
      <c r="L2416" s="122">
        <v>0.132458288186</v>
      </c>
      <c r="M2416" s="122">
        <v>0.12162310833120001</v>
      </c>
      <c r="N2416" s="122">
        <v>0.11979821975799999</v>
      </c>
      <c r="O2416" s="122">
        <v>0.1159071546192</v>
      </c>
      <c r="P2416" s="122">
        <v>0.116961673696</v>
      </c>
      <c r="Q2416" s="122">
        <v>9.7540540633200001E-2</v>
      </c>
      <c r="R2416" s="122">
        <v>9.6200379354799997E-2</v>
      </c>
      <c r="S2416" s="122">
        <v>9.4079401093999995E-2</v>
      </c>
      <c r="T2416" s="122">
        <v>9.2947672941200002E-2</v>
      </c>
      <c r="U2416" s="122">
        <v>0.1529681586636</v>
      </c>
      <c r="V2416" s="122">
        <v>0.14107444275120001</v>
      </c>
      <c r="W2416" s="122">
        <v>0.14730871004919999</v>
      </c>
      <c r="X2416" s="122">
        <v>0.1518354733476</v>
      </c>
      <c r="Y2416" s="122">
        <v>0.2132173960588</v>
      </c>
      <c r="Z2416" s="122">
        <v>0.22547067029199999</v>
      </c>
      <c r="AA2416" s="122">
        <v>0.21885112962719999</v>
      </c>
      <c r="AB2416" s="122">
        <v>0.1896963792892</v>
      </c>
      <c r="AC2416" s="122">
        <v>0.23204854868999999</v>
      </c>
      <c r="AD2416" s="122">
        <v>0.2346935823456</v>
      </c>
      <c r="AE2416" s="122">
        <v>0.13584582534039999</v>
      </c>
      <c r="AF2416" s="122">
        <v>0.12587789922680001</v>
      </c>
      <c r="AG2416" s="122">
        <v>0.12089496707400001</v>
      </c>
      <c r="AH2416" s="122">
        <v>0.13261147224639999</v>
      </c>
      <c r="AI2416" s="122">
        <v>0.130591122872</v>
      </c>
      <c r="AJ2416" s="122">
        <v>0.1156849449588</v>
      </c>
      <c r="AK2416" s="122">
        <v>0.12906253284399999</v>
      </c>
      <c r="AL2416" s="122">
        <v>0</v>
      </c>
    </row>
    <row r="2417" spans="1:38" hidden="1" x14ac:dyDescent="0.25">
      <c r="A2417" s="122" t="s">
        <v>2028</v>
      </c>
      <c r="B2417" s="122">
        <v>1</v>
      </c>
      <c r="C2417" s="122" t="s">
        <v>2227</v>
      </c>
      <c r="D2417" s="122" t="s">
        <v>2168</v>
      </c>
      <c r="E2417" s="122">
        <v>44</v>
      </c>
      <c r="F2417" s="122">
        <v>6.5325203115200001E-2</v>
      </c>
      <c r="G2417" s="122">
        <v>6.5486795631599995E-2</v>
      </c>
      <c r="H2417" s="122">
        <v>6.5292348816800003E-2</v>
      </c>
      <c r="I2417" s="122">
        <v>6.7180643569200005E-2</v>
      </c>
      <c r="J2417" s="122">
        <v>6.8232823834000006E-2</v>
      </c>
      <c r="K2417" s="122">
        <v>6.6280779910800003E-2</v>
      </c>
      <c r="L2417" s="122">
        <v>7.2478045180800005E-2</v>
      </c>
      <c r="M2417" s="122">
        <v>6.6455050726399997E-2</v>
      </c>
      <c r="N2417" s="122">
        <v>6.4983952199600001E-2</v>
      </c>
      <c r="O2417" s="122">
        <v>6.2724719484000005E-2</v>
      </c>
      <c r="P2417" s="122">
        <v>6.4647010581999995E-2</v>
      </c>
      <c r="Q2417" s="122">
        <v>5.68925446936E-2</v>
      </c>
      <c r="R2417" s="122">
        <v>5.5414544869599999E-2</v>
      </c>
      <c r="S2417" s="122">
        <v>5.4760844997599999E-2</v>
      </c>
      <c r="T2417" s="122">
        <v>5.4654775672E-2</v>
      </c>
      <c r="U2417" s="122">
        <v>6.4212029069999996E-2</v>
      </c>
      <c r="V2417" s="122">
        <v>6.3754763212000007E-2</v>
      </c>
      <c r="W2417" s="122">
        <v>6.3326816652400003E-2</v>
      </c>
      <c r="X2417" s="122">
        <v>6.4403153771599997E-2</v>
      </c>
      <c r="Y2417" s="122">
        <v>5.3020466077599998E-2</v>
      </c>
      <c r="Z2417" s="122">
        <v>5.2164244252400002E-2</v>
      </c>
      <c r="AA2417" s="122">
        <v>5.2831786223999998E-2</v>
      </c>
      <c r="AB2417" s="122">
        <v>4.9326266723999999E-2</v>
      </c>
      <c r="AC2417" s="122">
        <v>5.3036103895599998E-2</v>
      </c>
      <c r="AD2417" s="122">
        <v>5.0836155381200003E-2</v>
      </c>
      <c r="AE2417" s="122">
        <v>7.6216040210800001E-2</v>
      </c>
      <c r="AF2417" s="122">
        <v>7.17974371212E-2</v>
      </c>
      <c r="AG2417" s="122">
        <v>7.8022997138799996E-2</v>
      </c>
      <c r="AH2417" s="122">
        <v>7.7116844795200007E-2</v>
      </c>
      <c r="AI2417" s="122">
        <v>7.7031397394000001E-2</v>
      </c>
      <c r="AJ2417" s="122">
        <v>7.1087358916000001E-2</v>
      </c>
      <c r="AK2417" s="122">
        <v>7.1151719808400002E-2</v>
      </c>
      <c r="AL2417" s="122">
        <v>0</v>
      </c>
    </row>
    <row r="2418" spans="1:38" hidden="1" x14ac:dyDescent="0.25">
      <c r="A2418" s="122" t="s">
        <v>2028</v>
      </c>
      <c r="B2418" s="122">
        <v>-1</v>
      </c>
      <c r="C2418" s="122" t="s">
        <v>2228</v>
      </c>
      <c r="D2418" s="122" t="s">
        <v>2120</v>
      </c>
      <c r="E2418" s="122">
        <v>45</v>
      </c>
      <c r="F2418" s="122">
        <v>2.1152071343200001E-2</v>
      </c>
      <c r="G2418" s="122">
        <v>2.1439781185199999E-2</v>
      </c>
      <c r="H2418" s="122">
        <v>2.03380716644E-2</v>
      </c>
      <c r="I2418" s="122">
        <v>1.9083649913999998E-2</v>
      </c>
      <c r="J2418" s="122">
        <v>1.76176400428E-2</v>
      </c>
      <c r="K2418" s="122">
        <v>1.9244661505999999E-2</v>
      </c>
      <c r="L2418" s="122">
        <v>1.6876707254399999E-2</v>
      </c>
      <c r="M2418" s="122">
        <v>1.9487119061200001E-2</v>
      </c>
      <c r="N2418" s="122">
        <v>1.8049273687199999E-2</v>
      </c>
      <c r="O2418" s="122">
        <v>2.0694271774399999E-2</v>
      </c>
      <c r="P2418" s="122">
        <v>2.0273545700799998E-2</v>
      </c>
      <c r="Q2418" s="122">
        <v>1.76645894292E-2</v>
      </c>
      <c r="R2418" s="122">
        <v>1.7151507856E-2</v>
      </c>
      <c r="S2418" s="122">
        <v>1.76746032848E-2</v>
      </c>
      <c r="T2418" s="122">
        <v>1.80257390124E-2</v>
      </c>
      <c r="U2418" s="122">
        <v>1.8959245068400001E-2</v>
      </c>
      <c r="V2418" s="122">
        <v>1.8523889372800001E-2</v>
      </c>
      <c r="W2418" s="122">
        <v>1.82220800944E-2</v>
      </c>
      <c r="X2418" s="122">
        <v>1.55885812516E-2</v>
      </c>
      <c r="Y2418" s="122">
        <v>1.3638982263199999E-2</v>
      </c>
      <c r="Z2418" s="122">
        <v>1.54943187364E-2</v>
      </c>
      <c r="AA2418" s="122">
        <v>1.506828078E-2</v>
      </c>
      <c r="AB2418" s="122">
        <v>1.45816962116E-2</v>
      </c>
      <c r="AC2418" s="122">
        <v>1.34777831832E-2</v>
      </c>
      <c r="AD2418" s="122">
        <v>1.24482734264E-2</v>
      </c>
      <c r="AE2418" s="122">
        <v>1.1478115479599999E-2</v>
      </c>
      <c r="AF2418" s="122">
        <v>1.1025655415599999E-2</v>
      </c>
      <c r="AG2418" s="122">
        <v>1.0812237489200001E-2</v>
      </c>
      <c r="AH2418" s="122">
        <v>1.09552567684E-2</v>
      </c>
      <c r="AI2418" s="122">
        <v>1.09407351088E-2</v>
      </c>
      <c r="AJ2418" s="122">
        <v>1.0986060027599999E-2</v>
      </c>
      <c r="AK2418" s="122">
        <v>1.0979675657999999E-2</v>
      </c>
      <c r="AL2418" s="122">
        <v>0</v>
      </c>
    </row>
    <row r="2419" spans="1:38" hidden="1" x14ac:dyDescent="0.25">
      <c r="A2419" s="122" t="s">
        <v>2028</v>
      </c>
      <c r="B2419" s="122">
        <v>-1</v>
      </c>
      <c r="C2419" s="122" t="s">
        <v>2228</v>
      </c>
      <c r="D2419" s="122" t="s">
        <v>2121</v>
      </c>
      <c r="E2419" s="122">
        <v>45</v>
      </c>
      <c r="F2419" s="122">
        <v>0.1352738209312</v>
      </c>
      <c r="G2419" s="122">
        <v>0.1333982854428</v>
      </c>
      <c r="H2419" s="122">
        <v>0.13757700787880001</v>
      </c>
      <c r="I2419" s="122">
        <v>0.13850553611999999</v>
      </c>
      <c r="J2419" s="122">
        <v>0.13652651719280001</v>
      </c>
      <c r="K2419" s="122">
        <v>0.13729338439319999</v>
      </c>
      <c r="L2419" s="122">
        <v>0.13323639077560001</v>
      </c>
      <c r="M2419" s="122">
        <v>0.12953285386720001</v>
      </c>
      <c r="N2419" s="122">
        <v>0.1172252214644</v>
      </c>
      <c r="O2419" s="122">
        <v>0.1046088081556</v>
      </c>
      <c r="P2419" s="122">
        <v>0.103892415382</v>
      </c>
      <c r="Q2419" s="122">
        <v>9.3144442568800001E-2</v>
      </c>
      <c r="R2419" s="122">
        <v>9.3626038419200003E-2</v>
      </c>
      <c r="S2419" s="122">
        <v>8.6005305301999999E-2</v>
      </c>
      <c r="T2419" s="122">
        <v>8.1137592715200005E-2</v>
      </c>
      <c r="U2419" s="122">
        <v>7.3537564998800001E-2</v>
      </c>
      <c r="V2419" s="122">
        <v>7.3922262377599995E-2</v>
      </c>
      <c r="W2419" s="122">
        <v>7.0629290984000004E-2</v>
      </c>
      <c r="X2419" s="122">
        <v>6.4845857327999995E-2</v>
      </c>
      <c r="Y2419" s="122">
        <v>5.9471325779600001E-2</v>
      </c>
      <c r="Z2419" s="122">
        <v>5.9882564274400002E-2</v>
      </c>
      <c r="AA2419" s="122">
        <v>6.2390314814800001E-2</v>
      </c>
      <c r="AB2419" s="122">
        <v>5.9583279114799999E-2</v>
      </c>
      <c r="AC2419" s="122">
        <v>5.2587023605199998E-2</v>
      </c>
      <c r="AD2419" s="122">
        <v>5.2338122365200003E-2</v>
      </c>
      <c r="AE2419" s="122">
        <v>5.4907504162E-2</v>
      </c>
      <c r="AF2419" s="122">
        <v>5.4438614277600002E-2</v>
      </c>
      <c r="AG2419" s="122">
        <v>5.22945815896E-2</v>
      </c>
      <c r="AH2419" s="122">
        <v>5.01155308864E-2</v>
      </c>
      <c r="AI2419" s="122">
        <v>5.0047488251599999E-2</v>
      </c>
      <c r="AJ2419" s="122">
        <v>4.6838705026400002E-2</v>
      </c>
      <c r="AK2419" s="122">
        <v>4.7155949607200001E-2</v>
      </c>
      <c r="AL2419" s="122">
        <v>0</v>
      </c>
    </row>
    <row r="2420" spans="1:38" hidden="1" x14ac:dyDescent="0.25">
      <c r="A2420" s="122" t="s">
        <v>2028</v>
      </c>
      <c r="B2420" s="122">
        <v>-1</v>
      </c>
      <c r="C2420" s="122" t="s">
        <v>2228</v>
      </c>
      <c r="D2420" s="122" t="s">
        <v>2122</v>
      </c>
      <c r="E2420" s="122">
        <v>45</v>
      </c>
      <c r="F2420" s="122">
        <v>6.5109395738799994E-2</v>
      </c>
      <c r="G2420" s="122">
        <v>6.5313856229999995E-2</v>
      </c>
      <c r="H2420" s="122">
        <v>6.6547778659600001E-2</v>
      </c>
      <c r="I2420" s="122">
        <v>6.7966359722800004E-2</v>
      </c>
      <c r="J2420" s="122">
        <v>6.9708945474E-2</v>
      </c>
      <c r="K2420" s="122">
        <v>7.2408352419200003E-2</v>
      </c>
      <c r="L2420" s="122">
        <v>7.1571749320400002E-2</v>
      </c>
      <c r="M2420" s="122">
        <v>6.8481976225599997E-2</v>
      </c>
      <c r="N2420" s="122">
        <v>6.5750503893200002E-2</v>
      </c>
      <c r="O2420" s="122">
        <v>6.0327567837600002E-2</v>
      </c>
      <c r="P2420" s="122">
        <v>5.5845571852000002E-2</v>
      </c>
      <c r="Q2420" s="122">
        <v>5.5955456919600001E-2</v>
      </c>
      <c r="R2420" s="122">
        <v>5.3292548666E-2</v>
      </c>
      <c r="S2420" s="122">
        <v>5.3448437448E-2</v>
      </c>
      <c r="T2420" s="122">
        <v>5.1755957063999998E-2</v>
      </c>
      <c r="U2420" s="122">
        <v>4.8853283427200002E-2</v>
      </c>
      <c r="V2420" s="122">
        <v>4.8473630522800001E-2</v>
      </c>
      <c r="W2420" s="122">
        <v>4.4707014937200001E-2</v>
      </c>
      <c r="X2420" s="122">
        <v>4.2356574346799999E-2</v>
      </c>
      <c r="Y2420" s="122">
        <v>3.6631037769200001E-2</v>
      </c>
      <c r="Z2420" s="122">
        <v>3.4141393599600001E-2</v>
      </c>
      <c r="AA2420" s="122">
        <v>3.3667450070799999E-2</v>
      </c>
      <c r="AB2420" s="122">
        <v>3.2847903855199999E-2</v>
      </c>
      <c r="AC2420" s="122">
        <v>3.1879199847600001E-2</v>
      </c>
      <c r="AD2420" s="122">
        <v>2.8970410750400001E-2</v>
      </c>
      <c r="AE2420" s="122">
        <v>3.2611139839599998E-2</v>
      </c>
      <c r="AF2420" s="122">
        <v>3.1139842966399999E-2</v>
      </c>
      <c r="AG2420" s="122">
        <v>2.9552049844800001E-2</v>
      </c>
      <c r="AH2420" s="122">
        <v>3.0280723687200001E-2</v>
      </c>
      <c r="AI2420" s="122">
        <v>3.0003381276399999E-2</v>
      </c>
      <c r="AJ2420" s="122">
        <v>2.83476368924E-2</v>
      </c>
      <c r="AK2420" s="122">
        <v>2.8472313805599999E-2</v>
      </c>
      <c r="AL2420" s="122">
        <v>0</v>
      </c>
    </row>
    <row r="2421" spans="1:38" hidden="1" x14ac:dyDescent="0.25">
      <c r="A2421" s="122" t="s">
        <v>2028</v>
      </c>
      <c r="B2421" s="122">
        <v>-1</v>
      </c>
      <c r="C2421" s="122" t="s">
        <v>2228</v>
      </c>
      <c r="D2421" s="122" t="s">
        <v>2123</v>
      </c>
      <c r="E2421" s="122">
        <v>45</v>
      </c>
      <c r="F2421" s="122">
        <v>0.1068839310336</v>
      </c>
      <c r="G2421" s="122">
        <v>0.1011223956652</v>
      </c>
      <c r="H2421" s="122">
        <v>9.7666598478399994E-2</v>
      </c>
      <c r="I2421" s="122">
        <v>0.1025909105032</v>
      </c>
      <c r="J2421" s="122">
        <v>0.10266406778040001</v>
      </c>
      <c r="K2421" s="122">
        <v>0.1016276129512</v>
      </c>
      <c r="L2421" s="122">
        <v>0.1033405327248</v>
      </c>
      <c r="M2421" s="122">
        <v>0.1010250459428</v>
      </c>
      <c r="N2421" s="122">
        <v>0.1005455384612</v>
      </c>
      <c r="O2421" s="122">
        <v>9.1162700249600007E-2</v>
      </c>
      <c r="P2421" s="122">
        <v>8.8765758239199993E-2</v>
      </c>
      <c r="Q2421" s="122">
        <v>8.76824131176E-2</v>
      </c>
      <c r="R2421" s="122">
        <v>8.1688635546000005E-2</v>
      </c>
      <c r="S2421" s="122">
        <v>8.2695204891599997E-2</v>
      </c>
      <c r="T2421" s="122">
        <v>8.0168945242399994E-2</v>
      </c>
      <c r="U2421" s="122">
        <v>7.5449548963599997E-2</v>
      </c>
      <c r="V2421" s="122">
        <v>7.9806855940000004E-2</v>
      </c>
      <c r="W2421" s="122">
        <v>7.8661562022400003E-2</v>
      </c>
      <c r="X2421" s="122">
        <v>7.5307097096000003E-2</v>
      </c>
      <c r="Y2421" s="122">
        <v>7.2739994093200006E-2</v>
      </c>
      <c r="Z2421" s="122">
        <v>6.2410907157199998E-2</v>
      </c>
      <c r="AA2421" s="122">
        <v>6.2435661206799997E-2</v>
      </c>
      <c r="AB2421" s="122">
        <v>5.9493706288799998E-2</v>
      </c>
      <c r="AC2421" s="122">
        <v>6.1329556002399997E-2</v>
      </c>
      <c r="AD2421" s="122">
        <v>6.2142153301200001E-2</v>
      </c>
      <c r="AE2421" s="122">
        <v>6.1956640541600001E-2</v>
      </c>
      <c r="AF2421" s="122">
        <v>5.9983601397999999E-2</v>
      </c>
      <c r="AG2421" s="122">
        <v>5.7800966677999999E-2</v>
      </c>
      <c r="AH2421" s="122">
        <v>5.5923337243199998E-2</v>
      </c>
      <c r="AI2421" s="122">
        <v>5.7712347075600003E-2</v>
      </c>
      <c r="AJ2421" s="122">
        <v>5.26981262752E-2</v>
      </c>
      <c r="AK2421" s="122">
        <v>5.3096745856000001E-2</v>
      </c>
      <c r="AL2421" s="122">
        <v>0</v>
      </c>
    </row>
    <row r="2422" spans="1:38" x14ac:dyDescent="0.25">
      <c r="A2422" s="122" t="s">
        <v>2028</v>
      </c>
      <c r="B2422" s="122">
        <v>-1</v>
      </c>
      <c r="C2422" s="122" t="s">
        <v>2228</v>
      </c>
      <c r="D2422" s="122" t="s">
        <v>2124</v>
      </c>
      <c r="E2422" s="122">
        <v>45</v>
      </c>
      <c r="F2422" s="122">
        <v>0.97217575027159997</v>
      </c>
      <c r="G2422" s="122">
        <v>0.89691944872039997</v>
      </c>
      <c r="H2422" s="122">
        <v>0.86276506553440002</v>
      </c>
      <c r="I2422" s="122">
        <v>0.85701138506200003</v>
      </c>
      <c r="J2422" s="122">
        <v>0.87874986008879996</v>
      </c>
      <c r="K2422" s="122">
        <v>0.88661412124039995</v>
      </c>
      <c r="L2422" s="122">
        <v>0.85658496640360005</v>
      </c>
      <c r="M2422" s="122">
        <v>0.77774184716479999</v>
      </c>
      <c r="N2422" s="122">
        <v>0.73459258935159999</v>
      </c>
      <c r="O2422" s="122">
        <v>0.70418822225919997</v>
      </c>
      <c r="P2422" s="122">
        <v>0.69031725279440004</v>
      </c>
      <c r="Q2422" s="122">
        <v>0.65513441571480002</v>
      </c>
      <c r="R2422" s="122">
        <v>0.64936634596120002</v>
      </c>
      <c r="S2422" s="122">
        <v>0.60563006289800003</v>
      </c>
      <c r="T2422" s="122">
        <v>0.57957066461560003</v>
      </c>
      <c r="U2422" s="122">
        <v>0.55614097771960003</v>
      </c>
      <c r="V2422" s="122">
        <v>0.55005957855239995</v>
      </c>
      <c r="W2422" s="122">
        <v>0.53466784857359995</v>
      </c>
      <c r="X2422" s="122">
        <v>0.5184790813272</v>
      </c>
      <c r="Y2422" s="122">
        <v>0.51317981213800001</v>
      </c>
      <c r="Z2422" s="122">
        <v>0.49825925339679999</v>
      </c>
      <c r="AA2422" s="122">
        <v>0.47687123840160001</v>
      </c>
      <c r="AB2422" s="122">
        <v>0.45047699341120001</v>
      </c>
      <c r="AC2422" s="122">
        <v>0.42462246392440001</v>
      </c>
      <c r="AD2422" s="122">
        <v>0.38830456189000001</v>
      </c>
      <c r="AE2422" s="122">
        <v>0.40621387993199998</v>
      </c>
      <c r="AF2422" s="122">
        <v>0.38315860399320001</v>
      </c>
      <c r="AG2422" s="122">
        <v>0.37817303861399998</v>
      </c>
      <c r="AH2422" s="122">
        <v>0.38893273970879999</v>
      </c>
      <c r="AI2422" s="122">
        <v>0.40436411431640001</v>
      </c>
      <c r="AJ2422" s="122">
        <v>0.34096685640079999</v>
      </c>
      <c r="AK2422" s="122">
        <v>0.34204913391879999</v>
      </c>
      <c r="AL2422" s="122">
        <v>0</v>
      </c>
    </row>
    <row r="2423" spans="1:38" hidden="1" x14ac:dyDescent="0.25">
      <c r="A2423" s="122" t="s">
        <v>2028</v>
      </c>
      <c r="B2423" s="122">
        <v>-1</v>
      </c>
      <c r="C2423" s="122" t="s">
        <v>2228</v>
      </c>
      <c r="D2423" s="122" t="s">
        <v>474</v>
      </c>
      <c r="E2423" s="122">
        <v>45</v>
      </c>
      <c r="F2423" s="122">
        <v>8.3062270225200005E-2</v>
      </c>
      <c r="G2423" s="122">
        <v>8.2971587036800007E-2</v>
      </c>
      <c r="H2423" s="122">
        <v>8.8945357323199997E-2</v>
      </c>
      <c r="I2423" s="122">
        <v>9.3903841354399997E-2</v>
      </c>
      <c r="J2423" s="122">
        <v>9.4023862251200005E-2</v>
      </c>
      <c r="K2423" s="122">
        <v>9.1968661204000005E-2</v>
      </c>
      <c r="L2423" s="122">
        <v>9.3306576907599997E-2</v>
      </c>
      <c r="M2423" s="122">
        <v>9.0976902648799998E-2</v>
      </c>
      <c r="N2423" s="122">
        <v>8.9881429248799993E-2</v>
      </c>
      <c r="O2423" s="122">
        <v>8.6005281790399998E-2</v>
      </c>
      <c r="P2423" s="122">
        <v>8.1382459737599999E-2</v>
      </c>
      <c r="Q2423" s="122">
        <v>7.8682455490799996E-2</v>
      </c>
      <c r="R2423" s="122">
        <v>7.3256239308000001E-2</v>
      </c>
      <c r="S2423" s="122">
        <v>6.8627485816400005E-2</v>
      </c>
      <c r="T2423" s="122">
        <v>6.8085309448799994E-2</v>
      </c>
      <c r="U2423" s="122">
        <v>6.5086348009200004E-2</v>
      </c>
      <c r="V2423" s="122">
        <v>6.4895816851599994E-2</v>
      </c>
      <c r="W2423" s="122">
        <v>5.6036596747599997E-2</v>
      </c>
      <c r="X2423" s="122">
        <v>5.27454907224E-2</v>
      </c>
      <c r="Y2423" s="122">
        <v>5.0081982773200001E-2</v>
      </c>
      <c r="Z2423" s="122">
        <v>5.1123987174399997E-2</v>
      </c>
      <c r="AA2423" s="122">
        <v>5.0700449833600003E-2</v>
      </c>
      <c r="AB2423" s="122">
        <v>4.8097780830399998E-2</v>
      </c>
      <c r="AC2423" s="122">
        <v>4.6514638909199997E-2</v>
      </c>
      <c r="AD2423" s="122">
        <v>4.5684499008399999E-2</v>
      </c>
      <c r="AE2423" s="122">
        <v>4.5282950784399999E-2</v>
      </c>
      <c r="AF2423" s="122">
        <v>4.3961123275999998E-2</v>
      </c>
      <c r="AG2423" s="122">
        <v>4.2955431041599997E-2</v>
      </c>
      <c r="AH2423" s="122">
        <v>4.3071095292399997E-2</v>
      </c>
      <c r="AI2423" s="122">
        <v>4.4150572160799997E-2</v>
      </c>
      <c r="AJ2423" s="122">
        <v>3.8715646012399997E-2</v>
      </c>
      <c r="AK2423" s="122">
        <v>3.8960161452799999E-2</v>
      </c>
      <c r="AL2423" s="122">
        <v>0</v>
      </c>
    </row>
    <row r="2424" spans="1:38" hidden="1" x14ac:dyDescent="0.25">
      <c r="A2424" s="122" t="s">
        <v>2028</v>
      </c>
      <c r="B2424" s="122">
        <v>-1</v>
      </c>
      <c r="C2424" s="122" t="s">
        <v>2228</v>
      </c>
      <c r="D2424" s="122" t="s">
        <v>2125</v>
      </c>
      <c r="E2424" s="122">
        <v>45</v>
      </c>
      <c r="F2424" s="122">
        <v>7.8702777084400002E-2</v>
      </c>
      <c r="G2424" s="122">
        <v>7.6182828736000005E-2</v>
      </c>
      <c r="H2424" s="122">
        <v>7.3191411941200005E-2</v>
      </c>
      <c r="I2424" s="122">
        <v>7.2514596111999993E-2</v>
      </c>
      <c r="J2424" s="122">
        <v>7.0392323439200002E-2</v>
      </c>
      <c r="K2424" s="122">
        <v>6.9827691486000001E-2</v>
      </c>
      <c r="L2424" s="122">
        <v>6.75146810268E-2</v>
      </c>
      <c r="M2424" s="122">
        <v>6.4588987976800002E-2</v>
      </c>
      <c r="N2424" s="122">
        <v>6.03620953544E-2</v>
      </c>
      <c r="O2424" s="122">
        <v>5.5517527041199999E-2</v>
      </c>
      <c r="P2424" s="122">
        <v>5.31992529908E-2</v>
      </c>
      <c r="Q2424" s="122">
        <v>5.0179949439199997E-2</v>
      </c>
      <c r="R2424" s="122">
        <v>4.5762316527200003E-2</v>
      </c>
      <c r="S2424" s="122">
        <v>4.3636301407999997E-2</v>
      </c>
      <c r="T2424" s="122">
        <v>4.1623496404000003E-2</v>
      </c>
      <c r="U2424" s="122">
        <v>3.9015632871600002E-2</v>
      </c>
      <c r="V2424" s="122">
        <v>3.72727248824E-2</v>
      </c>
      <c r="W2424" s="122">
        <v>3.51528484524E-2</v>
      </c>
      <c r="X2424" s="122">
        <v>3.2031222736800001E-2</v>
      </c>
      <c r="Y2424" s="122">
        <v>3.1162573052799999E-2</v>
      </c>
      <c r="Z2424" s="122">
        <v>3.1234093926E-2</v>
      </c>
      <c r="AA2424" s="122">
        <v>3.085130216E-2</v>
      </c>
      <c r="AB2424" s="122">
        <v>2.93864435648E-2</v>
      </c>
      <c r="AC2424" s="122">
        <v>2.7579683838E-2</v>
      </c>
      <c r="AD2424" s="122">
        <v>2.5671322065200002E-2</v>
      </c>
      <c r="AE2424" s="122">
        <v>2.1054625160799999E-2</v>
      </c>
      <c r="AF2424" s="122">
        <v>2.0009318963200001E-2</v>
      </c>
      <c r="AG2424" s="122">
        <v>1.9216390438000001E-2</v>
      </c>
      <c r="AH2424" s="122">
        <v>1.832101719E-2</v>
      </c>
      <c r="AI2424" s="122">
        <v>1.83910915328E-2</v>
      </c>
      <c r="AJ2424" s="122">
        <v>1.6898931534799998E-2</v>
      </c>
      <c r="AK2424" s="122">
        <v>1.7065522404E-2</v>
      </c>
      <c r="AL2424" s="122">
        <v>0</v>
      </c>
    </row>
    <row r="2425" spans="1:38" hidden="1" x14ac:dyDescent="0.25">
      <c r="A2425" s="122" t="s">
        <v>2028</v>
      </c>
      <c r="B2425" s="122">
        <v>-1</v>
      </c>
      <c r="C2425" s="122" t="s">
        <v>2228</v>
      </c>
      <c r="D2425" s="122" t="s">
        <v>2126</v>
      </c>
      <c r="E2425" s="122">
        <v>45</v>
      </c>
      <c r="F2425" s="122">
        <v>1.12343506996E-2</v>
      </c>
      <c r="G2425" s="122">
        <v>1.0469924009999999E-2</v>
      </c>
      <c r="H2425" s="122">
        <v>1.0623836417600001E-2</v>
      </c>
      <c r="I2425" s="122">
        <v>9.8257545372000005E-3</v>
      </c>
      <c r="J2425" s="122">
        <v>1.02267638676E-2</v>
      </c>
      <c r="K2425" s="122">
        <v>9.4167485384000008E-3</v>
      </c>
      <c r="L2425" s="122">
        <v>8.6023195692000003E-3</v>
      </c>
      <c r="M2425" s="122">
        <v>8.6293939591999998E-3</v>
      </c>
      <c r="N2425" s="122">
        <v>7.7440644735999997E-3</v>
      </c>
      <c r="O2425" s="122">
        <v>6.9789913032000002E-3</v>
      </c>
      <c r="P2425" s="122">
        <v>6.7066865460000003E-3</v>
      </c>
      <c r="Q2425" s="122">
        <v>7.6922658036000001E-3</v>
      </c>
      <c r="R2425" s="122">
        <v>6.5435133203999999E-3</v>
      </c>
      <c r="S2425" s="122">
        <v>8.3475077811999993E-3</v>
      </c>
      <c r="T2425" s="122">
        <v>7.0648702991999998E-3</v>
      </c>
      <c r="U2425" s="122">
        <v>6.2444058991999998E-3</v>
      </c>
      <c r="V2425" s="122">
        <v>6.4994430676E-3</v>
      </c>
      <c r="W2425" s="122">
        <v>5.1465564444000004E-3</v>
      </c>
      <c r="X2425" s="122">
        <v>5.0363073487999996E-3</v>
      </c>
      <c r="Y2425" s="122">
        <v>4.9727963040000003E-3</v>
      </c>
      <c r="Z2425" s="122">
        <v>4.4678726428000002E-3</v>
      </c>
      <c r="AA2425" s="122">
        <v>4.7684639967999999E-3</v>
      </c>
      <c r="AB2425" s="122">
        <v>4.6070768267999999E-3</v>
      </c>
      <c r="AC2425" s="122">
        <v>4.8781371436000002E-3</v>
      </c>
      <c r="AD2425" s="122">
        <v>5.1033699583999999E-3</v>
      </c>
      <c r="AE2425" s="122">
        <v>4.2180305719999997E-3</v>
      </c>
      <c r="AF2425" s="122">
        <v>3.9757746084000001E-3</v>
      </c>
      <c r="AG2425" s="122">
        <v>3.6819248620000001E-3</v>
      </c>
      <c r="AH2425" s="122">
        <v>3.2445926604E-3</v>
      </c>
      <c r="AI2425" s="122">
        <v>3.1329727323999999E-3</v>
      </c>
      <c r="AJ2425" s="122">
        <v>2.3281215299999999E-3</v>
      </c>
      <c r="AK2425" s="122">
        <v>2.3976524320000001E-3</v>
      </c>
      <c r="AL2425" s="122">
        <v>0</v>
      </c>
    </row>
    <row r="2426" spans="1:38" hidden="1" x14ac:dyDescent="0.25">
      <c r="A2426" s="122" t="s">
        <v>2028</v>
      </c>
      <c r="B2426" s="122">
        <v>-1</v>
      </c>
      <c r="C2426" s="122" t="s">
        <v>2228</v>
      </c>
      <c r="D2426" s="122" t="s">
        <v>2127</v>
      </c>
      <c r="E2426" s="122">
        <v>45</v>
      </c>
      <c r="F2426" s="122">
        <v>2.3057600193600002E-2</v>
      </c>
      <c r="G2426" s="122">
        <v>2.3948947386000001E-2</v>
      </c>
      <c r="H2426" s="122">
        <v>2.2799029738799999E-2</v>
      </c>
      <c r="I2426" s="122">
        <v>2.3543823595599998E-2</v>
      </c>
      <c r="J2426" s="122">
        <v>2.3692669823200001E-2</v>
      </c>
      <c r="K2426" s="122">
        <v>2.3055750323200001E-2</v>
      </c>
      <c r="L2426" s="122">
        <v>2.7372053402399999E-2</v>
      </c>
      <c r="M2426" s="122">
        <v>2.6789344805999999E-2</v>
      </c>
      <c r="N2426" s="122">
        <v>2.51538263704E-2</v>
      </c>
      <c r="O2426" s="122">
        <v>2.5612642619199998E-2</v>
      </c>
      <c r="P2426" s="122">
        <v>2.1130288950399999E-2</v>
      </c>
      <c r="Q2426" s="122">
        <v>2.0723108100800001E-2</v>
      </c>
      <c r="R2426" s="122">
        <v>1.9181586337200001E-2</v>
      </c>
      <c r="S2426" s="122">
        <v>1.86434353588E-2</v>
      </c>
      <c r="T2426" s="122">
        <v>1.6699999836800001E-2</v>
      </c>
      <c r="U2426" s="122">
        <v>1.60644944376E-2</v>
      </c>
      <c r="V2426" s="122">
        <v>1.55911841736E-2</v>
      </c>
      <c r="W2426" s="122">
        <v>1.7159686630799999E-2</v>
      </c>
      <c r="X2426" s="122">
        <v>1.58944574768E-2</v>
      </c>
      <c r="Y2426" s="122">
        <v>1.537271386E-2</v>
      </c>
      <c r="Z2426" s="122">
        <v>1.17891840836E-2</v>
      </c>
      <c r="AA2426" s="122">
        <v>1.08205692392E-2</v>
      </c>
      <c r="AB2426" s="122">
        <v>1.1332425300000001E-2</v>
      </c>
      <c r="AC2426" s="122">
        <v>1.0409191083200001E-2</v>
      </c>
      <c r="AD2426" s="122">
        <v>1.072865969E-2</v>
      </c>
      <c r="AE2426" s="122">
        <v>9.3845012828000004E-3</v>
      </c>
      <c r="AF2426" s="122">
        <v>9.5850538055999995E-3</v>
      </c>
      <c r="AG2426" s="122">
        <v>2.8030095836399999E-2</v>
      </c>
      <c r="AH2426" s="122">
        <v>8.2963202000000003E-3</v>
      </c>
      <c r="AI2426" s="122">
        <v>8.5851809232000004E-3</v>
      </c>
      <c r="AJ2426" s="122">
        <v>7.9343971923999997E-3</v>
      </c>
      <c r="AK2426" s="122">
        <v>7.9738199547999995E-3</v>
      </c>
      <c r="AL2426" s="122">
        <v>0</v>
      </c>
    </row>
    <row r="2427" spans="1:38" hidden="1" x14ac:dyDescent="0.25">
      <c r="A2427" s="122" t="s">
        <v>2028</v>
      </c>
      <c r="B2427" s="122">
        <v>-1</v>
      </c>
      <c r="C2427" s="122" t="s">
        <v>2228</v>
      </c>
      <c r="D2427" s="122" t="s">
        <v>2128</v>
      </c>
      <c r="E2427" s="122">
        <v>45</v>
      </c>
      <c r="F2427" s="122">
        <v>0.37924690144040002</v>
      </c>
      <c r="G2427" s="122">
        <v>0.36854338720640001</v>
      </c>
      <c r="H2427" s="122">
        <v>0.37917041041040001</v>
      </c>
      <c r="I2427" s="122">
        <v>0.37633101318680001</v>
      </c>
      <c r="J2427" s="122">
        <v>0.3681196192324</v>
      </c>
      <c r="K2427" s="122">
        <v>0.36691752807360001</v>
      </c>
      <c r="L2427" s="122">
        <v>0.3598231379288</v>
      </c>
      <c r="M2427" s="122">
        <v>0.35763181753880002</v>
      </c>
      <c r="N2427" s="122">
        <v>0.34797208689600001</v>
      </c>
      <c r="O2427" s="122">
        <v>0.31509304837360003</v>
      </c>
      <c r="P2427" s="122">
        <v>0.31279269516039998</v>
      </c>
      <c r="Q2427" s="122">
        <v>0.30483006164519999</v>
      </c>
      <c r="R2427" s="122">
        <v>0.31642196510960002</v>
      </c>
      <c r="S2427" s="122">
        <v>0.28685243581679998</v>
      </c>
      <c r="T2427" s="122">
        <v>0.30814986780199999</v>
      </c>
      <c r="U2427" s="122">
        <v>0.29185658920879998</v>
      </c>
      <c r="V2427" s="122">
        <v>0.2850675471952</v>
      </c>
      <c r="W2427" s="122">
        <v>0.29928103284520002</v>
      </c>
      <c r="X2427" s="122">
        <v>0.25836033657559998</v>
      </c>
      <c r="Y2427" s="122">
        <v>0.24609409747720001</v>
      </c>
      <c r="Z2427" s="122">
        <v>0.25127765455520001</v>
      </c>
      <c r="AA2427" s="122">
        <v>0.24781549175879999</v>
      </c>
      <c r="AB2427" s="122">
        <v>0.2271653349952</v>
      </c>
      <c r="AC2427" s="122">
        <v>0.2283819706812</v>
      </c>
      <c r="AD2427" s="122">
        <v>0.23476294069760001</v>
      </c>
      <c r="AE2427" s="122">
        <v>0.25401666474520002</v>
      </c>
      <c r="AF2427" s="122">
        <v>0.23807926074800001</v>
      </c>
      <c r="AG2427" s="122">
        <v>0.2336601331932</v>
      </c>
      <c r="AH2427" s="122">
        <v>0.2600319808016</v>
      </c>
      <c r="AI2427" s="122">
        <v>0.2412911200924</v>
      </c>
      <c r="AJ2427" s="122">
        <v>0.1906749803644</v>
      </c>
      <c r="AK2427" s="122">
        <v>0.19139366229480001</v>
      </c>
      <c r="AL2427" s="122">
        <v>0</v>
      </c>
    </row>
    <row r="2428" spans="1:38" hidden="1" x14ac:dyDescent="0.25">
      <c r="A2428" s="122" t="s">
        <v>2028</v>
      </c>
      <c r="B2428" s="122">
        <v>-1</v>
      </c>
      <c r="C2428" s="122" t="s">
        <v>2228</v>
      </c>
      <c r="D2428" s="122" t="s">
        <v>2129</v>
      </c>
      <c r="E2428" s="122">
        <v>45</v>
      </c>
      <c r="F2428" s="122">
        <v>0.22758752140040001</v>
      </c>
      <c r="G2428" s="122">
        <v>0.22326008695480001</v>
      </c>
      <c r="H2428" s="122">
        <v>0.235806592112</v>
      </c>
      <c r="I2428" s="122">
        <v>0.21842986955159999</v>
      </c>
      <c r="J2428" s="122">
        <v>0.2214626214696</v>
      </c>
      <c r="K2428" s="122">
        <v>0.21977026352680001</v>
      </c>
      <c r="L2428" s="122">
        <v>0.2197143366432</v>
      </c>
      <c r="M2428" s="122">
        <v>0.21515641008399999</v>
      </c>
      <c r="N2428" s="122">
        <v>0.20940399421200001</v>
      </c>
      <c r="O2428" s="122">
        <v>0.19424289210760001</v>
      </c>
      <c r="P2428" s="122">
        <v>0.18756640056839999</v>
      </c>
      <c r="Q2428" s="122">
        <v>0.1857264643248</v>
      </c>
      <c r="R2428" s="122">
        <v>0.1771102120144</v>
      </c>
      <c r="S2428" s="122">
        <v>0.1714423918088</v>
      </c>
      <c r="T2428" s="122">
        <v>0.17087073121999999</v>
      </c>
      <c r="U2428" s="122">
        <v>0.16080007593439999</v>
      </c>
      <c r="V2428" s="122">
        <v>0.1679382741064</v>
      </c>
      <c r="W2428" s="122">
        <v>0.14098929818399999</v>
      </c>
      <c r="X2428" s="122">
        <v>0.1380909985364</v>
      </c>
      <c r="Y2428" s="122">
        <v>0.1413069535948</v>
      </c>
      <c r="Z2428" s="122">
        <v>0.13811052484879999</v>
      </c>
      <c r="AA2428" s="122">
        <v>0.1505469750092</v>
      </c>
      <c r="AB2428" s="122">
        <v>0.1249054058168</v>
      </c>
      <c r="AC2428" s="122">
        <v>0.1170712677092</v>
      </c>
      <c r="AD2428" s="122">
        <v>0.10412266718</v>
      </c>
      <c r="AE2428" s="122">
        <v>9.5242392145599999E-2</v>
      </c>
      <c r="AF2428" s="122">
        <v>8.8553643178000005E-2</v>
      </c>
      <c r="AG2428" s="122">
        <v>8.3569380672399995E-2</v>
      </c>
      <c r="AH2428" s="122">
        <v>8.74356197596E-2</v>
      </c>
      <c r="AI2428" s="122">
        <v>8.4316529281599994E-2</v>
      </c>
      <c r="AJ2428" s="122">
        <v>7.0480819387999993E-2</v>
      </c>
      <c r="AK2428" s="122">
        <v>7.1096517970799994E-2</v>
      </c>
      <c r="AL2428" s="122">
        <v>0</v>
      </c>
    </row>
    <row r="2429" spans="1:38" hidden="1" x14ac:dyDescent="0.25">
      <c r="A2429" s="122" t="s">
        <v>2028</v>
      </c>
      <c r="B2429" s="122">
        <v>-1</v>
      </c>
      <c r="C2429" s="122" t="s">
        <v>2228</v>
      </c>
      <c r="D2429" s="122" t="s">
        <v>2130</v>
      </c>
      <c r="E2429" s="122">
        <v>45</v>
      </c>
      <c r="F2429" s="122">
        <v>3.8116776017600003E-2</v>
      </c>
      <c r="G2429" s="122">
        <v>3.6638905326800003E-2</v>
      </c>
      <c r="H2429" s="122">
        <v>3.9904059188000003E-2</v>
      </c>
      <c r="I2429" s="122">
        <v>3.6964800538399997E-2</v>
      </c>
      <c r="J2429" s="122">
        <v>3.83463547544E-2</v>
      </c>
      <c r="K2429" s="122">
        <v>3.6476876867199998E-2</v>
      </c>
      <c r="L2429" s="122">
        <v>2.8143918152E-2</v>
      </c>
      <c r="M2429" s="122">
        <v>2.5548406240000002E-2</v>
      </c>
      <c r="N2429" s="122">
        <v>2.4018671317200001E-2</v>
      </c>
      <c r="O2429" s="122">
        <v>2.8426992104000001E-2</v>
      </c>
      <c r="P2429" s="122">
        <v>2.81427956712E-2</v>
      </c>
      <c r="Q2429" s="122">
        <v>3.1044023942399999E-2</v>
      </c>
      <c r="R2429" s="122">
        <v>2.3303040602800001E-2</v>
      </c>
      <c r="S2429" s="122">
        <v>2.18410754156E-2</v>
      </c>
      <c r="T2429" s="122">
        <v>2.3493071896000001E-2</v>
      </c>
      <c r="U2429" s="122">
        <v>2.0878821157600001E-2</v>
      </c>
      <c r="V2429" s="122">
        <v>2.4766261889599999E-2</v>
      </c>
      <c r="W2429" s="122">
        <v>3.27712276276E-2</v>
      </c>
      <c r="X2429" s="122">
        <v>1.9828548625200001E-2</v>
      </c>
      <c r="Y2429" s="122">
        <v>2.0260834221600001E-2</v>
      </c>
      <c r="Z2429" s="122">
        <v>1.7932825957199999E-2</v>
      </c>
      <c r="AA2429" s="122">
        <v>1.86493560232E-2</v>
      </c>
      <c r="AB2429" s="122">
        <v>1.7904251497999998E-2</v>
      </c>
      <c r="AC2429" s="122">
        <v>1.9022331857199998E-2</v>
      </c>
      <c r="AD2429" s="122">
        <v>1.9946940792799999E-2</v>
      </c>
      <c r="AE2429" s="122">
        <v>1.8300832681600002E-2</v>
      </c>
      <c r="AF2429" s="122">
        <v>1.6912116659200001E-2</v>
      </c>
      <c r="AG2429" s="122">
        <v>1.8136258111999998E-2</v>
      </c>
      <c r="AH2429" s="122">
        <v>1.8201855400400001E-2</v>
      </c>
      <c r="AI2429" s="122">
        <v>2.0306495773200001E-2</v>
      </c>
      <c r="AJ2429" s="122">
        <v>1.45891198572E-2</v>
      </c>
      <c r="AK2429" s="122">
        <v>1.46045521132E-2</v>
      </c>
      <c r="AL2429" s="122">
        <v>0</v>
      </c>
    </row>
    <row r="2430" spans="1:38" hidden="1" x14ac:dyDescent="0.25">
      <c r="A2430" s="122" t="s">
        <v>2028</v>
      </c>
      <c r="B2430" s="122">
        <v>-1</v>
      </c>
      <c r="C2430" s="122" t="s">
        <v>2228</v>
      </c>
      <c r="D2430" s="122" t="s">
        <v>2131</v>
      </c>
      <c r="E2430" s="122">
        <v>45</v>
      </c>
      <c r="F2430" s="122">
        <v>7.6976465201999994E-2</v>
      </c>
      <c r="G2430" s="122">
        <v>7.4693911784800004E-2</v>
      </c>
      <c r="H2430" s="122">
        <v>7.6771497076400005E-2</v>
      </c>
      <c r="I2430" s="122">
        <v>7.6139054028800002E-2</v>
      </c>
      <c r="J2430" s="122">
        <v>7.8862470965600007E-2</v>
      </c>
      <c r="K2430" s="122">
        <v>7.31853872904E-2</v>
      </c>
      <c r="L2430" s="122">
        <v>7.3297621238800001E-2</v>
      </c>
      <c r="M2430" s="122">
        <v>7.1737489375999997E-2</v>
      </c>
      <c r="N2430" s="122">
        <v>6.7938874068800004E-2</v>
      </c>
      <c r="O2430" s="122">
        <v>6.1383169273999998E-2</v>
      </c>
      <c r="P2430" s="122">
        <v>5.8622400284000002E-2</v>
      </c>
      <c r="Q2430" s="122">
        <v>5.6788875925600002E-2</v>
      </c>
      <c r="R2430" s="122">
        <v>5.4992534461199997E-2</v>
      </c>
      <c r="S2430" s="122">
        <v>5.1222889312000003E-2</v>
      </c>
      <c r="T2430" s="122">
        <v>4.8913524741199997E-2</v>
      </c>
      <c r="U2430" s="122">
        <v>4.5964501156000002E-2</v>
      </c>
      <c r="V2430" s="122">
        <v>4.4789624056800002E-2</v>
      </c>
      <c r="W2430" s="122">
        <v>4.0939760175999998E-2</v>
      </c>
      <c r="X2430" s="122">
        <v>4.0490155717200001E-2</v>
      </c>
      <c r="Y2430" s="122">
        <v>3.88966618656E-2</v>
      </c>
      <c r="Z2430" s="122">
        <v>3.9949918091999999E-2</v>
      </c>
      <c r="AA2430" s="122">
        <v>4.0054185835999997E-2</v>
      </c>
      <c r="AB2430" s="122">
        <v>3.8521933864399997E-2</v>
      </c>
      <c r="AC2430" s="122">
        <v>3.5768543619199997E-2</v>
      </c>
      <c r="AD2430" s="122">
        <v>3.3775994744800003E-2</v>
      </c>
      <c r="AE2430" s="122">
        <v>3.2381362834799997E-2</v>
      </c>
      <c r="AF2430" s="122">
        <v>3.1636192134399999E-2</v>
      </c>
      <c r="AG2430" s="122">
        <v>3.0757862702E-2</v>
      </c>
      <c r="AH2430" s="122">
        <v>2.95491874524E-2</v>
      </c>
      <c r="AI2430" s="122">
        <v>3.0091596124799998E-2</v>
      </c>
      <c r="AJ2430" s="122">
        <v>2.82467080364E-2</v>
      </c>
      <c r="AK2430" s="122">
        <v>2.8363128595199998E-2</v>
      </c>
      <c r="AL2430" s="122">
        <v>0</v>
      </c>
    </row>
    <row r="2431" spans="1:38" hidden="1" x14ac:dyDescent="0.25">
      <c r="A2431" s="122" t="s">
        <v>2028</v>
      </c>
      <c r="B2431" s="122">
        <v>-1</v>
      </c>
      <c r="C2431" s="122" t="s">
        <v>2228</v>
      </c>
      <c r="D2431" s="122" t="s">
        <v>2132</v>
      </c>
      <c r="E2431" s="122">
        <v>45</v>
      </c>
      <c r="F2431" s="122">
        <v>3.2129166095600001E-2</v>
      </c>
      <c r="G2431" s="122">
        <v>3.2640002183599998E-2</v>
      </c>
      <c r="H2431" s="122">
        <v>3.2058706086399998E-2</v>
      </c>
      <c r="I2431" s="122">
        <v>3.4478923312400003E-2</v>
      </c>
      <c r="J2431" s="122">
        <v>3.4518488793599998E-2</v>
      </c>
      <c r="K2431" s="122">
        <v>3.4845396208E-2</v>
      </c>
      <c r="L2431" s="122">
        <v>3.4854388186799999E-2</v>
      </c>
      <c r="M2431" s="122">
        <v>3.3375788706399998E-2</v>
      </c>
      <c r="N2431" s="122">
        <v>3.302146869E-2</v>
      </c>
      <c r="O2431" s="122">
        <v>2.9893514372399999E-2</v>
      </c>
      <c r="P2431" s="122">
        <v>2.7086904560799999E-2</v>
      </c>
      <c r="Q2431" s="122">
        <v>2.7748753177600002E-2</v>
      </c>
      <c r="R2431" s="122">
        <v>2.6835232813200001E-2</v>
      </c>
      <c r="S2431" s="122">
        <v>2.4348920873200001E-2</v>
      </c>
      <c r="T2431" s="122">
        <v>2.4248843074399999E-2</v>
      </c>
      <c r="U2431" s="122">
        <v>2.34112071144E-2</v>
      </c>
      <c r="V2431" s="122">
        <v>2.3160469808E-2</v>
      </c>
      <c r="W2431" s="122">
        <v>2.05435939268E-2</v>
      </c>
      <c r="X2431" s="122">
        <v>1.9552383418400002E-2</v>
      </c>
      <c r="Y2431" s="122">
        <v>1.9205881646000001E-2</v>
      </c>
      <c r="Z2431" s="122">
        <v>1.9079024588399999E-2</v>
      </c>
      <c r="AA2431" s="122">
        <v>1.9522790173600001E-2</v>
      </c>
      <c r="AB2431" s="122">
        <v>1.8400541773599999E-2</v>
      </c>
      <c r="AC2431" s="122">
        <v>1.8281996577600001E-2</v>
      </c>
      <c r="AD2431" s="122">
        <v>1.8513098293200001E-2</v>
      </c>
      <c r="AE2431" s="122">
        <v>2.0365369491600002E-2</v>
      </c>
      <c r="AF2431" s="122">
        <v>2.0290636570399999E-2</v>
      </c>
      <c r="AG2431" s="122">
        <v>1.9539334029600001E-2</v>
      </c>
      <c r="AH2431" s="122">
        <v>2.0164446010799999E-2</v>
      </c>
      <c r="AI2431" s="122">
        <v>2.0002990783999999E-2</v>
      </c>
      <c r="AJ2431" s="122">
        <v>1.8407017336399999E-2</v>
      </c>
      <c r="AK2431" s="122">
        <v>1.8468345823199998E-2</v>
      </c>
      <c r="AL2431" s="122">
        <v>0</v>
      </c>
    </row>
    <row r="2432" spans="1:38" hidden="1" x14ac:dyDescent="0.25">
      <c r="A2432" s="122" t="s">
        <v>2028</v>
      </c>
      <c r="B2432" s="122">
        <v>-1</v>
      </c>
      <c r="C2432" s="122" t="s">
        <v>2228</v>
      </c>
      <c r="D2432" s="122" t="s">
        <v>2133</v>
      </c>
      <c r="E2432" s="122">
        <v>45</v>
      </c>
      <c r="F2432" s="122">
        <v>0.2505281702112</v>
      </c>
      <c r="G2432" s="122">
        <v>0.24547554184440001</v>
      </c>
      <c r="H2432" s="122">
        <v>0.24403634533320001</v>
      </c>
      <c r="I2432" s="122">
        <v>0.25414266812199998</v>
      </c>
      <c r="J2432" s="122">
        <v>0.2480901420844</v>
      </c>
      <c r="K2432" s="122">
        <v>0.24479235032560001</v>
      </c>
      <c r="L2432" s="122">
        <v>0.2404581825688</v>
      </c>
      <c r="M2432" s="122">
        <v>0.23204396733839999</v>
      </c>
      <c r="N2432" s="122">
        <v>0.224133969668</v>
      </c>
      <c r="O2432" s="122">
        <v>0.1995842499644</v>
      </c>
      <c r="P2432" s="122">
        <v>0.18799376548960001</v>
      </c>
      <c r="Q2432" s="122">
        <v>0.17469705658160001</v>
      </c>
      <c r="R2432" s="122">
        <v>0.16566947645919999</v>
      </c>
      <c r="S2432" s="122">
        <v>0.16247750709959999</v>
      </c>
      <c r="T2432" s="122">
        <v>0.148283606338</v>
      </c>
      <c r="U2432" s="122">
        <v>0.14589721971440001</v>
      </c>
      <c r="V2432" s="122">
        <v>0.13899295073439999</v>
      </c>
      <c r="W2432" s="122">
        <v>0.1196625783024</v>
      </c>
      <c r="X2432" s="122">
        <v>0.112960347864</v>
      </c>
      <c r="Y2432" s="122">
        <v>0.106288817838</v>
      </c>
      <c r="Z2432" s="122">
        <v>0.1186488578296</v>
      </c>
      <c r="AA2432" s="122">
        <v>0.1149806151648</v>
      </c>
      <c r="AB2432" s="122">
        <v>0.1146607763784</v>
      </c>
      <c r="AC2432" s="122">
        <v>0.1098312359144</v>
      </c>
      <c r="AD2432" s="122">
        <v>0.1057029069348</v>
      </c>
      <c r="AE2432" s="122">
        <v>9.4092606174000004E-2</v>
      </c>
      <c r="AF2432" s="122">
        <v>9.0713354482800004E-2</v>
      </c>
      <c r="AG2432" s="122">
        <v>8.8553338255199995E-2</v>
      </c>
      <c r="AH2432" s="122">
        <v>8.7353254284799994E-2</v>
      </c>
      <c r="AI2432" s="122">
        <v>8.6628516158800004E-2</v>
      </c>
      <c r="AJ2432" s="122">
        <v>7.5370392921599999E-2</v>
      </c>
      <c r="AK2432" s="122">
        <v>7.5830387609199995E-2</v>
      </c>
      <c r="AL2432" s="122">
        <v>0</v>
      </c>
    </row>
    <row r="2433" spans="1:38" hidden="1" x14ac:dyDescent="0.25">
      <c r="A2433" s="122" t="s">
        <v>2028</v>
      </c>
      <c r="B2433" s="122">
        <v>-1</v>
      </c>
      <c r="C2433" s="122" t="s">
        <v>2228</v>
      </c>
      <c r="D2433" s="122" t="s">
        <v>2134</v>
      </c>
      <c r="E2433" s="122">
        <v>45</v>
      </c>
      <c r="F2433" s="122">
        <v>0.1681971531044</v>
      </c>
      <c r="G2433" s="122">
        <v>0.16281966053079999</v>
      </c>
      <c r="H2433" s="122">
        <v>0.16408237294960001</v>
      </c>
      <c r="I2433" s="122">
        <v>0.16982859025159999</v>
      </c>
      <c r="J2433" s="122">
        <v>0.16998273848920001</v>
      </c>
      <c r="K2433" s="122">
        <v>0.16931287863</v>
      </c>
      <c r="L2433" s="122">
        <v>0.16396236268719999</v>
      </c>
      <c r="M2433" s="122">
        <v>0.1602501230624</v>
      </c>
      <c r="N2433" s="122">
        <v>0.1447053004936</v>
      </c>
      <c r="O2433" s="122">
        <v>0.12872986740879999</v>
      </c>
      <c r="P2433" s="122">
        <v>0.1202400390408</v>
      </c>
      <c r="Q2433" s="122">
        <v>0.112494165336</v>
      </c>
      <c r="R2433" s="122">
        <v>0.10672136783279999</v>
      </c>
      <c r="S2433" s="122">
        <v>0.1010440073636</v>
      </c>
      <c r="T2433" s="122">
        <v>9.5253241299999999E-2</v>
      </c>
      <c r="U2433" s="122">
        <v>8.7582616270799996E-2</v>
      </c>
      <c r="V2433" s="122">
        <v>8.30389438004E-2</v>
      </c>
      <c r="W2433" s="122">
        <v>0.1053397055816</v>
      </c>
      <c r="X2433" s="122">
        <v>9.9800595938400002E-2</v>
      </c>
      <c r="Y2433" s="122">
        <v>0.1015561697052</v>
      </c>
      <c r="Z2433" s="122">
        <v>7.4909252059600001E-2</v>
      </c>
      <c r="AA2433" s="122">
        <v>7.6176412922400003E-2</v>
      </c>
      <c r="AB2433" s="122">
        <v>7.3943370712399994E-2</v>
      </c>
      <c r="AC2433" s="122">
        <v>7.2110335499999997E-2</v>
      </c>
      <c r="AD2433" s="122">
        <v>6.6073530952799997E-2</v>
      </c>
      <c r="AE2433" s="122">
        <v>5.9631006568000001E-2</v>
      </c>
      <c r="AF2433" s="122">
        <v>5.8480932708799997E-2</v>
      </c>
      <c r="AG2433" s="122">
        <v>5.3877599258000002E-2</v>
      </c>
      <c r="AH2433" s="122">
        <v>5.0177169378E-2</v>
      </c>
      <c r="AI2433" s="122">
        <v>5.16528346656E-2</v>
      </c>
      <c r="AJ2433" s="122">
        <v>4.7352204855200003E-2</v>
      </c>
      <c r="AK2433" s="122">
        <v>4.7733134609999998E-2</v>
      </c>
      <c r="AL2433" s="122">
        <v>0</v>
      </c>
    </row>
    <row r="2434" spans="1:38" hidden="1" x14ac:dyDescent="0.25">
      <c r="A2434" s="122" t="s">
        <v>2028</v>
      </c>
      <c r="B2434" s="122">
        <v>-1</v>
      </c>
      <c r="C2434" s="122" t="s">
        <v>2228</v>
      </c>
      <c r="D2434" s="122" t="s">
        <v>2135</v>
      </c>
      <c r="E2434" s="122">
        <v>45</v>
      </c>
      <c r="F2434" s="122">
        <v>7.8236067943599996E-2</v>
      </c>
      <c r="G2434" s="122">
        <v>7.5498401017199998E-2</v>
      </c>
      <c r="H2434" s="122">
        <v>7.6190031304799996E-2</v>
      </c>
      <c r="I2434" s="122">
        <v>7.6112257457600002E-2</v>
      </c>
      <c r="J2434" s="122">
        <v>7.53216158996E-2</v>
      </c>
      <c r="K2434" s="122">
        <v>7.6560927825200006E-2</v>
      </c>
      <c r="L2434" s="122">
        <v>7.36101835812E-2</v>
      </c>
      <c r="M2434" s="122">
        <v>7.1728934381999995E-2</v>
      </c>
      <c r="N2434" s="122">
        <v>6.8166752164000005E-2</v>
      </c>
      <c r="O2434" s="122">
        <v>6.0086104307600002E-2</v>
      </c>
      <c r="P2434" s="122">
        <v>5.6013263426399999E-2</v>
      </c>
      <c r="Q2434" s="122">
        <v>5.2553406163999998E-2</v>
      </c>
      <c r="R2434" s="122">
        <v>4.9185608096799997E-2</v>
      </c>
      <c r="S2434" s="122">
        <v>4.7801804240400002E-2</v>
      </c>
      <c r="T2434" s="122">
        <v>4.5326158690399999E-2</v>
      </c>
      <c r="U2434" s="122">
        <v>4.4365876682400003E-2</v>
      </c>
      <c r="V2434" s="122">
        <v>4.3884184668800001E-2</v>
      </c>
      <c r="W2434" s="122">
        <v>3.9662887051200003E-2</v>
      </c>
      <c r="X2434" s="122">
        <v>4.0241691246400001E-2</v>
      </c>
      <c r="Y2434" s="122">
        <v>3.8488977206400002E-2</v>
      </c>
      <c r="Z2434" s="122">
        <v>3.6133695905999998E-2</v>
      </c>
      <c r="AA2434" s="122">
        <v>3.4892451865599999E-2</v>
      </c>
      <c r="AB2434" s="122">
        <v>3.3911899162399999E-2</v>
      </c>
      <c r="AC2434" s="122">
        <v>3.4622267078000001E-2</v>
      </c>
      <c r="AD2434" s="122">
        <v>3.5560894532800001E-2</v>
      </c>
      <c r="AE2434" s="122">
        <v>3.4158048077999999E-2</v>
      </c>
      <c r="AF2434" s="122">
        <v>3.2965666493199999E-2</v>
      </c>
      <c r="AG2434" s="122">
        <v>3.3322254554400001E-2</v>
      </c>
      <c r="AH2434" s="122">
        <v>3.3595545496800001E-2</v>
      </c>
      <c r="AI2434" s="122">
        <v>3.2906619480000003E-2</v>
      </c>
      <c r="AJ2434" s="122">
        <v>3.0531733226400001E-2</v>
      </c>
      <c r="AK2434" s="122">
        <v>3.06093986296E-2</v>
      </c>
      <c r="AL2434" s="122">
        <v>0</v>
      </c>
    </row>
    <row r="2435" spans="1:38" hidden="1" x14ac:dyDescent="0.25">
      <c r="A2435" s="122" t="s">
        <v>2028</v>
      </c>
      <c r="B2435" s="122">
        <v>-1</v>
      </c>
      <c r="C2435" s="122" t="s">
        <v>2228</v>
      </c>
      <c r="D2435" s="122" t="s">
        <v>2136</v>
      </c>
      <c r="E2435" s="122">
        <v>45</v>
      </c>
      <c r="F2435" s="122">
        <v>0.1082554285456</v>
      </c>
      <c r="G2435" s="122">
        <v>0.10871046238360001</v>
      </c>
      <c r="H2435" s="122">
        <v>0.1131753079268</v>
      </c>
      <c r="I2435" s="122">
        <v>0.11366621596400001</v>
      </c>
      <c r="J2435" s="122">
        <v>0.11209763876080001</v>
      </c>
      <c r="K2435" s="122">
        <v>0.1107294212192</v>
      </c>
      <c r="L2435" s="122">
        <v>0.1088954919948</v>
      </c>
      <c r="M2435" s="122">
        <v>0.10754124450160001</v>
      </c>
      <c r="N2435" s="122">
        <v>0.1003066278648</v>
      </c>
      <c r="O2435" s="122">
        <v>9.3927487914400004E-2</v>
      </c>
      <c r="P2435" s="122">
        <v>8.8978105613600006E-2</v>
      </c>
      <c r="Q2435" s="122">
        <v>8.6179158601199998E-2</v>
      </c>
      <c r="R2435" s="122">
        <v>8.0246336449999997E-2</v>
      </c>
      <c r="S2435" s="122">
        <v>7.7315885007200005E-2</v>
      </c>
      <c r="T2435" s="122">
        <v>7.47253933944E-2</v>
      </c>
      <c r="U2435" s="122">
        <v>7.0738687669999994E-2</v>
      </c>
      <c r="V2435" s="122">
        <v>6.9851931800000003E-2</v>
      </c>
      <c r="W2435" s="122">
        <v>5.5673497616800002E-2</v>
      </c>
      <c r="X2435" s="122">
        <v>5.0272906255599999E-2</v>
      </c>
      <c r="Y2435" s="122">
        <v>4.8564828695599999E-2</v>
      </c>
      <c r="Z2435" s="122">
        <v>4.7516963003999997E-2</v>
      </c>
      <c r="AA2435" s="122">
        <v>4.75256262348E-2</v>
      </c>
      <c r="AB2435" s="122">
        <v>4.4917517461599998E-2</v>
      </c>
      <c r="AC2435" s="122">
        <v>4.2166895058400003E-2</v>
      </c>
      <c r="AD2435" s="122">
        <v>4.0164666917199998E-2</v>
      </c>
      <c r="AE2435" s="122">
        <v>3.8454232034400002E-2</v>
      </c>
      <c r="AF2435" s="122">
        <v>3.6633014135200002E-2</v>
      </c>
      <c r="AG2435" s="122">
        <v>3.50794213028E-2</v>
      </c>
      <c r="AH2435" s="122">
        <v>3.4843277744799998E-2</v>
      </c>
      <c r="AI2435" s="122">
        <v>3.4918296699999997E-2</v>
      </c>
      <c r="AJ2435" s="122">
        <v>3.2872873964000002E-2</v>
      </c>
      <c r="AK2435" s="122">
        <v>3.3102027755999998E-2</v>
      </c>
      <c r="AL2435" s="122">
        <v>0</v>
      </c>
    </row>
    <row r="2436" spans="1:38" hidden="1" x14ac:dyDescent="0.25">
      <c r="A2436" s="122" t="s">
        <v>2028</v>
      </c>
      <c r="B2436" s="122">
        <v>-1</v>
      </c>
      <c r="C2436" s="122" t="s">
        <v>2228</v>
      </c>
      <c r="D2436" s="122" t="s">
        <v>2137</v>
      </c>
      <c r="E2436" s="122">
        <v>45</v>
      </c>
      <c r="F2436" s="122">
        <v>0.1907987967508</v>
      </c>
      <c r="G2436" s="122">
        <v>0.18783518116440001</v>
      </c>
      <c r="H2436" s="122">
        <v>0.19768505589560001</v>
      </c>
      <c r="I2436" s="122">
        <v>0.21002198789320001</v>
      </c>
      <c r="J2436" s="122">
        <v>0.20630923101599999</v>
      </c>
      <c r="K2436" s="122">
        <v>0.20105563061080001</v>
      </c>
      <c r="L2436" s="122">
        <v>0.21733687414040001</v>
      </c>
      <c r="M2436" s="122">
        <v>0.20184421259240001</v>
      </c>
      <c r="N2436" s="122">
        <v>0.20424833992640001</v>
      </c>
      <c r="O2436" s="122">
        <v>0.20404979789319999</v>
      </c>
      <c r="P2436" s="122">
        <v>0.20582720377800001</v>
      </c>
      <c r="Q2436" s="122">
        <v>0.14368447531760001</v>
      </c>
      <c r="R2436" s="122">
        <v>0.1353478393036</v>
      </c>
      <c r="S2436" s="122">
        <v>0.13863427148759999</v>
      </c>
      <c r="T2436" s="122">
        <v>0.12734225737800001</v>
      </c>
      <c r="U2436" s="122">
        <v>0.1134933714432</v>
      </c>
      <c r="V2436" s="122">
        <v>0.11809947523640001</v>
      </c>
      <c r="W2436" s="122">
        <v>0.1257851910168</v>
      </c>
      <c r="X2436" s="122">
        <v>0.1074033772644</v>
      </c>
      <c r="Y2436" s="122">
        <v>0.1090506216492</v>
      </c>
      <c r="Z2436" s="122">
        <v>0.1069844327916</v>
      </c>
      <c r="AA2436" s="122">
        <v>0.11609390795799999</v>
      </c>
      <c r="AB2436" s="122">
        <v>0.1103632343016</v>
      </c>
      <c r="AC2436" s="122">
        <v>0.1044039220308</v>
      </c>
      <c r="AD2436" s="122">
        <v>8.2023992273999993E-2</v>
      </c>
      <c r="AE2436" s="122">
        <v>7.04378759868E-2</v>
      </c>
      <c r="AF2436" s="122">
        <v>6.7255241384800005E-2</v>
      </c>
      <c r="AG2436" s="122">
        <v>9.6375219175200005E-2</v>
      </c>
      <c r="AH2436" s="122">
        <v>5.6191652092799999E-2</v>
      </c>
      <c r="AI2436" s="122">
        <v>5.1898554316000003E-2</v>
      </c>
      <c r="AJ2436" s="122">
        <v>5.8938410344799998E-2</v>
      </c>
      <c r="AK2436" s="122">
        <v>5.9061464571199998E-2</v>
      </c>
      <c r="AL2436" s="122">
        <v>0</v>
      </c>
    </row>
    <row r="2437" spans="1:38" hidden="1" x14ac:dyDescent="0.25">
      <c r="A2437" s="122" t="s">
        <v>2028</v>
      </c>
      <c r="B2437" s="122">
        <v>-1</v>
      </c>
      <c r="C2437" s="122" t="s">
        <v>2228</v>
      </c>
      <c r="D2437" s="122" t="s">
        <v>2138</v>
      </c>
      <c r="E2437" s="122">
        <v>45</v>
      </c>
      <c r="F2437" s="122">
        <v>0.1444993231444</v>
      </c>
      <c r="G2437" s="122">
        <v>0.13527888267320001</v>
      </c>
      <c r="H2437" s="122">
        <v>0.131288381826</v>
      </c>
      <c r="I2437" s="122">
        <v>0.12274148550440001</v>
      </c>
      <c r="J2437" s="122">
        <v>0.1232334594316</v>
      </c>
      <c r="K2437" s="122">
        <v>0.1202647669776</v>
      </c>
      <c r="L2437" s="122">
        <v>0.12691727556759999</v>
      </c>
      <c r="M2437" s="122">
        <v>0.119786985668</v>
      </c>
      <c r="N2437" s="122">
        <v>0.1089934481972</v>
      </c>
      <c r="O2437" s="122">
        <v>9.6190990781199998E-2</v>
      </c>
      <c r="P2437" s="122">
        <v>9.2697969996799995E-2</v>
      </c>
      <c r="Q2437" s="122">
        <v>8.7207762753999996E-2</v>
      </c>
      <c r="R2437" s="122">
        <v>7.9939544823599995E-2</v>
      </c>
      <c r="S2437" s="122">
        <v>7.6281350026000005E-2</v>
      </c>
      <c r="T2437" s="122">
        <v>7.2846662747600002E-2</v>
      </c>
      <c r="U2437" s="122">
        <v>7.1062797010799997E-2</v>
      </c>
      <c r="V2437" s="122">
        <v>6.6793180650000006E-2</v>
      </c>
      <c r="W2437" s="122">
        <v>6.3468179740000005E-2</v>
      </c>
      <c r="X2437" s="122">
        <v>5.9359992899199999E-2</v>
      </c>
      <c r="Y2437" s="122">
        <v>5.7403908391199999E-2</v>
      </c>
      <c r="Z2437" s="122">
        <v>5.52240828356E-2</v>
      </c>
      <c r="AA2437" s="122">
        <v>5.5966873591999998E-2</v>
      </c>
      <c r="AB2437" s="122">
        <v>5.1779269583999997E-2</v>
      </c>
      <c r="AC2437" s="122">
        <v>5.1713781151199997E-2</v>
      </c>
      <c r="AD2437" s="122">
        <v>4.9571043351200002E-2</v>
      </c>
      <c r="AE2437" s="122">
        <v>4.1371164660000001E-2</v>
      </c>
      <c r="AF2437" s="122">
        <v>4.12320859636E-2</v>
      </c>
      <c r="AG2437" s="122">
        <v>3.9764859713599998E-2</v>
      </c>
      <c r="AH2437" s="122">
        <v>3.71708766156E-2</v>
      </c>
      <c r="AI2437" s="122">
        <v>4.02138368632E-2</v>
      </c>
      <c r="AJ2437" s="122">
        <v>3.2860069309199998E-2</v>
      </c>
      <c r="AK2437" s="122">
        <v>3.3132127865199999E-2</v>
      </c>
      <c r="AL2437" s="122">
        <v>0</v>
      </c>
    </row>
    <row r="2438" spans="1:38" hidden="1" x14ac:dyDescent="0.25">
      <c r="A2438" s="122" t="s">
        <v>2028</v>
      </c>
      <c r="B2438" s="122">
        <v>-1</v>
      </c>
      <c r="C2438" s="122" t="s">
        <v>2228</v>
      </c>
      <c r="D2438" s="122" t="s">
        <v>2139</v>
      </c>
      <c r="E2438" s="122">
        <v>45</v>
      </c>
      <c r="F2438" s="122">
        <v>0.12656506324559999</v>
      </c>
      <c r="G2438" s="122">
        <v>0.1231391571676</v>
      </c>
      <c r="H2438" s="122">
        <v>0.1213100083384</v>
      </c>
      <c r="I2438" s="122">
        <v>0.1193126697168</v>
      </c>
      <c r="J2438" s="122">
        <v>0.116239712624</v>
      </c>
      <c r="K2438" s="122">
        <v>0.1141364099232</v>
      </c>
      <c r="L2438" s="122">
        <v>0.1118302884552</v>
      </c>
      <c r="M2438" s="122">
        <v>0.1075983344268</v>
      </c>
      <c r="N2438" s="122">
        <v>0.1060802011724</v>
      </c>
      <c r="O2438" s="122">
        <v>9.0884617238799995E-2</v>
      </c>
      <c r="P2438" s="122">
        <v>8.3994019435200004E-2</v>
      </c>
      <c r="Q2438" s="122">
        <v>8.5806574543199995E-2</v>
      </c>
      <c r="R2438" s="122">
        <v>8.1080272599200004E-2</v>
      </c>
      <c r="S2438" s="122">
        <v>7.7256746963199993E-2</v>
      </c>
      <c r="T2438" s="122">
        <v>7.5814123016800003E-2</v>
      </c>
      <c r="U2438" s="122">
        <v>7.1599762847200002E-2</v>
      </c>
      <c r="V2438" s="122">
        <v>6.9693021157199997E-2</v>
      </c>
      <c r="W2438" s="122">
        <v>6.79632968448E-2</v>
      </c>
      <c r="X2438" s="122">
        <v>6.3998705136800005E-2</v>
      </c>
      <c r="Y2438" s="122">
        <v>6.1633801507599999E-2</v>
      </c>
      <c r="Z2438" s="122">
        <v>5.6310140586E-2</v>
      </c>
      <c r="AA2438" s="122">
        <v>5.51921536012E-2</v>
      </c>
      <c r="AB2438" s="122">
        <v>5.0980619555600001E-2</v>
      </c>
      <c r="AC2438" s="122">
        <v>5.2101390093200001E-2</v>
      </c>
      <c r="AD2438" s="122">
        <v>5.1111004260400002E-2</v>
      </c>
      <c r="AE2438" s="122">
        <v>3.9071527213600001E-2</v>
      </c>
      <c r="AF2438" s="122">
        <v>3.77675264596E-2</v>
      </c>
      <c r="AG2438" s="122">
        <v>3.6052964130400003E-2</v>
      </c>
      <c r="AH2438" s="122">
        <v>3.4848592371599998E-2</v>
      </c>
      <c r="AI2438" s="122">
        <v>3.52482764004E-2</v>
      </c>
      <c r="AJ2438" s="122">
        <v>3.2529195742399999E-2</v>
      </c>
      <c r="AK2438" s="122">
        <v>3.2837472945200001E-2</v>
      </c>
      <c r="AL2438" s="122">
        <v>0</v>
      </c>
    </row>
    <row r="2439" spans="1:38" hidden="1" x14ac:dyDescent="0.25">
      <c r="A2439" s="122" t="s">
        <v>2028</v>
      </c>
      <c r="B2439" s="122">
        <v>-1</v>
      </c>
      <c r="C2439" s="122" t="s">
        <v>2228</v>
      </c>
      <c r="D2439" s="122" t="s">
        <v>2140</v>
      </c>
      <c r="E2439" s="122">
        <v>45</v>
      </c>
      <c r="F2439" s="122">
        <v>3.6627239829599999E-2</v>
      </c>
      <c r="G2439" s="122">
        <v>3.4981243609199998E-2</v>
      </c>
      <c r="H2439" s="122">
        <v>3.4294060485999998E-2</v>
      </c>
      <c r="I2439" s="122">
        <v>3.4176527854000001E-2</v>
      </c>
      <c r="J2439" s="122">
        <v>3.3876580920000003E-2</v>
      </c>
      <c r="K2439" s="122">
        <v>3.25503875424E-2</v>
      </c>
      <c r="L2439" s="122">
        <v>3.1674714741600003E-2</v>
      </c>
      <c r="M2439" s="122">
        <v>3.0616624346000001E-2</v>
      </c>
      <c r="N2439" s="122">
        <v>2.97137494472E-2</v>
      </c>
      <c r="O2439" s="122">
        <v>2.5899303724000001E-2</v>
      </c>
      <c r="P2439" s="122">
        <v>2.5936173225200001E-2</v>
      </c>
      <c r="Q2439" s="122">
        <v>2.5467771708399999E-2</v>
      </c>
      <c r="R2439" s="122">
        <v>2.4801798954799999E-2</v>
      </c>
      <c r="S2439" s="122">
        <v>2.0068386937199999E-2</v>
      </c>
      <c r="T2439" s="122">
        <v>1.8752705238399999E-2</v>
      </c>
      <c r="U2439" s="122">
        <v>2.0897154938800001E-2</v>
      </c>
      <c r="V2439" s="122">
        <v>2.0016004817199999E-2</v>
      </c>
      <c r="W2439" s="122">
        <v>1.6792007780799999E-2</v>
      </c>
      <c r="X2439" s="122">
        <v>1.5088781747200001E-2</v>
      </c>
      <c r="Y2439" s="122">
        <v>1.7511094529600001E-2</v>
      </c>
      <c r="Z2439" s="122">
        <v>1.48307338816E-2</v>
      </c>
      <c r="AA2439" s="122">
        <v>1.5504723054799999E-2</v>
      </c>
      <c r="AB2439" s="122">
        <v>1.4335162080399999E-2</v>
      </c>
      <c r="AC2439" s="122">
        <v>1.47854668668E-2</v>
      </c>
      <c r="AD2439" s="122">
        <v>1.2954014897599999E-2</v>
      </c>
      <c r="AE2439" s="122">
        <v>1.3253507565200001E-2</v>
      </c>
      <c r="AF2439" s="122">
        <v>1.28939202308E-2</v>
      </c>
      <c r="AG2439" s="122">
        <v>1.1768422763999999E-2</v>
      </c>
      <c r="AH2439" s="122">
        <v>1.13204134036E-2</v>
      </c>
      <c r="AI2439" s="122">
        <v>1.16887176588E-2</v>
      </c>
      <c r="AJ2439" s="122">
        <v>1.0803283556800001E-2</v>
      </c>
      <c r="AK2439" s="122">
        <v>1.08557049552E-2</v>
      </c>
      <c r="AL2439" s="122">
        <v>0</v>
      </c>
    </row>
    <row r="2440" spans="1:38" hidden="1" x14ac:dyDescent="0.25">
      <c r="A2440" s="122" t="s">
        <v>2028</v>
      </c>
      <c r="B2440" s="122">
        <v>-1</v>
      </c>
      <c r="C2440" s="122" t="s">
        <v>2228</v>
      </c>
      <c r="D2440" s="122" t="s">
        <v>2141</v>
      </c>
      <c r="E2440" s="122">
        <v>45</v>
      </c>
      <c r="F2440" s="122">
        <v>0.2432157698264</v>
      </c>
      <c r="G2440" s="122">
        <v>0.2372678023184</v>
      </c>
      <c r="H2440" s="122">
        <v>0.23450131472319999</v>
      </c>
      <c r="I2440" s="122">
        <v>0.2379353830756</v>
      </c>
      <c r="J2440" s="122">
        <v>0.23263388077159999</v>
      </c>
      <c r="K2440" s="122">
        <v>0.2279366693156</v>
      </c>
      <c r="L2440" s="122">
        <v>0.23137304343439999</v>
      </c>
      <c r="M2440" s="122">
        <v>0.2174714139052</v>
      </c>
      <c r="N2440" s="122">
        <v>0.200806206958</v>
      </c>
      <c r="O2440" s="122">
        <v>0.18744630037560001</v>
      </c>
      <c r="P2440" s="122">
        <v>0.177433698596</v>
      </c>
      <c r="Q2440" s="122">
        <v>0.1617415634828</v>
      </c>
      <c r="R2440" s="122">
        <v>0.15159647806240001</v>
      </c>
      <c r="S2440" s="122">
        <v>0.14294569503480001</v>
      </c>
      <c r="T2440" s="122">
        <v>0.1357108364164</v>
      </c>
      <c r="U2440" s="122">
        <v>0.1263807512632</v>
      </c>
      <c r="V2440" s="122">
        <v>0.1231931651048</v>
      </c>
      <c r="W2440" s="122">
        <v>0.1129362653748</v>
      </c>
      <c r="X2440" s="122">
        <v>0.10483554655839999</v>
      </c>
      <c r="Y2440" s="122">
        <v>8.9031886277600003E-2</v>
      </c>
      <c r="Z2440" s="122">
        <v>9.5467257144000006E-2</v>
      </c>
      <c r="AA2440" s="122">
        <v>9.2005076388399998E-2</v>
      </c>
      <c r="AB2440" s="122">
        <v>8.7593578304399997E-2</v>
      </c>
      <c r="AC2440" s="122">
        <v>8.5627601206000006E-2</v>
      </c>
      <c r="AD2440" s="122">
        <v>7.9847896730000006E-2</v>
      </c>
      <c r="AE2440" s="122">
        <v>8.6640949936799994E-2</v>
      </c>
      <c r="AF2440" s="122">
        <v>8.6116270265199996E-2</v>
      </c>
      <c r="AG2440" s="122">
        <v>8.4162284345999996E-2</v>
      </c>
      <c r="AH2440" s="122">
        <v>8.28216030908E-2</v>
      </c>
      <c r="AI2440" s="122">
        <v>8.4801610415199999E-2</v>
      </c>
      <c r="AJ2440" s="122">
        <v>7.6732297303199998E-2</v>
      </c>
      <c r="AK2440" s="122">
        <v>7.7089638037999994E-2</v>
      </c>
      <c r="AL2440" s="122">
        <v>0</v>
      </c>
    </row>
    <row r="2441" spans="1:38" hidden="1" x14ac:dyDescent="0.25">
      <c r="A2441" s="122" t="s">
        <v>2028</v>
      </c>
      <c r="B2441" s="122">
        <v>-1</v>
      </c>
      <c r="C2441" s="122" t="s">
        <v>2228</v>
      </c>
      <c r="D2441" s="122" t="s">
        <v>2142</v>
      </c>
      <c r="E2441" s="122">
        <v>45</v>
      </c>
      <c r="F2441" s="122">
        <v>0.12577533137399999</v>
      </c>
      <c r="G2441" s="122">
        <v>0.1237871744564</v>
      </c>
      <c r="H2441" s="122">
        <v>0.12624523150399999</v>
      </c>
      <c r="I2441" s="122">
        <v>0.1247834853272</v>
      </c>
      <c r="J2441" s="122">
        <v>0.1249656265732</v>
      </c>
      <c r="K2441" s="122">
        <v>0.12282862592840001</v>
      </c>
      <c r="L2441" s="122">
        <v>0.1169833800212</v>
      </c>
      <c r="M2441" s="122">
        <v>0.1209955279288</v>
      </c>
      <c r="N2441" s="122">
        <v>0.1163136644964</v>
      </c>
      <c r="O2441" s="122">
        <v>0.10111023006</v>
      </c>
      <c r="P2441" s="122">
        <v>9.5562347031200007E-2</v>
      </c>
      <c r="Q2441" s="122">
        <v>9.4052471203599997E-2</v>
      </c>
      <c r="R2441" s="122">
        <v>8.99516212196E-2</v>
      </c>
      <c r="S2441" s="122">
        <v>8.4940425522399998E-2</v>
      </c>
      <c r="T2441" s="122">
        <v>8.1241061053600003E-2</v>
      </c>
      <c r="U2441" s="122">
        <v>7.7124642621600001E-2</v>
      </c>
      <c r="V2441" s="122">
        <v>7.3930427211199995E-2</v>
      </c>
      <c r="W2441" s="122">
        <v>6.8213108650400006E-2</v>
      </c>
      <c r="X2441" s="122">
        <v>6.4787182409600005E-2</v>
      </c>
      <c r="Y2441" s="122">
        <v>6.11335596144E-2</v>
      </c>
      <c r="Z2441" s="122">
        <v>6.6798482500400005E-2</v>
      </c>
      <c r="AA2441" s="122">
        <v>6.6331157096400001E-2</v>
      </c>
      <c r="AB2441" s="122">
        <v>6.4516875953600006E-2</v>
      </c>
      <c r="AC2441" s="122">
        <v>6.4831184899600006E-2</v>
      </c>
      <c r="AD2441" s="122">
        <v>6.2222310922799999E-2</v>
      </c>
      <c r="AE2441" s="122">
        <v>5.8878088614799998E-2</v>
      </c>
      <c r="AF2441" s="122">
        <v>5.8122853933199999E-2</v>
      </c>
      <c r="AG2441" s="122">
        <v>5.6389842852000001E-2</v>
      </c>
      <c r="AH2441" s="122">
        <v>5.55819589416E-2</v>
      </c>
      <c r="AI2441" s="122">
        <v>5.7150005799600001E-2</v>
      </c>
      <c r="AJ2441" s="122">
        <v>5.2023614479200002E-2</v>
      </c>
      <c r="AK2441" s="122">
        <v>5.2213500891999998E-2</v>
      </c>
      <c r="AL2441" s="122">
        <v>0</v>
      </c>
    </row>
    <row r="2442" spans="1:38" hidden="1" x14ac:dyDescent="0.25">
      <c r="A2442" s="122" t="s">
        <v>2028</v>
      </c>
      <c r="B2442" s="122">
        <v>-1</v>
      </c>
      <c r="C2442" s="122" t="s">
        <v>2228</v>
      </c>
      <c r="D2442" s="122" t="s">
        <v>2143</v>
      </c>
      <c r="E2442" s="122">
        <v>45</v>
      </c>
      <c r="F2442" s="122">
        <v>0.14908220061560001</v>
      </c>
      <c r="G2442" s="122">
        <v>0.143488408294</v>
      </c>
      <c r="H2442" s="122">
        <v>0.14419589315600001</v>
      </c>
      <c r="I2442" s="122">
        <v>0.15711100361880001</v>
      </c>
      <c r="J2442" s="122">
        <v>0.16144120628440001</v>
      </c>
      <c r="K2442" s="122">
        <v>0.160564716228</v>
      </c>
      <c r="L2442" s="122">
        <v>0.15876856991800001</v>
      </c>
      <c r="M2442" s="122">
        <v>0.15464411560640001</v>
      </c>
      <c r="N2442" s="122">
        <v>0.1366419243308</v>
      </c>
      <c r="O2442" s="122">
        <v>0.125440138082</v>
      </c>
      <c r="P2442" s="122">
        <v>0.11462846588760001</v>
      </c>
      <c r="Q2442" s="122">
        <v>0.1138734454592</v>
      </c>
      <c r="R2442" s="122">
        <v>0.1067624978952</v>
      </c>
      <c r="S2442" s="122">
        <v>0.1028331892364</v>
      </c>
      <c r="T2442" s="122">
        <v>9.6838560232400006E-2</v>
      </c>
      <c r="U2442" s="122">
        <v>9.1522494378000002E-2</v>
      </c>
      <c r="V2442" s="122">
        <v>8.9360153892799998E-2</v>
      </c>
      <c r="W2442" s="122">
        <v>7.2633912654800001E-2</v>
      </c>
      <c r="X2442" s="122">
        <v>6.6229702949199998E-2</v>
      </c>
      <c r="Y2442" s="122">
        <v>6.4473877162799995E-2</v>
      </c>
      <c r="Z2442" s="122">
        <v>6.8197420054399993E-2</v>
      </c>
      <c r="AA2442" s="122">
        <v>6.5872548669200004E-2</v>
      </c>
      <c r="AB2442" s="122">
        <v>6.2090749719599998E-2</v>
      </c>
      <c r="AC2442" s="122">
        <v>5.8753706715199999E-2</v>
      </c>
      <c r="AD2442" s="122">
        <v>5.6535723451199997E-2</v>
      </c>
      <c r="AE2442" s="122">
        <v>5.7456800063600003E-2</v>
      </c>
      <c r="AF2442" s="122">
        <v>5.6681326259599998E-2</v>
      </c>
      <c r="AG2442" s="122">
        <v>5.4200092839199999E-2</v>
      </c>
      <c r="AH2442" s="122">
        <v>5.3524058537599999E-2</v>
      </c>
      <c r="AI2442" s="122">
        <v>5.3923896451599999E-2</v>
      </c>
      <c r="AJ2442" s="122">
        <v>4.8820088984800003E-2</v>
      </c>
      <c r="AK2442" s="122">
        <v>4.9214069100000001E-2</v>
      </c>
      <c r="AL2442" s="122">
        <v>0</v>
      </c>
    </row>
    <row r="2443" spans="1:38" hidden="1" x14ac:dyDescent="0.25">
      <c r="A2443" s="122" t="s">
        <v>2028</v>
      </c>
      <c r="B2443" s="122">
        <v>-1</v>
      </c>
      <c r="C2443" s="122" t="s">
        <v>2228</v>
      </c>
      <c r="D2443" s="122" t="s">
        <v>2144</v>
      </c>
      <c r="E2443" s="122">
        <v>45</v>
      </c>
      <c r="F2443" s="122">
        <v>8.6590832369999995E-2</v>
      </c>
      <c r="G2443" s="122">
        <v>9.3588855889200004E-2</v>
      </c>
      <c r="H2443" s="122">
        <v>9.0667313046799994E-2</v>
      </c>
      <c r="I2443" s="122">
        <v>8.9479363486799995E-2</v>
      </c>
      <c r="J2443" s="122">
        <v>9.3838106067999999E-2</v>
      </c>
      <c r="K2443" s="122">
        <v>9.0322529597999995E-2</v>
      </c>
      <c r="L2443" s="122">
        <v>8.58779808348E-2</v>
      </c>
      <c r="M2443" s="122">
        <v>8.4428511272000004E-2</v>
      </c>
      <c r="N2443" s="122">
        <v>7.9955851614799997E-2</v>
      </c>
      <c r="O2443" s="122">
        <v>7.9170196330399997E-2</v>
      </c>
      <c r="P2443" s="122">
        <v>7.6537465950399994E-2</v>
      </c>
      <c r="Q2443" s="122">
        <v>7.16671843048E-2</v>
      </c>
      <c r="R2443" s="122">
        <v>6.5888489447199994E-2</v>
      </c>
      <c r="S2443" s="122">
        <v>6.3675801817600006E-2</v>
      </c>
      <c r="T2443" s="122">
        <v>6.4055809053600005E-2</v>
      </c>
      <c r="U2443" s="122">
        <v>5.6009145589599997E-2</v>
      </c>
      <c r="V2443" s="122">
        <v>5.5990968795999997E-2</v>
      </c>
      <c r="W2443" s="122">
        <v>4.6569051793599998E-2</v>
      </c>
      <c r="X2443" s="122">
        <v>4.3272589172399997E-2</v>
      </c>
      <c r="Y2443" s="122">
        <v>4.0535237881600003E-2</v>
      </c>
      <c r="Z2443" s="122">
        <v>3.9960459327599999E-2</v>
      </c>
      <c r="AA2443" s="122">
        <v>4.0086661840400002E-2</v>
      </c>
      <c r="AB2443" s="122">
        <v>3.9319725874800003E-2</v>
      </c>
      <c r="AC2443" s="122">
        <v>3.7136393305200001E-2</v>
      </c>
      <c r="AD2443" s="122">
        <v>3.2531480539599998E-2</v>
      </c>
      <c r="AE2443" s="122">
        <v>3.1972685388000001E-2</v>
      </c>
      <c r="AF2443" s="122">
        <v>2.9904894132399999E-2</v>
      </c>
      <c r="AG2443" s="122">
        <v>2.9176616386400001E-2</v>
      </c>
      <c r="AH2443" s="122">
        <v>2.59960836352E-2</v>
      </c>
      <c r="AI2443" s="122">
        <v>2.6445242899599999E-2</v>
      </c>
      <c r="AJ2443" s="122">
        <v>2.4964437134000001E-2</v>
      </c>
      <c r="AK2443" s="122">
        <v>2.5170162186399999E-2</v>
      </c>
      <c r="AL2443" s="122">
        <v>0</v>
      </c>
    </row>
    <row r="2444" spans="1:38" hidden="1" x14ac:dyDescent="0.25">
      <c r="A2444" s="122" t="s">
        <v>2028</v>
      </c>
      <c r="B2444" s="122">
        <v>-1</v>
      </c>
      <c r="C2444" s="122" t="s">
        <v>2228</v>
      </c>
      <c r="D2444" s="122" t="s">
        <v>2145</v>
      </c>
      <c r="E2444" s="122">
        <v>45</v>
      </c>
      <c r="F2444" s="122">
        <v>3.0698254675200001E-2</v>
      </c>
      <c r="G2444" s="122">
        <v>3.0058147296800002E-2</v>
      </c>
      <c r="H2444" s="122">
        <v>2.9323452953200001E-2</v>
      </c>
      <c r="I2444" s="122">
        <v>2.85817544264E-2</v>
      </c>
      <c r="J2444" s="122">
        <v>2.9183509059599998E-2</v>
      </c>
      <c r="K2444" s="122">
        <v>3.01080643276E-2</v>
      </c>
      <c r="L2444" s="122">
        <v>2.9809897137999999E-2</v>
      </c>
      <c r="M2444" s="122">
        <v>2.8177702131600001E-2</v>
      </c>
      <c r="N2444" s="122">
        <v>2.5601522469599999E-2</v>
      </c>
      <c r="O2444" s="122">
        <v>2.5124949586800002E-2</v>
      </c>
      <c r="P2444" s="122">
        <v>2.4497970347199999E-2</v>
      </c>
      <c r="Q2444" s="122">
        <v>2.2042439227199999E-2</v>
      </c>
      <c r="R2444" s="122">
        <v>2.0967492683200001E-2</v>
      </c>
      <c r="S2444" s="122">
        <v>1.9473227104800001E-2</v>
      </c>
      <c r="T2444" s="122">
        <v>1.9081512909199998E-2</v>
      </c>
      <c r="U2444" s="122">
        <v>1.9036265136E-2</v>
      </c>
      <c r="V2444" s="122">
        <v>1.9897060218000001E-2</v>
      </c>
      <c r="W2444" s="122">
        <v>1.89157809568E-2</v>
      </c>
      <c r="X2444" s="122">
        <v>1.7605049683200001E-2</v>
      </c>
      <c r="Y2444" s="122">
        <v>1.6997524471199999E-2</v>
      </c>
      <c r="Z2444" s="122">
        <v>1.3877067198399999E-2</v>
      </c>
      <c r="AA2444" s="122">
        <v>1.42869056652E-2</v>
      </c>
      <c r="AB2444" s="122">
        <v>1.3241129890800001E-2</v>
      </c>
      <c r="AC2444" s="122">
        <v>1.39653640168E-2</v>
      </c>
      <c r="AD2444" s="122">
        <v>1.28397908072E-2</v>
      </c>
      <c r="AE2444" s="122">
        <v>1.23779645584E-2</v>
      </c>
      <c r="AF2444" s="122">
        <v>1.27486017148E-2</v>
      </c>
      <c r="AG2444" s="122">
        <v>1.2890917143999999E-2</v>
      </c>
      <c r="AH2444" s="122">
        <v>1.2397860328000001E-2</v>
      </c>
      <c r="AI2444" s="122">
        <v>1.26165863768E-2</v>
      </c>
      <c r="AJ2444" s="122">
        <v>1.28996044772E-2</v>
      </c>
      <c r="AK2444" s="122">
        <v>1.29407523588E-2</v>
      </c>
      <c r="AL2444" s="122">
        <v>0</v>
      </c>
    </row>
    <row r="2445" spans="1:38" hidden="1" x14ac:dyDescent="0.25">
      <c r="A2445" s="122" t="s">
        <v>2028</v>
      </c>
      <c r="B2445" s="122">
        <v>-1</v>
      </c>
      <c r="C2445" s="122" t="s">
        <v>2228</v>
      </c>
      <c r="D2445" s="122" t="s">
        <v>2146</v>
      </c>
      <c r="E2445" s="122">
        <v>45</v>
      </c>
      <c r="F2445" s="122">
        <v>0.18806458635439999</v>
      </c>
      <c r="G2445" s="122">
        <v>0.18898871407920001</v>
      </c>
      <c r="H2445" s="122">
        <v>0.187501608756</v>
      </c>
      <c r="I2445" s="122">
        <v>0.18647846164359999</v>
      </c>
      <c r="J2445" s="122">
        <v>0.18555550417040001</v>
      </c>
      <c r="K2445" s="122">
        <v>0.18989520823</v>
      </c>
      <c r="L2445" s="122">
        <v>0.1889991064388</v>
      </c>
      <c r="M2445" s="122">
        <v>0.18442893896279999</v>
      </c>
      <c r="N2445" s="122">
        <v>0.1818322138248</v>
      </c>
      <c r="O2445" s="122">
        <v>0.156122854412</v>
      </c>
      <c r="P2445" s="122">
        <v>0.14645436882439999</v>
      </c>
      <c r="Q2445" s="122">
        <v>0.14703399983439999</v>
      </c>
      <c r="R2445" s="122">
        <v>0.13864433049040001</v>
      </c>
      <c r="S2445" s="122">
        <v>0.13206437675759999</v>
      </c>
      <c r="T2445" s="122">
        <v>0.12409798009839999</v>
      </c>
      <c r="U2445" s="122">
        <v>0.11999531181960001</v>
      </c>
      <c r="V2445" s="122">
        <v>0.11350508669080001</v>
      </c>
      <c r="W2445" s="122">
        <v>0.1102982153336</v>
      </c>
      <c r="X2445" s="122">
        <v>0.1026348363432</v>
      </c>
      <c r="Y2445" s="122">
        <v>0.10112154123680001</v>
      </c>
      <c r="Z2445" s="122">
        <v>0.1032202317104</v>
      </c>
      <c r="AA2445" s="122">
        <v>0.1031977856616</v>
      </c>
      <c r="AB2445" s="122">
        <v>9.6985179227999999E-2</v>
      </c>
      <c r="AC2445" s="122">
        <v>9.3828036352400002E-2</v>
      </c>
      <c r="AD2445" s="122">
        <v>8.9079947586000005E-2</v>
      </c>
      <c r="AE2445" s="122">
        <v>8.1937592052400005E-2</v>
      </c>
      <c r="AF2445" s="122">
        <v>7.9856019947199999E-2</v>
      </c>
      <c r="AG2445" s="122">
        <v>7.6258529603199995E-2</v>
      </c>
      <c r="AH2445" s="122">
        <v>7.42904746024E-2</v>
      </c>
      <c r="AI2445" s="122">
        <v>7.6047875041600002E-2</v>
      </c>
      <c r="AJ2445" s="122">
        <v>6.6653536672799996E-2</v>
      </c>
      <c r="AK2445" s="122">
        <v>6.7253316031999993E-2</v>
      </c>
      <c r="AL2445" s="122">
        <v>0</v>
      </c>
    </row>
    <row r="2446" spans="1:38" hidden="1" x14ac:dyDescent="0.25">
      <c r="A2446" s="122" t="s">
        <v>2028</v>
      </c>
      <c r="B2446" s="122">
        <v>-1</v>
      </c>
      <c r="C2446" s="122" t="s">
        <v>2228</v>
      </c>
      <c r="D2446" s="122" t="s">
        <v>2147</v>
      </c>
      <c r="E2446" s="122">
        <v>45</v>
      </c>
      <c r="F2446" s="122">
        <v>2.3969515035199999E-2</v>
      </c>
      <c r="G2446" s="122">
        <v>2.3273326501600002E-2</v>
      </c>
      <c r="H2446" s="122">
        <v>2.3454009499199999E-2</v>
      </c>
      <c r="I2446" s="122">
        <v>2.3385821244800001E-2</v>
      </c>
      <c r="J2446" s="122">
        <v>2.3707287105600001E-2</v>
      </c>
      <c r="K2446" s="122">
        <v>2.34424354976E-2</v>
      </c>
      <c r="L2446" s="122">
        <v>2.2727814216800001E-2</v>
      </c>
      <c r="M2446" s="122">
        <v>2.1719510192799999E-2</v>
      </c>
      <c r="N2446" s="122">
        <v>2.02411391952E-2</v>
      </c>
      <c r="O2446" s="122">
        <v>1.8767823695600001E-2</v>
      </c>
      <c r="P2446" s="122">
        <v>1.7926100432800001E-2</v>
      </c>
      <c r="Q2446" s="122">
        <v>1.8594889390000001E-2</v>
      </c>
      <c r="R2446" s="122">
        <v>1.6730244397999999E-2</v>
      </c>
      <c r="S2446" s="122">
        <v>1.6936500697199999E-2</v>
      </c>
      <c r="T2446" s="122">
        <v>1.6813115474399998E-2</v>
      </c>
      <c r="U2446" s="122">
        <v>1.60043993984E-2</v>
      </c>
      <c r="V2446" s="122">
        <v>1.5865562733999999E-2</v>
      </c>
      <c r="W2446" s="122">
        <v>1.6755590485199999E-2</v>
      </c>
      <c r="X2446" s="122">
        <v>1.5192202068399999E-2</v>
      </c>
      <c r="Y2446" s="122">
        <v>1.28148735932E-2</v>
      </c>
      <c r="Z2446" s="122">
        <v>1.3159003172E-2</v>
      </c>
      <c r="AA2446" s="122">
        <v>1.4774465537999999E-2</v>
      </c>
      <c r="AB2446" s="122">
        <v>1.5249547423599999E-2</v>
      </c>
      <c r="AC2446" s="122">
        <v>1.5261696447199999E-2</v>
      </c>
      <c r="AD2446" s="122">
        <v>1.55540748888E-2</v>
      </c>
      <c r="AE2446" s="122">
        <v>1.71394685168E-2</v>
      </c>
      <c r="AF2446" s="122">
        <v>1.5922542456799998E-2</v>
      </c>
      <c r="AG2446" s="122">
        <v>1.67199911732E-2</v>
      </c>
      <c r="AH2446" s="122">
        <v>1.6152635685199999E-2</v>
      </c>
      <c r="AI2446" s="122">
        <v>1.62837020108E-2</v>
      </c>
      <c r="AJ2446" s="122">
        <v>1.67452587064E-2</v>
      </c>
      <c r="AK2446" s="122">
        <v>1.6741755321200001E-2</v>
      </c>
      <c r="AL2446" s="122">
        <v>0</v>
      </c>
    </row>
    <row r="2447" spans="1:38" hidden="1" x14ac:dyDescent="0.25">
      <c r="A2447" s="122" t="s">
        <v>2028</v>
      </c>
      <c r="B2447" s="122">
        <v>-1</v>
      </c>
      <c r="C2447" s="122" t="s">
        <v>2228</v>
      </c>
      <c r="D2447" s="122" t="s">
        <v>475</v>
      </c>
      <c r="E2447" s="122">
        <v>45</v>
      </c>
      <c r="F2447" s="122">
        <v>5.1167165347199998E-2</v>
      </c>
      <c r="G2447" s="122">
        <v>4.9571873497999998E-2</v>
      </c>
      <c r="H2447" s="122">
        <v>5.0524213947199997E-2</v>
      </c>
      <c r="I2447" s="122">
        <v>4.9369418537599997E-2</v>
      </c>
      <c r="J2447" s="122">
        <v>5.1546918435599998E-2</v>
      </c>
      <c r="K2447" s="122">
        <v>4.9837578072800003E-2</v>
      </c>
      <c r="L2447" s="122">
        <v>5.0016532157199999E-2</v>
      </c>
      <c r="M2447" s="122">
        <v>5.0880695322799999E-2</v>
      </c>
      <c r="N2447" s="122">
        <v>5.4231074506000003E-2</v>
      </c>
      <c r="O2447" s="122">
        <v>4.5002547419199998E-2</v>
      </c>
      <c r="P2447" s="122">
        <v>4.0844158457199999E-2</v>
      </c>
      <c r="Q2447" s="122">
        <v>3.8773622873999998E-2</v>
      </c>
      <c r="R2447" s="122">
        <v>3.8081435501200002E-2</v>
      </c>
      <c r="S2447" s="122">
        <v>3.7082293676400001E-2</v>
      </c>
      <c r="T2447" s="122">
        <v>3.5579246357200001E-2</v>
      </c>
      <c r="U2447" s="122">
        <v>3.4039939334799998E-2</v>
      </c>
      <c r="V2447" s="122">
        <v>3.2760829877999997E-2</v>
      </c>
      <c r="W2447" s="122">
        <v>2.68499875812E-2</v>
      </c>
      <c r="X2447" s="122">
        <v>2.66114086112E-2</v>
      </c>
      <c r="Y2447" s="122">
        <v>2.50906460644E-2</v>
      </c>
      <c r="Z2447" s="122">
        <v>3.04616551204E-2</v>
      </c>
      <c r="AA2447" s="122">
        <v>2.9027754711200001E-2</v>
      </c>
      <c r="AB2447" s="122">
        <v>3.0268428778000001E-2</v>
      </c>
      <c r="AC2447" s="122">
        <v>2.7448209863199999E-2</v>
      </c>
      <c r="AD2447" s="122">
        <v>2.5891985380799998E-2</v>
      </c>
      <c r="AE2447" s="122">
        <v>2.6926692332399998E-2</v>
      </c>
      <c r="AF2447" s="122">
        <v>2.5642754435200001E-2</v>
      </c>
      <c r="AG2447" s="122">
        <v>2.5535884822000001E-2</v>
      </c>
      <c r="AH2447" s="122">
        <v>2.5594482227999999E-2</v>
      </c>
      <c r="AI2447" s="122">
        <v>2.5661400895199998E-2</v>
      </c>
      <c r="AJ2447" s="122">
        <v>2.4525452478799999E-2</v>
      </c>
      <c r="AK2447" s="122">
        <v>2.4567675851599999E-2</v>
      </c>
      <c r="AL2447" s="122">
        <v>0</v>
      </c>
    </row>
    <row r="2448" spans="1:38" hidden="1" x14ac:dyDescent="0.25">
      <c r="A2448" s="122" t="s">
        <v>2028</v>
      </c>
      <c r="B2448" s="122">
        <v>-1</v>
      </c>
      <c r="C2448" s="122" t="s">
        <v>2228</v>
      </c>
      <c r="D2448" s="122" t="s">
        <v>2148</v>
      </c>
      <c r="E2448" s="122">
        <v>45</v>
      </c>
      <c r="F2448" s="122">
        <v>2.8475186854800001E-2</v>
      </c>
      <c r="G2448" s="122">
        <v>2.8100660134400001E-2</v>
      </c>
      <c r="H2448" s="122">
        <v>2.7044810805599999E-2</v>
      </c>
      <c r="I2448" s="122">
        <v>2.7585234837999999E-2</v>
      </c>
      <c r="J2448" s="122">
        <v>2.7196722666400001E-2</v>
      </c>
      <c r="K2448" s="122">
        <v>2.6501835561600001E-2</v>
      </c>
      <c r="L2448" s="122">
        <v>2.60577445856E-2</v>
      </c>
      <c r="M2448" s="122">
        <v>2.5096925221199998E-2</v>
      </c>
      <c r="N2448" s="122">
        <v>2.4076116366399999E-2</v>
      </c>
      <c r="O2448" s="122">
        <v>2.44280800064E-2</v>
      </c>
      <c r="P2448" s="122">
        <v>2.33176784372E-2</v>
      </c>
      <c r="Q2448" s="122">
        <v>2.1500845525599999E-2</v>
      </c>
      <c r="R2448" s="122">
        <v>2.0279033412400001E-2</v>
      </c>
      <c r="S2448" s="122">
        <v>2.0043227738800001E-2</v>
      </c>
      <c r="T2448" s="122">
        <v>1.8697841276799999E-2</v>
      </c>
      <c r="U2448" s="122">
        <v>1.7675081326E-2</v>
      </c>
      <c r="V2448" s="122">
        <v>1.7084834202799999E-2</v>
      </c>
      <c r="W2448" s="122">
        <v>1.41713097484E-2</v>
      </c>
      <c r="X2448" s="122">
        <v>1.2900668894400001E-2</v>
      </c>
      <c r="Y2448" s="122">
        <v>1.2655472930800001E-2</v>
      </c>
      <c r="Z2448" s="122">
        <v>1.23647565272E-2</v>
      </c>
      <c r="AA2448" s="122">
        <v>1.22325239624E-2</v>
      </c>
      <c r="AB2448" s="122">
        <v>1.1464642865200001E-2</v>
      </c>
      <c r="AC2448" s="122">
        <v>1.1018276695999999E-2</v>
      </c>
      <c r="AD2448" s="122">
        <v>1.0438272110000001E-2</v>
      </c>
      <c r="AE2448" s="122">
        <v>1.08937077144E-2</v>
      </c>
      <c r="AF2448" s="122">
        <v>1.0876842788E-2</v>
      </c>
      <c r="AG2448" s="122">
        <v>1.0490546351600001E-2</v>
      </c>
      <c r="AH2448" s="122">
        <v>1.01083102064E-2</v>
      </c>
      <c r="AI2448" s="122">
        <v>1.02461119824E-2</v>
      </c>
      <c r="AJ2448" s="122">
        <v>9.6522166355999996E-3</v>
      </c>
      <c r="AK2448" s="122">
        <v>9.7020024387999993E-3</v>
      </c>
      <c r="AL2448" s="122">
        <v>0</v>
      </c>
    </row>
    <row r="2449" spans="1:38" hidden="1" x14ac:dyDescent="0.25">
      <c r="A2449" s="122" t="s">
        <v>2028</v>
      </c>
      <c r="B2449" s="122">
        <v>-1</v>
      </c>
      <c r="C2449" s="122" t="s">
        <v>2228</v>
      </c>
      <c r="D2449" s="122" t="s">
        <v>2149</v>
      </c>
      <c r="E2449" s="122">
        <v>45</v>
      </c>
      <c r="F2449" s="122">
        <v>0.2078779922464</v>
      </c>
      <c r="G2449" s="122">
        <v>0.20980514019079999</v>
      </c>
      <c r="H2449" s="122">
        <v>0.20630694121240001</v>
      </c>
      <c r="I2449" s="122">
        <v>0.198745493996</v>
      </c>
      <c r="J2449" s="122">
        <v>0.19722379238519999</v>
      </c>
      <c r="K2449" s="122">
        <v>0.20053693128</v>
      </c>
      <c r="L2449" s="122">
        <v>0.1880110066408</v>
      </c>
      <c r="M2449" s="122">
        <v>0.188021925196</v>
      </c>
      <c r="N2449" s="122">
        <v>0.18357094799400001</v>
      </c>
      <c r="O2449" s="122">
        <v>0.15998063624200001</v>
      </c>
      <c r="P2449" s="122">
        <v>0.17079446138160001</v>
      </c>
      <c r="Q2449" s="122">
        <v>0.17308940599719999</v>
      </c>
      <c r="R2449" s="122">
        <v>0.178936908836</v>
      </c>
      <c r="S2449" s="122">
        <v>0.17291554662200001</v>
      </c>
      <c r="T2449" s="122">
        <v>0.15561233996279999</v>
      </c>
      <c r="U2449" s="122">
        <v>0.16222990345800001</v>
      </c>
      <c r="V2449" s="122">
        <v>0.15171248317120001</v>
      </c>
      <c r="W2449" s="122">
        <v>0.16068222150399999</v>
      </c>
      <c r="X2449" s="122">
        <v>0.18294676034599999</v>
      </c>
      <c r="Y2449" s="122">
        <v>0.12636056740439999</v>
      </c>
      <c r="Z2449" s="122">
        <v>0.1059993027548</v>
      </c>
      <c r="AA2449" s="122">
        <v>0.1051025361652</v>
      </c>
      <c r="AB2449" s="122">
        <v>0.1011738761852</v>
      </c>
      <c r="AC2449" s="122">
        <v>9.6623770076399995E-2</v>
      </c>
      <c r="AD2449" s="122">
        <v>7.6025520743200001E-2</v>
      </c>
      <c r="AE2449" s="122">
        <v>8.2662333067999999E-2</v>
      </c>
      <c r="AF2449" s="122">
        <v>7.5001913940799997E-2</v>
      </c>
      <c r="AG2449" s="122">
        <v>6.8156316605999995E-2</v>
      </c>
      <c r="AH2449" s="122">
        <v>9.0028081928400006E-2</v>
      </c>
      <c r="AI2449" s="122">
        <v>5.6613050020799999E-2</v>
      </c>
      <c r="AJ2449" s="122">
        <v>7.9655847919199996E-2</v>
      </c>
      <c r="AK2449" s="122">
        <v>7.9839424372400006E-2</v>
      </c>
      <c r="AL2449" s="122">
        <v>0</v>
      </c>
    </row>
    <row r="2450" spans="1:38" hidden="1" x14ac:dyDescent="0.25">
      <c r="A2450" s="122" t="s">
        <v>2028</v>
      </c>
      <c r="B2450" s="122">
        <v>-1</v>
      </c>
      <c r="C2450" s="122" t="s">
        <v>2228</v>
      </c>
      <c r="D2450" s="122" t="s">
        <v>2150</v>
      </c>
      <c r="E2450" s="122">
        <v>45</v>
      </c>
      <c r="F2450" s="122">
        <v>5.1504856337199999E-2</v>
      </c>
      <c r="G2450" s="122">
        <v>5.1948401635200002E-2</v>
      </c>
      <c r="H2450" s="122">
        <v>5.5647115112400003E-2</v>
      </c>
      <c r="I2450" s="122">
        <v>6.1104305273200002E-2</v>
      </c>
      <c r="J2450" s="122">
        <v>6.4003034958799998E-2</v>
      </c>
      <c r="K2450" s="122">
        <v>6.3523822983600001E-2</v>
      </c>
      <c r="L2450" s="122">
        <v>6.2629773964800003E-2</v>
      </c>
      <c r="M2450" s="122">
        <v>6.1245432808000003E-2</v>
      </c>
      <c r="N2450" s="122">
        <v>5.2399942170799997E-2</v>
      </c>
      <c r="O2450" s="122">
        <v>4.7316016019999997E-2</v>
      </c>
      <c r="P2450" s="122">
        <v>4.5137586628399999E-2</v>
      </c>
      <c r="Q2450" s="122">
        <v>4.2646781130799997E-2</v>
      </c>
      <c r="R2450" s="122">
        <v>3.8237114969200001E-2</v>
      </c>
      <c r="S2450" s="122">
        <v>3.7141095681199998E-2</v>
      </c>
      <c r="T2450" s="122">
        <v>3.5930805005200003E-2</v>
      </c>
      <c r="U2450" s="122">
        <v>3.2838907147200003E-2</v>
      </c>
      <c r="V2450" s="122">
        <v>3.4215907969600001E-2</v>
      </c>
      <c r="W2450" s="122">
        <v>3.2026134898799997E-2</v>
      </c>
      <c r="X2450" s="122">
        <v>3.0439726150399998E-2</v>
      </c>
      <c r="Y2450" s="122">
        <v>2.8773890936E-2</v>
      </c>
      <c r="Z2450" s="122">
        <v>2.39190192948E-2</v>
      </c>
      <c r="AA2450" s="122">
        <v>2.3585944269999999E-2</v>
      </c>
      <c r="AB2450" s="122">
        <v>2.2934395887200001E-2</v>
      </c>
      <c r="AC2450" s="122">
        <v>2.2291289148799999E-2</v>
      </c>
      <c r="AD2450" s="122">
        <v>2.1574951630400001E-2</v>
      </c>
      <c r="AE2450" s="122">
        <v>2.4565947271600001E-2</v>
      </c>
      <c r="AF2450" s="122">
        <v>2.3442176539599999E-2</v>
      </c>
      <c r="AG2450" s="122">
        <v>2.2689490305999999E-2</v>
      </c>
      <c r="AH2450" s="122">
        <v>2.2784699120400001E-2</v>
      </c>
      <c r="AI2450" s="122">
        <v>2.2487281023199999E-2</v>
      </c>
      <c r="AJ2450" s="122">
        <v>1.8573935100000001E-2</v>
      </c>
      <c r="AK2450" s="122">
        <v>1.8734312346399998E-2</v>
      </c>
      <c r="AL2450" s="122">
        <v>0</v>
      </c>
    </row>
    <row r="2451" spans="1:38" hidden="1" x14ac:dyDescent="0.25">
      <c r="A2451" s="122" t="s">
        <v>2028</v>
      </c>
      <c r="B2451" s="122">
        <v>-1</v>
      </c>
      <c r="C2451" s="122" t="s">
        <v>2228</v>
      </c>
      <c r="D2451" s="122" t="s">
        <v>2151</v>
      </c>
      <c r="E2451" s="122">
        <v>45</v>
      </c>
      <c r="F2451" s="122">
        <v>3.3199785144400001E-2</v>
      </c>
      <c r="G2451" s="122">
        <v>3.3188408293600001E-2</v>
      </c>
      <c r="H2451" s="122">
        <v>3.3197578044400003E-2</v>
      </c>
      <c r="I2451" s="122">
        <v>3.4362546584800001E-2</v>
      </c>
      <c r="J2451" s="122">
        <v>3.7725103785599998E-2</v>
      </c>
      <c r="K2451" s="122">
        <v>3.89036939648E-2</v>
      </c>
      <c r="L2451" s="122">
        <v>3.8330256244000001E-2</v>
      </c>
      <c r="M2451" s="122">
        <v>4.2540460356800001E-2</v>
      </c>
      <c r="N2451" s="122">
        <v>4.6209646151199997E-2</v>
      </c>
      <c r="O2451" s="122">
        <v>3.6334573248399997E-2</v>
      </c>
      <c r="P2451" s="122">
        <v>3.38617389376E-2</v>
      </c>
      <c r="Q2451" s="122">
        <v>3.5341509652400002E-2</v>
      </c>
      <c r="R2451" s="122">
        <v>3.2586876783999998E-2</v>
      </c>
      <c r="S2451" s="122">
        <v>3.2767175383600002E-2</v>
      </c>
      <c r="T2451" s="122">
        <v>3.2003152445600001E-2</v>
      </c>
      <c r="U2451" s="122">
        <v>3.3372340002399997E-2</v>
      </c>
      <c r="V2451" s="122">
        <v>3.3737627484399998E-2</v>
      </c>
      <c r="W2451" s="122">
        <v>2.8628501851599999E-2</v>
      </c>
      <c r="X2451" s="122">
        <v>2.8032068559599999E-2</v>
      </c>
      <c r="Y2451" s="122">
        <v>2.5946458591200001E-2</v>
      </c>
      <c r="Z2451" s="122">
        <v>2.5683240304400001E-2</v>
      </c>
      <c r="AA2451" s="122">
        <v>2.5953651805200002E-2</v>
      </c>
      <c r="AB2451" s="122">
        <v>2.50361160672E-2</v>
      </c>
      <c r="AC2451" s="122">
        <v>2.59999634636E-2</v>
      </c>
      <c r="AD2451" s="122">
        <v>2.6958349521599999E-2</v>
      </c>
      <c r="AE2451" s="122">
        <v>2.28046518336E-2</v>
      </c>
      <c r="AF2451" s="122">
        <v>2.2285806505200002E-2</v>
      </c>
      <c r="AG2451" s="122">
        <v>2.1663089565600001E-2</v>
      </c>
      <c r="AH2451" s="122">
        <v>2.1717347954400001E-2</v>
      </c>
      <c r="AI2451" s="122">
        <v>2.1927842061999998E-2</v>
      </c>
      <c r="AJ2451" s="122">
        <v>1.8428629648799998E-2</v>
      </c>
      <c r="AK2451" s="122">
        <v>1.8566991746799998E-2</v>
      </c>
      <c r="AL2451" s="122">
        <v>0</v>
      </c>
    </row>
    <row r="2452" spans="1:38" hidden="1" x14ac:dyDescent="0.25">
      <c r="A2452" s="122" t="s">
        <v>2028</v>
      </c>
      <c r="B2452" s="122">
        <v>-1</v>
      </c>
      <c r="C2452" s="122" t="s">
        <v>2228</v>
      </c>
      <c r="D2452" s="122" t="s">
        <v>2152</v>
      </c>
      <c r="E2452" s="122">
        <v>45</v>
      </c>
      <c r="F2452" s="122">
        <v>0.319115506248</v>
      </c>
      <c r="G2452" s="122">
        <v>0.31667937766639997</v>
      </c>
      <c r="H2452" s="122">
        <v>0.3128453170696</v>
      </c>
      <c r="I2452" s="122">
        <v>0.31212327207879997</v>
      </c>
      <c r="J2452" s="122">
        <v>0.30591891396080001</v>
      </c>
      <c r="K2452" s="122">
        <v>0.29731752332520001</v>
      </c>
      <c r="L2452" s="122">
        <v>0.31124305612120001</v>
      </c>
      <c r="M2452" s="122">
        <v>0.2989525367584</v>
      </c>
      <c r="N2452" s="122">
        <v>0.28504601972280003</v>
      </c>
      <c r="O2452" s="122">
        <v>0.26430342765960002</v>
      </c>
      <c r="P2452" s="122">
        <v>0.25335941845479998</v>
      </c>
      <c r="Q2452" s="122">
        <v>0.22419885089559999</v>
      </c>
      <c r="R2452" s="122">
        <v>0.21500300969559999</v>
      </c>
      <c r="S2452" s="122">
        <v>0.21347375902720001</v>
      </c>
      <c r="T2452" s="122">
        <v>0.2020159397172</v>
      </c>
      <c r="U2452" s="122">
        <v>0.18635024825759999</v>
      </c>
      <c r="V2452" s="122">
        <v>0.18332015309159999</v>
      </c>
      <c r="W2452" s="122">
        <v>0.17494099585760001</v>
      </c>
      <c r="X2452" s="122">
        <v>0.179366200034</v>
      </c>
      <c r="Y2452" s="122">
        <v>0.18204672680600001</v>
      </c>
      <c r="Z2452" s="122">
        <v>0.18551064381640001</v>
      </c>
      <c r="AA2452" s="122">
        <v>0.1470648107824</v>
      </c>
      <c r="AB2452" s="122">
        <v>0.15355974539360001</v>
      </c>
      <c r="AC2452" s="122">
        <v>0.162384892068</v>
      </c>
      <c r="AD2452" s="122">
        <v>0.17436090389200001</v>
      </c>
      <c r="AE2452" s="122">
        <v>0.1472672857432</v>
      </c>
      <c r="AF2452" s="122">
        <v>0.13253113823320001</v>
      </c>
      <c r="AG2452" s="122">
        <v>0.12134626102480001</v>
      </c>
      <c r="AH2452" s="122">
        <v>0.1178212440076</v>
      </c>
      <c r="AI2452" s="122">
        <v>0.1111421744104</v>
      </c>
      <c r="AJ2452" s="122">
        <v>9.8828464000000005E-2</v>
      </c>
      <c r="AK2452" s="122">
        <v>9.9237165073200004E-2</v>
      </c>
      <c r="AL2452" s="122">
        <v>0</v>
      </c>
    </row>
    <row r="2453" spans="1:38" hidden="1" x14ac:dyDescent="0.25">
      <c r="A2453" s="122" t="s">
        <v>2028</v>
      </c>
      <c r="B2453" s="122">
        <v>-1</v>
      </c>
      <c r="C2453" s="122" t="s">
        <v>2228</v>
      </c>
      <c r="D2453" s="122" t="s">
        <v>2153</v>
      </c>
      <c r="E2453" s="122">
        <v>45</v>
      </c>
      <c r="F2453" s="122">
        <v>0.27086647274679998</v>
      </c>
      <c r="G2453" s="122">
        <v>0.263431026432</v>
      </c>
      <c r="H2453" s="122">
        <v>0.26427269199519998</v>
      </c>
      <c r="I2453" s="122">
        <v>0.261787747648</v>
      </c>
      <c r="J2453" s="122">
        <v>0.25744362335159998</v>
      </c>
      <c r="K2453" s="122">
        <v>0.2559814930232</v>
      </c>
      <c r="L2453" s="122">
        <v>0.25139121271879999</v>
      </c>
      <c r="M2453" s="122">
        <v>0.24018715865199999</v>
      </c>
      <c r="N2453" s="122">
        <v>0.23291013604040001</v>
      </c>
      <c r="O2453" s="122">
        <v>0.20631887683399999</v>
      </c>
      <c r="P2453" s="122">
        <v>0.1804627253744</v>
      </c>
      <c r="Q2453" s="122">
        <v>0.17804520825</v>
      </c>
      <c r="R2453" s="122">
        <v>0.1666157880828</v>
      </c>
      <c r="S2453" s="122">
        <v>0.15844681534079999</v>
      </c>
      <c r="T2453" s="122">
        <v>0.1527759864736</v>
      </c>
      <c r="U2453" s="122">
        <v>0.14177373804160001</v>
      </c>
      <c r="V2453" s="122">
        <v>0.14285952800560001</v>
      </c>
      <c r="W2453" s="122">
        <v>0.13441821192799999</v>
      </c>
      <c r="X2453" s="122">
        <v>0.12322962781919999</v>
      </c>
      <c r="Y2453" s="122">
        <v>0.11683908441800001</v>
      </c>
      <c r="Z2453" s="122">
        <v>0.1081887590196</v>
      </c>
      <c r="AA2453" s="122">
        <v>0.1101375511572</v>
      </c>
      <c r="AB2453" s="122">
        <v>0.1040525482584</v>
      </c>
      <c r="AC2453" s="122">
        <v>9.7589972698400002E-2</v>
      </c>
      <c r="AD2453" s="122">
        <v>8.9443467366400006E-2</v>
      </c>
      <c r="AE2453" s="122">
        <v>8.6366615918800002E-2</v>
      </c>
      <c r="AF2453" s="122">
        <v>8.4241878778400003E-2</v>
      </c>
      <c r="AG2453" s="122">
        <v>7.9632580896400004E-2</v>
      </c>
      <c r="AH2453" s="122">
        <v>4.3439180100400002E-2</v>
      </c>
      <c r="AI2453" s="122">
        <v>7.8058946999600004E-2</v>
      </c>
      <c r="AJ2453" s="122">
        <v>7.3228229309200005E-2</v>
      </c>
      <c r="AK2453" s="122">
        <v>7.3722004140400005E-2</v>
      </c>
      <c r="AL2453" s="122">
        <v>0</v>
      </c>
    </row>
    <row r="2454" spans="1:38" hidden="1" x14ac:dyDescent="0.25">
      <c r="A2454" s="122" t="s">
        <v>2028</v>
      </c>
      <c r="B2454" s="122">
        <v>-1</v>
      </c>
      <c r="C2454" s="122" t="s">
        <v>2228</v>
      </c>
      <c r="D2454" s="122" t="s">
        <v>2154</v>
      </c>
      <c r="E2454" s="122">
        <v>45</v>
      </c>
      <c r="F2454" s="122">
        <v>0.1079707612088</v>
      </c>
      <c r="G2454" s="122">
        <v>0.10768494073400001</v>
      </c>
      <c r="H2454" s="122">
        <v>0.10955640822</v>
      </c>
      <c r="I2454" s="122">
        <v>0.1049341377504</v>
      </c>
      <c r="J2454" s="122">
        <v>0.1062915441728</v>
      </c>
      <c r="K2454" s="122">
        <v>0.1066799047048</v>
      </c>
      <c r="L2454" s="122">
        <v>0.105848389094</v>
      </c>
      <c r="M2454" s="122">
        <v>0.1051988629804</v>
      </c>
      <c r="N2454" s="122">
        <v>0.1085402986192</v>
      </c>
      <c r="O2454" s="122">
        <v>9.1727297801999993E-2</v>
      </c>
      <c r="P2454" s="122">
        <v>9.1151531282000001E-2</v>
      </c>
      <c r="Q2454" s="122">
        <v>8.8223517953200006E-2</v>
      </c>
      <c r="R2454" s="122">
        <v>8.5440656506799995E-2</v>
      </c>
      <c r="S2454" s="122">
        <v>7.70741134464E-2</v>
      </c>
      <c r="T2454" s="122">
        <v>7.15708187292E-2</v>
      </c>
      <c r="U2454" s="122">
        <v>6.9758775441600002E-2</v>
      </c>
      <c r="V2454" s="122">
        <v>7.3867271169999998E-2</v>
      </c>
      <c r="W2454" s="122">
        <v>6.4634955036400002E-2</v>
      </c>
      <c r="X2454" s="122">
        <v>6.3385750889999995E-2</v>
      </c>
      <c r="Y2454" s="122">
        <v>6.2831518598799999E-2</v>
      </c>
      <c r="Z2454" s="122">
        <v>5.7464457251600001E-2</v>
      </c>
      <c r="AA2454" s="122">
        <v>5.4729229878400003E-2</v>
      </c>
      <c r="AB2454" s="122">
        <v>5.1307990636E-2</v>
      </c>
      <c r="AC2454" s="122">
        <v>4.5929646322000001E-2</v>
      </c>
      <c r="AD2454" s="122">
        <v>4.4573868973200002E-2</v>
      </c>
      <c r="AE2454" s="122">
        <v>4.6417603156399999E-2</v>
      </c>
      <c r="AF2454" s="122">
        <v>4.4655521147999998E-2</v>
      </c>
      <c r="AG2454" s="122">
        <v>4.3794946459599998E-2</v>
      </c>
      <c r="AH2454" s="122">
        <v>4.03483073616E-2</v>
      </c>
      <c r="AI2454" s="122">
        <v>3.8366879804399998E-2</v>
      </c>
      <c r="AJ2454" s="122">
        <v>3.6391256355999997E-2</v>
      </c>
      <c r="AK2454" s="122">
        <v>3.6563309434399997E-2</v>
      </c>
      <c r="AL2454" s="122">
        <v>0</v>
      </c>
    </row>
    <row r="2455" spans="1:38" hidden="1" x14ac:dyDescent="0.25">
      <c r="A2455" s="122" t="s">
        <v>2028</v>
      </c>
      <c r="B2455" s="122">
        <v>-1</v>
      </c>
      <c r="C2455" s="122" t="s">
        <v>2228</v>
      </c>
      <c r="D2455" s="122" t="s">
        <v>2155</v>
      </c>
      <c r="E2455" s="122">
        <v>45</v>
      </c>
      <c r="F2455" s="122">
        <v>9.3667367318000003E-2</v>
      </c>
      <c r="G2455" s="122">
        <v>9.4507762543599994E-2</v>
      </c>
      <c r="H2455" s="122">
        <v>9.88169989912E-2</v>
      </c>
      <c r="I2455" s="122">
        <v>9.7441273330799993E-2</v>
      </c>
      <c r="J2455" s="122">
        <v>9.7101268798800003E-2</v>
      </c>
      <c r="K2455" s="122">
        <v>9.3386799755200006E-2</v>
      </c>
      <c r="L2455" s="122">
        <v>9.1913609922399997E-2</v>
      </c>
      <c r="M2455" s="122">
        <v>9.5548641437200002E-2</v>
      </c>
      <c r="N2455" s="122">
        <v>9.3197609850800001E-2</v>
      </c>
      <c r="O2455" s="122">
        <v>8.1157067107199998E-2</v>
      </c>
      <c r="P2455" s="122">
        <v>7.0349831148800002E-2</v>
      </c>
      <c r="Q2455" s="122">
        <v>6.7655538991599998E-2</v>
      </c>
      <c r="R2455" s="122">
        <v>6.2919991234799993E-2</v>
      </c>
      <c r="S2455" s="122">
        <v>6.2344164973999999E-2</v>
      </c>
      <c r="T2455" s="122">
        <v>5.8391900543200002E-2</v>
      </c>
      <c r="U2455" s="122">
        <v>5.4686677598E-2</v>
      </c>
      <c r="V2455" s="122">
        <v>5.30693137548E-2</v>
      </c>
      <c r="W2455" s="122">
        <v>5.4269329912000001E-2</v>
      </c>
      <c r="X2455" s="122">
        <v>4.8773117366399998E-2</v>
      </c>
      <c r="Y2455" s="122">
        <v>4.6015341414000002E-2</v>
      </c>
      <c r="Z2455" s="122">
        <v>4.7643007252399998E-2</v>
      </c>
      <c r="AA2455" s="122">
        <v>5.0212750705600002E-2</v>
      </c>
      <c r="AB2455" s="122">
        <v>4.4004731164799998E-2</v>
      </c>
      <c r="AC2455" s="122">
        <v>4.1117847192799997E-2</v>
      </c>
      <c r="AD2455" s="122">
        <v>3.5061470032399997E-2</v>
      </c>
      <c r="AE2455" s="122">
        <v>3.1144819865599999E-2</v>
      </c>
      <c r="AF2455" s="122">
        <v>2.8156065000000001E-2</v>
      </c>
      <c r="AG2455" s="122">
        <v>2.69549735E-2</v>
      </c>
      <c r="AH2455" s="122">
        <v>2.6431813710400001E-2</v>
      </c>
      <c r="AI2455" s="122">
        <v>2.8063361871999998E-2</v>
      </c>
      <c r="AJ2455" s="122">
        <v>2.67021306916E-2</v>
      </c>
      <c r="AK2455" s="122">
        <v>2.6860869949199999E-2</v>
      </c>
      <c r="AL2455" s="122">
        <v>0</v>
      </c>
    </row>
    <row r="2456" spans="1:38" hidden="1" x14ac:dyDescent="0.25">
      <c r="A2456" s="122" t="s">
        <v>2028</v>
      </c>
      <c r="B2456" s="122">
        <v>-1</v>
      </c>
      <c r="C2456" s="122" t="s">
        <v>2228</v>
      </c>
      <c r="D2456" s="122" t="s">
        <v>2156</v>
      </c>
      <c r="E2456" s="122">
        <v>45</v>
      </c>
      <c r="F2456" s="122">
        <v>0.27654715548039999</v>
      </c>
      <c r="G2456" s="122">
        <v>0.27126653258599998</v>
      </c>
      <c r="H2456" s="122">
        <v>0.27466502772520002</v>
      </c>
      <c r="I2456" s="122">
        <v>0.2657036857076</v>
      </c>
      <c r="J2456" s="122">
        <v>0.26194822792040001</v>
      </c>
      <c r="K2456" s="122">
        <v>0.25354360401999998</v>
      </c>
      <c r="L2456" s="122">
        <v>0.24216172521519999</v>
      </c>
      <c r="M2456" s="122">
        <v>0.24107384209720001</v>
      </c>
      <c r="N2456" s="122">
        <v>0.23715377440999999</v>
      </c>
      <c r="O2456" s="122">
        <v>0.20737202928119999</v>
      </c>
      <c r="P2456" s="122">
        <v>0.18825412785199999</v>
      </c>
      <c r="Q2456" s="122">
        <v>0.17377768253440001</v>
      </c>
      <c r="R2456" s="122">
        <v>0.162442632478</v>
      </c>
      <c r="S2456" s="122">
        <v>0.157732449168</v>
      </c>
      <c r="T2456" s="122">
        <v>0.15087400282640001</v>
      </c>
      <c r="U2456" s="122">
        <v>0.14136278749600001</v>
      </c>
      <c r="V2456" s="122">
        <v>0.1364716241784</v>
      </c>
      <c r="W2456" s="122">
        <v>0.11688674187960001</v>
      </c>
      <c r="X2456" s="122">
        <v>0.1093841663656</v>
      </c>
      <c r="Y2456" s="122">
        <v>0.10003264698</v>
      </c>
      <c r="Z2456" s="122">
        <v>0.10538983804719999</v>
      </c>
      <c r="AA2456" s="122">
        <v>8.5934877806399995E-2</v>
      </c>
      <c r="AB2456" s="122">
        <v>0.1014685405748</v>
      </c>
      <c r="AC2456" s="122">
        <v>9.7354683428800007E-2</v>
      </c>
      <c r="AD2456" s="122">
        <v>9.0160196008400001E-2</v>
      </c>
      <c r="AE2456" s="122">
        <v>7.6341269723600003E-2</v>
      </c>
      <c r="AF2456" s="122">
        <v>7.20335767032E-2</v>
      </c>
      <c r="AG2456" s="122">
        <v>6.7739877318400005E-2</v>
      </c>
      <c r="AH2456" s="122">
        <v>6.5555542105199996E-2</v>
      </c>
      <c r="AI2456" s="122">
        <v>6.8210579578400002E-2</v>
      </c>
      <c r="AJ2456" s="122">
        <v>5.8770331499600002E-2</v>
      </c>
      <c r="AK2456" s="122">
        <v>5.9208646618800001E-2</v>
      </c>
      <c r="AL2456" s="122">
        <v>0</v>
      </c>
    </row>
    <row r="2457" spans="1:38" hidden="1" x14ac:dyDescent="0.25">
      <c r="A2457" s="122" t="s">
        <v>2028</v>
      </c>
      <c r="B2457" s="122">
        <v>-1</v>
      </c>
      <c r="C2457" s="122" t="s">
        <v>2228</v>
      </c>
      <c r="D2457" s="122" t="s">
        <v>2157</v>
      </c>
      <c r="E2457" s="122">
        <v>45</v>
      </c>
      <c r="F2457" s="122">
        <v>2.2281711415600002E-2</v>
      </c>
      <c r="G2457" s="122">
        <v>2.06696504448E-2</v>
      </c>
      <c r="H2457" s="122">
        <v>2.0902730676799999E-2</v>
      </c>
      <c r="I2457" s="122">
        <v>1.9257696435599998E-2</v>
      </c>
      <c r="J2457" s="122">
        <v>1.8234218029999999E-2</v>
      </c>
      <c r="K2457" s="122">
        <v>1.7257331730800001E-2</v>
      </c>
      <c r="L2457" s="122">
        <v>1.6887260098800001E-2</v>
      </c>
      <c r="M2457" s="122">
        <v>1.5796056883600001E-2</v>
      </c>
      <c r="N2457" s="122">
        <v>1.6517001367999998E-2</v>
      </c>
      <c r="O2457" s="122">
        <v>1.45046066368E-2</v>
      </c>
      <c r="P2457" s="122">
        <v>1.38027693608E-2</v>
      </c>
      <c r="Q2457" s="122">
        <v>1.2313946114400001E-2</v>
      </c>
      <c r="R2457" s="122">
        <v>1.17092048052E-2</v>
      </c>
      <c r="S2457" s="122">
        <v>1.1523093103200001E-2</v>
      </c>
      <c r="T2457" s="122">
        <v>1.0750062752800001E-2</v>
      </c>
      <c r="U2457" s="122">
        <v>9.6851177640000004E-3</v>
      </c>
      <c r="V2457" s="122">
        <v>9.7086019772000005E-3</v>
      </c>
      <c r="W2457" s="122">
        <v>1.0484030197199999E-2</v>
      </c>
      <c r="X2457" s="122">
        <v>9.6878753635999994E-3</v>
      </c>
      <c r="Y2457" s="122">
        <v>1.0201799652800001E-2</v>
      </c>
      <c r="Z2457" s="122">
        <v>8.2272202039999996E-3</v>
      </c>
      <c r="AA2457" s="122">
        <v>7.7853293644000003E-3</v>
      </c>
      <c r="AB2457" s="122">
        <v>7.2105860119999997E-3</v>
      </c>
      <c r="AC2457" s="122">
        <v>7.3732184007999999E-3</v>
      </c>
      <c r="AD2457" s="122">
        <v>7.1596862624000003E-3</v>
      </c>
      <c r="AE2457" s="122">
        <v>5.9837610700000004E-3</v>
      </c>
      <c r="AF2457" s="122">
        <v>5.8377806899999997E-3</v>
      </c>
      <c r="AG2457" s="122">
        <v>5.6189873627999999E-3</v>
      </c>
      <c r="AH2457" s="122">
        <v>5.3027536491999996E-3</v>
      </c>
      <c r="AI2457" s="122">
        <v>5.185225626E-3</v>
      </c>
      <c r="AJ2457" s="122">
        <v>4.7289006408000002E-3</v>
      </c>
      <c r="AK2457" s="122">
        <v>4.7692973887999996E-3</v>
      </c>
      <c r="AL2457" s="122">
        <v>0</v>
      </c>
    </row>
    <row r="2458" spans="1:38" hidden="1" x14ac:dyDescent="0.25">
      <c r="A2458" s="122" t="s">
        <v>2028</v>
      </c>
      <c r="B2458" s="122">
        <v>-1</v>
      </c>
      <c r="C2458" s="122" t="s">
        <v>2228</v>
      </c>
      <c r="D2458" s="122" t="s">
        <v>2158</v>
      </c>
      <c r="E2458" s="122">
        <v>45</v>
      </c>
      <c r="F2458" s="122">
        <v>0.1118911394244</v>
      </c>
      <c r="G2458" s="122">
        <v>0.1114531621672</v>
      </c>
      <c r="H2458" s="122">
        <v>0.1084202223804</v>
      </c>
      <c r="I2458" s="122">
        <v>9.8384051197600006E-2</v>
      </c>
      <c r="J2458" s="122">
        <v>9.5625590354000006E-2</v>
      </c>
      <c r="K2458" s="122">
        <v>9.6562519947599998E-2</v>
      </c>
      <c r="L2458" s="122">
        <v>9.59870250136E-2</v>
      </c>
      <c r="M2458" s="122">
        <v>9.4223013667999997E-2</v>
      </c>
      <c r="N2458" s="122">
        <v>8.9847511678399994E-2</v>
      </c>
      <c r="O2458" s="122">
        <v>7.9851491974800001E-2</v>
      </c>
      <c r="P2458" s="122">
        <v>7.5058404545600005E-2</v>
      </c>
      <c r="Q2458" s="122">
        <v>7.61839115156E-2</v>
      </c>
      <c r="R2458" s="122">
        <v>7.2751137989600007E-2</v>
      </c>
      <c r="S2458" s="122">
        <v>7.0604500545599996E-2</v>
      </c>
      <c r="T2458" s="122">
        <v>7.3661314389599997E-2</v>
      </c>
      <c r="U2458" s="122">
        <v>6.6743215162400005E-2</v>
      </c>
      <c r="V2458" s="122">
        <v>6.5698336471600005E-2</v>
      </c>
      <c r="W2458" s="122">
        <v>6.1959231493599998E-2</v>
      </c>
      <c r="X2458" s="122">
        <v>6.0578830443599997E-2</v>
      </c>
      <c r="Y2458" s="122">
        <v>6.0295880825600001E-2</v>
      </c>
      <c r="Z2458" s="122">
        <v>5.55507105076E-2</v>
      </c>
      <c r="AA2458" s="122">
        <v>5.8218192944799997E-2</v>
      </c>
      <c r="AB2458" s="122">
        <v>5.3679051218799997E-2</v>
      </c>
      <c r="AC2458" s="122">
        <v>5.0774543632399999E-2</v>
      </c>
      <c r="AD2458" s="122">
        <v>4.8313285028400002E-2</v>
      </c>
      <c r="AE2458" s="122">
        <v>5.4964280417200001E-2</v>
      </c>
      <c r="AF2458" s="122">
        <v>5.23234905956E-2</v>
      </c>
      <c r="AG2458" s="122">
        <v>5.4104373447600003E-2</v>
      </c>
      <c r="AH2458" s="122">
        <v>5.47945340208E-2</v>
      </c>
      <c r="AI2458" s="122">
        <v>4.5709916918399998E-2</v>
      </c>
      <c r="AJ2458" s="122">
        <v>4.4652357472799997E-2</v>
      </c>
      <c r="AK2458" s="122">
        <v>4.4905953833999999E-2</v>
      </c>
      <c r="AL2458" s="122">
        <v>0</v>
      </c>
    </row>
    <row r="2459" spans="1:38" hidden="1" x14ac:dyDescent="0.25">
      <c r="A2459" s="122" t="s">
        <v>2028</v>
      </c>
      <c r="B2459" s="122">
        <v>-1</v>
      </c>
      <c r="C2459" s="122" t="s">
        <v>2228</v>
      </c>
      <c r="D2459" s="122" t="s">
        <v>2159</v>
      </c>
      <c r="E2459" s="122">
        <v>45</v>
      </c>
      <c r="F2459" s="122">
        <v>2.92012570864E-2</v>
      </c>
      <c r="G2459" s="122">
        <v>2.3344967161599998E-2</v>
      </c>
      <c r="H2459" s="122">
        <v>2.3869543171600002E-2</v>
      </c>
      <c r="I2459" s="122">
        <v>2.4445554058800001E-2</v>
      </c>
      <c r="J2459" s="122">
        <v>2.4502963332399999E-2</v>
      </c>
      <c r="K2459" s="122">
        <v>2.3756522067600001E-2</v>
      </c>
      <c r="L2459" s="122">
        <v>2.3017431861200002E-2</v>
      </c>
      <c r="M2459" s="122">
        <v>2.2069362826E-2</v>
      </c>
      <c r="N2459" s="122">
        <v>1.9860647371599999E-2</v>
      </c>
      <c r="O2459" s="122">
        <v>1.8400458143199998E-2</v>
      </c>
      <c r="P2459" s="122">
        <v>1.79947835396E-2</v>
      </c>
      <c r="Q2459" s="122">
        <v>1.7700896642800001E-2</v>
      </c>
      <c r="R2459" s="122">
        <v>1.55225336616E-2</v>
      </c>
      <c r="S2459" s="122">
        <v>1.5715686504000001E-2</v>
      </c>
      <c r="T2459" s="122">
        <v>1.49891169932E-2</v>
      </c>
      <c r="U2459" s="122">
        <v>1.38781601588E-2</v>
      </c>
      <c r="V2459" s="122">
        <v>1.4448338293200001E-2</v>
      </c>
      <c r="W2459" s="122">
        <v>1.3730603149200001E-2</v>
      </c>
      <c r="X2459" s="122">
        <v>1.31740994308E-2</v>
      </c>
      <c r="Y2459" s="122">
        <v>1.3164568015200001E-2</v>
      </c>
      <c r="Z2459" s="122">
        <v>1.12841405488E-2</v>
      </c>
      <c r="AA2459" s="122">
        <v>1.18849351852E-2</v>
      </c>
      <c r="AB2459" s="122">
        <v>1.1675987234799999E-2</v>
      </c>
      <c r="AC2459" s="122">
        <v>1.1802954987599999E-2</v>
      </c>
      <c r="AD2459" s="122">
        <v>1.1236978754400001E-2</v>
      </c>
      <c r="AE2459" s="122">
        <v>1.1034793005600001E-2</v>
      </c>
      <c r="AF2459" s="122">
        <v>1.05480352544E-2</v>
      </c>
      <c r="AG2459" s="122">
        <v>1.00249451372E-2</v>
      </c>
      <c r="AH2459" s="122">
        <v>1.00041084472E-2</v>
      </c>
      <c r="AI2459" s="122">
        <v>9.8777345996000007E-3</v>
      </c>
      <c r="AJ2459" s="122">
        <v>1.06830007984E-2</v>
      </c>
      <c r="AK2459" s="122">
        <v>1.073111725E-2</v>
      </c>
      <c r="AL2459" s="122">
        <v>0</v>
      </c>
    </row>
    <row r="2460" spans="1:38" hidden="1" x14ac:dyDescent="0.25">
      <c r="A2460" s="122" t="s">
        <v>2028</v>
      </c>
      <c r="B2460" s="122">
        <v>-1</v>
      </c>
      <c r="C2460" s="122" t="s">
        <v>2228</v>
      </c>
      <c r="D2460" s="122" t="s">
        <v>2160</v>
      </c>
      <c r="E2460" s="122">
        <v>45</v>
      </c>
      <c r="F2460" s="122">
        <v>0.13790586203800001</v>
      </c>
      <c r="G2460" s="122">
        <v>0.13398197997239999</v>
      </c>
      <c r="H2460" s="122">
        <v>0.13803828892559999</v>
      </c>
      <c r="I2460" s="122">
        <v>0.14512162971879999</v>
      </c>
      <c r="J2460" s="122">
        <v>0.1475230797124</v>
      </c>
      <c r="K2460" s="122">
        <v>0.14888371990240001</v>
      </c>
      <c r="L2460" s="122">
        <v>0.14644204536079999</v>
      </c>
      <c r="M2460" s="122">
        <v>0.14467531027319999</v>
      </c>
      <c r="N2460" s="122">
        <v>0.1322591174212</v>
      </c>
      <c r="O2460" s="122">
        <v>0.1193204712112</v>
      </c>
      <c r="P2460" s="122">
        <v>0.11310042628359999</v>
      </c>
      <c r="Q2460" s="122">
        <v>0.107040630648</v>
      </c>
      <c r="R2460" s="122">
        <v>9.8461219007199993E-2</v>
      </c>
      <c r="S2460" s="122">
        <v>9.2958315738399994E-2</v>
      </c>
      <c r="T2460" s="122">
        <v>8.8706179343600006E-2</v>
      </c>
      <c r="U2460" s="122">
        <v>8.2487543591600002E-2</v>
      </c>
      <c r="V2460" s="122">
        <v>8.0092173109199999E-2</v>
      </c>
      <c r="W2460" s="122">
        <v>8.7763676921200004E-2</v>
      </c>
      <c r="X2460" s="122">
        <v>8.1453976878400003E-2</v>
      </c>
      <c r="Y2460" s="122">
        <v>8.0067050355599995E-2</v>
      </c>
      <c r="Z2460" s="122">
        <v>6.8051522568399997E-2</v>
      </c>
      <c r="AA2460" s="122">
        <v>6.73665749456E-2</v>
      </c>
      <c r="AB2460" s="122">
        <v>6.3377702317999995E-2</v>
      </c>
      <c r="AC2460" s="122">
        <v>6.0685029157199998E-2</v>
      </c>
      <c r="AD2460" s="122">
        <v>5.6027324864E-2</v>
      </c>
      <c r="AE2460" s="122">
        <v>6.1439892262000001E-2</v>
      </c>
      <c r="AF2460" s="122">
        <v>5.9479024984399997E-2</v>
      </c>
      <c r="AG2460" s="122">
        <v>5.7720848421600003E-2</v>
      </c>
      <c r="AH2460" s="122">
        <v>5.7636138674799997E-2</v>
      </c>
      <c r="AI2460" s="122">
        <v>5.8971962733600003E-2</v>
      </c>
      <c r="AJ2460" s="122">
        <v>5.4956618852800003E-2</v>
      </c>
      <c r="AK2460" s="122">
        <v>5.5316783992399997E-2</v>
      </c>
      <c r="AL2460" s="122">
        <v>0</v>
      </c>
    </row>
    <row r="2461" spans="1:38" hidden="1" x14ac:dyDescent="0.25">
      <c r="A2461" s="122" t="s">
        <v>2028</v>
      </c>
      <c r="B2461" s="122">
        <v>-1</v>
      </c>
      <c r="C2461" s="122" t="s">
        <v>2228</v>
      </c>
      <c r="D2461" s="122" t="s">
        <v>2161</v>
      </c>
      <c r="E2461" s="122">
        <v>45</v>
      </c>
      <c r="F2461" s="122">
        <v>0.62097250806920001</v>
      </c>
      <c r="G2461" s="122">
        <v>0.61224719098479996</v>
      </c>
      <c r="H2461" s="122">
        <v>0.62987355736200001</v>
      </c>
      <c r="I2461" s="122">
        <v>0.58944303355280003</v>
      </c>
      <c r="J2461" s="122">
        <v>0.60379497349919997</v>
      </c>
      <c r="K2461" s="122">
        <v>0.59731071832039995</v>
      </c>
      <c r="L2461" s="122">
        <v>0.59709975293640005</v>
      </c>
      <c r="M2461" s="122">
        <v>0.62142139096240001</v>
      </c>
      <c r="N2461" s="122">
        <v>0.65023596504720005</v>
      </c>
      <c r="O2461" s="122">
        <v>0.55829194652280001</v>
      </c>
      <c r="P2461" s="122">
        <v>0.53613921261599995</v>
      </c>
      <c r="Q2461" s="122">
        <v>0.4989559220268</v>
      </c>
      <c r="R2461" s="122">
        <v>0.47134695760599998</v>
      </c>
      <c r="S2461" s="122">
        <v>0.4747872928288</v>
      </c>
      <c r="T2461" s="122">
        <v>0.45718908138960002</v>
      </c>
      <c r="U2461" s="122">
        <v>0.43123794799960002</v>
      </c>
      <c r="V2461" s="122">
        <v>0.43110564491679998</v>
      </c>
      <c r="W2461" s="122">
        <v>0.41557419062040002</v>
      </c>
      <c r="X2461" s="122">
        <v>0.38543243361840002</v>
      </c>
      <c r="Y2461" s="122">
        <v>0.36320085994360002</v>
      </c>
      <c r="Z2461" s="122">
        <v>0.3915517486608</v>
      </c>
      <c r="AA2461" s="122">
        <v>0.41319356549519998</v>
      </c>
      <c r="AB2461" s="122">
        <v>0.35705353609520002</v>
      </c>
      <c r="AC2461" s="122">
        <v>0.35683041780680003</v>
      </c>
      <c r="AD2461" s="122">
        <v>0.35594881812279999</v>
      </c>
      <c r="AE2461" s="122">
        <v>0.3434828785108</v>
      </c>
      <c r="AF2461" s="122">
        <v>0.34774865307840003</v>
      </c>
      <c r="AG2461" s="122">
        <v>0.32890355476720001</v>
      </c>
      <c r="AH2461" s="122">
        <v>0.31939541130560001</v>
      </c>
      <c r="AI2461" s="122">
        <v>0.33945370534039998</v>
      </c>
      <c r="AJ2461" s="122">
        <v>0.3104410850548</v>
      </c>
      <c r="AK2461" s="122">
        <v>0.31118914257199998</v>
      </c>
      <c r="AL2461" s="122">
        <v>0</v>
      </c>
    </row>
    <row r="2462" spans="1:38" hidden="1" x14ac:dyDescent="0.25">
      <c r="A2462" s="122" t="s">
        <v>2028</v>
      </c>
      <c r="B2462" s="122">
        <v>-1</v>
      </c>
      <c r="C2462" s="122" t="s">
        <v>2228</v>
      </c>
      <c r="D2462" s="122" t="s">
        <v>2162</v>
      </c>
      <c r="E2462" s="122">
        <v>45</v>
      </c>
      <c r="F2462" s="122">
        <v>4.5018662626000003E-2</v>
      </c>
      <c r="G2462" s="122">
        <v>4.5900139994799999E-2</v>
      </c>
      <c r="H2462" s="122">
        <v>4.70821067752E-2</v>
      </c>
      <c r="I2462" s="122">
        <v>4.8326254466000002E-2</v>
      </c>
      <c r="J2462" s="122">
        <v>5.0351724113599998E-2</v>
      </c>
      <c r="K2462" s="122">
        <v>4.9887339042800002E-2</v>
      </c>
      <c r="L2462" s="122">
        <v>5.0187842062399998E-2</v>
      </c>
      <c r="M2462" s="122">
        <v>4.9448234222800001E-2</v>
      </c>
      <c r="N2462" s="122">
        <v>4.7827540824000002E-2</v>
      </c>
      <c r="O2462" s="122">
        <v>4.5004296595999999E-2</v>
      </c>
      <c r="P2462" s="122">
        <v>4.3576730612799999E-2</v>
      </c>
      <c r="Q2462" s="122">
        <v>4.2006979109200003E-2</v>
      </c>
      <c r="R2462" s="122">
        <v>4.0244191803199998E-2</v>
      </c>
      <c r="S2462" s="122">
        <v>3.7761779092799999E-2</v>
      </c>
      <c r="T2462" s="122">
        <v>3.5684097324399998E-2</v>
      </c>
      <c r="U2462" s="122">
        <v>3.40877273604E-2</v>
      </c>
      <c r="V2462" s="122">
        <v>3.4060631401999997E-2</v>
      </c>
      <c r="W2462" s="122">
        <v>3.21778953496E-2</v>
      </c>
      <c r="X2462" s="122">
        <v>3.0283304791600001E-2</v>
      </c>
      <c r="Y2462" s="122">
        <v>2.98976585376E-2</v>
      </c>
      <c r="Z2462" s="122">
        <v>2.7307968612400001E-2</v>
      </c>
      <c r="AA2462" s="122">
        <v>2.7534029963999999E-2</v>
      </c>
      <c r="AB2462" s="122">
        <v>2.5492649870800001E-2</v>
      </c>
      <c r="AC2462" s="122">
        <v>2.5531782877999998E-2</v>
      </c>
      <c r="AD2462" s="122">
        <v>2.4788170022000001E-2</v>
      </c>
      <c r="AE2462" s="122">
        <v>2.3242718405200001E-2</v>
      </c>
      <c r="AF2462" s="122">
        <v>2.3073967462000002E-2</v>
      </c>
      <c r="AG2462" s="122">
        <v>2.2326541526800001E-2</v>
      </c>
      <c r="AH2462" s="122">
        <v>2.2408897134399999E-2</v>
      </c>
      <c r="AI2462" s="122">
        <v>2.25578214008E-2</v>
      </c>
      <c r="AJ2462" s="122">
        <v>2.0256747209999999E-2</v>
      </c>
      <c r="AK2462" s="122">
        <v>2.04237872944E-2</v>
      </c>
      <c r="AL2462" s="122">
        <v>0</v>
      </c>
    </row>
    <row r="2463" spans="1:38" hidden="1" x14ac:dyDescent="0.25">
      <c r="A2463" s="122" t="s">
        <v>2028</v>
      </c>
      <c r="B2463" s="122">
        <v>-1</v>
      </c>
      <c r="C2463" s="122" t="s">
        <v>2228</v>
      </c>
      <c r="D2463" s="122" t="s">
        <v>2163</v>
      </c>
      <c r="E2463" s="122">
        <v>45</v>
      </c>
      <c r="F2463" s="122">
        <v>0.19307819126119999</v>
      </c>
      <c r="G2463" s="122">
        <v>0.18876731186039999</v>
      </c>
      <c r="H2463" s="122">
        <v>0.18679298641639999</v>
      </c>
      <c r="I2463" s="122">
        <v>0.18363277579080001</v>
      </c>
      <c r="J2463" s="122">
        <v>0.18211991777280001</v>
      </c>
      <c r="K2463" s="122">
        <v>0.1806673407336</v>
      </c>
      <c r="L2463" s="122">
        <v>0.17566254533799999</v>
      </c>
      <c r="M2463" s="122">
        <v>0.16576235881519999</v>
      </c>
      <c r="N2463" s="122">
        <v>0.1571813407248</v>
      </c>
      <c r="O2463" s="122">
        <v>0.13902465332280001</v>
      </c>
      <c r="P2463" s="122">
        <v>0.1409371530588</v>
      </c>
      <c r="Q2463" s="122">
        <v>0.126401229556</v>
      </c>
      <c r="R2463" s="122">
        <v>0.1185505951896</v>
      </c>
      <c r="S2463" s="122">
        <v>0.11527819334640001</v>
      </c>
      <c r="T2463" s="122">
        <v>0.1132946454052</v>
      </c>
      <c r="U2463" s="122">
        <v>0.1070423889444</v>
      </c>
      <c r="V2463" s="122">
        <v>0.1029764973692</v>
      </c>
      <c r="W2463" s="122">
        <v>9.4772644290799998E-2</v>
      </c>
      <c r="X2463" s="122">
        <v>8.73604673704E-2</v>
      </c>
      <c r="Y2463" s="122">
        <v>8.2764403318800001E-2</v>
      </c>
      <c r="Z2463" s="122">
        <v>8.4135646660800006E-2</v>
      </c>
      <c r="AA2463" s="122">
        <v>8.4474154489199996E-2</v>
      </c>
      <c r="AB2463" s="122">
        <v>8.0396282094800001E-2</v>
      </c>
      <c r="AC2463" s="122">
        <v>7.8870745298800005E-2</v>
      </c>
      <c r="AD2463" s="122">
        <v>7.8554614188399999E-2</v>
      </c>
      <c r="AE2463" s="122">
        <v>6.3746807406799999E-2</v>
      </c>
      <c r="AF2463" s="122">
        <v>6.2682398682399998E-2</v>
      </c>
      <c r="AG2463" s="122">
        <v>6.1235491657199999E-2</v>
      </c>
      <c r="AH2463" s="122">
        <v>5.7554730492000002E-2</v>
      </c>
      <c r="AI2463" s="122">
        <v>5.7914594623199998E-2</v>
      </c>
      <c r="AJ2463" s="122">
        <v>5.0806864119199997E-2</v>
      </c>
      <c r="AK2463" s="122">
        <v>5.1236512692400003E-2</v>
      </c>
      <c r="AL2463" s="122">
        <v>0</v>
      </c>
    </row>
    <row r="2464" spans="1:38" hidden="1" x14ac:dyDescent="0.25">
      <c r="A2464" s="122" t="s">
        <v>2028</v>
      </c>
      <c r="B2464" s="122">
        <v>-1</v>
      </c>
      <c r="C2464" s="122" t="s">
        <v>2228</v>
      </c>
      <c r="D2464" s="122" t="s">
        <v>2164</v>
      </c>
      <c r="E2464" s="122">
        <v>45</v>
      </c>
      <c r="F2464" s="122">
        <v>1.71733426816E-2</v>
      </c>
      <c r="G2464" s="122">
        <v>1.6744794388000001E-2</v>
      </c>
      <c r="H2464" s="122">
        <v>1.6547604841599999E-2</v>
      </c>
      <c r="I2464" s="122">
        <v>1.5577275725200001E-2</v>
      </c>
      <c r="J2464" s="122">
        <v>1.54642801488E-2</v>
      </c>
      <c r="K2464" s="122">
        <v>1.5054391116800001E-2</v>
      </c>
      <c r="L2464" s="122">
        <v>1.46474149416E-2</v>
      </c>
      <c r="M2464" s="122">
        <v>1.40888609904E-2</v>
      </c>
      <c r="N2464" s="122">
        <v>1.3792886898E-2</v>
      </c>
      <c r="O2464" s="122">
        <v>1.18786629332E-2</v>
      </c>
      <c r="P2464" s="122">
        <v>1.16315402056E-2</v>
      </c>
      <c r="Q2464" s="122">
        <v>1.4831085418800001E-2</v>
      </c>
      <c r="R2464" s="122">
        <v>1.32991621112E-2</v>
      </c>
      <c r="S2464" s="122">
        <v>1.1679589222000001E-2</v>
      </c>
      <c r="T2464" s="122">
        <v>1.0344960035199999E-2</v>
      </c>
      <c r="U2464" s="122">
        <v>9.6001303720000004E-3</v>
      </c>
      <c r="V2464" s="122">
        <v>9.3480616880000002E-3</v>
      </c>
      <c r="W2464" s="122">
        <v>8.1063518787999993E-3</v>
      </c>
      <c r="X2464" s="122">
        <v>7.1636760384000001E-3</v>
      </c>
      <c r="Y2464" s="122">
        <v>7.5838074368000004E-3</v>
      </c>
      <c r="Z2464" s="122">
        <v>6.742085672E-3</v>
      </c>
      <c r="AA2464" s="122">
        <v>6.6221002399999996E-3</v>
      </c>
      <c r="AB2464" s="122">
        <v>6.2307359267999999E-3</v>
      </c>
      <c r="AC2464" s="122">
        <v>5.8803761127999999E-3</v>
      </c>
      <c r="AD2464" s="122">
        <v>5.6669290495999997E-3</v>
      </c>
      <c r="AE2464" s="122">
        <v>5.6061586028E-3</v>
      </c>
      <c r="AF2464" s="122">
        <v>5.5606241068000004E-3</v>
      </c>
      <c r="AG2464" s="122">
        <v>5.3424263451999996E-3</v>
      </c>
      <c r="AH2464" s="122">
        <v>4.9561992059999997E-3</v>
      </c>
      <c r="AI2464" s="122">
        <v>4.9806582224000001E-3</v>
      </c>
      <c r="AJ2464" s="122">
        <v>4.5649733163999999E-3</v>
      </c>
      <c r="AK2464" s="122">
        <v>4.5963656871999999E-3</v>
      </c>
      <c r="AL2464" s="122">
        <v>0</v>
      </c>
    </row>
    <row r="2465" spans="1:38" hidden="1" x14ac:dyDescent="0.25">
      <c r="A2465" s="122" t="s">
        <v>2028</v>
      </c>
      <c r="B2465" s="122">
        <v>-1</v>
      </c>
      <c r="C2465" s="122" t="s">
        <v>2228</v>
      </c>
      <c r="D2465" s="122" t="s">
        <v>2165</v>
      </c>
      <c r="E2465" s="122">
        <v>45</v>
      </c>
      <c r="F2465" s="122">
        <v>0.18733472818479999</v>
      </c>
      <c r="G2465" s="122">
        <v>0.19154410072280001</v>
      </c>
      <c r="H2465" s="122">
        <v>0.21927500315000001</v>
      </c>
      <c r="I2465" s="122">
        <v>0.18951744904119999</v>
      </c>
      <c r="J2465" s="122">
        <v>0.1815099389124</v>
      </c>
      <c r="K2465" s="122">
        <v>0.2000772231388</v>
      </c>
      <c r="L2465" s="122">
        <v>0.1837223338132</v>
      </c>
      <c r="M2465" s="122">
        <v>0.19029029792919999</v>
      </c>
      <c r="N2465" s="122">
        <v>0.16845967230680001</v>
      </c>
      <c r="O2465" s="122">
        <v>0.146363958622</v>
      </c>
      <c r="P2465" s="122">
        <v>0.1293158835556</v>
      </c>
      <c r="Q2465" s="122">
        <v>0.1270966872308</v>
      </c>
      <c r="R2465" s="122">
        <v>0.1131955694408</v>
      </c>
      <c r="S2465" s="122">
        <v>0.1177700958728</v>
      </c>
      <c r="T2465" s="122">
        <v>0.10841424732880001</v>
      </c>
      <c r="U2465" s="122">
        <v>0.1064882535864</v>
      </c>
      <c r="V2465" s="122">
        <v>9.8504552154400002E-2</v>
      </c>
      <c r="W2465" s="122">
        <v>0.1013164080208</v>
      </c>
      <c r="X2465" s="122">
        <v>7.91329403284E-2</v>
      </c>
      <c r="Y2465" s="122">
        <v>8.8200397952800005E-2</v>
      </c>
      <c r="Z2465" s="122">
        <v>8.9561461214400007E-2</v>
      </c>
      <c r="AA2465" s="122">
        <v>0.10032059146199999</v>
      </c>
      <c r="AB2465" s="122">
        <v>0.10590644543079999</v>
      </c>
      <c r="AC2465" s="122">
        <v>0.10920914397960001</v>
      </c>
      <c r="AD2465" s="122">
        <v>9.6969038160400006E-2</v>
      </c>
      <c r="AE2465" s="122">
        <v>0.1097628025172</v>
      </c>
      <c r="AF2465" s="122">
        <v>0.13661915033479999</v>
      </c>
      <c r="AG2465" s="122">
        <v>0.10895087185919999</v>
      </c>
      <c r="AH2465" s="122">
        <v>9.7900835225200003E-2</v>
      </c>
      <c r="AI2465" s="122">
        <v>0.1107474732756</v>
      </c>
      <c r="AJ2465" s="122">
        <v>7.8087604795199994E-2</v>
      </c>
      <c r="AK2465" s="122">
        <v>7.8165206291199996E-2</v>
      </c>
      <c r="AL2465" s="122">
        <v>0</v>
      </c>
    </row>
    <row r="2466" spans="1:38" hidden="1" x14ac:dyDescent="0.25">
      <c r="A2466" s="122" t="s">
        <v>2028</v>
      </c>
      <c r="B2466" s="122">
        <v>-1</v>
      </c>
      <c r="C2466" s="122" t="s">
        <v>2228</v>
      </c>
      <c r="D2466" s="122" t="s">
        <v>2166</v>
      </c>
      <c r="E2466" s="122">
        <v>45</v>
      </c>
      <c r="F2466" s="122">
        <v>0.134736670768</v>
      </c>
      <c r="G2466" s="122">
        <v>0.13223347497080001</v>
      </c>
      <c r="H2466" s="122">
        <v>0.1332013055072</v>
      </c>
      <c r="I2466" s="122">
        <v>0.13451257157240001</v>
      </c>
      <c r="J2466" s="122">
        <v>0.13622004668439999</v>
      </c>
      <c r="K2466" s="122">
        <v>0.13390965850360001</v>
      </c>
      <c r="L2466" s="122">
        <v>0.1299616163216</v>
      </c>
      <c r="M2466" s="122">
        <v>0.1275473244416</v>
      </c>
      <c r="N2466" s="122">
        <v>0.11969464622919999</v>
      </c>
      <c r="O2466" s="122">
        <v>0.1064260341004</v>
      </c>
      <c r="P2466" s="122">
        <v>0.1029913203256</v>
      </c>
      <c r="Q2466" s="122">
        <v>0.10121043569</v>
      </c>
      <c r="R2466" s="122">
        <v>9.3850146462800002E-2</v>
      </c>
      <c r="S2466" s="122">
        <v>8.2979519249199996E-2</v>
      </c>
      <c r="T2466" s="122">
        <v>7.99826977376E-2</v>
      </c>
      <c r="U2466" s="122">
        <v>7.3929661512000006E-2</v>
      </c>
      <c r="V2466" s="122">
        <v>7.12118317148E-2</v>
      </c>
      <c r="W2466" s="122">
        <v>6.439166566E-2</v>
      </c>
      <c r="X2466" s="122">
        <v>5.90642172568E-2</v>
      </c>
      <c r="Y2466" s="122">
        <v>5.6003751050800001E-2</v>
      </c>
      <c r="Z2466" s="122">
        <v>6.0010094981200003E-2</v>
      </c>
      <c r="AA2466" s="122">
        <v>5.69280678764E-2</v>
      </c>
      <c r="AB2466" s="122">
        <v>5.6540807332800001E-2</v>
      </c>
      <c r="AC2466" s="122">
        <v>5.3849427755199998E-2</v>
      </c>
      <c r="AD2466" s="122">
        <v>5.0530157246800003E-2</v>
      </c>
      <c r="AE2466" s="122">
        <v>5.5226072885199998E-2</v>
      </c>
      <c r="AF2466" s="122">
        <v>5.4278216437200003E-2</v>
      </c>
      <c r="AG2466" s="122">
        <v>5.2356653882400003E-2</v>
      </c>
      <c r="AH2466" s="122">
        <v>5.1007247625600001E-2</v>
      </c>
      <c r="AI2466" s="122">
        <v>5.2215135946400003E-2</v>
      </c>
      <c r="AJ2466" s="122">
        <v>4.8110852327999998E-2</v>
      </c>
      <c r="AK2466" s="122">
        <v>4.8349380279200001E-2</v>
      </c>
      <c r="AL2466" s="122">
        <v>0</v>
      </c>
    </row>
    <row r="2467" spans="1:38" hidden="1" x14ac:dyDescent="0.25">
      <c r="A2467" s="122" t="s">
        <v>2028</v>
      </c>
      <c r="B2467" s="122">
        <v>-1</v>
      </c>
      <c r="C2467" s="122" t="s">
        <v>2228</v>
      </c>
      <c r="D2467" s="122" t="s">
        <v>2167</v>
      </c>
      <c r="E2467" s="122">
        <v>45</v>
      </c>
      <c r="F2467" s="122">
        <v>4.7106994846799997E-2</v>
      </c>
      <c r="G2467" s="122">
        <v>4.69119329224E-2</v>
      </c>
      <c r="H2467" s="122">
        <v>4.6164775005999997E-2</v>
      </c>
      <c r="I2467" s="122">
        <v>4.3849652870799997E-2</v>
      </c>
      <c r="J2467" s="122">
        <v>4.3533180611199998E-2</v>
      </c>
      <c r="K2467" s="122">
        <v>4.2553392167999998E-2</v>
      </c>
      <c r="L2467" s="122">
        <v>4.09302672604E-2</v>
      </c>
      <c r="M2467" s="122">
        <v>4.0148031184800002E-2</v>
      </c>
      <c r="N2467" s="122">
        <v>3.9116286915999998E-2</v>
      </c>
      <c r="O2467" s="122">
        <v>3.5052365499200003E-2</v>
      </c>
      <c r="P2467" s="122">
        <v>3.2803166337199999E-2</v>
      </c>
      <c r="Q2467" s="122">
        <v>2.9959201353199998E-2</v>
      </c>
      <c r="R2467" s="122">
        <v>2.7553959806800001E-2</v>
      </c>
      <c r="S2467" s="122">
        <v>2.5900784949199999E-2</v>
      </c>
      <c r="T2467" s="122">
        <v>2.4523974644399999E-2</v>
      </c>
      <c r="U2467" s="122">
        <v>2.3242118401599999E-2</v>
      </c>
      <c r="V2467" s="122">
        <v>2.24474559288E-2</v>
      </c>
      <c r="W2467" s="122">
        <v>2.03944453328E-2</v>
      </c>
      <c r="X2467" s="122">
        <v>1.9305108396000002E-2</v>
      </c>
      <c r="Y2467" s="122">
        <v>1.8089439421200001E-2</v>
      </c>
      <c r="Z2467" s="122">
        <v>1.6498048579600001E-2</v>
      </c>
      <c r="AA2467" s="122">
        <v>1.6103324938399999E-2</v>
      </c>
      <c r="AB2467" s="122">
        <v>1.52483025408E-2</v>
      </c>
      <c r="AC2467" s="122">
        <v>1.44518570532E-2</v>
      </c>
      <c r="AD2467" s="122">
        <v>1.31585777344E-2</v>
      </c>
      <c r="AE2467" s="122">
        <v>1.3008430853599999E-2</v>
      </c>
      <c r="AF2467" s="122">
        <v>1.2259500069600001E-2</v>
      </c>
      <c r="AG2467" s="122">
        <v>1.1948454686000001E-2</v>
      </c>
      <c r="AH2467" s="122">
        <v>1.11989204684E-2</v>
      </c>
      <c r="AI2467" s="122">
        <v>1.1455656629199999E-2</v>
      </c>
      <c r="AJ2467" s="122">
        <v>1.00389048424E-2</v>
      </c>
      <c r="AK2467" s="122">
        <v>1.0116848224E-2</v>
      </c>
      <c r="AL2467" s="122">
        <v>0</v>
      </c>
    </row>
    <row r="2468" spans="1:38" hidden="1" x14ac:dyDescent="0.25">
      <c r="A2468" s="122" t="s">
        <v>2028</v>
      </c>
      <c r="B2468" s="122">
        <v>-1</v>
      </c>
      <c r="C2468" s="122" t="s">
        <v>2228</v>
      </c>
      <c r="D2468" s="122" t="s">
        <v>2168</v>
      </c>
      <c r="E2468" s="122">
        <v>45</v>
      </c>
      <c r="F2468" s="122">
        <v>2.2367263956799999E-2</v>
      </c>
      <c r="G2468" s="122">
        <v>2.1487725288400001E-2</v>
      </c>
      <c r="H2468" s="122">
        <v>2.1785627248000001E-2</v>
      </c>
      <c r="I2468" s="122">
        <v>2.3714020391600001E-2</v>
      </c>
      <c r="J2468" s="122">
        <v>2.3711729759199999E-2</v>
      </c>
      <c r="K2468" s="122">
        <v>2.5223020519200001E-2</v>
      </c>
      <c r="L2468" s="122">
        <v>2.6222017152799999E-2</v>
      </c>
      <c r="M2468" s="122">
        <v>2.5124715338800001E-2</v>
      </c>
      <c r="N2468" s="122">
        <v>2.28191100956E-2</v>
      </c>
      <c r="O2468" s="122">
        <v>2.21295619776E-2</v>
      </c>
      <c r="P2468" s="122">
        <v>2.3061414513199999E-2</v>
      </c>
      <c r="Q2468" s="122">
        <v>2.0585657772399998E-2</v>
      </c>
      <c r="R2468" s="122">
        <v>2.05831256624E-2</v>
      </c>
      <c r="S2468" s="122">
        <v>1.9335719404400001E-2</v>
      </c>
      <c r="T2468" s="122">
        <v>1.9394274488400001E-2</v>
      </c>
      <c r="U2468" s="122">
        <v>1.7666375364400001E-2</v>
      </c>
      <c r="V2468" s="122">
        <v>1.8077239476800001E-2</v>
      </c>
      <c r="W2468" s="122">
        <v>1.3828197796000001E-2</v>
      </c>
      <c r="X2468" s="122">
        <v>1.4029337756E-2</v>
      </c>
      <c r="Y2468" s="122">
        <v>1.39975428264E-2</v>
      </c>
      <c r="Z2468" s="122">
        <v>1.1842171608400001E-2</v>
      </c>
      <c r="AA2468" s="122">
        <v>1.1276188033600001E-2</v>
      </c>
      <c r="AB2468" s="122">
        <v>1.0971030249200001E-2</v>
      </c>
      <c r="AC2468" s="122">
        <v>1.054182052E-2</v>
      </c>
      <c r="AD2468" s="122">
        <v>9.687319166E-3</v>
      </c>
      <c r="AE2468" s="122">
        <v>9.9148587972000008E-3</v>
      </c>
      <c r="AF2468" s="122">
        <v>9.8623596932000002E-3</v>
      </c>
      <c r="AG2468" s="122">
        <v>1.0080610604400001E-2</v>
      </c>
      <c r="AH2468" s="122">
        <v>9.8157687488000002E-3</v>
      </c>
      <c r="AI2468" s="122">
        <v>1.0317788020400001E-2</v>
      </c>
      <c r="AJ2468" s="122">
        <v>9.0381446315999994E-3</v>
      </c>
      <c r="AK2468" s="122">
        <v>9.0788678792000001E-3</v>
      </c>
      <c r="AL2468" s="122">
        <v>0</v>
      </c>
    </row>
    <row r="2469" spans="1:38" hidden="1" x14ac:dyDescent="0.25">
      <c r="A2469" s="122" t="s">
        <v>2034</v>
      </c>
      <c r="B2469" s="122">
        <v>1</v>
      </c>
      <c r="C2469" s="122" t="s">
        <v>2229</v>
      </c>
      <c r="D2469" s="122" t="s">
        <v>2120</v>
      </c>
      <c r="E2469" s="122">
        <v>46</v>
      </c>
      <c r="F2469" s="122">
        <v>2.6636101239999998E-3</v>
      </c>
      <c r="G2469" s="122">
        <v>2.7109273939999999E-3</v>
      </c>
      <c r="H2469" s="122">
        <v>2.7883547439999999E-3</v>
      </c>
      <c r="I2469" s="122">
        <v>2.9042410207999999E-3</v>
      </c>
      <c r="J2469" s="122">
        <v>2.9745313359999998E-3</v>
      </c>
      <c r="K2469" s="122">
        <v>3.0540286419999999E-3</v>
      </c>
      <c r="L2469" s="122">
        <v>3.0962797291999998E-3</v>
      </c>
      <c r="M2469" s="122">
        <v>3.1497363743999999E-3</v>
      </c>
      <c r="N2469" s="122">
        <v>3.179151822E-3</v>
      </c>
      <c r="O2469" s="122">
        <v>3.245722844E-3</v>
      </c>
      <c r="P2469" s="122">
        <v>3.2935226520000001E-3</v>
      </c>
      <c r="Q2469" s="122">
        <v>3.3178885012000001E-3</v>
      </c>
      <c r="R2469" s="122">
        <v>3.3615866003999999E-3</v>
      </c>
      <c r="S2469" s="122">
        <v>3.4742657432000001E-3</v>
      </c>
      <c r="T2469" s="122">
        <v>3.5429790032000001E-3</v>
      </c>
      <c r="U2469" s="122">
        <v>3.6197736288000001E-3</v>
      </c>
      <c r="V2469" s="122">
        <v>3.7125245331999998E-3</v>
      </c>
      <c r="W2469" s="122">
        <v>3.8078350408E-3</v>
      </c>
      <c r="X2469" s="122">
        <v>3.9263546756000004E-3</v>
      </c>
      <c r="Y2469" s="122">
        <v>3.9945145996000001E-3</v>
      </c>
      <c r="Z2469" s="122">
        <v>4.0717028967999997E-3</v>
      </c>
      <c r="AA2469" s="122">
        <v>4.1700425088000001E-3</v>
      </c>
      <c r="AB2469" s="122">
        <v>4.2457627604000001E-3</v>
      </c>
      <c r="AC2469" s="122">
        <v>4.3771971208000004E-3</v>
      </c>
      <c r="AD2469" s="122">
        <v>4.4977351691999996E-3</v>
      </c>
      <c r="AE2469" s="122">
        <v>4.6210540964000003E-3</v>
      </c>
      <c r="AF2469" s="122">
        <v>4.7514167455999998E-3</v>
      </c>
      <c r="AG2469" s="122">
        <v>4.8811851844000002E-3</v>
      </c>
      <c r="AH2469" s="122">
        <v>5.1118104855999999E-3</v>
      </c>
      <c r="AI2469" s="122">
        <v>5.2591877911999999E-3</v>
      </c>
      <c r="AJ2469" s="122">
        <v>5.2049357920000002E-3</v>
      </c>
      <c r="AK2469" s="122">
        <v>5.2049357920000002E-3</v>
      </c>
      <c r="AL2469" s="122">
        <v>0</v>
      </c>
    </row>
    <row r="2470" spans="1:38" hidden="1" x14ac:dyDescent="0.25">
      <c r="A2470" s="122" t="s">
        <v>2034</v>
      </c>
      <c r="B2470" s="122">
        <v>1</v>
      </c>
      <c r="C2470" s="122" t="s">
        <v>2229</v>
      </c>
      <c r="D2470" s="122" t="s">
        <v>2121</v>
      </c>
      <c r="E2470" s="122">
        <v>46</v>
      </c>
      <c r="F2470" s="122">
        <v>8.6498270124E-3</v>
      </c>
      <c r="G2470" s="122">
        <v>9.8354232424000005E-3</v>
      </c>
      <c r="H2470" s="122">
        <v>1.0520094424000001E-2</v>
      </c>
      <c r="I2470" s="122">
        <v>1.13249634484E-2</v>
      </c>
      <c r="J2470" s="122">
        <v>1.18585933844E-2</v>
      </c>
      <c r="K2470" s="122">
        <v>1.2242729842E-2</v>
      </c>
      <c r="L2470" s="122">
        <v>1.2705277401600001E-2</v>
      </c>
      <c r="M2470" s="122">
        <v>1.34747520796E-2</v>
      </c>
      <c r="N2470" s="122">
        <v>1.3750328051599999E-2</v>
      </c>
      <c r="O2470" s="122">
        <v>1.4025611263999999E-2</v>
      </c>
      <c r="P2470" s="122">
        <v>1.4348006890000001E-2</v>
      </c>
      <c r="Q2470" s="122">
        <v>1.4580694324E-2</v>
      </c>
      <c r="R2470" s="122">
        <v>1.47101700704E-2</v>
      </c>
      <c r="S2470" s="122">
        <v>1.49378047168E-2</v>
      </c>
      <c r="T2470" s="122">
        <v>1.51264322692E-2</v>
      </c>
      <c r="U2470" s="122">
        <v>1.52748467732E-2</v>
      </c>
      <c r="V2470" s="122">
        <v>1.5425850924400001E-2</v>
      </c>
      <c r="W2470" s="122">
        <v>1.5666735574000001E-2</v>
      </c>
      <c r="X2470" s="122">
        <v>1.5860079846800001E-2</v>
      </c>
      <c r="Y2470" s="122">
        <v>1.6001293534799999E-2</v>
      </c>
      <c r="Z2470" s="122">
        <v>1.6284291520000001E-2</v>
      </c>
      <c r="AA2470" s="122">
        <v>1.6560730087999999E-2</v>
      </c>
      <c r="AB2470" s="122">
        <v>1.6745933652E-2</v>
      </c>
      <c r="AC2470" s="122">
        <v>1.7015151224400001E-2</v>
      </c>
      <c r="AD2470" s="122">
        <v>1.7281327750400002E-2</v>
      </c>
      <c r="AE2470" s="122">
        <v>1.7606754493999999E-2</v>
      </c>
      <c r="AF2470" s="122">
        <v>1.7862905855199999E-2</v>
      </c>
      <c r="AG2470" s="122">
        <v>1.8057857969200002E-2</v>
      </c>
      <c r="AH2470" s="122">
        <v>1.8219880742E-2</v>
      </c>
      <c r="AI2470" s="122">
        <v>1.84574826576E-2</v>
      </c>
      <c r="AJ2470" s="122">
        <v>1.8335168924799999E-2</v>
      </c>
      <c r="AK2470" s="122">
        <v>1.8335168924799999E-2</v>
      </c>
      <c r="AL2470" s="122">
        <v>0</v>
      </c>
    </row>
    <row r="2471" spans="1:38" hidden="1" x14ac:dyDescent="0.25">
      <c r="A2471" s="122" t="s">
        <v>2034</v>
      </c>
      <c r="B2471" s="122">
        <v>1</v>
      </c>
      <c r="C2471" s="122" t="s">
        <v>2229</v>
      </c>
      <c r="D2471" s="122" t="s">
        <v>2122</v>
      </c>
      <c r="E2471" s="122">
        <v>46</v>
      </c>
      <c r="F2471" s="122">
        <v>4.2519582179200002E-2</v>
      </c>
      <c r="G2471" s="122">
        <v>4.2929392623600002E-2</v>
      </c>
      <c r="H2471" s="122">
        <v>4.3264820622800002E-2</v>
      </c>
      <c r="I2471" s="122">
        <v>4.3447521196800003E-2</v>
      </c>
      <c r="J2471" s="122">
        <v>4.3657561763200001E-2</v>
      </c>
      <c r="K2471" s="122">
        <v>4.3881141595199999E-2</v>
      </c>
      <c r="L2471" s="122">
        <v>4.4123404119200002E-2</v>
      </c>
      <c r="M2471" s="122">
        <v>4.4239902092400002E-2</v>
      </c>
      <c r="N2471" s="122">
        <v>4.4441967365600001E-2</v>
      </c>
      <c r="O2471" s="122">
        <v>4.4545765227600002E-2</v>
      </c>
      <c r="P2471" s="122">
        <v>4.4546028556399997E-2</v>
      </c>
      <c r="Q2471" s="122">
        <v>4.4457418656000003E-2</v>
      </c>
      <c r="R2471" s="122">
        <v>4.4393893317199999E-2</v>
      </c>
      <c r="S2471" s="122">
        <v>4.4344226875200003E-2</v>
      </c>
      <c r="T2471" s="122">
        <v>4.42396380356E-2</v>
      </c>
      <c r="U2471" s="122">
        <v>4.4116072271599999E-2</v>
      </c>
      <c r="V2471" s="122">
        <v>4.4018797023600002E-2</v>
      </c>
      <c r="W2471" s="122">
        <v>4.4110022451599999E-2</v>
      </c>
      <c r="X2471" s="122">
        <v>4.4301997037200003E-2</v>
      </c>
      <c r="Y2471" s="122">
        <v>4.4543292864000002E-2</v>
      </c>
      <c r="Z2471" s="122">
        <v>4.4787345279600002E-2</v>
      </c>
      <c r="AA2471" s="122">
        <v>4.4927492049999997E-2</v>
      </c>
      <c r="AB2471" s="122">
        <v>4.5051725418000003E-2</v>
      </c>
      <c r="AC2471" s="122">
        <v>4.5397495855599997E-2</v>
      </c>
      <c r="AD2471" s="122">
        <v>4.5532424937999999E-2</v>
      </c>
      <c r="AE2471" s="122">
        <v>4.5770475279200001E-2</v>
      </c>
      <c r="AF2471" s="122">
        <v>4.5914098742400003E-2</v>
      </c>
      <c r="AG2471" s="122">
        <v>4.5957448132399999E-2</v>
      </c>
      <c r="AH2471" s="122">
        <v>4.6036331076399997E-2</v>
      </c>
      <c r="AI2471" s="122">
        <v>4.6082697155599997E-2</v>
      </c>
      <c r="AJ2471" s="122">
        <v>4.5697025863999999E-2</v>
      </c>
      <c r="AK2471" s="122">
        <v>4.5697025863999999E-2</v>
      </c>
      <c r="AL2471" s="122">
        <v>0</v>
      </c>
    </row>
    <row r="2472" spans="1:38" hidden="1" x14ac:dyDescent="0.25">
      <c r="A2472" s="122" t="s">
        <v>2034</v>
      </c>
      <c r="B2472" s="122">
        <v>1</v>
      </c>
      <c r="C2472" s="122" t="s">
        <v>2229</v>
      </c>
      <c r="D2472" s="122" t="s">
        <v>2175</v>
      </c>
      <c r="E2472" s="122">
        <v>46</v>
      </c>
      <c r="F2472" s="122">
        <v>0</v>
      </c>
      <c r="G2472" s="122">
        <v>0</v>
      </c>
      <c r="H2472" s="122">
        <v>0</v>
      </c>
      <c r="I2472" s="122">
        <v>0</v>
      </c>
      <c r="J2472" s="122">
        <v>0</v>
      </c>
      <c r="K2472" s="122">
        <v>0</v>
      </c>
      <c r="L2472" s="122">
        <v>0</v>
      </c>
      <c r="M2472" s="122">
        <v>0</v>
      </c>
      <c r="N2472" s="122">
        <v>0</v>
      </c>
      <c r="O2472" s="122">
        <v>0</v>
      </c>
      <c r="P2472" s="122">
        <v>0</v>
      </c>
      <c r="Q2472" s="122">
        <v>0</v>
      </c>
      <c r="R2472" s="122">
        <v>0</v>
      </c>
      <c r="S2472" s="122">
        <v>0</v>
      </c>
      <c r="T2472" s="122">
        <v>0</v>
      </c>
      <c r="U2472" s="122">
        <v>0</v>
      </c>
      <c r="V2472" s="122">
        <v>0</v>
      </c>
      <c r="W2472" s="122">
        <v>0</v>
      </c>
      <c r="X2472" s="122">
        <v>0</v>
      </c>
      <c r="Y2472" s="122">
        <v>0</v>
      </c>
      <c r="Z2472" s="122">
        <v>0</v>
      </c>
      <c r="AA2472" s="122">
        <v>0</v>
      </c>
      <c r="AB2472" s="122">
        <v>0</v>
      </c>
      <c r="AC2472" s="122">
        <v>0</v>
      </c>
      <c r="AD2472" s="122">
        <v>0</v>
      </c>
      <c r="AE2472" s="122">
        <v>0</v>
      </c>
      <c r="AF2472" s="122">
        <v>0</v>
      </c>
      <c r="AG2472" s="122">
        <v>0</v>
      </c>
      <c r="AH2472" s="122">
        <v>0</v>
      </c>
      <c r="AI2472" s="122">
        <v>0</v>
      </c>
      <c r="AJ2472" s="122">
        <v>0</v>
      </c>
      <c r="AK2472" s="122">
        <v>0</v>
      </c>
      <c r="AL2472" s="122">
        <v>0</v>
      </c>
    </row>
    <row r="2473" spans="1:38" hidden="1" x14ac:dyDescent="0.25">
      <c r="A2473" s="122" t="s">
        <v>2034</v>
      </c>
      <c r="B2473" s="122">
        <v>1</v>
      </c>
      <c r="C2473" s="122" t="s">
        <v>2229</v>
      </c>
      <c r="D2473" s="122" t="s">
        <v>2123</v>
      </c>
      <c r="E2473" s="122">
        <v>46</v>
      </c>
      <c r="F2473" s="122">
        <v>1.6569813624000001E-3</v>
      </c>
      <c r="G2473" s="122">
        <v>1.6408772072E-3</v>
      </c>
      <c r="H2473" s="122">
        <v>1.6214668035999999E-3</v>
      </c>
      <c r="I2473" s="122">
        <v>1.6035857432000001E-3</v>
      </c>
      <c r="J2473" s="122">
        <v>1.5856221612E-3</v>
      </c>
      <c r="K2473" s="122">
        <v>1.5691054008000001E-3</v>
      </c>
      <c r="L2473" s="122">
        <v>1.5584997092E-3</v>
      </c>
      <c r="M2473" s="122">
        <v>1.5386767004E-3</v>
      </c>
      <c r="N2473" s="122">
        <v>1.5334869452E-3</v>
      </c>
      <c r="O2473" s="122">
        <v>1.511928292E-3</v>
      </c>
      <c r="P2473" s="122">
        <v>1.4946482096E-3</v>
      </c>
      <c r="Q2473" s="122">
        <v>1.4730276651999999E-3</v>
      </c>
      <c r="R2473" s="122">
        <v>1.455561912E-3</v>
      </c>
      <c r="S2473" s="122">
        <v>1.4407009764E-3</v>
      </c>
      <c r="T2473" s="122">
        <v>1.4202590584E-3</v>
      </c>
      <c r="U2473" s="122">
        <v>1.4050680392E-3</v>
      </c>
      <c r="V2473" s="122">
        <v>1.3857634868E-3</v>
      </c>
      <c r="W2473" s="122">
        <v>1.3663764156E-3</v>
      </c>
      <c r="X2473" s="122">
        <v>1.3443845268E-3</v>
      </c>
      <c r="Y2473" s="122">
        <v>1.3273547083999999E-3</v>
      </c>
      <c r="Z2473" s="122">
        <v>1.3125996267999999E-3</v>
      </c>
      <c r="AA2473" s="122">
        <v>1.3179843628E-3</v>
      </c>
      <c r="AB2473" s="122">
        <v>1.3860659932E-3</v>
      </c>
      <c r="AC2473" s="122">
        <v>1.4220206280000001E-3</v>
      </c>
      <c r="AD2473" s="122">
        <v>1.4512802471999999E-3</v>
      </c>
      <c r="AE2473" s="122">
        <v>1.4383568332000001E-3</v>
      </c>
      <c r="AF2473" s="122">
        <v>1.42932272E-3</v>
      </c>
      <c r="AG2473" s="122">
        <v>1.4088736788000001E-3</v>
      </c>
      <c r="AH2473" s="122">
        <v>1.3934513012E-3</v>
      </c>
      <c r="AI2473" s="122">
        <v>1.367232902E-3</v>
      </c>
      <c r="AJ2473" s="122">
        <v>1.3399596559999999E-3</v>
      </c>
      <c r="AK2473" s="122">
        <v>1.3399596559999999E-3</v>
      </c>
      <c r="AL2473" s="122">
        <v>0</v>
      </c>
    </row>
    <row r="2474" spans="1:38" x14ac:dyDescent="0.25">
      <c r="A2474" s="122" t="s">
        <v>2034</v>
      </c>
      <c r="B2474" s="122">
        <v>1</v>
      </c>
      <c r="C2474" s="122" t="s">
        <v>2229</v>
      </c>
      <c r="D2474" s="122" t="s">
        <v>2124</v>
      </c>
      <c r="E2474" s="122">
        <v>46</v>
      </c>
      <c r="F2474" s="122">
        <v>0.1705308687432</v>
      </c>
      <c r="G2474" s="122">
        <v>0.17446246102320001</v>
      </c>
      <c r="H2474" s="122">
        <v>0.1790918938536</v>
      </c>
      <c r="I2474" s="122">
        <v>0.18177009577719999</v>
      </c>
      <c r="J2474" s="122">
        <v>0.18429830236440001</v>
      </c>
      <c r="K2474" s="122">
        <v>0.18628361254719999</v>
      </c>
      <c r="L2474" s="122">
        <v>0.18833545214120001</v>
      </c>
      <c r="M2474" s="122">
        <v>0.1896528947992</v>
      </c>
      <c r="N2474" s="122">
        <v>0.19085879680279999</v>
      </c>
      <c r="O2474" s="122">
        <v>0.19261830253119999</v>
      </c>
      <c r="P2474" s="122">
        <v>0.1939725900616</v>
      </c>
      <c r="Q2474" s="122">
        <v>0.19497927157799999</v>
      </c>
      <c r="R2474" s="122">
        <v>0.19620662969880001</v>
      </c>
      <c r="S2474" s="122">
        <v>0.1970898694016</v>
      </c>
      <c r="T2474" s="122">
        <v>0.19796093461200001</v>
      </c>
      <c r="U2474" s="122">
        <v>0.19850447429400001</v>
      </c>
      <c r="V2474" s="122">
        <v>0.1987885531296</v>
      </c>
      <c r="W2474" s="122">
        <v>0.19911592230879999</v>
      </c>
      <c r="X2474" s="122">
        <v>0.1995668825836</v>
      </c>
      <c r="Y2474" s="122">
        <v>0.20033861742719999</v>
      </c>
      <c r="Z2474" s="122">
        <v>0.2012897378996</v>
      </c>
      <c r="AA2474" s="122">
        <v>0.20168324398320001</v>
      </c>
      <c r="AB2474" s="122">
        <v>0.20198808985040001</v>
      </c>
      <c r="AC2474" s="122">
        <v>0.2027953649092</v>
      </c>
      <c r="AD2474" s="122">
        <v>0.20345200718359999</v>
      </c>
      <c r="AE2474" s="122">
        <v>0.20415902772719999</v>
      </c>
      <c r="AF2474" s="122">
        <v>0.2066715402024</v>
      </c>
      <c r="AG2474" s="122">
        <v>0.2082498547836</v>
      </c>
      <c r="AH2474" s="122">
        <v>0.2081210142536</v>
      </c>
      <c r="AI2474" s="122">
        <v>0.20965298393199999</v>
      </c>
      <c r="AJ2474" s="122">
        <v>0.20618132703</v>
      </c>
      <c r="AK2474" s="122">
        <v>0.20618132703</v>
      </c>
      <c r="AL2474" s="122">
        <v>0</v>
      </c>
    </row>
    <row r="2475" spans="1:38" hidden="1" x14ac:dyDescent="0.25">
      <c r="A2475" s="122" t="s">
        <v>2034</v>
      </c>
      <c r="B2475" s="122">
        <v>1</v>
      </c>
      <c r="C2475" s="122" t="s">
        <v>2229</v>
      </c>
      <c r="D2475" s="122" t="s">
        <v>474</v>
      </c>
      <c r="E2475" s="122">
        <v>46</v>
      </c>
      <c r="F2475" s="122">
        <v>4.1680803306799998E-2</v>
      </c>
      <c r="G2475" s="122">
        <v>4.1967971323600001E-2</v>
      </c>
      <c r="H2475" s="122">
        <v>4.2124845509600002E-2</v>
      </c>
      <c r="I2475" s="122">
        <v>4.2244507950400002E-2</v>
      </c>
      <c r="J2475" s="122">
        <v>4.2320463351600002E-2</v>
      </c>
      <c r="K2475" s="122">
        <v>4.2574582915199999E-2</v>
      </c>
      <c r="L2475" s="122">
        <v>4.3000772245199999E-2</v>
      </c>
      <c r="M2475" s="122">
        <v>4.3178142498399998E-2</v>
      </c>
      <c r="N2475" s="122">
        <v>4.3096639866E-2</v>
      </c>
      <c r="O2475" s="122">
        <v>4.4811233196799999E-2</v>
      </c>
      <c r="P2475" s="122">
        <v>4.4467580172399997E-2</v>
      </c>
      <c r="Q2475" s="122">
        <v>4.4122591718800001E-2</v>
      </c>
      <c r="R2475" s="122">
        <v>4.4077191023599999E-2</v>
      </c>
      <c r="S2475" s="122">
        <v>4.3930084340800001E-2</v>
      </c>
      <c r="T2475" s="122">
        <v>4.3843196507599998E-2</v>
      </c>
      <c r="U2475" s="122">
        <v>4.3605446320799997E-2</v>
      </c>
      <c r="V2475" s="122">
        <v>4.3182440811999998E-2</v>
      </c>
      <c r="W2475" s="122">
        <v>4.2820450514799997E-2</v>
      </c>
      <c r="X2475" s="122">
        <v>4.24866859648E-2</v>
      </c>
      <c r="Y2475" s="122">
        <v>4.2131860044399998E-2</v>
      </c>
      <c r="Z2475" s="122">
        <v>4.1647515095199997E-2</v>
      </c>
      <c r="AA2475" s="122">
        <v>4.11230108464E-2</v>
      </c>
      <c r="AB2475" s="122">
        <v>4.0655953732800003E-2</v>
      </c>
      <c r="AC2475" s="122">
        <v>4.0379830918000001E-2</v>
      </c>
      <c r="AD2475" s="122">
        <v>4.0818513705200003E-2</v>
      </c>
      <c r="AE2475" s="122">
        <v>4.17654130012E-2</v>
      </c>
      <c r="AF2475" s="122">
        <v>4.29772443492E-2</v>
      </c>
      <c r="AG2475" s="122">
        <v>4.5403840974799999E-2</v>
      </c>
      <c r="AH2475" s="122">
        <v>4.9056544600000002E-2</v>
      </c>
      <c r="AI2475" s="122">
        <v>5.0999540040399999E-2</v>
      </c>
      <c r="AJ2475" s="122">
        <v>4.9338090958799999E-2</v>
      </c>
      <c r="AK2475" s="122">
        <v>4.9338090958799999E-2</v>
      </c>
      <c r="AL2475" s="122">
        <v>0</v>
      </c>
    </row>
    <row r="2476" spans="1:38" hidden="1" x14ac:dyDescent="0.25">
      <c r="A2476" s="122" t="s">
        <v>2034</v>
      </c>
      <c r="B2476" s="122">
        <v>1</v>
      </c>
      <c r="C2476" s="122" t="s">
        <v>2229</v>
      </c>
      <c r="D2476" s="122" t="s">
        <v>2125</v>
      </c>
      <c r="E2476" s="122">
        <v>46</v>
      </c>
      <c r="F2476" s="122">
        <v>0</v>
      </c>
      <c r="G2476" s="122">
        <v>0</v>
      </c>
      <c r="H2476" s="122">
        <v>0</v>
      </c>
      <c r="I2476" s="122">
        <v>0</v>
      </c>
      <c r="J2476" s="122">
        <v>0</v>
      </c>
      <c r="K2476" s="122">
        <v>0</v>
      </c>
      <c r="L2476" s="122">
        <v>0</v>
      </c>
      <c r="M2476" s="122">
        <v>0</v>
      </c>
      <c r="N2476" s="122">
        <v>0</v>
      </c>
      <c r="O2476" s="122">
        <v>0</v>
      </c>
      <c r="P2476" s="122">
        <v>0</v>
      </c>
      <c r="Q2476" s="122">
        <v>0</v>
      </c>
      <c r="R2476" s="122">
        <v>0</v>
      </c>
      <c r="S2476" s="122">
        <v>0</v>
      </c>
      <c r="T2476" s="122">
        <v>0</v>
      </c>
      <c r="U2476" s="122">
        <v>0</v>
      </c>
      <c r="V2476" s="122">
        <v>0</v>
      </c>
      <c r="W2476" s="122">
        <v>0</v>
      </c>
      <c r="X2476" s="122">
        <v>0</v>
      </c>
      <c r="Y2476" s="122">
        <v>0</v>
      </c>
      <c r="Z2476" s="122">
        <v>0</v>
      </c>
      <c r="AA2476" s="122">
        <v>0</v>
      </c>
      <c r="AB2476" s="122">
        <v>0</v>
      </c>
      <c r="AC2476" s="122">
        <v>0</v>
      </c>
      <c r="AD2476" s="122">
        <v>0</v>
      </c>
      <c r="AE2476" s="122">
        <v>0</v>
      </c>
      <c r="AF2476" s="122">
        <v>0</v>
      </c>
      <c r="AG2476" s="122">
        <v>0</v>
      </c>
      <c r="AH2476" s="122">
        <v>0</v>
      </c>
      <c r="AI2476" s="122">
        <v>0</v>
      </c>
      <c r="AJ2476" s="122">
        <v>0</v>
      </c>
      <c r="AK2476" s="122">
        <v>0</v>
      </c>
      <c r="AL2476" s="122">
        <v>0</v>
      </c>
    </row>
    <row r="2477" spans="1:38" hidden="1" x14ac:dyDescent="0.25">
      <c r="A2477" s="122" t="s">
        <v>2034</v>
      </c>
      <c r="B2477" s="122">
        <v>1</v>
      </c>
      <c r="C2477" s="122" t="s">
        <v>2229</v>
      </c>
      <c r="D2477" s="122" t="s">
        <v>2126</v>
      </c>
      <c r="E2477" s="122">
        <v>46</v>
      </c>
      <c r="F2477" s="122">
        <v>0</v>
      </c>
      <c r="G2477" s="122">
        <v>0</v>
      </c>
      <c r="H2477" s="122">
        <v>0</v>
      </c>
      <c r="I2477" s="122">
        <v>0</v>
      </c>
      <c r="J2477" s="122">
        <v>0</v>
      </c>
      <c r="K2477" s="122">
        <v>0</v>
      </c>
      <c r="L2477" s="122">
        <v>0</v>
      </c>
      <c r="M2477" s="122">
        <v>0</v>
      </c>
      <c r="N2477" s="122">
        <v>0</v>
      </c>
      <c r="O2477" s="122">
        <v>0</v>
      </c>
      <c r="P2477" s="122">
        <v>0</v>
      </c>
      <c r="Q2477" s="122">
        <v>0</v>
      </c>
      <c r="R2477" s="122">
        <v>0</v>
      </c>
      <c r="S2477" s="122">
        <v>0</v>
      </c>
      <c r="T2477" s="122">
        <v>0</v>
      </c>
      <c r="U2477" s="122">
        <v>0</v>
      </c>
      <c r="V2477" s="122">
        <v>0</v>
      </c>
      <c r="W2477" s="122">
        <v>0</v>
      </c>
      <c r="X2477" s="122">
        <v>0</v>
      </c>
      <c r="Y2477" s="122">
        <v>0</v>
      </c>
      <c r="Z2477" s="122">
        <v>0</v>
      </c>
      <c r="AA2477" s="122">
        <v>0</v>
      </c>
      <c r="AB2477" s="122">
        <v>0</v>
      </c>
      <c r="AC2477" s="122">
        <v>0</v>
      </c>
      <c r="AD2477" s="122">
        <v>0</v>
      </c>
      <c r="AE2477" s="122">
        <v>0</v>
      </c>
      <c r="AF2477" s="122">
        <v>0</v>
      </c>
      <c r="AG2477" s="122">
        <v>0</v>
      </c>
      <c r="AH2477" s="122">
        <v>0</v>
      </c>
      <c r="AI2477" s="122">
        <v>0</v>
      </c>
      <c r="AJ2477" s="122">
        <v>0</v>
      </c>
      <c r="AK2477" s="122">
        <v>0</v>
      </c>
      <c r="AL2477" s="122">
        <v>0</v>
      </c>
    </row>
    <row r="2478" spans="1:38" hidden="1" x14ac:dyDescent="0.25">
      <c r="A2478" s="122" t="s">
        <v>2034</v>
      </c>
      <c r="B2478" s="122">
        <v>1</v>
      </c>
      <c r="C2478" s="122" t="s">
        <v>2229</v>
      </c>
      <c r="D2478" s="122" t="s">
        <v>2127</v>
      </c>
      <c r="E2478" s="122">
        <v>46</v>
      </c>
      <c r="F2478" s="122">
        <v>0</v>
      </c>
      <c r="G2478" s="122">
        <v>0</v>
      </c>
      <c r="H2478" s="122">
        <v>0</v>
      </c>
      <c r="I2478" s="122">
        <v>0</v>
      </c>
      <c r="J2478" s="122">
        <v>0</v>
      </c>
      <c r="K2478" s="122">
        <v>0</v>
      </c>
      <c r="L2478" s="122">
        <v>0</v>
      </c>
      <c r="M2478" s="122">
        <v>0</v>
      </c>
      <c r="N2478" s="122">
        <v>0</v>
      </c>
      <c r="O2478" s="122">
        <v>0</v>
      </c>
      <c r="P2478" s="122">
        <v>0</v>
      </c>
      <c r="Q2478" s="122">
        <v>0</v>
      </c>
      <c r="R2478" s="122">
        <v>0</v>
      </c>
      <c r="S2478" s="122">
        <v>0</v>
      </c>
      <c r="T2478" s="122">
        <v>0</v>
      </c>
      <c r="U2478" s="122">
        <v>0</v>
      </c>
      <c r="V2478" s="122">
        <v>0</v>
      </c>
      <c r="W2478" s="122">
        <v>0</v>
      </c>
      <c r="X2478" s="122">
        <v>0</v>
      </c>
      <c r="Y2478" s="122">
        <v>0</v>
      </c>
      <c r="Z2478" s="122">
        <v>0</v>
      </c>
      <c r="AA2478" s="122">
        <v>0</v>
      </c>
      <c r="AB2478" s="122">
        <v>0</v>
      </c>
      <c r="AC2478" s="122">
        <v>0</v>
      </c>
      <c r="AD2478" s="122">
        <v>0</v>
      </c>
      <c r="AE2478" s="122">
        <v>0</v>
      </c>
      <c r="AF2478" s="122">
        <v>0</v>
      </c>
      <c r="AG2478" s="122">
        <v>0</v>
      </c>
      <c r="AH2478" s="122">
        <v>0</v>
      </c>
      <c r="AI2478" s="122">
        <v>0</v>
      </c>
      <c r="AJ2478" s="122">
        <v>0</v>
      </c>
      <c r="AK2478" s="122">
        <v>0</v>
      </c>
      <c r="AL2478" s="122">
        <v>0</v>
      </c>
    </row>
    <row r="2479" spans="1:38" hidden="1" x14ac:dyDescent="0.25">
      <c r="A2479" s="122" t="s">
        <v>2034</v>
      </c>
      <c r="B2479" s="122">
        <v>1</v>
      </c>
      <c r="C2479" s="122" t="s">
        <v>2229</v>
      </c>
      <c r="D2479" s="122" t="s">
        <v>2128</v>
      </c>
      <c r="E2479" s="122">
        <v>46</v>
      </c>
      <c r="F2479" s="122">
        <v>1.9789048832000002E-3</v>
      </c>
      <c r="G2479" s="122">
        <v>2.0046232808000001E-3</v>
      </c>
      <c r="H2479" s="122">
        <v>2.0351472175999998E-3</v>
      </c>
      <c r="I2479" s="122">
        <v>2.0704704775999999E-3</v>
      </c>
      <c r="J2479" s="122">
        <v>2.0888779463999999E-3</v>
      </c>
      <c r="K2479" s="122">
        <v>2.1024467072E-3</v>
      </c>
      <c r="L2479" s="122">
        <v>2.1256431364000002E-3</v>
      </c>
      <c r="M2479" s="122">
        <v>2.1343648927999999E-3</v>
      </c>
      <c r="N2479" s="122">
        <v>2.1527101736000002E-3</v>
      </c>
      <c r="O2479" s="122">
        <v>2.163818118E-3</v>
      </c>
      <c r="P2479" s="122">
        <v>2.1893509791999998E-3</v>
      </c>
      <c r="Q2479" s="122">
        <v>2.1884077572E-3</v>
      </c>
      <c r="R2479" s="122">
        <v>2.1898683436000002E-3</v>
      </c>
      <c r="S2479" s="122">
        <v>2.1913268552000002E-3</v>
      </c>
      <c r="T2479" s="122">
        <v>2.2384162416E-3</v>
      </c>
      <c r="U2479" s="122">
        <v>2.2446523092E-3</v>
      </c>
      <c r="V2479" s="122">
        <v>2.2508821579999999E-3</v>
      </c>
      <c r="W2479" s="122">
        <v>2.2523085395999998E-3</v>
      </c>
      <c r="X2479" s="122">
        <v>2.2537328464E-3</v>
      </c>
      <c r="Y2479" s="122">
        <v>2.2599481827999999E-3</v>
      </c>
      <c r="Z2479" s="122">
        <v>2.2589707559999999E-3</v>
      </c>
      <c r="AA2479" s="122">
        <v>2.2699657232E-3</v>
      </c>
      <c r="AB2479" s="122">
        <v>2.2761634392E-3</v>
      </c>
      <c r="AC2479" s="122">
        <v>2.2823549364E-3</v>
      </c>
      <c r="AD2479" s="122">
        <v>2.2861488467999999E-3</v>
      </c>
      <c r="AE2479" s="122">
        <v>2.3066709372000001E-3</v>
      </c>
      <c r="AF2479" s="122">
        <v>2.3080600032E-3</v>
      </c>
      <c r="AG2479" s="122">
        <v>2.3261648144000001E-3</v>
      </c>
      <c r="AH2479" s="122">
        <v>2.3323169239999999E-3</v>
      </c>
      <c r="AI2479" s="122">
        <v>2.3503937464000001E-3</v>
      </c>
      <c r="AJ2479" s="122">
        <v>2.3493727880000001E-3</v>
      </c>
      <c r="AK2479" s="122">
        <v>2.3493727880000001E-3</v>
      </c>
      <c r="AL2479" s="122">
        <v>0</v>
      </c>
    </row>
    <row r="2480" spans="1:38" hidden="1" x14ac:dyDescent="0.25">
      <c r="A2480" s="122" t="s">
        <v>2034</v>
      </c>
      <c r="B2480" s="122">
        <v>1</v>
      </c>
      <c r="C2480" s="122" t="s">
        <v>2229</v>
      </c>
      <c r="D2480" s="122" t="s">
        <v>2129</v>
      </c>
      <c r="E2480" s="122">
        <v>46</v>
      </c>
      <c r="F2480" s="122">
        <v>0</v>
      </c>
      <c r="G2480" s="122">
        <v>0</v>
      </c>
      <c r="H2480" s="122">
        <v>0</v>
      </c>
      <c r="I2480" s="122">
        <v>0</v>
      </c>
      <c r="J2480" s="122">
        <v>0</v>
      </c>
      <c r="K2480" s="122">
        <v>0</v>
      </c>
      <c r="L2480" s="122">
        <v>0</v>
      </c>
      <c r="M2480" s="122">
        <v>0</v>
      </c>
      <c r="N2480" s="122">
        <v>0</v>
      </c>
      <c r="O2480" s="122">
        <v>0</v>
      </c>
      <c r="P2480" s="122">
        <v>0</v>
      </c>
      <c r="Q2480" s="122">
        <v>0</v>
      </c>
      <c r="R2480" s="122">
        <v>0</v>
      </c>
      <c r="S2480" s="122">
        <v>0</v>
      </c>
      <c r="T2480" s="122">
        <v>0</v>
      </c>
      <c r="U2480" s="122">
        <v>0</v>
      </c>
      <c r="V2480" s="122">
        <v>0</v>
      </c>
      <c r="W2480" s="122">
        <v>0</v>
      </c>
      <c r="X2480" s="122">
        <v>0</v>
      </c>
      <c r="Y2480" s="122">
        <v>0</v>
      </c>
      <c r="Z2480" s="122">
        <v>0</v>
      </c>
      <c r="AA2480" s="122">
        <v>0</v>
      </c>
      <c r="AB2480" s="122">
        <v>0</v>
      </c>
      <c r="AC2480" s="122">
        <v>0</v>
      </c>
      <c r="AD2480" s="122">
        <v>0</v>
      </c>
      <c r="AE2480" s="122">
        <v>0</v>
      </c>
      <c r="AF2480" s="122">
        <v>0</v>
      </c>
      <c r="AG2480" s="122">
        <v>0</v>
      </c>
      <c r="AH2480" s="122">
        <v>0</v>
      </c>
      <c r="AI2480" s="122">
        <v>0</v>
      </c>
      <c r="AJ2480" s="122">
        <v>0</v>
      </c>
      <c r="AK2480" s="122">
        <v>0</v>
      </c>
      <c r="AL2480" s="122">
        <v>0</v>
      </c>
    </row>
    <row r="2481" spans="1:38" hidden="1" x14ac:dyDescent="0.25">
      <c r="A2481" s="122" t="s">
        <v>2034</v>
      </c>
      <c r="B2481" s="122">
        <v>1</v>
      </c>
      <c r="C2481" s="122" t="s">
        <v>2229</v>
      </c>
      <c r="D2481" s="122" t="s">
        <v>2176</v>
      </c>
      <c r="E2481" s="122">
        <v>46</v>
      </c>
      <c r="F2481" s="122">
        <v>0</v>
      </c>
      <c r="G2481" s="122">
        <v>0</v>
      </c>
      <c r="H2481" s="122">
        <v>0</v>
      </c>
      <c r="I2481" s="122">
        <v>0</v>
      </c>
      <c r="J2481" s="122">
        <v>0</v>
      </c>
      <c r="K2481" s="122">
        <v>0</v>
      </c>
      <c r="L2481" s="122">
        <v>0</v>
      </c>
      <c r="M2481" s="122">
        <v>0</v>
      </c>
      <c r="N2481" s="122">
        <v>0</v>
      </c>
      <c r="O2481" s="122">
        <v>0</v>
      </c>
      <c r="P2481" s="122">
        <v>0</v>
      </c>
      <c r="Q2481" s="122">
        <v>0</v>
      </c>
      <c r="R2481" s="122">
        <v>0</v>
      </c>
      <c r="S2481" s="122">
        <v>0</v>
      </c>
      <c r="T2481" s="122">
        <v>0</v>
      </c>
      <c r="U2481" s="122">
        <v>0</v>
      </c>
      <c r="V2481" s="122">
        <v>0</v>
      </c>
      <c r="W2481" s="122">
        <v>0</v>
      </c>
      <c r="X2481" s="122">
        <v>0</v>
      </c>
      <c r="Y2481" s="122">
        <v>0</v>
      </c>
      <c r="Z2481" s="122">
        <v>0</v>
      </c>
      <c r="AA2481" s="122">
        <v>0</v>
      </c>
      <c r="AB2481" s="122">
        <v>0</v>
      </c>
      <c r="AC2481" s="122">
        <v>0</v>
      </c>
      <c r="AD2481" s="122">
        <v>0</v>
      </c>
      <c r="AE2481" s="122">
        <v>0</v>
      </c>
      <c r="AF2481" s="122">
        <v>0</v>
      </c>
      <c r="AG2481" s="122">
        <v>0</v>
      </c>
      <c r="AH2481" s="122">
        <v>0</v>
      </c>
      <c r="AI2481" s="122">
        <v>0</v>
      </c>
      <c r="AJ2481" s="122">
        <v>0</v>
      </c>
      <c r="AK2481" s="122">
        <v>0</v>
      </c>
      <c r="AL2481" s="122">
        <v>0</v>
      </c>
    </row>
    <row r="2482" spans="1:38" hidden="1" x14ac:dyDescent="0.25">
      <c r="A2482" s="122" t="s">
        <v>2034</v>
      </c>
      <c r="B2482" s="122">
        <v>1</v>
      </c>
      <c r="C2482" s="122" t="s">
        <v>2229</v>
      </c>
      <c r="D2482" s="122" t="s">
        <v>2130</v>
      </c>
      <c r="E2482" s="122">
        <v>46</v>
      </c>
      <c r="F2482" s="122">
        <v>0</v>
      </c>
      <c r="G2482" s="122">
        <v>0</v>
      </c>
      <c r="H2482" s="122">
        <v>0</v>
      </c>
      <c r="I2482" s="122">
        <v>0</v>
      </c>
      <c r="J2482" s="122">
        <v>0</v>
      </c>
      <c r="K2482" s="122">
        <v>0</v>
      </c>
      <c r="L2482" s="122">
        <v>0</v>
      </c>
      <c r="M2482" s="122">
        <v>0</v>
      </c>
      <c r="N2482" s="122">
        <v>0</v>
      </c>
      <c r="O2482" s="122">
        <v>0</v>
      </c>
      <c r="P2482" s="122">
        <v>0</v>
      </c>
      <c r="Q2482" s="122">
        <v>0</v>
      </c>
      <c r="R2482" s="122">
        <v>0</v>
      </c>
      <c r="S2482" s="122">
        <v>0</v>
      </c>
      <c r="T2482" s="122">
        <v>0</v>
      </c>
      <c r="U2482" s="122">
        <v>0</v>
      </c>
      <c r="V2482" s="122">
        <v>0</v>
      </c>
      <c r="W2482" s="122">
        <v>0</v>
      </c>
      <c r="X2482" s="122">
        <v>0</v>
      </c>
      <c r="Y2482" s="122">
        <v>0</v>
      </c>
      <c r="Z2482" s="122">
        <v>0</v>
      </c>
      <c r="AA2482" s="122">
        <v>0</v>
      </c>
      <c r="AB2482" s="122">
        <v>0</v>
      </c>
      <c r="AC2482" s="122">
        <v>0</v>
      </c>
      <c r="AD2482" s="122">
        <v>0</v>
      </c>
      <c r="AE2482" s="122">
        <v>0</v>
      </c>
      <c r="AF2482" s="122">
        <v>0</v>
      </c>
      <c r="AG2482" s="122">
        <v>0</v>
      </c>
      <c r="AH2482" s="122">
        <v>0</v>
      </c>
      <c r="AI2482" s="122">
        <v>0</v>
      </c>
      <c r="AJ2482" s="122">
        <v>0</v>
      </c>
      <c r="AK2482" s="122">
        <v>0</v>
      </c>
      <c r="AL2482" s="122">
        <v>0</v>
      </c>
    </row>
    <row r="2483" spans="1:38" hidden="1" x14ac:dyDescent="0.25">
      <c r="A2483" s="122" t="s">
        <v>2034</v>
      </c>
      <c r="B2483" s="122">
        <v>1</v>
      </c>
      <c r="C2483" s="122" t="s">
        <v>2229</v>
      </c>
      <c r="D2483" s="122" t="s">
        <v>2131</v>
      </c>
      <c r="E2483" s="122">
        <v>46</v>
      </c>
      <c r="F2483" s="122">
        <v>0</v>
      </c>
      <c r="G2483" s="122">
        <v>0</v>
      </c>
      <c r="H2483" s="122">
        <v>0</v>
      </c>
      <c r="I2483" s="122">
        <v>0</v>
      </c>
      <c r="J2483" s="122">
        <v>0</v>
      </c>
      <c r="K2483" s="122">
        <v>0</v>
      </c>
      <c r="L2483" s="122">
        <v>0</v>
      </c>
      <c r="M2483" s="122">
        <v>0</v>
      </c>
      <c r="N2483" s="122">
        <v>0</v>
      </c>
      <c r="O2483" s="122">
        <v>0</v>
      </c>
      <c r="P2483" s="122">
        <v>0</v>
      </c>
      <c r="Q2483" s="122">
        <v>0</v>
      </c>
      <c r="R2483" s="122">
        <v>0</v>
      </c>
      <c r="S2483" s="122">
        <v>0</v>
      </c>
      <c r="T2483" s="122">
        <v>0</v>
      </c>
      <c r="U2483" s="122">
        <v>0</v>
      </c>
      <c r="V2483" s="122">
        <v>0</v>
      </c>
      <c r="W2483" s="122">
        <v>0</v>
      </c>
      <c r="X2483" s="122">
        <v>0</v>
      </c>
      <c r="Y2483" s="122">
        <v>0</v>
      </c>
      <c r="Z2483" s="122">
        <v>0</v>
      </c>
      <c r="AA2483" s="122">
        <v>0</v>
      </c>
      <c r="AB2483" s="122">
        <v>0</v>
      </c>
      <c r="AC2483" s="122">
        <v>0</v>
      </c>
      <c r="AD2483" s="122">
        <v>0</v>
      </c>
      <c r="AE2483" s="122">
        <v>0</v>
      </c>
      <c r="AF2483" s="122">
        <v>0</v>
      </c>
      <c r="AG2483" s="122">
        <v>0</v>
      </c>
      <c r="AH2483" s="122">
        <v>0</v>
      </c>
      <c r="AI2483" s="122">
        <v>0</v>
      </c>
      <c r="AJ2483" s="122">
        <v>0</v>
      </c>
      <c r="AK2483" s="122">
        <v>0</v>
      </c>
      <c r="AL2483" s="122">
        <v>0</v>
      </c>
    </row>
    <row r="2484" spans="1:38" hidden="1" x14ac:dyDescent="0.25">
      <c r="A2484" s="122" t="s">
        <v>2034</v>
      </c>
      <c r="B2484" s="122">
        <v>1</v>
      </c>
      <c r="C2484" s="122" t="s">
        <v>2229</v>
      </c>
      <c r="D2484" s="122" t="s">
        <v>2132</v>
      </c>
      <c r="E2484" s="122">
        <v>46</v>
      </c>
      <c r="F2484" s="122">
        <v>1.123710364E-4</v>
      </c>
      <c r="G2484" s="122">
        <v>1.100191316E-4</v>
      </c>
      <c r="H2484" s="122">
        <v>1.076672268E-4</v>
      </c>
      <c r="I2484" s="122">
        <v>1.053153192E-4</v>
      </c>
      <c r="J2484" s="122">
        <v>1.029634144E-4</v>
      </c>
      <c r="K2484" s="122">
        <v>1.006115096E-4</v>
      </c>
      <c r="L2484" s="122">
        <v>9.8259602000000002E-5</v>
      </c>
      <c r="M2484" s="122">
        <v>9.5907697200000005E-5</v>
      </c>
      <c r="N2484" s="122">
        <v>9.3555789600000003E-5</v>
      </c>
      <c r="O2484" s="122">
        <v>9.1203884800000005E-5</v>
      </c>
      <c r="P2484" s="122">
        <v>8.8851979999999994E-5</v>
      </c>
      <c r="Q2484" s="122">
        <v>8.6500072400000005E-5</v>
      </c>
      <c r="R2484" s="122">
        <v>8.4148167599999994E-5</v>
      </c>
      <c r="S2484" s="122">
        <v>8.1796262799999997E-5</v>
      </c>
      <c r="T2484" s="122">
        <v>7.9444355199999995E-5</v>
      </c>
      <c r="U2484" s="122">
        <v>7.7092450399999997E-5</v>
      </c>
      <c r="V2484" s="122">
        <v>7.47405456E-5</v>
      </c>
      <c r="W2484" s="122">
        <v>7.2388637999999997E-5</v>
      </c>
      <c r="X2484" s="122">
        <v>7.00367332E-5</v>
      </c>
      <c r="Y2484" s="122">
        <v>6.7684825599999997E-5</v>
      </c>
      <c r="Z2484" s="122">
        <v>6.53329208E-5</v>
      </c>
      <c r="AA2484" s="122">
        <v>6.2981016000000003E-5</v>
      </c>
      <c r="AB2484" s="122">
        <v>6.06291084E-5</v>
      </c>
      <c r="AC2484" s="122">
        <v>5.8277203600000003E-5</v>
      </c>
      <c r="AD2484" s="122">
        <v>5.5925298799999999E-5</v>
      </c>
      <c r="AE2484" s="122">
        <v>5.3573391200000003E-5</v>
      </c>
      <c r="AF2484" s="122">
        <v>5.1221486399999999E-5</v>
      </c>
      <c r="AG2484" s="122">
        <v>4.8869578800000003E-5</v>
      </c>
      <c r="AH2484" s="122">
        <v>4.6517673999999999E-5</v>
      </c>
      <c r="AI2484" s="122">
        <v>4.4165769200000002E-5</v>
      </c>
      <c r="AJ2484" s="122">
        <v>4.1813861599999999E-5</v>
      </c>
      <c r="AK2484" s="122">
        <v>4.1813861599999999E-5</v>
      </c>
      <c r="AL2484" s="122">
        <v>0</v>
      </c>
    </row>
    <row r="2485" spans="1:38" hidden="1" x14ac:dyDescent="0.25">
      <c r="A2485" s="122" t="s">
        <v>2034</v>
      </c>
      <c r="B2485" s="122">
        <v>1</v>
      </c>
      <c r="C2485" s="122" t="s">
        <v>2229</v>
      </c>
      <c r="D2485" s="122" t="s">
        <v>2133</v>
      </c>
      <c r="E2485" s="122">
        <v>46</v>
      </c>
      <c r="F2485" s="122">
        <v>0.2076255649664</v>
      </c>
      <c r="G2485" s="122">
        <v>0.2076255298628</v>
      </c>
      <c r="H2485" s="122">
        <v>0.2076254947592</v>
      </c>
      <c r="I2485" s="122">
        <v>0.2076254596556</v>
      </c>
      <c r="J2485" s="122">
        <v>0.207625424552</v>
      </c>
      <c r="K2485" s="122">
        <v>0.20762538944840001</v>
      </c>
      <c r="L2485" s="122">
        <v>0.20762535434759999</v>
      </c>
      <c r="M2485" s="122">
        <v>0.20762531924399999</v>
      </c>
      <c r="N2485" s="122">
        <v>0.20762528414039999</v>
      </c>
      <c r="O2485" s="122">
        <v>0.20762524903679999</v>
      </c>
      <c r="P2485" s="122">
        <v>0.20762521393319999</v>
      </c>
      <c r="Q2485" s="122">
        <v>0.2076251788324</v>
      </c>
      <c r="R2485" s="122">
        <v>0.2076251437288</v>
      </c>
      <c r="S2485" s="122">
        <v>0.20762510862520001</v>
      </c>
      <c r="T2485" s="122">
        <v>0.20762507352160001</v>
      </c>
      <c r="U2485" s="122">
        <v>0.20762503841800001</v>
      </c>
      <c r="V2485" s="122">
        <v>0.20762500331719999</v>
      </c>
      <c r="W2485" s="122">
        <v>0.20762496821359999</v>
      </c>
      <c r="X2485" s="122">
        <v>0.20762493310999999</v>
      </c>
      <c r="Y2485" s="122">
        <v>0.20762489800639999</v>
      </c>
      <c r="Z2485" s="122">
        <v>0.20762486290279999</v>
      </c>
      <c r="AA2485" s="122">
        <v>0.20762482780200001</v>
      </c>
      <c r="AB2485" s="122">
        <v>0.20762479269840001</v>
      </c>
      <c r="AC2485" s="122">
        <v>0.20762475759480001</v>
      </c>
      <c r="AD2485" s="122">
        <v>0.20762472249120001</v>
      </c>
      <c r="AE2485" s="122">
        <v>0.20762468738760001</v>
      </c>
      <c r="AF2485" s="122">
        <v>0.20762465228400001</v>
      </c>
      <c r="AG2485" s="122">
        <v>0.20762461718319999</v>
      </c>
      <c r="AH2485" s="122">
        <v>0.2076245820796</v>
      </c>
      <c r="AI2485" s="122">
        <v>0.207624546976</v>
      </c>
      <c r="AJ2485" s="122">
        <v>0.2076245118724</v>
      </c>
      <c r="AK2485" s="122">
        <v>0.2076245118724</v>
      </c>
      <c r="AL2485" s="122">
        <v>0</v>
      </c>
    </row>
    <row r="2486" spans="1:38" hidden="1" x14ac:dyDescent="0.25">
      <c r="A2486" s="122" t="s">
        <v>2034</v>
      </c>
      <c r="B2486" s="122">
        <v>1</v>
      </c>
      <c r="C2486" s="122" t="s">
        <v>2229</v>
      </c>
      <c r="D2486" s="122" t="s">
        <v>2134</v>
      </c>
      <c r="E2486" s="122">
        <v>46</v>
      </c>
      <c r="F2486" s="122">
        <v>0.12521764261439999</v>
      </c>
      <c r="G2486" s="122">
        <v>0.12521764261439999</v>
      </c>
      <c r="H2486" s="122">
        <v>0.12521764261439999</v>
      </c>
      <c r="I2486" s="122">
        <v>0.12521764261439999</v>
      </c>
      <c r="J2486" s="122">
        <v>0.12521764261439999</v>
      </c>
      <c r="K2486" s="122">
        <v>0.12521764261439999</v>
      </c>
      <c r="L2486" s="122">
        <v>0.12521764261439999</v>
      </c>
      <c r="M2486" s="122">
        <v>0.12521764261439999</v>
      </c>
      <c r="N2486" s="122">
        <v>0.12521764261439999</v>
      </c>
      <c r="O2486" s="122">
        <v>0.12521764261439999</v>
      </c>
      <c r="P2486" s="122">
        <v>0.12521764261439999</v>
      </c>
      <c r="Q2486" s="122">
        <v>0.12521764261439999</v>
      </c>
      <c r="R2486" s="122">
        <v>0.12521764261439999</v>
      </c>
      <c r="S2486" s="122">
        <v>0.12521764261439999</v>
      </c>
      <c r="T2486" s="122">
        <v>0.12521764261439999</v>
      </c>
      <c r="U2486" s="122">
        <v>0.12521764261439999</v>
      </c>
      <c r="V2486" s="122">
        <v>0.12521764261439999</v>
      </c>
      <c r="W2486" s="122">
        <v>0.12521764261439999</v>
      </c>
      <c r="X2486" s="122">
        <v>0.12521764261439999</v>
      </c>
      <c r="Y2486" s="122">
        <v>0.12521764261439999</v>
      </c>
      <c r="Z2486" s="122">
        <v>0.12521764261439999</v>
      </c>
      <c r="AA2486" s="122">
        <v>0.12521764261439999</v>
      </c>
      <c r="AB2486" s="122">
        <v>0.12521764261439999</v>
      </c>
      <c r="AC2486" s="122">
        <v>0.12521764261439999</v>
      </c>
      <c r="AD2486" s="122">
        <v>0.12521764261439999</v>
      </c>
      <c r="AE2486" s="122">
        <v>0.12521764261439999</v>
      </c>
      <c r="AF2486" s="122">
        <v>0.12521764261439999</v>
      </c>
      <c r="AG2486" s="122">
        <v>0.12521764261439999</v>
      </c>
      <c r="AH2486" s="122">
        <v>0.12521764261439999</v>
      </c>
      <c r="AI2486" s="122">
        <v>0.12521764261439999</v>
      </c>
      <c r="AJ2486" s="122">
        <v>0.12521764261439999</v>
      </c>
      <c r="AK2486" s="122">
        <v>0.12521764261439999</v>
      </c>
      <c r="AL2486" s="122">
        <v>0</v>
      </c>
    </row>
    <row r="2487" spans="1:38" hidden="1" x14ac:dyDescent="0.25">
      <c r="A2487" s="122" t="s">
        <v>2034</v>
      </c>
      <c r="B2487" s="122">
        <v>1</v>
      </c>
      <c r="C2487" s="122" t="s">
        <v>2229</v>
      </c>
      <c r="D2487" s="122" t="s">
        <v>2135</v>
      </c>
      <c r="E2487" s="122">
        <v>46</v>
      </c>
      <c r="F2487" s="122">
        <v>0.40353819064719998</v>
      </c>
      <c r="G2487" s="122">
        <v>0.4068467734324</v>
      </c>
      <c r="H2487" s="122">
        <v>0.4097614187352</v>
      </c>
      <c r="I2487" s="122">
        <v>0.41081990630240001</v>
      </c>
      <c r="J2487" s="122">
        <v>0.411401768246</v>
      </c>
      <c r="K2487" s="122">
        <v>0.41175999790520001</v>
      </c>
      <c r="L2487" s="122">
        <v>0.41186935261079999</v>
      </c>
      <c r="M2487" s="122">
        <v>0.4115341226052</v>
      </c>
      <c r="N2487" s="122">
        <v>0.41155098321959999</v>
      </c>
      <c r="O2487" s="122">
        <v>0.41014365289799998</v>
      </c>
      <c r="P2487" s="122">
        <v>0.40829945552199998</v>
      </c>
      <c r="Q2487" s="122">
        <v>0.40737761528240002</v>
      </c>
      <c r="R2487" s="122">
        <v>0.40743189665919999</v>
      </c>
      <c r="S2487" s="122">
        <v>0.40663678781599999</v>
      </c>
      <c r="T2487" s="122">
        <v>0.40685278611879999</v>
      </c>
      <c r="U2487" s="122">
        <v>0.40760398622159999</v>
      </c>
      <c r="V2487" s="122">
        <v>0.40855182039280002</v>
      </c>
      <c r="W2487" s="122">
        <v>0.41188704326559999</v>
      </c>
      <c r="X2487" s="122">
        <v>0.41471537890999999</v>
      </c>
      <c r="Y2487" s="122">
        <v>0.41809926577720002</v>
      </c>
      <c r="Z2487" s="122">
        <v>0.41843688471759999</v>
      </c>
      <c r="AA2487" s="122">
        <v>0.4205548743452</v>
      </c>
      <c r="AB2487" s="122">
        <v>0.42370668019680002</v>
      </c>
      <c r="AC2487" s="122">
        <v>0.42873229611519997</v>
      </c>
      <c r="AD2487" s="122">
        <v>0.4329665533032</v>
      </c>
      <c r="AE2487" s="122">
        <v>0.43792539220920002</v>
      </c>
      <c r="AF2487" s="122">
        <v>0.43679982699359998</v>
      </c>
      <c r="AG2487" s="122">
        <v>0.43412719318080001</v>
      </c>
      <c r="AH2487" s="122">
        <v>0.43185453731000001</v>
      </c>
      <c r="AI2487" s="122">
        <v>0.429910265372</v>
      </c>
      <c r="AJ2487" s="122">
        <v>0.42591629496639999</v>
      </c>
      <c r="AK2487" s="122">
        <v>0.42591629496639999</v>
      </c>
      <c r="AL2487" s="122">
        <v>0</v>
      </c>
    </row>
    <row r="2488" spans="1:38" hidden="1" x14ac:dyDescent="0.25">
      <c r="A2488" s="122" t="s">
        <v>2034</v>
      </c>
      <c r="B2488" s="122">
        <v>1</v>
      </c>
      <c r="C2488" s="122" t="s">
        <v>2229</v>
      </c>
      <c r="D2488" s="122" t="s">
        <v>2136</v>
      </c>
      <c r="E2488" s="122">
        <v>46</v>
      </c>
      <c r="F2488" s="122">
        <v>0.51320476482800004</v>
      </c>
      <c r="G2488" s="122">
        <v>0.51545242651279999</v>
      </c>
      <c r="H2488" s="122">
        <v>0.51800681785720004</v>
      </c>
      <c r="I2488" s="122">
        <v>0.51879121499519998</v>
      </c>
      <c r="J2488" s="122">
        <v>0.51923931261720002</v>
      </c>
      <c r="K2488" s="122">
        <v>0.51812406061359995</v>
      </c>
      <c r="L2488" s="122">
        <v>0.5163001468492</v>
      </c>
      <c r="M2488" s="122">
        <v>0.51368025112040006</v>
      </c>
      <c r="N2488" s="122">
        <v>0.51289840600040004</v>
      </c>
      <c r="O2488" s="122">
        <v>0.51080353493120001</v>
      </c>
      <c r="P2488" s="122">
        <v>0.50899094322719995</v>
      </c>
      <c r="Q2488" s="122">
        <v>0.50753716075440003</v>
      </c>
      <c r="R2488" s="122">
        <v>0.50641036873839995</v>
      </c>
      <c r="S2488" s="122">
        <v>0.50484105306039995</v>
      </c>
      <c r="T2488" s="122">
        <v>0.50295289600920001</v>
      </c>
      <c r="U2488" s="122">
        <v>0.50103527206039999</v>
      </c>
      <c r="V2488" s="122">
        <v>0.50016043740600002</v>
      </c>
      <c r="W2488" s="122">
        <v>0.50021920431279998</v>
      </c>
      <c r="X2488" s="122">
        <v>0.50061025014560001</v>
      </c>
      <c r="Y2488" s="122">
        <v>0.50198322689480002</v>
      </c>
      <c r="Z2488" s="122">
        <v>0.50125506449199997</v>
      </c>
      <c r="AA2488" s="122">
        <v>0.50070922079640001</v>
      </c>
      <c r="AB2488" s="122">
        <v>0.50107905074079995</v>
      </c>
      <c r="AC2488" s="122">
        <v>0.4994092525912</v>
      </c>
      <c r="AD2488" s="122">
        <v>0.49920242407280002</v>
      </c>
      <c r="AE2488" s="122">
        <v>0.49995291525199997</v>
      </c>
      <c r="AF2488" s="122">
        <v>0.49939007514200001</v>
      </c>
      <c r="AG2488" s="122">
        <v>0.49838423609799998</v>
      </c>
      <c r="AH2488" s="122">
        <v>0.4987937264856</v>
      </c>
      <c r="AI2488" s="122">
        <v>0.50457540853159999</v>
      </c>
      <c r="AJ2488" s="122">
        <v>0.49879575881240001</v>
      </c>
      <c r="AK2488" s="122">
        <v>0.49879575881240001</v>
      </c>
      <c r="AL2488" s="122">
        <v>0</v>
      </c>
    </row>
    <row r="2489" spans="1:38" hidden="1" x14ac:dyDescent="0.25">
      <c r="A2489" s="122" t="s">
        <v>2034</v>
      </c>
      <c r="B2489" s="122">
        <v>1</v>
      </c>
      <c r="C2489" s="122" t="s">
        <v>2229</v>
      </c>
      <c r="D2489" s="122" t="s">
        <v>2137</v>
      </c>
      <c r="E2489" s="122">
        <v>46</v>
      </c>
      <c r="F2489" s="122">
        <v>0.18797977844239999</v>
      </c>
      <c r="G2489" s="122">
        <v>0.18767124855639999</v>
      </c>
      <c r="H2489" s="122">
        <v>0.18723309090920001</v>
      </c>
      <c r="I2489" s="122">
        <v>0.186426388596</v>
      </c>
      <c r="J2489" s="122">
        <v>0.1858058224036</v>
      </c>
      <c r="K2489" s="122">
        <v>0.1848662254572</v>
      </c>
      <c r="L2489" s="122">
        <v>0.18374078488359999</v>
      </c>
      <c r="M2489" s="122">
        <v>0.18238896063080001</v>
      </c>
      <c r="N2489" s="122">
        <v>0.1811740359548</v>
      </c>
      <c r="O2489" s="122">
        <v>0.1796379531548</v>
      </c>
      <c r="P2489" s="122">
        <v>0.17758867162120001</v>
      </c>
      <c r="Q2489" s="122">
        <v>0.2067902991168</v>
      </c>
      <c r="R2489" s="122">
        <v>0.2041855986268</v>
      </c>
      <c r="S2489" s="122">
        <v>0.201573741586</v>
      </c>
      <c r="T2489" s="122">
        <v>0.1989088852576</v>
      </c>
      <c r="U2489" s="122">
        <v>0.1959696594408</v>
      </c>
      <c r="V2489" s="122">
        <v>0.19310039685159999</v>
      </c>
      <c r="W2489" s="122">
        <v>0.19029296488719999</v>
      </c>
      <c r="X2489" s="122">
        <v>0.18736850504960001</v>
      </c>
      <c r="Y2489" s="122">
        <v>0.18430593614720001</v>
      </c>
      <c r="Z2489" s="122">
        <v>0.18122324247999999</v>
      </c>
      <c r="AA2489" s="122">
        <v>0.17830606497199999</v>
      </c>
      <c r="AB2489" s="122">
        <v>0.17532332424880001</v>
      </c>
      <c r="AC2489" s="122">
        <v>0.17251059383039999</v>
      </c>
      <c r="AD2489" s="122">
        <v>0.16930388397999999</v>
      </c>
      <c r="AE2489" s="122">
        <v>0.16637005488039999</v>
      </c>
      <c r="AF2489" s="122">
        <v>0.1637267429084</v>
      </c>
      <c r="AG2489" s="122">
        <v>0.1607661218884</v>
      </c>
      <c r="AH2489" s="122">
        <v>0.15750073480679999</v>
      </c>
      <c r="AI2489" s="122">
        <v>0.15455184318000001</v>
      </c>
      <c r="AJ2489" s="122">
        <v>0.14980233080960001</v>
      </c>
      <c r="AK2489" s="122">
        <v>0.14980233080960001</v>
      </c>
      <c r="AL2489" s="122">
        <v>0</v>
      </c>
    </row>
    <row r="2490" spans="1:38" hidden="1" x14ac:dyDescent="0.25">
      <c r="A2490" s="122" t="s">
        <v>2034</v>
      </c>
      <c r="B2490" s="122">
        <v>1</v>
      </c>
      <c r="C2490" s="122" t="s">
        <v>2229</v>
      </c>
      <c r="D2490" s="122" t="s">
        <v>2138</v>
      </c>
      <c r="E2490" s="122">
        <v>46</v>
      </c>
      <c r="F2490" s="122">
        <v>0</v>
      </c>
      <c r="G2490" s="122">
        <v>0</v>
      </c>
      <c r="H2490" s="122">
        <v>0</v>
      </c>
      <c r="I2490" s="122">
        <v>0</v>
      </c>
      <c r="J2490" s="122">
        <v>0</v>
      </c>
      <c r="K2490" s="122">
        <v>0</v>
      </c>
      <c r="L2490" s="122">
        <v>0</v>
      </c>
      <c r="M2490" s="122">
        <v>0</v>
      </c>
      <c r="N2490" s="122">
        <v>0</v>
      </c>
      <c r="O2490" s="122">
        <v>0</v>
      </c>
      <c r="P2490" s="122">
        <v>0</v>
      </c>
      <c r="Q2490" s="122">
        <v>0</v>
      </c>
      <c r="R2490" s="122">
        <v>0</v>
      </c>
      <c r="S2490" s="122">
        <v>0</v>
      </c>
      <c r="T2490" s="122">
        <v>0</v>
      </c>
      <c r="U2490" s="122">
        <v>0</v>
      </c>
      <c r="V2490" s="122">
        <v>0</v>
      </c>
      <c r="W2490" s="122">
        <v>0</v>
      </c>
      <c r="X2490" s="122">
        <v>0</v>
      </c>
      <c r="Y2490" s="122">
        <v>0</v>
      </c>
      <c r="Z2490" s="122">
        <v>0</v>
      </c>
      <c r="AA2490" s="122">
        <v>0</v>
      </c>
      <c r="AB2490" s="122">
        <v>0</v>
      </c>
      <c r="AC2490" s="122">
        <v>0</v>
      </c>
      <c r="AD2490" s="122">
        <v>0</v>
      </c>
      <c r="AE2490" s="122">
        <v>0</v>
      </c>
      <c r="AF2490" s="122">
        <v>0</v>
      </c>
      <c r="AG2490" s="122">
        <v>0</v>
      </c>
      <c r="AH2490" s="122">
        <v>0</v>
      </c>
      <c r="AI2490" s="122">
        <v>0</v>
      </c>
      <c r="AJ2490" s="122">
        <v>0</v>
      </c>
      <c r="AK2490" s="122">
        <v>0</v>
      </c>
      <c r="AL2490" s="122">
        <v>0</v>
      </c>
    </row>
    <row r="2491" spans="1:38" hidden="1" x14ac:dyDescent="0.25">
      <c r="A2491" s="122" t="s">
        <v>2034</v>
      </c>
      <c r="B2491" s="122">
        <v>1</v>
      </c>
      <c r="C2491" s="122" t="s">
        <v>2229</v>
      </c>
      <c r="D2491" s="122" t="s">
        <v>2139</v>
      </c>
      <c r="E2491" s="122">
        <v>46</v>
      </c>
      <c r="F2491" s="122">
        <v>0</v>
      </c>
      <c r="G2491" s="122">
        <v>0</v>
      </c>
      <c r="H2491" s="122">
        <v>0</v>
      </c>
      <c r="I2491" s="122">
        <v>5.66822844E-5</v>
      </c>
      <c r="J2491" s="122">
        <v>5.82858164E-5</v>
      </c>
      <c r="K2491" s="122">
        <v>6.1797106000000001E-5</v>
      </c>
      <c r="L2491" s="122">
        <v>6.14226732E-5</v>
      </c>
      <c r="M2491" s="122">
        <v>6.2955995200000001E-5</v>
      </c>
      <c r="N2491" s="122">
        <v>6.63619768E-5</v>
      </c>
      <c r="O2491" s="122">
        <v>6.5952440400000005E-5</v>
      </c>
      <c r="P2491" s="122">
        <v>6.5542903999999996E-5</v>
      </c>
      <c r="Q2491" s="122">
        <v>6.5133367600000002E-5</v>
      </c>
      <c r="R2491" s="122">
        <v>6.4723831200000007E-5</v>
      </c>
      <c r="S2491" s="122">
        <v>6.4314297600000003E-5</v>
      </c>
      <c r="T2491" s="122">
        <v>6.5730610400000004E-5</v>
      </c>
      <c r="U2491" s="122">
        <v>6.5309372799999998E-5</v>
      </c>
      <c r="V2491" s="122">
        <v>6.6690584799999997E-5</v>
      </c>
      <c r="W2491" s="122">
        <v>6.6257648799999998E-5</v>
      </c>
      <c r="X2491" s="122">
        <v>6.5824709999999994E-5</v>
      </c>
      <c r="Y2491" s="122">
        <v>6.5391771200000004E-5</v>
      </c>
      <c r="Z2491" s="122">
        <v>6.4958835200000005E-5</v>
      </c>
      <c r="AA2491" s="122">
        <v>6.45258964E-5</v>
      </c>
      <c r="AB2491" s="122">
        <v>6.4092957599999996E-5</v>
      </c>
      <c r="AC2491" s="122">
        <v>6.3660021599999997E-5</v>
      </c>
      <c r="AD2491" s="122">
        <v>6.4935922800000003E-5</v>
      </c>
      <c r="AE2491" s="122">
        <v>6.6188421599999998E-5</v>
      </c>
      <c r="AF2491" s="122">
        <v>7.2473833600000004E-5</v>
      </c>
      <c r="AG2491" s="122">
        <v>7.3644426800000007E-5</v>
      </c>
      <c r="AH2491" s="122">
        <v>7.3129582399999996E-5</v>
      </c>
      <c r="AI2491" s="122">
        <v>7.2614737999999998E-5</v>
      </c>
      <c r="AJ2491" s="122">
        <v>7.2099893600000001E-5</v>
      </c>
      <c r="AK2491" s="122">
        <v>7.2099893600000001E-5</v>
      </c>
      <c r="AL2491" s="122">
        <v>0</v>
      </c>
    </row>
    <row r="2492" spans="1:38" hidden="1" x14ac:dyDescent="0.25">
      <c r="A2492" s="122" t="s">
        <v>2034</v>
      </c>
      <c r="B2492" s="122">
        <v>1</v>
      </c>
      <c r="C2492" s="122" t="s">
        <v>2229</v>
      </c>
      <c r="D2492" s="122" t="s">
        <v>2140</v>
      </c>
      <c r="E2492" s="122">
        <v>46</v>
      </c>
      <c r="F2492" s="122">
        <v>0</v>
      </c>
      <c r="G2492" s="122">
        <v>0</v>
      </c>
      <c r="H2492" s="122">
        <v>0</v>
      </c>
      <c r="I2492" s="122">
        <v>0</v>
      </c>
      <c r="J2492" s="122">
        <v>0</v>
      </c>
      <c r="K2492" s="122">
        <v>0</v>
      </c>
      <c r="L2492" s="122">
        <v>0</v>
      </c>
      <c r="M2492" s="122">
        <v>0</v>
      </c>
      <c r="N2492" s="122">
        <v>0</v>
      </c>
      <c r="O2492" s="122">
        <v>0</v>
      </c>
      <c r="P2492" s="122">
        <v>0</v>
      </c>
      <c r="Q2492" s="122">
        <v>0</v>
      </c>
      <c r="R2492" s="122">
        <v>0</v>
      </c>
      <c r="S2492" s="122">
        <v>0</v>
      </c>
      <c r="T2492" s="122">
        <v>0</v>
      </c>
      <c r="U2492" s="122">
        <v>0</v>
      </c>
      <c r="V2492" s="122">
        <v>0</v>
      </c>
      <c r="W2492" s="122">
        <v>0</v>
      </c>
      <c r="X2492" s="122">
        <v>0</v>
      </c>
      <c r="Y2492" s="122">
        <v>0</v>
      </c>
      <c r="Z2492" s="122">
        <v>0</v>
      </c>
      <c r="AA2492" s="122">
        <v>0</v>
      </c>
      <c r="AB2492" s="122">
        <v>0</v>
      </c>
      <c r="AC2492" s="122">
        <v>0</v>
      </c>
      <c r="AD2492" s="122">
        <v>0</v>
      </c>
      <c r="AE2492" s="122">
        <v>0</v>
      </c>
      <c r="AF2492" s="122">
        <v>0</v>
      </c>
      <c r="AG2492" s="122">
        <v>0</v>
      </c>
      <c r="AH2492" s="122">
        <v>0</v>
      </c>
      <c r="AI2492" s="122">
        <v>0</v>
      </c>
      <c r="AJ2492" s="122">
        <v>0</v>
      </c>
      <c r="AK2492" s="122">
        <v>0</v>
      </c>
      <c r="AL2492" s="122">
        <v>0</v>
      </c>
    </row>
    <row r="2493" spans="1:38" hidden="1" x14ac:dyDescent="0.25">
      <c r="A2493" s="122" t="s">
        <v>2034</v>
      </c>
      <c r="B2493" s="122">
        <v>1</v>
      </c>
      <c r="C2493" s="122" t="s">
        <v>2229</v>
      </c>
      <c r="D2493" s="122" t="s">
        <v>2141</v>
      </c>
      <c r="E2493" s="122">
        <v>46</v>
      </c>
      <c r="F2493" s="122">
        <v>4.0516172628400002E-2</v>
      </c>
      <c r="G2493" s="122">
        <v>4.0464626787200003E-2</v>
      </c>
      <c r="H2493" s="122">
        <v>4.0392116850399999E-2</v>
      </c>
      <c r="I2493" s="122">
        <v>4.0595043148799997E-2</v>
      </c>
      <c r="J2493" s="122">
        <v>4.1126502180400003E-2</v>
      </c>
      <c r="K2493" s="122">
        <v>4.0726709811200003E-2</v>
      </c>
      <c r="L2493" s="122">
        <v>4.0593196873600003E-2</v>
      </c>
      <c r="M2493" s="122">
        <v>4.0501552291199998E-2</v>
      </c>
      <c r="N2493" s="122">
        <v>3.9788224817599999E-2</v>
      </c>
      <c r="O2493" s="122">
        <v>3.8969209148799998E-2</v>
      </c>
      <c r="P2493" s="122">
        <v>3.7894608679199998E-2</v>
      </c>
      <c r="Q2493" s="122">
        <v>3.6813154268799997E-2</v>
      </c>
      <c r="R2493" s="122">
        <v>3.5838920577599999E-2</v>
      </c>
      <c r="S2493" s="122">
        <v>3.48587559292E-2</v>
      </c>
      <c r="T2493" s="122">
        <v>3.3632585274400002E-2</v>
      </c>
      <c r="U2493" s="122">
        <v>3.22859695088E-2</v>
      </c>
      <c r="V2493" s="122">
        <v>3.0939353740400001E-2</v>
      </c>
      <c r="W2493" s="122">
        <v>2.9592737971999999E-2</v>
      </c>
      <c r="X2493" s="122">
        <v>2.82461222064E-2</v>
      </c>
      <c r="Y2493" s="122">
        <v>2.6899506438000001E-2</v>
      </c>
      <c r="Z2493" s="122">
        <v>2.5552890669599999E-2</v>
      </c>
      <c r="AA2493" s="122">
        <v>2.4206274904E-2</v>
      </c>
      <c r="AB2493" s="122">
        <v>2.2862828805600002E-2</v>
      </c>
      <c r="AC2493" s="122">
        <v>2.1519009271199999E-2</v>
      </c>
      <c r="AD2493" s="122">
        <v>2.017388422E-2</v>
      </c>
      <c r="AE2493" s="122">
        <v>1.8844602212799998E-2</v>
      </c>
      <c r="AF2493" s="122">
        <v>1.7505096195999999E-2</v>
      </c>
      <c r="AG2493" s="122">
        <v>1.6161239474799999E-2</v>
      </c>
      <c r="AH2493" s="122">
        <v>1.4821634794400001E-2</v>
      </c>
      <c r="AI2493" s="122">
        <v>1.3481777363599999E-2</v>
      </c>
      <c r="AJ2493" s="122">
        <v>1.2130306907600001E-2</v>
      </c>
      <c r="AK2493" s="122">
        <v>1.2130306907600001E-2</v>
      </c>
      <c r="AL2493" s="122">
        <v>0</v>
      </c>
    </row>
    <row r="2494" spans="1:38" hidden="1" x14ac:dyDescent="0.25">
      <c r="A2494" s="122" t="s">
        <v>2034</v>
      </c>
      <c r="B2494" s="122">
        <v>1</v>
      </c>
      <c r="C2494" s="122" t="s">
        <v>2229</v>
      </c>
      <c r="D2494" s="122" t="s">
        <v>2142</v>
      </c>
      <c r="E2494" s="122">
        <v>46</v>
      </c>
      <c r="F2494" s="122">
        <v>0</v>
      </c>
      <c r="G2494" s="122">
        <v>0</v>
      </c>
      <c r="H2494" s="122">
        <v>0</v>
      </c>
      <c r="I2494" s="122">
        <v>0</v>
      </c>
      <c r="J2494" s="122">
        <v>0</v>
      </c>
      <c r="K2494" s="122">
        <v>0</v>
      </c>
      <c r="L2494" s="122">
        <v>0</v>
      </c>
      <c r="M2494" s="122">
        <v>0</v>
      </c>
      <c r="N2494" s="122">
        <v>0</v>
      </c>
      <c r="O2494" s="122">
        <v>0</v>
      </c>
      <c r="P2494" s="122">
        <v>0</v>
      </c>
      <c r="Q2494" s="122">
        <v>0</v>
      </c>
      <c r="R2494" s="122">
        <v>0</v>
      </c>
      <c r="S2494" s="122">
        <v>0</v>
      </c>
      <c r="T2494" s="122">
        <v>0</v>
      </c>
      <c r="U2494" s="122">
        <v>0</v>
      </c>
      <c r="V2494" s="122">
        <v>0</v>
      </c>
      <c r="W2494" s="122">
        <v>0</v>
      </c>
      <c r="X2494" s="122">
        <v>0</v>
      </c>
      <c r="Y2494" s="122">
        <v>0</v>
      </c>
      <c r="Z2494" s="122">
        <v>0</v>
      </c>
      <c r="AA2494" s="122">
        <v>0</v>
      </c>
      <c r="AB2494" s="122">
        <v>0</v>
      </c>
      <c r="AC2494" s="122">
        <v>0</v>
      </c>
      <c r="AD2494" s="122">
        <v>0</v>
      </c>
      <c r="AE2494" s="122">
        <v>0</v>
      </c>
      <c r="AF2494" s="122">
        <v>0</v>
      </c>
      <c r="AG2494" s="122">
        <v>0</v>
      </c>
      <c r="AH2494" s="122">
        <v>0</v>
      </c>
      <c r="AI2494" s="122">
        <v>0</v>
      </c>
      <c r="AJ2494" s="122">
        <v>0</v>
      </c>
      <c r="AK2494" s="122">
        <v>0</v>
      </c>
      <c r="AL2494" s="122">
        <v>0</v>
      </c>
    </row>
    <row r="2495" spans="1:38" hidden="1" x14ac:dyDescent="0.25">
      <c r="A2495" s="122" t="s">
        <v>2034</v>
      </c>
      <c r="B2495" s="122">
        <v>1</v>
      </c>
      <c r="C2495" s="122" t="s">
        <v>2229</v>
      </c>
      <c r="D2495" s="122" t="s">
        <v>2143</v>
      </c>
      <c r="E2495" s="122">
        <v>46</v>
      </c>
      <c r="F2495" s="122">
        <v>1.1061716148E-2</v>
      </c>
      <c r="G2495" s="122">
        <v>1.1048920397200001E-2</v>
      </c>
      <c r="H2495" s="122">
        <v>1.1041636452E-2</v>
      </c>
      <c r="I2495" s="122">
        <v>1.1015858383600001E-2</v>
      </c>
      <c r="J2495" s="122">
        <v>1.10194357308E-2</v>
      </c>
      <c r="K2495" s="122">
        <v>1.09809350616E-2</v>
      </c>
      <c r="L2495" s="122">
        <v>1.09617954516E-2</v>
      </c>
      <c r="M2495" s="122">
        <v>1.1051350478E-2</v>
      </c>
      <c r="N2495" s="122">
        <v>1.10035600668E-2</v>
      </c>
      <c r="O2495" s="122">
        <v>1.09459809088E-2</v>
      </c>
      <c r="P2495" s="122">
        <v>1.0901774856E-2</v>
      </c>
      <c r="Q2495" s="122">
        <v>1.0887866900400001E-2</v>
      </c>
      <c r="R2495" s="122">
        <v>1.08620479632E-2</v>
      </c>
      <c r="S2495" s="122">
        <v>1.0818860346000001E-2</v>
      </c>
      <c r="T2495" s="122">
        <v>1.0779202979999999E-2</v>
      </c>
      <c r="U2495" s="122">
        <v>1.0746735972E-2</v>
      </c>
      <c r="V2495" s="122">
        <v>1.0708367580400001E-2</v>
      </c>
      <c r="W2495" s="122">
        <v>1.06862857136E-2</v>
      </c>
      <c r="X2495" s="122">
        <v>1.06618976436E-2</v>
      </c>
      <c r="Y2495" s="122">
        <v>1.08699168844E-2</v>
      </c>
      <c r="Z2495" s="122">
        <v>1.0906529037599999E-2</v>
      </c>
      <c r="AA2495" s="122">
        <v>1.0932941227599999E-2</v>
      </c>
      <c r="AB2495" s="122">
        <v>1.0956462848799999E-2</v>
      </c>
      <c r="AC2495" s="122">
        <v>1.09487112196E-2</v>
      </c>
      <c r="AD2495" s="122">
        <v>1.09455407432E-2</v>
      </c>
      <c r="AE2495" s="122">
        <v>1.09643970576E-2</v>
      </c>
      <c r="AF2495" s="122">
        <v>1.0907223135199999E-2</v>
      </c>
      <c r="AG2495" s="122">
        <v>1.08412560536E-2</v>
      </c>
      <c r="AH2495" s="122">
        <v>1.0773545487599999E-2</v>
      </c>
      <c r="AI2495" s="122">
        <v>1.0709256955600001E-2</v>
      </c>
      <c r="AJ2495" s="122">
        <v>1.0641524748399999E-2</v>
      </c>
      <c r="AK2495" s="122">
        <v>1.0641524748399999E-2</v>
      </c>
      <c r="AL2495" s="122">
        <v>0</v>
      </c>
    </row>
    <row r="2496" spans="1:38" hidden="1" x14ac:dyDescent="0.25">
      <c r="A2496" s="122" t="s">
        <v>2034</v>
      </c>
      <c r="B2496" s="122">
        <v>1</v>
      </c>
      <c r="C2496" s="122" t="s">
        <v>2229</v>
      </c>
      <c r="D2496" s="122" t="s">
        <v>2177</v>
      </c>
      <c r="E2496" s="122">
        <v>46</v>
      </c>
      <c r="F2496" s="122">
        <v>0</v>
      </c>
      <c r="G2496" s="122">
        <v>0</v>
      </c>
      <c r="H2496" s="122">
        <v>0</v>
      </c>
      <c r="I2496" s="122">
        <v>0</v>
      </c>
      <c r="J2496" s="122">
        <v>0</v>
      </c>
      <c r="K2496" s="122">
        <v>0</v>
      </c>
      <c r="L2496" s="122">
        <v>0</v>
      </c>
      <c r="M2496" s="122">
        <v>0</v>
      </c>
      <c r="N2496" s="122">
        <v>0</v>
      </c>
      <c r="O2496" s="122">
        <v>0</v>
      </c>
      <c r="P2496" s="122">
        <v>0</v>
      </c>
      <c r="Q2496" s="122">
        <v>0</v>
      </c>
      <c r="R2496" s="122">
        <v>0</v>
      </c>
      <c r="S2496" s="122">
        <v>0</v>
      </c>
      <c r="T2496" s="122">
        <v>0</v>
      </c>
      <c r="U2496" s="122">
        <v>0</v>
      </c>
      <c r="V2496" s="122">
        <v>0</v>
      </c>
      <c r="W2496" s="122">
        <v>0</v>
      </c>
      <c r="X2496" s="122">
        <v>0</v>
      </c>
      <c r="Y2496" s="122">
        <v>0</v>
      </c>
      <c r="Z2496" s="122">
        <v>0</v>
      </c>
      <c r="AA2496" s="122">
        <v>0</v>
      </c>
      <c r="AB2496" s="122">
        <v>0</v>
      </c>
      <c r="AC2496" s="122">
        <v>0</v>
      </c>
      <c r="AD2496" s="122">
        <v>0</v>
      </c>
      <c r="AE2496" s="122">
        <v>0</v>
      </c>
      <c r="AF2496" s="122">
        <v>0</v>
      </c>
      <c r="AG2496" s="122">
        <v>0</v>
      </c>
      <c r="AH2496" s="122">
        <v>0</v>
      </c>
      <c r="AI2496" s="122">
        <v>0</v>
      </c>
      <c r="AJ2496" s="122">
        <v>0</v>
      </c>
      <c r="AK2496" s="122">
        <v>0</v>
      </c>
      <c r="AL2496" s="122">
        <v>0</v>
      </c>
    </row>
    <row r="2497" spans="1:38" hidden="1" x14ac:dyDescent="0.25">
      <c r="A2497" s="122" t="s">
        <v>2034</v>
      </c>
      <c r="B2497" s="122">
        <v>1</v>
      </c>
      <c r="C2497" s="122" t="s">
        <v>2229</v>
      </c>
      <c r="D2497" s="122" t="s">
        <v>2144</v>
      </c>
      <c r="E2497" s="122">
        <v>46</v>
      </c>
      <c r="F2497" s="122">
        <v>3.14830080208E-2</v>
      </c>
      <c r="G2497" s="122">
        <v>3.2022547480000003E-2</v>
      </c>
      <c r="H2497" s="122">
        <v>3.2476150635599998E-2</v>
      </c>
      <c r="I2497" s="122">
        <v>3.28102475484E-2</v>
      </c>
      <c r="J2497" s="122">
        <v>3.3134939112800001E-2</v>
      </c>
      <c r="K2497" s="122">
        <v>3.3486761853999999E-2</v>
      </c>
      <c r="L2497" s="122">
        <v>3.3702403064399998E-2</v>
      </c>
      <c r="M2497" s="122">
        <v>3.3867392101200003E-2</v>
      </c>
      <c r="N2497" s="122">
        <v>3.4028622706400002E-2</v>
      </c>
      <c r="O2497" s="122">
        <v>3.4226235691200001E-2</v>
      </c>
      <c r="P2497" s="122">
        <v>3.42793827208E-2</v>
      </c>
      <c r="Q2497" s="122">
        <v>3.4435638557599998E-2</v>
      </c>
      <c r="R2497" s="122">
        <v>3.45694975724E-2</v>
      </c>
      <c r="S2497" s="122">
        <v>3.4631279874799997E-2</v>
      </c>
      <c r="T2497" s="122">
        <v>3.46820085108E-2</v>
      </c>
      <c r="U2497" s="122">
        <v>3.4742358988400002E-2</v>
      </c>
      <c r="V2497" s="122">
        <v>3.47553879876E-2</v>
      </c>
      <c r="W2497" s="122">
        <v>3.4818467507600002E-2</v>
      </c>
      <c r="X2497" s="122">
        <v>3.5006601260399998E-2</v>
      </c>
      <c r="Y2497" s="122">
        <v>3.5224470268399997E-2</v>
      </c>
      <c r="Z2497" s="122">
        <v>3.5309904159600003E-2</v>
      </c>
      <c r="AA2497" s="122">
        <v>3.54318509048E-2</v>
      </c>
      <c r="AB2497" s="122">
        <v>3.5644758794400003E-2</v>
      </c>
      <c r="AC2497" s="122">
        <v>3.5772087993600002E-2</v>
      </c>
      <c r="AD2497" s="122">
        <v>3.5889662001200001E-2</v>
      </c>
      <c r="AE2497" s="122">
        <v>3.6213890495999997E-2</v>
      </c>
      <c r="AF2497" s="122">
        <v>3.6424862938799998E-2</v>
      </c>
      <c r="AG2497" s="122">
        <v>3.6599660733999999E-2</v>
      </c>
      <c r="AH2497" s="122">
        <v>3.6653713166000003E-2</v>
      </c>
      <c r="AI2497" s="122">
        <v>3.6656043090799999E-2</v>
      </c>
      <c r="AJ2497" s="122">
        <v>3.6227573866399999E-2</v>
      </c>
      <c r="AK2497" s="122">
        <v>3.6227573866399999E-2</v>
      </c>
      <c r="AL2497" s="122">
        <v>0</v>
      </c>
    </row>
    <row r="2498" spans="1:38" hidden="1" x14ac:dyDescent="0.25">
      <c r="A2498" s="122" t="s">
        <v>2034</v>
      </c>
      <c r="B2498" s="122">
        <v>1</v>
      </c>
      <c r="C2498" s="122" t="s">
        <v>2229</v>
      </c>
      <c r="D2498" s="122" t="s">
        <v>2145</v>
      </c>
      <c r="E2498" s="122">
        <v>46</v>
      </c>
      <c r="F2498" s="122">
        <v>3.6461091844800002E-2</v>
      </c>
      <c r="G2498" s="122">
        <v>3.6526853935599998E-2</v>
      </c>
      <c r="H2498" s="122">
        <v>3.6496623125200002E-2</v>
      </c>
      <c r="I2498" s="122">
        <v>3.6504063341200002E-2</v>
      </c>
      <c r="J2498" s="122">
        <v>3.6423059265600001E-2</v>
      </c>
      <c r="K2498" s="122">
        <v>3.6452420995199998E-2</v>
      </c>
      <c r="L2498" s="122">
        <v>3.6378017712399999E-2</v>
      </c>
      <c r="M2498" s="122">
        <v>3.6269425914400001E-2</v>
      </c>
      <c r="N2498" s="122">
        <v>3.6145828787599997E-2</v>
      </c>
      <c r="O2498" s="122">
        <v>3.6029417283999998E-2</v>
      </c>
      <c r="P2498" s="122">
        <v>3.5924647805200001E-2</v>
      </c>
      <c r="Q2498" s="122">
        <v>3.5827592082800001E-2</v>
      </c>
      <c r="R2498" s="122">
        <v>3.5697620985599997E-2</v>
      </c>
      <c r="S2498" s="122">
        <v>3.5772588938799997E-2</v>
      </c>
      <c r="T2498" s="122">
        <v>3.5747213129599997E-2</v>
      </c>
      <c r="U2498" s="122">
        <v>3.5521658062799999E-2</v>
      </c>
      <c r="V2498" s="122">
        <v>3.54016535516E-2</v>
      </c>
      <c r="W2498" s="122">
        <v>3.5268534383600003E-2</v>
      </c>
      <c r="X2498" s="122">
        <v>3.5305773378399997E-2</v>
      </c>
      <c r="Y2498" s="122">
        <v>3.5117802426000003E-2</v>
      </c>
      <c r="Z2498" s="122">
        <v>3.4849498684000002E-2</v>
      </c>
      <c r="AA2498" s="122">
        <v>3.4626516397199998E-2</v>
      </c>
      <c r="AB2498" s="122">
        <v>3.4448594809999997E-2</v>
      </c>
      <c r="AC2498" s="122">
        <v>3.4371146952799997E-2</v>
      </c>
      <c r="AD2498" s="122">
        <v>3.42866935208E-2</v>
      </c>
      <c r="AE2498" s="122">
        <v>3.3920678394400001E-2</v>
      </c>
      <c r="AF2498" s="122">
        <v>3.3686314020800003E-2</v>
      </c>
      <c r="AG2498" s="122">
        <v>3.3298415469200003E-2</v>
      </c>
      <c r="AH2498" s="122">
        <v>3.2852743862400002E-2</v>
      </c>
      <c r="AI2498" s="122">
        <v>3.2543845779199998E-2</v>
      </c>
      <c r="AJ2498" s="122">
        <v>3.1787675866800001E-2</v>
      </c>
      <c r="AK2498" s="122">
        <v>3.1787675866800001E-2</v>
      </c>
      <c r="AL2498" s="122">
        <v>0</v>
      </c>
    </row>
    <row r="2499" spans="1:38" hidden="1" x14ac:dyDescent="0.25">
      <c r="A2499" s="122" t="s">
        <v>2034</v>
      </c>
      <c r="B2499" s="122">
        <v>1</v>
      </c>
      <c r="C2499" s="122" t="s">
        <v>2229</v>
      </c>
      <c r="D2499" s="122" t="s">
        <v>2146</v>
      </c>
      <c r="E2499" s="122">
        <v>46</v>
      </c>
      <c r="F2499" s="122">
        <v>0</v>
      </c>
      <c r="G2499" s="122">
        <v>0</v>
      </c>
      <c r="H2499" s="122">
        <v>0</v>
      </c>
      <c r="I2499" s="122">
        <v>0</v>
      </c>
      <c r="J2499" s="122">
        <v>0</v>
      </c>
      <c r="K2499" s="122">
        <v>0</v>
      </c>
      <c r="L2499" s="122">
        <v>0</v>
      </c>
      <c r="M2499" s="122">
        <v>0</v>
      </c>
      <c r="N2499" s="122">
        <v>0</v>
      </c>
      <c r="O2499" s="122">
        <v>0</v>
      </c>
      <c r="P2499" s="122">
        <v>0</v>
      </c>
      <c r="Q2499" s="122">
        <v>0</v>
      </c>
      <c r="R2499" s="122">
        <v>0</v>
      </c>
      <c r="S2499" s="122">
        <v>0</v>
      </c>
      <c r="T2499" s="122">
        <v>0</v>
      </c>
      <c r="U2499" s="122">
        <v>0</v>
      </c>
      <c r="V2499" s="122">
        <v>0</v>
      </c>
      <c r="W2499" s="122">
        <v>0</v>
      </c>
      <c r="X2499" s="122">
        <v>0</v>
      </c>
      <c r="Y2499" s="122">
        <v>0</v>
      </c>
      <c r="Z2499" s="122">
        <v>0</v>
      </c>
      <c r="AA2499" s="122">
        <v>0</v>
      </c>
      <c r="AB2499" s="122">
        <v>0</v>
      </c>
      <c r="AC2499" s="122">
        <v>0</v>
      </c>
      <c r="AD2499" s="122">
        <v>0</v>
      </c>
      <c r="AE2499" s="122">
        <v>0</v>
      </c>
      <c r="AF2499" s="122">
        <v>0</v>
      </c>
      <c r="AG2499" s="122">
        <v>0</v>
      </c>
      <c r="AH2499" s="122">
        <v>0</v>
      </c>
      <c r="AI2499" s="122">
        <v>0</v>
      </c>
      <c r="AJ2499" s="122">
        <v>0</v>
      </c>
      <c r="AK2499" s="122">
        <v>0</v>
      </c>
      <c r="AL2499" s="122">
        <v>0</v>
      </c>
    </row>
    <row r="2500" spans="1:38" hidden="1" x14ac:dyDescent="0.25">
      <c r="A2500" s="122" t="s">
        <v>2034</v>
      </c>
      <c r="B2500" s="122">
        <v>1</v>
      </c>
      <c r="C2500" s="122" t="s">
        <v>2229</v>
      </c>
      <c r="D2500" s="122" t="s">
        <v>2147</v>
      </c>
      <c r="E2500" s="122">
        <v>46</v>
      </c>
      <c r="F2500" s="122">
        <v>1.3677777811599999E-2</v>
      </c>
      <c r="G2500" s="122">
        <v>1.38426125068E-2</v>
      </c>
      <c r="H2500" s="122">
        <v>1.4064473841600001E-2</v>
      </c>
      <c r="I2500" s="122">
        <v>1.4256837585199999E-2</v>
      </c>
      <c r="J2500" s="122">
        <v>1.4339701734400001E-2</v>
      </c>
      <c r="K2500" s="122">
        <v>1.43899463596E-2</v>
      </c>
      <c r="L2500" s="122">
        <v>1.44660811176E-2</v>
      </c>
      <c r="M2500" s="122">
        <v>1.45240456004E-2</v>
      </c>
      <c r="N2500" s="122">
        <v>1.4850878719600001E-2</v>
      </c>
      <c r="O2500" s="122">
        <v>1.4871340366399999E-2</v>
      </c>
      <c r="P2500" s="122">
        <v>1.4838469813999999E-2</v>
      </c>
      <c r="Q2500" s="122">
        <v>1.4729192581599999E-2</v>
      </c>
      <c r="R2500" s="122">
        <v>1.4600253704400001E-2</v>
      </c>
      <c r="S2500" s="122">
        <v>1.4525689416E-2</v>
      </c>
      <c r="T2500" s="122">
        <v>1.44415470472E-2</v>
      </c>
      <c r="U2500" s="122">
        <v>1.4304027572800001E-2</v>
      </c>
      <c r="V2500" s="122">
        <v>1.41053736348E-2</v>
      </c>
      <c r="W2500" s="122">
        <v>1.39808643632E-2</v>
      </c>
      <c r="X2500" s="122">
        <v>1.3825739443600001E-2</v>
      </c>
      <c r="Y2500" s="122">
        <v>1.3703030121199999E-2</v>
      </c>
      <c r="Z2500" s="122">
        <v>1.35331333396E-2</v>
      </c>
      <c r="AA2500" s="122">
        <v>1.3304380829599999E-2</v>
      </c>
      <c r="AB2500" s="122">
        <v>1.30416328728E-2</v>
      </c>
      <c r="AC2500" s="122">
        <v>1.2918480094800001E-2</v>
      </c>
      <c r="AD2500" s="122">
        <v>1.2709570216000001E-2</v>
      </c>
      <c r="AE2500" s="122">
        <v>1.2673100263600001E-2</v>
      </c>
      <c r="AF2500" s="122">
        <v>1.2600194824000001E-2</v>
      </c>
      <c r="AG2500" s="122">
        <v>1.2427800798E-2</v>
      </c>
      <c r="AH2500" s="122">
        <v>1.22544860256E-2</v>
      </c>
      <c r="AI2500" s="122">
        <v>1.20823060288E-2</v>
      </c>
      <c r="AJ2500" s="122">
        <v>1.15881679928E-2</v>
      </c>
      <c r="AK2500" s="122">
        <v>1.15881679928E-2</v>
      </c>
      <c r="AL2500" s="122">
        <v>0</v>
      </c>
    </row>
    <row r="2501" spans="1:38" hidden="1" x14ac:dyDescent="0.25">
      <c r="A2501" s="122" t="s">
        <v>2034</v>
      </c>
      <c r="B2501" s="122">
        <v>1</v>
      </c>
      <c r="C2501" s="122" t="s">
        <v>2229</v>
      </c>
      <c r="D2501" s="122" t="s">
        <v>475</v>
      </c>
      <c r="E2501" s="122">
        <v>46</v>
      </c>
      <c r="F2501" s="122">
        <v>3.1949153812800002E-2</v>
      </c>
      <c r="G2501" s="122">
        <v>3.2208182831999999E-2</v>
      </c>
      <c r="H2501" s="122">
        <v>3.2496006141199997E-2</v>
      </c>
      <c r="I2501" s="122">
        <v>3.2655429030000002E-2</v>
      </c>
      <c r="J2501" s="122">
        <v>3.2823960425199999E-2</v>
      </c>
      <c r="K2501" s="122">
        <v>3.2973203407200002E-2</v>
      </c>
      <c r="L2501" s="122">
        <v>3.3129470415999999E-2</v>
      </c>
      <c r="M2501" s="122">
        <v>3.3232731733600002E-2</v>
      </c>
      <c r="N2501" s="122">
        <v>3.3375091862000002E-2</v>
      </c>
      <c r="O2501" s="122">
        <v>3.3421534369999999E-2</v>
      </c>
      <c r="P2501" s="122">
        <v>3.3448175482399999E-2</v>
      </c>
      <c r="Q2501" s="122">
        <v>3.3439626040800002E-2</v>
      </c>
      <c r="R2501" s="122">
        <v>3.3462583965999999E-2</v>
      </c>
      <c r="S2501" s="122">
        <v>3.35262340868E-2</v>
      </c>
      <c r="T2501" s="122">
        <v>3.3550907756800002E-2</v>
      </c>
      <c r="U2501" s="122">
        <v>3.36042775012E-2</v>
      </c>
      <c r="V2501" s="122">
        <v>3.3611472218800002E-2</v>
      </c>
      <c r="W2501" s="122">
        <v>3.3586454652800003E-2</v>
      </c>
      <c r="X2501" s="122">
        <v>3.3588225473599999E-2</v>
      </c>
      <c r="Y2501" s="122">
        <v>3.3672689237600001E-2</v>
      </c>
      <c r="Z2501" s="122">
        <v>3.3696521902400002E-2</v>
      </c>
      <c r="AA2501" s="122">
        <v>3.3747989883999997E-2</v>
      </c>
      <c r="AB2501" s="122">
        <v>3.3824772979200002E-2</v>
      </c>
      <c r="AC2501" s="122">
        <v>3.3900684182399998E-2</v>
      </c>
      <c r="AD2501" s="122">
        <v>3.4228111024800001E-2</v>
      </c>
      <c r="AE2501" s="122">
        <v>3.4346316804799999E-2</v>
      </c>
      <c r="AF2501" s="122">
        <v>3.4383454739200001E-2</v>
      </c>
      <c r="AG2501" s="122">
        <v>3.4371385781599997E-2</v>
      </c>
      <c r="AH2501" s="122">
        <v>3.4382468889999997E-2</v>
      </c>
      <c r="AI2501" s="122">
        <v>3.4364671558E-2</v>
      </c>
      <c r="AJ2501" s="122">
        <v>3.4175051374800001E-2</v>
      </c>
      <c r="AK2501" s="122">
        <v>3.4175051374800001E-2</v>
      </c>
      <c r="AL2501" s="122">
        <v>0</v>
      </c>
    </row>
    <row r="2502" spans="1:38" hidden="1" x14ac:dyDescent="0.25">
      <c r="A2502" s="122" t="s">
        <v>2034</v>
      </c>
      <c r="B2502" s="122">
        <v>1</v>
      </c>
      <c r="C2502" s="122" t="s">
        <v>2229</v>
      </c>
      <c r="D2502" s="122" t="s">
        <v>2148</v>
      </c>
      <c r="E2502" s="122">
        <v>46</v>
      </c>
      <c r="F2502" s="122">
        <v>0</v>
      </c>
      <c r="G2502" s="122">
        <v>0</v>
      </c>
      <c r="H2502" s="122">
        <v>0</v>
      </c>
      <c r="I2502" s="122">
        <v>0</v>
      </c>
      <c r="J2502" s="122">
        <v>0</v>
      </c>
      <c r="K2502" s="122">
        <v>0</v>
      </c>
      <c r="L2502" s="122">
        <v>0</v>
      </c>
      <c r="M2502" s="122">
        <v>0</v>
      </c>
      <c r="N2502" s="122">
        <v>0</v>
      </c>
      <c r="O2502" s="122">
        <v>0</v>
      </c>
      <c r="P2502" s="122">
        <v>0</v>
      </c>
      <c r="Q2502" s="122">
        <v>0</v>
      </c>
      <c r="R2502" s="122">
        <v>0</v>
      </c>
      <c r="S2502" s="122">
        <v>0</v>
      </c>
      <c r="T2502" s="122">
        <v>0</v>
      </c>
      <c r="U2502" s="122">
        <v>0</v>
      </c>
      <c r="V2502" s="122">
        <v>0</v>
      </c>
      <c r="W2502" s="122">
        <v>0</v>
      </c>
      <c r="X2502" s="122">
        <v>0</v>
      </c>
      <c r="Y2502" s="122">
        <v>0</v>
      </c>
      <c r="Z2502" s="122">
        <v>0</v>
      </c>
      <c r="AA2502" s="122">
        <v>0</v>
      </c>
      <c r="AB2502" s="122">
        <v>0</v>
      </c>
      <c r="AC2502" s="122">
        <v>0</v>
      </c>
      <c r="AD2502" s="122">
        <v>0</v>
      </c>
      <c r="AE2502" s="122">
        <v>0</v>
      </c>
      <c r="AF2502" s="122">
        <v>0</v>
      </c>
      <c r="AG2502" s="122">
        <v>0</v>
      </c>
      <c r="AH2502" s="122">
        <v>0</v>
      </c>
      <c r="AI2502" s="122">
        <v>0</v>
      </c>
      <c r="AJ2502" s="122">
        <v>0</v>
      </c>
      <c r="AK2502" s="122">
        <v>0</v>
      </c>
      <c r="AL2502" s="122">
        <v>0</v>
      </c>
    </row>
    <row r="2503" spans="1:38" hidden="1" x14ac:dyDescent="0.25">
      <c r="A2503" s="122" t="s">
        <v>2034</v>
      </c>
      <c r="B2503" s="122">
        <v>1</v>
      </c>
      <c r="C2503" s="122" t="s">
        <v>2229</v>
      </c>
      <c r="D2503" s="122" t="s">
        <v>2149</v>
      </c>
      <c r="E2503" s="122">
        <v>46</v>
      </c>
      <c r="F2503" s="122">
        <v>0</v>
      </c>
      <c r="G2503" s="122">
        <v>0</v>
      </c>
      <c r="H2503" s="122">
        <v>0</v>
      </c>
      <c r="I2503" s="122">
        <v>0</v>
      </c>
      <c r="J2503" s="122">
        <v>0</v>
      </c>
      <c r="K2503" s="122">
        <v>0</v>
      </c>
      <c r="L2503" s="122">
        <v>0</v>
      </c>
      <c r="M2503" s="122">
        <v>0</v>
      </c>
      <c r="N2503" s="122">
        <v>0</v>
      </c>
      <c r="O2503" s="122">
        <v>0</v>
      </c>
      <c r="P2503" s="122">
        <v>0</v>
      </c>
      <c r="Q2503" s="122">
        <v>0</v>
      </c>
      <c r="R2503" s="122">
        <v>0</v>
      </c>
      <c r="S2503" s="122">
        <v>0</v>
      </c>
      <c r="T2503" s="122">
        <v>0</v>
      </c>
      <c r="U2503" s="122">
        <v>0</v>
      </c>
      <c r="V2503" s="122">
        <v>0</v>
      </c>
      <c r="W2503" s="122">
        <v>0</v>
      </c>
      <c r="X2503" s="122">
        <v>0</v>
      </c>
      <c r="Y2503" s="122">
        <v>0</v>
      </c>
      <c r="Z2503" s="122">
        <v>0</v>
      </c>
      <c r="AA2503" s="122">
        <v>0</v>
      </c>
      <c r="AB2503" s="122">
        <v>0</v>
      </c>
      <c r="AC2503" s="122">
        <v>0</v>
      </c>
      <c r="AD2503" s="122">
        <v>0</v>
      </c>
      <c r="AE2503" s="122">
        <v>0</v>
      </c>
      <c r="AF2503" s="122">
        <v>0</v>
      </c>
      <c r="AG2503" s="122">
        <v>0</v>
      </c>
      <c r="AH2503" s="122">
        <v>0</v>
      </c>
      <c r="AI2503" s="122">
        <v>0</v>
      </c>
      <c r="AJ2503" s="122">
        <v>0</v>
      </c>
      <c r="AK2503" s="122">
        <v>0</v>
      </c>
      <c r="AL2503" s="122">
        <v>0</v>
      </c>
    </row>
    <row r="2504" spans="1:38" hidden="1" x14ac:dyDescent="0.25">
      <c r="A2504" s="122" t="s">
        <v>2034</v>
      </c>
      <c r="B2504" s="122">
        <v>1</v>
      </c>
      <c r="C2504" s="122" t="s">
        <v>2229</v>
      </c>
      <c r="D2504" s="122" t="s">
        <v>2150</v>
      </c>
      <c r="E2504" s="122">
        <v>46</v>
      </c>
      <c r="F2504" s="122">
        <v>3.8548479356800003E-2</v>
      </c>
      <c r="G2504" s="122">
        <v>3.9462124088800003E-2</v>
      </c>
      <c r="H2504" s="122">
        <v>4.0517099655199999E-2</v>
      </c>
      <c r="I2504" s="122">
        <v>4.1948134149599997E-2</v>
      </c>
      <c r="J2504" s="122">
        <v>4.2792529567199998E-2</v>
      </c>
      <c r="K2504" s="122">
        <v>4.3670879865199998E-2</v>
      </c>
      <c r="L2504" s="122">
        <v>4.4380071923600002E-2</v>
      </c>
      <c r="M2504" s="122">
        <v>4.4926153862800002E-2</v>
      </c>
      <c r="N2504" s="122">
        <v>4.5368137740800001E-2</v>
      </c>
      <c r="O2504" s="122">
        <v>4.5766122172400003E-2</v>
      </c>
      <c r="P2504" s="122">
        <v>4.5990593233199997E-2</v>
      </c>
      <c r="Q2504" s="122">
        <v>4.5985526081600003E-2</v>
      </c>
      <c r="R2504" s="122">
        <v>4.6286518793199997E-2</v>
      </c>
      <c r="S2504" s="122">
        <v>4.6509920715999999E-2</v>
      </c>
      <c r="T2504" s="122">
        <v>4.6640289715599997E-2</v>
      </c>
      <c r="U2504" s="122">
        <v>4.64392858272E-2</v>
      </c>
      <c r="V2504" s="122">
        <v>4.6237103892000003E-2</v>
      </c>
      <c r="W2504" s="122">
        <v>4.6245124013200002E-2</v>
      </c>
      <c r="X2504" s="122">
        <v>4.61791878856E-2</v>
      </c>
      <c r="Y2504" s="122">
        <v>4.6046313182800003E-2</v>
      </c>
      <c r="Z2504" s="122">
        <v>4.61201193516E-2</v>
      </c>
      <c r="AA2504" s="122">
        <v>4.60407028956E-2</v>
      </c>
      <c r="AB2504" s="122">
        <v>4.5923777185999999E-2</v>
      </c>
      <c r="AC2504" s="122">
        <v>4.5798855331599997E-2</v>
      </c>
      <c r="AD2504" s="122">
        <v>4.5513416678800003E-2</v>
      </c>
      <c r="AE2504" s="122">
        <v>4.5352834016000002E-2</v>
      </c>
      <c r="AF2504" s="122">
        <v>4.5270204882000002E-2</v>
      </c>
      <c r="AG2504" s="122">
        <v>4.5218167330000003E-2</v>
      </c>
      <c r="AH2504" s="122">
        <v>4.5078578215999997E-2</v>
      </c>
      <c r="AI2504" s="122">
        <v>4.4960699590799999E-2</v>
      </c>
      <c r="AJ2504" s="122">
        <v>4.3563681649599999E-2</v>
      </c>
      <c r="AK2504" s="122">
        <v>4.3563681649599999E-2</v>
      </c>
      <c r="AL2504" s="122">
        <v>0</v>
      </c>
    </row>
    <row r="2505" spans="1:38" hidden="1" x14ac:dyDescent="0.25">
      <c r="A2505" s="122" t="s">
        <v>2034</v>
      </c>
      <c r="B2505" s="122">
        <v>1</v>
      </c>
      <c r="C2505" s="122" t="s">
        <v>2229</v>
      </c>
      <c r="D2505" s="122" t="s">
        <v>2151</v>
      </c>
      <c r="E2505" s="122">
        <v>46</v>
      </c>
      <c r="F2505" s="122">
        <v>1.1481156428E-3</v>
      </c>
      <c r="G2505" s="122">
        <v>1.2017675376E-3</v>
      </c>
      <c r="H2505" s="122">
        <v>1.2743108223999999E-3</v>
      </c>
      <c r="I2505" s="122">
        <v>1.3230190764E-3</v>
      </c>
      <c r="J2505" s="122">
        <v>1.3882255407999999E-3</v>
      </c>
      <c r="K2505" s="122">
        <v>1.4556860584E-3</v>
      </c>
      <c r="L2505" s="122">
        <v>1.5372193424000001E-3</v>
      </c>
      <c r="M2505" s="122">
        <v>1.5926191819999999E-3</v>
      </c>
      <c r="N2505" s="122">
        <v>1.6243130344000001E-3</v>
      </c>
      <c r="O2505" s="122">
        <v>1.6583093296E-3</v>
      </c>
      <c r="P2505" s="122">
        <v>1.6568918268E-3</v>
      </c>
      <c r="Q2505" s="122">
        <v>1.6696035496E-3</v>
      </c>
      <c r="R2505" s="122">
        <v>1.6964082016000001E-3</v>
      </c>
      <c r="S2505" s="122">
        <v>1.7114102712E-3</v>
      </c>
      <c r="T2505" s="122">
        <v>1.7169888231999999E-3</v>
      </c>
      <c r="U2505" s="122">
        <v>1.7178616672000001E-3</v>
      </c>
      <c r="V2505" s="122">
        <v>1.7187304764000001E-3</v>
      </c>
      <c r="W2505" s="122">
        <v>1.7172524824E-3</v>
      </c>
      <c r="X2505" s="122">
        <v>1.7157744856000001E-3</v>
      </c>
      <c r="Y2505" s="122">
        <v>1.721312712E-3</v>
      </c>
      <c r="Z2505" s="122">
        <v>1.7198286672E-3</v>
      </c>
      <c r="AA2505" s="122">
        <v>1.7183446223999999E-3</v>
      </c>
      <c r="AB2505" s="122">
        <v>1.7168605803999999E-3</v>
      </c>
      <c r="AC2505" s="122">
        <v>1.7223685584E-3</v>
      </c>
      <c r="AD2505" s="122">
        <v>1.7208784656000001E-3</v>
      </c>
      <c r="AE2505" s="122">
        <v>1.7380015072E-3</v>
      </c>
      <c r="AF2505" s="122">
        <v>1.7434691596E-3</v>
      </c>
      <c r="AG2505" s="122">
        <v>1.7466021047999999E-3</v>
      </c>
      <c r="AH2505" s="122">
        <v>1.7497269832E-3</v>
      </c>
      <c r="AI2505" s="122">
        <v>1.7574809504000001E-3</v>
      </c>
      <c r="AJ2505" s="122">
        <v>1.7559525480000001E-3</v>
      </c>
      <c r="AK2505" s="122">
        <v>1.7559525480000001E-3</v>
      </c>
      <c r="AL2505" s="122">
        <v>0</v>
      </c>
    </row>
    <row r="2506" spans="1:38" hidden="1" x14ac:dyDescent="0.25">
      <c r="A2506" s="122" t="s">
        <v>2034</v>
      </c>
      <c r="B2506" s="122">
        <v>1</v>
      </c>
      <c r="C2506" s="122" t="s">
        <v>2229</v>
      </c>
      <c r="D2506" s="122" t="s">
        <v>2152</v>
      </c>
      <c r="E2506" s="122">
        <v>46</v>
      </c>
      <c r="F2506" s="122">
        <v>2.5132524720799999E-2</v>
      </c>
      <c r="G2506" s="122">
        <v>2.5214226080399998E-2</v>
      </c>
      <c r="H2506" s="122">
        <v>2.51943015548E-2</v>
      </c>
      <c r="I2506" s="122">
        <v>2.5160789390799999E-2</v>
      </c>
      <c r="J2506" s="122">
        <v>2.51508317648E-2</v>
      </c>
      <c r="K2506" s="122">
        <v>2.5231345064800001E-2</v>
      </c>
      <c r="L2506" s="122">
        <v>2.51153095788E-2</v>
      </c>
      <c r="M2506" s="122">
        <v>2.50009159904E-2</v>
      </c>
      <c r="N2506" s="122">
        <v>2.48354953952E-2</v>
      </c>
      <c r="O2506" s="122">
        <v>2.46596297304E-2</v>
      </c>
      <c r="P2506" s="122">
        <v>2.45411218024E-2</v>
      </c>
      <c r="Q2506" s="122">
        <v>2.44603857344E-2</v>
      </c>
      <c r="R2506" s="122">
        <v>2.4407072090800001E-2</v>
      </c>
      <c r="S2506" s="122">
        <v>2.4496253857600001E-2</v>
      </c>
      <c r="T2506" s="122">
        <v>2.5215907295599999E-2</v>
      </c>
      <c r="U2506" s="122">
        <v>2.5235967254399999E-2</v>
      </c>
      <c r="V2506" s="122">
        <v>2.5471316595200001E-2</v>
      </c>
      <c r="W2506" s="122">
        <v>2.6317018372400001E-2</v>
      </c>
      <c r="X2506" s="122">
        <v>2.6444502280000001E-2</v>
      </c>
      <c r="Y2506" s="122">
        <v>2.6896733544799999E-2</v>
      </c>
      <c r="Z2506" s="122">
        <v>2.70266103716E-2</v>
      </c>
      <c r="AA2506" s="122">
        <v>2.7533561372800001E-2</v>
      </c>
      <c r="AB2506" s="122">
        <v>2.79996236548E-2</v>
      </c>
      <c r="AC2506" s="122">
        <v>2.88332823548E-2</v>
      </c>
      <c r="AD2506" s="122">
        <v>2.8796632438E-2</v>
      </c>
      <c r="AE2506" s="122">
        <v>2.9011735045999999E-2</v>
      </c>
      <c r="AF2506" s="122">
        <v>2.8982232353200001E-2</v>
      </c>
      <c r="AG2506" s="122">
        <v>2.9378001573199999E-2</v>
      </c>
      <c r="AH2506" s="122">
        <v>2.9677155947599999E-2</v>
      </c>
      <c r="AI2506" s="122">
        <v>3.0023359760799999E-2</v>
      </c>
      <c r="AJ2506" s="122">
        <v>2.93640747204E-2</v>
      </c>
      <c r="AK2506" s="122">
        <v>2.93640747204E-2</v>
      </c>
      <c r="AL2506" s="122">
        <v>0</v>
      </c>
    </row>
    <row r="2507" spans="1:38" hidden="1" x14ac:dyDescent="0.25">
      <c r="A2507" s="122" t="s">
        <v>2034</v>
      </c>
      <c r="B2507" s="122">
        <v>1</v>
      </c>
      <c r="C2507" s="122" t="s">
        <v>2229</v>
      </c>
      <c r="D2507" s="122" t="s">
        <v>2153</v>
      </c>
      <c r="E2507" s="122">
        <v>46</v>
      </c>
      <c r="F2507" s="122">
        <v>0.96755336384000001</v>
      </c>
      <c r="G2507" s="122">
        <v>0.97394163243999998</v>
      </c>
      <c r="H2507" s="122">
        <v>0.98045047836120003</v>
      </c>
      <c r="I2507" s="122">
        <v>0.98469106576959997</v>
      </c>
      <c r="J2507" s="122">
        <v>0.98982671427919999</v>
      </c>
      <c r="K2507" s="122">
        <v>0.99384113991120004</v>
      </c>
      <c r="L2507" s="122">
        <v>1.0001005186172001</v>
      </c>
      <c r="M2507" s="122">
        <v>1.0046812847568001</v>
      </c>
      <c r="N2507" s="122">
        <v>1.0087535073</v>
      </c>
      <c r="O2507" s="122">
        <v>1.0115770503384001</v>
      </c>
      <c r="P2507" s="122">
        <v>1.0135405364028001</v>
      </c>
      <c r="Q2507" s="122">
        <v>1.0150141125712</v>
      </c>
      <c r="R2507" s="122">
        <v>1.0156999099968</v>
      </c>
      <c r="S2507" s="122">
        <v>1.0162356573152</v>
      </c>
      <c r="T2507" s="122">
        <v>1.0166165772336</v>
      </c>
      <c r="U2507" s="122">
        <v>1.0172781220111999</v>
      </c>
      <c r="V2507" s="122">
        <v>1.0186181485507999</v>
      </c>
      <c r="W2507" s="122">
        <v>1.0197850486432001</v>
      </c>
      <c r="X2507" s="122">
        <v>1.0205509925576</v>
      </c>
      <c r="Y2507" s="122">
        <v>1.0208963923368</v>
      </c>
      <c r="Z2507" s="122">
        <v>1.0220114166612</v>
      </c>
      <c r="AA2507" s="122">
        <v>1.0227471751307999</v>
      </c>
      <c r="AB2507" s="122">
        <v>1.0240458680283999</v>
      </c>
      <c r="AC2507" s="122">
        <v>1.0250190007568001</v>
      </c>
      <c r="AD2507" s="122">
        <v>1.0261056977472001</v>
      </c>
      <c r="AE2507" s="122">
        <v>1.028112721594</v>
      </c>
      <c r="AF2507" s="122">
        <v>1.0305782495316</v>
      </c>
      <c r="AG2507" s="122">
        <v>1.0397419127284</v>
      </c>
      <c r="AH2507" s="122">
        <v>1.044743565474</v>
      </c>
      <c r="AI2507" s="122">
        <v>1.0546794038816001</v>
      </c>
      <c r="AJ2507" s="122">
        <v>1.0500652214304</v>
      </c>
      <c r="AK2507" s="122">
        <v>1.0500652214304</v>
      </c>
      <c r="AL2507" s="122">
        <v>0</v>
      </c>
    </row>
    <row r="2508" spans="1:38" hidden="1" x14ac:dyDescent="0.25">
      <c r="A2508" s="122" t="s">
        <v>2034</v>
      </c>
      <c r="B2508" s="122">
        <v>1</v>
      </c>
      <c r="C2508" s="122" t="s">
        <v>2229</v>
      </c>
      <c r="D2508" s="122" t="s">
        <v>2154</v>
      </c>
      <c r="E2508" s="122">
        <v>46</v>
      </c>
      <c r="F2508" s="122">
        <v>0.52026579761519998</v>
      </c>
      <c r="G2508" s="122">
        <v>0.52389698617760005</v>
      </c>
      <c r="H2508" s="122">
        <v>0.526768050564</v>
      </c>
      <c r="I2508" s="122">
        <v>0.53010011856759998</v>
      </c>
      <c r="J2508" s="122">
        <v>0.53150544703760005</v>
      </c>
      <c r="K2508" s="122">
        <v>0.53237885086680004</v>
      </c>
      <c r="L2508" s="122">
        <v>0.53284146636840002</v>
      </c>
      <c r="M2508" s="122">
        <v>0.53288578159319999</v>
      </c>
      <c r="N2508" s="122">
        <v>0.53188678110679999</v>
      </c>
      <c r="O2508" s="122">
        <v>0.53229966411719998</v>
      </c>
      <c r="P2508" s="122">
        <v>0.53093540965079999</v>
      </c>
      <c r="Q2508" s="122">
        <v>0.52920564777919998</v>
      </c>
      <c r="R2508" s="122">
        <v>0.52728761769599997</v>
      </c>
      <c r="S2508" s="122">
        <v>0.52486249847080002</v>
      </c>
      <c r="T2508" s="122">
        <v>0.52174699568880001</v>
      </c>
      <c r="U2508" s="122">
        <v>0.51996191254559998</v>
      </c>
      <c r="V2508" s="122">
        <v>0.52100940797079998</v>
      </c>
      <c r="W2508" s="122">
        <v>0.51843659577080003</v>
      </c>
      <c r="X2508" s="122">
        <v>0.51526093865120004</v>
      </c>
      <c r="Y2508" s="122">
        <v>0.51287664009959999</v>
      </c>
      <c r="Z2508" s="122">
        <v>0.51009107633119999</v>
      </c>
      <c r="AA2508" s="122">
        <v>0.50743946196440004</v>
      </c>
      <c r="AB2508" s="122">
        <v>0.50494614203599997</v>
      </c>
      <c r="AC2508" s="122">
        <v>0.50211248355799998</v>
      </c>
      <c r="AD2508" s="122">
        <v>0.49937968471159999</v>
      </c>
      <c r="AE2508" s="122">
        <v>0.49727270969039999</v>
      </c>
      <c r="AF2508" s="122">
        <v>0.49555481144960001</v>
      </c>
      <c r="AG2508" s="122">
        <v>0.49457401829359998</v>
      </c>
      <c r="AH2508" s="122">
        <v>0.49329195696200001</v>
      </c>
      <c r="AI2508" s="122">
        <v>0.49256126914960002</v>
      </c>
      <c r="AJ2508" s="122">
        <v>0.48560838730599998</v>
      </c>
      <c r="AK2508" s="122">
        <v>0.48560838730599998</v>
      </c>
      <c r="AL2508" s="122">
        <v>0</v>
      </c>
    </row>
    <row r="2509" spans="1:38" hidden="1" x14ac:dyDescent="0.25">
      <c r="A2509" s="122" t="s">
        <v>2034</v>
      </c>
      <c r="B2509" s="122">
        <v>1</v>
      </c>
      <c r="C2509" s="122" t="s">
        <v>2229</v>
      </c>
      <c r="D2509" s="122" t="s">
        <v>2155</v>
      </c>
      <c r="E2509" s="122">
        <v>46</v>
      </c>
      <c r="F2509" s="122">
        <v>3.5909454000000003E-4</v>
      </c>
      <c r="G2509" s="122">
        <v>3.7977952040000001E-4</v>
      </c>
      <c r="H2509" s="122">
        <v>4.2462152880000002E-4</v>
      </c>
      <c r="I2509" s="122">
        <v>4.3058770720000002E-4</v>
      </c>
      <c r="J2509" s="122">
        <v>4.505525052E-4</v>
      </c>
      <c r="K2509" s="122">
        <v>4.7629790320000002E-4</v>
      </c>
      <c r="L2509" s="122">
        <v>4.8981263519999997E-4</v>
      </c>
      <c r="M2509" s="122">
        <v>4.9722217719999997E-4</v>
      </c>
      <c r="N2509" s="122">
        <v>5.0255946439999998E-4</v>
      </c>
      <c r="O2509" s="122">
        <v>5.1565831800000003E-4</v>
      </c>
      <c r="P2509" s="122">
        <v>5.285948752E-4</v>
      </c>
      <c r="Q2509" s="122">
        <v>5.3166718079999996E-4</v>
      </c>
      <c r="R2509" s="122">
        <v>5.3274837840000002E-4</v>
      </c>
      <c r="S2509" s="122">
        <v>5.3186890120000005E-4</v>
      </c>
      <c r="T2509" s="122">
        <v>5.3287909360000003E-4</v>
      </c>
      <c r="U2509" s="122">
        <v>5.3384871400000004E-4</v>
      </c>
      <c r="V2509" s="122">
        <v>5.3477776239999996E-4</v>
      </c>
      <c r="W2509" s="122">
        <v>5.3190717439999995E-4</v>
      </c>
      <c r="X2509" s="122">
        <v>5.2903658640000004E-4</v>
      </c>
      <c r="Y2509" s="122">
        <v>5.2802524319999996E-4</v>
      </c>
      <c r="Z2509" s="122">
        <v>5.2514451080000002E-4</v>
      </c>
      <c r="AA2509" s="122">
        <v>5.2226377839999997E-4</v>
      </c>
      <c r="AB2509" s="122">
        <v>5.2304067479999996E-4</v>
      </c>
      <c r="AC2509" s="122">
        <v>5.310516792E-4</v>
      </c>
      <c r="AD2509" s="122">
        <v>5.4436653879999996E-4</v>
      </c>
      <c r="AE2509" s="122">
        <v>5.4311175240000004E-4</v>
      </c>
      <c r="AF2509" s="122">
        <v>5.4183667999999996E-4</v>
      </c>
      <c r="AG2509" s="122">
        <v>5.4765370520000001E-4</v>
      </c>
      <c r="AH2509" s="122">
        <v>5.4452953240000004E-4</v>
      </c>
      <c r="AI2509" s="122">
        <v>5.4316316879999996E-4</v>
      </c>
      <c r="AJ2509" s="122">
        <v>5.4002885159999995E-4</v>
      </c>
      <c r="AK2509" s="122">
        <v>5.4002885159999995E-4</v>
      </c>
      <c r="AL2509" s="122">
        <v>0</v>
      </c>
    </row>
    <row r="2510" spans="1:38" hidden="1" x14ac:dyDescent="0.25">
      <c r="A2510" s="122" t="s">
        <v>2034</v>
      </c>
      <c r="B2510" s="122">
        <v>1</v>
      </c>
      <c r="C2510" s="122" t="s">
        <v>2229</v>
      </c>
      <c r="D2510" s="122" t="s">
        <v>2156</v>
      </c>
      <c r="E2510" s="122">
        <v>46</v>
      </c>
      <c r="F2510" s="122">
        <v>2.3211817072807999</v>
      </c>
      <c r="G2510" s="122">
        <v>2.3234102757488002</v>
      </c>
      <c r="H2510" s="122">
        <v>2.3365487126911999</v>
      </c>
      <c r="I2510" s="122">
        <v>2.3426011656319998</v>
      </c>
      <c r="J2510" s="122">
        <v>2.3517299226147999</v>
      </c>
      <c r="K2510" s="122">
        <v>2.3546075405664002</v>
      </c>
      <c r="L2510" s="122">
        <v>2.3557924038375999</v>
      </c>
      <c r="M2510" s="122">
        <v>2.3566934538840001</v>
      </c>
      <c r="N2510" s="122">
        <v>2.360960318164</v>
      </c>
      <c r="O2510" s="122">
        <v>2.3658131133503999</v>
      </c>
      <c r="P2510" s="122">
        <v>2.3681394993143998</v>
      </c>
      <c r="Q2510" s="122">
        <v>2.3730230207376</v>
      </c>
      <c r="R2510" s="122">
        <v>2.3744458852632002</v>
      </c>
      <c r="S2510" s="122">
        <v>2.3754238067364</v>
      </c>
      <c r="T2510" s="122">
        <v>2.3759457961176</v>
      </c>
      <c r="U2510" s="122">
        <v>2.3797466503720002</v>
      </c>
      <c r="V2510" s="122">
        <v>2.3827786378844</v>
      </c>
      <c r="W2510" s="122">
        <v>2.3894758155744</v>
      </c>
      <c r="X2510" s="122">
        <v>2.3903573185323999</v>
      </c>
      <c r="Y2510" s="122">
        <v>2.3976957368196001</v>
      </c>
      <c r="Z2510" s="122">
        <v>2.4035948634936002</v>
      </c>
      <c r="AA2510" s="122">
        <v>2.4105767246036001</v>
      </c>
      <c r="AB2510" s="122">
        <v>2.4146090273648002</v>
      </c>
      <c r="AC2510" s="122">
        <v>2.4191357873368</v>
      </c>
      <c r="AD2510" s="122">
        <v>2.4228549871456</v>
      </c>
      <c r="AE2510" s="122">
        <v>2.4306977694244001</v>
      </c>
      <c r="AF2510" s="122">
        <v>2.4400054117628001</v>
      </c>
      <c r="AG2510" s="122">
        <v>2.4451380370983999</v>
      </c>
      <c r="AH2510" s="122">
        <v>2.4564256500727999</v>
      </c>
      <c r="AI2510" s="122">
        <v>2.4658222694112002</v>
      </c>
      <c r="AJ2510" s="122">
        <v>2.4606954137108001</v>
      </c>
      <c r="AK2510" s="122">
        <v>2.4606954137108001</v>
      </c>
      <c r="AL2510" s="122">
        <v>0</v>
      </c>
    </row>
    <row r="2511" spans="1:38" hidden="1" x14ac:dyDescent="0.25">
      <c r="A2511" s="122" t="s">
        <v>2034</v>
      </c>
      <c r="B2511" s="122">
        <v>1</v>
      </c>
      <c r="C2511" s="122" t="s">
        <v>2229</v>
      </c>
      <c r="D2511" s="122" t="s">
        <v>2178</v>
      </c>
      <c r="E2511" s="122">
        <v>46</v>
      </c>
      <c r="F2511" s="122">
        <v>0</v>
      </c>
      <c r="G2511" s="122">
        <v>0</v>
      </c>
      <c r="H2511" s="122">
        <v>0</v>
      </c>
      <c r="I2511" s="122">
        <v>0</v>
      </c>
      <c r="J2511" s="122">
        <v>0</v>
      </c>
      <c r="K2511" s="122">
        <v>0</v>
      </c>
      <c r="L2511" s="122">
        <v>0</v>
      </c>
      <c r="M2511" s="122">
        <v>0</v>
      </c>
      <c r="N2511" s="122">
        <v>0</v>
      </c>
      <c r="O2511" s="122">
        <v>0</v>
      </c>
      <c r="P2511" s="122">
        <v>0</v>
      </c>
      <c r="Q2511" s="122">
        <v>0</v>
      </c>
      <c r="R2511" s="122">
        <v>0</v>
      </c>
      <c r="S2511" s="122">
        <v>0</v>
      </c>
      <c r="T2511" s="122">
        <v>0</v>
      </c>
      <c r="U2511" s="122">
        <v>0</v>
      </c>
      <c r="V2511" s="122">
        <v>0</v>
      </c>
      <c r="W2511" s="122">
        <v>0</v>
      </c>
      <c r="X2511" s="122">
        <v>0</v>
      </c>
      <c r="Y2511" s="122">
        <v>0</v>
      </c>
      <c r="Z2511" s="122">
        <v>0</v>
      </c>
      <c r="AA2511" s="122">
        <v>0</v>
      </c>
      <c r="AB2511" s="122">
        <v>0</v>
      </c>
      <c r="AC2511" s="122">
        <v>0</v>
      </c>
      <c r="AD2511" s="122">
        <v>0</v>
      </c>
      <c r="AE2511" s="122">
        <v>0</v>
      </c>
      <c r="AF2511" s="122">
        <v>0</v>
      </c>
      <c r="AG2511" s="122">
        <v>0</v>
      </c>
      <c r="AH2511" s="122">
        <v>0</v>
      </c>
      <c r="AI2511" s="122">
        <v>0</v>
      </c>
      <c r="AJ2511" s="122">
        <v>0</v>
      </c>
      <c r="AK2511" s="122">
        <v>0</v>
      </c>
      <c r="AL2511" s="122">
        <v>0</v>
      </c>
    </row>
    <row r="2512" spans="1:38" hidden="1" x14ac:dyDescent="0.25">
      <c r="A2512" s="122" t="s">
        <v>2034</v>
      </c>
      <c r="B2512" s="122">
        <v>1</v>
      </c>
      <c r="C2512" s="122" t="s">
        <v>2229</v>
      </c>
      <c r="D2512" s="122" t="s">
        <v>2157</v>
      </c>
      <c r="E2512" s="122">
        <v>46</v>
      </c>
      <c r="F2512" s="122">
        <v>0</v>
      </c>
      <c r="G2512" s="122">
        <v>0</v>
      </c>
      <c r="H2512" s="122">
        <v>0</v>
      </c>
      <c r="I2512" s="122">
        <v>0</v>
      </c>
      <c r="J2512" s="122">
        <v>0</v>
      </c>
      <c r="K2512" s="122">
        <v>0</v>
      </c>
      <c r="L2512" s="122">
        <v>0</v>
      </c>
      <c r="M2512" s="122">
        <v>0</v>
      </c>
      <c r="N2512" s="122">
        <v>0</v>
      </c>
      <c r="O2512" s="122">
        <v>0</v>
      </c>
      <c r="P2512" s="122">
        <v>0</v>
      </c>
      <c r="Q2512" s="122">
        <v>0</v>
      </c>
      <c r="R2512" s="122">
        <v>0</v>
      </c>
      <c r="S2512" s="122">
        <v>0</v>
      </c>
      <c r="T2512" s="122">
        <v>0</v>
      </c>
      <c r="U2512" s="122">
        <v>0</v>
      </c>
      <c r="V2512" s="122">
        <v>0</v>
      </c>
      <c r="W2512" s="122">
        <v>0</v>
      </c>
      <c r="X2512" s="122">
        <v>0</v>
      </c>
      <c r="Y2512" s="122">
        <v>0</v>
      </c>
      <c r="Z2512" s="122">
        <v>0</v>
      </c>
      <c r="AA2512" s="122">
        <v>0</v>
      </c>
      <c r="AB2512" s="122">
        <v>0</v>
      </c>
      <c r="AC2512" s="122">
        <v>0</v>
      </c>
      <c r="AD2512" s="122">
        <v>0</v>
      </c>
      <c r="AE2512" s="122">
        <v>0</v>
      </c>
      <c r="AF2512" s="122">
        <v>0</v>
      </c>
      <c r="AG2512" s="122">
        <v>0</v>
      </c>
      <c r="AH2512" s="122">
        <v>0</v>
      </c>
      <c r="AI2512" s="122">
        <v>0</v>
      </c>
      <c r="AJ2512" s="122">
        <v>0</v>
      </c>
      <c r="AK2512" s="122">
        <v>0</v>
      </c>
      <c r="AL2512" s="122">
        <v>0</v>
      </c>
    </row>
    <row r="2513" spans="1:38" hidden="1" x14ac:dyDescent="0.25">
      <c r="A2513" s="122" t="s">
        <v>2034</v>
      </c>
      <c r="B2513" s="122">
        <v>1</v>
      </c>
      <c r="C2513" s="122" t="s">
        <v>2229</v>
      </c>
      <c r="D2513" s="122" t="s">
        <v>2158</v>
      </c>
      <c r="E2513" s="122">
        <v>46</v>
      </c>
      <c r="F2513" s="122">
        <v>0</v>
      </c>
      <c r="G2513" s="122">
        <v>0</v>
      </c>
      <c r="H2513" s="122">
        <v>0</v>
      </c>
      <c r="I2513" s="122">
        <v>0</v>
      </c>
      <c r="J2513" s="122">
        <v>0</v>
      </c>
      <c r="K2513" s="122">
        <v>0</v>
      </c>
      <c r="L2513" s="122">
        <v>0</v>
      </c>
      <c r="M2513" s="122">
        <v>0</v>
      </c>
      <c r="N2513" s="122">
        <v>0</v>
      </c>
      <c r="O2513" s="122">
        <v>0</v>
      </c>
      <c r="P2513" s="122">
        <v>0</v>
      </c>
      <c r="Q2513" s="122">
        <v>0</v>
      </c>
      <c r="R2513" s="122">
        <v>0</v>
      </c>
      <c r="S2513" s="122">
        <v>0</v>
      </c>
      <c r="T2513" s="122">
        <v>0</v>
      </c>
      <c r="U2513" s="122">
        <v>0</v>
      </c>
      <c r="V2513" s="122">
        <v>0</v>
      </c>
      <c r="W2513" s="122">
        <v>0</v>
      </c>
      <c r="X2513" s="122">
        <v>0</v>
      </c>
      <c r="Y2513" s="122">
        <v>0</v>
      </c>
      <c r="Z2513" s="122">
        <v>0</v>
      </c>
      <c r="AA2513" s="122">
        <v>0</v>
      </c>
      <c r="AB2513" s="122">
        <v>0</v>
      </c>
      <c r="AC2513" s="122">
        <v>0</v>
      </c>
      <c r="AD2513" s="122">
        <v>0</v>
      </c>
      <c r="AE2513" s="122">
        <v>0</v>
      </c>
      <c r="AF2513" s="122">
        <v>0</v>
      </c>
      <c r="AG2513" s="122">
        <v>0</v>
      </c>
      <c r="AH2513" s="122">
        <v>0</v>
      </c>
      <c r="AI2513" s="122">
        <v>0</v>
      </c>
      <c r="AJ2513" s="122">
        <v>0</v>
      </c>
      <c r="AK2513" s="122">
        <v>0</v>
      </c>
      <c r="AL2513" s="122">
        <v>0</v>
      </c>
    </row>
    <row r="2514" spans="1:38" hidden="1" x14ac:dyDescent="0.25">
      <c r="A2514" s="122" t="s">
        <v>2034</v>
      </c>
      <c r="B2514" s="122">
        <v>1</v>
      </c>
      <c r="C2514" s="122" t="s">
        <v>2229</v>
      </c>
      <c r="D2514" s="122" t="s">
        <v>2159</v>
      </c>
      <c r="E2514" s="122">
        <v>46</v>
      </c>
      <c r="F2514" s="122">
        <v>1.6445805992E-3</v>
      </c>
      <c r="G2514" s="122">
        <v>1.6346340836E-3</v>
      </c>
      <c r="H2514" s="122">
        <v>1.621028402E-3</v>
      </c>
      <c r="I2514" s="122">
        <v>1.6088549036E-3</v>
      </c>
      <c r="J2514" s="122">
        <v>1.5859276860000001E-3</v>
      </c>
      <c r="K2514" s="122">
        <v>1.5670068764E-3</v>
      </c>
      <c r="L2514" s="122">
        <v>1.546028078E-3</v>
      </c>
      <c r="M2514" s="122">
        <v>1.5230769427999999E-3</v>
      </c>
      <c r="N2514" s="122">
        <v>1.5091116824000001E-3</v>
      </c>
      <c r="O2514" s="122">
        <v>1.4821873192E-3</v>
      </c>
      <c r="P2514" s="122">
        <v>1.493723588E-3</v>
      </c>
      <c r="Q2514" s="122">
        <v>1.4593358191999999E-3</v>
      </c>
      <c r="R2514" s="122">
        <v>1.4264944427999999E-3</v>
      </c>
      <c r="S2514" s="122">
        <v>1.3959726479999999E-3</v>
      </c>
      <c r="T2514" s="122">
        <v>1.3601858788000001E-3</v>
      </c>
      <c r="U2514" s="122">
        <v>1.324886794E-3</v>
      </c>
      <c r="V2514" s="122">
        <v>1.2994370703999999E-3</v>
      </c>
      <c r="W2514" s="122">
        <v>1.2678635228000001E-3</v>
      </c>
      <c r="X2514" s="122">
        <v>1.2338870544E-3</v>
      </c>
      <c r="Y2514" s="122">
        <v>1.197678972E-3</v>
      </c>
      <c r="Z2514" s="122">
        <v>1.1854731196000001E-3</v>
      </c>
      <c r="AA2514" s="122">
        <v>1.14932909E-3</v>
      </c>
      <c r="AB2514" s="122">
        <v>1.1131302756E-3</v>
      </c>
      <c r="AC2514" s="122">
        <v>1.0886528604E-3</v>
      </c>
      <c r="AD2514" s="122">
        <v>1.0534649160000001E-3</v>
      </c>
      <c r="AE2514" s="122">
        <v>1.0183958148000001E-3</v>
      </c>
      <c r="AF2514" s="122">
        <v>9.9072763440000004E-4</v>
      </c>
      <c r="AG2514" s="122">
        <v>9.5174240559999998E-4</v>
      </c>
      <c r="AH2514" s="122">
        <v>9.0341246519999997E-4</v>
      </c>
      <c r="AI2514" s="122">
        <v>8.6125112080000005E-4</v>
      </c>
      <c r="AJ2514" s="122">
        <v>8.1083000599999999E-4</v>
      </c>
      <c r="AK2514" s="122">
        <v>8.1083000599999999E-4</v>
      </c>
      <c r="AL2514" s="122">
        <v>0</v>
      </c>
    </row>
    <row r="2515" spans="1:38" hidden="1" x14ac:dyDescent="0.25">
      <c r="A2515" s="122" t="s">
        <v>2034</v>
      </c>
      <c r="B2515" s="122">
        <v>1</v>
      </c>
      <c r="C2515" s="122" t="s">
        <v>2229</v>
      </c>
      <c r="D2515" s="122" t="s">
        <v>2160</v>
      </c>
      <c r="E2515" s="122">
        <v>46</v>
      </c>
      <c r="F2515" s="122">
        <v>5.6163709700000002E-2</v>
      </c>
      <c r="G2515" s="122">
        <v>5.7228415938400001E-2</v>
      </c>
      <c r="H2515" s="122">
        <v>5.8405596286799998E-2</v>
      </c>
      <c r="I2515" s="122">
        <v>5.9162859523600002E-2</v>
      </c>
      <c r="J2515" s="122">
        <v>6.0475006012400002E-2</v>
      </c>
      <c r="K2515" s="122">
        <v>6.1689669120799998E-2</v>
      </c>
      <c r="L2515" s="122">
        <v>6.2491915197600001E-2</v>
      </c>
      <c r="M2515" s="122">
        <v>6.3106698550000007E-2</v>
      </c>
      <c r="N2515" s="122">
        <v>6.3998921327600003E-2</v>
      </c>
      <c r="O2515" s="122">
        <v>6.4913636813200004E-2</v>
      </c>
      <c r="P2515" s="122">
        <v>6.6053301398000003E-2</v>
      </c>
      <c r="Q2515" s="122">
        <v>6.7087985518400006E-2</v>
      </c>
      <c r="R2515" s="122">
        <v>6.7770243492000004E-2</v>
      </c>
      <c r="S2515" s="122">
        <v>6.82275488608E-2</v>
      </c>
      <c r="T2515" s="122">
        <v>6.9157248778800001E-2</v>
      </c>
      <c r="U2515" s="122">
        <v>6.9682035964799993E-2</v>
      </c>
      <c r="V2515" s="122">
        <v>7.0394279827199993E-2</v>
      </c>
      <c r="W2515" s="122">
        <v>7.1721383538000005E-2</v>
      </c>
      <c r="X2515" s="122">
        <v>7.2673568321200005E-2</v>
      </c>
      <c r="Y2515" s="122">
        <v>7.3475784569599994E-2</v>
      </c>
      <c r="Z2515" s="122">
        <v>7.4442960821599999E-2</v>
      </c>
      <c r="AA2515" s="122">
        <v>7.55376050268E-2</v>
      </c>
      <c r="AB2515" s="122">
        <v>7.6752218387600005E-2</v>
      </c>
      <c r="AC2515" s="122">
        <v>7.7531929725599996E-2</v>
      </c>
      <c r="AD2515" s="122">
        <v>7.8724042199599997E-2</v>
      </c>
      <c r="AE2515" s="122">
        <v>8.0051119517599995E-2</v>
      </c>
      <c r="AF2515" s="122">
        <v>8.1415684243600003E-2</v>
      </c>
      <c r="AG2515" s="122">
        <v>9.5332249734399993E-2</v>
      </c>
      <c r="AH2515" s="122">
        <v>9.5339615142799997E-2</v>
      </c>
      <c r="AI2515" s="122">
        <v>9.5346980528800002E-2</v>
      </c>
      <c r="AJ2515" s="122">
        <v>9.5346847716399993E-2</v>
      </c>
      <c r="AK2515" s="122">
        <v>9.5346847716399993E-2</v>
      </c>
      <c r="AL2515" s="122">
        <v>0</v>
      </c>
    </row>
    <row r="2516" spans="1:38" hidden="1" x14ac:dyDescent="0.25">
      <c r="A2516" s="122" t="s">
        <v>2034</v>
      </c>
      <c r="B2516" s="122">
        <v>1</v>
      </c>
      <c r="C2516" s="122" t="s">
        <v>2229</v>
      </c>
      <c r="D2516" s="122" t="s">
        <v>2161</v>
      </c>
      <c r="E2516" s="122">
        <v>46</v>
      </c>
      <c r="F2516" s="122">
        <v>1.6232868062179999</v>
      </c>
      <c r="G2516" s="122">
        <v>1.6476051720044</v>
      </c>
      <c r="H2516" s="122">
        <v>1.6723175410060001</v>
      </c>
      <c r="I2516" s="122">
        <v>1.6968960031239999</v>
      </c>
      <c r="J2516" s="122">
        <v>1.7222859077396</v>
      </c>
      <c r="K2516" s="122">
        <v>1.7434480896896001</v>
      </c>
      <c r="L2516" s="122">
        <v>1.7610145121576</v>
      </c>
      <c r="M2516" s="122">
        <v>1.7768715922888001</v>
      </c>
      <c r="N2516" s="122">
        <v>1.7929886453304</v>
      </c>
      <c r="O2516" s="122">
        <v>1.8118511894952001</v>
      </c>
      <c r="P2516" s="122">
        <v>1.8197797527699999</v>
      </c>
      <c r="Q2516" s="122">
        <v>1.8277298821292001</v>
      </c>
      <c r="R2516" s="122">
        <v>1.838017702346</v>
      </c>
      <c r="S2516" s="122">
        <v>1.8479848634967999</v>
      </c>
      <c r="T2516" s="122">
        <v>1.8545465952972</v>
      </c>
      <c r="U2516" s="122">
        <v>1.8600897454551999</v>
      </c>
      <c r="V2516" s="122">
        <v>1.8635529463236</v>
      </c>
      <c r="W2516" s="122">
        <v>1.8671902208008</v>
      </c>
      <c r="X2516" s="122">
        <v>1.8716508175008</v>
      </c>
      <c r="Y2516" s="122">
        <v>1.8785043352572</v>
      </c>
      <c r="Z2516" s="122">
        <v>1.885514440306</v>
      </c>
      <c r="AA2516" s="122">
        <v>1.8908651969564001</v>
      </c>
      <c r="AB2516" s="122">
        <v>1.8961302893567999</v>
      </c>
      <c r="AC2516" s="122">
        <v>1.9042060012136</v>
      </c>
      <c r="AD2516" s="122">
        <v>1.9125918340228001</v>
      </c>
      <c r="AE2516" s="122">
        <v>1.9240786966212</v>
      </c>
      <c r="AF2516" s="122">
        <v>1.9421204743275999</v>
      </c>
      <c r="AG2516" s="122">
        <v>1.957914826658</v>
      </c>
      <c r="AH2516" s="122">
        <v>1.9674568392359999</v>
      </c>
      <c r="AI2516" s="122">
        <v>1.9803484312584001</v>
      </c>
      <c r="AJ2516" s="122">
        <v>1.9613561093308001</v>
      </c>
      <c r="AK2516" s="122">
        <v>1.9613561093308001</v>
      </c>
      <c r="AL2516" s="122">
        <v>0</v>
      </c>
    </row>
    <row r="2517" spans="1:38" hidden="1" x14ac:dyDescent="0.25">
      <c r="A2517" s="122" t="s">
        <v>2034</v>
      </c>
      <c r="B2517" s="122">
        <v>1</v>
      </c>
      <c r="C2517" s="122" t="s">
        <v>2229</v>
      </c>
      <c r="D2517" s="122" t="s">
        <v>2179</v>
      </c>
      <c r="E2517" s="122">
        <v>46</v>
      </c>
      <c r="F2517" s="122">
        <v>0</v>
      </c>
      <c r="G2517" s="122">
        <v>0</v>
      </c>
      <c r="H2517" s="122">
        <v>0</v>
      </c>
      <c r="I2517" s="122">
        <v>0</v>
      </c>
      <c r="J2517" s="122">
        <v>0</v>
      </c>
      <c r="K2517" s="122">
        <v>0</v>
      </c>
      <c r="L2517" s="122">
        <v>0</v>
      </c>
      <c r="M2517" s="122">
        <v>0</v>
      </c>
      <c r="N2517" s="122">
        <v>0</v>
      </c>
      <c r="O2517" s="122">
        <v>0</v>
      </c>
      <c r="P2517" s="122">
        <v>0</v>
      </c>
      <c r="Q2517" s="122">
        <v>0</v>
      </c>
      <c r="R2517" s="122">
        <v>0</v>
      </c>
      <c r="S2517" s="122">
        <v>0</v>
      </c>
      <c r="T2517" s="122">
        <v>0</v>
      </c>
      <c r="U2517" s="122">
        <v>0</v>
      </c>
      <c r="V2517" s="122">
        <v>0</v>
      </c>
      <c r="W2517" s="122">
        <v>0</v>
      </c>
      <c r="X2517" s="122">
        <v>0</v>
      </c>
      <c r="Y2517" s="122">
        <v>0</v>
      </c>
      <c r="Z2517" s="122">
        <v>0</v>
      </c>
      <c r="AA2517" s="122">
        <v>0</v>
      </c>
      <c r="AB2517" s="122">
        <v>0</v>
      </c>
      <c r="AC2517" s="122">
        <v>0</v>
      </c>
      <c r="AD2517" s="122">
        <v>0</v>
      </c>
      <c r="AE2517" s="122">
        <v>0</v>
      </c>
      <c r="AF2517" s="122">
        <v>0</v>
      </c>
      <c r="AG2517" s="122">
        <v>0</v>
      </c>
      <c r="AH2517" s="122">
        <v>0</v>
      </c>
      <c r="AI2517" s="122">
        <v>0</v>
      </c>
      <c r="AJ2517" s="122">
        <v>0</v>
      </c>
      <c r="AK2517" s="122">
        <v>0</v>
      </c>
      <c r="AL2517" s="122">
        <v>0</v>
      </c>
    </row>
    <row r="2518" spans="1:38" hidden="1" x14ac:dyDescent="0.25">
      <c r="A2518" s="122" t="s">
        <v>2034</v>
      </c>
      <c r="B2518" s="122">
        <v>1</v>
      </c>
      <c r="C2518" s="122" t="s">
        <v>2229</v>
      </c>
      <c r="D2518" s="122" t="s">
        <v>2162</v>
      </c>
      <c r="E2518" s="122">
        <v>46</v>
      </c>
      <c r="F2518" s="122">
        <v>1.3662559696800001E-2</v>
      </c>
      <c r="G2518" s="122">
        <v>1.3733236708800001E-2</v>
      </c>
      <c r="H2518" s="122">
        <v>1.3917576005199999E-2</v>
      </c>
      <c r="I2518" s="122">
        <v>1.4253177845200001E-2</v>
      </c>
      <c r="J2518" s="122">
        <v>1.44265151576E-2</v>
      </c>
      <c r="K2518" s="122">
        <v>1.46219270344E-2</v>
      </c>
      <c r="L2518" s="122">
        <v>1.48368692612E-2</v>
      </c>
      <c r="M2518" s="122">
        <v>1.508695671E-2</v>
      </c>
      <c r="N2518" s="122">
        <v>1.53220228812E-2</v>
      </c>
      <c r="O2518" s="122">
        <v>1.538933193E-2</v>
      </c>
      <c r="P2518" s="122">
        <v>1.548195271E-2</v>
      </c>
      <c r="Q2518" s="122">
        <v>1.55374612344E-2</v>
      </c>
      <c r="R2518" s="122">
        <v>1.56192166592E-2</v>
      </c>
      <c r="S2518" s="122">
        <v>1.5669174063199998E-2</v>
      </c>
      <c r="T2518" s="122">
        <v>1.57202077228E-2</v>
      </c>
      <c r="U2518" s="122">
        <v>1.57374692132E-2</v>
      </c>
      <c r="V2518" s="122">
        <v>1.58991143584E-2</v>
      </c>
      <c r="W2518" s="122">
        <v>1.7118180561999999E-2</v>
      </c>
      <c r="X2518" s="122">
        <v>1.8408939127599999E-2</v>
      </c>
      <c r="Y2518" s="122">
        <v>1.9240304764800001E-2</v>
      </c>
      <c r="Z2518" s="122">
        <v>1.9728381946E-2</v>
      </c>
      <c r="AA2518" s="122">
        <v>1.9889004231600001E-2</v>
      </c>
      <c r="AB2518" s="122">
        <v>1.9949704303199998E-2</v>
      </c>
      <c r="AC2518" s="122">
        <v>2.02530480152E-2</v>
      </c>
      <c r="AD2518" s="122">
        <v>2.0658547218399999E-2</v>
      </c>
      <c r="AE2518" s="122">
        <v>2.1109746954800002E-2</v>
      </c>
      <c r="AF2518" s="122">
        <v>2.1322625371599999E-2</v>
      </c>
      <c r="AG2518" s="122">
        <v>2.1562954280000001E-2</v>
      </c>
      <c r="AH2518" s="122">
        <v>2.1877810329200002E-2</v>
      </c>
      <c r="AI2518" s="122">
        <v>2.23242793396E-2</v>
      </c>
      <c r="AJ2518" s="122">
        <v>2.20186826048E-2</v>
      </c>
      <c r="AK2518" s="122">
        <v>2.20186826048E-2</v>
      </c>
      <c r="AL2518" s="122">
        <v>0</v>
      </c>
    </row>
    <row r="2519" spans="1:38" hidden="1" x14ac:dyDescent="0.25">
      <c r="A2519" s="122" t="s">
        <v>2034</v>
      </c>
      <c r="B2519" s="122">
        <v>1</v>
      </c>
      <c r="C2519" s="122" t="s">
        <v>2229</v>
      </c>
      <c r="D2519" s="122" t="s">
        <v>2163</v>
      </c>
      <c r="E2519" s="122">
        <v>46</v>
      </c>
      <c r="F2519" s="122">
        <v>3.7374672831999999E-3</v>
      </c>
      <c r="G2519" s="122">
        <v>3.9411046724000002E-3</v>
      </c>
      <c r="H2519" s="122">
        <v>4.1367922091999996E-3</v>
      </c>
      <c r="I2519" s="122">
        <v>4.8681036291999998E-3</v>
      </c>
      <c r="J2519" s="122">
        <v>5.4135795531999997E-3</v>
      </c>
      <c r="K2519" s="122">
        <v>5.8026659012000003E-3</v>
      </c>
      <c r="L2519" s="122">
        <v>6.0391104480000003E-3</v>
      </c>
      <c r="M2519" s="122">
        <v>6.5258280808000004E-3</v>
      </c>
      <c r="N2519" s="122">
        <v>7.1491340059999997E-3</v>
      </c>
      <c r="O2519" s="122">
        <v>7.8219825599999994E-3</v>
      </c>
      <c r="P2519" s="122">
        <v>8.2798411108000007E-3</v>
      </c>
      <c r="Q2519" s="122">
        <v>8.3448594488000002E-3</v>
      </c>
      <c r="R2519" s="122">
        <v>8.4050534400000008E-3</v>
      </c>
      <c r="S2519" s="122">
        <v>8.5098007904000003E-3</v>
      </c>
      <c r="T2519" s="122">
        <v>8.5725880687999995E-3</v>
      </c>
      <c r="U2519" s="122">
        <v>8.6367175187999998E-3</v>
      </c>
      <c r="V2519" s="122">
        <v>8.6818389643999998E-3</v>
      </c>
      <c r="W2519" s="122">
        <v>8.7628364236000001E-3</v>
      </c>
      <c r="X2519" s="122">
        <v>8.7824570259999995E-3</v>
      </c>
      <c r="Y2519" s="122">
        <v>8.8016830216000007E-3</v>
      </c>
      <c r="Z2519" s="122">
        <v>8.8325287288000005E-3</v>
      </c>
      <c r="AA2519" s="122">
        <v>8.8987951304000008E-3</v>
      </c>
      <c r="AB2519" s="122">
        <v>8.9861619764000002E-3</v>
      </c>
      <c r="AC2519" s="122">
        <v>9.0171736171999993E-3</v>
      </c>
      <c r="AD2519" s="122">
        <v>9.0752928616000001E-3</v>
      </c>
      <c r="AE2519" s="122">
        <v>9.1680587600000002E-3</v>
      </c>
      <c r="AF2519" s="122">
        <v>9.2539675703999999E-3</v>
      </c>
      <c r="AG2519" s="122">
        <v>9.3935148468000003E-3</v>
      </c>
      <c r="AH2519" s="122">
        <v>9.9316817879999998E-3</v>
      </c>
      <c r="AI2519" s="122">
        <v>1.0124956567599999E-2</v>
      </c>
      <c r="AJ2519" s="122">
        <v>1.00852300108E-2</v>
      </c>
      <c r="AK2519" s="122">
        <v>1.00852300108E-2</v>
      </c>
      <c r="AL2519" s="122">
        <v>0</v>
      </c>
    </row>
    <row r="2520" spans="1:38" hidden="1" x14ac:dyDescent="0.25">
      <c r="A2520" s="122" t="s">
        <v>2034</v>
      </c>
      <c r="B2520" s="122">
        <v>1</v>
      </c>
      <c r="C2520" s="122" t="s">
        <v>2229</v>
      </c>
      <c r="D2520" s="122" t="s">
        <v>2180</v>
      </c>
      <c r="E2520" s="122">
        <v>46</v>
      </c>
      <c r="F2520" s="122">
        <v>0</v>
      </c>
      <c r="G2520" s="122">
        <v>0</v>
      </c>
      <c r="H2520" s="122">
        <v>0</v>
      </c>
      <c r="I2520" s="122">
        <v>0</v>
      </c>
      <c r="J2520" s="122">
        <v>0</v>
      </c>
      <c r="K2520" s="122">
        <v>0</v>
      </c>
      <c r="L2520" s="122">
        <v>0</v>
      </c>
      <c r="M2520" s="122">
        <v>0</v>
      </c>
      <c r="N2520" s="122">
        <v>0</v>
      </c>
      <c r="O2520" s="122">
        <v>0</v>
      </c>
      <c r="P2520" s="122">
        <v>0</v>
      </c>
      <c r="Q2520" s="122">
        <v>0</v>
      </c>
      <c r="R2520" s="122">
        <v>0</v>
      </c>
      <c r="S2520" s="122">
        <v>0</v>
      </c>
      <c r="T2520" s="122">
        <v>0</v>
      </c>
      <c r="U2520" s="122">
        <v>0</v>
      </c>
      <c r="V2520" s="122">
        <v>0</v>
      </c>
      <c r="W2520" s="122">
        <v>0</v>
      </c>
      <c r="X2520" s="122">
        <v>0</v>
      </c>
      <c r="Y2520" s="122">
        <v>0</v>
      </c>
      <c r="Z2520" s="122">
        <v>0</v>
      </c>
      <c r="AA2520" s="122">
        <v>0</v>
      </c>
      <c r="AB2520" s="122">
        <v>0</v>
      </c>
      <c r="AC2520" s="122">
        <v>0</v>
      </c>
      <c r="AD2520" s="122">
        <v>0</v>
      </c>
      <c r="AE2520" s="122">
        <v>0</v>
      </c>
      <c r="AF2520" s="122">
        <v>0</v>
      </c>
      <c r="AG2520" s="122">
        <v>0</v>
      </c>
      <c r="AH2520" s="122">
        <v>0</v>
      </c>
      <c r="AI2520" s="122">
        <v>0</v>
      </c>
      <c r="AJ2520" s="122">
        <v>0</v>
      </c>
      <c r="AK2520" s="122">
        <v>0</v>
      </c>
      <c r="AL2520" s="122">
        <v>0</v>
      </c>
    </row>
    <row r="2521" spans="1:38" hidden="1" x14ac:dyDescent="0.25">
      <c r="A2521" s="122" t="s">
        <v>2034</v>
      </c>
      <c r="B2521" s="122">
        <v>1</v>
      </c>
      <c r="C2521" s="122" t="s">
        <v>2229</v>
      </c>
      <c r="D2521" s="122" t="s">
        <v>2164</v>
      </c>
      <c r="E2521" s="122">
        <v>46</v>
      </c>
      <c r="F2521" s="122">
        <v>0</v>
      </c>
      <c r="G2521" s="122">
        <v>0</v>
      </c>
      <c r="H2521" s="122">
        <v>0</v>
      </c>
      <c r="I2521" s="122">
        <v>0</v>
      </c>
      <c r="J2521" s="122">
        <v>0</v>
      </c>
      <c r="K2521" s="122">
        <v>0</v>
      </c>
      <c r="L2521" s="122">
        <v>0</v>
      </c>
      <c r="M2521" s="122">
        <v>0</v>
      </c>
      <c r="N2521" s="122">
        <v>0</v>
      </c>
      <c r="O2521" s="122">
        <v>0</v>
      </c>
      <c r="P2521" s="122">
        <v>0</v>
      </c>
      <c r="Q2521" s="122">
        <v>0</v>
      </c>
      <c r="R2521" s="122">
        <v>0</v>
      </c>
      <c r="S2521" s="122">
        <v>0</v>
      </c>
      <c r="T2521" s="122">
        <v>0</v>
      </c>
      <c r="U2521" s="122">
        <v>0</v>
      </c>
      <c r="V2521" s="122">
        <v>0</v>
      </c>
      <c r="W2521" s="122">
        <v>0</v>
      </c>
      <c r="X2521" s="122">
        <v>0</v>
      </c>
      <c r="Y2521" s="122">
        <v>0</v>
      </c>
      <c r="Z2521" s="122">
        <v>0</v>
      </c>
      <c r="AA2521" s="122">
        <v>0</v>
      </c>
      <c r="AB2521" s="122">
        <v>0</v>
      </c>
      <c r="AC2521" s="122">
        <v>0</v>
      </c>
      <c r="AD2521" s="122">
        <v>0</v>
      </c>
      <c r="AE2521" s="122">
        <v>0</v>
      </c>
      <c r="AF2521" s="122">
        <v>0</v>
      </c>
      <c r="AG2521" s="122">
        <v>0</v>
      </c>
      <c r="AH2521" s="122">
        <v>0</v>
      </c>
      <c r="AI2521" s="122">
        <v>0</v>
      </c>
      <c r="AJ2521" s="122">
        <v>0</v>
      </c>
      <c r="AK2521" s="122">
        <v>0</v>
      </c>
      <c r="AL2521" s="122">
        <v>0</v>
      </c>
    </row>
    <row r="2522" spans="1:38" hidden="1" x14ac:dyDescent="0.25">
      <c r="A2522" s="122" t="s">
        <v>2034</v>
      </c>
      <c r="B2522" s="122">
        <v>1</v>
      </c>
      <c r="C2522" s="122" t="s">
        <v>2229</v>
      </c>
      <c r="D2522" s="122" t="s">
        <v>2165</v>
      </c>
      <c r="E2522" s="122">
        <v>46</v>
      </c>
      <c r="F2522" s="122">
        <v>0</v>
      </c>
      <c r="G2522" s="122">
        <v>0</v>
      </c>
      <c r="H2522" s="122">
        <v>0</v>
      </c>
      <c r="I2522" s="122">
        <v>0</v>
      </c>
      <c r="J2522" s="122">
        <v>0</v>
      </c>
      <c r="K2522" s="122">
        <v>0</v>
      </c>
      <c r="L2522" s="122">
        <v>0</v>
      </c>
      <c r="M2522" s="122">
        <v>0</v>
      </c>
      <c r="N2522" s="122">
        <v>0</v>
      </c>
      <c r="O2522" s="122">
        <v>0</v>
      </c>
      <c r="P2522" s="122">
        <v>0</v>
      </c>
      <c r="Q2522" s="122">
        <v>0</v>
      </c>
      <c r="R2522" s="122">
        <v>0</v>
      </c>
      <c r="S2522" s="122">
        <v>0</v>
      </c>
      <c r="T2522" s="122">
        <v>0</v>
      </c>
      <c r="U2522" s="122">
        <v>0</v>
      </c>
      <c r="V2522" s="122">
        <v>0</v>
      </c>
      <c r="W2522" s="122">
        <v>0</v>
      </c>
      <c r="X2522" s="122">
        <v>0</v>
      </c>
      <c r="Y2522" s="122">
        <v>0</v>
      </c>
      <c r="Z2522" s="122">
        <v>0</v>
      </c>
      <c r="AA2522" s="122">
        <v>0</v>
      </c>
      <c r="AB2522" s="122">
        <v>0</v>
      </c>
      <c r="AC2522" s="122">
        <v>0</v>
      </c>
      <c r="AD2522" s="122">
        <v>0</v>
      </c>
      <c r="AE2522" s="122">
        <v>0</v>
      </c>
      <c r="AF2522" s="122">
        <v>0</v>
      </c>
      <c r="AG2522" s="122">
        <v>0</v>
      </c>
      <c r="AH2522" s="122">
        <v>0</v>
      </c>
      <c r="AI2522" s="122">
        <v>0</v>
      </c>
      <c r="AJ2522" s="122">
        <v>0</v>
      </c>
      <c r="AK2522" s="122">
        <v>0</v>
      </c>
      <c r="AL2522" s="122">
        <v>0</v>
      </c>
    </row>
    <row r="2523" spans="1:38" hidden="1" x14ac:dyDescent="0.25">
      <c r="A2523" s="122" t="s">
        <v>2034</v>
      </c>
      <c r="B2523" s="122">
        <v>1</v>
      </c>
      <c r="C2523" s="122" t="s">
        <v>2229</v>
      </c>
      <c r="D2523" s="122" t="s">
        <v>2166</v>
      </c>
      <c r="E2523" s="122">
        <v>46</v>
      </c>
      <c r="F2523" s="122">
        <v>0</v>
      </c>
      <c r="G2523" s="122">
        <v>0</v>
      </c>
      <c r="H2523" s="122">
        <v>0</v>
      </c>
      <c r="I2523" s="122">
        <v>0</v>
      </c>
      <c r="J2523" s="122">
        <v>0</v>
      </c>
      <c r="K2523" s="122">
        <v>0</v>
      </c>
      <c r="L2523" s="122">
        <v>0</v>
      </c>
      <c r="M2523" s="122">
        <v>0</v>
      </c>
      <c r="N2523" s="122">
        <v>0</v>
      </c>
      <c r="O2523" s="122">
        <v>0</v>
      </c>
      <c r="P2523" s="122">
        <v>0</v>
      </c>
      <c r="Q2523" s="122">
        <v>0</v>
      </c>
      <c r="R2523" s="122">
        <v>0</v>
      </c>
      <c r="S2523" s="122">
        <v>0</v>
      </c>
      <c r="T2523" s="122">
        <v>0</v>
      </c>
      <c r="U2523" s="122">
        <v>0</v>
      </c>
      <c r="V2523" s="122">
        <v>0</v>
      </c>
      <c r="W2523" s="122">
        <v>0</v>
      </c>
      <c r="X2523" s="122">
        <v>0</v>
      </c>
      <c r="Y2523" s="122">
        <v>0</v>
      </c>
      <c r="Z2523" s="122">
        <v>0</v>
      </c>
      <c r="AA2523" s="122">
        <v>0</v>
      </c>
      <c r="AB2523" s="122">
        <v>0</v>
      </c>
      <c r="AC2523" s="122">
        <v>0</v>
      </c>
      <c r="AD2523" s="122">
        <v>0</v>
      </c>
      <c r="AE2523" s="122">
        <v>0</v>
      </c>
      <c r="AF2523" s="122">
        <v>0</v>
      </c>
      <c r="AG2523" s="122">
        <v>0</v>
      </c>
      <c r="AH2523" s="122">
        <v>0</v>
      </c>
      <c r="AI2523" s="122">
        <v>0</v>
      </c>
      <c r="AJ2523" s="122">
        <v>0</v>
      </c>
      <c r="AK2523" s="122">
        <v>0</v>
      </c>
      <c r="AL2523" s="122">
        <v>0</v>
      </c>
    </row>
    <row r="2524" spans="1:38" hidden="1" x14ac:dyDescent="0.25">
      <c r="A2524" s="122" t="s">
        <v>2034</v>
      </c>
      <c r="B2524" s="122">
        <v>1</v>
      </c>
      <c r="C2524" s="122" t="s">
        <v>2229</v>
      </c>
      <c r="D2524" s="122" t="s">
        <v>2167</v>
      </c>
      <c r="E2524" s="122">
        <v>46</v>
      </c>
      <c r="F2524" s="122">
        <v>0.17331546308439999</v>
      </c>
      <c r="G2524" s="122">
        <v>0.172633031242</v>
      </c>
      <c r="H2524" s="122">
        <v>0.17268767099919999</v>
      </c>
      <c r="I2524" s="122">
        <v>0.17265208587479999</v>
      </c>
      <c r="J2524" s="122">
        <v>0.1723981927024</v>
      </c>
      <c r="K2524" s="122">
        <v>0.1730366627836</v>
      </c>
      <c r="L2524" s="122">
        <v>0.172515394548</v>
      </c>
      <c r="M2524" s="122">
        <v>0.172059629154</v>
      </c>
      <c r="N2524" s="122">
        <v>0.17168993206120001</v>
      </c>
      <c r="O2524" s="122">
        <v>0.17132682412440001</v>
      </c>
      <c r="P2524" s="122">
        <v>0.1712957713796</v>
      </c>
      <c r="Q2524" s="122">
        <v>0.17064017900440001</v>
      </c>
      <c r="R2524" s="122">
        <v>0.17010468095039999</v>
      </c>
      <c r="S2524" s="122">
        <v>0.1700420841868</v>
      </c>
      <c r="T2524" s="122">
        <v>0.169026463312</v>
      </c>
      <c r="U2524" s="122">
        <v>0.16852757990039999</v>
      </c>
      <c r="V2524" s="122">
        <v>0.16771374669559999</v>
      </c>
      <c r="W2524" s="122">
        <v>0.16661595725039999</v>
      </c>
      <c r="X2524" s="122">
        <v>0.165972418654</v>
      </c>
      <c r="Y2524" s="122">
        <v>0.1657809229468</v>
      </c>
      <c r="Z2524" s="122">
        <v>0.16464944830600001</v>
      </c>
      <c r="AA2524" s="122">
        <v>0.16349081126840001</v>
      </c>
      <c r="AB2524" s="122">
        <v>0.16248773701720001</v>
      </c>
      <c r="AC2524" s="122">
        <v>0.16164403310440001</v>
      </c>
      <c r="AD2524" s="122">
        <v>0.1608270477464</v>
      </c>
      <c r="AE2524" s="122">
        <v>0.1608504526216</v>
      </c>
      <c r="AF2524" s="122">
        <v>0.15976786297920001</v>
      </c>
      <c r="AG2524" s="122">
        <v>0.15919267613480001</v>
      </c>
      <c r="AH2524" s="122">
        <v>0.15887755424239999</v>
      </c>
      <c r="AI2524" s="122">
        <v>0.16062036656119999</v>
      </c>
      <c r="AJ2524" s="122">
        <v>0.15706655256880001</v>
      </c>
      <c r="AK2524" s="122">
        <v>0.15706655256880001</v>
      </c>
      <c r="AL2524" s="122">
        <v>0</v>
      </c>
    </row>
    <row r="2525" spans="1:38" hidden="1" x14ac:dyDescent="0.25">
      <c r="A2525" s="122" t="s">
        <v>2034</v>
      </c>
      <c r="B2525" s="122">
        <v>1</v>
      </c>
      <c r="C2525" s="122" t="s">
        <v>2229</v>
      </c>
      <c r="D2525" s="122" t="s">
        <v>2168</v>
      </c>
      <c r="E2525" s="122">
        <v>46</v>
      </c>
      <c r="F2525" s="122">
        <v>6.0389652394400001E-2</v>
      </c>
      <c r="G2525" s="122">
        <v>6.0374455086399999E-2</v>
      </c>
      <c r="H2525" s="122">
        <v>6.0409821133200002E-2</v>
      </c>
      <c r="I2525" s="122">
        <v>6.0378098272800003E-2</v>
      </c>
      <c r="J2525" s="122">
        <v>6.0182270243199998E-2</v>
      </c>
      <c r="K2525" s="122">
        <v>5.9878931672000001E-2</v>
      </c>
      <c r="L2525" s="122">
        <v>5.93532480296E-2</v>
      </c>
      <c r="M2525" s="122">
        <v>5.9049931354400002E-2</v>
      </c>
      <c r="N2525" s="122">
        <v>5.8678347347199997E-2</v>
      </c>
      <c r="O2525" s="122">
        <v>5.8191533842400001E-2</v>
      </c>
      <c r="P2525" s="122">
        <v>5.7570777681200003E-2</v>
      </c>
      <c r="Q2525" s="122">
        <v>5.7163726143999997E-2</v>
      </c>
      <c r="R2525" s="122">
        <v>5.6977505496800002E-2</v>
      </c>
      <c r="S2525" s="122">
        <v>5.6811310628800002E-2</v>
      </c>
      <c r="T2525" s="122">
        <v>5.6656179109599997E-2</v>
      </c>
      <c r="U2525" s="122">
        <v>5.6342331018399999E-2</v>
      </c>
      <c r="V2525" s="122">
        <v>5.6041822172000003E-2</v>
      </c>
      <c r="W2525" s="122">
        <v>5.6230128046399999E-2</v>
      </c>
      <c r="X2525" s="122">
        <v>5.6633261148799997E-2</v>
      </c>
      <c r="Y2525" s="122">
        <v>5.7471430455599999E-2</v>
      </c>
      <c r="Z2525" s="122">
        <v>5.9659846052800003E-2</v>
      </c>
      <c r="AA2525" s="122">
        <v>6.0172995719199998E-2</v>
      </c>
      <c r="AB2525" s="122">
        <v>6.07081386604E-2</v>
      </c>
      <c r="AC2525" s="122">
        <v>6.1922574462000002E-2</v>
      </c>
      <c r="AD2525" s="122">
        <v>6.1791568613600002E-2</v>
      </c>
      <c r="AE2525" s="122">
        <v>6.1231560230400002E-2</v>
      </c>
      <c r="AF2525" s="122">
        <v>6.1300855901599997E-2</v>
      </c>
      <c r="AG2525" s="122">
        <v>6.0115842368400001E-2</v>
      </c>
      <c r="AH2525" s="122">
        <v>5.8824866939999998E-2</v>
      </c>
      <c r="AI2525" s="122">
        <v>5.7777524394800002E-2</v>
      </c>
      <c r="AJ2525" s="122">
        <v>5.5348268508400002E-2</v>
      </c>
      <c r="AK2525" s="122">
        <v>5.5348268508400002E-2</v>
      </c>
      <c r="AL2525" s="122">
        <v>0</v>
      </c>
    </row>
    <row r="2526" spans="1:38" hidden="1" x14ac:dyDescent="0.25">
      <c r="A2526" s="122" t="s">
        <v>2031</v>
      </c>
      <c r="B2526" s="122">
        <v>1</v>
      </c>
      <c r="C2526" s="122" t="s">
        <v>2230</v>
      </c>
      <c r="D2526" s="122" t="s">
        <v>2120</v>
      </c>
      <c r="E2526" s="122">
        <v>47</v>
      </c>
      <c r="F2526" s="122">
        <v>0</v>
      </c>
      <c r="G2526" s="122">
        <v>0</v>
      </c>
      <c r="H2526" s="122">
        <v>0</v>
      </c>
      <c r="I2526" s="122">
        <v>0</v>
      </c>
      <c r="J2526" s="122">
        <v>0</v>
      </c>
      <c r="K2526" s="122">
        <v>0</v>
      </c>
      <c r="L2526" s="122">
        <v>0</v>
      </c>
      <c r="M2526" s="122">
        <v>0</v>
      </c>
      <c r="N2526" s="122">
        <v>0</v>
      </c>
      <c r="O2526" s="122">
        <v>0</v>
      </c>
      <c r="P2526" s="122">
        <v>0</v>
      </c>
      <c r="Q2526" s="122">
        <v>0</v>
      </c>
      <c r="R2526" s="122">
        <v>0</v>
      </c>
      <c r="S2526" s="122">
        <v>0</v>
      </c>
      <c r="T2526" s="122">
        <v>0</v>
      </c>
      <c r="U2526" s="122">
        <v>0</v>
      </c>
      <c r="V2526" s="122">
        <v>0</v>
      </c>
      <c r="W2526" s="122">
        <v>0</v>
      </c>
      <c r="X2526" s="122">
        <v>0</v>
      </c>
      <c r="Y2526" s="122">
        <v>0</v>
      </c>
      <c r="Z2526" s="122">
        <v>0</v>
      </c>
      <c r="AA2526" s="122">
        <v>0</v>
      </c>
      <c r="AB2526" s="122">
        <v>0</v>
      </c>
      <c r="AC2526" s="122">
        <v>0</v>
      </c>
      <c r="AD2526" s="122">
        <v>0</v>
      </c>
      <c r="AE2526" s="122">
        <v>0</v>
      </c>
      <c r="AF2526" s="122">
        <v>0</v>
      </c>
      <c r="AG2526" s="122">
        <v>0</v>
      </c>
      <c r="AH2526" s="122">
        <v>0</v>
      </c>
      <c r="AI2526" s="122">
        <v>0</v>
      </c>
      <c r="AJ2526" s="122">
        <v>0</v>
      </c>
      <c r="AK2526" s="122">
        <v>0</v>
      </c>
      <c r="AL2526" s="122">
        <v>0</v>
      </c>
    </row>
    <row r="2527" spans="1:38" hidden="1" x14ac:dyDescent="0.25">
      <c r="A2527" s="122" t="s">
        <v>2031</v>
      </c>
      <c r="B2527" s="122">
        <v>1</v>
      </c>
      <c r="C2527" s="122" t="s">
        <v>2230</v>
      </c>
      <c r="D2527" s="122" t="s">
        <v>2121</v>
      </c>
      <c r="E2527" s="122">
        <v>47</v>
      </c>
      <c r="F2527" s="122">
        <v>0.2598628047064</v>
      </c>
      <c r="G2527" s="122">
        <v>0.1479092850872</v>
      </c>
      <c r="H2527" s="122">
        <v>8.9279471988E-2</v>
      </c>
      <c r="I2527" s="122">
        <v>5.8315889525599997E-2</v>
      </c>
      <c r="J2527" s="122">
        <v>7.6622531896400004E-2</v>
      </c>
      <c r="K2527" s="122">
        <v>6.4674603470399994E-2</v>
      </c>
      <c r="L2527" s="122">
        <v>4.4055323300800003E-2</v>
      </c>
      <c r="M2527" s="122">
        <v>0.10830779873760001</v>
      </c>
      <c r="N2527" s="122">
        <v>0.109956770252</v>
      </c>
      <c r="O2527" s="122">
        <v>0.72625204115240005</v>
      </c>
      <c r="P2527" s="122">
        <v>1.5523589580184001</v>
      </c>
      <c r="Q2527" s="122">
        <v>0.75986428147560003</v>
      </c>
      <c r="R2527" s="122">
        <v>0.33919689624240001</v>
      </c>
      <c r="S2527" s="122">
        <v>0.2477016717112</v>
      </c>
      <c r="T2527" s="122">
        <v>3.0856219478000001E-2</v>
      </c>
      <c r="U2527" s="122">
        <v>2.5672160023999999E-2</v>
      </c>
      <c r="V2527" s="122">
        <v>2.2465353262800001E-2</v>
      </c>
      <c r="W2527" s="122">
        <v>4.7040441890399999E-2</v>
      </c>
      <c r="X2527" s="122">
        <v>5.4675703891200002E-2</v>
      </c>
      <c r="Y2527" s="122">
        <v>5.55627002336E-2</v>
      </c>
      <c r="Z2527" s="122">
        <v>4.3366209989200002E-2</v>
      </c>
      <c r="AA2527" s="122">
        <v>2.47405340252E-2</v>
      </c>
      <c r="AB2527" s="122">
        <v>2.5263178102399999E-2</v>
      </c>
      <c r="AC2527" s="122">
        <v>2.2200967574800001E-2</v>
      </c>
      <c r="AD2527" s="122">
        <v>1.3490889484799999E-2</v>
      </c>
      <c r="AE2527" s="122">
        <v>1.8806153506000001E-2</v>
      </c>
      <c r="AF2527" s="122">
        <v>1.8123318421600001E-2</v>
      </c>
      <c r="AG2527" s="122">
        <v>1.7698531941999999E-2</v>
      </c>
      <c r="AH2527" s="122">
        <v>1.7516327682E-2</v>
      </c>
      <c r="AI2527" s="122">
        <v>1.7071989782400002E-2</v>
      </c>
      <c r="AJ2527" s="122">
        <v>1.6917170233599999E-2</v>
      </c>
      <c r="AK2527" s="122">
        <v>1.6785244898800001E-2</v>
      </c>
      <c r="AL2527" s="122">
        <v>0</v>
      </c>
    </row>
    <row r="2528" spans="1:38" hidden="1" x14ac:dyDescent="0.25">
      <c r="A2528" s="122" t="s">
        <v>2031</v>
      </c>
      <c r="B2528" s="122">
        <v>1</v>
      </c>
      <c r="C2528" s="122" t="s">
        <v>2230</v>
      </c>
      <c r="D2528" s="122" t="s">
        <v>2122</v>
      </c>
      <c r="E2528" s="122">
        <v>47</v>
      </c>
      <c r="F2528" s="122">
        <v>0</v>
      </c>
      <c r="G2528" s="122">
        <v>0</v>
      </c>
      <c r="H2528" s="122">
        <v>0</v>
      </c>
      <c r="I2528" s="122">
        <v>0</v>
      </c>
      <c r="J2528" s="122">
        <v>0</v>
      </c>
      <c r="K2528" s="122">
        <v>0</v>
      </c>
      <c r="L2528" s="122">
        <v>0</v>
      </c>
      <c r="M2528" s="122">
        <v>0</v>
      </c>
      <c r="N2528" s="122">
        <v>0</v>
      </c>
      <c r="O2528" s="122">
        <v>0</v>
      </c>
      <c r="P2528" s="122">
        <v>0</v>
      </c>
      <c r="Q2528" s="122">
        <v>0</v>
      </c>
      <c r="R2528" s="122">
        <v>0</v>
      </c>
      <c r="S2528" s="122">
        <v>0</v>
      </c>
      <c r="T2528" s="122">
        <v>0</v>
      </c>
      <c r="U2528" s="122">
        <v>0</v>
      </c>
      <c r="V2528" s="122">
        <v>0</v>
      </c>
      <c r="W2528" s="122">
        <v>0</v>
      </c>
      <c r="X2528" s="122">
        <v>0</v>
      </c>
      <c r="Y2528" s="122">
        <v>0</v>
      </c>
      <c r="Z2528" s="122">
        <v>0</v>
      </c>
      <c r="AA2528" s="122">
        <v>0</v>
      </c>
      <c r="AB2528" s="122">
        <v>0</v>
      </c>
      <c r="AC2528" s="122">
        <v>0</v>
      </c>
      <c r="AD2528" s="122">
        <v>0</v>
      </c>
      <c r="AE2528" s="122">
        <v>0</v>
      </c>
      <c r="AF2528" s="122">
        <v>0</v>
      </c>
      <c r="AG2528" s="122">
        <v>0</v>
      </c>
      <c r="AH2528" s="122">
        <v>0</v>
      </c>
      <c r="AI2528" s="122">
        <v>0</v>
      </c>
      <c r="AJ2528" s="122">
        <v>0</v>
      </c>
      <c r="AK2528" s="122">
        <v>0</v>
      </c>
      <c r="AL2528" s="122">
        <v>0</v>
      </c>
    </row>
    <row r="2529" spans="1:38" hidden="1" x14ac:dyDescent="0.25">
      <c r="A2529" s="122" t="s">
        <v>2031</v>
      </c>
      <c r="B2529" s="122">
        <v>1</v>
      </c>
      <c r="C2529" s="122" t="s">
        <v>2230</v>
      </c>
      <c r="D2529" s="122" t="s">
        <v>2175</v>
      </c>
      <c r="E2529" s="122">
        <v>47</v>
      </c>
      <c r="F2529" s="122">
        <v>0</v>
      </c>
      <c r="G2529" s="122">
        <v>0</v>
      </c>
      <c r="H2529" s="122">
        <v>0</v>
      </c>
      <c r="I2529" s="122">
        <v>0</v>
      </c>
      <c r="J2529" s="122">
        <v>0</v>
      </c>
      <c r="K2529" s="122">
        <v>0</v>
      </c>
      <c r="L2529" s="122">
        <v>0</v>
      </c>
      <c r="M2529" s="122">
        <v>0</v>
      </c>
      <c r="N2529" s="122">
        <v>0</v>
      </c>
      <c r="O2529" s="122">
        <v>0</v>
      </c>
      <c r="P2529" s="122">
        <v>0</v>
      </c>
      <c r="Q2529" s="122">
        <v>0</v>
      </c>
      <c r="R2529" s="122">
        <v>0</v>
      </c>
      <c r="S2529" s="122">
        <v>0</v>
      </c>
      <c r="T2529" s="122">
        <v>0</v>
      </c>
      <c r="U2529" s="122">
        <v>0</v>
      </c>
      <c r="V2529" s="122">
        <v>0</v>
      </c>
      <c r="W2529" s="122">
        <v>0</v>
      </c>
      <c r="X2529" s="122">
        <v>0</v>
      </c>
      <c r="Y2529" s="122">
        <v>0</v>
      </c>
      <c r="Z2529" s="122">
        <v>0</v>
      </c>
      <c r="AA2529" s="122">
        <v>0</v>
      </c>
      <c r="AB2529" s="122">
        <v>0</v>
      </c>
      <c r="AC2529" s="122">
        <v>0</v>
      </c>
      <c r="AD2529" s="122">
        <v>0</v>
      </c>
      <c r="AE2529" s="122">
        <v>0</v>
      </c>
      <c r="AF2529" s="122">
        <v>0</v>
      </c>
      <c r="AG2529" s="122">
        <v>0</v>
      </c>
      <c r="AH2529" s="122">
        <v>0</v>
      </c>
      <c r="AI2529" s="122">
        <v>0</v>
      </c>
      <c r="AJ2529" s="122">
        <v>0</v>
      </c>
      <c r="AK2529" s="122">
        <v>0</v>
      </c>
      <c r="AL2529" s="122">
        <v>0</v>
      </c>
    </row>
    <row r="2530" spans="1:38" hidden="1" x14ac:dyDescent="0.25">
      <c r="A2530" s="122" t="s">
        <v>2031</v>
      </c>
      <c r="B2530" s="122">
        <v>1</v>
      </c>
      <c r="C2530" s="122" t="s">
        <v>2230</v>
      </c>
      <c r="D2530" s="122" t="s">
        <v>2123</v>
      </c>
      <c r="E2530" s="122">
        <v>47</v>
      </c>
      <c r="F2530" s="122">
        <v>0</v>
      </c>
      <c r="G2530" s="122">
        <v>0</v>
      </c>
      <c r="H2530" s="122">
        <v>0</v>
      </c>
      <c r="I2530" s="122">
        <v>0</v>
      </c>
      <c r="J2530" s="122">
        <v>0</v>
      </c>
      <c r="K2530" s="122">
        <v>0</v>
      </c>
      <c r="L2530" s="122">
        <v>0</v>
      </c>
      <c r="M2530" s="122">
        <v>0</v>
      </c>
      <c r="N2530" s="122">
        <v>0</v>
      </c>
      <c r="O2530" s="122">
        <v>0</v>
      </c>
      <c r="P2530" s="122">
        <v>0</v>
      </c>
      <c r="Q2530" s="122">
        <v>0</v>
      </c>
      <c r="R2530" s="122">
        <v>0</v>
      </c>
      <c r="S2530" s="122">
        <v>0</v>
      </c>
      <c r="T2530" s="122">
        <v>0</v>
      </c>
      <c r="U2530" s="122">
        <v>0</v>
      </c>
      <c r="V2530" s="122">
        <v>0</v>
      </c>
      <c r="W2530" s="122">
        <v>0</v>
      </c>
      <c r="X2530" s="122">
        <v>0</v>
      </c>
      <c r="Y2530" s="122">
        <v>0</v>
      </c>
      <c r="Z2530" s="122">
        <v>0</v>
      </c>
      <c r="AA2530" s="122">
        <v>0</v>
      </c>
      <c r="AB2530" s="122">
        <v>0</v>
      </c>
      <c r="AC2530" s="122">
        <v>0</v>
      </c>
      <c r="AD2530" s="122">
        <v>0</v>
      </c>
      <c r="AE2530" s="122">
        <v>0</v>
      </c>
      <c r="AF2530" s="122">
        <v>0</v>
      </c>
      <c r="AG2530" s="122">
        <v>0</v>
      </c>
      <c r="AH2530" s="122">
        <v>0</v>
      </c>
      <c r="AI2530" s="122">
        <v>0</v>
      </c>
      <c r="AJ2530" s="122">
        <v>0</v>
      </c>
      <c r="AK2530" s="122">
        <v>0</v>
      </c>
      <c r="AL2530" s="122">
        <v>0</v>
      </c>
    </row>
    <row r="2531" spans="1:38" x14ac:dyDescent="0.25">
      <c r="A2531" s="122" t="s">
        <v>2031</v>
      </c>
      <c r="B2531" s="122">
        <v>1</v>
      </c>
      <c r="C2531" s="122" t="s">
        <v>2230</v>
      </c>
      <c r="D2531" s="122" t="s">
        <v>2124</v>
      </c>
      <c r="E2531" s="122">
        <v>47</v>
      </c>
      <c r="F2531" s="122">
        <v>0</v>
      </c>
      <c r="G2531" s="122">
        <v>0</v>
      </c>
      <c r="H2531" s="122">
        <v>0</v>
      </c>
      <c r="I2531" s="122">
        <v>0</v>
      </c>
      <c r="J2531" s="122">
        <v>0</v>
      </c>
      <c r="K2531" s="122">
        <v>0</v>
      </c>
      <c r="L2531" s="122">
        <v>0</v>
      </c>
      <c r="M2531" s="122">
        <v>0</v>
      </c>
      <c r="N2531" s="122">
        <v>0</v>
      </c>
      <c r="O2531" s="122">
        <v>0</v>
      </c>
      <c r="P2531" s="122">
        <v>0</v>
      </c>
      <c r="Q2531" s="122">
        <v>0</v>
      </c>
      <c r="R2531" s="122">
        <v>0</v>
      </c>
      <c r="S2531" s="122">
        <v>0</v>
      </c>
      <c r="T2531" s="122">
        <v>0</v>
      </c>
      <c r="U2531" s="122">
        <v>0</v>
      </c>
      <c r="V2531" s="122">
        <v>0</v>
      </c>
      <c r="W2531" s="122">
        <v>0</v>
      </c>
      <c r="X2531" s="122">
        <v>0</v>
      </c>
      <c r="Y2531" s="122">
        <v>0</v>
      </c>
      <c r="Z2531" s="122">
        <v>0</v>
      </c>
      <c r="AA2531" s="122">
        <v>0</v>
      </c>
      <c r="AB2531" s="122">
        <v>0</v>
      </c>
      <c r="AC2531" s="122">
        <v>0</v>
      </c>
      <c r="AD2531" s="122">
        <v>0</v>
      </c>
      <c r="AE2531" s="122">
        <v>0</v>
      </c>
      <c r="AF2531" s="122">
        <v>0</v>
      </c>
      <c r="AG2531" s="122">
        <v>0</v>
      </c>
      <c r="AH2531" s="122">
        <v>0</v>
      </c>
      <c r="AI2531" s="122">
        <v>0</v>
      </c>
      <c r="AJ2531" s="122">
        <v>0</v>
      </c>
      <c r="AK2531" s="122">
        <v>0</v>
      </c>
      <c r="AL2531" s="122">
        <v>0</v>
      </c>
    </row>
    <row r="2532" spans="1:38" hidden="1" x14ac:dyDescent="0.25">
      <c r="A2532" s="122" t="s">
        <v>2031</v>
      </c>
      <c r="B2532" s="122">
        <v>1</v>
      </c>
      <c r="C2532" s="122" t="s">
        <v>2230</v>
      </c>
      <c r="D2532" s="122" t="s">
        <v>474</v>
      </c>
      <c r="E2532" s="122">
        <v>47</v>
      </c>
      <c r="F2532" s="122">
        <v>0.95599748308400001</v>
      </c>
      <c r="G2532" s="122">
        <v>0.94148236324519996</v>
      </c>
      <c r="H2532" s="122">
        <v>1.0082683283539999</v>
      </c>
      <c r="I2532" s="122">
        <v>1.0723968961468</v>
      </c>
      <c r="J2532" s="122">
        <v>1.0341396213372001</v>
      </c>
      <c r="K2532" s="122">
        <v>1.0153468358852</v>
      </c>
      <c r="L2532" s="122">
        <v>1.1620593048904</v>
      </c>
      <c r="M2532" s="122">
        <v>0.97735536043600002</v>
      </c>
      <c r="N2532" s="122">
        <v>0.98065048353439999</v>
      </c>
      <c r="O2532" s="122">
        <v>0.92921297171359996</v>
      </c>
      <c r="P2532" s="122">
        <v>1.0407257399559999</v>
      </c>
      <c r="Q2532" s="122">
        <v>1.035957621888</v>
      </c>
      <c r="R2532" s="122">
        <v>1.0093503148203999</v>
      </c>
      <c r="S2532" s="122">
        <v>1.0546514026944001</v>
      </c>
      <c r="T2532" s="122">
        <v>1.1809238981596</v>
      </c>
      <c r="U2532" s="122">
        <v>1.136213780296</v>
      </c>
      <c r="V2532" s="122">
        <v>1.1058352345124001</v>
      </c>
      <c r="W2532" s="122">
        <v>1.0746360840096001</v>
      </c>
      <c r="X2532" s="122">
        <v>1.0507007847280001</v>
      </c>
      <c r="Y2532" s="122">
        <v>1.0229543966376</v>
      </c>
      <c r="Z2532" s="122">
        <v>0.98041304352600001</v>
      </c>
      <c r="AA2532" s="122">
        <v>0.96560977019920002</v>
      </c>
      <c r="AB2532" s="122">
        <v>0.93185302909720003</v>
      </c>
      <c r="AC2532" s="122">
        <v>0.95769177392000004</v>
      </c>
      <c r="AD2532" s="122">
        <v>1.1592578238472</v>
      </c>
      <c r="AE2532" s="122">
        <v>1.011234528066</v>
      </c>
      <c r="AF2532" s="122">
        <v>1.1923302075860001</v>
      </c>
      <c r="AG2532" s="122">
        <v>1.0530543781520001</v>
      </c>
      <c r="AH2532" s="122">
        <v>0.96901102371079995</v>
      </c>
      <c r="AI2532" s="122">
        <v>0.88726464029280006</v>
      </c>
      <c r="AJ2532" s="122">
        <v>0.88559110910200001</v>
      </c>
      <c r="AK2532" s="122">
        <v>0.85142489110279995</v>
      </c>
      <c r="AL2532" s="122">
        <v>0</v>
      </c>
    </row>
    <row r="2533" spans="1:38" hidden="1" x14ac:dyDescent="0.25">
      <c r="A2533" s="122" t="s">
        <v>2031</v>
      </c>
      <c r="B2533" s="122">
        <v>1</v>
      </c>
      <c r="C2533" s="122" t="s">
        <v>2230</v>
      </c>
      <c r="D2533" s="122" t="s">
        <v>2125</v>
      </c>
      <c r="E2533" s="122">
        <v>47</v>
      </c>
      <c r="F2533" s="122">
        <v>0</v>
      </c>
      <c r="G2533" s="122">
        <v>0</v>
      </c>
      <c r="H2533" s="122">
        <v>0</v>
      </c>
      <c r="I2533" s="122">
        <v>0</v>
      </c>
      <c r="J2533" s="122">
        <v>0</v>
      </c>
      <c r="K2533" s="122">
        <v>0</v>
      </c>
      <c r="L2533" s="122">
        <v>0</v>
      </c>
      <c r="M2533" s="122">
        <v>0</v>
      </c>
      <c r="N2533" s="122">
        <v>0</v>
      </c>
      <c r="O2533" s="122">
        <v>0</v>
      </c>
      <c r="P2533" s="122">
        <v>0</v>
      </c>
      <c r="Q2533" s="122">
        <v>0</v>
      </c>
      <c r="R2533" s="122">
        <v>0</v>
      </c>
      <c r="S2533" s="122">
        <v>0</v>
      </c>
      <c r="T2533" s="122">
        <v>0</v>
      </c>
      <c r="U2533" s="122">
        <v>0</v>
      </c>
      <c r="V2533" s="122">
        <v>0</v>
      </c>
      <c r="W2533" s="122">
        <v>0</v>
      </c>
      <c r="X2533" s="122">
        <v>0</v>
      </c>
      <c r="Y2533" s="122">
        <v>0</v>
      </c>
      <c r="Z2533" s="122">
        <v>0</v>
      </c>
      <c r="AA2533" s="122">
        <v>0</v>
      </c>
      <c r="AB2533" s="122">
        <v>0</v>
      </c>
      <c r="AC2533" s="122">
        <v>0</v>
      </c>
      <c r="AD2533" s="122">
        <v>0</v>
      </c>
      <c r="AE2533" s="122">
        <v>0</v>
      </c>
      <c r="AF2533" s="122">
        <v>0</v>
      </c>
      <c r="AG2533" s="122">
        <v>0</v>
      </c>
      <c r="AH2533" s="122">
        <v>0</v>
      </c>
      <c r="AI2533" s="122">
        <v>0</v>
      </c>
      <c r="AJ2533" s="122">
        <v>0</v>
      </c>
      <c r="AK2533" s="122">
        <v>0</v>
      </c>
      <c r="AL2533" s="122">
        <v>0</v>
      </c>
    </row>
    <row r="2534" spans="1:38" hidden="1" x14ac:dyDescent="0.25">
      <c r="A2534" s="122" t="s">
        <v>2031</v>
      </c>
      <c r="B2534" s="122">
        <v>1</v>
      </c>
      <c r="C2534" s="122" t="s">
        <v>2230</v>
      </c>
      <c r="D2534" s="122" t="s">
        <v>2126</v>
      </c>
      <c r="E2534" s="122">
        <v>47</v>
      </c>
      <c r="F2534" s="122">
        <v>0</v>
      </c>
      <c r="G2534" s="122">
        <v>0</v>
      </c>
      <c r="H2534" s="122">
        <v>0</v>
      </c>
      <c r="I2534" s="122">
        <v>0</v>
      </c>
      <c r="J2534" s="122">
        <v>0</v>
      </c>
      <c r="K2534" s="122">
        <v>0</v>
      </c>
      <c r="L2534" s="122">
        <v>0</v>
      </c>
      <c r="M2534" s="122">
        <v>0</v>
      </c>
      <c r="N2534" s="122">
        <v>0</v>
      </c>
      <c r="O2534" s="122">
        <v>0</v>
      </c>
      <c r="P2534" s="122">
        <v>0</v>
      </c>
      <c r="Q2534" s="122">
        <v>0</v>
      </c>
      <c r="R2534" s="122">
        <v>0</v>
      </c>
      <c r="S2534" s="122">
        <v>0</v>
      </c>
      <c r="T2534" s="122">
        <v>0</v>
      </c>
      <c r="U2534" s="122">
        <v>0</v>
      </c>
      <c r="V2534" s="122">
        <v>0</v>
      </c>
      <c r="W2534" s="122">
        <v>0</v>
      </c>
      <c r="X2534" s="122">
        <v>0</v>
      </c>
      <c r="Y2534" s="122">
        <v>0</v>
      </c>
      <c r="Z2534" s="122">
        <v>0</v>
      </c>
      <c r="AA2534" s="122">
        <v>0</v>
      </c>
      <c r="AB2534" s="122">
        <v>0</v>
      </c>
      <c r="AC2534" s="122">
        <v>0</v>
      </c>
      <c r="AD2534" s="122">
        <v>0</v>
      </c>
      <c r="AE2534" s="122">
        <v>0</v>
      </c>
      <c r="AF2534" s="122">
        <v>0</v>
      </c>
      <c r="AG2534" s="122">
        <v>0</v>
      </c>
      <c r="AH2534" s="122">
        <v>0</v>
      </c>
      <c r="AI2534" s="122">
        <v>0</v>
      </c>
      <c r="AJ2534" s="122">
        <v>0</v>
      </c>
      <c r="AK2534" s="122">
        <v>0</v>
      </c>
      <c r="AL2534" s="122">
        <v>0</v>
      </c>
    </row>
    <row r="2535" spans="1:38" hidden="1" x14ac:dyDescent="0.25">
      <c r="A2535" s="122" t="s">
        <v>2031</v>
      </c>
      <c r="B2535" s="122">
        <v>1</v>
      </c>
      <c r="C2535" s="122" t="s">
        <v>2230</v>
      </c>
      <c r="D2535" s="122" t="s">
        <v>2127</v>
      </c>
      <c r="E2535" s="122">
        <v>47</v>
      </c>
      <c r="F2535" s="122">
        <v>0</v>
      </c>
      <c r="G2535" s="122">
        <v>0</v>
      </c>
      <c r="H2535" s="122">
        <v>0</v>
      </c>
      <c r="I2535" s="122">
        <v>0</v>
      </c>
      <c r="J2535" s="122">
        <v>0</v>
      </c>
      <c r="K2535" s="122">
        <v>0</v>
      </c>
      <c r="L2535" s="122">
        <v>0</v>
      </c>
      <c r="M2535" s="122">
        <v>0</v>
      </c>
      <c r="N2535" s="122">
        <v>0</v>
      </c>
      <c r="O2535" s="122">
        <v>0</v>
      </c>
      <c r="P2535" s="122">
        <v>0</v>
      </c>
      <c r="Q2535" s="122">
        <v>0</v>
      </c>
      <c r="R2535" s="122">
        <v>0</v>
      </c>
      <c r="S2535" s="122">
        <v>0</v>
      </c>
      <c r="T2535" s="122">
        <v>0</v>
      </c>
      <c r="U2535" s="122">
        <v>0</v>
      </c>
      <c r="V2535" s="122">
        <v>0</v>
      </c>
      <c r="W2535" s="122">
        <v>0</v>
      </c>
      <c r="X2535" s="122">
        <v>0</v>
      </c>
      <c r="Y2535" s="122">
        <v>0</v>
      </c>
      <c r="Z2535" s="122">
        <v>0</v>
      </c>
      <c r="AA2535" s="122">
        <v>0</v>
      </c>
      <c r="AB2535" s="122">
        <v>0</v>
      </c>
      <c r="AC2535" s="122">
        <v>0</v>
      </c>
      <c r="AD2535" s="122">
        <v>0</v>
      </c>
      <c r="AE2535" s="122">
        <v>0</v>
      </c>
      <c r="AF2535" s="122">
        <v>0</v>
      </c>
      <c r="AG2535" s="122">
        <v>0</v>
      </c>
      <c r="AH2535" s="122">
        <v>0</v>
      </c>
      <c r="AI2535" s="122">
        <v>0</v>
      </c>
      <c r="AJ2535" s="122">
        <v>0</v>
      </c>
      <c r="AK2535" s="122">
        <v>0</v>
      </c>
      <c r="AL2535" s="122">
        <v>0</v>
      </c>
    </row>
    <row r="2536" spans="1:38" hidden="1" x14ac:dyDescent="0.25">
      <c r="A2536" s="122" t="s">
        <v>2031</v>
      </c>
      <c r="B2536" s="122">
        <v>1</v>
      </c>
      <c r="C2536" s="122" t="s">
        <v>2230</v>
      </c>
      <c r="D2536" s="122" t="s">
        <v>2128</v>
      </c>
      <c r="E2536" s="122">
        <v>47</v>
      </c>
      <c r="F2536" s="122">
        <v>0</v>
      </c>
      <c r="G2536" s="122">
        <v>0</v>
      </c>
      <c r="H2536" s="122">
        <v>0</v>
      </c>
      <c r="I2536" s="122">
        <v>0</v>
      </c>
      <c r="J2536" s="122">
        <v>0</v>
      </c>
      <c r="K2536" s="122">
        <v>0</v>
      </c>
      <c r="L2536" s="122">
        <v>0</v>
      </c>
      <c r="M2536" s="122">
        <v>0</v>
      </c>
      <c r="N2536" s="122">
        <v>0</v>
      </c>
      <c r="O2536" s="122">
        <v>0</v>
      </c>
      <c r="P2536" s="122">
        <v>0</v>
      </c>
      <c r="Q2536" s="122">
        <v>0</v>
      </c>
      <c r="R2536" s="122">
        <v>0</v>
      </c>
      <c r="S2536" s="122">
        <v>0</v>
      </c>
      <c r="T2536" s="122">
        <v>0</v>
      </c>
      <c r="U2536" s="122">
        <v>0</v>
      </c>
      <c r="V2536" s="122">
        <v>0</v>
      </c>
      <c r="W2536" s="122">
        <v>0</v>
      </c>
      <c r="X2536" s="122">
        <v>0</v>
      </c>
      <c r="Y2536" s="122">
        <v>0</v>
      </c>
      <c r="Z2536" s="122">
        <v>0</v>
      </c>
      <c r="AA2536" s="122">
        <v>0</v>
      </c>
      <c r="AB2536" s="122">
        <v>0</v>
      </c>
      <c r="AC2536" s="122">
        <v>0</v>
      </c>
      <c r="AD2536" s="122">
        <v>0</v>
      </c>
      <c r="AE2536" s="122">
        <v>0</v>
      </c>
      <c r="AF2536" s="122">
        <v>0</v>
      </c>
      <c r="AG2536" s="122">
        <v>0</v>
      </c>
      <c r="AH2536" s="122">
        <v>0</v>
      </c>
      <c r="AI2536" s="122">
        <v>0</v>
      </c>
      <c r="AJ2536" s="122">
        <v>0</v>
      </c>
      <c r="AK2536" s="122">
        <v>0</v>
      </c>
      <c r="AL2536" s="122">
        <v>0</v>
      </c>
    </row>
    <row r="2537" spans="1:38" hidden="1" x14ac:dyDescent="0.25">
      <c r="A2537" s="122" t="s">
        <v>2031</v>
      </c>
      <c r="B2537" s="122">
        <v>1</v>
      </c>
      <c r="C2537" s="122" t="s">
        <v>2230</v>
      </c>
      <c r="D2537" s="122" t="s">
        <v>2129</v>
      </c>
      <c r="E2537" s="122">
        <v>47</v>
      </c>
      <c r="F2537" s="122">
        <v>0</v>
      </c>
      <c r="G2537" s="122">
        <v>0</v>
      </c>
      <c r="H2537" s="122">
        <v>0</v>
      </c>
      <c r="I2537" s="122">
        <v>0</v>
      </c>
      <c r="J2537" s="122">
        <v>0</v>
      </c>
      <c r="K2537" s="122">
        <v>0</v>
      </c>
      <c r="L2537" s="122">
        <v>0</v>
      </c>
      <c r="M2537" s="122">
        <v>0</v>
      </c>
      <c r="N2537" s="122">
        <v>0</v>
      </c>
      <c r="O2537" s="122">
        <v>0</v>
      </c>
      <c r="P2537" s="122">
        <v>0</v>
      </c>
      <c r="Q2537" s="122">
        <v>0</v>
      </c>
      <c r="R2537" s="122">
        <v>0</v>
      </c>
      <c r="S2537" s="122">
        <v>0</v>
      </c>
      <c r="T2537" s="122">
        <v>0</v>
      </c>
      <c r="U2537" s="122">
        <v>0</v>
      </c>
      <c r="V2537" s="122">
        <v>0</v>
      </c>
      <c r="W2537" s="122">
        <v>0</v>
      </c>
      <c r="X2537" s="122">
        <v>0</v>
      </c>
      <c r="Y2537" s="122">
        <v>0</v>
      </c>
      <c r="Z2537" s="122">
        <v>0</v>
      </c>
      <c r="AA2537" s="122">
        <v>0</v>
      </c>
      <c r="AB2537" s="122">
        <v>0</v>
      </c>
      <c r="AC2537" s="122">
        <v>0</v>
      </c>
      <c r="AD2537" s="122">
        <v>0</v>
      </c>
      <c r="AE2537" s="122">
        <v>0</v>
      </c>
      <c r="AF2537" s="122">
        <v>0</v>
      </c>
      <c r="AG2537" s="122">
        <v>0</v>
      </c>
      <c r="AH2537" s="122">
        <v>0</v>
      </c>
      <c r="AI2537" s="122">
        <v>0</v>
      </c>
      <c r="AJ2537" s="122">
        <v>0</v>
      </c>
      <c r="AK2537" s="122">
        <v>0</v>
      </c>
      <c r="AL2537" s="122">
        <v>0</v>
      </c>
    </row>
    <row r="2538" spans="1:38" hidden="1" x14ac:dyDescent="0.25">
      <c r="A2538" s="122" t="s">
        <v>2031</v>
      </c>
      <c r="B2538" s="122">
        <v>1</v>
      </c>
      <c r="C2538" s="122" t="s">
        <v>2230</v>
      </c>
      <c r="D2538" s="122" t="s">
        <v>2176</v>
      </c>
      <c r="E2538" s="122">
        <v>47</v>
      </c>
      <c r="F2538" s="122">
        <v>0</v>
      </c>
      <c r="G2538" s="122">
        <v>0</v>
      </c>
      <c r="H2538" s="122">
        <v>0</v>
      </c>
      <c r="I2538" s="122">
        <v>0</v>
      </c>
      <c r="J2538" s="122">
        <v>0</v>
      </c>
      <c r="K2538" s="122">
        <v>0</v>
      </c>
      <c r="L2538" s="122">
        <v>0</v>
      </c>
      <c r="M2538" s="122">
        <v>0</v>
      </c>
      <c r="N2538" s="122">
        <v>0</v>
      </c>
      <c r="O2538" s="122">
        <v>0</v>
      </c>
      <c r="P2538" s="122">
        <v>0</v>
      </c>
      <c r="Q2538" s="122">
        <v>0</v>
      </c>
      <c r="R2538" s="122">
        <v>0</v>
      </c>
      <c r="S2538" s="122">
        <v>0</v>
      </c>
      <c r="T2538" s="122">
        <v>0</v>
      </c>
      <c r="U2538" s="122">
        <v>0</v>
      </c>
      <c r="V2538" s="122">
        <v>0</v>
      </c>
      <c r="W2538" s="122">
        <v>0</v>
      </c>
      <c r="X2538" s="122">
        <v>0</v>
      </c>
      <c r="Y2538" s="122">
        <v>0</v>
      </c>
      <c r="Z2538" s="122">
        <v>0</v>
      </c>
      <c r="AA2538" s="122">
        <v>0</v>
      </c>
      <c r="AB2538" s="122">
        <v>0</v>
      </c>
      <c r="AC2538" s="122">
        <v>0</v>
      </c>
      <c r="AD2538" s="122">
        <v>0</v>
      </c>
      <c r="AE2538" s="122">
        <v>0</v>
      </c>
      <c r="AF2538" s="122">
        <v>0</v>
      </c>
      <c r="AG2538" s="122">
        <v>0</v>
      </c>
      <c r="AH2538" s="122">
        <v>0</v>
      </c>
      <c r="AI2538" s="122">
        <v>0</v>
      </c>
      <c r="AJ2538" s="122">
        <v>0</v>
      </c>
      <c r="AK2538" s="122">
        <v>0</v>
      </c>
      <c r="AL2538" s="122">
        <v>0</v>
      </c>
    </row>
    <row r="2539" spans="1:38" hidden="1" x14ac:dyDescent="0.25">
      <c r="A2539" s="122" t="s">
        <v>2031</v>
      </c>
      <c r="B2539" s="122">
        <v>1</v>
      </c>
      <c r="C2539" s="122" t="s">
        <v>2230</v>
      </c>
      <c r="D2539" s="122" t="s">
        <v>2130</v>
      </c>
      <c r="E2539" s="122">
        <v>47</v>
      </c>
      <c r="F2539" s="122">
        <v>0</v>
      </c>
      <c r="G2539" s="122">
        <v>0</v>
      </c>
      <c r="H2539" s="122">
        <v>0</v>
      </c>
      <c r="I2539" s="122">
        <v>0</v>
      </c>
      <c r="J2539" s="122">
        <v>0</v>
      </c>
      <c r="K2539" s="122">
        <v>0</v>
      </c>
      <c r="L2539" s="122">
        <v>0</v>
      </c>
      <c r="M2539" s="122">
        <v>0</v>
      </c>
      <c r="N2539" s="122">
        <v>0</v>
      </c>
      <c r="O2539" s="122">
        <v>0</v>
      </c>
      <c r="P2539" s="122">
        <v>0</v>
      </c>
      <c r="Q2539" s="122">
        <v>0</v>
      </c>
      <c r="R2539" s="122">
        <v>0</v>
      </c>
      <c r="S2539" s="122">
        <v>0</v>
      </c>
      <c r="T2539" s="122">
        <v>0</v>
      </c>
      <c r="U2539" s="122">
        <v>0</v>
      </c>
      <c r="V2539" s="122">
        <v>0</v>
      </c>
      <c r="W2539" s="122">
        <v>0</v>
      </c>
      <c r="X2539" s="122">
        <v>0</v>
      </c>
      <c r="Y2539" s="122">
        <v>0</v>
      </c>
      <c r="Z2539" s="122">
        <v>0</v>
      </c>
      <c r="AA2539" s="122">
        <v>0</v>
      </c>
      <c r="AB2539" s="122">
        <v>0</v>
      </c>
      <c r="AC2539" s="122">
        <v>0</v>
      </c>
      <c r="AD2539" s="122">
        <v>0</v>
      </c>
      <c r="AE2539" s="122">
        <v>0</v>
      </c>
      <c r="AF2539" s="122">
        <v>0</v>
      </c>
      <c r="AG2539" s="122">
        <v>0</v>
      </c>
      <c r="AH2539" s="122">
        <v>0</v>
      </c>
      <c r="AI2539" s="122">
        <v>0</v>
      </c>
      <c r="AJ2539" s="122">
        <v>0</v>
      </c>
      <c r="AK2539" s="122">
        <v>0</v>
      </c>
      <c r="AL2539" s="122">
        <v>0</v>
      </c>
    </row>
    <row r="2540" spans="1:38" hidden="1" x14ac:dyDescent="0.25">
      <c r="A2540" s="122" t="s">
        <v>2031</v>
      </c>
      <c r="B2540" s="122">
        <v>1</v>
      </c>
      <c r="C2540" s="122" t="s">
        <v>2230</v>
      </c>
      <c r="D2540" s="122" t="s">
        <v>2131</v>
      </c>
      <c r="E2540" s="122">
        <v>47</v>
      </c>
      <c r="F2540" s="122">
        <v>0</v>
      </c>
      <c r="G2540" s="122">
        <v>0</v>
      </c>
      <c r="H2540" s="122">
        <v>0</v>
      </c>
      <c r="I2540" s="122">
        <v>0</v>
      </c>
      <c r="J2540" s="122">
        <v>0</v>
      </c>
      <c r="K2540" s="122">
        <v>0</v>
      </c>
      <c r="L2540" s="122">
        <v>0</v>
      </c>
      <c r="M2540" s="122">
        <v>0</v>
      </c>
      <c r="N2540" s="122">
        <v>0</v>
      </c>
      <c r="O2540" s="122">
        <v>0</v>
      </c>
      <c r="P2540" s="122">
        <v>0</v>
      </c>
      <c r="Q2540" s="122">
        <v>0</v>
      </c>
      <c r="R2540" s="122">
        <v>0</v>
      </c>
      <c r="S2540" s="122">
        <v>0</v>
      </c>
      <c r="T2540" s="122">
        <v>0</v>
      </c>
      <c r="U2540" s="122">
        <v>0</v>
      </c>
      <c r="V2540" s="122">
        <v>0</v>
      </c>
      <c r="W2540" s="122">
        <v>0</v>
      </c>
      <c r="X2540" s="122">
        <v>0</v>
      </c>
      <c r="Y2540" s="122">
        <v>0</v>
      </c>
      <c r="Z2540" s="122">
        <v>0</v>
      </c>
      <c r="AA2540" s="122">
        <v>0</v>
      </c>
      <c r="AB2540" s="122">
        <v>0</v>
      </c>
      <c r="AC2540" s="122">
        <v>0</v>
      </c>
      <c r="AD2540" s="122">
        <v>0</v>
      </c>
      <c r="AE2540" s="122">
        <v>0</v>
      </c>
      <c r="AF2540" s="122">
        <v>0</v>
      </c>
      <c r="AG2540" s="122">
        <v>0</v>
      </c>
      <c r="AH2540" s="122">
        <v>0</v>
      </c>
      <c r="AI2540" s="122">
        <v>0</v>
      </c>
      <c r="AJ2540" s="122">
        <v>0</v>
      </c>
      <c r="AK2540" s="122">
        <v>0</v>
      </c>
      <c r="AL2540" s="122">
        <v>0</v>
      </c>
    </row>
    <row r="2541" spans="1:38" hidden="1" x14ac:dyDescent="0.25">
      <c r="A2541" s="122" t="s">
        <v>2031</v>
      </c>
      <c r="B2541" s="122">
        <v>1</v>
      </c>
      <c r="C2541" s="122" t="s">
        <v>2230</v>
      </c>
      <c r="D2541" s="122" t="s">
        <v>2132</v>
      </c>
      <c r="E2541" s="122">
        <v>47</v>
      </c>
      <c r="F2541" s="122">
        <v>0</v>
      </c>
      <c r="G2541" s="122">
        <v>0</v>
      </c>
      <c r="H2541" s="122">
        <v>0</v>
      </c>
      <c r="I2541" s="122">
        <v>0</v>
      </c>
      <c r="J2541" s="122">
        <v>0</v>
      </c>
      <c r="K2541" s="122">
        <v>0</v>
      </c>
      <c r="L2541" s="122">
        <v>0</v>
      </c>
      <c r="M2541" s="122">
        <v>0</v>
      </c>
      <c r="N2541" s="122">
        <v>0</v>
      </c>
      <c r="O2541" s="122">
        <v>0</v>
      </c>
      <c r="P2541" s="122">
        <v>0</v>
      </c>
      <c r="Q2541" s="122">
        <v>0</v>
      </c>
      <c r="R2541" s="122">
        <v>0</v>
      </c>
      <c r="S2541" s="122">
        <v>0</v>
      </c>
      <c r="T2541" s="122">
        <v>0</v>
      </c>
      <c r="U2541" s="122">
        <v>0</v>
      </c>
      <c r="V2541" s="122">
        <v>0</v>
      </c>
      <c r="W2541" s="122">
        <v>0</v>
      </c>
      <c r="X2541" s="122">
        <v>0</v>
      </c>
      <c r="Y2541" s="122">
        <v>0</v>
      </c>
      <c r="Z2541" s="122">
        <v>0</v>
      </c>
      <c r="AA2541" s="122">
        <v>0</v>
      </c>
      <c r="AB2541" s="122">
        <v>0</v>
      </c>
      <c r="AC2541" s="122">
        <v>0</v>
      </c>
      <c r="AD2541" s="122">
        <v>0</v>
      </c>
      <c r="AE2541" s="122">
        <v>0</v>
      </c>
      <c r="AF2541" s="122">
        <v>0</v>
      </c>
      <c r="AG2541" s="122">
        <v>0</v>
      </c>
      <c r="AH2541" s="122">
        <v>0</v>
      </c>
      <c r="AI2541" s="122">
        <v>0</v>
      </c>
      <c r="AJ2541" s="122">
        <v>0</v>
      </c>
      <c r="AK2541" s="122">
        <v>0</v>
      </c>
      <c r="AL2541" s="122">
        <v>0</v>
      </c>
    </row>
    <row r="2542" spans="1:38" hidden="1" x14ac:dyDescent="0.25">
      <c r="A2542" s="122" t="s">
        <v>2031</v>
      </c>
      <c r="B2542" s="122">
        <v>1</v>
      </c>
      <c r="C2542" s="122" t="s">
        <v>2230</v>
      </c>
      <c r="D2542" s="122" t="s">
        <v>2133</v>
      </c>
      <c r="E2542" s="122">
        <v>47</v>
      </c>
      <c r="F2542" s="122">
        <v>0.46821157856200002</v>
      </c>
      <c r="G2542" s="122">
        <v>0.45703734631800003</v>
      </c>
      <c r="H2542" s="122">
        <v>0.49378604723280001</v>
      </c>
      <c r="I2542" s="122">
        <v>0.47548755717399999</v>
      </c>
      <c r="J2542" s="122">
        <v>0.56004160069760001</v>
      </c>
      <c r="K2542" s="122">
        <v>0.57921945450040002</v>
      </c>
      <c r="L2542" s="122">
        <v>0.68858172662719996</v>
      </c>
      <c r="M2542" s="122">
        <v>0.83458483587919996</v>
      </c>
      <c r="N2542" s="122">
        <v>0.83919815990919999</v>
      </c>
      <c r="O2542" s="122">
        <v>0.82557869941399997</v>
      </c>
      <c r="P2542" s="122">
        <v>0.77636464780000003</v>
      </c>
      <c r="Q2542" s="122">
        <v>0.75759307962800004</v>
      </c>
      <c r="R2542" s="122">
        <v>0.58509945247600004</v>
      </c>
      <c r="S2542" s="122">
        <v>0.65125200806960004</v>
      </c>
      <c r="T2542" s="122">
        <v>0.61845707514360004</v>
      </c>
      <c r="U2542" s="122">
        <v>0.54443373977999998</v>
      </c>
      <c r="V2542" s="122">
        <v>0.53831402364600001</v>
      </c>
      <c r="W2542" s="122">
        <v>0.48586885533200003</v>
      </c>
      <c r="X2542" s="122">
        <v>0.53062749042239998</v>
      </c>
      <c r="Y2542" s="122">
        <v>0.48526671148200001</v>
      </c>
      <c r="Z2542" s="122">
        <v>0.47527126354119997</v>
      </c>
      <c r="AA2542" s="122">
        <v>0.46097070152559999</v>
      </c>
      <c r="AB2542" s="122">
        <v>0.44629478573120002</v>
      </c>
      <c r="AC2542" s="122">
        <v>0.44718804057479999</v>
      </c>
      <c r="AD2542" s="122">
        <v>0.59215435041279996</v>
      </c>
      <c r="AE2542" s="122">
        <v>0.51840824197680002</v>
      </c>
      <c r="AF2542" s="122">
        <v>0.5023793386248</v>
      </c>
      <c r="AG2542" s="122">
        <v>0.49676179332640003</v>
      </c>
      <c r="AH2542" s="122">
        <v>0.48252531119800002</v>
      </c>
      <c r="AI2542" s="122">
        <v>0.46441764820920001</v>
      </c>
      <c r="AJ2542" s="122">
        <v>0.4507270350016</v>
      </c>
      <c r="AK2542" s="122">
        <v>0.4429622808632</v>
      </c>
      <c r="AL2542" s="122">
        <v>0</v>
      </c>
    </row>
    <row r="2543" spans="1:38" hidden="1" x14ac:dyDescent="0.25">
      <c r="A2543" s="122" t="s">
        <v>2031</v>
      </c>
      <c r="B2543" s="122">
        <v>1</v>
      </c>
      <c r="C2543" s="122" t="s">
        <v>2230</v>
      </c>
      <c r="D2543" s="122" t="s">
        <v>2134</v>
      </c>
      <c r="E2543" s="122">
        <v>47</v>
      </c>
      <c r="F2543" s="122">
        <v>2.42387252016E-2</v>
      </c>
      <c r="G2543" s="122">
        <v>2.3119689406799999E-2</v>
      </c>
      <c r="H2543" s="122">
        <v>2.2184201855200002E-2</v>
      </c>
      <c r="I2543" s="122">
        <v>2.0754238738800002E-2</v>
      </c>
      <c r="J2543" s="122">
        <v>2.1308933822400001E-2</v>
      </c>
      <c r="K2543" s="122">
        <v>2.0427350955199999E-2</v>
      </c>
      <c r="L2543" s="122">
        <v>2.3001261603599998E-2</v>
      </c>
      <c r="M2543" s="122">
        <v>2.2074542131600001E-2</v>
      </c>
      <c r="N2543" s="122">
        <v>3.04806376392E-2</v>
      </c>
      <c r="O2543" s="122">
        <v>3.3107242000000002E-2</v>
      </c>
      <c r="P2543" s="122">
        <v>3.0507833977599999E-2</v>
      </c>
      <c r="Q2543" s="122">
        <v>2.58353666844E-2</v>
      </c>
      <c r="R2543" s="122">
        <v>1.35164753164E-2</v>
      </c>
      <c r="S2543" s="122">
        <v>1.25115494252E-2</v>
      </c>
      <c r="T2543" s="122">
        <v>1.6906307367600001E-2</v>
      </c>
      <c r="U2543" s="122">
        <v>1.33138956748E-2</v>
      </c>
      <c r="V2543" s="122">
        <v>1.63862495888E-2</v>
      </c>
      <c r="W2543" s="122">
        <v>1.6196839567999999E-2</v>
      </c>
      <c r="X2543" s="122">
        <v>1.9499846741199998E-2</v>
      </c>
      <c r="Y2543" s="122">
        <v>1.9767093304000002E-2</v>
      </c>
      <c r="Z2543" s="122">
        <v>1.8859103516400001E-2</v>
      </c>
      <c r="AA2543" s="122">
        <v>1.8198001189200001E-2</v>
      </c>
      <c r="AB2543" s="122">
        <v>1.7464014316E-2</v>
      </c>
      <c r="AC2543" s="122">
        <v>1.9705741935599999E-2</v>
      </c>
      <c r="AD2543" s="122">
        <v>2.7922849295599999E-2</v>
      </c>
      <c r="AE2543" s="122">
        <v>2.54164353996E-2</v>
      </c>
      <c r="AF2543" s="122">
        <v>2.4382147344800001E-2</v>
      </c>
      <c r="AG2543" s="122">
        <v>2.3932361264000002E-2</v>
      </c>
      <c r="AH2543" s="122">
        <v>2.3028254068399999E-2</v>
      </c>
      <c r="AI2543" s="122">
        <v>2.2025826090800001E-2</v>
      </c>
      <c r="AJ2543" s="122">
        <v>3.2436136124000002E-2</v>
      </c>
      <c r="AK2543" s="122">
        <v>4.0681591277600002E-2</v>
      </c>
      <c r="AL2543" s="122">
        <v>0</v>
      </c>
    </row>
    <row r="2544" spans="1:38" hidden="1" x14ac:dyDescent="0.25">
      <c r="A2544" s="122" t="s">
        <v>2031</v>
      </c>
      <c r="B2544" s="122">
        <v>1</v>
      </c>
      <c r="C2544" s="122" t="s">
        <v>2230</v>
      </c>
      <c r="D2544" s="122" t="s">
        <v>2135</v>
      </c>
      <c r="E2544" s="122">
        <v>47</v>
      </c>
      <c r="F2544" s="122">
        <v>0</v>
      </c>
      <c r="G2544" s="122">
        <v>0</v>
      </c>
      <c r="H2544" s="122">
        <v>0</v>
      </c>
      <c r="I2544" s="122">
        <v>0</v>
      </c>
      <c r="J2544" s="122">
        <v>0</v>
      </c>
      <c r="K2544" s="122">
        <v>0</v>
      </c>
      <c r="L2544" s="122">
        <v>0</v>
      </c>
      <c r="M2544" s="122">
        <v>0</v>
      </c>
      <c r="N2544" s="122">
        <v>0</v>
      </c>
      <c r="O2544" s="122">
        <v>0</v>
      </c>
      <c r="P2544" s="122">
        <v>0</v>
      </c>
      <c r="Q2544" s="122">
        <v>0</v>
      </c>
      <c r="R2544" s="122">
        <v>0</v>
      </c>
      <c r="S2544" s="122">
        <v>0</v>
      </c>
      <c r="T2544" s="122">
        <v>0</v>
      </c>
      <c r="U2544" s="122">
        <v>0</v>
      </c>
      <c r="V2544" s="122">
        <v>0</v>
      </c>
      <c r="W2544" s="122">
        <v>0</v>
      </c>
      <c r="X2544" s="122">
        <v>0</v>
      </c>
      <c r="Y2544" s="122">
        <v>0</v>
      </c>
      <c r="Z2544" s="122">
        <v>0</v>
      </c>
      <c r="AA2544" s="122">
        <v>0</v>
      </c>
      <c r="AB2544" s="122">
        <v>0</v>
      </c>
      <c r="AC2544" s="122">
        <v>0</v>
      </c>
      <c r="AD2544" s="122">
        <v>0</v>
      </c>
      <c r="AE2544" s="122">
        <v>0</v>
      </c>
      <c r="AF2544" s="122">
        <v>0</v>
      </c>
      <c r="AG2544" s="122">
        <v>0</v>
      </c>
      <c r="AH2544" s="122">
        <v>0</v>
      </c>
      <c r="AI2544" s="122">
        <v>0</v>
      </c>
      <c r="AJ2544" s="122">
        <v>0</v>
      </c>
      <c r="AK2544" s="122">
        <v>0</v>
      </c>
      <c r="AL2544" s="122">
        <v>0</v>
      </c>
    </row>
    <row r="2545" spans="1:38" hidden="1" x14ac:dyDescent="0.25">
      <c r="A2545" s="122" t="s">
        <v>2031</v>
      </c>
      <c r="B2545" s="122">
        <v>1</v>
      </c>
      <c r="C2545" s="122" t="s">
        <v>2230</v>
      </c>
      <c r="D2545" s="122" t="s">
        <v>2136</v>
      </c>
      <c r="E2545" s="122">
        <v>47</v>
      </c>
      <c r="F2545" s="122">
        <v>0.32727752823639999</v>
      </c>
      <c r="G2545" s="122">
        <v>0.33869690839599997</v>
      </c>
      <c r="H2545" s="122">
        <v>0.64696681479920004</v>
      </c>
      <c r="I2545" s="122">
        <v>0.54115262270160003</v>
      </c>
      <c r="J2545" s="122">
        <v>0.55791795737719996</v>
      </c>
      <c r="K2545" s="122">
        <v>0.5396051610964</v>
      </c>
      <c r="L2545" s="122">
        <v>0.55269997823880002</v>
      </c>
      <c r="M2545" s="122">
        <v>0.54236906970959997</v>
      </c>
      <c r="N2545" s="122">
        <v>0.45513230768320001</v>
      </c>
      <c r="O2545" s="122">
        <v>0.4527367377148</v>
      </c>
      <c r="P2545" s="122">
        <v>0.4214796000296</v>
      </c>
      <c r="Q2545" s="122">
        <v>0.44645545371560003</v>
      </c>
      <c r="R2545" s="122">
        <v>0.42773908200799998</v>
      </c>
      <c r="S2545" s="122">
        <v>0.41114491889799998</v>
      </c>
      <c r="T2545" s="122">
        <v>0.40166961649920002</v>
      </c>
      <c r="U2545" s="122">
        <v>0.41491192764000001</v>
      </c>
      <c r="V2545" s="122">
        <v>0.4780405398216</v>
      </c>
      <c r="W2545" s="122">
        <v>0.45792502125439999</v>
      </c>
      <c r="X2545" s="122">
        <v>0.45518344868080002</v>
      </c>
      <c r="Y2545" s="122">
        <v>0.48611838000039997</v>
      </c>
      <c r="Z2545" s="122">
        <v>0.51079487634559995</v>
      </c>
      <c r="AA2545" s="122">
        <v>0.49022616435240002</v>
      </c>
      <c r="AB2545" s="122">
        <v>0.4783535990492</v>
      </c>
      <c r="AC2545" s="122">
        <v>0.49459304641879998</v>
      </c>
      <c r="AD2545" s="122">
        <v>0.47004500142319999</v>
      </c>
      <c r="AE2545" s="122">
        <v>0.54827799919480003</v>
      </c>
      <c r="AF2545" s="122">
        <v>0.53751749356760004</v>
      </c>
      <c r="AG2545" s="122">
        <v>0.53748666481439999</v>
      </c>
      <c r="AH2545" s="122">
        <v>0.51171186207959996</v>
      </c>
      <c r="AI2545" s="122">
        <v>0.48573591665760002</v>
      </c>
      <c r="AJ2545" s="122">
        <v>0.51555587229160005</v>
      </c>
      <c r="AK2545" s="122">
        <v>0.50427508503679996</v>
      </c>
      <c r="AL2545" s="122">
        <v>0</v>
      </c>
    </row>
    <row r="2546" spans="1:38" hidden="1" x14ac:dyDescent="0.25">
      <c r="A2546" s="122" t="s">
        <v>2031</v>
      </c>
      <c r="B2546" s="122">
        <v>1</v>
      </c>
      <c r="C2546" s="122" t="s">
        <v>2230</v>
      </c>
      <c r="D2546" s="122" t="s">
        <v>2137</v>
      </c>
      <c r="E2546" s="122">
        <v>47</v>
      </c>
      <c r="F2546" s="122">
        <v>0</v>
      </c>
      <c r="G2546" s="122">
        <v>0</v>
      </c>
      <c r="H2546" s="122">
        <v>0</v>
      </c>
      <c r="I2546" s="122">
        <v>0</v>
      </c>
      <c r="J2546" s="122">
        <v>0</v>
      </c>
      <c r="K2546" s="122">
        <v>0</v>
      </c>
      <c r="L2546" s="122">
        <v>0</v>
      </c>
      <c r="M2546" s="122">
        <v>0</v>
      </c>
      <c r="N2546" s="122">
        <v>0</v>
      </c>
      <c r="O2546" s="122">
        <v>0</v>
      </c>
      <c r="P2546" s="122">
        <v>0</v>
      </c>
      <c r="Q2546" s="122">
        <v>0</v>
      </c>
      <c r="R2546" s="122">
        <v>0</v>
      </c>
      <c r="S2546" s="122">
        <v>0</v>
      </c>
      <c r="T2546" s="122">
        <v>0</v>
      </c>
      <c r="U2546" s="122">
        <v>0</v>
      </c>
      <c r="V2546" s="122">
        <v>0</v>
      </c>
      <c r="W2546" s="122">
        <v>0</v>
      </c>
      <c r="X2546" s="122">
        <v>0</v>
      </c>
      <c r="Y2546" s="122">
        <v>0</v>
      </c>
      <c r="Z2546" s="122">
        <v>0</v>
      </c>
      <c r="AA2546" s="122">
        <v>0</v>
      </c>
      <c r="AB2546" s="122">
        <v>0</v>
      </c>
      <c r="AC2546" s="122">
        <v>0</v>
      </c>
      <c r="AD2546" s="122">
        <v>0</v>
      </c>
      <c r="AE2546" s="122">
        <v>0</v>
      </c>
      <c r="AF2546" s="122">
        <v>0</v>
      </c>
      <c r="AG2546" s="122">
        <v>0</v>
      </c>
      <c r="AH2546" s="122">
        <v>0</v>
      </c>
      <c r="AI2546" s="122">
        <v>0</v>
      </c>
      <c r="AJ2546" s="122">
        <v>0</v>
      </c>
      <c r="AK2546" s="122">
        <v>0</v>
      </c>
      <c r="AL2546" s="122">
        <v>0</v>
      </c>
    </row>
    <row r="2547" spans="1:38" hidden="1" x14ac:dyDescent="0.25">
      <c r="A2547" s="122" t="s">
        <v>2031</v>
      </c>
      <c r="B2547" s="122">
        <v>1</v>
      </c>
      <c r="C2547" s="122" t="s">
        <v>2230</v>
      </c>
      <c r="D2547" s="122" t="s">
        <v>2138</v>
      </c>
      <c r="E2547" s="122">
        <v>47</v>
      </c>
      <c r="F2547" s="122">
        <v>0</v>
      </c>
      <c r="G2547" s="122">
        <v>0</v>
      </c>
      <c r="H2547" s="122">
        <v>0</v>
      </c>
      <c r="I2547" s="122">
        <v>0</v>
      </c>
      <c r="J2547" s="122">
        <v>0</v>
      </c>
      <c r="K2547" s="122">
        <v>0</v>
      </c>
      <c r="L2547" s="122">
        <v>0</v>
      </c>
      <c r="M2547" s="122">
        <v>0</v>
      </c>
      <c r="N2547" s="122">
        <v>0</v>
      </c>
      <c r="O2547" s="122">
        <v>0</v>
      </c>
      <c r="P2547" s="122">
        <v>0</v>
      </c>
      <c r="Q2547" s="122">
        <v>0</v>
      </c>
      <c r="R2547" s="122">
        <v>0</v>
      </c>
      <c r="S2547" s="122">
        <v>0</v>
      </c>
      <c r="T2547" s="122">
        <v>0</v>
      </c>
      <c r="U2547" s="122">
        <v>0</v>
      </c>
      <c r="V2547" s="122">
        <v>0</v>
      </c>
      <c r="W2547" s="122">
        <v>0</v>
      </c>
      <c r="X2547" s="122">
        <v>0</v>
      </c>
      <c r="Y2547" s="122">
        <v>0</v>
      </c>
      <c r="Z2547" s="122">
        <v>0</v>
      </c>
      <c r="AA2547" s="122">
        <v>0</v>
      </c>
      <c r="AB2547" s="122">
        <v>0</v>
      </c>
      <c r="AC2547" s="122">
        <v>0</v>
      </c>
      <c r="AD2547" s="122">
        <v>0</v>
      </c>
      <c r="AE2547" s="122">
        <v>0</v>
      </c>
      <c r="AF2547" s="122">
        <v>0</v>
      </c>
      <c r="AG2547" s="122">
        <v>0</v>
      </c>
      <c r="AH2547" s="122">
        <v>0</v>
      </c>
      <c r="AI2547" s="122">
        <v>0</v>
      </c>
      <c r="AJ2547" s="122">
        <v>0</v>
      </c>
      <c r="AK2547" s="122">
        <v>0</v>
      </c>
      <c r="AL2547" s="122">
        <v>0</v>
      </c>
    </row>
    <row r="2548" spans="1:38" hidden="1" x14ac:dyDescent="0.25">
      <c r="A2548" s="122" t="s">
        <v>2031</v>
      </c>
      <c r="B2548" s="122">
        <v>1</v>
      </c>
      <c r="C2548" s="122" t="s">
        <v>2230</v>
      </c>
      <c r="D2548" s="122" t="s">
        <v>2139</v>
      </c>
      <c r="E2548" s="122">
        <v>47</v>
      </c>
      <c r="F2548" s="122">
        <v>4.9294556807999998E-3</v>
      </c>
      <c r="G2548" s="122">
        <v>4.9642450759999996E-3</v>
      </c>
      <c r="H2548" s="122">
        <v>5.0127953847999996E-3</v>
      </c>
      <c r="I2548" s="122">
        <v>4.8915690067999999E-3</v>
      </c>
      <c r="J2548" s="122">
        <v>5.499704056E-3</v>
      </c>
      <c r="K2548" s="122">
        <v>5.9010306179999999E-3</v>
      </c>
      <c r="L2548" s="122">
        <v>5.1267176632000004E-3</v>
      </c>
      <c r="M2548" s="122">
        <v>4.9965902923999996E-3</v>
      </c>
      <c r="N2548" s="122">
        <v>4.3791049428000004E-3</v>
      </c>
      <c r="O2548" s="122">
        <v>3.9315420368000002E-3</v>
      </c>
      <c r="P2548" s="122">
        <v>3.7020738188000002E-3</v>
      </c>
      <c r="Q2548" s="122">
        <v>3.8065573840000001E-3</v>
      </c>
      <c r="R2548" s="122">
        <v>3.8857076859999998E-3</v>
      </c>
      <c r="S2548" s="122">
        <v>3.8345988296000001E-3</v>
      </c>
      <c r="T2548" s="122">
        <v>3.6636566904000001E-3</v>
      </c>
      <c r="U2548" s="122">
        <v>3.4827592856E-3</v>
      </c>
      <c r="V2548" s="122">
        <v>3.3177119976000001E-3</v>
      </c>
      <c r="W2548" s="122">
        <v>3.1689689919999998E-3</v>
      </c>
      <c r="X2548" s="122">
        <v>3.2221936991999999E-3</v>
      </c>
      <c r="Y2548" s="122">
        <v>3.6118853232000002E-3</v>
      </c>
      <c r="Z2548" s="122">
        <v>4.0850724852000003E-3</v>
      </c>
      <c r="AA2548" s="122">
        <v>3.7455446476000001E-3</v>
      </c>
      <c r="AB2548" s="122">
        <v>3.6977348016000002E-3</v>
      </c>
      <c r="AC2548" s="122">
        <v>3.6167566316000002E-3</v>
      </c>
      <c r="AD2548" s="122">
        <v>2.7219301143999999E-3</v>
      </c>
      <c r="AE2548" s="122">
        <v>3.1359271692000001E-3</v>
      </c>
      <c r="AF2548" s="122">
        <v>3.1605882643999999E-3</v>
      </c>
      <c r="AG2548" s="122">
        <v>3.0970778355999999E-3</v>
      </c>
      <c r="AH2548" s="122">
        <v>2.9193942287999998E-3</v>
      </c>
      <c r="AI2548" s="122">
        <v>2.7334037611999999E-3</v>
      </c>
      <c r="AJ2548" s="122">
        <v>2.3551546563999998E-3</v>
      </c>
      <c r="AK2548" s="122">
        <v>2.3265277028000002E-3</v>
      </c>
      <c r="AL2548" s="122">
        <v>0</v>
      </c>
    </row>
    <row r="2549" spans="1:38" hidden="1" x14ac:dyDescent="0.25">
      <c r="A2549" s="122" t="s">
        <v>2031</v>
      </c>
      <c r="B2549" s="122">
        <v>1</v>
      </c>
      <c r="C2549" s="122" t="s">
        <v>2230</v>
      </c>
      <c r="D2549" s="122" t="s">
        <v>2140</v>
      </c>
      <c r="E2549" s="122">
        <v>47</v>
      </c>
      <c r="F2549" s="122">
        <v>0</v>
      </c>
      <c r="G2549" s="122">
        <v>0</v>
      </c>
      <c r="H2549" s="122">
        <v>0</v>
      </c>
      <c r="I2549" s="122">
        <v>0</v>
      </c>
      <c r="J2549" s="122">
        <v>0</v>
      </c>
      <c r="K2549" s="122">
        <v>0</v>
      </c>
      <c r="L2549" s="122">
        <v>0</v>
      </c>
      <c r="M2549" s="122">
        <v>0</v>
      </c>
      <c r="N2549" s="122">
        <v>0</v>
      </c>
      <c r="O2549" s="122">
        <v>0</v>
      </c>
      <c r="P2549" s="122">
        <v>0</v>
      </c>
      <c r="Q2549" s="122">
        <v>0</v>
      </c>
      <c r="R2549" s="122">
        <v>0</v>
      </c>
      <c r="S2549" s="122">
        <v>0</v>
      </c>
      <c r="T2549" s="122">
        <v>0</v>
      </c>
      <c r="U2549" s="122">
        <v>0</v>
      </c>
      <c r="V2549" s="122">
        <v>0</v>
      </c>
      <c r="W2549" s="122">
        <v>0</v>
      </c>
      <c r="X2549" s="122">
        <v>0</v>
      </c>
      <c r="Y2549" s="122">
        <v>0</v>
      </c>
      <c r="Z2549" s="122">
        <v>0</v>
      </c>
      <c r="AA2549" s="122">
        <v>0</v>
      </c>
      <c r="AB2549" s="122">
        <v>0</v>
      </c>
      <c r="AC2549" s="122">
        <v>0</v>
      </c>
      <c r="AD2549" s="122">
        <v>0</v>
      </c>
      <c r="AE2549" s="122">
        <v>0</v>
      </c>
      <c r="AF2549" s="122">
        <v>0</v>
      </c>
      <c r="AG2549" s="122">
        <v>0</v>
      </c>
      <c r="AH2549" s="122">
        <v>0</v>
      </c>
      <c r="AI2549" s="122">
        <v>0</v>
      </c>
      <c r="AJ2549" s="122">
        <v>0</v>
      </c>
      <c r="AK2549" s="122">
        <v>0</v>
      </c>
      <c r="AL2549" s="122">
        <v>0</v>
      </c>
    </row>
    <row r="2550" spans="1:38" hidden="1" x14ac:dyDescent="0.25">
      <c r="A2550" s="122" t="s">
        <v>2031</v>
      </c>
      <c r="B2550" s="122">
        <v>1</v>
      </c>
      <c r="C2550" s="122" t="s">
        <v>2230</v>
      </c>
      <c r="D2550" s="122" t="s">
        <v>2141</v>
      </c>
      <c r="E2550" s="122">
        <v>47</v>
      </c>
      <c r="F2550" s="122">
        <v>0</v>
      </c>
      <c r="G2550" s="122">
        <v>0</v>
      </c>
      <c r="H2550" s="122">
        <v>0</v>
      </c>
      <c r="I2550" s="122">
        <v>0</v>
      </c>
      <c r="J2550" s="122">
        <v>0</v>
      </c>
      <c r="K2550" s="122">
        <v>0</v>
      </c>
      <c r="L2550" s="122">
        <v>0</v>
      </c>
      <c r="M2550" s="122">
        <v>0</v>
      </c>
      <c r="N2550" s="122">
        <v>0</v>
      </c>
      <c r="O2550" s="122">
        <v>0</v>
      </c>
      <c r="P2550" s="122">
        <v>0</v>
      </c>
      <c r="Q2550" s="122">
        <v>0</v>
      </c>
      <c r="R2550" s="122">
        <v>0</v>
      </c>
      <c r="S2550" s="122">
        <v>0</v>
      </c>
      <c r="T2550" s="122">
        <v>0</v>
      </c>
      <c r="U2550" s="122">
        <v>0</v>
      </c>
      <c r="V2550" s="122">
        <v>0</v>
      </c>
      <c r="W2550" s="122">
        <v>0</v>
      </c>
      <c r="X2550" s="122">
        <v>0</v>
      </c>
      <c r="Y2550" s="122">
        <v>0</v>
      </c>
      <c r="Z2550" s="122">
        <v>0</v>
      </c>
      <c r="AA2550" s="122">
        <v>0</v>
      </c>
      <c r="AB2550" s="122">
        <v>0</v>
      </c>
      <c r="AC2550" s="122">
        <v>0</v>
      </c>
      <c r="AD2550" s="122">
        <v>0</v>
      </c>
      <c r="AE2550" s="122">
        <v>0</v>
      </c>
      <c r="AF2550" s="122">
        <v>0</v>
      </c>
      <c r="AG2550" s="122">
        <v>0</v>
      </c>
      <c r="AH2550" s="122">
        <v>0</v>
      </c>
      <c r="AI2550" s="122">
        <v>0</v>
      </c>
      <c r="AJ2550" s="122">
        <v>0</v>
      </c>
      <c r="AK2550" s="122">
        <v>0</v>
      </c>
      <c r="AL2550" s="122">
        <v>0</v>
      </c>
    </row>
    <row r="2551" spans="1:38" hidden="1" x14ac:dyDescent="0.25">
      <c r="A2551" s="122" t="s">
        <v>2031</v>
      </c>
      <c r="B2551" s="122">
        <v>1</v>
      </c>
      <c r="C2551" s="122" t="s">
        <v>2230</v>
      </c>
      <c r="D2551" s="122" t="s">
        <v>2142</v>
      </c>
      <c r="E2551" s="122">
        <v>47</v>
      </c>
      <c r="F2551" s="122">
        <v>0</v>
      </c>
      <c r="G2551" s="122">
        <v>0</v>
      </c>
      <c r="H2551" s="122">
        <v>0</v>
      </c>
      <c r="I2551" s="122">
        <v>0</v>
      </c>
      <c r="J2551" s="122">
        <v>0</v>
      </c>
      <c r="K2551" s="122">
        <v>0</v>
      </c>
      <c r="L2551" s="122">
        <v>0</v>
      </c>
      <c r="M2551" s="122">
        <v>0</v>
      </c>
      <c r="N2551" s="122">
        <v>0</v>
      </c>
      <c r="O2551" s="122">
        <v>0</v>
      </c>
      <c r="P2551" s="122">
        <v>0</v>
      </c>
      <c r="Q2551" s="122">
        <v>0</v>
      </c>
      <c r="R2551" s="122">
        <v>0</v>
      </c>
      <c r="S2551" s="122">
        <v>0</v>
      </c>
      <c r="T2551" s="122">
        <v>0</v>
      </c>
      <c r="U2551" s="122">
        <v>0</v>
      </c>
      <c r="V2551" s="122">
        <v>0</v>
      </c>
      <c r="W2551" s="122">
        <v>0</v>
      </c>
      <c r="X2551" s="122">
        <v>0</v>
      </c>
      <c r="Y2551" s="122">
        <v>0</v>
      </c>
      <c r="Z2551" s="122">
        <v>0</v>
      </c>
      <c r="AA2551" s="122">
        <v>0</v>
      </c>
      <c r="AB2551" s="122">
        <v>0</v>
      </c>
      <c r="AC2551" s="122">
        <v>0</v>
      </c>
      <c r="AD2551" s="122">
        <v>0</v>
      </c>
      <c r="AE2551" s="122">
        <v>0</v>
      </c>
      <c r="AF2551" s="122">
        <v>0</v>
      </c>
      <c r="AG2551" s="122">
        <v>0</v>
      </c>
      <c r="AH2551" s="122">
        <v>0</v>
      </c>
      <c r="AI2551" s="122">
        <v>0</v>
      </c>
      <c r="AJ2551" s="122">
        <v>0</v>
      </c>
      <c r="AK2551" s="122">
        <v>0</v>
      </c>
      <c r="AL2551" s="122">
        <v>0</v>
      </c>
    </row>
    <row r="2552" spans="1:38" hidden="1" x14ac:dyDescent="0.25">
      <c r="A2552" s="122" t="s">
        <v>2031</v>
      </c>
      <c r="B2552" s="122">
        <v>1</v>
      </c>
      <c r="C2552" s="122" t="s">
        <v>2230</v>
      </c>
      <c r="D2552" s="122" t="s">
        <v>2143</v>
      </c>
      <c r="E2552" s="122">
        <v>47</v>
      </c>
      <c r="F2552" s="122">
        <v>0</v>
      </c>
      <c r="G2552" s="122">
        <v>0</v>
      </c>
      <c r="H2552" s="122">
        <v>0</v>
      </c>
      <c r="I2552" s="122">
        <v>0</v>
      </c>
      <c r="J2552" s="122">
        <v>0</v>
      </c>
      <c r="K2552" s="122">
        <v>0</v>
      </c>
      <c r="L2552" s="122">
        <v>0</v>
      </c>
      <c r="M2552" s="122">
        <v>0</v>
      </c>
      <c r="N2552" s="122">
        <v>0</v>
      </c>
      <c r="O2552" s="122">
        <v>0</v>
      </c>
      <c r="P2552" s="122">
        <v>0</v>
      </c>
      <c r="Q2552" s="122">
        <v>0</v>
      </c>
      <c r="R2552" s="122">
        <v>0</v>
      </c>
      <c r="S2552" s="122">
        <v>0</v>
      </c>
      <c r="T2552" s="122">
        <v>0</v>
      </c>
      <c r="U2552" s="122">
        <v>0</v>
      </c>
      <c r="V2552" s="122">
        <v>0</v>
      </c>
      <c r="W2552" s="122">
        <v>0</v>
      </c>
      <c r="X2552" s="122">
        <v>0</v>
      </c>
      <c r="Y2552" s="122">
        <v>0</v>
      </c>
      <c r="Z2552" s="122">
        <v>0</v>
      </c>
      <c r="AA2552" s="122">
        <v>0</v>
      </c>
      <c r="AB2552" s="122">
        <v>0</v>
      </c>
      <c r="AC2552" s="122">
        <v>0</v>
      </c>
      <c r="AD2552" s="122">
        <v>0</v>
      </c>
      <c r="AE2552" s="122">
        <v>0</v>
      </c>
      <c r="AF2552" s="122">
        <v>0</v>
      </c>
      <c r="AG2552" s="122">
        <v>0</v>
      </c>
      <c r="AH2552" s="122">
        <v>0</v>
      </c>
      <c r="AI2552" s="122">
        <v>0</v>
      </c>
      <c r="AJ2552" s="122">
        <v>0</v>
      </c>
      <c r="AK2552" s="122">
        <v>0</v>
      </c>
      <c r="AL2552" s="122">
        <v>0</v>
      </c>
    </row>
    <row r="2553" spans="1:38" hidden="1" x14ac:dyDescent="0.25">
      <c r="A2553" s="122" t="s">
        <v>2031</v>
      </c>
      <c r="B2553" s="122">
        <v>1</v>
      </c>
      <c r="C2553" s="122" t="s">
        <v>2230</v>
      </c>
      <c r="D2553" s="122" t="s">
        <v>2177</v>
      </c>
      <c r="E2553" s="122">
        <v>47</v>
      </c>
      <c r="F2553" s="122">
        <v>0</v>
      </c>
      <c r="G2553" s="122">
        <v>0</v>
      </c>
      <c r="H2553" s="122">
        <v>0</v>
      </c>
      <c r="I2553" s="122">
        <v>0</v>
      </c>
      <c r="J2553" s="122">
        <v>0</v>
      </c>
      <c r="K2553" s="122">
        <v>0</v>
      </c>
      <c r="L2553" s="122">
        <v>0</v>
      </c>
      <c r="M2553" s="122">
        <v>0</v>
      </c>
      <c r="N2553" s="122">
        <v>0</v>
      </c>
      <c r="O2553" s="122">
        <v>0</v>
      </c>
      <c r="P2553" s="122">
        <v>0</v>
      </c>
      <c r="Q2553" s="122">
        <v>0</v>
      </c>
      <c r="R2553" s="122">
        <v>0</v>
      </c>
      <c r="S2553" s="122">
        <v>0</v>
      </c>
      <c r="T2553" s="122">
        <v>0</v>
      </c>
      <c r="U2553" s="122">
        <v>0</v>
      </c>
      <c r="V2553" s="122">
        <v>0</v>
      </c>
      <c r="W2553" s="122">
        <v>0</v>
      </c>
      <c r="X2553" s="122">
        <v>0</v>
      </c>
      <c r="Y2553" s="122">
        <v>0</v>
      </c>
      <c r="Z2553" s="122">
        <v>0</v>
      </c>
      <c r="AA2553" s="122">
        <v>0</v>
      </c>
      <c r="AB2553" s="122">
        <v>0</v>
      </c>
      <c r="AC2553" s="122">
        <v>0</v>
      </c>
      <c r="AD2553" s="122">
        <v>0</v>
      </c>
      <c r="AE2553" s="122">
        <v>0</v>
      </c>
      <c r="AF2553" s="122">
        <v>0</v>
      </c>
      <c r="AG2553" s="122">
        <v>0</v>
      </c>
      <c r="AH2553" s="122">
        <v>0</v>
      </c>
      <c r="AI2553" s="122">
        <v>0</v>
      </c>
      <c r="AJ2553" s="122">
        <v>0</v>
      </c>
      <c r="AK2553" s="122">
        <v>0</v>
      </c>
      <c r="AL2553" s="122">
        <v>0</v>
      </c>
    </row>
    <row r="2554" spans="1:38" hidden="1" x14ac:dyDescent="0.25">
      <c r="A2554" s="122" t="s">
        <v>2031</v>
      </c>
      <c r="B2554" s="122">
        <v>1</v>
      </c>
      <c r="C2554" s="122" t="s">
        <v>2230</v>
      </c>
      <c r="D2554" s="122" t="s">
        <v>2144</v>
      </c>
      <c r="E2554" s="122">
        <v>47</v>
      </c>
      <c r="F2554" s="122">
        <v>0</v>
      </c>
      <c r="G2554" s="122">
        <v>0</v>
      </c>
      <c r="H2554" s="122">
        <v>0</v>
      </c>
      <c r="I2554" s="122">
        <v>0</v>
      </c>
      <c r="J2554" s="122">
        <v>0</v>
      </c>
      <c r="K2554" s="122">
        <v>0</v>
      </c>
      <c r="L2554" s="122">
        <v>0</v>
      </c>
      <c r="M2554" s="122">
        <v>0</v>
      </c>
      <c r="N2554" s="122">
        <v>0</v>
      </c>
      <c r="O2554" s="122">
        <v>0</v>
      </c>
      <c r="P2554" s="122">
        <v>0</v>
      </c>
      <c r="Q2554" s="122">
        <v>0</v>
      </c>
      <c r="R2554" s="122">
        <v>0</v>
      </c>
      <c r="S2554" s="122">
        <v>0</v>
      </c>
      <c r="T2554" s="122">
        <v>0</v>
      </c>
      <c r="U2554" s="122">
        <v>0</v>
      </c>
      <c r="V2554" s="122">
        <v>0</v>
      </c>
      <c r="W2554" s="122">
        <v>0</v>
      </c>
      <c r="X2554" s="122">
        <v>0</v>
      </c>
      <c r="Y2554" s="122">
        <v>0</v>
      </c>
      <c r="Z2554" s="122">
        <v>0</v>
      </c>
      <c r="AA2554" s="122">
        <v>0</v>
      </c>
      <c r="AB2554" s="122">
        <v>0</v>
      </c>
      <c r="AC2554" s="122">
        <v>0</v>
      </c>
      <c r="AD2554" s="122">
        <v>0</v>
      </c>
      <c r="AE2554" s="122">
        <v>0</v>
      </c>
      <c r="AF2554" s="122">
        <v>0</v>
      </c>
      <c r="AG2554" s="122">
        <v>0</v>
      </c>
      <c r="AH2554" s="122">
        <v>0</v>
      </c>
      <c r="AI2554" s="122">
        <v>0</v>
      </c>
      <c r="AJ2554" s="122">
        <v>0</v>
      </c>
      <c r="AK2554" s="122">
        <v>0</v>
      </c>
      <c r="AL2554" s="122">
        <v>0</v>
      </c>
    </row>
    <row r="2555" spans="1:38" hidden="1" x14ac:dyDescent="0.25">
      <c r="A2555" s="122" t="s">
        <v>2031</v>
      </c>
      <c r="B2555" s="122">
        <v>1</v>
      </c>
      <c r="C2555" s="122" t="s">
        <v>2230</v>
      </c>
      <c r="D2555" s="122" t="s">
        <v>2145</v>
      </c>
      <c r="E2555" s="122">
        <v>47</v>
      </c>
      <c r="F2555" s="122">
        <v>0</v>
      </c>
      <c r="G2555" s="122">
        <v>0</v>
      </c>
      <c r="H2555" s="122">
        <v>0</v>
      </c>
      <c r="I2555" s="122">
        <v>0</v>
      </c>
      <c r="J2555" s="122">
        <v>0</v>
      </c>
      <c r="K2555" s="122">
        <v>0</v>
      </c>
      <c r="L2555" s="122">
        <v>0</v>
      </c>
      <c r="M2555" s="122">
        <v>0</v>
      </c>
      <c r="N2555" s="122">
        <v>0</v>
      </c>
      <c r="O2555" s="122">
        <v>0</v>
      </c>
      <c r="P2555" s="122">
        <v>0</v>
      </c>
      <c r="Q2555" s="122">
        <v>0</v>
      </c>
      <c r="R2555" s="122">
        <v>0</v>
      </c>
      <c r="S2555" s="122">
        <v>0</v>
      </c>
      <c r="T2555" s="122">
        <v>0</v>
      </c>
      <c r="U2555" s="122">
        <v>0</v>
      </c>
      <c r="V2555" s="122">
        <v>0</v>
      </c>
      <c r="W2555" s="122">
        <v>0</v>
      </c>
      <c r="X2555" s="122">
        <v>0</v>
      </c>
      <c r="Y2555" s="122">
        <v>0</v>
      </c>
      <c r="Z2555" s="122">
        <v>0</v>
      </c>
      <c r="AA2555" s="122">
        <v>0</v>
      </c>
      <c r="AB2555" s="122">
        <v>0</v>
      </c>
      <c r="AC2555" s="122">
        <v>0</v>
      </c>
      <c r="AD2555" s="122">
        <v>0</v>
      </c>
      <c r="AE2555" s="122">
        <v>0</v>
      </c>
      <c r="AF2555" s="122">
        <v>0</v>
      </c>
      <c r="AG2555" s="122">
        <v>0</v>
      </c>
      <c r="AH2555" s="122">
        <v>0</v>
      </c>
      <c r="AI2555" s="122">
        <v>0</v>
      </c>
      <c r="AJ2555" s="122">
        <v>0</v>
      </c>
      <c r="AK2555" s="122">
        <v>0</v>
      </c>
      <c r="AL2555" s="122">
        <v>0</v>
      </c>
    </row>
    <row r="2556" spans="1:38" hidden="1" x14ac:dyDescent="0.25">
      <c r="A2556" s="122" t="s">
        <v>2031</v>
      </c>
      <c r="B2556" s="122">
        <v>1</v>
      </c>
      <c r="C2556" s="122" t="s">
        <v>2230</v>
      </c>
      <c r="D2556" s="122" t="s">
        <v>2146</v>
      </c>
      <c r="E2556" s="122">
        <v>47</v>
      </c>
      <c r="F2556" s="122">
        <v>0</v>
      </c>
      <c r="G2556" s="122">
        <v>0</v>
      </c>
      <c r="H2556" s="122">
        <v>0</v>
      </c>
      <c r="I2556" s="122">
        <v>0</v>
      </c>
      <c r="J2556" s="122">
        <v>0</v>
      </c>
      <c r="K2556" s="122">
        <v>0</v>
      </c>
      <c r="L2556" s="122">
        <v>0</v>
      </c>
      <c r="M2556" s="122">
        <v>0</v>
      </c>
      <c r="N2556" s="122">
        <v>0</v>
      </c>
      <c r="O2556" s="122">
        <v>0</v>
      </c>
      <c r="P2556" s="122">
        <v>0</v>
      </c>
      <c r="Q2556" s="122">
        <v>0</v>
      </c>
      <c r="R2556" s="122">
        <v>0</v>
      </c>
      <c r="S2556" s="122">
        <v>0</v>
      </c>
      <c r="T2556" s="122">
        <v>0</v>
      </c>
      <c r="U2556" s="122">
        <v>0</v>
      </c>
      <c r="V2556" s="122">
        <v>0</v>
      </c>
      <c r="W2556" s="122">
        <v>0</v>
      </c>
      <c r="X2556" s="122">
        <v>0</v>
      </c>
      <c r="Y2556" s="122">
        <v>0</v>
      </c>
      <c r="Z2556" s="122">
        <v>0</v>
      </c>
      <c r="AA2556" s="122">
        <v>0</v>
      </c>
      <c r="AB2556" s="122">
        <v>0</v>
      </c>
      <c r="AC2556" s="122">
        <v>0</v>
      </c>
      <c r="AD2556" s="122">
        <v>0</v>
      </c>
      <c r="AE2556" s="122">
        <v>0</v>
      </c>
      <c r="AF2556" s="122">
        <v>0</v>
      </c>
      <c r="AG2556" s="122">
        <v>0</v>
      </c>
      <c r="AH2556" s="122">
        <v>0</v>
      </c>
      <c r="AI2556" s="122">
        <v>0</v>
      </c>
      <c r="AJ2556" s="122">
        <v>0</v>
      </c>
      <c r="AK2556" s="122">
        <v>0</v>
      </c>
      <c r="AL2556" s="122">
        <v>0</v>
      </c>
    </row>
    <row r="2557" spans="1:38" hidden="1" x14ac:dyDescent="0.25">
      <c r="A2557" s="122" t="s">
        <v>2031</v>
      </c>
      <c r="B2557" s="122">
        <v>1</v>
      </c>
      <c r="C2557" s="122" t="s">
        <v>2230</v>
      </c>
      <c r="D2557" s="122" t="s">
        <v>2147</v>
      </c>
      <c r="E2557" s="122">
        <v>47</v>
      </c>
      <c r="F2557" s="122">
        <v>0</v>
      </c>
      <c r="G2557" s="122">
        <v>0</v>
      </c>
      <c r="H2557" s="122">
        <v>0</v>
      </c>
      <c r="I2557" s="122">
        <v>0</v>
      </c>
      <c r="J2557" s="122">
        <v>0</v>
      </c>
      <c r="K2557" s="122">
        <v>0</v>
      </c>
      <c r="L2557" s="122">
        <v>0</v>
      </c>
      <c r="M2557" s="122">
        <v>0</v>
      </c>
      <c r="N2557" s="122">
        <v>0</v>
      </c>
      <c r="O2557" s="122">
        <v>0</v>
      </c>
      <c r="P2557" s="122">
        <v>0</v>
      </c>
      <c r="Q2557" s="122">
        <v>0</v>
      </c>
      <c r="R2557" s="122">
        <v>0</v>
      </c>
      <c r="S2557" s="122">
        <v>0</v>
      </c>
      <c r="T2557" s="122">
        <v>0</v>
      </c>
      <c r="U2557" s="122">
        <v>0</v>
      </c>
      <c r="V2557" s="122">
        <v>0</v>
      </c>
      <c r="W2557" s="122">
        <v>0</v>
      </c>
      <c r="X2557" s="122">
        <v>0</v>
      </c>
      <c r="Y2557" s="122">
        <v>0</v>
      </c>
      <c r="Z2557" s="122">
        <v>0</v>
      </c>
      <c r="AA2557" s="122">
        <v>0</v>
      </c>
      <c r="AB2557" s="122">
        <v>0</v>
      </c>
      <c r="AC2557" s="122">
        <v>0</v>
      </c>
      <c r="AD2557" s="122">
        <v>0</v>
      </c>
      <c r="AE2557" s="122">
        <v>0</v>
      </c>
      <c r="AF2557" s="122">
        <v>0</v>
      </c>
      <c r="AG2557" s="122">
        <v>0</v>
      </c>
      <c r="AH2557" s="122">
        <v>0</v>
      </c>
      <c r="AI2557" s="122">
        <v>0</v>
      </c>
      <c r="AJ2557" s="122">
        <v>0</v>
      </c>
      <c r="AK2557" s="122">
        <v>0</v>
      </c>
      <c r="AL2557" s="122">
        <v>0</v>
      </c>
    </row>
    <row r="2558" spans="1:38" hidden="1" x14ac:dyDescent="0.25">
      <c r="A2558" s="122" t="s">
        <v>2031</v>
      </c>
      <c r="B2558" s="122">
        <v>1</v>
      </c>
      <c r="C2558" s="122" t="s">
        <v>2230</v>
      </c>
      <c r="D2558" s="122" t="s">
        <v>475</v>
      </c>
      <c r="E2558" s="122">
        <v>47</v>
      </c>
      <c r="F2558" s="122">
        <v>0</v>
      </c>
      <c r="G2558" s="122">
        <v>0</v>
      </c>
      <c r="H2558" s="122">
        <v>0</v>
      </c>
      <c r="I2558" s="122">
        <v>0</v>
      </c>
      <c r="J2558" s="122">
        <v>0</v>
      </c>
      <c r="K2558" s="122">
        <v>0</v>
      </c>
      <c r="L2558" s="122">
        <v>0</v>
      </c>
      <c r="M2558" s="122">
        <v>0</v>
      </c>
      <c r="N2558" s="122">
        <v>0</v>
      </c>
      <c r="O2558" s="122">
        <v>0</v>
      </c>
      <c r="P2558" s="122">
        <v>0</v>
      </c>
      <c r="Q2558" s="122">
        <v>0</v>
      </c>
      <c r="R2558" s="122">
        <v>0</v>
      </c>
      <c r="S2558" s="122">
        <v>0</v>
      </c>
      <c r="T2558" s="122">
        <v>0</v>
      </c>
      <c r="U2558" s="122">
        <v>0</v>
      </c>
      <c r="V2558" s="122">
        <v>0</v>
      </c>
      <c r="W2558" s="122">
        <v>0</v>
      </c>
      <c r="X2558" s="122">
        <v>0</v>
      </c>
      <c r="Y2558" s="122">
        <v>0</v>
      </c>
      <c r="Z2558" s="122">
        <v>0</v>
      </c>
      <c r="AA2558" s="122">
        <v>0</v>
      </c>
      <c r="AB2558" s="122">
        <v>0</v>
      </c>
      <c r="AC2558" s="122">
        <v>0</v>
      </c>
      <c r="AD2558" s="122">
        <v>0</v>
      </c>
      <c r="AE2558" s="122">
        <v>0</v>
      </c>
      <c r="AF2558" s="122">
        <v>0</v>
      </c>
      <c r="AG2558" s="122">
        <v>0</v>
      </c>
      <c r="AH2558" s="122">
        <v>0</v>
      </c>
      <c r="AI2558" s="122">
        <v>0</v>
      </c>
      <c r="AJ2558" s="122">
        <v>0</v>
      </c>
      <c r="AK2558" s="122">
        <v>0</v>
      </c>
      <c r="AL2558" s="122">
        <v>0</v>
      </c>
    </row>
    <row r="2559" spans="1:38" hidden="1" x14ac:dyDescent="0.25">
      <c r="A2559" s="122" t="s">
        <v>2031</v>
      </c>
      <c r="B2559" s="122">
        <v>1</v>
      </c>
      <c r="C2559" s="122" t="s">
        <v>2230</v>
      </c>
      <c r="D2559" s="122" t="s">
        <v>2148</v>
      </c>
      <c r="E2559" s="122">
        <v>47</v>
      </c>
      <c r="F2559" s="122">
        <v>0</v>
      </c>
      <c r="G2559" s="122">
        <v>0</v>
      </c>
      <c r="H2559" s="122">
        <v>0</v>
      </c>
      <c r="I2559" s="122">
        <v>0</v>
      </c>
      <c r="J2559" s="122">
        <v>0</v>
      </c>
      <c r="K2559" s="122">
        <v>0</v>
      </c>
      <c r="L2559" s="122">
        <v>0</v>
      </c>
      <c r="M2559" s="122">
        <v>0</v>
      </c>
      <c r="N2559" s="122">
        <v>0</v>
      </c>
      <c r="O2559" s="122">
        <v>0</v>
      </c>
      <c r="P2559" s="122">
        <v>0</v>
      </c>
      <c r="Q2559" s="122">
        <v>0</v>
      </c>
      <c r="R2559" s="122">
        <v>0</v>
      </c>
      <c r="S2559" s="122">
        <v>0</v>
      </c>
      <c r="T2559" s="122">
        <v>0</v>
      </c>
      <c r="U2559" s="122">
        <v>0</v>
      </c>
      <c r="V2559" s="122">
        <v>0</v>
      </c>
      <c r="W2559" s="122">
        <v>0</v>
      </c>
      <c r="X2559" s="122">
        <v>0</v>
      </c>
      <c r="Y2559" s="122">
        <v>0</v>
      </c>
      <c r="Z2559" s="122">
        <v>0</v>
      </c>
      <c r="AA2559" s="122">
        <v>0</v>
      </c>
      <c r="AB2559" s="122">
        <v>0</v>
      </c>
      <c r="AC2559" s="122">
        <v>0</v>
      </c>
      <c r="AD2559" s="122">
        <v>0</v>
      </c>
      <c r="AE2559" s="122">
        <v>0</v>
      </c>
      <c r="AF2559" s="122">
        <v>0</v>
      </c>
      <c r="AG2559" s="122">
        <v>0</v>
      </c>
      <c r="AH2559" s="122">
        <v>0</v>
      </c>
      <c r="AI2559" s="122">
        <v>0</v>
      </c>
      <c r="AJ2559" s="122">
        <v>0</v>
      </c>
      <c r="AK2559" s="122">
        <v>0</v>
      </c>
      <c r="AL2559" s="122">
        <v>0</v>
      </c>
    </row>
    <row r="2560" spans="1:38" hidden="1" x14ac:dyDescent="0.25">
      <c r="A2560" s="122" t="s">
        <v>2031</v>
      </c>
      <c r="B2560" s="122">
        <v>1</v>
      </c>
      <c r="C2560" s="122" t="s">
        <v>2230</v>
      </c>
      <c r="D2560" s="122" t="s">
        <v>2149</v>
      </c>
      <c r="E2560" s="122">
        <v>47</v>
      </c>
      <c r="F2560" s="122">
        <v>0</v>
      </c>
      <c r="G2560" s="122">
        <v>0</v>
      </c>
      <c r="H2560" s="122">
        <v>0</v>
      </c>
      <c r="I2560" s="122">
        <v>0</v>
      </c>
      <c r="J2560" s="122">
        <v>0</v>
      </c>
      <c r="K2560" s="122">
        <v>0</v>
      </c>
      <c r="L2560" s="122">
        <v>0</v>
      </c>
      <c r="M2560" s="122">
        <v>0</v>
      </c>
      <c r="N2560" s="122">
        <v>0</v>
      </c>
      <c r="O2560" s="122">
        <v>0</v>
      </c>
      <c r="P2560" s="122">
        <v>0</v>
      </c>
      <c r="Q2560" s="122">
        <v>0</v>
      </c>
      <c r="R2560" s="122">
        <v>0</v>
      </c>
      <c r="S2560" s="122">
        <v>0</v>
      </c>
      <c r="T2560" s="122">
        <v>0</v>
      </c>
      <c r="U2560" s="122">
        <v>0</v>
      </c>
      <c r="V2560" s="122">
        <v>0</v>
      </c>
      <c r="W2560" s="122">
        <v>0</v>
      </c>
      <c r="X2560" s="122">
        <v>0</v>
      </c>
      <c r="Y2560" s="122">
        <v>0</v>
      </c>
      <c r="Z2560" s="122">
        <v>0</v>
      </c>
      <c r="AA2560" s="122">
        <v>0</v>
      </c>
      <c r="AB2560" s="122">
        <v>0</v>
      </c>
      <c r="AC2560" s="122">
        <v>0</v>
      </c>
      <c r="AD2560" s="122">
        <v>0</v>
      </c>
      <c r="AE2560" s="122">
        <v>0</v>
      </c>
      <c r="AF2560" s="122">
        <v>0</v>
      </c>
      <c r="AG2560" s="122">
        <v>0</v>
      </c>
      <c r="AH2560" s="122">
        <v>0</v>
      </c>
      <c r="AI2560" s="122">
        <v>0</v>
      </c>
      <c r="AJ2560" s="122">
        <v>0</v>
      </c>
      <c r="AK2560" s="122">
        <v>0</v>
      </c>
      <c r="AL2560" s="122">
        <v>0</v>
      </c>
    </row>
    <row r="2561" spans="1:38" hidden="1" x14ac:dyDescent="0.25">
      <c r="A2561" s="122" t="s">
        <v>2031</v>
      </c>
      <c r="B2561" s="122">
        <v>1</v>
      </c>
      <c r="C2561" s="122" t="s">
        <v>2230</v>
      </c>
      <c r="D2561" s="122" t="s">
        <v>2150</v>
      </c>
      <c r="E2561" s="122">
        <v>47</v>
      </c>
      <c r="F2561" s="122">
        <v>6.0938921568000001E-3</v>
      </c>
      <c r="G2561" s="122">
        <v>5.4255055232000004E-3</v>
      </c>
      <c r="H2561" s="122">
        <v>5.0048709900000002E-3</v>
      </c>
      <c r="I2561" s="122">
        <v>4.7070292863999998E-3</v>
      </c>
      <c r="J2561" s="122">
        <v>4.4811891488000001E-3</v>
      </c>
      <c r="K2561" s="122">
        <v>4.2998506095999998E-3</v>
      </c>
      <c r="L2561" s="122">
        <v>5.0785762775999999E-3</v>
      </c>
      <c r="M2561" s="122">
        <v>4.6618621840000003E-3</v>
      </c>
      <c r="N2561" s="122">
        <v>2.5758351572800001E-2</v>
      </c>
      <c r="O2561" s="122">
        <v>2.3710989274000002E-2</v>
      </c>
      <c r="P2561" s="122">
        <v>2.500254771E-2</v>
      </c>
      <c r="Q2561" s="122">
        <v>2.3729021934800001E-2</v>
      </c>
      <c r="R2561" s="122">
        <v>2.2718628178400001E-2</v>
      </c>
      <c r="S2561" s="122">
        <v>2.0556305923999998E-2</v>
      </c>
      <c r="T2561" s="122">
        <v>2.3044621070799999E-2</v>
      </c>
      <c r="U2561" s="122">
        <v>2.1753213764800002E-2</v>
      </c>
      <c r="V2561" s="122">
        <v>2.1018318988800001E-2</v>
      </c>
      <c r="W2561" s="122">
        <v>2.0243886101599998E-2</v>
      </c>
      <c r="X2561" s="122">
        <v>1.92143970564E-2</v>
      </c>
      <c r="Y2561" s="122">
        <v>2.0051448099199998E-2</v>
      </c>
      <c r="Z2561" s="122">
        <v>2.1625870212799998E-2</v>
      </c>
      <c r="AA2561" s="122">
        <v>2.2641598758800001E-2</v>
      </c>
      <c r="AB2561" s="122">
        <v>1.77452788744E-2</v>
      </c>
      <c r="AC2561" s="122">
        <v>1.74199145036E-2</v>
      </c>
      <c r="AD2561" s="122">
        <v>1.9044069363200002E-2</v>
      </c>
      <c r="AE2561" s="122">
        <v>1.7241648519200001E-2</v>
      </c>
      <c r="AF2561" s="122">
        <v>1.7709240390800001E-2</v>
      </c>
      <c r="AG2561" s="122">
        <v>1.7069468376799998E-2</v>
      </c>
      <c r="AH2561" s="122">
        <v>1.6606216311999999E-2</v>
      </c>
      <c r="AI2561" s="122">
        <v>1.60728038268E-2</v>
      </c>
      <c r="AJ2561" s="122">
        <v>1.8279464005599998E-2</v>
      </c>
      <c r="AK2561" s="122">
        <v>1.8033162162400002E-2</v>
      </c>
      <c r="AL2561" s="122">
        <v>0</v>
      </c>
    </row>
    <row r="2562" spans="1:38" hidden="1" x14ac:dyDescent="0.25">
      <c r="A2562" s="122" t="s">
        <v>2031</v>
      </c>
      <c r="B2562" s="122">
        <v>1</v>
      </c>
      <c r="C2562" s="122" t="s">
        <v>2230</v>
      </c>
      <c r="D2562" s="122" t="s">
        <v>2151</v>
      </c>
      <c r="E2562" s="122">
        <v>47</v>
      </c>
      <c r="F2562" s="122">
        <v>0</v>
      </c>
      <c r="G2562" s="122">
        <v>0</v>
      </c>
      <c r="H2562" s="122">
        <v>0</v>
      </c>
      <c r="I2562" s="122">
        <v>0</v>
      </c>
      <c r="J2562" s="122">
        <v>0</v>
      </c>
      <c r="K2562" s="122">
        <v>0</v>
      </c>
      <c r="L2562" s="122">
        <v>0</v>
      </c>
      <c r="M2562" s="122">
        <v>0</v>
      </c>
      <c r="N2562" s="122">
        <v>0</v>
      </c>
      <c r="O2562" s="122">
        <v>0</v>
      </c>
      <c r="P2562" s="122">
        <v>0</v>
      </c>
      <c r="Q2562" s="122">
        <v>0</v>
      </c>
      <c r="R2562" s="122">
        <v>0</v>
      </c>
      <c r="S2562" s="122">
        <v>0</v>
      </c>
      <c r="T2562" s="122">
        <v>0</v>
      </c>
      <c r="U2562" s="122">
        <v>0</v>
      </c>
      <c r="V2562" s="122">
        <v>0</v>
      </c>
      <c r="W2562" s="122">
        <v>0</v>
      </c>
      <c r="X2562" s="122">
        <v>0</v>
      </c>
      <c r="Y2562" s="122">
        <v>0</v>
      </c>
      <c r="Z2562" s="122">
        <v>0</v>
      </c>
      <c r="AA2562" s="122">
        <v>0</v>
      </c>
      <c r="AB2562" s="122">
        <v>0</v>
      </c>
      <c r="AC2562" s="122">
        <v>0</v>
      </c>
      <c r="AD2562" s="122">
        <v>0</v>
      </c>
      <c r="AE2562" s="122">
        <v>0</v>
      </c>
      <c r="AF2562" s="122">
        <v>0</v>
      </c>
      <c r="AG2562" s="122">
        <v>0</v>
      </c>
      <c r="AH2562" s="122">
        <v>0</v>
      </c>
      <c r="AI2562" s="122">
        <v>0</v>
      </c>
      <c r="AJ2562" s="122">
        <v>0</v>
      </c>
      <c r="AK2562" s="122">
        <v>0</v>
      </c>
      <c r="AL2562" s="122">
        <v>0</v>
      </c>
    </row>
    <row r="2563" spans="1:38" hidden="1" x14ac:dyDescent="0.25">
      <c r="A2563" s="122" t="s">
        <v>2031</v>
      </c>
      <c r="B2563" s="122">
        <v>1</v>
      </c>
      <c r="C2563" s="122" t="s">
        <v>2230</v>
      </c>
      <c r="D2563" s="122" t="s">
        <v>2152</v>
      </c>
      <c r="E2563" s="122">
        <v>47</v>
      </c>
      <c r="F2563" s="122">
        <v>0</v>
      </c>
      <c r="G2563" s="122">
        <v>0</v>
      </c>
      <c r="H2563" s="122">
        <v>0</v>
      </c>
      <c r="I2563" s="122">
        <v>0</v>
      </c>
      <c r="J2563" s="122">
        <v>0</v>
      </c>
      <c r="K2563" s="122">
        <v>0</v>
      </c>
      <c r="L2563" s="122">
        <v>0</v>
      </c>
      <c r="M2563" s="122">
        <v>0</v>
      </c>
      <c r="N2563" s="122">
        <v>0</v>
      </c>
      <c r="O2563" s="122">
        <v>0</v>
      </c>
      <c r="P2563" s="122">
        <v>0</v>
      </c>
      <c r="Q2563" s="122">
        <v>0</v>
      </c>
      <c r="R2563" s="122">
        <v>0</v>
      </c>
      <c r="S2563" s="122">
        <v>0</v>
      </c>
      <c r="T2563" s="122">
        <v>0</v>
      </c>
      <c r="U2563" s="122">
        <v>0</v>
      </c>
      <c r="V2563" s="122">
        <v>0</v>
      </c>
      <c r="W2563" s="122">
        <v>0</v>
      </c>
      <c r="X2563" s="122">
        <v>0</v>
      </c>
      <c r="Y2563" s="122">
        <v>0</v>
      </c>
      <c r="Z2563" s="122">
        <v>0</v>
      </c>
      <c r="AA2563" s="122">
        <v>0</v>
      </c>
      <c r="AB2563" s="122">
        <v>0</v>
      </c>
      <c r="AC2563" s="122">
        <v>0</v>
      </c>
      <c r="AD2563" s="122">
        <v>0</v>
      </c>
      <c r="AE2563" s="122">
        <v>0</v>
      </c>
      <c r="AF2563" s="122">
        <v>0</v>
      </c>
      <c r="AG2563" s="122">
        <v>0</v>
      </c>
      <c r="AH2563" s="122">
        <v>0</v>
      </c>
      <c r="AI2563" s="122">
        <v>0</v>
      </c>
      <c r="AJ2563" s="122">
        <v>0</v>
      </c>
      <c r="AK2563" s="122">
        <v>0</v>
      </c>
      <c r="AL2563" s="122">
        <v>0</v>
      </c>
    </row>
    <row r="2564" spans="1:38" hidden="1" x14ac:dyDescent="0.25">
      <c r="A2564" s="122" t="s">
        <v>2031</v>
      </c>
      <c r="B2564" s="122">
        <v>1</v>
      </c>
      <c r="C2564" s="122" t="s">
        <v>2230</v>
      </c>
      <c r="D2564" s="122" t="s">
        <v>2153</v>
      </c>
      <c r="E2564" s="122">
        <v>47</v>
      </c>
      <c r="F2564" s="122">
        <v>0.2628714214392</v>
      </c>
      <c r="G2564" s="122">
        <v>0.25541082424200001</v>
      </c>
      <c r="H2564" s="122">
        <v>0.23767005680879999</v>
      </c>
      <c r="I2564" s="122">
        <v>0.27866048988120001</v>
      </c>
      <c r="J2564" s="122">
        <v>0.2998532330416</v>
      </c>
      <c r="K2564" s="122">
        <v>0.32181701044080002</v>
      </c>
      <c r="L2564" s="122">
        <v>0.2455965749664</v>
      </c>
      <c r="M2564" s="122">
        <v>0.2312335447044</v>
      </c>
      <c r="N2564" s="122">
        <v>0.21460848484039999</v>
      </c>
      <c r="O2564" s="122">
        <v>0.2024917008996</v>
      </c>
      <c r="P2564" s="122">
        <v>0.19402458840799999</v>
      </c>
      <c r="Q2564" s="122">
        <v>0.18864524876960001</v>
      </c>
      <c r="R2564" s="122">
        <v>0.18874178108520001</v>
      </c>
      <c r="S2564" s="122">
        <v>0.1822409148952</v>
      </c>
      <c r="T2564" s="122">
        <v>0.17251030362440001</v>
      </c>
      <c r="U2564" s="122">
        <v>0.16457748345359999</v>
      </c>
      <c r="V2564" s="122">
        <v>0.15896357528800001</v>
      </c>
      <c r="W2564" s="122">
        <v>0.15752546415480001</v>
      </c>
      <c r="X2564" s="122">
        <v>0.16127708833320001</v>
      </c>
      <c r="Y2564" s="122">
        <v>0.1572276426084</v>
      </c>
      <c r="Z2564" s="122">
        <v>0.1573271818608</v>
      </c>
      <c r="AA2564" s="122">
        <v>0.1570926359716</v>
      </c>
      <c r="AB2564" s="122">
        <v>0.15043136793440001</v>
      </c>
      <c r="AC2564" s="122">
        <v>0.1482988071236</v>
      </c>
      <c r="AD2564" s="122">
        <v>0.1639266618836</v>
      </c>
      <c r="AE2564" s="122">
        <v>0.14512408001560001</v>
      </c>
      <c r="AF2564" s="122">
        <v>0.1433350401224</v>
      </c>
      <c r="AG2564" s="122">
        <v>0.14134784453159999</v>
      </c>
      <c r="AH2564" s="122">
        <v>0.1392310985828</v>
      </c>
      <c r="AI2564" s="122">
        <v>0.13626836543320001</v>
      </c>
      <c r="AJ2564" s="122">
        <v>0.13177267943000001</v>
      </c>
      <c r="AK2564" s="122">
        <v>0.1740721523688</v>
      </c>
      <c r="AL2564" s="122">
        <v>0</v>
      </c>
    </row>
    <row r="2565" spans="1:38" hidden="1" x14ac:dyDescent="0.25">
      <c r="A2565" s="122" t="s">
        <v>2031</v>
      </c>
      <c r="B2565" s="122">
        <v>1</v>
      </c>
      <c r="C2565" s="122" t="s">
        <v>2230</v>
      </c>
      <c r="D2565" s="122" t="s">
        <v>2154</v>
      </c>
      <c r="E2565" s="122">
        <v>47</v>
      </c>
      <c r="F2565" s="122">
        <v>3.96102990276E-2</v>
      </c>
      <c r="G2565" s="122">
        <v>3.5265785906399998E-2</v>
      </c>
      <c r="H2565" s="122">
        <v>3.25316614336E-2</v>
      </c>
      <c r="I2565" s="122">
        <v>3.0595690353199999E-2</v>
      </c>
      <c r="J2565" s="122">
        <v>2.9127729469999999E-2</v>
      </c>
      <c r="K2565" s="122">
        <v>2.7949028959600001E-2</v>
      </c>
      <c r="L2565" s="122">
        <v>3.8935751458800003E-2</v>
      </c>
      <c r="M2565" s="122">
        <v>3.5740943406000002E-2</v>
      </c>
      <c r="N2565" s="122">
        <v>3.2952493896000003E-2</v>
      </c>
      <c r="O2565" s="122">
        <v>3.1098244833599999E-2</v>
      </c>
      <c r="P2565" s="122">
        <v>2.9936450171600001E-2</v>
      </c>
      <c r="Q2565" s="122">
        <v>2.9054303656000001E-2</v>
      </c>
      <c r="R2565" s="122">
        <v>2.8155411278399999E-2</v>
      </c>
      <c r="S2565" s="122">
        <v>2.74172403232E-2</v>
      </c>
      <c r="T2565" s="122">
        <v>2.6735973177200001E-2</v>
      </c>
      <c r="U2565" s="122">
        <v>2.6162118948E-2</v>
      </c>
      <c r="V2565" s="122">
        <v>2.5598725003600001E-2</v>
      </c>
      <c r="W2565" s="122">
        <v>2.5104228954E-2</v>
      </c>
      <c r="X2565" s="122">
        <v>2.4666364458400002E-2</v>
      </c>
      <c r="Y2565" s="122">
        <v>2.4249912722E-2</v>
      </c>
      <c r="Z2565" s="122">
        <v>5.9553712889999999E-2</v>
      </c>
      <c r="AA2565" s="122">
        <v>7.7476369028799993E-2</v>
      </c>
      <c r="AB2565" s="122">
        <v>2.8102903032400001E-2</v>
      </c>
      <c r="AC2565" s="122">
        <v>2.7755042820399999E-2</v>
      </c>
      <c r="AD2565" s="122">
        <v>3.5624589081200003E-2</v>
      </c>
      <c r="AE2565" s="122">
        <v>3.1896585775599999E-2</v>
      </c>
      <c r="AF2565" s="122">
        <v>4.0400813174400002E-2</v>
      </c>
      <c r="AG2565" s="122">
        <v>3.6225206401999999E-2</v>
      </c>
      <c r="AH2565" s="122">
        <v>3.3821601592800003E-2</v>
      </c>
      <c r="AI2565" s="122">
        <v>3.1654758447199997E-2</v>
      </c>
      <c r="AJ2565" s="122">
        <v>4.44165439536E-2</v>
      </c>
      <c r="AK2565" s="122">
        <v>4.3253932990799999E-2</v>
      </c>
      <c r="AL2565" s="122">
        <v>0</v>
      </c>
    </row>
    <row r="2566" spans="1:38" hidden="1" x14ac:dyDescent="0.25">
      <c r="A2566" s="122" t="s">
        <v>2031</v>
      </c>
      <c r="B2566" s="122">
        <v>1</v>
      </c>
      <c r="C2566" s="122" t="s">
        <v>2230</v>
      </c>
      <c r="D2566" s="122" t="s">
        <v>2155</v>
      </c>
      <c r="E2566" s="122">
        <v>47</v>
      </c>
      <c r="F2566" s="122">
        <v>0</v>
      </c>
      <c r="G2566" s="122">
        <v>0</v>
      </c>
      <c r="H2566" s="122">
        <v>0</v>
      </c>
      <c r="I2566" s="122">
        <v>0</v>
      </c>
      <c r="J2566" s="122">
        <v>0</v>
      </c>
      <c r="K2566" s="122">
        <v>0</v>
      </c>
      <c r="L2566" s="122">
        <v>0</v>
      </c>
      <c r="M2566" s="122">
        <v>0</v>
      </c>
      <c r="N2566" s="122">
        <v>0</v>
      </c>
      <c r="O2566" s="122">
        <v>0</v>
      </c>
      <c r="P2566" s="122">
        <v>0</v>
      </c>
      <c r="Q2566" s="122">
        <v>0</v>
      </c>
      <c r="R2566" s="122">
        <v>0</v>
      </c>
      <c r="S2566" s="122">
        <v>0</v>
      </c>
      <c r="T2566" s="122">
        <v>0</v>
      </c>
      <c r="U2566" s="122">
        <v>0</v>
      </c>
      <c r="V2566" s="122">
        <v>0</v>
      </c>
      <c r="W2566" s="122">
        <v>0</v>
      </c>
      <c r="X2566" s="122">
        <v>0</v>
      </c>
      <c r="Y2566" s="122">
        <v>0</v>
      </c>
      <c r="Z2566" s="122">
        <v>0</v>
      </c>
      <c r="AA2566" s="122">
        <v>0</v>
      </c>
      <c r="AB2566" s="122">
        <v>0</v>
      </c>
      <c r="AC2566" s="122">
        <v>0</v>
      </c>
      <c r="AD2566" s="122">
        <v>0</v>
      </c>
      <c r="AE2566" s="122">
        <v>0</v>
      </c>
      <c r="AF2566" s="122">
        <v>0</v>
      </c>
      <c r="AG2566" s="122">
        <v>0</v>
      </c>
      <c r="AH2566" s="122">
        <v>0</v>
      </c>
      <c r="AI2566" s="122">
        <v>0</v>
      </c>
      <c r="AJ2566" s="122">
        <v>0</v>
      </c>
      <c r="AK2566" s="122">
        <v>0</v>
      </c>
      <c r="AL2566" s="122">
        <v>0</v>
      </c>
    </row>
    <row r="2567" spans="1:38" hidden="1" x14ac:dyDescent="0.25">
      <c r="A2567" s="122" t="s">
        <v>2031</v>
      </c>
      <c r="B2567" s="122">
        <v>1</v>
      </c>
      <c r="C2567" s="122" t="s">
        <v>2230</v>
      </c>
      <c r="D2567" s="122" t="s">
        <v>2156</v>
      </c>
      <c r="E2567" s="122">
        <v>47</v>
      </c>
      <c r="F2567" s="122">
        <v>1.2997469956632</v>
      </c>
      <c r="G2567" s="122">
        <v>1.2273350824392</v>
      </c>
      <c r="H2567" s="122">
        <v>1.2614820194564</v>
      </c>
      <c r="I2567" s="122">
        <v>1.3753319495636001</v>
      </c>
      <c r="J2567" s="122">
        <v>2.3133028668092002</v>
      </c>
      <c r="K2567" s="122">
        <v>2.6874240153851998</v>
      </c>
      <c r="L2567" s="122">
        <v>2.4582056150680001</v>
      </c>
      <c r="M2567" s="122">
        <v>2.268130529854</v>
      </c>
      <c r="N2567" s="122">
        <v>1.906765744646</v>
      </c>
      <c r="O2567" s="122">
        <v>1.6240515666199999</v>
      </c>
      <c r="P2567" s="122">
        <v>1.5082570638492001</v>
      </c>
      <c r="Q2567" s="122">
        <v>1.453420065258</v>
      </c>
      <c r="R2567" s="122">
        <v>1.436245875092</v>
      </c>
      <c r="S2567" s="122">
        <v>1.3754858938323999</v>
      </c>
      <c r="T2567" s="122">
        <v>1.3385062408563999</v>
      </c>
      <c r="U2567" s="122">
        <v>1.2993357293923999</v>
      </c>
      <c r="V2567" s="122">
        <v>1.2933158016296</v>
      </c>
      <c r="W2567" s="122">
        <v>1.2680288896212</v>
      </c>
      <c r="X2567" s="122">
        <v>1.0589402053496</v>
      </c>
      <c r="Y2567" s="122">
        <v>1.04189573243</v>
      </c>
      <c r="Z2567" s="122">
        <v>1.0807848943948</v>
      </c>
      <c r="AA2567" s="122">
        <v>1.1038463664872</v>
      </c>
      <c r="AB2567" s="122">
        <v>1.0277400073108001</v>
      </c>
      <c r="AC2567" s="122">
        <v>1.0177986832943999</v>
      </c>
      <c r="AD2567" s="122">
        <v>1.1289914213256</v>
      </c>
      <c r="AE2567" s="122">
        <v>1.0506022268196</v>
      </c>
      <c r="AF2567" s="122">
        <v>1.3139219557520001</v>
      </c>
      <c r="AG2567" s="122">
        <v>1.2966487114867999</v>
      </c>
      <c r="AH2567" s="122">
        <v>1.2808550166496</v>
      </c>
      <c r="AI2567" s="122">
        <v>1.25153394744</v>
      </c>
      <c r="AJ2567" s="122">
        <v>1.2516746021528</v>
      </c>
      <c r="AK2567" s="122">
        <v>1.237623160102</v>
      </c>
      <c r="AL2567" s="122">
        <v>0</v>
      </c>
    </row>
    <row r="2568" spans="1:38" hidden="1" x14ac:dyDescent="0.25">
      <c r="A2568" s="122" t="s">
        <v>2031</v>
      </c>
      <c r="B2568" s="122">
        <v>1</v>
      </c>
      <c r="C2568" s="122" t="s">
        <v>2230</v>
      </c>
      <c r="D2568" s="122" t="s">
        <v>2178</v>
      </c>
      <c r="E2568" s="122">
        <v>47</v>
      </c>
      <c r="F2568" s="122">
        <v>0</v>
      </c>
      <c r="G2568" s="122">
        <v>0</v>
      </c>
      <c r="H2568" s="122">
        <v>0</v>
      </c>
      <c r="I2568" s="122">
        <v>0</v>
      </c>
      <c r="J2568" s="122">
        <v>0</v>
      </c>
      <c r="K2568" s="122">
        <v>0</v>
      </c>
      <c r="L2568" s="122">
        <v>0</v>
      </c>
      <c r="M2568" s="122">
        <v>0</v>
      </c>
      <c r="N2568" s="122">
        <v>0</v>
      </c>
      <c r="O2568" s="122">
        <v>0</v>
      </c>
      <c r="P2568" s="122">
        <v>0</v>
      </c>
      <c r="Q2568" s="122">
        <v>0</v>
      </c>
      <c r="R2568" s="122">
        <v>0</v>
      </c>
      <c r="S2568" s="122">
        <v>0</v>
      </c>
      <c r="T2568" s="122">
        <v>0</v>
      </c>
      <c r="U2568" s="122">
        <v>0</v>
      </c>
      <c r="V2568" s="122">
        <v>0</v>
      </c>
      <c r="W2568" s="122">
        <v>0</v>
      </c>
      <c r="X2568" s="122">
        <v>0</v>
      </c>
      <c r="Y2568" s="122">
        <v>0</v>
      </c>
      <c r="Z2568" s="122">
        <v>0</v>
      </c>
      <c r="AA2568" s="122">
        <v>0</v>
      </c>
      <c r="AB2568" s="122">
        <v>0</v>
      </c>
      <c r="AC2568" s="122">
        <v>0</v>
      </c>
      <c r="AD2568" s="122">
        <v>0</v>
      </c>
      <c r="AE2568" s="122">
        <v>0</v>
      </c>
      <c r="AF2568" s="122">
        <v>0</v>
      </c>
      <c r="AG2568" s="122">
        <v>0</v>
      </c>
      <c r="AH2568" s="122">
        <v>0</v>
      </c>
      <c r="AI2568" s="122">
        <v>0</v>
      </c>
      <c r="AJ2568" s="122">
        <v>0</v>
      </c>
      <c r="AK2568" s="122">
        <v>0</v>
      </c>
      <c r="AL2568" s="122">
        <v>0</v>
      </c>
    </row>
    <row r="2569" spans="1:38" hidden="1" x14ac:dyDescent="0.25">
      <c r="A2569" s="122" t="s">
        <v>2031</v>
      </c>
      <c r="B2569" s="122">
        <v>1</v>
      </c>
      <c r="C2569" s="122" t="s">
        <v>2230</v>
      </c>
      <c r="D2569" s="122" t="s">
        <v>2157</v>
      </c>
      <c r="E2569" s="122">
        <v>47</v>
      </c>
      <c r="F2569" s="122">
        <v>0</v>
      </c>
      <c r="G2569" s="122">
        <v>0</v>
      </c>
      <c r="H2569" s="122">
        <v>0</v>
      </c>
      <c r="I2569" s="122">
        <v>0</v>
      </c>
      <c r="J2569" s="122">
        <v>0</v>
      </c>
      <c r="K2569" s="122">
        <v>0</v>
      </c>
      <c r="L2569" s="122">
        <v>0</v>
      </c>
      <c r="M2569" s="122">
        <v>0</v>
      </c>
      <c r="N2569" s="122">
        <v>0</v>
      </c>
      <c r="O2569" s="122">
        <v>0</v>
      </c>
      <c r="P2569" s="122">
        <v>0</v>
      </c>
      <c r="Q2569" s="122">
        <v>0</v>
      </c>
      <c r="R2569" s="122">
        <v>0</v>
      </c>
      <c r="S2569" s="122">
        <v>0</v>
      </c>
      <c r="T2569" s="122">
        <v>0</v>
      </c>
      <c r="U2569" s="122">
        <v>0</v>
      </c>
      <c r="V2569" s="122">
        <v>0</v>
      </c>
      <c r="W2569" s="122">
        <v>0</v>
      </c>
      <c r="X2569" s="122">
        <v>0</v>
      </c>
      <c r="Y2569" s="122">
        <v>0</v>
      </c>
      <c r="Z2569" s="122">
        <v>0</v>
      </c>
      <c r="AA2569" s="122">
        <v>0</v>
      </c>
      <c r="AB2569" s="122">
        <v>0</v>
      </c>
      <c r="AC2569" s="122">
        <v>0</v>
      </c>
      <c r="AD2569" s="122">
        <v>0</v>
      </c>
      <c r="AE2569" s="122">
        <v>0</v>
      </c>
      <c r="AF2569" s="122">
        <v>0</v>
      </c>
      <c r="AG2569" s="122">
        <v>0</v>
      </c>
      <c r="AH2569" s="122">
        <v>0</v>
      </c>
      <c r="AI2569" s="122">
        <v>0</v>
      </c>
      <c r="AJ2569" s="122">
        <v>0</v>
      </c>
      <c r="AK2569" s="122">
        <v>0</v>
      </c>
      <c r="AL2569" s="122">
        <v>0</v>
      </c>
    </row>
    <row r="2570" spans="1:38" hidden="1" x14ac:dyDescent="0.25">
      <c r="A2570" s="122" t="s">
        <v>2031</v>
      </c>
      <c r="B2570" s="122">
        <v>1</v>
      </c>
      <c r="C2570" s="122" t="s">
        <v>2230</v>
      </c>
      <c r="D2570" s="122" t="s">
        <v>2158</v>
      </c>
      <c r="E2570" s="122">
        <v>47</v>
      </c>
      <c r="F2570" s="122">
        <v>0</v>
      </c>
      <c r="G2570" s="122">
        <v>0</v>
      </c>
      <c r="H2570" s="122">
        <v>0</v>
      </c>
      <c r="I2570" s="122">
        <v>0</v>
      </c>
      <c r="J2570" s="122">
        <v>0</v>
      </c>
      <c r="K2570" s="122">
        <v>0</v>
      </c>
      <c r="L2570" s="122">
        <v>0</v>
      </c>
      <c r="M2570" s="122">
        <v>0</v>
      </c>
      <c r="N2570" s="122">
        <v>0</v>
      </c>
      <c r="O2570" s="122">
        <v>0</v>
      </c>
      <c r="P2570" s="122">
        <v>0</v>
      </c>
      <c r="Q2570" s="122">
        <v>0</v>
      </c>
      <c r="R2570" s="122">
        <v>0</v>
      </c>
      <c r="S2570" s="122">
        <v>0</v>
      </c>
      <c r="T2570" s="122">
        <v>0</v>
      </c>
      <c r="U2570" s="122">
        <v>0</v>
      </c>
      <c r="V2570" s="122">
        <v>0</v>
      </c>
      <c r="W2570" s="122">
        <v>0</v>
      </c>
      <c r="X2570" s="122">
        <v>0</v>
      </c>
      <c r="Y2570" s="122">
        <v>0</v>
      </c>
      <c r="Z2570" s="122">
        <v>0</v>
      </c>
      <c r="AA2570" s="122">
        <v>0</v>
      </c>
      <c r="AB2570" s="122">
        <v>0</v>
      </c>
      <c r="AC2570" s="122">
        <v>0</v>
      </c>
      <c r="AD2570" s="122">
        <v>0</v>
      </c>
      <c r="AE2570" s="122">
        <v>0</v>
      </c>
      <c r="AF2570" s="122">
        <v>0</v>
      </c>
      <c r="AG2570" s="122">
        <v>0</v>
      </c>
      <c r="AH2570" s="122">
        <v>0</v>
      </c>
      <c r="AI2570" s="122">
        <v>0</v>
      </c>
      <c r="AJ2570" s="122">
        <v>0</v>
      </c>
      <c r="AK2570" s="122">
        <v>0</v>
      </c>
      <c r="AL2570" s="122">
        <v>0</v>
      </c>
    </row>
    <row r="2571" spans="1:38" hidden="1" x14ac:dyDescent="0.25">
      <c r="A2571" s="122" t="s">
        <v>2031</v>
      </c>
      <c r="B2571" s="122">
        <v>1</v>
      </c>
      <c r="C2571" s="122" t="s">
        <v>2230</v>
      </c>
      <c r="D2571" s="122" t="s">
        <v>2159</v>
      </c>
      <c r="E2571" s="122">
        <v>47</v>
      </c>
      <c r="F2571" s="122">
        <v>0</v>
      </c>
      <c r="G2571" s="122">
        <v>0</v>
      </c>
      <c r="H2571" s="122">
        <v>0</v>
      </c>
      <c r="I2571" s="122">
        <v>0</v>
      </c>
      <c r="J2571" s="122">
        <v>0</v>
      </c>
      <c r="K2571" s="122">
        <v>0</v>
      </c>
      <c r="L2571" s="122">
        <v>0</v>
      </c>
      <c r="M2571" s="122">
        <v>0</v>
      </c>
      <c r="N2571" s="122">
        <v>0</v>
      </c>
      <c r="O2571" s="122">
        <v>0</v>
      </c>
      <c r="P2571" s="122">
        <v>0</v>
      </c>
      <c r="Q2571" s="122">
        <v>0</v>
      </c>
      <c r="R2571" s="122">
        <v>0</v>
      </c>
      <c r="S2571" s="122">
        <v>0</v>
      </c>
      <c r="T2571" s="122">
        <v>0</v>
      </c>
      <c r="U2571" s="122">
        <v>0</v>
      </c>
      <c r="V2571" s="122">
        <v>0</v>
      </c>
      <c r="W2571" s="122">
        <v>0</v>
      </c>
      <c r="X2571" s="122">
        <v>0</v>
      </c>
      <c r="Y2571" s="122">
        <v>0</v>
      </c>
      <c r="Z2571" s="122">
        <v>0</v>
      </c>
      <c r="AA2571" s="122">
        <v>0</v>
      </c>
      <c r="AB2571" s="122">
        <v>0</v>
      </c>
      <c r="AC2571" s="122">
        <v>0</v>
      </c>
      <c r="AD2571" s="122">
        <v>0</v>
      </c>
      <c r="AE2571" s="122">
        <v>0</v>
      </c>
      <c r="AF2571" s="122">
        <v>0</v>
      </c>
      <c r="AG2571" s="122">
        <v>0</v>
      </c>
      <c r="AH2571" s="122">
        <v>0</v>
      </c>
      <c r="AI2571" s="122">
        <v>0</v>
      </c>
      <c r="AJ2571" s="122">
        <v>0</v>
      </c>
      <c r="AK2571" s="122">
        <v>0</v>
      </c>
      <c r="AL2571" s="122">
        <v>0</v>
      </c>
    </row>
    <row r="2572" spans="1:38" hidden="1" x14ac:dyDescent="0.25">
      <c r="A2572" s="122" t="s">
        <v>2031</v>
      </c>
      <c r="B2572" s="122">
        <v>1</v>
      </c>
      <c r="C2572" s="122" t="s">
        <v>2230</v>
      </c>
      <c r="D2572" s="122" t="s">
        <v>2160</v>
      </c>
      <c r="E2572" s="122">
        <v>47</v>
      </c>
      <c r="F2572" s="122">
        <v>6.9012379550800002E-2</v>
      </c>
      <c r="G2572" s="122">
        <v>6.9499431077999996E-2</v>
      </c>
      <c r="H2572" s="122">
        <v>7.0179135387199998E-2</v>
      </c>
      <c r="I2572" s="122">
        <v>6.8481966089599999E-2</v>
      </c>
      <c r="J2572" s="122">
        <v>7.9745708828799999E-2</v>
      </c>
      <c r="K2572" s="122">
        <v>8.5564943965199994E-2</v>
      </c>
      <c r="L2572" s="122">
        <v>7.4337406113599999E-2</v>
      </c>
      <c r="M2572" s="122">
        <v>7.2450559241200002E-2</v>
      </c>
      <c r="N2572" s="122">
        <v>6.3497021671999998E-2</v>
      </c>
      <c r="O2572" s="122">
        <v>5.7007359525200002E-2</v>
      </c>
      <c r="P2572" s="122">
        <v>5.3680070365599998E-2</v>
      </c>
      <c r="Q2572" s="122">
        <v>5.5195082076399997E-2</v>
      </c>
      <c r="R2572" s="122">
        <v>5.6342761448400003E-2</v>
      </c>
      <c r="S2572" s="122">
        <v>5.5601683026399999E-2</v>
      </c>
      <c r="T2572" s="122">
        <v>5.3123022019200002E-2</v>
      </c>
      <c r="U2572" s="122">
        <v>5.0500009638399998E-2</v>
      </c>
      <c r="V2572" s="122">
        <v>4.8106823959599997E-2</v>
      </c>
      <c r="W2572" s="122">
        <v>4.5950050383999998E-2</v>
      </c>
      <c r="X2572" s="122">
        <v>4.6721808638400003E-2</v>
      </c>
      <c r="Y2572" s="122">
        <v>5.2372337183600001E-2</v>
      </c>
      <c r="Z2572" s="122">
        <v>5.9233551045199999E-2</v>
      </c>
      <c r="AA2572" s="122">
        <v>5.4310397397199998E-2</v>
      </c>
      <c r="AB2572" s="122">
        <v>5.3617154637200001E-2</v>
      </c>
      <c r="AC2572" s="122">
        <v>5.2442971140000003E-2</v>
      </c>
      <c r="AD2572" s="122">
        <v>3.94679866728E-2</v>
      </c>
      <c r="AE2572" s="122">
        <v>4.5470943966000002E-2</v>
      </c>
      <c r="AF2572" s="122">
        <v>4.5828529835199999E-2</v>
      </c>
      <c r="AG2572" s="122">
        <v>4.4907628628800003E-2</v>
      </c>
      <c r="AH2572" s="122">
        <v>4.2331216328799999E-2</v>
      </c>
      <c r="AI2572" s="122">
        <v>3.9634354527600002E-2</v>
      </c>
      <c r="AJ2572" s="122">
        <v>2.9909221389600001E-2</v>
      </c>
      <c r="AK2572" s="122">
        <v>2.9581174151199999E-2</v>
      </c>
      <c r="AL2572" s="122">
        <v>0</v>
      </c>
    </row>
    <row r="2573" spans="1:38" hidden="1" x14ac:dyDescent="0.25">
      <c r="A2573" s="122" t="s">
        <v>2031</v>
      </c>
      <c r="B2573" s="122">
        <v>1</v>
      </c>
      <c r="C2573" s="122" t="s">
        <v>2230</v>
      </c>
      <c r="D2573" s="122" t="s">
        <v>2161</v>
      </c>
      <c r="E2573" s="122">
        <v>47</v>
      </c>
      <c r="F2573" s="122">
        <v>0</v>
      </c>
      <c r="G2573" s="122">
        <v>0</v>
      </c>
      <c r="H2573" s="122">
        <v>0</v>
      </c>
      <c r="I2573" s="122">
        <v>0</v>
      </c>
      <c r="J2573" s="122">
        <v>0</v>
      </c>
      <c r="K2573" s="122">
        <v>0</v>
      </c>
      <c r="L2573" s="122">
        <v>0</v>
      </c>
      <c r="M2573" s="122">
        <v>0</v>
      </c>
      <c r="N2573" s="122">
        <v>0</v>
      </c>
      <c r="O2573" s="122">
        <v>0</v>
      </c>
      <c r="P2573" s="122">
        <v>0</v>
      </c>
      <c r="Q2573" s="122">
        <v>0</v>
      </c>
      <c r="R2573" s="122">
        <v>0</v>
      </c>
      <c r="S2573" s="122">
        <v>0</v>
      </c>
      <c r="T2573" s="122">
        <v>0</v>
      </c>
      <c r="U2573" s="122">
        <v>0</v>
      </c>
      <c r="V2573" s="122">
        <v>0</v>
      </c>
      <c r="W2573" s="122">
        <v>0</v>
      </c>
      <c r="X2573" s="122">
        <v>0</v>
      </c>
      <c r="Y2573" s="122">
        <v>0</v>
      </c>
      <c r="Z2573" s="122">
        <v>0</v>
      </c>
      <c r="AA2573" s="122">
        <v>0</v>
      </c>
      <c r="AB2573" s="122">
        <v>0</v>
      </c>
      <c r="AC2573" s="122">
        <v>0</v>
      </c>
      <c r="AD2573" s="122">
        <v>0</v>
      </c>
      <c r="AE2573" s="122">
        <v>0</v>
      </c>
      <c r="AF2573" s="122">
        <v>0</v>
      </c>
      <c r="AG2573" s="122">
        <v>0</v>
      </c>
      <c r="AH2573" s="122">
        <v>0</v>
      </c>
      <c r="AI2573" s="122">
        <v>0</v>
      </c>
      <c r="AJ2573" s="122">
        <v>0</v>
      </c>
      <c r="AK2573" s="122">
        <v>0</v>
      </c>
      <c r="AL2573" s="122">
        <v>0</v>
      </c>
    </row>
    <row r="2574" spans="1:38" hidden="1" x14ac:dyDescent="0.25">
      <c r="A2574" s="122" t="s">
        <v>2031</v>
      </c>
      <c r="B2574" s="122">
        <v>1</v>
      </c>
      <c r="C2574" s="122" t="s">
        <v>2230</v>
      </c>
      <c r="D2574" s="122" t="s">
        <v>2179</v>
      </c>
      <c r="E2574" s="122">
        <v>47</v>
      </c>
      <c r="F2574" s="122">
        <v>0</v>
      </c>
      <c r="G2574" s="122">
        <v>0</v>
      </c>
      <c r="H2574" s="122">
        <v>0</v>
      </c>
      <c r="I2574" s="122">
        <v>0</v>
      </c>
      <c r="J2574" s="122">
        <v>0</v>
      </c>
      <c r="K2574" s="122">
        <v>0</v>
      </c>
      <c r="L2574" s="122">
        <v>0</v>
      </c>
      <c r="M2574" s="122">
        <v>0</v>
      </c>
      <c r="N2574" s="122">
        <v>0</v>
      </c>
      <c r="O2574" s="122">
        <v>0</v>
      </c>
      <c r="P2574" s="122">
        <v>0</v>
      </c>
      <c r="Q2574" s="122">
        <v>0</v>
      </c>
      <c r="R2574" s="122">
        <v>0</v>
      </c>
      <c r="S2574" s="122">
        <v>0</v>
      </c>
      <c r="T2574" s="122">
        <v>0</v>
      </c>
      <c r="U2574" s="122">
        <v>0</v>
      </c>
      <c r="V2574" s="122">
        <v>0</v>
      </c>
      <c r="W2574" s="122">
        <v>0</v>
      </c>
      <c r="X2574" s="122">
        <v>0</v>
      </c>
      <c r="Y2574" s="122">
        <v>0</v>
      </c>
      <c r="Z2574" s="122">
        <v>0</v>
      </c>
      <c r="AA2574" s="122">
        <v>0</v>
      </c>
      <c r="AB2574" s="122">
        <v>0</v>
      </c>
      <c r="AC2574" s="122">
        <v>0</v>
      </c>
      <c r="AD2574" s="122">
        <v>0</v>
      </c>
      <c r="AE2574" s="122">
        <v>0</v>
      </c>
      <c r="AF2574" s="122">
        <v>0</v>
      </c>
      <c r="AG2574" s="122">
        <v>0</v>
      </c>
      <c r="AH2574" s="122">
        <v>0</v>
      </c>
      <c r="AI2574" s="122">
        <v>0</v>
      </c>
      <c r="AJ2574" s="122">
        <v>0</v>
      </c>
      <c r="AK2574" s="122">
        <v>0</v>
      </c>
      <c r="AL2574" s="122">
        <v>0</v>
      </c>
    </row>
    <row r="2575" spans="1:38" hidden="1" x14ac:dyDescent="0.25">
      <c r="A2575" s="122" t="s">
        <v>2031</v>
      </c>
      <c r="B2575" s="122">
        <v>1</v>
      </c>
      <c r="C2575" s="122" t="s">
        <v>2230</v>
      </c>
      <c r="D2575" s="122" t="s">
        <v>2162</v>
      </c>
      <c r="E2575" s="122">
        <v>47</v>
      </c>
      <c r="F2575" s="122">
        <v>0.28693196231279999</v>
      </c>
      <c r="G2575" s="122">
        <v>0.30693302672200001</v>
      </c>
      <c r="H2575" s="122">
        <v>0.26667346382879997</v>
      </c>
      <c r="I2575" s="122">
        <v>0.2958623421264</v>
      </c>
      <c r="J2575" s="122">
        <v>0.32812618930839998</v>
      </c>
      <c r="K2575" s="122">
        <v>0.33027056514199998</v>
      </c>
      <c r="L2575" s="122">
        <v>0.32874068142160001</v>
      </c>
      <c r="M2575" s="122">
        <v>0.34357282638559999</v>
      </c>
      <c r="N2575" s="122">
        <v>0.33648194209280002</v>
      </c>
      <c r="O2575" s="122">
        <v>0.39998291478320003</v>
      </c>
      <c r="P2575" s="122">
        <v>0.42470391976319999</v>
      </c>
      <c r="Q2575" s="122">
        <v>0.46109095793600002</v>
      </c>
      <c r="R2575" s="122">
        <v>0.44342085747959997</v>
      </c>
      <c r="S2575" s="122">
        <v>0.44094464518159998</v>
      </c>
      <c r="T2575" s="122">
        <v>0.4873394569624</v>
      </c>
      <c r="U2575" s="122">
        <v>0.45783046613360001</v>
      </c>
      <c r="V2575" s="122">
        <v>0.44070049622759999</v>
      </c>
      <c r="W2575" s="122">
        <v>0.42330698337479999</v>
      </c>
      <c r="X2575" s="122">
        <v>0.40708702744640002</v>
      </c>
      <c r="Y2575" s="122">
        <v>0.40355556484880001</v>
      </c>
      <c r="Z2575" s="122">
        <v>0.44331563073000002</v>
      </c>
      <c r="AA2575" s="122">
        <v>0.43751358545719998</v>
      </c>
      <c r="AB2575" s="122">
        <v>0.4032823738188</v>
      </c>
      <c r="AC2575" s="122">
        <v>0.362346847576</v>
      </c>
      <c r="AD2575" s="122">
        <v>0.42321150984279998</v>
      </c>
      <c r="AE2575" s="122">
        <v>0.37979596686919997</v>
      </c>
      <c r="AF2575" s="122">
        <v>0.40348020212079999</v>
      </c>
      <c r="AG2575" s="122">
        <v>0.37753411995879999</v>
      </c>
      <c r="AH2575" s="122">
        <v>0.36014665657040001</v>
      </c>
      <c r="AI2575" s="122">
        <v>0.34215993045359999</v>
      </c>
      <c r="AJ2575" s="122">
        <v>0.33552811691840001</v>
      </c>
      <c r="AK2575" s="122">
        <v>0.33104307583480003</v>
      </c>
      <c r="AL2575" s="122">
        <v>0</v>
      </c>
    </row>
    <row r="2576" spans="1:38" hidden="1" x14ac:dyDescent="0.25">
      <c r="A2576" s="122" t="s">
        <v>2031</v>
      </c>
      <c r="B2576" s="122">
        <v>1</v>
      </c>
      <c r="C2576" s="122" t="s">
        <v>2230</v>
      </c>
      <c r="D2576" s="122" t="s">
        <v>2163</v>
      </c>
      <c r="E2576" s="122">
        <v>47</v>
      </c>
      <c r="F2576" s="122">
        <v>0.34420237203240001</v>
      </c>
      <c r="G2576" s="122">
        <v>0.32461082957800003</v>
      </c>
      <c r="H2576" s="122">
        <v>0.42930946704520001</v>
      </c>
      <c r="I2576" s="122">
        <v>0.484680875826</v>
      </c>
      <c r="J2576" s="122">
        <v>1.1001207411684</v>
      </c>
      <c r="K2576" s="122">
        <v>0.59312230707239999</v>
      </c>
      <c r="L2576" s="122">
        <v>0.93518667484759999</v>
      </c>
      <c r="M2576" s="122">
        <v>0.83518937282759997</v>
      </c>
      <c r="N2576" s="122">
        <v>0.71182165839400002</v>
      </c>
      <c r="O2576" s="122">
        <v>0.69469282067640004</v>
      </c>
      <c r="P2576" s="122">
        <v>0.65117801586599999</v>
      </c>
      <c r="Q2576" s="122">
        <v>0.65313690274559999</v>
      </c>
      <c r="R2576" s="122">
        <v>0.63497976643359999</v>
      </c>
      <c r="S2576" s="122">
        <v>0.62858931969120002</v>
      </c>
      <c r="T2576" s="122">
        <v>0.60799782175719996</v>
      </c>
      <c r="U2576" s="122">
        <v>0.5806552568012</v>
      </c>
      <c r="V2576" s="122">
        <v>0.59374388202079997</v>
      </c>
      <c r="W2576" s="122">
        <v>0.465472133728</v>
      </c>
      <c r="X2576" s="122">
        <v>0.4847069981796</v>
      </c>
      <c r="Y2576" s="122">
        <v>0.55844286142400001</v>
      </c>
      <c r="Z2576" s="122">
        <v>0.59406674325319997</v>
      </c>
      <c r="AA2576" s="122">
        <v>0.57973668902520004</v>
      </c>
      <c r="AB2576" s="122">
        <v>0.58980704254920002</v>
      </c>
      <c r="AC2576" s="122">
        <v>0.62855054256959997</v>
      </c>
      <c r="AD2576" s="122">
        <v>0.27957527076639999</v>
      </c>
      <c r="AE2576" s="122">
        <v>0.60984414809639997</v>
      </c>
      <c r="AF2576" s="122">
        <v>0.59088085740880003</v>
      </c>
      <c r="AG2576" s="122">
        <v>0.56019449545639999</v>
      </c>
      <c r="AH2576" s="122">
        <v>0.53470818415840005</v>
      </c>
      <c r="AI2576" s="122">
        <v>0.51806400250639995</v>
      </c>
      <c r="AJ2576" s="122">
        <v>0.56659664133520005</v>
      </c>
      <c r="AK2576" s="122">
        <v>0.53891321199520004</v>
      </c>
      <c r="AL2576" s="122">
        <v>0</v>
      </c>
    </row>
    <row r="2577" spans="1:38" hidden="1" x14ac:dyDescent="0.25">
      <c r="A2577" s="122" t="s">
        <v>2031</v>
      </c>
      <c r="B2577" s="122">
        <v>1</v>
      </c>
      <c r="C2577" s="122" t="s">
        <v>2230</v>
      </c>
      <c r="D2577" s="122" t="s">
        <v>2180</v>
      </c>
      <c r="E2577" s="122">
        <v>47</v>
      </c>
      <c r="F2577" s="122">
        <v>0</v>
      </c>
      <c r="G2577" s="122">
        <v>0</v>
      </c>
      <c r="H2577" s="122">
        <v>0</v>
      </c>
      <c r="I2577" s="122">
        <v>0</v>
      </c>
      <c r="J2577" s="122">
        <v>0</v>
      </c>
      <c r="K2577" s="122">
        <v>0</v>
      </c>
      <c r="L2577" s="122">
        <v>0</v>
      </c>
      <c r="M2577" s="122">
        <v>0</v>
      </c>
      <c r="N2577" s="122">
        <v>0</v>
      </c>
      <c r="O2577" s="122">
        <v>0</v>
      </c>
      <c r="P2577" s="122">
        <v>0</v>
      </c>
      <c r="Q2577" s="122">
        <v>0</v>
      </c>
      <c r="R2577" s="122">
        <v>0</v>
      </c>
      <c r="S2577" s="122">
        <v>0</v>
      </c>
      <c r="T2577" s="122">
        <v>0</v>
      </c>
      <c r="U2577" s="122">
        <v>0</v>
      </c>
      <c r="V2577" s="122">
        <v>0</v>
      </c>
      <c r="W2577" s="122">
        <v>0</v>
      </c>
      <c r="X2577" s="122">
        <v>0</v>
      </c>
      <c r="Y2577" s="122">
        <v>0</v>
      </c>
      <c r="Z2577" s="122">
        <v>0</v>
      </c>
      <c r="AA2577" s="122">
        <v>0</v>
      </c>
      <c r="AB2577" s="122">
        <v>0</v>
      </c>
      <c r="AC2577" s="122">
        <v>0</v>
      </c>
      <c r="AD2577" s="122">
        <v>0</v>
      </c>
      <c r="AE2577" s="122">
        <v>0</v>
      </c>
      <c r="AF2577" s="122">
        <v>0</v>
      </c>
      <c r="AG2577" s="122">
        <v>0</v>
      </c>
      <c r="AH2577" s="122">
        <v>0</v>
      </c>
      <c r="AI2577" s="122">
        <v>0</v>
      </c>
      <c r="AJ2577" s="122">
        <v>0</v>
      </c>
      <c r="AK2577" s="122">
        <v>0</v>
      </c>
      <c r="AL2577" s="122">
        <v>0</v>
      </c>
    </row>
    <row r="2578" spans="1:38" hidden="1" x14ac:dyDescent="0.25">
      <c r="A2578" s="122" t="s">
        <v>2031</v>
      </c>
      <c r="B2578" s="122">
        <v>1</v>
      </c>
      <c r="C2578" s="122" t="s">
        <v>2230</v>
      </c>
      <c r="D2578" s="122" t="s">
        <v>2164</v>
      </c>
      <c r="E2578" s="122">
        <v>47</v>
      </c>
      <c r="F2578" s="122">
        <v>0</v>
      </c>
      <c r="G2578" s="122">
        <v>0</v>
      </c>
      <c r="H2578" s="122">
        <v>0</v>
      </c>
      <c r="I2578" s="122">
        <v>0</v>
      </c>
      <c r="J2578" s="122">
        <v>0</v>
      </c>
      <c r="K2578" s="122">
        <v>0</v>
      </c>
      <c r="L2578" s="122">
        <v>0</v>
      </c>
      <c r="M2578" s="122">
        <v>0</v>
      </c>
      <c r="N2578" s="122">
        <v>0</v>
      </c>
      <c r="O2578" s="122">
        <v>0</v>
      </c>
      <c r="P2578" s="122">
        <v>0</v>
      </c>
      <c r="Q2578" s="122">
        <v>0</v>
      </c>
      <c r="R2578" s="122">
        <v>0</v>
      </c>
      <c r="S2578" s="122">
        <v>0</v>
      </c>
      <c r="T2578" s="122">
        <v>0</v>
      </c>
      <c r="U2578" s="122">
        <v>0</v>
      </c>
      <c r="V2578" s="122">
        <v>0</v>
      </c>
      <c r="W2578" s="122">
        <v>0</v>
      </c>
      <c r="X2578" s="122">
        <v>0</v>
      </c>
      <c r="Y2578" s="122">
        <v>0</v>
      </c>
      <c r="Z2578" s="122">
        <v>0</v>
      </c>
      <c r="AA2578" s="122">
        <v>0</v>
      </c>
      <c r="AB2578" s="122">
        <v>0</v>
      </c>
      <c r="AC2578" s="122">
        <v>0</v>
      </c>
      <c r="AD2578" s="122">
        <v>0</v>
      </c>
      <c r="AE2578" s="122">
        <v>0</v>
      </c>
      <c r="AF2578" s="122">
        <v>0</v>
      </c>
      <c r="AG2578" s="122">
        <v>0</v>
      </c>
      <c r="AH2578" s="122">
        <v>0</v>
      </c>
      <c r="AI2578" s="122">
        <v>0</v>
      </c>
      <c r="AJ2578" s="122">
        <v>0</v>
      </c>
      <c r="AK2578" s="122">
        <v>0</v>
      </c>
      <c r="AL2578" s="122">
        <v>0</v>
      </c>
    </row>
    <row r="2579" spans="1:38" hidden="1" x14ac:dyDescent="0.25">
      <c r="A2579" s="122" t="s">
        <v>2031</v>
      </c>
      <c r="B2579" s="122">
        <v>1</v>
      </c>
      <c r="C2579" s="122" t="s">
        <v>2230</v>
      </c>
      <c r="D2579" s="122" t="s">
        <v>2165</v>
      </c>
      <c r="E2579" s="122">
        <v>47</v>
      </c>
      <c r="F2579" s="122">
        <v>0</v>
      </c>
      <c r="G2579" s="122">
        <v>0</v>
      </c>
      <c r="H2579" s="122">
        <v>0</v>
      </c>
      <c r="I2579" s="122">
        <v>0</v>
      </c>
      <c r="J2579" s="122">
        <v>0</v>
      </c>
      <c r="K2579" s="122">
        <v>0</v>
      </c>
      <c r="L2579" s="122">
        <v>0</v>
      </c>
      <c r="M2579" s="122">
        <v>0</v>
      </c>
      <c r="N2579" s="122">
        <v>0</v>
      </c>
      <c r="O2579" s="122">
        <v>0</v>
      </c>
      <c r="P2579" s="122">
        <v>0</v>
      </c>
      <c r="Q2579" s="122">
        <v>0</v>
      </c>
      <c r="R2579" s="122">
        <v>0</v>
      </c>
      <c r="S2579" s="122">
        <v>0</v>
      </c>
      <c r="T2579" s="122">
        <v>0</v>
      </c>
      <c r="U2579" s="122">
        <v>0</v>
      </c>
      <c r="V2579" s="122">
        <v>0</v>
      </c>
      <c r="W2579" s="122">
        <v>0</v>
      </c>
      <c r="X2579" s="122">
        <v>0</v>
      </c>
      <c r="Y2579" s="122">
        <v>0</v>
      </c>
      <c r="Z2579" s="122">
        <v>0</v>
      </c>
      <c r="AA2579" s="122">
        <v>0</v>
      </c>
      <c r="AB2579" s="122">
        <v>0</v>
      </c>
      <c r="AC2579" s="122">
        <v>0</v>
      </c>
      <c r="AD2579" s="122">
        <v>0</v>
      </c>
      <c r="AE2579" s="122">
        <v>0</v>
      </c>
      <c r="AF2579" s="122">
        <v>0</v>
      </c>
      <c r="AG2579" s="122">
        <v>0</v>
      </c>
      <c r="AH2579" s="122">
        <v>0</v>
      </c>
      <c r="AI2579" s="122">
        <v>0</v>
      </c>
      <c r="AJ2579" s="122">
        <v>0</v>
      </c>
      <c r="AK2579" s="122">
        <v>0</v>
      </c>
      <c r="AL2579" s="122">
        <v>0</v>
      </c>
    </row>
    <row r="2580" spans="1:38" hidden="1" x14ac:dyDescent="0.25">
      <c r="A2580" s="122" t="s">
        <v>2031</v>
      </c>
      <c r="B2580" s="122">
        <v>1</v>
      </c>
      <c r="C2580" s="122" t="s">
        <v>2230</v>
      </c>
      <c r="D2580" s="122" t="s">
        <v>2166</v>
      </c>
      <c r="E2580" s="122">
        <v>47</v>
      </c>
      <c r="F2580" s="122">
        <v>0</v>
      </c>
      <c r="G2580" s="122">
        <v>0</v>
      </c>
      <c r="H2580" s="122">
        <v>0</v>
      </c>
      <c r="I2580" s="122">
        <v>0</v>
      </c>
      <c r="J2580" s="122">
        <v>0</v>
      </c>
      <c r="K2580" s="122">
        <v>0</v>
      </c>
      <c r="L2580" s="122">
        <v>0</v>
      </c>
      <c r="M2580" s="122">
        <v>0</v>
      </c>
      <c r="N2580" s="122">
        <v>0</v>
      </c>
      <c r="O2580" s="122">
        <v>0</v>
      </c>
      <c r="P2580" s="122">
        <v>0</v>
      </c>
      <c r="Q2580" s="122">
        <v>0</v>
      </c>
      <c r="R2580" s="122">
        <v>0</v>
      </c>
      <c r="S2580" s="122">
        <v>0</v>
      </c>
      <c r="T2580" s="122">
        <v>0</v>
      </c>
      <c r="U2580" s="122">
        <v>0</v>
      </c>
      <c r="V2580" s="122">
        <v>0</v>
      </c>
      <c r="W2580" s="122">
        <v>0</v>
      </c>
      <c r="X2580" s="122">
        <v>0</v>
      </c>
      <c r="Y2580" s="122">
        <v>0</v>
      </c>
      <c r="Z2580" s="122">
        <v>0</v>
      </c>
      <c r="AA2580" s="122">
        <v>0</v>
      </c>
      <c r="AB2580" s="122">
        <v>0</v>
      </c>
      <c r="AC2580" s="122">
        <v>0</v>
      </c>
      <c r="AD2580" s="122">
        <v>0</v>
      </c>
      <c r="AE2580" s="122">
        <v>0</v>
      </c>
      <c r="AF2580" s="122">
        <v>0</v>
      </c>
      <c r="AG2580" s="122">
        <v>0</v>
      </c>
      <c r="AH2580" s="122">
        <v>0</v>
      </c>
      <c r="AI2580" s="122">
        <v>0</v>
      </c>
      <c r="AJ2580" s="122">
        <v>0</v>
      </c>
      <c r="AK2580" s="122">
        <v>0</v>
      </c>
      <c r="AL2580" s="122">
        <v>0</v>
      </c>
    </row>
    <row r="2581" spans="1:38" hidden="1" x14ac:dyDescent="0.25">
      <c r="A2581" s="122" t="s">
        <v>2031</v>
      </c>
      <c r="B2581" s="122">
        <v>1</v>
      </c>
      <c r="C2581" s="122" t="s">
        <v>2230</v>
      </c>
      <c r="D2581" s="122" t="s">
        <v>2167</v>
      </c>
      <c r="E2581" s="122">
        <v>47</v>
      </c>
      <c r="F2581" s="122">
        <v>3.7082240312599999</v>
      </c>
      <c r="G2581" s="122">
        <v>4.0819540628748001</v>
      </c>
      <c r="H2581" s="122">
        <v>4.3002031617467997</v>
      </c>
      <c r="I2581" s="122">
        <v>4.4664063618999998</v>
      </c>
      <c r="J2581" s="122">
        <v>4.4377341482292003</v>
      </c>
      <c r="K2581" s="122">
        <v>4.7071378026064004</v>
      </c>
      <c r="L2581" s="122">
        <v>4.7331666823280001</v>
      </c>
      <c r="M2581" s="122">
        <v>3.793619130952</v>
      </c>
      <c r="N2581" s="122">
        <v>3.5115796327864</v>
      </c>
      <c r="O2581" s="122">
        <v>3.3049760300900002</v>
      </c>
      <c r="P2581" s="122">
        <v>3.0925711741484001</v>
      </c>
      <c r="Q2581" s="122">
        <v>3.0356095890988</v>
      </c>
      <c r="R2581" s="122">
        <v>3.0227720257896</v>
      </c>
      <c r="S2581" s="122">
        <v>2.9058243976411999</v>
      </c>
      <c r="T2581" s="122">
        <v>2.7651110790772</v>
      </c>
      <c r="U2581" s="122">
        <v>2.6430329685032001</v>
      </c>
      <c r="V2581" s="122">
        <v>2.5564465311336</v>
      </c>
      <c r="W2581" s="122">
        <v>2.6163075244515999</v>
      </c>
      <c r="X2581" s="122">
        <v>2.7626464226228</v>
      </c>
      <c r="Y2581" s="122">
        <v>2.7915646603347999</v>
      </c>
      <c r="Z2581" s="122">
        <v>2.9177288657384</v>
      </c>
      <c r="AA2581" s="122">
        <v>2.8094611910595999</v>
      </c>
      <c r="AB2581" s="122">
        <v>2.786327867022</v>
      </c>
      <c r="AC2581" s="122">
        <v>2.7672056355888</v>
      </c>
      <c r="AD2581" s="122">
        <v>2.7291374513452</v>
      </c>
      <c r="AE2581" s="122">
        <v>2.7658963104835999</v>
      </c>
      <c r="AF2581" s="122">
        <v>2.6710956528704002</v>
      </c>
      <c r="AG2581" s="122">
        <v>2.6015676268007999</v>
      </c>
      <c r="AH2581" s="122">
        <v>2.5151633386936001</v>
      </c>
      <c r="AI2581" s="122">
        <v>2.4179922932703999</v>
      </c>
      <c r="AJ2581" s="122">
        <v>2.2116606246224002</v>
      </c>
      <c r="AK2581" s="122">
        <v>2.1414848417479999</v>
      </c>
      <c r="AL2581" s="122">
        <v>0</v>
      </c>
    </row>
    <row r="2582" spans="1:38" hidden="1" x14ac:dyDescent="0.25">
      <c r="A2582" s="122" t="s">
        <v>2031</v>
      </c>
      <c r="B2582" s="122">
        <v>1</v>
      </c>
      <c r="C2582" s="122" t="s">
        <v>2230</v>
      </c>
      <c r="D2582" s="122" t="s">
        <v>2168</v>
      </c>
      <c r="E2582" s="122">
        <v>47</v>
      </c>
      <c r="F2582" s="122">
        <v>0</v>
      </c>
      <c r="G2582" s="122">
        <v>0</v>
      </c>
      <c r="H2582" s="122">
        <v>0</v>
      </c>
      <c r="I2582" s="122">
        <v>0</v>
      </c>
      <c r="J2582" s="122">
        <v>0</v>
      </c>
      <c r="K2582" s="122">
        <v>0</v>
      </c>
      <c r="L2582" s="122">
        <v>0</v>
      </c>
      <c r="M2582" s="122">
        <v>0</v>
      </c>
      <c r="N2582" s="122">
        <v>0</v>
      </c>
      <c r="O2582" s="122">
        <v>0</v>
      </c>
      <c r="P2582" s="122">
        <v>0</v>
      </c>
      <c r="Q2582" s="122">
        <v>0</v>
      </c>
      <c r="R2582" s="122">
        <v>0</v>
      </c>
      <c r="S2582" s="122">
        <v>0</v>
      </c>
      <c r="T2582" s="122">
        <v>0</v>
      </c>
      <c r="U2582" s="122">
        <v>0</v>
      </c>
      <c r="V2582" s="122">
        <v>0</v>
      </c>
      <c r="W2582" s="122">
        <v>0</v>
      </c>
      <c r="X2582" s="122">
        <v>0</v>
      </c>
      <c r="Y2582" s="122">
        <v>0</v>
      </c>
      <c r="Z2582" s="122">
        <v>0</v>
      </c>
      <c r="AA2582" s="122">
        <v>0</v>
      </c>
      <c r="AB2582" s="122">
        <v>0</v>
      </c>
      <c r="AC2582" s="122">
        <v>0</v>
      </c>
      <c r="AD2582" s="122">
        <v>0</v>
      </c>
      <c r="AE2582" s="122">
        <v>0</v>
      </c>
      <c r="AF2582" s="122">
        <v>0</v>
      </c>
      <c r="AG2582" s="122">
        <v>0</v>
      </c>
      <c r="AH2582" s="122">
        <v>0</v>
      </c>
      <c r="AI2582" s="122">
        <v>0</v>
      </c>
      <c r="AJ2582" s="122">
        <v>0</v>
      </c>
      <c r="AK2582" s="122">
        <v>0</v>
      </c>
      <c r="AL2582" s="122">
        <v>0</v>
      </c>
    </row>
    <row r="2583" spans="1:38" hidden="1" x14ac:dyDescent="0.25">
      <c r="A2583" s="122" t="s">
        <v>2029</v>
      </c>
      <c r="B2583" s="122">
        <v>1</v>
      </c>
      <c r="C2583" s="122" t="s">
        <v>2228</v>
      </c>
      <c r="D2583" s="122" t="s">
        <v>2120</v>
      </c>
      <c r="E2583" s="122">
        <v>48</v>
      </c>
      <c r="F2583" s="122">
        <v>2.1152071343200001E-2</v>
      </c>
      <c r="G2583" s="122">
        <v>2.1439781185199999E-2</v>
      </c>
      <c r="H2583" s="122">
        <v>2.03380716644E-2</v>
      </c>
      <c r="I2583" s="122">
        <v>1.9083649913999998E-2</v>
      </c>
      <c r="J2583" s="122">
        <v>1.76176400428E-2</v>
      </c>
      <c r="K2583" s="122">
        <v>1.9244661505999999E-2</v>
      </c>
      <c r="L2583" s="122">
        <v>1.6876707254399999E-2</v>
      </c>
      <c r="M2583" s="122">
        <v>1.9487119061200001E-2</v>
      </c>
      <c r="N2583" s="122">
        <v>1.8049273687199999E-2</v>
      </c>
      <c r="O2583" s="122">
        <v>2.0694271774399999E-2</v>
      </c>
      <c r="P2583" s="122">
        <v>2.0273545700799998E-2</v>
      </c>
      <c r="Q2583" s="122">
        <v>1.76645894292E-2</v>
      </c>
      <c r="R2583" s="122">
        <v>1.7151507856E-2</v>
      </c>
      <c r="S2583" s="122">
        <v>1.76746032848E-2</v>
      </c>
      <c r="T2583" s="122">
        <v>1.80257390124E-2</v>
      </c>
      <c r="U2583" s="122">
        <v>1.8959245068400001E-2</v>
      </c>
      <c r="V2583" s="122">
        <v>1.8523889372800001E-2</v>
      </c>
      <c r="W2583" s="122">
        <v>1.82220800944E-2</v>
      </c>
      <c r="X2583" s="122">
        <v>1.55885812516E-2</v>
      </c>
      <c r="Y2583" s="122">
        <v>1.3638982263199999E-2</v>
      </c>
      <c r="Z2583" s="122">
        <v>1.54943187364E-2</v>
      </c>
      <c r="AA2583" s="122">
        <v>1.506828078E-2</v>
      </c>
      <c r="AB2583" s="122">
        <v>1.45816962116E-2</v>
      </c>
      <c r="AC2583" s="122">
        <v>1.34777831832E-2</v>
      </c>
      <c r="AD2583" s="122">
        <v>1.24482734264E-2</v>
      </c>
      <c r="AE2583" s="122">
        <v>1.1478115479599999E-2</v>
      </c>
      <c r="AF2583" s="122">
        <v>1.1025655415599999E-2</v>
      </c>
      <c r="AG2583" s="122">
        <v>1.0812237489200001E-2</v>
      </c>
      <c r="AH2583" s="122">
        <v>1.09552567684E-2</v>
      </c>
      <c r="AI2583" s="122">
        <v>1.09407351088E-2</v>
      </c>
      <c r="AJ2583" s="122">
        <v>1.0986060027599999E-2</v>
      </c>
      <c r="AK2583" s="122">
        <v>1.0979675657999999E-2</v>
      </c>
      <c r="AL2583" s="122">
        <v>0</v>
      </c>
    </row>
    <row r="2584" spans="1:38" hidden="1" x14ac:dyDescent="0.25">
      <c r="A2584" s="122" t="s">
        <v>2029</v>
      </c>
      <c r="B2584" s="122">
        <v>1</v>
      </c>
      <c r="C2584" s="122" t="s">
        <v>2228</v>
      </c>
      <c r="D2584" s="122" t="s">
        <v>2121</v>
      </c>
      <c r="E2584" s="122">
        <v>48</v>
      </c>
      <c r="F2584" s="122">
        <v>0.1352738209312</v>
      </c>
      <c r="G2584" s="122">
        <v>0.1333982854428</v>
      </c>
      <c r="H2584" s="122">
        <v>0.13757700787880001</v>
      </c>
      <c r="I2584" s="122">
        <v>0.13850553611999999</v>
      </c>
      <c r="J2584" s="122">
        <v>0.13652651719280001</v>
      </c>
      <c r="K2584" s="122">
        <v>0.13729338439319999</v>
      </c>
      <c r="L2584" s="122">
        <v>0.13323639077560001</v>
      </c>
      <c r="M2584" s="122">
        <v>0.12953285386720001</v>
      </c>
      <c r="N2584" s="122">
        <v>0.1172252214644</v>
      </c>
      <c r="O2584" s="122">
        <v>0.1046088081556</v>
      </c>
      <c r="P2584" s="122">
        <v>0.103892415382</v>
      </c>
      <c r="Q2584" s="122">
        <v>9.3144442568800001E-2</v>
      </c>
      <c r="R2584" s="122">
        <v>9.3626038419200003E-2</v>
      </c>
      <c r="S2584" s="122">
        <v>8.6005305301999999E-2</v>
      </c>
      <c r="T2584" s="122">
        <v>8.1137592715200005E-2</v>
      </c>
      <c r="U2584" s="122">
        <v>7.3537564998800001E-2</v>
      </c>
      <c r="V2584" s="122">
        <v>7.3922262377599995E-2</v>
      </c>
      <c r="W2584" s="122">
        <v>7.0629290984000004E-2</v>
      </c>
      <c r="X2584" s="122">
        <v>6.4845857327999995E-2</v>
      </c>
      <c r="Y2584" s="122">
        <v>5.9471325779600001E-2</v>
      </c>
      <c r="Z2584" s="122">
        <v>5.9882564274400002E-2</v>
      </c>
      <c r="AA2584" s="122">
        <v>6.2390314814800001E-2</v>
      </c>
      <c r="AB2584" s="122">
        <v>5.9583279114799999E-2</v>
      </c>
      <c r="AC2584" s="122">
        <v>5.2587023605199998E-2</v>
      </c>
      <c r="AD2584" s="122">
        <v>5.2338122365200003E-2</v>
      </c>
      <c r="AE2584" s="122">
        <v>5.4907504162E-2</v>
      </c>
      <c r="AF2584" s="122">
        <v>5.4438614277600002E-2</v>
      </c>
      <c r="AG2584" s="122">
        <v>5.22945815896E-2</v>
      </c>
      <c r="AH2584" s="122">
        <v>5.01155308864E-2</v>
      </c>
      <c r="AI2584" s="122">
        <v>5.0047488251599999E-2</v>
      </c>
      <c r="AJ2584" s="122">
        <v>4.6838705026400002E-2</v>
      </c>
      <c r="AK2584" s="122">
        <v>4.7155949607200001E-2</v>
      </c>
      <c r="AL2584" s="122">
        <v>0</v>
      </c>
    </row>
    <row r="2585" spans="1:38" hidden="1" x14ac:dyDescent="0.25">
      <c r="A2585" s="122" t="s">
        <v>2029</v>
      </c>
      <c r="B2585" s="122">
        <v>1</v>
      </c>
      <c r="C2585" s="122" t="s">
        <v>2228</v>
      </c>
      <c r="D2585" s="122" t="s">
        <v>2122</v>
      </c>
      <c r="E2585" s="122">
        <v>48</v>
      </c>
      <c r="F2585" s="122">
        <v>6.5109395738799994E-2</v>
      </c>
      <c r="G2585" s="122">
        <v>6.5313856229999995E-2</v>
      </c>
      <c r="H2585" s="122">
        <v>6.6547778659600001E-2</v>
      </c>
      <c r="I2585" s="122">
        <v>6.7966359722800004E-2</v>
      </c>
      <c r="J2585" s="122">
        <v>6.9708945474E-2</v>
      </c>
      <c r="K2585" s="122">
        <v>7.2408352419200003E-2</v>
      </c>
      <c r="L2585" s="122">
        <v>7.1571749320400002E-2</v>
      </c>
      <c r="M2585" s="122">
        <v>6.8481976225599997E-2</v>
      </c>
      <c r="N2585" s="122">
        <v>6.5750503893200002E-2</v>
      </c>
      <c r="O2585" s="122">
        <v>6.0327567837600002E-2</v>
      </c>
      <c r="P2585" s="122">
        <v>5.5845571852000002E-2</v>
      </c>
      <c r="Q2585" s="122">
        <v>5.5955456919600001E-2</v>
      </c>
      <c r="R2585" s="122">
        <v>5.3292548666E-2</v>
      </c>
      <c r="S2585" s="122">
        <v>5.3448437448E-2</v>
      </c>
      <c r="T2585" s="122">
        <v>5.1755957063999998E-2</v>
      </c>
      <c r="U2585" s="122">
        <v>4.8853283427200002E-2</v>
      </c>
      <c r="V2585" s="122">
        <v>4.8473630522800001E-2</v>
      </c>
      <c r="W2585" s="122">
        <v>4.4707014937200001E-2</v>
      </c>
      <c r="X2585" s="122">
        <v>4.2356574346799999E-2</v>
      </c>
      <c r="Y2585" s="122">
        <v>3.6631037769200001E-2</v>
      </c>
      <c r="Z2585" s="122">
        <v>3.4141393599600001E-2</v>
      </c>
      <c r="AA2585" s="122">
        <v>3.3667450070799999E-2</v>
      </c>
      <c r="AB2585" s="122">
        <v>3.2847903855199999E-2</v>
      </c>
      <c r="AC2585" s="122">
        <v>3.1879199847600001E-2</v>
      </c>
      <c r="AD2585" s="122">
        <v>2.8970410750400001E-2</v>
      </c>
      <c r="AE2585" s="122">
        <v>3.2611139839599998E-2</v>
      </c>
      <c r="AF2585" s="122">
        <v>3.1139842966399999E-2</v>
      </c>
      <c r="AG2585" s="122">
        <v>2.9552049844800001E-2</v>
      </c>
      <c r="AH2585" s="122">
        <v>3.0280723687200001E-2</v>
      </c>
      <c r="AI2585" s="122">
        <v>3.0003381276399999E-2</v>
      </c>
      <c r="AJ2585" s="122">
        <v>2.83476368924E-2</v>
      </c>
      <c r="AK2585" s="122">
        <v>2.8472313805599999E-2</v>
      </c>
      <c r="AL2585" s="122">
        <v>0</v>
      </c>
    </row>
    <row r="2586" spans="1:38" hidden="1" x14ac:dyDescent="0.25">
      <c r="A2586" s="122" t="s">
        <v>2029</v>
      </c>
      <c r="B2586" s="122">
        <v>1</v>
      </c>
      <c r="C2586" s="122" t="s">
        <v>2228</v>
      </c>
      <c r="D2586" s="122" t="s">
        <v>2123</v>
      </c>
      <c r="E2586" s="122">
        <v>48</v>
      </c>
      <c r="F2586" s="122">
        <v>0.1068839310336</v>
      </c>
      <c r="G2586" s="122">
        <v>0.1011223956652</v>
      </c>
      <c r="H2586" s="122">
        <v>9.7666598478399994E-2</v>
      </c>
      <c r="I2586" s="122">
        <v>0.1025909105032</v>
      </c>
      <c r="J2586" s="122">
        <v>0.10266406778040001</v>
      </c>
      <c r="K2586" s="122">
        <v>0.1016276129512</v>
      </c>
      <c r="L2586" s="122">
        <v>0.1033405327248</v>
      </c>
      <c r="M2586" s="122">
        <v>0.1010250459428</v>
      </c>
      <c r="N2586" s="122">
        <v>0.1005455384612</v>
      </c>
      <c r="O2586" s="122">
        <v>9.1162700249600007E-2</v>
      </c>
      <c r="P2586" s="122">
        <v>8.8765758239199993E-2</v>
      </c>
      <c r="Q2586" s="122">
        <v>8.76824131176E-2</v>
      </c>
      <c r="R2586" s="122">
        <v>8.1688635546000005E-2</v>
      </c>
      <c r="S2586" s="122">
        <v>8.2695204891599997E-2</v>
      </c>
      <c r="T2586" s="122">
        <v>8.0168945242399994E-2</v>
      </c>
      <c r="U2586" s="122">
        <v>7.5449548963599997E-2</v>
      </c>
      <c r="V2586" s="122">
        <v>7.9806855940000004E-2</v>
      </c>
      <c r="W2586" s="122">
        <v>7.8661562022400003E-2</v>
      </c>
      <c r="X2586" s="122">
        <v>7.5307097096000003E-2</v>
      </c>
      <c r="Y2586" s="122">
        <v>7.2739994093200006E-2</v>
      </c>
      <c r="Z2586" s="122">
        <v>6.2410907157199998E-2</v>
      </c>
      <c r="AA2586" s="122">
        <v>6.2435661206799997E-2</v>
      </c>
      <c r="AB2586" s="122">
        <v>5.9493706288799998E-2</v>
      </c>
      <c r="AC2586" s="122">
        <v>6.1329556002399997E-2</v>
      </c>
      <c r="AD2586" s="122">
        <v>6.2142153301200001E-2</v>
      </c>
      <c r="AE2586" s="122">
        <v>6.1956640541600001E-2</v>
      </c>
      <c r="AF2586" s="122">
        <v>5.9983601397999999E-2</v>
      </c>
      <c r="AG2586" s="122">
        <v>5.7800966677999999E-2</v>
      </c>
      <c r="AH2586" s="122">
        <v>5.5923337243199998E-2</v>
      </c>
      <c r="AI2586" s="122">
        <v>5.7712347075600003E-2</v>
      </c>
      <c r="AJ2586" s="122">
        <v>5.26981262752E-2</v>
      </c>
      <c r="AK2586" s="122">
        <v>5.3096745856000001E-2</v>
      </c>
      <c r="AL2586" s="122">
        <v>0</v>
      </c>
    </row>
    <row r="2587" spans="1:38" x14ac:dyDescent="0.25">
      <c r="A2587" s="122" t="s">
        <v>2029</v>
      </c>
      <c r="B2587" s="122">
        <v>1</v>
      </c>
      <c r="C2587" s="122" t="s">
        <v>2228</v>
      </c>
      <c r="D2587" s="122" t="s">
        <v>2124</v>
      </c>
      <c r="E2587" s="122">
        <v>48</v>
      </c>
      <c r="F2587" s="122">
        <v>0.97217575027159997</v>
      </c>
      <c r="G2587" s="122">
        <v>0.89691944872039997</v>
      </c>
      <c r="H2587" s="122">
        <v>0.86276506553440002</v>
      </c>
      <c r="I2587" s="122">
        <v>0.85701138506200003</v>
      </c>
      <c r="J2587" s="122">
        <v>0.87874986008879996</v>
      </c>
      <c r="K2587" s="122">
        <v>0.88661412124039995</v>
      </c>
      <c r="L2587" s="122">
        <v>0.85658496640360005</v>
      </c>
      <c r="M2587" s="122">
        <v>0.77774184716479999</v>
      </c>
      <c r="N2587" s="122">
        <v>0.73459258935159999</v>
      </c>
      <c r="O2587" s="122">
        <v>0.70418822225919997</v>
      </c>
      <c r="P2587" s="122">
        <v>0.69031725279440004</v>
      </c>
      <c r="Q2587" s="122">
        <v>0.65513441571480002</v>
      </c>
      <c r="R2587" s="122">
        <v>0.64936634596120002</v>
      </c>
      <c r="S2587" s="122">
        <v>0.60563006289800003</v>
      </c>
      <c r="T2587" s="122">
        <v>0.57957066461560003</v>
      </c>
      <c r="U2587" s="122">
        <v>0.55614097771960003</v>
      </c>
      <c r="V2587" s="122">
        <v>0.55005957855239995</v>
      </c>
      <c r="W2587" s="122">
        <v>0.53466784857359995</v>
      </c>
      <c r="X2587" s="122">
        <v>0.5184790813272</v>
      </c>
      <c r="Y2587" s="122">
        <v>0.51317981213800001</v>
      </c>
      <c r="Z2587" s="122">
        <v>0.49825925339679999</v>
      </c>
      <c r="AA2587" s="122">
        <v>0.47687123840160001</v>
      </c>
      <c r="AB2587" s="122">
        <v>0.45047699341120001</v>
      </c>
      <c r="AC2587" s="122">
        <v>0.42462246392440001</v>
      </c>
      <c r="AD2587" s="122">
        <v>0.38830456189000001</v>
      </c>
      <c r="AE2587" s="122">
        <v>0.40621387993199998</v>
      </c>
      <c r="AF2587" s="122">
        <v>0.38315860399320001</v>
      </c>
      <c r="AG2587" s="122">
        <v>0.37817303861399998</v>
      </c>
      <c r="AH2587" s="122">
        <v>0.38893273970879999</v>
      </c>
      <c r="AI2587" s="122">
        <v>0.40436411431640001</v>
      </c>
      <c r="AJ2587" s="122">
        <v>0.34096685640079999</v>
      </c>
      <c r="AK2587" s="122">
        <v>0.34204913391879999</v>
      </c>
      <c r="AL2587" s="122">
        <v>0</v>
      </c>
    </row>
    <row r="2588" spans="1:38" hidden="1" x14ac:dyDescent="0.25">
      <c r="A2588" s="122" t="s">
        <v>2029</v>
      </c>
      <c r="B2588" s="122">
        <v>1</v>
      </c>
      <c r="C2588" s="122" t="s">
        <v>2228</v>
      </c>
      <c r="D2588" s="122" t="s">
        <v>474</v>
      </c>
      <c r="E2588" s="122">
        <v>48</v>
      </c>
      <c r="F2588" s="122">
        <v>8.3062270225200005E-2</v>
      </c>
      <c r="G2588" s="122">
        <v>8.2971587036800007E-2</v>
      </c>
      <c r="H2588" s="122">
        <v>8.8945357323199997E-2</v>
      </c>
      <c r="I2588" s="122">
        <v>9.3903841354399997E-2</v>
      </c>
      <c r="J2588" s="122">
        <v>9.4023862251200005E-2</v>
      </c>
      <c r="K2588" s="122">
        <v>9.1968661204000005E-2</v>
      </c>
      <c r="L2588" s="122">
        <v>9.3306576907599997E-2</v>
      </c>
      <c r="M2588" s="122">
        <v>9.0976902648799998E-2</v>
      </c>
      <c r="N2588" s="122">
        <v>8.9881429248799993E-2</v>
      </c>
      <c r="O2588" s="122">
        <v>8.6005281790399998E-2</v>
      </c>
      <c r="P2588" s="122">
        <v>8.1382459737599999E-2</v>
      </c>
      <c r="Q2588" s="122">
        <v>7.8682455490799996E-2</v>
      </c>
      <c r="R2588" s="122">
        <v>7.3256239308000001E-2</v>
      </c>
      <c r="S2588" s="122">
        <v>6.8627485816400005E-2</v>
      </c>
      <c r="T2588" s="122">
        <v>6.8085309448799994E-2</v>
      </c>
      <c r="U2588" s="122">
        <v>6.5086348009200004E-2</v>
      </c>
      <c r="V2588" s="122">
        <v>6.4895816851599994E-2</v>
      </c>
      <c r="W2588" s="122">
        <v>5.6036596747599997E-2</v>
      </c>
      <c r="X2588" s="122">
        <v>5.27454907224E-2</v>
      </c>
      <c r="Y2588" s="122">
        <v>5.0081982773200001E-2</v>
      </c>
      <c r="Z2588" s="122">
        <v>5.1123987174399997E-2</v>
      </c>
      <c r="AA2588" s="122">
        <v>5.0700449833600003E-2</v>
      </c>
      <c r="AB2588" s="122">
        <v>4.8097780830399998E-2</v>
      </c>
      <c r="AC2588" s="122">
        <v>4.6514638909199997E-2</v>
      </c>
      <c r="AD2588" s="122">
        <v>4.5684499008399999E-2</v>
      </c>
      <c r="AE2588" s="122">
        <v>4.5282950784399999E-2</v>
      </c>
      <c r="AF2588" s="122">
        <v>4.3961123275999998E-2</v>
      </c>
      <c r="AG2588" s="122">
        <v>4.2955431041599997E-2</v>
      </c>
      <c r="AH2588" s="122">
        <v>4.3071095292399997E-2</v>
      </c>
      <c r="AI2588" s="122">
        <v>4.4150572160799997E-2</v>
      </c>
      <c r="AJ2588" s="122">
        <v>3.8715646012399997E-2</v>
      </c>
      <c r="AK2588" s="122">
        <v>3.8960161452799999E-2</v>
      </c>
      <c r="AL2588" s="122">
        <v>0</v>
      </c>
    </row>
    <row r="2589" spans="1:38" hidden="1" x14ac:dyDescent="0.25">
      <c r="A2589" s="122" t="s">
        <v>2029</v>
      </c>
      <c r="B2589" s="122">
        <v>1</v>
      </c>
      <c r="C2589" s="122" t="s">
        <v>2228</v>
      </c>
      <c r="D2589" s="122" t="s">
        <v>2125</v>
      </c>
      <c r="E2589" s="122">
        <v>48</v>
      </c>
      <c r="F2589" s="122">
        <v>7.8702777084400002E-2</v>
      </c>
      <c r="G2589" s="122">
        <v>7.6182828736000005E-2</v>
      </c>
      <c r="H2589" s="122">
        <v>7.3191411941200005E-2</v>
      </c>
      <c r="I2589" s="122">
        <v>7.2514596111999993E-2</v>
      </c>
      <c r="J2589" s="122">
        <v>7.0392323439200002E-2</v>
      </c>
      <c r="K2589" s="122">
        <v>6.9827691486000001E-2</v>
      </c>
      <c r="L2589" s="122">
        <v>6.75146810268E-2</v>
      </c>
      <c r="M2589" s="122">
        <v>6.4588987976800002E-2</v>
      </c>
      <c r="N2589" s="122">
        <v>6.03620953544E-2</v>
      </c>
      <c r="O2589" s="122">
        <v>5.5517527041199999E-2</v>
      </c>
      <c r="P2589" s="122">
        <v>5.31992529908E-2</v>
      </c>
      <c r="Q2589" s="122">
        <v>5.0179949439199997E-2</v>
      </c>
      <c r="R2589" s="122">
        <v>4.5762316527200003E-2</v>
      </c>
      <c r="S2589" s="122">
        <v>4.3636301407999997E-2</v>
      </c>
      <c r="T2589" s="122">
        <v>4.1623496404000003E-2</v>
      </c>
      <c r="U2589" s="122">
        <v>3.9015632871600002E-2</v>
      </c>
      <c r="V2589" s="122">
        <v>3.72727248824E-2</v>
      </c>
      <c r="W2589" s="122">
        <v>3.51528484524E-2</v>
      </c>
      <c r="X2589" s="122">
        <v>3.2031222736800001E-2</v>
      </c>
      <c r="Y2589" s="122">
        <v>3.1162573052799999E-2</v>
      </c>
      <c r="Z2589" s="122">
        <v>3.1234093926E-2</v>
      </c>
      <c r="AA2589" s="122">
        <v>3.085130216E-2</v>
      </c>
      <c r="AB2589" s="122">
        <v>2.93864435648E-2</v>
      </c>
      <c r="AC2589" s="122">
        <v>2.7579683838E-2</v>
      </c>
      <c r="AD2589" s="122">
        <v>2.5671322065200002E-2</v>
      </c>
      <c r="AE2589" s="122">
        <v>2.1054625160799999E-2</v>
      </c>
      <c r="AF2589" s="122">
        <v>2.0009318963200001E-2</v>
      </c>
      <c r="AG2589" s="122">
        <v>1.9216390438000001E-2</v>
      </c>
      <c r="AH2589" s="122">
        <v>1.832101719E-2</v>
      </c>
      <c r="AI2589" s="122">
        <v>1.83910915328E-2</v>
      </c>
      <c r="AJ2589" s="122">
        <v>1.6898931534799998E-2</v>
      </c>
      <c r="AK2589" s="122">
        <v>1.7065522404E-2</v>
      </c>
      <c r="AL2589" s="122">
        <v>0</v>
      </c>
    </row>
    <row r="2590" spans="1:38" hidden="1" x14ac:dyDescent="0.25">
      <c r="A2590" s="122" t="s">
        <v>2029</v>
      </c>
      <c r="B2590" s="122">
        <v>1</v>
      </c>
      <c r="C2590" s="122" t="s">
        <v>2228</v>
      </c>
      <c r="D2590" s="122" t="s">
        <v>2126</v>
      </c>
      <c r="E2590" s="122">
        <v>48</v>
      </c>
      <c r="F2590" s="122">
        <v>1.12343506996E-2</v>
      </c>
      <c r="G2590" s="122">
        <v>1.0469924009999999E-2</v>
      </c>
      <c r="H2590" s="122">
        <v>1.0623836417600001E-2</v>
      </c>
      <c r="I2590" s="122">
        <v>9.8257545372000005E-3</v>
      </c>
      <c r="J2590" s="122">
        <v>1.02267638676E-2</v>
      </c>
      <c r="K2590" s="122">
        <v>9.4167485384000008E-3</v>
      </c>
      <c r="L2590" s="122">
        <v>8.6023195692000003E-3</v>
      </c>
      <c r="M2590" s="122">
        <v>8.6293939591999998E-3</v>
      </c>
      <c r="N2590" s="122">
        <v>7.7440644735999997E-3</v>
      </c>
      <c r="O2590" s="122">
        <v>6.9789913032000002E-3</v>
      </c>
      <c r="P2590" s="122">
        <v>6.7066865460000003E-3</v>
      </c>
      <c r="Q2590" s="122">
        <v>7.6922658036000001E-3</v>
      </c>
      <c r="R2590" s="122">
        <v>6.5435133203999999E-3</v>
      </c>
      <c r="S2590" s="122">
        <v>8.3475077811999993E-3</v>
      </c>
      <c r="T2590" s="122">
        <v>7.0648702991999998E-3</v>
      </c>
      <c r="U2590" s="122">
        <v>6.2444058991999998E-3</v>
      </c>
      <c r="V2590" s="122">
        <v>6.4994430676E-3</v>
      </c>
      <c r="W2590" s="122">
        <v>5.1465564444000004E-3</v>
      </c>
      <c r="X2590" s="122">
        <v>5.0363073487999996E-3</v>
      </c>
      <c r="Y2590" s="122">
        <v>4.9727963040000003E-3</v>
      </c>
      <c r="Z2590" s="122">
        <v>4.4678726428000002E-3</v>
      </c>
      <c r="AA2590" s="122">
        <v>4.7684639967999999E-3</v>
      </c>
      <c r="AB2590" s="122">
        <v>4.6070768267999999E-3</v>
      </c>
      <c r="AC2590" s="122">
        <v>4.8781371436000002E-3</v>
      </c>
      <c r="AD2590" s="122">
        <v>5.1033699583999999E-3</v>
      </c>
      <c r="AE2590" s="122">
        <v>4.2180305719999997E-3</v>
      </c>
      <c r="AF2590" s="122">
        <v>3.9757746084000001E-3</v>
      </c>
      <c r="AG2590" s="122">
        <v>3.6819248620000001E-3</v>
      </c>
      <c r="AH2590" s="122">
        <v>3.2445926604E-3</v>
      </c>
      <c r="AI2590" s="122">
        <v>3.1329727323999999E-3</v>
      </c>
      <c r="AJ2590" s="122">
        <v>2.3281215299999999E-3</v>
      </c>
      <c r="AK2590" s="122">
        <v>2.3976524320000001E-3</v>
      </c>
      <c r="AL2590" s="122">
        <v>0</v>
      </c>
    </row>
    <row r="2591" spans="1:38" hidden="1" x14ac:dyDescent="0.25">
      <c r="A2591" s="122" t="s">
        <v>2029</v>
      </c>
      <c r="B2591" s="122">
        <v>1</v>
      </c>
      <c r="C2591" s="122" t="s">
        <v>2228</v>
      </c>
      <c r="D2591" s="122" t="s">
        <v>2127</v>
      </c>
      <c r="E2591" s="122">
        <v>48</v>
      </c>
      <c r="F2591" s="122">
        <v>2.3057600193600002E-2</v>
      </c>
      <c r="G2591" s="122">
        <v>2.3948947386000001E-2</v>
      </c>
      <c r="H2591" s="122">
        <v>2.2799029738799999E-2</v>
      </c>
      <c r="I2591" s="122">
        <v>2.3543823595599998E-2</v>
      </c>
      <c r="J2591" s="122">
        <v>2.3692669823200001E-2</v>
      </c>
      <c r="K2591" s="122">
        <v>2.3055750323200001E-2</v>
      </c>
      <c r="L2591" s="122">
        <v>2.7372053402399999E-2</v>
      </c>
      <c r="M2591" s="122">
        <v>2.6789344805999999E-2</v>
      </c>
      <c r="N2591" s="122">
        <v>2.51538263704E-2</v>
      </c>
      <c r="O2591" s="122">
        <v>2.5612642619199998E-2</v>
      </c>
      <c r="P2591" s="122">
        <v>2.1130288950399999E-2</v>
      </c>
      <c r="Q2591" s="122">
        <v>2.0723108100800001E-2</v>
      </c>
      <c r="R2591" s="122">
        <v>1.9181586337200001E-2</v>
      </c>
      <c r="S2591" s="122">
        <v>1.86434353588E-2</v>
      </c>
      <c r="T2591" s="122">
        <v>1.6699999836800001E-2</v>
      </c>
      <c r="U2591" s="122">
        <v>1.60644944376E-2</v>
      </c>
      <c r="V2591" s="122">
        <v>1.55911841736E-2</v>
      </c>
      <c r="W2591" s="122">
        <v>1.7159686630799999E-2</v>
      </c>
      <c r="X2591" s="122">
        <v>1.58944574768E-2</v>
      </c>
      <c r="Y2591" s="122">
        <v>1.537271386E-2</v>
      </c>
      <c r="Z2591" s="122">
        <v>1.17891840836E-2</v>
      </c>
      <c r="AA2591" s="122">
        <v>1.08205692392E-2</v>
      </c>
      <c r="AB2591" s="122">
        <v>1.1332425300000001E-2</v>
      </c>
      <c r="AC2591" s="122">
        <v>1.0409191083200001E-2</v>
      </c>
      <c r="AD2591" s="122">
        <v>1.072865969E-2</v>
      </c>
      <c r="AE2591" s="122">
        <v>9.3845012828000004E-3</v>
      </c>
      <c r="AF2591" s="122">
        <v>9.5850538055999995E-3</v>
      </c>
      <c r="AG2591" s="122">
        <v>2.8030095836399999E-2</v>
      </c>
      <c r="AH2591" s="122">
        <v>8.2963202000000003E-3</v>
      </c>
      <c r="AI2591" s="122">
        <v>8.5851809232000004E-3</v>
      </c>
      <c r="AJ2591" s="122">
        <v>7.9343971923999997E-3</v>
      </c>
      <c r="AK2591" s="122">
        <v>7.9738199547999995E-3</v>
      </c>
      <c r="AL2591" s="122">
        <v>0</v>
      </c>
    </row>
    <row r="2592" spans="1:38" hidden="1" x14ac:dyDescent="0.25">
      <c r="A2592" s="122" t="s">
        <v>2029</v>
      </c>
      <c r="B2592" s="122">
        <v>1</v>
      </c>
      <c r="C2592" s="122" t="s">
        <v>2228</v>
      </c>
      <c r="D2592" s="122" t="s">
        <v>2128</v>
      </c>
      <c r="E2592" s="122">
        <v>48</v>
      </c>
      <c r="F2592" s="122">
        <v>0.37924690144040002</v>
      </c>
      <c r="G2592" s="122">
        <v>0.36854338720640001</v>
      </c>
      <c r="H2592" s="122">
        <v>0.37917041041040001</v>
      </c>
      <c r="I2592" s="122">
        <v>0.37633101318680001</v>
      </c>
      <c r="J2592" s="122">
        <v>0.3681196192324</v>
      </c>
      <c r="K2592" s="122">
        <v>0.36691752807360001</v>
      </c>
      <c r="L2592" s="122">
        <v>0.3598231379288</v>
      </c>
      <c r="M2592" s="122">
        <v>0.35763181753880002</v>
      </c>
      <c r="N2592" s="122">
        <v>0.34797208689600001</v>
      </c>
      <c r="O2592" s="122">
        <v>0.31509304837360003</v>
      </c>
      <c r="P2592" s="122">
        <v>0.31279269516039998</v>
      </c>
      <c r="Q2592" s="122">
        <v>0.30483006164519999</v>
      </c>
      <c r="R2592" s="122">
        <v>0.31642196510960002</v>
      </c>
      <c r="S2592" s="122">
        <v>0.28685243581679998</v>
      </c>
      <c r="T2592" s="122">
        <v>0.30814986780199999</v>
      </c>
      <c r="U2592" s="122">
        <v>0.29185658920879998</v>
      </c>
      <c r="V2592" s="122">
        <v>0.2850675471952</v>
      </c>
      <c r="W2592" s="122">
        <v>0.29928103284520002</v>
      </c>
      <c r="X2592" s="122">
        <v>0.25836033657559998</v>
      </c>
      <c r="Y2592" s="122">
        <v>0.24609409747720001</v>
      </c>
      <c r="Z2592" s="122">
        <v>0.25127765455520001</v>
      </c>
      <c r="AA2592" s="122">
        <v>0.24781549175879999</v>
      </c>
      <c r="AB2592" s="122">
        <v>0.2271653349952</v>
      </c>
      <c r="AC2592" s="122">
        <v>0.2283819706812</v>
      </c>
      <c r="AD2592" s="122">
        <v>0.23476294069760001</v>
      </c>
      <c r="AE2592" s="122">
        <v>0.25401666474520002</v>
      </c>
      <c r="AF2592" s="122">
        <v>0.23807926074800001</v>
      </c>
      <c r="AG2592" s="122">
        <v>0.2336601331932</v>
      </c>
      <c r="AH2592" s="122">
        <v>0.2600319808016</v>
      </c>
      <c r="AI2592" s="122">
        <v>0.2412911200924</v>
      </c>
      <c r="AJ2592" s="122">
        <v>0.1906749803644</v>
      </c>
      <c r="AK2592" s="122">
        <v>0.19139366229480001</v>
      </c>
      <c r="AL2592" s="122">
        <v>0</v>
      </c>
    </row>
    <row r="2593" spans="1:38" hidden="1" x14ac:dyDescent="0.25">
      <c r="A2593" s="122" t="s">
        <v>2029</v>
      </c>
      <c r="B2593" s="122">
        <v>1</v>
      </c>
      <c r="C2593" s="122" t="s">
        <v>2228</v>
      </c>
      <c r="D2593" s="122" t="s">
        <v>2129</v>
      </c>
      <c r="E2593" s="122">
        <v>48</v>
      </c>
      <c r="F2593" s="122">
        <v>0.22758752140040001</v>
      </c>
      <c r="G2593" s="122">
        <v>0.22326008695480001</v>
      </c>
      <c r="H2593" s="122">
        <v>0.235806592112</v>
      </c>
      <c r="I2593" s="122">
        <v>0.21842986955159999</v>
      </c>
      <c r="J2593" s="122">
        <v>0.2214626214696</v>
      </c>
      <c r="K2593" s="122">
        <v>0.21977026352680001</v>
      </c>
      <c r="L2593" s="122">
        <v>0.2197143366432</v>
      </c>
      <c r="M2593" s="122">
        <v>0.21515641008399999</v>
      </c>
      <c r="N2593" s="122">
        <v>0.20940399421200001</v>
      </c>
      <c r="O2593" s="122">
        <v>0.19424289210760001</v>
      </c>
      <c r="P2593" s="122">
        <v>0.18756640056839999</v>
      </c>
      <c r="Q2593" s="122">
        <v>0.1857264643248</v>
      </c>
      <c r="R2593" s="122">
        <v>0.1771102120144</v>
      </c>
      <c r="S2593" s="122">
        <v>0.1714423918088</v>
      </c>
      <c r="T2593" s="122">
        <v>0.17087073121999999</v>
      </c>
      <c r="U2593" s="122">
        <v>0.16080007593439999</v>
      </c>
      <c r="V2593" s="122">
        <v>0.1679382741064</v>
      </c>
      <c r="W2593" s="122">
        <v>0.14098929818399999</v>
      </c>
      <c r="X2593" s="122">
        <v>0.1380909985364</v>
      </c>
      <c r="Y2593" s="122">
        <v>0.1413069535948</v>
      </c>
      <c r="Z2593" s="122">
        <v>0.13811052484879999</v>
      </c>
      <c r="AA2593" s="122">
        <v>0.1505469750092</v>
      </c>
      <c r="AB2593" s="122">
        <v>0.1249054058168</v>
      </c>
      <c r="AC2593" s="122">
        <v>0.1170712677092</v>
      </c>
      <c r="AD2593" s="122">
        <v>0.10412266718</v>
      </c>
      <c r="AE2593" s="122">
        <v>9.5242392145599999E-2</v>
      </c>
      <c r="AF2593" s="122">
        <v>8.8553643178000005E-2</v>
      </c>
      <c r="AG2593" s="122">
        <v>8.3569380672399995E-2</v>
      </c>
      <c r="AH2593" s="122">
        <v>8.74356197596E-2</v>
      </c>
      <c r="AI2593" s="122">
        <v>8.4316529281599994E-2</v>
      </c>
      <c r="AJ2593" s="122">
        <v>7.0480819387999993E-2</v>
      </c>
      <c r="AK2593" s="122">
        <v>7.1096517970799994E-2</v>
      </c>
      <c r="AL2593" s="122">
        <v>0</v>
      </c>
    </row>
    <row r="2594" spans="1:38" hidden="1" x14ac:dyDescent="0.25">
      <c r="A2594" s="122" t="s">
        <v>2029</v>
      </c>
      <c r="B2594" s="122">
        <v>1</v>
      </c>
      <c r="C2594" s="122" t="s">
        <v>2228</v>
      </c>
      <c r="D2594" s="122" t="s">
        <v>2130</v>
      </c>
      <c r="E2594" s="122">
        <v>48</v>
      </c>
      <c r="F2594" s="122">
        <v>3.8116776017600003E-2</v>
      </c>
      <c r="G2594" s="122">
        <v>3.6638905326800003E-2</v>
      </c>
      <c r="H2594" s="122">
        <v>3.9904059188000003E-2</v>
      </c>
      <c r="I2594" s="122">
        <v>3.6964800538399997E-2</v>
      </c>
      <c r="J2594" s="122">
        <v>3.83463547544E-2</v>
      </c>
      <c r="K2594" s="122">
        <v>3.6476876867199998E-2</v>
      </c>
      <c r="L2594" s="122">
        <v>2.8143918152E-2</v>
      </c>
      <c r="M2594" s="122">
        <v>2.5548406240000002E-2</v>
      </c>
      <c r="N2594" s="122">
        <v>2.4018671317200001E-2</v>
      </c>
      <c r="O2594" s="122">
        <v>2.8426992104000001E-2</v>
      </c>
      <c r="P2594" s="122">
        <v>2.81427956712E-2</v>
      </c>
      <c r="Q2594" s="122">
        <v>3.1044023942399999E-2</v>
      </c>
      <c r="R2594" s="122">
        <v>2.3303040602800001E-2</v>
      </c>
      <c r="S2594" s="122">
        <v>2.18410754156E-2</v>
      </c>
      <c r="T2594" s="122">
        <v>2.3493071896000001E-2</v>
      </c>
      <c r="U2594" s="122">
        <v>2.0878821157600001E-2</v>
      </c>
      <c r="V2594" s="122">
        <v>2.4766261889599999E-2</v>
      </c>
      <c r="W2594" s="122">
        <v>3.27712276276E-2</v>
      </c>
      <c r="X2594" s="122">
        <v>1.9828548625200001E-2</v>
      </c>
      <c r="Y2594" s="122">
        <v>2.0260834221600001E-2</v>
      </c>
      <c r="Z2594" s="122">
        <v>1.7932825957199999E-2</v>
      </c>
      <c r="AA2594" s="122">
        <v>1.86493560232E-2</v>
      </c>
      <c r="AB2594" s="122">
        <v>1.7904251497999998E-2</v>
      </c>
      <c r="AC2594" s="122">
        <v>1.9022331857199998E-2</v>
      </c>
      <c r="AD2594" s="122">
        <v>1.9946940792799999E-2</v>
      </c>
      <c r="AE2594" s="122">
        <v>1.8300832681600002E-2</v>
      </c>
      <c r="AF2594" s="122">
        <v>1.6912116659200001E-2</v>
      </c>
      <c r="AG2594" s="122">
        <v>1.8136258111999998E-2</v>
      </c>
      <c r="AH2594" s="122">
        <v>1.8201855400400001E-2</v>
      </c>
      <c r="AI2594" s="122">
        <v>2.0306495773200001E-2</v>
      </c>
      <c r="AJ2594" s="122">
        <v>1.45891198572E-2</v>
      </c>
      <c r="AK2594" s="122">
        <v>1.46045521132E-2</v>
      </c>
      <c r="AL2594" s="122">
        <v>0</v>
      </c>
    </row>
    <row r="2595" spans="1:38" hidden="1" x14ac:dyDescent="0.25">
      <c r="A2595" s="122" t="s">
        <v>2029</v>
      </c>
      <c r="B2595" s="122">
        <v>1</v>
      </c>
      <c r="C2595" s="122" t="s">
        <v>2228</v>
      </c>
      <c r="D2595" s="122" t="s">
        <v>2131</v>
      </c>
      <c r="E2595" s="122">
        <v>48</v>
      </c>
      <c r="F2595" s="122">
        <v>7.6976465201999994E-2</v>
      </c>
      <c r="G2595" s="122">
        <v>7.4693911784800004E-2</v>
      </c>
      <c r="H2595" s="122">
        <v>7.6771497076400005E-2</v>
      </c>
      <c r="I2595" s="122">
        <v>7.6139054028800002E-2</v>
      </c>
      <c r="J2595" s="122">
        <v>7.8862470965600007E-2</v>
      </c>
      <c r="K2595" s="122">
        <v>7.31853872904E-2</v>
      </c>
      <c r="L2595" s="122">
        <v>7.3297621238800001E-2</v>
      </c>
      <c r="M2595" s="122">
        <v>7.1737489375999997E-2</v>
      </c>
      <c r="N2595" s="122">
        <v>6.7938874068800004E-2</v>
      </c>
      <c r="O2595" s="122">
        <v>6.1383169273999998E-2</v>
      </c>
      <c r="P2595" s="122">
        <v>5.8622400284000002E-2</v>
      </c>
      <c r="Q2595" s="122">
        <v>5.6788875925600002E-2</v>
      </c>
      <c r="R2595" s="122">
        <v>5.4992534461199997E-2</v>
      </c>
      <c r="S2595" s="122">
        <v>5.1222889312000003E-2</v>
      </c>
      <c r="T2595" s="122">
        <v>4.8913524741199997E-2</v>
      </c>
      <c r="U2595" s="122">
        <v>4.5964501156000002E-2</v>
      </c>
      <c r="V2595" s="122">
        <v>4.4789624056800002E-2</v>
      </c>
      <c r="W2595" s="122">
        <v>4.0939760175999998E-2</v>
      </c>
      <c r="X2595" s="122">
        <v>4.0490155717200001E-2</v>
      </c>
      <c r="Y2595" s="122">
        <v>3.88966618656E-2</v>
      </c>
      <c r="Z2595" s="122">
        <v>3.9949918091999999E-2</v>
      </c>
      <c r="AA2595" s="122">
        <v>4.0054185835999997E-2</v>
      </c>
      <c r="AB2595" s="122">
        <v>3.8521933864399997E-2</v>
      </c>
      <c r="AC2595" s="122">
        <v>3.5768543619199997E-2</v>
      </c>
      <c r="AD2595" s="122">
        <v>3.3775994744800003E-2</v>
      </c>
      <c r="AE2595" s="122">
        <v>3.2381362834799997E-2</v>
      </c>
      <c r="AF2595" s="122">
        <v>3.1636192134399999E-2</v>
      </c>
      <c r="AG2595" s="122">
        <v>3.0757862702E-2</v>
      </c>
      <c r="AH2595" s="122">
        <v>2.95491874524E-2</v>
      </c>
      <c r="AI2595" s="122">
        <v>3.0091596124799998E-2</v>
      </c>
      <c r="AJ2595" s="122">
        <v>2.82467080364E-2</v>
      </c>
      <c r="AK2595" s="122">
        <v>2.8363128595199998E-2</v>
      </c>
      <c r="AL2595" s="122">
        <v>0</v>
      </c>
    </row>
    <row r="2596" spans="1:38" hidden="1" x14ac:dyDescent="0.25">
      <c r="A2596" s="122" t="s">
        <v>2029</v>
      </c>
      <c r="B2596" s="122">
        <v>1</v>
      </c>
      <c r="C2596" s="122" t="s">
        <v>2228</v>
      </c>
      <c r="D2596" s="122" t="s">
        <v>2132</v>
      </c>
      <c r="E2596" s="122">
        <v>48</v>
      </c>
      <c r="F2596" s="122">
        <v>3.2129166095600001E-2</v>
      </c>
      <c r="G2596" s="122">
        <v>3.2640002183599998E-2</v>
      </c>
      <c r="H2596" s="122">
        <v>3.2058706086399998E-2</v>
      </c>
      <c r="I2596" s="122">
        <v>3.4478923312400003E-2</v>
      </c>
      <c r="J2596" s="122">
        <v>3.4518488793599998E-2</v>
      </c>
      <c r="K2596" s="122">
        <v>3.4845396208E-2</v>
      </c>
      <c r="L2596" s="122">
        <v>3.4854388186799999E-2</v>
      </c>
      <c r="M2596" s="122">
        <v>3.3375788706399998E-2</v>
      </c>
      <c r="N2596" s="122">
        <v>3.302146869E-2</v>
      </c>
      <c r="O2596" s="122">
        <v>2.9893514372399999E-2</v>
      </c>
      <c r="P2596" s="122">
        <v>2.7086904560799999E-2</v>
      </c>
      <c r="Q2596" s="122">
        <v>2.7748753177600002E-2</v>
      </c>
      <c r="R2596" s="122">
        <v>2.6835232813200001E-2</v>
      </c>
      <c r="S2596" s="122">
        <v>2.4348920873200001E-2</v>
      </c>
      <c r="T2596" s="122">
        <v>2.4248843074399999E-2</v>
      </c>
      <c r="U2596" s="122">
        <v>2.34112071144E-2</v>
      </c>
      <c r="V2596" s="122">
        <v>2.3160469808E-2</v>
      </c>
      <c r="W2596" s="122">
        <v>2.05435939268E-2</v>
      </c>
      <c r="X2596" s="122">
        <v>1.9552383418400002E-2</v>
      </c>
      <c r="Y2596" s="122">
        <v>1.9205881646000001E-2</v>
      </c>
      <c r="Z2596" s="122">
        <v>1.9079024588399999E-2</v>
      </c>
      <c r="AA2596" s="122">
        <v>1.9522790173600001E-2</v>
      </c>
      <c r="AB2596" s="122">
        <v>1.8400541773599999E-2</v>
      </c>
      <c r="AC2596" s="122">
        <v>1.8281996577600001E-2</v>
      </c>
      <c r="AD2596" s="122">
        <v>1.8513098293200001E-2</v>
      </c>
      <c r="AE2596" s="122">
        <v>2.0365369491600002E-2</v>
      </c>
      <c r="AF2596" s="122">
        <v>2.0290636570399999E-2</v>
      </c>
      <c r="AG2596" s="122">
        <v>1.9539334029600001E-2</v>
      </c>
      <c r="AH2596" s="122">
        <v>2.0164446010799999E-2</v>
      </c>
      <c r="AI2596" s="122">
        <v>2.0002990783999999E-2</v>
      </c>
      <c r="AJ2596" s="122">
        <v>1.8407017336399999E-2</v>
      </c>
      <c r="AK2596" s="122">
        <v>1.8468345823199998E-2</v>
      </c>
      <c r="AL2596" s="122">
        <v>0</v>
      </c>
    </row>
    <row r="2597" spans="1:38" hidden="1" x14ac:dyDescent="0.25">
      <c r="A2597" s="122" t="s">
        <v>2029</v>
      </c>
      <c r="B2597" s="122">
        <v>1</v>
      </c>
      <c r="C2597" s="122" t="s">
        <v>2228</v>
      </c>
      <c r="D2597" s="122" t="s">
        <v>2133</v>
      </c>
      <c r="E2597" s="122">
        <v>48</v>
      </c>
      <c r="F2597" s="122">
        <v>0.2505281702112</v>
      </c>
      <c r="G2597" s="122">
        <v>0.24547554184440001</v>
      </c>
      <c r="H2597" s="122">
        <v>0.24403634533320001</v>
      </c>
      <c r="I2597" s="122">
        <v>0.25414266812199998</v>
      </c>
      <c r="J2597" s="122">
        <v>0.2480901420844</v>
      </c>
      <c r="K2597" s="122">
        <v>0.24479235032560001</v>
      </c>
      <c r="L2597" s="122">
        <v>0.2404581825688</v>
      </c>
      <c r="M2597" s="122">
        <v>0.23204396733839999</v>
      </c>
      <c r="N2597" s="122">
        <v>0.224133969668</v>
      </c>
      <c r="O2597" s="122">
        <v>0.1995842499644</v>
      </c>
      <c r="P2597" s="122">
        <v>0.18799376548960001</v>
      </c>
      <c r="Q2597" s="122">
        <v>0.17469705658160001</v>
      </c>
      <c r="R2597" s="122">
        <v>0.16566947645919999</v>
      </c>
      <c r="S2597" s="122">
        <v>0.16247750709959999</v>
      </c>
      <c r="T2597" s="122">
        <v>0.148283606338</v>
      </c>
      <c r="U2597" s="122">
        <v>0.14589721971440001</v>
      </c>
      <c r="V2597" s="122">
        <v>0.13899295073439999</v>
      </c>
      <c r="W2597" s="122">
        <v>0.1196625783024</v>
      </c>
      <c r="X2597" s="122">
        <v>0.112960347864</v>
      </c>
      <c r="Y2597" s="122">
        <v>0.106288817838</v>
      </c>
      <c r="Z2597" s="122">
        <v>0.1186488578296</v>
      </c>
      <c r="AA2597" s="122">
        <v>0.1149806151648</v>
      </c>
      <c r="AB2597" s="122">
        <v>0.1146607763784</v>
      </c>
      <c r="AC2597" s="122">
        <v>0.1098312359144</v>
      </c>
      <c r="AD2597" s="122">
        <v>0.1057029069348</v>
      </c>
      <c r="AE2597" s="122">
        <v>9.4092606174000004E-2</v>
      </c>
      <c r="AF2597" s="122">
        <v>9.0713354482800004E-2</v>
      </c>
      <c r="AG2597" s="122">
        <v>8.8553338255199995E-2</v>
      </c>
      <c r="AH2597" s="122">
        <v>8.7353254284799994E-2</v>
      </c>
      <c r="AI2597" s="122">
        <v>8.6628516158800004E-2</v>
      </c>
      <c r="AJ2597" s="122">
        <v>7.5370392921599999E-2</v>
      </c>
      <c r="AK2597" s="122">
        <v>7.5830387609199995E-2</v>
      </c>
      <c r="AL2597" s="122">
        <v>0</v>
      </c>
    </row>
    <row r="2598" spans="1:38" hidden="1" x14ac:dyDescent="0.25">
      <c r="A2598" s="122" t="s">
        <v>2029</v>
      </c>
      <c r="B2598" s="122">
        <v>1</v>
      </c>
      <c r="C2598" s="122" t="s">
        <v>2228</v>
      </c>
      <c r="D2598" s="122" t="s">
        <v>2134</v>
      </c>
      <c r="E2598" s="122">
        <v>48</v>
      </c>
      <c r="F2598" s="122">
        <v>0.1681971531044</v>
      </c>
      <c r="G2598" s="122">
        <v>0.16281966053079999</v>
      </c>
      <c r="H2598" s="122">
        <v>0.16408237294960001</v>
      </c>
      <c r="I2598" s="122">
        <v>0.16982859025159999</v>
      </c>
      <c r="J2598" s="122">
        <v>0.16998273848920001</v>
      </c>
      <c r="K2598" s="122">
        <v>0.16931287863</v>
      </c>
      <c r="L2598" s="122">
        <v>0.16396236268719999</v>
      </c>
      <c r="M2598" s="122">
        <v>0.1602501230624</v>
      </c>
      <c r="N2598" s="122">
        <v>0.1447053004936</v>
      </c>
      <c r="O2598" s="122">
        <v>0.12872986740879999</v>
      </c>
      <c r="P2598" s="122">
        <v>0.1202400390408</v>
      </c>
      <c r="Q2598" s="122">
        <v>0.112494165336</v>
      </c>
      <c r="R2598" s="122">
        <v>0.10672136783279999</v>
      </c>
      <c r="S2598" s="122">
        <v>0.1010440073636</v>
      </c>
      <c r="T2598" s="122">
        <v>9.5253241299999999E-2</v>
      </c>
      <c r="U2598" s="122">
        <v>8.7582616270799996E-2</v>
      </c>
      <c r="V2598" s="122">
        <v>8.30389438004E-2</v>
      </c>
      <c r="W2598" s="122">
        <v>0.1053397055816</v>
      </c>
      <c r="X2598" s="122">
        <v>9.9800595938400002E-2</v>
      </c>
      <c r="Y2598" s="122">
        <v>0.1015561697052</v>
      </c>
      <c r="Z2598" s="122">
        <v>7.4909252059600001E-2</v>
      </c>
      <c r="AA2598" s="122">
        <v>7.6176412922400003E-2</v>
      </c>
      <c r="AB2598" s="122">
        <v>7.3943370712399994E-2</v>
      </c>
      <c r="AC2598" s="122">
        <v>7.2110335499999997E-2</v>
      </c>
      <c r="AD2598" s="122">
        <v>6.6073530952799997E-2</v>
      </c>
      <c r="AE2598" s="122">
        <v>5.9631006568000001E-2</v>
      </c>
      <c r="AF2598" s="122">
        <v>5.8480932708799997E-2</v>
      </c>
      <c r="AG2598" s="122">
        <v>5.3877599258000002E-2</v>
      </c>
      <c r="AH2598" s="122">
        <v>5.0177169378E-2</v>
      </c>
      <c r="AI2598" s="122">
        <v>5.16528346656E-2</v>
      </c>
      <c r="AJ2598" s="122">
        <v>4.7352204855200003E-2</v>
      </c>
      <c r="AK2598" s="122">
        <v>4.7733134609999998E-2</v>
      </c>
      <c r="AL2598" s="122">
        <v>0</v>
      </c>
    </row>
    <row r="2599" spans="1:38" hidden="1" x14ac:dyDescent="0.25">
      <c r="A2599" s="122" t="s">
        <v>2029</v>
      </c>
      <c r="B2599" s="122">
        <v>1</v>
      </c>
      <c r="C2599" s="122" t="s">
        <v>2228</v>
      </c>
      <c r="D2599" s="122" t="s">
        <v>2135</v>
      </c>
      <c r="E2599" s="122">
        <v>48</v>
      </c>
      <c r="F2599" s="122">
        <v>7.8236067943599996E-2</v>
      </c>
      <c r="G2599" s="122">
        <v>7.5498401017199998E-2</v>
      </c>
      <c r="H2599" s="122">
        <v>7.6190031304799996E-2</v>
      </c>
      <c r="I2599" s="122">
        <v>7.6112257457600002E-2</v>
      </c>
      <c r="J2599" s="122">
        <v>7.53216158996E-2</v>
      </c>
      <c r="K2599" s="122">
        <v>7.6560927825200006E-2</v>
      </c>
      <c r="L2599" s="122">
        <v>7.36101835812E-2</v>
      </c>
      <c r="M2599" s="122">
        <v>7.1728934381999995E-2</v>
      </c>
      <c r="N2599" s="122">
        <v>6.8166752164000005E-2</v>
      </c>
      <c r="O2599" s="122">
        <v>6.0086104307600002E-2</v>
      </c>
      <c r="P2599" s="122">
        <v>5.6013263426399999E-2</v>
      </c>
      <c r="Q2599" s="122">
        <v>5.2553406163999998E-2</v>
      </c>
      <c r="R2599" s="122">
        <v>4.9185608096799997E-2</v>
      </c>
      <c r="S2599" s="122">
        <v>4.7801804240400002E-2</v>
      </c>
      <c r="T2599" s="122">
        <v>4.5326158690399999E-2</v>
      </c>
      <c r="U2599" s="122">
        <v>4.4365876682400003E-2</v>
      </c>
      <c r="V2599" s="122">
        <v>4.3884184668800001E-2</v>
      </c>
      <c r="W2599" s="122">
        <v>3.9662887051200003E-2</v>
      </c>
      <c r="X2599" s="122">
        <v>4.0241691246400001E-2</v>
      </c>
      <c r="Y2599" s="122">
        <v>3.8488977206400002E-2</v>
      </c>
      <c r="Z2599" s="122">
        <v>3.6133695905999998E-2</v>
      </c>
      <c r="AA2599" s="122">
        <v>3.4892451865599999E-2</v>
      </c>
      <c r="AB2599" s="122">
        <v>3.3911899162399999E-2</v>
      </c>
      <c r="AC2599" s="122">
        <v>3.4622267078000001E-2</v>
      </c>
      <c r="AD2599" s="122">
        <v>3.5560894532800001E-2</v>
      </c>
      <c r="AE2599" s="122">
        <v>3.4158048077999999E-2</v>
      </c>
      <c r="AF2599" s="122">
        <v>3.2965666493199999E-2</v>
      </c>
      <c r="AG2599" s="122">
        <v>3.3322254554400001E-2</v>
      </c>
      <c r="AH2599" s="122">
        <v>3.3595545496800001E-2</v>
      </c>
      <c r="AI2599" s="122">
        <v>3.2906619480000003E-2</v>
      </c>
      <c r="AJ2599" s="122">
        <v>3.0531733226400001E-2</v>
      </c>
      <c r="AK2599" s="122">
        <v>3.06093986296E-2</v>
      </c>
      <c r="AL2599" s="122">
        <v>0</v>
      </c>
    </row>
    <row r="2600" spans="1:38" hidden="1" x14ac:dyDescent="0.25">
      <c r="A2600" s="122" t="s">
        <v>2029</v>
      </c>
      <c r="B2600" s="122">
        <v>1</v>
      </c>
      <c r="C2600" s="122" t="s">
        <v>2228</v>
      </c>
      <c r="D2600" s="122" t="s">
        <v>2136</v>
      </c>
      <c r="E2600" s="122">
        <v>48</v>
      </c>
      <c r="F2600" s="122">
        <v>0.1082554285456</v>
      </c>
      <c r="G2600" s="122">
        <v>0.10871046238360001</v>
      </c>
      <c r="H2600" s="122">
        <v>0.1131753079268</v>
      </c>
      <c r="I2600" s="122">
        <v>0.11366621596400001</v>
      </c>
      <c r="J2600" s="122">
        <v>0.11209763876080001</v>
      </c>
      <c r="K2600" s="122">
        <v>0.1107294212192</v>
      </c>
      <c r="L2600" s="122">
        <v>0.1088954919948</v>
      </c>
      <c r="M2600" s="122">
        <v>0.10754124450160001</v>
      </c>
      <c r="N2600" s="122">
        <v>0.1003066278648</v>
      </c>
      <c r="O2600" s="122">
        <v>9.3927487914400004E-2</v>
      </c>
      <c r="P2600" s="122">
        <v>8.8978105613600006E-2</v>
      </c>
      <c r="Q2600" s="122">
        <v>8.6179158601199998E-2</v>
      </c>
      <c r="R2600" s="122">
        <v>8.0246336449999997E-2</v>
      </c>
      <c r="S2600" s="122">
        <v>7.7315885007200005E-2</v>
      </c>
      <c r="T2600" s="122">
        <v>7.47253933944E-2</v>
      </c>
      <c r="U2600" s="122">
        <v>7.0738687669999994E-2</v>
      </c>
      <c r="V2600" s="122">
        <v>6.9851931800000003E-2</v>
      </c>
      <c r="W2600" s="122">
        <v>5.5673497616800002E-2</v>
      </c>
      <c r="X2600" s="122">
        <v>5.0272906255599999E-2</v>
      </c>
      <c r="Y2600" s="122">
        <v>4.8564828695599999E-2</v>
      </c>
      <c r="Z2600" s="122">
        <v>4.7516963003999997E-2</v>
      </c>
      <c r="AA2600" s="122">
        <v>4.75256262348E-2</v>
      </c>
      <c r="AB2600" s="122">
        <v>4.4917517461599998E-2</v>
      </c>
      <c r="AC2600" s="122">
        <v>4.2166895058400003E-2</v>
      </c>
      <c r="AD2600" s="122">
        <v>4.0164666917199998E-2</v>
      </c>
      <c r="AE2600" s="122">
        <v>3.8454232034400002E-2</v>
      </c>
      <c r="AF2600" s="122">
        <v>3.6633014135200002E-2</v>
      </c>
      <c r="AG2600" s="122">
        <v>3.50794213028E-2</v>
      </c>
      <c r="AH2600" s="122">
        <v>3.4843277744799998E-2</v>
      </c>
      <c r="AI2600" s="122">
        <v>3.4918296699999997E-2</v>
      </c>
      <c r="AJ2600" s="122">
        <v>3.2872873964000002E-2</v>
      </c>
      <c r="AK2600" s="122">
        <v>3.3102027755999998E-2</v>
      </c>
      <c r="AL2600" s="122">
        <v>0</v>
      </c>
    </row>
    <row r="2601" spans="1:38" hidden="1" x14ac:dyDescent="0.25">
      <c r="A2601" s="122" t="s">
        <v>2029</v>
      </c>
      <c r="B2601" s="122">
        <v>1</v>
      </c>
      <c r="C2601" s="122" t="s">
        <v>2228</v>
      </c>
      <c r="D2601" s="122" t="s">
        <v>2137</v>
      </c>
      <c r="E2601" s="122">
        <v>48</v>
      </c>
      <c r="F2601" s="122">
        <v>0.1907987967508</v>
      </c>
      <c r="G2601" s="122">
        <v>0.18783518116440001</v>
      </c>
      <c r="H2601" s="122">
        <v>0.19768505589560001</v>
      </c>
      <c r="I2601" s="122">
        <v>0.21002198789320001</v>
      </c>
      <c r="J2601" s="122">
        <v>0.20630923101599999</v>
      </c>
      <c r="K2601" s="122">
        <v>0.20105563061080001</v>
      </c>
      <c r="L2601" s="122">
        <v>0.21733687414040001</v>
      </c>
      <c r="M2601" s="122">
        <v>0.20184421259240001</v>
      </c>
      <c r="N2601" s="122">
        <v>0.20424833992640001</v>
      </c>
      <c r="O2601" s="122">
        <v>0.20404979789319999</v>
      </c>
      <c r="P2601" s="122">
        <v>0.20582720377800001</v>
      </c>
      <c r="Q2601" s="122">
        <v>0.14368447531760001</v>
      </c>
      <c r="R2601" s="122">
        <v>0.1353478393036</v>
      </c>
      <c r="S2601" s="122">
        <v>0.13863427148759999</v>
      </c>
      <c r="T2601" s="122">
        <v>0.12734225737800001</v>
      </c>
      <c r="U2601" s="122">
        <v>0.1134933714432</v>
      </c>
      <c r="V2601" s="122">
        <v>0.11809947523640001</v>
      </c>
      <c r="W2601" s="122">
        <v>0.1257851910168</v>
      </c>
      <c r="X2601" s="122">
        <v>0.1074033772644</v>
      </c>
      <c r="Y2601" s="122">
        <v>0.1090506216492</v>
      </c>
      <c r="Z2601" s="122">
        <v>0.1069844327916</v>
      </c>
      <c r="AA2601" s="122">
        <v>0.11609390795799999</v>
      </c>
      <c r="AB2601" s="122">
        <v>0.1103632343016</v>
      </c>
      <c r="AC2601" s="122">
        <v>0.1044039220308</v>
      </c>
      <c r="AD2601" s="122">
        <v>8.2023992273999993E-2</v>
      </c>
      <c r="AE2601" s="122">
        <v>7.04378759868E-2</v>
      </c>
      <c r="AF2601" s="122">
        <v>6.7255241384800005E-2</v>
      </c>
      <c r="AG2601" s="122">
        <v>9.6375219175200005E-2</v>
      </c>
      <c r="AH2601" s="122">
        <v>5.6191652092799999E-2</v>
      </c>
      <c r="AI2601" s="122">
        <v>5.1898554316000003E-2</v>
      </c>
      <c r="AJ2601" s="122">
        <v>5.8938410344799998E-2</v>
      </c>
      <c r="AK2601" s="122">
        <v>5.9061464571199998E-2</v>
      </c>
      <c r="AL2601" s="122">
        <v>0</v>
      </c>
    </row>
    <row r="2602" spans="1:38" hidden="1" x14ac:dyDescent="0.25">
      <c r="A2602" s="122" t="s">
        <v>2029</v>
      </c>
      <c r="B2602" s="122">
        <v>1</v>
      </c>
      <c r="C2602" s="122" t="s">
        <v>2228</v>
      </c>
      <c r="D2602" s="122" t="s">
        <v>2138</v>
      </c>
      <c r="E2602" s="122">
        <v>48</v>
      </c>
      <c r="F2602" s="122">
        <v>0.1444993231444</v>
      </c>
      <c r="G2602" s="122">
        <v>0.13527888267320001</v>
      </c>
      <c r="H2602" s="122">
        <v>0.131288381826</v>
      </c>
      <c r="I2602" s="122">
        <v>0.12274148550440001</v>
      </c>
      <c r="J2602" s="122">
        <v>0.1232334594316</v>
      </c>
      <c r="K2602" s="122">
        <v>0.1202647669776</v>
      </c>
      <c r="L2602" s="122">
        <v>0.12691727556759999</v>
      </c>
      <c r="M2602" s="122">
        <v>0.119786985668</v>
      </c>
      <c r="N2602" s="122">
        <v>0.1089934481972</v>
      </c>
      <c r="O2602" s="122">
        <v>9.6190990781199998E-2</v>
      </c>
      <c r="P2602" s="122">
        <v>9.2697969996799995E-2</v>
      </c>
      <c r="Q2602" s="122">
        <v>8.7207762753999996E-2</v>
      </c>
      <c r="R2602" s="122">
        <v>7.9939544823599995E-2</v>
      </c>
      <c r="S2602" s="122">
        <v>7.6281350026000005E-2</v>
      </c>
      <c r="T2602" s="122">
        <v>7.2846662747600002E-2</v>
      </c>
      <c r="U2602" s="122">
        <v>7.1062797010799997E-2</v>
      </c>
      <c r="V2602" s="122">
        <v>6.6793180650000006E-2</v>
      </c>
      <c r="W2602" s="122">
        <v>6.3468179740000005E-2</v>
      </c>
      <c r="X2602" s="122">
        <v>5.9359992899199999E-2</v>
      </c>
      <c r="Y2602" s="122">
        <v>5.7403908391199999E-2</v>
      </c>
      <c r="Z2602" s="122">
        <v>5.52240828356E-2</v>
      </c>
      <c r="AA2602" s="122">
        <v>5.5966873591999998E-2</v>
      </c>
      <c r="AB2602" s="122">
        <v>5.1779269583999997E-2</v>
      </c>
      <c r="AC2602" s="122">
        <v>5.1713781151199997E-2</v>
      </c>
      <c r="AD2602" s="122">
        <v>4.9571043351200002E-2</v>
      </c>
      <c r="AE2602" s="122">
        <v>4.1371164660000001E-2</v>
      </c>
      <c r="AF2602" s="122">
        <v>4.12320859636E-2</v>
      </c>
      <c r="AG2602" s="122">
        <v>3.9764859713599998E-2</v>
      </c>
      <c r="AH2602" s="122">
        <v>3.71708766156E-2</v>
      </c>
      <c r="AI2602" s="122">
        <v>4.02138368632E-2</v>
      </c>
      <c r="AJ2602" s="122">
        <v>3.2860069309199998E-2</v>
      </c>
      <c r="AK2602" s="122">
        <v>3.3132127865199999E-2</v>
      </c>
      <c r="AL2602" s="122">
        <v>0</v>
      </c>
    </row>
    <row r="2603" spans="1:38" hidden="1" x14ac:dyDescent="0.25">
      <c r="A2603" s="122" t="s">
        <v>2029</v>
      </c>
      <c r="B2603" s="122">
        <v>1</v>
      </c>
      <c r="C2603" s="122" t="s">
        <v>2228</v>
      </c>
      <c r="D2603" s="122" t="s">
        <v>2139</v>
      </c>
      <c r="E2603" s="122">
        <v>48</v>
      </c>
      <c r="F2603" s="122">
        <v>0.12656506324559999</v>
      </c>
      <c r="G2603" s="122">
        <v>0.1231391571676</v>
      </c>
      <c r="H2603" s="122">
        <v>0.1213100083384</v>
      </c>
      <c r="I2603" s="122">
        <v>0.1193126697168</v>
      </c>
      <c r="J2603" s="122">
        <v>0.116239712624</v>
      </c>
      <c r="K2603" s="122">
        <v>0.1141364099232</v>
      </c>
      <c r="L2603" s="122">
        <v>0.1118302884552</v>
      </c>
      <c r="M2603" s="122">
        <v>0.1075983344268</v>
      </c>
      <c r="N2603" s="122">
        <v>0.1060802011724</v>
      </c>
      <c r="O2603" s="122">
        <v>9.0884617238799995E-2</v>
      </c>
      <c r="P2603" s="122">
        <v>8.3994019435200004E-2</v>
      </c>
      <c r="Q2603" s="122">
        <v>8.5806574543199995E-2</v>
      </c>
      <c r="R2603" s="122">
        <v>8.1080272599200004E-2</v>
      </c>
      <c r="S2603" s="122">
        <v>7.7256746963199993E-2</v>
      </c>
      <c r="T2603" s="122">
        <v>7.5814123016800003E-2</v>
      </c>
      <c r="U2603" s="122">
        <v>7.1599762847200002E-2</v>
      </c>
      <c r="V2603" s="122">
        <v>6.9693021157199997E-2</v>
      </c>
      <c r="W2603" s="122">
        <v>6.79632968448E-2</v>
      </c>
      <c r="X2603" s="122">
        <v>6.3998705136800005E-2</v>
      </c>
      <c r="Y2603" s="122">
        <v>6.1633801507599999E-2</v>
      </c>
      <c r="Z2603" s="122">
        <v>5.6310140586E-2</v>
      </c>
      <c r="AA2603" s="122">
        <v>5.51921536012E-2</v>
      </c>
      <c r="AB2603" s="122">
        <v>5.0980619555600001E-2</v>
      </c>
      <c r="AC2603" s="122">
        <v>5.2101390093200001E-2</v>
      </c>
      <c r="AD2603" s="122">
        <v>5.1111004260400002E-2</v>
      </c>
      <c r="AE2603" s="122">
        <v>3.9071527213600001E-2</v>
      </c>
      <c r="AF2603" s="122">
        <v>3.77675264596E-2</v>
      </c>
      <c r="AG2603" s="122">
        <v>3.6052964130400003E-2</v>
      </c>
      <c r="AH2603" s="122">
        <v>3.4848592371599998E-2</v>
      </c>
      <c r="AI2603" s="122">
        <v>3.52482764004E-2</v>
      </c>
      <c r="AJ2603" s="122">
        <v>3.2529195742399999E-2</v>
      </c>
      <c r="AK2603" s="122">
        <v>3.2837472945200001E-2</v>
      </c>
      <c r="AL2603" s="122">
        <v>0</v>
      </c>
    </row>
    <row r="2604" spans="1:38" hidden="1" x14ac:dyDescent="0.25">
      <c r="A2604" s="122" t="s">
        <v>2029</v>
      </c>
      <c r="B2604" s="122">
        <v>1</v>
      </c>
      <c r="C2604" s="122" t="s">
        <v>2228</v>
      </c>
      <c r="D2604" s="122" t="s">
        <v>2140</v>
      </c>
      <c r="E2604" s="122">
        <v>48</v>
      </c>
      <c r="F2604" s="122">
        <v>3.6627239829599999E-2</v>
      </c>
      <c r="G2604" s="122">
        <v>3.4981243609199998E-2</v>
      </c>
      <c r="H2604" s="122">
        <v>3.4294060485999998E-2</v>
      </c>
      <c r="I2604" s="122">
        <v>3.4176527854000001E-2</v>
      </c>
      <c r="J2604" s="122">
        <v>3.3876580920000003E-2</v>
      </c>
      <c r="K2604" s="122">
        <v>3.25503875424E-2</v>
      </c>
      <c r="L2604" s="122">
        <v>3.1674714741600003E-2</v>
      </c>
      <c r="M2604" s="122">
        <v>3.0616624346000001E-2</v>
      </c>
      <c r="N2604" s="122">
        <v>2.97137494472E-2</v>
      </c>
      <c r="O2604" s="122">
        <v>2.5899303724000001E-2</v>
      </c>
      <c r="P2604" s="122">
        <v>2.5936173225200001E-2</v>
      </c>
      <c r="Q2604" s="122">
        <v>2.5467771708399999E-2</v>
      </c>
      <c r="R2604" s="122">
        <v>2.4801798954799999E-2</v>
      </c>
      <c r="S2604" s="122">
        <v>2.0068386937199999E-2</v>
      </c>
      <c r="T2604" s="122">
        <v>1.8752705238399999E-2</v>
      </c>
      <c r="U2604" s="122">
        <v>2.0897154938800001E-2</v>
      </c>
      <c r="V2604" s="122">
        <v>2.0016004817199999E-2</v>
      </c>
      <c r="W2604" s="122">
        <v>1.6792007780799999E-2</v>
      </c>
      <c r="X2604" s="122">
        <v>1.5088781747200001E-2</v>
      </c>
      <c r="Y2604" s="122">
        <v>1.7511094529600001E-2</v>
      </c>
      <c r="Z2604" s="122">
        <v>1.48307338816E-2</v>
      </c>
      <c r="AA2604" s="122">
        <v>1.5504723054799999E-2</v>
      </c>
      <c r="AB2604" s="122">
        <v>1.4335162080399999E-2</v>
      </c>
      <c r="AC2604" s="122">
        <v>1.47854668668E-2</v>
      </c>
      <c r="AD2604" s="122">
        <v>1.2954014897599999E-2</v>
      </c>
      <c r="AE2604" s="122">
        <v>1.3253507565200001E-2</v>
      </c>
      <c r="AF2604" s="122">
        <v>1.28939202308E-2</v>
      </c>
      <c r="AG2604" s="122">
        <v>1.1768422763999999E-2</v>
      </c>
      <c r="AH2604" s="122">
        <v>1.13204134036E-2</v>
      </c>
      <c r="AI2604" s="122">
        <v>1.16887176588E-2</v>
      </c>
      <c r="AJ2604" s="122">
        <v>1.0803283556800001E-2</v>
      </c>
      <c r="AK2604" s="122">
        <v>1.08557049552E-2</v>
      </c>
      <c r="AL2604" s="122">
        <v>0</v>
      </c>
    </row>
    <row r="2605" spans="1:38" hidden="1" x14ac:dyDescent="0.25">
      <c r="A2605" s="122" t="s">
        <v>2029</v>
      </c>
      <c r="B2605" s="122">
        <v>1</v>
      </c>
      <c r="C2605" s="122" t="s">
        <v>2228</v>
      </c>
      <c r="D2605" s="122" t="s">
        <v>2141</v>
      </c>
      <c r="E2605" s="122">
        <v>48</v>
      </c>
      <c r="F2605" s="122">
        <v>0.2432157698264</v>
      </c>
      <c r="G2605" s="122">
        <v>0.2372678023184</v>
      </c>
      <c r="H2605" s="122">
        <v>0.23450131472319999</v>
      </c>
      <c r="I2605" s="122">
        <v>0.2379353830756</v>
      </c>
      <c r="J2605" s="122">
        <v>0.23263388077159999</v>
      </c>
      <c r="K2605" s="122">
        <v>0.2279366693156</v>
      </c>
      <c r="L2605" s="122">
        <v>0.23137304343439999</v>
      </c>
      <c r="M2605" s="122">
        <v>0.2174714139052</v>
      </c>
      <c r="N2605" s="122">
        <v>0.200806206958</v>
      </c>
      <c r="O2605" s="122">
        <v>0.18744630037560001</v>
      </c>
      <c r="P2605" s="122">
        <v>0.177433698596</v>
      </c>
      <c r="Q2605" s="122">
        <v>0.1617415634828</v>
      </c>
      <c r="R2605" s="122">
        <v>0.15159647806240001</v>
      </c>
      <c r="S2605" s="122">
        <v>0.14294569503480001</v>
      </c>
      <c r="T2605" s="122">
        <v>0.1357108364164</v>
      </c>
      <c r="U2605" s="122">
        <v>0.1263807512632</v>
      </c>
      <c r="V2605" s="122">
        <v>0.1231931651048</v>
      </c>
      <c r="W2605" s="122">
        <v>0.1129362653748</v>
      </c>
      <c r="X2605" s="122">
        <v>0.10483554655839999</v>
      </c>
      <c r="Y2605" s="122">
        <v>8.9031886277600003E-2</v>
      </c>
      <c r="Z2605" s="122">
        <v>9.5467257144000006E-2</v>
      </c>
      <c r="AA2605" s="122">
        <v>9.2005076388399998E-2</v>
      </c>
      <c r="AB2605" s="122">
        <v>8.7593578304399997E-2</v>
      </c>
      <c r="AC2605" s="122">
        <v>8.5627601206000006E-2</v>
      </c>
      <c r="AD2605" s="122">
        <v>7.9847896730000006E-2</v>
      </c>
      <c r="AE2605" s="122">
        <v>8.6640949936799994E-2</v>
      </c>
      <c r="AF2605" s="122">
        <v>8.6116270265199996E-2</v>
      </c>
      <c r="AG2605" s="122">
        <v>8.4162284345999996E-2</v>
      </c>
      <c r="AH2605" s="122">
        <v>8.28216030908E-2</v>
      </c>
      <c r="AI2605" s="122">
        <v>8.4801610415199999E-2</v>
      </c>
      <c r="AJ2605" s="122">
        <v>7.6732297303199998E-2</v>
      </c>
      <c r="AK2605" s="122">
        <v>7.7089638037999994E-2</v>
      </c>
      <c r="AL2605" s="122">
        <v>0</v>
      </c>
    </row>
    <row r="2606" spans="1:38" hidden="1" x14ac:dyDescent="0.25">
      <c r="A2606" s="122" t="s">
        <v>2029</v>
      </c>
      <c r="B2606" s="122">
        <v>1</v>
      </c>
      <c r="C2606" s="122" t="s">
        <v>2228</v>
      </c>
      <c r="D2606" s="122" t="s">
        <v>2142</v>
      </c>
      <c r="E2606" s="122">
        <v>48</v>
      </c>
      <c r="F2606" s="122">
        <v>0.12577533137399999</v>
      </c>
      <c r="G2606" s="122">
        <v>0.1237871744564</v>
      </c>
      <c r="H2606" s="122">
        <v>0.12624523150399999</v>
      </c>
      <c r="I2606" s="122">
        <v>0.1247834853272</v>
      </c>
      <c r="J2606" s="122">
        <v>0.1249656265732</v>
      </c>
      <c r="K2606" s="122">
        <v>0.12282862592840001</v>
      </c>
      <c r="L2606" s="122">
        <v>0.1169833800212</v>
      </c>
      <c r="M2606" s="122">
        <v>0.1209955279288</v>
      </c>
      <c r="N2606" s="122">
        <v>0.1163136644964</v>
      </c>
      <c r="O2606" s="122">
        <v>0.10111023006</v>
      </c>
      <c r="P2606" s="122">
        <v>9.5562347031200007E-2</v>
      </c>
      <c r="Q2606" s="122">
        <v>9.4052471203599997E-2</v>
      </c>
      <c r="R2606" s="122">
        <v>8.99516212196E-2</v>
      </c>
      <c r="S2606" s="122">
        <v>8.4940425522399998E-2</v>
      </c>
      <c r="T2606" s="122">
        <v>8.1241061053600003E-2</v>
      </c>
      <c r="U2606" s="122">
        <v>7.7124642621600001E-2</v>
      </c>
      <c r="V2606" s="122">
        <v>7.3930427211199995E-2</v>
      </c>
      <c r="W2606" s="122">
        <v>6.8213108650400006E-2</v>
      </c>
      <c r="X2606" s="122">
        <v>6.4787182409600005E-2</v>
      </c>
      <c r="Y2606" s="122">
        <v>6.11335596144E-2</v>
      </c>
      <c r="Z2606" s="122">
        <v>6.6798482500400005E-2</v>
      </c>
      <c r="AA2606" s="122">
        <v>6.6331157096400001E-2</v>
      </c>
      <c r="AB2606" s="122">
        <v>6.4516875953600006E-2</v>
      </c>
      <c r="AC2606" s="122">
        <v>6.4831184899600006E-2</v>
      </c>
      <c r="AD2606" s="122">
        <v>6.2222310922799999E-2</v>
      </c>
      <c r="AE2606" s="122">
        <v>5.8878088614799998E-2</v>
      </c>
      <c r="AF2606" s="122">
        <v>5.8122853933199999E-2</v>
      </c>
      <c r="AG2606" s="122">
        <v>5.6389842852000001E-2</v>
      </c>
      <c r="AH2606" s="122">
        <v>5.55819589416E-2</v>
      </c>
      <c r="AI2606" s="122">
        <v>5.7150005799600001E-2</v>
      </c>
      <c r="AJ2606" s="122">
        <v>5.2023614479200002E-2</v>
      </c>
      <c r="AK2606" s="122">
        <v>5.2213500891999998E-2</v>
      </c>
      <c r="AL2606" s="122">
        <v>0</v>
      </c>
    </row>
    <row r="2607" spans="1:38" hidden="1" x14ac:dyDescent="0.25">
      <c r="A2607" s="122" t="s">
        <v>2029</v>
      </c>
      <c r="B2607" s="122">
        <v>1</v>
      </c>
      <c r="C2607" s="122" t="s">
        <v>2228</v>
      </c>
      <c r="D2607" s="122" t="s">
        <v>2143</v>
      </c>
      <c r="E2607" s="122">
        <v>48</v>
      </c>
      <c r="F2607" s="122">
        <v>0.14908220061560001</v>
      </c>
      <c r="G2607" s="122">
        <v>0.143488408294</v>
      </c>
      <c r="H2607" s="122">
        <v>0.14419589315600001</v>
      </c>
      <c r="I2607" s="122">
        <v>0.15711100361880001</v>
      </c>
      <c r="J2607" s="122">
        <v>0.16144120628440001</v>
      </c>
      <c r="K2607" s="122">
        <v>0.160564716228</v>
      </c>
      <c r="L2607" s="122">
        <v>0.15876856991800001</v>
      </c>
      <c r="M2607" s="122">
        <v>0.15464411560640001</v>
      </c>
      <c r="N2607" s="122">
        <v>0.1366419243308</v>
      </c>
      <c r="O2607" s="122">
        <v>0.125440138082</v>
      </c>
      <c r="P2607" s="122">
        <v>0.11462846588760001</v>
      </c>
      <c r="Q2607" s="122">
        <v>0.1138734454592</v>
      </c>
      <c r="R2607" s="122">
        <v>0.1067624978952</v>
      </c>
      <c r="S2607" s="122">
        <v>0.1028331892364</v>
      </c>
      <c r="T2607" s="122">
        <v>9.6838560232400006E-2</v>
      </c>
      <c r="U2607" s="122">
        <v>9.1522494378000002E-2</v>
      </c>
      <c r="V2607" s="122">
        <v>8.9360153892799998E-2</v>
      </c>
      <c r="W2607" s="122">
        <v>7.2633912654800001E-2</v>
      </c>
      <c r="X2607" s="122">
        <v>6.6229702949199998E-2</v>
      </c>
      <c r="Y2607" s="122">
        <v>6.4473877162799995E-2</v>
      </c>
      <c r="Z2607" s="122">
        <v>6.8197420054399993E-2</v>
      </c>
      <c r="AA2607" s="122">
        <v>6.5872548669200004E-2</v>
      </c>
      <c r="AB2607" s="122">
        <v>6.2090749719599998E-2</v>
      </c>
      <c r="AC2607" s="122">
        <v>5.8753706715199999E-2</v>
      </c>
      <c r="AD2607" s="122">
        <v>5.6535723451199997E-2</v>
      </c>
      <c r="AE2607" s="122">
        <v>5.7456800063600003E-2</v>
      </c>
      <c r="AF2607" s="122">
        <v>5.6681326259599998E-2</v>
      </c>
      <c r="AG2607" s="122">
        <v>5.4200092839199999E-2</v>
      </c>
      <c r="AH2607" s="122">
        <v>5.3524058537599999E-2</v>
      </c>
      <c r="AI2607" s="122">
        <v>5.3923896451599999E-2</v>
      </c>
      <c r="AJ2607" s="122">
        <v>4.8820088984800003E-2</v>
      </c>
      <c r="AK2607" s="122">
        <v>4.9214069100000001E-2</v>
      </c>
      <c r="AL2607" s="122">
        <v>0</v>
      </c>
    </row>
    <row r="2608" spans="1:38" hidden="1" x14ac:dyDescent="0.25">
      <c r="A2608" s="122" t="s">
        <v>2029</v>
      </c>
      <c r="B2608" s="122">
        <v>1</v>
      </c>
      <c r="C2608" s="122" t="s">
        <v>2228</v>
      </c>
      <c r="D2608" s="122" t="s">
        <v>2144</v>
      </c>
      <c r="E2608" s="122">
        <v>48</v>
      </c>
      <c r="F2608" s="122">
        <v>8.6590832369999995E-2</v>
      </c>
      <c r="G2608" s="122">
        <v>9.3588855889200004E-2</v>
      </c>
      <c r="H2608" s="122">
        <v>9.0667313046799994E-2</v>
      </c>
      <c r="I2608" s="122">
        <v>8.9479363486799995E-2</v>
      </c>
      <c r="J2608" s="122">
        <v>9.3838106067999999E-2</v>
      </c>
      <c r="K2608" s="122">
        <v>9.0322529597999995E-2</v>
      </c>
      <c r="L2608" s="122">
        <v>8.58779808348E-2</v>
      </c>
      <c r="M2608" s="122">
        <v>8.4428511272000004E-2</v>
      </c>
      <c r="N2608" s="122">
        <v>7.9955851614799997E-2</v>
      </c>
      <c r="O2608" s="122">
        <v>7.9170196330399997E-2</v>
      </c>
      <c r="P2608" s="122">
        <v>7.6537465950399994E-2</v>
      </c>
      <c r="Q2608" s="122">
        <v>7.16671843048E-2</v>
      </c>
      <c r="R2608" s="122">
        <v>6.5888489447199994E-2</v>
      </c>
      <c r="S2608" s="122">
        <v>6.3675801817600006E-2</v>
      </c>
      <c r="T2608" s="122">
        <v>6.4055809053600005E-2</v>
      </c>
      <c r="U2608" s="122">
        <v>5.6009145589599997E-2</v>
      </c>
      <c r="V2608" s="122">
        <v>5.5990968795999997E-2</v>
      </c>
      <c r="W2608" s="122">
        <v>4.6569051793599998E-2</v>
      </c>
      <c r="X2608" s="122">
        <v>4.3272589172399997E-2</v>
      </c>
      <c r="Y2608" s="122">
        <v>4.0535237881600003E-2</v>
      </c>
      <c r="Z2608" s="122">
        <v>3.9960459327599999E-2</v>
      </c>
      <c r="AA2608" s="122">
        <v>4.0086661840400002E-2</v>
      </c>
      <c r="AB2608" s="122">
        <v>3.9319725874800003E-2</v>
      </c>
      <c r="AC2608" s="122">
        <v>3.7136393305200001E-2</v>
      </c>
      <c r="AD2608" s="122">
        <v>3.2531480539599998E-2</v>
      </c>
      <c r="AE2608" s="122">
        <v>3.1972685388000001E-2</v>
      </c>
      <c r="AF2608" s="122">
        <v>2.9904894132399999E-2</v>
      </c>
      <c r="AG2608" s="122">
        <v>2.9176616386400001E-2</v>
      </c>
      <c r="AH2608" s="122">
        <v>2.59960836352E-2</v>
      </c>
      <c r="AI2608" s="122">
        <v>2.6445242899599999E-2</v>
      </c>
      <c r="AJ2608" s="122">
        <v>2.4964437134000001E-2</v>
      </c>
      <c r="AK2608" s="122">
        <v>2.5170162186399999E-2</v>
      </c>
      <c r="AL2608" s="122">
        <v>0</v>
      </c>
    </row>
    <row r="2609" spans="1:38" hidden="1" x14ac:dyDescent="0.25">
      <c r="A2609" s="122" t="s">
        <v>2029</v>
      </c>
      <c r="B2609" s="122">
        <v>1</v>
      </c>
      <c r="C2609" s="122" t="s">
        <v>2228</v>
      </c>
      <c r="D2609" s="122" t="s">
        <v>2145</v>
      </c>
      <c r="E2609" s="122">
        <v>48</v>
      </c>
      <c r="F2609" s="122">
        <v>3.0698254675200001E-2</v>
      </c>
      <c r="G2609" s="122">
        <v>3.0058147296800002E-2</v>
      </c>
      <c r="H2609" s="122">
        <v>2.9323452953200001E-2</v>
      </c>
      <c r="I2609" s="122">
        <v>2.85817544264E-2</v>
      </c>
      <c r="J2609" s="122">
        <v>2.9183509059599998E-2</v>
      </c>
      <c r="K2609" s="122">
        <v>3.01080643276E-2</v>
      </c>
      <c r="L2609" s="122">
        <v>2.9809897137999999E-2</v>
      </c>
      <c r="M2609" s="122">
        <v>2.8177702131600001E-2</v>
      </c>
      <c r="N2609" s="122">
        <v>2.5601522469599999E-2</v>
      </c>
      <c r="O2609" s="122">
        <v>2.5124949586800002E-2</v>
      </c>
      <c r="P2609" s="122">
        <v>2.4497970347199999E-2</v>
      </c>
      <c r="Q2609" s="122">
        <v>2.2042439227199999E-2</v>
      </c>
      <c r="R2609" s="122">
        <v>2.0967492683200001E-2</v>
      </c>
      <c r="S2609" s="122">
        <v>1.9473227104800001E-2</v>
      </c>
      <c r="T2609" s="122">
        <v>1.9081512909199998E-2</v>
      </c>
      <c r="U2609" s="122">
        <v>1.9036265136E-2</v>
      </c>
      <c r="V2609" s="122">
        <v>1.9897060218000001E-2</v>
      </c>
      <c r="W2609" s="122">
        <v>1.89157809568E-2</v>
      </c>
      <c r="X2609" s="122">
        <v>1.7605049683200001E-2</v>
      </c>
      <c r="Y2609" s="122">
        <v>1.6997524471199999E-2</v>
      </c>
      <c r="Z2609" s="122">
        <v>1.3877067198399999E-2</v>
      </c>
      <c r="AA2609" s="122">
        <v>1.42869056652E-2</v>
      </c>
      <c r="AB2609" s="122">
        <v>1.3241129890800001E-2</v>
      </c>
      <c r="AC2609" s="122">
        <v>1.39653640168E-2</v>
      </c>
      <c r="AD2609" s="122">
        <v>1.28397908072E-2</v>
      </c>
      <c r="AE2609" s="122">
        <v>1.23779645584E-2</v>
      </c>
      <c r="AF2609" s="122">
        <v>1.27486017148E-2</v>
      </c>
      <c r="AG2609" s="122">
        <v>1.2890917143999999E-2</v>
      </c>
      <c r="AH2609" s="122">
        <v>1.2397860328000001E-2</v>
      </c>
      <c r="AI2609" s="122">
        <v>1.26165863768E-2</v>
      </c>
      <c r="AJ2609" s="122">
        <v>1.28996044772E-2</v>
      </c>
      <c r="AK2609" s="122">
        <v>1.29407523588E-2</v>
      </c>
      <c r="AL2609" s="122">
        <v>0</v>
      </c>
    </row>
    <row r="2610" spans="1:38" hidden="1" x14ac:dyDescent="0.25">
      <c r="A2610" s="122" t="s">
        <v>2029</v>
      </c>
      <c r="B2610" s="122">
        <v>1</v>
      </c>
      <c r="C2610" s="122" t="s">
        <v>2228</v>
      </c>
      <c r="D2610" s="122" t="s">
        <v>2146</v>
      </c>
      <c r="E2610" s="122">
        <v>48</v>
      </c>
      <c r="F2610" s="122">
        <v>0.18806458635439999</v>
      </c>
      <c r="G2610" s="122">
        <v>0.18898871407920001</v>
      </c>
      <c r="H2610" s="122">
        <v>0.187501608756</v>
      </c>
      <c r="I2610" s="122">
        <v>0.18647846164359999</v>
      </c>
      <c r="J2610" s="122">
        <v>0.18555550417040001</v>
      </c>
      <c r="K2610" s="122">
        <v>0.18989520823</v>
      </c>
      <c r="L2610" s="122">
        <v>0.1889991064388</v>
      </c>
      <c r="M2610" s="122">
        <v>0.18442893896279999</v>
      </c>
      <c r="N2610" s="122">
        <v>0.1818322138248</v>
      </c>
      <c r="O2610" s="122">
        <v>0.156122854412</v>
      </c>
      <c r="P2610" s="122">
        <v>0.14645436882439999</v>
      </c>
      <c r="Q2610" s="122">
        <v>0.14703399983439999</v>
      </c>
      <c r="R2610" s="122">
        <v>0.13864433049040001</v>
      </c>
      <c r="S2610" s="122">
        <v>0.13206437675759999</v>
      </c>
      <c r="T2610" s="122">
        <v>0.12409798009839999</v>
      </c>
      <c r="U2610" s="122">
        <v>0.11999531181960001</v>
      </c>
      <c r="V2610" s="122">
        <v>0.11350508669080001</v>
      </c>
      <c r="W2610" s="122">
        <v>0.1102982153336</v>
      </c>
      <c r="X2610" s="122">
        <v>0.1026348363432</v>
      </c>
      <c r="Y2610" s="122">
        <v>0.10112154123680001</v>
      </c>
      <c r="Z2610" s="122">
        <v>0.1032202317104</v>
      </c>
      <c r="AA2610" s="122">
        <v>0.1031977856616</v>
      </c>
      <c r="AB2610" s="122">
        <v>9.6985179227999999E-2</v>
      </c>
      <c r="AC2610" s="122">
        <v>9.3828036352400002E-2</v>
      </c>
      <c r="AD2610" s="122">
        <v>8.9079947586000005E-2</v>
      </c>
      <c r="AE2610" s="122">
        <v>8.1937592052400005E-2</v>
      </c>
      <c r="AF2610" s="122">
        <v>7.9856019947199999E-2</v>
      </c>
      <c r="AG2610" s="122">
        <v>7.6258529603199995E-2</v>
      </c>
      <c r="AH2610" s="122">
        <v>7.42904746024E-2</v>
      </c>
      <c r="AI2610" s="122">
        <v>7.6047875041600002E-2</v>
      </c>
      <c r="AJ2610" s="122">
        <v>6.6653536672799996E-2</v>
      </c>
      <c r="AK2610" s="122">
        <v>6.7253316031999993E-2</v>
      </c>
      <c r="AL2610" s="122">
        <v>0</v>
      </c>
    </row>
    <row r="2611" spans="1:38" hidden="1" x14ac:dyDescent="0.25">
      <c r="A2611" s="122" t="s">
        <v>2029</v>
      </c>
      <c r="B2611" s="122">
        <v>1</v>
      </c>
      <c r="C2611" s="122" t="s">
        <v>2228</v>
      </c>
      <c r="D2611" s="122" t="s">
        <v>2147</v>
      </c>
      <c r="E2611" s="122">
        <v>48</v>
      </c>
      <c r="F2611" s="122">
        <v>2.3969515035199999E-2</v>
      </c>
      <c r="G2611" s="122">
        <v>2.3273326501600002E-2</v>
      </c>
      <c r="H2611" s="122">
        <v>2.3454009499199999E-2</v>
      </c>
      <c r="I2611" s="122">
        <v>2.3385821244800001E-2</v>
      </c>
      <c r="J2611" s="122">
        <v>2.3707287105600001E-2</v>
      </c>
      <c r="K2611" s="122">
        <v>2.34424354976E-2</v>
      </c>
      <c r="L2611" s="122">
        <v>2.2727814216800001E-2</v>
      </c>
      <c r="M2611" s="122">
        <v>2.1719510192799999E-2</v>
      </c>
      <c r="N2611" s="122">
        <v>2.02411391952E-2</v>
      </c>
      <c r="O2611" s="122">
        <v>1.8767823695600001E-2</v>
      </c>
      <c r="P2611" s="122">
        <v>1.7926100432800001E-2</v>
      </c>
      <c r="Q2611" s="122">
        <v>1.8594889390000001E-2</v>
      </c>
      <c r="R2611" s="122">
        <v>1.6730244397999999E-2</v>
      </c>
      <c r="S2611" s="122">
        <v>1.6936500697199999E-2</v>
      </c>
      <c r="T2611" s="122">
        <v>1.6813115474399998E-2</v>
      </c>
      <c r="U2611" s="122">
        <v>1.60043993984E-2</v>
      </c>
      <c r="V2611" s="122">
        <v>1.5865562733999999E-2</v>
      </c>
      <c r="W2611" s="122">
        <v>1.6755590485199999E-2</v>
      </c>
      <c r="X2611" s="122">
        <v>1.5192202068399999E-2</v>
      </c>
      <c r="Y2611" s="122">
        <v>1.28148735932E-2</v>
      </c>
      <c r="Z2611" s="122">
        <v>1.3159003172E-2</v>
      </c>
      <c r="AA2611" s="122">
        <v>1.4774465537999999E-2</v>
      </c>
      <c r="AB2611" s="122">
        <v>1.5249547423599999E-2</v>
      </c>
      <c r="AC2611" s="122">
        <v>1.5261696447199999E-2</v>
      </c>
      <c r="AD2611" s="122">
        <v>1.55540748888E-2</v>
      </c>
      <c r="AE2611" s="122">
        <v>1.71394685168E-2</v>
      </c>
      <c r="AF2611" s="122">
        <v>1.5922542456799998E-2</v>
      </c>
      <c r="AG2611" s="122">
        <v>1.67199911732E-2</v>
      </c>
      <c r="AH2611" s="122">
        <v>1.6152635685199999E-2</v>
      </c>
      <c r="AI2611" s="122">
        <v>1.62837020108E-2</v>
      </c>
      <c r="AJ2611" s="122">
        <v>1.67452587064E-2</v>
      </c>
      <c r="AK2611" s="122">
        <v>1.6741755321200001E-2</v>
      </c>
      <c r="AL2611" s="122">
        <v>0</v>
      </c>
    </row>
    <row r="2612" spans="1:38" hidden="1" x14ac:dyDescent="0.25">
      <c r="A2612" s="122" t="s">
        <v>2029</v>
      </c>
      <c r="B2612" s="122">
        <v>1</v>
      </c>
      <c r="C2612" s="122" t="s">
        <v>2228</v>
      </c>
      <c r="D2612" s="122" t="s">
        <v>475</v>
      </c>
      <c r="E2612" s="122">
        <v>48</v>
      </c>
      <c r="F2612" s="122">
        <v>5.1167165347199998E-2</v>
      </c>
      <c r="G2612" s="122">
        <v>4.9571873497999998E-2</v>
      </c>
      <c r="H2612" s="122">
        <v>5.0524213947199997E-2</v>
      </c>
      <c r="I2612" s="122">
        <v>4.9369418537599997E-2</v>
      </c>
      <c r="J2612" s="122">
        <v>5.1546918435599998E-2</v>
      </c>
      <c r="K2612" s="122">
        <v>4.9837578072800003E-2</v>
      </c>
      <c r="L2612" s="122">
        <v>5.0016532157199999E-2</v>
      </c>
      <c r="M2612" s="122">
        <v>5.0880695322799999E-2</v>
      </c>
      <c r="N2612" s="122">
        <v>5.4231074506000003E-2</v>
      </c>
      <c r="O2612" s="122">
        <v>4.5002547419199998E-2</v>
      </c>
      <c r="P2612" s="122">
        <v>4.0844158457199999E-2</v>
      </c>
      <c r="Q2612" s="122">
        <v>3.8773622873999998E-2</v>
      </c>
      <c r="R2612" s="122">
        <v>3.8081435501200002E-2</v>
      </c>
      <c r="S2612" s="122">
        <v>3.7082293676400001E-2</v>
      </c>
      <c r="T2612" s="122">
        <v>3.5579246357200001E-2</v>
      </c>
      <c r="U2612" s="122">
        <v>3.4039939334799998E-2</v>
      </c>
      <c r="V2612" s="122">
        <v>3.2760829877999997E-2</v>
      </c>
      <c r="W2612" s="122">
        <v>2.68499875812E-2</v>
      </c>
      <c r="X2612" s="122">
        <v>2.66114086112E-2</v>
      </c>
      <c r="Y2612" s="122">
        <v>2.50906460644E-2</v>
      </c>
      <c r="Z2612" s="122">
        <v>3.04616551204E-2</v>
      </c>
      <c r="AA2612" s="122">
        <v>2.9027754711200001E-2</v>
      </c>
      <c r="AB2612" s="122">
        <v>3.0268428778000001E-2</v>
      </c>
      <c r="AC2612" s="122">
        <v>2.7448209863199999E-2</v>
      </c>
      <c r="AD2612" s="122">
        <v>2.5891985380799998E-2</v>
      </c>
      <c r="AE2612" s="122">
        <v>2.6926692332399998E-2</v>
      </c>
      <c r="AF2612" s="122">
        <v>2.5642754435200001E-2</v>
      </c>
      <c r="AG2612" s="122">
        <v>2.5535884822000001E-2</v>
      </c>
      <c r="AH2612" s="122">
        <v>2.5594482227999999E-2</v>
      </c>
      <c r="AI2612" s="122">
        <v>2.5661400895199998E-2</v>
      </c>
      <c r="AJ2612" s="122">
        <v>2.4525452478799999E-2</v>
      </c>
      <c r="AK2612" s="122">
        <v>2.4567675851599999E-2</v>
      </c>
      <c r="AL2612" s="122">
        <v>0</v>
      </c>
    </row>
    <row r="2613" spans="1:38" hidden="1" x14ac:dyDescent="0.25">
      <c r="A2613" s="122" t="s">
        <v>2029</v>
      </c>
      <c r="B2613" s="122">
        <v>1</v>
      </c>
      <c r="C2613" s="122" t="s">
        <v>2228</v>
      </c>
      <c r="D2613" s="122" t="s">
        <v>2148</v>
      </c>
      <c r="E2613" s="122">
        <v>48</v>
      </c>
      <c r="F2613" s="122">
        <v>2.8475186854800001E-2</v>
      </c>
      <c r="G2613" s="122">
        <v>2.8100660134400001E-2</v>
      </c>
      <c r="H2613" s="122">
        <v>2.7044810805599999E-2</v>
      </c>
      <c r="I2613" s="122">
        <v>2.7585234837999999E-2</v>
      </c>
      <c r="J2613" s="122">
        <v>2.7196722666400001E-2</v>
      </c>
      <c r="K2613" s="122">
        <v>2.6501835561600001E-2</v>
      </c>
      <c r="L2613" s="122">
        <v>2.60577445856E-2</v>
      </c>
      <c r="M2613" s="122">
        <v>2.5096925221199998E-2</v>
      </c>
      <c r="N2613" s="122">
        <v>2.4076116366399999E-2</v>
      </c>
      <c r="O2613" s="122">
        <v>2.44280800064E-2</v>
      </c>
      <c r="P2613" s="122">
        <v>2.33176784372E-2</v>
      </c>
      <c r="Q2613" s="122">
        <v>2.1500845525599999E-2</v>
      </c>
      <c r="R2613" s="122">
        <v>2.0279033412400001E-2</v>
      </c>
      <c r="S2613" s="122">
        <v>2.0043227738800001E-2</v>
      </c>
      <c r="T2613" s="122">
        <v>1.8697841276799999E-2</v>
      </c>
      <c r="U2613" s="122">
        <v>1.7675081326E-2</v>
      </c>
      <c r="V2613" s="122">
        <v>1.7084834202799999E-2</v>
      </c>
      <c r="W2613" s="122">
        <v>1.41713097484E-2</v>
      </c>
      <c r="X2613" s="122">
        <v>1.2900668894400001E-2</v>
      </c>
      <c r="Y2613" s="122">
        <v>1.2655472930800001E-2</v>
      </c>
      <c r="Z2613" s="122">
        <v>1.23647565272E-2</v>
      </c>
      <c r="AA2613" s="122">
        <v>1.22325239624E-2</v>
      </c>
      <c r="AB2613" s="122">
        <v>1.1464642865200001E-2</v>
      </c>
      <c r="AC2613" s="122">
        <v>1.1018276695999999E-2</v>
      </c>
      <c r="AD2613" s="122">
        <v>1.0438272110000001E-2</v>
      </c>
      <c r="AE2613" s="122">
        <v>1.08937077144E-2</v>
      </c>
      <c r="AF2613" s="122">
        <v>1.0876842788E-2</v>
      </c>
      <c r="AG2613" s="122">
        <v>1.0490546351600001E-2</v>
      </c>
      <c r="AH2613" s="122">
        <v>1.01083102064E-2</v>
      </c>
      <c r="AI2613" s="122">
        <v>1.02461119824E-2</v>
      </c>
      <c r="AJ2613" s="122">
        <v>9.6522166355999996E-3</v>
      </c>
      <c r="AK2613" s="122">
        <v>9.7020024387999993E-3</v>
      </c>
      <c r="AL2613" s="122">
        <v>0</v>
      </c>
    </row>
    <row r="2614" spans="1:38" hidden="1" x14ac:dyDescent="0.25">
      <c r="A2614" s="122" t="s">
        <v>2029</v>
      </c>
      <c r="B2614" s="122">
        <v>1</v>
      </c>
      <c r="C2614" s="122" t="s">
        <v>2228</v>
      </c>
      <c r="D2614" s="122" t="s">
        <v>2149</v>
      </c>
      <c r="E2614" s="122">
        <v>48</v>
      </c>
      <c r="F2614" s="122">
        <v>0.2078779922464</v>
      </c>
      <c r="G2614" s="122">
        <v>0.20980514019079999</v>
      </c>
      <c r="H2614" s="122">
        <v>0.20630694121240001</v>
      </c>
      <c r="I2614" s="122">
        <v>0.198745493996</v>
      </c>
      <c r="J2614" s="122">
        <v>0.19722379238519999</v>
      </c>
      <c r="K2614" s="122">
        <v>0.20053693128</v>
      </c>
      <c r="L2614" s="122">
        <v>0.1880110066408</v>
      </c>
      <c r="M2614" s="122">
        <v>0.188021925196</v>
      </c>
      <c r="N2614" s="122">
        <v>0.18357094799400001</v>
      </c>
      <c r="O2614" s="122">
        <v>0.15998063624200001</v>
      </c>
      <c r="P2614" s="122">
        <v>0.17079446138160001</v>
      </c>
      <c r="Q2614" s="122">
        <v>0.17308940599719999</v>
      </c>
      <c r="R2614" s="122">
        <v>0.178936908836</v>
      </c>
      <c r="S2614" s="122">
        <v>0.17291554662200001</v>
      </c>
      <c r="T2614" s="122">
        <v>0.15561233996279999</v>
      </c>
      <c r="U2614" s="122">
        <v>0.16222990345800001</v>
      </c>
      <c r="V2614" s="122">
        <v>0.15171248317120001</v>
      </c>
      <c r="W2614" s="122">
        <v>0.16068222150399999</v>
      </c>
      <c r="X2614" s="122">
        <v>0.18294676034599999</v>
      </c>
      <c r="Y2614" s="122">
        <v>0.12636056740439999</v>
      </c>
      <c r="Z2614" s="122">
        <v>0.1059993027548</v>
      </c>
      <c r="AA2614" s="122">
        <v>0.1051025361652</v>
      </c>
      <c r="AB2614" s="122">
        <v>0.1011738761852</v>
      </c>
      <c r="AC2614" s="122">
        <v>9.6623770076399995E-2</v>
      </c>
      <c r="AD2614" s="122">
        <v>7.6025520743200001E-2</v>
      </c>
      <c r="AE2614" s="122">
        <v>8.2662333067999999E-2</v>
      </c>
      <c r="AF2614" s="122">
        <v>7.5001913940799997E-2</v>
      </c>
      <c r="AG2614" s="122">
        <v>6.8156316605999995E-2</v>
      </c>
      <c r="AH2614" s="122">
        <v>9.0028081928400006E-2</v>
      </c>
      <c r="AI2614" s="122">
        <v>5.6613050020799999E-2</v>
      </c>
      <c r="AJ2614" s="122">
        <v>7.9655847919199996E-2</v>
      </c>
      <c r="AK2614" s="122">
        <v>7.9839424372400006E-2</v>
      </c>
      <c r="AL2614" s="122">
        <v>0</v>
      </c>
    </row>
    <row r="2615" spans="1:38" hidden="1" x14ac:dyDescent="0.25">
      <c r="A2615" s="122" t="s">
        <v>2029</v>
      </c>
      <c r="B2615" s="122">
        <v>1</v>
      </c>
      <c r="C2615" s="122" t="s">
        <v>2228</v>
      </c>
      <c r="D2615" s="122" t="s">
        <v>2150</v>
      </c>
      <c r="E2615" s="122">
        <v>48</v>
      </c>
      <c r="F2615" s="122">
        <v>5.1504856337199999E-2</v>
      </c>
      <c r="G2615" s="122">
        <v>5.1948401635200002E-2</v>
      </c>
      <c r="H2615" s="122">
        <v>5.5647115112400003E-2</v>
      </c>
      <c r="I2615" s="122">
        <v>6.1104305273200002E-2</v>
      </c>
      <c r="J2615" s="122">
        <v>6.4003034958799998E-2</v>
      </c>
      <c r="K2615" s="122">
        <v>6.3523822983600001E-2</v>
      </c>
      <c r="L2615" s="122">
        <v>6.2629773964800003E-2</v>
      </c>
      <c r="M2615" s="122">
        <v>6.1245432808000003E-2</v>
      </c>
      <c r="N2615" s="122">
        <v>5.2399942170799997E-2</v>
      </c>
      <c r="O2615" s="122">
        <v>4.7316016019999997E-2</v>
      </c>
      <c r="P2615" s="122">
        <v>4.5137586628399999E-2</v>
      </c>
      <c r="Q2615" s="122">
        <v>4.2646781130799997E-2</v>
      </c>
      <c r="R2615" s="122">
        <v>3.8237114969200001E-2</v>
      </c>
      <c r="S2615" s="122">
        <v>3.7141095681199998E-2</v>
      </c>
      <c r="T2615" s="122">
        <v>3.5930805005200003E-2</v>
      </c>
      <c r="U2615" s="122">
        <v>3.2838907147200003E-2</v>
      </c>
      <c r="V2615" s="122">
        <v>3.4215907969600001E-2</v>
      </c>
      <c r="W2615" s="122">
        <v>3.2026134898799997E-2</v>
      </c>
      <c r="X2615" s="122">
        <v>3.0439726150399998E-2</v>
      </c>
      <c r="Y2615" s="122">
        <v>2.8773890936E-2</v>
      </c>
      <c r="Z2615" s="122">
        <v>2.39190192948E-2</v>
      </c>
      <c r="AA2615" s="122">
        <v>2.3585944269999999E-2</v>
      </c>
      <c r="AB2615" s="122">
        <v>2.2934395887200001E-2</v>
      </c>
      <c r="AC2615" s="122">
        <v>2.2291289148799999E-2</v>
      </c>
      <c r="AD2615" s="122">
        <v>2.1574951630400001E-2</v>
      </c>
      <c r="AE2615" s="122">
        <v>2.4565947271600001E-2</v>
      </c>
      <c r="AF2615" s="122">
        <v>2.3442176539599999E-2</v>
      </c>
      <c r="AG2615" s="122">
        <v>2.2689490305999999E-2</v>
      </c>
      <c r="AH2615" s="122">
        <v>2.2784699120400001E-2</v>
      </c>
      <c r="AI2615" s="122">
        <v>2.2487281023199999E-2</v>
      </c>
      <c r="AJ2615" s="122">
        <v>1.8573935100000001E-2</v>
      </c>
      <c r="AK2615" s="122">
        <v>1.8734312346399998E-2</v>
      </c>
      <c r="AL2615" s="122">
        <v>0</v>
      </c>
    </row>
    <row r="2616" spans="1:38" hidden="1" x14ac:dyDescent="0.25">
      <c r="A2616" s="122" t="s">
        <v>2029</v>
      </c>
      <c r="B2616" s="122">
        <v>1</v>
      </c>
      <c r="C2616" s="122" t="s">
        <v>2228</v>
      </c>
      <c r="D2616" s="122" t="s">
        <v>2151</v>
      </c>
      <c r="E2616" s="122">
        <v>48</v>
      </c>
      <c r="F2616" s="122">
        <v>3.3199785144400001E-2</v>
      </c>
      <c r="G2616" s="122">
        <v>3.3188408293600001E-2</v>
      </c>
      <c r="H2616" s="122">
        <v>3.3197578044400003E-2</v>
      </c>
      <c r="I2616" s="122">
        <v>3.4362546584800001E-2</v>
      </c>
      <c r="J2616" s="122">
        <v>3.7725103785599998E-2</v>
      </c>
      <c r="K2616" s="122">
        <v>3.89036939648E-2</v>
      </c>
      <c r="L2616" s="122">
        <v>3.8330256244000001E-2</v>
      </c>
      <c r="M2616" s="122">
        <v>4.2540460356800001E-2</v>
      </c>
      <c r="N2616" s="122">
        <v>4.6209646151199997E-2</v>
      </c>
      <c r="O2616" s="122">
        <v>3.6334573248399997E-2</v>
      </c>
      <c r="P2616" s="122">
        <v>3.38617389376E-2</v>
      </c>
      <c r="Q2616" s="122">
        <v>3.5341509652400002E-2</v>
      </c>
      <c r="R2616" s="122">
        <v>3.2586876783999998E-2</v>
      </c>
      <c r="S2616" s="122">
        <v>3.2767175383600002E-2</v>
      </c>
      <c r="T2616" s="122">
        <v>3.2003152445600001E-2</v>
      </c>
      <c r="U2616" s="122">
        <v>3.3372340002399997E-2</v>
      </c>
      <c r="V2616" s="122">
        <v>3.3737627484399998E-2</v>
      </c>
      <c r="W2616" s="122">
        <v>2.8628501851599999E-2</v>
      </c>
      <c r="X2616" s="122">
        <v>2.8032068559599999E-2</v>
      </c>
      <c r="Y2616" s="122">
        <v>2.5946458591200001E-2</v>
      </c>
      <c r="Z2616" s="122">
        <v>2.5683240304400001E-2</v>
      </c>
      <c r="AA2616" s="122">
        <v>2.5953651805200002E-2</v>
      </c>
      <c r="AB2616" s="122">
        <v>2.50361160672E-2</v>
      </c>
      <c r="AC2616" s="122">
        <v>2.59999634636E-2</v>
      </c>
      <c r="AD2616" s="122">
        <v>2.6958349521599999E-2</v>
      </c>
      <c r="AE2616" s="122">
        <v>2.28046518336E-2</v>
      </c>
      <c r="AF2616" s="122">
        <v>2.2285806505200002E-2</v>
      </c>
      <c r="AG2616" s="122">
        <v>2.1663089565600001E-2</v>
      </c>
      <c r="AH2616" s="122">
        <v>2.1717347954400001E-2</v>
      </c>
      <c r="AI2616" s="122">
        <v>2.1927842061999998E-2</v>
      </c>
      <c r="AJ2616" s="122">
        <v>1.8428629648799998E-2</v>
      </c>
      <c r="AK2616" s="122">
        <v>1.8566991746799998E-2</v>
      </c>
      <c r="AL2616" s="122">
        <v>0</v>
      </c>
    </row>
    <row r="2617" spans="1:38" hidden="1" x14ac:dyDescent="0.25">
      <c r="A2617" s="122" t="s">
        <v>2029</v>
      </c>
      <c r="B2617" s="122">
        <v>1</v>
      </c>
      <c r="C2617" s="122" t="s">
        <v>2228</v>
      </c>
      <c r="D2617" s="122" t="s">
        <v>2152</v>
      </c>
      <c r="E2617" s="122">
        <v>48</v>
      </c>
      <c r="F2617" s="122">
        <v>0.319115506248</v>
      </c>
      <c r="G2617" s="122">
        <v>0.31667937766639997</v>
      </c>
      <c r="H2617" s="122">
        <v>0.3128453170696</v>
      </c>
      <c r="I2617" s="122">
        <v>0.31212327207879997</v>
      </c>
      <c r="J2617" s="122">
        <v>0.30591891396080001</v>
      </c>
      <c r="K2617" s="122">
        <v>0.29731752332520001</v>
      </c>
      <c r="L2617" s="122">
        <v>0.31124305612120001</v>
      </c>
      <c r="M2617" s="122">
        <v>0.2989525367584</v>
      </c>
      <c r="N2617" s="122">
        <v>0.28504601972280003</v>
      </c>
      <c r="O2617" s="122">
        <v>0.26430342765960002</v>
      </c>
      <c r="P2617" s="122">
        <v>0.25335941845479998</v>
      </c>
      <c r="Q2617" s="122">
        <v>0.22419885089559999</v>
      </c>
      <c r="R2617" s="122">
        <v>0.21500300969559999</v>
      </c>
      <c r="S2617" s="122">
        <v>0.21347375902720001</v>
      </c>
      <c r="T2617" s="122">
        <v>0.2020159397172</v>
      </c>
      <c r="U2617" s="122">
        <v>0.18635024825759999</v>
      </c>
      <c r="V2617" s="122">
        <v>0.18332015309159999</v>
      </c>
      <c r="W2617" s="122">
        <v>0.17494099585760001</v>
      </c>
      <c r="X2617" s="122">
        <v>0.179366200034</v>
      </c>
      <c r="Y2617" s="122">
        <v>0.18204672680600001</v>
      </c>
      <c r="Z2617" s="122">
        <v>0.18551064381640001</v>
      </c>
      <c r="AA2617" s="122">
        <v>0.1470648107824</v>
      </c>
      <c r="AB2617" s="122">
        <v>0.15355974539360001</v>
      </c>
      <c r="AC2617" s="122">
        <v>0.162384892068</v>
      </c>
      <c r="AD2617" s="122">
        <v>0.17436090389200001</v>
      </c>
      <c r="AE2617" s="122">
        <v>0.1472672857432</v>
      </c>
      <c r="AF2617" s="122">
        <v>0.13253113823320001</v>
      </c>
      <c r="AG2617" s="122">
        <v>0.12134626102480001</v>
      </c>
      <c r="AH2617" s="122">
        <v>0.1178212440076</v>
      </c>
      <c r="AI2617" s="122">
        <v>0.1111421744104</v>
      </c>
      <c r="AJ2617" s="122">
        <v>9.8828464000000005E-2</v>
      </c>
      <c r="AK2617" s="122">
        <v>9.9237165073200004E-2</v>
      </c>
      <c r="AL2617" s="122">
        <v>0</v>
      </c>
    </row>
    <row r="2618" spans="1:38" hidden="1" x14ac:dyDescent="0.25">
      <c r="A2618" s="122" t="s">
        <v>2029</v>
      </c>
      <c r="B2618" s="122">
        <v>1</v>
      </c>
      <c r="C2618" s="122" t="s">
        <v>2228</v>
      </c>
      <c r="D2618" s="122" t="s">
        <v>2153</v>
      </c>
      <c r="E2618" s="122">
        <v>48</v>
      </c>
      <c r="F2618" s="122">
        <v>0.27086647274679998</v>
      </c>
      <c r="G2618" s="122">
        <v>0.263431026432</v>
      </c>
      <c r="H2618" s="122">
        <v>0.26427269199519998</v>
      </c>
      <c r="I2618" s="122">
        <v>0.261787747648</v>
      </c>
      <c r="J2618" s="122">
        <v>0.25744362335159998</v>
      </c>
      <c r="K2618" s="122">
        <v>0.2559814930232</v>
      </c>
      <c r="L2618" s="122">
        <v>0.25139121271879999</v>
      </c>
      <c r="M2618" s="122">
        <v>0.24018715865199999</v>
      </c>
      <c r="N2618" s="122">
        <v>0.23291013604040001</v>
      </c>
      <c r="O2618" s="122">
        <v>0.20631887683399999</v>
      </c>
      <c r="P2618" s="122">
        <v>0.1804627253744</v>
      </c>
      <c r="Q2618" s="122">
        <v>0.17804520825</v>
      </c>
      <c r="R2618" s="122">
        <v>0.1666157880828</v>
      </c>
      <c r="S2618" s="122">
        <v>0.15844681534079999</v>
      </c>
      <c r="T2618" s="122">
        <v>0.1527759864736</v>
      </c>
      <c r="U2618" s="122">
        <v>0.14177373804160001</v>
      </c>
      <c r="V2618" s="122">
        <v>0.14285952800560001</v>
      </c>
      <c r="W2618" s="122">
        <v>0.13441821192799999</v>
      </c>
      <c r="X2618" s="122">
        <v>0.12322962781919999</v>
      </c>
      <c r="Y2618" s="122">
        <v>0.11683908441800001</v>
      </c>
      <c r="Z2618" s="122">
        <v>0.1081887590196</v>
      </c>
      <c r="AA2618" s="122">
        <v>0.1101375511572</v>
      </c>
      <c r="AB2618" s="122">
        <v>0.1040525482584</v>
      </c>
      <c r="AC2618" s="122">
        <v>9.7589972698400002E-2</v>
      </c>
      <c r="AD2618" s="122">
        <v>8.9443467366400006E-2</v>
      </c>
      <c r="AE2618" s="122">
        <v>8.6366615918800002E-2</v>
      </c>
      <c r="AF2618" s="122">
        <v>8.4241878778400003E-2</v>
      </c>
      <c r="AG2618" s="122">
        <v>7.9632580896400004E-2</v>
      </c>
      <c r="AH2618" s="122">
        <v>4.3439180100400002E-2</v>
      </c>
      <c r="AI2618" s="122">
        <v>7.8058946999600004E-2</v>
      </c>
      <c r="AJ2618" s="122">
        <v>7.3228229309200005E-2</v>
      </c>
      <c r="AK2618" s="122">
        <v>7.3722004140400005E-2</v>
      </c>
      <c r="AL2618" s="122">
        <v>0</v>
      </c>
    </row>
    <row r="2619" spans="1:38" hidden="1" x14ac:dyDescent="0.25">
      <c r="A2619" s="122" t="s">
        <v>2029</v>
      </c>
      <c r="B2619" s="122">
        <v>1</v>
      </c>
      <c r="C2619" s="122" t="s">
        <v>2228</v>
      </c>
      <c r="D2619" s="122" t="s">
        <v>2154</v>
      </c>
      <c r="E2619" s="122">
        <v>48</v>
      </c>
      <c r="F2619" s="122">
        <v>0.1079707612088</v>
      </c>
      <c r="G2619" s="122">
        <v>0.10768494073400001</v>
      </c>
      <c r="H2619" s="122">
        <v>0.10955640822</v>
      </c>
      <c r="I2619" s="122">
        <v>0.1049341377504</v>
      </c>
      <c r="J2619" s="122">
        <v>0.1062915441728</v>
      </c>
      <c r="K2619" s="122">
        <v>0.1066799047048</v>
      </c>
      <c r="L2619" s="122">
        <v>0.105848389094</v>
      </c>
      <c r="M2619" s="122">
        <v>0.1051988629804</v>
      </c>
      <c r="N2619" s="122">
        <v>0.1085402986192</v>
      </c>
      <c r="O2619" s="122">
        <v>9.1727297801999993E-2</v>
      </c>
      <c r="P2619" s="122">
        <v>9.1151531282000001E-2</v>
      </c>
      <c r="Q2619" s="122">
        <v>8.8223517953200006E-2</v>
      </c>
      <c r="R2619" s="122">
        <v>8.5440656506799995E-2</v>
      </c>
      <c r="S2619" s="122">
        <v>7.70741134464E-2</v>
      </c>
      <c r="T2619" s="122">
        <v>7.15708187292E-2</v>
      </c>
      <c r="U2619" s="122">
        <v>6.9758775441600002E-2</v>
      </c>
      <c r="V2619" s="122">
        <v>7.3867271169999998E-2</v>
      </c>
      <c r="W2619" s="122">
        <v>6.4634955036400002E-2</v>
      </c>
      <c r="X2619" s="122">
        <v>6.3385750889999995E-2</v>
      </c>
      <c r="Y2619" s="122">
        <v>6.2831518598799999E-2</v>
      </c>
      <c r="Z2619" s="122">
        <v>5.7464457251600001E-2</v>
      </c>
      <c r="AA2619" s="122">
        <v>5.4729229878400003E-2</v>
      </c>
      <c r="AB2619" s="122">
        <v>5.1307990636E-2</v>
      </c>
      <c r="AC2619" s="122">
        <v>4.5929646322000001E-2</v>
      </c>
      <c r="AD2619" s="122">
        <v>4.4573868973200002E-2</v>
      </c>
      <c r="AE2619" s="122">
        <v>4.6417603156399999E-2</v>
      </c>
      <c r="AF2619" s="122">
        <v>4.4655521147999998E-2</v>
      </c>
      <c r="AG2619" s="122">
        <v>4.3794946459599998E-2</v>
      </c>
      <c r="AH2619" s="122">
        <v>4.03483073616E-2</v>
      </c>
      <c r="AI2619" s="122">
        <v>3.8366879804399998E-2</v>
      </c>
      <c r="AJ2619" s="122">
        <v>3.6391256355999997E-2</v>
      </c>
      <c r="AK2619" s="122">
        <v>3.6563309434399997E-2</v>
      </c>
      <c r="AL2619" s="122">
        <v>0</v>
      </c>
    </row>
    <row r="2620" spans="1:38" hidden="1" x14ac:dyDescent="0.25">
      <c r="A2620" s="122" t="s">
        <v>2029</v>
      </c>
      <c r="B2620" s="122">
        <v>1</v>
      </c>
      <c r="C2620" s="122" t="s">
        <v>2228</v>
      </c>
      <c r="D2620" s="122" t="s">
        <v>2155</v>
      </c>
      <c r="E2620" s="122">
        <v>48</v>
      </c>
      <c r="F2620" s="122">
        <v>9.3667367318000003E-2</v>
      </c>
      <c r="G2620" s="122">
        <v>9.4507762543599994E-2</v>
      </c>
      <c r="H2620" s="122">
        <v>9.88169989912E-2</v>
      </c>
      <c r="I2620" s="122">
        <v>9.7441273330799993E-2</v>
      </c>
      <c r="J2620" s="122">
        <v>9.7101268798800003E-2</v>
      </c>
      <c r="K2620" s="122">
        <v>9.3386799755200006E-2</v>
      </c>
      <c r="L2620" s="122">
        <v>9.1913609922399997E-2</v>
      </c>
      <c r="M2620" s="122">
        <v>9.5548641437200002E-2</v>
      </c>
      <c r="N2620" s="122">
        <v>9.3197609850800001E-2</v>
      </c>
      <c r="O2620" s="122">
        <v>8.1157067107199998E-2</v>
      </c>
      <c r="P2620" s="122">
        <v>7.0349831148800002E-2</v>
      </c>
      <c r="Q2620" s="122">
        <v>6.7655538991599998E-2</v>
      </c>
      <c r="R2620" s="122">
        <v>6.2919991234799993E-2</v>
      </c>
      <c r="S2620" s="122">
        <v>6.2344164973999999E-2</v>
      </c>
      <c r="T2620" s="122">
        <v>5.8391900543200002E-2</v>
      </c>
      <c r="U2620" s="122">
        <v>5.4686677598E-2</v>
      </c>
      <c r="V2620" s="122">
        <v>5.30693137548E-2</v>
      </c>
      <c r="W2620" s="122">
        <v>5.4269329912000001E-2</v>
      </c>
      <c r="X2620" s="122">
        <v>4.8773117366399998E-2</v>
      </c>
      <c r="Y2620" s="122">
        <v>4.6015341414000002E-2</v>
      </c>
      <c r="Z2620" s="122">
        <v>4.7643007252399998E-2</v>
      </c>
      <c r="AA2620" s="122">
        <v>5.0212750705600002E-2</v>
      </c>
      <c r="AB2620" s="122">
        <v>4.4004731164799998E-2</v>
      </c>
      <c r="AC2620" s="122">
        <v>4.1117847192799997E-2</v>
      </c>
      <c r="AD2620" s="122">
        <v>3.5061470032399997E-2</v>
      </c>
      <c r="AE2620" s="122">
        <v>3.1144819865599999E-2</v>
      </c>
      <c r="AF2620" s="122">
        <v>2.8156065000000001E-2</v>
      </c>
      <c r="AG2620" s="122">
        <v>2.69549735E-2</v>
      </c>
      <c r="AH2620" s="122">
        <v>2.6431813710400001E-2</v>
      </c>
      <c r="AI2620" s="122">
        <v>2.8063361871999998E-2</v>
      </c>
      <c r="AJ2620" s="122">
        <v>2.67021306916E-2</v>
      </c>
      <c r="AK2620" s="122">
        <v>2.6860869949199999E-2</v>
      </c>
      <c r="AL2620" s="122">
        <v>0</v>
      </c>
    </row>
    <row r="2621" spans="1:38" hidden="1" x14ac:dyDescent="0.25">
      <c r="A2621" s="122" t="s">
        <v>2029</v>
      </c>
      <c r="B2621" s="122">
        <v>1</v>
      </c>
      <c r="C2621" s="122" t="s">
        <v>2228</v>
      </c>
      <c r="D2621" s="122" t="s">
        <v>2156</v>
      </c>
      <c r="E2621" s="122">
        <v>48</v>
      </c>
      <c r="F2621" s="122">
        <v>0.27654715548039999</v>
      </c>
      <c r="G2621" s="122">
        <v>0.27126653258599998</v>
      </c>
      <c r="H2621" s="122">
        <v>0.27466502772520002</v>
      </c>
      <c r="I2621" s="122">
        <v>0.2657036857076</v>
      </c>
      <c r="J2621" s="122">
        <v>0.26194822792040001</v>
      </c>
      <c r="K2621" s="122">
        <v>0.25354360401999998</v>
      </c>
      <c r="L2621" s="122">
        <v>0.24216172521519999</v>
      </c>
      <c r="M2621" s="122">
        <v>0.24107384209720001</v>
      </c>
      <c r="N2621" s="122">
        <v>0.23715377440999999</v>
      </c>
      <c r="O2621" s="122">
        <v>0.20737202928119999</v>
      </c>
      <c r="P2621" s="122">
        <v>0.18825412785199999</v>
      </c>
      <c r="Q2621" s="122">
        <v>0.17377768253440001</v>
      </c>
      <c r="R2621" s="122">
        <v>0.162442632478</v>
      </c>
      <c r="S2621" s="122">
        <v>0.157732449168</v>
      </c>
      <c r="T2621" s="122">
        <v>0.15087400282640001</v>
      </c>
      <c r="U2621" s="122">
        <v>0.14136278749600001</v>
      </c>
      <c r="V2621" s="122">
        <v>0.1364716241784</v>
      </c>
      <c r="W2621" s="122">
        <v>0.11688674187960001</v>
      </c>
      <c r="X2621" s="122">
        <v>0.1093841663656</v>
      </c>
      <c r="Y2621" s="122">
        <v>0.10003264698</v>
      </c>
      <c r="Z2621" s="122">
        <v>0.10538983804719999</v>
      </c>
      <c r="AA2621" s="122">
        <v>8.5934877806399995E-2</v>
      </c>
      <c r="AB2621" s="122">
        <v>0.1014685405748</v>
      </c>
      <c r="AC2621" s="122">
        <v>9.7354683428800007E-2</v>
      </c>
      <c r="AD2621" s="122">
        <v>9.0160196008400001E-2</v>
      </c>
      <c r="AE2621" s="122">
        <v>7.6341269723600003E-2</v>
      </c>
      <c r="AF2621" s="122">
        <v>7.20335767032E-2</v>
      </c>
      <c r="AG2621" s="122">
        <v>6.7739877318400005E-2</v>
      </c>
      <c r="AH2621" s="122">
        <v>6.5555542105199996E-2</v>
      </c>
      <c r="AI2621" s="122">
        <v>6.8210579578400002E-2</v>
      </c>
      <c r="AJ2621" s="122">
        <v>5.8770331499600002E-2</v>
      </c>
      <c r="AK2621" s="122">
        <v>5.9208646618800001E-2</v>
      </c>
      <c r="AL2621" s="122">
        <v>0</v>
      </c>
    </row>
    <row r="2622" spans="1:38" hidden="1" x14ac:dyDescent="0.25">
      <c r="A2622" s="122" t="s">
        <v>2029</v>
      </c>
      <c r="B2622" s="122">
        <v>1</v>
      </c>
      <c r="C2622" s="122" t="s">
        <v>2228</v>
      </c>
      <c r="D2622" s="122" t="s">
        <v>2157</v>
      </c>
      <c r="E2622" s="122">
        <v>48</v>
      </c>
      <c r="F2622" s="122">
        <v>2.2281711415600002E-2</v>
      </c>
      <c r="G2622" s="122">
        <v>2.06696504448E-2</v>
      </c>
      <c r="H2622" s="122">
        <v>2.0902730676799999E-2</v>
      </c>
      <c r="I2622" s="122">
        <v>1.9257696435599998E-2</v>
      </c>
      <c r="J2622" s="122">
        <v>1.8234218029999999E-2</v>
      </c>
      <c r="K2622" s="122">
        <v>1.7257331730800001E-2</v>
      </c>
      <c r="L2622" s="122">
        <v>1.6887260098800001E-2</v>
      </c>
      <c r="M2622" s="122">
        <v>1.5796056883600001E-2</v>
      </c>
      <c r="N2622" s="122">
        <v>1.6517001367999998E-2</v>
      </c>
      <c r="O2622" s="122">
        <v>1.45046066368E-2</v>
      </c>
      <c r="P2622" s="122">
        <v>1.38027693608E-2</v>
      </c>
      <c r="Q2622" s="122">
        <v>1.2313946114400001E-2</v>
      </c>
      <c r="R2622" s="122">
        <v>1.17092048052E-2</v>
      </c>
      <c r="S2622" s="122">
        <v>1.1523093103200001E-2</v>
      </c>
      <c r="T2622" s="122">
        <v>1.0750062752800001E-2</v>
      </c>
      <c r="U2622" s="122">
        <v>9.6851177640000004E-3</v>
      </c>
      <c r="V2622" s="122">
        <v>9.7086019772000005E-3</v>
      </c>
      <c r="W2622" s="122">
        <v>1.0484030197199999E-2</v>
      </c>
      <c r="X2622" s="122">
        <v>9.6878753635999994E-3</v>
      </c>
      <c r="Y2622" s="122">
        <v>1.0201799652800001E-2</v>
      </c>
      <c r="Z2622" s="122">
        <v>8.2272202039999996E-3</v>
      </c>
      <c r="AA2622" s="122">
        <v>7.7853293644000003E-3</v>
      </c>
      <c r="AB2622" s="122">
        <v>7.2105860119999997E-3</v>
      </c>
      <c r="AC2622" s="122">
        <v>7.3732184007999999E-3</v>
      </c>
      <c r="AD2622" s="122">
        <v>7.1596862624000003E-3</v>
      </c>
      <c r="AE2622" s="122">
        <v>5.9837610700000004E-3</v>
      </c>
      <c r="AF2622" s="122">
        <v>5.8377806899999997E-3</v>
      </c>
      <c r="AG2622" s="122">
        <v>5.6189873627999999E-3</v>
      </c>
      <c r="AH2622" s="122">
        <v>5.3027536491999996E-3</v>
      </c>
      <c r="AI2622" s="122">
        <v>5.185225626E-3</v>
      </c>
      <c r="AJ2622" s="122">
        <v>4.7289006408000002E-3</v>
      </c>
      <c r="AK2622" s="122">
        <v>4.7692973887999996E-3</v>
      </c>
      <c r="AL2622" s="122">
        <v>0</v>
      </c>
    </row>
    <row r="2623" spans="1:38" hidden="1" x14ac:dyDescent="0.25">
      <c r="A2623" s="122" t="s">
        <v>2029</v>
      </c>
      <c r="B2623" s="122">
        <v>1</v>
      </c>
      <c r="C2623" s="122" t="s">
        <v>2228</v>
      </c>
      <c r="D2623" s="122" t="s">
        <v>2158</v>
      </c>
      <c r="E2623" s="122">
        <v>48</v>
      </c>
      <c r="F2623" s="122">
        <v>0.1118911394244</v>
      </c>
      <c r="G2623" s="122">
        <v>0.1114531621672</v>
      </c>
      <c r="H2623" s="122">
        <v>0.1084202223804</v>
      </c>
      <c r="I2623" s="122">
        <v>9.8384051197600006E-2</v>
      </c>
      <c r="J2623" s="122">
        <v>9.5625590354000006E-2</v>
      </c>
      <c r="K2623" s="122">
        <v>9.6562519947599998E-2</v>
      </c>
      <c r="L2623" s="122">
        <v>9.59870250136E-2</v>
      </c>
      <c r="M2623" s="122">
        <v>9.4223013667999997E-2</v>
      </c>
      <c r="N2623" s="122">
        <v>8.9847511678399994E-2</v>
      </c>
      <c r="O2623" s="122">
        <v>7.9851491974800001E-2</v>
      </c>
      <c r="P2623" s="122">
        <v>7.5058404545600005E-2</v>
      </c>
      <c r="Q2623" s="122">
        <v>7.61839115156E-2</v>
      </c>
      <c r="R2623" s="122">
        <v>7.2751137989600007E-2</v>
      </c>
      <c r="S2623" s="122">
        <v>7.0604500545599996E-2</v>
      </c>
      <c r="T2623" s="122">
        <v>7.3661314389599997E-2</v>
      </c>
      <c r="U2623" s="122">
        <v>6.6743215162400005E-2</v>
      </c>
      <c r="V2623" s="122">
        <v>6.5698336471600005E-2</v>
      </c>
      <c r="W2623" s="122">
        <v>6.1959231493599998E-2</v>
      </c>
      <c r="X2623" s="122">
        <v>6.0578830443599997E-2</v>
      </c>
      <c r="Y2623" s="122">
        <v>6.0295880825600001E-2</v>
      </c>
      <c r="Z2623" s="122">
        <v>5.55507105076E-2</v>
      </c>
      <c r="AA2623" s="122">
        <v>5.8218192944799997E-2</v>
      </c>
      <c r="AB2623" s="122">
        <v>5.3679051218799997E-2</v>
      </c>
      <c r="AC2623" s="122">
        <v>5.0774543632399999E-2</v>
      </c>
      <c r="AD2623" s="122">
        <v>4.8313285028400002E-2</v>
      </c>
      <c r="AE2623" s="122">
        <v>5.4964280417200001E-2</v>
      </c>
      <c r="AF2623" s="122">
        <v>5.23234905956E-2</v>
      </c>
      <c r="AG2623" s="122">
        <v>5.4104373447600003E-2</v>
      </c>
      <c r="AH2623" s="122">
        <v>5.47945340208E-2</v>
      </c>
      <c r="AI2623" s="122">
        <v>4.5709916918399998E-2</v>
      </c>
      <c r="AJ2623" s="122">
        <v>4.4652357472799997E-2</v>
      </c>
      <c r="AK2623" s="122">
        <v>4.4905953833999999E-2</v>
      </c>
      <c r="AL2623" s="122">
        <v>0</v>
      </c>
    </row>
    <row r="2624" spans="1:38" hidden="1" x14ac:dyDescent="0.25">
      <c r="A2624" s="122" t="s">
        <v>2029</v>
      </c>
      <c r="B2624" s="122">
        <v>1</v>
      </c>
      <c r="C2624" s="122" t="s">
        <v>2228</v>
      </c>
      <c r="D2624" s="122" t="s">
        <v>2159</v>
      </c>
      <c r="E2624" s="122">
        <v>48</v>
      </c>
      <c r="F2624" s="122">
        <v>2.92012570864E-2</v>
      </c>
      <c r="G2624" s="122">
        <v>2.3344967161599998E-2</v>
      </c>
      <c r="H2624" s="122">
        <v>2.3869543171600002E-2</v>
      </c>
      <c r="I2624" s="122">
        <v>2.4445554058800001E-2</v>
      </c>
      <c r="J2624" s="122">
        <v>2.4502963332399999E-2</v>
      </c>
      <c r="K2624" s="122">
        <v>2.3756522067600001E-2</v>
      </c>
      <c r="L2624" s="122">
        <v>2.3017431861200002E-2</v>
      </c>
      <c r="M2624" s="122">
        <v>2.2069362826E-2</v>
      </c>
      <c r="N2624" s="122">
        <v>1.9860647371599999E-2</v>
      </c>
      <c r="O2624" s="122">
        <v>1.8400458143199998E-2</v>
      </c>
      <c r="P2624" s="122">
        <v>1.79947835396E-2</v>
      </c>
      <c r="Q2624" s="122">
        <v>1.7700896642800001E-2</v>
      </c>
      <c r="R2624" s="122">
        <v>1.55225336616E-2</v>
      </c>
      <c r="S2624" s="122">
        <v>1.5715686504000001E-2</v>
      </c>
      <c r="T2624" s="122">
        <v>1.49891169932E-2</v>
      </c>
      <c r="U2624" s="122">
        <v>1.38781601588E-2</v>
      </c>
      <c r="V2624" s="122">
        <v>1.4448338293200001E-2</v>
      </c>
      <c r="W2624" s="122">
        <v>1.3730603149200001E-2</v>
      </c>
      <c r="X2624" s="122">
        <v>1.31740994308E-2</v>
      </c>
      <c r="Y2624" s="122">
        <v>1.3164568015200001E-2</v>
      </c>
      <c r="Z2624" s="122">
        <v>1.12841405488E-2</v>
      </c>
      <c r="AA2624" s="122">
        <v>1.18849351852E-2</v>
      </c>
      <c r="AB2624" s="122">
        <v>1.1675987234799999E-2</v>
      </c>
      <c r="AC2624" s="122">
        <v>1.1802954987599999E-2</v>
      </c>
      <c r="AD2624" s="122">
        <v>1.1236978754400001E-2</v>
      </c>
      <c r="AE2624" s="122">
        <v>1.1034793005600001E-2</v>
      </c>
      <c r="AF2624" s="122">
        <v>1.05480352544E-2</v>
      </c>
      <c r="AG2624" s="122">
        <v>1.00249451372E-2</v>
      </c>
      <c r="AH2624" s="122">
        <v>1.00041084472E-2</v>
      </c>
      <c r="AI2624" s="122">
        <v>9.8777345996000007E-3</v>
      </c>
      <c r="AJ2624" s="122">
        <v>1.06830007984E-2</v>
      </c>
      <c r="AK2624" s="122">
        <v>1.073111725E-2</v>
      </c>
      <c r="AL2624" s="122">
        <v>0</v>
      </c>
    </row>
    <row r="2625" spans="1:38" hidden="1" x14ac:dyDescent="0.25">
      <c r="A2625" s="122" t="s">
        <v>2029</v>
      </c>
      <c r="B2625" s="122">
        <v>1</v>
      </c>
      <c r="C2625" s="122" t="s">
        <v>2228</v>
      </c>
      <c r="D2625" s="122" t="s">
        <v>2160</v>
      </c>
      <c r="E2625" s="122">
        <v>48</v>
      </c>
      <c r="F2625" s="122">
        <v>0.13790586203800001</v>
      </c>
      <c r="G2625" s="122">
        <v>0.13398197997239999</v>
      </c>
      <c r="H2625" s="122">
        <v>0.13803828892559999</v>
      </c>
      <c r="I2625" s="122">
        <v>0.14512162971879999</v>
      </c>
      <c r="J2625" s="122">
        <v>0.1475230797124</v>
      </c>
      <c r="K2625" s="122">
        <v>0.14888371990240001</v>
      </c>
      <c r="L2625" s="122">
        <v>0.14644204536079999</v>
      </c>
      <c r="M2625" s="122">
        <v>0.14467531027319999</v>
      </c>
      <c r="N2625" s="122">
        <v>0.1322591174212</v>
      </c>
      <c r="O2625" s="122">
        <v>0.1193204712112</v>
      </c>
      <c r="P2625" s="122">
        <v>0.11310042628359999</v>
      </c>
      <c r="Q2625" s="122">
        <v>0.107040630648</v>
      </c>
      <c r="R2625" s="122">
        <v>9.8461219007199993E-2</v>
      </c>
      <c r="S2625" s="122">
        <v>9.2958315738399994E-2</v>
      </c>
      <c r="T2625" s="122">
        <v>8.8706179343600006E-2</v>
      </c>
      <c r="U2625" s="122">
        <v>8.2487543591600002E-2</v>
      </c>
      <c r="V2625" s="122">
        <v>8.0092173109199999E-2</v>
      </c>
      <c r="W2625" s="122">
        <v>8.7763676921200004E-2</v>
      </c>
      <c r="X2625" s="122">
        <v>8.1453976878400003E-2</v>
      </c>
      <c r="Y2625" s="122">
        <v>8.0067050355599995E-2</v>
      </c>
      <c r="Z2625" s="122">
        <v>6.8051522568399997E-2</v>
      </c>
      <c r="AA2625" s="122">
        <v>6.73665749456E-2</v>
      </c>
      <c r="AB2625" s="122">
        <v>6.3377702317999995E-2</v>
      </c>
      <c r="AC2625" s="122">
        <v>6.0685029157199998E-2</v>
      </c>
      <c r="AD2625" s="122">
        <v>5.6027324864E-2</v>
      </c>
      <c r="AE2625" s="122">
        <v>6.1439892262000001E-2</v>
      </c>
      <c r="AF2625" s="122">
        <v>5.9479024984399997E-2</v>
      </c>
      <c r="AG2625" s="122">
        <v>5.7720848421600003E-2</v>
      </c>
      <c r="AH2625" s="122">
        <v>5.7636138674799997E-2</v>
      </c>
      <c r="AI2625" s="122">
        <v>5.8971962733600003E-2</v>
      </c>
      <c r="AJ2625" s="122">
        <v>5.4956618852800003E-2</v>
      </c>
      <c r="AK2625" s="122">
        <v>5.5316783992399997E-2</v>
      </c>
      <c r="AL2625" s="122">
        <v>0</v>
      </c>
    </row>
    <row r="2626" spans="1:38" hidden="1" x14ac:dyDescent="0.25">
      <c r="A2626" s="122" t="s">
        <v>2029</v>
      </c>
      <c r="B2626" s="122">
        <v>1</v>
      </c>
      <c r="C2626" s="122" t="s">
        <v>2228</v>
      </c>
      <c r="D2626" s="122" t="s">
        <v>2161</v>
      </c>
      <c r="E2626" s="122">
        <v>48</v>
      </c>
      <c r="F2626" s="122">
        <v>0.62097250806920001</v>
      </c>
      <c r="G2626" s="122">
        <v>0.61224719098479996</v>
      </c>
      <c r="H2626" s="122">
        <v>0.62987355736200001</v>
      </c>
      <c r="I2626" s="122">
        <v>0.58944303355280003</v>
      </c>
      <c r="J2626" s="122">
        <v>0.60379497349919997</v>
      </c>
      <c r="K2626" s="122">
        <v>0.59731071832039995</v>
      </c>
      <c r="L2626" s="122">
        <v>0.59709975293640005</v>
      </c>
      <c r="M2626" s="122">
        <v>0.62142139096240001</v>
      </c>
      <c r="N2626" s="122">
        <v>0.65023596504720005</v>
      </c>
      <c r="O2626" s="122">
        <v>0.55829194652280001</v>
      </c>
      <c r="P2626" s="122">
        <v>0.53613921261599995</v>
      </c>
      <c r="Q2626" s="122">
        <v>0.4989559220268</v>
      </c>
      <c r="R2626" s="122">
        <v>0.47134695760599998</v>
      </c>
      <c r="S2626" s="122">
        <v>0.4747872928288</v>
      </c>
      <c r="T2626" s="122">
        <v>0.45718908138960002</v>
      </c>
      <c r="U2626" s="122">
        <v>0.43123794799960002</v>
      </c>
      <c r="V2626" s="122">
        <v>0.43110564491679998</v>
      </c>
      <c r="W2626" s="122">
        <v>0.41557419062040002</v>
      </c>
      <c r="X2626" s="122">
        <v>0.38543243361840002</v>
      </c>
      <c r="Y2626" s="122">
        <v>0.36320085994360002</v>
      </c>
      <c r="Z2626" s="122">
        <v>0.3915517486608</v>
      </c>
      <c r="AA2626" s="122">
        <v>0.41319356549519998</v>
      </c>
      <c r="AB2626" s="122">
        <v>0.35705353609520002</v>
      </c>
      <c r="AC2626" s="122">
        <v>0.35683041780680003</v>
      </c>
      <c r="AD2626" s="122">
        <v>0.35594881812279999</v>
      </c>
      <c r="AE2626" s="122">
        <v>0.3434828785108</v>
      </c>
      <c r="AF2626" s="122">
        <v>0.34774865307840003</v>
      </c>
      <c r="AG2626" s="122">
        <v>0.32890355476720001</v>
      </c>
      <c r="AH2626" s="122">
        <v>0.31939541130560001</v>
      </c>
      <c r="AI2626" s="122">
        <v>0.33945370534039998</v>
      </c>
      <c r="AJ2626" s="122">
        <v>0.3104410850548</v>
      </c>
      <c r="AK2626" s="122">
        <v>0.31118914257199998</v>
      </c>
      <c r="AL2626" s="122">
        <v>0</v>
      </c>
    </row>
    <row r="2627" spans="1:38" hidden="1" x14ac:dyDescent="0.25">
      <c r="A2627" s="122" t="s">
        <v>2029</v>
      </c>
      <c r="B2627" s="122">
        <v>1</v>
      </c>
      <c r="C2627" s="122" t="s">
        <v>2228</v>
      </c>
      <c r="D2627" s="122" t="s">
        <v>2162</v>
      </c>
      <c r="E2627" s="122">
        <v>48</v>
      </c>
      <c r="F2627" s="122">
        <v>4.5018662626000003E-2</v>
      </c>
      <c r="G2627" s="122">
        <v>4.5900139994799999E-2</v>
      </c>
      <c r="H2627" s="122">
        <v>4.70821067752E-2</v>
      </c>
      <c r="I2627" s="122">
        <v>4.8326254466000002E-2</v>
      </c>
      <c r="J2627" s="122">
        <v>5.0351724113599998E-2</v>
      </c>
      <c r="K2627" s="122">
        <v>4.9887339042800002E-2</v>
      </c>
      <c r="L2627" s="122">
        <v>5.0187842062399998E-2</v>
      </c>
      <c r="M2627" s="122">
        <v>4.9448234222800001E-2</v>
      </c>
      <c r="N2627" s="122">
        <v>4.7827540824000002E-2</v>
      </c>
      <c r="O2627" s="122">
        <v>4.5004296595999999E-2</v>
      </c>
      <c r="P2627" s="122">
        <v>4.3576730612799999E-2</v>
      </c>
      <c r="Q2627" s="122">
        <v>4.2006979109200003E-2</v>
      </c>
      <c r="R2627" s="122">
        <v>4.0244191803199998E-2</v>
      </c>
      <c r="S2627" s="122">
        <v>3.7761779092799999E-2</v>
      </c>
      <c r="T2627" s="122">
        <v>3.5684097324399998E-2</v>
      </c>
      <c r="U2627" s="122">
        <v>3.40877273604E-2</v>
      </c>
      <c r="V2627" s="122">
        <v>3.4060631401999997E-2</v>
      </c>
      <c r="W2627" s="122">
        <v>3.21778953496E-2</v>
      </c>
      <c r="X2627" s="122">
        <v>3.0283304791600001E-2</v>
      </c>
      <c r="Y2627" s="122">
        <v>2.98976585376E-2</v>
      </c>
      <c r="Z2627" s="122">
        <v>2.7307968612400001E-2</v>
      </c>
      <c r="AA2627" s="122">
        <v>2.7534029963999999E-2</v>
      </c>
      <c r="AB2627" s="122">
        <v>2.5492649870800001E-2</v>
      </c>
      <c r="AC2627" s="122">
        <v>2.5531782877999998E-2</v>
      </c>
      <c r="AD2627" s="122">
        <v>2.4788170022000001E-2</v>
      </c>
      <c r="AE2627" s="122">
        <v>2.3242718405200001E-2</v>
      </c>
      <c r="AF2627" s="122">
        <v>2.3073967462000002E-2</v>
      </c>
      <c r="AG2627" s="122">
        <v>2.2326541526800001E-2</v>
      </c>
      <c r="AH2627" s="122">
        <v>2.2408897134399999E-2</v>
      </c>
      <c r="AI2627" s="122">
        <v>2.25578214008E-2</v>
      </c>
      <c r="AJ2627" s="122">
        <v>2.0256747209999999E-2</v>
      </c>
      <c r="AK2627" s="122">
        <v>2.04237872944E-2</v>
      </c>
      <c r="AL2627" s="122">
        <v>0</v>
      </c>
    </row>
    <row r="2628" spans="1:38" hidden="1" x14ac:dyDescent="0.25">
      <c r="A2628" s="122" t="s">
        <v>2029</v>
      </c>
      <c r="B2628" s="122">
        <v>1</v>
      </c>
      <c r="C2628" s="122" t="s">
        <v>2228</v>
      </c>
      <c r="D2628" s="122" t="s">
        <v>2163</v>
      </c>
      <c r="E2628" s="122">
        <v>48</v>
      </c>
      <c r="F2628" s="122">
        <v>0.19307819126119999</v>
      </c>
      <c r="G2628" s="122">
        <v>0.18876731186039999</v>
      </c>
      <c r="H2628" s="122">
        <v>0.18679298641639999</v>
      </c>
      <c r="I2628" s="122">
        <v>0.18363277579080001</v>
      </c>
      <c r="J2628" s="122">
        <v>0.18211991777280001</v>
      </c>
      <c r="K2628" s="122">
        <v>0.1806673407336</v>
      </c>
      <c r="L2628" s="122">
        <v>0.17566254533799999</v>
      </c>
      <c r="M2628" s="122">
        <v>0.16576235881519999</v>
      </c>
      <c r="N2628" s="122">
        <v>0.1571813407248</v>
      </c>
      <c r="O2628" s="122">
        <v>0.13902465332280001</v>
      </c>
      <c r="P2628" s="122">
        <v>0.1409371530588</v>
      </c>
      <c r="Q2628" s="122">
        <v>0.126401229556</v>
      </c>
      <c r="R2628" s="122">
        <v>0.1185505951896</v>
      </c>
      <c r="S2628" s="122">
        <v>0.11527819334640001</v>
      </c>
      <c r="T2628" s="122">
        <v>0.1132946454052</v>
      </c>
      <c r="U2628" s="122">
        <v>0.1070423889444</v>
      </c>
      <c r="V2628" s="122">
        <v>0.1029764973692</v>
      </c>
      <c r="W2628" s="122">
        <v>9.4772644290799998E-2</v>
      </c>
      <c r="X2628" s="122">
        <v>8.73604673704E-2</v>
      </c>
      <c r="Y2628" s="122">
        <v>8.2764403318800001E-2</v>
      </c>
      <c r="Z2628" s="122">
        <v>8.4135646660800006E-2</v>
      </c>
      <c r="AA2628" s="122">
        <v>8.4474154489199996E-2</v>
      </c>
      <c r="AB2628" s="122">
        <v>8.0396282094800001E-2</v>
      </c>
      <c r="AC2628" s="122">
        <v>7.8870745298800005E-2</v>
      </c>
      <c r="AD2628" s="122">
        <v>7.8554614188399999E-2</v>
      </c>
      <c r="AE2628" s="122">
        <v>6.3746807406799999E-2</v>
      </c>
      <c r="AF2628" s="122">
        <v>6.2682398682399998E-2</v>
      </c>
      <c r="AG2628" s="122">
        <v>6.1235491657199999E-2</v>
      </c>
      <c r="AH2628" s="122">
        <v>5.7554730492000002E-2</v>
      </c>
      <c r="AI2628" s="122">
        <v>5.7914594623199998E-2</v>
      </c>
      <c r="AJ2628" s="122">
        <v>5.0806864119199997E-2</v>
      </c>
      <c r="AK2628" s="122">
        <v>5.1236512692400003E-2</v>
      </c>
      <c r="AL2628" s="122">
        <v>0</v>
      </c>
    </row>
    <row r="2629" spans="1:38" hidden="1" x14ac:dyDescent="0.25">
      <c r="A2629" s="122" t="s">
        <v>2029</v>
      </c>
      <c r="B2629" s="122">
        <v>1</v>
      </c>
      <c r="C2629" s="122" t="s">
        <v>2228</v>
      </c>
      <c r="D2629" s="122" t="s">
        <v>2164</v>
      </c>
      <c r="E2629" s="122">
        <v>48</v>
      </c>
      <c r="F2629" s="122">
        <v>1.71733426816E-2</v>
      </c>
      <c r="G2629" s="122">
        <v>1.6744794388000001E-2</v>
      </c>
      <c r="H2629" s="122">
        <v>1.6547604841599999E-2</v>
      </c>
      <c r="I2629" s="122">
        <v>1.5577275725200001E-2</v>
      </c>
      <c r="J2629" s="122">
        <v>1.54642801488E-2</v>
      </c>
      <c r="K2629" s="122">
        <v>1.5054391116800001E-2</v>
      </c>
      <c r="L2629" s="122">
        <v>1.46474149416E-2</v>
      </c>
      <c r="M2629" s="122">
        <v>1.40888609904E-2</v>
      </c>
      <c r="N2629" s="122">
        <v>1.3792886898E-2</v>
      </c>
      <c r="O2629" s="122">
        <v>1.18786629332E-2</v>
      </c>
      <c r="P2629" s="122">
        <v>1.16315402056E-2</v>
      </c>
      <c r="Q2629" s="122">
        <v>1.4831085418800001E-2</v>
      </c>
      <c r="R2629" s="122">
        <v>1.32991621112E-2</v>
      </c>
      <c r="S2629" s="122">
        <v>1.1679589222000001E-2</v>
      </c>
      <c r="T2629" s="122">
        <v>1.0344960035199999E-2</v>
      </c>
      <c r="U2629" s="122">
        <v>9.6001303720000004E-3</v>
      </c>
      <c r="V2629" s="122">
        <v>9.3480616880000002E-3</v>
      </c>
      <c r="W2629" s="122">
        <v>8.1063518787999993E-3</v>
      </c>
      <c r="X2629" s="122">
        <v>7.1636760384000001E-3</v>
      </c>
      <c r="Y2629" s="122">
        <v>7.5838074368000004E-3</v>
      </c>
      <c r="Z2629" s="122">
        <v>6.742085672E-3</v>
      </c>
      <c r="AA2629" s="122">
        <v>6.6221002399999996E-3</v>
      </c>
      <c r="AB2629" s="122">
        <v>6.2307359267999999E-3</v>
      </c>
      <c r="AC2629" s="122">
        <v>5.8803761127999999E-3</v>
      </c>
      <c r="AD2629" s="122">
        <v>5.6669290495999997E-3</v>
      </c>
      <c r="AE2629" s="122">
        <v>5.6061586028E-3</v>
      </c>
      <c r="AF2629" s="122">
        <v>5.5606241068000004E-3</v>
      </c>
      <c r="AG2629" s="122">
        <v>5.3424263451999996E-3</v>
      </c>
      <c r="AH2629" s="122">
        <v>4.9561992059999997E-3</v>
      </c>
      <c r="AI2629" s="122">
        <v>4.9806582224000001E-3</v>
      </c>
      <c r="AJ2629" s="122">
        <v>4.5649733163999999E-3</v>
      </c>
      <c r="AK2629" s="122">
        <v>4.5963656871999999E-3</v>
      </c>
      <c r="AL2629" s="122">
        <v>0</v>
      </c>
    </row>
    <row r="2630" spans="1:38" hidden="1" x14ac:dyDescent="0.25">
      <c r="A2630" s="122" t="s">
        <v>2029</v>
      </c>
      <c r="B2630" s="122">
        <v>1</v>
      </c>
      <c r="C2630" s="122" t="s">
        <v>2228</v>
      </c>
      <c r="D2630" s="122" t="s">
        <v>2165</v>
      </c>
      <c r="E2630" s="122">
        <v>48</v>
      </c>
      <c r="F2630" s="122">
        <v>0.18733472818479999</v>
      </c>
      <c r="G2630" s="122">
        <v>0.19154410072280001</v>
      </c>
      <c r="H2630" s="122">
        <v>0.21927500315000001</v>
      </c>
      <c r="I2630" s="122">
        <v>0.18951744904119999</v>
      </c>
      <c r="J2630" s="122">
        <v>0.1815099389124</v>
      </c>
      <c r="K2630" s="122">
        <v>0.2000772231388</v>
      </c>
      <c r="L2630" s="122">
        <v>0.1837223338132</v>
      </c>
      <c r="M2630" s="122">
        <v>0.19029029792919999</v>
      </c>
      <c r="N2630" s="122">
        <v>0.16845967230680001</v>
      </c>
      <c r="O2630" s="122">
        <v>0.146363958622</v>
      </c>
      <c r="P2630" s="122">
        <v>0.1293158835556</v>
      </c>
      <c r="Q2630" s="122">
        <v>0.1270966872308</v>
      </c>
      <c r="R2630" s="122">
        <v>0.1131955694408</v>
      </c>
      <c r="S2630" s="122">
        <v>0.1177700958728</v>
      </c>
      <c r="T2630" s="122">
        <v>0.10841424732880001</v>
      </c>
      <c r="U2630" s="122">
        <v>0.1064882535864</v>
      </c>
      <c r="V2630" s="122">
        <v>9.8504552154400002E-2</v>
      </c>
      <c r="W2630" s="122">
        <v>0.1013164080208</v>
      </c>
      <c r="X2630" s="122">
        <v>7.91329403284E-2</v>
      </c>
      <c r="Y2630" s="122">
        <v>8.8200397952800005E-2</v>
      </c>
      <c r="Z2630" s="122">
        <v>8.9561461214400007E-2</v>
      </c>
      <c r="AA2630" s="122">
        <v>0.10032059146199999</v>
      </c>
      <c r="AB2630" s="122">
        <v>0.10590644543079999</v>
      </c>
      <c r="AC2630" s="122">
        <v>0.10920914397960001</v>
      </c>
      <c r="AD2630" s="122">
        <v>9.6969038160400006E-2</v>
      </c>
      <c r="AE2630" s="122">
        <v>0.1097628025172</v>
      </c>
      <c r="AF2630" s="122">
        <v>0.13661915033479999</v>
      </c>
      <c r="AG2630" s="122">
        <v>0.10895087185919999</v>
      </c>
      <c r="AH2630" s="122">
        <v>9.7900835225200003E-2</v>
      </c>
      <c r="AI2630" s="122">
        <v>0.1107474732756</v>
      </c>
      <c r="AJ2630" s="122">
        <v>7.8087604795199994E-2</v>
      </c>
      <c r="AK2630" s="122">
        <v>7.8165206291199996E-2</v>
      </c>
      <c r="AL2630" s="122">
        <v>0</v>
      </c>
    </row>
    <row r="2631" spans="1:38" hidden="1" x14ac:dyDescent="0.25">
      <c r="A2631" s="122" t="s">
        <v>2029</v>
      </c>
      <c r="B2631" s="122">
        <v>1</v>
      </c>
      <c r="C2631" s="122" t="s">
        <v>2228</v>
      </c>
      <c r="D2631" s="122" t="s">
        <v>2166</v>
      </c>
      <c r="E2631" s="122">
        <v>48</v>
      </c>
      <c r="F2631" s="122">
        <v>0.134736670768</v>
      </c>
      <c r="G2631" s="122">
        <v>0.13223347497080001</v>
      </c>
      <c r="H2631" s="122">
        <v>0.1332013055072</v>
      </c>
      <c r="I2631" s="122">
        <v>0.13451257157240001</v>
      </c>
      <c r="J2631" s="122">
        <v>0.13622004668439999</v>
      </c>
      <c r="K2631" s="122">
        <v>0.13390965850360001</v>
      </c>
      <c r="L2631" s="122">
        <v>0.1299616163216</v>
      </c>
      <c r="M2631" s="122">
        <v>0.1275473244416</v>
      </c>
      <c r="N2631" s="122">
        <v>0.11969464622919999</v>
      </c>
      <c r="O2631" s="122">
        <v>0.1064260341004</v>
      </c>
      <c r="P2631" s="122">
        <v>0.1029913203256</v>
      </c>
      <c r="Q2631" s="122">
        <v>0.10121043569</v>
      </c>
      <c r="R2631" s="122">
        <v>9.3850146462800002E-2</v>
      </c>
      <c r="S2631" s="122">
        <v>8.2979519249199996E-2</v>
      </c>
      <c r="T2631" s="122">
        <v>7.99826977376E-2</v>
      </c>
      <c r="U2631" s="122">
        <v>7.3929661512000006E-2</v>
      </c>
      <c r="V2631" s="122">
        <v>7.12118317148E-2</v>
      </c>
      <c r="W2631" s="122">
        <v>6.439166566E-2</v>
      </c>
      <c r="X2631" s="122">
        <v>5.90642172568E-2</v>
      </c>
      <c r="Y2631" s="122">
        <v>5.6003751050800001E-2</v>
      </c>
      <c r="Z2631" s="122">
        <v>6.0010094981200003E-2</v>
      </c>
      <c r="AA2631" s="122">
        <v>5.69280678764E-2</v>
      </c>
      <c r="AB2631" s="122">
        <v>5.6540807332800001E-2</v>
      </c>
      <c r="AC2631" s="122">
        <v>5.3849427755199998E-2</v>
      </c>
      <c r="AD2631" s="122">
        <v>5.0530157246800003E-2</v>
      </c>
      <c r="AE2631" s="122">
        <v>5.5226072885199998E-2</v>
      </c>
      <c r="AF2631" s="122">
        <v>5.4278216437200003E-2</v>
      </c>
      <c r="AG2631" s="122">
        <v>5.2356653882400003E-2</v>
      </c>
      <c r="AH2631" s="122">
        <v>5.1007247625600001E-2</v>
      </c>
      <c r="AI2631" s="122">
        <v>5.2215135946400003E-2</v>
      </c>
      <c r="AJ2631" s="122">
        <v>4.8110852327999998E-2</v>
      </c>
      <c r="AK2631" s="122">
        <v>4.8349380279200001E-2</v>
      </c>
      <c r="AL2631" s="122">
        <v>0</v>
      </c>
    </row>
    <row r="2632" spans="1:38" hidden="1" x14ac:dyDescent="0.25">
      <c r="A2632" s="122" t="s">
        <v>2029</v>
      </c>
      <c r="B2632" s="122">
        <v>1</v>
      </c>
      <c r="C2632" s="122" t="s">
        <v>2228</v>
      </c>
      <c r="D2632" s="122" t="s">
        <v>2167</v>
      </c>
      <c r="E2632" s="122">
        <v>48</v>
      </c>
      <c r="F2632" s="122">
        <v>4.7106994846799997E-2</v>
      </c>
      <c r="G2632" s="122">
        <v>4.69119329224E-2</v>
      </c>
      <c r="H2632" s="122">
        <v>4.6164775005999997E-2</v>
      </c>
      <c r="I2632" s="122">
        <v>4.3849652870799997E-2</v>
      </c>
      <c r="J2632" s="122">
        <v>4.3533180611199998E-2</v>
      </c>
      <c r="K2632" s="122">
        <v>4.2553392167999998E-2</v>
      </c>
      <c r="L2632" s="122">
        <v>4.09302672604E-2</v>
      </c>
      <c r="M2632" s="122">
        <v>4.0148031184800002E-2</v>
      </c>
      <c r="N2632" s="122">
        <v>3.9116286915999998E-2</v>
      </c>
      <c r="O2632" s="122">
        <v>3.5052365499200003E-2</v>
      </c>
      <c r="P2632" s="122">
        <v>3.2803166337199999E-2</v>
      </c>
      <c r="Q2632" s="122">
        <v>2.9959201353199998E-2</v>
      </c>
      <c r="R2632" s="122">
        <v>2.7553959806800001E-2</v>
      </c>
      <c r="S2632" s="122">
        <v>2.5900784949199999E-2</v>
      </c>
      <c r="T2632" s="122">
        <v>2.4523974644399999E-2</v>
      </c>
      <c r="U2632" s="122">
        <v>2.3242118401599999E-2</v>
      </c>
      <c r="V2632" s="122">
        <v>2.24474559288E-2</v>
      </c>
      <c r="W2632" s="122">
        <v>2.03944453328E-2</v>
      </c>
      <c r="X2632" s="122">
        <v>1.9305108396000002E-2</v>
      </c>
      <c r="Y2632" s="122">
        <v>1.8089439421200001E-2</v>
      </c>
      <c r="Z2632" s="122">
        <v>1.6498048579600001E-2</v>
      </c>
      <c r="AA2632" s="122">
        <v>1.6103324938399999E-2</v>
      </c>
      <c r="AB2632" s="122">
        <v>1.52483025408E-2</v>
      </c>
      <c r="AC2632" s="122">
        <v>1.44518570532E-2</v>
      </c>
      <c r="AD2632" s="122">
        <v>1.31585777344E-2</v>
      </c>
      <c r="AE2632" s="122">
        <v>1.3008430853599999E-2</v>
      </c>
      <c r="AF2632" s="122">
        <v>1.2259500069600001E-2</v>
      </c>
      <c r="AG2632" s="122">
        <v>1.1948454686000001E-2</v>
      </c>
      <c r="AH2632" s="122">
        <v>1.11989204684E-2</v>
      </c>
      <c r="AI2632" s="122">
        <v>1.1455656629199999E-2</v>
      </c>
      <c r="AJ2632" s="122">
        <v>1.00389048424E-2</v>
      </c>
      <c r="AK2632" s="122">
        <v>1.0116848224E-2</v>
      </c>
      <c r="AL2632" s="122">
        <v>0</v>
      </c>
    </row>
    <row r="2633" spans="1:38" hidden="1" x14ac:dyDescent="0.25">
      <c r="A2633" s="122" t="s">
        <v>2029</v>
      </c>
      <c r="B2633" s="122">
        <v>1</v>
      </c>
      <c r="C2633" s="122" t="s">
        <v>2228</v>
      </c>
      <c r="D2633" s="122" t="s">
        <v>2168</v>
      </c>
      <c r="E2633" s="122">
        <v>48</v>
      </c>
      <c r="F2633" s="122">
        <v>2.2367263956799999E-2</v>
      </c>
      <c r="G2633" s="122">
        <v>2.1487725288400001E-2</v>
      </c>
      <c r="H2633" s="122">
        <v>2.1785627248000001E-2</v>
      </c>
      <c r="I2633" s="122">
        <v>2.3714020391600001E-2</v>
      </c>
      <c r="J2633" s="122">
        <v>2.3711729759199999E-2</v>
      </c>
      <c r="K2633" s="122">
        <v>2.5223020519200001E-2</v>
      </c>
      <c r="L2633" s="122">
        <v>2.6222017152799999E-2</v>
      </c>
      <c r="M2633" s="122">
        <v>2.5124715338800001E-2</v>
      </c>
      <c r="N2633" s="122">
        <v>2.28191100956E-2</v>
      </c>
      <c r="O2633" s="122">
        <v>2.21295619776E-2</v>
      </c>
      <c r="P2633" s="122">
        <v>2.3061414513199999E-2</v>
      </c>
      <c r="Q2633" s="122">
        <v>2.0585657772399998E-2</v>
      </c>
      <c r="R2633" s="122">
        <v>2.05831256624E-2</v>
      </c>
      <c r="S2633" s="122">
        <v>1.9335719404400001E-2</v>
      </c>
      <c r="T2633" s="122">
        <v>1.9394274488400001E-2</v>
      </c>
      <c r="U2633" s="122">
        <v>1.7666375364400001E-2</v>
      </c>
      <c r="V2633" s="122">
        <v>1.8077239476800001E-2</v>
      </c>
      <c r="W2633" s="122">
        <v>1.3828197796000001E-2</v>
      </c>
      <c r="X2633" s="122">
        <v>1.4029337756E-2</v>
      </c>
      <c r="Y2633" s="122">
        <v>1.39975428264E-2</v>
      </c>
      <c r="Z2633" s="122">
        <v>1.1842171608400001E-2</v>
      </c>
      <c r="AA2633" s="122">
        <v>1.1276188033600001E-2</v>
      </c>
      <c r="AB2633" s="122">
        <v>1.0971030249200001E-2</v>
      </c>
      <c r="AC2633" s="122">
        <v>1.054182052E-2</v>
      </c>
      <c r="AD2633" s="122">
        <v>9.687319166E-3</v>
      </c>
      <c r="AE2633" s="122">
        <v>9.9148587972000008E-3</v>
      </c>
      <c r="AF2633" s="122">
        <v>9.8623596932000002E-3</v>
      </c>
      <c r="AG2633" s="122">
        <v>1.0080610604400001E-2</v>
      </c>
      <c r="AH2633" s="122">
        <v>9.8157687488000002E-3</v>
      </c>
      <c r="AI2633" s="122">
        <v>1.0317788020400001E-2</v>
      </c>
      <c r="AJ2633" s="122">
        <v>9.0381446315999994E-3</v>
      </c>
      <c r="AK2633" s="122">
        <v>9.0788678792000001E-3</v>
      </c>
      <c r="AL2633" s="122">
        <v>0</v>
      </c>
    </row>
    <row r="2634" spans="1:38" hidden="1" x14ac:dyDescent="0.25">
      <c r="A2634" s="122" t="s">
        <v>2045</v>
      </c>
      <c r="B2634" s="122">
        <v>1</v>
      </c>
      <c r="C2634" s="122" t="s">
        <v>2231</v>
      </c>
      <c r="D2634" s="122" t="s">
        <v>2120</v>
      </c>
      <c r="E2634" s="122">
        <v>49</v>
      </c>
      <c r="F2634" s="122">
        <v>0</v>
      </c>
      <c r="G2634" s="122">
        <v>0</v>
      </c>
      <c r="H2634" s="122">
        <v>0</v>
      </c>
      <c r="I2634" s="122">
        <v>0</v>
      </c>
      <c r="J2634" s="122">
        <v>0</v>
      </c>
      <c r="K2634" s="122">
        <v>0</v>
      </c>
      <c r="L2634" s="122">
        <v>0</v>
      </c>
      <c r="M2634" s="122">
        <v>0</v>
      </c>
      <c r="N2634" s="122">
        <v>0</v>
      </c>
      <c r="O2634" s="122">
        <v>0</v>
      </c>
      <c r="P2634" s="122">
        <v>0</v>
      </c>
      <c r="Q2634" s="122">
        <v>0</v>
      </c>
      <c r="R2634" s="122">
        <v>0</v>
      </c>
      <c r="S2634" s="122">
        <v>0</v>
      </c>
      <c r="T2634" s="122">
        <v>0</v>
      </c>
      <c r="U2634" s="122">
        <v>0</v>
      </c>
      <c r="V2634" s="122">
        <v>0</v>
      </c>
      <c r="W2634" s="122">
        <v>0</v>
      </c>
      <c r="X2634" s="122">
        <v>0</v>
      </c>
      <c r="Y2634" s="122">
        <v>0</v>
      </c>
      <c r="Z2634" s="122">
        <v>0</v>
      </c>
      <c r="AA2634" s="122">
        <v>0</v>
      </c>
      <c r="AB2634" s="122">
        <v>0</v>
      </c>
      <c r="AC2634" s="122">
        <v>0</v>
      </c>
      <c r="AD2634" s="122">
        <v>0</v>
      </c>
      <c r="AE2634" s="122">
        <v>0</v>
      </c>
      <c r="AF2634" s="122">
        <v>0</v>
      </c>
      <c r="AG2634" s="122">
        <v>0</v>
      </c>
      <c r="AH2634" s="122">
        <v>0</v>
      </c>
      <c r="AI2634" s="122">
        <v>0</v>
      </c>
      <c r="AJ2634" s="122">
        <v>0</v>
      </c>
      <c r="AK2634" s="122">
        <v>0</v>
      </c>
      <c r="AL2634" s="122">
        <v>0</v>
      </c>
    </row>
    <row r="2635" spans="1:38" hidden="1" x14ac:dyDescent="0.25">
      <c r="A2635" s="122" t="s">
        <v>2045</v>
      </c>
      <c r="B2635" s="122">
        <v>1</v>
      </c>
      <c r="C2635" s="122" t="s">
        <v>2231</v>
      </c>
      <c r="D2635" s="122" t="s">
        <v>2121</v>
      </c>
      <c r="E2635" s="122">
        <v>49</v>
      </c>
      <c r="F2635" s="122">
        <v>3.4599399351999999E-3</v>
      </c>
      <c r="G2635" s="122">
        <v>3.9542170695999997E-3</v>
      </c>
      <c r="H2635" s="122">
        <v>4.4484942039999999E-3</v>
      </c>
      <c r="I2635" s="122">
        <v>5.6841870372000003E-3</v>
      </c>
      <c r="J2635" s="122">
        <v>6.9857834900000004E-3</v>
      </c>
      <c r="K2635" s="122">
        <v>7.9084341391999994E-3</v>
      </c>
      <c r="L2635" s="122">
        <v>8.9876058804000004E-3</v>
      </c>
      <c r="M2635" s="122">
        <v>9.9432083379999998E-3</v>
      </c>
      <c r="N2635" s="122">
        <v>1.08354856568E-2</v>
      </c>
      <c r="O2635" s="122">
        <v>1.21370821096E-2</v>
      </c>
      <c r="P2635" s="122">
        <v>1.3562247846E-2</v>
      </c>
      <c r="Q2635" s="122">
        <v>1.1713484812399999E-2</v>
      </c>
      <c r="R2635" s="122">
        <v>9.8945580635999997E-3</v>
      </c>
      <c r="S2635" s="122">
        <v>1.08415699924E-2</v>
      </c>
      <c r="T2635" s="122">
        <v>1.1164163869599999E-2</v>
      </c>
      <c r="U2635" s="122">
        <v>1.0997969508400001E-2</v>
      </c>
      <c r="V2635" s="122">
        <v>1.0908838225599999E-2</v>
      </c>
      <c r="W2635" s="122">
        <v>1.32194809824E-2</v>
      </c>
      <c r="X2635" s="122">
        <v>1.53110994848E-2</v>
      </c>
      <c r="Y2635" s="122">
        <v>1.6565444629999999E-2</v>
      </c>
      <c r="Z2635" s="122">
        <v>1.8230602499199999E-2</v>
      </c>
      <c r="AA2635" s="122">
        <v>6.4724201135999996E-3</v>
      </c>
      <c r="AB2635" s="122">
        <v>5.0056801824399998E-2</v>
      </c>
      <c r="AC2635" s="122">
        <v>2.23113038092E-2</v>
      </c>
      <c r="AD2635" s="122">
        <v>1.6018714922000001E-2</v>
      </c>
      <c r="AE2635" s="122">
        <v>9.2968359204000008E-3</v>
      </c>
      <c r="AF2635" s="122">
        <v>2.4879842455999999E-3</v>
      </c>
      <c r="AG2635" s="122">
        <v>2.586225362E-3</v>
      </c>
      <c r="AH2635" s="122">
        <v>2.3307343808000001E-3</v>
      </c>
      <c r="AI2635" s="122">
        <v>2.2871519663999998E-3</v>
      </c>
      <c r="AJ2635" s="122">
        <v>2.2543812171999999E-3</v>
      </c>
      <c r="AK2635" s="122">
        <v>2.2651987512000002E-3</v>
      </c>
      <c r="AL2635" s="122">
        <v>0</v>
      </c>
    </row>
    <row r="2636" spans="1:38" hidden="1" x14ac:dyDescent="0.25">
      <c r="A2636" s="122" t="s">
        <v>2045</v>
      </c>
      <c r="B2636" s="122">
        <v>1</v>
      </c>
      <c r="C2636" s="122" t="s">
        <v>2231</v>
      </c>
      <c r="D2636" s="122" t="s">
        <v>2122</v>
      </c>
      <c r="E2636" s="122">
        <v>49</v>
      </c>
      <c r="F2636" s="122">
        <v>3.0928854376000002E-3</v>
      </c>
      <c r="G2636" s="122">
        <v>3.5347262160000002E-3</v>
      </c>
      <c r="H2636" s="122">
        <v>3.9765669916E-3</v>
      </c>
      <c r="I2636" s="122">
        <v>5.0811689348000001E-3</v>
      </c>
      <c r="J2636" s="122">
        <v>6.2446829787999999E-3</v>
      </c>
      <c r="K2636" s="122">
        <v>7.0694524291999997E-3</v>
      </c>
      <c r="L2636" s="122">
        <v>8.0341381260000001E-3</v>
      </c>
      <c r="M2636" s="122">
        <v>8.8883636268000006E-3</v>
      </c>
      <c r="N2636" s="122">
        <v>9.6859819616000008E-3</v>
      </c>
      <c r="O2636" s="122">
        <v>1.08494960084E-2</v>
      </c>
      <c r="P2636" s="122">
        <v>1.2123470248399999E-2</v>
      </c>
      <c r="Q2636" s="122">
        <v>1.7872937625200001E-2</v>
      </c>
      <c r="R2636" s="122">
        <v>2.3818898916399999E-2</v>
      </c>
      <c r="S2636" s="122">
        <v>1.84824968384E-2</v>
      </c>
      <c r="T2636" s="122">
        <v>1.0534027428400001E-2</v>
      </c>
      <c r="U2636" s="122">
        <v>1.01444668024E-2</v>
      </c>
      <c r="V2636" s="122">
        <v>9.8224130255999999E-3</v>
      </c>
      <c r="W2636" s="122">
        <v>1.28414598704E-2</v>
      </c>
      <c r="X2636" s="122">
        <v>1.5696991094399999E-2</v>
      </c>
      <c r="Y2636" s="122">
        <v>1.4049893866399999E-2</v>
      </c>
      <c r="Z2636" s="122">
        <v>1.2987811116E-2</v>
      </c>
      <c r="AA2636" s="122">
        <v>5.0366104543999998E-3</v>
      </c>
      <c r="AB2636" s="122">
        <v>1.72424776776E-2</v>
      </c>
      <c r="AC2636" s="122">
        <v>1.1961959830799999E-2</v>
      </c>
      <c r="AD2636" s="122">
        <v>9.9985416075999995E-3</v>
      </c>
      <c r="AE2636" s="122">
        <v>7.8502667459999995E-3</v>
      </c>
      <c r="AF2636" s="122">
        <v>5.9486044659999996E-3</v>
      </c>
      <c r="AG2636" s="122">
        <v>7.6343128008E-3</v>
      </c>
      <c r="AH2636" s="122">
        <v>7.8023948324000003E-3</v>
      </c>
      <c r="AI2636" s="122">
        <v>8.6045550024000002E-3</v>
      </c>
      <c r="AJ2636" s="122">
        <v>9.4612564648000001E-3</v>
      </c>
      <c r="AK2636" s="122">
        <v>9.5212010236000004E-3</v>
      </c>
      <c r="AL2636" s="122">
        <v>0</v>
      </c>
    </row>
    <row r="2637" spans="1:38" hidden="1" x14ac:dyDescent="0.25">
      <c r="A2637" s="122" t="s">
        <v>2045</v>
      </c>
      <c r="B2637" s="122">
        <v>1</v>
      </c>
      <c r="C2637" s="122" t="s">
        <v>2231</v>
      </c>
      <c r="D2637" s="122" t="s">
        <v>2175</v>
      </c>
      <c r="E2637" s="122">
        <v>49</v>
      </c>
      <c r="F2637" s="122">
        <v>0</v>
      </c>
      <c r="G2637" s="122">
        <v>0</v>
      </c>
      <c r="H2637" s="122">
        <v>0</v>
      </c>
      <c r="I2637" s="122">
        <v>0</v>
      </c>
      <c r="J2637" s="122">
        <v>0</v>
      </c>
      <c r="K2637" s="122">
        <v>0</v>
      </c>
      <c r="L2637" s="122">
        <v>0</v>
      </c>
      <c r="M2637" s="122">
        <v>0</v>
      </c>
      <c r="N2637" s="122">
        <v>0</v>
      </c>
      <c r="O2637" s="122">
        <v>0</v>
      </c>
      <c r="P2637" s="122">
        <v>0</v>
      </c>
      <c r="Q2637" s="122">
        <v>0</v>
      </c>
      <c r="R2637" s="122">
        <v>0</v>
      </c>
      <c r="S2637" s="122">
        <v>0</v>
      </c>
      <c r="T2637" s="122">
        <v>0</v>
      </c>
      <c r="U2637" s="122">
        <v>0</v>
      </c>
      <c r="V2637" s="122">
        <v>0</v>
      </c>
      <c r="W2637" s="122">
        <v>0</v>
      </c>
      <c r="X2637" s="122">
        <v>0</v>
      </c>
      <c r="Y2637" s="122">
        <v>0</v>
      </c>
      <c r="Z2637" s="122">
        <v>0</v>
      </c>
      <c r="AA2637" s="122">
        <v>0</v>
      </c>
      <c r="AB2637" s="122">
        <v>0</v>
      </c>
      <c r="AC2637" s="122">
        <v>0</v>
      </c>
      <c r="AD2637" s="122">
        <v>0</v>
      </c>
      <c r="AE2637" s="122">
        <v>0</v>
      </c>
      <c r="AF2637" s="122">
        <v>0</v>
      </c>
      <c r="AG2637" s="122">
        <v>0</v>
      </c>
      <c r="AH2637" s="122">
        <v>0</v>
      </c>
      <c r="AI2637" s="122">
        <v>0</v>
      </c>
      <c r="AJ2637" s="122">
        <v>0</v>
      </c>
      <c r="AK2637" s="122">
        <v>0</v>
      </c>
      <c r="AL2637" s="122">
        <v>0</v>
      </c>
    </row>
    <row r="2638" spans="1:38" hidden="1" x14ac:dyDescent="0.25">
      <c r="A2638" s="122" t="s">
        <v>2045</v>
      </c>
      <c r="B2638" s="122">
        <v>1</v>
      </c>
      <c r="C2638" s="122" t="s">
        <v>2231</v>
      </c>
      <c r="D2638" s="122" t="s">
        <v>2123</v>
      </c>
      <c r="E2638" s="122">
        <v>49</v>
      </c>
      <c r="F2638" s="122">
        <v>3.2677210495999998E-3</v>
      </c>
      <c r="G2638" s="122">
        <v>3.7345383432E-3</v>
      </c>
      <c r="H2638" s="122">
        <v>4.2013556368000003E-3</v>
      </c>
      <c r="I2638" s="122">
        <v>5.3683988679999999E-3</v>
      </c>
      <c r="J2638" s="122">
        <v>6.5976844051999998E-3</v>
      </c>
      <c r="K2638" s="122">
        <v>7.4690766864E-3</v>
      </c>
      <c r="L2638" s="122">
        <v>8.4882944412000005E-3</v>
      </c>
      <c r="M2638" s="122">
        <v>9.3908078740000001E-3</v>
      </c>
      <c r="N2638" s="122">
        <v>1.02335142336E-2</v>
      </c>
      <c r="O2638" s="122">
        <v>1.1462799770799999E-2</v>
      </c>
      <c r="P2638" s="122">
        <v>1.2808789632799999E-2</v>
      </c>
      <c r="Q2638" s="122">
        <v>1.53280117928E-2</v>
      </c>
      <c r="R2638" s="122">
        <v>1.7973268866000001E-2</v>
      </c>
      <c r="S2638" s="122">
        <v>1.9262067117999999E-2</v>
      </c>
      <c r="T2638" s="122">
        <v>1.93538052008E-2</v>
      </c>
      <c r="U2638" s="122">
        <v>1.9065696451200001E-2</v>
      </c>
      <c r="V2638" s="122">
        <v>1.8911181567600001E-2</v>
      </c>
      <c r="W2638" s="122">
        <v>2.4496309191200001E-2</v>
      </c>
      <c r="X2638" s="122">
        <v>2.9758451839199999E-2</v>
      </c>
      <c r="Y2638" s="122">
        <v>2.4435843488E-2</v>
      </c>
      <c r="Z2638" s="122">
        <v>2.03452084388E-2</v>
      </c>
      <c r="AA2638" s="122">
        <v>3.6978094691999999E-3</v>
      </c>
      <c r="AB2638" s="122">
        <v>3.63399011388E-2</v>
      </c>
      <c r="AC2638" s="122">
        <v>1.5318839846800001E-2</v>
      </c>
      <c r="AD2638" s="122">
        <v>1.06588101788E-2</v>
      </c>
      <c r="AE2638" s="122">
        <v>5.6931239764000004E-3</v>
      </c>
      <c r="AF2638" s="122">
        <v>5.9711621760000005E-4</v>
      </c>
      <c r="AG2638" s="122">
        <v>6.2069408799999995E-4</v>
      </c>
      <c r="AH2638" s="122">
        <v>5.5937625239999998E-4</v>
      </c>
      <c r="AI2638" s="122">
        <v>5.4891647160000003E-4</v>
      </c>
      <c r="AJ2638" s="122">
        <v>5.4105149279999999E-4</v>
      </c>
      <c r="AK2638" s="122">
        <v>5.4944674120000001E-4</v>
      </c>
      <c r="AL2638" s="122">
        <v>0</v>
      </c>
    </row>
    <row r="2639" spans="1:38" x14ac:dyDescent="0.25">
      <c r="A2639" s="122" t="s">
        <v>2045</v>
      </c>
      <c r="B2639" s="122">
        <v>1</v>
      </c>
      <c r="C2639" s="122" t="s">
        <v>2231</v>
      </c>
      <c r="D2639" s="122" t="s">
        <v>2124</v>
      </c>
      <c r="E2639" s="122">
        <v>49</v>
      </c>
      <c r="F2639" s="122">
        <v>9.2806620762799996E-2</v>
      </c>
      <c r="G2639" s="122">
        <v>0.1060647094444</v>
      </c>
      <c r="H2639" s="122">
        <v>0.1193227981232</v>
      </c>
      <c r="I2639" s="122">
        <v>0.1524680198244</v>
      </c>
      <c r="J2639" s="122">
        <v>0.1873809866824</v>
      </c>
      <c r="K2639" s="122">
        <v>0.21212941888600001</v>
      </c>
      <c r="L2639" s="122">
        <v>0.24107624583840001</v>
      </c>
      <c r="M2639" s="122">
        <v>0.2667085506204</v>
      </c>
      <c r="N2639" s="122">
        <v>0.29064227327519998</v>
      </c>
      <c r="O2639" s="122">
        <v>0.32555524013319997</v>
      </c>
      <c r="P2639" s="122">
        <v>0.36378272916159998</v>
      </c>
      <c r="Q2639" s="122">
        <v>0.36826109833240001</v>
      </c>
      <c r="R2639" s="122">
        <v>0.37478023023000001</v>
      </c>
      <c r="S2639" s="122">
        <v>0.40500100485320001</v>
      </c>
      <c r="T2639" s="122">
        <v>0.41074784973599998</v>
      </c>
      <c r="U2639" s="122">
        <v>0.38314088098999999</v>
      </c>
      <c r="V2639" s="122">
        <v>0.35788840097919999</v>
      </c>
      <c r="W2639" s="122">
        <v>0.58091402698000005</v>
      </c>
      <c r="X2639" s="122">
        <v>0.80203970241360001</v>
      </c>
      <c r="Y2639" s="122">
        <v>0.5960031755356</v>
      </c>
      <c r="Z2639" s="122">
        <v>0.42666644077400001</v>
      </c>
      <c r="AA2639" s="122">
        <v>0.43003148882679998</v>
      </c>
      <c r="AB2639" s="122">
        <v>0.44806565377000002</v>
      </c>
      <c r="AC2639" s="122">
        <v>0.61826904023920004</v>
      </c>
      <c r="AD2639" s="122">
        <v>0.62865962315519996</v>
      </c>
      <c r="AE2639" s="122">
        <v>0.63308932953840003</v>
      </c>
      <c r="AF2639" s="122">
        <v>0.67352726764399995</v>
      </c>
      <c r="AG2639" s="122">
        <v>0.78984713281039998</v>
      </c>
      <c r="AH2639" s="122">
        <v>0.76885580824919997</v>
      </c>
      <c r="AI2639" s="122">
        <v>0.81311079974599998</v>
      </c>
      <c r="AJ2639" s="122">
        <v>0.86206703098040005</v>
      </c>
      <c r="AK2639" s="122">
        <v>0.85788668404040003</v>
      </c>
      <c r="AL2639" s="122">
        <v>0</v>
      </c>
    </row>
    <row r="2640" spans="1:38" hidden="1" x14ac:dyDescent="0.25">
      <c r="A2640" s="122" t="s">
        <v>2045</v>
      </c>
      <c r="B2640" s="122">
        <v>1</v>
      </c>
      <c r="C2640" s="122" t="s">
        <v>2231</v>
      </c>
      <c r="D2640" s="122" t="s">
        <v>474</v>
      </c>
      <c r="E2640" s="122">
        <v>49</v>
      </c>
      <c r="F2640" s="122">
        <v>2.1846094171999999E-3</v>
      </c>
      <c r="G2640" s="122">
        <v>2.4966964792000001E-3</v>
      </c>
      <c r="H2640" s="122">
        <v>2.8087835384E-3</v>
      </c>
      <c r="I2640" s="122">
        <v>3.5890011864000001E-3</v>
      </c>
      <c r="J2640" s="122">
        <v>4.4108304435999997E-3</v>
      </c>
      <c r="K2640" s="122">
        <v>4.9933929556000003E-3</v>
      </c>
      <c r="L2640" s="122">
        <v>5.6747830355999996E-3</v>
      </c>
      <c r="M2640" s="122">
        <v>6.2781513508000002E-3</v>
      </c>
      <c r="N2640" s="122">
        <v>6.841536114E-3</v>
      </c>
      <c r="O2640" s="122">
        <v>7.6633653711999997E-3</v>
      </c>
      <c r="P2640" s="122">
        <v>8.5632163932000006E-3</v>
      </c>
      <c r="Q2640" s="122">
        <v>5.5117342588000004E-3</v>
      </c>
      <c r="R2640" s="122">
        <v>2.4358631388000001E-3</v>
      </c>
      <c r="S2640" s="122">
        <v>1.0140587416400001E-2</v>
      </c>
      <c r="T2640" s="122">
        <v>1.8779469954000001E-2</v>
      </c>
      <c r="U2640" s="122">
        <v>1.38174591576E-2</v>
      </c>
      <c r="V2640" s="122">
        <v>8.8803306787999994E-3</v>
      </c>
      <c r="W2640" s="122">
        <v>1.3245474068399999E-2</v>
      </c>
      <c r="X2640" s="122">
        <v>1.7521509717600001E-2</v>
      </c>
      <c r="Y2640" s="122">
        <v>4.44960032496E-2</v>
      </c>
      <c r="Z2640" s="122">
        <v>7.0513940915599996E-2</v>
      </c>
      <c r="AA2640" s="122">
        <v>1.0000248551999999E-2</v>
      </c>
      <c r="AB2640" s="122">
        <v>2.0014788981600001E-2</v>
      </c>
      <c r="AC2640" s="122">
        <v>0.13690905018839999</v>
      </c>
      <c r="AD2640" s="122">
        <v>9.3630068473200004E-2</v>
      </c>
      <c r="AE2640" s="122">
        <v>4.7566953450799997E-2</v>
      </c>
      <c r="AF2640" s="122">
        <v>0</v>
      </c>
      <c r="AG2640" s="122">
        <v>2.17876429064E-2</v>
      </c>
      <c r="AH2640" s="122">
        <v>3.3485405609599998E-2</v>
      </c>
      <c r="AI2640" s="122">
        <v>4.7096676706799998E-2</v>
      </c>
      <c r="AJ2640" s="122">
        <v>6.1138818647199999E-2</v>
      </c>
      <c r="AK2640" s="122">
        <v>6.1542403356000003E-2</v>
      </c>
      <c r="AL2640" s="122">
        <v>0</v>
      </c>
    </row>
    <row r="2641" spans="1:38" hidden="1" x14ac:dyDescent="0.25">
      <c r="A2641" s="122" t="s">
        <v>2045</v>
      </c>
      <c r="B2641" s="122">
        <v>1</v>
      </c>
      <c r="C2641" s="122" t="s">
        <v>2231</v>
      </c>
      <c r="D2641" s="122" t="s">
        <v>2125</v>
      </c>
      <c r="E2641" s="122">
        <v>49</v>
      </c>
      <c r="F2641" s="122">
        <v>2.4865435000000001E-3</v>
      </c>
      <c r="G2641" s="122">
        <v>2.8417639991999998E-3</v>
      </c>
      <c r="H2641" s="122">
        <v>3.1969845011999998E-3</v>
      </c>
      <c r="I2641" s="122">
        <v>4.0850357491999997E-3</v>
      </c>
      <c r="J2641" s="122">
        <v>5.0204497335999999E-3</v>
      </c>
      <c r="K2641" s="122">
        <v>5.6835280012000004E-3</v>
      </c>
      <c r="L2641" s="122">
        <v>6.4590927604000004E-3</v>
      </c>
      <c r="M2641" s="122">
        <v>7.1458523919999996E-3</v>
      </c>
      <c r="N2641" s="122">
        <v>7.7871023607999999E-3</v>
      </c>
      <c r="O2641" s="122">
        <v>8.7225163424000003E-3</v>
      </c>
      <c r="P2641" s="122">
        <v>9.7467354515999999E-3</v>
      </c>
      <c r="Q2641" s="122">
        <v>1.24160830752E-2</v>
      </c>
      <c r="R2641" s="122">
        <v>1.5198597069600001E-2</v>
      </c>
      <c r="S2641" s="122">
        <v>1.5963016557600001E-2</v>
      </c>
      <c r="T2641" s="122">
        <v>1.5667793853599999E-2</v>
      </c>
      <c r="U2641" s="122">
        <v>1.54345657116E-2</v>
      </c>
      <c r="V2641" s="122">
        <v>1.53094881408E-2</v>
      </c>
      <c r="W2641" s="122">
        <v>1.76804578748E-2</v>
      </c>
      <c r="X2641" s="122">
        <v>1.9712748638800001E-2</v>
      </c>
      <c r="Y2641" s="122">
        <v>3.4970441290400001E-2</v>
      </c>
      <c r="Z2641" s="122">
        <v>4.9994929370400003E-2</v>
      </c>
      <c r="AA2641" s="122">
        <v>1.53950869352E-2</v>
      </c>
      <c r="AB2641" s="122">
        <v>2.0517078173200001E-2</v>
      </c>
      <c r="AC2641" s="122">
        <v>5.1889539836400003E-2</v>
      </c>
      <c r="AD2641" s="122">
        <v>3.9240057443999998E-2</v>
      </c>
      <c r="AE2641" s="122">
        <v>2.5655943874400001E-2</v>
      </c>
      <c r="AF2641" s="122">
        <v>1.2282348892800001E-2</v>
      </c>
      <c r="AG2641" s="122">
        <v>1.27673325444E-2</v>
      </c>
      <c r="AH2641" s="122">
        <v>1.15060587264E-2</v>
      </c>
      <c r="AI2641" s="122">
        <v>1.1290906872E-2</v>
      </c>
      <c r="AJ2641" s="122">
        <v>1.1129128614799999E-2</v>
      </c>
      <c r="AK2641" s="122">
        <v>1.1165612141599999E-2</v>
      </c>
      <c r="AL2641" s="122">
        <v>0</v>
      </c>
    </row>
    <row r="2642" spans="1:38" hidden="1" x14ac:dyDescent="0.25">
      <c r="A2642" s="122" t="s">
        <v>2045</v>
      </c>
      <c r="B2642" s="122">
        <v>1</v>
      </c>
      <c r="C2642" s="122" t="s">
        <v>2231</v>
      </c>
      <c r="D2642" s="122" t="s">
        <v>2126</v>
      </c>
      <c r="E2642" s="122">
        <v>49</v>
      </c>
      <c r="F2642" s="122">
        <v>2.6743497200000001E-4</v>
      </c>
      <c r="G2642" s="122">
        <v>3.0563996679999999E-4</v>
      </c>
      <c r="H2642" s="122">
        <v>3.4384496159999998E-4</v>
      </c>
      <c r="I2642" s="122">
        <v>4.393574528E-4</v>
      </c>
      <c r="J2642" s="122">
        <v>5.39963942E-4</v>
      </c>
      <c r="K2642" s="122">
        <v>6.1127993359999999E-4</v>
      </c>
      <c r="L2642" s="122">
        <v>6.9469417359999998E-4</v>
      </c>
      <c r="M2642" s="122">
        <v>7.6855716559999997E-4</v>
      </c>
      <c r="N2642" s="122">
        <v>8.3752546080000003E-4</v>
      </c>
      <c r="O2642" s="122">
        <v>9.3813195000000003E-4</v>
      </c>
      <c r="P2642" s="122">
        <v>1.0482896872E-3</v>
      </c>
      <c r="Q2642" s="122">
        <v>5.2732859480000003E-4</v>
      </c>
      <c r="R2642" s="122">
        <v>0</v>
      </c>
      <c r="S2642" s="122">
        <v>0</v>
      </c>
      <c r="T2642" s="122">
        <v>0</v>
      </c>
      <c r="U2642" s="122">
        <v>1.927657564E-4</v>
      </c>
      <c r="V2642" s="122">
        <v>3.8984371160000002E-4</v>
      </c>
      <c r="W2642" s="122">
        <v>5.4052308799999998E-4</v>
      </c>
      <c r="X2642" s="122">
        <v>6.85820478E-4</v>
      </c>
      <c r="Y2642" s="122">
        <v>3.2197769519999998E-4</v>
      </c>
      <c r="Z2642" s="122">
        <v>0</v>
      </c>
      <c r="AA2642" s="122">
        <v>3.3062436400000002E-4</v>
      </c>
      <c r="AB2642" s="122">
        <v>1.23197612356E-2</v>
      </c>
      <c r="AC2642" s="122">
        <v>0</v>
      </c>
      <c r="AD2642" s="122">
        <v>0</v>
      </c>
      <c r="AE2642" s="122">
        <v>0</v>
      </c>
      <c r="AF2642" s="122">
        <v>0</v>
      </c>
      <c r="AG2642" s="122">
        <v>0</v>
      </c>
      <c r="AH2642" s="122">
        <v>0</v>
      </c>
      <c r="AI2642" s="122">
        <v>0</v>
      </c>
      <c r="AJ2642" s="122">
        <v>0</v>
      </c>
      <c r="AK2642" s="122">
        <v>0</v>
      </c>
      <c r="AL2642" s="122">
        <v>0</v>
      </c>
    </row>
    <row r="2643" spans="1:38" hidden="1" x14ac:dyDescent="0.25">
      <c r="A2643" s="122" t="s">
        <v>2045</v>
      </c>
      <c r="B2643" s="122">
        <v>1</v>
      </c>
      <c r="C2643" s="122" t="s">
        <v>2231</v>
      </c>
      <c r="D2643" s="122" t="s">
        <v>2127</v>
      </c>
      <c r="E2643" s="122">
        <v>49</v>
      </c>
      <c r="F2643" s="122">
        <v>4.0728674587999997E-3</v>
      </c>
      <c r="G2643" s="122">
        <v>4.6547056668000001E-3</v>
      </c>
      <c r="H2643" s="122">
        <v>5.2365438776000002E-3</v>
      </c>
      <c r="I2643" s="122">
        <v>6.6911393976000003E-3</v>
      </c>
      <c r="J2643" s="122">
        <v>8.2233133472000008E-3</v>
      </c>
      <c r="K2643" s="122">
        <v>9.3094113363999999E-3</v>
      </c>
      <c r="L2643" s="122">
        <v>1.0579758089599999E-2</v>
      </c>
      <c r="M2643" s="122">
        <v>1.17046452936E-2</v>
      </c>
      <c r="N2643" s="122">
        <v>1.2754989324E-2</v>
      </c>
      <c r="O2643" s="122">
        <v>1.4287163273600001E-2</v>
      </c>
      <c r="P2643" s="122">
        <v>1.5964796775200001E-2</v>
      </c>
      <c r="Q2643" s="122">
        <v>9.8735541268000007E-3</v>
      </c>
      <c r="R2643" s="122">
        <v>3.7276139264E-3</v>
      </c>
      <c r="S2643" s="122">
        <v>3.0313540824E-3</v>
      </c>
      <c r="T2643" s="122">
        <v>1.9465313224E-3</v>
      </c>
      <c r="U2643" s="122">
        <v>1.9175544528000001E-3</v>
      </c>
      <c r="V2643" s="122">
        <v>1.9020139404E-3</v>
      </c>
      <c r="W2643" s="122">
        <v>3.6816132360000002E-3</v>
      </c>
      <c r="X2643" s="122">
        <v>5.4724529551999999E-3</v>
      </c>
      <c r="Y2643" s="122">
        <v>4.6259879568000001E-3</v>
      </c>
      <c r="Z2643" s="122">
        <v>3.9986847683999996E-3</v>
      </c>
      <c r="AA2643" s="122">
        <v>1.1055368100000001E-2</v>
      </c>
      <c r="AB2643" s="122">
        <v>5.0206895648000002E-3</v>
      </c>
      <c r="AC2643" s="122">
        <v>3.7337428155999998E-3</v>
      </c>
      <c r="AD2643" s="122">
        <v>1.8916080422399999E-2</v>
      </c>
      <c r="AE2643" s="122">
        <v>3.4548106387200003E-2</v>
      </c>
      <c r="AF2643" s="122">
        <v>5.3541420965200003E-2</v>
      </c>
      <c r="AG2643" s="122">
        <v>3.9170229389199999E-2</v>
      </c>
      <c r="AH2643" s="122">
        <v>2.4821101398800002E-2</v>
      </c>
      <c r="AI2643" s="122">
        <v>1.3584414216799999E-2</v>
      </c>
      <c r="AJ2643" s="122">
        <v>2.2543812171999999E-3</v>
      </c>
      <c r="AK2643" s="122">
        <v>2.28460344E-3</v>
      </c>
      <c r="AL2643" s="122">
        <v>0</v>
      </c>
    </row>
    <row r="2644" spans="1:38" hidden="1" x14ac:dyDescent="0.25">
      <c r="A2644" s="122" t="s">
        <v>2045</v>
      </c>
      <c r="B2644" s="122">
        <v>1</v>
      </c>
      <c r="C2644" s="122" t="s">
        <v>2231</v>
      </c>
      <c r="D2644" s="122" t="s">
        <v>2128</v>
      </c>
      <c r="E2644" s="122">
        <v>49</v>
      </c>
      <c r="F2644" s="122">
        <v>2.32133554716E-2</v>
      </c>
      <c r="G2644" s="122">
        <v>2.6529549110400001E-2</v>
      </c>
      <c r="H2644" s="122">
        <v>2.9845742749199999E-2</v>
      </c>
      <c r="I2644" s="122">
        <v>3.8136226844800003E-2</v>
      </c>
      <c r="J2644" s="122">
        <v>4.6868870092799997E-2</v>
      </c>
      <c r="K2644" s="122">
        <v>5.3059098217999999E-2</v>
      </c>
      <c r="L2644" s="122">
        <v>6.0299454328399997E-2</v>
      </c>
      <c r="M2644" s="122">
        <v>6.6710762031199994E-2</v>
      </c>
      <c r="N2644" s="122">
        <v>7.2697210056799993E-2</v>
      </c>
      <c r="O2644" s="122">
        <v>8.1429853304800001E-2</v>
      </c>
      <c r="P2644" s="122">
        <v>9.09915449632E-2</v>
      </c>
      <c r="Q2644" s="122">
        <v>8.5714063691199993E-2</v>
      </c>
      <c r="R2644" s="122">
        <v>8.08002524168E-2</v>
      </c>
      <c r="S2644" s="122">
        <v>9.4121686848E-2</v>
      </c>
      <c r="T2644" s="122">
        <v>0.1031576682416</v>
      </c>
      <c r="U2644" s="122">
        <v>0.113555490062</v>
      </c>
      <c r="V2644" s="122">
        <v>0.12493233355119999</v>
      </c>
      <c r="W2644" s="122">
        <v>0.103558806946</v>
      </c>
      <c r="X2644" s="122">
        <v>7.7959479836000004E-2</v>
      </c>
      <c r="Y2644" s="122">
        <v>0.12276659731840001</v>
      </c>
      <c r="Z2644" s="122">
        <v>0.16751919025520001</v>
      </c>
      <c r="AA2644" s="122">
        <v>0.27374201744959997</v>
      </c>
      <c r="AB2644" s="122">
        <v>0.11017531926519999</v>
      </c>
      <c r="AC2644" s="122">
        <v>0.1354286442964</v>
      </c>
      <c r="AD2644" s="122">
        <v>0.1213062730656</v>
      </c>
      <c r="AE2644" s="122">
        <v>0.10535143790360001</v>
      </c>
      <c r="AF2644" s="122">
        <v>9.3874286676800006E-2</v>
      </c>
      <c r="AG2644" s="122">
        <v>0.1169451440976</v>
      </c>
      <c r="AH2644" s="122">
        <v>0.117701771628</v>
      </c>
      <c r="AI2644" s="122">
        <v>0.12815459553120001</v>
      </c>
      <c r="AJ2644" s="122">
        <v>0.13939829845759999</v>
      </c>
      <c r="AK2644" s="122">
        <v>0.1410155877508</v>
      </c>
      <c r="AL2644" s="122">
        <v>0</v>
      </c>
    </row>
    <row r="2645" spans="1:38" hidden="1" x14ac:dyDescent="0.25">
      <c r="A2645" s="122" t="s">
        <v>2045</v>
      </c>
      <c r="B2645" s="122">
        <v>1</v>
      </c>
      <c r="C2645" s="122" t="s">
        <v>2231</v>
      </c>
      <c r="D2645" s="122" t="s">
        <v>2210</v>
      </c>
      <c r="E2645" s="122">
        <v>49</v>
      </c>
      <c r="F2645" s="122">
        <v>0</v>
      </c>
      <c r="G2645" s="122">
        <v>0</v>
      </c>
      <c r="H2645" s="122">
        <v>0</v>
      </c>
      <c r="I2645" s="122">
        <v>0</v>
      </c>
      <c r="J2645" s="122">
        <v>0</v>
      </c>
      <c r="K2645" s="122">
        <v>0</v>
      </c>
      <c r="L2645" s="122">
        <v>0</v>
      </c>
      <c r="M2645" s="122">
        <v>0</v>
      </c>
      <c r="N2645" s="122">
        <v>0</v>
      </c>
      <c r="O2645" s="122">
        <v>0</v>
      </c>
      <c r="P2645" s="122">
        <v>0</v>
      </c>
      <c r="Q2645" s="122">
        <v>0</v>
      </c>
      <c r="R2645" s="122">
        <v>0</v>
      </c>
      <c r="S2645" s="122">
        <v>0</v>
      </c>
      <c r="T2645" s="122">
        <v>0</v>
      </c>
      <c r="U2645" s="122">
        <v>0</v>
      </c>
      <c r="V2645" s="122">
        <v>0</v>
      </c>
      <c r="W2645" s="122">
        <v>0</v>
      </c>
      <c r="X2645" s="122">
        <v>0</v>
      </c>
      <c r="Y2645" s="122">
        <v>0</v>
      </c>
      <c r="Z2645" s="122">
        <v>0</v>
      </c>
      <c r="AA2645" s="122">
        <v>0</v>
      </c>
      <c r="AB2645" s="122">
        <v>0</v>
      </c>
      <c r="AC2645" s="122">
        <v>0</v>
      </c>
      <c r="AD2645" s="122">
        <v>0</v>
      </c>
      <c r="AE2645" s="122">
        <v>0</v>
      </c>
      <c r="AF2645" s="122">
        <v>0</v>
      </c>
      <c r="AG2645" s="122">
        <v>0</v>
      </c>
      <c r="AH2645" s="122">
        <v>0</v>
      </c>
      <c r="AI2645" s="122">
        <v>0</v>
      </c>
      <c r="AJ2645" s="122">
        <v>0</v>
      </c>
      <c r="AK2645" s="122">
        <v>0</v>
      </c>
      <c r="AL2645" s="122">
        <v>0</v>
      </c>
    </row>
    <row r="2646" spans="1:38" hidden="1" x14ac:dyDescent="0.25">
      <c r="A2646" s="122" t="s">
        <v>2045</v>
      </c>
      <c r="B2646" s="122">
        <v>1</v>
      </c>
      <c r="C2646" s="122" t="s">
        <v>2231</v>
      </c>
      <c r="D2646" s="122" t="s">
        <v>2129</v>
      </c>
      <c r="E2646" s="122">
        <v>49</v>
      </c>
      <c r="F2646" s="122">
        <v>2.9837426807999999E-3</v>
      </c>
      <c r="G2646" s="122">
        <v>3.4099916368000001E-3</v>
      </c>
      <c r="H2646" s="122">
        <v>3.8362405900000001E-3</v>
      </c>
      <c r="I2646" s="122">
        <v>4.9018629771999996E-3</v>
      </c>
      <c r="J2646" s="122">
        <v>6.0243185575999999E-3</v>
      </c>
      <c r="K2646" s="122">
        <v>6.8199832736000002E-3</v>
      </c>
      <c r="L2646" s="122">
        <v>7.7506268223999997E-3</v>
      </c>
      <c r="M2646" s="122">
        <v>8.5747081363999993E-3</v>
      </c>
      <c r="N2646" s="122">
        <v>9.3441798519999994E-3</v>
      </c>
      <c r="O2646" s="122">
        <v>1.04666354324E-2</v>
      </c>
      <c r="P2646" s="122">
        <v>1.1695653253199999E-2</v>
      </c>
      <c r="Q2646" s="122">
        <v>1.3738794750800001E-2</v>
      </c>
      <c r="R2646" s="122">
        <v>1.5891118544000001E-2</v>
      </c>
      <c r="S2646" s="122">
        <v>1.499926652E-2</v>
      </c>
      <c r="T2646" s="122">
        <v>1.27532618444E-2</v>
      </c>
      <c r="U2646" s="122">
        <v>1.24014929276E-2</v>
      </c>
      <c r="V2646" s="122">
        <v>1.2134134045600001E-2</v>
      </c>
      <c r="W2646" s="122">
        <v>1.7209836853999998E-2</v>
      </c>
      <c r="X2646" s="122">
        <v>2.2131869919599999E-2</v>
      </c>
      <c r="Y2646" s="122">
        <v>2.6251174039999998E-2</v>
      </c>
      <c r="Z2646" s="122">
        <v>3.08354705316E-2</v>
      </c>
      <c r="AA2646" s="122">
        <v>2.2788400879999999E-3</v>
      </c>
      <c r="AB2646" s="122">
        <v>2.06842294456E-2</v>
      </c>
      <c r="AC2646" s="122">
        <v>2.8790813175600002E-2</v>
      </c>
      <c r="AD2646" s="122">
        <v>2.1613790338E-2</v>
      </c>
      <c r="AE2646" s="122">
        <v>1.39130982648E-2</v>
      </c>
      <c r="AF2646" s="122">
        <v>6.2962587968E-3</v>
      </c>
      <c r="AG2646" s="122">
        <v>1.4578665950800001E-2</v>
      </c>
      <c r="AH2646" s="122">
        <v>1.8245437767200001E-2</v>
      </c>
      <c r="AI2646" s="122">
        <v>2.31540504776E-2</v>
      </c>
      <c r="AJ2646" s="122">
        <v>2.8248899588E-2</v>
      </c>
      <c r="AK2646" s="122">
        <v>2.8494182480400001E-2</v>
      </c>
      <c r="AL2646" s="122">
        <v>0</v>
      </c>
    </row>
    <row r="2647" spans="1:38" hidden="1" x14ac:dyDescent="0.25">
      <c r="A2647" s="122" t="s">
        <v>2045</v>
      </c>
      <c r="B2647" s="122">
        <v>1</v>
      </c>
      <c r="C2647" s="122" t="s">
        <v>2231</v>
      </c>
      <c r="D2647" s="122" t="s">
        <v>2176</v>
      </c>
      <c r="E2647" s="122">
        <v>49</v>
      </c>
      <c r="F2647" s="122">
        <v>0</v>
      </c>
      <c r="G2647" s="122">
        <v>0</v>
      </c>
      <c r="H2647" s="122">
        <v>0</v>
      </c>
      <c r="I2647" s="122">
        <v>0</v>
      </c>
      <c r="J2647" s="122">
        <v>0</v>
      </c>
      <c r="K2647" s="122">
        <v>0</v>
      </c>
      <c r="L2647" s="122">
        <v>0</v>
      </c>
      <c r="M2647" s="122">
        <v>0</v>
      </c>
      <c r="N2647" s="122">
        <v>0</v>
      </c>
      <c r="O2647" s="122">
        <v>0</v>
      </c>
      <c r="P2647" s="122">
        <v>0</v>
      </c>
      <c r="Q2647" s="122">
        <v>0</v>
      </c>
      <c r="R2647" s="122">
        <v>0</v>
      </c>
      <c r="S2647" s="122">
        <v>0</v>
      </c>
      <c r="T2647" s="122">
        <v>0</v>
      </c>
      <c r="U2647" s="122">
        <v>0</v>
      </c>
      <c r="V2647" s="122">
        <v>0</v>
      </c>
      <c r="W2647" s="122">
        <v>0</v>
      </c>
      <c r="X2647" s="122">
        <v>0</v>
      </c>
      <c r="Y2647" s="122">
        <v>0</v>
      </c>
      <c r="Z2647" s="122">
        <v>0</v>
      </c>
      <c r="AA2647" s="122">
        <v>0</v>
      </c>
      <c r="AB2647" s="122">
        <v>0</v>
      </c>
      <c r="AC2647" s="122">
        <v>0</v>
      </c>
      <c r="AD2647" s="122">
        <v>0</v>
      </c>
      <c r="AE2647" s="122">
        <v>0</v>
      </c>
      <c r="AF2647" s="122">
        <v>0</v>
      </c>
      <c r="AG2647" s="122">
        <v>0</v>
      </c>
      <c r="AH2647" s="122">
        <v>0</v>
      </c>
      <c r="AI2647" s="122">
        <v>0</v>
      </c>
      <c r="AJ2647" s="122">
        <v>0</v>
      </c>
      <c r="AK2647" s="122">
        <v>0</v>
      </c>
      <c r="AL2647" s="122">
        <v>0</v>
      </c>
    </row>
    <row r="2648" spans="1:38" hidden="1" x14ac:dyDescent="0.25">
      <c r="A2648" s="122" t="s">
        <v>2045</v>
      </c>
      <c r="B2648" s="122">
        <v>1</v>
      </c>
      <c r="C2648" s="122" t="s">
        <v>2231</v>
      </c>
      <c r="D2648" s="122" t="s">
        <v>2130</v>
      </c>
      <c r="E2648" s="122">
        <v>49</v>
      </c>
      <c r="F2648" s="122">
        <v>1.5115424548E-3</v>
      </c>
      <c r="G2648" s="122">
        <v>1.7274770912000001E-3</v>
      </c>
      <c r="H2648" s="122">
        <v>1.9434117275999999E-3</v>
      </c>
      <c r="I2648" s="122">
        <v>2.48324832E-3</v>
      </c>
      <c r="J2648" s="122">
        <v>3.0518761952000001E-3</v>
      </c>
      <c r="K2648" s="122">
        <v>3.4549541824000001E-3</v>
      </c>
      <c r="L2648" s="122">
        <v>3.9264114735999998E-3</v>
      </c>
      <c r="M2648" s="122">
        <v>4.3438851035999997E-3</v>
      </c>
      <c r="N2648" s="122">
        <v>4.7336939076000001E-3</v>
      </c>
      <c r="O2648" s="122">
        <v>5.3023217855999996E-3</v>
      </c>
      <c r="P2648" s="122">
        <v>5.9249333192E-3</v>
      </c>
      <c r="Q2648" s="122">
        <v>6.6186167963999997E-3</v>
      </c>
      <c r="R2648" s="122">
        <v>7.3597796356E-3</v>
      </c>
      <c r="S2648" s="122">
        <v>7.5503268736000001E-3</v>
      </c>
      <c r="T2648" s="122">
        <v>7.2015997704000002E-3</v>
      </c>
      <c r="U2648" s="122">
        <v>7.3531076331999996E-3</v>
      </c>
      <c r="V2648" s="122">
        <v>7.5601135764E-3</v>
      </c>
      <c r="W2648" s="122">
        <v>1.3099945415199999E-2</v>
      </c>
      <c r="X2648" s="122">
        <v>1.8629391034799998E-2</v>
      </c>
      <c r="Y2648" s="122">
        <v>1.0972925082E-2</v>
      </c>
      <c r="Z2648" s="122">
        <v>4.3292714304000003E-3</v>
      </c>
      <c r="AA2648" s="122">
        <v>1.5362479873999999E-2</v>
      </c>
      <c r="AB2648" s="122">
        <v>9.6657531628000001E-3</v>
      </c>
      <c r="AC2648" s="122">
        <v>4.0660374831999998E-3</v>
      </c>
      <c r="AD2648" s="122">
        <v>2.7807027191999998E-3</v>
      </c>
      <c r="AE2648" s="122">
        <v>1.412682474E-3</v>
      </c>
      <c r="AF2648" s="122">
        <v>0</v>
      </c>
      <c r="AG2648" s="122">
        <v>0</v>
      </c>
      <c r="AH2648" s="122">
        <v>0</v>
      </c>
      <c r="AI2648" s="122">
        <v>0</v>
      </c>
      <c r="AJ2648" s="122">
        <v>0</v>
      </c>
      <c r="AK2648" s="122">
        <v>0</v>
      </c>
      <c r="AL2648" s="122">
        <v>0</v>
      </c>
    </row>
    <row r="2649" spans="1:38" hidden="1" x14ac:dyDescent="0.25">
      <c r="A2649" s="122" t="s">
        <v>2045</v>
      </c>
      <c r="B2649" s="122">
        <v>1</v>
      </c>
      <c r="C2649" s="122" t="s">
        <v>2231</v>
      </c>
      <c r="D2649" s="122" t="s">
        <v>2131</v>
      </c>
      <c r="E2649" s="122">
        <v>49</v>
      </c>
      <c r="F2649" s="122">
        <v>3.3533002412000001E-3</v>
      </c>
      <c r="G2649" s="122">
        <v>3.8323431327999999E-3</v>
      </c>
      <c r="H2649" s="122">
        <v>4.3113860243999998E-3</v>
      </c>
      <c r="I2649" s="122">
        <v>5.5089932520000001E-3</v>
      </c>
      <c r="J2649" s="122">
        <v>6.7704728671999998E-3</v>
      </c>
      <c r="K2649" s="122">
        <v>7.6646862655999999E-3</v>
      </c>
      <c r="L2649" s="122">
        <v>8.7105965772000006E-3</v>
      </c>
      <c r="M2649" s="122">
        <v>9.6367461679999992E-3</v>
      </c>
      <c r="N2649" s="122">
        <v>1.05015223796E-2</v>
      </c>
      <c r="O2649" s="122">
        <v>1.17630019948E-2</v>
      </c>
      <c r="P2649" s="122">
        <v>1.3144242330800001E-2</v>
      </c>
      <c r="Q2649" s="122">
        <v>1.8671026667999999E-2</v>
      </c>
      <c r="R2649" s="122">
        <v>2.4394634076399999E-2</v>
      </c>
      <c r="S2649" s="122">
        <v>2.6780547642799999E-2</v>
      </c>
      <c r="T2649" s="122">
        <v>2.7634423045600001E-2</v>
      </c>
      <c r="U2649" s="122">
        <v>2.7223045592399998E-2</v>
      </c>
      <c r="V2649" s="122">
        <v>2.7002420782400002E-2</v>
      </c>
      <c r="W2649" s="122">
        <v>2.8834680461999999E-2</v>
      </c>
      <c r="X2649" s="122">
        <v>2.9985231281600001E-2</v>
      </c>
      <c r="Y2649" s="122">
        <v>2.70276257384E-2</v>
      </c>
      <c r="Z2649" s="122">
        <v>2.5177001080000001E-2</v>
      </c>
      <c r="AA2649" s="122">
        <v>1.41953719348E-2</v>
      </c>
      <c r="AB2649" s="122">
        <v>9.7298671808800002E-2</v>
      </c>
      <c r="AC2649" s="122">
        <v>2.1430765308400001E-2</v>
      </c>
      <c r="AD2649" s="122">
        <v>1.7953546245599999E-2</v>
      </c>
      <c r="AE2649" s="122">
        <v>1.4146439986000001E-2</v>
      </c>
      <c r="AF2649" s="122">
        <v>1.0789558346000001E-2</v>
      </c>
      <c r="AG2649" s="122">
        <v>1.1215597324400001E-2</v>
      </c>
      <c r="AH2649" s="122">
        <v>1.0107618096800001E-2</v>
      </c>
      <c r="AI2649" s="122">
        <v>9.9186156915999999E-3</v>
      </c>
      <c r="AJ2649" s="122">
        <v>9.7764998856000006E-3</v>
      </c>
      <c r="AK2649" s="122">
        <v>9.8075759824000006E-3</v>
      </c>
      <c r="AL2649" s="122">
        <v>0</v>
      </c>
    </row>
    <row r="2650" spans="1:38" hidden="1" x14ac:dyDescent="0.25">
      <c r="A2650" s="122" t="s">
        <v>2045</v>
      </c>
      <c r="B2650" s="122">
        <v>1</v>
      </c>
      <c r="C2650" s="122" t="s">
        <v>2231</v>
      </c>
      <c r="D2650" s="122" t="s">
        <v>2132</v>
      </c>
      <c r="E2650" s="122">
        <v>49</v>
      </c>
      <c r="F2650" s="122">
        <v>2.9798727839999998E-4</v>
      </c>
      <c r="G2650" s="122">
        <v>3.405568908E-4</v>
      </c>
      <c r="H2650" s="122">
        <v>3.8312650320000002E-4</v>
      </c>
      <c r="I2650" s="122">
        <v>4.8955053E-4</v>
      </c>
      <c r="J2650" s="122">
        <v>6.0165050679999998E-4</v>
      </c>
      <c r="K2650" s="122">
        <v>6.8111378160000001E-4</v>
      </c>
      <c r="L2650" s="122">
        <v>7.7405743240000001E-4</v>
      </c>
      <c r="M2650" s="122">
        <v>8.5635868080000002E-4</v>
      </c>
      <c r="N2650" s="122">
        <v>9.3320605279999995E-4</v>
      </c>
      <c r="O2650" s="122">
        <v>1.0453060295999999E-3</v>
      </c>
      <c r="P2650" s="122">
        <v>1.1680484088E-3</v>
      </c>
      <c r="Q2650" s="122">
        <v>1.3657759136E-3</v>
      </c>
      <c r="R2650" s="122">
        <v>1.574262452E-3</v>
      </c>
      <c r="S2650" s="122">
        <v>1.7729825260000001E-3</v>
      </c>
      <c r="T2650" s="122">
        <v>1.8793509895999999E-3</v>
      </c>
      <c r="U2650" s="122">
        <v>1.8513741932000001E-3</v>
      </c>
      <c r="V2650" s="122">
        <v>1.8363700264E-3</v>
      </c>
      <c r="W2650" s="122">
        <v>3.3520907056000001E-3</v>
      </c>
      <c r="X2650" s="122">
        <v>4.8713949816000003E-3</v>
      </c>
      <c r="Y2650" s="122">
        <v>3.3129423376000002E-3</v>
      </c>
      <c r="Z2650" s="122">
        <v>1.9945471839999999E-3</v>
      </c>
      <c r="AA2650" s="122">
        <v>3.2523830919999998E-3</v>
      </c>
      <c r="AB2650" s="122">
        <v>4.4221289868000002E-3</v>
      </c>
      <c r="AC2650" s="122">
        <v>1.8610350836E-3</v>
      </c>
      <c r="AD2650" s="122">
        <v>1.2361102053999999E-2</v>
      </c>
      <c r="AE2650" s="122">
        <v>2.3179515102799999E-2</v>
      </c>
      <c r="AF2650" s="122">
        <v>3.6283103581200002E-2</v>
      </c>
      <c r="AG2650" s="122">
        <v>3.7715786547600001E-2</v>
      </c>
      <c r="AH2650" s="122">
        <v>3.39898763848E-2</v>
      </c>
      <c r="AI2650" s="122">
        <v>3.3354299504399998E-2</v>
      </c>
      <c r="AJ2650" s="122">
        <v>3.2876392771600003E-2</v>
      </c>
      <c r="AK2650" s="122">
        <v>3.3882727410000001E-2</v>
      </c>
      <c r="AL2650" s="122">
        <v>0</v>
      </c>
    </row>
    <row r="2651" spans="1:38" hidden="1" x14ac:dyDescent="0.25">
      <c r="A2651" s="122" t="s">
        <v>2045</v>
      </c>
      <c r="B2651" s="122">
        <v>1</v>
      </c>
      <c r="C2651" s="122" t="s">
        <v>2231</v>
      </c>
      <c r="D2651" s="122" t="s">
        <v>2133</v>
      </c>
      <c r="E2651" s="122">
        <v>49</v>
      </c>
      <c r="F2651" s="122">
        <v>1.4135810253600001E-2</v>
      </c>
      <c r="G2651" s="122">
        <v>1.6155211718800001E-2</v>
      </c>
      <c r="H2651" s="122">
        <v>1.8174613183999998E-2</v>
      </c>
      <c r="I2651" s="122">
        <v>2.3223116848400002E-2</v>
      </c>
      <c r="J2651" s="122">
        <v>2.8540874037200001E-2</v>
      </c>
      <c r="K2651" s="122">
        <v>3.2310423440399999E-2</v>
      </c>
      <c r="L2651" s="122">
        <v>3.6719449969999998E-2</v>
      </c>
      <c r="M2651" s="122">
        <v>4.0623626136799998E-2</v>
      </c>
      <c r="N2651" s="122">
        <v>4.4269083317200003E-2</v>
      </c>
      <c r="O2651" s="122">
        <v>4.9586840508800002E-2</v>
      </c>
      <c r="P2651" s="122">
        <v>5.5409448065999997E-2</v>
      </c>
      <c r="Q2651" s="122">
        <v>7.1785617948800007E-2</v>
      </c>
      <c r="R2651" s="122">
        <v>8.8832687019999995E-2</v>
      </c>
      <c r="S2651" s="122">
        <v>0.1300454165612</v>
      </c>
      <c r="T2651" s="122">
        <v>0.1704148827808</v>
      </c>
      <c r="U2651" s="122">
        <v>0.17464897965760001</v>
      </c>
      <c r="V2651" s="122">
        <v>0.18021086986000001</v>
      </c>
      <c r="W2651" s="122">
        <v>0.1101321543448</v>
      </c>
      <c r="X2651" s="122">
        <v>3.25487375276E-2</v>
      </c>
      <c r="Y2651" s="122">
        <v>5.3019567686400003E-2</v>
      </c>
      <c r="Z2651" s="122">
        <v>7.3369120840399996E-2</v>
      </c>
      <c r="AA2651" s="122">
        <v>2.78944981196E-2</v>
      </c>
      <c r="AB2651" s="122">
        <v>0.16069246374160001</v>
      </c>
      <c r="AC2651" s="122">
        <v>6.6993907058399998E-2</v>
      </c>
      <c r="AD2651" s="122">
        <v>9.1644859381599997E-2</v>
      </c>
      <c r="AE2651" s="122">
        <v>0.11640560274</v>
      </c>
      <c r="AF2651" s="122">
        <v>0.1499596906724</v>
      </c>
      <c r="AG2651" s="122">
        <v>0.1524464268796</v>
      </c>
      <c r="AH2651" s="122">
        <v>0.13520303676600001</v>
      </c>
      <c r="AI2651" s="122">
        <v>0.13043048669560001</v>
      </c>
      <c r="AJ2651" s="122">
        <v>0.12624167186400001</v>
      </c>
      <c r="AK2651" s="122">
        <v>0.1253426020308</v>
      </c>
      <c r="AL2651" s="122">
        <v>0</v>
      </c>
    </row>
    <row r="2652" spans="1:38" hidden="1" x14ac:dyDescent="0.25">
      <c r="A2652" s="122" t="s">
        <v>2045</v>
      </c>
      <c r="B2652" s="122">
        <v>1</v>
      </c>
      <c r="C2652" s="122" t="s">
        <v>2231</v>
      </c>
      <c r="D2652" s="122" t="s">
        <v>2134</v>
      </c>
      <c r="E2652" s="122">
        <v>49</v>
      </c>
      <c r="F2652" s="122">
        <v>1.5878449955199998E-2</v>
      </c>
      <c r="G2652" s="122">
        <v>1.8146799946800001E-2</v>
      </c>
      <c r="H2652" s="122">
        <v>2.04151499412E-2</v>
      </c>
      <c r="I2652" s="122">
        <v>2.60860249244E-2</v>
      </c>
      <c r="J2652" s="122">
        <v>3.2059346575200001E-2</v>
      </c>
      <c r="K2652" s="122">
        <v>3.6293599896399999E-2</v>
      </c>
      <c r="L2652" s="122">
        <v>4.1246164047200003E-2</v>
      </c>
      <c r="M2652" s="122">
        <v>4.5631640700800002E-2</v>
      </c>
      <c r="N2652" s="122">
        <v>4.9726503915199997E-2</v>
      </c>
      <c r="O2652" s="122">
        <v>5.5699825565999998E-2</v>
      </c>
      <c r="P2652" s="122">
        <v>6.2240234714000003E-2</v>
      </c>
      <c r="Q2652" s="122">
        <v>5.9559922928800003E-2</v>
      </c>
      <c r="R2652" s="122">
        <v>5.7149696912000003E-2</v>
      </c>
      <c r="S2652" s="122">
        <v>7.2417343678399998E-2</v>
      </c>
      <c r="T2652" s="122">
        <v>8.5505016304399994E-2</v>
      </c>
      <c r="U2652" s="122">
        <v>8.42321532584E-2</v>
      </c>
      <c r="V2652" s="122">
        <v>8.3549507269200005E-2</v>
      </c>
      <c r="W2652" s="122">
        <v>5.1298295182399999E-2</v>
      </c>
      <c r="X2652" s="122">
        <v>1.557631887E-2</v>
      </c>
      <c r="Y2652" s="122">
        <v>4.1224588873999997E-2</v>
      </c>
      <c r="Z2652" s="122">
        <v>6.5929295580400005E-2</v>
      </c>
      <c r="AA2652" s="122">
        <v>2.04897716912E-2</v>
      </c>
      <c r="AB2652" s="122">
        <v>2.06842294456E-2</v>
      </c>
      <c r="AC2652" s="122">
        <v>8.3439425756399996E-2</v>
      </c>
      <c r="AD2652" s="122">
        <v>7.7806341634000006E-2</v>
      </c>
      <c r="AE2652" s="122">
        <v>7.1142801716000001E-2</v>
      </c>
      <c r="AF2652" s="122">
        <v>6.78759358172E-2</v>
      </c>
      <c r="AG2652" s="122">
        <v>7.1025059811999997E-2</v>
      </c>
      <c r="AH2652" s="122">
        <v>6.4306666930800005E-2</v>
      </c>
      <c r="AI2652" s="122">
        <v>6.34106436292E-2</v>
      </c>
      <c r="AJ2652" s="122">
        <v>6.2818852896800004E-2</v>
      </c>
      <c r="AK2652" s="122">
        <v>6.3120143284800007E-2</v>
      </c>
      <c r="AL2652" s="122">
        <v>0</v>
      </c>
    </row>
    <row r="2653" spans="1:38" hidden="1" x14ac:dyDescent="0.25">
      <c r="A2653" s="122" t="s">
        <v>2045</v>
      </c>
      <c r="B2653" s="122">
        <v>1</v>
      </c>
      <c r="C2653" s="122" t="s">
        <v>2231</v>
      </c>
      <c r="D2653" s="122" t="s">
        <v>2135</v>
      </c>
      <c r="E2653" s="122">
        <v>49</v>
      </c>
      <c r="F2653" s="122">
        <v>9.0259302560000002E-4</v>
      </c>
      <c r="G2653" s="122">
        <v>1.0315348876E-3</v>
      </c>
      <c r="H2653" s="122">
        <v>1.1604767496E-3</v>
      </c>
      <c r="I2653" s="122">
        <v>1.4828314004E-3</v>
      </c>
      <c r="J2653" s="122">
        <v>1.8223783003999999E-3</v>
      </c>
      <c r="K2653" s="122">
        <v>2.0630697752E-3</v>
      </c>
      <c r="L2653" s="122">
        <v>2.3445928380000001E-3</v>
      </c>
      <c r="M2653" s="122">
        <v>2.5938804359999998E-3</v>
      </c>
      <c r="N2653" s="122">
        <v>2.8266484315999998E-3</v>
      </c>
      <c r="O2653" s="122">
        <v>3.1661953344E-3</v>
      </c>
      <c r="P2653" s="122">
        <v>3.5379776991999999E-3</v>
      </c>
      <c r="Q2653" s="122">
        <v>7.0671496784000002E-3</v>
      </c>
      <c r="R2653" s="122">
        <v>1.0696138009199999E-2</v>
      </c>
      <c r="S2653" s="122">
        <v>1.2339615203999999E-2</v>
      </c>
      <c r="T2653" s="122">
        <v>1.3398325152799999E-2</v>
      </c>
      <c r="U2653" s="122">
        <v>1.4181920975600001E-2</v>
      </c>
      <c r="V2653" s="122">
        <v>1.5079992597599999E-2</v>
      </c>
      <c r="W2653" s="122">
        <v>1.9475150248399999E-2</v>
      </c>
      <c r="X2653" s="122">
        <v>2.3610656131999998E-2</v>
      </c>
      <c r="Y2653" s="122">
        <v>1.5752995148799999E-2</v>
      </c>
      <c r="Z2653" s="122">
        <v>9.0758348855999992E-3</v>
      </c>
      <c r="AA2653" s="122">
        <v>4.9921411679999996E-3</v>
      </c>
      <c r="AB2653" s="122">
        <v>1.4550438473200001E-2</v>
      </c>
      <c r="AC2653" s="122">
        <v>8.3533311427999996E-3</v>
      </c>
      <c r="AD2653" s="122">
        <v>7.5580264087999997E-3</v>
      </c>
      <c r="AE2653" s="122">
        <v>6.6521280952E-3</v>
      </c>
      <c r="AF2653" s="122">
        <v>6.0381718992000002E-3</v>
      </c>
      <c r="AG2653" s="122">
        <v>6.2765965415999998E-3</v>
      </c>
      <c r="AH2653" s="122">
        <v>5.6565369587999997E-3</v>
      </c>
      <c r="AI2653" s="122">
        <v>5.5507653460000004E-3</v>
      </c>
      <c r="AJ2653" s="122">
        <v>5.4712329252000003E-3</v>
      </c>
      <c r="AK2653" s="122">
        <v>5.4786204115999998E-3</v>
      </c>
      <c r="AL2653" s="122">
        <v>0</v>
      </c>
    </row>
    <row r="2654" spans="1:38" hidden="1" x14ac:dyDescent="0.25">
      <c r="A2654" s="122" t="s">
        <v>2045</v>
      </c>
      <c r="B2654" s="122">
        <v>1</v>
      </c>
      <c r="C2654" s="122" t="s">
        <v>2231</v>
      </c>
      <c r="D2654" s="122" t="s">
        <v>2136</v>
      </c>
      <c r="E2654" s="122">
        <v>49</v>
      </c>
      <c r="F2654" s="122">
        <v>4.3886078712000003E-3</v>
      </c>
      <c r="G2654" s="122">
        <v>5.0155518532000003E-3</v>
      </c>
      <c r="H2654" s="122">
        <v>5.6424958352000003E-3</v>
      </c>
      <c r="I2654" s="122">
        <v>7.2098557888000004E-3</v>
      </c>
      <c r="J2654" s="122">
        <v>8.8608082751999995E-3</v>
      </c>
      <c r="K2654" s="122">
        <v>1.0031103706400001E-2</v>
      </c>
      <c r="L2654" s="122">
        <v>1.13999314016E-2</v>
      </c>
      <c r="M2654" s="122">
        <v>1.2612023099200001E-2</v>
      </c>
      <c r="N2654" s="122">
        <v>1.37437928236E-2</v>
      </c>
      <c r="O2654" s="122">
        <v>1.5394745307199999E-2</v>
      </c>
      <c r="P2654" s="122">
        <v>1.7202433788400001E-2</v>
      </c>
      <c r="Q2654" s="122">
        <v>1.3220226938799999E-2</v>
      </c>
      <c r="R2654" s="122">
        <v>9.2383025307999998E-3</v>
      </c>
      <c r="S2654" s="122">
        <v>1.6572716400799999E-2</v>
      </c>
      <c r="T2654" s="122">
        <v>2.4263291211600001E-2</v>
      </c>
      <c r="U2654" s="122">
        <v>3.9500715287599998E-2</v>
      </c>
      <c r="V2654" s="122">
        <v>5.5254565214800003E-2</v>
      </c>
      <c r="W2654" s="122">
        <v>4.7755438726799999E-2</v>
      </c>
      <c r="X2654" s="122">
        <v>3.8457491939999998E-2</v>
      </c>
      <c r="Y2654" s="122">
        <v>2.5154298750000002E-2</v>
      </c>
      <c r="Z2654" s="122">
        <v>1.3802109610800001E-2</v>
      </c>
      <c r="AA2654" s="122">
        <v>2.0639539298000002E-2</v>
      </c>
      <c r="AB2654" s="122">
        <v>3.6475953085599998E-2</v>
      </c>
      <c r="AC2654" s="122">
        <v>1.52626619852E-2</v>
      </c>
      <c r="AD2654" s="122">
        <v>3.0476552901200001E-2</v>
      </c>
      <c r="AE2654" s="122">
        <v>4.6023768792399999E-2</v>
      </c>
      <c r="AF2654" s="122">
        <v>6.5569995464399997E-2</v>
      </c>
      <c r="AG2654" s="122">
        <v>6.3053900585199996E-2</v>
      </c>
      <c r="AH2654" s="122">
        <v>5.3579540714E-2</v>
      </c>
      <c r="AI2654" s="122">
        <v>4.9241593699199997E-2</v>
      </c>
      <c r="AJ2654" s="122">
        <v>4.5087624372E-2</v>
      </c>
      <c r="AK2654" s="122">
        <v>4.5222988832000002E-2</v>
      </c>
      <c r="AL2654" s="122">
        <v>0</v>
      </c>
    </row>
    <row r="2655" spans="1:38" hidden="1" x14ac:dyDescent="0.25">
      <c r="A2655" s="122" t="s">
        <v>2045</v>
      </c>
      <c r="B2655" s="122">
        <v>1</v>
      </c>
      <c r="C2655" s="122" t="s">
        <v>2231</v>
      </c>
      <c r="D2655" s="122" t="s">
        <v>2137</v>
      </c>
      <c r="E2655" s="122">
        <v>49</v>
      </c>
      <c r="F2655" s="122">
        <v>1.910053992E-3</v>
      </c>
      <c r="G2655" s="122">
        <v>2.1829188472000001E-3</v>
      </c>
      <c r="H2655" s="122">
        <v>2.4557837024000002E-3</v>
      </c>
      <c r="I2655" s="122">
        <v>3.1379458431999999E-3</v>
      </c>
      <c r="J2655" s="122">
        <v>3.8564899632000001E-3</v>
      </c>
      <c r="K2655" s="122">
        <v>4.3658376944000002E-3</v>
      </c>
      <c r="L2655" s="122">
        <v>4.9615926304000003E-3</v>
      </c>
      <c r="M2655" s="122">
        <v>5.4891313512E-3</v>
      </c>
      <c r="N2655" s="122">
        <v>5.9817115372000004E-3</v>
      </c>
      <c r="O2655" s="122">
        <v>6.7002556571999997E-3</v>
      </c>
      <c r="P2655" s="122">
        <v>7.4870159924000004E-3</v>
      </c>
      <c r="Q2655" s="122">
        <v>7.1683526683999996E-3</v>
      </c>
      <c r="R2655" s="122">
        <v>6.8822647656E-3</v>
      </c>
      <c r="S2655" s="122">
        <v>1.1268516375200001E-2</v>
      </c>
      <c r="T2655" s="122">
        <v>1.5763186154800001E-2</v>
      </c>
      <c r="U2655" s="122">
        <v>1.2471210326400001E-2</v>
      </c>
      <c r="V2655" s="122">
        <v>9.2196507031999993E-3</v>
      </c>
      <c r="W2655" s="122">
        <v>5.2912938287999998E-3</v>
      </c>
      <c r="X2655" s="122">
        <v>9.6667534880000002E-4</v>
      </c>
      <c r="Y2655" s="122">
        <v>3.4226979920000001E-3</v>
      </c>
      <c r="Z2655" s="122">
        <v>5.7718819115999999E-3</v>
      </c>
      <c r="AA2655" s="122">
        <v>3.2954776803199998E-2</v>
      </c>
      <c r="AB2655" s="122">
        <v>1.27535796164E-2</v>
      </c>
      <c r="AC2655" s="122">
        <v>5.3405333100000002E-3</v>
      </c>
      <c r="AD2655" s="122">
        <v>3.6523115075999999E-3</v>
      </c>
      <c r="AE2655" s="122">
        <v>1.8554865364000001E-3</v>
      </c>
      <c r="AF2655" s="122">
        <v>0</v>
      </c>
      <c r="AG2655" s="122">
        <v>0</v>
      </c>
      <c r="AH2655" s="122">
        <v>0</v>
      </c>
      <c r="AI2655" s="122">
        <v>0</v>
      </c>
      <c r="AJ2655" s="122">
        <v>0</v>
      </c>
      <c r="AK2655" s="122">
        <v>0</v>
      </c>
      <c r="AL2655" s="122">
        <v>0</v>
      </c>
    </row>
    <row r="2656" spans="1:38" hidden="1" x14ac:dyDescent="0.25">
      <c r="A2656" s="122" t="s">
        <v>2045</v>
      </c>
      <c r="B2656" s="122">
        <v>1</v>
      </c>
      <c r="C2656" s="122" t="s">
        <v>2231</v>
      </c>
      <c r="D2656" s="122" t="s">
        <v>2138</v>
      </c>
      <c r="E2656" s="122">
        <v>49</v>
      </c>
      <c r="F2656" s="122">
        <v>1.03416434632E-2</v>
      </c>
      <c r="G2656" s="122">
        <v>1.1819021101999999E-2</v>
      </c>
      <c r="H2656" s="122">
        <v>1.32963987408E-2</v>
      </c>
      <c r="I2656" s="122">
        <v>1.69898428336E-2</v>
      </c>
      <c r="J2656" s="122">
        <v>2.0880270614E-2</v>
      </c>
      <c r="K2656" s="122">
        <v>2.3638042203999999E-2</v>
      </c>
      <c r="L2656" s="122">
        <v>2.6863650046800001E-2</v>
      </c>
      <c r="M2656" s="122">
        <v>2.97199134792E-2</v>
      </c>
      <c r="N2656" s="122">
        <v>3.2386900215599999E-2</v>
      </c>
      <c r="O2656" s="122">
        <v>3.62773279932E-2</v>
      </c>
      <c r="P2656" s="122">
        <v>4.0537100184000002E-2</v>
      </c>
      <c r="Q2656" s="122">
        <v>4.2246820490000003E-2</v>
      </c>
      <c r="R2656" s="122">
        <v>4.4211723614799997E-2</v>
      </c>
      <c r="S2656" s="122">
        <v>5.0389687042800002E-2</v>
      </c>
      <c r="T2656" s="122">
        <v>5.4060977644800001E-2</v>
      </c>
      <c r="U2656" s="122">
        <v>5.8227311685199998E-2</v>
      </c>
      <c r="V2656" s="122">
        <v>6.2878017792800001E-2</v>
      </c>
      <c r="W2656" s="122">
        <v>6.9495115793600001E-2</v>
      </c>
      <c r="X2656" s="122">
        <v>7.4609171221200005E-2</v>
      </c>
      <c r="Y2656" s="122">
        <v>5.8605081600800003E-2</v>
      </c>
      <c r="Z2656" s="122">
        <v>4.5838309308400001E-2</v>
      </c>
      <c r="AA2656" s="122">
        <v>3.7154510150799999E-2</v>
      </c>
      <c r="AB2656" s="122">
        <v>5.0122598556799999E-2</v>
      </c>
      <c r="AC2656" s="122">
        <v>5.0390055500400002E-2</v>
      </c>
      <c r="AD2656" s="122">
        <v>5.3893758575999998E-2</v>
      </c>
      <c r="AE2656" s="122">
        <v>5.6996985323600001E-2</v>
      </c>
      <c r="AF2656" s="122">
        <v>6.3587390991600004E-2</v>
      </c>
      <c r="AG2656" s="122">
        <v>5.7129778495999997E-2</v>
      </c>
      <c r="AH2656" s="122">
        <v>4.5784846939999999E-2</v>
      </c>
      <c r="AI2656" s="122">
        <v>3.9068174387199998E-2</v>
      </c>
      <c r="AJ2656" s="122">
        <v>3.2450465012000003E-2</v>
      </c>
      <c r="AK2656" s="122">
        <v>3.2335065028000001E-2</v>
      </c>
      <c r="AL2656" s="122">
        <v>0</v>
      </c>
    </row>
    <row r="2657" spans="1:38" hidden="1" x14ac:dyDescent="0.25">
      <c r="A2657" s="122" t="s">
        <v>2045</v>
      </c>
      <c r="B2657" s="122">
        <v>1</v>
      </c>
      <c r="C2657" s="122" t="s">
        <v>2231</v>
      </c>
      <c r="D2657" s="122" t="s">
        <v>2139</v>
      </c>
      <c r="E2657" s="122">
        <v>49</v>
      </c>
      <c r="F2657" s="122">
        <v>7.7528060876000003E-3</v>
      </c>
      <c r="G2657" s="122">
        <v>8.8603498144000006E-3</v>
      </c>
      <c r="H2657" s="122">
        <v>9.9678935412E-3</v>
      </c>
      <c r="I2657" s="122">
        <v>1.2736752859599999E-2</v>
      </c>
      <c r="J2657" s="122">
        <v>1.5653284673599999E-2</v>
      </c>
      <c r="K2657" s="122">
        <v>1.7720699628800001E-2</v>
      </c>
      <c r="L2657" s="122">
        <v>2.01388367656E-2</v>
      </c>
      <c r="M2657" s="122">
        <v>2.2280087970000001E-2</v>
      </c>
      <c r="N2657" s="122">
        <v>2.4279444366800001E-2</v>
      </c>
      <c r="O2657" s="122">
        <v>2.71959761808E-2</v>
      </c>
      <c r="P2657" s="122">
        <v>3.0389393924400002E-2</v>
      </c>
      <c r="Q2657" s="122">
        <v>3.72769717544E-2</v>
      </c>
      <c r="R2657" s="122">
        <v>4.4484464584000002E-2</v>
      </c>
      <c r="S2657" s="122">
        <v>4.4703739578400001E-2</v>
      </c>
      <c r="T2657" s="122">
        <v>4.1527731394799997E-2</v>
      </c>
      <c r="U2657" s="122">
        <v>4.3973142116400001E-2</v>
      </c>
      <c r="V2657" s="122">
        <v>4.6773740442799999E-2</v>
      </c>
      <c r="W2657" s="122">
        <v>4.77165323824E-2</v>
      </c>
      <c r="X2657" s="122">
        <v>4.7398363068E-2</v>
      </c>
      <c r="Y2657" s="122">
        <v>4.3042267718800001E-2</v>
      </c>
      <c r="Z2657" s="122">
        <v>4.0418179611599998E-2</v>
      </c>
      <c r="AA2657" s="122">
        <v>4.7302277548400003E-2</v>
      </c>
      <c r="AB2657" s="122">
        <v>7.1482495820400005E-2</v>
      </c>
      <c r="AC2657" s="122">
        <v>3.0781554795600002E-2</v>
      </c>
      <c r="AD2657" s="122">
        <v>4.3056453112400001E-2</v>
      </c>
      <c r="AE2657" s="122">
        <v>5.5412267954399998E-2</v>
      </c>
      <c r="AF2657" s="122">
        <v>7.2005581379200004E-2</v>
      </c>
      <c r="AG2657" s="122">
        <v>8.1500789784399993E-2</v>
      </c>
      <c r="AH2657" s="122">
        <v>7.76779809204E-2</v>
      </c>
      <c r="AI2657" s="122">
        <v>8.0572301297599999E-2</v>
      </c>
      <c r="AJ2657" s="122">
        <v>8.3911074794400006E-2</v>
      </c>
      <c r="AK2657" s="122">
        <v>8.3958721635600003E-2</v>
      </c>
      <c r="AL2657" s="122">
        <v>0</v>
      </c>
    </row>
    <row r="2658" spans="1:38" hidden="1" x14ac:dyDescent="0.25">
      <c r="A2658" s="122" t="s">
        <v>2045</v>
      </c>
      <c r="B2658" s="122">
        <v>1</v>
      </c>
      <c r="C2658" s="122" t="s">
        <v>2231</v>
      </c>
      <c r="D2658" s="122" t="s">
        <v>2140</v>
      </c>
      <c r="E2658" s="122">
        <v>49</v>
      </c>
      <c r="F2658" s="122">
        <v>2.2678485535999999E-3</v>
      </c>
      <c r="G2658" s="122">
        <v>2.5918269187999998E-3</v>
      </c>
      <c r="H2658" s="122">
        <v>2.9158052812E-3</v>
      </c>
      <c r="I2658" s="122">
        <v>3.7257511928000002E-3</v>
      </c>
      <c r="J2658" s="122">
        <v>4.578894222E-3</v>
      </c>
      <c r="K2658" s="122">
        <v>5.1836538347999998E-3</v>
      </c>
      <c r="L2658" s="122">
        <v>5.8910065984000004E-3</v>
      </c>
      <c r="M2658" s="122">
        <v>6.5173647699999998E-3</v>
      </c>
      <c r="N2658" s="122">
        <v>7.1022159123999996E-3</v>
      </c>
      <c r="O2658" s="122">
        <v>7.9553589416000003E-3</v>
      </c>
      <c r="P2658" s="122">
        <v>8.8894965599999997E-3</v>
      </c>
      <c r="Q2658" s="122">
        <v>9.9702415932000008E-3</v>
      </c>
      <c r="R2658" s="122">
        <v>1.11231395856E-2</v>
      </c>
      <c r="S2658" s="122">
        <v>1.22155812044E-2</v>
      </c>
      <c r="T2658" s="122">
        <v>1.2610126216800001E-2</v>
      </c>
      <c r="U2658" s="122">
        <v>1.26717566724E-2</v>
      </c>
      <c r="V2658" s="122">
        <v>1.28260092716E-2</v>
      </c>
      <c r="W2658" s="122">
        <v>1.20084054608E-2</v>
      </c>
      <c r="X2658" s="122">
        <v>1.08063923604E-2</v>
      </c>
      <c r="Y2658" s="122">
        <v>8.5412903687999992E-3</v>
      </c>
      <c r="Z2658" s="122">
        <v>6.7421246004000001E-3</v>
      </c>
      <c r="AA2658" s="122">
        <v>2.9514450671999999E-3</v>
      </c>
      <c r="AB2658" s="122">
        <v>2.1221604460000001E-3</v>
      </c>
      <c r="AC2658" s="122">
        <v>5.3680790715999998E-3</v>
      </c>
      <c r="AD2658" s="122">
        <v>3.816831788E-3</v>
      </c>
      <c r="AE2658" s="122">
        <v>2.1611009224000001E-3</v>
      </c>
      <c r="AF2658" s="122">
        <v>4.7669778239999998E-4</v>
      </c>
      <c r="AG2658" s="122">
        <v>3.1453866108E-3</v>
      </c>
      <c r="AH2658" s="122">
        <v>4.5191447336000003E-3</v>
      </c>
      <c r="AI2658" s="122">
        <v>6.1662300587999996E-3</v>
      </c>
      <c r="AJ2658" s="122">
        <v>7.8677904536000008E-3</v>
      </c>
      <c r="AK2658" s="122">
        <v>7.9395657907999993E-3</v>
      </c>
      <c r="AL2658" s="122">
        <v>0</v>
      </c>
    </row>
    <row r="2659" spans="1:38" hidden="1" x14ac:dyDescent="0.25">
      <c r="A2659" s="122" t="s">
        <v>2045</v>
      </c>
      <c r="B2659" s="122">
        <v>1</v>
      </c>
      <c r="C2659" s="122" t="s">
        <v>2231</v>
      </c>
      <c r="D2659" s="122" t="s">
        <v>2211</v>
      </c>
      <c r="E2659" s="122">
        <v>49</v>
      </c>
      <c r="F2659" s="122">
        <v>0</v>
      </c>
      <c r="G2659" s="122">
        <v>0</v>
      </c>
      <c r="H2659" s="122">
        <v>0</v>
      </c>
      <c r="I2659" s="122">
        <v>0</v>
      </c>
      <c r="J2659" s="122">
        <v>0</v>
      </c>
      <c r="K2659" s="122">
        <v>0</v>
      </c>
      <c r="L2659" s="122">
        <v>0</v>
      </c>
      <c r="M2659" s="122">
        <v>0</v>
      </c>
      <c r="N2659" s="122">
        <v>0</v>
      </c>
      <c r="O2659" s="122">
        <v>0</v>
      </c>
      <c r="P2659" s="122">
        <v>0</v>
      </c>
      <c r="Q2659" s="122">
        <v>0</v>
      </c>
      <c r="R2659" s="122">
        <v>0</v>
      </c>
      <c r="S2659" s="122">
        <v>0</v>
      </c>
      <c r="T2659" s="122">
        <v>0</v>
      </c>
      <c r="U2659" s="122">
        <v>0</v>
      </c>
      <c r="V2659" s="122">
        <v>0</v>
      </c>
      <c r="W2659" s="122">
        <v>0</v>
      </c>
      <c r="X2659" s="122">
        <v>0</v>
      </c>
      <c r="Y2659" s="122">
        <v>0</v>
      </c>
      <c r="Z2659" s="122">
        <v>0</v>
      </c>
      <c r="AA2659" s="122">
        <v>0</v>
      </c>
      <c r="AB2659" s="122">
        <v>0</v>
      </c>
      <c r="AC2659" s="122">
        <v>0</v>
      </c>
      <c r="AD2659" s="122">
        <v>0</v>
      </c>
      <c r="AE2659" s="122">
        <v>0</v>
      </c>
      <c r="AF2659" s="122">
        <v>0</v>
      </c>
      <c r="AG2659" s="122">
        <v>0</v>
      </c>
      <c r="AH2659" s="122">
        <v>0</v>
      </c>
      <c r="AI2659" s="122">
        <v>0</v>
      </c>
      <c r="AJ2659" s="122">
        <v>0</v>
      </c>
      <c r="AK2659" s="122">
        <v>0</v>
      </c>
      <c r="AL2659" s="122">
        <v>0</v>
      </c>
    </row>
    <row r="2660" spans="1:38" hidden="1" x14ac:dyDescent="0.25">
      <c r="A2660" s="122" t="s">
        <v>2045</v>
      </c>
      <c r="B2660" s="122">
        <v>1</v>
      </c>
      <c r="C2660" s="122" t="s">
        <v>2231</v>
      </c>
      <c r="D2660" s="122" t="s">
        <v>2141</v>
      </c>
      <c r="E2660" s="122">
        <v>49</v>
      </c>
      <c r="F2660" s="122">
        <v>1.12625557856E-2</v>
      </c>
      <c r="G2660" s="122">
        <v>1.2871492328799999E-2</v>
      </c>
      <c r="H2660" s="122">
        <v>1.44804288692E-2</v>
      </c>
      <c r="I2660" s="122">
        <v>1.85027702216E-2</v>
      </c>
      <c r="J2660" s="122">
        <v>2.2739636444000001E-2</v>
      </c>
      <c r="K2660" s="122">
        <v>2.5742984654799999E-2</v>
      </c>
      <c r="L2660" s="122">
        <v>2.92558294364E-2</v>
      </c>
      <c r="M2660" s="122">
        <v>3.2366440080800002E-2</v>
      </c>
      <c r="N2660" s="122">
        <v>3.5270919140800001E-2</v>
      </c>
      <c r="O2660" s="122">
        <v>3.9507785365999998E-2</v>
      </c>
      <c r="P2660" s="122">
        <v>4.4146885725600001E-2</v>
      </c>
      <c r="Q2660" s="122">
        <v>4.3779393243600001E-2</v>
      </c>
      <c r="R2660" s="122">
        <v>4.3638657859999999E-2</v>
      </c>
      <c r="S2660" s="122">
        <v>4.76898244088E-2</v>
      </c>
      <c r="T2660" s="122">
        <v>4.8968802637999999E-2</v>
      </c>
      <c r="U2660" s="122">
        <v>4.8239832785199999E-2</v>
      </c>
      <c r="V2660" s="122">
        <v>4.7848880788800001E-2</v>
      </c>
      <c r="W2660" s="122">
        <v>3.8449932410399998E-2</v>
      </c>
      <c r="X2660" s="122">
        <v>2.73889618772E-2</v>
      </c>
      <c r="Y2660" s="122">
        <v>1.93092163992E-2</v>
      </c>
      <c r="Z2660" s="122">
        <v>1.2541045034E-2</v>
      </c>
      <c r="AA2660" s="122">
        <v>0.197934349984</v>
      </c>
      <c r="AB2660" s="122">
        <v>6.8585522112800001E-2</v>
      </c>
      <c r="AC2660" s="122">
        <v>2.861536559E-2</v>
      </c>
      <c r="AD2660" s="122">
        <v>9.7241079440400002E-2</v>
      </c>
      <c r="AE2660" s="122">
        <v>0.1677799201288</v>
      </c>
      <c r="AF2660" s="122">
        <v>0.25415476118480002</v>
      </c>
      <c r="AG2660" s="122">
        <v>0.23279785166120001</v>
      </c>
      <c r="AH2660" s="122">
        <v>0.189844098766</v>
      </c>
      <c r="AI2660" s="122">
        <v>0.16578035601400001</v>
      </c>
      <c r="AJ2660" s="122">
        <v>0.14220023997199999</v>
      </c>
      <c r="AK2660" s="122">
        <v>0.14221676016519999</v>
      </c>
      <c r="AL2660" s="122">
        <v>0</v>
      </c>
    </row>
    <row r="2661" spans="1:38" hidden="1" x14ac:dyDescent="0.25">
      <c r="A2661" s="122" t="s">
        <v>2045</v>
      </c>
      <c r="B2661" s="122">
        <v>1</v>
      </c>
      <c r="C2661" s="122" t="s">
        <v>2231</v>
      </c>
      <c r="D2661" s="122" t="s">
        <v>2142</v>
      </c>
      <c r="E2661" s="122">
        <v>49</v>
      </c>
      <c r="F2661" s="122">
        <v>7.9103252843999994E-3</v>
      </c>
      <c r="G2661" s="122">
        <v>9.0403717543999992E-3</v>
      </c>
      <c r="H2661" s="122">
        <v>1.0170418224400001E-2</v>
      </c>
      <c r="I2661" s="122">
        <v>1.2995534398000001E-2</v>
      </c>
      <c r="J2661" s="122">
        <v>1.59713234324E-2</v>
      </c>
      <c r="K2661" s="122">
        <v>1.8080743508799998E-2</v>
      </c>
      <c r="L2661" s="122">
        <v>2.0548011635200002E-2</v>
      </c>
      <c r="M2661" s="122">
        <v>2.2732768141999999E-2</v>
      </c>
      <c r="N2661" s="122">
        <v>2.4772746863199999E-2</v>
      </c>
      <c r="O2661" s="122">
        <v>2.7748535897599999E-2</v>
      </c>
      <c r="P2661" s="122">
        <v>3.1006836551600001E-2</v>
      </c>
      <c r="Q2661" s="122">
        <v>3.5065002330399997E-2</v>
      </c>
      <c r="R2661" s="122">
        <v>3.9381458619999997E-2</v>
      </c>
      <c r="S2661" s="122">
        <v>4.4753054631600002E-2</v>
      </c>
      <c r="T2661" s="122">
        <v>4.7872706417199998E-2</v>
      </c>
      <c r="U2661" s="122">
        <v>4.7039508801600002E-2</v>
      </c>
      <c r="V2661" s="122">
        <v>4.6534066401200003E-2</v>
      </c>
      <c r="W2661" s="122">
        <v>6.5576738583999997E-2</v>
      </c>
      <c r="X2661" s="122">
        <v>8.4014922367599998E-2</v>
      </c>
      <c r="Y2661" s="122">
        <v>5.8519894249600003E-2</v>
      </c>
      <c r="Z2661" s="122">
        <v>3.7087782396000003E-2</v>
      </c>
      <c r="AA2661" s="122">
        <v>1.2542587433600001E-2</v>
      </c>
      <c r="AB2661" s="122">
        <v>1.8981959676400002E-2</v>
      </c>
      <c r="AC2661" s="122">
        <v>2.1878596207999999E-2</v>
      </c>
      <c r="AD2661" s="122">
        <v>2.6612433433600001E-2</v>
      </c>
      <c r="AE2661" s="122">
        <v>3.1275587649599999E-2</v>
      </c>
      <c r="AF2661" s="122">
        <v>3.8120818058400001E-2</v>
      </c>
      <c r="AG2661" s="122">
        <v>3.9893858493999998E-2</v>
      </c>
      <c r="AH2661" s="122">
        <v>3.6123011332799999E-2</v>
      </c>
      <c r="AI2661" s="122">
        <v>3.5622539758399997E-2</v>
      </c>
      <c r="AJ2661" s="122">
        <v>3.529302007E-2</v>
      </c>
      <c r="AK2661" s="122">
        <v>3.5357699658400001E-2</v>
      </c>
      <c r="AL2661" s="122">
        <v>0</v>
      </c>
    </row>
    <row r="2662" spans="1:38" hidden="1" x14ac:dyDescent="0.25">
      <c r="A2662" s="122" t="s">
        <v>2045</v>
      </c>
      <c r="B2662" s="122">
        <v>1</v>
      </c>
      <c r="C2662" s="122" t="s">
        <v>2231</v>
      </c>
      <c r="D2662" s="122" t="s">
        <v>2143</v>
      </c>
      <c r="E2662" s="122">
        <v>49</v>
      </c>
      <c r="F2662" s="122">
        <v>1.3069012154800001E-2</v>
      </c>
      <c r="G2662" s="122">
        <v>1.49360138928E-2</v>
      </c>
      <c r="H2662" s="122">
        <v>1.6803015628E-2</v>
      </c>
      <c r="I2662" s="122">
        <v>2.1470519971599999E-2</v>
      </c>
      <c r="J2662" s="122">
        <v>2.6386957875600001E-2</v>
      </c>
      <c r="K2662" s="122">
        <v>2.9872027785600001E-2</v>
      </c>
      <c r="L2662" s="122">
        <v>3.39483149096E-2</v>
      </c>
      <c r="M2662" s="122">
        <v>3.7557851601200003E-2</v>
      </c>
      <c r="N2662" s="122">
        <v>4.0928194252399998E-2</v>
      </c>
      <c r="O2662" s="122">
        <v>4.5844632159199997E-2</v>
      </c>
      <c r="P2662" s="122">
        <v>5.1227820498400002E-2</v>
      </c>
      <c r="Q2662" s="122">
        <v>4.9649367585999998E-2</v>
      </c>
      <c r="R2662" s="122">
        <v>4.8307612284400003E-2</v>
      </c>
      <c r="S2662" s="122">
        <v>5.5530042296400003E-2</v>
      </c>
      <c r="T2662" s="122">
        <v>6.0082317066799999E-2</v>
      </c>
      <c r="U2662" s="122">
        <v>5.9187906836800003E-2</v>
      </c>
      <c r="V2662" s="122">
        <v>5.8708227930800001E-2</v>
      </c>
      <c r="W2662" s="122">
        <v>4.58363593296E-2</v>
      </c>
      <c r="X2662" s="122">
        <v>3.0877167703199999E-2</v>
      </c>
      <c r="Y2662" s="122">
        <v>5.3659997501599999E-2</v>
      </c>
      <c r="Z2662" s="122">
        <v>7.6139896333199994E-2</v>
      </c>
      <c r="AA2662" s="122">
        <v>1.28822004668E-2</v>
      </c>
      <c r="AB2662" s="122">
        <v>4.0249965506800003E-2</v>
      </c>
      <c r="AC2662" s="122">
        <v>8.0227800987600004E-2</v>
      </c>
      <c r="AD2662" s="122">
        <v>6.4606219700399994E-2</v>
      </c>
      <c r="AE2662" s="122">
        <v>4.7666020163999998E-2</v>
      </c>
      <c r="AF2662" s="122">
        <v>3.18697512616E-2</v>
      </c>
      <c r="AG2662" s="122">
        <v>3.7790444661199997E-2</v>
      </c>
      <c r="AH2662" s="122">
        <v>3.7020913126399997E-2</v>
      </c>
      <c r="AI2662" s="122">
        <v>3.9375283665200003E-2</v>
      </c>
      <c r="AJ2662" s="122">
        <v>4.1960346744400003E-2</v>
      </c>
      <c r="AK2662" s="122">
        <v>4.2129201015999998E-2</v>
      </c>
      <c r="AL2662" s="122">
        <v>0</v>
      </c>
    </row>
    <row r="2663" spans="1:38" hidden="1" x14ac:dyDescent="0.25">
      <c r="A2663" s="122" t="s">
        <v>2045</v>
      </c>
      <c r="B2663" s="122">
        <v>1</v>
      </c>
      <c r="C2663" s="122" t="s">
        <v>2231</v>
      </c>
      <c r="D2663" s="122" t="s">
        <v>2177</v>
      </c>
      <c r="E2663" s="122">
        <v>49</v>
      </c>
      <c r="F2663" s="122">
        <v>0</v>
      </c>
      <c r="G2663" s="122">
        <v>0</v>
      </c>
      <c r="H2663" s="122">
        <v>0</v>
      </c>
      <c r="I2663" s="122">
        <v>0</v>
      </c>
      <c r="J2663" s="122">
        <v>0</v>
      </c>
      <c r="K2663" s="122">
        <v>0</v>
      </c>
      <c r="L2663" s="122">
        <v>0</v>
      </c>
      <c r="M2663" s="122">
        <v>0</v>
      </c>
      <c r="N2663" s="122">
        <v>0</v>
      </c>
      <c r="O2663" s="122">
        <v>0</v>
      </c>
      <c r="P2663" s="122">
        <v>0</v>
      </c>
      <c r="Q2663" s="122">
        <v>0</v>
      </c>
      <c r="R2663" s="122">
        <v>0</v>
      </c>
      <c r="S2663" s="122">
        <v>0</v>
      </c>
      <c r="T2663" s="122">
        <v>0</v>
      </c>
      <c r="U2663" s="122">
        <v>0</v>
      </c>
      <c r="V2663" s="122">
        <v>0</v>
      </c>
      <c r="W2663" s="122">
        <v>0</v>
      </c>
      <c r="X2663" s="122">
        <v>0</v>
      </c>
      <c r="Y2663" s="122">
        <v>0</v>
      </c>
      <c r="Z2663" s="122">
        <v>0</v>
      </c>
      <c r="AA2663" s="122">
        <v>0</v>
      </c>
      <c r="AB2663" s="122">
        <v>0</v>
      </c>
      <c r="AC2663" s="122">
        <v>0</v>
      </c>
      <c r="AD2663" s="122">
        <v>0</v>
      </c>
      <c r="AE2663" s="122">
        <v>0</v>
      </c>
      <c r="AF2663" s="122">
        <v>0</v>
      </c>
      <c r="AG2663" s="122">
        <v>0</v>
      </c>
      <c r="AH2663" s="122">
        <v>0</v>
      </c>
      <c r="AI2663" s="122">
        <v>0</v>
      </c>
      <c r="AJ2663" s="122">
        <v>0</v>
      </c>
      <c r="AK2663" s="122">
        <v>0</v>
      </c>
      <c r="AL2663" s="122">
        <v>0</v>
      </c>
    </row>
    <row r="2664" spans="1:38" hidden="1" x14ac:dyDescent="0.25">
      <c r="A2664" s="122" t="s">
        <v>2045</v>
      </c>
      <c r="B2664" s="122">
        <v>1</v>
      </c>
      <c r="C2664" s="122" t="s">
        <v>2231</v>
      </c>
      <c r="D2664" s="122" t="s">
        <v>2144</v>
      </c>
      <c r="E2664" s="122">
        <v>49</v>
      </c>
      <c r="F2664" s="122">
        <v>2.3534277423999999E-3</v>
      </c>
      <c r="G2664" s="122">
        <v>2.6896317055999999E-3</v>
      </c>
      <c r="H2664" s="122">
        <v>3.0258356716000002E-3</v>
      </c>
      <c r="I2664" s="122">
        <v>3.8663455796000001E-3</v>
      </c>
      <c r="J2664" s="122">
        <v>4.7516826812000002E-3</v>
      </c>
      <c r="K2664" s="122">
        <v>5.3792634139999997E-3</v>
      </c>
      <c r="L2664" s="122">
        <v>6.1133087343999996E-3</v>
      </c>
      <c r="M2664" s="122">
        <v>6.7633030639999998E-3</v>
      </c>
      <c r="N2664" s="122">
        <v>7.3702240611999998E-3</v>
      </c>
      <c r="O2664" s="122">
        <v>8.2555611656000005E-3</v>
      </c>
      <c r="P2664" s="122">
        <v>9.2249492579999995E-3</v>
      </c>
      <c r="Q2664" s="122">
        <v>4.7250790439999999E-3</v>
      </c>
      <c r="R2664" s="122">
        <v>1.7111548439999999E-4</v>
      </c>
      <c r="S2664" s="122">
        <v>5.4197067959999999E-4</v>
      </c>
      <c r="T2664" s="122">
        <v>9.5363994599999996E-4</v>
      </c>
      <c r="U2664" s="122">
        <v>1.8007442656000001E-3</v>
      </c>
      <c r="V2664" s="122">
        <v>2.6736987031999999E-3</v>
      </c>
      <c r="W2664" s="122">
        <v>3.465550424E-3</v>
      </c>
      <c r="X2664" s="122">
        <v>4.2118174700000004E-3</v>
      </c>
      <c r="Y2664" s="122">
        <v>3.9172698992000002E-3</v>
      </c>
      <c r="Z2664" s="122">
        <v>3.771459216E-3</v>
      </c>
      <c r="AA2664" s="122">
        <v>2.9217051920000001E-4</v>
      </c>
      <c r="AB2664" s="122">
        <v>1.0187038428000001E-3</v>
      </c>
      <c r="AC2664" s="122">
        <v>3.4516205584000001E-3</v>
      </c>
      <c r="AD2664" s="122">
        <v>6.5846859932000004E-3</v>
      </c>
      <c r="AE2664" s="122">
        <v>9.7832535639999999E-3</v>
      </c>
      <c r="AF2664" s="122">
        <v>1.3822245275999999E-2</v>
      </c>
      <c r="AG2664" s="122">
        <v>1.3021891503599999E-2</v>
      </c>
      <c r="AH2664" s="122">
        <v>1.0879743498400001E-2</v>
      </c>
      <c r="AI2664" s="122">
        <v>9.796649268E-3</v>
      </c>
      <c r="AJ2664" s="122">
        <v>8.7469991279999996E-3</v>
      </c>
      <c r="AK2664" s="122">
        <v>8.7422208468000001E-3</v>
      </c>
      <c r="AL2664" s="122">
        <v>0</v>
      </c>
    </row>
    <row r="2665" spans="1:38" hidden="1" x14ac:dyDescent="0.25">
      <c r="A2665" s="122" t="s">
        <v>2045</v>
      </c>
      <c r="B2665" s="122">
        <v>1</v>
      </c>
      <c r="C2665" s="122" t="s">
        <v>2231</v>
      </c>
      <c r="D2665" s="122" t="s">
        <v>2145</v>
      </c>
      <c r="E2665" s="122">
        <v>49</v>
      </c>
      <c r="F2665" s="122">
        <v>7.0282234680000004E-4</v>
      </c>
      <c r="G2665" s="122">
        <v>8.0322553920000005E-4</v>
      </c>
      <c r="H2665" s="122">
        <v>9.0362873160000005E-4</v>
      </c>
      <c r="I2665" s="122">
        <v>1.1546367140000001E-3</v>
      </c>
      <c r="J2665" s="122">
        <v>1.4190317876E-3</v>
      </c>
      <c r="K2665" s="122">
        <v>1.6064510784000001E-3</v>
      </c>
      <c r="L2665" s="122">
        <v>1.8256647163999999E-3</v>
      </c>
      <c r="M2665" s="122">
        <v>2.0197775556E-3</v>
      </c>
      <c r="N2665" s="122">
        <v>2.2010270716000002E-3</v>
      </c>
      <c r="O2665" s="122">
        <v>2.4654221452000001E-3</v>
      </c>
      <c r="P2665" s="122">
        <v>2.7549180148000001E-3</v>
      </c>
      <c r="Q2665" s="122">
        <v>3.1753766771999998E-3</v>
      </c>
      <c r="R2665" s="122">
        <v>3.6201582815999999E-3</v>
      </c>
      <c r="S2665" s="122">
        <v>4.0000244256000001E-3</v>
      </c>
      <c r="T2665" s="122">
        <v>4.1562925600000002E-3</v>
      </c>
      <c r="U2665" s="122">
        <v>4.2791533595999999E-3</v>
      </c>
      <c r="V2665" s="122">
        <v>4.4348363808000002E-3</v>
      </c>
      <c r="W2665" s="122">
        <v>3.3789726151999999E-3</v>
      </c>
      <c r="X2665" s="122">
        <v>2.1624332911999999E-3</v>
      </c>
      <c r="Y2665" s="122">
        <v>1.3387010364000001E-3</v>
      </c>
      <c r="Z2665" s="122">
        <v>6.2890119039999998E-4</v>
      </c>
      <c r="AA2665" s="122">
        <v>4.2233453555999998E-3</v>
      </c>
      <c r="AB2665" s="122">
        <v>4.0070739239999997E-3</v>
      </c>
      <c r="AC2665" s="122">
        <v>1.1707950156000001E-3</v>
      </c>
      <c r="AD2665" s="122">
        <v>2.5116529424E-2</v>
      </c>
      <c r="AE2665" s="122">
        <v>4.9819552221599998E-2</v>
      </c>
      <c r="AF2665" s="122">
        <v>7.9565736174400006E-2</v>
      </c>
      <c r="AG2665" s="122">
        <v>7.3066937157200001E-2</v>
      </c>
      <c r="AH2665" s="122">
        <v>5.9720334340799999E-2</v>
      </c>
      <c r="AI2665" s="122">
        <v>5.2303882394400002E-2</v>
      </c>
      <c r="AJ2665" s="122">
        <v>4.5042536747599997E-2</v>
      </c>
      <c r="AK2665" s="122">
        <v>4.5874312304799998E-2</v>
      </c>
      <c r="AL2665" s="122">
        <v>0</v>
      </c>
    </row>
    <row r="2666" spans="1:38" hidden="1" x14ac:dyDescent="0.25">
      <c r="A2666" s="122" t="s">
        <v>2045</v>
      </c>
      <c r="B2666" s="122">
        <v>1</v>
      </c>
      <c r="C2666" s="122" t="s">
        <v>2231</v>
      </c>
      <c r="D2666" s="122" t="s">
        <v>2146</v>
      </c>
      <c r="E2666" s="122">
        <v>49</v>
      </c>
      <c r="F2666" s="122">
        <v>1.17337093468E-2</v>
      </c>
      <c r="G2666" s="122">
        <v>1.34099535388E-2</v>
      </c>
      <c r="H2666" s="122">
        <v>1.5086197730799999E-2</v>
      </c>
      <c r="I2666" s="122">
        <v>1.9276808210799998E-2</v>
      </c>
      <c r="J2666" s="122">
        <v>2.36909179192E-2</v>
      </c>
      <c r="K2666" s="122">
        <v>2.68199070776E-2</v>
      </c>
      <c r="L2666" s="122">
        <v>3.0479706896800001E-2</v>
      </c>
      <c r="M2666" s="122">
        <v>3.3720445670800001E-2</v>
      </c>
      <c r="N2666" s="122">
        <v>3.6746429621999997E-2</v>
      </c>
      <c r="O2666" s="122">
        <v>4.1160539330400002E-2</v>
      </c>
      <c r="P2666" s="122">
        <v>4.5993710084000002E-2</v>
      </c>
      <c r="Q2666" s="122">
        <v>3.1527690012000002E-2</v>
      </c>
      <c r="R2666" s="122">
        <v>1.6974810017199998E-2</v>
      </c>
      <c r="S2666" s="122">
        <v>2.3047917863600002E-2</v>
      </c>
      <c r="T2666" s="122">
        <v>2.8697495229199999E-2</v>
      </c>
      <c r="U2666" s="122">
        <v>3.1521179073999997E-2</v>
      </c>
      <c r="V2666" s="122">
        <v>3.4615676424E-2</v>
      </c>
      <c r="W2666" s="122">
        <v>2.8735151418399999E-2</v>
      </c>
      <c r="X2666" s="122">
        <v>2.1685252932E-2</v>
      </c>
      <c r="Y2666" s="122">
        <v>3.2034394128799999E-2</v>
      </c>
      <c r="Z2666" s="122">
        <v>4.2486486226799999E-2</v>
      </c>
      <c r="AA2666" s="122">
        <v>3.6234147720399998E-2</v>
      </c>
      <c r="AB2666" s="122">
        <v>0.1486368426396</v>
      </c>
      <c r="AC2666" s="122">
        <v>6.2521500179599995E-2</v>
      </c>
      <c r="AD2666" s="122">
        <v>5.2486802544400003E-2</v>
      </c>
      <c r="AE2666" s="122">
        <v>4.1493223464000001E-2</v>
      </c>
      <c r="AF2666" s="122">
        <v>3.1835914675599999E-2</v>
      </c>
      <c r="AG2666" s="122">
        <v>3.2755575669600002E-2</v>
      </c>
      <c r="AH2666" s="122">
        <v>2.9305187080399999E-2</v>
      </c>
      <c r="AI2666" s="122">
        <v>2.8536718291200001E-2</v>
      </c>
      <c r="AJ2666" s="122">
        <v>2.7899921375200001E-2</v>
      </c>
      <c r="AK2666" s="122">
        <v>2.8201153307600001E-2</v>
      </c>
      <c r="AL2666" s="122">
        <v>0</v>
      </c>
    </row>
    <row r="2667" spans="1:38" hidden="1" x14ac:dyDescent="0.25">
      <c r="A2667" s="122" t="s">
        <v>2045</v>
      </c>
      <c r="B2667" s="122">
        <v>1</v>
      </c>
      <c r="C2667" s="122" t="s">
        <v>2231</v>
      </c>
      <c r="D2667" s="122" t="s">
        <v>2147</v>
      </c>
      <c r="E2667" s="122">
        <v>49</v>
      </c>
      <c r="F2667" s="122">
        <v>2.1070532840000001E-4</v>
      </c>
      <c r="G2667" s="122">
        <v>2.4080609E-4</v>
      </c>
      <c r="H2667" s="122">
        <v>2.7090684880000002E-4</v>
      </c>
      <c r="I2667" s="122">
        <v>3.4615875280000002E-4</v>
      </c>
      <c r="J2667" s="122">
        <v>4.2542409E-4</v>
      </c>
      <c r="K2667" s="122">
        <v>4.8161217719999998E-4</v>
      </c>
      <c r="L2667" s="122">
        <v>5.4733217279999999E-4</v>
      </c>
      <c r="M2667" s="122">
        <v>6.05526978E-4</v>
      </c>
      <c r="N2667" s="122">
        <v>6.5986537399999995E-4</v>
      </c>
      <c r="O2667" s="122">
        <v>7.3913071119999999E-4</v>
      </c>
      <c r="P2667" s="122">
        <v>8.2592123880000003E-4</v>
      </c>
      <c r="Q2667" s="122">
        <v>9.2299352039999999E-4</v>
      </c>
      <c r="R2667" s="122">
        <v>1.0266929036E-3</v>
      </c>
      <c r="S2667" s="122">
        <v>1.6710727572E-3</v>
      </c>
      <c r="T2667" s="122">
        <v>2.3301763240000002E-3</v>
      </c>
      <c r="U2667" s="122">
        <v>1.9300886528E-3</v>
      </c>
      <c r="V2667" s="122">
        <v>1.5379114940000001E-3</v>
      </c>
      <c r="W2667" s="122">
        <v>1.228768352E-3</v>
      </c>
      <c r="X2667" s="122">
        <v>8.6595296760000003E-4</v>
      </c>
      <c r="Y2667" s="122">
        <v>1.7279081316E-3</v>
      </c>
      <c r="Z2667" s="122">
        <v>2.5689097448000002E-3</v>
      </c>
      <c r="AA2667" s="122">
        <v>9.5572422651999996E-3</v>
      </c>
      <c r="AB2667" s="122">
        <v>7.7744476096000001E-3</v>
      </c>
      <c r="AC2667" s="122">
        <v>3.3393583467999999E-3</v>
      </c>
      <c r="AD2667" s="122">
        <v>3.2797898728000002E-3</v>
      </c>
      <c r="AE2667" s="122">
        <v>3.1843095704E-3</v>
      </c>
      <c r="AF2667" s="122">
        <v>3.2592593628000001E-3</v>
      </c>
      <c r="AG2667" s="122">
        <v>3.3879552251999999E-3</v>
      </c>
      <c r="AH2667" s="122">
        <v>3.0532620383999999E-3</v>
      </c>
      <c r="AI2667" s="122">
        <v>2.9961690751999998E-3</v>
      </c>
      <c r="AJ2667" s="122">
        <v>2.9532393967999998E-3</v>
      </c>
      <c r="AK2667" s="122">
        <v>2.9432896331999998E-3</v>
      </c>
      <c r="AL2667" s="122">
        <v>0</v>
      </c>
    </row>
    <row r="2668" spans="1:38" hidden="1" x14ac:dyDescent="0.25">
      <c r="A2668" s="122" t="s">
        <v>2045</v>
      </c>
      <c r="B2668" s="122">
        <v>1</v>
      </c>
      <c r="C2668" s="122" t="s">
        <v>2231</v>
      </c>
      <c r="D2668" s="122" t="s">
        <v>475</v>
      </c>
      <c r="E2668" s="122">
        <v>49</v>
      </c>
      <c r="F2668" s="122">
        <v>1.4208819995999999E-3</v>
      </c>
      <c r="G2668" s="122">
        <v>1.6238651436000001E-3</v>
      </c>
      <c r="H2668" s="122">
        <v>1.8268482848E-3</v>
      </c>
      <c r="I2668" s="122">
        <v>2.3343061419999998E-3</v>
      </c>
      <c r="J2668" s="122">
        <v>2.8688284183999999E-3</v>
      </c>
      <c r="K2668" s="122">
        <v>3.2477302872000002E-3</v>
      </c>
      <c r="L2668" s="122">
        <v>3.6909101488E-3</v>
      </c>
      <c r="M2668" s="122">
        <v>4.0833442244000004E-3</v>
      </c>
      <c r="N2668" s="122">
        <v>4.4497727764000001E-3</v>
      </c>
      <c r="O2668" s="122">
        <v>4.9842950528000002E-3</v>
      </c>
      <c r="P2668" s="122">
        <v>5.5695631152000002E-3</v>
      </c>
      <c r="Q2668" s="122">
        <v>5.9218475148000004E-3</v>
      </c>
      <c r="R2668" s="122">
        <v>6.3118855240000002E-3</v>
      </c>
      <c r="S2668" s="122">
        <v>6.8589925152000002E-3</v>
      </c>
      <c r="T2668" s="122">
        <v>6.9994737680000004E-3</v>
      </c>
      <c r="U2668" s="122">
        <v>5.8886860536000001E-3</v>
      </c>
      <c r="V2668" s="122">
        <v>4.8036961672E-3</v>
      </c>
      <c r="W2668" s="122">
        <v>7.6480288331999997E-3</v>
      </c>
      <c r="X2668" s="122">
        <v>1.0461503357199999E-2</v>
      </c>
      <c r="Y2668" s="122">
        <v>8.4969738700000005E-3</v>
      </c>
      <c r="Z2668" s="122">
        <v>6.9707577604000001E-3</v>
      </c>
      <c r="AA2668" s="122">
        <v>4.4351904100000004E-3</v>
      </c>
      <c r="AB2668" s="122">
        <v>1.1391499672E-2</v>
      </c>
      <c r="AC2668" s="122">
        <v>6.4619651852000004E-3</v>
      </c>
      <c r="AD2668" s="122">
        <v>9.6583248244000008E-3</v>
      </c>
      <c r="AE2668" s="122">
        <v>1.2891571207199999E-2</v>
      </c>
      <c r="AF2668" s="122">
        <v>1.7143206645600002E-2</v>
      </c>
      <c r="AG2668" s="122">
        <v>1.8082778672000002E-2</v>
      </c>
      <c r="AH2668" s="122">
        <v>1.6463360883199999E-2</v>
      </c>
      <c r="AI2668" s="122">
        <v>1.63271453548E-2</v>
      </c>
      <c r="AJ2668" s="122">
        <v>1.6270620715999998E-2</v>
      </c>
      <c r="AK2668" s="122">
        <v>1.6318385974799999E-2</v>
      </c>
      <c r="AL2668" s="122">
        <v>0</v>
      </c>
    </row>
    <row r="2669" spans="1:38" hidden="1" x14ac:dyDescent="0.25">
      <c r="A2669" s="122" t="s">
        <v>2045</v>
      </c>
      <c r="B2669" s="122">
        <v>1</v>
      </c>
      <c r="C2669" s="122" t="s">
        <v>2231</v>
      </c>
      <c r="D2669" s="122" t="s">
        <v>2148</v>
      </c>
      <c r="E2669" s="122">
        <v>49</v>
      </c>
      <c r="F2669" s="122">
        <v>7.4975394199999995E-4</v>
      </c>
      <c r="G2669" s="122">
        <v>8.5686164759999999E-4</v>
      </c>
      <c r="H2669" s="122">
        <v>9.6396935320000002E-4</v>
      </c>
      <c r="I2669" s="122">
        <v>1.2317386171999999E-3</v>
      </c>
      <c r="J2669" s="122">
        <v>1.5137889088E-3</v>
      </c>
      <c r="K2669" s="122">
        <v>1.7137232923999999E-3</v>
      </c>
      <c r="L2669" s="122">
        <v>1.9475751176000001E-3</v>
      </c>
      <c r="M2669" s="122">
        <v>2.1546500164E-3</v>
      </c>
      <c r="N2669" s="122">
        <v>2.3480026304000001E-3</v>
      </c>
      <c r="O2669" s="122">
        <v>2.6300529220000001E-3</v>
      </c>
      <c r="P2669" s="122">
        <v>2.9388801428000002E-3</v>
      </c>
      <c r="Q2669" s="122">
        <v>3.9112013472000001E-3</v>
      </c>
      <c r="R2669" s="122">
        <v>4.9214866567999999E-3</v>
      </c>
      <c r="S2669" s="122">
        <v>6.4616895615999996E-3</v>
      </c>
      <c r="T2669" s="122">
        <v>7.8469838831999993E-3</v>
      </c>
      <c r="U2669" s="122">
        <v>7.6469078811999998E-3</v>
      </c>
      <c r="V2669" s="122">
        <v>7.4991348068000003E-3</v>
      </c>
      <c r="W2669" s="122">
        <v>5.3475008327999998E-3</v>
      </c>
      <c r="X2669" s="122">
        <v>2.9110227887999998E-3</v>
      </c>
      <c r="Y2669" s="122">
        <v>8.2463309404000006E-3</v>
      </c>
      <c r="Z2669" s="122">
        <v>1.33750233736E-2</v>
      </c>
      <c r="AA2669" s="122">
        <v>1.3394193932E-3</v>
      </c>
      <c r="AB2669" s="122">
        <v>2.7530103818000001E-2</v>
      </c>
      <c r="AC2669" s="122">
        <v>1.1492021783199999E-2</v>
      </c>
      <c r="AD2669" s="122">
        <v>9.0822131596000003E-3</v>
      </c>
      <c r="AE2669" s="122">
        <v>6.4779929871999998E-3</v>
      </c>
      <c r="AF2669" s="122">
        <v>4.0018397272E-3</v>
      </c>
      <c r="AG2669" s="122">
        <v>4.1290075288E-3</v>
      </c>
      <c r="AH2669" s="122">
        <v>3.7014955964000001E-3</v>
      </c>
      <c r="AI2669" s="122">
        <v>3.6121221387999999E-3</v>
      </c>
      <c r="AJ2669" s="122">
        <v>3.5395288039999999E-3</v>
      </c>
      <c r="AK2669" s="122">
        <v>3.5745546676000002E-3</v>
      </c>
      <c r="AL2669" s="122">
        <v>0</v>
      </c>
    </row>
    <row r="2670" spans="1:38" hidden="1" x14ac:dyDescent="0.25">
      <c r="A2670" s="122" t="s">
        <v>2045</v>
      </c>
      <c r="B2670" s="122">
        <v>1</v>
      </c>
      <c r="C2670" s="122" t="s">
        <v>2231</v>
      </c>
      <c r="D2670" s="122" t="s">
        <v>2149</v>
      </c>
      <c r="E2670" s="122">
        <v>49</v>
      </c>
      <c r="F2670" s="122">
        <v>1.1686908225999999E-2</v>
      </c>
      <c r="G2670" s="122">
        <v>1.33564665444E-2</v>
      </c>
      <c r="H2670" s="122">
        <v>1.5026024862800001E-2</v>
      </c>
      <c r="I2670" s="122">
        <v>1.9199920658799999E-2</v>
      </c>
      <c r="J2670" s="122">
        <v>2.3596424227599999E-2</v>
      </c>
      <c r="K2670" s="122">
        <v>2.67129330888E-2</v>
      </c>
      <c r="L2670" s="122">
        <v>3.0358135416E-2</v>
      </c>
      <c r="M2670" s="122">
        <v>3.3585948166400002E-2</v>
      </c>
      <c r="N2670" s="122">
        <v>3.65998626672E-2</v>
      </c>
      <c r="O2670" s="122">
        <v>4.09963662388E-2</v>
      </c>
      <c r="P2670" s="122">
        <v>4.5810259389999997E-2</v>
      </c>
      <c r="Q2670" s="122">
        <v>5.7005769365999999E-2</v>
      </c>
      <c r="R2670" s="122">
        <v>6.8702182360000003E-2</v>
      </c>
      <c r="S2670" s="122">
        <v>7.1370113819199998E-2</v>
      </c>
      <c r="T2670" s="122">
        <v>6.9133489574800006E-2</v>
      </c>
      <c r="U2670" s="122">
        <v>7.4819493918399996E-2</v>
      </c>
      <c r="V2670" s="122">
        <v>8.1132926184800003E-2</v>
      </c>
      <c r="W2670" s="122">
        <v>7.4452227687600001E-2</v>
      </c>
      <c r="X2670" s="122">
        <v>6.5285717238000002E-2</v>
      </c>
      <c r="Y2670" s="122">
        <v>9.3895484418399996E-2</v>
      </c>
      <c r="Z2670" s="122">
        <v>0.1229575003244</v>
      </c>
      <c r="AA2670" s="122">
        <v>0.19911073545720001</v>
      </c>
      <c r="AB2670" s="122">
        <v>4.0643048191200001E-2</v>
      </c>
      <c r="AC2670" s="122">
        <v>0.11248505613239999</v>
      </c>
      <c r="AD2670" s="122">
        <v>0.1134117185152</v>
      </c>
      <c r="AE2670" s="122">
        <v>0.1132229275212</v>
      </c>
      <c r="AF2670" s="122">
        <v>0.1193849160728</v>
      </c>
      <c r="AG2670" s="122">
        <v>0.1242301413416</v>
      </c>
      <c r="AH2670" s="122">
        <v>0.1120409324244</v>
      </c>
      <c r="AI2670" s="122">
        <v>0.110031589906</v>
      </c>
      <c r="AJ2670" s="122">
        <v>0.108543634766</v>
      </c>
      <c r="AK2670" s="122">
        <v>0.1085904730904</v>
      </c>
      <c r="AL2670" s="122">
        <v>0</v>
      </c>
    </row>
    <row r="2671" spans="1:38" hidden="1" x14ac:dyDescent="0.25">
      <c r="A2671" s="122" t="s">
        <v>2045</v>
      </c>
      <c r="B2671" s="122">
        <v>1</v>
      </c>
      <c r="C2671" s="122" t="s">
        <v>2231</v>
      </c>
      <c r="D2671" s="122" t="s">
        <v>2150</v>
      </c>
      <c r="E2671" s="122">
        <v>49</v>
      </c>
      <c r="F2671" s="122">
        <v>1.0283543228E-3</v>
      </c>
      <c r="G2671" s="122">
        <v>1.1752620824000001E-3</v>
      </c>
      <c r="H2671" s="122">
        <v>1.3221698420000001E-3</v>
      </c>
      <c r="I2671" s="122">
        <v>1.6894392424000001E-3</v>
      </c>
      <c r="J2671" s="122">
        <v>2.0762963452000001E-3</v>
      </c>
      <c r="K2671" s="122">
        <v>2.3505241648000001E-3</v>
      </c>
      <c r="L2671" s="122">
        <v>2.6712727747999999E-3</v>
      </c>
      <c r="M2671" s="122">
        <v>2.9552944428E-3</v>
      </c>
      <c r="N2671" s="122">
        <v>3.2204947796E-3</v>
      </c>
      <c r="O2671" s="122">
        <v>3.6073518823999998E-3</v>
      </c>
      <c r="P2671" s="122">
        <v>4.0309359244000004E-3</v>
      </c>
      <c r="Q2671" s="122">
        <v>3.1738359492000001E-3</v>
      </c>
      <c r="R2671" s="122">
        <v>2.3185463615999998E-3</v>
      </c>
      <c r="S2671" s="122">
        <v>2.9611905232000001E-3</v>
      </c>
      <c r="T2671" s="122">
        <v>3.5187776036000001E-3</v>
      </c>
      <c r="U2671" s="122">
        <v>3.5132148548000001E-3</v>
      </c>
      <c r="V2671" s="122">
        <v>3.5329885891999999E-3</v>
      </c>
      <c r="W2671" s="122">
        <v>5.524139418E-3</v>
      </c>
      <c r="X2671" s="122">
        <v>7.4889766588000003E-3</v>
      </c>
      <c r="Y2671" s="122">
        <v>8.2365782659999994E-3</v>
      </c>
      <c r="Z2671" s="122">
        <v>9.1776271188000001E-3</v>
      </c>
      <c r="AA2671" s="122">
        <v>3.8206481431999999E-3</v>
      </c>
      <c r="AB2671" s="122">
        <v>5.6214013156E-3</v>
      </c>
      <c r="AC2671" s="122">
        <v>8.4562509639999998E-3</v>
      </c>
      <c r="AD2671" s="122">
        <v>6.5437539495999996E-3</v>
      </c>
      <c r="AE2671" s="122">
        <v>4.4837279731999996E-3</v>
      </c>
      <c r="AF2671" s="122">
        <v>2.4889794384E-3</v>
      </c>
      <c r="AG2671" s="122">
        <v>3.4578550719999998E-3</v>
      </c>
      <c r="AH2671" s="122">
        <v>3.6696835588000002E-3</v>
      </c>
      <c r="AI2671" s="122">
        <v>4.1699657439999999E-3</v>
      </c>
      <c r="AJ2671" s="122">
        <v>4.6982807508000003E-3</v>
      </c>
      <c r="AK2671" s="122">
        <v>4.7029513412E-3</v>
      </c>
      <c r="AL2671" s="122">
        <v>0</v>
      </c>
    </row>
    <row r="2672" spans="1:38" hidden="1" x14ac:dyDescent="0.25">
      <c r="A2672" s="122" t="s">
        <v>2045</v>
      </c>
      <c r="B2672" s="122">
        <v>1</v>
      </c>
      <c r="C2672" s="122" t="s">
        <v>2231</v>
      </c>
      <c r="D2672" s="122" t="s">
        <v>2151</v>
      </c>
      <c r="E2672" s="122">
        <v>49</v>
      </c>
      <c r="F2672" s="122">
        <v>1.5706455828E-3</v>
      </c>
      <c r="G2672" s="122">
        <v>1.795023524E-3</v>
      </c>
      <c r="H2672" s="122">
        <v>2.0194014652000001E-3</v>
      </c>
      <c r="I2672" s="122">
        <v>2.5803463168000002E-3</v>
      </c>
      <c r="J2672" s="122">
        <v>3.1712082276000001E-3</v>
      </c>
      <c r="K2672" s="122">
        <v>3.5900470480000001E-3</v>
      </c>
      <c r="L2672" s="122">
        <v>4.0799388867999997E-3</v>
      </c>
      <c r="M2672" s="122">
        <v>4.5137362367999997E-3</v>
      </c>
      <c r="N2672" s="122">
        <v>4.9187870339999998E-3</v>
      </c>
      <c r="O2672" s="122">
        <v>5.5096489448000002E-3</v>
      </c>
      <c r="P2672" s="122">
        <v>6.1566053415999999E-3</v>
      </c>
      <c r="Q2672" s="122">
        <v>7.5953935343999997E-3</v>
      </c>
      <c r="R2672" s="122">
        <v>9.0999898835999998E-3</v>
      </c>
      <c r="S2672" s="122">
        <v>1.1536623008400001E-2</v>
      </c>
      <c r="T2672" s="122">
        <v>1.3626945869599999E-2</v>
      </c>
      <c r="U2672" s="122">
        <v>1.2483921083199999E-2</v>
      </c>
      <c r="V2672" s="122">
        <v>1.14139275712E-2</v>
      </c>
      <c r="W2672" s="122">
        <v>9.6135804351999993E-3</v>
      </c>
      <c r="X2672" s="122">
        <v>7.4326305144E-3</v>
      </c>
      <c r="Y2672" s="122">
        <v>1.0552016574400001E-2</v>
      </c>
      <c r="Z2672" s="122">
        <v>1.37305863492E-2</v>
      </c>
      <c r="AA2672" s="122">
        <v>4.819155082E-3</v>
      </c>
      <c r="AB2672" s="122">
        <v>3.0424676746800002E-2</v>
      </c>
      <c r="AC2672" s="122">
        <v>1.28234308524E-2</v>
      </c>
      <c r="AD2672" s="122">
        <v>9.1499267439999997E-3</v>
      </c>
      <c r="AE2672" s="122">
        <v>5.2278622227999996E-3</v>
      </c>
      <c r="AF2672" s="122">
        <v>1.2439921228E-3</v>
      </c>
      <c r="AG2672" s="122">
        <v>1.2931126823999999E-3</v>
      </c>
      <c r="AH2672" s="122">
        <v>1.1653671904000001E-3</v>
      </c>
      <c r="AI2672" s="122">
        <v>1.1435759831999999E-3</v>
      </c>
      <c r="AJ2672" s="122">
        <v>1.1271906100000001E-3</v>
      </c>
      <c r="AK2672" s="122">
        <v>1.1400613E-3</v>
      </c>
      <c r="AL2672" s="122">
        <v>0</v>
      </c>
    </row>
    <row r="2673" spans="1:38" hidden="1" x14ac:dyDescent="0.25">
      <c r="A2673" s="122" t="s">
        <v>2045</v>
      </c>
      <c r="B2673" s="122">
        <v>1</v>
      </c>
      <c r="C2673" s="122" t="s">
        <v>2231</v>
      </c>
      <c r="D2673" s="122" t="s">
        <v>2152</v>
      </c>
      <c r="E2673" s="122">
        <v>49</v>
      </c>
      <c r="F2673" s="122">
        <v>4.3665444866399998E-2</v>
      </c>
      <c r="G2673" s="122">
        <v>4.99033655624E-2</v>
      </c>
      <c r="H2673" s="122">
        <v>5.6141286258400001E-2</v>
      </c>
      <c r="I2673" s="122">
        <v>7.1736087995599995E-2</v>
      </c>
      <c r="J2673" s="122">
        <v>8.8162612493199996E-2</v>
      </c>
      <c r="K2673" s="122">
        <v>9.9806731124799999E-2</v>
      </c>
      <c r="L2673" s="122">
        <v>0.11342619130919999</v>
      </c>
      <c r="M2673" s="122">
        <v>0.12548617131959999</v>
      </c>
      <c r="N2673" s="122">
        <v>0.13674696972440001</v>
      </c>
      <c r="O2673" s="122">
        <v>0.153173494222</v>
      </c>
      <c r="P2673" s="122">
        <v>0.17115949889359999</v>
      </c>
      <c r="Q2673" s="122">
        <v>0.14855892531760001</v>
      </c>
      <c r="R2673" s="122">
        <v>0.1263516733808</v>
      </c>
      <c r="S2673" s="122">
        <v>0.14551812799719999</v>
      </c>
      <c r="T2673" s="122">
        <v>0.1577407654088</v>
      </c>
      <c r="U2673" s="122">
        <v>0.14933122685319999</v>
      </c>
      <c r="V2673" s="122">
        <v>0.14187493530279999</v>
      </c>
      <c r="W2673" s="122">
        <v>0.1228793916392</v>
      </c>
      <c r="X2673" s="122">
        <v>9.9274411768000004E-2</v>
      </c>
      <c r="Y2673" s="122">
        <v>0.10995782787360001</v>
      </c>
      <c r="Z2673" s="122">
        <v>0.1231624041424</v>
      </c>
      <c r="AA2673" s="122">
        <v>6.4875909747600005E-2</v>
      </c>
      <c r="AB2673" s="122">
        <v>7.6452607125999994E-2</v>
      </c>
      <c r="AC2673" s="122">
        <v>9.0631220576399996E-2</v>
      </c>
      <c r="AD2673" s="122">
        <v>8.8851810840800002E-2</v>
      </c>
      <c r="AE2673" s="122">
        <v>8.6092516509999995E-2</v>
      </c>
      <c r="AF2673" s="122">
        <v>8.7924916676799997E-2</v>
      </c>
      <c r="AG2673" s="122">
        <v>8.7570727215999997E-2</v>
      </c>
      <c r="AH2673" s="122">
        <v>7.6487539410799998E-2</v>
      </c>
      <c r="AI2673" s="122">
        <v>7.2557141252399995E-2</v>
      </c>
      <c r="AJ2673" s="122">
        <v>6.8933162516399998E-2</v>
      </c>
      <c r="AK2673" s="122">
        <v>6.7963713039599999E-2</v>
      </c>
      <c r="AL2673" s="122">
        <v>0</v>
      </c>
    </row>
    <row r="2674" spans="1:38" hidden="1" x14ac:dyDescent="0.25">
      <c r="A2674" s="122" t="s">
        <v>2045</v>
      </c>
      <c r="B2674" s="122">
        <v>1</v>
      </c>
      <c r="C2674" s="122" t="s">
        <v>2231</v>
      </c>
      <c r="D2674" s="122" t="s">
        <v>2153</v>
      </c>
      <c r="E2674" s="122">
        <v>49</v>
      </c>
      <c r="F2674" s="122">
        <v>1.0063410806400001E-2</v>
      </c>
      <c r="G2674" s="122">
        <v>1.1501040921999999E-2</v>
      </c>
      <c r="H2674" s="122">
        <v>1.29386710376E-2</v>
      </c>
      <c r="I2674" s="122">
        <v>1.65327463252E-2</v>
      </c>
      <c r="J2674" s="122">
        <v>2.0318505628399999E-2</v>
      </c>
      <c r="K2674" s="122">
        <v>2.3002081843999999E-2</v>
      </c>
      <c r="L2674" s="122">
        <v>2.6140907595600001E-2</v>
      </c>
      <c r="M2674" s="122">
        <v>2.8920325817599998E-2</v>
      </c>
      <c r="N2674" s="122">
        <v>3.1515559661600002E-2</v>
      </c>
      <c r="O2674" s="122">
        <v>3.5301318964800002E-2</v>
      </c>
      <c r="P2674" s="122">
        <v>3.9446485797600003E-2</v>
      </c>
      <c r="Q2674" s="122">
        <v>5.2054424632000003E-2</v>
      </c>
      <c r="R2674" s="122">
        <v>6.5161768772799999E-2</v>
      </c>
      <c r="S2674" s="122">
        <v>7.4141723191200007E-2</v>
      </c>
      <c r="T2674" s="122">
        <v>7.9408929328400005E-2</v>
      </c>
      <c r="U2674" s="122">
        <v>7.2047898549200004E-2</v>
      </c>
      <c r="V2674" s="122">
        <v>6.5096782052400007E-2</v>
      </c>
      <c r="W2674" s="122">
        <v>6.6474719486000006E-2</v>
      </c>
      <c r="X2674" s="122">
        <v>6.6100092559200005E-2</v>
      </c>
      <c r="Y2674" s="122">
        <v>4.9885066616E-2</v>
      </c>
      <c r="Z2674" s="122">
        <v>3.6651892418400001E-2</v>
      </c>
      <c r="AA2674" s="122">
        <v>6.4146073753999999E-2</v>
      </c>
      <c r="AB2674" s="122">
        <v>7.5008772515599995E-2</v>
      </c>
      <c r="AC2674" s="122">
        <v>3.3420447530400001E-2</v>
      </c>
      <c r="AD2674" s="122">
        <v>2.6332654910799998E-2</v>
      </c>
      <c r="AE2674" s="122">
        <v>1.8676924669199998E-2</v>
      </c>
      <c r="AF2674" s="122">
        <v>1.13770543572E-2</v>
      </c>
      <c r="AG2674" s="122">
        <v>1.36752911456E-2</v>
      </c>
      <c r="AH2674" s="122">
        <v>1.3499708042800001E-2</v>
      </c>
      <c r="AI2674" s="122">
        <v>1.44555295808E-2</v>
      </c>
      <c r="AJ2674" s="122">
        <v>1.54973563948E-2</v>
      </c>
      <c r="AK2674" s="122">
        <v>1.55112275388E-2</v>
      </c>
      <c r="AL2674" s="122">
        <v>0</v>
      </c>
    </row>
    <row r="2675" spans="1:38" hidden="1" x14ac:dyDescent="0.25">
      <c r="A2675" s="122" t="s">
        <v>2045</v>
      </c>
      <c r="B2675" s="122">
        <v>1</v>
      </c>
      <c r="C2675" s="122" t="s">
        <v>2231</v>
      </c>
      <c r="D2675" s="122" t="s">
        <v>2154</v>
      </c>
      <c r="E2675" s="122">
        <v>49</v>
      </c>
      <c r="F2675" s="122">
        <v>1.2659703000000001E-4</v>
      </c>
      <c r="G2675" s="122">
        <v>1.4468231960000001E-4</v>
      </c>
      <c r="H2675" s="122">
        <v>1.6276760920000001E-4</v>
      </c>
      <c r="I2675" s="122">
        <v>2.0798083320000001E-4</v>
      </c>
      <c r="J2675" s="122">
        <v>2.5560543120000003E-4</v>
      </c>
      <c r="K2675" s="122">
        <v>2.8936463920000002E-4</v>
      </c>
      <c r="L2675" s="122">
        <v>3.2885085520000001E-4</v>
      </c>
      <c r="M2675" s="122">
        <v>3.638157488E-4</v>
      </c>
      <c r="N2675" s="122">
        <v>3.9646361440000001E-4</v>
      </c>
      <c r="O2675" s="122">
        <v>4.4408821240000002E-4</v>
      </c>
      <c r="P2675" s="122">
        <v>4.9623413000000004E-4</v>
      </c>
      <c r="Q2675" s="122">
        <v>6.274507904E-4</v>
      </c>
      <c r="R2675" s="122">
        <v>7.6432153279999996E-4</v>
      </c>
      <c r="S2675" s="122">
        <v>1.9307137780000001E-3</v>
      </c>
      <c r="T2675" s="122">
        <v>3.208049684E-3</v>
      </c>
      <c r="U2675" s="122">
        <v>3.1602933291999999E-3</v>
      </c>
      <c r="V2675" s="122">
        <v>3.1346812391999999E-3</v>
      </c>
      <c r="W2675" s="122">
        <v>4.3462740104000001E-3</v>
      </c>
      <c r="X2675" s="122">
        <v>5.5145909168000003E-3</v>
      </c>
      <c r="Y2675" s="122">
        <v>1.36382689212E-2</v>
      </c>
      <c r="Z2675" s="122">
        <v>2.1481337469200001E-2</v>
      </c>
      <c r="AA2675" s="122">
        <v>2.3554599096000002E-3</v>
      </c>
      <c r="AB2675" s="122">
        <v>5.2927455755999997E-2</v>
      </c>
      <c r="AC2675" s="122">
        <v>2.2245628286000001E-2</v>
      </c>
      <c r="AD2675" s="122">
        <v>1.59129727876E-2</v>
      </c>
      <c r="AE2675" s="122">
        <v>9.1504087668000007E-3</v>
      </c>
      <c r="AF2675" s="122">
        <v>2.2889455064000002E-3</v>
      </c>
      <c r="AG2675" s="122">
        <v>2.3793273336000001E-3</v>
      </c>
      <c r="AH2675" s="122">
        <v>2.1442756299999998E-3</v>
      </c>
      <c r="AI2675" s="122">
        <v>2.1041798091999998E-3</v>
      </c>
      <c r="AJ2675" s="122">
        <v>2.0740307224000002E-3</v>
      </c>
      <c r="AK2675" s="122">
        <v>2.0906545828E-3</v>
      </c>
      <c r="AL2675" s="122">
        <v>0</v>
      </c>
    </row>
    <row r="2676" spans="1:38" hidden="1" x14ac:dyDescent="0.25">
      <c r="A2676" s="122" t="s">
        <v>2045</v>
      </c>
      <c r="B2676" s="122">
        <v>1</v>
      </c>
      <c r="C2676" s="122" t="s">
        <v>2231</v>
      </c>
      <c r="D2676" s="122" t="s">
        <v>2155</v>
      </c>
      <c r="E2676" s="122">
        <v>49</v>
      </c>
      <c r="F2676" s="122">
        <v>5.9242194731999997E-3</v>
      </c>
      <c r="G2676" s="122">
        <v>6.7705365420000002E-3</v>
      </c>
      <c r="H2676" s="122">
        <v>7.6168536107999998E-3</v>
      </c>
      <c r="I2676" s="122">
        <v>9.7326462799999999E-3</v>
      </c>
      <c r="J2676" s="122">
        <v>1.1961281225599999E-2</v>
      </c>
      <c r="K2676" s="122">
        <v>1.3541073084E-2</v>
      </c>
      <c r="L2676" s="122">
        <v>1.53888653492E-2</v>
      </c>
      <c r="M2676" s="122">
        <v>1.70250783472E-2</v>
      </c>
      <c r="N2676" s="122">
        <v>1.8552864022000001E-2</v>
      </c>
      <c r="O2676" s="122">
        <v>2.0781498967599999E-2</v>
      </c>
      <c r="P2676" s="122">
        <v>2.3221713180399998E-2</v>
      </c>
      <c r="Q2676" s="122">
        <v>2.8490983737999999E-2</v>
      </c>
      <c r="R2676" s="122">
        <v>3.4004856110400002E-2</v>
      </c>
      <c r="S2676" s="122">
        <v>3.6803675437199999E-2</v>
      </c>
      <c r="T2676" s="122">
        <v>3.7390177621999997E-2</v>
      </c>
      <c r="U2676" s="122">
        <v>3.5362837260800001E-2</v>
      </c>
      <c r="V2676" s="122">
        <v>3.3560690234399997E-2</v>
      </c>
      <c r="W2676" s="122">
        <v>4.0187438544400003E-2</v>
      </c>
      <c r="X2676" s="122">
        <v>4.6123065262400002E-2</v>
      </c>
      <c r="Y2676" s="122">
        <v>4.6716850171600002E-2</v>
      </c>
      <c r="Z2676" s="122">
        <v>4.8726075647200003E-2</v>
      </c>
      <c r="AA2676" s="122">
        <v>2.2856875722799999E-2</v>
      </c>
      <c r="AB2676" s="122">
        <v>1.7032190593600002E-2</v>
      </c>
      <c r="AC2676" s="122">
        <v>7.92783250616E-2</v>
      </c>
      <c r="AD2676" s="122">
        <v>5.8385280198000003E-2</v>
      </c>
      <c r="AE2676" s="122">
        <v>3.6013948667200001E-2</v>
      </c>
      <c r="AF2676" s="122">
        <v>1.36384661728E-2</v>
      </c>
      <c r="AG2676" s="122">
        <v>2.8280421988000001E-2</v>
      </c>
      <c r="AH2676" s="122">
        <v>3.4452002269999997E-2</v>
      </c>
      <c r="AI2676" s="122">
        <v>4.3023847644400003E-2</v>
      </c>
      <c r="AJ2676" s="122">
        <v>5.1933867985999999E-2</v>
      </c>
      <c r="AK2676" s="122">
        <v>5.2083551984799997E-2</v>
      </c>
      <c r="AL2676" s="122">
        <v>0</v>
      </c>
    </row>
    <row r="2677" spans="1:38" hidden="1" x14ac:dyDescent="0.25">
      <c r="A2677" s="122" t="s">
        <v>2045</v>
      </c>
      <c r="B2677" s="122">
        <v>1</v>
      </c>
      <c r="C2677" s="122" t="s">
        <v>2231</v>
      </c>
      <c r="D2677" s="122" t="s">
        <v>2156</v>
      </c>
      <c r="E2677" s="122">
        <v>49</v>
      </c>
      <c r="F2677" s="122">
        <v>1.2818826739599999E-2</v>
      </c>
      <c r="G2677" s="122">
        <v>1.4650087704E-2</v>
      </c>
      <c r="H2677" s="122">
        <v>1.6481348665599999E-2</v>
      </c>
      <c r="I2677" s="122">
        <v>2.10595010752E-2</v>
      </c>
      <c r="J2677" s="122">
        <v>2.5881821610400001E-2</v>
      </c>
      <c r="K2677" s="122">
        <v>2.9300175408E-2</v>
      </c>
      <c r="L2677" s="122">
        <v>3.32984285088E-2</v>
      </c>
      <c r="M2677" s="122">
        <v>3.6838866371999998E-2</v>
      </c>
      <c r="N2677" s="122">
        <v>4.0144689183200001E-2</v>
      </c>
      <c r="O2677" s="122">
        <v>4.4967009718400001E-2</v>
      </c>
      <c r="P2677" s="122">
        <v>5.0247145494000001E-2</v>
      </c>
      <c r="Q2677" s="122">
        <v>5.4027457982400003E-2</v>
      </c>
      <c r="R2677" s="122">
        <v>5.8162187232799999E-2</v>
      </c>
      <c r="S2677" s="122">
        <v>6.54711697304E-2</v>
      </c>
      <c r="T2677" s="122">
        <v>6.9363374640000003E-2</v>
      </c>
      <c r="U2677" s="122">
        <v>7.9203002981200005E-2</v>
      </c>
      <c r="V2677" s="122">
        <v>8.9764639761999998E-2</v>
      </c>
      <c r="W2677" s="122">
        <v>0.121415993468</v>
      </c>
      <c r="X2677" s="122">
        <v>0.15171882015919999</v>
      </c>
      <c r="Y2677" s="122">
        <v>9.6134552561600001E-2</v>
      </c>
      <c r="Z2677" s="122">
        <v>4.8420472920399998E-2</v>
      </c>
      <c r="AA2677" s="122">
        <v>3.8365918715600002E-2</v>
      </c>
      <c r="AB2677" s="122">
        <v>6.5139556915999999E-2</v>
      </c>
      <c r="AC2677" s="122">
        <v>5.9013366392399999E-2</v>
      </c>
      <c r="AD2677" s="122">
        <v>4.1460866420399999E-2</v>
      </c>
      <c r="AE2677" s="122">
        <v>2.2743707411599999E-2</v>
      </c>
      <c r="AF2677" s="122">
        <v>3.6075771564E-3</v>
      </c>
      <c r="AG2677" s="122">
        <v>3.8169750416000001E-3</v>
      </c>
      <c r="AH2677" s="122">
        <v>3.4824575688000002E-3</v>
      </c>
      <c r="AI2677" s="122">
        <v>3.4610872772000002E-3</v>
      </c>
      <c r="AJ2677" s="122">
        <v>3.4567178688E-3</v>
      </c>
      <c r="AK2677" s="122">
        <v>3.4560998192000002E-3</v>
      </c>
      <c r="AL2677" s="122">
        <v>0</v>
      </c>
    </row>
    <row r="2678" spans="1:38" hidden="1" x14ac:dyDescent="0.25">
      <c r="A2678" s="122" t="s">
        <v>2045</v>
      </c>
      <c r="B2678" s="122">
        <v>1</v>
      </c>
      <c r="C2678" s="122" t="s">
        <v>2231</v>
      </c>
      <c r="D2678" s="122" t="s">
        <v>2178</v>
      </c>
      <c r="E2678" s="122">
        <v>49</v>
      </c>
      <c r="F2678" s="122">
        <v>4.3892763600000003E-5</v>
      </c>
      <c r="G2678" s="122">
        <v>5.0163159199999999E-5</v>
      </c>
      <c r="H2678" s="122">
        <v>5.6433554800000002E-5</v>
      </c>
      <c r="I2678" s="122">
        <v>7.2109542400000006E-5</v>
      </c>
      <c r="J2678" s="122">
        <v>8.8621581999999996E-5</v>
      </c>
      <c r="K2678" s="122">
        <v>1.003263184E-4</v>
      </c>
      <c r="L2678" s="122">
        <v>1.140166804E-4</v>
      </c>
      <c r="M2678" s="122">
        <v>1.2613944560000001E-4</v>
      </c>
      <c r="N2678" s="122">
        <v>1.3745886559999999E-4</v>
      </c>
      <c r="O2678" s="122">
        <v>1.5397090519999999E-4</v>
      </c>
      <c r="P2678" s="122">
        <v>1.720505444E-4</v>
      </c>
      <c r="Q2678" s="122">
        <v>1.9761108360000001E-4</v>
      </c>
      <c r="R2678" s="122">
        <v>2.246746292E-4</v>
      </c>
      <c r="S2678" s="122">
        <v>2.435083196E-4</v>
      </c>
      <c r="T2678" s="122">
        <v>2.4777466E-4</v>
      </c>
      <c r="U2678" s="122">
        <v>2.440861836E-4</v>
      </c>
      <c r="V2678" s="122">
        <v>2.4210802840000001E-4</v>
      </c>
      <c r="W2678" s="122">
        <v>3.6974596120000001E-4</v>
      </c>
      <c r="X2678" s="122">
        <v>4.952643276E-4</v>
      </c>
      <c r="Y2678" s="122">
        <v>5.0572722479999999E-4</v>
      </c>
      <c r="Z2678" s="122">
        <v>5.3116065519999997E-4</v>
      </c>
      <c r="AA2678" s="122">
        <v>8.5833405280000003E-4</v>
      </c>
      <c r="AB2678" s="122">
        <v>1.2506094635999999E-3</v>
      </c>
      <c r="AC2678" s="122">
        <v>5.208521332E-4</v>
      </c>
      <c r="AD2678" s="122">
        <v>2.1257106107999998E-3</v>
      </c>
      <c r="AE2678" s="122">
        <v>3.7768190823999999E-3</v>
      </c>
      <c r="AF2678" s="122">
        <v>5.7901422067999997E-3</v>
      </c>
      <c r="AG2678" s="122">
        <v>6.0426533047999997E-3</v>
      </c>
      <c r="AH2678" s="122">
        <v>5.4608851416000003E-3</v>
      </c>
      <c r="AI2678" s="122">
        <v>5.3743768540000002E-3</v>
      </c>
      <c r="AJ2678" s="122">
        <v>5.3135021883999999E-3</v>
      </c>
      <c r="AK2678" s="122">
        <v>5.2939066543999996E-3</v>
      </c>
      <c r="AL2678" s="122">
        <v>0</v>
      </c>
    </row>
    <row r="2679" spans="1:38" hidden="1" x14ac:dyDescent="0.25">
      <c r="A2679" s="122" t="s">
        <v>2045</v>
      </c>
      <c r="B2679" s="122">
        <v>1</v>
      </c>
      <c r="C2679" s="122" t="s">
        <v>2231</v>
      </c>
      <c r="D2679" s="122" t="s">
        <v>2212</v>
      </c>
      <c r="E2679" s="122">
        <v>49</v>
      </c>
      <c r="F2679" s="122">
        <v>0</v>
      </c>
      <c r="G2679" s="122">
        <v>0</v>
      </c>
      <c r="H2679" s="122">
        <v>0</v>
      </c>
      <c r="I2679" s="122">
        <v>0</v>
      </c>
      <c r="J2679" s="122">
        <v>0</v>
      </c>
      <c r="K2679" s="122">
        <v>0</v>
      </c>
      <c r="L2679" s="122">
        <v>0</v>
      </c>
      <c r="M2679" s="122">
        <v>0</v>
      </c>
      <c r="N2679" s="122">
        <v>0</v>
      </c>
      <c r="O2679" s="122">
        <v>0</v>
      </c>
      <c r="P2679" s="122">
        <v>0</v>
      </c>
      <c r="Q2679" s="122">
        <v>0</v>
      </c>
      <c r="R2679" s="122">
        <v>0</v>
      </c>
      <c r="S2679" s="122">
        <v>0</v>
      </c>
      <c r="T2679" s="122">
        <v>0</v>
      </c>
      <c r="U2679" s="122">
        <v>0</v>
      </c>
      <c r="V2679" s="122">
        <v>0</v>
      </c>
      <c r="W2679" s="122">
        <v>0</v>
      </c>
      <c r="X2679" s="122">
        <v>0</v>
      </c>
      <c r="Y2679" s="122">
        <v>0</v>
      </c>
      <c r="Z2679" s="122">
        <v>0</v>
      </c>
      <c r="AA2679" s="122">
        <v>0</v>
      </c>
      <c r="AB2679" s="122">
        <v>0</v>
      </c>
      <c r="AC2679" s="122">
        <v>0</v>
      </c>
      <c r="AD2679" s="122">
        <v>0</v>
      </c>
      <c r="AE2679" s="122">
        <v>0</v>
      </c>
      <c r="AF2679" s="122">
        <v>0</v>
      </c>
      <c r="AG2679" s="122">
        <v>0</v>
      </c>
      <c r="AH2679" s="122">
        <v>0</v>
      </c>
      <c r="AI2679" s="122">
        <v>0</v>
      </c>
      <c r="AJ2679" s="122">
        <v>0</v>
      </c>
      <c r="AK2679" s="122">
        <v>0</v>
      </c>
      <c r="AL2679" s="122">
        <v>0</v>
      </c>
    </row>
    <row r="2680" spans="1:38" hidden="1" x14ac:dyDescent="0.25">
      <c r="A2680" s="122" t="s">
        <v>2045</v>
      </c>
      <c r="B2680" s="122">
        <v>1</v>
      </c>
      <c r="C2680" s="122" t="s">
        <v>2231</v>
      </c>
      <c r="D2680" s="122" t="s">
        <v>2157</v>
      </c>
      <c r="E2680" s="122">
        <v>49</v>
      </c>
      <c r="F2680" s="122">
        <v>1.2523979691999999E-3</v>
      </c>
      <c r="G2680" s="122">
        <v>1.4313119632E-3</v>
      </c>
      <c r="H2680" s="122">
        <v>1.6102259599999999E-3</v>
      </c>
      <c r="I2680" s="122">
        <v>2.0575109492000001E-3</v>
      </c>
      <c r="J2680" s="122">
        <v>2.5286511375999998E-3</v>
      </c>
      <c r="K2680" s="122">
        <v>2.8626239291999998E-3</v>
      </c>
      <c r="L2680" s="122">
        <v>3.2532528196000002E-3</v>
      </c>
      <c r="M2680" s="122">
        <v>3.5991532108000002E-3</v>
      </c>
      <c r="N2680" s="122">
        <v>3.9221317352000004E-3</v>
      </c>
      <c r="O2680" s="122">
        <v>4.3932719236000001E-3</v>
      </c>
      <c r="P2680" s="122">
        <v>4.9091406111999997E-3</v>
      </c>
      <c r="Q2680" s="122">
        <v>3.8217196388000002E-3</v>
      </c>
      <c r="R2680" s="122">
        <v>2.7355034615999998E-3</v>
      </c>
      <c r="S2680" s="122">
        <v>3.0541522452000001E-3</v>
      </c>
      <c r="T2680" s="122">
        <v>3.2084459736E-3</v>
      </c>
      <c r="U2680" s="122">
        <v>3.1327927707999999E-3</v>
      </c>
      <c r="V2680" s="122">
        <v>3.0786626415999999E-3</v>
      </c>
      <c r="W2680" s="122">
        <v>3.2316765179999998E-3</v>
      </c>
      <c r="X2680" s="122">
        <v>3.3049592128E-3</v>
      </c>
      <c r="Y2680" s="122">
        <v>3.9580679096000004E-3</v>
      </c>
      <c r="Z2680" s="122">
        <v>4.6784928680000002E-3</v>
      </c>
      <c r="AA2680" s="122">
        <v>3.6542396883999999E-3</v>
      </c>
      <c r="AB2680" s="122">
        <v>8.4297097583999996E-3</v>
      </c>
      <c r="AC2680" s="122">
        <v>3.0464789208000001E-3</v>
      </c>
      <c r="AD2680" s="122">
        <v>6.9317069919999997E-3</v>
      </c>
      <c r="AE2680" s="122">
        <v>1.0910723689599999E-2</v>
      </c>
      <c r="AF2680" s="122">
        <v>1.5864382744E-2</v>
      </c>
      <c r="AG2680" s="122">
        <v>2.12735913572E-2</v>
      </c>
      <c r="AH2680" s="122">
        <v>2.2212350361599999E-2</v>
      </c>
      <c r="AI2680" s="122">
        <v>2.4922373058800001E-2</v>
      </c>
      <c r="AJ2680" s="122">
        <v>2.7795919256000001E-2</v>
      </c>
      <c r="AK2680" s="122">
        <v>2.7830038048400001E-2</v>
      </c>
      <c r="AL2680" s="122">
        <v>0</v>
      </c>
    </row>
    <row r="2681" spans="1:38" hidden="1" x14ac:dyDescent="0.25">
      <c r="A2681" s="122" t="s">
        <v>2045</v>
      </c>
      <c r="B2681" s="122">
        <v>1</v>
      </c>
      <c r="C2681" s="122" t="s">
        <v>2231</v>
      </c>
      <c r="D2681" s="122" t="s">
        <v>2158</v>
      </c>
      <c r="E2681" s="122">
        <v>49</v>
      </c>
      <c r="F2681" s="122">
        <v>4.6457800255999999E-3</v>
      </c>
      <c r="G2681" s="122">
        <v>5.309462886E-3</v>
      </c>
      <c r="H2681" s="122">
        <v>5.9731457464E-3</v>
      </c>
      <c r="I2681" s="122">
        <v>7.6323528987999999E-3</v>
      </c>
      <c r="J2681" s="122">
        <v>9.3800511E-3</v>
      </c>
      <c r="K2681" s="122">
        <v>1.0618925772E-2</v>
      </c>
      <c r="L2681" s="122">
        <v>1.20679666856E-2</v>
      </c>
      <c r="M2681" s="122">
        <v>1.3351086882000001E-2</v>
      </c>
      <c r="N2681" s="122">
        <v>1.4549178246400001E-2</v>
      </c>
      <c r="O2681" s="122">
        <v>1.6296876444800001E-2</v>
      </c>
      <c r="P2681" s="122">
        <v>1.8210495360400002E-2</v>
      </c>
      <c r="Q2681" s="122">
        <v>2.3521011219999999E-2</v>
      </c>
      <c r="R2681" s="122">
        <v>2.9050378386400001E-2</v>
      </c>
      <c r="S2681" s="122">
        <v>2.55770801076E-2</v>
      </c>
      <c r="T2681" s="122">
        <v>1.93599382368E-2</v>
      </c>
      <c r="U2681" s="122">
        <v>2.34891849752E-2</v>
      </c>
      <c r="V2681" s="122">
        <v>2.7850886795200001E-2</v>
      </c>
      <c r="W2681" s="122">
        <v>2.9113690404400001E-2</v>
      </c>
      <c r="X2681" s="122">
        <v>2.9650852439600001E-2</v>
      </c>
      <c r="Y2681" s="122">
        <v>2.1491131687199998E-2</v>
      </c>
      <c r="Z2681" s="122">
        <v>1.47184930312E-2</v>
      </c>
      <c r="AA2681" s="122">
        <v>9.8333903472000005E-3</v>
      </c>
      <c r="AB2681" s="122">
        <v>1.8729448099600001E-2</v>
      </c>
      <c r="AC2681" s="122">
        <v>1.37566290288E-2</v>
      </c>
      <c r="AD2681" s="122">
        <v>2.3448235876799998E-2</v>
      </c>
      <c r="AE2681" s="122">
        <v>3.3311108535600001E-2</v>
      </c>
      <c r="AF2681" s="122">
        <v>4.5942287750799997E-2</v>
      </c>
      <c r="AG2681" s="122">
        <v>5.6356817218800002E-2</v>
      </c>
      <c r="AH2681" s="122">
        <v>5.62565740772E-2</v>
      </c>
      <c r="AI2681" s="122">
        <v>6.0824701125999997E-2</v>
      </c>
      <c r="AJ2681" s="122">
        <v>6.5762554524799996E-2</v>
      </c>
      <c r="AK2681" s="122">
        <v>6.66505909216E-2</v>
      </c>
      <c r="AL2681" s="122">
        <v>0</v>
      </c>
    </row>
    <row r="2682" spans="1:38" hidden="1" x14ac:dyDescent="0.25">
      <c r="A2682" s="122" t="s">
        <v>2045</v>
      </c>
      <c r="B2682" s="122">
        <v>1</v>
      </c>
      <c r="C2682" s="122" t="s">
        <v>2231</v>
      </c>
      <c r="D2682" s="122" t="s">
        <v>2159</v>
      </c>
      <c r="E2682" s="122">
        <v>49</v>
      </c>
      <c r="F2682" s="122">
        <v>5.1436960399999999E-5</v>
      </c>
      <c r="G2682" s="122">
        <v>5.8785095600000003E-5</v>
      </c>
      <c r="H2682" s="122">
        <v>6.6133233600000006E-5</v>
      </c>
      <c r="I2682" s="122">
        <v>8.4503577199999995E-5</v>
      </c>
      <c r="J2682" s="122">
        <v>1.038536716E-4</v>
      </c>
      <c r="K2682" s="122">
        <v>1.17570194E-4</v>
      </c>
      <c r="L2682" s="122">
        <v>1.3361362560000001E-4</v>
      </c>
      <c r="M2682" s="122">
        <v>1.478200248E-4</v>
      </c>
      <c r="N2682" s="122">
        <v>1.6108500520000001E-4</v>
      </c>
      <c r="O2682" s="122">
        <v>1.8043509959999999E-4</v>
      </c>
      <c r="P2682" s="122">
        <v>2.016222264E-4</v>
      </c>
      <c r="Q2682" s="122">
        <v>2.3247474600000001E-4</v>
      </c>
      <c r="R2682" s="122">
        <v>2.6510921919999997E-4</v>
      </c>
      <c r="S2682" s="122">
        <v>2.9292611040000001E-4</v>
      </c>
      <c r="T2682" s="122">
        <v>3.0436843080000001E-4</v>
      </c>
      <c r="U2682" s="122">
        <v>9.1388512879999999E-4</v>
      </c>
      <c r="V2682" s="122">
        <v>1.5392391252000001E-3</v>
      </c>
      <c r="W2682" s="122">
        <v>1.9360426287999999E-3</v>
      </c>
      <c r="X2682" s="122">
        <v>2.3044826672000002E-3</v>
      </c>
      <c r="Y2682" s="122">
        <v>4.0140410996000004E-3</v>
      </c>
      <c r="Z2682" s="122">
        <v>5.7004773812000002E-3</v>
      </c>
      <c r="AA2682" s="122">
        <v>3.4200872552000001E-3</v>
      </c>
      <c r="AB2682" s="122">
        <v>5.5602669332000003E-3</v>
      </c>
      <c r="AC2682" s="122">
        <v>5.8374849148000001E-3</v>
      </c>
      <c r="AD2682" s="122">
        <v>3.9921693392E-3</v>
      </c>
      <c r="AE2682" s="122">
        <v>2.0281447648000002E-3</v>
      </c>
      <c r="AF2682" s="122">
        <v>0</v>
      </c>
      <c r="AG2682" s="122">
        <v>0</v>
      </c>
      <c r="AH2682" s="122">
        <v>0</v>
      </c>
      <c r="AI2682" s="122">
        <v>0</v>
      </c>
      <c r="AJ2682" s="122">
        <v>0</v>
      </c>
      <c r="AK2682" s="122">
        <v>0</v>
      </c>
      <c r="AL2682" s="122">
        <v>0</v>
      </c>
    </row>
    <row r="2683" spans="1:38" hidden="1" x14ac:dyDescent="0.25">
      <c r="A2683" s="122" t="s">
        <v>2045</v>
      </c>
      <c r="B2683" s="122">
        <v>1</v>
      </c>
      <c r="C2683" s="122" t="s">
        <v>2231</v>
      </c>
      <c r="D2683" s="122" t="s">
        <v>2160</v>
      </c>
      <c r="E2683" s="122">
        <v>49</v>
      </c>
      <c r="F2683" s="122">
        <v>5.9103128560000001E-3</v>
      </c>
      <c r="G2683" s="122">
        <v>6.7546432632000003E-3</v>
      </c>
      <c r="H2683" s="122">
        <v>7.5989736732000003E-3</v>
      </c>
      <c r="I2683" s="122">
        <v>9.7097996911999999E-3</v>
      </c>
      <c r="J2683" s="122">
        <v>1.1933203099999999E-2</v>
      </c>
      <c r="K2683" s="122">
        <v>1.35092865292E-2</v>
      </c>
      <c r="L2683" s="122">
        <v>1.5352741252799999E-2</v>
      </c>
      <c r="M2683" s="122">
        <v>1.6985113373199998E-2</v>
      </c>
      <c r="N2683" s="122">
        <v>1.85093126988E-2</v>
      </c>
      <c r="O2683" s="122">
        <v>2.07327161076E-2</v>
      </c>
      <c r="P2683" s="122">
        <v>2.3167202116800002E-2</v>
      </c>
      <c r="Q2683" s="122">
        <v>2.8085169296800001E-2</v>
      </c>
      <c r="R2683" s="122">
        <v>3.3239388103599998E-2</v>
      </c>
      <c r="S2683" s="122">
        <v>6.1143695085199998E-2</v>
      </c>
      <c r="T2683" s="122">
        <v>9.0550070721599998E-2</v>
      </c>
      <c r="U2683" s="122">
        <v>8.9202104910799995E-2</v>
      </c>
      <c r="V2683" s="122">
        <v>8.8479180742399993E-2</v>
      </c>
      <c r="W2683" s="122">
        <v>5.02238696092E-2</v>
      </c>
      <c r="X2683" s="122">
        <v>8.1457644352000008E-3</v>
      </c>
      <c r="Y2683" s="122">
        <v>3.2887744612800002E-2</v>
      </c>
      <c r="Z2683" s="122">
        <v>5.6503413864799998E-2</v>
      </c>
      <c r="AA2683" s="122">
        <v>4.2164304111999996E-3</v>
      </c>
      <c r="AB2683" s="122">
        <v>3.7971665572399997E-2</v>
      </c>
      <c r="AC2683" s="122">
        <v>4.8752586066799997E-2</v>
      </c>
      <c r="AD2683" s="122">
        <v>4.4444745071999997E-2</v>
      </c>
      <c r="AE2683" s="122">
        <v>3.95021688964E-2</v>
      </c>
      <c r="AF2683" s="122">
        <v>3.6332863266E-2</v>
      </c>
      <c r="AG2683" s="122">
        <v>3.6562442310799997E-2</v>
      </c>
      <c r="AH2683" s="122">
        <v>3.2184422180399998E-2</v>
      </c>
      <c r="AI2683" s="122">
        <v>3.07951378588E-2</v>
      </c>
      <c r="AJ2683" s="122">
        <v>2.9539908566E-2</v>
      </c>
      <c r="AK2683" s="122">
        <v>2.9828500892399998E-2</v>
      </c>
      <c r="AL2683" s="122">
        <v>0</v>
      </c>
    </row>
    <row r="2684" spans="1:38" hidden="1" x14ac:dyDescent="0.25">
      <c r="A2684" s="122" t="s">
        <v>2045</v>
      </c>
      <c r="B2684" s="122">
        <v>1</v>
      </c>
      <c r="C2684" s="122" t="s">
        <v>2231</v>
      </c>
      <c r="D2684" s="122" t="s">
        <v>2161</v>
      </c>
      <c r="E2684" s="122">
        <v>49</v>
      </c>
      <c r="F2684" s="122">
        <v>5.2406724036800002E-2</v>
      </c>
      <c r="G2684" s="122">
        <v>5.9893398899599999E-2</v>
      </c>
      <c r="H2684" s="122">
        <v>6.7380073762400003E-2</v>
      </c>
      <c r="I2684" s="122">
        <v>8.6096760918000004E-2</v>
      </c>
      <c r="J2684" s="122">
        <v>0.1058116713892</v>
      </c>
      <c r="K2684" s="122">
        <v>0.1197867977992</v>
      </c>
      <c r="L2684" s="122">
        <v>0.136132704582</v>
      </c>
      <c r="M2684" s="122">
        <v>0.15060694264839999</v>
      </c>
      <c r="N2684" s="122">
        <v>0.1641220128884</v>
      </c>
      <c r="O2684" s="122">
        <v>0.1838369233596</v>
      </c>
      <c r="P2684" s="122">
        <v>0.20542350254440001</v>
      </c>
      <c r="Q2684" s="122">
        <v>0.16344977846120001</v>
      </c>
      <c r="R2684" s="122">
        <v>0.1216074452516</v>
      </c>
      <c r="S2684" s="122">
        <v>0.1190707531076</v>
      </c>
      <c r="T2684" s="122">
        <v>0.10679572868160001</v>
      </c>
      <c r="U2684" s="122">
        <v>0.1074006647308</v>
      </c>
      <c r="V2684" s="122">
        <v>0.1087918782916</v>
      </c>
      <c r="W2684" s="122">
        <v>9.8807308277999994E-2</v>
      </c>
      <c r="X2684" s="122">
        <v>8.5452641094799997E-2</v>
      </c>
      <c r="Y2684" s="122">
        <v>9.7830073854799998E-2</v>
      </c>
      <c r="Z2684" s="122">
        <v>0.11219992727439999</v>
      </c>
      <c r="AA2684" s="122">
        <v>0.2586944778852</v>
      </c>
      <c r="AB2684" s="122">
        <v>2.8997214302000002E-2</v>
      </c>
      <c r="AC2684" s="122">
        <v>7.6423588794000005E-2</v>
      </c>
      <c r="AD2684" s="122">
        <v>0.12577680714760001</v>
      </c>
      <c r="AE2684" s="122">
        <v>0.17593732250079999</v>
      </c>
      <c r="AF2684" s="122">
        <v>0.24054379042679999</v>
      </c>
      <c r="AG2684" s="122">
        <v>0.18568775197279999</v>
      </c>
      <c r="AH2684" s="122">
        <v>0.1264346158544</v>
      </c>
      <c r="AI2684" s="122">
        <v>8.2017332574799998E-2</v>
      </c>
      <c r="AJ2684" s="122">
        <v>3.7372680965200002E-2</v>
      </c>
      <c r="AK2684" s="122">
        <v>3.7837300922400001E-2</v>
      </c>
      <c r="AL2684" s="122">
        <v>0</v>
      </c>
    </row>
    <row r="2685" spans="1:38" hidden="1" x14ac:dyDescent="0.25">
      <c r="A2685" s="122" t="s">
        <v>2045</v>
      </c>
      <c r="B2685" s="122">
        <v>1</v>
      </c>
      <c r="C2685" s="122" t="s">
        <v>2231</v>
      </c>
      <c r="D2685" s="122" t="s">
        <v>2162</v>
      </c>
      <c r="E2685" s="122">
        <v>49</v>
      </c>
      <c r="F2685" s="122">
        <v>4.066683012E-4</v>
      </c>
      <c r="G2685" s="122">
        <v>4.6476377360000001E-4</v>
      </c>
      <c r="H2685" s="122">
        <v>5.2285924599999997E-4</v>
      </c>
      <c r="I2685" s="122">
        <v>6.6809792559999995E-4</v>
      </c>
      <c r="J2685" s="122">
        <v>8.2108266800000004E-4</v>
      </c>
      <c r="K2685" s="122">
        <v>9.2952754999999995E-4</v>
      </c>
      <c r="L2685" s="122">
        <v>1.0563693279999999E-3</v>
      </c>
      <c r="M2685" s="122">
        <v>1.16868724E-3</v>
      </c>
      <c r="N2685" s="122">
        <v>1.2735621555999999E-3</v>
      </c>
      <c r="O2685" s="122">
        <v>1.426546898E-3</v>
      </c>
      <c r="P2685" s="122">
        <v>1.5940555064000001E-3</v>
      </c>
      <c r="Q2685" s="122">
        <v>1.7973445252E-3</v>
      </c>
      <c r="R2685" s="122">
        <v>2.0137896856000002E-3</v>
      </c>
      <c r="S2685" s="122">
        <v>4.6257490524000003E-3</v>
      </c>
      <c r="T2685" s="122">
        <v>7.4628671095999998E-3</v>
      </c>
      <c r="U2685" s="122">
        <v>7.7475059704E-3</v>
      </c>
      <c r="V2685" s="122">
        <v>8.0925115264000001E-3</v>
      </c>
      <c r="W2685" s="122">
        <v>5.0427805092000001E-3</v>
      </c>
      <c r="X2685" s="122">
        <v>1.659535038E-3</v>
      </c>
      <c r="Y2685" s="122">
        <v>4.4033970651999998E-3</v>
      </c>
      <c r="Z2685" s="122">
        <v>7.0461019411999998E-3</v>
      </c>
      <c r="AA2685" s="122">
        <v>1.64949006432E-2</v>
      </c>
      <c r="AB2685" s="122">
        <v>1.6811878988799999E-2</v>
      </c>
      <c r="AC2685" s="122">
        <v>6.6929787735999996E-3</v>
      </c>
      <c r="AD2685" s="122">
        <v>2.28075816864E-2</v>
      </c>
      <c r="AE2685" s="122">
        <v>3.9371691853199997E-2</v>
      </c>
      <c r="AF2685" s="122">
        <v>5.9652943742000003E-2</v>
      </c>
      <c r="AG2685" s="122">
        <v>6.0782498184799999E-2</v>
      </c>
      <c r="AH2685" s="122">
        <v>5.3998547559599999E-2</v>
      </c>
      <c r="AI2685" s="122">
        <v>5.2187738276799997E-2</v>
      </c>
      <c r="AJ2685" s="122">
        <v>5.06119104008E-2</v>
      </c>
      <c r="AK2685" s="122">
        <v>5.1572372224800003E-2</v>
      </c>
      <c r="AL2685" s="122">
        <v>0</v>
      </c>
    </row>
    <row r="2686" spans="1:38" hidden="1" x14ac:dyDescent="0.25">
      <c r="A2686" s="122" t="s">
        <v>2045</v>
      </c>
      <c r="B2686" s="122">
        <v>1</v>
      </c>
      <c r="C2686" s="122" t="s">
        <v>2231</v>
      </c>
      <c r="D2686" s="122" t="s">
        <v>2163</v>
      </c>
      <c r="E2686" s="122">
        <v>49</v>
      </c>
      <c r="F2686" s="122">
        <v>1.03353253136E-2</v>
      </c>
      <c r="G2686" s="122">
        <v>1.18118003584E-2</v>
      </c>
      <c r="H2686" s="122">
        <v>1.32882754032E-2</v>
      </c>
      <c r="I2686" s="122">
        <v>1.6979463015200001E-2</v>
      </c>
      <c r="J2686" s="122">
        <v>2.0867513965200001E-2</v>
      </c>
      <c r="K2686" s="122">
        <v>2.3623600716799999E-2</v>
      </c>
      <c r="L2686" s="122">
        <v>2.6847237897200001E-2</v>
      </c>
      <c r="M2686" s="122">
        <v>2.9701756316399999E-2</v>
      </c>
      <c r="N2686" s="122">
        <v>3.2367113676800001E-2</v>
      </c>
      <c r="O2686" s="122">
        <v>3.62551646268E-2</v>
      </c>
      <c r="P2686" s="122">
        <v>4.0512334338E-2</v>
      </c>
      <c r="Q2686" s="122">
        <v>4.7116705801199997E-2</v>
      </c>
      <c r="R2686" s="122">
        <v>5.4088423793600002E-2</v>
      </c>
      <c r="S2686" s="122">
        <v>5.3206452782000001E-2</v>
      </c>
      <c r="T2686" s="122">
        <v>4.8028938437199999E-2</v>
      </c>
      <c r="U2686" s="122">
        <v>6.1859577668000001E-2</v>
      </c>
      <c r="V2686" s="122">
        <v>7.6347134578400006E-2</v>
      </c>
      <c r="W2686" s="122">
        <v>8.3163010313600003E-2</v>
      </c>
      <c r="X2686" s="122">
        <v>8.8110122458399998E-2</v>
      </c>
      <c r="Y2686" s="122">
        <v>4.39863841564E-2</v>
      </c>
      <c r="Z2686" s="122">
        <v>5.0948287124000001E-3</v>
      </c>
      <c r="AA2686" s="122">
        <v>2.2254769460000001E-2</v>
      </c>
      <c r="AB2686" s="122">
        <v>1.4026885149200001E-2</v>
      </c>
      <c r="AC2686" s="122">
        <v>4.7654906429199999E-2</v>
      </c>
      <c r="AD2686" s="122">
        <v>5.7850216214000001E-2</v>
      </c>
      <c r="AE2686" s="122">
        <v>6.7887850822399995E-2</v>
      </c>
      <c r="AF2686" s="122">
        <v>8.2654319815199995E-2</v>
      </c>
      <c r="AG2686" s="122">
        <v>9.4275580716800006E-2</v>
      </c>
      <c r="AH2686" s="122">
        <v>9.0274974294399998E-2</v>
      </c>
      <c r="AI2686" s="122">
        <v>9.4048272617600001E-2</v>
      </c>
      <c r="AJ2686" s="122">
        <v>9.8346028029200006E-2</v>
      </c>
      <c r="AK2686" s="122">
        <v>9.8639138004399995E-2</v>
      </c>
      <c r="AL2686" s="122">
        <v>0</v>
      </c>
    </row>
    <row r="2687" spans="1:38" hidden="1" x14ac:dyDescent="0.25">
      <c r="A2687" s="122" t="s">
        <v>2045</v>
      </c>
      <c r="B2687" s="122">
        <v>1</v>
      </c>
      <c r="C2687" s="122" t="s">
        <v>2231</v>
      </c>
      <c r="D2687" s="122" t="s">
        <v>2180</v>
      </c>
      <c r="E2687" s="122">
        <v>49</v>
      </c>
      <c r="F2687" s="122">
        <v>0</v>
      </c>
      <c r="G2687" s="122">
        <v>0</v>
      </c>
      <c r="H2687" s="122">
        <v>0</v>
      </c>
      <c r="I2687" s="122">
        <v>0</v>
      </c>
      <c r="J2687" s="122">
        <v>0</v>
      </c>
      <c r="K2687" s="122">
        <v>0</v>
      </c>
      <c r="L2687" s="122">
        <v>0</v>
      </c>
      <c r="M2687" s="122">
        <v>0</v>
      </c>
      <c r="N2687" s="122">
        <v>0</v>
      </c>
      <c r="O2687" s="122">
        <v>0</v>
      </c>
      <c r="P2687" s="122">
        <v>0</v>
      </c>
      <c r="Q2687" s="122">
        <v>0</v>
      </c>
      <c r="R2687" s="122">
        <v>0</v>
      </c>
      <c r="S2687" s="122">
        <v>0</v>
      </c>
      <c r="T2687" s="122">
        <v>0</v>
      </c>
      <c r="U2687" s="122">
        <v>0</v>
      </c>
      <c r="V2687" s="122">
        <v>0</v>
      </c>
      <c r="W2687" s="122">
        <v>0</v>
      </c>
      <c r="X2687" s="122">
        <v>0</v>
      </c>
      <c r="Y2687" s="122">
        <v>0</v>
      </c>
      <c r="Z2687" s="122">
        <v>0</v>
      </c>
      <c r="AA2687" s="122">
        <v>0</v>
      </c>
      <c r="AB2687" s="122">
        <v>0</v>
      </c>
      <c r="AC2687" s="122">
        <v>0</v>
      </c>
      <c r="AD2687" s="122">
        <v>0</v>
      </c>
      <c r="AE2687" s="122">
        <v>0</v>
      </c>
      <c r="AF2687" s="122">
        <v>0</v>
      </c>
      <c r="AG2687" s="122">
        <v>0</v>
      </c>
      <c r="AH2687" s="122">
        <v>0</v>
      </c>
      <c r="AI2687" s="122">
        <v>0</v>
      </c>
      <c r="AJ2687" s="122">
        <v>0</v>
      </c>
      <c r="AK2687" s="122">
        <v>0</v>
      </c>
      <c r="AL2687" s="122">
        <v>0</v>
      </c>
    </row>
    <row r="2688" spans="1:38" hidden="1" x14ac:dyDescent="0.25">
      <c r="A2688" s="122" t="s">
        <v>2045</v>
      </c>
      <c r="B2688" s="122">
        <v>1</v>
      </c>
      <c r="C2688" s="122" t="s">
        <v>2231</v>
      </c>
      <c r="D2688" s="122" t="s">
        <v>2164</v>
      </c>
      <c r="E2688" s="122">
        <v>49</v>
      </c>
      <c r="F2688" s="122">
        <v>6.3763182840000001E-4</v>
      </c>
      <c r="G2688" s="122">
        <v>7.2872208920000004E-4</v>
      </c>
      <c r="H2688" s="122">
        <v>8.1981235279999999E-4</v>
      </c>
      <c r="I2688" s="122">
        <v>1.0475380048E-3</v>
      </c>
      <c r="J2688" s="122">
        <v>1.2874090264E-3</v>
      </c>
      <c r="K2688" s="122">
        <v>1.4574441811999999E-3</v>
      </c>
      <c r="L2688" s="122">
        <v>1.6563245860000001E-3</v>
      </c>
      <c r="M2688" s="122">
        <v>1.8324324228E-3</v>
      </c>
      <c r="N2688" s="122">
        <v>1.9968700807999999E-3</v>
      </c>
      <c r="O2688" s="122">
        <v>2.2367411023999999E-3</v>
      </c>
      <c r="P2688" s="122">
        <v>2.4993846891999999E-3</v>
      </c>
      <c r="Q2688" s="122">
        <v>2.8015280131999999E-3</v>
      </c>
      <c r="R2688" s="122">
        <v>3.1239184983999999E-3</v>
      </c>
      <c r="S2688" s="122">
        <v>3.4428133992000002E-3</v>
      </c>
      <c r="T2688" s="122">
        <v>3.5674644740000001E-3</v>
      </c>
      <c r="U2688" s="122">
        <v>3.8873342060000001E-3</v>
      </c>
      <c r="V2688" s="122">
        <v>4.2401726751999996E-3</v>
      </c>
      <c r="W2688" s="122">
        <v>4.1350816668000003E-3</v>
      </c>
      <c r="X2688" s="122">
        <v>3.9088393568E-3</v>
      </c>
      <c r="Y2688" s="122">
        <v>4.0831983415999997E-3</v>
      </c>
      <c r="Z2688" s="122">
        <v>4.3705841284000001E-3</v>
      </c>
      <c r="AA2688" s="122">
        <v>2.0469926344000001E-3</v>
      </c>
      <c r="AB2688" s="122">
        <v>3.9802659287999998E-3</v>
      </c>
      <c r="AC2688" s="122">
        <v>2.8935281088000001E-3</v>
      </c>
      <c r="AD2688" s="122">
        <v>3.8949108996000001E-3</v>
      </c>
      <c r="AE2688" s="122">
        <v>4.8990018195999999E-3</v>
      </c>
      <c r="AF2688" s="122">
        <v>6.2697202987999998E-3</v>
      </c>
      <c r="AG2688" s="122">
        <v>7.3876153428000003E-3</v>
      </c>
      <c r="AH2688" s="122">
        <v>7.2110559528000004E-3</v>
      </c>
      <c r="AI2688" s="122">
        <v>7.6449430036E-3</v>
      </c>
      <c r="AJ2688" s="122">
        <v>8.1232869900000008E-3</v>
      </c>
      <c r="AK2688" s="122">
        <v>8.1768012732E-3</v>
      </c>
      <c r="AL2688" s="122">
        <v>0</v>
      </c>
    </row>
    <row r="2689" spans="1:38" hidden="1" x14ac:dyDescent="0.25">
      <c r="A2689" s="122" t="s">
        <v>2045</v>
      </c>
      <c r="B2689" s="122">
        <v>1</v>
      </c>
      <c r="C2689" s="122" t="s">
        <v>2231</v>
      </c>
      <c r="D2689" s="122" t="s">
        <v>2165</v>
      </c>
      <c r="E2689" s="122">
        <v>49</v>
      </c>
      <c r="F2689" s="122">
        <v>8.2744379984000006E-3</v>
      </c>
      <c r="G2689" s="122">
        <v>9.4565005696000005E-3</v>
      </c>
      <c r="H2689" s="122">
        <v>1.06385631408E-2</v>
      </c>
      <c r="I2689" s="122">
        <v>1.3593719568800001E-2</v>
      </c>
      <c r="J2689" s="122">
        <v>1.6706484340000001E-2</v>
      </c>
      <c r="K2689" s="122">
        <v>1.8913001139200001E-2</v>
      </c>
      <c r="L2689" s="122">
        <v>2.1493837752800001E-2</v>
      </c>
      <c r="M2689" s="122">
        <v>2.3779158723600001E-2</v>
      </c>
      <c r="N2689" s="122">
        <v>2.5913037777199999E-2</v>
      </c>
      <c r="O2689" s="122">
        <v>2.9025802548399999E-2</v>
      </c>
      <c r="P2689" s="122">
        <v>3.2434082962400003E-2</v>
      </c>
      <c r="Q2689" s="122">
        <v>4.1349480527599999E-2</v>
      </c>
      <c r="R2689" s="122">
        <v>5.0642209279199997E-2</v>
      </c>
      <c r="S2689" s="122">
        <v>5.99000031812E-2</v>
      </c>
      <c r="T2689" s="122">
        <v>6.6604131106799996E-2</v>
      </c>
      <c r="U2689" s="122">
        <v>5.8280606258000002E-2</v>
      </c>
      <c r="V2689" s="122">
        <v>5.0252812511999999E-2</v>
      </c>
      <c r="W2689" s="122">
        <v>4.9537858355999997E-2</v>
      </c>
      <c r="X2689" s="122">
        <v>4.74061159348E-2</v>
      </c>
      <c r="Y2689" s="122">
        <v>5.9688154847999997E-2</v>
      </c>
      <c r="Z2689" s="122">
        <v>7.2772996539599996E-2</v>
      </c>
      <c r="AA2689" s="122">
        <v>6.5564031189999997E-2</v>
      </c>
      <c r="AB2689" s="122">
        <v>9.2028508401199999E-2</v>
      </c>
      <c r="AC2689" s="122">
        <v>7.2379725989200006E-2</v>
      </c>
      <c r="AD2689" s="122">
        <v>4.9499420902399997E-2</v>
      </c>
      <c r="AE2689" s="122">
        <v>2.5147227683200001E-2</v>
      </c>
      <c r="AF2689" s="122">
        <v>0</v>
      </c>
      <c r="AG2689" s="122">
        <v>4.2469300498800003E-2</v>
      </c>
      <c r="AH2689" s="122">
        <v>6.5271023543599996E-2</v>
      </c>
      <c r="AI2689" s="122">
        <v>9.1802629780400005E-2</v>
      </c>
      <c r="AJ2689" s="122">
        <v>0.1191741058172</v>
      </c>
      <c r="AK2689" s="122">
        <v>0.11969570798360001</v>
      </c>
      <c r="AL2689" s="122">
        <v>0</v>
      </c>
    </row>
    <row r="2690" spans="1:38" hidden="1" x14ac:dyDescent="0.25">
      <c r="A2690" s="122" t="s">
        <v>2045</v>
      </c>
      <c r="B2690" s="122">
        <v>1</v>
      </c>
      <c r="C2690" s="122" t="s">
        <v>2231</v>
      </c>
      <c r="D2690" s="122" t="s">
        <v>2166</v>
      </c>
      <c r="E2690" s="122">
        <v>49</v>
      </c>
      <c r="F2690" s="122">
        <v>4.4648268392000002E-3</v>
      </c>
      <c r="G2690" s="122">
        <v>5.1026592428000004E-3</v>
      </c>
      <c r="H2690" s="122">
        <v>5.7404916491999997E-3</v>
      </c>
      <c r="I2690" s="122">
        <v>7.3350726624000001E-3</v>
      </c>
      <c r="J2690" s="122">
        <v>9.0146979972E-3</v>
      </c>
      <c r="K2690" s="122">
        <v>1.0205318488400001E-2</v>
      </c>
      <c r="L2690" s="122">
        <v>1.15979192392E-2</v>
      </c>
      <c r="M2690" s="122">
        <v>1.28310618912E-2</v>
      </c>
      <c r="N2690" s="122">
        <v>1.3982487579200001E-2</v>
      </c>
      <c r="O2690" s="122">
        <v>1.5662112914E-2</v>
      </c>
      <c r="P2690" s="122">
        <v>1.7501196350400001E-2</v>
      </c>
      <c r="Q2690" s="122">
        <v>2.0463872626399999E-2</v>
      </c>
      <c r="R2690" s="122">
        <v>2.3587756121999998E-2</v>
      </c>
      <c r="S2690" s="122">
        <v>2.86924128484E-2</v>
      </c>
      <c r="T2690" s="122">
        <v>3.2723050326400001E-2</v>
      </c>
      <c r="U2690" s="122">
        <v>3.3626320392000003E-2</v>
      </c>
      <c r="V2690" s="122">
        <v>3.4786571870399997E-2</v>
      </c>
      <c r="W2690" s="122">
        <v>3.14224274756E-2</v>
      </c>
      <c r="X2690" s="122">
        <v>2.6974524150000002E-2</v>
      </c>
      <c r="Y2690" s="122">
        <v>3.6817054469999999E-2</v>
      </c>
      <c r="Z2690" s="122">
        <v>4.6956959109200003E-2</v>
      </c>
      <c r="AA2690" s="122">
        <v>3.0844537712800001E-2</v>
      </c>
      <c r="AB2690" s="122">
        <v>1.63278161956E-2</v>
      </c>
      <c r="AC2690" s="122">
        <v>4.3057623235200002E-2</v>
      </c>
      <c r="AD2690" s="122">
        <v>3.3657565757199998E-2</v>
      </c>
      <c r="AE2690" s="122">
        <v>2.3517176860800001E-2</v>
      </c>
      <c r="AF2690" s="122">
        <v>1.37794519464E-2</v>
      </c>
      <c r="AG2690" s="122">
        <v>1.4570744140400001E-2</v>
      </c>
      <c r="AH2690" s="122">
        <v>1.3288450862400001E-2</v>
      </c>
      <c r="AI2690" s="122">
        <v>1.32015018716E-2</v>
      </c>
      <c r="AJ2690" s="122">
        <v>1.31793207E-2</v>
      </c>
      <c r="AK2690" s="122">
        <v>1.32109861296E-2</v>
      </c>
      <c r="AL2690" s="122">
        <v>0</v>
      </c>
    </row>
    <row r="2691" spans="1:38" hidden="1" x14ac:dyDescent="0.25">
      <c r="A2691" s="122" t="s">
        <v>2045</v>
      </c>
      <c r="B2691" s="122">
        <v>1</v>
      </c>
      <c r="C2691" s="122" t="s">
        <v>2231</v>
      </c>
      <c r="D2691" s="122" t="s">
        <v>2167</v>
      </c>
      <c r="E2691" s="122">
        <v>49</v>
      </c>
      <c r="F2691" s="122">
        <v>1.2536014260000001E-3</v>
      </c>
      <c r="G2691" s="122">
        <v>1.4326873428E-3</v>
      </c>
      <c r="H2691" s="122">
        <v>1.6117732624000001E-3</v>
      </c>
      <c r="I2691" s="122">
        <v>2.0594880571999999E-3</v>
      </c>
      <c r="J2691" s="122">
        <v>2.5310809748000001E-3</v>
      </c>
      <c r="K2691" s="122">
        <v>2.8653746884000002E-3</v>
      </c>
      <c r="L2691" s="122">
        <v>3.2563789412000002E-3</v>
      </c>
      <c r="M2691" s="122">
        <v>3.6026117176000002E-3</v>
      </c>
      <c r="N2691" s="122">
        <v>3.9259005996000003E-3</v>
      </c>
      <c r="O2691" s="122">
        <v>4.3974935172000004E-3</v>
      </c>
      <c r="P2691" s="122">
        <v>4.9138579139999996E-3</v>
      </c>
      <c r="Q2691" s="122">
        <v>3.4892364079999998E-3</v>
      </c>
      <c r="R2691" s="122">
        <v>2.0581085951999999E-3</v>
      </c>
      <c r="S2691" s="122">
        <v>2.1244840567999999E-3</v>
      </c>
      <c r="T2691" s="122">
        <v>2.0419613647999998E-3</v>
      </c>
      <c r="U2691" s="122">
        <v>4.1036494967999996E-3</v>
      </c>
      <c r="V2691" s="122">
        <v>6.2262329528000003E-3</v>
      </c>
      <c r="W2691" s="122">
        <v>8.6327484039999992E-3</v>
      </c>
      <c r="X2691" s="122">
        <v>1.09533075484E-2</v>
      </c>
      <c r="Y2691" s="122">
        <v>8.1699697995999999E-3</v>
      </c>
      <c r="Z2691" s="122">
        <v>5.8861324591999997E-3</v>
      </c>
      <c r="AA2691" s="122">
        <v>4.5957696820000003E-3</v>
      </c>
      <c r="AB2691" s="122">
        <v>1.02942442988E-2</v>
      </c>
      <c r="AC2691" s="122">
        <v>4.2824749827999999E-3</v>
      </c>
      <c r="AD2691" s="122">
        <v>2.9287211127999998E-3</v>
      </c>
      <c r="AE2691" s="122">
        <v>1.4878803688000001E-3</v>
      </c>
      <c r="AF2691" s="122">
        <v>0</v>
      </c>
      <c r="AG2691" s="122">
        <v>0</v>
      </c>
      <c r="AH2691" s="122">
        <v>0</v>
      </c>
      <c r="AI2691" s="122">
        <v>0</v>
      </c>
      <c r="AJ2691" s="122">
        <v>0</v>
      </c>
      <c r="AK2691" s="122">
        <v>0</v>
      </c>
      <c r="AL2691" s="122">
        <v>0</v>
      </c>
    </row>
    <row r="2692" spans="1:38" hidden="1" x14ac:dyDescent="0.25">
      <c r="A2692" s="122" t="s">
        <v>2045</v>
      </c>
      <c r="B2692" s="122">
        <v>1</v>
      </c>
      <c r="C2692" s="122" t="s">
        <v>2231</v>
      </c>
      <c r="D2692" s="122" t="s">
        <v>2168</v>
      </c>
      <c r="E2692" s="122">
        <v>49</v>
      </c>
      <c r="F2692" s="122">
        <v>1.898788304E-4</v>
      </c>
      <c r="G2692" s="122">
        <v>2.1700437640000001E-4</v>
      </c>
      <c r="H2692" s="122">
        <v>2.4412992239999999E-4</v>
      </c>
      <c r="I2692" s="122">
        <v>3.1194379159999998E-4</v>
      </c>
      <c r="J2692" s="122">
        <v>3.8337439840000002E-4</v>
      </c>
      <c r="K2692" s="122">
        <v>4.3400875280000001E-4</v>
      </c>
      <c r="L2692" s="122">
        <v>4.932328632E-4</v>
      </c>
      <c r="M2692" s="122">
        <v>5.4567558920000001E-4</v>
      </c>
      <c r="N2692" s="122">
        <v>5.9464307839999998E-4</v>
      </c>
      <c r="O2692" s="122">
        <v>6.6607368520000003E-4</v>
      </c>
      <c r="P2692" s="122">
        <v>7.4428567919999997E-4</v>
      </c>
      <c r="Q2692" s="122">
        <v>4.7407265640000003E-4</v>
      </c>
      <c r="R2692" s="122">
        <v>2.0162537360000001E-4</v>
      </c>
      <c r="S2692" s="122">
        <v>4.2272379519999999E-4</v>
      </c>
      <c r="T2692" s="122">
        <v>6.604808168E-4</v>
      </c>
      <c r="U2692" s="122">
        <v>9.9894358200000003E-4</v>
      </c>
      <c r="V2692" s="122">
        <v>1.3497568616E-3</v>
      </c>
      <c r="W2692" s="122">
        <v>1.4021373912E-3</v>
      </c>
      <c r="X2692" s="122">
        <v>1.4190339968000001E-3</v>
      </c>
      <c r="Y2692" s="122">
        <v>1.2189956603999999E-3</v>
      </c>
      <c r="Z2692" s="122">
        <v>1.0747002979999999E-3</v>
      </c>
      <c r="AA2692" s="122">
        <v>4.0958405011999998E-3</v>
      </c>
      <c r="AB2692" s="122">
        <v>2.3962170484000001E-3</v>
      </c>
      <c r="AC2692" s="122">
        <v>1.0089087596000001E-3</v>
      </c>
      <c r="AD2692" s="122">
        <v>3.5352480295999999E-3</v>
      </c>
      <c r="AE2692" s="122">
        <v>6.1324690531999997E-3</v>
      </c>
      <c r="AF2692" s="122">
        <v>9.3102284295999999E-3</v>
      </c>
      <c r="AG2692" s="122">
        <v>9.6778542504000007E-3</v>
      </c>
      <c r="AH2692" s="122">
        <v>8.7217873400000003E-3</v>
      </c>
      <c r="AI2692" s="122">
        <v>8.5586985931999995E-3</v>
      </c>
      <c r="AJ2692" s="122">
        <v>8.4360679340000008E-3</v>
      </c>
      <c r="AK2692" s="122">
        <v>8.4736821287999999E-3</v>
      </c>
      <c r="AL2692" s="122">
        <v>0</v>
      </c>
    </row>
    <row r="2693" spans="1:38" hidden="1" x14ac:dyDescent="0.25">
      <c r="A2693" s="122" t="s">
        <v>2042</v>
      </c>
      <c r="B2693" s="122">
        <v>1</v>
      </c>
      <c r="C2693" s="122" t="s">
        <v>2232</v>
      </c>
      <c r="D2693" s="122" t="s">
        <v>2121</v>
      </c>
      <c r="E2693" s="122">
        <v>50</v>
      </c>
      <c r="F2693" s="122">
        <v>4.2929822487999996E-3</v>
      </c>
      <c r="G2693" s="122">
        <v>5.9733495724E-3</v>
      </c>
      <c r="H2693" s="122">
        <v>6.2660266535999997E-3</v>
      </c>
      <c r="I2693" s="122">
        <v>4.9904649676000001E-3</v>
      </c>
      <c r="J2693" s="122">
        <v>5.6011693724000002E-3</v>
      </c>
      <c r="K2693" s="122">
        <v>5.1394094275999998E-3</v>
      </c>
      <c r="L2693" s="122">
        <v>5.8720766915999999E-3</v>
      </c>
      <c r="M2693" s="122">
        <v>5.7568408995999996E-3</v>
      </c>
      <c r="N2693" s="122">
        <v>4.3485022756E-3</v>
      </c>
      <c r="O2693" s="122">
        <v>5.0601426148000001E-3</v>
      </c>
      <c r="P2693" s="122">
        <v>4.0793798303999998E-3</v>
      </c>
      <c r="Q2693" s="122">
        <v>5.9987542355999998E-3</v>
      </c>
      <c r="R2693" s="122">
        <v>4.4353940371999996E-3</v>
      </c>
      <c r="S2693" s="122">
        <v>5.7454433484000001E-3</v>
      </c>
      <c r="T2693" s="122">
        <v>4.5736478732000003E-3</v>
      </c>
      <c r="U2693" s="122">
        <v>4.8130862163999998E-3</v>
      </c>
      <c r="V2693" s="122">
        <v>3.9373137103999997E-3</v>
      </c>
      <c r="W2693" s="122">
        <v>3.6787333519999999E-3</v>
      </c>
      <c r="X2693" s="122">
        <v>5.2903950259999997E-3</v>
      </c>
      <c r="Y2693" s="122">
        <v>5.0251161576000004E-3</v>
      </c>
      <c r="Z2693" s="122">
        <v>4.2726203856000003E-3</v>
      </c>
      <c r="AA2693" s="122">
        <v>5.4048212064000001E-3</v>
      </c>
      <c r="AB2693" s="122">
        <v>5.9009531279999999E-3</v>
      </c>
      <c r="AC2693" s="122">
        <v>6.4298507168000004E-3</v>
      </c>
      <c r="AD2693" s="122">
        <v>6.6153348771999998E-3</v>
      </c>
      <c r="AE2693" s="122">
        <v>6.1660293071999998E-3</v>
      </c>
      <c r="AF2693" s="122">
        <v>6.2817752704E-3</v>
      </c>
      <c r="AG2693" s="122">
        <v>6.1545407728000002E-3</v>
      </c>
      <c r="AH2693" s="122">
        <v>6.2285464556000002E-3</v>
      </c>
      <c r="AI2693" s="122">
        <v>6.1721835112000002E-3</v>
      </c>
      <c r="AJ2693" s="122">
        <v>6.2101523064E-3</v>
      </c>
      <c r="AK2693" s="122">
        <v>6.1833917376000001E-3</v>
      </c>
      <c r="AL2693" s="122">
        <v>0</v>
      </c>
    </row>
    <row r="2694" spans="1:38" hidden="1" x14ac:dyDescent="0.25">
      <c r="A2694" s="122" t="s">
        <v>2042</v>
      </c>
      <c r="B2694" s="122">
        <v>1</v>
      </c>
      <c r="C2694" s="122" t="s">
        <v>2232</v>
      </c>
      <c r="D2694" s="122" t="s">
        <v>2122</v>
      </c>
      <c r="E2694" s="122">
        <v>50</v>
      </c>
      <c r="F2694" s="122">
        <v>0</v>
      </c>
      <c r="G2694" s="122">
        <v>3.5231616002799997E-2</v>
      </c>
      <c r="H2694" s="122">
        <v>0</v>
      </c>
      <c r="I2694" s="122">
        <v>0</v>
      </c>
      <c r="J2694" s="122">
        <v>0</v>
      </c>
      <c r="K2694" s="122">
        <v>0</v>
      </c>
      <c r="L2694" s="122">
        <v>0</v>
      </c>
      <c r="M2694" s="122">
        <v>0</v>
      </c>
      <c r="N2694" s="122">
        <v>1.9257737833599999E-2</v>
      </c>
      <c r="O2694" s="122">
        <v>0</v>
      </c>
      <c r="P2694" s="122">
        <v>0</v>
      </c>
      <c r="Q2694" s="122">
        <v>0</v>
      </c>
      <c r="R2694" s="122">
        <v>0</v>
      </c>
      <c r="S2694" s="122">
        <v>4.3652351895600003E-2</v>
      </c>
      <c r="T2694" s="122">
        <v>2.00907511756E-2</v>
      </c>
      <c r="U2694" s="122">
        <v>6.6579142957599993E-2</v>
      </c>
      <c r="V2694" s="122">
        <v>1.4189060194399999E-2</v>
      </c>
      <c r="W2694" s="122">
        <v>1.1589458322399999E-2</v>
      </c>
      <c r="X2694" s="122">
        <v>4.6780176788799997E-2</v>
      </c>
      <c r="Y2694" s="122">
        <v>0</v>
      </c>
      <c r="Z2694" s="122">
        <v>8.4108966068400001E-2</v>
      </c>
      <c r="AA2694" s="122">
        <v>1.1640253763600001E-2</v>
      </c>
      <c r="AB2694" s="122">
        <v>5.1283470532000001E-3</v>
      </c>
      <c r="AC2694" s="122">
        <v>2.2643096156800002E-2</v>
      </c>
      <c r="AD2694" s="122">
        <v>3.1437287764400003E-2</v>
      </c>
      <c r="AE2694" s="122">
        <v>2.2128566823999999E-2</v>
      </c>
      <c r="AF2694" s="122">
        <v>2.08204965192E-2</v>
      </c>
      <c r="AG2694" s="122">
        <v>2.1408750300000001E-2</v>
      </c>
      <c r="AH2694" s="122">
        <v>2.0804841596E-2</v>
      </c>
      <c r="AI2694" s="122">
        <v>2.12350475288E-2</v>
      </c>
      <c r="AJ2694" s="122">
        <v>2.0883741496800001E-2</v>
      </c>
      <c r="AK2694" s="122">
        <v>2.1156891753199999E-2</v>
      </c>
      <c r="AL2694" s="122">
        <v>0</v>
      </c>
    </row>
    <row r="2695" spans="1:38" hidden="1" x14ac:dyDescent="0.25">
      <c r="A2695" s="122" t="s">
        <v>2042</v>
      </c>
      <c r="B2695" s="122">
        <v>1</v>
      </c>
      <c r="C2695" s="122" t="s">
        <v>2232</v>
      </c>
      <c r="D2695" s="122" t="s">
        <v>2175</v>
      </c>
      <c r="E2695" s="122">
        <v>50</v>
      </c>
      <c r="F2695" s="122">
        <v>0</v>
      </c>
      <c r="G2695" s="122">
        <v>0</v>
      </c>
      <c r="H2695" s="122">
        <v>0</v>
      </c>
      <c r="I2695" s="122">
        <v>0</v>
      </c>
      <c r="J2695" s="122">
        <v>0</v>
      </c>
      <c r="K2695" s="122">
        <v>0</v>
      </c>
      <c r="L2695" s="122">
        <v>0</v>
      </c>
      <c r="M2695" s="122">
        <v>0</v>
      </c>
      <c r="N2695" s="122">
        <v>0</v>
      </c>
      <c r="O2695" s="122">
        <v>0</v>
      </c>
      <c r="P2695" s="122">
        <v>0</v>
      </c>
      <c r="Q2695" s="122">
        <v>0</v>
      </c>
      <c r="R2695" s="122">
        <v>0</v>
      </c>
      <c r="S2695" s="122">
        <v>0</v>
      </c>
      <c r="T2695" s="122">
        <v>0</v>
      </c>
      <c r="U2695" s="122">
        <v>0</v>
      </c>
      <c r="V2695" s="122">
        <v>0</v>
      </c>
      <c r="W2695" s="122">
        <v>0</v>
      </c>
      <c r="X2695" s="122">
        <v>0</v>
      </c>
      <c r="Y2695" s="122">
        <v>0</v>
      </c>
      <c r="Z2695" s="122">
        <v>0</v>
      </c>
      <c r="AA2695" s="122">
        <v>0</v>
      </c>
      <c r="AB2695" s="122">
        <v>0</v>
      </c>
      <c r="AC2695" s="122">
        <v>0</v>
      </c>
      <c r="AD2695" s="122">
        <v>0</v>
      </c>
      <c r="AE2695" s="122">
        <v>0</v>
      </c>
      <c r="AF2695" s="122">
        <v>0</v>
      </c>
      <c r="AG2695" s="122">
        <v>0</v>
      </c>
      <c r="AH2695" s="122">
        <v>0</v>
      </c>
      <c r="AI2695" s="122">
        <v>0</v>
      </c>
      <c r="AJ2695" s="122">
        <v>0</v>
      </c>
      <c r="AK2695" s="122">
        <v>0</v>
      </c>
      <c r="AL2695" s="122">
        <v>0</v>
      </c>
    </row>
    <row r="2696" spans="1:38" hidden="1" x14ac:dyDescent="0.25">
      <c r="A2696" s="122" t="s">
        <v>2042</v>
      </c>
      <c r="B2696" s="122">
        <v>1</v>
      </c>
      <c r="C2696" s="122" t="s">
        <v>2232</v>
      </c>
      <c r="D2696" s="122" t="s">
        <v>2123</v>
      </c>
      <c r="E2696" s="122">
        <v>50</v>
      </c>
      <c r="F2696" s="122">
        <v>4.4767466351999996E-3</v>
      </c>
      <c r="G2696" s="122">
        <v>4.5246403356E-3</v>
      </c>
      <c r="H2696" s="122">
        <v>4.4738758848000002E-3</v>
      </c>
      <c r="I2696" s="122">
        <v>5.1879848691999998E-3</v>
      </c>
      <c r="J2696" s="122">
        <v>4.3535672516000004E-3</v>
      </c>
      <c r="K2696" s="122">
        <v>4.2009405087999998E-3</v>
      </c>
      <c r="L2696" s="122">
        <v>4.813494602E-3</v>
      </c>
      <c r="M2696" s="122">
        <v>5.0445456964000003E-3</v>
      </c>
      <c r="N2696" s="122">
        <v>6.7010458815999997E-3</v>
      </c>
      <c r="O2696" s="122">
        <v>5.2042561060000004E-3</v>
      </c>
      <c r="P2696" s="122">
        <v>5.5361841107999998E-3</v>
      </c>
      <c r="Q2696" s="122">
        <v>4.2129848656E-3</v>
      </c>
      <c r="R2696" s="122">
        <v>4.8783325219999996E-3</v>
      </c>
      <c r="S2696" s="122">
        <v>5.5179303815999997E-3</v>
      </c>
      <c r="T2696" s="122">
        <v>5.4951955155999998E-3</v>
      </c>
      <c r="U2696" s="122">
        <v>5.2871801220000002E-3</v>
      </c>
      <c r="V2696" s="122">
        <v>4.6600458659999998E-3</v>
      </c>
      <c r="W2696" s="122">
        <v>4.4198959728000003E-3</v>
      </c>
      <c r="X2696" s="122">
        <v>4.4590189335999997E-3</v>
      </c>
      <c r="Y2696" s="122">
        <v>4.2491457064000003E-3</v>
      </c>
      <c r="Z2696" s="122">
        <v>3.9036224219999999E-3</v>
      </c>
      <c r="AA2696" s="122">
        <v>4.2602890176E-3</v>
      </c>
      <c r="AB2696" s="122">
        <v>3.4745838875999998E-3</v>
      </c>
      <c r="AC2696" s="122">
        <v>3.3349555959999999E-3</v>
      </c>
      <c r="AD2696" s="122">
        <v>4.5943152136000004E-3</v>
      </c>
      <c r="AE2696" s="122">
        <v>3.8545047968E-3</v>
      </c>
      <c r="AF2696" s="122">
        <v>3.9342970156000003E-3</v>
      </c>
      <c r="AG2696" s="122">
        <v>3.9279790676000001E-3</v>
      </c>
      <c r="AH2696" s="122">
        <v>3.9500895644000002E-3</v>
      </c>
      <c r="AI2696" s="122">
        <v>3.9557723492000003E-3</v>
      </c>
      <c r="AJ2696" s="122">
        <v>3.9663446592000003E-3</v>
      </c>
      <c r="AK2696" s="122">
        <v>3.9733314068E-3</v>
      </c>
      <c r="AL2696" s="122">
        <v>0</v>
      </c>
    </row>
    <row r="2697" spans="1:38" x14ac:dyDescent="0.25">
      <c r="A2697" s="122" t="s">
        <v>2042</v>
      </c>
      <c r="B2697" s="122">
        <v>1</v>
      </c>
      <c r="C2697" s="122" t="s">
        <v>2232</v>
      </c>
      <c r="D2697" s="122" t="s">
        <v>2124</v>
      </c>
      <c r="E2697" s="122">
        <v>50</v>
      </c>
      <c r="F2697" s="122">
        <v>5.1535507262399999E-2</v>
      </c>
      <c r="G2697" s="122">
        <v>0</v>
      </c>
      <c r="H2697" s="122">
        <v>0</v>
      </c>
      <c r="I2697" s="122">
        <v>2.6670576290400001E-2</v>
      </c>
      <c r="J2697" s="122">
        <v>3.9676209700399999E-2</v>
      </c>
      <c r="K2697" s="122">
        <v>2.2681099125999998E-2</v>
      </c>
      <c r="L2697" s="122">
        <v>0.1070252049216</v>
      </c>
      <c r="M2697" s="122">
        <v>3.1780241757599997E-2</v>
      </c>
      <c r="N2697" s="122">
        <v>7.0665239988000001E-3</v>
      </c>
      <c r="O2697" s="122">
        <v>3.1729855219999999E-2</v>
      </c>
      <c r="P2697" s="122">
        <v>7.7273525083999999E-3</v>
      </c>
      <c r="Q2697" s="122">
        <v>2.77616912776E-2</v>
      </c>
      <c r="R2697" s="122">
        <v>0.1149601445188</v>
      </c>
      <c r="S2697" s="122">
        <v>9.4383343247200005E-2</v>
      </c>
      <c r="T2697" s="122">
        <v>2.9722853067599999E-2</v>
      </c>
      <c r="U2697" s="122">
        <v>3.7886214800000001E-5</v>
      </c>
      <c r="V2697" s="122">
        <v>2.96526175736E-2</v>
      </c>
      <c r="W2697" s="122">
        <v>1.7842655474000001E-2</v>
      </c>
      <c r="X2697" s="122">
        <v>9.9474797407999999E-3</v>
      </c>
      <c r="Y2697" s="122">
        <v>2.92737749612E-2</v>
      </c>
      <c r="Z2697" s="122">
        <v>7.5658989840000001E-3</v>
      </c>
      <c r="AA2697" s="122">
        <v>1.48983764132E-2</v>
      </c>
      <c r="AB2697" s="122">
        <v>2.4461629863999999E-2</v>
      </c>
      <c r="AC2697" s="122">
        <v>8.8707719743999994E-3</v>
      </c>
      <c r="AD2697" s="122">
        <v>1.8623194872800002E-2</v>
      </c>
      <c r="AE2697" s="122">
        <v>2.0219390469600002E-2</v>
      </c>
      <c r="AF2697" s="122">
        <v>1.9306125325199999E-2</v>
      </c>
      <c r="AG2697" s="122">
        <v>2.0153156749599999E-2</v>
      </c>
      <c r="AH2697" s="122">
        <v>1.94782655144E-2</v>
      </c>
      <c r="AI2697" s="122">
        <v>2.00550564984E-2</v>
      </c>
      <c r="AJ2697" s="122">
        <v>1.9619124097999999E-2</v>
      </c>
      <c r="AK2697" s="122">
        <v>1.9988083802400001E-2</v>
      </c>
      <c r="AL2697" s="122">
        <v>0</v>
      </c>
    </row>
    <row r="2698" spans="1:38" hidden="1" x14ac:dyDescent="0.25">
      <c r="A2698" s="122" t="s">
        <v>2042</v>
      </c>
      <c r="B2698" s="122">
        <v>1</v>
      </c>
      <c r="C2698" s="122" t="s">
        <v>2232</v>
      </c>
      <c r="D2698" s="122" t="s">
        <v>474</v>
      </c>
      <c r="E2698" s="122">
        <v>50</v>
      </c>
      <c r="F2698" s="122">
        <v>8.3362228096000007E-3</v>
      </c>
      <c r="G2698" s="122">
        <v>6.8504175348000004E-3</v>
      </c>
      <c r="H2698" s="122">
        <v>7.9148468363999993E-3</v>
      </c>
      <c r="I2698" s="122">
        <v>1.1001906176800001E-2</v>
      </c>
      <c r="J2698" s="122">
        <v>7.7823965856000004E-3</v>
      </c>
      <c r="K2698" s="122">
        <v>8.9173858759999999E-3</v>
      </c>
      <c r="L2698" s="122">
        <v>7.7896753144000002E-3</v>
      </c>
      <c r="M2698" s="122">
        <v>8.2672995944000002E-3</v>
      </c>
      <c r="N2698" s="122">
        <v>1.0669803569599999E-2</v>
      </c>
      <c r="O2698" s="122">
        <v>1.1214626444E-2</v>
      </c>
      <c r="P2698" s="122">
        <v>7.0614989956000003E-3</v>
      </c>
      <c r="Q2698" s="122">
        <v>8.2021591763999993E-3</v>
      </c>
      <c r="R2698" s="122">
        <v>5.9144400671999999E-3</v>
      </c>
      <c r="S2698" s="122">
        <v>8.1478995639999996E-3</v>
      </c>
      <c r="T2698" s="122">
        <v>6.4015627340000001E-3</v>
      </c>
      <c r="U2698" s="122">
        <v>6.6645627412000004E-3</v>
      </c>
      <c r="V2698" s="122">
        <v>6.3003244611999996E-3</v>
      </c>
      <c r="W2698" s="122">
        <v>9.7517797915999994E-3</v>
      </c>
      <c r="X2698" s="122">
        <v>7.1285915204000001E-3</v>
      </c>
      <c r="Y2698" s="122">
        <v>9.7350336523999992E-3</v>
      </c>
      <c r="Z2698" s="122">
        <v>9.7301225336E-3</v>
      </c>
      <c r="AA2698" s="122">
        <v>8.9267516463999996E-3</v>
      </c>
      <c r="AB2698" s="122">
        <v>7.1614863180000004E-3</v>
      </c>
      <c r="AC2698" s="122">
        <v>7.0903791475999999E-3</v>
      </c>
      <c r="AD2698" s="122">
        <v>1.02917963232E-2</v>
      </c>
      <c r="AE2698" s="122">
        <v>8.6456282304000001E-3</v>
      </c>
      <c r="AF2698" s="122">
        <v>8.6305490767999999E-3</v>
      </c>
      <c r="AG2698" s="122">
        <v>8.6465921331999995E-3</v>
      </c>
      <c r="AH2698" s="122">
        <v>8.6850993852000003E-3</v>
      </c>
      <c r="AI2698" s="122">
        <v>8.7169771612000003E-3</v>
      </c>
      <c r="AJ2698" s="122">
        <v>8.7464486592000006E-3</v>
      </c>
      <c r="AK2698" s="122">
        <v>8.7702967100000001E-3</v>
      </c>
      <c r="AL2698" s="122">
        <v>0</v>
      </c>
    </row>
    <row r="2699" spans="1:38" hidden="1" x14ac:dyDescent="0.25">
      <c r="A2699" s="122" t="s">
        <v>2042</v>
      </c>
      <c r="B2699" s="122">
        <v>1</v>
      </c>
      <c r="C2699" s="122" t="s">
        <v>2232</v>
      </c>
      <c r="D2699" s="122" t="s">
        <v>2125</v>
      </c>
      <c r="E2699" s="122">
        <v>50</v>
      </c>
      <c r="F2699" s="122">
        <v>9.7526435999999994E-6</v>
      </c>
      <c r="G2699" s="122">
        <v>9.575776E-6</v>
      </c>
      <c r="H2699" s="122">
        <v>9.3470243999999992E-6</v>
      </c>
      <c r="I2699" s="122">
        <v>9.1745360000000001E-6</v>
      </c>
      <c r="J2699" s="122">
        <v>1.03743556E-5</v>
      </c>
      <c r="K2699" s="122">
        <v>9.3801427999999996E-6</v>
      </c>
      <c r="L2699" s="122">
        <v>1.00290036E-5</v>
      </c>
      <c r="M2699" s="122">
        <v>9.8389115999999997E-6</v>
      </c>
      <c r="N2699" s="122">
        <v>9.5067307999999999E-6</v>
      </c>
      <c r="O2699" s="122">
        <v>6.7255383999999998E-6</v>
      </c>
      <c r="P2699" s="122">
        <v>9.4943212000000006E-6</v>
      </c>
      <c r="Q2699" s="122">
        <v>7.9828055999999992E-6</v>
      </c>
      <c r="R2699" s="122">
        <v>8.9706147999999996E-6</v>
      </c>
      <c r="S2699" s="122">
        <v>8.5228639999999992E-6</v>
      </c>
      <c r="T2699" s="122">
        <v>8.8112835999999996E-6</v>
      </c>
      <c r="U2699" s="122">
        <v>8.3551999999999992E-6</v>
      </c>
      <c r="V2699" s="122">
        <v>7.9882823999999999E-6</v>
      </c>
      <c r="W2699" s="122">
        <v>7.2842756000000003E-6</v>
      </c>
      <c r="X2699" s="122">
        <v>8.5354443999999998E-6</v>
      </c>
      <c r="Y2699" s="122">
        <v>8.2153092000000003E-6</v>
      </c>
      <c r="Z2699" s="122">
        <v>6.1692372000000004E-6</v>
      </c>
      <c r="AA2699" s="122">
        <v>7.1148252E-6</v>
      </c>
      <c r="AB2699" s="122">
        <v>6.2334747999999998E-6</v>
      </c>
      <c r="AC2699" s="122">
        <v>7.4625684000000001E-6</v>
      </c>
      <c r="AD2699" s="122">
        <v>6.0060531999999996E-6</v>
      </c>
      <c r="AE2699" s="122">
        <v>6.3680764E-6</v>
      </c>
      <c r="AF2699" s="122">
        <v>6.711362E-6</v>
      </c>
      <c r="AG2699" s="122">
        <v>6.5127076E-6</v>
      </c>
      <c r="AH2699" s="122">
        <v>6.6018456000000003E-6</v>
      </c>
      <c r="AI2699" s="122">
        <v>6.5630459999999997E-6</v>
      </c>
      <c r="AJ2699" s="122">
        <v>6.5798600000000001E-6</v>
      </c>
      <c r="AK2699" s="122">
        <v>6.5725771999999999E-6</v>
      </c>
      <c r="AL2699" s="122">
        <v>0</v>
      </c>
    </row>
    <row r="2700" spans="1:38" hidden="1" x14ac:dyDescent="0.25">
      <c r="A2700" s="122" t="s">
        <v>2042</v>
      </c>
      <c r="B2700" s="122">
        <v>1</v>
      </c>
      <c r="C2700" s="122" t="s">
        <v>2232</v>
      </c>
      <c r="D2700" s="122" t="s">
        <v>2127</v>
      </c>
      <c r="E2700" s="122">
        <v>50</v>
      </c>
      <c r="F2700" s="122">
        <v>5.5856844679999995E-4</v>
      </c>
      <c r="G2700" s="122">
        <v>6.8189103920000002E-4</v>
      </c>
      <c r="H2700" s="122">
        <v>7.8938206759999996E-4</v>
      </c>
      <c r="I2700" s="122">
        <v>6.9078351719999999E-4</v>
      </c>
      <c r="J2700" s="122">
        <v>7.0987755999999996E-4</v>
      </c>
      <c r="K2700" s="122">
        <v>5.2095693999999998E-4</v>
      </c>
      <c r="L2700" s="122">
        <v>8.9405619239999996E-4</v>
      </c>
      <c r="M2700" s="122">
        <v>1.0225470696E-3</v>
      </c>
      <c r="N2700" s="122">
        <v>6.8762197279999997E-4</v>
      </c>
      <c r="O2700" s="122">
        <v>6.8839994719999999E-4</v>
      </c>
      <c r="P2700" s="122">
        <v>1.0351958344000001E-3</v>
      </c>
      <c r="Q2700" s="122">
        <v>9.3962984920000002E-4</v>
      </c>
      <c r="R2700" s="122">
        <v>7.3626176960000004E-4</v>
      </c>
      <c r="S2700" s="122">
        <v>6.5745525440000002E-4</v>
      </c>
      <c r="T2700" s="122">
        <v>1.0293424763999999E-3</v>
      </c>
      <c r="U2700" s="122">
        <v>8.5528625839999999E-4</v>
      </c>
      <c r="V2700" s="122">
        <v>9.1435738520000002E-4</v>
      </c>
      <c r="W2700" s="122">
        <v>7.4307636479999995E-4</v>
      </c>
      <c r="X2700" s="122">
        <v>7.8529821160000003E-4</v>
      </c>
      <c r="Y2700" s="122">
        <v>8.3541986919999996E-4</v>
      </c>
      <c r="Z2700" s="122">
        <v>6.5065890959999995E-4</v>
      </c>
      <c r="AA2700" s="122">
        <v>9.8757112160000006E-4</v>
      </c>
      <c r="AB2700" s="122">
        <v>1.1269211099999999E-3</v>
      </c>
      <c r="AC2700" s="122">
        <v>1.2605681396000001E-3</v>
      </c>
      <c r="AD2700" s="122">
        <v>1.2998910316E-3</v>
      </c>
      <c r="AE2700" s="122">
        <v>1.2444376252E-3</v>
      </c>
      <c r="AF2700" s="122">
        <v>1.2255545232E-3</v>
      </c>
      <c r="AG2700" s="122">
        <v>1.2201134176E-3</v>
      </c>
      <c r="AH2700" s="122">
        <v>1.2189831724E-3</v>
      </c>
      <c r="AI2700" s="122">
        <v>1.2191164244000001E-3</v>
      </c>
      <c r="AJ2700" s="122">
        <v>1.219630594E-3</v>
      </c>
      <c r="AK2700" s="122">
        <v>1.2202151583999999E-3</v>
      </c>
      <c r="AL2700" s="122">
        <v>0</v>
      </c>
    </row>
    <row r="2701" spans="1:38" hidden="1" x14ac:dyDescent="0.25">
      <c r="A2701" s="122" t="s">
        <v>2042</v>
      </c>
      <c r="B2701" s="122">
        <v>1</v>
      </c>
      <c r="C2701" s="122" t="s">
        <v>2232</v>
      </c>
      <c r="D2701" s="122" t="s">
        <v>2128</v>
      </c>
      <c r="E2701" s="122">
        <v>50</v>
      </c>
      <c r="F2701" s="122">
        <v>0</v>
      </c>
      <c r="G2701" s="122">
        <v>0</v>
      </c>
      <c r="H2701" s="122">
        <v>0</v>
      </c>
      <c r="I2701" s="122">
        <v>0</v>
      </c>
      <c r="J2701" s="122">
        <v>0</v>
      </c>
      <c r="K2701" s="122">
        <v>0</v>
      </c>
      <c r="L2701" s="122">
        <v>0</v>
      </c>
      <c r="M2701" s="122">
        <v>0</v>
      </c>
      <c r="N2701" s="122">
        <v>0</v>
      </c>
      <c r="O2701" s="122">
        <v>0</v>
      </c>
      <c r="P2701" s="122">
        <v>0</v>
      </c>
      <c r="Q2701" s="122">
        <v>0</v>
      </c>
      <c r="R2701" s="122">
        <v>0</v>
      </c>
      <c r="S2701" s="122">
        <v>0</v>
      </c>
      <c r="T2701" s="122">
        <v>3.7635414880000001E-4</v>
      </c>
      <c r="U2701" s="122">
        <v>2.0361805379999999E-3</v>
      </c>
      <c r="V2701" s="122">
        <v>1.2217857064000001E-3</v>
      </c>
      <c r="W2701" s="122">
        <v>4.3403979920000001E-4</v>
      </c>
      <c r="X2701" s="122">
        <v>2.4475807859999999E-3</v>
      </c>
      <c r="Y2701" s="122">
        <v>0</v>
      </c>
      <c r="Z2701" s="122">
        <v>2.0679198680000001E-4</v>
      </c>
      <c r="AA2701" s="122">
        <v>5.37119268E-5</v>
      </c>
      <c r="AB2701" s="122">
        <v>2.85535572E-4</v>
      </c>
      <c r="AC2701" s="122">
        <v>1.3102094040000001E-4</v>
      </c>
      <c r="AD2701" s="122">
        <v>4.5752189840000002E-4</v>
      </c>
      <c r="AE2701" s="122">
        <v>3.0381064E-4</v>
      </c>
      <c r="AF2701" s="122">
        <v>2.9459368399999998E-4</v>
      </c>
      <c r="AG2701" s="122">
        <v>2.8611004240000003E-4</v>
      </c>
      <c r="AH2701" s="122">
        <v>2.782796352E-4</v>
      </c>
      <c r="AI2701" s="122">
        <v>2.7103455399999998E-4</v>
      </c>
      <c r="AJ2701" s="122">
        <v>2.6431682480000001E-4</v>
      </c>
      <c r="AK2701" s="122">
        <v>2.5807659640000001E-4</v>
      </c>
      <c r="AL2701" s="122">
        <v>0</v>
      </c>
    </row>
    <row r="2702" spans="1:38" hidden="1" x14ac:dyDescent="0.25">
      <c r="A2702" s="122" t="s">
        <v>2042</v>
      </c>
      <c r="B2702" s="122">
        <v>1</v>
      </c>
      <c r="C2702" s="122" t="s">
        <v>2232</v>
      </c>
      <c r="D2702" s="122" t="s">
        <v>2129</v>
      </c>
      <c r="E2702" s="122">
        <v>50</v>
      </c>
      <c r="F2702" s="122">
        <v>8.1026149091999993E-3</v>
      </c>
      <c r="G2702" s="122">
        <v>1.23962577676E-2</v>
      </c>
      <c r="H2702" s="122">
        <v>1.3360781408799999E-2</v>
      </c>
      <c r="I2702" s="122">
        <v>1.1708981522000001E-2</v>
      </c>
      <c r="J2702" s="122">
        <v>1.5460933574800001E-2</v>
      </c>
      <c r="K2702" s="122">
        <v>1.2373003675200001E-2</v>
      </c>
      <c r="L2702" s="122">
        <v>1.34004991344E-2</v>
      </c>
      <c r="M2702" s="122">
        <v>1.3018055892799999E-2</v>
      </c>
      <c r="N2702" s="122">
        <v>1.20772308356E-2</v>
      </c>
      <c r="O2702" s="122">
        <v>1.23474906492E-2</v>
      </c>
      <c r="P2702" s="122">
        <v>1.3421187023999999E-2</v>
      </c>
      <c r="Q2702" s="122">
        <v>1.4967373876000001E-2</v>
      </c>
      <c r="R2702" s="122">
        <v>1.1305631492399999E-2</v>
      </c>
      <c r="S2702" s="122">
        <v>1.4552904349200001E-2</v>
      </c>
      <c r="T2702" s="122">
        <v>1.2828358886000001E-2</v>
      </c>
      <c r="U2702" s="122">
        <v>1.45568008376E-2</v>
      </c>
      <c r="V2702" s="122">
        <v>1.41603931812E-2</v>
      </c>
      <c r="W2702" s="122">
        <v>1.3195149284799999E-2</v>
      </c>
      <c r="X2702" s="122">
        <v>1.5047007894800001E-2</v>
      </c>
      <c r="Y2702" s="122">
        <v>1.4132387444E-2</v>
      </c>
      <c r="Z2702" s="122">
        <v>1.41722853692E-2</v>
      </c>
      <c r="AA2702" s="122">
        <v>1.50889587296E-2</v>
      </c>
      <c r="AB2702" s="122">
        <v>1.81585037256E-2</v>
      </c>
      <c r="AC2702" s="122">
        <v>1.5823923880799999E-2</v>
      </c>
      <c r="AD2702" s="122">
        <v>1.70258341064E-2</v>
      </c>
      <c r="AE2702" s="122">
        <v>1.6620999908800001E-2</v>
      </c>
      <c r="AF2702" s="122">
        <v>1.7291230126799999E-2</v>
      </c>
      <c r="AG2702" s="122">
        <v>1.69437053772E-2</v>
      </c>
      <c r="AH2702" s="122">
        <v>1.7239363985199999E-2</v>
      </c>
      <c r="AI2702" s="122">
        <v>1.70604556108E-2</v>
      </c>
      <c r="AJ2702" s="122">
        <v>1.7202640307999999E-2</v>
      </c>
      <c r="AK2702" s="122">
        <v>1.7115421764000001E-2</v>
      </c>
      <c r="AL2702" s="122">
        <v>0</v>
      </c>
    </row>
    <row r="2703" spans="1:38" hidden="1" x14ac:dyDescent="0.25">
      <c r="A2703" s="122" t="s">
        <v>2042</v>
      </c>
      <c r="B2703" s="122">
        <v>1</v>
      </c>
      <c r="C2703" s="122" t="s">
        <v>2232</v>
      </c>
      <c r="D2703" s="122" t="s">
        <v>2176</v>
      </c>
      <c r="E2703" s="122">
        <v>50</v>
      </c>
      <c r="F2703" s="122">
        <v>0</v>
      </c>
      <c r="G2703" s="122">
        <v>0</v>
      </c>
      <c r="H2703" s="122">
        <v>0</v>
      </c>
      <c r="I2703" s="122">
        <v>0</v>
      </c>
      <c r="J2703" s="122">
        <v>0</v>
      </c>
      <c r="K2703" s="122">
        <v>0</v>
      </c>
      <c r="L2703" s="122">
        <v>0</v>
      </c>
      <c r="M2703" s="122">
        <v>0</v>
      </c>
      <c r="N2703" s="122">
        <v>0</v>
      </c>
      <c r="O2703" s="122">
        <v>0</v>
      </c>
      <c r="P2703" s="122">
        <v>0</v>
      </c>
      <c r="Q2703" s="122">
        <v>0</v>
      </c>
      <c r="R2703" s="122">
        <v>0</v>
      </c>
      <c r="S2703" s="122">
        <v>0</v>
      </c>
      <c r="T2703" s="122">
        <v>0</v>
      </c>
      <c r="U2703" s="122">
        <v>0</v>
      </c>
      <c r="V2703" s="122">
        <v>0</v>
      </c>
      <c r="W2703" s="122">
        <v>0</v>
      </c>
      <c r="X2703" s="122">
        <v>0</v>
      </c>
      <c r="Y2703" s="122">
        <v>0</v>
      </c>
      <c r="Z2703" s="122">
        <v>0</v>
      </c>
      <c r="AA2703" s="122">
        <v>0</v>
      </c>
      <c r="AB2703" s="122">
        <v>0</v>
      </c>
      <c r="AC2703" s="122">
        <v>0</v>
      </c>
      <c r="AD2703" s="122">
        <v>0</v>
      </c>
      <c r="AE2703" s="122">
        <v>0</v>
      </c>
      <c r="AF2703" s="122">
        <v>0</v>
      </c>
      <c r="AG2703" s="122">
        <v>0</v>
      </c>
      <c r="AH2703" s="122">
        <v>0</v>
      </c>
      <c r="AI2703" s="122">
        <v>0</v>
      </c>
      <c r="AJ2703" s="122">
        <v>0</v>
      </c>
      <c r="AK2703" s="122">
        <v>0</v>
      </c>
      <c r="AL2703" s="122">
        <v>0</v>
      </c>
    </row>
    <row r="2704" spans="1:38" hidden="1" x14ac:dyDescent="0.25">
      <c r="A2704" s="122" t="s">
        <v>2042</v>
      </c>
      <c r="B2704" s="122">
        <v>1</v>
      </c>
      <c r="C2704" s="122" t="s">
        <v>2232</v>
      </c>
      <c r="D2704" s="122" t="s">
        <v>2131</v>
      </c>
      <c r="E2704" s="122">
        <v>50</v>
      </c>
      <c r="F2704" s="122">
        <v>0</v>
      </c>
      <c r="G2704" s="122">
        <v>0</v>
      </c>
      <c r="H2704" s="122">
        <v>0</v>
      </c>
      <c r="I2704" s="122">
        <v>0</v>
      </c>
      <c r="J2704" s="122">
        <v>0</v>
      </c>
      <c r="K2704" s="122">
        <v>0</v>
      </c>
      <c r="L2704" s="122">
        <v>0</v>
      </c>
      <c r="M2704" s="122">
        <v>0</v>
      </c>
      <c r="N2704" s="122">
        <v>0</v>
      </c>
      <c r="O2704" s="122">
        <v>0</v>
      </c>
      <c r="P2704" s="122">
        <v>0</v>
      </c>
      <c r="Q2704" s="122">
        <v>0</v>
      </c>
      <c r="R2704" s="122">
        <v>0</v>
      </c>
      <c r="S2704" s="122">
        <v>7.2086785707999998E-3</v>
      </c>
      <c r="T2704" s="122">
        <v>1.7905056713600001E-2</v>
      </c>
      <c r="U2704" s="122">
        <v>1.1257252972E-3</v>
      </c>
      <c r="V2704" s="122">
        <v>9.5479415219999995E-3</v>
      </c>
      <c r="W2704" s="122">
        <v>2.0922986308000002E-2</v>
      </c>
      <c r="X2704" s="122">
        <v>9.5368657496000004E-3</v>
      </c>
      <c r="Y2704" s="122">
        <v>7.9459207100000002E-3</v>
      </c>
      <c r="Z2704" s="122">
        <v>1.7746735496000001E-2</v>
      </c>
      <c r="AA2704" s="122">
        <v>0</v>
      </c>
      <c r="AB2704" s="122">
        <v>2.0018983188400001E-2</v>
      </c>
      <c r="AC2704" s="122">
        <v>0</v>
      </c>
      <c r="AD2704" s="122">
        <v>8.1633122451999999E-3</v>
      </c>
      <c r="AE2704" s="122">
        <v>9.3513758576E-3</v>
      </c>
      <c r="AF2704" s="122">
        <v>9.1426011599999996E-3</v>
      </c>
      <c r="AG2704" s="122">
        <v>9.0500000640000005E-3</v>
      </c>
      <c r="AH2704" s="122">
        <v>9.0286400819999998E-3</v>
      </c>
      <c r="AI2704" s="122">
        <v>9.0171324739999996E-3</v>
      </c>
      <c r="AJ2704" s="122">
        <v>9.0151072367999994E-3</v>
      </c>
      <c r="AK2704" s="122">
        <v>9.0136120395999993E-3</v>
      </c>
      <c r="AL2704" s="122">
        <v>0</v>
      </c>
    </row>
    <row r="2705" spans="1:38" hidden="1" x14ac:dyDescent="0.25">
      <c r="A2705" s="122" t="s">
        <v>2042</v>
      </c>
      <c r="B2705" s="122">
        <v>1</v>
      </c>
      <c r="C2705" s="122" t="s">
        <v>2232</v>
      </c>
      <c r="D2705" s="122" t="s">
        <v>2132</v>
      </c>
      <c r="E2705" s="122">
        <v>50</v>
      </c>
      <c r="F2705" s="122">
        <v>3.7304923823999999E-3</v>
      </c>
      <c r="G2705" s="122">
        <v>3.8874759308000001E-3</v>
      </c>
      <c r="H2705" s="122">
        <v>4.7806979752000002E-3</v>
      </c>
      <c r="I2705" s="122">
        <v>5.2626642879999999E-3</v>
      </c>
      <c r="J2705" s="122">
        <v>3.9519090407999996E-3</v>
      </c>
      <c r="K2705" s="122">
        <v>4.0418282631999999E-3</v>
      </c>
      <c r="L2705" s="122">
        <v>4.8955901428000001E-3</v>
      </c>
      <c r="M2705" s="122">
        <v>5.4889413824000003E-3</v>
      </c>
      <c r="N2705" s="122">
        <v>4.7771747212000002E-3</v>
      </c>
      <c r="O2705" s="122">
        <v>4.4188463704000003E-3</v>
      </c>
      <c r="P2705" s="122">
        <v>4.7305338723999998E-3</v>
      </c>
      <c r="Q2705" s="122">
        <v>3.8352721763999999E-3</v>
      </c>
      <c r="R2705" s="122">
        <v>3.9647820015999997E-3</v>
      </c>
      <c r="S2705" s="122">
        <v>4.2964385744000003E-3</v>
      </c>
      <c r="T2705" s="122">
        <v>4.317616828E-3</v>
      </c>
      <c r="U2705" s="122">
        <v>4.6858887571999998E-3</v>
      </c>
      <c r="V2705" s="122">
        <v>4.3499870903999996E-3</v>
      </c>
      <c r="W2705" s="122">
        <v>3.9410423724000002E-3</v>
      </c>
      <c r="X2705" s="122">
        <v>4.6004724303999999E-3</v>
      </c>
      <c r="Y2705" s="122">
        <v>4.7004168819999997E-3</v>
      </c>
      <c r="Z2705" s="122">
        <v>4.3410088007999996E-3</v>
      </c>
      <c r="AA2705" s="122">
        <v>5.3481970388000004E-3</v>
      </c>
      <c r="AB2705" s="122">
        <v>4.7682573484000004E-3</v>
      </c>
      <c r="AC2705" s="122">
        <v>5.0812815031999999E-3</v>
      </c>
      <c r="AD2705" s="122">
        <v>4.9474384288E-3</v>
      </c>
      <c r="AE2705" s="122">
        <v>4.9999028379999998E-3</v>
      </c>
      <c r="AF2705" s="122">
        <v>4.9449535631999999E-3</v>
      </c>
      <c r="AG2705" s="122">
        <v>4.9175732508000003E-3</v>
      </c>
      <c r="AH2705" s="122">
        <v>4.9203525027999998E-3</v>
      </c>
      <c r="AI2705" s="122">
        <v>4.9224663292000001E-3</v>
      </c>
      <c r="AJ2705" s="122">
        <v>4.9282722664000002E-3</v>
      </c>
      <c r="AK2705" s="122">
        <v>4.9331363983999999E-3</v>
      </c>
      <c r="AL2705" s="122">
        <v>0</v>
      </c>
    </row>
    <row r="2706" spans="1:38" hidden="1" x14ac:dyDescent="0.25">
      <c r="A2706" s="122" t="s">
        <v>2042</v>
      </c>
      <c r="B2706" s="122">
        <v>1</v>
      </c>
      <c r="C2706" s="122" t="s">
        <v>2232</v>
      </c>
      <c r="D2706" s="122" t="s">
        <v>2133</v>
      </c>
      <c r="E2706" s="122">
        <v>50</v>
      </c>
      <c r="F2706" s="122">
        <v>3.6340402509600002E-2</v>
      </c>
      <c r="G2706" s="122">
        <v>3.3530511417200003E-2</v>
      </c>
      <c r="H2706" s="122">
        <v>4.8157492261200002E-2</v>
      </c>
      <c r="I2706" s="122">
        <v>4.2356715477999997E-2</v>
      </c>
      <c r="J2706" s="122">
        <v>4.3860245063599999E-2</v>
      </c>
      <c r="K2706" s="122">
        <v>3.3506474839600002E-2</v>
      </c>
      <c r="L2706" s="122">
        <v>3.8272122016799998E-2</v>
      </c>
      <c r="M2706" s="122">
        <v>4.7184461086000003E-2</v>
      </c>
      <c r="N2706" s="122">
        <v>4.2614339896800003E-2</v>
      </c>
      <c r="O2706" s="122">
        <v>4.1942569874800002E-2</v>
      </c>
      <c r="P2706" s="122">
        <v>4.5148180781199997E-2</v>
      </c>
      <c r="Q2706" s="122">
        <v>4.5181221772399999E-2</v>
      </c>
      <c r="R2706" s="122">
        <v>3.8804710837200003E-2</v>
      </c>
      <c r="S2706" s="122">
        <v>4.5139570548800002E-2</v>
      </c>
      <c r="T2706" s="122">
        <v>4.8771778504400003E-2</v>
      </c>
      <c r="U2706" s="122">
        <v>4.18481633192E-2</v>
      </c>
      <c r="V2706" s="122">
        <v>4.7418942449200002E-2</v>
      </c>
      <c r="W2706" s="122">
        <v>5.4610781321600001E-2</v>
      </c>
      <c r="X2706" s="122">
        <v>5.1129581815199998E-2</v>
      </c>
      <c r="Y2706" s="122">
        <v>4.6391375122399998E-2</v>
      </c>
      <c r="Z2706" s="122">
        <v>4.3838724285999997E-2</v>
      </c>
      <c r="AA2706" s="122">
        <v>4.6517387069999999E-2</v>
      </c>
      <c r="AB2706" s="122">
        <v>3.3540094842800003E-2</v>
      </c>
      <c r="AC2706" s="122">
        <v>4.9080471655599998E-2</v>
      </c>
      <c r="AD2706" s="122">
        <v>5.386223255E-2</v>
      </c>
      <c r="AE2706" s="122">
        <v>4.5462960275599998E-2</v>
      </c>
      <c r="AF2706" s="122">
        <v>4.4252272035999997E-2</v>
      </c>
      <c r="AG2706" s="122">
        <v>4.3834926377199997E-2</v>
      </c>
      <c r="AH2706" s="122">
        <v>4.3700251218400002E-2</v>
      </c>
      <c r="AI2706" s="122">
        <v>4.3652330666000001E-2</v>
      </c>
      <c r="AJ2706" s="122">
        <v>4.3636865887999997E-2</v>
      </c>
      <c r="AK2706" s="122">
        <v>4.3630816695199998E-2</v>
      </c>
      <c r="AL2706" s="122">
        <v>0</v>
      </c>
    </row>
    <row r="2707" spans="1:38" hidden="1" x14ac:dyDescent="0.25">
      <c r="A2707" s="122" t="s">
        <v>2042</v>
      </c>
      <c r="B2707" s="122">
        <v>1</v>
      </c>
      <c r="C2707" s="122" t="s">
        <v>2232</v>
      </c>
      <c r="D2707" s="122" t="s">
        <v>2134</v>
      </c>
      <c r="E2707" s="122">
        <v>50</v>
      </c>
      <c r="F2707" s="122">
        <v>0</v>
      </c>
      <c r="G2707" s="122">
        <v>0</v>
      </c>
      <c r="H2707" s="122">
        <v>0</v>
      </c>
      <c r="I2707" s="122">
        <v>0</v>
      </c>
      <c r="J2707" s="122">
        <v>0</v>
      </c>
      <c r="K2707" s="122">
        <v>0</v>
      </c>
      <c r="L2707" s="122">
        <v>0</v>
      </c>
      <c r="M2707" s="122">
        <v>0</v>
      </c>
      <c r="N2707" s="122">
        <v>0</v>
      </c>
      <c r="O2707" s="122">
        <v>0</v>
      </c>
      <c r="P2707" s="122">
        <v>0</v>
      </c>
      <c r="Q2707" s="122">
        <v>0</v>
      </c>
      <c r="R2707" s="122">
        <v>0</v>
      </c>
      <c r="S2707" s="122">
        <v>0</v>
      </c>
      <c r="T2707" s="122">
        <v>0</v>
      </c>
      <c r="U2707" s="122">
        <v>0</v>
      </c>
      <c r="V2707" s="122">
        <v>0</v>
      </c>
      <c r="W2707" s="122">
        <v>0</v>
      </c>
      <c r="X2707" s="122">
        <v>4.7941243196000004E-3</v>
      </c>
      <c r="Y2707" s="122">
        <v>2.6708926776000002E-3</v>
      </c>
      <c r="Z2707" s="122">
        <v>3.9018258076000002E-3</v>
      </c>
      <c r="AA2707" s="122">
        <v>0</v>
      </c>
      <c r="AB2707" s="122">
        <v>9.1445642036000006E-3</v>
      </c>
      <c r="AC2707" s="122">
        <v>1.5688056165600001E-2</v>
      </c>
      <c r="AD2707" s="122">
        <v>0</v>
      </c>
      <c r="AE2707" s="122">
        <v>8.2288576467999999E-3</v>
      </c>
      <c r="AF2707" s="122">
        <v>7.9556505223999999E-3</v>
      </c>
      <c r="AG2707" s="122">
        <v>7.8634882284000004E-3</v>
      </c>
      <c r="AH2707" s="122">
        <v>7.8323956648000004E-3</v>
      </c>
      <c r="AI2707" s="122">
        <v>7.8219030371999999E-3</v>
      </c>
      <c r="AJ2707" s="122">
        <v>7.8183591471999991E-3</v>
      </c>
      <c r="AK2707" s="122">
        <v>7.8171591904000002E-3</v>
      </c>
      <c r="AL2707" s="122">
        <v>0</v>
      </c>
    </row>
    <row r="2708" spans="1:38" hidden="1" x14ac:dyDescent="0.25">
      <c r="A2708" s="122" t="s">
        <v>2042</v>
      </c>
      <c r="B2708" s="122">
        <v>1</v>
      </c>
      <c r="C2708" s="122" t="s">
        <v>2232</v>
      </c>
      <c r="D2708" s="122" t="s">
        <v>2135</v>
      </c>
      <c r="E2708" s="122">
        <v>50</v>
      </c>
      <c r="F2708" s="122">
        <v>3.3195405669999997E-2</v>
      </c>
      <c r="G2708" s="122">
        <v>2.7850926129599999E-2</v>
      </c>
      <c r="H2708" s="122">
        <v>3.2661085226000003E-2</v>
      </c>
      <c r="I2708" s="122">
        <v>3.7898812391999999E-2</v>
      </c>
      <c r="J2708" s="122">
        <v>3.21139889644E-2</v>
      </c>
      <c r="K2708" s="122">
        <v>2.2503700055199999E-2</v>
      </c>
      <c r="L2708" s="122">
        <v>2.5316799650800002E-2</v>
      </c>
      <c r="M2708" s="122">
        <v>3.9700128417599997E-2</v>
      </c>
      <c r="N2708" s="122">
        <v>4.0512226641600001E-2</v>
      </c>
      <c r="O2708" s="122">
        <v>3.73056172384E-2</v>
      </c>
      <c r="P2708" s="122">
        <v>3.3121972886800001E-2</v>
      </c>
      <c r="Q2708" s="122">
        <v>3.4471391387999997E-2</v>
      </c>
      <c r="R2708" s="122">
        <v>2.744556724E-2</v>
      </c>
      <c r="S2708" s="122">
        <v>3.7885476031200002E-2</v>
      </c>
      <c r="T2708" s="122">
        <v>3.4330902309200002E-2</v>
      </c>
      <c r="U2708" s="122">
        <v>3.6216003989200003E-2</v>
      </c>
      <c r="V2708" s="122">
        <v>2.75135455476E-2</v>
      </c>
      <c r="W2708" s="122">
        <v>3.2655029013599998E-2</v>
      </c>
      <c r="X2708" s="122">
        <v>3.5235035998399999E-2</v>
      </c>
      <c r="Y2708" s="122">
        <v>3.69153844752E-2</v>
      </c>
      <c r="Z2708" s="122">
        <v>3.4102190203200003E-2</v>
      </c>
      <c r="AA2708" s="122">
        <v>2.8247746091599999E-2</v>
      </c>
      <c r="AB2708" s="122">
        <v>3.2901914491600001E-2</v>
      </c>
      <c r="AC2708" s="122">
        <v>3.3253059943599998E-2</v>
      </c>
      <c r="AD2708" s="122">
        <v>2.8359581516000001E-2</v>
      </c>
      <c r="AE2708" s="122">
        <v>3.2196075405200003E-2</v>
      </c>
      <c r="AF2708" s="122">
        <v>3.1611683429200003E-2</v>
      </c>
      <c r="AG2708" s="122">
        <v>3.14152433476E-2</v>
      </c>
      <c r="AH2708" s="122">
        <v>3.1365954692799999E-2</v>
      </c>
      <c r="AI2708" s="122">
        <v>3.1348565777200001E-2</v>
      </c>
      <c r="AJ2708" s="122">
        <v>3.1345983886000003E-2</v>
      </c>
      <c r="AK2708" s="122">
        <v>3.1345265870799999E-2</v>
      </c>
      <c r="AL2708" s="122">
        <v>0</v>
      </c>
    </row>
    <row r="2709" spans="1:38" hidden="1" x14ac:dyDescent="0.25">
      <c r="A2709" s="122" t="s">
        <v>2042</v>
      </c>
      <c r="B2709" s="122">
        <v>1</v>
      </c>
      <c r="C2709" s="122" t="s">
        <v>2232</v>
      </c>
      <c r="D2709" s="122" t="s">
        <v>2136</v>
      </c>
      <c r="E2709" s="122">
        <v>50</v>
      </c>
      <c r="F2709" s="122">
        <v>3.5525763615999999E-3</v>
      </c>
      <c r="G2709" s="122">
        <v>3.6218259979999999E-3</v>
      </c>
      <c r="H2709" s="122">
        <v>5.5545732172000003E-3</v>
      </c>
      <c r="I2709" s="122">
        <v>4.4710078532000002E-3</v>
      </c>
      <c r="J2709" s="122">
        <v>4.2963566296E-3</v>
      </c>
      <c r="K2709" s="122">
        <v>4.0473953212000003E-3</v>
      </c>
      <c r="L2709" s="122">
        <v>4.7703328960000003E-3</v>
      </c>
      <c r="M2709" s="122">
        <v>5.4669105147999997E-3</v>
      </c>
      <c r="N2709" s="122">
        <v>4.6152810843999997E-3</v>
      </c>
      <c r="O2709" s="122">
        <v>4.7994575748000002E-3</v>
      </c>
      <c r="P2709" s="122">
        <v>5.7395646672000001E-3</v>
      </c>
      <c r="Q2709" s="122">
        <v>5.7282157576000001E-3</v>
      </c>
      <c r="R2709" s="122">
        <v>4.2082879972000003E-3</v>
      </c>
      <c r="S2709" s="122">
        <v>5.1281716555999996E-3</v>
      </c>
      <c r="T2709" s="122">
        <v>5.8039467331999998E-3</v>
      </c>
      <c r="U2709" s="122">
        <v>5.9315961375999999E-3</v>
      </c>
      <c r="V2709" s="122">
        <v>5.8266125204000001E-3</v>
      </c>
      <c r="W2709" s="122">
        <v>5.0885297483999996E-3</v>
      </c>
      <c r="X2709" s="122">
        <v>5.9918766935999996E-3</v>
      </c>
      <c r="Y2709" s="122">
        <v>6.5868279736000001E-3</v>
      </c>
      <c r="Z2709" s="122">
        <v>5.8985539451999998E-3</v>
      </c>
      <c r="AA2709" s="122">
        <v>7.1903226724000001E-3</v>
      </c>
      <c r="AB2709" s="122">
        <v>5.4757925207999996E-3</v>
      </c>
      <c r="AC2709" s="122">
        <v>1.0287447206399999E-2</v>
      </c>
      <c r="AD2709" s="122">
        <v>8.7479510047999993E-3</v>
      </c>
      <c r="AE2709" s="122">
        <v>8.2193787928000004E-3</v>
      </c>
      <c r="AF2709" s="122">
        <v>8.0383780120000005E-3</v>
      </c>
      <c r="AG2709" s="122">
        <v>7.9678695796000006E-3</v>
      </c>
      <c r="AH2709" s="122">
        <v>7.9510971987999998E-3</v>
      </c>
      <c r="AI2709" s="122">
        <v>7.9435107667999993E-3</v>
      </c>
      <c r="AJ2709" s="122">
        <v>7.9423839151999999E-3</v>
      </c>
      <c r="AK2709" s="122">
        <v>7.9417607891999996E-3</v>
      </c>
      <c r="AL2709" s="122">
        <v>0</v>
      </c>
    </row>
    <row r="2710" spans="1:38" hidden="1" x14ac:dyDescent="0.25">
      <c r="A2710" s="122" t="s">
        <v>2042</v>
      </c>
      <c r="B2710" s="122">
        <v>1</v>
      </c>
      <c r="C2710" s="122" t="s">
        <v>2232</v>
      </c>
      <c r="D2710" s="122" t="s">
        <v>2137</v>
      </c>
      <c r="E2710" s="122">
        <v>50</v>
      </c>
      <c r="F2710" s="122">
        <v>2.6940749835999998E-2</v>
      </c>
      <c r="G2710" s="122">
        <v>2.91339743352E-2</v>
      </c>
      <c r="H2710" s="122">
        <v>3.3703916545600003E-2</v>
      </c>
      <c r="I2710" s="122">
        <v>2.6307640903600001E-2</v>
      </c>
      <c r="J2710" s="122">
        <v>2.8869067948E-2</v>
      </c>
      <c r="K2710" s="122">
        <v>2.3594873918000001E-2</v>
      </c>
      <c r="L2710" s="122">
        <v>3.1941406708399997E-2</v>
      </c>
      <c r="M2710" s="122">
        <v>3.0316621717199999E-2</v>
      </c>
      <c r="N2710" s="122">
        <v>2.8260746303999999E-2</v>
      </c>
      <c r="O2710" s="122">
        <v>3.4571597723600002E-2</v>
      </c>
      <c r="P2710" s="122">
        <v>3.1081352397200002E-2</v>
      </c>
      <c r="Q2710" s="122">
        <v>3.2677403267599998E-2</v>
      </c>
      <c r="R2710" s="122">
        <v>3.0359524434400001E-2</v>
      </c>
      <c r="S2710" s="122">
        <v>3.14967716056E-2</v>
      </c>
      <c r="T2710" s="122">
        <v>2.80273298508E-2</v>
      </c>
      <c r="U2710" s="122">
        <v>3.3455693759600003E-2</v>
      </c>
      <c r="V2710" s="122">
        <v>2.73002070236E-2</v>
      </c>
      <c r="W2710" s="122">
        <v>3.4944538767600002E-2</v>
      </c>
      <c r="X2710" s="122">
        <v>2.9146903545200002E-2</v>
      </c>
      <c r="Y2710" s="122">
        <v>3.2280521372399999E-2</v>
      </c>
      <c r="Z2710" s="122">
        <v>3.06696286596E-2</v>
      </c>
      <c r="AA2710" s="122">
        <v>2.94906032932E-2</v>
      </c>
      <c r="AB2710" s="122">
        <v>3.2718534662800003E-2</v>
      </c>
      <c r="AC2710" s="122">
        <v>3.5669049637200002E-2</v>
      </c>
      <c r="AD2710" s="122">
        <v>3.7934773057999999E-2</v>
      </c>
      <c r="AE2710" s="122">
        <v>4.1439081384400001E-2</v>
      </c>
      <c r="AF2710" s="122">
        <v>3.8576488664E-2</v>
      </c>
      <c r="AG2710" s="122">
        <v>4.0238601236400003E-2</v>
      </c>
      <c r="AH2710" s="122">
        <v>3.8736004311200001E-2</v>
      </c>
      <c r="AI2710" s="122">
        <v>3.98521075456E-2</v>
      </c>
      <c r="AJ2710" s="122">
        <v>3.8953219354E-2</v>
      </c>
      <c r="AK2710" s="122">
        <v>3.9652836680799997E-2</v>
      </c>
      <c r="AL2710" s="122">
        <v>0</v>
      </c>
    </row>
    <row r="2711" spans="1:38" hidden="1" x14ac:dyDescent="0.25">
      <c r="A2711" s="122" t="s">
        <v>2042</v>
      </c>
      <c r="B2711" s="122">
        <v>1</v>
      </c>
      <c r="C2711" s="122" t="s">
        <v>2232</v>
      </c>
      <c r="D2711" s="122" t="s">
        <v>2138</v>
      </c>
      <c r="E2711" s="122">
        <v>50</v>
      </c>
      <c r="F2711" s="122">
        <v>1.5004936800000001E-5</v>
      </c>
      <c r="G2711" s="122">
        <v>1.1832315599999999E-5</v>
      </c>
      <c r="H2711" s="122">
        <v>1.2642534800000001E-5</v>
      </c>
      <c r="I2711" s="122">
        <v>1.2715264799999999E-5</v>
      </c>
      <c r="J2711" s="122">
        <v>1.43851204E-5</v>
      </c>
      <c r="K2711" s="122">
        <v>1.5746376799999999E-5</v>
      </c>
      <c r="L2711" s="122">
        <v>1.4518294E-5</v>
      </c>
      <c r="M2711" s="122">
        <v>1.21326408E-5</v>
      </c>
      <c r="N2711" s="122">
        <v>1.23036452E-5</v>
      </c>
      <c r="O2711" s="122">
        <v>1.25069812E-5</v>
      </c>
      <c r="P2711" s="122">
        <v>1.439914E-5</v>
      </c>
      <c r="Q2711" s="122">
        <v>1.2333440000000001E-5</v>
      </c>
      <c r="R2711" s="122">
        <v>1.2474856800000001E-5</v>
      </c>
      <c r="S2711" s="122">
        <v>1.1799152400000001E-5</v>
      </c>
      <c r="T2711" s="122">
        <v>1.27212932E-5</v>
      </c>
      <c r="U2711" s="122">
        <v>1.1929545599999999E-5</v>
      </c>
      <c r="V2711" s="122">
        <v>1.1537293599999999E-5</v>
      </c>
      <c r="W2711" s="122">
        <v>1.086645E-5</v>
      </c>
      <c r="X2711" s="122">
        <v>1.1136286E-5</v>
      </c>
      <c r="Y2711" s="122">
        <v>1.0659026E-5</v>
      </c>
      <c r="Z2711" s="122">
        <v>1.05402332E-5</v>
      </c>
      <c r="AA2711" s="122">
        <v>1.2209940400000001E-5</v>
      </c>
      <c r="AB2711" s="122">
        <v>1.3287929199999999E-5</v>
      </c>
      <c r="AC2711" s="122">
        <v>1.1523990800000001E-5</v>
      </c>
      <c r="AD2711" s="122">
        <v>9.5784807999999997E-6</v>
      </c>
      <c r="AE2711" s="122">
        <v>1.1340153999999999E-5</v>
      </c>
      <c r="AF2711" s="122">
        <v>1.20629572E-5</v>
      </c>
      <c r="AG2711" s="122">
        <v>1.1645928E-5</v>
      </c>
      <c r="AH2711" s="122">
        <v>1.1800849199999999E-5</v>
      </c>
      <c r="AI2711" s="122">
        <v>1.17098268E-5</v>
      </c>
      <c r="AJ2711" s="122">
        <v>1.1730468399999999E-5</v>
      </c>
      <c r="AK2711" s="122">
        <v>1.17066068E-5</v>
      </c>
      <c r="AL2711" s="122">
        <v>0</v>
      </c>
    </row>
    <row r="2712" spans="1:38" hidden="1" x14ac:dyDescent="0.25">
      <c r="A2712" s="122" t="s">
        <v>2042</v>
      </c>
      <c r="B2712" s="122">
        <v>1</v>
      </c>
      <c r="C2712" s="122" t="s">
        <v>2232</v>
      </c>
      <c r="D2712" s="122" t="s">
        <v>2139</v>
      </c>
      <c r="E2712" s="122">
        <v>50</v>
      </c>
      <c r="F2712" s="122">
        <v>2.6293266496000001E-3</v>
      </c>
      <c r="G2712" s="122">
        <v>2.7213748688000002E-3</v>
      </c>
      <c r="H2712" s="122">
        <v>3.6061999092E-3</v>
      </c>
      <c r="I2712" s="122">
        <v>2.7609026899999998E-3</v>
      </c>
      <c r="J2712" s="122">
        <v>2.7951405524000001E-3</v>
      </c>
      <c r="K2712" s="122">
        <v>2.859469508E-3</v>
      </c>
      <c r="L2712" s="122">
        <v>3.2730553156000001E-3</v>
      </c>
      <c r="M2712" s="122">
        <v>3.6452392480000001E-3</v>
      </c>
      <c r="N2712" s="122">
        <v>2.7300535164000001E-3</v>
      </c>
      <c r="O2712" s="122">
        <v>2.5856383112000001E-3</v>
      </c>
      <c r="P2712" s="122">
        <v>3.7184867888000002E-3</v>
      </c>
      <c r="Q2712" s="122">
        <v>3.0350139204000002E-3</v>
      </c>
      <c r="R2712" s="122">
        <v>1.8054107147999999E-3</v>
      </c>
      <c r="S2712" s="122">
        <v>2.2683395392E-3</v>
      </c>
      <c r="T2712" s="122">
        <v>3.0892500464000001E-3</v>
      </c>
      <c r="U2712" s="122">
        <v>2.7938364356000001E-3</v>
      </c>
      <c r="V2712" s="122">
        <v>2.9971479607999998E-3</v>
      </c>
      <c r="W2712" s="122">
        <v>2.6013155308000002E-3</v>
      </c>
      <c r="X2712" s="122">
        <v>2.9176664272E-3</v>
      </c>
      <c r="Y2712" s="122">
        <v>3.2216902928000001E-3</v>
      </c>
      <c r="Z2712" s="122">
        <v>2.4165108296E-3</v>
      </c>
      <c r="AA2712" s="122">
        <v>2.8353362352E-3</v>
      </c>
      <c r="AB2712" s="122">
        <v>3.2630343396000002E-3</v>
      </c>
      <c r="AC2712" s="122">
        <v>3.6910198051999998E-3</v>
      </c>
      <c r="AD2712" s="122">
        <v>3.58811733E-3</v>
      </c>
      <c r="AE2712" s="122">
        <v>3.5314663327999998E-3</v>
      </c>
      <c r="AF2712" s="122">
        <v>3.4484962456000001E-3</v>
      </c>
      <c r="AG2712" s="122">
        <v>3.4197884252000002E-3</v>
      </c>
      <c r="AH2712" s="122">
        <v>3.4123018999999998E-3</v>
      </c>
      <c r="AI2712" s="122">
        <v>3.4100540403999998E-3</v>
      </c>
      <c r="AJ2712" s="122">
        <v>3.4101750060000001E-3</v>
      </c>
      <c r="AK2712" s="122">
        <v>3.4107090639999998E-3</v>
      </c>
      <c r="AL2712" s="122">
        <v>0</v>
      </c>
    </row>
    <row r="2713" spans="1:38" hidden="1" x14ac:dyDescent="0.25">
      <c r="A2713" s="122" t="s">
        <v>2042</v>
      </c>
      <c r="B2713" s="122">
        <v>1</v>
      </c>
      <c r="C2713" s="122" t="s">
        <v>2232</v>
      </c>
      <c r="D2713" s="122" t="s">
        <v>2140</v>
      </c>
      <c r="E2713" s="122">
        <v>50</v>
      </c>
      <c r="F2713" s="122">
        <v>4.8269908399999998E-5</v>
      </c>
      <c r="G2713" s="122">
        <v>3.3163197200000003E-5</v>
      </c>
      <c r="H2713" s="122">
        <v>4.12422052E-5</v>
      </c>
      <c r="I2713" s="122">
        <v>3.91822872E-5</v>
      </c>
      <c r="J2713" s="122">
        <v>3.7992457999999998E-5</v>
      </c>
      <c r="K2713" s="122">
        <v>2.8588249199999999E-5</v>
      </c>
      <c r="L2713" s="122">
        <v>2.9011371199999999E-5</v>
      </c>
      <c r="M2713" s="122">
        <v>3.6548089200000003E-5</v>
      </c>
      <c r="N2713" s="122">
        <v>4.9068311599999999E-5</v>
      </c>
      <c r="O2713" s="122">
        <v>2.4507736400000001E-5</v>
      </c>
      <c r="P2713" s="122">
        <v>3.4799598399999999E-5</v>
      </c>
      <c r="Q2713" s="122">
        <v>3.9785001199999999E-5</v>
      </c>
      <c r="R2713" s="122">
        <v>4.4709033600000002E-5</v>
      </c>
      <c r="S2713" s="122">
        <v>3.7095385599999999E-5</v>
      </c>
      <c r="T2713" s="122">
        <v>5.2950136399999998E-5</v>
      </c>
      <c r="U2713" s="122">
        <v>3.24405144E-5</v>
      </c>
      <c r="V2713" s="122">
        <v>3.5924280000000003E-5</v>
      </c>
      <c r="W2713" s="122">
        <v>3.8111847200000002E-5</v>
      </c>
      <c r="X2713" s="122">
        <v>3.4347692400000001E-5</v>
      </c>
      <c r="Y2713" s="122">
        <v>2.1357501199999999E-5</v>
      </c>
      <c r="Z2713" s="122">
        <v>2.8529605999999998E-5</v>
      </c>
      <c r="AA2713" s="122">
        <v>2.6561721200000001E-5</v>
      </c>
      <c r="AB2713" s="122">
        <v>3.2557075600000002E-5</v>
      </c>
      <c r="AC2713" s="122">
        <v>4.3128996400000002E-5</v>
      </c>
      <c r="AD2713" s="122">
        <v>3.1970663199999997E-5</v>
      </c>
      <c r="AE2713" s="122">
        <v>3.7136176E-5</v>
      </c>
      <c r="AF2713" s="122">
        <v>3.78879564E-5</v>
      </c>
      <c r="AG2713" s="122">
        <v>3.8058960799999999E-5</v>
      </c>
      <c r="AH2713" s="122">
        <v>3.8497642399999997E-5</v>
      </c>
      <c r="AI2713" s="122">
        <v>3.8791107599999997E-5</v>
      </c>
      <c r="AJ2713" s="122">
        <v>3.9119696E-5</v>
      </c>
      <c r="AK2713" s="122">
        <v>3.9404775200000001E-5</v>
      </c>
      <c r="AL2713" s="122">
        <v>0</v>
      </c>
    </row>
    <row r="2714" spans="1:38" hidden="1" x14ac:dyDescent="0.25">
      <c r="A2714" s="122" t="s">
        <v>2042</v>
      </c>
      <c r="B2714" s="122">
        <v>1</v>
      </c>
      <c r="C2714" s="122" t="s">
        <v>2232</v>
      </c>
      <c r="D2714" s="122" t="s">
        <v>2141</v>
      </c>
      <c r="E2714" s="122">
        <v>50</v>
      </c>
      <c r="F2714" s="122">
        <v>4.4080741824000002E-3</v>
      </c>
      <c r="G2714" s="122">
        <v>4.2629230587999997E-3</v>
      </c>
      <c r="H2714" s="122">
        <v>4.9360766335999999E-3</v>
      </c>
      <c r="I2714" s="122">
        <v>4.4167573659999997E-3</v>
      </c>
      <c r="J2714" s="122">
        <v>3.8897906600000001E-3</v>
      </c>
      <c r="K2714" s="122">
        <v>4.0546869327999996E-3</v>
      </c>
      <c r="L2714" s="122">
        <v>3.3990058368E-3</v>
      </c>
      <c r="M2714" s="122">
        <v>4.8040754691999997E-3</v>
      </c>
      <c r="N2714" s="122">
        <v>4.4825877684000004E-3</v>
      </c>
      <c r="O2714" s="122">
        <v>4.9698046860000003E-3</v>
      </c>
      <c r="P2714" s="122">
        <v>4.9690838764000003E-3</v>
      </c>
      <c r="Q2714" s="122">
        <v>4.1280676779999999E-3</v>
      </c>
      <c r="R2714" s="122">
        <v>4.6726096171999998E-3</v>
      </c>
      <c r="S2714" s="122">
        <v>4.8822415992000002E-3</v>
      </c>
      <c r="T2714" s="122">
        <v>5.0575701847999999E-3</v>
      </c>
      <c r="U2714" s="122">
        <v>5.2514824879999998E-3</v>
      </c>
      <c r="V2714" s="122">
        <v>6.2383890855999997E-3</v>
      </c>
      <c r="W2714" s="122">
        <v>5.3585448000000001E-3</v>
      </c>
      <c r="X2714" s="122">
        <v>5.5806572864000002E-3</v>
      </c>
      <c r="Y2714" s="122">
        <v>6.1603758523999996E-3</v>
      </c>
      <c r="Z2714" s="122">
        <v>5.9876651632E-3</v>
      </c>
      <c r="AA2714" s="122">
        <v>6.4237737283999998E-3</v>
      </c>
      <c r="AB2714" s="122">
        <v>6.0297319880000004E-3</v>
      </c>
      <c r="AC2714" s="122">
        <v>6.4858505123999996E-3</v>
      </c>
      <c r="AD2714" s="122">
        <v>6.0473502012000002E-3</v>
      </c>
      <c r="AE2714" s="122">
        <v>6.2008371348E-3</v>
      </c>
      <c r="AF2714" s="122">
        <v>6.0621505083999997E-3</v>
      </c>
      <c r="AG2714" s="122">
        <v>6.0092312588E-3</v>
      </c>
      <c r="AH2714" s="122">
        <v>5.9951971380000002E-3</v>
      </c>
      <c r="AI2714" s="122">
        <v>5.9892572543999998E-3</v>
      </c>
      <c r="AJ2714" s="122">
        <v>5.9880299892000003E-3</v>
      </c>
      <c r="AK2714" s="122">
        <v>5.9874672564E-3</v>
      </c>
      <c r="AL2714" s="122">
        <v>0</v>
      </c>
    </row>
    <row r="2715" spans="1:38" hidden="1" x14ac:dyDescent="0.25">
      <c r="A2715" s="122" t="s">
        <v>2042</v>
      </c>
      <c r="B2715" s="122">
        <v>1</v>
      </c>
      <c r="C2715" s="122" t="s">
        <v>2232</v>
      </c>
      <c r="D2715" s="122" t="s">
        <v>2142</v>
      </c>
      <c r="E2715" s="122">
        <v>50</v>
      </c>
      <c r="F2715" s="122">
        <v>9.0697601400000008E-3</v>
      </c>
      <c r="G2715" s="122">
        <v>8.3644862672000008E-3</v>
      </c>
      <c r="H2715" s="122">
        <v>1.0047182073599999E-2</v>
      </c>
      <c r="I2715" s="122">
        <v>6.3327743276000003E-3</v>
      </c>
      <c r="J2715" s="122">
        <v>8.7589634300000007E-3</v>
      </c>
      <c r="K2715" s="122">
        <v>7.6906963279999999E-3</v>
      </c>
      <c r="L2715" s="122">
        <v>9.3795079028000002E-3</v>
      </c>
      <c r="M2715" s="122">
        <v>1.085409773E-2</v>
      </c>
      <c r="N2715" s="122">
        <v>1.0659188226399999E-2</v>
      </c>
      <c r="O2715" s="122">
        <v>1.04815204592E-2</v>
      </c>
      <c r="P2715" s="122">
        <v>1.0835519506000001E-2</v>
      </c>
      <c r="Q2715" s="122">
        <v>9.1258662459999997E-3</v>
      </c>
      <c r="R2715" s="122">
        <v>1.037581307E-2</v>
      </c>
      <c r="S2715" s="122">
        <v>1.0356567155199999E-2</v>
      </c>
      <c r="T2715" s="122">
        <v>1.0569755543200001E-2</v>
      </c>
      <c r="U2715" s="122">
        <v>1.1152792784E-2</v>
      </c>
      <c r="V2715" s="122">
        <v>1.0783026413600001E-2</v>
      </c>
      <c r="W2715" s="122">
        <v>1.10980209424E-2</v>
      </c>
      <c r="X2715" s="122">
        <v>1.11677148296E-2</v>
      </c>
      <c r="Y2715" s="122">
        <v>1.15697275568E-2</v>
      </c>
      <c r="Z2715" s="122">
        <v>1.18323162188E-2</v>
      </c>
      <c r="AA2715" s="122">
        <v>1.05320977664E-2</v>
      </c>
      <c r="AB2715" s="122">
        <v>1.1639260024E-2</v>
      </c>
      <c r="AC2715" s="122">
        <v>1.1098880766399999E-2</v>
      </c>
      <c r="AD2715" s="122">
        <v>1.04113528204E-2</v>
      </c>
      <c r="AE2715" s="122">
        <v>1.1102912758000001E-2</v>
      </c>
      <c r="AF2715" s="122">
        <v>1.0865474463199999E-2</v>
      </c>
      <c r="AG2715" s="122">
        <v>1.07815964928E-2</v>
      </c>
      <c r="AH2715" s="122">
        <v>1.07620503368E-2</v>
      </c>
      <c r="AI2715" s="122">
        <v>1.07571260496E-2</v>
      </c>
      <c r="AJ2715" s="122">
        <v>1.0759224638400001E-2</v>
      </c>
      <c r="AK2715" s="122">
        <v>1.0762060341199999E-2</v>
      </c>
      <c r="AL2715" s="122">
        <v>0</v>
      </c>
    </row>
    <row r="2716" spans="1:38" hidden="1" x14ac:dyDescent="0.25">
      <c r="A2716" s="122" t="s">
        <v>2042</v>
      </c>
      <c r="B2716" s="122">
        <v>1</v>
      </c>
      <c r="C2716" s="122" t="s">
        <v>2232</v>
      </c>
      <c r="D2716" s="122" t="s">
        <v>2143</v>
      </c>
      <c r="E2716" s="122">
        <v>50</v>
      </c>
      <c r="F2716" s="122">
        <v>1.48596582708E-2</v>
      </c>
      <c r="G2716" s="122">
        <v>1.49479870064E-2</v>
      </c>
      <c r="H2716" s="122">
        <v>2.1149540210400001E-2</v>
      </c>
      <c r="I2716" s="122">
        <v>1.67989070732E-2</v>
      </c>
      <c r="J2716" s="122">
        <v>1.8059685307999999E-2</v>
      </c>
      <c r="K2716" s="122">
        <v>1.4052332363999999E-2</v>
      </c>
      <c r="L2716" s="122">
        <v>1.8205581581599999E-2</v>
      </c>
      <c r="M2716" s="122">
        <v>2.0719094891599999E-2</v>
      </c>
      <c r="N2716" s="122">
        <v>1.83519219576E-2</v>
      </c>
      <c r="O2716" s="122">
        <v>1.6425931552800001E-2</v>
      </c>
      <c r="P2716" s="122">
        <v>2.1593418176399998E-2</v>
      </c>
      <c r="Q2716" s="122">
        <v>2.11293519528E-2</v>
      </c>
      <c r="R2716" s="122">
        <v>1.74608936236E-2</v>
      </c>
      <c r="S2716" s="122">
        <v>1.93750865448E-2</v>
      </c>
      <c r="T2716" s="122">
        <v>2.3460416417200002E-2</v>
      </c>
      <c r="U2716" s="122">
        <v>1.91320542756E-2</v>
      </c>
      <c r="V2716" s="122">
        <v>2.0626328203600001E-2</v>
      </c>
      <c r="W2716" s="122">
        <v>2.3668483073199999E-2</v>
      </c>
      <c r="X2716" s="122">
        <v>2.1195888728E-2</v>
      </c>
      <c r="Y2716" s="122">
        <v>2.0985873621999999E-2</v>
      </c>
      <c r="Z2716" s="122">
        <v>1.9584922795200001E-2</v>
      </c>
      <c r="AA2716" s="122">
        <v>1.7207300936000001E-2</v>
      </c>
      <c r="AB2716" s="122">
        <v>1.53533566172E-2</v>
      </c>
      <c r="AC2716" s="122">
        <v>2.1974273627599999E-2</v>
      </c>
      <c r="AD2716" s="122">
        <v>2.55802467984E-2</v>
      </c>
      <c r="AE2716" s="122">
        <v>2.1928863849199998E-2</v>
      </c>
      <c r="AF2716" s="122">
        <v>2.1045876205200001E-2</v>
      </c>
      <c r="AG2716" s="122">
        <v>2.1142435465200001E-2</v>
      </c>
      <c r="AH2716" s="122">
        <v>2.0863368133999999E-2</v>
      </c>
      <c r="AI2716" s="122">
        <v>2.1018564616000001E-2</v>
      </c>
      <c r="AJ2716" s="122">
        <v>2.0874079416400002E-2</v>
      </c>
      <c r="AK2716" s="122">
        <v>2.0980842825600001E-2</v>
      </c>
      <c r="AL2716" s="122">
        <v>0</v>
      </c>
    </row>
    <row r="2717" spans="1:38" hidden="1" x14ac:dyDescent="0.25">
      <c r="A2717" s="122" t="s">
        <v>2042</v>
      </c>
      <c r="B2717" s="122">
        <v>1</v>
      </c>
      <c r="C2717" s="122" t="s">
        <v>2232</v>
      </c>
      <c r="D2717" s="122" t="s">
        <v>2177</v>
      </c>
      <c r="E2717" s="122">
        <v>50</v>
      </c>
      <c r="F2717" s="122">
        <v>0</v>
      </c>
      <c r="G2717" s="122">
        <v>0</v>
      </c>
      <c r="H2717" s="122">
        <v>0</v>
      </c>
      <c r="I2717" s="122">
        <v>0</v>
      </c>
      <c r="J2717" s="122">
        <v>0</v>
      </c>
      <c r="K2717" s="122">
        <v>0</v>
      </c>
      <c r="L2717" s="122">
        <v>0</v>
      </c>
      <c r="M2717" s="122">
        <v>0</v>
      </c>
      <c r="N2717" s="122">
        <v>0</v>
      </c>
      <c r="O2717" s="122">
        <v>0</v>
      </c>
      <c r="P2717" s="122">
        <v>0</v>
      </c>
      <c r="Q2717" s="122">
        <v>0</v>
      </c>
      <c r="R2717" s="122">
        <v>0</v>
      </c>
      <c r="S2717" s="122">
        <v>0</v>
      </c>
      <c r="T2717" s="122">
        <v>0</v>
      </c>
      <c r="U2717" s="122">
        <v>0</v>
      </c>
      <c r="V2717" s="122">
        <v>0</v>
      </c>
      <c r="W2717" s="122">
        <v>0</v>
      </c>
      <c r="X2717" s="122">
        <v>0</v>
      </c>
      <c r="Y2717" s="122">
        <v>0</v>
      </c>
      <c r="Z2717" s="122">
        <v>0</v>
      </c>
      <c r="AA2717" s="122">
        <v>0</v>
      </c>
      <c r="AB2717" s="122">
        <v>0</v>
      </c>
      <c r="AC2717" s="122">
        <v>0</v>
      </c>
      <c r="AD2717" s="122">
        <v>0</v>
      </c>
      <c r="AE2717" s="122">
        <v>0</v>
      </c>
      <c r="AF2717" s="122">
        <v>0</v>
      </c>
      <c r="AG2717" s="122">
        <v>0</v>
      </c>
      <c r="AH2717" s="122">
        <v>0</v>
      </c>
      <c r="AI2717" s="122">
        <v>0</v>
      </c>
      <c r="AJ2717" s="122">
        <v>0</v>
      </c>
      <c r="AK2717" s="122">
        <v>0</v>
      </c>
      <c r="AL2717" s="122">
        <v>0</v>
      </c>
    </row>
    <row r="2718" spans="1:38" hidden="1" x14ac:dyDescent="0.25">
      <c r="A2718" s="122" t="s">
        <v>2042</v>
      </c>
      <c r="B2718" s="122">
        <v>1</v>
      </c>
      <c r="C2718" s="122" t="s">
        <v>2232</v>
      </c>
      <c r="D2718" s="122" t="s">
        <v>2144</v>
      </c>
      <c r="E2718" s="122">
        <v>50</v>
      </c>
      <c r="F2718" s="122">
        <v>1.45613102264E-2</v>
      </c>
      <c r="G2718" s="122">
        <v>1.48741610332E-2</v>
      </c>
      <c r="H2718" s="122">
        <v>1.8296084575999998E-2</v>
      </c>
      <c r="I2718" s="122">
        <v>1.55487500308E-2</v>
      </c>
      <c r="J2718" s="122">
        <v>1.5712059664000001E-2</v>
      </c>
      <c r="K2718" s="122">
        <v>1.40392247828E-2</v>
      </c>
      <c r="L2718" s="122">
        <v>1.43493232288E-2</v>
      </c>
      <c r="M2718" s="122">
        <v>1.6214151200800001E-2</v>
      </c>
      <c r="N2718" s="122">
        <v>1.3173169923199999E-2</v>
      </c>
      <c r="O2718" s="122">
        <v>1.2060633661999999E-2</v>
      </c>
      <c r="P2718" s="122">
        <v>1.33887720148E-2</v>
      </c>
      <c r="Q2718" s="122">
        <v>1.3396860254399999E-2</v>
      </c>
      <c r="R2718" s="122">
        <v>1.66116383916E-2</v>
      </c>
      <c r="S2718" s="122">
        <v>1.6822075734800001E-2</v>
      </c>
      <c r="T2718" s="122">
        <v>1.3251797750799999E-2</v>
      </c>
      <c r="U2718" s="122">
        <v>1.64056916436E-2</v>
      </c>
      <c r="V2718" s="122">
        <v>1.2385223107600001E-2</v>
      </c>
      <c r="W2718" s="122">
        <v>1.5628966458E-2</v>
      </c>
      <c r="X2718" s="122">
        <v>1.47662817652E-2</v>
      </c>
      <c r="Y2718" s="122">
        <v>1.0839271329599999E-2</v>
      </c>
      <c r="Z2718" s="122">
        <v>1.4320633096000001E-2</v>
      </c>
      <c r="AA2718" s="122">
        <v>1.3685392162400001E-2</v>
      </c>
      <c r="AB2718" s="122">
        <v>1.52047017052E-2</v>
      </c>
      <c r="AC2718" s="122">
        <v>1.65700015432E-2</v>
      </c>
      <c r="AD2718" s="122">
        <v>1.6835648169199999E-2</v>
      </c>
      <c r="AE2718" s="122">
        <v>1.7379704328000001E-2</v>
      </c>
      <c r="AF2718" s="122">
        <v>1.65385639748E-2</v>
      </c>
      <c r="AG2718" s="122">
        <v>1.6758130827199999E-2</v>
      </c>
      <c r="AH2718" s="122">
        <v>1.6433580035599998E-2</v>
      </c>
      <c r="AI2718" s="122">
        <v>1.663987087E-2</v>
      </c>
      <c r="AJ2718" s="122">
        <v>1.64594925152E-2</v>
      </c>
      <c r="AK2718" s="122">
        <v>1.65962555668E-2</v>
      </c>
      <c r="AL2718" s="122">
        <v>0</v>
      </c>
    </row>
    <row r="2719" spans="1:38" hidden="1" x14ac:dyDescent="0.25">
      <c r="A2719" s="122" t="s">
        <v>2042</v>
      </c>
      <c r="B2719" s="122">
        <v>1</v>
      </c>
      <c r="C2719" s="122" t="s">
        <v>2232</v>
      </c>
      <c r="D2719" s="122" t="s">
        <v>2145</v>
      </c>
      <c r="E2719" s="122">
        <v>50</v>
      </c>
      <c r="F2719" s="122">
        <v>5.4352690672000003E-3</v>
      </c>
      <c r="G2719" s="122">
        <v>6.9859690851999997E-3</v>
      </c>
      <c r="H2719" s="122">
        <v>6.1096047516000004E-3</v>
      </c>
      <c r="I2719" s="122">
        <v>1.0744185578E-2</v>
      </c>
      <c r="J2719" s="122">
        <v>6.2909170044000004E-3</v>
      </c>
      <c r="K2719" s="122">
        <v>6.9129087048000002E-3</v>
      </c>
      <c r="L2719" s="122">
        <v>6.1596207596000003E-3</v>
      </c>
      <c r="M2719" s="122">
        <v>6.517890694E-3</v>
      </c>
      <c r="N2719" s="122">
        <v>7.2841332928000003E-3</v>
      </c>
      <c r="O2719" s="122">
        <v>5.8551762023999997E-3</v>
      </c>
      <c r="P2719" s="122">
        <v>5.4600560420000003E-3</v>
      </c>
      <c r="Q2719" s="122">
        <v>4.5119192943999997E-3</v>
      </c>
      <c r="R2719" s="122">
        <v>4.5427752019999998E-3</v>
      </c>
      <c r="S2719" s="122">
        <v>5.4670343111999998E-3</v>
      </c>
      <c r="T2719" s="122">
        <v>6.5866088484000003E-3</v>
      </c>
      <c r="U2719" s="122">
        <v>7.0642040055999998E-3</v>
      </c>
      <c r="V2719" s="122">
        <v>5.4059426875999999E-3</v>
      </c>
      <c r="W2719" s="122">
        <v>5.581481248E-3</v>
      </c>
      <c r="X2719" s="122">
        <v>5.8670149272000002E-3</v>
      </c>
      <c r="Y2719" s="122">
        <v>6.2866327215999997E-3</v>
      </c>
      <c r="Z2719" s="122">
        <v>7.9530769472000006E-3</v>
      </c>
      <c r="AA2719" s="122">
        <v>6.7306472464000004E-3</v>
      </c>
      <c r="AB2719" s="122">
        <v>7.2106544076000001E-3</v>
      </c>
      <c r="AC2719" s="122">
        <v>7.7365199016000002E-3</v>
      </c>
      <c r="AD2719" s="122">
        <v>8.5556799467999996E-3</v>
      </c>
      <c r="AE2719" s="122">
        <v>8.0894413740000004E-3</v>
      </c>
      <c r="AF2719" s="122">
        <v>8.0061972311999997E-3</v>
      </c>
      <c r="AG2719" s="122">
        <v>7.9876779584000003E-3</v>
      </c>
      <c r="AH2719" s="122">
        <v>8.0047768751999992E-3</v>
      </c>
      <c r="AI2719" s="122">
        <v>8.0217608408000001E-3</v>
      </c>
      <c r="AJ2719" s="122">
        <v>8.0403422764000008E-3</v>
      </c>
      <c r="AK2719" s="122">
        <v>8.0561030732000001E-3</v>
      </c>
      <c r="AL2719" s="122">
        <v>0</v>
      </c>
    </row>
    <row r="2720" spans="1:38" hidden="1" x14ac:dyDescent="0.25">
      <c r="A2720" s="122" t="s">
        <v>2042</v>
      </c>
      <c r="B2720" s="122">
        <v>1</v>
      </c>
      <c r="C2720" s="122" t="s">
        <v>2232</v>
      </c>
      <c r="D2720" s="122" t="s">
        <v>2146</v>
      </c>
      <c r="E2720" s="122">
        <v>50</v>
      </c>
      <c r="F2720" s="122">
        <v>6.5621173127999996E-3</v>
      </c>
      <c r="G2720" s="122">
        <v>9.1125355832000002E-3</v>
      </c>
      <c r="H2720" s="122">
        <v>1.0244597815200001E-2</v>
      </c>
      <c r="I2720" s="122">
        <v>8.9844501068000009E-3</v>
      </c>
      <c r="J2720" s="122">
        <v>9.9861875175999999E-3</v>
      </c>
      <c r="K2720" s="122">
        <v>8.8893241667999997E-3</v>
      </c>
      <c r="L2720" s="122">
        <v>9.7105293095999991E-3</v>
      </c>
      <c r="M2720" s="122">
        <v>1.0718910062000001E-2</v>
      </c>
      <c r="N2720" s="122">
        <v>8.4012555004000008E-3</v>
      </c>
      <c r="O2720" s="122">
        <v>8.1614855672000001E-3</v>
      </c>
      <c r="P2720" s="122">
        <v>9.9061287696000002E-3</v>
      </c>
      <c r="Q2720" s="122">
        <v>9.7432052395999991E-3</v>
      </c>
      <c r="R2720" s="122">
        <v>6.5075672059999997E-3</v>
      </c>
      <c r="S2720" s="122">
        <v>7.553821128E-3</v>
      </c>
      <c r="T2720" s="122">
        <v>8.0086888756000004E-3</v>
      </c>
      <c r="U2720" s="122">
        <v>7.9800754432000007E-3</v>
      </c>
      <c r="V2720" s="122">
        <v>8.2122744228000002E-3</v>
      </c>
      <c r="W2720" s="122">
        <v>7.4565755795999999E-3</v>
      </c>
      <c r="X2720" s="122">
        <v>1.02620421708E-2</v>
      </c>
      <c r="Y2720" s="122">
        <v>1.0998646708E-2</v>
      </c>
      <c r="Z2720" s="122">
        <v>8.8176405100000004E-3</v>
      </c>
      <c r="AA2720" s="122">
        <v>1.0468186957200001E-2</v>
      </c>
      <c r="AB2720" s="122">
        <v>1.2487161542799999E-2</v>
      </c>
      <c r="AC2720" s="122">
        <v>1.26350499548E-2</v>
      </c>
      <c r="AD2720" s="122">
        <v>1.34661538228E-2</v>
      </c>
      <c r="AE2720" s="122">
        <v>1.2999572124E-2</v>
      </c>
      <c r="AF2720" s="122">
        <v>1.2872524932400001E-2</v>
      </c>
      <c r="AG2720" s="122">
        <v>1.2759388126799999E-2</v>
      </c>
      <c r="AH2720" s="122">
        <v>1.27779931244E-2</v>
      </c>
      <c r="AI2720" s="122">
        <v>1.2748689136399999E-2</v>
      </c>
      <c r="AJ2720" s="122">
        <v>1.27660470336E-2</v>
      </c>
      <c r="AK2720" s="122">
        <v>1.2754595151199999E-2</v>
      </c>
      <c r="AL2720" s="122">
        <v>0</v>
      </c>
    </row>
    <row r="2721" spans="1:38" hidden="1" x14ac:dyDescent="0.25">
      <c r="A2721" s="122" t="s">
        <v>2042</v>
      </c>
      <c r="B2721" s="122">
        <v>1</v>
      </c>
      <c r="C2721" s="122" t="s">
        <v>2232</v>
      </c>
      <c r="D2721" s="122" t="s">
        <v>2147</v>
      </c>
      <c r="E2721" s="122">
        <v>50</v>
      </c>
      <c r="F2721" s="122">
        <v>1.26814794232E-2</v>
      </c>
      <c r="G2721" s="122">
        <v>1.1936779484E-2</v>
      </c>
      <c r="H2721" s="122">
        <v>1.7803285802399999E-2</v>
      </c>
      <c r="I2721" s="122">
        <v>1.57861377352E-2</v>
      </c>
      <c r="J2721" s="122">
        <v>1.3293579972400001E-2</v>
      </c>
      <c r="K2721" s="122">
        <v>1.02923501044E-2</v>
      </c>
      <c r="L2721" s="122">
        <v>1.40135168124E-2</v>
      </c>
      <c r="M2721" s="122">
        <v>1.1822759340000001E-2</v>
      </c>
      <c r="N2721" s="122">
        <v>1.5761714340399999E-2</v>
      </c>
      <c r="O2721" s="122">
        <v>1.41142429428E-2</v>
      </c>
      <c r="P2721" s="122">
        <v>1.9571385548399999E-2</v>
      </c>
      <c r="Q2721" s="122">
        <v>1.8271293132400002E-2</v>
      </c>
      <c r="R2721" s="122">
        <v>1.6957216432800001E-2</v>
      </c>
      <c r="S2721" s="122">
        <v>1.9228399979599999E-2</v>
      </c>
      <c r="T2721" s="122">
        <v>1.7321565161600001E-2</v>
      </c>
      <c r="U2721" s="122">
        <v>1.49117749116E-2</v>
      </c>
      <c r="V2721" s="122">
        <v>1.21000408928E-2</v>
      </c>
      <c r="W2721" s="122">
        <v>1.5181909626799999E-2</v>
      </c>
      <c r="X2721" s="122">
        <v>1.44739887628E-2</v>
      </c>
      <c r="Y2721" s="122">
        <v>1.62693089328E-2</v>
      </c>
      <c r="Z2721" s="122">
        <v>1.58187184568E-2</v>
      </c>
      <c r="AA2721" s="122">
        <v>9.6460181748000001E-3</v>
      </c>
      <c r="AB2721" s="122">
        <v>1.71319512896E-2</v>
      </c>
      <c r="AC2721" s="122">
        <v>1.40450669744E-2</v>
      </c>
      <c r="AD2721" s="122">
        <v>1.7429530633200001E-2</v>
      </c>
      <c r="AE2721" s="122">
        <v>1.6840369632800001E-2</v>
      </c>
      <c r="AF2721" s="122">
        <v>1.6615911426799999E-2</v>
      </c>
      <c r="AG2721" s="122">
        <v>1.658536201E-2</v>
      </c>
      <c r="AH2721" s="122">
        <v>1.66160444016E-2</v>
      </c>
      <c r="AI2721" s="122">
        <v>1.6655713351199999E-2</v>
      </c>
      <c r="AJ2721" s="122">
        <v>1.6694266063999999E-2</v>
      </c>
      <c r="AK2721" s="122">
        <v>1.6727264806000001E-2</v>
      </c>
      <c r="AL2721" s="122">
        <v>0</v>
      </c>
    </row>
    <row r="2722" spans="1:38" hidden="1" x14ac:dyDescent="0.25">
      <c r="A2722" s="122" t="s">
        <v>2042</v>
      </c>
      <c r="B2722" s="122">
        <v>1</v>
      </c>
      <c r="C2722" s="122" t="s">
        <v>2232</v>
      </c>
      <c r="D2722" s="122" t="s">
        <v>475</v>
      </c>
      <c r="E2722" s="122">
        <v>50</v>
      </c>
      <c r="F2722" s="122">
        <v>1.35549458044E-2</v>
      </c>
      <c r="G2722" s="122">
        <v>1.3395279937199999E-2</v>
      </c>
      <c r="H2722" s="122">
        <v>1.49778572384E-2</v>
      </c>
      <c r="I2722" s="122">
        <v>1.4281264093599999E-2</v>
      </c>
      <c r="J2722" s="122">
        <v>1.46472089876E-2</v>
      </c>
      <c r="K2722" s="122">
        <v>1.24760236132E-2</v>
      </c>
      <c r="L2722" s="122">
        <v>1.5915004428399999E-2</v>
      </c>
      <c r="M2722" s="122">
        <v>1.5801185657600001E-2</v>
      </c>
      <c r="N2722" s="122">
        <v>1.6919759046400001E-2</v>
      </c>
      <c r="O2722" s="122">
        <v>1.8280475149999999E-2</v>
      </c>
      <c r="P2722" s="122">
        <v>1.46434717352E-2</v>
      </c>
      <c r="Q2722" s="122">
        <v>1.70930314772E-2</v>
      </c>
      <c r="R2722" s="122">
        <v>1.4716236569999999E-2</v>
      </c>
      <c r="S2722" s="122">
        <v>1.7817847916399999E-2</v>
      </c>
      <c r="T2722" s="122">
        <v>1.86132700992E-2</v>
      </c>
      <c r="U2722" s="122">
        <v>1.90317992172E-2</v>
      </c>
      <c r="V2722" s="122">
        <v>1.8067251728399999E-2</v>
      </c>
      <c r="W2722" s="122">
        <v>2.15376772884E-2</v>
      </c>
      <c r="X2722" s="122">
        <v>1.9531778699999999E-2</v>
      </c>
      <c r="Y2722" s="122">
        <v>2.2026188825200001E-2</v>
      </c>
      <c r="Z2722" s="122">
        <v>2.05346963472E-2</v>
      </c>
      <c r="AA2722" s="122">
        <v>2.0415062838799999E-2</v>
      </c>
      <c r="AB2722" s="122">
        <v>1.8158224305200001E-2</v>
      </c>
      <c r="AC2722" s="122">
        <v>2.1031199176399999E-2</v>
      </c>
      <c r="AD2722" s="122">
        <v>2.1810309889199998E-2</v>
      </c>
      <c r="AE2722" s="122">
        <v>2.0545529997999998E-2</v>
      </c>
      <c r="AF2722" s="122">
        <v>2.0193110828800001E-2</v>
      </c>
      <c r="AG2722" s="122">
        <v>2.0070461023199999E-2</v>
      </c>
      <c r="AH2722" s="122">
        <v>2.0046609055200001E-2</v>
      </c>
      <c r="AI2722" s="122">
        <v>2.0042756680800002E-2</v>
      </c>
      <c r="AJ2722" s="122">
        <v>2.0048929096E-2</v>
      </c>
      <c r="AK2722" s="122">
        <v>2.00552698724E-2</v>
      </c>
      <c r="AL2722" s="122">
        <v>0</v>
      </c>
    </row>
    <row r="2723" spans="1:38" hidden="1" x14ac:dyDescent="0.25">
      <c r="A2723" s="122" t="s">
        <v>2042</v>
      </c>
      <c r="B2723" s="122">
        <v>1</v>
      </c>
      <c r="C2723" s="122" t="s">
        <v>2232</v>
      </c>
      <c r="D2723" s="122" t="s">
        <v>2148</v>
      </c>
      <c r="E2723" s="122">
        <v>50</v>
      </c>
      <c r="F2723" s="122">
        <v>7.0737660000000003E-6</v>
      </c>
      <c r="G2723" s="122">
        <v>5.1887584000000001E-6</v>
      </c>
      <c r="H2723" s="122">
        <v>5.7800567999999999E-6</v>
      </c>
      <c r="I2723" s="122">
        <v>4.2073696000000004E-6</v>
      </c>
      <c r="J2723" s="122">
        <v>5.8716447999999997E-6</v>
      </c>
      <c r="K2723" s="122">
        <v>6.0672500000000002E-6</v>
      </c>
      <c r="L2723" s="122">
        <v>5.2841739999999999E-6</v>
      </c>
      <c r="M2723" s="122">
        <v>4.8231819999999998E-6</v>
      </c>
      <c r="N2723" s="122">
        <v>5.151342E-6</v>
      </c>
      <c r="O2723" s="122">
        <v>5.7679803999999997E-6</v>
      </c>
      <c r="P2723" s="122">
        <v>4.6859007999999998E-6</v>
      </c>
      <c r="Q2723" s="122">
        <v>4.6501251999999997E-6</v>
      </c>
      <c r="R2723" s="122">
        <v>4.6683727999999996E-6</v>
      </c>
      <c r="S2723" s="122">
        <v>5.4804344000000004E-6</v>
      </c>
      <c r="T2723" s="122">
        <v>4.3771895999999997E-6</v>
      </c>
      <c r="U2723" s="122">
        <v>5.2175396000000001E-6</v>
      </c>
      <c r="V2723" s="122">
        <v>4.4622227999999999E-6</v>
      </c>
      <c r="W2723" s="122">
        <v>4.5941279999999997E-6</v>
      </c>
      <c r="X2723" s="122">
        <v>5.2315900000000002E-6</v>
      </c>
      <c r="Y2723" s="122">
        <v>4.3942724000000003E-6</v>
      </c>
      <c r="Z2723" s="122">
        <v>3.8741080000000001E-6</v>
      </c>
      <c r="AA2723" s="122">
        <v>4.7451908000000004E-6</v>
      </c>
      <c r="AB2723" s="122">
        <v>4.1021736000000002E-6</v>
      </c>
      <c r="AC2723" s="122">
        <v>6.1483127999999999E-6</v>
      </c>
      <c r="AD2723" s="122">
        <v>3.1096352E-6</v>
      </c>
      <c r="AE2723" s="122">
        <v>4.3524712E-6</v>
      </c>
      <c r="AF2723" s="122">
        <v>4.5571232000000003E-6</v>
      </c>
      <c r="AG2723" s="122">
        <v>4.4329936000000002E-6</v>
      </c>
      <c r="AH2723" s="122">
        <v>4.4889544000000003E-6</v>
      </c>
      <c r="AI2723" s="122">
        <v>4.4645831999999996E-6</v>
      </c>
      <c r="AJ2723" s="122">
        <v>4.4751475999999996E-6</v>
      </c>
      <c r="AK2723" s="122">
        <v>4.4705723999999999E-6</v>
      </c>
      <c r="AL2723" s="122">
        <v>0</v>
      </c>
    </row>
    <row r="2724" spans="1:38" hidden="1" x14ac:dyDescent="0.25">
      <c r="A2724" s="122" t="s">
        <v>2042</v>
      </c>
      <c r="B2724" s="122">
        <v>1</v>
      </c>
      <c r="C2724" s="122" t="s">
        <v>2232</v>
      </c>
      <c r="D2724" s="122" t="s">
        <v>2149</v>
      </c>
      <c r="E2724" s="122">
        <v>50</v>
      </c>
      <c r="F2724" s="122">
        <v>6.4533679279999995E-4</v>
      </c>
      <c r="G2724" s="122">
        <v>7.4841238640000005E-4</v>
      </c>
      <c r="H2724" s="122">
        <v>7.0789440120000002E-4</v>
      </c>
      <c r="I2724" s="122">
        <v>5.766009452E-4</v>
      </c>
      <c r="J2724" s="122">
        <v>6.2535676560000004E-4</v>
      </c>
      <c r="K2724" s="122">
        <v>5.0825557999999995E-4</v>
      </c>
      <c r="L2724" s="122">
        <v>7.0638904559999999E-4</v>
      </c>
      <c r="M2724" s="122">
        <v>8.0964183720000002E-4</v>
      </c>
      <c r="N2724" s="122">
        <v>6.6843131599999997E-4</v>
      </c>
      <c r="O2724" s="122">
        <v>3.6849553439999999E-4</v>
      </c>
      <c r="P2724" s="122">
        <v>6.1777754359999999E-4</v>
      </c>
      <c r="Q2724" s="122">
        <v>5.3687577159999996E-4</v>
      </c>
      <c r="R2724" s="122">
        <v>4.2317082080000002E-4</v>
      </c>
      <c r="S2724" s="122">
        <v>5.2409158759999998E-4</v>
      </c>
      <c r="T2724" s="122">
        <v>4.1382836599999998E-4</v>
      </c>
      <c r="U2724" s="122">
        <v>3.9825080399999999E-4</v>
      </c>
      <c r="V2724" s="122">
        <v>4.7309329199999998E-4</v>
      </c>
      <c r="W2724" s="122">
        <v>6.868156064E-4</v>
      </c>
      <c r="X2724" s="122">
        <v>5.1767896880000001E-4</v>
      </c>
      <c r="Y2724" s="122">
        <v>4.5518896360000001E-4</v>
      </c>
      <c r="Z2724" s="122">
        <v>4.4121164079999998E-4</v>
      </c>
      <c r="AA2724" s="122">
        <v>4.3929055520000002E-4</v>
      </c>
      <c r="AB2724" s="122">
        <v>5.5457027359999997E-4</v>
      </c>
      <c r="AC2724" s="122">
        <v>5.5288763600000001E-4</v>
      </c>
      <c r="AD2724" s="122">
        <v>5.1453078039999996E-4</v>
      </c>
      <c r="AE2724" s="122">
        <v>5.4132728440000005E-4</v>
      </c>
      <c r="AF2724" s="122">
        <v>5.2608417960000003E-4</v>
      </c>
      <c r="AG2724" s="122">
        <v>5.1861200159999997E-4</v>
      </c>
      <c r="AH2724" s="122">
        <v>5.1566467959999996E-4</v>
      </c>
      <c r="AI2724" s="122">
        <v>5.1348403680000004E-4</v>
      </c>
      <c r="AJ2724" s="122">
        <v>5.1198873599999999E-4</v>
      </c>
      <c r="AK2724" s="122">
        <v>5.1063057920000001E-4</v>
      </c>
      <c r="AL2724" s="122">
        <v>0</v>
      </c>
    </row>
    <row r="2725" spans="1:38" hidden="1" x14ac:dyDescent="0.25">
      <c r="A2725" s="122" t="s">
        <v>2042</v>
      </c>
      <c r="B2725" s="122">
        <v>1</v>
      </c>
      <c r="C2725" s="122" t="s">
        <v>2232</v>
      </c>
      <c r="D2725" s="122" t="s">
        <v>2150</v>
      </c>
      <c r="E2725" s="122">
        <v>50</v>
      </c>
      <c r="F2725" s="122">
        <v>2.8198229304000001E-3</v>
      </c>
      <c r="G2725" s="122">
        <v>2.8758769367999999E-3</v>
      </c>
      <c r="H2725" s="122">
        <v>3.3551050652000001E-3</v>
      </c>
      <c r="I2725" s="122">
        <v>3.0390827292000001E-3</v>
      </c>
      <c r="J2725" s="122">
        <v>2.6166291508000002E-3</v>
      </c>
      <c r="K2725" s="122">
        <v>2.1467514208E-3</v>
      </c>
      <c r="L2725" s="122">
        <v>3.1140268936000002E-3</v>
      </c>
      <c r="M2725" s="122">
        <v>3.3339560128000001E-3</v>
      </c>
      <c r="N2725" s="122">
        <v>3.1115040879999998E-3</v>
      </c>
      <c r="O2725" s="122">
        <v>3.4092013144000001E-3</v>
      </c>
      <c r="P2725" s="122">
        <v>2.6029165847999999E-3</v>
      </c>
      <c r="Q2725" s="122">
        <v>3.1715330975999999E-3</v>
      </c>
      <c r="R2725" s="122">
        <v>2.5460710323999998E-3</v>
      </c>
      <c r="S2725" s="122">
        <v>2.8829834011999999E-3</v>
      </c>
      <c r="T2725" s="122">
        <v>2.5815020616000001E-3</v>
      </c>
      <c r="U2725" s="122">
        <v>2.9313501056000002E-3</v>
      </c>
      <c r="V2725" s="122">
        <v>2.6915534827999998E-3</v>
      </c>
      <c r="W2725" s="122">
        <v>2.5383796004E-3</v>
      </c>
      <c r="X2725" s="122">
        <v>2.5190844643999998E-3</v>
      </c>
      <c r="Y2725" s="122">
        <v>2.1535113992000002E-3</v>
      </c>
      <c r="Z2725" s="122">
        <v>2.289645176E-3</v>
      </c>
      <c r="AA2725" s="122">
        <v>1.9772557980000001E-3</v>
      </c>
      <c r="AB2725" s="122">
        <v>2.1921209604000001E-3</v>
      </c>
      <c r="AC2725" s="122">
        <v>3.0354502304000002E-3</v>
      </c>
      <c r="AD2725" s="122">
        <v>2.0307463203999999E-3</v>
      </c>
      <c r="AE2725" s="122">
        <v>2.4467218468000001E-3</v>
      </c>
      <c r="AF2725" s="122">
        <v>2.4447401159999999E-3</v>
      </c>
      <c r="AG2725" s="122">
        <v>2.4227022372000002E-3</v>
      </c>
      <c r="AH2725" s="122">
        <v>2.4241918260000002E-3</v>
      </c>
      <c r="AI2725" s="122">
        <v>2.4192677823999999E-3</v>
      </c>
      <c r="AJ2725" s="122">
        <v>2.4186895628000001E-3</v>
      </c>
      <c r="AK2725" s="122">
        <v>2.4164800575999998E-3</v>
      </c>
      <c r="AL2725" s="122">
        <v>0</v>
      </c>
    </row>
    <row r="2726" spans="1:38" hidden="1" x14ac:dyDescent="0.25">
      <c r="A2726" s="122" t="s">
        <v>2042</v>
      </c>
      <c r="B2726" s="122">
        <v>1</v>
      </c>
      <c r="C2726" s="122" t="s">
        <v>2232</v>
      </c>
      <c r="D2726" s="122" t="s">
        <v>2151</v>
      </c>
      <c r="E2726" s="122">
        <v>50</v>
      </c>
      <c r="F2726" s="122">
        <v>2.0017035919999999E-4</v>
      </c>
      <c r="G2726" s="122">
        <v>9.2522670799999998E-5</v>
      </c>
      <c r="H2726" s="122">
        <v>8.0273709599999998E-5</v>
      </c>
      <c r="I2726" s="122">
        <v>1.153267836E-4</v>
      </c>
      <c r="J2726" s="122">
        <v>1.2977792800000001E-4</v>
      </c>
      <c r="K2726" s="122">
        <v>1.139498388E-4</v>
      </c>
      <c r="L2726" s="122">
        <v>1.094626008E-4</v>
      </c>
      <c r="M2726" s="122">
        <v>2.8560380800000002E-4</v>
      </c>
      <c r="N2726" s="122">
        <v>1.210976452E-4</v>
      </c>
      <c r="O2726" s="122">
        <v>1.168519072E-4</v>
      </c>
      <c r="P2726" s="122">
        <v>1.120016828E-4</v>
      </c>
      <c r="Q2726" s="122">
        <v>2.9994692560000001E-4</v>
      </c>
      <c r="R2726" s="122">
        <v>1.449527184E-4</v>
      </c>
      <c r="S2726" s="122">
        <v>1.4198925720000001E-4</v>
      </c>
      <c r="T2726" s="122">
        <v>3.5862402799999998E-4</v>
      </c>
      <c r="U2726" s="122">
        <v>5.2296070120000002E-4</v>
      </c>
      <c r="V2726" s="122">
        <v>1.473608696E-4</v>
      </c>
      <c r="W2726" s="122">
        <v>1.6856721E-4</v>
      </c>
      <c r="X2726" s="122">
        <v>1.511322428E-4</v>
      </c>
      <c r="Y2726" s="122">
        <v>3.1754150679999998E-4</v>
      </c>
      <c r="Z2726" s="122">
        <v>1.4572010320000001E-4</v>
      </c>
      <c r="AA2726" s="122">
        <v>1.7336861359999999E-4</v>
      </c>
      <c r="AB2726" s="122">
        <v>1.0844503880000001E-4</v>
      </c>
      <c r="AC2726" s="122">
        <v>2.5922446200000001E-4</v>
      </c>
      <c r="AD2726" s="122">
        <v>9.2615893999999999E-5</v>
      </c>
      <c r="AE2726" s="122">
        <v>1.4046366879999999E-4</v>
      </c>
      <c r="AF2726" s="122">
        <v>1.530668412E-4</v>
      </c>
      <c r="AG2726" s="122">
        <v>1.4642926479999999E-4</v>
      </c>
      <c r="AH2726" s="122">
        <v>1.4897599079999999E-4</v>
      </c>
      <c r="AI2726" s="122">
        <v>1.4776981239999999E-4</v>
      </c>
      <c r="AJ2726" s="122">
        <v>1.4825888E-4</v>
      </c>
      <c r="AK2726" s="122">
        <v>1.4803484360000001E-4</v>
      </c>
      <c r="AL2726" s="122">
        <v>0</v>
      </c>
    </row>
    <row r="2727" spans="1:38" hidden="1" x14ac:dyDescent="0.25">
      <c r="A2727" s="122" t="s">
        <v>2042</v>
      </c>
      <c r="B2727" s="122">
        <v>1</v>
      </c>
      <c r="C2727" s="122" t="s">
        <v>2232</v>
      </c>
      <c r="D2727" s="122" t="s">
        <v>2152</v>
      </c>
      <c r="E2727" s="122">
        <v>50</v>
      </c>
      <c r="F2727" s="122">
        <v>1.1563198303999999E-3</v>
      </c>
      <c r="G2727" s="122">
        <v>1.1153561328E-3</v>
      </c>
      <c r="H2727" s="122">
        <v>1.1873658048E-3</v>
      </c>
      <c r="I2727" s="122">
        <v>1.2813066168E-3</v>
      </c>
      <c r="J2727" s="122">
        <v>1.3314453320000001E-3</v>
      </c>
      <c r="K2727" s="122">
        <v>1.2108042296E-3</v>
      </c>
      <c r="L2727" s="122">
        <v>1.2670181327999999E-3</v>
      </c>
      <c r="M2727" s="122">
        <v>1.3213974256000001E-3</v>
      </c>
      <c r="N2727" s="122">
        <v>1.2304965092000001E-3</v>
      </c>
      <c r="O2727" s="122">
        <v>1.2864625788000001E-3</v>
      </c>
      <c r="P2727" s="122">
        <v>1.1623860947999999E-3</v>
      </c>
      <c r="Q2727" s="122">
        <v>1.1002314400000001E-3</v>
      </c>
      <c r="R2727" s="122">
        <v>1.0739221948000001E-3</v>
      </c>
      <c r="S2727" s="122">
        <v>1.1868340428E-3</v>
      </c>
      <c r="T2727" s="122">
        <v>1.1253747707999999E-3</v>
      </c>
      <c r="U2727" s="122">
        <v>1.0982209055999999E-3</v>
      </c>
      <c r="V2727" s="122">
        <v>1.2961794356E-3</v>
      </c>
      <c r="W2727" s="122">
        <v>1.2337943772E-3</v>
      </c>
      <c r="X2727" s="122">
        <v>1.4503483987999999E-3</v>
      </c>
      <c r="Y2727" s="122">
        <v>1.5656971512E-3</v>
      </c>
      <c r="Z2727" s="122">
        <v>1.7932367936000001E-3</v>
      </c>
      <c r="AA2727" s="122">
        <v>1.6020525191999999E-3</v>
      </c>
      <c r="AB2727" s="122">
        <v>1.5827875559999999E-3</v>
      </c>
      <c r="AC2727" s="122">
        <v>1.6438113971999999E-3</v>
      </c>
      <c r="AD2727" s="122">
        <v>1.5439566324E-3</v>
      </c>
      <c r="AE2727" s="122">
        <v>1.5898417668000001E-3</v>
      </c>
      <c r="AF2727" s="122">
        <v>1.5765848392000001E-3</v>
      </c>
      <c r="AG2727" s="122">
        <v>1.5637035344E-3</v>
      </c>
      <c r="AH2727" s="122">
        <v>1.5636307428E-3</v>
      </c>
      <c r="AI2727" s="122">
        <v>1.5620211460000001E-3</v>
      </c>
      <c r="AJ2727" s="122">
        <v>1.5623834296E-3</v>
      </c>
      <c r="AK2727" s="122">
        <v>1.5622985168000001E-3</v>
      </c>
      <c r="AL2727" s="122">
        <v>0</v>
      </c>
    </row>
    <row r="2728" spans="1:38" hidden="1" x14ac:dyDescent="0.25">
      <c r="A2728" s="122" t="s">
        <v>2042</v>
      </c>
      <c r="B2728" s="122">
        <v>1</v>
      </c>
      <c r="C2728" s="122" t="s">
        <v>2232</v>
      </c>
      <c r="D2728" s="122" t="s">
        <v>2153</v>
      </c>
      <c r="E2728" s="122">
        <v>50</v>
      </c>
      <c r="F2728" s="122">
        <v>1.54564986268E-2</v>
      </c>
      <c r="G2728" s="122">
        <v>1.4331437083599999E-2</v>
      </c>
      <c r="H2728" s="122">
        <v>2.0973691250399999E-2</v>
      </c>
      <c r="I2728" s="122">
        <v>1.8427730840399999E-2</v>
      </c>
      <c r="J2728" s="122">
        <v>1.76508345244E-2</v>
      </c>
      <c r="K2728" s="122">
        <v>1.5675747483200001E-2</v>
      </c>
      <c r="L2728" s="122">
        <v>1.3838521116000001E-2</v>
      </c>
      <c r="M2728" s="122">
        <v>2.1685382949999998E-2</v>
      </c>
      <c r="N2728" s="122">
        <v>1.8786895332800001E-2</v>
      </c>
      <c r="O2728" s="122">
        <v>1.8231910334400001E-2</v>
      </c>
      <c r="P2728" s="122">
        <v>1.8579379078399998E-2</v>
      </c>
      <c r="Q2728" s="122">
        <v>1.7906558328400001E-2</v>
      </c>
      <c r="R2728" s="122">
        <v>1.25441884372E-2</v>
      </c>
      <c r="S2728" s="122">
        <v>1.8037676664E-2</v>
      </c>
      <c r="T2728" s="122">
        <v>1.8607184898399999E-2</v>
      </c>
      <c r="U2728" s="122">
        <v>1.8012602467999999E-2</v>
      </c>
      <c r="V2728" s="122">
        <v>1.9324751703599999E-2</v>
      </c>
      <c r="W2728" s="122">
        <v>1.9385331733599999E-2</v>
      </c>
      <c r="X2728" s="122">
        <v>1.6500887790800001E-2</v>
      </c>
      <c r="Y2728" s="122">
        <v>1.9513038020000002E-2</v>
      </c>
      <c r="Z2728" s="122">
        <v>1.7493186810400001E-2</v>
      </c>
      <c r="AA2728" s="122">
        <v>1.6912828945599999E-2</v>
      </c>
      <c r="AB2728" s="122">
        <v>1.4959301053199999E-2</v>
      </c>
      <c r="AC2728" s="122">
        <v>1.8654532254399999E-2</v>
      </c>
      <c r="AD2728" s="122">
        <v>1.8632402754000001E-2</v>
      </c>
      <c r="AE2728" s="122">
        <v>1.7348361945600001E-2</v>
      </c>
      <c r="AF2728" s="122">
        <v>1.6771188428399999E-2</v>
      </c>
      <c r="AG2728" s="122">
        <v>1.6564129979599999E-2</v>
      </c>
      <c r="AH2728" s="122">
        <v>1.6502000927999999E-2</v>
      </c>
      <c r="AI2728" s="122">
        <v>1.6478346214399999E-2</v>
      </c>
      <c r="AJ2728" s="122">
        <v>1.64717664804E-2</v>
      </c>
      <c r="AK2728" s="122">
        <v>1.6469033100800001E-2</v>
      </c>
      <c r="AL2728" s="122">
        <v>0</v>
      </c>
    </row>
    <row r="2729" spans="1:38" hidden="1" x14ac:dyDescent="0.25">
      <c r="A2729" s="122" t="s">
        <v>2042</v>
      </c>
      <c r="B2729" s="122">
        <v>1</v>
      </c>
      <c r="C2729" s="122" t="s">
        <v>2232</v>
      </c>
      <c r="D2729" s="122" t="s">
        <v>2154</v>
      </c>
      <c r="E2729" s="122">
        <v>50</v>
      </c>
      <c r="F2729" s="122">
        <v>2.2811988757599998E-2</v>
      </c>
      <c r="G2729" s="122">
        <v>1.9201996819600001E-2</v>
      </c>
      <c r="H2729" s="122">
        <v>1.8936337355599998E-2</v>
      </c>
      <c r="I2729" s="122">
        <v>2.0005250036799999E-2</v>
      </c>
      <c r="J2729" s="122">
        <v>1.8309210984399998E-2</v>
      </c>
      <c r="K2729" s="122">
        <v>1.45216239588E-2</v>
      </c>
      <c r="L2729" s="122">
        <v>1.2819720930799999E-2</v>
      </c>
      <c r="M2729" s="122">
        <v>2.0974248022E-2</v>
      </c>
      <c r="N2729" s="122">
        <v>2.3624883937200001E-2</v>
      </c>
      <c r="O2729" s="122">
        <v>2.1162103975600002E-2</v>
      </c>
      <c r="P2729" s="122">
        <v>2.0429963483999999E-2</v>
      </c>
      <c r="Q2729" s="122">
        <v>2.0076361631199999E-2</v>
      </c>
      <c r="R2729" s="122">
        <v>1.7849105884400002E-2</v>
      </c>
      <c r="S2729" s="122">
        <v>2.3380518061599999E-2</v>
      </c>
      <c r="T2729" s="122">
        <v>2.0606600366799999E-2</v>
      </c>
      <c r="U2729" s="122">
        <v>1.9304041008000001E-2</v>
      </c>
      <c r="V2729" s="122">
        <v>1.3993186902799999E-2</v>
      </c>
      <c r="W2729" s="122">
        <v>1.64348036496E-2</v>
      </c>
      <c r="X2729" s="122">
        <v>2.02334439916E-2</v>
      </c>
      <c r="Y2729" s="122">
        <v>1.2580569666E-2</v>
      </c>
      <c r="Z2729" s="122">
        <v>1.6923538707600001E-2</v>
      </c>
      <c r="AA2729" s="122">
        <v>1.29324081404E-2</v>
      </c>
      <c r="AB2729" s="122">
        <v>2.00117204784E-2</v>
      </c>
      <c r="AC2729" s="122">
        <v>1.8223409705199999E-2</v>
      </c>
      <c r="AD2729" s="122">
        <v>1.04999554996E-2</v>
      </c>
      <c r="AE2729" s="122">
        <v>1.6712094176399999E-2</v>
      </c>
      <c r="AF2729" s="122">
        <v>1.64613301356E-2</v>
      </c>
      <c r="AG2729" s="122">
        <v>1.6381839560799999E-2</v>
      </c>
      <c r="AH2729" s="122">
        <v>1.6378552685600001E-2</v>
      </c>
      <c r="AI2729" s="122">
        <v>1.6382253781599999E-2</v>
      </c>
      <c r="AJ2729" s="122">
        <v>1.6393441357999999E-2</v>
      </c>
      <c r="AK2729" s="122">
        <v>1.6401481485200001E-2</v>
      </c>
      <c r="AL2729" s="122">
        <v>0</v>
      </c>
    </row>
    <row r="2730" spans="1:38" hidden="1" x14ac:dyDescent="0.25">
      <c r="A2730" s="122" t="s">
        <v>2042</v>
      </c>
      <c r="B2730" s="122">
        <v>1</v>
      </c>
      <c r="C2730" s="122" t="s">
        <v>2232</v>
      </c>
      <c r="D2730" s="122" t="s">
        <v>2155</v>
      </c>
      <c r="E2730" s="122">
        <v>50</v>
      </c>
      <c r="F2730" s="122">
        <v>3.5673813251999999E-3</v>
      </c>
      <c r="G2730" s="122">
        <v>3.1295863004000002E-3</v>
      </c>
      <c r="H2730" s="122">
        <v>3.3112889208E-3</v>
      </c>
      <c r="I2730" s="122">
        <v>4.1704549515999998E-3</v>
      </c>
      <c r="J2730" s="122">
        <v>3.4848956463999999E-3</v>
      </c>
      <c r="K2730" s="122">
        <v>3.3733970452000002E-3</v>
      </c>
      <c r="L2730" s="122">
        <v>4.0915607319999998E-3</v>
      </c>
      <c r="M2730" s="122">
        <v>3.7298169888000002E-3</v>
      </c>
      <c r="N2730" s="122">
        <v>4.0289607148000003E-3</v>
      </c>
      <c r="O2730" s="122">
        <v>1.9515762784000001E-3</v>
      </c>
      <c r="P2730" s="122">
        <v>3.1948743288000001E-3</v>
      </c>
      <c r="Q2730" s="122">
        <v>2.0759277447999999E-3</v>
      </c>
      <c r="R2730" s="122">
        <v>2.2265177815999999E-3</v>
      </c>
      <c r="S2730" s="122">
        <v>2.9770021400000002E-3</v>
      </c>
      <c r="T2730" s="122">
        <v>2.5940000575999998E-3</v>
      </c>
      <c r="U2730" s="122">
        <v>2.8523310143999999E-3</v>
      </c>
      <c r="V2730" s="122">
        <v>2.3479922311999998E-3</v>
      </c>
      <c r="W2730" s="122">
        <v>2.3771310696E-3</v>
      </c>
      <c r="X2730" s="122">
        <v>2.5923425444E-3</v>
      </c>
      <c r="Y2730" s="122">
        <v>2.4180297316000001E-3</v>
      </c>
      <c r="Z2730" s="122">
        <v>3.2199568044000001E-3</v>
      </c>
      <c r="AA2730" s="122">
        <v>3.3847609824E-3</v>
      </c>
      <c r="AB2730" s="122">
        <v>3.2856224716000001E-3</v>
      </c>
      <c r="AC2730" s="122">
        <v>2.8279680184E-3</v>
      </c>
      <c r="AD2730" s="122">
        <v>2.6121294443999998E-3</v>
      </c>
      <c r="AE2730" s="122">
        <v>2.932874392E-3</v>
      </c>
      <c r="AF2730" s="122">
        <v>2.8978808628000001E-3</v>
      </c>
      <c r="AG2730" s="122">
        <v>2.8714132636000001E-3</v>
      </c>
      <c r="AH2730" s="122">
        <v>2.8682636415999999E-3</v>
      </c>
      <c r="AI2730" s="122">
        <v>2.8633352299999998E-3</v>
      </c>
      <c r="AJ2730" s="122">
        <v>2.8619241000000001E-3</v>
      </c>
      <c r="AK2730" s="122">
        <v>2.8600190639999998E-3</v>
      </c>
      <c r="AL2730" s="122">
        <v>0</v>
      </c>
    </row>
    <row r="2731" spans="1:38" hidden="1" x14ac:dyDescent="0.25">
      <c r="A2731" s="122" t="s">
        <v>2042</v>
      </c>
      <c r="B2731" s="122">
        <v>1</v>
      </c>
      <c r="C2731" s="122" t="s">
        <v>2232</v>
      </c>
      <c r="D2731" s="122" t="s">
        <v>2156</v>
      </c>
      <c r="E2731" s="122">
        <v>50</v>
      </c>
      <c r="F2731" s="122">
        <v>3.9180537704000002E-3</v>
      </c>
      <c r="G2731" s="122">
        <v>2.8809795251999999E-3</v>
      </c>
      <c r="H2731" s="122">
        <v>5.0746289244000004E-3</v>
      </c>
      <c r="I2731" s="122">
        <v>4.0204381811999998E-3</v>
      </c>
      <c r="J2731" s="122">
        <v>3.8316871767999998E-3</v>
      </c>
      <c r="K2731" s="122">
        <v>3.2580500512000002E-3</v>
      </c>
      <c r="L2731" s="122">
        <v>4.2925897364000003E-3</v>
      </c>
      <c r="M2731" s="122">
        <v>4.313870008E-3</v>
      </c>
      <c r="N2731" s="122">
        <v>3.5197634136000001E-3</v>
      </c>
      <c r="O2731" s="122">
        <v>2.6041401680000002E-3</v>
      </c>
      <c r="P2731" s="122">
        <v>3.8710816284000002E-3</v>
      </c>
      <c r="Q2731" s="122">
        <v>3.0172538676000002E-3</v>
      </c>
      <c r="R2731" s="122">
        <v>2.2741108376E-3</v>
      </c>
      <c r="S2731" s="122">
        <v>3.1067914751999998E-3</v>
      </c>
      <c r="T2731" s="122">
        <v>4.3731596831999998E-3</v>
      </c>
      <c r="U2731" s="122">
        <v>4.1095227851999996E-3</v>
      </c>
      <c r="V2731" s="122">
        <v>4.2251697067999996E-3</v>
      </c>
      <c r="W2731" s="122">
        <v>4.3067047211999996E-3</v>
      </c>
      <c r="X2731" s="122">
        <v>4.2494978176000004E-3</v>
      </c>
      <c r="Y2731" s="122">
        <v>4.3355254236000004E-3</v>
      </c>
      <c r="Z2731" s="122">
        <v>4.1452255180000003E-3</v>
      </c>
      <c r="AA2731" s="122">
        <v>4.0548728723999996E-3</v>
      </c>
      <c r="AB2731" s="122">
        <v>4.6329204852000004E-3</v>
      </c>
      <c r="AC2731" s="122">
        <v>5.1382629339999999E-3</v>
      </c>
      <c r="AD2731" s="122">
        <v>4.796556324E-3</v>
      </c>
      <c r="AE2731" s="122">
        <v>4.8658646091999996E-3</v>
      </c>
      <c r="AF2731" s="122">
        <v>4.8038424784000002E-3</v>
      </c>
      <c r="AG2731" s="122">
        <v>4.7696831448000004E-3</v>
      </c>
      <c r="AH2731" s="122">
        <v>4.7675723284000002E-3</v>
      </c>
      <c r="AI2731" s="122">
        <v>4.7653297524000004E-3</v>
      </c>
      <c r="AJ2731" s="122">
        <v>4.7674958967999998E-3</v>
      </c>
      <c r="AK2731" s="122">
        <v>4.7689910884000002E-3</v>
      </c>
      <c r="AL2731" s="122">
        <v>0</v>
      </c>
    </row>
    <row r="2732" spans="1:38" hidden="1" x14ac:dyDescent="0.25">
      <c r="A2732" s="122" t="s">
        <v>2042</v>
      </c>
      <c r="B2732" s="122">
        <v>1</v>
      </c>
      <c r="C2732" s="122" t="s">
        <v>2232</v>
      </c>
      <c r="D2732" s="122" t="s">
        <v>2178</v>
      </c>
      <c r="E2732" s="122">
        <v>50</v>
      </c>
      <c r="F2732" s="122">
        <v>0</v>
      </c>
      <c r="G2732" s="122">
        <v>0</v>
      </c>
      <c r="H2732" s="122">
        <v>0</v>
      </c>
      <c r="I2732" s="122">
        <v>0</v>
      </c>
      <c r="J2732" s="122">
        <v>0</v>
      </c>
      <c r="K2732" s="122">
        <v>0</v>
      </c>
      <c r="L2732" s="122">
        <v>0</v>
      </c>
      <c r="M2732" s="122">
        <v>0</v>
      </c>
      <c r="N2732" s="122">
        <v>0</v>
      </c>
      <c r="O2732" s="122">
        <v>0</v>
      </c>
      <c r="P2732" s="122">
        <v>0</v>
      </c>
      <c r="Q2732" s="122">
        <v>0</v>
      </c>
      <c r="R2732" s="122">
        <v>0</v>
      </c>
      <c r="S2732" s="122">
        <v>0</v>
      </c>
      <c r="T2732" s="122">
        <v>0</v>
      </c>
      <c r="U2732" s="122">
        <v>0</v>
      </c>
      <c r="V2732" s="122">
        <v>0</v>
      </c>
      <c r="W2732" s="122">
        <v>0</v>
      </c>
      <c r="X2732" s="122">
        <v>0</v>
      </c>
      <c r="Y2732" s="122">
        <v>0</v>
      </c>
      <c r="Z2732" s="122">
        <v>0</v>
      </c>
      <c r="AA2732" s="122">
        <v>0</v>
      </c>
      <c r="AB2732" s="122">
        <v>0</v>
      </c>
      <c r="AC2732" s="122">
        <v>0</v>
      </c>
      <c r="AD2732" s="122">
        <v>0</v>
      </c>
      <c r="AE2732" s="122">
        <v>0</v>
      </c>
      <c r="AF2732" s="122">
        <v>0</v>
      </c>
      <c r="AG2732" s="122">
        <v>0</v>
      </c>
      <c r="AH2732" s="122">
        <v>0</v>
      </c>
      <c r="AI2732" s="122">
        <v>0</v>
      </c>
      <c r="AJ2732" s="122">
        <v>0</v>
      </c>
      <c r="AK2732" s="122">
        <v>0</v>
      </c>
      <c r="AL2732" s="122">
        <v>0</v>
      </c>
    </row>
    <row r="2733" spans="1:38" hidden="1" x14ac:dyDescent="0.25">
      <c r="A2733" s="122" t="s">
        <v>2042</v>
      </c>
      <c r="B2733" s="122">
        <v>1</v>
      </c>
      <c r="C2733" s="122" t="s">
        <v>2232</v>
      </c>
      <c r="D2733" s="122" t="s">
        <v>2157</v>
      </c>
      <c r="E2733" s="122">
        <v>50</v>
      </c>
      <c r="F2733" s="122">
        <v>1.3753432E-6</v>
      </c>
      <c r="G2733" s="122">
        <v>1.4318499999999999E-6</v>
      </c>
      <c r="H2733" s="122">
        <v>1.4215544E-6</v>
      </c>
      <c r="I2733" s="122">
        <v>7.985684E-7</v>
      </c>
      <c r="J2733" s="122">
        <v>1.1029844E-6</v>
      </c>
      <c r="K2733" s="122">
        <v>1.1938976000000001E-6</v>
      </c>
      <c r="L2733" s="122">
        <v>1.0437728000000001E-6</v>
      </c>
      <c r="M2733" s="122">
        <v>8.4002800000000004E-7</v>
      </c>
      <c r="N2733" s="122">
        <v>1.0645236E-6</v>
      </c>
      <c r="O2733" s="122">
        <v>7.2978919999999998E-7</v>
      </c>
      <c r="P2733" s="122">
        <v>1.0102232E-6</v>
      </c>
      <c r="Q2733" s="122">
        <v>5.7467760000000004E-7</v>
      </c>
      <c r="R2733" s="122">
        <v>1.0707927999999999E-6</v>
      </c>
      <c r="S2733" s="122">
        <v>7.3061800000000001E-7</v>
      </c>
      <c r="T2733" s="122">
        <v>8.5868999999999997E-7</v>
      </c>
      <c r="U2733" s="122">
        <v>6.8193720000000004E-7</v>
      </c>
      <c r="V2733" s="122">
        <v>9.1203559999999998E-7</v>
      </c>
      <c r="W2733" s="122">
        <v>5.1869160000000003E-7</v>
      </c>
      <c r="X2733" s="122">
        <v>5.1952880000000004E-7</v>
      </c>
      <c r="Y2733" s="122">
        <v>5.9152240000000002E-7</v>
      </c>
      <c r="Z2733" s="122">
        <v>5.7029000000000001E-7</v>
      </c>
      <c r="AA2733" s="122">
        <v>6.4078000000000005E-7</v>
      </c>
      <c r="AB2733" s="122">
        <v>5.0205120000000004E-7</v>
      </c>
      <c r="AC2733" s="122">
        <v>5.9610039999999997E-7</v>
      </c>
      <c r="AD2733" s="122">
        <v>8.1764200000000001E-7</v>
      </c>
      <c r="AE2733" s="122">
        <v>5.9961159999999999E-7</v>
      </c>
      <c r="AF2733" s="122">
        <v>6.5757439999999995E-7</v>
      </c>
      <c r="AG2733" s="122">
        <v>6.28362E-7</v>
      </c>
      <c r="AH2733" s="122">
        <v>6.4038520000000004E-7</v>
      </c>
      <c r="AI2733" s="122">
        <v>6.3451360000000002E-7</v>
      </c>
      <c r="AJ2733" s="122">
        <v>6.3653799999999995E-7</v>
      </c>
      <c r="AK2733" s="122">
        <v>6.3525279999999997E-7</v>
      </c>
      <c r="AL2733" s="122">
        <v>0</v>
      </c>
    </row>
    <row r="2734" spans="1:38" hidden="1" x14ac:dyDescent="0.25">
      <c r="A2734" s="122" t="s">
        <v>2042</v>
      </c>
      <c r="B2734" s="122">
        <v>1</v>
      </c>
      <c r="C2734" s="122" t="s">
        <v>2232</v>
      </c>
      <c r="D2734" s="122" t="s">
        <v>2158</v>
      </c>
      <c r="E2734" s="122">
        <v>50</v>
      </c>
      <c r="F2734" s="122">
        <v>3.7490440987999999E-3</v>
      </c>
      <c r="G2734" s="122">
        <v>4.7284012188E-3</v>
      </c>
      <c r="H2734" s="122">
        <v>5.6718431391999998E-3</v>
      </c>
      <c r="I2734" s="122">
        <v>3.7570921107999999E-3</v>
      </c>
      <c r="J2734" s="122">
        <v>4.8519831612000002E-3</v>
      </c>
      <c r="K2734" s="122">
        <v>3.9762880219999996E-3</v>
      </c>
      <c r="L2734" s="122">
        <v>4.7386559528E-3</v>
      </c>
      <c r="M2734" s="122">
        <v>5.6398566111999998E-3</v>
      </c>
      <c r="N2734" s="122">
        <v>2.8315187628000001E-3</v>
      </c>
      <c r="O2734" s="122">
        <v>3.4443298035999998E-3</v>
      </c>
      <c r="P2734" s="122">
        <v>3.7170681436E-3</v>
      </c>
      <c r="Q2734" s="122">
        <v>3.9121504995999999E-3</v>
      </c>
      <c r="R2734" s="122">
        <v>2.4462530148E-3</v>
      </c>
      <c r="S2734" s="122">
        <v>4.7296316871999998E-3</v>
      </c>
      <c r="T2734" s="122">
        <v>4.0716534124000002E-3</v>
      </c>
      <c r="U2734" s="122">
        <v>3.804493756E-3</v>
      </c>
      <c r="V2734" s="122">
        <v>4.6202627099999997E-3</v>
      </c>
      <c r="W2734" s="122">
        <v>2.9951541787999999E-3</v>
      </c>
      <c r="X2734" s="122">
        <v>3.4268953908000001E-3</v>
      </c>
      <c r="Y2734" s="122">
        <v>3.7195955804000002E-3</v>
      </c>
      <c r="Z2734" s="122">
        <v>3.7500572368E-3</v>
      </c>
      <c r="AA2734" s="122">
        <v>5.0875743156000002E-3</v>
      </c>
      <c r="AB2734" s="122">
        <v>6.7090762703999997E-3</v>
      </c>
      <c r="AC2734" s="122">
        <v>6.9447087024000001E-3</v>
      </c>
      <c r="AD2734" s="122">
        <v>6.9079580780000002E-3</v>
      </c>
      <c r="AE2734" s="122">
        <v>6.8502953484E-3</v>
      </c>
      <c r="AF2734" s="122">
        <v>6.8705103852000002E-3</v>
      </c>
      <c r="AG2734" s="122">
        <v>6.7933876528000004E-3</v>
      </c>
      <c r="AH2734" s="122">
        <v>6.8289228308000003E-3</v>
      </c>
      <c r="AI2734" s="122">
        <v>6.7993800896E-3</v>
      </c>
      <c r="AJ2734" s="122">
        <v>6.8193941508000004E-3</v>
      </c>
      <c r="AK2734" s="122">
        <v>6.8059875687999996E-3</v>
      </c>
      <c r="AL2734" s="122">
        <v>0</v>
      </c>
    </row>
    <row r="2735" spans="1:38" hidden="1" x14ac:dyDescent="0.25">
      <c r="A2735" s="122" t="s">
        <v>2042</v>
      </c>
      <c r="B2735" s="122">
        <v>1</v>
      </c>
      <c r="C2735" s="122" t="s">
        <v>2232</v>
      </c>
      <c r="D2735" s="122" t="s">
        <v>2159</v>
      </c>
      <c r="E2735" s="122">
        <v>50</v>
      </c>
      <c r="F2735" s="122">
        <v>9.4951188499999995E-3</v>
      </c>
      <c r="G2735" s="122">
        <v>9.0263971644000008E-3</v>
      </c>
      <c r="H2735" s="122">
        <v>1.1235274119999999E-2</v>
      </c>
      <c r="I2735" s="122">
        <v>1.1060432031600001E-2</v>
      </c>
      <c r="J2735" s="122">
        <v>1.00011807392E-2</v>
      </c>
      <c r="K2735" s="122">
        <v>8.2851697376000004E-3</v>
      </c>
      <c r="L2735" s="122">
        <v>1.2248386564400001E-2</v>
      </c>
      <c r="M2735" s="122">
        <v>1.0969394366E-2</v>
      </c>
      <c r="N2735" s="122">
        <v>1.16101281268E-2</v>
      </c>
      <c r="O2735" s="122">
        <v>1.25101166848E-2</v>
      </c>
      <c r="P2735" s="122">
        <v>1.2469087660400001E-2</v>
      </c>
      <c r="Q2735" s="122">
        <v>1.1927294904E-2</v>
      </c>
      <c r="R2735" s="122">
        <v>9.6063004212000001E-3</v>
      </c>
      <c r="S2735" s="122">
        <v>1.52406878316E-2</v>
      </c>
      <c r="T2735" s="122">
        <v>1.7323030838399998E-2</v>
      </c>
      <c r="U2735" s="122">
        <v>1.29419075772E-2</v>
      </c>
      <c r="V2735" s="122">
        <v>1.0027211378799999E-2</v>
      </c>
      <c r="W2735" s="122">
        <v>1.4435074497200001E-2</v>
      </c>
      <c r="X2735" s="122">
        <v>1.5085344478400001E-2</v>
      </c>
      <c r="Y2735" s="122">
        <v>1.3993867400799999E-2</v>
      </c>
      <c r="Z2735" s="122">
        <v>1.3521730272399999E-2</v>
      </c>
      <c r="AA2735" s="122">
        <v>1.23325733104E-2</v>
      </c>
      <c r="AB2735" s="122">
        <v>1.1307421899200001E-2</v>
      </c>
      <c r="AC2735" s="122">
        <v>1.32986217644E-2</v>
      </c>
      <c r="AD2735" s="122">
        <v>1.5236718252000001E-2</v>
      </c>
      <c r="AE2735" s="122">
        <v>1.35680765052E-2</v>
      </c>
      <c r="AF2735" s="122">
        <v>1.33411110728E-2</v>
      </c>
      <c r="AG2735" s="122">
        <v>1.3272960388799999E-2</v>
      </c>
      <c r="AH2735" s="122">
        <v>1.32718743304E-2</v>
      </c>
      <c r="AI2735" s="122">
        <v>1.32817450472E-2</v>
      </c>
      <c r="AJ2735" s="122">
        <v>1.3296471389600001E-2</v>
      </c>
      <c r="AK2735" s="122">
        <v>1.3309413362E-2</v>
      </c>
      <c r="AL2735" s="122">
        <v>0</v>
      </c>
    </row>
    <row r="2736" spans="1:38" hidden="1" x14ac:dyDescent="0.25">
      <c r="A2736" s="122" t="s">
        <v>2042</v>
      </c>
      <c r="B2736" s="122">
        <v>1</v>
      </c>
      <c r="C2736" s="122" t="s">
        <v>2232</v>
      </c>
      <c r="D2736" s="122" t="s">
        <v>2160</v>
      </c>
      <c r="E2736" s="122">
        <v>50</v>
      </c>
      <c r="F2736" s="122">
        <v>4.3928461947999996E-3</v>
      </c>
      <c r="G2736" s="122">
        <v>4.6586137695999999E-3</v>
      </c>
      <c r="H2736" s="122">
        <v>5.9437841427999998E-3</v>
      </c>
      <c r="I2736" s="122">
        <v>4.4077688256000001E-3</v>
      </c>
      <c r="J2736" s="122">
        <v>5.1699726932000001E-3</v>
      </c>
      <c r="K2736" s="122">
        <v>4.8885087720000001E-3</v>
      </c>
      <c r="L2736" s="122">
        <v>5.1989254380000001E-3</v>
      </c>
      <c r="M2736" s="122">
        <v>5.3408169920000003E-3</v>
      </c>
      <c r="N2736" s="122">
        <v>4.6675950552E-3</v>
      </c>
      <c r="O2736" s="122">
        <v>5.0709569483999998E-3</v>
      </c>
      <c r="P2736" s="122">
        <v>6.1176143476000004E-3</v>
      </c>
      <c r="Q2736" s="122">
        <v>6.7493352947999999E-3</v>
      </c>
      <c r="R2736" s="122">
        <v>6.1646943119999997E-3</v>
      </c>
      <c r="S2736" s="122">
        <v>7.1564833171999997E-3</v>
      </c>
      <c r="T2736" s="122">
        <v>7.1081627931999999E-3</v>
      </c>
      <c r="U2736" s="122">
        <v>6.9940791256000003E-3</v>
      </c>
      <c r="V2736" s="122">
        <v>7.0628177900000002E-3</v>
      </c>
      <c r="W2736" s="122">
        <v>5.3456240292000003E-3</v>
      </c>
      <c r="X2736" s="122">
        <v>7.4969378204000001E-3</v>
      </c>
      <c r="Y2736" s="122">
        <v>7.5160583792000003E-3</v>
      </c>
      <c r="Z2736" s="122">
        <v>6.7742005156000004E-3</v>
      </c>
      <c r="AA2736" s="122">
        <v>8.6415061823999998E-3</v>
      </c>
      <c r="AB2736" s="122">
        <v>7.9675933680000005E-3</v>
      </c>
      <c r="AC2736" s="122">
        <v>1.1965399177199999E-2</v>
      </c>
      <c r="AD2736" s="122">
        <v>1.0516749031599999E-2</v>
      </c>
      <c r="AE2736" s="122">
        <v>1.0231585098E-2</v>
      </c>
      <c r="AF2736" s="122">
        <v>1.0006119057200001E-2</v>
      </c>
      <c r="AG2736" s="122">
        <v>9.9222231471999996E-3</v>
      </c>
      <c r="AH2736" s="122">
        <v>9.9001139271999994E-3</v>
      </c>
      <c r="AI2736" s="122">
        <v>9.8908527619999999E-3</v>
      </c>
      <c r="AJ2736" s="122">
        <v>9.8889353612000002E-3</v>
      </c>
      <c r="AK2736" s="122">
        <v>9.8880107255999994E-3</v>
      </c>
      <c r="AL2736" s="122">
        <v>0</v>
      </c>
    </row>
    <row r="2737" spans="1:38" hidden="1" x14ac:dyDescent="0.25">
      <c r="A2737" s="122" t="s">
        <v>2042</v>
      </c>
      <c r="B2737" s="122">
        <v>1</v>
      </c>
      <c r="C2737" s="122" t="s">
        <v>2232</v>
      </c>
      <c r="D2737" s="122" t="s">
        <v>2161</v>
      </c>
      <c r="E2737" s="122">
        <v>50</v>
      </c>
      <c r="F2737" s="122">
        <v>5.66270307456E-2</v>
      </c>
      <c r="G2737" s="122">
        <v>6.1008704559600002E-2</v>
      </c>
      <c r="H2737" s="122">
        <v>6.9597726380000002E-2</v>
      </c>
      <c r="I2737" s="122">
        <v>7.2769284128800002E-2</v>
      </c>
      <c r="J2737" s="122">
        <v>5.37822420436E-2</v>
      </c>
      <c r="K2737" s="122">
        <v>5.44161234176E-2</v>
      </c>
      <c r="L2737" s="122">
        <v>5.2945064359600003E-2</v>
      </c>
      <c r="M2737" s="122">
        <v>6.0220651817200002E-2</v>
      </c>
      <c r="N2737" s="122">
        <v>5.8028219292399999E-2</v>
      </c>
      <c r="O2737" s="122">
        <v>5.5207610497200001E-2</v>
      </c>
      <c r="P2737" s="122">
        <v>5.1538015550000003E-2</v>
      </c>
      <c r="Q2737" s="122">
        <v>5.1549611847999999E-2</v>
      </c>
      <c r="R2737" s="122">
        <v>5.33668969708E-2</v>
      </c>
      <c r="S2737" s="122">
        <v>4.7489092473199997E-2</v>
      </c>
      <c r="T2737" s="122">
        <v>4.8434159575200003E-2</v>
      </c>
      <c r="U2737" s="122">
        <v>4.8823253889200002E-2</v>
      </c>
      <c r="V2737" s="122">
        <v>4.0670730491999998E-2</v>
      </c>
      <c r="W2737" s="122">
        <v>5.3709900932800002E-2</v>
      </c>
      <c r="X2737" s="122">
        <v>4.20800636704E-2</v>
      </c>
      <c r="Y2737" s="122">
        <v>4.2088953272800003E-2</v>
      </c>
      <c r="Z2737" s="122">
        <v>5.1095251426799999E-2</v>
      </c>
      <c r="AA2737" s="122">
        <v>3.9089119336399997E-2</v>
      </c>
      <c r="AB2737" s="122">
        <v>4.49168365968E-2</v>
      </c>
      <c r="AC2737" s="122">
        <v>4.62689450468E-2</v>
      </c>
      <c r="AD2737" s="122">
        <v>4.55114886296E-2</v>
      </c>
      <c r="AE2737" s="122">
        <v>4.8553189582799999E-2</v>
      </c>
      <c r="AF2737" s="122">
        <v>4.7977879675600001E-2</v>
      </c>
      <c r="AG2737" s="122">
        <v>4.8436767918000001E-2</v>
      </c>
      <c r="AH2737" s="122">
        <v>4.8099383878000002E-2</v>
      </c>
      <c r="AI2737" s="122">
        <v>4.83938476196E-2</v>
      </c>
      <c r="AJ2737" s="122">
        <v>4.8179803201600001E-2</v>
      </c>
      <c r="AK2737" s="122">
        <v>4.8363669043199997E-2</v>
      </c>
      <c r="AL2737" s="122">
        <v>0</v>
      </c>
    </row>
    <row r="2738" spans="1:38" hidden="1" x14ac:dyDescent="0.25">
      <c r="A2738" s="122" t="s">
        <v>2042</v>
      </c>
      <c r="B2738" s="122">
        <v>1</v>
      </c>
      <c r="C2738" s="122" t="s">
        <v>2232</v>
      </c>
      <c r="D2738" s="122" t="s">
        <v>2179</v>
      </c>
      <c r="E2738" s="122">
        <v>50</v>
      </c>
      <c r="F2738" s="122">
        <v>0</v>
      </c>
      <c r="G2738" s="122">
        <v>0</v>
      </c>
      <c r="H2738" s="122">
        <v>0</v>
      </c>
      <c r="I2738" s="122">
        <v>0</v>
      </c>
      <c r="J2738" s="122">
        <v>0</v>
      </c>
      <c r="K2738" s="122">
        <v>0</v>
      </c>
      <c r="L2738" s="122">
        <v>0</v>
      </c>
      <c r="M2738" s="122">
        <v>0</v>
      </c>
      <c r="N2738" s="122">
        <v>0</v>
      </c>
      <c r="O2738" s="122">
        <v>0</v>
      </c>
      <c r="P2738" s="122">
        <v>0</v>
      </c>
      <c r="Q2738" s="122">
        <v>0</v>
      </c>
      <c r="R2738" s="122">
        <v>0</v>
      </c>
      <c r="S2738" s="122">
        <v>0</v>
      </c>
      <c r="T2738" s="122">
        <v>0</v>
      </c>
      <c r="U2738" s="122">
        <v>0</v>
      </c>
      <c r="V2738" s="122">
        <v>0</v>
      </c>
      <c r="W2738" s="122">
        <v>0</v>
      </c>
      <c r="X2738" s="122">
        <v>0</v>
      </c>
      <c r="Y2738" s="122">
        <v>0</v>
      </c>
      <c r="Z2738" s="122">
        <v>0</v>
      </c>
      <c r="AA2738" s="122">
        <v>0</v>
      </c>
      <c r="AB2738" s="122">
        <v>0</v>
      </c>
      <c r="AC2738" s="122">
        <v>0</v>
      </c>
      <c r="AD2738" s="122">
        <v>0</v>
      </c>
      <c r="AE2738" s="122">
        <v>0</v>
      </c>
      <c r="AF2738" s="122">
        <v>0</v>
      </c>
      <c r="AG2738" s="122">
        <v>0</v>
      </c>
      <c r="AH2738" s="122">
        <v>0</v>
      </c>
      <c r="AI2738" s="122">
        <v>0</v>
      </c>
      <c r="AJ2738" s="122">
        <v>0</v>
      </c>
      <c r="AK2738" s="122">
        <v>0</v>
      </c>
      <c r="AL2738" s="122">
        <v>0</v>
      </c>
    </row>
    <row r="2739" spans="1:38" hidden="1" x14ac:dyDescent="0.25">
      <c r="A2739" s="122" t="s">
        <v>2042</v>
      </c>
      <c r="B2739" s="122">
        <v>1</v>
      </c>
      <c r="C2739" s="122" t="s">
        <v>2232</v>
      </c>
      <c r="D2739" s="122" t="s">
        <v>2162</v>
      </c>
      <c r="E2739" s="122">
        <v>50</v>
      </c>
      <c r="F2739" s="122">
        <v>7.8251310759999996E-4</v>
      </c>
      <c r="G2739" s="122">
        <v>7.0009283960000002E-4</v>
      </c>
      <c r="H2739" s="122">
        <v>8.5813813120000002E-4</v>
      </c>
      <c r="I2739" s="122">
        <v>8.5755780879999996E-4</v>
      </c>
      <c r="J2739" s="122">
        <v>6.3611406599999997E-4</v>
      </c>
      <c r="K2739" s="122">
        <v>7.498965936E-4</v>
      </c>
      <c r="L2739" s="122">
        <v>7.3865268959999995E-4</v>
      </c>
      <c r="M2739" s="122">
        <v>7.6120392880000003E-4</v>
      </c>
      <c r="N2739" s="122">
        <v>8.6974685280000001E-4</v>
      </c>
      <c r="O2739" s="122">
        <v>5.9642931879999995E-4</v>
      </c>
      <c r="P2739" s="122">
        <v>6.1980503479999998E-4</v>
      </c>
      <c r="Q2739" s="122">
        <v>7.87322522E-4</v>
      </c>
      <c r="R2739" s="122">
        <v>4.9528717840000003E-4</v>
      </c>
      <c r="S2739" s="122">
        <v>5.1980585159999996E-4</v>
      </c>
      <c r="T2739" s="122">
        <v>5.5769652679999999E-4</v>
      </c>
      <c r="U2739" s="122">
        <v>6.3363492080000005E-4</v>
      </c>
      <c r="V2739" s="122">
        <v>4.6223891279999999E-4</v>
      </c>
      <c r="W2739" s="122">
        <v>6.1175000599999997E-4</v>
      </c>
      <c r="X2739" s="122">
        <v>6.8493130439999995E-4</v>
      </c>
      <c r="Y2739" s="122">
        <v>5.8104073440000002E-4</v>
      </c>
      <c r="Z2739" s="122">
        <v>6.7061464960000003E-4</v>
      </c>
      <c r="AA2739" s="122">
        <v>5.9914788920000005E-4</v>
      </c>
      <c r="AB2739" s="122">
        <v>6.631352952E-4</v>
      </c>
      <c r="AC2739" s="122">
        <v>9.5369672719999995E-4</v>
      </c>
      <c r="AD2739" s="122">
        <v>7.4456586959999996E-4</v>
      </c>
      <c r="AE2739" s="122">
        <v>7.7814799440000003E-4</v>
      </c>
      <c r="AF2739" s="122">
        <v>7.8863269240000001E-4</v>
      </c>
      <c r="AG2739" s="122">
        <v>7.7854259279999997E-4</v>
      </c>
      <c r="AH2739" s="122">
        <v>7.8242101280000004E-4</v>
      </c>
      <c r="AI2739" s="122">
        <v>7.816212348E-4</v>
      </c>
      <c r="AJ2739" s="122">
        <v>7.8317599919999997E-4</v>
      </c>
      <c r="AK2739" s="122">
        <v>7.8372895440000003E-4</v>
      </c>
      <c r="AL2739" s="122">
        <v>0</v>
      </c>
    </row>
    <row r="2740" spans="1:38" hidden="1" x14ac:dyDescent="0.25">
      <c r="A2740" s="122" t="s">
        <v>2042</v>
      </c>
      <c r="B2740" s="122">
        <v>1</v>
      </c>
      <c r="C2740" s="122" t="s">
        <v>2232</v>
      </c>
      <c r="D2740" s="122" t="s">
        <v>2163</v>
      </c>
      <c r="E2740" s="122">
        <v>50</v>
      </c>
      <c r="F2740" s="122">
        <v>4.4521294495999996E-3</v>
      </c>
      <c r="G2740" s="122">
        <v>4.9594336819999999E-3</v>
      </c>
      <c r="H2740" s="122">
        <v>6.2301621396E-3</v>
      </c>
      <c r="I2740" s="122">
        <v>5.2332543675999996E-3</v>
      </c>
      <c r="J2740" s="122">
        <v>5.5631469572000004E-3</v>
      </c>
      <c r="K2740" s="122">
        <v>4.988685338E-3</v>
      </c>
      <c r="L2740" s="122">
        <v>5.4503941380000002E-3</v>
      </c>
      <c r="M2740" s="122">
        <v>7.1375632243999999E-3</v>
      </c>
      <c r="N2740" s="122">
        <v>4.6380865552000002E-3</v>
      </c>
      <c r="O2740" s="122">
        <v>5.3975461959999997E-3</v>
      </c>
      <c r="P2740" s="122">
        <v>6.4194840276E-3</v>
      </c>
      <c r="Q2740" s="122">
        <v>6.7154347931999998E-3</v>
      </c>
      <c r="R2740" s="122">
        <v>4.6504259703999996E-3</v>
      </c>
      <c r="S2740" s="122">
        <v>5.1905249536000004E-3</v>
      </c>
      <c r="T2740" s="122">
        <v>6.3066956428E-3</v>
      </c>
      <c r="U2740" s="122">
        <v>7.0087266452E-3</v>
      </c>
      <c r="V2740" s="122">
        <v>6.0387535908000001E-3</v>
      </c>
      <c r="W2740" s="122">
        <v>5.1790943064000004E-3</v>
      </c>
      <c r="X2740" s="122">
        <v>6.4561991648000002E-3</v>
      </c>
      <c r="Y2740" s="122">
        <v>5.5105974728000004E-3</v>
      </c>
      <c r="Z2740" s="122">
        <v>3.8795823499999998E-3</v>
      </c>
      <c r="AA2740" s="122">
        <v>5.4122840379999997E-3</v>
      </c>
      <c r="AB2740" s="122">
        <v>5.9544147711999996E-3</v>
      </c>
      <c r="AC2740" s="122">
        <v>6.1717606832000001E-3</v>
      </c>
      <c r="AD2740" s="122">
        <v>6.8691501815999999E-3</v>
      </c>
      <c r="AE2740" s="122">
        <v>6.3648452447999998E-3</v>
      </c>
      <c r="AF2740" s="122">
        <v>6.2954490339999997E-3</v>
      </c>
      <c r="AG2740" s="122">
        <v>6.2367416356000002E-3</v>
      </c>
      <c r="AH2740" s="122">
        <v>6.2442401392000003E-3</v>
      </c>
      <c r="AI2740" s="122">
        <v>6.2323657508000004E-3</v>
      </c>
      <c r="AJ2740" s="122">
        <v>6.2404146783999999E-3</v>
      </c>
      <c r="AK2740" s="122">
        <v>6.2372086056E-3</v>
      </c>
      <c r="AL2740" s="122">
        <v>0</v>
      </c>
    </row>
    <row r="2741" spans="1:38" hidden="1" x14ac:dyDescent="0.25">
      <c r="A2741" s="122" t="s">
        <v>2042</v>
      </c>
      <c r="B2741" s="122">
        <v>1</v>
      </c>
      <c r="C2741" s="122" t="s">
        <v>2232</v>
      </c>
      <c r="D2741" s="122" t="s">
        <v>2180</v>
      </c>
      <c r="E2741" s="122">
        <v>50</v>
      </c>
      <c r="F2741" s="122">
        <v>0</v>
      </c>
      <c r="G2741" s="122">
        <v>0</v>
      </c>
      <c r="H2741" s="122">
        <v>0</v>
      </c>
      <c r="I2741" s="122">
        <v>0</v>
      </c>
      <c r="J2741" s="122">
        <v>0</v>
      </c>
      <c r="K2741" s="122">
        <v>0</v>
      </c>
      <c r="L2741" s="122">
        <v>0</v>
      </c>
      <c r="M2741" s="122">
        <v>0</v>
      </c>
      <c r="N2741" s="122">
        <v>0</v>
      </c>
      <c r="O2741" s="122">
        <v>0</v>
      </c>
      <c r="P2741" s="122">
        <v>0</v>
      </c>
      <c r="Q2741" s="122">
        <v>0</v>
      </c>
      <c r="R2741" s="122">
        <v>0</v>
      </c>
      <c r="S2741" s="122">
        <v>0</v>
      </c>
      <c r="T2741" s="122">
        <v>0</v>
      </c>
      <c r="U2741" s="122">
        <v>0</v>
      </c>
      <c r="V2741" s="122">
        <v>0</v>
      </c>
      <c r="W2741" s="122">
        <v>0</v>
      </c>
      <c r="X2741" s="122">
        <v>0</v>
      </c>
      <c r="Y2741" s="122">
        <v>0</v>
      </c>
      <c r="Z2741" s="122">
        <v>0</v>
      </c>
      <c r="AA2741" s="122">
        <v>0</v>
      </c>
      <c r="AB2741" s="122">
        <v>0</v>
      </c>
      <c r="AC2741" s="122">
        <v>0</v>
      </c>
      <c r="AD2741" s="122">
        <v>0</v>
      </c>
      <c r="AE2741" s="122">
        <v>0</v>
      </c>
      <c r="AF2741" s="122">
        <v>0</v>
      </c>
      <c r="AG2741" s="122">
        <v>0</v>
      </c>
      <c r="AH2741" s="122">
        <v>0</v>
      </c>
      <c r="AI2741" s="122">
        <v>0</v>
      </c>
      <c r="AJ2741" s="122">
        <v>0</v>
      </c>
      <c r="AK2741" s="122">
        <v>0</v>
      </c>
      <c r="AL2741" s="122">
        <v>0</v>
      </c>
    </row>
    <row r="2742" spans="1:38" hidden="1" x14ac:dyDescent="0.25">
      <c r="A2742" s="122" t="s">
        <v>2042</v>
      </c>
      <c r="B2742" s="122">
        <v>1</v>
      </c>
      <c r="C2742" s="122" t="s">
        <v>2232</v>
      </c>
      <c r="D2742" s="122" t="s">
        <v>2164</v>
      </c>
      <c r="E2742" s="122">
        <v>50</v>
      </c>
      <c r="F2742" s="122">
        <v>2.80279216E-5</v>
      </c>
      <c r="G2742" s="122">
        <v>2.7314901600000001E-5</v>
      </c>
      <c r="H2742" s="122">
        <v>2.8794368399999999E-5</v>
      </c>
      <c r="I2742" s="122">
        <v>2.3765271600000001E-5</v>
      </c>
      <c r="J2742" s="122">
        <v>2.4504485600000001E-5</v>
      </c>
      <c r="K2742" s="122">
        <v>2.3868348000000001E-5</v>
      </c>
      <c r="L2742" s="122">
        <v>2.6021898E-5</v>
      </c>
      <c r="M2742" s="122">
        <v>2.4317778799999999E-5</v>
      </c>
      <c r="N2742" s="122">
        <v>2.2954713600000001E-5</v>
      </c>
      <c r="O2742" s="122">
        <v>2.0667623200000001E-5</v>
      </c>
      <c r="P2742" s="122">
        <v>2.23343008E-5</v>
      </c>
      <c r="Q2742" s="122">
        <v>2.2520178800000001E-5</v>
      </c>
      <c r="R2742" s="122">
        <v>2.35117008E-5</v>
      </c>
      <c r="S2742" s="122">
        <v>2.3704234399999999E-5</v>
      </c>
      <c r="T2742" s="122">
        <v>1.98702644E-5</v>
      </c>
      <c r="U2742" s="122">
        <v>1.7403408399999998E-5</v>
      </c>
      <c r="V2742" s="122">
        <v>1.7060357999999999E-5</v>
      </c>
      <c r="W2742" s="122">
        <v>2.5202766399999999E-5</v>
      </c>
      <c r="X2742" s="122">
        <v>1.8389246399999999E-5</v>
      </c>
      <c r="Y2742" s="122">
        <v>1.8801045200000001E-5</v>
      </c>
      <c r="Z2742" s="122">
        <v>1.8755970799999999E-5</v>
      </c>
      <c r="AA2742" s="122">
        <v>2.0141520000000002E-5</v>
      </c>
      <c r="AB2742" s="122">
        <v>2.02496784E-5</v>
      </c>
      <c r="AC2742" s="122">
        <v>1.66305048E-5</v>
      </c>
      <c r="AD2742" s="122">
        <v>1.6062017999999999E-5</v>
      </c>
      <c r="AE2742" s="122">
        <v>1.6269327200000001E-5</v>
      </c>
      <c r="AF2742" s="122">
        <v>1.7884137600000001E-5</v>
      </c>
      <c r="AG2742" s="122">
        <v>1.70899624E-5</v>
      </c>
      <c r="AH2742" s="122">
        <v>1.7439794399999999E-5</v>
      </c>
      <c r="AI2742" s="122">
        <v>1.7287922400000001E-5</v>
      </c>
      <c r="AJ2742" s="122">
        <v>1.73537168E-5</v>
      </c>
      <c r="AK2742" s="122">
        <v>1.7325221199999999E-5</v>
      </c>
      <c r="AL2742" s="122">
        <v>0</v>
      </c>
    </row>
    <row r="2743" spans="1:38" hidden="1" x14ac:dyDescent="0.25">
      <c r="A2743" s="122" t="s">
        <v>2042</v>
      </c>
      <c r="B2743" s="122">
        <v>1</v>
      </c>
      <c r="C2743" s="122" t="s">
        <v>2232</v>
      </c>
      <c r="D2743" s="122" t="s">
        <v>2165</v>
      </c>
      <c r="E2743" s="122">
        <v>50</v>
      </c>
      <c r="F2743" s="122">
        <v>1.8379712010799999E-2</v>
      </c>
      <c r="G2743" s="122">
        <v>9.9281649039999996E-3</v>
      </c>
      <c r="H2743" s="122">
        <v>0</v>
      </c>
      <c r="I2743" s="122">
        <v>5.4004525371999998E-3</v>
      </c>
      <c r="J2743" s="122">
        <v>0</v>
      </c>
      <c r="K2743" s="122">
        <v>0</v>
      </c>
      <c r="L2743" s="122">
        <v>0</v>
      </c>
      <c r="M2743" s="122">
        <v>0</v>
      </c>
      <c r="N2743" s="122">
        <v>0</v>
      </c>
      <c r="O2743" s="122">
        <v>1.1773734341599999E-2</v>
      </c>
      <c r="P2743" s="122">
        <v>0</v>
      </c>
      <c r="Q2743" s="122">
        <v>0</v>
      </c>
      <c r="R2743" s="122">
        <v>0</v>
      </c>
      <c r="S2743" s="122">
        <v>6.5835662367999996E-3</v>
      </c>
      <c r="T2743" s="122">
        <v>3.8130737540000002E-3</v>
      </c>
      <c r="U2743" s="122">
        <v>2.0369712686400001E-2</v>
      </c>
      <c r="V2743" s="122">
        <v>6.0410093296E-3</v>
      </c>
      <c r="W2743" s="122">
        <v>0</v>
      </c>
      <c r="X2743" s="122">
        <v>3.1875678239999998E-3</v>
      </c>
      <c r="Y2743" s="122">
        <v>5.6649187588E-3</v>
      </c>
      <c r="Z2743" s="122">
        <v>4.6156495027999999E-3</v>
      </c>
      <c r="AA2743" s="122">
        <v>5.9127657203999996E-3</v>
      </c>
      <c r="AB2743" s="122">
        <v>3.1147429152000002E-3</v>
      </c>
      <c r="AC2743" s="122">
        <v>1.749465578E-3</v>
      </c>
      <c r="AD2743" s="122">
        <v>2.3171049075999999E-3</v>
      </c>
      <c r="AE2743" s="122">
        <v>2.3812367264000002E-3</v>
      </c>
      <c r="AF2743" s="122">
        <v>2.3907717764000001E-3</v>
      </c>
      <c r="AG2743" s="122">
        <v>2.3538496744000001E-3</v>
      </c>
      <c r="AH2743" s="122">
        <v>2.3601403195999998E-3</v>
      </c>
      <c r="AI2743" s="122">
        <v>2.3544803436E-3</v>
      </c>
      <c r="AJ2743" s="122">
        <v>2.3560474196000001E-3</v>
      </c>
      <c r="AK2743" s="122">
        <v>2.3551021424000002E-3</v>
      </c>
      <c r="AL2743" s="122">
        <v>0</v>
      </c>
    </row>
    <row r="2744" spans="1:38" hidden="1" x14ac:dyDescent="0.25">
      <c r="A2744" s="122" t="s">
        <v>2042</v>
      </c>
      <c r="B2744" s="122">
        <v>1</v>
      </c>
      <c r="C2744" s="122" t="s">
        <v>2232</v>
      </c>
      <c r="D2744" s="122" t="s">
        <v>2166</v>
      </c>
      <c r="E2744" s="122">
        <v>50</v>
      </c>
      <c r="F2744" s="122">
        <v>5.2279867892000001E-3</v>
      </c>
      <c r="G2744" s="122">
        <v>5.150899544E-3</v>
      </c>
      <c r="H2744" s="122">
        <v>4.7301572191999998E-3</v>
      </c>
      <c r="I2744" s="122">
        <v>4.1233791283999998E-3</v>
      </c>
      <c r="J2744" s="122">
        <v>5.8976123191999998E-3</v>
      </c>
      <c r="K2744" s="122">
        <v>4.9762171395999998E-3</v>
      </c>
      <c r="L2744" s="122">
        <v>5.1428347348000001E-3</v>
      </c>
      <c r="M2744" s="122">
        <v>6.5801498559999996E-3</v>
      </c>
      <c r="N2744" s="122">
        <v>5.9684808343999996E-3</v>
      </c>
      <c r="O2744" s="122">
        <v>6.6223673487999998E-3</v>
      </c>
      <c r="P2744" s="122">
        <v>5.7455077175999998E-3</v>
      </c>
      <c r="Q2744" s="122">
        <v>5.3121979959999998E-3</v>
      </c>
      <c r="R2744" s="122">
        <v>6.0363244312000002E-3</v>
      </c>
      <c r="S2744" s="122">
        <v>5.5746251260000001E-3</v>
      </c>
      <c r="T2744" s="122">
        <v>5.4576533927999998E-3</v>
      </c>
      <c r="U2744" s="122">
        <v>6.5275500779999997E-3</v>
      </c>
      <c r="V2744" s="122">
        <v>6.5519680324000002E-3</v>
      </c>
      <c r="W2744" s="122">
        <v>7.4764060251999997E-3</v>
      </c>
      <c r="X2744" s="122">
        <v>6.6951263792000004E-3</v>
      </c>
      <c r="Y2744" s="122">
        <v>7.2330125952E-3</v>
      </c>
      <c r="Z2744" s="122">
        <v>7.7765344804E-3</v>
      </c>
      <c r="AA2744" s="122">
        <v>7.9607039260000002E-3</v>
      </c>
      <c r="AB2744" s="122">
        <v>6.7491185216000003E-3</v>
      </c>
      <c r="AC2744" s="122">
        <v>7.4504319595999997E-3</v>
      </c>
      <c r="AD2744" s="122">
        <v>8.0586145471999993E-3</v>
      </c>
      <c r="AE2744" s="122">
        <v>7.4194812048000002E-3</v>
      </c>
      <c r="AF2744" s="122">
        <v>7.3344242944E-3</v>
      </c>
      <c r="AG2744" s="122">
        <v>7.2783213608E-3</v>
      </c>
      <c r="AH2744" s="122">
        <v>7.2741764675999998E-3</v>
      </c>
      <c r="AI2744" s="122">
        <v>7.2685171859999996E-3</v>
      </c>
      <c r="AJ2744" s="122">
        <v>7.2703239112000004E-3</v>
      </c>
      <c r="AK2744" s="122">
        <v>7.2710119748000002E-3</v>
      </c>
      <c r="AL2744" s="122">
        <v>0</v>
      </c>
    </row>
    <row r="2745" spans="1:38" hidden="1" x14ac:dyDescent="0.25">
      <c r="A2745" s="122" t="s">
        <v>2042</v>
      </c>
      <c r="B2745" s="122">
        <v>1</v>
      </c>
      <c r="C2745" s="122" t="s">
        <v>2232</v>
      </c>
      <c r="D2745" s="122" t="s">
        <v>2167</v>
      </c>
      <c r="E2745" s="122">
        <v>50</v>
      </c>
      <c r="F2745" s="122">
        <v>2.6906018720000002E-4</v>
      </c>
      <c r="G2745" s="122">
        <v>2.1625581599999999E-4</v>
      </c>
      <c r="H2745" s="122">
        <v>2.7976806480000001E-4</v>
      </c>
      <c r="I2745" s="122">
        <v>2.4273505200000001E-4</v>
      </c>
      <c r="J2745" s="122">
        <v>2.6420669799999999E-4</v>
      </c>
      <c r="K2745" s="122">
        <v>2.0463072840000001E-4</v>
      </c>
      <c r="L2745" s="122">
        <v>2.1939809920000001E-4</v>
      </c>
      <c r="M2745" s="122">
        <v>2.4348046519999999E-4</v>
      </c>
      <c r="N2745" s="122">
        <v>2.5478214439999999E-4</v>
      </c>
      <c r="O2745" s="122">
        <v>2.059139516E-4</v>
      </c>
      <c r="P2745" s="122">
        <v>2.8326060279999999E-4</v>
      </c>
      <c r="Q2745" s="122">
        <v>2.5998075879999998E-4</v>
      </c>
      <c r="R2745" s="122">
        <v>1.9841254440000001E-4</v>
      </c>
      <c r="S2745" s="122">
        <v>1.663866764E-4</v>
      </c>
      <c r="T2745" s="122">
        <v>2.0208156360000001E-4</v>
      </c>
      <c r="U2745" s="122">
        <v>1.6665827920000001E-4</v>
      </c>
      <c r="V2745" s="122">
        <v>2.162056204E-4</v>
      </c>
      <c r="W2745" s="122">
        <v>1.781626112E-4</v>
      </c>
      <c r="X2745" s="122">
        <v>2.233920276E-4</v>
      </c>
      <c r="Y2745" s="122">
        <v>1.987075608E-4</v>
      </c>
      <c r="Z2745" s="122">
        <v>1.9078851679999999E-4</v>
      </c>
      <c r="AA2745" s="122">
        <v>2.437844948E-4</v>
      </c>
      <c r="AB2745" s="122">
        <v>2.1233749040000001E-4</v>
      </c>
      <c r="AC2745" s="122">
        <v>2.843398628E-4</v>
      </c>
      <c r="AD2745" s="122">
        <v>2.161528572E-4</v>
      </c>
      <c r="AE2745" s="122">
        <v>2.3571162160000001E-4</v>
      </c>
      <c r="AF2745" s="122">
        <v>2.3488785039999999E-4</v>
      </c>
      <c r="AG2745" s="122">
        <v>2.319288188E-4</v>
      </c>
      <c r="AH2745" s="122">
        <v>2.3221204160000001E-4</v>
      </c>
      <c r="AI2745" s="122">
        <v>2.31746606E-4</v>
      </c>
      <c r="AJ2745" s="122">
        <v>2.31833238E-4</v>
      </c>
      <c r="AK2745" s="122">
        <v>2.317568652E-4</v>
      </c>
      <c r="AL2745" s="122">
        <v>0</v>
      </c>
    </row>
    <row r="2746" spans="1:38" hidden="1" x14ac:dyDescent="0.25">
      <c r="A2746" s="122" t="s">
        <v>2042</v>
      </c>
      <c r="B2746" s="122">
        <v>1</v>
      </c>
      <c r="C2746" s="122" t="s">
        <v>2232</v>
      </c>
      <c r="D2746" s="122" t="s">
        <v>2168</v>
      </c>
      <c r="E2746" s="122">
        <v>50</v>
      </c>
      <c r="F2746" s="122">
        <v>4.8727738639999999E-4</v>
      </c>
      <c r="G2746" s="122">
        <v>5.3808475559999997E-4</v>
      </c>
      <c r="H2746" s="122">
        <v>4.4456785799999997E-4</v>
      </c>
      <c r="I2746" s="122">
        <v>6.1295481520000003E-4</v>
      </c>
      <c r="J2746" s="122">
        <v>3.8669472520000002E-4</v>
      </c>
      <c r="K2746" s="122">
        <v>6.8660174520000002E-4</v>
      </c>
      <c r="L2746" s="122">
        <v>3.9521538840000002E-4</v>
      </c>
      <c r="M2746" s="122">
        <v>6.6444605360000005E-4</v>
      </c>
      <c r="N2746" s="122">
        <v>4.755132396E-4</v>
      </c>
      <c r="O2746" s="122">
        <v>5.4508447280000004E-4</v>
      </c>
      <c r="P2746" s="122">
        <v>4.4891569800000001E-4</v>
      </c>
      <c r="Q2746" s="122">
        <v>4.7008936800000003E-4</v>
      </c>
      <c r="R2746" s="122">
        <v>3.6205839039999999E-4</v>
      </c>
      <c r="S2746" s="122">
        <v>5.0857530640000003E-4</v>
      </c>
      <c r="T2746" s="122">
        <v>4.119868004E-4</v>
      </c>
      <c r="U2746" s="122">
        <v>5.2090741079999995E-4</v>
      </c>
      <c r="V2746" s="122">
        <v>3.7203083679999998E-4</v>
      </c>
      <c r="W2746" s="122">
        <v>4.137577416E-4</v>
      </c>
      <c r="X2746" s="122">
        <v>4.283702836E-4</v>
      </c>
      <c r="Y2746" s="122">
        <v>5.1886907239999999E-4</v>
      </c>
      <c r="Z2746" s="122">
        <v>4.18745446E-4</v>
      </c>
      <c r="AA2746" s="122">
        <v>5.1651742519999997E-4</v>
      </c>
      <c r="AB2746" s="122">
        <v>4.6687987079999999E-4</v>
      </c>
      <c r="AC2746" s="122">
        <v>4.6726689800000003E-4</v>
      </c>
      <c r="AD2746" s="122">
        <v>6.7631427920000005E-4</v>
      </c>
      <c r="AE2746" s="122">
        <v>5.3510155440000004E-4</v>
      </c>
      <c r="AF2746" s="122">
        <v>5.4118414280000002E-4</v>
      </c>
      <c r="AG2746" s="122">
        <v>5.3792183200000005E-4</v>
      </c>
      <c r="AH2746" s="122">
        <v>5.4133870840000005E-4</v>
      </c>
      <c r="AI2746" s="122">
        <v>5.424346984E-4</v>
      </c>
      <c r="AJ2746" s="122">
        <v>5.4454324119999995E-4</v>
      </c>
      <c r="AK2746" s="122">
        <v>5.4605907160000001E-4</v>
      </c>
      <c r="AL2746" s="122">
        <v>0</v>
      </c>
    </row>
    <row r="2747" spans="1:38" hidden="1" x14ac:dyDescent="0.25">
      <c r="A2747" s="122" t="s">
        <v>2035</v>
      </c>
      <c r="B2747" s="122">
        <v>1</v>
      </c>
      <c r="C2747" s="122" t="s">
        <v>2233</v>
      </c>
      <c r="D2747" s="122" t="s">
        <v>2120</v>
      </c>
      <c r="E2747" s="122">
        <v>51</v>
      </c>
      <c r="F2747" s="122">
        <v>0</v>
      </c>
      <c r="G2747" s="122">
        <v>0</v>
      </c>
      <c r="H2747" s="122">
        <v>0</v>
      </c>
      <c r="I2747" s="122">
        <v>0</v>
      </c>
      <c r="J2747" s="122">
        <v>0</v>
      </c>
      <c r="K2747" s="122">
        <v>0</v>
      </c>
      <c r="L2747" s="122">
        <v>0</v>
      </c>
      <c r="M2747" s="122">
        <v>0</v>
      </c>
      <c r="N2747" s="122">
        <v>0</v>
      </c>
      <c r="O2747" s="122">
        <v>0</v>
      </c>
      <c r="P2747" s="122">
        <v>0</v>
      </c>
      <c r="Q2747" s="122">
        <v>0</v>
      </c>
      <c r="R2747" s="122">
        <v>0</v>
      </c>
      <c r="S2747" s="122">
        <v>0</v>
      </c>
      <c r="T2747" s="122">
        <v>0</v>
      </c>
      <c r="U2747" s="122">
        <v>0</v>
      </c>
      <c r="V2747" s="122">
        <v>0</v>
      </c>
      <c r="W2747" s="122">
        <v>0</v>
      </c>
      <c r="X2747" s="122">
        <v>0</v>
      </c>
      <c r="Y2747" s="122">
        <v>0</v>
      </c>
      <c r="Z2747" s="122">
        <v>0</v>
      </c>
      <c r="AA2747" s="122">
        <v>0</v>
      </c>
      <c r="AB2747" s="122">
        <v>0</v>
      </c>
      <c r="AC2747" s="122">
        <v>0</v>
      </c>
      <c r="AD2747" s="122">
        <v>0</v>
      </c>
      <c r="AE2747" s="122">
        <v>0</v>
      </c>
      <c r="AF2747" s="122">
        <v>0</v>
      </c>
      <c r="AG2747" s="122">
        <v>0</v>
      </c>
      <c r="AH2747" s="122">
        <v>0</v>
      </c>
      <c r="AI2747" s="122">
        <v>0</v>
      </c>
      <c r="AJ2747" s="122">
        <v>0</v>
      </c>
      <c r="AK2747" s="122">
        <v>0</v>
      </c>
      <c r="AL2747" s="122">
        <v>0</v>
      </c>
    </row>
    <row r="2748" spans="1:38" hidden="1" x14ac:dyDescent="0.25">
      <c r="A2748" s="122" t="s">
        <v>2035</v>
      </c>
      <c r="B2748" s="122">
        <v>1</v>
      </c>
      <c r="C2748" s="122" t="s">
        <v>2233</v>
      </c>
      <c r="D2748" s="122" t="s">
        <v>2121</v>
      </c>
      <c r="E2748" s="122">
        <v>51</v>
      </c>
      <c r="F2748" s="122">
        <v>0</v>
      </c>
      <c r="G2748" s="122">
        <v>0</v>
      </c>
      <c r="H2748" s="122">
        <v>0</v>
      </c>
      <c r="I2748" s="122">
        <v>0</v>
      </c>
      <c r="J2748" s="122">
        <v>0</v>
      </c>
      <c r="K2748" s="122">
        <v>0</v>
      </c>
      <c r="L2748" s="122">
        <v>0</v>
      </c>
      <c r="M2748" s="122">
        <v>0</v>
      </c>
      <c r="N2748" s="122">
        <v>0</v>
      </c>
      <c r="O2748" s="122">
        <v>0</v>
      </c>
      <c r="P2748" s="122">
        <v>0</v>
      </c>
      <c r="Q2748" s="122">
        <v>0</v>
      </c>
      <c r="R2748" s="122">
        <v>0</v>
      </c>
      <c r="S2748" s="122">
        <v>0</v>
      </c>
      <c r="T2748" s="122">
        <v>0</v>
      </c>
      <c r="U2748" s="122">
        <v>0</v>
      </c>
      <c r="V2748" s="122">
        <v>0</v>
      </c>
      <c r="W2748" s="122">
        <v>0</v>
      </c>
      <c r="X2748" s="122">
        <v>0</v>
      </c>
      <c r="Y2748" s="122">
        <v>0</v>
      </c>
      <c r="Z2748" s="122">
        <v>0</v>
      </c>
      <c r="AA2748" s="122">
        <v>0</v>
      </c>
      <c r="AB2748" s="122">
        <v>0</v>
      </c>
      <c r="AC2748" s="122">
        <v>0</v>
      </c>
      <c r="AD2748" s="122">
        <v>0</v>
      </c>
      <c r="AE2748" s="122">
        <v>0</v>
      </c>
      <c r="AF2748" s="122">
        <v>0</v>
      </c>
      <c r="AG2748" s="122">
        <v>0</v>
      </c>
      <c r="AH2748" s="122">
        <v>0</v>
      </c>
      <c r="AI2748" s="122">
        <v>0</v>
      </c>
      <c r="AJ2748" s="122">
        <v>0</v>
      </c>
      <c r="AK2748" s="122">
        <v>0</v>
      </c>
      <c r="AL2748" s="122">
        <v>0</v>
      </c>
    </row>
    <row r="2749" spans="1:38" hidden="1" x14ac:dyDescent="0.25">
      <c r="A2749" s="122" t="s">
        <v>2035</v>
      </c>
      <c r="B2749" s="122">
        <v>1</v>
      </c>
      <c r="C2749" s="122" t="s">
        <v>2233</v>
      </c>
      <c r="D2749" s="122" t="s">
        <v>2122</v>
      </c>
      <c r="E2749" s="122">
        <v>51</v>
      </c>
      <c r="F2749" s="122">
        <v>0</v>
      </c>
      <c r="G2749" s="122">
        <v>0</v>
      </c>
      <c r="H2749" s="122">
        <v>0</v>
      </c>
      <c r="I2749" s="122">
        <v>0</v>
      </c>
      <c r="J2749" s="122">
        <v>0</v>
      </c>
      <c r="K2749" s="122">
        <v>0</v>
      </c>
      <c r="L2749" s="122">
        <v>0</v>
      </c>
      <c r="M2749" s="122">
        <v>0</v>
      </c>
      <c r="N2749" s="122">
        <v>0</v>
      </c>
      <c r="O2749" s="122">
        <v>0</v>
      </c>
      <c r="P2749" s="122">
        <v>0</v>
      </c>
      <c r="Q2749" s="122">
        <v>0</v>
      </c>
      <c r="R2749" s="122">
        <v>0</v>
      </c>
      <c r="S2749" s="122">
        <v>0</v>
      </c>
      <c r="T2749" s="122">
        <v>0</v>
      </c>
      <c r="U2749" s="122">
        <v>0</v>
      </c>
      <c r="V2749" s="122">
        <v>0</v>
      </c>
      <c r="W2749" s="122">
        <v>0</v>
      </c>
      <c r="X2749" s="122">
        <v>0</v>
      </c>
      <c r="Y2749" s="122">
        <v>0</v>
      </c>
      <c r="Z2749" s="122">
        <v>0</v>
      </c>
      <c r="AA2749" s="122">
        <v>0</v>
      </c>
      <c r="AB2749" s="122">
        <v>0</v>
      </c>
      <c r="AC2749" s="122">
        <v>0</v>
      </c>
      <c r="AD2749" s="122">
        <v>0</v>
      </c>
      <c r="AE2749" s="122">
        <v>0</v>
      </c>
      <c r="AF2749" s="122">
        <v>0</v>
      </c>
      <c r="AG2749" s="122">
        <v>0</v>
      </c>
      <c r="AH2749" s="122">
        <v>0</v>
      </c>
      <c r="AI2749" s="122">
        <v>0</v>
      </c>
      <c r="AJ2749" s="122">
        <v>0</v>
      </c>
      <c r="AK2749" s="122">
        <v>0</v>
      </c>
      <c r="AL2749" s="122">
        <v>0</v>
      </c>
    </row>
    <row r="2750" spans="1:38" hidden="1" x14ac:dyDescent="0.25">
      <c r="A2750" s="122" t="s">
        <v>2035</v>
      </c>
      <c r="B2750" s="122">
        <v>1</v>
      </c>
      <c r="C2750" s="122" t="s">
        <v>2233</v>
      </c>
      <c r="D2750" s="122" t="s">
        <v>2175</v>
      </c>
      <c r="E2750" s="122">
        <v>51</v>
      </c>
      <c r="F2750" s="122">
        <v>0</v>
      </c>
      <c r="G2750" s="122">
        <v>0</v>
      </c>
      <c r="H2750" s="122">
        <v>0</v>
      </c>
      <c r="I2750" s="122">
        <v>0</v>
      </c>
      <c r="J2750" s="122">
        <v>0</v>
      </c>
      <c r="K2750" s="122">
        <v>0</v>
      </c>
      <c r="L2750" s="122">
        <v>0</v>
      </c>
      <c r="M2750" s="122">
        <v>0</v>
      </c>
      <c r="N2750" s="122">
        <v>0</v>
      </c>
      <c r="O2750" s="122">
        <v>0</v>
      </c>
      <c r="P2750" s="122">
        <v>0</v>
      </c>
      <c r="Q2750" s="122">
        <v>0</v>
      </c>
      <c r="R2750" s="122">
        <v>0</v>
      </c>
      <c r="S2750" s="122">
        <v>0</v>
      </c>
      <c r="T2750" s="122">
        <v>0</v>
      </c>
      <c r="U2750" s="122">
        <v>0</v>
      </c>
      <c r="V2750" s="122">
        <v>0</v>
      </c>
      <c r="W2750" s="122">
        <v>0</v>
      </c>
      <c r="X2750" s="122">
        <v>0</v>
      </c>
      <c r="Y2750" s="122">
        <v>0</v>
      </c>
      <c r="Z2750" s="122">
        <v>0</v>
      </c>
      <c r="AA2750" s="122">
        <v>0</v>
      </c>
      <c r="AB2750" s="122">
        <v>0</v>
      </c>
      <c r="AC2750" s="122">
        <v>0</v>
      </c>
      <c r="AD2750" s="122">
        <v>0</v>
      </c>
      <c r="AE2750" s="122">
        <v>0</v>
      </c>
      <c r="AF2750" s="122">
        <v>0</v>
      </c>
      <c r="AG2750" s="122">
        <v>0</v>
      </c>
      <c r="AH2750" s="122">
        <v>0</v>
      </c>
      <c r="AI2750" s="122">
        <v>0</v>
      </c>
      <c r="AJ2750" s="122">
        <v>0</v>
      </c>
      <c r="AK2750" s="122">
        <v>0</v>
      </c>
      <c r="AL2750" s="122">
        <v>0</v>
      </c>
    </row>
    <row r="2751" spans="1:38" hidden="1" x14ac:dyDescent="0.25">
      <c r="A2751" s="122" t="s">
        <v>2035</v>
      </c>
      <c r="B2751" s="122">
        <v>1</v>
      </c>
      <c r="C2751" s="122" t="s">
        <v>2233</v>
      </c>
      <c r="D2751" s="122" t="s">
        <v>2123</v>
      </c>
      <c r="E2751" s="122">
        <v>51</v>
      </c>
      <c r="F2751" s="122">
        <v>0</v>
      </c>
      <c r="G2751" s="122">
        <v>0</v>
      </c>
      <c r="H2751" s="122">
        <v>0</v>
      </c>
      <c r="I2751" s="122">
        <v>0</v>
      </c>
      <c r="J2751" s="122">
        <v>0</v>
      </c>
      <c r="K2751" s="122">
        <v>0</v>
      </c>
      <c r="L2751" s="122">
        <v>0</v>
      </c>
      <c r="M2751" s="122">
        <v>0</v>
      </c>
      <c r="N2751" s="122">
        <v>0</v>
      </c>
      <c r="O2751" s="122">
        <v>0</v>
      </c>
      <c r="P2751" s="122">
        <v>0</v>
      </c>
      <c r="Q2751" s="122">
        <v>0</v>
      </c>
      <c r="R2751" s="122">
        <v>0</v>
      </c>
      <c r="S2751" s="122">
        <v>0</v>
      </c>
      <c r="T2751" s="122">
        <v>0</v>
      </c>
      <c r="U2751" s="122">
        <v>0</v>
      </c>
      <c r="V2751" s="122">
        <v>0</v>
      </c>
      <c r="W2751" s="122">
        <v>0</v>
      </c>
      <c r="X2751" s="122">
        <v>0</v>
      </c>
      <c r="Y2751" s="122">
        <v>0</v>
      </c>
      <c r="Z2751" s="122">
        <v>0</v>
      </c>
      <c r="AA2751" s="122">
        <v>0</v>
      </c>
      <c r="AB2751" s="122">
        <v>0</v>
      </c>
      <c r="AC2751" s="122">
        <v>0</v>
      </c>
      <c r="AD2751" s="122">
        <v>0</v>
      </c>
      <c r="AE2751" s="122">
        <v>0</v>
      </c>
      <c r="AF2751" s="122">
        <v>0</v>
      </c>
      <c r="AG2751" s="122">
        <v>0</v>
      </c>
      <c r="AH2751" s="122">
        <v>0</v>
      </c>
      <c r="AI2751" s="122">
        <v>0</v>
      </c>
      <c r="AJ2751" s="122">
        <v>0</v>
      </c>
      <c r="AK2751" s="122">
        <v>0</v>
      </c>
      <c r="AL2751" s="122">
        <v>0</v>
      </c>
    </row>
    <row r="2752" spans="1:38" x14ac:dyDescent="0.25">
      <c r="A2752" s="122" t="s">
        <v>2035</v>
      </c>
      <c r="B2752" s="122">
        <v>1</v>
      </c>
      <c r="C2752" s="122" t="s">
        <v>2233</v>
      </c>
      <c r="D2752" s="122" t="s">
        <v>2124</v>
      </c>
      <c r="E2752" s="122">
        <v>51</v>
      </c>
      <c r="F2752" s="122">
        <v>0</v>
      </c>
      <c r="G2752" s="122">
        <v>0</v>
      </c>
      <c r="H2752" s="122">
        <v>0</v>
      </c>
      <c r="I2752" s="122">
        <v>0</v>
      </c>
      <c r="J2752" s="122">
        <v>0</v>
      </c>
      <c r="K2752" s="122">
        <v>0</v>
      </c>
      <c r="L2752" s="122">
        <v>0</v>
      </c>
      <c r="M2752" s="122">
        <v>0</v>
      </c>
      <c r="N2752" s="122">
        <v>0</v>
      </c>
      <c r="O2752" s="122">
        <v>0</v>
      </c>
      <c r="P2752" s="122">
        <v>0</v>
      </c>
      <c r="Q2752" s="122">
        <v>0</v>
      </c>
      <c r="R2752" s="122">
        <v>0</v>
      </c>
      <c r="S2752" s="122">
        <v>0</v>
      </c>
      <c r="T2752" s="122">
        <v>0</v>
      </c>
      <c r="U2752" s="122">
        <v>0</v>
      </c>
      <c r="V2752" s="122">
        <v>0</v>
      </c>
      <c r="W2752" s="122">
        <v>0</v>
      </c>
      <c r="X2752" s="122">
        <v>0</v>
      </c>
      <c r="Y2752" s="122">
        <v>0</v>
      </c>
      <c r="Z2752" s="122">
        <v>0</v>
      </c>
      <c r="AA2752" s="122">
        <v>0</v>
      </c>
      <c r="AB2752" s="122">
        <v>0</v>
      </c>
      <c r="AC2752" s="122">
        <v>0</v>
      </c>
      <c r="AD2752" s="122">
        <v>0</v>
      </c>
      <c r="AE2752" s="122">
        <v>0</v>
      </c>
      <c r="AF2752" s="122">
        <v>0</v>
      </c>
      <c r="AG2752" s="122">
        <v>0</v>
      </c>
      <c r="AH2752" s="122">
        <v>0</v>
      </c>
      <c r="AI2752" s="122">
        <v>0</v>
      </c>
      <c r="AJ2752" s="122">
        <v>0</v>
      </c>
      <c r="AK2752" s="122">
        <v>0</v>
      </c>
      <c r="AL2752" s="122">
        <v>0</v>
      </c>
    </row>
    <row r="2753" spans="1:38" hidden="1" x14ac:dyDescent="0.25">
      <c r="A2753" s="122" t="s">
        <v>2035</v>
      </c>
      <c r="B2753" s="122">
        <v>1</v>
      </c>
      <c r="C2753" s="122" t="s">
        <v>2233</v>
      </c>
      <c r="D2753" s="122" t="s">
        <v>474</v>
      </c>
      <c r="E2753" s="122">
        <v>51</v>
      </c>
      <c r="F2753" s="122">
        <v>0</v>
      </c>
      <c r="G2753" s="122">
        <v>0</v>
      </c>
      <c r="H2753" s="122">
        <v>0</v>
      </c>
      <c r="I2753" s="122">
        <v>4.6921406727999998E-3</v>
      </c>
      <c r="J2753" s="122">
        <v>4.8300000000000001E-3</v>
      </c>
      <c r="K2753" s="122">
        <v>4.0522222215999999E-3</v>
      </c>
      <c r="L2753" s="122">
        <v>3.8434468071999999E-3</v>
      </c>
      <c r="M2753" s="122">
        <v>4.0830364707999996E-3</v>
      </c>
      <c r="N2753" s="122">
        <v>3.9042334576E-3</v>
      </c>
      <c r="O2753" s="122">
        <v>0</v>
      </c>
      <c r="P2753" s="122">
        <v>0</v>
      </c>
      <c r="Q2753" s="122">
        <v>0</v>
      </c>
      <c r="R2753" s="122">
        <v>0</v>
      </c>
      <c r="S2753" s="122">
        <v>0</v>
      </c>
      <c r="T2753" s="122">
        <v>0</v>
      </c>
      <c r="U2753" s="122">
        <v>0</v>
      </c>
      <c r="V2753" s="122">
        <v>0</v>
      </c>
      <c r="W2753" s="122">
        <v>0</v>
      </c>
      <c r="X2753" s="122">
        <v>0</v>
      </c>
      <c r="Y2753" s="122">
        <v>0</v>
      </c>
      <c r="Z2753" s="122">
        <v>0</v>
      </c>
      <c r="AA2753" s="122">
        <v>0</v>
      </c>
      <c r="AB2753" s="122">
        <v>0</v>
      </c>
      <c r="AC2753" s="122">
        <v>0</v>
      </c>
      <c r="AD2753" s="122">
        <v>0</v>
      </c>
      <c r="AE2753" s="122">
        <v>0</v>
      </c>
      <c r="AF2753" s="122">
        <v>0</v>
      </c>
      <c r="AG2753" s="122">
        <v>0</v>
      </c>
      <c r="AH2753" s="122">
        <v>0</v>
      </c>
      <c r="AI2753" s="122">
        <v>0</v>
      </c>
      <c r="AJ2753" s="122">
        <v>0</v>
      </c>
      <c r="AK2753" s="122">
        <v>0</v>
      </c>
      <c r="AL2753" s="122">
        <v>0</v>
      </c>
    </row>
    <row r="2754" spans="1:38" hidden="1" x14ac:dyDescent="0.25">
      <c r="A2754" s="122" t="s">
        <v>2035</v>
      </c>
      <c r="B2754" s="122">
        <v>1</v>
      </c>
      <c r="C2754" s="122" t="s">
        <v>2233</v>
      </c>
      <c r="D2754" s="122" t="s">
        <v>2125</v>
      </c>
      <c r="E2754" s="122">
        <v>51</v>
      </c>
      <c r="F2754" s="122">
        <v>0</v>
      </c>
      <c r="G2754" s="122">
        <v>0</v>
      </c>
      <c r="H2754" s="122">
        <v>0</v>
      </c>
      <c r="I2754" s="122">
        <v>0</v>
      </c>
      <c r="J2754" s="122">
        <v>0</v>
      </c>
      <c r="K2754" s="122">
        <v>0</v>
      </c>
      <c r="L2754" s="122">
        <v>0</v>
      </c>
      <c r="M2754" s="122">
        <v>0</v>
      </c>
      <c r="N2754" s="122">
        <v>0</v>
      </c>
      <c r="O2754" s="122">
        <v>0</v>
      </c>
      <c r="P2754" s="122">
        <v>0</v>
      </c>
      <c r="Q2754" s="122">
        <v>0</v>
      </c>
      <c r="R2754" s="122">
        <v>0</v>
      </c>
      <c r="S2754" s="122">
        <v>0</v>
      </c>
      <c r="T2754" s="122">
        <v>0</v>
      </c>
      <c r="U2754" s="122">
        <v>0</v>
      </c>
      <c r="V2754" s="122">
        <v>0</v>
      </c>
      <c r="W2754" s="122">
        <v>0</v>
      </c>
      <c r="X2754" s="122">
        <v>0</v>
      </c>
      <c r="Y2754" s="122">
        <v>0</v>
      </c>
      <c r="Z2754" s="122">
        <v>0</v>
      </c>
      <c r="AA2754" s="122">
        <v>0</v>
      </c>
      <c r="AB2754" s="122">
        <v>0</v>
      </c>
      <c r="AC2754" s="122">
        <v>0</v>
      </c>
      <c r="AD2754" s="122">
        <v>0</v>
      </c>
      <c r="AE2754" s="122">
        <v>0</v>
      </c>
      <c r="AF2754" s="122">
        <v>0</v>
      </c>
      <c r="AG2754" s="122">
        <v>0</v>
      </c>
      <c r="AH2754" s="122">
        <v>0</v>
      </c>
      <c r="AI2754" s="122">
        <v>0</v>
      </c>
      <c r="AJ2754" s="122">
        <v>0</v>
      </c>
      <c r="AK2754" s="122">
        <v>0</v>
      </c>
      <c r="AL2754" s="122">
        <v>0</v>
      </c>
    </row>
    <row r="2755" spans="1:38" hidden="1" x14ac:dyDescent="0.25">
      <c r="A2755" s="122" t="s">
        <v>2035</v>
      </c>
      <c r="B2755" s="122">
        <v>1</v>
      </c>
      <c r="C2755" s="122" t="s">
        <v>2233</v>
      </c>
      <c r="D2755" s="122" t="s">
        <v>2126</v>
      </c>
      <c r="E2755" s="122">
        <v>51</v>
      </c>
      <c r="F2755" s="122">
        <v>0</v>
      </c>
      <c r="G2755" s="122">
        <v>0</v>
      </c>
      <c r="H2755" s="122">
        <v>0</v>
      </c>
      <c r="I2755" s="122">
        <v>0</v>
      </c>
      <c r="J2755" s="122">
        <v>0</v>
      </c>
      <c r="K2755" s="122">
        <v>0</v>
      </c>
      <c r="L2755" s="122">
        <v>0</v>
      </c>
      <c r="M2755" s="122">
        <v>0</v>
      </c>
      <c r="N2755" s="122">
        <v>0</v>
      </c>
      <c r="O2755" s="122">
        <v>0</v>
      </c>
      <c r="P2755" s="122">
        <v>0</v>
      </c>
      <c r="Q2755" s="122">
        <v>0</v>
      </c>
      <c r="R2755" s="122">
        <v>0</v>
      </c>
      <c r="S2755" s="122">
        <v>0</v>
      </c>
      <c r="T2755" s="122">
        <v>0</v>
      </c>
      <c r="U2755" s="122">
        <v>0</v>
      </c>
      <c r="V2755" s="122">
        <v>0</v>
      </c>
      <c r="W2755" s="122">
        <v>0</v>
      </c>
      <c r="X2755" s="122">
        <v>0</v>
      </c>
      <c r="Y2755" s="122">
        <v>0</v>
      </c>
      <c r="Z2755" s="122">
        <v>0</v>
      </c>
      <c r="AA2755" s="122">
        <v>0</v>
      </c>
      <c r="AB2755" s="122">
        <v>0</v>
      </c>
      <c r="AC2755" s="122">
        <v>0</v>
      </c>
      <c r="AD2755" s="122">
        <v>0</v>
      </c>
      <c r="AE2755" s="122">
        <v>0</v>
      </c>
      <c r="AF2755" s="122">
        <v>0</v>
      </c>
      <c r="AG2755" s="122">
        <v>0</v>
      </c>
      <c r="AH2755" s="122">
        <v>0</v>
      </c>
      <c r="AI2755" s="122">
        <v>0</v>
      </c>
      <c r="AJ2755" s="122">
        <v>0</v>
      </c>
      <c r="AK2755" s="122">
        <v>0</v>
      </c>
      <c r="AL2755" s="122">
        <v>0</v>
      </c>
    </row>
    <row r="2756" spans="1:38" hidden="1" x14ac:dyDescent="0.25">
      <c r="A2756" s="122" t="s">
        <v>2035</v>
      </c>
      <c r="B2756" s="122">
        <v>1</v>
      </c>
      <c r="C2756" s="122" t="s">
        <v>2233</v>
      </c>
      <c r="D2756" s="122" t="s">
        <v>2127</v>
      </c>
      <c r="E2756" s="122">
        <v>51</v>
      </c>
      <c r="F2756" s="122">
        <v>0</v>
      </c>
      <c r="G2756" s="122">
        <v>0</v>
      </c>
      <c r="H2756" s="122">
        <v>7.3097319596E-3</v>
      </c>
      <c r="I2756" s="122">
        <v>1.9143933944800001E-2</v>
      </c>
      <c r="J2756" s="122">
        <v>1.9706399999999999E-2</v>
      </c>
      <c r="K2756" s="122">
        <v>1.6533066667599999E-2</v>
      </c>
      <c r="L2756" s="122">
        <v>1.56812629792E-2</v>
      </c>
      <c r="M2756" s="122">
        <v>0</v>
      </c>
      <c r="N2756" s="122">
        <v>1.09318536796E-2</v>
      </c>
      <c r="O2756" s="122">
        <v>1.2799660678000001E-2</v>
      </c>
      <c r="P2756" s="122">
        <v>1.20845523204E-2</v>
      </c>
      <c r="Q2756" s="122">
        <v>1.04844444432E-2</v>
      </c>
      <c r="R2756" s="122">
        <v>1.20133586048E-2</v>
      </c>
      <c r="S2756" s="122">
        <v>1.1888847641999999E-2</v>
      </c>
      <c r="T2756" s="122">
        <v>0</v>
      </c>
      <c r="U2756" s="122">
        <v>0</v>
      </c>
      <c r="V2756" s="122">
        <v>0</v>
      </c>
      <c r="W2756" s="122">
        <v>0</v>
      </c>
      <c r="X2756" s="122">
        <v>0</v>
      </c>
      <c r="Y2756" s="122">
        <v>0</v>
      </c>
      <c r="Z2756" s="122">
        <v>0</v>
      </c>
      <c r="AA2756" s="122">
        <v>0</v>
      </c>
      <c r="AB2756" s="122">
        <v>0</v>
      </c>
      <c r="AC2756" s="122">
        <v>0</v>
      </c>
      <c r="AD2756" s="122">
        <v>0</v>
      </c>
      <c r="AE2756" s="122">
        <v>0</v>
      </c>
      <c r="AF2756" s="122">
        <v>0</v>
      </c>
      <c r="AG2756" s="122">
        <v>0</v>
      </c>
      <c r="AH2756" s="122">
        <v>0</v>
      </c>
      <c r="AI2756" s="122">
        <v>0</v>
      </c>
      <c r="AJ2756" s="122">
        <v>0</v>
      </c>
      <c r="AK2756" s="122">
        <v>0</v>
      </c>
      <c r="AL2756" s="122">
        <v>0</v>
      </c>
    </row>
    <row r="2757" spans="1:38" hidden="1" x14ac:dyDescent="0.25">
      <c r="A2757" s="122" t="s">
        <v>2035</v>
      </c>
      <c r="B2757" s="122">
        <v>1</v>
      </c>
      <c r="C2757" s="122" t="s">
        <v>2233</v>
      </c>
      <c r="D2757" s="122" t="s">
        <v>2128</v>
      </c>
      <c r="E2757" s="122">
        <v>51</v>
      </c>
      <c r="F2757" s="122">
        <v>0</v>
      </c>
      <c r="G2757" s="122">
        <v>0</v>
      </c>
      <c r="H2757" s="122">
        <v>0</v>
      </c>
      <c r="I2757" s="122">
        <v>0</v>
      </c>
      <c r="J2757" s="122">
        <v>0</v>
      </c>
      <c r="K2757" s="122">
        <v>0</v>
      </c>
      <c r="L2757" s="122">
        <v>0</v>
      </c>
      <c r="M2757" s="122">
        <v>0</v>
      </c>
      <c r="N2757" s="122">
        <v>0</v>
      </c>
      <c r="O2757" s="122">
        <v>0</v>
      </c>
      <c r="P2757" s="122">
        <v>0</v>
      </c>
      <c r="Q2757" s="122">
        <v>0</v>
      </c>
      <c r="R2757" s="122">
        <v>0</v>
      </c>
      <c r="S2757" s="122">
        <v>0</v>
      </c>
      <c r="T2757" s="122">
        <v>0</v>
      </c>
      <c r="U2757" s="122">
        <v>0</v>
      </c>
      <c r="V2757" s="122">
        <v>0</v>
      </c>
      <c r="W2757" s="122">
        <v>0</v>
      </c>
      <c r="X2757" s="122">
        <v>0</v>
      </c>
      <c r="Y2757" s="122">
        <v>0</v>
      </c>
      <c r="Z2757" s="122">
        <v>0</v>
      </c>
      <c r="AA2757" s="122">
        <v>0</v>
      </c>
      <c r="AB2757" s="122">
        <v>0</v>
      </c>
      <c r="AC2757" s="122">
        <v>0</v>
      </c>
      <c r="AD2757" s="122">
        <v>0</v>
      </c>
      <c r="AE2757" s="122">
        <v>0</v>
      </c>
      <c r="AF2757" s="122">
        <v>0</v>
      </c>
      <c r="AG2757" s="122">
        <v>0</v>
      </c>
      <c r="AH2757" s="122">
        <v>0</v>
      </c>
      <c r="AI2757" s="122">
        <v>0</v>
      </c>
      <c r="AJ2757" s="122">
        <v>0</v>
      </c>
      <c r="AK2757" s="122">
        <v>0</v>
      </c>
      <c r="AL2757" s="122">
        <v>0</v>
      </c>
    </row>
    <row r="2758" spans="1:38" hidden="1" x14ac:dyDescent="0.25">
      <c r="A2758" s="122" t="s">
        <v>2035</v>
      </c>
      <c r="B2758" s="122">
        <v>1</v>
      </c>
      <c r="C2758" s="122" t="s">
        <v>2233</v>
      </c>
      <c r="D2758" s="122" t="s">
        <v>2129</v>
      </c>
      <c r="E2758" s="122">
        <v>51</v>
      </c>
      <c r="F2758" s="122">
        <v>0</v>
      </c>
      <c r="G2758" s="122">
        <v>0</v>
      </c>
      <c r="H2758" s="122">
        <v>0</v>
      </c>
      <c r="I2758" s="122">
        <v>0</v>
      </c>
      <c r="J2758" s="122">
        <v>0</v>
      </c>
      <c r="K2758" s="122">
        <v>0</v>
      </c>
      <c r="L2758" s="122">
        <v>0</v>
      </c>
      <c r="M2758" s="122">
        <v>0</v>
      </c>
      <c r="N2758" s="122">
        <v>0</v>
      </c>
      <c r="O2758" s="122">
        <v>0</v>
      </c>
      <c r="P2758" s="122">
        <v>0</v>
      </c>
      <c r="Q2758" s="122">
        <v>0</v>
      </c>
      <c r="R2758" s="122">
        <v>0</v>
      </c>
      <c r="S2758" s="122">
        <v>0</v>
      </c>
      <c r="T2758" s="122">
        <v>0</v>
      </c>
      <c r="U2758" s="122">
        <v>0</v>
      </c>
      <c r="V2758" s="122">
        <v>0</v>
      </c>
      <c r="W2758" s="122">
        <v>0</v>
      </c>
      <c r="X2758" s="122">
        <v>0</v>
      </c>
      <c r="Y2758" s="122">
        <v>0</v>
      </c>
      <c r="Z2758" s="122">
        <v>0</v>
      </c>
      <c r="AA2758" s="122">
        <v>0</v>
      </c>
      <c r="AB2758" s="122">
        <v>0</v>
      </c>
      <c r="AC2758" s="122">
        <v>0</v>
      </c>
      <c r="AD2758" s="122">
        <v>0</v>
      </c>
      <c r="AE2758" s="122">
        <v>0</v>
      </c>
      <c r="AF2758" s="122">
        <v>0</v>
      </c>
      <c r="AG2758" s="122">
        <v>0</v>
      </c>
      <c r="AH2758" s="122">
        <v>0</v>
      </c>
      <c r="AI2758" s="122">
        <v>0</v>
      </c>
      <c r="AJ2758" s="122">
        <v>0</v>
      </c>
      <c r="AK2758" s="122">
        <v>0</v>
      </c>
      <c r="AL2758" s="122">
        <v>0</v>
      </c>
    </row>
    <row r="2759" spans="1:38" hidden="1" x14ac:dyDescent="0.25">
      <c r="A2759" s="122" t="s">
        <v>2035</v>
      </c>
      <c r="B2759" s="122">
        <v>1</v>
      </c>
      <c r="C2759" s="122" t="s">
        <v>2233</v>
      </c>
      <c r="D2759" s="122" t="s">
        <v>2176</v>
      </c>
      <c r="E2759" s="122">
        <v>51</v>
      </c>
      <c r="F2759" s="122">
        <v>0</v>
      </c>
      <c r="G2759" s="122">
        <v>0</v>
      </c>
      <c r="H2759" s="122">
        <v>0</v>
      </c>
      <c r="I2759" s="122">
        <v>0</v>
      </c>
      <c r="J2759" s="122">
        <v>0</v>
      </c>
      <c r="K2759" s="122">
        <v>0</v>
      </c>
      <c r="L2759" s="122">
        <v>0</v>
      </c>
      <c r="M2759" s="122">
        <v>0</v>
      </c>
      <c r="N2759" s="122">
        <v>0</v>
      </c>
      <c r="O2759" s="122">
        <v>0</v>
      </c>
      <c r="P2759" s="122">
        <v>0</v>
      </c>
      <c r="Q2759" s="122">
        <v>0</v>
      </c>
      <c r="R2759" s="122">
        <v>0</v>
      </c>
      <c r="S2759" s="122">
        <v>0</v>
      </c>
      <c r="T2759" s="122">
        <v>0</v>
      </c>
      <c r="U2759" s="122">
        <v>0</v>
      </c>
      <c r="V2759" s="122">
        <v>0</v>
      </c>
      <c r="W2759" s="122">
        <v>0</v>
      </c>
      <c r="X2759" s="122">
        <v>0</v>
      </c>
      <c r="Y2759" s="122">
        <v>0</v>
      </c>
      <c r="Z2759" s="122">
        <v>0</v>
      </c>
      <c r="AA2759" s="122">
        <v>0</v>
      </c>
      <c r="AB2759" s="122">
        <v>0</v>
      </c>
      <c r="AC2759" s="122">
        <v>0</v>
      </c>
      <c r="AD2759" s="122">
        <v>0</v>
      </c>
      <c r="AE2759" s="122">
        <v>0</v>
      </c>
      <c r="AF2759" s="122">
        <v>0</v>
      </c>
      <c r="AG2759" s="122">
        <v>0</v>
      </c>
      <c r="AH2759" s="122">
        <v>0</v>
      </c>
      <c r="AI2759" s="122">
        <v>0</v>
      </c>
      <c r="AJ2759" s="122">
        <v>0</v>
      </c>
      <c r="AK2759" s="122">
        <v>0</v>
      </c>
      <c r="AL2759" s="122">
        <v>0</v>
      </c>
    </row>
    <row r="2760" spans="1:38" hidden="1" x14ac:dyDescent="0.25">
      <c r="A2760" s="122" t="s">
        <v>2035</v>
      </c>
      <c r="B2760" s="122">
        <v>1</v>
      </c>
      <c r="C2760" s="122" t="s">
        <v>2233</v>
      </c>
      <c r="D2760" s="122" t="s">
        <v>2130</v>
      </c>
      <c r="E2760" s="122">
        <v>51</v>
      </c>
      <c r="F2760" s="122">
        <v>0</v>
      </c>
      <c r="G2760" s="122">
        <v>0</v>
      </c>
      <c r="H2760" s="122">
        <v>0</v>
      </c>
      <c r="I2760" s="122">
        <v>0</v>
      </c>
      <c r="J2760" s="122">
        <v>0</v>
      </c>
      <c r="K2760" s="122">
        <v>0</v>
      </c>
      <c r="L2760" s="122">
        <v>0</v>
      </c>
      <c r="M2760" s="122">
        <v>0</v>
      </c>
      <c r="N2760" s="122">
        <v>0</v>
      </c>
      <c r="O2760" s="122">
        <v>0</v>
      </c>
      <c r="P2760" s="122">
        <v>0</v>
      </c>
      <c r="Q2760" s="122">
        <v>0</v>
      </c>
      <c r="R2760" s="122">
        <v>0</v>
      </c>
      <c r="S2760" s="122">
        <v>0</v>
      </c>
      <c r="T2760" s="122">
        <v>0</v>
      </c>
      <c r="U2760" s="122">
        <v>0</v>
      </c>
      <c r="V2760" s="122">
        <v>0</v>
      </c>
      <c r="W2760" s="122">
        <v>0</v>
      </c>
      <c r="X2760" s="122">
        <v>0</v>
      </c>
      <c r="Y2760" s="122">
        <v>0</v>
      </c>
      <c r="Z2760" s="122">
        <v>0</v>
      </c>
      <c r="AA2760" s="122">
        <v>0</v>
      </c>
      <c r="AB2760" s="122">
        <v>0</v>
      </c>
      <c r="AC2760" s="122">
        <v>0</v>
      </c>
      <c r="AD2760" s="122">
        <v>0</v>
      </c>
      <c r="AE2760" s="122">
        <v>0</v>
      </c>
      <c r="AF2760" s="122">
        <v>0</v>
      </c>
      <c r="AG2760" s="122">
        <v>0</v>
      </c>
      <c r="AH2760" s="122">
        <v>0</v>
      </c>
      <c r="AI2760" s="122">
        <v>0</v>
      </c>
      <c r="AJ2760" s="122">
        <v>0</v>
      </c>
      <c r="AK2760" s="122">
        <v>0</v>
      </c>
      <c r="AL2760" s="122">
        <v>0</v>
      </c>
    </row>
    <row r="2761" spans="1:38" hidden="1" x14ac:dyDescent="0.25">
      <c r="A2761" s="122" t="s">
        <v>2035</v>
      </c>
      <c r="B2761" s="122">
        <v>1</v>
      </c>
      <c r="C2761" s="122" t="s">
        <v>2233</v>
      </c>
      <c r="D2761" s="122" t="s">
        <v>2131</v>
      </c>
      <c r="E2761" s="122">
        <v>51</v>
      </c>
      <c r="F2761" s="122">
        <v>0</v>
      </c>
      <c r="G2761" s="122">
        <v>0</v>
      </c>
      <c r="H2761" s="122">
        <v>0</v>
      </c>
      <c r="I2761" s="122">
        <v>0</v>
      </c>
      <c r="J2761" s="122">
        <v>0</v>
      </c>
      <c r="K2761" s="122">
        <v>0</v>
      </c>
      <c r="L2761" s="122">
        <v>0</v>
      </c>
      <c r="M2761" s="122">
        <v>0</v>
      </c>
      <c r="N2761" s="122">
        <v>0</v>
      </c>
      <c r="O2761" s="122">
        <v>0</v>
      </c>
      <c r="P2761" s="122">
        <v>0</v>
      </c>
      <c r="Q2761" s="122">
        <v>0</v>
      </c>
      <c r="R2761" s="122">
        <v>0</v>
      </c>
      <c r="S2761" s="122">
        <v>0</v>
      </c>
      <c r="T2761" s="122">
        <v>0</v>
      </c>
      <c r="U2761" s="122">
        <v>0</v>
      </c>
      <c r="V2761" s="122">
        <v>0</v>
      </c>
      <c r="W2761" s="122">
        <v>0</v>
      </c>
      <c r="X2761" s="122">
        <v>0</v>
      </c>
      <c r="Y2761" s="122">
        <v>0</v>
      </c>
      <c r="Z2761" s="122">
        <v>0</v>
      </c>
      <c r="AA2761" s="122">
        <v>0</v>
      </c>
      <c r="AB2761" s="122">
        <v>0</v>
      </c>
      <c r="AC2761" s="122">
        <v>0</v>
      </c>
      <c r="AD2761" s="122">
        <v>0</v>
      </c>
      <c r="AE2761" s="122">
        <v>0</v>
      </c>
      <c r="AF2761" s="122">
        <v>0</v>
      </c>
      <c r="AG2761" s="122">
        <v>0</v>
      </c>
      <c r="AH2761" s="122">
        <v>0</v>
      </c>
      <c r="AI2761" s="122">
        <v>0</v>
      </c>
      <c r="AJ2761" s="122">
        <v>0</v>
      </c>
      <c r="AK2761" s="122">
        <v>0</v>
      </c>
      <c r="AL2761" s="122">
        <v>0</v>
      </c>
    </row>
    <row r="2762" spans="1:38" hidden="1" x14ac:dyDescent="0.25">
      <c r="A2762" s="122" t="s">
        <v>2035</v>
      </c>
      <c r="B2762" s="122">
        <v>1</v>
      </c>
      <c r="C2762" s="122" t="s">
        <v>2233</v>
      </c>
      <c r="D2762" s="122" t="s">
        <v>2132</v>
      </c>
      <c r="E2762" s="122">
        <v>51</v>
      </c>
      <c r="F2762" s="122">
        <v>0</v>
      </c>
      <c r="G2762" s="122">
        <v>0</v>
      </c>
      <c r="H2762" s="122">
        <v>0</v>
      </c>
      <c r="I2762" s="122">
        <v>0</v>
      </c>
      <c r="J2762" s="122">
        <v>0</v>
      </c>
      <c r="K2762" s="122">
        <v>0</v>
      </c>
      <c r="L2762" s="122">
        <v>0</v>
      </c>
      <c r="M2762" s="122">
        <v>0</v>
      </c>
      <c r="N2762" s="122">
        <v>0</v>
      </c>
      <c r="O2762" s="122">
        <v>0</v>
      </c>
      <c r="P2762" s="122">
        <v>0</v>
      </c>
      <c r="Q2762" s="122">
        <v>0</v>
      </c>
      <c r="R2762" s="122">
        <v>0</v>
      </c>
      <c r="S2762" s="122">
        <v>0</v>
      </c>
      <c r="T2762" s="122">
        <v>0</v>
      </c>
      <c r="U2762" s="122">
        <v>0</v>
      </c>
      <c r="V2762" s="122">
        <v>0</v>
      </c>
      <c r="W2762" s="122">
        <v>0</v>
      </c>
      <c r="X2762" s="122">
        <v>0</v>
      </c>
      <c r="Y2762" s="122">
        <v>0</v>
      </c>
      <c r="Z2762" s="122">
        <v>0</v>
      </c>
      <c r="AA2762" s="122">
        <v>0</v>
      </c>
      <c r="AB2762" s="122">
        <v>0</v>
      </c>
      <c r="AC2762" s="122">
        <v>0</v>
      </c>
      <c r="AD2762" s="122">
        <v>0</v>
      </c>
      <c r="AE2762" s="122">
        <v>0</v>
      </c>
      <c r="AF2762" s="122">
        <v>0</v>
      </c>
      <c r="AG2762" s="122">
        <v>0</v>
      </c>
      <c r="AH2762" s="122">
        <v>0</v>
      </c>
      <c r="AI2762" s="122">
        <v>0</v>
      </c>
      <c r="AJ2762" s="122">
        <v>0</v>
      </c>
      <c r="AK2762" s="122">
        <v>0</v>
      </c>
      <c r="AL2762" s="122">
        <v>0</v>
      </c>
    </row>
    <row r="2763" spans="1:38" hidden="1" x14ac:dyDescent="0.25">
      <c r="A2763" s="122" t="s">
        <v>2035</v>
      </c>
      <c r="B2763" s="122">
        <v>1</v>
      </c>
      <c r="C2763" s="122" t="s">
        <v>2233</v>
      </c>
      <c r="D2763" s="122" t="s">
        <v>2133</v>
      </c>
      <c r="E2763" s="122">
        <v>51</v>
      </c>
      <c r="F2763" s="122">
        <v>0</v>
      </c>
      <c r="G2763" s="122">
        <v>0</v>
      </c>
      <c r="H2763" s="122">
        <v>0</v>
      </c>
      <c r="I2763" s="122">
        <v>0</v>
      </c>
      <c r="J2763" s="122">
        <v>0</v>
      </c>
      <c r="K2763" s="122">
        <v>0</v>
      </c>
      <c r="L2763" s="122">
        <v>0</v>
      </c>
      <c r="M2763" s="122">
        <v>0</v>
      </c>
      <c r="N2763" s="122">
        <v>0</v>
      </c>
      <c r="O2763" s="122">
        <v>0</v>
      </c>
      <c r="P2763" s="122">
        <v>0</v>
      </c>
      <c r="Q2763" s="122">
        <v>0</v>
      </c>
      <c r="R2763" s="122">
        <v>0</v>
      </c>
      <c r="S2763" s="122">
        <v>0</v>
      </c>
      <c r="T2763" s="122">
        <v>0</v>
      </c>
      <c r="U2763" s="122">
        <v>0</v>
      </c>
      <c r="V2763" s="122">
        <v>0</v>
      </c>
      <c r="W2763" s="122">
        <v>0</v>
      </c>
      <c r="X2763" s="122">
        <v>0</v>
      </c>
      <c r="Y2763" s="122">
        <v>0</v>
      </c>
      <c r="Z2763" s="122">
        <v>0</v>
      </c>
      <c r="AA2763" s="122">
        <v>0</v>
      </c>
      <c r="AB2763" s="122">
        <v>0</v>
      </c>
      <c r="AC2763" s="122">
        <v>0</v>
      </c>
      <c r="AD2763" s="122">
        <v>0</v>
      </c>
      <c r="AE2763" s="122">
        <v>0</v>
      </c>
      <c r="AF2763" s="122">
        <v>0</v>
      </c>
      <c r="AG2763" s="122">
        <v>0</v>
      </c>
      <c r="AH2763" s="122">
        <v>0</v>
      </c>
      <c r="AI2763" s="122">
        <v>0</v>
      </c>
      <c r="AJ2763" s="122">
        <v>0</v>
      </c>
      <c r="AK2763" s="122">
        <v>0</v>
      </c>
      <c r="AL2763" s="122">
        <v>0</v>
      </c>
    </row>
    <row r="2764" spans="1:38" hidden="1" x14ac:dyDescent="0.25">
      <c r="A2764" s="122" t="s">
        <v>2035</v>
      </c>
      <c r="B2764" s="122">
        <v>1</v>
      </c>
      <c r="C2764" s="122" t="s">
        <v>2233</v>
      </c>
      <c r="D2764" s="122" t="s">
        <v>2134</v>
      </c>
      <c r="E2764" s="122">
        <v>51</v>
      </c>
      <c r="F2764" s="122">
        <v>0</v>
      </c>
      <c r="G2764" s="122">
        <v>0</v>
      </c>
      <c r="H2764" s="122">
        <v>0</v>
      </c>
      <c r="I2764" s="122">
        <v>0</v>
      </c>
      <c r="J2764" s="122">
        <v>0</v>
      </c>
      <c r="K2764" s="122">
        <v>0</v>
      </c>
      <c r="L2764" s="122">
        <v>0</v>
      </c>
      <c r="M2764" s="122">
        <v>0</v>
      </c>
      <c r="N2764" s="122">
        <v>0</v>
      </c>
      <c r="O2764" s="122">
        <v>0</v>
      </c>
      <c r="P2764" s="122">
        <v>0</v>
      </c>
      <c r="Q2764" s="122">
        <v>0</v>
      </c>
      <c r="R2764" s="122">
        <v>0</v>
      </c>
      <c r="S2764" s="122">
        <v>0</v>
      </c>
      <c r="T2764" s="122">
        <v>0</v>
      </c>
      <c r="U2764" s="122">
        <v>0</v>
      </c>
      <c r="V2764" s="122">
        <v>0</v>
      </c>
      <c r="W2764" s="122">
        <v>0</v>
      </c>
      <c r="X2764" s="122">
        <v>0</v>
      </c>
      <c r="Y2764" s="122">
        <v>0</v>
      </c>
      <c r="Z2764" s="122">
        <v>0</v>
      </c>
      <c r="AA2764" s="122">
        <v>0</v>
      </c>
      <c r="AB2764" s="122">
        <v>0</v>
      </c>
      <c r="AC2764" s="122">
        <v>0</v>
      </c>
      <c r="AD2764" s="122">
        <v>0</v>
      </c>
      <c r="AE2764" s="122">
        <v>0</v>
      </c>
      <c r="AF2764" s="122">
        <v>0</v>
      </c>
      <c r="AG2764" s="122">
        <v>0</v>
      </c>
      <c r="AH2764" s="122">
        <v>0</v>
      </c>
      <c r="AI2764" s="122">
        <v>0</v>
      </c>
      <c r="AJ2764" s="122">
        <v>0</v>
      </c>
      <c r="AK2764" s="122">
        <v>0</v>
      </c>
      <c r="AL2764" s="122">
        <v>0</v>
      </c>
    </row>
    <row r="2765" spans="1:38" hidden="1" x14ac:dyDescent="0.25">
      <c r="A2765" s="122" t="s">
        <v>2035</v>
      </c>
      <c r="B2765" s="122">
        <v>1</v>
      </c>
      <c r="C2765" s="122" t="s">
        <v>2233</v>
      </c>
      <c r="D2765" s="122" t="s">
        <v>2135</v>
      </c>
      <c r="E2765" s="122">
        <v>51</v>
      </c>
      <c r="F2765" s="122">
        <v>0</v>
      </c>
      <c r="G2765" s="122">
        <v>0</v>
      </c>
      <c r="H2765" s="122">
        <v>0</v>
      </c>
      <c r="I2765" s="122">
        <v>0</v>
      </c>
      <c r="J2765" s="122">
        <v>0</v>
      </c>
      <c r="K2765" s="122">
        <v>0</v>
      </c>
      <c r="L2765" s="122">
        <v>0</v>
      </c>
      <c r="M2765" s="122">
        <v>0</v>
      </c>
      <c r="N2765" s="122">
        <v>0</v>
      </c>
      <c r="O2765" s="122">
        <v>0</v>
      </c>
      <c r="P2765" s="122">
        <v>0</v>
      </c>
      <c r="Q2765" s="122">
        <v>0</v>
      </c>
      <c r="R2765" s="122">
        <v>0</v>
      </c>
      <c r="S2765" s="122">
        <v>0</v>
      </c>
      <c r="T2765" s="122">
        <v>0</v>
      </c>
      <c r="U2765" s="122">
        <v>0</v>
      </c>
      <c r="V2765" s="122">
        <v>0</v>
      </c>
      <c r="W2765" s="122">
        <v>0</v>
      </c>
      <c r="X2765" s="122">
        <v>0</v>
      </c>
      <c r="Y2765" s="122">
        <v>0</v>
      </c>
      <c r="Z2765" s="122">
        <v>0</v>
      </c>
      <c r="AA2765" s="122">
        <v>0</v>
      </c>
      <c r="AB2765" s="122">
        <v>0</v>
      </c>
      <c r="AC2765" s="122">
        <v>0</v>
      </c>
      <c r="AD2765" s="122">
        <v>0</v>
      </c>
      <c r="AE2765" s="122">
        <v>0</v>
      </c>
      <c r="AF2765" s="122">
        <v>0</v>
      </c>
      <c r="AG2765" s="122">
        <v>0</v>
      </c>
      <c r="AH2765" s="122">
        <v>0</v>
      </c>
      <c r="AI2765" s="122">
        <v>0</v>
      </c>
      <c r="AJ2765" s="122">
        <v>0</v>
      </c>
      <c r="AK2765" s="122">
        <v>0</v>
      </c>
      <c r="AL2765" s="122">
        <v>0</v>
      </c>
    </row>
    <row r="2766" spans="1:38" hidden="1" x14ac:dyDescent="0.25">
      <c r="A2766" s="122" t="s">
        <v>2035</v>
      </c>
      <c r="B2766" s="122">
        <v>1</v>
      </c>
      <c r="C2766" s="122" t="s">
        <v>2233</v>
      </c>
      <c r="D2766" s="122" t="s">
        <v>2136</v>
      </c>
      <c r="E2766" s="122">
        <v>51</v>
      </c>
      <c r="F2766" s="122">
        <v>0</v>
      </c>
      <c r="G2766" s="122">
        <v>0</v>
      </c>
      <c r="H2766" s="122">
        <v>0</v>
      </c>
      <c r="I2766" s="122">
        <v>0</v>
      </c>
      <c r="J2766" s="122">
        <v>0</v>
      </c>
      <c r="K2766" s="122">
        <v>0</v>
      </c>
      <c r="L2766" s="122">
        <v>0</v>
      </c>
      <c r="M2766" s="122">
        <v>0</v>
      </c>
      <c r="N2766" s="122">
        <v>0</v>
      </c>
      <c r="O2766" s="122">
        <v>0</v>
      </c>
      <c r="P2766" s="122">
        <v>0</v>
      </c>
      <c r="Q2766" s="122">
        <v>0</v>
      </c>
      <c r="R2766" s="122">
        <v>0</v>
      </c>
      <c r="S2766" s="122">
        <v>0</v>
      </c>
      <c r="T2766" s="122">
        <v>0</v>
      </c>
      <c r="U2766" s="122">
        <v>0</v>
      </c>
      <c r="V2766" s="122">
        <v>0</v>
      </c>
      <c r="W2766" s="122">
        <v>0</v>
      </c>
      <c r="X2766" s="122">
        <v>0</v>
      </c>
      <c r="Y2766" s="122">
        <v>0</v>
      </c>
      <c r="Z2766" s="122">
        <v>0</v>
      </c>
      <c r="AA2766" s="122">
        <v>0</v>
      </c>
      <c r="AB2766" s="122">
        <v>0</v>
      </c>
      <c r="AC2766" s="122">
        <v>0</v>
      </c>
      <c r="AD2766" s="122">
        <v>0</v>
      </c>
      <c r="AE2766" s="122">
        <v>0</v>
      </c>
      <c r="AF2766" s="122">
        <v>0</v>
      </c>
      <c r="AG2766" s="122">
        <v>0</v>
      </c>
      <c r="AH2766" s="122">
        <v>0</v>
      </c>
      <c r="AI2766" s="122">
        <v>0</v>
      </c>
      <c r="AJ2766" s="122">
        <v>0</v>
      </c>
      <c r="AK2766" s="122">
        <v>0</v>
      </c>
      <c r="AL2766" s="122">
        <v>0</v>
      </c>
    </row>
    <row r="2767" spans="1:38" hidden="1" x14ac:dyDescent="0.25">
      <c r="A2767" s="122" t="s">
        <v>2035</v>
      </c>
      <c r="B2767" s="122">
        <v>1</v>
      </c>
      <c r="C2767" s="122" t="s">
        <v>2233</v>
      </c>
      <c r="D2767" s="122" t="s">
        <v>2137</v>
      </c>
      <c r="E2767" s="122">
        <v>51</v>
      </c>
      <c r="F2767" s="122">
        <v>9.5339594005600006E-2</v>
      </c>
      <c r="G2767" s="122">
        <v>0.10037215769000001</v>
      </c>
      <c r="H2767" s="122">
        <v>8.1960066243999999E-2</v>
      </c>
      <c r="I2767" s="122">
        <v>9.90043657204E-2</v>
      </c>
      <c r="J2767" s="122">
        <v>0.1020422926348</v>
      </c>
      <c r="K2767" s="122">
        <v>0.13359093748</v>
      </c>
      <c r="L2767" s="122">
        <v>0.12783183699719999</v>
      </c>
      <c r="M2767" s="122">
        <v>0.1413688860948</v>
      </c>
      <c r="N2767" s="122">
        <v>0.1359054118884</v>
      </c>
      <c r="O2767" s="122">
        <v>8.0515852129999996E-2</v>
      </c>
      <c r="P2767" s="122">
        <v>6.3217260929200006E-2</v>
      </c>
      <c r="Q2767" s="122">
        <v>5.4223379504000002E-3</v>
      </c>
      <c r="R2767" s="122">
        <v>6.0427268355999998E-3</v>
      </c>
      <c r="S2767" s="122">
        <v>6.0729599027999999E-3</v>
      </c>
      <c r="T2767" s="122">
        <v>6.3626590972000003E-3</v>
      </c>
      <c r="U2767" s="122">
        <v>4.7387430719999998E-3</v>
      </c>
      <c r="V2767" s="122">
        <v>9.8124444039999993E-4</v>
      </c>
      <c r="W2767" s="122">
        <v>9.9759426199999991E-4</v>
      </c>
      <c r="X2767" s="122">
        <v>8.1512061120000002E-4</v>
      </c>
      <c r="Y2767" s="122">
        <v>7.1417904879999996E-4</v>
      </c>
      <c r="Z2767" s="122">
        <v>9.083728948E-4</v>
      </c>
      <c r="AA2767" s="122">
        <v>8.2558440440000001E-4</v>
      </c>
      <c r="AB2767" s="122">
        <v>9.5470424000000003E-4</v>
      </c>
      <c r="AC2767" s="122">
        <v>8.308753992E-4</v>
      </c>
      <c r="AD2767" s="122">
        <v>8.4633354680000003E-4</v>
      </c>
      <c r="AE2767" s="122">
        <v>5.4354479611599997E-2</v>
      </c>
      <c r="AF2767" s="122">
        <v>9.3738466306799995E-2</v>
      </c>
      <c r="AG2767" s="122">
        <v>9.47888729116E-2</v>
      </c>
      <c r="AH2767" s="122">
        <v>9.9634372252800002E-2</v>
      </c>
      <c r="AI2767" s="122">
        <v>9.6762056526800005E-2</v>
      </c>
      <c r="AJ2767" s="122">
        <v>8.7492184522399999E-2</v>
      </c>
      <c r="AK2767" s="122">
        <v>0.12528451041120001</v>
      </c>
      <c r="AL2767" s="122">
        <v>0</v>
      </c>
    </row>
    <row r="2768" spans="1:38" hidden="1" x14ac:dyDescent="0.25">
      <c r="A2768" s="122" t="s">
        <v>2035</v>
      </c>
      <c r="B2768" s="122">
        <v>1</v>
      </c>
      <c r="C2768" s="122" t="s">
        <v>2233</v>
      </c>
      <c r="D2768" s="122" t="s">
        <v>2138</v>
      </c>
      <c r="E2768" s="122">
        <v>51</v>
      </c>
      <c r="F2768" s="122">
        <v>0</v>
      </c>
      <c r="G2768" s="122">
        <v>0</v>
      </c>
      <c r="H2768" s="122">
        <v>0</v>
      </c>
      <c r="I2768" s="122">
        <v>0</v>
      </c>
      <c r="J2768" s="122">
        <v>0</v>
      </c>
      <c r="K2768" s="122">
        <v>0</v>
      </c>
      <c r="L2768" s="122">
        <v>0</v>
      </c>
      <c r="M2768" s="122">
        <v>0</v>
      </c>
      <c r="N2768" s="122">
        <v>0</v>
      </c>
      <c r="O2768" s="122">
        <v>0</v>
      </c>
      <c r="P2768" s="122">
        <v>0</v>
      </c>
      <c r="Q2768" s="122">
        <v>0</v>
      </c>
      <c r="R2768" s="122">
        <v>0</v>
      </c>
      <c r="S2768" s="122">
        <v>0</v>
      </c>
      <c r="T2768" s="122">
        <v>0</v>
      </c>
      <c r="U2768" s="122">
        <v>0</v>
      </c>
      <c r="V2768" s="122">
        <v>0</v>
      </c>
      <c r="W2768" s="122">
        <v>0</v>
      </c>
      <c r="X2768" s="122">
        <v>0</v>
      </c>
      <c r="Y2768" s="122">
        <v>0</v>
      </c>
      <c r="Z2768" s="122">
        <v>0</v>
      </c>
      <c r="AA2768" s="122">
        <v>0</v>
      </c>
      <c r="AB2768" s="122">
        <v>0</v>
      </c>
      <c r="AC2768" s="122">
        <v>0</v>
      </c>
      <c r="AD2768" s="122">
        <v>0</v>
      </c>
      <c r="AE2768" s="122">
        <v>0</v>
      </c>
      <c r="AF2768" s="122">
        <v>0</v>
      </c>
      <c r="AG2768" s="122">
        <v>0</v>
      </c>
      <c r="AH2768" s="122">
        <v>0</v>
      </c>
      <c r="AI2768" s="122">
        <v>0</v>
      </c>
      <c r="AJ2768" s="122">
        <v>0</v>
      </c>
      <c r="AK2768" s="122">
        <v>0</v>
      </c>
      <c r="AL2768" s="122">
        <v>0</v>
      </c>
    </row>
    <row r="2769" spans="1:38" hidden="1" x14ac:dyDescent="0.25">
      <c r="A2769" s="122" t="s">
        <v>2035</v>
      </c>
      <c r="B2769" s="122">
        <v>1</v>
      </c>
      <c r="C2769" s="122" t="s">
        <v>2233</v>
      </c>
      <c r="D2769" s="122" t="s">
        <v>2139</v>
      </c>
      <c r="E2769" s="122">
        <v>51</v>
      </c>
      <c r="F2769" s="122">
        <v>0</v>
      </c>
      <c r="G2769" s="122">
        <v>0</v>
      </c>
      <c r="H2769" s="122">
        <v>0</v>
      </c>
      <c r="I2769" s="122">
        <v>0</v>
      </c>
      <c r="J2769" s="122">
        <v>0</v>
      </c>
      <c r="K2769" s="122">
        <v>0</v>
      </c>
      <c r="L2769" s="122">
        <v>0</v>
      </c>
      <c r="M2769" s="122">
        <v>0</v>
      </c>
      <c r="N2769" s="122">
        <v>0</v>
      </c>
      <c r="O2769" s="122">
        <v>0</v>
      </c>
      <c r="P2769" s="122">
        <v>0</v>
      </c>
      <c r="Q2769" s="122">
        <v>0</v>
      </c>
      <c r="R2769" s="122">
        <v>0</v>
      </c>
      <c r="S2769" s="122">
        <v>0</v>
      </c>
      <c r="T2769" s="122">
        <v>0</v>
      </c>
      <c r="U2769" s="122">
        <v>0</v>
      </c>
      <c r="V2769" s="122">
        <v>0</v>
      </c>
      <c r="W2769" s="122">
        <v>0</v>
      </c>
      <c r="X2769" s="122">
        <v>0</v>
      </c>
      <c r="Y2769" s="122">
        <v>0</v>
      </c>
      <c r="Z2769" s="122">
        <v>0</v>
      </c>
      <c r="AA2769" s="122">
        <v>0</v>
      </c>
      <c r="AB2769" s="122">
        <v>0</v>
      </c>
      <c r="AC2769" s="122">
        <v>0</v>
      </c>
      <c r="AD2769" s="122">
        <v>0</v>
      </c>
      <c r="AE2769" s="122">
        <v>0</v>
      </c>
      <c r="AF2769" s="122">
        <v>0</v>
      </c>
      <c r="AG2769" s="122">
        <v>0</v>
      </c>
      <c r="AH2769" s="122">
        <v>0</v>
      </c>
      <c r="AI2769" s="122">
        <v>0</v>
      </c>
      <c r="AJ2769" s="122">
        <v>0</v>
      </c>
      <c r="AK2769" s="122">
        <v>0</v>
      </c>
      <c r="AL2769" s="122">
        <v>0</v>
      </c>
    </row>
    <row r="2770" spans="1:38" hidden="1" x14ac:dyDescent="0.25">
      <c r="A2770" s="122" t="s">
        <v>2035</v>
      </c>
      <c r="B2770" s="122">
        <v>1</v>
      </c>
      <c r="C2770" s="122" t="s">
        <v>2233</v>
      </c>
      <c r="D2770" s="122" t="s">
        <v>2140</v>
      </c>
      <c r="E2770" s="122">
        <v>51</v>
      </c>
      <c r="F2770" s="122">
        <v>0</v>
      </c>
      <c r="G2770" s="122">
        <v>0</v>
      </c>
      <c r="H2770" s="122">
        <v>0</v>
      </c>
      <c r="I2770" s="122">
        <v>0</v>
      </c>
      <c r="J2770" s="122">
        <v>0</v>
      </c>
      <c r="K2770" s="122">
        <v>0</v>
      </c>
      <c r="L2770" s="122">
        <v>0</v>
      </c>
      <c r="M2770" s="122">
        <v>0</v>
      </c>
      <c r="N2770" s="122">
        <v>0</v>
      </c>
      <c r="O2770" s="122">
        <v>0</v>
      </c>
      <c r="P2770" s="122">
        <v>0</v>
      </c>
      <c r="Q2770" s="122">
        <v>0</v>
      </c>
      <c r="R2770" s="122">
        <v>0</v>
      </c>
      <c r="S2770" s="122">
        <v>0</v>
      </c>
      <c r="T2770" s="122">
        <v>0</v>
      </c>
      <c r="U2770" s="122">
        <v>0</v>
      </c>
      <c r="V2770" s="122">
        <v>0</v>
      </c>
      <c r="W2770" s="122">
        <v>0</v>
      </c>
      <c r="X2770" s="122">
        <v>0</v>
      </c>
      <c r="Y2770" s="122">
        <v>0</v>
      </c>
      <c r="Z2770" s="122">
        <v>0</v>
      </c>
      <c r="AA2770" s="122">
        <v>0</v>
      </c>
      <c r="AB2770" s="122">
        <v>0</v>
      </c>
      <c r="AC2770" s="122">
        <v>0</v>
      </c>
      <c r="AD2770" s="122">
        <v>0</v>
      </c>
      <c r="AE2770" s="122">
        <v>0</v>
      </c>
      <c r="AF2770" s="122">
        <v>0</v>
      </c>
      <c r="AG2770" s="122">
        <v>0</v>
      </c>
      <c r="AH2770" s="122">
        <v>0</v>
      </c>
      <c r="AI2770" s="122">
        <v>0</v>
      </c>
      <c r="AJ2770" s="122">
        <v>0</v>
      </c>
      <c r="AK2770" s="122">
        <v>0</v>
      </c>
      <c r="AL2770" s="122">
        <v>0</v>
      </c>
    </row>
    <row r="2771" spans="1:38" hidden="1" x14ac:dyDescent="0.25">
      <c r="A2771" s="122" t="s">
        <v>2035</v>
      </c>
      <c r="B2771" s="122">
        <v>1</v>
      </c>
      <c r="C2771" s="122" t="s">
        <v>2233</v>
      </c>
      <c r="D2771" s="122" t="s">
        <v>2141</v>
      </c>
      <c r="E2771" s="122">
        <v>51</v>
      </c>
      <c r="F2771" s="122">
        <v>0</v>
      </c>
      <c r="G2771" s="122">
        <v>0</v>
      </c>
      <c r="H2771" s="122">
        <v>0</v>
      </c>
      <c r="I2771" s="122">
        <v>0</v>
      </c>
      <c r="J2771" s="122">
        <v>0</v>
      </c>
      <c r="K2771" s="122">
        <v>0</v>
      </c>
      <c r="L2771" s="122">
        <v>0</v>
      </c>
      <c r="M2771" s="122">
        <v>0</v>
      </c>
      <c r="N2771" s="122">
        <v>0</v>
      </c>
      <c r="O2771" s="122">
        <v>0</v>
      </c>
      <c r="P2771" s="122">
        <v>0</v>
      </c>
      <c r="Q2771" s="122">
        <v>0</v>
      </c>
      <c r="R2771" s="122">
        <v>0</v>
      </c>
      <c r="S2771" s="122">
        <v>0</v>
      </c>
      <c r="T2771" s="122">
        <v>0</v>
      </c>
      <c r="U2771" s="122">
        <v>0</v>
      </c>
      <c r="V2771" s="122">
        <v>0</v>
      </c>
      <c r="W2771" s="122">
        <v>0</v>
      </c>
      <c r="X2771" s="122">
        <v>0</v>
      </c>
      <c r="Y2771" s="122">
        <v>0</v>
      </c>
      <c r="Z2771" s="122">
        <v>0</v>
      </c>
      <c r="AA2771" s="122">
        <v>0</v>
      </c>
      <c r="AB2771" s="122">
        <v>0</v>
      </c>
      <c r="AC2771" s="122">
        <v>0</v>
      </c>
      <c r="AD2771" s="122">
        <v>0</v>
      </c>
      <c r="AE2771" s="122">
        <v>0</v>
      </c>
      <c r="AF2771" s="122">
        <v>0</v>
      </c>
      <c r="AG2771" s="122">
        <v>0</v>
      </c>
      <c r="AH2771" s="122">
        <v>0</v>
      </c>
      <c r="AI2771" s="122">
        <v>0</v>
      </c>
      <c r="AJ2771" s="122">
        <v>0</v>
      </c>
      <c r="AK2771" s="122">
        <v>0</v>
      </c>
      <c r="AL2771" s="122">
        <v>0</v>
      </c>
    </row>
    <row r="2772" spans="1:38" hidden="1" x14ac:dyDescent="0.25">
      <c r="A2772" s="122" t="s">
        <v>2035</v>
      </c>
      <c r="B2772" s="122">
        <v>1</v>
      </c>
      <c r="C2772" s="122" t="s">
        <v>2233</v>
      </c>
      <c r="D2772" s="122" t="s">
        <v>2142</v>
      </c>
      <c r="E2772" s="122">
        <v>51</v>
      </c>
      <c r="F2772" s="122">
        <v>0</v>
      </c>
      <c r="G2772" s="122">
        <v>0</v>
      </c>
      <c r="H2772" s="122">
        <v>0</v>
      </c>
      <c r="I2772" s="122">
        <v>0</v>
      </c>
      <c r="J2772" s="122">
        <v>0</v>
      </c>
      <c r="K2772" s="122">
        <v>0</v>
      </c>
      <c r="L2772" s="122">
        <v>0</v>
      </c>
      <c r="M2772" s="122">
        <v>0</v>
      </c>
      <c r="N2772" s="122">
        <v>0</v>
      </c>
      <c r="O2772" s="122">
        <v>0</v>
      </c>
      <c r="P2772" s="122">
        <v>0</v>
      </c>
      <c r="Q2772" s="122">
        <v>0</v>
      </c>
      <c r="R2772" s="122">
        <v>0</v>
      </c>
      <c r="S2772" s="122">
        <v>0</v>
      </c>
      <c r="T2772" s="122">
        <v>0</v>
      </c>
      <c r="U2772" s="122">
        <v>0</v>
      </c>
      <c r="V2772" s="122">
        <v>0</v>
      </c>
      <c r="W2772" s="122">
        <v>0</v>
      </c>
      <c r="X2772" s="122">
        <v>0</v>
      </c>
      <c r="Y2772" s="122">
        <v>0</v>
      </c>
      <c r="Z2772" s="122">
        <v>0</v>
      </c>
      <c r="AA2772" s="122">
        <v>0</v>
      </c>
      <c r="AB2772" s="122">
        <v>0</v>
      </c>
      <c r="AC2772" s="122">
        <v>0</v>
      </c>
      <c r="AD2772" s="122">
        <v>0</v>
      </c>
      <c r="AE2772" s="122">
        <v>0</v>
      </c>
      <c r="AF2772" s="122">
        <v>0</v>
      </c>
      <c r="AG2772" s="122">
        <v>0</v>
      </c>
      <c r="AH2772" s="122">
        <v>0</v>
      </c>
      <c r="AI2772" s="122">
        <v>0</v>
      </c>
      <c r="AJ2772" s="122">
        <v>0</v>
      </c>
      <c r="AK2772" s="122">
        <v>0</v>
      </c>
      <c r="AL2772" s="122">
        <v>0</v>
      </c>
    </row>
    <row r="2773" spans="1:38" hidden="1" x14ac:dyDescent="0.25">
      <c r="A2773" s="122" t="s">
        <v>2035</v>
      </c>
      <c r="B2773" s="122">
        <v>1</v>
      </c>
      <c r="C2773" s="122" t="s">
        <v>2233</v>
      </c>
      <c r="D2773" s="122" t="s">
        <v>2143</v>
      </c>
      <c r="E2773" s="122">
        <v>51</v>
      </c>
      <c r="F2773" s="122">
        <v>0</v>
      </c>
      <c r="G2773" s="122">
        <v>0</v>
      </c>
      <c r="H2773" s="122">
        <v>0</v>
      </c>
      <c r="I2773" s="122">
        <v>0</v>
      </c>
      <c r="J2773" s="122">
        <v>0</v>
      </c>
      <c r="K2773" s="122">
        <v>0</v>
      </c>
      <c r="L2773" s="122">
        <v>0</v>
      </c>
      <c r="M2773" s="122">
        <v>0</v>
      </c>
      <c r="N2773" s="122">
        <v>0</v>
      </c>
      <c r="O2773" s="122">
        <v>0</v>
      </c>
      <c r="P2773" s="122">
        <v>0</v>
      </c>
      <c r="Q2773" s="122">
        <v>0</v>
      </c>
      <c r="R2773" s="122">
        <v>0</v>
      </c>
      <c r="S2773" s="122">
        <v>0</v>
      </c>
      <c r="T2773" s="122">
        <v>0</v>
      </c>
      <c r="U2773" s="122">
        <v>0</v>
      </c>
      <c r="V2773" s="122">
        <v>0</v>
      </c>
      <c r="W2773" s="122">
        <v>0</v>
      </c>
      <c r="X2773" s="122">
        <v>0</v>
      </c>
      <c r="Y2773" s="122">
        <v>0</v>
      </c>
      <c r="Z2773" s="122">
        <v>0</v>
      </c>
      <c r="AA2773" s="122">
        <v>0</v>
      </c>
      <c r="AB2773" s="122">
        <v>0</v>
      </c>
      <c r="AC2773" s="122">
        <v>0</v>
      </c>
      <c r="AD2773" s="122">
        <v>0</v>
      </c>
      <c r="AE2773" s="122">
        <v>0</v>
      </c>
      <c r="AF2773" s="122">
        <v>0</v>
      </c>
      <c r="AG2773" s="122">
        <v>0</v>
      </c>
      <c r="AH2773" s="122">
        <v>0</v>
      </c>
      <c r="AI2773" s="122">
        <v>0</v>
      </c>
      <c r="AJ2773" s="122">
        <v>0</v>
      </c>
      <c r="AK2773" s="122">
        <v>0</v>
      </c>
      <c r="AL2773" s="122">
        <v>0</v>
      </c>
    </row>
    <row r="2774" spans="1:38" hidden="1" x14ac:dyDescent="0.25">
      <c r="A2774" s="122" t="s">
        <v>2035</v>
      </c>
      <c r="B2774" s="122">
        <v>1</v>
      </c>
      <c r="C2774" s="122" t="s">
        <v>2233</v>
      </c>
      <c r="D2774" s="122" t="s">
        <v>2177</v>
      </c>
      <c r="E2774" s="122">
        <v>51</v>
      </c>
      <c r="F2774" s="122">
        <v>0</v>
      </c>
      <c r="G2774" s="122">
        <v>0</v>
      </c>
      <c r="H2774" s="122">
        <v>0</v>
      </c>
      <c r="I2774" s="122">
        <v>0</v>
      </c>
      <c r="J2774" s="122">
        <v>0</v>
      </c>
      <c r="K2774" s="122">
        <v>0</v>
      </c>
      <c r="L2774" s="122">
        <v>0</v>
      </c>
      <c r="M2774" s="122">
        <v>0</v>
      </c>
      <c r="N2774" s="122">
        <v>0</v>
      </c>
      <c r="O2774" s="122">
        <v>0</v>
      </c>
      <c r="P2774" s="122">
        <v>0</v>
      </c>
      <c r="Q2774" s="122">
        <v>0</v>
      </c>
      <c r="R2774" s="122">
        <v>0</v>
      </c>
      <c r="S2774" s="122">
        <v>0</v>
      </c>
      <c r="T2774" s="122">
        <v>0</v>
      </c>
      <c r="U2774" s="122">
        <v>0</v>
      </c>
      <c r="V2774" s="122">
        <v>0</v>
      </c>
      <c r="W2774" s="122">
        <v>0</v>
      </c>
      <c r="X2774" s="122">
        <v>0</v>
      </c>
      <c r="Y2774" s="122">
        <v>0</v>
      </c>
      <c r="Z2774" s="122">
        <v>0</v>
      </c>
      <c r="AA2774" s="122">
        <v>0</v>
      </c>
      <c r="AB2774" s="122">
        <v>0</v>
      </c>
      <c r="AC2774" s="122">
        <v>0</v>
      </c>
      <c r="AD2774" s="122">
        <v>0</v>
      </c>
      <c r="AE2774" s="122">
        <v>0</v>
      </c>
      <c r="AF2774" s="122">
        <v>0</v>
      </c>
      <c r="AG2774" s="122">
        <v>0</v>
      </c>
      <c r="AH2774" s="122">
        <v>0</v>
      </c>
      <c r="AI2774" s="122">
        <v>0</v>
      </c>
      <c r="AJ2774" s="122">
        <v>0</v>
      </c>
      <c r="AK2774" s="122">
        <v>0</v>
      </c>
      <c r="AL2774" s="122">
        <v>0</v>
      </c>
    </row>
    <row r="2775" spans="1:38" hidden="1" x14ac:dyDescent="0.25">
      <c r="A2775" s="122" t="s">
        <v>2035</v>
      </c>
      <c r="B2775" s="122">
        <v>1</v>
      </c>
      <c r="C2775" s="122" t="s">
        <v>2233</v>
      </c>
      <c r="D2775" s="122" t="s">
        <v>2144</v>
      </c>
      <c r="E2775" s="122">
        <v>51</v>
      </c>
      <c r="F2775" s="122">
        <v>0</v>
      </c>
      <c r="G2775" s="122">
        <v>0</v>
      </c>
      <c r="H2775" s="122">
        <v>0</v>
      </c>
      <c r="I2775" s="122">
        <v>0</v>
      </c>
      <c r="J2775" s="122">
        <v>0</v>
      </c>
      <c r="K2775" s="122">
        <v>0</v>
      </c>
      <c r="L2775" s="122">
        <v>0</v>
      </c>
      <c r="M2775" s="122">
        <v>0</v>
      </c>
      <c r="N2775" s="122">
        <v>0</v>
      </c>
      <c r="O2775" s="122">
        <v>0</v>
      </c>
      <c r="P2775" s="122">
        <v>0</v>
      </c>
      <c r="Q2775" s="122">
        <v>0</v>
      </c>
      <c r="R2775" s="122">
        <v>0</v>
      </c>
      <c r="S2775" s="122">
        <v>0</v>
      </c>
      <c r="T2775" s="122">
        <v>0</v>
      </c>
      <c r="U2775" s="122">
        <v>0</v>
      </c>
      <c r="V2775" s="122">
        <v>0</v>
      </c>
      <c r="W2775" s="122">
        <v>0</v>
      </c>
      <c r="X2775" s="122">
        <v>0</v>
      </c>
      <c r="Y2775" s="122">
        <v>0</v>
      </c>
      <c r="Z2775" s="122">
        <v>0</v>
      </c>
      <c r="AA2775" s="122">
        <v>0</v>
      </c>
      <c r="AB2775" s="122">
        <v>0</v>
      </c>
      <c r="AC2775" s="122">
        <v>0</v>
      </c>
      <c r="AD2775" s="122">
        <v>0</v>
      </c>
      <c r="AE2775" s="122">
        <v>0</v>
      </c>
      <c r="AF2775" s="122">
        <v>0</v>
      </c>
      <c r="AG2775" s="122">
        <v>0</v>
      </c>
      <c r="AH2775" s="122">
        <v>0</v>
      </c>
      <c r="AI2775" s="122">
        <v>0</v>
      </c>
      <c r="AJ2775" s="122">
        <v>0</v>
      </c>
      <c r="AK2775" s="122">
        <v>0</v>
      </c>
      <c r="AL2775" s="122">
        <v>0</v>
      </c>
    </row>
    <row r="2776" spans="1:38" hidden="1" x14ac:dyDescent="0.25">
      <c r="A2776" s="122" t="s">
        <v>2035</v>
      </c>
      <c r="B2776" s="122">
        <v>1</v>
      </c>
      <c r="C2776" s="122" t="s">
        <v>2233</v>
      </c>
      <c r="D2776" s="122" t="s">
        <v>2145</v>
      </c>
      <c r="E2776" s="122">
        <v>51</v>
      </c>
      <c r="F2776" s="122">
        <v>0</v>
      </c>
      <c r="G2776" s="122">
        <v>0</v>
      </c>
      <c r="H2776" s="122">
        <v>0</v>
      </c>
      <c r="I2776" s="122">
        <v>0</v>
      </c>
      <c r="J2776" s="122">
        <v>0</v>
      </c>
      <c r="K2776" s="122">
        <v>0</v>
      </c>
      <c r="L2776" s="122">
        <v>0</v>
      </c>
      <c r="M2776" s="122">
        <v>0</v>
      </c>
      <c r="N2776" s="122">
        <v>0</v>
      </c>
      <c r="O2776" s="122">
        <v>0</v>
      </c>
      <c r="P2776" s="122">
        <v>0</v>
      </c>
      <c r="Q2776" s="122">
        <v>0</v>
      </c>
      <c r="R2776" s="122">
        <v>0</v>
      </c>
      <c r="S2776" s="122">
        <v>0</v>
      </c>
      <c r="T2776" s="122">
        <v>0</v>
      </c>
      <c r="U2776" s="122">
        <v>0</v>
      </c>
      <c r="V2776" s="122">
        <v>0</v>
      </c>
      <c r="W2776" s="122">
        <v>0</v>
      </c>
      <c r="X2776" s="122">
        <v>0</v>
      </c>
      <c r="Y2776" s="122">
        <v>0</v>
      </c>
      <c r="Z2776" s="122">
        <v>0</v>
      </c>
      <c r="AA2776" s="122">
        <v>0</v>
      </c>
      <c r="AB2776" s="122">
        <v>0</v>
      </c>
      <c r="AC2776" s="122">
        <v>0</v>
      </c>
      <c r="AD2776" s="122">
        <v>0</v>
      </c>
      <c r="AE2776" s="122">
        <v>0</v>
      </c>
      <c r="AF2776" s="122">
        <v>0</v>
      </c>
      <c r="AG2776" s="122">
        <v>0</v>
      </c>
      <c r="AH2776" s="122">
        <v>0</v>
      </c>
      <c r="AI2776" s="122">
        <v>0</v>
      </c>
      <c r="AJ2776" s="122">
        <v>0</v>
      </c>
      <c r="AK2776" s="122">
        <v>0</v>
      </c>
      <c r="AL2776" s="122">
        <v>0</v>
      </c>
    </row>
    <row r="2777" spans="1:38" hidden="1" x14ac:dyDescent="0.25">
      <c r="A2777" s="122" t="s">
        <v>2035</v>
      </c>
      <c r="B2777" s="122">
        <v>1</v>
      </c>
      <c r="C2777" s="122" t="s">
        <v>2233</v>
      </c>
      <c r="D2777" s="122" t="s">
        <v>2146</v>
      </c>
      <c r="E2777" s="122">
        <v>51</v>
      </c>
      <c r="F2777" s="122">
        <v>0</v>
      </c>
      <c r="G2777" s="122">
        <v>0</v>
      </c>
      <c r="H2777" s="122">
        <v>0</v>
      </c>
      <c r="I2777" s="122">
        <v>0</v>
      </c>
      <c r="J2777" s="122">
        <v>0</v>
      </c>
      <c r="K2777" s="122">
        <v>0</v>
      </c>
      <c r="L2777" s="122">
        <v>0</v>
      </c>
      <c r="M2777" s="122">
        <v>0</v>
      </c>
      <c r="N2777" s="122">
        <v>0</v>
      </c>
      <c r="O2777" s="122">
        <v>0</v>
      </c>
      <c r="P2777" s="122">
        <v>0</v>
      </c>
      <c r="Q2777" s="122">
        <v>0</v>
      </c>
      <c r="R2777" s="122">
        <v>0</v>
      </c>
      <c r="S2777" s="122">
        <v>0</v>
      </c>
      <c r="T2777" s="122">
        <v>0</v>
      </c>
      <c r="U2777" s="122">
        <v>0</v>
      </c>
      <c r="V2777" s="122">
        <v>0</v>
      </c>
      <c r="W2777" s="122">
        <v>0</v>
      </c>
      <c r="X2777" s="122">
        <v>0</v>
      </c>
      <c r="Y2777" s="122">
        <v>0</v>
      </c>
      <c r="Z2777" s="122">
        <v>0</v>
      </c>
      <c r="AA2777" s="122">
        <v>0</v>
      </c>
      <c r="AB2777" s="122">
        <v>0</v>
      </c>
      <c r="AC2777" s="122">
        <v>0</v>
      </c>
      <c r="AD2777" s="122">
        <v>0</v>
      </c>
      <c r="AE2777" s="122">
        <v>0</v>
      </c>
      <c r="AF2777" s="122">
        <v>0</v>
      </c>
      <c r="AG2777" s="122">
        <v>0</v>
      </c>
      <c r="AH2777" s="122">
        <v>0</v>
      </c>
      <c r="AI2777" s="122">
        <v>0</v>
      </c>
      <c r="AJ2777" s="122">
        <v>0</v>
      </c>
      <c r="AK2777" s="122">
        <v>0</v>
      </c>
      <c r="AL2777" s="122">
        <v>0</v>
      </c>
    </row>
    <row r="2778" spans="1:38" hidden="1" x14ac:dyDescent="0.25">
      <c r="A2778" s="122" t="s">
        <v>2035</v>
      </c>
      <c r="B2778" s="122">
        <v>1</v>
      </c>
      <c r="C2778" s="122" t="s">
        <v>2233</v>
      </c>
      <c r="D2778" s="122" t="s">
        <v>2147</v>
      </c>
      <c r="E2778" s="122">
        <v>51</v>
      </c>
      <c r="F2778" s="122">
        <v>0</v>
      </c>
      <c r="G2778" s="122">
        <v>0</v>
      </c>
      <c r="H2778" s="122">
        <v>0</v>
      </c>
      <c r="I2778" s="122">
        <v>0</v>
      </c>
      <c r="J2778" s="122">
        <v>0</v>
      </c>
      <c r="K2778" s="122">
        <v>0</v>
      </c>
      <c r="L2778" s="122">
        <v>0</v>
      </c>
      <c r="M2778" s="122">
        <v>0</v>
      </c>
      <c r="N2778" s="122">
        <v>0</v>
      </c>
      <c r="O2778" s="122">
        <v>0</v>
      </c>
      <c r="P2778" s="122">
        <v>0</v>
      </c>
      <c r="Q2778" s="122">
        <v>0</v>
      </c>
      <c r="R2778" s="122">
        <v>0</v>
      </c>
      <c r="S2778" s="122">
        <v>0</v>
      </c>
      <c r="T2778" s="122">
        <v>0</v>
      </c>
      <c r="U2778" s="122">
        <v>0</v>
      </c>
      <c r="V2778" s="122">
        <v>0</v>
      </c>
      <c r="W2778" s="122">
        <v>0</v>
      </c>
      <c r="X2778" s="122">
        <v>0</v>
      </c>
      <c r="Y2778" s="122">
        <v>0</v>
      </c>
      <c r="Z2778" s="122">
        <v>0</v>
      </c>
      <c r="AA2778" s="122">
        <v>0</v>
      </c>
      <c r="AB2778" s="122">
        <v>0</v>
      </c>
      <c r="AC2778" s="122">
        <v>0</v>
      </c>
      <c r="AD2778" s="122">
        <v>0</v>
      </c>
      <c r="AE2778" s="122">
        <v>0</v>
      </c>
      <c r="AF2778" s="122">
        <v>0</v>
      </c>
      <c r="AG2778" s="122">
        <v>0</v>
      </c>
      <c r="AH2778" s="122">
        <v>0</v>
      </c>
      <c r="AI2778" s="122">
        <v>0</v>
      </c>
      <c r="AJ2778" s="122">
        <v>0</v>
      </c>
      <c r="AK2778" s="122">
        <v>0</v>
      </c>
      <c r="AL2778" s="122">
        <v>0</v>
      </c>
    </row>
    <row r="2779" spans="1:38" hidden="1" x14ac:dyDescent="0.25">
      <c r="A2779" s="122" t="s">
        <v>2035</v>
      </c>
      <c r="B2779" s="122">
        <v>1</v>
      </c>
      <c r="C2779" s="122" t="s">
        <v>2233</v>
      </c>
      <c r="D2779" s="122" t="s">
        <v>475</v>
      </c>
      <c r="E2779" s="122">
        <v>51</v>
      </c>
      <c r="F2779" s="122">
        <v>0</v>
      </c>
      <c r="G2779" s="122">
        <v>0</v>
      </c>
      <c r="H2779" s="122">
        <v>0</v>
      </c>
      <c r="I2779" s="122">
        <v>0</v>
      </c>
      <c r="J2779" s="122">
        <v>0</v>
      </c>
      <c r="K2779" s="122">
        <v>0</v>
      </c>
      <c r="L2779" s="122">
        <v>0</v>
      </c>
      <c r="M2779" s="122">
        <v>0</v>
      </c>
      <c r="N2779" s="122">
        <v>0</v>
      </c>
      <c r="O2779" s="122">
        <v>0</v>
      </c>
      <c r="P2779" s="122">
        <v>0</v>
      </c>
      <c r="Q2779" s="122">
        <v>0</v>
      </c>
      <c r="R2779" s="122">
        <v>0</v>
      </c>
      <c r="S2779" s="122">
        <v>0</v>
      </c>
      <c r="T2779" s="122">
        <v>0</v>
      </c>
      <c r="U2779" s="122">
        <v>0</v>
      </c>
      <c r="V2779" s="122">
        <v>0</v>
      </c>
      <c r="W2779" s="122">
        <v>0</v>
      </c>
      <c r="X2779" s="122">
        <v>0</v>
      </c>
      <c r="Y2779" s="122">
        <v>0</v>
      </c>
      <c r="Z2779" s="122">
        <v>0</v>
      </c>
      <c r="AA2779" s="122">
        <v>0</v>
      </c>
      <c r="AB2779" s="122">
        <v>0</v>
      </c>
      <c r="AC2779" s="122">
        <v>0</v>
      </c>
      <c r="AD2779" s="122">
        <v>0</v>
      </c>
      <c r="AE2779" s="122">
        <v>0</v>
      </c>
      <c r="AF2779" s="122">
        <v>0</v>
      </c>
      <c r="AG2779" s="122">
        <v>0</v>
      </c>
      <c r="AH2779" s="122">
        <v>0</v>
      </c>
      <c r="AI2779" s="122">
        <v>0</v>
      </c>
      <c r="AJ2779" s="122">
        <v>0</v>
      </c>
      <c r="AK2779" s="122">
        <v>0</v>
      </c>
      <c r="AL2779" s="122">
        <v>0</v>
      </c>
    </row>
    <row r="2780" spans="1:38" hidden="1" x14ac:dyDescent="0.25">
      <c r="A2780" s="122" t="s">
        <v>2035</v>
      </c>
      <c r="B2780" s="122">
        <v>1</v>
      </c>
      <c r="C2780" s="122" t="s">
        <v>2233</v>
      </c>
      <c r="D2780" s="122" t="s">
        <v>2148</v>
      </c>
      <c r="E2780" s="122">
        <v>51</v>
      </c>
      <c r="F2780" s="122">
        <v>0</v>
      </c>
      <c r="G2780" s="122">
        <v>0</v>
      </c>
      <c r="H2780" s="122">
        <v>0</v>
      </c>
      <c r="I2780" s="122">
        <v>0</v>
      </c>
      <c r="J2780" s="122">
        <v>0</v>
      </c>
      <c r="K2780" s="122">
        <v>0</v>
      </c>
      <c r="L2780" s="122">
        <v>0</v>
      </c>
      <c r="M2780" s="122">
        <v>0</v>
      </c>
      <c r="N2780" s="122">
        <v>0</v>
      </c>
      <c r="O2780" s="122">
        <v>0</v>
      </c>
      <c r="P2780" s="122">
        <v>0</v>
      </c>
      <c r="Q2780" s="122">
        <v>0</v>
      </c>
      <c r="R2780" s="122">
        <v>0</v>
      </c>
      <c r="S2780" s="122">
        <v>0</v>
      </c>
      <c r="T2780" s="122">
        <v>0</v>
      </c>
      <c r="U2780" s="122">
        <v>0</v>
      </c>
      <c r="V2780" s="122">
        <v>0</v>
      </c>
      <c r="W2780" s="122">
        <v>0</v>
      </c>
      <c r="X2780" s="122">
        <v>0</v>
      </c>
      <c r="Y2780" s="122">
        <v>0</v>
      </c>
      <c r="Z2780" s="122">
        <v>0</v>
      </c>
      <c r="AA2780" s="122">
        <v>0</v>
      </c>
      <c r="AB2780" s="122">
        <v>0</v>
      </c>
      <c r="AC2780" s="122">
        <v>0</v>
      </c>
      <c r="AD2780" s="122">
        <v>0</v>
      </c>
      <c r="AE2780" s="122">
        <v>0</v>
      </c>
      <c r="AF2780" s="122">
        <v>0</v>
      </c>
      <c r="AG2780" s="122">
        <v>0</v>
      </c>
      <c r="AH2780" s="122">
        <v>0</v>
      </c>
      <c r="AI2780" s="122">
        <v>0</v>
      </c>
      <c r="AJ2780" s="122">
        <v>0</v>
      </c>
      <c r="AK2780" s="122">
        <v>0</v>
      </c>
      <c r="AL2780" s="122">
        <v>0</v>
      </c>
    </row>
    <row r="2781" spans="1:38" hidden="1" x14ac:dyDescent="0.25">
      <c r="A2781" s="122" t="s">
        <v>2035</v>
      </c>
      <c r="B2781" s="122">
        <v>1</v>
      </c>
      <c r="C2781" s="122" t="s">
        <v>2233</v>
      </c>
      <c r="D2781" s="122" t="s">
        <v>2149</v>
      </c>
      <c r="E2781" s="122">
        <v>51</v>
      </c>
      <c r="F2781" s="122">
        <v>0</v>
      </c>
      <c r="G2781" s="122">
        <v>0</v>
      </c>
      <c r="H2781" s="122">
        <v>0</v>
      </c>
      <c r="I2781" s="122">
        <v>0</v>
      </c>
      <c r="J2781" s="122">
        <v>0</v>
      </c>
      <c r="K2781" s="122">
        <v>0</v>
      </c>
      <c r="L2781" s="122">
        <v>0</v>
      </c>
      <c r="M2781" s="122">
        <v>0</v>
      </c>
      <c r="N2781" s="122">
        <v>0</v>
      </c>
      <c r="O2781" s="122">
        <v>0</v>
      </c>
      <c r="P2781" s="122">
        <v>0</v>
      </c>
      <c r="Q2781" s="122">
        <v>0</v>
      </c>
      <c r="R2781" s="122">
        <v>0</v>
      </c>
      <c r="S2781" s="122">
        <v>0</v>
      </c>
      <c r="T2781" s="122">
        <v>0</v>
      </c>
      <c r="U2781" s="122">
        <v>0</v>
      </c>
      <c r="V2781" s="122">
        <v>0</v>
      </c>
      <c r="W2781" s="122">
        <v>0</v>
      </c>
      <c r="X2781" s="122">
        <v>0</v>
      </c>
      <c r="Y2781" s="122">
        <v>0</v>
      </c>
      <c r="Z2781" s="122">
        <v>0</v>
      </c>
      <c r="AA2781" s="122">
        <v>0</v>
      </c>
      <c r="AB2781" s="122">
        <v>0</v>
      </c>
      <c r="AC2781" s="122">
        <v>0</v>
      </c>
      <c r="AD2781" s="122">
        <v>0</v>
      </c>
      <c r="AE2781" s="122">
        <v>0</v>
      </c>
      <c r="AF2781" s="122">
        <v>0</v>
      </c>
      <c r="AG2781" s="122">
        <v>0</v>
      </c>
      <c r="AH2781" s="122">
        <v>0</v>
      </c>
      <c r="AI2781" s="122">
        <v>0</v>
      </c>
      <c r="AJ2781" s="122">
        <v>0</v>
      </c>
      <c r="AK2781" s="122">
        <v>0</v>
      </c>
      <c r="AL2781" s="122">
        <v>0</v>
      </c>
    </row>
    <row r="2782" spans="1:38" hidden="1" x14ac:dyDescent="0.25">
      <c r="A2782" s="122" t="s">
        <v>2035</v>
      </c>
      <c r="B2782" s="122">
        <v>1</v>
      </c>
      <c r="C2782" s="122" t="s">
        <v>2233</v>
      </c>
      <c r="D2782" s="122" t="s">
        <v>2150</v>
      </c>
      <c r="E2782" s="122">
        <v>51</v>
      </c>
      <c r="F2782" s="122">
        <v>0</v>
      </c>
      <c r="G2782" s="122">
        <v>0</v>
      </c>
      <c r="H2782" s="122">
        <v>0</v>
      </c>
      <c r="I2782" s="122">
        <v>0</v>
      </c>
      <c r="J2782" s="122">
        <v>0</v>
      </c>
      <c r="K2782" s="122">
        <v>0</v>
      </c>
      <c r="L2782" s="122">
        <v>0</v>
      </c>
      <c r="M2782" s="122">
        <v>0</v>
      </c>
      <c r="N2782" s="122">
        <v>0</v>
      </c>
      <c r="O2782" s="122">
        <v>0</v>
      </c>
      <c r="P2782" s="122">
        <v>0</v>
      </c>
      <c r="Q2782" s="122">
        <v>0</v>
      </c>
      <c r="R2782" s="122">
        <v>0</v>
      </c>
      <c r="S2782" s="122">
        <v>0</v>
      </c>
      <c r="T2782" s="122">
        <v>0</v>
      </c>
      <c r="U2782" s="122">
        <v>0</v>
      </c>
      <c r="V2782" s="122">
        <v>0</v>
      </c>
      <c r="W2782" s="122">
        <v>0</v>
      </c>
      <c r="X2782" s="122">
        <v>0</v>
      </c>
      <c r="Y2782" s="122">
        <v>0</v>
      </c>
      <c r="Z2782" s="122">
        <v>0</v>
      </c>
      <c r="AA2782" s="122">
        <v>0</v>
      </c>
      <c r="AB2782" s="122">
        <v>0</v>
      </c>
      <c r="AC2782" s="122">
        <v>0</v>
      </c>
      <c r="AD2782" s="122">
        <v>0</v>
      </c>
      <c r="AE2782" s="122">
        <v>0</v>
      </c>
      <c r="AF2782" s="122">
        <v>0</v>
      </c>
      <c r="AG2782" s="122">
        <v>0</v>
      </c>
      <c r="AH2782" s="122">
        <v>0</v>
      </c>
      <c r="AI2782" s="122">
        <v>0</v>
      </c>
      <c r="AJ2782" s="122">
        <v>0</v>
      </c>
      <c r="AK2782" s="122">
        <v>0</v>
      </c>
      <c r="AL2782" s="122">
        <v>0</v>
      </c>
    </row>
    <row r="2783" spans="1:38" hidden="1" x14ac:dyDescent="0.25">
      <c r="A2783" s="122" t="s">
        <v>2035</v>
      </c>
      <c r="B2783" s="122">
        <v>1</v>
      </c>
      <c r="C2783" s="122" t="s">
        <v>2233</v>
      </c>
      <c r="D2783" s="122" t="s">
        <v>2151</v>
      </c>
      <c r="E2783" s="122">
        <v>51</v>
      </c>
      <c r="F2783" s="122">
        <v>0</v>
      </c>
      <c r="G2783" s="122">
        <v>0</v>
      </c>
      <c r="H2783" s="122">
        <v>0</v>
      </c>
      <c r="I2783" s="122">
        <v>0</v>
      </c>
      <c r="J2783" s="122">
        <v>0</v>
      </c>
      <c r="K2783" s="122">
        <v>0</v>
      </c>
      <c r="L2783" s="122">
        <v>0</v>
      </c>
      <c r="M2783" s="122">
        <v>0</v>
      </c>
      <c r="N2783" s="122">
        <v>0</v>
      </c>
      <c r="O2783" s="122">
        <v>0</v>
      </c>
      <c r="P2783" s="122">
        <v>0</v>
      </c>
      <c r="Q2783" s="122">
        <v>0</v>
      </c>
      <c r="R2783" s="122">
        <v>0</v>
      </c>
      <c r="S2783" s="122">
        <v>0</v>
      </c>
      <c r="T2783" s="122">
        <v>0</v>
      </c>
      <c r="U2783" s="122">
        <v>0</v>
      </c>
      <c r="V2783" s="122">
        <v>0</v>
      </c>
      <c r="W2783" s="122">
        <v>0</v>
      </c>
      <c r="X2783" s="122">
        <v>0</v>
      </c>
      <c r="Y2783" s="122">
        <v>0</v>
      </c>
      <c r="Z2783" s="122">
        <v>0</v>
      </c>
      <c r="AA2783" s="122">
        <v>0</v>
      </c>
      <c r="AB2783" s="122">
        <v>0</v>
      </c>
      <c r="AC2783" s="122">
        <v>0</v>
      </c>
      <c r="AD2783" s="122">
        <v>0</v>
      </c>
      <c r="AE2783" s="122">
        <v>0</v>
      </c>
      <c r="AF2783" s="122">
        <v>0</v>
      </c>
      <c r="AG2783" s="122">
        <v>0</v>
      </c>
      <c r="AH2783" s="122">
        <v>0</v>
      </c>
      <c r="AI2783" s="122">
        <v>0</v>
      </c>
      <c r="AJ2783" s="122">
        <v>0</v>
      </c>
      <c r="AK2783" s="122">
        <v>0</v>
      </c>
      <c r="AL2783" s="122">
        <v>0</v>
      </c>
    </row>
    <row r="2784" spans="1:38" hidden="1" x14ac:dyDescent="0.25">
      <c r="A2784" s="122" t="s">
        <v>2035</v>
      </c>
      <c r="B2784" s="122">
        <v>1</v>
      </c>
      <c r="C2784" s="122" t="s">
        <v>2233</v>
      </c>
      <c r="D2784" s="122" t="s">
        <v>2152</v>
      </c>
      <c r="E2784" s="122">
        <v>51</v>
      </c>
      <c r="F2784" s="122">
        <v>0</v>
      </c>
      <c r="G2784" s="122">
        <v>0</v>
      </c>
      <c r="H2784" s="122">
        <v>0</v>
      </c>
      <c r="I2784" s="122">
        <v>0</v>
      </c>
      <c r="J2784" s="122">
        <v>0</v>
      </c>
      <c r="K2784" s="122">
        <v>0</v>
      </c>
      <c r="L2784" s="122">
        <v>0</v>
      </c>
      <c r="M2784" s="122">
        <v>0</v>
      </c>
      <c r="N2784" s="122">
        <v>0</v>
      </c>
      <c r="O2784" s="122">
        <v>0</v>
      </c>
      <c r="P2784" s="122">
        <v>0</v>
      </c>
      <c r="Q2784" s="122">
        <v>0</v>
      </c>
      <c r="R2784" s="122">
        <v>0</v>
      </c>
      <c r="S2784" s="122">
        <v>0</v>
      </c>
      <c r="T2784" s="122">
        <v>0</v>
      </c>
      <c r="U2784" s="122">
        <v>0</v>
      </c>
      <c r="V2784" s="122">
        <v>0</v>
      </c>
      <c r="W2784" s="122">
        <v>0</v>
      </c>
      <c r="X2784" s="122">
        <v>0</v>
      </c>
      <c r="Y2784" s="122">
        <v>0</v>
      </c>
      <c r="Z2784" s="122">
        <v>0</v>
      </c>
      <c r="AA2784" s="122">
        <v>0</v>
      </c>
      <c r="AB2784" s="122">
        <v>0</v>
      </c>
      <c r="AC2784" s="122">
        <v>0</v>
      </c>
      <c r="AD2784" s="122">
        <v>0</v>
      </c>
      <c r="AE2784" s="122">
        <v>0</v>
      </c>
      <c r="AF2784" s="122">
        <v>0</v>
      </c>
      <c r="AG2784" s="122">
        <v>0</v>
      </c>
      <c r="AH2784" s="122">
        <v>0</v>
      </c>
      <c r="AI2784" s="122">
        <v>0</v>
      </c>
      <c r="AJ2784" s="122">
        <v>0</v>
      </c>
      <c r="AK2784" s="122">
        <v>0</v>
      </c>
      <c r="AL2784" s="122">
        <v>0</v>
      </c>
    </row>
    <row r="2785" spans="1:38" hidden="1" x14ac:dyDescent="0.25">
      <c r="A2785" s="122" t="s">
        <v>2035</v>
      </c>
      <c r="B2785" s="122">
        <v>1</v>
      </c>
      <c r="C2785" s="122" t="s">
        <v>2233</v>
      </c>
      <c r="D2785" s="122" t="s">
        <v>2153</v>
      </c>
      <c r="E2785" s="122">
        <v>51</v>
      </c>
      <c r="F2785" s="122">
        <v>7.686124964E-4</v>
      </c>
      <c r="G2785" s="122">
        <v>7.5291495999999999E-4</v>
      </c>
      <c r="H2785" s="122">
        <v>8.0432130799999995E-4</v>
      </c>
      <c r="I2785" s="122">
        <v>7.1341983720000005E-4</v>
      </c>
      <c r="J2785" s="122">
        <v>8.7453486120000004E-4</v>
      </c>
      <c r="K2785" s="122">
        <v>9.121492632E-4</v>
      </c>
      <c r="L2785" s="122">
        <v>9.2146415200000003E-4</v>
      </c>
      <c r="M2785" s="122">
        <v>8.6060234399999995E-4</v>
      </c>
      <c r="N2785" s="122">
        <v>7.800829008E-4</v>
      </c>
      <c r="O2785" s="122">
        <v>7.800829008E-4</v>
      </c>
      <c r="P2785" s="122">
        <v>8.5450777160000005E-4</v>
      </c>
      <c r="Q2785" s="122">
        <v>7.4320369199999995E-4</v>
      </c>
      <c r="R2785" s="122">
        <v>7.1531566399999995E-4</v>
      </c>
      <c r="S2785" s="122">
        <v>7.8219158639999996E-4</v>
      </c>
      <c r="T2785" s="122">
        <v>8.0541778240000004E-4</v>
      </c>
      <c r="U2785" s="122">
        <v>8.1125333239999995E-4</v>
      </c>
      <c r="V2785" s="122">
        <v>8.5678703880000002E-4</v>
      </c>
      <c r="W2785" s="122">
        <v>8.8078443880000004E-4</v>
      </c>
      <c r="X2785" s="122">
        <v>7.1816793999999995E-4</v>
      </c>
      <c r="Y2785" s="122">
        <v>6.2923264319999996E-4</v>
      </c>
      <c r="Z2785" s="122">
        <v>8.0032854159999998E-4</v>
      </c>
      <c r="AA2785" s="122">
        <v>6.9101778479999999E-4</v>
      </c>
      <c r="AB2785" s="122">
        <v>7.990916556E-4</v>
      </c>
      <c r="AC2785" s="122">
        <v>6.577763584E-4</v>
      </c>
      <c r="AD2785" s="122">
        <v>6.7001405800000001E-4</v>
      </c>
      <c r="AE2785" s="122">
        <v>6.4247923320000005E-4</v>
      </c>
      <c r="AF2785" s="122">
        <v>5.8435016080000002E-4</v>
      </c>
      <c r="AG2785" s="122">
        <v>6.3636038199999998E-4</v>
      </c>
      <c r="AH2785" s="122">
        <v>7.6485622919999997E-4</v>
      </c>
      <c r="AI2785" s="122">
        <v>6.0576613440000001E-4</v>
      </c>
      <c r="AJ2785" s="122">
        <v>1.6055424027999999E-3</v>
      </c>
      <c r="AK2785" s="122">
        <v>4.1698739824E-3</v>
      </c>
      <c r="AL2785" s="122">
        <v>0</v>
      </c>
    </row>
    <row r="2786" spans="1:38" hidden="1" x14ac:dyDescent="0.25">
      <c r="A2786" s="122" t="s">
        <v>2035</v>
      </c>
      <c r="B2786" s="122">
        <v>1</v>
      </c>
      <c r="C2786" s="122" t="s">
        <v>2233</v>
      </c>
      <c r="D2786" s="122" t="s">
        <v>2154</v>
      </c>
      <c r="E2786" s="122">
        <v>51</v>
      </c>
      <c r="F2786" s="122">
        <v>0</v>
      </c>
      <c r="G2786" s="122">
        <v>0</v>
      </c>
      <c r="H2786" s="122">
        <v>0</v>
      </c>
      <c r="I2786" s="122">
        <v>0</v>
      </c>
      <c r="J2786" s="122">
        <v>0</v>
      </c>
      <c r="K2786" s="122">
        <v>6.4835555568000004E-3</v>
      </c>
      <c r="L2786" s="122">
        <v>6.1495148932000001E-3</v>
      </c>
      <c r="M2786" s="122">
        <v>6.5328583543999997E-3</v>
      </c>
      <c r="N2786" s="122">
        <v>6.2467735315999999E-3</v>
      </c>
      <c r="O2786" s="122">
        <v>7.3140918172000004E-3</v>
      </c>
      <c r="P2786" s="122">
        <v>6.9054584676000001E-3</v>
      </c>
      <c r="Q2786" s="122">
        <v>5.9911111119999999E-3</v>
      </c>
      <c r="R2786" s="122">
        <v>6.8647763464000002E-3</v>
      </c>
      <c r="S2786" s="122">
        <v>6.7936272235999996E-3</v>
      </c>
      <c r="T2786" s="122">
        <v>7.2394041719999998E-3</v>
      </c>
      <c r="U2786" s="122">
        <v>5.0651685391999999E-3</v>
      </c>
      <c r="V2786" s="122">
        <v>6.1973735208000003E-3</v>
      </c>
      <c r="W2786" s="122">
        <v>6.6548977403999999E-3</v>
      </c>
      <c r="X2786" s="122">
        <v>6.1973735208000003E-3</v>
      </c>
      <c r="Y2786" s="122">
        <v>6.446932184E-3</v>
      </c>
      <c r="Z2786" s="122">
        <v>0</v>
      </c>
      <c r="AA2786" s="122">
        <v>0</v>
      </c>
      <c r="AB2786" s="122">
        <v>0</v>
      </c>
      <c r="AC2786" s="122">
        <v>0</v>
      </c>
      <c r="AD2786" s="122">
        <v>0</v>
      </c>
      <c r="AE2786" s="122">
        <v>0</v>
      </c>
      <c r="AF2786" s="122">
        <v>0</v>
      </c>
      <c r="AG2786" s="122">
        <v>0</v>
      </c>
      <c r="AH2786" s="122">
        <v>0</v>
      </c>
      <c r="AI2786" s="122">
        <v>0</v>
      </c>
      <c r="AJ2786" s="122">
        <v>0</v>
      </c>
      <c r="AK2786" s="122">
        <v>0</v>
      </c>
      <c r="AL2786" s="122">
        <v>0</v>
      </c>
    </row>
    <row r="2787" spans="1:38" hidden="1" x14ac:dyDescent="0.25">
      <c r="A2787" s="122" t="s">
        <v>2035</v>
      </c>
      <c r="B2787" s="122">
        <v>1</v>
      </c>
      <c r="C2787" s="122" t="s">
        <v>2233</v>
      </c>
      <c r="D2787" s="122" t="s">
        <v>2155</v>
      </c>
      <c r="E2787" s="122">
        <v>51</v>
      </c>
      <c r="F2787" s="122">
        <v>0</v>
      </c>
      <c r="G2787" s="122">
        <v>0</v>
      </c>
      <c r="H2787" s="122">
        <v>0</v>
      </c>
      <c r="I2787" s="122">
        <v>0</v>
      </c>
      <c r="J2787" s="122">
        <v>0</v>
      </c>
      <c r="K2787" s="122">
        <v>0</v>
      </c>
      <c r="L2787" s="122">
        <v>0</v>
      </c>
      <c r="M2787" s="122">
        <v>0</v>
      </c>
      <c r="N2787" s="122">
        <v>0</v>
      </c>
      <c r="O2787" s="122">
        <v>0</v>
      </c>
      <c r="P2787" s="122">
        <v>0</v>
      </c>
      <c r="Q2787" s="122">
        <v>0</v>
      </c>
      <c r="R2787" s="122">
        <v>0</v>
      </c>
      <c r="S2787" s="122">
        <v>0</v>
      </c>
      <c r="T2787" s="122">
        <v>0</v>
      </c>
      <c r="U2787" s="122">
        <v>0</v>
      </c>
      <c r="V2787" s="122">
        <v>0</v>
      </c>
      <c r="W2787" s="122">
        <v>0</v>
      </c>
      <c r="X2787" s="122">
        <v>0</v>
      </c>
      <c r="Y2787" s="122">
        <v>0</v>
      </c>
      <c r="Z2787" s="122">
        <v>0</v>
      </c>
      <c r="AA2787" s="122">
        <v>0</v>
      </c>
      <c r="AB2787" s="122">
        <v>0</v>
      </c>
      <c r="AC2787" s="122">
        <v>0</v>
      </c>
      <c r="AD2787" s="122">
        <v>0</v>
      </c>
      <c r="AE2787" s="122">
        <v>0</v>
      </c>
      <c r="AF2787" s="122">
        <v>0</v>
      </c>
      <c r="AG2787" s="122">
        <v>0</v>
      </c>
      <c r="AH2787" s="122">
        <v>0</v>
      </c>
      <c r="AI2787" s="122">
        <v>0</v>
      </c>
      <c r="AJ2787" s="122">
        <v>0</v>
      </c>
      <c r="AK2787" s="122">
        <v>0</v>
      </c>
      <c r="AL2787" s="122">
        <v>0</v>
      </c>
    </row>
    <row r="2788" spans="1:38" hidden="1" x14ac:dyDescent="0.25">
      <c r="A2788" s="122" t="s">
        <v>2035</v>
      </c>
      <c r="B2788" s="122">
        <v>1</v>
      </c>
      <c r="C2788" s="122" t="s">
        <v>2233</v>
      </c>
      <c r="D2788" s="122" t="s">
        <v>2156</v>
      </c>
      <c r="E2788" s="122">
        <v>51</v>
      </c>
      <c r="F2788" s="122">
        <v>0</v>
      </c>
      <c r="G2788" s="122">
        <v>0</v>
      </c>
      <c r="H2788" s="122">
        <v>0</v>
      </c>
      <c r="I2788" s="122">
        <v>0</v>
      </c>
      <c r="J2788" s="122">
        <v>0</v>
      </c>
      <c r="K2788" s="122">
        <v>0</v>
      </c>
      <c r="L2788" s="122">
        <v>0</v>
      </c>
      <c r="M2788" s="122">
        <v>0</v>
      </c>
      <c r="N2788" s="122">
        <v>0</v>
      </c>
      <c r="O2788" s="122">
        <v>0</v>
      </c>
      <c r="P2788" s="122">
        <v>0</v>
      </c>
      <c r="Q2788" s="122">
        <v>0</v>
      </c>
      <c r="R2788" s="122">
        <v>0</v>
      </c>
      <c r="S2788" s="122">
        <v>0</v>
      </c>
      <c r="T2788" s="122">
        <v>0</v>
      </c>
      <c r="U2788" s="122">
        <v>0</v>
      </c>
      <c r="V2788" s="122">
        <v>0</v>
      </c>
      <c r="W2788" s="122">
        <v>0</v>
      </c>
      <c r="X2788" s="122">
        <v>0</v>
      </c>
      <c r="Y2788" s="122">
        <v>0</v>
      </c>
      <c r="Z2788" s="122">
        <v>0</v>
      </c>
      <c r="AA2788" s="122">
        <v>0</v>
      </c>
      <c r="AB2788" s="122">
        <v>0</v>
      </c>
      <c r="AC2788" s="122">
        <v>0</v>
      </c>
      <c r="AD2788" s="122">
        <v>0</v>
      </c>
      <c r="AE2788" s="122">
        <v>0</v>
      </c>
      <c r="AF2788" s="122">
        <v>0</v>
      </c>
      <c r="AG2788" s="122">
        <v>0</v>
      </c>
      <c r="AH2788" s="122">
        <v>0</v>
      </c>
      <c r="AI2788" s="122">
        <v>0</v>
      </c>
      <c r="AJ2788" s="122">
        <v>0</v>
      </c>
      <c r="AK2788" s="122">
        <v>0</v>
      </c>
      <c r="AL2788" s="122">
        <v>0</v>
      </c>
    </row>
    <row r="2789" spans="1:38" hidden="1" x14ac:dyDescent="0.25">
      <c r="A2789" s="122" t="s">
        <v>2035</v>
      </c>
      <c r="B2789" s="122">
        <v>1</v>
      </c>
      <c r="C2789" s="122" t="s">
        <v>2233</v>
      </c>
      <c r="D2789" s="122" t="s">
        <v>2178</v>
      </c>
      <c r="E2789" s="122">
        <v>51</v>
      </c>
      <c r="F2789" s="122">
        <v>0</v>
      </c>
      <c r="G2789" s="122">
        <v>0</v>
      </c>
      <c r="H2789" s="122">
        <v>0</v>
      </c>
      <c r="I2789" s="122">
        <v>0</v>
      </c>
      <c r="J2789" s="122">
        <v>0</v>
      </c>
      <c r="K2789" s="122">
        <v>0</v>
      </c>
      <c r="L2789" s="122">
        <v>0</v>
      </c>
      <c r="M2789" s="122">
        <v>0</v>
      </c>
      <c r="N2789" s="122">
        <v>0</v>
      </c>
      <c r="O2789" s="122">
        <v>0</v>
      </c>
      <c r="P2789" s="122">
        <v>0</v>
      </c>
      <c r="Q2789" s="122">
        <v>0</v>
      </c>
      <c r="R2789" s="122">
        <v>0</v>
      </c>
      <c r="S2789" s="122">
        <v>0</v>
      </c>
      <c r="T2789" s="122">
        <v>0</v>
      </c>
      <c r="U2789" s="122">
        <v>0</v>
      </c>
      <c r="V2789" s="122">
        <v>0</v>
      </c>
      <c r="W2789" s="122">
        <v>0</v>
      </c>
      <c r="X2789" s="122">
        <v>0</v>
      </c>
      <c r="Y2789" s="122">
        <v>0</v>
      </c>
      <c r="Z2789" s="122">
        <v>0</v>
      </c>
      <c r="AA2789" s="122">
        <v>0</v>
      </c>
      <c r="AB2789" s="122">
        <v>0</v>
      </c>
      <c r="AC2789" s="122">
        <v>0</v>
      </c>
      <c r="AD2789" s="122">
        <v>0</v>
      </c>
      <c r="AE2789" s="122">
        <v>0</v>
      </c>
      <c r="AF2789" s="122">
        <v>0</v>
      </c>
      <c r="AG2789" s="122">
        <v>0</v>
      </c>
      <c r="AH2789" s="122">
        <v>0</v>
      </c>
      <c r="AI2789" s="122">
        <v>0</v>
      </c>
      <c r="AJ2789" s="122">
        <v>0</v>
      </c>
      <c r="AK2789" s="122">
        <v>0</v>
      </c>
      <c r="AL2789" s="122">
        <v>0</v>
      </c>
    </row>
    <row r="2790" spans="1:38" hidden="1" x14ac:dyDescent="0.25">
      <c r="A2790" s="122" t="s">
        <v>2035</v>
      </c>
      <c r="B2790" s="122">
        <v>1</v>
      </c>
      <c r="C2790" s="122" t="s">
        <v>2233</v>
      </c>
      <c r="D2790" s="122" t="s">
        <v>2157</v>
      </c>
      <c r="E2790" s="122">
        <v>51</v>
      </c>
      <c r="F2790" s="122">
        <v>0</v>
      </c>
      <c r="G2790" s="122">
        <v>0</v>
      </c>
      <c r="H2790" s="122">
        <v>0</v>
      </c>
      <c r="I2790" s="122">
        <v>0</v>
      </c>
      <c r="J2790" s="122">
        <v>0</v>
      </c>
      <c r="K2790" s="122">
        <v>0</v>
      </c>
      <c r="L2790" s="122">
        <v>0</v>
      </c>
      <c r="M2790" s="122">
        <v>0</v>
      </c>
      <c r="N2790" s="122">
        <v>0</v>
      </c>
      <c r="O2790" s="122">
        <v>0</v>
      </c>
      <c r="P2790" s="122">
        <v>0</v>
      </c>
      <c r="Q2790" s="122">
        <v>0</v>
      </c>
      <c r="R2790" s="122">
        <v>0</v>
      </c>
      <c r="S2790" s="122">
        <v>0</v>
      </c>
      <c r="T2790" s="122">
        <v>0</v>
      </c>
      <c r="U2790" s="122">
        <v>0</v>
      </c>
      <c r="V2790" s="122">
        <v>0</v>
      </c>
      <c r="W2790" s="122">
        <v>0</v>
      </c>
      <c r="X2790" s="122">
        <v>0</v>
      </c>
      <c r="Y2790" s="122">
        <v>0</v>
      </c>
      <c r="Z2790" s="122">
        <v>0</v>
      </c>
      <c r="AA2790" s="122">
        <v>0</v>
      </c>
      <c r="AB2790" s="122">
        <v>0</v>
      </c>
      <c r="AC2790" s="122">
        <v>0</v>
      </c>
      <c r="AD2790" s="122">
        <v>0</v>
      </c>
      <c r="AE2790" s="122">
        <v>0</v>
      </c>
      <c r="AF2790" s="122">
        <v>0</v>
      </c>
      <c r="AG2790" s="122">
        <v>0</v>
      </c>
      <c r="AH2790" s="122">
        <v>0</v>
      </c>
      <c r="AI2790" s="122">
        <v>0</v>
      </c>
      <c r="AJ2790" s="122">
        <v>0</v>
      </c>
      <c r="AK2790" s="122">
        <v>0</v>
      </c>
      <c r="AL2790" s="122">
        <v>0</v>
      </c>
    </row>
    <row r="2791" spans="1:38" hidden="1" x14ac:dyDescent="0.25">
      <c r="A2791" s="122" t="s">
        <v>2035</v>
      </c>
      <c r="B2791" s="122">
        <v>1</v>
      </c>
      <c r="C2791" s="122" t="s">
        <v>2233</v>
      </c>
      <c r="D2791" s="122" t="s">
        <v>2158</v>
      </c>
      <c r="E2791" s="122">
        <v>51</v>
      </c>
      <c r="F2791" s="122">
        <v>0</v>
      </c>
      <c r="G2791" s="122">
        <v>0</v>
      </c>
      <c r="H2791" s="122">
        <v>0</v>
      </c>
      <c r="I2791" s="122">
        <v>0</v>
      </c>
      <c r="J2791" s="122">
        <v>0</v>
      </c>
      <c r="K2791" s="122">
        <v>0</v>
      </c>
      <c r="L2791" s="122">
        <v>0</v>
      </c>
      <c r="M2791" s="122">
        <v>0</v>
      </c>
      <c r="N2791" s="122">
        <v>0</v>
      </c>
      <c r="O2791" s="122">
        <v>0</v>
      </c>
      <c r="P2791" s="122">
        <v>0</v>
      </c>
      <c r="Q2791" s="122">
        <v>0</v>
      </c>
      <c r="R2791" s="122">
        <v>0</v>
      </c>
      <c r="S2791" s="122">
        <v>0</v>
      </c>
      <c r="T2791" s="122">
        <v>0</v>
      </c>
      <c r="U2791" s="122">
        <v>0</v>
      </c>
      <c r="V2791" s="122">
        <v>0</v>
      </c>
      <c r="W2791" s="122">
        <v>0</v>
      </c>
      <c r="X2791" s="122">
        <v>0</v>
      </c>
      <c r="Y2791" s="122">
        <v>0</v>
      </c>
      <c r="Z2791" s="122">
        <v>0</v>
      </c>
      <c r="AA2791" s="122">
        <v>0</v>
      </c>
      <c r="AB2791" s="122">
        <v>0</v>
      </c>
      <c r="AC2791" s="122">
        <v>0</v>
      </c>
      <c r="AD2791" s="122">
        <v>0</v>
      </c>
      <c r="AE2791" s="122">
        <v>0</v>
      </c>
      <c r="AF2791" s="122">
        <v>0</v>
      </c>
      <c r="AG2791" s="122">
        <v>0</v>
      </c>
      <c r="AH2791" s="122">
        <v>0</v>
      </c>
      <c r="AI2791" s="122">
        <v>0</v>
      </c>
      <c r="AJ2791" s="122">
        <v>0</v>
      </c>
      <c r="AK2791" s="122">
        <v>0</v>
      </c>
      <c r="AL2791" s="122">
        <v>0</v>
      </c>
    </row>
    <row r="2792" spans="1:38" hidden="1" x14ac:dyDescent="0.25">
      <c r="A2792" s="122" t="s">
        <v>2035</v>
      </c>
      <c r="B2792" s="122">
        <v>1</v>
      </c>
      <c r="C2792" s="122" t="s">
        <v>2233</v>
      </c>
      <c r="D2792" s="122" t="s">
        <v>2159</v>
      </c>
      <c r="E2792" s="122">
        <v>51</v>
      </c>
      <c r="F2792" s="122">
        <v>0</v>
      </c>
      <c r="G2792" s="122">
        <v>0</v>
      </c>
      <c r="H2792" s="122">
        <v>0</v>
      </c>
      <c r="I2792" s="122">
        <v>0</v>
      </c>
      <c r="J2792" s="122">
        <v>0</v>
      </c>
      <c r="K2792" s="122">
        <v>0</v>
      </c>
      <c r="L2792" s="122">
        <v>0</v>
      </c>
      <c r="M2792" s="122">
        <v>0</v>
      </c>
      <c r="N2792" s="122">
        <v>0</v>
      </c>
      <c r="O2792" s="122">
        <v>0</v>
      </c>
      <c r="P2792" s="122">
        <v>0</v>
      </c>
      <c r="Q2792" s="122">
        <v>0</v>
      </c>
      <c r="R2792" s="122">
        <v>0</v>
      </c>
      <c r="S2792" s="122">
        <v>0</v>
      </c>
      <c r="T2792" s="122">
        <v>0</v>
      </c>
      <c r="U2792" s="122">
        <v>0</v>
      </c>
      <c r="V2792" s="122">
        <v>0</v>
      </c>
      <c r="W2792" s="122">
        <v>0</v>
      </c>
      <c r="X2792" s="122">
        <v>0</v>
      </c>
      <c r="Y2792" s="122">
        <v>0</v>
      </c>
      <c r="Z2792" s="122">
        <v>0</v>
      </c>
      <c r="AA2792" s="122">
        <v>0</v>
      </c>
      <c r="AB2792" s="122">
        <v>0</v>
      </c>
      <c r="AC2792" s="122">
        <v>0</v>
      </c>
      <c r="AD2792" s="122">
        <v>0</v>
      </c>
      <c r="AE2792" s="122">
        <v>0</v>
      </c>
      <c r="AF2792" s="122">
        <v>0</v>
      </c>
      <c r="AG2792" s="122">
        <v>0</v>
      </c>
      <c r="AH2792" s="122">
        <v>0</v>
      </c>
      <c r="AI2792" s="122">
        <v>0</v>
      </c>
      <c r="AJ2792" s="122">
        <v>0</v>
      </c>
      <c r="AK2792" s="122">
        <v>0</v>
      </c>
      <c r="AL2792" s="122">
        <v>0</v>
      </c>
    </row>
    <row r="2793" spans="1:38" hidden="1" x14ac:dyDescent="0.25">
      <c r="A2793" s="122" t="s">
        <v>2035</v>
      </c>
      <c r="B2793" s="122">
        <v>1</v>
      </c>
      <c r="C2793" s="122" t="s">
        <v>2233</v>
      </c>
      <c r="D2793" s="122" t="s">
        <v>2160</v>
      </c>
      <c r="E2793" s="122">
        <v>51</v>
      </c>
      <c r="F2793" s="122">
        <v>1.0409482759199999E-2</v>
      </c>
      <c r="G2793" s="122">
        <v>1.09646551728E-2</v>
      </c>
      <c r="H2793" s="122">
        <v>8.9341168392E-3</v>
      </c>
      <c r="I2793" s="122">
        <v>1.03227094796E-2</v>
      </c>
      <c r="J2793" s="122">
        <v>1.0626E-2</v>
      </c>
      <c r="K2793" s="122">
        <v>8.9148888891999994E-3</v>
      </c>
      <c r="L2793" s="122">
        <v>8.4555829792000003E-3</v>
      </c>
      <c r="M2793" s="122">
        <v>8.9826802379999997E-3</v>
      </c>
      <c r="N2793" s="122">
        <v>8.5893136056000002E-3</v>
      </c>
      <c r="O2793" s="122">
        <v>1.2799660678000001E-2</v>
      </c>
      <c r="P2793" s="122">
        <v>1.20845523204E-2</v>
      </c>
      <c r="Q2793" s="122">
        <v>1.04844444432E-2</v>
      </c>
      <c r="R2793" s="122">
        <v>1.20133586048E-2</v>
      </c>
      <c r="S2793" s="122">
        <v>1.1888847641999999E-2</v>
      </c>
      <c r="T2793" s="122">
        <v>1.2668957299600001E-2</v>
      </c>
      <c r="U2793" s="122">
        <v>8.8640449436E-3</v>
      </c>
      <c r="V2793" s="122">
        <v>1.0845403660000001E-2</v>
      </c>
      <c r="W2793" s="122">
        <v>1.16460710436E-2</v>
      </c>
      <c r="X2793" s="122">
        <v>1.0845403660000001E-2</v>
      </c>
      <c r="Y2793" s="122">
        <v>1.12821313248E-2</v>
      </c>
      <c r="Z2793" s="122">
        <v>1.28595165384E-2</v>
      </c>
      <c r="AA2793" s="122">
        <v>1.2331043256000001E-2</v>
      </c>
      <c r="AB2793" s="122">
        <v>9.0875791552000006E-3</v>
      </c>
      <c r="AC2793" s="122">
        <v>1.12795580464E-2</v>
      </c>
      <c r="AD2793" s="122">
        <v>1.26941768296E-2</v>
      </c>
      <c r="AE2793" s="122">
        <v>1.1511729283599999E-2</v>
      </c>
      <c r="AF2793" s="122">
        <v>9.9975365279999992E-3</v>
      </c>
      <c r="AG2793" s="122">
        <v>1.0103392796E-2</v>
      </c>
      <c r="AH2793" s="122">
        <v>1.06068355932E-2</v>
      </c>
      <c r="AI2793" s="122">
        <v>1.0319664412400001E-2</v>
      </c>
      <c r="AJ2793" s="122">
        <v>9.3347854264000003E-3</v>
      </c>
      <c r="AK2793" s="122">
        <v>1.04626790016E-2</v>
      </c>
      <c r="AL2793" s="122">
        <v>0</v>
      </c>
    </row>
    <row r="2794" spans="1:38" hidden="1" x14ac:dyDescent="0.25">
      <c r="A2794" s="122" t="s">
        <v>2035</v>
      </c>
      <c r="B2794" s="122">
        <v>1</v>
      </c>
      <c r="C2794" s="122" t="s">
        <v>2233</v>
      </c>
      <c r="D2794" s="122" t="s">
        <v>2161</v>
      </c>
      <c r="E2794" s="122">
        <v>51</v>
      </c>
      <c r="F2794" s="122">
        <v>0.14110087074159999</v>
      </c>
      <c r="G2794" s="122">
        <v>0.14834331217999999</v>
      </c>
      <c r="H2794" s="122">
        <v>0.14380608364639999</v>
      </c>
      <c r="I2794" s="122">
        <v>0.1738451240484</v>
      </c>
      <c r="J2794" s="122">
        <v>0.179810372504</v>
      </c>
      <c r="K2794" s="122">
        <v>0.16815606881360001</v>
      </c>
      <c r="L2794" s="122">
        <v>0.20211490651239999</v>
      </c>
      <c r="M2794" s="122">
        <v>0.2265723785696</v>
      </c>
      <c r="N2794" s="122">
        <v>0.21667352814240001</v>
      </c>
      <c r="O2794" s="122">
        <v>0.25460409211439999</v>
      </c>
      <c r="P2794" s="122">
        <v>0.22824512018840001</v>
      </c>
      <c r="Q2794" s="122">
        <v>0.18678703613639999</v>
      </c>
      <c r="R2794" s="122">
        <v>0.1905039593184</v>
      </c>
      <c r="S2794" s="122">
        <v>0.189762726006</v>
      </c>
      <c r="T2794" s="122">
        <v>0.16323956164879999</v>
      </c>
      <c r="U2794" s="122">
        <v>6.60887901128E-2</v>
      </c>
      <c r="V2794" s="122">
        <v>3.6027191342799997E-2</v>
      </c>
      <c r="W2794" s="122">
        <v>3.8346252515199998E-2</v>
      </c>
      <c r="X2794" s="122">
        <v>3.5046734270799997E-2</v>
      </c>
      <c r="Y2794" s="122">
        <v>3.60035247992E-2</v>
      </c>
      <c r="Z2794" s="122">
        <v>3.8290182025200001E-2</v>
      </c>
      <c r="AA2794" s="122">
        <v>3.6549554554800003E-2</v>
      </c>
      <c r="AB2794" s="122">
        <v>5.9385424949200002E-2</v>
      </c>
      <c r="AC2794" s="122">
        <v>7.2183790196000006E-2</v>
      </c>
      <c r="AD2794" s="122">
        <v>0.12687027556559999</v>
      </c>
      <c r="AE2794" s="122">
        <v>0.1361693118716</v>
      </c>
      <c r="AF2794" s="122">
        <v>0.1741928470072</v>
      </c>
      <c r="AG2794" s="122">
        <v>0.1763109739076</v>
      </c>
      <c r="AH2794" s="122">
        <v>0.23017393592480001</v>
      </c>
      <c r="AI2794" s="122">
        <v>0.2663141129264</v>
      </c>
      <c r="AJ2794" s="122">
        <v>0.24073148764560001</v>
      </c>
      <c r="AK2794" s="122">
        <v>0.26944293660759999</v>
      </c>
      <c r="AL2794" s="122">
        <v>0</v>
      </c>
    </row>
    <row r="2795" spans="1:38" hidden="1" x14ac:dyDescent="0.25">
      <c r="A2795" s="122" t="s">
        <v>2035</v>
      </c>
      <c r="B2795" s="122">
        <v>1</v>
      </c>
      <c r="C2795" s="122" t="s">
        <v>2233</v>
      </c>
      <c r="D2795" s="122" t="s">
        <v>2179</v>
      </c>
      <c r="E2795" s="122">
        <v>51</v>
      </c>
      <c r="F2795" s="122">
        <v>0</v>
      </c>
      <c r="G2795" s="122">
        <v>0</v>
      </c>
      <c r="H2795" s="122">
        <v>0</v>
      </c>
      <c r="I2795" s="122">
        <v>0</v>
      </c>
      <c r="J2795" s="122">
        <v>0</v>
      </c>
      <c r="K2795" s="122">
        <v>0</v>
      </c>
      <c r="L2795" s="122">
        <v>0</v>
      </c>
      <c r="M2795" s="122">
        <v>0</v>
      </c>
      <c r="N2795" s="122">
        <v>0</v>
      </c>
      <c r="O2795" s="122">
        <v>0</v>
      </c>
      <c r="P2795" s="122">
        <v>0</v>
      </c>
      <c r="Q2795" s="122">
        <v>0</v>
      </c>
      <c r="R2795" s="122">
        <v>0</v>
      </c>
      <c r="S2795" s="122">
        <v>0</v>
      </c>
      <c r="T2795" s="122">
        <v>0</v>
      </c>
      <c r="U2795" s="122">
        <v>0</v>
      </c>
      <c r="V2795" s="122">
        <v>0</v>
      </c>
      <c r="W2795" s="122">
        <v>0</v>
      </c>
      <c r="X2795" s="122">
        <v>0</v>
      </c>
      <c r="Y2795" s="122">
        <v>0</v>
      </c>
      <c r="Z2795" s="122">
        <v>0</v>
      </c>
      <c r="AA2795" s="122">
        <v>0</v>
      </c>
      <c r="AB2795" s="122">
        <v>0</v>
      </c>
      <c r="AC2795" s="122">
        <v>0</v>
      </c>
      <c r="AD2795" s="122">
        <v>0</v>
      </c>
      <c r="AE2795" s="122">
        <v>0</v>
      </c>
      <c r="AF2795" s="122">
        <v>0</v>
      </c>
      <c r="AG2795" s="122">
        <v>0</v>
      </c>
      <c r="AH2795" s="122">
        <v>0</v>
      </c>
      <c r="AI2795" s="122">
        <v>0</v>
      </c>
      <c r="AJ2795" s="122">
        <v>0</v>
      </c>
      <c r="AK2795" s="122">
        <v>0</v>
      </c>
      <c r="AL2795" s="122">
        <v>0</v>
      </c>
    </row>
    <row r="2796" spans="1:38" hidden="1" x14ac:dyDescent="0.25">
      <c r="A2796" s="122" t="s">
        <v>2035</v>
      </c>
      <c r="B2796" s="122">
        <v>1</v>
      </c>
      <c r="C2796" s="122" t="s">
        <v>2233</v>
      </c>
      <c r="D2796" s="122" t="s">
        <v>2162</v>
      </c>
      <c r="E2796" s="122">
        <v>51</v>
      </c>
      <c r="F2796" s="122">
        <v>0</v>
      </c>
      <c r="G2796" s="122">
        <v>0</v>
      </c>
      <c r="H2796" s="122">
        <v>0</v>
      </c>
      <c r="I2796" s="122">
        <v>0</v>
      </c>
      <c r="J2796" s="122">
        <v>0</v>
      </c>
      <c r="K2796" s="122">
        <v>0</v>
      </c>
      <c r="L2796" s="122">
        <v>0</v>
      </c>
      <c r="M2796" s="122">
        <v>0</v>
      </c>
      <c r="N2796" s="122">
        <v>0</v>
      </c>
      <c r="O2796" s="122">
        <v>0</v>
      </c>
      <c r="P2796" s="122">
        <v>0</v>
      </c>
      <c r="Q2796" s="122">
        <v>0</v>
      </c>
      <c r="R2796" s="122">
        <v>0</v>
      </c>
      <c r="S2796" s="122">
        <v>0</v>
      </c>
      <c r="T2796" s="122">
        <v>0</v>
      </c>
      <c r="U2796" s="122">
        <v>0</v>
      </c>
      <c r="V2796" s="122">
        <v>0</v>
      </c>
      <c r="W2796" s="122">
        <v>0</v>
      </c>
      <c r="X2796" s="122">
        <v>0</v>
      </c>
      <c r="Y2796" s="122">
        <v>0</v>
      </c>
      <c r="Z2796" s="122">
        <v>0</v>
      </c>
      <c r="AA2796" s="122">
        <v>0</v>
      </c>
      <c r="AB2796" s="122">
        <v>0</v>
      </c>
      <c r="AC2796" s="122">
        <v>0</v>
      </c>
      <c r="AD2796" s="122">
        <v>0</v>
      </c>
      <c r="AE2796" s="122">
        <v>0</v>
      </c>
      <c r="AF2796" s="122">
        <v>0</v>
      </c>
      <c r="AG2796" s="122">
        <v>0</v>
      </c>
      <c r="AH2796" s="122">
        <v>0</v>
      </c>
      <c r="AI2796" s="122">
        <v>0</v>
      </c>
      <c r="AJ2796" s="122">
        <v>0</v>
      </c>
      <c r="AK2796" s="122">
        <v>0</v>
      </c>
      <c r="AL2796" s="122">
        <v>0</v>
      </c>
    </row>
    <row r="2797" spans="1:38" hidden="1" x14ac:dyDescent="0.25">
      <c r="A2797" s="122" t="s">
        <v>2035</v>
      </c>
      <c r="B2797" s="122">
        <v>1</v>
      </c>
      <c r="C2797" s="122" t="s">
        <v>2233</v>
      </c>
      <c r="D2797" s="122" t="s">
        <v>2163</v>
      </c>
      <c r="E2797" s="122">
        <v>51</v>
      </c>
      <c r="F2797" s="122">
        <v>0</v>
      </c>
      <c r="G2797" s="122">
        <v>0</v>
      </c>
      <c r="H2797" s="122">
        <v>0</v>
      </c>
      <c r="I2797" s="122">
        <v>0</v>
      </c>
      <c r="J2797" s="122">
        <v>0</v>
      </c>
      <c r="K2797" s="122">
        <v>0</v>
      </c>
      <c r="L2797" s="122">
        <v>0</v>
      </c>
      <c r="M2797" s="122">
        <v>0</v>
      </c>
      <c r="N2797" s="122">
        <v>0</v>
      </c>
      <c r="O2797" s="122">
        <v>0</v>
      </c>
      <c r="P2797" s="122">
        <v>0</v>
      </c>
      <c r="Q2797" s="122">
        <v>0</v>
      </c>
      <c r="R2797" s="122">
        <v>0</v>
      </c>
      <c r="S2797" s="122">
        <v>0</v>
      </c>
      <c r="T2797" s="122">
        <v>0</v>
      </c>
      <c r="U2797" s="122">
        <v>0</v>
      </c>
      <c r="V2797" s="122">
        <v>0</v>
      </c>
      <c r="W2797" s="122">
        <v>0</v>
      </c>
      <c r="X2797" s="122">
        <v>0</v>
      </c>
      <c r="Y2797" s="122">
        <v>0</v>
      </c>
      <c r="Z2797" s="122">
        <v>0</v>
      </c>
      <c r="AA2797" s="122">
        <v>0</v>
      </c>
      <c r="AB2797" s="122">
        <v>0</v>
      </c>
      <c r="AC2797" s="122">
        <v>0</v>
      </c>
      <c r="AD2797" s="122">
        <v>0</v>
      </c>
      <c r="AE2797" s="122">
        <v>0</v>
      </c>
      <c r="AF2797" s="122">
        <v>0</v>
      </c>
      <c r="AG2797" s="122">
        <v>0</v>
      </c>
      <c r="AH2797" s="122">
        <v>0</v>
      </c>
      <c r="AI2797" s="122">
        <v>0</v>
      </c>
      <c r="AJ2797" s="122">
        <v>0</v>
      </c>
      <c r="AK2797" s="122">
        <v>0</v>
      </c>
      <c r="AL2797" s="122">
        <v>0</v>
      </c>
    </row>
    <row r="2798" spans="1:38" hidden="1" x14ac:dyDescent="0.25">
      <c r="A2798" s="122" t="s">
        <v>2035</v>
      </c>
      <c r="B2798" s="122">
        <v>1</v>
      </c>
      <c r="C2798" s="122" t="s">
        <v>2233</v>
      </c>
      <c r="D2798" s="122" t="s">
        <v>2180</v>
      </c>
      <c r="E2798" s="122">
        <v>51</v>
      </c>
      <c r="F2798" s="122">
        <v>0</v>
      </c>
      <c r="G2798" s="122">
        <v>0</v>
      </c>
      <c r="H2798" s="122">
        <v>0</v>
      </c>
      <c r="I2798" s="122">
        <v>0</v>
      </c>
      <c r="J2798" s="122">
        <v>0</v>
      </c>
      <c r="K2798" s="122">
        <v>0</v>
      </c>
      <c r="L2798" s="122">
        <v>0</v>
      </c>
      <c r="M2798" s="122">
        <v>0</v>
      </c>
      <c r="N2798" s="122">
        <v>0</v>
      </c>
      <c r="O2798" s="122">
        <v>0</v>
      </c>
      <c r="P2798" s="122">
        <v>0</v>
      </c>
      <c r="Q2798" s="122">
        <v>0</v>
      </c>
      <c r="R2798" s="122">
        <v>0</v>
      </c>
      <c r="S2798" s="122">
        <v>0</v>
      </c>
      <c r="T2798" s="122">
        <v>0</v>
      </c>
      <c r="U2798" s="122">
        <v>0</v>
      </c>
      <c r="V2798" s="122">
        <v>0</v>
      </c>
      <c r="W2798" s="122">
        <v>0</v>
      </c>
      <c r="X2798" s="122">
        <v>0</v>
      </c>
      <c r="Y2798" s="122">
        <v>0</v>
      </c>
      <c r="Z2798" s="122">
        <v>0</v>
      </c>
      <c r="AA2798" s="122">
        <v>0</v>
      </c>
      <c r="AB2798" s="122">
        <v>0</v>
      </c>
      <c r="AC2798" s="122">
        <v>0</v>
      </c>
      <c r="AD2798" s="122">
        <v>0</v>
      </c>
      <c r="AE2798" s="122">
        <v>0</v>
      </c>
      <c r="AF2798" s="122">
        <v>0</v>
      </c>
      <c r="AG2798" s="122">
        <v>0</v>
      </c>
      <c r="AH2798" s="122">
        <v>0</v>
      </c>
      <c r="AI2798" s="122">
        <v>0</v>
      </c>
      <c r="AJ2798" s="122">
        <v>0</v>
      </c>
      <c r="AK2798" s="122">
        <v>0</v>
      </c>
      <c r="AL2798" s="122">
        <v>0</v>
      </c>
    </row>
    <row r="2799" spans="1:38" hidden="1" x14ac:dyDescent="0.25">
      <c r="A2799" s="122" t="s">
        <v>2035</v>
      </c>
      <c r="B2799" s="122">
        <v>1</v>
      </c>
      <c r="C2799" s="122" t="s">
        <v>2233</v>
      </c>
      <c r="D2799" s="122" t="s">
        <v>2164</v>
      </c>
      <c r="E2799" s="122">
        <v>51</v>
      </c>
      <c r="F2799" s="122">
        <v>0</v>
      </c>
      <c r="G2799" s="122">
        <v>0</v>
      </c>
      <c r="H2799" s="122">
        <v>0</v>
      </c>
      <c r="I2799" s="122">
        <v>0</v>
      </c>
      <c r="J2799" s="122">
        <v>0</v>
      </c>
      <c r="K2799" s="122">
        <v>0</v>
      </c>
      <c r="L2799" s="122">
        <v>0</v>
      </c>
      <c r="M2799" s="122">
        <v>0</v>
      </c>
      <c r="N2799" s="122">
        <v>0</v>
      </c>
      <c r="O2799" s="122">
        <v>0</v>
      </c>
      <c r="P2799" s="122">
        <v>0</v>
      </c>
      <c r="Q2799" s="122">
        <v>0</v>
      </c>
      <c r="R2799" s="122">
        <v>0</v>
      </c>
      <c r="S2799" s="122">
        <v>0</v>
      </c>
      <c r="T2799" s="122">
        <v>0</v>
      </c>
      <c r="U2799" s="122">
        <v>0</v>
      </c>
      <c r="V2799" s="122">
        <v>0</v>
      </c>
      <c r="W2799" s="122">
        <v>0</v>
      </c>
      <c r="X2799" s="122">
        <v>0</v>
      </c>
      <c r="Y2799" s="122">
        <v>0</v>
      </c>
      <c r="Z2799" s="122">
        <v>0</v>
      </c>
      <c r="AA2799" s="122">
        <v>0</v>
      </c>
      <c r="AB2799" s="122">
        <v>0</v>
      </c>
      <c r="AC2799" s="122">
        <v>0</v>
      </c>
      <c r="AD2799" s="122">
        <v>0</v>
      </c>
      <c r="AE2799" s="122">
        <v>0</v>
      </c>
      <c r="AF2799" s="122">
        <v>0</v>
      </c>
      <c r="AG2799" s="122">
        <v>0</v>
      </c>
      <c r="AH2799" s="122">
        <v>0</v>
      </c>
      <c r="AI2799" s="122">
        <v>0</v>
      </c>
      <c r="AJ2799" s="122">
        <v>0</v>
      </c>
      <c r="AK2799" s="122">
        <v>0</v>
      </c>
      <c r="AL2799" s="122">
        <v>0</v>
      </c>
    </row>
    <row r="2800" spans="1:38" hidden="1" x14ac:dyDescent="0.25">
      <c r="A2800" s="122" t="s">
        <v>2035</v>
      </c>
      <c r="B2800" s="122">
        <v>1</v>
      </c>
      <c r="C2800" s="122" t="s">
        <v>2233</v>
      </c>
      <c r="D2800" s="122" t="s">
        <v>2165</v>
      </c>
      <c r="E2800" s="122">
        <v>51</v>
      </c>
      <c r="F2800" s="122">
        <v>0</v>
      </c>
      <c r="G2800" s="122">
        <v>0</v>
      </c>
      <c r="H2800" s="122">
        <v>0</v>
      </c>
      <c r="I2800" s="122">
        <v>0</v>
      </c>
      <c r="J2800" s="122">
        <v>0</v>
      </c>
      <c r="K2800" s="122">
        <v>0</v>
      </c>
      <c r="L2800" s="122">
        <v>0</v>
      </c>
      <c r="M2800" s="122">
        <v>0</v>
      </c>
      <c r="N2800" s="122">
        <v>0</v>
      </c>
      <c r="O2800" s="122">
        <v>0</v>
      </c>
      <c r="P2800" s="122">
        <v>0</v>
      </c>
      <c r="Q2800" s="122">
        <v>0</v>
      </c>
      <c r="R2800" s="122">
        <v>0</v>
      </c>
      <c r="S2800" s="122">
        <v>0</v>
      </c>
      <c r="T2800" s="122">
        <v>0</v>
      </c>
      <c r="U2800" s="122">
        <v>0</v>
      </c>
      <c r="V2800" s="122">
        <v>0</v>
      </c>
      <c r="W2800" s="122">
        <v>0</v>
      </c>
      <c r="X2800" s="122">
        <v>0</v>
      </c>
      <c r="Y2800" s="122">
        <v>0</v>
      </c>
      <c r="Z2800" s="122">
        <v>0</v>
      </c>
      <c r="AA2800" s="122">
        <v>0</v>
      </c>
      <c r="AB2800" s="122">
        <v>0</v>
      </c>
      <c r="AC2800" s="122">
        <v>0</v>
      </c>
      <c r="AD2800" s="122">
        <v>0</v>
      </c>
      <c r="AE2800" s="122">
        <v>0</v>
      </c>
      <c r="AF2800" s="122">
        <v>0</v>
      </c>
      <c r="AG2800" s="122">
        <v>0</v>
      </c>
      <c r="AH2800" s="122">
        <v>0</v>
      </c>
      <c r="AI2800" s="122">
        <v>0</v>
      </c>
      <c r="AJ2800" s="122">
        <v>0</v>
      </c>
      <c r="AK2800" s="122">
        <v>0</v>
      </c>
      <c r="AL2800" s="122">
        <v>0</v>
      </c>
    </row>
    <row r="2801" spans="1:38" hidden="1" x14ac:dyDescent="0.25">
      <c r="A2801" s="122" t="s">
        <v>2035</v>
      </c>
      <c r="B2801" s="122">
        <v>1</v>
      </c>
      <c r="C2801" s="122" t="s">
        <v>2233</v>
      </c>
      <c r="D2801" s="122" t="s">
        <v>2166</v>
      </c>
      <c r="E2801" s="122">
        <v>51</v>
      </c>
      <c r="F2801" s="122">
        <v>0</v>
      </c>
      <c r="G2801" s="122">
        <v>0</v>
      </c>
      <c r="H2801" s="122">
        <v>0</v>
      </c>
      <c r="I2801" s="122">
        <v>0</v>
      </c>
      <c r="J2801" s="122">
        <v>0</v>
      </c>
      <c r="K2801" s="122">
        <v>0</v>
      </c>
      <c r="L2801" s="122">
        <v>0</v>
      </c>
      <c r="M2801" s="122">
        <v>0</v>
      </c>
      <c r="N2801" s="122">
        <v>0</v>
      </c>
      <c r="O2801" s="122">
        <v>0</v>
      </c>
      <c r="P2801" s="122">
        <v>0</v>
      </c>
      <c r="Q2801" s="122">
        <v>0</v>
      </c>
      <c r="R2801" s="122">
        <v>0</v>
      </c>
      <c r="S2801" s="122">
        <v>0</v>
      </c>
      <c r="T2801" s="122">
        <v>0</v>
      </c>
      <c r="U2801" s="122">
        <v>0</v>
      </c>
      <c r="V2801" s="122">
        <v>0</v>
      </c>
      <c r="W2801" s="122">
        <v>0</v>
      </c>
      <c r="X2801" s="122">
        <v>0</v>
      </c>
      <c r="Y2801" s="122">
        <v>0</v>
      </c>
      <c r="Z2801" s="122">
        <v>0</v>
      </c>
      <c r="AA2801" s="122">
        <v>0</v>
      </c>
      <c r="AB2801" s="122">
        <v>0</v>
      </c>
      <c r="AC2801" s="122">
        <v>0</v>
      </c>
      <c r="AD2801" s="122">
        <v>0</v>
      </c>
      <c r="AE2801" s="122">
        <v>0</v>
      </c>
      <c r="AF2801" s="122">
        <v>0</v>
      </c>
      <c r="AG2801" s="122">
        <v>0</v>
      </c>
      <c r="AH2801" s="122">
        <v>0</v>
      </c>
      <c r="AI2801" s="122">
        <v>0</v>
      </c>
      <c r="AJ2801" s="122">
        <v>0</v>
      </c>
      <c r="AK2801" s="122">
        <v>0</v>
      </c>
      <c r="AL2801" s="122">
        <v>0</v>
      </c>
    </row>
    <row r="2802" spans="1:38" hidden="1" x14ac:dyDescent="0.25">
      <c r="A2802" s="122" t="s">
        <v>2035</v>
      </c>
      <c r="B2802" s="122">
        <v>1</v>
      </c>
      <c r="C2802" s="122" t="s">
        <v>2233</v>
      </c>
      <c r="D2802" s="122" t="s">
        <v>2167</v>
      </c>
      <c r="E2802" s="122">
        <v>51</v>
      </c>
      <c r="F2802" s="122">
        <v>0</v>
      </c>
      <c r="G2802" s="122">
        <v>0</v>
      </c>
      <c r="H2802" s="122">
        <v>0</v>
      </c>
      <c r="I2802" s="122">
        <v>0</v>
      </c>
      <c r="J2802" s="122">
        <v>0</v>
      </c>
      <c r="K2802" s="122">
        <v>0</v>
      </c>
      <c r="L2802" s="122">
        <v>0</v>
      </c>
      <c r="M2802" s="122">
        <v>0</v>
      </c>
      <c r="N2802" s="122">
        <v>0</v>
      </c>
      <c r="O2802" s="122">
        <v>0</v>
      </c>
      <c r="P2802" s="122">
        <v>0</v>
      </c>
      <c r="Q2802" s="122">
        <v>0</v>
      </c>
      <c r="R2802" s="122">
        <v>0</v>
      </c>
      <c r="S2802" s="122">
        <v>0</v>
      </c>
      <c r="T2802" s="122">
        <v>0</v>
      </c>
      <c r="U2802" s="122">
        <v>0</v>
      </c>
      <c r="V2802" s="122">
        <v>0</v>
      </c>
      <c r="W2802" s="122">
        <v>0</v>
      </c>
      <c r="X2802" s="122">
        <v>0</v>
      </c>
      <c r="Y2802" s="122">
        <v>0</v>
      </c>
      <c r="Z2802" s="122">
        <v>0</v>
      </c>
      <c r="AA2802" s="122">
        <v>0</v>
      </c>
      <c r="AB2802" s="122">
        <v>0</v>
      </c>
      <c r="AC2802" s="122">
        <v>0</v>
      </c>
      <c r="AD2802" s="122">
        <v>0</v>
      </c>
      <c r="AE2802" s="122">
        <v>0</v>
      </c>
      <c r="AF2802" s="122">
        <v>0</v>
      </c>
      <c r="AG2802" s="122">
        <v>0</v>
      </c>
      <c r="AH2802" s="122">
        <v>0</v>
      </c>
      <c r="AI2802" s="122">
        <v>0</v>
      </c>
      <c r="AJ2802" s="122">
        <v>0</v>
      </c>
      <c r="AK2802" s="122">
        <v>0</v>
      </c>
      <c r="AL2802" s="122">
        <v>0</v>
      </c>
    </row>
    <row r="2803" spans="1:38" hidden="1" x14ac:dyDescent="0.25">
      <c r="A2803" s="122" t="s">
        <v>2035</v>
      </c>
      <c r="B2803" s="122">
        <v>1</v>
      </c>
      <c r="C2803" s="122" t="s">
        <v>2233</v>
      </c>
      <c r="D2803" s="122" t="s">
        <v>2168</v>
      </c>
      <c r="E2803" s="122">
        <v>51</v>
      </c>
      <c r="F2803" s="122">
        <v>0</v>
      </c>
      <c r="G2803" s="122">
        <v>0</v>
      </c>
      <c r="H2803" s="122">
        <v>0</v>
      </c>
      <c r="I2803" s="122">
        <v>4.8798262995999996E-3</v>
      </c>
      <c r="J2803" s="122">
        <v>5.0232000000000002E-3</v>
      </c>
      <c r="K2803" s="122">
        <v>4.2143111108000003E-3</v>
      </c>
      <c r="L2803" s="122">
        <v>3.9971846796000004E-3</v>
      </c>
      <c r="M2803" s="122">
        <v>4.2463579312E-3</v>
      </c>
      <c r="N2803" s="122">
        <v>4.0604027939999997E-3</v>
      </c>
      <c r="O2803" s="122">
        <v>4.7541596816000004E-3</v>
      </c>
      <c r="P2803" s="122">
        <v>4.4885480052000003E-3</v>
      </c>
      <c r="Q2803" s="122">
        <v>3.8942222227999999E-3</v>
      </c>
      <c r="R2803" s="122">
        <v>4.4621046259999998E-3</v>
      </c>
      <c r="S2803" s="122">
        <v>0</v>
      </c>
      <c r="T2803" s="122">
        <v>0</v>
      </c>
      <c r="U2803" s="122">
        <v>0</v>
      </c>
      <c r="V2803" s="122">
        <v>0</v>
      </c>
      <c r="W2803" s="122">
        <v>0</v>
      </c>
      <c r="X2803" s="122">
        <v>0</v>
      </c>
      <c r="Y2803" s="122">
        <v>0</v>
      </c>
      <c r="Z2803" s="122">
        <v>0</v>
      </c>
      <c r="AA2803" s="122">
        <v>0</v>
      </c>
      <c r="AB2803" s="122">
        <v>0</v>
      </c>
      <c r="AC2803" s="122">
        <v>0</v>
      </c>
      <c r="AD2803" s="122">
        <v>0</v>
      </c>
      <c r="AE2803" s="122">
        <v>0</v>
      </c>
      <c r="AF2803" s="122">
        <v>0</v>
      </c>
      <c r="AG2803" s="122">
        <v>0</v>
      </c>
      <c r="AH2803" s="122">
        <v>0</v>
      </c>
      <c r="AI2803" s="122">
        <v>0</v>
      </c>
      <c r="AJ2803" s="122">
        <v>0</v>
      </c>
      <c r="AK2803" s="122">
        <v>0</v>
      </c>
      <c r="AL2803" s="122">
        <v>0</v>
      </c>
    </row>
    <row r="2804" spans="1:38" hidden="1" x14ac:dyDescent="0.25">
      <c r="A2804" s="122" t="s">
        <v>2038</v>
      </c>
      <c r="B2804" s="122">
        <v>1</v>
      </c>
      <c r="C2804" s="122" t="s">
        <v>2234</v>
      </c>
      <c r="D2804" s="122" t="s">
        <v>2120</v>
      </c>
      <c r="E2804" s="122">
        <v>52</v>
      </c>
      <c r="F2804" s="122">
        <v>0</v>
      </c>
      <c r="G2804" s="122">
        <v>0</v>
      </c>
      <c r="H2804" s="122">
        <v>0</v>
      </c>
      <c r="I2804" s="122">
        <v>0</v>
      </c>
      <c r="J2804" s="122">
        <v>0</v>
      </c>
      <c r="K2804" s="122">
        <v>0</v>
      </c>
      <c r="L2804" s="122">
        <v>0</v>
      </c>
      <c r="M2804" s="122">
        <v>0</v>
      </c>
      <c r="N2804" s="122">
        <v>0</v>
      </c>
      <c r="O2804" s="122">
        <v>0</v>
      </c>
      <c r="P2804" s="122">
        <v>0</v>
      </c>
      <c r="Q2804" s="122">
        <v>0</v>
      </c>
      <c r="R2804" s="122">
        <v>0</v>
      </c>
      <c r="S2804" s="122">
        <v>0</v>
      </c>
      <c r="T2804" s="122">
        <v>0</v>
      </c>
      <c r="U2804" s="122">
        <v>0</v>
      </c>
      <c r="V2804" s="122">
        <v>0</v>
      </c>
      <c r="W2804" s="122">
        <v>0</v>
      </c>
      <c r="X2804" s="122">
        <v>0</v>
      </c>
      <c r="Y2804" s="122">
        <v>0</v>
      </c>
      <c r="Z2804" s="122">
        <v>0</v>
      </c>
      <c r="AA2804" s="122">
        <v>0</v>
      </c>
      <c r="AB2804" s="122">
        <v>0</v>
      </c>
      <c r="AC2804" s="122">
        <v>0</v>
      </c>
      <c r="AD2804" s="122">
        <v>0</v>
      </c>
      <c r="AE2804" s="122">
        <v>0</v>
      </c>
      <c r="AF2804" s="122">
        <v>0</v>
      </c>
      <c r="AG2804" s="122">
        <v>0</v>
      </c>
      <c r="AH2804" s="122">
        <v>0</v>
      </c>
      <c r="AI2804" s="122">
        <v>0</v>
      </c>
      <c r="AJ2804" s="122">
        <v>0</v>
      </c>
      <c r="AK2804" s="122">
        <v>0</v>
      </c>
      <c r="AL2804" s="122">
        <v>0</v>
      </c>
    </row>
    <row r="2805" spans="1:38" hidden="1" x14ac:dyDescent="0.25">
      <c r="A2805" s="122" t="s">
        <v>2038</v>
      </c>
      <c r="B2805" s="122">
        <v>1</v>
      </c>
      <c r="C2805" s="122" t="s">
        <v>2234</v>
      </c>
      <c r="D2805" s="122" t="s">
        <v>2121</v>
      </c>
      <c r="E2805" s="122">
        <v>52</v>
      </c>
      <c r="F2805" s="122">
        <v>0</v>
      </c>
      <c r="G2805" s="122">
        <v>0</v>
      </c>
      <c r="H2805" s="122">
        <v>0</v>
      </c>
      <c r="I2805" s="122">
        <v>0</v>
      </c>
      <c r="J2805" s="122">
        <v>0</v>
      </c>
      <c r="K2805" s="122">
        <v>0</v>
      </c>
      <c r="L2805" s="122">
        <v>0</v>
      </c>
      <c r="M2805" s="122">
        <v>0</v>
      </c>
      <c r="N2805" s="122">
        <v>1.2099733323999999E-3</v>
      </c>
      <c r="O2805" s="122">
        <v>1.2099733323999999E-3</v>
      </c>
      <c r="P2805" s="122">
        <v>1.2099733323999999E-3</v>
      </c>
      <c r="Q2805" s="122">
        <v>1.2099733323999999E-3</v>
      </c>
      <c r="R2805" s="122">
        <v>1.2099733323999999E-3</v>
      </c>
      <c r="S2805" s="122">
        <v>1.2099733323999999E-3</v>
      </c>
      <c r="T2805" s="122">
        <v>1.2099733323999999E-3</v>
      </c>
      <c r="U2805" s="122">
        <v>1.2099733323999999E-3</v>
      </c>
      <c r="V2805" s="122">
        <v>1.2099733323999999E-3</v>
      </c>
      <c r="W2805" s="122">
        <v>1.2099733323999999E-3</v>
      </c>
      <c r="X2805" s="122">
        <v>1.2099733323999999E-3</v>
      </c>
      <c r="Y2805" s="122">
        <v>1.2099733323999999E-3</v>
      </c>
      <c r="Z2805" s="122">
        <v>1.2823999999999999E-3</v>
      </c>
      <c r="AA2805" s="122">
        <v>1.036E-3</v>
      </c>
      <c r="AB2805" s="122">
        <v>1.31152E-3</v>
      </c>
      <c r="AC2805" s="122">
        <v>1.3117999999999999E-3</v>
      </c>
      <c r="AD2805" s="122">
        <v>1.13316E-3</v>
      </c>
      <c r="AE2805" s="122">
        <v>1.26812E-3</v>
      </c>
      <c r="AF2805" s="122">
        <v>1.0743599999999999E-3</v>
      </c>
      <c r="AG2805" s="122">
        <v>1.29444E-3</v>
      </c>
      <c r="AH2805" s="122">
        <v>1.23284E-3</v>
      </c>
      <c r="AI2805" s="122">
        <v>8.6939999999999999E-4</v>
      </c>
      <c r="AJ2805" s="122">
        <v>1.1790800000000001E-3</v>
      </c>
      <c r="AK2805" s="122">
        <v>1.2194E-3</v>
      </c>
      <c r="AL2805" s="122">
        <v>0</v>
      </c>
    </row>
    <row r="2806" spans="1:38" hidden="1" x14ac:dyDescent="0.25">
      <c r="A2806" s="122" t="s">
        <v>2038</v>
      </c>
      <c r="B2806" s="122">
        <v>1</v>
      </c>
      <c r="C2806" s="122" t="s">
        <v>2234</v>
      </c>
      <c r="D2806" s="122" t="s">
        <v>2122</v>
      </c>
      <c r="E2806" s="122">
        <v>52</v>
      </c>
      <c r="F2806" s="122">
        <v>2.3143826216E-3</v>
      </c>
      <c r="G2806" s="122">
        <v>1.9076718892E-3</v>
      </c>
      <c r="H2806" s="122">
        <v>1.9651498216000001E-3</v>
      </c>
      <c r="I2806" s="122">
        <v>1.8495205568000001E-3</v>
      </c>
      <c r="J2806" s="122">
        <v>1.7098133332000001E-3</v>
      </c>
      <c r="K2806" s="122">
        <v>1.6990133328000001E-3</v>
      </c>
      <c r="L2806" s="122">
        <v>1.8066133344E-3</v>
      </c>
      <c r="M2806" s="122">
        <v>1.8802133336E-3</v>
      </c>
      <c r="N2806" s="122">
        <v>1.6689600004000001E-3</v>
      </c>
      <c r="O2806" s="122">
        <v>1.6217600000000001E-3</v>
      </c>
      <c r="P2806" s="122">
        <v>1.29696E-3</v>
      </c>
      <c r="Q2806" s="122">
        <v>7.7935999959999997E-4</v>
      </c>
      <c r="R2806" s="122">
        <v>6.5855999999999998E-4</v>
      </c>
      <c r="S2806" s="122">
        <v>5.4695999959999996E-4</v>
      </c>
      <c r="T2806" s="122">
        <v>6.6695999999999997E-4</v>
      </c>
      <c r="U2806" s="122">
        <v>6.4455999999999997E-4</v>
      </c>
      <c r="V2806" s="122">
        <v>8.1895999920000005E-4</v>
      </c>
      <c r="W2806" s="122">
        <v>8.905600004E-4</v>
      </c>
      <c r="X2806" s="122">
        <v>9.5615999920000002E-4</v>
      </c>
      <c r="Y2806" s="122">
        <v>7.2330800080000002E-4</v>
      </c>
      <c r="Z2806" s="122">
        <v>9.6712000000000002E-4</v>
      </c>
      <c r="AA2806" s="122">
        <v>1.1019196327999999E-3</v>
      </c>
      <c r="AB2806" s="122">
        <v>1.1617082567999999E-3</v>
      </c>
      <c r="AC2806" s="122">
        <v>1.1268099079999999E-3</v>
      </c>
      <c r="AD2806" s="122">
        <v>1.135080366E-3</v>
      </c>
      <c r="AE2806" s="122">
        <v>1.1497816512000001E-3</v>
      </c>
      <c r="AF2806" s="122">
        <v>0</v>
      </c>
      <c r="AG2806" s="122">
        <v>0</v>
      </c>
      <c r="AH2806" s="122">
        <v>0</v>
      </c>
      <c r="AI2806" s="122">
        <v>0</v>
      </c>
      <c r="AJ2806" s="122">
        <v>0</v>
      </c>
      <c r="AK2806" s="122">
        <v>0</v>
      </c>
      <c r="AL2806" s="122">
        <v>0</v>
      </c>
    </row>
    <row r="2807" spans="1:38" hidden="1" x14ac:dyDescent="0.25">
      <c r="A2807" s="122" t="s">
        <v>2038</v>
      </c>
      <c r="B2807" s="122">
        <v>1</v>
      </c>
      <c r="C2807" s="122" t="s">
        <v>2234</v>
      </c>
      <c r="D2807" s="122" t="s">
        <v>2175</v>
      </c>
      <c r="E2807" s="122">
        <v>52</v>
      </c>
      <c r="F2807" s="122">
        <v>0</v>
      </c>
      <c r="G2807" s="122">
        <v>0</v>
      </c>
      <c r="H2807" s="122">
        <v>0</v>
      </c>
      <c r="I2807" s="122">
        <v>0</v>
      </c>
      <c r="J2807" s="122">
        <v>0</v>
      </c>
      <c r="K2807" s="122">
        <v>0</v>
      </c>
      <c r="L2807" s="122">
        <v>0</v>
      </c>
      <c r="M2807" s="122">
        <v>0</v>
      </c>
      <c r="N2807" s="122">
        <v>0</v>
      </c>
      <c r="O2807" s="122">
        <v>0</v>
      </c>
      <c r="P2807" s="122">
        <v>0</v>
      </c>
      <c r="Q2807" s="122">
        <v>0</v>
      </c>
      <c r="R2807" s="122">
        <v>0</v>
      </c>
      <c r="S2807" s="122">
        <v>0</v>
      </c>
      <c r="T2807" s="122">
        <v>0</v>
      </c>
      <c r="U2807" s="122">
        <v>0</v>
      </c>
      <c r="V2807" s="122">
        <v>0</v>
      </c>
      <c r="W2807" s="122">
        <v>0</v>
      </c>
      <c r="X2807" s="122">
        <v>0</v>
      </c>
      <c r="Y2807" s="122">
        <v>0</v>
      </c>
      <c r="Z2807" s="122">
        <v>0</v>
      </c>
      <c r="AA2807" s="122">
        <v>0</v>
      </c>
      <c r="AB2807" s="122">
        <v>0</v>
      </c>
      <c r="AC2807" s="122">
        <v>0</v>
      </c>
      <c r="AD2807" s="122">
        <v>0</v>
      </c>
      <c r="AE2807" s="122">
        <v>0</v>
      </c>
      <c r="AF2807" s="122">
        <v>0</v>
      </c>
      <c r="AG2807" s="122">
        <v>0</v>
      </c>
      <c r="AH2807" s="122">
        <v>0</v>
      </c>
      <c r="AI2807" s="122">
        <v>0</v>
      </c>
      <c r="AJ2807" s="122">
        <v>0</v>
      </c>
      <c r="AK2807" s="122">
        <v>0</v>
      </c>
      <c r="AL2807" s="122">
        <v>0</v>
      </c>
    </row>
    <row r="2808" spans="1:38" hidden="1" x14ac:dyDescent="0.25">
      <c r="A2808" s="122" t="s">
        <v>2038</v>
      </c>
      <c r="B2808" s="122">
        <v>1</v>
      </c>
      <c r="C2808" s="122" t="s">
        <v>2234</v>
      </c>
      <c r="D2808" s="122" t="s">
        <v>2123</v>
      </c>
      <c r="E2808" s="122">
        <v>52</v>
      </c>
      <c r="F2808" s="122">
        <v>0</v>
      </c>
      <c r="G2808" s="122">
        <v>0</v>
      </c>
      <c r="H2808" s="122">
        <v>0</v>
      </c>
      <c r="I2808" s="122">
        <v>0</v>
      </c>
      <c r="J2808" s="122">
        <v>0</v>
      </c>
      <c r="K2808" s="122">
        <v>0</v>
      </c>
      <c r="L2808" s="122">
        <v>0</v>
      </c>
      <c r="M2808" s="122">
        <v>0</v>
      </c>
      <c r="N2808" s="122">
        <v>0</v>
      </c>
      <c r="O2808" s="122">
        <v>0</v>
      </c>
      <c r="P2808" s="122">
        <v>0</v>
      </c>
      <c r="Q2808" s="122">
        <v>0</v>
      </c>
      <c r="R2808" s="122">
        <v>0</v>
      </c>
      <c r="S2808" s="122">
        <v>0</v>
      </c>
      <c r="T2808" s="122">
        <v>0</v>
      </c>
      <c r="U2808" s="122">
        <v>0</v>
      </c>
      <c r="V2808" s="122">
        <v>0</v>
      </c>
      <c r="W2808" s="122">
        <v>0</v>
      </c>
      <c r="X2808" s="122">
        <v>0</v>
      </c>
      <c r="Y2808" s="122">
        <v>0</v>
      </c>
      <c r="Z2808" s="122">
        <v>0</v>
      </c>
      <c r="AA2808" s="122">
        <v>0</v>
      </c>
      <c r="AB2808" s="122">
        <v>0</v>
      </c>
      <c r="AC2808" s="122">
        <v>0</v>
      </c>
      <c r="AD2808" s="122">
        <v>0</v>
      </c>
      <c r="AE2808" s="122">
        <v>0</v>
      </c>
      <c r="AF2808" s="122">
        <v>0</v>
      </c>
      <c r="AG2808" s="122">
        <v>0</v>
      </c>
      <c r="AH2808" s="122">
        <v>0</v>
      </c>
      <c r="AI2808" s="122">
        <v>0</v>
      </c>
      <c r="AJ2808" s="122">
        <v>0</v>
      </c>
      <c r="AK2808" s="122">
        <v>0</v>
      </c>
      <c r="AL2808" s="122">
        <v>0</v>
      </c>
    </row>
    <row r="2809" spans="1:38" x14ac:dyDescent="0.25">
      <c r="A2809" s="122" t="s">
        <v>2038</v>
      </c>
      <c r="B2809" s="122">
        <v>1</v>
      </c>
      <c r="C2809" s="122" t="s">
        <v>2234</v>
      </c>
      <c r="D2809" s="122" t="s">
        <v>2124</v>
      </c>
      <c r="E2809" s="122">
        <v>52</v>
      </c>
      <c r="F2809" s="122">
        <v>0</v>
      </c>
      <c r="G2809" s="122">
        <v>0</v>
      </c>
      <c r="H2809" s="122">
        <v>0</v>
      </c>
      <c r="I2809" s="122">
        <v>0</v>
      </c>
      <c r="J2809" s="122">
        <v>0</v>
      </c>
      <c r="K2809" s="122">
        <v>0</v>
      </c>
      <c r="L2809" s="122">
        <v>0</v>
      </c>
      <c r="M2809" s="122">
        <v>0</v>
      </c>
      <c r="N2809" s="122">
        <v>0</v>
      </c>
      <c r="O2809" s="122">
        <v>0</v>
      </c>
      <c r="P2809" s="122">
        <v>0</v>
      </c>
      <c r="Q2809" s="122">
        <v>0</v>
      </c>
      <c r="R2809" s="122">
        <v>0</v>
      </c>
      <c r="S2809" s="122">
        <v>0</v>
      </c>
      <c r="T2809" s="122">
        <v>0</v>
      </c>
      <c r="U2809" s="122">
        <v>0</v>
      </c>
      <c r="V2809" s="122">
        <v>0</v>
      </c>
      <c r="W2809" s="122">
        <v>0</v>
      </c>
      <c r="X2809" s="122">
        <v>0</v>
      </c>
      <c r="Y2809" s="122">
        <v>0</v>
      </c>
      <c r="Z2809" s="122">
        <v>0</v>
      </c>
      <c r="AA2809" s="122">
        <v>0</v>
      </c>
      <c r="AB2809" s="122">
        <v>0</v>
      </c>
      <c r="AC2809" s="122">
        <v>0</v>
      </c>
      <c r="AD2809" s="122">
        <v>0</v>
      </c>
      <c r="AE2809" s="122">
        <v>0</v>
      </c>
      <c r="AF2809" s="122">
        <v>0</v>
      </c>
      <c r="AG2809" s="122">
        <v>0</v>
      </c>
      <c r="AH2809" s="122">
        <v>0</v>
      </c>
      <c r="AI2809" s="122">
        <v>0</v>
      </c>
      <c r="AJ2809" s="122">
        <v>0</v>
      </c>
      <c r="AK2809" s="122">
        <v>0</v>
      </c>
      <c r="AL2809" s="122">
        <v>0</v>
      </c>
    </row>
    <row r="2810" spans="1:38" hidden="1" x14ac:dyDescent="0.25">
      <c r="A2810" s="122" t="s">
        <v>2038</v>
      </c>
      <c r="B2810" s="122">
        <v>1</v>
      </c>
      <c r="C2810" s="122" t="s">
        <v>2234</v>
      </c>
      <c r="D2810" s="122" t="s">
        <v>474</v>
      </c>
      <c r="E2810" s="122">
        <v>52</v>
      </c>
      <c r="F2810" s="122">
        <v>0</v>
      </c>
      <c r="G2810" s="122">
        <v>0</v>
      </c>
      <c r="H2810" s="122">
        <v>0</v>
      </c>
      <c r="I2810" s="122">
        <v>0</v>
      </c>
      <c r="J2810" s="122">
        <v>0</v>
      </c>
      <c r="K2810" s="122">
        <v>0</v>
      </c>
      <c r="L2810" s="122">
        <v>0</v>
      </c>
      <c r="M2810" s="122">
        <v>0</v>
      </c>
      <c r="N2810" s="122">
        <v>0</v>
      </c>
      <c r="O2810" s="122">
        <v>0</v>
      </c>
      <c r="P2810" s="122">
        <v>0</v>
      </c>
      <c r="Q2810" s="122">
        <v>0</v>
      </c>
      <c r="R2810" s="122">
        <v>0</v>
      </c>
      <c r="S2810" s="122">
        <v>0</v>
      </c>
      <c r="T2810" s="122">
        <v>0</v>
      </c>
      <c r="U2810" s="122">
        <v>0</v>
      </c>
      <c r="V2810" s="122">
        <v>0</v>
      </c>
      <c r="W2810" s="122">
        <v>0</v>
      </c>
      <c r="X2810" s="122">
        <v>0</v>
      </c>
      <c r="Y2810" s="122">
        <v>0</v>
      </c>
      <c r="Z2810" s="122">
        <v>0</v>
      </c>
      <c r="AA2810" s="122">
        <v>0</v>
      </c>
      <c r="AB2810" s="122">
        <v>0</v>
      </c>
      <c r="AC2810" s="122">
        <v>0</v>
      </c>
      <c r="AD2810" s="122">
        <v>0</v>
      </c>
      <c r="AE2810" s="122">
        <v>0</v>
      </c>
      <c r="AF2810" s="122">
        <v>0</v>
      </c>
      <c r="AG2810" s="122">
        <v>0</v>
      </c>
      <c r="AH2810" s="122">
        <v>0</v>
      </c>
      <c r="AI2810" s="122">
        <v>0</v>
      </c>
      <c r="AJ2810" s="122">
        <v>0</v>
      </c>
      <c r="AK2810" s="122">
        <v>0</v>
      </c>
      <c r="AL2810" s="122">
        <v>0</v>
      </c>
    </row>
    <row r="2811" spans="1:38" hidden="1" x14ac:dyDescent="0.25">
      <c r="A2811" s="122" t="s">
        <v>2038</v>
      </c>
      <c r="B2811" s="122">
        <v>1</v>
      </c>
      <c r="C2811" s="122" t="s">
        <v>2234</v>
      </c>
      <c r="D2811" s="122" t="s">
        <v>2125</v>
      </c>
      <c r="E2811" s="122">
        <v>52</v>
      </c>
      <c r="F2811" s="122">
        <v>0</v>
      </c>
      <c r="G2811" s="122">
        <v>0</v>
      </c>
      <c r="H2811" s="122">
        <v>0</v>
      </c>
      <c r="I2811" s="122">
        <v>0</v>
      </c>
      <c r="J2811" s="122">
        <v>0</v>
      </c>
      <c r="K2811" s="122">
        <v>0</v>
      </c>
      <c r="L2811" s="122">
        <v>0</v>
      </c>
      <c r="M2811" s="122">
        <v>0</v>
      </c>
      <c r="N2811" s="122">
        <v>0</v>
      </c>
      <c r="O2811" s="122">
        <v>0</v>
      </c>
      <c r="P2811" s="122">
        <v>0</v>
      </c>
      <c r="Q2811" s="122">
        <v>0</v>
      </c>
      <c r="R2811" s="122">
        <v>0</v>
      </c>
      <c r="S2811" s="122">
        <v>0</v>
      </c>
      <c r="T2811" s="122">
        <v>0</v>
      </c>
      <c r="U2811" s="122">
        <v>0</v>
      </c>
      <c r="V2811" s="122">
        <v>0</v>
      </c>
      <c r="W2811" s="122">
        <v>0</v>
      </c>
      <c r="X2811" s="122">
        <v>0</v>
      </c>
      <c r="Y2811" s="122">
        <v>0</v>
      </c>
      <c r="Z2811" s="122">
        <v>0</v>
      </c>
      <c r="AA2811" s="122">
        <v>0</v>
      </c>
      <c r="AB2811" s="122">
        <v>0</v>
      </c>
      <c r="AC2811" s="122">
        <v>0</v>
      </c>
      <c r="AD2811" s="122">
        <v>0</v>
      </c>
      <c r="AE2811" s="122">
        <v>0</v>
      </c>
      <c r="AF2811" s="122">
        <v>0</v>
      </c>
      <c r="AG2811" s="122">
        <v>0</v>
      </c>
      <c r="AH2811" s="122">
        <v>0</v>
      </c>
      <c r="AI2811" s="122">
        <v>0</v>
      </c>
      <c r="AJ2811" s="122">
        <v>0</v>
      </c>
      <c r="AK2811" s="122">
        <v>0</v>
      </c>
      <c r="AL2811" s="122">
        <v>0</v>
      </c>
    </row>
    <row r="2812" spans="1:38" hidden="1" x14ac:dyDescent="0.25">
      <c r="A2812" s="122" t="s">
        <v>2038</v>
      </c>
      <c r="B2812" s="122">
        <v>1</v>
      </c>
      <c r="C2812" s="122" t="s">
        <v>2234</v>
      </c>
      <c r="D2812" s="122" t="s">
        <v>2126</v>
      </c>
      <c r="E2812" s="122">
        <v>52</v>
      </c>
      <c r="F2812" s="122">
        <v>0</v>
      </c>
      <c r="G2812" s="122">
        <v>0</v>
      </c>
      <c r="H2812" s="122">
        <v>0</v>
      </c>
      <c r="I2812" s="122">
        <v>0</v>
      </c>
      <c r="J2812" s="122">
        <v>0</v>
      </c>
      <c r="K2812" s="122">
        <v>0</v>
      </c>
      <c r="L2812" s="122">
        <v>0</v>
      </c>
      <c r="M2812" s="122">
        <v>0</v>
      </c>
      <c r="N2812" s="122">
        <v>0</v>
      </c>
      <c r="O2812" s="122">
        <v>0</v>
      </c>
      <c r="P2812" s="122">
        <v>0</v>
      </c>
      <c r="Q2812" s="122">
        <v>0</v>
      </c>
      <c r="R2812" s="122">
        <v>0</v>
      </c>
      <c r="S2812" s="122">
        <v>0</v>
      </c>
      <c r="T2812" s="122">
        <v>0</v>
      </c>
      <c r="U2812" s="122">
        <v>0</v>
      </c>
      <c r="V2812" s="122">
        <v>0</v>
      </c>
      <c r="W2812" s="122">
        <v>0</v>
      </c>
      <c r="X2812" s="122">
        <v>0</v>
      </c>
      <c r="Y2812" s="122">
        <v>0</v>
      </c>
      <c r="Z2812" s="122">
        <v>0</v>
      </c>
      <c r="AA2812" s="122">
        <v>0</v>
      </c>
      <c r="AB2812" s="122">
        <v>0</v>
      </c>
      <c r="AC2812" s="122">
        <v>0</v>
      </c>
      <c r="AD2812" s="122">
        <v>0</v>
      </c>
      <c r="AE2812" s="122">
        <v>0</v>
      </c>
      <c r="AF2812" s="122">
        <v>0</v>
      </c>
      <c r="AG2812" s="122">
        <v>0</v>
      </c>
      <c r="AH2812" s="122">
        <v>0</v>
      </c>
      <c r="AI2812" s="122">
        <v>0</v>
      </c>
      <c r="AJ2812" s="122">
        <v>0</v>
      </c>
      <c r="AK2812" s="122">
        <v>0</v>
      </c>
      <c r="AL2812" s="122">
        <v>0</v>
      </c>
    </row>
    <row r="2813" spans="1:38" hidden="1" x14ac:dyDescent="0.25">
      <c r="A2813" s="122" t="s">
        <v>2038</v>
      </c>
      <c r="B2813" s="122">
        <v>1</v>
      </c>
      <c r="C2813" s="122" t="s">
        <v>2234</v>
      </c>
      <c r="D2813" s="122" t="s">
        <v>2127</v>
      </c>
      <c r="E2813" s="122">
        <v>52</v>
      </c>
      <c r="F2813" s="122">
        <v>0</v>
      </c>
      <c r="G2813" s="122">
        <v>0</v>
      </c>
      <c r="H2813" s="122">
        <v>0</v>
      </c>
      <c r="I2813" s="122">
        <v>0</v>
      </c>
      <c r="J2813" s="122">
        <v>0</v>
      </c>
      <c r="K2813" s="122">
        <v>0</v>
      </c>
      <c r="L2813" s="122">
        <v>0</v>
      </c>
      <c r="M2813" s="122">
        <v>0</v>
      </c>
      <c r="N2813" s="122">
        <v>0</v>
      </c>
      <c r="O2813" s="122">
        <v>0</v>
      </c>
      <c r="P2813" s="122">
        <v>0</v>
      </c>
      <c r="Q2813" s="122">
        <v>0</v>
      </c>
      <c r="R2813" s="122">
        <v>0</v>
      </c>
      <c r="S2813" s="122">
        <v>0</v>
      </c>
      <c r="T2813" s="122">
        <v>0</v>
      </c>
      <c r="U2813" s="122">
        <v>0</v>
      </c>
      <c r="V2813" s="122">
        <v>0</v>
      </c>
      <c r="W2813" s="122">
        <v>0</v>
      </c>
      <c r="X2813" s="122">
        <v>0</v>
      </c>
      <c r="Y2813" s="122">
        <v>0</v>
      </c>
      <c r="Z2813" s="122">
        <v>0</v>
      </c>
      <c r="AA2813" s="122">
        <v>0</v>
      </c>
      <c r="AB2813" s="122">
        <v>0</v>
      </c>
      <c r="AC2813" s="122">
        <v>0</v>
      </c>
      <c r="AD2813" s="122">
        <v>0</v>
      </c>
      <c r="AE2813" s="122">
        <v>0</v>
      </c>
      <c r="AF2813" s="122">
        <v>0</v>
      </c>
      <c r="AG2813" s="122">
        <v>0</v>
      </c>
      <c r="AH2813" s="122">
        <v>0</v>
      </c>
      <c r="AI2813" s="122">
        <v>0</v>
      </c>
      <c r="AJ2813" s="122">
        <v>0</v>
      </c>
      <c r="AK2813" s="122">
        <v>0</v>
      </c>
      <c r="AL2813" s="122">
        <v>0</v>
      </c>
    </row>
    <row r="2814" spans="1:38" hidden="1" x14ac:dyDescent="0.25">
      <c r="A2814" s="122" t="s">
        <v>2038</v>
      </c>
      <c r="B2814" s="122">
        <v>1</v>
      </c>
      <c r="C2814" s="122" t="s">
        <v>2234</v>
      </c>
      <c r="D2814" s="122" t="s">
        <v>2128</v>
      </c>
      <c r="E2814" s="122">
        <v>52</v>
      </c>
      <c r="F2814" s="122">
        <v>0</v>
      </c>
      <c r="G2814" s="122">
        <v>0</v>
      </c>
      <c r="H2814" s="122">
        <v>0</v>
      </c>
      <c r="I2814" s="122">
        <v>0</v>
      </c>
      <c r="J2814" s="122">
        <v>0</v>
      </c>
      <c r="K2814" s="122">
        <v>0</v>
      </c>
      <c r="L2814" s="122">
        <v>0</v>
      </c>
      <c r="M2814" s="122">
        <v>0</v>
      </c>
      <c r="N2814" s="122">
        <v>0</v>
      </c>
      <c r="O2814" s="122">
        <v>0</v>
      </c>
      <c r="P2814" s="122">
        <v>0</v>
      </c>
      <c r="Q2814" s="122">
        <v>0</v>
      </c>
      <c r="R2814" s="122">
        <v>0</v>
      </c>
      <c r="S2814" s="122">
        <v>0</v>
      </c>
      <c r="T2814" s="122">
        <v>0</v>
      </c>
      <c r="U2814" s="122">
        <v>0</v>
      </c>
      <c r="V2814" s="122">
        <v>0</v>
      </c>
      <c r="W2814" s="122">
        <v>0</v>
      </c>
      <c r="X2814" s="122">
        <v>0</v>
      </c>
      <c r="Y2814" s="122">
        <v>0</v>
      </c>
      <c r="Z2814" s="122">
        <v>0</v>
      </c>
      <c r="AA2814" s="122">
        <v>0</v>
      </c>
      <c r="AB2814" s="122">
        <v>0</v>
      </c>
      <c r="AC2814" s="122">
        <v>0</v>
      </c>
      <c r="AD2814" s="122">
        <v>0</v>
      </c>
      <c r="AE2814" s="122">
        <v>0</v>
      </c>
      <c r="AF2814" s="122">
        <v>0</v>
      </c>
      <c r="AG2814" s="122">
        <v>0</v>
      </c>
      <c r="AH2814" s="122">
        <v>0</v>
      </c>
      <c r="AI2814" s="122">
        <v>0</v>
      </c>
      <c r="AJ2814" s="122">
        <v>0</v>
      </c>
      <c r="AK2814" s="122">
        <v>0</v>
      </c>
      <c r="AL2814" s="122">
        <v>0</v>
      </c>
    </row>
    <row r="2815" spans="1:38" hidden="1" x14ac:dyDescent="0.25">
      <c r="A2815" s="122" t="s">
        <v>2038</v>
      </c>
      <c r="B2815" s="122">
        <v>1</v>
      </c>
      <c r="C2815" s="122" t="s">
        <v>2234</v>
      </c>
      <c r="D2815" s="122" t="s">
        <v>2129</v>
      </c>
      <c r="E2815" s="122">
        <v>52</v>
      </c>
      <c r="F2815" s="122">
        <v>0</v>
      </c>
      <c r="G2815" s="122">
        <v>0</v>
      </c>
      <c r="H2815" s="122">
        <v>0</v>
      </c>
      <c r="I2815" s="122">
        <v>0</v>
      </c>
      <c r="J2815" s="122">
        <v>0</v>
      </c>
      <c r="K2815" s="122">
        <v>0</v>
      </c>
      <c r="L2815" s="122">
        <v>0</v>
      </c>
      <c r="M2815" s="122">
        <v>0</v>
      </c>
      <c r="N2815" s="122">
        <v>0</v>
      </c>
      <c r="O2815" s="122">
        <v>0</v>
      </c>
      <c r="P2815" s="122">
        <v>0</v>
      </c>
      <c r="Q2815" s="122">
        <v>0</v>
      </c>
      <c r="R2815" s="122">
        <v>0</v>
      </c>
      <c r="S2815" s="122">
        <v>0</v>
      </c>
      <c r="T2815" s="122">
        <v>0</v>
      </c>
      <c r="U2815" s="122">
        <v>0</v>
      </c>
      <c r="V2815" s="122">
        <v>0</v>
      </c>
      <c r="W2815" s="122">
        <v>0</v>
      </c>
      <c r="X2815" s="122">
        <v>0</v>
      </c>
      <c r="Y2815" s="122">
        <v>0</v>
      </c>
      <c r="Z2815" s="122">
        <v>0</v>
      </c>
      <c r="AA2815" s="122">
        <v>0</v>
      </c>
      <c r="AB2815" s="122">
        <v>0</v>
      </c>
      <c r="AC2815" s="122">
        <v>0</v>
      </c>
      <c r="AD2815" s="122">
        <v>0</v>
      </c>
      <c r="AE2815" s="122">
        <v>0</v>
      </c>
      <c r="AF2815" s="122">
        <v>0</v>
      </c>
      <c r="AG2815" s="122">
        <v>0</v>
      </c>
      <c r="AH2815" s="122">
        <v>0</v>
      </c>
      <c r="AI2815" s="122">
        <v>0</v>
      </c>
      <c r="AJ2815" s="122">
        <v>0</v>
      </c>
      <c r="AK2815" s="122">
        <v>0</v>
      </c>
      <c r="AL2815" s="122">
        <v>0</v>
      </c>
    </row>
    <row r="2816" spans="1:38" hidden="1" x14ac:dyDescent="0.25">
      <c r="A2816" s="122" t="s">
        <v>2038</v>
      </c>
      <c r="B2816" s="122">
        <v>1</v>
      </c>
      <c r="C2816" s="122" t="s">
        <v>2234</v>
      </c>
      <c r="D2816" s="122" t="s">
        <v>2176</v>
      </c>
      <c r="E2816" s="122">
        <v>52</v>
      </c>
      <c r="F2816" s="122">
        <v>0</v>
      </c>
      <c r="G2816" s="122">
        <v>0</v>
      </c>
      <c r="H2816" s="122">
        <v>0</v>
      </c>
      <c r="I2816" s="122">
        <v>0</v>
      </c>
      <c r="J2816" s="122">
        <v>0</v>
      </c>
      <c r="K2816" s="122">
        <v>0</v>
      </c>
      <c r="L2816" s="122">
        <v>0</v>
      </c>
      <c r="M2816" s="122">
        <v>0</v>
      </c>
      <c r="N2816" s="122">
        <v>0</v>
      </c>
      <c r="O2816" s="122">
        <v>0</v>
      </c>
      <c r="P2816" s="122">
        <v>0</v>
      </c>
      <c r="Q2816" s="122">
        <v>0</v>
      </c>
      <c r="R2816" s="122">
        <v>0</v>
      </c>
      <c r="S2816" s="122">
        <v>0</v>
      </c>
      <c r="T2816" s="122">
        <v>0</v>
      </c>
      <c r="U2816" s="122">
        <v>0</v>
      </c>
      <c r="V2816" s="122">
        <v>0</v>
      </c>
      <c r="W2816" s="122">
        <v>0</v>
      </c>
      <c r="X2816" s="122">
        <v>0</v>
      </c>
      <c r="Y2816" s="122">
        <v>0</v>
      </c>
      <c r="Z2816" s="122">
        <v>0</v>
      </c>
      <c r="AA2816" s="122">
        <v>0</v>
      </c>
      <c r="AB2816" s="122">
        <v>0</v>
      </c>
      <c r="AC2816" s="122">
        <v>0</v>
      </c>
      <c r="AD2816" s="122">
        <v>0</v>
      </c>
      <c r="AE2816" s="122">
        <v>0</v>
      </c>
      <c r="AF2816" s="122">
        <v>0</v>
      </c>
      <c r="AG2816" s="122">
        <v>0</v>
      </c>
      <c r="AH2816" s="122">
        <v>0</v>
      </c>
      <c r="AI2816" s="122">
        <v>0</v>
      </c>
      <c r="AJ2816" s="122">
        <v>0</v>
      </c>
      <c r="AK2816" s="122">
        <v>0</v>
      </c>
      <c r="AL2816" s="122">
        <v>0</v>
      </c>
    </row>
    <row r="2817" spans="1:38" hidden="1" x14ac:dyDescent="0.25">
      <c r="A2817" s="122" t="s">
        <v>2038</v>
      </c>
      <c r="B2817" s="122">
        <v>1</v>
      </c>
      <c r="C2817" s="122" t="s">
        <v>2234</v>
      </c>
      <c r="D2817" s="122" t="s">
        <v>2130</v>
      </c>
      <c r="E2817" s="122">
        <v>52</v>
      </c>
      <c r="F2817" s="122">
        <v>0</v>
      </c>
      <c r="G2817" s="122">
        <v>0</v>
      </c>
      <c r="H2817" s="122">
        <v>0</v>
      </c>
      <c r="I2817" s="122">
        <v>0</v>
      </c>
      <c r="J2817" s="122">
        <v>0</v>
      </c>
      <c r="K2817" s="122">
        <v>0</v>
      </c>
      <c r="L2817" s="122">
        <v>0</v>
      </c>
      <c r="M2817" s="122">
        <v>0</v>
      </c>
      <c r="N2817" s="122">
        <v>0</v>
      </c>
      <c r="O2817" s="122">
        <v>0</v>
      </c>
      <c r="P2817" s="122">
        <v>0</v>
      </c>
      <c r="Q2817" s="122">
        <v>0</v>
      </c>
      <c r="R2817" s="122">
        <v>0</v>
      </c>
      <c r="S2817" s="122">
        <v>0</v>
      </c>
      <c r="T2817" s="122">
        <v>0</v>
      </c>
      <c r="U2817" s="122">
        <v>0</v>
      </c>
      <c r="V2817" s="122">
        <v>0</v>
      </c>
      <c r="W2817" s="122">
        <v>0</v>
      </c>
      <c r="X2817" s="122">
        <v>0</v>
      </c>
      <c r="Y2817" s="122">
        <v>0</v>
      </c>
      <c r="Z2817" s="122">
        <v>0</v>
      </c>
      <c r="AA2817" s="122">
        <v>0</v>
      </c>
      <c r="AB2817" s="122">
        <v>0</v>
      </c>
      <c r="AC2817" s="122">
        <v>0</v>
      </c>
      <c r="AD2817" s="122">
        <v>0</v>
      </c>
      <c r="AE2817" s="122">
        <v>0</v>
      </c>
      <c r="AF2817" s="122">
        <v>0</v>
      </c>
      <c r="AG2817" s="122">
        <v>0</v>
      </c>
      <c r="AH2817" s="122">
        <v>0</v>
      </c>
      <c r="AI2817" s="122">
        <v>0</v>
      </c>
      <c r="AJ2817" s="122">
        <v>0</v>
      </c>
      <c r="AK2817" s="122">
        <v>0</v>
      </c>
      <c r="AL2817" s="122">
        <v>0</v>
      </c>
    </row>
    <row r="2818" spans="1:38" hidden="1" x14ac:dyDescent="0.25">
      <c r="A2818" s="122" t="s">
        <v>2038</v>
      </c>
      <c r="B2818" s="122">
        <v>1</v>
      </c>
      <c r="C2818" s="122" t="s">
        <v>2234</v>
      </c>
      <c r="D2818" s="122" t="s">
        <v>2131</v>
      </c>
      <c r="E2818" s="122">
        <v>52</v>
      </c>
      <c r="F2818" s="122">
        <v>0</v>
      </c>
      <c r="G2818" s="122">
        <v>0</v>
      </c>
      <c r="H2818" s="122">
        <v>0</v>
      </c>
      <c r="I2818" s="122">
        <v>0</v>
      </c>
      <c r="J2818" s="122">
        <v>0</v>
      </c>
      <c r="K2818" s="122">
        <v>0</v>
      </c>
      <c r="L2818" s="122">
        <v>0</v>
      </c>
      <c r="M2818" s="122">
        <v>0</v>
      </c>
      <c r="N2818" s="122">
        <v>0</v>
      </c>
      <c r="O2818" s="122">
        <v>0</v>
      </c>
      <c r="P2818" s="122">
        <v>0</v>
      </c>
      <c r="Q2818" s="122">
        <v>0</v>
      </c>
      <c r="R2818" s="122">
        <v>0</v>
      </c>
      <c r="S2818" s="122">
        <v>0</v>
      </c>
      <c r="T2818" s="122">
        <v>0</v>
      </c>
      <c r="U2818" s="122">
        <v>0</v>
      </c>
      <c r="V2818" s="122">
        <v>0</v>
      </c>
      <c r="W2818" s="122">
        <v>0</v>
      </c>
      <c r="X2818" s="122">
        <v>0</v>
      </c>
      <c r="Y2818" s="122">
        <v>0</v>
      </c>
      <c r="Z2818" s="122">
        <v>0</v>
      </c>
      <c r="AA2818" s="122">
        <v>0</v>
      </c>
      <c r="AB2818" s="122">
        <v>0</v>
      </c>
      <c r="AC2818" s="122">
        <v>0</v>
      </c>
      <c r="AD2818" s="122">
        <v>0</v>
      </c>
      <c r="AE2818" s="122">
        <v>0</v>
      </c>
      <c r="AF2818" s="122">
        <v>0</v>
      </c>
      <c r="AG2818" s="122">
        <v>0</v>
      </c>
      <c r="AH2818" s="122">
        <v>0</v>
      </c>
      <c r="AI2818" s="122">
        <v>0</v>
      </c>
      <c r="AJ2818" s="122">
        <v>0</v>
      </c>
      <c r="AK2818" s="122">
        <v>0</v>
      </c>
      <c r="AL2818" s="122">
        <v>0</v>
      </c>
    </row>
    <row r="2819" spans="1:38" hidden="1" x14ac:dyDescent="0.25">
      <c r="A2819" s="122" t="s">
        <v>2038</v>
      </c>
      <c r="B2819" s="122">
        <v>1</v>
      </c>
      <c r="C2819" s="122" t="s">
        <v>2234</v>
      </c>
      <c r="D2819" s="122" t="s">
        <v>2132</v>
      </c>
      <c r="E2819" s="122">
        <v>52</v>
      </c>
      <c r="F2819" s="122">
        <v>0</v>
      </c>
      <c r="G2819" s="122">
        <v>0</v>
      </c>
      <c r="H2819" s="122">
        <v>0</v>
      </c>
      <c r="I2819" s="122">
        <v>0</v>
      </c>
      <c r="J2819" s="122">
        <v>0</v>
      </c>
      <c r="K2819" s="122">
        <v>0</v>
      </c>
      <c r="L2819" s="122">
        <v>0</v>
      </c>
      <c r="M2819" s="122">
        <v>0</v>
      </c>
      <c r="N2819" s="122">
        <v>0</v>
      </c>
      <c r="O2819" s="122">
        <v>0</v>
      </c>
      <c r="P2819" s="122">
        <v>0</v>
      </c>
      <c r="Q2819" s="122">
        <v>0</v>
      </c>
      <c r="R2819" s="122">
        <v>0</v>
      </c>
      <c r="S2819" s="122">
        <v>0</v>
      </c>
      <c r="T2819" s="122">
        <v>0</v>
      </c>
      <c r="U2819" s="122">
        <v>0</v>
      </c>
      <c r="V2819" s="122">
        <v>0</v>
      </c>
      <c r="W2819" s="122">
        <v>0</v>
      </c>
      <c r="X2819" s="122">
        <v>0</v>
      </c>
      <c r="Y2819" s="122">
        <v>0</v>
      </c>
      <c r="Z2819" s="122">
        <v>0</v>
      </c>
      <c r="AA2819" s="122">
        <v>0</v>
      </c>
      <c r="AB2819" s="122">
        <v>0</v>
      </c>
      <c r="AC2819" s="122">
        <v>0</v>
      </c>
      <c r="AD2819" s="122">
        <v>0</v>
      </c>
      <c r="AE2819" s="122">
        <v>0</v>
      </c>
      <c r="AF2819" s="122">
        <v>0</v>
      </c>
      <c r="AG2819" s="122">
        <v>0</v>
      </c>
      <c r="AH2819" s="122">
        <v>0</v>
      </c>
      <c r="AI2819" s="122">
        <v>0</v>
      </c>
      <c r="AJ2819" s="122">
        <v>0</v>
      </c>
      <c r="AK2819" s="122">
        <v>0</v>
      </c>
      <c r="AL2819" s="122">
        <v>0</v>
      </c>
    </row>
    <row r="2820" spans="1:38" hidden="1" x14ac:dyDescent="0.25">
      <c r="A2820" s="122" t="s">
        <v>2038</v>
      </c>
      <c r="B2820" s="122">
        <v>1</v>
      </c>
      <c r="C2820" s="122" t="s">
        <v>2234</v>
      </c>
      <c r="D2820" s="122" t="s">
        <v>2133</v>
      </c>
      <c r="E2820" s="122">
        <v>52</v>
      </c>
      <c r="F2820" s="122">
        <v>0</v>
      </c>
      <c r="G2820" s="122">
        <v>0</v>
      </c>
      <c r="H2820" s="122">
        <v>0</v>
      </c>
      <c r="I2820" s="122">
        <v>0</v>
      </c>
      <c r="J2820" s="122">
        <v>0</v>
      </c>
      <c r="K2820" s="122">
        <v>0</v>
      </c>
      <c r="L2820" s="122">
        <v>0</v>
      </c>
      <c r="M2820" s="122">
        <v>0</v>
      </c>
      <c r="N2820" s="122">
        <v>0</v>
      </c>
      <c r="O2820" s="122">
        <v>0</v>
      </c>
      <c r="P2820" s="122">
        <v>0</v>
      </c>
      <c r="Q2820" s="122">
        <v>0</v>
      </c>
      <c r="R2820" s="122">
        <v>0</v>
      </c>
      <c r="S2820" s="122">
        <v>0</v>
      </c>
      <c r="T2820" s="122">
        <v>0</v>
      </c>
      <c r="U2820" s="122">
        <v>0</v>
      </c>
      <c r="V2820" s="122">
        <v>0</v>
      </c>
      <c r="W2820" s="122">
        <v>0</v>
      </c>
      <c r="X2820" s="122">
        <v>0</v>
      </c>
      <c r="Y2820" s="122">
        <v>0</v>
      </c>
      <c r="Z2820" s="122">
        <v>0</v>
      </c>
      <c r="AA2820" s="122">
        <v>0</v>
      </c>
      <c r="AB2820" s="122">
        <v>0</v>
      </c>
      <c r="AC2820" s="122">
        <v>0</v>
      </c>
      <c r="AD2820" s="122">
        <v>0</v>
      </c>
      <c r="AE2820" s="122">
        <v>0</v>
      </c>
      <c r="AF2820" s="122">
        <v>0</v>
      </c>
      <c r="AG2820" s="122">
        <v>0</v>
      </c>
      <c r="AH2820" s="122">
        <v>0</v>
      </c>
      <c r="AI2820" s="122">
        <v>0</v>
      </c>
      <c r="AJ2820" s="122">
        <v>0</v>
      </c>
      <c r="AK2820" s="122">
        <v>0</v>
      </c>
      <c r="AL2820" s="122">
        <v>0</v>
      </c>
    </row>
    <row r="2821" spans="1:38" hidden="1" x14ac:dyDescent="0.25">
      <c r="A2821" s="122" t="s">
        <v>2038</v>
      </c>
      <c r="B2821" s="122">
        <v>1</v>
      </c>
      <c r="C2821" s="122" t="s">
        <v>2234</v>
      </c>
      <c r="D2821" s="122" t="s">
        <v>2134</v>
      </c>
      <c r="E2821" s="122">
        <v>52</v>
      </c>
      <c r="F2821" s="122">
        <v>0</v>
      </c>
      <c r="G2821" s="122">
        <v>0</v>
      </c>
      <c r="H2821" s="122">
        <v>0</v>
      </c>
      <c r="I2821" s="122">
        <v>0</v>
      </c>
      <c r="J2821" s="122">
        <v>0</v>
      </c>
      <c r="K2821" s="122">
        <v>0</v>
      </c>
      <c r="L2821" s="122">
        <v>0</v>
      </c>
      <c r="M2821" s="122">
        <v>0</v>
      </c>
      <c r="N2821" s="122">
        <v>0</v>
      </c>
      <c r="O2821" s="122">
        <v>0</v>
      </c>
      <c r="P2821" s="122">
        <v>0</v>
      </c>
      <c r="Q2821" s="122">
        <v>0</v>
      </c>
      <c r="R2821" s="122">
        <v>0</v>
      </c>
      <c r="S2821" s="122">
        <v>0</v>
      </c>
      <c r="T2821" s="122">
        <v>0</v>
      </c>
      <c r="U2821" s="122">
        <v>0</v>
      </c>
      <c r="V2821" s="122">
        <v>0</v>
      </c>
      <c r="W2821" s="122">
        <v>0</v>
      </c>
      <c r="X2821" s="122">
        <v>0</v>
      </c>
      <c r="Y2821" s="122">
        <v>0</v>
      </c>
      <c r="Z2821" s="122">
        <v>0</v>
      </c>
      <c r="AA2821" s="122">
        <v>0</v>
      </c>
      <c r="AB2821" s="122">
        <v>0</v>
      </c>
      <c r="AC2821" s="122">
        <v>0</v>
      </c>
      <c r="AD2821" s="122">
        <v>0</v>
      </c>
      <c r="AE2821" s="122">
        <v>0</v>
      </c>
      <c r="AF2821" s="122">
        <v>0</v>
      </c>
      <c r="AG2821" s="122">
        <v>0</v>
      </c>
      <c r="AH2821" s="122">
        <v>0</v>
      </c>
      <c r="AI2821" s="122">
        <v>0</v>
      </c>
      <c r="AJ2821" s="122">
        <v>0</v>
      </c>
      <c r="AK2821" s="122">
        <v>0</v>
      </c>
      <c r="AL2821" s="122">
        <v>0</v>
      </c>
    </row>
    <row r="2822" spans="1:38" hidden="1" x14ac:dyDescent="0.25">
      <c r="A2822" s="122" t="s">
        <v>2038</v>
      </c>
      <c r="B2822" s="122">
        <v>1</v>
      </c>
      <c r="C2822" s="122" t="s">
        <v>2234</v>
      </c>
      <c r="D2822" s="122" t="s">
        <v>2135</v>
      </c>
      <c r="E2822" s="122">
        <v>52</v>
      </c>
      <c r="F2822" s="122">
        <v>0</v>
      </c>
      <c r="G2822" s="122">
        <v>0</v>
      </c>
      <c r="H2822" s="122">
        <v>0</v>
      </c>
      <c r="I2822" s="122">
        <v>0</v>
      </c>
      <c r="J2822" s="122">
        <v>0</v>
      </c>
      <c r="K2822" s="122">
        <v>0</v>
      </c>
      <c r="L2822" s="122">
        <v>0</v>
      </c>
      <c r="M2822" s="122">
        <v>0</v>
      </c>
      <c r="N2822" s="122">
        <v>0</v>
      </c>
      <c r="O2822" s="122">
        <v>0</v>
      </c>
      <c r="P2822" s="122">
        <v>0</v>
      </c>
      <c r="Q2822" s="122">
        <v>0</v>
      </c>
      <c r="R2822" s="122">
        <v>0</v>
      </c>
      <c r="S2822" s="122">
        <v>0</v>
      </c>
      <c r="T2822" s="122">
        <v>0</v>
      </c>
      <c r="U2822" s="122">
        <v>0</v>
      </c>
      <c r="V2822" s="122">
        <v>0</v>
      </c>
      <c r="W2822" s="122">
        <v>0</v>
      </c>
      <c r="X2822" s="122">
        <v>0</v>
      </c>
      <c r="Y2822" s="122">
        <v>0</v>
      </c>
      <c r="Z2822" s="122">
        <v>0</v>
      </c>
      <c r="AA2822" s="122">
        <v>0</v>
      </c>
      <c r="AB2822" s="122">
        <v>0</v>
      </c>
      <c r="AC2822" s="122">
        <v>0</v>
      </c>
      <c r="AD2822" s="122">
        <v>0</v>
      </c>
      <c r="AE2822" s="122">
        <v>0</v>
      </c>
      <c r="AF2822" s="122">
        <v>0</v>
      </c>
      <c r="AG2822" s="122">
        <v>0</v>
      </c>
      <c r="AH2822" s="122">
        <v>0</v>
      </c>
      <c r="AI2822" s="122">
        <v>0</v>
      </c>
      <c r="AJ2822" s="122">
        <v>0</v>
      </c>
      <c r="AK2822" s="122">
        <v>0</v>
      </c>
      <c r="AL2822" s="122">
        <v>0</v>
      </c>
    </row>
    <row r="2823" spans="1:38" hidden="1" x14ac:dyDescent="0.25">
      <c r="A2823" s="122" t="s">
        <v>2038</v>
      </c>
      <c r="B2823" s="122">
        <v>1</v>
      </c>
      <c r="C2823" s="122" t="s">
        <v>2234</v>
      </c>
      <c r="D2823" s="122" t="s">
        <v>2136</v>
      </c>
      <c r="E2823" s="122">
        <v>52</v>
      </c>
      <c r="F2823" s="122">
        <v>2.3100933323999999E-3</v>
      </c>
      <c r="G2823" s="122">
        <v>2.3100933323999999E-3</v>
      </c>
      <c r="H2823" s="122">
        <v>2.3100933323999999E-3</v>
      </c>
      <c r="I2823" s="122">
        <v>2.3100933323999999E-3</v>
      </c>
      <c r="J2823" s="122">
        <v>2.3100933323999999E-3</v>
      </c>
      <c r="K2823" s="122">
        <v>2.3100933323999999E-3</v>
      </c>
      <c r="L2823" s="122">
        <v>2.3100933323999999E-3</v>
      </c>
      <c r="M2823" s="122">
        <v>2.3100933323999999E-3</v>
      </c>
      <c r="N2823" s="122">
        <v>2.3100933323999999E-3</v>
      </c>
      <c r="O2823" s="122">
        <v>2.3100933323999999E-3</v>
      </c>
      <c r="P2823" s="122">
        <v>2.3100933323999999E-3</v>
      </c>
      <c r="Q2823" s="122">
        <v>2.3100933323999999E-3</v>
      </c>
      <c r="R2823" s="122">
        <v>2.3100933323999999E-3</v>
      </c>
      <c r="S2823" s="122">
        <v>2.3100933323999999E-3</v>
      </c>
      <c r="T2823" s="122">
        <v>2.3100933323999999E-3</v>
      </c>
      <c r="U2823" s="122">
        <v>2.3100933323999999E-3</v>
      </c>
      <c r="V2823" s="122">
        <v>2.3100933323999999E-3</v>
      </c>
      <c r="W2823" s="122">
        <v>2.3100933323999999E-3</v>
      </c>
      <c r="X2823" s="122">
        <v>2.3100933323999999E-3</v>
      </c>
      <c r="Y2823" s="122">
        <v>2.3100933323999999E-3</v>
      </c>
      <c r="Z2823" s="122">
        <v>2.2988000000000001E-3</v>
      </c>
      <c r="AA2823" s="122">
        <v>2.09888E-3</v>
      </c>
      <c r="AB2823" s="122">
        <v>2.5325999999999999E-3</v>
      </c>
      <c r="AC2823" s="122">
        <v>2.0518400000000001E-3</v>
      </c>
      <c r="AD2823" s="122">
        <v>2.1887600000000001E-3</v>
      </c>
      <c r="AE2823" s="122">
        <v>1.83876E-3</v>
      </c>
      <c r="AF2823" s="122">
        <v>1.3622E-3</v>
      </c>
      <c r="AG2823" s="122">
        <v>2.6012000000000001E-3</v>
      </c>
      <c r="AH2823" s="122">
        <v>2.0932799999999999E-3</v>
      </c>
      <c r="AI2823" s="122">
        <v>2.0266400000000001E-3</v>
      </c>
      <c r="AJ2823" s="122">
        <v>9.4163999999999999E-4</v>
      </c>
      <c r="AK2823" s="122">
        <v>1.3829199999999999E-3</v>
      </c>
      <c r="AL2823" s="122">
        <v>0</v>
      </c>
    </row>
    <row r="2824" spans="1:38" hidden="1" x14ac:dyDescent="0.25">
      <c r="A2824" s="122" t="s">
        <v>2038</v>
      </c>
      <c r="B2824" s="122">
        <v>1</v>
      </c>
      <c r="C2824" s="122" t="s">
        <v>2234</v>
      </c>
      <c r="D2824" s="122" t="s">
        <v>2137</v>
      </c>
      <c r="E2824" s="122">
        <v>52</v>
      </c>
      <c r="F2824" s="122">
        <v>0</v>
      </c>
      <c r="G2824" s="122">
        <v>0</v>
      </c>
      <c r="H2824" s="122">
        <v>0</v>
      </c>
      <c r="I2824" s="122">
        <v>0</v>
      </c>
      <c r="J2824" s="122">
        <v>0</v>
      </c>
      <c r="K2824" s="122">
        <v>0</v>
      </c>
      <c r="L2824" s="122">
        <v>0</v>
      </c>
      <c r="M2824" s="122">
        <v>0</v>
      </c>
      <c r="N2824" s="122">
        <v>0</v>
      </c>
      <c r="O2824" s="122">
        <v>0</v>
      </c>
      <c r="P2824" s="122">
        <v>0</v>
      </c>
      <c r="Q2824" s="122">
        <v>0</v>
      </c>
      <c r="R2824" s="122">
        <v>0</v>
      </c>
      <c r="S2824" s="122">
        <v>0</v>
      </c>
      <c r="T2824" s="122">
        <v>0</v>
      </c>
      <c r="U2824" s="122">
        <v>0</v>
      </c>
      <c r="V2824" s="122">
        <v>0</v>
      </c>
      <c r="W2824" s="122">
        <v>0</v>
      </c>
      <c r="X2824" s="122">
        <v>0</v>
      </c>
      <c r="Y2824" s="122">
        <v>0</v>
      </c>
      <c r="Z2824" s="122">
        <v>0</v>
      </c>
      <c r="AA2824" s="122">
        <v>0</v>
      </c>
      <c r="AB2824" s="122">
        <v>0</v>
      </c>
      <c r="AC2824" s="122">
        <v>0</v>
      </c>
      <c r="AD2824" s="122">
        <v>0</v>
      </c>
      <c r="AE2824" s="122">
        <v>0</v>
      </c>
      <c r="AF2824" s="122">
        <v>0</v>
      </c>
      <c r="AG2824" s="122">
        <v>0</v>
      </c>
      <c r="AH2824" s="122">
        <v>0</v>
      </c>
      <c r="AI2824" s="122">
        <v>0</v>
      </c>
      <c r="AJ2824" s="122">
        <v>0</v>
      </c>
      <c r="AK2824" s="122">
        <v>0</v>
      </c>
      <c r="AL2824" s="122">
        <v>0</v>
      </c>
    </row>
    <row r="2825" spans="1:38" hidden="1" x14ac:dyDescent="0.25">
      <c r="A2825" s="122" t="s">
        <v>2038</v>
      </c>
      <c r="B2825" s="122">
        <v>1</v>
      </c>
      <c r="C2825" s="122" t="s">
        <v>2234</v>
      </c>
      <c r="D2825" s="122" t="s">
        <v>2138</v>
      </c>
      <c r="E2825" s="122">
        <v>52</v>
      </c>
      <c r="F2825" s="122">
        <v>0</v>
      </c>
      <c r="G2825" s="122">
        <v>0</v>
      </c>
      <c r="H2825" s="122">
        <v>0</v>
      </c>
      <c r="I2825" s="122">
        <v>0</v>
      </c>
      <c r="J2825" s="122">
        <v>0</v>
      </c>
      <c r="K2825" s="122">
        <v>0</v>
      </c>
      <c r="L2825" s="122">
        <v>0</v>
      </c>
      <c r="M2825" s="122">
        <v>0</v>
      </c>
      <c r="N2825" s="122">
        <v>0</v>
      </c>
      <c r="O2825" s="122">
        <v>0</v>
      </c>
      <c r="P2825" s="122">
        <v>0</v>
      </c>
      <c r="Q2825" s="122">
        <v>0</v>
      </c>
      <c r="R2825" s="122">
        <v>0</v>
      </c>
      <c r="S2825" s="122">
        <v>0</v>
      </c>
      <c r="T2825" s="122">
        <v>0</v>
      </c>
      <c r="U2825" s="122">
        <v>0</v>
      </c>
      <c r="V2825" s="122">
        <v>0</v>
      </c>
      <c r="W2825" s="122">
        <v>0</v>
      </c>
      <c r="X2825" s="122">
        <v>0</v>
      </c>
      <c r="Y2825" s="122">
        <v>0</v>
      </c>
      <c r="Z2825" s="122">
        <v>0</v>
      </c>
      <c r="AA2825" s="122">
        <v>0</v>
      </c>
      <c r="AB2825" s="122">
        <v>0</v>
      </c>
      <c r="AC2825" s="122">
        <v>0</v>
      </c>
      <c r="AD2825" s="122">
        <v>0</v>
      </c>
      <c r="AE2825" s="122">
        <v>0</v>
      </c>
      <c r="AF2825" s="122">
        <v>0</v>
      </c>
      <c r="AG2825" s="122">
        <v>0</v>
      </c>
      <c r="AH2825" s="122">
        <v>0</v>
      </c>
      <c r="AI2825" s="122">
        <v>0</v>
      </c>
      <c r="AJ2825" s="122">
        <v>0</v>
      </c>
      <c r="AK2825" s="122">
        <v>0</v>
      </c>
      <c r="AL2825" s="122">
        <v>0</v>
      </c>
    </row>
    <row r="2826" spans="1:38" hidden="1" x14ac:dyDescent="0.25">
      <c r="A2826" s="122" t="s">
        <v>2038</v>
      </c>
      <c r="B2826" s="122">
        <v>1</v>
      </c>
      <c r="C2826" s="122" t="s">
        <v>2234</v>
      </c>
      <c r="D2826" s="122" t="s">
        <v>2139</v>
      </c>
      <c r="E2826" s="122">
        <v>52</v>
      </c>
      <c r="F2826" s="122">
        <v>0</v>
      </c>
      <c r="G2826" s="122">
        <v>0</v>
      </c>
      <c r="H2826" s="122">
        <v>0</v>
      </c>
      <c r="I2826" s="122">
        <v>0</v>
      </c>
      <c r="J2826" s="122">
        <v>0</v>
      </c>
      <c r="K2826" s="122">
        <v>0</v>
      </c>
      <c r="L2826" s="122">
        <v>0</v>
      </c>
      <c r="M2826" s="122">
        <v>0</v>
      </c>
      <c r="N2826" s="122">
        <v>0</v>
      </c>
      <c r="O2826" s="122">
        <v>0</v>
      </c>
      <c r="P2826" s="122">
        <v>0</v>
      </c>
      <c r="Q2826" s="122">
        <v>0</v>
      </c>
      <c r="R2826" s="122">
        <v>0</v>
      </c>
      <c r="S2826" s="122">
        <v>0</v>
      </c>
      <c r="T2826" s="122">
        <v>0</v>
      </c>
      <c r="U2826" s="122">
        <v>0</v>
      </c>
      <c r="V2826" s="122">
        <v>0</v>
      </c>
      <c r="W2826" s="122">
        <v>0</v>
      </c>
      <c r="X2826" s="122">
        <v>0</v>
      </c>
      <c r="Y2826" s="122">
        <v>0</v>
      </c>
      <c r="Z2826" s="122">
        <v>0</v>
      </c>
      <c r="AA2826" s="122">
        <v>0</v>
      </c>
      <c r="AB2826" s="122">
        <v>0</v>
      </c>
      <c r="AC2826" s="122">
        <v>0</v>
      </c>
      <c r="AD2826" s="122">
        <v>0</v>
      </c>
      <c r="AE2826" s="122">
        <v>0</v>
      </c>
      <c r="AF2826" s="122">
        <v>0</v>
      </c>
      <c r="AG2826" s="122">
        <v>0</v>
      </c>
      <c r="AH2826" s="122">
        <v>0</v>
      </c>
      <c r="AI2826" s="122">
        <v>0</v>
      </c>
      <c r="AJ2826" s="122">
        <v>0</v>
      </c>
      <c r="AK2826" s="122">
        <v>0</v>
      </c>
      <c r="AL2826" s="122">
        <v>0</v>
      </c>
    </row>
    <row r="2827" spans="1:38" hidden="1" x14ac:dyDescent="0.25">
      <c r="A2827" s="122" t="s">
        <v>2038</v>
      </c>
      <c r="B2827" s="122">
        <v>1</v>
      </c>
      <c r="C2827" s="122" t="s">
        <v>2234</v>
      </c>
      <c r="D2827" s="122" t="s">
        <v>2140</v>
      </c>
      <c r="E2827" s="122">
        <v>52</v>
      </c>
      <c r="F2827" s="122">
        <v>0</v>
      </c>
      <c r="G2827" s="122">
        <v>0</v>
      </c>
      <c r="H2827" s="122">
        <v>0</v>
      </c>
      <c r="I2827" s="122">
        <v>0</v>
      </c>
      <c r="J2827" s="122">
        <v>0</v>
      </c>
      <c r="K2827" s="122">
        <v>0</v>
      </c>
      <c r="L2827" s="122">
        <v>0</v>
      </c>
      <c r="M2827" s="122">
        <v>0</v>
      </c>
      <c r="N2827" s="122">
        <v>0</v>
      </c>
      <c r="O2827" s="122">
        <v>0</v>
      </c>
      <c r="P2827" s="122">
        <v>0</v>
      </c>
      <c r="Q2827" s="122">
        <v>0</v>
      </c>
      <c r="R2827" s="122">
        <v>0</v>
      </c>
      <c r="S2827" s="122">
        <v>0</v>
      </c>
      <c r="T2827" s="122">
        <v>0</v>
      </c>
      <c r="U2827" s="122">
        <v>0</v>
      </c>
      <c r="V2827" s="122">
        <v>0</v>
      </c>
      <c r="W2827" s="122">
        <v>0</v>
      </c>
      <c r="X2827" s="122">
        <v>0</v>
      </c>
      <c r="Y2827" s="122">
        <v>0</v>
      </c>
      <c r="Z2827" s="122">
        <v>0</v>
      </c>
      <c r="AA2827" s="122">
        <v>0</v>
      </c>
      <c r="AB2827" s="122">
        <v>0</v>
      </c>
      <c r="AC2827" s="122">
        <v>0</v>
      </c>
      <c r="AD2827" s="122">
        <v>0</v>
      </c>
      <c r="AE2827" s="122">
        <v>0</v>
      </c>
      <c r="AF2827" s="122">
        <v>0</v>
      </c>
      <c r="AG2827" s="122">
        <v>0</v>
      </c>
      <c r="AH2827" s="122">
        <v>0</v>
      </c>
      <c r="AI2827" s="122">
        <v>0</v>
      </c>
      <c r="AJ2827" s="122">
        <v>0</v>
      </c>
      <c r="AK2827" s="122">
        <v>0</v>
      </c>
      <c r="AL2827" s="122">
        <v>0</v>
      </c>
    </row>
    <row r="2828" spans="1:38" hidden="1" x14ac:dyDescent="0.25">
      <c r="A2828" s="122" t="s">
        <v>2038</v>
      </c>
      <c r="B2828" s="122">
        <v>1</v>
      </c>
      <c r="C2828" s="122" t="s">
        <v>2234</v>
      </c>
      <c r="D2828" s="122" t="s">
        <v>2141</v>
      </c>
      <c r="E2828" s="122">
        <v>52</v>
      </c>
      <c r="F2828" s="122">
        <v>2.3143826216E-3</v>
      </c>
      <c r="G2828" s="122">
        <v>1.9076718892E-3</v>
      </c>
      <c r="H2828" s="122">
        <v>1.9651498216000001E-3</v>
      </c>
      <c r="I2828" s="122">
        <v>1.8495205568000001E-3</v>
      </c>
      <c r="J2828" s="122">
        <v>1.7098133332000001E-3</v>
      </c>
      <c r="K2828" s="122">
        <v>1.6990133328000001E-3</v>
      </c>
      <c r="L2828" s="122">
        <v>1.8066133344E-3</v>
      </c>
      <c r="M2828" s="122">
        <v>1.8802133336E-3</v>
      </c>
      <c r="N2828" s="122">
        <v>1.6689600004000001E-3</v>
      </c>
      <c r="O2828" s="122">
        <v>1.6217600000000001E-3</v>
      </c>
      <c r="P2828" s="122">
        <v>1.29696E-3</v>
      </c>
      <c r="Q2828" s="122">
        <v>7.7935999959999997E-4</v>
      </c>
      <c r="R2828" s="122">
        <v>6.5855999999999998E-4</v>
      </c>
      <c r="S2828" s="122">
        <v>5.4695999959999996E-4</v>
      </c>
      <c r="T2828" s="122">
        <v>6.6695999999999997E-4</v>
      </c>
      <c r="U2828" s="122">
        <v>6.4455999999999997E-4</v>
      </c>
      <c r="V2828" s="122">
        <v>8.1895999920000005E-4</v>
      </c>
      <c r="W2828" s="122">
        <v>8.905600004E-4</v>
      </c>
      <c r="X2828" s="122">
        <v>9.5615999920000002E-4</v>
      </c>
      <c r="Y2828" s="122">
        <v>7.2330800080000002E-4</v>
      </c>
      <c r="Z2828" s="122">
        <v>9.6712000000000002E-4</v>
      </c>
      <c r="AA2828" s="122">
        <v>1.1019196327999999E-3</v>
      </c>
      <c r="AB2828" s="122">
        <v>1.1617082567999999E-3</v>
      </c>
      <c r="AC2828" s="122">
        <v>1.1268099079999999E-3</v>
      </c>
      <c r="AD2828" s="122">
        <v>1.135080366E-3</v>
      </c>
      <c r="AE2828" s="122">
        <v>1.1497816512000001E-3</v>
      </c>
      <c r="AF2828" s="122">
        <v>1.4104353508E-3</v>
      </c>
      <c r="AG2828" s="122">
        <v>4.7215920360000002E-4</v>
      </c>
      <c r="AH2828" s="122">
        <v>1.0952127227999999E-3</v>
      </c>
      <c r="AI2828" s="122">
        <v>6.3987406839999999E-4</v>
      </c>
      <c r="AJ2828" s="122">
        <v>4.6623853079999999E-4</v>
      </c>
      <c r="AK2828" s="122">
        <v>8.06646176E-4</v>
      </c>
      <c r="AL2828" s="122">
        <v>0</v>
      </c>
    </row>
    <row r="2829" spans="1:38" hidden="1" x14ac:dyDescent="0.25">
      <c r="A2829" s="122" t="s">
        <v>2038</v>
      </c>
      <c r="B2829" s="122">
        <v>1</v>
      </c>
      <c r="C2829" s="122" t="s">
        <v>2234</v>
      </c>
      <c r="D2829" s="122" t="s">
        <v>2142</v>
      </c>
      <c r="E2829" s="122">
        <v>52</v>
      </c>
      <c r="F2829" s="122">
        <v>0</v>
      </c>
      <c r="G2829" s="122">
        <v>0</v>
      </c>
      <c r="H2829" s="122">
        <v>0</v>
      </c>
      <c r="I2829" s="122">
        <v>0</v>
      </c>
      <c r="J2829" s="122">
        <v>0</v>
      </c>
      <c r="K2829" s="122">
        <v>0</v>
      </c>
      <c r="L2829" s="122">
        <v>0</v>
      </c>
      <c r="M2829" s="122">
        <v>0</v>
      </c>
      <c r="N2829" s="122">
        <v>0</v>
      </c>
      <c r="O2829" s="122">
        <v>0</v>
      </c>
      <c r="P2829" s="122">
        <v>0</v>
      </c>
      <c r="Q2829" s="122">
        <v>0</v>
      </c>
      <c r="R2829" s="122">
        <v>0</v>
      </c>
      <c r="S2829" s="122">
        <v>0</v>
      </c>
      <c r="T2829" s="122">
        <v>0</v>
      </c>
      <c r="U2829" s="122">
        <v>0</v>
      </c>
      <c r="V2829" s="122">
        <v>0</v>
      </c>
      <c r="W2829" s="122">
        <v>0</v>
      </c>
      <c r="X2829" s="122">
        <v>0</v>
      </c>
      <c r="Y2829" s="122">
        <v>0</v>
      </c>
      <c r="Z2829" s="122">
        <v>0</v>
      </c>
      <c r="AA2829" s="122">
        <v>0</v>
      </c>
      <c r="AB2829" s="122">
        <v>0</v>
      </c>
      <c r="AC2829" s="122">
        <v>0</v>
      </c>
      <c r="AD2829" s="122">
        <v>0</v>
      </c>
      <c r="AE2829" s="122">
        <v>0</v>
      </c>
      <c r="AF2829" s="122">
        <v>0</v>
      </c>
      <c r="AG2829" s="122">
        <v>0</v>
      </c>
      <c r="AH2829" s="122">
        <v>0</v>
      </c>
      <c r="AI2829" s="122">
        <v>0</v>
      </c>
      <c r="AJ2829" s="122">
        <v>0</v>
      </c>
      <c r="AK2829" s="122">
        <v>0</v>
      </c>
      <c r="AL2829" s="122">
        <v>0</v>
      </c>
    </row>
    <row r="2830" spans="1:38" hidden="1" x14ac:dyDescent="0.25">
      <c r="A2830" s="122" t="s">
        <v>2038</v>
      </c>
      <c r="B2830" s="122">
        <v>1</v>
      </c>
      <c r="C2830" s="122" t="s">
        <v>2234</v>
      </c>
      <c r="D2830" s="122" t="s">
        <v>2143</v>
      </c>
      <c r="E2830" s="122">
        <v>52</v>
      </c>
      <c r="F2830" s="122">
        <v>0</v>
      </c>
      <c r="G2830" s="122">
        <v>0</v>
      </c>
      <c r="H2830" s="122">
        <v>0</v>
      </c>
      <c r="I2830" s="122">
        <v>0</v>
      </c>
      <c r="J2830" s="122">
        <v>0</v>
      </c>
      <c r="K2830" s="122">
        <v>0</v>
      </c>
      <c r="L2830" s="122">
        <v>0</v>
      </c>
      <c r="M2830" s="122">
        <v>0</v>
      </c>
      <c r="N2830" s="122">
        <v>0</v>
      </c>
      <c r="O2830" s="122">
        <v>0</v>
      </c>
      <c r="P2830" s="122">
        <v>0</v>
      </c>
      <c r="Q2830" s="122">
        <v>0</v>
      </c>
      <c r="R2830" s="122">
        <v>0</v>
      </c>
      <c r="S2830" s="122">
        <v>0</v>
      </c>
      <c r="T2830" s="122">
        <v>0</v>
      </c>
      <c r="U2830" s="122">
        <v>0</v>
      </c>
      <c r="V2830" s="122">
        <v>0</v>
      </c>
      <c r="W2830" s="122">
        <v>0</v>
      </c>
      <c r="X2830" s="122">
        <v>0</v>
      </c>
      <c r="Y2830" s="122">
        <v>0</v>
      </c>
      <c r="Z2830" s="122">
        <v>0</v>
      </c>
      <c r="AA2830" s="122">
        <v>0</v>
      </c>
      <c r="AB2830" s="122">
        <v>0</v>
      </c>
      <c r="AC2830" s="122">
        <v>0</v>
      </c>
      <c r="AD2830" s="122">
        <v>0</v>
      </c>
      <c r="AE2830" s="122">
        <v>0</v>
      </c>
      <c r="AF2830" s="122">
        <v>0</v>
      </c>
      <c r="AG2830" s="122">
        <v>0</v>
      </c>
      <c r="AH2830" s="122">
        <v>0</v>
      </c>
      <c r="AI2830" s="122">
        <v>0</v>
      </c>
      <c r="AJ2830" s="122">
        <v>0</v>
      </c>
      <c r="AK2830" s="122">
        <v>0</v>
      </c>
      <c r="AL2830" s="122">
        <v>0</v>
      </c>
    </row>
    <row r="2831" spans="1:38" hidden="1" x14ac:dyDescent="0.25">
      <c r="A2831" s="122" t="s">
        <v>2038</v>
      </c>
      <c r="B2831" s="122">
        <v>1</v>
      </c>
      <c r="C2831" s="122" t="s">
        <v>2234</v>
      </c>
      <c r="D2831" s="122" t="s">
        <v>2177</v>
      </c>
      <c r="E2831" s="122">
        <v>52</v>
      </c>
      <c r="F2831" s="122">
        <v>0</v>
      </c>
      <c r="G2831" s="122">
        <v>0</v>
      </c>
      <c r="H2831" s="122">
        <v>0</v>
      </c>
      <c r="I2831" s="122">
        <v>0</v>
      </c>
      <c r="J2831" s="122">
        <v>0</v>
      </c>
      <c r="K2831" s="122">
        <v>0</v>
      </c>
      <c r="L2831" s="122">
        <v>0</v>
      </c>
      <c r="M2831" s="122">
        <v>0</v>
      </c>
      <c r="N2831" s="122">
        <v>0</v>
      </c>
      <c r="O2831" s="122">
        <v>0</v>
      </c>
      <c r="P2831" s="122">
        <v>0</v>
      </c>
      <c r="Q2831" s="122">
        <v>0</v>
      </c>
      <c r="R2831" s="122">
        <v>0</v>
      </c>
      <c r="S2831" s="122">
        <v>0</v>
      </c>
      <c r="T2831" s="122">
        <v>0</v>
      </c>
      <c r="U2831" s="122">
        <v>0</v>
      </c>
      <c r="V2831" s="122">
        <v>0</v>
      </c>
      <c r="W2831" s="122">
        <v>0</v>
      </c>
      <c r="X2831" s="122">
        <v>0</v>
      </c>
      <c r="Y2831" s="122">
        <v>0</v>
      </c>
      <c r="Z2831" s="122">
        <v>0</v>
      </c>
      <c r="AA2831" s="122">
        <v>0</v>
      </c>
      <c r="AB2831" s="122">
        <v>0</v>
      </c>
      <c r="AC2831" s="122">
        <v>0</v>
      </c>
      <c r="AD2831" s="122">
        <v>0</v>
      </c>
      <c r="AE2831" s="122">
        <v>0</v>
      </c>
      <c r="AF2831" s="122">
        <v>0</v>
      </c>
      <c r="AG2831" s="122">
        <v>0</v>
      </c>
      <c r="AH2831" s="122">
        <v>0</v>
      </c>
      <c r="AI2831" s="122">
        <v>0</v>
      </c>
      <c r="AJ2831" s="122">
        <v>0</v>
      </c>
      <c r="AK2831" s="122">
        <v>0</v>
      </c>
      <c r="AL2831" s="122">
        <v>0</v>
      </c>
    </row>
    <row r="2832" spans="1:38" hidden="1" x14ac:dyDescent="0.25">
      <c r="A2832" s="122" t="s">
        <v>2038</v>
      </c>
      <c r="B2832" s="122">
        <v>1</v>
      </c>
      <c r="C2832" s="122" t="s">
        <v>2234</v>
      </c>
      <c r="D2832" s="122" t="s">
        <v>2144</v>
      </c>
      <c r="E2832" s="122">
        <v>52</v>
      </c>
      <c r="F2832" s="122">
        <v>0</v>
      </c>
      <c r="G2832" s="122">
        <v>0</v>
      </c>
      <c r="H2832" s="122">
        <v>0</v>
      </c>
      <c r="I2832" s="122">
        <v>0</v>
      </c>
      <c r="J2832" s="122">
        <v>0</v>
      </c>
      <c r="K2832" s="122">
        <v>0</v>
      </c>
      <c r="L2832" s="122">
        <v>0</v>
      </c>
      <c r="M2832" s="122">
        <v>0</v>
      </c>
      <c r="N2832" s="122">
        <v>0</v>
      </c>
      <c r="O2832" s="122">
        <v>0</v>
      </c>
      <c r="P2832" s="122">
        <v>0</v>
      </c>
      <c r="Q2832" s="122">
        <v>0</v>
      </c>
      <c r="R2832" s="122">
        <v>0</v>
      </c>
      <c r="S2832" s="122">
        <v>0</v>
      </c>
      <c r="T2832" s="122">
        <v>0</v>
      </c>
      <c r="U2832" s="122">
        <v>0</v>
      </c>
      <c r="V2832" s="122">
        <v>0</v>
      </c>
      <c r="W2832" s="122">
        <v>0</v>
      </c>
      <c r="X2832" s="122">
        <v>0</v>
      </c>
      <c r="Y2832" s="122">
        <v>0</v>
      </c>
      <c r="Z2832" s="122">
        <v>0</v>
      </c>
      <c r="AA2832" s="122">
        <v>0</v>
      </c>
      <c r="AB2832" s="122">
        <v>0</v>
      </c>
      <c r="AC2832" s="122">
        <v>0</v>
      </c>
      <c r="AD2832" s="122">
        <v>0</v>
      </c>
      <c r="AE2832" s="122">
        <v>0</v>
      </c>
      <c r="AF2832" s="122">
        <v>0</v>
      </c>
      <c r="AG2832" s="122">
        <v>0</v>
      </c>
      <c r="AH2832" s="122">
        <v>0</v>
      </c>
      <c r="AI2832" s="122">
        <v>0</v>
      </c>
      <c r="AJ2832" s="122">
        <v>0</v>
      </c>
      <c r="AK2832" s="122">
        <v>0</v>
      </c>
      <c r="AL2832" s="122">
        <v>0</v>
      </c>
    </row>
    <row r="2833" spans="1:38" hidden="1" x14ac:dyDescent="0.25">
      <c r="A2833" s="122" t="s">
        <v>2038</v>
      </c>
      <c r="B2833" s="122">
        <v>1</v>
      </c>
      <c r="C2833" s="122" t="s">
        <v>2234</v>
      </c>
      <c r="D2833" s="122" t="s">
        <v>2145</v>
      </c>
      <c r="E2833" s="122">
        <v>52</v>
      </c>
      <c r="F2833" s="122">
        <v>0</v>
      </c>
      <c r="G2833" s="122">
        <v>0</v>
      </c>
      <c r="H2833" s="122">
        <v>0</v>
      </c>
      <c r="I2833" s="122">
        <v>0</v>
      </c>
      <c r="J2833" s="122">
        <v>0</v>
      </c>
      <c r="K2833" s="122">
        <v>0</v>
      </c>
      <c r="L2833" s="122">
        <v>0</v>
      </c>
      <c r="M2833" s="122">
        <v>0</v>
      </c>
      <c r="N2833" s="122">
        <v>0</v>
      </c>
      <c r="O2833" s="122">
        <v>0</v>
      </c>
      <c r="P2833" s="122">
        <v>0</v>
      </c>
      <c r="Q2833" s="122">
        <v>0</v>
      </c>
      <c r="R2833" s="122">
        <v>0</v>
      </c>
      <c r="S2833" s="122">
        <v>0</v>
      </c>
      <c r="T2833" s="122">
        <v>0</v>
      </c>
      <c r="U2833" s="122">
        <v>0</v>
      </c>
      <c r="V2833" s="122">
        <v>0</v>
      </c>
      <c r="W2833" s="122">
        <v>0</v>
      </c>
      <c r="X2833" s="122">
        <v>0</v>
      </c>
      <c r="Y2833" s="122">
        <v>0</v>
      </c>
      <c r="Z2833" s="122">
        <v>0</v>
      </c>
      <c r="AA2833" s="122">
        <v>0</v>
      </c>
      <c r="AB2833" s="122">
        <v>0</v>
      </c>
      <c r="AC2833" s="122">
        <v>0</v>
      </c>
      <c r="AD2833" s="122">
        <v>0</v>
      </c>
      <c r="AE2833" s="122">
        <v>0</v>
      </c>
      <c r="AF2833" s="122">
        <v>0</v>
      </c>
      <c r="AG2833" s="122">
        <v>0</v>
      </c>
      <c r="AH2833" s="122">
        <v>0</v>
      </c>
      <c r="AI2833" s="122">
        <v>0</v>
      </c>
      <c r="AJ2833" s="122">
        <v>0</v>
      </c>
      <c r="AK2833" s="122">
        <v>0</v>
      </c>
      <c r="AL2833" s="122">
        <v>0</v>
      </c>
    </row>
    <row r="2834" spans="1:38" hidden="1" x14ac:dyDescent="0.25">
      <c r="A2834" s="122" t="s">
        <v>2038</v>
      </c>
      <c r="B2834" s="122">
        <v>1</v>
      </c>
      <c r="C2834" s="122" t="s">
        <v>2234</v>
      </c>
      <c r="D2834" s="122" t="s">
        <v>2146</v>
      </c>
      <c r="E2834" s="122">
        <v>52</v>
      </c>
      <c r="F2834" s="122">
        <v>0</v>
      </c>
      <c r="G2834" s="122">
        <v>0</v>
      </c>
      <c r="H2834" s="122">
        <v>0</v>
      </c>
      <c r="I2834" s="122">
        <v>0</v>
      </c>
      <c r="J2834" s="122">
        <v>0</v>
      </c>
      <c r="K2834" s="122">
        <v>0</v>
      </c>
      <c r="L2834" s="122">
        <v>0</v>
      </c>
      <c r="M2834" s="122">
        <v>0</v>
      </c>
      <c r="N2834" s="122">
        <v>0</v>
      </c>
      <c r="O2834" s="122">
        <v>0</v>
      </c>
      <c r="P2834" s="122">
        <v>0</v>
      </c>
      <c r="Q2834" s="122">
        <v>0</v>
      </c>
      <c r="R2834" s="122">
        <v>0</v>
      </c>
      <c r="S2834" s="122">
        <v>0</v>
      </c>
      <c r="T2834" s="122">
        <v>0</v>
      </c>
      <c r="U2834" s="122">
        <v>0</v>
      </c>
      <c r="V2834" s="122">
        <v>0</v>
      </c>
      <c r="W2834" s="122">
        <v>0</v>
      </c>
      <c r="X2834" s="122">
        <v>0</v>
      </c>
      <c r="Y2834" s="122">
        <v>0</v>
      </c>
      <c r="Z2834" s="122">
        <v>0</v>
      </c>
      <c r="AA2834" s="122">
        <v>0</v>
      </c>
      <c r="AB2834" s="122">
        <v>0</v>
      </c>
      <c r="AC2834" s="122">
        <v>0</v>
      </c>
      <c r="AD2834" s="122">
        <v>0</v>
      </c>
      <c r="AE2834" s="122">
        <v>0</v>
      </c>
      <c r="AF2834" s="122">
        <v>0</v>
      </c>
      <c r="AG2834" s="122">
        <v>0</v>
      </c>
      <c r="AH2834" s="122">
        <v>0</v>
      </c>
      <c r="AI2834" s="122">
        <v>0</v>
      </c>
      <c r="AJ2834" s="122">
        <v>0</v>
      </c>
      <c r="AK2834" s="122">
        <v>0</v>
      </c>
      <c r="AL2834" s="122">
        <v>0</v>
      </c>
    </row>
    <row r="2835" spans="1:38" hidden="1" x14ac:dyDescent="0.25">
      <c r="A2835" s="122" t="s">
        <v>2038</v>
      </c>
      <c r="B2835" s="122">
        <v>1</v>
      </c>
      <c r="C2835" s="122" t="s">
        <v>2234</v>
      </c>
      <c r="D2835" s="122" t="s">
        <v>2147</v>
      </c>
      <c r="E2835" s="122">
        <v>52</v>
      </c>
      <c r="F2835" s="122">
        <v>0</v>
      </c>
      <c r="G2835" s="122">
        <v>0</v>
      </c>
      <c r="H2835" s="122">
        <v>0</v>
      </c>
      <c r="I2835" s="122">
        <v>0</v>
      </c>
      <c r="J2835" s="122">
        <v>0</v>
      </c>
      <c r="K2835" s="122">
        <v>0</v>
      </c>
      <c r="L2835" s="122">
        <v>0</v>
      </c>
      <c r="M2835" s="122">
        <v>0</v>
      </c>
      <c r="N2835" s="122">
        <v>0</v>
      </c>
      <c r="O2835" s="122">
        <v>0</v>
      </c>
      <c r="P2835" s="122">
        <v>0</v>
      </c>
      <c r="Q2835" s="122">
        <v>0</v>
      </c>
      <c r="R2835" s="122">
        <v>0</v>
      </c>
      <c r="S2835" s="122">
        <v>0</v>
      </c>
      <c r="T2835" s="122">
        <v>0</v>
      </c>
      <c r="U2835" s="122">
        <v>0</v>
      </c>
      <c r="V2835" s="122">
        <v>0</v>
      </c>
      <c r="W2835" s="122">
        <v>0</v>
      </c>
      <c r="X2835" s="122">
        <v>0</v>
      </c>
      <c r="Y2835" s="122">
        <v>0</v>
      </c>
      <c r="Z2835" s="122">
        <v>0</v>
      </c>
      <c r="AA2835" s="122">
        <v>0</v>
      </c>
      <c r="AB2835" s="122">
        <v>0</v>
      </c>
      <c r="AC2835" s="122">
        <v>0</v>
      </c>
      <c r="AD2835" s="122">
        <v>0</v>
      </c>
      <c r="AE2835" s="122">
        <v>0</v>
      </c>
      <c r="AF2835" s="122">
        <v>0</v>
      </c>
      <c r="AG2835" s="122">
        <v>0</v>
      </c>
      <c r="AH2835" s="122">
        <v>0</v>
      </c>
      <c r="AI2835" s="122">
        <v>0</v>
      </c>
      <c r="AJ2835" s="122">
        <v>0</v>
      </c>
      <c r="AK2835" s="122">
        <v>0</v>
      </c>
      <c r="AL2835" s="122">
        <v>0</v>
      </c>
    </row>
    <row r="2836" spans="1:38" hidden="1" x14ac:dyDescent="0.25">
      <c r="A2836" s="122" t="s">
        <v>2038</v>
      </c>
      <c r="B2836" s="122">
        <v>1</v>
      </c>
      <c r="C2836" s="122" t="s">
        <v>2234</v>
      </c>
      <c r="D2836" s="122" t="s">
        <v>475</v>
      </c>
      <c r="E2836" s="122">
        <v>52</v>
      </c>
      <c r="F2836" s="122">
        <v>0</v>
      </c>
      <c r="G2836" s="122">
        <v>0</v>
      </c>
      <c r="H2836" s="122">
        <v>0</v>
      </c>
      <c r="I2836" s="122">
        <v>0</v>
      </c>
      <c r="J2836" s="122">
        <v>0</v>
      </c>
      <c r="K2836" s="122">
        <v>0</v>
      </c>
      <c r="L2836" s="122">
        <v>0</v>
      </c>
      <c r="M2836" s="122">
        <v>0</v>
      </c>
      <c r="N2836" s="122">
        <v>0</v>
      </c>
      <c r="O2836" s="122">
        <v>0</v>
      </c>
      <c r="P2836" s="122">
        <v>0</v>
      </c>
      <c r="Q2836" s="122">
        <v>0</v>
      </c>
      <c r="R2836" s="122">
        <v>0</v>
      </c>
      <c r="S2836" s="122">
        <v>0</v>
      </c>
      <c r="T2836" s="122">
        <v>0</v>
      </c>
      <c r="U2836" s="122">
        <v>0</v>
      </c>
      <c r="V2836" s="122">
        <v>0</v>
      </c>
      <c r="W2836" s="122">
        <v>0</v>
      </c>
      <c r="X2836" s="122">
        <v>0</v>
      </c>
      <c r="Y2836" s="122">
        <v>0</v>
      </c>
      <c r="Z2836" s="122">
        <v>0</v>
      </c>
      <c r="AA2836" s="122">
        <v>0</v>
      </c>
      <c r="AB2836" s="122">
        <v>0</v>
      </c>
      <c r="AC2836" s="122">
        <v>0</v>
      </c>
      <c r="AD2836" s="122">
        <v>0</v>
      </c>
      <c r="AE2836" s="122">
        <v>0</v>
      </c>
      <c r="AF2836" s="122">
        <v>0</v>
      </c>
      <c r="AG2836" s="122">
        <v>0</v>
      </c>
      <c r="AH2836" s="122">
        <v>0</v>
      </c>
      <c r="AI2836" s="122">
        <v>0</v>
      </c>
      <c r="AJ2836" s="122">
        <v>0</v>
      </c>
      <c r="AK2836" s="122">
        <v>0</v>
      </c>
      <c r="AL2836" s="122">
        <v>0</v>
      </c>
    </row>
    <row r="2837" spans="1:38" hidden="1" x14ac:dyDescent="0.25">
      <c r="A2837" s="122" t="s">
        <v>2038</v>
      </c>
      <c r="B2837" s="122">
        <v>1</v>
      </c>
      <c r="C2837" s="122" t="s">
        <v>2234</v>
      </c>
      <c r="D2837" s="122" t="s">
        <v>2148</v>
      </c>
      <c r="E2837" s="122">
        <v>52</v>
      </c>
      <c r="F2837" s="122">
        <v>0</v>
      </c>
      <c r="G2837" s="122">
        <v>0</v>
      </c>
      <c r="H2837" s="122">
        <v>0</v>
      </c>
      <c r="I2837" s="122">
        <v>0</v>
      </c>
      <c r="J2837" s="122">
        <v>0</v>
      </c>
      <c r="K2837" s="122">
        <v>0</v>
      </c>
      <c r="L2837" s="122">
        <v>0</v>
      </c>
      <c r="M2837" s="122">
        <v>0</v>
      </c>
      <c r="N2837" s="122">
        <v>0</v>
      </c>
      <c r="O2837" s="122">
        <v>0</v>
      </c>
      <c r="P2837" s="122">
        <v>0</v>
      </c>
      <c r="Q2837" s="122">
        <v>0</v>
      </c>
      <c r="R2837" s="122">
        <v>0</v>
      </c>
      <c r="S2837" s="122">
        <v>0</v>
      </c>
      <c r="T2837" s="122">
        <v>0</v>
      </c>
      <c r="U2837" s="122">
        <v>0</v>
      </c>
      <c r="V2837" s="122">
        <v>0</v>
      </c>
      <c r="W2837" s="122">
        <v>0</v>
      </c>
      <c r="X2837" s="122">
        <v>0</v>
      </c>
      <c r="Y2837" s="122">
        <v>0</v>
      </c>
      <c r="Z2837" s="122">
        <v>0</v>
      </c>
      <c r="AA2837" s="122">
        <v>0</v>
      </c>
      <c r="AB2837" s="122">
        <v>0</v>
      </c>
      <c r="AC2837" s="122">
        <v>0</v>
      </c>
      <c r="AD2837" s="122">
        <v>0</v>
      </c>
      <c r="AE2837" s="122">
        <v>0</v>
      </c>
      <c r="AF2837" s="122">
        <v>0</v>
      </c>
      <c r="AG2837" s="122">
        <v>0</v>
      </c>
      <c r="AH2837" s="122">
        <v>0</v>
      </c>
      <c r="AI2837" s="122">
        <v>0</v>
      </c>
      <c r="AJ2837" s="122">
        <v>0</v>
      </c>
      <c r="AK2837" s="122">
        <v>0</v>
      </c>
      <c r="AL2837" s="122">
        <v>0</v>
      </c>
    </row>
    <row r="2838" spans="1:38" hidden="1" x14ac:dyDescent="0.25">
      <c r="A2838" s="122" t="s">
        <v>2038</v>
      </c>
      <c r="B2838" s="122">
        <v>1</v>
      </c>
      <c r="C2838" s="122" t="s">
        <v>2234</v>
      </c>
      <c r="D2838" s="122" t="s">
        <v>2149</v>
      </c>
      <c r="E2838" s="122">
        <v>52</v>
      </c>
      <c r="F2838" s="122">
        <v>0</v>
      </c>
      <c r="G2838" s="122">
        <v>0</v>
      </c>
      <c r="H2838" s="122">
        <v>0</v>
      </c>
      <c r="I2838" s="122">
        <v>0</v>
      </c>
      <c r="J2838" s="122">
        <v>0</v>
      </c>
      <c r="K2838" s="122">
        <v>0</v>
      </c>
      <c r="L2838" s="122">
        <v>0</v>
      </c>
      <c r="M2838" s="122">
        <v>0</v>
      </c>
      <c r="N2838" s="122">
        <v>0</v>
      </c>
      <c r="O2838" s="122">
        <v>0</v>
      </c>
      <c r="P2838" s="122">
        <v>0</v>
      </c>
      <c r="Q2838" s="122">
        <v>0</v>
      </c>
      <c r="R2838" s="122">
        <v>0</v>
      </c>
      <c r="S2838" s="122">
        <v>0</v>
      </c>
      <c r="T2838" s="122">
        <v>0</v>
      </c>
      <c r="U2838" s="122">
        <v>0</v>
      </c>
      <c r="V2838" s="122">
        <v>0</v>
      </c>
      <c r="W2838" s="122">
        <v>0</v>
      </c>
      <c r="X2838" s="122">
        <v>0</v>
      </c>
      <c r="Y2838" s="122">
        <v>0</v>
      </c>
      <c r="Z2838" s="122">
        <v>0</v>
      </c>
      <c r="AA2838" s="122">
        <v>0</v>
      </c>
      <c r="AB2838" s="122">
        <v>0</v>
      </c>
      <c r="AC2838" s="122">
        <v>0</v>
      </c>
      <c r="AD2838" s="122">
        <v>0</v>
      </c>
      <c r="AE2838" s="122">
        <v>0</v>
      </c>
      <c r="AF2838" s="122">
        <v>0</v>
      </c>
      <c r="AG2838" s="122">
        <v>0</v>
      </c>
      <c r="AH2838" s="122">
        <v>0</v>
      </c>
      <c r="AI2838" s="122">
        <v>0</v>
      </c>
      <c r="AJ2838" s="122">
        <v>0</v>
      </c>
      <c r="AK2838" s="122">
        <v>0</v>
      </c>
      <c r="AL2838" s="122">
        <v>0</v>
      </c>
    </row>
    <row r="2839" spans="1:38" hidden="1" x14ac:dyDescent="0.25">
      <c r="A2839" s="122" t="s">
        <v>2038</v>
      </c>
      <c r="B2839" s="122">
        <v>1</v>
      </c>
      <c r="C2839" s="122" t="s">
        <v>2234</v>
      </c>
      <c r="D2839" s="122" t="s">
        <v>2150</v>
      </c>
      <c r="E2839" s="122">
        <v>52</v>
      </c>
      <c r="F2839" s="122">
        <v>0</v>
      </c>
      <c r="G2839" s="122">
        <v>0</v>
      </c>
      <c r="H2839" s="122">
        <v>0</v>
      </c>
      <c r="I2839" s="122">
        <v>0</v>
      </c>
      <c r="J2839" s="122">
        <v>0</v>
      </c>
      <c r="K2839" s="122">
        <v>0</v>
      </c>
      <c r="L2839" s="122">
        <v>0</v>
      </c>
      <c r="M2839" s="122">
        <v>0</v>
      </c>
      <c r="N2839" s="122">
        <v>0</v>
      </c>
      <c r="O2839" s="122">
        <v>0</v>
      </c>
      <c r="P2839" s="122">
        <v>0</v>
      </c>
      <c r="Q2839" s="122">
        <v>0</v>
      </c>
      <c r="R2839" s="122">
        <v>0</v>
      </c>
      <c r="S2839" s="122">
        <v>0</v>
      </c>
      <c r="T2839" s="122">
        <v>0</v>
      </c>
      <c r="U2839" s="122">
        <v>0</v>
      </c>
      <c r="V2839" s="122">
        <v>0</v>
      </c>
      <c r="W2839" s="122">
        <v>0</v>
      </c>
      <c r="X2839" s="122">
        <v>0</v>
      </c>
      <c r="Y2839" s="122">
        <v>0</v>
      </c>
      <c r="Z2839" s="122">
        <v>0</v>
      </c>
      <c r="AA2839" s="122">
        <v>0</v>
      </c>
      <c r="AB2839" s="122">
        <v>0</v>
      </c>
      <c r="AC2839" s="122">
        <v>0</v>
      </c>
      <c r="AD2839" s="122">
        <v>0</v>
      </c>
      <c r="AE2839" s="122">
        <v>0</v>
      </c>
      <c r="AF2839" s="122">
        <v>0</v>
      </c>
      <c r="AG2839" s="122">
        <v>0</v>
      </c>
      <c r="AH2839" s="122">
        <v>0</v>
      </c>
      <c r="AI2839" s="122">
        <v>0</v>
      </c>
      <c r="AJ2839" s="122">
        <v>0</v>
      </c>
      <c r="AK2839" s="122">
        <v>0</v>
      </c>
      <c r="AL2839" s="122">
        <v>0</v>
      </c>
    </row>
    <row r="2840" spans="1:38" hidden="1" x14ac:dyDescent="0.25">
      <c r="A2840" s="122" t="s">
        <v>2038</v>
      </c>
      <c r="B2840" s="122">
        <v>1</v>
      </c>
      <c r="C2840" s="122" t="s">
        <v>2234</v>
      </c>
      <c r="D2840" s="122" t="s">
        <v>2151</v>
      </c>
      <c r="E2840" s="122">
        <v>52</v>
      </c>
      <c r="F2840" s="122">
        <v>0</v>
      </c>
      <c r="G2840" s="122">
        <v>0</v>
      </c>
      <c r="H2840" s="122">
        <v>0</v>
      </c>
      <c r="I2840" s="122">
        <v>0</v>
      </c>
      <c r="J2840" s="122">
        <v>0</v>
      </c>
      <c r="K2840" s="122">
        <v>0</v>
      </c>
      <c r="L2840" s="122">
        <v>0</v>
      </c>
      <c r="M2840" s="122">
        <v>0</v>
      </c>
      <c r="N2840" s="122">
        <v>0</v>
      </c>
      <c r="O2840" s="122">
        <v>0</v>
      </c>
      <c r="P2840" s="122">
        <v>0</v>
      </c>
      <c r="Q2840" s="122">
        <v>0</v>
      </c>
      <c r="R2840" s="122">
        <v>0</v>
      </c>
      <c r="S2840" s="122">
        <v>0</v>
      </c>
      <c r="T2840" s="122">
        <v>0</v>
      </c>
      <c r="U2840" s="122">
        <v>0</v>
      </c>
      <c r="V2840" s="122">
        <v>0</v>
      </c>
      <c r="W2840" s="122">
        <v>0</v>
      </c>
      <c r="X2840" s="122">
        <v>0</v>
      </c>
      <c r="Y2840" s="122">
        <v>0</v>
      </c>
      <c r="Z2840" s="122">
        <v>0</v>
      </c>
      <c r="AA2840" s="122">
        <v>0</v>
      </c>
      <c r="AB2840" s="122">
        <v>0</v>
      </c>
      <c r="AC2840" s="122">
        <v>0</v>
      </c>
      <c r="AD2840" s="122">
        <v>0</v>
      </c>
      <c r="AE2840" s="122">
        <v>0</v>
      </c>
      <c r="AF2840" s="122">
        <v>0</v>
      </c>
      <c r="AG2840" s="122">
        <v>0</v>
      </c>
      <c r="AH2840" s="122">
        <v>0</v>
      </c>
      <c r="AI2840" s="122">
        <v>0</v>
      </c>
      <c r="AJ2840" s="122">
        <v>0</v>
      </c>
      <c r="AK2840" s="122">
        <v>0</v>
      </c>
      <c r="AL2840" s="122">
        <v>0</v>
      </c>
    </row>
    <row r="2841" spans="1:38" hidden="1" x14ac:dyDescent="0.25">
      <c r="A2841" s="122" t="s">
        <v>2038</v>
      </c>
      <c r="B2841" s="122">
        <v>1</v>
      </c>
      <c r="C2841" s="122" t="s">
        <v>2234</v>
      </c>
      <c r="D2841" s="122" t="s">
        <v>2152</v>
      </c>
      <c r="E2841" s="122">
        <v>52</v>
      </c>
      <c r="F2841" s="122">
        <v>0</v>
      </c>
      <c r="G2841" s="122">
        <v>0</v>
      </c>
      <c r="H2841" s="122">
        <v>0</v>
      </c>
      <c r="I2841" s="122">
        <v>0</v>
      </c>
      <c r="J2841" s="122">
        <v>0</v>
      </c>
      <c r="K2841" s="122">
        <v>0</v>
      </c>
      <c r="L2841" s="122">
        <v>0</v>
      </c>
      <c r="M2841" s="122">
        <v>0</v>
      </c>
      <c r="N2841" s="122">
        <v>0</v>
      </c>
      <c r="O2841" s="122">
        <v>0</v>
      </c>
      <c r="P2841" s="122">
        <v>0</v>
      </c>
      <c r="Q2841" s="122">
        <v>0</v>
      </c>
      <c r="R2841" s="122">
        <v>0</v>
      </c>
      <c r="S2841" s="122">
        <v>0</v>
      </c>
      <c r="T2841" s="122">
        <v>0</v>
      </c>
      <c r="U2841" s="122">
        <v>0</v>
      </c>
      <c r="V2841" s="122">
        <v>0</v>
      </c>
      <c r="W2841" s="122">
        <v>0</v>
      </c>
      <c r="X2841" s="122">
        <v>0</v>
      </c>
      <c r="Y2841" s="122">
        <v>0</v>
      </c>
      <c r="Z2841" s="122">
        <v>0</v>
      </c>
      <c r="AA2841" s="122">
        <v>0</v>
      </c>
      <c r="AB2841" s="122">
        <v>0</v>
      </c>
      <c r="AC2841" s="122">
        <v>0</v>
      </c>
      <c r="AD2841" s="122">
        <v>0</v>
      </c>
      <c r="AE2841" s="122">
        <v>0</v>
      </c>
      <c r="AF2841" s="122">
        <v>0</v>
      </c>
      <c r="AG2841" s="122">
        <v>0</v>
      </c>
      <c r="AH2841" s="122">
        <v>0</v>
      </c>
      <c r="AI2841" s="122">
        <v>0</v>
      </c>
      <c r="AJ2841" s="122">
        <v>0</v>
      </c>
      <c r="AK2841" s="122">
        <v>0</v>
      </c>
      <c r="AL2841" s="122">
        <v>0</v>
      </c>
    </row>
    <row r="2842" spans="1:38" hidden="1" x14ac:dyDescent="0.25">
      <c r="A2842" s="122" t="s">
        <v>2038</v>
      </c>
      <c r="B2842" s="122">
        <v>1</v>
      </c>
      <c r="C2842" s="122" t="s">
        <v>2234</v>
      </c>
      <c r="D2842" s="122" t="s">
        <v>2153</v>
      </c>
      <c r="E2842" s="122">
        <v>52</v>
      </c>
      <c r="F2842" s="122">
        <v>7.4243785784000003E-3</v>
      </c>
      <c r="G2842" s="122">
        <v>6.6109571108E-3</v>
      </c>
      <c r="H2842" s="122">
        <v>6.7259129783999996E-3</v>
      </c>
      <c r="I2842" s="122">
        <v>6.4946544432E-3</v>
      </c>
      <c r="J2842" s="122">
        <v>6.2152399988000002E-3</v>
      </c>
      <c r="K2842" s="122">
        <v>6.1936400008000001E-3</v>
      </c>
      <c r="L2842" s="122">
        <v>6.4088400012E-3</v>
      </c>
      <c r="M2842" s="122">
        <v>6.5560399995999996E-3</v>
      </c>
      <c r="N2842" s="122">
        <v>6.1335333331999997E-3</v>
      </c>
      <c r="O2842" s="122">
        <v>6.0391333324000002E-3</v>
      </c>
      <c r="P2842" s="122">
        <v>5.3895333324000001E-3</v>
      </c>
      <c r="Q2842" s="122">
        <v>4.3543333344E-3</v>
      </c>
      <c r="R2842" s="122">
        <v>4.1127333324000002E-3</v>
      </c>
      <c r="S2842" s="122">
        <v>3.8895333344E-3</v>
      </c>
      <c r="T2842" s="122">
        <v>4.1295333324000002E-3</v>
      </c>
      <c r="U2842" s="122">
        <v>4.0847333324E-3</v>
      </c>
      <c r="V2842" s="122">
        <v>4.4335333336E-3</v>
      </c>
      <c r="W2842" s="122">
        <v>4.5767333332000001E-3</v>
      </c>
      <c r="X2842" s="122">
        <v>4.7079333336000001E-3</v>
      </c>
      <c r="Y2842" s="122">
        <v>4.2422293339999997E-3</v>
      </c>
      <c r="Z2842" s="122">
        <v>4.62E-3</v>
      </c>
      <c r="AA2842" s="122">
        <v>4.9604392656E-3</v>
      </c>
      <c r="AB2842" s="122">
        <v>5.2678965136000004E-3</v>
      </c>
      <c r="AC2842" s="122">
        <v>4.9959398159999998E-3</v>
      </c>
      <c r="AD2842" s="122">
        <v>5.5318807347999998E-3</v>
      </c>
      <c r="AE2842" s="122">
        <v>4.8738833023999999E-3</v>
      </c>
      <c r="AF2842" s="122">
        <v>4.9519507044000002E-3</v>
      </c>
      <c r="AG2842" s="122">
        <v>8.73587841E-3</v>
      </c>
      <c r="AH2842" s="122">
        <v>7.1789054428E-3</v>
      </c>
      <c r="AI2842" s="122">
        <v>5.466588134E-3</v>
      </c>
      <c r="AJ2842" s="122">
        <v>4.7961970644000004E-3</v>
      </c>
      <c r="AK2842" s="122">
        <v>4.2702123547999999E-3</v>
      </c>
      <c r="AL2842" s="122">
        <v>0</v>
      </c>
    </row>
    <row r="2843" spans="1:38" hidden="1" x14ac:dyDescent="0.25">
      <c r="A2843" s="122" t="s">
        <v>2038</v>
      </c>
      <c r="B2843" s="122">
        <v>1</v>
      </c>
      <c r="C2843" s="122" t="s">
        <v>2234</v>
      </c>
      <c r="D2843" s="122" t="s">
        <v>2154</v>
      </c>
      <c r="E2843" s="122">
        <v>52</v>
      </c>
      <c r="F2843" s="122">
        <v>0</v>
      </c>
      <c r="G2843" s="122">
        <v>0</v>
      </c>
      <c r="H2843" s="122">
        <v>0</v>
      </c>
      <c r="I2843" s="122">
        <v>0</v>
      </c>
      <c r="J2843" s="122">
        <v>0</v>
      </c>
      <c r="K2843" s="122">
        <v>0</v>
      </c>
      <c r="L2843" s="122">
        <v>0</v>
      </c>
      <c r="M2843" s="122">
        <v>0</v>
      </c>
      <c r="N2843" s="122">
        <v>0</v>
      </c>
      <c r="O2843" s="122">
        <v>0</v>
      </c>
      <c r="P2843" s="122">
        <v>0</v>
      </c>
      <c r="Q2843" s="122">
        <v>0</v>
      </c>
      <c r="R2843" s="122">
        <v>0</v>
      </c>
      <c r="S2843" s="122">
        <v>0</v>
      </c>
      <c r="T2843" s="122">
        <v>0</v>
      </c>
      <c r="U2843" s="122">
        <v>0</v>
      </c>
      <c r="V2843" s="122">
        <v>0</v>
      </c>
      <c r="W2843" s="122">
        <v>0</v>
      </c>
      <c r="X2843" s="122">
        <v>0</v>
      </c>
      <c r="Y2843" s="122">
        <v>0</v>
      </c>
      <c r="Z2843" s="122">
        <v>0</v>
      </c>
      <c r="AA2843" s="122">
        <v>0</v>
      </c>
      <c r="AB2843" s="122">
        <v>0</v>
      </c>
      <c r="AC2843" s="122">
        <v>0</v>
      </c>
      <c r="AD2843" s="122">
        <v>0</v>
      </c>
      <c r="AE2843" s="122">
        <v>0</v>
      </c>
      <c r="AF2843" s="122">
        <v>0</v>
      </c>
      <c r="AG2843" s="122">
        <v>0</v>
      </c>
      <c r="AH2843" s="122">
        <v>0</v>
      </c>
      <c r="AI2843" s="122">
        <v>0</v>
      </c>
      <c r="AJ2843" s="122">
        <v>0</v>
      </c>
      <c r="AK2843" s="122">
        <v>0</v>
      </c>
      <c r="AL2843" s="122">
        <v>0</v>
      </c>
    </row>
    <row r="2844" spans="1:38" hidden="1" x14ac:dyDescent="0.25">
      <c r="A2844" s="122" t="s">
        <v>2038</v>
      </c>
      <c r="B2844" s="122">
        <v>1</v>
      </c>
      <c r="C2844" s="122" t="s">
        <v>2234</v>
      </c>
      <c r="D2844" s="122" t="s">
        <v>2155</v>
      </c>
      <c r="E2844" s="122">
        <v>52</v>
      </c>
      <c r="F2844" s="122">
        <v>0</v>
      </c>
      <c r="G2844" s="122">
        <v>0</v>
      </c>
      <c r="H2844" s="122">
        <v>0</v>
      </c>
      <c r="I2844" s="122">
        <v>0</v>
      </c>
      <c r="J2844" s="122">
        <v>0</v>
      </c>
      <c r="K2844" s="122">
        <v>0</v>
      </c>
      <c r="L2844" s="122">
        <v>0</v>
      </c>
      <c r="M2844" s="122">
        <v>0</v>
      </c>
      <c r="N2844" s="122">
        <v>0</v>
      </c>
      <c r="O2844" s="122">
        <v>0</v>
      </c>
      <c r="P2844" s="122">
        <v>0</v>
      </c>
      <c r="Q2844" s="122">
        <v>0</v>
      </c>
      <c r="R2844" s="122">
        <v>0</v>
      </c>
      <c r="S2844" s="122">
        <v>0</v>
      </c>
      <c r="T2844" s="122">
        <v>0</v>
      </c>
      <c r="U2844" s="122">
        <v>0</v>
      </c>
      <c r="V2844" s="122">
        <v>0</v>
      </c>
      <c r="W2844" s="122">
        <v>0</v>
      </c>
      <c r="X2844" s="122">
        <v>0</v>
      </c>
      <c r="Y2844" s="122">
        <v>0</v>
      </c>
      <c r="Z2844" s="122">
        <v>0</v>
      </c>
      <c r="AA2844" s="122">
        <v>0</v>
      </c>
      <c r="AB2844" s="122">
        <v>0</v>
      </c>
      <c r="AC2844" s="122">
        <v>0</v>
      </c>
      <c r="AD2844" s="122">
        <v>0</v>
      </c>
      <c r="AE2844" s="122">
        <v>0</v>
      </c>
      <c r="AF2844" s="122">
        <v>0</v>
      </c>
      <c r="AG2844" s="122">
        <v>0</v>
      </c>
      <c r="AH2844" s="122">
        <v>0</v>
      </c>
      <c r="AI2844" s="122">
        <v>0</v>
      </c>
      <c r="AJ2844" s="122">
        <v>0</v>
      </c>
      <c r="AK2844" s="122">
        <v>0</v>
      </c>
      <c r="AL2844" s="122">
        <v>0</v>
      </c>
    </row>
    <row r="2845" spans="1:38" hidden="1" x14ac:dyDescent="0.25">
      <c r="A2845" s="122" t="s">
        <v>2038</v>
      </c>
      <c r="B2845" s="122">
        <v>1</v>
      </c>
      <c r="C2845" s="122" t="s">
        <v>2234</v>
      </c>
      <c r="D2845" s="122" t="s">
        <v>2156</v>
      </c>
      <c r="E2845" s="122">
        <v>52</v>
      </c>
      <c r="F2845" s="122">
        <v>4.6287652432E-3</v>
      </c>
      <c r="G2845" s="122">
        <v>3.8153437784E-3</v>
      </c>
      <c r="H2845" s="122">
        <v>3.9302996432000002E-3</v>
      </c>
      <c r="I2845" s="122">
        <v>3.6990411108E-3</v>
      </c>
      <c r="J2845" s="122">
        <v>5.1294399996000004E-3</v>
      </c>
      <c r="K2845" s="122">
        <v>5.0970400011999999E-3</v>
      </c>
      <c r="L2845" s="122">
        <v>5.4198400003999999E-3</v>
      </c>
      <c r="M2845" s="122">
        <v>5.6406400008000004E-3</v>
      </c>
      <c r="N2845" s="122">
        <v>5.0068800012000002E-3</v>
      </c>
      <c r="O2845" s="122">
        <v>4.8652799999999996E-3</v>
      </c>
      <c r="P2845" s="122">
        <v>3.8908800000000002E-3</v>
      </c>
      <c r="Q2845" s="122">
        <v>2.3380799988E-3</v>
      </c>
      <c r="R2845" s="122">
        <v>1.9756800000000001E-3</v>
      </c>
      <c r="S2845" s="122">
        <v>1.6408799988E-3</v>
      </c>
      <c r="T2845" s="122">
        <v>2.00088E-3</v>
      </c>
      <c r="U2845" s="122">
        <v>1.9336799999999999E-3</v>
      </c>
      <c r="V2845" s="122">
        <v>2.4568800004000002E-3</v>
      </c>
      <c r="W2845" s="122">
        <v>2.6716800011999998E-3</v>
      </c>
      <c r="X2845" s="122">
        <v>2.8684800004E-3</v>
      </c>
      <c r="Y2845" s="122">
        <v>2.1699239995999998E-3</v>
      </c>
      <c r="Z2845" s="122">
        <v>2.90136E-3</v>
      </c>
      <c r="AA2845" s="122">
        <v>3.3057588984E-3</v>
      </c>
      <c r="AB2845" s="122">
        <v>3.4851247703999999E-3</v>
      </c>
      <c r="AC2845" s="122">
        <v>3.380429724E-3</v>
      </c>
      <c r="AD2845" s="122">
        <v>3.4052411008000001E-3</v>
      </c>
      <c r="AE2845" s="122">
        <v>3.4493449536000002E-3</v>
      </c>
      <c r="AF2845" s="122">
        <v>4.2313060551999997E-3</v>
      </c>
      <c r="AG2845" s="122">
        <v>1.4164776136E-3</v>
      </c>
      <c r="AH2845" s="122">
        <v>3.2856381655999999E-3</v>
      </c>
      <c r="AI2845" s="122">
        <v>1.9196222023999999E-3</v>
      </c>
      <c r="AJ2845" s="122">
        <v>1.3987155952E-3</v>
      </c>
      <c r="AK2845" s="122">
        <v>2.4199385307999998E-3</v>
      </c>
      <c r="AL2845" s="122">
        <v>0</v>
      </c>
    </row>
    <row r="2846" spans="1:38" hidden="1" x14ac:dyDescent="0.25">
      <c r="A2846" s="122" t="s">
        <v>2038</v>
      </c>
      <c r="B2846" s="122">
        <v>1</v>
      </c>
      <c r="C2846" s="122" t="s">
        <v>2234</v>
      </c>
      <c r="D2846" s="122" t="s">
        <v>2178</v>
      </c>
      <c r="E2846" s="122">
        <v>52</v>
      </c>
      <c r="F2846" s="122">
        <v>0</v>
      </c>
      <c r="G2846" s="122">
        <v>0</v>
      </c>
      <c r="H2846" s="122">
        <v>0</v>
      </c>
      <c r="I2846" s="122">
        <v>0</v>
      </c>
      <c r="J2846" s="122">
        <v>0</v>
      </c>
      <c r="K2846" s="122">
        <v>0</v>
      </c>
      <c r="L2846" s="122">
        <v>0</v>
      </c>
      <c r="M2846" s="122">
        <v>0</v>
      </c>
      <c r="N2846" s="122">
        <v>0</v>
      </c>
      <c r="O2846" s="122">
        <v>0</v>
      </c>
      <c r="P2846" s="122">
        <v>0</v>
      </c>
      <c r="Q2846" s="122">
        <v>0</v>
      </c>
      <c r="R2846" s="122">
        <v>0</v>
      </c>
      <c r="S2846" s="122">
        <v>0</v>
      </c>
      <c r="T2846" s="122">
        <v>0</v>
      </c>
      <c r="U2846" s="122">
        <v>0</v>
      </c>
      <c r="V2846" s="122">
        <v>0</v>
      </c>
      <c r="W2846" s="122">
        <v>0</v>
      </c>
      <c r="X2846" s="122">
        <v>0</v>
      </c>
      <c r="Y2846" s="122">
        <v>0</v>
      </c>
      <c r="Z2846" s="122">
        <v>0</v>
      </c>
      <c r="AA2846" s="122">
        <v>0</v>
      </c>
      <c r="AB2846" s="122">
        <v>0</v>
      </c>
      <c r="AC2846" s="122">
        <v>0</v>
      </c>
      <c r="AD2846" s="122">
        <v>0</v>
      </c>
      <c r="AE2846" s="122">
        <v>0</v>
      </c>
      <c r="AF2846" s="122">
        <v>0</v>
      </c>
      <c r="AG2846" s="122">
        <v>0</v>
      </c>
      <c r="AH2846" s="122">
        <v>0</v>
      </c>
      <c r="AI2846" s="122">
        <v>0</v>
      </c>
      <c r="AJ2846" s="122">
        <v>0</v>
      </c>
      <c r="AK2846" s="122">
        <v>0</v>
      </c>
      <c r="AL2846" s="122">
        <v>0</v>
      </c>
    </row>
    <row r="2847" spans="1:38" hidden="1" x14ac:dyDescent="0.25">
      <c r="A2847" s="122" t="s">
        <v>2038</v>
      </c>
      <c r="B2847" s="122">
        <v>1</v>
      </c>
      <c r="C2847" s="122" t="s">
        <v>2234</v>
      </c>
      <c r="D2847" s="122" t="s">
        <v>2157</v>
      </c>
      <c r="E2847" s="122">
        <v>52</v>
      </c>
      <c r="F2847" s="122">
        <v>0</v>
      </c>
      <c r="G2847" s="122">
        <v>0</v>
      </c>
      <c r="H2847" s="122">
        <v>0</v>
      </c>
      <c r="I2847" s="122">
        <v>0</v>
      </c>
      <c r="J2847" s="122">
        <v>0</v>
      </c>
      <c r="K2847" s="122">
        <v>0</v>
      </c>
      <c r="L2847" s="122">
        <v>0</v>
      </c>
      <c r="M2847" s="122">
        <v>0</v>
      </c>
      <c r="N2847" s="122">
        <v>0</v>
      </c>
      <c r="O2847" s="122">
        <v>0</v>
      </c>
      <c r="P2847" s="122">
        <v>0</v>
      </c>
      <c r="Q2847" s="122">
        <v>0</v>
      </c>
      <c r="R2847" s="122">
        <v>0</v>
      </c>
      <c r="S2847" s="122">
        <v>0</v>
      </c>
      <c r="T2847" s="122">
        <v>0</v>
      </c>
      <c r="U2847" s="122">
        <v>0</v>
      </c>
      <c r="V2847" s="122">
        <v>0</v>
      </c>
      <c r="W2847" s="122">
        <v>0</v>
      </c>
      <c r="X2847" s="122">
        <v>0</v>
      </c>
      <c r="Y2847" s="122">
        <v>0</v>
      </c>
      <c r="Z2847" s="122">
        <v>0</v>
      </c>
      <c r="AA2847" s="122">
        <v>0</v>
      </c>
      <c r="AB2847" s="122">
        <v>0</v>
      </c>
      <c r="AC2847" s="122">
        <v>0</v>
      </c>
      <c r="AD2847" s="122">
        <v>0</v>
      </c>
      <c r="AE2847" s="122">
        <v>0</v>
      </c>
      <c r="AF2847" s="122">
        <v>0</v>
      </c>
      <c r="AG2847" s="122">
        <v>0</v>
      </c>
      <c r="AH2847" s="122">
        <v>0</v>
      </c>
      <c r="AI2847" s="122">
        <v>0</v>
      </c>
      <c r="AJ2847" s="122">
        <v>0</v>
      </c>
      <c r="AK2847" s="122">
        <v>0</v>
      </c>
      <c r="AL2847" s="122">
        <v>0</v>
      </c>
    </row>
    <row r="2848" spans="1:38" hidden="1" x14ac:dyDescent="0.25">
      <c r="A2848" s="122" t="s">
        <v>2038</v>
      </c>
      <c r="B2848" s="122">
        <v>1</v>
      </c>
      <c r="C2848" s="122" t="s">
        <v>2234</v>
      </c>
      <c r="D2848" s="122" t="s">
        <v>2158</v>
      </c>
      <c r="E2848" s="122">
        <v>52</v>
      </c>
      <c r="F2848" s="122">
        <v>0</v>
      </c>
      <c r="G2848" s="122">
        <v>0</v>
      </c>
      <c r="H2848" s="122">
        <v>0</v>
      </c>
      <c r="I2848" s="122">
        <v>0</v>
      </c>
      <c r="J2848" s="122">
        <v>0</v>
      </c>
      <c r="K2848" s="122">
        <v>0</v>
      </c>
      <c r="L2848" s="122">
        <v>0</v>
      </c>
      <c r="M2848" s="122">
        <v>0</v>
      </c>
      <c r="N2848" s="122">
        <v>0</v>
      </c>
      <c r="O2848" s="122">
        <v>0</v>
      </c>
      <c r="P2848" s="122">
        <v>0</v>
      </c>
      <c r="Q2848" s="122">
        <v>0</v>
      </c>
      <c r="R2848" s="122">
        <v>0</v>
      </c>
      <c r="S2848" s="122">
        <v>0</v>
      </c>
      <c r="T2848" s="122">
        <v>0</v>
      </c>
      <c r="U2848" s="122">
        <v>0</v>
      </c>
      <c r="V2848" s="122">
        <v>0</v>
      </c>
      <c r="W2848" s="122">
        <v>0</v>
      </c>
      <c r="X2848" s="122">
        <v>0</v>
      </c>
      <c r="Y2848" s="122">
        <v>0</v>
      </c>
      <c r="Z2848" s="122">
        <v>0</v>
      </c>
      <c r="AA2848" s="122">
        <v>0</v>
      </c>
      <c r="AB2848" s="122">
        <v>0</v>
      </c>
      <c r="AC2848" s="122">
        <v>0</v>
      </c>
      <c r="AD2848" s="122">
        <v>0</v>
      </c>
      <c r="AE2848" s="122">
        <v>0</v>
      </c>
      <c r="AF2848" s="122">
        <v>0</v>
      </c>
      <c r="AG2848" s="122">
        <v>0</v>
      </c>
      <c r="AH2848" s="122">
        <v>0</v>
      </c>
      <c r="AI2848" s="122">
        <v>0</v>
      </c>
      <c r="AJ2848" s="122">
        <v>0</v>
      </c>
      <c r="AK2848" s="122">
        <v>0</v>
      </c>
      <c r="AL2848" s="122">
        <v>0</v>
      </c>
    </row>
    <row r="2849" spans="1:38" hidden="1" x14ac:dyDescent="0.25">
      <c r="A2849" s="122" t="s">
        <v>2038</v>
      </c>
      <c r="B2849" s="122">
        <v>1</v>
      </c>
      <c r="C2849" s="122" t="s">
        <v>2234</v>
      </c>
      <c r="D2849" s="122" t="s">
        <v>2159</v>
      </c>
      <c r="E2849" s="122">
        <v>52</v>
      </c>
      <c r="F2849" s="122">
        <v>0</v>
      </c>
      <c r="G2849" s="122">
        <v>0</v>
      </c>
      <c r="H2849" s="122">
        <v>0</v>
      </c>
      <c r="I2849" s="122">
        <v>0</v>
      </c>
      <c r="J2849" s="122">
        <v>0</v>
      </c>
      <c r="K2849" s="122">
        <v>0</v>
      </c>
      <c r="L2849" s="122">
        <v>0</v>
      </c>
      <c r="M2849" s="122">
        <v>0</v>
      </c>
      <c r="N2849" s="122">
        <v>0</v>
      </c>
      <c r="O2849" s="122">
        <v>0</v>
      </c>
      <c r="P2849" s="122">
        <v>0</v>
      </c>
      <c r="Q2849" s="122">
        <v>0</v>
      </c>
      <c r="R2849" s="122">
        <v>0</v>
      </c>
      <c r="S2849" s="122">
        <v>0</v>
      </c>
      <c r="T2849" s="122">
        <v>0</v>
      </c>
      <c r="U2849" s="122">
        <v>0</v>
      </c>
      <c r="V2849" s="122">
        <v>0</v>
      </c>
      <c r="W2849" s="122">
        <v>0</v>
      </c>
      <c r="X2849" s="122">
        <v>0</v>
      </c>
      <c r="Y2849" s="122">
        <v>0</v>
      </c>
      <c r="Z2849" s="122">
        <v>0</v>
      </c>
      <c r="AA2849" s="122">
        <v>0</v>
      </c>
      <c r="AB2849" s="122">
        <v>0</v>
      </c>
      <c r="AC2849" s="122">
        <v>0</v>
      </c>
      <c r="AD2849" s="122">
        <v>0</v>
      </c>
      <c r="AE2849" s="122">
        <v>0</v>
      </c>
      <c r="AF2849" s="122">
        <v>0</v>
      </c>
      <c r="AG2849" s="122">
        <v>0</v>
      </c>
      <c r="AH2849" s="122">
        <v>0</v>
      </c>
      <c r="AI2849" s="122">
        <v>0</v>
      </c>
      <c r="AJ2849" s="122">
        <v>0</v>
      </c>
      <c r="AK2849" s="122">
        <v>0</v>
      </c>
      <c r="AL2849" s="122">
        <v>0</v>
      </c>
    </row>
    <row r="2850" spans="1:38" hidden="1" x14ac:dyDescent="0.25">
      <c r="A2850" s="122" t="s">
        <v>2038</v>
      </c>
      <c r="B2850" s="122">
        <v>1</v>
      </c>
      <c r="C2850" s="122" t="s">
        <v>2234</v>
      </c>
      <c r="D2850" s="122" t="s">
        <v>2160</v>
      </c>
      <c r="E2850" s="122">
        <v>52</v>
      </c>
      <c r="F2850" s="122">
        <v>0</v>
      </c>
      <c r="G2850" s="122">
        <v>0</v>
      </c>
      <c r="H2850" s="122">
        <v>0</v>
      </c>
      <c r="I2850" s="122">
        <v>0</v>
      </c>
      <c r="J2850" s="122">
        <v>0</v>
      </c>
      <c r="K2850" s="122">
        <v>0</v>
      </c>
      <c r="L2850" s="122">
        <v>0</v>
      </c>
      <c r="M2850" s="122">
        <v>0</v>
      </c>
      <c r="N2850" s="122">
        <v>0</v>
      </c>
      <c r="O2850" s="122">
        <v>0</v>
      </c>
      <c r="P2850" s="122">
        <v>0</v>
      </c>
      <c r="Q2850" s="122">
        <v>0</v>
      </c>
      <c r="R2850" s="122">
        <v>0</v>
      </c>
      <c r="S2850" s="122">
        <v>0</v>
      </c>
      <c r="T2850" s="122">
        <v>0</v>
      </c>
      <c r="U2850" s="122">
        <v>0</v>
      </c>
      <c r="V2850" s="122">
        <v>0</v>
      </c>
      <c r="W2850" s="122">
        <v>0</v>
      </c>
      <c r="X2850" s="122">
        <v>0</v>
      </c>
      <c r="Y2850" s="122">
        <v>0</v>
      </c>
      <c r="Z2850" s="122">
        <v>0</v>
      </c>
      <c r="AA2850" s="122">
        <v>0</v>
      </c>
      <c r="AB2850" s="122">
        <v>0</v>
      </c>
      <c r="AC2850" s="122">
        <v>0</v>
      </c>
      <c r="AD2850" s="122">
        <v>0</v>
      </c>
      <c r="AE2850" s="122">
        <v>0</v>
      </c>
      <c r="AF2850" s="122">
        <v>0</v>
      </c>
      <c r="AG2850" s="122">
        <v>0</v>
      </c>
      <c r="AH2850" s="122">
        <v>0</v>
      </c>
      <c r="AI2850" s="122">
        <v>0</v>
      </c>
      <c r="AJ2850" s="122">
        <v>0</v>
      </c>
      <c r="AK2850" s="122">
        <v>0</v>
      </c>
      <c r="AL2850" s="122">
        <v>0</v>
      </c>
    </row>
    <row r="2851" spans="1:38" hidden="1" x14ac:dyDescent="0.25">
      <c r="A2851" s="122" t="s">
        <v>2038</v>
      </c>
      <c r="B2851" s="122">
        <v>1</v>
      </c>
      <c r="C2851" s="122" t="s">
        <v>2234</v>
      </c>
      <c r="D2851" s="122" t="s">
        <v>2161</v>
      </c>
      <c r="E2851" s="122">
        <v>52</v>
      </c>
      <c r="F2851" s="122">
        <v>0</v>
      </c>
      <c r="G2851" s="122">
        <v>0</v>
      </c>
      <c r="H2851" s="122">
        <v>0</v>
      </c>
      <c r="I2851" s="122">
        <v>0</v>
      </c>
      <c r="J2851" s="122">
        <v>0</v>
      </c>
      <c r="K2851" s="122">
        <v>0</v>
      </c>
      <c r="L2851" s="122">
        <v>0</v>
      </c>
      <c r="M2851" s="122">
        <v>0</v>
      </c>
      <c r="N2851" s="122">
        <v>0</v>
      </c>
      <c r="O2851" s="122">
        <v>0</v>
      </c>
      <c r="P2851" s="122">
        <v>0</v>
      </c>
      <c r="Q2851" s="122">
        <v>0</v>
      </c>
      <c r="R2851" s="122">
        <v>0</v>
      </c>
      <c r="S2851" s="122">
        <v>0</v>
      </c>
      <c r="T2851" s="122">
        <v>0</v>
      </c>
      <c r="U2851" s="122">
        <v>0</v>
      </c>
      <c r="V2851" s="122">
        <v>0</v>
      </c>
      <c r="W2851" s="122">
        <v>0</v>
      </c>
      <c r="X2851" s="122">
        <v>0</v>
      </c>
      <c r="Y2851" s="122">
        <v>0</v>
      </c>
      <c r="Z2851" s="122">
        <v>0</v>
      </c>
      <c r="AA2851" s="122">
        <v>0</v>
      </c>
      <c r="AB2851" s="122">
        <v>0</v>
      </c>
      <c r="AC2851" s="122">
        <v>0</v>
      </c>
      <c r="AD2851" s="122">
        <v>0</v>
      </c>
      <c r="AE2851" s="122">
        <v>0</v>
      </c>
      <c r="AF2851" s="122">
        <v>0</v>
      </c>
      <c r="AG2851" s="122">
        <v>0</v>
      </c>
      <c r="AH2851" s="122">
        <v>0</v>
      </c>
      <c r="AI2851" s="122">
        <v>0</v>
      </c>
      <c r="AJ2851" s="122">
        <v>0</v>
      </c>
      <c r="AK2851" s="122">
        <v>0</v>
      </c>
      <c r="AL2851" s="122">
        <v>0</v>
      </c>
    </row>
    <row r="2852" spans="1:38" hidden="1" x14ac:dyDescent="0.25">
      <c r="A2852" s="122" t="s">
        <v>2038</v>
      </c>
      <c r="B2852" s="122">
        <v>1</v>
      </c>
      <c r="C2852" s="122" t="s">
        <v>2234</v>
      </c>
      <c r="D2852" s="122" t="s">
        <v>2179</v>
      </c>
      <c r="E2852" s="122">
        <v>52</v>
      </c>
      <c r="F2852" s="122">
        <v>0</v>
      </c>
      <c r="G2852" s="122">
        <v>0</v>
      </c>
      <c r="H2852" s="122">
        <v>0</v>
      </c>
      <c r="I2852" s="122">
        <v>0</v>
      </c>
      <c r="J2852" s="122">
        <v>0</v>
      </c>
      <c r="K2852" s="122">
        <v>0</v>
      </c>
      <c r="L2852" s="122">
        <v>0</v>
      </c>
      <c r="M2852" s="122">
        <v>0</v>
      </c>
      <c r="N2852" s="122">
        <v>0</v>
      </c>
      <c r="O2852" s="122">
        <v>0</v>
      </c>
      <c r="P2852" s="122">
        <v>0</v>
      </c>
      <c r="Q2852" s="122">
        <v>0</v>
      </c>
      <c r="R2852" s="122">
        <v>0</v>
      </c>
      <c r="S2852" s="122">
        <v>0</v>
      </c>
      <c r="T2852" s="122">
        <v>0</v>
      </c>
      <c r="U2852" s="122">
        <v>0</v>
      </c>
      <c r="V2852" s="122">
        <v>0</v>
      </c>
      <c r="W2852" s="122">
        <v>0</v>
      </c>
      <c r="X2852" s="122">
        <v>0</v>
      </c>
      <c r="Y2852" s="122">
        <v>0</v>
      </c>
      <c r="Z2852" s="122">
        <v>0</v>
      </c>
      <c r="AA2852" s="122">
        <v>0</v>
      </c>
      <c r="AB2852" s="122">
        <v>0</v>
      </c>
      <c r="AC2852" s="122">
        <v>0</v>
      </c>
      <c r="AD2852" s="122">
        <v>0</v>
      </c>
      <c r="AE2852" s="122">
        <v>0</v>
      </c>
      <c r="AF2852" s="122">
        <v>0</v>
      </c>
      <c r="AG2852" s="122">
        <v>0</v>
      </c>
      <c r="AH2852" s="122">
        <v>0</v>
      </c>
      <c r="AI2852" s="122">
        <v>0</v>
      </c>
      <c r="AJ2852" s="122">
        <v>0</v>
      </c>
      <c r="AK2852" s="122">
        <v>0</v>
      </c>
      <c r="AL2852" s="122">
        <v>0</v>
      </c>
    </row>
    <row r="2853" spans="1:38" hidden="1" x14ac:dyDescent="0.25">
      <c r="A2853" s="122" t="s">
        <v>2038</v>
      </c>
      <c r="B2853" s="122">
        <v>1</v>
      </c>
      <c r="C2853" s="122" t="s">
        <v>2234</v>
      </c>
      <c r="D2853" s="122" t="s">
        <v>2162</v>
      </c>
      <c r="E2853" s="122">
        <v>52</v>
      </c>
      <c r="F2853" s="122">
        <v>0</v>
      </c>
      <c r="G2853" s="122">
        <v>0</v>
      </c>
      <c r="H2853" s="122">
        <v>0</v>
      </c>
      <c r="I2853" s="122">
        <v>0</v>
      </c>
      <c r="J2853" s="122">
        <v>0</v>
      </c>
      <c r="K2853" s="122">
        <v>0</v>
      </c>
      <c r="L2853" s="122">
        <v>0</v>
      </c>
      <c r="M2853" s="122">
        <v>0</v>
      </c>
      <c r="N2853" s="122">
        <v>0</v>
      </c>
      <c r="O2853" s="122">
        <v>0</v>
      </c>
      <c r="P2853" s="122">
        <v>0</v>
      </c>
      <c r="Q2853" s="122">
        <v>0</v>
      </c>
      <c r="R2853" s="122">
        <v>0</v>
      </c>
      <c r="S2853" s="122">
        <v>0</v>
      </c>
      <c r="T2853" s="122">
        <v>0</v>
      </c>
      <c r="U2853" s="122">
        <v>0</v>
      </c>
      <c r="V2853" s="122">
        <v>0</v>
      </c>
      <c r="W2853" s="122">
        <v>0</v>
      </c>
      <c r="X2853" s="122">
        <v>0</v>
      </c>
      <c r="Y2853" s="122">
        <v>0</v>
      </c>
      <c r="Z2853" s="122">
        <v>0</v>
      </c>
      <c r="AA2853" s="122">
        <v>0</v>
      </c>
      <c r="AB2853" s="122">
        <v>0</v>
      </c>
      <c r="AC2853" s="122">
        <v>0</v>
      </c>
      <c r="AD2853" s="122">
        <v>0</v>
      </c>
      <c r="AE2853" s="122">
        <v>0</v>
      </c>
      <c r="AF2853" s="122">
        <v>0</v>
      </c>
      <c r="AG2853" s="122">
        <v>0</v>
      </c>
      <c r="AH2853" s="122">
        <v>0</v>
      </c>
      <c r="AI2853" s="122">
        <v>0</v>
      </c>
      <c r="AJ2853" s="122">
        <v>0</v>
      </c>
      <c r="AK2853" s="122">
        <v>0</v>
      </c>
      <c r="AL2853" s="122">
        <v>0</v>
      </c>
    </row>
    <row r="2854" spans="1:38" hidden="1" x14ac:dyDescent="0.25">
      <c r="A2854" s="122" t="s">
        <v>2038</v>
      </c>
      <c r="B2854" s="122">
        <v>1</v>
      </c>
      <c r="C2854" s="122" t="s">
        <v>2234</v>
      </c>
      <c r="D2854" s="122" t="s">
        <v>2163</v>
      </c>
      <c r="E2854" s="122">
        <v>52</v>
      </c>
      <c r="F2854" s="122">
        <v>0</v>
      </c>
      <c r="G2854" s="122">
        <v>0</v>
      </c>
      <c r="H2854" s="122">
        <v>0</v>
      </c>
      <c r="I2854" s="122">
        <v>0</v>
      </c>
      <c r="J2854" s="122">
        <v>0</v>
      </c>
      <c r="K2854" s="122">
        <v>0</v>
      </c>
      <c r="L2854" s="122">
        <v>0</v>
      </c>
      <c r="M2854" s="122">
        <v>0</v>
      </c>
      <c r="N2854" s="122">
        <v>0</v>
      </c>
      <c r="O2854" s="122">
        <v>0</v>
      </c>
      <c r="P2854" s="122">
        <v>0</v>
      </c>
      <c r="Q2854" s="122">
        <v>0</v>
      </c>
      <c r="R2854" s="122">
        <v>0</v>
      </c>
      <c r="S2854" s="122">
        <v>0</v>
      </c>
      <c r="T2854" s="122">
        <v>0</v>
      </c>
      <c r="U2854" s="122">
        <v>0</v>
      </c>
      <c r="V2854" s="122">
        <v>0</v>
      </c>
      <c r="W2854" s="122">
        <v>0</v>
      </c>
      <c r="X2854" s="122">
        <v>0</v>
      </c>
      <c r="Y2854" s="122">
        <v>0</v>
      </c>
      <c r="Z2854" s="122">
        <v>0</v>
      </c>
      <c r="AA2854" s="122">
        <v>0</v>
      </c>
      <c r="AB2854" s="122">
        <v>0</v>
      </c>
      <c r="AC2854" s="122">
        <v>0</v>
      </c>
      <c r="AD2854" s="122">
        <v>0</v>
      </c>
      <c r="AE2854" s="122">
        <v>0</v>
      </c>
      <c r="AF2854" s="122">
        <v>0</v>
      </c>
      <c r="AG2854" s="122">
        <v>0</v>
      </c>
      <c r="AH2854" s="122">
        <v>0</v>
      </c>
      <c r="AI2854" s="122">
        <v>0</v>
      </c>
      <c r="AJ2854" s="122">
        <v>0</v>
      </c>
      <c r="AK2854" s="122">
        <v>0</v>
      </c>
      <c r="AL2854" s="122">
        <v>0</v>
      </c>
    </row>
    <row r="2855" spans="1:38" hidden="1" x14ac:dyDescent="0.25">
      <c r="A2855" s="122" t="s">
        <v>2038</v>
      </c>
      <c r="B2855" s="122">
        <v>1</v>
      </c>
      <c r="C2855" s="122" t="s">
        <v>2234</v>
      </c>
      <c r="D2855" s="122" t="s">
        <v>2180</v>
      </c>
      <c r="E2855" s="122">
        <v>52</v>
      </c>
      <c r="F2855" s="122">
        <v>0</v>
      </c>
      <c r="G2855" s="122">
        <v>0</v>
      </c>
      <c r="H2855" s="122">
        <v>0</v>
      </c>
      <c r="I2855" s="122">
        <v>0</v>
      </c>
      <c r="J2855" s="122">
        <v>0</v>
      </c>
      <c r="K2855" s="122">
        <v>0</v>
      </c>
      <c r="L2855" s="122">
        <v>0</v>
      </c>
      <c r="M2855" s="122">
        <v>0</v>
      </c>
      <c r="N2855" s="122">
        <v>0</v>
      </c>
      <c r="O2855" s="122">
        <v>0</v>
      </c>
      <c r="P2855" s="122">
        <v>0</v>
      </c>
      <c r="Q2855" s="122">
        <v>0</v>
      </c>
      <c r="R2855" s="122">
        <v>0</v>
      </c>
      <c r="S2855" s="122">
        <v>0</v>
      </c>
      <c r="T2855" s="122">
        <v>0</v>
      </c>
      <c r="U2855" s="122">
        <v>0</v>
      </c>
      <c r="V2855" s="122">
        <v>0</v>
      </c>
      <c r="W2855" s="122">
        <v>0</v>
      </c>
      <c r="X2855" s="122">
        <v>0</v>
      </c>
      <c r="Y2855" s="122">
        <v>0</v>
      </c>
      <c r="Z2855" s="122">
        <v>0</v>
      </c>
      <c r="AA2855" s="122">
        <v>0</v>
      </c>
      <c r="AB2855" s="122">
        <v>0</v>
      </c>
      <c r="AC2855" s="122">
        <v>0</v>
      </c>
      <c r="AD2855" s="122">
        <v>0</v>
      </c>
      <c r="AE2855" s="122">
        <v>0</v>
      </c>
      <c r="AF2855" s="122">
        <v>0</v>
      </c>
      <c r="AG2855" s="122">
        <v>0</v>
      </c>
      <c r="AH2855" s="122">
        <v>0</v>
      </c>
      <c r="AI2855" s="122">
        <v>0</v>
      </c>
      <c r="AJ2855" s="122">
        <v>0</v>
      </c>
      <c r="AK2855" s="122">
        <v>0</v>
      </c>
      <c r="AL2855" s="122">
        <v>0</v>
      </c>
    </row>
    <row r="2856" spans="1:38" hidden="1" x14ac:dyDescent="0.25">
      <c r="A2856" s="122" t="s">
        <v>2038</v>
      </c>
      <c r="B2856" s="122">
        <v>1</v>
      </c>
      <c r="C2856" s="122" t="s">
        <v>2234</v>
      </c>
      <c r="D2856" s="122" t="s">
        <v>2164</v>
      </c>
      <c r="E2856" s="122">
        <v>52</v>
      </c>
      <c r="F2856" s="122">
        <v>0</v>
      </c>
      <c r="G2856" s="122">
        <v>0</v>
      </c>
      <c r="H2856" s="122">
        <v>0</v>
      </c>
      <c r="I2856" s="122">
        <v>0</v>
      </c>
      <c r="J2856" s="122">
        <v>0</v>
      </c>
      <c r="K2856" s="122">
        <v>0</v>
      </c>
      <c r="L2856" s="122">
        <v>0</v>
      </c>
      <c r="M2856" s="122">
        <v>0</v>
      </c>
      <c r="N2856" s="122">
        <v>0</v>
      </c>
      <c r="O2856" s="122">
        <v>0</v>
      </c>
      <c r="P2856" s="122">
        <v>0</v>
      </c>
      <c r="Q2856" s="122">
        <v>0</v>
      </c>
      <c r="R2856" s="122">
        <v>0</v>
      </c>
      <c r="S2856" s="122">
        <v>0</v>
      </c>
      <c r="T2856" s="122">
        <v>0</v>
      </c>
      <c r="U2856" s="122">
        <v>0</v>
      </c>
      <c r="V2856" s="122">
        <v>0</v>
      </c>
      <c r="W2856" s="122">
        <v>0</v>
      </c>
      <c r="X2856" s="122">
        <v>0</v>
      </c>
      <c r="Y2856" s="122">
        <v>0</v>
      </c>
      <c r="Z2856" s="122">
        <v>0</v>
      </c>
      <c r="AA2856" s="122">
        <v>0</v>
      </c>
      <c r="AB2856" s="122">
        <v>0</v>
      </c>
      <c r="AC2856" s="122">
        <v>0</v>
      </c>
      <c r="AD2856" s="122">
        <v>0</v>
      </c>
      <c r="AE2856" s="122">
        <v>0</v>
      </c>
      <c r="AF2856" s="122">
        <v>0</v>
      </c>
      <c r="AG2856" s="122">
        <v>0</v>
      </c>
      <c r="AH2856" s="122">
        <v>0</v>
      </c>
      <c r="AI2856" s="122">
        <v>0</v>
      </c>
      <c r="AJ2856" s="122">
        <v>0</v>
      </c>
      <c r="AK2856" s="122">
        <v>0</v>
      </c>
      <c r="AL2856" s="122">
        <v>0</v>
      </c>
    </row>
    <row r="2857" spans="1:38" hidden="1" x14ac:dyDescent="0.25">
      <c r="A2857" s="122" t="s">
        <v>2038</v>
      </c>
      <c r="B2857" s="122">
        <v>1</v>
      </c>
      <c r="C2857" s="122" t="s">
        <v>2234</v>
      </c>
      <c r="D2857" s="122" t="s">
        <v>2165</v>
      </c>
      <c r="E2857" s="122">
        <v>52</v>
      </c>
      <c r="F2857" s="122">
        <v>0</v>
      </c>
      <c r="G2857" s="122">
        <v>0</v>
      </c>
      <c r="H2857" s="122">
        <v>0</v>
      </c>
      <c r="I2857" s="122">
        <v>0</v>
      </c>
      <c r="J2857" s="122">
        <v>0</v>
      </c>
      <c r="K2857" s="122">
        <v>0</v>
      </c>
      <c r="L2857" s="122">
        <v>0</v>
      </c>
      <c r="M2857" s="122">
        <v>0</v>
      </c>
      <c r="N2857" s="122">
        <v>0</v>
      </c>
      <c r="O2857" s="122">
        <v>0</v>
      </c>
      <c r="P2857" s="122">
        <v>0</v>
      </c>
      <c r="Q2857" s="122">
        <v>0</v>
      </c>
      <c r="R2857" s="122">
        <v>0</v>
      </c>
      <c r="S2857" s="122">
        <v>0</v>
      </c>
      <c r="T2857" s="122">
        <v>0</v>
      </c>
      <c r="U2857" s="122">
        <v>0</v>
      </c>
      <c r="V2857" s="122">
        <v>0</v>
      </c>
      <c r="W2857" s="122">
        <v>0</v>
      </c>
      <c r="X2857" s="122">
        <v>0</v>
      </c>
      <c r="Y2857" s="122">
        <v>0</v>
      </c>
      <c r="Z2857" s="122">
        <v>0</v>
      </c>
      <c r="AA2857" s="122">
        <v>0</v>
      </c>
      <c r="AB2857" s="122">
        <v>0</v>
      </c>
      <c r="AC2857" s="122">
        <v>0</v>
      </c>
      <c r="AD2857" s="122">
        <v>0</v>
      </c>
      <c r="AE2857" s="122">
        <v>0</v>
      </c>
      <c r="AF2857" s="122">
        <v>0</v>
      </c>
      <c r="AG2857" s="122">
        <v>0</v>
      </c>
      <c r="AH2857" s="122">
        <v>0</v>
      </c>
      <c r="AI2857" s="122">
        <v>0</v>
      </c>
      <c r="AJ2857" s="122">
        <v>0</v>
      </c>
      <c r="AK2857" s="122">
        <v>0</v>
      </c>
      <c r="AL2857" s="122">
        <v>0</v>
      </c>
    </row>
    <row r="2858" spans="1:38" hidden="1" x14ac:dyDescent="0.25">
      <c r="A2858" s="122" t="s">
        <v>2038</v>
      </c>
      <c r="B2858" s="122">
        <v>1</v>
      </c>
      <c r="C2858" s="122" t="s">
        <v>2234</v>
      </c>
      <c r="D2858" s="122" t="s">
        <v>2166</v>
      </c>
      <c r="E2858" s="122">
        <v>52</v>
      </c>
      <c r="F2858" s="122">
        <v>0</v>
      </c>
      <c r="G2858" s="122">
        <v>0</v>
      </c>
      <c r="H2858" s="122">
        <v>0</v>
      </c>
      <c r="I2858" s="122">
        <v>0</v>
      </c>
      <c r="J2858" s="122">
        <v>0</v>
      </c>
      <c r="K2858" s="122">
        <v>0</v>
      </c>
      <c r="L2858" s="122">
        <v>0</v>
      </c>
      <c r="M2858" s="122">
        <v>0</v>
      </c>
      <c r="N2858" s="122">
        <v>0</v>
      </c>
      <c r="O2858" s="122">
        <v>0</v>
      </c>
      <c r="P2858" s="122">
        <v>0</v>
      </c>
      <c r="Q2858" s="122">
        <v>0</v>
      </c>
      <c r="R2858" s="122">
        <v>0</v>
      </c>
      <c r="S2858" s="122">
        <v>0</v>
      </c>
      <c r="T2858" s="122">
        <v>0</v>
      </c>
      <c r="U2858" s="122">
        <v>0</v>
      </c>
      <c r="V2858" s="122">
        <v>0</v>
      </c>
      <c r="W2858" s="122">
        <v>0</v>
      </c>
      <c r="X2858" s="122">
        <v>0</v>
      </c>
      <c r="Y2858" s="122">
        <v>0</v>
      </c>
      <c r="Z2858" s="122">
        <v>0</v>
      </c>
      <c r="AA2858" s="122">
        <v>0</v>
      </c>
      <c r="AB2858" s="122">
        <v>0</v>
      </c>
      <c r="AC2858" s="122">
        <v>0</v>
      </c>
      <c r="AD2858" s="122">
        <v>0</v>
      </c>
      <c r="AE2858" s="122">
        <v>0</v>
      </c>
      <c r="AF2858" s="122">
        <v>0</v>
      </c>
      <c r="AG2858" s="122">
        <v>0</v>
      </c>
      <c r="AH2858" s="122">
        <v>0</v>
      </c>
      <c r="AI2858" s="122">
        <v>0</v>
      </c>
      <c r="AJ2858" s="122">
        <v>0</v>
      </c>
      <c r="AK2858" s="122">
        <v>0</v>
      </c>
      <c r="AL2858" s="122">
        <v>0</v>
      </c>
    </row>
    <row r="2859" spans="1:38" hidden="1" x14ac:dyDescent="0.25">
      <c r="A2859" s="122" t="s">
        <v>2038</v>
      </c>
      <c r="B2859" s="122">
        <v>1</v>
      </c>
      <c r="C2859" s="122" t="s">
        <v>2234</v>
      </c>
      <c r="D2859" s="122" t="s">
        <v>2167</v>
      </c>
      <c r="E2859" s="122">
        <v>52</v>
      </c>
      <c r="F2859" s="122">
        <v>0</v>
      </c>
      <c r="G2859" s="122">
        <v>0</v>
      </c>
      <c r="H2859" s="122">
        <v>0</v>
      </c>
      <c r="I2859" s="122">
        <v>0</v>
      </c>
      <c r="J2859" s="122">
        <v>0</v>
      </c>
      <c r="K2859" s="122">
        <v>0</v>
      </c>
      <c r="L2859" s="122">
        <v>0</v>
      </c>
      <c r="M2859" s="122">
        <v>0</v>
      </c>
      <c r="N2859" s="122">
        <v>0</v>
      </c>
      <c r="O2859" s="122">
        <v>0</v>
      </c>
      <c r="P2859" s="122">
        <v>0</v>
      </c>
      <c r="Q2859" s="122">
        <v>0</v>
      </c>
      <c r="R2859" s="122">
        <v>0</v>
      </c>
      <c r="S2859" s="122">
        <v>0</v>
      </c>
      <c r="T2859" s="122">
        <v>0</v>
      </c>
      <c r="U2859" s="122">
        <v>0</v>
      </c>
      <c r="V2859" s="122">
        <v>0</v>
      </c>
      <c r="W2859" s="122">
        <v>0</v>
      </c>
      <c r="X2859" s="122">
        <v>0</v>
      </c>
      <c r="Y2859" s="122">
        <v>0</v>
      </c>
      <c r="Z2859" s="122">
        <v>0</v>
      </c>
      <c r="AA2859" s="122">
        <v>0</v>
      </c>
      <c r="AB2859" s="122">
        <v>0</v>
      </c>
      <c r="AC2859" s="122">
        <v>0</v>
      </c>
      <c r="AD2859" s="122">
        <v>1.1986799999999999E-3</v>
      </c>
      <c r="AE2859" s="122">
        <v>1.6394000000000001E-3</v>
      </c>
      <c r="AF2859" s="122">
        <v>1.0530800000000001E-3</v>
      </c>
      <c r="AG2859" s="122">
        <v>9.6851999999999995E-4</v>
      </c>
      <c r="AH2859" s="122">
        <v>1.2905200000000001E-3</v>
      </c>
      <c r="AI2859" s="122">
        <v>1.60636E-3</v>
      </c>
      <c r="AJ2859" s="122">
        <v>2.0123599999999999E-3</v>
      </c>
      <c r="AK2859" s="122">
        <v>2.19016E-3</v>
      </c>
      <c r="AL2859" s="122">
        <v>0</v>
      </c>
    </row>
    <row r="2860" spans="1:38" hidden="1" x14ac:dyDescent="0.25">
      <c r="A2860" s="122" t="s">
        <v>2038</v>
      </c>
      <c r="B2860" s="122">
        <v>1</v>
      </c>
      <c r="C2860" s="122" t="s">
        <v>2234</v>
      </c>
      <c r="D2860" s="122" t="s">
        <v>2168</v>
      </c>
      <c r="E2860" s="122">
        <v>52</v>
      </c>
      <c r="F2860" s="122">
        <v>0</v>
      </c>
      <c r="G2860" s="122">
        <v>0</v>
      </c>
      <c r="H2860" s="122">
        <v>0</v>
      </c>
      <c r="I2860" s="122">
        <v>0</v>
      </c>
      <c r="J2860" s="122">
        <v>0</v>
      </c>
      <c r="K2860" s="122">
        <v>0</v>
      </c>
      <c r="L2860" s="122">
        <v>0</v>
      </c>
      <c r="M2860" s="122">
        <v>0</v>
      </c>
      <c r="N2860" s="122">
        <v>0</v>
      </c>
      <c r="O2860" s="122">
        <v>0</v>
      </c>
      <c r="P2860" s="122">
        <v>0</v>
      </c>
      <c r="Q2860" s="122">
        <v>0</v>
      </c>
      <c r="R2860" s="122">
        <v>0</v>
      </c>
      <c r="S2860" s="122">
        <v>0</v>
      </c>
      <c r="T2860" s="122">
        <v>0</v>
      </c>
      <c r="U2860" s="122">
        <v>0</v>
      </c>
      <c r="V2860" s="122">
        <v>0</v>
      </c>
      <c r="W2860" s="122">
        <v>0</v>
      </c>
      <c r="X2860" s="122">
        <v>0</v>
      </c>
      <c r="Y2860" s="122">
        <v>0</v>
      </c>
      <c r="Z2860" s="122">
        <v>0</v>
      </c>
      <c r="AA2860" s="122">
        <v>0</v>
      </c>
      <c r="AB2860" s="122">
        <v>0</v>
      </c>
      <c r="AC2860" s="122">
        <v>0</v>
      </c>
      <c r="AD2860" s="122">
        <v>0</v>
      </c>
      <c r="AE2860" s="122">
        <v>0</v>
      </c>
      <c r="AF2860" s="122">
        <v>0</v>
      </c>
      <c r="AG2860" s="122">
        <v>0</v>
      </c>
      <c r="AH2860" s="122">
        <v>0</v>
      </c>
      <c r="AI2860" s="122">
        <v>0</v>
      </c>
      <c r="AJ2860" s="122">
        <v>0</v>
      </c>
      <c r="AK2860" s="122">
        <v>0</v>
      </c>
      <c r="AL2860" s="122">
        <v>0</v>
      </c>
    </row>
    <row r="2861" spans="1:38" hidden="1" x14ac:dyDescent="0.25">
      <c r="A2861" s="122" t="s">
        <v>2036</v>
      </c>
      <c r="B2861" s="122">
        <v>1</v>
      </c>
      <c r="C2861" s="122" t="s">
        <v>2235</v>
      </c>
      <c r="D2861" s="122" t="s">
        <v>2120</v>
      </c>
      <c r="E2861" s="122">
        <v>53</v>
      </c>
      <c r="F2861" s="122">
        <v>0</v>
      </c>
      <c r="G2861" s="122">
        <v>0</v>
      </c>
      <c r="H2861" s="122">
        <v>0</v>
      </c>
      <c r="I2861" s="122">
        <v>0</v>
      </c>
      <c r="J2861" s="122">
        <v>0</v>
      </c>
      <c r="K2861" s="122">
        <v>0</v>
      </c>
      <c r="L2861" s="122">
        <v>0</v>
      </c>
      <c r="M2861" s="122">
        <v>0</v>
      </c>
      <c r="N2861" s="122">
        <v>0</v>
      </c>
      <c r="O2861" s="122">
        <v>0</v>
      </c>
      <c r="P2861" s="122">
        <v>0</v>
      </c>
      <c r="Q2861" s="122">
        <v>0</v>
      </c>
      <c r="R2861" s="122">
        <v>0</v>
      </c>
      <c r="S2861" s="122">
        <v>0</v>
      </c>
      <c r="T2861" s="122">
        <v>0</v>
      </c>
      <c r="U2861" s="122">
        <v>0</v>
      </c>
      <c r="V2861" s="122">
        <v>0</v>
      </c>
      <c r="W2861" s="122">
        <v>0</v>
      </c>
      <c r="X2861" s="122">
        <v>0</v>
      </c>
      <c r="Y2861" s="122">
        <v>0</v>
      </c>
      <c r="Z2861" s="122">
        <v>0</v>
      </c>
      <c r="AA2861" s="122">
        <v>0</v>
      </c>
      <c r="AB2861" s="122">
        <v>0</v>
      </c>
      <c r="AC2861" s="122">
        <v>0</v>
      </c>
      <c r="AD2861" s="122">
        <v>0</v>
      </c>
      <c r="AE2861" s="122">
        <v>0</v>
      </c>
      <c r="AF2861" s="122">
        <v>0</v>
      </c>
      <c r="AG2861" s="122">
        <v>0</v>
      </c>
      <c r="AH2861" s="122">
        <v>0</v>
      </c>
      <c r="AI2861" s="122">
        <v>0</v>
      </c>
      <c r="AJ2861" s="122">
        <v>0</v>
      </c>
      <c r="AK2861" s="122">
        <v>0</v>
      </c>
      <c r="AL2861" s="122">
        <v>0</v>
      </c>
    </row>
    <row r="2862" spans="1:38" hidden="1" x14ac:dyDescent="0.25">
      <c r="A2862" s="122" t="s">
        <v>2036</v>
      </c>
      <c r="B2862" s="122">
        <v>1</v>
      </c>
      <c r="C2862" s="122" t="s">
        <v>2235</v>
      </c>
      <c r="D2862" s="122" t="s">
        <v>2121</v>
      </c>
      <c r="E2862" s="122">
        <v>53</v>
      </c>
      <c r="F2862" s="122">
        <v>0</v>
      </c>
      <c r="G2862" s="122">
        <v>0</v>
      </c>
      <c r="H2862" s="122">
        <v>0</v>
      </c>
      <c r="I2862" s="122">
        <v>0</v>
      </c>
      <c r="J2862" s="122">
        <v>0</v>
      </c>
      <c r="K2862" s="122">
        <v>0</v>
      </c>
      <c r="L2862" s="122">
        <v>0</v>
      </c>
      <c r="M2862" s="122">
        <v>0</v>
      </c>
      <c r="N2862" s="122">
        <v>0</v>
      </c>
      <c r="O2862" s="122">
        <v>0</v>
      </c>
      <c r="P2862" s="122">
        <v>0</v>
      </c>
      <c r="Q2862" s="122">
        <v>0</v>
      </c>
      <c r="R2862" s="122">
        <v>0</v>
      </c>
      <c r="S2862" s="122">
        <v>0</v>
      </c>
      <c r="T2862" s="122">
        <v>0</v>
      </c>
      <c r="U2862" s="122">
        <v>0</v>
      </c>
      <c r="V2862" s="122">
        <v>0</v>
      </c>
      <c r="W2862" s="122">
        <v>0</v>
      </c>
      <c r="X2862" s="122">
        <v>0</v>
      </c>
      <c r="Y2862" s="122">
        <v>0</v>
      </c>
      <c r="Z2862" s="122">
        <v>0</v>
      </c>
      <c r="AA2862" s="122">
        <v>0</v>
      </c>
      <c r="AB2862" s="122">
        <v>0</v>
      </c>
      <c r="AC2862" s="122">
        <v>0</v>
      </c>
      <c r="AD2862" s="122">
        <v>0</v>
      </c>
      <c r="AE2862" s="122">
        <v>0</v>
      </c>
      <c r="AF2862" s="122">
        <v>0</v>
      </c>
      <c r="AG2862" s="122">
        <v>0</v>
      </c>
      <c r="AH2862" s="122">
        <v>0</v>
      </c>
      <c r="AI2862" s="122">
        <v>0</v>
      </c>
      <c r="AJ2862" s="122">
        <v>0</v>
      </c>
      <c r="AK2862" s="122">
        <v>0</v>
      </c>
      <c r="AL2862" s="122">
        <v>0</v>
      </c>
    </row>
    <row r="2863" spans="1:38" hidden="1" x14ac:dyDescent="0.25">
      <c r="A2863" s="122" t="s">
        <v>2036</v>
      </c>
      <c r="B2863" s="122">
        <v>1</v>
      </c>
      <c r="C2863" s="122" t="s">
        <v>2235</v>
      </c>
      <c r="D2863" s="122" t="s">
        <v>2122</v>
      </c>
      <c r="E2863" s="122">
        <v>53</v>
      </c>
      <c r="F2863" s="122">
        <v>0</v>
      </c>
      <c r="G2863" s="122">
        <v>0</v>
      </c>
      <c r="H2863" s="122">
        <v>0</v>
      </c>
      <c r="I2863" s="122">
        <v>0</v>
      </c>
      <c r="J2863" s="122">
        <v>0</v>
      </c>
      <c r="K2863" s="122">
        <v>0</v>
      </c>
      <c r="L2863" s="122">
        <v>0</v>
      </c>
      <c r="M2863" s="122">
        <v>0</v>
      </c>
      <c r="N2863" s="122">
        <v>0</v>
      </c>
      <c r="O2863" s="122">
        <v>0</v>
      </c>
      <c r="P2863" s="122">
        <v>0</v>
      </c>
      <c r="Q2863" s="122">
        <v>0</v>
      </c>
      <c r="R2863" s="122">
        <v>0</v>
      </c>
      <c r="S2863" s="122">
        <v>0</v>
      </c>
      <c r="T2863" s="122">
        <v>0</v>
      </c>
      <c r="U2863" s="122">
        <v>0</v>
      </c>
      <c r="V2863" s="122">
        <v>0</v>
      </c>
      <c r="W2863" s="122">
        <v>0</v>
      </c>
      <c r="X2863" s="122">
        <v>0</v>
      </c>
      <c r="Y2863" s="122">
        <v>0</v>
      </c>
      <c r="Z2863" s="122">
        <v>0</v>
      </c>
      <c r="AA2863" s="122">
        <v>0</v>
      </c>
      <c r="AB2863" s="122">
        <v>0</v>
      </c>
      <c r="AC2863" s="122">
        <v>0</v>
      </c>
      <c r="AD2863" s="122">
        <v>0</v>
      </c>
      <c r="AE2863" s="122">
        <v>0</v>
      </c>
      <c r="AF2863" s="122">
        <v>0</v>
      </c>
      <c r="AG2863" s="122">
        <v>0</v>
      </c>
      <c r="AH2863" s="122">
        <v>0</v>
      </c>
      <c r="AI2863" s="122">
        <v>0</v>
      </c>
      <c r="AJ2863" s="122">
        <v>0</v>
      </c>
      <c r="AK2863" s="122">
        <v>0</v>
      </c>
      <c r="AL2863" s="122">
        <v>0</v>
      </c>
    </row>
    <row r="2864" spans="1:38" hidden="1" x14ac:dyDescent="0.25">
      <c r="A2864" s="122" t="s">
        <v>2036</v>
      </c>
      <c r="B2864" s="122">
        <v>1</v>
      </c>
      <c r="C2864" s="122" t="s">
        <v>2235</v>
      </c>
      <c r="D2864" s="122" t="s">
        <v>2175</v>
      </c>
      <c r="E2864" s="122">
        <v>53</v>
      </c>
      <c r="F2864" s="122">
        <v>0</v>
      </c>
      <c r="G2864" s="122">
        <v>0</v>
      </c>
      <c r="H2864" s="122">
        <v>0</v>
      </c>
      <c r="I2864" s="122">
        <v>0</v>
      </c>
      <c r="J2864" s="122">
        <v>0</v>
      </c>
      <c r="K2864" s="122">
        <v>0</v>
      </c>
      <c r="L2864" s="122">
        <v>0</v>
      </c>
      <c r="M2864" s="122">
        <v>0</v>
      </c>
      <c r="N2864" s="122">
        <v>0</v>
      </c>
      <c r="O2864" s="122">
        <v>0</v>
      </c>
      <c r="P2864" s="122">
        <v>0</v>
      </c>
      <c r="Q2864" s="122">
        <v>0</v>
      </c>
      <c r="R2864" s="122">
        <v>0</v>
      </c>
      <c r="S2864" s="122">
        <v>0</v>
      </c>
      <c r="T2864" s="122">
        <v>0</v>
      </c>
      <c r="U2864" s="122">
        <v>0</v>
      </c>
      <c r="V2864" s="122">
        <v>0</v>
      </c>
      <c r="W2864" s="122">
        <v>0</v>
      </c>
      <c r="X2864" s="122">
        <v>0</v>
      </c>
      <c r="Y2864" s="122">
        <v>0</v>
      </c>
      <c r="Z2864" s="122">
        <v>0</v>
      </c>
      <c r="AA2864" s="122">
        <v>0</v>
      </c>
      <c r="AB2864" s="122">
        <v>0</v>
      </c>
      <c r="AC2864" s="122">
        <v>0</v>
      </c>
      <c r="AD2864" s="122">
        <v>0</v>
      </c>
      <c r="AE2864" s="122">
        <v>0</v>
      </c>
      <c r="AF2864" s="122">
        <v>0</v>
      </c>
      <c r="AG2864" s="122">
        <v>0</v>
      </c>
      <c r="AH2864" s="122">
        <v>0</v>
      </c>
      <c r="AI2864" s="122">
        <v>0</v>
      </c>
      <c r="AJ2864" s="122">
        <v>0</v>
      </c>
      <c r="AK2864" s="122">
        <v>0</v>
      </c>
      <c r="AL2864" s="122">
        <v>0</v>
      </c>
    </row>
    <row r="2865" spans="1:38" hidden="1" x14ac:dyDescent="0.25">
      <c r="A2865" s="122" t="s">
        <v>2036</v>
      </c>
      <c r="B2865" s="122">
        <v>1</v>
      </c>
      <c r="C2865" s="122" t="s">
        <v>2235</v>
      </c>
      <c r="D2865" s="122" t="s">
        <v>2123</v>
      </c>
      <c r="E2865" s="122">
        <v>53</v>
      </c>
      <c r="F2865" s="122">
        <v>0</v>
      </c>
      <c r="G2865" s="122">
        <v>0</v>
      </c>
      <c r="H2865" s="122">
        <v>0</v>
      </c>
      <c r="I2865" s="122">
        <v>0</v>
      </c>
      <c r="J2865" s="122">
        <v>0</v>
      </c>
      <c r="K2865" s="122">
        <v>0</v>
      </c>
      <c r="L2865" s="122">
        <v>0</v>
      </c>
      <c r="M2865" s="122">
        <v>0</v>
      </c>
      <c r="N2865" s="122">
        <v>0</v>
      </c>
      <c r="O2865" s="122">
        <v>0</v>
      </c>
      <c r="P2865" s="122">
        <v>0</v>
      </c>
      <c r="Q2865" s="122">
        <v>0</v>
      </c>
      <c r="R2865" s="122">
        <v>0</v>
      </c>
      <c r="S2865" s="122">
        <v>0</v>
      </c>
      <c r="T2865" s="122">
        <v>0</v>
      </c>
      <c r="U2865" s="122">
        <v>0</v>
      </c>
      <c r="V2865" s="122">
        <v>0</v>
      </c>
      <c r="W2865" s="122">
        <v>0</v>
      </c>
      <c r="X2865" s="122">
        <v>0</v>
      </c>
      <c r="Y2865" s="122">
        <v>0</v>
      </c>
      <c r="Z2865" s="122">
        <v>0</v>
      </c>
      <c r="AA2865" s="122">
        <v>0</v>
      </c>
      <c r="AB2865" s="122">
        <v>0</v>
      </c>
      <c r="AC2865" s="122">
        <v>0</v>
      </c>
      <c r="AD2865" s="122">
        <v>0</v>
      </c>
      <c r="AE2865" s="122">
        <v>0</v>
      </c>
      <c r="AF2865" s="122">
        <v>0</v>
      </c>
      <c r="AG2865" s="122">
        <v>0</v>
      </c>
      <c r="AH2865" s="122">
        <v>0</v>
      </c>
      <c r="AI2865" s="122">
        <v>0</v>
      </c>
      <c r="AJ2865" s="122">
        <v>0</v>
      </c>
      <c r="AK2865" s="122">
        <v>0</v>
      </c>
      <c r="AL2865" s="122">
        <v>0</v>
      </c>
    </row>
    <row r="2866" spans="1:38" x14ac:dyDescent="0.25">
      <c r="A2866" s="122" t="s">
        <v>2036</v>
      </c>
      <c r="B2866" s="122">
        <v>1</v>
      </c>
      <c r="C2866" s="122" t="s">
        <v>2235</v>
      </c>
      <c r="D2866" s="122" t="s">
        <v>2124</v>
      </c>
      <c r="E2866" s="122">
        <v>53</v>
      </c>
      <c r="F2866" s="122">
        <v>0</v>
      </c>
      <c r="G2866" s="122">
        <v>0</v>
      </c>
      <c r="H2866" s="122">
        <v>0</v>
      </c>
      <c r="I2866" s="122">
        <v>0</v>
      </c>
      <c r="J2866" s="122">
        <v>0</v>
      </c>
      <c r="K2866" s="122">
        <v>0</v>
      </c>
      <c r="L2866" s="122">
        <v>0</v>
      </c>
      <c r="M2866" s="122">
        <v>0</v>
      </c>
      <c r="N2866" s="122">
        <v>0</v>
      </c>
      <c r="O2866" s="122">
        <v>0</v>
      </c>
      <c r="P2866" s="122">
        <v>0</v>
      </c>
      <c r="Q2866" s="122">
        <v>0</v>
      </c>
      <c r="R2866" s="122">
        <v>0</v>
      </c>
      <c r="S2866" s="122">
        <v>0</v>
      </c>
      <c r="T2866" s="122">
        <v>0</v>
      </c>
      <c r="U2866" s="122">
        <v>0</v>
      </c>
      <c r="V2866" s="122">
        <v>0</v>
      </c>
      <c r="W2866" s="122">
        <v>0</v>
      </c>
      <c r="X2866" s="122">
        <v>0</v>
      </c>
      <c r="Y2866" s="122">
        <v>0</v>
      </c>
      <c r="Z2866" s="122">
        <v>0</v>
      </c>
      <c r="AA2866" s="122">
        <v>0</v>
      </c>
      <c r="AB2866" s="122">
        <v>0</v>
      </c>
      <c r="AC2866" s="122">
        <v>0</v>
      </c>
      <c r="AD2866" s="122">
        <v>0</v>
      </c>
      <c r="AE2866" s="122">
        <v>0</v>
      </c>
      <c r="AF2866" s="122">
        <v>0</v>
      </c>
      <c r="AG2866" s="122">
        <v>0</v>
      </c>
      <c r="AH2866" s="122">
        <v>0</v>
      </c>
      <c r="AI2866" s="122">
        <v>0</v>
      </c>
      <c r="AJ2866" s="122">
        <v>0</v>
      </c>
      <c r="AK2866" s="122">
        <v>0</v>
      </c>
      <c r="AL2866" s="122">
        <v>0</v>
      </c>
    </row>
    <row r="2867" spans="1:38" hidden="1" x14ac:dyDescent="0.25">
      <c r="A2867" s="122" t="s">
        <v>2036</v>
      </c>
      <c r="B2867" s="122">
        <v>1</v>
      </c>
      <c r="C2867" s="122" t="s">
        <v>2235</v>
      </c>
      <c r="D2867" s="122" t="s">
        <v>474</v>
      </c>
      <c r="E2867" s="122">
        <v>53</v>
      </c>
      <c r="F2867" s="122">
        <v>0</v>
      </c>
      <c r="G2867" s="122">
        <v>0</v>
      </c>
      <c r="H2867" s="122">
        <v>0</v>
      </c>
      <c r="I2867" s="122">
        <v>0</v>
      </c>
      <c r="J2867" s="122">
        <v>0</v>
      </c>
      <c r="K2867" s="122">
        <v>0</v>
      </c>
      <c r="L2867" s="122">
        <v>0</v>
      </c>
      <c r="M2867" s="122">
        <v>0</v>
      </c>
      <c r="N2867" s="122">
        <v>0</v>
      </c>
      <c r="O2867" s="122">
        <v>0</v>
      </c>
      <c r="P2867" s="122">
        <v>0</v>
      </c>
      <c r="Q2867" s="122">
        <v>0</v>
      </c>
      <c r="R2867" s="122">
        <v>0</v>
      </c>
      <c r="S2867" s="122">
        <v>0</v>
      </c>
      <c r="T2867" s="122">
        <v>0</v>
      </c>
      <c r="U2867" s="122">
        <v>0</v>
      </c>
      <c r="V2867" s="122">
        <v>0</v>
      </c>
      <c r="W2867" s="122">
        <v>0</v>
      </c>
      <c r="X2867" s="122">
        <v>0</v>
      </c>
      <c r="Y2867" s="122">
        <v>0</v>
      </c>
      <c r="Z2867" s="122">
        <v>0</v>
      </c>
      <c r="AA2867" s="122">
        <v>0</v>
      </c>
      <c r="AB2867" s="122">
        <v>0</v>
      </c>
      <c r="AC2867" s="122">
        <v>0</v>
      </c>
      <c r="AD2867" s="122">
        <v>0</v>
      </c>
      <c r="AE2867" s="122">
        <v>0</v>
      </c>
      <c r="AF2867" s="122">
        <v>0</v>
      </c>
      <c r="AG2867" s="122">
        <v>0</v>
      </c>
      <c r="AH2867" s="122">
        <v>0</v>
      </c>
      <c r="AI2867" s="122">
        <v>0</v>
      </c>
      <c r="AJ2867" s="122">
        <v>0</v>
      </c>
      <c r="AK2867" s="122">
        <v>0</v>
      </c>
      <c r="AL2867" s="122">
        <v>0</v>
      </c>
    </row>
    <row r="2868" spans="1:38" hidden="1" x14ac:dyDescent="0.25">
      <c r="A2868" s="122" t="s">
        <v>2036</v>
      </c>
      <c r="B2868" s="122">
        <v>1</v>
      </c>
      <c r="C2868" s="122" t="s">
        <v>2235</v>
      </c>
      <c r="D2868" s="122" t="s">
        <v>2125</v>
      </c>
      <c r="E2868" s="122">
        <v>53</v>
      </c>
      <c r="F2868" s="122">
        <v>0</v>
      </c>
      <c r="G2868" s="122">
        <v>0</v>
      </c>
      <c r="H2868" s="122">
        <v>0</v>
      </c>
      <c r="I2868" s="122">
        <v>0</v>
      </c>
      <c r="J2868" s="122">
        <v>0</v>
      </c>
      <c r="K2868" s="122">
        <v>0</v>
      </c>
      <c r="L2868" s="122">
        <v>0</v>
      </c>
      <c r="M2868" s="122">
        <v>0</v>
      </c>
      <c r="N2868" s="122">
        <v>0</v>
      </c>
      <c r="O2868" s="122">
        <v>0</v>
      </c>
      <c r="P2868" s="122">
        <v>0</v>
      </c>
      <c r="Q2868" s="122">
        <v>0</v>
      </c>
      <c r="R2868" s="122">
        <v>0</v>
      </c>
      <c r="S2868" s="122">
        <v>0</v>
      </c>
      <c r="T2868" s="122">
        <v>0</v>
      </c>
      <c r="U2868" s="122">
        <v>0</v>
      </c>
      <c r="V2868" s="122">
        <v>0</v>
      </c>
      <c r="W2868" s="122">
        <v>0</v>
      </c>
      <c r="X2868" s="122">
        <v>0</v>
      </c>
      <c r="Y2868" s="122">
        <v>0</v>
      </c>
      <c r="Z2868" s="122">
        <v>0</v>
      </c>
      <c r="AA2868" s="122">
        <v>0</v>
      </c>
      <c r="AB2868" s="122">
        <v>0</v>
      </c>
      <c r="AC2868" s="122">
        <v>0</v>
      </c>
      <c r="AD2868" s="122">
        <v>0</v>
      </c>
      <c r="AE2868" s="122">
        <v>0</v>
      </c>
      <c r="AF2868" s="122">
        <v>0</v>
      </c>
      <c r="AG2868" s="122">
        <v>0</v>
      </c>
      <c r="AH2868" s="122">
        <v>0</v>
      </c>
      <c r="AI2868" s="122">
        <v>0</v>
      </c>
      <c r="AJ2868" s="122">
        <v>0</v>
      </c>
      <c r="AK2868" s="122">
        <v>0</v>
      </c>
      <c r="AL2868" s="122">
        <v>0</v>
      </c>
    </row>
    <row r="2869" spans="1:38" hidden="1" x14ac:dyDescent="0.25">
      <c r="A2869" s="122" t="s">
        <v>2036</v>
      </c>
      <c r="B2869" s="122">
        <v>1</v>
      </c>
      <c r="C2869" s="122" t="s">
        <v>2235</v>
      </c>
      <c r="D2869" s="122" t="s">
        <v>2126</v>
      </c>
      <c r="E2869" s="122">
        <v>53</v>
      </c>
      <c r="F2869" s="122">
        <v>0</v>
      </c>
      <c r="G2869" s="122">
        <v>0</v>
      </c>
      <c r="H2869" s="122">
        <v>0</v>
      </c>
      <c r="I2869" s="122">
        <v>0</v>
      </c>
      <c r="J2869" s="122">
        <v>0</v>
      </c>
      <c r="K2869" s="122">
        <v>0</v>
      </c>
      <c r="L2869" s="122">
        <v>0</v>
      </c>
      <c r="M2869" s="122">
        <v>0</v>
      </c>
      <c r="N2869" s="122">
        <v>0</v>
      </c>
      <c r="O2869" s="122">
        <v>0</v>
      </c>
      <c r="P2869" s="122">
        <v>0</v>
      </c>
      <c r="Q2869" s="122">
        <v>0</v>
      </c>
      <c r="R2869" s="122">
        <v>0</v>
      </c>
      <c r="S2869" s="122">
        <v>0</v>
      </c>
      <c r="T2869" s="122">
        <v>0</v>
      </c>
      <c r="U2869" s="122">
        <v>0</v>
      </c>
      <c r="V2869" s="122">
        <v>0</v>
      </c>
      <c r="W2869" s="122">
        <v>0</v>
      </c>
      <c r="X2869" s="122">
        <v>0</v>
      </c>
      <c r="Y2869" s="122">
        <v>0</v>
      </c>
      <c r="Z2869" s="122">
        <v>0</v>
      </c>
      <c r="AA2869" s="122">
        <v>0</v>
      </c>
      <c r="AB2869" s="122">
        <v>0</v>
      </c>
      <c r="AC2869" s="122">
        <v>0</v>
      </c>
      <c r="AD2869" s="122">
        <v>0</v>
      </c>
      <c r="AE2869" s="122">
        <v>0</v>
      </c>
      <c r="AF2869" s="122">
        <v>0</v>
      </c>
      <c r="AG2869" s="122">
        <v>0</v>
      </c>
      <c r="AH2869" s="122">
        <v>0</v>
      </c>
      <c r="AI2869" s="122">
        <v>0</v>
      </c>
      <c r="AJ2869" s="122">
        <v>0</v>
      </c>
      <c r="AK2869" s="122">
        <v>0</v>
      </c>
      <c r="AL2869" s="122">
        <v>0</v>
      </c>
    </row>
    <row r="2870" spans="1:38" hidden="1" x14ac:dyDescent="0.25">
      <c r="A2870" s="122" t="s">
        <v>2036</v>
      </c>
      <c r="B2870" s="122">
        <v>1</v>
      </c>
      <c r="C2870" s="122" t="s">
        <v>2235</v>
      </c>
      <c r="D2870" s="122" t="s">
        <v>2127</v>
      </c>
      <c r="E2870" s="122">
        <v>53</v>
      </c>
      <c r="F2870" s="122">
        <v>0</v>
      </c>
      <c r="G2870" s="122">
        <v>0</v>
      </c>
      <c r="H2870" s="122">
        <v>0</v>
      </c>
      <c r="I2870" s="122">
        <v>0</v>
      </c>
      <c r="J2870" s="122">
        <v>0</v>
      </c>
      <c r="K2870" s="122">
        <v>0</v>
      </c>
      <c r="L2870" s="122">
        <v>0</v>
      </c>
      <c r="M2870" s="122">
        <v>0</v>
      </c>
      <c r="N2870" s="122">
        <v>0</v>
      </c>
      <c r="O2870" s="122">
        <v>0</v>
      </c>
      <c r="P2870" s="122">
        <v>0</v>
      </c>
      <c r="Q2870" s="122">
        <v>0</v>
      </c>
      <c r="R2870" s="122">
        <v>0</v>
      </c>
      <c r="S2870" s="122">
        <v>0</v>
      </c>
      <c r="T2870" s="122">
        <v>0</v>
      </c>
      <c r="U2870" s="122">
        <v>0</v>
      </c>
      <c r="V2870" s="122">
        <v>0</v>
      </c>
      <c r="W2870" s="122">
        <v>0</v>
      </c>
      <c r="X2870" s="122">
        <v>0</v>
      </c>
      <c r="Y2870" s="122">
        <v>0</v>
      </c>
      <c r="Z2870" s="122">
        <v>0</v>
      </c>
      <c r="AA2870" s="122">
        <v>0</v>
      </c>
      <c r="AB2870" s="122">
        <v>0</v>
      </c>
      <c r="AC2870" s="122">
        <v>0</v>
      </c>
      <c r="AD2870" s="122">
        <v>0</v>
      </c>
      <c r="AE2870" s="122">
        <v>0</v>
      </c>
      <c r="AF2870" s="122">
        <v>0</v>
      </c>
      <c r="AG2870" s="122">
        <v>0</v>
      </c>
      <c r="AH2870" s="122">
        <v>0</v>
      </c>
      <c r="AI2870" s="122">
        <v>0</v>
      </c>
      <c r="AJ2870" s="122">
        <v>0</v>
      </c>
      <c r="AK2870" s="122">
        <v>0</v>
      </c>
      <c r="AL2870" s="122">
        <v>0</v>
      </c>
    </row>
    <row r="2871" spans="1:38" hidden="1" x14ac:dyDescent="0.25">
      <c r="A2871" s="122" t="s">
        <v>2036</v>
      </c>
      <c r="B2871" s="122">
        <v>1</v>
      </c>
      <c r="C2871" s="122" t="s">
        <v>2235</v>
      </c>
      <c r="D2871" s="122" t="s">
        <v>2128</v>
      </c>
      <c r="E2871" s="122">
        <v>53</v>
      </c>
      <c r="F2871" s="122">
        <v>0</v>
      </c>
      <c r="G2871" s="122">
        <v>0</v>
      </c>
      <c r="H2871" s="122">
        <v>0</v>
      </c>
      <c r="I2871" s="122">
        <v>0</v>
      </c>
      <c r="J2871" s="122">
        <v>0</v>
      </c>
      <c r="K2871" s="122">
        <v>0</v>
      </c>
      <c r="L2871" s="122">
        <v>0</v>
      </c>
      <c r="M2871" s="122">
        <v>0</v>
      </c>
      <c r="N2871" s="122">
        <v>0</v>
      </c>
      <c r="O2871" s="122">
        <v>0</v>
      </c>
      <c r="P2871" s="122">
        <v>0</v>
      </c>
      <c r="Q2871" s="122">
        <v>0</v>
      </c>
      <c r="R2871" s="122">
        <v>0</v>
      </c>
      <c r="S2871" s="122">
        <v>0</v>
      </c>
      <c r="T2871" s="122">
        <v>0</v>
      </c>
      <c r="U2871" s="122">
        <v>0</v>
      </c>
      <c r="V2871" s="122">
        <v>0</v>
      </c>
      <c r="W2871" s="122">
        <v>0</v>
      </c>
      <c r="X2871" s="122">
        <v>0</v>
      </c>
      <c r="Y2871" s="122">
        <v>0</v>
      </c>
      <c r="Z2871" s="122">
        <v>0</v>
      </c>
      <c r="AA2871" s="122">
        <v>0</v>
      </c>
      <c r="AB2871" s="122">
        <v>0</v>
      </c>
      <c r="AC2871" s="122">
        <v>0</v>
      </c>
      <c r="AD2871" s="122">
        <v>0</v>
      </c>
      <c r="AE2871" s="122">
        <v>0</v>
      </c>
      <c r="AF2871" s="122">
        <v>0</v>
      </c>
      <c r="AG2871" s="122">
        <v>0</v>
      </c>
      <c r="AH2871" s="122">
        <v>0</v>
      </c>
      <c r="AI2871" s="122">
        <v>0</v>
      </c>
      <c r="AJ2871" s="122">
        <v>0</v>
      </c>
      <c r="AK2871" s="122">
        <v>0</v>
      </c>
      <c r="AL2871" s="122">
        <v>0</v>
      </c>
    </row>
    <row r="2872" spans="1:38" hidden="1" x14ac:dyDescent="0.25">
      <c r="A2872" s="122" t="s">
        <v>2036</v>
      </c>
      <c r="B2872" s="122">
        <v>1</v>
      </c>
      <c r="C2872" s="122" t="s">
        <v>2235</v>
      </c>
      <c r="D2872" s="122" t="s">
        <v>2129</v>
      </c>
      <c r="E2872" s="122">
        <v>53</v>
      </c>
      <c r="F2872" s="122">
        <v>0</v>
      </c>
      <c r="G2872" s="122">
        <v>0</v>
      </c>
      <c r="H2872" s="122">
        <v>0</v>
      </c>
      <c r="I2872" s="122">
        <v>0</v>
      </c>
      <c r="J2872" s="122">
        <v>0</v>
      </c>
      <c r="K2872" s="122">
        <v>0</v>
      </c>
      <c r="L2872" s="122">
        <v>0</v>
      </c>
      <c r="M2872" s="122">
        <v>0</v>
      </c>
      <c r="N2872" s="122">
        <v>0</v>
      </c>
      <c r="O2872" s="122">
        <v>0</v>
      </c>
      <c r="P2872" s="122">
        <v>0</v>
      </c>
      <c r="Q2872" s="122">
        <v>0</v>
      </c>
      <c r="R2872" s="122">
        <v>0</v>
      </c>
      <c r="S2872" s="122">
        <v>0</v>
      </c>
      <c r="T2872" s="122">
        <v>0</v>
      </c>
      <c r="U2872" s="122">
        <v>0</v>
      </c>
      <c r="V2872" s="122">
        <v>0</v>
      </c>
      <c r="W2872" s="122">
        <v>0</v>
      </c>
      <c r="X2872" s="122">
        <v>0</v>
      </c>
      <c r="Y2872" s="122">
        <v>0</v>
      </c>
      <c r="Z2872" s="122">
        <v>0</v>
      </c>
      <c r="AA2872" s="122">
        <v>0</v>
      </c>
      <c r="AB2872" s="122">
        <v>0</v>
      </c>
      <c r="AC2872" s="122">
        <v>0</v>
      </c>
      <c r="AD2872" s="122">
        <v>0</v>
      </c>
      <c r="AE2872" s="122">
        <v>0</v>
      </c>
      <c r="AF2872" s="122">
        <v>0</v>
      </c>
      <c r="AG2872" s="122">
        <v>0</v>
      </c>
      <c r="AH2872" s="122">
        <v>0</v>
      </c>
      <c r="AI2872" s="122">
        <v>0</v>
      </c>
      <c r="AJ2872" s="122">
        <v>0</v>
      </c>
      <c r="AK2872" s="122">
        <v>0</v>
      </c>
      <c r="AL2872" s="122">
        <v>0</v>
      </c>
    </row>
    <row r="2873" spans="1:38" hidden="1" x14ac:dyDescent="0.25">
      <c r="A2873" s="122" t="s">
        <v>2036</v>
      </c>
      <c r="B2873" s="122">
        <v>1</v>
      </c>
      <c r="C2873" s="122" t="s">
        <v>2235</v>
      </c>
      <c r="D2873" s="122" t="s">
        <v>2176</v>
      </c>
      <c r="E2873" s="122">
        <v>53</v>
      </c>
      <c r="F2873" s="122">
        <v>0</v>
      </c>
      <c r="G2873" s="122">
        <v>0</v>
      </c>
      <c r="H2873" s="122">
        <v>0</v>
      </c>
      <c r="I2873" s="122">
        <v>0</v>
      </c>
      <c r="J2873" s="122">
        <v>0</v>
      </c>
      <c r="K2873" s="122">
        <v>0</v>
      </c>
      <c r="L2873" s="122">
        <v>0</v>
      </c>
      <c r="M2873" s="122">
        <v>0</v>
      </c>
      <c r="N2873" s="122">
        <v>0</v>
      </c>
      <c r="O2873" s="122">
        <v>0</v>
      </c>
      <c r="P2873" s="122">
        <v>0</v>
      </c>
      <c r="Q2873" s="122">
        <v>0</v>
      </c>
      <c r="R2873" s="122">
        <v>0</v>
      </c>
      <c r="S2873" s="122">
        <v>0</v>
      </c>
      <c r="T2873" s="122">
        <v>0</v>
      </c>
      <c r="U2873" s="122">
        <v>0</v>
      </c>
      <c r="V2873" s="122">
        <v>0</v>
      </c>
      <c r="W2873" s="122">
        <v>0</v>
      </c>
      <c r="X2873" s="122">
        <v>0</v>
      </c>
      <c r="Y2873" s="122">
        <v>0</v>
      </c>
      <c r="Z2873" s="122">
        <v>0</v>
      </c>
      <c r="AA2873" s="122">
        <v>0</v>
      </c>
      <c r="AB2873" s="122">
        <v>0</v>
      </c>
      <c r="AC2873" s="122">
        <v>0</v>
      </c>
      <c r="AD2873" s="122">
        <v>0</v>
      </c>
      <c r="AE2873" s="122">
        <v>0</v>
      </c>
      <c r="AF2873" s="122">
        <v>0</v>
      </c>
      <c r="AG2873" s="122">
        <v>0</v>
      </c>
      <c r="AH2873" s="122">
        <v>0</v>
      </c>
      <c r="AI2873" s="122">
        <v>0</v>
      </c>
      <c r="AJ2873" s="122">
        <v>0</v>
      </c>
      <c r="AK2873" s="122">
        <v>0</v>
      </c>
      <c r="AL2873" s="122">
        <v>0</v>
      </c>
    </row>
    <row r="2874" spans="1:38" hidden="1" x14ac:dyDescent="0.25">
      <c r="A2874" s="122" t="s">
        <v>2036</v>
      </c>
      <c r="B2874" s="122">
        <v>1</v>
      </c>
      <c r="C2874" s="122" t="s">
        <v>2235</v>
      </c>
      <c r="D2874" s="122" t="s">
        <v>2130</v>
      </c>
      <c r="E2874" s="122">
        <v>53</v>
      </c>
      <c r="F2874" s="122">
        <v>0</v>
      </c>
      <c r="G2874" s="122">
        <v>0</v>
      </c>
      <c r="H2874" s="122">
        <v>0</v>
      </c>
      <c r="I2874" s="122">
        <v>0</v>
      </c>
      <c r="J2874" s="122">
        <v>0</v>
      </c>
      <c r="K2874" s="122">
        <v>0</v>
      </c>
      <c r="L2874" s="122">
        <v>0</v>
      </c>
      <c r="M2874" s="122">
        <v>0</v>
      </c>
      <c r="N2874" s="122">
        <v>0</v>
      </c>
      <c r="O2874" s="122">
        <v>0</v>
      </c>
      <c r="P2874" s="122">
        <v>0</v>
      </c>
      <c r="Q2874" s="122">
        <v>0</v>
      </c>
      <c r="R2874" s="122">
        <v>0</v>
      </c>
      <c r="S2874" s="122">
        <v>0</v>
      </c>
      <c r="T2874" s="122">
        <v>0</v>
      </c>
      <c r="U2874" s="122">
        <v>0</v>
      </c>
      <c r="V2874" s="122">
        <v>0</v>
      </c>
      <c r="W2874" s="122">
        <v>0</v>
      </c>
      <c r="X2874" s="122">
        <v>0</v>
      </c>
      <c r="Y2874" s="122">
        <v>0</v>
      </c>
      <c r="Z2874" s="122">
        <v>0</v>
      </c>
      <c r="AA2874" s="122">
        <v>0</v>
      </c>
      <c r="AB2874" s="122">
        <v>0</v>
      </c>
      <c r="AC2874" s="122">
        <v>0</v>
      </c>
      <c r="AD2874" s="122">
        <v>0</v>
      </c>
      <c r="AE2874" s="122">
        <v>0</v>
      </c>
      <c r="AF2874" s="122">
        <v>0</v>
      </c>
      <c r="AG2874" s="122">
        <v>0</v>
      </c>
      <c r="AH2874" s="122">
        <v>0</v>
      </c>
      <c r="AI2874" s="122">
        <v>0</v>
      </c>
      <c r="AJ2874" s="122">
        <v>0</v>
      </c>
      <c r="AK2874" s="122">
        <v>0</v>
      </c>
      <c r="AL2874" s="122">
        <v>0</v>
      </c>
    </row>
    <row r="2875" spans="1:38" hidden="1" x14ac:dyDescent="0.25">
      <c r="A2875" s="122" t="s">
        <v>2036</v>
      </c>
      <c r="B2875" s="122">
        <v>1</v>
      </c>
      <c r="C2875" s="122" t="s">
        <v>2235</v>
      </c>
      <c r="D2875" s="122" t="s">
        <v>2131</v>
      </c>
      <c r="E2875" s="122">
        <v>53</v>
      </c>
      <c r="F2875" s="122">
        <v>0</v>
      </c>
      <c r="G2875" s="122">
        <v>0</v>
      </c>
      <c r="H2875" s="122">
        <v>0</v>
      </c>
      <c r="I2875" s="122">
        <v>0</v>
      </c>
      <c r="J2875" s="122">
        <v>0</v>
      </c>
      <c r="K2875" s="122">
        <v>0</v>
      </c>
      <c r="L2875" s="122">
        <v>0</v>
      </c>
      <c r="M2875" s="122">
        <v>0</v>
      </c>
      <c r="N2875" s="122">
        <v>0</v>
      </c>
      <c r="O2875" s="122">
        <v>0</v>
      </c>
      <c r="P2875" s="122">
        <v>0</v>
      </c>
      <c r="Q2875" s="122">
        <v>0</v>
      </c>
      <c r="R2875" s="122">
        <v>0</v>
      </c>
      <c r="S2875" s="122">
        <v>0</v>
      </c>
      <c r="T2875" s="122">
        <v>0</v>
      </c>
      <c r="U2875" s="122">
        <v>0</v>
      </c>
      <c r="V2875" s="122">
        <v>0</v>
      </c>
      <c r="W2875" s="122">
        <v>0</v>
      </c>
      <c r="X2875" s="122">
        <v>0</v>
      </c>
      <c r="Y2875" s="122">
        <v>0</v>
      </c>
      <c r="Z2875" s="122">
        <v>0</v>
      </c>
      <c r="AA2875" s="122">
        <v>0</v>
      </c>
      <c r="AB2875" s="122">
        <v>0</v>
      </c>
      <c r="AC2875" s="122">
        <v>0</v>
      </c>
      <c r="AD2875" s="122">
        <v>0</v>
      </c>
      <c r="AE2875" s="122">
        <v>0</v>
      </c>
      <c r="AF2875" s="122">
        <v>0</v>
      </c>
      <c r="AG2875" s="122">
        <v>0</v>
      </c>
      <c r="AH2875" s="122">
        <v>0</v>
      </c>
      <c r="AI2875" s="122">
        <v>0</v>
      </c>
      <c r="AJ2875" s="122">
        <v>0</v>
      </c>
      <c r="AK2875" s="122">
        <v>0</v>
      </c>
      <c r="AL2875" s="122">
        <v>0</v>
      </c>
    </row>
    <row r="2876" spans="1:38" hidden="1" x14ac:dyDescent="0.25">
      <c r="A2876" s="122" t="s">
        <v>2036</v>
      </c>
      <c r="B2876" s="122">
        <v>1</v>
      </c>
      <c r="C2876" s="122" t="s">
        <v>2235</v>
      </c>
      <c r="D2876" s="122" t="s">
        <v>2132</v>
      </c>
      <c r="E2876" s="122">
        <v>53</v>
      </c>
      <c r="F2876" s="122">
        <v>0</v>
      </c>
      <c r="G2876" s="122">
        <v>0</v>
      </c>
      <c r="H2876" s="122">
        <v>0</v>
      </c>
      <c r="I2876" s="122">
        <v>0</v>
      </c>
      <c r="J2876" s="122">
        <v>0</v>
      </c>
      <c r="K2876" s="122">
        <v>0</v>
      </c>
      <c r="L2876" s="122">
        <v>0</v>
      </c>
      <c r="M2876" s="122">
        <v>0</v>
      </c>
      <c r="N2876" s="122">
        <v>0</v>
      </c>
      <c r="O2876" s="122">
        <v>0</v>
      </c>
      <c r="P2876" s="122">
        <v>0</v>
      </c>
      <c r="Q2876" s="122">
        <v>0</v>
      </c>
      <c r="R2876" s="122">
        <v>0</v>
      </c>
      <c r="S2876" s="122">
        <v>0</v>
      </c>
      <c r="T2876" s="122">
        <v>0</v>
      </c>
      <c r="U2876" s="122">
        <v>0</v>
      </c>
      <c r="V2876" s="122">
        <v>0</v>
      </c>
      <c r="W2876" s="122">
        <v>0</v>
      </c>
      <c r="X2876" s="122">
        <v>0</v>
      </c>
      <c r="Y2876" s="122">
        <v>0</v>
      </c>
      <c r="Z2876" s="122">
        <v>0</v>
      </c>
      <c r="AA2876" s="122">
        <v>0</v>
      </c>
      <c r="AB2876" s="122">
        <v>0</v>
      </c>
      <c r="AC2876" s="122">
        <v>0</v>
      </c>
      <c r="AD2876" s="122">
        <v>0</v>
      </c>
      <c r="AE2876" s="122">
        <v>0</v>
      </c>
      <c r="AF2876" s="122">
        <v>0</v>
      </c>
      <c r="AG2876" s="122">
        <v>0</v>
      </c>
      <c r="AH2876" s="122">
        <v>0</v>
      </c>
      <c r="AI2876" s="122">
        <v>0</v>
      </c>
      <c r="AJ2876" s="122">
        <v>0</v>
      </c>
      <c r="AK2876" s="122">
        <v>0</v>
      </c>
      <c r="AL2876" s="122">
        <v>0</v>
      </c>
    </row>
    <row r="2877" spans="1:38" hidden="1" x14ac:dyDescent="0.25">
      <c r="A2877" s="122" t="s">
        <v>2036</v>
      </c>
      <c r="B2877" s="122">
        <v>1</v>
      </c>
      <c r="C2877" s="122" t="s">
        <v>2235</v>
      </c>
      <c r="D2877" s="122" t="s">
        <v>2133</v>
      </c>
      <c r="E2877" s="122">
        <v>53</v>
      </c>
      <c r="F2877" s="122">
        <v>2.1111999999999999E-2</v>
      </c>
      <c r="G2877" s="122">
        <v>1.26672E-2</v>
      </c>
      <c r="H2877" s="122">
        <v>7.3080000000000003E-3</v>
      </c>
      <c r="I2877" s="122">
        <v>5.6839999999999998E-3</v>
      </c>
      <c r="J2877" s="122">
        <v>7.3080000000000003E-3</v>
      </c>
      <c r="K2877" s="122">
        <v>5.8463999999999999E-3</v>
      </c>
      <c r="L2877" s="122">
        <v>6.8208000000000001E-3</v>
      </c>
      <c r="M2877" s="122">
        <v>6.0087999999999999E-3</v>
      </c>
      <c r="N2877" s="122">
        <v>6.1711999999999999E-3</v>
      </c>
      <c r="O2877" s="122">
        <v>5.3591999999999997E-3</v>
      </c>
      <c r="P2877" s="122">
        <v>5.1967999999999997E-3</v>
      </c>
      <c r="Q2877" s="122">
        <v>5.1967999999999997E-3</v>
      </c>
      <c r="R2877" s="122">
        <v>4.8719999999999996E-3</v>
      </c>
      <c r="S2877" s="122">
        <v>5.6839999999999998E-3</v>
      </c>
      <c r="T2877" s="122">
        <v>5.6839999999999998E-3</v>
      </c>
      <c r="U2877" s="122">
        <v>5.6839999999999998E-3</v>
      </c>
      <c r="V2877" s="122">
        <v>5.6839999999999998E-3</v>
      </c>
      <c r="W2877" s="122">
        <v>5.6839999999999998E-3</v>
      </c>
      <c r="X2877" s="122">
        <v>5.6839999999999998E-3</v>
      </c>
      <c r="Y2877" s="122">
        <v>5.6839999999999998E-3</v>
      </c>
      <c r="Z2877" s="122">
        <v>5.6839999999999998E-3</v>
      </c>
      <c r="AA2877" s="122">
        <v>5.6839999999999998E-3</v>
      </c>
      <c r="AB2877" s="122">
        <v>5.6839999999999998E-3</v>
      </c>
      <c r="AC2877" s="122">
        <v>5.6839999999999998E-3</v>
      </c>
      <c r="AD2877" s="122">
        <v>5.6839999999999998E-3</v>
      </c>
      <c r="AE2877" s="122">
        <v>5.6839999999999998E-3</v>
      </c>
      <c r="AF2877" s="122">
        <v>5.6839999999999998E-3</v>
      </c>
      <c r="AG2877" s="122">
        <v>5.6839999999999998E-3</v>
      </c>
      <c r="AH2877" s="122">
        <v>5.6839999999999998E-3</v>
      </c>
      <c r="AI2877" s="122">
        <v>5.6839999999999998E-3</v>
      </c>
      <c r="AJ2877" s="122">
        <v>5.6839999999999998E-3</v>
      </c>
      <c r="AK2877" s="122">
        <v>5.6839999999999998E-3</v>
      </c>
      <c r="AL2877" s="122">
        <v>0</v>
      </c>
    </row>
    <row r="2878" spans="1:38" hidden="1" x14ac:dyDescent="0.25">
      <c r="A2878" s="122" t="s">
        <v>2036</v>
      </c>
      <c r="B2878" s="122">
        <v>1</v>
      </c>
      <c r="C2878" s="122" t="s">
        <v>2235</v>
      </c>
      <c r="D2878" s="122" t="s">
        <v>2134</v>
      </c>
      <c r="E2878" s="122">
        <v>53</v>
      </c>
      <c r="F2878" s="122">
        <v>0</v>
      </c>
      <c r="G2878" s="122">
        <v>0</v>
      </c>
      <c r="H2878" s="122">
        <v>0</v>
      </c>
      <c r="I2878" s="122">
        <v>0</v>
      </c>
      <c r="J2878" s="122">
        <v>0</v>
      </c>
      <c r="K2878" s="122">
        <v>0</v>
      </c>
      <c r="L2878" s="122">
        <v>0</v>
      </c>
      <c r="M2878" s="122">
        <v>0</v>
      </c>
      <c r="N2878" s="122">
        <v>0</v>
      </c>
      <c r="O2878" s="122">
        <v>0</v>
      </c>
      <c r="P2878" s="122">
        <v>0</v>
      </c>
      <c r="Q2878" s="122">
        <v>0</v>
      </c>
      <c r="R2878" s="122">
        <v>0</v>
      </c>
      <c r="S2878" s="122">
        <v>0</v>
      </c>
      <c r="T2878" s="122">
        <v>0</v>
      </c>
      <c r="U2878" s="122">
        <v>0</v>
      </c>
      <c r="V2878" s="122">
        <v>0</v>
      </c>
      <c r="W2878" s="122">
        <v>0</v>
      </c>
      <c r="X2878" s="122">
        <v>0</v>
      </c>
      <c r="Y2878" s="122">
        <v>0</v>
      </c>
      <c r="Z2878" s="122">
        <v>0</v>
      </c>
      <c r="AA2878" s="122">
        <v>0</v>
      </c>
      <c r="AB2878" s="122">
        <v>0</v>
      </c>
      <c r="AC2878" s="122">
        <v>0</v>
      </c>
      <c r="AD2878" s="122">
        <v>0</v>
      </c>
      <c r="AE2878" s="122">
        <v>0</v>
      </c>
      <c r="AF2878" s="122">
        <v>0</v>
      </c>
      <c r="AG2878" s="122">
        <v>0</v>
      </c>
      <c r="AH2878" s="122">
        <v>0</v>
      </c>
      <c r="AI2878" s="122">
        <v>0</v>
      </c>
      <c r="AJ2878" s="122">
        <v>0</v>
      </c>
      <c r="AK2878" s="122">
        <v>0</v>
      </c>
      <c r="AL2878" s="122">
        <v>0</v>
      </c>
    </row>
    <row r="2879" spans="1:38" hidden="1" x14ac:dyDescent="0.25">
      <c r="A2879" s="122" t="s">
        <v>2036</v>
      </c>
      <c r="B2879" s="122">
        <v>1</v>
      </c>
      <c r="C2879" s="122" t="s">
        <v>2235</v>
      </c>
      <c r="D2879" s="122" t="s">
        <v>2135</v>
      </c>
      <c r="E2879" s="122">
        <v>53</v>
      </c>
      <c r="F2879" s="122">
        <v>0</v>
      </c>
      <c r="G2879" s="122">
        <v>0</v>
      </c>
      <c r="H2879" s="122">
        <v>0</v>
      </c>
      <c r="I2879" s="122">
        <v>0</v>
      </c>
      <c r="J2879" s="122">
        <v>0</v>
      </c>
      <c r="K2879" s="122">
        <v>0</v>
      </c>
      <c r="L2879" s="122">
        <v>0</v>
      </c>
      <c r="M2879" s="122">
        <v>0</v>
      </c>
      <c r="N2879" s="122">
        <v>0</v>
      </c>
      <c r="O2879" s="122">
        <v>0</v>
      </c>
      <c r="P2879" s="122">
        <v>0</v>
      </c>
      <c r="Q2879" s="122">
        <v>0</v>
      </c>
      <c r="R2879" s="122">
        <v>0</v>
      </c>
      <c r="S2879" s="122">
        <v>0</v>
      </c>
      <c r="T2879" s="122">
        <v>0</v>
      </c>
      <c r="U2879" s="122">
        <v>0</v>
      </c>
      <c r="V2879" s="122">
        <v>0</v>
      </c>
      <c r="W2879" s="122">
        <v>0</v>
      </c>
      <c r="X2879" s="122">
        <v>0</v>
      </c>
      <c r="Y2879" s="122">
        <v>0</v>
      </c>
      <c r="Z2879" s="122">
        <v>0</v>
      </c>
      <c r="AA2879" s="122">
        <v>0</v>
      </c>
      <c r="AB2879" s="122">
        <v>0</v>
      </c>
      <c r="AC2879" s="122">
        <v>0</v>
      </c>
      <c r="AD2879" s="122">
        <v>0</v>
      </c>
      <c r="AE2879" s="122">
        <v>0</v>
      </c>
      <c r="AF2879" s="122">
        <v>0</v>
      </c>
      <c r="AG2879" s="122">
        <v>0</v>
      </c>
      <c r="AH2879" s="122">
        <v>0</v>
      </c>
      <c r="AI2879" s="122">
        <v>0</v>
      </c>
      <c r="AJ2879" s="122">
        <v>0</v>
      </c>
      <c r="AK2879" s="122">
        <v>0</v>
      </c>
      <c r="AL2879" s="122">
        <v>0</v>
      </c>
    </row>
    <row r="2880" spans="1:38" hidden="1" x14ac:dyDescent="0.25">
      <c r="A2880" s="122" t="s">
        <v>2036</v>
      </c>
      <c r="B2880" s="122">
        <v>1</v>
      </c>
      <c r="C2880" s="122" t="s">
        <v>2235</v>
      </c>
      <c r="D2880" s="122" t="s">
        <v>2136</v>
      </c>
      <c r="E2880" s="122">
        <v>53</v>
      </c>
      <c r="F2880" s="122">
        <v>0</v>
      </c>
      <c r="G2880" s="122">
        <v>0</v>
      </c>
      <c r="H2880" s="122">
        <v>7.3080000000000003E-3</v>
      </c>
      <c r="I2880" s="122">
        <v>5.6839999999999998E-3</v>
      </c>
      <c r="J2880" s="122">
        <v>7.3080000000000003E-3</v>
      </c>
      <c r="K2880" s="122">
        <v>5.8463999999999999E-3</v>
      </c>
      <c r="L2880" s="122">
        <v>6.8208000000000001E-3</v>
      </c>
      <c r="M2880" s="122">
        <v>6.0087999999999999E-3</v>
      </c>
      <c r="N2880" s="122">
        <v>6.1711999999999999E-3</v>
      </c>
      <c r="O2880" s="122">
        <v>5.3591999999999997E-3</v>
      </c>
      <c r="P2880" s="122">
        <v>5.1967999999999997E-3</v>
      </c>
      <c r="Q2880" s="122">
        <v>5.1967999999999997E-3</v>
      </c>
      <c r="R2880" s="122">
        <v>4.8719999999999996E-3</v>
      </c>
      <c r="S2880" s="122">
        <v>5.6839999999999998E-3</v>
      </c>
      <c r="T2880" s="122">
        <v>5.6839999999999998E-3</v>
      </c>
      <c r="U2880" s="122">
        <v>5.6839999999999998E-3</v>
      </c>
      <c r="V2880" s="122">
        <v>5.6839999999999998E-3</v>
      </c>
      <c r="W2880" s="122">
        <v>5.6839999999999998E-3</v>
      </c>
      <c r="X2880" s="122">
        <v>5.6839999999999998E-3</v>
      </c>
      <c r="Y2880" s="122">
        <v>5.6839999999999998E-3</v>
      </c>
      <c r="Z2880" s="122">
        <v>5.6839999999999998E-3</v>
      </c>
      <c r="AA2880" s="122">
        <v>5.6839999999999998E-3</v>
      </c>
      <c r="AB2880" s="122">
        <v>5.6839999999999998E-3</v>
      </c>
      <c r="AC2880" s="122">
        <v>5.6839999999999998E-3</v>
      </c>
      <c r="AD2880" s="122">
        <v>5.6839999999999998E-3</v>
      </c>
      <c r="AE2880" s="122">
        <v>5.6839999999999998E-3</v>
      </c>
      <c r="AF2880" s="122">
        <v>5.6839999999999998E-3</v>
      </c>
      <c r="AG2880" s="122">
        <v>5.6839999999999998E-3</v>
      </c>
      <c r="AH2880" s="122">
        <v>5.6839999999999998E-3</v>
      </c>
      <c r="AI2880" s="122">
        <v>5.6839999999999998E-3</v>
      </c>
      <c r="AJ2880" s="122">
        <v>5.6839999999999998E-3</v>
      </c>
      <c r="AK2880" s="122">
        <v>5.6839999999999998E-3</v>
      </c>
      <c r="AL2880" s="122">
        <v>0</v>
      </c>
    </row>
    <row r="2881" spans="1:38" hidden="1" x14ac:dyDescent="0.25">
      <c r="A2881" s="122" t="s">
        <v>2036</v>
      </c>
      <c r="B2881" s="122">
        <v>1</v>
      </c>
      <c r="C2881" s="122" t="s">
        <v>2235</v>
      </c>
      <c r="D2881" s="122" t="s">
        <v>2137</v>
      </c>
      <c r="E2881" s="122">
        <v>53</v>
      </c>
      <c r="F2881" s="122">
        <v>0</v>
      </c>
      <c r="G2881" s="122">
        <v>0</v>
      </c>
      <c r="H2881" s="122">
        <v>0</v>
      </c>
      <c r="I2881" s="122">
        <v>0</v>
      </c>
      <c r="J2881" s="122">
        <v>0</v>
      </c>
      <c r="K2881" s="122">
        <v>0</v>
      </c>
      <c r="L2881" s="122">
        <v>0</v>
      </c>
      <c r="M2881" s="122">
        <v>0</v>
      </c>
      <c r="N2881" s="122">
        <v>0</v>
      </c>
      <c r="O2881" s="122">
        <v>0</v>
      </c>
      <c r="P2881" s="122">
        <v>0</v>
      </c>
      <c r="Q2881" s="122">
        <v>0</v>
      </c>
      <c r="R2881" s="122">
        <v>0</v>
      </c>
      <c r="S2881" s="122">
        <v>0</v>
      </c>
      <c r="T2881" s="122">
        <v>0</v>
      </c>
      <c r="U2881" s="122">
        <v>0</v>
      </c>
      <c r="V2881" s="122">
        <v>0</v>
      </c>
      <c r="W2881" s="122">
        <v>0</v>
      </c>
      <c r="X2881" s="122">
        <v>0</v>
      </c>
      <c r="Y2881" s="122">
        <v>0</v>
      </c>
      <c r="Z2881" s="122">
        <v>0</v>
      </c>
      <c r="AA2881" s="122">
        <v>0</v>
      </c>
      <c r="AB2881" s="122">
        <v>0</v>
      </c>
      <c r="AC2881" s="122">
        <v>0</v>
      </c>
      <c r="AD2881" s="122">
        <v>0</v>
      </c>
      <c r="AE2881" s="122">
        <v>0</v>
      </c>
      <c r="AF2881" s="122">
        <v>0</v>
      </c>
      <c r="AG2881" s="122">
        <v>0</v>
      </c>
      <c r="AH2881" s="122">
        <v>0</v>
      </c>
      <c r="AI2881" s="122">
        <v>0</v>
      </c>
      <c r="AJ2881" s="122">
        <v>0</v>
      </c>
      <c r="AK2881" s="122">
        <v>0</v>
      </c>
      <c r="AL2881" s="122">
        <v>0</v>
      </c>
    </row>
    <row r="2882" spans="1:38" hidden="1" x14ac:dyDescent="0.25">
      <c r="A2882" s="122" t="s">
        <v>2036</v>
      </c>
      <c r="B2882" s="122">
        <v>1</v>
      </c>
      <c r="C2882" s="122" t="s">
        <v>2235</v>
      </c>
      <c r="D2882" s="122" t="s">
        <v>2138</v>
      </c>
      <c r="E2882" s="122">
        <v>53</v>
      </c>
      <c r="F2882" s="122">
        <v>0</v>
      </c>
      <c r="G2882" s="122">
        <v>0</v>
      </c>
      <c r="H2882" s="122">
        <v>0</v>
      </c>
      <c r="I2882" s="122">
        <v>0</v>
      </c>
      <c r="J2882" s="122">
        <v>0</v>
      </c>
      <c r="K2882" s="122">
        <v>0</v>
      </c>
      <c r="L2882" s="122">
        <v>0</v>
      </c>
      <c r="M2882" s="122">
        <v>0</v>
      </c>
      <c r="N2882" s="122">
        <v>0</v>
      </c>
      <c r="O2882" s="122">
        <v>0</v>
      </c>
      <c r="P2882" s="122">
        <v>0</v>
      </c>
      <c r="Q2882" s="122">
        <v>0</v>
      </c>
      <c r="R2882" s="122">
        <v>0</v>
      </c>
      <c r="S2882" s="122">
        <v>0</v>
      </c>
      <c r="T2882" s="122">
        <v>0</v>
      </c>
      <c r="U2882" s="122">
        <v>0</v>
      </c>
      <c r="V2882" s="122">
        <v>0</v>
      </c>
      <c r="W2882" s="122">
        <v>0</v>
      </c>
      <c r="X2882" s="122">
        <v>0</v>
      </c>
      <c r="Y2882" s="122">
        <v>0</v>
      </c>
      <c r="Z2882" s="122">
        <v>0</v>
      </c>
      <c r="AA2882" s="122">
        <v>0</v>
      </c>
      <c r="AB2882" s="122">
        <v>0</v>
      </c>
      <c r="AC2882" s="122">
        <v>0</v>
      </c>
      <c r="AD2882" s="122">
        <v>0</v>
      </c>
      <c r="AE2882" s="122">
        <v>0</v>
      </c>
      <c r="AF2882" s="122">
        <v>0</v>
      </c>
      <c r="AG2882" s="122">
        <v>0</v>
      </c>
      <c r="AH2882" s="122">
        <v>0</v>
      </c>
      <c r="AI2882" s="122">
        <v>0</v>
      </c>
      <c r="AJ2882" s="122">
        <v>0</v>
      </c>
      <c r="AK2882" s="122">
        <v>0</v>
      </c>
      <c r="AL2882" s="122">
        <v>0</v>
      </c>
    </row>
    <row r="2883" spans="1:38" hidden="1" x14ac:dyDescent="0.25">
      <c r="A2883" s="122" t="s">
        <v>2036</v>
      </c>
      <c r="B2883" s="122">
        <v>1</v>
      </c>
      <c r="C2883" s="122" t="s">
        <v>2235</v>
      </c>
      <c r="D2883" s="122" t="s">
        <v>2139</v>
      </c>
      <c r="E2883" s="122">
        <v>53</v>
      </c>
      <c r="F2883" s="122">
        <v>0</v>
      </c>
      <c r="G2883" s="122">
        <v>0</v>
      </c>
      <c r="H2883" s="122">
        <v>0</v>
      </c>
      <c r="I2883" s="122">
        <v>0</v>
      </c>
      <c r="J2883" s="122">
        <v>0</v>
      </c>
      <c r="K2883" s="122">
        <v>0</v>
      </c>
      <c r="L2883" s="122">
        <v>0</v>
      </c>
      <c r="M2883" s="122">
        <v>0</v>
      </c>
      <c r="N2883" s="122">
        <v>0</v>
      </c>
      <c r="O2883" s="122">
        <v>0</v>
      </c>
      <c r="P2883" s="122">
        <v>0</v>
      </c>
      <c r="Q2883" s="122">
        <v>0</v>
      </c>
      <c r="R2883" s="122">
        <v>0</v>
      </c>
      <c r="S2883" s="122">
        <v>0</v>
      </c>
      <c r="T2883" s="122">
        <v>0</v>
      </c>
      <c r="U2883" s="122">
        <v>0</v>
      </c>
      <c r="V2883" s="122">
        <v>0</v>
      </c>
      <c r="W2883" s="122">
        <v>0</v>
      </c>
      <c r="X2883" s="122">
        <v>0</v>
      </c>
      <c r="Y2883" s="122">
        <v>0</v>
      </c>
      <c r="Z2883" s="122">
        <v>0</v>
      </c>
      <c r="AA2883" s="122">
        <v>0</v>
      </c>
      <c r="AB2883" s="122">
        <v>0</v>
      </c>
      <c r="AC2883" s="122">
        <v>0</v>
      </c>
      <c r="AD2883" s="122">
        <v>0</v>
      </c>
      <c r="AE2883" s="122">
        <v>0</v>
      </c>
      <c r="AF2883" s="122">
        <v>0</v>
      </c>
      <c r="AG2883" s="122">
        <v>0</v>
      </c>
      <c r="AH2883" s="122">
        <v>0</v>
      </c>
      <c r="AI2883" s="122">
        <v>0</v>
      </c>
      <c r="AJ2883" s="122">
        <v>0</v>
      </c>
      <c r="AK2883" s="122">
        <v>0</v>
      </c>
      <c r="AL2883" s="122">
        <v>0</v>
      </c>
    </row>
    <row r="2884" spans="1:38" hidden="1" x14ac:dyDescent="0.25">
      <c r="A2884" s="122" t="s">
        <v>2036</v>
      </c>
      <c r="B2884" s="122">
        <v>1</v>
      </c>
      <c r="C2884" s="122" t="s">
        <v>2235</v>
      </c>
      <c r="D2884" s="122" t="s">
        <v>2140</v>
      </c>
      <c r="E2884" s="122">
        <v>53</v>
      </c>
      <c r="F2884" s="122">
        <v>0</v>
      </c>
      <c r="G2884" s="122">
        <v>0</v>
      </c>
      <c r="H2884" s="122">
        <v>0</v>
      </c>
      <c r="I2884" s="122">
        <v>0</v>
      </c>
      <c r="J2884" s="122">
        <v>0</v>
      </c>
      <c r="K2884" s="122">
        <v>0</v>
      </c>
      <c r="L2884" s="122">
        <v>0</v>
      </c>
      <c r="M2884" s="122">
        <v>0</v>
      </c>
      <c r="N2884" s="122">
        <v>0</v>
      </c>
      <c r="O2884" s="122">
        <v>0</v>
      </c>
      <c r="P2884" s="122">
        <v>0</v>
      </c>
      <c r="Q2884" s="122">
        <v>0</v>
      </c>
      <c r="R2884" s="122">
        <v>0</v>
      </c>
      <c r="S2884" s="122">
        <v>0</v>
      </c>
      <c r="T2884" s="122">
        <v>0</v>
      </c>
      <c r="U2884" s="122">
        <v>0</v>
      </c>
      <c r="V2884" s="122">
        <v>0</v>
      </c>
      <c r="W2884" s="122">
        <v>0</v>
      </c>
      <c r="X2884" s="122">
        <v>0</v>
      </c>
      <c r="Y2884" s="122">
        <v>0</v>
      </c>
      <c r="Z2884" s="122">
        <v>0</v>
      </c>
      <c r="AA2884" s="122">
        <v>0</v>
      </c>
      <c r="AB2884" s="122">
        <v>0</v>
      </c>
      <c r="AC2884" s="122">
        <v>0</v>
      </c>
      <c r="AD2884" s="122">
        <v>0</v>
      </c>
      <c r="AE2884" s="122">
        <v>0</v>
      </c>
      <c r="AF2884" s="122">
        <v>0</v>
      </c>
      <c r="AG2884" s="122">
        <v>0</v>
      </c>
      <c r="AH2884" s="122">
        <v>0</v>
      </c>
      <c r="AI2884" s="122">
        <v>0</v>
      </c>
      <c r="AJ2884" s="122">
        <v>0</v>
      </c>
      <c r="AK2884" s="122">
        <v>0</v>
      </c>
      <c r="AL2884" s="122">
        <v>0</v>
      </c>
    </row>
    <row r="2885" spans="1:38" hidden="1" x14ac:dyDescent="0.25">
      <c r="A2885" s="122" t="s">
        <v>2036</v>
      </c>
      <c r="B2885" s="122">
        <v>1</v>
      </c>
      <c r="C2885" s="122" t="s">
        <v>2235</v>
      </c>
      <c r="D2885" s="122" t="s">
        <v>2141</v>
      </c>
      <c r="E2885" s="122">
        <v>53</v>
      </c>
      <c r="F2885" s="122">
        <v>0</v>
      </c>
      <c r="G2885" s="122">
        <v>0</v>
      </c>
      <c r="H2885" s="122">
        <v>0</v>
      </c>
      <c r="I2885" s="122">
        <v>0</v>
      </c>
      <c r="J2885" s="122">
        <v>0</v>
      </c>
      <c r="K2885" s="122">
        <v>0</v>
      </c>
      <c r="L2885" s="122">
        <v>0</v>
      </c>
      <c r="M2885" s="122">
        <v>0</v>
      </c>
      <c r="N2885" s="122">
        <v>0</v>
      </c>
      <c r="O2885" s="122">
        <v>0</v>
      </c>
      <c r="P2885" s="122">
        <v>0</v>
      </c>
      <c r="Q2885" s="122">
        <v>0</v>
      </c>
      <c r="R2885" s="122">
        <v>0</v>
      </c>
      <c r="S2885" s="122">
        <v>0</v>
      </c>
      <c r="T2885" s="122">
        <v>0</v>
      </c>
      <c r="U2885" s="122">
        <v>0</v>
      </c>
      <c r="V2885" s="122">
        <v>0</v>
      </c>
      <c r="W2885" s="122">
        <v>0</v>
      </c>
      <c r="X2885" s="122">
        <v>0</v>
      </c>
      <c r="Y2885" s="122">
        <v>0</v>
      </c>
      <c r="Z2885" s="122">
        <v>0</v>
      </c>
      <c r="AA2885" s="122">
        <v>0</v>
      </c>
      <c r="AB2885" s="122">
        <v>0</v>
      </c>
      <c r="AC2885" s="122">
        <v>0</v>
      </c>
      <c r="AD2885" s="122">
        <v>0</v>
      </c>
      <c r="AE2885" s="122">
        <v>0</v>
      </c>
      <c r="AF2885" s="122">
        <v>0</v>
      </c>
      <c r="AG2885" s="122">
        <v>0</v>
      </c>
      <c r="AH2885" s="122">
        <v>0</v>
      </c>
      <c r="AI2885" s="122">
        <v>0</v>
      </c>
      <c r="AJ2885" s="122">
        <v>0</v>
      </c>
      <c r="AK2885" s="122">
        <v>0</v>
      </c>
      <c r="AL2885" s="122">
        <v>0</v>
      </c>
    </row>
    <row r="2886" spans="1:38" hidden="1" x14ac:dyDescent="0.25">
      <c r="A2886" s="122" t="s">
        <v>2036</v>
      </c>
      <c r="B2886" s="122">
        <v>1</v>
      </c>
      <c r="C2886" s="122" t="s">
        <v>2235</v>
      </c>
      <c r="D2886" s="122" t="s">
        <v>2142</v>
      </c>
      <c r="E2886" s="122">
        <v>53</v>
      </c>
      <c r="F2886" s="122">
        <v>0</v>
      </c>
      <c r="G2886" s="122">
        <v>0</v>
      </c>
      <c r="H2886" s="122">
        <v>0</v>
      </c>
      <c r="I2886" s="122">
        <v>0</v>
      </c>
      <c r="J2886" s="122">
        <v>0</v>
      </c>
      <c r="K2886" s="122">
        <v>0</v>
      </c>
      <c r="L2886" s="122">
        <v>0</v>
      </c>
      <c r="M2886" s="122">
        <v>0</v>
      </c>
      <c r="N2886" s="122">
        <v>0</v>
      </c>
      <c r="O2886" s="122">
        <v>0</v>
      </c>
      <c r="P2886" s="122">
        <v>0</v>
      </c>
      <c r="Q2886" s="122">
        <v>0</v>
      </c>
      <c r="R2886" s="122">
        <v>0</v>
      </c>
      <c r="S2886" s="122">
        <v>0</v>
      </c>
      <c r="T2886" s="122">
        <v>0</v>
      </c>
      <c r="U2886" s="122">
        <v>0</v>
      </c>
      <c r="V2886" s="122">
        <v>0</v>
      </c>
      <c r="W2886" s="122">
        <v>0</v>
      </c>
      <c r="X2886" s="122">
        <v>0</v>
      </c>
      <c r="Y2886" s="122">
        <v>0</v>
      </c>
      <c r="Z2886" s="122">
        <v>0</v>
      </c>
      <c r="AA2886" s="122">
        <v>0</v>
      </c>
      <c r="AB2886" s="122">
        <v>0</v>
      </c>
      <c r="AC2886" s="122">
        <v>0</v>
      </c>
      <c r="AD2886" s="122">
        <v>0</v>
      </c>
      <c r="AE2886" s="122">
        <v>0</v>
      </c>
      <c r="AF2886" s="122">
        <v>0</v>
      </c>
      <c r="AG2886" s="122">
        <v>0</v>
      </c>
      <c r="AH2886" s="122">
        <v>0</v>
      </c>
      <c r="AI2886" s="122">
        <v>0</v>
      </c>
      <c r="AJ2886" s="122">
        <v>0</v>
      </c>
      <c r="AK2886" s="122">
        <v>0</v>
      </c>
      <c r="AL2886" s="122">
        <v>0</v>
      </c>
    </row>
    <row r="2887" spans="1:38" hidden="1" x14ac:dyDescent="0.25">
      <c r="A2887" s="122" t="s">
        <v>2036</v>
      </c>
      <c r="B2887" s="122">
        <v>1</v>
      </c>
      <c r="C2887" s="122" t="s">
        <v>2235</v>
      </c>
      <c r="D2887" s="122" t="s">
        <v>2143</v>
      </c>
      <c r="E2887" s="122">
        <v>53</v>
      </c>
      <c r="F2887" s="122">
        <v>0</v>
      </c>
      <c r="G2887" s="122">
        <v>0</v>
      </c>
      <c r="H2887" s="122">
        <v>0</v>
      </c>
      <c r="I2887" s="122">
        <v>0</v>
      </c>
      <c r="J2887" s="122">
        <v>0</v>
      </c>
      <c r="K2887" s="122">
        <v>0</v>
      </c>
      <c r="L2887" s="122">
        <v>0</v>
      </c>
      <c r="M2887" s="122">
        <v>0</v>
      </c>
      <c r="N2887" s="122">
        <v>0</v>
      </c>
      <c r="O2887" s="122">
        <v>0</v>
      </c>
      <c r="P2887" s="122">
        <v>0</v>
      </c>
      <c r="Q2887" s="122">
        <v>0</v>
      </c>
      <c r="R2887" s="122">
        <v>0</v>
      </c>
      <c r="S2887" s="122">
        <v>0</v>
      </c>
      <c r="T2887" s="122">
        <v>0</v>
      </c>
      <c r="U2887" s="122">
        <v>0</v>
      </c>
      <c r="V2887" s="122">
        <v>0</v>
      </c>
      <c r="W2887" s="122">
        <v>0</v>
      </c>
      <c r="X2887" s="122">
        <v>0</v>
      </c>
      <c r="Y2887" s="122">
        <v>0</v>
      </c>
      <c r="Z2887" s="122">
        <v>0</v>
      </c>
      <c r="AA2887" s="122">
        <v>0</v>
      </c>
      <c r="AB2887" s="122">
        <v>0</v>
      </c>
      <c r="AC2887" s="122">
        <v>0</v>
      </c>
      <c r="AD2887" s="122">
        <v>0</v>
      </c>
      <c r="AE2887" s="122">
        <v>0</v>
      </c>
      <c r="AF2887" s="122">
        <v>0</v>
      </c>
      <c r="AG2887" s="122">
        <v>0</v>
      </c>
      <c r="AH2887" s="122">
        <v>0</v>
      </c>
      <c r="AI2887" s="122">
        <v>0</v>
      </c>
      <c r="AJ2887" s="122">
        <v>0</v>
      </c>
      <c r="AK2887" s="122">
        <v>0</v>
      </c>
      <c r="AL2887" s="122">
        <v>0</v>
      </c>
    </row>
    <row r="2888" spans="1:38" hidden="1" x14ac:dyDescent="0.25">
      <c r="A2888" s="122" t="s">
        <v>2036</v>
      </c>
      <c r="B2888" s="122">
        <v>1</v>
      </c>
      <c r="C2888" s="122" t="s">
        <v>2235</v>
      </c>
      <c r="D2888" s="122" t="s">
        <v>2177</v>
      </c>
      <c r="E2888" s="122">
        <v>53</v>
      </c>
      <c r="F2888" s="122">
        <v>0</v>
      </c>
      <c r="G2888" s="122">
        <v>0</v>
      </c>
      <c r="H2888" s="122">
        <v>0</v>
      </c>
      <c r="I2888" s="122">
        <v>0</v>
      </c>
      <c r="J2888" s="122">
        <v>0</v>
      </c>
      <c r="K2888" s="122">
        <v>0</v>
      </c>
      <c r="L2888" s="122">
        <v>0</v>
      </c>
      <c r="M2888" s="122">
        <v>0</v>
      </c>
      <c r="N2888" s="122">
        <v>0</v>
      </c>
      <c r="O2888" s="122">
        <v>0</v>
      </c>
      <c r="P2888" s="122">
        <v>0</v>
      </c>
      <c r="Q2888" s="122">
        <v>0</v>
      </c>
      <c r="R2888" s="122">
        <v>0</v>
      </c>
      <c r="S2888" s="122">
        <v>0</v>
      </c>
      <c r="T2888" s="122">
        <v>0</v>
      </c>
      <c r="U2888" s="122">
        <v>0</v>
      </c>
      <c r="V2888" s="122">
        <v>0</v>
      </c>
      <c r="W2888" s="122">
        <v>0</v>
      </c>
      <c r="X2888" s="122">
        <v>0</v>
      </c>
      <c r="Y2888" s="122">
        <v>0</v>
      </c>
      <c r="Z2888" s="122">
        <v>0</v>
      </c>
      <c r="AA2888" s="122">
        <v>0</v>
      </c>
      <c r="AB2888" s="122">
        <v>0</v>
      </c>
      <c r="AC2888" s="122">
        <v>0</v>
      </c>
      <c r="AD2888" s="122">
        <v>0</v>
      </c>
      <c r="AE2888" s="122">
        <v>0</v>
      </c>
      <c r="AF2888" s="122">
        <v>0</v>
      </c>
      <c r="AG2888" s="122">
        <v>0</v>
      </c>
      <c r="AH2888" s="122">
        <v>0</v>
      </c>
      <c r="AI2888" s="122">
        <v>0</v>
      </c>
      <c r="AJ2888" s="122">
        <v>0</v>
      </c>
      <c r="AK2888" s="122">
        <v>0</v>
      </c>
      <c r="AL2888" s="122">
        <v>0</v>
      </c>
    </row>
    <row r="2889" spans="1:38" hidden="1" x14ac:dyDescent="0.25">
      <c r="A2889" s="122" t="s">
        <v>2036</v>
      </c>
      <c r="B2889" s="122">
        <v>1</v>
      </c>
      <c r="C2889" s="122" t="s">
        <v>2235</v>
      </c>
      <c r="D2889" s="122" t="s">
        <v>2144</v>
      </c>
      <c r="E2889" s="122">
        <v>53</v>
      </c>
      <c r="F2889" s="122">
        <v>0</v>
      </c>
      <c r="G2889" s="122">
        <v>0</v>
      </c>
      <c r="H2889" s="122">
        <v>0</v>
      </c>
      <c r="I2889" s="122">
        <v>0</v>
      </c>
      <c r="J2889" s="122">
        <v>0</v>
      </c>
      <c r="K2889" s="122">
        <v>0</v>
      </c>
      <c r="L2889" s="122">
        <v>0</v>
      </c>
      <c r="M2889" s="122">
        <v>0</v>
      </c>
      <c r="N2889" s="122">
        <v>0</v>
      </c>
      <c r="O2889" s="122">
        <v>0</v>
      </c>
      <c r="P2889" s="122">
        <v>0</v>
      </c>
      <c r="Q2889" s="122">
        <v>0</v>
      </c>
      <c r="R2889" s="122">
        <v>0</v>
      </c>
      <c r="S2889" s="122">
        <v>0</v>
      </c>
      <c r="T2889" s="122">
        <v>0</v>
      </c>
      <c r="U2889" s="122">
        <v>0</v>
      </c>
      <c r="V2889" s="122">
        <v>0</v>
      </c>
      <c r="W2889" s="122">
        <v>0</v>
      </c>
      <c r="X2889" s="122">
        <v>0</v>
      </c>
      <c r="Y2889" s="122">
        <v>0</v>
      </c>
      <c r="Z2889" s="122">
        <v>0</v>
      </c>
      <c r="AA2889" s="122">
        <v>0</v>
      </c>
      <c r="AB2889" s="122">
        <v>0</v>
      </c>
      <c r="AC2889" s="122">
        <v>0</v>
      </c>
      <c r="AD2889" s="122">
        <v>0</v>
      </c>
      <c r="AE2889" s="122">
        <v>0</v>
      </c>
      <c r="AF2889" s="122">
        <v>0</v>
      </c>
      <c r="AG2889" s="122">
        <v>0</v>
      </c>
      <c r="AH2889" s="122">
        <v>0</v>
      </c>
      <c r="AI2889" s="122">
        <v>0</v>
      </c>
      <c r="AJ2889" s="122">
        <v>0</v>
      </c>
      <c r="AK2889" s="122">
        <v>0</v>
      </c>
      <c r="AL2889" s="122">
        <v>0</v>
      </c>
    </row>
    <row r="2890" spans="1:38" hidden="1" x14ac:dyDescent="0.25">
      <c r="A2890" s="122" t="s">
        <v>2036</v>
      </c>
      <c r="B2890" s="122">
        <v>1</v>
      </c>
      <c r="C2890" s="122" t="s">
        <v>2235</v>
      </c>
      <c r="D2890" s="122" t="s">
        <v>2145</v>
      </c>
      <c r="E2890" s="122">
        <v>53</v>
      </c>
      <c r="F2890" s="122">
        <v>0</v>
      </c>
      <c r="G2890" s="122">
        <v>0</v>
      </c>
      <c r="H2890" s="122">
        <v>0</v>
      </c>
      <c r="I2890" s="122">
        <v>0</v>
      </c>
      <c r="J2890" s="122">
        <v>0</v>
      </c>
      <c r="K2890" s="122">
        <v>0</v>
      </c>
      <c r="L2890" s="122">
        <v>0</v>
      </c>
      <c r="M2890" s="122">
        <v>0</v>
      </c>
      <c r="N2890" s="122">
        <v>0</v>
      </c>
      <c r="O2890" s="122">
        <v>0</v>
      </c>
      <c r="P2890" s="122">
        <v>0</v>
      </c>
      <c r="Q2890" s="122">
        <v>0</v>
      </c>
      <c r="R2890" s="122">
        <v>0</v>
      </c>
      <c r="S2890" s="122">
        <v>0</v>
      </c>
      <c r="T2890" s="122">
        <v>0</v>
      </c>
      <c r="U2890" s="122">
        <v>0</v>
      </c>
      <c r="V2890" s="122">
        <v>0</v>
      </c>
      <c r="W2890" s="122">
        <v>0</v>
      </c>
      <c r="X2890" s="122">
        <v>0</v>
      </c>
      <c r="Y2890" s="122">
        <v>0</v>
      </c>
      <c r="Z2890" s="122">
        <v>0</v>
      </c>
      <c r="AA2890" s="122">
        <v>0</v>
      </c>
      <c r="AB2890" s="122">
        <v>0</v>
      </c>
      <c r="AC2890" s="122">
        <v>0</v>
      </c>
      <c r="AD2890" s="122">
        <v>0</v>
      </c>
      <c r="AE2890" s="122">
        <v>0</v>
      </c>
      <c r="AF2890" s="122">
        <v>0</v>
      </c>
      <c r="AG2890" s="122">
        <v>0</v>
      </c>
      <c r="AH2890" s="122">
        <v>0</v>
      </c>
      <c r="AI2890" s="122">
        <v>0</v>
      </c>
      <c r="AJ2890" s="122">
        <v>0</v>
      </c>
      <c r="AK2890" s="122">
        <v>0</v>
      </c>
      <c r="AL2890" s="122">
        <v>0</v>
      </c>
    </row>
    <row r="2891" spans="1:38" hidden="1" x14ac:dyDescent="0.25">
      <c r="A2891" s="122" t="s">
        <v>2036</v>
      </c>
      <c r="B2891" s="122">
        <v>1</v>
      </c>
      <c r="C2891" s="122" t="s">
        <v>2235</v>
      </c>
      <c r="D2891" s="122" t="s">
        <v>2146</v>
      </c>
      <c r="E2891" s="122">
        <v>53</v>
      </c>
      <c r="F2891" s="122">
        <v>0</v>
      </c>
      <c r="G2891" s="122">
        <v>0</v>
      </c>
      <c r="H2891" s="122">
        <v>0</v>
      </c>
      <c r="I2891" s="122">
        <v>0</v>
      </c>
      <c r="J2891" s="122">
        <v>0</v>
      </c>
      <c r="K2891" s="122">
        <v>0</v>
      </c>
      <c r="L2891" s="122">
        <v>0</v>
      </c>
      <c r="M2891" s="122">
        <v>0</v>
      </c>
      <c r="N2891" s="122">
        <v>0</v>
      </c>
      <c r="O2891" s="122">
        <v>0</v>
      </c>
      <c r="P2891" s="122">
        <v>0</v>
      </c>
      <c r="Q2891" s="122">
        <v>0</v>
      </c>
      <c r="R2891" s="122">
        <v>0</v>
      </c>
      <c r="S2891" s="122">
        <v>0</v>
      </c>
      <c r="T2891" s="122">
        <v>0</v>
      </c>
      <c r="U2891" s="122">
        <v>0</v>
      </c>
      <c r="V2891" s="122">
        <v>0</v>
      </c>
      <c r="W2891" s="122">
        <v>0</v>
      </c>
      <c r="X2891" s="122">
        <v>0</v>
      </c>
      <c r="Y2891" s="122">
        <v>0</v>
      </c>
      <c r="Z2891" s="122">
        <v>0</v>
      </c>
      <c r="AA2891" s="122">
        <v>0</v>
      </c>
      <c r="AB2891" s="122">
        <v>0</v>
      </c>
      <c r="AC2891" s="122">
        <v>0</v>
      </c>
      <c r="AD2891" s="122">
        <v>0</v>
      </c>
      <c r="AE2891" s="122">
        <v>0</v>
      </c>
      <c r="AF2891" s="122">
        <v>0</v>
      </c>
      <c r="AG2891" s="122">
        <v>0</v>
      </c>
      <c r="AH2891" s="122">
        <v>0</v>
      </c>
      <c r="AI2891" s="122">
        <v>0</v>
      </c>
      <c r="AJ2891" s="122">
        <v>0</v>
      </c>
      <c r="AK2891" s="122">
        <v>0</v>
      </c>
      <c r="AL2891" s="122">
        <v>0</v>
      </c>
    </row>
    <row r="2892" spans="1:38" hidden="1" x14ac:dyDescent="0.25">
      <c r="A2892" s="122" t="s">
        <v>2036</v>
      </c>
      <c r="B2892" s="122">
        <v>1</v>
      </c>
      <c r="C2892" s="122" t="s">
        <v>2235</v>
      </c>
      <c r="D2892" s="122" t="s">
        <v>2147</v>
      </c>
      <c r="E2892" s="122">
        <v>53</v>
      </c>
      <c r="F2892" s="122">
        <v>0</v>
      </c>
      <c r="G2892" s="122">
        <v>0</v>
      </c>
      <c r="H2892" s="122">
        <v>0</v>
      </c>
      <c r="I2892" s="122">
        <v>0</v>
      </c>
      <c r="J2892" s="122">
        <v>0</v>
      </c>
      <c r="K2892" s="122">
        <v>0</v>
      </c>
      <c r="L2892" s="122">
        <v>0</v>
      </c>
      <c r="M2892" s="122">
        <v>0</v>
      </c>
      <c r="N2892" s="122">
        <v>0</v>
      </c>
      <c r="O2892" s="122">
        <v>0</v>
      </c>
      <c r="P2892" s="122">
        <v>0</v>
      </c>
      <c r="Q2892" s="122">
        <v>0</v>
      </c>
      <c r="R2892" s="122">
        <v>0</v>
      </c>
      <c r="S2892" s="122">
        <v>0</v>
      </c>
      <c r="T2892" s="122">
        <v>0</v>
      </c>
      <c r="U2892" s="122">
        <v>0</v>
      </c>
      <c r="V2892" s="122">
        <v>0</v>
      </c>
      <c r="W2892" s="122">
        <v>0</v>
      </c>
      <c r="X2892" s="122">
        <v>0</v>
      </c>
      <c r="Y2892" s="122">
        <v>0</v>
      </c>
      <c r="Z2892" s="122">
        <v>0</v>
      </c>
      <c r="AA2892" s="122">
        <v>0</v>
      </c>
      <c r="AB2892" s="122">
        <v>0</v>
      </c>
      <c r="AC2892" s="122">
        <v>0</v>
      </c>
      <c r="AD2892" s="122">
        <v>0</v>
      </c>
      <c r="AE2892" s="122">
        <v>0</v>
      </c>
      <c r="AF2892" s="122">
        <v>0</v>
      </c>
      <c r="AG2892" s="122">
        <v>0</v>
      </c>
      <c r="AH2892" s="122">
        <v>0</v>
      </c>
      <c r="AI2892" s="122">
        <v>0</v>
      </c>
      <c r="AJ2892" s="122">
        <v>0</v>
      </c>
      <c r="AK2892" s="122">
        <v>0</v>
      </c>
      <c r="AL2892" s="122">
        <v>0</v>
      </c>
    </row>
    <row r="2893" spans="1:38" hidden="1" x14ac:dyDescent="0.25">
      <c r="A2893" s="122" t="s">
        <v>2036</v>
      </c>
      <c r="B2893" s="122">
        <v>1</v>
      </c>
      <c r="C2893" s="122" t="s">
        <v>2235</v>
      </c>
      <c r="D2893" s="122" t="s">
        <v>475</v>
      </c>
      <c r="E2893" s="122">
        <v>53</v>
      </c>
      <c r="F2893" s="122">
        <v>0</v>
      </c>
      <c r="G2893" s="122">
        <v>0</v>
      </c>
      <c r="H2893" s="122">
        <v>0</v>
      </c>
      <c r="I2893" s="122">
        <v>0</v>
      </c>
      <c r="J2893" s="122">
        <v>0</v>
      </c>
      <c r="K2893" s="122">
        <v>0</v>
      </c>
      <c r="L2893" s="122">
        <v>0</v>
      </c>
      <c r="M2893" s="122">
        <v>0</v>
      </c>
      <c r="N2893" s="122">
        <v>0</v>
      </c>
      <c r="O2893" s="122">
        <v>0</v>
      </c>
      <c r="P2893" s="122">
        <v>0</v>
      </c>
      <c r="Q2893" s="122">
        <v>0</v>
      </c>
      <c r="R2893" s="122">
        <v>0</v>
      </c>
      <c r="S2893" s="122">
        <v>0</v>
      </c>
      <c r="T2893" s="122">
        <v>0</v>
      </c>
      <c r="U2893" s="122">
        <v>0</v>
      </c>
      <c r="V2893" s="122">
        <v>0</v>
      </c>
      <c r="W2893" s="122">
        <v>0</v>
      </c>
      <c r="X2893" s="122">
        <v>0</v>
      </c>
      <c r="Y2893" s="122">
        <v>0</v>
      </c>
      <c r="Z2893" s="122">
        <v>0</v>
      </c>
      <c r="AA2893" s="122">
        <v>0</v>
      </c>
      <c r="AB2893" s="122">
        <v>0</v>
      </c>
      <c r="AC2893" s="122">
        <v>0</v>
      </c>
      <c r="AD2893" s="122">
        <v>0</v>
      </c>
      <c r="AE2893" s="122">
        <v>0</v>
      </c>
      <c r="AF2893" s="122">
        <v>0</v>
      </c>
      <c r="AG2893" s="122">
        <v>0</v>
      </c>
      <c r="AH2893" s="122">
        <v>0</v>
      </c>
      <c r="AI2893" s="122">
        <v>0</v>
      </c>
      <c r="AJ2893" s="122">
        <v>0</v>
      </c>
      <c r="AK2893" s="122">
        <v>0</v>
      </c>
      <c r="AL2893" s="122">
        <v>0</v>
      </c>
    </row>
    <row r="2894" spans="1:38" hidden="1" x14ac:dyDescent="0.25">
      <c r="A2894" s="122" t="s">
        <v>2036</v>
      </c>
      <c r="B2894" s="122">
        <v>1</v>
      </c>
      <c r="C2894" s="122" t="s">
        <v>2235</v>
      </c>
      <c r="D2894" s="122" t="s">
        <v>2148</v>
      </c>
      <c r="E2894" s="122">
        <v>53</v>
      </c>
      <c r="F2894" s="122">
        <v>0</v>
      </c>
      <c r="G2894" s="122">
        <v>0</v>
      </c>
      <c r="H2894" s="122">
        <v>0</v>
      </c>
      <c r="I2894" s="122">
        <v>0</v>
      </c>
      <c r="J2894" s="122">
        <v>0</v>
      </c>
      <c r="K2894" s="122">
        <v>0</v>
      </c>
      <c r="L2894" s="122">
        <v>0</v>
      </c>
      <c r="M2894" s="122">
        <v>0</v>
      </c>
      <c r="N2894" s="122">
        <v>0</v>
      </c>
      <c r="O2894" s="122">
        <v>0</v>
      </c>
      <c r="P2894" s="122">
        <v>0</v>
      </c>
      <c r="Q2894" s="122">
        <v>0</v>
      </c>
      <c r="R2894" s="122">
        <v>0</v>
      </c>
      <c r="S2894" s="122">
        <v>0</v>
      </c>
      <c r="T2894" s="122">
        <v>0</v>
      </c>
      <c r="U2894" s="122">
        <v>0</v>
      </c>
      <c r="V2894" s="122">
        <v>0</v>
      </c>
      <c r="W2894" s="122">
        <v>0</v>
      </c>
      <c r="X2894" s="122">
        <v>0</v>
      </c>
      <c r="Y2894" s="122">
        <v>0</v>
      </c>
      <c r="Z2894" s="122">
        <v>0</v>
      </c>
      <c r="AA2894" s="122">
        <v>0</v>
      </c>
      <c r="AB2894" s="122">
        <v>0</v>
      </c>
      <c r="AC2894" s="122">
        <v>0</v>
      </c>
      <c r="AD2894" s="122">
        <v>0</v>
      </c>
      <c r="AE2894" s="122">
        <v>0</v>
      </c>
      <c r="AF2894" s="122">
        <v>0</v>
      </c>
      <c r="AG2894" s="122">
        <v>0</v>
      </c>
      <c r="AH2894" s="122">
        <v>0</v>
      </c>
      <c r="AI2894" s="122">
        <v>0</v>
      </c>
      <c r="AJ2894" s="122">
        <v>0</v>
      </c>
      <c r="AK2894" s="122">
        <v>0</v>
      </c>
      <c r="AL2894" s="122">
        <v>0</v>
      </c>
    </row>
    <row r="2895" spans="1:38" hidden="1" x14ac:dyDescent="0.25">
      <c r="A2895" s="122" t="s">
        <v>2036</v>
      </c>
      <c r="B2895" s="122">
        <v>1</v>
      </c>
      <c r="C2895" s="122" t="s">
        <v>2235</v>
      </c>
      <c r="D2895" s="122" t="s">
        <v>2149</v>
      </c>
      <c r="E2895" s="122">
        <v>53</v>
      </c>
      <c r="F2895" s="122">
        <v>0</v>
      </c>
      <c r="G2895" s="122">
        <v>0</v>
      </c>
      <c r="H2895" s="122">
        <v>0</v>
      </c>
      <c r="I2895" s="122">
        <v>0</v>
      </c>
      <c r="J2895" s="122">
        <v>0</v>
      </c>
      <c r="K2895" s="122">
        <v>0</v>
      </c>
      <c r="L2895" s="122">
        <v>0</v>
      </c>
      <c r="M2895" s="122">
        <v>0</v>
      </c>
      <c r="N2895" s="122">
        <v>0</v>
      </c>
      <c r="O2895" s="122">
        <v>0</v>
      </c>
      <c r="P2895" s="122">
        <v>0</v>
      </c>
      <c r="Q2895" s="122">
        <v>0</v>
      </c>
      <c r="R2895" s="122">
        <v>0</v>
      </c>
      <c r="S2895" s="122">
        <v>0</v>
      </c>
      <c r="T2895" s="122">
        <v>0</v>
      </c>
      <c r="U2895" s="122">
        <v>0</v>
      </c>
      <c r="V2895" s="122">
        <v>0</v>
      </c>
      <c r="W2895" s="122">
        <v>0</v>
      </c>
      <c r="X2895" s="122">
        <v>0</v>
      </c>
      <c r="Y2895" s="122">
        <v>0</v>
      </c>
      <c r="Z2895" s="122">
        <v>0</v>
      </c>
      <c r="AA2895" s="122">
        <v>0</v>
      </c>
      <c r="AB2895" s="122">
        <v>0</v>
      </c>
      <c r="AC2895" s="122">
        <v>0</v>
      </c>
      <c r="AD2895" s="122">
        <v>0</v>
      </c>
      <c r="AE2895" s="122">
        <v>0</v>
      </c>
      <c r="AF2895" s="122">
        <v>0</v>
      </c>
      <c r="AG2895" s="122">
        <v>0</v>
      </c>
      <c r="AH2895" s="122">
        <v>0</v>
      </c>
      <c r="AI2895" s="122">
        <v>0</v>
      </c>
      <c r="AJ2895" s="122">
        <v>0</v>
      </c>
      <c r="AK2895" s="122">
        <v>0</v>
      </c>
      <c r="AL2895" s="122">
        <v>0</v>
      </c>
    </row>
    <row r="2896" spans="1:38" hidden="1" x14ac:dyDescent="0.25">
      <c r="A2896" s="122" t="s">
        <v>2036</v>
      </c>
      <c r="B2896" s="122">
        <v>1</v>
      </c>
      <c r="C2896" s="122" t="s">
        <v>2235</v>
      </c>
      <c r="D2896" s="122" t="s">
        <v>2150</v>
      </c>
      <c r="E2896" s="122">
        <v>53</v>
      </c>
      <c r="F2896" s="122">
        <v>0</v>
      </c>
      <c r="G2896" s="122">
        <v>0</v>
      </c>
      <c r="H2896" s="122">
        <v>0</v>
      </c>
      <c r="I2896" s="122">
        <v>0</v>
      </c>
      <c r="J2896" s="122">
        <v>0</v>
      </c>
      <c r="K2896" s="122">
        <v>0</v>
      </c>
      <c r="L2896" s="122">
        <v>0</v>
      </c>
      <c r="M2896" s="122">
        <v>0</v>
      </c>
      <c r="N2896" s="122">
        <v>0</v>
      </c>
      <c r="O2896" s="122">
        <v>0</v>
      </c>
      <c r="P2896" s="122">
        <v>0</v>
      </c>
      <c r="Q2896" s="122">
        <v>0</v>
      </c>
      <c r="R2896" s="122">
        <v>0</v>
      </c>
      <c r="S2896" s="122">
        <v>0</v>
      </c>
      <c r="T2896" s="122">
        <v>0</v>
      </c>
      <c r="U2896" s="122">
        <v>0</v>
      </c>
      <c r="V2896" s="122">
        <v>0</v>
      </c>
      <c r="W2896" s="122">
        <v>0</v>
      </c>
      <c r="X2896" s="122">
        <v>0</v>
      </c>
      <c r="Y2896" s="122">
        <v>0</v>
      </c>
      <c r="Z2896" s="122">
        <v>0</v>
      </c>
      <c r="AA2896" s="122">
        <v>0</v>
      </c>
      <c r="AB2896" s="122">
        <v>0</v>
      </c>
      <c r="AC2896" s="122">
        <v>0</v>
      </c>
      <c r="AD2896" s="122">
        <v>0</v>
      </c>
      <c r="AE2896" s="122">
        <v>0</v>
      </c>
      <c r="AF2896" s="122">
        <v>0</v>
      </c>
      <c r="AG2896" s="122">
        <v>0</v>
      </c>
      <c r="AH2896" s="122">
        <v>0</v>
      </c>
      <c r="AI2896" s="122">
        <v>0</v>
      </c>
      <c r="AJ2896" s="122">
        <v>0</v>
      </c>
      <c r="AK2896" s="122">
        <v>0</v>
      </c>
      <c r="AL2896" s="122">
        <v>0</v>
      </c>
    </row>
    <row r="2897" spans="1:38" hidden="1" x14ac:dyDescent="0.25">
      <c r="A2897" s="122" t="s">
        <v>2036</v>
      </c>
      <c r="B2897" s="122">
        <v>1</v>
      </c>
      <c r="C2897" s="122" t="s">
        <v>2235</v>
      </c>
      <c r="D2897" s="122" t="s">
        <v>2151</v>
      </c>
      <c r="E2897" s="122">
        <v>53</v>
      </c>
      <c r="F2897" s="122">
        <v>0</v>
      </c>
      <c r="G2897" s="122">
        <v>0</v>
      </c>
      <c r="H2897" s="122">
        <v>0</v>
      </c>
      <c r="I2897" s="122">
        <v>0</v>
      </c>
      <c r="J2897" s="122">
        <v>0</v>
      </c>
      <c r="K2897" s="122">
        <v>0</v>
      </c>
      <c r="L2897" s="122">
        <v>0</v>
      </c>
      <c r="M2897" s="122">
        <v>0</v>
      </c>
      <c r="N2897" s="122">
        <v>0</v>
      </c>
      <c r="O2897" s="122">
        <v>0</v>
      </c>
      <c r="P2897" s="122">
        <v>0</v>
      </c>
      <c r="Q2897" s="122">
        <v>0</v>
      </c>
      <c r="R2897" s="122">
        <v>0</v>
      </c>
      <c r="S2897" s="122">
        <v>0</v>
      </c>
      <c r="T2897" s="122">
        <v>0</v>
      </c>
      <c r="U2897" s="122">
        <v>0</v>
      </c>
      <c r="V2897" s="122">
        <v>0</v>
      </c>
      <c r="W2897" s="122">
        <v>0</v>
      </c>
      <c r="X2897" s="122">
        <v>0</v>
      </c>
      <c r="Y2897" s="122">
        <v>0</v>
      </c>
      <c r="Z2897" s="122">
        <v>0</v>
      </c>
      <c r="AA2897" s="122">
        <v>0</v>
      </c>
      <c r="AB2897" s="122">
        <v>0</v>
      </c>
      <c r="AC2897" s="122">
        <v>0</v>
      </c>
      <c r="AD2897" s="122">
        <v>0</v>
      </c>
      <c r="AE2897" s="122">
        <v>0</v>
      </c>
      <c r="AF2897" s="122">
        <v>0</v>
      </c>
      <c r="AG2897" s="122">
        <v>0</v>
      </c>
      <c r="AH2897" s="122">
        <v>0</v>
      </c>
      <c r="AI2897" s="122">
        <v>0</v>
      </c>
      <c r="AJ2897" s="122">
        <v>0</v>
      </c>
      <c r="AK2897" s="122">
        <v>0</v>
      </c>
      <c r="AL2897" s="122">
        <v>0</v>
      </c>
    </row>
    <row r="2898" spans="1:38" hidden="1" x14ac:dyDescent="0.25">
      <c r="A2898" s="122" t="s">
        <v>2036</v>
      </c>
      <c r="B2898" s="122">
        <v>1</v>
      </c>
      <c r="C2898" s="122" t="s">
        <v>2235</v>
      </c>
      <c r="D2898" s="122" t="s">
        <v>2152</v>
      </c>
      <c r="E2898" s="122">
        <v>53</v>
      </c>
      <c r="F2898" s="122">
        <v>0</v>
      </c>
      <c r="G2898" s="122">
        <v>0</v>
      </c>
      <c r="H2898" s="122">
        <v>0</v>
      </c>
      <c r="I2898" s="122">
        <v>0</v>
      </c>
      <c r="J2898" s="122">
        <v>0</v>
      </c>
      <c r="K2898" s="122">
        <v>0</v>
      </c>
      <c r="L2898" s="122">
        <v>0</v>
      </c>
      <c r="M2898" s="122">
        <v>0</v>
      </c>
      <c r="N2898" s="122">
        <v>0</v>
      </c>
      <c r="O2898" s="122">
        <v>0</v>
      </c>
      <c r="P2898" s="122">
        <v>0</v>
      </c>
      <c r="Q2898" s="122">
        <v>0</v>
      </c>
      <c r="R2898" s="122">
        <v>0</v>
      </c>
      <c r="S2898" s="122">
        <v>0</v>
      </c>
      <c r="T2898" s="122">
        <v>0</v>
      </c>
      <c r="U2898" s="122">
        <v>0</v>
      </c>
      <c r="V2898" s="122">
        <v>0</v>
      </c>
      <c r="W2898" s="122">
        <v>0</v>
      </c>
      <c r="X2898" s="122">
        <v>0</v>
      </c>
      <c r="Y2898" s="122">
        <v>0</v>
      </c>
      <c r="Z2898" s="122">
        <v>0</v>
      </c>
      <c r="AA2898" s="122">
        <v>0</v>
      </c>
      <c r="AB2898" s="122">
        <v>0</v>
      </c>
      <c r="AC2898" s="122">
        <v>0</v>
      </c>
      <c r="AD2898" s="122">
        <v>0</v>
      </c>
      <c r="AE2898" s="122">
        <v>0</v>
      </c>
      <c r="AF2898" s="122">
        <v>0</v>
      </c>
      <c r="AG2898" s="122">
        <v>0</v>
      </c>
      <c r="AH2898" s="122">
        <v>0</v>
      </c>
      <c r="AI2898" s="122">
        <v>0</v>
      </c>
      <c r="AJ2898" s="122">
        <v>0</v>
      </c>
      <c r="AK2898" s="122">
        <v>0</v>
      </c>
      <c r="AL2898" s="122">
        <v>0</v>
      </c>
    </row>
    <row r="2899" spans="1:38" hidden="1" x14ac:dyDescent="0.25">
      <c r="A2899" s="122" t="s">
        <v>2036</v>
      </c>
      <c r="B2899" s="122">
        <v>1</v>
      </c>
      <c r="C2899" s="122" t="s">
        <v>2235</v>
      </c>
      <c r="D2899" s="122" t="s">
        <v>2153</v>
      </c>
      <c r="E2899" s="122">
        <v>53</v>
      </c>
      <c r="F2899" s="122">
        <v>0</v>
      </c>
      <c r="G2899" s="122">
        <v>0</v>
      </c>
      <c r="H2899" s="122">
        <v>0</v>
      </c>
      <c r="I2899" s="122">
        <v>0</v>
      </c>
      <c r="J2899" s="122">
        <v>0</v>
      </c>
      <c r="K2899" s="122">
        <v>0</v>
      </c>
      <c r="L2899" s="122">
        <v>0</v>
      </c>
      <c r="M2899" s="122">
        <v>0</v>
      </c>
      <c r="N2899" s="122">
        <v>0</v>
      </c>
      <c r="O2899" s="122">
        <v>0</v>
      </c>
      <c r="P2899" s="122">
        <v>0</v>
      </c>
      <c r="Q2899" s="122">
        <v>0</v>
      </c>
      <c r="R2899" s="122">
        <v>0</v>
      </c>
      <c r="S2899" s="122">
        <v>0</v>
      </c>
      <c r="T2899" s="122">
        <v>0</v>
      </c>
      <c r="U2899" s="122">
        <v>0</v>
      </c>
      <c r="V2899" s="122">
        <v>0</v>
      </c>
      <c r="W2899" s="122">
        <v>0</v>
      </c>
      <c r="X2899" s="122">
        <v>0</v>
      </c>
      <c r="Y2899" s="122">
        <v>0</v>
      </c>
      <c r="Z2899" s="122">
        <v>0</v>
      </c>
      <c r="AA2899" s="122">
        <v>0</v>
      </c>
      <c r="AB2899" s="122">
        <v>0</v>
      </c>
      <c r="AC2899" s="122">
        <v>0</v>
      </c>
      <c r="AD2899" s="122">
        <v>0</v>
      </c>
      <c r="AE2899" s="122">
        <v>0</v>
      </c>
      <c r="AF2899" s="122">
        <v>0</v>
      </c>
      <c r="AG2899" s="122">
        <v>0</v>
      </c>
      <c r="AH2899" s="122">
        <v>0</v>
      </c>
      <c r="AI2899" s="122">
        <v>0</v>
      </c>
      <c r="AJ2899" s="122">
        <v>0</v>
      </c>
      <c r="AK2899" s="122">
        <v>0</v>
      </c>
      <c r="AL2899" s="122">
        <v>0</v>
      </c>
    </row>
    <row r="2900" spans="1:38" hidden="1" x14ac:dyDescent="0.25">
      <c r="A2900" s="122" t="s">
        <v>2036</v>
      </c>
      <c r="B2900" s="122">
        <v>1</v>
      </c>
      <c r="C2900" s="122" t="s">
        <v>2235</v>
      </c>
      <c r="D2900" s="122" t="s">
        <v>2154</v>
      </c>
      <c r="E2900" s="122">
        <v>53</v>
      </c>
      <c r="F2900" s="122">
        <v>0</v>
      </c>
      <c r="G2900" s="122">
        <v>0</v>
      </c>
      <c r="H2900" s="122">
        <v>0</v>
      </c>
      <c r="I2900" s="122">
        <v>0</v>
      </c>
      <c r="J2900" s="122">
        <v>0</v>
      </c>
      <c r="K2900" s="122">
        <v>0</v>
      </c>
      <c r="L2900" s="122">
        <v>0</v>
      </c>
      <c r="M2900" s="122">
        <v>0</v>
      </c>
      <c r="N2900" s="122">
        <v>0</v>
      </c>
      <c r="O2900" s="122">
        <v>0</v>
      </c>
      <c r="P2900" s="122">
        <v>0</v>
      </c>
      <c r="Q2900" s="122">
        <v>0</v>
      </c>
      <c r="R2900" s="122">
        <v>0</v>
      </c>
      <c r="S2900" s="122">
        <v>0</v>
      </c>
      <c r="T2900" s="122">
        <v>0</v>
      </c>
      <c r="U2900" s="122">
        <v>0</v>
      </c>
      <c r="V2900" s="122">
        <v>0</v>
      </c>
      <c r="W2900" s="122">
        <v>0</v>
      </c>
      <c r="X2900" s="122">
        <v>0</v>
      </c>
      <c r="Y2900" s="122">
        <v>0</v>
      </c>
      <c r="Z2900" s="122">
        <v>0</v>
      </c>
      <c r="AA2900" s="122">
        <v>0</v>
      </c>
      <c r="AB2900" s="122">
        <v>0</v>
      </c>
      <c r="AC2900" s="122">
        <v>0</v>
      </c>
      <c r="AD2900" s="122">
        <v>0</v>
      </c>
      <c r="AE2900" s="122">
        <v>0</v>
      </c>
      <c r="AF2900" s="122">
        <v>0</v>
      </c>
      <c r="AG2900" s="122">
        <v>0</v>
      </c>
      <c r="AH2900" s="122">
        <v>0</v>
      </c>
      <c r="AI2900" s="122">
        <v>0</v>
      </c>
      <c r="AJ2900" s="122">
        <v>0</v>
      </c>
      <c r="AK2900" s="122">
        <v>0</v>
      </c>
      <c r="AL2900" s="122">
        <v>0</v>
      </c>
    </row>
    <row r="2901" spans="1:38" hidden="1" x14ac:dyDescent="0.25">
      <c r="A2901" s="122" t="s">
        <v>2036</v>
      </c>
      <c r="B2901" s="122">
        <v>1</v>
      </c>
      <c r="C2901" s="122" t="s">
        <v>2235</v>
      </c>
      <c r="D2901" s="122" t="s">
        <v>2155</v>
      </c>
      <c r="E2901" s="122">
        <v>53</v>
      </c>
      <c r="F2901" s="122">
        <v>0</v>
      </c>
      <c r="G2901" s="122">
        <v>0</v>
      </c>
      <c r="H2901" s="122">
        <v>0</v>
      </c>
      <c r="I2901" s="122">
        <v>0</v>
      </c>
      <c r="J2901" s="122">
        <v>0</v>
      </c>
      <c r="K2901" s="122">
        <v>0</v>
      </c>
      <c r="L2901" s="122">
        <v>0</v>
      </c>
      <c r="M2901" s="122">
        <v>0</v>
      </c>
      <c r="N2901" s="122">
        <v>0</v>
      </c>
      <c r="O2901" s="122">
        <v>0</v>
      </c>
      <c r="P2901" s="122">
        <v>0</v>
      </c>
      <c r="Q2901" s="122">
        <v>0</v>
      </c>
      <c r="R2901" s="122">
        <v>0</v>
      </c>
      <c r="S2901" s="122">
        <v>0</v>
      </c>
      <c r="T2901" s="122">
        <v>0</v>
      </c>
      <c r="U2901" s="122">
        <v>0</v>
      </c>
      <c r="V2901" s="122">
        <v>0</v>
      </c>
      <c r="W2901" s="122">
        <v>0</v>
      </c>
      <c r="X2901" s="122">
        <v>0</v>
      </c>
      <c r="Y2901" s="122">
        <v>0</v>
      </c>
      <c r="Z2901" s="122">
        <v>0</v>
      </c>
      <c r="AA2901" s="122">
        <v>0</v>
      </c>
      <c r="AB2901" s="122">
        <v>0</v>
      </c>
      <c r="AC2901" s="122">
        <v>0</v>
      </c>
      <c r="AD2901" s="122">
        <v>0</v>
      </c>
      <c r="AE2901" s="122">
        <v>0</v>
      </c>
      <c r="AF2901" s="122">
        <v>0</v>
      </c>
      <c r="AG2901" s="122">
        <v>0</v>
      </c>
      <c r="AH2901" s="122">
        <v>0</v>
      </c>
      <c r="AI2901" s="122">
        <v>0</v>
      </c>
      <c r="AJ2901" s="122">
        <v>0</v>
      </c>
      <c r="AK2901" s="122">
        <v>0</v>
      </c>
      <c r="AL2901" s="122">
        <v>0</v>
      </c>
    </row>
    <row r="2902" spans="1:38" hidden="1" x14ac:dyDescent="0.25">
      <c r="A2902" s="122" t="s">
        <v>2036</v>
      </c>
      <c r="B2902" s="122">
        <v>1</v>
      </c>
      <c r="C2902" s="122" t="s">
        <v>2235</v>
      </c>
      <c r="D2902" s="122" t="s">
        <v>2156</v>
      </c>
      <c r="E2902" s="122">
        <v>53</v>
      </c>
      <c r="F2902" s="122">
        <v>0</v>
      </c>
      <c r="G2902" s="122">
        <v>0</v>
      </c>
      <c r="H2902" s="122">
        <v>0</v>
      </c>
      <c r="I2902" s="122">
        <v>0</v>
      </c>
      <c r="J2902" s="122">
        <v>0</v>
      </c>
      <c r="K2902" s="122">
        <v>0</v>
      </c>
      <c r="L2902" s="122">
        <v>0</v>
      </c>
      <c r="M2902" s="122">
        <v>0</v>
      </c>
      <c r="N2902" s="122">
        <v>0</v>
      </c>
      <c r="O2902" s="122">
        <v>0</v>
      </c>
      <c r="P2902" s="122">
        <v>0</v>
      </c>
      <c r="Q2902" s="122">
        <v>0</v>
      </c>
      <c r="R2902" s="122">
        <v>0</v>
      </c>
      <c r="S2902" s="122">
        <v>0</v>
      </c>
      <c r="T2902" s="122">
        <v>0</v>
      </c>
      <c r="U2902" s="122">
        <v>0</v>
      </c>
      <c r="V2902" s="122">
        <v>0</v>
      </c>
      <c r="W2902" s="122">
        <v>0</v>
      </c>
      <c r="X2902" s="122">
        <v>0</v>
      </c>
      <c r="Y2902" s="122">
        <v>0</v>
      </c>
      <c r="Z2902" s="122">
        <v>0</v>
      </c>
      <c r="AA2902" s="122">
        <v>0</v>
      </c>
      <c r="AB2902" s="122">
        <v>0</v>
      </c>
      <c r="AC2902" s="122">
        <v>0</v>
      </c>
      <c r="AD2902" s="122">
        <v>0</v>
      </c>
      <c r="AE2902" s="122">
        <v>0</v>
      </c>
      <c r="AF2902" s="122">
        <v>0</v>
      </c>
      <c r="AG2902" s="122">
        <v>0</v>
      </c>
      <c r="AH2902" s="122">
        <v>0</v>
      </c>
      <c r="AI2902" s="122">
        <v>0</v>
      </c>
      <c r="AJ2902" s="122">
        <v>0</v>
      </c>
      <c r="AK2902" s="122">
        <v>0</v>
      </c>
      <c r="AL2902" s="122">
        <v>0</v>
      </c>
    </row>
    <row r="2903" spans="1:38" hidden="1" x14ac:dyDescent="0.25">
      <c r="A2903" s="122" t="s">
        <v>2036</v>
      </c>
      <c r="B2903" s="122">
        <v>1</v>
      </c>
      <c r="C2903" s="122" t="s">
        <v>2235</v>
      </c>
      <c r="D2903" s="122" t="s">
        <v>2178</v>
      </c>
      <c r="E2903" s="122">
        <v>53</v>
      </c>
      <c r="F2903" s="122">
        <v>0</v>
      </c>
      <c r="G2903" s="122">
        <v>0</v>
      </c>
      <c r="H2903" s="122">
        <v>0</v>
      </c>
      <c r="I2903" s="122">
        <v>0</v>
      </c>
      <c r="J2903" s="122">
        <v>0</v>
      </c>
      <c r="K2903" s="122">
        <v>0</v>
      </c>
      <c r="L2903" s="122">
        <v>0</v>
      </c>
      <c r="M2903" s="122">
        <v>0</v>
      </c>
      <c r="N2903" s="122">
        <v>0</v>
      </c>
      <c r="O2903" s="122">
        <v>0</v>
      </c>
      <c r="P2903" s="122">
        <v>0</v>
      </c>
      <c r="Q2903" s="122">
        <v>0</v>
      </c>
      <c r="R2903" s="122">
        <v>0</v>
      </c>
      <c r="S2903" s="122">
        <v>0</v>
      </c>
      <c r="T2903" s="122">
        <v>0</v>
      </c>
      <c r="U2903" s="122">
        <v>0</v>
      </c>
      <c r="V2903" s="122">
        <v>0</v>
      </c>
      <c r="W2903" s="122">
        <v>0</v>
      </c>
      <c r="X2903" s="122">
        <v>0</v>
      </c>
      <c r="Y2903" s="122">
        <v>0</v>
      </c>
      <c r="Z2903" s="122">
        <v>0</v>
      </c>
      <c r="AA2903" s="122">
        <v>0</v>
      </c>
      <c r="AB2903" s="122">
        <v>0</v>
      </c>
      <c r="AC2903" s="122">
        <v>0</v>
      </c>
      <c r="AD2903" s="122">
        <v>0</v>
      </c>
      <c r="AE2903" s="122">
        <v>0</v>
      </c>
      <c r="AF2903" s="122">
        <v>0</v>
      </c>
      <c r="AG2903" s="122">
        <v>0</v>
      </c>
      <c r="AH2903" s="122">
        <v>0</v>
      </c>
      <c r="AI2903" s="122">
        <v>0</v>
      </c>
      <c r="AJ2903" s="122">
        <v>0</v>
      </c>
      <c r="AK2903" s="122">
        <v>0</v>
      </c>
      <c r="AL2903" s="122">
        <v>0</v>
      </c>
    </row>
    <row r="2904" spans="1:38" hidden="1" x14ac:dyDescent="0.25">
      <c r="A2904" s="122" t="s">
        <v>2036</v>
      </c>
      <c r="B2904" s="122">
        <v>1</v>
      </c>
      <c r="C2904" s="122" t="s">
        <v>2235</v>
      </c>
      <c r="D2904" s="122" t="s">
        <v>2157</v>
      </c>
      <c r="E2904" s="122">
        <v>53</v>
      </c>
      <c r="F2904" s="122">
        <v>0</v>
      </c>
      <c r="G2904" s="122">
        <v>0</v>
      </c>
      <c r="H2904" s="122">
        <v>0</v>
      </c>
      <c r="I2904" s="122">
        <v>0</v>
      </c>
      <c r="J2904" s="122">
        <v>0</v>
      </c>
      <c r="K2904" s="122">
        <v>0</v>
      </c>
      <c r="L2904" s="122">
        <v>0</v>
      </c>
      <c r="M2904" s="122">
        <v>0</v>
      </c>
      <c r="N2904" s="122">
        <v>0</v>
      </c>
      <c r="O2904" s="122">
        <v>0</v>
      </c>
      <c r="P2904" s="122">
        <v>0</v>
      </c>
      <c r="Q2904" s="122">
        <v>0</v>
      </c>
      <c r="R2904" s="122">
        <v>0</v>
      </c>
      <c r="S2904" s="122">
        <v>0</v>
      </c>
      <c r="T2904" s="122">
        <v>0</v>
      </c>
      <c r="U2904" s="122">
        <v>0</v>
      </c>
      <c r="V2904" s="122">
        <v>0</v>
      </c>
      <c r="W2904" s="122">
        <v>0</v>
      </c>
      <c r="X2904" s="122">
        <v>0</v>
      </c>
      <c r="Y2904" s="122">
        <v>0</v>
      </c>
      <c r="Z2904" s="122">
        <v>0</v>
      </c>
      <c r="AA2904" s="122">
        <v>0</v>
      </c>
      <c r="AB2904" s="122">
        <v>0</v>
      </c>
      <c r="AC2904" s="122">
        <v>0</v>
      </c>
      <c r="AD2904" s="122">
        <v>0</v>
      </c>
      <c r="AE2904" s="122">
        <v>0</v>
      </c>
      <c r="AF2904" s="122">
        <v>0</v>
      </c>
      <c r="AG2904" s="122">
        <v>0</v>
      </c>
      <c r="AH2904" s="122">
        <v>0</v>
      </c>
      <c r="AI2904" s="122">
        <v>0</v>
      </c>
      <c r="AJ2904" s="122">
        <v>0</v>
      </c>
      <c r="AK2904" s="122">
        <v>0</v>
      </c>
      <c r="AL2904" s="122">
        <v>0</v>
      </c>
    </row>
    <row r="2905" spans="1:38" hidden="1" x14ac:dyDescent="0.25">
      <c r="A2905" s="122" t="s">
        <v>2036</v>
      </c>
      <c r="B2905" s="122">
        <v>1</v>
      </c>
      <c r="C2905" s="122" t="s">
        <v>2235</v>
      </c>
      <c r="D2905" s="122" t="s">
        <v>2158</v>
      </c>
      <c r="E2905" s="122">
        <v>53</v>
      </c>
      <c r="F2905" s="122">
        <v>0</v>
      </c>
      <c r="G2905" s="122">
        <v>0</v>
      </c>
      <c r="H2905" s="122">
        <v>0</v>
      </c>
      <c r="I2905" s="122">
        <v>0</v>
      </c>
      <c r="J2905" s="122">
        <v>0</v>
      </c>
      <c r="K2905" s="122">
        <v>0</v>
      </c>
      <c r="L2905" s="122">
        <v>0</v>
      </c>
      <c r="M2905" s="122">
        <v>0</v>
      </c>
      <c r="N2905" s="122">
        <v>0</v>
      </c>
      <c r="O2905" s="122">
        <v>0</v>
      </c>
      <c r="P2905" s="122">
        <v>0</v>
      </c>
      <c r="Q2905" s="122">
        <v>0</v>
      </c>
      <c r="R2905" s="122">
        <v>0</v>
      </c>
      <c r="S2905" s="122">
        <v>0</v>
      </c>
      <c r="T2905" s="122">
        <v>0</v>
      </c>
      <c r="U2905" s="122">
        <v>0</v>
      </c>
      <c r="V2905" s="122">
        <v>0</v>
      </c>
      <c r="W2905" s="122">
        <v>0</v>
      </c>
      <c r="X2905" s="122">
        <v>0</v>
      </c>
      <c r="Y2905" s="122">
        <v>0</v>
      </c>
      <c r="Z2905" s="122">
        <v>0</v>
      </c>
      <c r="AA2905" s="122">
        <v>0</v>
      </c>
      <c r="AB2905" s="122">
        <v>0</v>
      </c>
      <c r="AC2905" s="122">
        <v>0</v>
      </c>
      <c r="AD2905" s="122">
        <v>0</v>
      </c>
      <c r="AE2905" s="122">
        <v>0</v>
      </c>
      <c r="AF2905" s="122">
        <v>0</v>
      </c>
      <c r="AG2905" s="122">
        <v>0</v>
      </c>
      <c r="AH2905" s="122">
        <v>0</v>
      </c>
      <c r="AI2905" s="122">
        <v>0</v>
      </c>
      <c r="AJ2905" s="122">
        <v>0</v>
      </c>
      <c r="AK2905" s="122">
        <v>0</v>
      </c>
      <c r="AL2905" s="122">
        <v>0</v>
      </c>
    </row>
    <row r="2906" spans="1:38" hidden="1" x14ac:dyDescent="0.25">
      <c r="A2906" s="122" t="s">
        <v>2036</v>
      </c>
      <c r="B2906" s="122">
        <v>1</v>
      </c>
      <c r="C2906" s="122" t="s">
        <v>2235</v>
      </c>
      <c r="D2906" s="122" t="s">
        <v>2159</v>
      </c>
      <c r="E2906" s="122">
        <v>53</v>
      </c>
      <c r="F2906" s="122">
        <v>0</v>
      </c>
      <c r="G2906" s="122">
        <v>0</v>
      </c>
      <c r="H2906" s="122">
        <v>0</v>
      </c>
      <c r="I2906" s="122">
        <v>0</v>
      </c>
      <c r="J2906" s="122">
        <v>0</v>
      </c>
      <c r="K2906" s="122">
        <v>0</v>
      </c>
      <c r="L2906" s="122">
        <v>0</v>
      </c>
      <c r="M2906" s="122">
        <v>0</v>
      </c>
      <c r="N2906" s="122">
        <v>0</v>
      </c>
      <c r="O2906" s="122">
        <v>0</v>
      </c>
      <c r="P2906" s="122">
        <v>0</v>
      </c>
      <c r="Q2906" s="122">
        <v>0</v>
      </c>
      <c r="R2906" s="122">
        <v>0</v>
      </c>
      <c r="S2906" s="122">
        <v>0</v>
      </c>
      <c r="T2906" s="122">
        <v>0</v>
      </c>
      <c r="U2906" s="122">
        <v>0</v>
      </c>
      <c r="V2906" s="122">
        <v>0</v>
      </c>
      <c r="W2906" s="122">
        <v>0</v>
      </c>
      <c r="X2906" s="122">
        <v>0</v>
      </c>
      <c r="Y2906" s="122">
        <v>0</v>
      </c>
      <c r="Z2906" s="122">
        <v>0</v>
      </c>
      <c r="AA2906" s="122">
        <v>0</v>
      </c>
      <c r="AB2906" s="122">
        <v>0</v>
      </c>
      <c r="AC2906" s="122">
        <v>0</v>
      </c>
      <c r="AD2906" s="122">
        <v>0</v>
      </c>
      <c r="AE2906" s="122">
        <v>0</v>
      </c>
      <c r="AF2906" s="122">
        <v>0</v>
      </c>
      <c r="AG2906" s="122">
        <v>0</v>
      </c>
      <c r="AH2906" s="122">
        <v>0</v>
      </c>
      <c r="AI2906" s="122">
        <v>0</v>
      </c>
      <c r="AJ2906" s="122">
        <v>0</v>
      </c>
      <c r="AK2906" s="122">
        <v>0</v>
      </c>
      <c r="AL2906" s="122">
        <v>0</v>
      </c>
    </row>
    <row r="2907" spans="1:38" hidden="1" x14ac:dyDescent="0.25">
      <c r="A2907" s="122" t="s">
        <v>2036</v>
      </c>
      <c r="B2907" s="122">
        <v>1</v>
      </c>
      <c r="C2907" s="122" t="s">
        <v>2235</v>
      </c>
      <c r="D2907" s="122" t="s">
        <v>2160</v>
      </c>
      <c r="E2907" s="122">
        <v>53</v>
      </c>
      <c r="F2907" s="122">
        <v>0</v>
      </c>
      <c r="G2907" s="122">
        <v>0</v>
      </c>
      <c r="H2907" s="122">
        <v>0</v>
      </c>
      <c r="I2907" s="122">
        <v>0</v>
      </c>
      <c r="J2907" s="122">
        <v>0</v>
      </c>
      <c r="K2907" s="122">
        <v>0</v>
      </c>
      <c r="L2907" s="122">
        <v>0</v>
      </c>
      <c r="M2907" s="122">
        <v>0</v>
      </c>
      <c r="N2907" s="122">
        <v>0</v>
      </c>
      <c r="O2907" s="122">
        <v>0</v>
      </c>
      <c r="P2907" s="122">
        <v>0</v>
      </c>
      <c r="Q2907" s="122">
        <v>0</v>
      </c>
      <c r="R2907" s="122">
        <v>0</v>
      </c>
      <c r="S2907" s="122">
        <v>0</v>
      </c>
      <c r="T2907" s="122">
        <v>0</v>
      </c>
      <c r="U2907" s="122">
        <v>0</v>
      </c>
      <c r="V2907" s="122">
        <v>0</v>
      </c>
      <c r="W2907" s="122">
        <v>0</v>
      </c>
      <c r="X2907" s="122">
        <v>0</v>
      </c>
      <c r="Y2907" s="122">
        <v>0</v>
      </c>
      <c r="Z2907" s="122">
        <v>0</v>
      </c>
      <c r="AA2907" s="122">
        <v>0</v>
      </c>
      <c r="AB2907" s="122">
        <v>0</v>
      </c>
      <c r="AC2907" s="122">
        <v>0</v>
      </c>
      <c r="AD2907" s="122">
        <v>0</v>
      </c>
      <c r="AE2907" s="122">
        <v>0</v>
      </c>
      <c r="AF2907" s="122">
        <v>0</v>
      </c>
      <c r="AG2907" s="122">
        <v>0</v>
      </c>
      <c r="AH2907" s="122">
        <v>0</v>
      </c>
      <c r="AI2907" s="122">
        <v>0</v>
      </c>
      <c r="AJ2907" s="122">
        <v>0</v>
      </c>
      <c r="AK2907" s="122">
        <v>0</v>
      </c>
      <c r="AL2907" s="122">
        <v>0</v>
      </c>
    </row>
    <row r="2908" spans="1:38" hidden="1" x14ac:dyDescent="0.25">
      <c r="A2908" s="122" t="s">
        <v>2036</v>
      </c>
      <c r="B2908" s="122">
        <v>1</v>
      </c>
      <c r="C2908" s="122" t="s">
        <v>2235</v>
      </c>
      <c r="D2908" s="122" t="s">
        <v>2161</v>
      </c>
      <c r="E2908" s="122">
        <v>53</v>
      </c>
      <c r="F2908" s="122">
        <v>0</v>
      </c>
      <c r="G2908" s="122">
        <v>0</v>
      </c>
      <c r="H2908" s="122">
        <v>0</v>
      </c>
      <c r="I2908" s="122">
        <v>0</v>
      </c>
      <c r="J2908" s="122">
        <v>0</v>
      </c>
      <c r="K2908" s="122">
        <v>0</v>
      </c>
      <c r="L2908" s="122">
        <v>0</v>
      </c>
      <c r="M2908" s="122">
        <v>0</v>
      </c>
      <c r="N2908" s="122">
        <v>0</v>
      </c>
      <c r="O2908" s="122">
        <v>0</v>
      </c>
      <c r="P2908" s="122">
        <v>0</v>
      </c>
      <c r="Q2908" s="122">
        <v>0</v>
      </c>
      <c r="R2908" s="122">
        <v>0</v>
      </c>
      <c r="S2908" s="122">
        <v>0</v>
      </c>
      <c r="T2908" s="122">
        <v>0</v>
      </c>
      <c r="U2908" s="122">
        <v>0</v>
      </c>
      <c r="V2908" s="122">
        <v>0</v>
      </c>
      <c r="W2908" s="122">
        <v>0</v>
      </c>
      <c r="X2908" s="122">
        <v>0</v>
      </c>
      <c r="Y2908" s="122">
        <v>0</v>
      </c>
      <c r="Z2908" s="122">
        <v>0</v>
      </c>
      <c r="AA2908" s="122">
        <v>0</v>
      </c>
      <c r="AB2908" s="122">
        <v>0</v>
      </c>
      <c r="AC2908" s="122">
        <v>0</v>
      </c>
      <c r="AD2908" s="122">
        <v>0</v>
      </c>
      <c r="AE2908" s="122">
        <v>0</v>
      </c>
      <c r="AF2908" s="122">
        <v>0</v>
      </c>
      <c r="AG2908" s="122">
        <v>0</v>
      </c>
      <c r="AH2908" s="122">
        <v>0</v>
      </c>
      <c r="AI2908" s="122">
        <v>0</v>
      </c>
      <c r="AJ2908" s="122">
        <v>0</v>
      </c>
      <c r="AK2908" s="122">
        <v>0</v>
      </c>
      <c r="AL2908" s="122">
        <v>0</v>
      </c>
    </row>
    <row r="2909" spans="1:38" hidden="1" x14ac:dyDescent="0.25">
      <c r="A2909" s="122" t="s">
        <v>2036</v>
      </c>
      <c r="B2909" s="122">
        <v>1</v>
      </c>
      <c r="C2909" s="122" t="s">
        <v>2235</v>
      </c>
      <c r="D2909" s="122" t="s">
        <v>2179</v>
      </c>
      <c r="E2909" s="122">
        <v>53</v>
      </c>
      <c r="F2909" s="122">
        <v>0</v>
      </c>
      <c r="G2909" s="122">
        <v>0</v>
      </c>
      <c r="H2909" s="122">
        <v>0</v>
      </c>
      <c r="I2909" s="122">
        <v>0</v>
      </c>
      <c r="J2909" s="122">
        <v>0</v>
      </c>
      <c r="K2909" s="122">
        <v>0</v>
      </c>
      <c r="L2909" s="122">
        <v>0</v>
      </c>
      <c r="M2909" s="122">
        <v>0</v>
      </c>
      <c r="N2909" s="122">
        <v>0</v>
      </c>
      <c r="O2909" s="122">
        <v>0</v>
      </c>
      <c r="P2909" s="122">
        <v>0</v>
      </c>
      <c r="Q2909" s="122">
        <v>0</v>
      </c>
      <c r="R2909" s="122">
        <v>0</v>
      </c>
      <c r="S2909" s="122">
        <v>0</v>
      </c>
      <c r="T2909" s="122">
        <v>0</v>
      </c>
      <c r="U2909" s="122">
        <v>0</v>
      </c>
      <c r="V2909" s="122">
        <v>0</v>
      </c>
      <c r="W2909" s="122">
        <v>0</v>
      </c>
      <c r="X2909" s="122">
        <v>0</v>
      </c>
      <c r="Y2909" s="122">
        <v>0</v>
      </c>
      <c r="Z2909" s="122">
        <v>0</v>
      </c>
      <c r="AA2909" s="122">
        <v>0</v>
      </c>
      <c r="AB2909" s="122">
        <v>0</v>
      </c>
      <c r="AC2909" s="122">
        <v>0</v>
      </c>
      <c r="AD2909" s="122">
        <v>0</v>
      </c>
      <c r="AE2909" s="122">
        <v>0</v>
      </c>
      <c r="AF2909" s="122">
        <v>0</v>
      </c>
      <c r="AG2909" s="122">
        <v>0</v>
      </c>
      <c r="AH2909" s="122">
        <v>0</v>
      </c>
      <c r="AI2909" s="122">
        <v>0</v>
      </c>
      <c r="AJ2909" s="122">
        <v>0</v>
      </c>
      <c r="AK2909" s="122">
        <v>0</v>
      </c>
      <c r="AL2909" s="122">
        <v>0</v>
      </c>
    </row>
    <row r="2910" spans="1:38" hidden="1" x14ac:dyDescent="0.25">
      <c r="A2910" s="122" t="s">
        <v>2036</v>
      </c>
      <c r="B2910" s="122">
        <v>1</v>
      </c>
      <c r="C2910" s="122" t="s">
        <v>2235</v>
      </c>
      <c r="D2910" s="122" t="s">
        <v>2162</v>
      </c>
      <c r="E2910" s="122">
        <v>53</v>
      </c>
      <c r="F2910" s="122">
        <v>0</v>
      </c>
      <c r="G2910" s="122">
        <v>0</v>
      </c>
      <c r="H2910" s="122">
        <v>0</v>
      </c>
      <c r="I2910" s="122">
        <v>0</v>
      </c>
      <c r="J2910" s="122">
        <v>0</v>
      </c>
      <c r="K2910" s="122">
        <v>0</v>
      </c>
      <c r="L2910" s="122">
        <v>0</v>
      </c>
      <c r="M2910" s="122">
        <v>0</v>
      </c>
      <c r="N2910" s="122">
        <v>0</v>
      </c>
      <c r="O2910" s="122">
        <v>0</v>
      </c>
      <c r="P2910" s="122">
        <v>0</v>
      </c>
      <c r="Q2910" s="122">
        <v>0</v>
      </c>
      <c r="R2910" s="122">
        <v>0</v>
      </c>
      <c r="S2910" s="122">
        <v>0</v>
      </c>
      <c r="T2910" s="122">
        <v>0</v>
      </c>
      <c r="U2910" s="122">
        <v>0</v>
      </c>
      <c r="V2910" s="122">
        <v>0</v>
      </c>
      <c r="W2910" s="122">
        <v>0</v>
      </c>
      <c r="X2910" s="122">
        <v>0</v>
      </c>
      <c r="Y2910" s="122">
        <v>0</v>
      </c>
      <c r="Z2910" s="122">
        <v>0</v>
      </c>
      <c r="AA2910" s="122">
        <v>0</v>
      </c>
      <c r="AB2910" s="122">
        <v>0</v>
      </c>
      <c r="AC2910" s="122">
        <v>0</v>
      </c>
      <c r="AD2910" s="122">
        <v>0</v>
      </c>
      <c r="AE2910" s="122">
        <v>0</v>
      </c>
      <c r="AF2910" s="122">
        <v>0</v>
      </c>
      <c r="AG2910" s="122">
        <v>0</v>
      </c>
      <c r="AH2910" s="122">
        <v>0</v>
      </c>
      <c r="AI2910" s="122">
        <v>0</v>
      </c>
      <c r="AJ2910" s="122">
        <v>0</v>
      </c>
      <c r="AK2910" s="122">
        <v>0</v>
      </c>
      <c r="AL2910" s="122">
        <v>0</v>
      </c>
    </row>
    <row r="2911" spans="1:38" hidden="1" x14ac:dyDescent="0.25">
      <c r="A2911" s="122" t="s">
        <v>2036</v>
      </c>
      <c r="B2911" s="122">
        <v>1</v>
      </c>
      <c r="C2911" s="122" t="s">
        <v>2235</v>
      </c>
      <c r="D2911" s="122" t="s">
        <v>2163</v>
      </c>
      <c r="E2911" s="122">
        <v>53</v>
      </c>
      <c r="F2911" s="122">
        <v>0</v>
      </c>
      <c r="G2911" s="122">
        <v>0</v>
      </c>
      <c r="H2911" s="122">
        <v>0</v>
      </c>
      <c r="I2911" s="122">
        <v>0</v>
      </c>
      <c r="J2911" s="122">
        <v>0</v>
      </c>
      <c r="K2911" s="122">
        <v>0</v>
      </c>
      <c r="L2911" s="122">
        <v>0</v>
      </c>
      <c r="M2911" s="122">
        <v>0</v>
      </c>
      <c r="N2911" s="122">
        <v>0</v>
      </c>
      <c r="O2911" s="122">
        <v>0</v>
      </c>
      <c r="P2911" s="122">
        <v>0</v>
      </c>
      <c r="Q2911" s="122">
        <v>0</v>
      </c>
      <c r="R2911" s="122">
        <v>0</v>
      </c>
      <c r="S2911" s="122">
        <v>0</v>
      </c>
      <c r="T2911" s="122">
        <v>0</v>
      </c>
      <c r="U2911" s="122">
        <v>0</v>
      </c>
      <c r="V2911" s="122">
        <v>0</v>
      </c>
      <c r="W2911" s="122">
        <v>0</v>
      </c>
      <c r="X2911" s="122">
        <v>0</v>
      </c>
      <c r="Y2911" s="122">
        <v>0</v>
      </c>
      <c r="Z2911" s="122">
        <v>0</v>
      </c>
      <c r="AA2911" s="122">
        <v>0</v>
      </c>
      <c r="AB2911" s="122">
        <v>0</v>
      </c>
      <c r="AC2911" s="122">
        <v>0</v>
      </c>
      <c r="AD2911" s="122">
        <v>0</v>
      </c>
      <c r="AE2911" s="122">
        <v>0</v>
      </c>
      <c r="AF2911" s="122">
        <v>0</v>
      </c>
      <c r="AG2911" s="122">
        <v>0</v>
      </c>
      <c r="AH2911" s="122">
        <v>0</v>
      </c>
      <c r="AI2911" s="122">
        <v>0</v>
      </c>
      <c r="AJ2911" s="122">
        <v>0</v>
      </c>
      <c r="AK2911" s="122">
        <v>0</v>
      </c>
      <c r="AL2911" s="122">
        <v>0</v>
      </c>
    </row>
    <row r="2912" spans="1:38" hidden="1" x14ac:dyDescent="0.25">
      <c r="A2912" s="122" t="s">
        <v>2036</v>
      </c>
      <c r="B2912" s="122">
        <v>1</v>
      </c>
      <c r="C2912" s="122" t="s">
        <v>2235</v>
      </c>
      <c r="D2912" s="122" t="s">
        <v>2180</v>
      </c>
      <c r="E2912" s="122">
        <v>53</v>
      </c>
      <c r="F2912" s="122">
        <v>0</v>
      </c>
      <c r="G2912" s="122">
        <v>0</v>
      </c>
      <c r="H2912" s="122">
        <v>0</v>
      </c>
      <c r="I2912" s="122">
        <v>0</v>
      </c>
      <c r="J2912" s="122">
        <v>0</v>
      </c>
      <c r="K2912" s="122">
        <v>0</v>
      </c>
      <c r="L2912" s="122">
        <v>0</v>
      </c>
      <c r="M2912" s="122">
        <v>0</v>
      </c>
      <c r="N2912" s="122">
        <v>0</v>
      </c>
      <c r="O2912" s="122">
        <v>0</v>
      </c>
      <c r="P2912" s="122">
        <v>0</v>
      </c>
      <c r="Q2912" s="122">
        <v>0</v>
      </c>
      <c r="R2912" s="122">
        <v>0</v>
      </c>
      <c r="S2912" s="122">
        <v>0</v>
      </c>
      <c r="T2912" s="122">
        <v>0</v>
      </c>
      <c r="U2912" s="122">
        <v>0</v>
      </c>
      <c r="V2912" s="122">
        <v>0</v>
      </c>
      <c r="W2912" s="122">
        <v>0</v>
      </c>
      <c r="X2912" s="122">
        <v>0</v>
      </c>
      <c r="Y2912" s="122">
        <v>0</v>
      </c>
      <c r="Z2912" s="122">
        <v>0</v>
      </c>
      <c r="AA2912" s="122">
        <v>0</v>
      </c>
      <c r="AB2912" s="122">
        <v>0</v>
      </c>
      <c r="AC2912" s="122">
        <v>0</v>
      </c>
      <c r="AD2912" s="122">
        <v>0</v>
      </c>
      <c r="AE2912" s="122">
        <v>0</v>
      </c>
      <c r="AF2912" s="122">
        <v>0</v>
      </c>
      <c r="AG2912" s="122">
        <v>0</v>
      </c>
      <c r="AH2912" s="122">
        <v>0</v>
      </c>
      <c r="AI2912" s="122">
        <v>0</v>
      </c>
      <c r="AJ2912" s="122">
        <v>0</v>
      </c>
      <c r="AK2912" s="122">
        <v>0</v>
      </c>
      <c r="AL2912" s="122">
        <v>0</v>
      </c>
    </row>
    <row r="2913" spans="1:38" hidden="1" x14ac:dyDescent="0.25">
      <c r="A2913" s="122" t="s">
        <v>2036</v>
      </c>
      <c r="B2913" s="122">
        <v>1</v>
      </c>
      <c r="C2913" s="122" t="s">
        <v>2235</v>
      </c>
      <c r="D2913" s="122" t="s">
        <v>2164</v>
      </c>
      <c r="E2913" s="122">
        <v>53</v>
      </c>
      <c r="F2913" s="122">
        <v>0</v>
      </c>
      <c r="G2913" s="122">
        <v>0</v>
      </c>
      <c r="H2913" s="122">
        <v>0</v>
      </c>
      <c r="I2913" s="122">
        <v>0</v>
      </c>
      <c r="J2913" s="122">
        <v>0</v>
      </c>
      <c r="K2913" s="122">
        <v>0</v>
      </c>
      <c r="L2913" s="122">
        <v>0</v>
      </c>
      <c r="M2913" s="122">
        <v>0</v>
      </c>
      <c r="N2913" s="122">
        <v>0</v>
      </c>
      <c r="O2913" s="122">
        <v>0</v>
      </c>
      <c r="P2913" s="122">
        <v>0</v>
      </c>
      <c r="Q2913" s="122">
        <v>0</v>
      </c>
      <c r="R2913" s="122">
        <v>0</v>
      </c>
      <c r="S2913" s="122">
        <v>0</v>
      </c>
      <c r="T2913" s="122">
        <v>0</v>
      </c>
      <c r="U2913" s="122">
        <v>0</v>
      </c>
      <c r="V2913" s="122">
        <v>0</v>
      </c>
      <c r="W2913" s="122">
        <v>0</v>
      </c>
      <c r="X2913" s="122">
        <v>0</v>
      </c>
      <c r="Y2913" s="122">
        <v>0</v>
      </c>
      <c r="Z2913" s="122">
        <v>0</v>
      </c>
      <c r="AA2913" s="122">
        <v>0</v>
      </c>
      <c r="AB2913" s="122">
        <v>0</v>
      </c>
      <c r="AC2913" s="122">
        <v>0</v>
      </c>
      <c r="AD2913" s="122">
        <v>0</v>
      </c>
      <c r="AE2913" s="122">
        <v>0</v>
      </c>
      <c r="AF2913" s="122">
        <v>0</v>
      </c>
      <c r="AG2913" s="122">
        <v>0</v>
      </c>
      <c r="AH2913" s="122">
        <v>0</v>
      </c>
      <c r="AI2913" s="122">
        <v>0</v>
      </c>
      <c r="AJ2913" s="122">
        <v>0</v>
      </c>
      <c r="AK2913" s="122">
        <v>0</v>
      </c>
      <c r="AL2913" s="122">
        <v>0</v>
      </c>
    </row>
    <row r="2914" spans="1:38" hidden="1" x14ac:dyDescent="0.25">
      <c r="A2914" s="122" t="s">
        <v>2036</v>
      </c>
      <c r="B2914" s="122">
        <v>1</v>
      </c>
      <c r="C2914" s="122" t="s">
        <v>2235</v>
      </c>
      <c r="D2914" s="122" t="s">
        <v>2165</v>
      </c>
      <c r="E2914" s="122">
        <v>53</v>
      </c>
      <c r="F2914" s="122">
        <v>0</v>
      </c>
      <c r="G2914" s="122">
        <v>0</v>
      </c>
      <c r="H2914" s="122">
        <v>0</v>
      </c>
      <c r="I2914" s="122">
        <v>0</v>
      </c>
      <c r="J2914" s="122">
        <v>0</v>
      </c>
      <c r="K2914" s="122">
        <v>0</v>
      </c>
      <c r="L2914" s="122">
        <v>0</v>
      </c>
      <c r="M2914" s="122">
        <v>0</v>
      </c>
      <c r="N2914" s="122">
        <v>0</v>
      </c>
      <c r="O2914" s="122">
        <v>0</v>
      </c>
      <c r="P2914" s="122">
        <v>0</v>
      </c>
      <c r="Q2914" s="122">
        <v>0</v>
      </c>
      <c r="R2914" s="122">
        <v>0</v>
      </c>
      <c r="S2914" s="122">
        <v>0</v>
      </c>
      <c r="T2914" s="122">
        <v>0</v>
      </c>
      <c r="U2914" s="122">
        <v>0</v>
      </c>
      <c r="V2914" s="122">
        <v>0</v>
      </c>
      <c r="W2914" s="122">
        <v>0</v>
      </c>
      <c r="X2914" s="122">
        <v>0</v>
      </c>
      <c r="Y2914" s="122">
        <v>0</v>
      </c>
      <c r="Z2914" s="122">
        <v>0</v>
      </c>
      <c r="AA2914" s="122">
        <v>0</v>
      </c>
      <c r="AB2914" s="122">
        <v>0</v>
      </c>
      <c r="AC2914" s="122">
        <v>0</v>
      </c>
      <c r="AD2914" s="122">
        <v>0</v>
      </c>
      <c r="AE2914" s="122">
        <v>0</v>
      </c>
      <c r="AF2914" s="122">
        <v>0</v>
      </c>
      <c r="AG2914" s="122">
        <v>0</v>
      </c>
      <c r="AH2914" s="122">
        <v>0</v>
      </c>
      <c r="AI2914" s="122">
        <v>0</v>
      </c>
      <c r="AJ2914" s="122">
        <v>0</v>
      </c>
      <c r="AK2914" s="122">
        <v>0</v>
      </c>
      <c r="AL2914" s="122">
        <v>0</v>
      </c>
    </row>
    <row r="2915" spans="1:38" hidden="1" x14ac:dyDescent="0.25">
      <c r="A2915" s="122" t="s">
        <v>2036</v>
      </c>
      <c r="B2915" s="122">
        <v>1</v>
      </c>
      <c r="C2915" s="122" t="s">
        <v>2235</v>
      </c>
      <c r="D2915" s="122" t="s">
        <v>2166</v>
      </c>
      <c r="E2915" s="122">
        <v>53</v>
      </c>
      <c r="F2915" s="122">
        <v>0</v>
      </c>
      <c r="G2915" s="122">
        <v>0</v>
      </c>
      <c r="H2915" s="122">
        <v>0</v>
      </c>
      <c r="I2915" s="122">
        <v>0</v>
      </c>
      <c r="J2915" s="122">
        <v>0</v>
      </c>
      <c r="K2915" s="122">
        <v>0</v>
      </c>
      <c r="L2915" s="122">
        <v>0</v>
      </c>
      <c r="M2915" s="122">
        <v>0</v>
      </c>
      <c r="N2915" s="122">
        <v>0</v>
      </c>
      <c r="O2915" s="122">
        <v>0</v>
      </c>
      <c r="P2915" s="122">
        <v>0</v>
      </c>
      <c r="Q2915" s="122">
        <v>0</v>
      </c>
      <c r="R2915" s="122">
        <v>0</v>
      </c>
      <c r="S2915" s="122">
        <v>0</v>
      </c>
      <c r="T2915" s="122">
        <v>0</v>
      </c>
      <c r="U2915" s="122">
        <v>0</v>
      </c>
      <c r="V2915" s="122">
        <v>0</v>
      </c>
      <c r="W2915" s="122">
        <v>0</v>
      </c>
      <c r="X2915" s="122">
        <v>0</v>
      </c>
      <c r="Y2915" s="122">
        <v>0</v>
      </c>
      <c r="Z2915" s="122">
        <v>0</v>
      </c>
      <c r="AA2915" s="122">
        <v>0</v>
      </c>
      <c r="AB2915" s="122">
        <v>0</v>
      </c>
      <c r="AC2915" s="122">
        <v>0</v>
      </c>
      <c r="AD2915" s="122">
        <v>0</v>
      </c>
      <c r="AE2915" s="122">
        <v>0</v>
      </c>
      <c r="AF2915" s="122">
        <v>0</v>
      </c>
      <c r="AG2915" s="122">
        <v>0</v>
      </c>
      <c r="AH2915" s="122">
        <v>0</v>
      </c>
      <c r="AI2915" s="122">
        <v>0</v>
      </c>
      <c r="AJ2915" s="122">
        <v>0</v>
      </c>
      <c r="AK2915" s="122">
        <v>0</v>
      </c>
      <c r="AL2915" s="122">
        <v>0</v>
      </c>
    </row>
    <row r="2916" spans="1:38" hidden="1" x14ac:dyDescent="0.25">
      <c r="A2916" s="122" t="s">
        <v>2036</v>
      </c>
      <c r="B2916" s="122">
        <v>1</v>
      </c>
      <c r="C2916" s="122" t="s">
        <v>2235</v>
      </c>
      <c r="D2916" s="122" t="s">
        <v>2167</v>
      </c>
      <c r="E2916" s="122">
        <v>53</v>
      </c>
      <c r="F2916" s="122">
        <v>0</v>
      </c>
      <c r="G2916" s="122">
        <v>0</v>
      </c>
      <c r="H2916" s="122">
        <v>0</v>
      </c>
      <c r="I2916" s="122">
        <v>0</v>
      </c>
      <c r="J2916" s="122">
        <v>0</v>
      </c>
      <c r="K2916" s="122">
        <v>0</v>
      </c>
      <c r="L2916" s="122">
        <v>0</v>
      </c>
      <c r="M2916" s="122">
        <v>0</v>
      </c>
      <c r="N2916" s="122">
        <v>0</v>
      </c>
      <c r="O2916" s="122">
        <v>0</v>
      </c>
      <c r="P2916" s="122">
        <v>0</v>
      </c>
      <c r="Q2916" s="122">
        <v>0</v>
      </c>
      <c r="R2916" s="122">
        <v>0</v>
      </c>
      <c r="S2916" s="122">
        <v>0</v>
      </c>
      <c r="T2916" s="122">
        <v>0</v>
      </c>
      <c r="U2916" s="122">
        <v>0</v>
      </c>
      <c r="V2916" s="122">
        <v>0</v>
      </c>
      <c r="W2916" s="122">
        <v>0</v>
      </c>
      <c r="X2916" s="122">
        <v>0</v>
      </c>
      <c r="Y2916" s="122">
        <v>0</v>
      </c>
      <c r="Z2916" s="122">
        <v>0</v>
      </c>
      <c r="AA2916" s="122">
        <v>0</v>
      </c>
      <c r="AB2916" s="122">
        <v>0</v>
      </c>
      <c r="AC2916" s="122">
        <v>0</v>
      </c>
      <c r="AD2916" s="122">
        <v>0</v>
      </c>
      <c r="AE2916" s="122">
        <v>0</v>
      </c>
      <c r="AF2916" s="122">
        <v>0</v>
      </c>
      <c r="AG2916" s="122">
        <v>0</v>
      </c>
      <c r="AH2916" s="122">
        <v>0</v>
      </c>
      <c r="AI2916" s="122">
        <v>0</v>
      </c>
      <c r="AJ2916" s="122">
        <v>0</v>
      </c>
      <c r="AK2916" s="122">
        <v>0</v>
      </c>
      <c r="AL2916" s="122">
        <v>0</v>
      </c>
    </row>
    <row r="2917" spans="1:38" hidden="1" x14ac:dyDescent="0.25">
      <c r="A2917" s="122" t="s">
        <v>2036</v>
      </c>
      <c r="B2917" s="122">
        <v>1</v>
      </c>
      <c r="C2917" s="122" t="s">
        <v>2235</v>
      </c>
      <c r="D2917" s="122" t="s">
        <v>2168</v>
      </c>
      <c r="E2917" s="122">
        <v>53</v>
      </c>
      <c r="F2917" s="122">
        <v>0</v>
      </c>
      <c r="G2917" s="122">
        <v>0</v>
      </c>
      <c r="H2917" s="122">
        <v>0</v>
      </c>
      <c r="I2917" s="122">
        <v>0</v>
      </c>
      <c r="J2917" s="122">
        <v>0</v>
      </c>
      <c r="K2917" s="122">
        <v>0</v>
      </c>
      <c r="L2917" s="122">
        <v>0</v>
      </c>
      <c r="M2917" s="122">
        <v>0</v>
      </c>
      <c r="N2917" s="122">
        <v>0</v>
      </c>
      <c r="O2917" s="122">
        <v>0</v>
      </c>
      <c r="P2917" s="122">
        <v>0</v>
      </c>
      <c r="Q2917" s="122">
        <v>0</v>
      </c>
      <c r="R2917" s="122">
        <v>0</v>
      </c>
      <c r="S2917" s="122">
        <v>0</v>
      </c>
      <c r="T2917" s="122">
        <v>0</v>
      </c>
      <c r="U2917" s="122">
        <v>0</v>
      </c>
      <c r="V2917" s="122">
        <v>0</v>
      </c>
      <c r="W2917" s="122">
        <v>0</v>
      </c>
      <c r="X2917" s="122">
        <v>0</v>
      </c>
      <c r="Y2917" s="122">
        <v>0</v>
      </c>
      <c r="Z2917" s="122">
        <v>0</v>
      </c>
      <c r="AA2917" s="122">
        <v>0</v>
      </c>
      <c r="AB2917" s="122">
        <v>0</v>
      </c>
      <c r="AC2917" s="122">
        <v>0</v>
      </c>
      <c r="AD2917" s="122">
        <v>0</v>
      </c>
      <c r="AE2917" s="122">
        <v>0</v>
      </c>
      <c r="AF2917" s="122">
        <v>0</v>
      </c>
      <c r="AG2917" s="122">
        <v>0</v>
      </c>
      <c r="AH2917" s="122">
        <v>0</v>
      </c>
      <c r="AI2917" s="122">
        <v>0</v>
      </c>
      <c r="AJ2917" s="122">
        <v>0</v>
      </c>
      <c r="AK2917" s="122">
        <v>0</v>
      </c>
      <c r="AL2917" s="122">
        <v>0</v>
      </c>
    </row>
    <row r="2918" spans="1:38" hidden="1" x14ac:dyDescent="0.25">
      <c r="A2918" s="122" t="s">
        <v>2037</v>
      </c>
      <c r="B2918" s="122">
        <v>1</v>
      </c>
      <c r="C2918" s="122" t="s">
        <v>2236</v>
      </c>
      <c r="D2918" s="122" t="s">
        <v>2120</v>
      </c>
      <c r="E2918" s="122">
        <v>54</v>
      </c>
      <c r="F2918" s="122">
        <v>0</v>
      </c>
      <c r="G2918" s="122">
        <v>0</v>
      </c>
      <c r="H2918" s="122">
        <v>0</v>
      </c>
      <c r="I2918" s="122">
        <v>0</v>
      </c>
      <c r="J2918" s="122">
        <v>0</v>
      </c>
      <c r="K2918" s="122">
        <v>0</v>
      </c>
      <c r="L2918" s="122">
        <v>0</v>
      </c>
      <c r="M2918" s="122">
        <v>0</v>
      </c>
      <c r="N2918" s="122">
        <v>0</v>
      </c>
      <c r="O2918" s="122">
        <v>0</v>
      </c>
      <c r="P2918" s="122">
        <v>0</v>
      </c>
      <c r="Q2918" s="122">
        <v>0</v>
      </c>
      <c r="R2918" s="122">
        <v>0</v>
      </c>
      <c r="S2918" s="122">
        <v>0</v>
      </c>
      <c r="T2918" s="122">
        <v>0</v>
      </c>
      <c r="U2918" s="122">
        <v>0</v>
      </c>
      <c r="V2918" s="122">
        <v>0</v>
      </c>
      <c r="W2918" s="122">
        <v>0</v>
      </c>
      <c r="X2918" s="122">
        <v>0</v>
      </c>
      <c r="Y2918" s="122">
        <v>0</v>
      </c>
      <c r="Z2918" s="122">
        <v>0</v>
      </c>
      <c r="AA2918" s="122">
        <v>0</v>
      </c>
      <c r="AB2918" s="122">
        <v>0</v>
      </c>
      <c r="AC2918" s="122">
        <v>0</v>
      </c>
      <c r="AD2918" s="122">
        <v>0</v>
      </c>
      <c r="AE2918" s="122">
        <v>0</v>
      </c>
      <c r="AF2918" s="122">
        <v>0</v>
      </c>
      <c r="AG2918" s="122">
        <v>0</v>
      </c>
      <c r="AH2918" s="122">
        <v>0</v>
      </c>
      <c r="AI2918" s="122">
        <v>0</v>
      </c>
      <c r="AJ2918" s="122">
        <v>0</v>
      </c>
      <c r="AK2918" s="122">
        <v>0</v>
      </c>
      <c r="AL2918" s="122">
        <v>0</v>
      </c>
    </row>
    <row r="2919" spans="1:38" hidden="1" x14ac:dyDescent="0.25">
      <c r="A2919" s="122" t="s">
        <v>2037</v>
      </c>
      <c r="B2919" s="122">
        <v>1</v>
      </c>
      <c r="C2919" s="122" t="s">
        <v>2236</v>
      </c>
      <c r="D2919" s="122" t="s">
        <v>2121</v>
      </c>
      <c r="E2919" s="122">
        <v>54</v>
      </c>
      <c r="F2919" s="122">
        <v>1.2956132952E-3</v>
      </c>
      <c r="G2919" s="122">
        <v>1.1192053124E-3</v>
      </c>
      <c r="H2919" s="122">
        <v>1.2120718568E-3</v>
      </c>
      <c r="I2919" s="122">
        <v>1.3194548107999999E-3</v>
      </c>
      <c r="J2919" s="122">
        <v>1.2860959159999999E-3</v>
      </c>
      <c r="K2919" s="122">
        <v>1.3126292144E-3</v>
      </c>
      <c r="L2919" s="122">
        <v>1.2302413984E-3</v>
      </c>
      <c r="M2919" s="122">
        <v>1.2015931256E-3</v>
      </c>
      <c r="N2919" s="122">
        <v>1.2836023228000001E-3</v>
      </c>
      <c r="O2919" s="122">
        <v>1.3660606035999999E-3</v>
      </c>
      <c r="P2919" s="122">
        <v>1.4289763936E-3</v>
      </c>
      <c r="Q2919" s="122">
        <v>1.3012005328000001E-3</v>
      </c>
      <c r="R2919" s="122">
        <v>1.6388489964000001E-3</v>
      </c>
      <c r="S2919" s="122">
        <v>1.5740291980000001E-3</v>
      </c>
      <c r="T2919" s="122">
        <v>1.2386877075999999E-3</v>
      </c>
      <c r="U2919" s="122">
        <v>1.3133652252000001E-3</v>
      </c>
      <c r="V2919" s="122">
        <v>1.0929261504000001E-3</v>
      </c>
      <c r="W2919" s="122">
        <v>1.0052500359999999E-3</v>
      </c>
      <c r="X2919" s="122">
        <v>9.5528295520000005E-4</v>
      </c>
      <c r="Y2919" s="122">
        <v>5.8795068360000002E-4</v>
      </c>
      <c r="Z2919" s="122">
        <v>0</v>
      </c>
      <c r="AA2919" s="122">
        <v>0</v>
      </c>
      <c r="AB2919" s="122">
        <v>0</v>
      </c>
      <c r="AC2919" s="122">
        <v>0</v>
      </c>
      <c r="AD2919" s="122">
        <v>0</v>
      </c>
      <c r="AE2919" s="122">
        <v>0</v>
      </c>
      <c r="AF2919" s="122">
        <v>0</v>
      </c>
      <c r="AG2919" s="122">
        <v>0</v>
      </c>
      <c r="AH2919" s="122">
        <v>0</v>
      </c>
      <c r="AI2919" s="122">
        <v>0</v>
      </c>
      <c r="AJ2919" s="122">
        <v>0</v>
      </c>
      <c r="AK2919" s="122">
        <v>0</v>
      </c>
      <c r="AL2919" s="122">
        <v>0</v>
      </c>
    </row>
    <row r="2920" spans="1:38" hidden="1" x14ac:dyDescent="0.25">
      <c r="A2920" s="122" t="s">
        <v>2037</v>
      </c>
      <c r="B2920" s="122">
        <v>1</v>
      </c>
      <c r="C2920" s="122" t="s">
        <v>2236</v>
      </c>
      <c r="D2920" s="122" t="s">
        <v>2122</v>
      </c>
      <c r="E2920" s="122">
        <v>54</v>
      </c>
      <c r="F2920" s="122">
        <v>2.5306779400000002E-4</v>
      </c>
      <c r="G2920" s="122">
        <v>2.186106132E-4</v>
      </c>
      <c r="H2920" s="122">
        <v>2.3674992600000001E-4</v>
      </c>
      <c r="I2920" s="122">
        <v>2.5772467560000002E-4</v>
      </c>
      <c r="J2920" s="122">
        <v>2.512087956E-4</v>
      </c>
      <c r="K2920" s="122">
        <v>2.5639145560000002E-4</v>
      </c>
      <c r="L2920" s="122">
        <v>2.4029892040000001E-4</v>
      </c>
      <c r="M2920" s="122">
        <v>2.3470315120000001E-4</v>
      </c>
      <c r="N2920" s="122">
        <v>2.5767633359999998E-4</v>
      </c>
      <c r="O2920" s="122">
        <v>2.8187429200000002E-4</v>
      </c>
      <c r="P2920" s="122">
        <v>3.0312092160000002E-4</v>
      </c>
      <c r="Q2920" s="122">
        <v>2.8379809919999998E-4</v>
      </c>
      <c r="R2920" s="122">
        <v>3.675808864E-4</v>
      </c>
      <c r="S2920" s="122">
        <v>4.0003483240000001E-4</v>
      </c>
      <c r="T2920" s="122">
        <v>3.5249804520000002E-4</v>
      </c>
      <c r="U2920" s="122">
        <v>4.1448357719999998E-4</v>
      </c>
      <c r="V2920" s="122">
        <v>3.7947469280000002E-4</v>
      </c>
      <c r="W2920" s="122">
        <v>3.8144640240000001E-4</v>
      </c>
      <c r="X2920" s="122">
        <v>3.6248618000000001E-4</v>
      </c>
      <c r="Y2920" s="122">
        <v>2.23100388E-4</v>
      </c>
      <c r="Z2920" s="122">
        <v>0</v>
      </c>
      <c r="AA2920" s="122">
        <v>0</v>
      </c>
      <c r="AB2920" s="122">
        <v>0</v>
      </c>
      <c r="AC2920" s="122">
        <v>0</v>
      </c>
      <c r="AD2920" s="122">
        <v>0</v>
      </c>
      <c r="AE2920" s="122">
        <v>0</v>
      </c>
      <c r="AF2920" s="122">
        <v>0</v>
      </c>
      <c r="AG2920" s="122">
        <v>0</v>
      </c>
      <c r="AH2920" s="122">
        <v>0</v>
      </c>
      <c r="AI2920" s="122">
        <v>0</v>
      </c>
      <c r="AJ2920" s="122">
        <v>0</v>
      </c>
      <c r="AK2920" s="122">
        <v>0</v>
      </c>
      <c r="AL2920" s="122">
        <v>0</v>
      </c>
    </row>
    <row r="2921" spans="1:38" hidden="1" x14ac:dyDescent="0.25">
      <c r="A2921" s="122" t="s">
        <v>2037</v>
      </c>
      <c r="B2921" s="122">
        <v>1</v>
      </c>
      <c r="C2921" s="122" t="s">
        <v>2236</v>
      </c>
      <c r="D2921" s="122" t="s">
        <v>2175</v>
      </c>
      <c r="E2921" s="122">
        <v>54</v>
      </c>
      <c r="F2921" s="122">
        <v>0</v>
      </c>
      <c r="G2921" s="122">
        <v>0</v>
      </c>
      <c r="H2921" s="122">
        <v>0</v>
      </c>
      <c r="I2921" s="122">
        <v>0</v>
      </c>
      <c r="J2921" s="122">
        <v>0</v>
      </c>
      <c r="K2921" s="122">
        <v>0</v>
      </c>
      <c r="L2921" s="122">
        <v>0</v>
      </c>
      <c r="M2921" s="122">
        <v>0</v>
      </c>
      <c r="N2921" s="122">
        <v>0</v>
      </c>
      <c r="O2921" s="122">
        <v>0</v>
      </c>
      <c r="P2921" s="122">
        <v>0</v>
      </c>
      <c r="Q2921" s="122">
        <v>0</v>
      </c>
      <c r="R2921" s="122">
        <v>0</v>
      </c>
      <c r="S2921" s="122">
        <v>0</v>
      </c>
      <c r="T2921" s="122">
        <v>0</v>
      </c>
      <c r="U2921" s="122">
        <v>0</v>
      </c>
      <c r="V2921" s="122">
        <v>0</v>
      </c>
      <c r="W2921" s="122">
        <v>0</v>
      </c>
      <c r="X2921" s="122">
        <v>0</v>
      </c>
      <c r="Y2921" s="122">
        <v>0</v>
      </c>
      <c r="Z2921" s="122">
        <v>0</v>
      </c>
      <c r="AA2921" s="122">
        <v>0</v>
      </c>
      <c r="AB2921" s="122">
        <v>0</v>
      </c>
      <c r="AC2921" s="122">
        <v>0</v>
      </c>
      <c r="AD2921" s="122">
        <v>0</v>
      </c>
      <c r="AE2921" s="122">
        <v>0</v>
      </c>
      <c r="AF2921" s="122">
        <v>0</v>
      </c>
      <c r="AG2921" s="122">
        <v>0</v>
      </c>
      <c r="AH2921" s="122">
        <v>0</v>
      </c>
      <c r="AI2921" s="122">
        <v>0</v>
      </c>
      <c r="AJ2921" s="122">
        <v>0</v>
      </c>
      <c r="AK2921" s="122">
        <v>0</v>
      </c>
      <c r="AL2921" s="122">
        <v>0</v>
      </c>
    </row>
    <row r="2922" spans="1:38" hidden="1" x14ac:dyDescent="0.25">
      <c r="A2922" s="122" t="s">
        <v>2037</v>
      </c>
      <c r="B2922" s="122">
        <v>1</v>
      </c>
      <c r="C2922" s="122" t="s">
        <v>2236</v>
      </c>
      <c r="D2922" s="122" t="s">
        <v>2123</v>
      </c>
      <c r="E2922" s="122">
        <v>54</v>
      </c>
      <c r="F2922" s="122">
        <v>6.4485469999999996E-5</v>
      </c>
      <c r="G2922" s="122">
        <v>5.5705263599999999E-5</v>
      </c>
      <c r="H2922" s="122">
        <v>6.0327433600000001E-5</v>
      </c>
      <c r="I2922" s="122">
        <v>6.5672112800000003E-5</v>
      </c>
      <c r="J2922" s="122">
        <v>6.4011768800000001E-5</v>
      </c>
      <c r="K2922" s="122">
        <v>6.5332388799999998E-5</v>
      </c>
      <c r="L2922" s="122">
        <v>6.1231769199999997E-5</v>
      </c>
      <c r="M2922" s="122">
        <v>5.9805883199999999E-5</v>
      </c>
      <c r="N2922" s="122">
        <v>4.7978540399999997E-5</v>
      </c>
      <c r="O2922" s="122">
        <v>3.8937740800000001E-5</v>
      </c>
      <c r="P2922" s="122">
        <v>3.8289193600000003E-5</v>
      </c>
      <c r="Q2922" s="122">
        <v>2.4849893600000001E-5</v>
      </c>
      <c r="R2922" s="122">
        <v>1.64257408E-5</v>
      </c>
      <c r="S2922" s="122">
        <v>1.8353523999999999E-5</v>
      </c>
      <c r="T2922" s="122">
        <v>1.7736300400000001E-5</v>
      </c>
      <c r="U2922" s="122">
        <v>1.7855622399999999E-5</v>
      </c>
      <c r="V2922" s="122">
        <v>1.78218152E-5</v>
      </c>
      <c r="W2922" s="122">
        <v>1.93051936E-5</v>
      </c>
      <c r="X2922" s="122">
        <v>1.8807782000000001E-5</v>
      </c>
      <c r="Y2922" s="122">
        <v>1.1967250399999999E-5</v>
      </c>
      <c r="Z2922" s="122">
        <v>0</v>
      </c>
      <c r="AA2922" s="122">
        <v>0</v>
      </c>
      <c r="AB2922" s="122">
        <v>0</v>
      </c>
      <c r="AC2922" s="122">
        <v>0</v>
      </c>
      <c r="AD2922" s="122">
        <v>0</v>
      </c>
      <c r="AE2922" s="122">
        <v>0</v>
      </c>
      <c r="AF2922" s="122">
        <v>0</v>
      </c>
      <c r="AG2922" s="122">
        <v>0</v>
      </c>
      <c r="AH2922" s="122">
        <v>0</v>
      </c>
      <c r="AI2922" s="122">
        <v>0</v>
      </c>
      <c r="AJ2922" s="122">
        <v>0</v>
      </c>
      <c r="AK2922" s="122">
        <v>0</v>
      </c>
      <c r="AL2922" s="122">
        <v>0</v>
      </c>
    </row>
    <row r="2923" spans="1:38" x14ac:dyDescent="0.25">
      <c r="A2923" s="122" t="s">
        <v>2037</v>
      </c>
      <c r="B2923" s="122">
        <v>1</v>
      </c>
      <c r="C2923" s="122" t="s">
        <v>2236</v>
      </c>
      <c r="D2923" s="122" t="s">
        <v>2124</v>
      </c>
      <c r="E2923" s="122">
        <v>54</v>
      </c>
      <c r="F2923" s="122">
        <v>8.3725829039999996E-4</v>
      </c>
      <c r="G2923" s="122">
        <v>7.2325896159999999E-4</v>
      </c>
      <c r="H2923" s="122">
        <v>7.8327168639999998E-4</v>
      </c>
      <c r="I2923" s="122">
        <v>8.5266528480000005E-4</v>
      </c>
      <c r="J2923" s="122">
        <v>8.3110791959999997E-4</v>
      </c>
      <c r="K2923" s="122">
        <v>8.4825441120000005E-4</v>
      </c>
      <c r="L2923" s="122">
        <v>7.9501330720000004E-4</v>
      </c>
      <c r="M2923" s="122">
        <v>7.765000656E-4</v>
      </c>
      <c r="N2923" s="122">
        <v>7.5114325720000003E-4</v>
      </c>
      <c r="O2923" s="122">
        <v>7.3812295200000001E-4</v>
      </c>
      <c r="P2923" s="122">
        <v>8.8589754399999996E-4</v>
      </c>
      <c r="Q2923" s="122">
        <v>7.1078862960000002E-4</v>
      </c>
      <c r="R2923" s="122">
        <v>5.9225104679999998E-4</v>
      </c>
      <c r="S2923" s="122">
        <v>5.3410784000000003E-4</v>
      </c>
      <c r="T2923" s="122">
        <v>4.3073268000000002E-4</v>
      </c>
      <c r="U2923" s="122">
        <v>3.705668708E-4</v>
      </c>
      <c r="V2923" s="122">
        <v>3.2172823200000002E-4</v>
      </c>
      <c r="W2923" s="122">
        <v>3.0733869040000002E-4</v>
      </c>
      <c r="X2923" s="122">
        <v>2.9941987319999998E-4</v>
      </c>
      <c r="Y2923" s="122">
        <v>1.9051863879999999E-4</v>
      </c>
      <c r="Z2923" s="122">
        <v>0</v>
      </c>
      <c r="AA2923" s="122">
        <v>0</v>
      </c>
      <c r="AB2923" s="122">
        <v>0</v>
      </c>
      <c r="AC2923" s="122">
        <v>0</v>
      </c>
      <c r="AD2923" s="122">
        <v>0</v>
      </c>
      <c r="AE2923" s="122">
        <v>0</v>
      </c>
      <c r="AF2923" s="122">
        <v>0</v>
      </c>
      <c r="AG2923" s="122">
        <v>0</v>
      </c>
      <c r="AH2923" s="122">
        <v>0</v>
      </c>
      <c r="AI2923" s="122">
        <v>0</v>
      </c>
      <c r="AJ2923" s="122">
        <v>2.6010605600000001E-5</v>
      </c>
      <c r="AK2923" s="122">
        <v>0</v>
      </c>
      <c r="AL2923" s="122">
        <v>0</v>
      </c>
    </row>
    <row r="2924" spans="1:38" hidden="1" x14ac:dyDescent="0.25">
      <c r="A2924" s="122" t="s">
        <v>2037</v>
      </c>
      <c r="B2924" s="122">
        <v>1</v>
      </c>
      <c r="C2924" s="122" t="s">
        <v>2236</v>
      </c>
      <c r="D2924" s="122" t="s">
        <v>474</v>
      </c>
      <c r="E2924" s="122">
        <v>54</v>
      </c>
      <c r="F2924" s="122">
        <v>2.8601719999999999E-5</v>
      </c>
      <c r="G2924" s="122">
        <v>2.4707367999999999E-5</v>
      </c>
      <c r="H2924" s="122">
        <v>2.6757474800000001E-5</v>
      </c>
      <c r="I2924" s="122">
        <v>2.91280388E-5</v>
      </c>
      <c r="J2924" s="122">
        <v>2.83916136E-5</v>
      </c>
      <c r="K2924" s="122">
        <v>2.8977359599999999E-5</v>
      </c>
      <c r="L2924" s="122">
        <v>2.71585804E-5</v>
      </c>
      <c r="M2924" s="122">
        <v>2.6526147199999998E-5</v>
      </c>
      <c r="N2924" s="122">
        <v>2.5093963999999999E-5</v>
      </c>
      <c r="O2924" s="122">
        <v>2.4188466400000001E-5</v>
      </c>
      <c r="P2924" s="122">
        <v>2.8547092000000001E-5</v>
      </c>
      <c r="Q2924" s="122">
        <v>2.2567893599999998E-5</v>
      </c>
      <c r="R2924" s="122">
        <v>1.85589544E-5</v>
      </c>
      <c r="S2924" s="122">
        <v>1.73246556E-5</v>
      </c>
      <c r="T2924" s="122">
        <v>1.44587296E-5</v>
      </c>
      <c r="U2924" s="122">
        <v>1.2870160799999999E-5</v>
      </c>
      <c r="V2924" s="122">
        <v>1.1558973999999999E-5</v>
      </c>
      <c r="W2924" s="122">
        <v>1.14205476E-5</v>
      </c>
      <c r="X2924" s="122">
        <v>1.11262872E-5</v>
      </c>
      <c r="Y2924" s="122">
        <v>7.0795732000000001E-6</v>
      </c>
      <c r="Z2924" s="122">
        <v>0</v>
      </c>
      <c r="AA2924" s="122">
        <v>0</v>
      </c>
      <c r="AB2924" s="122">
        <v>0</v>
      </c>
      <c r="AC2924" s="122">
        <v>0</v>
      </c>
      <c r="AD2924" s="122">
        <v>0</v>
      </c>
      <c r="AE2924" s="122">
        <v>0</v>
      </c>
      <c r="AF2924" s="122">
        <v>0</v>
      </c>
      <c r="AG2924" s="122">
        <v>0</v>
      </c>
      <c r="AH2924" s="122">
        <v>0</v>
      </c>
      <c r="AI2924" s="122">
        <v>0</v>
      </c>
      <c r="AJ2924" s="122">
        <v>0</v>
      </c>
      <c r="AK2924" s="122">
        <v>0</v>
      </c>
      <c r="AL2924" s="122">
        <v>0</v>
      </c>
    </row>
    <row r="2925" spans="1:38" hidden="1" x14ac:dyDescent="0.25">
      <c r="A2925" s="122" t="s">
        <v>2037</v>
      </c>
      <c r="B2925" s="122">
        <v>1</v>
      </c>
      <c r="C2925" s="122" t="s">
        <v>2236</v>
      </c>
      <c r="D2925" s="122" t="s">
        <v>2125</v>
      </c>
      <c r="E2925" s="122">
        <v>54</v>
      </c>
      <c r="F2925" s="122">
        <v>3.1364817680000002E-4</v>
      </c>
      <c r="G2925" s="122">
        <v>2.709425012E-4</v>
      </c>
      <c r="H2925" s="122">
        <v>2.9342407359999998E-4</v>
      </c>
      <c r="I2925" s="122">
        <v>3.1941984480000001E-4</v>
      </c>
      <c r="J2925" s="122">
        <v>3.1134416600000001E-4</v>
      </c>
      <c r="K2925" s="122">
        <v>3.1776747240000003E-4</v>
      </c>
      <c r="L2925" s="122">
        <v>2.9782264119999999E-4</v>
      </c>
      <c r="M2925" s="122">
        <v>2.9088733239999998E-4</v>
      </c>
      <c r="N2925" s="122">
        <v>2.6534157719999997E-4</v>
      </c>
      <c r="O2925" s="122">
        <v>2.3676044559999999E-4</v>
      </c>
      <c r="P2925" s="122">
        <v>2.5252025400000002E-4</v>
      </c>
      <c r="Q2925" s="122">
        <v>2.3087045239999999E-4</v>
      </c>
      <c r="R2925" s="122">
        <v>2.421419252E-4</v>
      </c>
      <c r="S2925" s="122">
        <v>1.969027088E-4</v>
      </c>
      <c r="T2925" s="122">
        <v>2.130307452E-4</v>
      </c>
      <c r="U2925" s="122">
        <v>1.957980024E-4</v>
      </c>
      <c r="V2925" s="122">
        <v>1.552373732E-4</v>
      </c>
      <c r="W2925" s="122">
        <v>1.4472911320000001E-4</v>
      </c>
      <c r="X2925" s="122">
        <v>1.401523844E-4</v>
      </c>
      <c r="Y2925" s="122">
        <v>7.4494641200000005E-5</v>
      </c>
      <c r="Z2925" s="122">
        <v>0</v>
      </c>
      <c r="AA2925" s="122">
        <v>0</v>
      </c>
      <c r="AB2925" s="122">
        <v>0</v>
      </c>
      <c r="AC2925" s="122">
        <v>0</v>
      </c>
      <c r="AD2925" s="122">
        <v>0</v>
      </c>
      <c r="AE2925" s="122">
        <v>0</v>
      </c>
      <c r="AF2925" s="122">
        <v>0</v>
      </c>
      <c r="AG2925" s="122">
        <v>0</v>
      </c>
      <c r="AH2925" s="122">
        <v>0</v>
      </c>
      <c r="AI2925" s="122">
        <v>0</v>
      </c>
      <c r="AJ2925" s="122">
        <v>0</v>
      </c>
      <c r="AK2925" s="122">
        <v>0</v>
      </c>
      <c r="AL2925" s="122">
        <v>0</v>
      </c>
    </row>
    <row r="2926" spans="1:38" hidden="1" x14ac:dyDescent="0.25">
      <c r="A2926" s="122" t="s">
        <v>2037</v>
      </c>
      <c r="B2926" s="122">
        <v>1</v>
      </c>
      <c r="C2926" s="122" t="s">
        <v>2236</v>
      </c>
      <c r="D2926" s="122" t="s">
        <v>2126</v>
      </c>
      <c r="E2926" s="122">
        <v>54</v>
      </c>
      <c r="F2926" s="122">
        <v>0</v>
      </c>
      <c r="G2926" s="122">
        <v>0</v>
      </c>
      <c r="H2926" s="122">
        <v>0</v>
      </c>
      <c r="I2926" s="122">
        <v>0</v>
      </c>
      <c r="J2926" s="122">
        <v>0</v>
      </c>
      <c r="K2926" s="122">
        <v>0</v>
      </c>
      <c r="L2926" s="122">
        <v>0</v>
      </c>
      <c r="M2926" s="122">
        <v>0</v>
      </c>
      <c r="N2926" s="122">
        <v>0</v>
      </c>
      <c r="O2926" s="122">
        <v>0</v>
      </c>
      <c r="P2926" s="122">
        <v>0</v>
      </c>
      <c r="Q2926" s="122">
        <v>0</v>
      </c>
      <c r="R2926" s="122">
        <v>0</v>
      </c>
      <c r="S2926" s="122">
        <v>0</v>
      </c>
      <c r="T2926" s="122">
        <v>0</v>
      </c>
      <c r="U2926" s="122">
        <v>0</v>
      </c>
      <c r="V2926" s="122">
        <v>0</v>
      </c>
      <c r="W2926" s="122">
        <v>0</v>
      </c>
      <c r="X2926" s="122">
        <v>0</v>
      </c>
      <c r="Y2926" s="122">
        <v>0</v>
      </c>
      <c r="Z2926" s="122">
        <v>0</v>
      </c>
      <c r="AA2926" s="122">
        <v>0</v>
      </c>
      <c r="AB2926" s="122">
        <v>0</v>
      </c>
      <c r="AC2926" s="122">
        <v>0</v>
      </c>
      <c r="AD2926" s="122">
        <v>0</v>
      </c>
      <c r="AE2926" s="122">
        <v>0</v>
      </c>
      <c r="AF2926" s="122">
        <v>0</v>
      </c>
      <c r="AG2926" s="122">
        <v>0</v>
      </c>
      <c r="AH2926" s="122">
        <v>0</v>
      </c>
      <c r="AI2926" s="122">
        <v>0</v>
      </c>
      <c r="AJ2926" s="122">
        <v>0</v>
      </c>
      <c r="AK2926" s="122">
        <v>0</v>
      </c>
      <c r="AL2926" s="122">
        <v>0</v>
      </c>
    </row>
    <row r="2927" spans="1:38" hidden="1" x14ac:dyDescent="0.25">
      <c r="A2927" s="122" t="s">
        <v>2037</v>
      </c>
      <c r="B2927" s="122">
        <v>1</v>
      </c>
      <c r="C2927" s="122" t="s">
        <v>2236</v>
      </c>
      <c r="D2927" s="122" t="s">
        <v>2127</v>
      </c>
      <c r="E2927" s="122">
        <v>54</v>
      </c>
      <c r="F2927" s="122">
        <v>0</v>
      </c>
      <c r="G2927" s="122">
        <v>0</v>
      </c>
      <c r="H2927" s="122">
        <v>0</v>
      </c>
      <c r="I2927" s="122">
        <v>0</v>
      </c>
      <c r="J2927" s="122">
        <v>0</v>
      </c>
      <c r="K2927" s="122">
        <v>0</v>
      </c>
      <c r="L2927" s="122">
        <v>0</v>
      </c>
      <c r="M2927" s="122">
        <v>0</v>
      </c>
      <c r="N2927" s="122">
        <v>0</v>
      </c>
      <c r="O2927" s="122">
        <v>0</v>
      </c>
      <c r="P2927" s="122">
        <v>0</v>
      </c>
      <c r="Q2927" s="122">
        <v>0</v>
      </c>
      <c r="R2927" s="122">
        <v>0</v>
      </c>
      <c r="S2927" s="122">
        <v>0</v>
      </c>
      <c r="T2927" s="122">
        <v>0</v>
      </c>
      <c r="U2927" s="122">
        <v>0</v>
      </c>
      <c r="V2927" s="122">
        <v>0</v>
      </c>
      <c r="W2927" s="122">
        <v>0</v>
      </c>
      <c r="X2927" s="122">
        <v>0</v>
      </c>
      <c r="Y2927" s="122">
        <v>0</v>
      </c>
      <c r="Z2927" s="122">
        <v>0</v>
      </c>
      <c r="AA2927" s="122">
        <v>0</v>
      </c>
      <c r="AB2927" s="122">
        <v>0</v>
      </c>
      <c r="AC2927" s="122">
        <v>0</v>
      </c>
      <c r="AD2927" s="122">
        <v>0</v>
      </c>
      <c r="AE2927" s="122">
        <v>0</v>
      </c>
      <c r="AF2927" s="122">
        <v>0</v>
      </c>
      <c r="AG2927" s="122">
        <v>0</v>
      </c>
      <c r="AH2927" s="122">
        <v>0</v>
      </c>
      <c r="AI2927" s="122">
        <v>0</v>
      </c>
      <c r="AJ2927" s="122">
        <v>0</v>
      </c>
      <c r="AK2927" s="122">
        <v>0</v>
      </c>
      <c r="AL2927" s="122">
        <v>0</v>
      </c>
    </row>
    <row r="2928" spans="1:38" hidden="1" x14ac:dyDescent="0.25">
      <c r="A2928" s="122" t="s">
        <v>2037</v>
      </c>
      <c r="B2928" s="122">
        <v>1</v>
      </c>
      <c r="C2928" s="122" t="s">
        <v>2236</v>
      </c>
      <c r="D2928" s="122" t="s">
        <v>2128</v>
      </c>
      <c r="E2928" s="122">
        <v>54</v>
      </c>
      <c r="F2928" s="122">
        <v>2.296280728E-4</v>
      </c>
      <c r="G2928" s="122">
        <v>1.9836239640000001E-4</v>
      </c>
      <c r="H2928" s="122">
        <v>2.1482160279999999E-4</v>
      </c>
      <c r="I2928" s="122">
        <v>2.3385362560000001E-4</v>
      </c>
      <c r="J2928" s="122">
        <v>2.2794126039999999E-4</v>
      </c>
      <c r="K2928" s="122">
        <v>2.3264388840000001E-4</v>
      </c>
      <c r="L2928" s="122">
        <v>2.1804188279999999E-4</v>
      </c>
      <c r="M2928" s="122">
        <v>2.129644048E-4</v>
      </c>
      <c r="N2928" s="122">
        <v>2.1676728359999999E-4</v>
      </c>
      <c r="O2928" s="122">
        <v>2.261105028E-4</v>
      </c>
      <c r="P2928" s="122">
        <v>2.552308528E-4</v>
      </c>
      <c r="Q2928" s="122">
        <v>2.8911003520000001E-4</v>
      </c>
      <c r="R2928" s="122">
        <v>3.3086842040000003E-4</v>
      </c>
      <c r="S2928" s="122">
        <v>3.075794148E-4</v>
      </c>
      <c r="T2928" s="122">
        <v>2.138941336E-4</v>
      </c>
      <c r="U2928" s="122">
        <v>1.795264016E-4</v>
      </c>
      <c r="V2928" s="122">
        <v>1.32149976E-4</v>
      </c>
      <c r="W2928" s="122">
        <v>1.171611336E-4</v>
      </c>
      <c r="X2928" s="122">
        <v>1.012432652E-4</v>
      </c>
      <c r="Y2928" s="122">
        <v>6.0568054400000001E-5</v>
      </c>
      <c r="Z2928" s="122">
        <v>0</v>
      </c>
      <c r="AA2928" s="122">
        <v>0</v>
      </c>
      <c r="AB2928" s="122">
        <v>0</v>
      </c>
      <c r="AC2928" s="122">
        <v>0</v>
      </c>
      <c r="AD2928" s="122">
        <v>0</v>
      </c>
      <c r="AE2928" s="122">
        <v>0</v>
      </c>
      <c r="AF2928" s="122">
        <v>0</v>
      </c>
      <c r="AG2928" s="122">
        <v>0</v>
      </c>
      <c r="AH2928" s="122">
        <v>0</v>
      </c>
      <c r="AI2928" s="122">
        <v>0</v>
      </c>
      <c r="AJ2928" s="122">
        <v>0</v>
      </c>
      <c r="AK2928" s="122">
        <v>0</v>
      </c>
      <c r="AL2928" s="122">
        <v>0</v>
      </c>
    </row>
    <row r="2929" spans="1:38" hidden="1" x14ac:dyDescent="0.25">
      <c r="A2929" s="122" t="s">
        <v>2037</v>
      </c>
      <c r="B2929" s="122">
        <v>1</v>
      </c>
      <c r="C2929" s="122" t="s">
        <v>2236</v>
      </c>
      <c r="D2929" s="122" t="s">
        <v>2129</v>
      </c>
      <c r="E2929" s="122">
        <v>54</v>
      </c>
      <c r="F2929" s="122">
        <v>2.1020116879999999E-4</v>
      </c>
      <c r="G2929" s="122">
        <v>1.8158061879999999E-4</v>
      </c>
      <c r="H2929" s="122">
        <v>1.9664734879999999E-4</v>
      </c>
      <c r="I2929" s="122">
        <v>2.140692316E-4</v>
      </c>
      <c r="J2929" s="122">
        <v>2.0865706119999999E-4</v>
      </c>
      <c r="K2929" s="122">
        <v>2.1296184279999999E-4</v>
      </c>
      <c r="L2929" s="122">
        <v>1.9959518599999999E-4</v>
      </c>
      <c r="M2929" s="122">
        <v>1.9494727280000001E-4</v>
      </c>
      <c r="N2929" s="122">
        <v>2.09793822E-4</v>
      </c>
      <c r="O2929" s="122">
        <v>2.323269088E-4</v>
      </c>
      <c r="P2929" s="122">
        <v>2.7973160880000002E-4</v>
      </c>
      <c r="Q2929" s="122">
        <v>3.3983615959999998E-4</v>
      </c>
      <c r="R2929" s="122">
        <v>4.1978487879999998E-4</v>
      </c>
      <c r="S2929" s="122">
        <v>4.4299564120000001E-4</v>
      </c>
      <c r="T2929" s="122">
        <v>3.5036779120000002E-4</v>
      </c>
      <c r="U2929" s="122">
        <v>3.3546276120000003E-4</v>
      </c>
      <c r="V2929" s="122">
        <v>2.8290861760000001E-4</v>
      </c>
      <c r="W2929" s="122">
        <v>2.8904885240000001E-4</v>
      </c>
      <c r="X2929" s="122">
        <v>2.4977779120000001E-4</v>
      </c>
      <c r="Y2929" s="122">
        <v>1.4942776520000001E-4</v>
      </c>
      <c r="Z2929" s="122">
        <v>0</v>
      </c>
      <c r="AA2929" s="122">
        <v>0</v>
      </c>
      <c r="AB2929" s="122">
        <v>0</v>
      </c>
      <c r="AC2929" s="122">
        <v>0</v>
      </c>
      <c r="AD2929" s="122">
        <v>0</v>
      </c>
      <c r="AE2929" s="122">
        <v>0</v>
      </c>
      <c r="AF2929" s="122">
        <v>0</v>
      </c>
      <c r="AG2929" s="122">
        <v>0</v>
      </c>
      <c r="AH2929" s="122">
        <v>0</v>
      </c>
      <c r="AI2929" s="122">
        <v>0</v>
      </c>
      <c r="AJ2929" s="122">
        <v>0</v>
      </c>
      <c r="AK2929" s="122">
        <v>0</v>
      </c>
      <c r="AL2929" s="122">
        <v>0</v>
      </c>
    </row>
    <row r="2930" spans="1:38" hidden="1" x14ac:dyDescent="0.25">
      <c r="A2930" s="122" t="s">
        <v>2037</v>
      </c>
      <c r="B2930" s="122">
        <v>1</v>
      </c>
      <c r="C2930" s="122" t="s">
        <v>2236</v>
      </c>
      <c r="D2930" s="122" t="s">
        <v>2176</v>
      </c>
      <c r="E2930" s="122">
        <v>54</v>
      </c>
      <c r="F2930" s="122">
        <v>0</v>
      </c>
      <c r="G2930" s="122">
        <v>0</v>
      </c>
      <c r="H2930" s="122">
        <v>0</v>
      </c>
      <c r="I2930" s="122">
        <v>0</v>
      </c>
      <c r="J2930" s="122">
        <v>0</v>
      </c>
      <c r="K2930" s="122">
        <v>0</v>
      </c>
      <c r="L2930" s="122">
        <v>0</v>
      </c>
      <c r="M2930" s="122">
        <v>0</v>
      </c>
      <c r="N2930" s="122">
        <v>0</v>
      </c>
      <c r="O2930" s="122">
        <v>0</v>
      </c>
      <c r="P2930" s="122">
        <v>0</v>
      </c>
      <c r="Q2930" s="122">
        <v>0</v>
      </c>
      <c r="R2930" s="122">
        <v>0</v>
      </c>
      <c r="S2930" s="122">
        <v>0</v>
      </c>
      <c r="T2930" s="122">
        <v>0</v>
      </c>
      <c r="U2930" s="122">
        <v>0</v>
      </c>
      <c r="V2930" s="122">
        <v>0</v>
      </c>
      <c r="W2930" s="122">
        <v>0</v>
      </c>
      <c r="X2930" s="122">
        <v>0</v>
      </c>
      <c r="Y2930" s="122">
        <v>0</v>
      </c>
      <c r="Z2930" s="122">
        <v>0</v>
      </c>
      <c r="AA2930" s="122">
        <v>0</v>
      </c>
      <c r="AB2930" s="122">
        <v>0</v>
      </c>
      <c r="AC2930" s="122">
        <v>0</v>
      </c>
      <c r="AD2930" s="122">
        <v>0</v>
      </c>
      <c r="AE2930" s="122">
        <v>0</v>
      </c>
      <c r="AF2930" s="122">
        <v>0</v>
      </c>
      <c r="AG2930" s="122">
        <v>0</v>
      </c>
      <c r="AH2930" s="122">
        <v>0</v>
      </c>
      <c r="AI2930" s="122">
        <v>0</v>
      </c>
      <c r="AJ2930" s="122">
        <v>0</v>
      </c>
      <c r="AK2930" s="122">
        <v>0</v>
      </c>
      <c r="AL2930" s="122">
        <v>0</v>
      </c>
    </row>
    <row r="2931" spans="1:38" hidden="1" x14ac:dyDescent="0.25">
      <c r="A2931" s="122" t="s">
        <v>2037</v>
      </c>
      <c r="B2931" s="122">
        <v>1</v>
      </c>
      <c r="C2931" s="122" t="s">
        <v>2236</v>
      </c>
      <c r="D2931" s="122" t="s">
        <v>2130</v>
      </c>
      <c r="E2931" s="122">
        <v>54</v>
      </c>
      <c r="F2931" s="122">
        <v>0</v>
      </c>
      <c r="G2931" s="122">
        <v>0</v>
      </c>
      <c r="H2931" s="122">
        <v>0</v>
      </c>
      <c r="I2931" s="122">
        <v>0</v>
      </c>
      <c r="J2931" s="122">
        <v>0</v>
      </c>
      <c r="K2931" s="122">
        <v>0</v>
      </c>
      <c r="L2931" s="122">
        <v>0</v>
      </c>
      <c r="M2931" s="122">
        <v>0</v>
      </c>
      <c r="N2931" s="122">
        <v>0</v>
      </c>
      <c r="O2931" s="122">
        <v>0</v>
      </c>
      <c r="P2931" s="122">
        <v>0</v>
      </c>
      <c r="Q2931" s="122">
        <v>0</v>
      </c>
      <c r="R2931" s="122">
        <v>0</v>
      </c>
      <c r="S2931" s="122">
        <v>0</v>
      </c>
      <c r="T2931" s="122">
        <v>0</v>
      </c>
      <c r="U2931" s="122">
        <v>0</v>
      </c>
      <c r="V2931" s="122">
        <v>0</v>
      </c>
      <c r="W2931" s="122">
        <v>0</v>
      </c>
      <c r="X2931" s="122">
        <v>0</v>
      </c>
      <c r="Y2931" s="122">
        <v>0</v>
      </c>
      <c r="Z2931" s="122">
        <v>0</v>
      </c>
      <c r="AA2931" s="122">
        <v>0</v>
      </c>
      <c r="AB2931" s="122">
        <v>0</v>
      </c>
      <c r="AC2931" s="122">
        <v>0</v>
      </c>
      <c r="AD2931" s="122">
        <v>0</v>
      </c>
      <c r="AE2931" s="122">
        <v>0</v>
      </c>
      <c r="AF2931" s="122">
        <v>0</v>
      </c>
      <c r="AG2931" s="122">
        <v>0</v>
      </c>
      <c r="AH2931" s="122">
        <v>0</v>
      </c>
      <c r="AI2931" s="122">
        <v>0</v>
      </c>
      <c r="AJ2931" s="122">
        <v>0</v>
      </c>
      <c r="AK2931" s="122">
        <v>0</v>
      </c>
      <c r="AL2931" s="122">
        <v>0</v>
      </c>
    </row>
    <row r="2932" spans="1:38" hidden="1" x14ac:dyDescent="0.25">
      <c r="A2932" s="122" t="s">
        <v>2037</v>
      </c>
      <c r="B2932" s="122">
        <v>1</v>
      </c>
      <c r="C2932" s="122" t="s">
        <v>2236</v>
      </c>
      <c r="D2932" s="122" t="s">
        <v>2131</v>
      </c>
      <c r="E2932" s="122">
        <v>54</v>
      </c>
      <c r="F2932" s="122">
        <v>9.4005318400000002E-5</v>
      </c>
      <c r="G2932" s="122">
        <v>8.1205751199999997E-5</v>
      </c>
      <c r="H2932" s="122">
        <v>8.7943833600000003E-5</v>
      </c>
      <c r="I2932" s="122">
        <v>9.5735177999999998E-5</v>
      </c>
      <c r="J2932" s="122">
        <v>9.33147712E-5</v>
      </c>
      <c r="K2932" s="122">
        <v>9.5239936399999994E-5</v>
      </c>
      <c r="L2932" s="122">
        <v>8.9262154799999994E-5</v>
      </c>
      <c r="M2932" s="122">
        <v>8.7183532799999997E-5</v>
      </c>
      <c r="N2932" s="122">
        <v>7.7282184000000006E-5</v>
      </c>
      <c r="O2932" s="122">
        <v>6.5953428799999994E-5</v>
      </c>
      <c r="P2932" s="122">
        <v>4.8021475600000002E-5</v>
      </c>
      <c r="Q2932" s="122">
        <v>2.38937244E-5</v>
      </c>
      <c r="R2932" s="122">
        <v>1.1275852E-5</v>
      </c>
      <c r="S2932" s="122">
        <v>3.2687018000000003E-5</v>
      </c>
      <c r="T2932" s="122">
        <v>4.4078064800000002E-5</v>
      </c>
      <c r="U2932" s="122">
        <v>5.5721461600000001E-5</v>
      </c>
      <c r="V2932" s="122">
        <v>6.1144493200000001E-5</v>
      </c>
      <c r="W2932" s="122">
        <v>7.2002853999999995E-5</v>
      </c>
      <c r="X2932" s="122">
        <v>6.3522731999999995E-5</v>
      </c>
      <c r="Y2932" s="122">
        <v>3.6187124400000003E-5</v>
      </c>
      <c r="Z2932" s="122">
        <v>0</v>
      </c>
      <c r="AA2932" s="122">
        <v>0</v>
      </c>
      <c r="AB2932" s="122">
        <v>0</v>
      </c>
      <c r="AC2932" s="122">
        <v>0</v>
      </c>
      <c r="AD2932" s="122">
        <v>0</v>
      </c>
      <c r="AE2932" s="122">
        <v>0</v>
      </c>
      <c r="AF2932" s="122">
        <v>0</v>
      </c>
      <c r="AG2932" s="122">
        <v>0</v>
      </c>
      <c r="AH2932" s="122">
        <v>0</v>
      </c>
      <c r="AI2932" s="122">
        <v>0</v>
      </c>
      <c r="AJ2932" s="122">
        <v>0</v>
      </c>
      <c r="AK2932" s="122">
        <v>0</v>
      </c>
      <c r="AL2932" s="122">
        <v>0</v>
      </c>
    </row>
    <row r="2933" spans="1:38" hidden="1" x14ac:dyDescent="0.25">
      <c r="A2933" s="122" t="s">
        <v>2037</v>
      </c>
      <c r="B2933" s="122">
        <v>1</v>
      </c>
      <c r="C2933" s="122" t="s">
        <v>2236</v>
      </c>
      <c r="D2933" s="122" t="s">
        <v>2132</v>
      </c>
      <c r="E2933" s="122">
        <v>54</v>
      </c>
      <c r="F2933" s="122">
        <v>0</v>
      </c>
      <c r="G2933" s="122">
        <v>0</v>
      </c>
      <c r="H2933" s="122">
        <v>0</v>
      </c>
      <c r="I2933" s="122">
        <v>0</v>
      </c>
      <c r="J2933" s="122">
        <v>0</v>
      </c>
      <c r="K2933" s="122">
        <v>0</v>
      </c>
      <c r="L2933" s="122">
        <v>0</v>
      </c>
      <c r="M2933" s="122">
        <v>0</v>
      </c>
      <c r="N2933" s="122">
        <v>0</v>
      </c>
      <c r="O2933" s="122">
        <v>0</v>
      </c>
      <c r="P2933" s="122">
        <v>0</v>
      </c>
      <c r="Q2933" s="122">
        <v>0</v>
      </c>
      <c r="R2933" s="122">
        <v>0</v>
      </c>
      <c r="S2933" s="122">
        <v>0</v>
      </c>
      <c r="T2933" s="122">
        <v>0</v>
      </c>
      <c r="U2933" s="122">
        <v>0</v>
      </c>
      <c r="V2933" s="122">
        <v>0</v>
      </c>
      <c r="W2933" s="122">
        <v>0</v>
      </c>
      <c r="X2933" s="122">
        <v>0</v>
      </c>
      <c r="Y2933" s="122">
        <v>0</v>
      </c>
      <c r="Z2933" s="122">
        <v>0</v>
      </c>
      <c r="AA2933" s="122">
        <v>0</v>
      </c>
      <c r="AB2933" s="122">
        <v>0</v>
      </c>
      <c r="AC2933" s="122">
        <v>0</v>
      </c>
      <c r="AD2933" s="122">
        <v>0</v>
      </c>
      <c r="AE2933" s="122">
        <v>0</v>
      </c>
      <c r="AF2933" s="122">
        <v>0</v>
      </c>
      <c r="AG2933" s="122">
        <v>0</v>
      </c>
      <c r="AH2933" s="122">
        <v>0</v>
      </c>
      <c r="AI2933" s="122">
        <v>0</v>
      </c>
      <c r="AJ2933" s="122">
        <v>0</v>
      </c>
      <c r="AK2933" s="122">
        <v>0</v>
      </c>
      <c r="AL2933" s="122">
        <v>0</v>
      </c>
    </row>
    <row r="2934" spans="1:38" hidden="1" x14ac:dyDescent="0.25">
      <c r="A2934" s="122" t="s">
        <v>2037</v>
      </c>
      <c r="B2934" s="122">
        <v>1</v>
      </c>
      <c r="C2934" s="122" t="s">
        <v>2236</v>
      </c>
      <c r="D2934" s="122" t="s">
        <v>2133</v>
      </c>
      <c r="E2934" s="122">
        <v>54</v>
      </c>
      <c r="F2934" s="122">
        <v>1.7444980476E-3</v>
      </c>
      <c r="G2934" s="122">
        <v>1.5069708612E-3</v>
      </c>
      <c r="H2934" s="122">
        <v>1.6320124212E-3</v>
      </c>
      <c r="I2934" s="122">
        <v>1.7765998152E-3</v>
      </c>
      <c r="J2934" s="122">
        <v>1.7316832315999999E-3</v>
      </c>
      <c r="K2934" s="122">
        <v>1.7674093919999999E-3</v>
      </c>
      <c r="L2934" s="122">
        <v>1.6564770740000001E-3</v>
      </c>
      <c r="M2934" s="122">
        <v>1.6179031764E-3</v>
      </c>
      <c r="N2934" s="122">
        <v>1.4254848188000001E-3</v>
      </c>
      <c r="O2934" s="122">
        <v>1.3744393992E-3</v>
      </c>
      <c r="P2934" s="122">
        <v>1.2174178800000001E-3</v>
      </c>
      <c r="Q2934" s="122">
        <v>9.3415710919999998E-4</v>
      </c>
      <c r="R2934" s="122">
        <v>1.1371486727999999E-3</v>
      </c>
      <c r="S2934" s="122">
        <v>1.2068385196E-3</v>
      </c>
      <c r="T2934" s="122">
        <v>6.2116871319999999E-4</v>
      </c>
      <c r="U2934" s="122">
        <v>7.0155854719999996E-4</v>
      </c>
      <c r="V2934" s="122">
        <v>5.5692453040000005E-4</v>
      </c>
      <c r="W2934" s="122">
        <v>5.2457599039999997E-4</v>
      </c>
      <c r="X2934" s="122">
        <v>4.8979837760000004E-4</v>
      </c>
      <c r="Y2934" s="122">
        <v>2.346654744E-4</v>
      </c>
      <c r="Z2934" s="122">
        <v>0</v>
      </c>
      <c r="AA2934" s="122">
        <v>0</v>
      </c>
      <c r="AB2934" s="122">
        <v>0</v>
      </c>
      <c r="AC2934" s="122">
        <v>0</v>
      </c>
      <c r="AD2934" s="122">
        <v>0</v>
      </c>
      <c r="AE2934" s="122">
        <v>0</v>
      </c>
      <c r="AF2934" s="122">
        <v>0</v>
      </c>
      <c r="AG2934" s="122">
        <v>0</v>
      </c>
      <c r="AH2934" s="122">
        <v>0</v>
      </c>
      <c r="AI2934" s="122">
        <v>0</v>
      </c>
      <c r="AJ2934" s="122">
        <v>0</v>
      </c>
      <c r="AK2934" s="122">
        <v>0</v>
      </c>
      <c r="AL2934" s="122">
        <v>0</v>
      </c>
    </row>
    <row r="2935" spans="1:38" hidden="1" x14ac:dyDescent="0.25">
      <c r="A2935" s="122" t="s">
        <v>2037</v>
      </c>
      <c r="B2935" s="122">
        <v>1</v>
      </c>
      <c r="C2935" s="122" t="s">
        <v>2236</v>
      </c>
      <c r="D2935" s="122" t="s">
        <v>2134</v>
      </c>
      <c r="E2935" s="122">
        <v>54</v>
      </c>
      <c r="F2935" s="122">
        <v>5.5626155675999999E-3</v>
      </c>
      <c r="G2935" s="122">
        <v>4.8052215204000001E-3</v>
      </c>
      <c r="H2935" s="122">
        <v>5.2039368612000004E-3</v>
      </c>
      <c r="I2935" s="122">
        <v>5.6649772704E-3</v>
      </c>
      <c r="J2935" s="122">
        <v>5.5217534372000001E-3</v>
      </c>
      <c r="K2935" s="122">
        <v>5.6356721064000003E-3</v>
      </c>
      <c r="L2935" s="122">
        <v>5.2819463843999997E-3</v>
      </c>
      <c r="M2935" s="122">
        <v>5.1589472423999999E-3</v>
      </c>
      <c r="N2935" s="122">
        <v>4.5935059072000003E-3</v>
      </c>
      <c r="O2935" s="122">
        <v>5.0850689875999999E-3</v>
      </c>
      <c r="P2935" s="122">
        <v>4.7524661239999998E-3</v>
      </c>
      <c r="Q2935" s="122">
        <v>4.1733818783999998E-3</v>
      </c>
      <c r="R2935" s="122">
        <v>3.4474611808000002E-3</v>
      </c>
      <c r="S2935" s="122">
        <v>3.7665189939999999E-3</v>
      </c>
      <c r="T2935" s="122">
        <v>3.8463973211999999E-3</v>
      </c>
      <c r="U2935" s="122">
        <v>3.8005570372E-3</v>
      </c>
      <c r="V2935" s="122">
        <v>3.3243253259999999E-3</v>
      </c>
      <c r="W2935" s="122">
        <v>3.1998021747999999E-3</v>
      </c>
      <c r="X2935" s="122">
        <v>3.1761597923999998E-3</v>
      </c>
      <c r="Y2935" s="122">
        <v>2.0527933747999999E-3</v>
      </c>
      <c r="Z2935" s="122">
        <v>3.6280574260000001E-3</v>
      </c>
      <c r="AA2935" s="122">
        <v>3.8286367699999998E-3</v>
      </c>
      <c r="AB2935" s="122">
        <v>4.0770015104000003E-3</v>
      </c>
      <c r="AC2935" s="122">
        <v>3.8920999124000002E-3</v>
      </c>
      <c r="AD2935" s="122">
        <v>3.8373696508E-3</v>
      </c>
      <c r="AE2935" s="122">
        <v>3.9729501112E-3</v>
      </c>
      <c r="AF2935" s="122">
        <v>2.8649077044E-3</v>
      </c>
      <c r="AG2935" s="122">
        <v>2.2179902584000002E-3</v>
      </c>
      <c r="AH2935" s="122">
        <v>2.2400078652000002E-3</v>
      </c>
      <c r="AI2935" s="122">
        <v>2.1659543108000002E-3</v>
      </c>
      <c r="AJ2935" s="122">
        <v>1.0902923724E-3</v>
      </c>
      <c r="AK2935" s="122">
        <v>7.3835634320000001E-4</v>
      </c>
      <c r="AL2935" s="122">
        <v>0</v>
      </c>
    </row>
    <row r="2936" spans="1:38" hidden="1" x14ac:dyDescent="0.25">
      <c r="A2936" s="122" t="s">
        <v>2037</v>
      </c>
      <c r="B2936" s="122">
        <v>1</v>
      </c>
      <c r="C2936" s="122" t="s">
        <v>2236</v>
      </c>
      <c r="D2936" s="122" t="s">
        <v>2135</v>
      </c>
      <c r="E2936" s="122">
        <v>54</v>
      </c>
      <c r="F2936" s="122">
        <v>0</v>
      </c>
      <c r="G2936" s="122">
        <v>0</v>
      </c>
      <c r="H2936" s="122">
        <v>0</v>
      </c>
      <c r="I2936" s="122">
        <v>0</v>
      </c>
      <c r="J2936" s="122">
        <v>0</v>
      </c>
      <c r="K2936" s="122">
        <v>0</v>
      </c>
      <c r="L2936" s="122">
        <v>0</v>
      </c>
      <c r="M2936" s="122">
        <v>0</v>
      </c>
      <c r="N2936" s="122">
        <v>0</v>
      </c>
      <c r="O2936" s="122">
        <v>0</v>
      </c>
      <c r="P2936" s="122">
        <v>0</v>
      </c>
      <c r="Q2936" s="122">
        <v>0</v>
      </c>
      <c r="R2936" s="122">
        <v>0</v>
      </c>
      <c r="S2936" s="122">
        <v>0</v>
      </c>
      <c r="T2936" s="122">
        <v>0</v>
      </c>
      <c r="U2936" s="122">
        <v>0</v>
      </c>
      <c r="V2936" s="122">
        <v>0</v>
      </c>
      <c r="W2936" s="122">
        <v>0</v>
      </c>
      <c r="X2936" s="122">
        <v>0</v>
      </c>
      <c r="Y2936" s="122">
        <v>0</v>
      </c>
      <c r="Z2936" s="122">
        <v>0</v>
      </c>
      <c r="AA2936" s="122">
        <v>0</v>
      </c>
      <c r="AB2936" s="122">
        <v>0</v>
      </c>
      <c r="AC2936" s="122">
        <v>0</v>
      </c>
      <c r="AD2936" s="122">
        <v>0</v>
      </c>
      <c r="AE2936" s="122">
        <v>0</v>
      </c>
      <c r="AF2936" s="122">
        <v>0</v>
      </c>
      <c r="AG2936" s="122">
        <v>0</v>
      </c>
      <c r="AH2936" s="122">
        <v>0</v>
      </c>
      <c r="AI2936" s="122">
        <v>0</v>
      </c>
      <c r="AJ2936" s="122">
        <v>0</v>
      </c>
      <c r="AK2936" s="122">
        <v>0</v>
      </c>
      <c r="AL2936" s="122">
        <v>0</v>
      </c>
    </row>
    <row r="2937" spans="1:38" hidden="1" x14ac:dyDescent="0.25">
      <c r="A2937" s="122" t="s">
        <v>2037</v>
      </c>
      <c r="B2937" s="122">
        <v>1</v>
      </c>
      <c r="C2937" s="122" t="s">
        <v>2236</v>
      </c>
      <c r="D2937" s="122" t="s">
        <v>2136</v>
      </c>
      <c r="E2937" s="122">
        <v>54</v>
      </c>
      <c r="F2937" s="122">
        <v>7.1357868960000002E-4</v>
      </c>
      <c r="G2937" s="122">
        <v>6.1641931400000004E-4</v>
      </c>
      <c r="H2937" s="122">
        <v>6.6756697559999995E-4</v>
      </c>
      <c r="I2937" s="122">
        <v>7.2670976560000003E-4</v>
      </c>
      <c r="J2937" s="122">
        <v>7.0833684879999996E-4</v>
      </c>
      <c r="K2937" s="122">
        <v>7.2295046599999996E-4</v>
      </c>
      <c r="L2937" s="122">
        <v>6.7757412520000001E-4</v>
      </c>
      <c r="M2937" s="122">
        <v>6.6179565479999999E-4</v>
      </c>
      <c r="N2937" s="122">
        <v>6.0513984720000002E-4</v>
      </c>
      <c r="O2937" s="122">
        <v>5.32083552E-4</v>
      </c>
      <c r="P2937" s="122">
        <v>4.3558699520000001E-4</v>
      </c>
      <c r="Q2937" s="122">
        <v>2.8270641000000002E-4</v>
      </c>
      <c r="R2937" s="122">
        <v>2.076038216E-4</v>
      </c>
      <c r="S2937" s="122">
        <v>2.4201702E-4</v>
      </c>
      <c r="T2937" s="122">
        <v>2.246419952E-4</v>
      </c>
      <c r="U2937" s="122">
        <v>2.7513295600000001E-4</v>
      </c>
      <c r="V2937" s="122">
        <v>2.6030065040000001E-4</v>
      </c>
      <c r="W2937" s="122">
        <v>2.6881967280000001E-4</v>
      </c>
      <c r="X2937" s="122">
        <v>2.5545768920000003E-4</v>
      </c>
      <c r="Y2937" s="122">
        <v>1.572272604E-4</v>
      </c>
      <c r="Z2937" s="122">
        <v>0</v>
      </c>
      <c r="AA2937" s="122">
        <v>0</v>
      </c>
      <c r="AB2937" s="122">
        <v>0</v>
      </c>
      <c r="AC2937" s="122">
        <v>0</v>
      </c>
      <c r="AD2937" s="122">
        <v>0</v>
      </c>
      <c r="AE2937" s="122">
        <v>0</v>
      </c>
      <c r="AF2937" s="122">
        <v>0</v>
      </c>
      <c r="AG2937" s="122">
        <v>0</v>
      </c>
      <c r="AH2937" s="122">
        <v>0</v>
      </c>
      <c r="AI2937" s="122">
        <v>0</v>
      </c>
      <c r="AJ2937" s="122">
        <v>0</v>
      </c>
      <c r="AK2937" s="122">
        <v>0</v>
      </c>
      <c r="AL2937" s="122">
        <v>0</v>
      </c>
    </row>
    <row r="2938" spans="1:38" hidden="1" x14ac:dyDescent="0.25">
      <c r="A2938" s="122" t="s">
        <v>2037</v>
      </c>
      <c r="B2938" s="122">
        <v>1</v>
      </c>
      <c r="C2938" s="122" t="s">
        <v>2236</v>
      </c>
      <c r="D2938" s="122" t="s">
        <v>2137</v>
      </c>
      <c r="E2938" s="122">
        <v>54</v>
      </c>
      <c r="F2938" s="122">
        <v>6.1158776000000002E-5</v>
      </c>
      <c r="G2938" s="122">
        <v>5.2831525600000002E-5</v>
      </c>
      <c r="H2938" s="122">
        <v>5.7215242000000002E-5</v>
      </c>
      <c r="I2938" s="122">
        <v>6.2284202400000001E-5</v>
      </c>
      <c r="J2938" s="122">
        <v>6.0709510399999999E-5</v>
      </c>
      <c r="K2938" s="122">
        <v>6.1962003600000005E-5</v>
      </c>
      <c r="L2938" s="122">
        <v>5.8072926800000002E-5</v>
      </c>
      <c r="M2938" s="122">
        <v>5.6720599600000001E-5</v>
      </c>
      <c r="N2938" s="122">
        <v>7.2963637600000005E-5</v>
      </c>
      <c r="O2938" s="122">
        <v>9.4186397200000005E-5</v>
      </c>
      <c r="P2938" s="122">
        <v>1.2974556E-4</v>
      </c>
      <c r="Q2938" s="122">
        <v>1.777530356E-4</v>
      </c>
      <c r="R2938" s="122">
        <v>2.4478595120000003E-4</v>
      </c>
      <c r="S2938" s="122">
        <v>1.949849972E-4</v>
      </c>
      <c r="T2938" s="122">
        <v>1.0947797560000001E-4</v>
      </c>
      <c r="U2938" s="122">
        <v>6.6334296000000002E-5</v>
      </c>
      <c r="V2938" s="122">
        <v>2.66202608E-5</v>
      </c>
      <c r="W2938" s="122">
        <v>0</v>
      </c>
      <c r="X2938" s="122">
        <v>0</v>
      </c>
      <c r="Y2938" s="122">
        <v>0</v>
      </c>
      <c r="Z2938" s="122">
        <v>0</v>
      </c>
      <c r="AA2938" s="122">
        <v>0</v>
      </c>
      <c r="AB2938" s="122">
        <v>0</v>
      </c>
      <c r="AC2938" s="122">
        <v>0</v>
      </c>
      <c r="AD2938" s="122">
        <v>0</v>
      </c>
      <c r="AE2938" s="122">
        <v>0</v>
      </c>
      <c r="AF2938" s="122">
        <v>0</v>
      </c>
      <c r="AG2938" s="122">
        <v>0</v>
      </c>
      <c r="AH2938" s="122">
        <v>0</v>
      </c>
      <c r="AI2938" s="122">
        <v>0</v>
      </c>
      <c r="AJ2938" s="122">
        <v>0</v>
      </c>
      <c r="AK2938" s="122">
        <v>0</v>
      </c>
      <c r="AL2938" s="122">
        <v>0</v>
      </c>
    </row>
    <row r="2939" spans="1:38" hidden="1" x14ac:dyDescent="0.25">
      <c r="A2939" s="122" t="s">
        <v>2037</v>
      </c>
      <c r="B2939" s="122">
        <v>1</v>
      </c>
      <c r="C2939" s="122" t="s">
        <v>2236</v>
      </c>
      <c r="D2939" s="122" t="s">
        <v>2138</v>
      </c>
      <c r="E2939" s="122">
        <v>54</v>
      </c>
      <c r="F2939" s="122">
        <v>0</v>
      </c>
      <c r="G2939" s="122">
        <v>0</v>
      </c>
      <c r="H2939" s="122">
        <v>0</v>
      </c>
      <c r="I2939" s="122">
        <v>0</v>
      </c>
      <c r="J2939" s="122">
        <v>0</v>
      </c>
      <c r="K2939" s="122">
        <v>0</v>
      </c>
      <c r="L2939" s="122">
        <v>0</v>
      </c>
      <c r="M2939" s="122">
        <v>0</v>
      </c>
      <c r="N2939" s="122">
        <v>0</v>
      </c>
      <c r="O2939" s="122">
        <v>0</v>
      </c>
      <c r="P2939" s="122">
        <v>0</v>
      </c>
      <c r="Q2939" s="122">
        <v>0</v>
      </c>
      <c r="R2939" s="122">
        <v>0</v>
      </c>
      <c r="S2939" s="122">
        <v>0</v>
      </c>
      <c r="T2939" s="122">
        <v>0</v>
      </c>
      <c r="U2939" s="122">
        <v>0</v>
      </c>
      <c r="V2939" s="122">
        <v>0</v>
      </c>
      <c r="W2939" s="122">
        <v>0</v>
      </c>
      <c r="X2939" s="122">
        <v>0</v>
      </c>
      <c r="Y2939" s="122">
        <v>0</v>
      </c>
      <c r="Z2939" s="122">
        <v>0</v>
      </c>
      <c r="AA2939" s="122">
        <v>0</v>
      </c>
      <c r="AB2939" s="122">
        <v>0</v>
      </c>
      <c r="AC2939" s="122">
        <v>0</v>
      </c>
      <c r="AD2939" s="122">
        <v>0</v>
      </c>
      <c r="AE2939" s="122">
        <v>0</v>
      </c>
      <c r="AF2939" s="122">
        <v>0</v>
      </c>
      <c r="AG2939" s="122">
        <v>0</v>
      </c>
      <c r="AH2939" s="122">
        <v>0</v>
      </c>
      <c r="AI2939" s="122">
        <v>0</v>
      </c>
      <c r="AJ2939" s="122">
        <v>0</v>
      </c>
      <c r="AK2939" s="122">
        <v>0</v>
      </c>
      <c r="AL2939" s="122">
        <v>0</v>
      </c>
    </row>
    <row r="2940" spans="1:38" hidden="1" x14ac:dyDescent="0.25">
      <c r="A2940" s="122" t="s">
        <v>2037</v>
      </c>
      <c r="B2940" s="122">
        <v>1</v>
      </c>
      <c r="C2940" s="122" t="s">
        <v>2236</v>
      </c>
      <c r="D2940" s="122" t="s">
        <v>2139</v>
      </c>
      <c r="E2940" s="122">
        <v>54</v>
      </c>
      <c r="F2940" s="122">
        <v>4.2015830919999998E-4</v>
      </c>
      <c r="G2940" s="122">
        <v>3.6295043679999999E-4</v>
      </c>
      <c r="H2940" s="122">
        <v>3.9306640519999998E-4</v>
      </c>
      <c r="I2940" s="122">
        <v>4.2788994359999998E-4</v>
      </c>
      <c r="J2940" s="122">
        <v>4.1707188879999999E-4</v>
      </c>
      <c r="K2940" s="122">
        <v>4.2567645119999999E-4</v>
      </c>
      <c r="L2940" s="122">
        <v>3.9895866079999999E-4</v>
      </c>
      <c r="M2940" s="122">
        <v>3.8966822719999999E-4</v>
      </c>
      <c r="N2940" s="122">
        <v>3.5544752600000001E-4</v>
      </c>
      <c r="O2940" s="122">
        <v>3.1716067599999999E-4</v>
      </c>
      <c r="P2940" s="122">
        <v>3.3827227559999999E-4</v>
      </c>
      <c r="Q2940" s="122">
        <v>3.0927053360000001E-4</v>
      </c>
      <c r="R2940" s="122">
        <v>3.2436962319999998E-4</v>
      </c>
      <c r="S2940" s="122">
        <v>2.6376786239999997E-4</v>
      </c>
      <c r="T2940" s="122">
        <v>2.8537273519999999E-4</v>
      </c>
      <c r="U2940" s="122">
        <v>2.6228801200000001E-4</v>
      </c>
      <c r="V2940" s="122">
        <v>2.0795361440000001E-4</v>
      </c>
      <c r="W2940" s="122">
        <v>1.938769112E-4</v>
      </c>
      <c r="X2940" s="122">
        <v>1.8774599480000001E-4</v>
      </c>
      <c r="Y2940" s="122">
        <v>9.9791885200000005E-5</v>
      </c>
      <c r="Z2940" s="122">
        <v>0</v>
      </c>
      <c r="AA2940" s="122">
        <v>1.0204282227999999E-3</v>
      </c>
      <c r="AB2940" s="122">
        <v>0</v>
      </c>
      <c r="AC2940" s="122">
        <v>0</v>
      </c>
      <c r="AD2940" s="122">
        <v>0</v>
      </c>
      <c r="AE2940" s="122">
        <v>0</v>
      </c>
      <c r="AF2940" s="122">
        <v>0</v>
      </c>
      <c r="AG2940" s="122">
        <v>0</v>
      </c>
      <c r="AH2940" s="122">
        <v>0</v>
      </c>
      <c r="AI2940" s="122">
        <v>0</v>
      </c>
      <c r="AJ2940" s="122">
        <v>0</v>
      </c>
      <c r="AK2940" s="122">
        <v>0</v>
      </c>
      <c r="AL2940" s="122">
        <v>0</v>
      </c>
    </row>
    <row r="2941" spans="1:38" hidden="1" x14ac:dyDescent="0.25">
      <c r="A2941" s="122" t="s">
        <v>2037</v>
      </c>
      <c r="B2941" s="122">
        <v>1</v>
      </c>
      <c r="C2941" s="122" t="s">
        <v>2236</v>
      </c>
      <c r="D2941" s="122" t="s">
        <v>2140</v>
      </c>
      <c r="E2941" s="122">
        <v>54</v>
      </c>
      <c r="F2941" s="122">
        <v>0</v>
      </c>
      <c r="G2941" s="122">
        <v>0</v>
      </c>
      <c r="H2941" s="122">
        <v>0</v>
      </c>
      <c r="I2941" s="122">
        <v>0</v>
      </c>
      <c r="J2941" s="122">
        <v>0</v>
      </c>
      <c r="K2941" s="122">
        <v>0</v>
      </c>
      <c r="L2941" s="122">
        <v>0</v>
      </c>
      <c r="M2941" s="122">
        <v>0</v>
      </c>
      <c r="N2941" s="122">
        <v>0</v>
      </c>
      <c r="O2941" s="122">
        <v>0</v>
      </c>
      <c r="P2941" s="122">
        <v>0</v>
      </c>
      <c r="Q2941" s="122">
        <v>0</v>
      </c>
      <c r="R2941" s="122">
        <v>0</v>
      </c>
      <c r="S2941" s="122">
        <v>0</v>
      </c>
      <c r="T2941" s="122">
        <v>0</v>
      </c>
      <c r="U2941" s="122">
        <v>0</v>
      </c>
      <c r="V2941" s="122">
        <v>0</v>
      </c>
      <c r="W2941" s="122">
        <v>0</v>
      </c>
      <c r="X2941" s="122">
        <v>0</v>
      </c>
      <c r="Y2941" s="122">
        <v>0</v>
      </c>
      <c r="Z2941" s="122">
        <v>0</v>
      </c>
      <c r="AA2941" s="122">
        <v>0</v>
      </c>
      <c r="AB2941" s="122">
        <v>0</v>
      </c>
      <c r="AC2941" s="122">
        <v>0</v>
      </c>
      <c r="AD2941" s="122">
        <v>0</v>
      </c>
      <c r="AE2941" s="122">
        <v>0</v>
      </c>
      <c r="AF2941" s="122">
        <v>0</v>
      </c>
      <c r="AG2941" s="122">
        <v>0</v>
      </c>
      <c r="AH2941" s="122">
        <v>0</v>
      </c>
      <c r="AI2941" s="122">
        <v>0</v>
      </c>
      <c r="AJ2941" s="122">
        <v>0</v>
      </c>
      <c r="AK2941" s="122">
        <v>0</v>
      </c>
      <c r="AL2941" s="122">
        <v>0</v>
      </c>
    </row>
    <row r="2942" spans="1:38" hidden="1" x14ac:dyDescent="0.25">
      <c r="A2942" s="122" t="s">
        <v>2037</v>
      </c>
      <c r="B2942" s="122">
        <v>1</v>
      </c>
      <c r="C2942" s="122" t="s">
        <v>2236</v>
      </c>
      <c r="D2942" s="122" t="s">
        <v>2141</v>
      </c>
      <c r="E2942" s="122">
        <v>54</v>
      </c>
      <c r="F2942" s="122">
        <v>1.6094059575999999E-3</v>
      </c>
      <c r="G2942" s="122">
        <v>1.3902726236000001E-3</v>
      </c>
      <c r="H2942" s="122">
        <v>1.5056310976E-3</v>
      </c>
      <c r="I2942" s="122">
        <v>1.6390217956E-3</v>
      </c>
      <c r="J2942" s="122">
        <v>1.5975835036000001E-3</v>
      </c>
      <c r="K2942" s="122">
        <v>1.6305430680000001E-3</v>
      </c>
      <c r="L2942" s="122">
        <v>1.528201234E-3</v>
      </c>
      <c r="M2942" s="122">
        <v>1.4926144576E-3</v>
      </c>
      <c r="N2942" s="122">
        <v>1.3708207744000001E-3</v>
      </c>
      <c r="O2942" s="122">
        <v>1.3020900507999999E-3</v>
      </c>
      <c r="P2942" s="122">
        <v>1.318514484E-3</v>
      </c>
      <c r="Q2942" s="122">
        <v>1.2131840616E-3</v>
      </c>
      <c r="R2942" s="122">
        <v>1.1822968696000001E-3</v>
      </c>
      <c r="S2942" s="122">
        <v>1.1266962420000001E-3</v>
      </c>
      <c r="T2942" s="122">
        <v>9.0729816239999998E-4</v>
      </c>
      <c r="U2942" s="122">
        <v>1.0252129384E-3</v>
      </c>
      <c r="V2942" s="122">
        <v>8.4361783240000001E-4</v>
      </c>
      <c r="W2942" s="122">
        <v>7.2604089320000003E-4</v>
      </c>
      <c r="X2942" s="122">
        <v>6.4816816679999999E-4</v>
      </c>
      <c r="Y2942" s="122">
        <v>3.18609942E-4</v>
      </c>
      <c r="Z2942" s="122">
        <v>2.4684144659999998E-3</v>
      </c>
      <c r="AA2942" s="122">
        <v>2.4928601319999999E-3</v>
      </c>
      <c r="AB2942" s="122">
        <v>2.2751515583999998E-3</v>
      </c>
      <c r="AC2942" s="122">
        <v>2.138926048E-3</v>
      </c>
      <c r="AD2942" s="122">
        <v>2.0603486120000002E-3</v>
      </c>
      <c r="AE2942" s="122">
        <v>2.2248418444E-3</v>
      </c>
      <c r="AF2942" s="122">
        <v>2.0960188928E-3</v>
      </c>
      <c r="AG2942" s="122">
        <v>1.4798448363999999E-3</v>
      </c>
      <c r="AH2942" s="122">
        <v>1.5063044416E-3</v>
      </c>
      <c r="AI2942" s="122">
        <v>1.4565067608E-3</v>
      </c>
      <c r="AJ2942" s="122">
        <v>1.2012894432000001E-3</v>
      </c>
      <c r="AK2942" s="122">
        <v>1.3644525439999999E-3</v>
      </c>
      <c r="AL2942" s="122">
        <v>0</v>
      </c>
    </row>
    <row r="2943" spans="1:38" hidden="1" x14ac:dyDescent="0.25">
      <c r="A2943" s="122" t="s">
        <v>2037</v>
      </c>
      <c r="B2943" s="122">
        <v>1</v>
      </c>
      <c r="C2943" s="122" t="s">
        <v>2236</v>
      </c>
      <c r="D2943" s="122" t="s">
        <v>2142</v>
      </c>
      <c r="E2943" s="122">
        <v>54</v>
      </c>
      <c r="F2943" s="122">
        <v>5.06459268E-5</v>
      </c>
      <c r="G2943" s="122">
        <v>4.3750084000000003E-5</v>
      </c>
      <c r="H2943" s="122">
        <v>4.7380267199999997E-5</v>
      </c>
      <c r="I2943" s="122">
        <v>5.1577901199999999E-5</v>
      </c>
      <c r="J2943" s="122">
        <v>5.0273890799999999E-5</v>
      </c>
      <c r="K2943" s="122">
        <v>5.1311086399999999E-5</v>
      </c>
      <c r="L2943" s="122">
        <v>4.8090520799999997E-5</v>
      </c>
      <c r="M2943" s="122">
        <v>4.6970649599999997E-5</v>
      </c>
      <c r="N2943" s="122">
        <v>4.8745356800000002E-5</v>
      </c>
      <c r="O2943" s="122">
        <v>5.0848347199999997E-5</v>
      </c>
      <c r="P2943" s="122">
        <v>4.8543549599999997E-5</v>
      </c>
      <c r="Q2943" s="122">
        <v>3.62058312E-5</v>
      </c>
      <c r="R2943" s="122">
        <v>3.6750926799999998E-5</v>
      </c>
      <c r="S2943" s="122">
        <v>3.8112905600000002E-5</v>
      </c>
      <c r="T2943" s="122">
        <v>3.2318669599999998E-5</v>
      </c>
      <c r="U2943" s="122">
        <v>3.0437456000000001E-5</v>
      </c>
      <c r="V2943" s="122">
        <v>2.70245808E-5</v>
      </c>
      <c r="W2943" s="122">
        <v>2.7035859200000001E-5</v>
      </c>
      <c r="X2943" s="122">
        <v>2.3851716000000001E-5</v>
      </c>
      <c r="Y2943" s="122">
        <v>1.35876552E-5</v>
      </c>
      <c r="Z2943" s="122">
        <v>3.8418646616E-3</v>
      </c>
      <c r="AA2943" s="122">
        <v>3.9569080935999996E-3</v>
      </c>
      <c r="AB2943" s="122">
        <v>4.6537153600000004E-3</v>
      </c>
      <c r="AC2943" s="122">
        <v>4.5611089272000003E-3</v>
      </c>
      <c r="AD2943" s="122">
        <v>4.5721059663999999E-3</v>
      </c>
      <c r="AE2943" s="122">
        <v>3.3876682728E-3</v>
      </c>
      <c r="AF2943" s="122">
        <v>2.9994251223999999E-3</v>
      </c>
      <c r="AG2943" s="122">
        <v>3.4293118384E-3</v>
      </c>
      <c r="AH2943" s="122">
        <v>3.8970757784000001E-3</v>
      </c>
      <c r="AI2943" s="122">
        <v>3.7682403724000001E-3</v>
      </c>
      <c r="AJ2943" s="122">
        <v>3.4599474728000002E-3</v>
      </c>
      <c r="AK2943" s="122">
        <v>3.5474366676000002E-3</v>
      </c>
      <c r="AL2943" s="122">
        <v>0</v>
      </c>
    </row>
    <row r="2944" spans="1:38" hidden="1" x14ac:dyDescent="0.25">
      <c r="A2944" s="122" t="s">
        <v>2037</v>
      </c>
      <c r="B2944" s="122">
        <v>1</v>
      </c>
      <c r="C2944" s="122" t="s">
        <v>2236</v>
      </c>
      <c r="D2944" s="122" t="s">
        <v>2143</v>
      </c>
      <c r="E2944" s="122">
        <v>54</v>
      </c>
      <c r="F2944" s="122">
        <v>7.7093357600000002E-5</v>
      </c>
      <c r="G2944" s="122">
        <v>6.6596487999999999E-5</v>
      </c>
      <c r="H2944" s="122">
        <v>7.2122360799999996E-5</v>
      </c>
      <c r="I2944" s="122">
        <v>7.8512008399999998E-5</v>
      </c>
      <c r="J2944" s="122">
        <v>7.6527040799999997E-5</v>
      </c>
      <c r="K2944" s="122">
        <v>7.8105862799999996E-5</v>
      </c>
      <c r="L2944" s="122">
        <v>7.3203508E-5</v>
      </c>
      <c r="M2944" s="122">
        <v>7.1498840000000003E-5</v>
      </c>
      <c r="N2944" s="122">
        <v>8.0570168000000002E-5</v>
      </c>
      <c r="O2944" s="122">
        <v>9.1124412400000004E-5</v>
      </c>
      <c r="P2944" s="122">
        <v>9.4207260000000006E-5</v>
      </c>
      <c r="Q2944" s="122">
        <v>7.6019244000000006E-5</v>
      </c>
      <c r="R2944" s="122">
        <v>8.3428458399999994E-5</v>
      </c>
      <c r="S2944" s="122">
        <v>7.0933872800000005E-5</v>
      </c>
      <c r="T2944" s="122">
        <v>4.8003186000000003E-5</v>
      </c>
      <c r="U2944" s="122">
        <v>3.4659486399999997E-5</v>
      </c>
      <c r="V2944" s="122">
        <v>2.2108147600000001E-5</v>
      </c>
      <c r="W2944" s="122">
        <v>1.4074550000000001E-5</v>
      </c>
      <c r="X2944" s="122">
        <v>1.2416922E-5</v>
      </c>
      <c r="Y2944" s="122">
        <v>7.0735727999999999E-6</v>
      </c>
      <c r="Z2944" s="122">
        <v>0</v>
      </c>
      <c r="AA2944" s="122">
        <v>0</v>
      </c>
      <c r="AB2944" s="122">
        <v>0</v>
      </c>
      <c r="AC2944" s="122">
        <v>0</v>
      </c>
      <c r="AD2944" s="122">
        <v>0</v>
      </c>
      <c r="AE2944" s="122">
        <v>0</v>
      </c>
      <c r="AF2944" s="122">
        <v>0</v>
      </c>
      <c r="AG2944" s="122">
        <v>0</v>
      </c>
      <c r="AH2944" s="122">
        <v>0</v>
      </c>
      <c r="AI2944" s="122">
        <v>0</v>
      </c>
      <c r="AJ2944" s="122">
        <v>0</v>
      </c>
      <c r="AK2944" s="122">
        <v>0</v>
      </c>
      <c r="AL2944" s="122">
        <v>0</v>
      </c>
    </row>
    <row r="2945" spans="1:38" hidden="1" x14ac:dyDescent="0.25">
      <c r="A2945" s="122" t="s">
        <v>2037</v>
      </c>
      <c r="B2945" s="122">
        <v>1</v>
      </c>
      <c r="C2945" s="122" t="s">
        <v>2236</v>
      </c>
      <c r="D2945" s="122" t="s">
        <v>2177</v>
      </c>
      <c r="E2945" s="122">
        <v>54</v>
      </c>
      <c r="F2945" s="122">
        <v>0</v>
      </c>
      <c r="G2945" s="122">
        <v>0</v>
      </c>
      <c r="H2945" s="122">
        <v>0</v>
      </c>
      <c r="I2945" s="122">
        <v>0</v>
      </c>
      <c r="J2945" s="122">
        <v>0</v>
      </c>
      <c r="K2945" s="122">
        <v>0</v>
      </c>
      <c r="L2945" s="122">
        <v>0</v>
      </c>
      <c r="M2945" s="122">
        <v>0</v>
      </c>
      <c r="N2945" s="122">
        <v>0</v>
      </c>
      <c r="O2945" s="122">
        <v>0</v>
      </c>
      <c r="P2945" s="122">
        <v>0</v>
      </c>
      <c r="Q2945" s="122">
        <v>0</v>
      </c>
      <c r="R2945" s="122">
        <v>0</v>
      </c>
      <c r="S2945" s="122">
        <v>0</v>
      </c>
      <c r="T2945" s="122">
        <v>0</v>
      </c>
      <c r="U2945" s="122">
        <v>0</v>
      </c>
      <c r="V2945" s="122">
        <v>0</v>
      </c>
      <c r="W2945" s="122">
        <v>0</v>
      </c>
      <c r="X2945" s="122">
        <v>0</v>
      </c>
      <c r="Y2945" s="122">
        <v>0</v>
      </c>
      <c r="Z2945" s="122">
        <v>0</v>
      </c>
      <c r="AA2945" s="122">
        <v>0</v>
      </c>
      <c r="AB2945" s="122">
        <v>0</v>
      </c>
      <c r="AC2945" s="122">
        <v>0</v>
      </c>
      <c r="AD2945" s="122">
        <v>0</v>
      </c>
      <c r="AE2945" s="122">
        <v>0</v>
      </c>
      <c r="AF2945" s="122">
        <v>0</v>
      </c>
      <c r="AG2945" s="122">
        <v>0</v>
      </c>
      <c r="AH2945" s="122">
        <v>0</v>
      </c>
      <c r="AI2945" s="122">
        <v>0</v>
      </c>
      <c r="AJ2945" s="122">
        <v>0</v>
      </c>
      <c r="AK2945" s="122">
        <v>0</v>
      </c>
      <c r="AL2945" s="122">
        <v>0</v>
      </c>
    </row>
    <row r="2946" spans="1:38" hidden="1" x14ac:dyDescent="0.25">
      <c r="A2946" s="122" t="s">
        <v>2037</v>
      </c>
      <c r="B2946" s="122">
        <v>1</v>
      </c>
      <c r="C2946" s="122" t="s">
        <v>2236</v>
      </c>
      <c r="D2946" s="122" t="s">
        <v>2144</v>
      </c>
      <c r="E2946" s="122">
        <v>54</v>
      </c>
      <c r="F2946" s="122">
        <v>8.6132594800000006E-5</v>
      </c>
      <c r="G2946" s="122">
        <v>7.4404960000000001E-5</v>
      </c>
      <c r="H2946" s="122">
        <v>8.0578744400000002E-5</v>
      </c>
      <c r="I2946" s="122">
        <v>8.7717582399999999E-5</v>
      </c>
      <c r="J2946" s="122">
        <v>8.5499875999999999E-5</v>
      </c>
      <c r="K2946" s="122">
        <v>8.7263814400000001E-5</v>
      </c>
      <c r="L2946" s="122">
        <v>8.1786658800000006E-5</v>
      </c>
      <c r="M2946" s="122">
        <v>7.9882115599999996E-5</v>
      </c>
      <c r="N2946" s="122">
        <v>6.9372220399999994E-5</v>
      </c>
      <c r="O2946" s="122">
        <v>5.6282463999999997E-5</v>
      </c>
      <c r="P2946" s="122">
        <v>3.9906283199999998E-5</v>
      </c>
      <c r="Q2946" s="122">
        <v>1.8478056800000001E-5</v>
      </c>
      <c r="R2946" s="122">
        <v>0</v>
      </c>
      <c r="S2946" s="122">
        <v>3.9765655999999997E-5</v>
      </c>
      <c r="T2946" s="122">
        <v>6.3186838400000007E-5</v>
      </c>
      <c r="U2946" s="122">
        <v>1.014660724E-4</v>
      </c>
      <c r="V2946" s="122">
        <v>1.1368018480000001E-4</v>
      </c>
      <c r="W2946" s="122">
        <v>1.319894912E-4</v>
      </c>
      <c r="X2946" s="122">
        <v>1.254288056E-4</v>
      </c>
      <c r="Y2946" s="122">
        <v>7.7198018799999997E-5</v>
      </c>
      <c r="Z2946" s="122">
        <v>0</v>
      </c>
      <c r="AA2946" s="122">
        <v>0</v>
      </c>
      <c r="AB2946" s="122">
        <v>0</v>
      </c>
      <c r="AC2946" s="122">
        <v>0</v>
      </c>
      <c r="AD2946" s="122">
        <v>0</v>
      </c>
      <c r="AE2946" s="122">
        <v>0</v>
      </c>
      <c r="AF2946" s="122">
        <v>0</v>
      </c>
      <c r="AG2946" s="122">
        <v>0</v>
      </c>
      <c r="AH2946" s="122">
        <v>0</v>
      </c>
      <c r="AI2946" s="122">
        <v>0</v>
      </c>
      <c r="AJ2946" s="122">
        <v>0</v>
      </c>
      <c r="AK2946" s="122">
        <v>0</v>
      </c>
      <c r="AL2946" s="122">
        <v>0</v>
      </c>
    </row>
    <row r="2947" spans="1:38" hidden="1" x14ac:dyDescent="0.25">
      <c r="A2947" s="122" t="s">
        <v>2037</v>
      </c>
      <c r="B2947" s="122">
        <v>1</v>
      </c>
      <c r="C2947" s="122" t="s">
        <v>2236</v>
      </c>
      <c r="D2947" s="122" t="s">
        <v>2145</v>
      </c>
      <c r="E2947" s="122">
        <v>54</v>
      </c>
      <c r="F2947" s="122">
        <v>0</v>
      </c>
      <c r="G2947" s="122">
        <v>0</v>
      </c>
      <c r="H2947" s="122">
        <v>0</v>
      </c>
      <c r="I2947" s="122">
        <v>0</v>
      </c>
      <c r="J2947" s="122">
        <v>0</v>
      </c>
      <c r="K2947" s="122">
        <v>0</v>
      </c>
      <c r="L2947" s="122">
        <v>0</v>
      </c>
      <c r="M2947" s="122">
        <v>0</v>
      </c>
      <c r="N2947" s="122">
        <v>0</v>
      </c>
      <c r="O2947" s="122">
        <v>0</v>
      </c>
      <c r="P2947" s="122">
        <v>0</v>
      </c>
      <c r="Q2947" s="122">
        <v>0</v>
      </c>
      <c r="R2947" s="122">
        <v>0</v>
      </c>
      <c r="S2947" s="122">
        <v>0</v>
      </c>
      <c r="T2947" s="122">
        <v>0</v>
      </c>
      <c r="U2947" s="122">
        <v>0</v>
      </c>
      <c r="V2947" s="122">
        <v>0</v>
      </c>
      <c r="W2947" s="122">
        <v>0</v>
      </c>
      <c r="X2947" s="122">
        <v>0</v>
      </c>
      <c r="Y2947" s="122">
        <v>0</v>
      </c>
      <c r="Z2947" s="122">
        <v>0</v>
      </c>
      <c r="AA2947" s="122">
        <v>0</v>
      </c>
      <c r="AB2947" s="122">
        <v>0</v>
      </c>
      <c r="AC2947" s="122">
        <v>0</v>
      </c>
      <c r="AD2947" s="122">
        <v>0</v>
      </c>
      <c r="AE2947" s="122">
        <v>0</v>
      </c>
      <c r="AF2947" s="122">
        <v>0</v>
      </c>
      <c r="AG2947" s="122">
        <v>0</v>
      </c>
      <c r="AH2947" s="122">
        <v>0</v>
      </c>
      <c r="AI2947" s="122">
        <v>0</v>
      </c>
      <c r="AJ2947" s="122">
        <v>0</v>
      </c>
      <c r="AK2947" s="122">
        <v>0</v>
      </c>
      <c r="AL2947" s="122">
        <v>0</v>
      </c>
    </row>
    <row r="2948" spans="1:38" hidden="1" x14ac:dyDescent="0.25">
      <c r="A2948" s="122" t="s">
        <v>2037</v>
      </c>
      <c r="B2948" s="122">
        <v>1</v>
      </c>
      <c r="C2948" s="122" t="s">
        <v>2236</v>
      </c>
      <c r="D2948" s="122" t="s">
        <v>2146</v>
      </c>
      <c r="E2948" s="122">
        <v>54</v>
      </c>
      <c r="F2948" s="122">
        <v>2.4658806759999998E-4</v>
      </c>
      <c r="G2948" s="122">
        <v>2.130131556E-4</v>
      </c>
      <c r="H2948" s="122">
        <v>2.3068801559999999E-4</v>
      </c>
      <c r="I2948" s="122">
        <v>2.5112571400000001E-4</v>
      </c>
      <c r="J2948" s="122">
        <v>2.4477666919999998E-4</v>
      </c>
      <c r="K2948" s="122">
        <v>2.498266288E-4</v>
      </c>
      <c r="L2948" s="122">
        <v>2.3414613879999999E-4</v>
      </c>
      <c r="M2948" s="122">
        <v>2.286936456E-4</v>
      </c>
      <c r="N2948" s="122">
        <v>2.6404833279999998E-4</v>
      </c>
      <c r="O2948" s="122">
        <v>3.1254727839999998E-4</v>
      </c>
      <c r="P2948" s="122">
        <v>4.0090471119999998E-4</v>
      </c>
      <c r="Q2948" s="122">
        <v>5.1732921799999996E-4</v>
      </c>
      <c r="R2948" s="122">
        <v>6.7696954079999997E-4</v>
      </c>
      <c r="S2948" s="122">
        <v>6.5017398320000002E-4</v>
      </c>
      <c r="T2948" s="122">
        <v>4.6886025760000001E-4</v>
      </c>
      <c r="U2948" s="122">
        <v>4.098866912E-4</v>
      </c>
      <c r="V2948" s="122">
        <v>3.1593871679999998E-4</v>
      </c>
      <c r="W2948" s="122">
        <v>2.95215228E-4</v>
      </c>
      <c r="X2948" s="122">
        <v>2.5510638159999998E-4</v>
      </c>
      <c r="Y2948" s="122">
        <v>1.5261555960000001E-4</v>
      </c>
      <c r="Z2948" s="122">
        <v>0</v>
      </c>
      <c r="AA2948" s="122">
        <v>0</v>
      </c>
      <c r="AB2948" s="122">
        <v>0</v>
      </c>
      <c r="AC2948" s="122">
        <v>0</v>
      </c>
      <c r="AD2948" s="122">
        <v>0</v>
      </c>
      <c r="AE2948" s="122">
        <v>0</v>
      </c>
      <c r="AF2948" s="122">
        <v>0</v>
      </c>
      <c r="AG2948" s="122">
        <v>0</v>
      </c>
      <c r="AH2948" s="122">
        <v>0</v>
      </c>
      <c r="AI2948" s="122">
        <v>0</v>
      </c>
      <c r="AJ2948" s="122">
        <v>0</v>
      </c>
      <c r="AK2948" s="122">
        <v>0</v>
      </c>
      <c r="AL2948" s="122">
        <v>0</v>
      </c>
    </row>
    <row r="2949" spans="1:38" hidden="1" x14ac:dyDescent="0.25">
      <c r="A2949" s="122" t="s">
        <v>2037</v>
      </c>
      <c r="B2949" s="122">
        <v>1</v>
      </c>
      <c r="C2949" s="122" t="s">
        <v>2236</v>
      </c>
      <c r="D2949" s="122" t="s">
        <v>2147</v>
      </c>
      <c r="E2949" s="122">
        <v>54</v>
      </c>
      <c r="F2949" s="122">
        <v>0</v>
      </c>
      <c r="G2949" s="122">
        <v>0</v>
      </c>
      <c r="H2949" s="122">
        <v>0</v>
      </c>
      <c r="I2949" s="122">
        <v>0</v>
      </c>
      <c r="J2949" s="122">
        <v>0</v>
      </c>
      <c r="K2949" s="122">
        <v>0</v>
      </c>
      <c r="L2949" s="122">
        <v>0</v>
      </c>
      <c r="M2949" s="122">
        <v>0</v>
      </c>
      <c r="N2949" s="122">
        <v>0</v>
      </c>
      <c r="O2949" s="122">
        <v>0</v>
      </c>
      <c r="P2949" s="122">
        <v>0</v>
      </c>
      <c r="Q2949" s="122">
        <v>0</v>
      </c>
      <c r="R2949" s="122">
        <v>0</v>
      </c>
      <c r="S2949" s="122">
        <v>0</v>
      </c>
      <c r="T2949" s="122">
        <v>0</v>
      </c>
      <c r="U2949" s="122">
        <v>0</v>
      </c>
      <c r="V2949" s="122">
        <v>0</v>
      </c>
      <c r="W2949" s="122">
        <v>0</v>
      </c>
      <c r="X2949" s="122">
        <v>0</v>
      </c>
      <c r="Y2949" s="122">
        <v>0</v>
      </c>
      <c r="Z2949" s="122">
        <v>0</v>
      </c>
      <c r="AA2949" s="122">
        <v>0</v>
      </c>
      <c r="AB2949" s="122">
        <v>0</v>
      </c>
      <c r="AC2949" s="122">
        <v>0</v>
      </c>
      <c r="AD2949" s="122">
        <v>0</v>
      </c>
      <c r="AE2949" s="122">
        <v>0</v>
      </c>
      <c r="AF2949" s="122">
        <v>0</v>
      </c>
      <c r="AG2949" s="122">
        <v>0</v>
      </c>
      <c r="AH2949" s="122">
        <v>0</v>
      </c>
      <c r="AI2949" s="122">
        <v>0</v>
      </c>
      <c r="AJ2949" s="122">
        <v>0</v>
      </c>
      <c r="AK2949" s="122">
        <v>0</v>
      </c>
      <c r="AL2949" s="122">
        <v>0</v>
      </c>
    </row>
    <row r="2950" spans="1:38" hidden="1" x14ac:dyDescent="0.25">
      <c r="A2950" s="122" t="s">
        <v>2037</v>
      </c>
      <c r="B2950" s="122">
        <v>1</v>
      </c>
      <c r="C2950" s="122" t="s">
        <v>2236</v>
      </c>
      <c r="D2950" s="122" t="s">
        <v>475</v>
      </c>
      <c r="E2950" s="122">
        <v>54</v>
      </c>
      <c r="F2950" s="122">
        <v>0</v>
      </c>
      <c r="G2950" s="122">
        <v>0</v>
      </c>
      <c r="H2950" s="122">
        <v>0</v>
      </c>
      <c r="I2950" s="122">
        <v>0</v>
      </c>
      <c r="J2950" s="122">
        <v>0</v>
      </c>
      <c r="K2950" s="122">
        <v>0</v>
      </c>
      <c r="L2950" s="122">
        <v>0</v>
      </c>
      <c r="M2950" s="122">
        <v>0</v>
      </c>
      <c r="N2950" s="122">
        <v>0</v>
      </c>
      <c r="O2950" s="122">
        <v>0</v>
      </c>
      <c r="P2950" s="122">
        <v>0</v>
      </c>
      <c r="Q2950" s="122">
        <v>0</v>
      </c>
      <c r="R2950" s="122">
        <v>0</v>
      </c>
      <c r="S2950" s="122">
        <v>0</v>
      </c>
      <c r="T2950" s="122">
        <v>0</v>
      </c>
      <c r="U2950" s="122">
        <v>0</v>
      </c>
      <c r="V2950" s="122">
        <v>0</v>
      </c>
      <c r="W2950" s="122">
        <v>0</v>
      </c>
      <c r="X2950" s="122">
        <v>0</v>
      </c>
      <c r="Y2950" s="122">
        <v>0</v>
      </c>
      <c r="Z2950" s="122">
        <v>0</v>
      </c>
      <c r="AA2950" s="122">
        <v>0</v>
      </c>
      <c r="AB2950" s="122">
        <v>0</v>
      </c>
      <c r="AC2950" s="122">
        <v>0</v>
      </c>
      <c r="AD2950" s="122">
        <v>0</v>
      </c>
      <c r="AE2950" s="122">
        <v>0</v>
      </c>
      <c r="AF2950" s="122">
        <v>0</v>
      </c>
      <c r="AG2950" s="122">
        <v>0</v>
      </c>
      <c r="AH2950" s="122">
        <v>0</v>
      </c>
      <c r="AI2950" s="122">
        <v>0</v>
      </c>
      <c r="AJ2950" s="122">
        <v>0</v>
      </c>
      <c r="AK2950" s="122">
        <v>0</v>
      </c>
      <c r="AL2950" s="122">
        <v>0</v>
      </c>
    </row>
    <row r="2951" spans="1:38" hidden="1" x14ac:dyDescent="0.25">
      <c r="A2951" s="122" t="s">
        <v>2037</v>
      </c>
      <c r="B2951" s="122">
        <v>1</v>
      </c>
      <c r="C2951" s="122" t="s">
        <v>2236</v>
      </c>
      <c r="D2951" s="122" t="s">
        <v>2148</v>
      </c>
      <c r="E2951" s="122">
        <v>54</v>
      </c>
      <c r="F2951" s="122">
        <v>0</v>
      </c>
      <c r="G2951" s="122">
        <v>0</v>
      </c>
      <c r="H2951" s="122">
        <v>0</v>
      </c>
      <c r="I2951" s="122">
        <v>0</v>
      </c>
      <c r="J2951" s="122">
        <v>0</v>
      </c>
      <c r="K2951" s="122">
        <v>0</v>
      </c>
      <c r="L2951" s="122">
        <v>0</v>
      </c>
      <c r="M2951" s="122">
        <v>0</v>
      </c>
      <c r="N2951" s="122">
        <v>0</v>
      </c>
      <c r="O2951" s="122">
        <v>0</v>
      </c>
      <c r="P2951" s="122">
        <v>0</v>
      </c>
      <c r="Q2951" s="122">
        <v>0</v>
      </c>
      <c r="R2951" s="122">
        <v>0</v>
      </c>
      <c r="S2951" s="122">
        <v>0</v>
      </c>
      <c r="T2951" s="122">
        <v>0</v>
      </c>
      <c r="U2951" s="122">
        <v>0</v>
      </c>
      <c r="V2951" s="122">
        <v>0</v>
      </c>
      <c r="W2951" s="122">
        <v>0</v>
      </c>
      <c r="X2951" s="122">
        <v>0</v>
      </c>
      <c r="Y2951" s="122">
        <v>0</v>
      </c>
      <c r="Z2951" s="122">
        <v>0</v>
      </c>
      <c r="AA2951" s="122">
        <v>0</v>
      </c>
      <c r="AB2951" s="122">
        <v>0</v>
      </c>
      <c r="AC2951" s="122">
        <v>0</v>
      </c>
      <c r="AD2951" s="122">
        <v>0</v>
      </c>
      <c r="AE2951" s="122">
        <v>0</v>
      </c>
      <c r="AF2951" s="122">
        <v>0</v>
      </c>
      <c r="AG2951" s="122">
        <v>0</v>
      </c>
      <c r="AH2951" s="122">
        <v>0</v>
      </c>
      <c r="AI2951" s="122">
        <v>0</v>
      </c>
      <c r="AJ2951" s="122">
        <v>0</v>
      </c>
      <c r="AK2951" s="122">
        <v>0</v>
      </c>
      <c r="AL2951" s="122">
        <v>0</v>
      </c>
    </row>
    <row r="2952" spans="1:38" hidden="1" x14ac:dyDescent="0.25">
      <c r="A2952" s="122" t="s">
        <v>2037</v>
      </c>
      <c r="B2952" s="122">
        <v>1</v>
      </c>
      <c r="C2952" s="122" t="s">
        <v>2236</v>
      </c>
      <c r="D2952" s="122" t="s">
        <v>2149</v>
      </c>
      <c r="E2952" s="122">
        <v>54</v>
      </c>
      <c r="F2952" s="122">
        <v>2.4201118479999999E-4</v>
      </c>
      <c r="G2952" s="122">
        <v>2.09059452E-4</v>
      </c>
      <c r="H2952" s="122">
        <v>2.2640624999999999E-4</v>
      </c>
      <c r="I2952" s="122">
        <v>2.4646460719999997E-4</v>
      </c>
      <c r="J2952" s="122">
        <v>2.402334088E-4</v>
      </c>
      <c r="K2952" s="122">
        <v>2.4518963560000003E-4</v>
      </c>
      <c r="L2952" s="122">
        <v>2.298001888E-4</v>
      </c>
      <c r="M2952" s="122">
        <v>2.2444889880000001E-4</v>
      </c>
      <c r="N2952" s="122">
        <v>2.047377752E-4</v>
      </c>
      <c r="O2952" s="122">
        <v>1.8268454959999999E-4</v>
      </c>
      <c r="P2952" s="122">
        <v>1.9484482920000001E-4</v>
      </c>
      <c r="Q2952" s="122">
        <v>1.7813982759999999E-4</v>
      </c>
      <c r="R2952" s="122">
        <v>1.8683690200000001E-4</v>
      </c>
      <c r="S2952" s="122">
        <v>1.5193029039999999E-4</v>
      </c>
      <c r="T2952" s="122">
        <v>1.6437469439999999E-4</v>
      </c>
      <c r="U2952" s="122">
        <v>1.510778948E-4</v>
      </c>
      <c r="V2952" s="122">
        <v>1.19781284E-4</v>
      </c>
      <c r="W2952" s="122">
        <v>1.1167310000000001E-4</v>
      </c>
      <c r="X2952" s="122">
        <v>1.081416924E-4</v>
      </c>
      <c r="Y2952" s="122">
        <v>5.7480124799999997E-5</v>
      </c>
      <c r="Z2952" s="122">
        <v>0</v>
      </c>
      <c r="AA2952" s="122">
        <v>0</v>
      </c>
      <c r="AB2952" s="122">
        <v>0</v>
      </c>
      <c r="AC2952" s="122">
        <v>0</v>
      </c>
      <c r="AD2952" s="122">
        <v>0</v>
      </c>
      <c r="AE2952" s="122">
        <v>0</v>
      </c>
      <c r="AF2952" s="122">
        <v>0</v>
      </c>
      <c r="AG2952" s="122">
        <v>0</v>
      </c>
      <c r="AH2952" s="122">
        <v>0</v>
      </c>
      <c r="AI2952" s="122">
        <v>0</v>
      </c>
      <c r="AJ2952" s="122">
        <v>0</v>
      </c>
      <c r="AK2952" s="122">
        <v>0</v>
      </c>
      <c r="AL2952" s="122">
        <v>0</v>
      </c>
    </row>
    <row r="2953" spans="1:38" hidden="1" x14ac:dyDescent="0.25">
      <c r="A2953" s="122" t="s">
        <v>2037</v>
      </c>
      <c r="B2953" s="122">
        <v>1</v>
      </c>
      <c r="C2953" s="122" t="s">
        <v>2236</v>
      </c>
      <c r="D2953" s="122" t="s">
        <v>2150</v>
      </c>
      <c r="E2953" s="122">
        <v>54</v>
      </c>
      <c r="F2953" s="122">
        <v>0</v>
      </c>
      <c r="G2953" s="122">
        <v>0</v>
      </c>
      <c r="H2953" s="122">
        <v>0</v>
      </c>
      <c r="I2953" s="122">
        <v>0</v>
      </c>
      <c r="J2953" s="122">
        <v>0</v>
      </c>
      <c r="K2953" s="122">
        <v>0</v>
      </c>
      <c r="L2953" s="122">
        <v>0</v>
      </c>
      <c r="M2953" s="122">
        <v>0</v>
      </c>
      <c r="N2953" s="122">
        <v>0</v>
      </c>
      <c r="O2953" s="122">
        <v>0</v>
      </c>
      <c r="P2953" s="122">
        <v>0</v>
      </c>
      <c r="Q2953" s="122">
        <v>0</v>
      </c>
      <c r="R2953" s="122">
        <v>0</v>
      </c>
      <c r="S2953" s="122">
        <v>0</v>
      </c>
      <c r="T2953" s="122">
        <v>0</v>
      </c>
      <c r="U2953" s="122">
        <v>0</v>
      </c>
      <c r="V2953" s="122">
        <v>0</v>
      </c>
      <c r="W2953" s="122">
        <v>0</v>
      </c>
      <c r="X2953" s="122">
        <v>0</v>
      </c>
      <c r="Y2953" s="122">
        <v>0</v>
      </c>
      <c r="Z2953" s="122">
        <v>0</v>
      </c>
      <c r="AA2953" s="122">
        <v>0</v>
      </c>
      <c r="AB2953" s="122">
        <v>0</v>
      </c>
      <c r="AC2953" s="122">
        <v>0</v>
      </c>
      <c r="AD2953" s="122">
        <v>0</v>
      </c>
      <c r="AE2953" s="122">
        <v>0</v>
      </c>
      <c r="AF2953" s="122">
        <v>0</v>
      </c>
      <c r="AG2953" s="122">
        <v>0</v>
      </c>
      <c r="AH2953" s="122">
        <v>0</v>
      </c>
      <c r="AI2953" s="122">
        <v>0</v>
      </c>
      <c r="AJ2953" s="122">
        <v>0</v>
      </c>
      <c r="AK2953" s="122">
        <v>0</v>
      </c>
      <c r="AL2953" s="122">
        <v>0</v>
      </c>
    </row>
    <row r="2954" spans="1:38" hidden="1" x14ac:dyDescent="0.25">
      <c r="A2954" s="122" t="s">
        <v>2037</v>
      </c>
      <c r="B2954" s="122">
        <v>1</v>
      </c>
      <c r="C2954" s="122" t="s">
        <v>2236</v>
      </c>
      <c r="D2954" s="122" t="s">
        <v>2151</v>
      </c>
      <c r="E2954" s="122">
        <v>54</v>
      </c>
      <c r="F2954" s="122">
        <v>0</v>
      </c>
      <c r="G2954" s="122">
        <v>0</v>
      </c>
      <c r="H2954" s="122">
        <v>0</v>
      </c>
      <c r="I2954" s="122">
        <v>0</v>
      </c>
      <c r="J2954" s="122">
        <v>0</v>
      </c>
      <c r="K2954" s="122">
        <v>0</v>
      </c>
      <c r="L2954" s="122">
        <v>0</v>
      </c>
      <c r="M2954" s="122">
        <v>0</v>
      </c>
      <c r="N2954" s="122">
        <v>0</v>
      </c>
      <c r="O2954" s="122">
        <v>0</v>
      </c>
      <c r="P2954" s="122">
        <v>0</v>
      </c>
      <c r="Q2954" s="122">
        <v>0</v>
      </c>
      <c r="R2954" s="122">
        <v>0</v>
      </c>
      <c r="S2954" s="122">
        <v>0</v>
      </c>
      <c r="T2954" s="122">
        <v>0</v>
      </c>
      <c r="U2954" s="122">
        <v>0</v>
      </c>
      <c r="V2954" s="122">
        <v>0</v>
      </c>
      <c r="W2954" s="122">
        <v>0</v>
      </c>
      <c r="X2954" s="122">
        <v>0</v>
      </c>
      <c r="Y2954" s="122">
        <v>0</v>
      </c>
      <c r="Z2954" s="122">
        <v>0</v>
      </c>
      <c r="AA2954" s="122">
        <v>0</v>
      </c>
      <c r="AB2954" s="122">
        <v>0</v>
      </c>
      <c r="AC2954" s="122">
        <v>0</v>
      </c>
      <c r="AD2954" s="122">
        <v>0</v>
      </c>
      <c r="AE2954" s="122">
        <v>0</v>
      </c>
      <c r="AF2954" s="122">
        <v>0</v>
      </c>
      <c r="AG2954" s="122">
        <v>0</v>
      </c>
      <c r="AH2954" s="122">
        <v>0</v>
      </c>
      <c r="AI2954" s="122">
        <v>0</v>
      </c>
      <c r="AJ2954" s="122">
        <v>0</v>
      </c>
      <c r="AK2954" s="122">
        <v>0</v>
      </c>
      <c r="AL2954" s="122">
        <v>0</v>
      </c>
    </row>
    <row r="2955" spans="1:38" hidden="1" x14ac:dyDescent="0.25">
      <c r="A2955" s="122" t="s">
        <v>2037</v>
      </c>
      <c r="B2955" s="122">
        <v>1</v>
      </c>
      <c r="C2955" s="122" t="s">
        <v>2236</v>
      </c>
      <c r="D2955" s="122" t="s">
        <v>2152</v>
      </c>
      <c r="E2955" s="122">
        <v>54</v>
      </c>
      <c r="F2955" s="122">
        <v>3.205807892E-4</v>
      </c>
      <c r="G2955" s="122">
        <v>2.7693118319999999E-4</v>
      </c>
      <c r="H2955" s="122">
        <v>2.9990966879999998E-4</v>
      </c>
      <c r="I2955" s="122">
        <v>3.2648002799999997E-4</v>
      </c>
      <c r="J2955" s="122">
        <v>3.1822585200000001E-4</v>
      </c>
      <c r="K2955" s="122">
        <v>3.2479113239999998E-4</v>
      </c>
      <c r="L2955" s="122">
        <v>3.0440545800000001E-4</v>
      </c>
      <c r="M2955" s="122">
        <v>2.9731685760000002E-4</v>
      </c>
      <c r="N2955" s="122">
        <v>2.712064628E-4</v>
      </c>
      <c r="O2955" s="122">
        <v>2.4199359519999999E-4</v>
      </c>
      <c r="P2955" s="122">
        <v>2.58101746E-4</v>
      </c>
      <c r="Q2955" s="122">
        <v>2.3597341599999999E-4</v>
      </c>
      <c r="R2955" s="122">
        <v>2.4749402160000001E-4</v>
      </c>
      <c r="S2955" s="122">
        <v>2.0125488039999999E-4</v>
      </c>
      <c r="T2955" s="122">
        <v>2.1773939599999999E-4</v>
      </c>
      <c r="U2955" s="122">
        <v>2.001257524E-4</v>
      </c>
      <c r="V2955" s="122">
        <v>1.58668608E-4</v>
      </c>
      <c r="W2955" s="122">
        <v>1.4792808239999999E-4</v>
      </c>
      <c r="X2955" s="122">
        <v>1.432501952E-4</v>
      </c>
      <c r="Y2955" s="122">
        <v>7.6141206399999998E-5</v>
      </c>
      <c r="Z2955" s="122">
        <v>0</v>
      </c>
      <c r="AA2955" s="122">
        <v>0</v>
      </c>
      <c r="AB2955" s="122">
        <v>0</v>
      </c>
      <c r="AC2955" s="122">
        <v>0</v>
      </c>
      <c r="AD2955" s="122">
        <v>0</v>
      </c>
      <c r="AE2955" s="122">
        <v>0</v>
      </c>
      <c r="AF2955" s="122">
        <v>0</v>
      </c>
      <c r="AG2955" s="122">
        <v>0</v>
      </c>
      <c r="AH2955" s="122">
        <v>0</v>
      </c>
      <c r="AI2955" s="122">
        <v>0</v>
      </c>
      <c r="AJ2955" s="122">
        <v>0</v>
      </c>
      <c r="AK2955" s="122">
        <v>0</v>
      </c>
      <c r="AL2955" s="122">
        <v>0</v>
      </c>
    </row>
    <row r="2956" spans="1:38" hidden="1" x14ac:dyDescent="0.25">
      <c r="A2956" s="122" t="s">
        <v>2037</v>
      </c>
      <c r="B2956" s="122">
        <v>1</v>
      </c>
      <c r="C2956" s="122" t="s">
        <v>2236</v>
      </c>
      <c r="D2956" s="122" t="s">
        <v>2153</v>
      </c>
      <c r="E2956" s="122">
        <v>54</v>
      </c>
      <c r="F2956" s="122">
        <v>3.4936316099999998E-3</v>
      </c>
      <c r="G2956" s="122">
        <v>3.0179460724000001E-3</v>
      </c>
      <c r="H2956" s="122">
        <v>3.2683614572000001E-3</v>
      </c>
      <c r="I2956" s="122">
        <v>3.5579204472000001E-3</v>
      </c>
      <c r="J2956" s="122">
        <v>3.4679679216000001E-3</v>
      </c>
      <c r="K2956" s="122">
        <v>3.5395151764000001E-3</v>
      </c>
      <c r="L2956" s="122">
        <v>3.3173557704E-3</v>
      </c>
      <c r="M2956" s="122">
        <v>3.2401054756E-3</v>
      </c>
      <c r="N2956" s="122">
        <v>3.2142457704E-3</v>
      </c>
      <c r="O2956" s="122">
        <v>3.4686061508E-3</v>
      </c>
      <c r="P2956" s="122">
        <v>3.3815517512000002E-3</v>
      </c>
      <c r="Q2956" s="122">
        <v>2.8218506931999999E-3</v>
      </c>
      <c r="R2956" s="122">
        <v>2.5238186764E-3</v>
      </c>
      <c r="S2956" s="122">
        <v>2.200972382E-3</v>
      </c>
      <c r="T2956" s="122">
        <v>2.2280040468000001E-3</v>
      </c>
      <c r="U2956" s="122">
        <v>2.5253034071999999E-3</v>
      </c>
      <c r="V2956" s="122">
        <v>2.0078661568000001E-3</v>
      </c>
      <c r="W2956" s="122">
        <v>1.9980665152E-3</v>
      </c>
      <c r="X2956" s="122">
        <v>1.8241533323999999E-3</v>
      </c>
      <c r="Y2956" s="122">
        <v>7.3465343560000001E-4</v>
      </c>
      <c r="Z2956" s="122">
        <v>0</v>
      </c>
      <c r="AA2956" s="122">
        <v>0</v>
      </c>
      <c r="AB2956" s="122">
        <v>0</v>
      </c>
      <c r="AC2956" s="122">
        <v>0</v>
      </c>
      <c r="AD2956" s="122">
        <v>0</v>
      </c>
      <c r="AE2956" s="122">
        <v>0</v>
      </c>
      <c r="AF2956" s="122">
        <v>0</v>
      </c>
      <c r="AG2956" s="122">
        <v>0</v>
      </c>
      <c r="AH2956" s="122">
        <v>0</v>
      </c>
      <c r="AI2956" s="122">
        <v>0</v>
      </c>
      <c r="AJ2956" s="122">
        <v>0</v>
      </c>
      <c r="AK2956" s="122">
        <v>1.0204440316000001E-3</v>
      </c>
      <c r="AL2956" s="122">
        <v>0</v>
      </c>
    </row>
    <row r="2957" spans="1:38" hidden="1" x14ac:dyDescent="0.25">
      <c r="A2957" s="122" t="s">
        <v>2037</v>
      </c>
      <c r="B2957" s="122">
        <v>1</v>
      </c>
      <c r="C2957" s="122" t="s">
        <v>2236</v>
      </c>
      <c r="D2957" s="122" t="s">
        <v>2154</v>
      </c>
      <c r="E2957" s="122">
        <v>54</v>
      </c>
      <c r="F2957" s="122">
        <v>5.478396E-5</v>
      </c>
      <c r="G2957" s="122">
        <v>4.7324692800000002E-5</v>
      </c>
      <c r="H2957" s="122">
        <v>5.1251480000000001E-5</v>
      </c>
      <c r="I2957" s="122">
        <v>5.5792080400000002E-5</v>
      </c>
      <c r="J2957" s="122">
        <v>5.4381527199999998E-5</v>
      </c>
      <c r="K2957" s="122">
        <v>5.5503464800000003E-5</v>
      </c>
      <c r="L2957" s="122">
        <v>5.2019763600000001E-5</v>
      </c>
      <c r="M2957" s="122">
        <v>5.0808394000000003E-5</v>
      </c>
      <c r="N2957" s="122">
        <v>5.7452116400000002E-5</v>
      </c>
      <c r="O2957" s="122">
        <v>6.5180105200000007E-5</v>
      </c>
      <c r="P2957" s="122">
        <v>6.75751608E-5</v>
      </c>
      <c r="Q2957" s="122">
        <v>5.46687904E-5</v>
      </c>
      <c r="R2957" s="122">
        <v>6.0137879199999998E-5</v>
      </c>
      <c r="S2957" s="122">
        <v>7.1685275199999998E-5</v>
      </c>
      <c r="T2957" s="122">
        <v>6.8049304399999996E-5</v>
      </c>
      <c r="U2957" s="122">
        <v>7.0395547600000005E-5</v>
      </c>
      <c r="V2957" s="122">
        <v>6.7682882399999999E-5</v>
      </c>
      <c r="W2957" s="122">
        <v>7.2519717200000006E-5</v>
      </c>
      <c r="X2957" s="122">
        <v>6.3978720400000006E-5</v>
      </c>
      <c r="Y2957" s="122">
        <v>3.6446888799999998E-5</v>
      </c>
      <c r="Z2957" s="122">
        <v>0</v>
      </c>
      <c r="AA2957" s="122">
        <v>0</v>
      </c>
      <c r="AB2957" s="122">
        <v>0</v>
      </c>
      <c r="AC2957" s="122">
        <v>0</v>
      </c>
      <c r="AD2957" s="122">
        <v>0</v>
      </c>
      <c r="AE2957" s="122">
        <v>0</v>
      </c>
      <c r="AF2957" s="122">
        <v>0</v>
      </c>
      <c r="AG2957" s="122">
        <v>0</v>
      </c>
      <c r="AH2957" s="122">
        <v>0</v>
      </c>
      <c r="AI2957" s="122">
        <v>0</v>
      </c>
      <c r="AJ2957" s="122">
        <v>0</v>
      </c>
      <c r="AK2957" s="122">
        <v>0</v>
      </c>
      <c r="AL2957" s="122">
        <v>0</v>
      </c>
    </row>
    <row r="2958" spans="1:38" hidden="1" x14ac:dyDescent="0.25">
      <c r="A2958" s="122" t="s">
        <v>2037</v>
      </c>
      <c r="B2958" s="122">
        <v>1</v>
      </c>
      <c r="C2958" s="122" t="s">
        <v>2236</v>
      </c>
      <c r="D2958" s="122" t="s">
        <v>2155</v>
      </c>
      <c r="E2958" s="122">
        <v>54</v>
      </c>
      <c r="F2958" s="122">
        <v>3.470809804E-4</v>
      </c>
      <c r="G2958" s="122">
        <v>2.9982316279999999E-4</v>
      </c>
      <c r="H2958" s="122">
        <v>3.2470112079999999E-4</v>
      </c>
      <c r="I2958" s="122">
        <v>3.5346786720000001E-4</v>
      </c>
      <c r="J2958" s="122">
        <v>3.4453137599999999E-4</v>
      </c>
      <c r="K2958" s="122">
        <v>3.5163936359999999E-4</v>
      </c>
      <c r="L2958" s="122">
        <v>3.2956854840000003E-4</v>
      </c>
      <c r="M2958" s="122">
        <v>3.2189398079999999E-4</v>
      </c>
      <c r="N2958" s="122">
        <v>2.5474004360000001E-4</v>
      </c>
      <c r="O2958" s="122">
        <v>2.032342284E-4</v>
      </c>
      <c r="P2958" s="122">
        <v>1.9548493720000001E-4</v>
      </c>
      <c r="Q2958" s="122">
        <v>1.2316724560000001E-4</v>
      </c>
      <c r="R2958" s="122">
        <v>7.8075597600000003E-5</v>
      </c>
      <c r="S2958" s="122">
        <v>8.7388403199999996E-5</v>
      </c>
      <c r="T2958" s="122">
        <v>8.4549653999999995E-5</v>
      </c>
      <c r="U2958" s="122">
        <v>8.5192357600000007E-5</v>
      </c>
      <c r="V2958" s="122">
        <v>8.5087466800000001E-5</v>
      </c>
      <c r="W2958" s="122">
        <v>9.2217862799999999E-5</v>
      </c>
      <c r="X2958" s="122">
        <v>8.9841799600000005E-5</v>
      </c>
      <c r="Y2958" s="122">
        <v>5.7165668E-5</v>
      </c>
      <c r="Z2958" s="122">
        <v>0</v>
      </c>
      <c r="AA2958" s="122">
        <v>0</v>
      </c>
      <c r="AB2958" s="122">
        <v>0</v>
      </c>
      <c r="AC2958" s="122">
        <v>0</v>
      </c>
      <c r="AD2958" s="122">
        <v>0</v>
      </c>
      <c r="AE2958" s="122">
        <v>0</v>
      </c>
      <c r="AF2958" s="122">
        <v>0</v>
      </c>
      <c r="AG2958" s="122">
        <v>0</v>
      </c>
      <c r="AH2958" s="122">
        <v>0</v>
      </c>
      <c r="AI2958" s="122">
        <v>0</v>
      </c>
      <c r="AJ2958" s="122">
        <v>0</v>
      </c>
      <c r="AK2958" s="122">
        <v>0</v>
      </c>
      <c r="AL2958" s="122">
        <v>0</v>
      </c>
    </row>
    <row r="2959" spans="1:38" hidden="1" x14ac:dyDescent="0.25">
      <c r="A2959" s="122" t="s">
        <v>2037</v>
      </c>
      <c r="B2959" s="122">
        <v>1</v>
      </c>
      <c r="C2959" s="122" t="s">
        <v>2236</v>
      </c>
      <c r="D2959" s="122" t="s">
        <v>2156</v>
      </c>
      <c r="E2959" s="122">
        <v>54</v>
      </c>
      <c r="F2959" s="122">
        <v>1.8001242056000001E-3</v>
      </c>
      <c r="G2959" s="122">
        <v>1.5550230752000001E-3</v>
      </c>
      <c r="H2959" s="122">
        <v>1.6840517904E-3</v>
      </c>
      <c r="I2959" s="122">
        <v>1.8332495888E-3</v>
      </c>
      <c r="J2959" s="122">
        <v>1.7869007660000001E-3</v>
      </c>
      <c r="K2959" s="122">
        <v>1.8237661120000001E-3</v>
      </c>
      <c r="L2959" s="122">
        <v>1.7092965372000001E-3</v>
      </c>
      <c r="M2959" s="122">
        <v>1.6694926500000001E-3</v>
      </c>
      <c r="N2959" s="122">
        <v>1.5486227679999999E-3</v>
      </c>
      <c r="O2959" s="122">
        <v>1.6489704868000001E-3</v>
      </c>
      <c r="P2959" s="122">
        <v>1.4675671667999999E-3</v>
      </c>
      <c r="Q2959" s="122">
        <v>1.0332071904E-3</v>
      </c>
      <c r="R2959" s="122">
        <v>1.0978594003999999E-3</v>
      </c>
      <c r="S2959" s="122">
        <v>1.02336815E-3</v>
      </c>
      <c r="T2959" s="122">
        <v>9.7255823000000005E-4</v>
      </c>
      <c r="U2959" s="122">
        <v>9.9985540199999993E-4</v>
      </c>
      <c r="V2959" s="122">
        <v>8.6324568680000002E-4</v>
      </c>
      <c r="W2959" s="122">
        <v>8.402620856E-4</v>
      </c>
      <c r="X2959" s="122">
        <v>7.8938019720000004E-4</v>
      </c>
      <c r="Y2959" s="122">
        <v>6.3599360160000002E-4</v>
      </c>
      <c r="Z2959" s="122">
        <v>3.50936544E-5</v>
      </c>
      <c r="AA2959" s="122">
        <v>3.4125014000000001E-5</v>
      </c>
      <c r="AB2959" s="122">
        <v>4.0211015600000002E-5</v>
      </c>
      <c r="AC2959" s="122">
        <v>3.7964735199999998E-5</v>
      </c>
      <c r="AD2959" s="122">
        <v>3.9563431600000003E-5</v>
      </c>
      <c r="AE2959" s="122">
        <v>5.5519718799999998E-5</v>
      </c>
      <c r="AF2959" s="122">
        <v>4.8805514799999997E-5</v>
      </c>
      <c r="AG2959" s="122">
        <v>4.7167164799999999E-5</v>
      </c>
      <c r="AH2959" s="122">
        <v>6.1265514799999996E-5</v>
      </c>
      <c r="AI2959" s="122">
        <v>5.9240109600000003E-5</v>
      </c>
      <c r="AJ2959" s="122">
        <v>6.3803776400000003E-4</v>
      </c>
      <c r="AK2959" s="122">
        <v>5.5178491199999998E-4</v>
      </c>
      <c r="AL2959" s="122">
        <v>0</v>
      </c>
    </row>
    <row r="2960" spans="1:38" hidden="1" x14ac:dyDescent="0.25">
      <c r="A2960" s="122" t="s">
        <v>2037</v>
      </c>
      <c r="B2960" s="122">
        <v>1</v>
      </c>
      <c r="C2960" s="122" t="s">
        <v>2236</v>
      </c>
      <c r="D2960" s="122" t="s">
        <v>2178</v>
      </c>
      <c r="E2960" s="122">
        <v>54</v>
      </c>
      <c r="F2960" s="122">
        <v>0</v>
      </c>
      <c r="G2960" s="122">
        <v>0</v>
      </c>
      <c r="H2960" s="122">
        <v>0</v>
      </c>
      <c r="I2960" s="122">
        <v>0</v>
      </c>
      <c r="J2960" s="122">
        <v>0</v>
      </c>
      <c r="K2960" s="122">
        <v>0</v>
      </c>
      <c r="L2960" s="122">
        <v>0</v>
      </c>
      <c r="M2960" s="122">
        <v>0</v>
      </c>
      <c r="N2960" s="122">
        <v>0</v>
      </c>
      <c r="O2960" s="122">
        <v>0</v>
      </c>
      <c r="P2960" s="122">
        <v>0</v>
      </c>
      <c r="Q2960" s="122">
        <v>0</v>
      </c>
      <c r="R2960" s="122">
        <v>0</v>
      </c>
      <c r="S2960" s="122">
        <v>0</v>
      </c>
      <c r="T2960" s="122">
        <v>0</v>
      </c>
      <c r="U2960" s="122">
        <v>0</v>
      </c>
      <c r="V2960" s="122">
        <v>0</v>
      </c>
      <c r="W2960" s="122">
        <v>0</v>
      </c>
      <c r="X2960" s="122">
        <v>0</v>
      </c>
      <c r="Y2960" s="122">
        <v>0</v>
      </c>
      <c r="Z2960" s="122">
        <v>0</v>
      </c>
      <c r="AA2960" s="122">
        <v>0</v>
      </c>
      <c r="AB2960" s="122">
        <v>0</v>
      </c>
      <c r="AC2960" s="122">
        <v>0</v>
      </c>
      <c r="AD2960" s="122">
        <v>0</v>
      </c>
      <c r="AE2960" s="122">
        <v>0</v>
      </c>
      <c r="AF2960" s="122">
        <v>0</v>
      </c>
      <c r="AG2960" s="122">
        <v>0</v>
      </c>
      <c r="AH2960" s="122">
        <v>0</v>
      </c>
      <c r="AI2960" s="122">
        <v>0</v>
      </c>
      <c r="AJ2960" s="122">
        <v>0</v>
      </c>
      <c r="AK2960" s="122">
        <v>0</v>
      </c>
      <c r="AL2960" s="122">
        <v>0</v>
      </c>
    </row>
    <row r="2961" spans="1:38" hidden="1" x14ac:dyDescent="0.25">
      <c r="A2961" s="122" t="s">
        <v>2037</v>
      </c>
      <c r="B2961" s="122">
        <v>1</v>
      </c>
      <c r="C2961" s="122" t="s">
        <v>2236</v>
      </c>
      <c r="D2961" s="122" t="s">
        <v>2157</v>
      </c>
      <c r="E2961" s="122">
        <v>54</v>
      </c>
      <c r="F2961" s="122">
        <v>0</v>
      </c>
      <c r="G2961" s="122">
        <v>0</v>
      </c>
      <c r="H2961" s="122">
        <v>0</v>
      </c>
      <c r="I2961" s="122">
        <v>0</v>
      </c>
      <c r="J2961" s="122">
        <v>0</v>
      </c>
      <c r="K2961" s="122">
        <v>0</v>
      </c>
      <c r="L2961" s="122">
        <v>0</v>
      </c>
      <c r="M2961" s="122">
        <v>0</v>
      </c>
      <c r="N2961" s="122">
        <v>0</v>
      </c>
      <c r="O2961" s="122">
        <v>0</v>
      </c>
      <c r="P2961" s="122">
        <v>0</v>
      </c>
      <c r="Q2961" s="122">
        <v>0</v>
      </c>
      <c r="R2961" s="122">
        <v>0</v>
      </c>
      <c r="S2961" s="122">
        <v>0</v>
      </c>
      <c r="T2961" s="122">
        <v>0</v>
      </c>
      <c r="U2961" s="122">
        <v>0</v>
      </c>
      <c r="V2961" s="122">
        <v>0</v>
      </c>
      <c r="W2961" s="122">
        <v>0</v>
      </c>
      <c r="X2961" s="122">
        <v>0</v>
      </c>
      <c r="Y2961" s="122">
        <v>0</v>
      </c>
      <c r="Z2961" s="122">
        <v>0</v>
      </c>
      <c r="AA2961" s="122">
        <v>0</v>
      </c>
      <c r="AB2961" s="122">
        <v>0</v>
      </c>
      <c r="AC2961" s="122">
        <v>0</v>
      </c>
      <c r="AD2961" s="122">
        <v>0</v>
      </c>
      <c r="AE2961" s="122">
        <v>0</v>
      </c>
      <c r="AF2961" s="122">
        <v>0</v>
      </c>
      <c r="AG2961" s="122">
        <v>0</v>
      </c>
      <c r="AH2961" s="122">
        <v>0</v>
      </c>
      <c r="AI2961" s="122">
        <v>0</v>
      </c>
      <c r="AJ2961" s="122">
        <v>0</v>
      </c>
      <c r="AK2961" s="122">
        <v>0</v>
      </c>
      <c r="AL2961" s="122">
        <v>0</v>
      </c>
    </row>
    <row r="2962" spans="1:38" hidden="1" x14ac:dyDescent="0.25">
      <c r="A2962" s="122" t="s">
        <v>2037</v>
      </c>
      <c r="B2962" s="122">
        <v>1</v>
      </c>
      <c r="C2962" s="122" t="s">
        <v>2236</v>
      </c>
      <c r="D2962" s="122" t="s">
        <v>2158</v>
      </c>
      <c r="E2962" s="122">
        <v>54</v>
      </c>
      <c r="F2962" s="122">
        <v>3.966583404E-4</v>
      </c>
      <c r="G2962" s="122">
        <v>3.426501736E-4</v>
      </c>
      <c r="H2962" s="122">
        <v>3.7108172079999998E-4</v>
      </c>
      <c r="I2962" s="122">
        <v>4.0395753720000001E-4</v>
      </c>
      <c r="J2962" s="122">
        <v>3.9374454840000002E-4</v>
      </c>
      <c r="K2962" s="122">
        <v>4.018678468E-4</v>
      </c>
      <c r="L2962" s="122">
        <v>3.7664441359999999E-4</v>
      </c>
      <c r="M2962" s="122">
        <v>3.6787360680000001E-4</v>
      </c>
      <c r="N2962" s="122">
        <v>3.4023169319999998E-4</v>
      </c>
      <c r="O2962" s="122">
        <v>3.1428897360000002E-4</v>
      </c>
      <c r="P2962" s="122">
        <v>3.0213782759999999E-4</v>
      </c>
      <c r="Q2962" s="122">
        <v>2.7309194359999999E-4</v>
      </c>
      <c r="R2962" s="122">
        <v>2.19634282E-4</v>
      </c>
      <c r="S2962" s="122">
        <v>3.3866893480000003E-4</v>
      </c>
      <c r="T2962" s="122">
        <v>3.4335676760000001E-4</v>
      </c>
      <c r="U2962" s="122">
        <v>3.9370283959999999E-4</v>
      </c>
      <c r="V2962" s="122">
        <v>3.8151099E-4</v>
      </c>
      <c r="W2962" s="122">
        <v>4.3569296960000001E-4</v>
      </c>
      <c r="X2962" s="122">
        <v>3.7649838799999998E-4</v>
      </c>
      <c r="Y2962" s="122">
        <v>2.2523745440000001E-4</v>
      </c>
      <c r="Z2962" s="122">
        <v>0</v>
      </c>
      <c r="AA2962" s="122">
        <v>7.2765560000000002E-7</v>
      </c>
      <c r="AB2962" s="122">
        <v>1.3304087999999999E-6</v>
      </c>
      <c r="AC2962" s="122">
        <v>1.2320252E-6</v>
      </c>
      <c r="AD2962" s="122">
        <v>1.0323712E-6</v>
      </c>
      <c r="AE2962" s="122">
        <v>1.7214288E-6</v>
      </c>
      <c r="AF2962" s="122">
        <v>1.4929096E-6</v>
      </c>
      <c r="AG2962" s="122">
        <v>1.0965108E-6</v>
      </c>
      <c r="AH2962" s="122">
        <v>1.3064632E-6</v>
      </c>
      <c r="AI2962" s="122">
        <v>1.2632732E-6</v>
      </c>
      <c r="AJ2962" s="122">
        <v>0</v>
      </c>
      <c r="AK2962" s="122">
        <v>0</v>
      </c>
      <c r="AL2962" s="122">
        <v>0</v>
      </c>
    </row>
    <row r="2963" spans="1:38" hidden="1" x14ac:dyDescent="0.25">
      <c r="A2963" s="122" t="s">
        <v>2037</v>
      </c>
      <c r="B2963" s="122">
        <v>1</v>
      </c>
      <c r="C2963" s="122" t="s">
        <v>2236</v>
      </c>
      <c r="D2963" s="122" t="s">
        <v>2159</v>
      </c>
      <c r="E2963" s="122">
        <v>54</v>
      </c>
      <c r="F2963" s="122">
        <v>0</v>
      </c>
      <c r="G2963" s="122">
        <v>0</v>
      </c>
      <c r="H2963" s="122">
        <v>0</v>
      </c>
      <c r="I2963" s="122">
        <v>0</v>
      </c>
      <c r="J2963" s="122">
        <v>0</v>
      </c>
      <c r="K2963" s="122">
        <v>0</v>
      </c>
      <c r="L2963" s="122">
        <v>0</v>
      </c>
      <c r="M2963" s="122">
        <v>0</v>
      </c>
      <c r="N2963" s="122">
        <v>0</v>
      </c>
      <c r="O2963" s="122">
        <v>0</v>
      </c>
      <c r="P2963" s="122">
        <v>0</v>
      </c>
      <c r="Q2963" s="122">
        <v>0</v>
      </c>
      <c r="R2963" s="122">
        <v>0</v>
      </c>
      <c r="S2963" s="122">
        <v>0</v>
      </c>
      <c r="T2963" s="122">
        <v>0</v>
      </c>
      <c r="U2963" s="122">
        <v>0</v>
      </c>
      <c r="V2963" s="122">
        <v>0</v>
      </c>
      <c r="W2963" s="122">
        <v>0</v>
      </c>
      <c r="X2963" s="122">
        <v>0</v>
      </c>
      <c r="Y2963" s="122">
        <v>0</v>
      </c>
      <c r="Z2963" s="122">
        <v>0</v>
      </c>
      <c r="AA2963" s="122">
        <v>0</v>
      </c>
      <c r="AB2963" s="122">
        <v>0</v>
      </c>
      <c r="AC2963" s="122">
        <v>0</v>
      </c>
      <c r="AD2963" s="122">
        <v>0</v>
      </c>
      <c r="AE2963" s="122">
        <v>0</v>
      </c>
      <c r="AF2963" s="122">
        <v>0</v>
      </c>
      <c r="AG2963" s="122">
        <v>0</v>
      </c>
      <c r="AH2963" s="122">
        <v>0</v>
      </c>
      <c r="AI2963" s="122">
        <v>0</v>
      </c>
      <c r="AJ2963" s="122">
        <v>0</v>
      </c>
      <c r="AK2963" s="122">
        <v>0</v>
      </c>
      <c r="AL2963" s="122">
        <v>0</v>
      </c>
    </row>
    <row r="2964" spans="1:38" hidden="1" x14ac:dyDescent="0.25">
      <c r="A2964" s="122" t="s">
        <v>2037</v>
      </c>
      <c r="B2964" s="122">
        <v>1</v>
      </c>
      <c r="C2964" s="122" t="s">
        <v>2236</v>
      </c>
      <c r="D2964" s="122" t="s">
        <v>2160</v>
      </c>
      <c r="E2964" s="122">
        <v>54</v>
      </c>
      <c r="F2964" s="122">
        <v>8.3201100640000001E-4</v>
      </c>
      <c r="G2964" s="122">
        <v>7.1872613679999997E-4</v>
      </c>
      <c r="H2964" s="122">
        <v>7.7836274879999998E-4</v>
      </c>
      <c r="I2964" s="122">
        <v>8.4732144000000003E-4</v>
      </c>
      <c r="J2964" s="122">
        <v>8.2589918040000001E-4</v>
      </c>
      <c r="K2964" s="122">
        <v>8.4293821079999996E-4</v>
      </c>
      <c r="L2964" s="122">
        <v>7.900307828E-4</v>
      </c>
      <c r="M2964" s="122">
        <v>7.7163356480000004E-4</v>
      </c>
      <c r="N2964" s="122">
        <v>7.8171690799999996E-4</v>
      </c>
      <c r="O2964" s="122">
        <v>7.8512679840000001E-4</v>
      </c>
      <c r="P2964" s="122">
        <v>7.7068569760000002E-4</v>
      </c>
      <c r="Q2964" s="122">
        <v>6.5412850159999995E-4</v>
      </c>
      <c r="R2964" s="122">
        <v>7.6178390680000003E-4</v>
      </c>
      <c r="S2964" s="122">
        <v>8.1459377440000003E-4</v>
      </c>
      <c r="T2964" s="122">
        <v>7.0756745079999996E-4</v>
      </c>
      <c r="U2964" s="122">
        <v>8.2211940159999995E-4</v>
      </c>
      <c r="V2964" s="122">
        <v>7.4512821320000004E-4</v>
      </c>
      <c r="W2964" s="122">
        <v>7.4256190399999995E-4</v>
      </c>
      <c r="X2964" s="122">
        <v>7.0565203239999997E-4</v>
      </c>
      <c r="Y2964" s="122">
        <v>4.3430963800000002E-4</v>
      </c>
      <c r="Z2964" s="122">
        <v>0</v>
      </c>
      <c r="AA2964" s="122">
        <v>0</v>
      </c>
      <c r="AB2964" s="122">
        <v>0</v>
      </c>
      <c r="AC2964" s="122">
        <v>0</v>
      </c>
      <c r="AD2964" s="122">
        <v>0</v>
      </c>
      <c r="AE2964" s="122">
        <v>0</v>
      </c>
      <c r="AF2964" s="122">
        <v>0</v>
      </c>
      <c r="AG2964" s="122">
        <v>0</v>
      </c>
      <c r="AH2964" s="122">
        <v>0</v>
      </c>
      <c r="AI2964" s="122">
        <v>0</v>
      </c>
      <c r="AJ2964" s="122">
        <v>0</v>
      </c>
      <c r="AK2964" s="122">
        <v>0</v>
      </c>
      <c r="AL2964" s="122">
        <v>0</v>
      </c>
    </row>
    <row r="2965" spans="1:38" hidden="1" x14ac:dyDescent="0.25">
      <c r="A2965" s="122" t="s">
        <v>2037</v>
      </c>
      <c r="B2965" s="122">
        <v>1</v>
      </c>
      <c r="C2965" s="122" t="s">
        <v>2236</v>
      </c>
      <c r="D2965" s="122" t="s">
        <v>2161</v>
      </c>
      <c r="E2965" s="122">
        <v>54</v>
      </c>
      <c r="F2965" s="122">
        <v>1.0970714048E-3</v>
      </c>
      <c r="G2965" s="122">
        <v>9.4769646719999997E-4</v>
      </c>
      <c r="H2965" s="122">
        <v>1.0263319920000001E-3</v>
      </c>
      <c r="I2965" s="122">
        <v>1.1172594047999999E-3</v>
      </c>
      <c r="J2965" s="122">
        <v>1.0890124839999999E-3</v>
      </c>
      <c r="K2965" s="122">
        <v>1.1114797763999999E-3</v>
      </c>
      <c r="L2965" s="122">
        <v>1.0417172023999999E-3</v>
      </c>
      <c r="M2965" s="122">
        <v>1.0174590384E-3</v>
      </c>
      <c r="N2965" s="122">
        <v>8.9706572759999995E-4</v>
      </c>
      <c r="O2965" s="122">
        <v>7.73444266E-4</v>
      </c>
      <c r="P2965" s="122">
        <v>7.7507395559999999E-4</v>
      </c>
      <c r="Q2965" s="122">
        <v>7.1183274119999995E-4</v>
      </c>
      <c r="R2965" s="122">
        <v>7.1427204799999998E-4</v>
      </c>
      <c r="S2965" s="122">
        <v>6.9053408200000002E-4</v>
      </c>
      <c r="T2965" s="122">
        <v>6.1313453600000001E-4</v>
      </c>
      <c r="U2965" s="122">
        <v>5.9428847800000004E-4</v>
      </c>
      <c r="V2965" s="122">
        <v>5.2703953959999997E-4</v>
      </c>
      <c r="W2965" s="122">
        <v>5.6825972000000005E-4</v>
      </c>
      <c r="X2965" s="122">
        <v>4.579516088E-4</v>
      </c>
      <c r="Y2965" s="122">
        <v>2.5016120079999999E-4</v>
      </c>
      <c r="Z2965" s="122">
        <v>0</v>
      </c>
      <c r="AA2965" s="122">
        <v>0</v>
      </c>
      <c r="AB2965" s="122">
        <v>0</v>
      </c>
      <c r="AC2965" s="122">
        <v>0</v>
      </c>
      <c r="AD2965" s="122">
        <v>0</v>
      </c>
      <c r="AE2965" s="122">
        <v>0</v>
      </c>
      <c r="AF2965" s="122">
        <v>2.7357366680000003E-4</v>
      </c>
      <c r="AG2965" s="122">
        <v>1.0341324924E-3</v>
      </c>
      <c r="AH2965" s="122">
        <v>1.168596926E-3</v>
      </c>
      <c r="AI2965" s="122">
        <v>1.129963688E-3</v>
      </c>
      <c r="AJ2965" s="122">
        <v>9.2851218320000003E-4</v>
      </c>
      <c r="AK2965" s="122">
        <v>9.7367315640000003E-4</v>
      </c>
      <c r="AL2965" s="122">
        <v>0</v>
      </c>
    </row>
    <row r="2966" spans="1:38" hidden="1" x14ac:dyDescent="0.25">
      <c r="A2966" s="122" t="s">
        <v>2037</v>
      </c>
      <c r="B2966" s="122">
        <v>1</v>
      </c>
      <c r="C2966" s="122" t="s">
        <v>2236</v>
      </c>
      <c r="D2966" s="122" t="s">
        <v>2179</v>
      </c>
      <c r="E2966" s="122">
        <v>54</v>
      </c>
      <c r="F2966" s="122">
        <v>0</v>
      </c>
      <c r="G2966" s="122">
        <v>0</v>
      </c>
      <c r="H2966" s="122">
        <v>0</v>
      </c>
      <c r="I2966" s="122">
        <v>0</v>
      </c>
      <c r="J2966" s="122">
        <v>0</v>
      </c>
      <c r="K2966" s="122">
        <v>0</v>
      </c>
      <c r="L2966" s="122">
        <v>0</v>
      </c>
      <c r="M2966" s="122">
        <v>0</v>
      </c>
      <c r="N2966" s="122">
        <v>0</v>
      </c>
      <c r="O2966" s="122">
        <v>0</v>
      </c>
      <c r="P2966" s="122">
        <v>0</v>
      </c>
      <c r="Q2966" s="122">
        <v>0</v>
      </c>
      <c r="R2966" s="122">
        <v>0</v>
      </c>
      <c r="S2966" s="122">
        <v>0</v>
      </c>
      <c r="T2966" s="122">
        <v>0</v>
      </c>
      <c r="U2966" s="122">
        <v>0</v>
      </c>
      <c r="V2966" s="122">
        <v>0</v>
      </c>
      <c r="W2966" s="122">
        <v>0</v>
      </c>
      <c r="X2966" s="122">
        <v>0</v>
      </c>
      <c r="Y2966" s="122">
        <v>0</v>
      </c>
      <c r="Z2966" s="122">
        <v>0</v>
      </c>
      <c r="AA2966" s="122">
        <v>0</v>
      </c>
      <c r="AB2966" s="122">
        <v>0</v>
      </c>
      <c r="AC2966" s="122">
        <v>0</v>
      </c>
      <c r="AD2966" s="122">
        <v>0</v>
      </c>
      <c r="AE2966" s="122">
        <v>0</v>
      </c>
      <c r="AF2966" s="122">
        <v>0</v>
      </c>
      <c r="AG2966" s="122">
        <v>0</v>
      </c>
      <c r="AH2966" s="122">
        <v>0</v>
      </c>
      <c r="AI2966" s="122">
        <v>0</v>
      </c>
      <c r="AJ2966" s="122">
        <v>0</v>
      </c>
      <c r="AK2966" s="122">
        <v>0</v>
      </c>
      <c r="AL2966" s="122">
        <v>0</v>
      </c>
    </row>
    <row r="2967" spans="1:38" hidden="1" x14ac:dyDescent="0.25">
      <c r="A2967" s="122" t="s">
        <v>2037</v>
      </c>
      <c r="B2967" s="122">
        <v>1</v>
      </c>
      <c r="C2967" s="122" t="s">
        <v>2236</v>
      </c>
      <c r="D2967" s="122" t="s">
        <v>2162</v>
      </c>
      <c r="E2967" s="122">
        <v>54</v>
      </c>
      <c r="F2967" s="122">
        <v>8.90513652E-5</v>
      </c>
      <c r="G2967" s="122">
        <v>7.6926318000000005E-5</v>
      </c>
      <c r="H2967" s="122">
        <v>8.3309312799999998E-5</v>
      </c>
      <c r="I2967" s="122">
        <v>9.0690062400000003E-5</v>
      </c>
      <c r="J2967" s="122">
        <v>8.8397206800000004E-5</v>
      </c>
      <c r="K2967" s="122">
        <v>9.0220919600000004E-5</v>
      </c>
      <c r="L2967" s="122">
        <v>8.4558157599999998E-5</v>
      </c>
      <c r="M2967" s="122">
        <v>8.2589077200000005E-5</v>
      </c>
      <c r="N2967" s="122">
        <v>5.8582661200000001E-5</v>
      </c>
      <c r="O2967" s="122">
        <v>3.9851397599999997E-5</v>
      </c>
      <c r="P2967" s="122">
        <v>2.9607116E-5</v>
      </c>
      <c r="Q2967" s="122">
        <v>1.1085034800000001E-5</v>
      </c>
      <c r="R2967" s="122">
        <v>0</v>
      </c>
      <c r="S2967" s="122">
        <v>0</v>
      </c>
      <c r="T2967" s="122">
        <v>0</v>
      </c>
      <c r="U2967" s="122">
        <v>0</v>
      </c>
      <c r="V2967" s="122">
        <v>0</v>
      </c>
      <c r="W2967" s="122">
        <v>0</v>
      </c>
      <c r="X2967" s="122">
        <v>0</v>
      </c>
      <c r="Y2967" s="122">
        <v>0</v>
      </c>
      <c r="Z2967" s="122">
        <v>0</v>
      </c>
      <c r="AA2967" s="122">
        <v>0</v>
      </c>
      <c r="AB2967" s="122">
        <v>0</v>
      </c>
      <c r="AC2967" s="122">
        <v>0</v>
      </c>
      <c r="AD2967" s="122">
        <v>0</v>
      </c>
      <c r="AE2967" s="122">
        <v>0</v>
      </c>
      <c r="AF2967" s="122">
        <v>0</v>
      </c>
      <c r="AG2967" s="122">
        <v>0</v>
      </c>
      <c r="AH2967" s="122">
        <v>0</v>
      </c>
      <c r="AI2967" s="122">
        <v>0</v>
      </c>
      <c r="AJ2967" s="122">
        <v>0</v>
      </c>
      <c r="AK2967" s="122">
        <v>0</v>
      </c>
      <c r="AL2967" s="122">
        <v>0</v>
      </c>
    </row>
    <row r="2968" spans="1:38" hidden="1" x14ac:dyDescent="0.25">
      <c r="A2968" s="122" t="s">
        <v>2037</v>
      </c>
      <c r="B2968" s="122">
        <v>1</v>
      </c>
      <c r="C2968" s="122" t="s">
        <v>2236</v>
      </c>
      <c r="D2968" s="122" t="s">
        <v>2163</v>
      </c>
      <c r="E2968" s="122">
        <v>54</v>
      </c>
      <c r="F2968" s="122">
        <v>3.6284113599999998E-4</v>
      </c>
      <c r="G2968" s="122">
        <v>3.134374488E-4</v>
      </c>
      <c r="H2968" s="122">
        <v>3.3944505559999999E-4</v>
      </c>
      <c r="I2968" s="122">
        <v>3.6951803559999999E-4</v>
      </c>
      <c r="J2968" s="122">
        <v>3.6017576000000001E-4</v>
      </c>
      <c r="K2968" s="122">
        <v>3.676065036E-4</v>
      </c>
      <c r="L2968" s="122">
        <v>3.4453350120000002E-4</v>
      </c>
      <c r="M2968" s="122">
        <v>3.3651045119999999E-4</v>
      </c>
      <c r="N2968" s="122">
        <v>2.9927003120000002E-4</v>
      </c>
      <c r="O2968" s="122">
        <v>2.6083334200000002E-4</v>
      </c>
      <c r="P2968" s="122">
        <v>2.278936016E-4</v>
      </c>
      <c r="Q2968" s="122">
        <v>1.7072293840000001E-4</v>
      </c>
      <c r="R2968" s="122">
        <v>7.7934746399999997E-5</v>
      </c>
      <c r="S2968" s="122">
        <v>1.5534299200000001E-4</v>
      </c>
      <c r="T2968" s="122">
        <v>1.7449476799999999E-4</v>
      </c>
      <c r="U2968" s="122">
        <v>2.114907368E-4</v>
      </c>
      <c r="V2968" s="122">
        <v>2.1220033520000001E-4</v>
      </c>
      <c r="W2968" s="122">
        <v>2.4819661440000001E-4</v>
      </c>
      <c r="X2968" s="122">
        <v>2.144758616E-4</v>
      </c>
      <c r="Y2968" s="122">
        <v>1.28308642E-4</v>
      </c>
      <c r="Z2968" s="122">
        <v>0</v>
      </c>
      <c r="AA2968" s="122">
        <v>0</v>
      </c>
      <c r="AB2968" s="122">
        <v>0</v>
      </c>
      <c r="AC2968" s="122">
        <v>0</v>
      </c>
      <c r="AD2968" s="122">
        <v>0</v>
      </c>
      <c r="AE2968" s="122">
        <v>0</v>
      </c>
      <c r="AF2968" s="122">
        <v>0</v>
      </c>
      <c r="AG2968" s="122">
        <v>0</v>
      </c>
      <c r="AH2968" s="122">
        <v>0</v>
      </c>
      <c r="AI2968" s="122">
        <v>0</v>
      </c>
      <c r="AJ2968" s="122">
        <v>0</v>
      </c>
      <c r="AK2968" s="122">
        <v>0</v>
      </c>
      <c r="AL2968" s="122">
        <v>0</v>
      </c>
    </row>
    <row r="2969" spans="1:38" hidden="1" x14ac:dyDescent="0.25">
      <c r="A2969" s="122" t="s">
        <v>2037</v>
      </c>
      <c r="B2969" s="122">
        <v>1</v>
      </c>
      <c r="C2969" s="122" t="s">
        <v>2236</v>
      </c>
      <c r="D2969" s="122" t="s">
        <v>2180</v>
      </c>
      <c r="E2969" s="122">
        <v>54</v>
      </c>
      <c r="F2969" s="122">
        <v>0</v>
      </c>
      <c r="G2969" s="122">
        <v>0</v>
      </c>
      <c r="H2969" s="122">
        <v>0</v>
      </c>
      <c r="I2969" s="122">
        <v>0</v>
      </c>
      <c r="J2969" s="122">
        <v>0</v>
      </c>
      <c r="K2969" s="122">
        <v>0</v>
      </c>
      <c r="L2969" s="122">
        <v>0</v>
      </c>
      <c r="M2969" s="122">
        <v>0</v>
      </c>
      <c r="N2969" s="122">
        <v>0</v>
      </c>
      <c r="O2969" s="122">
        <v>0</v>
      </c>
      <c r="P2969" s="122">
        <v>0</v>
      </c>
      <c r="Q2969" s="122">
        <v>0</v>
      </c>
      <c r="R2969" s="122">
        <v>0</v>
      </c>
      <c r="S2969" s="122">
        <v>0</v>
      </c>
      <c r="T2969" s="122">
        <v>0</v>
      </c>
      <c r="U2969" s="122">
        <v>0</v>
      </c>
      <c r="V2969" s="122">
        <v>0</v>
      </c>
      <c r="W2969" s="122">
        <v>0</v>
      </c>
      <c r="X2969" s="122">
        <v>0</v>
      </c>
      <c r="Y2969" s="122">
        <v>0</v>
      </c>
      <c r="Z2969" s="122">
        <v>0</v>
      </c>
      <c r="AA2969" s="122">
        <v>0</v>
      </c>
      <c r="AB2969" s="122">
        <v>0</v>
      </c>
      <c r="AC2969" s="122">
        <v>0</v>
      </c>
      <c r="AD2969" s="122">
        <v>0</v>
      </c>
      <c r="AE2969" s="122">
        <v>0</v>
      </c>
      <c r="AF2969" s="122">
        <v>0</v>
      </c>
      <c r="AG2969" s="122">
        <v>0</v>
      </c>
      <c r="AH2969" s="122">
        <v>0</v>
      </c>
      <c r="AI2969" s="122">
        <v>0</v>
      </c>
      <c r="AJ2969" s="122">
        <v>0</v>
      </c>
      <c r="AK2969" s="122">
        <v>0</v>
      </c>
      <c r="AL2969" s="122">
        <v>0</v>
      </c>
    </row>
    <row r="2970" spans="1:38" hidden="1" x14ac:dyDescent="0.25">
      <c r="A2970" s="122" t="s">
        <v>2037</v>
      </c>
      <c r="B2970" s="122">
        <v>1</v>
      </c>
      <c r="C2970" s="122" t="s">
        <v>2236</v>
      </c>
      <c r="D2970" s="122" t="s">
        <v>2164</v>
      </c>
      <c r="E2970" s="122">
        <v>54</v>
      </c>
      <c r="F2970" s="122">
        <v>0</v>
      </c>
      <c r="G2970" s="122">
        <v>0</v>
      </c>
      <c r="H2970" s="122">
        <v>0</v>
      </c>
      <c r="I2970" s="122">
        <v>0</v>
      </c>
      <c r="J2970" s="122">
        <v>0</v>
      </c>
      <c r="K2970" s="122">
        <v>0</v>
      </c>
      <c r="L2970" s="122">
        <v>0</v>
      </c>
      <c r="M2970" s="122">
        <v>0</v>
      </c>
      <c r="N2970" s="122">
        <v>0</v>
      </c>
      <c r="O2970" s="122">
        <v>0</v>
      </c>
      <c r="P2970" s="122">
        <v>0</v>
      </c>
      <c r="Q2970" s="122">
        <v>0</v>
      </c>
      <c r="R2970" s="122">
        <v>0</v>
      </c>
      <c r="S2970" s="122">
        <v>0</v>
      </c>
      <c r="T2970" s="122">
        <v>0</v>
      </c>
      <c r="U2970" s="122">
        <v>0</v>
      </c>
      <c r="V2970" s="122">
        <v>0</v>
      </c>
      <c r="W2970" s="122">
        <v>0</v>
      </c>
      <c r="X2970" s="122">
        <v>0</v>
      </c>
      <c r="Y2970" s="122">
        <v>0</v>
      </c>
      <c r="Z2970" s="122">
        <v>0</v>
      </c>
      <c r="AA2970" s="122">
        <v>0</v>
      </c>
      <c r="AB2970" s="122">
        <v>0</v>
      </c>
      <c r="AC2970" s="122">
        <v>0</v>
      </c>
      <c r="AD2970" s="122">
        <v>0</v>
      </c>
      <c r="AE2970" s="122">
        <v>0</v>
      </c>
      <c r="AF2970" s="122">
        <v>0</v>
      </c>
      <c r="AG2970" s="122">
        <v>0</v>
      </c>
      <c r="AH2970" s="122">
        <v>0</v>
      </c>
      <c r="AI2970" s="122">
        <v>0</v>
      </c>
      <c r="AJ2970" s="122">
        <v>0</v>
      </c>
      <c r="AK2970" s="122">
        <v>0</v>
      </c>
      <c r="AL2970" s="122">
        <v>0</v>
      </c>
    </row>
    <row r="2971" spans="1:38" hidden="1" x14ac:dyDescent="0.25">
      <c r="A2971" s="122" t="s">
        <v>2037</v>
      </c>
      <c r="B2971" s="122">
        <v>1</v>
      </c>
      <c r="C2971" s="122" t="s">
        <v>2236</v>
      </c>
      <c r="D2971" s="122" t="s">
        <v>2165</v>
      </c>
      <c r="E2971" s="122">
        <v>54</v>
      </c>
      <c r="F2971" s="122">
        <v>1.2019740600000001E-4</v>
      </c>
      <c r="G2971" s="122">
        <v>1.038315796E-4</v>
      </c>
      <c r="H2971" s="122">
        <v>1.1244705080000001E-4</v>
      </c>
      <c r="I2971" s="122">
        <v>1.2240924640000001E-4</v>
      </c>
      <c r="J2971" s="122">
        <v>1.193144568E-4</v>
      </c>
      <c r="K2971" s="122">
        <v>1.21776018E-4</v>
      </c>
      <c r="L2971" s="122">
        <v>1.141326872E-4</v>
      </c>
      <c r="M2971" s="122">
        <v>1.114749132E-4</v>
      </c>
      <c r="N2971" s="122">
        <v>7.9072162400000001E-5</v>
      </c>
      <c r="O2971" s="122">
        <v>5.3789570800000002E-5</v>
      </c>
      <c r="P2971" s="122">
        <v>3.9962316799999998E-5</v>
      </c>
      <c r="Q2971" s="122">
        <v>1.4962068800000001E-5</v>
      </c>
      <c r="R2971" s="122">
        <v>0</v>
      </c>
      <c r="S2971" s="122">
        <v>2.0926687600000002E-5</v>
      </c>
      <c r="T2971" s="122">
        <v>3.4225214799999997E-5</v>
      </c>
      <c r="U2971" s="122">
        <v>4.4793828800000001E-5</v>
      </c>
      <c r="V2971" s="122">
        <v>5.2600391199999997E-5</v>
      </c>
      <c r="W2971" s="122">
        <v>6.3727462399999998E-5</v>
      </c>
      <c r="X2971" s="122">
        <v>6.2085475199999995E-5</v>
      </c>
      <c r="Y2971" s="122">
        <v>3.9504525199999999E-5</v>
      </c>
      <c r="Z2971" s="122">
        <v>0</v>
      </c>
      <c r="AA2971" s="122">
        <v>0</v>
      </c>
      <c r="AB2971" s="122">
        <v>0</v>
      </c>
      <c r="AC2971" s="122">
        <v>0</v>
      </c>
      <c r="AD2971" s="122">
        <v>0</v>
      </c>
      <c r="AE2971" s="122">
        <v>0</v>
      </c>
      <c r="AF2971" s="122">
        <v>0</v>
      </c>
      <c r="AG2971" s="122">
        <v>0</v>
      </c>
      <c r="AH2971" s="122">
        <v>0</v>
      </c>
      <c r="AI2971" s="122">
        <v>0</v>
      </c>
      <c r="AJ2971" s="122">
        <v>0</v>
      </c>
      <c r="AK2971" s="122">
        <v>0</v>
      </c>
      <c r="AL2971" s="122">
        <v>0</v>
      </c>
    </row>
    <row r="2972" spans="1:38" hidden="1" x14ac:dyDescent="0.25">
      <c r="A2972" s="122" t="s">
        <v>2037</v>
      </c>
      <c r="B2972" s="122">
        <v>1</v>
      </c>
      <c r="C2972" s="122" t="s">
        <v>2236</v>
      </c>
      <c r="D2972" s="122" t="s">
        <v>2166</v>
      </c>
      <c r="E2972" s="122">
        <v>54</v>
      </c>
      <c r="F2972" s="122">
        <v>4.2012281360000002E-4</v>
      </c>
      <c r="G2972" s="122">
        <v>3.6291977400000001E-4</v>
      </c>
      <c r="H2972" s="122">
        <v>3.930332E-4</v>
      </c>
      <c r="I2972" s="122">
        <v>4.2785379560000001E-4</v>
      </c>
      <c r="J2972" s="122">
        <v>4.1703665640000002E-4</v>
      </c>
      <c r="K2972" s="122">
        <v>4.256404908E-4</v>
      </c>
      <c r="L2972" s="122">
        <v>3.9892495720000003E-4</v>
      </c>
      <c r="M2972" s="122">
        <v>3.8963530759999999E-4</v>
      </c>
      <c r="N2972" s="122">
        <v>4.3814338399999998E-4</v>
      </c>
      <c r="O2972" s="122">
        <v>4.9458966760000005E-4</v>
      </c>
      <c r="P2972" s="122">
        <v>5.1043111560000005E-4</v>
      </c>
      <c r="Q2972" s="122">
        <v>4.1122875640000001E-4</v>
      </c>
      <c r="R2972" s="122">
        <v>4.5064860119999999E-4</v>
      </c>
      <c r="S2972" s="122">
        <v>4.596416412E-4</v>
      </c>
      <c r="T2972" s="122">
        <v>3.8375628759999998E-4</v>
      </c>
      <c r="U2972" s="122">
        <v>3.5620150440000001E-4</v>
      </c>
      <c r="V2972" s="122">
        <v>3.1197645920000002E-4</v>
      </c>
      <c r="W2972" s="122">
        <v>3.0812927600000001E-4</v>
      </c>
      <c r="X2972" s="122">
        <v>2.7183940559999999E-4</v>
      </c>
      <c r="Y2972" s="122">
        <v>1.5485931439999999E-4</v>
      </c>
      <c r="Z2972" s="122">
        <v>0</v>
      </c>
      <c r="AA2972" s="122">
        <v>0</v>
      </c>
      <c r="AB2972" s="122">
        <v>0</v>
      </c>
      <c r="AC2972" s="122">
        <v>0</v>
      </c>
      <c r="AD2972" s="122">
        <v>0</v>
      </c>
      <c r="AE2972" s="122">
        <v>0</v>
      </c>
      <c r="AF2972" s="122">
        <v>0</v>
      </c>
      <c r="AG2972" s="122">
        <v>0</v>
      </c>
      <c r="AH2972" s="122">
        <v>0</v>
      </c>
      <c r="AI2972" s="122">
        <v>0</v>
      </c>
      <c r="AJ2972" s="122">
        <v>0</v>
      </c>
      <c r="AK2972" s="122">
        <v>0</v>
      </c>
      <c r="AL2972" s="122">
        <v>0</v>
      </c>
    </row>
    <row r="2973" spans="1:38" hidden="1" x14ac:dyDescent="0.25">
      <c r="A2973" s="122" t="s">
        <v>2037</v>
      </c>
      <c r="B2973" s="122">
        <v>1</v>
      </c>
      <c r="C2973" s="122" t="s">
        <v>2236</v>
      </c>
      <c r="D2973" s="122" t="s">
        <v>2167</v>
      </c>
      <c r="E2973" s="122">
        <v>54</v>
      </c>
      <c r="F2973" s="122">
        <v>4.8906462359999997E-4</v>
      </c>
      <c r="G2973" s="122">
        <v>4.2247461199999999E-4</v>
      </c>
      <c r="H2973" s="122">
        <v>4.5752962639999999E-4</v>
      </c>
      <c r="I2973" s="122">
        <v>4.9806425479999999E-4</v>
      </c>
      <c r="J2973" s="122">
        <v>4.8547202760000001E-4</v>
      </c>
      <c r="K2973" s="122">
        <v>4.9548774800000001E-4</v>
      </c>
      <c r="L2973" s="122">
        <v>4.643882152E-4</v>
      </c>
      <c r="M2973" s="122">
        <v>4.5357414200000002E-4</v>
      </c>
      <c r="N2973" s="122">
        <v>3.93166494E-4</v>
      </c>
      <c r="O2973" s="122">
        <v>3.2879682639999999E-4</v>
      </c>
      <c r="P2973" s="122">
        <v>2.6575537519999998E-4</v>
      </c>
      <c r="Q2973" s="122">
        <v>1.62556632E-4</v>
      </c>
      <c r="R2973" s="122">
        <v>0</v>
      </c>
      <c r="S2973" s="122">
        <v>8.9064052000000002E-6</v>
      </c>
      <c r="T2973" s="122">
        <v>1.33351148E-5</v>
      </c>
      <c r="U2973" s="122">
        <v>1.8179865199999999E-5</v>
      </c>
      <c r="V2973" s="122">
        <v>1.9455105599999999E-5</v>
      </c>
      <c r="W2973" s="122">
        <v>2.3702005600000001E-5</v>
      </c>
      <c r="X2973" s="122">
        <v>2.04817788E-5</v>
      </c>
      <c r="Y2973" s="122">
        <v>1.22530772E-5</v>
      </c>
      <c r="Z2973" s="122">
        <v>0</v>
      </c>
      <c r="AA2973" s="122">
        <v>0</v>
      </c>
      <c r="AB2973" s="122">
        <v>0</v>
      </c>
      <c r="AC2973" s="122">
        <v>0</v>
      </c>
      <c r="AD2973" s="122">
        <v>0</v>
      </c>
      <c r="AE2973" s="122">
        <v>0</v>
      </c>
      <c r="AF2973" s="122">
        <v>0</v>
      </c>
      <c r="AG2973" s="122">
        <v>0</v>
      </c>
      <c r="AH2973" s="122">
        <v>0</v>
      </c>
      <c r="AI2973" s="122">
        <v>0</v>
      </c>
      <c r="AJ2973" s="122">
        <v>0</v>
      </c>
      <c r="AK2973" s="122">
        <v>0</v>
      </c>
      <c r="AL2973" s="122">
        <v>0</v>
      </c>
    </row>
    <row r="2974" spans="1:38" hidden="1" x14ac:dyDescent="0.25">
      <c r="A2974" s="122" t="s">
        <v>2037</v>
      </c>
      <c r="B2974" s="122">
        <v>1</v>
      </c>
      <c r="C2974" s="122" t="s">
        <v>2236</v>
      </c>
      <c r="D2974" s="122" t="s">
        <v>2168</v>
      </c>
      <c r="E2974" s="122">
        <v>54</v>
      </c>
      <c r="F2974" s="122">
        <v>0</v>
      </c>
      <c r="G2974" s="122">
        <v>0</v>
      </c>
      <c r="H2974" s="122">
        <v>0</v>
      </c>
      <c r="I2974" s="122">
        <v>0</v>
      </c>
      <c r="J2974" s="122">
        <v>0</v>
      </c>
      <c r="K2974" s="122">
        <v>0</v>
      </c>
      <c r="L2974" s="122">
        <v>0</v>
      </c>
      <c r="M2974" s="122">
        <v>0</v>
      </c>
      <c r="N2974" s="122">
        <v>0</v>
      </c>
      <c r="O2974" s="122">
        <v>0</v>
      </c>
      <c r="P2974" s="122">
        <v>0</v>
      </c>
      <c r="Q2974" s="122">
        <v>0</v>
      </c>
      <c r="R2974" s="122">
        <v>0</v>
      </c>
      <c r="S2974" s="122">
        <v>0</v>
      </c>
      <c r="T2974" s="122">
        <v>0</v>
      </c>
      <c r="U2974" s="122">
        <v>0</v>
      </c>
      <c r="V2974" s="122">
        <v>0</v>
      </c>
      <c r="W2974" s="122">
        <v>0</v>
      </c>
      <c r="X2974" s="122">
        <v>0</v>
      </c>
      <c r="Y2974" s="122">
        <v>0</v>
      </c>
      <c r="Z2974" s="122">
        <v>0</v>
      </c>
      <c r="AA2974" s="122">
        <v>0</v>
      </c>
      <c r="AB2974" s="122">
        <v>0</v>
      </c>
      <c r="AC2974" s="122">
        <v>0</v>
      </c>
      <c r="AD2974" s="122">
        <v>0</v>
      </c>
      <c r="AE2974" s="122">
        <v>0</v>
      </c>
      <c r="AF2974" s="122">
        <v>0</v>
      </c>
      <c r="AG2974" s="122">
        <v>0</v>
      </c>
      <c r="AH2974" s="122">
        <v>0</v>
      </c>
      <c r="AI2974" s="122">
        <v>0</v>
      </c>
      <c r="AJ2974" s="122">
        <v>0</v>
      </c>
      <c r="AK2974" s="122">
        <v>0</v>
      </c>
      <c r="AL2974" s="122">
        <v>0</v>
      </c>
    </row>
    <row r="2975" spans="1:38" hidden="1" x14ac:dyDescent="0.25">
      <c r="A2975" s="122" t="s">
        <v>2046</v>
      </c>
      <c r="B2975" s="122">
        <v>1</v>
      </c>
      <c r="C2975" s="122" t="s">
        <v>2237</v>
      </c>
      <c r="D2975" s="122" t="s">
        <v>2120</v>
      </c>
      <c r="E2975" s="122">
        <v>55</v>
      </c>
      <c r="F2975" s="122">
        <v>0</v>
      </c>
      <c r="G2975" s="122">
        <v>0</v>
      </c>
      <c r="H2975" s="122">
        <v>0</v>
      </c>
      <c r="I2975" s="122">
        <v>0</v>
      </c>
      <c r="J2975" s="122">
        <v>0</v>
      </c>
      <c r="K2975" s="122">
        <v>0</v>
      </c>
      <c r="L2975" s="122">
        <v>0</v>
      </c>
      <c r="M2975" s="122">
        <v>0</v>
      </c>
      <c r="N2975" s="122">
        <v>0</v>
      </c>
      <c r="O2975" s="122">
        <v>0</v>
      </c>
      <c r="P2975" s="122">
        <v>0</v>
      </c>
      <c r="Q2975" s="122">
        <v>0</v>
      </c>
      <c r="R2975" s="122">
        <v>0</v>
      </c>
      <c r="S2975" s="122">
        <v>0</v>
      </c>
      <c r="T2975" s="122">
        <v>0</v>
      </c>
      <c r="U2975" s="122">
        <v>0</v>
      </c>
      <c r="V2975" s="122">
        <v>0</v>
      </c>
      <c r="W2975" s="122">
        <v>0</v>
      </c>
      <c r="X2975" s="122">
        <v>0</v>
      </c>
      <c r="Y2975" s="122">
        <v>0</v>
      </c>
      <c r="Z2975" s="122">
        <v>0</v>
      </c>
      <c r="AA2975" s="122">
        <v>0</v>
      </c>
      <c r="AB2975" s="122">
        <v>0</v>
      </c>
      <c r="AC2975" s="122">
        <v>0</v>
      </c>
      <c r="AD2975" s="122">
        <v>0</v>
      </c>
      <c r="AE2975" s="122">
        <v>0</v>
      </c>
      <c r="AF2975" s="122">
        <v>0</v>
      </c>
      <c r="AG2975" s="122">
        <v>0</v>
      </c>
      <c r="AH2975" s="122">
        <v>0</v>
      </c>
      <c r="AI2975" s="122">
        <v>0</v>
      </c>
      <c r="AJ2975" s="122">
        <v>0</v>
      </c>
      <c r="AK2975" s="122">
        <v>0</v>
      </c>
      <c r="AL2975" s="122">
        <v>0</v>
      </c>
    </row>
    <row r="2976" spans="1:38" hidden="1" x14ac:dyDescent="0.25">
      <c r="A2976" s="122" t="s">
        <v>2046</v>
      </c>
      <c r="B2976" s="122">
        <v>1</v>
      </c>
      <c r="C2976" s="122" t="s">
        <v>2237</v>
      </c>
      <c r="D2976" s="122" t="s">
        <v>2121</v>
      </c>
      <c r="E2976" s="122">
        <v>55</v>
      </c>
      <c r="F2976" s="122">
        <v>0</v>
      </c>
      <c r="G2976" s="122">
        <v>0</v>
      </c>
      <c r="H2976" s="122">
        <v>0</v>
      </c>
      <c r="I2976" s="122">
        <v>0</v>
      </c>
      <c r="J2976" s="122">
        <v>0</v>
      </c>
      <c r="K2976" s="122">
        <v>0</v>
      </c>
      <c r="L2976" s="122">
        <v>0</v>
      </c>
      <c r="M2976" s="122">
        <v>0</v>
      </c>
      <c r="N2976" s="122">
        <v>0</v>
      </c>
      <c r="O2976" s="122">
        <v>0</v>
      </c>
      <c r="P2976" s="122">
        <v>0</v>
      </c>
      <c r="Q2976" s="122">
        <v>0</v>
      </c>
      <c r="R2976" s="122">
        <v>0</v>
      </c>
      <c r="S2976" s="122">
        <v>0</v>
      </c>
      <c r="T2976" s="122">
        <v>0</v>
      </c>
      <c r="U2976" s="122">
        <v>0</v>
      </c>
      <c r="V2976" s="122">
        <v>0</v>
      </c>
      <c r="W2976" s="122">
        <v>0</v>
      </c>
      <c r="X2976" s="122">
        <v>0</v>
      </c>
      <c r="Y2976" s="122">
        <v>0</v>
      </c>
      <c r="Z2976" s="122">
        <v>0</v>
      </c>
      <c r="AA2976" s="122">
        <v>0</v>
      </c>
      <c r="AB2976" s="122">
        <v>0</v>
      </c>
      <c r="AC2976" s="122">
        <v>0</v>
      </c>
      <c r="AD2976" s="122">
        <v>0</v>
      </c>
      <c r="AE2976" s="122">
        <v>0</v>
      </c>
      <c r="AF2976" s="122">
        <v>0</v>
      </c>
      <c r="AG2976" s="122">
        <v>0</v>
      </c>
      <c r="AH2976" s="122">
        <v>0</v>
      </c>
      <c r="AI2976" s="122">
        <v>0</v>
      </c>
      <c r="AJ2976" s="122">
        <v>0</v>
      </c>
      <c r="AK2976" s="122">
        <v>0</v>
      </c>
      <c r="AL2976" s="122">
        <v>0</v>
      </c>
    </row>
    <row r="2977" spans="1:38" hidden="1" x14ac:dyDescent="0.25">
      <c r="A2977" s="122" t="s">
        <v>2046</v>
      </c>
      <c r="B2977" s="122">
        <v>1</v>
      </c>
      <c r="C2977" s="122" t="s">
        <v>2237</v>
      </c>
      <c r="D2977" s="122" t="s">
        <v>2122</v>
      </c>
      <c r="E2977" s="122">
        <v>55</v>
      </c>
      <c r="F2977" s="122">
        <v>0</v>
      </c>
      <c r="G2977" s="122">
        <v>0</v>
      </c>
      <c r="H2977" s="122">
        <v>0</v>
      </c>
      <c r="I2977" s="122">
        <v>0</v>
      </c>
      <c r="J2977" s="122">
        <v>0</v>
      </c>
      <c r="K2977" s="122">
        <v>0</v>
      </c>
      <c r="L2977" s="122">
        <v>0</v>
      </c>
      <c r="M2977" s="122">
        <v>0</v>
      </c>
      <c r="N2977" s="122">
        <v>0</v>
      </c>
      <c r="O2977" s="122">
        <v>0</v>
      </c>
      <c r="P2977" s="122">
        <v>0</v>
      </c>
      <c r="Q2977" s="122">
        <v>0</v>
      </c>
      <c r="R2977" s="122">
        <v>0</v>
      </c>
      <c r="S2977" s="122">
        <v>0</v>
      </c>
      <c r="T2977" s="122">
        <v>0</v>
      </c>
      <c r="U2977" s="122">
        <v>0</v>
      </c>
      <c r="V2977" s="122">
        <v>0</v>
      </c>
      <c r="W2977" s="122">
        <v>0</v>
      </c>
      <c r="X2977" s="122">
        <v>0</v>
      </c>
      <c r="Y2977" s="122">
        <v>0</v>
      </c>
      <c r="Z2977" s="122">
        <v>0</v>
      </c>
      <c r="AA2977" s="122">
        <v>0</v>
      </c>
      <c r="AB2977" s="122">
        <v>0</v>
      </c>
      <c r="AC2977" s="122">
        <v>0</v>
      </c>
      <c r="AD2977" s="122">
        <v>0</v>
      </c>
      <c r="AE2977" s="122">
        <v>0</v>
      </c>
      <c r="AF2977" s="122">
        <v>0</v>
      </c>
      <c r="AG2977" s="122">
        <v>0</v>
      </c>
      <c r="AH2977" s="122">
        <v>0</v>
      </c>
      <c r="AI2977" s="122">
        <v>0</v>
      </c>
      <c r="AJ2977" s="122">
        <v>0</v>
      </c>
      <c r="AK2977" s="122">
        <v>0</v>
      </c>
      <c r="AL2977" s="122">
        <v>0</v>
      </c>
    </row>
    <row r="2978" spans="1:38" hidden="1" x14ac:dyDescent="0.25">
      <c r="A2978" s="122" t="s">
        <v>2046</v>
      </c>
      <c r="B2978" s="122">
        <v>1</v>
      </c>
      <c r="C2978" s="122" t="s">
        <v>2237</v>
      </c>
      <c r="D2978" s="122" t="s">
        <v>2175</v>
      </c>
      <c r="E2978" s="122">
        <v>55</v>
      </c>
      <c r="F2978" s="122">
        <v>0</v>
      </c>
      <c r="G2978" s="122">
        <v>0</v>
      </c>
      <c r="H2978" s="122">
        <v>0</v>
      </c>
      <c r="I2978" s="122">
        <v>0</v>
      </c>
      <c r="J2978" s="122">
        <v>0</v>
      </c>
      <c r="K2978" s="122">
        <v>0</v>
      </c>
      <c r="L2978" s="122">
        <v>0</v>
      </c>
      <c r="M2978" s="122">
        <v>0</v>
      </c>
      <c r="N2978" s="122">
        <v>0</v>
      </c>
      <c r="O2978" s="122">
        <v>0</v>
      </c>
      <c r="P2978" s="122">
        <v>0</v>
      </c>
      <c r="Q2978" s="122">
        <v>0</v>
      </c>
      <c r="R2978" s="122">
        <v>0</v>
      </c>
      <c r="S2978" s="122">
        <v>0</v>
      </c>
      <c r="T2978" s="122">
        <v>0</v>
      </c>
      <c r="U2978" s="122">
        <v>0</v>
      </c>
      <c r="V2978" s="122">
        <v>0</v>
      </c>
      <c r="W2978" s="122">
        <v>0</v>
      </c>
      <c r="X2978" s="122">
        <v>0</v>
      </c>
      <c r="Y2978" s="122">
        <v>0</v>
      </c>
      <c r="Z2978" s="122">
        <v>0</v>
      </c>
      <c r="AA2978" s="122">
        <v>0</v>
      </c>
      <c r="AB2978" s="122">
        <v>0</v>
      </c>
      <c r="AC2978" s="122">
        <v>0</v>
      </c>
      <c r="AD2978" s="122">
        <v>0</v>
      </c>
      <c r="AE2978" s="122">
        <v>0</v>
      </c>
      <c r="AF2978" s="122">
        <v>0</v>
      </c>
      <c r="AG2978" s="122">
        <v>0</v>
      </c>
      <c r="AH2978" s="122">
        <v>0</v>
      </c>
      <c r="AI2978" s="122">
        <v>0</v>
      </c>
      <c r="AJ2978" s="122">
        <v>0</v>
      </c>
      <c r="AK2978" s="122">
        <v>0</v>
      </c>
      <c r="AL2978" s="122">
        <v>0</v>
      </c>
    </row>
    <row r="2979" spans="1:38" hidden="1" x14ac:dyDescent="0.25">
      <c r="A2979" s="122" t="s">
        <v>2046</v>
      </c>
      <c r="B2979" s="122">
        <v>1</v>
      </c>
      <c r="C2979" s="122" t="s">
        <v>2237</v>
      </c>
      <c r="D2979" s="122" t="s">
        <v>2123</v>
      </c>
      <c r="E2979" s="122">
        <v>55</v>
      </c>
      <c r="F2979" s="122">
        <v>5.9034578399999998E-5</v>
      </c>
      <c r="G2979" s="122">
        <v>7.3793221600000004E-5</v>
      </c>
      <c r="H2979" s="122">
        <v>1.0331051080000001E-4</v>
      </c>
      <c r="I2979" s="122">
        <v>1.0331051080000001E-4</v>
      </c>
      <c r="J2979" s="122">
        <v>1.1806915400000001E-4</v>
      </c>
      <c r="K2979" s="122">
        <v>1.4758644320000001E-4</v>
      </c>
      <c r="L2979" s="122">
        <v>1.4758644320000001E-4</v>
      </c>
      <c r="M2979" s="122">
        <v>1.4758644320000001E-4</v>
      </c>
      <c r="N2979" s="122">
        <v>1.4758644320000001E-4</v>
      </c>
      <c r="O2979" s="122">
        <v>1.7710373240000001E-4</v>
      </c>
      <c r="P2979" s="122">
        <v>1.7710373240000001E-4</v>
      </c>
      <c r="Q2979" s="122">
        <v>1.7710373240000001E-4</v>
      </c>
      <c r="R2979" s="122">
        <v>1.7710373240000001E-4</v>
      </c>
      <c r="S2979" s="122">
        <v>1.7710373240000001E-4</v>
      </c>
      <c r="T2979" s="122">
        <v>1.7710373240000001E-4</v>
      </c>
      <c r="U2979" s="122">
        <v>1.7710373240000001E-4</v>
      </c>
      <c r="V2979" s="122">
        <v>1.918623756E-4</v>
      </c>
      <c r="W2979" s="122">
        <v>1.918623756E-4</v>
      </c>
      <c r="X2979" s="122">
        <v>2.3613830800000001E-4</v>
      </c>
      <c r="Y2979" s="122">
        <v>2.6565559720000001E-4</v>
      </c>
      <c r="Z2979" s="122">
        <v>2.804142432E-4</v>
      </c>
      <c r="AA2979" s="122">
        <v>3.8372475400000002E-4</v>
      </c>
      <c r="AB2979" s="122">
        <v>4.1324204039999999E-4</v>
      </c>
      <c r="AC2979" s="122">
        <v>5.6082848359999998E-4</v>
      </c>
      <c r="AD2979" s="122">
        <v>6.1986306199999998E-4</v>
      </c>
      <c r="AE2979" s="122">
        <v>7.4899609960000005E-4</v>
      </c>
      <c r="AF2979" s="122">
        <v>6.8703387760000003E-4</v>
      </c>
      <c r="AG2979" s="122">
        <v>6.2443480959999999E-4</v>
      </c>
      <c r="AH2979" s="122">
        <v>6.2800092320000004E-4</v>
      </c>
      <c r="AI2979" s="122">
        <v>6.209520772E-4</v>
      </c>
      <c r="AJ2979" s="122">
        <v>6.209520772E-4</v>
      </c>
      <c r="AK2979" s="122">
        <v>6.209520772E-4</v>
      </c>
      <c r="AL2979" s="122">
        <v>0</v>
      </c>
    </row>
    <row r="2980" spans="1:38" x14ac:dyDescent="0.25">
      <c r="A2980" s="122" t="s">
        <v>2046</v>
      </c>
      <c r="B2980" s="122">
        <v>1</v>
      </c>
      <c r="C2980" s="122" t="s">
        <v>2237</v>
      </c>
      <c r="D2980" s="122" t="s">
        <v>2124</v>
      </c>
      <c r="E2980" s="122">
        <v>55</v>
      </c>
      <c r="F2980" s="122">
        <v>3.4830400612000001E-3</v>
      </c>
      <c r="G2980" s="122">
        <v>4.3538000772000004E-3</v>
      </c>
      <c r="H2980" s="122">
        <v>6.0953201092000002E-3</v>
      </c>
      <c r="I2980" s="122">
        <v>6.0953201092000002E-3</v>
      </c>
      <c r="J2980" s="122">
        <v>6.9660801252E-3</v>
      </c>
      <c r="K2980" s="122">
        <v>8.7076001572000006E-3</v>
      </c>
      <c r="L2980" s="122">
        <v>8.7076001572000006E-3</v>
      </c>
      <c r="M2980" s="122">
        <v>8.7076001572000006E-3</v>
      </c>
      <c r="N2980" s="122">
        <v>8.7076001572000006E-3</v>
      </c>
      <c r="O2980" s="122">
        <v>1.0449120186400001E-2</v>
      </c>
      <c r="P2980" s="122">
        <v>1.0449120186400001E-2</v>
      </c>
      <c r="Q2980" s="122">
        <v>1.0449120186400001E-2</v>
      </c>
      <c r="R2980" s="122">
        <v>1.0449120186400001E-2</v>
      </c>
      <c r="S2980" s="122">
        <v>1.0449120186400001E-2</v>
      </c>
      <c r="T2980" s="122">
        <v>1.0449120186400001E-2</v>
      </c>
      <c r="U2980" s="122">
        <v>1.0449120186400001E-2</v>
      </c>
      <c r="V2980" s="122">
        <v>1.13198802024E-2</v>
      </c>
      <c r="W2980" s="122">
        <v>1.13198802024E-2</v>
      </c>
      <c r="X2980" s="122">
        <v>1.39321602504E-2</v>
      </c>
      <c r="Y2980" s="122">
        <v>1.5673680279599998E-2</v>
      </c>
      <c r="Z2980" s="122">
        <v>1.65444402956E-2</v>
      </c>
      <c r="AA2980" s="122">
        <v>2.2639760404800001E-2</v>
      </c>
      <c r="AB2980" s="122">
        <v>2.4381280436800001E-2</v>
      </c>
      <c r="AC2980" s="122">
        <v>3.30888805912E-2</v>
      </c>
      <c r="AD2980" s="122">
        <v>3.6571920655199999E-2</v>
      </c>
      <c r="AE2980" s="122">
        <v>4.4190769873600003E-2</v>
      </c>
      <c r="AF2980" s="122">
        <v>4.0534998853999998E-2</v>
      </c>
      <c r="AG2980" s="122">
        <v>3.6841653690800003E-2</v>
      </c>
      <c r="AH2980" s="122">
        <v>3.7052054440800002E-2</v>
      </c>
      <c r="AI2980" s="122">
        <v>3.6636172568800002E-2</v>
      </c>
      <c r="AJ2980" s="122">
        <v>3.6636172568800002E-2</v>
      </c>
      <c r="AK2980" s="122">
        <v>3.6636172568800002E-2</v>
      </c>
      <c r="AL2980" s="122">
        <v>0</v>
      </c>
    </row>
    <row r="2981" spans="1:38" hidden="1" x14ac:dyDescent="0.25">
      <c r="A2981" s="122" t="s">
        <v>2046</v>
      </c>
      <c r="B2981" s="122">
        <v>1</v>
      </c>
      <c r="C2981" s="122" t="s">
        <v>2237</v>
      </c>
      <c r="D2981" s="122" t="s">
        <v>474</v>
      </c>
      <c r="E2981" s="122">
        <v>55</v>
      </c>
      <c r="F2981" s="122">
        <v>5.9034578399999998E-5</v>
      </c>
      <c r="G2981" s="122">
        <v>7.3793221600000004E-5</v>
      </c>
      <c r="H2981" s="122">
        <v>1.0331051080000001E-4</v>
      </c>
      <c r="I2981" s="122">
        <v>1.0331051080000001E-4</v>
      </c>
      <c r="J2981" s="122">
        <v>1.1806915400000001E-4</v>
      </c>
      <c r="K2981" s="122">
        <v>1.4758644320000001E-4</v>
      </c>
      <c r="L2981" s="122">
        <v>1.4758644320000001E-4</v>
      </c>
      <c r="M2981" s="122">
        <v>1.4758644320000001E-4</v>
      </c>
      <c r="N2981" s="122">
        <v>1.4758644320000001E-4</v>
      </c>
      <c r="O2981" s="122">
        <v>1.7710373240000001E-4</v>
      </c>
      <c r="P2981" s="122">
        <v>1.7710373240000001E-4</v>
      </c>
      <c r="Q2981" s="122">
        <v>1.7710373240000001E-4</v>
      </c>
      <c r="R2981" s="122">
        <v>1.7710373240000001E-4</v>
      </c>
      <c r="S2981" s="122">
        <v>1.7710373240000001E-4</v>
      </c>
      <c r="T2981" s="122">
        <v>1.7710373240000001E-4</v>
      </c>
      <c r="U2981" s="122">
        <v>1.7710373240000001E-4</v>
      </c>
      <c r="V2981" s="122">
        <v>1.918623756E-4</v>
      </c>
      <c r="W2981" s="122">
        <v>1.918623756E-4</v>
      </c>
      <c r="X2981" s="122">
        <v>2.3613830800000001E-4</v>
      </c>
      <c r="Y2981" s="122">
        <v>2.6565559720000001E-4</v>
      </c>
      <c r="Z2981" s="122">
        <v>2.804142432E-4</v>
      </c>
      <c r="AA2981" s="122">
        <v>3.8372475400000002E-4</v>
      </c>
      <c r="AB2981" s="122">
        <v>4.1324204039999999E-4</v>
      </c>
      <c r="AC2981" s="122">
        <v>5.6082848359999998E-4</v>
      </c>
      <c r="AD2981" s="122">
        <v>6.1986306199999998E-4</v>
      </c>
      <c r="AE2981" s="122">
        <v>7.4899609960000005E-4</v>
      </c>
      <c r="AF2981" s="122">
        <v>6.8703387760000003E-4</v>
      </c>
      <c r="AG2981" s="122">
        <v>6.2443480959999999E-4</v>
      </c>
      <c r="AH2981" s="122">
        <v>6.2800092320000004E-4</v>
      </c>
      <c r="AI2981" s="122">
        <v>6.209520772E-4</v>
      </c>
      <c r="AJ2981" s="122">
        <v>6.209520772E-4</v>
      </c>
      <c r="AK2981" s="122">
        <v>6.209520772E-4</v>
      </c>
      <c r="AL2981" s="122">
        <v>0</v>
      </c>
    </row>
    <row r="2982" spans="1:38" hidden="1" x14ac:dyDescent="0.25">
      <c r="A2982" s="122" t="s">
        <v>2046</v>
      </c>
      <c r="B2982" s="122">
        <v>1</v>
      </c>
      <c r="C2982" s="122" t="s">
        <v>2237</v>
      </c>
      <c r="D2982" s="122" t="s">
        <v>2125</v>
      </c>
      <c r="E2982" s="122">
        <v>55</v>
      </c>
      <c r="F2982" s="122">
        <v>2.9517288640000002E-4</v>
      </c>
      <c r="G2982" s="122">
        <v>3.6896610799999998E-4</v>
      </c>
      <c r="H2982" s="122">
        <v>5.1655255120000001E-4</v>
      </c>
      <c r="I2982" s="122">
        <v>5.1655255120000001E-4</v>
      </c>
      <c r="J2982" s="122">
        <v>5.9034577280000003E-4</v>
      </c>
      <c r="K2982" s="122">
        <v>7.3793221599999996E-4</v>
      </c>
      <c r="L2982" s="122">
        <v>7.3793221599999996E-4</v>
      </c>
      <c r="M2982" s="122">
        <v>7.3793221599999996E-4</v>
      </c>
      <c r="N2982" s="122">
        <v>7.3793221599999996E-4</v>
      </c>
      <c r="O2982" s="122">
        <v>8.8551865919999999E-4</v>
      </c>
      <c r="P2982" s="122">
        <v>8.8551865919999999E-4</v>
      </c>
      <c r="Q2982" s="122">
        <v>8.8551865919999999E-4</v>
      </c>
      <c r="R2982" s="122">
        <v>8.8551865919999999E-4</v>
      </c>
      <c r="S2982" s="122">
        <v>8.8551865919999999E-4</v>
      </c>
      <c r="T2982" s="122">
        <v>8.8551865919999999E-4</v>
      </c>
      <c r="U2982" s="122">
        <v>8.8551865919999999E-4</v>
      </c>
      <c r="V2982" s="122">
        <v>9.5931188080000001E-4</v>
      </c>
      <c r="W2982" s="122">
        <v>9.5931188080000001E-4</v>
      </c>
      <c r="X2982" s="122">
        <v>1.1806915456000001E-3</v>
      </c>
      <c r="Y2982" s="122">
        <v>1.3282779888000001E-3</v>
      </c>
      <c r="Z2982" s="122">
        <v>1.4020712103999999E-3</v>
      </c>
      <c r="AA2982" s="122">
        <v>1.9186237644000001E-3</v>
      </c>
      <c r="AB2982" s="122">
        <v>2.0662102075999999E-3</v>
      </c>
      <c r="AC2982" s="122">
        <v>2.8041424236E-3</v>
      </c>
      <c r="AD2982" s="122">
        <v>3.0993153100000001E-3</v>
      </c>
      <c r="AE2982" s="122">
        <v>3.7449804979999999E-3</v>
      </c>
      <c r="AF2982" s="122">
        <v>3.4351693935999999E-3</v>
      </c>
      <c r="AG2982" s="122">
        <v>3.1221740423999999E-3</v>
      </c>
      <c r="AH2982" s="122">
        <v>3.1400046132E-3</v>
      </c>
      <c r="AI2982" s="122">
        <v>3.104760386E-3</v>
      </c>
      <c r="AJ2982" s="122">
        <v>3.104760386E-3</v>
      </c>
      <c r="AK2982" s="122">
        <v>3.104760386E-3</v>
      </c>
      <c r="AL2982" s="122">
        <v>0</v>
      </c>
    </row>
    <row r="2983" spans="1:38" hidden="1" x14ac:dyDescent="0.25">
      <c r="A2983" s="122" t="s">
        <v>2046</v>
      </c>
      <c r="B2983" s="122">
        <v>1</v>
      </c>
      <c r="C2983" s="122" t="s">
        <v>2237</v>
      </c>
      <c r="D2983" s="122" t="s">
        <v>2126</v>
      </c>
      <c r="E2983" s="122">
        <v>55</v>
      </c>
      <c r="F2983" s="122">
        <v>0</v>
      </c>
      <c r="G2983" s="122">
        <v>0</v>
      </c>
      <c r="H2983" s="122">
        <v>0</v>
      </c>
      <c r="I2983" s="122">
        <v>0</v>
      </c>
      <c r="J2983" s="122">
        <v>0</v>
      </c>
      <c r="K2983" s="122">
        <v>0</v>
      </c>
      <c r="L2983" s="122">
        <v>0</v>
      </c>
      <c r="M2983" s="122">
        <v>0</v>
      </c>
      <c r="N2983" s="122">
        <v>0</v>
      </c>
      <c r="O2983" s="122">
        <v>0</v>
      </c>
      <c r="P2983" s="122">
        <v>0</v>
      </c>
      <c r="Q2983" s="122">
        <v>0</v>
      </c>
      <c r="R2983" s="122">
        <v>0</v>
      </c>
      <c r="S2983" s="122">
        <v>0</v>
      </c>
      <c r="T2983" s="122">
        <v>0</v>
      </c>
      <c r="U2983" s="122">
        <v>0</v>
      </c>
      <c r="V2983" s="122">
        <v>0</v>
      </c>
      <c r="W2983" s="122">
        <v>0</v>
      </c>
      <c r="X2983" s="122">
        <v>0</v>
      </c>
      <c r="Y2983" s="122">
        <v>0</v>
      </c>
      <c r="Z2983" s="122">
        <v>0</v>
      </c>
      <c r="AA2983" s="122">
        <v>0</v>
      </c>
      <c r="AB2983" s="122">
        <v>0</v>
      </c>
      <c r="AC2983" s="122">
        <v>0</v>
      </c>
      <c r="AD2983" s="122">
        <v>0</v>
      </c>
      <c r="AE2983" s="122">
        <v>0</v>
      </c>
      <c r="AF2983" s="122">
        <v>0</v>
      </c>
      <c r="AG2983" s="122">
        <v>0</v>
      </c>
      <c r="AH2983" s="122">
        <v>0</v>
      </c>
      <c r="AI2983" s="122">
        <v>0</v>
      </c>
      <c r="AJ2983" s="122">
        <v>0</v>
      </c>
      <c r="AK2983" s="122">
        <v>0</v>
      </c>
      <c r="AL2983" s="122">
        <v>0</v>
      </c>
    </row>
    <row r="2984" spans="1:38" hidden="1" x14ac:dyDescent="0.25">
      <c r="A2984" s="122" t="s">
        <v>2046</v>
      </c>
      <c r="B2984" s="122">
        <v>1</v>
      </c>
      <c r="C2984" s="122" t="s">
        <v>2237</v>
      </c>
      <c r="D2984" s="122" t="s">
        <v>2127</v>
      </c>
      <c r="E2984" s="122">
        <v>55</v>
      </c>
      <c r="F2984" s="122">
        <v>0</v>
      </c>
      <c r="G2984" s="122">
        <v>0</v>
      </c>
      <c r="H2984" s="122">
        <v>0</v>
      </c>
      <c r="I2984" s="122">
        <v>0</v>
      </c>
      <c r="J2984" s="122">
        <v>0</v>
      </c>
      <c r="K2984" s="122">
        <v>0</v>
      </c>
      <c r="L2984" s="122">
        <v>0</v>
      </c>
      <c r="M2984" s="122">
        <v>0</v>
      </c>
      <c r="N2984" s="122">
        <v>0</v>
      </c>
      <c r="O2984" s="122">
        <v>0</v>
      </c>
      <c r="P2984" s="122">
        <v>0</v>
      </c>
      <c r="Q2984" s="122">
        <v>0</v>
      </c>
      <c r="R2984" s="122">
        <v>0</v>
      </c>
      <c r="S2984" s="122">
        <v>0</v>
      </c>
      <c r="T2984" s="122">
        <v>0</v>
      </c>
      <c r="U2984" s="122">
        <v>0</v>
      </c>
      <c r="V2984" s="122">
        <v>0</v>
      </c>
      <c r="W2984" s="122">
        <v>0</v>
      </c>
      <c r="X2984" s="122">
        <v>0</v>
      </c>
      <c r="Y2984" s="122">
        <v>0</v>
      </c>
      <c r="Z2984" s="122">
        <v>0</v>
      </c>
      <c r="AA2984" s="122">
        <v>0</v>
      </c>
      <c r="AB2984" s="122">
        <v>0</v>
      </c>
      <c r="AC2984" s="122">
        <v>0</v>
      </c>
      <c r="AD2984" s="122">
        <v>0</v>
      </c>
      <c r="AE2984" s="122">
        <v>0</v>
      </c>
      <c r="AF2984" s="122">
        <v>0</v>
      </c>
      <c r="AG2984" s="122">
        <v>0</v>
      </c>
      <c r="AH2984" s="122">
        <v>0</v>
      </c>
      <c r="AI2984" s="122">
        <v>0</v>
      </c>
      <c r="AJ2984" s="122">
        <v>0</v>
      </c>
      <c r="AK2984" s="122">
        <v>0</v>
      </c>
      <c r="AL2984" s="122">
        <v>0</v>
      </c>
    </row>
    <row r="2985" spans="1:38" hidden="1" x14ac:dyDescent="0.25">
      <c r="A2985" s="122" t="s">
        <v>2046</v>
      </c>
      <c r="B2985" s="122">
        <v>1</v>
      </c>
      <c r="C2985" s="122" t="s">
        <v>2237</v>
      </c>
      <c r="D2985" s="122" t="s">
        <v>2128</v>
      </c>
      <c r="E2985" s="122">
        <v>55</v>
      </c>
      <c r="F2985" s="122">
        <v>5.9034577280000003E-4</v>
      </c>
      <c r="G2985" s="122">
        <v>7.3793221599999996E-4</v>
      </c>
      <c r="H2985" s="122">
        <v>1.0331051024E-3</v>
      </c>
      <c r="I2985" s="122">
        <v>1.0331051024E-3</v>
      </c>
      <c r="J2985" s="122">
        <v>1.1806915456000001E-3</v>
      </c>
      <c r="K2985" s="122">
        <v>1.4758644319999999E-3</v>
      </c>
      <c r="L2985" s="122">
        <v>1.4758644319999999E-3</v>
      </c>
      <c r="M2985" s="122">
        <v>1.4758644319999999E-3</v>
      </c>
      <c r="N2985" s="122">
        <v>1.4758644319999999E-3</v>
      </c>
      <c r="O2985" s="122">
        <v>1.7710373212E-3</v>
      </c>
      <c r="P2985" s="122">
        <v>1.7710373212E-3</v>
      </c>
      <c r="Q2985" s="122">
        <v>1.7710373212E-3</v>
      </c>
      <c r="R2985" s="122">
        <v>1.7710373212E-3</v>
      </c>
      <c r="S2985" s="122">
        <v>1.7710373212E-3</v>
      </c>
      <c r="T2985" s="122">
        <v>1.7710373212E-3</v>
      </c>
      <c r="U2985" s="122">
        <v>1.7710373212E-3</v>
      </c>
      <c r="V2985" s="122">
        <v>1.9186237644000001E-3</v>
      </c>
      <c r="W2985" s="122">
        <v>1.9186237644000001E-3</v>
      </c>
      <c r="X2985" s="122">
        <v>2.3613830939999999E-3</v>
      </c>
      <c r="Y2985" s="122">
        <v>2.6565559804E-3</v>
      </c>
      <c r="Z2985" s="122">
        <v>2.8041424236E-3</v>
      </c>
      <c r="AA2985" s="122">
        <v>3.8372475259999999E-3</v>
      </c>
      <c r="AB2985" s="122">
        <v>4.1324204123999999E-3</v>
      </c>
      <c r="AC2985" s="122">
        <v>5.6082848472000001E-3</v>
      </c>
      <c r="AD2985" s="122">
        <v>6.1986306200000002E-3</v>
      </c>
      <c r="AE2985" s="122">
        <v>7.4899609959999999E-3</v>
      </c>
      <c r="AF2985" s="122">
        <v>6.8703387899999996E-3</v>
      </c>
      <c r="AG2985" s="122">
        <v>6.2443480819999999E-3</v>
      </c>
      <c r="AH2985" s="122">
        <v>6.2800092263999999E-3</v>
      </c>
      <c r="AI2985" s="122">
        <v>6.2095207747999998E-3</v>
      </c>
      <c r="AJ2985" s="122">
        <v>6.2095207747999998E-3</v>
      </c>
      <c r="AK2985" s="122">
        <v>6.2095207747999998E-3</v>
      </c>
      <c r="AL2985" s="122">
        <v>0</v>
      </c>
    </row>
    <row r="2986" spans="1:38" hidden="1" x14ac:dyDescent="0.25">
      <c r="A2986" s="122" t="s">
        <v>2046</v>
      </c>
      <c r="B2986" s="122">
        <v>1</v>
      </c>
      <c r="C2986" s="122" t="s">
        <v>2237</v>
      </c>
      <c r="D2986" s="122" t="s">
        <v>2210</v>
      </c>
      <c r="E2986" s="122">
        <v>55</v>
      </c>
      <c r="F2986" s="122">
        <v>0</v>
      </c>
      <c r="G2986" s="122">
        <v>0</v>
      </c>
      <c r="H2986" s="122">
        <v>0</v>
      </c>
      <c r="I2986" s="122">
        <v>0</v>
      </c>
      <c r="J2986" s="122">
        <v>0</v>
      </c>
      <c r="K2986" s="122">
        <v>0</v>
      </c>
      <c r="L2986" s="122">
        <v>0</v>
      </c>
      <c r="M2986" s="122">
        <v>0</v>
      </c>
      <c r="N2986" s="122">
        <v>0</v>
      </c>
      <c r="O2986" s="122">
        <v>0</v>
      </c>
      <c r="P2986" s="122">
        <v>0</v>
      </c>
      <c r="Q2986" s="122">
        <v>0</v>
      </c>
      <c r="R2986" s="122">
        <v>0</v>
      </c>
      <c r="S2986" s="122">
        <v>0</v>
      </c>
      <c r="T2986" s="122">
        <v>0</v>
      </c>
      <c r="U2986" s="122">
        <v>0</v>
      </c>
      <c r="V2986" s="122">
        <v>0</v>
      </c>
      <c r="W2986" s="122">
        <v>0</v>
      </c>
      <c r="X2986" s="122">
        <v>0</v>
      </c>
      <c r="Y2986" s="122">
        <v>0</v>
      </c>
      <c r="Z2986" s="122">
        <v>0</v>
      </c>
      <c r="AA2986" s="122">
        <v>0</v>
      </c>
      <c r="AB2986" s="122">
        <v>0</v>
      </c>
      <c r="AC2986" s="122">
        <v>0</v>
      </c>
      <c r="AD2986" s="122">
        <v>0</v>
      </c>
      <c r="AE2986" s="122">
        <v>0</v>
      </c>
      <c r="AF2986" s="122">
        <v>0</v>
      </c>
      <c r="AG2986" s="122">
        <v>0</v>
      </c>
      <c r="AH2986" s="122">
        <v>0</v>
      </c>
      <c r="AI2986" s="122">
        <v>0</v>
      </c>
      <c r="AJ2986" s="122">
        <v>0</v>
      </c>
      <c r="AK2986" s="122">
        <v>0</v>
      </c>
      <c r="AL2986" s="122">
        <v>0</v>
      </c>
    </row>
    <row r="2987" spans="1:38" hidden="1" x14ac:dyDescent="0.25">
      <c r="A2987" s="122" t="s">
        <v>2046</v>
      </c>
      <c r="B2987" s="122">
        <v>1</v>
      </c>
      <c r="C2987" s="122" t="s">
        <v>2237</v>
      </c>
      <c r="D2987" s="122" t="s">
        <v>2129</v>
      </c>
      <c r="E2987" s="122">
        <v>55</v>
      </c>
      <c r="F2987" s="122">
        <v>2.9517288640000002E-4</v>
      </c>
      <c r="G2987" s="122">
        <v>3.6896610799999998E-4</v>
      </c>
      <c r="H2987" s="122">
        <v>5.1655255120000001E-4</v>
      </c>
      <c r="I2987" s="122">
        <v>5.1655255120000001E-4</v>
      </c>
      <c r="J2987" s="122">
        <v>5.9034577280000003E-4</v>
      </c>
      <c r="K2987" s="122">
        <v>7.3793221599999996E-4</v>
      </c>
      <c r="L2987" s="122">
        <v>7.3793221599999996E-4</v>
      </c>
      <c r="M2987" s="122">
        <v>7.3793221599999996E-4</v>
      </c>
      <c r="N2987" s="122">
        <v>7.3793221599999996E-4</v>
      </c>
      <c r="O2987" s="122">
        <v>8.8551865919999999E-4</v>
      </c>
      <c r="P2987" s="122">
        <v>8.8551865919999999E-4</v>
      </c>
      <c r="Q2987" s="122">
        <v>8.8551865919999999E-4</v>
      </c>
      <c r="R2987" s="122">
        <v>8.8551865919999999E-4</v>
      </c>
      <c r="S2987" s="122">
        <v>8.8551865919999999E-4</v>
      </c>
      <c r="T2987" s="122">
        <v>8.8551865919999999E-4</v>
      </c>
      <c r="U2987" s="122">
        <v>8.8551865919999999E-4</v>
      </c>
      <c r="V2987" s="122">
        <v>9.5931188080000001E-4</v>
      </c>
      <c r="W2987" s="122">
        <v>9.5931188080000001E-4</v>
      </c>
      <c r="X2987" s="122">
        <v>1.1806915456000001E-3</v>
      </c>
      <c r="Y2987" s="122">
        <v>1.3282779888000001E-3</v>
      </c>
      <c r="Z2987" s="122">
        <v>1.4020712103999999E-3</v>
      </c>
      <c r="AA2987" s="122">
        <v>1.9186237644000001E-3</v>
      </c>
      <c r="AB2987" s="122">
        <v>2.0662102075999999E-3</v>
      </c>
      <c r="AC2987" s="122">
        <v>2.8041424236E-3</v>
      </c>
      <c r="AD2987" s="122">
        <v>3.0993153100000001E-3</v>
      </c>
      <c r="AE2987" s="122">
        <v>3.7449804979999999E-3</v>
      </c>
      <c r="AF2987" s="122">
        <v>3.4351693935999999E-3</v>
      </c>
      <c r="AG2987" s="122">
        <v>3.1221740423999999E-3</v>
      </c>
      <c r="AH2987" s="122">
        <v>3.1400046132E-3</v>
      </c>
      <c r="AI2987" s="122">
        <v>3.104760386E-3</v>
      </c>
      <c r="AJ2987" s="122">
        <v>3.104760386E-3</v>
      </c>
      <c r="AK2987" s="122">
        <v>3.104760386E-3</v>
      </c>
      <c r="AL2987" s="122">
        <v>0</v>
      </c>
    </row>
    <row r="2988" spans="1:38" hidden="1" x14ac:dyDescent="0.25">
      <c r="A2988" s="122" t="s">
        <v>2046</v>
      </c>
      <c r="B2988" s="122">
        <v>1</v>
      </c>
      <c r="C2988" s="122" t="s">
        <v>2237</v>
      </c>
      <c r="D2988" s="122" t="s">
        <v>2176</v>
      </c>
      <c r="E2988" s="122">
        <v>55</v>
      </c>
      <c r="F2988" s="122">
        <v>0</v>
      </c>
      <c r="G2988" s="122">
        <v>0</v>
      </c>
      <c r="H2988" s="122">
        <v>0</v>
      </c>
      <c r="I2988" s="122">
        <v>0</v>
      </c>
      <c r="J2988" s="122">
        <v>0</v>
      </c>
      <c r="K2988" s="122">
        <v>0</v>
      </c>
      <c r="L2988" s="122">
        <v>0</v>
      </c>
      <c r="M2988" s="122">
        <v>0</v>
      </c>
      <c r="N2988" s="122">
        <v>0</v>
      </c>
      <c r="O2988" s="122">
        <v>0</v>
      </c>
      <c r="P2988" s="122">
        <v>0</v>
      </c>
      <c r="Q2988" s="122">
        <v>0</v>
      </c>
      <c r="R2988" s="122">
        <v>0</v>
      </c>
      <c r="S2988" s="122">
        <v>0</v>
      </c>
      <c r="T2988" s="122">
        <v>0</v>
      </c>
      <c r="U2988" s="122">
        <v>0</v>
      </c>
      <c r="V2988" s="122">
        <v>0</v>
      </c>
      <c r="W2988" s="122">
        <v>0</v>
      </c>
      <c r="X2988" s="122">
        <v>0</v>
      </c>
      <c r="Y2988" s="122">
        <v>0</v>
      </c>
      <c r="Z2988" s="122">
        <v>0</v>
      </c>
      <c r="AA2988" s="122">
        <v>0</v>
      </c>
      <c r="AB2988" s="122">
        <v>0</v>
      </c>
      <c r="AC2988" s="122">
        <v>0</v>
      </c>
      <c r="AD2988" s="122">
        <v>0</v>
      </c>
      <c r="AE2988" s="122">
        <v>0</v>
      </c>
      <c r="AF2988" s="122">
        <v>0</v>
      </c>
      <c r="AG2988" s="122">
        <v>0</v>
      </c>
      <c r="AH2988" s="122">
        <v>0</v>
      </c>
      <c r="AI2988" s="122">
        <v>0</v>
      </c>
      <c r="AJ2988" s="122">
        <v>0</v>
      </c>
      <c r="AK2988" s="122">
        <v>0</v>
      </c>
      <c r="AL2988" s="122">
        <v>0</v>
      </c>
    </row>
    <row r="2989" spans="1:38" hidden="1" x14ac:dyDescent="0.25">
      <c r="A2989" s="122" t="s">
        <v>2046</v>
      </c>
      <c r="B2989" s="122">
        <v>1</v>
      </c>
      <c r="C2989" s="122" t="s">
        <v>2237</v>
      </c>
      <c r="D2989" s="122" t="s">
        <v>2130</v>
      </c>
      <c r="E2989" s="122">
        <v>55</v>
      </c>
      <c r="F2989" s="122">
        <v>0</v>
      </c>
      <c r="G2989" s="122">
        <v>0</v>
      </c>
      <c r="H2989" s="122">
        <v>0</v>
      </c>
      <c r="I2989" s="122">
        <v>0</v>
      </c>
      <c r="J2989" s="122">
        <v>0</v>
      </c>
      <c r="K2989" s="122">
        <v>0</v>
      </c>
      <c r="L2989" s="122">
        <v>0</v>
      </c>
      <c r="M2989" s="122">
        <v>0</v>
      </c>
      <c r="N2989" s="122">
        <v>0</v>
      </c>
      <c r="O2989" s="122">
        <v>0</v>
      </c>
      <c r="P2989" s="122">
        <v>0</v>
      </c>
      <c r="Q2989" s="122">
        <v>0</v>
      </c>
      <c r="R2989" s="122">
        <v>0</v>
      </c>
      <c r="S2989" s="122">
        <v>0</v>
      </c>
      <c r="T2989" s="122">
        <v>0</v>
      </c>
      <c r="U2989" s="122">
        <v>0</v>
      </c>
      <c r="V2989" s="122">
        <v>0</v>
      </c>
      <c r="W2989" s="122">
        <v>0</v>
      </c>
      <c r="X2989" s="122">
        <v>0</v>
      </c>
      <c r="Y2989" s="122">
        <v>0</v>
      </c>
      <c r="Z2989" s="122">
        <v>0</v>
      </c>
      <c r="AA2989" s="122">
        <v>0</v>
      </c>
      <c r="AB2989" s="122">
        <v>0</v>
      </c>
      <c r="AC2989" s="122">
        <v>0</v>
      </c>
      <c r="AD2989" s="122">
        <v>0</v>
      </c>
      <c r="AE2989" s="122">
        <v>0</v>
      </c>
      <c r="AF2989" s="122">
        <v>0</v>
      </c>
      <c r="AG2989" s="122">
        <v>0</v>
      </c>
      <c r="AH2989" s="122">
        <v>0</v>
      </c>
      <c r="AI2989" s="122">
        <v>0</v>
      </c>
      <c r="AJ2989" s="122">
        <v>0</v>
      </c>
      <c r="AK2989" s="122">
        <v>0</v>
      </c>
      <c r="AL2989" s="122">
        <v>0</v>
      </c>
    </row>
    <row r="2990" spans="1:38" hidden="1" x14ac:dyDescent="0.25">
      <c r="A2990" s="122" t="s">
        <v>2046</v>
      </c>
      <c r="B2990" s="122">
        <v>1</v>
      </c>
      <c r="C2990" s="122" t="s">
        <v>2237</v>
      </c>
      <c r="D2990" s="122" t="s">
        <v>2131</v>
      </c>
      <c r="E2990" s="122">
        <v>55</v>
      </c>
      <c r="F2990" s="122">
        <v>1.7710373240000001E-4</v>
      </c>
      <c r="G2990" s="122">
        <v>2.213796648E-4</v>
      </c>
      <c r="H2990" s="122">
        <v>3.0993152959999997E-4</v>
      </c>
      <c r="I2990" s="122">
        <v>3.0993152959999997E-4</v>
      </c>
      <c r="J2990" s="122">
        <v>3.5420746480000002E-4</v>
      </c>
      <c r="K2990" s="122">
        <v>4.427593296E-4</v>
      </c>
      <c r="L2990" s="122">
        <v>4.427593296E-4</v>
      </c>
      <c r="M2990" s="122">
        <v>4.427593296E-4</v>
      </c>
      <c r="N2990" s="122">
        <v>4.427593296E-4</v>
      </c>
      <c r="O2990" s="122">
        <v>5.3131119719999995E-4</v>
      </c>
      <c r="P2990" s="122">
        <v>5.3131119719999995E-4</v>
      </c>
      <c r="Q2990" s="122">
        <v>5.3131119719999995E-4</v>
      </c>
      <c r="R2990" s="122">
        <v>5.3131119719999995E-4</v>
      </c>
      <c r="S2990" s="122">
        <v>5.3131119719999995E-4</v>
      </c>
      <c r="T2990" s="122">
        <v>5.3131119719999995E-4</v>
      </c>
      <c r="U2990" s="122">
        <v>5.3131119719999995E-4</v>
      </c>
      <c r="V2990" s="122">
        <v>5.7558712960000002E-4</v>
      </c>
      <c r="W2990" s="122">
        <v>5.7558712960000002E-4</v>
      </c>
      <c r="X2990" s="122">
        <v>7.0841492680000001E-4</v>
      </c>
      <c r="Y2990" s="122">
        <v>7.9696679439999996E-4</v>
      </c>
      <c r="Z2990" s="122">
        <v>8.4124272680000003E-4</v>
      </c>
      <c r="AA2990" s="122">
        <v>1.1511742592E-3</v>
      </c>
      <c r="AB2990" s="122">
        <v>1.239726124E-3</v>
      </c>
      <c r="AC2990" s="122">
        <v>1.6824854536000001E-3</v>
      </c>
      <c r="AD2990" s="122">
        <v>1.8595891859999999E-3</v>
      </c>
      <c r="AE2990" s="122">
        <v>2.2469882988E-3</v>
      </c>
      <c r="AF2990" s="122">
        <v>2.0611016355999998E-3</v>
      </c>
      <c r="AG2990" s="122">
        <v>1.8733044259999999E-3</v>
      </c>
      <c r="AH2990" s="122">
        <v>1.8840027668000001E-3</v>
      </c>
      <c r="AI2990" s="122">
        <v>1.8628562316E-3</v>
      </c>
      <c r="AJ2990" s="122">
        <v>1.8628562316E-3</v>
      </c>
      <c r="AK2990" s="122">
        <v>1.8628562316E-3</v>
      </c>
      <c r="AL2990" s="122">
        <v>0</v>
      </c>
    </row>
    <row r="2991" spans="1:38" hidden="1" x14ac:dyDescent="0.25">
      <c r="A2991" s="122" t="s">
        <v>2046</v>
      </c>
      <c r="B2991" s="122">
        <v>1</v>
      </c>
      <c r="C2991" s="122" t="s">
        <v>2237</v>
      </c>
      <c r="D2991" s="122" t="s">
        <v>2132</v>
      </c>
      <c r="E2991" s="122">
        <v>55</v>
      </c>
      <c r="F2991" s="122">
        <v>5.9034578399999998E-5</v>
      </c>
      <c r="G2991" s="122">
        <v>7.3793221600000004E-5</v>
      </c>
      <c r="H2991" s="122">
        <v>1.0331051080000001E-4</v>
      </c>
      <c r="I2991" s="122">
        <v>1.0331051080000001E-4</v>
      </c>
      <c r="J2991" s="122">
        <v>1.1806915400000001E-4</v>
      </c>
      <c r="K2991" s="122">
        <v>1.4758644320000001E-4</v>
      </c>
      <c r="L2991" s="122">
        <v>1.4758644320000001E-4</v>
      </c>
      <c r="M2991" s="122">
        <v>1.4758644320000001E-4</v>
      </c>
      <c r="N2991" s="122">
        <v>1.4758644320000001E-4</v>
      </c>
      <c r="O2991" s="122">
        <v>1.7710373240000001E-4</v>
      </c>
      <c r="P2991" s="122">
        <v>1.7710373240000001E-4</v>
      </c>
      <c r="Q2991" s="122">
        <v>1.7710373240000001E-4</v>
      </c>
      <c r="R2991" s="122">
        <v>1.7710373240000001E-4</v>
      </c>
      <c r="S2991" s="122">
        <v>1.7710373240000001E-4</v>
      </c>
      <c r="T2991" s="122">
        <v>1.7710373240000001E-4</v>
      </c>
      <c r="U2991" s="122">
        <v>1.7710373240000001E-4</v>
      </c>
      <c r="V2991" s="122">
        <v>1.918623756E-4</v>
      </c>
      <c r="W2991" s="122">
        <v>1.918623756E-4</v>
      </c>
      <c r="X2991" s="122">
        <v>2.3613830800000001E-4</v>
      </c>
      <c r="Y2991" s="122">
        <v>2.6565559720000001E-4</v>
      </c>
      <c r="Z2991" s="122">
        <v>2.804142432E-4</v>
      </c>
      <c r="AA2991" s="122">
        <v>3.8372475400000002E-4</v>
      </c>
      <c r="AB2991" s="122">
        <v>4.1324204039999999E-4</v>
      </c>
      <c r="AC2991" s="122">
        <v>5.6082848359999998E-4</v>
      </c>
      <c r="AD2991" s="122">
        <v>6.1986306199999998E-4</v>
      </c>
      <c r="AE2991" s="122">
        <v>7.4899609960000005E-4</v>
      </c>
      <c r="AF2991" s="122">
        <v>6.8703387760000003E-4</v>
      </c>
      <c r="AG2991" s="122">
        <v>6.2443480959999999E-4</v>
      </c>
      <c r="AH2991" s="122">
        <v>6.2800092320000004E-4</v>
      </c>
      <c r="AI2991" s="122">
        <v>6.209520772E-4</v>
      </c>
      <c r="AJ2991" s="122">
        <v>6.209520772E-4</v>
      </c>
      <c r="AK2991" s="122">
        <v>6.209520772E-4</v>
      </c>
      <c r="AL2991" s="122">
        <v>0</v>
      </c>
    </row>
    <row r="2992" spans="1:38" hidden="1" x14ac:dyDescent="0.25">
      <c r="A2992" s="122" t="s">
        <v>2046</v>
      </c>
      <c r="B2992" s="122">
        <v>1</v>
      </c>
      <c r="C2992" s="122" t="s">
        <v>2237</v>
      </c>
      <c r="D2992" s="122" t="s">
        <v>2133</v>
      </c>
      <c r="E2992" s="122">
        <v>55</v>
      </c>
      <c r="F2992" s="122">
        <v>0</v>
      </c>
      <c r="G2992" s="122">
        <v>0</v>
      </c>
      <c r="H2992" s="122">
        <v>0</v>
      </c>
      <c r="I2992" s="122">
        <v>0</v>
      </c>
      <c r="J2992" s="122">
        <v>0</v>
      </c>
      <c r="K2992" s="122">
        <v>0</v>
      </c>
      <c r="L2992" s="122">
        <v>0</v>
      </c>
      <c r="M2992" s="122">
        <v>0</v>
      </c>
      <c r="N2992" s="122">
        <v>0</v>
      </c>
      <c r="O2992" s="122">
        <v>0</v>
      </c>
      <c r="P2992" s="122">
        <v>0</v>
      </c>
      <c r="Q2992" s="122">
        <v>0</v>
      </c>
      <c r="R2992" s="122">
        <v>0</v>
      </c>
      <c r="S2992" s="122">
        <v>0</v>
      </c>
      <c r="T2992" s="122">
        <v>0</v>
      </c>
      <c r="U2992" s="122">
        <v>0</v>
      </c>
      <c r="V2992" s="122">
        <v>0</v>
      </c>
      <c r="W2992" s="122">
        <v>0</v>
      </c>
      <c r="X2992" s="122">
        <v>0</v>
      </c>
      <c r="Y2992" s="122">
        <v>0</v>
      </c>
      <c r="Z2992" s="122">
        <v>0</v>
      </c>
      <c r="AA2992" s="122">
        <v>0</v>
      </c>
      <c r="AB2992" s="122">
        <v>0</v>
      </c>
      <c r="AC2992" s="122">
        <v>0</v>
      </c>
      <c r="AD2992" s="122">
        <v>0</v>
      </c>
      <c r="AE2992" s="122">
        <v>0</v>
      </c>
      <c r="AF2992" s="122">
        <v>0</v>
      </c>
      <c r="AG2992" s="122">
        <v>0</v>
      </c>
      <c r="AH2992" s="122">
        <v>0</v>
      </c>
      <c r="AI2992" s="122">
        <v>0</v>
      </c>
      <c r="AJ2992" s="122">
        <v>0</v>
      </c>
      <c r="AK2992" s="122">
        <v>0</v>
      </c>
      <c r="AL2992" s="122">
        <v>0</v>
      </c>
    </row>
    <row r="2993" spans="1:38" hidden="1" x14ac:dyDescent="0.25">
      <c r="A2993" s="122" t="s">
        <v>2046</v>
      </c>
      <c r="B2993" s="122">
        <v>1</v>
      </c>
      <c r="C2993" s="122" t="s">
        <v>2237</v>
      </c>
      <c r="D2993" s="122" t="s">
        <v>2134</v>
      </c>
      <c r="E2993" s="122">
        <v>55</v>
      </c>
      <c r="F2993" s="122">
        <v>2.9517288640000002E-4</v>
      </c>
      <c r="G2993" s="122">
        <v>3.6896610799999998E-4</v>
      </c>
      <c r="H2993" s="122">
        <v>5.1655255120000001E-4</v>
      </c>
      <c r="I2993" s="122">
        <v>5.1655255120000001E-4</v>
      </c>
      <c r="J2993" s="122">
        <v>5.9034577280000003E-4</v>
      </c>
      <c r="K2993" s="122">
        <v>7.3793221599999996E-4</v>
      </c>
      <c r="L2993" s="122">
        <v>7.3793221599999996E-4</v>
      </c>
      <c r="M2993" s="122">
        <v>7.3793221599999996E-4</v>
      </c>
      <c r="N2993" s="122">
        <v>7.3793221599999996E-4</v>
      </c>
      <c r="O2993" s="122">
        <v>8.8551865919999999E-4</v>
      </c>
      <c r="P2993" s="122">
        <v>8.8551865919999999E-4</v>
      </c>
      <c r="Q2993" s="122">
        <v>8.8551865919999999E-4</v>
      </c>
      <c r="R2993" s="122">
        <v>8.8551865919999999E-4</v>
      </c>
      <c r="S2993" s="122">
        <v>8.8551865919999999E-4</v>
      </c>
      <c r="T2993" s="122">
        <v>8.8551865919999999E-4</v>
      </c>
      <c r="U2993" s="122">
        <v>8.8551865919999999E-4</v>
      </c>
      <c r="V2993" s="122">
        <v>9.5931188080000001E-4</v>
      </c>
      <c r="W2993" s="122">
        <v>9.5931188080000001E-4</v>
      </c>
      <c r="X2993" s="122">
        <v>1.1806915456000001E-3</v>
      </c>
      <c r="Y2993" s="122">
        <v>1.3282779888000001E-3</v>
      </c>
      <c r="Z2993" s="122">
        <v>1.4020712103999999E-3</v>
      </c>
      <c r="AA2993" s="122">
        <v>1.9186237644000001E-3</v>
      </c>
      <c r="AB2993" s="122">
        <v>2.0662102075999999E-3</v>
      </c>
      <c r="AC2993" s="122">
        <v>2.8041424236E-3</v>
      </c>
      <c r="AD2993" s="122">
        <v>3.0993153100000001E-3</v>
      </c>
      <c r="AE2993" s="122">
        <v>3.7449804979999999E-3</v>
      </c>
      <c r="AF2993" s="122">
        <v>3.4351693935999999E-3</v>
      </c>
      <c r="AG2993" s="122">
        <v>3.1221740423999999E-3</v>
      </c>
      <c r="AH2993" s="122">
        <v>3.1400046132E-3</v>
      </c>
      <c r="AI2993" s="122">
        <v>3.104760386E-3</v>
      </c>
      <c r="AJ2993" s="122">
        <v>3.104760386E-3</v>
      </c>
      <c r="AK2993" s="122">
        <v>3.104760386E-3</v>
      </c>
      <c r="AL2993" s="122">
        <v>0</v>
      </c>
    </row>
    <row r="2994" spans="1:38" hidden="1" x14ac:dyDescent="0.25">
      <c r="A2994" s="122" t="s">
        <v>2046</v>
      </c>
      <c r="B2994" s="122">
        <v>1</v>
      </c>
      <c r="C2994" s="122" t="s">
        <v>2237</v>
      </c>
      <c r="D2994" s="122" t="s">
        <v>2135</v>
      </c>
      <c r="E2994" s="122">
        <v>55</v>
      </c>
      <c r="F2994" s="122">
        <v>5.9034578399999998E-5</v>
      </c>
      <c r="G2994" s="122">
        <v>7.3793221600000004E-5</v>
      </c>
      <c r="H2994" s="122">
        <v>1.0331051080000001E-4</v>
      </c>
      <c r="I2994" s="122">
        <v>1.0331051080000001E-4</v>
      </c>
      <c r="J2994" s="122">
        <v>1.1806915400000001E-4</v>
      </c>
      <c r="K2994" s="122">
        <v>1.4758644320000001E-4</v>
      </c>
      <c r="L2994" s="122">
        <v>1.4758644320000001E-4</v>
      </c>
      <c r="M2994" s="122">
        <v>1.4758644320000001E-4</v>
      </c>
      <c r="N2994" s="122">
        <v>1.4758644320000001E-4</v>
      </c>
      <c r="O2994" s="122">
        <v>1.7710373240000001E-4</v>
      </c>
      <c r="P2994" s="122">
        <v>1.7710373240000001E-4</v>
      </c>
      <c r="Q2994" s="122">
        <v>1.7710373240000001E-4</v>
      </c>
      <c r="R2994" s="122">
        <v>1.7710373240000001E-4</v>
      </c>
      <c r="S2994" s="122">
        <v>1.7710373240000001E-4</v>
      </c>
      <c r="T2994" s="122">
        <v>1.7710373240000001E-4</v>
      </c>
      <c r="U2994" s="122">
        <v>1.7710373240000001E-4</v>
      </c>
      <c r="V2994" s="122">
        <v>1.918623756E-4</v>
      </c>
      <c r="W2994" s="122">
        <v>1.918623756E-4</v>
      </c>
      <c r="X2994" s="122">
        <v>2.3613830800000001E-4</v>
      </c>
      <c r="Y2994" s="122">
        <v>2.6565559720000001E-4</v>
      </c>
      <c r="Z2994" s="122">
        <v>2.804142432E-4</v>
      </c>
      <c r="AA2994" s="122">
        <v>3.8372475400000002E-4</v>
      </c>
      <c r="AB2994" s="122">
        <v>4.1324204039999999E-4</v>
      </c>
      <c r="AC2994" s="122">
        <v>5.6082848359999998E-4</v>
      </c>
      <c r="AD2994" s="122">
        <v>6.1986306199999998E-4</v>
      </c>
      <c r="AE2994" s="122">
        <v>7.4899609960000005E-4</v>
      </c>
      <c r="AF2994" s="122">
        <v>6.8703387760000003E-4</v>
      </c>
      <c r="AG2994" s="122">
        <v>6.2443480959999999E-4</v>
      </c>
      <c r="AH2994" s="122">
        <v>6.2800092320000004E-4</v>
      </c>
      <c r="AI2994" s="122">
        <v>6.209520772E-4</v>
      </c>
      <c r="AJ2994" s="122">
        <v>6.209520772E-4</v>
      </c>
      <c r="AK2994" s="122">
        <v>6.209520772E-4</v>
      </c>
      <c r="AL2994" s="122">
        <v>0</v>
      </c>
    </row>
    <row r="2995" spans="1:38" hidden="1" x14ac:dyDescent="0.25">
      <c r="A2995" s="122" t="s">
        <v>2046</v>
      </c>
      <c r="B2995" s="122">
        <v>1</v>
      </c>
      <c r="C2995" s="122" t="s">
        <v>2237</v>
      </c>
      <c r="D2995" s="122" t="s">
        <v>2136</v>
      </c>
      <c r="E2995" s="122">
        <v>55</v>
      </c>
      <c r="F2995" s="122">
        <v>0</v>
      </c>
      <c r="G2995" s="122">
        <v>0</v>
      </c>
      <c r="H2995" s="122">
        <v>0</v>
      </c>
      <c r="I2995" s="122">
        <v>0</v>
      </c>
      <c r="J2995" s="122">
        <v>0</v>
      </c>
      <c r="K2995" s="122">
        <v>0</v>
      </c>
      <c r="L2995" s="122">
        <v>0</v>
      </c>
      <c r="M2995" s="122">
        <v>0</v>
      </c>
      <c r="N2995" s="122">
        <v>0</v>
      </c>
      <c r="O2995" s="122">
        <v>0</v>
      </c>
      <c r="P2995" s="122">
        <v>0</v>
      </c>
      <c r="Q2995" s="122">
        <v>0</v>
      </c>
      <c r="R2995" s="122">
        <v>0</v>
      </c>
      <c r="S2995" s="122">
        <v>0</v>
      </c>
      <c r="T2995" s="122">
        <v>0</v>
      </c>
      <c r="U2995" s="122">
        <v>0</v>
      </c>
      <c r="V2995" s="122">
        <v>0</v>
      </c>
      <c r="W2995" s="122">
        <v>0</v>
      </c>
      <c r="X2995" s="122">
        <v>0</v>
      </c>
      <c r="Y2995" s="122">
        <v>0</v>
      </c>
      <c r="Z2995" s="122">
        <v>0</v>
      </c>
      <c r="AA2995" s="122">
        <v>0</v>
      </c>
      <c r="AB2995" s="122">
        <v>0</v>
      </c>
      <c r="AC2995" s="122">
        <v>0</v>
      </c>
      <c r="AD2995" s="122">
        <v>0</v>
      </c>
      <c r="AE2995" s="122">
        <v>0</v>
      </c>
      <c r="AF2995" s="122">
        <v>0</v>
      </c>
      <c r="AG2995" s="122">
        <v>0</v>
      </c>
      <c r="AH2995" s="122">
        <v>0</v>
      </c>
      <c r="AI2995" s="122">
        <v>0</v>
      </c>
      <c r="AJ2995" s="122">
        <v>0</v>
      </c>
      <c r="AK2995" s="122">
        <v>0</v>
      </c>
      <c r="AL2995" s="122">
        <v>0</v>
      </c>
    </row>
    <row r="2996" spans="1:38" hidden="1" x14ac:dyDescent="0.25">
      <c r="A2996" s="122" t="s">
        <v>2046</v>
      </c>
      <c r="B2996" s="122">
        <v>1</v>
      </c>
      <c r="C2996" s="122" t="s">
        <v>2237</v>
      </c>
      <c r="D2996" s="122" t="s">
        <v>2137</v>
      </c>
      <c r="E2996" s="122">
        <v>55</v>
      </c>
      <c r="F2996" s="122">
        <v>0</v>
      </c>
      <c r="G2996" s="122">
        <v>0</v>
      </c>
      <c r="H2996" s="122">
        <v>0</v>
      </c>
      <c r="I2996" s="122">
        <v>0</v>
      </c>
      <c r="J2996" s="122">
        <v>0</v>
      </c>
      <c r="K2996" s="122">
        <v>0</v>
      </c>
      <c r="L2996" s="122">
        <v>0</v>
      </c>
      <c r="M2996" s="122">
        <v>0</v>
      </c>
      <c r="N2996" s="122">
        <v>0</v>
      </c>
      <c r="O2996" s="122">
        <v>0</v>
      </c>
      <c r="P2996" s="122">
        <v>0</v>
      </c>
      <c r="Q2996" s="122">
        <v>0</v>
      </c>
      <c r="R2996" s="122">
        <v>0</v>
      </c>
      <c r="S2996" s="122">
        <v>0</v>
      </c>
      <c r="T2996" s="122">
        <v>0</v>
      </c>
      <c r="U2996" s="122">
        <v>0</v>
      </c>
      <c r="V2996" s="122">
        <v>0</v>
      </c>
      <c r="W2996" s="122">
        <v>0</v>
      </c>
      <c r="X2996" s="122">
        <v>0</v>
      </c>
      <c r="Y2996" s="122">
        <v>0</v>
      </c>
      <c r="Z2996" s="122">
        <v>0</v>
      </c>
      <c r="AA2996" s="122">
        <v>0</v>
      </c>
      <c r="AB2996" s="122">
        <v>0</v>
      </c>
      <c r="AC2996" s="122">
        <v>0</v>
      </c>
      <c r="AD2996" s="122">
        <v>0</v>
      </c>
      <c r="AE2996" s="122">
        <v>0</v>
      </c>
      <c r="AF2996" s="122">
        <v>0</v>
      </c>
      <c r="AG2996" s="122">
        <v>0</v>
      </c>
      <c r="AH2996" s="122">
        <v>0</v>
      </c>
      <c r="AI2996" s="122">
        <v>0</v>
      </c>
      <c r="AJ2996" s="122">
        <v>0</v>
      </c>
      <c r="AK2996" s="122">
        <v>0</v>
      </c>
      <c r="AL2996" s="122">
        <v>0</v>
      </c>
    </row>
    <row r="2997" spans="1:38" hidden="1" x14ac:dyDescent="0.25">
      <c r="A2997" s="122" t="s">
        <v>2046</v>
      </c>
      <c r="B2997" s="122">
        <v>1</v>
      </c>
      <c r="C2997" s="122" t="s">
        <v>2237</v>
      </c>
      <c r="D2997" s="122" t="s">
        <v>2138</v>
      </c>
      <c r="E2997" s="122">
        <v>55</v>
      </c>
      <c r="F2997" s="122">
        <v>1.1806915456000001E-3</v>
      </c>
      <c r="G2997" s="122">
        <v>1.4758644319999999E-3</v>
      </c>
      <c r="H2997" s="122">
        <v>2.0662102075999999E-3</v>
      </c>
      <c r="I2997" s="122">
        <v>2.0662102075999999E-3</v>
      </c>
      <c r="J2997" s="122">
        <v>2.3613830939999999E-3</v>
      </c>
      <c r="K2997" s="122">
        <v>2.9517288668000001E-3</v>
      </c>
      <c r="L2997" s="122">
        <v>2.9517288668000001E-3</v>
      </c>
      <c r="M2997" s="122">
        <v>2.9517288668000001E-3</v>
      </c>
      <c r="N2997" s="122">
        <v>2.9517288668000001E-3</v>
      </c>
      <c r="O2997" s="122">
        <v>3.5420746395999998E-3</v>
      </c>
      <c r="P2997" s="122">
        <v>3.5420746395999998E-3</v>
      </c>
      <c r="Q2997" s="122">
        <v>3.5420746395999998E-3</v>
      </c>
      <c r="R2997" s="122">
        <v>3.5420746395999998E-3</v>
      </c>
      <c r="S2997" s="122">
        <v>3.5420746395999998E-3</v>
      </c>
      <c r="T2997" s="122">
        <v>3.5420746395999998E-3</v>
      </c>
      <c r="U2997" s="122">
        <v>3.5420746395999998E-3</v>
      </c>
      <c r="V2997" s="122">
        <v>3.8372475259999999E-3</v>
      </c>
      <c r="W2997" s="122">
        <v>3.8372475259999999E-3</v>
      </c>
      <c r="X2997" s="122">
        <v>4.7227661852000001E-3</v>
      </c>
      <c r="Y2997" s="122">
        <v>5.3131119608E-3</v>
      </c>
      <c r="Z2997" s="122">
        <v>5.6082848472000001E-3</v>
      </c>
      <c r="AA2997" s="122">
        <v>7.6744950519999997E-3</v>
      </c>
      <c r="AB2997" s="122">
        <v>8.2648408247999999E-3</v>
      </c>
      <c r="AC2997" s="122">
        <v>1.12165696916E-2</v>
      </c>
      <c r="AD2997" s="122">
        <v>1.239726124E-2</v>
      </c>
      <c r="AE2997" s="122">
        <v>1.4979921992E-2</v>
      </c>
      <c r="AF2997" s="122">
        <v>1.3740677577199999E-2</v>
      </c>
      <c r="AG2997" s="122">
        <v>1.24886961668E-2</v>
      </c>
      <c r="AH2997" s="122">
        <v>1.25600184556E-2</v>
      </c>
      <c r="AI2997" s="122">
        <v>1.24190415496E-2</v>
      </c>
      <c r="AJ2997" s="122">
        <v>1.24190415496E-2</v>
      </c>
      <c r="AK2997" s="122">
        <v>1.24190415496E-2</v>
      </c>
      <c r="AL2997" s="122">
        <v>0</v>
      </c>
    </row>
    <row r="2998" spans="1:38" hidden="1" x14ac:dyDescent="0.25">
      <c r="A2998" s="122" t="s">
        <v>2046</v>
      </c>
      <c r="B2998" s="122">
        <v>1</v>
      </c>
      <c r="C2998" s="122" t="s">
        <v>2237</v>
      </c>
      <c r="D2998" s="122" t="s">
        <v>2139</v>
      </c>
      <c r="E2998" s="122">
        <v>55</v>
      </c>
      <c r="F2998" s="122">
        <v>5.9034578399999998E-5</v>
      </c>
      <c r="G2998" s="122">
        <v>7.3793221600000004E-5</v>
      </c>
      <c r="H2998" s="122">
        <v>1.0331051080000001E-4</v>
      </c>
      <c r="I2998" s="122">
        <v>1.0331051080000001E-4</v>
      </c>
      <c r="J2998" s="122">
        <v>1.1806915400000001E-4</v>
      </c>
      <c r="K2998" s="122">
        <v>1.4758644320000001E-4</v>
      </c>
      <c r="L2998" s="122">
        <v>1.4758644320000001E-4</v>
      </c>
      <c r="M2998" s="122">
        <v>1.4758644320000001E-4</v>
      </c>
      <c r="N2998" s="122">
        <v>1.4758644320000001E-4</v>
      </c>
      <c r="O2998" s="122">
        <v>1.7710373240000001E-4</v>
      </c>
      <c r="P2998" s="122">
        <v>1.7710373240000001E-4</v>
      </c>
      <c r="Q2998" s="122">
        <v>1.7710373240000001E-4</v>
      </c>
      <c r="R2998" s="122">
        <v>1.7710373240000001E-4</v>
      </c>
      <c r="S2998" s="122">
        <v>1.7710373240000001E-4</v>
      </c>
      <c r="T2998" s="122">
        <v>1.7710373240000001E-4</v>
      </c>
      <c r="U2998" s="122">
        <v>1.7710373240000001E-4</v>
      </c>
      <c r="V2998" s="122">
        <v>1.918623756E-4</v>
      </c>
      <c r="W2998" s="122">
        <v>1.918623756E-4</v>
      </c>
      <c r="X2998" s="122">
        <v>2.3613830800000001E-4</v>
      </c>
      <c r="Y2998" s="122">
        <v>2.6565559720000001E-4</v>
      </c>
      <c r="Z2998" s="122">
        <v>2.804142432E-4</v>
      </c>
      <c r="AA2998" s="122">
        <v>3.8372475400000002E-4</v>
      </c>
      <c r="AB2998" s="122">
        <v>4.1324204039999999E-4</v>
      </c>
      <c r="AC2998" s="122">
        <v>5.6082848359999998E-4</v>
      </c>
      <c r="AD2998" s="122">
        <v>6.1986306199999998E-4</v>
      </c>
      <c r="AE2998" s="122">
        <v>7.4899609960000005E-4</v>
      </c>
      <c r="AF2998" s="122">
        <v>6.8703387760000003E-4</v>
      </c>
      <c r="AG2998" s="122">
        <v>6.2443480959999999E-4</v>
      </c>
      <c r="AH2998" s="122">
        <v>6.2800092320000004E-4</v>
      </c>
      <c r="AI2998" s="122">
        <v>6.209520772E-4</v>
      </c>
      <c r="AJ2998" s="122">
        <v>6.209520772E-4</v>
      </c>
      <c r="AK2998" s="122">
        <v>6.209520772E-4</v>
      </c>
      <c r="AL2998" s="122">
        <v>0</v>
      </c>
    </row>
    <row r="2999" spans="1:38" hidden="1" x14ac:dyDescent="0.25">
      <c r="A2999" s="122" t="s">
        <v>2046</v>
      </c>
      <c r="B2999" s="122">
        <v>1</v>
      </c>
      <c r="C2999" s="122" t="s">
        <v>2237</v>
      </c>
      <c r="D2999" s="122" t="s">
        <v>2140</v>
      </c>
      <c r="E2999" s="122">
        <v>55</v>
      </c>
      <c r="F2999" s="122">
        <v>1.7710373240000001E-4</v>
      </c>
      <c r="G2999" s="122">
        <v>2.213796648E-4</v>
      </c>
      <c r="H2999" s="122">
        <v>3.0993152959999997E-4</v>
      </c>
      <c r="I2999" s="122">
        <v>3.0993152959999997E-4</v>
      </c>
      <c r="J2999" s="122">
        <v>3.5420746480000002E-4</v>
      </c>
      <c r="K2999" s="122">
        <v>4.427593296E-4</v>
      </c>
      <c r="L2999" s="122">
        <v>4.427593296E-4</v>
      </c>
      <c r="M2999" s="122">
        <v>4.427593296E-4</v>
      </c>
      <c r="N2999" s="122">
        <v>4.427593296E-4</v>
      </c>
      <c r="O2999" s="122">
        <v>5.3131119719999995E-4</v>
      </c>
      <c r="P2999" s="122">
        <v>5.3131119719999995E-4</v>
      </c>
      <c r="Q2999" s="122">
        <v>5.3131119719999995E-4</v>
      </c>
      <c r="R2999" s="122">
        <v>5.3131119719999995E-4</v>
      </c>
      <c r="S2999" s="122">
        <v>5.3131119719999995E-4</v>
      </c>
      <c r="T2999" s="122">
        <v>5.3131119719999995E-4</v>
      </c>
      <c r="U2999" s="122">
        <v>5.3131119719999995E-4</v>
      </c>
      <c r="V2999" s="122">
        <v>5.7558712960000002E-4</v>
      </c>
      <c r="W2999" s="122">
        <v>5.7558712960000002E-4</v>
      </c>
      <c r="X2999" s="122">
        <v>7.0841492680000001E-4</v>
      </c>
      <c r="Y2999" s="122">
        <v>7.9696679439999996E-4</v>
      </c>
      <c r="Z2999" s="122">
        <v>8.4124272680000003E-4</v>
      </c>
      <c r="AA2999" s="122">
        <v>1.1511742592E-3</v>
      </c>
      <c r="AB2999" s="122">
        <v>1.239726124E-3</v>
      </c>
      <c r="AC2999" s="122">
        <v>1.6824854536000001E-3</v>
      </c>
      <c r="AD2999" s="122">
        <v>1.8595891859999999E-3</v>
      </c>
      <c r="AE2999" s="122">
        <v>2.2469882988E-3</v>
      </c>
      <c r="AF2999" s="122">
        <v>2.0611016355999998E-3</v>
      </c>
      <c r="AG2999" s="122">
        <v>1.8733044259999999E-3</v>
      </c>
      <c r="AH2999" s="122">
        <v>1.8840027668000001E-3</v>
      </c>
      <c r="AI2999" s="122">
        <v>1.8628562316E-3</v>
      </c>
      <c r="AJ2999" s="122">
        <v>1.8628562316E-3</v>
      </c>
      <c r="AK2999" s="122">
        <v>1.8628562316E-3</v>
      </c>
      <c r="AL2999" s="122">
        <v>0</v>
      </c>
    </row>
    <row r="3000" spans="1:38" hidden="1" x14ac:dyDescent="0.25">
      <c r="A3000" s="122" t="s">
        <v>2046</v>
      </c>
      <c r="B3000" s="122">
        <v>1</v>
      </c>
      <c r="C3000" s="122" t="s">
        <v>2237</v>
      </c>
      <c r="D3000" s="122" t="s">
        <v>2211</v>
      </c>
      <c r="E3000" s="122">
        <v>55</v>
      </c>
      <c r="F3000" s="122">
        <v>0</v>
      </c>
      <c r="G3000" s="122">
        <v>0</v>
      </c>
      <c r="H3000" s="122">
        <v>0</v>
      </c>
      <c r="I3000" s="122">
        <v>0</v>
      </c>
      <c r="J3000" s="122">
        <v>0</v>
      </c>
      <c r="K3000" s="122">
        <v>0</v>
      </c>
      <c r="L3000" s="122">
        <v>0</v>
      </c>
      <c r="M3000" s="122">
        <v>0</v>
      </c>
      <c r="N3000" s="122">
        <v>0</v>
      </c>
      <c r="O3000" s="122">
        <v>0</v>
      </c>
      <c r="P3000" s="122">
        <v>0</v>
      </c>
      <c r="Q3000" s="122">
        <v>0</v>
      </c>
      <c r="R3000" s="122">
        <v>0</v>
      </c>
      <c r="S3000" s="122">
        <v>0</v>
      </c>
      <c r="T3000" s="122">
        <v>0</v>
      </c>
      <c r="U3000" s="122">
        <v>0</v>
      </c>
      <c r="V3000" s="122">
        <v>0</v>
      </c>
      <c r="W3000" s="122">
        <v>0</v>
      </c>
      <c r="X3000" s="122">
        <v>0</v>
      </c>
      <c r="Y3000" s="122">
        <v>0</v>
      </c>
      <c r="Z3000" s="122">
        <v>0</v>
      </c>
      <c r="AA3000" s="122">
        <v>0</v>
      </c>
      <c r="AB3000" s="122">
        <v>0</v>
      </c>
      <c r="AC3000" s="122">
        <v>0</v>
      </c>
      <c r="AD3000" s="122">
        <v>0</v>
      </c>
      <c r="AE3000" s="122">
        <v>0</v>
      </c>
      <c r="AF3000" s="122">
        <v>0</v>
      </c>
      <c r="AG3000" s="122">
        <v>0</v>
      </c>
      <c r="AH3000" s="122">
        <v>0</v>
      </c>
      <c r="AI3000" s="122">
        <v>0</v>
      </c>
      <c r="AJ3000" s="122">
        <v>0</v>
      </c>
      <c r="AK3000" s="122">
        <v>0</v>
      </c>
      <c r="AL3000" s="122">
        <v>0</v>
      </c>
    </row>
    <row r="3001" spans="1:38" hidden="1" x14ac:dyDescent="0.25">
      <c r="A3001" s="122" t="s">
        <v>2046</v>
      </c>
      <c r="B3001" s="122">
        <v>1</v>
      </c>
      <c r="C3001" s="122" t="s">
        <v>2237</v>
      </c>
      <c r="D3001" s="122" t="s">
        <v>2141</v>
      </c>
      <c r="E3001" s="122">
        <v>55</v>
      </c>
      <c r="F3001" s="122">
        <v>4.1324204039999999E-4</v>
      </c>
      <c r="G3001" s="122">
        <v>5.1655255120000001E-4</v>
      </c>
      <c r="H3001" s="122">
        <v>7.2317357279999995E-4</v>
      </c>
      <c r="I3001" s="122">
        <v>7.2317357279999995E-4</v>
      </c>
      <c r="J3001" s="122">
        <v>8.2648408360000002E-4</v>
      </c>
      <c r="K3001" s="122">
        <v>1.0331051024E-3</v>
      </c>
      <c r="L3001" s="122">
        <v>1.0331051024E-3</v>
      </c>
      <c r="M3001" s="122">
        <v>1.0331051024E-3</v>
      </c>
      <c r="N3001" s="122">
        <v>1.0331051024E-3</v>
      </c>
      <c r="O3001" s="122">
        <v>1.239726124E-3</v>
      </c>
      <c r="P3001" s="122">
        <v>1.239726124E-3</v>
      </c>
      <c r="Q3001" s="122">
        <v>1.239726124E-3</v>
      </c>
      <c r="R3001" s="122">
        <v>1.239726124E-3</v>
      </c>
      <c r="S3001" s="122">
        <v>1.239726124E-3</v>
      </c>
      <c r="T3001" s="122">
        <v>1.239726124E-3</v>
      </c>
      <c r="U3001" s="122">
        <v>1.239726124E-3</v>
      </c>
      <c r="V3001" s="122">
        <v>1.3430366348E-3</v>
      </c>
      <c r="W3001" s="122">
        <v>1.3430366348E-3</v>
      </c>
      <c r="X3001" s="122">
        <v>1.6529681644E-3</v>
      </c>
      <c r="Y3001" s="122">
        <v>1.8595891859999999E-3</v>
      </c>
      <c r="Z3001" s="122">
        <v>1.9628996967999998E-3</v>
      </c>
      <c r="AA3001" s="122">
        <v>2.6860732696000001E-3</v>
      </c>
      <c r="AB3001" s="122">
        <v>2.8926942884E-3</v>
      </c>
      <c r="AC3001" s="122">
        <v>3.9257993935999996E-3</v>
      </c>
      <c r="AD3001" s="122">
        <v>4.3390414340000001E-3</v>
      </c>
      <c r="AE3001" s="122">
        <v>5.2429726972000002E-3</v>
      </c>
      <c r="AF3001" s="122">
        <v>4.8092371516E-3</v>
      </c>
      <c r="AG3001" s="122">
        <v>4.3710436587999996E-3</v>
      </c>
      <c r="AH3001" s="122">
        <v>4.3960064595999996E-3</v>
      </c>
      <c r="AI3001" s="122">
        <v>4.3466645431999998E-3</v>
      </c>
      <c r="AJ3001" s="122">
        <v>4.3466645431999998E-3</v>
      </c>
      <c r="AK3001" s="122">
        <v>4.3466645431999998E-3</v>
      </c>
      <c r="AL3001" s="122">
        <v>0</v>
      </c>
    </row>
    <row r="3002" spans="1:38" hidden="1" x14ac:dyDescent="0.25">
      <c r="A3002" s="122" t="s">
        <v>2046</v>
      </c>
      <c r="B3002" s="122">
        <v>1</v>
      </c>
      <c r="C3002" s="122" t="s">
        <v>2237</v>
      </c>
      <c r="D3002" s="122" t="s">
        <v>2142</v>
      </c>
      <c r="E3002" s="122">
        <v>55</v>
      </c>
      <c r="F3002" s="122">
        <v>4.1324204039999999E-4</v>
      </c>
      <c r="G3002" s="122">
        <v>5.1655255120000001E-4</v>
      </c>
      <c r="H3002" s="122">
        <v>7.2317357279999995E-4</v>
      </c>
      <c r="I3002" s="122">
        <v>7.2317357279999995E-4</v>
      </c>
      <c r="J3002" s="122">
        <v>8.2648408360000002E-4</v>
      </c>
      <c r="K3002" s="122">
        <v>1.0331051024E-3</v>
      </c>
      <c r="L3002" s="122">
        <v>1.0331051024E-3</v>
      </c>
      <c r="M3002" s="122">
        <v>1.0331051024E-3</v>
      </c>
      <c r="N3002" s="122">
        <v>1.0331051024E-3</v>
      </c>
      <c r="O3002" s="122">
        <v>1.239726124E-3</v>
      </c>
      <c r="P3002" s="122">
        <v>1.239726124E-3</v>
      </c>
      <c r="Q3002" s="122">
        <v>1.239726124E-3</v>
      </c>
      <c r="R3002" s="122">
        <v>1.239726124E-3</v>
      </c>
      <c r="S3002" s="122">
        <v>1.239726124E-3</v>
      </c>
      <c r="T3002" s="122">
        <v>1.239726124E-3</v>
      </c>
      <c r="U3002" s="122">
        <v>1.239726124E-3</v>
      </c>
      <c r="V3002" s="122">
        <v>1.3430366348E-3</v>
      </c>
      <c r="W3002" s="122">
        <v>1.3430366348E-3</v>
      </c>
      <c r="X3002" s="122">
        <v>1.6529681644E-3</v>
      </c>
      <c r="Y3002" s="122">
        <v>1.8595891859999999E-3</v>
      </c>
      <c r="Z3002" s="122">
        <v>1.9628996967999998E-3</v>
      </c>
      <c r="AA3002" s="122">
        <v>2.6860732696000001E-3</v>
      </c>
      <c r="AB3002" s="122">
        <v>2.8926942884E-3</v>
      </c>
      <c r="AC3002" s="122">
        <v>3.9257993935999996E-3</v>
      </c>
      <c r="AD3002" s="122">
        <v>4.3390414340000001E-3</v>
      </c>
      <c r="AE3002" s="122">
        <v>5.2429726972000002E-3</v>
      </c>
      <c r="AF3002" s="122">
        <v>4.8092371516E-3</v>
      </c>
      <c r="AG3002" s="122">
        <v>4.3710436587999996E-3</v>
      </c>
      <c r="AH3002" s="122">
        <v>4.3960064595999996E-3</v>
      </c>
      <c r="AI3002" s="122">
        <v>4.3466645431999998E-3</v>
      </c>
      <c r="AJ3002" s="122">
        <v>4.3466645431999998E-3</v>
      </c>
      <c r="AK3002" s="122">
        <v>4.3466645431999998E-3</v>
      </c>
      <c r="AL3002" s="122">
        <v>0</v>
      </c>
    </row>
    <row r="3003" spans="1:38" hidden="1" x14ac:dyDescent="0.25">
      <c r="A3003" s="122" t="s">
        <v>2046</v>
      </c>
      <c r="B3003" s="122">
        <v>1</v>
      </c>
      <c r="C3003" s="122" t="s">
        <v>2237</v>
      </c>
      <c r="D3003" s="122" t="s">
        <v>2143</v>
      </c>
      <c r="E3003" s="122">
        <v>55</v>
      </c>
      <c r="F3003" s="122">
        <v>2.9517288640000002E-4</v>
      </c>
      <c r="G3003" s="122">
        <v>3.6896610799999998E-4</v>
      </c>
      <c r="H3003" s="122">
        <v>5.1655255120000001E-4</v>
      </c>
      <c r="I3003" s="122">
        <v>5.1655255120000001E-4</v>
      </c>
      <c r="J3003" s="122">
        <v>5.9034577280000003E-4</v>
      </c>
      <c r="K3003" s="122">
        <v>7.3793221599999996E-4</v>
      </c>
      <c r="L3003" s="122">
        <v>7.3793221599999996E-4</v>
      </c>
      <c r="M3003" s="122">
        <v>7.3793221599999996E-4</v>
      </c>
      <c r="N3003" s="122">
        <v>7.3793221599999996E-4</v>
      </c>
      <c r="O3003" s="122">
        <v>8.8551865919999999E-4</v>
      </c>
      <c r="P3003" s="122">
        <v>8.8551865919999999E-4</v>
      </c>
      <c r="Q3003" s="122">
        <v>8.8551865919999999E-4</v>
      </c>
      <c r="R3003" s="122">
        <v>8.8551865919999999E-4</v>
      </c>
      <c r="S3003" s="122">
        <v>8.8551865919999999E-4</v>
      </c>
      <c r="T3003" s="122">
        <v>8.8551865919999999E-4</v>
      </c>
      <c r="U3003" s="122">
        <v>8.8551865919999999E-4</v>
      </c>
      <c r="V3003" s="122">
        <v>9.5931188080000001E-4</v>
      </c>
      <c r="W3003" s="122">
        <v>9.5931188080000001E-4</v>
      </c>
      <c r="X3003" s="122">
        <v>1.1806915456000001E-3</v>
      </c>
      <c r="Y3003" s="122">
        <v>1.3282779888000001E-3</v>
      </c>
      <c r="Z3003" s="122">
        <v>1.4020712103999999E-3</v>
      </c>
      <c r="AA3003" s="122">
        <v>1.9186237644000001E-3</v>
      </c>
      <c r="AB3003" s="122">
        <v>2.0662102075999999E-3</v>
      </c>
      <c r="AC3003" s="122">
        <v>2.8041424236E-3</v>
      </c>
      <c r="AD3003" s="122">
        <v>3.0993153100000001E-3</v>
      </c>
      <c r="AE3003" s="122">
        <v>3.7449804979999999E-3</v>
      </c>
      <c r="AF3003" s="122">
        <v>3.4351693935999999E-3</v>
      </c>
      <c r="AG3003" s="122">
        <v>3.1221740423999999E-3</v>
      </c>
      <c r="AH3003" s="122">
        <v>3.1400046132E-3</v>
      </c>
      <c r="AI3003" s="122">
        <v>3.104760386E-3</v>
      </c>
      <c r="AJ3003" s="122">
        <v>3.104760386E-3</v>
      </c>
      <c r="AK3003" s="122">
        <v>3.104760386E-3</v>
      </c>
      <c r="AL3003" s="122">
        <v>0</v>
      </c>
    </row>
    <row r="3004" spans="1:38" hidden="1" x14ac:dyDescent="0.25">
      <c r="A3004" s="122" t="s">
        <v>2046</v>
      </c>
      <c r="B3004" s="122">
        <v>1</v>
      </c>
      <c r="C3004" s="122" t="s">
        <v>2237</v>
      </c>
      <c r="D3004" s="122" t="s">
        <v>2177</v>
      </c>
      <c r="E3004" s="122">
        <v>55</v>
      </c>
      <c r="F3004" s="122">
        <v>0</v>
      </c>
      <c r="G3004" s="122">
        <v>0</v>
      </c>
      <c r="H3004" s="122">
        <v>0</v>
      </c>
      <c r="I3004" s="122">
        <v>0</v>
      </c>
      <c r="J3004" s="122">
        <v>0</v>
      </c>
      <c r="K3004" s="122">
        <v>0</v>
      </c>
      <c r="L3004" s="122">
        <v>0</v>
      </c>
      <c r="M3004" s="122">
        <v>0</v>
      </c>
      <c r="N3004" s="122">
        <v>0</v>
      </c>
      <c r="O3004" s="122">
        <v>0</v>
      </c>
      <c r="P3004" s="122">
        <v>0</v>
      </c>
      <c r="Q3004" s="122">
        <v>0</v>
      </c>
      <c r="R3004" s="122">
        <v>0</v>
      </c>
      <c r="S3004" s="122">
        <v>0</v>
      </c>
      <c r="T3004" s="122">
        <v>0</v>
      </c>
      <c r="U3004" s="122">
        <v>0</v>
      </c>
      <c r="V3004" s="122">
        <v>0</v>
      </c>
      <c r="W3004" s="122">
        <v>0</v>
      </c>
      <c r="X3004" s="122">
        <v>0</v>
      </c>
      <c r="Y3004" s="122">
        <v>0</v>
      </c>
      <c r="Z3004" s="122">
        <v>0</v>
      </c>
      <c r="AA3004" s="122">
        <v>0</v>
      </c>
      <c r="AB3004" s="122">
        <v>0</v>
      </c>
      <c r="AC3004" s="122">
        <v>0</v>
      </c>
      <c r="AD3004" s="122">
        <v>0</v>
      </c>
      <c r="AE3004" s="122">
        <v>0</v>
      </c>
      <c r="AF3004" s="122">
        <v>0</v>
      </c>
      <c r="AG3004" s="122">
        <v>0</v>
      </c>
      <c r="AH3004" s="122">
        <v>0</v>
      </c>
      <c r="AI3004" s="122">
        <v>0</v>
      </c>
      <c r="AJ3004" s="122">
        <v>0</v>
      </c>
      <c r="AK3004" s="122">
        <v>0</v>
      </c>
      <c r="AL3004" s="122">
        <v>0</v>
      </c>
    </row>
    <row r="3005" spans="1:38" hidden="1" x14ac:dyDescent="0.25">
      <c r="A3005" s="122" t="s">
        <v>2046</v>
      </c>
      <c r="B3005" s="122">
        <v>1</v>
      </c>
      <c r="C3005" s="122" t="s">
        <v>2237</v>
      </c>
      <c r="D3005" s="122" t="s">
        <v>2144</v>
      </c>
      <c r="E3005" s="122">
        <v>55</v>
      </c>
      <c r="F3005" s="122">
        <v>0</v>
      </c>
      <c r="G3005" s="122">
        <v>0</v>
      </c>
      <c r="H3005" s="122">
        <v>0</v>
      </c>
      <c r="I3005" s="122">
        <v>0</v>
      </c>
      <c r="J3005" s="122">
        <v>0</v>
      </c>
      <c r="K3005" s="122">
        <v>0</v>
      </c>
      <c r="L3005" s="122">
        <v>0</v>
      </c>
      <c r="M3005" s="122">
        <v>0</v>
      </c>
      <c r="N3005" s="122">
        <v>0</v>
      </c>
      <c r="O3005" s="122">
        <v>0</v>
      </c>
      <c r="P3005" s="122">
        <v>0</v>
      </c>
      <c r="Q3005" s="122">
        <v>0</v>
      </c>
      <c r="R3005" s="122">
        <v>0</v>
      </c>
      <c r="S3005" s="122">
        <v>0</v>
      </c>
      <c r="T3005" s="122">
        <v>0</v>
      </c>
      <c r="U3005" s="122">
        <v>0</v>
      </c>
      <c r="V3005" s="122">
        <v>0</v>
      </c>
      <c r="W3005" s="122">
        <v>0</v>
      </c>
      <c r="X3005" s="122">
        <v>0</v>
      </c>
      <c r="Y3005" s="122">
        <v>0</v>
      </c>
      <c r="Z3005" s="122">
        <v>0</v>
      </c>
      <c r="AA3005" s="122">
        <v>0</v>
      </c>
      <c r="AB3005" s="122">
        <v>0</v>
      </c>
      <c r="AC3005" s="122">
        <v>0</v>
      </c>
      <c r="AD3005" s="122">
        <v>0</v>
      </c>
      <c r="AE3005" s="122">
        <v>0</v>
      </c>
      <c r="AF3005" s="122">
        <v>0</v>
      </c>
      <c r="AG3005" s="122">
        <v>0</v>
      </c>
      <c r="AH3005" s="122">
        <v>0</v>
      </c>
      <c r="AI3005" s="122">
        <v>0</v>
      </c>
      <c r="AJ3005" s="122">
        <v>0</v>
      </c>
      <c r="AK3005" s="122">
        <v>0</v>
      </c>
      <c r="AL3005" s="122">
        <v>0</v>
      </c>
    </row>
    <row r="3006" spans="1:38" hidden="1" x14ac:dyDescent="0.25">
      <c r="A3006" s="122" t="s">
        <v>2046</v>
      </c>
      <c r="B3006" s="122">
        <v>1</v>
      </c>
      <c r="C3006" s="122" t="s">
        <v>2237</v>
      </c>
      <c r="D3006" s="122" t="s">
        <v>2145</v>
      </c>
      <c r="E3006" s="122">
        <v>55</v>
      </c>
      <c r="F3006" s="122">
        <v>0</v>
      </c>
      <c r="G3006" s="122">
        <v>0</v>
      </c>
      <c r="H3006" s="122">
        <v>0</v>
      </c>
      <c r="I3006" s="122">
        <v>0</v>
      </c>
      <c r="J3006" s="122">
        <v>0</v>
      </c>
      <c r="K3006" s="122">
        <v>0</v>
      </c>
      <c r="L3006" s="122">
        <v>0</v>
      </c>
      <c r="M3006" s="122">
        <v>0</v>
      </c>
      <c r="N3006" s="122">
        <v>0</v>
      </c>
      <c r="O3006" s="122">
        <v>0</v>
      </c>
      <c r="P3006" s="122">
        <v>0</v>
      </c>
      <c r="Q3006" s="122">
        <v>0</v>
      </c>
      <c r="R3006" s="122">
        <v>0</v>
      </c>
      <c r="S3006" s="122">
        <v>0</v>
      </c>
      <c r="T3006" s="122">
        <v>0</v>
      </c>
      <c r="U3006" s="122">
        <v>0</v>
      </c>
      <c r="V3006" s="122">
        <v>0</v>
      </c>
      <c r="W3006" s="122">
        <v>0</v>
      </c>
      <c r="X3006" s="122">
        <v>0</v>
      </c>
      <c r="Y3006" s="122">
        <v>0</v>
      </c>
      <c r="Z3006" s="122">
        <v>0</v>
      </c>
      <c r="AA3006" s="122">
        <v>0</v>
      </c>
      <c r="AB3006" s="122">
        <v>0</v>
      </c>
      <c r="AC3006" s="122">
        <v>0</v>
      </c>
      <c r="AD3006" s="122">
        <v>0</v>
      </c>
      <c r="AE3006" s="122">
        <v>0</v>
      </c>
      <c r="AF3006" s="122">
        <v>0</v>
      </c>
      <c r="AG3006" s="122">
        <v>0</v>
      </c>
      <c r="AH3006" s="122">
        <v>0</v>
      </c>
      <c r="AI3006" s="122">
        <v>0</v>
      </c>
      <c r="AJ3006" s="122">
        <v>0</v>
      </c>
      <c r="AK3006" s="122">
        <v>0</v>
      </c>
      <c r="AL3006" s="122">
        <v>0</v>
      </c>
    </row>
    <row r="3007" spans="1:38" hidden="1" x14ac:dyDescent="0.25">
      <c r="A3007" s="122" t="s">
        <v>2046</v>
      </c>
      <c r="B3007" s="122">
        <v>1</v>
      </c>
      <c r="C3007" s="122" t="s">
        <v>2237</v>
      </c>
      <c r="D3007" s="122" t="s">
        <v>2146</v>
      </c>
      <c r="E3007" s="122">
        <v>55</v>
      </c>
      <c r="F3007" s="122">
        <v>4.1324204039999999E-4</v>
      </c>
      <c r="G3007" s="122">
        <v>5.1655255120000001E-4</v>
      </c>
      <c r="H3007" s="122">
        <v>7.2317357279999995E-4</v>
      </c>
      <c r="I3007" s="122">
        <v>7.2317357279999995E-4</v>
      </c>
      <c r="J3007" s="122">
        <v>8.2648408360000002E-4</v>
      </c>
      <c r="K3007" s="122">
        <v>1.0331051024E-3</v>
      </c>
      <c r="L3007" s="122">
        <v>1.0331051024E-3</v>
      </c>
      <c r="M3007" s="122">
        <v>1.0331051024E-3</v>
      </c>
      <c r="N3007" s="122">
        <v>1.0331051024E-3</v>
      </c>
      <c r="O3007" s="122">
        <v>1.239726124E-3</v>
      </c>
      <c r="P3007" s="122">
        <v>1.239726124E-3</v>
      </c>
      <c r="Q3007" s="122">
        <v>1.239726124E-3</v>
      </c>
      <c r="R3007" s="122">
        <v>1.239726124E-3</v>
      </c>
      <c r="S3007" s="122">
        <v>1.239726124E-3</v>
      </c>
      <c r="T3007" s="122">
        <v>1.239726124E-3</v>
      </c>
      <c r="U3007" s="122">
        <v>1.239726124E-3</v>
      </c>
      <c r="V3007" s="122">
        <v>1.3430366348E-3</v>
      </c>
      <c r="W3007" s="122">
        <v>1.3430366348E-3</v>
      </c>
      <c r="X3007" s="122">
        <v>1.6529681644E-3</v>
      </c>
      <c r="Y3007" s="122">
        <v>1.8595891859999999E-3</v>
      </c>
      <c r="Z3007" s="122">
        <v>1.9628996967999998E-3</v>
      </c>
      <c r="AA3007" s="122">
        <v>2.6860732696000001E-3</v>
      </c>
      <c r="AB3007" s="122">
        <v>2.8926942884E-3</v>
      </c>
      <c r="AC3007" s="122">
        <v>3.9257993935999996E-3</v>
      </c>
      <c r="AD3007" s="122">
        <v>4.3390414340000001E-3</v>
      </c>
      <c r="AE3007" s="122">
        <v>5.2429726972000002E-3</v>
      </c>
      <c r="AF3007" s="122">
        <v>4.8092371516E-3</v>
      </c>
      <c r="AG3007" s="122">
        <v>4.3710436587999996E-3</v>
      </c>
      <c r="AH3007" s="122">
        <v>4.3960064595999996E-3</v>
      </c>
      <c r="AI3007" s="122">
        <v>4.3466645431999998E-3</v>
      </c>
      <c r="AJ3007" s="122">
        <v>4.3466645431999998E-3</v>
      </c>
      <c r="AK3007" s="122">
        <v>4.3466645431999998E-3</v>
      </c>
      <c r="AL3007" s="122">
        <v>0</v>
      </c>
    </row>
    <row r="3008" spans="1:38" hidden="1" x14ac:dyDescent="0.25">
      <c r="A3008" s="122" t="s">
        <v>2046</v>
      </c>
      <c r="B3008" s="122">
        <v>1</v>
      </c>
      <c r="C3008" s="122" t="s">
        <v>2237</v>
      </c>
      <c r="D3008" s="122" t="s">
        <v>2147</v>
      </c>
      <c r="E3008" s="122">
        <v>55</v>
      </c>
      <c r="F3008" s="122">
        <v>1.1806915400000001E-4</v>
      </c>
      <c r="G3008" s="122">
        <v>1.4758644320000001E-4</v>
      </c>
      <c r="H3008" s="122">
        <v>2.0662102160000001E-4</v>
      </c>
      <c r="I3008" s="122">
        <v>2.0662102160000001E-4</v>
      </c>
      <c r="J3008" s="122">
        <v>2.3613830800000001E-4</v>
      </c>
      <c r="K3008" s="122">
        <v>2.9517288640000002E-4</v>
      </c>
      <c r="L3008" s="122">
        <v>2.9517288640000002E-4</v>
      </c>
      <c r="M3008" s="122">
        <v>2.9517288640000002E-4</v>
      </c>
      <c r="N3008" s="122">
        <v>2.9517288640000002E-4</v>
      </c>
      <c r="O3008" s="122">
        <v>3.5420746480000002E-4</v>
      </c>
      <c r="P3008" s="122">
        <v>3.5420746480000002E-4</v>
      </c>
      <c r="Q3008" s="122">
        <v>3.5420746480000002E-4</v>
      </c>
      <c r="R3008" s="122">
        <v>3.5420746480000002E-4</v>
      </c>
      <c r="S3008" s="122">
        <v>3.5420746480000002E-4</v>
      </c>
      <c r="T3008" s="122">
        <v>3.5420746480000002E-4</v>
      </c>
      <c r="U3008" s="122">
        <v>3.5420746480000002E-4</v>
      </c>
      <c r="V3008" s="122">
        <v>3.8372475400000002E-4</v>
      </c>
      <c r="W3008" s="122">
        <v>3.8372475400000002E-4</v>
      </c>
      <c r="X3008" s="122">
        <v>4.722766188E-4</v>
      </c>
      <c r="Y3008" s="122">
        <v>5.3131119719999995E-4</v>
      </c>
      <c r="Z3008" s="122">
        <v>5.6082848359999998E-4</v>
      </c>
      <c r="AA3008" s="122">
        <v>7.6744950520000002E-4</v>
      </c>
      <c r="AB3008" s="122">
        <v>8.2648408360000002E-4</v>
      </c>
      <c r="AC3008" s="122">
        <v>1.12165697E-3</v>
      </c>
      <c r="AD3008" s="122">
        <v>1.239726124E-3</v>
      </c>
      <c r="AE3008" s="122">
        <v>1.4979921992000001E-3</v>
      </c>
      <c r="AF3008" s="122">
        <v>1.3740677580000001E-3</v>
      </c>
      <c r="AG3008" s="122">
        <v>1.2488696163999999E-3</v>
      </c>
      <c r="AH3008" s="122">
        <v>1.2560018464000001E-3</v>
      </c>
      <c r="AI3008" s="122">
        <v>1.2419041544E-3</v>
      </c>
      <c r="AJ3008" s="122">
        <v>1.2419041544E-3</v>
      </c>
      <c r="AK3008" s="122">
        <v>1.2419041544E-3</v>
      </c>
      <c r="AL3008" s="122">
        <v>0</v>
      </c>
    </row>
    <row r="3009" spans="1:38" hidden="1" x14ac:dyDescent="0.25">
      <c r="A3009" s="122" t="s">
        <v>2046</v>
      </c>
      <c r="B3009" s="122">
        <v>1</v>
      </c>
      <c r="C3009" s="122" t="s">
        <v>2237</v>
      </c>
      <c r="D3009" s="122" t="s">
        <v>475</v>
      </c>
      <c r="E3009" s="122">
        <v>55</v>
      </c>
      <c r="F3009" s="122">
        <v>0</v>
      </c>
      <c r="G3009" s="122">
        <v>0</v>
      </c>
      <c r="H3009" s="122">
        <v>0</v>
      </c>
      <c r="I3009" s="122">
        <v>0</v>
      </c>
      <c r="J3009" s="122">
        <v>0</v>
      </c>
      <c r="K3009" s="122">
        <v>0</v>
      </c>
      <c r="L3009" s="122">
        <v>0</v>
      </c>
      <c r="M3009" s="122">
        <v>0</v>
      </c>
      <c r="N3009" s="122">
        <v>0</v>
      </c>
      <c r="O3009" s="122">
        <v>0</v>
      </c>
      <c r="P3009" s="122">
        <v>0</v>
      </c>
      <c r="Q3009" s="122">
        <v>0</v>
      </c>
      <c r="R3009" s="122">
        <v>0</v>
      </c>
      <c r="S3009" s="122">
        <v>0</v>
      </c>
      <c r="T3009" s="122">
        <v>0</v>
      </c>
      <c r="U3009" s="122">
        <v>0</v>
      </c>
      <c r="V3009" s="122">
        <v>0</v>
      </c>
      <c r="W3009" s="122">
        <v>0</v>
      </c>
      <c r="X3009" s="122">
        <v>0</v>
      </c>
      <c r="Y3009" s="122">
        <v>0</v>
      </c>
      <c r="Z3009" s="122">
        <v>0</v>
      </c>
      <c r="AA3009" s="122">
        <v>0</v>
      </c>
      <c r="AB3009" s="122">
        <v>0</v>
      </c>
      <c r="AC3009" s="122">
        <v>0</v>
      </c>
      <c r="AD3009" s="122">
        <v>0</v>
      </c>
      <c r="AE3009" s="122">
        <v>0</v>
      </c>
      <c r="AF3009" s="122">
        <v>0</v>
      </c>
      <c r="AG3009" s="122">
        <v>0</v>
      </c>
      <c r="AH3009" s="122">
        <v>0</v>
      </c>
      <c r="AI3009" s="122">
        <v>0</v>
      </c>
      <c r="AJ3009" s="122">
        <v>0</v>
      </c>
      <c r="AK3009" s="122">
        <v>0</v>
      </c>
      <c r="AL3009" s="122">
        <v>0</v>
      </c>
    </row>
    <row r="3010" spans="1:38" hidden="1" x14ac:dyDescent="0.25">
      <c r="A3010" s="122" t="s">
        <v>2046</v>
      </c>
      <c r="B3010" s="122">
        <v>1</v>
      </c>
      <c r="C3010" s="122" t="s">
        <v>2237</v>
      </c>
      <c r="D3010" s="122" t="s">
        <v>2148</v>
      </c>
      <c r="E3010" s="122">
        <v>55</v>
      </c>
      <c r="F3010" s="122">
        <v>3.5420746480000002E-4</v>
      </c>
      <c r="G3010" s="122">
        <v>4.427593296E-4</v>
      </c>
      <c r="H3010" s="122">
        <v>6.1986306199999998E-4</v>
      </c>
      <c r="I3010" s="122">
        <v>6.1986306199999998E-4</v>
      </c>
      <c r="J3010" s="122">
        <v>7.0841492680000001E-4</v>
      </c>
      <c r="K3010" s="122">
        <v>8.8551865919999999E-4</v>
      </c>
      <c r="L3010" s="122">
        <v>8.8551865919999999E-4</v>
      </c>
      <c r="M3010" s="122">
        <v>8.8551865919999999E-4</v>
      </c>
      <c r="N3010" s="122">
        <v>8.8551865919999999E-4</v>
      </c>
      <c r="O3010" s="122">
        <v>1.0626223916000001E-3</v>
      </c>
      <c r="P3010" s="122">
        <v>1.0626223916000001E-3</v>
      </c>
      <c r="Q3010" s="122">
        <v>1.0626223916000001E-3</v>
      </c>
      <c r="R3010" s="122">
        <v>1.0626223916000001E-3</v>
      </c>
      <c r="S3010" s="122">
        <v>1.0626223916000001E-3</v>
      </c>
      <c r="T3010" s="122">
        <v>1.0626223916000001E-3</v>
      </c>
      <c r="U3010" s="122">
        <v>1.0626223916000001E-3</v>
      </c>
      <c r="V3010" s="122">
        <v>1.1511742592E-3</v>
      </c>
      <c r="W3010" s="122">
        <v>1.1511742592E-3</v>
      </c>
      <c r="X3010" s="122">
        <v>1.4168298564000001E-3</v>
      </c>
      <c r="Y3010" s="122">
        <v>1.5939335887999999E-3</v>
      </c>
      <c r="Z3010" s="122">
        <v>1.6824854536000001E-3</v>
      </c>
      <c r="AA3010" s="122">
        <v>2.3023485155999998E-3</v>
      </c>
      <c r="AB3010" s="122">
        <v>2.4794522479999999E-3</v>
      </c>
      <c r="AC3010" s="122">
        <v>3.3649709072000001E-3</v>
      </c>
      <c r="AD3010" s="122">
        <v>3.7191783719999999E-3</v>
      </c>
      <c r="AE3010" s="122">
        <v>4.4939765976000001E-3</v>
      </c>
      <c r="AF3010" s="122">
        <v>4.1222032740000003E-3</v>
      </c>
      <c r="AG3010" s="122">
        <v>3.7466088492E-3</v>
      </c>
      <c r="AH3010" s="122">
        <v>3.7680055364E-3</v>
      </c>
      <c r="AI3010" s="122">
        <v>3.7257124659999998E-3</v>
      </c>
      <c r="AJ3010" s="122">
        <v>3.7257124659999998E-3</v>
      </c>
      <c r="AK3010" s="122">
        <v>3.7257124659999998E-3</v>
      </c>
      <c r="AL3010" s="122">
        <v>0</v>
      </c>
    </row>
    <row r="3011" spans="1:38" hidden="1" x14ac:dyDescent="0.25">
      <c r="A3011" s="122" t="s">
        <v>2046</v>
      </c>
      <c r="B3011" s="122">
        <v>1</v>
      </c>
      <c r="C3011" s="122" t="s">
        <v>2237</v>
      </c>
      <c r="D3011" s="122" t="s">
        <v>2149</v>
      </c>
      <c r="E3011" s="122">
        <v>55</v>
      </c>
      <c r="F3011" s="122">
        <v>6.4938035120000004E-4</v>
      </c>
      <c r="G3011" s="122">
        <v>8.1172543759999998E-4</v>
      </c>
      <c r="H3011" s="122">
        <v>1.1364156132000001E-3</v>
      </c>
      <c r="I3011" s="122">
        <v>1.1364156132000001E-3</v>
      </c>
      <c r="J3011" s="122">
        <v>1.2987607024000001E-3</v>
      </c>
      <c r="K3011" s="122">
        <v>1.6234508752E-3</v>
      </c>
      <c r="L3011" s="122">
        <v>1.6234508752E-3</v>
      </c>
      <c r="M3011" s="122">
        <v>1.6234508752E-3</v>
      </c>
      <c r="N3011" s="122">
        <v>1.6234508752E-3</v>
      </c>
      <c r="O3011" s="122">
        <v>1.9481410508000001E-3</v>
      </c>
      <c r="P3011" s="122">
        <v>1.9481410508000001E-3</v>
      </c>
      <c r="Q3011" s="122">
        <v>1.9481410508000001E-3</v>
      </c>
      <c r="R3011" s="122">
        <v>1.9481410508000001E-3</v>
      </c>
      <c r="S3011" s="122">
        <v>1.9481410508000001E-3</v>
      </c>
      <c r="T3011" s="122">
        <v>1.9481410508000001E-3</v>
      </c>
      <c r="U3011" s="122">
        <v>1.9481410508000001E-3</v>
      </c>
      <c r="V3011" s="122">
        <v>2.1104861399999998E-3</v>
      </c>
      <c r="W3011" s="122">
        <v>2.1104861399999998E-3</v>
      </c>
      <c r="X3011" s="122">
        <v>2.5975214019999999E-3</v>
      </c>
      <c r="Y3011" s="122">
        <v>2.9222115776E-3</v>
      </c>
      <c r="Z3011" s="122">
        <v>3.0845566668000002E-3</v>
      </c>
      <c r="AA3011" s="122">
        <v>4.2209722799999997E-3</v>
      </c>
      <c r="AB3011" s="122">
        <v>4.5456624556000002E-3</v>
      </c>
      <c r="AC3011" s="122">
        <v>6.1691133307999997E-3</v>
      </c>
      <c r="AD3011" s="122">
        <v>6.818493682E-3</v>
      </c>
      <c r="AE3011" s="122">
        <v>8.2389570956E-3</v>
      </c>
      <c r="AF3011" s="122">
        <v>7.5573726676000002E-3</v>
      </c>
      <c r="AG3011" s="122">
        <v>6.8687828915999999E-3</v>
      </c>
      <c r="AH3011" s="122">
        <v>6.9080101495999999E-3</v>
      </c>
      <c r="AI3011" s="122">
        <v>6.8304728519999998E-3</v>
      </c>
      <c r="AJ3011" s="122">
        <v>6.8304728519999998E-3</v>
      </c>
      <c r="AK3011" s="122">
        <v>6.8304728519999998E-3</v>
      </c>
      <c r="AL3011" s="122">
        <v>0</v>
      </c>
    </row>
    <row r="3012" spans="1:38" hidden="1" x14ac:dyDescent="0.25">
      <c r="A3012" s="122" t="s">
        <v>2046</v>
      </c>
      <c r="B3012" s="122">
        <v>1</v>
      </c>
      <c r="C3012" s="122" t="s">
        <v>2237</v>
      </c>
      <c r="D3012" s="122" t="s">
        <v>2150</v>
      </c>
      <c r="E3012" s="122">
        <v>55</v>
      </c>
      <c r="F3012" s="122">
        <v>0</v>
      </c>
      <c r="G3012" s="122">
        <v>0</v>
      </c>
      <c r="H3012" s="122">
        <v>0</v>
      </c>
      <c r="I3012" s="122">
        <v>0</v>
      </c>
      <c r="J3012" s="122">
        <v>0</v>
      </c>
      <c r="K3012" s="122">
        <v>0</v>
      </c>
      <c r="L3012" s="122">
        <v>0</v>
      </c>
      <c r="M3012" s="122">
        <v>0</v>
      </c>
      <c r="N3012" s="122">
        <v>0</v>
      </c>
      <c r="O3012" s="122">
        <v>0</v>
      </c>
      <c r="P3012" s="122">
        <v>0</v>
      </c>
      <c r="Q3012" s="122">
        <v>0</v>
      </c>
      <c r="R3012" s="122">
        <v>0</v>
      </c>
      <c r="S3012" s="122">
        <v>0</v>
      </c>
      <c r="T3012" s="122">
        <v>0</v>
      </c>
      <c r="U3012" s="122">
        <v>0</v>
      </c>
      <c r="V3012" s="122">
        <v>0</v>
      </c>
      <c r="W3012" s="122">
        <v>0</v>
      </c>
      <c r="X3012" s="122">
        <v>0</v>
      </c>
      <c r="Y3012" s="122">
        <v>0</v>
      </c>
      <c r="Z3012" s="122">
        <v>0</v>
      </c>
      <c r="AA3012" s="122">
        <v>0</v>
      </c>
      <c r="AB3012" s="122">
        <v>0</v>
      </c>
      <c r="AC3012" s="122">
        <v>0</v>
      </c>
      <c r="AD3012" s="122">
        <v>0</v>
      </c>
      <c r="AE3012" s="122">
        <v>0</v>
      </c>
      <c r="AF3012" s="122">
        <v>0</v>
      </c>
      <c r="AG3012" s="122">
        <v>0</v>
      </c>
      <c r="AH3012" s="122">
        <v>0</v>
      </c>
      <c r="AI3012" s="122">
        <v>0</v>
      </c>
      <c r="AJ3012" s="122">
        <v>0</v>
      </c>
      <c r="AK3012" s="122">
        <v>0</v>
      </c>
      <c r="AL3012" s="122">
        <v>0</v>
      </c>
    </row>
    <row r="3013" spans="1:38" hidden="1" x14ac:dyDescent="0.25">
      <c r="A3013" s="122" t="s">
        <v>2046</v>
      </c>
      <c r="B3013" s="122">
        <v>1</v>
      </c>
      <c r="C3013" s="122" t="s">
        <v>2237</v>
      </c>
      <c r="D3013" s="122" t="s">
        <v>2151</v>
      </c>
      <c r="E3013" s="122">
        <v>55</v>
      </c>
      <c r="F3013" s="122">
        <v>0</v>
      </c>
      <c r="G3013" s="122">
        <v>0</v>
      </c>
      <c r="H3013" s="122">
        <v>0</v>
      </c>
      <c r="I3013" s="122">
        <v>0</v>
      </c>
      <c r="J3013" s="122">
        <v>0</v>
      </c>
      <c r="K3013" s="122">
        <v>0</v>
      </c>
      <c r="L3013" s="122">
        <v>0</v>
      </c>
      <c r="M3013" s="122">
        <v>0</v>
      </c>
      <c r="N3013" s="122">
        <v>0</v>
      </c>
      <c r="O3013" s="122">
        <v>0</v>
      </c>
      <c r="P3013" s="122">
        <v>0</v>
      </c>
      <c r="Q3013" s="122">
        <v>0</v>
      </c>
      <c r="R3013" s="122">
        <v>0</v>
      </c>
      <c r="S3013" s="122">
        <v>0</v>
      </c>
      <c r="T3013" s="122">
        <v>0</v>
      </c>
      <c r="U3013" s="122">
        <v>0</v>
      </c>
      <c r="V3013" s="122">
        <v>0</v>
      </c>
      <c r="W3013" s="122">
        <v>0</v>
      </c>
      <c r="X3013" s="122">
        <v>0</v>
      </c>
      <c r="Y3013" s="122">
        <v>0</v>
      </c>
      <c r="Z3013" s="122">
        <v>0</v>
      </c>
      <c r="AA3013" s="122">
        <v>0</v>
      </c>
      <c r="AB3013" s="122">
        <v>0</v>
      </c>
      <c r="AC3013" s="122">
        <v>0</v>
      </c>
      <c r="AD3013" s="122">
        <v>0</v>
      </c>
      <c r="AE3013" s="122">
        <v>0</v>
      </c>
      <c r="AF3013" s="122">
        <v>0</v>
      </c>
      <c r="AG3013" s="122">
        <v>0</v>
      </c>
      <c r="AH3013" s="122">
        <v>0</v>
      </c>
      <c r="AI3013" s="122">
        <v>0</v>
      </c>
      <c r="AJ3013" s="122">
        <v>0</v>
      </c>
      <c r="AK3013" s="122">
        <v>0</v>
      </c>
      <c r="AL3013" s="122">
        <v>0</v>
      </c>
    </row>
    <row r="3014" spans="1:38" hidden="1" x14ac:dyDescent="0.25">
      <c r="A3014" s="122" t="s">
        <v>2046</v>
      </c>
      <c r="B3014" s="122">
        <v>1</v>
      </c>
      <c r="C3014" s="122" t="s">
        <v>2237</v>
      </c>
      <c r="D3014" s="122" t="s">
        <v>2152</v>
      </c>
      <c r="E3014" s="122">
        <v>55</v>
      </c>
      <c r="F3014" s="122">
        <v>1.0626223916000001E-3</v>
      </c>
      <c r="G3014" s="122">
        <v>1.3282779888000001E-3</v>
      </c>
      <c r="H3014" s="122">
        <v>1.8595891859999999E-3</v>
      </c>
      <c r="I3014" s="122">
        <v>1.8595891859999999E-3</v>
      </c>
      <c r="J3014" s="122">
        <v>2.1252447832000002E-3</v>
      </c>
      <c r="K3014" s="122">
        <v>2.6565559804E-3</v>
      </c>
      <c r="L3014" s="122">
        <v>2.6565559804E-3</v>
      </c>
      <c r="M3014" s="122">
        <v>2.6565559804E-3</v>
      </c>
      <c r="N3014" s="122">
        <v>2.6565559804E-3</v>
      </c>
      <c r="O3014" s="122">
        <v>3.1878671748E-3</v>
      </c>
      <c r="P3014" s="122">
        <v>3.1878671748E-3</v>
      </c>
      <c r="Q3014" s="122">
        <v>3.1878671748E-3</v>
      </c>
      <c r="R3014" s="122">
        <v>3.1878671748E-3</v>
      </c>
      <c r="S3014" s="122">
        <v>3.1878671748E-3</v>
      </c>
      <c r="T3014" s="122">
        <v>3.1878671748E-3</v>
      </c>
      <c r="U3014" s="122">
        <v>3.1878671748E-3</v>
      </c>
      <c r="V3014" s="122">
        <v>3.4535227747999999E-3</v>
      </c>
      <c r="W3014" s="122">
        <v>3.4535227747999999E-3</v>
      </c>
      <c r="X3014" s="122">
        <v>4.2504895664000003E-3</v>
      </c>
      <c r="Y3014" s="122">
        <v>4.7818007636000002E-3</v>
      </c>
      <c r="Z3014" s="122">
        <v>5.0474563607999998E-3</v>
      </c>
      <c r="AA3014" s="122">
        <v>6.9070455467999999E-3</v>
      </c>
      <c r="AB3014" s="122">
        <v>7.4383567439999998E-3</v>
      </c>
      <c r="AC3014" s="122">
        <v>1.0094912724399999E-2</v>
      </c>
      <c r="AD3014" s="122">
        <v>1.1157535115999999E-2</v>
      </c>
      <c r="AE3014" s="122">
        <v>1.3481929792799999E-2</v>
      </c>
      <c r="AF3014" s="122">
        <v>1.23666098192E-2</v>
      </c>
      <c r="AG3014" s="122">
        <v>1.12398265504E-2</v>
      </c>
      <c r="AH3014" s="122">
        <v>1.13040166092E-2</v>
      </c>
      <c r="AI3014" s="122">
        <v>1.11771373952E-2</v>
      </c>
      <c r="AJ3014" s="122">
        <v>1.11771373952E-2</v>
      </c>
      <c r="AK3014" s="122">
        <v>1.11771373952E-2</v>
      </c>
      <c r="AL3014" s="122">
        <v>0</v>
      </c>
    </row>
    <row r="3015" spans="1:38" hidden="1" x14ac:dyDescent="0.25">
      <c r="A3015" s="122" t="s">
        <v>2046</v>
      </c>
      <c r="B3015" s="122">
        <v>1</v>
      </c>
      <c r="C3015" s="122" t="s">
        <v>2237</v>
      </c>
      <c r="D3015" s="122" t="s">
        <v>2153</v>
      </c>
      <c r="E3015" s="122">
        <v>55</v>
      </c>
      <c r="F3015" s="122">
        <v>2.5975214019999999E-3</v>
      </c>
      <c r="G3015" s="122">
        <v>3.2469017532000002E-3</v>
      </c>
      <c r="H3015" s="122">
        <v>4.5456624556000002E-3</v>
      </c>
      <c r="I3015" s="122">
        <v>4.5456624556000002E-3</v>
      </c>
      <c r="J3015" s="122">
        <v>5.1950428039999998E-3</v>
      </c>
      <c r="K3015" s="122">
        <v>6.4938035064000003E-3</v>
      </c>
      <c r="L3015" s="122">
        <v>6.4938035064000003E-3</v>
      </c>
      <c r="M3015" s="122">
        <v>6.4938035064000003E-3</v>
      </c>
      <c r="N3015" s="122">
        <v>6.4938035064000003E-3</v>
      </c>
      <c r="O3015" s="122">
        <v>7.7925642060000001E-3</v>
      </c>
      <c r="P3015" s="122">
        <v>7.7925642060000001E-3</v>
      </c>
      <c r="Q3015" s="122">
        <v>7.7925642060000001E-3</v>
      </c>
      <c r="R3015" s="122">
        <v>7.7925642060000001E-3</v>
      </c>
      <c r="S3015" s="122">
        <v>7.7925642060000001E-3</v>
      </c>
      <c r="T3015" s="122">
        <v>7.7925642060000001E-3</v>
      </c>
      <c r="U3015" s="122">
        <v>7.7925642060000001E-3</v>
      </c>
      <c r="V3015" s="122">
        <v>8.4419445571999995E-3</v>
      </c>
      <c r="W3015" s="122">
        <v>8.4419445571999995E-3</v>
      </c>
      <c r="X3015" s="122">
        <v>1.0390085610799999E-2</v>
      </c>
      <c r="Y3015" s="122">
        <v>1.16888463104E-2</v>
      </c>
      <c r="Z3015" s="122">
        <v>1.2338226661599999E-2</v>
      </c>
      <c r="AA3015" s="122">
        <v>1.6883889117199999E-2</v>
      </c>
      <c r="AB3015" s="122">
        <v>1.8182649816800001E-2</v>
      </c>
      <c r="AC3015" s="122">
        <v>2.4676453323199999E-2</v>
      </c>
      <c r="AD3015" s="122">
        <v>2.72739747252E-2</v>
      </c>
      <c r="AE3015" s="122">
        <v>3.2955828379599997E-2</v>
      </c>
      <c r="AF3015" s="122">
        <v>3.0229490670400001E-2</v>
      </c>
      <c r="AG3015" s="122">
        <v>2.74751315664E-2</v>
      </c>
      <c r="AH3015" s="122">
        <v>2.76320405984E-2</v>
      </c>
      <c r="AI3015" s="122">
        <v>2.7321891407999999E-2</v>
      </c>
      <c r="AJ3015" s="122">
        <v>2.7321891407999999E-2</v>
      </c>
      <c r="AK3015" s="122">
        <v>2.7321891407999999E-2</v>
      </c>
      <c r="AL3015" s="122">
        <v>0</v>
      </c>
    </row>
    <row r="3016" spans="1:38" hidden="1" x14ac:dyDescent="0.25">
      <c r="A3016" s="122" t="s">
        <v>2046</v>
      </c>
      <c r="B3016" s="122">
        <v>1</v>
      </c>
      <c r="C3016" s="122" t="s">
        <v>2237</v>
      </c>
      <c r="D3016" s="122" t="s">
        <v>2154</v>
      </c>
      <c r="E3016" s="122">
        <v>55</v>
      </c>
      <c r="F3016" s="122">
        <v>0</v>
      </c>
      <c r="G3016" s="122">
        <v>0</v>
      </c>
      <c r="H3016" s="122">
        <v>0</v>
      </c>
      <c r="I3016" s="122">
        <v>0</v>
      </c>
      <c r="J3016" s="122">
        <v>0</v>
      </c>
      <c r="K3016" s="122">
        <v>0</v>
      </c>
      <c r="L3016" s="122">
        <v>0</v>
      </c>
      <c r="M3016" s="122">
        <v>0</v>
      </c>
      <c r="N3016" s="122">
        <v>0</v>
      </c>
      <c r="O3016" s="122">
        <v>0</v>
      </c>
      <c r="P3016" s="122">
        <v>0</v>
      </c>
      <c r="Q3016" s="122">
        <v>0</v>
      </c>
      <c r="R3016" s="122">
        <v>0</v>
      </c>
      <c r="S3016" s="122">
        <v>0</v>
      </c>
      <c r="T3016" s="122">
        <v>0</v>
      </c>
      <c r="U3016" s="122">
        <v>0</v>
      </c>
      <c r="V3016" s="122">
        <v>0</v>
      </c>
      <c r="W3016" s="122">
        <v>0</v>
      </c>
      <c r="X3016" s="122">
        <v>0</v>
      </c>
      <c r="Y3016" s="122">
        <v>0</v>
      </c>
      <c r="Z3016" s="122">
        <v>0</v>
      </c>
      <c r="AA3016" s="122">
        <v>0</v>
      </c>
      <c r="AB3016" s="122">
        <v>0</v>
      </c>
      <c r="AC3016" s="122">
        <v>0</v>
      </c>
      <c r="AD3016" s="122">
        <v>0</v>
      </c>
      <c r="AE3016" s="122">
        <v>0</v>
      </c>
      <c r="AF3016" s="122">
        <v>0</v>
      </c>
      <c r="AG3016" s="122">
        <v>0</v>
      </c>
      <c r="AH3016" s="122">
        <v>0</v>
      </c>
      <c r="AI3016" s="122">
        <v>0</v>
      </c>
      <c r="AJ3016" s="122">
        <v>0</v>
      </c>
      <c r="AK3016" s="122">
        <v>0</v>
      </c>
      <c r="AL3016" s="122">
        <v>0</v>
      </c>
    </row>
    <row r="3017" spans="1:38" hidden="1" x14ac:dyDescent="0.25">
      <c r="A3017" s="122" t="s">
        <v>2046</v>
      </c>
      <c r="B3017" s="122">
        <v>1</v>
      </c>
      <c r="C3017" s="122" t="s">
        <v>2237</v>
      </c>
      <c r="D3017" s="122" t="s">
        <v>2155</v>
      </c>
      <c r="E3017" s="122">
        <v>55</v>
      </c>
      <c r="F3017" s="122">
        <v>4.1324204039999999E-4</v>
      </c>
      <c r="G3017" s="122">
        <v>5.1655255120000001E-4</v>
      </c>
      <c r="H3017" s="122">
        <v>7.2317357279999995E-4</v>
      </c>
      <c r="I3017" s="122">
        <v>7.2317357279999995E-4</v>
      </c>
      <c r="J3017" s="122">
        <v>8.2648408360000002E-4</v>
      </c>
      <c r="K3017" s="122">
        <v>1.0331051024E-3</v>
      </c>
      <c r="L3017" s="122">
        <v>1.0331051024E-3</v>
      </c>
      <c r="M3017" s="122">
        <v>1.0331051024E-3</v>
      </c>
      <c r="N3017" s="122">
        <v>1.0331051024E-3</v>
      </c>
      <c r="O3017" s="122">
        <v>1.239726124E-3</v>
      </c>
      <c r="P3017" s="122">
        <v>1.239726124E-3</v>
      </c>
      <c r="Q3017" s="122">
        <v>1.239726124E-3</v>
      </c>
      <c r="R3017" s="122">
        <v>1.239726124E-3</v>
      </c>
      <c r="S3017" s="122">
        <v>1.239726124E-3</v>
      </c>
      <c r="T3017" s="122">
        <v>1.239726124E-3</v>
      </c>
      <c r="U3017" s="122">
        <v>1.239726124E-3</v>
      </c>
      <c r="V3017" s="122">
        <v>1.3430366348E-3</v>
      </c>
      <c r="W3017" s="122">
        <v>1.3430366348E-3</v>
      </c>
      <c r="X3017" s="122">
        <v>1.6529681644E-3</v>
      </c>
      <c r="Y3017" s="122">
        <v>1.8595891859999999E-3</v>
      </c>
      <c r="Z3017" s="122">
        <v>1.9628996967999998E-3</v>
      </c>
      <c r="AA3017" s="122">
        <v>2.6860732696000001E-3</v>
      </c>
      <c r="AB3017" s="122">
        <v>2.8926942884E-3</v>
      </c>
      <c r="AC3017" s="122">
        <v>3.9257993935999996E-3</v>
      </c>
      <c r="AD3017" s="122">
        <v>4.3390414340000001E-3</v>
      </c>
      <c r="AE3017" s="122">
        <v>5.2429726972000002E-3</v>
      </c>
      <c r="AF3017" s="122">
        <v>4.8092371516E-3</v>
      </c>
      <c r="AG3017" s="122">
        <v>4.3710436587999996E-3</v>
      </c>
      <c r="AH3017" s="122">
        <v>4.3960064595999996E-3</v>
      </c>
      <c r="AI3017" s="122">
        <v>4.3466645431999998E-3</v>
      </c>
      <c r="AJ3017" s="122">
        <v>4.3466645431999998E-3</v>
      </c>
      <c r="AK3017" s="122">
        <v>4.3466645431999998E-3</v>
      </c>
      <c r="AL3017" s="122">
        <v>0</v>
      </c>
    </row>
    <row r="3018" spans="1:38" hidden="1" x14ac:dyDescent="0.25">
      <c r="A3018" s="122" t="s">
        <v>2046</v>
      </c>
      <c r="B3018" s="122">
        <v>1</v>
      </c>
      <c r="C3018" s="122" t="s">
        <v>2237</v>
      </c>
      <c r="D3018" s="122" t="s">
        <v>2156</v>
      </c>
      <c r="E3018" s="122">
        <v>55</v>
      </c>
      <c r="F3018" s="122">
        <v>5.3131119719999995E-4</v>
      </c>
      <c r="G3018" s="122">
        <v>6.6413899440000005E-4</v>
      </c>
      <c r="H3018" s="122">
        <v>9.2979459159999995E-4</v>
      </c>
      <c r="I3018" s="122">
        <v>9.2979459159999995E-4</v>
      </c>
      <c r="J3018" s="122">
        <v>1.0626223916000001E-3</v>
      </c>
      <c r="K3018" s="122">
        <v>1.3282779888000001E-3</v>
      </c>
      <c r="L3018" s="122">
        <v>1.3282779888000001E-3</v>
      </c>
      <c r="M3018" s="122">
        <v>1.3282779888000001E-3</v>
      </c>
      <c r="N3018" s="122">
        <v>1.3282779888000001E-3</v>
      </c>
      <c r="O3018" s="122">
        <v>1.5939335887999999E-3</v>
      </c>
      <c r="P3018" s="122">
        <v>1.5939335887999999E-3</v>
      </c>
      <c r="Q3018" s="122">
        <v>1.5939335887999999E-3</v>
      </c>
      <c r="R3018" s="122">
        <v>1.5939335887999999E-3</v>
      </c>
      <c r="S3018" s="122">
        <v>1.5939335887999999E-3</v>
      </c>
      <c r="T3018" s="122">
        <v>1.5939335887999999E-3</v>
      </c>
      <c r="U3018" s="122">
        <v>1.5939335887999999E-3</v>
      </c>
      <c r="V3018" s="122">
        <v>1.726761386E-3</v>
      </c>
      <c r="W3018" s="122">
        <v>1.726761386E-3</v>
      </c>
      <c r="X3018" s="122">
        <v>2.1252447832000002E-3</v>
      </c>
      <c r="Y3018" s="122">
        <v>2.3909003804000002E-3</v>
      </c>
      <c r="Z3018" s="122">
        <v>2.5237281803999999E-3</v>
      </c>
      <c r="AA3018" s="122">
        <v>3.4535227747999999E-3</v>
      </c>
      <c r="AB3018" s="122">
        <v>3.7191783719999999E-3</v>
      </c>
      <c r="AC3018" s="122">
        <v>5.0474563607999998E-3</v>
      </c>
      <c r="AD3018" s="122">
        <v>5.5787675579999996E-3</v>
      </c>
      <c r="AE3018" s="122">
        <v>6.7409648963999997E-3</v>
      </c>
      <c r="AF3018" s="122">
        <v>6.1833049096000001E-3</v>
      </c>
      <c r="AG3018" s="122">
        <v>5.6199132751999998E-3</v>
      </c>
      <c r="AH3018" s="122">
        <v>5.6520083031999999E-3</v>
      </c>
      <c r="AI3018" s="122">
        <v>5.5885686975999998E-3</v>
      </c>
      <c r="AJ3018" s="122">
        <v>5.5885686975999998E-3</v>
      </c>
      <c r="AK3018" s="122">
        <v>5.5885686975999998E-3</v>
      </c>
      <c r="AL3018" s="122">
        <v>0</v>
      </c>
    </row>
    <row r="3019" spans="1:38" hidden="1" x14ac:dyDescent="0.25">
      <c r="A3019" s="122" t="s">
        <v>2046</v>
      </c>
      <c r="B3019" s="122">
        <v>1</v>
      </c>
      <c r="C3019" s="122" t="s">
        <v>2237</v>
      </c>
      <c r="D3019" s="122" t="s">
        <v>2178</v>
      </c>
      <c r="E3019" s="122">
        <v>55</v>
      </c>
      <c r="F3019" s="122">
        <v>0</v>
      </c>
      <c r="G3019" s="122">
        <v>0</v>
      </c>
      <c r="H3019" s="122">
        <v>0</v>
      </c>
      <c r="I3019" s="122">
        <v>0</v>
      </c>
      <c r="J3019" s="122">
        <v>0</v>
      </c>
      <c r="K3019" s="122">
        <v>0</v>
      </c>
      <c r="L3019" s="122">
        <v>0</v>
      </c>
      <c r="M3019" s="122">
        <v>0</v>
      </c>
      <c r="N3019" s="122">
        <v>0</v>
      </c>
      <c r="O3019" s="122">
        <v>0</v>
      </c>
      <c r="P3019" s="122">
        <v>0</v>
      </c>
      <c r="Q3019" s="122">
        <v>0</v>
      </c>
      <c r="R3019" s="122">
        <v>0</v>
      </c>
      <c r="S3019" s="122">
        <v>0</v>
      </c>
      <c r="T3019" s="122">
        <v>0</v>
      </c>
      <c r="U3019" s="122">
        <v>0</v>
      </c>
      <c r="V3019" s="122">
        <v>0</v>
      </c>
      <c r="W3019" s="122">
        <v>0</v>
      </c>
      <c r="X3019" s="122">
        <v>0</v>
      </c>
      <c r="Y3019" s="122">
        <v>0</v>
      </c>
      <c r="Z3019" s="122">
        <v>0</v>
      </c>
      <c r="AA3019" s="122">
        <v>0</v>
      </c>
      <c r="AB3019" s="122">
        <v>0</v>
      </c>
      <c r="AC3019" s="122">
        <v>0</v>
      </c>
      <c r="AD3019" s="122">
        <v>0</v>
      </c>
      <c r="AE3019" s="122">
        <v>0</v>
      </c>
      <c r="AF3019" s="122">
        <v>0</v>
      </c>
      <c r="AG3019" s="122">
        <v>0</v>
      </c>
      <c r="AH3019" s="122">
        <v>0</v>
      </c>
      <c r="AI3019" s="122">
        <v>0</v>
      </c>
      <c r="AJ3019" s="122">
        <v>0</v>
      </c>
      <c r="AK3019" s="122">
        <v>0</v>
      </c>
      <c r="AL3019" s="122">
        <v>0</v>
      </c>
    </row>
    <row r="3020" spans="1:38" hidden="1" x14ac:dyDescent="0.25">
      <c r="A3020" s="122" t="s">
        <v>2046</v>
      </c>
      <c r="B3020" s="122">
        <v>1</v>
      </c>
      <c r="C3020" s="122" t="s">
        <v>2237</v>
      </c>
      <c r="D3020" s="122" t="s">
        <v>2212</v>
      </c>
      <c r="E3020" s="122">
        <v>55</v>
      </c>
      <c r="F3020" s="122">
        <v>0</v>
      </c>
      <c r="G3020" s="122">
        <v>0</v>
      </c>
      <c r="H3020" s="122">
        <v>0</v>
      </c>
      <c r="I3020" s="122">
        <v>0</v>
      </c>
      <c r="J3020" s="122">
        <v>0</v>
      </c>
      <c r="K3020" s="122">
        <v>0</v>
      </c>
      <c r="L3020" s="122">
        <v>0</v>
      </c>
      <c r="M3020" s="122">
        <v>0</v>
      </c>
      <c r="N3020" s="122">
        <v>0</v>
      </c>
      <c r="O3020" s="122">
        <v>0</v>
      </c>
      <c r="P3020" s="122">
        <v>0</v>
      </c>
      <c r="Q3020" s="122">
        <v>0</v>
      </c>
      <c r="R3020" s="122">
        <v>0</v>
      </c>
      <c r="S3020" s="122">
        <v>0</v>
      </c>
      <c r="T3020" s="122">
        <v>0</v>
      </c>
      <c r="U3020" s="122">
        <v>0</v>
      </c>
      <c r="V3020" s="122">
        <v>0</v>
      </c>
      <c r="W3020" s="122">
        <v>0</v>
      </c>
      <c r="X3020" s="122">
        <v>0</v>
      </c>
      <c r="Y3020" s="122">
        <v>0</v>
      </c>
      <c r="Z3020" s="122">
        <v>0</v>
      </c>
      <c r="AA3020" s="122">
        <v>0</v>
      </c>
      <c r="AB3020" s="122">
        <v>0</v>
      </c>
      <c r="AC3020" s="122">
        <v>0</v>
      </c>
      <c r="AD3020" s="122">
        <v>0</v>
      </c>
      <c r="AE3020" s="122">
        <v>0</v>
      </c>
      <c r="AF3020" s="122">
        <v>0</v>
      </c>
      <c r="AG3020" s="122">
        <v>0</v>
      </c>
      <c r="AH3020" s="122">
        <v>0</v>
      </c>
      <c r="AI3020" s="122">
        <v>0</v>
      </c>
      <c r="AJ3020" s="122">
        <v>0</v>
      </c>
      <c r="AK3020" s="122">
        <v>0</v>
      </c>
      <c r="AL3020" s="122">
        <v>0</v>
      </c>
    </row>
    <row r="3021" spans="1:38" hidden="1" x14ac:dyDescent="0.25">
      <c r="A3021" s="122" t="s">
        <v>2046</v>
      </c>
      <c r="B3021" s="122">
        <v>1</v>
      </c>
      <c r="C3021" s="122" t="s">
        <v>2237</v>
      </c>
      <c r="D3021" s="122" t="s">
        <v>2157</v>
      </c>
      <c r="E3021" s="122">
        <v>55</v>
      </c>
      <c r="F3021" s="122">
        <v>5.9034578399999998E-5</v>
      </c>
      <c r="G3021" s="122">
        <v>7.3793221600000004E-5</v>
      </c>
      <c r="H3021" s="122">
        <v>1.0331051080000001E-4</v>
      </c>
      <c r="I3021" s="122">
        <v>1.0331051080000001E-4</v>
      </c>
      <c r="J3021" s="122">
        <v>1.1806915400000001E-4</v>
      </c>
      <c r="K3021" s="122">
        <v>1.4758644320000001E-4</v>
      </c>
      <c r="L3021" s="122">
        <v>1.4758644320000001E-4</v>
      </c>
      <c r="M3021" s="122">
        <v>1.4758644320000001E-4</v>
      </c>
      <c r="N3021" s="122">
        <v>1.4758644320000001E-4</v>
      </c>
      <c r="O3021" s="122">
        <v>1.7710373240000001E-4</v>
      </c>
      <c r="P3021" s="122">
        <v>1.7710373240000001E-4</v>
      </c>
      <c r="Q3021" s="122">
        <v>1.7710373240000001E-4</v>
      </c>
      <c r="R3021" s="122">
        <v>1.7710373240000001E-4</v>
      </c>
      <c r="S3021" s="122">
        <v>1.7710373240000001E-4</v>
      </c>
      <c r="T3021" s="122">
        <v>1.7710373240000001E-4</v>
      </c>
      <c r="U3021" s="122">
        <v>1.7710373240000001E-4</v>
      </c>
      <c r="V3021" s="122">
        <v>1.918623756E-4</v>
      </c>
      <c r="W3021" s="122">
        <v>1.918623756E-4</v>
      </c>
      <c r="X3021" s="122">
        <v>2.3613830800000001E-4</v>
      </c>
      <c r="Y3021" s="122">
        <v>2.6565559720000001E-4</v>
      </c>
      <c r="Z3021" s="122">
        <v>2.804142432E-4</v>
      </c>
      <c r="AA3021" s="122">
        <v>3.8372475400000002E-4</v>
      </c>
      <c r="AB3021" s="122">
        <v>4.1324204039999999E-4</v>
      </c>
      <c r="AC3021" s="122">
        <v>5.6082848359999998E-4</v>
      </c>
      <c r="AD3021" s="122">
        <v>6.1986306199999998E-4</v>
      </c>
      <c r="AE3021" s="122">
        <v>7.4899609960000005E-4</v>
      </c>
      <c r="AF3021" s="122">
        <v>6.8703387760000003E-4</v>
      </c>
      <c r="AG3021" s="122">
        <v>6.2443480959999999E-4</v>
      </c>
      <c r="AH3021" s="122">
        <v>6.2800092320000004E-4</v>
      </c>
      <c r="AI3021" s="122">
        <v>6.209520772E-4</v>
      </c>
      <c r="AJ3021" s="122">
        <v>6.209520772E-4</v>
      </c>
      <c r="AK3021" s="122">
        <v>6.209520772E-4</v>
      </c>
      <c r="AL3021" s="122">
        <v>0</v>
      </c>
    </row>
    <row r="3022" spans="1:38" hidden="1" x14ac:dyDescent="0.25">
      <c r="A3022" s="122" t="s">
        <v>2046</v>
      </c>
      <c r="B3022" s="122">
        <v>1</v>
      </c>
      <c r="C3022" s="122" t="s">
        <v>2237</v>
      </c>
      <c r="D3022" s="122" t="s">
        <v>2158</v>
      </c>
      <c r="E3022" s="122">
        <v>55</v>
      </c>
      <c r="F3022" s="122">
        <v>0</v>
      </c>
      <c r="G3022" s="122">
        <v>0</v>
      </c>
      <c r="H3022" s="122">
        <v>0</v>
      </c>
      <c r="I3022" s="122">
        <v>0</v>
      </c>
      <c r="J3022" s="122">
        <v>0</v>
      </c>
      <c r="K3022" s="122">
        <v>0</v>
      </c>
      <c r="L3022" s="122">
        <v>0</v>
      </c>
      <c r="M3022" s="122">
        <v>0</v>
      </c>
      <c r="N3022" s="122">
        <v>0</v>
      </c>
      <c r="O3022" s="122">
        <v>0</v>
      </c>
      <c r="P3022" s="122">
        <v>0</v>
      </c>
      <c r="Q3022" s="122">
        <v>0</v>
      </c>
      <c r="R3022" s="122">
        <v>0</v>
      </c>
      <c r="S3022" s="122">
        <v>0</v>
      </c>
      <c r="T3022" s="122">
        <v>0</v>
      </c>
      <c r="U3022" s="122">
        <v>0</v>
      </c>
      <c r="V3022" s="122">
        <v>0</v>
      </c>
      <c r="W3022" s="122">
        <v>0</v>
      </c>
      <c r="X3022" s="122">
        <v>0</v>
      </c>
      <c r="Y3022" s="122">
        <v>0</v>
      </c>
      <c r="Z3022" s="122">
        <v>0</v>
      </c>
      <c r="AA3022" s="122">
        <v>0</v>
      </c>
      <c r="AB3022" s="122">
        <v>0</v>
      </c>
      <c r="AC3022" s="122">
        <v>0</v>
      </c>
      <c r="AD3022" s="122">
        <v>0</v>
      </c>
      <c r="AE3022" s="122">
        <v>0</v>
      </c>
      <c r="AF3022" s="122">
        <v>0</v>
      </c>
      <c r="AG3022" s="122">
        <v>0</v>
      </c>
      <c r="AH3022" s="122">
        <v>0</v>
      </c>
      <c r="AI3022" s="122">
        <v>0</v>
      </c>
      <c r="AJ3022" s="122">
        <v>0</v>
      </c>
      <c r="AK3022" s="122">
        <v>0</v>
      </c>
      <c r="AL3022" s="122">
        <v>0</v>
      </c>
    </row>
    <row r="3023" spans="1:38" hidden="1" x14ac:dyDescent="0.25">
      <c r="A3023" s="122" t="s">
        <v>2046</v>
      </c>
      <c r="B3023" s="122">
        <v>1</v>
      </c>
      <c r="C3023" s="122" t="s">
        <v>2237</v>
      </c>
      <c r="D3023" s="122" t="s">
        <v>2159</v>
      </c>
      <c r="E3023" s="122">
        <v>55</v>
      </c>
      <c r="F3023" s="122">
        <v>0</v>
      </c>
      <c r="G3023" s="122">
        <v>0</v>
      </c>
      <c r="H3023" s="122">
        <v>0</v>
      </c>
      <c r="I3023" s="122">
        <v>0</v>
      </c>
      <c r="J3023" s="122">
        <v>0</v>
      </c>
      <c r="K3023" s="122">
        <v>0</v>
      </c>
      <c r="L3023" s="122">
        <v>0</v>
      </c>
      <c r="M3023" s="122">
        <v>0</v>
      </c>
      <c r="N3023" s="122">
        <v>0</v>
      </c>
      <c r="O3023" s="122">
        <v>0</v>
      </c>
      <c r="P3023" s="122">
        <v>0</v>
      </c>
      <c r="Q3023" s="122">
        <v>0</v>
      </c>
      <c r="R3023" s="122">
        <v>0</v>
      </c>
      <c r="S3023" s="122">
        <v>0</v>
      </c>
      <c r="T3023" s="122">
        <v>0</v>
      </c>
      <c r="U3023" s="122">
        <v>0</v>
      </c>
      <c r="V3023" s="122">
        <v>0</v>
      </c>
      <c r="W3023" s="122">
        <v>0</v>
      </c>
      <c r="X3023" s="122">
        <v>0</v>
      </c>
      <c r="Y3023" s="122">
        <v>0</v>
      </c>
      <c r="Z3023" s="122">
        <v>0</v>
      </c>
      <c r="AA3023" s="122">
        <v>0</v>
      </c>
      <c r="AB3023" s="122">
        <v>0</v>
      </c>
      <c r="AC3023" s="122">
        <v>0</v>
      </c>
      <c r="AD3023" s="122">
        <v>0</v>
      </c>
      <c r="AE3023" s="122">
        <v>0</v>
      </c>
      <c r="AF3023" s="122">
        <v>0</v>
      </c>
      <c r="AG3023" s="122">
        <v>0</v>
      </c>
      <c r="AH3023" s="122">
        <v>0</v>
      </c>
      <c r="AI3023" s="122">
        <v>0</v>
      </c>
      <c r="AJ3023" s="122">
        <v>0</v>
      </c>
      <c r="AK3023" s="122">
        <v>0</v>
      </c>
      <c r="AL3023" s="122">
        <v>0</v>
      </c>
    </row>
    <row r="3024" spans="1:38" hidden="1" x14ac:dyDescent="0.25">
      <c r="A3024" s="122" t="s">
        <v>2046</v>
      </c>
      <c r="B3024" s="122">
        <v>1</v>
      </c>
      <c r="C3024" s="122" t="s">
        <v>2237</v>
      </c>
      <c r="D3024" s="122" t="s">
        <v>2160</v>
      </c>
      <c r="E3024" s="122">
        <v>55</v>
      </c>
      <c r="F3024" s="122">
        <v>2.3613830800000001E-4</v>
      </c>
      <c r="G3024" s="122">
        <v>2.9517288640000002E-4</v>
      </c>
      <c r="H3024" s="122">
        <v>4.1324204039999999E-4</v>
      </c>
      <c r="I3024" s="122">
        <v>4.1324204039999999E-4</v>
      </c>
      <c r="J3024" s="122">
        <v>4.722766188E-4</v>
      </c>
      <c r="K3024" s="122">
        <v>5.9034577280000003E-4</v>
      </c>
      <c r="L3024" s="122">
        <v>5.9034577280000003E-4</v>
      </c>
      <c r="M3024" s="122">
        <v>5.9034577280000003E-4</v>
      </c>
      <c r="N3024" s="122">
        <v>5.9034577280000003E-4</v>
      </c>
      <c r="O3024" s="122">
        <v>7.0841492680000001E-4</v>
      </c>
      <c r="P3024" s="122">
        <v>7.0841492680000001E-4</v>
      </c>
      <c r="Q3024" s="122">
        <v>7.0841492680000001E-4</v>
      </c>
      <c r="R3024" s="122">
        <v>7.0841492680000001E-4</v>
      </c>
      <c r="S3024" s="122">
        <v>7.0841492680000001E-4</v>
      </c>
      <c r="T3024" s="122">
        <v>7.0841492680000001E-4</v>
      </c>
      <c r="U3024" s="122">
        <v>7.0841492680000001E-4</v>
      </c>
      <c r="V3024" s="122">
        <v>7.6744950520000002E-4</v>
      </c>
      <c r="W3024" s="122">
        <v>7.6744950520000002E-4</v>
      </c>
      <c r="X3024" s="122">
        <v>9.445532376E-4</v>
      </c>
      <c r="Y3024" s="122">
        <v>1.0626223916000001E-3</v>
      </c>
      <c r="Z3024" s="122">
        <v>1.12165697E-3</v>
      </c>
      <c r="AA3024" s="122">
        <v>1.5348990104E-3</v>
      </c>
      <c r="AB3024" s="122">
        <v>1.6529681644E-3</v>
      </c>
      <c r="AC3024" s="122">
        <v>2.2433139372000001E-3</v>
      </c>
      <c r="AD3024" s="122">
        <v>2.4794522479999999E-3</v>
      </c>
      <c r="AE3024" s="122">
        <v>2.9959843984000002E-3</v>
      </c>
      <c r="AF3024" s="122">
        <v>2.7481355160000002E-3</v>
      </c>
      <c r="AG3024" s="122">
        <v>2.4977392327999999E-3</v>
      </c>
      <c r="AH3024" s="122">
        <v>2.5120036899999999E-3</v>
      </c>
      <c r="AI3024" s="122">
        <v>2.4838083088E-3</v>
      </c>
      <c r="AJ3024" s="122">
        <v>2.4838083088E-3</v>
      </c>
      <c r="AK3024" s="122">
        <v>2.4838083088E-3</v>
      </c>
      <c r="AL3024" s="122">
        <v>0</v>
      </c>
    </row>
    <row r="3025" spans="1:38" hidden="1" x14ac:dyDescent="0.25">
      <c r="A3025" s="122" t="s">
        <v>2046</v>
      </c>
      <c r="B3025" s="122">
        <v>1</v>
      </c>
      <c r="C3025" s="122" t="s">
        <v>2237</v>
      </c>
      <c r="D3025" s="122" t="s">
        <v>2161</v>
      </c>
      <c r="E3025" s="122">
        <v>55</v>
      </c>
      <c r="F3025" s="122">
        <v>2.9517288640000002E-4</v>
      </c>
      <c r="G3025" s="122">
        <v>3.6896610799999998E-4</v>
      </c>
      <c r="H3025" s="122">
        <v>5.1655255120000001E-4</v>
      </c>
      <c r="I3025" s="122">
        <v>5.1655255120000001E-4</v>
      </c>
      <c r="J3025" s="122">
        <v>5.9034577280000003E-4</v>
      </c>
      <c r="K3025" s="122">
        <v>7.3793221599999996E-4</v>
      </c>
      <c r="L3025" s="122">
        <v>7.3793221599999996E-4</v>
      </c>
      <c r="M3025" s="122">
        <v>7.3793221599999996E-4</v>
      </c>
      <c r="N3025" s="122">
        <v>7.3793221599999996E-4</v>
      </c>
      <c r="O3025" s="122">
        <v>8.8551865919999999E-4</v>
      </c>
      <c r="P3025" s="122">
        <v>8.8551865919999999E-4</v>
      </c>
      <c r="Q3025" s="122">
        <v>8.8551865919999999E-4</v>
      </c>
      <c r="R3025" s="122">
        <v>8.8551865919999999E-4</v>
      </c>
      <c r="S3025" s="122">
        <v>8.8551865919999999E-4</v>
      </c>
      <c r="T3025" s="122">
        <v>8.8551865919999999E-4</v>
      </c>
      <c r="U3025" s="122">
        <v>8.8551865919999999E-4</v>
      </c>
      <c r="V3025" s="122">
        <v>9.5931188080000001E-4</v>
      </c>
      <c r="W3025" s="122">
        <v>9.5931188080000001E-4</v>
      </c>
      <c r="X3025" s="122">
        <v>1.1806915456000001E-3</v>
      </c>
      <c r="Y3025" s="122">
        <v>1.3282779888000001E-3</v>
      </c>
      <c r="Z3025" s="122">
        <v>1.4020712103999999E-3</v>
      </c>
      <c r="AA3025" s="122">
        <v>1.9186237644000001E-3</v>
      </c>
      <c r="AB3025" s="122">
        <v>2.0662102075999999E-3</v>
      </c>
      <c r="AC3025" s="122">
        <v>2.8041424236E-3</v>
      </c>
      <c r="AD3025" s="122">
        <v>3.0993153100000001E-3</v>
      </c>
      <c r="AE3025" s="122">
        <v>3.7449804979999999E-3</v>
      </c>
      <c r="AF3025" s="122">
        <v>3.4351693935999999E-3</v>
      </c>
      <c r="AG3025" s="122">
        <v>3.1221740423999999E-3</v>
      </c>
      <c r="AH3025" s="122">
        <v>3.1400046132E-3</v>
      </c>
      <c r="AI3025" s="122">
        <v>3.104760386E-3</v>
      </c>
      <c r="AJ3025" s="122">
        <v>3.104760386E-3</v>
      </c>
      <c r="AK3025" s="122">
        <v>3.104760386E-3</v>
      </c>
      <c r="AL3025" s="122">
        <v>0</v>
      </c>
    </row>
    <row r="3026" spans="1:38" hidden="1" x14ac:dyDescent="0.25">
      <c r="A3026" s="122" t="s">
        <v>2046</v>
      </c>
      <c r="B3026" s="122">
        <v>1</v>
      </c>
      <c r="C3026" s="122" t="s">
        <v>2237</v>
      </c>
      <c r="D3026" s="122" t="s">
        <v>2162</v>
      </c>
      <c r="E3026" s="122">
        <v>55</v>
      </c>
      <c r="F3026" s="122">
        <v>0</v>
      </c>
      <c r="G3026" s="122">
        <v>0</v>
      </c>
      <c r="H3026" s="122">
        <v>0</v>
      </c>
      <c r="I3026" s="122">
        <v>0</v>
      </c>
      <c r="J3026" s="122">
        <v>0</v>
      </c>
      <c r="K3026" s="122">
        <v>0</v>
      </c>
      <c r="L3026" s="122">
        <v>0</v>
      </c>
      <c r="M3026" s="122">
        <v>0</v>
      </c>
      <c r="N3026" s="122">
        <v>0</v>
      </c>
      <c r="O3026" s="122">
        <v>0</v>
      </c>
      <c r="P3026" s="122">
        <v>0</v>
      </c>
      <c r="Q3026" s="122">
        <v>0</v>
      </c>
      <c r="R3026" s="122">
        <v>0</v>
      </c>
      <c r="S3026" s="122">
        <v>0</v>
      </c>
      <c r="T3026" s="122">
        <v>0</v>
      </c>
      <c r="U3026" s="122">
        <v>0</v>
      </c>
      <c r="V3026" s="122">
        <v>0</v>
      </c>
      <c r="W3026" s="122">
        <v>0</v>
      </c>
      <c r="X3026" s="122">
        <v>0</v>
      </c>
      <c r="Y3026" s="122">
        <v>0</v>
      </c>
      <c r="Z3026" s="122">
        <v>0</v>
      </c>
      <c r="AA3026" s="122">
        <v>0</v>
      </c>
      <c r="AB3026" s="122">
        <v>0</v>
      </c>
      <c r="AC3026" s="122">
        <v>0</v>
      </c>
      <c r="AD3026" s="122">
        <v>0</v>
      </c>
      <c r="AE3026" s="122">
        <v>0</v>
      </c>
      <c r="AF3026" s="122">
        <v>0</v>
      </c>
      <c r="AG3026" s="122">
        <v>0</v>
      </c>
      <c r="AH3026" s="122">
        <v>0</v>
      </c>
      <c r="AI3026" s="122">
        <v>0</v>
      </c>
      <c r="AJ3026" s="122">
        <v>0</v>
      </c>
      <c r="AK3026" s="122">
        <v>0</v>
      </c>
      <c r="AL3026" s="122">
        <v>0</v>
      </c>
    </row>
    <row r="3027" spans="1:38" hidden="1" x14ac:dyDescent="0.25">
      <c r="A3027" s="122" t="s">
        <v>2046</v>
      </c>
      <c r="B3027" s="122">
        <v>1</v>
      </c>
      <c r="C3027" s="122" t="s">
        <v>2237</v>
      </c>
      <c r="D3027" s="122" t="s">
        <v>2163</v>
      </c>
      <c r="E3027" s="122">
        <v>55</v>
      </c>
      <c r="F3027" s="122">
        <v>1.1806915400000001E-4</v>
      </c>
      <c r="G3027" s="122">
        <v>1.4758644320000001E-4</v>
      </c>
      <c r="H3027" s="122">
        <v>2.0662102160000001E-4</v>
      </c>
      <c r="I3027" s="122">
        <v>2.0662102160000001E-4</v>
      </c>
      <c r="J3027" s="122">
        <v>2.3613830800000001E-4</v>
      </c>
      <c r="K3027" s="122">
        <v>2.9517288640000002E-4</v>
      </c>
      <c r="L3027" s="122">
        <v>2.9517288640000002E-4</v>
      </c>
      <c r="M3027" s="122">
        <v>2.9517288640000002E-4</v>
      </c>
      <c r="N3027" s="122">
        <v>2.9517288640000002E-4</v>
      </c>
      <c r="O3027" s="122">
        <v>3.5420746480000002E-4</v>
      </c>
      <c r="P3027" s="122">
        <v>3.5420746480000002E-4</v>
      </c>
      <c r="Q3027" s="122">
        <v>3.5420746480000002E-4</v>
      </c>
      <c r="R3027" s="122">
        <v>3.5420746480000002E-4</v>
      </c>
      <c r="S3027" s="122">
        <v>3.5420746480000002E-4</v>
      </c>
      <c r="T3027" s="122">
        <v>3.5420746480000002E-4</v>
      </c>
      <c r="U3027" s="122">
        <v>3.5420746480000002E-4</v>
      </c>
      <c r="V3027" s="122">
        <v>3.8372475400000002E-4</v>
      </c>
      <c r="W3027" s="122">
        <v>3.8372475400000002E-4</v>
      </c>
      <c r="X3027" s="122">
        <v>4.722766188E-4</v>
      </c>
      <c r="Y3027" s="122">
        <v>5.3131119719999995E-4</v>
      </c>
      <c r="Z3027" s="122">
        <v>5.6082848359999998E-4</v>
      </c>
      <c r="AA3027" s="122">
        <v>7.6744950520000002E-4</v>
      </c>
      <c r="AB3027" s="122">
        <v>8.2648408360000002E-4</v>
      </c>
      <c r="AC3027" s="122">
        <v>1.12165697E-3</v>
      </c>
      <c r="AD3027" s="122">
        <v>1.239726124E-3</v>
      </c>
      <c r="AE3027" s="122">
        <v>1.4979921992000001E-3</v>
      </c>
      <c r="AF3027" s="122">
        <v>1.3740677580000001E-3</v>
      </c>
      <c r="AG3027" s="122">
        <v>1.2488696163999999E-3</v>
      </c>
      <c r="AH3027" s="122">
        <v>1.2560018464000001E-3</v>
      </c>
      <c r="AI3027" s="122">
        <v>1.2419041544E-3</v>
      </c>
      <c r="AJ3027" s="122">
        <v>1.2419041544E-3</v>
      </c>
      <c r="AK3027" s="122">
        <v>1.2419041544E-3</v>
      </c>
      <c r="AL3027" s="122">
        <v>0</v>
      </c>
    </row>
    <row r="3028" spans="1:38" hidden="1" x14ac:dyDescent="0.25">
      <c r="A3028" s="122" t="s">
        <v>2046</v>
      </c>
      <c r="B3028" s="122">
        <v>1</v>
      </c>
      <c r="C3028" s="122" t="s">
        <v>2237</v>
      </c>
      <c r="D3028" s="122" t="s">
        <v>2180</v>
      </c>
      <c r="E3028" s="122">
        <v>55</v>
      </c>
      <c r="F3028" s="122">
        <v>0</v>
      </c>
      <c r="G3028" s="122">
        <v>0</v>
      </c>
      <c r="H3028" s="122">
        <v>0</v>
      </c>
      <c r="I3028" s="122">
        <v>0</v>
      </c>
      <c r="J3028" s="122">
        <v>0</v>
      </c>
      <c r="K3028" s="122">
        <v>0</v>
      </c>
      <c r="L3028" s="122">
        <v>0</v>
      </c>
      <c r="M3028" s="122">
        <v>0</v>
      </c>
      <c r="N3028" s="122">
        <v>0</v>
      </c>
      <c r="O3028" s="122">
        <v>0</v>
      </c>
      <c r="P3028" s="122">
        <v>0</v>
      </c>
      <c r="Q3028" s="122">
        <v>0</v>
      </c>
      <c r="R3028" s="122">
        <v>0</v>
      </c>
      <c r="S3028" s="122">
        <v>0</v>
      </c>
      <c r="T3028" s="122">
        <v>0</v>
      </c>
      <c r="U3028" s="122">
        <v>0</v>
      </c>
      <c r="V3028" s="122">
        <v>0</v>
      </c>
      <c r="W3028" s="122">
        <v>0</v>
      </c>
      <c r="X3028" s="122">
        <v>0</v>
      </c>
      <c r="Y3028" s="122">
        <v>0</v>
      </c>
      <c r="Z3028" s="122">
        <v>0</v>
      </c>
      <c r="AA3028" s="122">
        <v>0</v>
      </c>
      <c r="AB3028" s="122">
        <v>0</v>
      </c>
      <c r="AC3028" s="122">
        <v>0</v>
      </c>
      <c r="AD3028" s="122">
        <v>0</v>
      </c>
      <c r="AE3028" s="122">
        <v>0</v>
      </c>
      <c r="AF3028" s="122">
        <v>0</v>
      </c>
      <c r="AG3028" s="122">
        <v>0</v>
      </c>
      <c r="AH3028" s="122">
        <v>0</v>
      </c>
      <c r="AI3028" s="122">
        <v>0</v>
      </c>
      <c r="AJ3028" s="122">
        <v>0</v>
      </c>
      <c r="AK3028" s="122">
        <v>0</v>
      </c>
      <c r="AL3028" s="122">
        <v>0</v>
      </c>
    </row>
    <row r="3029" spans="1:38" hidden="1" x14ac:dyDescent="0.25">
      <c r="A3029" s="122" t="s">
        <v>2046</v>
      </c>
      <c r="B3029" s="122">
        <v>1</v>
      </c>
      <c r="C3029" s="122" t="s">
        <v>2237</v>
      </c>
      <c r="D3029" s="122" t="s">
        <v>2164</v>
      </c>
      <c r="E3029" s="122">
        <v>55</v>
      </c>
      <c r="F3029" s="122">
        <v>4.1324204039999999E-4</v>
      </c>
      <c r="G3029" s="122">
        <v>5.1655255120000001E-4</v>
      </c>
      <c r="H3029" s="122">
        <v>7.2317357279999995E-4</v>
      </c>
      <c r="I3029" s="122">
        <v>7.2317357279999995E-4</v>
      </c>
      <c r="J3029" s="122">
        <v>8.2648408360000002E-4</v>
      </c>
      <c r="K3029" s="122">
        <v>1.0331051024E-3</v>
      </c>
      <c r="L3029" s="122">
        <v>1.0331051024E-3</v>
      </c>
      <c r="M3029" s="122">
        <v>1.0331051024E-3</v>
      </c>
      <c r="N3029" s="122">
        <v>1.0331051024E-3</v>
      </c>
      <c r="O3029" s="122">
        <v>1.239726124E-3</v>
      </c>
      <c r="P3029" s="122">
        <v>1.239726124E-3</v>
      </c>
      <c r="Q3029" s="122">
        <v>1.239726124E-3</v>
      </c>
      <c r="R3029" s="122">
        <v>1.239726124E-3</v>
      </c>
      <c r="S3029" s="122">
        <v>1.239726124E-3</v>
      </c>
      <c r="T3029" s="122">
        <v>1.239726124E-3</v>
      </c>
      <c r="U3029" s="122">
        <v>1.239726124E-3</v>
      </c>
      <c r="V3029" s="122">
        <v>1.3430366348E-3</v>
      </c>
      <c r="W3029" s="122">
        <v>1.3430366348E-3</v>
      </c>
      <c r="X3029" s="122">
        <v>1.6529681644E-3</v>
      </c>
      <c r="Y3029" s="122">
        <v>1.8595891859999999E-3</v>
      </c>
      <c r="Z3029" s="122">
        <v>1.9628996967999998E-3</v>
      </c>
      <c r="AA3029" s="122">
        <v>2.6860732696000001E-3</v>
      </c>
      <c r="AB3029" s="122">
        <v>2.8926942884E-3</v>
      </c>
      <c r="AC3029" s="122">
        <v>3.9257993935999996E-3</v>
      </c>
      <c r="AD3029" s="122">
        <v>4.3390414340000001E-3</v>
      </c>
      <c r="AE3029" s="122">
        <v>5.2429726972000002E-3</v>
      </c>
      <c r="AF3029" s="122">
        <v>4.8092371516E-3</v>
      </c>
      <c r="AG3029" s="122">
        <v>4.3710436587999996E-3</v>
      </c>
      <c r="AH3029" s="122">
        <v>4.3960064595999996E-3</v>
      </c>
      <c r="AI3029" s="122">
        <v>4.3466645431999998E-3</v>
      </c>
      <c r="AJ3029" s="122">
        <v>4.3466645431999998E-3</v>
      </c>
      <c r="AK3029" s="122">
        <v>4.3466645431999998E-3</v>
      </c>
      <c r="AL3029" s="122">
        <v>0</v>
      </c>
    </row>
    <row r="3030" spans="1:38" hidden="1" x14ac:dyDescent="0.25">
      <c r="A3030" s="122" t="s">
        <v>2046</v>
      </c>
      <c r="B3030" s="122">
        <v>1</v>
      </c>
      <c r="C3030" s="122" t="s">
        <v>2237</v>
      </c>
      <c r="D3030" s="122" t="s">
        <v>2165</v>
      </c>
      <c r="E3030" s="122">
        <v>55</v>
      </c>
      <c r="F3030" s="122">
        <v>5.9034578399999998E-5</v>
      </c>
      <c r="G3030" s="122">
        <v>7.3793221600000004E-5</v>
      </c>
      <c r="H3030" s="122">
        <v>1.0331051080000001E-4</v>
      </c>
      <c r="I3030" s="122">
        <v>1.0331051080000001E-4</v>
      </c>
      <c r="J3030" s="122">
        <v>1.1806915400000001E-4</v>
      </c>
      <c r="K3030" s="122">
        <v>1.4758644320000001E-4</v>
      </c>
      <c r="L3030" s="122">
        <v>1.4758644320000001E-4</v>
      </c>
      <c r="M3030" s="122">
        <v>1.4758644320000001E-4</v>
      </c>
      <c r="N3030" s="122">
        <v>1.4758644320000001E-4</v>
      </c>
      <c r="O3030" s="122">
        <v>1.7710373240000001E-4</v>
      </c>
      <c r="P3030" s="122">
        <v>1.7710373240000001E-4</v>
      </c>
      <c r="Q3030" s="122">
        <v>1.7710373240000001E-4</v>
      </c>
      <c r="R3030" s="122">
        <v>1.7710373240000001E-4</v>
      </c>
      <c r="S3030" s="122">
        <v>1.7710373240000001E-4</v>
      </c>
      <c r="T3030" s="122">
        <v>1.7710373240000001E-4</v>
      </c>
      <c r="U3030" s="122">
        <v>1.7710373240000001E-4</v>
      </c>
      <c r="V3030" s="122">
        <v>1.918623756E-4</v>
      </c>
      <c r="W3030" s="122">
        <v>1.918623756E-4</v>
      </c>
      <c r="X3030" s="122">
        <v>2.3613830800000001E-4</v>
      </c>
      <c r="Y3030" s="122">
        <v>2.6565559720000001E-4</v>
      </c>
      <c r="Z3030" s="122">
        <v>2.804142432E-4</v>
      </c>
      <c r="AA3030" s="122">
        <v>3.8372475400000002E-4</v>
      </c>
      <c r="AB3030" s="122">
        <v>4.1324204039999999E-4</v>
      </c>
      <c r="AC3030" s="122">
        <v>5.6082848359999998E-4</v>
      </c>
      <c r="AD3030" s="122">
        <v>6.1986306199999998E-4</v>
      </c>
      <c r="AE3030" s="122">
        <v>7.4899609960000005E-4</v>
      </c>
      <c r="AF3030" s="122">
        <v>6.8703387760000003E-4</v>
      </c>
      <c r="AG3030" s="122">
        <v>6.2443480959999999E-4</v>
      </c>
      <c r="AH3030" s="122">
        <v>6.2800092320000004E-4</v>
      </c>
      <c r="AI3030" s="122">
        <v>6.209520772E-4</v>
      </c>
      <c r="AJ3030" s="122">
        <v>6.209520772E-4</v>
      </c>
      <c r="AK3030" s="122">
        <v>6.209520772E-4</v>
      </c>
      <c r="AL3030" s="122">
        <v>0</v>
      </c>
    </row>
    <row r="3031" spans="1:38" hidden="1" x14ac:dyDescent="0.25">
      <c r="A3031" s="122" t="s">
        <v>2046</v>
      </c>
      <c r="B3031" s="122">
        <v>1</v>
      </c>
      <c r="C3031" s="122" t="s">
        <v>2237</v>
      </c>
      <c r="D3031" s="122" t="s">
        <v>2166</v>
      </c>
      <c r="E3031" s="122">
        <v>55</v>
      </c>
      <c r="F3031" s="122">
        <v>1.0626223916000001E-3</v>
      </c>
      <c r="G3031" s="122">
        <v>1.3282779888000001E-3</v>
      </c>
      <c r="H3031" s="122">
        <v>1.8595891859999999E-3</v>
      </c>
      <c r="I3031" s="122">
        <v>1.8595891859999999E-3</v>
      </c>
      <c r="J3031" s="122">
        <v>2.1252447832000002E-3</v>
      </c>
      <c r="K3031" s="122">
        <v>2.6565559804E-3</v>
      </c>
      <c r="L3031" s="122">
        <v>2.6565559804E-3</v>
      </c>
      <c r="M3031" s="122">
        <v>2.6565559804E-3</v>
      </c>
      <c r="N3031" s="122">
        <v>2.6565559804E-3</v>
      </c>
      <c r="O3031" s="122">
        <v>3.1878671748E-3</v>
      </c>
      <c r="P3031" s="122">
        <v>3.1878671748E-3</v>
      </c>
      <c r="Q3031" s="122">
        <v>3.1878671748E-3</v>
      </c>
      <c r="R3031" s="122">
        <v>3.1878671748E-3</v>
      </c>
      <c r="S3031" s="122">
        <v>3.1878671748E-3</v>
      </c>
      <c r="T3031" s="122">
        <v>3.1878671748E-3</v>
      </c>
      <c r="U3031" s="122">
        <v>3.1878671748E-3</v>
      </c>
      <c r="V3031" s="122">
        <v>3.4535227747999999E-3</v>
      </c>
      <c r="W3031" s="122">
        <v>3.4535227747999999E-3</v>
      </c>
      <c r="X3031" s="122">
        <v>4.2504895664000003E-3</v>
      </c>
      <c r="Y3031" s="122">
        <v>4.7818007636000002E-3</v>
      </c>
      <c r="Z3031" s="122">
        <v>5.0474563607999998E-3</v>
      </c>
      <c r="AA3031" s="122">
        <v>6.9070455467999999E-3</v>
      </c>
      <c r="AB3031" s="122">
        <v>7.4383567439999998E-3</v>
      </c>
      <c r="AC3031" s="122">
        <v>1.0094912724399999E-2</v>
      </c>
      <c r="AD3031" s="122">
        <v>1.1157535115999999E-2</v>
      </c>
      <c r="AE3031" s="122">
        <v>1.3481929792799999E-2</v>
      </c>
      <c r="AF3031" s="122">
        <v>1.23666098192E-2</v>
      </c>
      <c r="AG3031" s="122">
        <v>1.12398265504E-2</v>
      </c>
      <c r="AH3031" s="122">
        <v>1.13040166092E-2</v>
      </c>
      <c r="AI3031" s="122">
        <v>1.11771373952E-2</v>
      </c>
      <c r="AJ3031" s="122">
        <v>1.11771373952E-2</v>
      </c>
      <c r="AK3031" s="122">
        <v>1.11771373952E-2</v>
      </c>
      <c r="AL3031" s="122">
        <v>0</v>
      </c>
    </row>
    <row r="3032" spans="1:38" hidden="1" x14ac:dyDescent="0.25">
      <c r="A3032" s="122" t="s">
        <v>2046</v>
      </c>
      <c r="B3032" s="122">
        <v>1</v>
      </c>
      <c r="C3032" s="122" t="s">
        <v>2237</v>
      </c>
      <c r="D3032" s="122" t="s">
        <v>2167</v>
      </c>
      <c r="E3032" s="122">
        <v>55</v>
      </c>
      <c r="F3032" s="122">
        <v>0</v>
      </c>
      <c r="G3032" s="122">
        <v>0</v>
      </c>
      <c r="H3032" s="122">
        <v>0</v>
      </c>
      <c r="I3032" s="122">
        <v>0</v>
      </c>
      <c r="J3032" s="122">
        <v>0</v>
      </c>
      <c r="K3032" s="122">
        <v>0</v>
      </c>
      <c r="L3032" s="122">
        <v>0</v>
      </c>
      <c r="M3032" s="122">
        <v>0</v>
      </c>
      <c r="N3032" s="122">
        <v>0</v>
      </c>
      <c r="O3032" s="122">
        <v>0</v>
      </c>
      <c r="P3032" s="122">
        <v>0</v>
      </c>
      <c r="Q3032" s="122">
        <v>0</v>
      </c>
      <c r="R3032" s="122">
        <v>0</v>
      </c>
      <c r="S3032" s="122">
        <v>0</v>
      </c>
      <c r="T3032" s="122">
        <v>0</v>
      </c>
      <c r="U3032" s="122">
        <v>0</v>
      </c>
      <c r="V3032" s="122">
        <v>0</v>
      </c>
      <c r="W3032" s="122">
        <v>0</v>
      </c>
      <c r="X3032" s="122">
        <v>0</v>
      </c>
      <c r="Y3032" s="122">
        <v>0</v>
      </c>
      <c r="Z3032" s="122">
        <v>0</v>
      </c>
      <c r="AA3032" s="122">
        <v>0</v>
      </c>
      <c r="AB3032" s="122">
        <v>0</v>
      </c>
      <c r="AC3032" s="122">
        <v>0</v>
      </c>
      <c r="AD3032" s="122">
        <v>0</v>
      </c>
      <c r="AE3032" s="122">
        <v>0</v>
      </c>
      <c r="AF3032" s="122">
        <v>0</v>
      </c>
      <c r="AG3032" s="122">
        <v>0</v>
      </c>
      <c r="AH3032" s="122">
        <v>0</v>
      </c>
      <c r="AI3032" s="122">
        <v>0</v>
      </c>
      <c r="AJ3032" s="122">
        <v>0</v>
      </c>
      <c r="AK3032" s="122">
        <v>0</v>
      </c>
      <c r="AL3032" s="122">
        <v>0</v>
      </c>
    </row>
    <row r="3033" spans="1:38" hidden="1" x14ac:dyDescent="0.25">
      <c r="A3033" s="122" t="s">
        <v>2046</v>
      </c>
      <c r="B3033" s="122">
        <v>1</v>
      </c>
      <c r="C3033" s="122" t="s">
        <v>2237</v>
      </c>
      <c r="D3033" s="122" t="s">
        <v>2168</v>
      </c>
      <c r="E3033" s="122">
        <v>55</v>
      </c>
      <c r="F3033" s="122">
        <v>0</v>
      </c>
      <c r="G3033" s="122">
        <v>0</v>
      </c>
      <c r="H3033" s="122">
        <v>0</v>
      </c>
      <c r="I3033" s="122">
        <v>0</v>
      </c>
      <c r="J3033" s="122">
        <v>0</v>
      </c>
      <c r="K3033" s="122">
        <v>0</v>
      </c>
      <c r="L3033" s="122">
        <v>0</v>
      </c>
      <c r="M3033" s="122">
        <v>0</v>
      </c>
      <c r="N3033" s="122">
        <v>0</v>
      </c>
      <c r="O3033" s="122">
        <v>0</v>
      </c>
      <c r="P3033" s="122">
        <v>0</v>
      </c>
      <c r="Q3033" s="122">
        <v>0</v>
      </c>
      <c r="R3033" s="122">
        <v>0</v>
      </c>
      <c r="S3033" s="122">
        <v>0</v>
      </c>
      <c r="T3033" s="122">
        <v>0</v>
      </c>
      <c r="U3033" s="122">
        <v>0</v>
      </c>
      <c r="V3033" s="122">
        <v>0</v>
      </c>
      <c r="W3033" s="122">
        <v>0</v>
      </c>
      <c r="X3033" s="122">
        <v>0</v>
      </c>
      <c r="Y3033" s="122">
        <v>0</v>
      </c>
      <c r="Z3033" s="122">
        <v>0</v>
      </c>
      <c r="AA3033" s="122">
        <v>0</v>
      </c>
      <c r="AB3033" s="122">
        <v>0</v>
      </c>
      <c r="AC3033" s="122">
        <v>0</v>
      </c>
      <c r="AD3033" s="122">
        <v>0</v>
      </c>
      <c r="AE3033" s="122">
        <v>0</v>
      </c>
      <c r="AF3033" s="122">
        <v>0</v>
      </c>
      <c r="AG3033" s="122">
        <v>0</v>
      </c>
      <c r="AH3033" s="122">
        <v>0</v>
      </c>
      <c r="AI3033" s="122">
        <v>0</v>
      </c>
      <c r="AJ3033" s="122">
        <v>0</v>
      </c>
      <c r="AK3033" s="122">
        <v>0</v>
      </c>
      <c r="AL3033" s="122">
        <v>0</v>
      </c>
    </row>
    <row r="3034" spans="1:38" hidden="1" x14ac:dyDescent="0.25">
      <c r="A3034" s="122" t="s">
        <v>2047</v>
      </c>
      <c r="B3034" s="122">
        <v>1</v>
      </c>
      <c r="C3034" s="122" t="s">
        <v>2238</v>
      </c>
      <c r="D3034" s="122" t="s">
        <v>2120</v>
      </c>
      <c r="E3034" s="122">
        <v>56</v>
      </c>
      <c r="F3034" s="122">
        <v>2.8953960000000002E-7</v>
      </c>
      <c r="G3034" s="122">
        <v>3.8801840000000002E-7</v>
      </c>
      <c r="H3034" s="122">
        <v>3.8747519999999998E-7</v>
      </c>
      <c r="I3034" s="122">
        <v>3.7051E-7</v>
      </c>
      <c r="J3034" s="122">
        <v>3.8897880000000002E-7</v>
      </c>
      <c r="K3034" s="122">
        <v>3.9963279999999998E-7</v>
      </c>
      <c r="L3034" s="122">
        <v>4.1781320000000002E-7</v>
      </c>
      <c r="M3034" s="122">
        <v>4.8261640000000003E-7</v>
      </c>
      <c r="N3034" s="122">
        <v>5.1539039999999998E-7</v>
      </c>
      <c r="O3034" s="122">
        <v>3.78308E-7</v>
      </c>
      <c r="P3034" s="122">
        <v>3.6014159999999997E-7</v>
      </c>
      <c r="Q3034" s="122">
        <v>3.3564720000000003E-7</v>
      </c>
      <c r="R3034" s="122">
        <v>3.2057200000000002E-7</v>
      </c>
      <c r="S3034" s="122">
        <v>2.0191639999999999E-7</v>
      </c>
      <c r="T3034" s="122">
        <v>8.6408000000000002E-8</v>
      </c>
      <c r="U3034" s="122">
        <v>9.2259999999999994E-8</v>
      </c>
      <c r="V3034" s="122">
        <v>2.4455200000000001E-8</v>
      </c>
      <c r="W3034" s="122">
        <v>2.1403200000000001E-8</v>
      </c>
      <c r="X3034" s="122">
        <v>1.8507999999999999E-8</v>
      </c>
      <c r="Y3034" s="122">
        <v>1.7738E-8</v>
      </c>
      <c r="Z3034" s="122">
        <v>1.6981999999999999E-8</v>
      </c>
      <c r="AA3034" s="122">
        <v>1.4489999999999999E-8</v>
      </c>
      <c r="AB3034" s="122">
        <v>1.4098E-8</v>
      </c>
      <c r="AC3034" s="122">
        <v>1.24656E-8</v>
      </c>
      <c r="AD3034" s="122">
        <v>1.03432E-8</v>
      </c>
      <c r="AE3034" s="122">
        <v>1.21296E-8</v>
      </c>
      <c r="AF3034" s="122">
        <v>1.03292E-8</v>
      </c>
      <c r="AG3034" s="122">
        <v>1.17908E-8</v>
      </c>
      <c r="AH3034" s="122">
        <v>9.8475999999999998E-9</v>
      </c>
      <c r="AI3034" s="122">
        <v>1.0362800000000001E-8</v>
      </c>
      <c r="AJ3034" s="122">
        <v>9.7551999999999996E-9</v>
      </c>
      <c r="AK3034" s="122">
        <v>9.9204000000000006E-9</v>
      </c>
      <c r="AL3034" s="122">
        <v>0</v>
      </c>
    </row>
    <row r="3035" spans="1:38" hidden="1" x14ac:dyDescent="0.25">
      <c r="A3035" s="122" t="s">
        <v>2047</v>
      </c>
      <c r="B3035" s="122">
        <v>1</v>
      </c>
      <c r="C3035" s="122" t="s">
        <v>2238</v>
      </c>
      <c r="D3035" s="122" t="s">
        <v>2121</v>
      </c>
      <c r="E3035" s="122">
        <v>56</v>
      </c>
      <c r="F3035" s="122">
        <v>5.5402479999999998E-7</v>
      </c>
      <c r="G3035" s="122">
        <v>6.9843199999999999E-7</v>
      </c>
      <c r="H3035" s="122">
        <v>2.149196E-6</v>
      </c>
      <c r="I3035" s="122">
        <v>1.2918416E-6</v>
      </c>
      <c r="J3035" s="122">
        <v>1.3769812000000001E-6</v>
      </c>
      <c r="K3035" s="122">
        <v>1.4365456E-6</v>
      </c>
      <c r="L3035" s="122">
        <v>1.5239055999999999E-6</v>
      </c>
      <c r="M3035" s="122">
        <v>1.5940736000000001E-6</v>
      </c>
      <c r="N3035" s="122">
        <v>1.4329084000000001E-6</v>
      </c>
      <c r="O3035" s="122">
        <v>1.4546391999999999E-6</v>
      </c>
      <c r="P3035" s="122">
        <v>1.4174664000000001E-6</v>
      </c>
      <c r="Q3035" s="122">
        <v>1.415904E-6</v>
      </c>
      <c r="R3035" s="122">
        <v>1.4395304000000001E-6</v>
      </c>
      <c r="S3035" s="122">
        <v>1.0995879999999999E-6</v>
      </c>
      <c r="T3035" s="122">
        <v>7.2084039999999996E-7</v>
      </c>
      <c r="U3035" s="122">
        <v>8.0717279999999999E-7</v>
      </c>
      <c r="V3035" s="122">
        <v>1.2086312000000001E-6</v>
      </c>
      <c r="W3035" s="122">
        <v>1.1502035999999999E-6</v>
      </c>
      <c r="X3035" s="122">
        <v>1.1165224E-6</v>
      </c>
      <c r="Y3035" s="122">
        <v>6.6629079999999996E-7</v>
      </c>
      <c r="Z3035" s="122">
        <v>6.5581599999999995E-7</v>
      </c>
      <c r="AA3035" s="122">
        <v>1.1584020000000001E-6</v>
      </c>
      <c r="AB3035" s="122">
        <v>1.1956560000000001E-6</v>
      </c>
      <c r="AC3035" s="122">
        <v>1.2070799999999999E-6</v>
      </c>
      <c r="AD3035" s="122">
        <v>1.2229979999999999E-6</v>
      </c>
      <c r="AE3035" s="122">
        <v>1.2096896E-6</v>
      </c>
      <c r="AF3035" s="122">
        <v>1.1726875999999999E-6</v>
      </c>
      <c r="AG3035" s="122">
        <v>1.1686416E-6</v>
      </c>
      <c r="AH3035" s="122">
        <v>1.2030536E-6</v>
      </c>
      <c r="AI3035" s="122">
        <v>1.1992427999999999E-6</v>
      </c>
      <c r="AJ3035" s="122">
        <v>1.1682300000000001E-6</v>
      </c>
      <c r="AK3035" s="122">
        <v>1.1280388E-6</v>
      </c>
      <c r="AL3035" s="122">
        <v>0</v>
      </c>
    </row>
    <row r="3036" spans="1:38" hidden="1" x14ac:dyDescent="0.25">
      <c r="A3036" s="122" t="s">
        <v>2047</v>
      </c>
      <c r="B3036" s="122">
        <v>1</v>
      </c>
      <c r="C3036" s="122" t="s">
        <v>2238</v>
      </c>
      <c r="D3036" s="122" t="s">
        <v>2122</v>
      </c>
      <c r="E3036" s="122">
        <v>56</v>
      </c>
      <c r="F3036" s="122">
        <v>3.7774240000000002E-7</v>
      </c>
      <c r="G3036" s="122">
        <v>7.2430120000000001E-7</v>
      </c>
      <c r="H3036" s="122">
        <v>5.56416E-7</v>
      </c>
      <c r="I3036" s="122">
        <v>5.3205040000000002E-7</v>
      </c>
      <c r="J3036" s="122">
        <v>5.5857200000000001E-7</v>
      </c>
      <c r="K3036" s="122">
        <v>1.147748E-7</v>
      </c>
      <c r="L3036" s="122">
        <v>1.199968E-7</v>
      </c>
      <c r="M3036" s="122">
        <v>2.4630760000000002E-7</v>
      </c>
      <c r="N3036" s="122">
        <v>8.4397600000000004E-8</v>
      </c>
      <c r="O3036" s="122">
        <v>2.070124E-7</v>
      </c>
      <c r="P3036" s="122">
        <v>1.0793720000000001E-7</v>
      </c>
      <c r="Q3036" s="122">
        <v>1.8352320000000001E-7</v>
      </c>
      <c r="R3036" s="122">
        <v>2.7410040000000002E-7</v>
      </c>
      <c r="S3036" s="122">
        <v>2.381736E-7</v>
      </c>
      <c r="T3036" s="122">
        <v>2.0441399999999999E-7</v>
      </c>
      <c r="U3036" s="122">
        <v>2.059904E-7</v>
      </c>
      <c r="V3036" s="122">
        <v>5.1461199999999998E-8</v>
      </c>
      <c r="W3036" s="122">
        <v>5.7598800000000001E-8</v>
      </c>
      <c r="X3036" s="122">
        <v>6.2731200000000005E-8</v>
      </c>
      <c r="Y3036" s="122">
        <v>6.0121600000000005E-8</v>
      </c>
      <c r="Z3036" s="122">
        <v>5.7559599999999999E-8</v>
      </c>
      <c r="AA3036" s="122">
        <v>0</v>
      </c>
      <c r="AB3036" s="122">
        <v>0</v>
      </c>
      <c r="AC3036" s="122">
        <v>0</v>
      </c>
      <c r="AD3036" s="122">
        <v>0</v>
      </c>
      <c r="AE3036" s="122">
        <v>0</v>
      </c>
      <c r="AF3036" s="122">
        <v>0</v>
      </c>
      <c r="AG3036" s="122">
        <v>0</v>
      </c>
      <c r="AH3036" s="122">
        <v>0</v>
      </c>
      <c r="AI3036" s="122">
        <v>0</v>
      </c>
      <c r="AJ3036" s="122">
        <v>0</v>
      </c>
      <c r="AK3036" s="122">
        <v>0</v>
      </c>
      <c r="AL3036" s="122">
        <v>0</v>
      </c>
    </row>
    <row r="3037" spans="1:38" hidden="1" x14ac:dyDescent="0.25">
      <c r="A3037" s="122" t="s">
        <v>2047</v>
      </c>
      <c r="B3037" s="122">
        <v>1</v>
      </c>
      <c r="C3037" s="122" t="s">
        <v>2238</v>
      </c>
      <c r="D3037" s="122" t="s">
        <v>2123</v>
      </c>
      <c r="E3037" s="122">
        <v>56</v>
      </c>
      <c r="F3037" s="122">
        <v>0</v>
      </c>
      <c r="G3037" s="122">
        <v>0</v>
      </c>
      <c r="H3037" s="122">
        <v>0</v>
      </c>
      <c r="I3037" s="122">
        <v>0</v>
      </c>
      <c r="J3037" s="122">
        <v>0</v>
      </c>
      <c r="K3037" s="122">
        <v>0</v>
      </c>
      <c r="L3037" s="122">
        <v>0</v>
      </c>
      <c r="M3037" s="122">
        <v>0</v>
      </c>
      <c r="N3037" s="122">
        <v>0</v>
      </c>
      <c r="O3037" s="122">
        <v>1.3214040000000001E-7</v>
      </c>
      <c r="P3037" s="122">
        <v>0</v>
      </c>
      <c r="Q3037" s="122">
        <v>0</v>
      </c>
      <c r="R3037" s="122">
        <v>0</v>
      </c>
      <c r="S3037" s="122">
        <v>0</v>
      </c>
      <c r="T3037" s="122">
        <v>0</v>
      </c>
      <c r="U3037" s="122">
        <v>0</v>
      </c>
      <c r="V3037" s="122">
        <v>0</v>
      </c>
      <c r="W3037" s="122">
        <v>0</v>
      </c>
      <c r="X3037" s="122">
        <v>0</v>
      </c>
      <c r="Y3037" s="122">
        <v>0</v>
      </c>
      <c r="Z3037" s="122">
        <v>0</v>
      </c>
      <c r="AA3037" s="122">
        <v>0</v>
      </c>
      <c r="AB3037" s="122">
        <v>0</v>
      </c>
      <c r="AC3037" s="122">
        <v>0</v>
      </c>
      <c r="AD3037" s="122">
        <v>0</v>
      </c>
      <c r="AE3037" s="122">
        <v>0</v>
      </c>
      <c r="AF3037" s="122">
        <v>0</v>
      </c>
      <c r="AG3037" s="122">
        <v>0</v>
      </c>
      <c r="AH3037" s="122">
        <v>0</v>
      </c>
      <c r="AI3037" s="122">
        <v>0</v>
      </c>
      <c r="AJ3037" s="122">
        <v>0</v>
      </c>
      <c r="AK3037" s="122">
        <v>0</v>
      </c>
      <c r="AL3037" s="122">
        <v>0</v>
      </c>
    </row>
    <row r="3038" spans="1:38" x14ac:dyDescent="0.25">
      <c r="A3038" s="122" t="s">
        <v>2047</v>
      </c>
      <c r="B3038" s="122">
        <v>1</v>
      </c>
      <c r="C3038" s="122" t="s">
        <v>2238</v>
      </c>
      <c r="D3038" s="122" t="s">
        <v>2124</v>
      </c>
      <c r="E3038" s="122">
        <v>56</v>
      </c>
      <c r="F3038" s="122">
        <v>6.2957244000000001E-6</v>
      </c>
      <c r="G3038" s="122">
        <v>4.6562151999999996E-6</v>
      </c>
      <c r="H3038" s="122">
        <v>4.6016572000000001E-6</v>
      </c>
      <c r="I3038" s="122">
        <v>4.3979907999999997E-6</v>
      </c>
      <c r="J3038" s="122">
        <v>4.6677315999999997E-6</v>
      </c>
      <c r="K3038" s="122">
        <v>4.6890172E-6</v>
      </c>
      <c r="L3038" s="122">
        <v>4.9023492000000002E-6</v>
      </c>
      <c r="M3038" s="122">
        <v>0</v>
      </c>
      <c r="N3038" s="122">
        <v>0</v>
      </c>
      <c r="O3038" s="122">
        <v>0</v>
      </c>
      <c r="P3038" s="122">
        <v>3.4701660000000002E-6</v>
      </c>
      <c r="Q3038" s="122">
        <v>4.3089592E-6</v>
      </c>
      <c r="R3038" s="122">
        <v>5.1834943999999996E-6</v>
      </c>
      <c r="S3038" s="122">
        <v>5.0506987999999997E-6</v>
      </c>
      <c r="T3038" s="122">
        <v>4.8801171999999998E-6</v>
      </c>
      <c r="U3038" s="122">
        <v>4.1999495999999997E-6</v>
      </c>
      <c r="V3038" s="122">
        <v>3.9785507999999997E-6</v>
      </c>
      <c r="W3038" s="122">
        <v>3.9875415999999996E-6</v>
      </c>
      <c r="X3038" s="122">
        <v>4.1300140000000002E-6</v>
      </c>
      <c r="Y3038" s="122">
        <v>5.0395772000000003E-6</v>
      </c>
      <c r="Z3038" s="122">
        <v>4.9488264E-6</v>
      </c>
      <c r="AA3038" s="122">
        <v>4.3961428000000004E-6</v>
      </c>
      <c r="AB3038" s="122">
        <v>4.5397351999999997E-6</v>
      </c>
      <c r="AC3038" s="122">
        <v>4.6743787999999998E-6</v>
      </c>
      <c r="AD3038" s="122">
        <v>4.6596899999999998E-6</v>
      </c>
      <c r="AE3038" s="122">
        <v>4.6712567999999996E-6</v>
      </c>
      <c r="AF3038" s="122">
        <v>4.4970072000000002E-6</v>
      </c>
      <c r="AG3038" s="122">
        <v>4.3499064E-6</v>
      </c>
      <c r="AH3038" s="122">
        <v>3.9426659999999999E-6</v>
      </c>
      <c r="AI3038" s="122">
        <v>3.68907E-6</v>
      </c>
      <c r="AJ3038" s="122">
        <v>3.6502283999999999E-6</v>
      </c>
      <c r="AK3038" s="122">
        <v>3.4469287999999998E-6</v>
      </c>
      <c r="AL3038" s="122">
        <v>0</v>
      </c>
    </row>
    <row r="3039" spans="1:38" hidden="1" x14ac:dyDescent="0.25">
      <c r="A3039" s="122" t="s">
        <v>2047</v>
      </c>
      <c r="B3039" s="122">
        <v>1</v>
      </c>
      <c r="C3039" s="122" t="s">
        <v>2238</v>
      </c>
      <c r="D3039" s="122" t="s">
        <v>474</v>
      </c>
      <c r="E3039" s="122">
        <v>56</v>
      </c>
      <c r="F3039" s="122">
        <v>0</v>
      </c>
      <c r="G3039" s="122">
        <v>0</v>
      </c>
      <c r="H3039" s="122">
        <v>1.8082120000000001E-7</v>
      </c>
      <c r="I3039" s="122">
        <v>2.1736399999999999E-7</v>
      </c>
      <c r="J3039" s="122">
        <v>1.4521920000000001E-7</v>
      </c>
      <c r="K3039" s="122">
        <v>0</v>
      </c>
      <c r="L3039" s="122">
        <v>0</v>
      </c>
      <c r="M3039" s="122">
        <v>0</v>
      </c>
      <c r="N3039" s="122">
        <v>1.2941879999999999E-7</v>
      </c>
      <c r="O3039" s="122">
        <v>1.6444400000000001E-7</v>
      </c>
      <c r="P3039" s="122">
        <v>0</v>
      </c>
      <c r="Q3039" s="122">
        <v>0</v>
      </c>
      <c r="R3039" s="122">
        <v>0</v>
      </c>
      <c r="S3039" s="122">
        <v>0</v>
      </c>
      <c r="T3039" s="122">
        <v>0</v>
      </c>
      <c r="U3039" s="122">
        <v>0</v>
      </c>
      <c r="V3039" s="122">
        <v>0</v>
      </c>
      <c r="W3039" s="122">
        <v>0</v>
      </c>
      <c r="X3039" s="122">
        <v>0</v>
      </c>
      <c r="Y3039" s="122">
        <v>0</v>
      </c>
      <c r="Z3039" s="122">
        <v>0</v>
      </c>
      <c r="AA3039" s="122">
        <v>0</v>
      </c>
      <c r="AB3039" s="122">
        <v>0</v>
      </c>
      <c r="AC3039" s="122">
        <v>0</v>
      </c>
      <c r="AD3039" s="122">
        <v>0</v>
      </c>
      <c r="AE3039" s="122">
        <v>0</v>
      </c>
      <c r="AF3039" s="122">
        <v>0</v>
      </c>
      <c r="AG3039" s="122">
        <v>0</v>
      </c>
      <c r="AH3039" s="122">
        <v>0</v>
      </c>
      <c r="AI3039" s="122">
        <v>0</v>
      </c>
      <c r="AJ3039" s="122">
        <v>0</v>
      </c>
      <c r="AK3039" s="122">
        <v>0</v>
      </c>
      <c r="AL3039" s="122">
        <v>0</v>
      </c>
    </row>
    <row r="3040" spans="1:38" hidden="1" x14ac:dyDescent="0.25">
      <c r="A3040" s="122" t="s">
        <v>2047</v>
      </c>
      <c r="B3040" s="122">
        <v>1</v>
      </c>
      <c r="C3040" s="122" t="s">
        <v>2238</v>
      </c>
      <c r="D3040" s="122" t="s">
        <v>2125</v>
      </c>
      <c r="E3040" s="122">
        <v>56</v>
      </c>
      <c r="F3040" s="122">
        <v>1.0771983599999999E-5</v>
      </c>
      <c r="G3040" s="122">
        <v>9.7521844000000006E-6</v>
      </c>
      <c r="H3040" s="122">
        <v>8.5399579999999997E-6</v>
      </c>
      <c r="I3040" s="122">
        <v>6.4793120000000003E-6</v>
      </c>
      <c r="J3040" s="122">
        <v>9.4918320000000004E-6</v>
      </c>
      <c r="K3040" s="122">
        <v>9.7222524000000002E-6</v>
      </c>
      <c r="L3040" s="122">
        <v>9.8637476E-6</v>
      </c>
      <c r="M3040" s="122">
        <v>1.01694404E-5</v>
      </c>
      <c r="N3040" s="122">
        <v>9.9264256000000001E-6</v>
      </c>
      <c r="O3040" s="122">
        <v>1.0491748399999999E-5</v>
      </c>
      <c r="P3040" s="122">
        <v>1.1035754800000001E-5</v>
      </c>
      <c r="Q3040" s="122">
        <v>8.8563468000000006E-6</v>
      </c>
      <c r="R3040" s="122">
        <v>7.0361479999999999E-6</v>
      </c>
      <c r="S3040" s="122">
        <v>8.2475455999999996E-6</v>
      </c>
      <c r="T3040" s="122">
        <v>9.2959328000000006E-6</v>
      </c>
      <c r="U3040" s="122">
        <v>9.6534787999999993E-6</v>
      </c>
      <c r="V3040" s="122">
        <v>1.2300083600000001E-5</v>
      </c>
      <c r="W3040" s="122">
        <v>1.20132068E-5</v>
      </c>
      <c r="X3040" s="122">
        <v>1.19574868E-5</v>
      </c>
      <c r="Y3040" s="122">
        <v>1.10647292E-5</v>
      </c>
      <c r="Z3040" s="122">
        <v>1.07915528E-5</v>
      </c>
      <c r="AA3040" s="122">
        <v>1.1717089999999999E-5</v>
      </c>
      <c r="AB3040" s="122">
        <v>1.2026221200000001E-5</v>
      </c>
      <c r="AC3040" s="122">
        <v>1.18750548E-5</v>
      </c>
      <c r="AD3040" s="122">
        <v>1.1944128E-5</v>
      </c>
      <c r="AE3040" s="122">
        <v>1.11640116E-5</v>
      </c>
      <c r="AF3040" s="122">
        <v>1.1278716399999999E-5</v>
      </c>
      <c r="AG3040" s="122">
        <v>1.0730487600000001E-5</v>
      </c>
      <c r="AH3040" s="122">
        <v>9.7019383999999998E-6</v>
      </c>
      <c r="AI3040" s="122">
        <v>1.01497732E-5</v>
      </c>
      <c r="AJ3040" s="122">
        <v>1.02565316E-5</v>
      </c>
      <c r="AK3040" s="122">
        <v>9.8476140000000003E-6</v>
      </c>
      <c r="AL3040" s="122">
        <v>0</v>
      </c>
    </row>
    <row r="3041" spans="1:38" hidden="1" x14ac:dyDescent="0.25">
      <c r="A3041" s="122" t="s">
        <v>2047</v>
      </c>
      <c r="B3041" s="122">
        <v>1</v>
      </c>
      <c r="C3041" s="122" t="s">
        <v>2238</v>
      </c>
      <c r="D3041" s="122" t="s">
        <v>2126</v>
      </c>
      <c r="E3041" s="122">
        <v>56</v>
      </c>
      <c r="F3041" s="122">
        <v>1.3784484E-6</v>
      </c>
      <c r="G3041" s="122">
        <v>4.2164639999999998E-7</v>
      </c>
      <c r="H3041" s="122">
        <v>2.8012404E-6</v>
      </c>
      <c r="I3041" s="122">
        <v>2.6785835999999999E-6</v>
      </c>
      <c r="J3041" s="122">
        <v>2.3338643999999998E-6</v>
      </c>
      <c r="K3041" s="122">
        <v>9.5485320000000002E-7</v>
      </c>
      <c r="L3041" s="122">
        <v>1.214668E-6</v>
      </c>
      <c r="M3041" s="122">
        <v>1.3003088E-6</v>
      </c>
      <c r="N3041" s="122">
        <v>1.1707611999999999E-6</v>
      </c>
      <c r="O3041" s="122">
        <v>7.8463840000000004E-7</v>
      </c>
      <c r="P3041" s="122">
        <v>2.0736996E-6</v>
      </c>
      <c r="Q3041" s="122">
        <v>2.2317679999999999E-6</v>
      </c>
      <c r="R3041" s="122">
        <v>2.4065972E-6</v>
      </c>
      <c r="S3041" s="122">
        <v>2.6293231999999998E-6</v>
      </c>
      <c r="T3041" s="122">
        <v>2.8178304000000001E-6</v>
      </c>
      <c r="U3041" s="122">
        <v>3.2621511999999999E-6</v>
      </c>
      <c r="V3041" s="122">
        <v>9.6933480000000001E-7</v>
      </c>
      <c r="W3041" s="122">
        <v>9.2293880000000002E-7</v>
      </c>
      <c r="X3041" s="122">
        <v>8.7595200000000001E-7</v>
      </c>
      <c r="Y3041" s="122">
        <v>8.0217199999999999E-7</v>
      </c>
      <c r="Z3041" s="122">
        <v>7.6800080000000004E-7</v>
      </c>
      <c r="AA3041" s="122">
        <v>0</v>
      </c>
      <c r="AB3041" s="122">
        <v>0</v>
      </c>
      <c r="AC3041" s="122">
        <v>0</v>
      </c>
      <c r="AD3041" s="122">
        <v>0</v>
      </c>
      <c r="AE3041" s="122">
        <v>0</v>
      </c>
      <c r="AF3041" s="122">
        <v>0</v>
      </c>
      <c r="AG3041" s="122">
        <v>0</v>
      </c>
      <c r="AH3041" s="122">
        <v>0</v>
      </c>
      <c r="AI3041" s="122">
        <v>0</v>
      </c>
      <c r="AJ3041" s="122">
        <v>0</v>
      </c>
      <c r="AK3041" s="122">
        <v>0</v>
      </c>
      <c r="AL3041" s="122">
        <v>0</v>
      </c>
    </row>
    <row r="3042" spans="1:38" hidden="1" x14ac:dyDescent="0.25">
      <c r="A3042" s="122" t="s">
        <v>2047</v>
      </c>
      <c r="B3042" s="122">
        <v>1</v>
      </c>
      <c r="C3042" s="122" t="s">
        <v>2238</v>
      </c>
      <c r="D3042" s="122" t="s">
        <v>2127</v>
      </c>
      <c r="E3042" s="122">
        <v>56</v>
      </c>
      <c r="F3042" s="122">
        <v>2.3687664000000002E-6</v>
      </c>
      <c r="G3042" s="122">
        <v>7.7603680000000004E-7</v>
      </c>
      <c r="H3042" s="122">
        <v>7.7546839999999996E-7</v>
      </c>
      <c r="I3042" s="122">
        <v>6.7432679999999996E-7</v>
      </c>
      <c r="J3042" s="122">
        <v>7.4165000000000003E-7</v>
      </c>
      <c r="K3042" s="122">
        <v>1.1509399999999999E-6</v>
      </c>
      <c r="L3042" s="122">
        <v>1.2646396E-6</v>
      </c>
      <c r="M3042" s="122">
        <v>1.3662684000000001E-6</v>
      </c>
      <c r="N3042" s="122">
        <v>1.2598404E-6</v>
      </c>
      <c r="O3042" s="122">
        <v>9.1711199999999999E-7</v>
      </c>
      <c r="P3042" s="122">
        <v>0</v>
      </c>
      <c r="Q3042" s="122">
        <v>0</v>
      </c>
      <c r="R3042" s="122">
        <v>0</v>
      </c>
      <c r="S3042" s="122">
        <v>0</v>
      </c>
      <c r="T3042" s="122">
        <v>0</v>
      </c>
      <c r="U3042" s="122">
        <v>0</v>
      </c>
      <c r="V3042" s="122">
        <v>0</v>
      </c>
      <c r="W3042" s="122">
        <v>0</v>
      </c>
      <c r="X3042" s="122">
        <v>0</v>
      </c>
      <c r="Y3042" s="122">
        <v>0</v>
      </c>
      <c r="Z3042" s="122">
        <v>0</v>
      </c>
      <c r="AA3042" s="122">
        <v>0</v>
      </c>
      <c r="AB3042" s="122">
        <v>0</v>
      </c>
      <c r="AC3042" s="122">
        <v>0</v>
      </c>
      <c r="AD3042" s="122">
        <v>0</v>
      </c>
      <c r="AE3042" s="122">
        <v>0</v>
      </c>
      <c r="AF3042" s="122">
        <v>0</v>
      </c>
      <c r="AG3042" s="122">
        <v>0</v>
      </c>
      <c r="AH3042" s="122">
        <v>0</v>
      </c>
      <c r="AI3042" s="122">
        <v>0</v>
      </c>
      <c r="AJ3042" s="122">
        <v>0</v>
      </c>
      <c r="AK3042" s="122">
        <v>0</v>
      </c>
      <c r="AL3042" s="122">
        <v>0</v>
      </c>
    </row>
    <row r="3043" spans="1:38" hidden="1" x14ac:dyDescent="0.25">
      <c r="A3043" s="122" t="s">
        <v>2047</v>
      </c>
      <c r="B3043" s="122">
        <v>1</v>
      </c>
      <c r="C3043" s="122" t="s">
        <v>2238</v>
      </c>
      <c r="D3043" s="122" t="s">
        <v>2128</v>
      </c>
      <c r="E3043" s="122">
        <v>56</v>
      </c>
      <c r="F3043" s="122">
        <v>2.41944668E-5</v>
      </c>
      <c r="G3043" s="122">
        <v>1.6446785599999998E-5</v>
      </c>
      <c r="H3043" s="122">
        <v>2.3052204E-5</v>
      </c>
      <c r="I3043" s="122">
        <v>2.2042815199999999E-5</v>
      </c>
      <c r="J3043" s="122">
        <v>2.8105086800000001E-5</v>
      </c>
      <c r="K3043" s="122">
        <v>2.8499850400000001E-5</v>
      </c>
      <c r="L3043" s="122">
        <v>2.9796477199999999E-5</v>
      </c>
      <c r="M3043" s="122">
        <v>2.3067332399999999E-5</v>
      </c>
      <c r="N3043" s="122">
        <v>1.9359298000000001E-5</v>
      </c>
      <c r="O3043" s="122">
        <v>2.0264484800000001E-5</v>
      </c>
      <c r="P3043" s="122">
        <v>2.0831487599999999E-5</v>
      </c>
      <c r="Q3043" s="122">
        <v>2.68005752E-5</v>
      </c>
      <c r="R3043" s="122">
        <v>3.2643323999999999E-5</v>
      </c>
      <c r="S3043" s="122">
        <v>3.2000858399999999E-5</v>
      </c>
      <c r="T3043" s="122">
        <v>3.0979426800000001E-5</v>
      </c>
      <c r="U3043" s="122">
        <v>2.9396427199999999E-5</v>
      </c>
      <c r="V3043" s="122">
        <v>2.62701796E-5</v>
      </c>
      <c r="W3043" s="122">
        <v>2.5786129599999999E-5</v>
      </c>
      <c r="X3043" s="122">
        <v>2.50839932E-5</v>
      </c>
      <c r="Y3043" s="122">
        <v>2.5672471999999999E-5</v>
      </c>
      <c r="Z3043" s="122">
        <v>2.5346400800000001E-5</v>
      </c>
      <c r="AA3043" s="122">
        <v>2.95711976E-5</v>
      </c>
      <c r="AB3043" s="122">
        <v>2.88764784E-5</v>
      </c>
      <c r="AC3043" s="122">
        <v>2.88738968E-5</v>
      </c>
      <c r="AD3043" s="122">
        <v>2.88456E-5</v>
      </c>
      <c r="AE3043" s="122">
        <v>2.9709413999999999E-5</v>
      </c>
      <c r="AF3043" s="122">
        <v>3.1687849200000002E-5</v>
      </c>
      <c r="AG3043" s="122">
        <v>3.1723675199999997E-5</v>
      </c>
      <c r="AH3043" s="122">
        <v>3.1627282399999998E-5</v>
      </c>
      <c r="AI3043" s="122">
        <v>3.1193498E-5</v>
      </c>
      <c r="AJ3043" s="122">
        <v>3.1093703200000002E-5</v>
      </c>
      <c r="AK3043" s="122">
        <v>3.09790712E-5</v>
      </c>
      <c r="AL3043" s="122">
        <v>0</v>
      </c>
    </row>
    <row r="3044" spans="1:38" hidden="1" x14ac:dyDescent="0.25">
      <c r="A3044" s="122" t="s">
        <v>2047</v>
      </c>
      <c r="B3044" s="122">
        <v>1</v>
      </c>
      <c r="C3044" s="122" t="s">
        <v>2238</v>
      </c>
      <c r="D3044" s="122" t="s">
        <v>2129</v>
      </c>
      <c r="E3044" s="122">
        <v>56</v>
      </c>
      <c r="F3044" s="122">
        <v>1.3850592000000001E-6</v>
      </c>
      <c r="G3044" s="122">
        <v>9.105488E-7</v>
      </c>
      <c r="H3044" s="122">
        <v>9.2994160000000001E-7</v>
      </c>
      <c r="I3044" s="122">
        <v>1.1708088E-6</v>
      </c>
      <c r="J3044" s="122">
        <v>1.3225240000000001E-6</v>
      </c>
      <c r="K3044" s="122">
        <v>1.3587504000000001E-6</v>
      </c>
      <c r="L3044" s="122">
        <v>5.4995359999999995E-7</v>
      </c>
      <c r="M3044" s="122">
        <v>8.4141959999999995E-7</v>
      </c>
      <c r="N3044" s="122">
        <v>5.4694919999999997E-7</v>
      </c>
      <c r="O3044" s="122">
        <v>5.8185679999999998E-7</v>
      </c>
      <c r="P3044" s="122">
        <v>5.3737600000000001E-7</v>
      </c>
      <c r="Q3044" s="122">
        <v>4.0571720000000002E-7</v>
      </c>
      <c r="R3044" s="122">
        <v>2.7678000000000002E-7</v>
      </c>
      <c r="S3044" s="122">
        <v>4.2134679999999998E-7</v>
      </c>
      <c r="T3044" s="122">
        <v>5.478956E-7</v>
      </c>
      <c r="U3044" s="122">
        <v>5.6565599999999999E-7</v>
      </c>
      <c r="V3044" s="122">
        <v>4.6711839999999998E-7</v>
      </c>
      <c r="W3044" s="122">
        <v>4.379368E-7</v>
      </c>
      <c r="X3044" s="122">
        <v>2.5624760000000001E-7</v>
      </c>
      <c r="Y3044" s="122">
        <v>1.2489119999999999E-7</v>
      </c>
      <c r="Z3044" s="122">
        <v>1.1957119999999999E-7</v>
      </c>
      <c r="AA3044" s="122">
        <v>0</v>
      </c>
      <c r="AB3044" s="122">
        <v>0</v>
      </c>
      <c r="AC3044" s="122">
        <v>0</v>
      </c>
      <c r="AD3044" s="122">
        <v>0</v>
      </c>
      <c r="AE3044" s="122">
        <v>0</v>
      </c>
      <c r="AF3044" s="122">
        <v>0</v>
      </c>
      <c r="AG3044" s="122">
        <v>0</v>
      </c>
      <c r="AH3044" s="122">
        <v>0</v>
      </c>
      <c r="AI3044" s="122">
        <v>0</v>
      </c>
      <c r="AJ3044" s="122">
        <v>0</v>
      </c>
      <c r="AK3044" s="122">
        <v>0</v>
      </c>
      <c r="AL3044" s="122">
        <v>0</v>
      </c>
    </row>
    <row r="3045" spans="1:38" hidden="1" x14ac:dyDescent="0.25">
      <c r="A3045" s="122" t="s">
        <v>2047</v>
      </c>
      <c r="B3045" s="122">
        <v>1</v>
      </c>
      <c r="C3045" s="122" t="s">
        <v>2238</v>
      </c>
      <c r="D3045" s="122" t="s">
        <v>2130</v>
      </c>
      <c r="E3045" s="122">
        <v>56</v>
      </c>
      <c r="F3045" s="122">
        <v>9.821336E-7</v>
      </c>
      <c r="G3045" s="122">
        <v>2.8247715999999999E-6</v>
      </c>
      <c r="H3045" s="122">
        <v>2.8208207999999998E-6</v>
      </c>
      <c r="I3045" s="122">
        <v>3.9520964000000003E-6</v>
      </c>
      <c r="J3045" s="122">
        <v>3.215548E-6</v>
      </c>
      <c r="K3045" s="122">
        <v>3.1970567999999998E-6</v>
      </c>
      <c r="L3045" s="122">
        <v>3.3224547999999999E-6</v>
      </c>
      <c r="M3045" s="122">
        <v>3.2964484000000001E-6</v>
      </c>
      <c r="N3045" s="122">
        <v>2.9778056000000001E-6</v>
      </c>
      <c r="O3045" s="122">
        <v>3.3596836E-6</v>
      </c>
      <c r="P3045" s="122">
        <v>3.1650415999999999E-6</v>
      </c>
      <c r="Q3045" s="122">
        <v>2.1387492000000001E-6</v>
      </c>
      <c r="R3045" s="122">
        <v>1.4008147999999999E-6</v>
      </c>
      <c r="S3045" s="122">
        <v>1.5476888000000001E-6</v>
      </c>
      <c r="T3045" s="122">
        <v>1.6857512E-6</v>
      </c>
      <c r="U3045" s="122">
        <v>1.8810764E-6</v>
      </c>
      <c r="V3045" s="122">
        <v>3.0598624000000001E-6</v>
      </c>
      <c r="W3045" s="122">
        <v>3.2367271999999998E-6</v>
      </c>
      <c r="X3045" s="122">
        <v>3.5442456000000001E-6</v>
      </c>
      <c r="Y3045" s="122">
        <v>3.193806E-6</v>
      </c>
      <c r="Z3045" s="122">
        <v>3.1084844000000001E-6</v>
      </c>
      <c r="AA3045" s="122">
        <v>2.7264327999999998E-6</v>
      </c>
      <c r="AB3045" s="122">
        <v>2.8604631999999999E-6</v>
      </c>
      <c r="AC3045" s="122">
        <v>3.9376876000000003E-6</v>
      </c>
      <c r="AD3045" s="122">
        <v>3.2929540000000001E-6</v>
      </c>
      <c r="AE3045" s="122">
        <v>3.2435032000000001E-6</v>
      </c>
      <c r="AF3045" s="122">
        <v>3.3431608000000001E-6</v>
      </c>
      <c r="AG3045" s="122">
        <v>3.3151720000000001E-6</v>
      </c>
      <c r="AH3045" s="122">
        <v>4.0219508E-6</v>
      </c>
      <c r="AI3045" s="122">
        <v>3.7851324000000002E-6</v>
      </c>
      <c r="AJ3045" s="122">
        <v>3.3306391999999998E-6</v>
      </c>
      <c r="AK3045" s="122">
        <v>3.1958164000000002E-6</v>
      </c>
      <c r="AL3045" s="122">
        <v>0</v>
      </c>
    </row>
    <row r="3046" spans="1:38" hidden="1" x14ac:dyDescent="0.25">
      <c r="A3046" s="122" t="s">
        <v>2047</v>
      </c>
      <c r="B3046" s="122">
        <v>1</v>
      </c>
      <c r="C3046" s="122" t="s">
        <v>2238</v>
      </c>
      <c r="D3046" s="122" t="s">
        <v>2131</v>
      </c>
      <c r="E3046" s="122">
        <v>56</v>
      </c>
      <c r="F3046" s="122">
        <v>2.89604E-7</v>
      </c>
      <c r="G3046" s="122">
        <v>2.3798320000000001E-7</v>
      </c>
      <c r="H3046" s="122">
        <v>2.1574560000000001E-7</v>
      </c>
      <c r="I3046" s="122">
        <v>0</v>
      </c>
      <c r="J3046" s="122">
        <v>0</v>
      </c>
      <c r="K3046" s="122">
        <v>1.685376E-7</v>
      </c>
      <c r="L3046" s="122">
        <v>0</v>
      </c>
      <c r="M3046" s="122">
        <v>1.9890639999999999E-7</v>
      </c>
      <c r="N3046" s="122">
        <v>6.4086400000000004E-8</v>
      </c>
      <c r="O3046" s="122">
        <v>9.6807199999999999E-8</v>
      </c>
      <c r="P3046" s="122">
        <v>7.5230400000000001E-8</v>
      </c>
      <c r="Q3046" s="122">
        <v>1.2051199999999999E-7</v>
      </c>
      <c r="R3046" s="122">
        <v>1.722784E-7</v>
      </c>
      <c r="S3046" s="122">
        <v>1.902236E-7</v>
      </c>
      <c r="T3046" s="122">
        <v>2.052596E-7</v>
      </c>
      <c r="U3046" s="122">
        <v>2.3127999999999999E-7</v>
      </c>
      <c r="V3046" s="122">
        <v>3.2215400000000001E-7</v>
      </c>
      <c r="W3046" s="122">
        <v>3.1897600000000001E-7</v>
      </c>
      <c r="X3046" s="122">
        <v>2.6379919999999998E-7</v>
      </c>
      <c r="Y3046" s="122">
        <v>1.003744E-7</v>
      </c>
      <c r="Z3046" s="122">
        <v>9.7837599999999997E-8</v>
      </c>
      <c r="AA3046" s="122">
        <v>1.928444E-7</v>
      </c>
      <c r="AB3046" s="122">
        <v>1.82854E-7</v>
      </c>
      <c r="AC3046" s="122">
        <v>1.6717400000000001E-7</v>
      </c>
      <c r="AD3046" s="122">
        <v>1.6806440000000001E-7</v>
      </c>
      <c r="AE3046" s="122">
        <v>1.7133480000000001E-7</v>
      </c>
      <c r="AF3046" s="122">
        <v>1.6300199999999999E-7</v>
      </c>
      <c r="AG3046" s="122">
        <v>1.411648E-7</v>
      </c>
      <c r="AH3046" s="122">
        <v>1.129772E-7</v>
      </c>
      <c r="AI3046" s="122">
        <v>8.6898000000000002E-8</v>
      </c>
      <c r="AJ3046" s="122">
        <v>1.596308E-7</v>
      </c>
      <c r="AK3046" s="122">
        <v>1.7528280000000001E-7</v>
      </c>
      <c r="AL3046" s="122">
        <v>0</v>
      </c>
    </row>
    <row r="3047" spans="1:38" hidden="1" x14ac:dyDescent="0.25">
      <c r="A3047" s="122" t="s">
        <v>2047</v>
      </c>
      <c r="B3047" s="122">
        <v>1</v>
      </c>
      <c r="C3047" s="122" t="s">
        <v>2238</v>
      </c>
      <c r="D3047" s="122" t="s">
        <v>2132</v>
      </c>
      <c r="E3047" s="122">
        <v>56</v>
      </c>
      <c r="F3047" s="122">
        <v>1.0702719999999999E-7</v>
      </c>
      <c r="G3047" s="122">
        <v>8.7950799999999994E-8</v>
      </c>
      <c r="H3047" s="122">
        <v>0</v>
      </c>
      <c r="I3047" s="122">
        <v>0</v>
      </c>
      <c r="J3047" s="122">
        <v>0</v>
      </c>
      <c r="K3047" s="122">
        <v>0</v>
      </c>
      <c r="L3047" s="122">
        <v>0</v>
      </c>
      <c r="M3047" s="122">
        <v>0</v>
      </c>
      <c r="N3047" s="122">
        <v>0</v>
      </c>
      <c r="O3047" s="122">
        <v>0</v>
      </c>
      <c r="P3047" s="122">
        <v>0</v>
      </c>
      <c r="Q3047" s="122">
        <v>0</v>
      </c>
      <c r="R3047" s="122">
        <v>0</v>
      </c>
      <c r="S3047" s="122">
        <v>0</v>
      </c>
      <c r="T3047" s="122">
        <v>0</v>
      </c>
      <c r="U3047" s="122">
        <v>0</v>
      </c>
      <c r="V3047" s="122">
        <v>0</v>
      </c>
      <c r="W3047" s="122">
        <v>0</v>
      </c>
      <c r="X3047" s="122">
        <v>0</v>
      </c>
      <c r="Y3047" s="122">
        <v>0</v>
      </c>
      <c r="Z3047" s="122">
        <v>0</v>
      </c>
      <c r="AA3047" s="122">
        <v>0</v>
      </c>
      <c r="AB3047" s="122">
        <v>0</v>
      </c>
      <c r="AC3047" s="122">
        <v>0</v>
      </c>
      <c r="AD3047" s="122">
        <v>0</v>
      </c>
      <c r="AE3047" s="122">
        <v>0</v>
      </c>
      <c r="AF3047" s="122">
        <v>0</v>
      </c>
      <c r="AG3047" s="122">
        <v>0</v>
      </c>
      <c r="AH3047" s="122">
        <v>0</v>
      </c>
      <c r="AI3047" s="122">
        <v>0</v>
      </c>
      <c r="AJ3047" s="122">
        <v>0</v>
      </c>
      <c r="AK3047" s="122">
        <v>0</v>
      </c>
      <c r="AL3047" s="122">
        <v>0</v>
      </c>
    </row>
    <row r="3048" spans="1:38" hidden="1" x14ac:dyDescent="0.25">
      <c r="A3048" s="122" t="s">
        <v>2047</v>
      </c>
      <c r="B3048" s="122">
        <v>1</v>
      </c>
      <c r="C3048" s="122" t="s">
        <v>2238</v>
      </c>
      <c r="D3048" s="122" t="s">
        <v>2133</v>
      </c>
      <c r="E3048" s="122">
        <v>56</v>
      </c>
      <c r="F3048" s="122">
        <v>1.6494799999999999E-6</v>
      </c>
      <c r="G3048" s="122">
        <v>1.510684E-6</v>
      </c>
      <c r="H3048" s="122">
        <v>1.4610399999999999E-6</v>
      </c>
      <c r="I3048" s="122">
        <v>1.4539756E-6</v>
      </c>
      <c r="J3048" s="122">
        <v>1.5559096000000001E-6</v>
      </c>
      <c r="K3048" s="122">
        <v>7.5764920000000002E-7</v>
      </c>
      <c r="L3048" s="122">
        <v>7.4649400000000001E-7</v>
      </c>
      <c r="M3048" s="122">
        <v>0</v>
      </c>
      <c r="N3048" s="122">
        <v>6.7700639999999996E-7</v>
      </c>
      <c r="O3048" s="122">
        <v>1.377194E-6</v>
      </c>
      <c r="P3048" s="122">
        <v>7.9283680000000004E-7</v>
      </c>
      <c r="Q3048" s="122">
        <v>3.6638560000000001E-7</v>
      </c>
      <c r="R3048" s="122">
        <v>0</v>
      </c>
      <c r="S3048" s="122">
        <v>0</v>
      </c>
      <c r="T3048" s="122">
        <v>0</v>
      </c>
      <c r="U3048" s="122">
        <v>0</v>
      </c>
      <c r="V3048" s="122">
        <v>0</v>
      </c>
      <c r="W3048" s="122">
        <v>0</v>
      </c>
      <c r="X3048" s="122">
        <v>0</v>
      </c>
      <c r="Y3048" s="122">
        <v>0</v>
      </c>
      <c r="Z3048" s="122">
        <v>0</v>
      </c>
      <c r="AA3048" s="122">
        <v>0</v>
      </c>
      <c r="AB3048" s="122">
        <v>6.4400000000000005E-11</v>
      </c>
      <c r="AC3048" s="122">
        <v>0</v>
      </c>
      <c r="AD3048" s="122">
        <v>0</v>
      </c>
      <c r="AE3048" s="122">
        <v>0</v>
      </c>
      <c r="AF3048" s="122">
        <v>0</v>
      </c>
      <c r="AG3048" s="122">
        <v>0</v>
      </c>
      <c r="AH3048" s="122">
        <v>0</v>
      </c>
      <c r="AI3048" s="122">
        <v>0</v>
      </c>
      <c r="AJ3048" s="122">
        <v>0</v>
      </c>
      <c r="AK3048" s="122">
        <v>0</v>
      </c>
      <c r="AL3048" s="122">
        <v>0</v>
      </c>
    </row>
    <row r="3049" spans="1:38" hidden="1" x14ac:dyDescent="0.25">
      <c r="A3049" s="122" t="s">
        <v>2047</v>
      </c>
      <c r="B3049" s="122">
        <v>1</v>
      </c>
      <c r="C3049" s="122" t="s">
        <v>2238</v>
      </c>
      <c r="D3049" s="122" t="s">
        <v>2134</v>
      </c>
      <c r="E3049" s="122">
        <v>56</v>
      </c>
      <c r="F3049" s="122">
        <v>6.9252960000000003E-6</v>
      </c>
      <c r="G3049" s="122">
        <v>5.0131899999999999E-6</v>
      </c>
      <c r="H3049" s="122">
        <v>7.3775323999999999E-6</v>
      </c>
      <c r="I3049" s="122">
        <v>3.6952103999999998E-6</v>
      </c>
      <c r="J3049" s="122">
        <v>3.4852384000000001E-6</v>
      </c>
      <c r="K3049" s="122">
        <v>3.3995387999999999E-6</v>
      </c>
      <c r="L3049" s="122">
        <v>2.5848760000000002E-6</v>
      </c>
      <c r="M3049" s="122">
        <v>4.1200600000000003E-6</v>
      </c>
      <c r="N3049" s="122">
        <v>2.9910412000000002E-6</v>
      </c>
      <c r="O3049" s="122">
        <v>1.7318112000000001E-6</v>
      </c>
      <c r="P3049" s="122">
        <v>2.8498400000000001E-6</v>
      </c>
      <c r="Q3049" s="122">
        <v>3.9337955999999996E-6</v>
      </c>
      <c r="R3049" s="122">
        <v>5.1115792000000003E-6</v>
      </c>
      <c r="S3049" s="122">
        <v>4.0599944000000001E-6</v>
      </c>
      <c r="T3049" s="122">
        <v>3.1113151999999998E-6</v>
      </c>
      <c r="U3049" s="122">
        <v>3.1180828000000001E-6</v>
      </c>
      <c r="V3049" s="122">
        <v>3.4829311999999998E-6</v>
      </c>
      <c r="W3049" s="122">
        <v>2.5961879999999999E-6</v>
      </c>
      <c r="X3049" s="122">
        <v>3.3215055999999999E-6</v>
      </c>
      <c r="Y3049" s="122">
        <v>3.2279099999999999E-6</v>
      </c>
      <c r="Z3049" s="122">
        <v>3.1997755999999998E-6</v>
      </c>
      <c r="AA3049" s="122">
        <v>4.5260432000000004E-6</v>
      </c>
      <c r="AB3049" s="122">
        <v>4.2190931999999999E-6</v>
      </c>
      <c r="AC3049" s="122">
        <v>4.5391584000000004E-6</v>
      </c>
      <c r="AD3049" s="122">
        <v>4.0199936000000001E-6</v>
      </c>
      <c r="AE3049" s="122">
        <v>4.0163648000000004E-6</v>
      </c>
      <c r="AF3049" s="122">
        <v>3.781694E-6</v>
      </c>
      <c r="AG3049" s="122">
        <v>3.9851056000000002E-6</v>
      </c>
      <c r="AH3049" s="122">
        <v>4.0461764000000003E-6</v>
      </c>
      <c r="AI3049" s="122">
        <v>4.0844747999999997E-6</v>
      </c>
      <c r="AJ3049" s="122">
        <v>4.3945384000000004E-6</v>
      </c>
      <c r="AK3049" s="122">
        <v>4.2430556E-6</v>
      </c>
      <c r="AL3049" s="122">
        <v>0</v>
      </c>
    </row>
    <row r="3050" spans="1:38" hidden="1" x14ac:dyDescent="0.25">
      <c r="A3050" s="122" t="s">
        <v>2047</v>
      </c>
      <c r="B3050" s="122">
        <v>1</v>
      </c>
      <c r="C3050" s="122" t="s">
        <v>2238</v>
      </c>
      <c r="D3050" s="122" t="s">
        <v>2135</v>
      </c>
      <c r="E3050" s="122">
        <v>56</v>
      </c>
      <c r="F3050" s="122">
        <v>0</v>
      </c>
      <c r="G3050" s="122">
        <v>0</v>
      </c>
      <c r="H3050" s="122">
        <v>0</v>
      </c>
      <c r="I3050" s="122">
        <v>0</v>
      </c>
      <c r="J3050" s="122">
        <v>0</v>
      </c>
      <c r="K3050" s="122">
        <v>0</v>
      </c>
      <c r="L3050" s="122">
        <v>0</v>
      </c>
      <c r="M3050" s="122">
        <v>0</v>
      </c>
      <c r="N3050" s="122">
        <v>6.0575199999999996E-8</v>
      </c>
      <c r="O3050" s="122">
        <v>7.6425999999999999E-8</v>
      </c>
      <c r="P3050" s="122">
        <v>7.8747199999999995E-8</v>
      </c>
      <c r="Q3050" s="122">
        <v>6.5080400000000006E-8</v>
      </c>
      <c r="R3050" s="122">
        <v>0</v>
      </c>
      <c r="S3050" s="122">
        <v>1.20484E-8</v>
      </c>
      <c r="T3050" s="122">
        <v>1.35268E-8</v>
      </c>
      <c r="U3050" s="122">
        <v>1.6052399999999999E-8</v>
      </c>
      <c r="V3050" s="122">
        <v>4.6675999999999999E-9</v>
      </c>
      <c r="W3050" s="122">
        <v>4.1048000000000001E-9</v>
      </c>
      <c r="X3050" s="122">
        <v>3.5699999999999999E-9</v>
      </c>
      <c r="Y3050" s="122">
        <v>3.4215999999999998E-9</v>
      </c>
      <c r="Z3050" s="122">
        <v>3.2759999999999999E-9</v>
      </c>
      <c r="AA3050" s="122">
        <v>0</v>
      </c>
      <c r="AB3050" s="122">
        <v>0</v>
      </c>
      <c r="AC3050" s="122">
        <v>0</v>
      </c>
      <c r="AD3050" s="122">
        <v>0</v>
      </c>
      <c r="AE3050" s="122">
        <v>0</v>
      </c>
      <c r="AF3050" s="122">
        <v>0</v>
      </c>
      <c r="AG3050" s="122">
        <v>0</v>
      </c>
      <c r="AH3050" s="122">
        <v>0</v>
      </c>
      <c r="AI3050" s="122">
        <v>0</v>
      </c>
      <c r="AJ3050" s="122">
        <v>0</v>
      </c>
      <c r="AK3050" s="122">
        <v>0</v>
      </c>
      <c r="AL3050" s="122">
        <v>0</v>
      </c>
    </row>
    <row r="3051" spans="1:38" hidden="1" x14ac:dyDescent="0.25">
      <c r="A3051" s="122" t="s">
        <v>2047</v>
      </c>
      <c r="B3051" s="122">
        <v>1</v>
      </c>
      <c r="C3051" s="122" t="s">
        <v>2238</v>
      </c>
      <c r="D3051" s="122" t="s">
        <v>2136</v>
      </c>
      <c r="E3051" s="122">
        <v>56</v>
      </c>
      <c r="F3051" s="122">
        <v>8.6880919999999997E-7</v>
      </c>
      <c r="G3051" s="122">
        <v>0</v>
      </c>
      <c r="H3051" s="122">
        <v>0</v>
      </c>
      <c r="I3051" s="122">
        <v>0</v>
      </c>
      <c r="J3051" s="122">
        <v>0</v>
      </c>
      <c r="K3051" s="122">
        <v>0</v>
      </c>
      <c r="L3051" s="122">
        <v>0</v>
      </c>
      <c r="M3051" s="122">
        <v>0</v>
      </c>
      <c r="N3051" s="122">
        <v>0</v>
      </c>
      <c r="O3051" s="122">
        <v>1.0386320000000001E-7</v>
      </c>
      <c r="P3051" s="122">
        <v>0</v>
      </c>
      <c r="Q3051" s="122">
        <v>0</v>
      </c>
      <c r="R3051" s="122">
        <v>0</v>
      </c>
      <c r="S3051" s="122">
        <v>2.7700399999999998E-8</v>
      </c>
      <c r="T3051" s="122">
        <v>5.18952E-8</v>
      </c>
      <c r="U3051" s="122">
        <v>6.1773599999999999E-8</v>
      </c>
      <c r="V3051" s="122">
        <v>2.1616279999999999E-7</v>
      </c>
      <c r="W3051" s="122">
        <v>2.092692E-7</v>
      </c>
      <c r="X3051" s="122">
        <v>2.070208E-7</v>
      </c>
      <c r="Y3051" s="122">
        <v>1.24796E-8</v>
      </c>
      <c r="Z3051" s="122">
        <v>1.19476E-8</v>
      </c>
      <c r="AA3051" s="122">
        <v>0</v>
      </c>
      <c r="AB3051" s="122">
        <v>0</v>
      </c>
      <c r="AC3051" s="122">
        <v>0</v>
      </c>
      <c r="AD3051" s="122">
        <v>0</v>
      </c>
      <c r="AE3051" s="122">
        <v>0</v>
      </c>
      <c r="AF3051" s="122">
        <v>0</v>
      </c>
      <c r="AG3051" s="122">
        <v>0</v>
      </c>
      <c r="AH3051" s="122">
        <v>0</v>
      </c>
      <c r="AI3051" s="122">
        <v>0</v>
      </c>
      <c r="AJ3051" s="122">
        <v>0</v>
      </c>
      <c r="AK3051" s="122">
        <v>0</v>
      </c>
      <c r="AL3051" s="122">
        <v>0</v>
      </c>
    </row>
    <row r="3052" spans="1:38" hidden="1" x14ac:dyDescent="0.25">
      <c r="A3052" s="122" t="s">
        <v>2047</v>
      </c>
      <c r="B3052" s="122">
        <v>1</v>
      </c>
      <c r="C3052" s="122" t="s">
        <v>2238</v>
      </c>
      <c r="D3052" s="122" t="s">
        <v>2137</v>
      </c>
      <c r="E3052" s="122">
        <v>56</v>
      </c>
      <c r="F3052" s="122">
        <v>0</v>
      </c>
      <c r="G3052" s="122">
        <v>0</v>
      </c>
      <c r="H3052" s="122">
        <v>0</v>
      </c>
      <c r="I3052" s="122">
        <v>2.7538196000000002E-6</v>
      </c>
      <c r="J3052" s="122">
        <v>0</v>
      </c>
      <c r="K3052" s="122">
        <v>0</v>
      </c>
      <c r="L3052" s="122">
        <v>0</v>
      </c>
      <c r="M3052" s="122">
        <v>0</v>
      </c>
      <c r="N3052" s="122">
        <v>0</v>
      </c>
      <c r="O3052" s="122">
        <v>0</v>
      </c>
      <c r="P3052" s="122">
        <v>0</v>
      </c>
      <c r="Q3052" s="122">
        <v>0</v>
      </c>
      <c r="R3052" s="122">
        <v>0</v>
      </c>
      <c r="S3052" s="122">
        <v>3.6218840000000001E-7</v>
      </c>
      <c r="T3052" s="122">
        <v>8.1770920000000004E-7</v>
      </c>
      <c r="U3052" s="122">
        <v>9.855748E-7</v>
      </c>
      <c r="V3052" s="122">
        <v>1.0957379999999999E-6</v>
      </c>
      <c r="W3052" s="122">
        <v>1.0590215999999999E-6</v>
      </c>
      <c r="X3052" s="122">
        <v>1.0406367999999999E-6</v>
      </c>
      <c r="Y3052" s="122">
        <v>2.4136560000000002E-7</v>
      </c>
      <c r="Z3052" s="122">
        <v>2.3108119999999999E-7</v>
      </c>
      <c r="AA3052" s="122">
        <v>0</v>
      </c>
      <c r="AB3052" s="122">
        <v>0</v>
      </c>
      <c r="AC3052" s="122">
        <v>0</v>
      </c>
      <c r="AD3052" s="122">
        <v>0</v>
      </c>
      <c r="AE3052" s="122">
        <v>0</v>
      </c>
      <c r="AF3052" s="122">
        <v>0</v>
      </c>
      <c r="AG3052" s="122">
        <v>0</v>
      </c>
      <c r="AH3052" s="122">
        <v>0</v>
      </c>
      <c r="AI3052" s="122">
        <v>0</v>
      </c>
      <c r="AJ3052" s="122">
        <v>0</v>
      </c>
      <c r="AK3052" s="122">
        <v>0</v>
      </c>
      <c r="AL3052" s="122">
        <v>0</v>
      </c>
    </row>
    <row r="3053" spans="1:38" hidden="1" x14ac:dyDescent="0.25">
      <c r="A3053" s="122" t="s">
        <v>2047</v>
      </c>
      <c r="B3053" s="122">
        <v>1</v>
      </c>
      <c r="C3053" s="122" t="s">
        <v>2238</v>
      </c>
      <c r="D3053" s="122" t="s">
        <v>2138</v>
      </c>
      <c r="E3053" s="122">
        <v>56</v>
      </c>
      <c r="F3053" s="122">
        <v>2.9589901599999998E-5</v>
      </c>
      <c r="G3053" s="122">
        <v>1.6534736400000001E-5</v>
      </c>
      <c r="H3053" s="122">
        <v>1.6025981999999999E-5</v>
      </c>
      <c r="I3053" s="122">
        <v>1.60059872E-5</v>
      </c>
      <c r="J3053" s="122">
        <v>1.68038332E-5</v>
      </c>
      <c r="K3053" s="122">
        <v>1.7655750000000001E-5</v>
      </c>
      <c r="L3053" s="122">
        <v>1.7949282400000002E-5</v>
      </c>
      <c r="M3053" s="122">
        <v>1.8511827600000001E-5</v>
      </c>
      <c r="N3053" s="122">
        <v>1.68589596E-5</v>
      </c>
      <c r="O3053" s="122">
        <v>1.7838113999999999E-5</v>
      </c>
      <c r="P3053" s="122">
        <v>1.5386112000000001E-5</v>
      </c>
      <c r="Q3053" s="122">
        <v>1.4522463200000001E-5</v>
      </c>
      <c r="R3053" s="122">
        <v>1.40440748E-5</v>
      </c>
      <c r="S3053" s="122">
        <v>1.3591269999999999E-5</v>
      </c>
      <c r="T3053" s="122">
        <v>1.30747848E-5</v>
      </c>
      <c r="U3053" s="122">
        <v>1.42813944E-5</v>
      </c>
      <c r="V3053" s="122">
        <v>1.7871669199999999E-5</v>
      </c>
      <c r="W3053" s="122">
        <v>1.71271408E-5</v>
      </c>
      <c r="X3053" s="122">
        <v>1.71256904E-5</v>
      </c>
      <c r="Y3053" s="122">
        <v>1.7034057599999999E-5</v>
      </c>
      <c r="Z3053" s="122">
        <v>1.6782404800000001E-5</v>
      </c>
      <c r="AA3053" s="122">
        <v>1.5584483599999999E-5</v>
      </c>
      <c r="AB3053" s="122">
        <v>1.59271084E-5</v>
      </c>
      <c r="AC3053" s="122">
        <v>1.7403049999999999E-5</v>
      </c>
      <c r="AD3053" s="122">
        <v>1.73721884E-5</v>
      </c>
      <c r="AE3053" s="122">
        <v>1.7127927599999999E-5</v>
      </c>
      <c r="AF3053" s="122">
        <v>1.6903319999999999E-5</v>
      </c>
      <c r="AG3053" s="122">
        <v>1.6834658400000002E-5</v>
      </c>
      <c r="AH3053" s="122">
        <v>1.68953008E-5</v>
      </c>
      <c r="AI3053" s="122">
        <v>1.6536032799999999E-5</v>
      </c>
      <c r="AJ3053" s="122">
        <v>1.55203076E-5</v>
      </c>
      <c r="AK3053" s="122">
        <v>1.6491101200000001E-5</v>
      </c>
      <c r="AL3053" s="122">
        <v>0</v>
      </c>
    </row>
    <row r="3054" spans="1:38" hidden="1" x14ac:dyDescent="0.25">
      <c r="A3054" s="122" t="s">
        <v>2047</v>
      </c>
      <c r="B3054" s="122">
        <v>1</v>
      </c>
      <c r="C3054" s="122" t="s">
        <v>2238</v>
      </c>
      <c r="D3054" s="122" t="s">
        <v>2139</v>
      </c>
      <c r="E3054" s="122">
        <v>56</v>
      </c>
      <c r="F3054" s="122">
        <v>7.7059668000000003E-6</v>
      </c>
      <c r="G3054" s="122">
        <v>4.4854880000000002E-6</v>
      </c>
      <c r="H3054" s="122">
        <v>4.3913884000000003E-6</v>
      </c>
      <c r="I3054" s="122">
        <v>5.6811384000000001E-6</v>
      </c>
      <c r="J3054" s="122">
        <v>6.2028960000000003E-6</v>
      </c>
      <c r="K3054" s="122">
        <v>5.3556047999999996E-6</v>
      </c>
      <c r="L3054" s="122">
        <v>5.4235580000000002E-6</v>
      </c>
      <c r="M3054" s="122">
        <v>7.0420195999999996E-6</v>
      </c>
      <c r="N3054" s="122">
        <v>7.2536296000000001E-6</v>
      </c>
      <c r="O3054" s="122">
        <v>7.0311836000000003E-6</v>
      </c>
      <c r="P3054" s="122">
        <v>6.9102992000000002E-6</v>
      </c>
      <c r="Q3054" s="122">
        <v>7.7441812000000007E-6</v>
      </c>
      <c r="R3054" s="122">
        <v>8.0436888000000006E-6</v>
      </c>
      <c r="S3054" s="122">
        <v>7.4628120000000003E-6</v>
      </c>
      <c r="T3054" s="122">
        <v>6.6419919999999999E-6</v>
      </c>
      <c r="U3054" s="122">
        <v>6.4931692E-6</v>
      </c>
      <c r="V3054" s="122">
        <v>6.1310563999999999E-6</v>
      </c>
      <c r="W3054" s="122">
        <v>5.8894723999999999E-6</v>
      </c>
      <c r="X3054" s="122">
        <v>5.7912931999999998E-6</v>
      </c>
      <c r="Y3054" s="122">
        <v>6.8731684000000003E-6</v>
      </c>
      <c r="Z3054" s="122">
        <v>6.7890340000000002E-6</v>
      </c>
      <c r="AA3054" s="122">
        <v>7.7396339999999992E-6</v>
      </c>
      <c r="AB3054" s="122">
        <v>7.7329336E-6</v>
      </c>
      <c r="AC3054" s="122">
        <v>7.7979664000000006E-6</v>
      </c>
      <c r="AD3054" s="122">
        <v>7.9771804000000005E-6</v>
      </c>
      <c r="AE3054" s="122">
        <v>6.9375292000000001E-6</v>
      </c>
      <c r="AF3054" s="122">
        <v>7.3771152000000001E-6</v>
      </c>
      <c r="AG3054" s="122">
        <v>7.3552079999999997E-6</v>
      </c>
      <c r="AH3054" s="122">
        <v>7.2178204E-6</v>
      </c>
      <c r="AI3054" s="122">
        <v>7.3266899999999998E-6</v>
      </c>
      <c r="AJ3054" s="122">
        <v>6.8894980000000002E-6</v>
      </c>
      <c r="AK3054" s="122">
        <v>7.2487156000000004E-6</v>
      </c>
      <c r="AL3054" s="122">
        <v>0</v>
      </c>
    </row>
    <row r="3055" spans="1:38" hidden="1" x14ac:dyDescent="0.25">
      <c r="A3055" s="122" t="s">
        <v>2047</v>
      </c>
      <c r="B3055" s="122">
        <v>1</v>
      </c>
      <c r="C3055" s="122" t="s">
        <v>2238</v>
      </c>
      <c r="D3055" s="122" t="s">
        <v>2140</v>
      </c>
      <c r="E3055" s="122">
        <v>56</v>
      </c>
      <c r="F3055" s="122">
        <v>2.6120948000000001E-6</v>
      </c>
      <c r="G3055" s="122">
        <v>2.2117032000000001E-6</v>
      </c>
      <c r="H3055" s="122">
        <v>2.3817864E-6</v>
      </c>
      <c r="I3055" s="122">
        <v>2.2774948E-6</v>
      </c>
      <c r="J3055" s="122">
        <v>2.6153288E-6</v>
      </c>
      <c r="K3055" s="122">
        <v>2.6869668000000001E-6</v>
      </c>
      <c r="L3055" s="122">
        <v>2.809212E-6</v>
      </c>
      <c r="M3055" s="122">
        <v>3.0772616000000002E-6</v>
      </c>
      <c r="N3055" s="122">
        <v>3.3290347999999998E-6</v>
      </c>
      <c r="O3055" s="122">
        <v>3.3321708E-6</v>
      </c>
      <c r="P3055" s="122">
        <v>3.472476E-6</v>
      </c>
      <c r="Q3055" s="122">
        <v>3.2221196E-6</v>
      </c>
      <c r="R3055" s="122">
        <v>2.8045388000000001E-6</v>
      </c>
      <c r="S3055" s="122">
        <v>2.2217103999999999E-6</v>
      </c>
      <c r="T3055" s="122">
        <v>1.6113355999999999E-6</v>
      </c>
      <c r="U3055" s="122">
        <v>1.7564848E-6</v>
      </c>
      <c r="V3055" s="122">
        <v>3.3142200000000001E-6</v>
      </c>
      <c r="W3055" s="122">
        <v>3.1235316000000001E-6</v>
      </c>
      <c r="X3055" s="122">
        <v>3.0318288000000002E-6</v>
      </c>
      <c r="Y3055" s="122">
        <v>3.2076744000000001E-6</v>
      </c>
      <c r="Z3055" s="122">
        <v>3.1425239999999998E-6</v>
      </c>
      <c r="AA3055" s="122">
        <v>3.2294947999999999E-6</v>
      </c>
      <c r="AB3055" s="122">
        <v>3.2224052000000001E-6</v>
      </c>
      <c r="AC3055" s="122">
        <v>2.1013244000000001E-6</v>
      </c>
      <c r="AD3055" s="122">
        <v>2.1567559999999999E-6</v>
      </c>
      <c r="AE3055" s="122">
        <v>2.0926472000000002E-6</v>
      </c>
      <c r="AF3055" s="122">
        <v>2.1742083999999998E-6</v>
      </c>
      <c r="AG3055" s="122">
        <v>2.1755916E-6</v>
      </c>
      <c r="AH3055" s="122">
        <v>1.8226712000000001E-6</v>
      </c>
      <c r="AI3055" s="122">
        <v>1.5830107999999999E-6</v>
      </c>
      <c r="AJ3055" s="122">
        <v>1.4158312E-6</v>
      </c>
      <c r="AK3055" s="122">
        <v>1.3541612E-6</v>
      </c>
      <c r="AL3055" s="122">
        <v>0</v>
      </c>
    </row>
    <row r="3056" spans="1:38" hidden="1" x14ac:dyDescent="0.25">
      <c r="A3056" s="122" t="s">
        <v>2047</v>
      </c>
      <c r="B3056" s="122">
        <v>1</v>
      </c>
      <c r="C3056" s="122" t="s">
        <v>2238</v>
      </c>
      <c r="D3056" s="122" t="s">
        <v>2141</v>
      </c>
      <c r="E3056" s="122">
        <v>56</v>
      </c>
      <c r="F3056" s="122">
        <v>2.9463979999999998E-6</v>
      </c>
      <c r="G3056" s="122">
        <v>1.1500851599999999E-5</v>
      </c>
      <c r="H3056" s="122">
        <v>1.1417607599999999E-5</v>
      </c>
      <c r="I3056" s="122">
        <v>1.1337575199999999E-5</v>
      </c>
      <c r="J3056" s="122">
        <v>7.1053247999999997E-6</v>
      </c>
      <c r="K3056" s="122">
        <v>7.1933792000000004E-6</v>
      </c>
      <c r="L3056" s="122">
        <v>7.5206487999999996E-6</v>
      </c>
      <c r="M3056" s="122">
        <v>7.7563528000000007E-6</v>
      </c>
      <c r="N3056" s="122">
        <v>4.9630083999999997E-6</v>
      </c>
      <c r="O3056" s="122">
        <v>4.9676844000000001E-6</v>
      </c>
      <c r="P3056" s="122">
        <v>8.8435648000000006E-6</v>
      </c>
      <c r="Q3056" s="122">
        <v>7.2500876000000002E-6</v>
      </c>
      <c r="R3056" s="122">
        <v>5.997572E-6</v>
      </c>
      <c r="S3056" s="122">
        <v>5.2796995999999999E-6</v>
      </c>
      <c r="T3056" s="122">
        <v>4.5833452000000003E-6</v>
      </c>
      <c r="U3056" s="122">
        <v>4.3336747999999998E-6</v>
      </c>
      <c r="V3056" s="122">
        <v>5.7423491999999998E-6</v>
      </c>
      <c r="W3056" s="122">
        <v>5.7102192000000002E-6</v>
      </c>
      <c r="X3056" s="122">
        <v>5.4810896000000003E-6</v>
      </c>
      <c r="Y3056" s="122">
        <v>4.4454956000000002E-6</v>
      </c>
      <c r="Z3056" s="122">
        <v>4.1669207999999999E-6</v>
      </c>
      <c r="AA3056" s="122">
        <v>4.2272748000000002E-6</v>
      </c>
      <c r="AB3056" s="122">
        <v>4.8391223999999999E-6</v>
      </c>
      <c r="AC3056" s="122">
        <v>4.3955212000000003E-6</v>
      </c>
      <c r="AD3056" s="122">
        <v>4.6299119999999998E-6</v>
      </c>
      <c r="AE3056" s="122">
        <v>5.5320804E-6</v>
      </c>
      <c r="AF3056" s="122">
        <v>5.5412476000000003E-6</v>
      </c>
      <c r="AG3056" s="122">
        <v>4.4036608E-6</v>
      </c>
      <c r="AH3056" s="122">
        <v>4.4368856000000001E-6</v>
      </c>
      <c r="AI3056" s="122">
        <v>1.860544E-6</v>
      </c>
      <c r="AJ3056" s="122">
        <v>9.9918839999999996E-7</v>
      </c>
      <c r="AK3056" s="122">
        <v>1.1209463999999999E-6</v>
      </c>
      <c r="AL3056" s="122">
        <v>0</v>
      </c>
    </row>
    <row r="3057" spans="1:38" hidden="1" x14ac:dyDescent="0.25">
      <c r="A3057" s="122" t="s">
        <v>2047</v>
      </c>
      <c r="B3057" s="122">
        <v>1</v>
      </c>
      <c r="C3057" s="122" t="s">
        <v>2238</v>
      </c>
      <c r="D3057" s="122" t="s">
        <v>2142</v>
      </c>
      <c r="E3057" s="122">
        <v>56</v>
      </c>
      <c r="F3057" s="122">
        <v>6.6105088000000002E-6</v>
      </c>
      <c r="G3057" s="122">
        <v>5.6909300000000004E-6</v>
      </c>
      <c r="H3057" s="122">
        <v>7.7210923999999992E-6</v>
      </c>
      <c r="I3057" s="122">
        <v>6.3035923999999996E-6</v>
      </c>
      <c r="J3057" s="122">
        <v>5.4871768000000003E-6</v>
      </c>
      <c r="K3057" s="122">
        <v>7.6729379999999996E-6</v>
      </c>
      <c r="L3057" s="122">
        <v>7.4315164000000001E-6</v>
      </c>
      <c r="M3057" s="122">
        <v>8.2389692000000003E-6</v>
      </c>
      <c r="N3057" s="122">
        <v>7.1406244000000003E-6</v>
      </c>
      <c r="O3057" s="122">
        <v>6.9356504E-6</v>
      </c>
      <c r="P3057" s="122">
        <v>6.8028884E-6</v>
      </c>
      <c r="Q3057" s="122">
        <v>6.6471411999999998E-6</v>
      </c>
      <c r="R3057" s="122">
        <v>6.6425520000000001E-6</v>
      </c>
      <c r="S3057" s="122">
        <v>5.9042619999999997E-6</v>
      </c>
      <c r="T3057" s="122">
        <v>5.1691023999999996E-6</v>
      </c>
      <c r="U3057" s="122">
        <v>5.3840107999999998E-6</v>
      </c>
      <c r="V3057" s="122">
        <v>6.5232384E-6</v>
      </c>
      <c r="W3057" s="122">
        <v>6.9750435999999999E-6</v>
      </c>
      <c r="X3057" s="122">
        <v>7.3076920000000001E-6</v>
      </c>
      <c r="Y3057" s="122">
        <v>6.3818104000000001E-6</v>
      </c>
      <c r="Z3057" s="122">
        <v>6.1555116000000003E-6</v>
      </c>
      <c r="AA3057" s="122">
        <v>5.9264912000000002E-6</v>
      </c>
      <c r="AB3057" s="122">
        <v>6.8296872000000002E-6</v>
      </c>
      <c r="AC3057" s="122">
        <v>7.1120867999999996E-6</v>
      </c>
      <c r="AD3057" s="122">
        <v>7.0448867999999996E-6</v>
      </c>
      <c r="AE3057" s="122">
        <v>7.1281448000000003E-6</v>
      </c>
      <c r="AF3057" s="122">
        <v>7.5693212000000003E-6</v>
      </c>
      <c r="AG3057" s="122">
        <v>7.4105415999999997E-6</v>
      </c>
      <c r="AH3057" s="122">
        <v>7.6807976000000008E-6</v>
      </c>
      <c r="AI3057" s="122">
        <v>5.7786568000000002E-6</v>
      </c>
      <c r="AJ3057" s="122">
        <v>5.830902E-6</v>
      </c>
      <c r="AK3057" s="122">
        <v>5.7131368000000001E-6</v>
      </c>
      <c r="AL3057" s="122">
        <v>0</v>
      </c>
    </row>
    <row r="3058" spans="1:38" hidden="1" x14ac:dyDescent="0.25">
      <c r="A3058" s="122" t="s">
        <v>2047</v>
      </c>
      <c r="B3058" s="122">
        <v>1</v>
      </c>
      <c r="C3058" s="122" t="s">
        <v>2238</v>
      </c>
      <c r="D3058" s="122" t="s">
        <v>2143</v>
      </c>
      <c r="E3058" s="122">
        <v>56</v>
      </c>
      <c r="F3058" s="122">
        <v>0</v>
      </c>
      <c r="G3058" s="122">
        <v>0</v>
      </c>
      <c r="H3058" s="122">
        <v>0</v>
      </c>
      <c r="I3058" s="122">
        <v>0</v>
      </c>
      <c r="J3058" s="122">
        <v>0</v>
      </c>
      <c r="K3058" s="122">
        <v>0</v>
      </c>
      <c r="L3058" s="122">
        <v>0</v>
      </c>
      <c r="M3058" s="122">
        <v>0</v>
      </c>
      <c r="N3058" s="122">
        <v>2.0233920000000001E-7</v>
      </c>
      <c r="O3058" s="122">
        <v>2.4354399999999997E-7</v>
      </c>
      <c r="P3058" s="122">
        <v>0</v>
      </c>
      <c r="Q3058" s="122">
        <v>7.6411999999999996E-8</v>
      </c>
      <c r="R3058" s="122">
        <v>1.476216E-7</v>
      </c>
      <c r="S3058" s="122">
        <v>1.96854E-7</v>
      </c>
      <c r="T3058" s="122">
        <v>2.443924E-7</v>
      </c>
      <c r="U3058" s="122">
        <v>2.37034E-7</v>
      </c>
      <c r="V3058" s="122">
        <v>5.6711200000000002E-8</v>
      </c>
      <c r="W3058" s="122">
        <v>4.0129600000000001E-8</v>
      </c>
      <c r="X3058" s="122">
        <v>2.4928399999999998E-8</v>
      </c>
      <c r="Y3058" s="122">
        <v>2.3889599999999999E-8</v>
      </c>
      <c r="Z3058" s="122">
        <v>2.28732E-8</v>
      </c>
      <c r="AA3058" s="122">
        <v>0</v>
      </c>
      <c r="AB3058" s="122">
        <v>0</v>
      </c>
      <c r="AC3058" s="122">
        <v>0</v>
      </c>
      <c r="AD3058" s="122">
        <v>0</v>
      </c>
      <c r="AE3058" s="122">
        <v>0</v>
      </c>
      <c r="AF3058" s="122">
        <v>0</v>
      </c>
      <c r="AG3058" s="122">
        <v>0</v>
      </c>
      <c r="AH3058" s="122">
        <v>0</v>
      </c>
      <c r="AI3058" s="122">
        <v>0</v>
      </c>
      <c r="AJ3058" s="122">
        <v>0</v>
      </c>
      <c r="AK3058" s="122">
        <v>0</v>
      </c>
      <c r="AL3058" s="122">
        <v>0</v>
      </c>
    </row>
    <row r="3059" spans="1:38" hidden="1" x14ac:dyDescent="0.25">
      <c r="A3059" s="122" t="s">
        <v>2047</v>
      </c>
      <c r="B3059" s="122">
        <v>1</v>
      </c>
      <c r="C3059" s="122" t="s">
        <v>2238</v>
      </c>
      <c r="D3059" s="122" t="s">
        <v>2144</v>
      </c>
      <c r="E3059" s="122">
        <v>56</v>
      </c>
      <c r="F3059" s="122">
        <v>4.5329200000000001E-7</v>
      </c>
      <c r="G3059" s="122">
        <v>2.1729119999999999E-7</v>
      </c>
      <c r="H3059" s="122">
        <v>2.1698600000000001E-7</v>
      </c>
      <c r="I3059" s="122">
        <v>2.6676720000000001E-7</v>
      </c>
      <c r="J3059" s="122">
        <v>3.4229999999999999E-7</v>
      </c>
      <c r="K3059" s="122">
        <v>3.836476E-7</v>
      </c>
      <c r="L3059" s="122">
        <v>4.0110000000000001E-7</v>
      </c>
      <c r="M3059" s="122">
        <v>5.4237120000000002E-7</v>
      </c>
      <c r="N3059" s="122">
        <v>7.8135680000000004E-7</v>
      </c>
      <c r="O3059" s="122">
        <v>2.3070320000000001E-7</v>
      </c>
      <c r="P3059" s="122">
        <v>0</v>
      </c>
      <c r="Q3059" s="122">
        <v>0</v>
      </c>
      <c r="R3059" s="122">
        <v>0</v>
      </c>
      <c r="S3059" s="122">
        <v>0</v>
      </c>
      <c r="T3059" s="122">
        <v>0</v>
      </c>
      <c r="U3059" s="122">
        <v>0</v>
      </c>
      <c r="V3059" s="122">
        <v>0</v>
      </c>
      <c r="W3059" s="122">
        <v>0</v>
      </c>
      <c r="X3059" s="122">
        <v>0</v>
      </c>
      <c r="Y3059" s="122">
        <v>0</v>
      </c>
      <c r="Z3059" s="122">
        <v>0</v>
      </c>
      <c r="AA3059" s="122">
        <v>0</v>
      </c>
      <c r="AB3059" s="122">
        <v>0</v>
      </c>
      <c r="AC3059" s="122">
        <v>0</v>
      </c>
      <c r="AD3059" s="122">
        <v>0</v>
      </c>
      <c r="AE3059" s="122">
        <v>0</v>
      </c>
      <c r="AF3059" s="122">
        <v>0</v>
      </c>
      <c r="AG3059" s="122">
        <v>0</v>
      </c>
      <c r="AH3059" s="122">
        <v>0</v>
      </c>
      <c r="AI3059" s="122">
        <v>0</v>
      </c>
      <c r="AJ3059" s="122">
        <v>0</v>
      </c>
      <c r="AK3059" s="122">
        <v>0</v>
      </c>
      <c r="AL3059" s="122">
        <v>0</v>
      </c>
    </row>
    <row r="3060" spans="1:38" hidden="1" x14ac:dyDescent="0.25">
      <c r="A3060" s="122" t="s">
        <v>2047</v>
      </c>
      <c r="B3060" s="122">
        <v>1</v>
      </c>
      <c r="C3060" s="122" t="s">
        <v>2238</v>
      </c>
      <c r="D3060" s="122" t="s">
        <v>2145</v>
      </c>
      <c r="E3060" s="122">
        <v>56</v>
      </c>
      <c r="F3060" s="122">
        <v>1.5109639999999999E-7</v>
      </c>
      <c r="G3060" s="122">
        <v>3.1040800000000002E-8</v>
      </c>
      <c r="H3060" s="122">
        <v>7.6874000000000004E-8</v>
      </c>
      <c r="I3060" s="122">
        <v>7.3508399999999994E-8</v>
      </c>
      <c r="J3060" s="122">
        <v>8.1944799999999999E-8</v>
      </c>
      <c r="K3060" s="122">
        <v>7.8540000000000001E-8</v>
      </c>
      <c r="L3060" s="122">
        <v>1.002764E-7</v>
      </c>
      <c r="M3060" s="122">
        <v>1.193892E-7</v>
      </c>
      <c r="N3060" s="122">
        <v>1.01906E-7</v>
      </c>
      <c r="O3060" s="122">
        <v>0</v>
      </c>
      <c r="P3060" s="122">
        <v>0</v>
      </c>
      <c r="Q3060" s="122">
        <v>0</v>
      </c>
      <c r="R3060" s="122">
        <v>0</v>
      </c>
      <c r="S3060" s="122">
        <v>2.23608E-8</v>
      </c>
      <c r="T3060" s="122">
        <v>4.8845999999999999E-8</v>
      </c>
      <c r="U3060" s="122">
        <v>5.0680000000000001E-8</v>
      </c>
      <c r="V3060" s="122">
        <v>1.30564E-8</v>
      </c>
      <c r="W3060" s="122">
        <v>1.2451599999999999E-8</v>
      </c>
      <c r="X3060" s="122">
        <v>1.18216E-8</v>
      </c>
      <c r="Y3060" s="122">
        <v>1.1328799999999999E-8</v>
      </c>
      <c r="Z3060" s="122">
        <v>1.08472E-8</v>
      </c>
      <c r="AA3060" s="122">
        <v>0</v>
      </c>
      <c r="AB3060" s="122">
        <v>0</v>
      </c>
      <c r="AC3060" s="122">
        <v>0</v>
      </c>
      <c r="AD3060" s="122">
        <v>0</v>
      </c>
      <c r="AE3060" s="122">
        <v>0</v>
      </c>
      <c r="AF3060" s="122">
        <v>0</v>
      </c>
      <c r="AG3060" s="122">
        <v>0</v>
      </c>
      <c r="AH3060" s="122">
        <v>0</v>
      </c>
      <c r="AI3060" s="122">
        <v>0</v>
      </c>
      <c r="AJ3060" s="122">
        <v>0</v>
      </c>
      <c r="AK3060" s="122">
        <v>0</v>
      </c>
      <c r="AL3060" s="122">
        <v>0</v>
      </c>
    </row>
    <row r="3061" spans="1:38" hidden="1" x14ac:dyDescent="0.25">
      <c r="A3061" s="122" t="s">
        <v>2047</v>
      </c>
      <c r="B3061" s="122">
        <v>1</v>
      </c>
      <c r="C3061" s="122" t="s">
        <v>2238</v>
      </c>
      <c r="D3061" s="122" t="s">
        <v>2146</v>
      </c>
      <c r="E3061" s="122">
        <v>56</v>
      </c>
      <c r="F3061" s="122">
        <v>3.7774240000000002E-7</v>
      </c>
      <c r="G3061" s="122">
        <v>1.2416572000000001E-6</v>
      </c>
      <c r="H3061" s="122">
        <v>4.0235440000000003E-7</v>
      </c>
      <c r="I3061" s="122">
        <v>6.8084799999999996E-7</v>
      </c>
      <c r="J3061" s="122">
        <v>4.0214999999999998E-7</v>
      </c>
      <c r="K3061" s="122">
        <v>1.0656856000000001E-6</v>
      </c>
      <c r="L3061" s="122">
        <v>1.1062604E-6</v>
      </c>
      <c r="M3061" s="122">
        <v>5.6552440000000002E-7</v>
      </c>
      <c r="N3061" s="122">
        <v>6.4009960000000005E-7</v>
      </c>
      <c r="O3061" s="122">
        <v>9.1711199999999999E-7</v>
      </c>
      <c r="P3061" s="122">
        <v>7.0873320000000003E-7</v>
      </c>
      <c r="Q3061" s="122">
        <v>7.4524240000000005E-7</v>
      </c>
      <c r="R3061" s="122">
        <v>7.8967280000000005E-7</v>
      </c>
      <c r="S3061" s="122">
        <v>5.1723279999999997E-7</v>
      </c>
      <c r="T3061" s="122">
        <v>3.0562000000000001E-7</v>
      </c>
      <c r="U3061" s="122">
        <v>3.2205600000000001E-7</v>
      </c>
      <c r="V3061" s="122">
        <v>5.4604200000000004E-7</v>
      </c>
      <c r="W3061" s="122">
        <v>5.4019559999999995E-7</v>
      </c>
      <c r="X3061" s="122">
        <v>5.2811919999999995E-7</v>
      </c>
      <c r="Y3061" s="122">
        <v>2.331476E-7</v>
      </c>
      <c r="Z3061" s="122">
        <v>2.060716E-7</v>
      </c>
      <c r="AA3061" s="122">
        <v>9.47772E-8</v>
      </c>
      <c r="AB3061" s="122">
        <v>0</v>
      </c>
      <c r="AC3061" s="122">
        <v>0</v>
      </c>
      <c r="AD3061" s="122">
        <v>0</v>
      </c>
      <c r="AE3061" s="122">
        <v>0</v>
      </c>
      <c r="AF3061" s="122">
        <v>0</v>
      </c>
      <c r="AG3061" s="122">
        <v>0</v>
      </c>
      <c r="AH3061" s="122">
        <v>0</v>
      </c>
      <c r="AI3061" s="122">
        <v>0</v>
      </c>
      <c r="AJ3061" s="122">
        <v>0</v>
      </c>
      <c r="AK3061" s="122">
        <v>0</v>
      </c>
      <c r="AL3061" s="122">
        <v>0</v>
      </c>
    </row>
    <row r="3062" spans="1:38" hidden="1" x14ac:dyDescent="0.25">
      <c r="A3062" s="122" t="s">
        <v>2047</v>
      </c>
      <c r="B3062" s="122">
        <v>1</v>
      </c>
      <c r="C3062" s="122" t="s">
        <v>2238</v>
      </c>
      <c r="D3062" s="122" t="s">
        <v>2147</v>
      </c>
      <c r="E3062" s="122">
        <v>56</v>
      </c>
      <c r="F3062" s="122">
        <v>0</v>
      </c>
      <c r="G3062" s="122">
        <v>0</v>
      </c>
      <c r="H3062" s="122">
        <v>0</v>
      </c>
      <c r="I3062" s="122">
        <v>0</v>
      </c>
      <c r="J3062" s="122">
        <v>0</v>
      </c>
      <c r="K3062" s="122">
        <v>0</v>
      </c>
      <c r="L3062" s="122">
        <v>0</v>
      </c>
      <c r="M3062" s="122">
        <v>0</v>
      </c>
      <c r="N3062" s="122">
        <v>0</v>
      </c>
      <c r="O3062" s="122">
        <v>0</v>
      </c>
      <c r="P3062" s="122">
        <v>0</v>
      </c>
      <c r="Q3062" s="122">
        <v>0</v>
      </c>
      <c r="R3062" s="122">
        <v>0</v>
      </c>
      <c r="S3062" s="122">
        <v>0</v>
      </c>
      <c r="T3062" s="122">
        <v>0</v>
      </c>
      <c r="U3062" s="122">
        <v>0</v>
      </c>
      <c r="V3062" s="122">
        <v>0</v>
      </c>
      <c r="W3062" s="122">
        <v>0</v>
      </c>
      <c r="X3062" s="122">
        <v>0</v>
      </c>
      <c r="Y3062" s="122">
        <v>0</v>
      </c>
      <c r="Z3062" s="122">
        <v>0</v>
      </c>
      <c r="AA3062" s="122">
        <v>0</v>
      </c>
      <c r="AB3062" s="122">
        <v>0</v>
      </c>
      <c r="AC3062" s="122">
        <v>0</v>
      </c>
      <c r="AD3062" s="122">
        <v>0</v>
      </c>
      <c r="AE3062" s="122">
        <v>0</v>
      </c>
      <c r="AF3062" s="122">
        <v>0</v>
      </c>
      <c r="AG3062" s="122">
        <v>0</v>
      </c>
      <c r="AH3062" s="122">
        <v>0</v>
      </c>
      <c r="AI3062" s="122">
        <v>0</v>
      </c>
      <c r="AJ3062" s="122">
        <v>0</v>
      </c>
      <c r="AK3062" s="122">
        <v>0</v>
      </c>
      <c r="AL3062" s="122">
        <v>0</v>
      </c>
    </row>
    <row r="3063" spans="1:38" hidden="1" x14ac:dyDescent="0.25">
      <c r="A3063" s="122" t="s">
        <v>2047</v>
      </c>
      <c r="B3063" s="122">
        <v>1</v>
      </c>
      <c r="C3063" s="122" t="s">
        <v>2238</v>
      </c>
      <c r="D3063" s="122" t="s">
        <v>475</v>
      </c>
      <c r="E3063" s="122">
        <v>56</v>
      </c>
      <c r="F3063" s="122">
        <v>0</v>
      </c>
      <c r="G3063" s="122">
        <v>0</v>
      </c>
      <c r="H3063" s="122">
        <v>0</v>
      </c>
      <c r="I3063" s="122">
        <v>0</v>
      </c>
      <c r="J3063" s="122">
        <v>0</v>
      </c>
      <c r="K3063" s="122">
        <v>0</v>
      </c>
      <c r="L3063" s="122">
        <v>0</v>
      </c>
      <c r="M3063" s="122">
        <v>0</v>
      </c>
      <c r="N3063" s="122">
        <v>0</v>
      </c>
      <c r="O3063" s="122">
        <v>0</v>
      </c>
      <c r="P3063" s="122">
        <v>0</v>
      </c>
      <c r="Q3063" s="122">
        <v>0</v>
      </c>
      <c r="R3063" s="122">
        <v>0</v>
      </c>
      <c r="S3063" s="122">
        <v>0</v>
      </c>
      <c r="T3063" s="122">
        <v>0</v>
      </c>
      <c r="U3063" s="122">
        <v>0</v>
      </c>
      <c r="V3063" s="122">
        <v>0</v>
      </c>
      <c r="W3063" s="122">
        <v>0</v>
      </c>
      <c r="X3063" s="122">
        <v>0</v>
      </c>
      <c r="Y3063" s="122">
        <v>0</v>
      </c>
      <c r="Z3063" s="122">
        <v>0</v>
      </c>
      <c r="AA3063" s="122">
        <v>0</v>
      </c>
      <c r="AB3063" s="122">
        <v>0</v>
      </c>
      <c r="AC3063" s="122">
        <v>0</v>
      </c>
      <c r="AD3063" s="122">
        <v>0</v>
      </c>
      <c r="AE3063" s="122">
        <v>0</v>
      </c>
      <c r="AF3063" s="122">
        <v>0</v>
      </c>
      <c r="AG3063" s="122">
        <v>0</v>
      </c>
      <c r="AH3063" s="122">
        <v>0</v>
      </c>
      <c r="AI3063" s="122">
        <v>0</v>
      </c>
      <c r="AJ3063" s="122">
        <v>0</v>
      </c>
      <c r="AK3063" s="122">
        <v>0</v>
      </c>
      <c r="AL3063" s="122">
        <v>0</v>
      </c>
    </row>
    <row r="3064" spans="1:38" hidden="1" x14ac:dyDescent="0.25">
      <c r="A3064" s="122" t="s">
        <v>2047</v>
      </c>
      <c r="B3064" s="122">
        <v>1</v>
      </c>
      <c r="C3064" s="122" t="s">
        <v>2238</v>
      </c>
      <c r="D3064" s="122" t="s">
        <v>2148</v>
      </c>
      <c r="E3064" s="122">
        <v>56</v>
      </c>
      <c r="F3064" s="122">
        <v>1.5109724000000001E-6</v>
      </c>
      <c r="G3064" s="122">
        <v>1.3089131999999999E-6</v>
      </c>
      <c r="H3064" s="122">
        <v>1.5286151999999999E-6</v>
      </c>
      <c r="I3064" s="122">
        <v>1.369648E-6</v>
      </c>
      <c r="J3064" s="122">
        <v>1.3916055999999999E-6</v>
      </c>
      <c r="K3064" s="122">
        <v>1.398712E-6</v>
      </c>
      <c r="L3064" s="122">
        <v>2.0807136E-6</v>
      </c>
      <c r="M3064" s="122">
        <v>9.6523560000000006E-7</v>
      </c>
      <c r="N3064" s="122">
        <v>8.9588799999999996E-7</v>
      </c>
      <c r="O3064" s="122">
        <v>1.4392532E-6</v>
      </c>
      <c r="P3064" s="122">
        <v>9.5316760000000003E-7</v>
      </c>
      <c r="Q3064" s="122">
        <v>9.774576000000001E-7</v>
      </c>
      <c r="R3064" s="122">
        <v>1.0155123999999999E-6</v>
      </c>
      <c r="S3064" s="122">
        <v>1.2650876000000001E-6</v>
      </c>
      <c r="T3064" s="122">
        <v>1.4829668000000001E-6</v>
      </c>
      <c r="U3064" s="122">
        <v>1.2422815999999999E-6</v>
      </c>
      <c r="V3064" s="122">
        <v>1.3916167999999999E-6</v>
      </c>
      <c r="W3064" s="122">
        <v>1.3523411999999999E-6</v>
      </c>
      <c r="X3064" s="122">
        <v>1.3518876E-6</v>
      </c>
      <c r="Y3064" s="122">
        <v>1.2409292000000001E-6</v>
      </c>
      <c r="Z3064" s="122">
        <v>1.2187531999999999E-6</v>
      </c>
      <c r="AA3064" s="122">
        <v>1.2858860000000001E-6</v>
      </c>
      <c r="AB3064" s="122">
        <v>1.3142136E-6</v>
      </c>
      <c r="AC3064" s="122">
        <v>1.2348868E-6</v>
      </c>
      <c r="AD3064" s="122">
        <v>9.606996E-7</v>
      </c>
      <c r="AE3064" s="122">
        <v>9.5758319999999999E-7</v>
      </c>
      <c r="AF3064" s="122">
        <v>9.5346439999999999E-7</v>
      </c>
      <c r="AG3064" s="122">
        <v>9.5272240000000005E-7</v>
      </c>
      <c r="AH3064" s="122">
        <v>9.5024440000000004E-7</v>
      </c>
      <c r="AI3064" s="122">
        <v>9.5064480000000004E-7</v>
      </c>
      <c r="AJ3064" s="122">
        <v>9.4764880000000003E-7</v>
      </c>
      <c r="AK3064" s="122">
        <v>9.4307359999999997E-7</v>
      </c>
      <c r="AL3064" s="122">
        <v>0</v>
      </c>
    </row>
    <row r="3065" spans="1:38" hidden="1" x14ac:dyDescent="0.25">
      <c r="A3065" s="122" t="s">
        <v>2047</v>
      </c>
      <c r="B3065" s="122">
        <v>1</v>
      </c>
      <c r="C3065" s="122" t="s">
        <v>2238</v>
      </c>
      <c r="D3065" s="122" t="s">
        <v>2149</v>
      </c>
      <c r="E3065" s="122">
        <v>56</v>
      </c>
      <c r="F3065" s="122">
        <v>7.9326127999999999E-6</v>
      </c>
      <c r="G3065" s="122">
        <v>6.2445012000000002E-6</v>
      </c>
      <c r="H3065" s="122">
        <v>8.1510883999999992E-6</v>
      </c>
      <c r="I3065" s="122">
        <v>8.2944596000000008E-6</v>
      </c>
      <c r="J3065" s="122">
        <v>8.8271987999999998E-6</v>
      </c>
      <c r="K3065" s="122">
        <v>1.04170808E-5</v>
      </c>
      <c r="L3065" s="122">
        <v>1.1941675199999999E-5</v>
      </c>
      <c r="M3065" s="122">
        <v>8.4802788000000001E-6</v>
      </c>
      <c r="N3065" s="122">
        <v>7.9408140000000002E-6</v>
      </c>
      <c r="O3065" s="122">
        <v>8.3457108000000006E-6</v>
      </c>
      <c r="P3065" s="122">
        <v>8.2107984000000004E-6</v>
      </c>
      <c r="Q3065" s="122">
        <v>5.6585619999999997E-6</v>
      </c>
      <c r="R3065" s="122">
        <v>3.6302391999999999E-6</v>
      </c>
      <c r="S3065" s="122">
        <v>4.6895716000000003E-6</v>
      </c>
      <c r="T3065" s="122">
        <v>6.5905615999999997E-6</v>
      </c>
      <c r="U3065" s="122">
        <v>7.8434636000000005E-6</v>
      </c>
      <c r="V3065" s="122">
        <v>9.5819276000000007E-6</v>
      </c>
      <c r="W3065" s="122">
        <v>9.4182340000000004E-6</v>
      </c>
      <c r="X3065" s="122">
        <v>9.3710987999999998E-6</v>
      </c>
      <c r="Y3065" s="122">
        <v>1.05450688E-5</v>
      </c>
      <c r="Z3065" s="122">
        <v>1.0328332E-5</v>
      </c>
      <c r="AA3065" s="122">
        <v>1.09093852E-5</v>
      </c>
      <c r="AB3065" s="122">
        <v>1.1054797599999999E-5</v>
      </c>
      <c r="AC3065" s="122">
        <v>1.13911812E-5</v>
      </c>
      <c r="AD3065" s="122">
        <v>1.136345E-5</v>
      </c>
      <c r="AE3065" s="122">
        <v>1.1112962E-5</v>
      </c>
      <c r="AF3065" s="122">
        <v>1.14594228E-5</v>
      </c>
      <c r="AG3065" s="122">
        <v>1.14082276E-5</v>
      </c>
      <c r="AH3065" s="122">
        <v>1.1340282800000001E-5</v>
      </c>
      <c r="AI3065" s="122">
        <v>1.07213092E-5</v>
      </c>
      <c r="AJ3065" s="122">
        <v>1.0041340400000001E-5</v>
      </c>
      <c r="AK3065" s="122">
        <v>1.0514797999999999E-5</v>
      </c>
      <c r="AL3065" s="122">
        <v>0</v>
      </c>
    </row>
    <row r="3066" spans="1:38" hidden="1" x14ac:dyDescent="0.25">
      <c r="A3066" s="122" t="s">
        <v>2047</v>
      </c>
      <c r="B3066" s="122">
        <v>1</v>
      </c>
      <c r="C3066" s="122" t="s">
        <v>2238</v>
      </c>
      <c r="D3066" s="122" t="s">
        <v>2150</v>
      </c>
      <c r="E3066" s="122">
        <v>56</v>
      </c>
      <c r="F3066" s="122">
        <v>0</v>
      </c>
      <c r="G3066" s="122">
        <v>0</v>
      </c>
      <c r="H3066" s="122">
        <v>0</v>
      </c>
      <c r="I3066" s="122">
        <v>0</v>
      </c>
      <c r="J3066" s="122">
        <v>0</v>
      </c>
      <c r="K3066" s="122">
        <v>0</v>
      </c>
      <c r="L3066" s="122">
        <v>0</v>
      </c>
      <c r="M3066" s="122">
        <v>0</v>
      </c>
      <c r="N3066" s="122">
        <v>0</v>
      </c>
      <c r="O3066" s="122">
        <v>0</v>
      </c>
      <c r="P3066" s="122">
        <v>0</v>
      </c>
      <c r="Q3066" s="122">
        <v>0</v>
      </c>
      <c r="R3066" s="122">
        <v>0</v>
      </c>
      <c r="S3066" s="122">
        <v>0</v>
      </c>
      <c r="T3066" s="122">
        <v>0</v>
      </c>
      <c r="U3066" s="122">
        <v>0</v>
      </c>
      <c r="V3066" s="122">
        <v>0</v>
      </c>
      <c r="W3066" s="122">
        <v>0</v>
      </c>
      <c r="X3066" s="122">
        <v>0</v>
      </c>
      <c r="Y3066" s="122">
        <v>0</v>
      </c>
      <c r="Z3066" s="122">
        <v>0</v>
      </c>
      <c r="AA3066" s="122">
        <v>0</v>
      </c>
      <c r="AB3066" s="122">
        <v>0</v>
      </c>
      <c r="AC3066" s="122">
        <v>0</v>
      </c>
      <c r="AD3066" s="122">
        <v>0</v>
      </c>
      <c r="AE3066" s="122">
        <v>0</v>
      </c>
      <c r="AF3066" s="122">
        <v>0</v>
      </c>
      <c r="AG3066" s="122">
        <v>0</v>
      </c>
      <c r="AH3066" s="122">
        <v>0</v>
      </c>
      <c r="AI3066" s="122">
        <v>0</v>
      </c>
      <c r="AJ3066" s="122">
        <v>0</v>
      </c>
      <c r="AK3066" s="122">
        <v>0</v>
      </c>
      <c r="AL3066" s="122">
        <v>0</v>
      </c>
    </row>
    <row r="3067" spans="1:38" hidden="1" x14ac:dyDescent="0.25">
      <c r="A3067" s="122" t="s">
        <v>2047</v>
      </c>
      <c r="B3067" s="122">
        <v>1</v>
      </c>
      <c r="C3067" s="122" t="s">
        <v>2238</v>
      </c>
      <c r="D3067" s="122" t="s">
        <v>2151</v>
      </c>
      <c r="E3067" s="122">
        <v>56</v>
      </c>
      <c r="F3067" s="122">
        <v>0</v>
      </c>
      <c r="G3067" s="122">
        <v>0</v>
      </c>
      <c r="H3067" s="122">
        <v>0</v>
      </c>
      <c r="I3067" s="122">
        <v>0</v>
      </c>
      <c r="J3067" s="122">
        <v>0</v>
      </c>
      <c r="K3067" s="122">
        <v>0</v>
      </c>
      <c r="L3067" s="122">
        <v>0</v>
      </c>
      <c r="M3067" s="122">
        <v>0</v>
      </c>
      <c r="N3067" s="122">
        <v>0</v>
      </c>
      <c r="O3067" s="122">
        <v>0</v>
      </c>
      <c r="P3067" s="122">
        <v>0</v>
      </c>
      <c r="Q3067" s="122">
        <v>0</v>
      </c>
      <c r="R3067" s="122">
        <v>0</v>
      </c>
      <c r="S3067" s="122">
        <v>0</v>
      </c>
      <c r="T3067" s="122">
        <v>0</v>
      </c>
      <c r="U3067" s="122">
        <v>0</v>
      </c>
      <c r="V3067" s="122">
        <v>0</v>
      </c>
      <c r="W3067" s="122">
        <v>0</v>
      </c>
      <c r="X3067" s="122">
        <v>0</v>
      </c>
      <c r="Y3067" s="122">
        <v>0</v>
      </c>
      <c r="Z3067" s="122">
        <v>0</v>
      </c>
      <c r="AA3067" s="122">
        <v>0</v>
      </c>
      <c r="AB3067" s="122">
        <v>0</v>
      </c>
      <c r="AC3067" s="122">
        <v>0</v>
      </c>
      <c r="AD3067" s="122">
        <v>0</v>
      </c>
      <c r="AE3067" s="122">
        <v>0</v>
      </c>
      <c r="AF3067" s="122">
        <v>0</v>
      </c>
      <c r="AG3067" s="122">
        <v>0</v>
      </c>
      <c r="AH3067" s="122">
        <v>0</v>
      </c>
      <c r="AI3067" s="122">
        <v>0</v>
      </c>
      <c r="AJ3067" s="122">
        <v>0</v>
      </c>
      <c r="AK3067" s="122">
        <v>0</v>
      </c>
      <c r="AL3067" s="122">
        <v>0</v>
      </c>
    </row>
    <row r="3068" spans="1:38" hidden="1" x14ac:dyDescent="0.25">
      <c r="A3068" s="122" t="s">
        <v>2047</v>
      </c>
      <c r="B3068" s="122">
        <v>1</v>
      </c>
      <c r="C3068" s="122" t="s">
        <v>2238</v>
      </c>
      <c r="D3068" s="122" t="s">
        <v>2152</v>
      </c>
      <c r="E3068" s="122">
        <v>56</v>
      </c>
      <c r="F3068" s="122">
        <v>2.0775887999999999E-5</v>
      </c>
      <c r="G3068" s="122">
        <v>1.47964152E-5</v>
      </c>
      <c r="H3068" s="122">
        <v>2.0024729200000001E-5</v>
      </c>
      <c r="I3068" s="122">
        <v>2.2408383200000001E-5</v>
      </c>
      <c r="J3068" s="122">
        <v>2.50294128E-5</v>
      </c>
      <c r="K3068" s="122">
        <v>2.3098742800000001E-5</v>
      </c>
      <c r="L3068" s="122">
        <v>2.3887808E-5</v>
      </c>
      <c r="M3068" s="122">
        <v>1.9856261600000001E-5</v>
      </c>
      <c r="N3068" s="122">
        <v>1.6909863600000001E-5</v>
      </c>
      <c r="O3068" s="122">
        <v>1.8128227600000001E-5</v>
      </c>
      <c r="P3068" s="122">
        <v>1.9592518400000002E-5</v>
      </c>
      <c r="Q3068" s="122">
        <v>1.95157788E-5</v>
      </c>
      <c r="R3068" s="122">
        <v>1.9069422400000001E-5</v>
      </c>
      <c r="S3068" s="122">
        <v>2.4379025999999999E-5</v>
      </c>
      <c r="T3068" s="122">
        <v>2.97254972E-5</v>
      </c>
      <c r="U3068" s="122">
        <v>2.48536764E-5</v>
      </c>
      <c r="V3068" s="122">
        <v>2.15193104E-5</v>
      </c>
      <c r="W3068" s="122">
        <v>2.0568494800000001E-5</v>
      </c>
      <c r="X3068" s="122">
        <v>1.9952178400000001E-5</v>
      </c>
      <c r="Y3068" s="122">
        <v>1.8417621599999998E-5</v>
      </c>
      <c r="Z3068" s="122">
        <v>1.80841808E-5</v>
      </c>
      <c r="AA3068" s="122">
        <v>2.0390854399999999E-5</v>
      </c>
      <c r="AB3068" s="122">
        <v>2.05529464E-5</v>
      </c>
      <c r="AC3068" s="122">
        <v>2.0399545599999999E-5</v>
      </c>
      <c r="AD3068" s="122">
        <v>2.06495324E-5</v>
      </c>
      <c r="AE3068" s="122">
        <v>2.11063356E-5</v>
      </c>
      <c r="AF3068" s="122">
        <v>2.09791624E-5</v>
      </c>
      <c r="AG3068" s="122">
        <v>2.1486306800000001E-5</v>
      </c>
      <c r="AH3068" s="122">
        <v>2.1075992000000001E-5</v>
      </c>
      <c r="AI3068" s="122">
        <v>2.1347813200000001E-5</v>
      </c>
      <c r="AJ3068" s="122">
        <v>2.1097686400000001E-5</v>
      </c>
      <c r="AK3068" s="122">
        <v>2.1130295199999999E-5</v>
      </c>
      <c r="AL3068" s="122">
        <v>0</v>
      </c>
    </row>
    <row r="3069" spans="1:38" hidden="1" x14ac:dyDescent="0.25">
      <c r="A3069" s="122" t="s">
        <v>2047</v>
      </c>
      <c r="B3069" s="122">
        <v>1</v>
      </c>
      <c r="C3069" s="122" t="s">
        <v>2238</v>
      </c>
      <c r="D3069" s="122" t="s">
        <v>2153</v>
      </c>
      <c r="E3069" s="122">
        <v>56</v>
      </c>
      <c r="F3069" s="122">
        <v>8.8140135999999992E-6</v>
      </c>
      <c r="G3069" s="122">
        <v>6.4980075999999999E-6</v>
      </c>
      <c r="H3069" s="122">
        <v>5.0836771999999996E-6</v>
      </c>
      <c r="I3069" s="122">
        <v>5.17853E-6</v>
      </c>
      <c r="J3069" s="122">
        <v>4.6766523999999998E-6</v>
      </c>
      <c r="K3069" s="122">
        <v>5.1800868000000001E-6</v>
      </c>
      <c r="L3069" s="122">
        <v>1.2756128E-6</v>
      </c>
      <c r="M3069" s="122">
        <v>7.0892920000000005E-7</v>
      </c>
      <c r="N3069" s="122">
        <v>0</v>
      </c>
      <c r="O3069" s="122">
        <v>3.0608479999999999E-7</v>
      </c>
      <c r="P3069" s="122">
        <v>0</v>
      </c>
      <c r="Q3069" s="122">
        <v>0</v>
      </c>
      <c r="R3069" s="122">
        <v>0</v>
      </c>
      <c r="S3069" s="122">
        <v>0</v>
      </c>
      <c r="T3069" s="122">
        <v>0</v>
      </c>
      <c r="U3069" s="122">
        <v>0</v>
      </c>
      <c r="V3069" s="122">
        <v>0</v>
      </c>
      <c r="W3069" s="122">
        <v>0</v>
      </c>
      <c r="X3069" s="122">
        <v>0</v>
      </c>
      <c r="Y3069" s="122">
        <v>0</v>
      </c>
      <c r="Z3069" s="122">
        <v>0</v>
      </c>
      <c r="AA3069" s="122">
        <v>0</v>
      </c>
      <c r="AB3069" s="122">
        <v>3.3712000000000001E-9</v>
      </c>
      <c r="AC3069" s="122">
        <v>4.5947999999999999E-9</v>
      </c>
      <c r="AD3069" s="122">
        <v>5.1520000000000004E-10</v>
      </c>
      <c r="AE3069" s="122">
        <v>0</v>
      </c>
      <c r="AF3069" s="122">
        <v>0</v>
      </c>
      <c r="AG3069" s="122">
        <v>2.4690119999999998E-7</v>
      </c>
      <c r="AH3069" s="122">
        <v>0</v>
      </c>
      <c r="AI3069" s="122">
        <v>0</v>
      </c>
      <c r="AJ3069" s="122">
        <v>0</v>
      </c>
      <c r="AK3069" s="122">
        <v>0</v>
      </c>
      <c r="AL3069" s="122">
        <v>0</v>
      </c>
    </row>
    <row r="3070" spans="1:38" hidden="1" x14ac:dyDescent="0.25">
      <c r="A3070" s="122" t="s">
        <v>2047</v>
      </c>
      <c r="B3070" s="122">
        <v>1</v>
      </c>
      <c r="C3070" s="122" t="s">
        <v>2238</v>
      </c>
      <c r="D3070" s="122" t="s">
        <v>2154</v>
      </c>
      <c r="E3070" s="122">
        <v>56</v>
      </c>
      <c r="F3070" s="122">
        <v>2.9463979999999998E-6</v>
      </c>
      <c r="G3070" s="122">
        <v>1.5520708000000001E-6</v>
      </c>
      <c r="H3070" s="122">
        <v>1.2399212E-6</v>
      </c>
      <c r="I3070" s="122">
        <v>1.4326339999999999E-6</v>
      </c>
      <c r="J3070" s="122">
        <v>1.2965931999999999E-6</v>
      </c>
      <c r="K3070" s="122">
        <v>1.3321083999999999E-6</v>
      </c>
      <c r="L3070" s="122">
        <v>1.3927116E-6</v>
      </c>
      <c r="M3070" s="122">
        <v>1.4363608E-6</v>
      </c>
      <c r="N3070" s="122">
        <v>1.8044991999999999E-6</v>
      </c>
      <c r="O3070" s="122">
        <v>1.8061988000000001E-6</v>
      </c>
      <c r="P3070" s="122">
        <v>1.9881259999999999E-6</v>
      </c>
      <c r="Q3070" s="122">
        <v>9.9317959999999998E-7</v>
      </c>
      <c r="R3070" s="122">
        <v>0</v>
      </c>
      <c r="S3070" s="122">
        <v>8.5092279999999999E-7</v>
      </c>
      <c r="T3070" s="122">
        <v>1.7698352E-6</v>
      </c>
      <c r="U3070" s="122">
        <v>1.6983064E-6</v>
      </c>
      <c r="V3070" s="122">
        <v>8.1166679999999995E-7</v>
      </c>
      <c r="W3070" s="122">
        <v>6.1811400000000003E-7</v>
      </c>
      <c r="X3070" s="122">
        <v>3.7577679999999998E-7</v>
      </c>
      <c r="Y3070" s="122">
        <v>1.25034E-6</v>
      </c>
      <c r="Z3070" s="122">
        <v>1.2556964E-6</v>
      </c>
      <c r="AA3070" s="122">
        <v>1.4113232E-6</v>
      </c>
      <c r="AB3070" s="122">
        <v>1.8117008000000001E-6</v>
      </c>
      <c r="AC3070" s="122">
        <v>1.7350396E-6</v>
      </c>
      <c r="AD3070" s="122">
        <v>1.7509771999999999E-6</v>
      </c>
      <c r="AE3070" s="122">
        <v>1.9518800000000002E-6</v>
      </c>
      <c r="AF3070" s="122">
        <v>2.0099127999999999E-6</v>
      </c>
      <c r="AG3070" s="122">
        <v>1.9306308000000001E-6</v>
      </c>
      <c r="AH3070" s="122">
        <v>1.777412E-6</v>
      </c>
      <c r="AI3070" s="122">
        <v>1.721118E-6</v>
      </c>
      <c r="AJ3070" s="122">
        <v>1.859984E-6</v>
      </c>
      <c r="AK3070" s="122">
        <v>1.7092908E-6</v>
      </c>
      <c r="AL3070" s="122">
        <v>0</v>
      </c>
    </row>
    <row r="3071" spans="1:38" hidden="1" x14ac:dyDescent="0.25">
      <c r="A3071" s="122" t="s">
        <v>2047</v>
      </c>
      <c r="B3071" s="122">
        <v>1</v>
      </c>
      <c r="C3071" s="122" t="s">
        <v>2238</v>
      </c>
      <c r="D3071" s="122" t="s">
        <v>2155</v>
      </c>
      <c r="E3071" s="122">
        <v>56</v>
      </c>
      <c r="F3071" s="122">
        <v>1.3850592000000001E-6</v>
      </c>
      <c r="G3071" s="122">
        <v>1.024366E-6</v>
      </c>
      <c r="H3071" s="122">
        <v>1.0384332E-6</v>
      </c>
      <c r="I3071" s="122">
        <v>9.1975239999999998E-7</v>
      </c>
      <c r="J3071" s="122">
        <v>1.0128972000000001E-6</v>
      </c>
      <c r="K3071" s="122">
        <v>1.0988292E-6</v>
      </c>
      <c r="L3071" s="122">
        <v>2.2207639999999998E-6</v>
      </c>
      <c r="M3071" s="122">
        <v>1.5427664E-6</v>
      </c>
      <c r="N3071" s="122">
        <v>2.2957088E-6</v>
      </c>
      <c r="O3071" s="122">
        <v>2.474416E-6</v>
      </c>
      <c r="P3071" s="122">
        <v>1.1927719999999999E-6</v>
      </c>
      <c r="Q3071" s="122">
        <v>1.1068651999999999E-6</v>
      </c>
      <c r="R3071" s="122">
        <v>1.0522399999999999E-6</v>
      </c>
      <c r="S3071" s="122">
        <v>9.3540720000000004E-7</v>
      </c>
      <c r="T3071" s="122">
        <v>8.0473679999999998E-7</v>
      </c>
      <c r="U3071" s="122">
        <v>7.7112280000000003E-7</v>
      </c>
      <c r="V3071" s="122">
        <v>9.9691200000000005E-7</v>
      </c>
      <c r="W3071" s="122">
        <v>9.848915999999999E-7</v>
      </c>
      <c r="X3071" s="122">
        <v>9.7581120000000001E-7</v>
      </c>
      <c r="Y3071" s="122">
        <v>9.3609320000000003E-7</v>
      </c>
      <c r="Z3071" s="122">
        <v>9.2686160000000001E-7</v>
      </c>
      <c r="AA3071" s="122">
        <v>9.8072239999999993E-7</v>
      </c>
      <c r="AB3071" s="122">
        <v>9.8639519999999994E-7</v>
      </c>
      <c r="AC3071" s="122">
        <v>9.9608599999999991E-7</v>
      </c>
      <c r="AD3071" s="122">
        <v>9.9080239999999992E-7</v>
      </c>
      <c r="AE3071" s="122">
        <v>9.8516600000000002E-7</v>
      </c>
      <c r="AF3071" s="122">
        <v>9.509024E-7</v>
      </c>
      <c r="AG3071" s="122">
        <v>9.4935399999999997E-7</v>
      </c>
      <c r="AH3071" s="122">
        <v>9.5009600000000001E-7</v>
      </c>
      <c r="AI3071" s="122">
        <v>9.6466720000000008E-7</v>
      </c>
      <c r="AJ3071" s="122">
        <v>9.3504880000000004E-7</v>
      </c>
      <c r="AK3071" s="122">
        <v>9.2076319999999996E-7</v>
      </c>
      <c r="AL3071" s="122">
        <v>0</v>
      </c>
    </row>
    <row r="3072" spans="1:38" hidden="1" x14ac:dyDescent="0.25">
      <c r="A3072" s="122" t="s">
        <v>2047</v>
      </c>
      <c r="B3072" s="122">
        <v>1</v>
      </c>
      <c r="C3072" s="122" t="s">
        <v>2238</v>
      </c>
      <c r="D3072" s="122" t="s">
        <v>2156</v>
      </c>
      <c r="E3072" s="122">
        <v>56</v>
      </c>
      <c r="F3072" s="122">
        <v>3.7648436000000001E-6</v>
      </c>
      <c r="G3072" s="122">
        <v>1.2287234399999999E-5</v>
      </c>
      <c r="H3072" s="122">
        <v>1.3924316E-5</v>
      </c>
      <c r="I3072" s="122">
        <v>6.5703595999999998E-6</v>
      </c>
      <c r="J3072" s="122">
        <v>9.3613940000000001E-6</v>
      </c>
      <c r="K3072" s="122">
        <v>8.1524968000000005E-6</v>
      </c>
      <c r="L3072" s="122">
        <v>7.467726E-6</v>
      </c>
      <c r="M3072" s="122">
        <v>1.13897728E-5</v>
      </c>
      <c r="N3072" s="122">
        <v>1.0302698E-5</v>
      </c>
      <c r="O3072" s="122">
        <v>8.4883708000000007E-6</v>
      </c>
      <c r="P3072" s="122">
        <v>1.03705952E-5</v>
      </c>
      <c r="Q3072" s="122">
        <v>9.0462259999999993E-6</v>
      </c>
      <c r="R3072" s="122">
        <v>8.0789436000000005E-6</v>
      </c>
      <c r="S3072" s="122">
        <v>8.3028260000000007E-6</v>
      </c>
      <c r="T3072" s="122">
        <v>8.4530851999999993E-6</v>
      </c>
      <c r="U3072" s="122">
        <v>1.11504036E-5</v>
      </c>
      <c r="V3072" s="122">
        <v>1.36715152E-5</v>
      </c>
      <c r="W3072" s="122">
        <v>1.35019864E-5</v>
      </c>
      <c r="X3072" s="122">
        <v>1.3693758400000001E-5</v>
      </c>
      <c r="Y3072" s="122">
        <v>1.58569908E-5</v>
      </c>
      <c r="Z3072" s="122">
        <v>1.558886E-5</v>
      </c>
      <c r="AA3072" s="122">
        <v>1.50270036E-5</v>
      </c>
      <c r="AB3072" s="122">
        <v>1.4673778E-5</v>
      </c>
      <c r="AC3072" s="122">
        <v>1.5024175600000001E-5</v>
      </c>
      <c r="AD3072" s="122">
        <v>1.5422021999999999E-5</v>
      </c>
      <c r="AE3072" s="122">
        <v>1.5631971599999999E-5</v>
      </c>
      <c r="AF3072" s="122">
        <v>1.56726948E-5</v>
      </c>
      <c r="AG3072" s="122">
        <v>1.5894983999999999E-5</v>
      </c>
      <c r="AH3072" s="122">
        <v>1.54147224E-5</v>
      </c>
      <c r="AI3072" s="122">
        <v>1.5527982400000002E-5</v>
      </c>
      <c r="AJ3072" s="122">
        <v>1.5389718399999998E-5</v>
      </c>
      <c r="AK3072" s="122">
        <v>1.55114876E-5</v>
      </c>
      <c r="AL3072" s="122">
        <v>0</v>
      </c>
    </row>
    <row r="3073" spans="1:38" hidden="1" x14ac:dyDescent="0.25">
      <c r="A3073" s="122" t="s">
        <v>2047</v>
      </c>
      <c r="B3073" s="122">
        <v>1</v>
      </c>
      <c r="C3073" s="122" t="s">
        <v>2238</v>
      </c>
      <c r="D3073" s="122" t="s">
        <v>2157</v>
      </c>
      <c r="E3073" s="122">
        <v>56</v>
      </c>
      <c r="F3073" s="122">
        <v>0</v>
      </c>
      <c r="G3073" s="122">
        <v>0</v>
      </c>
      <c r="H3073" s="122">
        <v>0</v>
      </c>
      <c r="I3073" s="122">
        <v>0</v>
      </c>
      <c r="J3073" s="122">
        <v>0</v>
      </c>
      <c r="K3073" s="122">
        <v>0</v>
      </c>
      <c r="L3073" s="122">
        <v>0</v>
      </c>
      <c r="M3073" s="122">
        <v>0</v>
      </c>
      <c r="N3073" s="122">
        <v>0</v>
      </c>
      <c r="O3073" s="122">
        <v>0</v>
      </c>
      <c r="P3073" s="122">
        <v>0</v>
      </c>
      <c r="Q3073" s="122">
        <v>0</v>
      </c>
      <c r="R3073" s="122">
        <v>0</v>
      </c>
      <c r="S3073" s="122">
        <v>6.7647999999999996E-9</v>
      </c>
      <c r="T3073" s="122">
        <v>1.34848E-8</v>
      </c>
      <c r="U3073" s="122">
        <v>1.2992E-8</v>
      </c>
      <c r="V3073" s="122">
        <v>3.0856000000000002E-9</v>
      </c>
      <c r="W3073" s="122">
        <v>2.5676000000000001E-9</v>
      </c>
      <c r="X3073" s="122">
        <v>2.086E-9</v>
      </c>
      <c r="Y3073" s="122">
        <v>1.9991999999999999E-9</v>
      </c>
      <c r="Z3073" s="122">
        <v>1.9124000000000001E-9</v>
      </c>
      <c r="AA3073" s="122">
        <v>0</v>
      </c>
      <c r="AB3073" s="122">
        <v>0</v>
      </c>
      <c r="AC3073" s="122">
        <v>0</v>
      </c>
      <c r="AD3073" s="122">
        <v>0</v>
      </c>
      <c r="AE3073" s="122">
        <v>0</v>
      </c>
      <c r="AF3073" s="122">
        <v>0</v>
      </c>
      <c r="AG3073" s="122">
        <v>0</v>
      </c>
      <c r="AH3073" s="122">
        <v>0</v>
      </c>
      <c r="AI3073" s="122">
        <v>0</v>
      </c>
      <c r="AJ3073" s="122">
        <v>0</v>
      </c>
      <c r="AK3073" s="122">
        <v>0</v>
      </c>
      <c r="AL3073" s="122">
        <v>0</v>
      </c>
    </row>
    <row r="3074" spans="1:38" hidden="1" x14ac:dyDescent="0.25">
      <c r="A3074" s="122" t="s">
        <v>2047</v>
      </c>
      <c r="B3074" s="122">
        <v>1</v>
      </c>
      <c r="C3074" s="122" t="s">
        <v>2238</v>
      </c>
      <c r="D3074" s="122" t="s">
        <v>2158</v>
      </c>
      <c r="E3074" s="122">
        <v>56</v>
      </c>
      <c r="F3074" s="122">
        <v>9.4435879999999996E-7</v>
      </c>
      <c r="G3074" s="122">
        <v>1.4485996E-6</v>
      </c>
      <c r="H3074" s="122">
        <v>1.291584E-6</v>
      </c>
      <c r="I3074" s="122">
        <v>1.4079352000000001E-6</v>
      </c>
      <c r="J3074" s="122">
        <v>1.3225240000000001E-6</v>
      </c>
      <c r="K3074" s="122">
        <v>1.113056E-6</v>
      </c>
      <c r="L3074" s="122">
        <v>8.7986080000000004E-7</v>
      </c>
      <c r="M3074" s="122">
        <v>1.4411292000000001E-6</v>
      </c>
      <c r="N3074" s="122">
        <v>1.0190712E-6</v>
      </c>
      <c r="O3074" s="122">
        <v>9.5878719999999998E-7</v>
      </c>
      <c r="P3074" s="122">
        <v>1.4121100000000001E-6</v>
      </c>
      <c r="Q3074" s="122">
        <v>1.8946732E-6</v>
      </c>
      <c r="R3074" s="122">
        <v>2.0118307999999999E-6</v>
      </c>
      <c r="S3074" s="122">
        <v>1.5426207999999999E-6</v>
      </c>
      <c r="T3074" s="122">
        <v>9.1702240000000001E-7</v>
      </c>
      <c r="U3074" s="122">
        <v>1.0367E-6</v>
      </c>
      <c r="V3074" s="122">
        <v>1.2596668E-6</v>
      </c>
      <c r="W3074" s="122">
        <v>1.2093004E-6</v>
      </c>
      <c r="X3074" s="122">
        <v>1.1590404000000001E-6</v>
      </c>
      <c r="Y3074" s="122">
        <v>5.3084640000000004E-7</v>
      </c>
      <c r="Z3074" s="122">
        <v>3.0339119999999998E-7</v>
      </c>
      <c r="AA3074" s="122">
        <v>0</v>
      </c>
      <c r="AB3074" s="122">
        <v>0</v>
      </c>
      <c r="AC3074" s="122">
        <v>0</v>
      </c>
      <c r="AD3074" s="122">
        <v>0</v>
      </c>
      <c r="AE3074" s="122">
        <v>0</v>
      </c>
      <c r="AF3074" s="122">
        <v>0</v>
      </c>
      <c r="AG3074" s="122">
        <v>0</v>
      </c>
      <c r="AH3074" s="122">
        <v>0</v>
      </c>
      <c r="AI3074" s="122">
        <v>0</v>
      </c>
      <c r="AJ3074" s="122">
        <v>0</v>
      </c>
      <c r="AK3074" s="122">
        <v>0</v>
      </c>
      <c r="AL3074" s="122">
        <v>0</v>
      </c>
    </row>
    <row r="3075" spans="1:38" hidden="1" x14ac:dyDescent="0.25">
      <c r="A3075" s="122" t="s">
        <v>2047</v>
      </c>
      <c r="B3075" s="122">
        <v>1</v>
      </c>
      <c r="C3075" s="122" t="s">
        <v>2238</v>
      </c>
      <c r="D3075" s="122" t="s">
        <v>2159</v>
      </c>
      <c r="E3075" s="122">
        <v>56</v>
      </c>
      <c r="F3075" s="122">
        <v>0</v>
      </c>
      <c r="G3075" s="122">
        <v>0</v>
      </c>
      <c r="H3075" s="122">
        <v>0</v>
      </c>
      <c r="I3075" s="122">
        <v>1.247876E-7</v>
      </c>
      <c r="J3075" s="122">
        <v>0</v>
      </c>
      <c r="K3075" s="122">
        <v>0</v>
      </c>
      <c r="L3075" s="122">
        <v>0</v>
      </c>
      <c r="M3075" s="122">
        <v>0</v>
      </c>
      <c r="N3075" s="122">
        <v>0</v>
      </c>
      <c r="O3075" s="122">
        <v>0</v>
      </c>
      <c r="P3075" s="122">
        <v>0</v>
      </c>
      <c r="Q3075" s="122">
        <v>0</v>
      </c>
      <c r="R3075" s="122">
        <v>0</v>
      </c>
      <c r="S3075" s="122">
        <v>0</v>
      </c>
      <c r="T3075" s="122">
        <v>0</v>
      </c>
      <c r="U3075" s="122">
        <v>0</v>
      </c>
      <c r="V3075" s="122">
        <v>0</v>
      </c>
      <c r="W3075" s="122">
        <v>0</v>
      </c>
      <c r="X3075" s="122">
        <v>0</v>
      </c>
      <c r="Y3075" s="122">
        <v>0</v>
      </c>
      <c r="Z3075" s="122">
        <v>0</v>
      </c>
      <c r="AA3075" s="122">
        <v>0</v>
      </c>
      <c r="AB3075" s="122">
        <v>0</v>
      </c>
      <c r="AC3075" s="122">
        <v>0</v>
      </c>
      <c r="AD3075" s="122">
        <v>0</v>
      </c>
      <c r="AE3075" s="122">
        <v>0</v>
      </c>
      <c r="AF3075" s="122">
        <v>0</v>
      </c>
      <c r="AG3075" s="122">
        <v>0</v>
      </c>
      <c r="AH3075" s="122">
        <v>0</v>
      </c>
      <c r="AI3075" s="122">
        <v>0</v>
      </c>
      <c r="AJ3075" s="122">
        <v>0</v>
      </c>
      <c r="AK3075" s="122">
        <v>0</v>
      </c>
      <c r="AL3075" s="122">
        <v>0</v>
      </c>
    </row>
    <row r="3076" spans="1:38" hidden="1" x14ac:dyDescent="0.25">
      <c r="A3076" s="122" t="s">
        <v>2047</v>
      </c>
      <c r="B3076" s="122">
        <v>1</v>
      </c>
      <c r="C3076" s="122" t="s">
        <v>2238</v>
      </c>
      <c r="D3076" s="122" t="s">
        <v>2160</v>
      </c>
      <c r="E3076" s="122">
        <v>56</v>
      </c>
      <c r="F3076" s="122">
        <v>2.0398139999999999E-6</v>
      </c>
      <c r="G3076" s="122">
        <v>2.3281075999999998E-6</v>
      </c>
      <c r="H3076" s="122">
        <v>2.3971807999999999E-6</v>
      </c>
      <c r="I3076" s="122">
        <v>2.173654E-6</v>
      </c>
      <c r="J3076" s="122">
        <v>2.1782740000000001E-6</v>
      </c>
      <c r="K3076" s="122">
        <v>2.2379392000000001E-6</v>
      </c>
      <c r="L3076" s="122">
        <v>5.0789480000000003E-7</v>
      </c>
      <c r="M3076" s="122">
        <v>2.1823507999999999E-6</v>
      </c>
      <c r="N3076" s="122">
        <v>4.8423703999999998E-6</v>
      </c>
      <c r="O3076" s="122">
        <v>4.6940796000000002E-6</v>
      </c>
      <c r="P3076" s="122">
        <v>3.0029272000000001E-6</v>
      </c>
      <c r="Q3076" s="122">
        <v>2.3482731999999998E-6</v>
      </c>
      <c r="R3076" s="122">
        <v>8.8661159999999995E-7</v>
      </c>
      <c r="S3076" s="122">
        <v>4.9521640000000003E-7</v>
      </c>
      <c r="T3076" s="122">
        <v>0</v>
      </c>
      <c r="U3076" s="122">
        <v>0</v>
      </c>
      <c r="V3076" s="122">
        <v>2.3122119999999999E-7</v>
      </c>
      <c r="W3076" s="122">
        <v>2.2616999999999999E-7</v>
      </c>
      <c r="X3076" s="122">
        <v>2.26366E-7</v>
      </c>
      <c r="Y3076" s="122">
        <v>0</v>
      </c>
      <c r="Z3076" s="122">
        <v>0</v>
      </c>
      <c r="AA3076" s="122">
        <v>2.1E-10</v>
      </c>
      <c r="AB3076" s="122">
        <v>0</v>
      </c>
      <c r="AC3076" s="122">
        <v>0</v>
      </c>
      <c r="AD3076" s="122">
        <v>0</v>
      </c>
      <c r="AE3076" s="122">
        <v>0</v>
      </c>
      <c r="AF3076" s="122">
        <v>0</v>
      </c>
      <c r="AG3076" s="122">
        <v>0</v>
      </c>
      <c r="AH3076" s="122">
        <v>0</v>
      </c>
      <c r="AI3076" s="122">
        <v>0</v>
      </c>
      <c r="AJ3076" s="122">
        <v>0</v>
      </c>
      <c r="AK3076" s="122">
        <v>0</v>
      </c>
      <c r="AL3076" s="122">
        <v>0</v>
      </c>
    </row>
    <row r="3077" spans="1:38" hidden="1" x14ac:dyDescent="0.25">
      <c r="A3077" s="122" t="s">
        <v>2047</v>
      </c>
      <c r="B3077" s="122">
        <v>1</v>
      </c>
      <c r="C3077" s="122" t="s">
        <v>2238</v>
      </c>
      <c r="D3077" s="122" t="s">
        <v>2161</v>
      </c>
      <c r="E3077" s="122">
        <v>56</v>
      </c>
      <c r="F3077" s="122">
        <v>1.13323E-6</v>
      </c>
      <c r="G3077" s="122">
        <v>9.3124359999999995E-7</v>
      </c>
      <c r="H3077" s="122">
        <v>7.4751879999999995E-7</v>
      </c>
      <c r="I3077" s="122">
        <v>1.2105267999999999E-6</v>
      </c>
      <c r="J3077" s="122">
        <v>1.2979399999999999E-6</v>
      </c>
      <c r="K3077" s="122">
        <v>1.1742779999999999E-6</v>
      </c>
      <c r="L3077" s="122">
        <v>1.2177312000000001E-6</v>
      </c>
      <c r="M3077" s="122">
        <v>1.2489456000000001E-6</v>
      </c>
      <c r="N3077" s="122">
        <v>8.5898120000000004E-7</v>
      </c>
      <c r="O3077" s="122">
        <v>8.6674560000000003E-7</v>
      </c>
      <c r="P3077" s="122">
        <v>1.1757339999999999E-6</v>
      </c>
      <c r="Q3077" s="122">
        <v>5.405764E-7</v>
      </c>
      <c r="R3077" s="122">
        <v>0</v>
      </c>
      <c r="S3077" s="122">
        <v>9.9122799999999996E-8</v>
      </c>
      <c r="T3077" s="122">
        <v>1.9169080000000001E-7</v>
      </c>
      <c r="U3077" s="122">
        <v>1.6891E-7</v>
      </c>
      <c r="V3077" s="122">
        <v>3.5618799999999999E-8</v>
      </c>
      <c r="W3077" s="122">
        <v>3.2762800000000003E-8</v>
      </c>
      <c r="X3077" s="122">
        <v>2.9968400000000003E-8</v>
      </c>
      <c r="Y3077" s="122">
        <v>2.8722399999999999E-8</v>
      </c>
      <c r="Z3077" s="122">
        <v>2.7498799999999999E-8</v>
      </c>
      <c r="AA3077" s="122">
        <v>6.3280000000000003E-10</v>
      </c>
      <c r="AB3077" s="122">
        <v>0</v>
      </c>
      <c r="AC3077" s="122">
        <v>1.2964E-9</v>
      </c>
      <c r="AD3077" s="122">
        <v>0</v>
      </c>
      <c r="AE3077" s="122">
        <v>1.9963999999999998E-9</v>
      </c>
      <c r="AF3077" s="122">
        <v>0</v>
      </c>
      <c r="AG3077" s="122">
        <v>0</v>
      </c>
      <c r="AH3077" s="122">
        <v>0</v>
      </c>
      <c r="AI3077" s="122">
        <v>0</v>
      </c>
      <c r="AJ3077" s="122">
        <v>0</v>
      </c>
      <c r="AK3077" s="122">
        <v>0</v>
      </c>
      <c r="AL3077" s="122">
        <v>0</v>
      </c>
    </row>
    <row r="3078" spans="1:38" hidden="1" x14ac:dyDescent="0.25">
      <c r="A3078" s="122" t="s">
        <v>2047</v>
      </c>
      <c r="B3078" s="122">
        <v>1</v>
      </c>
      <c r="C3078" s="122" t="s">
        <v>2238</v>
      </c>
      <c r="D3078" s="122" t="s">
        <v>2162</v>
      </c>
      <c r="E3078" s="122">
        <v>56</v>
      </c>
      <c r="F3078" s="122">
        <v>8.3103440000000002E-7</v>
      </c>
      <c r="G3078" s="122">
        <v>6.2083000000000003E-7</v>
      </c>
      <c r="H3078" s="122">
        <v>5.4246639999999998E-7</v>
      </c>
      <c r="I3078" s="122">
        <v>6.7328799999999996E-7</v>
      </c>
      <c r="J3078" s="122">
        <v>7.2609040000000003E-7</v>
      </c>
      <c r="K3078" s="122">
        <v>1.0913700000000001E-6</v>
      </c>
      <c r="L3078" s="122">
        <v>1.3352219999999999E-6</v>
      </c>
      <c r="M3078" s="122">
        <v>1.72823E-6</v>
      </c>
      <c r="N3078" s="122">
        <v>5.3295199999999997E-7</v>
      </c>
      <c r="O3078" s="122">
        <v>4.8138160000000002E-7</v>
      </c>
      <c r="P3078" s="122">
        <v>6.3864639999999998E-7</v>
      </c>
      <c r="Q3078" s="122">
        <v>5.8267440000000004E-7</v>
      </c>
      <c r="R3078" s="122">
        <v>5.4489120000000002E-7</v>
      </c>
      <c r="S3078" s="122">
        <v>5.2555719999999996E-7</v>
      </c>
      <c r="T3078" s="122">
        <v>5.0129240000000003E-7</v>
      </c>
      <c r="U3078" s="122">
        <v>5.3900000000000005E-7</v>
      </c>
      <c r="V3078" s="122">
        <v>7.1407279999999998E-7</v>
      </c>
      <c r="W3078" s="122">
        <v>6.8677280000000005E-7</v>
      </c>
      <c r="X3078" s="122">
        <v>6.795124E-7</v>
      </c>
      <c r="Y3078" s="122">
        <v>5.930876E-7</v>
      </c>
      <c r="Z3078" s="122">
        <v>5.9832919999999999E-7</v>
      </c>
      <c r="AA3078" s="122">
        <v>4.8361040000000005E-7</v>
      </c>
      <c r="AB3078" s="122">
        <v>5.2256960000000003E-7</v>
      </c>
      <c r="AC3078" s="122">
        <v>4.81908E-7</v>
      </c>
      <c r="AD3078" s="122">
        <v>4.4489200000000001E-7</v>
      </c>
      <c r="AE3078" s="122">
        <v>3.3980519999999998E-7</v>
      </c>
      <c r="AF3078" s="122">
        <v>4.5186960000000001E-7</v>
      </c>
      <c r="AG3078" s="122">
        <v>2.003316E-7</v>
      </c>
      <c r="AH3078" s="122">
        <v>0</v>
      </c>
      <c r="AI3078" s="122">
        <v>0</v>
      </c>
      <c r="AJ3078" s="122">
        <v>0</v>
      </c>
      <c r="AK3078" s="122">
        <v>0</v>
      </c>
      <c r="AL3078" s="122">
        <v>0</v>
      </c>
    </row>
    <row r="3079" spans="1:38" hidden="1" x14ac:dyDescent="0.25">
      <c r="A3079" s="122" t="s">
        <v>2047</v>
      </c>
      <c r="B3079" s="122">
        <v>1</v>
      </c>
      <c r="C3079" s="122" t="s">
        <v>2238</v>
      </c>
      <c r="D3079" s="122" t="s">
        <v>2163</v>
      </c>
      <c r="E3079" s="122">
        <v>56</v>
      </c>
      <c r="F3079" s="122">
        <v>5.6661527999999999E-6</v>
      </c>
      <c r="G3079" s="122">
        <v>4.6562151999999996E-6</v>
      </c>
      <c r="H3079" s="122">
        <v>7.0675499999999998E-6</v>
      </c>
      <c r="I3079" s="122">
        <v>6.7580828E-6</v>
      </c>
      <c r="J3079" s="122">
        <v>7.46837E-6</v>
      </c>
      <c r="K3079" s="122">
        <v>8.2944456000000008E-6</v>
      </c>
      <c r="L3079" s="122">
        <v>8.6728124000000003E-6</v>
      </c>
      <c r="M3079" s="122">
        <v>9.3076228000000002E-6</v>
      </c>
      <c r="N3079" s="122">
        <v>9.1624791999999999E-6</v>
      </c>
      <c r="O3079" s="122">
        <v>3.7308068E-6</v>
      </c>
      <c r="P3079" s="122">
        <v>5.0371999999999998E-6</v>
      </c>
      <c r="Q3079" s="122">
        <v>7.4441976000000004E-6</v>
      </c>
      <c r="R3079" s="122">
        <v>9.6911023999999997E-6</v>
      </c>
      <c r="S3079" s="122">
        <v>8.0529427999999998E-6</v>
      </c>
      <c r="T3079" s="122">
        <v>6.3094080000000003E-6</v>
      </c>
      <c r="U3079" s="122">
        <v>6.6793776E-6</v>
      </c>
      <c r="V3079" s="122">
        <v>1.1518894800000001E-5</v>
      </c>
      <c r="W3079" s="122">
        <v>1.14353344E-5</v>
      </c>
      <c r="X3079" s="122">
        <v>1.1128574800000001E-5</v>
      </c>
      <c r="Y3079" s="122">
        <v>9.7798736000000001E-6</v>
      </c>
      <c r="Z3079" s="122">
        <v>9.5958631999999994E-6</v>
      </c>
      <c r="AA3079" s="122">
        <v>1.06987132E-5</v>
      </c>
      <c r="AB3079" s="122">
        <v>1.1151554400000001E-5</v>
      </c>
      <c r="AC3079" s="122">
        <v>1.11395984E-5</v>
      </c>
      <c r="AD3079" s="122">
        <v>1.1085558399999999E-5</v>
      </c>
      <c r="AE3079" s="122">
        <v>1.06013348E-5</v>
      </c>
      <c r="AF3079" s="122">
        <v>1.0505233200000001E-5</v>
      </c>
      <c r="AG3079" s="122">
        <v>5.6416051999999997E-6</v>
      </c>
      <c r="AH3079" s="122">
        <v>1.0855121199999999E-5</v>
      </c>
      <c r="AI3079" s="122">
        <v>1.12881664E-5</v>
      </c>
      <c r="AJ3079" s="122">
        <v>1.1213512799999999E-5</v>
      </c>
      <c r="AK3079" s="122">
        <v>1.12076244E-5</v>
      </c>
      <c r="AL3079" s="122">
        <v>0</v>
      </c>
    </row>
    <row r="3080" spans="1:38" hidden="1" x14ac:dyDescent="0.25">
      <c r="A3080" s="122" t="s">
        <v>2047</v>
      </c>
      <c r="B3080" s="122">
        <v>1</v>
      </c>
      <c r="C3080" s="122" t="s">
        <v>2238</v>
      </c>
      <c r="D3080" s="122" t="s">
        <v>2164</v>
      </c>
      <c r="E3080" s="122">
        <v>56</v>
      </c>
      <c r="F3080" s="122">
        <v>3.3052599999999998E-7</v>
      </c>
      <c r="G3080" s="122">
        <v>1.6141439999999999E-7</v>
      </c>
      <c r="H3080" s="122">
        <v>8.5243200000000002E-8</v>
      </c>
      <c r="I3080" s="122">
        <v>1.383228E-7</v>
      </c>
      <c r="J3080" s="122">
        <v>1.4521920000000001E-7</v>
      </c>
      <c r="K3080" s="122">
        <v>3.1970679999999998E-7</v>
      </c>
      <c r="L3080" s="122">
        <v>1.0027528E-6</v>
      </c>
      <c r="M3080" s="122">
        <v>5.1709000000000003E-7</v>
      </c>
      <c r="N3080" s="122">
        <v>1.959748E-7</v>
      </c>
      <c r="O3080" s="122">
        <v>1.121932E-7</v>
      </c>
      <c r="P3080" s="122">
        <v>3.034416E-7</v>
      </c>
      <c r="Q3080" s="122">
        <v>2.9446759999999999E-7</v>
      </c>
      <c r="R3080" s="122">
        <v>2.8977199999999998E-7</v>
      </c>
      <c r="S3080" s="122">
        <v>2.6300680000000001E-7</v>
      </c>
      <c r="T3080" s="122">
        <v>2.368044E-7</v>
      </c>
      <c r="U3080" s="122">
        <v>2.4838239999999998E-7</v>
      </c>
      <c r="V3080" s="122">
        <v>1.681176E-7</v>
      </c>
      <c r="W3080" s="122">
        <v>1.59838E-7</v>
      </c>
      <c r="X3080" s="122">
        <v>1.541008E-7</v>
      </c>
      <c r="Y3080" s="122">
        <v>5.0652000000000003E-8</v>
      </c>
      <c r="Z3080" s="122">
        <v>4.84932E-8</v>
      </c>
      <c r="AA3080" s="122">
        <v>0</v>
      </c>
      <c r="AB3080" s="122">
        <v>0</v>
      </c>
      <c r="AC3080" s="122">
        <v>0</v>
      </c>
      <c r="AD3080" s="122">
        <v>0</v>
      </c>
      <c r="AE3080" s="122">
        <v>0</v>
      </c>
      <c r="AF3080" s="122">
        <v>0</v>
      </c>
      <c r="AG3080" s="122">
        <v>0</v>
      </c>
      <c r="AH3080" s="122">
        <v>0</v>
      </c>
      <c r="AI3080" s="122">
        <v>0</v>
      </c>
      <c r="AJ3080" s="122">
        <v>0</v>
      </c>
      <c r="AK3080" s="122">
        <v>0</v>
      </c>
      <c r="AL3080" s="122">
        <v>0</v>
      </c>
    </row>
    <row r="3081" spans="1:38" hidden="1" x14ac:dyDescent="0.25">
      <c r="A3081" s="122" t="s">
        <v>2047</v>
      </c>
      <c r="B3081" s="122">
        <v>1</v>
      </c>
      <c r="C3081" s="122" t="s">
        <v>2238</v>
      </c>
      <c r="D3081" s="122" t="s">
        <v>2165</v>
      </c>
      <c r="E3081" s="122">
        <v>56</v>
      </c>
      <c r="F3081" s="122">
        <v>2.8204847999999999E-6</v>
      </c>
      <c r="G3081" s="122">
        <v>1.8469639999999999E-6</v>
      </c>
      <c r="H3081" s="122">
        <v>5.8978920000000005E-7</v>
      </c>
      <c r="I3081" s="122">
        <v>2.4091983999999999E-6</v>
      </c>
      <c r="J3081" s="122">
        <v>2.0267295999999998E-6</v>
      </c>
      <c r="K3081" s="122">
        <v>2.2628788000000001E-6</v>
      </c>
      <c r="L3081" s="122">
        <v>2.2204307999999999E-6</v>
      </c>
      <c r="M3081" s="122">
        <v>1.5000216E-6</v>
      </c>
      <c r="N3081" s="122">
        <v>2.6632255999999999E-6</v>
      </c>
      <c r="O3081" s="122">
        <v>0</v>
      </c>
      <c r="P3081" s="122">
        <v>1.8563552E-6</v>
      </c>
      <c r="Q3081" s="122">
        <v>2.6639200000000002E-6</v>
      </c>
      <c r="R3081" s="122">
        <v>2.638384E-6</v>
      </c>
      <c r="S3081" s="122">
        <v>1.8074812E-6</v>
      </c>
      <c r="T3081" s="122">
        <v>1.1406863999999999E-6</v>
      </c>
      <c r="U3081" s="122">
        <v>1.2356204E-6</v>
      </c>
      <c r="V3081" s="122">
        <v>1.7435936E-6</v>
      </c>
      <c r="W3081" s="122">
        <v>1.6839451999999999E-6</v>
      </c>
      <c r="X3081" s="122">
        <v>1.6247336E-6</v>
      </c>
      <c r="Y3081" s="122">
        <v>1.3404159999999999E-6</v>
      </c>
      <c r="Z3081" s="122">
        <v>1.3344548E-6</v>
      </c>
      <c r="AA3081" s="122">
        <v>1.4315308000000001E-6</v>
      </c>
      <c r="AB3081" s="122">
        <v>1.450372E-6</v>
      </c>
      <c r="AC3081" s="122">
        <v>1.4422323999999999E-6</v>
      </c>
      <c r="AD3081" s="122">
        <v>1.4294168E-6</v>
      </c>
      <c r="AE3081" s="122">
        <v>1.322314E-6</v>
      </c>
      <c r="AF3081" s="122">
        <v>1.3847428000000001E-6</v>
      </c>
      <c r="AG3081" s="122">
        <v>1.3562248E-6</v>
      </c>
      <c r="AH3081" s="122">
        <v>1.3472927999999999E-6</v>
      </c>
      <c r="AI3081" s="122">
        <v>1.350776E-6</v>
      </c>
      <c r="AJ3081" s="122">
        <v>1.3522852000000001E-6</v>
      </c>
      <c r="AK3081" s="122">
        <v>1.3950888E-6</v>
      </c>
      <c r="AL3081" s="122">
        <v>0</v>
      </c>
    </row>
    <row r="3082" spans="1:38" hidden="1" x14ac:dyDescent="0.25">
      <c r="A3082" s="122" t="s">
        <v>2047</v>
      </c>
      <c r="B3082" s="122">
        <v>1</v>
      </c>
      <c r="C3082" s="122" t="s">
        <v>2238</v>
      </c>
      <c r="D3082" s="122" t="s">
        <v>2166</v>
      </c>
      <c r="E3082" s="122">
        <v>56</v>
      </c>
      <c r="F3082" s="122">
        <v>1.7628016E-6</v>
      </c>
      <c r="G3082" s="122">
        <v>5.2770479999999999E-7</v>
      </c>
      <c r="H3082" s="122">
        <v>6.9270320000000002E-7</v>
      </c>
      <c r="I3082" s="122">
        <v>4.9401240000000004E-7</v>
      </c>
      <c r="J3082" s="122">
        <v>8.454824E-7</v>
      </c>
      <c r="K3082" s="122">
        <v>8.6864119999999999E-7</v>
      </c>
      <c r="L3082" s="122">
        <v>1.2108796E-6</v>
      </c>
      <c r="M3082" s="122">
        <v>8.3240080000000001E-7</v>
      </c>
      <c r="N3082" s="122">
        <v>8.5516479999999998E-7</v>
      </c>
      <c r="O3082" s="122">
        <v>6.1140799999999999E-7</v>
      </c>
      <c r="P3082" s="122">
        <v>7.7908040000000003E-7</v>
      </c>
      <c r="Q3082" s="122">
        <v>8.2613999999999996E-7</v>
      </c>
      <c r="R3082" s="122">
        <v>8.5562400000000004E-7</v>
      </c>
      <c r="S3082" s="122">
        <v>7.1319079999999999E-7</v>
      </c>
      <c r="T3082" s="122">
        <v>5.8021319999999999E-7</v>
      </c>
      <c r="U3082" s="122">
        <v>6.3924839999999998E-7</v>
      </c>
      <c r="V3082" s="122">
        <v>4.0654599999999999E-7</v>
      </c>
      <c r="W3082" s="122">
        <v>3.8449880000000002E-7</v>
      </c>
      <c r="X3082" s="122">
        <v>3.6340920000000001E-7</v>
      </c>
      <c r="Y3082" s="122">
        <v>4.5502520000000002E-7</v>
      </c>
      <c r="Z3082" s="122">
        <v>4.5175759999999999E-7</v>
      </c>
      <c r="AA3082" s="122">
        <v>3.3508439999999998E-7</v>
      </c>
      <c r="AB3082" s="122">
        <v>3.5591080000000001E-7</v>
      </c>
      <c r="AC3082" s="122">
        <v>3.3870760000000002E-7</v>
      </c>
      <c r="AD3082" s="122">
        <v>2.8384440000000001E-7</v>
      </c>
      <c r="AE3082" s="122">
        <v>3.417764E-7</v>
      </c>
      <c r="AF3082" s="122">
        <v>3.3738319999999998E-7</v>
      </c>
      <c r="AG3082" s="122">
        <v>3.1464719999999998E-7</v>
      </c>
      <c r="AH3082" s="122">
        <v>3.173996E-7</v>
      </c>
      <c r="AI3082" s="122">
        <v>3.4506640000000002E-7</v>
      </c>
      <c r="AJ3082" s="122">
        <v>3.1506999999999998E-7</v>
      </c>
      <c r="AK3082" s="122">
        <v>3.7129959999999997E-7</v>
      </c>
      <c r="AL3082" s="122">
        <v>0</v>
      </c>
    </row>
    <row r="3083" spans="1:38" hidden="1" x14ac:dyDescent="0.25">
      <c r="A3083" s="122" t="s">
        <v>2047</v>
      </c>
      <c r="B3083" s="122">
        <v>1</v>
      </c>
      <c r="C3083" s="122" t="s">
        <v>2238</v>
      </c>
      <c r="D3083" s="122" t="s">
        <v>2167</v>
      </c>
      <c r="E3083" s="122">
        <v>56</v>
      </c>
      <c r="F3083" s="122">
        <v>0</v>
      </c>
      <c r="G3083" s="122">
        <v>0</v>
      </c>
      <c r="H3083" s="122">
        <v>0</v>
      </c>
      <c r="I3083" s="122">
        <v>0</v>
      </c>
      <c r="J3083" s="122">
        <v>0</v>
      </c>
      <c r="K3083" s="122">
        <v>0</v>
      </c>
      <c r="L3083" s="122">
        <v>0</v>
      </c>
      <c r="M3083" s="122">
        <v>0</v>
      </c>
      <c r="N3083" s="122">
        <v>0</v>
      </c>
      <c r="O3083" s="122">
        <v>0</v>
      </c>
      <c r="P3083" s="122">
        <v>0</v>
      </c>
      <c r="Q3083" s="122">
        <v>0</v>
      </c>
      <c r="R3083" s="122">
        <v>0</v>
      </c>
      <c r="S3083" s="122">
        <v>0</v>
      </c>
      <c r="T3083" s="122">
        <v>0</v>
      </c>
      <c r="U3083" s="122">
        <v>0</v>
      </c>
      <c r="V3083" s="122">
        <v>0</v>
      </c>
      <c r="W3083" s="122">
        <v>0</v>
      </c>
      <c r="X3083" s="122">
        <v>0</v>
      </c>
      <c r="Y3083" s="122">
        <v>0</v>
      </c>
      <c r="Z3083" s="122">
        <v>0</v>
      </c>
      <c r="AA3083" s="122">
        <v>0</v>
      </c>
      <c r="AB3083" s="122">
        <v>0</v>
      </c>
      <c r="AC3083" s="122">
        <v>0</v>
      </c>
      <c r="AD3083" s="122">
        <v>0</v>
      </c>
      <c r="AE3083" s="122">
        <v>0</v>
      </c>
      <c r="AF3083" s="122">
        <v>0</v>
      </c>
      <c r="AG3083" s="122">
        <v>0</v>
      </c>
      <c r="AH3083" s="122">
        <v>0</v>
      </c>
      <c r="AI3083" s="122">
        <v>0</v>
      </c>
      <c r="AJ3083" s="122">
        <v>0</v>
      </c>
      <c r="AK3083" s="122">
        <v>0</v>
      </c>
      <c r="AL3083" s="122">
        <v>0</v>
      </c>
    </row>
    <row r="3084" spans="1:38" hidden="1" x14ac:dyDescent="0.25">
      <c r="A3084" s="122" t="s">
        <v>2047</v>
      </c>
      <c r="B3084" s="122">
        <v>1</v>
      </c>
      <c r="C3084" s="122" t="s">
        <v>2238</v>
      </c>
      <c r="D3084" s="122" t="s">
        <v>2168</v>
      </c>
      <c r="E3084" s="122">
        <v>56</v>
      </c>
      <c r="F3084" s="122">
        <v>0</v>
      </c>
      <c r="G3084" s="122">
        <v>0</v>
      </c>
      <c r="H3084" s="122">
        <v>0</v>
      </c>
      <c r="I3084" s="122">
        <v>0</v>
      </c>
      <c r="J3084" s="122">
        <v>0</v>
      </c>
      <c r="K3084" s="122">
        <v>0</v>
      </c>
      <c r="L3084" s="122">
        <v>0</v>
      </c>
      <c r="M3084" s="122">
        <v>0</v>
      </c>
      <c r="N3084" s="122">
        <v>0</v>
      </c>
      <c r="O3084" s="122">
        <v>0</v>
      </c>
      <c r="P3084" s="122">
        <v>2.9819999999999998E-8</v>
      </c>
      <c r="Q3084" s="122">
        <v>1.49996E-8</v>
      </c>
      <c r="R3084" s="122">
        <v>0</v>
      </c>
      <c r="S3084" s="122">
        <v>0</v>
      </c>
      <c r="T3084" s="122">
        <v>0</v>
      </c>
      <c r="U3084" s="122">
        <v>0</v>
      </c>
      <c r="V3084" s="122">
        <v>0</v>
      </c>
      <c r="W3084" s="122">
        <v>0</v>
      </c>
      <c r="X3084" s="122">
        <v>0</v>
      </c>
      <c r="Y3084" s="122">
        <v>0</v>
      </c>
      <c r="Z3084" s="122">
        <v>0</v>
      </c>
      <c r="AA3084" s="122">
        <v>0</v>
      </c>
      <c r="AB3084" s="122">
        <v>0</v>
      </c>
      <c r="AC3084" s="122">
        <v>0</v>
      </c>
      <c r="AD3084" s="122">
        <v>0</v>
      </c>
      <c r="AE3084" s="122">
        <v>0</v>
      </c>
      <c r="AF3084" s="122">
        <v>0</v>
      </c>
      <c r="AG3084" s="122">
        <v>0</v>
      </c>
      <c r="AH3084" s="122">
        <v>0</v>
      </c>
      <c r="AI3084" s="122">
        <v>0</v>
      </c>
      <c r="AJ3084" s="122">
        <v>0</v>
      </c>
      <c r="AK3084" s="122">
        <v>0</v>
      </c>
      <c r="AL3084" s="122">
        <v>0</v>
      </c>
    </row>
    <row r="3085" spans="1:38" hidden="1" x14ac:dyDescent="0.25">
      <c r="A3085" s="122" t="s">
        <v>2239</v>
      </c>
      <c r="B3085" s="122">
        <v>1</v>
      </c>
      <c r="C3085" s="122" t="s">
        <v>2240</v>
      </c>
      <c r="D3085" s="122" t="s">
        <v>2120</v>
      </c>
      <c r="E3085" s="122">
        <v>57</v>
      </c>
      <c r="F3085" s="122">
        <v>2.1813285116E-3</v>
      </c>
      <c r="G3085" s="122">
        <v>2.0004334923999999E-3</v>
      </c>
      <c r="H3085" s="122">
        <v>1.9824485436E-3</v>
      </c>
      <c r="I3085" s="122">
        <v>1.4005475847999999E-3</v>
      </c>
      <c r="J3085" s="122">
        <v>1.0912466404000001E-3</v>
      </c>
      <c r="K3085" s="122">
        <v>1.4226778496E-3</v>
      </c>
      <c r="L3085" s="122">
        <v>1.0090117827999999E-3</v>
      </c>
      <c r="M3085" s="122">
        <v>1.2930648388E-3</v>
      </c>
      <c r="N3085" s="122">
        <v>1.5670803763999999E-3</v>
      </c>
      <c r="O3085" s="122">
        <v>1.0259017047999999E-3</v>
      </c>
      <c r="P3085" s="122">
        <v>7.4163101319999999E-4</v>
      </c>
      <c r="Q3085" s="122">
        <v>5.2518444999999998E-4</v>
      </c>
      <c r="R3085" s="122">
        <v>7.3209155880000001E-4</v>
      </c>
      <c r="S3085" s="122">
        <v>1.0877527276E-3</v>
      </c>
      <c r="T3085" s="122">
        <v>1.5448419728E-3</v>
      </c>
      <c r="U3085" s="122">
        <v>1.5584327052E-3</v>
      </c>
      <c r="V3085" s="122">
        <v>1.5412384987999999E-3</v>
      </c>
      <c r="W3085" s="122">
        <v>1.5155146215999999E-3</v>
      </c>
      <c r="X3085" s="122">
        <v>1.5137955896E-3</v>
      </c>
      <c r="Y3085" s="122">
        <v>9.5228444360000001E-4</v>
      </c>
      <c r="Z3085" s="122">
        <v>1.1346178843999999E-3</v>
      </c>
      <c r="AA3085" s="122">
        <v>1.0472086492E-3</v>
      </c>
      <c r="AB3085" s="122">
        <v>1.3411509384E-3</v>
      </c>
      <c r="AC3085" s="122">
        <v>1.0502167452000001E-3</v>
      </c>
      <c r="AD3085" s="122">
        <v>1.1822330604000001E-3</v>
      </c>
      <c r="AE3085" s="122">
        <v>1.2652600744000001E-3</v>
      </c>
      <c r="AF3085" s="122">
        <v>1.1929119775999999E-3</v>
      </c>
      <c r="AG3085" s="122">
        <v>1.0715252968E-3</v>
      </c>
      <c r="AH3085" s="122">
        <v>1.4395879007999999E-3</v>
      </c>
      <c r="AI3085" s="122">
        <v>1.4846211324E-3</v>
      </c>
      <c r="AJ3085" s="122">
        <v>1.7506809068E-3</v>
      </c>
      <c r="AK3085" s="122">
        <v>1.6693733363999999E-3</v>
      </c>
      <c r="AL3085" s="122">
        <v>0</v>
      </c>
    </row>
    <row r="3086" spans="1:38" hidden="1" x14ac:dyDescent="0.25">
      <c r="A3086" s="122" t="s">
        <v>2239</v>
      </c>
      <c r="B3086" s="122">
        <v>1</v>
      </c>
      <c r="C3086" s="122" t="s">
        <v>2240</v>
      </c>
      <c r="D3086" s="122" t="s">
        <v>2121</v>
      </c>
      <c r="E3086" s="122">
        <v>57</v>
      </c>
      <c r="F3086" s="122">
        <v>4.0679795828000003E-3</v>
      </c>
      <c r="G3086" s="122">
        <v>4.7274244108E-3</v>
      </c>
      <c r="H3086" s="122">
        <v>4.1819525579999996E-3</v>
      </c>
      <c r="I3086" s="122">
        <v>3.7610470183999998E-3</v>
      </c>
      <c r="J3086" s="122">
        <v>2.8179792228000002E-3</v>
      </c>
      <c r="K3086" s="122">
        <v>2.6370363180000002E-3</v>
      </c>
      <c r="L3086" s="122">
        <v>2.6559980719999998E-3</v>
      </c>
      <c r="M3086" s="122">
        <v>2.6718339956000002E-3</v>
      </c>
      <c r="N3086" s="122">
        <v>1.2589778795999999E-3</v>
      </c>
      <c r="O3086" s="122">
        <v>1.6017959552000001E-3</v>
      </c>
      <c r="P3086" s="122">
        <v>2.6411486864000001E-3</v>
      </c>
      <c r="Q3086" s="122">
        <v>1.2444917408E-3</v>
      </c>
      <c r="R3086" s="122">
        <v>2.4601696167999999E-3</v>
      </c>
      <c r="S3086" s="122">
        <v>1.8351982236E-3</v>
      </c>
      <c r="T3086" s="122">
        <v>3.0762165587999999E-3</v>
      </c>
      <c r="U3086" s="122">
        <v>2.2083825708000002E-3</v>
      </c>
      <c r="V3086" s="122">
        <v>2.3613543800000002E-3</v>
      </c>
      <c r="W3086" s="122">
        <v>1.6119621056000001E-3</v>
      </c>
      <c r="X3086" s="122">
        <v>1.9397375312E-3</v>
      </c>
      <c r="Y3086" s="122">
        <v>1.6430173508E-3</v>
      </c>
      <c r="Z3086" s="122">
        <v>1.8173333331999999E-3</v>
      </c>
      <c r="AA3086" s="122">
        <v>1.4311702636E-3</v>
      </c>
      <c r="AB3086" s="122">
        <v>1.2360038964000001E-3</v>
      </c>
      <c r="AC3086" s="122">
        <v>9.0581378440000003E-4</v>
      </c>
      <c r="AD3086" s="122">
        <v>1.1677141476E-3</v>
      </c>
      <c r="AE3086" s="122">
        <v>9.5063923919999995E-4</v>
      </c>
      <c r="AF3086" s="122">
        <v>1.2513300632000001E-3</v>
      </c>
      <c r="AG3086" s="122">
        <v>1.2360193692000001E-3</v>
      </c>
      <c r="AH3086" s="122">
        <v>1.0312022084000001E-3</v>
      </c>
      <c r="AI3086" s="122">
        <v>1.0172616719999999E-3</v>
      </c>
      <c r="AJ3086" s="122">
        <v>7.0451117800000005E-4</v>
      </c>
      <c r="AK3086" s="122">
        <v>6.8831082599999998E-4</v>
      </c>
      <c r="AL3086" s="122">
        <v>0</v>
      </c>
    </row>
    <row r="3087" spans="1:38" hidden="1" x14ac:dyDescent="0.25">
      <c r="A3087" s="122" t="s">
        <v>2239</v>
      </c>
      <c r="B3087" s="122">
        <v>1</v>
      </c>
      <c r="C3087" s="122" t="s">
        <v>2240</v>
      </c>
      <c r="D3087" s="122" t="s">
        <v>2122</v>
      </c>
      <c r="E3087" s="122">
        <v>57</v>
      </c>
      <c r="F3087" s="122">
        <v>3.3850266800000003E-5</v>
      </c>
      <c r="G3087" s="122">
        <v>3.6639988000000002E-5</v>
      </c>
      <c r="H3087" s="122">
        <v>3.0254476000000001E-5</v>
      </c>
      <c r="I3087" s="122">
        <v>3.4634829599999998E-5</v>
      </c>
      <c r="J3087" s="122">
        <v>3.1940468000000003E-5</v>
      </c>
      <c r="K3087" s="122">
        <v>3.15147532E-5</v>
      </c>
      <c r="L3087" s="122">
        <v>3.00911128E-5</v>
      </c>
      <c r="M3087" s="122">
        <v>2.5347907200000001E-5</v>
      </c>
      <c r="N3087" s="122">
        <v>5.5246178399999999E-5</v>
      </c>
      <c r="O3087" s="122">
        <v>4.89840512E-5</v>
      </c>
      <c r="P3087" s="122">
        <v>1.0415636E-6</v>
      </c>
      <c r="Q3087" s="122">
        <v>2.0917204000000001E-6</v>
      </c>
      <c r="R3087" s="122">
        <v>7.3059727999999996E-6</v>
      </c>
      <c r="S3087" s="122">
        <v>9.2527803200000003E-5</v>
      </c>
      <c r="T3087" s="122">
        <v>6.3885185279999996E-4</v>
      </c>
      <c r="U3087" s="122">
        <v>2.7087968039999998E-4</v>
      </c>
      <c r="V3087" s="122">
        <v>6.0713884000000003E-6</v>
      </c>
      <c r="W3087" s="122">
        <v>5.9983195999999998E-6</v>
      </c>
      <c r="X3087" s="122">
        <v>6.8991820239999995E-4</v>
      </c>
      <c r="Y3087" s="122">
        <v>6.3325196480000002E-4</v>
      </c>
      <c r="Z3087" s="122">
        <v>7.0646547160000002E-4</v>
      </c>
      <c r="AA3087" s="122">
        <v>6.5760597279999997E-4</v>
      </c>
      <c r="AB3087" s="122">
        <v>4.7154520000000004E-6</v>
      </c>
      <c r="AC3087" s="122">
        <v>1.044302E-6</v>
      </c>
      <c r="AD3087" s="122">
        <v>2.6067607999999999E-6</v>
      </c>
      <c r="AE3087" s="122">
        <v>1.9343128000000001E-6</v>
      </c>
      <c r="AF3087" s="122">
        <v>3.4543320000000002E-6</v>
      </c>
      <c r="AG3087" s="122">
        <v>2.2721692000000001E-6</v>
      </c>
      <c r="AH3087" s="122">
        <v>3.4121136000000001E-6</v>
      </c>
      <c r="AI3087" s="122">
        <v>2.3722607999999998E-6</v>
      </c>
      <c r="AJ3087" s="122">
        <v>8.3360452000000008E-6</v>
      </c>
      <c r="AK3087" s="122">
        <v>7.9488891999999992E-6</v>
      </c>
      <c r="AL3087" s="122">
        <v>0</v>
      </c>
    </row>
    <row r="3088" spans="1:38" hidden="1" x14ac:dyDescent="0.25">
      <c r="A3088" s="122" t="s">
        <v>2239</v>
      </c>
      <c r="B3088" s="122">
        <v>1</v>
      </c>
      <c r="C3088" s="122" t="s">
        <v>2240</v>
      </c>
      <c r="D3088" s="122" t="s">
        <v>2123</v>
      </c>
      <c r="E3088" s="122">
        <v>57</v>
      </c>
      <c r="F3088" s="122">
        <v>0</v>
      </c>
      <c r="G3088" s="122">
        <v>0</v>
      </c>
      <c r="H3088" s="122">
        <v>2.6400080000000002E-7</v>
      </c>
      <c r="I3088" s="122">
        <v>2.3264360000000001E-7</v>
      </c>
      <c r="J3088" s="122">
        <v>1.2116999999999999E-7</v>
      </c>
      <c r="K3088" s="122">
        <v>1.8037879999999999E-7</v>
      </c>
      <c r="L3088" s="122">
        <v>1.169616E-7</v>
      </c>
      <c r="M3088" s="122">
        <v>2.4163999999999999E-7</v>
      </c>
      <c r="N3088" s="122">
        <v>0</v>
      </c>
      <c r="O3088" s="122">
        <v>2.0079920000000001E-7</v>
      </c>
      <c r="P3088" s="122">
        <v>1.792868E-7</v>
      </c>
      <c r="Q3088" s="122">
        <v>0</v>
      </c>
      <c r="R3088" s="122">
        <v>0</v>
      </c>
      <c r="S3088" s="122">
        <v>0</v>
      </c>
      <c r="T3088" s="122">
        <v>0</v>
      </c>
      <c r="U3088" s="122">
        <v>0</v>
      </c>
      <c r="V3088" s="122">
        <v>2.7547239999999999E-7</v>
      </c>
      <c r="W3088" s="122">
        <v>1.04692E-8</v>
      </c>
      <c r="X3088" s="122">
        <v>0</v>
      </c>
      <c r="Y3088" s="122">
        <v>0</v>
      </c>
      <c r="Z3088" s="122">
        <v>0</v>
      </c>
      <c r="AA3088" s="122">
        <v>1.6452800000000001E-8</v>
      </c>
      <c r="AB3088" s="122">
        <v>1.00968E-8</v>
      </c>
      <c r="AC3088" s="122">
        <v>3.6966440000000002E-7</v>
      </c>
      <c r="AD3088" s="122">
        <v>4.497948E-7</v>
      </c>
      <c r="AE3088" s="122">
        <v>6.2889119999999997E-7</v>
      </c>
      <c r="AF3088" s="122">
        <v>6.8379359999999999E-7</v>
      </c>
      <c r="AG3088" s="122">
        <v>4.217808E-7</v>
      </c>
      <c r="AH3088" s="122">
        <v>1.29752E-8</v>
      </c>
      <c r="AI3088" s="122">
        <v>1.8578000000000001E-7</v>
      </c>
      <c r="AJ3088" s="122">
        <v>1.5499176000000001E-6</v>
      </c>
      <c r="AK3088" s="122">
        <v>1.4779352000000001E-6</v>
      </c>
      <c r="AL3088" s="122">
        <v>0</v>
      </c>
    </row>
    <row r="3089" spans="1:38" x14ac:dyDescent="0.25">
      <c r="A3089" s="122" t="s">
        <v>2239</v>
      </c>
      <c r="B3089" s="122">
        <v>1</v>
      </c>
      <c r="C3089" s="122" t="s">
        <v>2240</v>
      </c>
      <c r="D3089" s="122" t="s">
        <v>2124</v>
      </c>
      <c r="E3089" s="122">
        <v>57</v>
      </c>
      <c r="F3089" s="122">
        <v>5.3807196550799997E-2</v>
      </c>
      <c r="G3089" s="122">
        <v>4.6454522693600002E-2</v>
      </c>
      <c r="H3089" s="122">
        <v>2.8073406936400001E-2</v>
      </c>
      <c r="I3089" s="122">
        <v>2.65262877068E-2</v>
      </c>
      <c r="J3089" s="122">
        <v>3.09750031948E-2</v>
      </c>
      <c r="K3089" s="122">
        <v>3.4602342930400001E-2</v>
      </c>
      <c r="L3089" s="122">
        <v>3.3404638926399999E-2</v>
      </c>
      <c r="M3089" s="122">
        <v>2.43760882372E-2</v>
      </c>
      <c r="N3089" s="122">
        <v>2.1664585429199999E-2</v>
      </c>
      <c r="O3089" s="122">
        <v>2.35295517996E-2</v>
      </c>
      <c r="P3089" s="122">
        <v>2.3153539726799999E-2</v>
      </c>
      <c r="Q3089" s="122">
        <v>2.41691833964E-2</v>
      </c>
      <c r="R3089" s="122">
        <v>2.7306927230799999E-2</v>
      </c>
      <c r="S3089" s="122">
        <v>2.6234808927599999E-2</v>
      </c>
      <c r="T3089" s="122">
        <v>2.8220790964799999E-2</v>
      </c>
      <c r="U3089" s="122">
        <v>3.2911563781599998E-2</v>
      </c>
      <c r="V3089" s="122">
        <v>3.43605370668E-2</v>
      </c>
      <c r="W3089" s="122">
        <v>3.3230070823600001E-2</v>
      </c>
      <c r="X3089" s="122">
        <v>3.8679491897199998E-2</v>
      </c>
      <c r="Y3089" s="122">
        <v>4.0630499778399998E-2</v>
      </c>
      <c r="Z3089" s="122">
        <v>3.7696259745200002E-2</v>
      </c>
      <c r="AA3089" s="122">
        <v>2.7322022854000001E-2</v>
      </c>
      <c r="AB3089" s="122">
        <v>2.5361980691599999E-2</v>
      </c>
      <c r="AC3089" s="122">
        <v>1.8221492111199999E-2</v>
      </c>
      <c r="AD3089" s="122">
        <v>1.5904749655200001E-2</v>
      </c>
      <c r="AE3089" s="122">
        <v>2.3680708763600001E-2</v>
      </c>
      <c r="AF3089" s="122">
        <v>2.3989171855600001E-2</v>
      </c>
      <c r="AG3089" s="122">
        <v>2.4845821979999998E-2</v>
      </c>
      <c r="AH3089" s="122">
        <v>2.6326422676400001E-2</v>
      </c>
      <c r="AI3089" s="122">
        <v>2.6050894211999999E-2</v>
      </c>
      <c r="AJ3089" s="122">
        <v>2.1378595489999999E-2</v>
      </c>
      <c r="AK3089" s="122">
        <v>2.11969201444E-2</v>
      </c>
      <c r="AL3089" s="122">
        <v>0</v>
      </c>
    </row>
    <row r="3090" spans="1:38" hidden="1" x14ac:dyDescent="0.25">
      <c r="A3090" s="122" t="s">
        <v>2239</v>
      </c>
      <c r="B3090" s="122">
        <v>1</v>
      </c>
      <c r="C3090" s="122" t="s">
        <v>2240</v>
      </c>
      <c r="D3090" s="122" t="s">
        <v>474</v>
      </c>
      <c r="E3090" s="122">
        <v>57</v>
      </c>
      <c r="F3090" s="122">
        <v>0</v>
      </c>
      <c r="G3090" s="122">
        <v>0</v>
      </c>
      <c r="H3090" s="122">
        <v>0</v>
      </c>
      <c r="I3090" s="122">
        <v>0</v>
      </c>
      <c r="J3090" s="122">
        <v>1.0035199999999999E-6</v>
      </c>
      <c r="K3090" s="122">
        <v>0</v>
      </c>
      <c r="L3090" s="122">
        <v>0</v>
      </c>
      <c r="M3090" s="122">
        <v>0</v>
      </c>
      <c r="N3090" s="122">
        <v>0</v>
      </c>
      <c r="O3090" s="122">
        <v>0</v>
      </c>
      <c r="P3090" s="122">
        <v>0</v>
      </c>
      <c r="Q3090" s="122">
        <v>0</v>
      </c>
      <c r="R3090" s="122">
        <v>8.1723600000000003E-8</v>
      </c>
      <c r="S3090" s="122">
        <v>4.2567756000000001E-6</v>
      </c>
      <c r="T3090" s="122">
        <v>0</v>
      </c>
      <c r="U3090" s="122">
        <v>0</v>
      </c>
      <c r="V3090" s="122">
        <v>1.1018E-8</v>
      </c>
      <c r="W3090" s="122">
        <v>1.04692E-8</v>
      </c>
      <c r="X3090" s="122">
        <v>1.25552E-8</v>
      </c>
      <c r="Y3090" s="122">
        <v>1.0578400000000001E-8</v>
      </c>
      <c r="Z3090" s="122">
        <v>1.07324E-8</v>
      </c>
      <c r="AA3090" s="122">
        <v>1.6452800000000001E-8</v>
      </c>
      <c r="AB3090" s="122">
        <v>2.01936E-8</v>
      </c>
      <c r="AC3090" s="122">
        <v>1.84828E-8</v>
      </c>
      <c r="AD3090" s="122">
        <v>2.0445600000000001E-8</v>
      </c>
      <c r="AE3090" s="122">
        <v>1.9056799999999999E-8</v>
      </c>
      <c r="AF3090" s="122">
        <v>3.8905439999999998E-7</v>
      </c>
      <c r="AG3090" s="122">
        <v>4.0818399999999997E-8</v>
      </c>
      <c r="AH3090" s="122">
        <v>2.59476E-8</v>
      </c>
      <c r="AI3090" s="122">
        <v>4.2870800000000003E-8</v>
      </c>
      <c r="AJ3090" s="122">
        <v>2.79272E-8</v>
      </c>
      <c r="AK3090" s="122">
        <v>2.6630800000000001E-8</v>
      </c>
      <c r="AL3090" s="122">
        <v>0</v>
      </c>
    </row>
    <row r="3091" spans="1:38" hidden="1" x14ac:dyDescent="0.25">
      <c r="A3091" s="122" t="s">
        <v>2239</v>
      </c>
      <c r="B3091" s="122">
        <v>1</v>
      </c>
      <c r="C3091" s="122" t="s">
        <v>2240</v>
      </c>
      <c r="D3091" s="122" t="s">
        <v>2125</v>
      </c>
      <c r="E3091" s="122">
        <v>57</v>
      </c>
      <c r="F3091" s="122">
        <v>5.3041407999999999E-5</v>
      </c>
      <c r="G3091" s="122">
        <v>3.2912157599999998E-5</v>
      </c>
      <c r="H3091" s="122">
        <v>7.7209011599999999E-5</v>
      </c>
      <c r="I3091" s="122">
        <v>4.9305922399999998E-5</v>
      </c>
      <c r="J3091" s="122">
        <v>3.3830722800000001E-5</v>
      </c>
      <c r="K3091" s="122">
        <v>3.9876597599999998E-5</v>
      </c>
      <c r="L3091" s="122">
        <v>2.9729666400000001E-5</v>
      </c>
      <c r="M3091" s="122">
        <v>4.5082057999999998E-5</v>
      </c>
      <c r="N3091" s="122">
        <v>4.7884712399999998E-5</v>
      </c>
      <c r="O3091" s="122">
        <v>4.8995086000000003E-5</v>
      </c>
      <c r="P3091" s="122">
        <v>2.9561086799999998E-5</v>
      </c>
      <c r="Q3091" s="122">
        <v>2.02938596E-5</v>
      </c>
      <c r="R3091" s="122">
        <v>1.9670554400000002E-5</v>
      </c>
      <c r="S3091" s="122">
        <v>5.7564737999999999E-5</v>
      </c>
      <c r="T3091" s="122">
        <v>1.0278927120000001E-4</v>
      </c>
      <c r="U3091" s="122">
        <v>7.93058364E-5</v>
      </c>
      <c r="V3091" s="122">
        <v>7.2151452800000004E-5</v>
      </c>
      <c r="W3091" s="122">
        <v>6.7363315600000003E-5</v>
      </c>
      <c r="X3091" s="122">
        <v>6.0653944399999999E-5</v>
      </c>
      <c r="Y3091" s="122">
        <v>4.7241840800000001E-5</v>
      </c>
      <c r="Z3091" s="122">
        <v>5.6852440400000001E-5</v>
      </c>
      <c r="AA3091" s="122">
        <v>5.6650171199999999E-5</v>
      </c>
      <c r="AB3091" s="122">
        <v>4.6278195600000003E-5</v>
      </c>
      <c r="AC3091" s="122">
        <v>3.3482358000000002E-5</v>
      </c>
      <c r="AD3091" s="122">
        <v>3.6627564400000003E-5</v>
      </c>
      <c r="AE3091" s="122">
        <v>3.7085456800000002E-5</v>
      </c>
      <c r="AF3091" s="122">
        <v>4.58141208E-5</v>
      </c>
      <c r="AG3091" s="122">
        <v>7.5158476400000003E-5</v>
      </c>
      <c r="AH3091" s="122">
        <v>6.2157566799999996E-5</v>
      </c>
      <c r="AI3091" s="122">
        <v>7.7627247599999999E-5</v>
      </c>
      <c r="AJ3091" s="122">
        <v>7.5764444000000003E-5</v>
      </c>
      <c r="AK3091" s="122">
        <v>7.2245686800000006E-5</v>
      </c>
      <c r="AL3091" s="122">
        <v>0</v>
      </c>
    </row>
    <row r="3092" spans="1:38" hidden="1" x14ac:dyDescent="0.25">
      <c r="A3092" s="122" t="s">
        <v>2239</v>
      </c>
      <c r="B3092" s="122">
        <v>1</v>
      </c>
      <c r="C3092" s="122" t="s">
        <v>2240</v>
      </c>
      <c r="D3092" s="122" t="s">
        <v>2126</v>
      </c>
      <c r="E3092" s="122">
        <v>57</v>
      </c>
      <c r="F3092" s="122">
        <v>2.0400519999999999E-7</v>
      </c>
      <c r="G3092" s="122">
        <v>6.9790000000000005E-8</v>
      </c>
      <c r="H3092" s="122">
        <v>7.9200799999999998E-8</v>
      </c>
      <c r="I3092" s="122">
        <v>2.90808E-8</v>
      </c>
      <c r="J3092" s="122">
        <v>6.78552E-7</v>
      </c>
      <c r="K3092" s="122">
        <v>1.546104E-7</v>
      </c>
      <c r="L3092" s="122">
        <v>2.1266E-8</v>
      </c>
      <c r="M3092" s="122">
        <v>0</v>
      </c>
      <c r="N3092" s="122">
        <v>4.5508400000000001E-8</v>
      </c>
      <c r="O3092" s="122">
        <v>3.3465600000000002E-8</v>
      </c>
      <c r="P3092" s="122">
        <v>2.56116E-8</v>
      </c>
      <c r="Q3092" s="122">
        <v>7.0193199999999996E-8</v>
      </c>
      <c r="R3092" s="122">
        <v>2.1738136E-6</v>
      </c>
      <c r="S3092" s="122">
        <v>3.969E-8</v>
      </c>
      <c r="T3092" s="122">
        <v>4.3066519999999998E-7</v>
      </c>
      <c r="U3092" s="122">
        <v>6.1017600000000002E-8</v>
      </c>
      <c r="V3092" s="122">
        <v>7.7131599999999997E-8</v>
      </c>
      <c r="W3092" s="122">
        <v>1.046836E-7</v>
      </c>
      <c r="X3092" s="122">
        <v>7.5331199999999999E-8</v>
      </c>
      <c r="Y3092" s="122">
        <v>5.2889200000000002E-8</v>
      </c>
      <c r="Z3092" s="122">
        <v>1.2878320000000001E-7</v>
      </c>
      <c r="AA3092" s="122">
        <v>1.23396E-7</v>
      </c>
      <c r="AB3092" s="122">
        <v>1.514604E-7</v>
      </c>
      <c r="AC3092" s="122">
        <v>0</v>
      </c>
      <c r="AD3092" s="122">
        <v>0</v>
      </c>
      <c r="AE3092" s="122">
        <v>3.2397400000000001E-7</v>
      </c>
      <c r="AF3092" s="122">
        <v>5.1873920000000001E-7</v>
      </c>
      <c r="AG3092" s="122">
        <v>4.3538599999999998E-7</v>
      </c>
      <c r="AH3092" s="122">
        <v>9.0818E-8</v>
      </c>
      <c r="AI3092" s="122">
        <v>1.6148523999999999E-6</v>
      </c>
      <c r="AJ3092" s="122">
        <v>5.724908E-7</v>
      </c>
      <c r="AK3092" s="122">
        <v>5.4590479999999998E-7</v>
      </c>
      <c r="AL3092" s="122">
        <v>0</v>
      </c>
    </row>
    <row r="3093" spans="1:38" hidden="1" x14ac:dyDescent="0.25">
      <c r="A3093" s="122" t="s">
        <v>2239</v>
      </c>
      <c r="B3093" s="122">
        <v>1</v>
      </c>
      <c r="C3093" s="122" t="s">
        <v>2240</v>
      </c>
      <c r="D3093" s="122" t="s">
        <v>2127</v>
      </c>
      <c r="E3093" s="122">
        <v>57</v>
      </c>
      <c r="F3093" s="122">
        <v>8.7544191560000003E-4</v>
      </c>
      <c r="G3093" s="122">
        <v>1.3969907812E-3</v>
      </c>
      <c r="H3093" s="122">
        <v>8.6918580840000001E-4</v>
      </c>
      <c r="I3093" s="122">
        <v>1.0617398904E-3</v>
      </c>
      <c r="J3093" s="122">
        <v>9.9500985920000003E-4</v>
      </c>
      <c r="K3093" s="122">
        <v>7.7363847679999998E-4</v>
      </c>
      <c r="L3093" s="122">
        <v>1.7348453584E-3</v>
      </c>
      <c r="M3093" s="122">
        <v>1.7979982160000001E-3</v>
      </c>
      <c r="N3093" s="122">
        <v>1.6494902564E-3</v>
      </c>
      <c r="O3093" s="122">
        <v>1.742302282E-3</v>
      </c>
      <c r="P3093" s="122">
        <v>1.3571134192000001E-3</v>
      </c>
      <c r="Q3093" s="122">
        <v>1.2571489504000001E-3</v>
      </c>
      <c r="R3093" s="122">
        <v>1.0307422832E-3</v>
      </c>
      <c r="S3093" s="122">
        <v>1.0979156804000001E-3</v>
      </c>
      <c r="T3093" s="122">
        <v>9.923988480000001E-4</v>
      </c>
      <c r="U3093" s="122">
        <v>1.0152694719999999E-3</v>
      </c>
      <c r="V3093" s="122">
        <v>1.0150288371999999E-3</v>
      </c>
      <c r="W3093" s="122">
        <v>1.0157136303999999E-3</v>
      </c>
      <c r="X3093" s="122">
        <v>1.1815771911999999E-3</v>
      </c>
      <c r="Y3093" s="122">
        <v>1.035396768E-3</v>
      </c>
      <c r="Z3093" s="122">
        <v>2.9301588680000001E-4</v>
      </c>
      <c r="AA3093" s="122">
        <v>1.85827796E-5</v>
      </c>
      <c r="AB3093" s="122">
        <v>2.174126612E-4</v>
      </c>
      <c r="AC3093" s="122">
        <v>7.2354545200000006E-5</v>
      </c>
      <c r="AD3093" s="122">
        <v>1.3388803960000001E-4</v>
      </c>
      <c r="AE3093" s="122">
        <v>8.8587290399999997E-5</v>
      </c>
      <c r="AF3093" s="122">
        <v>1.7026511880000001E-4</v>
      </c>
      <c r="AG3093" s="122">
        <v>3.1785919199999999E-5</v>
      </c>
      <c r="AH3093" s="122">
        <v>2.9443075200000001E-5</v>
      </c>
      <c r="AI3093" s="122">
        <v>9.3657121599999995E-5</v>
      </c>
      <c r="AJ3093" s="122">
        <v>1.3832437920000001E-4</v>
      </c>
      <c r="AK3093" s="122">
        <v>1.366866172E-4</v>
      </c>
      <c r="AL3093" s="122">
        <v>0</v>
      </c>
    </row>
    <row r="3094" spans="1:38" hidden="1" x14ac:dyDescent="0.25">
      <c r="A3094" s="122" t="s">
        <v>2239</v>
      </c>
      <c r="B3094" s="122">
        <v>1</v>
      </c>
      <c r="C3094" s="122" t="s">
        <v>2240</v>
      </c>
      <c r="D3094" s="122" t="s">
        <v>2128</v>
      </c>
      <c r="E3094" s="122">
        <v>57</v>
      </c>
      <c r="F3094" s="122">
        <v>1.05599482492E-2</v>
      </c>
      <c r="G3094" s="122">
        <v>1.00389925356E-2</v>
      </c>
      <c r="H3094" s="122">
        <v>1.02928977844E-2</v>
      </c>
      <c r="I3094" s="122">
        <v>1.1377822957200001E-2</v>
      </c>
      <c r="J3094" s="122">
        <v>9.5340982996000006E-3</v>
      </c>
      <c r="K3094" s="122">
        <v>8.4171882676000002E-3</v>
      </c>
      <c r="L3094" s="122">
        <v>8.5825032804000001E-3</v>
      </c>
      <c r="M3094" s="122">
        <v>1.08941085064E-2</v>
      </c>
      <c r="N3094" s="122">
        <v>1.13958341E-2</v>
      </c>
      <c r="O3094" s="122">
        <v>9.0078493400000004E-3</v>
      </c>
      <c r="P3094" s="122">
        <v>7.6956269208000002E-3</v>
      </c>
      <c r="Q3094" s="122">
        <v>9.1811397132000004E-3</v>
      </c>
      <c r="R3094" s="122">
        <v>1.0340812372800001E-2</v>
      </c>
      <c r="S3094" s="122">
        <v>6.3732194568E-3</v>
      </c>
      <c r="T3094" s="122">
        <v>1.4340202654399999E-2</v>
      </c>
      <c r="U3094" s="122">
        <v>1.3885475206400001E-2</v>
      </c>
      <c r="V3094" s="122">
        <v>1.36973438084E-2</v>
      </c>
      <c r="W3094" s="122">
        <v>1.2237374828000001E-2</v>
      </c>
      <c r="X3094" s="122">
        <v>5.9107599291999997E-3</v>
      </c>
      <c r="Y3094" s="122">
        <v>4.0985620592E-3</v>
      </c>
      <c r="Z3094" s="122">
        <v>1.4377693341199999E-2</v>
      </c>
      <c r="AA3094" s="122">
        <v>1.31646496716E-2</v>
      </c>
      <c r="AB3094" s="122">
        <v>1.08338469036E-2</v>
      </c>
      <c r="AC3094" s="122">
        <v>9.1390512948000008E-3</v>
      </c>
      <c r="AD3094" s="122">
        <v>1.10586445312E-2</v>
      </c>
      <c r="AE3094" s="122">
        <v>1.12741216364E-2</v>
      </c>
      <c r="AF3094" s="122">
        <v>1.03151977404E-2</v>
      </c>
      <c r="AG3094" s="122">
        <v>1.08372801152E-2</v>
      </c>
      <c r="AH3094" s="122">
        <v>1.6017275806E-2</v>
      </c>
      <c r="AI3094" s="122">
        <v>1.0732178156E-2</v>
      </c>
      <c r="AJ3094" s="122">
        <v>3.5590781155999999E-3</v>
      </c>
      <c r="AK3094" s="122">
        <v>3.4355423703999999E-3</v>
      </c>
      <c r="AL3094" s="122">
        <v>0</v>
      </c>
    </row>
    <row r="3095" spans="1:38" hidden="1" x14ac:dyDescent="0.25">
      <c r="A3095" s="122" t="s">
        <v>2239</v>
      </c>
      <c r="B3095" s="122">
        <v>1</v>
      </c>
      <c r="C3095" s="122" t="s">
        <v>2240</v>
      </c>
      <c r="D3095" s="122" t="s">
        <v>2129</v>
      </c>
      <c r="E3095" s="122">
        <v>57</v>
      </c>
      <c r="F3095" s="122">
        <v>1.4418198844000001E-3</v>
      </c>
      <c r="G3095" s="122">
        <v>1.4864747352000001E-3</v>
      </c>
      <c r="H3095" s="122">
        <v>3.1942779428000001E-3</v>
      </c>
      <c r="I3095" s="122">
        <v>2.4728797156000001E-3</v>
      </c>
      <c r="J3095" s="122">
        <v>1.5347429692E-3</v>
      </c>
      <c r="K3095" s="122">
        <v>1.2441963744000001E-3</v>
      </c>
      <c r="L3095" s="122">
        <v>1.1530844331999999E-3</v>
      </c>
      <c r="M3095" s="122">
        <v>1.3382107368E-3</v>
      </c>
      <c r="N3095" s="122">
        <v>1.2281710728000001E-3</v>
      </c>
      <c r="O3095" s="122">
        <v>9.3660550480000005E-4</v>
      </c>
      <c r="P3095" s="122">
        <v>7.4475024960000003E-4</v>
      </c>
      <c r="Q3095" s="122">
        <v>7.9267543039999999E-4</v>
      </c>
      <c r="R3095" s="122">
        <v>1.7587761687999999E-3</v>
      </c>
      <c r="S3095" s="122">
        <v>2.3437105607999999E-3</v>
      </c>
      <c r="T3095" s="122">
        <v>4.0806891216000002E-3</v>
      </c>
      <c r="U3095" s="122">
        <v>4.3199210824E-3</v>
      </c>
      <c r="V3095" s="122">
        <v>7.2028697328000001E-3</v>
      </c>
      <c r="W3095" s="122">
        <v>4.7316970512E-3</v>
      </c>
      <c r="X3095" s="122">
        <v>6.7619515180000001E-3</v>
      </c>
      <c r="Y3095" s="122">
        <v>6.9319560660000001E-3</v>
      </c>
      <c r="Z3095" s="122">
        <v>7.9810945256000004E-3</v>
      </c>
      <c r="AA3095" s="122">
        <v>9.5780143396000002E-3</v>
      </c>
      <c r="AB3095" s="122">
        <v>5.7545866756000003E-3</v>
      </c>
      <c r="AC3095" s="122">
        <v>3.7925847372000001E-3</v>
      </c>
      <c r="AD3095" s="122">
        <v>2.2022544263999998E-3</v>
      </c>
      <c r="AE3095" s="122">
        <v>2.0049771868000002E-3</v>
      </c>
      <c r="AF3095" s="122">
        <v>1.3915989108000001E-3</v>
      </c>
      <c r="AG3095" s="122">
        <v>1.2046091652000001E-3</v>
      </c>
      <c r="AH3095" s="122">
        <v>1.7991215480000001E-3</v>
      </c>
      <c r="AI3095" s="122">
        <v>8.9635238559999995E-4</v>
      </c>
      <c r="AJ3095" s="122">
        <v>6.1122096840000005E-4</v>
      </c>
      <c r="AK3095" s="122">
        <v>5.8984655800000004E-4</v>
      </c>
      <c r="AL3095" s="122">
        <v>0</v>
      </c>
    </row>
    <row r="3096" spans="1:38" hidden="1" x14ac:dyDescent="0.25">
      <c r="A3096" s="122" t="s">
        <v>2239</v>
      </c>
      <c r="B3096" s="122">
        <v>1</v>
      </c>
      <c r="C3096" s="122" t="s">
        <v>2240</v>
      </c>
      <c r="D3096" s="122" t="s">
        <v>2130</v>
      </c>
      <c r="E3096" s="122">
        <v>57</v>
      </c>
      <c r="F3096" s="122">
        <v>3.8277130807999999E-3</v>
      </c>
      <c r="G3096" s="122">
        <v>3.8510759000000001E-3</v>
      </c>
      <c r="H3096" s="122">
        <v>3.9907640976000001E-3</v>
      </c>
      <c r="I3096" s="122">
        <v>2.9143321648E-3</v>
      </c>
      <c r="J3096" s="122">
        <v>2.8387004296000001E-3</v>
      </c>
      <c r="K3096" s="122">
        <v>2.8022843072000002E-3</v>
      </c>
      <c r="L3096" s="122">
        <v>6.9019727279999996E-4</v>
      </c>
      <c r="M3096" s="122">
        <v>6.5446566080000002E-4</v>
      </c>
      <c r="N3096" s="122">
        <v>7.3986074680000005E-4</v>
      </c>
      <c r="O3096" s="122">
        <v>1.7853442935999999E-3</v>
      </c>
      <c r="P3096" s="122">
        <v>1.5925876848E-3</v>
      </c>
      <c r="Q3096" s="122">
        <v>2.7113384424000001E-3</v>
      </c>
      <c r="R3096" s="122">
        <v>1.8888989028000001E-3</v>
      </c>
      <c r="S3096" s="122">
        <v>2.3716523908000001E-3</v>
      </c>
      <c r="T3096" s="122">
        <v>2.8076090840000001E-3</v>
      </c>
      <c r="U3096" s="122">
        <v>2.4970368780000002E-3</v>
      </c>
      <c r="V3096" s="122">
        <v>2.9653568112000001E-3</v>
      </c>
      <c r="W3096" s="122">
        <v>4.9489381732000003E-3</v>
      </c>
      <c r="X3096" s="122">
        <v>1.5728351911999999E-3</v>
      </c>
      <c r="Y3096" s="122">
        <v>1.8878881336000001E-3</v>
      </c>
      <c r="Z3096" s="122">
        <v>1.6019653384E-3</v>
      </c>
      <c r="AA3096" s="122">
        <v>1.6238829739999999E-3</v>
      </c>
      <c r="AB3096" s="122">
        <v>1.6418527635999999E-3</v>
      </c>
      <c r="AC3096" s="122">
        <v>1.3423076799999999E-3</v>
      </c>
      <c r="AD3096" s="122">
        <v>1.119870808E-3</v>
      </c>
      <c r="AE3096" s="122">
        <v>1.1286260664000001E-3</v>
      </c>
      <c r="AF3096" s="122">
        <v>1.1197010328E-3</v>
      </c>
      <c r="AG3096" s="122">
        <v>1.2698049391999999E-3</v>
      </c>
      <c r="AH3096" s="122">
        <v>1.2645450775999999E-3</v>
      </c>
      <c r="AI3096" s="122">
        <v>1.3407044196E-3</v>
      </c>
      <c r="AJ3096" s="122">
        <v>9.9675876160000001E-4</v>
      </c>
      <c r="AK3096" s="122">
        <v>9.8133627760000003E-4</v>
      </c>
      <c r="AL3096" s="122">
        <v>0</v>
      </c>
    </row>
    <row r="3097" spans="1:38" hidden="1" x14ac:dyDescent="0.25">
      <c r="A3097" s="122" t="s">
        <v>2239</v>
      </c>
      <c r="B3097" s="122">
        <v>1</v>
      </c>
      <c r="C3097" s="122" t="s">
        <v>2240</v>
      </c>
      <c r="D3097" s="122" t="s">
        <v>2131</v>
      </c>
      <c r="E3097" s="122">
        <v>57</v>
      </c>
      <c r="F3097" s="122">
        <v>6.7175950800000005E-5</v>
      </c>
      <c r="G3097" s="122">
        <v>6.3942012400000005E-5</v>
      </c>
      <c r="H3097" s="122">
        <v>5.8819347999999999E-5</v>
      </c>
      <c r="I3097" s="122">
        <v>4.8070002399999997E-5</v>
      </c>
      <c r="J3097" s="122">
        <v>5.7955710399999999E-5</v>
      </c>
      <c r="K3097" s="122">
        <v>8.4288433599999997E-5</v>
      </c>
      <c r="L3097" s="122">
        <v>7.45472728E-5</v>
      </c>
      <c r="M3097" s="122">
        <v>7.5439621599999996E-5</v>
      </c>
      <c r="N3097" s="122">
        <v>1.0842935040000001E-4</v>
      </c>
      <c r="O3097" s="122">
        <v>7.94275636E-5</v>
      </c>
      <c r="P3097" s="122">
        <v>4.44116008E-5</v>
      </c>
      <c r="Q3097" s="122">
        <v>3.92513464E-5</v>
      </c>
      <c r="R3097" s="122">
        <v>2.6036721200000002E-5</v>
      </c>
      <c r="S3097" s="122">
        <v>6.2055644000000003E-5</v>
      </c>
      <c r="T3097" s="122">
        <v>9.6443373600000001E-5</v>
      </c>
      <c r="U3097" s="122">
        <v>8.69390256E-5</v>
      </c>
      <c r="V3097" s="122">
        <v>3.3464258800000002E-5</v>
      </c>
      <c r="W3097" s="122">
        <v>5.6047115599999998E-5</v>
      </c>
      <c r="X3097" s="122">
        <v>5.53431144E-5</v>
      </c>
      <c r="Y3097" s="122">
        <v>5.4444966799999998E-5</v>
      </c>
      <c r="Z3097" s="122">
        <v>7.1217490400000006E-5</v>
      </c>
      <c r="AA3097" s="122">
        <v>4.8050696399999999E-5</v>
      </c>
      <c r="AB3097" s="122">
        <v>6.6440418800000004E-5</v>
      </c>
      <c r="AC3097" s="122">
        <v>5.3943288000000003E-5</v>
      </c>
      <c r="AD3097" s="122">
        <v>7.1967084E-6</v>
      </c>
      <c r="AE3097" s="122">
        <v>7.3675422799999996E-5</v>
      </c>
      <c r="AF3097" s="122">
        <v>1.12495712E-4</v>
      </c>
      <c r="AG3097" s="122">
        <v>1.2707823239999999E-4</v>
      </c>
      <c r="AH3097" s="122">
        <v>1.38041428E-5</v>
      </c>
      <c r="AI3097" s="122">
        <v>1.06323028E-5</v>
      </c>
      <c r="AJ3097" s="122">
        <v>1.3506625159999999E-4</v>
      </c>
      <c r="AK3097" s="122">
        <v>1.2879331639999999E-4</v>
      </c>
      <c r="AL3097" s="122">
        <v>0</v>
      </c>
    </row>
    <row r="3098" spans="1:38" hidden="1" x14ac:dyDescent="0.25">
      <c r="A3098" s="122" t="s">
        <v>2239</v>
      </c>
      <c r="B3098" s="122">
        <v>1</v>
      </c>
      <c r="C3098" s="122" t="s">
        <v>2240</v>
      </c>
      <c r="D3098" s="122" t="s">
        <v>2132</v>
      </c>
      <c r="E3098" s="122">
        <v>57</v>
      </c>
      <c r="F3098" s="122">
        <v>2.4334883999999999E-6</v>
      </c>
      <c r="G3098" s="122">
        <v>2.8753675999999998E-6</v>
      </c>
      <c r="H3098" s="122">
        <v>1.4256031999999999E-6</v>
      </c>
      <c r="I3098" s="122">
        <v>1.4831039999999999E-6</v>
      </c>
      <c r="J3098" s="122">
        <v>5.0891399999999997E-7</v>
      </c>
      <c r="K3098" s="122">
        <v>4.7671399999999999E-7</v>
      </c>
      <c r="L3098" s="122">
        <v>3.3387312E-6</v>
      </c>
      <c r="M3098" s="122">
        <v>2.7667640000000002E-6</v>
      </c>
      <c r="N3098" s="122">
        <v>2.8063000000000001E-6</v>
      </c>
      <c r="O3098" s="122">
        <v>2.8335104000000001E-6</v>
      </c>
      <c r="P3098" s="122">
        <v>1.2720736E-6</v>
      </c>
      <c r="Q3098" s="122">
        <v>2.667308E-7</v>
      </c>
      <c r="R3098" s="122">
        <v>8.9893999999999997E-8</v>
      </c>
      <c r="S3098" s="122">
        <v>1.98464E-8</v>
      </c>
      <c r="T3098" s="122">
        <v>6.33332E-8</v>
      </c>
      <c r="U3098" s="122">
        <v>3.6610000000000002E-8</v>
      </c>
      <c r="V3098" s="122">
        <v>2.2038799999999999E-8</v>
      </c>
      <c r="W3098" s="122">
        <v>1.8842879999999999E-7</v>
      </c>
      <c r="X3098" s="122">
        <v>2.2599360000000001E-7</v>
      </c>
      <c r="Y3098" s="122">
        <v>1.904028E-7</v>
      </c>
      <c r="Z3098" s="122">
        <v>5.3659200000000002E-8</v>
      </c>
      <c r="AA3098" s="122">
        <v>0</v>
      </c>
      <c r="AB3098" s="122">
        <v>1.514604E-7</v>
      </c>
      <c r="AC3098" s="122">
        <v>3.6042159999999997E-7</v>
      </c>
      <c r="AD3098" s="122">
        <v>3.7823519999999998E-7</v>
      </c>
      <c r="AE3098" s="122">
        <v>3.8114440000000001E-7</v>
      </c>
      <c r="AF3098" s="122">
        <v>5.8947560000000004E-7</v>
      </c>
      <c r="AG3098" s="122">
        <v>0</v>
      </c>
      <c r="AH3098" s="122">
        <v>2.59476E-8</v>
      </c>
      <c r="AI3098" s="122">
        <v>0</v>
      </c>
      <c r="AJ3098" s="122">
        <v>0</v>
      </c>
      <c r="AK3098" s="122">
        <v>0</v>
      </c>
      <c r="AL3098" s="122">
        <v>0</v>
      </c>
    </row>
    <row r="3099" spans="1:38" hidden="1" x14ac:dyDescent="0.25">
      <c r="A3099" s="122" t="s">
        <v>2239</v>
      </c>
      <c r="B3099" s="122">
        <v>1</v>
      </c>
      <c r="C3099" s="122" t="s">
        <v>2240</v>
      </c>
      <c r="D3099" s="122" t="s">
        <v>2133</v>
      </c>
      <c r="E3099" s="122">
        <v>57</v>
      </c>
      <c r="F3099" s="122">
        <v>6.0472352079999996E-4</v>
      </c>
      <c r="G3099" s="122">
        <v>7.7409191440000003E-4</v>
      </c>
      <c r="H3099" s="122">
        <v>7.7586047840000002E-4</v>
      </c>
      <c r="I3099" s="122">
        <v>7.8173531519999998E-4</v>
      </c>
      <c r="J3099" s="122">
        <v>8.8426495640000005E-4</v>
      </c>
      <c r="K3099" s="122">
        <v>6.7278624559999995E-4</v>
      </c>
      <c r="L3099" s="122">
        <v>5.2384142159999996E-4</v>
      </c>
      <c r="M3099" s="122">
        <v>5.9086215720000003E-4</v>
      </c>
      <c r="N3099" s="122">
        <v>6.7074401520000003E-4</v>
      </c>
      <c r="O3099" s="122">
        <v>4.4810754799999998E-4</v>
      </c>
      <c r="P3099" s="122">
        <v>4.1506777199999998E-4</v>
      </c>
      <c r="Q3099" s="122">
        <v>3.9012233959999999E-4</v>
      </c>
      <c r="R3099" s="122">
        <v>3.9733936480000002E-4</v>
      </c>
      <c r="S3099" s="122">
        <v>5.4712061879999996E-4</v>
      </c>
      <c r="T3099" s="122">
        <v>1.5695416603999999E-3</v>
      </c>
      <c r="U3099" s="122">
        <v>1.5485993236E-3</v>
      </c>
      <c r="V3099" s="122">
        <v>1.1361071288000001E-3</v>
      </c>
      <c r="W3099" s="122">
        <v>8.5686235319999996E-4</v>
      </c>
      <c r="X3099" s="122">
        <v>1.3900028352000001E-3</v>
      </c>
      <c r="Y3099" s="122">
        <v>1.0491581127999999E-3</v>
      </c>
      <c r="Z3099" s="122">
        <v>7.4880317399999999E-4</v>
      </c>
      <c r="AA3099" s="122">
        <v>5.2121965560000003E-4</v>
      </c>
      <c r="AB3099" s="122">
        <v>7.2432642799999999E-4</v>
      </c>
      <c r="AC3099" s="122">
        <v>5.5974142840000004E-4</v>
      </c>
      <c r="AD3099" s="122">
        <v>5.6416521560000003E-4</v>
      </c>
      <c r="AE3099" s="122">
        <v>6.0000846080000001E-4</v>
      </c>
      <c r="AF3099" s="122">
        <v>8.0272261999999998E-4</v>
      </c>
      <c r="AG3099" s="122">
        <v>8.6356054399999997E-4</v>
      </c>
      <c r="AH3099" s="122">
        <v>6.7526909240000002E-4</v>
      </c>
      <c r="AI3099" s="122">
        <v>8.8916926E-5</v>
      </c>
      <c r="AJ3099" s="122">
        <v>3.7471703920000001E-4</v>
      </c>
      <c r="AK3099" s="122">
        <v>3.5731390520000003E-4</v>
      </c>
      <c r="AL3099" s="122">
        <v>0</v>
      </c>
    </row>
    <row r="3100" spans="1:38" hidden="1" x14ac:dyDescent="0.25">
      <c r="A3100" s="122" t="s">
        <v>2239</v>
      </c>
      <c r="B3100" s="122">
        <v>1</v>
      </c>
      <c r="C3100" s="122" t="s">
        <v>2240</v>
      </c>
      <c r="D3100" s="122" t="s">
        <v>2134</v>
      </c>
      <c r="E3100" s="122">
        <v>57</v>
      </c>
      <c r="F3100" s="122">
        <v>2.9701104159999999E-4</v>
      </c>
      <c r="G3100" s="122">
        <v>2.3055993240000001E-4</v>
      </c>
      <c r="H3100" s="122">
        <v>3.4792676239999999E-4</v>
      </c>
      <c r="I3100" s="122">
        <v>4.5205965280000003E-4</v>
      </c>
      <c r="J3100" s="122">
        <v>3.4653046680000003E-4</v>
      </c>
      <c r="K3100" s="122">
        <v>3.8395396759999999E-4</v>
      </c>
      <c r="L3100" s="122">
        <v>4.2674466520000001E-4</v>
      </c>
      <c r="M3100" s="122">
        <v>9.2523661999999998E-4</v>
      </c>
      <c r="N3100" s="122">
        <v>7.4632344639999999E-4</v>
      </c>
      <c r="O3100" s="122">
        <v>6.7473841680000003E-4</v>
      </c>
      <c r="P3100" s="122">
        <v>5.7103452280000001E-4</v>
      </c>
      <c r="Q3100" s="122">
        <v>2.990002288E-4</v>
      </c>
      <c r="R3100" s="122">
        <v>2.8458636919999997E-4</v>
      </c>
      <c r="S3100" s="122">
        <v>1.612004548E-4</v>
      </c>
      <c r="T3100" s="122">
        <v>2.661983856E-4</v>
      </c>
      <c r="U3100" s="122">
        <v>3.737813464E-4</v>
      </c>
      <c r="V3100" s="122">
        <v>5.1672712280000001E-4</v>
      </c>
      <c r="W3100" s="122">
        <v>5.7620796520000002E-4</v>
      </c>
      <c r="X3100" s="122">
        <v>6.6987672639999996E-4</v>
      </c>
      <c r="Y3100" s="122">
        <v>3.0780761479999997E-4</v>
      </c>
      <c r="Z3100" s="122">
        <v>3.8003565319999998E-4</v>
      </c>
      <c r="AA3100" s="122">
        <v>3.9563756959999999E-4</v>
      </c>
      <c r="AB3100" s="122">
        <v>2.2882195000000001E-4</v>
      </c>
      <c r="AC3100" s="122">
        <v>2.152045672E-4</v>
      </c>
      <c r="AD3100" s="122">
        <v>2.5672801559999998E-4</v>
      </c>
      <c r="AE3100" s="122">
        <v>2.548495068E-4</v>
      </c>
      <c r="AF3100" s="122">
        <v>3.417354584E-4</v>
      </c>
      <c r="AG3100" s="122">
        <v>6.3459269439999997E-4</v>
      </c>
      <c r="AH3100" s="122">
        <v>3.1590955480000001E-4</v>
      </c>
      <c r="AI3100" s="122">
        <v>3.7239083280000003E-4</v>
      </c>
      <c r="AJ3100" s="122">
        <v>3.0437584799999998E-4</v>
      </c>
      <c r="AK3100" s="122">
        <v>2.9814767360000001E-4</v>
      </c>
      <c r="AL3100" s="122">
        <v>0</v>
      </c>
    </row>
    <row r="3101" spans="1:38" hidden="1" x14ac:dyDescent="0.25">
      <c r="A3101" s="122" t="s">
        <v>2239</v>
      </c>
      <c r="B3101" s="122">
        <v>1</v>
      </c>
      <c r="C3101" s="122" t="s">
        <v>2240</v>
      </c>
      <c r="D3101" s="122" t="s">
        <v>2135</v>
      </c>
      <c r="E3101" s="122">
        <v>57</v>
      </c>
      <c r="F3101" s="122">
        <v>0</v>
      </c>
      <c r="G3101" s="122">
        <v>0</v>
      </c>
      <c r="H3101" s="122">
        <v>0</v>
      </c>
      <c r="I3101" s="122">
        <v>0</v>
      </c>
      <c r="J3101" s="122">
        <v>0</v>
      </c>
      <c r="K3101" s="122">
        <v>0</v>
      </c>
      <c r="L3101" s="122">
        <v>0</v>
      </c>
      <c r="M3101" s="122">
        <v>0</v>
      </c>
      <c r="N3101" s="122">
        <v>0</v>
      </c>
      <c r="O3101" s="122">
        <v>0</v>
      </c>
      <c r="P3101" s="122">
        <v>8.0849271999999999E-6</v>
      </c>
      <c r="Q3101" s="122">
        <v>5.5030499999999998E-6</v>
      </c>
      <c r="R3101" s="122">
        <v>1.0403246E-5</v>
      </c>
      <c r="S3101" s="122">
        <v>0</v>
      </c>
      <c r="T3101" s="122">
        <v>0</v>
      </c>
      <c r="U3101" s="122">
        <v>0</v>
      </c>
      <c r="V3101" s="122">
        <v>0</v>
      </c>
      <c r="W3101" s="122">
        <v>0</v>
      </c>
      <c r="X3101" s="122">
        <v>0</v>
      </c>
      <c r="Y3101" s="122">
        <v>0</v>
      </c>
      <c r="Z3101" s="122">
        <v>0</v>
      </c>
      <c r="AA3101" s="122">
        <v>0</v>
      </c>
      <c r="AB3101" s="122">
        <v>0</v>
      </c>
      <c r="AC3101" s="122">
        <v>0</v>
      </c>
      <c r="AD3101" s="122">
        <v>0</v>
      </c>
      <c r="AE3101" s="122">
        <v>0</v>
      </c>
      <c r="AF3101" s="122">
        <v>0</v>
      </c>
      <c r="AG3101" s="122">
        <v>0</v>
      </c>
      <c r="AH3101" s="122">
        <v>1.29752E-8</v>
      </c>
      <c r="AI3101" s="122">
        <v>2.8582399999999999E-8</v>
      </c>
      <c r="AJ3101" s="122">
        <v>1.39636E-8</v>
      </c>
      <c r="AK3101" s="122">
        <v>1.3313999999999999E-8</v>
      </c>
      <c r="AL3101" s="122">
        <v>0</v>
      </c>
    </row>
    <row r="3102" spans="1:38" hidden="1" x14ac:dyDescent="0.25">
      <c r="A3102" s="122" t="s">
        <v>2239</v>
      </c>
      <c r="B3102" s="122">
        <v>1</v>
      </c>
      <c r="C3102" s="122" t="s">
        <v>2240</v>
      </c>
      <c r="D3102" s="122" t="s">
        <v>2136</v>
      </c>
      <c r="E3102" s="122">
        <v>57</v>
      </c>
      <c r="F3102" s="122">
        <v>1.2107408740000001E-3</v>
      </c>
      <c r="G3102" s="122">
        <v>1.9321347304000001E-3</v>
      </c>
      <c r="H3102" s="122">
        <v>1.7998773548E-3</v>
      </c>
      <c r="I3102" s="122">
        <v>1.5918353836000001E-3</v>
      </c>
      <c r="J3102" s="122">
        <v>1.5203710928000001E-3</v>
      </c>
      <c r="K3102" s="122">
        <v>1.9400254831999999E-3</v>
      </c>
      <c r="L3102" s="122">
        <v>1.5559124896000001E-3</v>
      </c>
      <c r="M3102" s="122">
        <v>1.3531287587999999E-3</v>
      </c>
      <c r="N3102" s="122">
        <v>1.3649537916000001E-3</v>
      </c>
      <c r="O3102" s="122">
        <v>9.1264725999999998E-4</v>
      </c>
      <c r="P3102" s="122">
        <v>6.8444405399999998E-4</v>
      </c>
      <c r="Q3102" s="122">
        <v>6.3295753920000004E-4</v>
      </c>
      <c r="R3102" s="122">
        <v>4.577502076E-4</v>
      </c>
      <c r="S3102" s="122">
        <v>7.6303597719999997E-4</v>
      </c>
      <c r="T3102" s="122">
        <v>1.3025310732000001E-3</v>
      </c>
      <c r="U3102" s="122">
        <v>1.4528411688000001E-3</v>
      </c>
      <c r="V3102" s="122">
        <v>1.1696623259999999E-3</v>
      </c>
      <c r="W3102" s="122">
        <v>1.0537674447999999E-3</v>
      </c>
      <c r="X3102" s="122">
        <v>1.3915503616E-3</v>
      </c>
      <c r="Y3102" s="122">
        <v>1.231617688E-3</v>
      </c>
      <c r="Z3102" s="122">
        <v>1.3063315775999999E-3</v>
      </c>
      <c r="AA3102" s="122">
        <v>9.6947892160000005E-4</v>
      </c>
      <c r="AB3102" s="122">
        <v>1.1449764004000001E-3</v>
      </c>
      <c r="AC3102" s="122">
        <v>1.0287022732E-3</v>
      </c>
      <c r="AD3102" s="122">
        <v>6.9330671479999998E-4</v>
      </c>
      <c r="AE3102" s="122">
        <v>8.0105346160000001E-4</v>
      </c>
      <c r="AF3102" s="122">
        <v>8.5089766160000003E-4</v>
      </c>
      <c r="AG3102" s="122">
        <v>1.0369529408E-3</v>
      </c>
      <c r="AH3102" s="122">
        <v>1.1316802588E-3</v>
      </c>
      <c r="AI3102" s="122">
        <v>7.246829492E-4</v>
      </c>
      <c r="AJ3102" s="122">
        <v>8.140558692E-4</v>
      </c>
      <c r="AK3102" s="122">
        <v>7.7624834840000004E-4</v>
      </c>
      <c r="AL3102" s="122">
        <v>0</v>
      </c>
    </row>
    <row r="3103" spans="1:38" hidden="1" x14ac:dyDescent="0.25">
      <c r="A3103" s="122" t="s">
        <v>2239</v>
      </c>
      <c r="B3103" s="122">
        <v>1</v>
      </c>
      <c r="C3103" s="122" t="s">
        <v>2240</v>
      </c>
      <c r="D3103" s="122" t="s">
        <v>2137</v>
      </c>
      <c r="E3103" s="122">
        <v>57</v>
      </c>
      <c r="F3103" s="122">
        <v>2.77925254376E-2</v>
      </c>
      <c r="G3103" s="122">
        <v>3.1934132347600001E-2</v>
      </c>
      <c r="H3103" s="122">
        <v>2.97910148088E-2</v>
      </c>
      <c r="I3103" s="122">
        <v>2.7284009712400002E-2</v>
      </c>
      <c r="J3103" s="122">
        <v>2.47564584904E-2</v>
      </c>
      <c r="K3103" s="122">
        <v>2.30862527672E-2</v>
      </c>
      <c r="L3103" s="122">
        <v>2.7917475059599999E-2</v>
      </c>
      <c r="M3103" s="122">
        <v>2.75009937244E-2</v>
      </c>
      <c r="N3103" s="122">
        <v>3.0430657544000001E-2</v>
      </c>
      <c r="O3103" s="122">
        <v>2.4881523547999999E-2</v>
      </c>
      <c r="P3103" s="122">
        <v>2.27618262116E-2</v>
      </c>
      <c r="Q3103" s="122">
        <v>1.4803855259199999E-2</v>
      </c>
      <c r="R3103" s="122">
        <v>1.41069013736E-2</v>
      </c>
      <c r="S3103" s="122">
        <v>1.5376240745599999E-2</v>
      </c>
      <c r="T3103" s="122">
        <v>1.7442066266800001E-2</v>
      </c>
      <c r="U3103" s="122">
        <v>1.48077720308E-2</v>
      </c>
      <c r="V3103" s="122">
        <v>1.7308088596400002E-2</v>
      </c>
      <c r="W3103" s="122">
        <v>1.7023432977599999E-2</v>
      </c>
      <c r="X3103" s="122">
        <v>1.9269588472399998E-2</v>
      </c>
      <c r="Y3103" s="122">
        <v>1.94558380128E-2</v>
      </c>
      <c r="Z3103" s="122">
        <v>2.0029198641200001E-2</v>
      </c>
      <c r="AA3103" s="122">
        <v>1.8489024965599999E-2</v>
      </c>
      <c r="AB3103" s="122">
        <v>1.5997621247999999E-2</v>
      </c>
      <c r="AC3103" s="122">
        <v>1.2958105288800001E-2</v>
      </c>
      <c r="AD3103" s="122">
        <v>1.04132118216E-2</v>
      </c>
      <c r="AE3103" s="122">
        <v>9.3059975288000002E-3</v>
      </c>
      <c r="AF3103" s="122">
        <v>9.3499433860000005E-3</v>
      </c>
      <c r="AG3103" s="122">
        <v>1.5593319772800001E-2</v>
      </c>
      <c r="AH3103" s="122">
        <v>7.9008157284000003E-3</v>
      </c>
      <c r="AI3103" s="122">
        <v>7.5172525344000003E-3</v>
      </c>
      <c r="AJ3103" s="122">
        <v>7.5251581495999996E-3</v>
      </c>
      <c r="AK3103" s="122">
        <v>7.3189260199999998E-3</v>
      </c>
      <c r="AL3103" s="122">
        <v>0</v>
      </c>
    </row>
    <row r="3104" spans="1:38" hidden="1" x14ac:dyDescent="0.25">
      <c r="A3104" s="122" t="s">
        <v>2239</v>
      </c>
      <c r="B3104" s="122">
        <v>1</v>
      </c>
      <c r="C3104" s="122" t="s">
        <v>2240</v>
      </c>
      <c r="D3104" s="122" t="s">
        <v>2138</v>
      </c>
      <c r="E3104" s="122">
        <v>57</v>
      </c>
      <c r="F3104" s="122">
        <v>1.7927977480000001E-3</v>
      </c>
      <c r="G3104" s="122">
        <v>9.8577662399999995E-4</v>
      </c>
      <c r="H3104" s="122">
        <v>9.5465062000000005E-4</v>
      </c>
      <c r="I3104" s="122">
        <v>1.0154429599999999E-3</v>
      </c>
      <c r="J3104" s="122">
        <v>6.9168273159999998E-4</v>
      </c>
      <c r="K3104" s="122">
        <v>6.7883203639999997E-4</v>
      </c>
      <c r="L3104" s="122">
        <v>2.1180007351999999E-3</v>
      </c>
      <c r="M3104" s="122">
        <v>1.8842654655999999E-3</v>
      </c>
      <c r="N3104" s="122">
        <v>3.1336131960000001E-4</v>
      </c>
      <c r="O3104" s="122">
        <v>2.608620476E-4</v>
      </c>
      <c r="P3104" s="122">
        <v>5.3257540839999999E-4</v>
      </c>
      <c r="Q3104" s="122">
        <v>4.3495430439999998E-4</v>
      </c>
      <c r="R3104" s="122">
        <v>5.6561132320000001E-4</v>
      </c>
      <c r="S3104" s="122">
        <v>1.5927022999999999E-4</v>
      </c>
      <c r="T3104" s="122">
        <v>1.80187882E-4</v>
      </c>
      <c r="U3104" s="122">
        <v>7.3124395119999997E-4</v>
      </c>
      <c r="V3104" s="122">
        <v>5.2728340279999998E-4</v>
      </c>
      <c r="W3104" s="122">
        <v>4.1836693919999998E-4</v>
      </c>
      <c r="X3104" s="122">
        <v>7.9769211759999996E-4</v>
      </c>
      <c r="Y3104" s="122">
        <v>6.1866483000000004E-4</v>
      </c>
      <c r="Z3104" s="122">
        <v>4.4603283760000001E-4</v>
      </c>
      <c r="AA3104" s="122">
        <v>3.2943167039999998E-4</v>
      </c>
      <c r="AB3104" s="122">
        <v>2.7499761799999999E-4</v>
      </c>
      <c r="AC3104" s="122">
        <v>2.6318697439999997E-4</v>
      </c>
      <c r="AD3104" s="122">
        <v>2.2681864800000001E-4</v>
      </c>
      <c r="AE3104" s="122">
        <v>2.827065976E-4</v>
      </c>
      <c r="AF3104" s="122">
        <v>3.661038864E-4</v>
      </c>
      <c r="AG3104" s="122">
        <v>5.0530947320000003E-4</v>
      </c>
      <c r="AH3104" s="122">
        <v>2.7435057720000001E-4</v>
      </c>
      <c r="AI3104" s="122">
        <v>3.1380689480000002E-4</v>
      </c>
      <c r="AJ3104" s="122">
        <v>2.3369896479999999E-4</v>
      </c>
      <c r="AK3104" s="122">
        <v>2.233518616E-4</v>
      </c>
      <c r="AL3104" s="122">
        <v>0</v>
      </c>
    </row>
    <row r="3105" spans="1:38" hidden="1" x14ac:dyDescent="0.25">
      <c r="A3105" s="122" t="s">
        <v>2239</v>
      </c>
      <c r="B3105" s="122">
        <v>1</v>
      </c>
      <c r="C3105" s="122" t="s">
        <v>2240</v>
      </c>
      <c r="D3105" s="122" t="s">
        <v>2139</v>
      </c>
      <c r="E3105" s="122">
        <v>57</v>
      </c>
      <c r="F3105" s="122">
        <v>1.3867466311999999E-3</v>
      </c>
      <c r="G3105" s="122">
        <v>9.2101291800000004E-4</v>
      </c>
      <c r="H3105" s="122">
        <v>1.1774012264000001E-3</v>
      </c>
      <c r="I3105" s="122">
        <v>8.6954956760000005E-4</v>
      </c>
      <c r="J3105" s="122">
        <v>6.2568084040000001E-4</v>
      </c>
      <c r="K3105" s="122">
        <v>7.8299599279999996E-4</v>
      </c>
      <c r="L3105" s="122">
        <v>7.2086072520000002E-4</v>
      </c>
      <c r="M3105" s="122">
        <v>7.8029147280000001E-4</v>
      </c>
      <c r="N3105" s="122">
        <v>1.5181768308E-3</v>
      </c>
      <c r="O3105" s="122">
        <v>1.2098736747999999E-3</v>
      </c>
      <c r="P3105" s="122">
        <v>6.7330122719999998E-4</v>
      </c>
      <c r="Q3105" s="122">
        <v>6.7659982880000004E-4</v>
      </c>
      <c r="R3105" s="122">
        <v>7.0150495240000005E-4</v>
      </c>
      <c r="S3105" s="122">
        <v>5.5192276440000005E-4</v>
      </c>
      <c r="T3105" s="122">
        <v>1.2030327848000001E-3</v>
      </c>
      <c r="U3105" s="122">
        <v>1.0904226928000001E-3</v>
      </c>
      <c r="V3105" s="122">
        <v>1.1905591964000001E-3</v>
      </c>
      <c r="W3105" s="122">
        <v>6.7521134239999995E-4</v>
      </c>
      <c r="X3105" s="122">
        <v>7.2519028399999996E-4</v>
      </c>
      <c r="Y3105" s="122">
        <v>3.4391439320000003E-4</v>
      </c>
      <c r="Z3105" s="122">
        <v>5.7440279399999998E-4</v>
      </c>
      <c r="AA3105" s="122">
        <v>1.0434898040000001E-4</v>
      </c>
      <c r="AB3105" s="122">
        <v>1.158596908E-4</v>
      </c>
      <c r="AC3105" s="122">
        <v>8.1086040000000005E-5</v>
      </c>
      <c r="AD3105" s="122">
        <v>6.5877000000000006E-5</v>
      </c>
      <c r="AE3105" s="122">
        <v>9.5230436000000001E-5</v>
      </c>
      <c r="AF3105" s="122">
        <v>6.1049007600000007E-5</v>
      </c>
      <c r="AG3105" s="122">
        <v>9.6828771199999994E-5</v>
      </c>
      <c r="AH3105" s="122">
        <v>2.15217968E-4</v>
      </c>
      <c r="AI3105" s="122">
        <v>1.66578818E-4</v>
      </c>
      <c r="AJ3105" s="122">
        <v>4.0846004920000001E-4</v>
      </c>
      <c r="AK3105" s="122">
        <v>4.0312571319999998E-4</v>
      </c>
      <c r="AL3105" s="122">
        <v>0</v>
      </c>
    </row>
    <row r="3106" spans="1:38" hidden="1" x14ac:dyDescent="0.25">
      <c r="A3106" s="122" t="s">
        <v>2239</v>
      </c>
      <c r="B3106" s="122">
        <v>1</v>
      </c>
      <c r="C3106" s="122" t="s">
        <v>2240</v>
      </c>
      <c r="D3106" s="122" t="s">
        <v>2140</v>
      </c>
      <c r="E3106" s="122">
        <v>57</v>
      </c>
      <c r="F3106" s="122">
        <v>2.3517598720000001E-4</v>
      </c>
      <c r="G3106" s="122">
        <v>2.3893487520000001E-4</v>
      </c>
      <c r="H3106" s="122">
        <v>1.5387034879999999E-4</v>
      </c>
      <c r="I3106" s="122">
        <v>3.4946885400000003E-4</v>
      </c>
      <c r="J3106" s="122">
        <v>3.5029484559999998E-4</v>
      </c>
      <c r="K3106" s="122">
        <v>3.0369229799999999E-4</v>
      </c>
      <c r="L3106" s="122">
        <v>1.726865588E-4</v>
      </c>
      <c r="M3106" s="122">
        <v>1.514342508E-4</v>
      </c>
      <c r="N3106" s="122">
        <v>3.9249615160000001E-4</v>
      </c>
      <c r="O3106" s="122">
        <v>1.6247187599999999E-4</v>
      </c>
      <c r="P3106" s="122">
        <v>5.0436830919999996E-4</v>
      </c>
      <c r="Q3106" s="122">
        <v>5.7014223280000003E-4</v>
      </c>
      <c r="R3106" s="122">
        <v>8.013767748E-4</v>
      </c>
      <c r="S3106" s="122">
        <v>1.5620734079999999E-4</v>
      </c>
      <c r="T3106" s="122">
        <v>1.8229017800000001E-4</v>
      </c>
      <c r="U3106" s="122">
        <v>9.7945898959999993E-4</v>
      </c>
      <c r="V3106" s="122">
        <v>8.0658147639999997E-4</v>
      </c>
      <c r="W3106" s="122">
        <v>2.4502595880000001E-4</v>
      </c>
      <c r="X3106" s="122">
        <v>1.2775200759999999E-4</v>
      </c>
      <c r="Y3106" s="122">
        <v>9.8532088199999998E-4</v>
      </c>
      <c r="Z3106" s="122">
        <v>4.4777344640000002E-4</v>
      </c>
      <c r="AA3106" s="122">
        <v>5.1259927599999996E-4</v>
      </c>
      <c r="AB3106" s="122">
        <v>5.6881764239999995E-4</v>
      </c>
      <c r="AC3106" s="122">
        <v>6.1639648839999998E-4</v>
      </c>
      <c r="AD3106" s="122">
        <v>4.3236043759999998E-4</v>
      </c>
      <c r="AE3106" s="122">
        <v>2.8178960600000003E-4</v>
      </c>
      <c r="AF3106" s="122">
        <v>2.9367014319999998E-4</v>
      </c>
      <c r="AG3106" s="122">
        <v>1.664751312E-4</v>
      </c>
      <c r="AH3106" s="122">
        <v>1.8901610839999999E-4</v>
      </c>
      <c r="AI3106" s="122">
        <v>1.949872988E-4</v>
      </c>
      <c r="AJ3106" s="122">
        <v>1.5357625080000001E-4</v>
      </c>
      <c r="AK3106" s="122">
        <v>1.4720365240000001E-4</v>
      </c>
      <c r="AL3106" s="122">
        <v>0</v>
      </c>
    </row>
    <row r="3107" spans="1:38" hidden="1" x14ac:dyDescent="0.25">
      <c r="A3107" s="122" t="s">
        <v>2239</v>
      </c>
      <c r="B3107" s="122">
        <v>1</v>
      </c>
      <c r="C3107" s="122" t="s">
        <v>2240</v>
      </c>
      <c r="D3107" s="122" t="s">
        <v>2141</v>
      </c>
      <c r="E3107" s="122">
        <v>57</v>
      </c>
      <c r="F3107" s="122">
        <v>1.313546444E-4</v>
      </c>
      <c r="G3107" s="122">
        <v>1.144623144E-4</v>
      </c>
      <c r="H3107" s="122">
        <v>2.0131717760000001E-4</v>
      </c>
      <c r="I3107" s="122">
        <v>1.7881259760000001E-4</v>
      </c>
      <c r="J3107" s="122">
        <v>1.7899755159999999E-4</v>
      </c>
      <c r="K3107" s="122">
        <v>1.208058068E-4</v>
      </c>
      <c r="L3107" s="122">
        <v>1.516732784E-4</v>
      </c>
      <c r="M3107" s="122">
        <v>1.276284044E-4</v>
      </c>
      <c r="N3107" s="122">
        <v>2.1408747920000001E-4</v>
      </c>
      <c r="O3107" s="122">
        <v>7.9205229599999994E-5</v>
      </c>
      <c r="P3107" s="122">
        <v>7.3688308399999999E-5</v>
      </c>
      <c r="Q3107" s="122">
        <v>9.7629677600000005E-5</v>
      </c>
      <c r="R3107" s="122">
        <v>8.1716479600000002E-5</v>
      </c>
      <c r="S3107" s="122">
        <v>3.0064886320000002E-4</v>
      </c>
      <c r="T3107" s="122">
        <v>3.7730409080000002E-4</v>
      </c>
      <c r="U3107" s="122">
        <v>3.1863245680000002E-4</v>
      </c>
      <c r="V3107" s="122">
        <v>3.0597830480000001E-4</v>
      </c>
      <c r="W3107" s="122">
        <v>3.3594351559999998E-4</v>
      </c>
      <c r="X3107" s="122">
        <v>3.0597483840000001E-4</v>
      </c>
      <c r="Y3107" s="122">
        <v>2.2708449399999999E-4</v>
      </c>
      <c r="Z3107" s="122">
        <v>4.6306015560000001E-4</v>
      </c>
      <c r="AA3107" s="122">
        <v>4.7574625279999999E-4</v>
      </c>
      <c r="AB3107" s="122">
        <v>4.5098846800000001E-4</v>
      </c>
      <c r="AC3107" s="122">
        <v>4.1848083759999998E-4</v>
      </c>
      <c r="AD3107" s="122">
        <v>4.4195424560000002E-4</v>
      </c>
      <c r="AE3107" s="122">
        <v>4.3456073359999999E-4</v>
      </c>
      <c r="AF3107" s="122">
        <v>7.6696735079999996E-4</v>
      </c>
      <c r="AG3107" s="122">
        <v>9.6997113640000005E-4</v>
      </c>
      <c r="AH3107" s="122">
        <v>1.3497524796E-3</v>
      </c>
      <c r="AI3107" s="122">
        <v>1.450288952E-3</v>
      </c>
      <c r="AJ3107" s="122">
        <v>1.0347678012E-3</v>
      </c>
      <c r="AK3107" s="122">
        <v>1.0120210772E-3</v>
      </c>
      <c r="AL3107" s="122">
        <v>0</v>
      </c>
    </row>
    <row r="3108" spans="1:38" hidden="1" x14ac:dyDescent="0.25">
      <c r="A3108" s="122" t="s">
        <v>2239</v>
      </c>
      <c r="B3108" s="122">
        <v>1</v>
      </c>
      <c r="C3108" s="122" t="s">
        <v>2240</v>
      </c>
      <c r="D3108" s="122" t="s">
        <v>2142</v>
      </c>
      <c r="E3108" s="122">
        <v>57</v>
      </c>
      <c r="F3108" s="122">
        <v>5.1671566800000002E-5</v>
      </c>
      <c r="G3108" s="122">
        <v>4.6885117999999999E-5</v>
      </c>
      <c r="H3108" s="122">
        <v>6.4928908800000002E-5</v>
      </c>
      <c r="I3108" s="122">
        <v>5.3099578000000002E-5</v>
      </c>
      <c r="J3108" s="122">
        <v>3.3088770399999998E-5</v>
      </c>
      <c r="K3108" s="122">
        <v>6.8427984799999999E-5</v>
      </c>
      <c r="L3108" s="122">
        <v>5.1410080400000003E-5</v>
      </c>
      <c r="M3108" s="122">
        <v>4.7228722799999997E-5</v>
      </c>
      <c r="N3108" s="122">
        <v>5.7506388800000002E-5</v>
      </c>
      <c r="O3108" s="122">
        <v>6.7230799999999993E-5</v>
      </c>
      <c r="P3108" s="122">
        <v>1.8386156040000001E-4</v>
      </c>
      <c r="Q3108" s="122">
        <v>2.0424749239999999E-4</v>
      </c>
      <c r="R3108" s="122">
        <v>2.6039780199999999E-4</v>
      </c>
      <c r="S3108" s="122">
        <v>1.117561564E-4</v>
      </c>
      <c r="T3108" s="122">
        <v>3.7260159719999998E-4</v>
      </c>
      <c r="U3108" s="122">
        <v>2.7860483839999998E-4</v>
      </c>
      <c r="V3108" s="122">
        <v>3.3875686879999999E-4</v>
      </c>
      <c r="W3108" s="122">
        <v>4.1306634599999999E-4</v>
      </c>
      <c r="X3108" s="122">
        <v>8.4983277399999996E-4</v>
      </c>
      <c r="Y3108" s="122">
        <v>2.8013786360000002E-4</v>
      </c>
      <c r="Z3108" s="122">
        <v>2.8946618119999999E-4</v>
      </c>
      <c r="AA3108" s="122">
        <v>1.5972110840000001E-4</v>
      </c>
      <c r="AB3108" s="122">
        <v>8.4084327600000001E-5</v>
      </c>
      <c r="AC3108" s="122">
        <v>1.031163196E-4</v>
      </c>
      <c r="AD3108" s="122">
        <v>9.3652512800000004E-5</v>
      </c>
      <c r="AE3108" s="122">
        <v>1.2857028520000001E-4</v>
      </c>
      <c r="AF3108" s="122">
        <v>1.4320587400000001E-4</v>
      </c>
      <c r="AG3108" s="122">
        <v>5.6314434399999997E-5</v>
      </c>
      <c r="AH3108" s="122">
        <v>1.7452380959999999E-4</v>
      </c>
      <c r="AI3108" s="122">
        <v>1.760332196E-4</v>
      </c>
      <c r="AJ3108" s="122">
        <v>1.4358381800000001E-4</v>
      </c>
      <c r="AK3108" s="122">
        <v>1.36915296E-4</v>
      </c>
      <c r="AL3108" s="122">
        <v>0</v>
      </c>
    </row>
    <row r="3109" spans="1:38" hidden="1" x14ac:dyDescent="0.25">
      <c r="A3109" s="122" t="s">
        <v>2239</v>
      </c>
      <c r="B3109" s="122">
        <v>1</v>
      </c>
      <c r="C3109" s="122" t="s">
        <v>2240</v>
      </c>
      <c r="D3109" s="122" t="s">
        <v>2143</v>
      </c>
      <c r="E3109" s="122">
        <v>57</v>
      </c>
      <c r="F3109" s="122">
        <v>9.5399661839999997E-4</v>
      </c>
      <c r="G3109" s="122">
        <v>5.5469452080000002E-4</v>
      </c>
      <c r="H3109" s="122">
        <v>9.0974392599999995E-4</v>
      </c>
      <c r="I3109" s="122">
        <v>8.0170507759999999E-4</v>
      </c>
      <c r="J3109" s="122">
        <v>7.5325589920000003E-4</v>
      </c>
      <c r="K3109" s="122">
        <v>1.1612776364E-3</v>
      </c>
      <c r="L3109" s="122">
        <v>1.7424470251999999E-3</v>
      </c>
      <c r="M3109" s="122">
        <v>2.2110783071999998E-3</v>
      </c>
      <c r="N3109" s="122">
        <v>5.1894321023999998E-3</v>
      </c>
      <c r="O3109" s="122">
        <v>3.8792984524E-3</v>
      </c>
      <c r="P3109" s="122">
        <v>5.2869387760000005E-4</v>
      </c>
      <c r="Q3109" s="122">
        <v>4.5622499720000001E-4</v>
      </c>
      <c r="R3109" s="122">
        <v>2.537126508E-4</v>
      </c>
      <c r="S3109" s="122">
        <v>8.5593464320000002E-4</v>
      </c>
      <c r="T3109" s="122">
        <v>9.7270985840000005E-4</v>
      </c>
      <c r="U3109" s="122">
        <v>5.9068745959999999E-4</v>
      </c>
      <c r="V3109" s="122">
        <v>2.7904028040000002E-4</v>
      </c>
      <c r="W3109" s="122">
        <v>3.9552422E-4</v>
      </c>
      <c r="X3109" s="122">
        <v>5.7002904840000005E-4</v>
      </c>
      <c r="Y3109" s="122">
        <v>5.4671583120000002E-4</v>
      </c>
      <c r="Z3109" s="122">
        <v>6.6073645959999997E-4</v>
      </c>
      <c r="AA3109" s="122">
        <v>3.9453232280000001E-4</v>
      </c>
      <c r="AB3109" s="122">
        <v>4.8393463440000003E-4</v>
      </c>
      <c r="AC3109" s="122">
        <v>4.4658239919999999E-4</v>
      </c>
      <c r="AD3109" s="122">
        <v>2.2130899E-4</v>
      </c>
      <c r="AE3109" s="122">
        <v>4.8947655959999999E-4</v>
      </c>
      <c r="AF3109" s="122">
        <v>5.8027662559999998E-4</v>
      </c>
      <c r="AG3109" s="122">
        <v>5.9417066239999996E-4</v>
      </c>
      <c r="AH3109" s="122">
        <v>2.4770912040000001E-4</v>
      </c>
      <c r="AI3109" s="122">
        <v>2.3899818040000001E-4</v>
      </c>
      <c r="AJ3109" s="122">
        <v>6.3777018759999995E-4</v>
      </c>
      <c r="AK3109" s="122">
        <v>6.0814997040000004E-4</v>
      </c>
      <c r="AL3109" s="122">
        <v>0</v>
      </c>
    </row>
    <row r="3110" spans="1:38" hidden="1" x14ac:dyDescent="0.25">
      <c r="A3110" s="122" t="s">
        <v>2239</v>
      </c>
      <c r="B3110" s="122">
        <v>1</v>
      </c>
      <c r="C3110" s="122" t="s">
        <v>2240</v>
      </c>
      <c r="D3110" s="122" t="s">
        <v>2144</v>
      </c>
      <c r="E3110" s="122">
        <v>57</v>
      </c>
      <c r="F3110" s="122">
        <v>2.4270079372E-3</v>
      </c>
      <c r="G3110" s="122">
        <v>5.0717933056E-3</v>
      </c>
      <c r="H3110" s="122">
        <v>3.1037289807999999E-3</v>
      </c>
      <c r="I3110" s="122">
        <v>3.3481209075999999E-3</v>
      </c>
      <c r="J3110" s="122">
        <v>3.3131345743999999E-3</v>
      </c>
      <c r="K3110" s="122">
        <v>2.1910450548E-3</v>
      </c>
      <c r="L3110" s="122">
        <v>1.6567883108000001E-3</v>
      </c>
      <c r="M3110" s="122">
        <v>1.6875560631999999E-3</v>
      </c>
      <c r="N3110" s="122">
        <v>1.4756909132E-3</v>
      </c>
      <c r="O3110" s="122">
        <v>1.0385241384000001E-3</v>
      </c>
      <c r="P3110" s="122">
        <v>1.1860601115999999E-3</v>
      </c>
      <c r="Q3110" s="122">
        <v>1.4001664208000001E-3</v>
      </c>
      <c r="R3110" s="122">
        <v>1.6356077052E-3</v>
      </c>
      <c r="S3110" s="122">
        <v>1.6315415256E-3</v>
      </c>
      <c r="T3110" s="122">
        <v>2.7845405671999999E-3</v>
      </c>
      <c r="U3110" s="122">
        <v>1.5145444664E-3</v>
      </c>
      <c r="V3110" s="122">
        <v>1.6652130404E-3</v>
      </c>
      <c r="W3110" s="122">
        <v>1.8913532932E-3</v>
      </c>
      <c r="X3110" s="122">
        <v>2.1057955408E-3</v>
      </c>
      <c r="Y3110" s="122">
        <v>2.6072061315999999E-3</v>
      </c>
      <c r="Z3110" s="122">
        <v>2.0970214916E-3</v>
      </c>
      <c r="AA3110" s="122">
        <v>1.4670994015999999E-3</v>
      </c>
      <c r="AB3110" s="122">
        <v>1.6134516496E-3</v>
      </c>
      <c r="AC3110" s="122">
        <v>1.0429205388E-3</v>
      </c>
      <c r="AD3110" s="122">
        <v>5.9079700119999995E-4</v>
      </c>
      <c r="AE3110" s="122">
        <v>1.1563035652000001E-3</v>
      </c>
      <c r="AF3110" s="122">
        <v>1.108676226E-3</v>
      </c>
      <c r="AG3110" s="122">
        <v>1.1994201547999999E-3</v>
      </c>
      <c r="AH3110" s="122">
        <v>8.1108817160000001E-4</v>
      </c>
      <c r="AI3110" s="122">
        <v>8.9322221800000004E-4</v>
      </c>
      <c r="AJ3110" s="122">
        <v>5.7949595479999999E-4</v>
      </c>
      <c r="AK3110" s="122">
        <v>5.5969379760000004E-4</v>
      </c>
      <c r="AL3110" s="122">
        <v>0</v>
      </c>
    </row>
    <row r="3111" spans="1:38" hidden="1" x14ac:dyDescent="0.25">
      <c r="A3111" s="122" t="s">
        <v>2239</v>
      </c>
      <c r="B3111" s="122">
        <v>1</v>
      </c>
      <c r="C3111" s="122" t="s">
        <v>2240</v>
      </c>
      <c r="D3111" s="122" t="s">
        <v>2145</v>
      </c>
      <c r="E3111" s="122">
        <v>57</v>
      </c>
      <c r="F3111" s="122">
        <v>0</v>
      </c>
      <c r="G3111" s="122">
        <v>0</v>
      </c>
      <c r="H3111" s="122">
        <v>0</v>
      </c>
      <c r="I3111" s="122">
        <v>0</v>
      </c>
      <c r="J3111" s="122">
        <v>1.21184E-8</v>
      </c>
      <c r="K3111" s="122">
        <v>5.1536800000000003E-8</v>
      </c>
      <c r="L3111" s="122">
        <v>5.3163599999999997E-8</v>
      </c>
      <c r="M3111" s="122">
        <v>0</v>
      </c>
      <c r="N3111" s="122">
        <v>0</v>
      </c>
      <c r="O3111" s="122">
        <v>0</v>
      </c>
      <c r="P3111" s="122">
        <v>0</v>
      </c>
      <c r="Q3111" s="122">
        <v>0</v>
      </c>
      <c r="R3111" s="122">
        <v>0</v>
      </c>
      <c r="S3111" s="122">
        <v>0</v>
      </c>
      <c r="T3111" s="122">
        <v>0</v>
      </c>
      <c r="U3111" s="122">
        <v>0</v>
      </c>
      <c r="V3111" s="122">
        <v>0</v>
      </c>
      <c r="W3111" s="122">
        <v>0</v>
      </c>
      <c r="X3111" s="122">
        <v>0</v>
      </c>
      <c r="Y3111" s="122">
        <v>0</v>
      </c>
      <c r="Z3111" s="122">
        <v>0</v>
      </c>
      <c r="AA3111" s="122">
        <v>0</v>
      </c>
      <c r="AB3111" s="122">
        <v>0</v>
      </c>
      <c r="AC3111" s="122">
        <v>0</v>
      </c>
      <c r="AD3111" s="122">
        <v>0</v>
      </c>
      <c r="AE3111" s="122">
        <v>0</v>
      </c>
      <c r="AF3111" s="122">
        <v>0</v>
      </c>
      <c r="AG3111" s="122">
        <v>0</v>
      </c>
      <c r="AH3111" s="122">
        <v>0</v>
      </c>
      <c r="AI3111" s="122">
        <v>0</v>
      </c>
      <c r="AJ3111" s="122">
        <v>0</v>
      </c>
      <c r="AK3111" s="122">
        <v>0</v>
      </c>
      <c r="AL3111" s="122">
        <v>0</v>
      </c>
    </row>
    <row r="3112" spans="1:38" hidden="1" x14ac:dyDescent="0.25">
      <c r="A3112" s="122" t="s">
        <v>2239</v>
      </c>
      <c r="B3112" s="122">
        <v>1</v>
      </c>
      <c r="C3112" s="122" t="s">
        <v>2240</v>
      </c>
      <c r="D3112" s="122" t="s">
        <v>2146</v>
      </c>
      <c r="E3112" s="122">
        <v>57</v>
      </c>
      <c r="F3112" s="122">
        <v>5.3019167879999999E-4</v>
      </c>
      <c r="G3112" s="122">
        <v>7.2821479640000002E-4</v>
      </c>
      <c r="H3112" s="122">
        <v>4.3497402199999999E-4</v>
      </c>
      <c r="I3112" s="122">
        <v>4.1124137040000002E-4</v>
      </c>
      <c r="J3112" s="122">
        <v>1.9845944440000001E-4</v>
      </c>
      <c r="K3112" s="122">
        <v>3.2702808040000001E-4</v>
      </c>
      <c r="L3112" s="122">
        <v>3.5293688639999999E-4</v>
      </c>
      <c r="M3112" s="122">
        <v>5.5316996280000005E-4</v>
      </c>
      <c r="N3112" s="122">
        <v>6.9404631520000003E-4</v>
      </c>
      <c r="O3112" s="122">
        <v>2.5460105720000002E-4</v>
      </c>
      <c r="P3112" s="122">
        <v>1.5861926639999999E-4</v>
      </c>
      <c r="Q3112" s="122">
        <v>1.9301315599999999E-4</v>
      </c>
      <c r="R3112" s="122">
        <v>7.8303549800000003E-4</v>
      </c>
      <c r="S3112" s="122">
        <v>8.9152377440000004E-4</v>
      </c>
      <c r="T3112" s="122">
        <v>4.9267581439999995E-4</v>
      </c>
      <c r="U3112" s="122">
        <v>4.9317453079999996E-4</v>
      </c>
      <c r="V3112" s="122">
        <v>2.6877088839999999E-4</v>
      </c>
      <c r="W3112" s="122">
        <v>5.4764861759999998E-4</v>
      </c>
      <c r="X3112" s="122">
        <v>7.7288561280000004E-4</v>
      </c>
      <c r="Y3112" s="122">
        <v>7.6704098800000004E-4</v>
      </c>
      <c r="Z3112" s="122">
        <v>4.2841829240000001E-4</v>
      </c>
      <c r="AA3112" s="122">
        <v>3.0546652920000002E-4</v>
      </c>
      <c r="AB3112" s="122">
        <v>4.1681270400000001E-5</v>
      </c>
      <c r="AC3112" s="122">
        <v>6.5846482800000004E-5</v>
      </c>
      <c r="AD3112" s="122">
        <v>4.3455532399999998E-5</v>
      </c>
      <c r="AE3112" s="122">
        <v>5.0915970000000003E-5</v>
      </c>
      <c r="AF3112" s="122">
        <v>1.0178102480000001E-4</v>
      </c>
      <c r="AG3112" s="122">
        <v>1.4606498759999999E-4</v>
      </c>
      <c r="AH3112" s="122">
        <v>1.6374426039999999E-4</v>
      </c>
      <c r="AI3112" s="122">
        <v>1.570308376E-4</v>
      </c>
      <c r="AJ3112" s="122">
        <v>1.6384354000000001E-4</v>
      </c>
      <c r="AK3112" s="122">
        <v>1.562743924E-4</v>
      </c>
      <c r="AL3112" s="122">
        <v>0</v>
      </c>
    </row>
    <row r="3113" spans="1:38" hidden="1" x14ac:dyDescent="0.25">
      <c r="A3113" s="122" t="s">
        <v>2239</v>
      </c>
      <c r="B3113" s="122">
        <v>1</v>
      </c>
      <c r="C3113" s="122" t="s">
        <v>2240</v>
      </c>
      <c r="D3113" s="122" t="s">
        <v>2147</v>
      </c>
      <c r="E3113" s="122">
        <v>57</v>
      </c>
      <c r="F3113" s="122">
        <v>0</v>
      </c>
      <c r="G3113" s="122">
        <v>0</v>
      </c>
      <c r="H3113" s="122">
        <v>0</v>
      </c>
      <c r="I3113" s="122">
        <v>0</v>
      </c>
      <c r="J3113" s="122">
        <v>0</v>
      </c>
      <c r="K3113" s="122">
        <v>0</v>
      </c>
      <c r="L3113" s="122">
        <v>0</v>
      </c>
      <c r="M3113" s="122">
        <v>0</v>
      </c>
      <c r="N3113" s="122">
        <v>7.7666232000000006E-6</v>
      </c>
      <c r="O3113" s="122">
        <v>0</v>
      </c>
      <c r="P3113" s="122">
        <v>0</v>
      </c>
      <c r="Q3113" s="122">
        <v>0</v>
      </c>
      <c r="R3113" s="122">
        <v>0</v>
      </c>
      <c r="S3113" s="122">
        <v>0</v>
      </c>
      <c r="T3113" s="122">
        <v>0</v>
      </c>
      <c r="U3113" s="122">
        <v>0</v>
      </c>
      <c r="V3113" s="122">
        <v>0</v>
      </c>
      <c r="W3113" s="122">
        <v>0</v>
      </c>
      <c r="X3113" s="122">
        <v>0</v>
      </c>
      <c r="Y3113" s="122">
        <v>0</v>
      </c>
      <c r="Z3113" s="122">
        <v>0</v>
      </c>
      <c r="AA3113" s="122">
        <v>0</v>
      </c>
      <c r="AB3113" s="122">
        <v>0</v>
      </c>
      <c r="AC3113" s="122">
        <v>0</v>
      </c>
      <c r="AD3113" s="122">
        <v>0</v>
      </c>
      <c r="AE3113" s="122">
        <v>0</v>
      </c>
      <c r="AF3113" s="122">
        <v>0</v>
      </c>
      <c r="AG3113" s="122">
        <v>0</v>
      </c>
      <c r="AH3113" s="122">
        <v>0</v>
      </c>
      <c r="AI3113" s="122">
        <v>0</v>
      </c>
      <c r="AJ3113" s="122">
        <v>0</v>
      </c>
      <c r="AK3113" s="122">
        <v>0</v>
      </c>
      <c r="AL3113" s="122">
        <v>0</v>
      </c>
    </row>
    <row r="3114" spans="1:38" hidden="1" x14ac:dyDescent="0.25">
      <c r="A3114" s="122" t="s">
        <v>2239</v>
      </c>
      <c r="B3114" s="122">
        <v>1</v>
      </c>
      <c r="C3114" s="122" t="s">
        <v>2240</v>
      </c>
      <c r="D3114" s="122" t="s">
        <v>475</v>
      </c>
      <c r="E3114" s="122">
        <v>57</v>
      </c>
      <c r="F3114" s="122">
        <v>0</v>
      </c>
      <c r="G3114" s="122">
        <v>0</v>
      </c>
      <c r="H3114" s="122">
        <v>0</v>
      </c>
      <c r="I3114" s="122">
        <v>0</v>
      </c>
      <c r="J3114" s="122">
        <v>0</v>
      </c>
      <c r="K3114" s="122">
        <v>0</v>
      </c>
      <c r="L3114" s="122">
        <v>5.2101280000000002E-7</v>
      </c>
      <c r="M3114" s="122">
        <v>9.0614440000000001E-7</v>
      </c>
      <c r="N3114" s="122">
        <v>5.4608960000000002E-7</v>
      </c>
      <c r="O3114" s="122">
        <v>6.3586600000000004E-7</v>
      </c>
      <c r="P3114" s="122">
        <v>1.792868E-7</v>
      </c>
      <c r="Q3114" s="122">
        <v>0</v>
      </c>
      <c r="R3114" s="122">
        <v>0</v>
      </c>
      <c r="S3114" s="122">
        <v>0</v>
      </c>
      <c r="T3114" s="122">
        <v>0</v>
      </c>
      <c r="U3114" s="122">
        <v>0</v>
      </c>
      <c r="V3114" s="122">
        <v>0</v>
      </c>
      <c r="W3114" s="122">
        <v>0</v>
      </c>
      <c r="X3114" s="122">
        <v>0</v>
      </c>
      <c r="Y3114" s="122">
        <v>0</v>
      </c>
      <c r="Z3114" s="122">
        <v>0</v>
      </c>
      <c r="AA3114" s="122">
        <v>0</v>
      </c>
      <c r="AB3114" s="122">
        <v>0</v>
      </c>
      <c r="AC3114" s="122">
        <v>0</v>
      </c>
      <c r="AD3114" s="122">
        <v>0</v>
      </c>
      <c r="AE3114" s="122">
        <v>0</v>
      </c>
      <c r="AF3114" s="122">
        <v>0</v>
      </c>
      <c r="AG3114" s="122">
        <v>0</v>
      </c>
      <c r="AH3114" s="122">
        <v>0</v>
      </c>
      <c r="AI3114" s="122">
        <v>0</v>
      </c>
      <c r="AJ3114" s="122">
        <v>0</v>
      </c>
      <c r="AK3114" s="122">
        <v>0</v>
      </c>
      <c r="AL3114" s="122">
        <v>0</v>
      </c>
    </row>
    <row r="3115" spans="1:38" hidden="1" x14ac:dyDescent="0.25">
      <c r="A3115" s="122" t="s">
        <v>2239</v>
      </c>
      <c r="B3115" s="122">
        <v>1</v>
      </c>
      <c r="C3115" s="122" t="s">
        <v>2240</v>
      </c>
      <c r="D3115" s="122" t="s">
        <v>2148</v>
      </c>
      <c r="E3115" s="122">
        <v>57</v>
      </c>
      <c r="F3115" s="122">
        <v>1.0666549600000001E-5</v>
      </c>
      <c r="G3115" s="122">
        <v>2.1495459999999999E-6</v>
      </c>
      <c r="H3115" s="122">
        <v>7.0643383999999998E-6</v>
      </c>
      <c r="I3115" s="122">
        <v>1.6380352800000001E-5</v>
      </c>
      <c r="J3115" s="122">
        <v>1.2671310400000001E-5</v>
      </c>
      <c r="K3115" s="122">
        <v>3.9425652000000001E-6</v>
      </c>
      <c r="L3115" s="122">
        <v>1.1962823599999999E-5</v>
      </c>
      <c r="M3115" s="122">
        <v>7.7882195999999993E-6</v>
      </c>
      <c r="N3115" s="122">
        <v>1.4992787600000001E-5</v>
      </c>
      <c r="O3115" s="122">
        <v>6.5953187999999998E-6</v>
      </c>
      <c r="P3115" s="122">
        <v>6.0444860000000004E-6</v>
      </c>
      <c r="Q3115" s="122">
        <v>2.4356612000000001E-6</v>
      </c>
      <c r="R3115" s="122">
        <v>2.7540408E-6</v>
      </c>
      <c r="S3115" s="122">
        <v>2.87158676E-5</v>
      </c>
      <c r="T3115" s="122">
        <v>4.2205057999999999E-5</v>
      </c>
      <c r="U3115" s="122">
        <v>3.6867322799999998E-5</v>
      </c>
      <c r="V3115" s="122">
        <v>3.1635128000000001E-5</v>
      </c>
      <c r="W3115" s="122">
        <v>2.77304468E-5</v>
      </c>
      <c r="X3115" s="122">
        <v>2.7232125200000001E-5</v>
      </c>
      <c r="Y3115" s="122">
        <v>2.6000724399999999E-5</v>
      </c>
      <c r="Z3115" s="122">
        <v>1.16549412E-5</v>
      </c>
      <c r="AA3115" s="122">
        <v>1.16733316E-5</v>
      </c>
      <c r="AB3115" s="122">
        <v>1.83006432E-5</v>
      </c>
      <c r="AC3115" s="122">
        <v>1.6463507200000002E-5</v>
      </c>
      <c r="AD3115" s="122">
        <v>1.50076696E-5</v>
      </c>
      <c r="AE3115" s="122">
        <v>1.2854130799999999E-5</v>
      </c>
      <c r="AF3115" s="122">
        <v>1.9452728400000001E-5</v>
      </c>
      <c r="AG3115" s="122">
        <v>1.9034523200000002E-5</v>
      </c>
      <c r="AH3115" s="122">
        <v>1.8656352400000002E-5</v>
      </c>
      <c r="AI3115" s="122">
        <v>2.5580407999999998E-5</v>
      </c>
      <c r="AJ3115" s="122">
        <v>2.6781459599999998E-5</v>
      </c>
      <c r="AK3115" s="122">
        <v>2.5537638000000002E-5</v>
      </c>
      <c r="AL3115" s="122">
        <v>0</v>
      </c>
    </row>
    <row r="3116" spans="1:38" hidden="1" x14ac:dyDescent="0.25">
      <c r="A3116" s="122" t="s">
        <v>2239</v>
      </c>
      <c r="B3116" s="122">
        <v>1</v>
      </c>
      <c r="C3116" s="122" t="s">
        <v>2240</v>
      </c>
      <c r="D3116" s="122" t="s">
        <v>2149</v>
      </c>
      <c r="E3116" s="122">
        <v>57</v>
      </c>
      <c r="F3116" s="122">
        <v>7.9245954423999999E-3</v>
      </c>
      <c r="G3116" s="122">
        <v>1.1494325029599999E-2</v>
      </c>
      <c r="H3116" s="122">
        <v>8.9259897216000007E-3</v>
      </c>
      <c r="I3116" s="122">
        <v>6.0323438055999998E-3</v>
      </c>
      <c r="J3116" s="122">
        <v>5.8061398415999999E-3</v>
      </c>
      <c r="K3116" s="122">
        <v>7.4165149800000003E-3</v>
      </c>
      <c r="L3116" s="122">
        <v>5.8421397383999997E-3</v>
      </c>
      <c r="M3116" s="122">
        <v>8.2888605267999998E-3</v>
      </c>
      <c r="N3116" s="122">
        <v>9.1261724568000007E-3</v>
      </c>
      <c r="O3116" s="122">
        <v>7.2622558428000004E-3</v>
      </c>
      <c r="P3116" s="122">
        <v>8.9030447884000004E-3</v>
      </c>
      <c r="Q3116" s="122">
        <v>1.0627840498800001E-2</v>
      </c>
      <c r="R3116" s="122">
        <v>1.33375620448E-2</v>
      </c>
      <c r="S3116" s="122">
        <v>1.38363561812E-2</v>
      </c>
      <c r="T3116" s="122">
        <v>1.3210195905199999E-2</v>
      </c>
      <c r="U3116" s="122">
        <v>1.6928374461600001E-2</v>
      </c>
      <c r="V3116" s="122">
        <v>1.4425496988000001E-2</v>
      </c>
      <c r="W3116" s="122">
        <v>1.6155220088000001E-2</v>
      </c>
      <c r="X3116" s="122">
        <v>2.55408004488E-2</v>
      </c>
      <c r="Y3116" s="122">
        <v>1.1254639603200001E-2</v>
      </c>
      <c r="Z3116" s="122">
        <v>7.5694935456000001E-3</v>
      </c>
      <c r="AA3116" s="122">
        <v>6.3495599719999999E-3</v>
      </c>
      <c r="AB3116" s="122">
        <v>6.3306608372000004E-3</v>
      </c>
      <c r="AC3116" s="122">
        <v>5.4111045688000001E-3</v>
      </c>
      <c r="AD3116" s="122">
        <v>2.8189701904000001E-3</v>
      </c>
      <c r="AE3116" s="122">
        <v>5.3003940891999998E-3</v>
      </c>
      <c r="AF3116" s="122">
        <v>4.8951009772000001E-3</v>
      </c>
      <c r="AG3116" s="122">
        <v>4.1062906079999996E-3</v>
      </c>
      <c r="AH3116" s="122">
        <v>8.4954057384000001E-3</v>
      </c>
      <c r="AI3116" s="122">
        <v>2.0992814584E-3</v>
      </c>
      <c r="AJ3116" s="122">
        <v>7.2554383132000001E-3</v>
      </c>
      <c r="AK3116" s="122">
        <v>7.1508002188000004E-3</v>
      </c>
      <c r="AL3116" s="122">
        <v>0</v>
      </c>
    </row>
    <row r="3117" spans="1:38" hidden="1" x14ac:dyDescent="0.25">
      <c r="A3117" s="122" t="s">
        <v>2239</v>
      </c>
      <c r="B3117" s="122">
        <v>1</v>
      </c>
      <c r="C3117" s="122" t="s">
        <v>2240</v>
      </c>
      <c r="D3117" s="122" t="s">
        <v>2150</v>
      </c>
      <c r="E3117" s="122">
        <v>57</v>
      </c>
      <c r="F3117" s="122">
        <v>0</v>
      </c>
      <c r="G3117" s="122">
        <v>0</v>
      </c>
      <c r="H3117" s="122">
        <v>0</v>
      </c>
      <c r="I3117" s="122">
        <v>0</v>
      </c>
      <c r="J3117" s="122">
        <v>0</v>
      </c>
      <c r="K3117" s="122">
        <v>0</v>
      </c>
      <c r="L3117" s="122">
        <v>0</v>
      </c>
      <c r="M3117" s="122">
        <v>0</v>
      </c>
      <c r="N3117" s="122">
        <v>0</v>
      </c>
      <c r="O3117" s="122">
        <v>0</v>
      </c>
      <c r="P3117" s="122">
        <v>0</v>
      </c>
      <c r="Q3117" s="122">
        <v>7.0196E-9</v>
      </c>
      <c r="R3117" s="122">
        <v>0</v>
      </c>
      <c r="S3117" s="122">
        <v>0</v>
      </c>
      <c r="T3117" s="122">
        <v>0</v>
      </c>
      <c r="U3117" s="122">
        <v>0</v>
      </c>
      <c r="V3117" s="122">
        <v>0</v>
      </c>
      <c r="W3117" s="122">
        <v>0</v>
      </c>
      <c r="X3117" s="122">
        <v>0</v>
      </c>
      <c r="Y3117" s="122">
        <v>0</v>
      </c>
      <c r="Z3117" s="122">
        <v>0</v>
      </c>
      <c r="AA3117" s="122">
        <v>0</v>
      </c>
      <c r="AB3117" s="122">
        <v>0</v>
      </c>
      <c r="AC3117" s="122">
        <v>0</v>
      </c>
      <c r="AD3117" s="122">
        <v>0</v>
      </c>
      <c r="AE3117" s="122">
        <v>0</v>
      </c>
      <c r="AF3117" s="122">
        <v>0</v>
      </c>
      <c r="AG3117" s="122">
        <v>0</v>
      </c>
      <c r="AH3117" s="122">
        <v>4.6705679999999999E-7</v>
      </c>
      <c r="AI3117" s="122">
        <v>1.0146415999999999E-6</v>
      </c>
      <c r="AJ3117" s="122">
        <v>0</v>
      </c>
      <c r="AK3117" s="122">
        <v>0</v>
      </c>
      <c r="AL3117" s="122">
        <v>0</v>
      </c>
    </row>
    <row r="3118" spans="1:38" hidden="1" x14ac:dyDescent="0.25">
      <c r="A3118" s="122" t="s">
        <v>2239</v>
      </c>
      <c r="B3118" s="122">
        <v>1</v>
      </c>
      <c r="C3118" s="122" t="s">
        <v>2240</v>
      </c>
      <c r="D3118" s="122" t="s">
        <v>2151</v>
      </c>
      <c r="E3118" s="122">
        <v>57</v>
      </c>
      <c r="F3118" s="122">
        <v>0</v>
      </c>
      <c r="G3118" s="122">
        <v>0</v>
      </c>
      <c r="H3118" s="122">
        <v>0</v>
      </c>
      <c r="I3118" s="122">
        <v>0</v>
      </c>
      <c r="J3118" s="122">
        <v>0</v>
      </c>
      <c r="K3118" s="122">
        <v>0</v>
      </c>
      <c r="L3118" s="122">
        <v>0</v>
      </c>
      <c r="M3118" s="122">
        <v>0</v>
      </c>
      <c r="N3118" s="122">
        <v>0</v>
      </c>
      <c r="O3118" s="122">
        <v>0</v>
      </c>
      <c r="P3118" s="122">
        <v>0</v>
      </c>
      <c r="Q3118" s="122">
        <v>0</v>
      </c>
      <c r="R3118" s="122">
        <v>2.45168E-8</v>
      </c>
      <c r="S3118" s="122">
        <v>9.92264E-8</v>
      </c>
      <c r="T3118" s="122">
        <v>1.01332E-7</v>
      </c>
      <c r="U3118" s="122">
        <v>1.5864800000000001E-7</v>
      </c>
      <c r="V3118" s="122">
        <v>2.8649039999999999E-7</v>
      </c>
      <c r="W3118" s="122">
        <v>2.5123839999999998E-7</v>
      </c>
      <c r="X3118" s="122">
        <v>2.5110400000000002E-7</v>
      </c>
      <c r="Y3118" s="122">
        <v>6.3467600000000001E-8</v>
      </c>
      <c r="Z3118" s="122">
        <v>5.3659200000000002E-8</v>
      </c>
      <c r="AA3118" s="122">
        <v>4.9358399999999999E-8</v>
      </c>
      <c r="AB3118" s="122">
        <v>6.05836E-8</v>
      </c>
      <c r="AC3118" s="122">
        <v>2.7725600000000001E-8</v>
      </c>
      <c r="AD3118" s="122">
        <v>8.17796E-8</v>
      </c>
      <c r="AE3118" s="122">
        <v>3.8113599999999998E-8</v>
      </c>
      <c r="AF3118" s="122">
        <v>2.1221199999999999E-7</v>
      </c>
      <c r="AG3118" s="122">
        <v>1.3605759999999999E-7</v>
      </c>
      <c r="AH3118" s="122">
        <v>1.5568559999999999E-7</v>
      </c>
      <c r="AI3118" s="122">
        <v>2.143596E-7</v>
      </c>
      <c r="AJ3118" s="122">
        <v>0</v>
      </c>
      <c r="AK3118" s="122">
        <v>0</v>
      </c>
      <c r="AL3118" s="122">
        <v>0</v>
      </c>
    </row>
    <row r="3119" spans="1:38" hidden="1" x14ac:dyDescent="0.25">
      <c r="A3119" s="122" t="s">
        <v>2239</v>
      </c>
      <c r="B3119" s="122">
        <v>1</v>
      </c>
      <c r="C3119" s="122" t="s">
        <v>2240</v>
      </c>
      <c r="D3119" s="122" t="s">
        <v>2152</v>
      </c>
      <c r="E3119" s="122">
        <v>57</v>
      </c>
      <c r="F3119" s="122">
        <v>1.1495428728E-3</v>
      </c>
      <c r="G3119" s="122">
        <v>4.1075107359999996E-3</v>
      </c>
      <c r="H3119" s="122">
        <v>3.1468529763999998E-3</v>
      </c>
      <c r="I3119" s="122">
        <v>2.6894614124000002E-3</v>
      </c>
      <c r="J3119" s="122">
        <v>2.4976905940000001E-3</v>
      </c>
      <c r="K3119" s="122">
        <v>1.8593235275999999E-3</v>
      </c>
      <c r="L3119" s="122">
        <v>5.5581001000000003E-3</v>
      </c>
      <c r="M3119" s="122">
        <v>5.5764323551999997E-3</v>
      </c>
      <c r="N3119" s="122">
        <v>4.7962208251999998E-3</v>
      </c>
      <c r="O3119" s="122">
        <v>6.2434428420000002E-3</v>
      </c>
      <c r="P3119" s="122">
        <v>5.4847066399999998E-3</v>
      </c>
      <c r="Q3119" s="122">
        <v>3.174129518E-3</v>
      </c>
      <c r="R3119" s="122">
        <v>3.4362039515999998E-3</v>
      </c>
      <c r="S3119" s="122">
        <v>5.1221608676000003E-3</v>
      </c>
      <c r="T3119" s="122">
        <v>5.9521418236E-3</v>
      </c>
      <c r="U3119" s="122">
        <v>5.3454683660000002E-3</v>
      </c>
      <c r="V3119" s="122">
        <v>5.8500549604000003E-3</v>
      </c>
      <c r="W3119" s="122">
        <v>5.8602745124000004E-3</v>
      </c>
      <c r="X3119" s="122">
        <v>9.8100171007999993E-3</v>
      </c>
      <c r="Y3119" s="122">
        <v>1.19329472584E-2</v>
      </c>
      <c r="Z3119" s="122">
        <v>1.122226665E-2</v>
      </c>
      <c r="AA3119" s="122">
        <v>4.4958563075999996E-3</v>
      </c>
      <c r="AB3119" s="122">
        <v>4.5493518195999999E-3</v>
      </c>
      <c r="AC3119" s="122">
        <v>5.5211528064000003E-3</v>
      </c>
      <c r="AD3119" s="122">
        <v>8.6337630567999996E-3</v>
      </c>
      <c r="AE3119" s="122">
        <v>6.0144968715999999E-3</v>
      </c>
      <c r="AF3119" s="122">
        <v>5.0676836000000001E-3</v>
      </c>
      <c r="AG3119" s="122">
        <v>3.6425014304000002E-3</v>
      </c>
      <c r="AH3119" s="122">
        <v>3.3464295843999999E-3</v>
      </c>
      <c r="AI3119" s="122">
        <v>1.5951188792000001E-3</v>
      </c>
      <c r="AJ3119" s="122">
        <v>2.2605209536E-3</v>
      </c>
      <c r="AK3119" s="122">
        <v>2.2332115400000001E-3</v>
      </c>
      <c r="AL3119" s="122">
        <v>0</v>
      </c>
    </row>
    <row r="3120" spans="1:38" hidden="1" x14ac:dyDescent="0.25">
      <c r="A3120" s="122" t="s">
        <v>2239</v>
      </c>
      <c r="B3120" s="122">
        <v>1</v>
      </c>
      <c r="C3120" s="122" t="s">
        <v>2240</v>
      </c>
      <c r="D3120" s="122" t="s">
        <v>2153</v>
      </c>
      <c r="E3120" s="122">
        <v>57</v>
      </c>
      <c r="F3120" s="122">
        <v>1.5530360159999999E-4</v>
      </c>
      <c r="G3120" s="122">
        <v>2.1099639399999999E-4</v>
      </c>
      <c r="H3120" s="122">
        <v>2.309185984E-4</v>
      </c>
      <c r="I3120" s="122">
        <v>1.3429048080000001E-4</v>
      </c>
      <c r="J3120" s="122">
        <v>1.7133980920000001E-4</v>
      </c>
      <c r="K3120" s="122">
        <v>1.432910192E-4</v>
      </c>
      <c r="L3120" s="122">
        <v>1.593027044E-4</v>
      </c>
      <c r="M3120" s="122">
        <v>1.341811072E-4</v>
      </c>
      <c r="N3120" s="122">
        <v>1.9887998200000001E-4</v>
      </c>
      <c r="O3120" s="122">
        <v>3.9653597199999998E-5</v>
      </c>
      <c r="P3120" s="122">
        <v>3.8516363199999998E-5</v>
      </c>
      <c r="Q3120" s="122">
        <v>9.1459645200000001E-5</v>
      </c>
      <c r="R3120" s="122">
        <v>1.3150743480000001E-4</v>
      </c>
      <c r="S3120" s="122">
        <v>9.2747370799999996E-5</v>
      </c>
      <c r="T3120" s="122">
        <v>4.6150210399999998E-5</v>
      </c>
      <c r="U3120" s="122">
        <v>1.7402450800000001E-5</v>
      </c>
      <c r="V3120" s="122">
        <v>5.8728599999999999E-5</v>
      </c>
      <c r="W3120" s="122">
        <v>1.4226660000000001E-4</v>
      </c>
      <c r="X3120" s="122">
        <v>2.3638841800000001E-4</v>
      </c>
      <c r="Y3120" s="122">
        <v>2.9598301599999998E-4</v>
      </c>
      <c r="Z3120" s="122">
        <v>3.6619698079999998E-4</v>
      </c>
      <c r="AA3120" s="122">
        <v>2.8558944400000001E-4</v>
      </c>
      <c r="AB3120" s="122">
        <v>2.7871654160000002E-4</v>
      </c>
      <c r="AC3120" s="122">
        <v>2.11457316E-4</v>
      </c>
      <c r="AD3120" s="122">
        <v>1.5377220880000001E-4</v>
      </c>
      <c r="AE3120" s="122">
        <v>3.2689118840000003E-4</v>
      </c>
      <c r="AF3120" s="122">
        <v>2.5932382559999998E-4</v>
      </c>
      <c r="AG3120" s="122">
        <v>3.2219910519999998E-4</v>
      </c>
      <c r="AH3120" s="122">
        <v>1.143257332E-4</v>
      </c>
      <c r="AI3120" s="122">
        <v>1.4786150399999999E-4</v>
      </c>
      <c r="AJ3120" s="122">
        <v>2.2861881280000001E-4</v>
      </c>
      <c r="AK3120" s="122">
        <v>2.1845774720000001E-4</v>
      </c>
      <c r="AL3120" s="122">
        <v>0</v>
      </c>
    </row>
    <row r="3121" spans="1:38" hidden="1" x14ac:dyDescent="0.25">
      <c r="A3121" s="122" t="s">
        <v>2239</v>
      </c>
      <c r="B3121" s="122">
        <v>1</v>
      </c>
      <c r="C3121" s="122" t="s">
        <v>2240</v>
      </c>
      <c r="D3121" s="122" t="s">
        <v>2154</v>
      </c>
      <c r="E3121" s="122">
        <v>57</v>
      </c>
      <c r="F3121" s="122">
        <v>1.5154664E-6</v>
      </c>
      <c r="G3121" s="122">
        <v>0</v>
      </c>
      <c r="H3121" s="122">
        <v>3.2472076000000001E-6</v>
      </c>
      <c r="I3121" s="122">
        <v>4.3621200000000002E-8</v>
      </c>
      <c r="J3121" s="122">
        <v>2.4355212000000001E-6</v>
      </c>
      <c r="K3121" s="122">
        <v>6.7899720000000003E-6</v>
      </c>
      <c r="L3121" s="122">
        <v>1.5630356000000001E-6</v>
      </c>
      <c r="M3121" s="122">
        <v>2.0539287999999998E-6</v>
      </c>
      <c r="N3121" s="122">
        <v>7.8121316000000004E-6</v>
      </c>
      <c r="O3121" s="122">
        <v>6.8495112000000002E-6</v>
      </c>
      <c r="P3121" s="122">
        <v>1.6135699999999999E-6</v>
      </c>
      <c r="Q3121" s="122">
        <v>1.1160519999999999E-6</v>
      </c>
      <c r="R3121" s="122">
        <v>1.3811056E-6</v>
      </c>
      <c r="S3121" s="122">
        <v>6.94568E-8</v>
      </c>
      <c r="T3121" s="122">
        <v>8.8664799999999996E-8</v>
      </c>
      <c r="U3121" s="122">
        <v>3.5390600000000002E-7</v>
      </c>
      <c r="V3121" s="122">
        <v>1.219236144E-4</v>
      </c>
      <c r="W3121" s="122">
        <v>1.2394431560000001E-4</v>
      </c>
      <c r="X3121" s="122">
        <v>1.2555200000000001E-7</v>
      </c>
      <c r="Y3121" s="122">
        <v>9.5202799999999998E-8</v>
      </c>
      <c r="Z3121" s="122">
        <v>1.1805080000000001E-7</v>
      </c>
      <c r="AA3121" s="122">
        <v>5.7584799999999998E-8</v>
      </c>
      <c r="AB3121" s="122">
        <v>8.0779999999999999E-8</v>
      </c>
      <c r="AC3121" s="122">
        <v>5.5448400000000003E-8</v>
      </c>
      <c r="AD3121" s="122">
        <v>6.1336800000000004E-8</v>
      </c>
      <c r="AE3121" s="122">
        <v>4.7641999999999997E-8</v>
      </c>
      <c r="AF3121" s="122">
        <v>1.17908E-8</v>
      </c>
      <c r="AG3121" s="122">
        <v>5.4423600000000003E-8</v>
      </c>
      <c r="AH3121" s="122">
        <v>1.0119592E-6</v>
      </c>
      <c r="AI3121" s="122">
        <v>1.0146415999999999E-6</v>
      </c>
      <c r="AJ3121" s="122">
        <v>6.1438159999999995E-7</v>
      </c>
      <c r="AK3121" s="122">
        <v>5.8584680000000001E-7</v>
      </c>
      <c r="AL3121" s="122">
        <v>0</v>
      </c>
    </row>
    <row r="3122" spans="1:38" hidden="1" x14ac:dyDescent="0.25">
      <c r="A3122" s="122" t="s">
        <v>2239</v>
      </c>
      <c r="B3122" s="122">
        <v>1</v>
      </c>
      <c r="C3122" s="122" t="s">
        <v>2240</v>
      </c>
      <c r="D3122" s="122" t="s">
        <v>2155</v>
      </c>
      <c r="E3122" s="122">
        <v>57</v>
      </c>
      <c r="F3122" s="122">
        <v>4.0971930524E-3</v>
      </c>
      <c r="G3122" s="122">
        <v>6.7515583155999996E-3</v>
      </c>
      <c r="H3122" s="122">
        <v>5.4040675696000002E-3</v>
      </c>
      <c r="I3122" s="122">
        <v>3.3569657772000001E-3</v>
      </c>
      <c r="J3122" s="122">
        <v>3.3817636103999999E-3</v>
      </c>
      <c r="K3122" s="122">
        <v>2.6214809207999999E-3</v>
      </c>
      <c r="L3122" s="122">
        <v>2.7211739772000001E-3</v>
      </c>
      <c r="M3122" s="122">
        <v>3.6226331372000002E-3</v>
      </c>
      <c r="N3122" s="122">
        <v>4.5394504428000002E-3</v>
      </c>
      <c r="O3122" s="122">
        <v>2.4504454492E-3</v>
      </c>
      <c r="P3122" s="122">
        <v>9.2282939839999996E-4</v>
      </c>
      <c r="Q3122" s="122">
        <v>1.1968758592E-3</v>
      </c>
      <c r="R3122" s="122">
        <v>1.1788991591999999E-3</v>
      </c>
      <c r="S3122" s="122">
        <v>1.805043086E-3</v>
      </c>
      <c r="T3122" s="122">
        <v>1.8414251911999999E-3</v>
      </c>
      <c r="U3122" s="122">
        <v>1.8799400032E-3</v>
      </c>
      <c r="V3122" s="122">
        <v>1.5503430432E-3</v>
      </c>
      <c r="W3122" s="122">
        <v>1.9781467048000001E-3</v>
      </c>
      <c r="X3122" s="122">
        <v>1.6610910147999999E-3</v>
      </c>
      <c r="Y3122" s="122">
        <v>1.0057645752E-3</v>
      </c>
      <c r="Z3122" s="122">
        <v>1.6671763528E-3</v>
      </c>
      <c r="AA3122" s="122">
        <v>9.9800224440000002E-4</v>
      </c>
      <c r="AB3122" s="122">
        <v>9.43109902E-4</v>
      </c>
      <c r="AC3122" s="122">
        <v>7.3004272040000004E-4</v>
      </c>
      <c r="AD3122" s="122">
        <v>3.9351282320000002E-4</v>
      </c>
      <c r="AE3122" s="122">
        <v>6.7706144800000001E-4</v>
      </c>
      <c r="AF3122" s="122">
        <v>3.251906532E-4</v>
      </c>
      <c r="AG3122" s="122">
        <v>4.1296344040000002E-4</v>
      </c>
      <c r="AH3122" s="122">
        <v>3.9218556719999999E-4</v>
      </c>
      <c r="AI3122" s="122">
        <v>5.7625354920000003E-4</v>
      </c>
      <c r="AJ3122" s="122">
        <v>9.2288329000000003E-4</v>
      </c>
      <c r="AK3122" s="122">
        <v>9.0331482080000002E-4</v>
      </c>
      <c r="AL3122" s="122">
        <v>0</v>
      </c>
    </row>
    <row r="3123" spans="1:38" hidden="1" x14ac:dyDescent="0.25">
      <c r="A3123" s="122" t="s">
        <v>2239</v>
      </c>
      <c r="B3123" s="122">
        <v>1</v>
      </c>
      <c r="C3123" s="122" t="s">
        <v>2240</v>
      </c>
      <c r="D3123" s="122" t="s">
        <v>2156</v>
      </c>
      <c r="E3123" s="122">
        <v>57</v>
      </c>
      <c r="F3123" s="122">
        <v>5.7045165492000003E-3</v>
      </c>
      <c r="G3123" s="122">
        <v>6.2919257324000003E-3</v>
      </c>
      <c r="H3123" s="122">
        <v>6.1022088371999999E-3</v>
      </c>
      <c r="I3123" s="122">
        <v>5.0134179648000004E-3</v>
      </c>
      <c r="J3123" s="122">
        <v>4.8718199487999998E-3</v>
      </c>
      <c r="K3123" s="122">
        <v>3.8278701888000001E-3</v>
      </c>
      <c r="L3123" s="122">
        <v>2.9525895475999999E-3</v>
      </c>
      <c r="M3123" s="122">
        <v>5.1758734607999998E-3</v>
      </c>
      <c r="N3123" s="122">
        <v>6.9511778952000003E-3</v>
      </c>
      <c r="O3123" s="122">
        <v>5.2490870488E-3</v>
      </c>
      <c r="P3123" s="122">
        <v>3.3008151540000002E-3</v>
      </c>
      <c r="Q3123" s="122">
        <v>2.5064713632000002E-3</v>
      </c>
      <c r="R3123" s="122">
        <v>2.7056052128000001E-3</v>
      </c>
      <c r="S3123" s="122">
        <v>3.413447114E-3</v>
      </c>
      <c r="T3123" s="122">
        <v>4.1861224608000002E-3</v>
      </c>
      <c r="U3123" s="122">
        <v>4.4799197603999997E-3</v>
      </c>
      <c r="V3123" s="122">
        <v>3.9007141208000002E-3</v>
      </c>
      <c r="W3123" s="122">
        <v>3.0189926900000001E-3</v>
      </c>
      <c r="X3123" s="122">
        <v>3.5839161820000001E-3</v>
      </c>
      <c r="Y3123" s="122">
        <v>2.6465743136000002E-3</v>
      </c>
      <c r="Z3123" s="122">
        <v>8.9034961679999999E-4</v>
      </c>
      <c r="AA3123" s="122">
        <v>4.4496539080000002E-4</v>
      </c>
      <c r="AB3123" s="122">
        <v>1.114393112E-3</v>
      </c>
      <c r="AC3123" s="122">
        <v>9.0241452000000002E-4</v>
      </c>
      <c r="AD3123" s="122">
        <v>6.6930967040000004E-4</v>
      </c>
      <c r="AE3123" s="122">
        <v>4.357226664E-4</v>
      </c>
      <c r="AF3123" s="122">
        <v>4.64977772E-4</v>
      </c>
      <c r="AG3123" s="122">
        <v>2.071972056E-4</v>
      </c>
      <c r="AH3123" s="122">
        <v>2.7373128719999999E-4</v>
      </c>
      <c r="AI3123" s="122">
        <v>3.0904975080000001E-4</v>
      </c>
      <c r="AJ3123" s="122">
        <v>2.9290326240000001E-4</v>
      </c>
      <c r="AK3123" s="122">
        <v>2.8365930880000002E-4</v>
      </c>
      <c r="AL3123" s="122">
        <v>0</v>
      </c>
    </row>
    <row r="3124" spans="1:38" hidden="1" x14ac:dyDescent="0.25">
      <c r="A3124" s="122" t="s">
        <v>2239</v>
      </c>
      <c r="B3124" s="122">
        <v>1</v>
      </c>
      <c r="C3124" s="122" t="s">
        <v>2240</v>
      </c>
      <c r="D3124" s="122" t="s">
        <v>2157</v>
      </c>
      <c r="E3124" s="122">
        <v>57</v>
      </c>
      <c r="F3124" s="122">
        <v>7.3893545599999999E-5</v>
      </c>
      <c r="G3124" s="122">
        <v>1.131897676E-4</v>
      </c>
      <c r="H3124" s="122">
        <v>9.4195438400000007E-5</v>
      </c>
      <c r="I3124" s="122">
        <v>1.2807063919999999E-4</v>
      </c>
      <c r="J3124" s="122">
        <v>1.11559952E-4</v>
      </c>
      <c r="K3124" s="122">
        <v>1.106604996E-4</v>
      </c>
      <c r="L3124" s="122">
        <v>1.026012316E-4</v>
      </c>
      <c r="M3124" s="122">
        <v>1.3765476200000001E-4</v>
      </c>
      <c r="N3124" s="122">
        <v>1.7352218520000001E-4</v>
      </c>
      <c r="O3124" s="122">
        <v>1.212279852E-4</v>
      </c>
      <c r="P3124" s="122">
        <v>4.8547360399999999E-5</v>
      </c>
      <c r="Q3124" s="122">
        <v>3.01685076E-5</v>
      </c>
      <c r="R3124" s="122">
        <v>6.8401555600000006E-5</v>
      </c>
      <c r="S3124" s="122">
        <v>4.0861071999999998E-5</v>
      </c>
      <c r="T3124" s="122">
        <v>4.9703676399999997E-5</v>
      </c>
      <c r="U3124" s="122">
        <v>4.5068195199999999E-5</v>
      </c>
      <c r="V3124" s="122">
        <v>7.2625100799999996E-5</v>
      </c>
      <c r="W3124" s="122">
        <v>4.16503164E-5</v>
      </c>
      <c r="X3124" s="122">
        <v>6.6040813999999998E-5</v>
      </c>
      <c r="Y3124" s="122">
        <v>2.1717971519999999E-4</v>
      </c>
      <c r="Z3124" s="122">
        <v>1.36263358E-4</v>
      </c>
      <c r="AA3124" s="122">
        <v>1.053153248E-4</v>
      </c>
      <c r="AB3124" s="122">
        <v>6.7755811199999999E-5</v>
      </c>
      <c r="AC3124" s="122">
        <v>5.352655E-5</v>
      </c>
      <c r="AD3124" s="122">
        <v>5.7365923999999998E-5</v>
      </c>
      <c r="AE3124" s="122">
        <v>3.54702628E-5</v>
      </c>
      <c r="AF3124" s="122">
        <v>4.4788018800000001E-5</v>
      </c>
      <c r="AG3124" s="122">
        <v>5.4951310399999997E-5</v>
      </c>
      <c r="AH3124" s="122">
        <v>5.9059907200000003E-5</v>
      </c>
      <c r="AI3124" s="122">
        <v>6.3267408400000005E-5</v>
      </c>
      <c r="AJ3124" s="122">
        <v>8.6013449199999996E-5</v>
      </c>
      <c r="AK3124" s="122">
        <v>8.2018694800000004E-5</v>
      </c>
      <c r="AL3124" s="122">
        <v>0</v>
      </c>
    </row>
    <row r="3125" spans="1:38" hidden="1" x14ac:dyDescent="0.25">
      <c r="A3125" s="122" t="s">
        <v>2239</v>
      </c>
      <c r="B3125" s="122">
        <v>1</v>
      </c>
      <c r="C3125" s="122" t="s">
        <v>2240</v>
      </c>
      <c r="D3125" s="122" t="s">
        <v>2158</v>
      </c>
      <c r="E3125" s="122">
        <v>57</v>
      </c>
      <c r="F3125" s="122">
        <v>5.3847835720000005E-4</v>
      </c>
      <c r="G3125" s="122">
        <v>3.7041080159999997E-4</v>
      </c>
      <c r="H3125" s="122">
        <v>4.3124305000000001E-4</v>
      </c>
      <c r="I3125" s="122">
        <v>5.5490893920000001E-4</v>
      </c>
      <c r="J3125" s="122">
        <v>6.32720116E-5</v>
      </c>
      <c r="K3125" s="122">
        <v>3.5293766200000001E-4</v>
      </c>
      <c r="L3125" s="122">
        <v>6.1651311400000004E-4</v>
      </c>
      <c r="M3125" s="122">
        <v>6.6076411520000003E-4</v>
      </c>
      <c r="N3125" s="122">
        <v>5.9410628200000002E-4</v>
      </c>
      <c r="O3125" s="122">
        <v>5.1157929480000002E-4</v>
      </c>
      <c r="P3125" s="122">
        <v>3.5515651920000002E-4</v>
      </c>
      <c r="Q3125" s="122">
        <v>3.7481295320000003E-4</v>
      </c>
      <c r="R3125" s="122">
        <v>6.1388383280000004E-4</v>
      </c>
      <c r="S3125" s="122">
        <v>1.0063702516000001E-3</v>
      </c>
      <c r="T3125" s="122">
        <v>2.3646861139999999E-3</v>
      </c>
      <c r="U3125" s="122">
        <v>1.6972850327999999E-3</v>
      </c>
      <c r="V3125" s="122">
        <v>1.7473894843999999E-3</v>
      </c>
      <c r="W3125" s="122">
        <v>1.4594965084000001E-3</v>
      </c>
      <c r="X3125" s="122">
        <v>1.5044863007999999E-3</v>
      </c>
      <c r="Y3125" s="122">
        <v>1.9514856116E-3</v>
      </c>
      <c r="Z3125" s="122">
        <v>2.0981677415999999E-3</v>
      </c>
      <c r="AA3125" s="122">
        <v>2.4144579843999999E-3</v>
      </c>
      <c r="AB3125" s="122">
        <v>2.0368944568000002E-3</v>
      </c>
      <c r="AC3125" s="122">
        <v>1.4127102219999999E-3</v>
      </c>
      <c r="AD3125" s="122">
        <v>1.1394652948E-3</v>
      </c>
      <c r="AE3125" s="122">
        <v>2.0750843372000002E-3</v>
      </c>
      <c r="AF3125" s="122">
        <v>1.6585610608E-3</v>
      </c>
      <c r="AG3125" s="122">
        <v>2.3559419492000001E-3</v>
      </c>
      <c r="AH3125" s="122">
        <v>2.5554700135999998E-3</v>
      </c>
      <c r="AI3125" s="122">
        <v>4.5827435919999998E-4</v>
      </c>
      <c r="AJ3125" s="122">
        <v>4.6088654920000002E-4</v>
      </c>
      <c r="AK3125" s="122">
        <v>4.4078263040000002E-4</v>
      </c>
      <c r="AL3125" s="122">
        <v>0</v>
      </c>
    </row>
    <row r="3126" spans="1:38" hidden="1" x14ac:dyDescent="0.25">
      <c r="A3126" s="122" t="s">
        <v>2239</v>
      </c>
      <c r="B3126" s="122">
        <v>1</v>
      </c>
      <c r="C3126" s="122" t="s">
        <v>2240</v>
      </c>
      <c r="D3126" s="122" t="s">
        <v>2159</v>
      </c>
      <c r="E3126" s="122">
        <v>57</v>
      </c>
      <c r="F3126" s="122">
        <v>0</v>
      </c>
      <c r="G3126" s="122">
        <v>0</v>
      </c>
      <c r="H3126" s="122">
        <v>0</v>
      </c>
      <c r="I3126" s="122">
        <v>0</v>
      </c>
      <c r="J3126" s="122">
        <v>0</v>
      </c>
      <c r="K3126" s="122">
        <v>0</v>
      </c>
      <c r="L3126" s="122">
        <v>0</v>
      </c>
      <c r="M3126" s="122">
        <v>0</v>
      </c>
      <c r="N3126" s="122">
        <v>0</v>
      </c>
      <c r="O3126" s="122">
        <v>0</v>
      </c>
      <c r="P3126" s="122">
        <v>0</v>
      </c>
      <c r="Q3126" s="122">
        <v>0</v>
      </c>
      <c r="R3126" s="122">
        <v>0</v>
      </c>
      <c r="S3126" s="122">
        <v>0</v>
      </c>
      <c r="T3126" s="122">
        <v>0</v>
      </c>
      <c r="U3126" s="122">
        <v>0</v>
      </c>
      <c r="V3126" s="122">
        <v>0</v>
      </c>
      <c r="W3126" s="122">
        <v>0</v>
      </c>
      <c r="X3126" s="122">
        <v>0</v>
      </c>
      <c r="Y3126" s="122">
        <v>0</v>
      </c>
      <c r="Z3126" s="122">
        <v>0</v>
      </c>
      <c r="AA3126" s="122">
        <v>0</v>
      </c>
      <c r="AB3126" s="122">
        <v>0</v>
      </c>
      <c r="AC3126" s="122">
        <v>0</v>
      </c>
      <c r="AD3126" s="122">
        <v>0</v>
      </c>
      <c r="AE3126" s="122">
        <v>0</v>
      </c>
      <c r="AF3126" s="122">
        <v>0</v>
      </c>
      <c r="AG3126" s="122">
        <v>0</v>
      </c>
      <c r="AH3126" s="122">
        <v>0</v>
      </c>
      <c r="AI3126" s="122">
        <v>0</v>
      </c>
      <c r="AJ3126" s="122">
        <v>0</v>
      </c>
      <c r="AK3126" s="122">
        <v>0</v>
      </c>
      <c r="AL3126" s="122">
        <v>0</v>
      </c>
    </row>
    <row r="3127" spans="1:38" hidden="1" x14ac:dyDescent="0.25">
      <c r="A3127" s="122" t="s">
        <v>2239</v>
      </c>
      <c r="B3127" s="122">
        <v>1</v>
      </c>
      <c r="C3127" s="122" t="s">
        <v>2240</v>
      </c>
      <c r="D3127" s="122" t="s">
        <v>2160</v>
      </c>
      <c r="E3127" s="122">
        <v>57</v>
      </c>
      <c r="F3127" s="122">
        <v>2.2393783776000001E-3</v>
      </c>
      <c r="G3127" s="122">
        <v>2.0013575932E-3</v>
      </c>
      <c r="H3127" s="122">
        <v>1.6262435532E-3</v>
      </c>
      <c r="I3127" s="122">
        <v>1.4546445087999999E-3</v>
      </c>
      <c r="J3127" s="122">
        <v>1.2097646428E-3</v>
      </c>
      <c r="K3127" s="122">
        <v>1.2251292508000001E-3</v>
      </c>
      <c r="L3127" s="122">
        <v>8.1359506479999997E-4</v>
      </c>
      <c r="M3127" s="122">
        <v>6.9318936400000004E-4</v>
      </c>
      <c r="N3127" s="122">
        <v>8.6600888920000002E-4</v>
      </c>
      <c r="O3127" s="122">
        <v>4.8936081040000003E-4</v>
      </c>
      <c r="P3127" s="122">
        <v>3.7339210720000002E-4</v>
      </c>
      <c r="Q3127" s="122">
        <v>4.40732418E-4</v>
      </c>
      <c r="R3127" s="122">
        <v>9.1545592600000001E-4</v>
      </c>
      <c r="S3127" s="122">
        <v>1.5570074072000001E-3</v>
      </c>
      <c r="T3127" s="122">
        <v>1.8970424144E-3</v>
      </c>
      <c r="U3127" s="122">
        <v>1.6427581939999999E-3</v>
      </c>
      <c r="V3127" s="122">
        <v>1.3479888660000001E-3</v>
      </c>
      <c r="W3127" s="122">
        <v>1.3246042039999999E-3</v>
      </c>
      <c r="X3127" s="122">
        <v>1.4592692464E-3</v>
      </c>
      <c r="Y3127" s="122">
        <v>1.0631524595999999E-3</v>
      </c>
      <c r="Z3127" s="122">
        <v>1.1354231336E-3</v>
      </c>
      <c r="AA3127" s="122">
        <v>9.5939329360000001E-4</v>
      </c>
      <c r="AB3127" s="122">
        <v>1.182509062E-3</v>
      </c>
      <c r="AC3127" s="122">
        <v>8.9535867119999995E-4</v>
      </c>
      <c r="AD3127" s="122">
        <v>1.0256825544000001E-3</v>
      </c>
      <c r="AE3127" s="122">
        <v>8.5256114440000004E-4</v>
      </c>
      <c r="AF3127" s="122">
        <v>9.7069109479999997E-4</v>
      </c>
      <c r="AG3127" s="122">
        <v>1.4044986871999999E-3</v>
      </c>
      <c r="AH3127" s="122">
        <v>1.4555067743999999E-3</v>
      </c>
      <c r="AI3127" s="122">
        <v>3.0949098600000001E-4</v>
      </c>
      <c r="AJ3127" s="122">
        <v>4.7832414839999999E-4</v>
      </c>
      <c r="AK3127" s="122">
        <v>4.5610915E-4</v>
      </c>
      <c r="AL3127" s="122">
        <v>0</v>
      </c>
    </row>
    <row r="3128" spans="1:38" hidden="1" x14ac:dyDescent="0.25">
      <c r="A3128" s="122" t="s">
        <v>2239</v>
      </c>
      <c r="B3128" s="122">
        <v>1</v>
      </c>
      <c r="C3128" s="122" t="s">
        <v>2240</v>
      </c>
      <c r="D3128" s="122" t="s">
        <v>2161</v>
      </c>
      <c r="E3128" s="122">
        <v>57</v>
      </c>
      <c r="F3128" s="122">
        <v>2.7802774476400002E-2</v>
      </c>
      <c r="G3128" s="122">
        <v>3.1700546595200003E-2</v>
      </c>
      <c r="H3128" s="122">
        <v>2.9165370497199999E-2</v>
      </c>
      <c r="I3128" s="122">
        <v>2.03798396732E-2</v>
      </c>
      <c r="J3128" s="122">
        <v>1.8302656240399999E-2</v>
      </c>
      <c r="K3128" s="122">
        <v>1.83570493568E-2</v>
      </c>
      <c r="L3128" s="122">
        <v>1.77206058932E-2</v>
      </c>
      <c r="M3128" s="122">
        <v>2.4373497556799999E-2</v>
      </c>
      <c r="N3128" s="122">
        <v>3.2689617634800001E-2</v>
      </c>
      <c r="O3128" s="122">
        <v>2.0018045241599999E-2</v>
      </c>
      <c r="P3128" s="122">
        <v>1.67866470996E-2</v>
      </c>
      <c r="Q3128" s="122">
        <v>1.8079199661600001E-2</v>
      </c>
      <c r="R3128" s="122">
        <v>1.658767719E-2</v>
      </c>
      <c r="S3128" s="122">
        <v>2.0930334619600002E-2</v>
      </c>
      <c r="T3128" s="122">
        <v>2.3364205524800001E-2</v>
      </c>
      <c r="U3128" s="122">
        <v>2.2730015417199999E-2</v>
      </c>
      <c r="V3128" s="122">
        <v>2.31562253664E-2</v>
      </c>
      <c r="W3128" s="122">
        <v>2.5819214313200001E-2</v>
      </c>
      <c r="X3128" s="122">
        <v>2.4975092508799999E-2</v>
      </c>
      <c r="Y3128" s="122">
        <v>2.4863165566399999E-2</v>
      </c>
      <c r="Z3128" s="122">
        <v>3.0436580997200001E-2</v>
      </c>
      <c r="AA3128" s="122">
        <v>2.72113934176E-2</v>
      </c>
      <c r="AB3128" s="122">
        <v>1.9726578289599998E-2</v>
      </c>
      <c r="AC3128" s="122">
        <v>1.8113155524800001E-2</v>
      </c>
      <c r="AD3128" s="122">
        <v>2.40356748296E-2</v>
      </c>
      <c r="AE3128" s="122">
        <v>2.6658500797600002E-2</v>
      </c>
      <c r="AF3128" s="122">
        <v>3.0951681566400002E-2</v>
      </c>
      <c r="AG3128" s="122">
        <v>2.8673536315200001E-2</v>
      </c>
      <c r="AH3128" s="122">
        <v>2.5444490467200001E-2</v>
      </c>
      <c r="AI3128" s="122">
        <v>2.67914650668E-2</v>
      </c>
      <c r="AJ3128" s="122">
        <v>2.19993174072E-2</v>
      </c>
      <c r="AK3128" s="122">
        <v>2.1792610772800002E-2</v>
      </c>
      <c r="AL3128" s="122">
        <v>0</v>
      </c>
    </row>
    <row r="3129" spans="1:38" hidden="1" x14ac:dyDescent="0.25">
      <c r="A3129" s="122" t="s">
        <v>2239</v>
      </c>
      <c r="B3129" s="122">
        <v>1</v>
      </c>
      <c r="C3129" s="122" t="s">
        <v>2240</v>
      </c>
      <c r="D3129" s="122" t="s">
        <v>2162</v>
      </c>
      <c r="E3129" s="122">
        <v>57</v>
      </c>
      <c r="F3129" s="122">
        <v>0</v>
      </c>
      <c r="G3129" s="122">
        <v>0</v>
      </c>
      <c r="H3129" s="122">
        <v>3.036012E-7</v>
      </c>
      <c r="I3129" s="122">
        <v>4.0712559999999999E-7</v>
      </c>
      <c r="J3129" s="122">
        <v>3.2716039999999999E-7</v>
      </c>
      <c r="K3129" s="122">
        <v>2.5768400000000002E-7</v>
      </c>
      <c r="L3129" s="122">
        <v>2.1265720000000001E-7</v>
      </c>
      <c r="M3129" s="122">
        <v>2.6580400000000002E-7</v>
      </c>
      <c r="N3129" s="122">
        <v>0</v>
      </c>
      <c r="O3129" s="122">
        <v>4.0160120000000001E-7</v>
      </c>
      <c r="P3129" s="122">
        <v>2.0489840000000001E-7</v>
      </c>
      <c r="Q3129" s="122">
        <v>0</v>
      </c>
      <c r="R3129" s="122">
        <v>0</v>
      </c>
      <c r="S3129" s="122">
        <v>0</v>
      </c>
      <c r="T3129" s="122">
        <v>0</v>
      </c>
      <c r="U3129" s="122">
        <v>0</v>
      </c>
      <c r="V3129" s="122">
        <v>0</v>
      </c>
      <c r="W3129" s="122">
        <v>0</v>
      </c>
      <c r="X3129" s="122">
        <v>0</v>
      </c>
      <c r="Y3129" s="122">
        <v>0</v>
      </c>
      <c r="Z3129" s="122">
        <v>0</v>
      </c>
      <c r="AA3129" s="122">
        <v>0</v>
      </c>
      <c r="AB3129" s="122">
        <v>0</v>
      </c>
      <c r="AC3129" s="122">
        <v>0</v>
      </c>
      <c r="AD3129" s="122">
        <v>0</v>
      </c>
      <c r="AE3129" s="122">
        <v>0</v>
      </c>
      <c r="AF3129" s="122">
        <v>0</v>
      </c>
      <c r="AG3129" s="122">
        <v>0</v>
      </c>
      <c r="AH3129" s="122">
        <v>0</v>
      </c>
      <c r="AI3129" s="122">
        <v>0</v>
      </c>
      <c r="AJ3129" s="122">
        <v>0</v>
      </c>
      <c r="AK3129" s="122">
        <v>0</v>
      </c>
      <c r="AL3129" s="122">
        <v>0</v>
      </c>
    </row>
    <row r="3130" spans="1:38" hidden="1" x14ac:dyDescent="0.25">
      <c r="A3130" s="122" t="s">
        <v>2239</v>
      </c>
      <c r="B3130" s="122">
        <v>1</v>
      </c>
      <c r="C3130" s="122" t="s">
        <v>2240</v>
      </c>
      <c r="D3130" s="122" t="s">
        <v>2163</v>
      </c>
      <c r="E3130" s="122">
        <v>57</v>
      </c>
      <c r="F3130" s="122">
        <v>3.3191203191999998E-3</v>
      </c>
      <c r="G3130" s="122">
        <v>4.2143587947999998E-3</v>
      </c>
      <c r="H3130" s="122">
        <v>2.6378874032000001E-3</v>
      </c>
      <c r="I3130" s="122">
        <v>2.1732403E-3</v>
      </c>
      <c r="J3130" s="122">
        <v>1.9307876503999999E-3</v>
      </c>
      <c r="K3130" s="122">
        <v>1.7816155924E-3</v>
      </c>
      <c r="L3130" s="122">
        <v>1.2300139096E-3</v>
      </c>
      <c r="M3130" s="122">
        <v>1.8088738024000001E-3</v>
      </c>
      <c r="N3130" s="122">
        <v>1.8389999095999999E-3</v>
      </c>
      <c r="O3130" s="122">
        <v>1.43566724E-3</v>
      </c>
      <c r="P3130" s="122">
        <v>3.1014707920000001E-3</v>
      </c>
      <c r="Q3130" s="122">
        <v>1.1841124007999999E-3</v>
      </c>
      <c r="R3130" s="122">
        <v>9.5514581959999997E-4</v>
      </c>
      <c r="S3130" s="122">
        <v>1.918432292E-3</v>
      </c>
      <c r="T3130" s="122">
        <v>1.6823155328000001E-3</v>
      </c>
      <c r="U3130" s="122">
        <v>1.7290004312E-3</v>
      </c>
      <c r="V3130" s="122">
        <v>2.6865066452000002E-3</v>
      </c>
      <c r="W3130" s="122">
        <v>1.4093258312E-3</v>
      </c>
      <c r="X3130" s="122">
        <v>1.1059064463999999E-3</v>
      </c>
      <c r="Y3130" s="122">
        <v>7.5566231720000003E-4</v>
      </c>
      <c r="Z3130" s="122">
        <v>8.6165451119999997E-4</v>
      </c>
      <c r="AA3130" s="122">
        <v>1.1225744432E-3</v>
      </c>
      <c r="AB3130" s="122">
        <v>1.132563334E-3</v>
      </c>
      <c r="AC3130" s="122">
        <v>7.6524784000000005E-4</v>
      </c>
      <c r="AD3130" s="122">
        <v>7.7810244399999999E-4</v>
      </c>
      <c r="AE3130" s="122">
        <v>6.17673518E-4</v>
      </c>
      <c r="AF3130" s="122">
        <v>7.6294799560000005E-4</v>
      </c>
      <c r="AG3130" s="122">
        <v>1.0879681092000001E-3</v>
      </c>
      <c r="AH3130" s="122">
        <v>6.7319941919999999E-4</v>
      </c>
      <c r="AI3130" s="122">
        <v>5.714445884E-4</v>
      </c>
      <c r="AJ3130" s="122">
        <v>8.5625744399999999E-4</v>
      </c>
      <c r="AK3130" s="122">
        <v>8.313666424E-4</v>
      </c>
      <c r="AL3130" s="122">
        <v>0</v>
      </c>
    </row>
    <row r="3131" spans="1:38" hidden="1" x14ac:dyDescent="0.25">
      <c r="A3131" s="122" t="s">
        <v>2239</v>
      </c>
      <c r="B3131" s="122">
        <v>1</v>
      </c>
      <c r="C3131" s="122" t="s">
        <v>2240</v>
      </c>
      <c r="D3131" s="122" t="s">
        <v>2164</v>
      </c>
      <c r="E3131" s="122">
        <v>57</v>
      </c>
      <c r="F3131" s="122">
        <v>4.7941179999999996E-6</v>
      </c>
      <c r="G3131" s="122">
        <v>4.8713728000000001E-6</v>
      </c>
      <c r="H3131" s="122">
        <v>4.3164099999999997E-6</v>
      </c>
      <c r="I3131" s="122">
        <v>5.2781035999999998E-6</v>
      </c>
      <c r="J3131" s="122">
        <v>4.2046060000000001E-6</v>
      </c>
      <c r="K3131" s="122">
        <v>5.4629008000000002E-6</v>
      </c>
      <c r="L3131" s="122">
        <v>4.9549331999999999E-6</v>
      </c>
      <c r="M3131" s="122">
        <v>5.6181020000000001E-6</v>
      </c>
      <c r="N3131" s="122">
        <v>7.387394E-6</v>
      </c>
      <c r="O3131" s="122">
        <v>4.8303556000000002E-6</v>
      </c>
      <c r="P3131" s="122">
        <v>4.7553379999999998E-6</v>
      </c>
      <c r="Q3131" s="122">
        <v>4.2957488000000002E-6</v>
      </c>
      <c r="R3131" s="122">
        <v>6.4805776000000003E-6</v>
      </c>
      <c r="S3131" s="122">
        <v>5.6757008000000001E-6</v>
      </c>
      <c r="T3131" s="122">
        <v>6.9286224E-6</v>
      </c>
      <c r="U3131" s="122">
        <v>3.3316051999999998E-6</v>
      </c>
      <c r="V3131" s="122">
        <v>0</v>
      </c>
      <c r="W3131" s="122">
        <v>0</v>
      </c>
      <c r="X3131" s="122">
        <v>0</v>
      </c>
      <c r="Y3131" s="122">
        <v>0</v>
      </c>
      <c r="Z3131" s="122">
        <v>2.146396E-7</v>
      </c>
      <c r="AA3131" s="122">
        <v>0</v>
      </c>
      <c r="AB3131" s="122">
        <v>3.2311440000000001E-7</v>
      </c>
      <c r="AC3131" s="122">
        <v>0</v>
      </c>
      <c r="AD3131" s="122">
        <v>0</v>
      </c>
      <c r="AE3131" s="122">
        <v>0</v>
      </c>
      <c r="AF3131" s="122">
        <v>4.5965080000000002E-6</v>
      </c>
      <c r="AG3131" s="122">
        <v>6.4603027999999998E-6</v>
      </c>
      <c r="AH3131" s="122">
        <v>0</v>
      </c>
      <c r="AI3131" s="122">
        <v>0</v>
      </c>
      <c r="AJ3131" s="122">
        <v>0</v>
      </c>
      <c r="AK3131" s="122">
        <v>0</v>
      </c>
      <c r="AL3131" s="122">
        <v>0</v>
      </c>
    </row>
    <row r="3132" spans="1:38" hidden="1" x14ac:dyDescent="0.25">
      <c r="A3132" s="122" t="s">
        <v>2239</v>
      </c>
      <c r="B3132" s="122">
        <v>1</v>
      </c>
      <c r="C3132" s="122" t="s">
        <v>2240</v>
      </c>
      <c r="D3132" s="122" t="s">
        <v>2165</v>
      </c>
      <c r="E3132" s="122">
        <v>57</v>
      </c>
      <c r="F3132" s="122">
        <v>1.4414030134E-2</v>
      </c>
      <c r="G3132" s="122">
        <v>1.75498477952E-2</v>
      </c>
      <c r="H3132" s="122">
        <v>1.9765620030799999E-2</v>
      </c>
      <c r="I3132" s="122">
        <v>1.2672470146E-2</v>
      </c>
      <c r="J3132" s="122">
        <v>1.23314135616E-2</v>
      </c>
      <c r="K3132" s="122">
        <v>1.33774497668E-2</v>
      </c>
      <c r="L3132" s="122">
        <v>1.0843034711600001E-2</v>
      </c>
      <c r="M3132" s="122">
        <v>1.4303643715199999E-2</v>
      </c>
      <c r="N3132" s="122">
        <v>1.1921013818E-2</v>
      </c>
      <c r="O3132" s="122">
        <v>8.02781539E-3</v>
      </c>
      <c r="P3132" s="122">
        <v>4.8424566400000002E-3</v>
      </c>
      <c r="Q3132" s="122">
        <v>6.1644956827999996E-3</v>
      </c>
      <c r="R3132" s="122">
        <v>5.0595429807999996E-3</v>
      </c>
      <c r="S3132" s="122">
        <v>7.1897412803999996E-3</v>
      </c>
      <c r="T3132" s="122">
        <v>7.3137985787999999E-3</v>
      </c>
      <c r="U3132" s="122">
        <v>7.8389530828000004E-3</v>
      </c>
      <c r="V3132" s="122">
        <v>6.1156991756000003E-3</v>
      </c>
      <c r="W3132" s="122">
        <v>8.8664619736000001E-3</v>
      </c>
      <c r="X3132" s="122">
        <v>5.1250392396000001E-3</v>
      </c>
      <c r="Y3132" s="122">
        <v>7.6514242588000001E-3</v>
      </c>
      <c r="Z3132" s="122">
        <v>6.5805030368000002E-3</v>
      </c>
      <c r="AA3132" s="122">
        <v>7.5160147048000002E-3</v>
      </c>
      <c r="AB3132" s="122">
        <v>9.7463413739999998E-3</v>
      </c>
      <c r="AC3132" s="122">
        <v>8.8288424307999998E-3</v>
      </c>
      <c r="AD3132" s="122">
        <v>7.7912838388000004E-3</v>
      </c>
      <c r="AE3132" s="122">
        <v>1.1292538336800001E-2</v>
      </c>
      <c r="AF3132" s="122">
        <v>1.8939466935199999E-2</v>
      </c>
      <c r="AG3132" s="122">
        <v>1.3494530613200001E-2</v>
      </c>
      <c r="AH3132" s="122">
        <v>1.0907567510000001E-2</v>
      </c>
      <c r="AI3132" s="122">
        <v>1.1430148937199999E-2</v>
      </c>
      <c r="AJ3132" s="122">
        <v>6.5518782868000001E-3</v>
      </c>
      <c r="AK3132" s="122">
        <v>6.4870745408000001E-3</v>
      </c>
      <c r="AL3132" s="122">
        <v>0</v>
      </c>
    </row>
    <row r="3133" spans="1:38" hidden="1" x14ac:dyDescent="0.25">
      <c r="A3133" s="122" t="s">
        <v>2239</v>
      </c>
      <c r="B3133" s="122">
        <v>1</v>
      </c>
      <c r="C3133" s="122" t="s">
        <v>2240</v>
      </c>
      <c r="D3133" s="122" t="s">
        <v>2166</v>
      </c>
      <c r="E3133" s="122">
        <v>57</v>
      </c>
      <c r="F3133" s="122">
        <v>3.7725993200000002E-5</v>
      </c>
      <c r="G3133" s="122">
        <v>4.2926561999999999E-5</v>
      </c>
      <c r="H3133" s="122">
        <v>4.6698741600000002E-5</v>
      </c>
      <c r="I3133" s="122">
        <v>3.8834527199999999E-5</v>
      </c>
      <c r="J3133" s="122">
        <v>4.6236595999999999E-5</v>
      </c>
      <c r="K3133" s="122">
        <v>5.85432428E-5</v>
      </c>
      <c r="L3133" s="122">
        <v>4.8929392399999997E-5</v>
      </c>
      <c r="M3133" s="122">
        <v>3.91012636E-5</v>
      </c>
      <c r="N3133" s="122">
        <v>5.4744163599999999E-5</v>
      </c>
      <c r="O3133" s="122">
        <v>3.3516778399999997E-5</v>
      </c>
      <c r="P3133" s="122">
        <v>3.2713178399999997E-5</v>
      </c>
      <c r="Q3133" s="122">
        <v>7.2505218799999994E-5</v>
      </c>
      <c r="R3133" s="122">
        <v>7.4298946399999993E-5</v>
      </c>
      <c r="S3133" s="122">
        <v>1.61243684E-5</v>
      </c>
      <c r="T3133" s="122">
        <v>3.1537965200000003E-5</v>
      </c>
      <c r="U3133" s="122">
        <v>1.0522928639999999E-4</v>
      </c>
      <c r="V3133" s="122">
        <v>1.6187979919999999E-4</v>
      </c>
      <c r="W3133" s="122">
        <v>3.4099102799999998E-5</v>
      </c>
      <c r="X3133" s="122">
        <v>1.53661256E-5</v>
      </c>
      <c r="Y3133" s="122">
        <v>1.6120871200000001E-5</v>
      </c>
      <c r="Z3133" s="122">
        <v>2.1056165200000001E-5</v>
      </c>
      <c r="AA3133" s="122">
        <v>1.6378863199999999E-5</v>
      </c>
      <c r="AB3133" s="122">
        <v>2.0406699599999999E-5</v>
      </c>
      <c r="AC3133" s="122">
        <v>2.2336974800000002E-5</v>
      </c>
      <c r="AD3133" s="122">
        <v>1.94433792E-5</v>
      </c>
      <c r="AE3133" s="122">
        <v>2.6480081599999998E-5</v>
      </c>
      <c r="AF3133" s="122">
        <v>2.90729852E-5</v>
      </c>
      <c r="AG3133" s="122">
        <v>3.7293516400000002E-5</v>
      </c>
      <c r="AH3133" s="122">
        <v>4.1405912800000002E-5</v>
      </c>
      <c r="AI3133" s="122">
        <v>5.0766351999999998E-5</v>
      </c>
      <c r="AJ3133" s="122">
        <v>4.2178096799999997E-5</v>
      </c>
      <c r="AK3133" s="122">
        <v>4.0578092800000001E-5</v>
      </c>
      <c r="AL3133" s="122">
        <v>0</v>
      </c>
    </row>
    <row r="3134" spans="1:38" hidden="1" x14ac:dyDescent="0.25">
      <c r="A3134" s="122" t="s">
        <v>2239</v>
      </c>
      <c r="B3134" s="122">
        <v>1</v>
      </c>
      <c r="C3134" s="122" t="s">
        <v>2240</v>
      </c>
      <c r="D3134" s="122" t="s">
        <v>2167</v>
      </c>
      <c r="E3134" s="122">
        <v>57</v>
      </c>
      <c r="F3134" s="122">
        <v>9.6717340719999995E-4</v>
      </c>
      <c r="G3134" s="122">
        <v>6.0839129400000003E-4</v>
      </c>
      <c r="H3134" s="122">
        <v>6.0838954120000005E-4</v>
      </c>
      <c r="I3134" s="122">
        <v>7.5020320759999998E-4</v>
      </c>
      <c r="J3134" s="122">
        <v>7.2818449480000001E-4</v>
      </c>
      <c r="K3134" s="122">
        <v>7.7654359999999997E-4</v>
      </c>
      <c r="L3134" s="122">
        <v>7.556857952E-4</v>
      </c>
      <c r="M3134" s="122">
        <v>8.0768965480000003E-4</v>
      </c>
      <c r="N3134" s="122">
        <v>9.613320612E-4</v>
      </c>
      <c r="O3134" s="122">
        <v>6.0864718039999998E-4</v>
      </c>
      <c r="P3134" s="122">
        <v>4.829185228E-4</v>
      </c>
      <c r="Q3134" s="122">
        <v>4.1756498280000001E-4</v>
      </c>
      <c r="R3134" s="122">
        <v>3.812099592E-4</v>
      </c>
      <c r="S3134" s="122">
        <v>6.5854988639999998E-4</v>
      </c>
      <c r="T3134" s="122">
        <v>7.75828298E-4</v>
      </c>
      <c r="U3134" s="122">
        <v>7.0775250840000002E-4</v>
      </c>
      <c r="V3134" s="122">
        <v>5.7261676360000004E-4</v>
      </c>
      <c r="W3134" s="122">
        <v>4.5993390239999998E-4</v>
      </c>
      <c r="X3134" s="122">
        <v>3.048767764E-4</v>
      </c>
      <c r="Y3134" s="122">
        <v>1.1106899999999999E-6</v>
      </c>
      <c r="Z3134" s="122">
        <v>1.0946628E-6</v>
      </c>
      <c r="AA3134" s="122">
        <v>3.8582039999999999E-6</v>
      </c>
      <c r="AB3134" s="122">
        <v>1.7165400000000001E-7</v>
      </c>
      <c r="AC3134" s="122">
        <v>2.4767512000000002E-6</v>
      </c>
      <c r="AD3134" s="122">
        <v>7.5647319999999996E-7</v>
      </c>
      <c r="AE3134" s="122">
        <v>5.5266119999999999E-7</v>
      </c>
      <c r="AF3134" s="122">
        <v>4.5979080000000001E-7</v>
      </c>
      <c r="AG3134" s="122">
        <v>3.129336E-6</v>
      </c>
      <c r="AH3134" s="122">
        <v>2.4650247999999999E-6</v>
      </c>
      <c r="AI3134" s="122">
        <v>1.8606532E-5</v>
      </c>
      <c r="AJ3134" s="122">
        <v>3.4768411999999998E-6</v>
      </c>
      <c r="AK3134" s="122">
        <v>3.3153652E-6</v>
      </c>
      <c r="AL3134" s="122">
        <v>0</v>
      </c>
    </row>
    <row r="3135" spans="1:38" hidden="1" x14ac:dyDescent="0.25">
      <c r="A3135" s="122" t="s">
        <v>2239</v>
      </c>
      <c r="B3135" s="122">
        <v>1</v>
      </c>
      <c r="C3135" s="122" t="s">
        <v>2240</v>
      </c>
      <c r="D3135" s="122" t="s">
        <v>2168</v>
      </c>
      <c r="E3135" s="122">
        <v>57</v>
      </c>
      <c r="F3135" s="122">
        <v>0</v>
      </c>
      <c r="G3135" s="122">
        <v>0</v>
      </c>
      <c r="H3135" s="122">
        <v>0</v>
      </c>
      <c r="I3135" s="122">
        <v>0</v>
      </c>
      <c r="J3135" s="122">
        <v>0</v>
      </c>
      <c r="K3135" s="122">
        <v>0</v>
      </c>
      <c r="L3135" s="122">
        <v>0</v>
      </c>
      <c r="M3135" s="122">
        <v>0</v>
      </c>
      <c r="N3135" s="122">
        <v>0</v>
      </c>
      <c r="O3135" s="122">
        <v>1.6175543999999999E-6</v>
      </c>
      <c r="P3135" s="122">
        <v>0</v>
      </c>
      <c r="Q3135" s="122">
        <v>0</v>
      </c>
      <c r="R3135" s="122">
        <v>0</v>
      </c>
      <c r="S3135" s="122">
        <v>0</v>
      </c>
      <c r="T3135" s="122">
        <v>0</v>
      </c>
      <c r="U3135" s="122">
        <v>0</v>
      </c>
      <c r="V3135" s="122">
        <v>0</v>
      </c>
      <c r="W3135" s="122">
        <v>0</v>
      </c>
      <c r="X3135" s="122">
        <v>0</v>
      </c>
      <c r="Y3135" s="122">
        <v>0</v>
      </c>
      <c r="Z3135" s="122">
        <v>0</v>
      </c>
      <c r="AA3135" s="122">
        <v>0</v>
      </c>
      <c r="AB3135" s="122">
        <v>0</v>
      </c>
      <c r="AC3135" s="122">
        <v>0</v>
      </c>
      <c r="AD3135" s="122">
        <v>0</v>
      </c>
      <c r="AE3135" s="122">
        <v>0</v>
      </c>
      <c r="AF3135" s="122">
        <v>0</v>
      </c>
      <c r="AG3135" s="122">
        <v>0</v>
      </c>
      <c r="AH3135" s="122">
        <v>0</v>
      </c>
      <c r="AI3135" s="122">
        <v>0</v>
      </c>
      <c r="AJ3135" s="122">
        <v>0</v>
      </c>
      <c r="AK3135" s="122">
        <v>0</v>
      </c>
      <c r="AL3135" s="122">
        <v>0</v>
      </c>
    </row>
    <row r="3136" spans="1:38" hidden="1" x14ac:dyDescent="0.25">
      <c r="A3136" s="122" t="s">
        <v>2054</v>
      </c>
      <c r="B3136" s="122">
        <v>1</v>
      </c>
      <c r="C3136" s="122" t="s">
        <v>2241</v>
      </c>
      <c r="D3136" s="122" t="s">
        <v>2120</v>
      </c>
      <c r="E3136" s="122">
        <v>58</v>
      </c>
      <c r="F3136" s="122">
        <v>6.0465252724999996E-3</v>
      </c>
      <c r="G3136" s="122">
        <v>5.7692594559999996E-3</v>
      </c>
      <c r="H3136" s="122">
        <v>5.8549099205000002E-3</v>
      </c>
      <c r="I3136" s="122">
        <v>5.8822215095000003E-3</v>
      </c>
      <c r="J3136" s="122">
        <v>6.5079206945000004E-3</v>
      </c>
      <c r="K3136" s="122">
        <v>6.6872798759999999E-3</v>
      </c>
      <c r="L3136" s="122">
        <v>7.1282265465000003E-3</v>
      </c>
      <c r="M3136" s="122">
        <v>8.0649271874999994E-3</v>
      </c>
      <c r="N3136" s="122">
        <v>8.2344721205000002E-3</v>
      </c>
      <c r="O3136" s="122">
        <v>7.9021877724999995E-3</v>
      </c>
      <c r="P3136" s="122">
        <v>7.0160972820000004E-3</v>
      </c>
      <c r="Q3136" s="122">
        <v>7.3511068105000001E-3</v>
      </c>
      <c r="R3136" s="122">
        <v>7.9164553460000005E-3</v>
      </c>
      <c r="S3136" s="122">
        <v>8.2855622920000004E-3</v>
      </c>
      <c r="T3136" s="122">
        <v>8.8365510605000006E-3</v>
      </c>
      <c r="U3136" s="122">
        <v>9.4720322169999996E-3</v>
      </c>
      <c r="V3136" s="122">
        <v>1.0023713510000001E-2</v>
      </c>
      <c r="W3136" s="122">
        <v>1.09367181955E-2</v>
      </c>
      <c r="X3136" s="122">
        <v>1.00901989625E-2</v>
      </c>
      <c r="Y3136" s="122">
        <v>9.8599856184999994E-3</v>
      </c>
      <c r="Z3136" s="122">
        <v>1.0090923074999999E-2</v>
      </c>
      <c r="AA3136" s="122">
        <v>1.01657210475E-2</v>
      </c>
      <c r="AB3136" s="122">
        <v>1.0710849473499999E-2</v>
      </c>
      <c r="AC3136" s="122">
        <v>9.6362882005000001E-3</v>
      </c>
      <c r="AD3136" s="122">
        <v>8.7986815270000001E-3</v>
      </c>
      <c r="AE3136" s="122">
        <v>9.0633725635000002E-3</v>
      </c>
      <c r="AF3136" s="122">
        <v>9.0747998404999992E-3</v>
      </c>
      <c r="AG3136" s="122">
        <v>9.6339127404999995E-3</v>
      </c>
      <c r="AH3136" s="122">
        <v>1.04839291255E-2</v>
      </c>
      <c r="AI3136" s="122">
        <v>1.1297709861E-2</v>
      </c>
      <c r="AJ3136" s="122">
        <v>1.2441853032000001E-2</v>
      </c>
      <c r="AK3136" s="122">
        <v>1.14801119315E-2</v>
      </c>
      <c r="AL3136" s="122">
        <v>0</v>
      </c>
    </row>
    <row r="3137" spans="1:38" hidden="1" x14ac:dyDescent="0.25">
      <c r="A3137" s="122" t="s">
        <v>2054</v>
      </c>
      <c r="B3137" s="122">
        <v>1</v>
      </c>
      <c r="C3137" s="122" t="s">
        <v>2241</v>
      </c>
      <c r="D3137" s="122" t="s">
        <v>2121</v>
      </c>
      <c r="E3137" s="122">
        <v>58</v>
      </c>
      <c r="F3137" s="122">
        <v>2.386981454661</v>
      </c>
      <c r="G3137" s="122">
        <v>2.5196188815939999</v>
      </c>
      <c r="H3137" s="122">
        <v>2.4801835328949999</v>
      </c>
      <c r="I3137" s="122">
        <v>2.4048029026954998</v>
      </c>
      <c r="J3137" s="122">
        <v>2.6907944923590001</v>
      </c>
      <c r="K3137" s="122">
        <v>2.3506152540769998</v>
      </c>
      <c r="L3137" s="122">
        <v>2.4922388557345001</v>
      </c>
      <c r="M3137" s="122">
        <v>2.407794473889</v>
      </c>
      <c r="N3137" s="122">
        <v>2.450310075899</v>
      </c>
      <c r="O3137" s="122">
        <v>2.4476214111535</v>
      </c>
      <c r="P3137" s="122">
        <v>2.2947050131590001</v>
      </c>
      <c r="Q3137" s="122">
        <v>2.4912718440489998</v>
      </c>
      <c r="R3137" s="122">
        <v>2.4214994843215001</v>
      </c>
      <c r="S3137" s="122">
        <v>2.3501290951204998</v>
      </c>
      <c r="T3137" s="122">
        <v>2.2908865249149999</v>
      </c>
      <c r="U3137" s="122">
        <v>2.3534294260289998</v>
      </c>
      <c r="V3137" s="122">
        <v>2.1740574770940002</v>
      </c>
      <c r="W3137" s="122">
        <v>2.2561935083875002</v>
      </c>
      <c r="X3137" s="122">
        <v>2.3026570970660001</v>
      </c>
      <c r="Y3137" s="122">
        <v>2.2213655193834998</v>
      </c>
      <c r="Z3137" s="122">
        <v>1.9957144548154999</v>
      </c>
      <c r="AA3137" s="122">
        <v>2.1500879364154999</v>
      </c>
      <c r="AB3137" s="122">
        <v>2.1961282610785</v>
      </c>
      <c r="AC3137" s="122">
        <v>2.271263722924</v>
      </c>
      <c r="AD3137" s="122">
        <v>2.1734193286329999</v>
      </c>
      <c r="AE3137" s="122">
        <v>2.308381393071</v>
      </c>
      <c r="AF3137" s="122">
        <v>2.1005274240974998</v>
      </c>
      <c r="AG3137" s="122">
        <v>2.4993679987834998</v>
      </c>
      <c r="AH3137" s="122">
        <v>2.4008145434624999</v>
      </c>
      <c r="AI3137" s="122">
        <v>2.232860776171</v>
      </c>
      <c r="AJ3137" s="122">
        <v>2.358977462955</v>
      </c>
      <c r="AK3137" s="122">
        <v>2.2401162285285001</v>
      </c>
      <c r="AL3137" s="122">
        <v>0</v>
      </c>
    </row>
    <row r="3138" spans="1:38" hidden="1" x14ac:dyDescent="0.25">
      <c r="A3138" s="122" t="s">
        <v>2054</v>
      </c>
      <c r="B3138" s="122">
        <v>1</v>
      </c>
      <c r="C3138" s="122" t="s">
        <v>2241</v>
      </c>
      <c r="D3138" s="122" t="s">
        <v>2122</v>
      </c>
      <c r="E3138" s="122">
        <v>58</v>
      </c>
      <c r="F3138" s="122">
        <v>5.3504847438079999</v>
      </c>
      <c r="G3138" s="122">
        <v>5.169800067712</v>
      </c>
      <c r="H3138" s="122">
        <v>5.1411721845185001</v>
      </c>
      <c r="I3138" s="122">
        <v>5.1535179730895004</v>
      </c>
      <c r="J3138" s="122">
        <v>5.5333956237419999</v>
      </c>
      <c r="K3138" s="122">
        <v>5.2851359015890003</v>
      </c>
      <c r="L3138" s="122">
        <v>5.7740450916624999</v>
      </c>
      <c r="M3138" s="122">
        <v>5.3266825536504996</v>
      </c>
      <c r="N3138" s="122">
        <v>5.8257120697150002</v>
      </c>
      <c r="O3138" s="122">
        <v>5.3399871840630002</v>
      </c>
      <c r="P3138" s="122">
        <v>5.5943295256810002</v>
      </c>
      <c r="Q3138" s="122">
        <v>5.7283626697454997</v>
      </c>
      <c r="R3138" s="122">
        <v>5.6315346376660003</v>
      </c>
      <c r="S3138" s="122">
        <v>5.6948676184189999</v>
      </c>
      <c r="T3138" s="122">
        <v>5.8597712557710002</v>
      </c>
      <c r="U3138" s="122">
        <v>5.1008283954145002</v>
      </c>
      <c r="V3138" s="122">
        <v>5.5504745617309998</v>
      </c>
      <c r="W3138" s="122">
        <v>5.825818715944</v>
      </c>
      <c r="X3138" s="122">
        <v>5.4928459385419997</v>
      </c>
      <c r="Y3138" s="122">
        <v>5.5510150339745001</v>
      </c>
      <c r="Z3138" s="122">
        <v>5.2580976477135</v>
      </c>
      <c r="AA3138" s="122">
        <v>5.5640232164130001</v>
      </c>
      <c r="AB3138" s="122">
        <v>5.5665600129444996</v>
      </c>
      <c r="AC3138" s="122">
        <v>5.5552017892999999</v>
      </c>
      <c r="AD3138" s="122">
        <v>5.7023137023689996</v>
      </c>
      <c r="AE3138" s="122">
        <v>5.5484356466960003</v>
      </c>
      <c r="AF3138" s="122">
        <v>5.7573403134275001</v>
      </c>
      <c r="AG3138" s="122">
        <v>5.4664065347935002</v>
      </c>
      <c r="AH3138" s="122">
        <v>5.9177769327260004</v>
      </c>
      <c r="AI3138" s="122">
        <v>5.7594189988410003</v>
      </c>
      <c r="AJ3138" s="122">
        <v>5.6499175254595002</v>
      </c>
      <c r="AK3138" s="122">
        <v>5.4759779962295001</v>
      </c>
      <c r="AL3138" s="122">
        <v>0</v>
      </c>
    </row>
    <row r="3139" spans="1:38" hidden="1" x14ac:dyDescent="0.25">
      <c r="A3139" s="122" t="s">
        <v>2054</v>
      </c>
      <c r="B3139" s="122">
        <v>1</v>
      </c>
      <c r="C3139" s="122" t="s">
        <v>2241</v>
      </c>
      <c r="D3139" s="122" t="s">
        <v>2175</v>
      </c>
      <c r="E3139" s="122">
        <v>58</v>
      </c>
      <c r="F3139" s="122">
        <v>0</v>
      </c>
      <c r="G3139" s="122">
        <v>0</v>
      </c>
      <c r="H3139" s="122">
        <v>0</v>
      </c>
      <c r="I3139" s="122">
        <v>0</v>
      </c>
      <c r="J3139" s="122">
        <v>0</v>
      </c>
      <c r="K3139" s="122">
        <v>0</v>
      </c>
      <c r="L3139" s="122">
        <v>0</v>
      </c>
      <c r="M3139" s="122">
        <v>0</v>
      </c>
      <c r="N3139" s="122">
        <v>0</v>
      </c>
      <c r="O3139" s="122">
        <v>0</v>
      </c>
      <c r="P3139" s="122">
        <v>0</v>
      </c>
      <c r="Q3139" s="122">
        <v>0</v>
      </c>
      <c r="R3139" s="122">
        <v>0</v>
      </c>
      <c r="S3139" s="122">
        <v>0</v>
      </c>
      <c r="T3139" s="122">
        <v>0</v>
      </c>
      <c r="U3139" s="122">
        <v>0</v>
      </c>
      <c r="V3139" s="122">
        <v>0</v>
      </c>
      <c r="W3139" s="122">
        <v>0</v>
      </c>
      <c r="X3139" s="122">
        <v>0</v>
      </c>
      <c r="Y3139" s="122">
        <v>0</v>
      </c>
      <c r="Z3139" s="122">
        <v>0</v>
      </c>
      <c r="AA3139" s="122">
        <v>0</v>
      </c>
      <c r="AB3139" s="122">
        <v>0</v>
      </c>
      <c r="AC3139" s="122">
        <v>0</v>
      </c>
      <c r="AD3139" s="122">
        <v>0</v>
      </c>
      <c r="AE3139" s="122">
        <v>0</v>
      </c>
      <c r="AF3139" s="122">
        <v>0</v>
      </c>
      <c r="AG3139" s="122">
        <v>0</v>
      </c>
      <c r="AH3139" s="122">
        <v>0</v>
      </c>
      <c r="AI3139" s="122">
        <v>0</v>
      </c>
      <c r="AJ3139" s="122">
        <v>0</v>
      </c>
      <c r="AK3139" s="122">
        <v>0</v>
      </c>
      <c r="AL3139" s="122">
        <v>0</v>
      </c>
    </row>
    <row r="3140" spans="1:38" hidden="1" x14ac:dyDescent="0.25">
      <c r="A3140" s="122" t="s">
        <v>2054</v>
      </c>
      <c r="B3140" s="122">
        <v>1</v>
      </c>
      <c r="C3140" s="122" t="s">
        <v>2241</v>
      </c>
      <c r="D3140" s="122" t="s">
        <v>2123</v>
      </c>
      <c r="E3140" s="122">
        <v>58</v>
      </c>
      <c r="F3140" s="122">
        <v>4.7043262673305</v>
      </c>
      <c r="G3140" s="122">
        <v>4.0907382910200001</v>
      </c>
      <c r="H3140" s="122">
        <v>4.6670593815135</v>
      </c>
      <c r="I3140" s="122">
        <v>4.4886965780184997</v>
      </c>
      <c r="J3140" s="122">
        <v>4.2408667178775001</v>
      </c>
      <c r="K3140" s="122">
        <v>4.3349599950069999</v>
      </c>
      <c r="L3140" s="122">
        <v>4.2597996161655001</v>
      </c>
      <c r="M3140" s="122">
        <v>4.3594829466335003</v>
      </c>
      <c r="N3140" s="122">
        <v>4.6556123713415003</v>
      </c>
      <c r="O3140" s="122">
        <v>4.4635289851659996</v>
      </c>
      <c r="P3140" s="122">
        <v>4.2258545671994998</v>
      </c>
      <c r="Q3140" s="122">
        <v>4.1462057896009998</v>
      </c>
      <c r="R3140" s="122">
        <v>3.9875090386144998</v>
      </c>
      <c r="S3140" s="122">
        <v>4.3336857051950002</v>
      </c>
      <c r="T3140" s="122">
        <v>4.5382012860004997</v>
      </c>
      <c r="U3140" s="122">
        <v>4.4032918861255004</v>
      </c>
      <c r="V3140" s="122">
        <v>4.3940010242060001</v>
      </c>
      <c r="W3140" s="122">
        <v>4.2114571216514998</v>
      </c>
      <c r="X3140" s="122">
        <v>4.5212926355805001</v>
      </c>
      <c r="Y3140" s="122">
        <v>4.07228341224</v>
      </c>
      <c r="Z3140" s="122">
        <v>4.3552931963840003</v>
      </c>
      <c r="AA3140" s="122">
        <v>4.136657619068</v>
      </c>
      <c r="AB3140" s="122">
        <v>4.2200600035824998</v>
      </c>
      <c r="AC3140" s="122">
        <v>4.278305802947</v>
      </c>
      <c r="AD3140" s="122">
        <v>4.2360112874425004</v>
      </c>
      <c r="AE3140" s="122">
        <v>4.5817677099210004</v>
      </c>
      <c r="AF3140" s="122">
        <v>4.2823220878269996</v>
      </c>
      <c r="AG3140" s="122">
        <v>4.1693655310100004</v>
      </c>
      <c r="AH3140" s="122">
        <v>4.3548859759719996</v>
      </c>
      <c r="AI3140" s="122">
        <v>4.2949184242519998</v>
      </c>
      <c r="AJ3140" s="122">
        <v>3.7946859914614999</v>
      </c>
      <c r="AK3140" s="122">
        <v>4.0159918931379996</v>
      </c>
      <c r="AL3140" s="122">
        <v>0</v>
      </c>
    </row>
    <row r="3141" spans="1:38" x14ac:dyDescent="0.25">
      <c r="A3141" s="122" t="s">
        <v>2054</v>
      </c>
      <c r="B3141" s="122">
        <v>1</v>
      </c>
      <c r="C3141" s="122" t="s">
        <v>2241</v>
      </c>
      <c r="D3141" s="122" t="s">
        <v>2124</v>
      </c>
      <c r="E3141" s="122">
        <v>58</v>
      </c>
      <c r="F3141" s="122">
        <v>8.4938669620289993</v>
      </c>
      <c r="G3141" s="122">
        <v>8.0528765340665007</v>
      </c>
      <c r="H3141" s="122">
        <v>8.1094133726255002</v>
      </c>
      <c r="I3141" s="122">
        <v>8.3965627787444994</v>
      </c>
      <c r="J3141" s="122">
        <v>8.3989907404384994</v>
      </c>
      <c r="K3141" s="122">
        <v>8.7063488743870003</v>
      </c>
      <c r="L3141" s="122">
        <v>9.2872096372685</v>
      </c>
      <c r="M3141" s="122">
        <v>8.8635971010824992</v>
      </c>
      <c r="N3141" s="122">
        <v>8.6906501781654999</v>
      </c>
      <c r="O3141" s="122">
        <v>8.2579150848459992</v>
      </c>
      <c r="P3141" s="122">
        <v>9.0380919117895004</v>
      </c>
      <c r="Q3141" s="122">
        <v>8.7767746170279999</v>
      </c>
      <c r="R3141" s="122">
        <v>9.7529281252410005</v>
      </c>
      <c r="S3141" s="122">
        <v>10.144087540466</v>
      </c>
      <c r="T3141" s="122">
        <v>10.2314694279665</v>
      </c>
      <c r="U3141" s="122">
        <v>9.7038480518809997</v>
      </c>
      <c r="V3141" s="122">
        <v>9.8480853727860005</v>
      </c>
      <c r="W3141" s="122">
        <v>9.2130589820440001</v>
      </c>
      <c r="X3141" s="122">
        <v>9.9647173892909997</v>
      </c>
      <c r="Y3141" s="122">
        <v>9.1258608984904992</v>
      </c>
      <c r="Z3141" s="122">
        <v>9.8458522185015003</v>
      </c>
      <c r="AA3141" s="122">
        <v>9.6483972116770005</v>
      </c>
      <c r="AB3141" s="122">
        <v>8.5564007010859999</v>
      </c>
      <c r="AC3141" s="122">
        <v>8.6497445943350009</v>
      </c>
      <c r="AD3141" s="122">
        <v>8.6961829816460003</v>
      </c>
      <c r="AE3141" s="122">
        <v>8.7754263457615007</v>
      </c>
      <c r="AF3141" s="122">
        <v>8.1851429228394998</v>
      </c>
      <c r="AG3141" s="122">
        <v>7.6414365595555003</v>
      </c>
      <c r="AH3141" s="122">
        <v>8.0108997317790003</v>
      </c>
      <c r="AI3141" s="122">
        <v>8.3789928013469996</v>
      </c>
      <c r="AJ3141" s="122">
        <v>8.0979932280474998</v>
      </c>
      <c r="AK3141" s="122">
        <v>8.0533491806464994</v>
      </c>
      <c r="AL3141" s="122">
        <v>0</v>
      </c>
    </row>
    <row r="3142" spans="1:38" hidden="1" x14ac:dyDescent="0.25">
      <c r="A3142" s="122" t="s">
        <v>2054</v>
      </c>
      <c r="B3142" s="122">
        <v>1</v>
      </c>
      <c r="C3142" s="122" t="s">
        <v>2241</v>
      </c>
      <c r="D3142" s="122" t="s">
        <v>474</v>
      </c>
      <c r="E3142" s="122">
        <v>58</v>
      </c>
      <c r="F3142" s="122">
        <v>7.8667420587969996</v>
      </c>
      <c r="G3142" s="122">
        <v>7.4489302429729998</v>
      </c>
      <c r="H3142" s="122">
        <v>8.2706221228215</v>
      </c>
      <c r="I3142" s="122">
        <v>8.3317534024050008</v>
      </c>
      <c r="J3142" s="122">
        <v>7.6057158101965001</v>
      </c>
      <c r="K3142" s="122">
        <v>8.0358684677305003</v>
      </c>
      <c r="L3142" s="122">
        <v>7.7495529747944998</v>
      </c>
      <c r="M3142" s="122">
        <v>8.1267212090550007</v>
      </c>
      <c r="N3142" s="122">
        <v>8.2823270996284997</v>
      </c>
      <c r="O3142" s="122">
        <v>7.8690538955034999</v>
      </c>
      <c r="P3142" s="122">
        <v>7.4139538473175</v>
      </c>
      <c r="Q3142" s="122">
        <v>7.1909716804824999</v>
      </c>
      <c r="R3142" s="122">
        <v>6.9049650669620002</v>
      </c>
      <c r="S3142" s="122">
        <v>7.7132386986814998</v>
      </c>
      <c r="T3142" s="122">
        <v>7.6024699481565001</v>
      </c>
      <c r="U3142" s="122">
        <v>7.6556507950480004</v>
      </c>
      <c r="V3142" s="122">
        <v>7.6463875792270004</v>
      </c>
      <c r="W3142" s="122">
        <v>8.2689794136590002</v>
      </c>
      <c r="X3142" s="122">
        <v>7.4015511409599997</v>
      </c>
      <c r="Y3142" s="122">
        <v>7.4662824040710003</v>
      </c>
      <c r="Z3142" s="122">
        <v>7.2428429849300002</v>
      </c>
      <c r="AA3142" s="122">
        <v>6.9573342867730004</v>
      </c>
      <c r="AB3142" s="122">
        <v>7.2370062532145001</v>
      </c>
      <c r="AC3142" s="122">
        <v>7.9316604655439997</v>
      </c>
      <c r="AD3142" s="122">
        <v>7.8132467241625001</v>
      </c>
      <c r="AE3142" s="122">
        <v>7.6062533454979997</v>
      </c>
      <c r="AF3142" s="122">
        <v>7.3350539540744997</v>
      </c>
      <c r="AG3142" s="122">
        <v>7.6387384235244999</v>
      </c>
      <c r="AH3142" s="122">
        <v>6.8722646723015002</v>
      </c>
      <c r="AI3142" s="122">
        <v>7.7071869941694997</v>
      </c>
      <c r="AJ3142" s="122">
        <v>6.824150077443</v>
      </c>
      <c r="AK3142" s="122">
        <v>6.8327760760659997</v>
      </c>
      <c r="AL3142" s="122">
        <v>0</v>
      </c>
    </row>
    <row r="3143" spans="1:38" hidden="1" x14ac:dyDescent="0.25">
      <c r="A3143" s="122" t="s">
        <v>2054</v>
      </c>
      <c r="B3143" s="122">
        <v>1</v>
      </c>
      <c r="C3143" s="122" t="s">
        <v>2241</v>
      </c>
      <c r="D3143" s="122" t="s">
        <v>2125</v>
      </c>
      <c r="E3143" s="122">
        <v>58</v>
      </c>
      <c r="F3143" s="122">
        <v>0.13623931851349999</v>
      </c>
      <c r="G3143" s="122">
        <v>0.12785514988050001</v>
      </c>
      <c r="H3143" s="122">
        <v>0.1293292948485</v>
      </c>
      <c r="I3143" s="122">
        <v>0.124653925845</v>
      </c>
      <c r="J3143" s="122">
        <v>0.14037760231800001</v>
      </c>
      <c r="K3143" s="122">
        <v>0.1368851193</v>
      </c>
      <c r="L3143" s="122">
        <v>0.12947913493800001</v>
      </c>
      <c r="M3143" s="122">
        <v>0.12355519943399999</v>
      </c>
      <c r="N3143" s="122">
        <v>0.127425181789</v>
      </c>
      <c r="O3143" s="122">
        <v>0.1479808153945</v>
      </c>
      <c r="P3143" s="122">
        <v>0.13335061162799999</v>
      </c>
      <c r="Q3143" s="122">
        <v>0.128077354315</v>
      </c>
      <c r="R3143" s="122">
        <v>0.15587832353200001</v>
      </c>
      <c r="S3143" s="122">
        <v>0.1401790956675</v>
      </c>
      <c r="T3143" s="122">
        <v>0.1328563751005</v>
      </c>
      <c r="U3143" s="122">
        <v>0.115356853518</v>
      </c>
      <c r="V3143" s="122">
        <v>0.12670819397300001</v>
      </c>
      <c r="W3143" s="122">
        <v>0.113842692331</v>
      </c>
      <c r="X3143" s="122">
        <v>0.129059179262</v>
      </c>
      <c r="Y3143" s="122">
        <v>0.120103637663</v>
      </c>
      <c r="Z3143" s="122">
        <v>0.1100328626705</v>
      </c>
      <c r="AA3143" s="122">
        <v>0.11960621286750001</v>
      </c>
      <c r="AB3143" s="122">
        <v>0.1243405641135</v>
      </c>
      <c r="AC3143" s="122">
        <v>0.118504254861</v>
      </c>
      <c r="AD3143" s="122">
        <v>9.9096662232000005E-2</v>
      </c>
      <c r="AE3143" s="122">
        <v>9.7370830201500003E-2</v>
      </c>
      <c r="AF3143" s="122">
        <v>0.1142471940815</v>
      </c>
      <c r="AG3143" s="122">
        <v>0.113163350786</v>
      </c>
      <c r="AH3143" s="122">
        <v>0.1119016532705</v>
      </c>
      <c r="AI3143" s="122">
        <v>0.105861234022</v>
      </c>
      <c r="AJ3143" s="122">
        <v>0.10281262703750001</v>
      </c>
      <c r="AK3143" s="122">
        <v>0.10396487942050001</v>
      </c>
      <c r="AL3143" s="122">
        <v>0</v>
      </c>
    </row>
    <row r="3144" spans="1:38" hidden="1" x14ac:dyDescent="0.25">
      <c r="A3144" s="122" t="s">
        <v>2054</v>
      </c>
      <c r="B3144" s="122">
        <v>1</v>
      </c>
      <c r="C3144" s="122" t="s">
        <v>2241</v>
      </c>
      <c r="D3144" s="122" t="s">
        <v>2126</v>
      </c>
      <c r="E3144" s="122">
        <v>58</v>
      </c>
      <c r="F3144" s="122">
        <v>8.0447825500000003E-4</v>
      </c>
      <c r="G3144" s="122">
        <v>8.876901365E-4</v>
      </c>
      <c r="H3144" s="122">
        <v>8.8605278100000004E-4</v>
      </c>
      <c r="I3144" s="122">
        <v>9.0979320350000005E-4</v>
      </c>
      <c r="J3144" s="122">
        <v>9.6165057649999996E-4</v>
      </c>
      <c r="K3144" s="122">
        <v>1.0015657510000001E-3</v>
      </c>
      <c r="L3144" s="122">
        <v>1.0668139979999999E-3</v>
      </c>
      <c r="M3144" s="122">
        <v>1.104144018E-3</v>
      </c>
      <c r="N3144" s="122">
        <v>1.1004498385E-3</v>
      </c>
      <c r="O3144" s="122">
        <v>1.1122103000000001E-3</v>
      </c>
      <c r="P3144" s="122">
        <v>1.1132500275E-3</v>
      </c>
      <c r="Q3144" s="122">
        <v>1.1125399865E-3</v>
      </c>
      <c r="R3144" s="122">
        <v>1.140291184E-3</v>
      </c>
      <c r="S3144" s="122">
        <v>1.1574298470000001E-3</v>
      </c>
      <c r="T3144" s="122">
        <v>1.1871466025E-3</v>
      </c>
      <c r="U3144" s="122">
        <v>1.2300368790000001E-3</v>
      </c>
      <c r="V3144" s="122">
        <v>1.2913510685E-3</v>
      </c>
      <c r="W3144" s="122">
        <v>1.348576149E-3</v>
      </c>
      <c r="X3144" s="122">
        <v>1.3478979345E-3</v>
      </c>
      <c r="Y3144" s="122">
        <v>1.3726786674999999E-3</v>
      </c>
      <c r="Z3144" s="122">
        <v>1.4253841995000001E-3</v>
      </c>
      <c r="AA3144" s="122">
        <v>1.5056001235000001E-3</v>
      </c>
      <c r="AB3144" s="122">
        <v>1.5797689594999999E-3</v>
      </c>
      <c r="AC3144" s="122">
        <v>1.640131693E-3</v>
      </c>
      <c r="AD3144" s="122">
        <v>1.6793049735E-3</v>
      </c>
      <c r="AE3144" s="122">
        <v>1.7480912884999999E-3</v>
      </c>
      <c r="AF3144" s="122">
        <v>1.9003066525E-3</v>
      </c>
      <c r="AG3144" s="122">
        <v>1.969119335E-3</v>
      </c>
      <c r="AH3144" s="122">
        <v>1.9468434615000001E-3</v>
      </c>
      <c r="AI3144" s="122">
        <v>1.9575568550000001E-3</v>
      </c>
      <c r="AJ3144" s="122">
        <v>1.907757472E-3</v>
      </c>
      <c r="AK3144" s="122">
        <v>1.9065010009999999E-3</v>
      </c>
      <c r="AL3144" s="122">
        <v>0</v>
      </c>
    </row>
    <row r="3145" spans="1:38" hidden="1" x14ac:dyDescent="0.25">
      <c r="A3145" s="122" t="s">
        <v>2054</v>
      </c>
      <c r="B3145" s="122">
        <v>1</v>
      </c>
      <c r="C3145" s="122" t="s">
        <v>2241</v>
      </c>
      <c r="D3145" s="122" t="s">
        <v>2127</v>
      </c>
      <c r="E3145" s="122">
        <v>58</v>
      </c>
      <c r="F3145" s="122">
        <v>0.2844539581685</v>
      </c>
      <c r="G3145" s="122">
        <v>0.280410239826</v>
      </c>
      <c r="H3145" s="122">
        <v>0.28948187331399999</v>
      </c>
      <c r="I3145" s="122">
        <v>0.27916392977400001</v>
      </c>
      <c r="J3145" s="122">
        <v>0.289404543081</v>
      </c>
      <c r="K3145" s="122">
        <v>0.2834688827845</v>
      </c>
      <c r="L3145" s="122">
        <v>0.29599812240200002</v>
      </c>
      <c r="M3145" s="122">
        <v>0.2856736267635</v>
      </c>
      <c r="N3145" s="122">
        <v>0.26356554037199997</v>
      </c>
      <c r="O3145" s="122">
        <v>0.28325453721650001</v>
      </c>
      <c r="P3145" s="122">
        <v>0.2835754504145</v>
      </c>
      <c r="Q3145" s="122">
        <v>0.27116788014100002</v>
      </c>
      <c r="R3145" s="122">
        <v>0.27693165521000002</v>
      </c>
      <c r="S3145" s="122">
        <v>0.26424552353500003</v>
      </c>
      <c r="T3145" s="122">
        <v>0.25374281335600002</v>
      </c>
      <c r="U3145" s="122">
        <v>0.240995744984</v>
      </c>
      <c r="V3145" s="122">
        <v>0.24352836742100001</v>
      </c>
      <c r="W3145" s="122">
        <v>0.2472546419985</v>
      </c>
      <c r="X3145" s="122">
        <v>0.262805560705</v>
      </c>
      <c r="Y3145" s="122">
        <v>0.279890468773</v>
      </c>
      <c r="Z3145" s="122">
        <v>0.26764061823149998</v>
      </c>
      <c r="AA3145" s="122">
        <v>0.29226463431249999</v>
      </c>
      <c r="AB3145" s="122">
        <v>0.24980579037350001</v>
      </c>
      <c r="AC3145" s="122">
        <v>0.26285937857449998</v>
      </c>
      <c r="AD3145" s="122">
        <v>0.29189935274750001</v>
      </c>
      <c r="AE3145" s="122">
        <v>0.3169686449895</v>
      </c>
      <c r="AF3145" s="122">
        <v>0.25238620116150001</v>
      </c>
      <c r="AG3145" s="122">
        <v>0.27677522125800003</v>
      </c>
      <c r="AH3145" s="122">
        <v>0.29496083266349998</v>
      </c>
      <c r="AI3145" s="122">
        <v>0.26529053720200002</v>
      </c>
      <c r="AJ3145" s="122">
        <v>0.2741585808625</v>
      </c>
      <c r="AK3145" s="122">
        <v>0.26767573181799997</v>
      </c>
      <c r="AL3145" s="122">
        <v>0</v>
      </c>
    </row>
    <row r="3146" spans="1:38" hidden="1" x14ac:dyDescent="0.25">
      <c r="A3146" s="122" t="s">
        <v>2054</v>
      </c>
      <c r="B3146" s="122">
        <v>1</v>
      </c>
      <c r="C3146" s="122" t="s">
        <v>2241</v>
      </c>
      <c r="D3146" s="122" t="s">
        <v>2128</v>
      </c>
      <c r="E3146" s="122">
        <v>58</v>
      </c>
      <c r="F3146" s="122">
        <v>5.0849216894040001</v>
      </c>
      <c r="G3146" s="122">
        <v>5.0954217981575001</v>
      </c>
      <c r="H3146" s="122">
        <v>5.0686443304904998</v>
      </c>
      <c r="I3146" s="122">
        <v>5.1142284878634996</v>
      </c>
      <c r="J3146" s="122">
        <v>5.2561460437124996</v>
      </c>
      <c r="K3146" s="122">
        <v>5.1159833894664999</v>
      </c>
      <c r="L3146" s="122">
        <v>5.0276294770370002</v>
      </c>
      <c r="M3146" s="122">
        <v>5.1927457763589997</v>
      </c>
      <c r="N3146" s="122">
        <v>5.0894098253340001</v>
      </c>
      <c r="O3146" s="122">
        <v>5.1584380452129999</v>
      </c>
      <c r="P3146" s="122">
        <v>5.0572061161455002</v>
      </c>
      <c r="Q3146" s="122">
        <v>5.0601608292574998</v>
      </c>
      <c r="R3146" s="122">
        <v>5.1730393135765</v>
      </c>
      <c r="S3146" s="122">
        <v>4.90005695334</v>
      </c>
      <c r="T3146" s="122">
        <v>4.7496760641889999</v>
      </c>
      <c r="U3146" s="122">
        <v>4.7898338336544999</v>
      </c>
      <c r="V3146" s="122">
        <v>4.5528669933275001</v>
      </c>
      <c r="W3146" s="122">
        <v>4.6299599315739997</v>
      </c>
      <c r="X3146" s="122">
        <v>4.4343707688410001</v>
      </c>
      <c r="Y3146" s="122">
        <v>4.3927943104805003</v>
      </c>
      <c r="Z3146" s="122">
        <v>4.4601545558584998</v>
      </c>
      <c r="AA3146" s="122">
        <v>4.4139867776699999</v>
      </c>
      <c r="AB3146" s="122">
        <v>4.4338547778275004</v>
      </c>
      <c r="AC3146" s="122">
        <v>4.4273300154025002</v>
      </c>
      <c r="AD3146" s="122">
        <v>4.4856688520004999</v>
      </c>
      <c r="AE3146" s="122">
        <v>4.3472399826735</v>
      </c>
      <c r="AF3146" s="122">
        <v>4.2106902215890001</v>
      </c>
      <c r="AG3146" s="122">
        <v>4.1010453501355002</v>
      </c>
      <c r="AH3146" s="122">
        <v>4.1218492152034996</v>
      </c>
      <c r="AI3146" s="122">
        <v>4.1155543572650002</v>
      </c>
      <c r="AJ3146" s="122">
        <v>4.1971129037650003</v>
      </c>
      <c r="AK3146" s="122">
        <v>4.0764371017135002</v>
      </c>
      <c r="AL3146" s="122">
        <v>0</v>
      </c>
    </row>
    <row r="3147" spans="1:38" hidden="1" x14ac:dyDescent="0.25">
      <c r="A3147" s="122" t="s">
        <v>2054</v>
      </c>
      <c r="B3147" s="122">
        <v>1</v>
      </c>
      <c r="C3147" s="122" t="s">
        <v>2241</v>
      </c>
      <c r="D3147" s="122" t="s">
        <v>2129</v>
      </c>
      <c r="E3147" s="122">
        <v>58</v>
      </c>
      <c r="F3147" s="122">
        <v>2.987960027423</v>
      </c>
      <c r="G3147" s="122">
        <v>3.1354179889665001</v>
      </c>
      <c r="H3147" s="122">
        <v>3.121254334024</v>
      </c>
      <c r="I3147" s="122">
        <v>2.952448696911</v>
      </c>
      <c r="J3147" s="122">
        <v>3.3562345678250001</v>
      </c>
      <c r="K3147" s="122">
        <v>3.101579298731</v>
      </c>
      <c r="L3147" s="122">
        <v>3.1643277127774998</v>
      </c>
      <c r="M3147" s="122">
        <v>3.1560303444970002</v>
      </c>
      <c r="N3147" s="122">
        <v>3.0427066665115001</v>
      </c>
      <c r="O3147" s="122">
        <v>2.9336427608119999</v>
      </c>
      <c r="P3147" s="122">
        <v>2.8688144650095002</v>
      </c>
      <c r="Q3147" s="122">
        <v>2.7455836471995001</v>
      </c>
      <c r="R3147" s="122">
        <v>3.0109657133345</v>
      </c>
      <c r="S3147" s="122">
        <v>2.8943604273264998</v>
      </c>
      <c r="T3147" s="122">
        <v>3.0390221726290001</v>
      </c>
      <c r="U3147" s="122">
        <v>2.8188415952280002</v>
      </c>
      <c r="V3147" s="122">
        <v>2.7344351559765001</v>
      </c>
      <c r="W3147" s="122">
        <v>2.8431199971960002</v>
      </c>
      <c r="X3147" s="122">
        <v>2.5445586069620001</v>
      </c>
      <c r="Y3147" s="122">
        <v>2.6799638157949999</v>
      </c>
      <c r="Z3147" s="122">
        <v>2.5155257752279998</v>
      </c>
      <c r="AA3147" s="122">
        <v>2.5014426427880001</v>
      </c>
      <c r="AB3147" s="122">
        <v>2.6985512593144998</v>
      </c>
      <c r="AC3147" s="122">
        <v>2.6456472754660001</v>
      </c>
      <c r="AD3147" s="122">
        <v>2.4395129135140001</v>
      </c>
      <c r="AE3147" s="122">
        <v>2.6053580838350001</v>
      </c>
      <c r="AF3147" s="122">
        <v>2.5583554655729999</v>
      </c>
      <c r="AG3147" s="122">
        <v>2.559050096664</v>
      </c>
      <c r="AH3147" s="122">
        <v>2.6086651220524999</v>
      </c>
      <c r="AI3147" s="122">
        <v>2.4682477009935</v>
      </c>
      <c r="AJ3147" s="122">
        <v>2.5796906698185</v>
      </c>
      <c r="AK3147" s="122">
        <v>2.4441638745600001</v>
      </c>
      <c r="AL3147" s="122">
        <v>0</v>
      </c>
    </row>
    <row r="3148" spans="1:38" hidden="1" x14ac:dyDescent="0.25">
      <c r="A3148" s="122" t="s">
        <v>2054</v>
      </c>
      <c r="B3148" s="122">
        <v>1</v>
      </c>
      <c r="C3148" s="122" t="s">
        <v>2241</v>
      </c>
      <c r="D3148" s="122" t="s">
        <v>2176</v>
      </c>
      <c r="E3148" s="122">
        <v>58</v>
      </c>
      <c r="F3148" s="122">
        <v>0</v>
      </c>
      <c r="G3148" s="122">
        <v>0</v>
      </c>
      <c r="H3148" s="122">
        <v>0</v>
      </c>
      <c r="I3148" s="122">
        <v>0</v>
      </c>
      <c r="J3148" s="122">
        <v>0</v>
      </c>
      <c r="K3148" s="122">
        <v>0</v>
      </c>
      <c r="L3148" s="122">
        <v>0</v>
      </c>
      <c r="M3148" s="122">
        <v>0</v>
      </c>
      <c r="N3148" s="122">
        <v>0</v>
      </c>
      <c r="O3148" s="122">
        <v>0</v>
      </c>
      <c r="P3148" s="122">
        <v>0</v>
      </c>
      <c r="Q3148" s="122">
        <v>0</v>
      </c>
      <c r="R3148" s="122">
        <v>0</v>
      </c>
      <c r="S3148" s="122">
        <v>0</v>
      </c>
      <c r="T3148" s="122">
        <v>0</v>
      </c>
      <c r="U3148" s="122">
        <v>0</v>
      </c>
      <c r="V3148" s="122">
        <v>0</v>
      </c>
      <c r="W3148" s="122">
        <v>0</v>
      </c>
      <c r="X3148" s="122">
        <v>0</v>
      </c>
      <c r="Y3148" s="122">
        <v>0</v>
      </c>
      <c r="Z3148" s="122">
        <v>0</v>
      </c>
      <c r="AA3148" s="122">
        <v>0</v>
      </c>
      <c r="AB3148" s="122">
        <v>0</v>
      </c>
      <c r="AC3148" s="122">
        <v>0</v>
      </c>
      <c r="AD3148" s="122">
        <v>0</v>
      </c>
      <c r="AE3148" s="122">
        <v>0</v>
      </c>
      <c r="AF3148" s="122">
        <v>0</v>
      </c>
      <c r="AG3148" s="122">
        <v>0</v>
      </c>
      <c r="AH3148" s="122">
        <v>0</v>
      </c>
      <c r="AI3148" s="122">
        <v>0</v>
      </c>
      <c r="AJ3148" s="122">
        <v>0</v>
      </c>
      <c r="AK3148" s="122">
        <v>0</v>
      </c>
      <c r="AL3148" s="122">
        <v>0</v>
      </c>
    </row>
    <row r="3149" spans="1:38" hidden="1" x14ac:dyDescent="0.25">
      <c r="A3149" s="122" t="s">
        <v>2054</v>
      </c>
      <c r="B3149" s="122">
        <v>1</v>
      </c>
      <c r="C3149" s="122" t="s">
        <v>2241</v>
      </c>
      <c r="D3149" s="122" t="s">
        <v>2130</v>
      </c>
      <c r="E3149" s="122">
        <v>58</v>
      </c>
      <c r="F3149" s="122">
        <v>0.1003549927105</v>
      </c>
      <c r="G3149" s="122">
        <v>0.105553446062</v>
      </c>
      <c r="H3149" s="122">
        <v>9.7658972545500003E-2</v>
      </c>
      <c r="I3149" s="122">
        <v>9.3841148895000004E-2</v>
      </c>
      <c r="J3149" s="122">
        <v>9.3353264629499999E-2</v>
      </c>
      <c r="K3149" s="122">
        <v>9.5888646750000001E-2</v>
      </c>
      <c r="L3149" s="122">
        <v>9.4225831639999993E-2</v>
      </c>
      <c r="M3149" s="122">
        <v>9.5869281875000004E-2</v>
      </c>
      <c r="N3149" s="122">
        <v>9.8769776437499998E-2</v>
      </c>
      <c r="O3149" s="122">
        <v>9.5070407336500004E-2</v>
      </c>
      <c r="P3149" s="122">
        <v>9.1203641392500007E-2</v>
      </c>
      <c r="Q3149" s="122">
        <v>8.4242574752499993E-2</v>
      </c>
      <c r="R3149" s="122">
        <v>8.2109413130000003E-2</v>
      </c>
      <c r="S3149" s="122">
        <v>8.3871312587999999E-2</v>
      </c>
      <c r="T3149" s="122">
        <v>8.4810183366999997E-2</v>
      </c>
      <c r="U3149" s="122">
        <v>8.4636528204500003E-2</v>
      </c>
      <c r="V3149" s="122">
        <v>8.8011852894000001E-2</v>
      </c>
      <c r="W3149" s="122">
        <v>8.8389221108999994E-2</v>
      </c>
      <c r="X3149" s="122">
        <v>8.4541391932500001E-2</v>
      </c>
      <c r="Y3149" s="122">
        <v>8.5700121180499994E-2</v>
      </c>
      <c r="Z3149" s="122">
        <v>8.3175961147500005E-2</v>
      </c>
      <c r="AA3149" s="122">
        <v>8.0649366612499995E-2</v>
      </c>
      <c r="AB3149" s="122">
        <v>7.9664742470499997E-2</v>
      </c>
      <c r="AC3149" s="122">
        <v>7.5842882419500005E-2</v>
      </c>
      <c r="AD3149" s="122">
        <v>7.4623433641999998E-2</v>
      </c>
      <c r="AE3149" s="122">
        <v>7.3715209927499997E-2</v>
      </c>
      <c r="AF3149" s="122">
        <v>7.7546673976E-2</v>
      </c>
      <c r="AG3149" s="122">
        <v>7.8716262685499999E-2</v>
      </c>
      <c r="AH3149" s="122">
        <v>7.9947079327000001E-2</v>
      </c>
      <c r="AI3149" s="122">
        <v>7.91935051605E-2</v>
      </c>
      <c r="AJ3149" s="122">
        <v>7.8445985502000007E-2</v>
      </c>
      <c r="AK3149" s="122">
        <v>7.9637994854500002E-2</v>
      </c>
      <c r="AL3149" s="122">
        <v>0</v>
      </c>
    </row>
    <row r="3150" spans="1:38" hidden="1" x14ac:dyDescent="0.25">
      <c r="A3150" s="122" t="s">
        <v>2054</v>
      </c>
      <c r="B3150" s="122">
        <v>1</v>
      </c>
      <c r="C3150" s="122" t="s">
        <v>2241</v>
      </c>
      <c r="D3150" s="122" t="s">
        <v>2131</v>
      </c>
      <c r="E3150" s="122">
        <v>58</v>
      </c>
      <c r="F3150" s="122">
        <v>20.607761958410499</v>
      </c>
      <c r="G3150" s="122">
        <v>19.562791652777499</v>
      </c>
      <c r="H3150" s="122">
        <v>17.744194790837</v>
      </c>
      <c r="I3150" s="122">
        <v>18.2891116361995</v>
      </c>
      <c r="J3150" s="122">
        <v>19.093875498500498</v>
      </c>
      <c r="K3150" s="122">
        <v>18.539515863405999</v>
      </c>
      <c r="L3150" s="122">
        <v>19.820832415140998</v>
      </c>
      <c r="M3150" s="122">
        <v>18.108823273354002</v>
      </c>
      <c r="N3150" s="122">
        <v>19.375704912092001</v>
      </c>
      <c r="O3150" s="122">
        <v>20.323444281368001</v>
      </c>
      <c r="P3150" s="122">
        <v>17.787159591882499</v>
      </c>
      <c r="Q3150" s="122">
        <v>18.597582431530999</v>
      </c>
      <c r="R3150" s="122">
        <v>20.442665457821501</v>
      </c>
      <c r="S3150" s="122">
        <v>18.661639289410999</v>
      </c>
      <c r="T3150" s="122">
        <v>19.130392595145999</v>
      </c>
      <c r="U3150" s="122">
        <v>20.136155231176001</v>
      </c>
      <c r="V3150" s="122">
        <v>21.499421731919998</v>
      </c>
      <c r="W3150" s="122">
        <v>20.4922277929155</v>
      </c>
      <c r="X3150" s="122">
        <v>20.4952509121735</v>
      </c>
      <c r="Y3150" s="122">
        <v>20.023069090869502</v>
      </c>
      <c r="Z3150" s="122">
        <v>19.534540983330501</v>
      </c>
      <c r="AA3150" s="122">
        <v>21.211050314102501</v>
      </c>
      <c r="AB3150" s="122">
        <v>20.075237826891499</v>
      </c>
      <c r="AC3150" s="122">
        <v>21.232325330222999</v>
      </c>
      <c r="AD3150" s="122">
        <v>25.339652761322</v>
      </c>
      <c r="AE3150" s="122">
        <v>22.954128559946</v>
      </c>
      <c r="AF3150" s="122">
        <v>21.119696044457498</v>
      </c>
      <c r="AG3150" s="122">
        <v>21.678364323853501</v>
      </c>
      <c r="AH3150" s="122">
        <v>24.672167088554499</v>
      </c>
      <c r="AI3150" s="122">
        <v>20.931271147105001</v>
      </c>
      <c r="AJ3150" s="122">
        <v>20.2798267489115</v>
      </c>
      <c r="AK3150" s="122">
        <v>20.939205862541002</v>
      </c>
      <c r="AL3150" s="122">
        <v>0</v>
      </c>
    </row>
    <row r="3151" spans="1:38" hidden="1" x14ac:dyDescent="0.25">
      <c r="A3151" s="122" t="s">
        <v>2054</v>
      </c>
      <c r="B3151" s="122">
        <v>1</v>
      </c>
      <c r="C3151" s="122" t="s">
        <v>2241</v>
      </c>
      <c r="D3151" s="122" t="s">
        <v>2132</v>
      </c>
      <c r="E3151" s="122">
        <v>58</v>
      </c>
      <c r="F3151" s="122">
        <v>3.8482477867445</v>
      </c>
      <c r="G3151" s="122">
        <v>3.7303138023170002</v>
      </c>
      <c r="H3151" s="122">
        <v>3.843260977021</v>
      </c>
      <c r="I3151" s="122">
        <v>4.3907884319620001</v>
      </c>
      <c r="J3151" s="122">
        <v>4.0524097097595</v>
      </c>
      <c r="K3151" s="122">
        <v>4.5858384823784997</v>
      </c>
      <c r="L3151" s="122">
        <v>4.3878084550484999</v>
      </c>
      <c r="M3151" s="122">
        <v>4.6359076403074999</v>
      </c>
      <c r="N3151" s="122">
        <v>5.1616488581675002</v>
      </c>
      <c r="O3151" s="122">
        <v>4.5248291351779999</v>
      </c>
      <c r="P3151" s="122">
        <v>4.6232048855269996</v>
      </c>
      <c r="Q3151" s="122">
        <v>4.1216553280330004</v>
      </c>
      <c r="R3151" s="122">
        <v>4.6134390512019996</v>
      </c>
      <c r="S3151" s="122">
        <v>4.7864054029650003</v>
      </c>
      <c r="T3151" s="122">
        <v>4.9297819220115002</v>
      </c>
      <c r="U3151" s="122">
        <v>5.0685860459135004</v>
      </c>
      <c r="V3151" s="122">
        <v>5.1504721434374998</v>
      </c>
      <c r="W3151" s="122">
        <v>4.6401327290754999</v>
      </c>
      <c r="X3151" s="122">
        <v>4.6514410605074996</v>
      </c>
      <c r="Y3151" s="122">
        <v>5.4439234478824998</v>
      </c>
      <c r="Z3151" s="122">
        <v>4.5059160520264996</v>
      </c>
      <c r="AA3151" s="122">
        <v>5.0896976786954999</v>
      </c>
      <c r="AB3151" s="122">
        <v>4.7327412942824996</v>
      </c>
      <c r="AC3151" s="122">
        <v>4.9568787280609996</v>
      </c>
      <c r="AD3151" s="122">
        <v>4.9346261123654998</v>
      </c>
      <c r="AE3151" s="122">
        <v>4.6845062737249998</v>
      </c>
      <c r="AF3151" s="122">
        <v>4.8634867936245003</v>
      </c>
      <c r="AG3151" s="122">
        <v>5.1334366394785</v>
      </c>
      <c r="AH3151" s="122">
        <v>5.1267035523385003</v>
      </c>
      <c r="AI3151" s="122">
        <v>5.0204501413714997</v>
      </c>
      <c r="AJ3151" s="122">
        <v>5.0940791497140001</v>
      </c>
      <c r="AK3151" s="122">
        <v>4.8743791374374998</v>
      </c>
      <c r="AL3151" s="122">
        <v>0</v>
      </c>
    </row>
    <row r="3152" spans="1:38" hidden="1" x14ac:dyDescent="0.25">
      <c r="A3152" s="122" t="s">
        <v>2054</v>
      </c>
      <c r="B3152" s="122">
        <v>1</v>
      </c>
      <c r="C3152" s="122" t="s">
        <v>2241</v>
      </c>
      <c r="D3152" s="122" t="s">
        <v>2133</v>
      </c>
      <c r="E3152" s="122">
        <v>58</v>
      </c>
      <c r="F3152" s="122">
        <v>18.677026080367501</v>
      </c>
      <c r="G3152" s="122">
        <v>15.358697251694</v>
      </c>
      <c r="H3152" s="122">
        <v>14.899969597043</v>
      </c>
      <c r="I3152" s="122">
        <v>16.545340274826501</v>
      </c>
      <c r="J3152" s="122">
        <v>16.1055004913595</v>
      </c>
      <c r="K3152" s="122">
        <v>16.189233440372</v>
      </c>
      <c r="L3152" s="122">
        <v>17.701485945367999</v>
      </c>
      <c r="M3152" s="122">
        <v>15.811893328860499</v>
      </c>
      <c r="N3152" s="122">
        <v>15.945143968496501</v>
      </c>
      <c r="O3152" s="122">
        <v>16.509752838699502</v>
      </c>
      <c r="P3152" s="122">
        <v>16.562429851478999</v>
      </c>
      <c r="Q3152" s="122">
        <v>16.585104403487001</v>
      </c>
      <c r="R3152" s="122">
        <v>17.1344189566565</v>
      </c>
      <c r="S3152" s="122">
        <v>16.531253278554001</v>
      </c>
      <c r="T3152" s="122">
        <v>15.850897033449</v>
      </c>
      <c r="U3152" s="122">
        <v>15.129600633594</v>
      </c>
      <c r="V3152" s="122">
        <v>16.0727765910665</v>
      </c>
      <c r="W3152" s="122">
        <v>15.481324810147999</v>
      </c>
      <c r="X3152" s="122">
        <v>17.583713867593001</v>
      </c>
      <c r="Y3152" s="122">
        <v>17.718672820506999</v>
      </c>
      <c r="Z3152" s="122">
        <v>15.699595243169</v>
      </c>
      <c r="AA3152" s="122">
        <v>16.357830868628</v>
      </c>
      <c r="AB3152" s="122">
        <v>16.185001105364499</v>
      </c>
      <c r="AC3152" s="122">
        <v>18.118869259716501</v>
      </c>
      <c r="AD3152" s="122">
        <v>19.220944574747001</v>
      </c>
      <c r="AE3152" s="122">
        <v>18.334867064954</v>
      </c>
      <c r="AF3152" s="122">
        <v>16.743116698508</v>
      </c>
      <c r="AG3152" s="122">
        <v>17.416648779894999</v>
      </c>
      <c r="AH3152" s="122">
        <v>19.288183974083001</v>
      </c>
      <c r="AI3152" s="122">
        <v>16.979264555434</v>
      </c>
      <c r="AJ3152" s="122">
        <v>16.080863617346001</v>
      </c>
      <c r="AK3152" s="122">
        <v>16.427700823032499</v>
      </c>
      <c r="AL3152" s="122">
        <v>0</v>
      </c>
    </row>
    <row r="3153" spans="1:38" hidden="1" x14ac:dyDescent="0.25">
      <c r="A3153" s="122" t="s">
        <v>2054</v>
      </c>
      <c r="B3153" s="122">
        <v>1</v>
      </c>
      <c r="C3153" s="122" t="s">
        <v>2241</v>
      </c>
      <c r="D3153" s="122" t="s">
        <v>2134</v>
      </c>
      <c r="E3153" s="122">
        <v>58</v>
      </c>
      <c r="F3153" s="122">
        <v>9.8631678774659992</v>
      </c>
      <c r="G3153" s="122">
        <v>8.4167615819795003</v>
      </c>
      <c r="H3153" s="122">
        <v>9.129522473742</v>
      </c>
      <c r="I3153" s="122">
        <v>8.7744390556929996</v>
      </c>
      <c r="J3153" s="122">
        <v>8.8426303350554996</v>
      </c>
      <c r="K3153" s="122">
        <v>8.7787264631064996</v>
      </c>
      <c r="L3153" s="122">
        <v>8.6327054487195003</v>
      </c>
      <c r="M3153" s="122">
        <v>8.0328988451090009</v>
      </c>
      <c r="N3153" s="122">
        <v>8.6594052777464992</v>
      </c>
      <c r="O3153" s="122">
        <v>8.4304744929895001</v>
      </c>
      <c r="P3153" s="122">
        <v>8.9018870932550005</v>
      </c>
      <c r="Q3153" s="122">
        <v>9.5446649008144995</v>
      </c>
      <c r="R3153" s="122">
        <v>8.9723000665000008</v>
      </c>
      <c r="S3153" s="122">
        <v>9.3697038948465003</v>
      </c>
      <c r="T3153" s="122">
        <v>8.8810479127234991</v>
      </c>
      <c r="U3153" s="122">
        <v>8.8563037312265003</v>
      </c>
      <c r="V3153" s="122">
        <v>8.8173700231020007</v>
      </c>
      <c r="W3153" s="122">
        <v>8.5893048117139994</v>
      </c>
      <c r="X3153" s="122">
        <v>9.1139407501369991</v>
      </c>
      <c r="Y3153" s="122">
        <v>9.2313020638934997</v>
      </c>
      <c r="Z3153" s="122">
        <v>9.4975080389049999</v>
      </c>
      <c r="AA3153" s="122">
        <v>9.4119102398425003</v>
      </c>
      <c r="AB3153" s="122">
        <v>9.1128563787759997</v>
      </c>
      <c r="AC3153" s="122">
        <v>10.113310316233999</v>
      </c>
      <c r="AD3153" s="122">
        <v>10.099925423098499</v>
      </c>
      <c r="AE3153" s="122">
        <v>9.2674947054305008</v>
      </c>
      <c r="AF3153" s="122">
        <v>9.2468678856699995</v>
      </c>
      <c r="AG3153" s="122">
        <v>9.9424598771639996</v>
      </c>
      <c r="AH3153" s="122">
        <v>9.9642291269500003</v>
      </c>
      <c r="AI3153" s="122">
        <v>9.1627616014510007</v>
      </c>
      <c r="AJ3153" s="122">
        <v>8.6906620522059992</v>
      </c>
      <c r="AK3153" s="122">
        <v>8.7846368699365005</v>
      </c>
      <c r="AL3153" s="122">
        <v>0</v>
      </c>
    </row>
    <row r="3154" spans="1:38" hidden="1" x14ac:dyDescent="0.25">
      <c r="A3154" s="122" t="s">
        <v>2054</v>
      </c>
      <c r="B3154" s="122">
        <v>1</v>
      </c>
      <c r="C3154" s="122" t="s">
        <v>2241</v>
      </c>
      <c r="D3154" s="122" t="s">
        <v>2135</v>
      </c>
      <c r="E3154" s="122">
        <v>58</v>
      </c>
      <c r="F3154" s="122">
        <v>15.094112179949001</v>
      </c>
      <c r="G3154" s="122">
        <v>13.8155986126875</v>
      </c>
      <c r="H3154" s="122">
        <v>15.6765184279185</v>
      </c>
      <c r="I3154" s="122">
        <v>18.120384844086001</v>
      </c>
      <c r="J3154" s="122">
        <v>15.3706280114955</v>
      </c>
      <c r="K3154" s="122">
        <v>16.4842469994495</v>
      </c>
      <c r="L3154" s="122">
        <v>16.125610808126499</v>
      </c>
      <c r="M3154" s="122">
        <v>16.863732447478501</v>
      </c>
      <c r="N3154" s="122">
        <v>16.774089081831001</v>
      </c>
      <c r="O3154" s="122">
        <v>16.425662861334999</v>
      </c>
      <c r="P3154" s="122">
        <v>16.174957312857501</v>
      </c>
      <c r="Q3154" s="122">
        <v>19.883527455829</v>
      </c>
      <c r="R3154" s="122">
        <v>16.489629004255999</v>
      </c>
      <c r="S3154" s="122">
        <v>18.1276371199945</v>
      </c>
      <c r="T3154" s="122">
        <v>17.928682738850501</v>
      </c>
      <c r="U3154" s="122">
        <v>19.081032753336</v>
      </c>
      <c r="V3154" s="122">
        <v>15.853270102566</v>
      </c>
      <c r="W3154" s="122">
        <v>19.260974470927</v>
      </c>
      <c r="X3154" s="122">
        <v>20.287175572508499</v>
      </c>
      <c r="Y3154" s="122">
        <v>16.392822924670501</v>
      </c>
      <c r="Z3154" s="122">
        <v>19.0744256089035</v>
      </c>
      <c r="AA3154" s="122">
        <v>16.6940470879575</v>
      </c>
      <c r="AB3154" s="122">
        <v>17.720096324425501</v>
      </c>
      <c r="AC3154" s="122">
        <v>21.653163735692001</v>
      </c>
      <c r="AD3154" s="122">
        <v>19.085188713356001</v>
      </c>
      <c r="AE3154" s="122">
        <v>19.663703933412499</v>
      </c>
      <c r="AF3154" s="122">
        <v>19.648385057079999</v>
      </c>
      <c r="AG3154" s="122">
        <v>20.623252871047001</v>
      </c>
      <c r="AH3154" s="122">
        <v>17.857781607886501</v>
      </c>
      <c r="AI3154" s="122">
        <v>20.033084697446501</v>
      </c>
      <c r="AJ3154" s="122">
        <v>18.339455490186999</v>
      </c>
      <c r="AK3154" s="122">
        <v>17.8277534238565</v>
      </c>
      <c r="AL3154" s="122">
        <v>0</v>
      </c>
    </row>
    <row r="3155" spans="1:38" hidden="1" x14ac:dyDescent="0.25">
      <c r="A3155" s="122" t="s">
        <v>2054</v>
      </c>
      <c r="B3155" s="122">
        <v>1</v>
      </c>
      <c r="C3155" s="122" t="s">
        <v>2241</v>
      </c>
      <c r="D3155" s="122" t="s">
        <v>2136</v>
      </c>
      <c r="E3155" s="122">
        <v>58</v>
      </c>
      <c r="F3155" s="122">
        <v>4.4501847235794996</v>
      </c>
      <c r="G3155" s="122">
        <v>4.1643758962539996</v>
      </c>
      <c r="H3155" s="122">
        <v>4.3892455552955001</v>
      </c>
      <c r="I3155" s="122">
        <v>4.3155630686014996</v>
      </c>
      <c r="J3155" s="122">
        <v>4.5064905674685001</v>
      </c>
      <c r="K3155" s="122">
        <v>4.434084562852</v>
      </c>
      <c r="L3155" s="122">
        <v>4.7937698220240001</v>
      </c>
      <c r="M3155" s="122">
        <v>4.1343747774955002</v>
      </c>
      <c r="N3155" s="122">
        <v>4.6393728302069999</v>
      </c>
      <c r="O3155" s="122">
        <v>4.1657188060405002</v>
      </c>
      <c r="P3155" s="122">
        <v>4.5907789794829998</v>
      </c>
      <c r="Q3155" s="122">
        <v>4.5492964198444996</v>
      </c>
      <c r="R3155" s="122">
        <v>4.471275676636</v>
      </c>
      <c r="S3155" s="122">
        <v>4.8201396695794996</v>
      </c>
      <c r="T3155" s="122">
        <v>4.8172272849439999</v>
      </c>
      <c r="U3155" s="122">
        <v>4.0847488954545002</v>
      </c>
      <c r="V3155" s="122">
        <v>4.5433536987025001</v>
      </c>
      <c r="W3155" s="122">
        <v>4.2993594066915</v>
      </c>
      <c r="X3155" s="122">
        <v>4.2506387223299997</v>
      </c>
      <c r="Y3155" s="122">
        <v>4.8354581215939998</v>
      </c>
      <c r="Z3155" s="122">
        <v>4.505341764882</v>
      </c>
      <c r="AA3155" s="122">
        <v>4.7431424030110003</v>
      </c>
      <c r="AB3155" s="122">
        <v>4.6340882787264999</v>
      </c>
      <c r="AC3155" s="122">
        <v>4.7821130335855004</v>
      </c>
      <c r="AD3155" s="122">
        <v>5.0819393509959996</v>
      </c>
      <c r="AE3155" s="122">
        <v>5.2797018181609996</v>
      </c>
      <c r="AF3155" s="122">
        <v>4.8791727975915</v>
      </c>
      <c r="AG3155" s="122">
        <v>4.8680379773475</v>
      </c>
      <c r="AH3155" s="122">
        <v>5.6601691101110001</v>
      </c>
      <c r="AI3155" s="122">
        <v>4.5820123610480001</v>
      </c>
      <c r="AJ3155" s="122">
        <v>4.7176548185509999</v>
      </c>
      <c r="AK3155" s="122">
        <v>4.7587757899560001</v>
      </c>
      <c r="AL3155" s="122">
        <v>0</v>
      </c>
    </row>
    <row r="3156" spans="1:38" hidden="1" x14ac:dyDescent="0.25">
      <c r="A3156" s="122" t="s">
        <v>2054</v>
      </c>
      <c r="B3156" s="122">
        <v>1</v>
      </c>
      <c r="C3156" s="122" t="s">
        <v>2241</v>
      </c>
      <c r="D3156" s="122" t="s">
        <v>2137</v>
      </c>
      <c r="E3156" s="122">
        <v>58</v>
      </c>
      <c r="F3156" s="122">
        <v>3.4742240883290001</v>
      </c>
      <c r="G3156" s="122">
        <v>3.5891575889239999</v>
      </c>
      <c r="H3156" s="122">
        <v>3.5384147468024998</v>
      </c>
      <c r="I3156" s="122">
        <v>3.2734889932305</v>
      </c>
      <c r="J3156" s="122">
        <v>3.5938684692525</v>
      </c>
      <c r="K3156" s="122">
        <v>3.439458771984</v>
      </c>
      <c r="L3156" s="122">
        <v>3.6978852465115</v>
      </c>
      <c r="M3156" s="122">
        <v>3.6116124854530001</v>
      </c>
      <c r="N3156" s="122">
        <v>3.6964371582250002</v>
      </c>
      <c r="O3156" s="122">
        <v>3.4741891938710001</v>
      </c>
      <c r="P3156" s="122">
        <v>3.5415018146945001</v>
      </c>
      <c r="Q3156" s="122">
        <v>3.5471543524095002</v>
      </c>
      <c r="R3156" s="122">
        <v>3.6712633329964999</v>
      </c>
      <c r="S3156" s="122">
        <v>3.5912238770545</v>
      </c>
      <c r="T3156" s="122">
        <v>3.6324303179289998</v>
      </c>
      <c r="U3156" s="122">
        <v>3.4696470007500002</v>
      </c>
      <c r="V3156" s="122">
        <v>3.4604275662415001</v>
      </c>
      <c r="W3156" s="122">
        <v>3.7463373555195001</v>
      </c>
      <c r="X3156" s="122">
        <v>3.7688284377454999</v>
      </c>
      <c r="Y3156" s="122">
        <v>3.7635043860009998</v>
      </c>
      <c r="Z3156" s="122">
        <v>3.4884494079764998</v>
      </c>
      <c r="AA3156" s="122">
        <v>3.6599254988494998</v>
      </c>
      <c r="AB3156" s="122">
        <v>3.85520162119</v>
      </c>
      <c r="AC3156" s="122">
        <v>3.9089537955734999</v>
      </c>
      <c r="AD3156" s="122">
        <v>3.4849647718469998</v>
      </c>
      <c r="AE3156" s="122">
        <v>4.0331861160909996</v>
      </c>
      <c r="AF3156" s="122">
        <v>4.0757368317670002</v>
      </c>
      <c r="AG3156" s="122">
        <v>4.1548873103349999</v>
      </c>
      <c r="AH3156" s="122">
        <v>4.1061906662169996</v>
      </c>
      <c r="AI3156" s="122">
        <v>3.9129960071259999</v>
      </c>
      <c r="AJ3156" s="122">
        <v>3.9846795295755002</v>
      </c>
      <c r="AK3156" s="122">
        <v>3.8491877917499999</v>
      </c>
      <c r="AL3156" s="122">
        <v>0</v>
      </c>
    </row>
    <row r="3157" spans="1:38" hidden="1" x14ac:dyDescent="0.25">
      <c r="A3157" s="122" t="s">
        <v>2054</v>
      </c>
      <c r="B3157" s="122">
        <v>1</v>
      </c>
      <c r="C3157" s="122" t="s">
        <v>2241</v>
      </c>
      <c r="D3157" s="122" t="s">
        <v>2138</v>
      </c>
      <c r="E3157" s="122">
        <v>58</v>
      </c>
      <c r="F3157" s="122">
        <v>0.18789679406349999</v>
      </c>
      <c r="G3157" s="122">
        <v>0.18065420345450001</v>
      </c>
      <c r="H3157" s="122">
        <v>0.18524005370900001</v>
      </c>
      <c r="I3157" s="122">
        <v>0.17520179016199999</v>
      </c>
      <c r="J3157" s="122">
        <v>0.187613739428</v>
      </c>
      <c r="K3157" s="122">
        <v>0.186066155752</v>
      </c>
      <c r="L3157" s="122">
        <v>0.17326129191350001</v>
      </c>
      <c r="M3157" s="122">
        <v>0.16942343693949999</v>
      </c>
      <c r="N3157" s="122">
        <v>0.17141056275950001</v>
      </c>
      <c r="O3157" s="122">
        <v>0.18027227374150001</v>
      </c>
      <c r="P3157" s="122">
        <v>0.17683441869800001</v>
      </c>
      <c r="Q3157" s="122">
        <v>0.1723821703665</v>
      </c>
      <c r="R3157" s="122">
        <v>0.18664223972899999</v>
      </c>
      <c r="S3157" s="122">
        <v>0.17107905557700001</v>
      </c>
      <c r="T3157" s="122">
        <v>0.17126283800600001</v>
      </c>
      <c r="U3157" s="122">
        <v>0.1744828273805</v>
      </c>
      <c r="V3157" s="122">
        <v>0.17275006856799999</v>
      </c>
      <c r="W3157" s="122">
        <v>0.16062640291749999</v>
      </c>
      <c r="X3157" s="122">
        <v>0.16737068482350001</v>
      </c>
      <c r="Y3157" s="122">
        <v>0.16168811516199999</v>
      </c>
      <c r="Z3157" s="122">
        <v>0.15847954204049999</v>
      </c>
      <c r="AA3157" s="122">
        <v>0.16392489144</v>
      </c>
      <c r="AB3157" s="122">
        <v>0.15909447583899999</v>
      </c>
      <c r="AC3157" s="122">
        <v>0.15975396247099999</v>
      </c>
      <c r="AD3157" s="122">
        <v>0.151083604279</v>
      </c>
      <c r="AE3157" s="122">
        <v>0.15756641863500001</v>
      </c>
      <c r="AF3157" s="122">
        <v>0.14029356223200001</v>
      </c>
      <c r="AG3157" s="122">
        <v>0.16274597780450001</v>
      </c>
      <c r="AH3157" s="122">
        <v>0.15062966826249999</v>
      </c>
      <c r="AI3157" s="122">
        <v>0.150289713622</v>
      </c>
      <c r="AJ3157" s="122">
        <v>0.1439035899485</v>
      </c>
      <c r="AK3157" s="122">
        <v>0.14594055339100001</v>
      </c>
      <c r="AL3157" s="122">
        <v>0</v>
      </c>
    </row>
    <row r="3158" spans="1:38" hidden="1" x14ac:dyDescent="0.25">
      <c r="A3158" s="122" t="s">
        <v>2054</v>
      </c>
      <c r="B3158" s="122">
        <v>1</v>
      </c>
      <c r="C3158" s="122" t="s">
        <v>2241</v>
      </c>
      <c r="D3158" s="122" t="s">
        <v>2139</v>
      </c>
      <c r="E3158" s="122">
        <v>58</v>
      </c>
      <c r="F3158" s="122">
        <v>0.90276083148149999</v>
      </c>
      <c r="G3158" s="122">
        <v>0.89458152146949999</v>
      </c>
      <c r="H3158" s="122">
        <v>1.0198657535244999</v>
      </c>
      <c r="I3158" s="122">
        <v>0.93953321304149995</v>
      </c>
      <c r="J3158" s="122">
        <v>0.97245702618100005</v>
      </c>
      <c r="K3158" s="122">
        <v>1.0008359416095001</v>
      </c>
      <c r="L3158" s="122">
        <v>1.0174577667089999</v>
      </c>
      <c r="M3158" s="122">
        <v>0.89994974691200003</v>
      </c>
      <c r="N3158" s="122">
        <v>0.87798275932000003</v>
      </c>
      <c r="O3158" s="122">
        <v>0.88965152573200001</v>
      </c>
      <c r="P3158" s="122">
        <v>1.1448224191059999</v>
      </c>
      <c r="Q3158" s="122">
        <v>0.97962671224249998</v>
      </c>
      <c r="R3158" s="122">
        <v>0.94894503574800004</v>
      </c>
      <c r="S3158" s="122">
        <v>0.9154941718995</v>
      </c>
      <c r="T3158" s="122">
        <v>1.0294976021535001</v>
      </c>
      <c r="U3158" s="122">
        <v>0.95180361838750005</v>
      </c>
      <c r="V3158" s="122">
        <v>0.83587328523299997</v>
      </c>
      <c r="W3158" s="122">
        <v>0.78580541292499995</v>
      </c>
      <c r="X3158" s="122">
        <v>0.84747296736400002</v>
      </c>
      <c r="Y3158" s="122">
        <v>0.86024070989650003</v>
      </c>
      <c r="Z3158" s="122">
        <v>0.69348641292650004</v>
      </c>
      <c r="AA3158" s="122">
        <v>0.83153255730200004</v>
      </c>
      <c r="AB3158" s="122">
        <v>0.75378186838549999</v>
      </c>
      <c r="AC3158" s="122">
        <v>0.78393360280900004</v>
      </c>
      <c r="AD3158" s="122">
        <v>0.80915566778949999</v>
      </c>
      <c r="AE3158" s="122">
        <v>0.74894232329599997</v>
      </c>
      <c r="AF3158" s="122">
        <v>0.73989566579300003</v>
      </c>
      <c r="AG3158" s="122">
        <v>0.8450283709045</v>
      </c>
      <c r="AH3158" s="122">
        <v>0.91909409495399996</v>
      </c>
      <c r="AI3158" s="122">
        <v>0.77928723015849999</v>
      </c>
      <c r="AJ3158" s="122">
        <v>0.80595487883100003</v>
      </c>
      <c r="AK3158" s="122">
        <v>0.79546948282450003</v>
      </c>
      <c r="AL3158" s="122">
        <v>0</v>
      </c>
    </row>
    <row r="3159" spans="1:38" hidden="1" x14ac:dyDescent="0.25">
      <c r="A3159" s="122" t="s">
        <v>2054</v>
      </c>
      <c r="B3159" s="122">
        <v>1</v>
      </c>
      <c r="C3159" s="122" t="s">
        <v>2241</v>
      </c>
      <c r="D3159" s="122" t="s">
        <v>2140</v>
      </c>
      <c r="E3159" s="122">
        <v>58</v>
      </c>
      <c r="F3159" s="122">
        <v>0.25164924193850002</v>
      </c>
      <c r="G3159" s="122">
        <v>0.23900754800749999</v>
      </c>
      <c r="H3159" s="122">
        <v>0.24365800462600001</v>
      </c>
      <c r="I3159" s="122">
        <v>0.23532257304400001</v>
      </c>
      <c r="J3159" s="122">
        <v>0.245558363828</v>
      </c>
      <c r="K3159" s="122">
        <v>0.24217602241549999</v>
      </c>
      <c r="L3159" s="122">
        <v>0.27996143564050002</v>
      </c>
      <c r="M3159" s="122">
        <v>0.25819199799600001</v>
      </c>
      <c r="N3159" s="122">
        <v>0.27767861632800001</v>
      </c>
      <c r="O3159" s="122">
        <v>0.289597319716</v>
      </c>
      <c r="P3159" s="122">
        <v>0.23593143974700001</v>
      </c>
      <c r="Q3159" s="122">
        <v>0.23905787535</v>
      </c>
      <c r="R3159" s="122">
        <v>0.26993966489850002</v>
      </c>
      <c r="S3159" s="122">
        <v>0.274969282669</v>
      </c>
      <c r="T3159" s="122">
        <v>0.282933876802</v>
      </c>
      <c r="U3159" s="122">
        <v>0.30958282564349998</v>
      </c>
      <c r="V3159" s="122">
        <v>0.32825874036699998</v>
      </c>
      <c r="W3159" s="122">
        <v>0.3125825650645</v>
      </c>
      <c r="X3159" s="122">
        <v>0.32491956769300001</v>
      </c>
      <c r="Y3159" s="122">
        <v>0.3047930262745</v>
      </c>
      <c r="Z3159" s="122">
        <v>0.29619207282799997</v>
      </c>
      <c r="AA3159" s="122">
        <v>0.21145472807650001</v>
      </c>
      <c r="AB3159" s="122">
        <v>0.21006826795149999</v>
      </c>
      <c r="AC3159" s="122">
        <v>0.21518965212150001</v>
      </c>
      <c r="AD3159" s="122">
        <v>0.19126286293899999</v>
      </c>
      <c r="AE3159" s="122">
        <v>0.19810274653650001</v>
      </c>
      <c r="AF3159" s="122">
        <v>0.20558269926200001</v>
      </c>
      <c r="AG3159" s="122">
        <v>0.20255498018699999</v>
      </c>
      <c r="AH3159" s="122">
        <v>0.210549669893</v>
      </c>
      <c r="AI3159" s="122">
        <v>0.21008632314350001</v>
      </c>
      <c r="AJ3159" s="122">
        <v>0.2069791728625</v>
      </c>
      <c r="AK3159" s="122">
        <v>0.1992283389125</v>
      </c>
      <c r="AL3159" s="122">
        <v>0</v>
      </c>
    </row>
    <row r="3160" spans="1:38" hidden="1" x14ac:dyDescent="0.25">
      <c r="A3160" s="122" t="s">
        <v>2054</v>
      </c>
      <c r="B3160" s="122">
        <v>1</v>
      </c>
      <c r="C3160" s="122" t="s">
        <v>2241</v>
      </c>
      <c r="D3160" s="122" t="s">
        <v>2141</v>
      </c>
      <c r="E3160" s="122">
        <v>58</v>
      </c>
      <c r="F3160" s="122">
        <v>5.2248505377274999</v>
      </c>
      <c r="G3160" s="122">
        <v>5.1228102255505004</v>
      </c>
      <c r="H3160" s="122">
        <v>5.1953871601754997</v>
      </c>
      <c r="I3160" s="122">
        <v>4.8776729280135003</v>
      </c>
      <c r="J3160" s="122">
        <v>5.2368173527664998</v>
      </c>
      <c r="K3160" s="122">
        <v>4.9219017579119999</v>
      </c>
      <c r="L3160" s="122">
        <v>4.9180621678504997</v>
      </c>
      <c r="M3160" s="122">
        <v>4.8667453697019996</v>
      </c>
      <c r="N3160" s="122">
        <v>4.8342689596400001</v>
      </c>
      <c r="O3160" s="122">
        <v>5.2225495230380004</v>
      </c>
      <c r="P3160" s="122">
        <v>5.1594587732994999</v>
      </c>
      <c r="Q3160" s="122">
        <v>4.9429338474194999</v>
      </c>
      <c r="R3160" s="122">
        <v>4.7898801543295004</v>
      </c>
      <c r="S3160" s="122">
        <v>5.1537101525734998</v>
      </c>
      <c r="T3160" s="122">
        <v>5.0145304937794997</v>
      </c>
      <c r="U3160" s="122">
        <v>4.7564498822530004</v>
      </c>
      <c r="V3160" s="122">
        <v>5.1401410403685004</v>
      </c>
      <c r="W3160" s="122">
        <v>4.8447749082779996</v>
      </c>
      <c r="X3160" s="122">
        <v>5.0008446154195001</v>
      </c>
      <c r="Y3160" s="122">
        <v>4.6528909153900004</v>
      </c>
      <c r="Z3160" s="122">
        <v>4.8930367701554998</v>
      </c>
      <c r="AA3160" s="122">
        <v>4.999428545122</v>
      </c>
      <c r="AB3160" s="122">
        <v>4.6845365193674997</v>
      </c>
      <c r="AC3160" s="122">
        <v>5.3074213508375001</v>
      </c>
      <c r="AD3160" s="122">
        <v>5.2380060204954999</v>
      </c>
      <c r="AE3160" s="122">
        <v>5.1761258102080001</v>
      </c>
      <c r="AF3160" s="122">
        <v>5.4322548212315001</v>
      </c>
      <c r="AG3160" s="122">
        <v>5.1945862728294996</v>
      </c>
      <c r="AH3160" s="122">
        <v>5.2697404630199998</v>
      </c>
      <c r="AI3160" s="122">
        <v>5.2402198550610004</v>
      </c>
      <c r="AJ3160" s="122">
        <v>4.9007210787969999</v>
      </c>
      <c r="AK3160" s="122">
        <v>4.8973986672669998</v>
      </c>
      <c r="AL3160" s="122">
        <v>0</v>
      </c>
    </row>
    <row r="3161" spans="1:38" hidden="1" x14ac:dyDescent="0.25">
      <c r="A3161" s="122" t="s">
        <v>2054</v>
      </c>
      <c r="B3161" s="122">
        <v>1</v>
      </c>
      <c r="C3161" s="122" t="s">
        <v>2241</v>
      </c>
      <c r="D3161" s="122" t="s">
        <v>2142</v>
      </c>
      <c r="E3161" s="122">
        <v>58</v>
      </c>
      <c r="F3161" s="122">
        <v>15.615124659104</v>
      </c>
      <c r="G3161" s="122">
        <v>15.3420783370895</v>
      </c>
      <c r="H3161" s="122">
        <v>14.333229794503501</v>
      </c>
      <c r="I3161" s="122">
        <v>15.7042658241525</v>
      </c>
      <c r="J3161" s="122">
        <v>15.161254823677501</v>
      </c>
      <c r="K3161" s="122">
        <v>15.231391560710501</v>
      </c>
      <c r="L3161" s="122">
        <v>14.2454107656795</v>
      </c>
      <c r="M3161" s="122">
        <v>14.524466290949499</v>
      </c>
      <c r="N3161" s="122">
        <v>15.3312106947215</v>
      </c>
      <c r="O3161" s="122">
        <v>14.95740702941</v>
      </c>
      <c r="P3161" s="122">
        <v>14.457433339519</v>
      </c>
      <c r="Q3161" s="122">
        <v>13.383168649484</v>
      </c>
      <c r="R3161" s="122">
        <v>14.549202429617001</v>
      </c>
      <c r="S3161" s="122">
        <v>14.5979066350595</v>
      </c>
      <c r="T3161" s="122">
        <v>16.110029901066</v>
      </c>
      <c r="U3161" s="122">
        <v>15.800685902883</v>
      </c>
      <c r="V3161" s="122">
        <v>13.982042579154999</v>
      </c>
      <c r="W3161" s="122">
        <v>15.154082545783499</v>
      </c>
      <c r="X3161" s="122">
        <v>15.4633963182785</v>
      </c>
      <c r="Y3161" s="122">
        <v>14.367377588159</v>
      </c>
      <c r="Z3161" s="122">
        <v>15.154133531227</v>
      </c>
      <c r="AA3161" s="122">
        <v>14.309686889673999</v>
      </c>
      <c r="AB3161" s="122">
        <v>14.632200584165</v>
      </c>
      <c r="AC3161" s="122">
        <v>15.761252227579501</v>
      </c>
      <c r="AD3161" s="122">
        <v>17.2471100533275</v>
      </c>
      <c r="AE3161" s="122">
        <v>16.996449416943999</v>
      </c>
      <c r="AF3161" s="122">
        <v>16.288831461987002</v>
      </c>
      <c r="AG3161" s="122">
        <v>15.487667033948</v>
      </c>
      <c r="AH3161" s="122">
        <v>17.067182141839002</v>
      </c>
      <c r="AI3161" s="122">
        <v>15.6141814104455</v>
      </c>
      <c r="AJ3161" s="122">
        <v>14.840858692008</v>
      </c>
      <c r="AK3161" s="122">
        <v>15.080921337542</v>
      </c>
      <c r="AL3161" s="122">
        <v>0</v>
      </c>
    </row>
    <row r="3162" spans="1:38" hidden="1" x14ac:dyDescent="0.25">
      <c r="A3162" s="122" t="s">
        <v>2054</v>
      </c>
      <c r="B3162" s="122">
        <v>1</v>
      </c>
      <c r="C3162" s="122" t="s">
        <v>2241</v>
      </c>
      <c r="D3162" s="122" t="s">
        <v>2143</v>
      </c>
      <c r="E3162" s="122">
        <v>58</v>
      </c>
      <c r="F3162" s="122">
        <v>11.9894092140435</v>
      </c>
      <c r="G3162" s="122">
        <v>10.5744599724905</v>
      </c>
      <c r="H3162" s="122">
        <v>9.9930347118559997</v>
      </c>
      <c r="I3162" s="122">
        <v>11.003294025216499</v>
      </c>
      <c r="J3162" s="122">
        <v>10.7340441941405</v>
      </c>
      <c r="K3162" s="122">
        <v>10.6966663005655</v>
      </c>
      <c r="L3162" s="122">
        <v>12.0015874826525</v>
      </c>
      <c r="M3162" s="122">
        <v>11.308607227994001</v>
      </c>
      <c r="N3162" s="122">
        <v>10.85358816296</v>
      </c>
      <c r="O3162" s="122">
        <v>9.9972283360609993</v>
      </c>
      <c r="P3162" s="122">
        <v>10.829273829880499</v>
      </c>
      <c r="Q3162" s="122">
        <v>11.9702776806595</v>
      </c>
      <c r="R3162" s="122">
        <v>11.960779246704501</v>
      </c>
      <c r="S3162" s="122">
        <v>11.8560191096245</v>
      </c>
      <c r="T3162" s="122">
        <v>11.483293658452</v>
      </c>
      <c r="U3162" s="122">
        <v>10.713357929951</v>
      </c>
      <c r="V3162" s="122">
        <v>10.2929863586845</v>
      </c>
      <c r="W3162" s="122">
        <v>11.2194091331015</v>
      </c>
      <c r="X3162" s="122">
        <v>11.955808700031</v>
      </c>
      <c r="Y3162" s="122">
        <v>11.668012431827</v>
      </c>
      <c r="Z3162" s="122">
        <v>11.994814605629999</v>
      </c>
      <c r="AA3162" s="122">
        <v>11.4911570138665</v>
      </c>
      <c r="AB3162" s="122">
        <v>10.801712610589</v>
      </c>
      <c r="AC3162" s="122">
        <v>13.0506801965495</v>
      </c>
      <c r="AD3162" s="122">
        <v>12.659138819732</v>
      </c>
      <c r="AE3162" s="122">
        <v>13.0552081812715</v>
      </c>
      <c r="AF3162" s="122">
        <v>11.583550691554001</v>
      </c>
      <c r="AG3162" s="122">
        <v>12.7907140375455</v>
      </c>
      <c r="AH3162" s="122">
        <v>13.3605716839905</v>
      </c>
      <c r="AI3162" s="122">
        <v>12.002701948076</v>
      </c>
      <c r="AJ3162" s="122">
        <v>11.060954921430501</v>
      </c>
      <c r="AK3162" s="122">
        <v>11.566167989524001</v>
      </c>
      <c r="AL3162" s="122">
        <v>0</v>
      </c>
    </row>
    <row r="3163" spans="1:38" hidden="1" x14ac:dyDescent="0.25">
      <c r="A3163" s="122" t="s">
        <v>2054</v>
      </c>
      <c r="B3163" s="122">
        <v>1</v>
      </c>
      <c r="C3163" s="122" t="s">
        <v>2241</v>
      </c>
      <c r="D3163" s="122" t="s">
        <v>2177</v>
      </c>
      <c r="E3163" s="122">
        <v>58</v>
      </c>
      <c r="F3163" s="122">
        <v>0</v>
      </c>
      <c r="G3163" s="122">
        <v>0</v>
      </c>
      <c r="H3163" s="122">
        <v>0</v>
      </c>
      <c r="I3163" s="122">
        <v>0</v>
      </c>
      <c r="J3163" s="122">
        <v>0</v>
      </c>
      <c r="K3163" s="122">
        <v>0</v>
      </c>
      <c r="L3163" s="122">
        <v>0</v>
      </c>
      <c r="M3163" s="122">
        <v>0</v>
      </c>
      <c r="N3163" s="122">
        <v>0</v>
      </c>
      <c r="O3163" s="122">
        <v>0</v>
      </c>
      <c r="P3163" s="122">
        <v>0</v>
      </c>
      <c r="Q3163" s="122">
        <v>0</v>
      </c>
      <c r="R3163" s="122">
        <v>0</v>
      </c>
      <c r="S3163" s="122">
        <v>0</v>
      </c>
      <c r="T3163" s="122">
        <v>0</v>
      </c>
      <c r="U3163" s="122">
        <v>0</v>
      </c>
      <c r="V3163" s="122">
        <v>0</v>
      </c>
      <c r="W3163" s="122">
        <v>0</v>
      </c>
      <c r="X3163" s="122">
        <v>0</v>
      </c>
      <c r="Y3163" s="122">
        <v>0</v>
      </c>
      <c r="Z3163" s="122">
        <v>0</v>
      </c>
      <c r="AA3163" s="122">
        <v>0</v>
      </c>
      <c r="AB3163" s="122">
        <v>0</v>
      </c>
      <c r="AC3163" s="122">
        <v>0</v>
      </c>
      <c r="AD3163" s="122">
        <v>0</v>
      </c>
      <c r="AE3163" s="122">
        <v>0</v>
      </c>
      <c r="AF3163" s="122">
        <v>0</v>
      </c>
      <c r="AG3163" s="122">
        <v>0</v>
      </c>
      <c r="AH3163" s="122">
        <v>0</v>
      </c>
      <c r="AI3163" s="122">
        <v>0</v>
      </c>
      <c r="AJ3163" s="122">
        <v>0</v>
      </c>
      <c r="AK3163" s="122">
        <v>0</v>
      </c>
      <c r="AL3163" s="122">
        <v>0</v>
      </c>
    </row>
    <row r="3164" spans="1:38" hidden="1" x14ac:dyDescent="0.25">
      <c r="A3164" s="122" t="s">
        <v>2054</v>
      </c>
      <c r="B3164" s="122">
        <v>1</v>
      </c>
      <c r="C3164" s="122" t="s">
        <v>2241</v>
      </c>
      <c r="D3164" s="122" t="s">
        <v>2144</v>
      </c>
      <c r="E3164" s="122">
        <v>58</v>
      </c>
      <c r="F3164" s="122">
        <v>3.6632492153984999</v>
      </c>
      <c r="G3164" s="122">
        <v>3.7862457169225001</v>
      </c>
      <c r="H3164" s="122">
        <v>3.6795913593125</v>
      </c>
      <c r="I3164" s="122">
        <v>3.5818986013075</v>
      </c>
      <c r="J3164" s="122">
        <v>3.6944216777230001</v>
      </c>
      <c r="K3164" s="122">
        <v>3.4882332448529998</v>
      </c>
      <c r="L3164" s="122">
        <v>3.7779850703809998</v>
      </c>
      <c r="M3164" s="122">
        <v>3.6438487568875</v>
      </c>
      <c r="N3164" s="122">
        <v>3.7073110462719998</v>
      </c>
      <c r="O3164" s="122">
        <v>3.8110542820509998</v>
      </c>
      <c r="P3164" s="122">
        <v>3.6234023071510002</v>
      </c>
      <c r="Q3164" s="122">
        <v>3.9376504922179998</v>
      </c>
      <c r="R3164" s="122">
        <v>3.9496140350369999</v>
      </c>
      <c r="S3164" s="122">
        <v>4.015002309892</v>
      </c>
      <c r="T3164" s="122">
        <v>3.8506185456975</v>
      </c>
      <c r="U3164" s="122">
        <v>3.4295351610845</v>
      </c>
      <c r="V3164" s="122">
        <v>3.621951895689</v>
      </c>
      <c r="W3164" s="122">
        <v>3.8389030867625</v>
      </c>
      <c r="X3164" s="122">
        <v>3.7815599418989998</v>
      </c>
      <c r="Y3164" s="122">
        <v>3.7741364435545002</v>
      </c>
      <c r="Z3164" s="122">
        <v>3.3801267456755002</v>
      </c>
      <c r="AA3164" s="122">
        <v>3.7186637632694999</v>
      </c>
      <c r="AB3164" s="122">
        <v>3.7814103938925001</v>
      </c>
      <c r="AC3164" s="122">
        <v>3.6860842602839998</v>
      </c>
      <c r="AD3164" s="122">
        <v>3.6928958245770001</v>
      </c>
      <c r="AE3164" s="122">
        <v>3.6495127102195002</v>
      </c>
      <c r="AF3164" s="122">
        <v>3.5754303249574999</v>
      </c>
      <c r="AG3164" s="122">
        <v>3.9280206268225002</v>
      </c>
      <c r="AH3164" s="122">
        <v>3.9463741313099998</v>
      </c>
      <c r="AI3164" s="122">
        <v>3.7592339325455</v>
      </c>
      <c r="AJ3164" s="122">
        <v>3.7864622232210001</v>
      </c>
      <c r="AK3164" s="122">
        <v>3.6395931729264999</v>
      </c>
      <c r="AL3164" s="122">
        <v>0</v>
      </c>
    </row>
    <row r="3165" spans="1:38" hidden="1" x14ac:dyDescent="0.25">
      <c r="A3165" s="122" t="s">
        <v>2054</v>
      </c>
      <c r="B3165" s="122">
        <v>1</v>
      </c>
      <c r="C3165" s="122" t="s">
        <v>2241</v>
      </c>
      <c r="D3165" s="122" t="s">
        <v>2145</v>
      </c>
      <c r="E3165" s="122">
        <v>58</v>
      </c>
      <c r="F3165" s="122">
        <v>10.655870516358</v>
      </c>
      <c r="G3165" s="122">
        <v>11.085274000871999</v>
      </c>
      <c r="H3165" s="122">
        <v>10.318454468215</v>
      </c>
      <c r="I3165" s="122">
        <v>12.208367653102499</v>
      </c>
      <c r="J3165" s="122">
        <v>10.869434076486501</v>
      </c>
      <c r="K3165" s="122">
        <v>11.785299598186</v>
      </c>
      <c r="L3165" s="122">
        <v>12.016857931665999</v>
      </c>
      <c r="M3165" s="122">
        <v>12.976905806451001</v>
      </c>
      <c r="N3165" s="122">
        <v>11.284152810217</v>
      </c>
      <c r="O3165" s="122">
        <v>11.7184230532005</v>
      </c>
      <c r="P3165" s="122">
        <v>10.2884863984545</v>
      </c>
      <c r="Q3165" s="122">
        <v>10.862139307404</v>
      </c>
      <c r="R3165" s="122">
        <v>11.217581115958</v>
      </c>
      <c r="S3165" s="122">
        <v>10.997537713263</v>
      </c>
      <c r="T3165" s="122">
        <v>11.7058982819335</v>
      </c>
      <c r="U3165" s="122">
        <v>11.5357772473605</v>
      </c>
      <c r="V3165" s="122">
        <v>11.4266988408875</v>
      </c>
      <c r="W3165" s="122">
        <v>11.0869863935865</v>
      </c>
      <c r="X3165" s="122">
        <v>10.543304330988001</v>
      </c>
      <c r="Y3165" s="122">
        <v>11.949267673495999</v>
      </c>
      <c r="Z3165" s="122">
        <v>12.008314552464</v>
      </c>
      <c r="AA3165" s="122">
        <v>13.593418936846</v>
      </c>
      <c r="AB3165" s="122">
        <v>9.6429961351649993</v>
      </c>
      <c r="AC3165" s="122">
        <v>12.2953388867715</v>
      </c>
      <c r="AD3165" s="122">
        <v>13.577570347455501</v>
      </c>
      <c r="AE3165" s="122">
        <v>12.234442948282</v>
      </c>
      <c r="AF3165" s="122">
        <v>12.3897897182515</v>
      </c>
      <c r="AG3165" s="122">
        <v>12.892363118059</v>
      </c>
      <c r="AH3165" s="122">
        <v>13.604289016525</v>
      </c>
      <c r="AI3165" s="122">
        <v>14.846972384896</v>
      </c>
      <c r="AJ3165" s="122">
        <v>11.8620689438195</v>
      </c>
      <c r="AK3165" s="122">
        <v>12.779715444950501</v>
      </c>
      <c r="AL3165" s="122">
        <v>0</v>
      </c>
    </row>
    <row r="3166" spans="1:38" hidden="1" x14ac:dyDescent="0.25">
      <c r="A3166" s="122" t="s">
        <v>2054</v>
      </c>
      <c r="B3166" s="122">
        <v>1</v>
      </c>
      <c r="C3166" s="122" t="s">
        <v>2241</v>
      </c>
      <c r="D3166" s="122" t="s">
        <v>2146</v>
      </c>
      <c r="E3166" s="122">
        <v>58</v>
      </c>
      <c r="F3166" s="122">
        <v>3.3696838619760001</v>
      </c>
      <c r="G3166" s="122">
        <v>3.3065057231344999</v>
      </c>
      <c r="H3166" s="122">
        <v>3.3970966293805001</v>
      </c>
      <c r="I3166" s="122">
        <v>3.2166297209299999</v>
      </c>
      <c r="J3166" s="122">
        <v>3.5272148312164999</v>
      </c>
      <c r="K3166" s="122">
        <v>3.5896429071415001</v>
      </c>
      <c r="L3166" s="122">
        <v>3.6981815716845001</v>
      </c>
      <c r="M3166" s="122">
        <v>3.4669448716725002</v>
      </c>
      <c r="N3166" s="122">
        <v>3.5970100617954999</v>
      </c>
      <c r="O3166" s="122">
        <v>3.4670578156529999</v>
      </c>
      <c r="P3166" s="122">
        <v>3.1996006008209998</v>
      </c>
      <c r="Q3166" s="122">
        <v>3.0259882117324999</v>
      </c>
      <c r="R3166" s="122">
        <v>3.2363373819099999</v>
      </c>
      <c r="S3166" s="122">
        <v>3.3010450150505002</v>
      </c>
      <c r="T3166" s="122">
        <v>3.3945818690829999</v>
      </c>
      <c r="U3166" s="122">
        <v>3.2079918206800002</v>
      </c>
      <c r="V3166" s="122">
        <v>3.3540400170444999</v>
      </c>
      <c r="W3166" s="122">
        <v>3.1476070599030002</v>
      </c>
      <c r="X3166" s="122">
        <v>3.4112891401200001</v>
      </c>
      <c r="Y3166" s="122">
        <v>3.1712989359135002</v>
      </c>
      <c r="Z3166" s="122">
        <v>3.0608758680305002</v>
      </c>
      <c r="AA3166" s="122">
        <v>3.1819599517129999</v>
      </c>
      <c r="AB3166" s="122">
        <v>3.2082858600690001</v>
      </c>
      <c r="AC3166" s="122">
        <v>3.2394010108170002</v>
      </c>
      <c r="AD3166" s="122">
        <v>3.2014072315105002</v>
      </c>
      <c r="AE3166" s="122">
        <v>3.2481826526319999</v>
      </c>
      <c r="AF3166" s="122">
        <v>3.2586001698954998</v>
      </c>
      <c r="AG3166" s="122">
        <v>3.3629578337999999</v>
      </c>
      <c r="AH3166" s="122">
        <v>3.4676471544530001</v>
      </c>
      <c r="AI3166" s="122">
        <v>3.2804003992944999</v>
      </c>
      <c r="AJ3166" s="122">
        <v>3.4973209343199998</v>
      </c>
      <c r="AK3166" s="122">
        <v>3.3057485402775</v>
      </c>
      <c r="AL3166" s="122">
        <v>0</v>
      </c>
    </row>
    <row r="3167" spans="1:38" hidden="1" x14ac:dyDescent="0.25">
      <c r="A3167" s="122" t="s">
        <v>2054</v>
      </c>
      <c r="B3167" s="122">
        <v>1</v>
      </c>
      <c r="C3167" s="122" t="s">
        <v>2241</v>
      </c>
      <c r="D3167" s="122" t="s">
        <v>2147</v>
      </c>
      <c r="E3167" s="122">
        <v>58</v>
      </c>
      <c r="F3167" s="122">
        <v>9.9265696292435006</v>
      </c>
      <c r="G3167" s="122">
        <v>9.8594906303529992</v>
      </c>
      <c r="H3167" s="122">
        <v>10.852952417041999</v>
      </c>
      <c r="I3167" s="122">
        <v>12.510406224936499</v>
      </c>
      <c r="J3167" s="122">
        <v>12.4374043319125</v>
      </c>
      <c r="K3167" s="122">
        <v>12.2047982279175</v>
      </c>
      <c r="L3167" s="122">
        <v>11.924879679824</v>
      </c>
      <c r="M3167" s="122">
        <v>11.67899567223</v>
      </c>
      <c r="N3167" s="122">
        <v>11.471467601051501</v>
      </c>
      <c r="O3167" s="122">
        <v>11.61090081855</v>
      </c>
      <c r="P3167" s="122">
        <v>11.8155166886585</v>
      </c>
      <c r="Q3167" s="122">
        <v>12.435859026388499</v>
      </c>
      <c r="R3167" s="122">
        <v>10.4565533874995</v>
      </c>
      <c r="S3167" s="122">
        <v>12.986219739402999</v>
      </c>
      <c r="T3167" s="122">
        <v>12.743927516342501</v>
      </c>
      <c r="U3167" s="122">
        <v>12.523691699877</v>
      </c>
      <c r="V3167" s="122">
        <v>11.336017397285501</v>
      </c>
      <c r="W3167" s="122">
        <v>15.025909583788</v>
      </c>
      <c r="X3167" s="122">
        <v>11.9397507054675</v>
      </c>
      <c r="Y3167" s="122">
        <v>11.974958387028</v>
      </c>
      <c r="Z3167" s="122">
        <v>13.769291701072</v>
      </c>
      <c r="AA3167" s="122">
        <v>12.8236314813305</v>
      </c>
      <c r="AB3167" s="122">
        <v>11.358228719806499</v>
      </c>
      <c r="AC3167" s="122">
        <v>15.511928482355501</v>
      </c>
      <c r="AD3167" s="122">
        <v>15.531062883993499</v>
      </c>
      <c r="AE3167" s="122">
        <v>14.396654000844</v>
      </c>
      <c r="AF3167" s="122">
        <v>15.429642941109501</v>
      </c>
      <c r="AG3167" s="122">
        <v>13.6996461198885</v>
      </c>
      <c r="AH3167" s="122">
        <v>16.316112557463502</v>
      </c>
      <c r="AI3167" s="122">
        <v>15.804252224600001</v>
      </c>
      <c r="AJ3167" s="122">
        <v>14.029521368019999</v>
      </c>
      <c r="AK3167" s="122">
        <v>14.534318164176</v>
      </c>
      <c r="AL3167" s="122">
        <v>0</v>
      </c>
    </row>
    <row r="3168" spans="1:38" hidden="1" x14ac:dyDescent="0.25">
      <c r="A3168" s="122" t="s">
        <v>2054</v>
      </c>
      <c r="B3168" s="122">
        <v>1</v>
      </c>
      <c r="C3168" s="122" t="s">
        <v>2241</v>
      </c>
      <c r="D3168" s="122" t="s">
        <v>475</v>
      </c>
      <c r="E3168" s="122">
        <v>58</v>
      </c>
      <c r="F3168" s="122">
        <v>14.495310190119501</v>
      </c>
      <c r="G3168" s="122">
        <v>15.450452229111001</v>
      </c>
      <c r="H3168" s="122">
        <v>15.907213738442501</v>
      </c>
      <c r="I3168" s="122">
        <v>17.332785725236999</v>
      </c>
      <c r="J3168" s="122">
        <v>16.845859983896499</v>
      </c>
      <c r="K3168" s="122">
        <v>15.4418507257895</v>
      </c>
      <c r="L3168" s="122">
        <v>16.590159507738498</v>
      </c>
      <c r="M3168" s="122">
        <v>16.800454141313502</v>
      </c>
      <c r="N3168" s="122">
        <v>16.711367345705501</v>
      </c>
      <c r="O3168" s="122">
        <v>16.495614236062</v>
      </c>
      <c r="P3168" s="122">
        <v>14.766516013199</v>
      </c>
      <c r="Q3168" s="122">
        <v>16.767818640594999</v>
      </c>
      <c r="R3168" s="122">
        <v>16.682073702031499</v>
      </c>
      <c r="S3168" s="122">
        <v>16.375504826513499</v>
      </c>
      <c r="T3168" s="122">
        <v>17.841363699015002</v>
      </c>
      <c r="U3168" s="122">
        <v>17.896920716636501</v>
      </c>
      <c r="V3168" s="122">
        <v>17.804721018392499</v>
      </c>
      <c r="W3168" s="122">
        <v>18.99194493133</v>
      </c>
      <c r="X3168" s="122">
        <v>17.851705254319999</v>
      </c>
      <c r="Y3168" s="122">
        <v>17.607392290507502</v>
      </c>
      <c r="Z3168" s="122">
        <v>17.626852084214502</v>
      </c>
      <c r="AA3168" s="122">
        <v>19.365747150086001</v>
      </c>
      <c r="AB3168" s="122">
        <v>16.901881295298001</v>
      </c>
      <c r="AC3168" s="122">
        <v>19.028777542010499</v>
      </c>
      <c r="AD3168" s="122">
        <v>18.8661101893085</v>
      </c>
      <c r="AE3168" s="122">
        <v>18.9436681020935</v>
      </c>
      <c r="AF3168" s="122">
        <v>18.657170142506502</v>
      </c>
      <c r="AG3168" s="122">
        <v>18.9389696967195</v>
      </c>
      <c r="AH3168" s="122">
        <v>19.828985052187502</v>
      </c>
      <c r="AI3168" s="122">
        <v>19.107292443571499</v>
      </c>
      <c r="AJ3168" s="122">
        <v>16.675811693069001</v>
      </c>
      <c r="AK3168" s="122">
        <v>17.562765321932499</v>
      </c>
      <c r="AL3168" s="122">
        <v>0</v>
      </c>
    </row>
    <row r="3169" spans="1:38" hidden="1" x14ac:dyDescent="0.25">
      <c r="A3169" s="122" t="s">
        <v>2054</v>
      </c>
      <c r="B3169" s="122">
        <v>1</v>
      </c>
      <c r="C3169" s="122" t="s">
        <v>2241</v>
      </c>
      <c r="D3169" s="122" t="s">
        <v>2148</v>
      </c>
      <c r="E3169" s="122">
        <v>58</v>
      </c>
      <c r="F3169" s="122">
        <v>9.5333997668999998E-2</v>
      </c>
      <c r="G3169" s="122">
        <v>8.5927505861499998E-2</v>
      </c>
      <c r="H3169" s="122">
        <v>8.5799627488000005E-2</v>
      </c>
      <c r="I3169" s="122">
        <v>8.6199664915999993E-2</v>
      </c>
      <c r="J3169" s="122">
        <v>9.1210691849999997E-2</v>
      </c>
      <c r="K3169" s="122">
        <v>8.9508814653499996E-2</v>
      </c>
      <c r="L3169" s="122">
        <v>9.1033881676999995E-2</v>
      </c>
      <c r="M3169" s="122">
        <v>9.1942684363500005E-2</v>
      </c>
      <c r="N3169" s="122">
        <v>9.6915752088000004E-2</v>
      </c>
      <c r="O3169" s="122">
        <v>9.2537657116499999E-2</v>
      </c>
      <c r="P3169" s="122">
        <v>9.3475018588000003E-2</v>
      </c>
      <c r="Q3169" s="122">
        <v>8.20293819905E-2</v>
      </c>
      <c r="R3169" s="122">
        <v>9.3138301743999993E-2</v>
      </c>
      <c r="S3169" s="122">
        <v>8.8628496392999995E-2</v>
      </c>
      <c r="T3169" s="122">
        <v>8.9144122103999995E-2</v>
      </c>
      <c r="U3169" s="122">
        <v>9.1820353738500005E-2</v>
      </c>
      <c r="V3169" s="122">
        <v>8.8872377747999998E-2</v>
      </c>
      <c r="W3169" s="122">
        <v>8.1710547982500006E-2</v>
      </c>
      <c r="X3169" s="122">
        <v>8.3790150269499999E-2</v>
      </c>
      <c r="Y3169" s="122">
        <v>8.3515354279500006E-2</v>
      </c>
      <c r="Z3169" s="122">
        <v>8.8620379178000003E-2</v>
      </c>
      <c r="AA3169" s="122">
        <v>8.96846870445E-2</v>
      </c>
      <c r="AB3169" s="122">
        <v>8.0589227989499995E-2</v>
      </c>
      <c r="AC3169" s="122">
        <v>8.0399684752000003E-2</v>
      </c>
      <c r="AD3169" s="122">
        <v>7.6195753557499996E-2</v>
      </c>
      <c r="AE3169" s="122">
        <v>7.8215519294999994E-2</v>
      </c>
      <c r="AF3169" s="122">
        <v>7.6614715085999999E-2</v>
      </c>
      <c r="AG3169" s="122">
        <v>8.0683273654000007E-2</v>
      </c>
      <c r="AH3169" s="122">
        <v>8.2020838761500001E-2</v>
      </c>
      <c r="AI3169" s="122">
        <v>7.8198818544500004E-2</v>
      </c>
      <c r="AJ3169" s="122">
        <v>7.3849033841E-2</v>
      </c>
      <c r="AK3169" s="122">
        <v>7.5041409714999993E-2</v>
      </c>
      <c r="AL3169" s="122">
        <v>0</v>
      </c>
    </row>
    <row r="3170" spans="1:38" hidden="1" x14ac:dyDescent="0.25">
      <c r="A3170" s="122" t="s">
        <v>2054</v>
      </c>
      <c r="B3170" s="122">
        <v>1</v>
      </c>
      <c r="C3170" s="122" t="s">
        <v>2241</v>
      </c>
      <c r="D3170" s="122" t="s">
        <v>2149</v>
      </c>
      <c r="E3170" s="122">
        <v>58</v>
      </c>
      <c r="F3170" s="122">
        <v>0.30939987568549998</v>
      </c>
      <c r="G3170" s="122">
        <v>0.30481071600499998</v>
      </c>
      <c r="H3170" s="122">
        <v>0.27190653785500002</v>
      </c>
      <c r="I3170" s="122">
        <v>0.29654599312750002</v>
      </c>
      <c r="J3170" s="122">
        <v>0.30600007580799998</v>
      </c>
      <c r="K3170" s="122">
        <v>0.25746710920499999</v>
      </c>
      <c r="L3170" s="122">
        <v>0.35148029360900002</v>
      </c>
      <c r="M3170" s="122">
        <v>0.27576283476199998</v>
      </c>
      <c r="N3170" s="122">
        <v>0.23633121334099999</v>
      </c>
      <c r="O3170" s="122">
        <v>0.34163615451349999</v>
      </c>
      <c r="P3170" s="122">
        <v>0.26483508639249997</v>
      </c>
      <c r="Q3170" s="122">
        <v>0.26227090600649999</v>
      </c>
      <c r="R3170" s="122">
        <v>0.27739716571099998</v>
      </c>
      <c r="S3170" s="122">
        <v>0.26689132943299998</v>
      </c>
      <c r="T3170" s="122">
        <v>0.24411002723649999</v>
      </c>
      <c r="U3170" s="122">
        <v>0.23738339798749999</v>
      </c>
      <c r="V3170" s="122">
        <v>0.25404892285899999</v>
      </c>
      <c r="W3170" s="122">
        <v>0.25259761203999997</v>
      </c>
      <c r="X3170" s="122">
        <v>0.26027686286500001</v>
      </c>
      <c r="Y3170" s="122">
        <v>0.26751883787899999</v>
      </c>
      <c r="Z3170" s="122">
        <v>0.24808899956</v>
      </c>
      <c r="AA3170" s="122">
        <v>0.24351511156450001</v>
      </c>
      <c r="AB3170" s="122">
        <v>0.24440834836299999</v>
      </c>
      <c r="AC3170" s="122">
        <v>0.257390087273</v>
      </c>
      <c r="AD3170" s="122">
        <v>0.24340176899749999</v>
      </c>
      <c r="AE3170" s="122">
        <v>0.24517485378750001</v>
      </c>
      <c r="AF3170" s="122">
        <v>0.25395058543999999</v>
      </c>
      <c r="AG3170" s="122">
        <v>0.24727318948099999</v>
      </c>
      <c r="AH3170" s="122">
        <v>0.271715333359</v>
      </c>
      <c r="AI3170" s="122">
        <v>0.25218004716749998</v>
      </c>
      <c r="AJ3170" s="122">
        <v>0.2533260050585</v>
      </c>
      <c r="AK3170" s="122">
        <v>0.25179595929449999</v>
      </c>
      <c r="AL3170" s="122">
        <v>0</v>
      </c>
    </row>
    <row r="3171" spans="1:38" hidden="1" x14ac:dyDescent="0.25">
      <c r="A3171" s="122" t="s">
        <v>2054</v>
      </c>
      <c r="B3171" s="122">
        <v>1</v>
      </c>
      <c r="C3171" s="122" t="s">
        <v>2241</v>
      </c>
      <c r="D3171" s="122" t="s">
        <v>2150</v>
      </c>
      <c r="E3171" s="122">
        <v>58</v>
      </c>
      <c r="F3171" s="122">
        <v>5.8996349875435001</v>
      </c>
      <c r="G3171" s="122">
        <v>6.2673903486375</v>
      </c>
      <c r="H3171" s="122">
        <v>5.5378945882080002</v>
      </c>
      <c r="I3171" s="122">
        <v>5.5021386357719999</v>
      </c>
      <c r="J3171" s="122">
        <v>5.5241674403644998</v>
      </c>
      <c r="K3171" s="122">
        <v>5.5957827514430001</v>
      </c>
      <c r="L3171" s="122">
        <v>6.1844979513230003</v>
      </c>
      <c r="M3171" s="122">
        <v>6.0044414846244996</v>
      </c>
      <c r="N3171" s="122">
        <v>5.7690566685129996</v>
      </c>
      <c r="O3171" s="122">
        <v>5.8530310469415001</v>
      </c>
      <c r="P3171" s="122">
        <v>5.3950946428585</v>
      </c>
      <c r="Q3171" s="122">
        <v>5.593243980794</v>
      </c>
      <c r="R3171" s="122">
        <v>5.8551716226014996</v>
      </c>
      <c r="S3171" s="122">
        <v>5.6305497298680001</v>
      </c>
      <c r="T3171" s="122">
        <v>6.2053119212384997</v>
      </c>
      <c r="U3171" s="122">
        <v>5.9525443852890003</v>
      </c>
      <c r="V3171" s="122">
        <v>6.1566226341299997</v>
      </c>
      <c r="W3171" s="122">
        <v>5.6486048321654998</v>
      </c>
      <c r="X3171" s="122">
        <v>6.0617064115580002</v>
      </c>
      <c r="Y3171" s="122">
        <v>5.6774503546914996</v>
      </c>
      <c r="Z3171" s="122">
        <v>5.9452235218949996</v>
      </c>
      <c r="AA3171" s="122">
        <v>5.2340147534705004</v>
      </c>
      <c r="AB3171" s="122">
        <v>5.2125050295794999</v>
      </c>
      <c r="AC3171" s="122">
        <v>6.0709029066860003</v>
      </c>
      <c r="AD3171" s="122">
        <v>5.7618210051894998</v>
      </c>
      <c r="AE3171" s="122">
        <v>6.1244947596735004</v>
      </c>
      <c r="AF3171" s="122">
        <v>5.6414188722949996</v>
      </c>
      <c r="AG3171" s="122">
        <v>6.1618585342605003</v>
      </c>
      <c r="AH3171" s="122">
        <v>5.6366569658985002</v>
      </c>
      <c r="AI3171" s="122">
        <v>5.5282837741659998</v>
      </c>
      <c r="AJ3171" s="122">
        <v>5.0857540105994996</v>
      </c>
      <c r="AK3171" s="122">
        <v>5.2181152927190002</v>
      </c>
      <c r="AL3171" s="122">
        <v>0</v>
      </c>
    </row>
    <row r="3172" spans="1:38" hidden="1" x14ac:dyDescent="0.25">
      <c r="A3172" s="122" t="s">
        <v>2054</v>
      </c>
      <c r="B3172" s="122">
        <v>1</v>
      </c>
      <c r="C3172" s="122" t="s">
        <v>2241</v>
      </c>
      <c r="D3172" s="122" t="s">
        <v>2151</v>
      </c>
      <c r="E3172" s="122">
        <v>58</v>
      </c>
      <c r="F3172" s="122">
        <v>1.1657889153100001</v>
      </c>
      <c r="G3172" s="122">
        <v>1.1452854358510001</v>
      </c>
      <c r="H3172" s="122">
        <v>1.147924772463</v>
      </c>
      <c r="I3172" s="122">
        <v>1.3307357142455001</v>
      </c>
      <c r="J3172" s="122">
        <v>1.1379158897045001</v>
      </c>
      <c r="K3172" s="122">
        <v>1.2603407581649999</v>
      </c>
      <c r="L3172" s="122">
        <v>1.2643111568905001</v>
      </c>
      <c r="M3172" s="122">
        <v>1.2618825497095001</v>
      </c>
      <c r="N3172" s="122">
        <v>1.3561943662439999</v>
      </c>
      <c r="O3172" s="122">
        <v>1.1427319961535001</v>
      </c>
      <c r="P3172" s="122">
        <v>1.2339131960475</v>
      </c>
      <c r="Q3172" s="122">
        <v>1.1640481901205</v>
      </c>
      <c r="R3172" s="122">
        <v>1.2205954121745</v>
      </c>
      <c r="S3172" s="122">
        <v>1.2428101266160001</v>
      </c>
      <c r="T3172" s="122">
        <v>1.3189781104260001</v>
      </c>
      <c r="U3172" s="122">
        <v>1.4394743461720001</v>
      </c>
      <c r="V3172" s="122">
        <v>1.2063973464255</v>
      </c>
      <c r="W3172" s="122">
        <v>1.1582478383204999</v>
      </c>
      <c r="X3172" s="122">
        <v>1.2451924435970001</v>
      </c>
      <c r="Y3172" s="122">
        <v>1.3412250544590001</v>
      </c>
      <c r="Z3172" s="122">
        <v>1.3264437915234999</v>
      </c>
      <c r="AA3172" s="122">
        <v>1.2798851070385</v>
      </c>
      <c r="AB3172" s="122">
        <v>1.1199647171210001</v>
      </c>
      <c r="AC3172" s="122">
        <v>1.2778607399205</v>
      </c>
      <c r="AD3172" s="122">
        <v>1.3239989151445</v>
      </c>
      <c r="AE3172" s="122">
        <v>1.468486742961</v>
      </c>
      <c r="AF3172" s="122">
        <v>1.3377931839899999</v>
      </c>
      <c r="AG3172" s="122">
        <v>1.357770602992</v>
      </c>
      <c r="AH3172" s="122">
        <v>1.2243182430770001</v>
      </c>
      <c r="AI3172" s="122">
        <v>1.376668871133</v>
      </c>
      <c r="AJ3172" s="122">
        <v>1.1455322250510001</v>
      </c>
      <c r="AK3172" s="122">
        <v>1.1990835486205</v>
      </c>
      <c r="AL3172" s="122">
        <v>0</v>
      </c>
    </row>
    <row r="3173" spans="1:38" hidden="1" x14ac:dyDescent="0.25">
      <c r="A3173" s="122" t="s">
        <v>2054</v>
      </c>
      <c r="B3173" s="122">
        <v>1</v>
      </c>
      <c r="C3173" s="122" t="s">
        <v>2241</v>
      </c>
      <c r="D3173" s="122" t="s">
        <v>2152</v>
      </c>
      <c r="E3173" s="122">
        <v>58</v>
      </c>
      <c r="F3173" s="122">
        <v>3.2207765188400002</v>
      </c>
      <c r="G3173" s="122">
        <v>3.007717428691</v>
      </c>
      <c r="H3173" s="122">
        <v>3.2806053207999999</v>
      </c>
      <c r="I3173" s="122">
        <v>3.0006758239665001</v>
      </c>
      <c r="J3173" s="122">
        <v>3.2628788971809999</v>
      </c>
      <c r="K3173" s="122">
        <v>3.0878643620875001</v>
      </c>
      <c r="L3173" s="122">
        <v>3.2121263969489999</v>
      </c>
      <c r="M3173" s="122">
        <v>2.909495876542</v>
      </c>
      <c r="N3173" s="122">
        <v>3.1850533782800001</v>
      </c>
      <c r="O3173" s="122">
        <v>3.194791906316</v>
      </c>
      <c r="P3173" s="122">
        <v>3.1680977191125002</v>
      </c>
      <c r="Q3173" s="122">
        <v>2.9517511906229998</v>
      </c>
      <c r="R3173" s="122">
        <v>3.2102586200004999</v>
      </c>
      <c r="S3173" s="122">
        <v>3.1052422152269998</v>
      </c>
      <c r="T3173" s="122">
        <v>3.1805173733330001</v>
      </c>
      <c r="U3173" s="122">
        <v>3.0009478941930001</v>
      </c>
      <c r="V3173" s="122">
        <v>3.1604030508790002</v>
      </c>
      <c r="W3173" s="122">
        <v>2.7992652508375002</v>
      </c>
      <c r="X3173" s="122">
        <v>2.9394583286999998</v>
      </c>
      <c r="Y3173" s="122">
        <v>2.9320932271335001</v>
      </c>
      <c r="Z3173" s="122">
        <v>3.0827054447750002</v>
      </c>
      <c r="AA3173" s="122">
        <v>3.0795208974545001</v>
      </c>
      <c r="AB3173" s="122">
        <v>3.0248842029969998</v>
      </c>
      <c r="AC3173" s="122">
        <v>3.3266750190434999</v>
      </c>
      <c r="AD3173" s="122">
        <v>3.1233007380119999</v>
      </c>
      <c r="AE3173" s="122">
        <v>3.2284390343055001</v>
      </c>
      <c r="AF3173" s="122">
        <v>3.1491582890780001</v>
      </c>
      <c r="AG3173" s="122">
        <v>3.3856055328810002</v>
      </c>
      <c r="AH3173" s="122">
        <v>3.2318253517779998</v>
      </c>
      <c r="AI3173" s="122">
        <v>3.1601342034235</v>
      </c>
      <c r="AJ3173" s="122">
        <v>2.9731639732209998</v>
      </c>
      <c r="AK3173" s="122">
        <v>2.9894352107670001</v>
      </c>
      <c r="AL3173" s="122">
        <v>0</v>
      </c>
    </row>
    <row r="3174" spans="1:38" hidden="1" x14ac:dyDescent="0.25">
      <c r="A3174" s="122" t="s">
        <v>2054</v>
      </c>
      <c r="B3174" s="122">
        <v>1</v>
      </c>
      <c r="C3174" s="122" t="s">
        <v>2241</v>
      </c>
      <c r="D3174" s="122" t="s">
        <v>2153</v>
      </c>
      <c r="E3174" s="122">
        <v>58</v>
      </c>
      <c r="F3174" s="122">
        <v>8.2850937740405008</v>
      </c>
      <c r="G3174" s="122">
        <v>6.5753564056769997</v>
      </c>
      <c r="H3174" s="122">
        <v>7.3773681985374999</v>
      </c>
      <c r="I3174" s="122">
        <v>7.3121373716039999</v>
      </c>
      <c r="J3174" s="122">
        <v>7.5681882833380003</v>
      </c>
      <c r="K3174" s="122">
        <v>8.8053934093964994</v>
      </c>
      <c r="L3174" s="122">
        <v>7.9756934135110003</v>
      </c>
      <c r="M3174" s="122">
        <v>6.7824965224735001</v>
      </c>
      <c r="N3174" s="122">
        <v>6.8914602432535004</v>
      </c>
      <c r="O3174" s="122">
        <v>7.513283990953</v>
      </c>
      <c r="P3174" s="122">
        <v>7.5288103459349998</v>
      </c>
      <c r="Q3174" s="122">
        <v>8.9019486067510005</v>
      </c>
      <c r="R3174" s="122">
        <v>7.9186640761355003</v>
      </c>
      <c r="S3174" s="122">
        <v>7.5749267122155004</v>
      </c>
      <c r="T3174" s="122">
        <v>7.2032848207619997</v>
      </c>
      <c r="U3174" s="122">
        <v>7.2546223713254996</v>
      </c>
      <c r="V3174" s="122">
        <v>7.0220655682219997</v>
      </c>
      <c r="W3174" s="122">
        <v>6.8432814822225003</v>
      </c>
      <c r="X3174" s="122">
        <v>7.2830423804100004</v>
      </c>
      <c r="Y3174" s="122">
        <v>7.4123238305949997</v>
      </c>
      <c r="Z3174" s="122">
        <v>7.7527076059204996</v>
      </c>
      <c r="AA3174" s="122">
        <v>7.4567207693914996</v>
      </c>
      <c r="AB3174" s="122">
        <v>6.4595430420120001</v>
      </c>
      <c r="AC3174" s="122">
        <v>7.8914092694804996</v>
      </c>
      <c r="AD3174" s="122">
        <v>7.4134392135544998</v>
      </c>
      <c r="AE3174" s="122">
        <v>8.0649592306639999</v>
      </c>
      <c r="AF3174" s="122">
        <v>7.4274407397214999</v>
      </c>
      <c r="AG3174" s="122">
        <v>7.7823191284364999</v>
      </c>
      <c r="AH3174" s="122">
        <v>8.2029181725230007</v>
      </c>
      <c r="AI3174" s="122">
        <v>7.5004912932645</v>
      </c>
      <c r="AJ3174" s="122">
        <v>7.0162290297974996</v>
      </c>
      <c r="AK3174" s="122">
        <v>7.1830887038585001</v>
      </c>
      <c r="AL3174" s="122">
        <v>0</v>
      </c>
    </row>
    <row r="3175" spans="1:38" hidden="1" x14ac:dyDescent="0.25">
      <c r="A3175" s="122" t="s">
        <v>2054</v>
      </c>
      <c r="B3175" s="122">
        <v>1</v>
      </c>
      <c r="C3175" s="122" t="s">
        <v>2241</v>
      </c>
      <c r="D3175" s="122" t="s">
        <v>2154</v>
      </c>
      <c r="E3175" s="122">
        <v>58</v>
      </c>
      <c r="F3175" s="122">
        <v>7.6170624880295001</v>
      </c>
      <c r="G3175" s="122">
        <v>8.4533098635334998</v>
      </c>
      <c r="H3175" s="122">
        <v>7.6749391264940003</v>
      </c>
      <c r="I3175" s="122">
        <v>7.5795614197779999</v>
      </c>
      <c r="J3175" s="122">
        <v>8.4821840157320008</v>
      </c>
      <c r="K3175" s="122">
        <v>7.4781328222059997</v>
      </c>
      <c r="L3175" s="122">
        <v>8.6023006167974998</v>
      </c>
      <c r="M3175" s="122">
        <v>7.8880330488260002</v>
      </c>
      <c r="N3175" s="122">
        <v>7.8845501727735003</v>
      </c>
      <c r="O3175" s="122">
        <v>7.9891223306989998</v>
      </c>
      <c r="P3175" s="122">
        <v>7.2004166335419999</v>
      </c>
      <c r="Q3175" s="122">
        <v>7.7726077466029997</v>
      </c>
      <c r="R3175" s="122">
        <v>7.8658129276955</v>
      </c>
      <c r="S3175" s="122">
        <v>7.7544092052379998</v>
      </c>
      <c r="T3175" s="122">
        <v>8.570980392169</v>
      </c>
      <c r="U3175" s="122">
        <v>7.4170178005049996</v>
      </c>
      <c r="V3175" s="122">
        <v>7.1465144731335002</v>
      </c>
      <c r="W3175" s="122">
        <v>8.3842088850159993</v>
      </c>
      <c r="X3175" s="122">
        <v>8.1523705845215009</v>
      </c>
      <c r="Y3175" s="122">
        <v>8.7555897079564993</v>
      </c>
      <c r="Z3175" s="122">
        <v>8.2673186437130006</v>
      </c>
      <c r="AA3175" s="122">
        <v>8.6132283529240006</v>
      </c>
      <c r="AB3175" s="122">
        <v>7.4057848304884999</v>
      </c>
      <c r="AC3175" s="122">
        <v>9.0792169111945</v>
      </c>
      <c r="AD3175" s="122">
        <v>8.2447727940164999</v>
      </c>
      <c r="AE3175" s="122">
        <v>8.8732419935414999</v>
      </c>
      <c r="AF3175" s="122">
        <v>8.2271745271269996</v>
      </c>
      <c r="AG3175" s="122">
        <v>8.7200073563315001</v>
      </c>
      <c r="AH3175" s="122">
        <v>8.8527432249609994</v>
      </c>
      <c r="AI3175" s="122">
        <v>8.7882925731854993</v>
      </c>
      <c r="AJ3175" s="122">
        <v>8.2858593275849994</v>
      </c>
      <c r="AK3175" s="122">
        <v>8.3085005614875005</v>
      </c>
      <c r="AL3175" s="122">
        <v>0</v>
      </c>
    </row>
    <row r="3176" spans="1:38" hidden="1" x14ac:dyDescent="0.25">
      <c r="A3176" s="122" t="s">
        <v>2054</v>
      </c>
      <c r="B3176" s="122">
        <v>1</v>
      </c>
      <c r="C3176" s="122" t="s">
        <v>2241</v>
      </c>
      <c r="D3176" s="122" t="s">
        <v>2155</v>
      </c>
      <c r="E3176" s="122">
        <v>58</v>
      </c>
      <c r="F3176" s="122">
        <v>3.3553799717364998</v>
      </c>
      <c r="G3176" s="122">
        <v>3.2179488799325</v>
      </c>
      <c r="H3176" s="122">
        <v>3.2890053828874999</v>
      </c>
      <c r="I3176" s="122">
        <v>3.5255734994445</v>
      </c>
      <c r="J3176" s="122">
        <v>3.2841256430749999</v>
      </c>
      <c r="K3176" s="122">
        <v>3.5002303024339998</v>
      </c>
      <c r="L3176" s="122">
        <v>3.3069800628260002</v>
      </c>
      <c r="M3176" s="122">
        <v>3.5657821747209999</v>
      </c>
      <c r="N3176" s="122">
        <v>3.8112492741919999</v>
      </c>
      <c r="O3176" s="122">
        <v>3.2167877653135002</v>
      </c>
      <c r="P3176" s="122">
        <v>3.2173586259814999</v>
      </c>
      <c r="Q3176" s="122">
        <v>3.2959493536619999</v>
      </c>
      <c r="R3176" s="122">
        <v>3.4663249568280001</v>
      </c>
      <c r="S3176" s="122">
        <v>3.7638797062429998</v>
      </c>
      <c r="T3176" s="122">
        <v>3.7017147834270001</v>
      </c>
      <c r="U3176" s="122">
        <v>3.7226236295700001</v>
      </c>
      <c r="V3176" s="122">
        <v>3.4808550857560001</v>
      </c>
      <c r="W3176" s="122">
        <v>3.5665775884125002</v>
      </c>
      <c r="X3176" s="122">
        <v>3.5059195741575002</v>
      </c>
      <c r="Y3176" s="122">
        <v>3.9116194331175</v>
      </c>
      <c r="Z3176" s="122">
        <v>3.9257663968759999</v>
      </c>
      <c r="AA3176" s="122">
        <v>3.7686831260555</v>
      </c>
      <c r="AB3176" s="122">
        <v>3.7460558407460001</v>
      </c>
      <c r="AC3176" s="122">
        <v>3.8596279695344999</v>
      </c>
      <c r="AD3176" s="122">
        <v>3.7721749256915</v>
      </c>
      <c r="AE3176" s="122">
        <v>3.3632890487934999</v>
      </c>
      <c r="AF3176" s="122">
        <v>3.2275442215255001</v>
      </c>
      <c r="AG3176" s="122">
        <v>3.5958247868350002</v>
      </c>
      <c r="AH3176" s="122">
        <v>3.6108797435989999</v>
      </c>
      <c r="AI3176" s="122">
        <v>3.6624192666950002</v>
      </c>
      <c r="AJ3176" s="122">
        <v>3.616215827165</v>
      </c>
      <c r="AK3176" s="122">
        <v>3.5161136582874999</v>
      </c>
      <c r="AL3176" s="122">
        <v>0</v>
      </c>
    </row>
    <row r="3177" spans="1:38" hidden="1" x14ac:dyDescent="0.25">
      <c r="A3177" s="122" t="s">
        <v>2054</v>
      </c>
      <c r="B3177" s="122">
        <v>1</v>
      </c>
      <c r="C3177" s="122" t="s">
        <v>2241</v>
      </c>
      <c r="D3177" s="122" t="s">
        <v>2156</v>
      </c>
      <c r="E3177" s="122">
        <v>58</v>
      </c>
      <c r="F3177" s="122">
        <v>3.0926202848635</v>
      </c>
      <c r="G3177" s="122">
        <v>2.761633078659</v>
      </c>
      <c r="H3177" s="122">
        <v>3.0186726311930001</v>
      </c>
      <c r="I3177" s="122">
        <v>2.95553903803</v>
      </c>
      <c r="J3177" s="122">
        <v>3.0238214251344999</v>
      </c>
      <c r="K3177" s="122">
        <v>2.9850322231000002</v>
      </c>
      <c r="L3177" s="122">
        <v>3.1474214645030001</v>
      </c>
      <c r="M3177" s="122">
        <v>2.7878359742800001</v>
      </c>
      <c r="N3177" s="122">
        <v>2.8477596952385</v>
      </c>
      <c r="O3177" s="122">
        <v>3.0493683412660002</v>
      </c>
      <c r="P3177" s="122">
        <v>2.8426829538430001</v>
      </c>
      <c r="Q3177" s="122">
        <v>2.7802009226725</v>
      </c>
      <c r="R3177" s="122">
        <v>3.1035684702184998</v>
      </c>
      <c r="S3177" s="122">
        <v>2.7422793669960002</v>
      </c>
      <c r="T3177" s="122">
        <v>2.7456972574959999</v>
      </c>
      <c r="U3177" s="122">
        <v>2.5324765018445001</v>
      </c>
      <c r="V3177" s="122">
        <v>2.7523774336229998</v>
      </c>
      <c r="W3177" s="122">
        <v>2.5523202735025001</v>
      </c>
      <c r="X3177" s="122">
        <v>2.5249646775425001</v>
      </c>
      <c r="Y3177" s="122">
        <v>2.784781742856</v>
      </c>
      <c r="Z3177" s="122">
        <v>2.6625749158919998</v>
      </c>
      <c r="AA3177" s="122">
        <v>2.8794258947509999</v>
      </c>
      <c r="AB3177" s="122">
        <v>2.7622555415315002</v>
      </c>
      <c r="AC3177" s="122">
        <v>2.8677228502975001</v>
      </c>
      <c r="AD3177" s="122">
        <v>3.0045386322415002</v>
      </c>
      <c r="AE3177" s="122">
        <v>3.0171028486524998</v>
      </c>
      <c r="AF3177" s="122">
        <v>2.9158618399695002</v>
      </c>
      <c r="AG3177" s="122">
        <v>3.0908808973675002</v>
      </c>
      <c r="AH3177" s="122">
        <v>3.2402151797244998</v>
      </c>
      <c r="AI3177" s="122">
        <v>2.9477280423224999</v>
      </c>
      <c r="AJ3177" s="122">
        <v>2.7723638433329998</v>
      </c>
      <c r="AK3177" s="122">
        <v>2.852913962278</v>
      </c>
      <c r="AL3177" s="122">
        <v>0</v>
      </c>
    </row>
    <row r="3178" spans="1:38" hidden="1" x14ac:dyDescent="0.25">
      <c r="A3178" s="122" t="s">
        <v>2054</v>
      </c>
      <c r="B3178" s="122">
        <v>1</v>
      </c>
      <c r="C3178" s="122" t="s">
        <v>2241</v>
      </c>
      <c r="D3178" s="122" t="s">
        <v>2178</v>
      </c>
      <c r="E3178" s="122">
        <v>58</v>
      </c>
      <c r="F3178" s="122">
        <v>0</v>
      </c>
      <c r="G3178" s="122">
        <v>0</v>
      </c>
      <c r="H3178" s="122">
        <v>0</v>
      </c>
      <c r="I3178" s="122">
        <v>0</v>
      </c>
      <c r="J3178" s="122">
        <v>0</v>
      </c>
      <c r="K3178" s="122">
        <v>0</v>
      </c>
      <c r="L3178" s="122">
        <v>0</v>
      </c>
      <c r="M3178" s="122">
        <v>0</v>
      </c>
      <c r="N3178" s="122">
        <v>0</v>
      </c>
      <c r="O3178" s="122">
        <v>0</v>
      </c>
      <c r="P3178" s="122">
        <v>0</v>
      </c>
      <c r="Q3178" s="122">
        <v>0</v>
      </c>
      <c r="R3178" s="122">
        <v>0</v>
      </c>
      <c r="S3178" s="122">
        <v>0</v>
      </c>
      <c r="T3178" s="122">
        <v>0</v>
      </c>
      <c r="U3178" s="122">
        <v>0</v>
      </c>
      <c r="V3178" s="122">
        <v>0</v>
      </c>
      <c r="W3178" s="122">
        <v>0</v>
      </c>
      <c r="X3178" s="122">
        <v>0</v>
      </c>
      <c r="Y3178" s="122">
        <v>0</v>
      </c>
      <c r="Z3178" s="122">
        <v>0</v>
      </c>
      <c r="AA3178" s="122">
        <v>0</v>
      </c>
      <c r="AB3178" s="122">
        <v>0</v>
      </c>
      <c r="AC3178" s="122">
        <v>0</v>
      </c>
      <c r="AD3178" s="122">
        <v>0</v>
      </c>
      <c r="AE3178" s="122">
        <v>0</v>
      </c>
      <c r="AF3178" s="122">
        <v>0</v>
      </c>
      <c r="AG3178" s="122">
        <v>0</v>
      </c>
      <c r="AH3178" s="122">
        <v>0</v>
      </c>
      <c r="AI3178" s="122">
        <v>0</v>
      </c>
      <c r="AJ3178" s="122">
        <v>0</v>
      </c>
      <c r="AK3178" s="122">
        <v>0</v>
      </c>
      <c r="AL3178" s="122">
        <v>0</v>
      </c>
    </row>
    <row r="3179" spans="1:38" hidden="1" x14ac:dyDescent="0.25">
      <c r="A3179" s="122" t="s">
        <v>2054</v>
      </c>
      <c r="B3179" s="122">
        <v>1</v>
      </c>
      <c r="C3179" s="122" t="s">
        <v>2241</v>
      </c>
      <c r="D3179" s="122" t="s">
        <v>2157</v>
      </c>
      <c r="E3179" s="122">
        <v>58</v>
      </c>
      <c r="F3179" s="122">
        <v>2.3036154896E-2</v>
      </c>
      <c r="G3179" s="122">
        <v>2.1127142384E-2</v>
      </c>
      <c r="H3179" s="122">
        <v>2.4273411806000001E-2</v>
      </c>
      <c r="I3179" s="122">
        <v>3.9240493192000001E-2</v>
      </c>
      <c r="J3179" s="122">
        <v>2.3804919975500001E-2</v>
      </c>
      <c r="K3179" s="122">
        <v>2.0741161483500001E-2</v>
      </c>
      <c r="L3179" s="122">
        <v>2.1276104979E-2</v>
      </c>
      <c r="M3179" s="122">
        <v>1.8878413492999999E-2</v>
      </c>
      <c r="N3179" s="122">
        <v>2.3011848513000002E-2</v>
      </c>
      <c r="O3179" s="122">
        <v>2.47661380985E-2</v>
      </c>
      <c r="P3179" s="122">
        <v>2.6046428729499999E-2</v>
      </c>
      <c r="Q3179" s="122">
        <v>2.4178327579999999E-2</v>
      </c>
      <c r="R3179" s="122">
        <v>2.2331082592999998E-2</v>
      </c>
      <c r="S3179" s="122">
        <v>2.0396064200000001E-2</v>
      </c>
      <c r="T3179" s="122">
        <v>2.24227493525E-2</v>
      </c>
      <c r="U3179" s="122">
        <v>2.2870615517500002E-2</v>
      </c>
      <c r="V3179" s="122">
        <v>2.5701931617999999E-2</v>
      </c>
      <c r="W3179" s="122">
        <v>2.1325065000999999E-2</v>
      </c>
      <c r="X3179" s="122">
        <v>2.52452235425E-2</v>
      </c>
      <c r="Y3179" s="122">
        <v>2.4925571824000001E-2</v>
      </c>
      <c r="Z3179" s="122">
        <v>2.3488549937499999E-2</v>
      </c>
      <c r="AA3179" s="122">
        <v>2.32604065615E-2</v>
      </c>
      <c r="AB3179" s="122">
        <v>2.3398665886000002E-2</v>
      </c>
      <c r="AC3179" s="122">
        <v>2.13588724025E-2</v>
      </c>
      <c r="AD3179" s="122">
        <v>2.21410315095E-2</v>
      </c>
      <c r="AE3179" s="122">
        <v>2.5317275346499999E-2</v>
      </c>
      <c r="AF3179" s="122">
        <v>2.1966686154499999E-2</v>
      </c>
      <c r="AG3179" s="122">
        <v>2.34926056035E-2</v>
      </c>
      <c r="AH3179" s="122">
        <v>2.2131413414E-2</v>
      </c>
      <c r="AI3179" s="122">
        <v>2.1762330450499998E-2</v>
      </c>
      <c r="AJ3179" s="122">
        <v>2.0351391189E-2</v>
      </c>
      <c r="AK3179" s="122">
        <v>2.1013438410000002E-2</v>
      </c>
      <c r="AL3179" s="122">
        <v>0</v>
      </c>
    </row>
    <row r="3180" spans="1:38" hidden="1" x14ac:dyDescent="0.25">
      <c r="A3180" s="122" t="s">
        <v>2054</v>
      </c>
      <c r="B3180" s="122">
        <v>1</v>
      </c>
      <c r="C3180" s="122" t="s">
        <v>2241</v>
      </c>
      <c r="D3180" s="122" t="s">
        <v>2158</v>
      </c>
      <c r="E3180" s="122">
        <v>58</v>
      </c>
      <c r="F3180" s="122">
        <v>1.3258070867559999</v>
      </c>
      <c r="G3180" s="122">
        <v>1.3370558279825</v>
      </c>
      <c r="H3180" s="122">
        <v>1.326022535201</v>
      </c>
      <c r="I3180" s="122">
        <v>1.2296153346755001</v>
      </c>
      <c r="J3180" s="122">
        <v>1.450367685802</v>
      </c>
      <c r="K3180" s="122">
        <v>1.354836190841</v>
      </c>
      <c r="L3180" s="122">
        <v>1.3476721458609999</v>
      </c>
      <c r="M3180" s="122">
        <v>1.361908108041</v>
      </c>
      <c r="N3180" s="122">
        <v>1.2674527238344999</v>
      </c>
      <c r="O3180" s="122">
        <v>1.4098206281035</v>
      </c>
      <c r="P3180" s="122">
        <v>1.3343715608590001</v>
      </c>
      <c r="Q3180" s="122">
        <v>1.282572694665</v>
      </c>
      <c r="R3180" s="122">
        <v>1.4169518885820001</v>
      </c>
      <c r="S3180" s="122">
        <v>1.364457207436</v>
      </c>
      <c r="T3180" s="122">
        <v>1.3456404435695</v>
      </c>
      <c r="U3180" s="122">
        <v>1.2639946087989999</v>
      </c>
      <c r="V3180" s="122">
        <v>1.2278071931415</v>
      </c>
      <c r="W3180" s="122">
        <v>1.1928998011805001</v>
      </c>
      <c r="X3180" s="122">
        <v>1.2723897134519999</v>
      </c>
      <c r="Y3180" s="122">
        <v>1.1587312354999999</v>
      </c>
      <c r="Z3180" s="122">
        <v>1.1526407213934999</v>
      </c>
      <c r="AA3180" s="122">
        <v>1.191885411788</v>
      </c>
      <c r="AB3180" s="122">
        <v>1.1899735447224999</v>
      </c>
      <c r="AC3180" s="122">
        <v>1.2223442388645001</v>
      </c>
      <c r="AD3180" s="122">
        <v>1.1629945460660001</v>
      </c>
      <c r="AE3180" s="122">
        <v>1.218226184206</v>
      </c>
      <c r="AF3180" s="122">
        <v>1.1583400680195</v>
      </c>
      <c r="AG3180" s="122">
        <v>1.2242562140235</v>
      </c>
      <c r="AH3180" s="122">
        <v>1.2453504440700001</v>
      </c>
      <c r="AI3180" s="122">
        <v>1.1760829302510001</v>
      </c>
      <c r="AJ3180" s="122">
        <v>1.2454457978805</v>
      </c>
      <c r="AK3180" s="122">
        <v>1.1601809688005</v>
      </c>
      <c r="AL3180" s="122">
        <v>0</v>
      </c>
    </row>
    <row r="3181" spans="1:38" hidden="1" x14ac:dyDescent="0.25">
      <c r="A3181" s="122" t="s">
        <v>2054</v>
      </c>
      <c r="B3181" s="122">
        <v>1</v>
      </c>
      <c r="C3181" s="122" t="s">
        <v>2241</v>
      </c>
      <c r="D3181" s="122" t="s">
        <v>2159</v>
      </c>
      <c r="E3181" s="122">
        <v>58</v>
      </c>
      <c r="F3181" s="122">
        <v>10.095771960836</v>
      </c>
      <c r="G3181" s="122">
        <v>10.123026117817</v>
      </c>
      <c r="H3181" s="122">
        <v>10.991486509654001</v>
      </c>
      <c r="I3181" s="122">
        <v>11.760159448813001</v>
      </c>
      <c r="J3181" s="122">
        <v>11.466792123397999</v>
      </c>
      <c r="K3181" s="122">
        <v>11.228426247026499</v>
      </c>
      <c r="L3181" s="122">
        <v>11.531931948218499</v>
      </c>
      <c r="M3181" s="122">
        <v>10.885005789955001</v>
      </c>
      <c r="N3181" s="122">
        <v>11.575067473235</v>
      </c>
      <c r="O3181" s="122">
        <v>11.134608158404999</v>
      </c>
      <c r="P3181" s="122">
        <v>10.160647529379</v>
      </c>
      <c r="Q3181" s="122">
        <v>12.465400944269501</v>
      </c>
      <c r="R3181" s="122">
        <v>11.146242693335999</v>
      </c>
      <c r="S3181" s="122">
        <v>11.6944942571995</v>
      </c>
      <c r="T3181" s="122">
        <v>13.5070522193485</v>
      </c>
      <c r="U3181" s="122">
        <v>12.735675303638001</v>
      </c>
      <c r="V3181" s="122">
        <v>13.544502505597</v>
      </c>
      <c r="W3181" s="122">
        <v>13.540027827692001</v>
      </c>
      <c r="X3181" s="122">
        <v>12.881026308031</v>
      </c>
      <c r="Y3181" s="122">
        <v>14.284569663145501</v>
      </c>
      <c r="Z3181" s="122">
        <v>13.278378731995501</v>
      </c>
      <c r="AA3181" s="122">
        <v>13.9613493113335</v>
      </c>
      <c r="AB3181" s="122">
        <v>12.286949691750999</v>
      </c>
      <c r="AC3181" s="122">
        <v>14.651744084853</v>
      </c>
      <c r="AD3181" s="122">
        <v>15.815679993917</v>
      </c>
      <c r="AE3181" s="122">
        <v>14.425577233719</v>
      </c>
      <c r="AF3181" s="122">
        <v>13.745646823129499</v>
      </c>
      <c r="AG3181" s="122">
        <v>15.6248135052845</v>
      </c>
      <c r="AH3181" s="122">
        <v>16.945956938395501</v>
      </c>
      <c r="AI3181" s="122">
        <v>15.5624872196755</v>
      </c>
      <c r="AJ3181" s="122">
        <v>14.3510184381615</v>
      </c>
      <c r="AK3181" s="122">
        <v>14.870500973339</v>
      </c>
      <c r="AL3181" s="122">
        <v>0</v>
      </c>
    </row>
    <row r="3182" spans="1:38" hidden="1" x14ac:dyDescent="0.25">
      <c r="A3182" s="122" t="s">
        <v>2054</v>
      </c>
      <c r="B3182" s="122">
        <v>1</v>
      </c>
      <c r="C3182" s="122" t="s">
        <v>2241</v>
      </c>
      <c r="D3182" s="122" t="s">
        <v>2160</v>
      </c>
      <c r="E3182" s="122">
        <v>58</v>
      </c>
      <c r="F3182" s="122">
        <v>3.4505262019595002</v>
      </c>
      <c r="G3182" s="122">
        <v>3.3859557749804998</v>
      </c>
      <c r="H3182" s="122">
        <v>3.4586165873789998</v>
      </c>
      <c r="I3182" s="122">
        <v>3.3532598777940001</v>
      </c>
      <c r="J3182" s="122">
        <v>3.6182473502899999</v>
      </c>
      <c r="K3182" s="122">
        <v>3.4847619593174999</v>
      </c>
      <c r="L3182" s="122">
        <v>3.5804795479845</v>
      </c>
      <c r="M3182" s="122">
        <v>3.4683882749179999</v>
      </c>
      <c r="N3182" s="122">
        <v>3.4969179754524999</v>
      </c>
      <c r="O3182" s="122">
        <v>3.2728299949670001</v>
      </c>
      <c r="P3182" s="122">
        <v>3.2769762499714998</v>
      </c>
      <c r="Q3182" s="122">
        <v>3.6349552017829998</v>
      </c>
      <c r="R3182" s="122">
        <v>3.4291111306889999</v>
      </c>
      <c r="S3182" s="122">
        <v>3.5184986945394998</v>
      </c>
      <c r="T3182" s="122">
        <v>3.6195717902390001</v>
      </c>
      <c r="U3182" s="122">
        <v>3.2999397256759999</v>
      </c>
      <c r="V3182" s="122">
        <v>3.3849844873079999</v>
      </c>
      <c r="W3182" s="122">
        <v>3.1028082751329999</v>
      </c>
      <c r="X3182" s="122">
        <v>3.2674115919069999</v>
      </c>
      <c r="Y3182" s="122">
        <v>3.5951000032225</v>
      </c>
      <c r="Z3182" s="122">
        <v>3.1631265533459998</v>
      </c>
      <c r="AA3182" s="122">
        <v>3.3413248134384999</v>
      </c>
      <c r="AB3182" s="122">
        <v>3.457363761666</v>
      </c>
      <c r="AC3182" s="122">
        <v>4.0508343881890001</v>
      </c>
      <c r="AD3182" s="122">
        <v>4.5688587162934997</v>
      </c>
      <c r="AE3182" s="122">
        <v>3.5685729490810001</v>
      </c>
      <c r="AF3182" s="122">
        <v>3.5641270290554998</v>
      </c>
      <c r="AG3182" s="122">
        <v>3.9144624505844998</v>
      </c>
      <c r="AH3182" s="122">
        <v>4.1056822774704997</v>
      </c>
      <c r="AI3182" s="122">
        <v>3.5821008673539998</v>
      </c>
      <c r="AJ3182" s="122">
        <v>3.6816442959479998</v>
      </c>
      <c r="AK3182" s="122">
        <v>3.6144259617799999</v>
      </c>
      <c r="AL3182" s="122">
        <v>0</v>
      </c>
    </row>
    <row r="3183" spans="1:38" hidden="1" x14ac:dyDescent="0.25">
      <c r="A3183" s="122" t="s">
        <v>2054</v>
      </c>
      <c r="B3183" s="122">
        <v>1</v>
      </c>
      <c r="C3183" s="122" t="s">
        <v>2241</v>
      </c>
      <c r="D3183" s="122" t="s">
        <v>2161</v>
      </c>
      <c r="E3183" s="122">
        <v>58</v>
      </c>
      <c r="F3183" s="122">
        <v>27.55082281892</v>
      </c>
      <c r="G3183" s="122">
        <v>28.946209501885999</v>
      </c>
      <c r="H3183" s="122">
        <v>26.6175675224465</v>
      </c>
      <c r="I3183" s="122">
        <v>26.381768935122999</v>
      </c>
      <c r="J3183" s="122">
        <v>28.135809624275499</v>
      </c>
      <c r="K3183" s="122">
        <v>27.340435712323</v>
      </c>
      <c r="L3183" s="122">
        <v>28.1880306710855</v>
      </c>
      <c r="M3183" s="122">
        <v>27.596340235486501</v>
      </c>
      <c r="N3183" s="122">
        <v>27.7207552466595</v>
      </c>
      <c r="O3183" s="122">
        <v>26.654416188814501</v>
      </c>
      <c r="P3183" s="122">
        <v>27.973023378078</v>
      </c>
      <c r="Q3183" s="122">
        <v>27.0725672826545</v>
      </c>
      <c r="R3183" s="122">
        <v>28.236435780832998</v>
      </c>
      <c r="S3183" s="122">
        <v>26.753235762064499</v>
      </c>
      <c r="T3183" s="122">
        <v>29.913696034764499</v>
      </c>
      <c r="U3183" s="122">
        <v>25.8573942223315</v>
      </c>
      <c r="V3183" s="122">
        <v>25.711425783016999</v>
      </c>
      <c r="W3183" s="122">
        <v>27.653192986773</v>
      </c>
      <c r="X3183" s="122">
        <v>24.973948838527001</v>
      </c>
      <c r="Y3183" s="122">
        <v>26.656013097232002</v>
      </c>
      <c r="Z3183" s="122">
        <v>27.019765595086501</v>
      </c>
      <c r="AA3183" s="122">
        <v>22.3229550381505</v>
      </c>
      <c r="AB3183" s="122">
        <v>25.675995042185001</v>
      </c>
      <c r="AC3183" s="122">
        <v>26.033373948613502</v>
      </c>
      <c r="AD3183" s="122">
        <v>26.500452734824499</v>
      </c>
      <c r="AE3183" s="122">
        <v>27.379957261202499</v>
      </c>
      <c r="AF3183" s="122">
        <v>26.534366513075</v>
      </c>
      <c r="AG3183" s="122">
        <v>26.264468761000501</v>
      </c>
      <c r="AH3183" s="122">
        <v>27.098091842696999</v>
      </c>
      <c r="AI3183" s="122">
        <v>25.212115325056001</v>
      </c>
      <c r="AJ3183" s="122">
        <v>24.297981941539</v>
      </c>
      <c r="AK3183" s="122">
        <v>24.563741524686499</v>
      </c>
      <c r="AL3183" s="122">
        <v>0</v>
      </c>
    </row>
    <row r="3184" spans="1:38" hidden="1" x14ac:dyDescent="0.25">
      <c r="A3184" s="122" t="s">
        <v>2054</v>
      </c>
      <c r="B3184" s="122">
        <v>1</v>
      </c>
      <c r="C3184" s="122" t="s">
        <v>2241</v>
      </c>
      <c r="D3184" s="122" t="s">
        <v>2179</v>
      </c>
      <c r="E3184" s="122">
        <v>58</v>
      </c>
      <c r="F3184" s="122">
        <v>0</v>
      </c>
      <c r="G3184" s="122">
        <v>0</v>
      </c>
      <c r="H3184" s="122">
        <v>0</v>
      </c>
      <c r="I3184" s="122">
        <v>0</v>
      </c>
      <c r="J3184" s="122">
        <v>0</v>
      </c>
      <c r="K3184" s="122">
        <v>0</v>
      </c>
      <c r="L3184" s="122">
        <v>0</v>
      </c>
      <c r="M3184" s="122">
        <v>0</v>
      </c>
      <c r="N3184" s="122">
        <v>0</v>
      </c>
      <c r="O3184" s="122">
        <v>0</v>
      </c>
      <c r="P3184" s="122">
        <v>0</v>
      </c>
      <c r="Q3184" s="122">
        <v>0</v>
      </c>
      <c r="R3184" s="122">
        <v>0</v>
      </c>
      <c r="S3184" s="122">
        <v>0</v>
      </c>
      <c r="T3184" s="122">
        <v>0</v>
      </c>
      <c r="U3184" s="122">
        <v>0</v>
      </c>
      <c r="V3184" s="122">
        <v>0</v>
      </c>
      <c r="W3184" s="122">
        <v>0</v>
      </c>
      <c r="X3184" s="122">
        <v>0</v>
      </c>
      <c r="Y3184" s="122">
        <v>0</v>
      </c>
      <c r="Z3184" s="122">
        <v>0</v>
      </c>
      <c r="AA3184" s="122">
        <v>0</v>
      </c>
      <c r="AB3184" s="122">
        <v>0</v>
      </c>
      <c r="AC3184" s="122">
        <v>0</v>
      </c>
      <c r="AD3184" s="122">
        <v>0</v>
      </c>
      <c r="AE3184" s="122">
        <v>0</v>
      </c>
      <c r="AF3184" s="122">
        <v>0</v>
      </c>
      <c r="AG3184" s="122">
        <v>0</v>
      </c>
      <c r="AH3184" s="122">
        <v>0</v>
      </c>
      <c r="AI3184" s="122">
        <v>0</v>
      </c>
      <c r="AJ3184" s="122">
        <v>0</v>
      </c>
      <c r="AK3184" s="122">
        <v>0</v>
      </c>
      <c r="AL3184" s="122">
        <v>0</v>
      </c>
    </row>
    <row r="3185" spans="1:38" hidden="1" x14ac:dyDescent="0.25">
      <c r="A3185" s="122" t="s">
        <v>2054</v>
      </c>
      <c r="B3185" s="122">
        <v>1</v>
      </c>
      <c r="C3185" s="122" t="s">
        <v>2241</v>
      </c>
      <c r="D3185" s="122" t="s">
        <v>2162</v>
      </c>
      <c r="E3185" s="122">
        <v>58</v>
      </c>
      <c r="F3185" s="122">
        <v>2.0629079975975002</v>
      </c>
      <c r="G3185" s="122">
        <v>2.0628308152344998</v>
      </c>
      <c r="H3185" s="122">
        <v>2.0300987890609998</v>
      </c>
      <c r="I3185" s="122">
        <v>2.2659365936019999</v>
      </c>
      <c r="J3185" s="122">
        <v>2.0430460286545</v>
      </c>
      <c r="K3185" s="122">
        <v>2.2021255852585</v>
      </c>
      <c r="L3185" s="122">
        <v>2.1186555523920001</v>
      </c>
      <c r="M3185" s="122">
        <v>2.4613489769550001</v>
      </c>
      <c r="N3185" s="122">
        <v>2.5301337278455001</v>
      </c>
      <c r="O3185" s="122">
        <v>2.1491537171020001</v>
      </c>
      <c r="P3185" s="122">
        <v>2.2340942596929998</v>
      </c>
      <c r="Q3185" s="122">
        <v>2.0791046741870001</v>
      </c>
      <c r="R3185" s="122">
        <v>2.0676418890420001</v>
      </c>
      <c r="S3185" s="122">
        <v>2.1237146490010002</v>
      </c>
      <c r="T3185" s="122">
        <v>2.2057588633595002</v>
      </c>
      <c r="U3185" s="122">
        <v>2.3301822427290002</v>
      </c>
      <c r="V3185" s="122">
        <v>2.1440577419800002</v>
      </c>
      <c r="W3185" s="122">
        <v>2.1030128093039999</v>
      </c>
      <c r="X3185" s="122">
        <v>2.1118565994754999</v>
      </c>
      <c r="Y3185" s="122">
        <v>2.1493638553975001</v>
      </c>
      <c r="Z3185" s="122">
        <v>2.2666387321695001</v>
      </c>
      <c r="AA3185" s="122">
        <v>2.2678959426519998</v>
      </c>
      <c r="AB3185" s="122">
        <v>2.1626652571560001</v>
      </c>
      <c r="AC3185" s="122">
        <v>2.3447788834505001</v>
      </c>
      <c r="AD3185" s="122">
        <v>2.3982814025794998</v>
      </c>
      <c r="AE3185" s="122">
        <v>2.4194667402090002</v>
      </c>
      <c r="AF3185" s="122">
        <v>2.2975772831280001</v>
      </c>
      <c r="AG3185" s="122">
        <v>2.2262964630525</v>
      </c>
      <c r="AH3185" s="122">
        <v>2.1247698128304999</v>
      </c>
      <c r="AI3185" s="122">
        <v>2.328260140277</v>
      </c>
      <c r="AJ3185" s="122">
        <v>2.057431429767</v>
      </c>
      <c r="AK3185" s="122">
        <v>2.0851627687765002</v>
      </c>
      <c r="AL3185" s="122">
        <v>0</v>
      </c>
    </row>
    <row r="3186" spans="1:38" hidden="1" x14ac:dyDescent="0.25">
      <c r="A3186" s="122" t="s">
        <v>2054</v>
      </c>
      <c r="B3186" s="122">
        <v>1</v>
      </c>
      <c r="C3186" s="122" t="s">
        <v>2241</v>
      </c>
      <c r="D3186" s="122" t="s">
        <v>2163</v>
      </c>
      <c r="E3186" s="122">
        <v>58</v>
      </c>
      <c r="F3186" s="122">
        <v>2.2087782734919998</v>
      </c>
      <c r="G3186" s="122">
        <v>2.1720944604439998</v>
      </c>
      <c r="H3186" s="122">
        <v>2.4248746567685</v>
      </c>
      <c r="I3186" s="122">
        <v>2.2423212416679998</v>
      </c>
      <c r="J3186" s="122">
        <v>2.3555957978755</v>
      </c>
      <c r="K3186" s="122">
        <v>2.301799074342</v>
      </c>
      <c r="L3186" s="122">
        <v>2.4274640147515001</v>
      </c>
      <c r="M3186" s="122">
        <v>2.1076487527735002</v>
      </c>
      <c r="N3186" s="122">
        <v>2.1699583634164998</v>
      </c>
      <c r="O3186" s="122">
        <v>2.3837527344109999</v>
      </c>
      <c r="P3186" s="122">
        <v>2.4019250299110002</v>
      </c>
      <c r="Q3186" s="122">
        <v>2.3299375350774998</v>
      </c>
      <c r="R3186" s="122">
        <v>2.4201501571095001</v>
      </c>
      <c r="S3186" s="122">
        <v>2.483437877744</v>
      </c>
      <c r="T3186" s="122">
        <v>2.3218397758474998</v>
      </c>
      <c r="U3186" s="122">
        <v>2.1591322464424998</v>
      </c>
      <c r="V3186" s="122">
        <v>2.1691657678145</v>
      </c>
      <c r="W3186" s="122">
        <v>2.0249810344105001</v>
      </c>
      <c r="X3186" s="122">
        <v>2.2211901811265</v>
      </c>
      <c r="Y3186" s="122">
        <v>2.3114422717285001</v>
      </c>
      <c r="Z3186" s="122">
        <v>2.1337442595295002</v>
      </c>
      <c r="AA3186" s="122">
        <v>2.4115990007139998</v>
      </c>
      <c r="AB3186" s="122">
        <v>2.1723457389030001</v>
      </c>
      <c r="AC3186" s="122">
        <v>2.2358367326900002</v>
      </c>
      <c r="AD3186" s="122">
        <v>2.239334066639</v>
      </c>
      <c r="AE3186" s="122">
        <v>2.3756255884035</v>
      </c>
      <c r="AF3186" s="122">
        <v>2.1898004939560001</v>
      </c>
      <c r="AG3186" s="122">
        <v>2.1577774841334998</v>
      </c>
      <c r="AH3186" s="122">
        <v>2.548222901246</v>
      </c>
      <c r="AI3186" s="122">
        <v>2.0894663831394999</v>
      </c>
      <c r="AJ3186" s="122">
        <v>2.2617876744730001</v>
      </c>
      <c r="AK3186" s="122">
        <v>2.1965080040910001</v>
      </c>
      <c r="AL3186" s="122">
        <v>0</v>
      </c>
    </row>
    <row r="3187" spans="1:38" hidden="1" x14ac:dyDescent="0.25">
      <c r="A3187" s="122" t="s">
        <v>2054</v>
      </c>
      <c r="B3187" s="122">
        <v>1</v>
      </c>
      <c r="C3187" s="122" t="s">
        <v>2241</v>
      </c>
      <c r="D3187" s="122" t="s">
        <v>2180</v>
      </c>
      <c r="E3187" s="122">
        <v>58</v>
      </c>
      <c r="F3187" s="122">
        <v>0</v>
      </c>
      <c r="G3187" s="122">
        <v>0</v>
      </c>
      <c r="H3187" s="122">
        <v>0</v>
      </c>
      <c r="I3187" s="122">
        <v>0</v>
      </c>
      <c r="J3187" s="122">
        <v>0</v>
      </c>
      <c r="K3187" s="122">
        <v>0</v>
      </c>
      <c r="L3187" s="122">
        <v>0</v>
      </c>
      <c r="M3187" s="122">
        <v>0</v>
      </c>
      <c r="N3187" s="122">
        <v>0</v>
      </c>
      <c r="O3187" s="122">
        <v>0</v>
      </c>
      <c r="P3187" s="122">
        <v>0</v>
      </c>
      <c r="Q3187" s="122">
        <v>0</v>
      </c>
      <c r="R3187" s="122">
        <v>0</v>
      </c>
      <c r="S3187" s="122">
        <v>0</v>
      </c>
      <c r="T3187" s="122">
        <v>0</v>
      </c>
      <c r="U3187" s="122">
        <v>0</v>
      </c>
      <c r="V3187" s="122">
        <v>0</v>
      </c>
      <c r="W3187" s="122">
        <v>0</v>
      </c>
      <c r="X3187" s="122">
        <v>0</v>
      </c>
      <c r="Y3187" s="122">
        <v>0</v>
      </c>
      <c r="Z3187" s="122">
        <v>0</v>
      </c>
      <c r="AA3187" s="122">
        <v>0</v>
      </c>
      <c r="AB3187" s="122">
        <v>0</v>
      </c>
      <c r="AC3187" s="122">
        <v>0</v>
      </c>
      <c r="AD3187" s="122">
        <v>0</v>
      </c>
      <c r="AE3187" s="122">
        <v>0</v>
      </c>
      <c r="AF3187" s="122">
        <v>0</v>
      </c>
      <c r="AG3187" s="122">
        <v>0</v>
      </c>
      <c r="AH3187" s="122">
        <v>0</v>
      </c>
      <c r="AI3187" s="122">
        <v>0</v>
      </c>
      <c r="AJ3187" s="122">
        <v>0</v>
      </c>
      <c r="AK3187" s="122">
        <v>0</v>
      </c>
      <c r="AL3187" s="122">
        <v>0</v>
      </c>
    </row>
    <row r="3188" spans="1:38" hidden="1" x14ac:dyDescent="0.25">
      <c r="A3188" s="122" t="s">
        <v>2054</v>
      </c>
      <c r="B3188" s="122">
        <v>1</v>
      </c>
      <c r="C3188" s="122" t="s">
        <v>2241</v>
      </c>
      <c r="D3188" s="122" t="s">
        <v>2164</v>
      </c>
      <c r="E3188" s="122">
        <v>58</v>
      </c>
      <c r="F3188" s="122">
        <v>0.41448204344200001</v>
      </c>
      <c r="G3188" s="122">
        <v>0.40006916715599999</v>
      </c>
      <c r="H3188" s="122">
        <v>0.39761622783400002</v>
      </c>
      <c r="I3188" s="122">
        <v>0.40753670463149999</v>
      </c>
      <c r="J3188" s="122">
        <v>0.41835950322249998</v>
      </c>
      <c r="K3188" s="122">
        <v>0.4024985455665</v>
      </c>
      <c r="L3188" s="122">
        <v>0.41581652731500002</v>
      </c>
      <c r="M3188" s="122">
        <v>0.40007577996600002</v>
      </c>
      <c r="N3188" s="122">
        <v>0.452646129053</v>
      </c>
      <c r="O3188" s="122">
        <v>0.42981406313850001</v>
      </c>
      <c r="P3188" s="122">
        <v>0.42412782738749999</v>
      </c>
      <c r="Q3188" s="122">
        <v>0.42697761764499997</v>
      </c>
      <c r="R3188" s="122">
        <v>0.43340424201049998</v>
      </c>
      <c r="S3188" s="122">
        <v>0.42316307429700001</v>
      </c>
      <c r="T3188" s="122">
        <v>0.43199590902399998</v>
      </c>
      <c r="U3188" s="122">
        <v>0.43212525207899999</v>
      </c>
      <c r="V3188" s="122">
        <v>0.422501525223</v>
      </c>
      <c r="W3188" s="122">
        <v>0.40334056197250001</v>
      </c>
      <c r="X3188" s="122">
        <v>0.40366015128350002</v>
      </c>
      <c r="Y3188" s="122">
        <v>0.41984241555649998</v>
      </c>
      <c r="Z3188" s="122">
        <v>0.43102607903700002</v>
      </c>
      <c r="AA3188" s="122">
        <v>0.42700820113600002</v>
      </c>
      <c r="AB3188" s="122">
        <v>0.42136717446450001</v>
      </c>
      <c r="AC3188" s="122">
        <v>0.44167436940400001</v>
      </c>
      <c r="AD3188" s="122">
        <v>0.4537598014375</v>
      </c>
      <c r="AE3188" s="122">
        <v>0.47980697301500003</v>
      </c>
      <c r="AF3188" s="122">
        <v>0.46711966585300002</v>
      </c>
      <c r="AG3188" s="122">
        <v>0.46888362497050001</v>
      </c>
      <c r="AH3188" s="122">
        <v>0.44374600239899997</v>
      </c>
      <c r="AI3188" s="122">
        <v>0.44446247319999999</v>
      </c>
      <c r="AJ3188" s="122">
        <v>0.4226837180495</v>
      </c>
      <c r="AK3188" s="122">
        <v>0.41958106574600001</v>
      </c>
      <c r="AL3188" s="122">
        <v>0</v>
      </c>
    </row>
    <row r="3189" spans="1:38" hidden="1" x14ac:dyDescent="0.25">
      <c r="A3189" s="122" t="s">
        <v>2054</v>
      </c>
      <c r="B3189" s="122">
        <v>1</v>
      </c>
      <c r="C3189" s="122" t="s">
        <v>2241</v>
      </c>
      <c r="D3189" s="122" t="s">
        <v>2165</v>
      </c>
      <c r="E3189" s="122">
        <v>58</v>
      </c>
      <c r="F3189" s="122">
        <v>4.3124070455629999</v>
      </c>
      <c r="G3189" s="122">
        <v>3.7815820756265</v>
      </c>
      <c r="H3189" s="122">
        <v>3.9982307941894999</v>
      </c>
      <c r="I3189" s="122">
        <v>4.632473349673</v>
      </c>
      <c r="J3189" s="122">
        <v>4.4502897543950004</v>
      </c>
      <c r="K3189" s="122">
        <v>4.1771392107159997</v>
      </c>
      <c r="L3189" s="122">
        <v>4.1425929760985003</v>
      </c>
      <c r="M3189" s="122">
        <v>4.3107286579929998</v>
      </c>
      <c r="N3189" s="122">
        <v>4.2084545863744998</v>
      </c>
      <c r="O3189" s="122">
        <v>4.0331337745365001</v>
      </c>
      <c r="P3189" s="122">
        <v>3.9426826041949998</v>
      </c>
      <c r="Q3189" s="122">
        <v>4.2752580230805002</v>
      </c>
      <c r="R3189" s="122">
        <v>4.0472695330084996</v>
      </c>
      <c r="S3189" s="122">
        <v>4.4203975899624997</v>
      </c>
      <c r="T3189" s="122">
        <v>4.3436702377394996</v>
      </c>
      <c r="U3189" s="122">
        <v>4.3790079476450003</v>
      </c>
      <c r="V3189" s="122">
        <v>4.2801701238185004</v>
      </c>
      <c r="W3189" s="122">
        <v>4.3078469524075</v>
      </c>
      <c r="X3189" s="122">
        <v>4.1004287901645</v>
      </c>
      <c r="Y3189" s="122">
        <v>4.7647315375439998</v>
      </c>
      <c r="Z3189" s="122">
        <v>4.5553379596985</v>
      </c>
      <c r="AA3189" s="122">
        <v>4.3996080765260004</v>
      </c>
      <c r="AB3189" s="122">
        <v>4.4281550750680001</v>
      </c>
      <c r="AC3189" s="122">
        <v>4.3746447516359996</v>
      </c>
      <c r="AD3189" s="122">
        <v>4.9832796256135001</v>
      </c>
      <c r="AE3189" s="122">
        <v>3.6439921643405002</v>
      </c>
      <c r="AF3189" s="122">
        <v>3.9797250932854999</v>
      </c>
      <c r="AG3189" s="122">
        <v>4.0708540102165003</v>
      </c>
      <c r="AH3189" s="122">
        <v>4.4015222205244999</v>
      </c>
      <c r="AI3189" s="122">
        <v>4.4064565201799999</v>
      </c>
      <c r="AJ3189" s="122">
        <v>4.7159869357664999</v>
      </c>
      <c r="AK3189" s="122">
        <v>4.324822367696</v>
      </c>
      <c r="AL3189" s="122">
        <v>0</v>
      </c>
    </row>
    <row r="3190" spans="1:38" hidden="1" x14ac:dyDescent="0.25">
      <c r="A3190" s="122" t="s">
        <v>2054</v>
      </c>
      <c r="B3190" s="122">
        <v>1</v>
      </c>
      <c r="C3190" s="122" t="s">
        <v>2241</v>
      </c>
      <c r="D3190" s="122" t="s">
        <v>2166</v>
      </c>
      <c r="E3190" s="122">
        <v>58</v>
      </c>
      <c r="F3190" s="122">
        <v>8.3781810819405003</v>
      </c>
      <c r="G3190" s="122">
        <v>8.0931978119769994</v>
      </c>
      <c r="H3190" s="122">
        <v>7.5893087949979998</v>
      </c>
      <c r="I3190" s="122">
        <v>7.8649440079859998</v>
      </c>
      <c r="J3190" s="122">
        <v>7.7288207196960004</v>
      </c>
      <c r="K3190" s="122">
        <v>7.8003476458014998</v>
      </c>
      <c r="L3190" s="122">
        <v>7.4474634305284999</v>
      </c>
      <c r="M3190" s="122">
        <v>7.1972043461275002</v>
      </c>
      <c r="N3190" s="122">
        <v>7.7161789758125003</v>
      </c>
      <c r="O3190" s="122">
        <v>7.8449405457115002</v>
      </c>
      <c r="P3190" s="122">
        <v>6.9170635583545002</v>
      </c>
      <c r="Q3190" s="122">
        <v>7.1059520526429996</v>
      </c>
      <c r="R3190" s="122">
        <v>7.2455041471274999</v>
      </c>
      <c r="S3190" s="122">
        <v>7.2512180010725</v>
      </c>
      <c r="T3190" s="122">
        <v>7.1828460631539999</v>
      </c>
      <c r="U3190" s="122">
        <v>7.1160509313359999</v>
      </c>
      <c r="V3190" s="122">
        <v>7.6240224132085004</v>
      </c>
      <c r="W3190" s="122">
        <v>7.5428359499755002</v>
      </c>
      <c r="X3190" s="122">
        <v>7.0215041274295</v>
      </c>
      <c r="Y3190" s="122">
        <v>7.2565397650190002</v>
      </c>
      <c r="Z3190" s="122">
        <v>7.7596048789249998</v>
      </c>
      <c r="AA3190" s="122">
        <v>7.3907328239694996</v>
      </c>
      <c r="AB3190" s="122">
        <v>7.2909478206865002</v>
      </c>
      <c r="AC3190" s="122">
        <v>7.9041210947604998</v>
      </c>
      <c r="AD3190" s="122">
        <v>8.6204497159464992</v>
      </c>
      <c r="AE3190" s="122">
        <v>8.5546439134250001</v>
      </c>
      <c r="AF3190" s="122">
        <v>8.1889191174544997</v>
      </c>
      <c r="AG3190" s="122">
        <v>8.0683768168380006</v>
      </c>
      <c r="AH3190" s="122">
        <v>8.6325959675469992</v>
      </c>
      <c r="AI3190" s="122">
        <v>7.9799756575850003</v>
      </c>
      <c r="AJ3190" s="122">
        <v>7.5888053616719997</v>
      </c>
      <c r="AK3190" s="122">
        <v>7.7076725676880002</v>
      </c>
      <c r="AL3190" s="122">
        <v>0</v>
      </c>
    </row>
    <row r="3191" spans="1:38" hidden="1" x14ac:dyDescent="0.25">
      <c r="A3191" s="122" t="s">
        <v>2054</v>
      </c>
      <c r="B3191" s="122">
        <v>1</v>
      </c>
      <c r="C3191" s="122" t="s">
        <v>2241</v>
      </c>
      <c r="D3191" s="122" t="s">
        <v>2167</v>
      </c>
      <c r="E3191" s="122">
        <v>58</v>
      </c>
      <c r="F3191" s="122">
        <v>0.59525507729549998</v>
      </c>
      <c r="G3191" s="122">
        <v>0.53387164907249995</v>
      </c>
      <c r="H3191" s="122">
        <v>0.59188951846549998</v>
      </c>
      <c r="I3191" s="122">
        <v>0.60679627249550006</v>
      </c>
      <c r="J3191" s="122">
        <v>0.59756470255049998</v>
      </c>
      <c r="K3191" s="122">
        <v>0.58632643539600005</v>
      </c>
      <c r="L3191" s="122">
        <v>0.64092432953400003</v>
      </c>
      <c r="M3191" s="122">
        <v>0.579082956348</v>
      </c>
      <c r="N3191" s="122">
        <v>0.57445801419450004</v>
      </c>
      <c r="O3191" s="122">
        <v>0.624373222467</v>
      </c>
      <c r="P3191" s="122">
        <v>0.64088096522549998</v>
      </c>
      <c r="Q3191" s="122">
        <v>0.62544434594800002</v>
      </c>
      <c r="R3191" s="122">
        <v>0.68005973183500001</v>
      </c>
      <c r="S3191" s="122">
        <v>0.62302812205799996</v>
      </c>
      <c r="T3191" s="122">
        <v>0.63615776046250005</v>
      </c>
      <c r="U3191" s="122">
        <v>0.75288966468950003</v>
      </c>
      <c r="V3191" s="122">
        <v>0.66990362599450004</v>
      </c>
      <c r="W3191" s="122">
        <v>0.67678399520550003</v>
      </c>
      <c r="X3191" s="122">
        <v>0.60585628233</v>
      </c>
      <c r="Y3191" s="122">
        <v>0.62233642014449997</v>
      </c>
      <c r="Z3191" s="122">
        <v>0.60420362329199995</v>
      </c>
      <c r="AA3191" s="122">
        <v>0.66914198310799999</v>
      </c>
      <c r="AB3191" s="122">
        <v>0.59403839427000005</v>
      </c>
      <c r="AC3191" s="122">
        <v>0.65305279600400001</v>
      </c>
      <c r="AD3191" s="122">
        <v>0.618488904728</v>
      </c>
      <c r="AE3191" s="122">
        <v>0.61533981952200001</v>
      </c>
      <c r="AF3191" s="122">
        <v>0.63408674035949997</v>
      </c>
      <c r="AG3191" s="122">
        <v>0.58964811369750003</v>
      </c>
      <c r="AH3191" s="122">
        <v>0.68745636055750003</v>
      </c>
      <c r="AI3191" s="122">
        <v>0.59724360491249995</v>
      </c>
      <c r="AJ3191" s="122">
        <v>0.61410364542850004</v>
      </c>
      <c r="AK3191" s="122">
        <v>0.60537938504400002</v>
      </c>
      <c r="AL3191" s="122">
        <v>0</v>
      </c>
    </row>
    <row r="3192" spans="1:38" hidden="1" x14ac:dyDescent="0.25">
      <c r="A3192" s="122" t="s">
        <v>2054</v>
      </c>
      <c r="B3192" s="122">
        <v>1</v>
      </c>
      <c r="C3192" s="122" t="s">
        <v>2241</v>
      </c>
      <c r="D3192" s="122" t="s">
        <v>2168</v>
      </c>
      <c r="E3192" s="122">
        <v>58</v>
      </c>
      <c r="F3192" s="122">
        <v>4.8040418106949998</v>
      </c>
      <c r="G3192" s="122">
        <v>4.7426386645375</v>
      </c>
      <c r="H3192" s="122">
        <v>4.6469571819085003</v>
      </c>
      <c r="I3192" s="122">
        <v>5.2299274423629996</v>
      </c>
      <c r="J3192" s="122">
        <v>4.9484854365909996</v>
      </c>
      <c r="K3192" s="122">
        <v>5.2997693302729996</v>
      </c>
      <c r="L3192" s="122">
        <v>5.0117751326680002</v>
      </c>
      <c r="M3192" s="122">
        <v>5.7666653412934998</v>
      </c>
      <c r="N3192" s="122">
        <v>5.5242955371244999</v>
      </c>
      <c r="O3192" s="122">
        <v>4.9109431994500001</v>
      </c>
      <c r="P3192" s="122">
        <v>4.6971310864670004</v>
      </c>
      <c r="Q3192" s="122">
        <v>4.944878809964</v>
      </c>
      <c r="R3192" s="122">
        <v>4.910268374777</v>
      </c>
      <c r="S3192" s="122">
        <v>5.0956982349480002</v>
      </c>
      <c r="T3192" s="122">
        <v>5.1257455806510004</v>
      </c>
      <c r="U3192" s="122">
        <v>5.0745844804700004</v>
      </c>
      <c r="V3192" s="122">
        <v>4.8958256366480004</v>
      </c>
      <c r="W3192" s="122">
        <v>5.1425821123014996</v>
      </c>
      <c r="X3192" s="122">
        <v>4.9457792413800004</v>
      </c>
      <c r="Y3192" s="122">
        <v>5.0355970573755</v>
      </c>
      <c r="Z3192" s="122">
        <v>4.9298130725759997</v>
      </c>
      <c r="AA3192" s="122">
        <v>5.3372659340165001</v>
      </c>
      <c r="AB3192" s="122">
        <v>4.8467318719039998</v>
      </c>
      <c r="AC3192" s="122">
        <v>5.7541327907659996</v>
      </c>
      <c r="AD3192" s="122">
        <v>6.1447078193519999</v>
      </c>
      <c r="AE3192" s="122">
        <v>5.5294246728095002</v>
      </c>
      <c r="AF3192" s="122">
        <v>5.2605906137750003</v>
      </c>
      <c r="AG3192" s="122">
        <v>5.6658798613299997</v>
      </c>
      <c r="AH3192" s="122">
        <v>5.5717176452985004</v>
      </c>
      <c r="AI3192" s="122">
        <v>5.7996888020914996</v>
      </c>
      <c r="AJ3192" s="122">
        <v>5.0890047792204998</v>
      </c>
      <c r="AK3192" s="122">
        <v>5.2979170951504999</v>
      </c>
      <c r="AL3192" s="122">
        <v>0</v>
      </c>
    </row>
    <row r="3193" spans="1:38" hidden="1" x14ac:dyDescent="0.25">
      <c r="A3193" s="122" t="s">
        <v>2049</v>
      </c>
      <c r="B3193" s="122">
        <v>1</v>
      </c>
      <c r="C3193" s="122" t="s">
        <v>2242</v>
      </c>
      <c r="D3193" s="122" t="s">
        <v>2120</v>
      </c>
      <c r="E3193" s="122">
        <v>59</v>
      </c>
      <c r="F3193" s="122">
        <v>0.15141437343649999</v>
      </c>
      <c r="G3193" s="122">
        <v>0.15384144086150001</v>
      </c>
      <c r="H3193" s="122">
        <v>0.14791602350399999</v>
      </c>
      <c r="I3193" s="122">
        <v>0.14690656069999999</v>
      </c>
      <c r="J3193" s="122">
        <v>0.16073684593400001</v>
      </c>
      <c r="K3193" s="122">
        <v>0.164151952662</v>
      </c>
      <c r="L3193" s="122">
        <v>0.16979604625799999</v>
      </c>
      <c r="M3193" s="122">
        <v>0.17467177595799999</v>
      </c>
      <c r="N3193" s="122">
        <v>0.18795763904400001</v>
      </c>
      <c r="O3193" s="122">
        <v>0.18269833122500001</v>
      </c>
      <c r="P3193" s="122">
        <v>0.187756515121</v>
      </c>
      <c r="Q3193" s="122">
        <v>0.18651879464650001</v>
      </c>
      <c r="R3193" s="122">
        <v>0.1893192733065</v>
      </c>
      <c r="S3193" s="122">
        <v>0.19452650480950001</v>
      </c>
      <c r="T3193" s="122">
        <v>0.20432318214</v>
      </c>
      <c r="U3193" s="122">
        <v>0.1997252113155</v>
      </c>
      <c r="V3193" s="122">
        <v>0.20257165459650001</v>
      </c>
      <c r="W3193" s="122">
        <v>0.1867132062255</v>
      </c>
      <c r="X3193" s="122">
        <v>0.16347712586900001</v>
      </c>
      <c r="Y3193" s="122">
        <v>0.14832305539499999</v>
      </c>
      <c r="Z3193" s="122">
        <v>0.161441481888</v>
      </c>
      <c r="AA3193" s="122">
        <v>0.154816079459</v>
      </c>
      <c r="AB3193" s="122">
        <v>0.146911430393</v>
      </c>
      <c r="AC3193" s="122">
        <v>0.137205114485</v>
      </c>
      <c r="AD3193" s="122">
        <v>0.13245419361050001</v>
      </c>
      <c r="AE3193" s="122">
        <v>0.1310946855225</v>
      </c>
      <c r="AF3193" s="122">
        <v>0.124602418908</v>
      </c>
      <c r="AG3193" s="122">
        <v>0.1212609748395</v>
      </c>
      <c r="AH3193" s="122">
        <v>0.1231410292645</v>
      </c>
      <c r="AI3193" s="122">
        <v>0.12536678795549999</v>
      </c>
      <c r="AJ3193" s="122">
        <v>0.13379078884449999</v>
      </c>
      <c r="AK3193" s="122">
        <v>0.13970817908700001</v>
      </c>
      <c r="AL3193" s="122">
        <v>0</v>
      </c>
    </row>
    <row r="3194" spans="1:38" hidden="1" x14ac:dyDescent="0.25">
      <c r="A3194" s="122" t="s">
        <v>2049</v>
      </c>
      <c r="B3194" s="122">
        <v>1</v>
      </c>
      <c r="C3194" s="122" t="s">
        <v>2242</v>
      </c>
      <c r="D3194" s="122" t="s">
        <v>2121</v>
      </c>
      <c r="E3194" s="122">
        <v>59</v>
      </c>
      <c r="F3194" s="122">
        <v>1.4455754867785</v>
      </c>
      <c r="G3194" s="122">
        <v>1.5210093724380001</v>
      </c>
      <c r="H3194" s="122">
        <v>1.6324986937645001</v>
      </c>
      <c r="I3194" s="122">
        <v>1.7670787867255</v>
      </c>
      <c r="J3194" s="122">
        <v>1.81877899546</v>
      </c>
      <c r="K3194" s="122">
        <v>1.9323007354524999</v>
      </c>
      <c r="L3194" s="122">
        <v>1.9736285406825</v>
      </c>
      <c r="M3194" s="122">
        <v>1.9544317530624999</v>
      </c>
      <c r="N3194" s="122">
        <v>2.003275270489</v>
      </c>
      <c r="O3194" s="122">
        <v>1.9788686304630001</v>
      </c>
      <c r="P3194" s="122">
        <v>2.0018042789944999</v>
      </c>
      <c r="Q3194" s="122">
        <v>1.8937457488714999</v>
      </c>
      <c r="R3194" s="122">
        <v>1.9063533434240001</v>
      </c>
      <c r="S3194" s="122">
        <v>1.9112853857829999</v>
      </c>
      <c r="T3194" s="122">
        <v>1.8942423194925</v>
      </c>
      <c r="U3194" s="122">
        <v>1.8655180246084999</v>
      </c>
      <c r="V3194" s="122">
        <v>1.8994674438485</v>
      </c>
      <c r="W3194" s="122">
        <v>1.857768270507</v>
      </c>
      <c r="X3194" s="122">
        <v>1.7390354283155001</v>
      </c>
      <c r="Y3194" s="122">
        <v>1.4656359322415</v>
      </c>
      <c r="Z3194" s="122">
        <v>1.639626715943</v>
      </c>
      <c r="AA3194" s="122">
        <v>1.5941283875915</v>
      </c>
      <c r="AB3194" s="122">
        <v>1.433826316637</v>
      </c>
      <c r="AC3194" s="122">
        <v>1.4274478879804999</v>
      </c>
      <c r="AD3194" s="122">
        <v>1.401528907768</v>
      </c>
      <c r="AE3194" s="122">
        <v>1.3068906933569999</v>
      </c>
      <c r="AF3194" s="122">
        <v>1.2032873790884999</v>
      </c>
      <c r="AG3194" s="122">
        <v>1.113394350846</v>
      </c>
      <c r="AH3194" s="122">
        <v>1.1230883350584999</v>
      </c>
      <c r="AI3194" s="122">
        <v>1.0589784778144999</v>
      </c>
      <c r="AJ3194" s="122">
        <v>0.97471736360899996</v>
      </c>
      <c r="AK3194" s="122">
        <v>1.057045029944</v>
      </c>
      <c r="AL3194" s="122">
        <v>0</v>
      </c>
    </row>
    <row r="3195" spans="1:38" hidden="1" x14ac:dyDescent="0.25">
      <c r="A3195" s="122" t="s">
        <v>2049</v>
      </c>
      <c r="B3195" s="122">
        <v>1</v>
      </c>
      <c r="C3195" s="122" t="s">
        <v>2242</v>
      </c>
      <c r="D3195" s="122" t="s">
        <v>2122</v>
      </c>
      <c r="E3195" s="122">
        <v>59</v>
      </c>
      <c r="F3195" s="122">
        <v>0.66893553273799999</v>
      </c>
      <c r="G3195" s="122">
        <v>0.692827211567</v>
      </c>
      <c r="H3195" s="122">
        <v>0.73683888183599999</v>
      </c>
      <c r="I3195" s="122">
        <v>0.75429257673000005</v>
      </c>
      <c r="J3195" s="122">
        <v>0.80684899357450002</v>
      </c>
      <c r="K3195" s="122">
        <v>0.8694618324815</v>
      </c>
      <c r="L3195" s="122">
        <v>0.911480199065</v>
      </c>
      <c r="M3195" s="122">
        <v>0.90154047073300003</v>
      </c>
      <c r="N3195" s="122">
        <v>0.91331458516550001</v>
      </c>
      <c r="O3195" s="122">
        <v>0.91343784988900001</v>
      </c>
      <c r="P3195" s="122">
        <v>0.89639420369900003</v>
      </c>
      <c r="Q3195" s="122">
        <v>0.876659986645</v>
      </c>
      <c r="R3195" s="122">
        <v>0.85700834785750002</v>
      </c>
      <c r="S3195" s="122">
        <v>0.87015727683099997</v>
      </c>
      <c r="T3195" s="122">
        <v>0.87958736365550005</v>
      </c>
      <c r="U3195" s="122">
        <v>0.83055084985600003</v>
      </c>
      <c r="V3195" s="122">
        <v>0.87016748168949998</v>
      </c>
      <c r="W3195" s="122">
        <v>0.83895906283999999</v>
      </c>
      <c r="X3195" s="122">
        <v>0.81209616921649996</v>
      </c>
      <c r="Y3195" s="122">
        <v>0.76792664364149998</v>
      </c>
      <c r="Z3195" s="122">
        <v>0.81066211827150003</v>
      </c>
      <c r="AA3195" s="122">
        <v>0.82409869671549996</v>
      </c>
      <c r="AB3195" s="122">
        <v>0.80020092349600003</v>
      </c>
      <c r="AC3195" s="122">
        <v>0.83670261582399996</v>
      </c>
      <c r="AD3195" s="122">
        <v>0.822526104062</v>
      </c>
      <c r="AE3195" s="122">
        <v>0.68261667454099995</v>
      </c>
      <c r="AF3195" s="122">
        <v>0.72460985027750002</v>
      </c>
      <c r="AG3195" s="122">
        <v>0.72672101226249997</v>
      </c>
      <c r="AH3195" s="122">
        <v>0.79436989874099995</v>
      </c>
      <c r="AI3195" s="122">
        <v>0.70133148519599997</v>
      </c>
      <c r="AJ3195" s="122">
        <v>0.573332286907</v>
      </c>
      <c r="AK3195" s="122">
        <v>0.66307140662099995</v>
      </c>
      <c r="AL3195" s="122">
        <v>0</v>
      </c>
    </row>
    <row r="3196" spans="1:38" hidden="1" x14ac:dyDescent="0.25">
      <c r="A3196" s="122" t="s">
        <v>2049</v>
      </c>
      <c r="B3196" s="122">
        <v>1</v>
      </c>
      <c r="C3196" s="122" t="s">
        <v>2242</v>
      </c>
      <c r="D3196" s="122" t="s">
        <v>2175</v>
      </c>
      <c r="E3196" s="122">
        <v>59</v>
      </c>
      <c r="F3196" s="122">
        <v>1.2836578535E-3</v>
      </c>
      <c r="G3196" s="122">
        <v>1.2850674415E-3</v>
      </c>
      <c r="H3196" s="122">
        <v>1.3139462670000001E-3</v>
      </c>
      <c r="I3196" s="122">
        <v>1.2803275454999999E-3</v>
      </c>
      <c r="J3196" s="122">
        <v>1.2471399525000001E-3</v>
      </c>
      <c r="K3196" s="122">
        <v>1.2151251964999999E-3</v>
      </c>
      <c r="L3196" s="122">
        <v>1.2166388235000001E-3</v>
      </c>
      <c r="M3196" s="122">
        <v>1.249616669E-3</v>
      </c>
      <c r="N3196" s="122">
        <v>1.248593398E-3</v>
      </c>
      <c r="O3196" s="122">
        <v>1.2499840649999999E-3</v>
      </c>
      <c r="P3196" s="122">
        <v>1.226315643E-3</v>
      </c>
      <c r="Q3196" s="122">
        <v>1.224059698E-3</v>
      </c>
      <c r="R3196" s="122">
        <v>1.248256742E-3</v>
      </c>
      <c r="S3196" s="122">
        <v>1.244850167E-3</v>
      </c>
      <c r="T3196" s="122">
        <v>1.2417275660000001E-3</v>
      </c>
      <c r="U3196" s="122">
        <v>1.3149730095000001E-3</v>
      </c>
      <c r="V3196" s="122">
        <v>1.3316296905E-3</v>
      </c>
      <c r="W3196" s="122">
        <v>1.329322203E-3</v>
      </c>
      <c r="X3196" s="122">
        <v>1.3296601045000001E-3</v>
      </c>
      <c r="Y3196" s="122">
        <v>1.3320938114999999E-3</v>
      </c>
      <c r="Z3196" s="122">
        <v>1.3292523755E-3</v>
      </c>
      <c r="AA3196" s="122">
        <v>7.8963438599999997E-4</v>
      </c>
      <c r="AB3196" s="122">
        <v>7.8675608849999997E-4</v>
      </c>
      <c r="AC3196" s="122">
        <v>7.8991003899999996E-4</v>
      </c>
      <c r="AD3196" s="122">
        <v>7.9279506749999995E-4</v>
      </c>
      <c r="AE3196" s="122">
        <v>7.8977955299999996E-4</v>
      </c>
      <c r="AF3196" s="122">
        <v>7.9109238950000004E-4</v>
      </c>
      <c r="AG3196" s="122">
        <v>7.9370497150000002E-4</v>
      </c>
      <c r="AH3196" s="122">
        <v>7.9434242899999999E-4</v>
      </c>
      <c r="AI3196" s="122">
        <v>7.8938674349999995E-4</v>
      </c>
      <c r="AJ3196" s="122">
        <v>7.47623459E-4</v>
      </c>
      <c r="AK3196" s="122">
        <v>8.6902459650000004E-4</v>
      </c>
      <c r="AL3196" s="122">
        <v>0</v>
      </c>
    </row>
    <row r="3197" spans="1:38" hidden="1" x14ac:dyDescent="0.25">
      <c r="A3197" s="122" t="s">
        <v>2049</v>
      </c>
      <c r="B3197" s="122">
        <v>1</v>
      </c>
      <c r="C3197" s="122" t="s">
        <v>2242</v>
      </c>
      <c r="D3197" s="122" t="s">
        <v>2123</v>
      </c>
      <c r="E3197" s="122">
        <v>59</v>
      </c>
      <c r="F3197" s="122">
        <v>0.99126872287650003</v>
      </c>
      <c r="G3197" s="122">
        <v>1.0022239031185001</v>
      </c>
      <c r="H3197" s="122">
        <v>1.041836210576</v>
      </c>
      <c r="I3197" s="122">
        <v>1.1288071079335</v>
      </c>
      <c r="J3197" s="122">
        <v>1.1811416719985</v>
      </c>
      <c r="K3197" s="122">
        <v>1.143500037253</v>
      </c>
      <c r="L3197" s="122">
        <v>1.1823733977490001</v>
      </c>
      <c r="M3197" s="122">
        <v>1.2357863420285</v>
      </c>
      <c r="N3197" s="122">
        <v>1.290716560291</v>
      </c>
      <c r="O3197" s="122">
        <v>1.2877577930235</v>
      </c>
      <c r="P3197" s="122">
        <v>1.3348917589064999</v>
      </c>
      <c r="Q3197" s="122">
        <v>1.3256583371945001</v>
      </c>
      <c r="R3197" s="122">
        <v>1.28663102842</v>
      </c>
      <c r="S3197" s="122">
        <v>1.3014582295295001</v>
      </c>
      <c r="T3197" s="122">
        <v>1.3487113407905</v>
      </c>
      <c r="U3197" s="122">
        <v>1.2874581711444999</v>
      </c>
      <c r="V3197" s="122">
        <v>1.3401849749065</v>
      </c>
      <c r="W3197" s="122">
        <v>1.3132385826715001</v>
      </c>
      <c r="X3197" s="122">
        <v>1.3029979606990001</v>
      </c>
      <c r="Y3197" s="122">
        <v>1.2294610778045001</v>
      </c>
      <c r="Z3197" s="122">
        <v>1.225183906334</v>
      </c>
      <c r="AA3197" s="122">
        <v>1.2042907649654999</v>
      </c>
      <c r="AB3197" s="122">
        <v>1.1316681794529999</v>
      </c>
      <c r="AC3197" s="122">
        <v>1.1964704431394999</v>
      </c>
      <c r="AD3197" s="122">
        <v>1.1696849548765</v>
      </c>
      <c r="AE3197" s="122">
        <v>1.1216352496140001</v>
      </c>
      <c r="AF3197" s="122">
        <v>1.0422473606730001</v>
      </c>
      <c r="AG3197" s="122">
        <v>1.014759168783</v>
      </c>
      <c r="AH3197" s="122">
        <v>1.0115341441965</v>
      </c>
      <c r="AI3197" s="122">
        <v>0.95815297315199999</v>
      </c>
      <c r="AJ3197" s="122">
        <v>0.80243004580550004</v>
      </c>
      <c r="AK3197" s="122">
        <v>0.806270773459</v>
      </c>
      <c r="AL3197" s="122">
        <v>0</v>
      </c>
    </row>
    <row r="3198" spans="1:38" x14ac:dyDescent="0.25">
      <c r="A3198" s="122" t="s">
        <v>2049</v>
      </c>
      <c r="B3198" s="122">
        <v>1</v>
      </c>
      <c r="C3198" s="122" t="s">
        <v>2242</v>
      </c>
      <c r="D3198" s="122" t="s">
        <v>2124</v>
      </c>
      <c r="E3198" s="122">
        <v>59</v>
      </c>
      <c r="F3198" s="122">
        <v>5.1647610656290004</v>
      </c>
      <c r="G3198" s="122">
        <v>5.2064204712419997</v>
      </c>
      <c r="H3198" s="122">
        <v>5.3917112711259998</v>
      </c>
      <c r="I3198" s="122">
        <v>5.4882364816634999</v>
      </c>
      <c r="J3198" s="122">
        <v>5.7141657451660004</v>
      </c>
      <c r="K3198" s="122">
        <v>5.8028106292914998</v>
      </c>
      <c r="L3198" s="122">
        <v>5.8418767441624997</v>
      </c>
      <c r="M3198" s="122">
        <v>5.9106786114294998</v>
      </c>
      <c r="N3198" s="122">
        <v>5.9378226036969997</v>
      </c>
      <c r="O3198" s="122">
        <v>5.8168639987070003</v>
      </c>
      <c r="P3198" s="122">
        <v>5.8313170242155001</v>
      </c>
      <c r="Q3198" s="122">
        <v>5.6142545719910002</v>
      </c>
      <c r="R3198" s="122">
        <v>5.4941521467029997</v>
      </c>
      <c r="S3198" s="122">
        <v>5.259137618245</v>
      </c>
      <c r="T3198" s="122">
        <v>5.0816656267190004</v>
      </c>
      <c r="U3198" s="122">
        <v>4.5673914552569999</v>
      </c>
      <c r="V3198" s="122">
        <v>4.5966673837869996</v>
      </c>
      <c r="W3198" s="122">
        <v>4.3597138527404997</v>
      </c>
      <c r="X3198" s="122">
        <v>4.1103790660264998</v>
      </c>
      <c r="Y3198" s="122">
        <v>3.9322889871754998</v>
      </c>
      <c r="Z3198" s="122">
        <v>3.7962169118050002</v>
      </c>
      <c r="AA3198" s="122">
        <v>3.6156363106164999</v>
      </c>
      <c r="AB3198" s="122">
        <v>3.472076213986</v>
      </c>
      <c r="AC3198" s="122">
        <v>3.2907404472795001</v>
      </c>
      <c r="AD3198" s="122">
        <v>3.0359522192849999</v>
      </c>
      <c r="AE3198" s="122">
        <v>2.7978236111935</v>
      </c>
      <c r="AF3198" s="122">
        <v>2.6202978235545</v>
      </c>
      <c r="AG3198" s="122">
        <v>2.5086910336904999</v>
      </c>
      <c r="AH3198" s="122">
        <v>2.4506823058434999</v>
      </c>
      <c r="AI3198" s="122">
        <v>2.5380230997409998</v>
      </c>
      <c r="AJ3198" s="122">
        <v>2.1642308539155</v>
      </c>
      <c r="AK3198" s="122">
        <v>2.24793059281</v>
      </c>
      <c r="AL3198" s="122">
        <v>0</v>
      </c>
    </row>
    <row r="3199" spans="1:38" hidden="1" x14ac:dyDescent="0.25">
      <c r="A3199" s="122" t="s">
        <v>2049</v>
      </c>
      <c r="B3199" s="122">
        <v>1</v>
      </c>
      <c r="C3199" s="122" t="s">
        <v>2242</v>
      </c>
      <c r="D3199" s="122" t="s">
        <v>474</v>
      </c>
      <c r="E3199" s="122">
        <v>59</v>
      </c>
      <c r="F3199" s="122">
        <v>0.84439259355749996</v>
      </c>
      <c r="G3199" s="122">
        <v>0.87245439260199997</v>
      </c>
      <c r="H3199" s="122">
        <v>0.953042033904</v>
      </c>
      <c r="I3199" s="122">
        <v>1.020762626759</v>
      </c>
      <c r="J3199" s="122">
        <v>1.0633080779449999</v>
      </c>
      <c r="K3199" s="122">
        <v>1.0620871541775001</v>
      </c>
      <c r="L3199" s="122">
        <v>1.1056459841255</v>
      </c>
      <c r="M3199" s="122">
        <v>1.1355969342765</v>
      </c>
      <c r="N3199" s="122">
        <v>1.173730069716</v>
      </c>
      <c r="O3199" s="122">
        <v>1.1749107463699999</v>
      </c>
      <c r="P3199" s="122">
        <v>1.1922238353379999</v>
      </c>
      <c r="Q3199" s="122">
        <v>1.1884266580759999</v>
      </c>
      <c r="R3199" s="122">
        <v>1.164120567318</v>
      </c>
      <c r="S3199" s="122">
        <v>1.1409032790655</v>
      </c>
      <c r="T3199" s="122">
        <v>1.1548150772129999</v>
      </c>
      <c r="U3199" s="122">
        <v>1.1204750154309999</v>
      </c>
      <c r="V3199" s="122">
        <v>1.14306050237</v>
      </c>
      <c r="W3199" s="122">
        <v>1.0673308727355</v>
      </c>
      <c r="X3199" s="122">
        <v>1.0183272036455</v>
      </c>
      <c r="Y3199" s="122">
        <v>0.96115193090249995</v>
      </c>
      <c r="Z3199" s="122">
        <v>1.0024485296000001</v>
      </c>
      <c r="AA3199" s="122">
        <v>0.97768098663049996</v>
      </c>
      <c r="AB3199" s="122">
        <v>0.94498865711250002</v>
      </c>
      <c r="AC3199" s="122">
        <v>0.9375186571245</v>
      </c>
      <c r="AD3199" s="122">
        <v>0.90882061568450001</v>
      </c>
      <c r="AE3199" s="122">
        <v>0.91113881575650002</v>
      </c>
      <c r="AF3199" s="122">
        <v>0.90011373519250004</v>
      </c>
      <c r="AG3199" s="122">
        <v>0.86850034909350005</v>
      </c>
      <c r="AH3199" s="122">
        <v>0.83439372064399997</v>
      </c>
      <c r="AI3199" s="122">
        <v>0.83791810255999999</v>
      </c>
      <c r="AJ3199" s="122">
        <v>0.73809801393950003</v>
      </c>
      <c r="AK3199" s="122">
        <v>0.78680947693699999</v>
      </c>
      <c r="AL3199" s="122">
        <v>0</v>
      </c>
    </row>
    <row r="3200" spans="1:38" hidden="1" x14ac:dyDescent="0.25">
      <c r="A3200" s="122" t="s">
        <v>2049</v>
      </c>
      <c r="B3200" s="122">
        <v>1</v>
      </c>
      <c r="C3200" s="122" t="s">
        <v>2242</v>
      </c>
      <c r="D3200" s="122" t="s">
        <v>2125</v>
      </c>
      <c r="E3200" s="122">
        <v>59</v>
      </c>
      <c r="F3200" s="122">
        <v>0.5217647581075</v>
      </c>
      <c r="G3200" s="122">
        <v>0.53952641056149997</v>
      </c>
      <c r="H3200" s="122">
        <v>0.55423550633850005</v>
      </c>
      <c r="I3200" s="122">
        <v>0.57130678304500004</v>
      </c>
      <c r="J3200" s="122">
        <v>0.58044844983199995</v>
      </c>
      <c r="K3200" s="122">
        <v>0.60187446138900003</v>
      </c>
      <c r="L3200" s="122">
        <v>0.61577113985550003</v>
      </c>
      <c r="M3200" s="122">
        <v>0.62534936297849997</v>
      </c>
      <c r="N3200" s="122">
        <v>0.60388203381399996</v>
      </c>
      <c r="O3200" s="122">
        <v>0.57766647940799998</v>
      </c>
      <c r="P3200" s="122">
        <v>0.59971231282100002</v>
      </c>
      <c r="Q3200" s="122">
        <v>0.57673907857100004</v>
      </c>
      <c r="R3200" s="122">
        <v>0.54512987809400004</v>
      </c>
      <c r="S3200" s="122">
        <v>0.54107534088800002</v>
      </c>
      <c r="T3200" s="122">
        <v>0.52172070750199995</v>
      </c>
      <c r="U3200" s="122">
        <v>0.46333612201949997</v>
      </c>
      <c r="V3200" s="122">
        <v>0.46628096533899999</v>
      </c>
      <c r="W3200" s="122">
        <v>0.43037825558499998</v>
      </c>
      <c r="X3200" s="122">
        <v>0.40145142175749998</v>
      </c>
      <c r="Y3200" s="122">
        <v>0.37396068552299999</v>
      </c>
      <c r="Z3200" s="122">
        <v>0.380766773856</v>
      </c>
      <c r="AA3200" s="122">
        <v>0.34779901422949999</v>
      </c>
      <c r="AB3200" s="122">
        <v>0.32984580742649999</v>
      </c>
      <c r="AC3200" s="122">
        <v>0.3039120784005</v>
      </c>
      <c r="AD3200" s="122">
        <v>0.28404871168849999</v>
      </c>
      <c r="AE3200" s="122">
        <v>0.25180504500500001</v>
      </c>
      <c r="AF3200" s="122">
        <v>0.22503209988100001</v>
      </c>
      <c r="AG3200" s="122">
        <v>0.21021004962949999</v>
      </c>
      <c r="AH3200" s="122">
        <v>0.21635600639999999</v>
      </c>
      <c r="AI3200" s="122">
        <v>0.22247228910649999</v>
      </c>
      <c r="AJ3200" s="122">
        <v>0.20523325653499999</v>
      </c>
      <c r="AK3200" s="122">
        <v>0.21613922966900001</v>
      </c>
      <c r="AL3200" s="122">
        <v>0</v>
      </c>
    </row>
    <row r="3201" spans="1:38" hidden="1" x14ac:dyDescent="0.25">
      <c r="A3201" s="122" t="s">
        <v>2049</v>
      </c>
      <c r="B3201" s="122">
        <v>1</v>
      </c>
      <c r="C3201" s="122" t="s">
        <v>2242</v>
      </c>
      <c r="D3201" s="122" t="s">
        <v>2126</v>
      </c>
      <c r="E3201" s="122">
        <v>59</v>
      </c>
      <c r="F3201" s="122">
        <v>6.95387998575E-2</v>
      </c>
      <c r="G3201" s="122">
        <v>6.7810487850999995E-2</v>
      </c>
      <c r="H3201" s="122">
        <v>7.1989709412000003E-2</v>
      </c>
      <c r="I3201" s="122">
        <v>7.1198403962500004E-2</v>
      </c>
      <c r="J3201" s="122">
        <v>7.7104189086500005E-2</v>
      </c>
      <c r="K3201" s="122">
        <v>7.2844440862499998E-2</v>
      </c>
      <c r="L3201" s="122">
        <v>6.9783534697999999E-2</v>
      </c>
      <c r="M3201" s="122">
        <v>7.1438454344999999E-2</v>
      </c>
      <c r="N3201" s="122">
        <v>6.6504467813500001E-2</v>
      </c>
      <c r="O3201" s="122">
        <v>6.4235084689999999E-2</v>
      </c>
      <c r="P3201" s="122">
        <v>6.3796007170500005E-2</v>
      </c>
      <c r="Q3201" s="122">
        <v>7.0843319889E-2</v>
      </c>
      <c r="R3201" s="122">
        <v>6.1145436890499998E-2</v>
      </c>
      <c r="S3201" s="122">
        <v>7.3527007908E-2</v>
      </c>
      <c r="T3201" s="122">
        <v>6.0967531021999997E-2</v>
      </c>
      <c r="U3201" s="122">
        <v>5.2959888195500002E-2</v>
      </c>
      <c r="V3201" s="122">
        <v>5.2211208790999997E-2</v>
      </c>
      <c r="W3201" s="122">
        <v>4.1648699480499998E-2</v>
      </c>
      <c r="X3201" s="122">
        <v>4.0451054372999999E-2</v>
      </c>
      <c r="Y3201" s="122">
        <v>3.9001299395499997E-2</v>
      </c>
      <c r="Z3201" s="122">
        <v>3.2429436824500002E-2</v>
      </c>
      <c r="AA3201" s="122">
        <v>3.1948782766000001E-2</v>
      </c>
      <c r="AB3201" s="122">
        <v>2.8144283686499998E-2</v>
      </c>
      <c r="AC3201" s="122">
        <v>2.6686470509500002E-2</v>
      </c>
      <c r="AD3201" s="122">
        <v>2.5956208366499998E-2</v>
      </c>
      <c r="AE3201" s="122">
        <v>2.07415530475E-2</v>
      </c>
      <c r="AF3201" s="122">
        <v>1.8968202223999999E-2</v>
      </c>
      <c r="AG3201" s="122">
        <v>1.769415123E-2</v>
      </c>
      <c r="AH3201" s="122">
        <v>1.6600961782E-2</v>
      </c>
      <c r="AI3201" s="122">
        <v>1.8142881983999999E-2</v>
      </c>
      <c r="AJ3201" s="122">
        <v>1.4406237797500001E-2</v>
      </c>
      <c r="AK3201" s="122">
        <v>1.482227574E-2</v>
      </c>
      <c r="AL3201" s="122">
        <v>0</v>
      </c>
    </row>
    <row r="3202" spans="1:38" hidden="1" x14ac:dyDescent="0.25">
      <c r="A3202" s="122" t="s">
        <v>2049</v>
      </c>
      <c r="B3202" s="122">
        <v>1</v>
      </c>
      <c r="C3202" s="122" t="s">
        <v>2242</v>
      </c>
      <c r="D3202" s="122" t="s">
        <v>2127</v>
      </c>
      <c r="E3202" s="122">
        <v>59</v>
      </c>
      <c r="F3202" s="122">
        <v>0.18475871163099999</v>
      </c>
      <c r="G3202" s="122">
        <v>0.192851614206</v>
      </c>
      <c r="H3202" s="122">
        <v>0.18567798020099999</v>
      </c>
      <c r="I3202" s="122">
        <v>0.2087773150985</v>
      </c>
      <c r="J3202" s="122">
        <v>0.2052346278835</v>
      </c>
      <c r="K3202" s="122">
        <v>0.20657292971749999</v>
      </c>
      <c r="L3202" s="122">
        <v>0.21356041036500001</v>
      </c>
      <c r="M3202" s="122">
        <v>0.2132176110025</v>
      </c>
      <c r="N3202" s="122">
        <v>0.21310394283</v>
      </c>
      <c r="O3202" s="122">
        <v>0.20419444206599999</v>
      </c>
      <c r="P3202" s="122">
        <v>0.20373879597799999</v>
      </c>
      <c r="Q3202" s="122">
        <v>0.18709959170150001</v>
      </c>
      <c r="R3202" s="122">
        <v>0.18862966886800001</v>
      </c>
      <c r="S3202" s="122">
        <v>0.191328621364</v>
      </c>
      <c r="T3202" s="122">
        <v>0.19233734950850001</v>
      </c>
      <c r="U3202" s="122">
        <v>0.1828548615575</v>
      </c>
      <c r="V3202" s="122">
        <v>0.17886167680699999</v>
      </c>
      <c r="W3202" s="122">
        <v>0.1917867848725</v>
      </c>
      <c r="X3202" s="122">
        <v>0.17387001146200001</v>
      </c>
      <c r="Y3202" s="122">
        <v>0.14069327431949999</v>
      </c>
      <c r="Z3202" s="122">
        <v>0.14107492215199999</v>
      </c>
      <c r="AA3202" s="122">
        <v>0.12766144309550001</v>
      </c>
      <c r="AB3202" s="122">
        <v>0.1247999778655</v>
      </c>
      <c r="AC3202" s="122">
        <v>0.116993009257</v>
      </c>
      <c r="AD3202" s="122">
        <v>0.1047831526745</v>
      </c>
      <c r="AE3202" s="122">
        <v>9.3545871956000004E-2</v>
      </c>
      <c r="AF3202" s="122">
        <v>9.1858269435000001E-2</v>
      </c>
      <c r="AG3202" s="122">
        <v>8.6026826059500003E-2</v>
      </c>
      <c r="AH3202" s="122">
        <v>7.71362483095E-2</v>
      </c>
      <c r="AI3202" s="122">
        <v>7.4490231498000006E-2</v>
      </c>
      <c r="AJ3202" s="122">
        <v>6.4236365594000006E-2</v>
      </c>
      <c r="AK3202" s="122">
        <v>6.7943717183999996E-2</v>
      </c>
      <c r="AL3202" s="122">
        <v>0</v>
      </c>
    </row>
    <row r="3203" spans="1:38" hidden="1" x14ac:dyDescent="0.25">
      <c r="A3203" s="122" t="s">
        <v>2049</v>
      </c>
      <c r="B3203" s="122">
        <v>1</v>
      </c>
      <c r="C3203" s="122" t="s">
        <v>2242</v>
      </c>
      <c r="D3203" s="122" t="s">
        <v>2128</v>
      </c>
      <c r="E3203" s="122">
        <v>59</v>
      </c>
      <c r="F3203" s="122">
        <v>2.7933548749330002</v>
      </c>
      <c r="G3203" s="122">
        <v>2.8916679222805</v>
      </c>
      <c r="H3203" s="122">
        <v>3.0633638634604998</v>
      </c>
      <c r="I3203" s="122">
        <v>3.1227850135885</v>
      </c>
      <c r="J3203" s="122">
        <v>3.2103495033404998</v>
      </c>
      <c r="K3203" s="122">
        <v>3.3720933861360001</v>
      </c>
      <c r="L3203" s="122">
        <v>3.470434374156</v>
      </c>
      <c r="M3203" s="122">
        <v>3.5332895593525002</v>
      </c>
      <c r="N3203" s="122">
        <v>3.6023095656095001</v>
      </c>
      <c r="O3203" s="122">
        <v>3.4613690224929998</v>
      </c>
      <c r="P3203" s="122">
        <v>3.596410782925</v>
      </c>
      <c r="Q3203" s="122">
        <v>3.5043956585589999</v>
      </c>
      <c r="R3203" s="122">
        <v>3.7201946240675001</v>
      </c>
      <c r="S3203" s="122">
        <v>3.7215854845175</v>
      </c>
      <c r="T3203" s="122">
        <v>3.6820067404230001</v>
      </c>
      <c r="U3203" s="122">
        <v>3.4356630656045</v>
      </c>
      <c r="V3203" s="122">
        <v>3.4985591847680002</v>
      </c>
      <c r="W3203" s="122">
        <v>3.5425380557219999</v>
      </c>
      <c r="X3203" s="122">
        <v>3.3467615650455</v>
      </c>
      <c r="Y3203" s="122">
        <v>3.1761902709335001</v>
      </c>
      <c r="Z3203" s="122">
        <v>3.1329316587965002</v>
      </c>
      <c r="AA3203" s="122">
        <v>2.9305131870790002</v>
      </c>
      <c r="AB3203" s="122">
        <v>2.73317782635</v>
      </c>
      <c r="AC3203" s="122">
        <v>2.6875798814774998</v>
      </c>
      <c r="AD3203" s="122">
        <v>2.7203036579890001</v>
      </c>
      <c r="AE3203" s="122">
        <v>2.658087429159</v>
      </c>
      <c r="AF3203" s="122">
        <v>2.5769582966089999</v>
      </c>
      <c r="AG3203" s="122">
        <v>2.4724555830199999</v>
      </c>
      <c r="AH3203" s="122">
        <v>2.3739739094679999</v>
      </c>
      <c r="AI3203" s="122">
        <v>2.3240351295249999</v>
      </c>
      <c r="AJ3203" s="122">
        <v>2.0522109424870001</v>
      </c>
      <c r="AK3203" s="122">
        <v>2.1043766567934998</v>
      </c>
      <c r="AL3203" s="122">
        <v>0</v>
      </c>
    </row>
    <row r="3204" spans="1:38" hidden="1" x14ac:dyDescent="0.25">
      <c r="A3204" s="122" t="s">
        <v>2049</v>
      </c>
      <c r="B3204" s="122">
        <v>1</v>
      </c>
      <c r="C3204" s="122" t="s">
        <v>2242</v>
      </c>
      <c r="D3204" s="122" t="s">
        <v>2129</v>
      </c>
      <c r="E3204" s="122">
        <v>59</v>
      </c>
      <c r="F3204" s="122">
        <v>2.2230266127884999</v>
      </c>
      <c r="G3204" s="122">
        <v>2.1953347274824999</v>
      </c>
      <c r="H3204" s="122">
        <v>2.2856827486940001</v>
      </c>
      <c r="I3204" s="122">
        <v>2.324364219669</v>
      </c>
      <c r="J3204" s="122">
        <v>2.4709030307795001</v>
      </c>
      <c r="K3204" s="122">
        <v>2.5954793105645</v>
      </c>
      <c r="L3204" s="122">
        <v>2.6539033610395002</v>
      </c>
      <c r="M3204" s="122">
        <v>2.76222019183</v>
      </c>
      <c r="N3204" s="122">
        <v>2.8137575578259999</v>
      </c>
      <c r="O3204" s="122">
        <v>2.8046522280245001</v>
      </c>
      <c r="P3204" s="122">
        <v>2.8623178610604998</v>
      </c>
      <c r="Q3204" s="122">
        <v>2.7675030414539998</v>
      </c>
      <c r="R3204" s="122">
        <v>2.8217245031715001</v>
      </c>
      <c r="S3204" s="122">
        <v>2.7074483229925002</v>
      </c>
      <c r="T3204" s="122">
        <v>2.699158124128</v>
      </c>
      <c r="U3204" s="122">
        <v>2.6364644062139999</v>
      </c>
      <c r="V3204" s="122">
        <v>2.6526689387550002</v>
      </c>
      <c r="W3204" s="122">
        <v>2.516348150682</v>
      </c>
      <c r="X3204" s="122">
        <v>2.3291645043195</v>
      </c>
      <c r="Y3204" s="122">
        <v>2.195838694386</v>
      </c>
      <c r="Z3204" s="122">
        <v>2.2603968886735002</v>
      </c>
      <c r="AA3204" s="122">
        <v>2.0649729602775002</v>
      </c>
      <c r="AB3204" s="122">
        <v>1.74709023616</v>
      </c>
      <c r="AC3204" s="122">
        <v>1.7164088314495001</v>
      </c>
      <c r="AD3204" s="122">
        <v>1.752146774671</v>
      </c>
      <c r="AE3204" s="122">
        <v>1.6006583138595001</v>
      </c>
      <c r="AF3204" s="122">
        <v>1.6143635254005</v>
      </c>
      <c r="AG3204" s="122">
        <v>1.4630063356780001</v>
      </c>
      <c r="AH3204" s="122">
        <v>1.4592896602750001</v>
      </c>
      <c r="AI3204" s="122">
        <v>1.411056575728</v>
      </c>
      <c r="AJ3204" s="122">
        <v>1.1220023399895001</v>
      </c>
      <c r="AK3204" s="122">
        <v>1.202485004483</v>
      </c>
      <c r="AL3204" s="122">
        <v>0</v>
      </c>
    </row>
    <row r="3205" spans="1:38" hidden="1" x14ac:dyDescent="0.25">
      <c r="A3205" s="122" t="s">
        <v>2049</v>
      </c>
      <c r="B3205" s="122">
        <v>1</v>
      </c>
      <c r="C3205" s="122" t="s">
        <v>2242</v>
      </c>
      <c r="D3205" s="122" t="s">
        <v>2176</v>
      </c>
      <c r="E3205" s="122">
        <v>59</v>
      </c>
      <c r="F3205" s="122">
        <v>4.1043794925E-3</v>
      </c>
      <c r="G3205" s="122">
        <v>4.5865266935000001E-3</v>
      </c>
      <c r="H3205" s="122">
        <v>5.4770791215000003E-3</v>
      </c>
      <c r="I3205" s="122">
        <v>7.3376709659999997E-3</v>
      </c>
      <c r="J3205" s="122">
        <v>1.0732943928E-2</v>
      </c>
      <c r="K3205" s="122">
        <v>7.9903414004999992E-3</v>
      </c>
      <c r="L3205" s="122">
        <v>7.1001248600000002E-3</v>
      </c>
      <c r="M3205" s="122">
        <v>8.0665092109999999E-3</v>
      </c>
      <c r="N3205" s="122">
        <v>6.6977706695000002E-3</v>
      </c>
      <c r="O3205" s="122">
        <v>7.4800805880000003E-3</v>
      </c>
      <c r="P3205" s="122">
        <v>7.4336330839999999E-3</v>
      </c>
      <c r="Q3205" s="122">
        <v>1.05495118555E-2</v>
      </c>
      <c r="R3205" s="122">
        <v>7.3191883820000001E-3</v>
      </c>
      <c r="S3205" s="122">
        <v>6.0106366935000002E-3</v>
      </c>
      <c r="T3205" s="122">
        <v>6.8267387760000001E-3</v>
      </c>
      <c r="U3205" s="122">
        <v>8.2457336400000008E-3</v>
      </c>
      <c r="V3205" s="122">
        <v>8.8669502439999992E-3</v>
      </c>
      <c r="W3205" s="122">
        <v>6.4336186960000001E-3</v>
      </c>
      <c r="X3205" s="122">
        <v>4.0340445175E-3</v>
      </c>
      <c r="Y3205" s="122">
        <v>6.4485097615E-3</v>
      </c>
      <c r="Z3205" s="122">
        <v>5.7139446544999997E-3</v>
      </c>
      <c r="AA3205" s="122">
        <v>5.0635941094999996E-3</v>
      </c>
      <c r="AB3205" s="122">
        <v>4.770096142E-3</v>
      </c>
      <c r="AC3205" s="122">
        <v>4.0217050575E-3</v>
      </c>
      <c r="AD3205" s="122">
        <v>3.9965406310000003E-3</v>
      </c>
      <c r="AE3205" s="122">
        <v>4.0481023965E-3</v>
      </c>
      <c r="AF3205" s="122">
        <v>3.57249786E-3</v>
      </c>
      <c r="AG3205" s="122">
        <v>4.0660952869999998E-3</v>
      </c>
      <c r="AH3205" s="122">
        <v>4.067836973E-3</v>
      </c>
      <c r="AI3205" s="122">
        <v>4.042549613E-3</v>
      </c>
      <c r="AJ3205" s="122">
        <v>3.8291827430000001E-3</v>
      </c>
      <c r="AK3205" s="122">
        <v>4.0504570275E-3</v>
      </c>
      <c r="AL3205" s="122">
        <v>0</v>
      </c>
    </row>
    <row r="3206" spans="1:38" hidden="1" x14ac:dyDescent="0.25">
      <c r="A3206" s="122" t="s">
        <v>2049</v>
      </c>
      <c r="B3206" s="122">
        <v>1</v>
      </c>
      <c r="C3206" s="122" t="s">
        <v>2242</v>
      </c>
      <c r="D3206" s="122" t="s">
        <v>2130</v>
      </c>
      <c r="E3206" s="122">
        <v>59</v>
      </c>
      <c r="F3206" s="122">
        <v>0.197807565607</v>
      </c>
      <c r="G3206" s="122">
        <v>0.19826617823750001</v>
      </c>
      <c r="H3206" s="122">
        <v>0.21187474229100001</v>
      </c>
      <c r="I3206" s="122">
        <v>0.216619043545</v>
      </c>
      <c r="J3206" s="122">
        <v>0.22329950971449999</v>
      </c>
      <c r="K3206" s="122">
        <v>0.22682274969249999</v>
      </c>
      <c r="L3206" s="122">
        <v>0.223444239544</v>
      </c>
      <c r="M3206" s="122">
        <v>0.2178925115125</v>
      </c>
      <c r="N3206" s="122">
        <v>0.216006295387</v>
      </c>
      <c r="O3206" s="122">
        <v>0.21060893022650001</v>
      </c>
      <c r="P3206" s="122">
        <v>0.21308765632750001</v>
      </c>
      <c r="Q3206" s="122">
        <v>0.20020505153250001</v>
      </c>
      <c r="R3206" s="122">
        <v>0.19750427164949999</v>
      </c>
      <c r="S3206" s="122">
        <v>0.19952601860649999</v>
      </c>
      <c r="T3206" s="122">
        <v>0.20039450936049999</v>
      </c>
      <c r="U3206" s="122">
        <v>0.193302319369</v>
      </c>
      <c r="V3206" s="122">
        <v>0.19579476682550001</v>
      </c>
      <c r="W3206" s="122">
        <v>0.20107871076700001</v>
      </c>
      <c r="X3206" s="122">
        <v>0.17608201360549999</v>
      </c>
      <c r="Y3206" s="122">
        <v>0.167415368673</v>
      </c>
      <c r="Z3206" s="122">
        <v>0.16575489295650001</v>
      </c>
      <c r="AA3206" s="122">
        <v>0.16386231386299999</v>
      </c>
      <c r="AB3206" s="122">
        <v>0.16015131070550001</v>
      </c>
      <c r="AC3206" s="122">
        <v>0.15499616627750001</v>
      </c>
      <c r="AD3206" s="122">
        <v>0.15616270234599999</v>
      </c>
      <c r="AE3206" s="122">
        <v>0.14957163641749999</v>
      </c>
      <c r="AF3206" s="122">
        <v>0.14773483152950001</v>
      </c>
      <c r="AG3206" s="122">
        <v>0.1456029374285</v>
      </c>
      <c r="AH3206" s="122">
        <v>0.14308517266699999</v>
      </c>
      <c r="AI3206" s="122">
        <v>0.14956006651750001</v>
      </c>
      <c r="AJ3206" s="122">
        <v>0.110828991862</v>
      </c>
      <c r="AK3206" s="122">
        <v>0.1133617128525</v>
      </c>
      <c r="AL3206" s="122">
        <v>0</v>
      </c>
    </row>
    <row r="3207" spans="1:38" hidden="1" x14ac:dyDescent="0.25">
      <c r="A3207" s="122" t="s">
        <v>2049</v>
      </c>
      <c r="B3207" s="122">
        <v>1</v>
      </c>
      <c r="C3207" s="122" t="s">
        <v>2242</v>
      </c>
      <c r="D3207" s="122" t="s">
        <v>2131</v>
      </c>
      <c r="E3207" s="122">
        <v>59</v>
      </c>
      <c r="F3207" s="122">
        <v>0.78628284434499995</v>
      </c>
      <c r="G3207" s="122">
        <v>0.8119970167635</v>
      </c>
      <c r="H3207" s="122">
        <v>0.8358370344785</v>
      </c>
      <c r="I3207" s="122">
        <v>0.87137913247099996</v>
      </c>
      <c r="J3207" s="122">
        <v>0.91365969326100005</v>
      </c>
      <c r="K3207" s="122">
        <v>0.92008169030249998</v>
      </c>
      <c r="L3207" s="122">
        <v>0.94358825952449998</v>
      </c>
      <c r="M3207" s="122">
        <v>0.96396800218900003</v>
      </c>
      <c r="N3207" s="122">
        <v>1.0097566827460001</v>
      </c>
      <c r="O3207" s="122">
        <v>0.98604069939399996</v>
      </c>
      <c r="P3207" s="122">
        <v>0.99990023901150005</v>
      </c>
      <c r="Q3207" s="122">
        <v>0.99195507393649995</v>
      </c>
      <c r="R3207" s="122">
        <v>0.98767405628250005</v>
      </c>
      <c r="S3207" s="122">
        <v>0.96835172260699998</v>
      </c>
      <c r="T3207" s="122">
        <v>0.95791491763650005</v>
      </c>
      <c r="U3207" s="122">
        <v>0.89741426870249996</v>
      </c>
      <c r="V3207" s="122">
        <v>0.91545500177250005</v>
      </c>
      <c r="W3207" s="122">
        <v>0.89992813192200005</v>
      </c>
      <c r="X3207" s="122">
        <v>0.92001276910249996</v>
      </c>
      <c r="Y3207" s="122">
        <v>0.87530400075150006</v>
      </c>
      <c r="Z3207" s="122">
        <v>0.94020308054500001</v>
      </c>
      <c r="AA3207" s="122">
        <v>0.89159673281850005</v>
      </c>
      <c r="AB3207" s="122">
        <v>0.82747768632850005</v>
      </c>
      <c r="AC3207" s="122">
        <v>0.80343144023400004</v>
      </c>
      <c r="AD3207" s="122">
        <v>0.78056274474749998</v>
      </c>
      <c r="AE3207" s="122">
        <v>0.72439372102099997</v>
      </c>
      <c r="AF3207" s="122">
        <v>0.67041133104100004</v>
      </c>
      <c r="AG3207" s="122">
        <v>0.65642298107149999</v>
      </c>
      <c r="AH3207" s="122">
        <v>0.69427251186799999</v>
      </c>
      <c r="AI3207" s="122">
        <v>0.61498779362800005</v>
      </c>
      <c r="AJ3207" s="122">
        <v>0.50170765911750004</v>
      </c>
      <c r="AK3207" s="122">
        <v>0.63213716283999999</v>
      </c>
      <c r="AL3207" s="122">
        <v>0</v>
      </c>
    </row>
    <row r="3208" spans="1:38" hidden="1" x14ac:dyDescent="0.25">
      <c r="A3208" s="122" t="s">
        <v>2049</v>
      </c>
      <c r="B3208" s="122">
        <v>1</v>
      </c>
      <c r="C3208" s="122" t="s">
        <v>2242</v>
      </c>
      <c r="D3208" s="122" t="s">
        <v>2132</v>
      </c>
      <c r="E3208" s="122">
        <v>59</v>
      </c>
      <c r="F3208" s="122">
        <v>0.21256562217450001</v>
      </c>
      <c r="G3208" s="122">
        <v>0.22788761058750001</v>
      </c>
      <c r="H3208" s="122">
        <v>0.2356702932975</v>
      </c>
      <c r="I3208" s="122">
        <v>0.25665458374799999</v>
      </c>
      <c r="J3208" s="122">
        <v>0.264290102789</v>
      </c>
      <c r="K3208" s="122">
        <v>0.279062920943</v>
      </c>
      <c r="L3208" s="122">
        <v>0.28998734014400002</v>
      </c>
      <c r="M3208" s="122">
        <v>0.29151559389850001</v>
      </c>
      <c r="N3208" s="122">
        <v>0.30124444074250001</v>
      </c>
      <c r="O3208" s="122">
        <v>0.29658742675200001</v>
      </c>
      <c r="P3208" s="122">
        <v>0.28113210920699999</v>
      </c>
      <c r="Q3208" s="122">
        <v>0.28575050344899999</v>
      </c>
      <c r="R3208" s="122">
        <v>0.26618929100900002</v>
      </c>
      <c r="S3208" s="122">
        <v>0.25620842680650002</v>
      </c>
      <c r="T3208" s="122">
        <v>0.2558806389785</v>
      </c>
      <c r="U3208" s="122">
        <v>0.24658613259350001</v>
      </c>
      <c r="V3208" s="122">
        <v>0.24844875123749999</v>
      </c>
      <c r="W3208" s="122">
        <v>0.22578188301050001</v>
      </c>
      <c r="X3208" s="122">
        <v>0.21442494363549999</v>
      </c>
      <c r="Y3208" s="122">
        <v>0.2007858212925</v>
      </c>
      <c r="Z3208" s="122">
        <v>0.20224011473949999</v>
      </c>
      <c r="AA3208" s="122">
        <v>0.19541445923049999</v>
      </c>
      <c r="AB3208" s="122">
        <v>0.181590862888</v>
      </c>
      <c r="AC3208" s="122">
        <v>0.176522656162</v>
      </c>
      <c r="AD3208" s="122">
        <v>0.169573087077</v>
      </c>
      <c r="AE3208" s="122">
        <v>0.19060808318399999</v>
      </c>
      <c r="AF3208" s="122">
        <v>0.184265351962</v>
      </c>
      <c r="AG3208" s="122">
        <v>0.1792117345725</v>
      </c>
      <c r="AH3208" s="122">
        <v>0.18422659844149999</v>
      </c>
      <c r="AI3208" s="122">
        <v>0.19045532099250001</v>
      </c>
      <c r="AJ3208" s="122">
        <v>0.17656155495549999</v>
      </c>
      <c r="AK3208" s="122">
        <v>0.18705136220499999</v>
      </c>
      <c r="AL3208" s="122">
        <v>0</v>
      </c>
    </row>
    <row r="3209" spans="1:38" hidden="1" x14ac:dyDescent="0.25">
      <c r="A3209" s="122" t="s">
        <v>2049</v>
      </c>
      <c r="B3209" s="122">
        <v>1</v>
      </c>
      <c r="C3209" s="122" t="s">
        <v>2242</v>
      </c>
      <c r="D3209" s="122" t="s">
        <v>2133</v>
      </c>
      <c r="E3209" s="122">
        <v>59</v>
      </c>
      <c r="F3209" s="122">
        <v>2.1876599626569999</v>
      </c>
      <c r="G3209" s="122">
        <v>2.2647393923960002</v>
      </c>
      <c r="H3209" s="122">
        <v>2.2911028005310001</v>
      </c>
      <c r="I3209" s="122">
        <v>2.540061344697</v>
      </c>
      <c r="J3209" s="122">
        <v>2.6107911399639998</v>
      </c>
      <c r="K3209" s="122">
        <v>2.6657892348760002</v>
      </c>
      <c r="L3209" s="122">
        <v>2.799333625104</v>
      </c>
      <c r="M3209" s="122">
        <v>2.8815494946700002</v>
      </c>
      <c r="N3209" s="122">
        <v>2.895055900879</v>
      </c>
      <c r="O3209" s="122">
        <v>2.8169905133855</v>
      </c>
      <c r="P3209" s="122">
        <v>2.8517859580575</v>
      </c>
      <c r="Q3209" s="122">
        <v>2.7518977149350001</v>
      </c>
      <c r="R3209" s="122">
        <v>2.7407382654585</v>
      </c>
      <c r="S3209" s="122">
        <v>2.7363840101785</v>
      </c>
      <c r="T3209" s="122">
        <v>2.7642279547370001</v>
      </c>
      <c r="U3209" s="122">
        <v>2.6476200499195</v>
      </c>
      <c r="V3209" s="122">
        <v>2.6098890340924998</v>
      </c>
      <c r="W3209" s="122">
        <v>2.4774390332855001</v>
      </c>
      <c r="X3209" s="122">
        <v>2.4127021859619999</v>
      </c>
      <c r="Y3209" s="122">
        <v>2.3010005841860002</v>
      </c>
      <c r="Z3209" s="122">
        <v>2.4326631110460002</v>
      </c>
      <c r="AA3209" s="122">
        <v>2.3514192850384998</v>
      </c>
      <c r="AB3209" s="122">
        <v>2.2023073764509999</v>
      </c>
      <c r="AC3209" s="122">
        <v>2.2824140545985001</v>
      </c>
      <c r="AD3209" s="122">
        <v>2.2131523947354999</v>
      </c>
      <c r="AE3209" s="122">
        <v>1.9475117270785001</v>
      </c>
      <c r="AF3209" s="122">
        <v>1.7788729888735</v>
      </c>
      <c r="AG3209" s="122">
        <v>1.6907037236210001</v>
      </c>
      <c r="AH3209" s="122">
        <v>1.7024018552394999</v>
      </c>
      <c r="AI3209" s="122">
        <v>1.555862463567</v>
      </c>
      <c r="AJ3209" s="122">
        <v>1.2294412295165</v>
      </c>
      <c r="AK3209" s="122">
        <v>1.4270279459255</v>
      </c>
      <c r="AL3209" s="122">
        <v>0</v>
      </c>
    </row>
    <row r="3210" spans="1:38" hidden="1" x14ac:dyDescent="0.25">
      <c r="A3210" s="122" t="s">
        <v>2049</v>
      </c>
      <c r="B3210" s="122">
        <v>1</v>
      </c>
      <c r="C3210" s="122" t="s">
        <v>2242</v>
      </c>
      <c r="D3210" s="122" t="s">
        <v>2134</v>
      </c>
      <c r="E3210" s="122">
        <v>59</v>
      </c>
      <c r="F3210" s="122">
        <v>2.1459423349539999</v>
      </c>
      <c r="G3210" s="122">
        <v>2.1735381804439999</v>
      </c>
      <c r="H3210" s="122">
        <v>2.2177553459169999</v>
      </c>
      <c r="I3210" s="122">
        <v>2.3493473633790001</v>
      </c>
      <c r="J3210" s="122">
        <v>2.4596630545870002</v>
      </c>
      <c r="K3210" s="122">
        <v>2.5305189088434998</v>
      </c>
      <c r="L3210" s="122">
        <v>2.5334238656350001</v>
      </c>
      <c r="M3210" s="122">
        <v>2.617530952539</v>
      </c>
      <c r="N3210" s="122">
        <v>2.6020996460079999</v>
      </c>
      <c r="O3210" s="122">
        <v>2.5810590783820002</v>
      </c>
      <c r="P3210" s="122">
        <v>2.6277311336300002</v>
      </c>
      <c r="Q3210" s="122">
        <v>2.5543212130835</v>
      </c>
      <c r="R3210" s="122">
        <v>2.524200303407</v>
      </c>
      <c r="S3210" s="122">
        <v>2.5370659388474999</v>
      </c>
      <c r="T3210" s="122">
        <v>2.5454392447594998</v>
      </c>
      <c r="U3210" s="122">
        <v>2.4803024189439999</v>
      </c>
      <c r="V3210" s="122">
        <v>2.470943969066</v>
      </c>
      <c r="W3210" s="122">
        <v>2.5462625570149999</v>
      </c>
      <c r="X3210" s="122">
        <v>2.5035666847534999</v>
      </c>
      <c r="Y3210" s="122">
        <v>2.3852652060374999</v>
      </c>
      <c r="Z3210" s="122">
        <v>2.3094497081349998</v>
      </c>
      <c r="AA3210" s="122">
        <v>2.2041073717790001</v>
      </c>
      <c r="AB3210" s="122">
        <v>2.0107668103130001</v>
      </c>
      <c r="AC3210" s="122">
        <v>2.0456864805455002</v>
      </c>
      <c r="AD3210" s="122">
        <v>2.0622507569200001</v>
      </c>
      <c r="AE3210" s="122">
        <v>1.778664174942</v>
      </c>
      <c r="AF3210" s="122">
        <v>1.7728197261615</v>
      </c>
      <c r="AG3210" s="122">
        <v>1.6726829310325</v>
      </c>
      <c r="AH3210" s="122">
        <v>1.7611730050200001</v>
      </c>
      <c r="AI3210" s="122">
        <v>1.5270574651325</v>
      </c>
      <c r="AJ3210" s="122">
        <v>1.36981833329</v>
      </c>
      <c r="AK3210" s="122">
        <v>1.4624549165230001</v>
      </c>
      <c r="AL3210" s="122">
        <v>0</v>
      </c>
    </row>
    <row r="3211" spans="1:38" hidden="1" x14ac:dyDescent="0.25">
      <c r="A3211" s="122" t="s">
        <v>2049</v>
      </c>
      <c r="B3211" s="122">
        <v>1</v>
      </c>
      <c r="C3211" s="122" t="s">
        <v>2242</v>
      </c>
      <c r="D3211" s="122" t="s">
        <v>2135</v>
      </c>
      <c r="E3211" s="122">
        <v>59</v>
      </c>
      <c r="F3211" s="122">
        <v>0.76031053309450003</v>
      </c>
      <c r="G3211" s="122">
        <v>0.76965040652549999</v>
      </c>
      <c r="H3211" s="122">
        <v>0.77948181838649999</v>
      </c>
      <c r="I3211" s="122">
        <v>0.85482000971049998</v>
      </c>
      <c r="J3211" s="122">
        <v>0.87121407009249996</v>
      </c>
      <c r="K3211" s="122">
        <v>0.87649773239200002</v>
      </c>
      <c r="L3211" s="122">
        <v>0.92921122682049995</v>
      </c>
      <c r="M3211" s="122">
        <v>0.90957160223199995</v>
      </c>
      <c r="N3211" s="122">
        <v>0.91391425840899998</v>
      </c>
      <c r="O3211" s="122">
        <v>0.90270490739200004</v>
      </c>
      <c r="P3211" s="122">
        <v>0.92391710685249995</v>
      </c>
      <c r="Q3211" s="122">
        <v>0.89436721456500001</v>
      </c>
      <c r="R3211" s="122">
        <v>0.92494040901649999</v>
      </c>
      <c r="S3211" s="122">
        <v>0.92599374988450001</v>
      </c>
      <c r="T3211" s="122">
        <v>0.90932944939250004</v>
      </c>
      <c r="U3211" s="122">
        <v>0.86560162070299995</v>
      </c>
      <c r="V3211" s="122">
        <v>0.86285523222649996</v>
      </c>
      <c r="W3211" s="122">
        <v>0.85213209157600001</v>
      </c>
      <c r="X3211" s="122">
        <v>0.81893526748650003</v>
      </c>
      <c r="Y3211" s="122">
        <v>0.79772384262100005</v>
      </c>
      <c r="Z3211" s="122">
        <v>0.79916938147500005</v>
      </c>
      <c r="AA3211" s="122">
        <v>0.77221653967000004</v>
      </c>
      <c r="AB3211" s="122">
        <v>0.70812750562250004</v>
      </c>
      <c r="AC3211" s="122">
        <v>0.73808476412500001</v>
      </c>
      <c r="AD3211" s="122">
        <v>0.71462519813850001</v>
      </c>
      <c r="AE3211" s="122">
        <v>0.66362469805400004</v>
      </c>
      <c r="AF3211" s="122">
        <v>0.65067167025100003</v>
      </c>
      <c r="AG3211" s="122">
        <v>0.57955722846449997</v>
      </c>
      <c r="AH3211" s="122">
        <v>0.59776016008449995</v>
      </c>
      <c r="AI3211" s="122">
        <v>0.55076623705549999</v>
      </c>
      <c r="AJ3211" s="122">
        <v>0.56155573982749996</v>
      </c>
      <c r="AK3211" s="122">
        <v>0.59953314247849998</v>
      </c>
      <c r="AL3211" s="122">
        <v>0</v>
      </c>
    </row>
    <row r="3212" spans="1:38" hidden="1" x14ac:dyDescent="0.25">
      <c r="A3212" s="122" t="s">
        <v>2049</v>
      </c>
      <c r="B3212" s="122">
        <v>1</v>
      </c>
      <c r="C3212" s="122" t="s">
        <v>2242</v>
      </c>
      <c r="D3212" s="122" t="s">
        <v>2136</v>
      </c>
      <c r="E3212" s="122">
        <v>59</v>
      </c>
      <c r="F3212" s="122">
        <v>1.4506694079119999</v>
      </c>
      <c r="G3212" s="122">
        <v>1.5045862247285</v>
      </c>
      <c r="H3212" s="122">
        <v>1.578917094528</v>
      </c>
      <c r="I3212" s="122">
        <v>1.7136736845114999</v>
      </c>
      <c r="J3212" s="122">
        <v>1.7261283378650001</v>
      </c>
      <c r="K3212" s="122">
        <v>1.7780909970080001</v>
      </c>
      <c r="L3212" s="122">
        <v>1.8081057919925001</v>
      </c>
      <c r="M3212" s="122">
        <v>1.865173229107</v>
      </c>
      <c r="N3212" s="122">
        <v>1.8608806459784999</v>
      </c>
      <c r="O3212" s="122">
        <v>1.8767927604270001</v>
      </c>
      <c r="P3212" s="122">
        <v>1.877306522711</v>
      </c>
      <c r="Q3212" s="122">
        <v>1.8751463084840001</v>
      </c>
      <c r="R3212" s="122">
        <v>1.8174372770075</v>
      </c>
      <c r="S3212" s="122">
        <v>1.8090059342405</v>
      </c>
      <c r="T3212" s="122">
        <v>1.8228143626455</v>
      </c>
      <c r="U3212" s="122">
        <v>1.8113565817870001</v>
      </c>
      <c r="V3212" s="122">
        <v>1.8638345975865001</v>
      </c>
      <c r="W3212" s="122">
        <v>1.7293659736955</v>
      </c>
      <c r="X3212" s="122">
        <v>1.7046964057309999</v>
      </c>
      <c r="Y3212" s="122">
        <v>1.6320503643265001</v>
      </c>
      <c r="Z3212" s="122">
        <v>1.7446302050935001</v>
      </c>
      <c r="AA3212" s="122">
        <v>1.7500433184090001</v>
      </c>
      <c r="AB3212" s="122">
        <v>1.6104917501085001</v>
      </c>
      <c r="AC3212" s="122">
        <v>1.6532680262055</v>
      </c>
      <c r="AD3212" s="122">
        <v>1.6376063206714999</v>
      </c>
      <c r="AE3212" s="122">
        <v>1.4793762625894999</v>
      </c>
      <c r="AF3212" s="122">
        <v>1.4540964021425</v>
      </c>
      <c r="AG3212" s="122">
        <v>1.268279214076</v>
      </c>
      <c r="AH3212" s="122">
        <v>1.3058698037530001</v>
      </c>
      <c r="AI3212" s="122">
        <v>1.182746978637</v>
      </c>
      <c r="AJ3212" s="122">
        <v>1.1013648650029999</v>
      </c>
      <c r="AK3212" s="122">
        <v>1.191083831414</v>
      </c>
      <c r="AL3212" s="122">
        <v>0</v>
      </c>
    </row>
    <row r="3213" spans="1:38" hidden="1" x14ac:dyDescent="0.25">
      <c r="A3213" s="122" t="s">
        <v>2049</v>
      </c>
      <c r="B3213" s="122">
        <v>1</v>
      </c>
      <c r="C3213" s="122" t="s">
        <v>2242</v>
      </c>
      <c r="D3213" s="122" t="s">
        <v>2137</v>
      </c>
      <c r="E3213" s="122">
        <v>59</v>
      </c>
      <c r="F3213" s="122">
        <v>1.2006536366795</v>
      </c>
      <c r="G3213" s="122">
        <v>1.201304462555</v>
      </c>
      <c r="H3213" s="122">
        <v>1.2173177740904999</v>
      </c>
      <c r="I3213" s="122">
        <v>1.2966223037305</v>
      </c>
      <c r="J3213" s="122">
        <v>1.3714512357299999</v>
      </c>
      <c r="K3213" s="122">
        <v>1.376648310525</v>
      </c>
      <c r="L3213" s="122">
        <v>1.371877099634</v>
      </c>
      <c r="M3213" s="122">
        <v>1.3906123906550001</v>
      </c>
      <c r="N3213" s="122">
        <v>1.3976009991955001</v>
      </c>
      <c r="O3213" s="122">
        <v>1.428779067966</v>
      </c>
      <c r="P3213" s="122">
        <v>1.4686961266425</v>
      </c>
      <c r="Q3213" s="122">
        <v>1.338810439914</v>
      </c>
      <c r="R3213" s="122">
        <v>1.3688256478480001</v>
      </c>
      <c r="S3213" s="122">
        <v>1.3673573939624999</v>
      </c>
      <c r="T3213" s="122">
        <v>1.3928670357240001</v>
      </c>
      <c r="U3213" s="122">
        <v>1.2873934094905</v>
      </c>
      <c r="V3213" s="122">
        <v>1.2824941650420001</v>
      </c>
      <c r="W3213" s="122">
        <v>1.2781309567900001</v>
      </c>
      <c r="X3213" s="122">
        <v>1.098501211456</v>
      </c>
      <c r="Y3213" s="122">
        <v>1.058608065452</v>
      </c>
      <c r="Z3213" s="122">
        <v>1.0971611657895</v>
      </c>
      <c r="AA3213" s="122">
        <v>1.127424317767</v>
      </c>
      <c r="AB3213" s="122">
        <v>1.0562297043910001</v>
      </c>
      <c r="AC3213" s="122">
        <v>1.0127458861380001</v>
      </c>
      <c r="AD3213" s="122">
        <v>0.94523781792999995</v>
      </c>
      <c r="AE3213" s="122">
        <v>0.85404548705549999</v>
      </c>
      <c r="AF3213" s="122">
        <v>0.814340304889</v>
      </c>
      <c r="AG3213" s="122">
        <v>0.79099289381899995</v>
      </c>
      <c r="AH3213" s="122">
        <v>0.74441722511300001</v>
      </c>
      <c r="AI3213" s="122">
        <v>0.68857379035050004</v>
      </c>
      <c r="AJ3213" s="122">
        <v>0.60163517145050005</v>
      </c>
      <c r="AK3213" s="122">
        <v>0.66373526032050001</v>
      </c>
      <c r="AL3213" s="122">
        <v>0</v>
      </c>
    </row>
    <row r="3214" spans="1:38" hidden="1" x14ac:dyDescent="0.25">
      <c r="A3214" s="122" t="s">
        <v>2049</v>
      </c>
      <c r="B3214" s="122">
        <v>1</v>
      </c>
      <c r="C3214" s="122" t="s">
        <v>2242</v>
      </c>
      <c r="D3214" s="122" t="s">
        <v>2138</v>
      </c>
      <c r="E3214" s="122">
        <v>59</v>
      </c>
      <c r="F3214" s="122">
        <v>0.99312211019249996</v>
      </c>
      <c r="G3214" s="122">
        <v>1.0147134708845</v>
      </c>
      <c r="H3214" s="122">
        <v>1.0412939637334999</v>
      </c>
      <c r="I3214" s="122">
        <v>1.0144694627535</v>
      </c>
      <c r="J3214" s="122">
        <v>1.067624330688</v>
      </c>
      <c r="K3214" s="122">
        <v>1.0959407113105</v>
      </c>
      <c r="L3214" s="122">
        <v>1.144640335274</v>
      </c>
      <c r="M3214" s="122">
        <v>1.1597613535435001</v>
      </c>
      <c r="N3214" s="122">
        <v>1.155531990246</v>
      </c>
      <c r="O3214" s="122">
        <v>1.104988115451</v>
      </c>
      <c r="P3214" s="122">
        <v>1.0926323071240001</v>
      </c>
      <c r="Q3214" s="122">
        <v>1.0522790534919999</v>
      </c>
      <c r="R3214" s="122">
        <v>1.0195141020225</v>
      </c>
      <c r="S3214" s="122">
        <v>0.99574982472600004</v>
      </c>
      <c r="T3214" s="122">
        <v>0.95190138102150001</v>
      </c>
      <c r="U3214" s="122">
        <v>0.88927935933449997</v>
      </c>
      <c r="V3214" s="122">
        <v>0.87218658452950004</v>
      </c>
      <c r="W3214" s="122">
        <v>0.83773456533549995</v>
      </c>
      <c r="X3214" s="122">
        <v>0.77606470203099998</v>
      </c>
      <c r="Y3214" s="122">
        <v>0.73877535359500002</v>
      </c>
      <c r="Z3214" s="122">
        <v>0.729689760119</v>
      </c>
      <c r="AA3214" s="122">
        <v>0.67283237599650003</v>
      </c>
      <c r="AB3214" s="122">
        <v>0.59714893641849998</v>
      </c>
      <c r="AC3214" s="122">
        <v>0.59364682804400004</v>
      </c>
      <c r="AD3214" s="122">
        <v>0.5428989641195</v>
      </c>
      <c r="AE3214" s="122">
        <v>0.47993289852400001</v>
      </c>
      <c r="AF3214" s="122">
        <v>0.45486323952199997</v>
      </c>
      <c r="AG3214" s="122">
        <v>0.42166743764350001</v>
      </c>
      <c r="AH3214" s="122">
        <v>0.371843266517</v>
      </c>
      <c r="AI3214" s="122">
        <v>0.40753401199299999</v>
      </c>
      <c r="AJ3214" s="122">
        <v>0.32239897403000001</v>
      </c>
      <c r="AK3214" s="122">
        <v>0.33198274638550002</v>
      </c>
      <c r="AL3214" s="122">
        <v>0</v>
      </c>
    </row>
    <row r="3215" spans="1:38" hidden="1" x14ac:dyDescent="0.25">
      <c r="A3215" s="122" t="s">
        <v>2049</v>
      </c>
      <c r="B3215" s="122">
        <v>1</v>
      </c>
      <c r="C3215" s="122" t="s">
        <v>2242</v>
      </c>
      <c r="D3215" s="122" t="s">
        <v>2139</v>
      </c>
      <c r="E3215" s="122">
        <v>59</v>
      </c>
      <c r="F3215" s="122">
        <v>0.96989885551800004</v>
      </c>
      <c r="G3215" s="122">
        <v>0.99185074131649997</v>
      </c>
      <c r="H3215" s="122">
        <v>1.022084167025</v>
      </c>
      <c r="I3215" s="122">
        <v>1.092933806952</v>
      </c>
      <c r="J3215" s="122">
        <v>1.1292057789154999</v>
      </c>
      <c r="K3215" s="122">
        <v>1.1705206768700001</v>
      </c>
      <c r="L3215" s="122">
        <v>1.2009371008459999</v>
      </c>
      <c r="M3215" s="122">
        <v>1.1993742499105</v>
      </c>
      <c r="N3215" s="122">
        <v>1.2308667343705</v>
      </c>
      <c r="O3215" s="122">
        <v>1.181799169567</v>
      </c>
      <c r="P3215" s="122">
        <v>1.1743536322325001</v>
      </c>
      <c r="Q3215" s="122">
        <v>1.170542170437</v>
      </c>
      <c r="R3215" s="122">
        <v>1.1631396426025</v>
      </c>
      <c r="S3215" s="122">
        <v>1.1628001006994999</v>
      </c>
      <c r="T3215" s="122">
        <v>1.118183119365</v>
      </c>
      <c r="U3215" s="122">
        <v>1.0595169039665</v>
      </c>
      <c r="V3215" s="122">
        <v>1.0448975473125</v>
      </c>
      <c r="W3215" s="122">
        <v>1.0137297175325</v>
      </c>
      <c r="X3215" s="122">
        <v>0.94438667269800003</v>
      </c>
      <c r="Y3215" s="122">
        <v>0.89458227714350003</v>
      </c>
      <c r="Z3215" s="122">
        <v>0.87371970903700003</v>
      </c>
      <c r="AA3215" s="122">
        <v>0.82612714838449997</v>
      </c>
      <c r="AB3215" s="122">
        <v>0.72551825284049998</v>
      </c>
      <c r="AC3215" s="122">
        <v>0.70295661701449996</v>
      </c>
      <c r="AD3215" s="122">
        <v>0.70682789082050002</v>
      </c>
      <c r="AE3215" s="122">
        <v>0.57946023557600002</v>
      </c>
      <c r="AF3215" s="122">
        <v>0.57411947539599995</v>
      </c>
      <c r="AG3215" s="122">
        <v>0.463175507401</v>
      </c>
      <c r="AH3215" s="122">
        <v>0.49393936376100001</v>
      </c>
      <c r="AI3215" s="122">
        <v>0.4395352050545</v>
      </c>
      <c r="AJ3215" s="122">
        <v>0.35378226319950001</v>
      </c>
      <c r="AK3215" s="122">
        <v>0.38900293694150001</v>
      </c>
      <c r="AL3215" s="122">
        <v>0</v>
      </c>
    </row>
    <row r="3216" spans="1:38" hidden="1" x14ac:dyDescent="0.25">
      <c r="A3216" s="122" t="s">
        <v>2049</v>
      </c>
      <c r="B3216" s="122">
        <v>1</v>
      </c>
      <c r="C3216" s="122" t="s">
        <v>2242</v>
      </c>
      <c r="D3216" s="122" t="s">
        <v>2140</v>
      </c>
      <c r="E3216" s="122">
        <v>59</v>
      </c>
      <c r="F3216" s="122">
        <v>0.29994884877299999</v>
      </c>
      <c r="G3216" s="122">
        <v>0.31576840176900001</v>
      </c>
      <c r="H3216" s="122">
        <v>0.33047850163100001</v>
      </c>
      <c r="I3216" s="122">
        <v>0.33424438957449998</v>
      </c>
      <c r="J3216" s="122">
        <v>0.34698113871399999</v>
      </c>
      <c r="K3216" s="122">
        <v>0.35685361656499998</v>
      </c>
      <c r="L3216" s="122">
        <v>0.36032239029800001</v>
      </c>
      <c r="M3216" s="122">
        <v>0.36891469114999997</v>
      </c>
      <c r="N3216" s="122">
        <v>0.34436140688150002</v>
      </c>
      <c r="O3216" s="122">
        <v>0.3514401291225</v>
      </c>
      <c r="P3216" s="122">
        <v>0.3540099307415</v>
      </c>
      <c r="Q3216" s="122">
        <v>0.34480624279799998</v>
      </c>
      <c r="R3216" s="122">
        <v>0.33709615063699999</v>
      </c>
      <c r="S3216" s="122">
        <v>0.31367013386249998</v>
      </c>
      <c r="T3216" s="122">
        <v>0.304512162182</v>
      </c>
      <c r="U3216" s="122">
        <v>0.28604622322950002</v>
      </c>
      <c r="V3216" s="122">
        <v>0.27523622766299999</v>
      </c>
      <c r="W3216" s="122">
        <v>0.26498759956349999</v>
      </c>
      <c r="X3216" s="122">
        <v>0.27500475787450002</v>
      </c>
      <c r="Y3216" s="122">
        <v>0.23616831598599999</v>
      </c>
      <c r="Z3216" s="122">
        <v>0.23735333959400001</v>
      </c>
      <c r="AA3216" s="122">
        <v>0.23335949825300001</v>
      </c>
      <c r="AB3216" s="122">
        <v>0.216682024823</v>
      </c>
      <c r="AC3216" s="122">
        <v>0.20953451332549999</v>
      </c>
      <c r="AD3216" s="122">
        <v>0.196889606084</v>
      </c>
      <c r="AE3216" s="122">
        <v>0.192623682883</v>
      </c>
      <c r="AF3216" s="122">
        <v>0.169839621798</v>
      </c>
      <c r="AG3216" s="122">
        <v>0.15664034513</v>
      </c>
      <c r="AH3216" s="122">
        <v>0.157328811367</v>
      </c>
      <c r="AI3216" s="122">
        <v>0.16464862024650001</v>
      </c>
      <c r="AJ3216" s="122">
        <v>0.139811981601</v>
      </c>
      <c r="AK3216" s="122">
        <v>0.14145719398000001</v>
      </c>
      <c r="AL3216" s="122">
        <v>0</v>
      </c>
    </row>
    <row r="3217" spans="1:38" hidden="1" x14ac:dyDescent="0.25">
      <c r="A3217" s="122" t="s">
        <v>2049</v>
      </c>
      <c r="B3217" s="122">
        <v>1</v>
      </c>
      <c r="C3217" s="122" t="s">
        <v>2242</v>
      </c>
      <c r="D3217" s="122" t="s">
        <v>2141</v>
      </c>
      <c r="E3217" s="122">
        <v>59</v>
      </c>
      <c r="F3217" s="122">
        <v>2.2255516429225</v>
      </c>
      <c r="G3217" s="122">
        <v>2.2810659160440001</v>
      </c>
      <c r="H3217" s="122">
        <v>2.3174485966335001</v>
      </c>
      <c r="I3217" s="122">
        <v>2.415325965908</v>
      </c>
      <c r="J3217" s="122">
        <v>2.5157969585525</v>
      </c>
      <c r="K3217" s="122">
        <v>2.53056698888</v>
      </c>
      <c r="L3217" s="122">
        <v>2.6408967413325</v>
      </c>
      <c r="M3217" s="122">
        <v>2.6182464479280001</v>
      </c>
      <c r="N3217" s="122">
        <v>2.6656713180909999</v>
      </c>
      <c r="O3217" s="122">
        <v>2.5967498136590002</v>
      </c>
      <c r="P3217" s="122">
        <v>2.5570244102170001</v>
      </c>
      <c r="Q3217" s="122">
        <v>2.444297371702</v>
      </c>
      <c r="R3217" s="122">
        <v>2.3564976629415</v>
      </c>
      <c r="S3217" s="122">
        <v>2.3113896529044999</v>
      </c>
      <c r="T3217" s="122">
        <v>2.2990467515614998</v>
      </c>
      <c r="U3217" s="122">
        <v>2.2036036875245002</v>
      </c>
      <c r="V3217" s="122">
        <v>2.1558924393345</v>
      </c>
      <c r="W3217" s="122">
        <v>2.0759619829010001</v>
      </c>
      <c r="X3217" s="122">
        <v>1.9770014815379999</v>
      </c>
      <c r="Y3217" s="122">
        <v>1.8205914047925</v>
      </c>
      <c r="Z3217" s="122">
        <v>1.8726277976945001</v>
      </c>
      <c r="AA3217" s="122">
        <v>1.7626821932965</v>
      </c>
      <c r="AB3217" s="122">
        <v>1.6363143567375</v>
      </c>
      <c r="AC3217" s="122">
        <v>1.660167116792</v>
      </c>
      <c r="AD3217" s="122">
        <v>1.5561990048750001</v>
      </c>
      <c r="AE3217" s="122">
        <v>1.5853684397365</v>
      </c>
      <c r="AF3217" s="122">
        <v>1.4242616280975</v>
      </c>
      <c r="AG3217" s="122">
        <v>1.3824248885654999</v>
      </c>
      <c r="AH3217" s="122">
        <v>1.3989423829795</v>
      </c>
      <c r="AI3217" s="122">
        <v>1.3452628735304999</v>
      </c>
      <c r="AJ3217" s="122">
        <v>1.1587863233025</v>
      </c>
      <c r="AK3217" s="122">
        <v>1.278974533887</v>
      </c>
      <c r="AL3217" s="122">
        <v>0</v>
      </c>
    </row>
    <row r="3218" spans="1:38" hidden="1" x14ac:dyDescent="0.25">
      <c r="A3218" s="122" t="s">
        <v>2049</v>
      </c>
      <c r="B3218" s="122">
        <v>1</v>
      </c>
      <c r="C3218" s="122" t="s">
        <v>2242</v>
      </c>
      <c r="D3218" s="122" t="s">
        <v>2142</v>
      </c>
      <c r="E3218" s="122">
        <v>59</v>
      </c>
      <c r="F3218" s="122">
        <v>1.0888407282785</v>
      </c>
      <c r="G3218" s="122">
        <v>1.0980493057105001</v>
      </c>
      <c r="H3218" s="122">
        <v>1.1623877876499999</v>
      </c>
      <c r="I3218" s="122">
        <v>1.2312540872290001</v>
      </c>
      <c r="J3218" s="122">
        <v>1.278132790166</v>
      </c>
      <c r="K3218" s="122">
        <v>1.3084276925089999</v>
      </c>
      <c r="L3218" s="122">
        <v>1.3164781135435</v>
      </c>
      <c r="M3218" s="122">
        <v>1.3843988965675</v>
      </c>
      <c r="N3218" s="122">
        <v>1.406872317206</v>
      </c>
      <c r="O3218" s="122">
        <v>1.3349142969445</v>
      </c>
      <c r="P3218" s="122">
        <v>1.3528926168169999</v>
      </c>
      <c r="Q3218" s="122">
        <v>1.333694557356</v>
      </c>
      <c r="R3218" s="122">
        <v>1.3038646458755001</v>
      </c>
      <c r="S3218" s="122">
        <v>1.3131509465619999</v>
      </c>
      <c r="T3218" s="122">
        <v>1.2768827832845</v>
      </c>
      <c r="U3218" s="122">
        <v>1.209323839237</v>
      </c>
      <c r="V3218" s="122">
        <v>1.1879606698595</v>
      </c>
      <c r="W3218" s="122">
        <v>1.1127840631070001</v>
      </c>
      <c r="X3218" s="122">
        <v>1.07205954845</v>
      </c>
      <c r="Y3218" s="122">
        <v>1.021691560356</v>
      </c>
      <c r="Z3218" s="122">
        <v>1.0355412157385</v>
      </c>
      <c r="AA3218" s="122">
        <v>1.0214923559075</v>
      </c>
      <c r="AB3218" s="122">
        <v>0.91500607568699999</v>
      </c>
      <c r="AC3218" s="122">
        <v>0.92606097214299998</v>
      </c>
      <c r="AD3218" s="122">
        <v>0.95358795025450005</v>
      </c>
      <c r="AE3218" s="122">
        <v>0.88129868049649995</v>
      </c>
      <c r="AF3218" s="122">
        <v>0.8712187349935</v>
      </c>
      <c r="AG3218" s="122">
        <v>0.82400296172900001</v>
      </c>
      <c r="AH3218" s="122">
        <v>0.83668829448199999</v>
      </c>
      <c r="AI3218" s="122">
        <v>0.78627435901849996</v>
      </c>
      <c r="AJ3218" s="122">
        <v>0.6859429303465</v>
      </c>
      <c r="AK3218" s="122">
        <v>0.71933195461650001</v>
      </c>
      <c r="AL3218" s="122">
        <v>0</v>
      </c>
    </row>
    <row r="3219" spans="1:38" hidden="1" x14ac:dyDescent="0.25">
      <c r="A3219" s="122" t="s">
        <v>2049</v>
      </c>
      <c r="B3219" s="122">
        <v>1</v>
      </c>
      <c r="C3219" s="122" t="s">
        <v>2242</v>
      </c>
      <c r="D3219" s="122" t="s">
        <v>2143</v>
      </c>
      <c r="E3219" s="122">
        <v>59</v>
      </c>
      <c r="F3219" s="122">
        <v>1.4327663797865</v>
      </c>
      <c r="G3219" s="122">
        <v>1.45579754195</v>
      </c>
      <c r="H3219" s="122">
        <v>1.50540939717</v>
      </c>
      <c r="I3219" s="122">
        <v>1.571438424111</v>
      </c>
      <c r="J3219" s="122">
        <v>1.7406572054195</v>
      </c>
      <c r="K3219" s="122">
        <v>1.843890971252</v>
      </c>
      <c r="L3219" s="122">
        <v>1.910734190606</v>
      </c>
      <c r="M3219" s="122">
        <v>1.9686282315145001</v>
      </c>
      <c r="N3219" s="122">
        <v>1.95177673542</v>
      </c>
      <c r="O3219" s="122">
        <v>1.9253096978424999</v>
      </c>
      <c r="P3219" s="122">
        <v>1.8730235769965</v>
      </c>
      <c r="Q3219" s="122">
        <v>1.9027265435925</v>
      </c>
      <c r="R3219" s="122">
        <v>1.889802299321</v>
      </c>
      <c r="S3219" s="122">
        <v>1.9407925920560001</v>
      </c>
      <c r="T3219" s="122">
        <v>1.9146947981910001</v>
      </c>
      <c r="U3219" s="122">
        <v>1.8786203822965</v>
      </c>
      <c r="V3219" s="122">
        <v>1.8786315569225001</v>
      </c>
      <c r="W3219" s="122">
        <v>1.707877858037</v>
      </c>
      <c r="X3219" s="122">
        <v>1.641047772242</v>
      </c>
      <c r="Y3219" s="122">
        <v>1.6225418097565001</v>
      </c>
      <c r="Z3219" s="122">
        <v>1.7089210339025001</v>
      </c>
      <c r="AA3219" s="122">
        <v>1.7085541637420001</v>
      </c>
      <c r="AB3219" s="122">
        <v>1.5772426945455</v>
      </c>
      <c r="AC3219" s="122">
        <v>1.646140576851</v>
      </c>
      <c r="AD3219" s="122">
        <v>1.5815996667909999</v>
      </c>
      <c r="AE3219" s="122">
        <v>1.46019675607</v>
      </c>
      <c r="AF3219" s="122">
        <v>1.4252680560419999</v>
      </c>
      <c r="AG3219" s="122">
        <v>1.4683636314870001</v>
      </c>
      <c r="AH3219" s="122">
        <v>1.4180591796869999</v>
      </c>
      <c r="AI3219" s="122">
        <v>1.2973235275974999</v>
      </c>
      <c r="AJ3219" s="122">
        <v>1.290493236099</v>
      </c>
      <c r="AK3219" s="122">
        <v>1.366091951732</v>
      </c>
      <c r="AL3219" s="122">
        <v>0</v>
      </c>
    </row>
    <row r="3220" spans="1:38" hidden="1" x14ac:dyDescent="0.25">
      <c r="A3220" s="122" t="s">
        <v>2049</v>
      </c>
      <c r="B3220" s="122">
        <v>1</v>
      </c>
      <c r="C3220" s="122" t="s">
        <v>2242</v>
      </c>
      <c r="D3220" s="122" t="s">
        <v>2177</v>
      </c>
      <c r="E3220" s="122">
        <v>59</v>
      </c>
      <c r="F3220" s="122">
        <v>2.8498457219999999E-3</v>
      </c>
      <c r="G3220" s="122">
        <v>2.6771343834999998E-3</v>
      </c>
      <c r="H3220" s="122">
        <v>3.0837108719999999E-3</v>
      </c>
      <c r="I3220" s="122">
        <v>2.8452935254999999E-3</v>
      </c>
      <c r="J3220" s="122">
        <v>2.1980018755E-3</v>
      </c>
      <c r="K3220" s="122">
        <v>1.8176330655000001E-3</v>
      </c>
      <c r="L3220" s="122">
        <v>1.429683798E-3</v>
      </c>
      <c r="M3220" s="122">
        <v>1.3553341790000001E-3</v>
      </c>
      <c r="N3220" s="122">
        <v>1.3832519554999999E-3</v>
      </c>
      <c r="O3220" s="122">
        <v>2.3002647660000002E-3</v>
      </c>
      <c r="P3220" s="122">
        <v>3.7171709530000002E-3</v>
      </c>
      <c r="Q3220" s="122">
        <v>1.0918533975E-2</v>
      </c>
      <c r="R3220" s="122">
        <v>7.5387137195000002E-3</v>
      </c>
      <c r="S3220" s="122">
        <v>9.4953555294999999E-3</v>
      </c>
      <c r="T3220" s="122">
        <v>1.059967564E-2</v>
      </c>
      <c r="U3220" s="122">
        <v>9.3624822239999992E-3</v>
      </c>
      <c r="V3220" s="122">
        <v>1.13890211495E-2</v>
      </c>
      <c r="W3220" s="122">
        <v>6.0413393549999996E-3</v>
      </c>
      <c r="X3220" s="122">
        <v>7.9692766035000008E-3</v>
      </c>
      <c r="Y3220" s="122">
        <v>3.8132202295000001E-3</v>
      </c>
      <c r="Z3220" s="122">
        <v>1.8485513839999999E-3</v>
      </c>
      <c r="AA3220" s="122">
        <v>1.5872839355E-3</v>
      </c>
      <c r="AB3220" s="122">
        <v>8.1542068800000004E-4</v>
      </c>
      <c r="AC3220" s="122">
        <v>7.1912559750000004E-4</v>
      </c>
      <c r="AD3220" s="122">
        <v>1.779892481E-3</v>
      </c>
      <c r="AE3220" s="122">
        <v>1.5640440715E-3</v>
      </c>
      <c r="AF3220" s="122">
        <v>1.5678855644999999E-3</v>
      </c>
      <c r="AG3220" s="122">
        <v>1.5734042424999999E-3</v>
      </c>
      <c r="AH3220" s="122">
        <v>1.573993629E-3</v>
      </c>
      <c r="AI3220" s="122">
        <v>1.5641801755E-3</v>
      </c>
      <c r="AJ3220" s="122">
        <v>1.5078602025E-3</v>
      </c>
      <c r="AK3220" s="122">
        <v>1.5515424314999999E-3</v>
      </c>
      <c r="AL3220" s="122">
        <v>0</v>
      </c>
    </row>
    <row r="3221" spans="1:38" hidden="1" x14ac:dyDescent="0.25">
      <c r="A3221" s="122" t="s">
        <v>2049</v>
      </c>
      <c r="B3221" s="122">
        <v>1</v>
      </c>
      <c r="C3221" s="122" t="s">
        <v>2242</v>
      </c>
      <c r="D3221" s="122" t="s">
        <v>2144</v>
      </c>
      <c r="E3221" s="122">
        <v>59</v>
      </c>
      <c r="F3221" s="122">
        <v>0.68349124513699999</v>
      </c>
      <c r="G3221" s="122">
        <v>0.71588636477949996</v>
      </c>
      <c r="H3221" s="122">
        <v>0.73427291036800002</v>
      </c>
      <c r="I3221" s="122">
        <v>0.74614580585599999</v>
      </c>
      <c r="J3221" s="122">
        <v>0.78797644431949998</v>
      </c>
      <c r="K3221" s="122">
        <v>0.81973390169649996</v>
      </c>
      <c r="L3221" s="122">
        <v>0.84920853181099998</v>
      </c>
      <c r="M3221" s="122">
        <v>0.87919237511350001</v>
      </c>
      <c r="N3221" s="122">
        <v>0.86859652466899995</v>
      </c>
      <c r="O3221" s="122">
        <v>0.90451579938750004</v>
      </c>
      <c r="P3221" s="122">
        <v>0.91554190589899997</v>
      </c>
      <c r="Q3221" s="122">
        <v>0.92444152147400005</v>
      </c>
      <c r="R3221" s="122">
        <v>0.85053847705550001</v>
      </c>
      <c r="S3221" s="122">
        <v>0.85814298243099996</v>
      </c>
      <c r="T3221" s="122">
        <v>0.87273941284849998</v>
      </c>
      <c r="U3221" s="122">
        <v>0.83525050677199997</v>
      </c>
      <c r="V3221" s="122">
        <v>0.85391289457050001</v>
      </c>
      <c r="W3221" s="122">
        <v>0.78673470178100002</v>
      </c>
      <c r="X3221" s="122">
        <v>0.72676056390999999</v>
      </c>
      <c r="Y3221" s="122">
        <v>0.6582159025955</v>
      </c>
      <c r="Z3221" s="122">
        <v>0.68135157021199999</v>
      </c>
      <c r="AA3221" s="122">
        <v>0.61571156478150002</v>
      </c>
      <c r="AB3221" s="122">
        <v>0.59213575514049999</v>
      </c>
      <c r="AC3221" s="122">
        <v>0.566650140187</v>
      </c>
      <c r="AD3221" s="122">
        <v>0.5718259703295</v>
      </c>
      <c r="AE3221" s="122">
        <v>0.50380805807450002</v>
      </c>
      <c r="AF3221" s="122">
        <v>0.48804148636950001</v>
      </c>
      <c r="AG3221" s="122">
        <v>0.45153012808699999</v>
      </c>
      <c r="AH3221" s="122">
        <v>0.45616415878650002</v>
      </c>
      <c r="AI3221" s="122">
        <v>0.45277993099800001</v>
      </c>
      <c r="AJ3221" s="122">
        <v>0.45753672103949999</v>
      </c>
      <c r="AK3221" s="122">
        <v>0.46334124717250003</v>
      </c>
      <c r="AL3221" s="122">
        <v>0</v>
      </c>
    </row>
    <row r="3222" spans="1:38" hidden="1" x14ac:dyDescent="0.25">
      <c r="A3222" s="122" t="s">
        <v>2049</v>
      </c>
      <c r="B3222" s="122">
        <v>1</v>
      </c>
      <c r="C3222" s="122" t="s">
        <v>2242</v>
      </c>
      <c r="D3222" s="122" t="s">
        <v>2145</v>
      </c>
      <c r="E3222" s="122">
        <v>59</v>
      </c>
      <c r="F3222" s="122">
        <v>0.37004275001350001</v>
      </c>
      <c r="G3222" s="122">
        <v>0.39708664335400001</v>
      </c>
      <c r="H3222" s="122">
        <v>0.40238307377749999</v>
      </c>
      <c r="I3222" s="122">
        <v>0.36888044599499997</v>
      </c>
      <c r="J3222" s="122">
        <v>0.41214856741849998</v>
      </c>
      <c r="K3222" s="122">
        <v>0.412678311508</v>
      </c>
      <c r="L3222" s="122">
        <v>0.37807413408399998</v>
      </c>
      <c r="M3222" s="122">
        <v>0.40050246306449999</v>
      </c>
      <c r="N3222" s="122">
        <v>0.41786111226349998</v>
      </c>
      <c r="O3222" s="122">
        <v>0.4199831510675</v>
      </c>
      <c r="P3222" s="122">
        <v>0.4049105918375</v>
      </c>
      <c r="Q3222" s="122">
        <v>0.3991616017545</v>
      </c>
      <c r="R3222" s="122">
        <v>0.38034645788600002</v>
      </c>
      <c r="S3222" s="122">
        <v>0.410817270515</v>
      </c>
      <c r="T3222" s="122">
        <v>0.42241142387149999</v>
      </c>
      <c r="U3222" s="122">
        <v>0.4224192501165</v>
      </c>
      <c r="V3222" s="122">
        <v>0.42669393315749998</v>
      </c>
      <c r="W3222" s="122">
        <v>0.4229987587415</v>
      </c>
      <c r="X3222" s="122">
        <v>0.40913806942149999</v>
      </c>
      <c r="Y3222" s="122">
        <v>0.36927664118800002</v>
      </c>
      <c r="Z3222" s="122">
        <v>0.39443291885850001</v>
      </c>
      <c r="AA3222" s="122">
        <v>0.34244135168700002</v>
      </c>
      <c r="AB3222" s="122">
        <v>0.32209868464250002</v>
      </c>
      <c r="AC3222" s="122">
        <v>0.3429380777305</v>
      </c>
      <c r="AD3222" s="122">
        <v>0.3498236272145</v>
      </c>
      <c r="AE3222" s="122">
        <v>0.36827490392899997</v>
      </c>
      <c r="AF3222" s="122">
        <v>0.35803371231249997</v>
      </c>
      <c r="AG3222" s="122">
        <v>0.34173822856500002</v>
      </c>
      <c r="AH3222" s="122">
        <v>0.3376786685225</v>
      </c>
      <c r="AI3222" s="122">
        <v>0.34797399775749999</v>
      </c>
      <c r="AJ3222" s="122">
        <v>0.27121883259200003</v>
      </c>
      <c r="AK3222" s="122">
        <v>0.30910399534150002</v>
      </c>
      <c r="AL3222" s="122">
        <v>0</v>
      </c>
    </row>
    <row r="3223" spans="1:38" hidden="1" x14ac:dyDescent="0.25">
      <c r="A3223" s="122" t="s">
        <v>2049</v>
      </c>
      <c r="B3223" s="122">
        <v>1</v>
      </c>
      <c r="C3223" s="122" t="s">
        <v>2242</v>
      </c>
      <c r="D3223" s="122" t="s">
        <v>2146</v>
      </c>
      <c r="E3223" s="122">
        <v>59</v>
      </c>
      <c r="F3223" s="122">
        <v>1.7118825445825001</v>
      </c>
      <c r="G3223" s="122">
        <v>1.7635894710935001</v>
      </c>
      <c r="H3223" s="122">
        <v>1.941102986662</v>
      </c>
      <c r="I3223" s="122">
        <v>2.0683059958694998</v>
      </c>
      <c r="J3223" s="122">
        <v>2.0770239016865002</v>
      </c>
      <c r="K3223" s="122">
        <v>2.2041575561275</v>
      </c>
      <c r="L3223" s="122">
        <v>2.3453278052719999</v>
      </c>
      <c r="M3223" s="122">
        <v>2.4098365912899999</v>
      </c>
      <c r="N3223" s="122">
        <v>2.4691650006135002</v>
      </c>
      <c r="O3223" s="122">
        <v>2.359856020529</v>
      </c>
      <c r="P3223" s="122">
        <v>2.3881838542659999</v>
      </c>
      <c r="Q3223" s="122">
        <v>2.3539942874149999</v>
      </c>
      <c r="R3223" s="122">
        <v>2.3134546429855001</v>
      </c>
      <c r="S3223" s="122">
        <v>2.2861596454764999</v>
      </c>
      <c r="T3223" s="122">
        <v>2.2309933837905001</v>
      </c>
      <c r="U3223" s="122">
        <v>2.2032678208535001</v>
      </c>
      <c r="V3223" s="122">
        <v>2.1554217331375001</v>
      </c>
      <c r="W3223" s="122">
        <v>2.1186630259485</v>
      </c>
      <c r="X3223" s="122">
        <v>2.0200751718785002</v>
      </c>
      <c r="Y3223" s="122">
        <v>1.8725170728239999</v>
      </c>
      <c r="Z3223" s="122">
        <v>2.0106028020514999</v>
      </c>
      <c r="AA3223" s="122">
        <v>1.8523609392264999</v>
      </c>
      <c r="AB3223" s="122">
        <v>1.6849329749444999</v>
      </c>
      <c r="AC3223" s="122">
        <v>1.6285004496605</v>
      </c>
      <c r="AD3223" s="122">
        <v>1.5807746097755</v>
      </c>
      <c r="AE3223" s="122">
        <v>1.4149039116069999</v>
      </c>
      <c r="AF3223" s="122">
        <v>1.3847356661995001</v>
      </c>
      <c r="AG3223" s="122">
        <v>1.278296355056</v>
      </c>
      <c r="AH3223" s="122">
        <v>1.2441641301240001</v>
      </c>
      <c r="AI3223" s="122">
        <v>1.257865362107</v>
      </c>
      <c r="AJ3223" s="122">
        <v>1.0584987598685001</v>
      </c>
      <c r="AK3223" s="122">
        <v>1.0762666696084999</v>
      </c>
      <c r="AL3223" s="122">
        <v>0</v>
      </c>
    </row>
    <row r="3224" spans="1:38" hidden="1" x14ac:dyDescent="0.25">
      <c r="A3224" s="122" t="s">
        <v>2049</v>
      </c>
      <c r="B3224" s="122">
        <v>1</v>
      </c>
      <c r="C3224" s="122" t="s">
        <v>2242</v>
      </c>
      <c r="D3224" s="122" t="s">
        <v>2147</v>
      </c>
      <c r="E3224" s="122">
        <v>59</v>
      </c>
      <c r="F3224" s="122">
        <v>0.49881214265950002</v>
      </c>
      <c r="G3224" s="122">
        <v>0.50773673861849999</v>
      </c>
      <c r="H3224" s="122">
        <v>0.52826526301550003</v>
      </c>
      <c r="I3224" s="122">
        <v>0.53069862673449997</v>
      </c>
      <c r="J3224" s="122">
        <v>0.543946511849</v>
      </c>
      <c r="K3224" s="122">
        <v>0.53829465433599999</v>
      </c>
      <c r="L3224" s="122">
        <v>0.54163263684200003</v>
      </c>
      <c r="M3224" s="122">
        <v>0.52505223169299997</v>
      </c>
      <c r="N3224" s="122">
        <v>0.551013598735</v>
      </c>
      <c r="O3224" s="122">
        <v>0.54350076123199997</v>
      </c>
      <c r="P3224" s="122">
        <v>0.54273106062300003</v>
      </c>
      <c r="Q3224" s="122">
        <v>0.54418557992950001</v>
      </c>
      <c r="R3224" s="122">
        <v>0.546400300655</v>
      </c>
      <c r="S3224" s="122">
        <v>0.5477441944925</v>
      </c>
      <c r="T3224" s="122">
        <v>0.53972089117300004</v>
      </c>
      <c r="U3224" s="122">
        <v>0.56495262536750002</v>
      </c>
      <c r="V3224" s="122">
        <v>0.55235435462799998</v>
      </c>
      <c r="W3224" s="122">
        <v>0.54625231437300004</v>
      </c>
      <c r="X3224" s="122">
        <v>0.551820437981</v>
      </c>
      <c r="Y3224" s="122">
        <v>0.54833845097699996</v>
      </c>
      <c r="Z3224" s="122">
        <v>0.54599369525499997</v>
      </c>
      <c r="AA3224" s="122">
        <v>0.54645892724099998</v>
      </c>
      <c r="AB3224" s="122">
        <v>0.56018264251299998</v>
      </c>
      <c r="AC3224" s="122">
        <v>0.570888736482</v>
      </c>
      <c r="AD3224" s="122">
        <v>0.57313182100549998</v>
      </c>
      <c r="AE3224" s="122">
        <v>0.60884115882849998</v>
      </c>
      <c r="AF3224" s="122">
        <v>0.60941195531350001</v>
      </c>
      <c r="AG3224" s="122">
        <v>0.60353571183300003</v>
      </c>
      <c r="AH3224" s="122">
        <v>0.61412854888299995</v>
      </c>
      <c r="AI3224" s="122">
        <v>0.57016403822600004</v>
      </c>
      <c r="AJ3224" s="122">
        <v>0.60918291279250003</v>
      </c>
      <c r="AK3224" s="122">
        <v>0.60046030688249996</v>
      </c>
      <c r="AL3224" s="122">
        <v>0</v>
      </c>
    </row>
    <row r="3225" spans="1:38" hidden="1" x14ac:dyDescent="0.25">
      <c r="A3225" s="122" t="s">
        <v>2049</v>
      </c>
      <c r="B3225" s="122">
        <v>1</v>
      </c>
      <c r="C3225" s="122" t="s">
        <v>2242</v>
      </c>
      <c r="D3225" s="122" t="s">
        <v>475</v>
      </c>
      <c r="E3225" s="122">
        <v>59</v>
      </c>
      <c r="F3225" s="122">
        <v>0.45901343051850002</v>
      </c>
      <c r="G3225" s="122">
        <v>0.47471311699199997</v>
      </c>
      <c r="H3225" s="122">
        <v>0.4801238660305</v>
      </c>
      <c r="I3225" s="122">
        <v>0.51250020925700002</v>
      </c>
      <c r="J3225" s="122">
        <v>0.53520201476600004</v>
      </c>
      <c r="K3225" s="122">
        <v>0.55619952267450001</v>
      </c>
      <c r="L3225" s="122">
        <v>0.56038678375249995</v>
      </c>
      <c r="M3225" s="122">
        <v>0.59090213927750002</v>
      </c>
      <c r="N3225" s="122">
        <v>0.640828854221</v>
      </c>
      <c r="O3225" s="122">
        <v>0.58600599082399996</v>
      </c>
      <c r="P3225" s="122">
        <v>0.58519720472900005</v>
      </c>
      <c r="Q3225" s="122">
        <v>0.59769070705600003</v>
      </c>
      <c r="R3225" s="122">
        <v>0.59366277033799997</v>
      </c>
      <c r="S3225" s="122">
        <v>0.60560318257900003</v>
      </c>
      <c r="T3225" s="122">
        <v>0.5928892069035</v>
      </c>
      <c r="U3225" s="122">
        <v>0.57469700648499999</v>
      </c>
      <c r="V3225" s="122">
        <v>0.57972348519799999</v>
      </c>
      <c r="W3225" s="122">
        <v>0.51494052851049998</v>
      </c>
      <c r="X3225" s="122">
        <v>0.53026531211700001</v>
      </c>
      <c r="Y3225" s="122">
        <v>0.53459938446699995</v>
      </c>
      <c r="Z3225" s="122">
        <v>0.55960811739850003</v>
      </c>
      <c r="AA3225" s="122">
        <v>0.58554771622750001</v>
      </c>
      <c r="AB3225" s="122">
        <v>0.57283970294599995</v>
      </c>
      <c r="AC3225" s="122">
        <v>0.59782740807449997</v>
      </c>
      <c r="AD3225" s="122">
        <v>0.55774944844700003</v>
      </c>
      <c r="AE3225" s="122">
        <v>0.565031043505</v>
      </c>
      <c r="AF3225" s="122">
        <v>0.54268307908699998</v>
      </c>
      <c r="AG3225" s="122">
        <v>0.51828072183200002</v>
      </c>
      <c r="AH3225" s="122">
        <v>0.56155166645950005</v>
      </c>
      <c r="AI3225" s="122">
        <v>0.53052627916149997</v>
      </c>
      <c r="AJ3225" s="122">
        <v>0.51941146170050001</v>
      </c>
      <c r="AK3225" s="122">
        <v>0.5189103407115</v>
      </c>
      <c r="AL3225" s="122">
        <v>0</v>
      </c>
    </row>
    <row r="3226" spans="1:38" hidden="1" x14ac:dyDescent="0.25">
      <c r="A3226" s="122" t="s">
        <v>2049</v>
      </c>
      <c r="B3226" s="122">
        <v>1</v>
      </c>
      <c r="C3226" s="122" t="s">
        <v>2242</v>
      </c>
      <c r="D3226" s="122" t="s">
        <v>2148</v>
      </c>
      <c r="E3226" s="122">
        <v>59</v>
      </c>
      <c r="F3226" s="122">
        <v>0.21091208203799999</v>
      </c>
      <c r="G3226" s="122">
        <v>0.21700055567099999</v>
      </c>
      <c r="H3226" s="122">
        <v>0.22626777450249999</v>
      </c>
      <c r="I3226" s="122">
        <v>0.24161782437500001</v>
      </c>
      <c r="J3226" s="122">
        <v>0.24465691160549999</v>
      </c>
      <c r="K3226" s="122">
        <v>0.25275597858400001</v>
      </c>
      <c r="L3226" s="122">
        <v>0.26113032215650001</v>
      </c>
      <c r="M3226" s="122">
        <v>0.27214250572699999</v>
      </c>
      <c r="N3226" s="122">
        <v>0.267623891246</v>
      </c>
      <c r="O3226" s="122">
        <v>0.27394969641450001</v>
      </c>
      <c r="P3226" s="122">
        <v>0.27891631282000001</v>
      </c>
      <c r="Q3226" s="122">
        <v>0.26064094551700001</v>
      </c>
      <c r="R3226" s="122">
        <v>0.25211280551100002</v>
      </c>
      <c r="S3226" s="122">
        <v>0.26533322933800002</v>
      </c>
      <c r="T3226" s="122">
        <v>0.26345683663000002</v>
      </c>
      <c r="U3226" s="122">
        <v>0.24916306342799999</v>
      </c>
      <c r="V3226" s="122">
        <v>0.24313238687800001</v>
      </c>
      <c r="W3226" s="122">
        <v>0.21666239698850001</v>
      </c>
      <c r="X3226" s="122">
        <v>0.20120741106449999</v>
      </c>
      <c r="Y3226" s="122">
        <v>0.19052030771100001</v>
      </c>
      <c r="Z3226" s="122">
        <v>0.191103364739</v>
      </c>
      <c r="AA3226" s="122">
        <v>0.17675918649649999</v>
      </c>
      <c r="AB3226" s="122">
        <v>0.15240479395000001</v>
      </c>
      <c r="AC3226" s="122">
        <v>0.14515553893550001</v>
      </c>
      <c r="AD3226" s="122">
        <v>0.13691149726749999</v>
      </c>
      <c r="AE3226" s="122">
        <v>0.13088747253550001</v>
      </c>
      <c r="AF3226" s="122">
        <v>0.11049583775750001</v>
      </c>
      <c r="AG3226" s="122">
        <v>0.102086166558</v>
      </c>
      <c r="AH3226" s="122">
        <v>0.1058282707515</v>
      </c>
      <c r="AI3226" s="122">
        <v>0.10711355096150001</v>
      </c>
      <c r="AJ3226" s="122">
        <v>8.8581567489999999E-2</v>
      </c>
      <c r="AK3226" s="122">
        <v>9.4041843067500006E-2</v>
      </c>
      <c r="AL3226" s="122">
        <v>0</v>
      </c>
    </row>
    <row r="3227" spans="1:38" hidden="1" x14ac:dyDescent="0.25">
      <c r="A3227" s="122" t="s">
        <v>2049</v>
      </c>
      <c r="B3227" s="122">
        <v>1</v>
      </c>
      <c r="C3227" s="122" t="s">
        <v>2242</v>
      </c>
      <c r="D3227" s="122" t="s">
        <v>2149</v>
      </c>
      <c r="E3227" s="122">
        <v>59</v>
      </c>
      <c r="F3227" s="122">
        <v>1.2838231033130001</v>
      </c>
      <c r="G3227" s="122">
        <v>1.3020508463</v>
      </c>
      <c r="H3227" s="122">
        <v>1.3450919715059999</v>
      </c>
      <c r="I3227" s="122">
        <v>1.3864683710315</v>
      </c>
      <c r="J3227" s="122">
        <v>1.42788082598</v>
      </c>
      <c r="K3227" s="122">
        <v>1.4725204259389999</v>
      </c>
      <c r="L3227" s="122">
        <v>1.478106258967</v>
      </c>
      <c r="M3227" s="122">
        <v>1.4872987754114999</v>
      </c>
      <c r="N3227" s="122">
        <v>1.4839596434944999</v>
      </c>
      <c r="O3227" s="122">
        <v>1.3957478098610001</v>
      </c>
      <c r="P3227" s="122">
        <v>1.4329405376805</v>
      </c>
      <c r="Q3227" s="122">
        <v>1.399498979042</v>
      </c>
      <c r="R3227" s="122">
        <v>1.357046635818</v>
      </c>
      <c r="S3227" s="122">
        <v>1.299546804007</v>
      </c>
      <c r="T3227" s="122">
        <v>1.2758758974994999</v>
      </c>
      <c r="U3227" s="122">
        <v>1.208086133099</v>
      </c>
      <c r="V3227" s="122">
        <v>1.2070752515115</v>
      </c>
      <c r="W3227" s="122">
        <v>1.2027892815375001</v>
      </c>
      <c r="X3227" s="122">
        <v>1.123425198474</v>
      </c>
      <c r="Y3227" s="122">
        <v>1.0014462370070001</v>
      </c>
      <c r="Z3227" s="122">
        <v>0.94481604806399999</v>
      </c>
      <c r="AA3227" s="122">
        <v>0.89093884914499999</v>
      </c>
      <c r="AB3227" s="122">
        <v>0.81759843939700005</v>
      </c>
      <c r="AC3227" s="122">
        <v>0.7692961588185</v>
      </c>
      <c r="AD3227" s="122">
        <v>0.72065979610550002</v>
      </c>
      <c r="AE3227" s="122">
        <v>0.66091028707449995</v>
      </c>
      <c r="AF3227" s="122">
        <v>0.63478088856750003</v>
      </c>
      <c r="AG3227" s="122">
        <v>0.58408959000600003</v>
      </c>
      <c r="AH3227" s="122">
        <v>0.58855339135700002</v>
      </c>
      <c r="AI3227" s="122">
        <v>0.58574028006750001</v>
      </c>
      <c r="AJ3227" s="122">
        <v>0.485497899796</v>
      </c>
      <c r="AK3227" s="122">
        <v>0.49729721159450002</v>
      </c>
      <c r="AL3227" s="122">
        <v>0</v>
      </c>
    </row>
    <row r="3228" spans="1:38" hidden="1" x14ac:dyDescent="0.25">
      <c r="A3228" s="122" t="s">
        <v>2049</v>
      </c>
      <c r="B3228" s="122">
        <v>1</v>
      </c>
      <c r="C3228" s="122" t="s">
        <v>2242</v>
      </c>
      <c r="D3228" s="122" t="s">
        <v>2150</v>
      </c>
      <c r="E3228" s="122">
        <v>59</v>
      </c>
      <c r="F3228" s="122">
        <v>0.60372776258000005</v>
      </c>
      <c r="G3228" s="122">
        <v>0.57789399163349997</v>
      </c>
      <c r="H3228" s="122">
        <v>0.65075337457399995</v>
      </c>
      <c r="I3228" s="122">
        <v>0.70480313473550005</v>
      </c>
      <c r="J3228" s="122">
        <v>0.75245760328349998</v>
      </c>
      <c r="K3228" s="122">
        <v>0.7631404651</v>
      </c>
      <c r="L3228" s="122">
        <v>0.76694767081000004</v>
      </c>
      <c r="M3228" s="122">
        <v>0.78568472508800002</v>
      </c>
      <c r="N3228" s="122">
        <v>0.7565748175475</v>
      </c>
      <c r="O3228" s="122">
        <v>0.74587876450799995</v>
      </c>
      <c r="P3228" s="122">
        <v>0.74767033498250002</v>
      </c>
      <c r="Q3228" s="122">
        <v>0.73061983332199998</v>
      </c>
      <c r="R3228" s="122">
        <v>0.69134690034049995</v>
      </c>
      <c r="S3228" s="122">
        <v>0.71588021956199999</v>
      </c>
      <c r="T3228" s="122">
        <v>0.71853002279949996</v>
      </c>
      <c r="U3228" s="122">
        <v>0.70811736023000005</v>
      </c>
      <c r="V3228" s="122">
        <v>0.73169346396799995</v>
      </c>
      <c r="W3228" s="122">
        <v>0.68303004340350004</v>
      </c>
      <c r="X3228" s="122">
        <v>0.65012776776799996</v>
      </c>
      <c r="Y3228" s="122">
        <v>0.67101231757150004</v>
      </c>
      <c r="Z3228" s="122">
        <v>0.60116781331650004</v>
      </c>
      <c r="AA3228" s="122">
        <v>0.6208947665615</v>
      </c>
      <c r="AB3228" s="122">
        <v>0.57810153454549995</v>
      </c>
      <c r="AC3228" s="122">
        <v>0.574122450339</v>
      </c>
      <c r="AD3228" s="122">
        <v>0.50551738010150005</v>
      </c>
      <c r="AE3228" s="122">
        <v>0.53580906926649996</v>
      </c>
      <c r="AF3228" s="122">
        <v>0.51826602437549996</v>
      </c>
      <c r="AG3228" s="122">
        <v>0.50215485687299999</v>
      </c>
      <c r="AH3228" s="122">
        <v>0.41641594387949998</v>
      </c>
      <c r="AI3228" s="122">
        <v>0.44517495975249999</v>
      </c>
      <c r="AJ3228" s="122">
        <v>0.418729910762</v>
      </c>
      <c r="AK3228" s="122">
        <v>0.40350441240000001</v>
      </c>
      <c r="AL3228" s="122">
        <v>0</v>
      </c>
    </row>
    <row r="3229" spans="1:38" hidden="1" x14ac:dyDescent="0.25">
      <c r="A3229" s="122" t="s">
        <v>2049</v>
      </c>
      <c r="B3229" s="122">
        <v>1</v>
      </c>
      <c r="C3229" s="122" t="s">
        <v>2242</v>
      </c>
      <c r="D3229" s="122" t="s">
        <v>2151</v>
      </c>
      <c r="E3229" s="122">
        <v>59</v>
      </c>
      <c r="F3229" s="122">
        <v>0.38058895072049997</v>
      </c>
      <c r="G3229" s="122">
        <v>0.40911647663849998</v>
      </c>
      <c r="H3229" s="122">
        <v>0.41854994965949999</v>
      </c>
      <c r="I3229" s="122">
        <v>0.42887936738150001</v>
      </c>
      <c r="J3229" s="122">
        <v>0.47507567308499998</v>
      </c>
      <c r="K3229" s="122">
        <v>0.47734120037900002</v>
      </c>
      <c r="L3229" s="122">
        <v>0.4899398772045</v>
      </c>
      <c r="M3229" s="122">
        <v>0.53735973915900004</v>
      </c>
      <c r="N3229" s="122">
        <v>0.594105202148</v>
      </c>
      <c r="O3229" s="122">
        <v>0.53939273711500002</v>
      </c>
      <c r="P3229" s="122">
        <v>0.55374954422400002</v>
      </c>
      <c r="Q3229" s="122">
        <v>0.5549315647195</v>
      </c>
      <c r="R3229" s="122">
        <v>0.51715147992900001</v>
      </c>
      <c r="S3229" s="122">
        <v>0.54936600294600002</v>
      </c>
      <c r="T3229" s="122">
        <v>0.56386125506499996</v>
      </c>
      <c r="U3229" s="122">
        <v>0.57511183433150004</v>
      </c>
      <c r="V3229" s="122">
        <v>0.46078748512899997</v>
      </c>
      <c r="W3229" s="122">
        <v>0.41680770967699998</v>
      </c>
      <c r="X3229" s="122">
        <v>0.41517942035700001</v>
      </c>
      <c r="Y3229" s="122">
        <v>0.40050526787750002</v>
      </c>
      <c r="Z3229" s="122">
        <v>0.40288862222749999</v>
      </c>
      <c r="AA3229" s="122">
        <v>0.38109959302700003</v>
      </c>
      <c r="AB3229" s="122">
        <v>0.3588320639</v>
      </c>
      <c r="AC3229" s="122">
        <v>0.36929222538750001</v>
      </c>
      <c r="AD3229" s="122">
        <v>0.38578043995150002</v>
      </c>
      <c r="AE3229" s="122">
        <v>0.31944629805250002</v>
      </c>
      <c r="AF3229" s="122">
        <v>0.307368132372</v>
      </c>
      <c r="AG3229" s="122">
        <v>0.291827393667</v>
      </c>
      <c r="AH3229" s="122">
        <v>0.30165553574600001</v>
      </c>
      <c r="AI3229" s="122">
        <v>0.31286905651149999</v>
      </c>
      <c r="AJ3229" s="122">
        <v>0.26945440121800002</v>
      </c>
      <c r="AK3229" s="122">
        <v>0.285737167801</v>
      </c>
      <c r="AL3229" s="122">
        <v>0</v>
      </c>
    </row>
    <row r="3230" spans="1:38" hidden="1" x14ac:dyDescent="0.25">
      <c r="A3230" s="122" t="s">
        <v>2049</v>
      </c>
      <c r="B3230" s="122">
        <v>1</v>
      </c>
      <c r="C3230" s="122" t="s">
        <v>2242</v>
      </c>
      <c r="D3230" s="122" t="s">
        <v>2152</v>
      </c>
      <c r="E3230" s="122">
        <v>59</v>
      </c>
      <c r="F3230" s="122">
        <v>2.2806047877419999</v>
      </c>
      <c r="G3230" s="122">
        <v>2.3441697309715002</v>
      </c>
      <c r="H3230" s="122">
        <v>2.4547306171395</v>
      </c>
      <c r="I3230" s="122">
        <v>2.5261470271680002</v>
      </c>
      <c r="J3230" s="122">
        <v>2.5683295334265002</v>
      </c>
      <c r="K3230" s="122">
        <v>2.6158874223535</v>
      </c>
      <c r="L3230" s="122">
        <v>2.7210453651905002</v>
      </c>
      <c r="M3230" s="122">
        <v>2.8089010543795001</v>
      </c>
      <c r="N3230" s="122">
        <v>2.8326528150899999</v>
      </c>
      <c r="O3230" s="122">
        <v>2.7189125123990001</v>
      </c>
      <c r="P3230" s="122">
        <v>2.7332448560064999</v>
      </c>
      <c r="Q3230" s="122">
        <v>2.571199820056</v>
      </c>
      <c r="R3230" s="122">
        <v>2.5112291193675</v>
      </c>
      <c r="S3230" s="122">
        <v>2.4753756290969999</v>
      </c>
      <c r="T3230" s="122">
        <v>2.359079316606</v>
      </c>
      <c r="U3230" s="122">
        <v>2.1381353689424998</v>
      </c>
      <c r="V3230" s="122">
        <v>2.1669362409295001</v>
      </c>
      <c r="W3230" s="122">
        <v>2.0408503288605</v>
      </c>
      <c r="X3230" s="122">
        <v>1.9157249049984999</v>
      </c>
      <c r="Y3230" s="122">
        <v>1.7295913818740001</v>
      </c>
      <c r="Z3230" s="122">
        <v>1.7977870111055001</v>
      </c>
      <c r="AA3230" s="122">
        <v>1.5649193855535</v>
      </c>
      <c r="AB3230" s="122">
        <v>1.521543803026</v>
      </c>
      <c r="AC3230" s="122">
        <v>1.4582345675449999</v>
      </c>
      <c r="AD3230" s="122">
        <v>1.4055376330195</v>
      </c>
      <c r="AE3230" s="122">
        <v>1.2470498678965001</v>
      </c>
      <c r="AF3230" s="122">
        <v>1.141494135918</v>
      </c>
      <c r="AG3230" s="122">
        <v>1.0520741947915</v>
      </c>
      <c r="AH3230" s="122">
        <v>1.0362242243799999</v>
      </c>
      <c r="AI3230" s="122">
        <v>1.0608664355199999</v>
      </c>
      <c r="AJ3230" s="122">
        <v>0.868082514769</v>
      </c>
      <c r="AK3230" s="122">
        <v>0.90432142257649994</v>
      </c>
      <c r="AL3230" s="122">
        <v>0</v>
      </c>
    </row>
    <row r="3231" spans="1:38" hidden="1" x14ac:dyDescent="0.25">
      <c r="A3231" s="122" t="s">
        <v>2049</v>
      </c>
      <c r="B3231" s="122">
        <v>1</v>
      </c>
      <c r="C3231" s="122" t="s">
        <v>2242</v>
      </c>
      <c r="D3231" s="122" t="s">
        <v>2153</v>
      </c>
      <c r="E3231" s="122">
        <v>59</v>
      </c>
      <c r="F3231" s="122">
        <v>2.9510652493589999</v>
      </c>
      <c r="G3231" s="122">
        <v>3.0419866786040002</v>
      </c>
      <c r="H3231" s="122">
        <v>3.1531848638284998</v>
      </c>
      <c r="I3231" s="122">
        <v>3.2467552723464999</v>
      </c>
      <c r="J3231" s="122">
        <v>3.2981805575994998</v>
      </c>
      <c r="K3231" s="122">
        <v>3.3748417434564999</v>
      </c>
      <c r="L3231" s="122">
        <v>3.493671313563</v>
      </c>
      <c r="M3231" s="122">
        <v>3.4570424932885002</v>
      </c>
      <c r="N3231" s="122">
        <v>3.5442017908854999</v>
      </c>
      <c r="O3231" s="122">
        <v>3.4196333770425</v>
      </c>
      <c r="P3231" s="122">
        <v>3.3284773544805</v>
      </c>
      <c r="Q3231" s="122">
        <v>3.1999960101565001</v>
      </c>
      <c r="R3231" s="122">
        <v>3.2168307832935001</v>
      </c>
      <c r="S3231" s="122">
        <v>3.2467800570015002</v>
      </c>
      <c r="T3231" s="122">
        <v>3.1502782241545</v>
      </c>
      <c r="U3231" s="122">
        <v>3.1098653629594999</v>
      </c>
      <c r="V3231" s="122">
        <v>3.0779289337515001</v>
      </c>
      <c r="W3231" s="122">
        <v>2.9629434663384999</v>
      </c>
      <c r="X3231" s="122">
        <v>2.8318136547215</v>
      </c>
      <c r="Y3231" s="122">
        <v>2.6402731807505</v>
      </c>
      <c r="Z3231" s="122">
        <v>2.6993069787355002</v>
      </c>
      <c r="AA3231" s="122">
        <v>2.5421465487394999</v>
      </c>
      <c r="AB3231" s="122">
        <v>2.1974756348960001</v>
      </c>
      <c r="AC3231" s="122">
        <v>2.3043498537840001</v>
      </c>
      <c r="AD3231" s="122">
        <v>2.1599070053979998</v>
      </c>
      <c r="AE3231" s="122">
        <v>1.8968704431595</v>
      </c>
      <c r="AF3231" s="122">
        <v>1.89062839193</v>
      </c>
      <c r="AG3231" s="122">
        <v>1.7866733518535001</v>
      </c>
      <c r="AH3231" s="122">
        <v>1.3113711964920001</v>
      </c>
      <c r="AI3231" s="122">
        <v>1.4883807088784999</v>
      </c>
      <c r="AJ3231" s="122">
        <v>1.4829494408635</v>
      </c>
      <c r="AK3231" s="122">
        <v>1.4918638826320001</v>
      </c>
      <c r="AL3231" s="122">
        <v>0</v>
      </c>
    </row>
    <row r="3232" spans="1:38" hidden="1" x14ac:dyDescent="0.25">
      <c r="A3232" s="122" t="s">
        <v>2049</v>
      </c>
      <c r="B3232" s="122">
        <v>1</v>
      </c>
      <c r="C3232" s="122" t="s">
        <v>2242</v>
      </c>
      <c r="D3232" s="122" t="s">
        <v>2154</v>
      </c>
      <c r="E3232" s="122">
        <v>59</v>
      </c>
      <c r="F3232" s="122">
        <v>0.95515608263999996</v>
      </c>
      <c r="G3232" s="122">
        <v>1.0285071668000001</v>
      </c>
      <c r="H3232" s="122">
        <v>1.0902473212485</v>
      </c>
      <c r="I3232" s="122">
        <v>1.1130781186345</v>
      </c>
      <c r="J3232" s="122">
        <v>1.1419835623775001</v>
      </c>
      <c r="K3232" s="122">
        <v>1.1924844439169999</v>
      </c>
      <c r="L3232" s="122">
        <v>1.2256070632364999</v>
      </c>
      <c r="M3232" s="122">
        <v>1.2705150815099999</v>
      </c>
      <c r="N3232" s="122">
        <v>1.3009918741555</v>
      </c>
      <c r="O3232" s="122">
        <v>1.2108621124029999</v>
      </c>
      <c r="P3232" s="122">
        <v>1.23712070053</v>
      </c>
      <c r="Q3232" s="122">
        <v>1.2126217231355001</v>
      </c>
      <c r="R3232" s="122">
        <v>1.2420312120895001</v>
      </c>
      <c r="S3232" s="122">
        <v>1.2202326737085001</v>
      </c>
      <c r="T3232" s="122">
        <v>1.1734073061025001</v>
      </c>
      <c r="U3232" s="122">
        <v>1.1678833256379999</v>
      </c>
      <c r="V3232" s="122">
        <v>1.1946877361995001</v>
      </c>
      <c r="W3232" s="122">
        <v>1.113547279961</v>
      </c>
      <c r="X3232" s="122">
        <v>1.1047808327424999</v>
      </c>
      <c r="Y3232" s="122">
        <v>1.075164388196</v>
      </c>
      <c r="Z3232" s="122">
        <v>1.0326744307660001</v>
      </c>
      <c r="AA3232" s="122">
        <v>1.0475088657130001</v>
      </c>
      <c r="AB3232" s="122">
        <v>0.969284876382</v>
      </c>
      <c r="AC3232" s="122">
        <v>0.94682930240700003</v>
      </c>
      <c r="AD3232" s="122">
        <v>0.90755805835000003</v>
      </c>
      <c r="AE3232" s="122">
        <v>0.84241952439750001</v>
      </c>
      <c r="AF3232" s="122">
        <v>0.76751783601199997</v>
      </c>
      <c r="AG3232" s="122">
        <v>0.70379229048650005</v>
      </c>
      <c r="AH3232" s="122">
        <v>0.66983874548800004</v>
      </c>
      <c r="AI3232" s="122">
        <v>0.56404606961600001</v>
      </c>
      <c r="AJ3232" s="122">
        <v>0.51629645737600005</v>
      </c>
      <c r="AK3232" s="122">
        <v>0.589980879736</v>
      </c>
      <c r="AL3232" s="122">
        <v>0</v>
      </c>
    </row>
    <row r="3233" spans="1:38" hidden="1" x14ac:dyDescent="0.25">
      <c r="A3233" s="122" t="s">
        <v>2049</v>
      </c>
      <c r="B3233" s="122">
        <v>1</v>
      </c>
      <c r="C3233" s="122" t="s">
        <v>2242</v>
      </c>
      <c r="D3233" s="122" t="s">
        <v>2155</v>
      </c>
      <c r="E3233" s="122">
        <v>59</v>
      </c>
      <c r="F3233" s="122">
        <v>0.54192774775849994</v>
      </c>
      <c r="G3233" s="122">
        <v>0.56743697876999999</v>
      </c>
      <c r="H3233" s="122">
        <v>0.61306451815350005</v>
      </c>
      <c r="I3233" s="122">
        <v>0.65340810901099999</v>
      </c>
      <c r="J3233" s="122">
        <v>0.67420685040999995</v>
      </c>
      <c r="K3233" s="122">
        <v>0.66272872134100003</v>
      </c>
      <c r="L3233" s="122">
        <v>0.67953519976550003</v>
      </c>
      <c r="M3233" s="122">
        <v>0.71289512239800001</v>
      </c>
      <c r="N3233" s="122">
        <v>0.735338089104</v>
      </c>
      <c r="O3233" s="122">
        <v>0.72141614659749997</v>
      </c>
      <c r="P3233" s="122">
        <v>0.71137576416350001</v>
      </c>
      <c r="Q3233" s="122">
        <v>0.68825034051949996</v>
      </c>
      <c r="R3233" s="122">
        <v>0.64976145132499996</v>
      </c>
      <c r="S3233" s="122">
        <v>0.63683705499650001</v>
      </c>
      <c r="T3233" s="122">
        <v>0.61303027646999997</v>
      </c>
      <c r="U3233" s="122">
        <v>0.55043591543000003</v>
      </c>
      <c r="V3233" s="122">
        <v>0.53789836215300002</v>
      </c>
      <c r="W3233" s="122">
        <v>0.54438489888450003</v>
      </c>
      <c r="X3233" s="122">
        <v>0.50279412185850003</v>
      </c>
      <c r="Y3233" s="122">
        <v>0.49290984056300002</v>
      </c>
      <c r="Z3233" s="122">
        <v>0.49628022435399999</v>
      </c>
      <c r="AA3233" s="122">
        <v>0.48431098607549999</v>
      </c>
      <c r="AB3233" s="122">
        <v>0.43495884087249997</v>
      </c>
      <c r="AC3233" s="122">
        <v>0.44591646722349998</v>
      </c>
      <c r="AD3233" s="122">
        <v>0.39677090118050001</v>
      </c>
      <c r="AE3233" s="122">
        <v>0.38083898150649997</v>
      </c>
      <c r="AF3233" s="122">
        <v>0.35348420084549997</v>
      </c>
      <c r="AG3233" s="122">
        <v>0.34504813283699998</v>
      </c>
      <c r="AH3233" s="122">
        <v>0.34027812250200001</v>
      </c>
      <c r="AI3233" s="122">
        <v>0.37424254720799999</v>
      </c>
      <c r="AJ3233" s="122">
        <v>0.3255268734665</v>
      </c>
      <c r="AK3233" s="122">
        <v>0.31297801955600002</v>
      </c>
      <c r="AL3233" s="122">
        <v>0</v>
      </c>
    </row>
    <row r="3234" spans="1:38" hidden="1" x14ac:dyDescent="0.25">
      <c r="A3234" s="122" t="s">
        <v>2049</v>
      </c>
      <c r="B3234" s="122">
        <v>1</v>
      </c>
      <c r="C3234" s="122" t="s">
        <v>2242</v>
      </c>
      <c r="D3234" s="122" t="s">
        <v>2156</v>
      </c>
      <c r="E3234" s="122">
        <v>59</v>
      </c>
      <c r="F3234" s="122">
        <v>2.8215123667230002</v>
      </c>
      <c r="G3234" s="122">
        <v>2.889963002195</v>
      </c>
      <c r="H3234" s="122">
        <v>2.9878398283785002</v>
      </c>
      <c r="I3234" s="122">
        <v>3.0209527884480001</v>
      </c>
      <c r="J3234" s="122">
        <v>3.0295114709495001</v>
      </c>
      <c r="K3234" s="122">
        <v>3.1265024133689998</v>
      </c>
      <c r="L3234" s="122">
        <v>3.19788433643</v>
      </c>
      <c r="M3234" s="122">
        <v>3.2401302165375001</v>
      </c>
      <c r="N3234" s="122">
        <v>3.2694673514285002</v>
      </c>
      <c r="O3234" s="122">
        <v>3.1324884473035</v>
      </c>
      <c r="P3234" s="122">
        <v>3.1752483006349999</v>
      </c>
      <c r="Q3234" s="122">
        <v>3.005099793936</v>
      </c>
      <c r="R3234" s="122">
        <v>3.0306123227135</v>
      </c>
      <c r="S3234" s="122">
        <v>3.0098498145789998</v>
      </c>
      <c r="T3234" s="122">
        <v>2.9883615082000001</v>
      </c>
      <c r="U3234" s="122">
        <v>2.897430581938</v>
      </c>
      <c r="V3234" s="122">
        <v>2.9119206839145</v>
      </c>
      <c r="W3234" s="122">
        <v>2.7610618419824999</v>
      </c>
      <c r="X3234" s="122">
        <v>2.6204028943319999</v>
      </c>
      <c r="Y3234" s="122">
        <v>2.458115320603</v>
      </c>
      <c r="Z3234" s="122">
        <v>2.608774470937</v>
      </c>
      <c r="AA3234" s="122">
        <v>2.3911736230885001</v>
      </c>
      <c r="AB3234" s="122">
        <v>2.2822507004100001</v>
      </c>
      <c r="AC3234" s="122">
        <v>2.3040543473019999</v>
      </c>
      <c r="AD3234" s="122">
        <v>2.1311851644935</v>
      </c>
      <c r="AE3234" s="122">
        <v>1.8735457473595001</v>
      </c>
      <c r="AF3234" s="122">
        <v>1.749636458503</v>
      </c>
      <c r="AG3234" s="122">
        <v>1.5871467437015001</v>
      </c>
      <c r="AH3234" s="122">
        <v>1.5264844159355</v>
      </c>
      <c r="AI3234" s="122">
        <v>1.4852460584080001</v>
      </c>
      <c r="AJ3234" s="122">
        <v>1.2686458523349999</v>
      </c>
      <c r="AK3234" s="122">
        <v>1.3830870111789999</v>
      </c>
      <c r="AL3234" s="122">
        <v>0</v>
      </c>
    </row>
    <row r="3235" spans="1:38" hidden="1" x14ac:dyDescent="0.25">
      <c r="A3235" s="122" t="s">
        <v>2049</v>
      </c>
      <c r="B3235" s="122">
        <v>1</v>
      </c>
      <c r="C3235" s="122" t="s">
        <v>2242</v>
      </c>
      <c r="D3235" s="122" t="s">
        <v>2178</v>
      </c>
      <c r="E3235" s="122">
        <v>59</v>
      </c>
      <c r="F3235" s="122">
        <v>3.2008304495500003E-2</v>
      </c>
      <c r="G3235" s="122">
        <v>2.88436607155E-2</v>
      </c>
      <c r="H3235" s="122">
        <v>3.3382155814499999E-2</v>
      </c>
      <c r="I3235" s="122">
        <v>3.3590606298499998E-2</v>
      </c>
      <c r="J3235" s="122">
        <v>3.4282122817999999E-2</v>
      </c>
      <c r="K3235" s="122">
        <v>2.9700506812999999E-2</v>
      </c>
      <c r="L3235" s="122">
        <v>2.6720468075E-2</v>
      </c>
      <c r="M3235" s="122">
        <v>2.6364844938499998E-2</v>
      </c>
      <c r="N3235" s="122">
        <v>2.6258838499000001E-2</v>
      </c>
      <c r="O3235" s="122">
        <v>1.7204609469000001E-2</v>
      </c>
      <c r="P3235" s="122">
        <v>4.8009078748500002E-2</v>
      </c>
      <c r="Q3235" s="122">
        <v>6.7368531238999996E-2</v>
      </c>
      <c r="R3235" s="122">
        <v>6.5293941002999997E-2</v>
      </c>
      <c r="S3235" s="122">
        <v>7.3123428278000002E-2</v>
      </c>
      <c r="T3235" s="122">
        <v>7.8738110372E-2</v>
      </c>
      <c r="U3235" s="122">
        <v>7.6786052903000002E-2</v>
      </c>
      <c r="V3235" s="122">
        <v>7.3698044473000004E-2</v>
      </c>
      <c r="W3235" s="122">
        <v>6.9070647571499999E-2</v>
      </c>
      <c r="X3235" s="122">
        <v>6.5398370454000002E-2</v>
      </c>
      <c r="Y3235" s="122">
        <v>6.5009911856499999E-2</v>
      </c>
      <c r="Z3235" s="122">
        <v>5.6445190958999997E-2</v>
      </c>
      <c r="AA3235" s="122">
        <v>6.1126533963499999E-2</v>
      </c>
      <c r="AB3235" s="122">
        <v>5.9824123755999999E-2</v>
      </c>
      <c r="AC3235" s="122">
        <v>5.2148024390500002E-2</v>
      </c>
      <c r="AD3235" s="122">
        <v>4.9388269685E-2</v>
      </c>
      <c r="AE3235" s="122">
        <v>4.9760154334499998E-2</v>
      </c>
      <c r="AF3235" s="122">
        <v>4.5523355348999997E-2</v>
      </c>
      <c r="AG3235" s="122">
        <v>4.4034010749500002E-2</v>
      </c>
      <c r="AH3235" s="122">
        <v>4.32149058195E-2</v>
      </c>
      <c r="AI3235" s="122">
        <v>4.1921552278500002E-2</v>
      </c>
      <c r="AJ3235" s="122">
        <v>3.9999169350499998E-2</v>
      </c>
      <c r="AK3235" s="122">
        <v>3.7976612049999997E-2</v>
      </c>
      <c r="AL3235" s="122">
        <v>0</v>
      </c>
    </row>
    <row r="3236" spans="1:38" hidden="1" x14ac:dyDescent="0.25">
      <c r="A3236" s="122" t="s">
        <v>2049</v>
      </c>
      <c r="B3236" s="122">
        <v>1</v>
      </c>
      <c r="C3236" s="122" t="s">
        <v>2242</v>
      </c>
      <c r="D3236" s="122" t="s">
        <v>2157</v>
      </c>
      <c r="E3236" s="122">
        <v>59</v>
      </c>
      <c r="F3236" s="122">
        <v>0.12964055944950001</v>
      </c>
      <c r="G3236" s="122">
        <v>0.13092603416949999</v>
      </c>
      <c r="H3236" s="122">
        <v>0.14320225650400001</v>
      </c>
      <c r="I3236" s="122">
        <v>0.143735632975</v>
      </c>
      <c r="J3236" s="122">
        <v>0.144049648117</v>
      </c>
      <c r="K3236" s="122">
        <v>0.14081106846249999</v>
      </c>
      <c r="L3236" s="122">
        <v>0.14714161498450001</v>
      </c>
      <c r="M3236" s="122">
        <v>0.14551643305449999</v>
      </c>
      <c r="N3236" s="122">
        <v>0.16046634217549999</v>
      </c>
      <c r="O3236" s="122">
        <v>0.1534232809845</v>
      </c>
      <c r="P3236" s="122">
        <v>0.15226187796599999</v>
      </c>
      <c r="Q3236" s="122">
        <v>0.14090722728999999</v>
      </c>
      <c r="R3236" s="122">
        <v>0.1392231075315</v>
      </c>
      <c r="S3236" s="122">
        <v>0.13510777874249999</v>
      </c>
      <c r="T3236" s="122">
        <v>0.12545087796750001</v>
      </c>
      <c r="U3236" s="122">
        <v>0.111664393391</v>
      </c>
      <c r="V3236" s="122">
        <v>0.1102175296165</v>
      </c>
      <c r="W3236" s="122">
        <v>0.1154686079135</v>
      </c>
      <c r="X3236" s="122">
        <v>0.107340714447</v>
      </c>
      <c r="Y3236" s="122">
        <v>0.110267159903</v>
      </c>
      <c r="Z3236" s="122">
        <v>9.9299216519000005E-2</v>
      </c>
      <c r="AA3236" s="122">
        <v>9.6127550848499999E-2</v>
      </c>
      <c r="AB3236" s="122">
        <v>8.8315416409499997E-2</v>
      </c>
      <c r="AC3236" s="122">
        <v>8.0591100346999997E-2</v>
      </c>
      <c r="AD3236" s="122">
        <v>7.6480397954499998E-2</v>
      </c>
      <c r="AE3236" s="122">
        <v>6.8572933316499995E-2</v>
      </c>
      <c r="AF3236" s="122">
        <v>6.1915300500999998E-2</v>
      </c>
      <c r="AG3236" s="122">
        <v>6.0373116279499997E-2</v>
      </c>
      <c r="AH3236" s="122">
        <v>6.1132733691499998E-2</v>
      </c>
      <c r="AI3236" s="122">
        <v>6.0285142480500001E-2</v>
      </c>
      <c r="AJ3236" s="122">
        <v>5.6825423903499997E-2</v>
      </c>
      <c r="AK3236" s="122">
        <v>5.9134617553E-2</v>
      </c>
      <c r="AL3236" s="122">
        <v>0</v>
      </c>
    </row>
    <row r="3237" spans="1:38" hidden="1" x14ac:dyDescent="0.25">
      <c r="A3237" s="122" t="s">
        <v>2049</v>
      </c>
      <c r="B3237" s="122">
        <v>1</v>
      </c>
      <c r="C3237" s="122" t="s">
        <v>2242</v>
      </c>
      <c r="D3237" s="122" t="s">
        <v>2158</v>
      </c>
      <c r="E3237" s="122">
        <v>59</v>
      </c>
      <c r="F3237" s="122">
        <v>0.96008042661649995</v>
      </c>
      <c r="G3237" s="122">
        <v>0.992797209884</v>
      </c>
      <c r="H3237" s="122">
        <v>1.0104057073635</v>
      </c>
      <c r="I3237" s="122">
        <v>1.0413776628175</v>
      </c>
      <c r="J3237" s="122">
        <v>1.0769992816125</v>
      </c>
      <c r="K3237" s="122">
        <v>1.097518161467</v>
      </c>
      <c r="L3237" s="122">
        <v>1.1718076693245001</v>
      </c>
      <c r="M3237" s="122">
        <v>1.2093227213610001</v>
      </c>
      <c r="N3237" s="122">
        <v>1.2329205490305</v>
      </c>
      <c r="O3237" s="122">
        <v>1.2158397515365</v>
      </c>
      <c r="P3237" s="122">
        <v>1.2403484424265001</v>
      </c>
      <c r="Q3237" s="122">
        <v>1.2091249010605001</v>
      </c>
      <c r="R3237" s="122">
        <v>1.1959406788835001</v>
      </c>
      <c r="S3237" s="122">
        <v>1.1903957804850001</v>
      </c>
      <c r="T3237" s="122">
        <v>1.2090438344600001</v>
      </c>
      <c r="U3237" s="122">
        <v>1.1488311033355001</v>
      </c>
      <c r="V3237" s="122">
        <v>1.1596699132795001</v>
      </c>
      <c r="W3237" s="122">
        <v>1.124953386429</v>
      </c>
      <c r="X3237" s="122">
        <v>1.104667540711</v>
      </c>
      <c r="Y3237" s="122">
        <v>1.018713142093</v>
      </c>
      <c r="Z3237" s="122">
        <v>1.0467907343425</v>
      </c>
      <c r="AA3237" s="122">
        <v>0.99821557361799995</v>
      </c>
      <c r="AB3237" s="122">
        <v>0.89297895872050004</v>
      </c>
      <c r="AC3237" s="122">
        <v>0.81780759178649998</v>
      </c>
      <c r="AD3237" s="122">
        <v>0.864793458736</v>
      </c>
      <c r="AE3237" s="122">
        <v>0.77121055636900004</v>
      </c>
      <c r="AF3237" s="122">
        <v>0.75228948532249995</v>
      </c>
      <c r="AG3237" s="122">
        <v>0.69075749555550003</v>
      </c>
      <c r="AH3237" s="122">
        <v>0.71794650952100003</v>
      </c>
      <c r="AI3237" s="122">
        <v>0.6631228499845</v>
      </c>
      <c r="AJ3237" s="122">
        <v>0.61824718195700001</v>
      </c>
      <c r="AK3237" s="122">
        <v>0.65809807145849997</v>
      </c>
      <c r="AL3237" s="122">
        <v>0</v>
      </c>
    </row>
    <row r="3238" spans="1:38" hidden="1" x14ac:dyDescent="0.25">
      <c r="A3238" s="122" t="s">
        <v>2049</v>
      </c>
      <c r="B3238" s="122">
        <v>1</v>
      </c>
      <c r="C3238" s="122" t="s">
        <v>2242</v>
      </c>
      <c r="D3238" s="122" t="s">
        <v>2159</v>
      </c>
      <c r="E3238" s="122">
        <v>59</v>
      </c>
      <c r="F3238" s="122">
        <v>0.18929681747150001</v>
      </c>
      <c r="G3238" s="122">
        <v>0.18761160713200001</v>
      </c>
      <c r="H3238" s="122">
        <v>0.19477318048350001</v>
      </c>
      <c r="I3238" s="122">
        <v>0.20486697565500001</v>
      </c>
      <c r="J3238" s="122">
        <v>0.21565176587900001</v>
      </c>
      <c r="K3238" s="122">
        <v>0.213143988358</v>
      </c>
      <c r="L3238" s="122">
        <v>0.20934072269449999</v>
      </c>
      <c r="M3238" s="122">
        <v>0.21850430866500001</v>
      </c>
      <c r="N3238" s="122">
        <v>0.2102315859145</v>
      </c>
      <c r="O3238" s="122">
        <v>0.209155143062</v>
      </c>
      <c r="P3238" s="122">
        <v>0.21174561571450001</v>
      </c>
      <c r="Q3238" s="122">
        <v>0.20847603580349999</v>
      </c>
      <c r="R3238" s="122">
        <v>0.19118617514549999</v>
      </c>
      <c r="S3238" s="122">
        <v>0.19380687854750001</v>
      </c>
      <c r="T3238" s="122">
        <v>0.19130255636150001</v>
      </c>
      <c r="U3238" s="122">
        <v>0.168946566869</v>
      </c>
      <c r="V3238" s="122">
        <v>0.18281993018500001</v>
      </c>
      <c r="W3238" s="122">
        <v>0.15935717142549999</v>
      </c>
      <c r="X3238" s="122">
        <v>0.16561242206650001</v>
      </c>
      <c r="Y3238" s="122">
        <v>0.163134737813</v>
      </c>
      <c r="Z3238" s="122">
        <v>0.14989184521900001</v>
      </c>
      <c r="AA3238" s="122">
        <v>0.14259798217149999</v>
      </c>
      <c r="AB3238" s="122">
        <v>0.140611747043</v>
      </c>
      <c r="AC3238" s="122">
        <v>0.13981138476800001</v>
      </c>
      <c r="AD3238" s="122">
        <v>0.13023059178099999</v>
      </c>
      <c r="AE3238" s="122">
        <v>0.111685118564</v>
      </c>
      <c r="AF3238" s="122">
        <v>0.119103325468</v>
      </c>
      <c r="AG3238" s="122">
        <v>0.1123159439355</v>
      </c>
      <c r="AH3238" s="122">
        <v>0.116618384958</v>
      </c>
      <c r="AI3238" s="122">
        <v>0.123330810631</v>
      </c>
      <c r="AJ3238" s="122">
        <v>0.1189542205415</v>
      </c>
      <c r="AK3238" s="122">
        <v>0.12140308959600001</v>
      </c>
      <c r="AL3238" s="122">
        <v>0</v>
      </c>
    </row>
    <row r="3239" spans="1:38" hidden="1" x14ac:dyDescent="0.25">
      <c r="A3239" s="122" t="s">
        <v>2049</v>
      </c>
      <c r="B3239" s="122">
        <v>1</v>
      </c>
      <c r="C3239" s="122" t="s">
        <v>2242</v>
      </c>
      <c r="D3239" s="122" t="s">
        <v>2160</v>
      </c>
      <c r="E3239" s="122">
        <v>59</v>
      </c>
      <c r="F3239" s="122">
        <v>1.40376592138</v>
      </c>
      <c r="G3239" s="122">
        <v>1.4011795718890001</v>
      </c>
      <c r="H3239" s="122">
        <v>1.500774357854</v>
      </c>
      <c r="I3239" s="122">
        <v>1.689047331369</v>
      </c>
      <c r="J3239" s="122">
        <v>1.695156748005</v>
      </c>
      <c r="K3239" s="122">
        <v>1.8039269771535</v>
      </c>
      <c r="L3239" s="122">
        <v>1.8101627599935</v>
      </c>
      <c r="M3239" s="122">
        <v>1.8754636566105001</v>
      </c>
      <c r="N3239" s="122">
        <v>1.8436597713659999</v>
      </c>
      <c r="O3239" s="122">
        <v>1.8169619705694999</v>
      </c>
      <c r="P3239" s="122">
        <v>1.8577940785125</v>
      </c>
      <c r="Q3239" s="122">
        <v>1.8273266857349999</v>
      </c>
      <c r="R3239" s="122">
        <v>1.7512708835799999</v>
      </c>
      <c r="S3239" s="122">
        <v>1.6810031645200001</v>
      </c>
      <c r="T3239" s="122">
        <v>1.6969977049130001</v>
      </c>
      <c r="U3239" s="122">
        <v>1.6089672348945001</v>
      </c>
      <c r="V3239" s="122">
        <v>1.6226436939619999</v>
      </c>
      <c r="W3239" s="122">
        <v>1.6199480959685</v>
      </c>
      <c r="X3239" s="122">
        <v>1.5298507510035</v>
      </c>
      <c r="Y3239" s="122">
        <v>1.3202120644024999</v>
      </c>
      <c r="Z3239" s="122">
        <v>1.310814621232</v>
      </c>
      <c r="AA3239" s="122">
        <v>1.2587895875020001</v>
      </c>
      <c r="AB3239" s="122">
        <v>1.1497270573909999</v>
      </c>
      <c r="AC3239" s="122">
        <v>1.0940673918870001</v>
      </c>
      <c r="AD3239" s="122">
        <v>1.0935477709565</v>
      </c>
      <c r="AE3239" s="122">
        <v>1.0496959461699999</v>
      </c>
      <c r="AF3239" s="122">
        <v>1.0705205326214999</v>
      </c>
      <c r="AG3239" s="122">
        <v>0.97042827426699996</v>
      </c>
      <c r="AH3239" s="122">
        <v>0.8603279047015</v>
      </c>
      <c r="AI3239" s="122">
        <v>0.84141306311599995</v>
      </c>
      <c r="AJ3239" s="122">
        <v>0.75148315956699996</v>
      </c>
      <c r="AK3239" s="122">
        <v>0.83938509970950004</v>
      </c>
      <c r="AL3239" s="122">
        <v>0</v>
      </c>
    </row>
    <row r="3240" spans="1:38" hidden="1" x14ac:dyDescent="0.25">
      <c r="A3240" s="122" t="s">
        <v>2049</v>
      </c>
      <c r="B3240" s="122">
        <v>1</v>
      </c>
      <c r="C3240" s="122" t="s">
        <v>2242</v>
      </c>
      <c r="D3240" s="122" t="s">
        <v>2161</v>
      </c>
      <c r="E3240" s="122">
        <v>59</v>
      </c>
      <c r="F3240" s="122">
        <v>5.0021135213059997</v>
      </c>
      <c r="G3240" s="122">
        <v>5.1151738238210003</v>
      </c>
      <c r="H3240" s="122">
        <v>5.2811730186345001</v>
      </c>
      <c r="I3240" s="122">
        <v>5.393659068402</v>
      </c>
      <c r="J3240" s="122">
        <v>5.5880072148290001</v>
      </c>
      <c r="K3240" s="122">
        <v>5.672159425986</v>
      </c>
      <c r="L3240" s="122">
        <v>5.9569285056450001</v>
      </c>
      <c r="M3240" s="122">
        <v>6.2115363946734998</v>
      </c>
      <c r="N3240" s="122">
        <v>6.4321334071459999</v>
      </c>
      <c r="O3240" s="122">
        <v>6.1830551799964999</v>
      </c>
      <c r="P3240" s="122">
        <v>6.2704667745005001</v>
      </c>
      <c r="Q3240" s="122">
        <v>5.9609396605754998</v>
      </c>
      <c r="R3240" s="122">
        <v>6.0503546424124997</v>
      </c>
      <c r="S3240" s="122">
        <v>6.0313786285184996</v>
      </c>
      <c r="T3240" s="122">
        <v>5.9570055485914999</v>
      </c>
      <c r="U3240" s="122">
        <v>5.7015213804854996</v>
      </c>
      <c r="V3240" s="122">
        <v>5.7570233245085003</v>
      </c>
      <c r="W3240" s="122">
        <v>5.5249513727190003</v>
      </c>
      <c r="X3240" s="122">
        <v>5.2911517415310003</v>
      </c>
      <c r="Y3240" s="122">
        <v>4.9993157162045003</v>
      </c>
      <c r="Z3240" s="122">
        <v>5.1870489201234999</v>
      </c>
      <c r="AA3240" s="122">
        <v>5.4163091188279999</v>
      </c>
      <c r="AB3240" s="122">
        <v>4.9513227155094999</v>
      </c>
      <c r="AC3240" s="122">
        <v>5.0796186486085002</v>
      </c>
      <c r="AD3240" s="122">
        <v>4.8678691571100003</v>
      </c>
      <c r="AE3240" s="122">
        <v>4.4146672712494999</v>
      </c>
      <c r="AF3240" s="122">
        <v>4.4427372348644996</v>
      </c>
      <c r="AG3240" s="122">
        <v>4.4292590078279996</v>
      </c>
      <c r="AH3240" s="122">
        <v>4.1218760355884996</v>
      </c>
      <c r="AI3240" s="122">
        <v>3.9931669526759999</v>
      </c>
      <c r="AJ3240" s="122">
        <v>3.698812540474</v>
      </c>
      <c r="AK3240" s="122">
        <v>3.8295893552105</v>
      </c>
      <c r="AL3240" s="122">
        <v>0</v>
      </c>
    </row>
    <row r="3241" spans="1:38" hidden="1" x14ac:dyDescent="0.25">
      <c r="A3241" s="122" t="s">
        <v>2049</v>
      </c>
      <c r="B3241" s="122">
        <v>1</v>
      </c>
      <c r="C3241" s="122" t="s">
        <v>2242</v>
      </c>
      <c r="D3241" s="122" t="s">
        <v>2179</v>
      </c>
      <c r="E3241" s="122">
        <v>59</v>
      </c>
      <c r="F3241" s="122">
        <v>2.4917149699999999E-3</v>
      </c>
      <c r="G3241" s="122">
        <v>2.4942233275E-3</v>
      </c>
      <c r="H3241" s="122">
        <v>2.5141169569999999E-3</v>
      </c>
      <c r="I3241" s="122">
        <v>2.5112566000000001E-3</v>
      </c>
      <c r="J3241" s="122">
        <v>2.5446495415000002E-3</v>
      </c>
      <c r="K3241" s="122">
        <v>2.581294775E-3</v>
      </c>
      <c r="L3241" s="122">
        <v>2.6580486330000002E-3</v>
      </c>
      <c r="M3241" s="122">
        <v>2.6551784710000001E-3</v>
      </c>
      <c r="N3241" s="122">
        <v>2.6529325694999999E-3</v>
      </c>
      <c r="O3241" s="122">
        <v>2.6565129579999998E-3</v>
      </c>
      <c r="P3241" s="122">
        <v>2.6442140959999998E-3</v>
      </c>
      <c r="Q3241" s="122">
        <v>2.643727821E-3</v>
      </c>
      <c r="R3241" s="122">
        <v>2.6929415805E-3</v>
      </c>
      <c r="S3241" s="122">
        <v>2.6811581169999999E-3</v>
      </c>
      <c r="T3241" s="122">
        <v>2.6753293624999998E-3</v>
      </c>
      <c r="U3241" s="122">
        <v>2.6735041485000002E-3</v>
      </c>
      <c r="V3241" s="122">
        <v>2.7169572055000001E-3</v>
      </c>
      <c r="W3241" s="122">
        <v>2.7201930409999999E-3</v>
      </c>
      <c r="X3241" s="122">
        <v>2.727348359E-3</v>
      </c>
      <c r="Y3241" s="122">
        <v>2.733459471E-3</v>
      </c>
      <c r="Z3241" s="122">
        <v>2.661647333E-3</v>
      </c>
      <c r="AA3241" s="122">
        <v>2.7485012419999999E-3</v>
      </c>
      <c r="AB3241" s="122">
        <v>2.7390303275000001E-3</v>
      </c>
      <c r="AC3241" s="122">
        <v>2.7502588279999999E-3</v>
      </c>
      <c r="AD3241" s="122">
        <v>2.7606923285000001E-3</v>
      </c>
      <c r="AE3241" s="122">
        <v>2.7512859680000001E-3</v>
      </c>
      <c r="AF3241" s="122">
        <v>2.7565736719999999E-3</v>
      </c>
      <c r="AG3241" s="122">
        <v>2.766314913E-3</v>
      </c>
      <c r="AH3241" s="122">
        <v>2.7671043744999999E-3</v>
      </c>
      <c r="AI3241" s="122">
        <v>2.7500045074999998E-3</v>
      </c>
      <c r="AJ3241" s="122">
        <v>2.7420778274999998E-3</v>
      </c>
      <c r="AK3241" s="122">
        <v>2.7528301229999999E-3</v>
      </c>
      <c r="AL3241" s="122">
        <v>0</v>
      </c>
    </row>
    <row r="3242" spans="1:38" hidden="1" x14ac:dyDescent="0.25">
      <c r="A3242" s="122" t="s">
        <v>2049</v>
      </c>
      <c r="B3242" s="122">
        <v>1</v>
      </c>
      <c r="C3242" s="122" t="s">
        <v>2242</v>
      </c>
      <c r="D3242" s="122" t="s">
        <v>2162</v>
      </c>
      <c r="E3242" s="122">
        <v>59</v>
      </c>
      <c r="F3242" s="122">
        <v>0.61406016687849996</v>
      </c>
      <c r="G3242" s="122">
        <v>0.61553588491300004</v>
      </c>
      <c r="H3242" s="122">
        <v>0.66024847016499999</v>
      </c>
      <c r="I3242" s="122">
        <v>0.69326045079200005</v>
      </c>
      <c r="J3242" s="122">
        <v>0.73985691622100003</v>
      </c>
      <c r="K3242" s="122">
        <v>0.73068891055399998</v>
      </c>
      <c r="L3242" s="122">
        <v>0.74238425511450001</v>
      </c>
      <c r="M3242" s="122">
        <v>0.76963122945600004</v>
      </c>
      <c r="N3242" s="122">
        <v>0.79731243059800005</v>
      </c>
      <c r="O3242" s="122">
        <v>0.79514150488549995</v>
      </c>
      <c r="P3242" s="122">
        <v>0.80183513816300001</v>
      </c>
      <c r="Q3242" s="122">
        <v>0.78952725121699996</v>
      </c>
      <c r="R3242" s="122">
        <v>0.80203100957399998</v>
      </c>
      <c r="S3242" s="122">
        <v>0.80344058172699995</v>
      </c>
      <c r="T3242" s="122">
        <v>0.80357677606550004</v>
      </c>
      <c r="U3242" s="122">
        <v>0.790127447915</v>
      </c>
      <c r="V3242" s="122">
        <v>0.79132310085849999</v>
      </c>
      <c r="W3242" s="122">
        <v>0.78032123466549996</v>
      </c>
      <c r="X3242" s="122">
        <v>0.765180913372</v>
      </c>
      <c r="Y3242" s="122">
        <v>0.73391239294650001</v>
      </c>
      <c r="Z3242" s="122">
        <v>0.71599417616049998</v>
      </c>
      <c r="AA3242" s="122">
        <v>0.70185277027350002</v>
      </c>
      <c r="AB3242" s="122">
        <v>0.65311255167549997</v>
      </c>
      <c r="AC3242" s="122">
        <v>0.7134625870115</v>
      </c>
      <c r="AD3242" s="122">
        <v>0.69147500939649997</v>
      </c>
      <c r="AE3242" s="122">
        <v>0.67231857019950003</v>
      </c>
      <c r="AF3242" s="122">
        <v>0.60787037256249998</v>
      </c>
      <c r="AG3242" s="122">
        <v>0.59315948588900003</v>
      </c>
      <c r="AH3242" s="122">
        <v>0.60362100041349998</v>
      </c>
      <c r="AI3242" s="122">
        <v>0.59719182449550001</v>
      </c>
      <c r="AJ3242" s="122">
        <v>0.58236678753500004</v>
      </c>
      <c r="AK3242" s="122">
        <v>0.62690768948950004</v>
      </c>
      <c r="AL3242" s="122">
        <v>0</v>
      </c>
    </row>
    <row r="3243" spans="1:38" hidden="1" x14ac:dyDescent="0.25">
      <c r="A3243" s="122" t="s">
        <v>2049</v>
      </c>
      <c r="B3243" s="122">
        <v>1</v>
      </c>
      <c r="C3243" s="122" t="s">
        <v>2242</v>
      </c>
      <c r="D3243" s="122" t="s">
        <v>2163</v>
      </c>
      <c r="E3243" s="122">
        <v>59</v>
      </c>
      <c r="F3243" s="122">
        <v>1.4426824979170001</v>
      </c>
      <c r="G3243" s="122">
        <v>1.4931519178085</v>
      </c>
      <c r="H3243" s="122">
        <v>1.5724958885645</v>
      </c>
      <c r="I3243" s="122">
        <v>1.659126491419</v>
      </c>
      <c r="J3243" s="122">
        <v>1.6942468012075</v>
      </c>
      <c r="K3243" s="122">
        <v>1.7654645630754999</v>
      </c>
      <c r="L3243" s="122">
        <v>1.837245616443</v>
      </c>
      <c r="M3243" s="122">
        <v>1.8172167712495</v>
      </c>
      <c r="N3243" s="122">
        <v>1.828350040316</v>
      </c>
      <c r="O3243" s="122">
        <v>1.7914700525114999</v>
      </c>
      <c r="P3243" s="122">
        <v>1.834694533258</v>
      </c>
      <c r="Q3243" s="122">
        <v>1.7383308335425001</v>
      </c>
      <c r="R3243" s="122">
        <v>1.7027236780765</v>
      </c>
      <c r="S3243" s="122">
        <v>1.6514631059585001</v>
      </c>
      <c r="T3243" s="122">
        <v>1.6374314528160001</v>
      </c>
      <c r="U3243" s="122">
        <v>1.5707973392645</v>
      </c>
      <c r="V3243" s="122">
        <v>1.5393882372929999</v>
      </c>
      <c r="W3243" s="122">
        <v>1.4820048268454999</v>
      </c>
      <c r="X3243" s="122">
        <v>1.3586962561275</v>
      </c>
      <c r="Y3243" s="122">
        <v>1.2416170927735</v>
      </c>
      <c r="Z3243" s="122">
        <v>1.2715982190574999</v>
      </c>
      <c r="AA3243" s="122">
        <v>1.1664717372855</v>
      </c>
      <c r="AB3243" s="122">
        <v>1.04025044729</v>
      </c>
      <c r="AC3243" s="122">
        <v>1.1092922743625</v>
      </c>
      <c r="AD3243" s="122">
        <v>1.0724105644024999</v>
      </c>
      <c r="AE3243" s="122">
        <v>0.95442261889949997</v>
      </c>
      <c r="AF3243" s="122">
        <v>0.94612316816950004</v>
      </c>
      <c r="AG3243" s="122">
        <v>0.82791462225050005</v>
      </c>
      <c r="AH3243" s="122">
        <v>0.81018893355599997</v>
      </c>
      <c r="AI3243" s="122">
        <v>0.75405145232899995</v>
      </c>
      <c r="AJ3243" s="122">
        <v>0.67853645136200003</v>
      </c>
      <c r="AK3243" s="122">
        <v>0.65285528583300001</v>
      </c>
      <c r="AL3243" s="122">
        <v>0</v>
      </c>
    </row>
    <row r="3244" spans="1:38" hidden="1" x14ac:dyDescent="0.25">
      <c r="A3244" s="122" t="s">
        <v>2049</v>
      </c>
      <c r="B3244" s="122">
        <v>1</v>
      </c>
      <c r="C3244" s="122" t="s">
        <v>2242</v>
      </c>
      <c r="D3244" s="122" t="s">
        <v>2180</v>
      </c>
      <c r="E3244" s="122">
        <v>59</v>
      </c>
      <c r="F3244" s="122">
        <v>2.1670368639999998E-3</v>
      </c>
      <c r="G3244" s="122">
        <v>3.1732680195000001E-3</v>
      </c>
      <c r="H3244" s="122">
        <v>2.9954310244999999E-3</v>
      </c>
      <c r="I3244" s="122">
        <v>2.714223333E-3</v>
      </c>
      <c r="J3244" s="122">
        <v>3.9723247454999996E-3</v>
      </c>
      <c r="K3244" s="122">
        <v>4.8322200390000002E-3</v>
      </c>
      <c r="L3244" s="122">
        <v>5.1024962949999999E-3</v>
      </c>
      <c r="M3244" s="122">
        <v>5.1689680734999998E-3</v>
      </c>
      <c r="N3244" s="122">
        <v>5.2025767514999998E-3</v>
      </c>
      <c r="O3244" s="122">
        <v>3.845319282E-3</v>
      </c>
      <c r="P3244" s="122">
        <v>1.7629007976000002E-2</v>
      </c>
      <c r="Q3244" s="122">
        <v>1.4529920770500001E-2</v>
      </c>
      <c r="R3244" s="122">
        <v>1.6653364207000001E-2</v>
      </c>
      <c r="S3244" s="122">
        <v>2.0119805012499999E-2</v>
      </c>
      <c r="T3244" s="122">
        <v>1.89918653725E-2</v>
      </c>
      <c r="U3244" s="122">
        <v>1.8761925826499999E-2</v>
      </c>
      <c r="V3244" s="122">
        <v>1.8093249604000002E-2</v>
      </c>
      <c r="W3244" s="122">
        <v>2.0585753717499999E-2</v>
      </c>
      <c r="X3244" s="122">
        <v>6.9889980904999996E-3</v>
      </c>
      <c r="Y3244" s="122">
        <v>1.0471208092000001E-2</v>
      </c>
      <c r="Z3244" s="122">
        <v>1.1490941076999999E-2</v>
      </c>
      <c r="AA3244" s="122">
        <v>8.2516006074999995E-3</v>
      </c>
      <c r="AB3244" s="122">
        <v>5.6590066300000004E-3</v>
      </c>
      <c r="AC3244" s="122">
        <v>2.9659642170000002E-3</v>
      </c>
      <c r="AD3244" s="122">
        <v>5.3343746605000004E-3</v>
      </c>
      <c r="AE3244" s="122">
        <v>5.5562835670000003E-3</v>
      </c>
      <c r="AF3244" s="122">
        <v>4.4915844279999999E-3</v>
      </c>
      <c r="AG3244" s="122">
        <v>4.5075936875000003E-3</v>
      </c>
      <c r="AH3244" s="122">
        <v>4.5108708894999999E-3</v>
      </c>
      <c r="AI3244" s="122">
        <v>4.4839609609999996E-3</v>
      </c>
      <c r="AJ3244" s="122">
        <v>4.1668218664999996E-3</v>
      </c>
      <c r="AK3244" s="122">
        <v>4.4185183629999996E-3</v>
      </c>
      <c r="AL3244" s="122">
        <v>0</v>
      </c>
    </row>
    <row r="3245" spans="1:38" hidden="1" x14ac:dyDescent="0.25">
      <c r="A3245" s="122" t="s">
        <v>2049</v>
      </c>
      <c r="B3245" s="122">
        <v>1</v>
      </c>
      <c r="C3245" s="122" t="s">
        <v>2242</v>
      </c>
      <c r="D3245" s="122" t="s">
        <v>2164</v>
      </c>
      <c r="E3245" s="122">
        <v>59</v>
      </c>
      <c r="F3245" s="122">
        <v>0.103364831043</v>
      </c>
      <c r="G3245" s="122">
        <v>0.10892340407749999</v>
      </c>
      <c r="H3245" s="122">
        <v>0.1144715361915</v>
      </c>
      <c r="I3245" s="122">
        <v>0.11433272007549999</v>
      </c>
      <c r="J3245" s="122">
        <v>0.118663923615</v>
      </c>
      <c r="K3245" s="122">
        <v>0.12086734004999999</v>
      </c>
      <c r="L3245" s="122">
        <v>0.1240856530875</v>
      </c>
      <c r="M3245" s="122">
        <v>0.12672187669150001</v>
      </c>
      <c r="N3245" s="122">
        <v>0.128373985351</v>
      </c>
      <c r="O3245" s="122">
        <v>0.12030037527949999</v>
      </c>
      <c r="P3245" s="122">
        <v>0.12140449099550001</v>
      </c>
      <c r="Q3245" s="122">
        <v>0.156812647971</v>
      </c>
      <c r="R3245" s="122">
        <v>0.14650483448000001</v>
      </c>
      <c r="S3245" s="122">
        <v>0.1252176797165</v>
      </c>
      <c r="T3245" s="122">
        <v>0.11307241579750001</v>
      </c>
      <c r="U3245" s="122">
        <v>0.10347666178499999</v>
      </c>
      <c r="V3245" s="122">
        <v>0.10410197884</v>
      </c>
      <c r="W3245" s="122">
        <v>9.0943242985000006E-2</v>
      </c>
      <c r="X3245" s="122">
        <v>8.0484000597000005E-2</v>
      </c>
      <c r="Y3245" s="122">
        <v>8.6994831256499996E-2</v>
      </c>
      <c r="Z3245" s="122">
        <v>8.0332926508500005E-2</v>
      </c>
      <c r="AA3245" s="122">
        <v>7.6479134911500005E-2</v>
      </c>
      <c r="AB3245" s="122">
        <v>6.8740718384499994E-2</v>
      </c>
      <c r="AC3245" s="122">
        <v>6.5637732737499996E-2</v>
      </c>
      <c r="AD3245" s="122">
        <v>6.2373943368E-2</v>
      </c>
      <c r="AE3245" s="122">
        <v>6.4378783404499998E-2</v>
      </c>
      <c r="AF3245" s="122">
        <v>5.9263041349500001E-2</v>
      </c>
      <c r="AG3245" s="122">
        <v>5.6674143883499999E-2</v>
      </c>
      <c r="AH3245" s="122">
        <v>5.7639963069000003E-2</v>
      </c>
      <c r="AI3245" s="122">
        <v>5.9039778399000001E-2</v>
      </c>
      <c r="AJ3245" s="122">
        <v>5.0896720652000002E-2</v>
      </c>
      <c r="AK3245" s="122">
        <v>5.2262503622000002E-2</v>
      </c>
      <c r="AL3245" s="122">
        <v>0</v>
      </c>
    </row>
    <row r="3246" spans="1:38" hidden="1" x14ac:dyDescent="0.25">
      <c r="A3246" s="122" t="s">
        <v>2049</v>
      </c>
      <c r="B3246" s="122">
        <v>1</v>
      </c>
      <c r="C3246" s="122" t="s">
        <v>2242</v>
      </c>
      <c r="D3246" s="122" t="s">
        <v>2165</v>
      </c>
      <c r="E3246" s="122">
        <v>59</v>
      </c>
      <c r="F3246" s="122">
        <v>1.076016928282</v>
      </c>
      <c r="G3246" s="122">
        <v>1.1227476791485</v>
      </c>
      <c r="H3246" s="122">
        <v>1.2668371225540001</v>
      </c>
      <c r="I3246" s="122">
        <v>1.1857351677415</v>
      </c>
      <c r="J3246" s="122">
        <v>1.176575465187</v>
      </c>
      <c r="K3246" s="122">
        <v>1.2400054069224999</v>
      </c>
      <c r="L3246" s="122">
        <v>1.25374621435</v>
      </c>
      <c r="M3246" s="122">
        <v>1.271799117227</v>
      </c>
      <c r="N3246" s="122">
        <v>1.2769631416195</v>
      </c>
      <c r="O3246" s="122">
        <v>1.218332652885</v>
      </c>
      <c r="P3246" s="122">
        <v>1.2100300447065</v>
      </c>
      <c r="Q3246" s="122">
        <v>1.1564888564594999</v>
      </c>
      <c r="R3246" s="122">
        <v>1.0976811526054999</v>
      </c>
      <c r="S3246" s="122">
        <v>1.0936183394229999</v>
      </c>
      <c r="T3246" s="122">
        <v>1.0489027013709999</v>
      </c>
      <c r="U3246" s="122">
        <v>0.96663859120499995</v>
      </c>
      <c r="V3246" s="122">
        <v>0.95408444680799998</v>
      </c>
      <c r="W3246" s="122">
        <v>0.88874004935450002</v>
      </c>
      <c r="X3246" s="122">
        <v>0.83623018699450002</v>
      </c>
      <c r="Y3246" s="122">
        <v>0.82200921128000004</v>
      </c>
      <c r="Z3246" s="122">
        <v>0.86234488777999996</v>
      </c>
      <c r="AA3246" s="122">
        <v>0.79097694855699996</v>
      </c>
      <c r="AB3246" s="122">
        <v>0.73375855708100002</v>
      </c>
      <c r="AC3246" s="122">
        <v>0.78093683602550001</v>
      </c>
      <c r="AD3246" s="122">
        <v>0.74214493435649997</v>
      </c>
      <c r="AE3246" s="122">
        <v>0.68811141222899996</v>
      </c>
      <c r="AF3246" s="122">
        <v>0.70174620290849998</v>
      </c>
      <c r="AG3246" s="122">
        <v>0.67123001001000004</v>
      </c>
      <c r="AH3246" s="122">
        <v>0.64428984895850006</v>
      </c>
      <c r="AI3246" s="122">
        <v>0.71566740574700005</v>
      </c>
      <c r="AJ3246" s="122">
        <v>0.58687581911249997</v>
      </c>
      <c r="AK3246" s="122">
        <v>0.56925315979449997</v>
      </c>
      <c r="AL3246" s="122">
        <v>0</v>
      </c>
    </row>
    <row r="3247" spans="1:38" hidden="1" x14ac:dyDescent="0.25">
      <c r="A3247" s="122" t="s">
        <v>2049</v>
      </c>
      <c r="B3247" s="122">
        <v>1</v>
      </c>
      <c r="C3247" s="122" t="s">
        <v>2242</v>
      </c>
      <c r="D3247" s="122" t="s">
        <v>2166</v>
      </c>
      <c r="E3247" s="122">
        <v>59</v>
      </c>
      <c r="F3247" s="122">
        <v>1.239080410351</v>
      </c>
      <c r="G3247" s="122">
        <v>1.291897042435</v>
      </c>
      <c r="H3247" s="122">
        <v>1.3407014087614999</v>
      </c>
      <c r="I3247" s="122">
        <v>1.4052619881815001</v>
      </c>
      <c r="J3247" s="122">
        <v>1.4774408019909999</v>
      </c>
      <c r="K3247" s="122">
        <v>1.5181642713554999</v>
      </c>
      <c r="L3247" s="122">
        <v>1.556677721492</v>
      </c>
      <c r="M3247" s="122">
        <v>1.6192892809524999</v>
      </c>
      <c r="N3247" s="122">
        <v>1.606147733607</v>
      </c>
      <c r="O3247" s="122">
        <v>1.5904944172840001</v>
      </c>
      <c r="P3247" s="122">
        <v>1.6105193264325</v>
      </c>
      <c r="Q3247" s="122">
        <v>1.5927577295224999</v>
      </c>
      <c r="R3247" s="122">
        <v>1.538125389068</v>
      </c>
      <c r="S3247" s="122">
        <v>1.4670812998789999</v>
      </c>
      <c r="T3247" s="122">
        <v>1.4374615521605001</v>
      </c>
      <c r="U3247" s="122">
        <v>1.4216884146565001</v>
      </c>
      <c r="V3247" s="122">
        <v>1.3375243529645</v>
      </c>
      <c r="W3247" s="122">
        <v>1.2597342764355</v>
      </c>
      <c r="X3247" s="122">
        <v>1.217909867221</v>
      </c>
      <c r="Y3247" s="122">
        <v>1.1346378886499999</v>
      </c>
      <c r="Z3247" s="122">
        <v>1.2235879769589999</v>
      </c>
      <c r="AA3247" s="122">
        <v>1.166577389473</v>
      </c>
      <c r="AB3247" s="122">
        <v>1.0701195787440001</v>
      </c>
      <c r="AC3247" s="122">
        <v>1.170857196819</v>
      </c>
      <c r="AD3247" s="122">
        <v>1.0732701833805001</v>
      </c>
      <c r="AE3247" s="122">
        <v>1.0889108553344999</v>
      </c>
      <c r="AF3247" s="122">
        <v>1.0361386184354999</v>
      </c>
      <c r="AG3247" s="122">
        <v>1.0401793154335</v>
      </c>
      <c r="AH3247" s="122">
        <v>1.0055147397394999</v>
      </c>
      <c r="AI3247" s="122">
        <v>0.90521188774000005</v>
      </c>
      <c r="AJ3247" s="122">
        <v>0.85057590236949998</v>
      </c>
      <c r="AK3247" s="122">
        <v>0.90210891009600003</v>
      </c>
      <c r="AL3247" s="122">
        <v>0</v>
      </c>
    </row>
    <row r="3248" spans="1:38" hidden="1" x14ac:dyDescent="0.25">
      <c r="A3248" s="122" t="s">
        <v>2049</v>
      </c>
      <c r="B3248" s="122">
        <v>1</v>
      </c>
      <c r="C3248" s="122" t="s">
        <v>2242</v>
      </c>
      <c r="D3248" s="122" t="s">
        <v>2167</v>
      </c>
      <c r="E3248" s="122">
        <v>59</v>
      </c>
      <c r="F3248" s="122">
        <v>1.122874060802</v>
      </c>
      <c r="G3248" s="122">
        <v>1.073962008678</v>
      </c>
      <c r="H3248" s="122">
        <v>1.1037208339085001</v>
      </c>
      <c r="I3248" s="122">
        <v>1.1067520841614999</v>
      </c>
      <c r="J3248" s="122">
        <v>1.207019050232</v>
      </c>
      <c r="K3248" s="122">
        <v>1.2008965081195</v>
      </c>
      <c r="L3248" s="122">
        <v>1.2369645907525</v>
      </c>
      <c r="M3248" s="122">
        <v>1.2910165922575001</v>
      </c>
      <c r="N3248" s="122">
        <v>1.3192597730694999</v>
      </c>
      <c r="O3248" s="122">
        <v>1.3308526092435</v>
      </c>
      <c r="P3248" s="122">
        <v>1.3098777752915001</v>
      </c>
      <c r="Q3248" s="122">
        <v>1.1958546051345</v>
      </c>
      <c r="R3248" s="122">
        <v>1.3464502507889999</v>
      </c>
      <c r="S3248" s="122">
        <v>1.3421374849954999</v>
      </c>
      <c r="T3248" s="122">
        <v>1.306292797495</v>
      </c>
      <c r="U3248" s="122">
        <v>1.3398879808469999</v>
      </c>
      <c r="V3248" s="122">
        <v>1.3459277185155001</v>
      </c>
      <c r="W3248" s="122">
        <v>1.3288459818880001</v>
      </c>
      <c r="X3248" s="122">
        <v>1.2937195573039999</v>
      </c>
      <c r="Y3248" s="122">
        <v>1.0742478608920001</v>
      </c>
      <c r="Z3248" s="122">
        <v>1.2026220869690001</v>
      </c>
      <c r="AA3248" s="122">
        <v>1.1729552935355001</v>
      </c>
      <c r="AB3248" s="122">
        <v>1.0948865525464999</v>
      </c>
      <c r="AC3248" s="122">
        <v>1.1724368153114999</v>
      </c>
      <c r="AD3248" s="122">
        <v>1.2349393259999999</v>
      </c>
      <c r="AE3248" s="122">
        <v>1.1336233875070001</v>
      </c>
      <c r="AF3248" s="122">
        <v>1.2320982438015</v>
      </c>
      <c r="AG3248" s="122">
        <v>1.1397167842039999</v>
      </c>
      <c r="AH3248" s="122">
        <v>1.0644034925185</v>
      </c>
      <c r="AI3248" s="122">
        <v>0.98838972217249998</v>
      </c>
      <c r="AJ3248" s="122">
        <v>0.94823543183900005</v>
      </c>
      <c r="AK3248" s="122">
        <v>1.0660927384104999</v>
      </c>
      <c r="AL3248" s="122">
        <v>0</v>
      </c>
    </row>
    <row r="3249" spans="1:38" hidden="1" x14ac:dyDescent="0.25">
      <c r="A3249" s="122" t="s">
        <v>2049</v>
      </c>
      <c r="B3249" s="122">
        <v>1</v>
      </c>
      <c r="C3249" s="122" t="s">
        <v>2242</v>
      </c>
      <c r="D3249" s="122" t="s">
        <v>2168</v>
      </c>
      <c r="E3249" s="122">
        <v>59</v>
      </c>
      <c r="F3249" s="122">
        <v>0.60261559036050005</v>
      </c>
      <c r="G3249" s="122">
        <v>0.5950792530815</v>
      </c>
      <c r="H3249" s="122">
        <v>0.64177172946799999</v>
      </c>
      <c r="I3249" s="122">
        <v>0.63387322932949997</v>
      </c>
      <c r="J3249" s="122">
        <v>0.66911438733299999</v>
      </c>
      <c r="K3249" s="122">
        <v>0.64384307962849996</v>
      </c>
      <c r="L3249" s="122">
        <v>0.64985649956400005</v>
      </c>
      <c r="M3249" s="122">
        <v>0.6477853063365</v>
      </c>
      <c r="N3249" s="122">
        <v>0.69929720384500005</v>
      </c>
      <c r="O3249" s="122">
        <v>0.66871401051949997</v>
      </c>
      <c r="P3249" s="122">
        <v>0.686540260407</v>
      </c>
      <c r="Q3249" s="122">
        <v>0.68721117739000004</v>
      </c>
      <c r="R3249" s="122">
        <v>0.67995431128399997</v>
      </c>
      <c r="S3249" s="122">
        <v>0.70041746590499998</v>
      </c>
      <c r="T3249" s="122">
        <v>0.71823853506900004</v>
      </c>
      <c r="U3249" s="122">
        <v>0.69893138459500004</v>
      </c>
      <c r="V3249" s="122">
        <v>0.70379079103700004</v>
      </c>
      <c r="W3249" s="122">
        <v>0.678250489279</v>
      </c>
      <c r="X3249" s="122">
        <v>0.68550816586100005</v>
      </c>
      <c r="Y3249" s="122">
        <v>0.67125620181500001</v>
      </c>
      <c r="Z3249" s="122">
        <v>0.69621274797849997</v>
      </c>
      <c r="AA3249" s="122">
        <v>0.67503048103649999</v>
      </c>
      <c r="AB3249" s="122">
        <v>0.703281497501</v>
      </c>
      <c r="AC3249" s="122">
        <v>0.77571747926199996</v>
      </c>
      <c r="AD3249" s="122">
        <v>0.72921649701650004</v>
      </c>
      <c r="AE3249" s="122">
        <v>0.75267412065899997</v>
      </c>
      <c r="AF3249" s="122">
        <v>0.74192362771550002</v>
      </c>
      <c r="AG3249" s="122">
        <v>0.72685514251600003</v>
      </c>
      <c r="AH3249" s="122">
        <v>0.72677281586700004</v>
      </c>
      <c r="AI3249" s="122">
        <v>0.64944621951500003</v>
      </c>
      <c r="AJ3249" s="122">
        <v>0.68385322095949996</v>
      </c>
      <c r="AK3249" s="122">
        <v>0.64633180979750005</v>
      </c>
      <c r="AL3249" s="122">
        <v>0</v>
      </c>
    </row>
    <row r="3250" spans="1:38" hidden="1" x14ac:dyDescent="0.25">
      <c r="A3250" s="122" t="s">
        <v>2049</v>
      </c>
      <c r="B3250" s="122">
        <v>-1</v>
      </c>
      <c r="C3250" s="122" t="s">
        <v>2243</v>
      </c>
      <c r="D3250" s="122" t="s">
        <v>2120</v>
      </c>
      <c r="E3250" s="122">
        <v>60</v>
      </c>
      <c r="F3250" s="122">
        <v>0.11883724776600001</v>
      </c>
      <c r="G3250" s="122">
        <v>0.12141129762650001</v>
      </c>
      <c r="H3250" s="122">
        <v>0.11428788520249999</v>
      </c>
      <c r="I3250" s="122">
        <v>0.1147476251695</v>
      </c>
      <c r="J3250" s="122">
        <v>0.126776485321</v>
      </c>
      <c r="K3250" s="122">
        <v>0.12975184463600001</v>
      </c>
      <c r="L3250" s="122">
        <v>0.13458254630450001</v>
      </c>
      <c r="M3250" s="122">
        <v>0.14454169569149999</v>
      </c>
      <c r="N3250" s="122">
        <v>0.15494935447800001</v>
      </c>
      <c r="O3250" s="122">
        <v>0.14954529796150001</v>
      </c>
      <c r="P3250" s="122">
        <v>0.15353326957899999</v>
      </c>
      <c r="Q3250" s="122">
        <v>0.1482193117375</v>
      </c>
      <c r="R3250" s="122">
        <v>0.15033024052249999</v>
      </c>
      <c r="S3250" s="122">
        <v>0.1579201190375</v>
      </c>
      <c r="T3250" s="122">
        <v>0.1644499290765</v>
      </c>
      <c r="U3250" s="122">
        <v>0.16037740987150001</v>
      </c>
      <c r="V3250" s="122">
        <v>0.16086191846100001</v>
      </c>
      <c r="W3250" s="122">
        <v>0.14669228755649999</v>
      </c>
      <c r="X3250" s="122">
        <v>0.124130109355</v>
      </c>
      <c r="Y3250" s="122">
        <v>0.1082119913315</v>
      </c>
      <c r="Z3250" s="122">
        <v>0.120205520146</v>
      </c>
      <c r="AA3250" s="122">
        <v>0.112119219198</v>
      </c>
      <c r="AB3250" s="122">
        <v>0.1047398105465</v>
      </c>
      <c r="AC3250" s="122">
        <v>9.7257270705499999E-2</v>
      </c>
      <c r="AD3250" s="122">
        <v>8.8393875992999998E-2</v>
      </c>
      <c r="AE3250" s="122">
        <v>8.1067270950000006E-2</v>
      </c>
      <c r="AF3250" s="122">
        <v>7.7411793719499994E-2</v>
      </c>
      <c r="AG3250" s="122">
        <v>7.6363464531500003E-2</v>
      </c>
      <c r="AH3250" s="122">
        <v>7.6892817401500002E-2</v>
      </c>
      <c r="AI3250" s="122">
        <v>7.9743490400499994E-2</v>
      </c>
      <c r="AJ3250" s="122">
        <v>8.4182802015000002E-2</v>
      </c>
      <c r="AK3250" s="122">
        <v>8.9378693611499999E-2</v>
      </c>
      <c r="AL3250" s="122">
        <v>0</v>
      </c>
    </row>
    <row r="3251" spans="1:38" hidden="1" x14ac:dyDescent="0.25">
      <c r="A3251" s="122" t="s">
        <v>2049</v>
      </c>
      <c r="B3251" s="122">
        <v>-1</v>
      </c>
      <c r="C3251" s="122" t="s">
        <v>2243</v>
      </c>
      <c r="D3251" s="122" t="s">
        <v>2121</v>
      </c>
      <c r="E3251" s="122">
        <v>60</v>
      </c>
      <c r="F3251" s="122">
        <v>0.70432281547800002</v>
      </c>
      <c r="G3251" s="122">
        <v>0.73558711922349995</v>
      </c>
      <c r="H3251" s="122">
        <v>0.80343748501650003</v>
      </c>
      <c r="I3251" s="122">
        <v>0.8517610339385</v>
      </c>
      <c r="J3251" s="122">
        <v>0.89839354665500004</v>
      </c>
      <c r="K3251" s="122">
        <v>0.94233686399000005</v>
      </c>
      <c r="L3251" s="122">
        <v>0.95475907365849999</v>
      </c>
      <c r="M3251" s="122">
        <v>0.98376970249999995</v>
      </c>
      <c r="N3251" s="122">
        <v>0.98691603488599999</v>
      </c>
      <c r="O3251" s="122">
        <v>0.94276515526750004</v>
      </c>
      <c r="P3251" s="122">
        <v>0.91530802400099998</v>
      </c>
      <c r="Q3251" s="122">
        <v>0.87978639060700004</v>
      </c>
      <c r="R3251" s="122">
        <v>0.84627243963950005</v>
      </c>
      <c r="S3251" s="122">
        <v>0.81548170872850001</v>
      </c>
      <c r="T3251" s="122">
        <v>0.75956834075750002</v>
      </c>
      <c r="U3251" s="122">
        <v>0.67101277466999998</v>
      </c>
      <c r="V3251" s="122">
        <v>0.67518574148900001</v>
      </c>
      <c r="W3251" s="122">
        <v>0.63490398713600005</v>
      </c>
      <c r="X3251" s="122">
        <v>0.58168836037250005</v>
      </c>
      <c r="Y3251" s="122">
        <v>0.52886868632700001</v>
      </c>
      <c r="Z3251" s="122">
        <v>0.54859482604849996</v>
      </c>
      <c r="AA3251" s="122">
        <v>0.54119009338750002</v>
      </c>
      <c r="AB3251" s="122">
        <v>0.49507174975649998</v>
      </c>
      <c r="AC3251" s="122">
        <v>0.43382888177349999</v>
      </c>
      <c r="AD3251" s="122">
        <v>0.40213661853049998</v>
      </c>
      <c r="AE3251" s="122">
        <v>0.37562020896199999</v>
      </c>
      <c r="AF3251" s="122">
        <v>0.35235570512949999</v>
      </c>
      <c r="AG3251" s="122">
        <v>0.32637296260449999</v>
      </c>
      <c r="AH3251" s="122">
        <v>0.31370763051450001</v>
      </c>
      <c r="AI3251" s="122">
        <v>0.33798617889499999</v>
      </c>
      <c r="AJ3251" s="122">
        <v>0.29919750980199999</v>
      </c>
      <c r="AK3251" s="122">
        <v>0.30661509761299999</v>
      </c>
      <c r="AL3251" s="122">
        <v>0</v>
      </c>
    </row>
    <row r="3252" spans="1:38" hidden="1" x14ac:dyDescent="0.25">
      <c r="A3252" s="122" t="s">
        <v>2049</v>
      </c>
      <c r="B3252" s="122">
        <v>-1</v>
      </c>
      <c r="C3252" s="122" t="s">
        <v>2243</v>
      </c>
      <c r="D3252" s="122" t="s">
        <v>2122</v>
      </c>
      <c r="E3252" s="122">
        <v>60</v>
      </c>
      <c r="F3252" s="122">
        <v>0.35782195717249998</v>
      </c>
      <c r="G3252" s="122">
        <v>0.37953393298549998</v>
      </c>
      <c r="H3252" s="122">
        <v>0.4141647197485</v>
      </c>
      <c r="I3252" s="122">
        <v>0.44570649505650001</v>
      </c>
      <c r="J3252" s="122">
        <v>0.47534553154199999</v>
      </c>
      <c r="K3252" s="122">
        <v>0.51929013913550004</v>
      </c>
      <c r="L3252" s="122">
        <v>0.53898914733549996</v>
      </c>
      <c r="M3252" s="122">
        <v>0.54384285993449999</v>
      </c>
      <c r="N3252" s="122">
        <v>0.5486171478995</v>
      </c>
      <c r="O3252" s="122">
        <v>0.5363760782125</v>
      </c>
      <c r="P3252" s="122">
        <v>0.51714723317150002</v>
      </c>
      <c r="Q3252" s="122">
        <v>0.50264787238649999</v>
      </c>
      <c r="R3252" s="122">
        <v>0.48631981269250002</v>
      </c>
      <c r="S3252" s="122">
        <v>0.48871781340699999</v>
      </c>
      <c r="T3252" s="122">
        <v>0.47335133838400001</v>
      </c>
      <c r="U3252" s="122">
        <v>0.43676989027800001</v>
      </c>
      <c r="V3252" s="122">
        <v>0.45331797138949997</v>
      </c>
      <c r="W3252" s="122">
        <v>0.40361538138850001</v>
      </c>
      <c r="X3252" s="122">
        <v>0.380545693101</v>
      </c>
      <c r="Y3252" s="122">
        <v>0.3300272505945</v>
      </c>
      <c r="Z3252" s="122">
        <v>0.31464630490200002</v>
      </c>
      <c r="AA3252" s="122">
        <v>0.30103736391250002</v>
      </c>
      <c r="AB3252" s="122">
        <v>0.28069114062099998</v>
      </c>
      <c r="AC3252" s="122">
        <v>0.26050482580250001</v>
      </c>
      <c r="AD3252" s="122">
        <v>0.2340987893965</v>
      </c>
      <c r="AE3252" s="122">
        <v>0.23930766167350001</v>
      </c>
      <c r="AF3252" s="122">
        <v>0.2275773345955</v>
      </c>
      <c r="AG3252" s="122">
        <v>0.20956580153099999</v>
      </c>
      <c r="AH3252" s="122">
        <v>0.20859908505550001</v>
      </c>
      <c r="AI3252" s="122">
        <v>0.21972933887250001</v>
      </c>
      <c r="AJ3252" s="122">
        <v>0.2004212371545</v>
      </c>
      <c r="AK3252" s="122">
        <v>0.208001349015</v>
      </c>
      <c r="AL3252" s="122">
        <v>0</v>
      </c>
    </row>
    <row r="3253" spans="1:38" hidden="1" x14ac:dyDescent="0.25">
      <c r="A3253" s="122" t="s">
        <v>2049</v>
      </c>
      <c r="B3253" s="122">
        <v>-1</v>
      </c>
      <c r="C3253" s="122" t="s">
        <v>2243</v>
      </c>
      <c r="D3253" s="122" t="s">
        <v>2123</v>
      </c>
      <c r="E3253" s="122">
        <v>60</v>
      </c>
      <c r="F3253" s="122">
        <v>0.601669801783</v>
      </c>
      <c r="G3253" s="122">
        <v>0.60820130363500002</v>
      </c>
      <c r="H3253" s="122">
        <v>0.62411951891350004</v>
      </c>
      <c r="I3253" s="122">
        <v>0.69301083968650001</v>
      </c>
      <c r="J3253" s="122">
        <v>0.72532753599749999</v>
      </c>
      <c r="K3253" s="122">
        <v>0.7527049090215</v>
      </c>
      <c r="L3253" s="122">
        <v>0.80267968227149999</v>
      </c>
      <c r="M3253" s="122">
        <v>0.82609780445750003</v>
      </c>
      <c r="N3253" s="122">
        <v>0.86098279697549995</v>
      </c>
      <c r="O3253" s="122">
        <v>0.8400209662025</v>
      </c>
      <c r="P3253" s="122">
        <v>0.84957995226000005</v>
      </c>
      <c r="Q3253" s="122">
        <v>0.83770107307200004</v>
      </c>
      <c r="R3253" s="122">
        <v>0.79631205922850001</v>
      </c>
      <c r="S3253" s="122">
        <v>0.79114548577449995</v>
      </c>
      <c r="T3253" s="122">
        <v>0.77975505556699998</v>
      </c>
      <c r="U3253" s="122">
        <v>0.70475224084949994</v>
      </c>
      <c r="V3253" s="122">
        <v>0.74345777636849997</v>
      </c>
      <c r="W3253" s="122">
        <v>0.70065380371700003</v>
      </c>
      <c r="X3253" s="122">
        <v>0.65595562240750005</v>
      </c>
      <c r="Y3253" s="122">
        <v>0.63021423509850005</v>
      </c>
      <c r="Z3253" s="122">
        <v>0.56743619696699998</v>
      </c>
      <c r="AA3253" s="122">
        <v>0.55113552968699997</v>
      </c>
      <c r="AB3253" s="122">
        <v>0.50744628762099997</v>
      </c>
      <c r="AC3253" s="122">
        <v>0.48675787149900002</v>
      </c>
      <c r="AD3253" s="122">
        <v>0.46987757788099999</v>
      </c>
      <c r="AE3253" s="122">
        <v>0.47486882699049998</v>
      </c>
      <c r="AF3253" s="122">
        <v>0.45129716449349999</v>
      </c>
      <c r="AG3253" s="122">
        <v>0.43098321242499998</v>
      </c>
      <c r="AH3253" s="122">
        <v>0.40951973108700002</v>
      </c>
      <c r="AI3253" s="122">
        <v>0.44989615684899997</v>
      </c>
      <c r="AJ3253" s="122">
        <v>0.404788769509</v>
      </c>
      <c r="AK3253" s="122">
        <v>0.42067870051599998</v>
      </c>
      <c r="AL3253" s="122">
        <v>0</v>
      </c>
    </row>
    <row r="3254" spans="1:38" x14ac:dyDescent="0.25">
      <c r="A3254" s="122" t="s">
        <v>2049</v>
      </c>
      <c r="B3254" s="122">
        <v>-1</v>
      </c>
      <c r="C3254" s="122" t="s">
        <v>2243</v>
      </c>
      <c r="D3254" s="122" t="s">
        <v>2124</v>
      </c>
      <c r="E3254" s="122">
        <v>60</v>
      </c>
      <c r="F3254" s="122">
        <v>4.8235896175004997</v>
      </c>
      <c r="G3254" s="122">
        <v>4.8658850460625001</v>
      </c>
      <c r="H3254" s="122">
        <v>5.0435583715770003</v>
      </c>
      <c r="I3254" s="122">
        <v>5.1836715897549999</v>
      </c>
      <c r="J3254" s="122">
        <v>5.4092727789910002</v>
      </c>
      <c r="K3254" s="122">
        <v>5.5253483561015004</v>
      </c>
      <c r="L3254" s="122">
        <v>5.5685548576845001</v>
      </c>
      <c r="M3254" s="122">
        <v>5.6486729433400003</v>
      </c>
      <c r="N3254" s="122">
        <v>5.6794622526055001</v>
      </c>
      <c r="O3254" s="122">
        <v>5.5463875577585</v>
      </c>
      <c r="P3254" s="122">
        <v>5.5193900177410002</v>
      </c>
      <c r="Q3254" s="122">
        <v>5.2509158859465002</v>
      </c>
      <c r="R3254" s="122">
        <v>5.1481084245539996</v>
      </c>
      <c r="S3254" s="122">
        <v>4.8888483486689998</v>
      </c>
      <c r="T3254" s="122">
        <v>4.6667536433815</v>
      </c>
      <c r="U3254" s="122">
        <v>4.1759699619750004</v>
      </c>
      <c r="V3254" s="122">
        <v>4.1770734223195003</v>
      </c>
      <c r="W3254" s="122">
        <v>3.9125457171384999</v>
      </c>
      <c r="X3254" s="122">
        <v>3.6589152785165</v>
      </c>
      <c r="Y3254" s="122">
        <v>3.4893826702425002</v>
      </c>
      <c r="Z3254" s="122">
        <v>3.36213107832</v>
      </c>
      <c r="AA3254" s="122">
        <v>3.2209191395080001</v>
      </c>
      <c r="AB3254" s="122">
        <v>3.0108754683529999</v>
      </c>
      <c r="AC3254" s="122">
        <v>2.8318173202280001</v>
      </c>
      <c r="AD3254" s="122">
        <v>2.5781879570555</v>
      </c>
      <c r="AE3254" s="122">
        <v>2.3731067965550001</v>
      </c>
      <c r="AF3254" s="122">
        <v>2.2445934826574998</v>
      </c>
      <c r="AG3254" s="122">
        <v>2.1536739480299998</v>
      </c>
      <c r="AH3254" s="122">
        <v>2.0919636218225</v>
      </c>
      <c r="AI3254" s="122">
        <v>2.1857431083179999</v>
      </c>
      <c r="AJ3254" s="122">
        <v>1.7896627607794999</v>
      </c>
      <c r="AK3254" s="122">
        <v>1.8579217803429999</v>
      </c>
      <c r="AL3254" s="122">
        <v>0</v>
      </c>
    </row>
    <row r="3255" spans="1:38" hidden="1" x14ac:dyDescent="0.25">
      <c r="A3255" s="122" t="s">
        <v>2049</v>
      </c>
      <c r="B3255" s="122">
        <v>-1</v>
      </c>
      <c r="C3255" s="122" t="s">
        <v>2243</v>
      </c>
      <c r="D3255" s="122" t="s">
        <v>474</v>
      </c>
      <c r="E3255" s="122">
        <v>60</v>
      </c>
      <c r="F3255" s="122">
        <v>0.46561134788949998</v>
      </c>
      <c r="G3255" s="122">
        <v>0.49975350419999998</v>
      </c>
      <c r="H3255" s="122">
        <v>0.57159077408449999</v>
      </c>
      <c r="I3255" s="122">
        <v>0.63263081710949998</v>
      </c>
      <c r="J3255" s="122">
        <v>0.65769521488100002</v>
      </c>
      <c r="K3255" s="122">
        <v>0.671863094321</v>
      </c>
      <c r="L3255" s="122">
        <v>0.71051050436899998</v>
      </c>
      <c r="M3255" s="122">
        <v>0.73513046300850005</v>
      </c>
      <c r="N3255" s="122">
        <v>0.76212152926150001</v>
      </c>
      <c r="O3255" s="122">
        <v>0.76537042192100002</v>
      </c>
      <c r="P3255" s="122">
        <v>0.75072188436800003</v>
      </c>
      <c r="Q3255" s="122">
        <v>0.72537086185449995</v>
      </c>
      <c r="R3255" s="122">
        <v>0.69552278891700003</v>
      </c>
      <c r="S3255" s="122">
        <v>0.65716555408099997</v>
      </c>
      <c r="T3255" s="122">
        <v>0.65876807021649997</v>
      </c>
      <c r="U3255" s="122">
        <v>0.61200996681849995</v>
      </c>
      <c r="V3255" s="122">
        <v>0.62355967273199997</v>
      </c>
      <c r="W3255" s="122">
        <v>0.54689056713799999</v>
      </c>
      <c r="X3255" s="122">
        <v>0.50756781460699996</v>
      </c>
      <c r="Y3255" s="122">
        <v>0.47166473811949999</v>
      </c>
      <c r="Z3255" s="122">
        <v>0.468836060359</v>
      </c>
      <c r="AA3255" s="122">
        <v>0.45315900091049999</v>
      </c>
      <c r="AB3255" s="122">
        <v>0.41723484295750002</v>
      </c>
      <c r="AC3255" s="122">
        <v>0.38443307638949997</v>
      </c>
      <c r="AD3255" s="122">
        <v>0.36696048879749998</v>
      </c>
      <c r="AE3255" s="122">
        <v>0.36786802520799999</v>
      </c>
      <c r="AF3255" s="122">
        <v>0.35249855475750003</v>
      </c>
      <c r="AG3255" s="122">
        <v>0.340557423227</v>
      </c>
      <c r="AH3255" s="122">
        <v>0.33666923876400001</v>
      </c>
      <c r="AI3255" s="122">
        <v>0.36140101738649999</v>
      </c>
      <c r="AJ3255" s="122">
        <v>0.30545025468249998</v>
      </c>
      <c r="AK3255" s="122">
        <v>0.31767535772200001</v>
      </c>
      <c r="AL3255" s="122">
        <v>0</v>
      </c>
    </row>
    <row r="3256" spans="1:38" hidden="1" x14ac:dyDescent="0.25">
      <c r="A3256" s="122" t="s">
        <v>2049</v>
      </c>
      <c r="B3256" s="122">
        <v>-1</v>
      </c>
      <c r="C3256" s="122" t="s">
        <v>2243</v>
      </c>
      <c r="D3256" s="122" t="s">
        <v>2125</v>
      </c>
      <c r="E3256" s="122">
        <v>60</v>
      </c>
      <c r="F3256" s="122">
        <v>0.43862674093199999</v>
      </c>
      <c r="G3256" s="122">
        <v>0.45563232461550002</v>
      </c>
      <c r="H3256" s="122">
        <v>0.46804262107650002</v>
      </c>
      <c r="I3256" s="122">
        <v>0.49028602285450001</v>
      </c>
      <c r="J3256" s="122">
        <v>0.49923706022199998</v>
      </c>
      <c r="K3256" s="122">
        <v>0.51840519580349997</v>
      </c>
      <c r="L3256" s="122">
        <v>0.52649303255900004</v>
      </c>
      <c r="M3256" s="122">
        <v>0.53143774324299997</v>
      </c>
      <c r="N3256" s="122">
        <v>0.52839870972799996</v>
      </c>
      <c r="O3256" s="122">
        <v>0.51754381075949996</v>
      </c>
      <c r="P3256" s="122">
        <v>0.51522745885050003</v>
      </c>
      <c r="Q3256" s="122">
        <v>0.49053514789699998</v>
      </c>
      <c r="R3256" s="122">
        <v>0.4603891034475</v>
      </c>
      <c r="S3256" s="122">
        <v>0.44365690303900002</v>
      </c>
      <c r="T3256" s="122">
        <v>0.41576583729349997</v>
      </c>
      <c r="U3256" s="122">
        <v>0.36328914808399998</v>
      </c>
      <c r="V3256" s="122">
        <v>0.36188499904999999</v>
      </c>
      <c r="W3256" s="122">
        <v>0.33390540819949999</v>
      </c>
      <c r="X3256" s="122">
        <v>0.30511553922450002</v>
      </c>
      <c r="Y3256" s="122">
        <v>0.29054243116549999</v>
      </c>
      <c r="Z3256" s="122">
        <v>0.286977232651</v>
      </c>
      <c r="AA3256" s="122">
        <v>0.27625647432400002</v>
      </c>
      <c r="AB3256" s="122">
        <v>0.25446297751500002</v>
      </c>
      <c r="AC3256" s="122">
        <v>0.22901406482299999</v>
      </c>
      <c r="AD3256" s="122">
        <v>0.20847396477550001</v>
      </c>
      <c r="AE3256" s="122">
        <v>0.171105773036</v>
      </c>
      <c r="AF3256" s="122">
        <v>0.1557301437735</v>
      </c>
      <c r="AG3256" s="122">
        <v>0.1458239609435</v>
      </c>
      <c r="AH3256" s="122">
        <v>0.13724517782099999</v>
      </c>
      <c r="AI3256" s="122">
        <v>0.14512657329600001</v>
      </c>
      <c r="AJ3256" s="122">
        <v>0.12728963927100001</v>
      </c>
      <c r="AK3256" s="122">
        <v>0.1302294417605</v>
      </c>
      <c r="AL3256" s="122">
        <v>0</v>
      </c>
    </row>
    <row r="3257" spans="1:38" hidden="1" x14ac:dyDescent="0.25">
      <c r="A3257" s="122" t="s">
        <v>2049</v>
      </c>
      <c r="B3257" s="122">
        <v>-1</v>
      </c>
      <c r="C3257" s="122" t="s">
        <v>2243</v>
      </c>
      <c r="D3257" s="122" t="s">
        <v>2126</v>
      </c>
      <c r="E3257" s="122">
        <v>60</v>
      </c>
      <c r="F3257" s="122">
        <v>6.5441490591500007E-2</v>
      </c>
      <c r="G3257" s="122">
        <v>6.3660319936000007E-2</v>
      </c>
      <c r="H3257" s="122">
        <v>6.8010724977999995E-2</v>
      </c>
      <c r="I3257" s="122">
        <v>6.6523333613999994E-2</v>
      </c>
      <c r="J3257" s="122">
        <v>7.2430181838500002E-2</v>
      </c>
      <c r="K3257" s="122">
        <v>6.8425431586999999E-2</v>
      </c>
      <c r="L3257" s="122">
        <v>6.5240813908999995E-2</v>
      </c>
      <c r="M3257" s="122">
        <v>6.7672489498499994E-2</v>
      </c>
      <c r="N3257" s="122">
        <v>6.3141569901499994E-2</v>
      </c>
      <c r="O3257" s="122">
        <v>6.09914439595E-2</v>
      </c>
      <c r="P3257" s="122">
        <v>6.0299465492E-2</v>
      </c>
      <c r="Q3257" s="122">
        <v>6.7493683080499994E-2</v>
      </c>
      <c r="R3257" s="122">
        <v>5.77685469255E-2</v>
      </c>
      <c r="S3257" s="122">
        <v>7.0496246262000004E-2</v>
      </c>
      <c r="T3257" s="122">
        <v>5.7722607532499998E-2</v>
      </c>
      <c r="U3257" s="122">
        <v>5.0312954112999998E-2</v>
      </c>
      <c r="V3257" s="122">
        <v>5.0549816121500002E-2</v>
      </c>
      <c r="W3257" s="122">
        <v>3.9853789687999998E-2</v>
      </c>
      <c r="X3257" s="122">
        <v>3.8812569496000003E-2</v>
      </c>
      <c r="Y3257" s="122">
        <v>3.7369606945499997E-2</v>
      </c>
      <c r="Z3257" s="122">
        <v>3.0543457608999999E-2</v>
      </c>
      <c r="AA3257" s="122">
        <v>3.0144531458500001E-2</v>
      </c>
      <c r="AB3257" s="122">
        <v>2.7062177969500001E-2</v>
      </c>
      <c r="AC3257" s="122">
        <v>2.5576662460999999E-2</v>
      </c>
      <c r="AD3257" s="122">
        <v>2.4816654968999999E-2</v>
      </c>
      <c r="AE3257" s="122">
        <v>1.9557084561500002E-2</v>
      </c>
      <c r="AF3257" s="122">
        <v>1.8029516494499999E-2</v>
      </c>
      <c r="AG3257" s="122">
        <v>1.6789641437499999E-2</v>
      </c>
      <c r="AH3257" s="122">
        <v>1.5564320471999999E-2</v>
      </c>
      <c r="AI3257" s="122">
        <v>1.7258375239499999E-2</v>
      </c>
      <c r="AJ3257" s="122">
        <v>1.3593820328E-2</v>
      </c>
      <c r="AK3257" s="122">
        <v>1.3928373977000001E-2</v>
      </c>
      <c r="AL3257" s="122">
        <v>0</v>
      </c>
    </row>
    <row r="3258" spans="1:38" hidden="1" x14ac:dyDescent="0.25">
      <c r="A3258" s="122" t="s">
        <v>2049</v>
      </c>
      <c r="B3258" s="122">
        <v>-1</v>
      </c>
      <c r="C3258" s="122" t="s">
        <v>2243</v>
      </c>
      <c r="D3258" s="122" t="s">
        <v>2127</v>
      </c>
      <c r="E3258" s="122">
        <v>60</v>
      </c>
      <c r="F3258" s="122">
        <v>0.113078746568</v>
      </c>
      <c r="G3258" s="122">
        <v>0.124521285501</v>
      </c>
      <c r="H3258" s="122">
        <v>0.126467275795</v>
      </c>
      <c r="I3258" s="122">
        <v>0.13186760932649999</v>
      </c>
      <c r="J3258" s="122">
        <v>0.1334060251685</v>
      </c>
      <c r="K3258" s="122">
        <v>0.139920026659</v>
      </c>
      <c r="L3258" s="122">
        <v>0.1485004749355</v>
      </c>
      <c r="M3258" s="122">
        <v>0.1525952262095</v>
      </c>
      <c r="N3258" s="122">
        <v>0.15635576587</v>
      </c>
      <c r="O3258" s="122">
        <v>0.15665338426950001</v>
      </c>
      <c r="P3258" s="122">
        <v>0.14279570026150001</v>
      </c>
      <c r="Q3258" s="122">
        <v>0.136860907734</v>
      </c>
      <c r="R3258" s="122">
        <v>0.13317876302350001</v>
      </c>
      <c r="S3258" s="122">
        <v>0.1276752042805</v>
      </c>
      <c r="T3258" s="122">
        <v>0.12010968846099999</v>
      </c>
      <c r="U3258" s="122">
        <v>0.10583692801</v>
      </c>
      <c r="V3258" s="122">
        <v>0.1035374665915</v>
      </c>
      <c r="W3258" s="122">
        <v>0.10736891304399999</v>
      </c>
      <c r="X3258" s="122">
        <v>9.3422128218500003E-2</v>
      </c>
      <c r="Y3258" s="122">
        <v>9.09598916895E-2</v>
      </c>
      <c r="Z3258" s="122">
        <v>8.9516784077999997E-2</v>
      </c>
      <c r="AA3258" s="122">
        <v>8.5287106702500004E-2</v>
      </c>
      <c r="AB3258" s="122">
        <v>7.8240257601499996E-2</v>
      </c>
      <c r="AC3258" s="122">
        <v>7.0764716490000004E-2</v>
      </c>
      <c r="AD3258" s="122">
        <v>6.7527309539999997E-2</v>
      </c>
      <c r="AE3258" s="122">
        <v>6.0914927462000001E-2</v>
      </c>
      <c r="AF3258" s="122">
        <v>5.7516103128999997E-2</v>
      </c>
      <c r="AG3258" s="122">
        <v>5.7748039635500001E-2</v>
      </c>
      <c r="AH3258" s="122">
        <v>5.2259453339500002E-2</v>
      </c>
      <c r="AI3258" s="122">
        <v>5.5550265288999999E-2</v>
      </c>
      <c r="AJ3258" s="122">
        <v>4.5429755864999997E-2</v>
      </c>
      <c r="AK3258" s="122">
        <v>4.6996364765500002E-2</v>
      </c>
      <c r="AL3258" s="122">
        <v>0</v>
      </c>
    </row>
    <row r="3259" spans="1:38" hidden="1" x14ac:dyDescent="0.25">
      <c r="A3259" s="122" t="s">
        <v>2049</v>
      </c>
      <c r="B3259" s="122">
        <v>-1</v>
      </c>
      <c r="C3259" s="122" t="s">
        <v>2243</v>
      </c>
      <c r="D3259" s="122" t="s">
        <v>2128</v>
      </c>
      <c r="E3259" s="122">
        <v>60</v>
      </c>
      <c r="F3259" s="122">
        <v>1.9475272016475</v>
      </c>
      <c r="G3259" s="122">
        <v>2.0231168713200001</v>
      </c>
      <c r="H3259" s="122">
        <v>2.1935697307045001</v>
      </c>
      <c r="I3259" s="122">
        <v>2.2653627116689998</v>
      </c>
      <c r="J3259" s="122">
        <v>2.3343648461140001</v>
      </c>
      <c r="K3259" s="122">
        <v>2.4624481848444999</v>
      </c>
      <c r="L3259" s="122">
        <v>2.5119649815964999</v>
      </c>
      <c r="M3259" s="122">
        <v>2.5728471947024998</v>
      </c>
      <c r="N3259" s="122">
        <v>2.6404171135130001</v>
      </c>
      <c r="O3259" s="122">
        <v>2.5355224150244999</v>
      </c>
      <c r="P3259" s="122">
        <v>2.6222131715539998</v>
      </c>
      <c r="Q3259" s="122">
        <v>2.5431670574590002</v>
      </c>
      <c r="R3259" s="122">
        <v>2.6961244496285</v>
      </c>
      <c r="S3259" s="122">
        <v>2.6409014799300001</v>
      </c>
      <c r="T3259" s="122">
        <v>2.5825080950695001</v>
      </c>
      <c r="U3259" s="122">
        <v>2.3358348330199998</v>
      </c>
      <c r="V3259" s="122">
        <v>2.338438576263</v>
      </c>
      <c r="W3259" s="122">
        <v>2.3513349101249998</v>
      </c>
      <c r="X3259" s="122">
        <v>2.1705547165015</v>
      </c>
      <c r="Y3259" s="122">
        <v>2.0526394610284999</v>
      </c>
      <c r="Z3259" s="122">
        <v>1.8798259969610001</v>
      </c>
      <c r="AA3259" s="122">
        <v>1.7584864147474999</v>
      </c>
      <c r="AB3259" s="122">
        <v>1.6129419199155</v>
      </c>
      <c r="AC3259" s="122">
        <v>1.5277924667210001</v>
      </c>
      <c r="AD3259" s="122">
        <v>1.48334822349</v>
      </c>
      <c r="AE3259" s="122">
        <v>1.493649907584</v>
      </c>
      <c r="AF3259" s="122">
        <v>1.4303822666885</v>
      </c>
      <c r="AG3259" s="122">
        <v>1.3692948314610001</v>
      </c>
      <c r="AH3259" s="122">
        <v>1.3633456121745</v>
      </c>
      <c r="AI3259" s="122">
        <v>1.437003419604</v>
      </c>
      <c r="AJ3259" s="122">
        <v>1.2041064966324999</v>
      </c>
      <c r="AK3259" s="122">
        <v>1.248668374715</v>
      </c>
      <c r="AL3259" s="122">
        <v>0</v>
      </c>
    </row>
    <row r="3260" spans="1:38" hidden="1" x14ac:dyDescent="0.25">
      <c r="A3260" s="122" t="s">
        <v>2049</v>
      </c>
      <c r="B3260" s="122">
        <v>-1</v>
      </c>
      <c r="C3260" s="122" t="s">
        <v>2243</v>
      </c>
      <c r="D3260" s="122" t="s">
        <v>2129</v>
      </c>
      <c r="E3260" s="122">
        <v>60</v>
      </c>
      <c r="F3260" s="122">
        <v>1.278956190375</v>
      </c>
      <c r="G3260" s="122">
        <v>1.3271321721125</v>
      </c>
      <c r="H3260" s="122">
        <v>1.4473567764190001</v>
      </c>
      <c r="I3260" s="122">
        <v>1.4303061203695</v>
      </c>
      <c r="J3260" s="122">
        <v>1.537153267361</v>
      </c>
      <c r="K3260" s="122">
        <v>1.6113469593275001</v>
      </c>
      <c r="L3260" s="122">
        <v>1.6901336826244999</v>
      </c>
      <c r="M3260" s="122">
        <v>1.7414745714725</v>
      </c>
      <c r="N3260" s="122">
        <v>1.7990805239645</v>
      </c>
      <c r="O3260" s="122">
        <v>1.7771779912625001</v>
      </c>
      <c r="P3260" s="122">
        <v>1.7960040875809999</v>
      </c>
      <c r="Q3260" s="122">
        <v>1.7727075415914999</v>
      </c>
      <c r="R3260" s="122">
        <v>1.6697743463115</v>
      </c>
      <c r="S3260" s="122">
        <v>1.6002329725355</v>
      </c>
      <c r="T3260" s="122">
        <v>1.5300382739075</v>
      </c>
      <c r="U3260" s="122">
        <v>1.375945914616</v>
      </c>
      <c r="V3260" s="122">
        <v>1.3867871943335</v>
      </c>
      <c r="W3260" s="122">
        <v>1.2068322424569999</v>
      </c>
      <c r="X3260" s="122">
        <v>1.108679121417</v>
      </c>
      <c r="Y3260" s="122">
        <v>1.1186748441429999</v>
      </c>
      <c r="Z3260" s="122">
        <v>1.0720746082674999</v>
      </c>
      <c r="AA3260" s="122">
        <v>1.0270962147125</v>
      </c>
      <c r="AB3260" s="122">
        <v>0.92200555638250004</v>
      </c>
      <c r="AC3260" s="122">
        <v>0.86491447429849999</v>
      </c>
      <c r="AD3260" s="122">
        <v>0.80092153516050002</v>
      </c>
      <c r="AE3260" s="122">
        <v>0.71867551280800002</v>
      </c>
      <c r="AF3260" s="122">
        <v>0.67959830477200001</v>
      </c>
      <c r="AG3260" s="122">
        <v>0.63444078905150003</v>
      </c>
      <c r="AH3260" s="122">
        <v>0.62939015386599995</v>
      </c>
      <c r="AI3260" s="122">
        <v>0.66762183339799996</v>
      </c>
      <c r="AJ3260" s="122">
        <v>0.5330670117645</v>
      </c>
      <c r="AK3260" s="122">
        <v>0.54741301161699996</v>
      </c>
      <c r="AL3260" s="122">
        <v>0</v>
      </c>
    </row>
    <row r="3261" spans="1:38" hidden="1" x14ac:dyDescent="0.25">
      <c r="A3261" s="122" t="s">
        <v>2049</v>
      </c>
      <c r="B3261" s="122">
        <v>-1</v>
      </c>
      <c r="C3261" s="122" t="s">
        <v>2243</v>
      </c>
      <c r="D3261" s="122" t="s">
        <v>2130</v>
      </c>
      <c r="E3261" s="122">
        <v>60</v>
      </c>
      <c r="F3261" s="122">
        <v>0.187947969035</v>
      </c>
      <c r="G3261" s="122">
        <v>0.18970199462750001</v>
      </c>
      <c r="H3261" s="122">
        <v>0.19488836458850001</v>
      </c>
      <c r="I3261" s="122">
        <v>0.19327078858249999</v>
      </c>
      <c r="J3261" s="122">
        <v>0.19848411815950001</v>
      </c>
      <c r="K3261" s="122">
        <v>0.197363454174</v>
      </c>
      <c r="L3261" s="122">
        <v>0.19369645447850001</v>
      </c>
      <c r="M3261" s="122">
        <v>0.187446016529</v>
      </c>
      <c r="N3261" s="122">
        <v>0.18711539018000001</v>
      </c>
      <c r="O3261" s="122">
        <v>0.1831553297405</v>
      </c>
      <c r="P3261" s="122">
        <v>0.18553643622800001</v>
      </c>
      <c r="Q3261" s="122">
        <v>0.17293319024600001</v>
      </c>
      <c r="R3261" s="122">
        <v>0.16853322392350001</v>
      </c>
      <c r="S3261" s="122">
        <v>0.171602511614</v>
      </c>
      <c r="T3261" s="122">
        <v>0.17191762316699999</v>
      </c>
      <c r="U3261" s="122">
        <v>0.16581136628500001</v>
      </c>
      <c r="V3261" s="122">
        <v>0.168291421202</v>
      </c>
      <c r="W3261" s="122">
        <v>0.17269622939250001</v>
      </c>
      <c r="X3261" s="122">
        <v>0.14671544564149999</v>
      </c>
      <c r="Y3261" s="122">
        <v>0.1389582093975</v>
      </c>
      <c r="Z3261" s="122">
        <v>0.13574476123000001</v>
      </c>
      <c r="AA3261" s="122">
        <v>0.135933929254</v>
      </c>
      <c r="AB3261" s="122">
        <v>0.129450847354</v>
      </c>
      <c r="AC3261" s="122">
        <v>0.12860222107950001</v>
      </c>
      <c r="AD3261" s="122">
        <v>0.12809008835999999</v>
      </c>
      <c r="AE3261" s="122">
        <v>0.122493478047</v>
      </c>
      <c r="AF3261" s="122">
        <v>0.1171733776115</v>
      </c>
      <c r="AG3261" s="122">
        <v>0.1189125372075</v>
      </c>
      <c r="AH3261" s="122">
        <v>0.1174493346725</v>
      </c>
      <c r="AI3261" s="122">
        <v>0.1252303122665</v>
      </c>
      <c r="AJ3261" s="122">
        <v>8.6393828746500007E-2</v>
      </c>
      <c r="AK3261" s="122">
        <v>9.0970478995999998E-2</v>
      </c>
      <c r="AL3261" s="122">
        <v>0</v>
      </c>
    </row>
    <row r="3262" spans="1:38" hidden="1" x14ac:dyDescent="0.25">
      <c r="A3262" s="122" t="s">
        <v>2049</v>
      </c>
      <c r="B3262" s="122">
        <v>-1</v>
      </c>
      <c r="C3262" s="122" t="s">
        <v>2243</v>
      </c>
      <c r="D3262" s="122" t="s">
        <v>2131</v>
      </c>
      <c r="E3262" s="122">
        <v>60</v>
      </c>
      <c r="F3262" s="122">
        <v>0.43891915873300003</v>
      </c>
      <c r="G3262" s="122">
        <v>0.45081191793199998</v>
      </c>
      <c r="H3262" s="122">
        <v>0.49141313675449999</v>
      </c>
      <c r="I3262" s="122">
        <v>0.51014785081750003</v>
      </c>
      <c r="J3262" s="122">
        <v>0.54647259742499998</v>
      </c>
      <c r="K3262" s="122">
        <v>0.53067895414150001</v>
      </c>
      <c r="L3262" s="122">
        <v>0.55556413355250001</v>
      </c>
      <c r="M3262" s="122">
        <v>0.57185138791050005</v>
      </c>
      <c r="N3262" s="122">
        <v>0.57571155013399999</v>
      </c>
      <c r="O3262" s="122">
        <v>0.55022145098300002</v>
      </c>
      <c r="P3262" s="122">
        <v>0.5431769371945</v>
      </c>
      <c r="Q3262" s="122">
        <v>0.53128084355350003</v>
      </c>
      <c r="R3262" s="122">
        <v>0.51839384895399998</v>
      </c>
      <c r="S3262" s="122">
        <v>0.48745811502500003</v>
      </c>
      <c r="T3262" s="122">
        <v>0.4616985110065</v>
      </c>
      <c r="U3262" s="122">
        <v>0.40906070206200001</v>
      </c>
      <c r="V3262" s="122">
        <v>0.42070733501149998</v>
      </c>
      <c r="W3262" s="122">
        <v>0.37038161810100001</v>
      </c>
      <c r="X3262" s="122">
        <v>0.35944121237749999</v>
      </c>
      <c r="Y3262" s="122">
        <v>0.34583126316899998</v>
      </c>
      <c r="Z3262" s="122">
        <v>0.34439683775250002</v>
      </c>
      <c r="AA3262" s="122">
        <v>0.33534393027749998</v>
      </c>
      <c r="AB3262" s="122">
        <v>0.31424894882350002</v>
      </c>
      <c r="AC3262" s="122">
        <v>0.28526021878699998</v>
      </c>
      <c r="AD3262" s="122">
        <v>0.25676543997899998</v>
      </c>
      <c r="AE3262" s="122">
        <v>0.25384906743800001</v>
      </c>
      <c r="AF3262" s="122">
        <v>0.24112420868949999</v>
      </c>
      <c r="AG3262" s="122">
        <v>0.23040593587700001</v>
      </c>
      <c r="AH3262" s="122">
        <v>0.217851813846</v>
      </c>
      <c r="AI3262" s="122">
        <v>0.23227910186549999</v>
      </c>
      <c r="AJ3262" s="122">
        <v>0.21337480423249999</v>
      </c>
      <c r="AK3262" s="122">
        <v>0.22287094474499999</v>
      </c>
      <c r="AL3262" s="122">
        <v>0</v>
      </c>
    </row>
    <row r="3263" spans="1:38" hidden="1" x14ac:dyDescent="0.25">
      <c r="A3263" s="122" t="s">
        <v>2049</v>
      </c>
      <c r="B3263" s="122">
        <v>-1</v>
      </c>
      <c r="C3263" s="122" t="s">
        <v>2243</v>
      </c>
      <c r="D3263" s="122" t="s">
        <v>2132</v>
      </c>
      <c r="E3263" s="122">
        <v>60</v>
      </c>
      <c r="F3263" s="122">
        <v>0.182103233074</v>
      </c>
      <c r="G3263" s="122">
        <v>0.1961451539065</v>
      </c>
      <c r="H3263" s="122">
        <v>0.204424890783</v>
      </c>
      <c r="I3263" s="122">
        <v>0.22602592201400001</v>
      </c>
      <c r="J3263" s="122">
        <v>0.23534699515249999</v>
      </c>
      <c r="K3263" s="122">
        <v>0.2484032156515</v>
      </c>
      <c r="L3263" s="122">
        <v>0.2583366914145</v>
      </c>
      <c r="M3263" s="122">
        <v>0.2582356124115</v>
      </c>
      <c r="N3263" s="122">
        <v>0.26804386467699998</v>
      </c>
      <c r="O3263" s="122">
        <v>0.26188948196650003</v>
      </c>
      <c r="P3263" s="122">
        <v>0.24383917932249999</v>
      </c>
      <c r="Q3263" s="122">
        <v>0.2473927597335</v>
      </c>
      <c r="R3263" s="122">
        <v>0.2366077754765</v>
      </c>
      <c r="S3263" s="122">
        <v>0.22495658935000001</v>
      </c>
      <c r="T3263" s="122">
        <v>0.218637819958</v>
      </c>
      <c r="U3263" s="122">
        <v>0.20108898415449999</v>
      </c>
      <c r="V3263" s="122">
        <v>0.20730686221649999</v>
      </c>
      <c r="W3263" s="122">
        <v>0.1819855394455</v>
      </c>
      <c r="X3263" s="122">
        <v>0.172365367326</v>
      </c>
      <c r="Y3263" s="122">
        <v>0.16536860240349999</v>
      </c>
      <c r="Z3263" s="122">
        <v>0.1628001490515</v>
      </c>
      <c r="AA3263" s="122">
        <v>0.16151954932449999</v>
      </c>
      <c r="AB3263" s="122">
        <v>0.14870360419299999</v>
      </c>
      <c r="AC3263" s="122">
        <v>0.13755312176000001</v>
      </c>
      <c r="AD3263" s="122">
        <v>0.13298560921399999</v>
      </c>
      <c r="AE3263" s="122">
        <v>0.14377299182700001</v>
      </c>
      <c r="AF3263" s="122">
        <v>0.14078918301349999</v>
      </c>
      <c r="AG3263" s="122">
        <v>0.13403155300450001</v>
      </c>
      <c r="AH3263" s="122">
        <v>0.1352691635835</v>
      </c>
      <c r="AI3263" s="122">
        <v>0.13845764029749999</v>
      </c>
      <c r="AJ3263" s="122">
        <v>0.12877282818550001</v>
      </c>
      <c r="AK3263" s="122">
        <v>0.1346267623495</v>
      </c>
      <c r="AL3263" s="122">
        <v>0</v>
      </c>
    </row>
    <row r="3264" spans="1:38" hidden="1" x14ac:dyDescent="0.25">
      <c r="A3264" s="122" t="s">
        <v>2049</v>
      </c>
      <c r="B3264" s="122">
        <v>-1</v>
      </c>
      <c r="C3264" s="122" t="s">
        <v>2243</v>
      </c>
      <c r="D3264" s="122" t="s">
        <v>2133</v>
      </c>
      <c r="E3264" s="122">
        <v>60</v>
      </c>
      <c r="F3264" s="122">
        <v>1.4141668968134999</v>
      </c>
      <c r="G3264" s="122">
        <v>1.4836896946460001</v>
      </c>
      <c r="H3264" s="122">
        <v>1.5706270475349999</v>
      </c>
      <c r="I3264" s="122">
        <v>1.7133436417985</v>
      </c>
      <c r="J3264" s="122">
        <v>1.7570329561564999</v>
      </c>
      <c r="K3264" s="122">
        <v>1.8103731347484999</v>
      </c>
      <c r="L3264" s="122">
        <v>1.8658356215965</v>
      </c>
      <c r="M3264" s="122">
        <v>1.902726986699</v>
      </c>
      <c r="N3264" s="122">
        <v>1.9381641031925001</v>
      </c>
      <c r="O3264" s="122">
        <v>1.8501308699129999</v>
      </c>
      <c r="P3264" s="122">
        <v>1.8090785698395</v>
      </c>
      <c r="Q3264" s="122">
        <v>1.6991164514365</v>
      </c>
      <c r="R3264" s="122">
        <v>1.634099518882</v>
      </c>
      <c r="S3264" s="122">
        <v>1.5904367312095</v>
      </c>
      <c r="T3264" s="122">
        <v>1.5123748800879999</v>
      </c>
      <c r="U3264" s="122">
        <v>1.4025287211270001</v>
      </c>
      <c r="V3264" s="122">
        <v>1.3725458226025</v>
      </c>
      <c r="W3264" s="122">
        <v>1.1954671351724999</v>
      </c>
      <c r="X3264" s="122">
        <v>1.1123190522369999</v>
      </c>
      <c r="Y3264" s="122">
        <v>1.0453907874399999</v>
      </c>
      <c r="Z3264" s="122">
        <v>1.0910788716649999</v>
      </c>
      <c r="AA3264" s="122">
        <v>1.0385153198279999</v>
      </c>
      <c r="AB3264" s="122">
        <v>0.98521898596299995</v>
      </c>
      <c r="AC3264" s="122">
        <v>0.91375554959100003</v>
      </c>
      <c r="AD3264" s="122">
        <v>0.84642659904350004</v>
      </c>
      <c r="AE3264" s="122">
        <v>0.75159512021200003</v>
      </c>
      <c r="AF3264" s="122">
        <v>0.70918699361600002</v>
      </c>
      <c r="AG3264" s="122">
        <v>0.6758477189355</v>
      </c>
      <c r="AH3264" s="122">
        <v>0.64875326401900002</v>
      </c>
      <c r="AI3264" s="122">
        <v>0.67675577095649997</v>
      </c>
      <c r="AJ3264" s="122">
        <v>0.56601112236700002</v>
      </c>
      <c r="AK3264" s="122">
        <v>0.58776864942749996</v>
      </c>
      <c r="AL3264" s="122">
        <v>0</v>
      </c>
    </row>
    <row r="3265" spans="1:38" hidden="1" x14ac:dyDescent="0.25">
      <c r="A3265" s="122" t="s">
        <v>2049</v>
      </c>
      <c r="B3265" s="122">
        <v>-1</v>
      </c>
      <c r="C3265" s="122" t="s">
        <v>2243</v>
      </c>
      <c r="D3265" s="122" t="s">
        <v>2134</v>
      </c>
      <c r="E3265" s="122">
        <v>60</v>
      </c>
      <c r="F3265" s="122">
        <v>0.94431934971300002</v>
      </c>
      <c r="G3265" s="122">
        <v>0.97631211018300001</v>
      </c>
      <c r="H3265" s="122">
        <v>1.0423196706665001</v>
      </c>
      <c r="I3265" s="122">
        <v>1.140339856497</v>
      </c>
      <c r="J3265" s="122">
        <v>1.199092824389</v>
      </c>
      <c r="K3265" s="122">
        <v>1.2564987433535</v>
      </c>
      <c r="L3265" s="122">
        <v>1.269950391791</v>
      </c>
      <c r="M3265" s="122">
        <v>1.3085935114889999</v>
      </c>
      <c r="N3265" s="122">
        <v>1.2686731620689999</v>
      </c>
      <c r="O3265" s="122">
        <v>1.2189800509324999</v>
      </c>
      <c r="P3265" s="122">
        <v>1.1914749012685</v>
      </c>
      <c r="Q3265" s="122">
        <v>1.136709598018</v>
      </c>
      <c r="R3265" s="122">
        <v>1.0878876671469999</v>
      </c>
      <c r="S3265" s="122">
        <v>1.0408239070780001</v>
      </c>
      <c r="T3265" s="122">
        <v>0.97190745852799998</v>
      </c>
      <c r="U3265" s="122">
        <v>0.84664892884950005</v>
      </c>
      <c r="V3265" s="122">
        <v>0.83398726555199998</v>
      </c>
      <c r="W3265" s="122">
        <v>0.92365266112650002</v>
      </c>
      <c r="X3265" s="122">
        <v>0.86516241343949996</v>
      </c>
      <c r="Y3265" s="122">
        <v>0.88255413357849999</v>
      </c>
      <c r="Z3265" s="122">
        <v>0.70425713618200003</v>
      </c>
      <c r="AA3265" s="122">
        <v>0.69682526063100003</v>
      </c>
      <c r="AB3265" s="122">
        <v>0.65688615440499998</v>
      </c>
      <c r="AC3265" s="122">
        <v>0.5980484000545</v>
      </c>
      <c r="AD3265" s="122">
        <v>0.53516471196149995</v>
      </c>
      <c r="AE3265" s="122">
        <v>0.47858289752299998</v>
      </c>
      <c r="AF3265" s="122">
        <v>0.45930874302050001</v>
      </c>
      <c r="AG3265" s="122">
        <v>0.42034820868099998</v>
      </c>
      <c r="AH3265" s="122">
        <v>0.38899879091049999</v>
      </c>
      <c r="AI3265" s="122">
        <v>0.41893155562200002</v>
      </c>
      <c r="AJ3265" s="122">
        <v>0.36970422398800001</v>
      </c>
      <c r="AK3265" s="122">
        <v>0.380520521281</v>
      </c>
      <c r="AL3265" s="122">
        <v>0</v>
      </c>
    </row>
    <row r="3266" spans="1:38" hidden="1" x14ac:dyDescent="0.25">
      <c r="A3266" s="122" t="s">
        <v>2049</v>
      </c>
      <c r="B3266" s="122">
        <v>-1</v>
      </c>
      <c r="C3266" s="122" t="s">
        <v>2243</v>
      </c>
      <c r="D3266" s="122" t="s">
        <v>2135</v>
      </c>
      <c r="E3266" s="122">
        <v>60</v>
      </c>
      <c r="F3266" s="122">
        <v>0.438415139121</v>
      </c>
      <c r="G3266" s="122">
        <v>0.45062601136899999</v>
      </c>
      <c r="H3266" s="122">
        <v>0.4806704636695</v>
      </c>
      <c r="I3266" s="122">
        <v>0.50270119202950003</v>
      </c>
      <c r="J3266" s="122">
        <v>0.51556871676100002</v>
      </c>
      <c r="K3266" s="122">
        <v>0.53530199142199997</v>
      </c>
      <c r="L3266" s="122">
        <v>0.5442980821815</v>
      </c>
      <c r="M3266" s="122">
        <v>0.55494281373099996</v>
      </c>
      <c r="N3266" s="122">
        <v>0.5584016098165</v>
      </c>
      <c r="O3266" s="122">
        <v>0.52714401974000002</v>
      </c>
      <c r="P3266" s="122">
        <v>0.51060434890700002</v>
      </c>
      <c r="Q3266" s="122">
        <v>0.48478196832300002</v>
      </c>
      <c r="R3266" s="122">
        <v>0.4628272124685</v>
      </c>
      <c r="S3266" s="122">
        <v>0.45562180128000002</v>
      </c>
      <c r="T3266" s="122">
        <v>0.43299888995449998</v>
      </c>
      <c r="U3266" s="122">
        <v>0.38907544539349997</v>
      </c>
      <c r="V3266" s="122">
        <v>0.40302597564949999</v>
      </c>
      <c r="W3266" s="122">
        <v>0.35632747475299997</v>
      </c>
      <c r="X3266" s="122">
        <v>0.3477276736855</v>
      </c>
      <c r="Y3266" s="122">
        <v>0.32948728182449999</v>
      </c>
      <c r="Z3266" s="122">
        <v>0.31416153311450001</v>
      </c>
      <c r="AA3266" s="122">
        <v>0.29984318964250001</v>
      </c>
      <c r="AB3266" s="122">
        <v>0.28344269967149999</v>
      </c>
      <c r="AC3266" s="122">
        <v>0.26261932957</v>
      </c>
      <c r="AD3266" s="122">
        <v>0.25172049792099999</v>
      </c>
      <c r="AE3266" s="122">
        <v>0.25089055101949997</v>
      </c>
      <c r="AF3266" s="122">
        <v>0.24130904481150001</v>
      </c>
      <c r="AG3266" s="122">
        <v>0.23506701711399999</v>
      </c>
      <c r="AH3266" s="122">
        <v>0.230745804896</v>
      </c>
      <c r="AI3266" s="122">
        <v>0.235674536504</v>
      </c>
      <c r="AJ3266" s="122">
        <v>0.21849353872050001</v>
      </c>
      <c r="AK3266" s="122">
        <v>0.22880902353749999</v>
      </c>
      <c r="AL3266" s="122">
        <v>0</v>
      </c>
    </row>
    <row r="3267" spans="1:38" hidden="1" x14ac:dyDescent="0.25">
      <c r="A3267" s="122" t="s">
        <v>2049</v>
      </c>
      <c r="B3267" s="122">
        <v>-1</v>
      </c>
      <c r="C3267" s="122" t="s">
        <v>2243</v>
      </c>
      <c r="D3267" s="122" t="s">
        <v>2136</v>
      </c>
      <c r="E3267" s="122">
        <v>60</v>
      </c>
      <c r="F3267" s="122">
        <v>0.60970176856199998</v>
      </c>
      <c r="G3267" s="122">
        <v>0.65310692447999996</v>
      </c>
      <c r="H3267" s="122">
        <v>0.72087049588300001</v>
      </c>
      <c r="I3267" s="122">
        <v>0.75845345772049999</v>
      </c>
      <c r="J3267" s="122">
        <v>0.77902721642499995</v>
      </c>
      <c r="K3267" s="122">
        <v>0.80333050136299999</v>
      </c>
      <c r="L3267" s="122">
        <v>0.82863067652449995</v>
      </c>
      <c r="M3267" s="122">
        <v>0.86384460479750003</v>
      </c>
      <c r="N3267" s="122">
        <v>0.86286605821850004</v>
      </c>
      <c r="O3267" s="122">
        <v>0.84825954781049995</v>
      </c>
      <c r="P3267" s="122">
        <v>0.82850522570999996</v>
      </c>
      <c r="Q3267" s="122">
        <v>0.79252005898</v>
      </c>
      <c r="R3267" s="122">
        <v>0.75451405487900003</v>
      </c>
      <c r="S3267" s="122">
        <v>0.73189723089500003</v>
      </c>
      <c r="T3267" s="122">
        <v>0.69779747630699995</v>
      </c>
      <c r="U3267" s="122">
        <v>0.627554002256</v>
      </c>
      <c r="V3267" s="122">
        <v>0.63718143375900005</v>
      </c>
      <c r="W3267" s="122">
        <v>0.51925916718099996</v>
      </c>
      <c r="X3267" s="122">
        <v>0.4779034426905</v>
      </c>
      <c r="Y3267" s="122">
        <v>0.46395878282050002</v>
      </c>
      <c r="Z3267" s="122">
        <v>0.44919579908149998</v>
      </c>
      <c r="AA3267" s="122">
        <v>0.43807589126199997</v>
      </c>
      <c r="AB3267" s="122">
        <v>0.398087774876</v>
      </c>
      <c r="AC3267" s="122">
        <v>0.36099869820250002</v>
      </c>
      <c r="AD3267" s="122">
        <v>0.32908265030349998</v>
      </c>
      <c r="AE3267" s="122">
        <v>0.2989000653485</v>
      </c>
      <c r="AF3267" s="122">
        <v>0.2795610064365</v>
      </c>
      <c r="AG3267" s="122">
        <v>0.264049623239</v>
      </c>
      <c r="AH3267" s="122">
        <v>0.25694408403149999</v>
      </c>
      <c r="AI3267" s="122">
        <v>0.27441714862349997</v>
      </c>
      <c r="AJ3267" s="122">
        <v>0.25143708874199999</v>
      </c>
      <c r="AK3267" s="122">
        <v>0.2600422296655</v>
      </c>
      <c r="AL3267" s="122">
        <v>0</v>
      </c>
    </row>
    <row r="3268" spans="1:38" hidden="1" x14ac:dyDescent="0.25">
      <c r="A3268" s="122" t="s">
        <v>2049</v>
      </c>
      <c r="B3268" s="122">
        <v>-1</v>
      </c>
      <c r="C3268" s="122" t="s">
        <v>2243</v>
      </c>
      <c r="D3268" s="122" t="s">
        <v>2137</v>
      </c>
      <c r="E3268" s="122">
        <v>60</v>
      </c>
      <c r="F3268" s="122">
        <v>0.77772733386699999</v>
      </c>
      <c r="G3268" s="122">
        <v>0.77221652665850005</v>
      </c>
      <c r="H3268" s="122">
        <v>0.771954110488</v>
      </c>
      <c r="I3268" s="122">
        <v>0.849271391348</v>
      </c>
      <c r="J3268" s="122">
        <v>0.90019933215350001</v>
      </c>
      <c r="K3268" s="122">
        <v>0.91330048419749998</v>
      </c>
      <c r="L3268" s="122">
        <v>0.91893271008650002</v>
      </c>
      <c r="M3268" s="122">
        <v>0.91436619666999996</v>
      </c>
      <c r="N3268" s="122">
        <v>0.92852370067099999</v>
      </c>
      <c r="O3268" s="122">
        <v>0.95455199688150005</v>
      </c>
      <c r="P3268" s="122">
        <v>0.95298946778850002</v>
      </c>
      <c r="Q3268" s="122">
        <v>0.84324768183349996</v>
      </c>
      <c r="R3268" s="122">
        <v>0.84555671266700005</v>
      </c>
      <c r="S3268" s="122">
        <v>0.82641967496799995</v>
      </c>
      <c r="T3268" s="122">
        <v>0.78505046187149996</v>
      </c>
      <c r="U3268" s="122">
        <v>0.69537334359799996</v>
      </c>
      <c r="V3268" s="122">
        <v>0.69708630640699998</v>
      </c>
      <c r="W3268" s="122">
        <v>0.69788822219150004</v>
      </c>
      <c r="X3268" s="122">
        <v>0.55917314197300005</v>
      </c>
      <c r="Y3268" s="122">
        <v>0.52845663557449996</v>
      </c>
      <c r="Z3268" s="122">
        <v>0.51396973978000005</v>
      </c>
      <c r="AA3268" s="122">
        <v>0.52046341502850002</v>
      </c>
      <c r="AB3268" s="122">
        <v>0.47376243691199998</v>
      </c>
      <c r="AC3268" s="122">
        <v>0.43425945721850001</v>
      </c>
      <c r="AD3268" s="122">
        <v>0.37190741570300001</v>
      </c>
      <c r="AE3268" s="122">
        <v>0.31318107516999999</v>
      </c>
      <c r="AF3268" s="122">
        <v>0.29547206955049998</v>
      </c>
      <c r="AG3268" s="122">
        <v>0.30614306898650001</v>
      </c>
      <c r="AH3268" s="122">
        <v>0.2615370435205</v>
      </c>
      <c r="AI3268" s="122">
        <v>0.27636188321499999</v>
      </c>
      <c r="AJ3268" s="122">
        <v>0.24767928732649999</v>
      </c>
      <c r="AK3268" s="122">
        <v>0.25558122944400002</v>
      </c>
      <c r="AL3268" s="122">
        <v>0</v>
      </c>
    </row>
    <row r="3269" spans="1:38" hidden="1" x14ac:dyDescent="0.25">
      <c r="A3269" s="122" t="s">
        <v>2049</v>
      </c>
      <c r="B3269" s="122">
        <v>-1</v>
      </c>
      <c r="C3269" s="122" t="s">
        <v>2243</v>
      </c>
      <c r="D3269" s="122" t="s">
        <v>2138</v>
      </c>
      <c r="E3269" s="122">
        <v>60</v>
      </c>
      <c r="F3269" s="122">
        <v>0.79011243733449998</v>
      </c>
      <c r="G3269" s="122">
        <v>0.80560987132950002</v>
      </c>
      <c r="H3269" s="122">
        <v>0.83792268448950002</v>
      </c>
      <c r="I3269" s="122">
        <v>0.82680093417800005</v>
      </c>
      <c r="J3269" s="122">
        <v>0.8754923815665</v>
      </c>
      <c r="K3269" s="122">
        <v>0.90076622200849998</v>
      </c>
      <c r="L3269" s="122">
        <v>0.94511471339899999</v>
      </c>
      <c r="M3269" s="122">
        <v>0.95028360205200002</v>
      </c>
      <c r="N3269" s="122">
        <v>0.9639322564185</v>
      </c>
      <c r="O3269" s="122">
        <v>0.91306680627000003</v>
      </c>
      <c r="P3269" s="122">
        <v>0.89546773648349998</v>
      </c>
      <c r="Q3269" s="122">
        <v>0.85890535194749995</v>
      </c>
      <c r="R3269" s="122">
        <v>0.80641736655649998</v>
      </c>
      <c r="S3269" s="122">
        <v>0.77207191700650002</v>
      </c>
      <c r="T3269" s="122">
        <v>0.72967847127800001</v>
      </c>
      <c r="U3269" s="122">
        <v>0.65849782191799999</v>
      </c>
      <c r="V3269" s="122">
        <v>0.65096530122200003</v>
      </c>
      <c r="W3269" s="122">
        <v>0.60207538157999996</v>
      </c>
      <c r="X3269" s="122">
        <v>0.56574049604599996</v>
      </c>
      <c r="Y3269" s="122">
        <v>0.53553409901250004</v>
      </c>
      <c r="Z3269" s="122">
        <v>0.51719485245249996</v>
      </c>
      <c r="AA3269" s="122">
        <v>0.511128189141</v>
      </c>
      <c r="AB3269" s="122">
        <v>0.46830801786100001</v>
      </c>
      <c r="AC3269" s="122">
        <v>0.44095079066699999</v>
      </c>
      <c r="AD3269" s="122">
        <v>0.41036261698449999</v>
      </c>
      <c r="AE3269" s="122">
        <v>0.3478596988055</v>
      </c>
      <c r="AF3269" s="122">
        <v>0.33364579445699999</v>
      </c>
      <c r="AG3269" s="122">
        <v>0.31318439114149998</v>
      </c>
      <c r="AH3269" s="122">
        <v>0.28969943516050001</v>
      </c>
      <c r="AI3269" s="122">
        <v>0.32964749046300001</v>
      </c>
      <c r="AJ3269" s="122">
        <v>0.2526917945505</v>
      </c>
      <c r="AK3269" s="122">
        <v>0.25968692020950002</v>
      </c>
      <c r="AL3269" s="122">
        <v>0</v>
      </c>
    </row>
    <row r="3270" spans="1:38" hidden="1" x14ac:dyDescent="0.25">
      <c r="A3270" s="122" t="s">
        <v>2049</v>
      </c>
      <c r="B3270" s="122">
        <v>-1</v>
      </c>
      <c r="C3270" s="122" t="s">
        <v>2243</v>
      </c>
      <c r="D3270" s="122" t="s">
        <v>2139</v>
      </c>
      <c r="E3270" s="122">
        <v>60</v>
      </c>
      <c r="F3270" s="122">
        <v>0.67021708606749997</v>
      </c>
      <c r="G3270" s="122">
        <v>0.69952996307049997</v>
      </c>
      <c r="H3270" s="122">
        <v>0.72449735409399996</v>
      </c>
      <c r="I3270" s="122">
        <v>0.775905733195</v>
      </c>
      <c r="J3270" s="122">
        <v>0.79994413277200005</v>
      </c>
      <c r="K3270" s="122">
        <v>0.82587996854800005</v>
      </c>
      <c r="L3270" s="122">
        <v>0.85403201474699997</v>
      </c>
      <c r="M3270" s="122">
        <v>0.86099676923299995</v>
      </c>
      <c r="N3270" s="122">
        <v>0.87444926482249996</v>
      </c>
      <c r="O3270" s="122">
        <v>0.82372104235349997</v>
      </c>
      <c r="P3270" s="122">
        <v>0.80947574536300004</v>
      </c>
      <c r="Q3270" s="122">
        <v>0.81137838006700003</v>
      </c>
      <c r="R3270" s="122">
        <v>0.78601793950650001</v>
      </c>
      <c r="S3270" s="122">
        <v>0.76653641942999995</v>
      </c>
      <c r="T3270" s="122">
        <v>0.71736822334100003</v>
      </c>
      <c r="U3270" s="122">
        <v>0.64760700932799997</v>
      </c>
      <c r="V3270" s="122">
        <v>0.64371415702250001</v>
      </c>
      <c r="W3270" s="122">
        <v>0.61162765725449997</v>
      </c>
      <c r="X3270" s="122">
        <v>0.56289688879499999</v>
      </c>
      <c r="Y3270" s="122">
        <v>0.54402655022299995</v>
      </c>
      <c r="Z3270" s="122">
        <v>0.50953450998700001</v>
      </c>
      <c r="AA3270" s="122">
        <v>0.49859581110200002</v>
      </c>
      <c r="AB3270" s="122">
        <v>0.45005682014800003</v>
      </c>
      <c r="AC3270" s="122">
        <v>0.42496232420649999</v>
      </c>
      <c r="AD3270" s="122">
        <v>0.40174265879799997</v>
      </c>
      <c r="AE3270" s="122">
        <v>0.31579340989850002</v>
      </c>
      <c r="AF3270" s="122">
        <v>0.29662514311549998</v>
      </c>
      <c r="AG3270" s="122">
        <v>0.27652104650800002</v>
      </c>
      <c r="AH3270" s="122">
        <v>0.26202973875500002</v>
      </c>
      <c r="AI3270" s="122">
        <v>0.2828906224685</v>
      </c>
      <c r="AJ3270" s="122">
        <v>0.23376868515050001</v>
      </c>
      <c r="AK3270" s="122">
        <v>0.2400409795315</v>
      </c>
      <c r="AL3270" s="122">
        <v>0</v>
      </c>
    </row>
    <row r="3271" spans="1:38" hidden="1" x14ac:dyDescent="0.25">
      <c r="A3271" s="122" t="s">
        <v>2049</v>
      </c>
      <c r="B3271" s="122">
        <v>-1</v>
      </c>
      <c r="C3271" s="122" t="s">
        <v>2243</v>
      </c>
      <c r="D3271" s="122" t="s">
        <v>2140</v>
      </c>
      <c r="E3271" s="122">
        <v>60</v>
      </c>
      <c r="F3271" s="122">
        <v>0.19413676432749999</v>
      </c>
      <c r="G3271" s="122">
        <v>0.19924582077700001</v>
      </c>
      <c r="H3271" s="122">
        <v>0.20848577259250001</v>
      </c>
      <c r="I3271" s="122">
        <v>0.22013388482499999</v>
      </c>
      <c r="J3271" s="122">
        <v>0.2293129633315</v>
      </c>
      <c r="K3271" s="122">
        <v>0.231637099377</v>
      </c>
      <c r="L3271" s="122">
        <v>0.237335939853</v>
      </c>
      <c r="M3271" s="122">
        <v>0.24397351765399999</v>
      </c>
      <c r="N3271" s="122">
        <v>0.24502941426149999</v>
      </c>
      <c r="O3271" s="122">
        <v>0.23697758761400001</v>
      </c>
      <c r="P3271" s="122">
        <v>0.23126370724850001</v>
      </c>
      <c r="Q3271" s="122">
        <v>0.2255793574495</v>
      </c>
      <c r="R3271" s="122">
        <v>0.21765655206750001</v>
      </c>
      <c r="S3271" s="122">
        <v>0.2075067581825</v>
      </c>
      <c r="T3271" s="122">
        <v>0.19323609319250001</v>
      </c>
      <c r="U3271" s="122">
        <v>0.17349301636700001</v>
      </c>
      <c r="V3271" s="122">
        <v>0.17429624758500001</v>
      </c>
      <c r="W3271" s="122">
        <v>0.15816014522550001</v>
      </c>
      <c r="X3271" s="122">
        <v>0.144279456064</v>
      </c>
      <c r="Y3271" s="122">
        <v>0.13909263414549999</v>
      </c>
      <c r="Z3271" s="122">
        <v>0.128396210053</v>
      </c>
      <c r="AA3271" s="122">
        <v>0.122462833659</v>
      </c>
      <c r="AB3271" s="122">
        <v>0.11160078708399999</v>
      </c>
      <c r="AC3271" s="122">
        <v>0.102719768679</v>
      </c>
      <c r="AD3271" s="122">
        <v>9.31156703995E-2</v>
      </c>
      <c r="AE3271" s="122">
        <v>8.6493293157499998E-2</v>
      </c>
      <c r="AF3271" s="122">
        <v>7.9697780762500003E-2</v>
      </c>
      <c r="AG3271" s="122">
        <v>7.38630569785E-2</v>
      </c>
      <c r="AH3271" s="122">
        <v>6.9327530780499996E-2</v>
      </c>
      <c r="AI3271" s="122">
        <v>7.4428671838999996E-2</v>
      </c>
      <c r="AJ3271" s="122">
        <v>6.3382893873999993E-2</v>
      </c>
      <c r="AK3271" s="122">
        <v>6.5247572177500004E-2</v>
      </c>
      <c r="AL3271" s="122">
        <v>0</v>
      </c>
    </row>
    <row r="3272" spans="1:38" hidden="1" x14ac:dyDescent="0.25">
      <c r="A3272" s="122" t="s">
        <v>2049</v>
      </c>
      <c r="B3272" s="122">
        <v>-1</v>
      </c>
      <c r="C3272" s="122" t="s">
        <v>2243</v>
      </c>
      <c r="D3272" s="122" t="s">
        <v>2141</v>
      </c>
      <c r="E3272" s="122">
        <v>60</v>
      </c>
      <c r="F3272" s="122">
        <v>1.347767110148</v>
      </c>
      <c r="G3272" s="122">
        <v>1.4033468924885</v>
      </c>
      <c r="H3272" s="122">
        <v>1.4849751641985001</v>
      </c>
      <c r="I3272" s="122">
        <v>1.5917128752530001</v>
      </c>
      <c r="J3272" s="122">
        <v>1.6222730334005</v>
      </c>
      <c r="K3272" s="122">
        <v>1.6534592818730001</v>
      </c>
      <c r="L3272" s="122">
        <v>1.7586332353475</v>
      </c>
      <c r="M3272" s="122">
        <v>1.753723762111</v>
      </c>
      <c r="N3272" s="122">
        <v>1.7559236628970001</v>
      </c>
      <c r="O3272" s="122">
        <v>1.7013802757080001</v>
      </c>
      <c r="P3272" s="122">
        <v>1.6756140713080001</v>
      </c>
      <c r="Q3272" s="122">
        <v>1.5612281176880001</v>
      </c>
      <c r="R3272" s="122">
        <v>1.4858946069265</v>
      </c>
      <c r="S3272" s="122">
        <v>1.4048499431529999</v>
      </c>
      <c r="T3272" s="122">
        <v>1.3353104120015</v>
      </c>
      <c r="U3272" s="122">
        <v>1.1810276726555</v>
      </c>
      <c r="V3272" s="122">
        <v>1.18143383532</v>
      </c>
      <c r="W3272" s="122">
        <v>1.0662327396860001</v>
      </c>
      <c r="X3272" s="122">
        <v>0.97935971848850001</v>
      </c>
      <c r="Y3272" s="122">
        <v>0.85699776060400001</v>
      </c>
      <c r="Z3272" s="122">
        <v>0.87625006675749995</v>
      </c>
      <c r="AA3272" s="122">
        <v>0.82334425324299998</v>
      </c>
      <c r="AB3272" s="122">
        <v>0.75338162428400002</v>
      </c>
      <c r="AC3272" s="122">
        <v>0.70086537478800004</v>
      </c>
      <c r="AD3272" s="122">
        <v>0.63403120494550003</v>
      </c>
      <c r="AE3272" s="122">
        <v>0.60799078400450002</v>
      </c>
      <c r="AF3272" s="122">
        <v>0.56681974278400005</v>
      </c>
      <c r="AG3272" s="122">
        <v>0.53508542162950001</v>
      </c>
      <c r="AH3272" s="122">
        <v>0.51683323941500003</v>
      </c>
      <c r="AI3272" s="122">
        <v>0.550014549583</v>
      </c>
      <c r="AJ3272" s="122">
        <v>0.45168558111500001</v>
      </c>
      <c r="AK3272" s="122">
        <v>0.46647602277599998</v>
      </c>
      <c r="AL3272" s="122">
        <v>0</v>
      </c>
    </row>
    <row r="3273" spans="1:38" hidden="1" x14ac:dyDescent="0.25">
      <c r="A3273" s="122" t="s">
        <v>2049</v>
      </c>
      <c r="B3273" s="122">
        <v>-1</v>
      </c>
      <c r="C3273" s="122" t="s">
        <v>2243</v>
      </c>
      <c r="D3273" s="122" t="s">
        <v>2142</v>
      </c>
      <c r="E3273" s="122">
        <v>60</v>
      </c>
      <c r="F3273" s="122">
        <v>0.688188694815</v>
      </c>
      <c r="G3273" s="122">
        <v>0.71573860917999998</v>
      </c>
      <c r="H3273" s="122">
        <v>0.78261626599949996</v>
      </c>
      <c r="I3273" s="122">
        <v>0.83026720273349996</v>
      </c>
      <c r="J3273" s="122">
        <v>0.86626644284499998</v>
      </c>
      <c r="K3273" s="122">
        <v>0.88936373522849999</v>
      </c>
      <c r="L3273" s="122">
        <v>0.89394716224350002</v>
      </c>
      <c r="M3273" s="122">
        <v>0.969274157927</v>
      </c>
      <c r="N3273" s="122">
        <v>0.983774868463</v>
      </c>
      <c r="O3273" s="122">
        <v>0.93078993368649998</v>
      </c>
      <c r="P3273" s="122">
        <v>0.91102671129599999</v>
      </c>
      <c r="Q3273" s="122">
        <v>0.89343727932100003</v>
      </c>
      <c r="R3273" s="122">
        <v>0.85680534866199998</v>
      </c>
      <c r="S3273" s="122">
        <v>0.82282736215700003</v>
      </c>
      <c r="T3273" s="122">
        <v>0.77991051521999999</v>
      </c>
      <c r="U3273" s="122">
        <v>0.69882695392500005</v>
      </c>
      <c r="V3273" s="122">
        <v>0.68946766977399998</v>
      </c>
      <c r="W3273" s="122">
        <v>0.62040080473299997</v>
      </c>
      <c r="X3273" s="122">
        <v>0.58712884108600005</v>
      </c>
      <c r="Y3273" s="122">
        <v>0.56004754893149999</v>
      </c>
      <c r="Z3273" s="122">
        <v>0.57755345478800002</v>
      </c>
      <c r="AA3273" s="122">
        <v>0.56149682693549996</v>
      </c>
      <c r="AB3273" s="122">
        <v>0.52081887990700004</v>
      </c>
      <c r="AC3273" s="122">
        <v>0.49643216130899998</v>
      </c>
      <c r="AD3273" s="122">
        <v>0.45733017781349999</v>
      </c>
      <c r="AE3273" s="122">
        <v>0.41936761447350002</v>
      </c>
      <c r="AF3273" s="122">
        <v>0.40018544565800002</v>
      </c>
      <c r="AG3273" s="122">
        <v>0.38465820788150001</v>
      </c>
      <c r="AH3273" s="122">
        <v>0.37585499527850003</v>
      </c>
      <c r="AI3273" s="122">
        <v>0.40338488303699999</v>
      </c>
      <c r="AJ3273" s="122">
        <v>0.3408766629235</v>
      </c>
      <c r="AK3273" s="122">
        <v>0.35512404941249998</v>
      </c>
      <c r="AL3273" s="122">
        <v>0</v>
      </c>
    </row>
    <row r="3274" spans="1:38" hidden="1" x14ac:dyDescent="0.25">
      <c r="A3274" s="122" t="s">
        <v>2049</v>
      </c>
      <c r="B3274" s="122">
        <v>-1</v>
      </c>
      <c r="C3274" s="122" t="s">
        <v>2243</v>
      </c>
      <c r="D3274" s="122" t="s">
        <v>2143</v>
      </c>
      <c r="E3274" s="122">
        <v>60</v>
      </c>
      <c r="F3274" s="122">
        <v>0.83473578550600003</v>
      </c>
      <c r="G3274" s="122">
        <v>0.86049309173599997</v>
      </c>
      <c r="H3274" s="122">
        <v>0.92426507233699995</v>
      </c>
      <c r="I3274" s="122">
        <v>1.052444638371</v>
      </c>
      <c r="J3274" s="122">
        <v>1.1322302111689999</v>
      </c>
      <c r="K3274" s="122">
        <v>1.1767951337835001</v>
      </c>
      <c r="L3274" s="122">
        <v>1.2194172095075</v>
      </c>
      <c r="M3274" s="122">
        <v>1.2456730835575001</v>
      </c>
      <c r="N3274" s="122">
        <v>1.1934535691365</v>
      </c>
      <c r="O3274" s="122">
        <v>1.177429791055</v>
      </c>
      <c r="P3274" s="122">
        <v>1.1155627481935</v>
      </c>
      <c r="Q3274" s="122">
        <v>1.0951812496125</v>
      </c>
      <c r="R3274" s="122">
        <v>1.0532565930444999</v>
      </c>
      <c r="S3274" s="122">
        <v>1.0073457998249999</v>
      </c>
      <c r="T3274" s="122">
        <v>0.9405502016335</v>
      </c>
      <c r="U3274" s="122">
        <v>0.843610622097</v>
      </c>
      <c r="V3274" s="122">
        <v>0.85380973484050005</v>
      </c>
      <c r="W3274" s="122">
        <v>0.71996266929749997</v>
      </c>
      <c r="X3274" s="122">
        <v>0.65436729670399996</v>
      </c>
      <c r="Y3274" s="122">
        <v>0.63474111310100001</v>
      </c>
      <c r="Z3274" s="122">
        <v>0.64105622583749999</v>
      </c>
      <c r="AA3274" s="122">
        <v>0.60178769877250005</v>
      </c>
      <c r="AB3274" s="122">
        <v>0.54802866284999996</v>
      </c>
      <c r="AC3274" s="122">
        <v>0.49992066402699997</v>
      </c>
      <c r="AD3274" s="122">
        <v>0.45951580172450002</v>
      </c>
      <c r="AE3274" s="122">
        <v>0.43426659756399999</v>
      </c>
      <c r="AF3274" s="122">
        <v>0.41443060537850002</v>
      </c>
      <c r="AG3274" s="122">
        <v>0.3861319961595</v>
      </c>
      <c r="AH3274" s="122">
        <v>0.37759379362649997</v>
      </c>
      <c r="AI3274" s="122">
        <v>0.4022893983445</v>
      </c>
      <c r="AJ3274" s="122">
        <v>0.35023549723699998</v>
      </c>
      <c r="AK3274" s="122">
        <v>0.36041816752549999</v>
      </c>
      <c r="AL3274" s="122">
        <v>0</v>
      </c>
    </row>
    <row r="3275" spans="1:38" hidden="1" x14ac:dyDescent="0.25">
      <c r="A3275" s="122" t="s">
        <v>2049</v>
      </c>
      <c r="B3275" s="122">
        <v>-1</v>
      </c>
      <c r="C3275" s="122" t="s">
        <v>2243</v>
      </c>
      <c r="D3275" s="122" t="s">
        <v>2144</v>
      </c>
      <c r="E3275" s="122">
        <v>60</v>
      </c>
      <c r="F3275" s="122">
        <v>0.46982730669200001</v>
      </c>
      <c r="G3275" s="122">
        <v>0.50838102015999997</v>
      </c>
      <c r="H3275" s="122">
        <v>0.53609197203049996</v>
      </c>
      <c r="I3275" s="122">
        <v>0.53304920159150004</v>
      </c>
      <c r="J3275" s="122">
        <v>0.57305478513450003</v>
      </c>
      <c r="K3275" s="122">
        <v>0.59784273646950004</v>
      </c>
      <c r="L3275" s="122">
        <v>0.61071504988350001</v>
      </c>
      <c r="M3275" s="122">
        <v>0.63736584026300003</v>
      </c>
      <c r="N3275" s="122">
        <v>0.65035572315300005</v>
      </c>
      <c r="O3275" s="122">
        <v>0.67026006888199996</v>
      </c>
      <c r="P3275" s="122">
        <v>0.65720969857599998</v>
      </c>
      <c r="Q3275" s="122">
        <v>0.61409419571400004</v>
      </c>
      <c r="R3275" s="122">
        <v>0.58492197183350003</v>
      </c>
      <c r="S3275" s="122">
        <v>0.57359257491549998</v>
      </c>
      <c r="T3275" s="122">
        <v>0.55286117526349998</v>
      </c>
      <c r="U3275" s="122">
        <v>0.51125522179350003</v>
      </c>
      <c r="V3275" s="122">
        <v>0.51196978353449996</v>
      </c>
      <c r="W3275" s="122">
        <v>0.43832862642600001</v>
      </c>
      <c r="X3275" s="122">
        <v>0.40929531790399998</v>
      </c>
      <c r="Y3275" s="122">
        <v>0.37224357156850002</v>
      </c>
      <c r="Z3275" s="122">
        <v>0.35312273019250001</v>
      </c>
      <c r="AA3275" s="122">
        <v>0.33550651954350003</v>
      </c>
      <c r="AB3275" s="122">
        <v>0.31294462107600002</v>
      </c>
      <c r="AC3275" s="122">
        <v>0.28903033901899999</v>
      </c>
      <c r="AD3275" s="122">
        <v>0.26264529090450001</v>
      </c>
      <c r="AE3275" s="122">
        <v>0.22864028195200001</v>
      </c>
      <c r="AF3275" s="122">
        <v>0.20836520252150001</v>
      </c>
      <c r="AG3275" s="122">
        <v>0.1978960623305</v>
      </c>
      <c r="AH3275" s="122">
        <v>0.18223393899750001</v>
      </c>
      <c r="AI3275" s="122">
        <v>0.19682207313950001</v>
      </c>
      <c r="AJ3275" s="122">
        <v>0.1800660400885</v>
      </c>
      <c r="AK3275" s="122">
        <v>0.184801152335</v>
      </c>
      <c r="AL3275" s="122">
        <v>0</v>
      </c>
    </row>
    <row r="3276" spans="1:38" hidden="1" x14ac:dyDescent="0.25">
      <c r="A3276" s="122" t="s">
        <v>2049</v>
      </c>
      <c r="B3276" s="122">
        <v>-1</v>
      </c>
      <c r="C3276" s="122" t="s">
        <v>2243</v>
      </c>
      <c r="D3276" s="122" t="s">
        <v>2145</v>
      </c>
      <c r="E3276" s="122">
        <v>60</v>
      </c>
      <c r="F3276" s="122">
        <v>0.170312127663</v>
      </c>
      <c r="G3276" s="122">
        <v>0.17596079388700001</v>
      </c>
      <c r="H3276" s="122">
        <v>0.1787309216995</v>
      </c>
      <c r="I3276" s="122">
        <v>0.18209593168800001</v>
      </c>
      <c r="J3276" s="122">
        <v>0.18976006815849999</v>
      </c>
      <c r="K3276" s="122">
        <v>0.2037690812645</v>
      </c>
      <c r="L3276" s="122">
        <v>0.20697514009250001</v>
      </c>
      <c r="M3276" s="122">
        <v>0.20486931282250001</v>
      </c>
      <c r="N3276" s="122">
        <v>0.1969794367645</v>
      </c>
      <c r="O3276" s="122">
        <v>0.19858481752349999</v>
      </c>
      <c r="P3276" s="122">
        <v>0.1934892540525</v>
      </c>
      <c r="Q3276" s="122">
        <v>0.18071013480500001</v>
      </c>
      <c r="R3276" s="122">
        <v>0.17607688002550001</v>
      </c>
      <c r="S3276" s="122">
        <v>0.174842595435</v>
      </c>
      <c r="T3276" s="122">
        <v>0.172768968686</v>
      </c>
      <c r="U3276" s="122">
        <v>0.15920646226849999</v>
      </c>
      <c r="V3276" s="122">
        <v>0.169373389437</v>
      </c>
      <c r="W3276" s="122">
        <v>0.152685510676</v>
      </c>
      <c r="X3276" s="122">
        <v>0.138738413601</v>
      </c>
      <c r="Y3276" s="122">
        <v>0.1350908823425</v>
      </c>
      <c r="Z3276" s="122">
        <v>0.1158047324295</v>
      </c>
      <c r="AA3276" s="122">
        <v>0.1167171484175</v>
      </c>
      <c r="AB3276" s="122">
        <v>0.10877077748650001</v>
      </c>
      <c r="AC3276" s="122">
        <v>0.10351599101800001</v>
      </c>
      <c r="AD3276" s="122">
        <v>9.64480888595E-2</v>
      </c>
      <c r="AE3276" s="122">
        <v>9.4563385062500005E-2</v>
      </c>
      <c r="AF3276" s="122">
        <v>9.2423192539500001E-2</v>
      </c>
      <c r="AG3276" s="122">
        <v>9.1192572792999999E-2</v>
      </c>
      <c r="AH3276" s="122">
        <v>8.72669150245E-2</v>
      </c>
      <c r="AI3276" s="122">
        <v>9.2510576104E-2</v>
      </c>
      <c r="AJ3276" s="122">
        <v>8.9662105943999995E-2</v>
      </c>
      <c r="AK3276" s="122">
        <v>9.3741884691499994E-2</v>
      </c>
      <c r="AL3276" s="122">
        <v>0</v>
      </c>
    </row>
    <row r="3277" spans="1:38" hidden="1" x14ac:dyDescent="0.25">
      <c r="A3277" s="122" t="s">
        <v>2049</v>
      </c>
      <c r="B3277" s="122">
        <v>-1</v>
      </c>
      <c r="C3277" s="122" t="s">
        <v>2243</v>
      </c>
      <c r="D3277" s="122" t="s">
        <v>2146</v>
      </c>
      <c r="E3277" s="122">
        <v>60</v>
      </c>
      <c r="F3277" s="122">
        <v>1.0274261629265</v>
      </c>
      <c r="G3277" s="122">
        <v>1.101665420954</v>
      </c>
      <c r="H3277" s="122">
        <v>1.171523558134</v>
      </c>
      <c r="I3277" s="122">
        <v>1.2440183832775</v>
      </c>
      <c r="J3277" s="122">
        <v>1.302907622093</v>
      </c>
      <c r="K3277" s="122">
        <v>1.3961021303104999</v>
      </c>
      <c r="L3277" s="122">
        <v>1.4634154943794999</v>
      </c>
      <c r="M3277" s="122">
        <v>1.5066202729589999</v>
      </c>
      <c r="N3277" s="122">
        <v>1.5732451138954999</v>
      </c>
      <c r="O3277" s="122">
        <v>1.4785547924019999</v>
      </c>
      <c r="P3277" s="122">
        <v>1.453678643078</v>
      </c>
      <c r="Q3277" s="122">
        <v>1.4424553996480001</v>
      </c>
      <c r="R3277" s="122">
        <v>1.3706232894724999</v>
      </c>
      <c r="S3277" s="122">
        <v>1.3059747667549999</v>
      </c>
      <c r="T3277" s="122">
        <v>1.235514972621</v>
      </c>
      <c r="U3277" s="122">
        <v>1.1443429108809999</v>
      </c>
      <c r="V3277" s="122">
        <v>1.1272804092519999</v>
      </c>
      <c r="W3277" s="122">
        <v>1.0516642298009999</v>
      </c>
      <c r="X3277" s="122">
        <v>0.96014084494700003</v>
      </c>
      <c r="Y3277" s="122">
        <v>0.93859920745049996</v>
      </c>
      <c r="Z3277" s="122">
        <v>0.94323937176049999</v>
      </c>
      <c r="AA3277" s="122">
        <v>0.92629661785450002</v>
      </c>
      <c r="AB3277" s="122">
        <v>0.85202770993099997</v>
      </c>
      <c r="AC3277" s="122">
        <v>0.78692518619249996</v>
      </c>
      <c r="AD3277" s="122">
        <v>0.72055060267000004</v>
      </c>
      <c r="AE3277" s="122">
        <v>0.650930669485</v>
      </c>
      <c r="AF3277" s="122">
        <v>0.61758835135900003</v>
      </c>
      <c r="AG3277" s="122">
        <v>0.57611162550999995</v>
      </c>
      <c r="AH3277" s="122">
        <v>0.55776448883999996</v>
      </c>
      <c r="AI3277" s="122">
        <v>0.60205790965299999</v>
      </c>
      <c r="AJ3277" s="122">
        <v>0.49830764612700001</v>
      </c>
      <c r="AK3277" s="122">
        <v>0.51217104141500003</v>
      </c>
      <c r="AL3277" s="122">
        <v>0</v>
      </c>
    </row>
    <row r="3278" spans="1:38" hidden="1" x14ac:dyDescent="0.25">
      <c r="A3278" s="122" t="s">
        <v>2049</v>
      </c>
      <c r="B3278" s="122">
        <v>-1</v>
      </c>
      <c r="C3278" s="122" t="s">
        <v>2243</v>
      </c>
      <c r="D3278" s="122" t="s">
        <v>2147</v>
      </c>
      <c r="E3278" s="122">
        <v>60</v>
      </c>
      <c r="F3278" s="122">
        <v>0.1412998860845</v>
      </c>
      <c r="G3278" s="122">
        <v>0.14388217614650001</v>
      </c>
      <c r="H3278" s="122">
        <v>0.15069623997250001</v>
      </c>
      <c r="I3278" s="122">
        <v>0.15266376064199999</v>
      </c>
      <c r="J3278" s="122">
        <v>0.15930055523549999</v>
      </c>
      <c r="K3278" s="122">
        <v>0.16152977427000001</v>
      </c>
      <c r="L3278" s="122">
        <v>0.16249963287700001</v>
      </c>
      <c r="M3278" s="122">
        <v>0.16363341982150001</v>
      </c>
      <c r="N3278" s="122">
        <v>0.16265863870700001</v>
      </c>
      <c r="O3278" s="122">
        <v>0.15491685723650001</v>
      </c>
      <c r="P3278" s="122">
        <v>0.151483025794</v>
      </c>
      <c r="Q3278" s="122">
        <v>0.151411478126</v>
      </c>
      <c r="R3278" s="122">
        <v>0.14051519749950001</v>
      </c>
      <c r="S3278" s="122">
        <v>0.13816294683550001</v>
      </c>
      <c r="T3278" s="122">
        <v>0.13894870209849999</v>
      </c>
      <c r="U3278" s="122">
        <v>0.12585872081150001</v>
      </c>
      <c r="V3278" s="122">
        <v>0.1327714623165</v>
      </c>
      <c r="W3278" s="122">
        <v>0.122768466427</v>
      </c>
      <c r="X3278" s="122">
        <v>0.11836075415449999</v>
      </c>
      <c r="Y3278" s="122">
        <v>0.1063184926085</v>
      </c>
      <c r="Z3278" s="122">
        <v>0.109230734091</v>
      </c>
      <c r="AA3278" s="122">
        <v>0.119735589445</v>
      </c>
      <c r="AB3278" s="122">
        <v>0.11742156996</v>
      </c>
      <c r="AC3278" s="122">
        <v>0.11261126886599999</v>
      </c>
      <c r="AD3278" s="122">
        <v>0.108166009353</v>
      </c>
      <c r="AE3278" s="122">
        <v>0.120272937153</v>
      </c>
      <c r="AF3278" s="122">
        <v>0.107887206192</v>
      </c>
      <c r="AG3278" s="122">
        <v>0.111044947093</v>
      </c>
      <c r="AH3278" s="122">
        <v>0.103333777813</v>
      </c>
      <c r="AI3278" s="122">
        <v>0.1096789943375</v>
      </c>
      <c r="AJ3278" s="122">
        <v>0.112754520181</v>
      </c>
      <c r="AK3278" s="122">
        <v>0.11933915508949999</v>
      </c>
      <c r="AL3278" s="122">
        <v>0</v>
      </c>
    </row>
    <row r="3279" spans="1:38" hidden="1" x14ac:dyDescent="0.25">
      <c r="A3279" s="122" t="s">
        <v>2049</v>
      </c>
      <c r="B3279" s="122">
        <v>-1</v>
      </c>
      <c r="C3279" s="122" t="s">
        <v>2243</v>
      </c>
      <c r="D3279" s="122" t="s">
        <v>475</v>
      </c>
      <c r="E3279" s="122">
        <v>60</v>
      </c>
      <c r="F3279" s="122">
        <v>0.29390315289750002</v>
      </c>
      <c r="G3279" s="122">
        <v>0.29954832594449998</v>
      </c>
      <c r="H3279" s="122">
        <v>0.3182311954075</v>
      </c>
      <c r="I3279" s="122">
        <v>0.32435588404650001</v>
      </c>
      <c r="J3279" s="122">
        <v>0.35141333420400001</v>
      </c>
      <c r="K3279" s="122">
        <v>0.35115379161400001</v>
      </c>
      <c r="L3279" s="122">
        <v>0.35966010470949999</v>
      </c>
      <c r="M3279" s="122">
        <v>0.37800043095899999</v>
      </c>
      <c r="N3279" s="122">
        <v>0.41330940975000002</v>
      </c>
      <c r="O3279" s="122">
        <v>0.3674698346445</v>
      </c>
      <c r="P3279" s="122">
        <v>0.35603551169199998</v>
      </c>
      <c r="Q3279" s="122">
        <v>0.34464913097599997</v>
      </c>
      <c r="R3279" s="122">
        <v>0.34220428634400002</v>
      </c>
      <c r="S3279" s="122">
        <v>0.33754776294799999</v>
      </c>
      <c r="T3279" s="122">
        <v>0.32152362104799997</v>
      </c>
      <c r="U3279" s="122">
        <v>0.29299803334000002</v>
      </c>
      <c r="V3279" s="122">
        <v>0.29901088222700001</v>
      </c>
      <c r="W3279" s="122">
        <v>0.247847013432</v>
      </c>
      <c r="X3279" s="122">
        <v>0.24080898157</v>
      </c>
      <c r="Y3279" s="122">
        <v>0.2192692194785</v>
      </c>
      <c r="Z3279" s="122">
        <v>0.233470745571</v>
      </c>
      <c r="AA3279" s="122">
        <v>0.2222186725525</v>
      </c>
      <c r="AB3279" s="122">
        <v>0.22324858818900001</v>
      </c>
      <c r="AC3279" s="122">
        <v>0.19990192691</v>
      </c>
      <c r="AD3279" s="122">
        <v>0.18147374330249999</v>
      </c>
      <c r="AE3279" s="122">
        <v>0.19226337226750001</v>
      </c>
      <c r="AF3279" s="122">
        <v>0.1843951863005</v>
      </c>
      <c r="AG3279" s="122">
        <v>0.18075765086850001</v>
      </c>
      <c r="AH3279" s="122">
        <v>0.17361574234550001</v>
      </c>
      <c r="AI3279" s="122">
        <v>0.181949886531</v>
      </c>
      <c r="AJ3279" s="122">
        <v>0.1723707269775</v>
      </c>
      <c r="AK3279" s="122">
        <v>0.18108039879400001</v>
      </c>
      <c r="AL3279" s="122">
        <v>0</v>
      </c>
    </row>
    <row r="3280" spans="1:38" hidden="1" x14ac:dyDescent="0.25">
      <c r="A3280" s="122" t="s">
        <v>2049</v>
      </c>
      <c r="B3280" s="122">
        <v>-1</v>
      </c>
      <c r="C3280" s="122" t="s">
        <v>2243</v>
      </c>
      <c r="D3280" s="122" t="s">
        <v>2148</v>
      </c>
      <c r="E3280" s="122">
        <v>60</v>
      </c>
      <c r="F3280" s="122">
        <v>0.1555187752155</v>
      </c>
      <c r="G3280" s="122">
        <v>0.161999691615</v>
      </c>
      <c r="H3280" s="122">
        <v>0.16815797189250001</v>
      </c>
      <c r="I3280" s="122">
        <v>0.18139920057799999</v>
      </c>
      <c r="J3280" s="122">
        <v>0.188062292632</v>
      </c>
      <c r="K3280" s="122">
        <v>0.19280390135350001</v>
      </c>
      <c r="L3280" s="122">
        <v>0.199226723976</v>
      </c>
      <c r="M3280" s="122">
        <v>0.203361813497</v>
      </c>
      <c r="N3280" s="122">
        <v>0.20699659186899999</v>
      </c>
      <c r="O3280" s="122">
        <v>0.216562888349</v>
      </c>
      <c r="P3280" s="122">
        <v>0.2128563230935</v>
      </c>
      <c r="Q3280" s="122">
        <v>0.20097738518149999</v>
      </c>
      <c r="R3280" s="122">
        <v>0.19406818532199999</v>
      </c>
      <c r="S3280" s="122">
        <v>0.1941862224965</v>
      </c>
      <c r="T3280" s="122">
        <v>0.17946106400949999</v>
      </c>
      <c r="U3280" s="122">
        <v>0.16051541744600001</v>
      </c>
      <c r="V3280" s="122">
        <v>0.16187983866049999</v>
      </c>
      <c r="W3280" s="122">
        <v>0.136234830818</v>
      </c>
      <c r="X3280" s="122">
        <v>0.12317236188400001</v>
      </c>
      <c r="Y3280" s="122">
        <v>0.1182197174975</v>
      </c>
      <c r="Z3280" s="122">
        <v>0.1153827923275</v>
      </c>
      <c r="AA3280" s="122">
        <v>0.11015266251899999</v>
      </c>
      <c r="AB3280" s="122">
        <v>0.10036349709050001</v>
      </c>
      <c r="AC3280" s="122">
        <v>9.2003903100000006E-2</v>
      </c>
      <c r="AD3280" s="122">
        <v>8.3417196477499997E-2</v>
      </c>
      <c r="AE3280" s="122">
        <v>7.3197064808499995E-2</v>
      </c>
      <c r="AF3280" s="122">
        <v>6.8335671025500005E-2</v>
      </c>
      <c r="AG3280" s="122">
        <v>6.3438702794499993E-2</v>
      </c>
      <c r="AH3280" s="122">
        <v>6.0192940420999999E-2</v>
      </c>
      <c r="AI3280" s="122">
        <v>6.4751975537500006E-2</v>
      </c>
      <c r="AJ3280" s="122">
        <v>5.4071417604500002E-2</v>
      </c>
      <c r="AK3280" s="122">
        <v>5.5483408227E-2</v>
      </c>
      <c r="AL3280" s="122">
        <v>0</v>
      </c>
    </row>
    <row r="3281" spans="1:38" hidden="1" x14ac:dyDescent="0.25">
      <c r="A3281" s="122" t="s">
        <v>2049</v>
      </c>
      <c r="B3281" s="122">
        <v>-1</v>
      </c>
      <c r="C3281" s="122" t="s">
        <v>2243</v>
      </c>
      <c r="D3281" s="122" t="s">
        <v>2149</v>
      </c>
      <c r="E3281" s="122">
        <v>60</v>
      </c>
      <c r="F3281" s="122">
        <v>1.1277929535960001</v>
      </c>
      <c r="G3281" s="122">
        <v>1.1633044313950001</v>
      </c>
      <c r="H3281" s="122">
        <v>1.202086374099</v>
      </c>
      <c r="I3281" s="122">
        <v>1.2470090010804999</v>
      </c>
      <c r="J3281" s="122">
        <v>1.2793332533895001</v>
      </c>
      <c r="K3281" s="122">
        <v>1.3110942764739999</v>
      </c>
      <c r="L3281" s="122">
        <v>1.3063136183595001</v>
      </c>
      <c r="M3281" s="122">
        <v>1.310512085784</v>
      </c>
      <c r="N3281" s="122">
        <v>1.3273730328119999</v>
      </c>
      <c r="O3281" s="122">
        <v>1.2329194009444999</v>
      </c>
      <c r="P3281" s="122">
        <v>1.2421940918484999</v>
      </c>
      <c r="Q3281" s="122">
        <v>1.2072016510525001</v>
      </c>
      <c r="R3281" s="122">
        <v>1.1613129568984999</v>
      </c>
      <c r="S3281" s="122">
        <v>1.0935645467815001</v>
      </c>
      <c r="T3281" s="122">
        <v>1.0536397132699999</v>
      </c>
      <c r="U3281" s="122">
        <v>0.97955340044299999</v>
      </c>
      <c r="V3281" s="122">
        <v>0.99084831105600002</v>
      </c>
      <c r="W3281" s="122">
        <v>0.98063181471000005</v>
      </c>
      <c r="X3281" s="122">
        <v>0.91708265477450002</v>
      </c>
      <c r="Y3281" s="122">
        <v>0.83004685162949998</v>
      </c>
      <c r="Z3281" s="122">
        <v>0.74295553188550001</v>
      </c>
      <c r="AA3281" s="122">
        <v>0.71783969406299997</v>
      </c>
      <c r="AB3281" s="122">
        <v>0.668676682169</v>
      </c>
      <c r="AC3281" s="122">
        <v>0.61660849578599997</v>
      </c>
      <c r="AD3281" s="122">
        <v>0.547137010619</v>
      </c>
      <c r="AE3281" s="122">
        <v>0.49572029774499998</v>
      </c>
      <c r="AF3281" s="122">
        <v>0.4654603390705</v>
      </c>
      <c r="AG3281" s="122">
        <v>0.43745693635350003</v>
      </c>
      <c r="AH3281" s="122">
        <v>0.43594804567200002</v>
      </c>
      <c r="AI3281" s="122">
        <v>0.43524726289749999</v>
      </c>
      <c r="AJ3281" s="122">
        <v>0.36191734510899998</v>
      </c>
      <c r="AK3281" s="122">
        <v>0.37444132646400002</v>
      </c>
      <c r="AL3281" s="122">
        <v>0</v>
      </c>
    </row>
    <row r="3282" spans="1:38" hidden="1" x14ac:dyDescent="0.25">
      <c r="A3282" s="122" t="s">
        <v>2049</v>
      </c>
      <c r="B3282" s="122">
        <v>-1</v>
      </c>
      <c r="C3282" s="122" t="s">
        <v>2243</v>
      </c>
      <c r="D3282" s="122" t="s">
        <v>2150</v>
      </c>
      <c r="E3282" s="122">
        <v>60</v>
      </c>
      <c r="F3282" s="122">
        <v>0.28757059762249998</v>
      </c>
      <c r="G3282" s="122">
        <v>0.30755590925199999</v>
      </c>
      <c r="H3282" s="122">
        <v>0.34646203763400002</v>
      </c>
      <c r="I3282" s="122">
        <v>0.39806560985200001</v>
      </c>
      <c r="J3282" s="122">
        <v>0.43246958168400002</v>
      </c>
      <c r="K3282" s="122">
        <v>0.44713737175200002</v>
      </c>
      <c r="L3282" s="122">
        <v>0.45328732578249997</v>
      </c>
      <c r="M3282" s="122">
        <v>0.46221256357149998</v>
      </c>
      <c r="N3282" s="122">
        <v>0.42881825400899998</v>
      </c>
      <c r="O3282" s="122">
        <v>0.4105626575345</v>
      </c>
      <c r="P3282" s="122">
        <v>0.40149880510899999</v>
      </c>
      <c r="Q3282" s="122">
        <v>0.38748455419849998</v>
      </c>
      <c r="R3282" s="122">
        <v>0.3541319814735</v>
      </c>
      <c r="S3282" s="122">
        <v>0.34492723731949998</v>
      </c>
      <c r="T3282" s="122">
        <v>0.3341221573175</v>
      </c>
      <c r="U3282" s="122">
        <v>0.29585330188949999</v>
      </c>
      <c r="V3282" s="122">
        <v>0.31753057581999999</v>
      </c>
      <c r="W3282" s="122">
        <v>0.29371853497650002</v>
      </c>
      <c r="X3282" s="122">
        <v>0.26855894300400002</v>
      </c>
      <c r="Y3282" s="122">
        <v>0.25449223219</v>
      </c>
      <c r="Z3282" s="122">
        <v>0.22168363294150001</v>
      </c>
      <c r="AA3282" s="122">
        <v>0.21495964640500001</v>
      </c>
      <c r="AB3282" s="122">
        <v>0.19786144519500001</v>
      </c>
      <c r="AC3282" s="122">
        <v>0.17961291942400001</v>
      </c>
      <c r="AD3282" s="122">
        <v>0.163792726029</v>
      </c>
      <c r="AE3282" s="122">
        <v>0.1831435701005</v>
      </c>
      <c r="AF3282" s="122">
        <v>0.171859630673</v>
      </c>
      <c r="AG3282" s="122">
        <v>0.16393648672700001</v>
      </c>
      <c r="AH3282" s="122">
        <v>0.15880720391399999</v>
      </c>
      <c r="AI3282" s="122">
        <v>0.16643323219200001</v>
      </c>
      <c r="AJ3282" s="122">
        <v>0.13912519631199999</v>
      </c>
      <c r="AK3282" s="122">
        <v>0.1443218882085</v>
      </c>
      <c r="AL3282" s="122">
        <v>0</v>
      </c>
    </row>
    <row r="3283" spans="1:38" hidden="1" x14ac:dyDescent="0.25">
      <c r="A3283" s="122" t="s">
        <v>2049</v>
      </c>
      <c r="B3283" s="122">
        <v>-1</v>
      </c>
      <c r="C3283" s="122" t="s">
        <v>2243</v>
      </c>
      <c r="D3283" s="122" t="s">
        <v>2151</v>
      </c>
      <c r="E3283" s="122">
        <v>60</v>
      </c>
      <c r="F3283" s="122">
        <v>0.19232494093649999</v>
      </c>
      <c r="G3283" s="122">
        <v>0.20489544783800001</v>
      </c>
      <c r="H3283" s="122">
        <v>0.2152758410925</v>
      </c>
      <c r="I3283" s="122">
        <v>0.232098033275</v>
      </c>
      <c r="J3283" s="122">
        <v>0.26587295054499999</v>
      </c>
      <c r="K3283" s="122">
        <v>0.28894279762050001</v>
      </c>
      <c r="L3283" s="122">
        <v>0.29549905222150002</v>
      </c>
      <c r="M3283" s="122">
        <v>0.3459030307075</v>
      </c>
      <c r="N3283" s="122">
        <v>0.38232471744199997</v>
      </c>
      <c r="O3283" s="122">
        <v>0.33124630526400001</v>
      </c>
      <c r="P3283" s="122">
        <v>0.319403081561</v>
      </c>
      <c r="Q3283" s="122">
        <v>0.32678627677099997</v>
      </c>
      <c r="R3283" s="122">
        <v>0.30530720063349998</v>
      </c>
      <c r="S3283" s="122">
        <v>0.3081507316705</v>
      </c>
      <c r="T3283" s="122">
        <v>0.29341976165400002</v>
      </c>
      <c r="U3283" s="122">
        <v>0.28946822024899999</v>
      </c>
      <c r="V3283" s="122">
        <v>0.30518863568499999</v>
      </c>
      <c r="W3283" s="122">
        <v>0.26138743159599998</v>
      </c>
      <c r="X3283" s="122">
        <v>0.247937198921</v>
      </c>
      <c r="Y3283" s="122">
        <v>0.23004382021399999</v>
      </c>
      <c r="Z3283" s="122">
        <v>0.23964444267400001</v>
      </c>
      <c r="AA3283" s="122">
        <v>0.24369046800050001</v>
      </c>
      <c r="AB3283" s="122">
        <v>0.22754903442400001</v>
      </c>
      <c r="AC3283" s="122">
        <v>0.219370661134</v>
      </c>
      <c r="AD3283" s="122">
        <v>0.21830804982400001</v>
      </c>
      <c r="AE3283" s="122">
        <v>0.1949180667955</v>
      </c>
      <c r="AF3283" s="122">
        <v>0.18822800190200001</v>
      </c>
      <c r="AG3283" s="122">
        <v>0.1815465422475</v>
      </c>
      <c r="AH3283" s="122">
        <v>0.17882679708300001</v>
      </c>
      <c r="AI3283" s="122">
        <v>0.18900379289999999</v>
      </c>
      <c r="AJ3283" s="122">
        <v>0.15318974356000001</v>
      </c>
      <c r="AK3283" s="122">
        <v>0.15913144977849999</v>
      </c>
      <c r="AL3283" s="122">
        <v>0</v>
      </c>
    </row>
    <row r="3284" spans="1:38" hidden="1" x14ac:dyDescent="0.25">
      <c r="A3284" s="122" t="s">
        <v>2049</v>
      </c>
      <c r="B3284" s="122">
        <v>-1</v>
      </c>
      <c r="C3284" s="122" t="s">
        <v>2243</v>
      </c>
      <c r="D3284" s="122" t="s">
        <v>2152</v>
      </c>
      <c r="E3284" s="122">
        <v>60</v>
      </c>
      <c r="F3284" s="122">
        <v>1.773622375625</v>
      </c>
      <c r="G3284" s="122">
        <v>1.8431246292529999</v>
      </c>
      <c r="H3284" s="122">
        <v>1.9399565650474999</v>
      </c>
      <c r="I3284" s="122">
        <v>2.037710005588</v>
      </c>
      <c r="J3284" s="122">
        <v>2.0899018118739998</v>
      </c>
      <c r="K3284" s="122">
        <v>2.1456839176070002</v>
      </c>
      <c r="L3284" s="122">
        <v>2.2378539021165</v>
      </c>
      <c r="M3284" s="122">
        <v>2.2711466467985</v>
      </c>
      <c r="N3284" s="122">
        <v>2.2983638205650001</v>
      </c>
      <c r="O3284" s="122">
        <v>2.1891678982520002</v>
      </c>
      <c r="P3284" s="122">
        <v>2.1663318029065</v>
      </c>
      <c r="Q3284" s="122">
        <v>2.0495743036279999</v>
      </c>
      <c r="R3284" s="122">
        <v>1.985210440121</v>
      </c>
      <c r="S3284" s="122">
        <v>1.9294212877995001</v>
      </c>
      <c r="T3284" s="122">
        <v>1.7996833088115001</v>
      </c>
      <c r="U3284" s="122">
        <v>1.5966112941470001</v>
      </c>
      <c r="V3284" s="122">
        <v>1.6258004261404999</v>
      </c>
      <c r="W3284" s="122">
        <v>1.4793545806870001</v>
      </c>
      <c r="X3284" s="122">
        <v>1.3942795580689999</v>
      </c>
      <c r="Y3284" s="122">
        <v>1.334286660424</v>
      </c>
      <c r="Z3284" s="122">
        <v>1.3645998000140001</v>
      </c>
      <c r="AA3284" s="122">
        <v>1.1820569286275</v>
      </c>
      <c r="AB3284" s="122">
        <v>1.1856898550999999</v>
      </c>
      <c r="AC3284" s="122">
        <v>1.1312987438805</v>
      </c>
      <c r="AD3284" s="122">
        <v>1.0782183948205</v>
      </c>
      <c r="AE3284" s="122">
        <v>0.92608707289400005</v>
      </c>
      <c r="AF3284" s="122">
        <v>0.84769446173100005</v>
      </c>
      <c r="AG3284" s="122">
        <v>0.80396197137350001</v>
      </c>
      <c r="AH3284" s="122">
        <v>0.76440522355100005</v>
      </c>
      <c r="AI3284" s="122">
        <v>0.80235941705150005</v>
      </c>
      <c r="AJ3284" s="122">
        <v>0.61741129343750001</v>
      </c>
      <c r="AK3284" s="122">
        <v>0.64118914572999997</v>
      </c>
      <c r="AL3284" s="122">
        <v>0</v>
      </c>
    </row>
    <row r="3285" spans="1:38" hidden="1" x14ac:dyDescent="0.25">
      <c r="A3285" s="122" t="s">
        <v>2049</v>
      </c>
      <c r="B3285" s="122">
        <v>-1</v>
      </c>
      <c r="C3285" s="122" t="s">
        <v>2243</v>
      </c>
      <c r="D3285" s="122" t="s">
        <v>2153</v>
      </c>
      <c r="E3285" s="122">
        <v>60</v>
      </c>
      <c r="F3285" s="122">
        <v>1.5245545140300001</v>
      </c>
      <c r="G3285" s="122">
        <v>1.5884050181855001</v>
      </c>
      <c r="H3285" s="122">
        <v>1.6933460595030001</v>
      </c>
      <c r="I3285" s="122">
        <v>1.7701606212384999</v>
      </c>
      <c r="J3285" s="122">
        <v>1.8231880386420001</v>
      </c>
      <c r="K3285" s="122">
        <v>1.9004547682345001</v>
      </c>
      <c r="L3285" s="122">
        <v>1.9536445103015001</v>
      </c>
      <c r="M3285" s="122">
        <v>1.9625020805260001</v>
      </c>
      <c r="N3285" s="122">
        <v>2.0020506492824999</v>
      </c>
      <c r="O3285" s="122">
        <v>1.9373740449654999</v>
      </c>
      <c r="P3285" s="122">
        <v>1.7766071315750001</v>
      </c>
      <c r="Q3285" s="122">
        <v>1.732404778012</v>
      </c>
      <c r="R3285" s="122">
        <v>1.655047247892</v>
      </c>
      <c r="S3285" s="122">
        <v>1.5944391974525001</v>
      </c>
      <c r="T3285" s="122">
        <v>1.519982451487</v>
      </c>
      <c r="U3285" s="122">
        <v>1.345945405331</v>
      </c>
      <c r="V3285" s="122">
        <v>1.362563535032</v>
      </c>
      <c r="W3285" s="122">
        <v>1.2396710214425</v>
      </c>
      <c r="X3285" s="122">
        <v>1.1328133990275</v>
      </c>
      <c r="Y3285" s="122">
        <v>1.0815472356214999</v>
      </c>
      <c r="Z3285" s="122">
        <v>1.0055445839865</v>
      </c>
      <c r="AA3285" s="122">
        <v>0.990372186722</v>
      </c>
      <c r="AB3285" s="122">
        <v>0.90538442780899997</v>
      </c>
      <c r="AC3285" s="122">
        <v>0.82130059446949999</v>
      </c>
      <c r="AD3285" s="122">
        <v>0.72226990260949997</v>
      </c>
      <c r="AE3285" s="122">
        <v>0.67548464794749996</v>
      </c>
      <c r="AF3285" s="122">
        <v>0.64100483687849996</v>
      </c>
      <c r="AG3285" s="122">
        <v>0.59037442222600001</v>
      </c>
      <c r="AH3285" s="122">
        <v>0.2108475418445</v>
      </c>
      <c r="AI3285" s="122">
        <v>0.57690191200800001</v>
      </c>
      <c r="AJ3285" s="122">
        <v>0.51334404782950005</v>
      </c>
      <c r="AK3285" s="122">
        <v>0.52908863423350005</v>
      </c>
      <c r="AL3285" s="122">
        <v>0</v>
      </c>
    </row>
    <row r="3286" spans="1:38" hidden="1" x14ac:dyDescent="0.25">
      <c r="A3286" s="122" t="s">
        <v>2049</v>
      </c>
      <c r="B3286" s="122">
        <v>-1</v>
      </c>
      <c r="C3286" s="122" t="s">
        <v>2243</v>
      </c>
      <c r="D3286" s="122" t="s">
        <v>2154</v>
      </c>
      <c r="E3286" s="122">
        <v>60</v>
      </c>
      <c r="F3286" s="122">
        <v>0.60152566748799996</v>
      </c>
      <c r="G3286" s="122">
        <v>0.64287886197050004</v>
      </c>
      <c r="H3286" s="122">
        <v>0.69318038573249996</v>
      </c>
      <c r="I3286" s="122">
        <v>0.68972757371799998</v>
      </c>
      <c r="J3286" s="122">
        <v>0.73078969450599995</v>
      </c>
      <c r="K3286" s="122">
        <v>0.75498831644849995</v>
      </c>
      <c r="L3286" s="122">
        <v>0.77654476362900005</v>
      </c>
      <c r="M3286" s="122">
        <v>0.80974304805399999</v>
      </c>
      <c r="N3286" s="122">
        <v>0.85446105115149995</v>
      </c>
      <c r="O3286" s="122">
        <v>0.77931340831600004</v>
      </c>
      <c r="P3286" s="122">
        <v>0.77518761094050004</v>
      </c>
      <c r="Q3286" s="122">
        <v>0.74370793101550003</v>
      </c>
      <c r="R3286" s="122">
        <v>0.73588993048350004</v>
      </c>
      <c r="S3286" s="122">
        <v>0.68990839601749998</v>
      </c>
      <c r="T3286" s="122">
        <v>0.64939263582600004</v>
      </c>
      <c r="U3286" s="122">
        <v>0.58960165702449996</v>
      </c>
      <c r="V3286" s="122">
        <v>0.61723390166900005</v>
      </c>
      <c r="W3286" s="122">
        <v>0.55002038310750001</v>
      </c>
      <c r="X3286" s="122">
        <v>0.53136362960649997</v>
      </c>
      <c r="Y3286" s="122">
        <v>0.50265071580999998</v>
      </c>
      <c r="Z3286" s="122">
        <v>0.46743524571400002</v>
      </c>
      <c r="AA3286" s="122">
        <v>0.44334639053449998</v>
      </c>
      <c r="AB3286" s="122">
        <v>0.40704295384900002</v>
      </c>
      <c r="AC3286" s="122">
        <v>0.367427935521</v>
      </c>
      <c r="AD3286" s="122">
        <v>0.33712533598799999</v>
      </c>
      <c r="AE3286" s="122">
        <v>0.32252505347749999</v>
      </c>
      <c r="AF3286" s="122">
        <v>0.30445897922600001</v>
      </c>
      <c r="AG3286" s="122">
        <v>0.29116507858399998</v>
      </c>
      <c r="AH3286" s="122">
        <v>0.25933592354899998</v>
      </c>
      <c r="AI3286" s="122">
        <v>0.26322890774500002</v>
      </c>
      <c r="AJ3286" s="122">
        <v>0.23810600626799999</v>
      </c>
      <c r="AK3286" s="122">
        <v>0.24672115404200001</v>
      </c>
      <c r="AL3286" s="122">
        <v>0</v>
      </c>
    </row>
    <row r="3287" spans="1:38" hidden="1" x14ac:dyDescent="0.25">
      <c r="A3287" s="122" t="s">
        <v>2049</v>
      </c>
      <c r="B3287" s="122">
        <v>-1</v>
      </c>
      <c r="C3287" s="122" t="s">
        <v>2243</v>
      </c>
      <c r="D3287" s="122" t="s">
        <v>2155</v>
      </c>
      <c r="E3287" s="122">
        <v>60</v>
      </c>
      <c r="F3287" s="122">
        <v>0.46586586997500001</v>
      </c>
      <c r="G3287" s="122">
        <v>0.47438261784300001</v>
      </c>
      <c r="H3287" s="122">
        <v>0.52125589591199994</v>
      </c>
      <c r="I3287" s="122">
        <v>0.56671834980900004</v>
      </c>
      <c r="J3287" s="122">
        <v>0.57906764340250005</v>
      </c>
      <c r="K3287" s="122">
        <v>0.59528847217150005</v>
      </c>
      <c r="L3287" s="122">
        <v>0.60471212209299996</v>
      </c>
      <c r="M3287" s="122">
        <v>0.641691401025</v>
      </c>
      <c r="N3287" s="122">
        <v>0.64435507266650005</v>
      </c>
      <c r="O3287" s="122">
        <v>0.63037929694700001</v>
      </c>
      <c r="P3287" s="122">
        <v>0.61323947449250005</v>
      </c>
      <c r="Q3287" s="122">
        <v>0.57412675481349995</v>
      </c>
      <c r="R3287" s="122">
        <v>0.548237221454</v>
      </c>
      <c r="S3287" s="122">
        <v>0.52585720462350005</v>
      </c>
      <c r="T3287" s="122">
        <v>0.49637471328400001</v>
      </c>
      <c r="U3287" s="122">
        <v>0.437438408587</v>
      </c>
      <c r="V3287" s="122">
        <v>0.440501040723</v>
      </c>
      <c r="W3287" s="122">
        <v>0.41463915189849998</v>
      </c>
      <c r="X3287" s="122">
        <v>0.37491019223599997</v>
      </c>
      <c r="Y3287" s="122">
        <v>0.37045076282849998</v>
      </c>
      <c r="Z3287" s="122">
        <v>0.35521690066900002</v>
      </c>
      <c r="AA3287" s="122">
        <v>0.36825125903900002</v>
      </c>
      <c r="AB3287" s="122">
        <v>0.317644319703</v>
      </c>
      <c r="AC3287" s="122">
        <v>0.29540073035800002</v>
      </c>
      <c r="AD3287" s="122">
        <v>0.25720604991399998</v>
      </c>
      <c r="AE3287" s="122">
        <v>0.2338575409225</v>
      </c>
      <c r="AF3287" s="122">
        <v>0.21783937872100001</v>
      </c>
      <c r="AG3287" s="122">
        <v>0.20542873993300001</v>
      </c>
      <c r="AH3287" s="122">
        <v>0.1968203998235</v>
      </c>
      <c r="AI3287" s="122">
        <v>0.20649898385250001</v>
      </c>
      <c r="AJ3287" s="122">
        <v>0.17822901623099999</v>
      </c>
      <c r="AK3287" s="122">
        <v>0.18447867367599999</v>
      </c>
      <c r="AL3287" s="122">
        <v>0</v>
      </c>
    </row>
    <row r="3288" spans="1:38" hidden="1" x14ac:dyDescent="0.25">
      <c r="A3288" s="122" t="s">
        <v>2049</v>
      </c>
      <c r="B3288" s="122">
        <v>-1</v>
      </c>
      <c r="C3288" s="122" t="s">
        <v>2243</v>
      </c>
      <c r="D3288" s="122" t="s">
        <v>2156</v>
      </c>
      <c r="E3288" s="122">
        <v>60</v>
      </c>
      <c r="F3288" s="122">
        <v>1.4890038725170001</v>
      </c>
      <c r="G3288" s="122">
        <v>1.5640545055835</v>
      </c>
      <c r="H3288" s="122">
        <v>1.6505308500564999</v>
      </c>
      <c r="I3288" s="122">
        <v>1.679978600903</v>
      </c>
      <c r="J3288" s="122">
        <v>1.7277924585240001</v>
      </c>
      <c r="K3288" s="122">
        <v>1.7773264680859999</v>
      </c>
      <c r="L3288" s="122">
        <v>1.8110261280590001</v>
      </c>
      <c r="M3288" s="122">
        <v>1.8380609774529999</v>
      </c>
      <c r="N3288" s="122">
        <v>1.8632524426449999</v>
      </c>
      <c r="O3288" s="122">
        <v>1.764410479333</v>
      </c>
      <c r="P3288" s="122">
        <v>1.7127443819549999</v>
      </c>
      <c r="Q3288" s="122">
        <v>1.6378951160815001</v>
      </c>
      <c r="R3288" s="122">
        <v>1.5589304263104999</v>
      </c>
      <c r="S3288" s="122">
        <v>1.5070718528075</v>
      </c>
      <c r="T3288" s="122">
        <v>1.4181325795990001</v>
      </c>
      <c r="U3288" s="122">
        <v>1.2556731152895</v>
      </c>
      <c r="V3288" s="122">
        <v>1.252464869814</v>
      </c>
      <c r="W3288" s="122">
        <v>1.1049588400795001</v>
      </c>
      <c r="X3288" s="122">
        <v>1.0181824007289999</v>
      </c>
      <c r="Y3288" s="122">
        <v>0.94040499119999998</v>
      </c>
      <c r="Z3288" s="122">
        <v>0.96286665839950003</v>
      </c>
      <c r="AA3288" s="122">
        <v>0.82608306738350001</v>
      </c>
      <c r="AB3288" s="122">
        <v>0.84890781174550001</v>
      </c>
      <c r="AC3288" s="122">
        <v>0.78457428061550005</v>
      </c>
      <c r="AD3288" s="122">
        <v>0.71666052695500004</v>
      </c>
      <c r="AE3288" s="122">
        <v>0.61086911725299997</v>
      </c>
      <c r="AF3288" s="122">
        <v>0.56211486115450005</v>
      </c>
      <c r="AG3288" s="122">
        <v>0.52557409417900003</v>
      </c>
      <c r="AH3288" s="122">
        <v>0.49824148418649999</v>
      </c>
      <c r="AI3288" s="122">
        <v>0.53793919584399996</v>
      </c>
      <c r="AJ3288" s="122">
        <v>0.44038952951799998</v>
      </c>
      <c r="AK3288" s="122">
        <v>0.454004902667</v>
      </c>
      <c r="AL3288" s="122">
        <v>0</v>
      </c>
    </row>
    <row r="3289" spans="1:38" hidden="1" x14ac:dyDescent="0.25">
      <c r="A3289" s="122" t="s">
        <v>2049</v>
      </c>
      <c r="B3289" s="122">
        <v>-1</v>
      </c>
      <c r="C3289" s="122" t="s">
        <v>2243</v>
      </c>
      <c r="D3289" s="122" t="s">
        <v>2157</v>
      </c>
      <c r="E3289" s="122">
        <v>60</v>
      </c>
      <c r="F3289" s="122">
        <v>0.119503566098</v>
      </c>
      <c r="G3289" s="122">
        <v>0.1186937893535</v>
      </c>
      <c r="H3289" s="122">
        <v>0.12870414421349999</v>
      </c>
      <c r="I3289" s="122">
        <v>0.130368880706</v>
      </c>
      <c r="J3289" s="122">
        <v>0.129736860264</v>
      </c>
      <c r="K3289" s="122">
        <v>0.12782092062549999</v>
      </c>
      <c r="L3289" s="122">
        <v>0.13099883065000001</v>
      </c>
      <c r="M3289" s="122">
        <v>0.13087360937850001</v>
      </c>
      <c r="N3289" s="122">
        <v>0.14590325554200001</v>
      </c>
      <c r="O3289" s="122">
        <v>0.13962192556200001</v>
      </c>
      <c r="P3289" s="122">
        <v>0.13818549656000001</v>
      </c>
      <c r="Q3289" s="122">
        <v>0.12373269919</v>
      </c>
      <c r="R3289" s="122">
        <v>0.12048380682199999</v>
      </c>
      <c r="S3289" s="122">
        <v>0.1160023790755</v>
      </c>
      <c r="T3289" s="122">
        <v>0.106838539288</v>
      </c>
      <c r="U3289" s="122">
        <v>9.2260352954499997E-2</v>
      </c>
      <c r="V3289" s="122">
        <v>9.1811119999000004E-2</v>
      </c>
      <c r="W3289" s="122">
        <v>9.39020928265E-2</v>
      </c>
      <c r="X3289" s="122">
        <v>8.5871705898E-2</v>
      </c>
      <c r="Y3289" s="122">
        <v>8.5629360111999994E-2</v>
      </c>
      <c r="Z3289" s="122">
        <v>7.4548241269999996E-2</v>
      </c>
      <c r="AA3289" s="122">
        <v>6.9373236602499999E-2</v>
      </c>
      <c r="AB3289" s="122">
        <v>6.2536077152000005E-2</v>
      </c>
      <c r="AC3289" s="122">
        <v>5.8741031417499999E-2</v>
      </c>
      <c r="AD3289" s="122">
        <v>5.4511747938000003E-2</v>
      </c>
      <c r="AE3289" s="122">
        <v>4.4718626483500001E-2</v>
      </c>
      <c r="AF3289" s="122">
        <v>4.1067581457500002E-2</v>
      </c>
      <c r="AG3289" s="122">
        <v>3.8186772950000003E-2</v>
      </c>
      <c r="AH3289" s="122">
        <v>3.5894699810999998E-2</v>
      </c>
      <c r="AI3289" s="122">
        <v>3.6761884883499997E-2</v>
      </c>
      <c r="AJ3289" s="122">
        <v>3.18244937645E-2</v>
      </c>
      <c r="AK3289" s="122">
        <v>3.2692499807000001E-2</v>
      </c>
      <c r="AL3289" s="122">
        <v>0</v>
      </c>
    </row>
    <row r="3290" spans="1:38" hidden="1" x14ac:dyDescent="0.25">
      <c r="A3290" s="122" t="s">
        <v>2049</v>
      </c>
      <c r="B3290" s="122">
        <v>-1</v>
      </c>
      <c r="C3290" s="122" t="s">
        <v>2243</v>
      </c>
      <c r="D3290" s="122" t="s">
        <v>2158</v>
      </c>
      <c r="E3290" s="122">
        <v>60</v>
      </c>
      <c r="F3290" s="122">
        <v>0.60238713425799995</v>
      </c>
      <c r="G3290" s="122">
        <v>0.62872628922200002</v>
      </c>
      <c r="H3290" s="122">
        <v>0.64978647450649996</v>
      </c>
      <c r="I3290" s="122">
        <v>0.63773772372000004</v>
      </c>
      <c r="J3290" s="122">
        <v>0.66445944757700004</v>
      </c>
      <c r="K3290" s="122">
        <v>0.69462577088650002</v>
      </c>
      <c r="L3290" s="122">
        <v>0.72205897397800001</v>
      </c>
      <c r="M3290" s="122">
        <v>0.74862967648150003</v>
      </c>
      <c r="N3290" s="122">
        <v>0.76146087824599995</v>
      </c>
      <c r="O3290" s="122">
        <v>0.73083536680549999</v>
      </c>
      <c r="P3290" s="122">
        <v>0.72344785819049995</v>
      </c>
      <c r="Q3290" s="122">
        <v>0.72414516228350001</v>
      </c>
      <c r="R3290" s="122">
        <v>0.6931292660135</v>
      </c>
      <c r="S3290" s="122">
        <v>0.66698612662050005</v>
      </c>
      <c r="T3290" s="122">
        <v>0.64269167103199998</v>
      </c>
      <c r="U3290" s="122">
        <v>0.56900304108150002</v>
      </c>
      <c r="V3290" s="122">
        <v>0.57253491520999999</v>
      </c>
      <c r="W3290" s="122">
        <v>0.52565445447500003</v>
      </c>
      <c r="X3290" s="122">
        <v>0.49909025128200002</v>
      </c>
      <c r="Y3290" s="122">
        <v>0.47478329280800002</v>
      </c>
      <c r="Z3290" s="122">
        <v>0.4332311786195</v>
      </c>
      <c r="AA3290" s="122">
        <v>0.41687718424999998</v>
      </c>
      <c r="AB3290" s="122">
        <v>0.38012434304800002</v>
      </c>
      <c r="AC3290" s="122">
        <v>0.3487578678105</v>
      </c>
      <c r="AD3290" s="122">
        <v>0.32261137884399999</v>
      </c>
      <c r="AE3290" s="122">
        <v>0.29622932827699999</v>
      </c>
      <c r="AF3290" s="122">
        <v>0.282628007495</v>
      </c>
      <c r="AG3290" s="122">
        <v>0.26721037310899998</v>
      </c>
      <c r="AH3290" s="122">
        <v>0.26127145174900002</v>
      </c>
      <c r="AI3290" s="122">
        <v>0.27553225799699999</v>
      </c>
      <c r="AJ3290" s="122">
        <v>0.2439492530615</v>
      </c>
      <c r="AK3290" s="122">
        <v>0.2503037261155</v>
      </c>
      <c r="AL3290" s="122">
        <v>0</v>
      </c>
    </row>
    <row r="3291" spans="1:38" hidden="1" x14ac:dyDescent="0.25">
      <c r="A3291" s="122" t="s">
        <v>2049</v>
      </c>
      <c r="B3291" s="122">
        <v>-1</v>
      </c>
      <c r="C3291" s="122" t="s">
        <v>2243</v>
      </c>
      <c r="D3291" s="122" t="s">
        <v>2159</v>
      </c>
      <c r="E3291" s="122">
        <v>60</v>
      </c>
      <c r="F3291" s="122">
        <v>0.14659450663750001</v>
      </c>
      <c r="G3291" s="122">
        <v>0.14203496592750001</v>
      </c>
      <c r="H3291" s="122">
        <v>0.15254607467199999</v>
      </c>
      <c r="I3291" s="122">
        <v>0.16289501550050001</v>
      </c>
      <c r="J3291" s="122">
        <v>0.16959525907049999</v>
      </c>
      <c r="K3291" s="122">
        <v>0.17050450600299999</v>
      </c>
      <c r="L3291" s="122">
        <v>0.17115300080599999</v>
      </c>
      <c r="M3291" s="122">
        <v>0.17144524307100001</v>
      </c>
      <c r="N3291" s="122">
        <v>0.16572450784449999</v>
      </c>
      <c r="O3291" s="122">
        <v>0.15982384832400001</v>
      </c>
      <c r="P3291" s="122">
        <v>0.15976725510949999</v>
      </c>
      <c r="Q3291" s="122">
        <v>0.15825603173899999</v>
      </c>
      <c r="R3291" s="122">
        <v>0.144291184805</v>
      </c>
      <c r="S3291" s="122">
        <v>0.14290804854850001</v>
      </c>
      <c r="T3291" s="122">
        <v>0.13703306456</v>
      </c>
      <c r="U3291" s="122">
        <v>0.12189189566399999</v>
      </c>
      <c r="V3291" s="122">
        <v>0.13255572626699999</v>
      </c>
      <c r="W3291" s="122">
        <v>0.116196640108</v>
      </c>
      <c r="X3291" s="122">
        <v>0.109816136104</v>
      </c>
      <c r="Y3291" s="122">
        <v>0.1117611804275</v>
      </c>
      <c r="Z3291" s="122">
        <v>9.5599792350999996E-2</v>
      </c>
      <c r="AA3291" s="122">
        <v>9.6911355419999998E-2</v>
      </c>
      <c r="AB3291" s="122">
        <v>9.1063212433500004E-2</v>
      </c>
      <c r="AC3291" s="122">
        <v>8.7782215156500004E-2</v>
      </c>
      <c r="AD3291" s="122">
        <v>7.9966071850500003E-2</v>
      </c>
      <c r="AE3291" s="122">
        <v>7.8395563368999999E-2</v>
      </c>
      <c r="AF3291" s="122">
        <v>7.3655911805000002E-2</v>
      </c>
      <c r="AG3291" s="122">
        <v>6.9640012606000001E-2</v>
      </c>
      <c r="AH3291" s="122">
        <v>6.8033242504999994E-2</v>
      </c>
      <c r="AI3291" s="122">
        <v>7.1023309929499998E-2</v>
      </c>
      <c r="AJ3291" s="122">
        <v>7.6962404573000007E-2</v>
      </c>
      <c r="AK3291" s="122">
        <v>8.0605894024999999E-2</v>
      </c>
      <c r="AL3291" s="122">
        <v>0</v>
      </c>
    </row>
    <row r="3292" spans="1:38" hidden="1" x14ac:dyDescent="0.25">
      <c r="A3292" s="122" t="s">
        <v>2049</v>
      </c>
      <c r="B3292" s="122">
        <v>-1</v>
      </c>
      <c r="C3292" s="122" t="s">
        <v>2243</v>
      </c>
      <c r="D3292" s="122" t="s">
        <v>2160</v>
      </c>
      <c r="E3292" s="122">
        <v>60</v>
      </c>
      <c r="F3292" s="122">
        <v>0.76256263302399996</v>
      </c>
      <c r="G3292" s="122">
        <v>0.79044575208199996</v>
      </c>
      <c r="H3292" s="122">
        <v>0.86334779641850001</v>
      </c>
      <c r="I3292" s="122">
        <v>0.95869977955800001</v>
      </c>
      <c r="J3292" s="122">
        <v>1.0253392312430001</v>
      </c>
      <c r="K3292" s="122">
        <v>1.0763130472055</v>
      </c>
      <c r="L3292" s="122">
        <v>1.1208680291399999</v>
      </c>
      <c r="M3292" s="122">
        <v>1.1626649695939999</v>
      </c>
      <c r="N3292" s="122">
        <v>1.1487831365865</v>
      </c>
      <c r="O3292" s="122">
        <v>1.1247404058495001</v>
      </c>
      <c r="P3292" s="122">
        <v>1.1035494670474999</v>
      </c>
      <c r="Q3292" s="122">
        <v>1.0721899458605</v>
      </c>
      <c r="R3292" s="122">
        <v>1.0102223660534999</v>
      </c>
      <c r="S3292" s="122">
        <v>0.97096461940050005</v>
      </c>
      <c r="T3292" s="122">
        <v>0.92139288552499998</v>
      </c>
      <c r="U3292" s="122">
        <v>0.81406502405500003</v>
      </c>
      <c r="V3292" s="122">
        <v>0.80690449371700002</v>
      </c>
      <c r="W3292" s="122">
        <v>0.81811265067049999</v>
      </c>
      <c r="X3292" s="122">
        <v>0.74917025528150005</v>
      </c>
      <c r="Y3292" s="122">
        <v>0.72860196090350005</v>
      </c>
      <c r="Z3292" s="122">
        <v>0.64417880608800004</v>
      </c>
      <c r="AA3292" s="122">
        <v>0.62849221686849999</v>
      </c>
      <c r="AB3292" s="122">
        <v>0.57316532180199997</v>
      </c>
      <c r="AC3292" s="122">
        <v>0.52682013544149997</v>
      </c>
      <c r="AD3292" s="122">
        <v>0.47324811478899997</v>
      </c>
      <c r="AE3292" s="122">
        <v>0.48198854065050001</v>
      </c>
      <c r="AF3292" s="122">
        <v>0.44964455018749999</v>
      </c>
      <c r="AG3292" s="122">
        <v>0.42762584424150002</v>
      </c>
      <c r="AH3292" s="122">
        <v>0.42322141362299998</v>
      </c>
      <c r="AI3292" s="122">
        <v>0.45679460359149998</v>
      </c>
      <c r="AJ3292" s="122">
        <v>0.40789090808349998</v>
      </c>
      <c r="AK3292" s="122">
        <v>0.42165042413999998</v>
      </c>
      <c r="AL3292" s="122">
        <v>0</v>
      </c>
    </row>
    <row r="3293" spans="1:38" hidden="1" x14ac:dyDescent="0.25">
      <c r="A3293" s="122" t="s">
        <v>2049</v>
      </c>
      <c r="B3293" s="122">
        <v>-1</v>
      </c>
      <c r="C3293" s="122" t="s">
        <v>2243</v>
      </c>
      <c r="D3293" s="122" t="s">
        <v>2161</v>
      </c>
      <c r="E3293" s="122">
        <v>60</v>
      </c>
      <c r="F3293" s="122">
        <v>3.2384111786299998</v>
      </c>
      <c r="G3293" s="122">
        <v>3.3629323650740002</v>
      </c>
      <c r="H3293" s="122">
        <v>3.5381830525589999</v>
      </c>
      <c r="I3293" s="122">
        <v>3.5449027564834998</v>
      </c>
      <c r="J3293" s="122">
        <v>3.7826084459340001</v>
      </c>
      <c r="K3293" s="122">
        <v>3.8771121933294999</v>
      </c>
      <c r="L3293" s="122">
        <v>4.048896571237</v>
      </c>
      <c r="M3293" s="122">
        <v>4.2649666053514999</v>
      </c>
      <c r="N3293" s="122">
        <v>4.4883829219514997</v>
      </c>
      <c r="O3293" s="122">
        <v>4.2229400592515001</v>
      </c>
      <c r="P3293" s="122">
        <v>4.2206425337375002</v>
      </c>
      <c r="Q3293" s="122">
        <v>3.913727919212</v>
      </c>
      <c r="R3293" s="122">
        <v>3.8082122077984999</v>
      </c>
      <c r="S3293" s="122">
        <v>3.6546333338129999</v>
      </c>
      <c r="T3293" s="122">
        <v>3.4839850401880001</v>
      </c>
      <c r="U3293" s="122">
        <v>3.1517139966190002</v>
      </c>
      <c r="V3293" s="122">
        <v>3.2159169905245002</v>
      </c>
      <c r="W3293" s="122">
        <v>2.9618712307849999</v>
      </c>
      <c r="X3293" s="122">
        <v>2.7296174918574998</v>
      </c>
      <c r="Y3293" s="122">
        <v>2.542211125238</v>
      </c>
      <c r="Z3293" s="122">
        <v>2.5595826392594998</v>
      </c>
      <c r="AA3293" s="122">
        <v>2.5723511630120002</v>
      </c>
      <c r="AB3293" s="122">
        <v>2.3006582173035</v>
      </c>
      <c r="AC3293" s="122">
        <v>2.1884785991464999</v>
      </c>
      <c r="AD3293" s="122">
        <v>1.9840888296350001</v>
      </c>
      <c r="AE3293" s="122">
        <v>1.748215464267</v>
      </c>
      <c r="AF3293" s="122">
        <v>1.7060976769975</v>
      </c>
      <c r="AG3293" s="122">
        <v>1.6067935027789999</v>
      </c>
      <c r="AH3293" s="122">
        <v>1.5811030360414999</v>
      </c>
      <c r="AI3293" s="122">
        <v>1.7327226441870001</v>
      </c>
      <c r="AJ3293" s="122">
        <v>1.4829339271540001</v>
      </c>
      <c r="AK3293" s="122">
        <v>1.536782842994</v>
      </c>
      <c r="AL3293" s="122">
        <v>0</v>
      </c>
    </row>
    <row r="3294" spans="1:38" hidden="1" x14ac:dyDescent="0.25">
      <c r="A3294" s="122" t="s">
        <v>2049</v>
      </c>
      <c r="B3294" s="122">
        <v>-1</v>
      </c>
      <c r="C3294" s="122" t="s">
        <v>2243</v>
      </c>
      <c r="D3294" s="122" t="s">
        <v>2162</v>
      </c>
      <c r="E3294" s="122">
        <v>60</v>
      </c>
      <c r="F3294" s="122">
        <v>0.25198899886249998</v>
      </c>
      <c r="G3294" s="122">
        <v>0.27494787117250002</v>
      </c>
      <c r="H3294" s="122">
        <v>0.29766565742700002</v>
      </c>
      <c r="I3294" s="122">
        <v>0.3209746617025</v>
      </c>
      <c r="J3294" s="122">
        <v>0.352181103228</v>
      </c>
      <c r="K3294" s="122">
        <v>0.36569713516449998</v>
      </c>
      <c r="L3294" s="122">
        <v>0.3837257618155</v>
      </c>
      <c r="M3294" s="122">
        <v>0.39785671528099997</v>
      </c>
      <c r="N3294" s="122">
        <v>0.40792165086600002</v>
      </c>
      <c r="O3294" s="122">
        <v>0.40518245109750001</v>
      </c>
      <c r="P3294" s="122">
        <v>0.40270899722449999</v>
      </c>
      <c r="Q3294" s="122">
        <v>0.39336773829400001</v>
      </c>
      <c r="R3294" s="122">
        <v>0.38505774244550001</v>
      </c>
      <c r="S3294" s="122">
        <v>0.365115757574</v>
      </c>
      <c r="T3294" s="122">
        <v>0.34373853479599997</v>
      </c>
      <c r="U3294" s="122">
        <v>0.31490182023399999</v>
      </c>
      <c r="V3294" s="122">
        <v>0.32324151805099999</v>
      </c>
      <c r="W3294" s="122">
        <v>0.30202162603799998</v>
      </c>
      <c r="X3294" s="122">
        <v>0.27737702041099999</v>
      </c>
      <c r="Y3294" s="122">
        <v>0.2698873297835</v>
      </c>
      <c r="Z3294" s="122">
        <v>0.25120703752500001</v>
      </c>
      <c r="AA3294" s="122">
        <v>0.244931032455</v>
      </c>
      <c r="AB3294" s="122">
        <v>0.22197578510650001</v>
      </c>
      <c r="AC3294" s="122">
        <v>0.210136080842</v>
      </c>
      <c r="AD3294" s="122">
        <v>0.19566209258799999</v>
      </c>
      <c r="AE3294" s="122">
        <v>0.18277454729199999</v>
      </c>
      <c r="AF3294" s="122">
        <v>0.17781303391200001</v>
      </c>
      <c r="AG3294" s="122">
        <v>0.16875732271050001</v>
      </c>
      <c r="AH3294" s="122">
        <v>0.1691486538285</v>
      </c>
      <c r="AI3294" s="122">
        <v>0.17907248019950001</v>
      </c>
      <c r="AJ3294" s="122">
        <v>0.15380742016150001</v>
      </c>
      <c r="AK3294" s="122">
        <v>0.15866575046500001</v>
      </c>
      <c r="AL3294" s="122">
        <v>0</v>
      </c>
    </row>
    <row r="3295" spans="1:38" hidden="1" x14ac:dyDescent="0.25">
      <c r="A3295" s="122" t="s">
        <v>2049</v>
      </c>
      <c r="B3295" s="122">
        <v>-1</v>
      </c>
      <c r="C3295" s="122" t="s">
        <v>2243</v>
      </c>
      <c r="D3295" s="122" t="s">
        <v>2163</v>
      </c>
      <c r="E3295" s="122">
        <v>60</v>
      </c>
      <c r="F3295" s="122">
        <v>1.04898890921</v>
      </c>
      <c r="G3295" s="122">
        <v>1.080260244068</v>
      </c>
      <c r="H3295" s="122">
        <v>1.1469879992384999</v>
      </c>
      <c r="I3295" s="122">
        <v>1.1938451186675001</v>
      </c>
      <c r="J3295" s="122">
        <v>1.2492220902540001</v>
      </c>
      <c r="K3295" s="122">
        <v>1.2972189397295</v>
      </c>
      <c r="L3295" s="122">
        <v>1.3316822454324999</v>
      </c>
      <c r="M3295" s="122">
        <v>1.3119856814069999</v>
      </c>
      <c r="N3295" s="122">
        <v>1.3126687818975</v>
      </c>
      <c r="O3295" s="122">
        <v>1.2658154383739999</v>
      </c>
      <c r="P3295" s="122">
        <v>1.2431468411810001</v>
      </c>
      <c r="Q3295" s="122">
        <v>1.1843950302524999</v>
      </c>
      <c r="R3295" s="122">
        <v>1.159831647152</v>
      </c>
      <c r="S3295" s="122">
        <v>1.0991307963625001</v>
      </c>
      <c r="T3295" s="122">
        <v>1.0707081682299999</v>
      </c>
      <c r="U3295" s="122">
        <v>0.96880067243650003</v>
      </c>
      <c r="V3295" s="122">
        <v>0.97093317132050005</v>
      </c>
      <c r="W3295" s="122">
        <v>0.88481196675649998</v>
      </c>
      <c r="X3295" s="122">
        <v>0.81448590330899995</v>
      </c>
      <c r="Y3295" s="122">
        <v>0.76892466777349999</v>
      </c>
      <c r="Z3295" s="122">
        <v>0.77619867389399999</v>
      </c>
      <c r="AA3295" s="122">
        <v>0.74399430856549997</v>
      </c>
      <c r="AB3295" s="122">
        <v>0.68291182144450002</v>
      </c>
      <c r="AC3295" s="122">
        <v>0.63843477341300003</v>
      </c>
      <c r="AD3295" s="122">
        <v>0.60678537704699997</v>
      </c>
      <c r="AE3295" s="122">
        <v>0.50313839687350004</v>
      </c>
      <c r="AF3295" s="122">
        <v>0.47877247483949997</v>
      </c>
      <c r="AG3295" s="122">
        <v>0.4499951381915</v>
      </c>
      <c r="AH3295" s="122">
        <v>0.42818494998649997</v>
      </c>
      <c r="AI3295" s="122">
        <v>0.455281414133</v>
      </c>
      <c r="AJ3295" s="122">
        <v>0.36648885544499998</v>
      </c>
      <c r="AK3295" s="122">
        <v>0.37715437579400002</v>
      </c>
      <c r="AL3295" s="122">
        <v>0</v>
      </c>
    </row>
    <row r="3296" spans="1:38" hidden="1" x14ac:dyDescent="0.25">
      <c r="A3296" s="122" t="s">
        <v>2049</v>
      </c>
      <c r="B3296" s="122">
        <v>-1</v>
      </c>
      <c r="C3296" s="122" t="s">
        <v>2243</v>
      </c>
      <c r="D3296" s="122" t="s">
        <v>2164</v>
      </c>
      <c r="E3296" s="122">
        <v>60</v>
      </c>
      <c r="F3296" s="122">
        <v>9.4539838779000004E-2</v>
      </c>
      <c r="G3296" s="122">
        <v>9.8748939196000002E-2</v>
      </c>
      <c r="H3296" s="122">
        <v>0.1040487513375</v>
      </c>
      <c r="I3296" s="122">
        <v>0.1041760453065</v>
      </c>
      <c r="J3296" s="122">
        <v>0.108856178851</v>
      </c>
      <c r="K3296" s="122">
        <v>0.111077400265</v>
      </c>
      <c r="L3296" s="122">
        <v>0.114039293976</v>
      </c>
      <c r="M3296" s="122">
        <v>0.11597533532199999</v>
      </c>
      <c r="N3296" s="122">
        <v>0.11940882584199999</v>
      </c>
      <c r="O3296" s="122">
        <v>0.110939245748</v>
      </c>
      <c r="P3296" s="122">
        <v>0.1113837000115</v>
      </c>
      <c r="Q3296" s="122">
        <v>0.1474427727505</v>
      </c>
      <c r="R3296" s="122">
        <v>0.138863096366</v>
      </c>
      <c r="S3296" s="122">
        <v>0.11717433065750001</v>
      </c>
      <c r="T3296" s="122">
        <v>0.103918976412</v>
      </c>
      <c r="U3296" s="122">
        <v>9.1385025756999999E-2</v>
      </c>
      <c r="V3296" s="122">
        <v>9.2464388352999999E-2</v>
      </c>
      <c r="W3296" s="122">
        <v>8.0039881743999994E-2</v>
      </c>
      <c r="X3296" s="122">
        <v>7.0001399783999996E-2</v>
      </c>
      <c r="Y3296" s="122">
        <v>7.1147628743500002E-2</v>
      </c>
      <c r="Z3296" s="122">
        <v>6.3471789077999996E-2</v>
      </c>
      <c r="AA3296" s="122">
        <v>6.1168175454000002E-2</v>
      </c>
      <c r="AB3296" s="122">
        <v>5.5815268760499998E-2</v>
      </c>
      <c r="AC3296" s="122">
        <v>4.9750844274999997E-2</v>
      </c>
      <c r="AD3296" s="122">
        <v>4.5860360725E-2</v>
      </c>
      <c r="AE3296" s="122">
        <v>4.1710746500999998E-2</v>
      </c>
      <c r="AF3296" s="122">
        <v>3.9691112309500003E-2</v>
      </c>
      <c r="AG3296" s="122">
        <v>3.7351135041000003E-2</v>
      </c>
      <c r="AH3296" s="122">
        <v>3.4388480143999998E-2</v>
      </c>
      <c r="AI3296" s="122">
        <v>3.6866487724000002E-2</v>
      </c>
      <c r="AJ3296" s="122">
        <v>3.1513474765500003E-2</v>
      </c>
      <c r="AK3296" s="122">
        <v>3.25517355435E-2</v>
      </c>
      <c r="AL3296" s="122">
        <v>0</v>
      </c>
    </row>
    <row r="3297" spans="1:38" hidden="1" x14ac:dyDescent="0.25">
      <c r="A3297" s="122" t="s">
        <v>2049</v>
      </c>
      <c r="B3297" s="122">
        <v>-1</v>
      </c>
      <c r="C3297" s="122" t="s">
        <v>2243</v>
      </c>
      <c r="D3297" s="122" t="s">
        <v>2165</v>
      </c>
      <c r="E3297" s="122">
        <v>60</v>
      </c>
      <c r="F3297" s="122">
        <v>0.87207631037099997</v>
      </c>
      <c r="G3297" s="122">
        <v>0.93642343841249998</v>
      </c>
      <c r="H3297" s="122">
        <v>1.040484363002</v>
      </c>
      <c r="I3297" s="122">
        <v>0.97306866223999999</v>
      </c>
      <c r="J3297" s="122">
        <v>0.95011860547299998</v>
      </c>
      <c r="K3297" s="122">
        <v>1.0595778469704999</v>
      </c>
      <c r="L3297" s="122">
        <v>1.0493594738150001</v>
      </c>
      <c r="M3297" s="122">
        <v>1.0790762054384999</v>
      </c>
      <c r="N3297" s="122">
        <v>1.0582574855835001</v>
      </c>
      <c r="O3297" s="122">
        <v>1.0057466752390001</v>
      </c>
      <c r="P3297" s="122">
        <v>0.98678688631449996</v>
      </c>
      <c r="Q3297" s="122">
        <v>0.93335500304149999</v>
      </c>
      <c r="R3297" s="122">
        <v>0.88243178853750004</v>
      </c>
      <c r="S3297" s="122">
        <v>0.84684132905200005</v>
      </c>
      <c r="T3297" s="122">
        <v>0.80213858823200002</v>
      </c>
      <c r="U3297" s="122">
        <v>0.72573968053350002</v>
      </c>
      <c r="V3297" s="122">
        <v>0.74201669407250004</v>
      </c>
      <c r="W3297" s="122">
        <v>0.67297696015550001</v>
      </c>
      <c r="X3297" s="122">
        <v>0.61328159512949998</v>
      </c>
      <c r="Y3297" s="122">
        <v>0.59769315904800002</v>
      </c>
      <c r="Z3297" s="122">
        <v>0.60322184972850001</v>
      </c>
      <c r="AA3297" s="122">
        <v>0.59486274113850002</v>
      </c>
      <c r="AB3297" s="122">
        <v>0.554527066944</v>
      </c>
      <c r="AC3297" s="122">
        <v>0.53442440160149995</v>
      </c>
      <c r="AD3297" s="122">
        <v>0.49437494913699997</v>
      </c>
      <c r="AE3297" s="122">
        <v>0.45025520998649998</v>
      </c>
      <c r="AF3297" s="122">
        <v>0.46237174573250001</v>
      </c>
      <c r="AG3297" s="122">
        <v>0.42538820122799997</v>
      </c>
      <c r="AH3297" s="122">
        <v>0.40104127301600001</v>
      </c>
      <c r="AI3297" s="122">
        <v>0.4333627919825</v>
      </c>
      <c r="AJ3297" s="122">
        <v>0.34242993689149998</v>
      </c>
      <c r="AK3297" s="122">
        <v>0.356334368304</v>
      </c>
      <c r="AL3297" s="122">
        <v>0</v>
      </c>
    </row>
    <row r="3298" spans="1:38" hidden="1" x14ac:dyDescent="0.25">
      <c r="A3298" s="122" t="s">
        <v>2049</v>
      </c>
      <c r="B3298" s="122">
        <v>-1</v>
      </c>
      <c r="C3298" s="122" t="s">
        <v>2243</v>
      </c>
      <c r="D3298" s="122" t="s">
        <v>2166</v>
      </c>
      <c r="E3298" s="122">
        <v>60</v>
      </c>
      <c r="F3298" s="122">
        <v>0.73999320601249996</v>
      </c>
      <c r="G3298" s="122">
        <v>0.77778802957299997</v>
      </c>
      <c r="H3298" s="122">
        <v>0.83988373960950002</v>
      </c>
      <c r="I3298" s="122">
        <v>0.90012099282699998</v>
      </c>
      <c r="J3298" s="122">
        <v>0.94364447233149995</v>
      </c>
      <c r="K3298" s="122">
        <v>0.96547039448750005</v>
      </c>
      <c r="L3298" s="122">
        <v>0.98423116176049996</v>
      </c>
      <c r="M3298" s="122">
        <v>1.0155494210430001</v>
      </c>
      <c r="N3298" s="122">
        <v>1.0214954871474999</v>
      </c>
      <c r="O3298" s="122">
        <v>0.99110345075049999</v>
      </c>
      <c r="P3298" s="122">
        <v>0.99027505537100002</v>
      </c>
      <c r="Q3298" s="122">
        <v>0.96052863097450003</v>
      </c>
      <c r="R3298" s="122">
        <v>0.9218840599775</v>
      </c>
      <c r="S3298" s="122">
        <v>0.83452526420600004</v>
      </c>
      <c r="T3298" s="122">
        <v>0.79105891901949998</v>
      </c>
      <c r="U3298" s="122">
        <v>0.698301141455</v>
      </c>
      <c r="V3298" s="122">
        <v>0.69325980151550004</v>
      </c>
      <c r="W3298" s="122">
        <v>0.62047113774700002</v>
      </c>
      <c r="X3298" s="122">
        <v>0.56145104230249998</v>
      </c>
      <c r="Y3298" s="122">
        <v>0.53813553998849994</v>
      </c>
      <c r="Z3298" s="122">
        <v>0.55187246696799996</v>
      </c>
      <c r="AA3298" s="122">
        <v>0.50400765233800005</v>
      </c>
      <c r="AB3298" s="122">
        <v>0.48878437745850001</v>
      </c>
      <c r="AC3298" s="122">
        <v>0.44932296953400003</v>
      </c>
      <c r="AD3298" s="122">
        <v>0.40340422194199999</v>
      </c>
      <c r="AE3298" s="122">
        <v>0.39065998498900001</v>
      </c>
      <c r="AF3298" s="122">
        <v>0.36739821680450002</v>
      </c>
      <c r="AG3298" s="122">
        <v>0.34522706287749999</v>
      </c>
      <c r="AH3298" s="122">
        <v>0.33285648191349998</v>
      </c>
      <c r="AI3298" s="122">
        <v>0.35862599356649999</v>
      </c>
      <c r="AJ3298" s="122">
        <v>0.30607095538450002</v>
      </c>
      <c r="AK3298" s="122">
        <v>0.31633293052700001</v>
      </c>
      <c r="AL3298" s="122">
        <v>0</v>
      </c>
    </row>
    <row r="3299" spans="1:38" hidden="1" x14ac:dyDescent="0.25">
      <c r="A3299" s="122" t="s">
        <v>2049</v>
      </c>
      <c r="B3299" s="122">
        <v>-1</v>
      </c>
      <c r="C3299" s="122" t="s">
        <v>2243</v>
      </c>
      <c r="D3299" s="122" t="s">
        <v>2167</v>
      </c>
      <c r="E3299" s="122">
        <v>60</v>
      </c>
      <c r="F3299" s="122">
        <v>0.26039780173650001</v>
      </c>
      <c r="G3299" s="122">
        <v>0.27838786095000001</v>
      </c>
      <c r="H3299" s="122">
        <v>0.29208019410050001</v>
      </c>
      <c r="I3299" s="122">
        <v>0.2922178366905</v>
      </c>
      <c r="J3299" s="122">
        <v>0.3054109302195</v>
      </c>
      <c r="K3299" s="122">
        <v>0.31337008000700001</v>
      </c>
      <c r="L3299" s="122">
        <v>0.31742070989400001</v>
      </c>
      <c r="M3299" s="122">
        <v>0.32911131106050001</v>
      </c>
      <c r="N3299" s="122">
        <v>0.3361463328405</v>
      </c>
      <c r="O3299" s="122">
        <v>0.32508650995499999</v>
      </c>
      <c r="P3299" s="122">
        <v>0.31763624025050002</v>
      </c>
      <c r="Q3299" s="122">
        <v>0.30163667747150003</v>
      </c>
      <c r="R3299" s="122">
        <v>0.28665103492900001</v>
      </c>
      <c r="S3299" s="122">
        <v>0.27316960152500003</v>
      </c>
      <c r="T3299" s="122">
        <v>0.255015931285</v>
      </c>
      <c r="U3299" s="122">
        <v>0.22631911117699999</v>
      </c>
      <c r="V3299" s="122">
        <v>0.2279958024025</v>
      </c>
      <c r="W3299" s="122">
        <v>0.205193364919</v>
      </c>
      <c r="X3299" s="122">
        <v>0.1935533535775</v>
      </c>
      <c r="Y3299" s="122">
        <v>0.177554402975</v>
      </c>
      <c r="Z3299" s="122">
        <v>0.16415686305900001</v>
      </c>
      <c r="AA3299" s="122">
        <v>0.15658497979300001</v>
      </c>
      <c r="AB3299" s="122">
        <v>0.14393453696649999</v>
      </c>
      <c r="AC3299" s="122">
        <v>0.13098095417399999</v>
      </c>
      <c r="AD3299" s="122">
        <v>0.117190670213</v>
      </c>
      <c r="AE3299" s="122">
        <v>0.111645284559</v>
      </c>
      <c r="AF3299" s="122">
        <v>0.101006345035</v>
      </c>
      <c r="AG3299" s="122">
        <v>9.4830344021999996E-2</v>
      </c>
      <c r="AH3299" s="122">
        <v>8.7822242770500006E-2</v>
      </c>
      <c r="AI3299" s="122">
        <v>9.3124842553000006E-2</v>
      </c>
      <c r="AJ3299" s="122">
        <v>7.6556745275999996E-2</v>
      </c>
      <c r="AK3299" s="122">
        <v>7.8753945420500002E-2</v>
      </c>
      <c r="AL3299" s="122">
        <v>0</v>
      </c>
    </row>
    <row r="3300" spans="1:38" hidden="1" x14ac:dyDescent="0.25">
      <c r="A3300" s="122" t="s">
        <v>2049</v>
      </c>
      <c r="B3300" s="122">
        <v>-1</v>
      </c>
      <c r="C3300" s="122" t="s">
        <v>2243</v>
      </c>
      <c r="D3300" s="122" t="s">
        <v>2168</v>
      </c>
      <c r="E3300" s="122">
        <v>60</v>
      </c>
      <c r="F3300" s="122">
        <v>0.1192027574695</v>
      </c>
      <c r="G3300" s="122">
        <v>0.123214754835</v>
      </c>
      <c r="H3300" s="122">
        <v>0.129396752798</v>
      </c>
      <c r="I3300" s="122">
        <v>0.14651008768099999</v>
      </c>
      <c r="J3300" s="122">
        <v>0.14952832871300001</v>
      </c>
      <c r="K3300" s="122">
        <v>0.15663243803349999</v>
      </c>
      <c r="L3300" s="122">
        <v>0.16468665635900001</v>
      </c>
      <c r="M3300" s="122">
        <v>0.16854672018799999</v>
      </c>
      <c r="N3300" s="122">
        <v>0.16508896038500001</v>
      </c>
      <c r="O3300" s="122">
        <v>0.15765012397299999</v>
      </c>
      <c r="P3300" s="122">
        <v>0.16100449643750001</v>
      </c>
      <c r="Q3300" s="122">
        <v>0.15650257258399999</v>
      </c>
      <c r="R3300" s="122">
        <v>0.1545271093875</v>
      </c>
      <c r="S3300" s="122">
        <v>0.1495006243675</v>
      </c>
      <c r="T3300" s="122">
        <v>0.1452128161415</v>
      </c>
      <c r="U3300" s="122">
        <v>0.12499785940749999</v>
      </c>
      <c r="V3300" s="122">
        <v>0.131589327659</v>
      </c>
      <c r="W3300" s="122">
        <v>0.10464371409999999</v>
      </c>
      <c r="X3300" s="122">
        <v>0.101999160857</v>
      </c>
      <c r="Y3300" s="122">
        <v>0.1000271771635</v>
      </c>
      <c r="Z3300" s="122">
        <v>9.5878792936999996E-2</v>
      </c>
      <c r="AA3300" s="122">
        <v>9.0085715546000006E-2</v>
      </c>
      <c r="AB3300" s="122">
        <v>8.5192994416999998E-2</v>
      </c>
      <c r="AC3300" s="122">
        <v>7.7473602293000002E-2</v>
      </c>
      <c r="AD3300" s="122">
        <v>6.9133128688499995E-2</v>
      </c>
      <c r="AE3300" s="122">
        <v>7.0862229202500002E-2</v>
      </c>
      <c r="AF3300" s="122">
        <v>6.5713421534000005E-2</v>
      </c>
      <c r="AG3300" s="122">
        <v>6.4643076331500002E-2</v>
      </c>
      <c r="AH3300" s="122">
        <v>6.4555342993500006E-2</v>
      </c>
      <c r="AI3300" s="122">
        <v>6.9650053402999998E-2</v>
      </c>
      <c r="AJ3300" s="122">
        <v>6.2115748223500002E-2</v>
      </c>
      <c r="AK3300" s="122">
        <v>6.4623010081000007E-2</v>
      </c>
      <c r="AL3300" s="122">
        <v>0</v>
      </c>
    </row>
    <row r="3301" spans="1:38" hidden="1" x14ac:dyDescent="0.25">
      <c r="A3301" s="122" t="s">
        <v>2053</v>
      </c>
      <c r="B3301" s="122">
        <v>1</v>
      </c>
      <c r="C3301" s="122" t="s">
        <v>2244</v>
      </c>
      <c r="D3301" s="122" t="s">
        <v>2120</v>
      </c>
      <c r="E3301" s="122">
        <v>61</v>
      </c>
      <c r="F3301" s="122">
        <v>2.1217810649999999E-4</v>
      </c>
      <c r="G3301" s="122">
        <v>1.8481826099999999E-4</v>
      </c>
      <c r="H3301" s="122">
        <v>1.6538332000000001E-4</v>
      </c>
      <c r="I3301" s="122">
        <v>2.0244749200000001E-4</v>
      </c>
      <c r="J3301" s="122">
        <v>3.1771181249999999E-4</v>
      </c>
      <c r="K3301" s="122">
        <v>4.2059188799999997E-4</v>
      </c>
      <c r="L3301" s="122">
        <v>5.4926981949999999E-4</v>
      </c>
      <c r="M3301" s="122">
        <v>5.8416075300000004E-4</v>
      </c>
      <c r="N3301" s="122">
        <v>5.6767780599999997E-4</v>
      </c>
      <c r="O3301" s="122">
        <v>5.7733239200000001E-4</v>
      </c>
      <c r="P3301" s="122">
        <v>6.4107792999999996E-4</v>
      </c>
      <c r="Q3301" s="122">
        <v>6.2278074000000005E-4</v>
      </c>
      <c r="R3301" s="122">
        <v>7.6989355549999996E-4</v>
      </c>
      <c r="S3301" s="122">
        <v>7.8313311449999996E-4</v>
      </c>
      <c r="T3301" s="122">
        <v>6.854606335E-4</v>
      </c>
      <c r="U3301" s="122">
        <v>6.9369421000000004E-4</v>
      </c>
      <c r="V3301" s="122">
        <v>4.8796922450000001E-4</v>
      </c>
      <c r="W3301" s="122">
        <v>4.4838924849999998E-4</v>
      </c>
      <c r="X3301" s="122">
        <v>4.9602644349999996E-4</v>
      </c>
      <c r="Y3301" s="122">
        <v>6.25593821E-4</v>
      </c>
      <c r="Z3301" s="122">
        <v>7.2506268400000004E-4</v>
      </c>
      <c r="AA3301" s="122">
        <v>8.4185160249999999E-4</v>
      </c>
      <c r="AB3301" s="122">
        <v>1.091277791E-3</v>
      </c>
      <c r="AC3301" s="122">
        <v>8.4812969100000004E-4</v>
      </c>
      <c r="AD3301" s="122">
        <v>5.652175195E-4</v>
      </c>
      <c r="AE3301" s="122">
        <v>4.5487220850000003E-4</v>
      </c>
      <c r="AF3301" s="122">
        <v>3.6363803500000003E-4</v>
      </c>
      <c r="AG3301" s="122">
        <v>2.6029020800000003E-4</v>
      </c>
      <c r="AH3301" s="122">
        <v>2.6853335100000001E-4</v>
      </c>
      <c r="AI3301" s="122">
        <v>2.410131275E-4</v>
      </c>
      <c r="AJ3301" s="122">
        <v>2.4910760550000001E-4</v>
      </c>
      <c r="AK3301" s="122">
        <v>2.4537791599999999E-4</v>
      </c>
      <c r="AL3301" s="122">
        <v>0</v>
      </c>
    </row>
    <row r="3302" spans="1:38" hidden="1" x14ac:dyDescent="0.25">
      <c r="A3302" s="122" t="s">
        <v>2053</v>
      </c>
      <c r="B3302" s="122">
        <v>1</v>
      </c>
      <c r="C3302" s="122" t="s">
        <v>2244</v>
      </c>
      <c r="D3302" s="122" t="s">
        <v>2121</v>
      </c>
      <c r="E3302" s="122">
        <v>61</v>
      </c>
      <c r="F3302" s="122">
        <v>0.1285321563515</v>
      </c>
      <c r="G3302" s="122">
        <v>0.12876956892399999</v>
      </c>
      <c r="H3302" s="122">
        <v>0.13051353246649999</v>
      </c>
      <c r="I3302" s="122">
        <v>0.12548892468</v>
      </c>
      <c r="J3302" s="122">
        <v>0.1244372659525</v>
      </c>
      <c r="K3302" s="122">
        <v>0.1217100008035</v>
      </c>
      <c r="L3302" s="122">
        <v>0.11581569752</v>
      </c>
      <c r="M3302" s="122">
        <v>0.117253304977</v>
      </c>
      <c r="N3302" s="122">
        <v>0.117369023004</v>
      </c>
      <c r="O3302" s="122">
        <v>0.12113187062899999</v>
      </c>
      <c r="P3302" s="122">
        <v>0.12670662814100001</v>
      </c>
      <c r="Q3302" s="122">
        <v>0.1235978327135</v>
      </c>
      <c r="R3302" s="122">
        <v>0.1248064283895</v>
      </c>
      <c r="S3302" s="122">
        <v>0.12254997339699999</v>
      </c>
      <c r="T3302" s="122">
        <v>0.1229395056155</v>
      </c>
      <c r="U3302" s="122">
        <v>0.121682228883</v>
      </c>
      <c r="V3302" s="122">
        <v>0.1223671242715</v>
      </c>
      <c r="W3302" s="122">
        <v>0.118521436295</v>
      </c>
      <c r="X3302" s="122">
        <v>0.1202832196565</v>
      </c>
      <c r="Y3302" s="122">
        <v>0.120038545766</v>
      </c>
      <c r="Z3302" s="122">
        <v>0.119788307538</v>
      </c>
      <c r="AA3302" s="122">
        <v>0.11891784423</v>
      </c>
      <c r="AB3302" s="122">
        <v>0.117233896059</v>
      </c>
      <c r="AC3302" s="122">
        <v>0.11888745546100001</v>
      </c>
      <c r="AD3302" s="122">
        <v>0.11931607462300001</v>
      </c>
      <c r="AE3302" s="122">
        <v>0.12072786779399999</v>
      </c>
      <c r="AF3302" s="122">
        <v>0.1170956231135</v>
      </c>
      <c r="AG3302" s="122">
        <v>0.1218107060505</v>
      </c>
      <c r="AH3302" s="122">
        <v>0.12444877871850001</v>
      </c>
      <c r="AI3302" s="122">
        <v>0.124950146502</v>
      </c>
      <c r="AJ3302" s="122">
        <v>0.131229363372</v>
      </c>
      <c r="AK3302" s="122">
        <v>0.130356681113</v>
      </c>
      <c r="AL3302" s="122">
        <v>0</v>
      </c>
    </row>
    <row r="3303" spans="1:38" hidden="1" x14ac:dyDescent="0.25">
      <c r="A3303" s="122" t="s">
        <v>2053</v>
      </c>
      <c r="B3303" s="122">
        <v>1</v>
      </c>
      <c r="C3303" s="122" t="s">
        <v>2244</v>
      </c>
      <c r="D3303" s="122" t="s">
        <v>2122</v>
      </c>
      <c r="E3303" s="122">
        <v>61</v>
      </c>
      <c r="F3303" s="122">
        <v>0.1786635862065</v>
      </c>
      <c r="G3303" s="122">
        <v>0.18570128605</v>
      </c>
      <c r="H3303" s="122">
        <v>0.19079241686599999</v>
      </c>
      <c r="I3303" s="122">
        <v>0.19295342797449999</v>
      </c>
      <c r="J3303" s="122">
        <v>0.1914171442165</v>
      </c>
      <c r="K3303" s="122">
        <v>0.19402709802599999</v>
      </c>
      <c r="L3303" s="122">
        <v>0.1993550764875</v>
      </c>
      <c r="M3303" s="122">
        <v>0.20263482267300001</v>
      </c>
      <c r="N3303" s="122">
        <v>0.193745685251</v>
      </c>
      <c r="O3303" s="122">
        <v>0.19460874377000001</v>
      </c>
      <c r="P3303" s="122">
        <v>0.1891360923215</v>
      </c>
      <c r="Q3303" s="122">
        <v>0.18341122884550001</v>
      </c>
      <c r="R3303" s="122">
        <v>0.18370880773350001</v>
      </c>
      <c r="S3303" s="122">
        <v>0.17882264024</v>
      </c>
      <c r="T3303" s="122">
        <v>0.17878313947249999</v>
      </c>
      <c r="U3303" s="122">
        <v>0.17335431110050001</v>
      </c>
      <c r="V3303" s="122">
        <v>0.16706449537000001</v>
      </c>
      <c r="W3303" s="122">
        <v>0.1630797229915</v>
      </c>
      <c r="X3303" s="122">
        <v>0.1580764692495</v>
      </c>
      <c r="Y3303" s="122">
        <v>0.1598224847135</v>
      </c>
      <c r="Z3303" s="122">
        <v>0.15288739257850001</v>
      </c>
      <c r="AA3303" s="122">
        <v>0.147844220641</v>
      </c>
      <c r="AB3303" s="122">
        <v>0.14277616485899999</v>
      </c>
      <c r="AC3303" s="122">
        <v>0.1426798463425</v>
      </c>
      <c r="AD3303" s="122">
        <v>0.141820935418</v>
      </c>
      <c r="AE3303" s="122">
        <v>0.141173382796</v>
      </c>
      <c r="AF3303" s="122">
        <v>0.14244208736200001</v>
      </c>
      <c r="AG3303" s="122">
        <v>0.15047847084300001</v>
      </c>
      <c r="AH3303" s="122">
        <v>0.155146554864</v>
      </c>
      <c r="AI3303" s="122">
        <v>0.15684061373899999</v>
      </c>
      <c r="AJ3303" s="122">
        <v>0.15448697418349999</v>
      </c>
      <c r="AK3303" s="122">
        <v>0.15339953547400001</v>
      </c>
      <c r="AL3303" s="122">
        <v>0</v>
      </c>
    </row>
    <row r="3304" spans="1:38" hidden="1" x14ac:dyDescent="0.25">
      <c r="A3304" s="122" t="s">
        <v>2053</v>
      </c>
      <c r="B3304" s="122">
        <v>1</v>
      </c>
      <c r="C3304" s="122" t="s">
        <v>2244</v>
      </c>
      <c r="D3304" s="122" t="s">
        <v>2175</v>
      </c>
      <c r="E3304" s="122">
        <v>61</v>
      </c>
      <c r="F3304" s="122">
        <v>0</v>
      </c>
      <c r="G3304" s="122">
        <v>0</v>
      </c>
      <c r="H3304" s="122">
        <v>0</v>
      </c>
      <c r="I3304" s="122">
        <v>0</v>
      </c>
      <c r="J3304" s="122">
        <v>0</v>
      </c>
      <c r="K3304" s="122">
        <v>0</v>
      </c>
      <c r="L3304" s="122">
        <v>0</v>
      </c>
      <c r="M3304" s="122">
        <v>0</v>
      </c>
      <c r="N3304" s="122">
        <v>0</v>
      </c>
      <c r="O3304" s="122">
        <v>0</v>
      </c>
      <c r="P3304" s="122">
        <v>0</v>
      </c>
      <c r="Q3304" s="122">
        <v>0</v>
      </c>
      <c r="R3304" s="122">
        <v>0</v>
      </c>
      <c r="S3304" s="122">
        <v>0</v>
      </c>
      <c r="T3304" s="122">
        <v>0</v>
      </c>
      <c r="U3304" s="122">
        <v>0</v>
      </c>
      <c r="V3304" s="122">
        <v>0</v>
      </c>
      <c r="W3304" s="122">
        <v>0</v>
      </c>
      <c r="X3304" s="122">
        <v>0</v>
      </c>
      <c r="Y3304" s="122">
        <v>0</v>
      </c>
      <c r="Z3304" s="122">
        <v>0</v>
      </c>
      <c r="AA3304" s="122">
        <v>0</v>
      </c>
      <c r="AB3304" s="122">
        <v>0</v>
      </c>
      <c r="AC3304" s="122">
        <v>0</v>
      </c>
      <c r="AD3304" s="122">
        <v>0</v>
      </c>
      <c r="AE3304" s="122">
        <v>0</v>
      </c>
      <c r="AF3304" s="122">
        <v>0</v>
      </c>
      <c r="AG3304" s="122">
        <v>0</v>
      </c>
      <c r="AH3304" s="122">
        <v>0</v>
      </c>
      <c r="AI3304" s="122">
        <v>0</v>
      </c>
      <c r="AJ3304" s="122">
        <v>0</v>
      </c>
      <c r="AK3304" s="122">
        <v>0</v>
      </c>
      <c r="AL3304" s="122">
        <v>0</v>
      </c>
    </row>
    <row r="3305" spans="1:38" hidden="1" x14ac:dyDescent="0.25">
      <c r="A3305" s="122" t="s">
        <v>2053</v>
      </c>
      <c r="B3305" s="122">
        <v>1</v>
      </c>
      <c r="C3305" s="122" t="s">
        <v>2244</v>
      </c>
      <c r="D3305" s="122" t="s">
        <v>2123</v>
      </c>
      <c r="E3305" s="122">
        <v>61</v>
      </c>
      <c r="F3305" s="122">
        <v>0.16355489706199999</v>
      </c>
      <c r="G3305" s="122">
        <v>0.15011545468349999</v>
      </c>
      <c r="H3305" s="122">
        <v>0.14692044296349999</v>
      </c>
      <c r="I3305" s="122">
        <v>0.142384866813</v>
      </c>
      <c r="J3305" s="122">
        <v>0.15060058106749999</v>
      </c>
      <c r="K3305" s="122">
        <v>0.15584489969150001</v>
      </c>
      <c r="L3305" s="122">
        <v>0.15920862450949999</v>
      </c>
      <c r="M3305" s="122">
        <v>0.16490188673549999</v>
      </c>
      <c r="N3305" s="122">
        <v>0.17406549472749999</v>
      </c>
      <c r="O3305" s="122">
        <v>0.17168298350149999</v>
      </c>
      <c r="P3305" s="122">
        <v>0.19632077592550001</v>
      </c>
      <c r="Q3305" s="122">
        <v>0.21400232855199999</v>
      </c>
      <c r="R3305" s="122">
        <v>0.22776519842199999</v>
      </c>
      <c r="S3305" s="122">
        <v>0.23840572444800001</v>
      </c>
      <c r="T3305" s="122">
        <v>0.22647744266149999</v>
      </c>
      <c r="U3305" s="122">
        <v>0.25091682478900001</v>
      </c>
      <c r="V3305" s="122">
        <v>0.26596510071750001</v>
      </c>
      <c r="W3305" s="122">
        <v>0.27559894339199997</v>
      </c>
      <c r="X3305" s="122">
        <v>0.27928799919649999</v>
      </c>
      <c r="Y3305" s="122">
        <v>0.2899348725025</v>
      </c>
      <c r="Z3305" s="122">
        <v>0.261836707773</v>
      </c>
      <c r="AA3305" s="122">
        <v>0.25683782894250001</v>
      </c>
      <c r="AB3305" s="122">
        <v>0.26859950332100002</v>
      </c>
      <c r="AC3305" s="122">
        <v>0.27469818626449999</v>
      </c>
      <c r="AD3305" s="122">
        <v>0.28756356608599998</v>
      </c>
      <c r="AE3305" s="122">
        <v>0.28323585325900003</v>
      </c>
      <c r="AF3305" s="122">
        <v>0.29345502106999999</v>
      </c>
      <c r="AG3305" s="122">
        <v>0.33172776174250002</v>
      </c>
      <c r="AH3305" s="122">
        <v>0.33006224954199997</v>
      </c>
      <c r="AI3305" s="122">
        <v>0.34300057339599999</v>
      </c>
      <c r="AJ3305" s="122">
        <v>0.32283049700900002</v>
      </c>
      <c r="AK3305" s="122">
        <v>0.32265248922150003</v>
      </c>
      <c r="AL3305" s="122">
        <v>0</v>
      </c>
    </row>
    <row r="3306" spans="1:38" x14ac:dyDescent="0.25">
      <c r="A3306" s="122" t="s">
        <v>2053</v>
      </c>
      <c r="B3306" s="122">
        <v>1</v>
      </c>
      <c r="C3306" s="122" t="s">
        <v>2244</v>
      </c>
      <c r="D3306" s="122" t="s">
        <v>2124</v>
      </c>
      <c r="E3306" s="122">
        <v>61</v>
      </c>
      <c r="F3306" s="122">
        <v>1.0159510310340001</v>
      </c>
      <c r="G3306" s="122">
        <v>0.97651344777549998</v>
      </c>
      <c r="H3306" s="122">
        <v>0.99398369088600003</v>
      </c>
      <c r="I3306" s="122">
        <v>1.0035816729125</v>
      </c>
      <c r="J3306" s="122">
        <v>1.0509206061725</v>
      </c>
      <c r="K3306" s="122">
        <v>1.0946401252305</v>
      </c>
      <c r="L3306" s="122">
        <v>1.0982754236915</v>
      </c>
      <c r="M3306" s="122">
        <v>1.138815899108</v>
      </c>
      <c r="N3306" s="122">
        <v>1.160654555362</v>
      </c>
      <c r="O3306" s="122">
        <v>1.20284494916</v>
      </c>
      <c r="P3306" s="122">
        <v>1.237848024035</v>
      </c>
      <c r="Q3306" s="122">
        <v>1.2816711477314999</v>
      </c>
      <c r="R3306" s="122">
        <v>1.346315717497</v>
      </c>
      <c r="S3306" s="122">
        <v>1.3905602888194999</v>
      </c>
      <c r="T3306" s="122">
        <v>1.3175276193845</v>
      </c>
      <c r="U3306" s="122">
        <v>1.3713568028475001</v>
      </c>
      <c r="V3306" s="122">
        <v>1.4238004554345001</v>
      </c>
      <c r="W3306" s="122">
        <v>1.4257414801054999</v>
      </c>
      <c r="X3306" s="122">
        <v>1.4023646744139999</v>
      </c>
      <c r="Y3306" s="122">
        <v>1.3803340883855</v>
      </c>
      <c r="Z3306" s="122">
        <v>1.3464624789224999</v>
      </c>
      <c r="AA3306" s="122">
        <v>1.3550607845155</v>
      </c>
      <c r="AB3306" s="122">
        <v>1.4216061887339999</v>
      </c>
      <c r="AC3306" s="122">
        <v>1.3873666181585</v>
      </c>
      <c r="AD3306" s="122">
        <v>1.4059557519275001</v>
      </c>
      <c r="AE3306" s="122">
        <v>1.3870741028110001</v>
      </c>
      <c r="AF3306" s="122">
        <v>1.4079277813335001</v>
      </c>
      <c r="AG3306" s="122">
        <v>1.3987829108025001</v>
      </c>
      <c r="AH3306" s="122">
        <v>1.4248288795185</v>
      </c>
      <c r="AI3306" s="122">
        <v>1.4344145807824999</v>
      </c>
      <c r="AJ3306" s="122">
        <v>1.4478468618010001</v>
      </c>
      <c r="AK3306" s="122">
        <v>1.4476239968010001</v>
      </c>
      <c r="AL3306" s="122">
        <v>0</v>
      </c>
    </row>
    <row r="3307" spans="1:38" hidden="1" x14ac:dyDescent="0.25">
      <c r="A3307" s="122" t="s">
        <v>2053</v>
      </c>
      <c r="B3307" s="122">
        <v>1</v>
      </c>
      <c r="C3307" s="122" t="s">
        <v>2244</v>
      </c>
      <c r="D3307" s="122" t="s">
        <v>474</v>
      </c>
      <c r="E3307" s="122">
        <v>61</v>
      </c>
      <c r="F3307" s="122">
        <v>0.50680066838600002</v>
      </c>
      <c r="G3307" s="122">
        <v>0.50572182579949998</v>
      </c>
      <c r="H3307" s="122">
        <v>0.51453490594249995</v>
      </c>
      <c r="I3307" s="122">
        <v>0.50127387969000003</v>
      </c>
      <c r="J3307" s="122">
        <v>0.53758203528350001</v>
      </c>
      <c r="K3307" s="122">
        <v>0.56478626011650002</v>
      </c>
      <c r="L3307" s="122">
        <v>0.57405133332250002</v>
      </c>
      <c r="M3307" s="122">
        <v>0.59785688582649998</v>
      </c>
      <c r="N3307" s="122">
        <v>0.59561767997549997</v>
      </c>
      <c r="O3307" s="122">
        <v>0.65924460625449999</v>
      </c>
      <c r="P3307" s="122">
        <v>0.67358654916899996</v>
      </c>
      <c r="Q3307" s="122">
        <v>0.65458794760250005</v>
      </c>
      <c r="R3307" s="122">
        <v>0.67012903128449997</v>
      </c>
      <c r="S3307" s="122">
        <v>0.63585926501900003</v>
      </c>
      <c r="T3307" s="122">
        <v>0.5877011456065</v>
      </c>
      <c r="U3307" s="122">
        <v>0.61492608798049997</v>
      </c>
      <c r="V3307" s="122">
        <v>0.65610747117049995</v>
      </c>
      <c r="W3307" s="122">
        <v>0.65577823615099995</v>
      </c>
      <c r="X3307" s="122">
        <v>0.65027970355700004</v>
      </c>
      <c r="Y3307" s="122">
        <v>0.59715889339600003</v>
      </c>
      <c r="Z3307" s="122">
        <v>0.60835132739599995</v>
      </c>
      <c r="AA3307" s="122">
        <v>0.65036497467400001</v>
      </c>
      <c r="AB3307" s="122">
        <v>0.68858654864299995</v>
      </c>
      <c r="AC3307" s="122">
        <v>0.6744387500815</v>
      </c>
      <c r="AD3307" s="122">
        <v>0.67578099652000001</v>
      </c>
      <c r="AE3307" s="122">
        <v>0.68140893889599996</v>
      </c>
      <c r="AF3307" s="122">
        <v>0.70115168327900002</v>
      </c>
      <c r="AG3307" s="122">
        <v>0.74338842674299999</v>
      </c>
      <c r="AH3307" s="122">
        <v>0.75923291276750005</v>
      </c>
      <c r="AI3307" s="122">
        <v>0.79287200229999999</v>
      </c>
      <c r="AJ3307" s="122">
        <v>0.83350389413049997</v>
      </c>
      <c r="AK3307" s="122">
        <v>0.83279426706049997</v>
      </c>
      <c r="AL3307" s="122">
        <v>0</v>
      </c>
    </row>
    <row r="3308" spans="1:38" hidden="1" x14ac:dyDescent="0.25">
      <c r="A3308" s="122" t="s">
        <v>2053</v>
      </c>
      <c r="B3308" s="122">
        <v>1</v>
      </c>
      <c r="C3308" s="122" t="s">
        <v>2244</v>
      </c>
      <c r="D3308" s="122" t="s">
        <v>2125</v>
      </c>
      <c r="E3308" s="122">
        <v>61</v>
      </c>
      <c r="F3308" s="122">
        <v>1.7927426569499999E-2</v>
      </c>
      <c r="G3308" s="122">
        <v>1.75449814315E-2</v>
      </c>
      <c r="H3308" s="122">
        <v>1.7350280764000001E-2</v>
      </c>
      <c r="I3308" s="122">
        <v>1.8038707966499999E-2</v>
      </c>
      <c r="J3308" s="122">
        <v>1.8068003849000001E-2</v>
      </c>
      <c r="K3308" s="122">
        <v>1.7470777403500001E-2</v>
      </c>
      <c r="L3308" s="122">
        <v>1.7446075587499998E-2</v>
      </c>
      <c r="M3308" s="122">
        <v>1.6652398228999998E-2</v>
      </c>
      <c r="N3308" s="122">
        <v>1.6904110519499999E-2</v>
      </c>
      <c r="O3308" s="122">
        <v>1.5955164308000001E-2</v>
      </c>
      <c r="P3308" s="122">
        <v>1.5850751499000001E-2</v>
      </c>
      <c r="Q3308" s="122">
        <v>1.51409074735E-2</v>
      </c>
      <c r="R3308" s="122">
        <v>1.4810200962E-2</v>
      </c>
      <c r="S3308" s="122">
        <v>1.4348334449500001E-2</v>
      </c>
      <c r="T3308" s="122">
        <v>1.3311931321499999E-2</v>
      </c>
      <c r="U3308" s="122">
        <v>1.3399364493999999E-2</v>
      </c>
      <c r="V3308" s="122">
        <v>1.3633507788E-2</v>
      </c>
      <c r="W3308" s="122">
        <v>1.2720453812499999E-2</v>
      </c>
      <c r="X3308" s="122">
        <v>1.25690965715E-2</v>
      </c>
      <c r="Y3308" s="122">
        <v>1.25584205165E-2</v>
      </c>
      <c r="Z3308" s="122">
        <v>1.1661643370999999E-2</v>
      </c>
      <c r="AA3308" s="122">
        <v>1.1987407791499999E-2</v>
      </c>
      <c r="AB3308" s="122">
        <v>1.1991403859000001E-2</v>
      </c>
      <c r="AC3308" s="122">
        <v>1.17744443575E-2</v>
      </c>
      <c r="AD3308" s="122">
        <v>1.2404947727500001E-2</v>
      </c>
      <c r="AE3308" s="122">
        <v>1.22815139605E-2</v>
      </c>
      <c r="AF3308" s="122">
        <v>1.2587148053500001E-2</v>
      </c>
      <c r="AG3308" s="122">
        <v>1.2267152762500001E-2</v>
      </c>
      <c r="AH3308" s="122">
        <v>1.28629779675E-2</v>
      </c>
      <c r="AI3308" s="122">
        <v>1.1621840370999999E-2</v>
      </c>
      <c r="AJ3308" s="122">
        <v>1.17709146635E-2</v>
      </c>
      <c r="AK3308" s="122">
        <v>1.1749859168000001E-2</v>
      </c>
      <c r="AL3308" s="122">
        <v>0</v>
      </c>
    </row>
    <row r="3309" spans="1:38" hidden="1" x14ac:dyDescent="0.25">
      <c r="A3309" s="122" t="s">
        <v>2053</v>
      </c>
      <c r="B3309" s="122">
        <v>1</v>
      </c>
      <c r="C3309" s="122" t="s">
        <v>2244</v>
      </c>
      <c r="D3309" s="122" t="s">
        <v>2127</v>
      </c>
      <c r="E3309" s="122">
        <v>61</v>
      </c>
      <c r="F3309" s="122">
        <v>2.8508970061500001E-2</v>
      </c>
      <c r="G3309" s="122">
        <v>2.9353861664499999E-2</v>
      </c>
      <c r="H3309" s="122">
        <v>3.0251087534499999E-2</v>
      </c>
      <c r="I3309" s="122">
        <v>3.0861976452499999E-2</v>
      </c>
      <c r="J3309" s="122">
        <v>3.0705313911499998E-2</v>
      </c>
      <c r="K3309" s="122">
        <v>3.11542730955E-2</v>
      </c>
      <c r="L3309" s="122">
        <v>3.0685624226000002E-2</v>
      </c>
      <c r="M3309" s="122">
        <v>2.9815704221000001E-2</v>
      </c>
      <c r="N3309" s="122">
        <v>2.9723284993999999E-2</v>
      </c>
      <c r="O3309" s="122">
        <v>2.9433933666999999E-2</v>
      </c>
      <c r="P3309" s="122">
        <v>2.8468839600999999E-2</v>
      </c>
      <c r="Q3309" s="122">
        <v>2.9054201705000001E-2</v>
      </c>
      <c r="R3309" s="122">
        <v>2.8812066567499999E-2</v>
      </c>
      <c r="S3309" s="122">
        <v>2.8624929053000001E-2</v>
      </c>
      <c r="T3309" s="122">
        <v>2.7017753210500001E-2</v>
      </c>
      <c r="U3309" s="122">
        <v>2.7001881459499999E-2</v>
      </c>
      <c r="V3309" s="122">
        <v>2.6184855613500001E-2</v>
      </c>
      <c r="W3309" s="122">
        <v>2.57244686755E-2</v>
      </c>
      <c r="X3309" s="122">
        <v>2.4796300663499998E-2</v>
      </c>
      <c r="Y3309" s="122">
        <v>2.3975829605500001E-2</v>
      </c>
      <c r="Z3309" s="122">
        <v>2.3987889172499999E-2</v>
      </c>
      <c r="AA3309" s="122">
        <v>2.2535943651999998E-2</v>
      </c>
      <c r="AB3309" s="122">
        <v>2.2466420425000001E-2</v>
      </c>
      <c r="AC3309" s="122">
        <v>2.2648938539000001E-2</v>
      </c>
      <c r="AD3309" s="122">
        <v>2.4915976015000001E-2</v>
      </c>
      <c r="AE3309" s="122">
        <v>2.5476301767000002E-2</v>
      </c>
      <c r="AF3309" s="122">
        <v>2.6730120832499999E-2</v>
      </c>
      <c r="AG3309" s="122">
        <v>2.74615881955E-2</v>
      </c>
      <c r="AH3309" s="122">
        <v>2.79966007765E-2</v>
      </c>
      <c r="AI3309" s="122">
        <v>2.7263378928000001E-2</v>
      </c>
      <c r="AJ3309" s="122">
        <v>2.5514338409500001E-2</v>
      </c>
      <c r="AK3309" s="122">
        <v>2.5353638805500001E-2</v>
      </c>
      <c r="AL3309" s="122">
        <v>0</v>
      </c>
    </row>
    <row r="3310" spans="1:38" hidden="1" x14ac:dyDescent="0.25">
      <c r="A3310" s="122" t="s">
        <v>2053</v>
      </c>
      <c r="B3310" s="122">
        <v>1</v>
      </c>
      <c r="C3310" s="122" t="s">
        <v>2244</v>
      </c>
      <c r="D3310" s="122" t="s">
        <v>2128</v>
      </c>
      <c r="E3310" s="122">
        <v>61</v>
      </c>
      <c r="F3310" s="122">
        <v>9.2579634096999999E-2</v>
      </c>
      <c r="G3310" s="122">
        <v>8.5790830442000005E-2</v>
      </c>
      <c r="H3310" s="122">
        <v>8.2785187721999998E-2</v>
      </c>
      <c r="I3310" s="122">
        <v>8.5991160769500002E-2</v>
      </c>
      <c r="J3310" s="122">
        <v>8.8852889276999997E-2</v>
      </c>
      <c r="K3310" s="122">
        <v>9.0127873760000005E-2</v>
      </c>
      <c r="L3310" s="122">
        <v>8.7456931870000004E-2</v>
      </c>
      <c r="M3310" s="122">
        <v>8.9536515501000002E-2</v>
      </c>
      <c r="N3310" s="122">
        <v>8.7706896114499999E-2</v>
      </c>
      <c r="O3310" s="122">
        <v>8.1820647452999995E-2</v>
      </c>
      <c r="P3310" s="122">
        <v>8.1295330135499999E-2</v>
      </c>
      <c r="Q3310" s="122">
        <v>7.9682370668000005E-2</v>
      </c>
      <c r="R3310" s="122">
        <v>7.7979465669000006E-2</v>
      </c>
      <c r="S3310" s="122">
        <v>7.4142258222499993E-2</v>
      </c>
      <c r="T3310" s="122">
        <v>7.0008457900000001E-2</v>
      </c>
      <c r="U3310" s="122">
        <v>6.9632923484999998E-2</v>
      </c>
      <c r="V3310" s="122">
        <v>6.8562275096000005E-2</v>
      </c>
      <c r="W3310" s="122">
        <v>6.3035900276999998E-2</v>
      </c>
      <c r="X3310" s="122">
        <v>5.9641337223499999E-2</v>
      </c>
      <c r="Y3310" s="122">
        <v>5.9158628567E-2</v>
      </c>
      <c r="Z3310" s="122">
        <v>5.5871890144500003E-2</v>
      </c>
      <c r="AA3310" s="122">
        <v>5.8618948408500002E-2</v>
      </c>
      <c r="AB3310" s="122">
        <v>5.6168912665000001E-2</v>
      </c>
      <c r="AC3310" s="122">
        <v>5.6313493670500002E-2</v>
      </c>
      <c r="AD3310" s="122">
        <v>5.8651650919000001E-2</v>
      </c>
      <c r="AE3310" s="122">
        <v>5.9012307041499998E-2</v>
      </c>
      <c r="AF3310" s="122">
        <v>5.8573346970000002E-2</v>
      </c>
      <c r="AG3310" s="122">
        <v>5.6115074310999997E-2</v>
      </c>
      <c r="AH3310" s="122">
        <v>5.7460732571500001E-2</v>
      </c>
      <c r="AI3310" s="122">
        <v>6.0485308985E-2</v>
      </c>
      <c r="AJ3310" s="122">
        <v>6.0251652628499998E-2</v>
      </c>
      <c r="AK3310" s="122">
        <v>5.9972570051500002E-2</v>
      </c>
      <c r="AL3310" s="122">
        <v>0</v>
      </c>
    </row>
    <row r="3311" spans="1:38" hidden="1" x14ac:dyDescent="0.25">
      <c r="A3311" s="122" t="s">
        <v>2053</v>
      </c>
      <c r="B3311" s="122">
        <v>1</v>
      </c>
      <c r="C3311" s="122" t="s">
        <v>2244</v>
      </c>
      <c r="D3311" s="122" t="s">
        <v>2129</v>
      </c>
      <c r="E3311" s="122">
        <v>61</v>
      </c>
      <c r="F3311" s="122">
        <v>0.162880197999</v>
      </c>
      <c r="G3311" s="122">
        <v>0.16737549536849999</v>
      </c>
      <c r="H3311" s="122">
        <v>0.17055066089400001</v>
      </c>
      <c r="I3311" s="122">
        <v>0.17219103681100001</v>
      </c>
      <c r="J3311" s="122">
        <v>0.17399060339549999</v>
      </c>
      <c r="K3311" s="122">
        <v>0.17863662476200001</v>
      </c>
      <c r="L3311" s="122">
        <v>0.18151977849299999</v>
      </c>
      <c r="M3311" s="122">
        <v>0.18089685311600001</v>
      </c>
      <c r="N3311" s="122">
        <v>0.1813565035395</v>
      </c>
      <c r="O3311" s="122">
        <v>0.18009511591499999</v>
      </c>
      <c r="P3311" s="122">
        <v>0.17907328651500001</v>
      </c>
      <c r="Q3311" s="122">
        <v>0.17914132852449999</v>
      </c>
      <c r="R3311" s="122">
        <v>0.182125234858</v>
      </c>
      <c r="S3311" s="122">
        <v>0.17657024523299999</v>
      </c>
      <c r="T3311" s="122">
        <v>0.17729307195300001</v>
      </c>
      <c r="U3311" s="122">
        <v>0.1778233490635</v>
      </c>
      <c r="V3311" s="122">
        <v>0.17786817251500001</v>
      </c>
      <c r="W3311" s="122">
        <v>0.1806771949075</v>
      </c>
      <c r="X3311" s="122">
        <v>0.17773851882700001</v>
      </c>
      <c r="Y3311" s="122">
        <v>0.17379773570650001</v>
      </c>
      <c r="Z3311" s="122">
        <v>0.1692484787985</v>
      </c>
      <c r="AA3311" s="122">
        <v>0.17334112642300001</v>
      </c>
      <c r="AB3311" s="122">
        <v>0.17591559675900001</v>
      </c>
      <c r="AC3311" s="122">
        <v>0.17378716263050001</v>
      </c>
      <c r="AD3311" s="122">
        <v>0.172750914289</v>
      </c>
      <c r="AE3311" s="122">
        <v>0.17554818695249999</v>
      </c>
      <c r="AF3311" s="122">
        <v>0.17778860038200001</v>
      </c>
      <c r="AG3311" s="122">
        <v>0.179251910401</v>
      </c>
      <c r="AH3311" s="122">
        <v>0.1779860304435</v>
      </c>
      <c r="AI3311" s="122">
        <v>0.179536257309</v>
      </c>
      <c r="AJ3311" s="122">
        <v>0.17595917977200001</v>
      </c>
      <c r="AK3311" s="122">
        <v>0.17493258437350001</v>
      </c>
      <c r="AL3311" s="122">
        <v>0</v>
      </c>
    </row>
    <row r="3312" spans="1:38" hidden="1" x14ac:dyDescent="0.25">
      <c r="A3312" s="122" t="s">
        <v>2053</v>
      </c>
      <c r="B3312" s="122">
        <v>1</v>
      </c>
      <c r="C3312" s="122" t="s">
        <v>2244</v>
      </c>
      <c r="D3312" s="122" t="s">
        <v>2176</v>
      </c>
      <c r="E3312" s="122">
        <v>61</v>
      </c>
      <c r="F3312" s="122">
        <v>0</v>
      </c>
      <c r="G3312" s="122">
        <v>0</v>
      </c>
      <c r="H3312" s="122">
        <v>0</v>
      </c>
      <c r="I3312" s="122">
        <v>0</v>
      </c>
      <c r="J3312" s="122">
        <v>0</v>
      </c>
      <c r="K3312" s="122">
        <v>0</v>
      </c>
      <c r="L3312" s="122">
        <v>0</v>
      </c>
      <c r="M3312" s="122">
        <v>0</v>
      </c>
      <c r="N3312" s="122">
        <v>0</v>
      </c>
      <c r="O3312" s="122">
        <v>0</v>
      </c>
      <c r="P3312" s="122">
        <v>0</v>
      </c>
      <c r="Q3312" s="122">
        <v>0</v>
      </c>
      <c r="R3312" s="122">
        <v>0</v>
      </c>
      <c r="S3312" s="122">
        <v>0</v>
      </c>
      <c r="T3312" s="122">
        <v>0</v>
      </c>
      <c r="U3312" s="122">
        <v>0</v>
      </c>
      <c r="V3312" s="122">
        <v>0</v>
      </c>
      <c r="W3312" s="122">
        <v>0</v>
      </c>
      <c r="X3312" s="122">
        <v>0</v>
      </c>
      <c r="Y3312" s="122">
        <v>0</v>
      </c>
      <c r="Z3312" s="122">
        <v>0</v>
      </c>
      <c r="AA3312" s="122">
        <v>0</v>
      </c>
      <c r="AB3312" s="122">
        <v>0</v>
      </c>
      <c r="AC3312" s="122">
        <v>0</v>
      </c>
      <c r="AD3312" s="122">
        <v>0</v>
      </c>
      <c r="AE3312" s="122">
        <v>0</v>
      </c>
      <c r="AF3312" s="122">
        <v>0</v>
      </c>
      <c r="AG3312" s="122">
        <v>0</v>
      </c>
      <c r="AH3312" s="122">
        <v>0</v>
      </c>
      <c r="AI3312" s="122">
        <v>0</v>
      </c>
      <c r="AJ3312" s="122">
        <v>0</v>
      </c>
      <c r="AK3312" s="122">
        <v>0</v>
      </c>
      <c r="AL3312" s="122">
        <v>0</v>
      </c>
    </row>
    <row r="3313" spans="1:38" hidden="1" x14ac:dyDescent="0.25">
      <c r="A3313" s="122" t="s">
        <v>2053</v>
      </c>
      <c r="B3313" s="122">
        <v>1</v>
      </c>
      <c r="C3313" s="122" t="s">
        <v>2244</v>
      </c>
      <c r="D3313" s="122" t="s">
        <v>2130</v>
      </c>
      <c r="E3313" s="122">
        <v>61</v>
      </c>
      <c r="F3313" s="122">
        <v>1.8490884435999999E-2</v>
      </c>
      <c r="G3313" s="122">
        <v>1.9974952753E-2</v>
      </c>
      <c r="H3313" s="122">
        <v>1.40330461415E-2</v>
      </c>
      <c r="I3313" s="122">
        <v>1.08267569755E-2</v>
      </c>
      <c r="J3313" s="122">
        <v>1.0141906292500001E-2</v>
      </c>
      <c r="K3313" s="122">
        <v>9.5503456529999996E-3</v>
      </c>
      <c r="L3313" s="122">
        <v>9.1343561260000001E-3</v>
      </c>
      <c r="M3313" s="122">
        <v>9.3592596914999996E-3</v>
      </c>
      <c r="N3313" s="122">
        <v>8.4066615945000006E-3</v>
      </c>
      <c r="O3313" s="122">
        <v>7.6787515915000002E-3</v>
      </c>
      <c r="P3313" s="122">
        <v>7.7405176590000001E-3</v>
      </c>
      <c r="Q3313" s="122">
        <v>6.3583239809999999E-3</v>
      </c>
      <c r="R3313" s="122">
        <v>6.3575193614999999E-3</v>
      </c>
      <c r="S3313" s="122">
        <v>6.1375055229999998E-3</v>
      </c>
      <c r="T3313" s="122">
        <v>5.0548602395000001E-3</v>
      </c>
      <c r="U3313" s="122">
        <v>4.8111905929999997E-3</v>
      </c>
      <c r="V3313" s="122">
        <v>4.3889047190000001E-3</v>
      </c>
      <c r="W3313" s="122">
        <v>3.3608997855000002E-3</v>
      </c>
      <c r="X3313" s="122">
        <v>2.7698952749999999E-3</v>
      </c>
      <c r="Y3313" s="122">
        <v>3.3645177245E-3</v>
      </c>
      <c r="Z3313" s="122">
        <v>3.0717714294999999E-3</v>
      </c>
      <c r="AA3313" s="122">
        <v>3.2040970329999998E-3</v>
      </c>
      <c r="AB3313" s="122">
        <v>3.3476016615000001E-3</v>
      </c>
      <c r="AC3313" s="122">
        <v>4.0272943845000003E-3</v>
      </c>
      <c r="AD3313" s="122">
        <v>3.0369138065000001E-3</v>
      </c>
      <c r="AE3313" s="122">
        <v>3.2183995864999999E-3</v>
      </c>
      <c r="AF3313" s="122">
        <v>3.3680581775000001E-3</v>
      </c>
      <c r="AG3313" s="122">
        <v>3.4967541289999998E-3</v>
      </c>
      <c r="AH3313" s="122">
        <v>3.5044431570000001E-3</v>
      </c>
      <c r="AI3313" s="122">
        <v>3.0137689714999998E-3</v>
      </c>
      <c r="AJ3313" s="122">
        <v>2.8422286150000002E-3</v>
      </c>
      <c r="AK3313" s="122">
        <v>2.8208069955000001E-3</v>
      </c>
      <c r="AL3313" s="122">
        <v>0</v>
      </c>
    </row>
    <row r="3314" spans="1:38" hidden="1" x14ac:dyDescent="0.25">
      <c r="A3314" s="122" t="s">
        <v>2053</v>
      </c>
      <c r="B3314" s="122">
        <v>1</v>
      </c>
      <c r="C3314" s="122" t="s">
        <v>2244</v>
      </c>
      <c r="D3314" s="122" t="s">
        <v>2131</v>
      </c>
      <c r="E3314" s="122">
        <v>61</v>
      </c>
      <c r="F3314" s="122">
        <v>0.89746796196900003</v>
      </c>
      <c r="G3314" s="122">
        <v>0.90882456323049998</v>
      </c>
      <c r="H3314" s="122">
        <v>0.88314619249750004</v>
      </c>
      <c r="I3314" s="122">
        <v>0.83328262763700001</v>
      </c>
      <c r="J3314" s="122">
        <v>0.87192856136999997</v>
      </c>
      <c r="K3314" s="122">
        <v>0.88823100150000001</v>
      </c>
      <c r="L3314" s="122">
        <v>0.83686814102499996</v>
      </c>
      <c r="M3314" s="122">
        <v>0.88178443935600004</v>
      </c>
      <c r="N3314" s="122">
        <v>0.92394839542899998</v>
      </c>
      <c r="O3314" s="122">
        <v>1.0094885707979999</v>
      </c>
      <c r="P3314" s="122">
        <v>1.0419957847250001</v>
      </c>
      <c r="Q3314" s="122">
        <v>1.009830447563</v>
      </c>
      <c r="R3314" s="122">
        <v>1.0336946276600001</v>
      </c>
      <c r="S3314" s="122">
        <v>1.0926927869080001</v>
      </c>
      <c r="T3314" s="122">
        <v>1.051106105563</v>
      </c>
      <c r="U3314" s="122">
        <v>1.0843166564669999</v>
      </c>
      <c r="V3314" s="122">
        <v>1.171463968114</v>
      </c>
      <c r="W3314" s="122">
        <v>1.2319012421655</v>
      </c>
      <c r="X3314" s="122">
        <v>1.275934589037</v>
      </c>
      <c r="Y3314" s="122">
        <v>1.3010494272794999</v>
      </c>
      <c r="Z3314" s="122">
        <v>1.33428965132</v>
      </c>
      <c r="AA3314" s="122">
        <v>1.3570919585295</v>
      </c>
      <c r="AB3314" s="122">
        <v>1.346520804124</v>
      </c>
      <c r="AC3314" s="122">
        <v>1.3341424327164999</v>
      </c>
      <c r="AD3314" s="122">
        <v>1.3435444407504999</v>
      </c>
      <c r="AE3314" s="122">
        <v>1.370677922429</v>
      </c>
      <c r="AF3314" s="122">
        <v>1.4233451653739999</v>
      </c>
      <c r="AG3314" s="122">
        <v>1.4850837945355</v>
      </c>
      <c r="AH3314" s="122">
        <v>1.5200218895290001</v>
      </c>
      <c r="AI3314" s="122">
        <v>1.5577468479595</v>
      </c>
      <c r="AJ3314" s="122">
        <v>1.534026728408</v>
      </c>
      <c r="AK3314" s="122">
        <v>1.508752279738</v>
      </c>
      <c r="AL3314" s="122">
        <v>0</v>
      </c>
    </row>
    <row r="3315" spans="1:38" hidden="1" x14ac:dyDescent="0.25">
      <c r="A3315" s="122" t="s">
        <v>2053</v>
      </c>
      <c r="B3315" s="122">
        <v>1</v>
      </c>
      <c r="C3315" s="122" t="s">
        <v>2244</v>
      </c>
      <c r="D3315" s="122" t="s">
        <v>2132</v>
      </c>
      <c r="E3315" s="122">
        <v>61</v>
      </c>
      <c r="F3315" s="122">
        <v>0.21185037721050001</v>
      </c>
      <c r="G3315" s="122">
        <v>0.2469118184945</v>
      </c>
      <c r="H3315" s="122">
        <v>0.24795607367850001</v>
      </c>
      <c r="I3315" s="122">
        <v>0.24832478137549999</v>
      </c>
      <c r="J3315" s="122">
        <v>0.26354342106049999</v>
      </c>
      <c r="K3315" s="122">
        <v>0.28914141851250003</v>
      </c>
      <c r="L3315" s="122">
        <v>0.2917853688275</v>
      </c>
      <c r="M3315" s="122">
        <v>0.30782242958349998</v>
      </c>
      <c r="N3315" s="122">
        <v>0.33261866158550002</v>
      </c>
      <c r="O3315" s="122">
        <v>0.35060540586099997</v>
      </c>
      <c r="P3315" s="122">
        <v>0.38910169655850002</v>
      </c>
      <c r="Q3315" s="122">
        <v>0.39899866263549999</v>
      </c>
      <c r="R3315" s="122">
        <v>0.42516272422899998</v>
      </c>
      <c r="S3315" s="122">
        <v>0.439529275547</v>
      </c>
      <c r="T3315" s="122">
        <v>0.41567604805899999</v>
      </c>
      <c r="U3315" s="122">
        <v>0.45907735265249999</v>
      </c>
      <c r="V3315" s="122">
        <v>0.48229756881050001</v>
      </c>
      <c r="W3315" s="122">
        <v>0.4851651892485</v>
      </c>
      <c r="X3315" s="122">
        <v>0.497186835888</v>
      </c>
      <c r="Y3315" s="122">
        <v>0.48443350233299998</v>
      </c>
      <c r="Z3315" s="122">
        <v>0.4970856805385</v>
      </c>
      <c r="AA3315" s="122">
        <v>0.53319839664449997</v>
      </c>
      <c r="AB3315" s="122">
        <v>0.52041710574849998</v>
      </c>
      <c r="AC3315" s="122">
        <v>0.53492899252699999</v>
      </c>
      <c r="AD3315" s="122">
        <v>0.51127832603050005</v>
      </c>
      <c r="AE3315" s="122">
        <v>0.55452581961549996</v>
      </c>
      <c r="AF3315" s="122">
        <v>0.56901453413150005</v>
      </c>
      <c r="AG3315" s="122">
        <v>0.58666446165800001</v>
      </c>
      <c r="AH3315" s="122">
        <v>0.58260709231749996</v>
      </c>
      <c r="AI3315" s="122">
        <v>0.6164272465185</v>
      </c>
      <c r="AJ3315" s="122">
        <v>0.63088312252599998</v>
      </c>
      <c r="AK3315" s="122">
        <v>0.63025666014100001</v>
      </c>
      <c r="AL3315" s="122">
        <v>0</v>
      </c>
    </row>
    <row r="3316" spans="1:38" hidden="1" x14ac:dyDescent="0.25">
      <c r="A3316" s="122" t="s">
        <v>2053</v>
      </c>
      <c r="B3316" s="122">
        <v>1</v>
      </c>
      <c r="C3316" s="122" t="s">
        <v>2244</v>
      </c>
      <c r="D3316" s="122" t="s">
        <v>2133</v>
      </c>
      <c r="E3316" s="122">
        <v>61</v>
      </c>
      <c r="F3316" s="122">
        <v>0.36203945512149999</v>
      </c>
      <c r="G3316" s="122">
        <v>0.37910840963300002</v>
      </c>
      <c r="H3316" s="122">
        <v>0.38018908228300002</v>
      </c>
      <c r="I3316" s="122">
        <v>0.35794618644300003</v>
      </c>
      <c r="J3316" s="122">
        <v>0.37054713938</v>
      </c>
      <c r="K3316" s="122">
        <v>0.35516512255749999</v>
      </c>
      <c r="L3316" s="122">
        <v>0.334272559207</v>
      </c>
      <c r="M3316" s="122">
        <v>0.31376616972999999</v>
      </c>
      <c r="N3316" s="122">
        <v>0.31075365004799999</v>
      </c>
      <c r="O3316" s="122">
        <v>0.30300606356699999</v>
      </c>
      <c r="P3316" s="122">
        <v>0.29682835354249998</v>
      </c>
      <c r="Q3316" s="122">
        <v>0.285522003277</v>
      </c>
      <c r="R3316" s="122">
        <v>0.2843038109705</v>
      </c>
      <c r="S3316" s="122">
        <v>0.2820133550735</v>
      </c>
      <c r="T3316" s="122">
        <v>0.26361124364999999</v>
      </c>
      <c r="U3316" s="122">
        <v>0.27032498041050002</v>
      </c>
      <c r="V3316" s="122">
        <v>0.27916904631450001</v>
      </c>
      <c r="W3316" s="122">
        <v>0.275835217498</v>
      </c>
      <c r="X3316" s="122">
        <v>0.2590215701345</v>
      </c>
      <c r="Y3316" s="122">
        <v>0.28203560161149999</v>
      </c>
      <c r="Z3316" s="122">
        <v>0.29520809043649998</v>
      </c>
      <c r="AA3316" s="122">
        <v>0.29146665624250001</v>
      </c>
      <c r="AB3316" s="122">
        <v>0.29179390039649999</v>
      </c>
      <c r="AC3316" s="122">
        <v>0.29893580237400003</v>
      </c>
      <c r="AD3316" s="122">
        <v>0.30671895924850001</v>
      </c>
      <c r="AE3316" s="122">
        <v>0.31156155689949999</v>
      </c>
      <c r="AF3316" s="122">
        <v>0.32343169633449997</v>
      </c>
      <c r="AG3316" s="122">
        <v>0.34727132033899999</v>
      </c>
      <c r="AH3316" s="122">
        <v>0.32518560114</v>
      </c>
      <c r="AI3316" s="122">
        <v>0.32735963024100001</v>
      </c>
      <c r="AJ3316" s="122">
        <v>0.32841739345549997</v>
      </c>
      <c r="AK3316" s="122">
        <v>0.32274654413449999</v>
      </c>
      <c r="AL3316" s="122">
        <v>0</v>
      </c>
    </row>
    <row r="3317" spans="1:38" hidden="1" x14ac:dyDescent="0.25">
      <c r="A3317" s="122" t="s">
        <v>2053</v>
      </c>
      <c r="B3317" s="122">
        <v>1</v>
      </c>
      <c r="C3317" s="122" t="s">
        <v>2244</v>
      </c>
      <c r="D3317" s="122" t="s">
        <v>2134</v>
      </c>
      <c r="E3317" s="122">
        <v>61</v>
      </c>
      <c r="F3317" s="122">
        <v>0.32256679527049997</v>
      </c>
      <c r="G3317" s="122">
        <v>0.31607601074800001</v>
      </c>
      <c r="H3317" s="122">
        <v>0.31203779491849998</v>
      </c>
      <c r="I3317" s="122">
        <v>0.30057498176300002</v>
      </c>
      <c r="J3317" s="122">
        <v>0.29975819290650002</v>
      </c>
      <c r="K3317" s="122">
        <v>0.30721925908199998</v>
      </c>
      <c r="L3317" s="122">
        <v>0.29064970602750001</v>
      </c>
      <c r="M3317" s="122">
        <v>0.29276462139300002</v>
      </c>
      <c r="N3317" s="122">
        <v>0.28304706781549999</v>
      </c>
      <c r="O3317" s="122">
        <v>0.27617245260250001</v>
      </c>
      <c r="P3317" s="122">
        <v>0.25719323326850002</v>
      </c>
      <c r="Q3317" s="122">
        <v>0.25024245384900001</v>
      </c>
      <c r="R3317" s="122">
        <v>0.25756778222799998</v>
      </c>
      <c r="S3317" s="122">
        <v>0.25081503500300001</v>
      </c>
      <c r="T3317" s="122">
        <v>0.2439185805305</v>
      </c>
      <c r="U3317" s="122">
        <v>0.25503267613149999</v>
      </c>
      <c r="V3317" s="122">
        <v>0.26288977251099999</v>
      </c>
      <c r="W3317" s="122">
        <v>0.26943372369200003</v>
      </c>
      <c r="X3317" s="122">
        <v>0.26687155749149999</v>
      </c>
      <c r="Y3317" s="122">
        <v>0.26526252386650001</v>
      </c>
      <c r="Z3317" s="122">
        <v>0.27414456109050001</v>
      </c>
      <c r="AA3317" s="122">
        <v>0.27687772474200001</v>
      </c>
      <c r="AB3317" s="122">
        <v>0.27773263061550002</v>
      </c>
      <c r="AC3317" s="122">
        <v>0.26057262446250001</v>
      </c>
      <c r="AD3317" s="122">
        <v>0.27945262763750001</v>
      </c>
      <c r="AE3317" s="122">
        <v>0.2983016089585</v>
      </c>
      <c r="AF3317" s="122">
        <v>0.31182547347349998</v>
      </c>
      <c r="AG3317" s="122">
        <v>0.32297056339500002</v>
      </c>
      <c r="AH3317" s="122">
        <v>0.31151823676649998</v>
      </c>
      <c r="AI3317" s="122">
        <v>0.31963057968850001</v>
      </c>
      <c r="AJ3317" s="122">
        <v>0.31975120758249997</v>
      </c>
      <c r="AK3317" s="122">
        <v>0.314716956923</v>
      </c>
      <c r="AL3317" s="122">
        <v>0</v>
      </c>
    </row>
    <row r="3318" spans="1:38" hidden="1" x14ac:dyDescent="0.25">
      <c r="A3318" s="122" t="s">
        <v>2053</v>
      </c>
      <c r="B3318" s="122">
        <v>1</v>
      </c>
      <c r="C3318" s="122" t="s">
        <v>2244</v>
      </c>
      <c r="D3318" s="122" t="s">
        <v>2135</v>
      </c>
      <c r="E3318" s="122">
        <v>61</v>
      </c>
      <c r="F3318" s="122">
        <v>0.80536225413700002</v>
      </c>
      <c r="G3318" s="122">
        <v>0.86378629904699999</v>
      </c>
      <c r="H3318" s="122">
        <v>0.89654744318199997</v>
      </c>
      <c r="I3318" s="122">
        <v>0.88016241336400003</v>
      </c>
      <c r="J3318" s="122">
        <v>0.94352061013900002</v>
      </c>
      <c r="K3318" s="122">
        <v>1.0278668720244999</v>
      </c>
      <c r="L3318" s="122">
        <v>1.0586513936940001</v>
      </c>
      <c r="M3318" s="122">
        <v>1.0601473031119999</v>
      </c>
      <c r="N3318" s="122">
        <v>1.0925714041350001</v>
      </c>
      <c r="O3318" s="122">
        <v>1.1460809811149999</v>
      </c>
      <c r="P3318" s="122">
        <v>1.215191937598</v>
      </c>
      <c r="Q3318" s="122">
        <v>1.218831998427</v>
      </c>
      <c r="R3318" s="122">
        <v>1.2858405720570001</v>
      </c>
      <c r="S3318" s="122">
        <v>1.260155795532</v>
      </c>
      <c r="T3318" s="122">
        <v>1.2499605769105</v>
      </c>
      <c r="U3318" s="122">
        <v>1.2490596621875001</v>
      </c>
      <c r="V3318" s="122">
        <v>1.3393752926344999</v>
      </c>
      <c r="W3318" s="122">
        <v>1.3450759458165</v>
      </c>
      <c r="X3318" s="122">
        <v>1.3192108257940001</v>
      </c>
      <c r="Y3318" s="122">
        <v>1.2761337309455001</v>
      </c>
      <c r="Z3318" s="122">
        <v>1.2963914875645</v>
      </c>
      <c r="AA3318" s="122">
        <v>1.3159476669654999</v>
      </c>
      <c r="AB3318" s="122">
        <v>1.279043733443</v>
      </c>
      <c r="AC3318" s="122">
        <v>1.2838271790660001</v>
      </c>
      <c r="AD3318" s="122">
        <v>1.28554003084</v>
      </c>
      <c r="AE3318" s="122">
        <v>1.3361438647470001</v>
      </c>
      <c r="AF3318" s="122">
        <v>1.4354403724095</v>
      </c>
      <c r="AG3318" s="122">
        <v>1.5462079415115</v>
      </c>
      <c r="AH3318" s="122">
        <v>1.594837206067</v>
      </c>
      <c r="AI3318" s="122">
        <v>1.6076393540530001</v>
      </c>
      <c r="AJ3318" s="122">
        <v>1.64800294295</v>
      </c>
      <c r="AK3318" s="122">
        <v>1.6456448582050001</v>
      </c>
      <c r="AL3318" s="122">
        <v>0</v>
      </c>
    </row>
    <row r="3319" spans="1:38" hidden="1" x14ac:dyDescent="0.25">
      <c r="A3319" s="122" t="s">
        <v>2053</v>
      </c>
      <c r="B3319" s="122">
        <v>1</v>
      </c>
      <c r="C3319" s="122" t="s">
        <v>2244</v>
      </c>
      <c r="D3319" s="122" t="s">
        <v>2136</v>
      </c>
      <c r="E3319" s="122">
        <v>61</v>
      </c>
      <c r="F3319" s="122">
        <v>6.7325783479499995E-2</v>
      </c>
      <c r="G3319" s="122">
        <v>7.3566864570500004E-2</v>
      </c>
      <c r="H3319" s="122">
        <v>7.4775525462999995E-2</v>
      </c>
      <c r="I3319" s="122">
        <v>7.2546752608999995E-2</v>
      </c>
      <c r="J3319" s="122">
        <v>7.5981267751500006E-2</v>
      </c>
      <c r="K3319" s="122">
        <v>7.7433936509999995E-2</v>
      </c>
      <c r="L3319" s="122">
        <v>6.8349823562499995E-2</v>
      </c>
      <c r="M3319" s="122">
        <v>6.7205116842499996E-2</v>
      </c>
      <c r="N3319" s="122">
        <v>7.2149843585500001E-2</v>
      </c>
      <c r="O3319" s="122">
        <v>7.0483941994000002E-2</v>
      </c>
      <c r="P3319" s="122">
        <v>7.3129065517000005E-2</v>
      </c>
      <c r="Q3319" s="122">
        <v>7.5993927278500004E-2</v>
      </c>
      <c r="R3319" s="122">
        <v>7.5867985419E-2</v>
      </c>
      <c r="S3319" s="122">
        <v>7.6530802173500001E-2</v>
      </c>
      <c r="T3319" s="122">
        <v>7.4006802094500002E-2</v>
      </c>
      <c r="U3319" s="122">
        <v>7.6448240151499994E-2</v>
      </c>
      <c r="V3319" s="122">
        <v>7.7134657832499995E-2</v>
      </c>
      <c r="W3319" s="122">
        <v>7.9123402749499999E-2</v>
      </c>
      <c r="X3319" s="122">
        <v>7.6870618298500004E-2</v>
      </c>
      <c r="Y3319" s="122">
        <v>7.7241176093000005E-2</v>
      </c>
      <c r="Z3319" s="122">
        <v>7.5976445414000005E-2</v>
      </c>
      <c r="AA3319" s="122">
        <v>7.4970444967499994E-2</v>
      </c>
      <c r="AB3319" s="122">
        <v>7.4132028533499997E-2</v>
      </c>
      <c r="AC3319" s="122">
        <v>7.6884124792000005E-2</v>
      </c>
      <c r="AD3319" s="122">
        <v>7.6379862122E-2</v>
      </c>
      <c r="AE3319" s="122">
        <v>7.9365828486000004E-2</v>
      </c>
      <c r="AF3319" s="122">
        <v>7.9816673303999996E-2</v>
      </c>
      <c r="AG3319" s="122">
        <v>7.9999677692999996E-2</v>
      </c>
      <c r="AH3319" s="122">
        <v>7.77834141905E-2</v>
      </c>
      <c r="AI3319" s="122">
        <v>8.0052281358999999E-2</v>
      </c>
      <c r="AJ3319" s="122">
        <v>7.9455190275500007E-2</v>
      </c>
      <c r="AK3319" s="122">
        <v>7.8541328632999993E-2</v>
      </c>
      <c r="AL3319" s="122">
        <v>0</v>
      </c>
    </row>
    <row r="3320" spans="1:38" hidden="1" x14ac:dyDescent="0.25">
      <c r="A3320" s="122" t="s">
        <v>2053</v>
      </c>
      <c r="B3320" s="122">
        <v>1</v>
      </c>
      <c r="C3320" s="122" t="s">
        <v>2244</v>
      </c>
      <c r="D3320" s="122" t="s">
        <v>2137</v>
      </c>
      <c r="E3320" s="122">
        <v>61</v>
      </c>
      <c r="F3320" s="122">
        <v>3.3223189363500001E-2</v>
      </c>
      <c r="G3320" s="122">
        <v>3.1864998988E-2</v>
      </c>
      <c r="H3320" s="122">
        <v>3.3569106980999998E-2</v>
      </c>
      <c r="I3320" s="122">
        <v>3.4508647309000003E-2</v>
      </c>
      <c r="J3320" s="122">
        <v>3.3686251847500001E-2</v>
      </c>
      <c r="K3320" s="122">
        <v>3.5198195011000001E-2</v>
      </c>
      <c r="L3320" s="122">
        <v>3.3573592424000001E-2</v>
      </c>
      <c r="M3320" s="122">
        <v>3.2965555966000003E-2</v>
      </c>
      <c r="N3320" s="122">
        <v>3.2803885216500003E-2</v>
      </c>
      <c r="O3320" s="122">
        <v>3.4502338798500003E-2</v>
      </c>
      <c r="P3320" s="122">
        <v>3.6832995169000002E-2</v>
      </c>
      <c r="Q3320" s="122">
        <v>3.7812982341000001E-2</v>
      </c>
      <c r="R3320" s="122">
        <v>3.6881522737499998E-2</v>
      </c>
      <c r="S3320" s="122">
        <v>3.4909374505500003E-2</v>
      </c>
      <c r="T3320" s="122">
        <v>3.5874270218999998E-2</v>
      </c>
      <c r="U3320" s="122">
        <v>3.42309677215E-2</v>
      </c>
      <c r="V3320" s="122">
        <v>3.2360309428E-2</v>
      </c>
      <c r="W3320" s="122">
        <v>3.0889473700499999E-2</v>
      </c>
      <c r="X3320" s="122">
        <v>2.88237639855E-2</v>
      </c>
      <c r="Y3320" s="122">
        <v>2.8823578353E-2</v>
      </c>
      <c r="Z3320" s="122">
        <v>2.63243831485E-2</v>
      </c>
      <c r="AA3320" s="122">
        <v>2.4724579606E-2</v>
      </c>
      <c r="AB3320" s="122">
        <v>2.4555329458999998E-2</v>
      </c>
      <c r="AC3320" s="122">
        <v>2.3829931390999998E-2</v>
      </c>
      <c r="AD3320" s="122">
        <v>2.3309099172000001E-2</v>
      </c>
      <c r="AE3320" s="122">
        <v>2.3884334672000001E-2</v>
      </c>
      <c r="AF3320" s="122">
        <v>2.3799223005500001E-2</v>
      </c>
      <c r="AG3320" s="122">
        <v>2.4517952772500001E-2</v>
      </c>
      <c r="AH3320" s="122">
        <v>2.4514364142500002E-2</v>
      </c>
      <c r="AI3320" s="122">
        <v>2.4359667981000001E-2</v>
      </c>
      <c r="AJ3320" s="122">
        <v>2.5293146566499999E-2</v>
      </c>
      <c r="AK3320" s="122">
        <v>2.5115002860499998E-2</v>
      </c>
      <c r="AL3320" s="122">
        <v>0</v>
      </c>
    </row>
    <row r="3321" spans="1:38" hidden="1" x14ac:dyDescent="0.25">
      <c r="A3321" s="122" t="s">
        <v>2053</v>
      </c>
      <c r="B3321" s="122">
        <v>1</v>
      </c>
      <c r="C3321" s="122" t="s">
        <v>2244</v>
      </c>
      <c r="D3321" s="122" t="s">
        <v>2138</v>
      </c>
      <c r="E3321" s="122">
        <v>61</v>
      </c>
      <c r="F3321" s="122">
        <v>1.2716815283E-2</v>
      </c>
      <c r="G3321" s="122">
        <v>1.2279248131E-2</v>
      </c>
      <c r="H3321" s="122">
        <v>1.237480358E-2</v>
      </c>
      <c r="I3321" s="122">
        <v>1.2147540958000001E-2</v>
      </c>
      <c r="J3321" s="122">
        <v>1.1940721231E-2</v>
      </c>
      <c r="K3321" s="122">
        <v>1.166191489E-2</v>
      </c>
      <c r="L3321" s="122">
        <v>1.18313283035E-2</v>
      </c>
      <c r="M3321" s="122">
        <v>1.22161254225E-2</v>
      </c>
      <c r="N3321" s="122">
        <v>1.2038387776E-2</v>
      </c>
      <c r="O3321" s="122">
        <v>1.17704030015E-2</v>
      </c>
      <c r="P3321" s="122">
        <v>1.10736323535E-2</v>
      </c>
      <c r="Q3321" s="122">
        <v>1.0104656647000001E-2</v>
      </c>
      <c r="R3321" s="122">
        <v>1.0096149776000001E-2</v>
      </c>
      <c r="S3321" s="122">
        <v>1.0137091427999999E-2</v>
      </c>
      <c r="T3321" s="122">
        <v>8.9861336494999992E-3</v>
      </c>
      <c r="U3321" s="122">
        <v>8.6025952539999992E-3</v>
      </c>
      <c r="V3321" s="122">
        <v>8.3683161740000008E-3</v>
      </c>
      <c r="W3321" s="122">
        <v>7.6125776464999999E-3</v>
      </c>
      <c r="X3321" s="122">
        <v>7.6250554894999999E-3</v>
      </c>
      <c r="Y3321" s="122">
        <v>7.4101653994999997E-3</v>
      </c>
      <c r="Z3321" s="122">
        <v>6.9340110409999997E-3</v>
      </c>
      <c r="AA3321" s="122">
        <v>7.3694579545000001E-3</v>
      </c>
      <c r="AB3321" s="122">
        <v>6.553186961E-3</v>
      </c>
      <c r="AC3321" s="122">
        <v>6.6991336175000003E-3</v>
      </c>
      <c r="AD3321" s="122">
        <v>6.9110015680000003E-3</v>
      </c>
      <c r="AE3321" s="122">
        <v>6.8821011714999998E-3</v>
      </c>
      <c r="AF3321" s="122">
        <v>6.7298978119999997E-3</v>
      </c>
      <c r="AG3321" s="122">
        <v>6.6605801455000002E-3</v>
      </c>
      <c r="AH3321" s="122">
        <v>6.7541611589999996E-3</v>
      </c>
      <c r="AI3321" s="122">
        <v>6.3274732109999997E-3</v>
      </c>
      <c r="AJ3321" s="122">
        <v>6.3197913909999997E-3</v>
      </c>
      <c r="AK3321" s="122">
        <v>6.2837141849999998E-3</v>
      </c>
      <c r="AL3321" s="122">
        <v>0</v>
      </c>
    </row>
    <row r="3322" spans="1:38" hidden="1" x14ac:dyDescent="0.25">
      <c r="A3322" s="122" t="s">
        <v>2053</v>
      </c>
      <c r="B3322" s="122">
        <v>1</v>
      </c>
      <c r="C3322" s="122" t="s">
        <v>2244</v>
      </c>
      <c r="D3322" s="122" t="s">
        <v>2139</v>
      </c>
      <c r="E3322" s="122">
        <v>61</v>
      </c>
      <c r="F3322" s="122">
        <v>7.62173477185E-2</v>
      </c>
      <c r="G3322" s="122">
        <v>7.8481440540999994E-2</v>
      </c>
      <c r="H3322" s="122">
        <v>7.8491252351499993E-2</v>
      </c>
      <c r="I3322" s="122">
        <v>8.0040648017999996E-2</v>
      </c>
      <c r="J3322" s="122">
        <v>7.7552188625999996E-2</v>
      </c>
      <c r="K3322" s="122">
        <v>7.8854629122999995E-2</v>
      </c>
      <c r="L3322" s="122">
        <v>7.7869232240999994E-2</v>
      </c>
      <c r="M3322" s="122">
        <v>7.3509902873499997E-2</v>
      </c>
      <c r="N3322" s="122">
        <v>7.2796739087000004E-2</v>
      </c>
      <c r="O3322" s="122">
        <v>7.1942866448499995E-2</v>
      </c>
      <c r="P3322" s="122">
        <v>7.3730565405500006E-2</v>
      </c>
      <c r="Q3322" s="122">
        <v>7.0428433848500005E-2</v>
      </c>
      <c r="R3322" s="122">
        <v>7.0999882816500007E-2</v>
      </c>
      <c r="S3322" s="122">
        <v>7.0025066430499994E-2</v>
      </c>
      <c r="T3322" s="122">
        <v>6.5619530841500004E-2</v>
      </c>
      <c r="U3322" s="122">
        <v>6.6076784233999999E-2</v>
      </c>
      <c r="V3322" s="122">
        <v>6.4878079153000007E-2</v>
      </c>
      <c r="W3322" s="122">
        <v>6.1494969134499998E-2</v>
      </c>
      <c r="X3322" s="122">
        <v>5.7407389688E-2</v>
      </c>
      <c r="Y3322" s="122">
        <v>5.82769533475E-2</v>
      </c>
      <c r="Z3322" s="122">
        <v>5.8820937848E-2</v>
      </c>
      <c r="AA3322" s="122">
        <v>5.8667947332499998E-2</v>
      </c>
      <c r="AB3322" s="122">
        <v>5.8321206836999998E-2</v>
      </c>
      <c r="AC3322" s="122">
        <v>5.9351895054500003E-2</v>
      </c>
      <c r="AD3322" s="122">
        <v>5.64560679105E-2</v>
      </c>
      <c r="AE3322" s="122">
        <v>5.8079807524999999E-2</v>
      </c>
      <c r="AF3322" s="122">
        <v>5.9016607090500002E-2</v>
      </c>
      <c r="AG3322" s="122">
        <v>5.9818948809499999E-2</v>
      </c>
      <c r="AH3322" s="122">
        <v>5.77188443205E-2</v>
      </c>
      <c r="AI3322" s="122">
        <v>5.79214944845E-2</v>
      </c>
      <c r="AJ3322" s="122">
        <v>5.4020068634000003E-2</v>
      </c>
      <c r="AK3322" s="122">
        <v>5.3754964436000002E-2</v>
      </c>
      <c r="AL3322" s="122">
        <v>0</v>
      </c>
    </row>
    <row r="3323" spans="1:38" hidden="1" x14ac:dyDescent="0.25">
      <c r="A3323" s="122" t="s">
        <v>2053</v>
      </c>
      <c r="B3323" s="122">
        <v>1</v>
      </c>
      <c r="C3323" s="122" t="s">
        <v>2244</v>
      </c>
      <c r="D3323" s="122" t="s">
        <v>2140</v>
      </c>
      <c r="E3323" s="122">
        <v>61</v>
      </c>
      <c r="F3323" s="122">
        <v>2.0927000206499999E-2</v>
      </c>
      <c r="G3323" s="122">
        <v>2.1195551577499999E-2</v>
      </c>
      <c r="H3323" s="122">
        <v>2.15687866405E-2</v>
      </c>
      <c r="I3323" s="122">
        <v>2.3181484738499999E-2</v>
      </c>
      <c r="J3323" s="122">
        <v>2.27373273545E-2</v>
      </c>
      <c r="K3323" s="122">
        <v>2.1981000182499998E-2</v>
      </c>
      <c r="L3323" s="122">
        <v>2.4041230572E-2</v>
      </c>
      <c r="M3323" s="122">
        <v>2.3804225754999998E-2</v>
      </c>
      <c r="N3323" s="122">
        <v>2.3377664768499999E-2</v>
      </c>
      <c r="O3323" s="122">
        <v>2.27945125525E-2</v>
      </c>
      <c r="P3323" s="122">
        <v>2.1965277520499999E-2</v>
      </c>
      <c r="Q3323" s="122">
        <v>2.1991493838E-2</v>
      </c>
      <c r="R3323" s="122">
        <v>2.2632946345500001E-2</v>
      </c>
      <c r="S3323" s="122">
        <v>2.1545731508000002E-2</v>
      </c>
      <c r="T3323" s="122">
        <v>2.0458441781500001E-2</v>
      </c>
      <c r="U3323" s="122">
        <v>2.0583421691000001E-2</v>
      </c>
      <c r="V3323" s="122">
        <v>2.0209446668500001E-2</v>
      </c>
      <c r="W3323" s="122">
        <v>1.9196671364500002E-2</v>
      </c>
      <c r="X3323" s="122">
        <v>1.9285024643500001E-2</v>
      </c>
      <c r="Y3323" s="122">
        <v>1.9616715073500001E-2</v>
      </c>
      <c r="Z3323" s="122">
        <v>1.7750651138E-2</v>
      </c>
      <c r="AA3323" s="122">
        <v>1.8090862430999999E-2</v>
      </c>
      <c r="AB3323" s="122">
        <v>1.7829566521500001E-2</v>
      </c>
      <c r="AC3323" s="122">
        <v>1.7933417875E-2</v>
      </c>
      <c r="AD3323" s="122">
        <v>1.80994061105E-2</v>
      </c>
      <c r="AE3323" s="122">
        <v>1.7770680050000001E-2</v>
      </c>
      <c r="AF3323" s="122">
        <v>1.7471396470000001E-2</v>
      </c>
      <c r="AG3323" s="122">
        <v>1.66958332395E-2</v>
      </c>
      <c r="AH3323" s="122">
        <v>1.6830334174999999E-2</v>
      </c>
      <c r="AI3323" s="122">
        <v>1.5638003827999999E-2</v>
      </c>
      <c r="AJ3323" s="122">
        <v>1.5520463952500001E-2</v>
      </c>
      <c r="AK3323" s="122">
        <v>1.5500089506999999E-2</v>
      </c>
      <c r="AL3323" s="122">
        <v>0</v>
      </c>
    </row>
    <row r="3324" spans="1:38" hidden="1" x14ac:dyDescent="0.25">
      <c r="A3324" s="122" t="s">
        <v>2053</v>
      </c>
      <c r="B3324" s="122">
        <v>1</v>
      </c>
      <c r="C3324" s="122" t="s">
        <v>2244</v>
      </c>
      <c r="D3324" s="122" t="s">
        <v>2141</v>
      </c>
      <c r="E3324" s="122">
        <v>61</v>
      </c>
      <c r="F3324" s="122">
        <v>0.34888213661900003</v>
      </c>
      <c r="G3324" s="122">
        <v>0.34703309999350002</v>
      </c>
      <c r="H3324" s="122">
        <v>0.34464134636249999</v>
      </c>
      <c r="I3324" s="122">
        <v>0.34494810829549999</v>
      </c>
      <c r="J3324" s="122">
        <v>0.35540026209249997</v>
      </c>
      <c r="K3324" s="122">
        <v>0.35809543060049998</v>
      </c>
      <c r="L3324" s="122">
        <v>0.34584476640299999</v>
      </c>
      <c r="M3324" s="122">
        <v>0.33418860013149998</v>
      </c>
      <c r="N3324" s="122">
        <v>0.32750884771299998</v>
      </c>
      <c r="O3324" s="122">
        <v>0.33029028108800002</v>
      </c>
      <c r="P3324" s="122">
        <v>0.32113953492399999</v>
      </c>
      <c r="Q3324" s="122">
        <v>0.31663648667549998</v>
      </c>
      <c r="R3324" s="122">
        <v>0.3255509082245</v>
      </c>
      <c r="S3324" s="122">
        <v>0.3298459243445</v>
      </c>
      <c r="T3324" s="122">
        <v>0.32051228702599999</v>
      </c>
      <c r="U3324" s="122">
        <v>0.31384985720699998</v>
      </c>
      <c r="V3324" s="122">
        <v>0.33112214062700002</v>
      </c>
      <c r="W3324" s="122">
        <v>0.32523274742250002</v>
      </c>
      <c r="X3324" s="122">
        <v>0.31630488276800001</v>
      </c>
      <c r="Y3324" s="122">
        <v>0.32682778130950002</v>
      </c>
      <c r="Z3324" s="122">
        <v>0.33902123600849998</v>
      </c>
      <c r="AA3324" s="122">
        <v>0.33552978217099999</v>
      </c>
      <c r="AB3324" s="122">
        <v>0.338230053837</v>
      </c>
      <c r="AC3324" s="122">
        <v>0.34224508418049998</v>
      </c>
      <c r="AD3324" s="122">
        <v>0.3503714639935</v>
      </c>
      <c r="AE3324" s="122">
        <v>0.36766915932350003</v>
      </c>
      <c r="AF3324" s="122">
        <v>0.38580263518550001</v>
      </c>
      <c r="AG3324" s="122">
        <v>0.386564524204</v>
      </c>
      <c r="AH3324" s="122">
        <v>0.38398719796300002</v>
      </c>
      <c r="AI3324" s="122">
        <v>0.377345486003</v>
      </c>
      <c r="AJ3324" s="122">
        <v>0.39494442800649998</v>
      </c>
      <c r="AK3324" s="122">
        <v>0.39342006378950001</v>
      </c>
      <c r="AL3324" s="122">
        <v>0</v>
      </c>
    </row>
    <row r="3325" spans="1:38" hidden="1" x14ac:dyDescent="0.25">
      <c r="A3325" s="122" t="s">
        <v>2053</v>
      </c>
      <c r="B3325" s="122">
        <v>1</v>
      </c>
      <c r="C3325" s="122" t="s">
        <v>2244</v>
      </c>
      <c r="D3325" s="122" t="s">
        <v>2142</v>
      </c>
      <c r="E3325" s="122">
        <v>61</v>
      </c>
      <c r="F3325" s="122">
        <v>0.63125124830949997</v>
      </c>
      <c r="G3325" s="122">
        <v>0.64062192054400002</v>
      </c>
      <c r="H3325" s="122">
        <v>0.62352000387499995</v>
      </c>
      <c r="I3325" s="122">
        <v>0.62324380457749995</v>
      </c>
      <c r="J3325" s="122">
        <v>0.62585748481699999</v>
      </c>
      <c r="K3325" s="122">
        <v>0.63963649779800003</v>
      </c>
      <c r="L3325" s="122">
        <v>0.65181759464599998</v>
      </c>
      <c r="M3325" s="122">
        <v>0.65775729195249999</v>
      </c>
      <c r="N3325" s="122">
        <v>0.63802864758349997</v>
      </c>
      <c r="O3325" s="122">
        <v>0.63686435670099995</v>
      </c>
      <c r="P3325" s="122">
        <v>0.64911111018750001</v>
      </c>
      <c r="Q3325" s="122">
        <v>0.64550302454999997</v>
      </c>
      <c r="R3325" s="122">
        <v>0.65374881338949997</v>
      </c>
      <c r="S3325" s="122">
        <v>0.67000930457600005</v>
      </c>
      <c r="T3325" s="122">
        <v>0.64414140417349997</v>
      </c>
      <c r="U3325" s="122">
        <v>0.63269561085500003</v>
      </c>
      <c r="V3325" s="122">
        <v>0.63860674333449996</v>
      </c>
      <c r="W3325" s="122">
        <v>0.64199257408150001</v>
      </c>
      <c r="X3325" s="122">
        <v>0.64399817397900005</v>
      </c>
      <c r="Y3325" s="122">
        <v>0.6473722684855</v>
      </c>
      <c r="Z3325" s="122">
        <v>0.66120650115949997</v>
      </c>
      <c r="AA3325" s="122">
        <v>0.67557489939500004</v>
      </c>
      <c r="AB3325" s="122">
        <v>0.67335237852700003</v>
      </c>
      <c r="AC3325" s="122">
        <v>0.69222311812350001</v>
      </c>
      <c r="AD3325" s="122">
        <v>0.70295784089049995</v>
      </c>
      <c r="AE3325" s="122">
        <v>0.71717673508299995</v>
      </c>
      <c r="AF3325" s="122">
        <v>0.75521499241349999</v>
      </c>
      <c r="AG3325" s="122">
        <v>0.76366972116550003</v>
      </c>
      <c r="AH3325" s="122">
        <v>0.77280300960649995</v>
      </c>
      <c r="AI3325" s="122">
        <v>0.75717707358700004</v>
      </c>
      <c r="AJ3325" s="122">
        <v>0.73760276010350001</v>
      </c>
      <c r="AK3325" s="122">
        <v>0.72830317319149995</v>
      </c>
      <c r="AL3325" s="122">
        <v>0</v>
      </c>
    </row>
    <row r="3326" spans="1:38" hidden="1" x14ac:dyDescent="0.25">
      <c r="A3326" s="122" t="s">
        <v>2053</v>
      </c>
      <c r="B3326" s="122">
        <v>1</v>
      </c>
      <c r="C3326" s="122" t="s">
        <v>2244</v>
      </c>
      <c r="D3326" s="122" t="s">
        <v>2143</v>
      </c>
      <c r="E3326" s="122">
        <v>61</v>
      </c>
      <c r="F3326" s="122">
        <v>0.25906871177950003</v>
      </c>
      <c r="G3326" s="122">
        <v>0.26745605906100001</v>
      </c>
      <c r="H3326" s="122">
        <v>0.26643952377800001</v>
      </c>
      <c r="I3326" s="122">
        <v>0.26726074632300001</v>
      </c>
      <c r="J3326" s="122">
        <v>0.28005036908399999</v>
      </c>
      <c r="K3326" s="122">
        <v>0.26544895936950003</v>
      </c>
      <c r="L3326" s="122">
        <v>0.27401208390699999</v>
      </c>
      <c r="M3326" s="122">
        <v>0.27001302524600002</v>
      </c>
      <c r="N3326" s="122">
        <v>0.26852682542799999</v>
      </c>
      <c r="O3326" s="122">
        <v>0.26548828155350002</v>
      </c>
      <c r="P3326" s="122">
        <v>0.25321850733149998</v>
      </c>
      <c r="Q3326" s="122">
        <v>0.23912785066700001</v>
      </c>
      <c r="R3326" s="122">
        <v>0.232129929894</v>
      </c>
      <c r="S3326" s="122">
        <v>0.2237996204705</v>
      </c>
      <c r="T3326" s="122">
        <v>0.21678859383099999</v>
      </c>
      <c r="U3326" s="122">
        <v>0.21913333532250001</v>
      </c>
      <c r="V3326" s="122">
        <v>0.2227578772745</v>
      </c>
      <c r="W3326" s="122">
        <v>0.2312088605165</v>
      </c>
      <c r="X3326" s="122">
        <v>0.218006911138</v>
      </c>
      <c r="Y3326" s="122">
        <v>0.20375753828849999</v>
      </c>
      <c r="Z3326" s="122">
        <v>0.206256373199</v>
      </c>
      <c r="AA3326" s="122">
        <v>0.2052889048655</v>
      </c>
      <c r="AB3326" s="122">
        <v>0.24450312643450001</v>
      </c>
      <c r="AC3326" s="122">
        <v>0.20978603775749999</v>
      </c>
      <c r="AD3326" s="122">
        <v>0.20886150885800001</v>
      </c>
      <c r="AE3326" s="122">
        <v>0.22051980477550001</v>
      </c>
      <c r="AF3326" s="122">
        <v>0.22848373548100001</v>
      </c>
      <c r="AG3326" s="122">
        <v>0.24526334735749999</v>
      </c>
      <c r="AH3326" s="122">
        <v>0.23663387140450001</v>
      </c>
      <c r="AI3326" s="122">
        <v>0.23785091212699999</v>
      </c>
      <c r="AJ3326" s="122">
        <v>0.24760328763200001</v>
      </c>
      <c r="AK3326" s="122">
        <v>0.243416642149</v>
      </c>
      <c r="AL3326" s="122">
        <v>0</v>
      </c>
    </row>
    <row r="3327" spans="1:38" hidden="1" x14ac:dyDescent="0.25">
      <c r="A3327" s="122" t="s">
        <v>2053</v>
      </c>
      <c r="B3327" s="122">
        <v>1</v>
      </c>
      <c r="C3327" s="122" t="s">
        <v>2244</v>
      </c>
      <c r="D3327" s="122" t="s">
        <v>2177</v>
      </c>
      <c r="E3327" s="122">
        <v>61</v>
      </c>
      <c r="F3327" s="122">
        <v>0</v>
      </c>
      <c r="G3327" s="122">
        <v>0</v>
      </c>
      <c r="H3327" s="122">
        <v>0</v>
      </c>
      <c r="I3327" s="122">
        <v>0</v>
      </c>
      <c r="J3327" s="122">
        <v>0</v>
      </c>
      <c r="K3327" s="122">
        <v>0</v>
      </c>
      <c r="L3327" s="122">
        <v>0</v>
      </c>
      <c r="M3327" s="122">
        <v>0</v>
      </c>
      <c r="N3327" s="122">
        <v>0</v>
      </c>
      <c r="O3327" s="122">
        <v>0</v>
      </c>
      <c r="P3327" s="122">
        <v>0</v>
      </c>
      <c r="Q3327" s="122">
        <v>0</v>
      </c>
      <c r="R3327" s="122">
        <v>0</v>
      </c>
      <c r="S3327" s="122">
        <v>0</v>
      </c>
      <c r="T3327" s="122">
        <v>0</v>
      </c>
      <c r="U3327" s="122">
        <v>0</v>
      </c>
      <c r="V3327" s="122">
        <v>0</v>
      </c>
      <c r="W3327" s="122">
        <v>0</v>
      </c>
      <c r="X3327" s="122">
        <v>0</v>
      </c>
      <c r="Y3327" s="122">
        <v>0</v>
      </c>
      <c r="Z3327" s="122">
        <v>0</v>
      </c>
      <c r="AA3327" s="122">
        <v>0</v>
      </c>
      <c r="AB3327" s="122">
        <v>0</v>
      </c>
      <c r="AC3327" s="122">
        <v>0</v>
      </c>
      <c r="AD3327" s="122">
        <v>0</v>
      </c>
      <c r="AE3327" s="122">
        <v>0</v>
      </c>
      <c r="AF3327" s="122">
        <v>0</v>
      </c>
      <c r="AG3327" s="122">
        <v>0</v>
      </c>
      <c r="AH3327" s="122">
        <v>0</v>
      </c>
      <c r="AI3327" s="122">
        <v>0</v>
      </c>
      <c r="AJ3327" s="122">
        <v>0</v>
      </c>
      <c r="AK3327" s="122">
        <v>0</v>
      </c>
      <c r="AL3327" s="122">
        <v>0</v>
      </c>
    </row>
    <row r="3328" spans="1:38" hidden="1" x14ac:dyDescent="0.25">
      <c r="A3328" s="122" t="s">
        <v>2053</v>
      </c>
      <c r="B3328" s="122">
        <v>1</v>
      </c>
      <c r="C3328" s="122" t="s">
        <v>2244</v>
      </c>
      <c r="D3328" s="122" t="s">
        <v>2144</v>
      </c>
      <c r="E3328" s="122">
        <v>61</v>
      </c>
      <c r="F3328" s="122">
        <v>6.7915879649499994E-2</v>
      </c>
      <c r="G3328" s="122">
        <v>7.2676498941000006E-2</v>
      </c>
      <c r="H3328" s="122">
        <v>7.5899856465500001E-2</v>
      </c>
      <c r="I3328" s="122">
        <v>8.0427237994499995E-2</v>
      </c>
      <c r="J3328" s="122">
        <v>8.6412632245499998E-2</v>
      </c>
      <c r="K3328" s="122">
        <v>9.0511989934999995E-2</v>
      </c>
      <c r="L3328" s="122">
        <v>9.3779533533000003E-2</v>
      </c>
      <c r="M3328" s="122">
        <v>9.8037524197500003E-2</v>
      </c>
      <c r="N3328" s="122">
        <v>9.8569863644E-2</v>
      </c>
      <c r="O3328" s="122">
        <v>9.9527150650999999E-2</v>
      </c>
      <c r="P3328" s="122">
        <v>9.8922697655500005E-2</v>
      </c>
      <c r="Q3328" s="122">
        <v>0.10020807718749999</v>
      </c>
      <c r="R3328" s="122">
        <v>9.9848505763000001E-2</v>
      </c>
      <c r="S3328" s="122">
        <v>0.10426160386900001</v>
      </c>
      <c r="T3328" s="122">
        <v>0.10677753430049999</v>
      </c>
      <c r="U3328" s="122">
        <v>0.1108005612575</v>
      </c>
      <c r="V3328" s="122">
        <v>0.103194357656</v>
      </c>
      <c r="W3328" s="122">
        <v>0.1050556256215</v>
      </c>
      <c r="X3328" s="122">
        <v>0.10421979956250001</v>
      </c>
      <c r="Y3328" s="122">
        <v>0.1046206823935</v>
      </c>
      <c r="Z3328" s="122">
        <v>0.10277442601550001</v>
      </c>
      <c r="AA3328" s="122">
        <v>9.7183462454999994E-2</v>
      </c>
      <c r="AB3328" s="122">
        <v>9.5545424871500001E-2</v>
      </c>
      <c r="AC3328" s="122">
        <v>9.5318158353999996E-2</v>
      </c>
      <c r="AD3328" s="122">
        <v>9.6236806532499997E-2</v>
      </c>
      <c r="AE3328" s="122">
        <v>9.4503454437999998E-2</v>
      </c>
      <c r="AF3328" s="122">
        <v>9.5402418707999995E-2</v>
      </c>
      <c r="AG3328" s="122">
        <v>9.6509109561499995E-2</v>
      </c>
      <c r="AH3328" s="122">
        <v>8.7360222611000002E-2</v>
      </c>
      <c r="AI3328" s="122">
        <v>8.8547904089500001E-2</v>
      </c>
      <c r="AJ3328" s="122">
        <v>8.4574244433000004E-2</v>
      </c>
      <c r="AK3328" s="122">
        <v>8.3935357443500003E-2</v>
      </c>
      <c r="AL3328" s="122">
        <v>0</v>
      </c>
    </row>
    <row r="3329" spans="1:38" hidden="1" x14ac:dyDescent="0.25">
      <c r="A3329" s="122" t="s">
        <v>2053</v>
      </c>
      <c r="B3329" s="122">
        <v>1</v>
      </c>
      <c r="C3329" s="122" t="s">
        <v>2244</v>
      </c>
      <c r="D3329" s="122" t="s">
        <v>2145</v>
      </c>
      <c r="E3329" s="122">
        <v>61</v>
      </c>
      <c r="F3329" s="122">
        <v>5.7374851397999999E-2</v>
      </c>
      <c r="G3329" s="122">
        <v>6.0495316206499998E-2</v>
      </c>
      <c r="H3329" s="122">
        <v>6.2518471002500006E-2</v>
      </c>
      <c r="I3329" s="122">
        <v>5.2553454223999999E-2</v>
      </c>
      <c r="J3329" s="122">
        <v>6.8859455688999996E-2</v>
      </c>
      <c r="K3329" s="122">
        <v>7.0529583447500002E-2</v>
      </c>
      <c r="L3329" s="122">
        <v>7.0159309865499994E-2</v>
      </c>
      <c r="M3329" s="122">
        <v>6.3785698220000006E-2</v>
      </c>
      <c r="N3329" s="122">
        <v>6.10599073455E-2</v>
      </c>
      <c r="O3329" s="122">
        <v>6.1662267291499998E-2</v>
      </c>
      <c r="P3329" s="122">
        <v>6.20436649375E-2</v>
      </c>
      <c r="Q3329" s="122">
        <v>5.81524283105E-2</v>
      </c>
      <c r="R3329" s="122">
        <v>6.3933536075499994E-2</v>
      </c>
      <c r="S3329" s="122">
        <v>6.4351081788500006E-2</v>
      </c>
      <c r="T3329" s="122">
        <v>5.8912047630500002E-2</v>
      </c>
      <c r="U3329" s="122">
        <v>5.6204518754000003E-2</v>
      </c>
      <c r="V3329" s="122">
        <v>5.3932711516499997E-2</v>
      </c>
      <c r="W3329" s="122">
        <v>5.3391417905499998E-2</v>
      </c>
      <c r="X3329" s="122">
        <v>4.7240910714000002E-2</v>
      </c>
      <c r="Y3329" s="122">
        <v>4.6828015353500001E-2</v>
      </c>
      <c r="Z3329" s="122">
        <v>3.8158093589999997E-2</v>
      </c>
      <c r="AA3329" s="122">
        <v>3.7170154112499999E-2</v>
      </c>
      <c r="AB3329" s="122">
        <v>4.0507819519499999E-2</v>
      </c>
      <c r="AC3329" s="122">
        <v>4.5263534138000001E-2</v>
      </c>
      <c r="AD3329" s="122">
        <v>5.0809599490499999E-2</v>
      </c>
      <c r="AE3329" s="122">
        <v>4.5295956596500001E-2</v>
      </c>
      <c r="AF3329" s="122">
        <v>4.9874140454000002E-2</v>
      </c>
      <c r="AG3329" s="122">
        <v>5.1781237969999998E-2</v>
      </c>
      <c r="AH3329" s="122">
        <v>4.8766065637999997E-2</v>
      </c>
      <c r="AI3329" s="122">
        <v>4.6554331515500001E-2</v>
      </c>
      <c r="AJ3329" s="122">
        <v>4.7531257540000003E-2</v>
      </c>
      <c r="AK3329" s="122">
        <v>4.71778870095E-2</v>
      </c>
      <c r="AL3329" s="122">
        <v>0</v>
      </c>
    </row>
    <row r="3330" spans="1:38" hidden="1" x14ac:dyDescent="0.25">
      <c r="A3330" s="122" t="s">
        <v>2053</v>
      </c>
      <c r="B3330" s="122">
        <v>1</v>
      </c>
      <c r="C3330" s="122" t="s">
        <v>2244</v>
      </c>
      <c r="D3330" s="122" t="s">
        <v>2146</v>
      </c>
      <c r="E3330" s="122">
        <v>61</v>
      </c>
      <c r="F3330" s="122">
        <v>0.22227802902800001</v>
      </c>
      <c r="G3330" s="122">
        <v>0.23220580265349999</v>
      </c>
      <c r="H3330" s="122">
        <v>0.25566975690749999</v>
      </c>
      <c r="I3330" s="122">
        <v>0.27081825098649998</v>
      </c>
      <c r="J3330" s="122">
        <v>0.301528900514</v>
      </c>
      <c r="K3330" s="122">
        <v>0.33110676151099999</v>
      </c>
      <c r="L3330" s="122">
        <v>0.34871686650700001</v>
      </c>
      <c r="M3330" s="122">
        <v>0.357419522263</v>
      </c>
      <c r="N3330" s="122">
        <v>0.3599553610315</v>
      </c>
      <c r="O3330" s="122">
        <v>0.35299544878450001</v>
      </c>
      <c r="P3330" s="122">
        <v>0.35335235515699998</v>
      </c>
      <c r="Q3330" s="122">
        <v>0.3639755064845</v>
      </c>
      <c r="R3330" s="122">
        <v>0.37665013737149999</v>
      </c>
      <c r="S3330" s="122">
        <v>0.37313583046400001</v>
      </c>
      <c r="T3330" s="122">
        <v>0.37962057863100002</v>
      </c>
      <c r="U3330" s="122">
        <v>0.37856071637799998</v>
      </c>
      <c r="V3330" s="122">
        <v>0.37819628763599999</v>
      </c>
      <c r="W3330" s="122">
        <v>0.39693303766749999</v>
      </c>
      <c r="X3330" s="122">
        <v>0.39755123994949998</v>
      </c>
      <c r="Y3330" s="122">
        <v>0.38731940360150002</v>
      </c>
      <c r="Z3330" s="122">
        <v>0.36574025845550001</v>
      </c>
      <c r="AA3330" s="122">
        <v>0.36196994991449999</v>
      </c>
      <c r="AB3330" s="122">
        <v>0.3655095662035</v>
      </c>
      <c r="AC3330" s="122">
        <v>0.36579338088550001</v>
      </c>
      <c r="AD3330" s="122">
        <v>0.34125942343799998</v>
      </c>
      <c r="AE3330" s="122">
        <v>0.359539934974</v>
      </c>
      <c r="AF3330" s="122">
        <v>0.37548666099299999</v>
      </c>
      <c r="AG3330" s="122">
        <v>0.37670425310099998</v>
      </c>
      <c r="AH3330" s="122">
        <v>0.37300473106850002</v>
      </c>
      <c r="AI3330" s="122">
        <v>0.38697132965249997</v>
      </c>
      <c r="AJ3330" s="122">
        <v>0.3905254964555</v>
      </c>
      <c r="AK3330" s="122">
        <v>0.37937556652100002</v>
      </c>
      <c r="AL3330" s="122">
        <v>0</v>
      </c>
    </row>
    <row r="3331" spans="1:38" hidden="1" x14ac:dyDescent="0.25">
      <c r="A3331" s="122" t="s">
        <v>2053</v>
      </c>
      <c r="B3331" s="122">
        <v>1</v>
      </c>
      <c r="C3331" s="122" t="s">
        <v>2244</v>
      </c>
      <c r="D3331" s="122" t="s">
        <v>2147</v>
      </c>
      <c r="E3331" s="122">
        <v>61</v>
      </c>
      <c r="F3331" s="122">
        <v>6.3853689243500003E-2</v>
      </c>
      <c r="G3331" s="122">
        <v>7.1438372486500007E-2</v>
      </c>
      <c r="H3331" s="122">
        <v>7.5843237148499998E-2</v>
      </c>
      <c r="I3331" s="122">
        <v>7.2341685353499996E-2</v>
      </c>
      <c r="J3331" s="122">
        <v>7.4134061401500001E-2</v>
      </c>
      <c r="K3331" s="122">
        <v>8.6207168311499993E-2</v>
      </c>
      <c r="L3331" s="122">
        <v>7.6003392548499998E-2</v>
      </c>
      <c r="M3331" s="122">
        <v>8.3725020212500001E-2</v>
      </c>
      <c r="N3331" s="122">
        <v>7.2719637919999996E-2</v>
      </c>
      <c r="O3331" s="122">
        <v>7.32390056165E-2</v>
      </c>
      <c r="P3331" s="122">
        <v>7.3126159341500005E-2</v>
      </c>
      <c r="Q3331" s="122">
        <v>6.7809236335499998E-2</v>
      </c>
      <c r="R3331" s="122">
        <v>6.8234378538500007E-2</v>
      </c>
      <c r="S3331" s="122">
        <v>6.74795011285E-2</v>
      </c>
      <c r="T3331" s="122">
        <v>6.1179937134499998E-2</v>
      </c>
      <c r="U3331" s="122">
        <v>6.1620322190500003E-2</v>
      </c>
      <c r="V3331" s="122">
        <v>6.3554739510500002E-2</v>
      </c>
      <c r="W3331" s="122">
        <v>6.1529169372000002E-2</v>
      </c>
      <c r="X3331" s="122">
        <v>5.9397689571999999E-2</v>
      </c>
      <c r="Y3331" s="122">
        <v>6.3635650025999996E-2</v>
      </c>
      <c r="Z3331" s="122">
        <v>6.6507497293500001E-2</v>
      </c>
      <c r="AA3331" s="122">
        <v>5.6106729831999998E-2</v>
      </c>
      <c r="AB3331" s="122">
        <v>5.1152283286499997E-2</v>
      </c>
      <c r="AC3331" s="122">
        <v>5.0221369318000003E-2</v>
      </c>
      <c r="AD3331" s="122">
        <v>4.2642708093999997E-2</v>
      </c>
      <c r="AE3331" s="122">
        <v>4.2150121880499998E-2</v>
      </c>
      <c r="AF3331" s="122">
        <v>5.0628799159499999E-2</v>
      </c>
      <c r="AG3331" s="122">
        <v>5.15250847035E-2</v>
      </c>
      <c r="AH3331" s="122">
        <v>5.3572231513000002E-2</v>
      </c>
      <c r="AI3331" s="122">
        <v>5.3376349343E-2</v>
      </c>
      <c r="AJ3331" s="122">
        <v>4.6144629988000001E-2</v>
      </c>
      <c r="AK3331" s="122">
        <v>4.5918918119500003E-2</v>
      </c>
      <c r="AL3331" s="122">
        <v>0</v>
      </c>
    </row>
    <row r="3332" spans="1:38" hidden="1" x14ac:dyDescent="0.25">
      <c r="A3332" s="122" t="s">
        <v>2053</v>
      </c>
      <c r="B3332" s="122">
        <v>1</v>
      </c>
      <c r="C3332" s="122" t="s">
        <v>2244</v>
      </c>
      <c r="D3332" s="122" t="s">
        <v>475</v>
      </c>
      <c r="E3332" s="122">
        <v>61</v>
      </c>
      <c r="F3332" s="122">
        <v>1.0711500736440001</v>
      </c>
      <c r="G3332" s="122">
        <v>1.1018923693125</v>
      </c>
      <c r="H3332" s="122">
        <v>1.0476008734215001</v>
      </c>
      <c r="I3332" s="122">
        <v>0.99031176068000004</v>
      </c>
      <c r="J3332" s="122">
        <v>1.047848277925</v>
      </c>
      <c r="K3332" s="122">
        <v>1.0473650805554999</v>
      </c>
      <c r="L3332" s="122">
        <v>1.0211448164104999</v>
      </c>
      <c r="M3332" s="122">
        <v>1.0791687685869999</v>
      </c>
      <c r="N3332" s="122">
        <v>1.1034570053145001</v>
      </c>
      <c r="O3332" s="122">
        <v>1.2089035858335</v>
      </c>
      <c r="P3332" s="122">
        <v>1.2791347572859999</v>
      </c>
      <c r="Q3332" s="122">
        <v>1.266077162285</v>
      </c>
      <c r="R3332" s="122">
        <v>1.2594367760934999</v>
      </c>
      <c r="S3332" s="122">
        <v>1.2748547178265</v>
      </c>
      <c r="T3332" s="122">
        <v>1.2218663884265</v>
      </c>
      <c r="U3332" s="122">
        <v>1.2471695151315001</v>
      </c>
      <c r="V3332" s="122">
        <v>1.3506591567755</v>
      </c>
      <c r="W3332" s="122">
        <v>1.3727279654764999</v>
      </c>
      <c r="X3332" s="122">
        <v>1.341894869201</v>
      </c>
      <c r="Y3332" s="122">
        <v>1.3205627805075</v>
      </c>
      <c r="Z3332" s="122">
        <v>1.3400264748820001</v>
      </c>
      <c r="AA3332" s="122">
        <v>1.3641174186060001</v>
      </c>
      <c r="AB3332" s="122">
        <v>1.3739455881389999</v>
      </c>
      <c r="AC3332" s="122">
        <v>1.4004130926464999</v>
      </c>
      <c r="AD3332" s="122">
        <v>1.4065381477275001</v>
      </c>
      <c r="AE3332" s="122">
        <v>1.4904015818655001</v>
      </c>
      <c r="AF3332" s="122">
        <v>1.5823362825739999</v>
      </c>
      <c r="AG3332" s="122">
        <v>1.6354969363859999</v>
      </c>
      <c r="AH3332" s="122">
        <v>1.7105207239455</v>
      </c>
      <c r="AI3332" s="122">
        <v>1.7198307103054999</v>
      </c>
      <c r="AJ3332" s="122">
        <v>1.6467564566199999</v>
      </c>
      <c r="AK3332" s="122">
        <v>1.6437227733490001</v>
      </c>
      <c r="AL3332" s="122">
        <v>0</v>
      </c>
    </row>
    <row r="3333" spans="1:38" hidden="1" x14ac:dyDescent="0.25">
      <c r="A3333" s="122" t="s">
        <v>2053</v>
      </c>
      <c r="B3333" s="122">
        <v>1</v>
      </c>
      <c r="C3333" s="122" t="s">
        <v>2244</v>
      </c>
      <c r="D3333" s="122" t="s">
        <v>2148</v>
      </c>
      <c r="E3333" s="122">
        <v>61</v>
      </c>
      <c r="F3333" s="122">
        <v>7.8272885700000003E-3</v>
      </c>
      <c r="G3333" s="122">
        <v>8.2538004520000003E-3</v>
      </c>
      <c r="H3333" s="122">
        <v>8.3216605390000007E-3</v>
      </c>
      <c r="I3333" s="122">
        <v>8.9212022895E-3</v>
      </c>
      <c r="J3333" s="122">
        <v>8.9216477545000002E-3</v>
      </c>
      <c r="K3333" s="122">
        <v>8.7931774769999995E-3</v>
      </c>
      <c r="L3333" s="122">
        <v>8.6851100264999995E-3</v>
      </c>
      <c r="M3333" s="122">
        <v>8.1460834109999998E-3</v>
      </c>
      <c r="N3333" s="122">
        <v>8.8391735269999997E-3</v>
      </c>
      <c r="O3333" s="122">
        <v>9.3207944379999994E-3</v>
      </c>
      <c r="P3333" s="122">
        <v>9.3122034294999996E-3</v>
      </c>
      <c r="Q3333" s="122">
        <v>8.5186541454999997E-3</v>
      </c>
      <c r="R3333" s="122">
        <v>8.5778679714999997E-3</v>
      </c>
      <c r="S3333" s="122">
        <v>8.2970576209999997E-3</v>
      </c>
      <c r="T3333" s="122">
        <v>7.7567673795000004E-3</v>
      </c>
      <c r="U3333" s="122">
        <v>8.0937264070000004E-3</v>
      </c>
      <c r="V3333" s="122">
        <v>7.9788459124999992E-3</v>
      </c>
      <c r="W3333" s="122">
        <v>7.0629501299999996E-3</v>
      </c>
      <c r="X3333" s="122">
        <v>7.0608553579999999E-3</v>
      </c>
      <c r="Y3333" s="122">
        <v>7.5016762860000002E-3</v>
      </c>
      <c r="Z3333" s="122">
        <v>7.6066574934999997E-3</v>
      </c>
      <c r="AA3333" s="122">
        <v>7.5883346515000002E-3</v>
      </c>
      <c r="AB3333" s="122">
        <v>7.0086256069999998E-3</v>
      </c>
      <c r="AC3333" s="122">
        <v>6.9916128190000001E-3</v>
      </c>
      <c r="AD3333" s="122">
        <v>6.9519552245000003E-3</v>
      </c>
      <c r="AE3333" s="122">
        <v>6.65321773E-3</v>
      </c>
      <c r="AF3333" s="122">
        <v>6.9526313189999999E-3</v>
      </c>
      <c r="AG3333" s="122">
        <v>6.9163642934999998E-3</v>
      </c>
      <c r="AH3333" s="122">
        <v>7.0243763854999997E-3</v>
      </c>
      <c r="AI3333" s="122">
        <v>6.6083331960000002E-3</v>
      </c>
      <c r="AJ3333" s="122">
        <v>6.3536254779999997E-3</v>
      </c>
      <c r="AK3333" s="122">
        <v>6.3332292229999997E-3</v>
      </c>
      <c r="AL3333" s="122">
        <v>0</v>
      </c>
    </row>
    <row r="3334" spans="1:38" hidden="1" x14ac:dyDescent="0.25">
      <c r="A3334" s="122" t="s">
        <v>2053</v>
      </c>
      <c r="B3334" s="122">
        <v>1</v>
      </c>
      <c r="C3334" s="122" t="s">
        <v>2244</v>
      </c>
      <c r="D3334" s="122" t="s">
        <v>2149</v>
      </c>
      <c r="E3334" s="122">
        <v>61</v>
      </c>
      <c r="F3334" s="122">
        <v>1.3729794372E-2</v>
      </c>
      <c r="G3334" s="122">
        <v>1.4001465243500001E-2</v>
      </c>
      <c r="H3334" s="122">
        <v>1.32431814705E-2</v>
      </c>
      <c r="I3334" s="122">
        <v>1.3888304016000001E-2</v>
      </c>
      <c r="J3334" s="122">
        <v>1.2495871851E-2</v>
      </c>
      <c r="K3334" s="122">
        <v>1.2912715579000001E-2</v>
      </c>
      <c r="L3334" s="122">
        <v>1.29209852485E-2</v>
      </c>
      <c r="M3334" s="122">
        <v>1.3208305801000001E-2</v>
      </c>
      <c r="N3334" s="122">
        <v>1.2366440922E-2</v>
      </c>
      <c r="O3334" s="122">
        <v>1.2532712893E-2</v>
      </c>
      <c r="P3334" s="122">
        <v>1.1324497174E-2</v>
      </c>
      <c r="Q3334" s="122">
        <v>1.1382991207000001E-2</v>
      </c>
      <c r="R3334" s="122">
        <v>1.0606648214E-2</v>
      </c>
      <c r="S3334" s="122">
        <v>1.0144736943000001E-2</v>
      </c>
      <c r="T3334" s="122">
        <v>8.9496014384999999E-3</v>
      </c>
      <c r="U3334" s="122">
        <v>8.1769537910000006E-3</v>
      </c>
      <c r="V3334" s="122">
        <v>7.8094854724999998E-3</v>
      </c>
      <c r="W3334" s="122">
        <v>7.4567098670000002E-3</v>
      </c>
      <c r="X3334" s="122">
        <v>7.8603121280000007E-3</v>
      </c>
      <c r="Y3334" s="122">
        <v>8.2010020110000002E-3</v>
      </c>
      <c r="Z3334" s="122">
        <v>7.7665823435000003E-3</v>
      </c>
      <c r="AA3334" s="122">
        <v>7.4768386575000002E-3</v>
      </c>
      <c r="AB3334" s="122">
        <v>7.7985500885000003E-3</v>
      </c>
      <c r="AC3334" s="122">
        <v>7.8511245514999994E-3</v>
      </c>
      <c r="AD3334" s="122">
        <v>7.0967204579999998E-3</v>
      </c>
      <c r="AE3334" s="122">
        <v>7.9350546624999997E-3</v>
      </c>
      <c r="AF3334" s="122">
        <v>8.6881510605000007E-3</v>
      </c>
      <c r="AG3334" s="122">
        <v>8.5878676404999993E-3</v>
      </c>
      <c r="AH3334" s="122">
        <v>8.6269103025000005E-3</v>
      </c>
      <c r="AI3334" s="122">
        <v>7.4872948420000003E-3</v>
      </c>
      <c r="AJ3334" s="122">
        <v>7.0671921175000001E-3</v>
      </c>
      <c r="AK3334" s="122">
        <v>7.0003531549999998E-3</v>
      </c>
      <c r="AL3334" s="122">
        <v>0</v>
      </c>
    </row>
    <row r="3335" spans="1:38" hidden="1" x14ac:dyDescent="0.25">
      <c r="A3335" s="122" t="s">
        <v>2053</v>
      </c>
      <c r="B3335" s="122">
        <v>1</v>
      </c>
      <c r="C3335" s="122" t="s">
        <v>2244</v>
      </c>
      <c r="D3335" s="122" t="s">
        <v>2150</v>
      </c>
      <c r="E3335" s="122">
        <v>61</v>
      </c>
      <c r="F3335" s="122">
        <v>9.5336644595000006E-2</v>
      </c>
      <c r="G3335" s="122">
        <v>9.6965320841500002E-2</v>
      </c>
      <c r="H3335" s="122">
        <v>0.10765196993200001</v>
      </c>
      <c r="I3335" s="122">
        <v>0.1165614745915</v>
      </c>
      <c r="J3335" s="122">
        <v>0.150987370324</v>
      </c>
      <c r="K3335" s="122">
        <v>0.16190005953850001</v>
      </c>
      <c r="L3335" s="122">
        <v>0.16028013891849999</v>
      </c>
      <c r="M3335" s="122">
        <v>0.165150240098</v>
      </c>
      <c r="N3335" s="122">
        <v>0.17180265662700001</v>
      </c>
      <c r="O3335" s="122">
        <v>0.17674487882850001</v>
      </c>
      <c r="P3335" s="122">
        <v>0.18548792230700001</v>
      </c>
      <c r="Q3335" s="122">
        <v>0.191578143403</v>
      </c>
      <c r="R3335" s="122">
        <v>0.20710369350050001</v>
      </c>
      <c r="S3335" s="122">
        <v>0.23165597797699999</v>
      </c>
      <c r="T3335" s="122">
        <v>0.22826427896400001</v>
      </c>
      <c r="U3335" s="122">
        <v>0.24808029033500001</v>
      </c>
      <c r="V3335" s="122">
        <v>0.27411357032099998</v>
      </c>
      <c r="W3335" s="122">
        <v>0.27977868390249999</v>
      </c>
      <c r="X3335" s="122">
        <v>0.27964919928449999</v>
      </c>
      <c r="Y3335" s="122">
        <v>0.26128248894599998</v>
      </c>
      <c r="Z3335" s="122">
        <v>0.2343716206235</v>
      </c>
      <c r="AA3335" s="122">
        <v>0.238348378183</v>
      </c>
      <c r="AB3335" s="122">
        <v>0.231046314419</v>
      </c>
      <c r="AC3335" s="122">
        <v>0.225508321841</v>
      </c>
      <c r="AD3335" s="122">
        <v>0.23063868919300001</v>
      </c>
      <c r="AE3335" s="122">
        <v>0.22557182339349999</v>
      </c>
      <c r="AF3335" s="122">
        <v>0.23159348822100001</v>
      </c>
      <c r="AG3335" s="122">
        <v>0.23519858510899999</v>
      </c>
      <c r="AH3335" s="122">
        <v>0.25189879519449998</v>
      </c>
      <c r="AI3335" s="122">
        <v>0.2449362070835</v>
      </c>
      <c r="AJ3335" s="122">
        <v>0.254021457146</v>
      </c>
      <c r="AK3335" s="122">
        <v>0.25444599891199998</v>
      </c>
      <c r="AL3335" s="122">
        <v>0</v>
      </c>
    </row>
    <row r="3336" spans="1:38" hidden="1" x14ac:dyDescent="0.25">
      <c r="A3336" s="122" t="s">
        <v>2053</v>
      </c>
      <c r="B3336" s="122">
        <v>1</v>
      </c>
      <c r="C3336" s="122" t="s">
        <v>2244</v>
      </c>
      <c r="D3336" s="122" t="s">
        <v>2151</v>
      </c>
      <c r="E3336" s="122">
        <v>61</v>
      </c>
      <c r="F3336" s="122">
        <v>2.53114237225E-2</v>
      </c>
      <c r="G3336" s="122">
        <v>3.0989148070999999E-2</v>
      </c>
      <c r="H3336" s="122">
        <v>3.2541934836500003E-2</v>
      </c>
      <c r="I3336" s="122">
        <v>2.9255725380499999E-2</v>
      </c>
      <c r="J3336" s="122">
        <v>2.6317858795499999E-2</v>
      </c>
      <c r="K3336" s="122">
        <v>2.80017019735E-2</v>
      </c>
      <c r="L3336" s="122">
        <v>2.6480327380500001E-2</v>
      </c>
      <c r="M3336" s="122">
        <v>2.8842543475499999E-2</v>
      </c>
      <c r="N3336" s="122">
        <v>2.87697971065E-2</v>
      </c>
      <c r="O3336" s="122">
        <v>2.43678985365E-2</v>
      </c>
      <c r="P3336" s="122">
        <v>2.6888205867000001E-2</v>
      </c>
      <c r="Q3336" s="122">
        <v>3.0367313964000001E-2</v>
      </c>
      <c r="R3336" s="122">
        <v>2.7888741562999999E-2</v>
      </c>
      <c r="S3336" s="122">
        <v>2.6638252328499999E-2</v>
      </c>
      <c r="T3336" s="122">
        <v>2.3342113481500001E-2</v>
      </c>
      <c r="U3336" s="122">
        <v>2.2021078835499999E-2</v>
      </c>
      <c r="V3336" s="122">
        <v>2.28920185075E-2</v>
      </c>
      <c r="W3336" s="122">
        <v>2.1789802814999999E-2</v>
      </c>
      <c r="X3336" s="122">
        <v>2.0429417046999999E-2</v>
      </c>
      <c r="Y3336" s="122">
        <v>2.00824803985E-2</v>
      </c>
      <c r="Z3336" s="122">
        <v>2.05256518235E-2</v>
      </c>
      <c r="AA3336" s="122">
        <v>2.0211064970500001E-2</v>
      </c>
      <c r="AB3336" s="122">
        <v>1.9679164151999998E-2</v>
      </c>
      <c r="AC3336" s="122">
        <v>1.8771109216E-2</v>
      </c>
      <c r="AD3336" s="122">
        <v>1.9287270015E-2</v>
      </c>
      <c r="AE3336" s="122">
        <v>1.8463004819500001E-2</v>
      </c>
      <c r="AF3336" s="122">
        <v>1.71051228775E-2</v>
      </c>
      <c r="AG3336" s="122">
        <v>1.9311660721000001E-2</v>
      </c>
      <c r="AH3336" s="122">
        <v>2.0670350806999999E-2</v>
      </c>
      <c r="AI3336" s="122">
        <v>2.0755958791999998E-2</v>
      </c>
      <c r="AJ3336" s="122">
        <v>1.9473274124499999E-2</v>
      </c>
      <c r="AK3336" s="122">
        <v>1.9446665103499999E-2</v>
      </c>
      <c r="AL3336" s="122">
        <v>0</v>
      </c>
    </row>
    <row r="3337" spans="1:38" hidden="1" x14ac:dyDescent="0.25">
      <c r="A3337" s="122" t="s">
        <v>2053</v>
      </c>
      <c r="B3337" s="122">
        <v>1</v>
      </c>
      <c r="C3337" s="122" t="s">
        <v>2244</v>
      </c>
      <c r="D3337" s="122" t="s">
        <v>2152</v>
      </c>
      <c r="E3337" s="122">
        <v>61</v>
      </c>
      <c r="F3337" s="122">
        <v>0.297065792562</v>
      </c>
      <c r="G3337" s="122">
        <v>0.29833535615200002</v>
      </c>
      <c r="H3337" s="122">
        <v>0.298923746411</v>
      </c>
      <c r="I3337" s="122">
        <v>0.30364174980699998</v>
      </c>
      <c r="J3337" s="122">
        <v>0.293960542278</v>
      </c>
      <c r="K3337" s="122">
        <v>0.2897106968125</v>
      </c>
      <c r="L3337" s="122">
        <v>0.29497099191550002</v>
      </c>
      <c r="M3337" s="122">
        <v>0.29738519160299998</v>
      </c>
      <c r="N3337" s="122">
        <v>0.30331359688850001</v>
      </c>
      <c r="O3337" s="122">
        <v>0.29657328057499999</v>
      </c>
      <c r="P3337" s="122">
        <v>0.30007213607450001</v>
      </c>
      <c r="Q3337" s="122">
        <v>0.29033422310349999</v>
      </c>
      <c r="R3337" s="122">
        <v>0.29661991493049999</v>
      </c>
      <c r="S3337" s="122">
        <v>0.303128829958</v>
      </c>
      <c r="T3337" s="122">
        <v>0.28184224481199999</v>
      </c>
      <c r="U3337" s="122">
        <v>0.28767631113100001</v>
      </c>
      <c r="V3337" s="122">
        <v>0.29447431979950001</v>
      </c>
      <c r="W3337" s="122">
        <v>0.29195393742100001</v>
      </c>
      <c r="X3337" s="122">
        <v>0.29079702599349999</v>
      </c>
      <c r="Y3337" s="122">
        <v>0.28483936386000003</v>
      </c>
      <c r="Z3337" s="122">
        <v>0.287715376636</v>
      </c>
      <c r="AA3337" s="122">
        <v>0.2899482194395</v>
      </c>
      <c r="AB3337" s="122">
        <v>0.28776567326500002</v>
      </c>
      <c r="AC3337" s="122">
        <v>0.29216172124450002</v>
      </c>
      <c r="AD3337" s="122">
        <v>0.30776775451850003</v>
      </c>
      <c r="AE3337" s="122">
        <v>0.31137216717650001</v>
      </c>
      <c r="AF3337" s="122">
        <v>0.3144137873565</v>
      </c>
      <c r="AG3337" s="122">
        <v>0.318091405125</v>
      </c>
      <c r="AH3337" s="122">
        <v>0.31910571724350001</v>
      </c>
      <c r="AI3337" s="122">
        <v>0.31567324474750003</v>
      </c>
      <c r="AJ3337" s="122">
        <v>0.32086857769749999</v>
      </c>
      <c r="AK3337" s="122">
        <v>0.32086289946300001</v>
      </c>
      <c r="AL3337" s="122">
        <v>0</v>
      </c>
    </row>
    <row r="3338" spans="1:38" hidden="1" x14ac:dyDescent="0.25">
      <c r="A3338" s="122" t="s">
        <v>2053</v>
      </c>
      <c r="B3338" s="122">
        <v>1</v>
      </c>
      <c r="C3338" s="122" t="s">
        <v>2244</v>
      </c>
      <c r="D3338" s="122" t="s">
        <v>2153</v>
      </c>
      <c r="E3338" s="122">
        <v>61</v>
      </c>
      <c r="F3338" s="122">
        <v>0.340330609462</v>
      </c>
      <c r="G3338" s="122">
        <v>0.34366518139149999</v>
      </c>
      <c r="H3338" s="122">
        <v>0.34642711906099999</v>
      </c>
      <c r="I3338" s="122">
        <v>0.3253538566095</v>
      </c>
      <c r="J3338" s="122">
        <v>0.34134870063950001</v>
      </c>
      <c r="K3338" s="122">
        <v>0.35047652231600002</v>
      </c>
      <c r="L3338" s="122">
        <v>0.34846076067550003</v>
      </c>
      <c r="M3338" s="122">
        <v>0.3312378708705</v>
      </c>
      <c r="N3338" s="122">
        <v>0.31587163220100001</v>
      </c>
      <c r="O3338" s="122">
        <v>0.32346158751300003</v>
      </c>
      <c r="P3338" s="122">
        <v>0.314076783809</v>
      </c>
      <c r="Q3338" s="122">
        <v>0.318055905089</v>
      </c>
      <c r="R3338" s="122">
        <v>0.31670683760349999</v>
      </c>
      <c r="S3338" s="122">
        <v>0.32134941903149999</v>
      </c>
      <c r="T3338" s="122">
        <v>0.31643301254700001</v>
      </c>
      <c r="U3338" s="122">
        <v>0.32904235625849998</v>
      </c>
      <c r="V3338" s="122">
        <v>0.32252205600950001</v>
      </c>
      <c r="W3338" s="122">
        <v>0.31494986438950001</v>
      </c>
      <c r="X3338" s="122">
        <v>0.31452408608049998</v>
      </c>
      <c r="Y3338" s="122">
        <v>0.32784483925199998</v>
      </c>
      <c r="Z3338" s="122">
        <v>0.33356526885400001</v>
      </c>
      <c r="AA3338" s="122">
        <v>0.32311275966550002</v>
      </c>
      <c r="AB3338" s="122">
        <v>0.3206310138365</v>
      </c>
      <c r="AC3338" s="122">
        <v>0.32252171042299999</v>
      </c>
      <c r="AD3338" s="122">
        <v>0.32570675141200001</v>
      </c>
      <c r="AE3338" s="122">
        <v>0.3438626126455</v>
      </c>
      <c r="AF3338" s="122">
        <v>0.34532103935050001</v>
      </c>
      <c r="AG3338" s="122">
        <v>0.34996154460950002</v>
      </c>
      <c r="AH3338" s="122">
        <v>0.35082769008699999</v>
      </c>
      <c r="AI3338" s="122">
        <v>0.35449277364699999</v>
      </c>
      <c r="AJ3338" s="122">
        <v>0.35799450792100002</v>
      </c>
      <c r="AK3338" s="122">
        <v>0.35442417471350002</v>
      </c>
      <c r="AL3338" s="122">
        <v>0</v>
      </c>
    </row>
    <row r="3339" spans="1:38" hidden="1" x14ac:dyDescent="0.25">
      <c r="A3339" s="122" t="s">
        <v>2053</v>
      </c>
      <c r="B3339" s="122">
        <v>1</v>
      </c>
      <c r="C3339" s="122" t="s">
        <v>2244</v>
      </c>
      <c r="D3339" s="122" t="s">
        <v>2154</v>
      </c>
      <c r="E3339" s="122">
        <v>61</v>
      </c>
      <c r="F3339" s="122">
        <v>0.22793193295049999</v>
      </c>
      <c r="G3339" s="122">
        <v>0.227980796963</v>
      </c>
      <c r="H3339" s="122">
        <v>0.23928071491</v>
      </c>
      <c r="I3339" s="122">
        <v>0.22734453954200001</v>
      </c>
      <c r="J3339" s="122">
        <v>0.26485353428800001</v>
      </c>
      <c r="K3339" s="122">
        <v>0.29206716349400003</v>
      </c>
      <c r="L3339" s="122">
        <v>0.3023265282805</v>
      </c>
      <c r="M3339" s="122">
        <v>0.30409419405900001</v>
      </c>
      <c r="N3339" s="122">
        <v>0.3214066569115</v>
      </c>
      <c r="O3339" s="122">
        <v>0.33627606764500001</v>
      </c>
      <c r="P3339" s="122">
        <v>0.34543313861699998</v>
      </c>
      <c r="Q3339" s="122">
        <v>0.32455109030750001</v>
      </c>
      <c r="R3339" s="122">
        <v>0.3146682319295</v>
      </c>
      <c r="S3339" s="122">
        <v>0.31857273567549999</v>
      </c>
      <c r="T3339" s="122">
        <v>0.30247305470399999</v>
      </c>
      <c r="U3339" s="122">
        <v>0.30001766050150003</v>
      </c>
      <c r="V3339" s="122">
        <v>0.31806778291900001</v>
      </c>
      <c r="W3339" s="122">
        <v>0.30405883736150002</v>
      </c>
      <c r="X3339" s="122">
        <v>0.30168875172050003</v>
      </c>
      <c r="Y3339" s="122">
        <v>0.30358836603400002</v>
      </c>
      <c r="Z3339" s="122">
        <v>0.31083941599949999</v>
      </c>
      <c r="AA3339" s="122">
        <v>0.31477714960600001</v>
      </c>
      <c r="AB3339" s="122">
        <v>0.30495681511599998</v>
      </c>
      <c r="AC3339" s="122">
        <v>0.29392089554849998</v>
      </c>
      <c r="AD3339" s="122">
        <v>0.260612896486</v>
      </c>
      <c r="AE3339" s="122">
        <v>0.26232005274749998</v>
      </c>
      <c r="AF3339" s="122">
        <v>0.2730970995125</v>
      </c>
      <c r="AG3339" s="122">
        <v>0.29322270415599999</v>
      </c>
      <c r="AH3339" s="122">
        <v>0.30531006947049999</v>
      </c>
      <c r="AI3339" s="122">
        <v>0.30155691111999999</v>
      </c>
      <c r="AJ3339" s="122">
        <v>0.30337173947849999</v>
      </c>
      <c r="AK3339" s="122">
        <v>0.30091983988400001</v>
      </c>
      <c r="AL3339" s="122">
        <v>0</v>
      </c>
    </row>
    <row r="3340" spans="1:38" hidden="1" x14ac:dyDescent="0.25">
      <c r="A3340" s="122" t="s">
        <v>2053</v>
      </c>
      <c r="B3340" s="122">
        <v>1</v>
      </c>
      <c r="C3340" s="122" t="s">
        <v>2244</v>
      </c>
      <c r="D3340" s="122" t="s">
        <v>2155</v>
      </c>
      <c r="E3340" s="122">
        <v>61</v>
      </c>
      <c r="F3340" s="122">
        <v>9.9381108726999998E-2</v>
      </c>
      <c r="G3340" s="122">
        <v>9.8680970167500007E-2</v>
      </c>
      <c r="H3340" s="122">
        <v>9.8135037546000004E-2</v>
      </c>
      <c r="I3340" s="122">
        <v>9.7022623593500001E-2</v>
      </c>
      <c r="J3340" s="122">
        <v>9.6228047673E-2</v>
      </c>
      <c r="K3340" s="122">
        <v>0.1063906375335</v>
      </c>
      <c r="L3340" s="122">
        <v>9.8199748452499999E-2</v>
      </c>
      <c r="M3340" s="122">
        <v>9.9221313515000006E-2</v>
      </c>
      <c r="N3340" s="122">
        <v>9.1907169937999994E-2</v>
      </c>
      <c r="O3340" s="122">
        <v>9.7100566082500006E-2</v>
      </c>
      <c r="P3340" s="122">
        <v>9.1162880788500003E-2</v>
      </c>
      <c r="Q3340" s="122">
        <v>9.8187655627999998E-2</v>
      </c>
      <c r="R3340" s="122">
        <v>0.10197183376549999</v>
      </c>
      <c r="S3340" s="122">
        <v>0.10982046222899999</v>
      </c>
      <c r="T3340" s="122">
        <v>0.122114666483</v>
      </c>
      <c r="U3340" s="122">
        <v>0.1200038321175</v>
      </c>
      <c r="V3340" s="122">
        <v>0.12308537910550001</v>
      </c>
      <c r="W3340" s="122">
        <v>0.1228224073095</v>
      </c>
      <c r="X3340" s="122">
        <v>0.118239563586</v>
      </c>
      <c r="Y3340" s="122">
        <v>0.1143332925285</v>
      </c>
      <c r="Z3340" s="122">
        <v>0.113976899408</v>
      </c>
      <c r="AA3340" s="122">
        <v>0.120737040186</v>
      </c>
      <c r="AB3340" s="122">
        <v>0.121202371441</v>
      </c>
      <c r="AC3340" s="122">
        <v>0.11869364400100001</v>
      </c>
      <c r="AD3340" s="122">
        <v>0.121377465898</v>
      </c>
      <c r="AE3340" s="122">
        <v>0.128907187452</v>
      </c>
      <c r="AF3340" s="122">
        <v>0.133409288988</v>
      </c>
      <c r="AG3340" s="122">
        <v>0.135897899642</v>
      </c>
      <c r="AH3340" s="122">
        <v>0.13995207443400001</v>
      </c>
      <c r="AI3340" s="122">
        <v>0.13828822500249999</v>
      </c>
      <c r="AJ3340" s="122">
        <v>0.14316438803049999</v>
      </c>
      <c r="AK3340" s="122">
        <v>0.14294037751499999</v>
      </c>
      <c r="AL3340" s="122">
        <v>0</v>
      </c>
    </row>
    <row r="3341" spans="1:38" hidden="1" x14ac:dyDescent="0.25">
      <c r="A3341" s="122" t="s">
        <v>2053</v>
      </c>
      <c r="B3341" s="122">
        <v>1</v>
      </c>
      <c r="C3341" s="122" t="s">
        <v>2244</v>
      </c>
      <c r="D3341" s="122" t="s">
        <v>2156</v>
      </c>
      <c r="E3341" s="122">
        <v>61</v>
      </c>
      <c r="F3341" s="122">
        <v>0.33793885832199999</v>
      </c>
      <c r="G3341" s="122">
        <v>0.33672996990050003</v>
      </c>
      <c r="H3341" s="122">
        <v>0.34420904123599999</v>
      </c>
      <c r="I3341" s="122">
        <v>0.34005264052099998</v>
      </c>
      <c r="J3341" s="122">
        <v>0.33925598972999998</v>
      </c>
      <c r="K3341" s="122">
        <v>0.3426368982345</v>
      </c>
      <c r="L3341" s="122">
        <v>0.34220387421600001</v>
      </c>
      <c r="M3341" s="122">
        <v>0.34359416520750002</v>
      </c>
      <c r="N3341" s="122">
        <v>0.34556596822399999</v>
      </c>
      <c r="O3341" s="122">
        <v>0.3399149464415</v>
      </c>
      <c r="P3341" s="122">
        <v>0.34663899551799998</v>
      </c>
      <c r="Q3341" s="122">
        <v>0.34183663029950001</v>
      </c>
      <c r="R3341" s="122">
        <v>0.34527302021099998</v>
      </c>
      <c r="S3341" s="122">
        <v>0.34418544189950001</v>
      </c>
      <c r="T3341" s="122">
        <v>0.32800406121600001</v>
      </c>
      <c r="U3341" s="122">
        <v>0.332959229277</v>
      </c>
      <c r="V3341" s="122">
        <v>0.33523853993649999</v>
      </c>
      <c r="W3341" s="122">
        <v>0.3286691821985</v>
      </c>
      <c r="X3341" s="122">
        <v>0.32099622085700003</v>
      </c>
      <c r="Y3341" s="122">
        <v>0.3269584526505</v>
      </c>
      <c r="Z3341" s="122">
        <v>0.33660984926949999</v>
      </c>
      <c r="AA3341" s="122">
        <v>0.34039042099549999</v>
      </c>
      <c r="AB3341" s="122">
        <v>0.348409526927</v>
      </c>
      <c r="AC3341" s="122">
        <v>0.35633315895000001</v>
      </c>
      <c r="AD3341" s="122">
        <v>0.35987642556100002</v>
      </c>
      <c r="AE3341" s="122">
        <v>0.35149459449300002</v>
      </c>
      <c r="AF3341" s="122">
        <v>0.35739358923050002</v>
      </c>
      <c r="AG3341" s="122">
        <v>0.36394594713900003</v>
      </c>
      <c r="AH3341" s="122">
        <v>0.36217279919950002</v>
      </c>
      <c r="AI3341" s="122">
        <v>0.35581492396949999</v>
      </c>
      <c r="AJ3341" s="122">
        <v>0.3534448956215</v>
      </c>
      <c r="AK3341" s="122">
        <v>0.35143281422150002</v>
      </c>
      <c r="AL3341" s="122">
        <v>0</v>
      </c>
    </row>
    <row r="3342" spans="1:38" hidden="1" x14ac:dyDescent="0.25">
      <c r="A3342" s="122" t="s">
        <v>2053</v>
      </c>
      <c r="B3342" s="122">
        <v>1</v>
      </c>
      <c r="C3342" s="122" t="s">
        <v>2244</v>
      </c>
      <c r="D3342" s="122" t="s">
        <v>2178</v>
      </c>
      <c r="E3342" s="122">
        <v>61</v>
      </c>
      <c r="F3342" s="122">
        <v>0</v>
      </c>
      <c r="G3342" s="122">
        <v>0</v>
      </c>
      <c r="H3342" s="122">
        <v>0</v>
      </c>
      <c r="I3342" s="122">
        <v>0</v>
      </c>
      <c r="J3342" s="122">
        <v>0</v>
      </c>
      <c r="K3342" s="122">
        <v>0</v>
      </c>
      <c r="L3342" s="122">
        <v>0</v>
      </c>
      <c r="M3342" s="122">
        <v>0</v>
      </c>
      <c r="N3342" s="122">
        <v>0</v>
      </c>
      <c r="O3342" s="122">
        <v>0</v>
      </c>
      <c r="P3342" s="122">
        <v>0</v>
      </c>
      <c r="Q3342" s="122">
        <v>0</v>
      </c>
      <c r="R3342" s="122">
        <v>0</v>
      </c>
      <c r="S3342" s="122">
        <v>0</v>
      </c>
      <c r="T3342" s="122">
        <v>0</v>
      </c>
      <c r="U3342" s="122">
        <v>0</v>
      </c>
      <c r="V3342" s="122">
        <v>0</v>
      </c>
      <c r="W3342" s="122">
        <v>0</v>
      </c>
      <c r="X3342" s="122">
        <v>0</v>
      </c>
      <c r="Y3342" s="122">
        <v>0</v>
      </c>
      <c r="Z3342" s="122">
        <v>0</v>
      </c>
      <c r="AA3342" s="122">
        <v>0</v>
      </c>
      <c r="AB3342" s="122">
        <v>0</v>
      </c>
      <c r="AC3342" s="122">
        <v>0</v>
      </c>
      <c r="AD3342" s="122">
        <v>0</v>
      </c>
      <c r="AE3342" s="122">
        <v>0</v>
      </c>
      <c r="AF3342" s="122">
        <v>0</v>
      </c>
      <c r="AG3342" s="122">
        <v>0</v>
      </c>
      <c r="AH3342" s="122">
        <v>0</v>
      </c>
      <c r="AI3342" s="122">
        <v>0</v>
      </c>
      <c r="AJ3342" s="122">
        <v>0</v>
      </c>
      <c r="AK3342" s="122">
        <v>0</v>
      </c>
      <c r="AL3342" s="122">
        <v>0</v>
      </c>
    </row>
    <row r="3343" spans="1:38" hidden="1" x14ac:dyDescent="0.25">
      <c r="A3343" s="122" t="s">
        <v>2053</v>
      </c>
      <c r="B3343" s="122">
        <v>1</v>
      </c>
      <c r="C3343" s="122" t="s">
        <v>2244</v>
      </c>
      <c r="D3343" s="122" t="s">
        <v>2157</v>
      </c>
      <c r="E3343" s="122">
        <v>61</v>
      </c>
      <c r="F3343" s="122">
        <v>1.3771646140000001E-3</v>
      </c>
      <c r="G3343" s="122">
        <v>1.395495777E-3</v>
      </c>
      <c r="H3343" s="122">
        <v>1.3026518875000001E-3</v>
      </c>
      <c r="I3343" s="122">
        <v>1.2033759974999999E-3</v>
      </c>
      <c r="J3343" s="122">
        <v>1.2003324460000001E-3</v>
      </c>
      <c r="K3343" s="122">
        <v>1.0972929199999999E-3</v>
      </c>
      <c r="L3343" s="122">
        <v>1.0212619290000001E-3</v>
      </c>
      <c r="M3343" s="122">
        <v>9.0196868100000005E-4</v>
      </c>
      <c r="N3343" s="122">
        <v>9.5152336299999998E-4</v>
      </c>
      <c r="O3343" s="122">
        <v>9.19792952E-4</v>
      </c>
      <c r="P3343" s="122">
        <v>9.3910252150000001E-4</v>
      </c>
      <c r="Q3343" s="122">
        <v>1.0090361540000001E-3</v>
      </c>
      <c r="R3343" s="122">
        <v>8.6197013749999998E-4</v>
      </c>
      <c r="S3343" s="122">
        <v>9.5230394699999995E-4</v>
      </c>
      <c r="T3343" s="122">
        <v>9.845163929999999E-4</v>
      </c>
      <c r="U3343" s="122">
        <v>1.040869067E-3</v>
      </c>
      <c r="V3343" s="122">
        <v>1.0510534939999999E-3</v>
      </c>
      <c r="W3343" s="122">
        <v>1.079817336E-3</v>
      </c>
      <c r="X3343" s="122">
        <v>1.1715973565E-3</v>
      </c>
      <c r="Y3343" s="122">
        <v>1.183243179E-3</v>
      </c>
      <c r="Z3343" s="122">
        <v>1.2292593955000001E-3</v>
      </c>
      <c r="AA3343" s="122">
        <v>1.3186729925000001E-3</v>
      </c>
      <c r="AB3343" s="122">
        <v>1.489764386E-3</v>
      </c>
      <c r="AC3343" s="122">
        <v>1.2952557639999999E-3</v>
      </c>
      <c r="AD3343" s="122">
        <v>1.02040105E-3</v>
      </c>
      <c r="AE3343" s="122">
        <v>9.1355888000000003E-4</v>
      </c>
      <c r="AF3343" s="122">
        <v>8.1840665500000002E-4</v>
      </c>
      <c r="AG3343" s="122">
        <v>6.8853662100000002E-4</v>
      </c>
      <c r="AH3343" s="122">
        <v>6.9712394600000003E-4</v>
      </c>
      <c r="AI3343" s="122">
        <v>6.3846998549999998E-4</v>
      </c>
      <c r="AJ3343" s="122">
        <v>6.3574104200000005E-4</v>
      </c>
      <c r="AK3343" s="122">
        <v>6.2999875700000001E-4</v>
      </c>
      <c r="AL3343" s="122">
        <v>0</v>
      </c>
    </row>
    <row r="3344" spans="1:38" hidden="1" x14ac:dyDescent="0.25">
      <c r="A3344" s="122" t="s">
        <v>2053</v>
      </c>
      <c r="B3344" s="122">
        <v>1</v>
      </c>
      <c r="C3344" s="122" t="s">
        <v>2244</v>
      </c>
      <c r="D3344" s="122" t="s">
        <v>2158</v>
      </c>
      <c r="E3344" s="122">
        <v>61</v>
      </c>
      <c r="F3344" s="122">
        <v>4.42220364115E-2</v>
      </c>
      <c r="G3344" s="122">
        <v>4.3644580264500001E-2</v>
      </c>
      <c r="H3344" s="122">
        <v>4.4338192271500002E-2</v>
      </c>
      <c r="I3344" s="122">
        <v>4.5163843125500001E-2</v>
      </c>
      <c r="J3344" s="122">
        <v>4.3824054323499999E-2</v>
      </c>
      <c r="K3344" s="122">
        <v>4.3908103604999998E-2</v>
      </c>
      <c r="L3344" s="122">
        <v>4.7134106518500002E-2</v>
      </c>
      <c r="M3344" s="122">
        <v>4.8988850289999997E-2</v>
      </c>
      <c r="N3344" s="122">
        <v>4.7607730895500001E-2</v>
      </c>
      <c r="O3344" s="122">
        <v>4.7198677611000002E-2</v>
      </c>
      <c r="P3344" s="122">
        <v>5.0211176543499998E-2</v>
      </c>
      <c r="Q3344" s="122">
        <v>4.9757819075000001E-2</v>
      </c>
      <c r="R3344" s="122">
        <v>4.8608904446499998E-2</v>
      </c>
      <c r="S3344" s="122">
        <v>5.1394898100499999E-2</v>
      </c>
      <c r="T3344" s="122">
        <v>5.1043623534500003E-2</v>
      </c>
      <c r="U3344" s="122">
        <v>4.8511966439500002E-2</v>
      </c>
      <c r="V3344" s="122">
        <v>5.0441315660999998E-2</v>
      </c>
      <c r="W3344" s="122">
        <v>5.2235571884E-2</v>
      </c>
      <c r="X3344" s="122">
        <v>5.2099158999999999E-2</v>
      </c>
      <c r="Y3344" s="122">
        <v>5.2584845381999999E-2</v>
      </c>
      <c r="Z3344" s="122">
        <v>5.1886434940499999E-2</v>
      </c>
      <c r="AA3344" s="122">
        <v>4.8428418166999998E-2</v>
      </c>
      <c r="AB3344" s="122">
        <v>4.9367079251500003E-2</v>
      </c>
      <c r="AC3344" s="122">
        <v>4.9079682008000003E-2</v>
      </c>
      <c r="AD3344" s="122">
        <v>5.1882880574999998E-2</v>
      </c>
      <c r="AE3344" s="122">
        <v>5.2410572107000002E-2</v>
      </c>
      <c r="AF3344" s="122">
        <v>5.1001517604999998E-2</v>
      </c>
      <c r="AG3344" s="122">
        <v>5.1619938882999997E-2</v>
      </c>
      <c r="AH3344" s="122">
        <v>4.9989797054000001E-2</v>
      </c>
      <c r="AI3344" s="122">
        <v>4.7788588122E-2</v>
      </c>
      <c r="AJ3344" s="122">
        <v>4.6014063560500001E-2</v>
      </c>
      <c r="AK3344" s="122">
        <v>4.5507903914499999E-2</v>
      </c>
      <c r="AL3344" s="122">
        <v>0</v>
      </c>
    </row>
    <row r="3345" spans="1:38" hidden="1" x14ac:dyDescent="0.25">
      <c r="A3345" s="122" t="s">
        <v>2053</v>
      </c>
      <c r="B3345" s="122">
        <v>1</v>
      </c>
      <c r="C3345" s="122" t="s">
        <v>2244</v>
      </c>
      <c r="D3345" s="122" t="s">
        <v>2159</v>
      </c>
      <c r="E3345" s="122">
        <v>61</v>
      </c>
      <c r="F3345" s="122">
        <v>0.22090096861200001</v>
      </c>
      <c r="G3345" s="122">
        <v>0.2390032926905</v>
      </c>
      <c r="H3345" s="122">
        <v>0.23510863817300001</v>
      </c>
      <c r="I3345" s="122">
        <v>0.23739195579149999</v>
      </c>
      <c r="J3345" s="122">
        <v>0.235538325603</v>
      </c>
      <c r="K3345" s="122">
        <v>0.26320483111699999</v>
      </c>
      <c r="L3345" s="122">
        <v>0.25175930915849998</v>
      </c>
      <c r="M3345" s="122">
        <v>0.24670522497149999</v>
      </c>
      <c r="N3345" s="122">
        <v>0.23736637748799999</v>
      </c>
      <c r="O3345" s="122">
        <v>0.28481567805399999</v>
      </c>
      <c r="P3345" s="122">
        <v>0.29081273869149998</v>
      </c>
      <c r="Q3345" s="122">
        <v>0.28859972244600002</v>
      </c>
      <c r="R3345" s="122">
        <v>0.2900438587875</v>
      </c>
      <c r="S3345" s="122">
        <v>0.30965193062099999</v>
      </c>
      <c r="T3345" s="122">
        <v>0.28506062526550002</v>
      </c>
      <c r="U3345" s="122">
        <v>0.30039539735800003</v>
      </c>
      <c r="V3345" s="122">
        <v>0.31434211434350001</v>
      </c>
      <c r="W3345" s="122">
        <v>0.31469916604199999</v>
      </c>
      <c r="X3345" s="122">
        <v>0.297902590164</v>
      </c>
      <c r="Y3345" s="122">
        <v>0.29982649779600001</v>
      </c>
      <c r="Z3345" s="122">
        <v>0.30694627402250002</v>
      </c>
      <c r="AA3345" s="122">
        <v>0.30288729557549998</v>
      </c>
      <c r="AB3345" s="122">
        <v>0.293403962884</v>
      </c>
      <c r="AC3345" s="122">
        <v>0.31775629598299998</v>
      </c>
      <c r="AD3345" s="122">
        <v>0.31723691061100001</v>
      </c>
      <c r="AE3345" s="122">
        <v>0.33314756448549998</v>
      </c>
      <c r="AF3345" s="122">
        <v>0.36586102401699999</v>
      </c>
      <c r="AG3345" s="122">
        <v>0.36055947374050001</v>
      </c>
      <c r="AH3345" s="122">
        <v>0.3901442189605</v>
      </c>
      <c r="AI3345" s="122">
        <v>0.38377507105449998</v>
      </c>
      <c r="AJ3345" s="122">
        <v>0.388572340535</v>
      </c>
      <c r="AK3345" s="122">
        <v>0.38641662505399998</v>
      </c>
      <c r="AL3345" s="122">
        <v>0</v>
      </c>
    </row>
    <row r="3346" spans="1:38" hidden="1" x14ac:dyDescent="0.25">
      <c r="A3346" s="122" t="s">
        <v>2053</v>
      </c>
      <c r="B3346" s="122">
        <v>1</v>
      </c>
      <c r="C3346" s="122" t="s">
        <v>2244</v>
      </c>
      <c r="D3346" s="122" t="s">
        <v>2160</v>
      </c>
      <c r="E3346" s="122">
        <v>61</v>
      </c>
      <c r="F3346" s="122">
        <v>6.6735350812499997E-2</v>
      </c>
      <c r="G3346" s="122">
        <v>6.2506404704500002E-2</v>
      </c>
      <c r="H3346" s="122">
        <v>6.4212922077499998E-2</v>
      </c>
      <c r="I3346" s="122">
        <v>6.4005798527999994E-2</v>
      </c>
      <c r="J3346" s="122">
        <v>6.4175108034999997E-2</v>
      </c>
      <c r="K3346" s="122">
        <v>6.5319372814499996E-2</v>
      </c>
      <c r="L3346" s="122">
        <v>6.0266509535500001E-2</v>
      </c>
      <c r="M3346" s="122">
        <v>5.9565583290000002E-2</v>
      </c>
      <c r="N3346" s="122">
        <v>5.9365643333999997E-2</v>
      </c>
      <c r="O3346" s="122">
        <v>5.49687812215E-2</v>
      </c>
      <c r="P3346" s="122">
        <v>5.3003062816999999E-2</v>
      </c>
      <c r="Q3346" s="122">
        <v>5.7163469775499999E-2</v>
      </c>
      <c r="R3346" s="122">
        <v>5.5501475052499999E-2</v>
      </c>
      <c r="S3346" s="122">
        <v>5.2730484744499997E-2</v>
      </c>
      <c r="T3346" s="122">
        <v>5.0992423229000002E-2</v>
      </c>
      <c r="U3346" s="122">
        <v>5.0829329694499999E-2</v>
      </c>
      <c r="V3346" s="122">
        <v>5.4102561835500003E-2</v>
      </c>
      <c r="W3346" s="122">
        <v>5.1886373699000003E-2</v>
      </c>
      <c r="X3346" s="122">
        <v>5.1037494693999999E-2</v>
      </c>
      <c r="Y3346" s="122">
        <v>4.9674062671499999E-2</v>
      </c>
      <c r="Z3346" s="122">
        <v>4.7311780618000003E-2</v>
      </c>
      <c r="AA3346" s="122">
        <v>4.8552623587500003E-2</v>
      </c>
      <c r="AB3346" s="122">
        <v>4.5615655273000003E-2</v>
      </c>
      <c r="AC3346" s="122">
        <v>4.3808660791499997E-2</v>
      </c>
      <c r="AD3346" s="122">
        <v>4.8272634101000002E-2</v>
      </c>
      <c r="AE3346" s="122">
        <v>5.0135655121000003E-2</v>
      </c>
      <c r="AF3346" s="122">
        <v>5.1066870155999998E-2</v>
      </c>
      <c r="AG3346" s="122">
        <v>5.3411791423499999E-2</v>
      </c>
      <c r="AH3346" s="122">
        <v>5.2361599258999997E-2</v>
      </c>
      <c r="AI3346" s="122">
        <v>5.0802590876499999E-2</v>
      </c>
      <c r="AJ3346" s="122">
        <v>5.3894713352000002E-2</v>
      </c>
      <c r="AK3346" s="122">
        <v>5.3321940550000002E-2</v>
      </c>
      <c r="AL3346" s="122">
        <v>0</v>
      </c>
    </row>
    <row r="3347" spans="1:38" hidden="1" x14ac:dyDescent="0.25">
      <c r="A3347" s="122" t="s">
        <v>2053</v>
      </c>
      <c r="B3347" s="122">
        <v>1</v>
      </c>
      <c r="C3347" s="122" t="s">
        <v>2244</v>
      </c>
      <c r="D3347" s="122" t="s">
        <v>2161</v>
      </c>
      <c r="E3347" s="122">
        <v>61</v>
      </c>
      <c r="F3347" s="122">
        <v>1.265485383418</v>
      </c>
      <c r="G3347" s="122">
        <v>1.271721529308</v>
      </c>
      <c r="H3347" s="122">
        <v>1.266128874703</v>
      </c>
      <c r="I3347" s="122">
        <v>1.287447388003</v>
      </c>
      <c r="J3347" s="122">
        <v>1.4900924919075</v>
      </c>
      <c r="K3347" s="122">
        <v>1.4626040018924999</v>
      </c>
      <c r="L3347" s="122">
        <v>1.4794668340774999</v>
      </c>
      <c r="M3347" s="122">
        <v>1.4711032424295001</v>
      </c>
      <c r="N3347" s="122">
        <v>1.5349131425695</v>
      </c>
      <c r="O3347" s="122">
        <v>1.6447376030125</v>
      </c>
      <c r="P3347" s="122">
        <v>1.6999580127580001</v>
      </c>
      <c r="Q3347" s="122">
        <v>1.6526360874365</v>
      </c>
      <c r="R3347" s="122">
        <v>1.684111068779</v>
      </c>
      <c r="S3347" s="122">
        <v>1.674389702991</v>
      </c>
      <c r="T3347" s="122">
        <v>1.6201610584220001</v>
      </c>
      <c r="U3347" s="122">
        <v>1.6146021472475001</v>
      </c>
      <c r="V3347" s="122">
        <v>1.770392301013</v>
      </c>
      <c r="W3347" s="122">
        <v>1.7529448485650001</v>
      </c>
      <c r="X3347" s="122">
        <v>1.754571937753</v>
      </c>
      <c r="Y3347" s="122">
        <v>1.7925557932334999</v>
      </c>
      <c r="Z3347" s="122">
        <v>1.7793146638435</v>
      </c>
      <c r="AA3347" s="122">
        <v>1.8341895869675</v>
      </c>
      <c r="AB3347" s="122">
        <v>1.8439946921195001</v>
      </c>
      <c r="AC3347" s="122">
        <v>1.8210101534730001</v>
      </c>
      <c r="AD3347" s="122">
        <v>1.7753833370359999</v>
      </c>
      <c r="AE3347" s="122">
        <v>1.8564293950805</v>
      </c>
      <c r="AF3347" s="122">
        <v>1.9038632588135</v>
      </c>
      <c r="AG3347" s="122">
        <v>2.002906777707</v>
      </c>
      <c r="AH3347" s="122">
        <v>2.0573314925430002</v>
      </c>
      <c r="AI3347" s="122">
        <v>2.1287151213825002</v>
      </c>
      <c r="AJ3347" s="122">
        <v>2.2655831515215001</v>
      </c>
      <c r="AK3347" s="122">
        <v>2.2650273109739998</v>
      </c>
      <c r="AL3347" s="122">
        <v>0</v>
      </c>
    </row>
    <row r="3348" spans="1:38" hidden="1" x14ac:dyDescent="0.25">
      <c r="A3348" s="122" t="s">
        <v>2053</v>
      </c>
      <c r="B3348" s="122">
        <v>1</v>
      </c>
      <c r="C3348" s="122" t="s">
        <v>2244</v>
      </c>
      <c r="D3348" s="122" t="s">
        <v>2179</v>
      </c>
      <c r="E3348" s="122">
        <v>61</v>
      </c>
      <c r="F3348" s="122">
        <v>0</v>
      </c>
      <c r="G3348" s="122">
        <v>0</v>
      </c>
      <c r="H3348" s="122">
        <v>0</v>
      </c>
      <c r="I3348" s="122">
        <v>0</v>
      </c>
      <c r="J3348" s="122">
        <v>0</v>
      </c>
      <c r="K3348" s="122">
        <v>0</v>
      </c>
      <c r="L3348" s="122">
        <v>0</v>
      </c>
      <c r="M3348" s="122">
        <v>0</v>
      </c>
      <c r="N3348" s="122">
        <v>0</v>
      </c>
      <c r="O3348" s="122">
        <v>0</v>
      </c>
      <c r="P3348" s="122">
        <v>0</v>
      </c>
      <c r="Q3348" s="122">
        <v>0</v>
      </c>
      <c r="R3348" s="122">
        <v>0</v>
      </c>
      <c r="S3348" s="122">
        <v>0</v>
      </c>
      <c r="T3348" s="122">
        <v>0</v>
      </c>
      <c r="U3348" s="122">
        <v>0</v>
      </c>
      <c r="V3348" s="122">
        <v>0</v>
      </c>
      <c r="W3348" s="122">
        <v>0</v>
      </c>
      <c r="X3348" s="122">
        <v>0</v>
      </c>
      <c r="Y3348" s="122">
        <v>0</v>
      </c>
      <c r="Z3348" s="122">
        <v>0</v>
      </c>
      <c r="AA3348" s="122">
        <v>0</v>
      </c>
      <c r="AB3348" s="122">
        <v>0</v>
      </c>
      <c r="AC3348" s="122">
        <v>0</v>
      </c>
      <c r="AD3348" s="122">
        <v>0</v>
      </c>
      <c r="AE3348" s="122">
        <v>0</v>
      </c>
      <c r="AF3348" s="122">
        <v>0</v>
      </c>
      <c r="AG3348" s="122">
        <v>0</v>
      </c>
      <c r="AH3348" s="122">
        <v>0</v>
      </c>
      <c r="AI3348" s="122">
        <v>0</v>
      </c>
      <c r="AJ3348" s="122">
        <v>0</v>
      </c>
      <c r="AK3348" s="122">
        <v>0</v>
      </c>
      <c r="AL3348" s="122">
        <v>0</v>
      </c>
    </row>
    <row r="3349" spans="1:38" hidden="1" x14ac:dyDescent="0.25">
      <c r="A3349" s="122" t="s">
        <v>2053</v>
      </c>
      <c r="B3349" s="122">
        <v>1</v>
      </c>
      <c r="C3349" s="122" t="s">
        <v>2244</v>
      </c>
      <c r="D3349" s="122" t="s">
        <v>2162</v>
      </c>
      <c r="E3349" s="122">
        <v>61</v>
      </c>
      <c r="F3349" s="122">
        <v>8.9735761395500005E-2</v>
      </c>
      <c r="G3349" s="122">
        <v>9.5630270875499995E-2</v>
      </c>
      <c r="H3349" s="122">
        <v>9.2033267511499997E-2</v>
      </c>
      <c r="I3349" s="122">
        <v>9.6253341022000005E-2</v>
      </c>
      <c r="J3349" s="122">
        <v>9.1228462220000001E-2</v>
      </c>
      <c r="K3349" s="122">
        <v>0.102357605899</v>
      </c>
      <c r="L3349" s="122">
        <v>0.10600029218900001</v>
      </c>
      <c r="M3349" s="122">
        <v>0.1106325946115</v>
      </c>
      <c r="N3349" s="122">
        <v>0.1105246947205</v>
      </c>
      <c r="O3349" s="122">
        <v>0.11182456538</v>
      </c>
      <c r="P3349" s="122">
        <v>0.1149724214895</v>
      </c>
      <c r="Q3349" s="122">
        <v>0.1155071338255</v>
      </c>
      <c r="R3349" s="122">
        <v>0.1129614269605</v>
      </c>
      <c r="S3349" s="122">
        <v>0.11276992092099999</v>
      </c>
      <c r="T3349" s="122">
        <v>0.1078741468065</v>
      </c>
      <c r="U3349" s="122">
        <v>0.1125084548285</v>
      </c>
      <c r="V3349" s="122">
        <v>0.1121762554925</v>
      </c>
      <c r="W3349" s="122">
        <v>0.115981453483</v>
      </c>
      <c r="X3349" s="122">
        <v>0.10970055126599999</v>
      </c>
      <c r="Y3349" s="122">
        <v>0.1089641345245</v>
      </c>
      <c r="Z3349" s="122">
        <v>0.112039415667</v>
      </c>
      <c r="AA3349" s="122">
        <v>0.111370612006</v>
      </c>
      <c r="AB3349" s="122">
        <v>0.1214772039745</v>
      </c>
      <c r="AC3349" s="122">
        <v>0.11993392882749999</v>
      </c>
      <c r="AD3349" s="122">
        <v>0.11825278403849999</v>
      </c>
      <c r="AE3349" s="122">
        <v>0.1212273080735</v>
      </c>
      <c r="AF3349" s="122">
        <v>0.1235707028615</v>
      </c>
      <c r="AG3349" s="122">
        <v>0.12403044317299999</v>
      </c>
      <c r="AH3349" s="122">
        <v>0.1210840194995</v>
      </c>
      <c r="AI3349" s="122">
        <v>0.12974824082149999</v>
      </c>
      <c r="AJ3349" s="122">
        <v>0.13068681124949999</v>
      </c>
      <c r="AK3349" s="122">
        <v>0.12944548558249999</v>
      </c>
      <c r="AL3349" s="122">
        <v>0</v>
      </c>
    </row>
    <row r="3350" spans="1:38" hidden="1" x14ac:dyDescent="0.25">
      <c r="A3350" s="122" t="s">
        <v>2053</v>
      </c>
      <c r="B3350" s="122">
        <v>1</v>
      </c>
      <c r="C3350" s="122" t="s">
        <v>2244</v>
      </c>
      <c r="D3350" s="122" t="s">
        <v>2163</v>
      </c>
      <c r="E3350" s="122">
        <v>61</v>
      </c>
      <c r="F3350" s="122">
        <v>0.100855547951</v>
      </c>
      <c r="G3350" s="122">
        <v>0.10314129713</v>
      </c>
      <c r="H3350" s="122">
        <v>0.107242106675</v>
      </c>
      <c r="I3350" s="122">
        <v>0.1065349039575</v>
      </c>
      <c r="J3350" s="122">
        <v>0.1085294387005</v>
      </c>
      <c r="K3350" s="122">
        <v>0.1135160722785</v>
      </c>
      <c r="L3350" s="122">
        <v>0.110570761234</v>
      </c>
      <c r="M3350" s="122">
        <v>0.10743478632</v>
      </c>
      <c r="N3350" s="122">
        <v>0.107509708339</v>
      </c>
      <c r="O3350" s="122">
        <v>0.10616026100250001</v>
      </c>
      <c r="P3350" s="122">
        <v>0.1072490781095</v>
      </c>
      <c r="Q3350" s="122">
        <v>0.106927053263</v>
      </c>
      <c r="R3350" s="122">
        <v>0.103276184886</v>
      </c>
      <c r="S3350" s="122">
        <v>0.10429256331550001</v>
      </c>
      <c r="T3350" s="122">
        <v>9.5627132082999999E-2</v>
      </c>
      <c r="U3350" s="122">
        <v>0.100680639259</v>
      </c>
      <c r="V3350" s="122">
        <v>9.7803930513500004E-2</v>
      </c>
      <c r="W3350" s="122">
        <v>9.5341378528499998E-2</v>
      </c>
      <c r="X3350" s="122">
        <v>9.4768970684500006E-2</v>
      </c>
      <c r="Y3350" s="122">
        <v>9.3061691569000002E-2</v>
      </c>
      <c r="Z3350" s="122">
        <v>9.2879063347499999E-2</v>
      </c>
      <c r="AA3350" s="122">
        <v>8.9381573975999995E-2</v>
      </c>
      <c r="AB3350" s="122">
        <v>8.6893818848000001E-2</v>
      </c>
      <c r="AC3350" s="122">
        <v>8.7985426352000004E-2</v>
      </c>
      <c r="AD3350" s="122">
        <v>9.02639730695E-2</v>
      </c>
      <c r="AE3350" s="122">
        <v>9.0644634200999996E-2</v>
      </c>
      <c r="AF3350" s="122">
        <v>9.2746377396999993E-2</v>
      </c>
      <c r="AG3350" s="122">
        <v>9.0965528345499994E-2</v>
      </c>
      <c r="AH3350" s="122">
        <v>9.1713650931999999E-2</v>
      </c>
      <c r="AI3350" s="122">
        <v>8.7652245853499997E-2</v>
      </c>
      <c r="AJ3350" s="122">
        <v>8.6510839734999997E-2</v>
      </c>
      <c r="AK3350" s="122">
        <v>8.5839881623999997E-2</v>
      </c>
      <c r="AL3350" s="122">
        <v>0</v>
      </c>
    </row>
    <row r="3351" spans="1:38" hidden="1" x14ac:dyDescent="0.25">
      <c r="A3351" s="122" t="s">
        <v>2053</v>
      </c>
      <c r="B3351" s="122">
        <v>1</v>
      </c>
      <c r="C3351" s="122" t="s">
        <v>2244</v>
      </c>
      <c r="D3351" s="122" t="s">
        <v>2180</v>
      </c>
      <c r="E3351" s="122">
        <v>61</v>
      </c>
      <c r="F3351" s="122">
        <v>0</v>
      </c>
      <c r="G3351" s="122">
        <v>0</v>
      </c>
      <c r="H3351" s="122">
        <v>0</v>
      </c>
      <c r="I3351" s="122">
        <v>0</v>
      </c>
      <c r="J3351" s="122">
        <v>0</v>
      </c>
      <c r="K3351" s="122">
        <v>0</v>
      </c>
      <c r="L3351" s="122">
        <v>0</v>
      </c>
      <c r="M3351" s="122">
        <v>0</v>
      </c>
      <c r="N3351" s="122">
        <v>0</v>
      </c>
      <c r="O3351" s="122">
        <v>0</v>
      </c>
      <c r="P3351" s="122">
        <v>0</v>
      </c>
      <c r="Q3351" s="122">
        <v>0</v>
      </c>
      <c r="R3351" s="122">
        <v>0</v>
      </c>
      <c r="S3351" s="122">
        <v>0</v>
      </c>
      <c r="T3351" s="122">
        <v>0</v>
      </c>
      <c r="U3351" s="122">
        <v>0</v>
      </c>
      <c r="V3351" s="122">
        <v>0</v>
      </c>
      <c r="W3351" s="122">
        <v>0</v>
      </c>
      <c r="X3351" s="122">
        <v>0</v>
      </c>
      <c r="Y3351" s="122">
        <v>0</v>
      </c>
      <c r="Z3351" s="122">
        <v>0</v>
      </c>
      <c r="AA3351" s="122">
        <v>0</v>
      </c>
      <c r="AB3351" s="122">
        <v>0</v>
      </c>
      <c r="AC3351" s="122">
        <v>0</v>
      </c>
      <c r="AD3351" s="122">
        <v>0</v>
      </c>
      <c r="AE3351" s="122">
        <v>0</v>
      </c>
      <c r="AF3351" s="122">
        <v>0</v>
      </c>
      <c r="AG3351" s="122">
        <v>0</v>
      </c>
      <c r="AH3351" s="122">
        <v>0</v>
      </c>
      <c r="AI3351" s="122">
        <v>0</v>
      </c>
      <c r="AJ3351" s="122">
        <v>0</v>
      </c>
      <c r="AK3351" s="122">
        <v>0</v>
      </c>
      <c r="AL3351" s="122">
        <v>0</v>
      </c>
    </row>
    <row r="3352" spans="1:38" hidden="1" x14ac:dyDescent="0.25">
      <c r="A3352" s="122" t="s">
        <v>2053</v>
      </c>
      <c r="B3352" s="122">
        <v>1</v>
      </c>
      <c r="C3352" s="122" t="s">
        <v>2244</v>
      </c>
      <c r="D3352" s="122" t="s">
        <v>2164</v>
      </c>
      <c r="E3352" s="122">
        <v>61</v>
      </c>
      <c r="F3352" s="122">
        <v>5.7751134252500003E-2</v>
      </c>
      <c r="G3352" s="122">
        <v>5.4245706673499997E-2</v>
      </c>
      <c r="H3352" s="122">
        <v>5.3934834511E-2</v>
      </c>
      <c r="I3352" s="122">
        <v>5.9641443991999998E-2</v>
      </c>
      <c r="J3352" s="122">
        <v>5.72395221255E-2</v>
      </c>
      <c r="K3352" s="122">
        <v>5.6881901498499997E-2</v>
      </c>
      <c r="L3352" s="122">
        <v>5.9823000182500002E-2</v>
      </c>
      <c r="M3352" s="122">
        <v>5.9429913704500001E-2</v>
      </c>
      <c r="N3352" s="122">
        <v>6.2412811077000002E-2</v>
      </c>
      <c r="O3352" s="122">
        <v>6.3032138072000005E-2</v>
      </c>
      <c r="P3352" s="122">
        <v>6.0771854942500002E-2</v>
      </c>
      <c r="Q3352" s="122">
        <v>6.1100154035E-2</v>
      </c>
      <c r="R3352" s="122">
        <v>6.0045594988499998E-2</v>
      </c>
      <c r="S3352" s="122">
        <v>6.0828869639500002E-2</v>
      </c>
      <c r="T3352" s="122">
        <v>5.98281389035E-2</v>
      </c>
      <c r="U3352" s="122">
        <v>5.7136661633500001E-2</v>
      </c>
      <c r="V3352" s="122">
        <v>5.7409324055499998E-2</v>
      </c>
      <c r="W3352" s="122">
        <v>5.5972679900000002E-2</v>
      </c>
      <c r="X3352" s="122">
        <v>5.4501384953999997E-2</v>
      </c>
      <c r="Y3352" s="122">
        <v>5.5728281185500002E-2</v>
      </c>
      <c r="Z3352" s="122">
        <v>5.2961249076500003E-2</v>
      </c>
      <c r="AA3352" s="122">
        <v>5.5477780475000002E-2</v>
      </c>
      <c r="AB3352" s="122">
        <v>5.2984231069E-2</v>
      </c>
      <c r="AC3352" s="122">
        <v>5.5285967380000002E-2</v>
      </c>
      <c r="AD3352" s="122">
        <v>5.44080637995E-2</v>
      </c>
      <c r="AE3352" s="122">
        <v>5.4512957318499998E-2</v>
      </c>
      <c r="AF3352" s="122">
        <v>5.4753600081999997E-2</v>
      </c>
      <c r="AG3352" s="122">
        <v>5.51722517195E-2</v>
      </c>
      <c r="AH3352" s="122">
        <v>5.5266854678999999E-2</v>
      </c>
      <c r="AI3352" s="122">
        <v>5.4293211209500002E-2</v>
      </c>
      <c r="AJ3352" s="122">
        <v>5.3792944713000002E-2</v>
      </c>
      <c r="AK3352" s="122">
        <v>5.3857031782999998E-2</v>
      </c>
      <c r="AL3352" s="122">
        <v>0</v>
      </c>
    </row>
    <row r="3353" spans="1:38" hidden="1" x14ac:dyDescent="0.25">
      <c r="A3353" s="122" t="s">
        <v>2053</v>
      </c>
      <c r="B3353" s="122">
        <v>1</v>
      </c>
      <c r="C3353" s="122" t="s">
        <v>2244</v>
      </c>
      <c r="D3353" s="122" t="s">
        <v>2165</v>
      </c>
      <c r="E3353" s="122">
        <v>61</v>
      </c>
      <c r="F3353" s="122">
        <v>0.205402227849</v>
      </c>
      <c r="G3353" s="122">
        <v>0.21499495484600001</v>
      </c>
      <c r="H3353" s="122">
        <v>0.22094089751349999</v>
      </c>
      <c r="I3353" s="122">
        <v>0.218666424853</v>
      </c>
      <c r="J3353" s="122">
        <v>0.239806920905</v>
      </c>
      <c r="K3353" s="122">
        <v>0.2284834033035</v>
      </c>
      <c r="L3353" s="122">
        <v>0.22320354961050001</v>
      </c>
      <c r="M3353" s="122">
        <v>0.21922382471349999</v>
      </c>
      <c r="N3353" s="122">
        <v>0.230301389508</v>
      </c>
      <c r="O3353" s="122">
        <v>0.243528490381</v>
      </c>
      <c r="P3353" s="122">
        <v>0.25824110617950002</v>
      </c>
      <c r="Q3353" s="122">
        <v>0.26500465705699999</v>
      </c>
      <c r="R3353" s="122">
        <v>0.27344848598799998</v>
      </c>
      <c r="S3353" s="122">
        <v>0.25564701516400001</v>
      </c>
      <c r="T3353" s="122">
        <v>0.23564397752550001</v>
      </c>
      <c r="U3353" s="122">
        <v>0.23792807291900001</v>
      </c>
      <c r="V3353" s="122">
        <v>0.22505600894950001</v>
      </c>
      <c r="W3353" s="122">
        <v>0.24350916970799999</v>
      </c>
      <c r="X3353" s="122">
        <v>0.22487994676549999</v>
      </c>
      <c r="Y3353" s="122">
        <v>0.228957240767</v>
      </c>
      <c r="Z3353" s="122">
        <v>0.24188663049049999</v>
      </c>
      <c r="AA3353" s="122">
        <v>0.26591448388900002</v>
      </c>
      <c r="AB3353" s="122">
        <v>0.279551234323</v>
      </c>
      <c r="AC3353" s="122">
        <v>0.28667402783950002</v>
      </c>
      <c r="AD3353" s="122">
        <v>0.28384461756599999</v>
      </c>
      <c r="AE3353" s="122">
        <v>0.29878117217099998</v>
      </c>
      <c r="AF3353" s="122">
        <v>0.29620175889599998</v>
      </c>
      <c r="AG3353" s="122">
        <v>0.29228116853699998</v>
      </c>
      <c r="AH3353" s="122">
        <v>0.30028097838750001</v>
      </c>
      <c r="AI3353" s="122">
        <v>0.31096245388299998</v>
      </c>
      <c r="AJ3353" s="122">
        <v>0.31976100627550003</v>
      </c>
      <c r="AK3353" s="122">
        <v>0.31974113752950001</v>
      </c>
      <c r="AL3353" s="122">
        <v>0</v>
      </c>
    </row>
    <row r="3354" spans="1:38" hidden="1" x14ac:dyDescent="0.25">
      <c r="A3354" s="122" t="s">
        <v>2053</v>
      </c>
      <c r="B3354" s="122">
        <v>1</v>
      </c>
      <c r="C3354" s="122" t="s">
        <v>2244</v>
      </c>
      <c r="D3354" s="122" t="s">
        <v>2166</v>
      </c>
      <c r="E3354" s="122">
        <v>61</v>
      </c>
      <c r="F3354" s="122">
        <v>0.98011416999050005</v>
      </c>
      <c r="G3354" s="122">
        <v>0.987571698045</v>
      </c>
      <c r="H3354" s="122">
        <v>0.96855661321349995</v>
      </c>
      <c r="I3354" s="122">
        <v>0.94151314334299996</v>
      </c>
      <c r="J3354" s="122">
        <v>0.92533271758699998</v>
      </c>
      <c r="K3354" s="122">
        <v>0.93743902202749996</v>
      </c>
      <c r="L3354" s="122">
        <v>0.94134468255149994</v>
      </c>
      <c r="M3354" s="122">
        <v>0.92380566041349998</v>
      </c>
      <c r="N3354" s="122">
        <v>0.92154009188550001</v>
      </c>
      <c r="O3354" s="122">
        <v>0.89401351755449998</v>
      </c>
      <c r="P3354" s="122">
        <v>0.90193274260099998</v>
      </c>
      <c r="Q3354" s="122">
        <v>0.88517440662049995</v>
      </c>
      <c r="R3354" s="122">
        <v>0.89634658513349996</v>
      </c>
      <c r="S3354" s="122">
        <v>0.90017544168800001</v>
      </c>
      <c r="T3354" s="122">
        <v>0.86519683587950003</v>
      </c>
      <c r="U3354" s="122">
        <v>0.863029158272</v>
      </c>
      <c r="V3354" s="122">
        <v>0.87565602317400004</v>
      </c>
      <c r="W3354" s="122">
        <v>0.86638274840350005</v>
      </c>
      <c r="X3354" s="122">
        <v>0.84266831320799995</v>
      </c>
      <c r="Y3354" s="122">
        <v>0.852309228335</v>
      </c>
      <c r="Z3354" s="122">
        <v>0.87801908864699996</v>
      </c>
      <c r="AA3354" s="122">
        <v>0.89091511423449998</v>
      </c>
      <c r="AB3354" s="122">
        <v>0.88314539959100002</v>
      </c>
      <c r="AC3354" s="122">
        <v>0.89412046715549998</v>
      </c>
      <c r="AD3354" s="122">
        <v>0.88446601696799998</v>
      </c>
      <c r="AE3354" s="122">
        <v>0.91728133386050004</v>
      </c>
      <c r="AF3354" s="122">
        <v>0.93604356268800004</v>
      </c>
      <c r="AG3354" s="122">
        <v>0.94102263417300003</v>
      </c>
      <c r="AH3354" s="122">
        <v>0.933333035787</v>
      </c>
      <c r="AI3354" s="122">
        <v>0.92356321088000004</v>
      </c>
      <c r="AJ3354" s="122">
        <v>0.91031185715399998</v>
      </c>
      <c r="AK3354" s="122">
        <v>0.90829523219649999</v>
      </c>
      <c r="AL3354" s="122">
        <v>0</v>
      </c>
    </row>
    <row r="3355" spans="1:38" hidden="1" x14ac:dyDescent="0.25">
      <c r="A3355" s="122" t="s">
        <v>2053</v>
      </c>
      <c r="B3355" s="122">
        <v>1</v>
      </c>
      <c r="C3355" s="122" t="s">
        <v>2244</v>
      </c>
      <c r="D3355" s="122" t="s">
        <v>2167</v>
      </c>
      <c r="E3355" s="122">
        <v>61</v>
      </c>
      <c r="F3355" s="122">
        <v>2.2015773985999999E-2</v>
      </c>
      <c r="G3355" s="122">
        <v>2.4104872945500001E-2</v>
      </c>
      <c r="H3355" s="122">
        <v>2.4970816440000002E-2</v>
      </c>
      <c r="I3355" s="122">
        <v>2.6382072986E-2</v>
      </c>
      <c r="J3355" s="122">
        <v>2.8299448553500001E-2</v>
      </c>
      <c r="K3355" s="122">
        <v>2.9328826293000002E-2</v>
      </c>
      <c r="L3355" s="122">
        <v>2.9000060880000001E-2</v>
      </c>
      <c r="M3355" s="122">
        <v>2.8603243228500001E-2</v>
      </c>
      <c r="N3355" s="122">
        <v>2.83139871955E-2</v>
      </c>
      <c r="O3355" s="122">
        <v>2.8734814271000001E-2</v>
      </c>
      <c r="P3355" s="122">
        <v>2.7295282436999999E-2</v>
      </c>
      <c r="Q3355" s="122">
        <v>2.6800429148500001E-2</v>
      </c>
      <c r="R3355" s="122">
        <v>2.7260549390499999E-2</v>
      </c>
      <c r="S3355" s="122">
        <v>2.7498237112500001E-2</v>
      </c>
      <c r="T3355" s="122">
        <v>2.3937791081500001E-2</v>
      </c>
      <c r="U3355" s="122">
        <v>2.3334407573E-2</v>
      </c>
      <c r="V3355" s="122">
        <v>2.5589321855499999E-2</v>
      </c>
      <c r="W3355" s="122">
        <v>2.6001286642E-2</v>
      </c>
      <c r="X3355" s="122">
        <v>2.31192207095E-2</v>
      </c>
      <c r="Y3355" s="122">
        <v>2.3216485753000001E-2</v>
      </c>
      <c r="Z3355" s="122">
        <v>2.2848230596499999E-2</v>
      </c>
      <c r="AA3355" s="122">
        <v>2.20794096285E-2</v>
      </c>
      <c r="AB3355" s="122">
        <v>2.2716642620500001E-2</v>
      </c>
      <c r="AC3355" s="122">
        <v>2.2299547566499999E-2</v>
      </c>
      <c r="AD3355" s="122">
        <v>2.2602144468000001E-2</v>
      </c>
      <c r="AE3355" s="122">
        <v>2.20309957715E-2</v>
      </c>
      <c r="AF3355" s="122">
        <v>2.2548480696E-2</v>
      </c>
      <c r="AG3355" s="122">
        <v>2.1946624144000001E-2</v>
      </c>
      <c r="AH3355" s="122">
        <v>2.0539144166000001E-2</v>
      </c>
      <c r="AI3355" s="122">
        <v>2.0000208366E-2</v>
      </c>
      <c r="AJ3355" s="122">
        <v>1.9779862800499998E-2</v>
      </c>
      <c r="AK3355" s="122">
        <v>1.9658200081499998E-2</v>
      </c>
      <c r="AL3355" s="122">
        <v>0</v>
      </c>
    </row>
    <row r="3356" spans="1:38" hidden="1" x14ac:dyDescent="0.25">
      <c r="A3356" s="122" t="s">
        <v>2053</v>
      </c>
      <c r="B3356" s="122">
        <v>1</v>
      </c>
      <c r="C3356" s="122" t="s">
        <v>2244</v>
      </c>
      <c r="D3356" s="122" t="s">
        <v>2168</v>
      </c>
      <c r="E3356" s="122">
        <v>61</v>
      </c>
      <c r="F3356" s="122">
        <v>4.7517057011499997E-2</v>
      </c>
      <c r="G3356" s="122">
        <v>3.5112924768500003E-2</v>
      </c>
      <c r="H3356" s="122">
        <v>5.7859621197999998E-2</v>
      </c>
      <c r="I3356" s="122">
        <v>5.2963848620499999E-2</v>
      </c>
      <c r="J3356" s="122">
        <v>5.7378356446999998E-2</v>
      </c>
      <c r="K3356" s="122">
        <v>6.4419426666499996E-2</v>
      </c>
      <c r="L3356" s="122">
        <v>6.0533799373999997E-2</v>
      </c>
      <c r="M3356" s="122">
        <v>5.6702359679000003E-2</v>
      </c>
      <c r="N3356" s="122">
        <v>5.8628311574000003E-2</v>
      </c>
      <c r="O3356" s="122">
        <v>6.8361317725499998E-2</v>
      </c>
      <c r="P3356" s="122">
        <v>6.5236454287999998E-2</v>
      </c>
      <c r="Q3356" s="122">
        <v>5.8167422089999997E-2</v>
      </c>
      <c r="R3356" s="122">
        <v>5.7613213120999998E-2</v>
      </c>
      <c r="S3356" s="122">
        <v>5.74827397615E-2</v>
      </c>
      <c r="T3356" s="122">
        <v>6.3345627109499994E-2</v>
      </c>
      <c r="U3356" s="122">
        <v>5.8701601537500002E-2</v>
      </c>
      <c r="V3356" s="122">
        <v>6.0435273646000001E-2</v>
      </c>
      <c r="W3356" s="122">
        <v>6.3264947779999997E-2</v>
      </c>
      <c r="X3356" s="122">
        <v>5.4877091619E-2</v>
      </c>
      <c r="Y3356" s="122">
        <v>5.4190081716000003E-2</v>
      </c>
      <c r="Z3356" s="122">
        <v>5.1774469075000003E-2</v>
      </c>
      <c r="AA3356" s="122">
        <v>5.1653445562499997E-2</v>
      </c>
      <c r="AB3356" s="122">
        <v>5.4334700086500001E-2</v>
      </c>
      <c r="AC3356" s="122">
        <v>5.4543382472000003E-2</v>
      </c>
      <c r="AD3356" s="122">
        <v>5.69613931245E-2</v>
      </c>
      <c r="AE3356" s="122">
        <v>5.9206369297499999E-2</v>
      </c>
      <c r="AF3356" s="122">
        <v>5.9137709016499999E-2</v>
      </c>
      <c r="AG3356" s="122">
        <v>6.2042323454499997E-2</v>
      </c>
      <c r="AH3356" s="122">
        <v>5.8757242872000001E-2</v>
      </c>
      <c r="AI3356" s="122">
        <v>5.5497414643000002E-2</v>
      </c>
      <c r="AJ3356" s="122">
        <v>5.6521328161999999E-2</v>
      </c>
      <c r="AK3356" s="122">
        <v>5.6309592578999999E-2</v>
      </c>
      <c r="AL3356" s="122">
        <v>0</v>
      </c>
    </row>
    <row r="3357" spans="1:38" hidden="1" x14ac:dyDescent="0.25">
      <c r="A3357" s="122" t="s">
        <v>2050</v>
      </c>
      <c r="B3357" s="122">
        <v>1</v>
      </c>
      <c r="C3357" s="122" t="s">
        <v>2243</v>
      </c>
      <c r="D3357" s="122" t="s">
        <v>2120</v>
      </c>
      <c r="E3357" s="122">
        <v>62</v>
      </c>
      <c r="F3357" s="122">
        <v>0.11883724776600001</v>
      </c>
      <c r="G3357" s="122">
        <v>0.12141129762650001</v>
      </c>
      <c r="H3357" s="122">
        <v>0.11428788520249999</v>
      </c>
      <c r="I3357" s="122">
        <v>0.1147476251695</v>
      </c>
      <c r="J3357" s="122">
        <v>0.126776485321</v>
      </c>
      <c r="K3357" s="122">
        <v>0.12975184463600001</v>
      </c>
      <c r="L3357" s="122">
        <v>0.13458254630450001</v>
      </c>
      <c r="M3357" s="122">
        <v>0.14454169569149999</v>
      </c>
      <c r="N3357" s="122">
        <v>0.15494935447800001</v>
      </c>
      <c r="O3357" s="122">
        <v>0.14954529796150001</v>
      </c>
      <c r="P3357" s="122">
        <v>0.15353326957899999</v>
      </c>
      <c r="Q3357" s="122">
        <v>0.1482193117375</v>
      </c>
      <c r="R3357" s="122">
        <v>0.15033024052249999</v>
      </c>
      <c r="S3357" s="122">
        <v>0.1579201190375</v>
      </c>
      <c r="T3357" s="122">
        <v>0.1644499290765</v>
      </c>
      <c r="U3357" s="122">
        <v>0.16037740987150001</v>
      </c>
      <c r="V3357" s="122">
        <v>0.16086191846100001</v>
      </c>
      <c r="W3357" s="122">
        <v>0.14669228755649999</v>
      </c>
      <c r="X3357" s="122">
        <v>0.124130109355</v>
      </c>
      <c r="Y3357" s="122">
        <v>0.1082119913315</v>
      </c>
      <c r="Z3357" s="122">
        <v>0.120205520146</v>
      </c>
      <c r="AA3357" s="122">
        <v>0.112119219198</v>
      </c>
      <c r="AB3357" s="122">
        <v>0.1047398105465</v>
      </c>
      <c r="AC3357" s="122">
        <v>9.7257270705499999E-2</v>
      </c>
      <c r="AD3357" s="122">
        <v>8.8393875992999998E-2</v>
      </c>
      <c r="AE3357" s="122">
        <v>8.1067270950000006E-2</v>
      </c>
      <c r="AF3357" s="122">
        <v>7.7411793719499994E-2</v>
      </c>
      <c r="AG3357" s="122">
        <v>7.6363464531500003E-2</v>
      </c>
      <c r="AH3357" s="122">
        <v>7.6892817401500002E-2</v>
      </c>
      <c r="AI3357" s="122">
        <v>7.9743490400499994E-2</v>
      </c>
      <c r="AJ3357" s="122">
        <v>8.4182802015000002E-2</v>
      </c>
      <c r="AK3357" s="122">
        <v>8.9378693611499999E-2</v>
      </c>
      <c r="AL3357" s="122">
        <v>0</v>
      </c>
    </row>
    <row r="3358" spans="1:38" hidden="1" x14ac:dyDescent="0.25">
      <c r="A3358" s="122" t="s">
        <v>2050</v>
      </c>
      <c r="B3358" s="122">
        <v>1</v>
      </c>
      <c r="C3358" s="122" t="s">
        <v>2243</v>
      </c>
      <c r="D3358" s="122" t="s">
        <v>2121</v>
      </c>
      <c r="E3358" s="122">
        <v>62</v>
      </c>
      <c r="F3358" s="122">
        <v>0.70432281547800002</v>
      </c>
      <c r="G3358" s="122">
        <v>0.73558711922349995</v>
      </c>
      <c r="H3358" s="122">
        <v>0.80343748501650003</v>
      </c>
      <c r="I3358" s="122">
        <v>0.8517610339385</v>
      </c>
      <c r="J3358" s="122">
        <v>0.89839354665500004</v>
      </c>
      <c r="K3358" s="122">
        <v>0.94233686399000005</v>
      </c>
      <c r="L3358" s="122">
        <v>0.95475907365849999</v>
      </c>
      <c r="M3358" s="122">
        <v>0.98376970249999995</v>
      </c>
      <c r="N3358" s="122">
        <v>0.98691603488599999</v>
      </c>
      <c r="O3358" s="122">
        <v>0.94276515526750004</v>
      </c>
      <c r="P3358" s="122">
        <v>0.91530802400099998</v>
      </c>
      <c r="Q3358" s="122">
        <v>0.87978639060700004</v>
      </c>
      <c r="R3358" s="122">
        <v>0.84627243963950005</v>
      </c>
      <c r="S3358" s="122">
        <v>0.81548170872850001</v>
      </c>
      <c r="T3358" s="122">
        <v>0.75956834075750002</v>
      </c>
      <c r="U3358" s="122">
        <v>0.67101277466999998</v>
      </c>
      <c r="V3358" s="122">
        <v>0.67518574148900001</v>
      </c>
      <c r="W3358" s="122">
        <v>0.63490398713600005</v>
      </c>
      <c r="X3358" s="122">
        <v>0.58168836037250005</v>
      </c>
      <c r="Y3358" s="122">
        <v>0.52886868632700001</v>
      </c>
      <c r="Z3358" s="122">
        <v>0.54859482604849996</v>
      </c>
      <c r="AA3358" s="122">
        <v>0.54119009338750002</v>
      </c>
      <c r="AB3358" s="122">
        <v>0.49507174975649998</v>
      </c>
      <c r="AC3358" s="122">
        <v>0.43382888177349999</v>
      </c>
      <c r="AD3358" s="122">
        <v>0.40213661853049998</v>
      </c>
      <c r="AE3358" s="122">
        <v>0.37562020896199999</v>
      </c>
      <c r="AF3358" s="122">
        <v>0.35235570512949999</v>
      </c>
      <c r="AG3358" s="122">
        <v>0.32637296260449999</v>
      </c>
      <c r="AH3358" s="122">
        <v>0.31370763051450001</v>
      </c>
      <c r="AI3358" s="122">
        <v>0.33798617889499999</v>
      </c>
      <c r="AJ3358" s="122">
        <v>0.29919750980199999</v>
      </c>
      <c r="AK3358" s="122">
        <v>0.30661509761299999</v>
      </c>
      <c r="AL3358" s="122">
        <v>0</v>
      </c>
    </row>
    <row r="3359" spans="1:38" hidden="1" x14ac:dyDescent="0.25">
      <c r="A3359" s="122" t="s">
        <v>2050</v>
      </c>
      <c r="B3359" s="122">
        <v>1</v>
      </c>
      <c r="C3359" s="122" t="s">
        <v>2243</v>
      </c>
      <c r="D3359" s="122" t="s">
        <v>2122</v>
      </c>
      <c r="E3359" s="122">
        <v>62</v>
      </c>
      <c r="F3359" s="122">
        <v>0.35782195717249998</v>
      </c>
      <c r="G3359" s="122">
        <v>0.37953393298549998</v>
      </c>
      <c r="H3359" s="122">
        <v>0.4141647197485</v>
      </c>
      <c r="I3359" s="122">
        <v>0.44570649505650001</v>
      </c>
      <c r="J3359" s="122">
        <v>0.47534553154199999</v>
      </c>
      <c r="K3359" s="122">
        <v>0.51929013913550004</v>
      </c>
      <c r="L3359" s="122">
        <v>0.53898914733549996</v>
      </c>
      <c r="M3359" s="122">
        <v>0.54384285993449999</v>
      </c>
      <c r="N3359" s="122">
        <v>0.5486171478995</v>
      </c>
      <c r="O3359" s="122">
        <v>0.5363760782125</v>
      </c>
      <c r="P3359" s="122">
        <v>0.51714723317150002</v>
      </c>
      <c r="Q3359" s="122">
        <v>0.50264787238649999</v>
      </c>
      <c r="R3359" s="122">
        <v>0.48631981269250002</v>
      </c>
      <c r="S3359" s="122">
        <v>0.48871781340699999</v>
      </c>
      <c r="T3359" s="122">
        <v>0.47335133838400001</v>
      </c>
      <c r="U3359" s="122">
        <v>0.43676989027800001</v>
      </c>
      <c r="V3359" s="122">
        <v>0.45331797138949997</v>
      </c>
      <c r="W3359" s="122">
        <v>0.40361538138850001</v>
      </c>
      <c r="X3359" s="122">
        <v>0.380545693101</v>
      </c>
      <c r="Y3359" s="122">
        <v>0.3300272505945</v>
      </c>
      <c r="Z3359" s="122">
        <v>0.31464630490200002</v>
      </c>
      <c r="AA3359" s="122">
        <v>0.30103736391250002</v>
      </c>
      <c r="AB3359" s="122">
        <v>0.28069114062099998</v>
      </c>
      <c r="AC3359" s="122">
        <v>0.26050482580250001</v>
      </c>
      <c r="AD3359" s="122">
        <v>0.2340987893965</v>
      </c>
      <c r="AE3359" s="122">
        <v>0.23930766167350001</v>
      </c>
      <c r="AF3359" s="122">
        <v>0.2275773345955</v>
      </c>
      <c r="AG3359" s="122">
        <v>0.20956580153099999</v>
      </c>
      <c r="AH3359" s="122">
        <v>0.20859908505550001</v>
      </c>
      <c r="AI3359" s="122">
        <v>0.21972933887250001</v>
      </c>
      <c r="AJ3359" s="122">
        <v>0.2004212371545</v>
      </c>
      <c r="AK3359" s="122">
        <v>0.208001349015</v>
      </c>
      <c r="AL3359" s="122">
        <v>0</v>
      </c>
    </row>
    <row r="3360" spans="1:38" hidden="1" x14ac:dyDescent="0.25">
      <c r="A3360" s="122" t="s">
        <v>2050</v>
      </c>
      <c r="B3360" s="122">
        <v>1</v>
      </c>
      <c r="C3360" s="122" t="s">
        <v>2243</v>
      </c>
      <c r="D3360" s="122" t="s">
        <v>2123</v>
      </c>
      <c r="E3360" s="122">
        <v>62</v>
      </c>
      <c r="F3360" s="122">
        <v>0.601669801783</v>
      </c>
      <c r="G3360" s="122">
        <v>0.60820130363500002</v>
      </c>
      <c r="H3360" s="122">
        <v>0.62411951891350004</v>
      </c>
      <c r="I3360" s="122">
        <v>0.69301083968650001</v>
      </c>
      <c r="J3360" s="122">
        <v>0.72532753599749999</v>
      </c>
      <c r="K3360" s="122">
        <v>0.7527049090215</v>
      </c>
      <c r="L3360" s="122">
        <v>0.80267968227149999</v>
      </c>
      <c r="M3360" s="122">
        <v>0.82609780445750003</v>
      </c>
      <c r="N3360" s="122">
        <v>0.86098279697549995</v>
      </c>
      <c r="O3360" s="122">
        <v>0.8400209662025</v>
      </c>
      <c r="P3360" s="122">
        <v>0.84957995226000005</v>
      </c>
      <c r="Q3360" s="122">
        <v>0.83770107307200004</v>
      </c>
      <c r="R3360" s="122">
        <v>0.79631205922850001</v>
      </c>
      <c r="S3360" s="122">
        <v>0.79114548577449995</v>
      </c>
      <c r="T3360" s="122">
        <v>0.77975505556699998</v>
      </c>
      <c r="U3360" s="122">
        <v>0.70475224084949994</v>
      </c>
      <c r="V3360" s="122">
        <v>0.74345777636849997</v>
      </c>
      <c r="W3360" s="122">
        <v>0.70065380371700003</v>
      </c>
      <c r="X3360" s="122">
        <v>0.65595562240750005</v>
      </c>
      <c r="Y3360" s="122">
        <v>0.63021423509850005</v>
      </c>
      <c r="Z3360" s="122">
        <v>0.56743619696699998</v>
      </c>
      <c r="AA3360" s="122">
        <v>0.55113552968699997</v>
      </c>
      <c r="AB3360" s="122">
        <v>0.50744628762099997</v>
      </c>
      <c r="AC3360" s="122">
        <v>0.48675787149900002</v>
      </c>
      <c r="AD3360" s="122">
        <v>0.46987757788099999</v>
      </c>
      <c r="AE3360" s="122">
        <v>0.47486882699049998</v>
      </c>
      <c r="AF3360" s="122">
        <v>0.45129716449349999</v>
      </c>
      <c r="AG3360" s="122">
        <v>0.43098321242499998</v>
      </c>
      <c r="AH3360" s="122">
        <v>0.40951973108700002</v>
      </c>
      <c r="AI3360" s="122">
        <v>0.44989615684899997</v>
      </c>
      <c r="AJ3360" s="122">
        <v>0.404788769509</v>
      </c>
      <c r="AK3360" s="122">
        <v>0.42067870051599998</v>
      </c>
      <c r="AL3360" s="122">
        <v>0</v>
      </c>
    </row>
    <row r="3361" spans="1:38" x14ac:dyDescent="0.25">
      <c r="A3361" s="122" t="s">
        <v>2050</v>
      </c>
      <c r="B3361" s="122">
        <v>1</v>
      </c>
      <c r="C3361" s="122" t="s">
        <v>2243</v>
      </c>
      <c r="D3361" s="122" t="s">
        <v>2124</v>
      </c>
      <c r="E3361" s="122">
        <v>62</v>
      </c>
      <c r="F3361" s="122">
        <v>4.8235896175004997</v>
      </c>
      <c r="G3361" s="122">
        <v>4.8658850460625001</v>
      </c>
      <c r="H3361" s="122">
        <v>5.0435583715770003</v>
      </c>
      <c r="I3361" s="122">
        <v>5.1836715897549999</v>
      </c>
      <c r="J3361" s="122">
        <v>5.4092727789910002</v>
      </c>
      <c r="K3361" s="122">
        <v>5.5253483561015004</v>
      </c>
      <c r="L3361" s="122">
        <v>5.5685548576845001</v>
      </c>
      <c r="M3361" s="122">
        <v>5.6486729433400003</v>
      </c>
      <c r="N3361" s="122">
        <v>5.6794622526055001</v>
      </c>
      <c r="O3361" s="122">
        <v>5.5463875577585</v>
      </c>
      <c r="P3361" s="122">
        <v>5.5193900177410002</v>
      </c>
      <c r="Q3361" s="122">
        <v>5.2509158859465002</v>
      </c>
      <c r="R3361" s="122">
        <v>5.1481084245539996</v>
      </c>
      <c r="S3361" s="122">
        <v>4.8888483486689998</v>
      </c>
      <c r="T3361" s="122">
        <v>4.6667536433815</v>
      </c>
      <c r="U3361" s="122">
        <v>4.1759699619750004</v>
      </c>
      <c r="V3361" s="122">
        <v>4.1770734223195003</v>
      </c>
      <c r="W3361" s="122">
        <v>3.9125457171384999</v>
      </c>
      <c r="X3361" s="122">
        <v>3.6589152785165</v>
      </c>
      <c r="Y3361" s="122">
        <v>3.4893826702425002</v>
      </c>
      <c r="Z3361" s="122">
        <v>3.36213107832</v>
      </c>
      <c r="AA3361" s="122">
        <v>3.2209191395080001</v>
      </c>
      <c r="AB3361" s="122">
        <v>3.0108754683529999</v>
      </c>
      <c r="AC3361" s="122">
        <v>2.8318173202280001</v>
      </c>
      <c r="AD3361" s="122">
        <v>2.5781879570555</v>
      </c>
      <c r="AE3361" s="122">
        <v>2.3731067965550001</v>
      </c>
      <c r="AF3361" s="122">
        <v>2.2445934826574998</v>
      </c>
      <c r="AG3361" s="122">
        <v>2.1536739480299998</v>
      </c>
      <c r="AH3361" s="122">
        <v>2.0919636218225</v>
      </c>
      <c r="AI3361" s="122">
        <v>2.1857431083179999</v>
      </c>
      <c r="AJ3361" s="122">
        <v>1.7896627607794999</v>
      </c>
      <c r="AK3361" s="122">
        <v>1.8579217803429999</v>
      </c>
      <c r="AL3361" s="122">
        <v>0</v>
      </c>
    </row>
    <row r="3362" spans="1:38" hidden="1" x14ac:dyDescent="0.25">
      <c r="A3362" s="122" t="s">
        <v>2050</v>
      </c>
      <c r="B3362" s="122">
        <v>1</v>
      </c>
      <c r="C3362" s="122" t="s">
        <v>2243</v>
      </c>
      <c r="D3362" s="122" t="s">
        <v>474</v>
      </c>
      <c r="E3362" s="122">
        <v>62</v>
      </c>
      <c r="F3362" s="122">
        <v>0.46561134788949998</v>
      </c>
      <c r="G3362" s="122">
        <v>0.49975350419999998</v>
      </c>
      <c r="H3362" s="122">
        <v>0.57159077408449999</v>
      </c>
      <c r="I3362" s="122">
        <v>0.63263081710949998</v>
      </c>
      <c r="J3362" s="122">
        <v>0.65769521488100002</v>
      </c>
      <c r="K3362" s="122">
        <v>0.671863094321</v>
      </c>
      <c r="L3362" s="122">
        <v>0.71051050436899998</v>
      </c>
      <c r="M3362" s="122">
        <v>0.73513046300850005</v>
      </c>
      <c r="N3362" s="122">
        <v>0.76212152926150001</v>
      </c>
      <c r="O3362" s="122">
        <v>0.76537042192100002</v>
      </c>
      <c r="P3362" s="122">
        <v>0.75072188436800003</v>
      </c>
      <c r="Q3362" s="122">
        <v>0.72537086185449995</v>
      </c>
      <c r="R3362" s="122">
        <v>0.69552278891700003</v>
      </c>
      <c r="S3362" s="122">
        <v>0.65716555408099997</v>
      </c>
      <c r="T3362" s="122">
        <v>0.65876807021649997</v>
      </c>
      <c r="U3362" s="122">
        <v>0.61200996681849995</v>
      </c>
      <c r="V3362" s="122">
        <v>0.62355967273199997</v>
      </c>
      <c r="W3362" s="122">
        <v>0.54689056713799999</v>
      </c>
      <c r="X3362" s="122">
        <v>0.50756781460699996</v>
      </c>
      <c r="Y3362" s="122">
        <v>0.47166473811949999</v>
      </c>
      <c r="Z3362" s="122">
        <v>0.468836060359</v>
      </c>
      <c r="AA3362" s="122">
        <v>0.45315900091049999</v>
      </c>
      <c r="AB3362" s="122">
        <v>0.41723484295750002</v>
      </c>
      <c r="AC3362" s="122">
        <v>0.38443307638949997</v>
      </c>
      <c r="AD3362" s="122">
        <v>0.36696048879749998</v>
      </c>
      <c r="AE3362" s="122">
        <v>0.36786802520799999</v>
      </c>
      <c r="AF3362" s="122">
        <v>0.35249855475750003</v>
      </c>
      <c r="AG3362" s="122">
        <v>0.340557423227</v>
      </c>
      <c r="AH3362" s="122">
        <v>0.33666923876400001</v>
      </c>
      <c r="AI3362" s="122">
        <v>0.36140101738649999</v>
      </c>
      <c r="AJ3362" s="122">
        <v>0.30545025468249998</v>
      </c>
      <c r="AK3362" s="122">
        <v>0.31767535772200001</v>
      </c>
      <c r="AL3362" s="122">
        <v>0</v>
      </c>
    </row>
    <row r="3363" spans="1:38" hidden="1" x14ac:dyDescent="0.25">
      <c r="A3363" s="122" t="s">
        <v>2050</v>
      </c>
      <c r="B3363" s="122">
        <v>1</v>
      </c>
      <c r="C3363" s="122" t="s">
        <v>2243</v>
      </c>
      <c r="D3363" s="122" t="s">
        <v>2125</v>
      </c>
      <c r="E3363" s="122">
        <v>62</v>
      </c>
      <c r="F3363" s="122">
        <v>0.43862674093199999</v>
      </c>
      <c r="G3363" s="122">
        <v>0.45563232461550002</v>
      </c>
      <c r="H3363" s="122">
        <v>0.46804262107650002</v>
      </c>
      <c r="I3363" s="122">
        <v>0.49028602285450001</v>
      </c>
      <c r="J3363" s="122">
        <v>0.49923706022199998</v>
      </c>
      <c r="K3363" s="122">
        <v>0.51840519580349997</v>
      </c>
      <c r="L3363" s="122">
        <v>0.52649303255900004</v>
      </c>
      <c r="M3363" s="122">
        <v>0.53143774324299997</v>
      </c>
      <c r="N3363" s="122">
        <v>0.52839870972799996</v>
      </c>
      <c r="O3363" s="122">
        <v>0.51754381075949996</v>
      </c>
      <c r="P3363" s="122">
        <v>0.51522745885050003</v>
      </c>
      <c r="Q3363" s="122">
        <v>0.49053514789699998</v>
      </c>
      <c r="R3363" s="122">
        <v>0.4603891034475</v>
      </c>
      <c r="S3363" s="122">
        <v>0.44365690303900002</v>
      </c>
      <c r="T3363" s="122">
        <v>0.41576583729349997</v>
      </c>
      <c r="U3363" s="122">
        <v>0.36328914808399998</v>
      </c>
      <c r="V3363" s="122">
        <v>0.36188499904999999</v>
      </c>
      <c r="W3363" s="122">
        <v>0.33390540819949999</v>
      </c>
      <c r="X3363" s="122">
        <v>0.30511553922450002</v>
      </c>
      <c r="Y3363" s="122">
        <v>0.29054243116549999</v>
      </c>
      <c r="Z3363" s="122">
        <v>0.286977232651</v>
      </c>
      <c r="AA3363" s="122">
        <v>0.27625647432400002</v>
      </c>
      <c r="AB3363" s="122">
        <v>0.25446297751500002</v>
      </c>
      <c r="AC3363" s="122">
        <v>0.22901406482299999</v>
      </c>
      <c r="AD3363" s="122">
        <v>0.20847396477550001</v>
      </c>
      <c r="AE3363" s="122">
        <v>0.171105773036</v>
      </c>
      <c r="AF3363" s="122">
        <v>0.1557301437735</v>
      </c>
      <c r="AG3363" s="122">
        <v>0.1458239609435</v>
      </c>
      <c r="AH3363" s="122">
        <v>0.13724517782099999</v>
      </c>
      <c r="AI3363" s="122">
        <v>0.14512657329600001</v>
      </c>
      <c r="AJ3363" s="122">
        <v>0.12728963927100001</v>
      </c>
      <c r="AK3363" s="122">
        <v>0.1302294417605</v>
      </c>
      <c r="AL3363" s="122">
        <v>0</v>
      </c>
    </row>
    <row r="3364" spans="1:38" hidden="1" x14ac:dyDescent="0.25">
      <c r="A3364" s="122" t="s">
        <v>2050</v>
      </c>
      <c r="B3364" s="122">
        <v>1</v>
      </c>
      <c r="C3364" s="122" t="s">
        <v>2243</v>
      </c>
      <c r="D3364" s="122" t="s">
        <v>2126</v>
      </c>
      <c r="E3364" s="122">
        <v>62</v>
      </c>
      <c r="F3364" s="122">
        <v>6.5441490591500007E-2</v>
      </c>
      <c r="G3364" s="122">
        <v>6.3660319936000007E-2</v>
      </c>
      <c r="H3364" s="122">
        <v>6.8010724977999995E-2</v>
      </c>
      <c r="I3364" s="122">
        <v>6.6523333613999994E-2</v>
      </c>
      <c r="J3364" s="122">
        <v>7.2430181838500002E-2</v>
      </c>
      <c r="K3364" s="122">
        <v>6.8425431586999999E-2</v>
      </c>
      <c r="L3364" s="122">
        <v>6.5240813908999995E-2</v>
      </c>
      <c r="M3364" s="122">
        <v>6.7672489498499994E-2</v>
      </c>
      <c r="N3364" s="122">
        <v>6.3141569901499994E-2</v>
      </c>
      <c r="O3364" s="122">
        <v>6.09914439595E-2</v>
      </c>
      <c r="P3364" s="122">
        <v>6.0299465492E-2</v>
      </c>
      <c r="Q3364" s="122">
        <v>6.7493683080499994E-2</v>
      </c>
      <c r="R3364" s="122">
        <v>5.77685469255E-2</v>
      </c>
      <c r="S3364" s="122">
        <v>7.0496246262000004E-2</v>
      </c>
      <c r="T3364" s="122">
        <v>5.7722607532499998E-2</v>
      </c>
      <c r="U3364" s="122">
        <v>5.0312954112999998E-2</v>
      </c>
      <c r="V3364" s="122">
        <v>5.0549816121500002E-2</v>
      </c>
      <c r="W3364" s="122">
        <v>3.9853789687999998E-2</v>
      </c>
      <c r="X3364" s="122">
        <v>3.8812569496000003E-2</v>
      </c>
      <c r="Y3364" s="122">
        <v>3.7369606945499997E-2</v>
      </c>
      <c r="Z3364" s="122">
        <v>3.0543457608999999E-2</v>
      </c>
      <c r="AA3364" s="122">
        <v>3.0144531458500001E-2</v>
      </c>
      <c r="AB3364" s="122">
        <v>2.7062177969500001E-2</v>
      </c>
      <c r="AC3364" s="122">
        <v>2.5576662460999999E-2</v>
      </c>
      <c r="AD3364" s="122">
        <v>2.4816654968999999E-2</v>
      </c>
      <c r="AE3364" s="122">
        <v>1.9557084561500002E-2</v>
      </c>
      <c r="AF3364" s="122">
        <v>1.8029516494499999E-2</v>
      </c>
      <c r="AG3364" s="122">
        <v>1.6789641437499999E-2</v>
      </c>
      <c r="AH3364" s="122">
        <v>1.5564320471999999E-2</v>
      </c>
      <c r="AI3364" s="122">
        <v>1.7258375239499999E-2</v>
      </c>
      <c r="AJ3364" s="122">
        <v>1.3593820328E-2</v>
      </c>
      <c r="AK3364" s="122">
        <v>1.3928373977000001E-2</v>
      </c>
      <c r="AL3364" s="122">
        <v>0</v>
      </c>
    </row>
    <row r="3365" spans="1:38" hidden="1" x14ac:dyDescent="0.25">
      <c r="A3365" s="122" t="s">
        <v>2050</v>
      </c>
      <c r="B3365" s="122">
        <v>1</v>
      </c>
      <c r="C3365" s="122" t="s">
        <v>2243</v>
      </c>
      <c r="D3365" s="122" t="s">
        <v>2127</v>
      </c>
      <c r="E3365" s="122">
        <v>62</v>
      </c>
      <c r="F3365" s="122">
        <v>0.113078746568</v>
      </c>
      <c r="G3365" s="122">
        <v>0.124521285501</v>
      </c>
      <c r="H3365" s="122">
        <v>0.126467275795</v>
      </c>
      <c r="I3365" s="122">
        <v>0.13186760932649999</v>
      </c>
      <c r="J3365" s="122">
        <v>0.1334060251685</v>
      </c>
      <c r="K3365" s="122">
        <v>0.139920026659</v>
      </c>
      <c r="L3365" s="122">
        <v>0.1485004749355</v>
      </c>
      <c r="M3365" s="122">
        <v>0.1525952262095</v>
      </c>
      <c r="N3365" s="122">
        <v>0.15635576587</v>
      </c>
      <c r="O3365" s="122">
        <v>0.15665338426950001</v>
      </c>
      <c r="P3365" s="122">
        <v>0.14279570026150001</v>
      </c>
      <c r="Q3365" s="122">
        <v>0.136860907734</v>
      </c>
      <c r="R3365" s="122">
        <v>0.13317876302350001</v>
      </c>
      <c r="S3365" s="122">
        <v>0.1276752042805</v>
      </c>
      <c r="T3365" s="122">
        <v>0.12010968846099999</v>
      </c>
      <c r="U3365" s="122">
        <v>0.10583692801</v>
      </c>
      <c r="V3365" s="122">
        <v>0.1035374665915</v>
      </c>
      <c r="W3365" s="122">
        <v>0.10736891304399999</v>
      </c>
      <c r="X3365" s="122">
        <v>9.3422128218500003E-2</v>
      </c>
      <c r="Y3365" s="122">
        <v>9.09598916895E-2</v>
      </c>
      <c r="Z3365" s="122">
        <v>8.9516784077999997E-2</v>
      </c>
      <c r="AA3365" s="122">
        <v>8.5287106702500004E-2</v>
      </c>
      <c r="AB3365" s="122">
        <v>7.8240257601499996E-2</v>
      </c>
      <c r="AC3365" s="122">
        <v>7.0764716490000004E-2</v>
      </c>
      <c r="AD3365" s="122">
        <v>6.7527309539999997E-2</v>
      </c>
      <c r="AE3365" s="122">
        <v>6.0914927462000001E-2</v>
      </c>
      <c r="AF3365" s="122">
        <v>5.7516103128999997E-2</v>
      </c>
      <c r="AG3365" s="122">
        <v>5.7748039635500001E-2</v>
      </c>
      <c r="AH3365" s="122">
        <v>5.2259453339500002E-2</v>
      </c>
      <c r="AI3365" s="122">
        <v>5.5550265288999999E-2</v>
      </c>
      <c r="AJ3365" s="122">
        <v>4.5429755864999997E-2</v>
      </c>
      <c r="AK3365" s="122">
        <v>4.6996364765500002E-2</v>
      </c>
      <c r="AL3365" s="122">
        <v>0</v>
      </c>
    </row>
    <row r="3366" spans="1:38" hidden="1" x14ac:dyDescent="0.25">
      <c r="A3366" s="122" t="s">
        <v>2050</v>
      </c>
      <c r="B3366" s="122">
        <v>1</v>
      </c>
      <c r="C3366" s="122" t="s">
        <v>2243</v>
      </c>
      <c r="D3366" s="122" t="s">
        <v>2128</v>
      </c>
      <c r="E3366" s="122">
        <v>62</v>
      </c>
      <c r="F3366" s="122">
        <v>1.9475272016475</v>
      </c>
      <c r="G3366" s="122">
        <v>2.0231168713200001</v>
      </c>
      <c r="H3366" s="122">
        <v>2.1935697307045001</v>
      </c>
      <c r="I3366" s="122">
        <v>2.2653627116689998</v>
      </c>
      <c r="J3366" s="122">
        <v>2.3343648461140001</v>
      </c>
      <c r="K3366" s="122">
        <v>2.4624481848444999</v>
      </c>
      <c r="L3366" s="122">
        <v>2.5119649815964999</v>
      </c>
      <c r="M3366" s="122">
        <v>2.5728471947024998</v>
      </c>
      <c r="N3366" s="122">
        <v>2.6404171135130001</v>
      </c>
      <c r="O3366" s="122">
        <v>2.5355224150244999</v>
      </c>
      <c r="P3366" s="122">
        <v>2.6222131715539998</v>
      </c>
      <c r="Q3366" s="122">
        <v>2.5431670574590002</v>
      </c>
      <c r="R3366" s="122">
        <v>2.6961244496285</v>
      </c>
      <c r="S3366" s="122">
        <v>2.6409014799300001</v>
      </c>
      <c r="T3366" s="122">
        <v>2.5825080950695001</v>
      </c>
      <c r="U3366" s="122">
        <v>2.3358348330199998</v>
      </c>
      <c r="V3366" s="122">
        <v>2.338438576263</v>
      </c>
      <c r="W3366" s="122">
        <v>2.3513349101249998</v>
      </c>
      <c r="X3366" s="122">
        <v>2.1705547165015</v>
      </c>
      <c r="Y3366" s="122">
        <v>2.0526394610284999</v>
      </c>
      <c r="Z3366" s="122">
        <v>1.8798259969610001</v>
      </c>
      <c r="AA3366" s="122">
        <v>1.7584864147474999</v>
      </c>
      <c r="AB3366" s="122">
        <v>1.6129419199155</v>
      </c>
      <c r="AC3366" s="122">
        <v>1.5277924667210001</v>
      </c>
      <c r="AD3366" s="122">
        <v>1.48334822349</v>
      </c>
      <c r="AE3366" s="122">
        <v>1.493649907584</v>
      </c>
      <c r="AF3366" s="122">
        <v>1.4303822666885</v>
      </c>
      <c r="AG3366" s="122">
        <v>1.3692948314610001</v>
      </c>
      <c r="AH3366" s="122">
        <v>1.3633456121745</v>
      </c>
      <c r="AI3366" s="122">
        <v>1.437003419604</v>
      </c>
      <c r="AJ3366" s="122">
        <v>1.2041064966324999</v>
      </c>
      <c r="AK3366" s="122">
        <v>1.248668374715</v>
      </c>
      <c r="AL3366" s="122">
        <v>0</v>
      </c>
    </row>
    <row r="3367" spans="1:38" hidden="1" x14ac:dyDescent="0.25">
      <c r="A3367" s="122" t="s">
        <v>2050</v>
      </c>
      <c r="B3367" s="122">
        <v>1</v>
      </c>
      <c r="C3367" s="122" t="s">
        <v>2243</v>
      </c>
      <c r="D3367" s="122" t="s">
        <v>2129</v>
      </c>
      <c r="E3367" s="122">
        <v>62</v>
      </c>
      <c r="F3367" s="122">
        <v>1.278956190375</v>
      </c>
      <c r="G3367" s="122">
        <v>1.3271321721125</v>
      </c>
      <c r="H3367" s="122">
        <v>1.4473567764190001</v>
      </c>
      <c r="I3367" s="122">
        <v>1.4303061203695</v>
      </c>
      <c r="J3367" s="122">
        <v>1.537153267361</v>
      </c>
      <c r="K3367" s="122">
        <v>1.6113469593275001</v>
      </c>
      <c r="L3367" s="122">
        <v>1.6901336826244999</v>
      </c>
      <c r="M3367" s="122">
        <v>1.7414745714725</v>
      </c>
      <c r="N3367" s="122">
        <v>1.7990805239645</v>
      </c>
      <c r="O3367" s="122">
        <v>1.7771779912625001</v>
      </c>
      <c r="P3367" s="122">
        <v>1.7960040875809999</v>
      </c>
      <c r="Q3367" s="122">
        <v>1.7727075415914999</v>
      </c>
      <c r="R3367" s="122">
        <v>1.6697743463115</v>
      </c>
      <c r="S3367" s="122">
        <v>1.6002329725355</v>
      </c>
      <c r="T3367" s="122">
        <v>1.5300382739075</v>
      </c>
      <c r="U3367" s="122">
        <v>1.375945914616</v>
      </c>
      <c r="V3367" s="122">
        <v>1.3867871943335</v>
      </c>
      <c r="W3367" s="122">
        <v>1.2068322424569999</v>
      </c>
      <c r="X3367" s="122">
        <v>1.108679121417</v>
      </c>
      <c r="Y3367" s="122">
        <v>1.1186748441429999</v>
      </c>
      <c r="Z3367" s="122">
        <v>1.0720746082674999</v>
      </c>
      <c r="AA3367" s="122">
        <v>1.0270962147125</v>
      </c>
      <c r="AB3367" s="122">
        <v>0.92200555638250004</v>
      </c>
      <c r="AC3367" s="122">
        <v>0.86491447429849999</v>
      </c>
      <c r="AD3367" s="122">
        <v>0.80092153516050002</v>
      </c>
      <c r="AE3367" s="122">
        <v>0.71867551280800002</v>
      </c>
      <c r="AF3367" s="122">
        <v>0.67959830477200001</v>
      </c>
      <c r="AG3367" s="122">
        <v>0.63444078905150003</v>
      </c>
      <c r="AH3367" s="122">
        <v>0.62939015386599995</v>
      </c>
      <c r="AI3367" s="122">
        <v>0.66762183339799996</v>
      </c>
      <c r="AJ3367" s="122">
        <v>0.5330670117645</v>
      </c>
      <c r="AK3367" s="122">
        <v>0.54741301161699996</v>
      </c>
      <c r="AL3367" s="122">
        <v>0</v>
      </c>
    </row>
    <row r="3368" spans="1:38" hidden="1" x14ac:dyDescent="0.25">
      <c r="A3368" s="122" t="s">
        <v>2050</v>
      </c>
      <c r="B3368" s="122">
        <v>1</v>
      </c>
      <c r="C3368" s="122" t="s">
        <v>2243</v>
      </c>
      <c r="D3368" s="122" t="s">
        <v>2130</v>
      </c>
      <c r="E3368" s="122">
        <v>62</v>
      </c>
      <c r="F3368" s="122">
        <v>0.187947969035</v>
      </c>
      <c r="G3368" s="122">
        <v>0.18970199462750001</v>
      </c>
      <c r="H3368" s="122">
        <v>0.19488836458850001</v>
      </c>
      <c r="I3368" s="122">
        <v>0.19327078858249999</v>
      </c>
      <c r="J3368" s="122">
        <v>0.19848411815950001</v>
      </c>
      <c r="K3368" s="122">
        <v>0.197363454174</v>
      </c>
      <c r="L3368" s="122">
        <v>0.19369645447850001</v>
      </c>
      <c r="M3368" s="122">
        <v>0.187446016529</v>
      </c>
      <c r="N3368" s="122">
        <v>0.18711539018000001</v>
      </c>
      <c r="O3368" s="122">
        <v>0.1831553297405</v>
      </c>
      <c r="P3368" s="122">
        <v>0.18553643622800001</v>
      </c>
      <c r="Q3368" s="122">
        <v>0.17293319024600001</v>
      </c>
      <c r="R3368" s="122">
        <v>0.16853322392350001</v>
      </c>
      <c r="S3368" s="122">
        <v>0.171602511614</v>
      </c>
      <c r="T3368" s="122">
        <v>0.17191762316699999</v>
      </c>
      <c r="U3368" s="122">
        <v>0.16581136628500001</v>
      </c>
      <c r="V3368" s="122">
        <v>0.168291421202</v>
      </c>
      <c r="W3368" s="122">
        <v>0.17269622939250001</v>
      </c>
      <c r="X3368" s="122">
        <v>0.14671544564149999</v>
      </c>
      <c r="Y3368" s="122">
        <v>0.1389582093975</v>
      </c>
      <c r="Z3368" s="122">
        <v>0.13574476123000001</v>
      </c>
      <c r="AA3368" s="122">
        <v>0.135933929254</v>
      </c>
      <c r="AB3368" s="122">
        <v>0.129450847354</v>
      </c>
      <c r="AC3368" s="122">
        <v>0.12860222107950001</v>
      </c>
      <c r="AD3368" s="122">
        <v>0.12809008835999999</v>
      </c>
      <c r="AE3368" s="122">
        <v>0.122493478047</v>
      </c>
      <c r="AF3368" s="122">
        <v>0.1171733776115</v>
      </c>
      <c r="AG3368" s="122">
        <v>0.1189125372075</v>
      </c>
      <c r="AH3368" s="122">
        <v>0.1174493346725</v>
      </c>
      <c r="AI3368" s="122">
        <v>0.1252303122665</v>
      </c>
      <c r="AJ3368" s="122">
        <v>8.6393828746500007E-2</v>
      </c>
      <c r="AK3368" s="122">
        <v>9.0970478995999998E-2</v>
      </c>
      <c r="AL3368" s="122">
        <v>0</v>
      </c>
    </row>
    <row r="3369" spans="1:38" hidden="1" x14ac:dyDescent="0.25">
      <c r="A3369" s="122" t="s">
        <v>2050</v>
      </c>
      <c r="B3369" s="122">
        <v>1</v>
      </c>
      <c r="C3369" s="122" t="s">
        <v>2243</v>
      </c>
      <c r="D3369" s="122" t="s">
        <v>2131</v>
      </c>
      <c r="E3369" s="122">
        <v>62</v>
      </c>
      <c r="F3369" s="122">
        <v>0.43891915873300003</v>
      </c>
      <c r="G3369" s="122">
        <v>0.45081191793199998</v>
      </c>
      <c r="H3369" s="122">
        <v>0.49141313675449999</v>
      </c>
      <c r="I3369" s="122">
        <v>0.51014785081750003</v>
      </c>
      <c r="J3369" s="122">
        <v>0.54647259742499998</v>
      </c>
      <c r="K3369" s="122">
        <v>0.53067895414150001</v>
      </c>
      <c r="L3369" s="122">
        <v>0.55556413355250001</v>
      </c>
      <c r="M3369" s="122">
        <v>0.57185138791050005</v>
      </c>
      <c r="N3369" s="122">
        <v>0.57571155013399999</v>
      </c>
      <c r="O3369" s="122">
        <v>0.55022145098300002</v>
      </c>
      <c r="P3369" s="122">
        <v>0.5431769371945</v>
      </c>
      <c r="Q3369" s="122">
        <v>0.53128084355350003</v>
      </c>
      <c r="R3369" s="122">
        <v>0.51839384895399998</v>
      </c>
      <c r="S3369" s="122">
        <v>0.48745811502500003</v>
      </c>
      <c r="T3369" s="122">
        <v>0.4616985110065</v>
      </c>
      <c r="U3369" s="122">
        <v>0.40906070206200001</v>
      </c>
      <c r="V3369" s="122">
        <v>0.42070733501149998</v>
      </c>
      <c r="W3369" s="122">
        <v>0.37038161810100001</v>
      </c>
      <c r="X3369" s="122">
        <v>0.35944121237749999</v>
      </c>
      <c r="Y3369" s="122">
        <v>0.34583126316899998</v>
      </c>
      <c r="Z3369" s="122">
        <v>0.34439683775250002</v>
      </c>
      <c r="AA3369" s="122">
        <v>0.33534393027749998</v>
      </c>
      <c r="AB3369" s="122">
        <v>0.31424894882350002</v>
      </c>
      <c r="AC3369" s="122">
        <v>0.28526021878699998</v>
      </c>
      <c r="AD3369" s="122">
        <v>0.25676543997899998</v>
      </c>
      <c r="AE3369" s="122">
        <v>0.25384906743800001</v>
      </c>
      <c r="AF3369" s="122">
        <v>0.24112420868949999</v>
      </c>
      <c r="AG3369" s="122">
        <v>0.23040593587700001</v>
      </c>
      <c r="AH3369" s="122">
        <v>0.217851813846</v>
      </c>
      <c r="AI3369" s="122">
        <v>0.23227910186549999</v>
      </c>
      <c r="AJ3369" s="122">
        <v>0.21337480423249999</v>
      </c>
      <c r="AK3369" s="122">
        <v>0.22287094474499999</v>
      </c>
      <c r="AL3369" s="122">
        <v>0</v>
      </c>
    </row>
    <row r="3370" spans="1:38" hidden="1" x14ac:dyDescent="0.25">
      <c r="A3370" s="122" t="s">
        <v>2050</v>
      </c>
      <c r="B3370" s="122">
        <v>1</v>
      </c>
      <c r="C3370" s="122" t="s">
        <v>2243</v>
      </c>
      <c r="D3370" s="122" t="s">
        <v>2132</v>
      </c>
      <c r="E3370" s="122">
        <v>62</v>
      </c>
      <c r="F3370" s="122">
        <v>0.182103233074</v>
      </c>
      <c r="G3370" s="122">
        <v>0.1961451539065</v>
      </c>
      <c r="H3370" s="122">
        <v>0.204424890783</v>
      </c>
      <c r="I3370" s="122">
        <v>0.22602592201400001</v>
      </c>
      <c r="J3370" s="122">
        <v>0.23534699515249999</v>
      </c>
      <c r="K3370" s="122">
        <v>0.2484032156515</v>
      </c>
      <c r="L3370" s="122">
        <v>0.2583366914145</v>
      </c>
      <c r="M3370" s="122">
        <v>0.2582356124115</v>
      </c>
      <c r="N3370" s="122">
        <v>0.26804386467699998</v>
      </c>
      <c r="O3370" s="122">
        <v>0.26188948196650003</v>
      </c>
      <c r="P3370" s="122">
        <v>0.24383917932249999</v>
      </c>
      <c r="Q3370" s="122">
        <v>0.2473927597335</v>
      </c>
      <c r="R3370" s="122">
        <v>0.2366077754765</v>
      </c>
      <c r="S3370" s="122">
        <v>0.22495658935000001</v>
      </c>
      <c r="T3370" s="122">
        <v>0.218637819958</v>
      </c>
      <c r="U3370" s="122">
        <v>0.20108898415449999</v>
      </c>
      <c r="V3370" s="122">
        <v>0.20730686221649999</v>
      </c>
      <c r="W3370" s="122">
        <v>0.1819855394455</v>
      </c>
      <c r="X3370" s="122">
        <v>0.172365367326</v>
      </c>
      <c r="Y3370" s="122">
        <v>0.16536860240349999</v>
      </c>
      <c r="Z3370" s="122">
        <v>0.1628001490515</v>
      </c>
      <c r="AA3370" s="122">
        <v>0.16151954932449999</v>
      </c>
      <c r="AB3370" s="122">
        <v>0.14870360419299999</v>
      </c>
      <c r="AC3370" s="122">
        <v>0.13755312176000001</v>
      </c>
      <c r="AD3370" s="122">
        <v>0.13298560921399999</v>
      </c>
      <c r="AE3370" s="122">
        <v>0.14377299182700001</v>
      </c>
      <c r="AF3370" s="122">
        <v>0.14078918301349999</v>
      </c>
      <c r="AG3370" s="122">
        <v>0.13403155300450001</v>
      </c>
      <c r="AH3370" s="122">
        <v>0.1352691635835</v>
      </c>
      <c r="AI3370" s="122">
        <v>0.13845764029749999</v>
      </c>
      <c r="AJ3370" s="122">
        <v>0.12877282818550001</v>
      </c>
      <c r="AK3370" s="122">
        <v>0.1346267623495</v>
      </c>
      <c r="AL3370" s="122">
        <v>0</v>
      </c>
    </row>
    <row r="3371" spans="1:38" hidden="1" x14ac:dyDescent="0.25">
      <c r="A3371" s="122" t="s">
        <v>2050</v>
      </c>
      <c r="B3371" s="122">
        <v>1</v>
      </c>
      <c r="C3371" s="122" t="s">
        <v>2243</v>
      </c>
      <c r="D3371" s="122" t="s">
        <v>2133</v>
      </c>
      <c r="E3371" s="122">
        <v>62</v>
      </c>
      <c r="F3371" s="122">
        <v>1.4141668968134999</v>
      </c>
      <c r="G3371" s="122">
        <v>1.4836896946460001</v>
      </c>
      <c r="H3371" s="122">
        <v>1.5706270475349999</v>
      </c>
      <c r="I3371" s="122">
        <v>1.7133436417985</v>
      </c>
      <c r="J3371" s="122">
        <v>1.7570329561564999</v>
      </c>
      <c r="K3371" s="122">
        <v>1.8103731347484999</v>
      </c>
      <c r="L3371" s="122">
        <v>1.8658356215965</v>
      </c>
      <c r="M3371" s="122">
        <v>1.902726986699</v>
      </c>
      <c r="N3371" s="122">
        <v>1.9381641031925001</v>
      </c>
      <c r="O3371" s="122">
        <v>1.8501308699129999</v>
      </c>
      <c r="P3371" s="122">
        <v>1.8090785698395</v>
      </c>
      <c r="Q3371" s="122">
        <v>1.6991164514365</v>
      </c>
      <c r="R3371" s="122">
        <v>1.634099518882</v>
      </c>
      <c r="S3371" s="122">
        <v>1.5904367312095</v>
      </c>
      <c r="T3371" s="122">
        <v>1.5123748800879999</v>
      </c>
      <c r="U3371" s="122">
        <v>1.4025287211270001</v>
      </c>
      <c r="V3371" s="122">
        <v>1.3725458226025</v>
      </c>
      <c r="W3371" s="122">
        <v>1.1954671351724999</v>
      </c>
      <c r="X3371" s="122">
        <v>1.1123190522369999</v>
      </c>
      <c r="Y3371" s="122">
        <v>1.0453907874399999</v>
      </c>
      <c r="Z3371" s="122">
        <v>1.0910788716649999</v>
      </c>
      <c r="AA3371" s="122">
        <v>1.0385153198279999</v>
      </c>
      <c r="AB3371" s="122">
        <v>0.98521898596299995</v>
      </c>
      <c r="AC3371" s="122">
        <v>0.91375554959100003</v>
      </c>
      <c r="AD3371" s="122">
        <v>0.84642659904350004</v>
      </c>
      <c r="AE3371" s="122">
        <v>0.75159512021200003</v>
      </c>
      <c r="AF3371" s="122">
        <v>0.70918699361600002</v>
      </c>
      <c r="AG3371" s="122">
        <v>0.6758477189355</v>
      </c>
      <c r="AH3371" s="122">
        <v>0.64875326401900002</v>
      </c>
      <c r="AI3371" s="122">
        <v>0.67675577095649997</v>
      </c>
      <c r="AJ3371" s="122">
        <v>0.56601112236700002</v>
      </c>
      <c r="AK3371" s="122">
        <v>0.58776864942749996</v>
      </c>
      <c r="AL3371" s="122">
        <v>0</v>
      </c>
    </row>
    <row r="3372" spans="1:38" hidden="1" x14ac:dyDescent="0.25">
      <c r="A3372" s="122" t="s">
        <v>2050</v>
      </c>
      <c r="B3372" s="122">
        <v>1</v>
      </c>
      <c r="C3372" s="122" t="s">
        <v>2243</v>
      </c>
      <c r="D3372" s="122" t="s">
        <v>2134</v>
      </c>
      <c r="E3372" s="122">
        <v>62</v>
      </c>
      <c r="F3372" s="122">
        <v>0.94431934971300002</v>
      </c>
      <c r="G3372" s="122">
        <v>0.97631211018300001</v>
      </c>
      <c r="H3372" s="122">
        <v>1.0423196706665001</v>
      </c>
      <c r="I3372" s="122">
        <v>1.140339856497</v>
      </c>
      <c r="J3372" s="122">
        <v>1.199092824389</v>
      </c>
      <c r="K3372" s="122">
        <v>1.2564987433535</v>
      </c>
      <c r="L3372" s="122">
        <v>1.269950391791</v>
      </c>
      <c r="M3372" s="122">
        <v>1.3085935114889999</v>
      </c>
      <c r="N3372" s="122">
        <v>1.2686731620689999</v>
      </c>
      <c r="O3372" s="122">
        <v>1.2189800509324999</v>
      </c>
      <c r="P3372" s="122">
        <v>1.1914749012685</v>
      </c>
      <c r="Q3372" s="122">
        <v>1.136709598018</v>
      </c>
      <c r="R3372" s="122">
        <v>1.0878876671469999</v>
      </c>
      <c r="S3372" s="122">
        <v>1.0408239070780001</v>
      </c>
      <c r="T3372" s="122">
        <v>0.97190745852799998</v>
      </c>
      <c r="U3372" s="122">
        <v>0.84664892884950005</v>
      </c>
      <c r="V3372" s="122">
        <v>0.83398726555199998</v>
      </c>
      <c r="W3372" s="122">
        <v>0.92365266112650002</v>
      </c>
      <c r="X3372" s="122">
        <v>0.86516241343949996</v>
      </c>
      <c r="Y3372" s="122">
        <v>0.88255413357849999</v>
      </c>
      <c r="Z3372" s="122">
        <v>0.70425713618200003</v>
      </c>
      <c r="AA3372" s="122">
        <v>0.69682526063100003</v>
      </c>
      <c r="AB3372" s="122">
        <v>0.65688615440499998</v>
      </c>
      <c r="AC3372" s="122">
        <v>0.5980484000545</v>
      </c>
      <c r="AD3372" s="122">
        <v>0.53516471196149995</v>
      </c>
      <c r="AE3372" s="122">
        <v>0.47858289752299998</v>
      </c>
      <c r="AF3372" s="122">
        <v>0.45930874302050001</v>
      </c>
      <c r="AG3372" s="122">
        <v>0.42034820868099998</v>
      </c>
      <c r="AH3372" s="122">
        <v>0.38899879091049999</v>
      </c>
      <c r="AI3372" s="122">
        <v>0.41893155562200002</v>
      </c>
      <c r="AJ3372" s="122">
        <v>0.36970422398800001</v>
      </c>
      <c r="AK3372" s="122">
        <v>0.380520521281</v>
      </c>
      <c r="AL3372" s="122">
        <v>0</v>
      </c>
    </row>
    <row r="3373" spans="1:38" hidden="1" x14ac:dyDescent="0.25">
      <c r="A3373" s="122" t="s">
        <v>2050</v>
      </c>
      <c r="B3373" s="122">
        <v>1</v>
      </c>
      <c r="C3373" s="122" t="s">
        <v>2243</v>
      </c>
      <c r="D3373" s="122" t="s">
        <v>2135</v>
      </c>
      <c r="E3373" s="122">
        <v>62</v>
      </c>
      <c r="F3373" s="122">
        <v>0.438415139121</v>
      </c>
      <c r="G3373" s="122">
        <v>0.45062601136899999</v>
      </c>
      <c r="H3373" s="122">
        <v>0.4806704636695</v>
      </c>
      <c r="I3373" s="122">
        <v>0.50270119202950003</v>
      </c>
      <c r="J3373" s="122">
        <v>0.51556871676100002</v>
      </c>
      <c r="K3373" s="122">
        <v>0.53530199142199997</v>
      </c>
      <c r="L3373" s="122">
        <v>0.5442980821815</v>
      </c>
      <c r="M3373" s="122">
        <v>0.55494281373099996</v>
      </c>
      <c r="N3373" s="122">
        <v>0.5584016098165</v>
      </c>
      <c r="O3373" s="122">
        <v>0.52714401974000002</v>
      </c>
      <c r="P3373" s="122">
        <v>0.51060434890700002</v>
      </c>
      <c r="Q3373" s="122">
        <v>0.48478196832300002</v>
      </c>
      <c r="R3373" s="122">
        <v>0.4628272124685</v>
      </c>
      <c r="S3373" s="122">
        <v>0.45562180128000002</v>
      </c>
      <c r="T3373" s="122">
        <v>0.43299888995449998</v>
      </c>
      <c r="U3373" s="122">
        <v>0.38907544539349997</v>
      </c>
      <c r="V3373" s="122">
        <v>0.40302597564949999</v>
      </c>
      <c r="W3373" s="122">
        <v>0.35632747475299997</v>
      </c>
      <c r="X3373" s="122">
        <v>0.3477276736855</v>
      </c>
      <c r="Y3373" s="122">
        <v>0.32948728182449999</v>
      </c>
      <c r="Z3373" s="122">
        <v>0.31416153311450001</v>
      </c>
      <c r="AA3373" s="122">
        <v>0.29984318964250001</v>
      </c>
      <c r="AB3373" s="122">
        <v>0.28344269967149999</v>
      </c>
      <c r="AC3373" s="122">
        <v>0.26261932957</v>
      </c>
      <c r="AD3373" s="122">
        <v>0.25172049792099999</v>
      </c>
      <c r="AE3373" s="122">
        <v>0.25089055101949997</v>
      </c>
      <c r="AF3373" s="122">
        <v>0.24130904481150001</v>
      </c>
      <c r="AG3373" s="122">
        <v>0.23506701711399999</v>
      </c>
      <c r="AH3373" s="122">
        <v>0.230745804896</v>
      </c>
      <c r="AI3373" s="122">
        <v>0.235674536504</v>
      </c>
      <c r="AJ3373" s="122">
        <v>0.21849353872050001</v>
      </c>
      <c r="AK3373" s="122">
        <v>0.22880902353749999</v>
      </c>
      <c r="AL3373" s="122">
        <v>0</v>
      </c>
    </row>
    <row r="3374" spans="1:38" hidden="1" x14ac:dyDescent="0.25">
      <c r="A3374" s="122" t="s">
        <v>2050</v>
      </c>
      <c r="B3374" s="122">
        <v>1</v>
      </c>
      <c r="C3374" s="122" t="s">
        <v>2243</v>
      </c>
      <c r="D3374" s="122" t="s">
        <v>2136</v>
      </c>
      <c r="E3374" s="122">
        <v>62</v>
      </c>
      <c r="F3374" s="122">
        <v>0.60970176856199998</v>
      </c>
      <c r="G3374" s="122">
        <v>0.65310692447999996</v>
      </c>
      <c r="H3374" s="122">
        <v>0.72087049588300001</v>
      </c>
      <c r="I3374" s="122">
        <v>0.75845345772049999</v>
      </c>
      <c r="J3374" s="122">
        <v>0.77902721642499995</v>
      </c>
      <c r="K3374" s="122">
        <v>0.80333050136299999</v>
      </c>
      <c r="L3374" s="122">
        <v>0.82863067652449995</v>
      </c>
      <c r="M3374" s="122">
        <v>0.86384460479750003</v>
      </c>
      <c r="N3374" s="122">
        <v>0.86286605821850004</v>
      </c>
      <c r="O3374" s="122">
        <v>0.84825954781049995</v>
      </c>
      <c r="P3374" s="122">
        <v>0.82850522570999996</v>
      </c>
      <c r="Q3374" s="122">
        <v>0.79252005898</v>
      </c>
      <c r="R3374" s="122">
        <v>0.75451405487900003</v>
      </c>
      <c r="S3374" s="122">
        <v>0.73189723089500003</v>
      </c>
      <c r="T3374" s="122">
        <v>0.69779747630699995</v>
      </c>
      <c r="U3374" s="122">
        <v>0.627554002256</v>
      </c>
      <c r="V3374" s="122">
        <v>0.63718143375900005</v>
      </c>
      <c r="W3374" s="122">
        <v>0.51925916718099996</v>
      </c>
      <c r="X3374" s="122">
        <v>0.4779034426905</v>
      </c>
      <c r="Y3374" s="122">
        <v>0.46395878282050002</v>
      </c>
      <c r="Z3374" s="122">
        <v>0.44919579908149998</v>
      </c>
      <c r="AA3374" s="122">
        <v>0.43807589126199997</v>
      </c>
      <c r="AB3374" s="122">
        <v>0.398087774876</v>
      </c>
      <c r="AC3374" s="122">
        <v>0.36099869820250002</v>
      </c>
      <c r="AD3374" s="122">
        <v>0.32908265030349998</v>
      </c>
      <c r="AE3374" s="122">
        <v>0.2989000653485</v>
      </c>
      <c r="AF3374" s="122">
        <v>0.2795610064365</v>
      </c>
      <c r="AG3374" s="122">
        <v>0.264049623239</v>
      </c>
      <c r="AH3374" s="122">
        <v>0.25694408403149999</v>
      </c>
      <c r="AI3374" s="122">
        <v>0.27441714862349997</v>
      </c>
      <c r="AJ3374" s="122">
        <v>0.25143708874199999</v>
      </c>
      <c r="AK3374" s="122">
        <v>0.2600422296655</v>
      </c>
      <c r="AL3374" s="122">
        <v>0</v>
      </c>
    </row>
    <row r="3375" spans="1:38" hidden="1" x14ac:dyDescent="0.25">
      <c r="A3375" s="122" t="s">
        <v>2050</v>
      </c>
      <c r="B3375" s="122">
        <v>1</v>
      </c>
      <c r="C3375" s="122" t="s">
        <v>2243</v>
      </c>
      <c r="D3375" s="122" t="s">
        <v>2137</v>
      </c>
      <c r="E3375" s="122">
        <v>62</v>
      </c>
      <c r="F3375" s="122">
        <v>0.77772733386699999</v>
      </c>
      <c r="G3375" s="122">
        <v>0.77221652665850005</v>
      </c>
      <c r="H3375" s="122">
        <v>0.771954110488</v>
      </c>
      <c r="I3375" s="122">
        <v>0.849271391348</v>
      </c>
      <c r="J3375" s="122">
        <v>0.90019933215350001</v>
      </c>
      <c r="K3375" s="122">
        <v>0.91330048419749998</v>
      </c>
      <c r="L3375" s="122">
        <v>0.91893271008650002</v>
      </c>
      <c r="M3375" s="122">
        <v>0.91436619666999996</v>
      </c>
      <c r="N3375" s="122">
        <v>0.92852370067099999</v>
      </c>
      <c r="O3375" s="122">
        <v>0.95455199688150005</v>
      </c>
      <c r="P3375" s="122">
        <v>0.95298946778850002</v>
      </c>
      <c r="Q3375" s="122">
        <v>0.84324768183349996</v>
      </c>
      <c r="R3375" s="122">
        <v>0.84555671266700005</v>
      </c>
      <c r="S3375" s="122">
        <v>0.82641967496799995</v>
      </c>
      <c r="T3375" s="122">
        <v>0.78505046187149996</v>
      </c>
      <c r="U3375" s="122">
        <v>0.69537334359799996</v>
      </c>
      <c r="V3375" s="122">
        <v>0.69708630640699998</v>
      </c>
      <c r="W3375" s="122">
        <v>0.69788822219150004</v>
      </c>
      <c r="X3375" s="122">
        <v>0.55917314197300005</v>
      </c>
      <c r="Y3375" s="122">
        <v>0.52845663557449996</v>
      </c>
      <c r="Z3375" s="122">
        <v>0.51396973978000005</v>
      </c>
      <c r="AA3375" s="122">
        <v>0.52046341502850002</v>
      </c>
      <c r="AB3375" s="122">
        <v>0.47376243691199998</v>
      </c>
      <c r="AC3375" s="122">
        <v>0.43425945721850001</v>
      </c>
      <c r="AD3375" s="122">
        <v>0.37190741570300001</v>
      </c>
      <c r="AE3375" s="122">
        <v>0.31318107516999999</v>
      </c>
      <c r="AF3375" s="122">
        <v>0.29547206955049998</v>
      </c>
      <c r="AG3375" s="122">
        <v>0.30614306898650001</v>
      </c>
      <c r="AH3375" s="122">
        <v>0.2615370435205</v>
      </c>
      <c r="AI3375" s="122">
        <v>0.27636188321499999</v>
      </c>
      <c r="AJ3375" s="122">
        <v>0.24767928732649999</v>
      </c>
      <c r="AK3375" s="122">
        <v>0.25558122944400002</v>
      </c>
      <c r="AL3375" s="122">
        <v>0</v>
      </c>
    </row>
    <row r="3376" spans="1:38" hidden="1" x14ac:dyDescent="0.25">
      <c r="A3376" s="122" t="s">
        <v>2050</v>
      </c>
      <c r="B3376" s="122">
        <v>1</v>
      </c>
      <c r="C3376" s="122" t="s">
        <v>2243</v>
      </c>
      <c r="D3376" s="122" t="s">
        <v>2138</v>
      </c>
      <c r="E3376" s="122">
        <v>62</v>
      </c>
      <c r="F3376" s="122">
        <v>0.79011243733449998</v>
      </c>
      <c r="G3376" s="122">
        <v>0.80560987132950002</v>
      </c>
      <c r="H3376" s="122">
        <v>0.83792268448950002</v>
      </c>
      <c r="I3376" s="122">
        <v>0.82680093417800005</v>
      </c>
      <c r="J3376" s="122">
        <v>0.8754923815665</v>
      </c>
      <c r="K3376" s="122">
        <v>0.90076622200849998</v>
      </c>
      <c r="L3376" s="122">
        <v>0.94511471339899999</v>
      </c>
      <c r="M3376" s="122">
        <v>0.95028360205200002</v>
      </c>
      <c r="N3376" s="122">
        <v>0.9639322564185</v>
      </c>
      <c r="O3376" s="122">
        <v>0.91306680627000003</v>
      </c>
      <c r="P3376" s="122">
        <v>0.89546773648349998</v>
      </c>
      <c r="Q3376" s="122">
        <v>0.85890535194749995</v>
      </c>
      <c r="R3376" s="122">
        <v>0.80641736655649998</v>
      </c>
      <c r="S3376" s="122">
        <v>0.77207191700650002</v>
      </c>
      <c r="T3376" s="122">
        <v>0.72967847127800001</v>
      </c>
      <c r="U3376" s="122">
        <v>0.65849782191799999</v>
      </c>
      <c r="V3376" s="122">
        <v>0.65096530122200003</v>
      </c>
      <c r="W3376" s="122">
        <v>0.60207538157999996</v>
      </c>
      <c r="X3376" s="122">
        <v>0.56574049604599996</v>
      </c>
      <c r="Y3376" s="122">
        <v>0.53553409901250004</v>
      </c>
      <c r="Z3376" s="122">
        <v>0.51719485245249996</v>
      </c>
      <c r="AA3376" s="122">
        <v>0.511128189141</v>
      </c>
      <c r="AB3376" s="122">
        <v>0.46830801786100001</v>
      </c>
      <c r="AC3376" s="122">
        <v>0.44095079066699999</v>
      </c>
      <c r="AD3376" s="122">
        <v>0.41036261698449999</v>
      </c>
      <c r="AE3376" s="122">
        <v>0.3478596988055</v>
      </c>
      <c r="AF3376" s="122">
        <v>0.33364579445699999</v>
      </c>
      <c r="AG3376" s="122">
        <v>0.31318439114149998</v>
      </c>
      <c r="AH3376" s="122">
        <v>0.28969943516050001</v>
      </c>
      <c r="AI3376" s="122">
        <v>0.32964749046300001</v>
      </c>
      <c r="AJ3376" s="122">
        <v>0.2526917945505</v>
      </c>
      <c r="AK3376" s="122">
        <v>0.25968692020950002</v>
      </c>
      <c r="AL3376" s="122">
        <v>0</v>
      </c>
    </row>
    <row r="3377" spans="1:38" hidden="1" x14ac:dyDescent="0.25">
      <c r="A3377" s="122" t="s">
        <v>2050</v>
      </c>
      <c r="B3377" s="122">
        <v>1</v>
      </c>
      <c r="C3377" s="122" t="s">
        <v>2243</v>
      </c>
      <c r="D3377" s="122" t="s">
        <v>2139</v>
      </c>
      <c r="E3377" s="122">
        <v>62</v>
      </c>
      <c r="F3377" s="122">
        <v>0.67021708606749997</v>
      </c>
      <c r="G3377" s="122">
        <v>0.69952996307049997</v>
      </c>
      <c r="H3377" s="122">
        <v>0.72449735409399996</v>
      </c>
      <c r="I3377" s="122">
        <v>0.775905733195</v>
      </c>
      <c r="J3377" s="122">
        <v>0.79994413277200005</v>
      </c>
      <c r="K3377" s="122">
        <v>0.82587996854800005</v>
      </c>
      <c r="L3377" s="122">
        <v>0.85403201474699997</v>
      </c>
      <c r="M3377" s="122">
        <v>0.86099676923299995</v>
      </c>
      <c r="N3377" s="122">
        <v>0.87444926482249996</v>
      </c>
      <c r="O3377" s="122">
        <v>0.82372104235349997</v>
      </c>
      <c r="P3377" s="122">
        <v>0.80947574536300004</v>
      </c>
      <c r="Q3377" s="122">
        <v>0.81137838006700003</v>
      </c>
      <c r="R3377" s="122">
        <v>0.78601793950650001</v>
      </c>
      <c r="S3377" s="122">
        <v>0.76653641942999995</v>
      </c>
      <c r="T3377" s="122">
        <v>0.71736822334100003</v>
      </c>
      <c r="U3377" s="122">
        <v>0.64760700932799997</v>
      </c>
      <c r="V3377" s="122">
        <v>0.64371415702250001</v>
      </c>
      <c r="W3377" s="122">
        <v>0.61162765725449997</v>
      </c>
      <c r="X3377" s="122">
        <v>0.56289688879499999</v>
      </c>
      <c r="Y3377" s="122">
        <v>0.54402655022299995</v>
      </c>
      <c r="Z3377" s="122">
        <v>0.50953450998700001</v>
      </c>
      <c r="AA3377" s="122">
        <v>0.49859581110200002</v>
      </c>
      <c r="AB3377" s="122">
        <v>0.45005682014800003</v>
      </c>
      <c r="AC3377" s="122">
        <v>0.42496232420649999</v>
      </c>
      <c r="AD3377" s="122">
        <v>0.40174265879799997</v>
      </c>
      <c r="AE3377" s="122">
        <v>0.31579340989850002</v>
      </c>
      <c r="AF3377" s="122">
        <v>0.29662514311549998</v>
      </c>
      <c r="AG3377" s="122">
        <v>0.27652104650800002</v>
      </c>
      <c r="AH3377" s="122">
        <v>0.26202973875500002</v>
      </c>
      <c r="AI3377" s="122">
        <v>0.2828906224685</v>
      </c>
      <c r="AJ3377" s="122">
        <v>0.23376868515050001</v>
      </c>
      <c r="AK3377" s="122">
        <v>0.2400409795315</v>
      </c>
      <c r="AL3377" s="122">
        <v>0</v>
      </c>
    </row>
    <row r="3378" spans="1:38" hidden="1" x14ac:dyDescent="0.25">
      <c r="A3378" s="122" t="s">
        <v>2050</v>
      </c>
      <c r="B3378" s="122">
        <v>1</v>
      </c>
      <c r="C3378" s="122" t="s">
        <v>2243</v>
      </c>
      <c r="D3378" s="122" t="s">
        <v>2140</v>
      </c>
      <c r="E3378" s="122">
        <v>62</v>
      </c>
      <c r="F3378" s="122">
        <v>0.19413676432749999</v>
      </c>
      <c r="G3378" s="122">
        <v>0.19924582077700001</v>
      </c>
      <c r="H3378" s="122">
        <v>0.20848577259250001</v>
      </c>
      <c r="I3378" s="122">
        <v>0.22013388482499999</v>
      </c>
      <c r="J3378" s="122">
        <v>0.2293129633315</v>
      </c>
      <c r="K3378" s="122">
        <v>0.231637099377</v>
      </c>
      <c r="L3378" s="122">
        <v>0.237335939853</v>
      </c>
      <c r="M3378" s="122">
        <v>0.24397351765399999</v>
      </c>
      <c r="N3378" s="122">
        <v>0.24502941426149999</v>
      </c>
      <c r="O3378" s="122">
        <v>0.23697758761400001</v>
      </c>
      <c r="P3378" s="122">
        <v>0.23126370724850001</v>
      </c>
      <c r="Q3378" s="122">
        <v>0.2255793574495</v>
      </c>
      <c r="R3378" s="122">
        <v>0.21765655206750001</v>
      </c>
      <c r="S3378" s="122">
        <v>0.2075067581825</v>
      </c>
      <c r="T3378" s="122">
        <v>0.19323609319250001</v>
      </c>
      <c r="U3378" s="122">
        <v>0.17349301636700001</v>
      </c>
      <c r="V3378" s="122">
        <v>0.17429624758500001</v>
      </c>
      <c r="W3378" s="122">
        <v>0.15816014522550001</v>
      </c>
      <c r="X3378" s="122">
        <v>0.144279456064</v>
      </c>
      <c r="Y3378" s="122">
        <v>0.13909263414549999</v>
      </c>
      <c r="Z3378" s="122">
        <v>0.128396210053</v>
      </c>
      <c r="AA3378" s="122">
        <v>0.122462833659</v>
      </c>
      <c r="AB3378" s="122">
        <v>0.11160078708399999</v>
      </c>
      <c r="AC3378" s="122">
        <v>0.102719768679</v>
      </c>
      <c r="AD3378" s="122">
        <v>9.31156703995E-2</v>
      </c>
      <c r="AE3378" s="122">
        <v>8.6493293157499998E-2</v>
      </c>
      <c r="AF3378" s="122">
        <v>7.9697780762500003E-2</v>
      </c>
      <c r="AG3378" s="122">
        <v>7.38630569785E-2</v>
      </c>
      <c r="AH3378" s="122">
        <v>6.9327530780499996E-2</v>
      </c>
      <c r="AI3378" s="122">
        <v>7.4428671838999996E-2</v>
      </c>
      <c r="AJ3378" s="122">
        <v>6.3382893873999993E-2</v>
      </c>
      <c r="AK3378" s="122">
        <v>6.5247572177500004E-2</v>
      </c>
      <c r="AL3378" s="122">
        <v>0</v>
      </c>
    </row>
    <row r="3379" spans="1:38" hidden="1" x14ac:dyDescent="0.25">
      <c r="A3379" s="122" t="s">
        <v>2050</v>
      </c>
      <c r="B3379" s="122">
        <v>1</v>
      </c>
      <c r="C3379" s="122" t="s">
        <v>2243</v>
      </c>
      <c r="D3379" s="122" t="s">
        <v>2141</v>
      </c>
      <c r="E3379" s="122">
        <v>62</v>
      </c>
      <c r="F3379" s="122">
        <v>1.347767110148</v>
      </c>
      <c r="G3379" s="122">
        <v>1.4033468924885</v>
      </c>
      <c r="H3379" s="122">
        <v>1.4849751641985001</v>
      </c>
      <c r="I3379" s="122">
        <v>1.5917128752530001</v>
      </c>
      <c r="J3379" s="122">
        <v>1.6222730334005</v>
      </c>
      <c r="K3379" s="122">
        <v>1.6534592818730001</v>
      </c>
      <c r="L3379" s="122">
        <v>1.7586332353475</v>
      </c>
      <c r="M3379" s="122">
        <v>1.753723762111</v>
      </c>
      <c r="N3379" s="122">
        <v>1.7559236628970001</v>
      </c>
      <c r="O3379" s="122">
        <v>1.7013802757080001</v>
      </c>
      <c r="P3379" s="122">
        <v>1.6756140713080001</v>
      </c>
      <c r="Q3379" s="122">
        <v>1.5612281176880001</v>
      </c>
      <c r="R3379" s="122">
        <v>1.4858946069265</v>
      </c>
      <c r="S3379" s="122">
        <v>1.4048499431529999</v>
      </c>
      <c r="T3379" s="122">
        <v>1.3353104120015</v>
      </c>
      <c r="U3379" s="122">
        <v>1.1810276726555</v>
      </c>
      <c r="V3379" s="122">
        <v>1.18143383532</v>
      </c>
      <c r="W3379" s="122">
        <v>1.0662327396860001</v>
      </c>
      <c r="X3379" s="122">
        <v>0.97935971848850001</v>
      </c>
      <c r="Y3379" s="122">
        <v>0.85699776060400001</v>
      </c>
      <c r="Z3379" s="122">
        <v>0.87625006675749995</v>
      </c>
      <c r="AA3379" s="122">
        <v>0.82334425324299998</v>
      </c>
      <c r="AB3379" s="122">
        <v>0.75338162428400002</v>
      </c>
      <c r="AC3379" s="122">
        <v>0.70086537478800004</v>
      </c>
      <c r="AD3379" s="122">
        <v>0.63403120494550003</v>
      </c>
      <c r="AE3379" s="122">
        <v>0.60799078400450002</v>
      </c>
      <c r="AF3379" s="122">
        <v>0.56681974278400005</v>
      </c>
      <c r="AG3379" s="122">
        <v>0.53508542162950001</v>
      </c>
      <c r="AH3379" s="122">
        <v>0.51683323941500003</v>
      </c>
      <c r="AI3379" s="122">
        <v>0.550014549583</v>
      </c>
      <c r="AJ3379" s="122">
        <v>0.45168558111500001</v>
      </c>
      <c r="AK3379" s="122">
        <v>0.46647602277599998</v>
      </c>
      <c r="AL3379" s="122">
        <v>0</v>
      </c>
    </row>
    <row r="3380" spans="1:38" hidden="1" x14ac:dyDescent="0.25">
      <c r="A3380" s="122" t="s">
        <v>2050</v>
      </c>
      <c r="B3380" s="122">
        <v>1</v>
      </c>
      <c r="C3380" s="122" t="s">
        <v>2243</v>
      </c>
      <c r="D3380" s="122" t="s">
        <v>2142</v>
      </c>
      <c r="E3380" s="122">
        <v>62</v>
      </c>
      <c r="F3380" s="122">
        <v>0.688188694815</v>
      </c>
      <c r="G3380" s="122">
        <v>0.71573860917999998</v>
      </c>
      <c r="H3380" s="122">
        <v>0.78261626599949996</v>
      </c>
      <c r="I3380" s="122">
        <v>0.83026720273349996</v>
      </c>
      <c r="J3380" s="122">
        <v>0.86626644284499998</v>
      </c>
      <c r="K3380" s="122">
        <v>0.88936373522849999</v>
      </c>
      <c r="L3380" s="122">
        <v>0.89394716224350002</v>
      </c>
      <c r="M3380" s="122">
        <v>0.969274157927</v>
      </c>
      <c r="N3380" s="122">
        <v>0.983774868463</v>
      </c>
      <c r="O3380" s="122">
        <v>0.93078993368649998</v>
      </c>
      <c r="P3380" s="122">
        <v>0.91102671129599999</v>
      </c>
      <c r="Q3380" s="122">
        <v>0.89343727932100003</v>
      </c>
      <c r="R3380" s="122">
        <v>0.85680534866199998</v>
      </c>
      <c r="S3380" s="122">
        <v>0.82282736215700003</v>
      </c>
      <c r="T3380" s="122">
        <v>0.77991051521999999</v>
      </c>
      <c r="U3380" s="122">
        <v>0.69882695392500005</v>
      </c>
      <c r="V3380" s="122">
        <v>0.68946766977399998</v>
      </c>
      <c r="W3380" s="122">
        <v>0.62040080473299997</v>
      </c>
      <c r="X3380" s="122">
        <v>0.58712884108600005</v>
      </c>
      <c r="Y3380" s="122">
        <v>0.56004754893149999</v>
      </c>
      <c r="Z3380" s="122">
        <v>0.57755345478800002</v>
      </c>
      <c r="AA3380" s="122">
        <v>0.56149682693549996</v>
      </c>
      <c r="AB3380" s="122">
        <v>0.52081887990700004</v>
      </c>
      <c r="AC3380" s="122">
        <v>0.49643216130899998</v>
      </c>
      <c r="AD3380" s="122">
        <v>0.45733017781349999</v>
      </c>
      <c r="AE3380" s="122">
        <v>0.41936761447350002</v>
      </c>
      <c r="AF3380" s="122">
        <v>0.40018544565800002</v>
      </c>
      <c r="AG3380" s="122">
        <v>0.38465820788150001</v>
      </c>
      <c r="AH3380" s="122">
        <v>0.37585499527850003</v>
      </c>
      <c r="AI3380" s="122">
        <v>0.40338488303699999</v>
      </c>
      <c r="AJ3380" s="122">
        <v>0.3408766629235</v>
      </c>
      <c r="AK3380" s="122">
        <v>0.35512404941249998</v>
      </c>
      <c r="AL3380" s="122">
        <v>0</v>
      </c>
    </row>
    <row r="3381" spans="1:38" hidden="1" x14ac:dyDescent="0.25">
      <c r="A3381" s="122" t="s">
        <v>2050</v>
      </c>
      <c r="B3381" s="122">
        <v>1</v>
      </c>
      <c r="C3381" s="122" t="s">
        <v>2243</v>
      </c>
      <c r="D3381" s="122" t="s">
        <v>2143</v>
      </c>
      <c r="E3381" s="122">
        <v>62</v>
      </c>
      <c r="F3381" s="122">
        <v>0.83473578550600003</v>
      </c>
      <c r="G3381" s="122">
        <v>0.86049309173599997</v>
      </c>
      <c r="H3381" s="122">
        <v>0.92426507233699995</v>
      </c>
      <c r="I3381" s="122">
        <v>1.052444638371</v>
      </c>
      <c r="J3381" s="122">
        <v>1.1322302111689999</v>
      </c>
      <c r="K3381" s="122">
        <v>1.1767951337835001</v>
      </c>
      <c r="L3381" s="122">
        <v>1.2194172095075</v>
      </c>
      <c r="M3381" s="122">
        <v>1.2456730835575001</v>
      </c>
      <c r="N3381" s="122">
        <v>1.1934535691365</v>
      </c>
      <c r="O3381" s="122">
        <v>1.177429791055</v>
      </c>
      <c r="P3381" s="122">
        <v>1.1155627481935</v>
      </c>
      <c r="Q3381" s="122">
        <v>1.0951812496125</v>
      </c>
      <c r="R3381" s="122">
        <v>1.0532565930444999</v>
      </c>
      <c r="S3381" s="122">
        <v>1.0073457998249999</v>
      </c>
      <c r="T3381" s="122">
        <v>0.9405502016335</v>
      </c>
      <c r="U3381" s="122">
        <v>0.843610622097</v>
      </c>
      <c r="V3381" s="122">
        <v>0.85380973484050005</v>
      </c>
      <c r="W3381" s="122">
        <v>0.71996266929749997</v>
      </c>
      <c r="X3381" s="122">
        <v>0.65436729670399996</v>
      </c>
      <c r="Y3381" s="122">
        <v>0.63474111310100001</v>
      </c>
      <c r="Z3381" s="122">
        <v>0.64105622583749999</v>
      </c>
      <c r="AA3381" s="122">
        <v>0.60178769877250005</v>
      </c>
      <c r="AB3381" s="122">
        <v>0.54802866284999996</v>
      </c>
      <c r="AC3381" s="122">
        <v>0.49992066402699997</v>
      </c>
      <c r="AD3381" s="122">
        <v>0.45951580172450002</v>
      </c>
      <c r="AE3381" s="122">
        <v>0.43426659756399999</v>
      </c>
      <c r="AF3381" s="122">
        <v>0.41443060537850002</v>
      </c>
      <c r="AG3381" s="122">
        <v>0.3861319961595</v>
      </c>
      <c r="AH3381" s="122">
        <v>0.37759379362649997</v>
      </c>
      <c r="AI3381" s="122">
        <v>0.4022893983445</v>
      </c>
      <c r="AJ3381" s="122">
        <v>0.35023549723699998</v>
      </c>
      <c r="AK3381" s="122">
        <v>0.36041816752549999</v>
      </c>
      <c r="AL3381" s="122">
        <v>0</v>
      </c>
    </row>
    <row r="3382" spans="1:38" hidden="1" x14ac:dyDescent="0.25">
      <c r="A3382" s="122" t="s">
        <v>2050</v>
      </c>
      <c r="B3382" s="122">
        <v>1</v>
      </c>
      <c r="C3382" s="122" t="s">
        <v>2243</v>
      </c>
      <c r="D3382" s="122" t="s">
        <v>2144</v>
      </c>
      <c r="E3382" s="122">
        <v>62</v>
      </c>
      <c r="F3382" s="122">
        <v>0.46982730669200001</v>
      </c>
      <c r="G3382" s="122">
        <v>0.50838102015999997</v>
      </c>
      <c r="H3382" s="122">
        <v>0.53609197203049996</v>
      </c>
      <c r="I3382" s="122">
        <v>0.53304920159150004</v>
      </c>
      <c r="J3382" s="122">
        <v>0.57305478513450003</v>
      </c>
      <c r="K3382" s="122">
        <v>0.59784273646950004</v>
      </c>
      <c r="L3382" s="122">
        <v>0.61071504988350001</v>
      </c>
      <c r="M3382" s="122">
        <v>0.63736584026300003</v>
      </c>
      <c r="N3382" s="122">
        <v>0.65035572315300005</v>
      </c>
      <c r="O3382" s="122">
        <v>0.67026006888199996</v>
      </c>
      <c r="P3382" s="122">
        <v>0.65720969857599998</v>
      </c>
      <c r="Q3382" s="122">
        <v>0.61409419571400004</v>
      </c>
      <c r="R3382" s="122">
        <v>0.58492197183350003</v>
      </c>
      <c r="S3382" s="122">
        <v>0.57359257491549998</v>
      </c>
      <c r="T3382" s="122">
        <v>0.55286117526349998</v>
      </c>
      <c r="U3382" s="122">
        <v>0.51125522179350003</v>
      </c>
      <c r="V3382" s="122">
        <v>0.51196978353449996</v>
      </c>
      <c r="W3382" s="122">
        <v>0.43832862642600001</v>
      </c>
      <c r="X3382" s="122">
        <v>0.40929531790399998</v>
      </c>
      <c r="Y3382" s="122">
        <v>0.37224357156850002</v>
      </c>
      <c r="Z3382" s="122">
        <v>0.35312273019250001</v>
      </c>
      <c r="AA3382" s="122">
        <v>0.33550651954350003</v>
      </c>
      <c r="AB3382" s="122">
        <v>0.31294462107600002</v>
      </c>
      <c r="AC3382" s="122">
        <v>0.28903033901899999</v>
      </c>
      <c r="AD3382" s="122">
        <v>0.26264529090450001</v>
      </c>
      <c r="AE3382" s="122">
        <v>0.22864028195200001</v>
      </c>
      <c r="AF3382" s="122">
        <v>0.20836520252150001</v>
      </c>
      <c r="AG3382" s="122">
        <v>0.1978960623305</v>
      </c>
      <c r="AH3382" s="122">
        <v>0.18223393899750001</v>
      </c>
      <c r="AI3382" s="122">
        <v>0.19682207313950001</v>
      </c>
      <c r="AJ3382" s="122">
        <v>0.1800660400885</v>
      </c>
      <c r="AK3382" s="122">
        <v>0.184801152335</v>
      </c>
      <c r="AL3382" s="122">
        <v>0</v>
      </c>
    </row>
    <row r="3383" spans="1:38" hidden="1" x14ac:dyDescent="0.25">
      <c r="A3383" s="122" t="s">
        <v>2050</v>
      </c>
      <c r="B3383" s="122">
        <v>1</v>
      </c>
      <c r="C3383" s="122" t="s">
        <v>2243</v>
      </c>
      <c r="D3383" s="122" t="s">
        <v>2145</v>
      </c>
      <c r="E3383" s="122">
        <v>62</v>
      </c>
      <c r="F3383" s="122">
        <v>0.170312127663</v>
      </c>
      <c r="G3383" s="122">
        <v>0.17596079388700001</v>
      </c>
      <c r="H3383" s="122">
        <v>0.1787309216995</v>
      </c>
      <c r="I3383" s="122">
        <v>0.18209593168800001</v>
      </c>
      <c r="J3383" s="122">
        <v>0.18976006815849999</v>
      </c>
      <c r="K3383" s="122">
        <v>0.2037690812645</v>
      </c>
      <c r="L3383" s="122">
        <v>0.20697514009250001</v>
      </c>
      <c r="M3383" s="122">
        <v>0.20486931282250001</v>
      </c>
      <c r="N3383" s="122">
        <v>0.1969794367645</v>
      </c>
      <c r="O3383" s="122">
        <v>0.19858481752349999</v>
      </c>
      <c r="P3383" s="122">
        <v>0.1934892540525</v>
      </c>
      <c r="Q3383" s="122">
        <v>0.18071013480500001</v>
      </c>
      <c r="R3383" s="122">
        <v>0.17607688002550001</v>
      </c>
      <c r="S3383" s="122">
        <v>0.174842595435</v>
      </c>
      <c r="T3383" s="122">
        <v>0.172768968686</v>
      </c>
      <c r="U3383" s="122">
        <v>0.15920646226849999</v>
      </c>
      <c r="V3383" s="122">
        <v>0.169373389437</v>
      </c>
      <c r="W3383" s="122">
        <v>0.152685510676</v>
      </c>
      <c r="X3383" s="122">
        <v>0.138738413601</v>
      </c>
      <c r="Y3383" s="122">
        <v>0.1350908823425</v>
      </c>
      <c r="Z3383" s="122">
        <v>0.1158047324295</v>
      </c>
      <c r="AA3383" s="122">
        <v>0.1167171484175</v>
      </c>
      <c r="AB3383" s="122">
        <v>0.10877077748650001</v>
      </c>
      <c r="AC3383" s="122">
        <v>0.10351599101800001</v>
      </c>
      <c r="AD3383" s="122">
        <v>9.64480888595E-2</v>
      </c>
      <c r="AE3383" s="122">
        <v>9.4563385062500005E-2</v>
      </c>
      <c r="AF3383" s="122">
        <v>9.2423192539500001E-2</v>
      </c>
      <c r="AG3383" s="122">
        <v>9.1192572792999999E-2</v>
      </c>
      <c r="AH3383" s="122">
        <v>8.72669150245E-2</v>
      </c>
      <c r="AI3383" s="122">
        <v>9.2510576104E-2</v>
      </c>
      <c r="AJ3383" s="122">
        <v>8.9662105943999995E-2</v>
      </c>
      <c r="AK3383" s="122">
        <v>9.3741884691499994E-2</v>
      </c>
      <c r="AL3383" s="122">
        <v>0</v>
      </c>
    </row>
    <row r="3384" spans="1:38" hidden="1" x14ac:dyDescent="0.25">
      <c r="A3384" s="122" t="s">
        <v>2050</v>
      </c>
      <c r="B3384" s="122">
        <v>1</v>
      </c>
      <c r="C3384" s="122" t="s">
        <v>2243</v>
      </c>
      <c r="D3384" s="122" t="s">
        <v>2146</v>
      </c>
      <c r="E3384" s="122">
        <v>62</v>
      </c>
      <c r="F3384" s="122">
        <v>1.0274261629265</v>
      </c>
      <c r="G3384" s="122">
        <v>1.101665420954</v>
      </c>
      <c r="H3384" s="122">
        <v>1.171523558134</v>
      </c>
      <c r="I3384" s="122">
        <v>1.2440183832775</v>
      </c>
      <c r="J3384" s="122">
        <v>1.302907622093</v>
      </c>
      <c r="K3384" s="122">
        <v>1.3961021303104999</v>
      </c>
      <c r="L3384" s="122">
        <v>1.4634154943794999</v>
      </c>
      <c r="M3384" s="122">
        <v>1.5066202729589999</v>
      </c>
      <c r="N3384" s="122">
        <v>1.5732451138954999</v>
      </c>
      <c r="O3384" s="122">
        <v>1.4785547924019999</v>
      </c>
      <c r="P3384" s="122">
        <v>1.453678643078</v>
      </c>
      <c r="Q3384" s="122">
        <v>1.4424553996480001</v>
      </c>
      <c r="R3384" s="122">
        <v>1.3706232894724999</v>
      </c>
      <c r="S3384" s="122">
        <v>1.3059747667549999</v>
      </c>
      <c r="T3384" s="122">
        <v>1.235514972621</v>
      </c>
      <c r="U3384" s="122">
        <v>1.1443429108809999</v>
      </c>
      <c r="V3384" s="122">
        <v>1.1272804092519999</v>
      </c>
      <c r="W3384" s="122">
        <v>1.0516642298009999</v>
      </c>
      <c r="X3384" s="122">
        <v>0.96014084494700003</v>
      </c>
      <c r="Y3384" s="122">
        <v>0.93859920745049996</v>
      </c>
      <c r="Z3384" s="122">
        <v>0.94323937176049999</v>
      </c>
      <c r="AA3384" s="122">
        <v>0.92629661785450002</v>
      </c>
      <c r="AB3384" s="122">
        <v>0.85202770993099997</v>
      </c>
      <c r="AC3384" s="122">
        <v>0.78692518619249996</v>
      </c>
      <c r="AD3384" s="122">
        <v>0.72055060267000004</v>
      </c>
      <c r="AE3384" s="122">
        <v>0.650930669485</v>
      </c>
      <c r="AF3384" s="122">
        <v>0.61758835135900003</v>
      </c>
      <c r="AG3384" s="122">
        <v>0.57611162550999995</v>
      </c>
      <c r="AH3384" s="122">
        <v>0.55776448883999996</v>
      </c>
      <c r="AI3384" s="122">
        <v>0.60205790965299999</v>
      </c>
      <c r="AJ3384" s="122">
        <v>0.49830764612700001</v>
      </c>
      <c r="AK3384" s="122">
        <v>0.51217104141500003</v>
      </c>
      <c r="AL3384" s="122">
        <v>0</v>
      </c>
    </row>
    <row r="3385" spans="1:38" hidden="1" x14ac:dyDescent="0.25">
      <c r="A3385" s="122" t="s">
        <v>2050</v>
      </c>
      <c r="B3385" s="122">
        <v>1</v>
      </c>
      <c r="C3385" s="122" t="s">
        <v>2243</v>
      </c>
      <c r="D3385" s="122" t="s">
        <v>2147</v>
      </c>
      <c r="E3385" s="122">
        <v>62</v>
      </c>
      <c r="F3385" s="122">
        <v>0.1412998860845</v>
      </c>
      <c r="G3385" s="122">
        <v>0.14388217614650001</v>
      </c>
      <c r="H3385" s="122">
        <v>0.15069623997250001</v>
      </c>
      <c r="I3385" s="122">
        <v>0.15266376064199999</v>
      </c>
      <c r="J3385" s="122">
        <v>0.15930055523549999</v>
      </c>
      <c r="K3385" s="122">
        <v>0.16152977427000001</v>
      </c>
      <c r="L3385" s="122">
        <v>0.16249963287700001</v>
      </c>
      <c r="M3385" s="122">
        <v>0.16363341982150001</v>
      </c>
      <c r="N3385" s="122">
        <v>0.16265863870700001</v>
      </c>
      <c r="O3385" s="122">
        <v>0.15491685723650001</v>
      </c>
      <c r="P3385" s="122">
        <v>0.151483025794</v>
      </c>
      <c r="Q3385" s="122">
        <v>0.151411478126</v>
      </c>
      <c r="R3385" s="122">
        <v>0.14051519749950001</v>
      </c>
      <c r="S3385" s="122">
        <v>0.13816294683550001</v>
      </c>
      <c r="T3385" s="122">
        <v>0.13894870209849999</v>
      </c>
      <c r="U3385" s="122">
        <v>0.12585872081150001</v>
      </c>
      <c r="V3385" s="122">
        <v>0.1327714623165</v>
      </c>
      <c r="W3385" s="122">
        <v>0.122768466427</v>
      </c>
      <c r="X3385" s="122">
        <v>0.11836075415449999</v>
      </c>
      <c r="Y3385" s="122">
        <v>0.1063184926085</v>
      </c>
      <c r="Z3385" s="122">
        <v>0.109230734091</v>
      </c>
      <c r="AA3385" s="122">
        <v>0.119735589445</v>
      </c>
      <c r="AB3385" s="122">
        <v>0.11742156996</v>
      </c>
      <c r="AC3385" s="122">
        <v>0.11261126886599999</v>
      </c>
      <c r="AD3385" s="122">
        <v>0.108166009353</v>
      </c>
      <c r="AE3385" s="122">
        <v>0.120272937153</v>
      </c>
      <c r="AF3385" s="122">
        <v>0.107887206192</v>
      </c>
      <c r="AG3385" s="122">
        <v>0.111044947093</v>
      </c>
      <c r="AH3385" s="122">
        <v>0.103333777813</v>
      </c>
      <c r="AI3385" s="122">
        <v>0.1096789943375</v>
      </c>
      <c r="AJ3385" s="122">
        <v>0.112754520181</v>
      </c>
      <c r="AK3385" s="122">
        <v>0.11933915508949999</v>
      </c>
      <c r="AL3385" s="122">
        <v>0</v>
      </c>
    </row>
    <row r="3386" spans="1:38" hidden="1" x14ac:dyDescent="0.25">
      <c r="A3386" s="122" t="s">
        <v>2050</v>
      </c>
      <c r="B3386" s="122">
        <v>1</v>
      </c>
      <c r="C3386" s="122" t="s">
        <v>2243</v>
      </c>
      <c r="D3386" s="122" t="s">
        <v>475</v>
      </c>
      <c r="E3386" s="122">
        <v>62</v>
      </c>
      <c r="F3386" s="122">
        <v>0.29390315289750002</v>
      </c>
      <c r="G3386" s="122">
        <v>0.29954832594449998</v>
      </c>
      <c r="H3386" s="122">
        <v>0.3182311954075</v>
      </c>
      <c r="I3386" s="122">
        <v>0.32435588404650001</v>
      </c>
      <c r="J3386" s="122">
        <v>0.35141333420400001</v>
      </c>
      <c r="K3386" s="122">
        <v>0.35115379161400001</v>
      </c>
      <c r="L3386" s="122">
        <v>0.35966010470949999</v>
      </c>
      <c r="M3386" s="122">
        <v>0.37800043095899999</v>
      </c>
      <c r="N3386" s="122">
        <v>0.41330940975000002</v>
      </c>
      <c r="O3386" s="122">
        <v>0.3674698346445</v>
      </c>
      <c r="P3386" s="122">
        <v>0.35603551169199998</v>
      </c>
      <c r="Q3386" s="122">
        <v>0.34464913097599997</v>
      </c>
      <c r="R3386" s="122">
        <v>0.34220428634400002</v>
      </c>
      <c r="S3386" s="122">
        <v>0.33754776294799999</v>
      </c>
      <c r="T3386" s="122">
        <v>0.32152362104799997</v>
      </c>
      <c r="U3386" s="122">
        <v>0.29299803334000002</v>
      </c>
      <c r="V3386" s="122">
        <v>0.29901088222700001</v>
      </c>
      <c r="W3386" s="122">
        <v>0.247847013432</v>
      </c>
      <c r="X3386" s="122">
        <v>0.24080898157</v>
      </c>
      <c r="Y3386" s="122">
        <v>0.2192692194785</v>
      </c>
      <c r="Z3386" s="122">
        <v>0.233470745571</v>
      </c>
      <c r="AA3386" s="122">
        <v>0.2222186725525</v>
      </c>
      <c r="AB3386" s="122">
        <v>0.22324858818900001</v>
      </c>
      <c r="AC3386" s="122">
        <v>0.19990192691</v>
      </c>
      <c r="AD3386" s="122">
        <v>0.18147374330249999</v>
      </c>
      <c r="AE3386" s="122">
        <v>0.19226337226750001</v>
      </c>
      <c r="AF3386" s="122">
        <v>0.1843951863005</v>
      </c>
      <c r="AG3386" s="122">
        <v>0.18075765086850001</v>
      </c>
      <c r="AH3386" s="122">
        <v>0.17361574234550001</v>
      </c>
      <c r="AI3386" s="122">
        <v>0.181949886531</v>
      </c>
      <c r="AJ3386" s="122">
        <v>0.1723707269775</v>
      </c>
      <c r="AK3386" s="122">
        <v>0.18108039879400001</v>
      </c>
      <c r="AL3386" s="122">
        <v>0</v>
      </c>
    </row>
    <row r="3387" spans="1:38" hidden="1" x14ac:dyDescent="0.25">
      <c r="A3387" s="122" t="s">
        <v>2050</v>
      </c>
      <c r="B3387" s="122">
        <v>1</v>
      </c>
      <c r="C3387" s="122" t="s">
        <v>2243</v>
      </c>
      <c r="D3387" s="122" t="s">
        <v>2148</v>
      </c>
      <c r="E3387" s="122">
        <v>62</v>
      </c>
      <c r="F3387" s="122">
        <v>0.1555187752155</v>
      </c>
      <c r="G3387" s="122">
        <v>0.161999691615</v>
      </c>
      <c r="H3387" s="122">
        <v>0.16815797189250001</v>
      </c>
      <c r="I3387" s="122">
        <v>0.18139920057799999</v>
      </c>
      <c r="J3387" s="122">
        <v>0.188062292632</v>
      </c>
      <c r="K3387" s="122">
        <v>0.19280390135350001</v>
      </c>
      <c r="L3387" s="122">
        <v>0.199226723976</v>
      </c>
      <c r="M3387" s="122">
        <v>0.203361813497</v>
      </c>
      <c r="N3387" s="122">
        <v>0.20699659186899999</v>
      </c>
      <c r="O3387" s="122">
        <v>0.216562888349</v>
      </c>
      <c r="P3387" s="122">
        <v>0.2128563230935</v>
      </c>
      <c r="Q3387" s="122">
        <v>0.20097738518149999</v>
      </c>
      <c r="R3387" s="122">
        <v>0.19406818532199999</v>
      </c>
      <c r="S3387" s="122">
        <v>0.1941862224965</v>
      </c>
      <c r="T3387" s="122">
        <v>0.17946106400949999</v>
      </c>
      <c r="U3387" s="122">
        <v>0.16051541744600001</v>
      </c>
      <c r="V3387" s="122">
        <v>0.16187983866049999</v>
      </c>
      <c r="W3387" s="122">
        <v>0.136234830818</v>
      </c>
      <c r="X3387" s="122">
        <v>0.12317236188400001</v>
      </c>
      <c r="Y3387" s="122">
        <v>0.1182197174975</v>
      </c>
      <c r="Z3387" s="122">
        <v>0.1153827923275</v>
      </c>
      <c r="AA3387" s="122">
        <v>0.11015266251899999</v>
      </c>
      <c r="AB3387" s="122">
        <v>0.10036349709050001</v>
      </c>
      <c r="AC3387" s="122">
        <v>9.2003903100000006E-2</v>
      </c>
      <c r="AD3387" s="122">
        <v>8.3417196477499997E-2</v>
      </c>
      <c r="AE3387" s="122">
        <v>7.3197064808499995E-2</v>
      </c>
      <c r="AF3387" s="122">
        <v>6.8335671025500005E-2</v>
      </c>
      <c r="AG3387" s="122">
        <v>6.3438702794499993E-2</v>
      </c>
      <c r="AH3387" s="122">
        <v>6.0192940420999999E-2</v>
      </c>
      <c r="AI3387" s="122">
        <v>6.4751975537500006E-2</v>
      </c>
      <c r="AJ3387" s="122">
        <v>5.4071417604500002E-2</v>
      </c>
      <c r="AK3387" s="122">
        <v>5.5483408227E-2</v>
      </c>
      <c r="AL3387" s="122">
        <v>0</v>
      </c>
    </row>
    <row r="3388" spans="1:38" hidden="1" x14ac:dyDescent="0.25">
      <c r="A3388" s="122" t="s">
        <v>2050</v>
      </c>
      <c r="B3388" s="122">
        <v>1</v>
      </c>
      <c r="C3388" s="122" t="s">
        <v>2243</v>
      </c>
      <c r="D3388" s="122" t="s">
        <v>2149</v>
      </c>
      <c r="E3388" s="122">
        <v>62</v>
      </c>
      <c r="F3388" s="122">
        <v>1.1277929535960001</v>
      </c>
      <c r="G3388" s="122">
        <v>1.1633044313950001</v>
      </c>
      <c r="H3388" s="122">
        <v>1.202086374099</v>
      </c>
      <c r="I3388" s="122">
        <v>1.2470090010804999</v>
      </c>
      <c r="J3388" s="122">
        <v>1.2793332533895001</v>
      </c>
      <c r="K3388" s="122">
        <v>1.3110942764739999</v>
      </c>
      <c r="L3388" s="122">
        <v>1.3063136183595001</v>
      </c>
      <c r="M3388" s="122">
        <v>1.310512085784</v>
      </c>
      <c r="N3388" s="122">
        <v>1.3273730328119999</v>
      </c>
      <c r="O3388" s="122">
        <v>1.2329194009444999</v>
      </c>
      <c r="P3388" s="122">
        <v>1.2421940918484999</v>
      </c>
      <c r="Q3388" s="122">
        <v>1.2072016510525001</v>
      </c>
      <c r="R3388" s="122">
        <v>1.1613129568984999</v>
      </c>
      <c r="S3388" s="122">
        <v>1.0935645467815001</v>
      </c>
      <c r="T3388" s="122">
        <v>1.0536397132699999</v>
      </c>
      <c r="U3388" s="122">
        <v>0.97955340044299999</v>
      </c>
      <c r="V3388" s="122">
        <v>0.99084831105600002</v>
      </c>
      <c r="W3388" s="122">
        <v>0.98063181471000005</v>
      </c>
      <c r="X3388" s="122">
        <v>0.91708265477450002</v>
      </c>
      <c r="Y3388" s="122">
        <v>0.83004685162949998</v>
      </c>
      <c r="Z3388" s="122">
        <v>0.74295553188550001</v>
      </c>
      <c r="AA3388" s="122">
        <v>0.71783969406299997</v>
      </c>
      <c r="AB3388" s="122">
        <v>0.668676682169</v>
      </c>
      <c r="AC3388" s="122">
        <v>0.61660849578599997</v>
      </c>
      <c r="AD3388" s="122">
        <v>0.547137010619</v>
      </c>
      <c r="AE3388" s="122">
        <v>0.49572029774499998</v>
      </c>
      <c r="AF3388" s="122">
        <v>0.4654603390705</v>
      </c>
      <c r="AG3388" s="122">
        <v>0.43745693635350003</v>
      </c>
      <c r="AH3388" s="122">
        <v>0.43594804567200002</v>
      </c>
      <c r="AI3388" s="122">
        <v>0.43524726289749999</v>
      </c>
      <c r="AJ3388" s="122">
        <v>0.36191734510899998</v>
      </c>
      <c r="AK3388" s="122">
        <v>0.37444132646400002</v>
      </c>
      <c r="AL3388" s="122">
        <v>0</v>
      </c>
    </row>
    <row r="3389" spans="1:38" hidden="1" x14ac:dyDescent="0.25">
      <c r="A3389" s="122" t="s">
        <v>2050</v>
      </c>
      <c r="B3389" s="122">
        <v>1</v>
      </c>
      <c r="C3389" s="122" t="s">
        <v>2243</v>
      </c>
      <c r="D3389" s="122" t="s">
        <v>2150</v>
      </c>
      <c r="E3389" s="122">
        <v>62</v>
      </c>
      <c r="F3389" s="122">
        <v>0.28757059762249998</v>
      </c>
      <c r="G3389" s="122">
        <v>0.30755590925199999</v>
      </c>
      <c r="H3389" s="122">
        <v>0.34646203763400002</v>
      </c>
      <c r="I3389" s="122">
        <v>0.39806560985200001</v>
      </c>
      <c r="J3389" s="122">
        <v>0.43246958168400002</v>
      </c>
      <c r="K3389" s="122">
        <v>0.44713737175200002</v>
      </c>
      <c r="L3389" s="122">
        <v>0.45328732578249997</v>
      </c>
      <c r="M3389" s="122">
        <v>0.46221256357149998</v>
      </c>
      <c r="N3389" s="122">
        <v>0.42881825400899998</v>
      </c>
      <c r="O3389" s="122">
        <v>0.4105626575345</v>
      </c>
      <c r="P3389" s="122">
        <v>0.40149880510899999</v>
      </c>
      <c r="Q3389" s="122">
        <v>0.38748455419849998</v>
      </c>
      <c r="R3389" s="122">
        <v>0.3541319814735</v>
      </c>
      <c r="S3389" s="122">
        <v>0.34492723731949998</v>
      </c>
      <c r="T3389" s="122">
        <v>0.3341221573175</v>
      </c>
      <c r="U3389" s="122">
        <v>0.29585330188949999</v>
      </c>
      <c r="V3389" s="122">
        <v>0.31753057581999999</v>
      </c>
      <c r="W3389" s="122">
        <v>0.29371853497650002</v>
      </c>
      <c r="X3389" s="122">
        <v>0.26855894300400002</v>
      </c>
      <c r="Y3389" s="122">
        <v>0.25449223219</v>
      </c>
      <c r="Z3389" s="122">
        <v>0.22168363294150001</v>
      </c>
      <c r="AA3389" s="122">
        <v>0.21495964640500001</v>
      </c>
      <c r="AB3389" s="122">
        <v>0.19786144519500001</v>
      </c>
      <c r="AC3389" s="122">
        <v>0.17961291942400001</v>
      </c>
      <c r="AD3389" s="122">
        <v>0.163792726029</v>
      </c>
      <c r="AE3389" s="122">
        <v>0.1831435701005</v>
      </c>
      <c r="AF3389" s="122">
        <v>0.171859630673</v>
      </c>
      <c r="AG3389" s="122">
        <v>0.16393648672700001</v>
      </c>
      <c r="AH3389" s="122">
        <v>0.15880720391399999</v>
      </c>
      <c r="AI3389" s="122">
        <v>0.16643323219200001</v>
      </c>
      <c r="AJ3389" s="122">
        <v>0.13912519631199999</v>
      </c>
      <c r="AK3389" s="122">
        <v>0.1443218882085</v>
      </c>
      <c r="AL3389" s="122">
        <v>0</v>
      </c>
    </row>
    <row r="3390" spans="1:38" hidden="1" x14ac:dyDescent="0.25">
      <c r="A3390" s="122" t="s">
        <v>2050</v>
      </c>
      <c r="B3390" s="122">
        <v>1</v>
      </c>
      <c r="C3390" s="122" t="s">
        <v>2243</v>
      </c>
      <c r="D3390" s="122" t="s">
        <v>2151</v>
      </c>
      <c r="E3390" s="122">
        <v>62</v>
      </c>
      <c r="F3390" s="122">
        <v>0.19232494093649999</v>
      </c>
      <c r="G3390" s="122">
        <v>0.20489544783800001</v>
      </c>
      <c r="H3390" s="122">
        <v>0.2152758410925</v>
      </c>
      <c r="I3390" s="122">
        <v>0.232098033275</v>
      </c>
      <c r="J3390" s="122">
        <v>0.26587295054499999</v>
      </c>
      <c r="K3390" s="122">
        <v>0.28894279762050001</v>
      </c>
      <c r="L3390" s="122">
        <v>0.29549905222150002</v>
      </c>
      <c r="M3390" s="122">
        <v>0.3459030307075</v>
      </c>
      <c r="N3390" s="122">
        <v>0.38232471744199997</v>
      </c>
      <c r="O3390" s="122">
        <v>0.33124630526400001</v>
      </c>
      <c r="P3390" s="122">
        <v>0.319403081561</v>
      </c>
      <c r="Q3390" s="122">
        <v>0.32678627677099997</v>
      </c>
      <c r="R3390" s="122">
        <v>0.30530720063349998</v>
      </c>
      <c r="S3390" s="122">
        <v>0.3081507316705</v>
      </c>
      <c r="T3390" s="122">
        <v>0.29341976165400002</v>
      </c>
      <c r="U3390" s="122">
        <v>0.28946822024899999</v>
      </c>
      <c r="V3390" s="122">
        <v>0.30518863568499999</v>
      </c>
      <c r="W3390" s="122">
        <v>0.26138743159599998</v>
      </c>
      <c r="X3390" s="122">
        <v>0.247937198921</v>
      </c>
      <c r="Y3390" s="122">
        <v>0.23004382021399999</v>
      </c>
      <c r="Z3390" s="122">
        <v>0.23964444267400001</v>
      </c>
      <c r="AA3390" s="122">
        <v>0.24369046800050001</v>
      </c>
      <c r="AB3390" s="122">
        <v>0.22754903442400001</v>
      </c>
      <c r="AC3390" s="122">
        <v>0.219370661134</v>
      </c>
      <c r="AD3390" s="122">
        <v>0.21830804982400001</v>
      </c>
      <c r="AE3390" s="122">
        <v>0.1949180667955</v>
      </c>
      <c r="AF3390" s="122">
        <v>0.18822800190200001</v>
      </c>
      <c r="AG3390" s="122">
        <v>0.1815465422475</v>
      </c>
      <c r="AH3390" s="122">
        <v>0.17882679708300001</v>
      </c>
      <c r="AI3390" s="122">
        <v>0.18900379289999999</v>
      </c>
      <c r="AJ3390" s="122">
        <v>0.15318974356000001</v>
      </c>
      <c r="AK3390" s="122">
        <v>0.15913144977849999</v>
      </c>
      <c r="AL3390" s="122">
        <v>0</v>
      </c>
    </row>
    <row r="3391" spans="1:38" hidden="1" x14ac:dyDescent="0.25">
      <c r="A3391" s="122" t="s">
        <v>2050</v>
      </c>
      <c r="B3391" s="122">
        <v>1</v>
      </c>
      <c r="C3391" s="122" t="s">
        <v>2243</v>
      </c>
      <c r="D3391" s="122" t="s">
        <v>2152</v>
      </c>
      <c r="E3391" s="122">
        <v>62</v>
      </c>
      <c r="F3391" s="122">
        <v>1.773622375625</v>
      </c>
      <c r="G3391" s="122">
        <v>1.8431246292529999</v>
      </c>
      <c r="H3391" s="122">
        <v>1.9399565650474999</v>
      </c>
      <c r="I3391" s="122">
        <v>2.037710005588</v>
      </c>
      <c r="J3391" s="122">
        <v>2.0899018118739998</v>
      </c>
      <c r="K3391" s="122">
        <v>2.1456839176070002</v>
      </c>
      <c r="L3391" s="122">
        <v>2.2378539021165</v>
      </c>
      <c r="M3391" s="122">
        <v>2.2711466467985</v>
      </c>
      <c r="N3391" s="122">
        <v>2.2983638205650001</v>
      </c>
      <c r="O3391" s="122">
        <v>2.1891678982520002</v>
      </c>
      <c r="P3391" s="122">
        <v>2.1663318029065</v>
      </c>
      <c r="Q3391" s="122">
        <v>2.0495743036279999</v>
      </c>
      <c r="R3391" s="122">
        <v>1.985210440121</v>
      </c>
      <c r="S3391" s="122">
        <v>1.9294212877995001</v>
      </c>
      <c r="T3391" s="122">
        <v>1.7996833088115001</v>
      </c>
      <c r="U3391" s="122">
        <v>1.5966112941470001</v>
      </c>
      <c r="V3391" s="122">
        <v>1.6258004261404999</v>
      </c>
      <c r="W3391" s="122">
        <v>1.4793545806870001</v>
      </c>
      <c r="X3391" s="122">
        <v>1.3942795580689999</v>
      </c>
      <c r="Y3391" s="122">
        <v>1.334286660424</v>
      </c>
      <c r="Z3391" s="122">
        <v>1.3645998000140001</v>
      </c>
      <c r="AA3391" s="122">
        <v>1.1820569286275</v>
      </c>
      <c r="AB3391" s="122">
        <v>1.1856898550999999</v>
      </c>
      <c r="AC3391" s="122">
        <v>1.1312987438805</v>
      </c>
      <c r="AD3391" s="122">
        <v>1.0782183948205</v>
      </c>
      <c r="AE3391" s="122">
        <v>0.92608707289400005</v>
      </c>
      <c r="AF3391" s="122">
        <v>0.84769446173100005</v>
      </c>
      <c r="AG3391" s="122">
        <v>0.80396197137350001</v>
      </c>
      <c r="AH3391" s="122">
        <v>0.76440522355100005</v>
      </c>
      <c r="AI3391" s="122">
        <v>0.80235941705150005</v>
      </c>
      <c r="AJ3391" s="122">
        <v>0.61741129343750001</v>
      </c>
      <c r="AK3391" s="122">
        <v>0.64118914572999997</v>
      </c>
      <c r="AL3391" s="122">
        <v>0</v>
      </c>
    </row>
    <row r="3392" spans="1:38" hidden="1" x14ac:dyDescent="0.25">
      <c r="A3392" s="122" t="s">
        <v>2050</v>
      </c>
      <c r="B3392" s="122">
        <v>1</v>
      </c>
      <c r="C3392" s="122" t="s">
        <v>2243</v>
      </c>
      <c r="D3392" s="122" t="s">
        <v>2153</v>
      </c>
      <c r="E3392" s="122">
        <v>62</v>
      </c>
      <c r="F3392" s="122">
        <v>1.5245545140300001</v>
      </c>
      <c r="G3392" s="122">
        <v>1.5884050181855001</v>
      </c>
      <c r="H3392" s="122">
        <v>1.6933460595030001</v>
      </c>
      <c r="I3392" s="122">
        <v>1.7701606212384999</v>
      </c>
      <c r="J3392" s="122">
        <v>1.8231880386420001</v>
      </c>
      <c r="K3392" s="122">
        <v>1.9004547682345001</v>
      </c>
      <c r="L3392" s="122">
        <v>1.9536445103015001</v>
      </c>
      <c r="M3392" s="122">
        <v>1.9625020805260001</v>
      </c>
      <c r="N3392" s="122">
        <v>2.0020506492824999</v>
      </c>
      <c r="O3392" s="122">
        <v>1.9373740449654999</v>
      </c>
      <c r="P3392" s="122">
        <v>1.7766071315750001</v>
      </c>
      <c r="Q3392" s="122">
        <v>1.732404778012</v>
      </c>
      <c r="R3392" s="122">
        <v>1.655047247892</v>
      </c>
      <c r="S3392" s="122">
        <v>1.5944391974525001</v>
      </c>
      <c r="T3392" s="122">
        <v>1.519982451487</v>
      </c>
      <c r="U3392" s="122">
        <v>1.345945405331</v>
      </c>
      <c r="V3392" s="122">
        <v>1.362563535032</v>
      </c>
      <c r="W3392" s="122">
        <v>1.2396710214425</v>
      </c>
      <c r="X3392" s="122">
        <v>1.1328133990275</v>
      </c>
      <c r="Y3392" s="122">
        <v>1.0815472356214999</v>
      </c>
      <c r="Z3392" s="122">
        <v>1.0055445839865</v>
      </c>
      <c r="AA3392" s="122">
        <v>0.990372186722</v>
      </c>
      <c r="AB3392" s="122">
        <v>0.90538442780899997</v>
      </c>
      <c r="AC3392" s="122">
        <v>0.82130059446949999</v>
      </c>
      <c r="AD3392" s="122">
        <v>0.72226990260949997</v>
      </c>
      <c r="AE3392" s="122">
        <v>0.67548464794749996</v>
      </c>
      <c r="AF3392" s="122">
        <v>0.64100483687849996</v>
      </c>
      <c r="AG3392" s="122">
        <v>0.59037442222600001</v>
      </c>
      <c r="AH3392" s="122">
        <v>0.2108475418445</v>
      </c>
      <c r="AI3392" s="122">
        <v>0.57690191200800001</v>
      </c>
      <c r="AJ3392" s="122">
        <v>0.51334404782950005</v>
      </c>
      <c r="AK3392" s="122">
        <v>0.52908863423350005</v>
      </c>
      <c r="AL3392" s="122">
        <v>0</v>
      </c>
    </row>
    <row r="3393" spans="1:38" hidden="1" x14ac:dyDescent="0.25">
      <c r="A3393" s="122" t="s">
        <v>2050</v>
      </c>
      <c r="B3393" s="122">
        <v>1</v>
      </c>
      <c r="C3393" s="122" t="s">
        <v>2243</v>
      </c>
      <c r="D3393" s="122" t="s">
        <v>2154</v>
      </c>
      <c r="E3393" s="122">
        <v>62</v>
      </c>
      <c r="F3393" s="122">
        <v>0.60152566748799996</v>
      </c>
      <c r="G3393" s="122">
        <v>0.64287886197050004</v>
      </c>
      <c r="H3393" s="122">
        <v>0.69318038573249996</v>
      </c>
      <c r="I3393" s="122">
        <v>0.68972757371799998</v>
      </c>
      <c r="J3393" s="122">
        <v>0.73078969450599995</v>
      </c>
      <c r="K3393" s="122">
        <v>0.75498831644849995</v>
      </c>
      <c r="L3393" s="122">
        <v>0.77654476362900005</v>
      </c>
      <c r="M3393" s="122">
        <v>0.80974304805399999</v>
      </c>
      <c r="N3393" s="122">
        <v>0.85446105115149995</v>
      </c>
      <c r="O3393" s="122">
        <v>0.77931340831600004</v>
      </c>
      <c r="P3393" s="122">
        <v>0.77518761094050004</v>
      </c>
      <c r="Q3393" s="122">
        <v>0.74370793101550003</v>
      </c>
      <c r="R3393" s="122">
        <v>0.73588993048350004</v>
      </c>
      <c r="S3393" s="122">
        <v>0.68990839601749998</v>
      </c>
      <c r="T3393" s="122">
        <v>0.64939263582600004</v>
      </c>
      <c r="U3393" s="122">
        <v>0.58960165702449996</v>
      </c>
      <c r="V3393" s="122">
        <v>0.61723390166900005</v>
      </c>
      <c r="W3393" s="122">
        <v>0.55002038310750001</v>
      </c>
      <c r="X3393" s="122">
        <v>0.53136362960649997</v>
      </c>
      <c r="Y3393" s="122">
        <v>0.50265071580999998</v>
      </c>
      <c r="Z3393" s="122">
        <v>0.46743524571400002</v>
      </c>
      <c r="AA3393" s="122">
        <v>0.44334639053449998</v>
      </c>
      <c r="AB3393" s="122">
        <v>0.40704295384900002</v>
      </c>
      <c r="AC3393" s="122">
        <v>0.367427935521</v>
      </c>
      <c r="AD3393" s="122">
        <v>0.33712533598799999</v>
      </c>
      <c r="AE3393" s="122">
        <v>0.32252505347749999</v>
      </c>
      <c r="AF3393" s="122">
        <v>0.30445897922600001</v>
      </c>
      <c r="AG3393" s="122">
        <v>0.29116507858399998</v>
      </c>
      <c r="AH3393" s="122">
        <v>0.25933592354899998</v>
      </c>
      <c r="AI3393" s="122">
        <v>0.26322890774500002</v>
      </c>
      <c r="AJ3393" s="122">
        <v>0.23810600626799999</v>
      </c>
      <c r="AK3393" s="122">
        <v>0.24672115404200001</v>
      </c>
      <c r="AL3393" s="122">
        <v>0</v>
      </c>
    </row>
    <row r="3394" spans="1:38" hidden="1" x14ac:dyDescent="0.25">
      <c r="A3394" s="122" t="s">
        <v>2050</v>
      </c>
      <c r="B3394" s="122">
        <v>1</v>
      </c>
      <c r="C3394" s="122" t="s">
        <v>2243</v>
      </c>
      <c r="D3394" s="122" t="s">
        <v>2155</v>
      </c>
      <c r="E3394" s="122">
        <v>62</v>
      </c>
      <c r="F3394" s="122">
        <v>0.46586586997500001</v>
      </c>
      <c r="G3394" s="122">
        <v>0.47438261784300001</v>
      </c>
      <c r="H3394" s="122">
        <v>0.52125589591199994</v>
      </c>
      <c r="I3394" s="122">
        <v>0.56671834980900004</v>
      </c>
      <c r="J3394" s="122">
        <v>0.57906764340250005</v>
      </c>
      <c r="K3394" s="122">
        <v>0.59528847217150005</v>
      </c>
      <c r="L3394" s="122">
        <v>0.60471212209299996</v>
      </c>
      <c r="M3394" s="122">
        <v>0.641691401025</v>
      </c>
      <c r="N3394" s="122">
        <v>0.64435507266650005</v>
      </c>
      <c r="O3394" s="122">
        <v>0.63037929694700001</v>
      </c>
      <c r="P3394" s="122">
        <v>0.61323947449250005</v>
      </c>
      <c r="Q3394" s="122">
        <v>0.57412675481349995</v>
      </c>
      <c r="R3394" s="122">
        <v>0.548237221454</v>
      </c>
      <c r="S3394" s="122">
        <v>0.52585720462350005</v>
      </c>
      <c r="T3394" s="122">
        <v>0.49637471328400001</v>
      </c>
      <c r="U3394" s="122">
        <v>0.437438408587</v>
      </c>
      <c r="V3394" s="122">
        <v>0.440501040723</v>
      </c>
      <c r="W3394" s="122">
        <v>0.41463915189849998</v>
      </c>
      <c r="X3394" s="122">
        <v>0.37491019223599997</v>
      </c>
      <c r="Y3394" s="122">
        <v>0.37045076282849998</v>
      </c>
      <c r="Z3394" s="122">
        <v>0.35521690066900002</v>
      </c>
      <c r="AA3394" s="122">
        <v>0.36825125903900002</v>
      </c>
      <c r="AB3394" s="122">
        <v>0.317644319703</v>
      </c>
      <c r="AC3394" s="122">
        <v>0.29540073035800002</v>
      </c>
      <c r="AD3394" s="122">
        <v>0.25720604991399998</v>
      </c>
      <c r="AE3394" s="122">
        <v>0.2338575409225</v>
      </c>
      <c r="AF3394" s="122">
        <v>0.21783937872100001</v>
      </c>
      <c r="AG3394" s="122">
        <v>0.20542873993300001</v>
      </c>
      <c r="AH3394" s="122">
        <v>0.1968203998235</v>
      </c>
      <c r="AI3394" s="122">
        <v>0.20649898385250001</v>
      </c>
      <c r="AJ3394" s="122">
        <v>0.17822901623099999</v>
      </c>
      <c r="AK3394" s="122">
        <v>0.18447867367599999</v>
      </c>
      <c r="AL3394" s="122">
        <v>0</v>
      </c>
    </row>
    <row r="3395" spans="1:38" hidden="1" x14ac:dyDescent="0.25">
      <c r="A3395" s="122" t="s">
        <v>2050</v>
      </c>
      <c r="B3395" s="122">
        <v>1</v>
      </c>
      <c r="C3395" s="122" t="s">
        <v>2243</v>
      </c>
      <c r="D3395" s="122" t="s">
        <v>2156</v>
      </c>
      <c r="E3395" s="122">
        <v>62</v>
      </c>
      <c r="F3395" s="122">
        <v>1.4890038725170001</v>
      </c>
      <c r="G3395" s="122">
        <v>1.5640545055835</v>
      </c>
      <c r="H3395" s="122">
        <v>1.6505308500564999</v>
      </c>
      <c r="I3395" s="122">
        <v>1.679978600903</v>
      </c>
      <c r="J3395" s="122">
        <v>1.7277924585240001</v>
      </c>
      <c r="K3395" s="122">
        <v>1.7773264680859999</v>
      </c>
      <c r="L3395" s="122">
        <v>1.8110261280590001</v>
      </c>
      <c r="M3395" s="122">
        <v>1.8380609774529999</v>
      </c>
      <c r="N3395" s="122">
        <v>1.8632524426449999</v>
      </c>
      <c r="O3395" s="122">
        <v>1.764410479333</v>
      </c>
      <c r="P3395" s="122">
        <v>1.7127443819549999</v>
      </c>
      <c r="Q3395" s="122">
        <v>1.6378951160815001</v>
      </c>
      <c r="R3395" s="122">
        <v>1.5589304263104999</v>
      </c>
      <c r="S3395" s="122">
        <v>1.5070718528075</v>
      </c>
      <c r="T3395" s="122">
        <v>1.4181325795990001</v>
      </c>
      <c r="U3395" s="122">
        <v>1.2556731152895</v>
      </c>
      <c r="V3395" s="122">
        <v>1.252464869814</v>
      </c>
      <c r="W3395" s="122">
        <v>1.1049588400795001</v>
      </c>
      <c r="X3395" s="122">
        <v>1.0181824007289999</v>
      </c>
      <c r="Y3395" s="122">
        <v>0.94040499119999998</v>
      </c>
      <c r="Z3395" s="122">
        <v>0.96286665839950003</v>
      </c>
      <c r="AA3395" s="122">
        <v>0.82608306738350001</v>
      </c>
      <c r="AB3395" s="122">
        <v>0.84890781174550001</v>
      </c>
      <c r="AC3395" s="122">
        <v>0.78457428061550005</v>
      </c>
      <c r="AD3395" s="122">
        <v>0.71666052695500004</v>
      </c>
      <c r="AE3395" s="122">
        <v>0.61086911725299997</v>
      </c>
      <c r="AF3395" s="122">
        <v>0.56211486115450005</v>
      </c>
      <c r="AG3395" s="122">
        <v>0.52557409417900003</v>
      </c>
      <c r="AH3395" s="122">
        <v>0.49824148418649999</v>
      </c>
      <c r="AI3395" s="122">
        <v>0.53793919584399996</v>
      </c>
      <c r="AJ3395" s="122">
        <v>0.44038952951799998</v>
      </c>
      <c r="AK3395" s="122">
        <v>0.454004902667</v>
      </c>
      <c r="AL3395" s="122">
        <v>0</v>
      </c>
    </row>
    <row r="3396" spans="1:38" hidden="1" x14ac:dyDescent="0.25">
      <c r="A3396" s="122" t="s">
        <v>2050</v>
      </c>
      <c r="B3396" s="122">
        <v>1</v>
      </c>
      <c r="C3396" s="122" t="s">
        <v>2243</v>
      </c>
      <c r="D3396" s="122" t="s">
        <v>2157</v>
      </c>
      <c r="E3396" s="122">
        <v>62</v>
      </c>
      <c r="F3396" s="122">
        <v>0.119503566098</v>
      </c>
      <c r="G3396" s="122">
        <v>0.1186937893535</v>
      </c>
      <c r="H3396" s="122">
        <v>0.12870414421349999</v>
      </c>
      <c r="I3396" s="122">
        <v>0.130368880706</v>
      </c>
      <c r="J3396" s="122">
        <v>0.129736860264</v>
      </c>
      <c r="K3396" s="122">
        <v>0.12782092062549999</v>
      </c>
      <c r="L3396" s="122">
        <v>0.13099883065000001</v>
      </c>
      <c r="M3396" s="122">
        <v>0.13087360937850001</v>
      </c>
      <c r="N3396" s="122">
        <v>0.14590325554200001</v>
      </c>
      <c r="O3396" s="122">
        <v>0.13962192556200001</v>
      </c>
      <c r="P3396" s="122">
        <v>0.13818549656000001</v>
      </c>
      <c r="Q3396" s="122">
        <v>0.12373269919</v>
      </c>
      <c r="R3396" s="122">
        <v>0.12048380682199999</v>
      </c>
      <c r="S3396" s="122">
        <v>0.1160023790755</v>
      </c>
      <c r="T3396" s="122">
        <v>0.106838539288</v>
      </c>
      <c r="U3396" s="122">
        <v>9.2260352954499997E-2</v>
      </c>
      <c r="V3396" s="122">
        <v>9.1811119999000004E-2</v>
      </c>
      <c r="W3396" s="122">
        <v>9.39020928265E-2</v>
      </c>
      <c r="X3396" s="122">
        <v>8.5871705898E-2</v>
      </c>
      <c r="Y3396" s="122">
        <v>8.5629360111999994E-2</v>
      </c>
      <c r="Z3396" s="122">
        <v>7.4548241269999996E-2</v>
      </c>
      <c r="AA3396" s="122">
        <v>6.9373236602499999E-2</v>
      </c>
      <c r="AB3396" s="122">
        <v>6.2536077152000005E-2</v>
      </c>
      <c r="AC3396" s="122">
        <v>5.8741031417499999E-2</v>
      </c>
      <c r="AD3396" s="122">
        <v>5.4511747938000003E-2</v>
      </c>
      <c r="AE3396" s="122">
        <v>4.4718626483500001E-2</v>
      </c>
      <c r="AF3396" s="122">
        <v>4.1067581457500002E-2</v>
      </c>
      <c r="AG3396" s="122">
        <v>3.8186772950000003E-2</v>
      </c>
      <c r="AH3396" s="122">
        <v>3.5894699810999998E-2</v>
      </c>
      <c r="AI3396" s="122">
        <v>3.6761884883499997E-2</v>
      </c>
      <c r="AJ3396" s="122">
        <v>3.18244937645E-2</v>
      </c>
      <c r="AK3396" s="122">
        <v>3.2692499807000001E-2</v>
      </c>
      <c r="AL3396" s="122">
        <v>0</v>
      </c>
    </row>
    <row r="3397" spans="1:38" hidden="1" x14ac:dyDescent="0.25">
      <c r="A3397" s="122" t="s">
        <v>2050</v>
      </c>
      <c r="B3397" s="122">
        <v>1</v>
      </c>
      <c r="C3397" s="122" t="s">
        <v>2243</v>
      </c>
      <c r="D3397" s="122" t="s">
        <v>2158</v>
      </c>
      <c r="E3397" s="122">
        <v>62</v>
      </c>
      <c r="F3397" s="122">
        <v>0.60238713425799995</v>
      </c>
      <c r="G3397" s="122">
        <v>0.62872628922200002</v>
      </c>
      <c r="H3397" s="122">
        <v>0.64978647450649996</v>
      </c>
      <c r="I3397" s="122">
        <v>0.63773772372000004</v>
      </c>
      <c r="J3397" s="122">
        <v>0.66445944757700004</v>
      </c>
      <c r="K3397" s="122">
        <v>0.69462577088650002</v>
      </c>
      <c r="L3397" s="122">
        <v>0.72205897397800001</v>
      </c>
      <c r="M3397" s="122">
        <v>0.74862967648150003</v>
      </c>
      <c r="N3397" s="122">
        <v>0.76146087824599995</v>
      </c>
      <c r="O3397" s="122">
        <v>0.73083536680549999</v>
      </c>
      <c r="P3397" s="122">
        <v>0.72344785819049995</v>
      </c>
      <c r="Q3397" s="122">
        <v>0.72414516228350001</v>
      </c>
      <c r="R3397" s="122">
        <v>0.6931292660135</v>
      </c>
      <c r="S3397" s="122">
        <v>0.66698612662050005</v>
      </c>
      <c r="T3397" s="122">
        <v>0.64269167103199998</v>
      </c>
      <c r="U3397" s="122">
        <v>0.56900304108150002</v>
      </c>
      <c r="V3397" s="122">
        <v>0.57253491520999999</v>
      </c>
      <c r="W3397" s="122">
        <v>0.52565445447500003</v>
      </c>
      <c r="X3397" s="122">
        <v>0.49909025128200002</v>
      </c>
      <c r="Y3397" s="122">
        <v>0.47478329280800002</v>
      </c>
      <c r="Z3397" s="122">
        <v>0.4332311786195</v>
      </c>
      <c r="AA3397" s="122">
        <v>0.41687718424999998</v>
      </c>
      <c r="AB3397" s="122">
        <v>0.38012434304800002</v>
      </c>
      <c r="AC3397" s="122">
        <v>0.3487578678105</v>
      </c>
      <c r="AD3397" s="122">
        <v>0.32261137884399999</v>
      </c>
      <c r="AE3397" s="122">
        <v>0.29622932827699999</v>
      </c>
      <c r="AF3397" s="122">
        <v>0.282628007495</v>
      </c>
      <c r="AG3397" s="122">
        <v>0.26721037310899998</v>
      </c>
      <c r="AH3397" s="122">
        <v>0.26127145174900002</v>
      </c>
      <c r="AI3397" s="122">
        <v>0.27553225799699999</v>
      </c>
      <c r="AJ3397" s="122">
        <v>0.2439492530615</v>
      </c>
      <c r="AK3397" s="122">
        <v>0.2503037261155</v>
      </c>
      <c r="AL3397" s="122">
        <v>0</v>
      </c>
    </row>
    <row r="3398" spans="1:38" hidden="1" x14ac:dyDescent="0.25">
      <c r="A3398" s="122" t="s">
        <v>2050</v>
      </c>
      <c r="B3398" s="122">
        <v>1</v>
      </c>
      <c r="C3398" s="122" t="s">
        <v>2243</v>
      </c>
      <c r="D3398" s="122" t="s">
        <v>2159</v>
      </c>
      <c r="E3398" s="122">
        <v>62</v>
      </c>
      <c r="F3398" s="122">
        <v>0.14659450663750001</v>
      </c>
      <c r="G3398" s="122">
        <v>0.14203496592750001</v>
      </c>
      <c r="H3398" s="122">
        <v>0.15254607467199999</v>
      </c>
      <c r="I3398" s="122">
        <v>0.16289501550050001</v>
      </c>
      <c r="J3398" s="122">
        <v>0.16959525907049999</v>
      </c>
      <c r="K3398" s="122">
        <v>0.17050450600299999</v>
      </c>
      <c r="L3398" s="122">
        <v>0.17115300080599999</v>
      </c>
      <c r="M3398" s="122">
        <v>0.17144524307100001</v>
      </c>
      <c r="N3398" s="122">
        <v>0.16572450784449999</v>
      </c>
      <c r="O3398" s="122">
        <v>0.15982384832400001</v>
      </c>
      <c r="P3398" s="122">
        <v>0.15976725510949999</v>
      </c>
      <c r="Q3398" s="122">
        <v>0.15825603173899999</v>
      </c>
      <c r="R3398" s="122">
        <v>0.144291184805</v>
      </c>
      <c r="S3398" s="122">
        <v>0.14290804854850001</v>
      </c>
      <c r="T3398" s="122">
        <v>0.13703306456</v>
      </c>
      <c r="U3398" s="122">
        <v>0.12189189566399999</v>
      </c>
      <c r="V3398" s="122">
        <v>0.13255572626699999</v>
      </c>
      <c r="W3398" s="122">
        <v>0.116196640108</v>
      </c>
      <c r="X3398" s="122">
        <v>0.109816136104</v>
      </c>
      <c r="Y3398" s="122">
        <v>0.1117611804275</v>
      </c>
      <c r="Z3398" s="122">
        <v>9.5599792350999996E-2</v>
      </c>
      <c r="AA3398" s="122">
        <v>9.6911355419999998E-2</v>
      </c>
      <c r="AB3398" s="122">
        <v>9.1063212433500004E-2</v>
      </c>
      <c r="AC3398" s="122">
        <v>8.7782215156500004E-2</v>
      </c>
      <c r="AD3398" s="122">
        <v>7.9966071850500003E-2</v>
      </c>
      <c r="AE3398" s="122">
        <v>7.8395563368999999E-2</v>
      </c>
      <c r="AF3398" s="122">
        <v>7.3655911805000002E-2</v>
      </c>
      <c r="AG3398" s="122">
        <v>6.9640012606000001E-2</v>
      </c>
      <c r="AH3398" s="122">
        <v>6.8033242504999994E-2</v>
      </c>
      <c r="AI3398" s="122">
        <v>7.1023309929499998E-2</v>
      </c>
      <c r="AJ3398" s="122">
        <v>7.6962404573000007E-2</v>
      </c>
      <c r="AK3398" s="122">
        <v>8.0605894024999999E-2</v>
      </c>
      <c r="AL3398" s="122">
        <v>0</v>
      </c>
    </row>
    <row r="3399" spans="1:38" hidden="1" x14ac:dyDescent="0.25">
      <c r="A3399" s="122" t="s">
        <v>2050</v>
      </c>
      <c r="B3399" s="122">
        <v>1</v>
      </c>
      <c r="C3399" s="122" t="s">
        <v>2243</v>
      </c>
      <c r="D3399" s="122" t="s">
        <v>2160</v>
      </c>
      <c r="E3399" s="122">
        <v>62</v>
      </c>
      <c r="F3399" s="122">
        <v>0.76256263302399996</v>
      </c>
      <c r="G3399" s="122">
        <v>0.79044575208199996</v>
      </c>
      <c r="H3399" s="122">
        <v>0.86334779641850001</v>
      </c>
      <c r="I3399" s="122">
        <v>0.95869977955800001</v>
      </c>
      <c r="J3399" s="122">
        <v>1.0253392312430001</v>
      </c>
      <c r="K3399" s="122">
        <v>1.0763130472055</v>
      </c>
      <c r="L3399" s="122">
        <v>1.1208680291399999</v>
      </c>
      <c r="M3399" s="122">
        <v>1.1626649695939999</v>
      </c>
      <c r="N3399" s="122">
        <v>1.1487831365865</v>
      </c>
      <c r="O3399" s="122">
        <v>1.1247404058495001</v>
      </c>
      <c r="P3399" s="122">
        <v>1.1035494670474999</v>
      </c>
      <c r="Q3399" s="122">
        <v>1.0721899458605</v>
      </c>
      <c r="R3399" s="122">
        <v>1.0102223660534999</v>
      </c>
      <c r="S3399" s="122">
        <v>0.97096461940050005</v>
      </c>
      <c r="T3399" s="122">
        <v>0.92139288552499998</v>
      </c>
      <c r="U3399" s="122">
        <v>0.81406502405500003</v>
      </c>
      <c r="V3399" s="122">
        <v>0.80690449371700002</v>
      </c>
      <c r="W3399" s="122">
        <v>0.81811265067049999</v>
      </c>
      <c r="X3399" s="122">
        <v>0.74917025528150005</v>
      </c>
      <c r="Y3399" s="122">
        <v>0.72860196090350005</v>
      </c>
      <c r="Z3399" s="122">
        <v>0.64417880608800004</v>
      </c>
      <c r="AA3399" s="122">
        <v>0.62849221686849999</v>
      </c>
      <c r="AB3399" s="122">
        <v>0.57316532180199997</v>
      </c>
      <c r="AC3399" s="122">
        <v>0.52682013544149997</v>
      </c>
      <c r="AD3399" s="122">
        <v>0.47324811478899997</v>
      </c>
      <c r="AE3399" s="122">
        <v>0.48198854065050001</v>
      </c>
      <c r="AF3399" s="122">
        <v>0.44964455018749999</v>
      </c>
      <c r="AG3399" s="122">
        <v>0.42762584424150002</v>
      </c>
      <c r="AH3399" s="122">
        <v>0.42322141362299998</v>
      </c>
      <c r="AI3399" s="122">
        <v>0.45679460359149998</v>
      </c>
      <c r="AJ3399" s="122">
        <v>0.40789090808349998</v>
      </c>
      <c r="AK3399" s="122">
        <v>0.42165042413999998</v>
      </c>
      <c r="AL3399" s="122">
        <v>0</v>
      </c>
    </row>
    <row r="3400" spans="1:38" hidden="1" x14ac:dyDescent="0.25">
      <c r="A3400" s="122" t="s">
        <v>2050</v>
      </c>
      <c r="B3400" s="122">
        <v>1</v>
      </c>
      <c r="C3400" s="122" t="s">
        <v>2243</v>
      </c>
      <c r="D3400" s="122" t="s">
        <v>2161</v>
      </c>
      <c r="E3400" s="122">
        <v>62</v>
      </c>
      <c r="F3400" s="122">
        <v>3.2384111786299998</v>
      </c>
      <c r="G3400" s="122">
        <v>3.3629323650740002</v>
      </c>
      <c r="H3400" s="122">
        <v>3.5381830525589999</v>
      </c>
      <c r="I3400" s="122">
        <v>3.5449027564834998</v>
      </c>
      <c r="J3400" s="122">
        <v>3.7826084459340001</v>
      </c>
      <c r="K3400" s="122">
        <v>3.8771121933294999</v>
      </c>
      <c r="L3400" s="122">
        <v>4.048896571237</v>
      </c>
      <c r="M3400" s="122">
        <v>4.2649666053514999</v>
      </c>
      <c r="N3400" s="122">
        <v>4.4883829219514997</v>
      </c>
      <c r="O3400" s="122">
        <v>4.2229400592515001</v>
      </c>
      <c r="P3400" s="122">
        <v>4.2206425337375002</v>
      </c>
      <c r="Q3400" s="122">
        <v>3.913727919212</v>
      </c>
      <c r="R3400" s="122">
        <v>3.8082122077984999</v>
      </c>
      <c r="S3400" s="122">
        <v>3.6546333338129999</v>
      </c>
      <c r="T3400" s="122">
        <v>3.4839850401880001</v>
      </c>
      <c r="U3400" s="122">
        <v>3.1517139966190002</v>
      </c>
      <c r="V3400" s="122">
        <v>3.2159169905245002</v>
      </c>
      <c r="W3400" s="122">
        <v>2.9618712307849999</v>
      </c>
      <c r="X3400" s="122">
        <v>2.7296174918574998</v>
      </c>
      <c r="Y3400" s="122">
        <v>2.542211125238</v>
      </c>
      <c r="Z3400" s="122">
        <v>2.5595826392594998</v>
      </c>
      <c r="AA3400" s="122">
        <v>2.5723511630120002</v>
      </c>
      <c r="AB3400" s="122">
        <v>2.3006582173035</v>
      </c>
      <c r="AC3400" s="122">
        <v>2.1884785991464999</v>
      </c>
      <c r="AD3400" s="122">
        <v>1.9840888296350001</v>
      </c>
      <c r="AE3400" s="122">
        <v>1.748215464267</v>
      </c>
      <c r="AF3400" s="122">
        <v>1.7060976769975</v>
      </c>
      <c r="AG3400" s="122">
        <v>1.6067935027789999</v>
      </c>
      <c r="AH3400" s="122">
        <v>1.5811030360414999</v>
      </c>
      <c r="AI3400" s="122">
        <v>1.7327226441870001</v>
      </c>
      <c r="AJ3400" s="122">
        <v>1.4829339271540001</v>
      </c>
      <c r="AK3400" s="122">
        <v>1.536782842994</v>
      </c>
      <c r="AL3400" s="122">
        <v>0</v>
      </c>
    </row>
    <row r="3401" spans="1:38" hidden="1" x14ac:dyDescent="0.25">
      <c r="A3401" s="122" t="s">
        <v>2050</v>
      </c>
      <c r="B3401" s="122">
        <v>1</v>
      </c>
      <c r="C3401" s="122" t="s">
        <v>2243</v>
      </c>
      <c r="D3401" s="122" t="s">
        <v>2162</v>
      </c>
      <c r="E3401" s="122">
        <v>62</v>
      </c>
      <c r="F3401" s="122">
        <v>0.25198899886249998</v>
      </c>
      <c r="G3401" s="122">
        <v>0.27494787117250002</v>
      </c>
      <c r="H3401" s="122">
        <v>0.29766565742700002</v>
      </c>
      <c r="I3401" s="122">
        <v>0.3209746617025</v>
      </c>
      <c r="J3401" s="122">
        <v>0.352181103228</v>
      </c>
      <c r="K3401" s="122">
        <v>0.36569713516449998</v>
      </c>
      <c r="L3401" s="122">
        <v>0.3837257618155</v>
      </c>
      <c r="M3401" s="122">
        <v>0.39785671528099997</v>
      </c>
      <c r="N3401" s="122">
        <v>0.40792165086600002</v>
      </c>
      <c r="O3401" s="122">
        <v>0.40518245109750001</v>
      </c>
      <c r="P3401" s="122">
        <v>0.40270899722449999</v>
      </c>
      <c r="Q3401" s="122">
        <v>0.39336773829400001</v>
      </c>
      <c r="R3401" s="122">
        <v>0.38505774244550001</v>
      </c>
      <c r="S3401" s="122">
        <v>0.365115757574</v>
      </c>
      <c r="T3401" s="122">
        <v>0.34373853479599997</v>
      </c>
      <c r="U3401" s="122">
        <v>0.31490182023399999</v>
      </c>
      <c r="V3401" s="122">
        <v>0.32324151805099999</v>
      </c>
      <c r="W3401" s="122">
        <v>0.30202162603799998</v>
      </c>
      <c r="X3401" s="122">
        <v>0.27737702041099999</v>
      </c>
      <c r="Y3401" s="122">
        <v>0.2698873297835</v>
      </c>
      <c r="Z3401" s="122">
        <v>0.25120703752500001</v>
      </c>
      <c r="AA3401" s="122">
        <v>0.244931032455</v>
      </c>
      <c r="AB3401" s="122">
        <v>0.22197578510650001</v>
      </c>
      <c r="AC3401" s="122">
        <v>0.210136080842</v>
      </c>
      <c r="AD3401" s="122">
        <v>0.19566209258799999</v>
      </c>
      <c r="AE3401" s="122">
        <v>0.18277454729199999</v>
      </c>
      <c r="AF3401" s="122">
        <v>0.17781303391200001</v>
      </c>
      <c r="AG3401" s="122">
        <v>0.16875732271050001</v>
      </c>
      <c r="AH3401" s="122">
        <v>0.1691486538285</v>
      </c>
      <c r="AI3401" s="122">
        <v>0.17907248019950001</v>
      </c>
      <c r="AJ3401" s="122">
        <v>0.15380742016150001</v>
      </c>
      <c r="AK3401" s="122">
        <v>0.15866575046500001</v>
      </c>
      <c r="AL3401" s="122">
        <v>0</v>
      </c>
    </row>
    <row r="3402" spans="1:38" hidden="1" x14ac:dyDescent="0.25">
      <c r="A3402" s="122" t="s">
        <v>2050</v>
      </c>
      <c r="B3402" s="122">
        <v>1</v>
      </c>
      <c r="C3402" s="122" t="s">
        <v>2243</v>
      </c>
      <c r="D3402" s="122" t="s">
        <v>2163</v>
      </c>
      <c r="E3402" s="122">
        <v>62</v>
      </c>
      <c r="F3402" s="122">
        <v>1.04898890921</v>
      </c>
      <c r="G3402" s="122">
        <v>1.080260244068</v>
      </c>
      <c r="H3402" s="122">
        <v>1.1469879992384999</v>
      </c>
      <c r="I3402" s="122">
        <v>1.1938451186675001</v>
      </c>
      <c r="J3402" s="122">
        <v>1.2492220902540001</v>
      </c>
      <c r="K3402" s="122">
        <v>1.2972189397295</v>
      </c>
      <c r="L3402" s="122">
        <v>1.3316822454324999</v>
      </c>
      <c r="M3402" s="122">
        <v>1.3119856814069999</v>
      </c>
      <c r="N3402" s="122">
        <v>1.3126687818975</v>
      </c>
      <c r="O3402" s="122">
        <v>1.2658154383739999</v>
      </c>
      <c r="P3402" s="122">
        <v>1.2431468411810001</v>
      </c>
      <c r="Q3402" s="122">
        <v>1.1843950302524999</v>
      </c>
      <c r="R3402" s="122">
        <v>1.159831647152</v>
      </c>
      <c r="S3402" s="122">
        <v>1.0991307963625001</v>
      </c>
      <c r="T3402" s="122">
        <v>1.0707081682299999</v>
      </c>
      <c r="U3402" s="122">
        <v>0.96880067243650003</v>
      </c>
      <c r="V3402" s="122">
        <v>0.97093317132050005</v>
      </c>
      <c r="W3402" s="122">
        <v>0.88481196675649998</v>
      </c>
      <c r="X3402" s="122">
        <v>0.81448590330899995</v>
      </c>
      <c r="Y3402" s="122">
        <v>0.76892466777349999</v>
      </c>
      <c r="Z3402" s="122">
        <v>0.77619867389399999</v>
      </c>
      <c r="AA3402" s="122">
        <v>0.74399430856549997</v>
      </c>
      <c r="AB3402" s="122">
        <v>0.68291182144450002</v>
      </c>
      <c r="AC3402" s="122">
        <v>0.63843477341300003</v>
      </c>
      <c r="AD3402" s="122">
        <v>0.60678537704699997</v>
      </c>
      <c r="AE3402" s="122">
        <v>0.50313839687350004</v>
      </c>
      <c r="AF3402" s="122">
        <v>0.47877247483949997</v>
      </c>
      <c r="AG3402" s="122">
        <v>0.4499951381915</v>
      </c>
      <c r="AH3402" s="122">
        <v>0.42818494998649997</v>
      </c>
      <c r="AI3402" s="122">
        <v>0.455281414133</v>
      </c>
      <c r="AJ3402" s="122">
        <v>0.36648885544499998</v>
      </c>
      <c r="AK3402" s="122">
        <v>0.37715437579400002</v>
      </c>
      <c r="AL3402" s="122">
        <v>0</v>
      </c>
    </row>
    <row r="3403" spans="1:38" hidden="1" x14ac:dyDescent="0.25">
      <c r="A3403" s="122" t="s">
        <v>2050</v>
      </c>
      <c r="B3403" s="122">
        <v>1</v>
      </c>
      <c r="C3403" s="122" t="s">
        <v>2243</v>
      </c>
      <c r="D3403" s="122" t="s">
        <v>2164</v>
      </c>
      <c r="E3403" s="122">
        <v>62</v>
      </c>
      <c r="F3403" s="122">
        <v>9.4539838779000004E-2</v>
      </c>
      <c r="G3403" s="122">
        <v>9.8748939196000002E-2</v>
      </c>
      <c r="H3403" s="122">
        <v>0.1040487513375</v>
      </c>
      <c r="I3403" s="122">
        <v>0.1041760453065</v>
      </c>
      <c r="J3403" s="122">
        <v>0.108856178851</v>
      </c>
      <c r="K3403" s="122">
        <v>0.111077400265</v>
      </c>
      <c r="L3403" s="122">
        <v>0.114039293976</v>
      </c>
      <c r="M3403" s="122">
        <v>0.11597533532199999</v>
      </c>
      <c r="N3403" s="122">
        <v>0.11940882584199999</v>
      </c>
      <c r="O3403" s="122">
        <v>0.110939245748</v>
      </c>
      <c r="P3403" s="122">
        <v>0.1113837000115</v>
      </c>
      <c r="Q3403" s="122">
        <v>0.1474427727505</v>
      </c>
      <c r="R3403" s="122">
        <v>0.138863096366</v>
      </c>
      <c r="S3403" s="122">
        <v>0.11717433065750001</v>
      </c>
      <c r="T3403" s="122">
        <v>0.103918976412</v>
      </c>
      <c r="U3403" s="122">
        <v>9.1385025756999999E-2</v>
      </c>
      <c r="V3403" s="122">
        <v>9.2464388352999999E-2</v>
      </c>
      <c r="W3403" s="122">
        <v>8.0039881743999994E-2</v>
      </c>
      <c r="X3403" s="122">
        <v>7.0001399783999996E-2</v>
      </c>
      <c r="Y3403" s="122">
        <v>7.1147628743500002E-2</v>
      </c>
      <c r="Z3403" s="122">
        <v>6.3471789077999996E-2</v>
      </c>
      <c r="AA3403" s="122">
        <v>6.1168175454000002E-2</v>
      </c>
      <c r="AB3403" s="122">
        <v>5.5815268760499998E-2</v>
      </c>
      <c r="AC3403" s="122">
        <v>4.9750844274999997E-2</v>
      </c>
      <c r="AD3403" s="122">
        <v>4.5860360725E-2</v>
      </c>
      <c r="AE3403" s="122">
        <v>4.1710746500999998E-2</v>
      </c>
      <c r="AF3403" s="122">
        <v>3.9691112309500003E-2</v>
      </c>
      <c r="AG3403" s="122">
        <v>3.7351135041000003E-2</v>
      </c>
      <c r="AH3403" s="122">
        <v>3.4388480143999998E-2</v>
      </c>
      <c r="AI3403" s="122">
        <v>3.6866487724000002E-2</v>
      </c>
      <c r="AJ3403" s="122">
        <v>3.1513474765500003E-2</v>
      </c>
      <c r="AK3403" s="122">
        <v>3.25517355435E-2</v>
      </c>
      <c r="AL3403" s="122">
        <v>0</v>
      </c>
    </row>
    <row r="3404" spans="1:38" hidden="1" x14ac:dyDescent="0.25">
      <c r="A3404" s="122" t="s">
        <v>2050</v>
      </c>
      <c r="B3404" s="122">
        <v>1</v>
      </c>
      <c r="C3404" s="122" t="s">
        <v>2243</v>
      </c>
      <c r="D3404" s="122" t="s">
        <v>2165</v>
      </c>
      <c r="E3404" s="122">
        <v>62</v>
      </c>
      <c r="F3404" s="122">
        <v>0.87207631037099997</v>
      </c>
      <c r="G3404" s="122">
        <v>0.93642343841249998</v>
      </c>
      <c r="H3404" s="122">
        <v>1.040484363002</v>
      </c>
      <c r="I3404" s="122">
        <v>0.97306866223999999</v>
      </c>
      <c r="J3404" s="122">
        <v>0.95011860547299998</v>
      </c>
      <c r="K3404" s="122">
        <v>1.0595778469704999</v>
      </c>
      <c r="L3404" s="122">
        <v>1.0493594738150001</v>
      </c>
      <c r="M3404" s="122">
        <v>1.0790762054384999</v>
      </c>
      <c r="N3404" s="122">
        <v>1.0582574855835001</v>
      </c>
      <c r="O3404" s="122">
        <v>1.0057466752390001</v>
      </c>
      <c r="P3404" s="122">
        <v>0.98678688631449996</v>
      </c>
      <c r="Q3404" s="122">
        <v>0.93335500304149999</v>
      </c>
      <c r="R3404" s="122">
        <v>0.88243178853750004</v>
      </c>
      <c r="S3404" s="122">
        <v>0.84684132905200005</v>
      </c>
      <c r="T3404" s="122">
        <v>0.80213858823200002</v>
      </c>
      <c r="U3404" s="122">
        <v>0.72573968053350002</v>
      </c>
      <c r="V3404" s="122">
        <v>0.74201669407250004</v>
      </c>
      <c r="W3404" s="122">
        <v>0.67297696015550001</v>
      </c>
      <c r="X3404" s="122">
        <v>0.61328159512949998</v>
      </c>
      <c r="Y3404" s="122">
        <v>0.59769315904800002</v>
      </c>
      <c r="Z3404" s="122">
        <v>0.60322184972850001</v>
      </c>
      <c r="AA3404" s="122">
        <v>0.59486274113850002</v>
      </c>
      <c r="AB3404" s="122">
        <v>0.554527066944</v>
      </c>
      <c r="AC3404" s="122">
        <v>0.53442440160149995</v>
      </c>
      <c r="AD3404" s="122">
        <v>0.49437494913699997</v>
      </c>
      <c r="AE3404" s="122">
        <v>0.45025520998649998</v>
      </c>
      <c r="AF3404" s="122">
        <v>0.46237174573250001</v>
      </c>
      <c r="AG3404" s="122">
        <v>0.42538820122799997</v>
      </c>
      <c r="AH3404" s="122">
        <v>0.40104127301600001</v>
      </c>
      <c r="AI3404" s="122">
        <v>0.4333627919825</v>
      </c>
      <c r="AJ3404" s="122">
        <v>0.34242993689149998</v>
      </c>
      <c r="AK3404" s="122">
        <v>0.356334368304</v>
      </c>
      <c r="AL3404" s="122">
        <v>0</v>
      </c>
    </row>
    <row r="3405" spans="1:38" hidden="1" x14ac:dyDescent="0.25">
      <c r="A3405" s="122" t="s">
        <v>2050</v>
      </c>
      <c r="B3405" s="122">
        <v>1</v>
      </c>
      <c r="C3405" s="122" t="s">
        <v>2243</v>
      </c>
      <c r="D3405" s="122" t="s">
        <v>2166</v>
      </c>
      <c r="E3405" s="122">
        <v>62</v>
      </c>
      <c r="F3405" s="122">
        <v>0.73999320601249996</v>
      </c>
      <c r="G3405" s="122">
        <v>0.77778802957299997</v>
      </c>
      <c r="H3405" s="122">
        <v>0.83988373960950002</v>
      </c>
      <c r="I3405" s="122">
        <v>0.90012099282699998</v>
      </c>
      <c r="J3405" s="122">
        <v>0.94364447233149995</v>
      </c>
      <c r="K3405" s="122">
        <v>0.96547039448750005</v>
      </c>
      <c r="L3405" s="122">
        <v>0.98423116176049996</v>
      </c>
      <c r="M3405" s="122">
        <v>1.0155494210430001</v>
      </c>
      <c r="N3405" s="122">
        <v>1.0214954871474999</v>
      </c>
      <c r="O3405" s="122">
        <v>0.99110345075049999</v>
      </c>
      <c r="P3405" s="122">
        <v>0.99027505537100002</v>
      </c>
      <c r="Q3405" s="122">
        <v>0.96052863097450003</v>
      </c>
      <c r="R3405" s="122">
        <v>0.9218840599775</v>
      </c>
      <c r="S3405" s="122">
        <v>0.83452526420600004</v>
      </c>
      <c r="T3405" s="122">
        <v>0.79105891901949998</v>
      </c>
      <c r="U3405" s="122">
        <v>0.698301141455</v>
      </c>
      <c r="V3405" s="122">
        <v>0.69325980151550004</v>
      </c>
      <c r="W3405" s="122">
        <v>0.62047113774700002</v>
      </c>
      <c r="X3405" s="122">
        <v>0.56145104230249998</v>
      </c>
      <c r="Y3405" s="122">
        <v>0.53813553998849994</v>
      </c>
      <c r="Z3405" s="122">
        <v>0.55187246696799996</v>
      </c>
      <c r="AA3405" s="122">
        <v>0.50400765233800005</v>
      </c>
      <c r="AB3405" s="122">
        <v>0.48878437745850001</v>
      </c>
      <c r="AC3405" s="122">
        <v>0.44932296953400003</v>
      </c>
      <c r="AD3405" s="122">
        <v>0.40340422194199999</v>
      </c>
      <c r="AE3405" s="122">
        <v>0.39065998498900001</v>
      </c>
      <c r="AF3405" s="122">
        <v>0.36739821680450002</v>
      </c>
      <c r="AG3405" s="122">
        <v>0.34522706287749999</v>
      </c>
      <c r="AH3405" s="122">
        <v>0.33285648191349998</v>
      </c>
      <c r="AI3405" s="122">
        <v>0.35862599356649999</v>
      </c>
      <c r="AJ3405" s="122">
        <v>0.30607095538450002</v>
      </c>
      <c r="AK3405" s="122">
        <v>0.31633293052700001</v>
      </c>
      <c r="AL3405" s="122">
        <v>0</v>
      </c>
    </row>
    <row r="3406" spans="1:38" hidden="1" x14ac:dyDescent="0.25">
      <c r="A3406" s="122" t="s">
        <v>2050</v>
      </c>
      <c r="B3406" s="122">
        <v>1</v>
      </c>
      <c r="C3406" s="122" t="s">
        <v>2243</v>
      </c>
      <c r="D3406" s="122" t="s">
        <v>2167</v>
      </c>
      <c r="E3406" s="122">
        <v>62</v>
      </c>
      <c r="F3406" s="122">
        <v>0.26039780173650001</v>
      </c>
      <c r="G3406" s="122">
        <v>0.27838786095000001</v>
      </c>
      <c r="H3406" s="122">
        <v>0.29208019410050001</v>
      </c>
      <c r="I3406" s="122">
        <v>0.2922178366905</v>
      </c>
      <c r="J3406" s="122">
        <v>0.3054109302195</v>
      </c>
      <c r="K3406" s="122">
        <v>0.31337008000700001</v>
      </c>
      <c r="L3406" s="122">
        <v>0.31742070989400001</v>
      </c>
      <c r="M3406" s="122">
        <v>0.32911131106050001</v>
      </c>
      <c r="N3406" s="122">
        <v>0.3361463328405</v>
      </c>
      <c r="O3406" s="122">
        <v>0.32508650995499999</v>
      </c>
      <c r="P3406" s="122">
        <v>0.31763624025050002</v>
      </c>
      <c r="Q3406" s="122">
        <v>0.30163667747150003</v>
      </c>
      <c r="R3406" s="122">
        <v>0.28665103492900001</v>
      </c>
      <c r="S3406" s="122">
        <v>0.27316960152500003</v>
      </c>
      <c r="T3406" s="122">
        <v>0.255015931285</v>
      </c>
      <c r="U3406" s="122">
        <v>0.22631911117699999</v>
      </c>
      <c r="V3406" s="122">
        <v>0.2279958024025</v>
      </c>
      <c r="W3406" s="122">
        <v>0.205193364919</v>
      </c>
      <c r="X3406" s="122">
        <v>0.1935533535775</v>
      </c>
      <c r="Y3406" s="122">
        <v>0.177554402975</v>
      </c>
      <c r="Z3406" s="122">
        <v>0.16415686305900001</v>
      </c>
      <c r="AA3406" s="122">
        <v>0.15658497979300001</v>
      </c>
      <c r="AB3406" s="122">
        <v>0.14393453696649999</v>
      </c>
      <c r="AC3406" s="122">
        <v>0.13098095417399999</v>
      </c>
      <c r="AD3406" s="122">
        <v>0.117190670213</v>
      </c>
      <c r="AE3406" s="122">
        <v>0.111645284559</v>
      </c>
      <c r="AF3406" s="122">
        <v>0.101006345035</v>
      </c>
      <c r="AG3406" s="122">
        <v>9.4830344021999996E-2</v>
      </c>
      <c r="AH3406" s="122">
        <v>8.7822242770500006E-2</v>
      </c>
      <c r="AI3406" s="122">
        <v>9.3124842553000006E-2</v>
      </c>
      <c r="AJ3406" s="122">
        <v>7.6556745275999996E-2</v>
      </c>
      <c r="AK3406" s="122">
        <v>7.8753945420500002E-2</v>
      </c>
      <c r="AL3406" s="122">
        <v>0</v>
      </c>
    </row>
    <row r="3407" spans="1:38" hidden="1" x14ac:dyDescent="0.25">
      <c r="A3407" s="122" t="s">
        <v>2050</v>
      </c>
      <c r="B3407" s="122">
        <v>1</v>
      </c>
      <c r="C3407" s="122" t="s">
        <v>2243</v>
      </c>
      <c r="D3407" s="122" t="s">
        <v>2168</v>
      </c>
      <c r="E3407" s="122">
        <v>62</v>
      </c>
      <c r="F3407" s="122">
        <v>0.1192027574695</v>
      </c>
      <c r="G3407" s="122">
        <v>0.123214754835</v>
      </c>
      <c r="H3407" s="122">
        <v>0.129396752798</v>
      </c>
      <c r="I3407" s="122">
        <v>0.14651008768099999</v>
      </c>
      <c r="J3407" s="122">
        <v>0.14952832871300001</v>
      </c>
      <c r="K3407" s="122">
        <v>0.15663243803349999</v>
      </c>
      <c r="L3407" s="122">
        <v>0.16468665635900001</v>
      </c>
      <c r="M3407" s="122">
        <v>0.16854672018799999</v>
      </c>
      <c r="N3407" s="122">
        <v>0.16508896038500001</v>
      </c>
      <c r="O3407" s="122">
        <v>0.15765012397299999</v>
      </c>
      <c r="P3407" s="122">
        <v>0.16100449643750001</v>
      </c>
      <c r="Q3407" s="122">
        <v>0.15650257258399999</v>
      </c>
      <c r="R3407" s="122">
        <v>0.1545271093875</v>
      </c>
      <c r="S3407" s="122">
        <v>0.1495006243675</v>
      </c>
      <c r="T3407" s="122">
        <v>0.1452128161415</v>
      </c>
      <c r="U3407" s="122">
        <v>0.12499785940749999</v>
      </c>
      <c r="V3407" s="122">
        <v>0.131589327659</v>
      </c>
      <c r="W3407" s="122">
        <v>0.10464371409999999</v>
      </c>
      <c r="X3407" s="122">
        <v>0.101999160857</v>
      </c>
      <c r="Y3407" s="122">
        <v>0.1000271771635</v>
      </c>
      <c r="Z3407" s="122">
        <v>9.5878792936999996E-2</v>
      </c>
      <c r="AA3407" s="122">
        <v>9.0085715546000006E-2</v>
      </c>
      <c r="AB3407" s="122">
        <v>8.5192994416999998E-2</v>
      </c>
      <c r="AC3407" s="122">
        <v>7.7473602293000002E-2</v>
      </c>
      <c r="AD3407" s="122">
        <v>6.9133128688499995E-2</v>
      </c>
      <c r="AE3407" s="122">
        <v>7.0862229202500002E-2</v>
      </c>
      <c r="AF3407" s="122">
        <v>6.5713421534000005E-2</v>
      </c>
      <c r="AG3407" s="122">
        <v>6.4643076331500002E-2</v>
      </c>
      <c r="AH3407" s="122">
        <v>6.4555342993500006E-2</v>
      </c>
      <c r="AI3407" s="122">
        <v>6.9650053402999998E-2</v>
      </c>
      <c r="AJ3407" s="122">
        <v>6.2115748223500002E-2</v>
      </c>
      <c r="AK3407" s="122">
        <v>6.4623010081000007E-2</v>
      </c>
      <c r="AL3407" s="122">
        <v>0</v>
      </c>
    </row>
    <row r="3408" spans="1:38" hidden="1" x14ac:dyDescent="0.25">
      <c r="A3408" s="122" t="s">
        <v>2051</v>
      </c>
      <c r="B3408" s="122">
        <v>1</v>
      </c>
      <c r="C3408" s="122" t="s">
        <v>2245</v>
      </c>
      <c r="D3408" s="122" t="s">
        <v>2120</v>
      </c>
      <c r="E3408" s="122">
        <v>63</v>
      </c>
      <c r="F3408" s="122">
        <v>0</v>
      </c>
      <c r="G3408" s="122">
        <v>0</v>
      </c>
      <c r="H3408" s="122">
        <v>0</v>
      </c>
      <c r="I3408" s="122">
        <v>0</v>
      </c>
      <c r="J3408" s="122">
        <v>0</v>
      </c>
      <c r="K3408" s="122">
        <v>0</v>
      </c>
      <c r="L3408" s="122">
        <v>0</v>
      </c>
      <c r="M3408" s="122">
        <v>0</v>
      </c>
      <c r="N3408" s="122">
        <v>0</v>
      </c>
      <c r="O3408" s="122">
        <v>0</v>
      </c>
      <c r="P3408" s="122">
        <v>0</v>
      </c>
      <c r="Q3408" s="122">
        <v>0</v>
      </c>
      <c r="R3408" s="122">
        <v>0</v>
      </c>
      <c r="S3408" s="122">
        <v>0</v>
      </c>
      <c r="T3408" s="122">
        <v>0</v>
      </c>
      <c r="U3408" s="122">
        <v>0</v>
      </c>
      <c r="V3408" s="122">
        <v>0</v>
      </c>
      <c r="W3408" s="122">
        <v>0</v>
      </c>
      <c r="X3408" s="122">
        <v>0</v>
      </c>
      <c r="Y3408" s="122">
        <v>0</v>
      </c>
      <c r="Z3408" s="122">
        <v>0</v>
      </c>
      <c r="AA3408" s="122">
        <v>0</v>
      </c>
      <c r="AB3408" s="122">
        <v>0</v>
      </c>
      <c r="AC3408" s="122">
        <v>0</v>
      </c>
      <c r="AD3408" s="122">
        <v>0</v>
      </c>
      <c r="AE3408" s="122">
        <v>0</v>
      </c>
      <c r="AF3408" s="122">
        <v>0</v>
      </c>
      <c r="AG3408" s="122">
        <v>0</v>
      </c>
      <c r="AH3408" s="122">
        <v>0</v>
      </c>
      <c r="AI3408" s="122">
        <v>0</v>
      </c>
      <c r="AJ3408" s="122">
        <v>0</v>
      </c>
      <c r="AK3408" s="122">
        <v>0</v>
      </c>
      <c r="AL3408" s="122">
        <v>0</v>
      </c>
    </row>
    <row r="3409" spans="1:38" hidden="1" x14ac:dyDescent="0.25">
      <c r="A3409" s="122" t="s">
        <v>2051</v>
      </c>
      <c r="B3409" s="122">
        <v>1</v>
      </c>
      <c r="C3409" s="122" t="s">
        <v>2245</v>
      </c>
      <c r="D3409" s="122" t="s">
        <v>2121</v>
      </c>
      <c r="E3409" s="122">
        <v>63</v>
      </c>
      <c r="F3409" s="122">
        <v>0</v>
      </c>
      <c r="G3409" s="122">
        <v>0</v>
      </c>
      <c r="H3409" s="122">
        <v>0</v>
      </c>
      <c r="I3409" s="122">
        <v>0</v>
      </c>
      <c r="J3409" s="122">
        <v>0</v>
      </c>
      <c r="K3409" s="122">
        <v>0</v>
      </c>
      <c r="L3409" s="122">
        <v>0</v>
      </c>
      <c r="M3409" s="122">
        <v>0</v>
      </c>
      <c r="N3409" s="122">
        <v>0</v>
      </c>
      <c r="O3409" s="122">
        <v>0</v>
      </c>
      <c r="P3409" s="122">
        <v>0</v>
      </c>
      <c r="Q3409" s="122">
        <v>0</v>
      </c>
      <c r="R3409" s="122">
        <v>0</v>
      </c>
      <c r="S3409" s="122">
        <v>0</v>
      </c>
      <c r="T3409" s="122">
        <v>0</v>
      </c>
      <c r="U3409" s="122">
        <v>0</v>
      </c>
      <c r="V3409" s="122">
        <v>0</v>
      </c>
      <c r="W3409" s="122">
        <v>0</v>
      </c>
      <c r="X3409" s="122">
        <v>0</v>
      </c>
      <c r="Y3409" s="122">
        <v>0</v>
      </c>
      <c r="Z3409" s="122">
        <v>0</v>
      </c>
      <c r="AA3409" s="122">
        <v>0</v>
      </c>
      <c r="AB3409" s="122">
        <v>0</v>
      </c>
      <c r="AC3409" s="122">
        <v>0</v>
      </c>
      <c r="AD3409" s="122">
        <v>0</v>
      </c>
      <c r="AE3409" s="122">
        <v>0</v>
      </c>
      <c r="AF3409" s="122">
        <v>0</v>
      </c>
      <c r="AG3409" s="122">
        <v>0</v>
      </c>
      <c r="AH3409" s="122">
        <v>0</v>
      </c>
      <c r="AI3409" s="122">
        <v>0</v>
      </c>
      <c r="AJ3409" s="122">
        <v>0</v>
      </c>
      <c r="AK3409" s="122">
        <v>0</v>
      </c>
      <c r="AL3409" s="122">
        <v>0</v>
      </c>
    </row>
    <row r="3410" spans="1:38" hidden="1" x14ac:dyDescent="0.25">
      <c r="A3410" s="122" t="s">
        <v>2051</v>
      </c>
      <c r="B3410" s="122">
        <v>1</v>
      </c>
      <c r="C3410" s="122" t="s">
        <v>2245</v>
      </c>
      <c r="D3410" s="122" t="s">
        <v>2122</v>
      </c>
      <c r="E3410" s="122">
        <v>63</v>
      </c>
      <c r="F3410" s="122">
        <v>0</v>
      </c>
      <c r="G3410" s="122">
        <v>0</v>
      </c>
      <c r="H3410" s="122">
        <v>0</v>
      </c>
      <c r="I3410" s="122">
        <v>0</v>
      </c>
      <c r="J3410" s="122">
        <v>0</v>
      </c>
      <c r="K3410" s="122">
        <v>0</v>
      </c>
      <c r="L3410" s="122">
        <v>0</v>
      </c>
      <c r="M3410" s="122">
        <v>0</v>
      </c>
      <c r="N3410" s="122">
        <v>0</v>
      </c>
      <c r="O3410" s="122">
        <v>0</v>
      </c>
      <c r="P3410" s="122">
        <v>0</v>
      </c>
      <c r="Q3410" s="122">
        <v>0</v>
      </c>
      <c r="R3410" s="122">
        <v>0</v>
      </c>
      <c r="S3410" s="122">
        <v>0</v>
      </c>
      <c r="T3410" s="122">
        <v>0</v>
      </c>
      <c r="U3410" s="122">
        <v>0</v>
      </c>
      <c r="V3410" s="122">
        <v>0</v>
      </c>
      <c r="W3410" s="122">
        <v>0</v>
      </c>
      <c r="X3410" s="122">
        <v>0</v>
      </c>
      <c r="Y3410" s="122">
        <v>0</v>
      </c>
      <c r="Z3410" s="122">
        <v>0</v>
      </c>
      <c r="AA3410" s="122">
        <v>0</v>
      </c>
      <c r="AB3410" s="122">
        <v>0</v>
      </c>
      <c r="AC3410" s="122">
        <v>0</v>
      </c>
      <c r="AD3410" s="122">
        <v>0</v>
      </c>
      <c r="AE3410" s="122">
        <v>0</v>
      </c>
      <c r="AF3410" s="122">
        <v>0</v>
      </c>
      <c r="AG3410" s="122">
        <v>0</v>
      </c>
      <c r="AH3410" s="122">
        <v>0</v>
      </c>
      <c r="AI3410" s="122">
        <v>0</v>
      </c>
      <c r="AJ3410" s="122">
        <v>0</v>
      </c>
      <c r="AK3410" s="122">
        <v>0</v>
      </c>
      <c r="AL3410" s="122">
        <v>0</v>
      </c>
    </row>
    <row r="3411" spans="1:38" hidden="1" x14ac:dyDescent="0.25">
      <c r="A3411" s="122" t="s">
        <v>2051</v>
      </c>
      <c r="B3411" s="122">
        <v>1</v>
      </c>
      <c r="C3411" s="122" t="s">
        <v>2245</v>
      </c>
      <c r="D3411" s="122" t="s">
        <v>2175</v>
      </c>
      <c r="E3411" s="122">
        <v>63</v>
      </c>
      <c r="F3411" s="122">
        <v>0</v>
      </c>
      <c r="G3411" s="122">
        <v>0</v>
      </c>
      <c r="H3411" s="122">
        <v>0</v>
      </c>
      <c r="I3411" s="122">
        <v>0</v>
      </c>
      <c r="J3411" s="122">
        <v>0</v>
      </c>
      <c r="K3411" s="122">
        <v>0</v>
      </c>
      <c r="L3411" s="122">
        <v>0</v>
      </c>
      <c r="M3411" s="122">
        <v>0</v>
      </c>
      <c r="N3411" s="122">
        <v>0</v>
      </c>
      <c r="O3411" s="122">
        <v>0</v>
      </c>
      <c r="P3411" s="122">
        <v>0</v>
      </c>
      <c r="Q3411" s="122">
        <v>0</v>
      </c>
      <c r="R3411" s="122">
        <v>0</v>
      </c>
      <c r="S3411" s="122">
        <v>0</v>
      </c>
      <c r="T3411" s="122">
        <v>0</v>
      </c>
      <c r="U3411" s="122">
        <v>0</v>
      </c>
      <c r="V3411" s="122">
        <v>0</v>
      </c>
      <c r="W3411" s="122">
        <v>0</v>
      </c>
      <c r="X3411" s="122">
        <v>0</v>
      </c>
      <c r="Y3411" s="122">
        <v>0</v>
      </c>
      <c r="Z3411" s="122">
        <v>0</v>
      </c>
      <c r="AA3411" s="122">
        <v>0</v>
      </c>
      <c r="AB3411" s="122">
        <v>0</v>
      </c>
      <c r="AC3411" s="122">
        <v>0</v>
      </c>
      <c r="AD3411" s="122">
        <v>0</v>
      </c>
      <c r="AE3411" s="122">
        <v>0</v>
      </c>
      <c r="AF3411" s="122">
        <v>0</v>
      </c>
      <c r="AG3411" s="122">
        <v>0</v>
      </c>
      <c r="AH3411" s="122">
        <v>0</v>
      </c>
      <c r="AI3411" s="122">
        <v>0</v>
      </c>
      <c r="AJ3411" s="122">
        <v>0</v>
      </c>
      <c r="AK3411" s="122">
        <v>0</v>
      </c>
      <c r="AL3411" s="122">
        <v>0</v>
      </c>
    </row>
    <row r="3412" spans="1:38" hidden="1" x14ac:dyDescent="0.25">
      <c r="A3412" s="122" t="s">
        <v>2051</v>
      </c>
      <c r="B3412" s="122">
        <v>1</v>
      </c>
      <c r="C3412" s="122" t="s">
        <v>2245</v>
      </c>
      <c r="D3412" s="122" t="s">
        <v>2123</v>
      </c>
      <c r="E3412" s="122">
        <v>63</v>
      </c>
      <c r="F3412" s="122">
        <v>0</v>
      </c>
      <c r="G3412" s="122">
        <v>0</v>
      </c>
      <c r="H3412" s="122">
        <v>0</v>
      </c>
      <c r="I3412" s="122">
        <v>0</v>
      </c>
      <c r="J3412" s="122">
        <v>0</v>
      </c>
      <c r="K3412" s="122">
        <v>0</v>
      </c>
      <c r="L3412" s="122">
        <v>0</v>
      </c>
      <c r="M3412" s="122">
        <v>0</v>
      </c>
      <c r="N3412" s="122">
        <v>0</v>
      </c>
      <c r="O3412" s="122">
        <v>0</v>
      </c>
      <c r="P3412" s="122">
        <v>0</v>
      </c>
      <c r="Q3412" s="122">
        <v>0</v>
      </c>
      <c r="R3412" s="122">
        <v>0</v>
      </c>
      <c r="S3412" s="122">
        <v>0</v>
      </c>
      <c r="T3412" s="122">
        <v>0</v>
      </c>
      <c r="U3412" s="122">
        <v>0</v>
      </c>
      <c r="V3412" s="122">
        <v>0</v>
      </c>
      <c r="W3412" s="122">
        <v>0</v>
      </c>
      <c r="X3412" s="122">
        <v>0</v>
      </c>
      <c r="Y3412" s="122">
        <v>0</v>
      </c>
      <c r="Z3412" s="122">
        <v>0</v>
      </c>
      <c r="AA3412" s="122">
        <v>0</v>
      </c>
      <c r="AB3412" s="122">
        <v>0</v>
      </c>
      <c r="AC3412" s="122">
        <v>0</v>
      </c>
      <c r="AD3412" s="122">
        <v>0</v>
      </c>
      <c r="AE3412" s="122">
        <v>0</v>
      </c>
      <c r="AF3412" s="122">
        <v>0</v>
      </c>
      <c r="AG3412" s="122">
        <v>0</v>
      </c>
      <c r="AH3412" s="122">
        <v>0</v>
      </c>
      <c r="AI3412" s="122">
        <v>0</v>
      </c>
      <c r="AJ3412" s="122">
        <v>0</v>
      </c>
      <c r="AK3412" s="122">
        <v>0</v>
      </c>
      <c r="AL3412" s="122">
        <v>0</v>
      </c>
    </row>
    <row r="3413" spans="1:38" x14ac:dyDescent="0.25">
      <c r="A3413" s="122" t="s">
        <v>2051</v>
      </c>
      <c r="B3413" s="122">
        <v>1</v>
      </c>
      <c r="C3413" s="122" t="s">
        <v>2245</v>
      </c>
      <c r="D3413" s="122" t="s">
        <v>2124</v>
      </c>
      <c r="E3413" s="122">
        <v>63</v>
      </c>
      <c r="F3413" s="122">
        <v>0</v>
      </c>
      <c r="G3413" s="122">
        <v>0</v>
      </c>
      <c r="H3413" s="122">
        <v>0</v>
      </c>
      <c r="I3413" s="122">
        <v>0</v>
      </c>
      <c r="J3413" s="122">
        <v>0</v>
      </c>
      <c r="K3413" s="122">
        <v>0</v>
      </c>
      <c r="L3413" s="122">
        <v>0</v>
      </c>
      <c r="M3413" s="122">
        <v>0</v>
      </c>
      <c r="N3413" s="122">
        <v>0</v>
      </c>
      <c r="O3413" s="122">
        <v>0</v>
      </c>
      <c r="P3413" s="122">
        <v>0</v>
      </c>
      <c r="Q3413" s="122">
        <v>0</v>
      </c>
      <c r="R3413" s="122">
        <v>0</v>
      </c>
      <c r="S3413" s="122">
        <v>0</v>
      </c>
      <c r="T3413" s="122">
        <v>0</v>
      </c>
      <c r="U3413" s="122">
        <v>0</v>
      </c>
      <c r="V3413" s="122">
        <v>0</v>
      </c>
      <c r="W3413" s="122">
        <v>0</v>
      </c>
      <c r="X3413" s="122">
        <v>0</v>
      </c>
      <c r="Y3413" s="122">
        <v>0</v>
      </c>
      <c r="Z3413" s="122">
        <v>0</v>
      </c>
      <c r="AA3413" s="122">
        <v>0</v>
      </c>
      <c r="AB3413" s="122">
        <v>0</v>
      </c>
      <c r="AC3413" s="122">
        <v>0</v>
      </c>
      <c r="AD3413" s="122">
        <v>0</v>
      </c>
      <c r="AE3413" s="122">
        <v>0</v>
      </c>
      <c r="AF3413" s="122">
        <v>0</v>
      </c>
      <c r="AG3413" s="122">
        <v>0</v>
      </c>
      <c r="AH3413" s="122">
        <v>0</v>
      </c>
      <c r="AI3413" s="122">
        <v>0</v>
      </c>
      <c r="AJ3413" s="122">
        <v>0</v>
      </c>
      <c r="AK3413" s="122">
        <v>0</v>
      </c>
      <c r="AL3413" s="122">
        <v>0</v>
      </c>
    </row>
    <row r="3414" spans="1:38" hidden="1" x14ac:dyDescent="0.25">
      <c r="A3414" s="122" t="s">
        <v>2051</v>
      </c>
      <c r="B3414" s="122">
        <v>1</v>
      </c>
      <c r="C3414" s="122" t="s">
        <v>2245</v>
      </c>
      <c r="D3414" s="122" t="s">
        <v>474</v>
      </c>
      <c r="E3414" s="122">
        <v>63</v>
      </c>
      <c r="F3414" s="122">
        <v>0</v>
      </c>
      <c r="G3414" s="122">
        <v>0</v>
      </c>
      <c r="H3414" s="122">
        <v>0</v>
      </c>
      <c r="I3414" s="122">
        <v>0</v>
      </c>
      <c r="J3414" s="122">
        <v>0</v>
      </c>
      <c r="K3414" s="122">
        <v>0</v>
      </c>
      <c r="L3414" s="122">
        <v>0</v>
      </c>
      <c r="M3414" s="122">
        <v>0</v>
      </c>
      <c r="N3414" s="122">
        <v>0</v>
      </c>
      <c r="O3414" s="122">
        <v>0</v>
      </c>
      <c r="P3414" s="122">
        <v>0</v>
      </c>
      <c r="Q3414" s="122">
        <v>0</v>
      </c>
      <c r="R3414" s="122">
        <v>0</v>
      </c>
      <c r="S3414" s="122">
        <v>0</v>
      </c>
      <c r="T3414" s="122">
        <v>0</v>
      </c>
      <c r="U3414" s="122">
        <v>0</v>
      </c>
      <c r="V3414" s="122">
        <v>0</v>
      </c>
      <c r="W3414" s="122">
        <v>0</v>
      </c>
      <c r="X3414" s="122">
        <v>0</v>
      </c>
      <c r="Y3414" s="122">
        <v>0</v>
      </c>
      <c r="Z3414" s="122">
        <v>0</v>
      </c>
      <c r="AA3414" s="122">
        <v>0</v>
      </c>
      <c r="AB3414" s="122">
        <v>0</v>
      </c>
      <c r="AC3414" s="122">
        <v>0</v>
      </c>
      <c r="AD3414" s="122">
        <v>0</v>
      </c>
      <c r="AE3414" s="122">
        <v>0</v>
      </c>
      <c r="AF3414" s="122">
        <v>0</v>
      </c>
      <c r="AG3414" s="122">
        <v>0</v>
      </c>
      <c r="AH3414" s="122">
        <v>0</v>
      </c>
      <c r="AI3414" s="122">
        <v>0</v>
      </c>
      <c r="AJ3414" s="122">
        <v>0</v>
      </c>
      <c r="AK3414" s="122">
        <v>0</v>
      </c>
      <c r="AL3414" s="122">
        <v>0</v>
      </c>
    </row>
    <row r="3415" spans="1:38" hidden="1" x14ac:dyDescent="0.25">
      <c r="A3415" s="122" t="s">
        <v>2051</v>
      </c>
      <c r="B3415" s="122">
        <v>1</v>
      </c>
      <c r="C3415" s="122" t="s">
        <v>2245</v>
      </c>
      <c r="D3415" s="122" t="s">
        <v>2125</v>
      </c>
      <c r="E3415" s="122">
        <v>63</v>
      </c>
      <c r="F3415" s="122">
        <v>0</v>
      </c>
      <c r="G3415" s="122">
        <v>0</v>
      </c>
      <c r="H3415" s="122">
        <v>0</v>
      </c>
      <c r="I3415" s="122">
        <v>0</v>
      </c>
      <c r="J3415" s="122">
        <v>0</v>
      </c>
      <c r="K3415" s="122">
        <v>0</v>
      </c>
      <c r="L3415" s="122">
        <v>0</v>
      </c>
      <c r="M3415" s="122">
        <v>0</v>
      </c>
      <c r="N3415" s="122">
        <v>0</v>
      </c>
      <c r="O3415" s="122">
        <v>0</v>
      </c>
      <c r="P3415" s="122">
        <v>0</v>
      </c>
      <c r="Q3415" s="122">
        <v>0</v>
      </c>
      <c r="R3415" s="122">
        <v>0</v>
      </c>
      <c r="S3415" s="122">
        <v>0</v>
      </c>
      <c r="T3415" s="122">
        <v>0</v>
      </c>
      <c r="U3415" s="122">
        <v>0</v>
      </c>
      <c r="V3415" s="122">
        <v>0</v>
      </c>
      <c r="W3415" s="122">
        <v>0</v>
      </c>
      <c r="X3415" s="122">
        <v>0</v>
      </c>
      <c r="Y3415" s="122">
        <v>0</v>
      </c>
      <c r="Z3415" s="122">
        <v>0</v>
      </c>
      <c r="AA3415" s="122">
        <v>0</v>
      </c>
      <c r="AB3415" s="122">
        <v>0</v>
      </c>
      <c r="AC3415" s="122">
        <v>0</v>
      </c>
      <c r="AD3415" s="122">
        <v>0</v>
      </c>
      <c r="AE3415" s="122">
        <v>0</v>
      </c>
      <c r="AF3415" s="122">
        <v>0</v>
      </c>
      <c r="AG3415" s="122">
        <v>0</v>
      </c>
      <c r="AH3415" s="122">
        <v>0</v>
      </c>
      <c r="AI3415" s="122">
        <v>0</v>
      </c>
      <c r="AJ3415" s="122">
        <v>0</v>
      </c>
      <c r="AK3415" s="122">
        <v>0</v>
      </c>
      <c r="AL3415" s="122">
        <v>0</v>
      </c>
    </row>
    <row r="3416" spans="1:38" hidden="1" x14ac:dyDescent="0.25">
      <c r="A3416" s="122" t="s">
        <v>2051</v>
      </c>
      <c r="B3416" s="122">
        <v>1</v>
      </c>
      <c r="C3416" s="122" t="s">
        <v>2245</v>
      </c>
      <c r="D3416" s="122" t="s">
        <v>2126</v>
      </c>
      <c r="E3416" s="122">
        <v>63</v>
      </c>
      <c r="F3416" s="122">
        <v>0</v>
      </c>
      <c r="G3416" s="122">
        <v>0</v>
      </c>
      <c r="H3416" s="122">
        <v>0</v>
      </c>
      <c r="I3416" s="122">
        <v>0</v>
      </c>
      <c r="J3416" s="122">
        <v>0</v>
      </c>
      <c r="K3416" s="122">
        <v>0</v>
      </c>
      <c r="L3416" s="122">
        <v>0</v>
      </c>
      <c r="M3416" s="122">
        <v>0</v>
      </c>
      <c r="N3416" s="122">
        <v>0</v>
      </c>
      <c r="O3416" s="122">
        <v>0</v>
      </c>
      <c r="P3416" s="122">
        <v>0</v>
      </c>
      <c r="Q3416" s="122">
        <v>0</v>
      </c>
      <c r="R3416" s="122">
        <v>0</v>
      </c>
      <c r="S3416" s="122">
        <v>0</v>
      </c>
      <c r="T3416" s="122">
        <v>0</v>
      </c>
      <c r="U3416" s="122">
        <v>0</v>
      </c>
      <c r="V3416" s="122">
        <v>0</v>
      </c>
      <c r="W3416" s="122">
        <v>0</v>
      </c>
      <c r="X3416" s="122">
        <v>0</v>
      </c>
      <c r="Y3416" s="122">
        <v>0</v>
      </c>
      <c r="Z3416" s="122">
        <v>0</v>
      </c>
      <c r="AA3416" s="122">
        <v>0</v>
      </c>
      <c r="AB3416" s="122">
        <v>0</v>
      </c>
      <c r="AC3416" s="122">
        <v>0</v>
      </c>
      <c r="AD3416" s="122">
        <v>0</v>
      </c>
      <c r="AE3416" s="122">
        <v>0</v>
      </c>
      <c r="AF3416" s="122">
        <v>0</v>
      </c>
      <c r="AG3416" s="122">
        <v>0</v>
      </c>
      <c r="AH3416" s="122">
        <v>0</v>
      </c>
      <c r="AI3416" s="122">
        <v>0</v>
      </c>
      <c r="AJ3416" s="122">
        <v>0</v>
      </c>
      <c r="AK3416" s="122">
        <v>0</v>
      </c>
      <c r="AL3416" s="122">
        <v>0</v>
      </c>
    </row>
    <row r="3417" spans="1:38" hidden="1" x14ac:dyDescent="0.25">
      <c r="A3417" s="122" t="s">
        <v>2051</v>
      </c>
      <c r="B3417" s="122">
        <v>1</v>
      </c>
      <c r="C3417" s="122" t="s">
        <v>2245</v>
      </c>
      <c r="D3417" s="122" t="s">
        <v>2127</v>
      </c>
      <c r="E3417" s="122">
        <v>63</v>
      </c>
      <c r="F3417" s="122">
        <v>0</v>
      </c>
      <c r="G3417" s="122">
        <v>0</v>
      </c>
      <c r="H3417" s="122">
        <v>0</v>
      </c>
      <c r="I3417" s="122">
        <v>0</v>
      </c>
      <c r="J3417" s="122">
        <v>0</v>
      </c>
      <c r="K3417" s="122">
        <v>0</v>
      </c>
      <c r="L3417" s="122">
        <v>0</v>
      </c>
      <c r="M3417" s="122">
        <v>0</v>
      </c>
      <c r="N3417" s="122">
        <v>0</v>
      </c>
      <c r="O3417" s="122">
        <v>0</v>
      </c>
      <c r="P3417" s="122">
        <v>0</v>
      </c>
      <c r="Q3417" s="122">
        <v>0</v>
      </c>
      <c r="R3417" s="122">
        <v>0</v>
      </c>
      <c r="S3417" s="122">
        <v>0</v>
      </c>
      <c r="T3417" s="122">
        <v>0</v>
      </c>
      <c r="U3417" s="122">
        <v>0</v>
      </c>
      <c r="V3417" s="122">
        <v>0</v>
      </c>
      <c r="W3417" s="122">
        <v>0</v>
      </c>
      <c r="X3417" s="122">
        <v>0</v>
      </c>
      <c r="Y3417" s="122">
        <v>0</v>
      </c>
      <c r="Z3417" s="122">
        <v>0</v>
      </c>
      <c r="AA3417" s="122">
        <v>0</v>
      </c>
      <c r="AB3417" s="122">
        <v>0</v>
      </c>
      <c r="AC3417" s="122">
        <v>0</v>
      </c>
      <c r="AD3417" s="122">
        <v>0</v>
      </c>
      <c r="AE3417" s="122">
        <v>0</v>
      </c>
      <c r="AF3417" s="122">
        <v>0</v>
      </c>
      <c r="AG3417" s="122">
        <v>0</v>
      </c>
      <c r="AH3417" s="122">
        <v>0</v>
      </c>
      <c r="AI3417" s="122">
        <v>0</v>
      </c>
      <c r="AJ3417" s="122">
        <v>0</v>
      </c>
      <c r="AK3417" s="122">
        <v>0</v>
      </c>
      <c r="AL3417" s="122">
        <v>0</v>
      </c>
    </row>
    <row r="3418" spans="1:38" hidden="1" x14ac:dyDescent="0.25">
      <c r="A3418" s="122" t="s">
        <v>2051</v>
      </c>
      <c r="B3418" s="122">
        <v>1</v>
      </c>
      <c r="C3418" s="122" t="s">
        <v>2245</v>
      </c>
      <c r="D3418" s="122" t="s">
        <v>2128</v>
      </c>
      <c r="E3418" s="122">
        <v>63</v>
      </c>
      <c r="F3418" s="122">
        <v>0.94099790323349997</v>
      </c>
      <c r="G3418" s="122">
        <v>0.93601248385900004</v>
      </c>
      <c r="H3418" s="122">
        <v>0.87868016127750004</v>
      </c>
      <c r="I3418" s="122">
        <v>0.8699556774185</v>
      </c>
      <c r="J3418" s="122">
        <v>0.91980987097800004</v>
      </c>
      <c r="K3418" s="122">
        <v>0.997083870978</v>
      </c>
      <c r="L3418" s="122">
        <v>1.046938064511</v>
      </c>
      <c r="M3418" s="122">
        <v>1.0881170148949999</v>
      </c>
      <c r="N3418" s="122">
        <v>1.0231423315024999</v>
      </c>
      <c r="O3418" s="122">
        <v>1.1181560853104999</v>
      </c>
      <c r="P3418" s="122">
        <v>1.2692159936075</v>
      </c>
      <c r="Q3418" s="122">
        <v>1.133737881923</v>
      </c>
      <c r="R3418" s="122">
        <v>1.2264334320285</v>
      </c>
      <c r="S3418" s="122">
        <v>1.254955139739</v>
      </c>
      <c r="T3418" s="122">
        <v>1.41669</v>
      </c>
      <c r="U3418" s="122">
        <v>3.5282100000000001</v>
      </c>
      <c r="V3418" s="122">
        <v>5.3490250000000001</v>
      </c>
      <c r="W3418" s="122">
        <v>7.4003899999999998</v>
      </c>
      <c r="X3418" s="122">
        <v>1.8732850000000001</v>
      </c>
      <c r="Y3418" s="122">
        <v>2.1626650000000001</v>
      </c>
      <c r="Z3418" s="122">
        <v>3.43356737</v>
      </c>
      <c r="AA3418" s="122">
        <v>8.6342170150000008</v>
      </c>
      <c r="AB3418" s="122">
        <v>4.0999005950000003</v>
      </c>
      <c r="AC3418" s="122">
        <v>3.02972274</v>
      </c>
      <c r="AD3418" s="122">
        <v>3.50078515</v>
      </c>
      <c r="AE3418" s="122">
        <v>2.7039487000000002</v>
      </c>
      <c r="AF3418" s="122">
        <v>5.7265458550000004</v>
      </c>
      <c r="AG3418" s="122">
        <v>5.9982116650000004</v>
      </c>
      <c r="AH3418" s="122">
        <v>8.7570707500000005</v>
      </c>
      <c r="AI3418" s="122">
        <v>4.3595388499999999</v>
      </c>
      <c r="AJ3418" s="122">
        <v>6.8463650999999999</v>
      </c>
      <c r="AK3418" s="122">
        <v>6.0264524499999998</v>
      </c>
      <c r="AL3418" s="122">
        <v>0</v>
      </c>
    </row>
    <row r="3419" spans="1:38" hidden="1" x14ac:dyDescent="0.25">
      <c r="A3419" s="122" t="s">
        <v>2051</v>
      </c>
      <c r="B3419" s="122">
        <v>1</v>
      </c>
      <c r="C3419" s="122" t="s">
        <v>2245</v>
      </c>
      <c r="D3419" s="122" t="s">
        <v>2129</v>
      </c>
      <c r="E3419" s="122">
        <v>63</v>
      </c>
      <c r="F3419" s="122">
        <v>0</v>
      </c>
      <c r="G3419" s="122">
        <v>0</v>
      </c>
      <c r="H3419" s="122">
        <v>0</v>
      </c>
      <c r="I3419" s="122">
        <v>0</v>
      </c>
      <c r="J3419" s="122">
        <v>0</v>
      </c>
      <c r="K3419" s="122">
        <v>0</v>
      </c>
      <c r="L3419" s="122">
        <v>0</v>
      </c>
      <c r="M3419" s="122">
        <v>0</v>
      </c>
      <c r="N3419" s="122">
        <v>0</v>
      </c>
      <c r="O3419" s="122">
        <v>0</v>
      </c>
      <c r="P3419" s="122">
        <v>0</v>
      </c>
      <c r="Q3419" s="122">
        <v>0</v>
      </c>
      <c r="R3419" s="122">
        <v>0</v>
      </c>
      <c r="S3419" s="122">
        <v>0</v>
      </c>
      <c r="T3419" s="122">
        <v>0</v>
      </c>
      <c r="U3419" s="122">
        <v>0</v>
      </c>
      <c r="V3419" s="122">
        <v>0</v>
      </c>
      <c r="W3419" s="122">
        <v>0</v>
      </c>
      <c r="X3419" s="122">
        <v>0</v>
      </c>
      <c r="Y3419" s="122">
        <v>0</v>
      </c>
      <c r="Z3419" s="122">
        <v>0</v>
      </c>
      <c r="AA3419" s="122">
        <v>0</v>
      </c>
      <c r="AB3419" s="122">
        <v>0</v>
      </c>
      <c r="AC3419" s="122">
        <v>0</v>
      </c>
      <c r="AD3419" s="122">
        <v>0</v>
      </c>
      <c r="AE3419" s="122">
        <v>0</v>
      </c>
      <c r="AF3419" s="122">
        <v>0</v>
      </c>
      <c r="AG3419" s="122">
        <v>0</v>
      </c>
      <c r="AH3419" s="122">
        <v>0</v>
      </c>
      <c r="AI3419" s="122">
        <v>0</v>
      </c>
      <c r="AJ3419" s="122">
        <v>0</v>
      </c>
      <c r="AK3419" s="122">
        <v>0</v>
      </c>
      <c r="AL3419" s="122">
        <v>0</v>
      </c>
    </row>
    <row r="3420" spans="1:38" hidden="1" x14ac:dyDescent="0.25">
      <c r="A3420" s="122" t="s">
        <v>2051</v>
      </c>
      <c r="B3420" s="122">
        <v>1</v>
      </c>
      <c r="C3420" s="122" t="s">
        <v>2245</v>
      </c>
      <c r="D3420" s="122" t="s">
        <v>2176</v>
      </c>
      <c r="E3420" s="122">
        <v>63</v>
      </c>
      <c r="F3420" s="122">
        <v>0</v>
      </c>
      <c r="G3420" s="122">
        <v>0</v>
      </c>
      <c r="H3420" s="122">
        <v>0</v>
      </c>
      <c r="I3420" s="122">
        <v>0</v>
      </c>
      <c r="J3420" s="122">
        <v>0</v>
      </c>
      <c r="K3420" s="122">
        <v>0</v>
      </c>
      <c r="L3420" s="122">
        <v>0</v>
      </c>
      <c r="M3420" s="122">
        <v>0</v>
      </c>
      <c r="N3420" s="122">
        <v>0</v>
      </c>
      <c r="O3420" s="122">
        <v>0</v>
      </c>
      <c r="P3420" s="122">
        <v>0</v>
      </c>
      <c r="Q3420" s="122">
        <v>0</v>
      </c>
      <c r="R3420" s="122">
        <v>0</v>
      </c>
      <c r="S3420" s="122">
        <v>0</v>
      </c>
      <c r="T3420" s="122">
        <v>0</v>
      </c>
      <c r="U3420" s="122">
        <v>0</v>
      </c>
      <c r="V3420" s="122">
        <v>0</v>
      </c>
      <c r="W3420" s="122">
        <v>0</v>
      </c>
      <c r="X3420" s="122">
        <v>0</v>
      </c>
      <c r="Y3420" s="122">
        <v>0</v>
      </c>
      <c r="Z3420" s="122">
        <v>0</v>
      </c>
      <c r="AA3420" s="122">
        <v>0</v>
      </c>
      <c r="AB3420" s="122">
        <v>0</v>
      </c>
      <c r="AC3420" s="122">
        <v>0</v>
      </c>
      <c r="AD3420" s="122">
        <v>0</v>
      </c>
      <c r="AE3420" s="122">
        <v>0</v>
      </c>
      <c r="AF3420" s="122">
        <v>0</v>
      </c>
      <c r="AG3420" s="122">
        <v>0</v>
      </c>
      <c r="AH3420" s="122">
        <v>0</v>
      </c>
      <c r="AI3420" s="122">
        <v>0</v>
      </c>
      <c r="AJ3420" s="122">
        <v>0</v>
      </c>
      <c r="AK3420" s="122">
        <v>0</v>
      </c>
      <c r="AL3420" s="122">
        <v>0</v>
      </c>
    </row>
    <row r="3421" spans="1:38" hidden="1" x14ac:dyDescent="0.25">
      <c r="A3421" s="122" t="s">
        <v>2051</v>
      </c>
      <c r="B3421" s="122">
        <v>1</v>
      </c>
      <c r="C3421" s="122" t="s">
        <v>2245</v>
      </c>
      <c r="D3421" s="122" t="s">
        <v>2130</v>
      </c>
      <c r="E3421" s="122">
        <v>63</v>
      </c>
      <c r="F3421" s="122">
        <v>0</v>
      </c>
      <c r="G3421" s="122">
        <v>0</v>
      </c>
      <c r="H3421" s="122">
        <v>0</v>
      </c>
      <c r="I3421" s="122">
        <v>0</v>
      </c>
      <c r="J3421" s="122">
        <v>0</v>
      </c>
      <c r="K3421" s="122">
        <v>0</v>
      </c>
      <c r="L3421" s="122">
        <v>0</v>
      </c>
      <c r="M3421" s="122">
        <v>0</v>
      </c>
      <c r="N3421" s="122">
        <v>0</v>
      </c>
      <c r="O3421" s="122">
        <v>0</v>
      </c>
      <c r="P3421" s="122">
        <v>0</v>
      </c>
      <c r="Q3421" s="122">
        <v>0</v>
      </c>
      <c r="R3421" s="122">
        <v>0</v>
      </c>
      <c r="S3421" s="122">
        <v>0</v>
      </c>
      <c r="T3421" s="122">
        <v>0</v>
      </c>
      <c r="U3421" s="122">
        <v>0</v>
      </c>
      <c r="V3421" s="122">
        <v>0</v>
      </c>
      <c r="W3421" s="122">
        <v>0</v>
      </c>
      <c r="X3421" s="122">
        <v>0</v>
      </c>
      <c r="Y3421" s="122">
        <v>0</v>
      </c>
      <c r="Z3421" s="122">
        <v>0</v>
      </c>
      <c r="AA3421" s="122">
        <v>0</v>
      </c>
      <c r="AB3421" s="122">
        <v>0</v>
      </c>
      <c r="AC3421" s="122">
        <v>0</v>
      </c>
      <c r="AD3421" s="122">
        <v>0</v>
      </c>
      <c r="AE3421" s="122">
        <v>0</v>
      </c>
      <c r="AF3421" s="122">
        <v>0</v>
      </c>
      <c r="AG3421" s="122">
        <v>0</v>
      </c>
      <c r="AH3421" s="122">
        <v>0</v>
      </c>
      <c r="AI3421" s="122">
        <v>0</v>
      </c>
      <c r="AJ3421" s="122">
        <v>0</v>
      </c>
      <c r="AK3421" s="122">
        <v>0</v>
      </c>
      <c r="AL3421" s="122">
        <v>0</v>
      </c>
    </row>
    <row r="3422" spans="1:38" hidden="1" x14ac:dyDescent="0.25">
      <c r="A3422" s="122" t="s">
        <v>2051</v>
      </c>
      <c r="B3422" s="122">
        <v>1</v>
      </c>
      <c r="C3422" s="122" t="s">
        <v>2245</v>
      </c>
      <c r="D3422" s="122" t="s">
        <v>2131</v>
      </c>
      <c r="E3422" s="122">
        <v>63</v>
      </c>
      <c r="F3422" s="122">
        <v>0</v>
      </c>
      <c r="G3422" s="122">
        <v>0</v>
      </c>
      <c r="H3422" s="122">
        <v>0</v>
      </c>
      <c r="I3422" s="122">
        <v>0</v>
      </c>
      <c r="J3422" s="122">
        <v>0</v>
      </c>
      <c r="K3422" s="122">
        <v>0</v>
      </c>
      <c r="L3422" s="122">
        <v>0</v>
      </c>
      <c r="M3422" s="122">
        <v>0</v>
      </c>
      <c r="N3422" s="122">
        <v>0</v>
      </c>
      <c r="O3422" s="122">
        <v>0</v>
      </c>
      <c r="P3422" s="122">
        <v>0</v>
      </c>
      <c r="Q3422" s="122">
        <v>0</v>
      </c>
      <c r="R3422" s="122">
        <v>0</v>
      </c>
      <c r="S3422" s="122">
        <v>0</v>
      </c>
      <c r="T3422" s="122">
        <v>0</v>
      </c>
      <c r="U3422" s="122">
        <v>0</v>
      </c>
      <c r="V3422" s="122">
        <v>0</v>
      </c>
      <c r="W3422" s="122">
        <v>0</v>
      </c>
      <c r="X3422" s="122">
        <v>0</v>
      </c>
      <c r="Y3422" s="122">
        <v>0</v>
      </c>
      <c r="Z3422" s="122">
        <v>0</v>
      </c>
      <c r="AA3422" s="122">
        <v>0</v>
      </c>
      <c r="AB3422" s="122">
        <v>0</v>
      </c>
      <c r="AC3422" s="122">
        <v>0</v>
      </c>
      <c r="AD3422" s="122">
        <v>0</v>
      </c>
      <c r="AE3422" s="122">
        <v>0</v>
      </c>
      <c r="AF3422" s="122">
        <v>0</v>
      </c>
      <c r="AG3422" s="122">
        <v>0</v>
      </c>
      <c r="AH3422" s="122">
        <v>0</v>
      </c>
      <c r="AI3422" s="122">
        <v>0</v>
      </c>
      <c r="AJ3422" s="122">
        <v>0</v>
      </c>
      <c r="AK3422" s="122">
        <v>0</v>
      </c>
      <c r="AL3422" s="122">
        <v>0</v>
      </c>
    </row>
    <row r="3423" spans="1:38" hidden="1" x14ac:dyDescent="0.25">
      <c r="A3423" s="122" t="s">
        <v>2051</v>
      </c>
      <c r="B3423" s="122">
        <v>1</v>
      </c>
      <c r="C3423" s="122" t="s">
        <v>2245</v>
      </c>
      <c r="D3423" s="122" t="s">
        <v>2132</v>
      </c>
      <c r="E3423" s="122">
        <v>63</v>
      </c>
      <c r="F3423" s="122">
        <v>0</v>
      </c>
      <c r="G3423" s="122">
        <v>0</v>
      </c>
      <c r="H3423" s="122">
        <v>0</v>
      </c>
      <c r="I3423" s="122">
        <v>0</v>
      </c>
      <c r="J3423" s="122">
        <v>0</v>
      </c>
      <c r="K3423" s="122">
        <v>0</v>
      </c>
      <c r="L3423" s="122">
        <v>0</v>
      </c>
      <c r="M3423" s="122">
        <v>0</v>
      </c>
      <c r="N3423" s="122">
        <v>0</v>
      </c>
      <c r="O3423" s="122">
        <v>0</v>
      </c>
      <c r="P3423" s="122">
        <v>0</v>
      </c>
      <c r="Q3423" s="122">
        <v>0</v>
      </c>
      <c r="R3423" s="122">
        <v>0</v>
      </c>
      <c r="S3423" s="122">
        <v>0</v>
      </c>
      <c r="T3423" s="122">
        <v>0</v>
      </c>
      <c r="U3423" s="122">
        <v>0</v>
      </c>
      <c r="V3423" s="122">
        <v>0</v>
      </c>
      <c r="W3423" s="122">
        <v>0</v>
      </c>
      <c r="X3423" s="122">
        <v>0</v>
      </c>
      <c r="Y3423" s="122">
        <v>0</v>
      </c>
      <c r="Z3423" s="122">
        <v>0</v>
      </c>
      <c r="AA3423" s="122">
        <v>0</v>
      </c>
      <c r="AB3423" s="122">
        <v>0</v>
      </c>
      <c r="AC3423" s="122">
        <v>0</v>
      </c>
      <c r="AD3423" s="122">
        <v>0</v>
      </c>
      <c r="AE3423" s="122">
        <v>0</v>
      </c>
      <c r="AF3423" s="122">
        <v>0</v>
      </c>
      <c r="AG3423" s="122">
        <v>0</v>
      </c>
      <c r="AH3423" s="122">
        <v>0</v>
      </c>
      <c r="AI3423" s="122">
        <v>0</v>
      </c>
      <c r="AJ3423" s="122">
        <v>0</v>
      </c>
      <c r="AK3423" s="122">
        <v>0</v>
      </c>
      <c r="AL3423" s="122">
        <v>0</v>
      </c>
    </row>
    <row r="3424" spans="1:38" hidden="1" x14ac:dyDescent="0.25">
      <c r="A3424" s="122" t="s">
        <v>2051</v>
      </c>
      <c r="B3424" s="122">
        <v>1</v>
      </c>
      <c r="C3424" s="122" t="s">
        <v>2245</v>
      </c>
      <c r="D3424" s="122" t="s">
        <v>2133</v>
      </c>
      <c r="E3424" s="122">
        <v>63</v>
      </c>
      <c r="F3424" s="122">
        <v>0</v>
      </c>
      <c r="G3424" s="122">
        <v>0</v>
      </c>
      <c r="H3424" s="122">
        <v>0</v>
      </c>
      <c r="I3424" s="122">
        <v>0</v>
      </c>
      <c r="J3424" s="122">
        <v>0</v>
      </c>
      <c r="K3424" s="122">
        <v>0</v>
      </c>
      <c r="L3424" s="122">
        <v>0</v>
      </c>
      <c r="M3424" s="122">
        <v>0</v>
      </c>
      <c r="N3424" s="122">
        <v>0</v>
      </c>
      <c r="O3424" s="122">
        <v>0</v>
      </c>
      <c r="P3424" s="122">
        <v>0</v>
      </c>
      <c r="Q3424" s="122">
        <v>0</v>
      </c>
      <c r="R3424" s="122">
        <v>0</v>
      </c>
      <c r="S3424" s="122">
        <v>0</v>
      </c>
      <c r="T3424" s="122">
        <v>0</v>
      </c>
      <c r="U3424" s="122">
        <v>0</v>
      </c>
      <c r="V3424" s="122">
        <v>0</v>
      </c>
      <c r="W3424" s="122">
        <v>0</v>
      </c>
      <c r="X3424" s="122">
        <v>0</v>
      </c>
      <c r="Y3424" s="122">
        <v>0</v>
      </c>
      <c r="Z3424" s="122">
        <v>0</v>
      </c>
      <c r="AA3424" s="122">
        <v>0</v>
      </c>
      <c r="AB3424" s="122">
        <v>0</v>
      </c>
      <c r="AC3424" s="122">
        <v>0</v>
      </c>
      <c r="AD3424" s="122">
        <v>0</v>
      </c>
      <c r="AE3424" s="122">
        <v>0</v>
      </c>
      <c r="AF3424" s="122">
        <v>0</v>
      </c>
      <c r="AG3424" s="122">
        <v>0</v>
      </c>
      <c r="AH3424" s="122">
        <v>0</v>
      </c>
      <c r="AI3424" s="122">
        <v>0</v>
      </c>
      <c r="AJ3424" s="122">
        <v>0</v>
      </c>
      <c r="AK3424" s="122">
        <v>0</v>
      </c>
      <c r="AL3424" s="122">
        <v>0</v>
      </c>
    </row>
    <row r="3425" spans="1:38" hidden="1" x14ac:dyDescent="0.25">
      <c r="A3425" s="122" t="s">
        <v>2051</v>
      </c>
      <c r="B3425" s="122">
        <v>1</v>
      </c>
      <c r="C3425" s="122" t="s">
        <v>2245</v>
      </c>
      <c r="D3425" s="122" t="s">
        <v>2134</v>
      </c>
      <c r="E3425" s="122">
        <v>63</v>
      </c>
      <c r="F3425" s="122">
        <v>0</v>
      </c>
      <c r="G3425" s="122">
        <v>0</v>
      </c>
      <c r="H3425" s="122">
        <v>0</v>
      </c>
      <c r="I3425" s="122">
        <v>0</v>
      </c>
      <c r="J3425" s="122">
        <v>0</v>
      </c>
      <c r="K3425" s="122">
        <v>0</v>
      </c>
      <c r="L3425" s="122">
        <v>0</v>
      </c>
      <c r="M3425" s="122">
        <v>0</v>
      </c>
      <c r="N3425" s="122">
        <v>0</v>
      </c>
      <c r="O3425" s="122">
        <v>0</v>
      </c>
      <c r="P3425" s="122">
        <v>0</v>
      </c>
      <c r="Q3425" s="122">
        <v>0</v>
      </c>
      <c r="R3425" s="122">
        <v>0</v>
      </c>
      <c r="S3425" s="122">
        <v>0</v>
      </c>
      <c r="T3425" s="122">
        <v>0</v>
      </c>
      <c r="U3425" s="122">
        <v>0</v>
      </c>
      <c r="V3425" s="122">
        <v>0</v>
      </c>
      <c r="W3425" s="122">
        <v>0</v>
      </c>
      <c r="X3425" s="122">
        <v>0</v>
      </c>
      <c r="Y3425" s="122">
        <v>0</v>
      </c>
      <c r="Z3425" s="122">
        <v>0</v>
      </c>
      <c r="AA3425" s="122">
        <v>0</v>
      </c>
      <c r="AB3425" s="122">
        <v>0</v>
      </c>
      <c r="AC3425" s="122">
        <v>0</v>
      </c>
      <c r="AD3425" s="122">
        <v>0</v>
      </c>
      <c r="AE3425" s="122">
        <v>0</v>
      </c>
      <c r="AF3425" s="122">
        <v>0</v>
      </c>
      <c r="AG3425" s="122">
        <v>0</v>
      </c>
      <c r="AH3425" s="122">
        <v>0</v>
      </c>
      <c r="AI3425" s="122">
        <v>0</v>
      </c>
      <c r="AJ3425" s="122">
        <v>0</v>
      </c>
      <c r="AK3425" s="122">
        <v>0</v>
      </c>
      <c r="AL3425" s="122">
        <v>0</v>
      </c>
    </row>
    <row r="3426" spans="1:38" hidden="1" x14ac:dyDescent="0.25">
      <c r="A3426" s="122" t="s">
        <v>2051</v>
      </c>
      <c r="B3426" s="122">
        <v>1</v>
      </c>
      <c r="C3426" s="122" t="s">
        <v>2245</v>
      </c>
      <c r="D3426" s="122" t="s">
        <v>2135</v>
      </c>
      <c r="E3426" s="122">
        <v>63</v>
      </c>
      <c r="F3426" s="122">
        <v>0</v>
      </c>
      <c r="G3426" s="122">
        <v>0</v>
      </c>
      <c r="H3426" s="122">
        <v>0</v>
      </c>
      <c r="I3426" s="122">
        <v>0</v>
      </c>
      <c r="J3426" s="122">
        <v>0</v>
      </c>
      <c r="K3426" s="122">
        <v>0</v>
      </c>
      <c r="L3426" s="122">
        <v>0</v>
      </c>
      <c r="M3426" s="122">
        <v>0</v>
      </c>
      <c r="N3426" s="122">
        <v>0</v>
      </c>
      <c r="O3426" s="122">
        <v>0</v>
      </c>
      <c r="P3426" s="122">
        <v>0</v>
      </c>
      <c r="Q3426" s="122">
        <v>0</v>
      </c>
      <c r="R3426" s="122">
        <v>0</v>
      </c>
      <c r="S3426" s="122">
        <v>0</v>
      </c>
      <c r="T3426" s="122">
        <v>0</v>
      </c>
      <c r="U3426" s="122">
        <v>0</v>
      </c>
      <c r="V3426" s="122">
        <v>0</v>
      </c>
      <c r="W3426" s="122">
        <v>0</v>
      </c>
      <c r="X3426" s="122">
        <v>0</v>
      </c>
      <c r="Y3426" s="122">
        <v>0</v>
      </c>
      <c r="Z3426" s="122">
        <v>0</v>
      </c>
      <c r="AA3426" s="122">
        <v>0</v>
      </c>
      <c r="AB3426" s="122">
        <v>0</v>
      </c>
      <c r="AC3426" s="122">
        <v>0</v>
      </c>
      <c r="AD3426" s="122">
        <v>0</v>
      </c>
      <c r="AE3426" s="122">
        <v>0</v>
      </c>
      <c r="AF3426" s="122">
        <v>0</v>
      </c>
      <c r="AG3426" s="122">
        <v>0</v>
      </c>
      <c r="AH3426" s="122">
        <v>0</v>
      </c>
      <c r="AI3426" s="122">
        <v>0</v>
      </c>
      <c r="AJ3426" s="122">
        <v>0</v>
      </c>
      <c r="AK3426" s="122">
        <v>0</v>
      </c>
      <c r="AL3426" s="122">
        <v>0</v>
      </c>
    </row>
    <row r="3427" spans="1:38" hidden="1" x14ac:dyDescent="0.25">
      <c r="A3427" s="122" t="s">
        <v>2051</v>
      </c>
      <c r="B3427" s="122">
        <v>1</v>
      </c>
      <c r="C3427" s="122" t="s">
        <v>2245</v>
      </c>
      <c r="D3427" s="122" t="s">
        <v>2136</v>
      </c>
      <c r="E3427" s="122">
        <v>63</v>
      </c>
      <c r="F3427" s="122">
        <v>0</v>
      </c>
      <c r="G3427" s="122">
        <v>0</v>
      </c>
      <c r="H3427" s="122">
        <v>0</v>
      </c>
      <c r="I3427" s="122">
        <v>0</v>
      </c>
      <c r="J3427" s="122">
        <v>0</v>
      </c>
      <c r="K3427" s="122">
        <v>0</v>
      </c>
      <c r="L3427" s="122">
        <v>0</v>
      </c>
      <c r="M3427" s="122">
        <v>0</v>
      </c>
      <c r="N3427" s="122">
        <v>0</v>
      </c>
      <c r="O3427" s="122">
        <v>0</v>
      </c>
      <c r="P3427" s="122">
        <v>0</v>
      </c>
      <c r="Q3427" s="122">
        <v>0</v>
      </c>
      <c r="R3427" s="122">
        <v>0</v>
      </c>
      <c r="S3427" s="122">
        <v>0</v>
      </c>
      <c r="T3427" s="122">
        <v>0</v>
      </c>
      <c r="U3427" s="122">
        <v>0</v>
      </c>
      <c r="V3427" s="122">
        <v>0</v>
      </c>
      <c r="W3427" s="122">
        <v>0</v>
      </c>
      <c r="X3427" s="122">
        <v>0</v>
      </c>
      <c r="Y3427" s="122">
        <v>0</v>
      </c>
      <c r="Z3427" s="122">
        <v>0</v>
      </c>
      <c r="AA3427" s="122">
        <v>0</v>
      </c>
      <c r="AB3427" s="122">
        <v>0</v>
      </c>
      <c r="AC3427" s="122">
        <v>0</v>
      </c>
      <c r="AD3427" s="122">
        <v>0</v>
      </c>
      <c r="AE3427" s="122">
        <v>0</v>
      </c>
      <c r="AF3427" s="122">
        <v>0</v>
      </c>
      <c r="AG3427" s="122">
        <v>0</v>
      </c>
      <c r="AH3427" s="122">
        <v>0</v>
      </c>
      <c r="AI3427" s="122">
        <v>0</v>
      </c>
      <c r="AJ3427" s="122">
        <v>0</v>
      </c>
      <c r="AK3427" s="122">
        <v>0</v>
      </c>
      <c r="AL3427" s="122">
        <v>0</v>
      </c>
    </row>
    <row r="3428" spans="1:38" hidden="1" x14ac:dyDescent="0.25">
      <c r="A3428" s="122" t="s">
        <v>2051</v>
      </c>
      <c r="B3428" s="122">
        <v>1</v>
      </c>
      <c r="C3428" s="122" t="s">
        <v>2245</v>
      </c>
      <c r="D3428" s="122" t="s">
        <v>2137</v>
      </c>
      <c r="E3428" s="122">
        <v>63</v>
      </c>
      <c r="F3428" s="122">
        <v>0</v>
      </c>
      <c r="G3428" s="122">
        <v>0</v>
      </c>
      <c r="H3428" s="122">
        <v>0</v>
      </c>
      <c r="I3428" s="122">
        <v>0</v>
      </c>
      <c r="J3428" s="122">
        <v>0</v>
      </c>
      <c r="K3428" s="122">
        <v>0</v>
      </c>
      <c r="L3428" s="122">
        <v>0</v>
      </c>
      <c r="M3428" s="122">
        <v>0</v>
      </c>
      <c r="N3428" s="122">
        <v>0</v>
      </c>
      <c r="O3428" s="122">
        <v>0</v>
      </c>
      <c r="P3428" s="122">
        <v>0</v>
      </c>
      <c r="Q3428" s="122">
        <v>0</v>
      </c>
      <c r="R3428" s="122">
        <v>0</v>
      </c>
      <c r="S3428" s="122">
        <v>0</v>
      </c>
      <c r="T3428" s="122">
        <v>0</v>
      </c>
      <c r="U3428" s="122">
        <v>0</v>
      </c>
      <c r="V3428" s="122">
        <v>0</v>
      </c>
      <c r="W3428" s="122">
        <v>0</v>
      </c>
      <c r="X3428" s="122">
        <v>0</v>
      </c>
      <c r="Y3428" s="122">
        <v>0</v>
      </c>
      <c r="Z3428" s="122">
        <v>0</v>
      </c>
      <c r="AA3428" s="122">
        <v>0</v>
      </c>
      <c r="AB3428" s="122">
        <v>0</v>
      </c>
      <c r="AC3428" s="122">
        <v>0</v>
      </c>
      <c r="AD3428" s="122">
        <v>0</v>
      </c>
      <c r="AE3428" s="122">
        <v>0</v>
      </c>
      <c r="AF3428" s="122">
        <v>0</v>
      </c>
      <c r="AG3428" s="122">
        <v>0</v>
      </c>
      <c r="AH3428" s="122">
        <v>0</v>
      </c>
      <c r="AI3428" s="122">
        <v>0</v>
      </c>
      <c r="AJ3428" s="122">
        <v>0</v>
      </c>
      <c r="AK3428" s="122">
        <v>0</v>
      </c>
      <c r="AL3428" s="122">
        <v>0</v>
      </c>
    </row>
    <row r="3429" spans="1:38" hidden="1" x14ac:dyDescent="0.25">
      <c r="A3429" s="122" t="s">
        <v>2051</v>
      </c>
      <c r="B3429" s="122">
        <v>1</v>
      </c>
      <c r="C3429" s="122" t="s">
        <v>2245</v>
      </c>
      <c r="D3429" s="122" t="s">
        <v>2138</v>
      </c>
      <c r="E3429" s="122">
        <v>63</v>
      </c>
      <c r="F3429" s="122">
        <v>0</v>
      </c>
      <c r="G3429" s="122">
        <v>0</v>
      </c>
      <c r="H3429" s="122">
        <v>0</v>
      </c>
      <c r="I3429" s="122">
        <v>0</v>
      </c>
      <c r="J3429" s="122">
        <v>0</v>
      </c>
      <c r="K3429" s="122">
        <v>0</v>
      </c>
      <c r="L3429" s="122">
        <v>0</v>
      </c>
      <c r="M3429" s="122">
        <v>0</v>
      </c>
      <c r="N3429" s="122">
        <v>0</v>
      </c>
      <c r="O3429" s="122">
        <v>0</v>
      </c>
      <c r="P3429" s="122">
        <v>0</v>
      </c>
      <c r="Q3429" s="122">
        <v>0</v>
      </c>
      <c r="R3429" s="122">
        <v>0</v>
      </c>
      <c r="S3429" s="122">
        <v>0</v>
      </c>
      <c r="T3429" s="122">
        <v>0</v>
      </c>
      <c r="U3429" s="122">
        <v>0</v>
      </c>
      <c r="V3429" s="122">
        <v>0</v>
      </c>
      <c r="W3429" s="122">
        <v>0</v>
      </c>
      <c r="X3429" s="122">
        <v>0</v>
      </c>
      <c r="Y3429" s="122">
        <v>0</v>
      </c>
      <c r="Z3429" s="122">
        <v>0</v>
      </c>
      <c r="AA3429" s="122">
        <v>0</v>
      </c>
      <c r="AB3429" s="122">
        <v>0</v>
      </c>
      <c r="AC3429" s="122">
        <v>0</v>
      </c>
      <c r="AD3429" s="122">
        <v>0</v>
      </c>
      <c r="AE3429" s="122">
        <v>0</v>
      </c>
      <c r="AF3429" s="122">
        <v>0</v>
      </c>
      <c r="AG3429" s="122">
        <v>0</v>
      </c>
      <c r="AH3429" s="122">
        <v>0</v>
      </c>
      <c r="AI3429" s="122">
        <v>0</v>
      </c>
      <c r="AJ3429" s="122">
        <v>0</v>
      </c>
      <c r="AK3429" s="122">
        <v>0</v>
      </c>
      <c r="AL3429" s="122">
        <v>0</v>
      </c>
    </row>
    <row r="3430" spans="1:38" hidden="1" x14ac:dyDescent="0.25">
      <c r="A3430" s="122" t="s">
        <v>2051</v>
      </c>
      <c r="B3430" s="122">
        <v>1</v>
      </c>
      <c r="C3430" s="122" t="s">
        <v>2245</v>
      </c>
      <c r="D3430" s="122" t="s">
        <v>2139</v>
      </c>
      <c r="E3430" s="122">
        <v>63</v>
      </c>
      <c r="F3430" s="122">
        <v>0</v>
      </c>
      <c r="G3430" s="122">
        <v>0</v>
      </c>
      <c r="H3430" s="122">
        <v>0</v>
      </c>
      <c r="I3430" s="122">
        <v>0</v>
      </c>
      <c r="J3430" s="122">
        <v>0</v>
      </c>
      <c r="K3430" s="122">
        <v>0</v>
      </c>
      <c r="L3430" s="122">
        <v>0</v>
      </c>
      <c r="M3430" s="122">
        <v>0</v>
      </c>
      <c r="N3430" s="122">
        <v>0</v>
      </c>
      <c r="O3430" s="122">
        <v>0</v>
      </c>
      <c r="P3430" s="122">
        <v>0</v>
      </c>
      <c r="Q3430" s="122">
        <v>0</v>
      </c>
      <c r="R3430" s="122">
        <v>0</v>
      </c>
      <c r="S3430" s="122">
        <v>0</v>
      </c>
      <c r="T3430" s="122">
        <v>0</v>
      </c>
      <c r="U3430" s="122">
        <v>0</v>
      </c>
      <c r="V3430" s="122">
        <v>0</v>
      </c>
      <c r="W3430" s="122">
        <v>0</v>
      </c>
      <c r="X3430" s="122">
        <v>0</v>
      </c>
      <c r="Y3430" s="122">
        <v>0</v>
      </c>
      <c r="Z3430" s="122">
        <v>0</v>
      </c>
      <c r="AA3430" s="122">
        <v>0</v>
      </c>
      <c r="AB3430" s="122">
        <v>0</v>
      </c>
      <c r="AC3430" s="122">
        <v>0</v>
      </c>
      <c r="AD3430" s="122">
        <v>0</v>
      </c>
      <c r="AE3430" s="122">
        <v>0</v>
      </c>
      <c r="AF3430" s="122">
        <v>0</v>
      </c>
      <c r="AG3430" s="122">
        <v>0</v>
      </c>
      <c r="AH3430" s="122">
        <v>0</v>
      </c>
      <c r="AI3430" s="122">
        <v>0</v>
      </c>
      <c r="AJ3430" s="122">
        <v>0</v>
      </c>
      <c r="AK3430" s="122">
        <v>0</v>
      </c>
      <c r="AL3430" s="122">
        <v>0</v>
      </c>
    </row>
    <row r="3431" spans="1:38" hidden="1" x14ac:dyDescent="0.25">
      <c r="A3431" s="122" t="s">
        <v>2051</v>
      </c>
      <c r="B3431" s="122">
        <v>1</v>
      </c>
      <c r="C3431" s="122" t="s">
        <v>2245</v>
      </c>
      <c r="D3431" s="122" t="s">
        <v>2140</v>
      </c>
      <c r="E3431" s="122">
        <v>63</v>
      </c>
      <c r="F3431" s="122">
        <v>0</v>
      </c>
      <c r="G3431" s="122">
        <v>0</v>
      </c>
      <c r="H3431" s="122">
        <v>0</v>
      </c>
      <c r="I3431" s="122">
        <v>0</v>
      </c>
      <c r="J3431" s="122">
        <v>0</v>
      </c>
      <c r="K3431" s="122">
        <v>0</v>
      </c>
      <c r="L3431" s="122">
        <v>0</v>
      </c>
      <c r="M3431" s="122">
        <v>0</v>
      </c>
      <c r="N3431" s="122">
        <v>0</v>
      </c>
      <c r="O3431" s="122">
        <v>0</v>
      </c>
      <c r="P3431" s="122">
        <v>0</v>
      </c>
      <c r="Q3431" s="122">
        <v>0</v>
      </c>
      <c r="R3431" s="122">
        <v>0</v>
      </c>
      <c r="S3431" s="122">
        <v>0</v>
      </c>
      <c r="T3431" s="122">
        <v>0</v>
      </c>
      <c r="U3431" s="122">
        <v>0</v>
      </c>
      <c r="V3431" s="122">
        <v>0</v>
      </c>
      <c r="W3431" s="122">
        <v>0</v>
      </c>
      <c r="X3431" s="122">
        <v>0</v>
      </c>
      <c r="Y3431" s="122">
        <v>0</v>
      </c>
      <c r="Z3431" s="122">
        <v>0</v>
      </c>
      <c r="AA3431" s="122">
        <v>0</v>
      </c>
      <c r="AB3431" s="122">
        <v>0</v>
      </c>
      <c r="AC3431" s="122">
        <v>0</v>
      </c>
      <c r="AD3431" s="122">
        <v>0</v>
      </c>
      <c r="AE3431" s="122">
        <v>0</v>
      </c>
      <c r="AF3431" s="122">
        <v>0</v>
      </c>
      <c r="AG3431" s="122">
        <v>0</v>
      </c>
      <c r="AH3431" s="122">
        <v>0</v>
      </c>
      <c r="AI3431" s="122">
        <v>0</v>
      </c>
      <c r="AJ3431" s="122">
        <v>0</v>
      </c>
      <c r="AK3431" s="122">
        <v>0</v>
      </c>
      <c r="AL3431" s="122">
        <v>0</v>
      </c>
    </row>
    <row r="3432" spans="1:38" hidden="1" x14ac:dyDescent="0.25">
      <c r="A3432" s="122" t="s">
        <v>2051</v>
      </c>
      <c r="B3432" s="122">
        <v>1</v>
      </c>
      <c r="C3432" s="122" t="s">
        <v>2245</v>
      </c>
      <c r="D3432" s="122" t="s">
        <v>2141</v>
      </c>
      <c r="E3432" s="122">
        <v>63</v>
      </c>
      <c r="F3432" s="122">
        <v>0</v>
      </c>
      <c r="G3432" s="122">
        <v>0</v>
      </c>
      <c r="H3432" s="122">
        <v>0</v>
      </c>
      <c r="I3432" s="122">
        <v>0</v>
      </c>
      <c r="J3432" s="122">
        <v>0</v>
      </c>
      <c r="K3432" s="122">
        <v>0</v>
      </c>
      <c r="L3432" s="122">
        <v>0</v>
      </c>
      <c r="M3432" s="122">
        <v>0</v>
      </c>
      <c r="N3432" s="122">
        <v>0</v>
      </c>
      <c r="O3432" s="122">
        <v>0</v>
      </c>
      <c r="P3432" s="122">
        <v>0</v>
      </c>
      <c r="Q3432" s="122">
        <v>0</v>
      </c>
      <c r="R3432" s="122">
        <v>0</v>
      </c>
      <c r="S3432" s="122">
        <v>0</v>
      </c>
      <c r="T3432" s="122">
        <v>0</v>
      </c>
      <c r="U3432" s="122">
        <v>0</v>
      </c>
      <c r="V3432" s="122">
        <v>0</v>
      </c>
      <c r="W3432" s="122">
        <v>0</v>
      </c>
      <c r="X3432" s="122">
        <v>0</v>
      </c>
      <c r="Y3432" s="122">
        <v>0</v>
      </c>
      <c r="Z3432" s="122">
        <v>0</v>
      </c>
      <c r="AA3432" s="122">
        <v>0</v>
      </c>
      <c r="AB3432" s="122">
        <v>0</v>
      </c>
      <c r="AC3432" s="122">
        <v>0</v>
      </c>
      <c r="AD3432" s="122">
        <v>0</v>
      </c>
      <c r="AE3432" s="122">
        <v>0</v>
      </c>
      <c r="AF3432" s="122">
        <v>0</v>
      </c>
      <c r="AG3432" s="122">
        <v>0</v>
      </c>
      <c r="AH3432" s="122">
        <v>0</v>
      </c>
      <c r="AI3432" s="122">
        <v>0</v>
      </c>
      <c r="AJ3432" s="122">
        <v>0</v>
      </c>
      <c r="AK3432" s="122">
        <v>0</v>
      </c>
      <c r="AL3432" s="122">
        <v>0</v>
      </c>
    </row>
    <row r="3433" spans="1:38" hidden="1" x14ac:dyDescent="0.25">
      <c r="A3433" s="122" t="s">
        <v>2051</v>
      </c>
      <c r="B3433" s="122">
        <v>1</v>
      </c>
      <c r="C3433" s="122" t="s">
        <v>2245</v>
      </c>
      <c r="D3433" s="122" t="s">
        <v>2142</v>
      </c>
      <c r="E3433" s="122">
        <v>63</v>
      </c>
      <c r="F3433" s="122">
        <v>0</v>
      </c>
      <c r="G3433" s="122">
        <v>0</v>
      </c>
      <c r="H3433" s="122">
        <v>0</v>
      </c>
      <c r="I3433" s="122">
        <v>0</v>
      </c>
      <c r="J3433" s="122">
        <v>0</v>
      </c>
      <c r="K3433" s="122">
        <v>0</v>
      </c>
      <c r="L3433" s="122">
        <v>0</v>
      </c>
      <c r="M3433" s="122">
        <v>0</v>
      </c>
      <c r="N3433" s="122">
        <v>0</v>
      </c>
      <c r="O3433" s="122">
        <v>0</v>
      </c>
      <c r="P3433" s="122">
        <v>0</v>
      </c>
      <c r="Q3433" s="122">
        <v>0</v>
      </c>
      <c r="R3433" s="122">
        <v>0</v>
      </c>
      <c r="S3433" s="122">
        <v>0</v>
      </c>
      <c r="T3433" s="122">
        <v>0</v>
      </c>
      <c r="U3433" s="122">
        <v>0</v>
      </c>
      <c r="V3433" s="122">
        <v>0</v>
      </c>
      <c r="W3433" s="122">
        <v>0</v>
      </c>
      <c r="X3433" s="122">
        <v>0</v>
      </c>
      <c r="Y3433" s="122">
        <v>0</v>
      </c>
      <c r="Z3433" s="122">
        <v>0</v>
      </c>
      <c r="AA3433" s="122">
        <v>0</v>
      </c>
      <c r="AB3433" s="122">
        <v>0</v>
      </c>
      <c r="AC3433" s="122">
        <v>0</v>
      </c>
      <c r="AD3433" s="122">
        <v>0</v>
      </c>
      <c r="AE3433" s="122">
        <v>0</v>
      </c>
      <c r="AF3433" s="122">
        <v>0</v>
      </c>
      <c r="AG3433" s="122">
        <v>0</v>
      </c>
      <c r="AH3433" s="122">
        <v>0</v>
      </c>
      <c r="AI3433" s="122">
        <v>0</v>
      </c>
      <c r="AJ3433" s="122">
        <v>0</v>
      </c>
      <c r="AK3433" s="122">
        <v>0</v>
      </c>
      <c r="AL3433" s="122">
        <v>0</v>
      </c>
    </row>
    <row r="3434" spans="1:38" hidden="1" x14ac:dyDescent="0.25">
      <c r="A3434" s="122" t="s">
        <v>2051</v>
      </c>
      <c r="B3434" s="122">
        <v>1</v>
      </c>
      <c r="C3434" s="122" t="s">
        <v>2245</v>
      </c>
      <c r="D3434" s="122" t="s">
        <v>2143</v>
      </c>
      <c r="E3434" s="122">
        <v>63</v>
      </c>
      <c r="F3434" s="122">
        <v>0</v>
      </c>
      <c r="G3434" s="122">
        <v>0</v>
      </c>
      <c r="H3434" s="122">
        <v>0</v>
      </c>
      <c r="I3434" s="122">
        <v>0</v>
      </c>
      <c r="J3434" s="122">
        <v>0</v>
      </c>
      <c r="K3434" s="122">
        <v>0</v>
      </c>
      <c r="L3434" s="122">
        <v>0</v>
      </c>
      <c r="M3434" s="122">
        <v>0</v>
      </c>
      <c r="N3434" s="122">
        <v>0</v>
      </c>
      <c r="O3434" s="122">
        <v>0</v>
      </c>
      <c r="P3434" s="122">
        <v>0</v>
      </c>
      <c r="Q3434" s="122">
        <v>0</v>
      </c>
      <c r="R3434" s="122">
        <v>0</v>
      </c>
      <c r="S3434" s="122">
        <v>0</v>
      </c>
      <c r="T3434" s="122">
        <v>0</v>
      </c>
      <c r="U3434" s="122">
        <v>0</v>
      </c>
      <c r="V3434" s="122">
        <v>0</v>
      </c>
      <c r="W3434" s="122">
        <v>0</v>
      </c>
      <c r="X3434" s="122">
        <v>0</v>
      </c>
      <c r="Y3434" s="122">
        <v>0</v>
      </c>
      <c r="Z3434" s="122">
        <v>0</v>
      </c>
      <c r="AA3434" s="122">
        <v>0</v>
      </c>
      <c r="AB3434" s="122">
        <v>0</v>
      </c>
      <c r="AC3434" s="122">
        <v>0</v>
      </c>
      <c r="AD3434" s="122">
        <v>0</v>
      </c>
      <c r="AE3434" s="122">
        <v>0</v>
      </c>
      <c r="AF3434" s="122">
        <v>0</v>
      </c>
      <c r="AG3434" s="122">
        <v>0</v>
      </c>
      <c r="AH3434" s="122">
        <v>0</v>
      </c>
      <c r="AI3434" s="122">
        <v>0</v>
      </c>
      <c r="AJ3434" s="122">
        <v>0</v>
      </c>
      <c r="AK3434" s="122">
        <v>0</v>
      </c>
      <c r="AL3434" s="122">
        <v>0</v>
      </c>
    </row>
    <row r="3435" spans="1:38" hidden="1" x14ac:dyDescent="0.25">
      <c r="A3435" s="122" t="s">
        <v>2051</v>
      </c>
      <c r="B3435" s="122">
        <v>1</v>
      </c>
      <c r="C3435" s="122" t="s">
        <v>2245</v>
      </c>
      <c r="D3435" s="122" t="s">
        <v>2177</v>
      </c>
      <c r="E3435" s="122">
        <v>63</v>
      </c>
      <c r="F3435" s="122">
        <v>0</v>
      </c>
      <c r="G3435" s="122">
        <v>0</v>
      </c>
      <c r="H3435" s="122">
        <v>0</v>
      </c>
      <c r="I3435" s="122">
        <v>0</v>
      </c>
      <c r="J3435" s="122">
        <v>0</v>
      </c>
      <c r="K3435" s="122">
        <v>0</v>
      </c>
      <c r="L3435" s="122">
        <v>0</v>
      </c>
      <c r="M3435" s="122">
        <v>0</v>
      </c>
      <c r="N3435" s="122">
        <v>0</v>
      </c>
      <c r="O3435" s="122">
        <v>0</v>
      </c>
      <c r="P3435" s="122">
        <v>0</v>
      </c>
      <c r="Q3435" s="122">
        <v>0</v>
      </c>
      <c r="R3435" s="122">
        <v>0</v>
      </c>
      <c r="S3435" s="122">
        <v>0</v>
      </c>
      <c r="T3435" s="122">
        <v>0</v>
      </c>
      <c r="U3435" s="122">
        <v>0</v>
      </c>
      <c r="V3435" s="122">
        <v>0</v>
      </c>
      <c r="W3435" s="122">
        <v>0</v>
      </c>
      <c r="X3435" s="122">
        <v>0</v>
      </c>
      <c r="Y3435" s="122">
        <v>0</v>
      </c>
      <c r="Z3435" s="122">
        <v>0</v>
      </c>
      <c r="AA3435" s="122">
        <v>0</v>
      </c>
      <c r="AB3435" s="122">
        <v>0</v>
      </c>
      <c r="AC3435" s="122">
        <v>0</v>
      </c>
      <c r="AD3435" s="122">
        <v>0</v>
      </c>
      <c r="AE3435" s="122">
        <v>0</v>
      </c>
      <c r="AF3435" s="122">
        <v>0</v>
      </c>
      <c r="AG3435" s="122">
        <v>0</v>
      </c>
      <c r="AH3435" s="122">
        <v>0</v>
      </c>
      <c r="AI3435" s="122">
        <v>0</v>
      </c>
      <c r="AJ3435" s="122">
        <v>0</v>
      </c>
      <c r="AK3435" s="122">
        <v>0</v>
      </c>
      <c r="AL3435" s="122">
        <v>0</v>
      </c>
    </row>
    <row r="3436" spans="1:38" hidden="1" x14ac:dyDescent="0.25">
      <c r="A3436" s="122" t="s">
        <v>2051</v>
      </c>
      <c r="B3436" s="122">
        <v>1</v>
      </c>
      <c r="C3436" s="122" t="s">
        <v>2245</v>
      </c>
      <c r="D3436" s="122" t="s">
        <v>2144</v>
      </c>
      <c r="E3436" s="122">
        <v>63</v>
      </c>
      <c r="F3436" s="122">
        <v>0</v>
      </c>
      <c r="G3436" s="122">
        <v>0</v>
      </c>
      <c r="H3436" s="122">
        <v>0</v>
      </c>
      <c r="I3436" s="122">
        <v>0</v>
      </c>
      <c r="J3436" s="122">
        <v>0</v>
      </c>
      <c r="K3436" s="122">
        <v>0</v>
      </c>
      <c r="L3436" s="122">
        <v>0</v>
      </c>
      <c r="M3436" s="122">
        <v>0</v>
      </c>
      <c r="N3436" s="122">
        <v>0</v>
      </c>
      <c r="O3436" s="122">
        <v>0</v>
      </c>
      <c r="P3436" s="122">
        <v>0</v>
      </c>
      <c r="Q3436" s="122">
        <v>0</v>
      </c>
      <c r="R3436" s="122">
        <v>0</v>
      </c>
      <c r="S3436" s="122">
        <v>0</v>
      </c>
      <c r="T3436" s="122">
        <v>0</v>
      </c>
      <c r="U3436" s="122">
        <v>0</v>
      </c>
      <c r="V3436" s="122">
        <v>0</v>
      </c>
      <c r="W3436" s="122">
        <v>0</v>
      </c>
      <c r="X3436" s="122">
        <v>0</v>
      </c>
      <c r="Y3436" s="122">
        <v>0</v>
      </c>
      <c r="Z3436" s="122">
        <v>0</v>
      </c>
      <c r="AA3436" s="122">
        <v>0</v>
      </c>
      <c r="AB3436" s="122">
        <v>0</v>
      </c>
      <c r="AC3436" s="122">
        <v>0</v>
      </c>
      <c r="AD3436" s="122">
        <v>0</v>
      </c>
      <c r="AE3436" s="122">
        <v>0</v>
      </c>
      <c r="AF3436" s="122">
        <v>0</v>
      </c>
      <c r="AG3436" s="122">
        <v>0</v>
      </c>
      <c r="AH3436" s="122">
        <v>0</v>
      </c>
      <c r="AI3436" s="122">
        <v>0</v>
      </c>
      <c r="AJ3436" s="122">
        <v>0</v>
      </c>
      <c r="AK3436" s="122">
        <v>0</v>
      </c>
      <c r="AL3436" s="122">
        <v>0</v>
      </c>
    </row>
    <row r="3437" spans="1:38" hidden="1" x14ac:dyDescent="0.25">
      <c r="A3437" s="122" t="s">
        <v>2051</v>
      </c>
      <c r="B3437" s="122">
        <v>1</v>
      </c>
      <c r="C3437" s="122" t="s">
        <v>2245</v>
      </c>
      <c r="D3437" s="122" t="s">
        <v>2145</v>
      </c>
      <c r="E3437" s="122">
        <v>63</v>
      </c>
      <c r="F3437" s="122">
        <v>0</v>
      </c>
      <c r="G3437" s="122">
        <v>0</v>
      </c>
      <c r="H3437" s="122">
        <v>0</v>
      </c>
      <c r="I3437" s="122">
        <v>0</v>
      </c>
      <c r="J3437" s="122">
        <v>0</v>
      </c>
      <c r="K3437" s="122">
        <v>0</v>
      </c>
      <c r="L3437" s="122">
        <v>0</v>
      </c>
      <c r="M3437" s="122">
        <v>0</v>
      </c>
      <c r="N3437" s="122">
        <v>0</v>
      </c>
      <c r="O3437" s="122">
        <v>0</v>
      </c>
      <c r="P3437" s="122">
        <v>0</v>
      </c>
      <c r="Q3437" s="122">
        <v>0</v>
      </c>
      <c r="R3437" s="122">
        <v>0</v>
      </c>
      <c r="S3437" s="122">
        <v>0</v>
      </c>
      <c r="T3437" s="122">
        <v>0</v>
      </c>
      <c r="U3437" s="122">
        <v>0</v>
      </c>
      <c r="V3437" s="122">
        <v>0</v>
      </c>
      <c r="W3437" s="122">
        <v>0</v>
      </c>
      <c r="X3437" s="122">
        <v>0</v>
      </c>
      <c r="Y3437" s="122">
        <v>0</v>
      </c>
      <c r="Z3437" s="122">
        <v>0</v>
      </c>
      <c r="AA3437" s="122">
        <v>0</v>
      </c>
      <c r="AB3437" s="122">
        <v>0</v>
      </c>
      <c r="AC3437" s="122">
        <v>0</v>
      </c>
      <c r="AD3437" s="122">
        <v>0</v>
      </c>
      <c r="AE3437" s="122">
        <v>0</v>
      </c>
      <c r="AF3437" s="122">
        <v>0</v>
      </c>
      <c r="AG3437" s="122">
        <v>0</v>
      </c>
      <c r="AH3437" s="122">
        <v>0</v>
      </c>
      <c r="AI3437" s="122">
        <v>0</v>
      </c>
      <c r="AJ3437" s="122">
        <v>0</v>
      </c>
      <c r="AK3437" s="122">
        <v>0</v>
      </c>
      <c r="AL3437" s="122">
        <v>0</v>
      </c>
    </row>
    <row r="3438" spans="1:38" hidden="1" x14ac:dyDescent="0.25">
      <c r="A3438" s="122" t="s">
        <v>2051</v>
      </c>
      <c r="B3438" s="122">
        <v>1</v>
      </c>
      <c r="C3438" s="122" t="s">
        <v>2245</v>
      </c>
      <c r="D3438" s="122" t="s">
        <v>2146</v>
      </c>
      <c r="E3438" s="122">
        <v>63</v>
      </c>
      <c r="F3438" s="122">
        <v>0</v>
      </c>
      <c r="G3438" s="122">
        <v>0</v>
      </c>
      <c r="H3438" s="122">
        <v>0</v>
      </c>
      <c r="I3438" s="122">
        <v>0</v>
      </c>
      <c r="J3438" s="122">
        <v>0</v>
      </c>
      <c r="K3438" s="122">
        <v>0</v>
      </c>
      <c r="L3438" s="122">
        <v>0</v>
      </c>
      <c r="M3438" s="122">
        <v>0</v>
      </c>
      <c r="N3438" s="122">
        <v>0</v>
      </c>
      <c r="O3438" s="122">
        <v>0</v>
      </c>
      <c r="P3438" s="122">
        <v>0</v>
      </c>
      <c r="Q3438" s="122">
        <v>0</v>
      </c>
      <c r="R3438" s="122">
        <v>0</v>
      </c>
      <c r="S3438" s="122">
        <v>0</v>
      </c>
      <c r="T3438" s="122">
        <v>0</v>
      </c>
      <c r="U3438" s="122">
        <v>0</v>
      </c>
      <c r="V3438" s="122">
        <v>0</v>
      </c>
      <c r="W3438" s="122">
        <v>0</v>
      </c>
      <c r="X3438" s="122">
        <v>0</v>
      </c>
      <c r="Y3438" s="122">
        <v>0</v>
      </c>
      <c r="Z3438" s="122">
        <v>0</v>
      </c>
      <c r="AA3438" s="122">
        <v>0</v>
      </c>
      <c r="AB3438" s="122">
        <v>0</v>
      </c>
      <c r="AC3438" s="122">
        <v>0</v>
      </c>
      <c r="AD3438" s="122">
        <v>0</v>
      </c>
      <c r="AE3438" s="122">
        <v>0</v>
      </c>
      <c r="AF3438" s="122">
        <v>0</v>
      </c>
      <c r="AG3438" s="122">
        <v>0</v>
      </c>
      <c r="AH3438" s="122">
        <v>0</v>
      </c>
      <c r="AI3438" s="122">
        <v>0</v>
      </c>
      <c r="AJ3438" s="122">
        <v>0</v>
      </c>
      <c r="AK3438" s="122">
        <v>0</v>
      </c>
      <c r="AL3438" s="122">
        <v>0</v>
      </c>
    </row>
    <row r="3439" spans="1:38" hidden="1" x14ac:dyDescent="0.25">
      <c r="A3439" s="122" t="s">
        <v>2051</v>
      </c>
      <c r="B3439" s="122">
        <v>1</v>
      </c>
      <c r="C3439" s="122" t="s">
        <v>2245</v>
      </c>
      <c r="D3439" s="122" t="s">
        <v>2147</v>
      </c>
      <c r="E3439" s="122">
        <v>63</v>
      </c>
      <c r="F3439" s="122">
        <v>0</v>
      </c>
      <c r="G3439" s="122">
        <v>0</v>
      </c>
      <c r="H3439" s="122">
        <v>0</v>
      </c>
      <c r="I3439" s="122">
        <v>0</v>
      </c>
      <c r="J3439" s="122">
        <v>0</v>
      </c>
      <c r="K3439" s="122">
        <v>0</v>
      </c>
      <c r="L3439" s="122">
        <v>0</v>
      </c>
      <c r="M3439" s="122">
        <v>0</v>
      </c>
      <c r="N3439" s="122">
        <v>0</v>
      </c>
      <c r="O3439" s="122">
        <v>0</v>
      </c>
      <c r="P3439" s="122">
        <v>0</v>
      </c>
      <c r="Q3439" s="122">
        <v>0</v>
      </c>
      <c r="R3439" s="122">
        <v>0</v>
      </c>
      <c r="S3439" s="122">
        <v>0</v>
      </c>
      <c r="T3439" s="122">
        <v>0</v>
      </c>
      <c r="U3439" s="122">
        <v>0</v>
      </c>
      <c r="V3439" s="122">
        <v>0</v>
      </c>
      <c r="W3439" s="122">
        <v>0</v>
      </c>
      <c r="X3439" s="122">
        <v>0</v>
      </c>
      <c r="Y3439" s="122">
        <v>0</v>
      </c>
      <c r="Z3439" s="122">
        <v>0</v>
      </c>
      <c r="AA3439" s="122">
        <v>0</v>
      </c>
      <c r="AB3439" s="122">
        <v>0</v>
      </c>
      <c r="AC3439" s="122">
        <v>0</v>
      </c>
      <c r="AD3439" s="122">
        <v>0</v>
      </c>
      <c r="AE3439" s="122">
        <v>0</v>
      </c>
      <c r="AF3439" s="122">
        <v>0</v>
      </c>
      <c r="AG3439" s="122">
        <v>0</v>
      </c>
      <c r="AH3439" s="122">
        <v>0</v>
      </c>
      <c r="AI3439" s="122">
        <v>0</v>
      </c>
      <c r="AJ3439" s="122">
        <v>0</v>
      </c>
      <c r="AK3439" s="122">
        <v>0</v>
      </c>
      <c r="AL3439" s="122">
        <v>0</v>
      </c>
    </row>
    <row r="3440" spans="1:38" hidden="1" x14ac:dyDescent="0.25">
      <c r="A3440" s="122" t="s">
        <v>2051</v>
      </c>
      <c r="B3440" s="122">
        <v>1</v>
      </c>
      <c r="C3440" s="122" t="s">
        <v>2245</v>
      </c>
      <c r="D3440" s="122" t="s">
        <v>475</v>
      </c>
      <c r="E3440" s="122">
        <v>63</v>
      </c>
      <c r="F3440" s="122">
        <v>0</v>
      </c>
      <c r="G3440" s="122">
        <v>0</v>
      </c>
      <c r="H3440" s="122">
        <v>0</v>
      </c>
      <c r="I3440" s="122">
        <v>0</v>
      </c>
      <c r="J3440" s="122">
        <v>0</v>
      </c>
      <c r="K3440" s="122">
        <v>0</v>
      </c>
      <c r="L3440" s="122">
        <v>0</v>
      </c>
      <c r="M3440" s="122">
        <v>0</v>
      </c>
      <c r="N3440" s="122">
        <v>0</v>
      </c>
      <c r="O3440" s="122">
        <v>0</v>
      </c>
      <c r="P3440" s="122">
        <v>0</v>
      </c>
      <c r="Q3440" s="122">
        <v>0</v>
      </c>
      <c r="R3440" s="122">
        <v>0</v>
      </c>
      <c r="S3440" s="122">
        <v>0</v>
      </c>
      <c r="T3440" s="122">
        <v>0</v>
      </c>
      <c r="U3440" s="122">
        <v>0</v>
      </c>
      <c r="V3440" s="122">
        <v>0</v>
      </c>
      <c r="W3440" s="122">
        <v>0</v>
      </c>
      <c r="X3440" s="122">
        <v>0</v>
      </c>
      <c r="Y3440" s="122">
        <v>0</v>
      </c>
      <c r="Z3440" s="122">
        <v>0</v>
      </c>
      <c r="AA3440" s="122">
        <v>0</v>
      </c>
      <c r="AB3440" s="122">
        <v>0</v>
      </c>
      <c r="AC3440" s="122">
        <v>0</v>
      </c>
      <c r="AD3440" s="122">
        <v>0</v>
      </c>
      <c r="AE3440" s="122">
        <v>0</v>
      </c>
      <c r="AF3440" s="122">
        <v>0</v>
      </c>
      <c r="AG3440" s="122">
        <v>0</v>
      </c>
      <c r="AH3440" s="122">
        <v>0</v>
      </c>
      <c r="AI3440" s="122">
        <v>0</v>
      </c>
      <c r="AJ3440" s="122">
        <v>0</v>
      </c>
      <c r="AK3440" s="122">
        <v>0</v>
      </c>
      <c r="AL3440" s="122">
        <v>0</v>
      </c>
    </row>
    <row r="3441" spans="1:38" hidden="1" x14ac:dyDescent="0.25">
      <c r="A3441" s="122" t="s">
        <v>2051</v>
      </c>
      <c r="B3441" s="122">
        <v>1</v>
      </c>
      <c r="C3441" s="122" t="s">
        <v>2245</v>
      </c>
      <c r="D3441" s="122" t="s">
        <v>2148</v>
      </c>
      <c r="E3441" s="122">
        <v>63</v>
      </c>
      <c r="F3441" s="122">
        <v>0</v>
      </c>
      <c r="G3441" s="122">
        <v>0</v>
      </c>
      <c r="H3441" s="122">
        <v>0</v>
      </c>
      <c r="I3441" s="122">
        <v>0</v>
      </c>
      <c r="J3441" s="122">
        <v>0</v>
      </c>
      <c r="K3441" s="122">
        <v>0</v>
      </c>
      <c r="L3441" s="122">
        <v>0</v>
      </c>
      <c r="M3441" s="122">
        <v>0</v>
      </c>
      <c r="N3441" s="122">
        <v>0</v>
      </c>
      <c r="O3441" s="122">
        <v>0</v>
      </c>
      <c r="P3441" s="122">
        <v>0</v>
      </c>
      <c r="Q3441" s="122">
        <v>0</v>
      </c>
      <c r="R3441" s="122">
        <v>0</v>
      </c>
      <c r="S3441" s="122">
        <v>0</v>
      </c>
      <c r="T3441" s="122">
        <v>0</v>
      </c>
      <c r="U3441" s="122">
        <v>0</v>
      </c>
      <c r="V3441" s="122">
        <v>0</v>
      </c>
      <c r="W3441" s="122">
        <v>0</v>
      </c>
      <c r="X3441" s="122">
        <v>0</v>
      </c>
      <c r="Y3441" s="122">
        <v>0</v>
      </c>
      <c r="Z3441" s="122">
        <v>0</v>
      </c>
      <c r="AA3441" s="122">
        <v>0</v>
      </c>
      <c r="AB3441" s="122">
        <v>0</v>
      </c>
      <c r="AC3441" s="122">
        <v>0</v>
      </c>
      <c r="AD3441" s="122">
        <v>0</v>
      </c>
      <c r="AE3441" s="122">
        <v>0</v>
      </c>
      <c r="AF3441" s="122">
        <v>0</v>
      </c>
      <c r="AG3441" s="122">
        <v>0</v>
      </c>
      <c r="AH3441" s="122">
        <v>0</v>
      </c>
      <c r="AI3441" s="122">
        <v>0</v>
      </c>
      <c r="AJ3441" s="122">
        <v>0</v>
      </c>
      <c r="AK3441" s="122">
        <v>0</v>
      </c>
      <c r="AL3441" s="122">
        <v>0</v>
      </c>
    </row>
    <row r="3442" spans="1:38" hidden="1" x14ac:dyDescent="0.25">
      <c r="A3442" s="122" t="s">
        <v>2051</v>
      </c>
      <c r="B3442" s="122">
        <v>1</v>
      </c>
      <c r="C3442" s="122" t="s">
        <v>2245</v>
      </c>
      <c r="D3442" s="122" t="s">
        <v>2149</v>
      </c>
      <c r="E3442" s="122">
        <v>63</v>
      </c>
      <c r="F3442" s="122">
        <v>0</v>
      </c>
      <c r="G3442" s="122">
        <v>0</v>
      </c>
      <c r="H3442" s="122">
        <v>0</v>
      </c>
      <c r="I3442" s="122">
        <v>0</v>
      </c>
      <c r="J3442" s="122">
        <v>0</v>
      </c>
      <c r="K3442" s="122">
        <v>0</v>
      </c>
      <c r="L3442" s="122">
        <v>0</v>
      </c>
      <c r="M3442" s="122">
        <v>0</v>
      </c>
      <c r="N3442" s="122">
        <v>0</v>
      </c>
      <c r="O3442" s="122">
        <v>0</v>
      </c>
      <c r="P3442" s="122">
        <v>0</v>
      </c>
      <c r="Q3442" s="122">
        <v>0</v>
      </c>
      <c r="R3442" s="122">
        <v>0</v>
      </c>
      <c r="S3442" s="122">
        <v>0</v>
      </c>
      <c r="T3442" s="122">
        <v>0</v>
      </c>
      <c r="U3442" s="122">
        <v>0</v>
      </c>
      <c r="V3442" s="122">
        <v>0</v>
      </c>
      <c r="W3442" s="122">
        <v>0</v>
      </c>
      <c r="X3442" s="122">
        <v>0</v>
      </c>
      <c r="Y3442" s="122">
        <v>0</v>
      </c>
      <c r="Z3442" s="122">
        <v>0</v>
      </c>
      <c r="AA3442" s="122">
        <v>0</v>
      </c>
      <c r="AB3442" s="122">
        <v>0</v>
      </c>
      <c r="AC3442" s="122">
        <v>0</v>
      </c>
      <c r="AD3442" s="122">
        <v>0</v>
      </c>
      <c r="AE3442" s="122">
        <v>0</v>
      </c>
      <c r="AF3442" s="122">
        <v>0</v>
      </c>
      <c r="AG3442" s="122">
        <v>0</v>
      </c>
      <c r="AH3442" s="122">
        <v>0</v>
      </c>
      <c r="AI3442" s="122">
        <v>0</v>
      </c>
      <c r="AJ3442" s="122">
        <v>0</v>
      </c>
      <c r="AK3442" s="122">
        <v>0</v>
      </c>
      <c r="AL3442" s="122">
        <v>0</v>
      </c>
    </row>
    <row r="3443" spans="1:38" hidden="1" x14ac:dyDescent="0.25">
      <c r="A3443" s="122" t="s">
        <v>2051</v>
      </c>
      <c r="B3443" s="122">
        <v>1</v>
      </c>
      <c r="C3443" s="122" t="s">
        <v>2245</v>
      </c>
      <c r="D3443" s="122" t="s">
        <v>2150</v>
      </c>
      <c r="E3443" s="122">
        <v>63</v>
      </c>
      <c r="F3443" s="122">
        <v>0</v>
      </c>
      <c r="G3443" s="122">
        <v>0</v>
      </c>
      <c r="H3443" s="122">
        <v>0</v>
      </c>
      <c r="I3443" s="122">
        <v>0</v>
      </c>
      <c r="J3443" s="122">
        <v>0</v>
      </c>
      <c r="K3443" s="122">
        <v>0</v>
      </c>
      <c r="L3443" s="122">
        <v>0</v>
      </c>
      <c r="M3443" s="122">
        <v>0</v>
      </c>
      <c r="N3443" s="122">
        <v>0</v>
      </c>
      <c r="O3443" s="122">
        <v>0</v>
      </c>
      <c r="P3443" s="122">
        <v>0</v>
      </c>
      <c r="Q3443" s="122">
        <v>0</v>
      </c>
      <c r="R3443" s="122">
        <v>0</v>
      </c>
      <c r="S3443" s="122">
        <v>0</v>
      </c>
      <c r="T3443" s="122">
        <v>0</v>
      </c>
      <c r="U3443" s="122">
        <v>0</v>
      </c>
      <c r="V3443" s="122">
        <v>0</v>
      </c>
      <c r="W3443" s="122">
        <v>0</v>
      </c>
      <c r="X3443" s="122">
        <v>0</v>
      </c>
      <c r="Y3443" s="122">
        <v>0</v>
      </c>
      <c r="Z3443" s="122">
        <v>0</v>
      </c>
      <c r="AA3443" s="122">
        <v>0</v>
      </c>
      <c r="AB3443" s="122">
        <v>0</v>
      </c>
      <c r="AC3443" s="122">
        <v>0</v>
      </c>
      <c r="AD3443" s="122">
        <v>0</v>
      </c>
      <c r="AE3443" s="122">
        <v>0</v>
      </c>
      <c r="AF3443" s="122">
        <v>0</v>
      </c>
      <c r="AG3443" s="122">
        <v>0</v>
      </c>
      <c r="AH3443" s="122">
        <v>0</v>
      </c>
      <c r="AI3443" s="122">
        <v>0</v>
      </c>
      <c r="AJ3443" s="122">
        <v>0</v>
      </c>
      <c r="AK3443" s="122">
        <v>0</v>
      </c>
      <c r="AL3443" s="122">
        <v>0</v>
      </c>
    </row>
    <row r="3444" spans="1:38" hidden="1" x14ac:dyDescent="0.25">
      <c r="A3444" s="122" t="s">
        <v>2051</v>
      </c>
      <c r="B3444" s="122">
        <v>1</v>
      </c>
      <c r="C3444" s="122" t="s">
        <v>2245</v>
      </c>
      <c r="D3444" s="122" t="s">
        <v>2151</v>
      </c>
      <c r="E3444" s="122">
        <v>63</v>
      </c>
      <c r="F3444" s="122">
        <v>0</v>
      </c>
      <c r="G3444" s="122">
        <v>0</v>
      </c>
      <c r="H3444" s="122">
        <v>0</v>
      </c>
      <c r="I3444" s="122">
        <v>0</v>
      </c>
      <c r="J3444" s="122">
        <v>0</v>
      </c>
      <c r="K3444" s="122">
        <v>0</v>
      </c>
      <c r="L3444" s="122">
        <v>0</v>
      </c>
      <c r="M3444" s="122">
        <v>0</v>
      </c>
      <c r="N3444" s="122">
        <v>0</v>
      </c>
      <c r="O3444" s="122">
        <v>0</v>
      </c>
      <c r="P3444" s="122">
        <v>0</v>
      </c>
      <c r="Q3444" s="122">
        <v>0</v>
      </c>
      <c r="R3444" s="122">
        <v>0</v>
      </c>
      <c r="S3444" s="122">
        <v>0</v>
      </c>
      <c r="T3444" s="122">
        <v>0</v>
      </c>
      <c r="U3444" s="122">
        <v>0</v>
      </c>
      <c r="V3444" s="122">
        <v>0</v>
      </c>
      <c r="W3444" s="122">
        <v>0</v>
      </c>
      <c r="X3444" s="122">
        <v>0</v>
      </c>
      <c r="Y3444" s="122">
        <v>0</v>
      </c>
      <c r="Z3444" s="122">
        <v>0</v>
      </c>
      <c r="AA3444" s="122">
        <v>0</v>
      </c>
      <c r="AB3444" s="122">
        <v>0</v>
      </c>
      <c r="AC3444" s="122">
        <v>0</v>
      </c>
      <c r="AD3444" s="122">
        <v>0</v>
      </c>
      <c r="AE3444" s="122">
        <v>0</v>
      </c>
      <c r="AF3444" s="122">
        <v>0</v>
      </c>
      <c r="AG3444" s="122">
        <v>0</v>
      </c>
      <c r="AH3444" s="122">
        <v>0</v>
      </c>
      <c r="AI3444" s="122">
        <v>0</v>
      </c>
      <c r="AJ3444" s="122">
        <v>0</v>
      </c>
      <c r="AK3444" s="122">
        <v>0</v>
      </c>
      <c r="AL3444" s="122">
        <v>0</v>
      </c>
    </row>
    <row r="3445" spans="1:38" hidden="1" x14ac:dyDescent="0.25">
      <c r="A3445" s="122" t="s">
        <v>2051</v>
      </c>
      <c r="B3445" s="122">
        <v>1</v>
      </c>
      <c r="C3445" s="122" t="s">
        <v>2245</v>
      </c>
      <c r="D3445" s="122" t="s">
        <v>2152</v>
      </c>
      <c r="E3445" s="122">
        <v>63</v>
      </c>
      <c r="F3445" s="122">
        <v>0</v>
      </c>
      <c r="G3445" s="122">
        <v>0</v>
      </c>
      <c r="H3445" s="122">
        <v>0</v>
      </c>
      <c r="I3445" s="122">
        <v>0</v>
      </c>
      <c r="J3445" s="122">
        <v>0</v>
      </c>
      <c r="K3445" s="122">
        <v>0</v>
      </c>
      <c r="L3445" s="122">
        <v>0</v>
      </c>
      <c r="M3445" s="122">
        <v>0</v>
      </c>
      <c r="N3445" s="122">
        <v>0</v>
      </c>
      <c r="O3445" s="122">
        <v>0</v>
      </c>
      <c r="P3445" s="122">
        <v>0</v>
      </c>
      <c r="Q3445" s="122">
        <v>0</v>
      </c>
      <c r="R3445" s="122">
        <v>0</v>
      </c>
      <c r="S3445" s="122">
        <v>0</v>
      </c>
      <c r="T3445" s="122">
        <v>0</v>
      </c>
      <c r="U3445" s="122">
        <v>0</v>
      </c>
      <c r="V3445" s="122">
        <v>0</v>
      </c>
      <c r="W3445" s="122">
        <v>0</v>
      </c>
      <c r="X3445" s="122">
        <v>0</v>
      </c>
      <c r="Y3445" s="122">
        <v>0</v>
      </c>
      <c r="Z3445" s="122">
        <v>0</v>
      </c>
      <c r="AA3445" s="122">
        <v>0</v>
      </c>
      <c r="AB3445" s="122">
        <v>0</v>
      </c>
      <c r="AC3445" s="122">
        <v>0</v>
      </c>
      <c r="AD3445" s="122">
        <v>0</v>
      </c>
      <c r="AE3445" s="122">
        <v>0</v>
      </c>
      <c r="AF3445" s="122">
        <v>0</v>
      </c>
      <c r="AG3445" s="122">
        <v>0</v>
      </c>
      <c r="AH3445" s="122">
        <v>0</v>
      </c>
      <c r="AI3445" s="122">
        <v>0</v>
      </c>
      <c r="AJ3445" s="122">
        <v>0</v>
      </c>
      <c r="AK3445" s="122">
        <v>0</v>
      </c>
      <c r="AL3445" s="122">
        <v>0</v>
      </c>
    </row>
    <row r="3446" spans="1:38" hidden="1" x14ac:dyDescent="0.25">
      <c r="A3446" s="122" t="s">
        <v>2051</v>
      </c>
      <c r="B3446" s="122">
        <v>1</v>
      </c>
      <c r="C3446" s="122" t="s">
        <v>2245</v>
      </c>
      <c r="D3446" s="122" t="s">
        <v>2153</v>
      </c>
      <c r="E3446" s="122">
        <v>63</v>
      </c>
      <c r="F3446" s="122">
        <v>0</v>
      </c>
      <c r="G3446" s="122">
        <v>0</v>
      </c>
      <c r="H3446" s="122">
        <v>0</v>
      </c>
      <c r="I3446" s="122">
        <v>0</v>
      </c>
      <c r="J3446" s="122">
        <v>0</v>
      </c>
      <c r="K3446" s="122">
        <v>0</v>
      </c>
      <c r="L3446" s="122">
        <v>0</v>
      </c>
      <c r="M3446" s="122">
        <v>0</v>
      </c>
      <c r="N3446" s="122">
        <v>0</v>
      </c>
      <c r="O3446" s="122">
        <v>0</v>
      </c>
      <c r="P3446" s="122">
        <v>0</v>
      </c>
      <c r="Q3446" s="122">
        <v>0</v>
      </c>
      <c r="R3446" s="122">
        <v>0</v>
      </c>
      <c r="S3446" s="122">
        <v>0</v>
      </c>
      <c r="T3446" s="122">
        <v>0</v>
      </c>
      <c r="U3446" s="122">
        <v>0</v>
      </c>
      <c r="V3446" s="122">
        <v>0</v>
      </c>
      <c r="W3446" s="122">
        <v>0</v>
      </c>
      <c r="X3446" s="122">
        <v>0</v>
      </c>
      <c r="Y3446" s="122">
        <v>0</v>
      </c>
      <c r="Z3446" s="122">
        <v>0</v>
      </c>
      <c r="AA3446" s="122">
        <v>0</v>
      </c>
      <c r="AB3446" s="122">
        <v>0</v>
      </c>
      <c r="AC3446" s="122">
        <v>0</v>
      </c>
      <c r="AD3446" s="122">
        <v>0</v>
      </c>
      <c r="AE3446" s="122">
        <v>0</v>
      </c>
      <c r="AF3446" s="122">
        <v>0</v>
      </c>
      <c r="AG3446" s="122">
        <v>0</v>
      </c>
      <c r="AH3446" s="122">
        <v>0</v>
      </c>
      <c r="AI3446" s="122">
        <v>0</v>
      </c>
      <c r="AJ3446" s="122">
        <v>0</v>
      </c>
      <c r="AK3446" s="122">
        <v>0</v>
      </c>
      <c r="AL3446" s="122">
        <v>0</v>
      </c>
    </row>
    <row r="3447" spans="1:38" hidden="1" x14ac:dyDescent="0.25">
      <c r="A3447" s="122" t="s">
        <v>2051</v>
      </c>
      <c r="B3447" s="122">
        <v>1</v>
      </c>
      <c r="C3447" s="122" t="s">
        <v>2245</v>
      </c>
      <c r="D3447" s="122" t="s">
        <v>2154</v>
      </c>
      <c r="E3447" s="122">
        <v>63</v>
      </c>
      <c r="F3447" s="122">
        <v>0</v>
      </c>
      <c r="G3447" s="122">
        <v>0</v>
      </c>
      <c r="H3447" s="122">
        <v>0</v>
      </c>
      <c r="I3447" s="122">
        <v>0</v>
      </c>
      <c r="J3447" s="122">
        <v>0</v>
      </c>
      <c r="K3447" s="122">
        <v>0</v>
      </c>
      <c r="L3447" s="122">
        <v>0</v>
      </c>
      <c r="M3447" s="122">
        <v>0</v>
      </c>
      <c r="N3447" s="122">
        <v>0</v>
      </c>
      <c r="O3447" s="122">
        <v>0</v>
      </c>
      <c r="P3447" s="122">
        <v>0</v>
      </c>
      <c r="Q3447" s="122">
        <v>0</v>
      </c>
      <c r="R3447" s="122">
        <v>0</v>
      </c>
      <c r="S3447" s="122">
        <v>0</v>
      </c>
      <c r="T3447" s="122">
        <v>0</v>
      </c>
      <c r="U3447" s="122">
        <v>0</v>
      </c>
      <c r="V3447" s="122">
        <v>0</v>
      </c>
      <c r="W3447" s="122">
        <v>0</v>
      </c>
      <c r="X3447" s="122">
        <v>0</v>
      </c>
      <c r="Y3447" s="122">
        <v>0</v>
      </c>
      <c r="Z3447" s="122">
        <v>0</v>
      </c>
      <c r="AA3447" s="122">
        <v>0</v>
      </c>
      <c r="AB3447" s="122">
        <v>0</v>
      </c>
      <c r="AC3447" s="122">
        <v>0</v>
      </c>
      <c r="AD3447" s="122">
        <v>0</v>
      </c>
      <c r="AE3447" s="122">
        <v>0</v>
      </c>
      <c r="AF3447" s="122">
        <v>0</v>
      </c>
      <c r="AG3447" s="122">
        <v>0</v>
      </c>
      <c r="AH3447" s="122">
        <v>0</v>
      </c>
      <c r="AI3447" s="122">
        <v>0</v>
      </c>
      <c r="AJ3447" s="122">
        <v>0</v>
      </c>
      <c r="AK3447" s="122">
        <v>0</v>
      </c>
      <c r="AL3447" s="122">
        <v>0</v>
      </c>
    </row>
    <row r="3448" spans="1:38" hidden="1" x14ac:dyDescent="0.25">
      <c r="A3448" s="122" t="s">
        <v>2051</v>
      </c>
      <c r="B3448" s="122">
        <v>1</v>
      </c>
      <c r="C3448" s="122" t="s">
        <v>2245</v>
      </c>
      <c r="D3448" s="122" t="s">
        <v>2155</v>
      </c>
      <c r="E3448" s="122">
        <v>63</v>
      </c>
      <c r="F3448" s="122">
        <v>0</v>
      </c>
      <c r="G3448" s="122">
        <v>0</v>
      </c>
      <c r="H3448" s="122">
        <v>0</v>
      </c>
      <c r="I3448" s="122">
        <v>0</v>
      </c>
      <c r="J3448" s="122">
        <v>0</v>
      </c>
      <c r="K3448" s="122">
        <v>0</v>
      </c>
      <c r="L3448" s="122">
        <v>0</v>
      </c>
      <c r="M3448" s="122">
        <v>0</v>
      </c>
      <c r="N3448" s="122">
        <v>0</v>
      </c>
      <c r="O3448" s="122">
        <v>0</v>
      </c>
      <c r="P3448" s="122">
        <v>0</v>
      </c>
      <c r="Q3448" s="122">
        <v>0</v>
      </c>
      <c r="R3448" s="122">
        <v>0</v>
      </c>
      <c r="S3448" s="122">
        <v>0</v>
      </c>
      <c r="T3448" s="122">
        <v>0</v>
      </c>
      <c r="U3448" s="122">
        <v>0</v>
      </c>
      <c r="V3448" s="122">
        <v>0</v>
      </c>
      <c r="W3448" s="122">
        <v>0</v>
      </c>
      <c r="X3448" s="122">
        <v>0</v>
      </c>
      <c r="Y3448" s="122">
        <v>0</v>
      </c>
      <c r="Z3448" s="122">
        <v>0</v>
      </c>
      <c r="AA3448" s="122">
        <v>0</v>
      </c>
      <c r="AB3448" s="122">
        <v>0</v>
      </c>
      <c r="AC3448" s="122">
        <v>0</v>
      </c>
      <c r="AD3448" s="122">
        <v>0</v>
      </c>
      <c r="AE3448" s="122">
        <v>0</v>
      </c>
      <c r="AF3448" s="122">
        <v>0</v>
      </c>
      <c r="AG3448" s="122">
        <v>0</v>
      </c>
      <c r="AH3448" s="122">
        <v>0</v>
      </c>
      <c r="AI3448" s="122">
        <v>0</v>
      </c>
      <c r="AJ3448" s="122">
        <v>0</v>
      </c>
      <c r="AK3448" s="122">
        <v>0</v>
      </c>
      <c r="AL3448" s="122">
        <v>0</v>
      </c>
    </row>
    <row r="3449" spans="1:38" hidden="1" x14ac:dyDescent="0.25">
      <c r="A3449" s="122" t="s">
        <v>2051</v>
      </c>
      <c r="B3449" s="122">
        <v>1</v>
      </c>
      <c r="C3449" s="122" t="s">
        <v>2245</v>
      </c>
      <c r="D3449" s="122" t="s">
        <v>2156</v>
      </c>
      <c r="E3449" s="122">
        <v>63</v>
      </c>
      <c r="F3449" s="122">
        <v>0</v>
      </c>
      <c r="G3449" s="122">
        <v>0</v>
      </c>
      <c r="H3449" s="122">
        <v>0</v>
      </c>
      <c r="I3449" s="122">
        <v>0</v>
      </c>
      <c r="J3449" s="122">
        <v>0</v>
      </c>
      <c r="K3449" s="122">
        <v>0</v>
      </c>
      <c r="L3449" s="122">
        <v>0</v>
      </c>
      <c r="M3449" s="122">
        <v>0</v>
      </c>
      <c r="N3449" s="122">
        <v>0</v>
      </c>
      <c r="O3449" s="122">
        <v>0</v>
      </c>
      <c r="P3449" s="122">
        <v>0</v>
      </c>
      <c r="Q3449" s="122">
        <v>0</v>
      </c>
      <c r="R3449" s="122">
        <v>0</v>
      </c>
      <c r="S3449" s="122">
        <v>0</v>
      </c>
      <c r="T3449" s="122">
        <v>0</v>
      </c>
      <c r="U3449" s="122">
        <v>0</v>
      </c>
      <c r="V3449" s="122">
        <v>0</v>
      </c>
      <c r="W3449" s="122">
        <v>0</v>
      </c>
      <c r="X3449" s="122">
        <v>0</v>
      </c>
      <c r="Y3449" s="122">
        <v>0</v>
      </c>
      <c r="Z3449" s="122">
        <v>0</v>
      </c>
      <c r="AA3449" s="122">
        <v>0</v>
      </c>
      <c r="AB3449" s="122">
        <v>0</v>
      </c>
      <c r="AC3449" s="122">
        <v>0</v>
      </c>
      <c r="AD3449" s="122">
        <v>0</v>
      </c>
      <c r="AE3449" s="122">
        <v>0</v>
      </c>
      <c r="AF3449" s="122">
        <v>0</v>
      </c>
      <c r="AG3449" s="122">
        <v>0</v>
      </c>
      <c r="AH3449" s="122">
        <v>0</v>
      </c>
      <c r="AI3449" s="122">
        <v>0</v>
      </c>
      <c r="AJ3449" s="122">
        <v>0</v>
      </c>
      <c r="AK3449" s="122">
        <v>0</v>
      </c>
      <c r="AL3449" s="122">
        <v>0</v>
      </c>
    </row>
    <row r="3450" spans="1:38" hidden="1" x14ac:dyDescent="0.25">
      <c r="A3450" s="122" t="s">
        <v>2051</v>
      </c>
      <c r="B3450" s="122">
        <v>1</v>
      </c>
      <c r="C3450" s="122" t="s">
        <v>2245</v>
      </c>
      <c r="D3450" s="122" t="s">
        <v>2178</v>
      </c>
      <c r="E3450" s="122">
        <v>63</v>
      </c>
      <c r="F3450" s="122">
        <v>0</v>
      </c>
      <c r="G3450" s="122">
        <v>0</v>
      </c>
      <c r="H3450" s="122">
        <v>0</v>
      </c>
      <c r="I3450" s="122">
        <v>0</v>
      </c>
      <c r="J3450" s="122">
        <v>0</v>
      </c>
      <c r="K3450" s="122">
        <v>0</v>
      </c>
      <c r="L3450" s="122">
        <v>0</v>
      </c>
      <c r="M3450" s="122">
        <v>0</v>
      </c>
      <c r="N3450" s="122">
        <v>0</v>
      </c>
      <c r="O3450" s="122">
        <v>0</v>
      </c>
      <c r="P3450" s="122">
        <v>0</v>
      </c>
      <c r="Q3450" s="122">
        <v>0</v>
      </c>
      <c r="R3450" s="122">
        <v>0</v>
      </c>
      <c r="S3450" s="122">
        <v>0</v>
      </c>
      <c r="T3450" s="122">
        <v>0</v>
      </c>
      <c r="U3450" s="122">
        <v>0</v>
      </c>
      <c r="V3450" s="122">
        <v>0</v>
      </c>
      <c r="W3450" s="122">
        <v>0</v>
      </c>
      <c r="X3450" s="122">
        <v>0</v>
      </c>
      <c r="Y3450" s="122">
        <v>0</v>
      </c>
      <c r="Z3450" s="122">
        <v>0</v>
      </c>
      <c r="AA3450" s="122">
        <v>0</v>
      </c>
      <c r="AB3450" s="122">
        <v>0</v>
      </c>
      <c r="AC3450" s="122">
        <v>0</v>
      </c>
      <c r="AD3450" s="122">
        <v>0</v>
      </c>
      <c r="AE3450" s="122">
        <v>0</v>
      </c>
      <c r="AF3450" s="122">
        <v>0</v>
      </c>
      <c r="AG3450" s="122">
        <v>0</v>
      </c>
      <c r="AH3450" s="122">
        <v>0</v>
      </c>
      <c r="AI3450" s="122">
        <v>0</v>
      </c>
      <c r="AJ3450" s="122">
        <v>0</v>
      </c>
      <c r="AK3450" s="122">
        <v>0</v>
      </c>
      <c r="AL3450" s="122">
        <v>0</v>
      </c>
    </row>
    <row r="3451" spans="1:38" hidden="1" x14ac:dyDescent="0.25">
      <c r="A3451" s="122" t="s">
        <v>2051</v>
      </c>
      <c r="B3451" s="122">
        <v>1</v>
      </c>
      <c r="C3451" s="122" t="s">
        <v>2245</v>
      </c>
      <c r="D3451" s="122" t="s">
        <v>2157</v>
      </c>
      <c r="E3451" s="122">
        <v>63</v>
      </c>
      <c r="F3451" s="122">
        <v>0</v>
      </c>
      <c r="G3451" s="122">
        <v>0</v>
      </c>
      <c r="H3451" s="122">
        <v>0</v>
      </c>
      <c r="I3451" s="122">
        <v>0</v>
      </c>
      <c r="J3451" s="122">
        <v>0</v>
      </c>
      <c r="K3451" s="122">
        <v>0</v>
      </c>
      <c r="L3451" s="122">
        <v>0</v>
      </c>
      <c r="M3451" s="122">
        <v>0</v>
      </c>
      <c r="N3451" s="122">
        <v>0</v>
      </c>
      <c r="O3451" s="122">
        <v>0</v>
      </c>
      <c r="P3451" s="122">
        <v>0</v>
      </c>
      <c r="Q3451" s="122">
        <v>0</v>
      </c>
      <c r="R3451" s="122">
        <v>0</v>
      </c>
      <c r="S3451" s="122">
        <v>0</v>
      </c>
      <c r="T3451" s="122">
        <v>0</v>
      </c>
      <c r="U3451" s="122">
        <v>0</v>
      </c>
      <c r="V3451" s="122">
        <v>0</v>
      </c>
      <c r="W3451" s="122">
        <v>0</v>
      </c>
      <c r="X3451" s="122">
        <v>0</v>
      </c>
      <c r="Y3451" s="122">
        <v>0</v>
      </c>
      <c r="Z3451" s="122">
        <v>0</v>
      </c>
      <c r="AA3451" s="122">
        <v>0</v>
      </c>
      <c r="AB3451" s="122">
        <v>0</v>
      </c>
      <c r="AC3451" s="122">
        <v>0</v>
      </c>
      <c r="AD3451" s="122">
        <v>0</v>
      </c>
      <c r="AE3451" s="122">
        <v>0</v>
      </c>
      <c r="AF3451" s="122">
        <v>0</v>
      </c>
      <c r="AG3451" s="122">
        <v>0</v>
      </c>
      <c r="AH3451" s="122">
        <v>0</v>
      </c>
      <c r="AI3451" s="122">
        <v>0</v>
      </c>
      <c r="AJ3451" s="122">
        <v>0</v>
      </c>
      <c r="AK3451" s="122">
        <v>0</v>
      </c>
      <c r="AL3451" s="122">
        <v>0</v>
      </c>
    </row>
    <row r="3452" spans="1:38" hidden="1" x14ac:dyDescent="0.25">
      <c r="A3452" s="122" t="s">
        <v>2051</v>
      </c>
      <c r="B3452" s="122">
        <v>1</v>
      </c>
      <c r="C3452" s="122" t="s">
        <v>2245</v>
      </c>
      <c r="D3452" s="122" t="s">
        <v>2158</v>
      </c>
      <c r="E3452" s="122">
        <v>63</v>
      </c>
      <c r="F3452" s="122">
        <v>0</v>
      </c>
      <c r="G3452" s="122">
        <v>0</v>
      </c>
      <c r="H3452" s="122">
        <v>0</v>
      </c>
      <c r="I3452" s="122">
        <v>0</v>
      </c>
      <c r="J3452" s="122">
        <v>0</v>
      </c>
      <c r="K3452" s="122">
        <v>0</v>
      </c>
      <c r="L3452" s="122">
        <v>0</v>
      </c>
      <c r="M3452" s="122">
        <v>0</v>
      </c>
      <c r="N3452" s="122">
        <v>0</v>
      </c>
      <c r="O3452" s="122">
        <v>0</v>
      </c>
      <c r="P3452" s="122">
        <v>0</v>
      </c>
      <c r="Q3452" s="122">
        <v>0</v>
      </c>
      <c r="R3452" s="122">
        <v>0</v>
      </c>
      <c r="S3452" s="122">
        <v>0</v>
      </c>
      <c r="T3452" s="122">
        <v>0</v>
      </c>
      <c r="U3452" s="122">
        <v>0</v>
      </c>
      <c r="V3452" s="122">
        <v>0</v>
      </c>
      <c r="W3452" s="122">
        <v>0</v>
      </c>
      <c r="X3452" s="122">
        <v>0</v>
      </c>
      <c r="Y3452" s="122">
        <v>0</v>
      </c>
      <c r="Z3452" s="122">
        <v>0</v>
      </c>
      <c r="AA3452" s="122">
        <v>0</v>
      </c>
      <c r="AB3452" s="122">
        <v>0</v>
      </c>
      <c r="AC3452" s="122">
        <v>0</v>
      </c>
      <c r="AD3452" s="122">
        <v>0</v>
      </c>
      <c r="AE3452" s="122">
        <v>0</v>
      </c>
      <c r="AF3452" s="122">
        <v>0</v>
      </c>
      <c r="AG3452" s="122">
        <v>0</v>
      </c>
      <c r="AH3452" s="122">
        <v>0</v>
      </c>
      <c r="AI3452" s="122">
        <v>0</v>
      </c>
      <c r="AJ3452" s="122">
        <v>0</v>
      </c>
      <c r="AK3452" s="122">
        <v>0</v>
      </c>
      <c r="AL3452" s="122">
        <v>0</v>
      </c>
    </row>
    <row r="3453" spans="1:38" hidden="1" x14ac:dyDescent="0.25">
      <c r="A3453" s="122" t="s">
        <v>2051</v>
      </c>
      <c r="B3453" s="122">
        <v>1</v>
      </c>
      <c r="C3453" s="122" t="s">
        <v>2245</v>
      </c>
      <c r="D3453" s="122" t="s">
        <v>2159</v>
      </c>
      <c r="E3453" s="122">
        <v>63</v>
      </c>
      <c r="F3453" s="122">
        <v>0</v>
      </c>
      <c r="G3453" s="122">
        <v>0</v>
      </c>
      <c r="H3453" s="122">
        <v>0</v>
      </c>
      <c r="I3453" s="122">
        <v>0</v>
      </c>
      <c r="J3453" s="122">
        <v>0</v>
      </c>
      <c r="K3453" s="122">
        <v>0</v>
      </c>
      <c r="L3453" s="122">
        <v>0</v>
      </c>
      <c r="M3453" s="122">
        <v>0</v>
      </c>
      <c r="N3453" s="122">
        <v>0</v>
      </c>
      <c r="O3453" s="122">
        <v>0</v>
      </c>
      <c r="P3453" s="122">
        <v>0</v>
      </c>
      <c r="Q3453" s="122">
        <v>0</v>
      </c>
      <c r="R3453" s="122">
        <v>0</v>
      </c>
      <c r="S3453" s="122">
        <v>0</v>
      </c>
      <c r="T3453" s="122">
        <v>0</v>
      </c>
      <c r="U3453" s="122">
        <v>0</v>
      </c>
      <c r="V3453" s="122">
        <v>0</v>
      </c>
      <c r="W3453" s="122">
        <v>0</v>
      </c>
      <c r="X3453" s="122">
        <v>0</v>
      </c>
      <c r="Y3453" s="122">
        <v>0</v>
      </c>
      <c r="Z3453" s="122">
        <v>0</v>
      </c>
      <c r="AA3453" s="122">
        <v>0</v>
      </c>
      <c r="AB3453" s="122">
        <v>0</v>
      </c>
      <c r="AC3453" s="122">
        <v>0</v>
      </c>
      <c r="AD3453" s="122">
        <v>0</v>
      </c>
      <c r="AE3453" s="122">
        <v>0</v>
      </c>
      <c r="AF3453" s="122">
        <v>0</v>
      </c>
      <c r="AG3453" s="122">
        <v>0</v>
      </c>
      <c r="AH3453" s="122">
        <v>0</v>
      </c>
      <c r="AI3453" s="122">
        <v>0</v>
      </c>
      <c r="AJ3453" s="122">
        <v>0</v>
      </c>
      <c r="AK3453" s="122">
        <v>0</v>
      </c>
      <c r="AL3453" s="122">
        <v>0</v>
      </c>
    </row>
    <row r="3454" spans="1:38" hidden="1" x14ac:dyDescent="0.25">
      <c r="A3454" s="122" t="s">
        <v>2051</v>
      </c>
      <c r="B3454" s="122">
        <v>1</v>
      </c>
      <c r="C3454" s="122" t="s">
        <v>2245</v>
      </c>
      <c r="D3454" s="122" t="s">
        <v>2160</v>
      </c>
      <c r="E3454" s="122">
        <v>63</v>
      </c>
      <c r="F3454" s="122">
        <v>0</v>
      </c>
      <c r="G3454" s="122">
        <v>0</v>
      </c>
      <c r="H3454" s="122">
        <v>0</v>
      </c>
      <c r="I3454" s="122">
        <v>0</v>
      </c>
      <c r="J3454" s="122">
        <v>0</v>
      </c>
      <c r="K3454" s="122">
        <v>0</v>
      </c>
      <c r="L3454" s="122">
        <v>0</v>
      </c>
      <c r="M3454" s="122">
        <v>0</v>
      </c>
      <c r="N3454" s="122">
        <v>0</v>
      </c>
      <c r="O3454" s="122">
        <v>0</v>
      </c>
      <c r="P3454" s="122">
        <v>0</v>
      </c>
      <c r="Q3454" s="122">
        <v>0</v>
      </c>
      <c r="R3454" s="122">
        <v>0</v>
      </c>
      <c r="S3454" s="122">
        <v>0</v>
      </c>
      <c r="T3454" s="122">
        <v>0</v>
      </c>
      <c r="U3454" s="122">
        <v>0</v>
      </c>
      <c r="V3454" s="122">
        <v>0</v>
      </c>
      <c r="W3454" s="122">
        <v>0</v>
      </c>
      <c r="X3454" s="122">
        <v>0</v>
      </c>
      <c r="Y3454" s="122">
        <v>0</v>
      </c>
      <c r="Z3454" s="122">
        <v>0</v>
      </c>
      <c r="AA3454" s="122">
        <v>0</v>
      </c>
      <c r="AB3454" s="122">
        <v>0</v>
      </c>
      <c r="AC3454" s="122">
        <v>0</v>
      </c>
      <c r="AD3454" s="122">
        <v>0</v>
      </c>
      <c r="AE3454" s="122">
        <v>0</v>
      </c>
      <c r="AF3454" s="122">
        <v>0</v>
      </c>
      <c r="AG3454" s="122">
        <v>0</v>
      </c>
      <c r="AH3454" s="122">
        <v>0</v>
      </c>
      <c r="AI3454" s="122">
        <v>0</v>
      </c>
      <c r="AJ3454" s="122">
        <v>0</v>
      </c>
      <c r="AK3454" s="122">
        <v>0</v>
      </c>
      <c r="AL3454" s="122">
        <v>0</v>
      </c>
    </row>
    <row r="3455" spans="1:38" hidden="1" x14ac:dyDescent="0.25">
      <c r="A3455" s="122" t="s">
        <v>2051</v>
      </c>
      <c r="B3455" s="122">
        <v>1</v>
      </c>
      <c r="C3455" s="122" t="s">
        <v>2245</v>
      </c>
      <c r="D3455" s="122" t="s">
        <v>2161</v>
      </c>
      <c r="E3455" s="122">
        <v>63</v>
      </c>
      <c r="F3455" s="122">
        <v>11.3261</v>
      </c>
      <c r="G3455" s="122">
        <v>11.0793273996</v>
      </c>
      <c r="H3455" s="122">
        <v>9.5121371350244992</v>
      </c>
      <c r="I3455" s="122">
        <v>10.206375363551</v>
      </c>
      <c r="J3455" s="122">
        <v>10.984054109774</v>
      </c>
      <c r="K3455" s="122">
        <v>12.825487205204499</v>
      </c>
      <c r="L3455" s="122">
        <v>12.6609788852595</v>
      </c>
      <c r="M3455" s="122">
        <v>6.0680400979854996</v>
      </c>
      <c r="N3455" s="122">
        <v>2.3804900991164999</v>
      </c>
      <c r="O3455" s="122">
        <v>1.8036765539820001</v>
      </c>
      <c r="P3455" s="122">
        <v>2.2130159689195001</v>
      </c>
      <c r="Q3455" s="122">
        <v>1.5457600693310001</v>
      </c>
      <c r="R3455" s="122">
        <v>2.0282799664370001</v>
      </c>
      <c r="S3455" s="122">
        <v>2.4796247284285</v>
      </c>
      <c r="T3455" s="122">
        <v>1.853841751409</v>
      </c>
      <c r="U3455" s="122">
        <v>1.6447136984490001</v>
      </c>
      <c r="V3455" s="122">
        <v>1.9026171249599999</v>
      </c>
      <c r="W3455" s="122">
        <v>1.7221922658615001</v>
      </c>
      <c r="X3455" s="122">
        <v>0.32791283085849998</v>
      </c>
      <c r="Y3455" s="122">
        <v>0.24352920752400001</v>
      </c>
      <c r="Z3455" s="122">
        <v>0.32541999999999999</v>
      </c>
      <c r="AA3455" s="122">
        <v>0.46002145</v>
      </c>
      <c r="AB3455" s="122">
        <v>0.64796315999999998</v>
      </c>
      <c r="AC3455" s="122">
        <v>0.477928825</v>
      </c>
      <c r="AD3455" s="122">
        <v>1.3357070600000001</v>
      </c>
      <c r="AE3455" s="122">
        <v>1.0810924099999999</v>
      </c>
      <c r="AF3455" s="122">
        <v>0.60054803499999998</v>
      </c>
      <c r="AG3455" s="122">
        <v>0.63407742499999997</v>
      </c>
      <c r="AH3455" s="122">
        <v>0.57699271500000004</v>
      </c>
      <c r="AI3455" s="122">
        <v>0.316337125</v>
      </c>
      <c r="AJ3455" s="122">
        <v>0.54014870500000001</v>
      </c>
      <c r="AK3455" s="122">
        <v>0.56791513999999998</v>
      </c>
      <c r="AL3455" s="122">
        <v>0</v>
      </c>
    </row>
    <row r="3456" spans="1:38" hidden="1" x14ac:dyDescent="0.25">
      <c r="A3456" s="122" t="s">
        <v>2051</v>
      </c>
      <c r="B3456" s="122">
        <v>1</v>
      </c>
      <c r="C3456" s="122" t="s">
        <v>2245</v>
      </c>
      <c r="D3456" s="122" t="s">
        <v>2179</v>
      </c>
      <c r="E3456" s="122">
        <v>63</v>
      </c>
      <c r="F3456" s="122">
        <v>0</v>
      </c>
      <c r="G3456" s="122">
        <v>0</v>
      </c>
      <c r="H3456" s="122">
        <v>0</v>
      </c>
      <c r="I3456" s="122">
        <v>0</v>
      </c>
      <c r="J3456" s="122">
        <v>0</v>
      </c>
      <c r="K3456" s="122">
        <v>0</v>
      </c>
      <c r="L3456" s="122">
        <v>0</v>
      </c>
      <c r="M3456" s="122">
        <v>0</v>
      </c>
      <c r="N3456" s="122">
        <v>0</v>
      </c>
      <c r="O3456" s="122">
        <v>0</v>
      </c>
      <c r="P3456" s="122">
        <v>0</v>
      </c>
      <c r="Q3456" s="122">
        <v>0</v>
      </c>
      <c r="R3456" s="122">
        <v>0</v>
      </c>
      <c r="S3456" s="122">
        <v>0</v>
      </c>
      <c r="T3456" s="122">
        <v>0</v>
      </c>
      <c r="U3456" s="122">
        <v>0</v>
      </c>
      <c r="V3456" s="122">
        <v>0</v>
      </c>
      <c r="W3456" s="122">
        <v>0</v>
      </c>
      <c r="X3456" s="122">
        <v>0</v>
      </c>
      <c r="Y3456" s="122">
        <v>0</v>
      </c>
      <c r="Z3456" s="122">
        <v>0</v>
      </c>
      <c r="AA3456" s="122">
        <v>0</v>
      </c>
      <c r="AB3456" s="122">
        <v>0</v>
      </c>
      <c r="AC3456" s="122">
        <v>0</v>
      </c>
      <c r="AD3456" s="122">
        <v>0</v>
      </c>
      <c r="AE3456" s="122">
        <v>0</v>
      </c>
      <c r="AF3456" s="122">
        <v>0</v>
      </c>
      <c r="AG3456" s="122">
        <v>0</v>
      </c>
      <c r="AH3456" s="122">
        <v>0</v>
      </c>
      <c r="AI3456" s="122">
        <v>0</v>
      </c>
      <c r="AJ3456" s="122">
        <v>0</v>
      </c>
      <c r="AK3456" s="122">
        <v>0</v>
      </c>
      <c r="AL3456" s="122">
        <v>0</v>
      </c>
    </row>
    <row r="3457" spans="1:38" hidden="1" x14ac:dyDescent="0.25">
      <c r="A3457" s="122" t="s">
        <v>2051</v>
      </c>
      <c r="B3457" s="122">
        <v>1</v>
      </c>
      <c r="C3457" s="122" t="s">
        <v>2245</v>
      </c>
      <c r="D3457" s="122" t="s">
        <v>2162</v>
      </c>
      <c r="E3457" s="122">
        <v>63</v>
      </c>
      <c r="F3457" s="122">
        <v>0</v>
      </c>
      <c r="G3457" s="122">
        <v>0</v>
      </c>
      <c r="H3457" s="122">
        <v>0</v>
      </c>
      <c r="I3457" s="122">
        <v>0</v>
      </c>
      <c r="J3457" s="122">
        <v>0</v>
      </c>
      <c r="K3457" s="122">
        <v>0</v>
      </c>
      <c r="L3457" s="122">
        <v>0</v>
      </c>
      <c r="M3457" s="122">
        <v>0</v>
      </c>
      <c r="N3457" s="122">
        <v>0</v>
      </c>
      <c r="O3457" s="122">
        <v>0</v>
      </c>
      <c r="P3457" s="122">
        <v>0</v>
      </c>
      <c r="Q3457" s="122">
        <v>0</v>
      </c>
      <c r="R3457" s="122">
        <v>0</v>
      </c>
      <c r="S3457" s="122">
        <v>0</v>
      </c>
      <c r="T3457" s="122">
        <v>0</v>
      </c>
      <c r="U3457" s="122">
        <v>0</v>
      </c>
      <c r="V3457" s="122">
        <v>0</v>
      </c>
      <c r="W3457" s="122">
        <v>0</v>
      </c>
      <c r="X3457" s="122">
        <v>0</v>
      </c>
      <c r="Y3457" s="122">
        <v>0</v>
      </c>
      <c r="Z3457" s="122">
        <v>0</v>
      </c>
      <c r="AA3457" s="122">
        <v>0</v>
      </c>
      <c r="AB3457" s="122">
        <v>0</v>
      </c>
      <c r="AC3457" s="122">
        <v>0</v>
      </c>
      <c r="AD3457" s="122">
        <v>0</v>
      </c>
      <c r="AE3457" s="122">
        <v>0</v>
      </c>
      <c r="AF3457" s="122">
        <v>0</v>
      </c>
      <c r="AG3457" s="122">
        <v>0</v>
      </c>
      <c r="AH3457" s="122">
        <v>0</v>
      </c>
      <c r="AI3457" s="122">
        <v>0</v>
      </c>
      <c r="AJ3457" s="122">
        <v>0</v>
      </c>
      <c r="AK3457" s="122">
        <v>0</v>
      </c>
      <c r="AL3457" s="122">
        <v>0</v>
      </c>
    </row>
    <row r="3458" spans="1:38" hidden="1" x14ac:dyDescent="0.25">
      <c r="A3458" s="122" t="s">
        <v>2051</v>
      </c>
      <c r="B3458" s="122">
        <v>1</v>
      </c>
      <c r="C3458" s="122" t="s">
        <v>2245</v>
      </c>
      <c r="D3458" s="122" t="s">
        <v>2163</v>
      </c>
      <c r="E3458" s="122">
        <v>63</v>
      </c>
      <c r="F3458" s="122">
        <v>1.2481500000000001</v>
      </c>
      <c r="G3458" s="122">
        <v>1.2242999999999999</v>
      </c>
      <c r="H3458" s="122">
        <v>1.1527499999999999</v>
      </c>
      <c r="I3458" s="122">
        <v>1.2879</v>
      </c>
      <c r="J3458" s="122">
        <v>0.1431</v>
      </c>
      <c r="K3458" s="122">
        <v>1.18455</v>
      </c>
      <c r="L3458" s="122">
        <v>1.1527499999999999</v>
      </c>
      <c r="M3458" s="122">
        <v>1.2402</v>
      </c>
      <c r="N3458" s="122">
        <v>1.16865</v>
      </c>
      <c r="O3458" s="122">
        <v>1.272</v>
      </c>
      <c r="P3458" s="122">
        <v>1.1885250000000001</v>
      </c>
      <c r="Q3458" s="122">
        <v>1.2799499999999999</v>
      </c>
      <c r="R3458" s="122">
        <v>1.1289</v>
      </c>
      <c r="S3458" s="122">
        <v>1.113</v>
      </c>
      <c r="T3458" s="122">
        <v>7.9500000000000005E-3</v>
      </c>
      <c r="U3458" s="122">
        <v>1.1766000000000001</v>
      </c>
      <c r="V3458" s="122">
        <v>0.35775000000000001</v>
      </c>
      <c r="W3458" s="122">
        <v>0</v>
      </c>
      <c r="X3458" s="122">
        <v>0</v>
      </c>
      <c r="Y3458" s="122">
        <v>0</v>
      </c>
      <c r="Z3458" s="122">
        <v>0</v>
      </c>
      <c r="AA3458" s="122">
        <v>0</v>
      </c>
      <c r="AB3458" s="122">
        <v>0</v>
      </c>
      <c r="AC3458" s="122">
        <v>0</v>
      </c>
      <c r="AD3458" s="122">
        <v>0</v>
      </c>
      <c r="AE3458" s="122">
        <v>0</v>
      </c>
      <c r="AF3458" s="122">
        <v>0</v>
      </c>
      <c r="AG3458" s="122">
        <v>0</v>
      </c>
      <c r="AH3458" s="122">
        <v>0</v>
      </c>
      <c r="AI3458" s="122">
        <v>0</v>
      </c>
      <c r="AJ3458" s="122">
        <v>0</v>
      </c>
      <c r="AK3458" s="122">
        <v>0</v>
      </c>
      <c r="AL3458" s="122">
        <v>0</v>
      </c>
    </row>
    <row r="3459" spans="1:38" hidden="1" x14ac:dyDescent="0.25">
      <c r="A3459" s="122" t="s">
        <v>2051</v>
      </c>
      <c r="B3459" s="122">
        <v>1</v>
      </c>
      <c r="C3459" s="122" t="s">
        <v>2245</v>
      </c>
      <c r="D3459" s="122" t="s">
        <v>2180</v>
      </c>
      <c r="E3459" s="122">
        <v>63</v>
      </c>
      <c r="F3459" s="122">
        <v>0</v>
      </c>
      <c r="G3459" s="122">
        <v>0</v>
      </c>
      <c r="H3459" s="122">
        <v>0</v>
      </c>
      <c r="I3459" s="122">
        <v>0</v>
      </c>
      <c r="J3459" s="122">
        <v>0</v>
      </c>
      <c r="K3459" s="122">
        <v>0</v>
      </c>
      <c r="L3459" s="122">
        <v>0</v>
      </c>
      <c r="M3459" s="122">
        <v>0</v>
      </c>
      <c r="N3459" s="122">
        <v>0</v>
      </c>
      <c r="O3459" s="122">
        <v>0</v>
      </c>
      <c r="P3459" s="122">
        <v>0</v>
      </c>
      <c r="Q3459" s="122">
        <v>0</v>
      </c>
      <c r="R3459" s="122">
        <v>0</v>
      </c>
      <c r="S3459" s="122">
        <v>0</v>
      </c>
      <c r="T3459" s="122">
        <v>0</v>
      </c>
      <c r="U3459" s="122">
        <v>0</v>
      </c>
      <c r="V3459" s="122">
        <v>0</v>
      </c>
      <c r="W3459" s="122">
        <v>0</v>
      </c>
      <c r="X3459" s="122">
        <v>0</v>
      </c>
      <c r="Y3459" s="122">
        <v>0</v>
      </c>
      <c r="Z3459" s="122">
        <v>0</v>
      </c>
      <c r="AA3459" s="122">
        <v>0</v>
      </c>
      <c r="AB3459" s="122">
        <v>0</v>
      </c>
      <c r="AC3459" s="122">
        <v>0</v>
      </c>
      <c r="AD3459" s="122">
        <v>0</v>
      </c>
      <c r="AE3459" s="122">
        <v>0</v>
      </c>
      <c r="AF3459" s="122">
        <v>0</v>
      </c>
      <c r="AG3459" s="122">
        <v>0</v>
      </c>
      <c r="AH3459" s="122">
        <v>0</v>
      </c>
      <c r="AI3459" s="122">
        <v>0</v>
      </c>
      <c r="AJ3459" s="122">
        <v>0</v>
      </c>
      <c r="AK3459" s="122">
        <v>0</v>
      </c>
      <c r="AL3459" s="122">
        <v>0</v>
      </c>
    </row>
    <row r="3460" spans="1:38" hidden="1" x14ac:dyDescent="0.25">
      <c r="A3460" s="122" t="s">
        <v>2051</v>
      </c>
      <c r="B3460" s="122">
        <v>1</v>
      </c>
      <c r="C3460" s="122" t="s">
        <v>2245</v>
      </c>
      <c r="D3460" s="122" t="s">
        <v>2164</v>
      </c>
      <c r="E3460" s="122">
        <v>63</v>
      </c>
      <c r="F3460" s="122">
        <v>0</v>
      </c>
      <c r="G3460" s="122">
        <v>0</v>
      </c>
      <c r="H3460" s="122">
        <v>0</v>
      </c>
      <c r="I3460" s="122">
        <v>0</v>
      </c>
      <c r="J3460" s="122">
        <v>0</v>
      </c>
      <c r="K3460" s="122">
        <v>0</v>
      </c>
      <c r="L3460" s="122">
        <v>0</v>
      </c>
      <c r="M3460" s="122">
        <v>0</v>
      </c>
      <c r="N3460" s="122">
        <v>0</v>
      </c>
      <c r="O3460" s="122">
        <v>0</v>
      </c>
      <c r="P3460" s="122">
        <v>0</v>
      </c>
      <c r="Q3460" s="122">
        <v>0</v>
      </c>
      <c r="R3460" s="122">
        <v>0</v>
      </c>
      <c r="S3460" s="122">
        <v>0</v>
      </c>
      <c r="T3460" s="122">
        <v>0</v>
      </c>
      <c r="U3460" s="122">
        <v>0</v>
      </c>
      <c r="V3460" s="122">
        <v>0</v>
      </c>
      <c r="W3460" s="122">
        <v>0</v>
      </c>
      <c r="X3460" s="122">
        <v>0</v>
      </c>
      <c r="Y3460" s="122">
        <v>0</v>
      </c>
      <c r="Z3460" s="122">
        <v>0</v>
      </c>
      <c r="AA3460" s="122">
        <v>0</v>
      </c>
      <c r="AB3460" s="122">
        <v>0</v>
      </c>
      <c r="AC3460" s="122">
        <v>0</v>
      </c>
      <c r="AD3460" s="122">
        <v>0</v>
      </c>
      <c r="AE3460" s="122">
        <v>0</v>
      </c>
      <c r="AF3460" s="122">
        <v>0</v>
      </c>
      <c r="AG3460" s="122">
        <v>0</v>
      </c>
      <c r="AH3460" s="122">
        <v>0</v>
      </c>
      <c r="AI3460" s="122">
        <v>0</v>
      </c>
      <c r="AJ3460" s="122">
        <v>0</v>
      </c>
      <c r="AK3460" s="122">
        <v>0</v>
      </c>
      <c r="AL3460" s="122">
        <v>0</v>
      </c>
    </row>
    <row r="3461" spans="1:38" hidden="1" x14ac:dyDescent="0.25">
      <c r="A3461" s="122" t="s">
        <v>2051</v>
      </c>
      <c r="B3461" s="122">
        <v>1</v>
      </c>
      <c r="C3461" s="122" t="s">
        <v>2245</v>
      </c>
      <c r="D3461" s="122" t="s">
        <v>2165</v>
      </c>
      <c r="E3461" s="122">
        <v>63</v>
      </c>
      <c r="F3461" s="122">
        <v>0</v>
      </c>
      <c r="G3461" s="122">
        <v>0</v>
      </c>
      <c r="H3461" s="122">
        <v>0</v>
      </c>
      <c r="I3461" s="122">
        <v>0</v>
      </c>
      <c r="J3461" s="122">
        <v>0</v>
      </c>
      <c r="K3461" s="122">
        <v>0</v>
      </c>
      <c r="L3461" s="122">
        <v>0</v>
      </c>
      <c r="M3461" s="122">
        <v>0</v>
      </c>
      <c r="N3461" s="122">
        <v>0</v>
      </c>
      <c r="O3461" s="122">
        <v>0</v>
      </c>
      <c r="P3461" s="122">
        <v>0</v>
      </c>
      <c r="Q3461" s="122">
        <v>0</v>
      </c>
      <c r="R3461" s="122">
        <v>0</v>
      </c>
      <c r="S3461" s="122">
        <v>0</v>
      </c>
      <c r="T3461" s="122">
        <v>0</v>
      </c>
      <c r="U3461" s="122">
        <v>0</v>
      </c>
      <c r="V3461" s="122">
        <v>0</v>
      </c>
      <c r="W3461" s="122">
        <v>0</v>
      </c>
      <c r="X3461" s="122">
        <v>0</v>
      </c>
      <c r="Y3461" s="122">
        <v>0</v>
      </c>
      <c r="Z3461" s="122">
        <v>0</v>
      </c>
      <c r="AA3461" s="122">
        <v>0</v>
      </c>
      <c r="AB3461" s="122">
        <v>0</v>
      </c>
      <c r="AC3461" s="122">
        <v>0</v>
      </c>
      <c r="AD3461" s="122">
        <v>0</v>
      </c>
      <c r="AE3461" s="122">
        <v>0</v>
      </c>
      <c r="AF3461" s="122">
        <v>0</v>
      </c>
      <c r="AG3461" s="122">
        <v>0</v>
      </c>
      <c r="AH3461" s="122">
        <v>0</v>
      </c>
      <c r="AI3461" s="122">
        <v>0</v>
      </c>
      <c r="AJ3461" s="122">
        <v>0</v>
      </c>
      <c r="AK3461" s="122">
        <v>0</v>
      </c>
      <c r="AL3461" s="122">
        <v>0</v>
      </c>
    </row>
    <row r="3462" spans="1:38" hidden="1" x14ac:dyDescent="0.25">
      <c r="A3462" s="122" t="s">
        <v>2051</v>
      </c>
      <c r="B3462" s="122">
        <v>1</v>
      </c>
      <c r="C3462" s="122" t="s">
        <v>2245</v>
      </c>
      <c r="D3462" s="122" t="s">
        <v>2166</v>
      </c>
      <c r="E3462" s="122">
        <v>63</v>
      </c>
      <c r="F3462" s="122">
        <v>0</v>
      </c>
      <c r="G3462" s="122">
        <v>0</v>
      </c>
      <c r="H3462" s="122">
        <v>0</v>
      </c>
      <c r="I3462" s="122">
        <v>0</v>
      </c>
      <c r="J3462" s="122">
        <v>0</v>
      </c>
      <c r="K3462" s="122">
        <v>0</v>
      </c>
      <c r="L3462" s="122">
        <v>0</v>
      </c>
      <c r="M3462" s="122">
        <v>0</v>
      </c>
      <c r="N3462" s="122">
        <v>0</v>
      </c>
      <c r="O3462" s="122">
        <v>0</v>
      </c>
      <c r="P3462" s="122">
        <v>0</v>
      </c>
      <c r="Q3462" s="122">
        <v>0</v>
      </c>
      <c r="R3462" s="122">
        <v>0</v>
      </c>
      <c r="S3462" s="122">
        <v>0</v>
      </c>
      <c r="T3462" s="122">
        <v>0</v>
      </c>
      <c r="U3462" s="122">
        <v>0</v>
      </c>
      <c r="V3462" s="122">
        <v>0</v>
      </c>
      <c r="W3462" s="122">
        <v>0</v>
      </c>
      <c r="X3462" s="122">
        <v>0</v>
      </c>
      <c r="Y3462" s="122">
        <v>0</v>
      </c>
      <c r="Z3462" s="122">
        <v>0</v>
      </c>
      <c r="AA3462" s="122">
        <v>0</v>
      </c>
      <c r="AB3462" s="122">
        <v>0</v>
      </c>
      <c r="AC3462" s="122">
        <v>0</v>
      </c>
      <c r="AD3462" s="122">
        <v>0</v>
      </c>
      <c r="AE3462" s="122">
        <v>0</v>
      </c>
      <c r="AF3462" s="122">
        <v>0</v>
      </c>
      <c r="AG3462" s="122">
        <v>0</v>
      </c>
      <c r="AH3462" s="122">
        <v>0</v>
      </c>
      <c r="AI3462" s="122">
        <v>0</v>
      </c>
      <c r="AJ3462" s="122">
        <v>0</v>
      </c>
      <c r="AK3462" s="122">
        <v>0</v>
      </c>
      <c r="AL3462" s="122">
        <v>0</v>
      </c>
    </row>
    <row r="3463" spans="1:38" hidden="1" x14ac:dyDescent="0.25">
      <c r="A3463" s="122" t="s">
        <v>2051</v>
      </c>
      <c r="B3463" s="122">
        <v>1</v>
      </c>
      <c r="C3463" s="122" t="s">
        <v>2245</v>
      </c>
      <c r="D3463" s="122" t="s">
        <v>2167</v>
      </c>
      <c r="E3463" s="122">
        <v>63</v>
      </c>
      <c r="F3463" s="122">
        <v>0</v>
      </c>
      <c r="G3463" s="122">
        <v>0</v>
      </c>
      <c r="H3463" s="122">
        <v>0</v>
      </c>
      <c r="I3463" s="122">
        <v>0</v>
      </c>
      <c r="J3463" s="122">
        <v>0</v>
      </c>
      <c r="K3463" s="122">
        <v>0</v>
      </c>
      <c r="L3463" s="122">
        <v>0</v>
      </c>
      <c r="M3463" s="122">
        <v>0</v>
      </c>
      <c r="N3463" s="122">
        <v>0</v>
      </c>
      <c r="O3463" s="122">
        <v>0</v>
      </c>
      <c r="P3463" s="122">
        <v>0</v>
      </c>
      <c r="Q3463" s="122">
        <v>0</v>
      </c>
      <c r="R3463" s="122">
        <v>0</v>
      </c>
      <c r="S3463" s="122">
        <v>0</v>
      </c>
      <c r="T3463" s="122">
        <v>0</v>
      </c>
      <c r="U3463" s="122">
        <v>0</v>
      </c>
      <c r="V3463" s="122">
        <v>0</v>
      </c>
      <c r="W3463" s="122">
        <v>0</v>
      </c>
      <c r="X3463" s="122">
        <v>0</v>
      </c>
      <c r="Y3463" s="122">
        <v>0</v>
      </c>
      <c r="Z3463" s="122">
        <v>0</v>
      </c>
      <c r="AA3463" s="122">
        <v>0</v>
      </c>
      <c r="AB3463" s="122">
        <v>0</v>
      </c>
      <c r="AC3463" s="122">
        <v>0</v>
      </c>
      <c r="AD3463" s="122">
        <v>0</v>
      </c>
      <c r="AE3463" s="122">
        <v>0</v>
      </c>
      <c r="AF3463" s="122">
        <v>0</v>
      </c>
      <c r="AG3463" s="122">
        <v>0</v>
      </c>
      <c r="AH3463" s="122">
        <v>0</v>
      </c>
      <c r="AI3463" s="122">
        <v>0</v>
      </c>
      <c r="AJ3463" s="122">
        <v>0</v>
      </c>
      <c r="AK3463" s="122">
        <v>0</v>
      </c>
      <c r="AL3463" s="122">
        <v>0</v>
      </c>
    </row>
    <row r="3464" spans="1:38" hidden="1" x14ac:dyDescent="0.25">
      <c r="A3464" s="122" t="s">
        <v>2051</v>
      </c>
      <c r="B3464" s="122">
        <v>1</v>
      </c>
      <c r="C3464" s="122" t="s">
        <v>2245</v>
      </c>
      <c r="D3464" s="122" t="s">
        <v>2168</v>
      </c>
      <c r="E3464" s="122">
        <v>63</v>
      </c>
      <c r="F3464" s="122">
        <v>0</v>
      </c>
      <c r="G3464" s="122">
        <v>0</v>
      </c>
      <c r="H3464" s="122">
        <v>0</v>
      </c>
      <c r="I3464" s="122">
        <v>0</v>
      </c>
      <c r="J3464" s="122">
        <v>0</v>
      </c>
      <c r="K3464" s="122">
        <v>0</v>
      </c>
      <c r="L3464" s="122">
        <v>0</v>
      </c>
      <c r="M3464" s="122">
        <v>0</v>
      </c>
      <c r="N3464" s="122">
        <v>0</v>
      </c>
      <c r="O3464" s="122">
        <v>0</v>
      </c>
      <c r="P3464" s="122">
        <v>0</v>
      </c>
      <c r="Q3464" s="122">
        <v>0</v>
      </c>
      <c r="R3464" s="122">
        <v>0</v>
      </c>
      <c r="S3464" s="122">
        <v>0</v>
      </c>
      <c r="T3464" s="122">
        <v>0</v>
      </c>
      <c r="U3464" s="122">
        <v>0</v>
      </c>
      <c r="V3464" s="122">
        <v>0</v>
      </c>
      <c r="W3464" s="122">
        <v>0</v>
      </c>
      <c r="X3464" s="122">
        <v>0</v>
      </c>
      <c r="Y3464" s="122">
        <v>0</v>
      </c>
      <c r="Z3464" s="122">
        <v>0</v>
      </c>
      <c r="AA3464" s="122">
        <v>0</v>
      </c>
      <c r="AB3464" s="122">
        <v>0</v>
      </c>
      <c r="AC3464" s="122">
        <v>0</v>
      </c>
      <c r="AD3464" s="122">
        <v>0</v>
      </c>
      <c r="AE3464" s="122">
        <v>0</v>
      </c>
      <c r="AF3464" s="122">
        <v>0</v>
      </c>
      <c r="AG3464" s="122">
        <v>0</v>
      </c>
      <c r="AH3464" s="122">
        <v>0</v>
      </c>
      <c r="AI3464" s="122">
        <v>0</v>
      </c>
      <c r="AJ3464" s="122">
        <v>0</v>
      </c>
      <c r="AK3464" s="122">
        <v>0</v>
      </c>
      <c r="AL3464" s="122">
        <v>0</v>
      </c>
    </row>
    <row r="3465" spans="1:38" hidden="1" x14ac:dyDescent="0.25">
      <c r="A3465" s="122" t="s">
        <v>2052</v>
      </c>
      <c r="B3465" s="122">
        <v>1</v>
      </c>
      <c r="C3465" s="122" t="s">
        <v>2246</v>
      </c>
      <c r="D3465" s="122" t="s">
        <v>2120</v>
      </c>
      <c r="E3465" s="122">
        <v>64</v>
      </c>
      <c r="F3465" s="122">
        <v>0</v>
      </c>
      <c r="G3465" s="122">
        <v>0</v>
      </c>
      <c r="H3465" s="122">
        <v>0</v>
      </c>
      <c r="I3465" s="122">
        <v>0</v>
      </c>
      <c r="J3465" s="122">
        <v>0</v>
      </c>
      <c r="K3465" s="122">
        <v>0</v>
      </c>
      <c r="L3465" s="122">
        <v>0</v>
      </c>
      <c r="M3465" s="122">
        <v>0</v>
      </c>
      <c r="N3465" s="122">
        <v>0</v>
      </c>
      <c r="O3465" s="122">
        <v>0</v>
      </c>
      <c r="P3465" s="122">
        <v>0</v>
      </c>
      <c r="Q3465" s="122">
        <v>0</v>
      </c>
      <c r="R3465" s="122">
        <v>0</v>
      </c>
      <c r="S3465" s="122">
        <v>0</v>
      </c>
      <c r="T3465" s="122">
        <v>0</v>
      </c>
      <c r="U3465" s="122">
        <v>0</v>
      </c>
      <c r="V3465" s="122">
        <v>0</v>
      </c>
      <c r="W3465" s="122">
        <v>0</v>
      </c>
      <c r="X3465" s="122">
        <v>0</v>
      </c>
      <c r="Y3465" s="122">
        <v>0</v>
      </c>
      <c r="Z3465" s="122">
        <v>0</v>
      </c>
      <c r="AA3465" s="122">
        <v>0</v>
      </c>
      <c r="AB3465" s="122">
        <v>0</v>
      </c>
      <c r="AC3465" s="122">
        <v>0</v>
      </c>
      <c r="AD3465" s="122">
        <v>0</v>
      </c>
      <c r="AE3465" s="122">
        <v>0</v>
      </c>
      <c r="AF3465" s="122">
        <v>0</v>
      </c>
      <c r="AG3465" s="122">
        <v>0</v>
      </c>
      <c r="AH3465" s="122">
        <v>0</v>
      </c>
      <c r="AI3465" s="122">
        <v>0</v>
      </c>
      <c r="AJ3465" s="122">
        <v>0</v>
      </c>
      <c r="AK3465" s="122">
        <v>0</v>
      </c>
      <c r="AL3465" s="122">
        <v>0</v>
      </c>
    </row>
    <row r="3466" spans="1:38" hidden="1" x14ac:dyDescent="0.25">
      <c r="A3466" s="122" t="s">
        <v>2052</v>
      </c>
      <c r="B3466" s="122">
        <v>1</v>
      </c>
      <c r="C3466" s="122" t="s">
        <v>2246</v>
      </c>
      <c r="D3466" s="122" t="s">
        <v>2121</v>
      </c>
      <c r="E3466" s="122">
        <v>64</v>
      </c>
      <c r="F3466" s="122">
        <v>0</v>
      </c>
      <c r="G3466" s="122">
        <v>0</v>
      </c>
      <c r="H3466" s="122">
        <v>0</v>
      </c>
      <c r="I3466" s="122">
        <v>0</v>
      </c>
      <c r="J3466" s="122">
        <v>0</v>
      </c>
      <c r="K3466" s="122">
        <v>0</v>
      </c>
      <c r="L3466" s="122">
        <v>0</v>
      </c>
      <c r="M3466" s="122">
        <v>0</v>
      </c>
      <c r="N3466" s="122">
        <v>0</v>
      </c>
      <c r="O3466" s="122">
        <v>0</v>
      </c>
      <c r="P3466" s="122">
        <v>0</v>
      </c>
      <c r="Q3466" s="122">
        <v>0</v>
      </c>
      <c r="R3466" s="122">
        <v>0</v>
      </c>
      <c r="S3466" s="122">
        <v>0</v>
      </c>
      <c r="T3466" s="122">
        <v>0</v>
      </c>
      <c r="U3466" s="122">
        <v>0</v>
      </c>
      <c r="V3466" s="122">
        <v>0</v>
      </c>
      <c r="W3466" s="122">
        <v>0</v>
      </c>
      <c r="X3466" s="122">
        <v>0.23120870466999999</v>
      </c>
      <c r="Y3466" s="122">
        <v>0.19765963097350001</v>
      </c>
      <c r="Z3466" s="122">
        <v>7.6096571927999998E-2</v>
      </c>
      <c r="AA3466" s="122">
        <v>0.10244795123600001</v>
      </c>
      <c r="AB3466" s="122">
        <v>7.6997713120000005E-2</v>
      </c>
      <c r="AC3466" s="122">
        <v>8.1526748090000004E-2</v>
      </c>
      <c r="AD3466" s="122">
        <v>0.1524453350545</v>
      </c>
      <c r="AE3466" s="122">
        <v>0.120967438288</v>
      </c>
      <c r="AF3466" s="122">
        <v>0.21508526907200001</v>
      </c>
      <c r="AG3466" s="122">
        <v>0.14081209854400001</v>
      </c>
      <c r="AH3466" s="122">
        <v>7.7941054767000001E-2</v>
      </c>
      <c r="AI3466" s="122">
        <v>9.0410207436499995E-2</v>
      </c>
      <c r="AJ3466" s="122">
        <v>0.1170839218</v>
      </c>
      <c r="AK3466" s="122">
        <v>0.159731539284</v>
      </c>
      <c r="AL3466" s="122">
        <v>0</v>
      </c>
    </row>
    <row r="3467" spans="1:38" hidden="1" x14ac:dyDescent="0.25">
      <c r="A3467" s="122" t="s">
        <v>2052</v>
      </c>
      <c r="B3467" s="122">
        <v>1</v>
      </c>
      <c r="C3467" s="122" t="s">
        <v>2246</v>
      </c>
      <c r="D3467" s="122" t="s">
        <v>2122</v>
      </c>
      <c r="E3467" s="122">
        <v>64</v>
      </c>
      <c r="F3467" s="122">
        <v>0</v>
      </c>
      <c r="G3467" s="122">
        <v>0</v>
      </c>
      <c r="H3467" s="122">
        <v>0</v>
      </c>
      <c r="I3467" s="122">
        <v>0</v>
      </c>
      <c r="J3467" s="122">
        <v>0</v>
      </c>
      <c r="K3467" s="122">
        <v>0</v>
      </c>
      <c r="L3467" s="122">
        <v>0</v>
      </c>
      <c r="M3467" s="122">
        <v>0</v>
      </c>
      <c r="N3467" s="122">
        <v>0</v>
      </c>
      <c r="O3467" s="122">
        <v>0</v>
      </c>
      <c r="P3467" s="122">
        <v>0</v>
      </c>
      <c r="Q3467" s="122">
        <v>0</v>
      </c>
      <c r="R3467" s="122">
        <v>0</v>
      </c>
      <c r="S3467" s="122">
        <v>0</v>
      </c>
      <c r="T3467" s="122">
        <v>0</v>
      </c>
      <c r="U3467" s="122">
        <v>0</v>
      </c>
      <c r="V3467" s="122">
        <v>0</v>
      </c>
      <c r="W3467" s="122">
        <v>0</v>
      </c>
      <c r="X3467" s="122">
        <v>0.47342734767150002</v>
      </c>
      <c r="Y3467" s="122">
        <v>0.404731625333</v>
      </c>
      <c r="Z3467" s="122">
        <v>0.39489878514850002</v>
      </c>
      <c r="AA3467" s="122">
        <v>0.74070398191050002</v>
      </c>
      <c r="AB3467" s="122">
        <v>0.57999036574399998</v>
      </c>
      <c r="AC3467" s="122">
        <v>0.31478810160550003</v>
      </c>
      <c r="AD3467" s="122">
        <v>0.53808885475299995</v>
      </c>
      <c r="AE3467" s="122">
        <v>0.41668796804899999</v>
      </c>
      <c r="AF3467" s="122">
        <v>2.3784720059000002E-2</v>
      </c>
      <c r="AG3467" s="122">
        <v>0.22930075157499999</v>
      </c>
      <c r="AH3467" s="122">
        <v>0.26345353465049998</v>
      </c>
      <c r="AI3467" s="122">
        <v>5.0989138924999997E-2</v>
      </c>
      <c r="AJ3467" s="122">
        <v>3.9311379261E-2</v>
      </c>
      <c r="AK3467" s="122">
        <v>6.4965567683999997E-2</v>
      </c>
      <c r="AL3467" s="122">
        <v>0</v>
      </c>
    </row>
    <row r="3468" spans="1:38" hidden="1" x14ac:dyDescent="0.25">
      <c r="A3468" s="122" t="s">
        <v>2052</v>
      </c>
      <c r="B3468" s="122">
        <v>1</v>
      </c>
      <c r="C3468" s="122" t="s">
        <v>2246</v>
      </c>
      <c r="D3468" s="122" t="s">
        <v>2175</v>
      </c>
      <c r="E3468" s="122">
        <v>64</v>
      </c>
      <c r="F3468" s="122">
        <v>0</v>
      </c>
      <c r="G3468" s="122">
        <v>0</v>
      </c>
      <c r="H3468" s="122">
        <v>0</v>
      </c>
      <c r="I3468" s="122">
        <v>0</v>
      </c>
      <c r="J3468" s="122">
        <v>0</v>
      </c>
      <c r="K3468" s="122">
        <v>0</v>
      </c>
      <c r="L3468" s="122">
        <v>0</v>
      </c>
      <c r="M3468" s="122">
        <v>0</v>
      </c>
      <c r="N3468" s="122">
        <v>0</v>
      </c>
      <c r="O3468" s="122">
        <v>0</v>
      </c>
      <c r="P3468" s="122">
        <v>0</v>
      </c>
      <c r="Q3468" s="122">
        <v>0</v>
      </c>
      <c r="R3468" s="122">
        <v>0</v>
      </c>
      <c r="S3468" s="122">
        <v>0</v>
      </c>
      <c r="T3468" s="122">
        <v>0</v>
      </c>
      <c r="U3468" s="122">
        <v>0</v>
      </c>
      <c r="V3468" s="122">
        <v>0</v>
      </c>
      <c r="W3468" s="122">
        <v>0</v>
      </c>
      <c r="X3468" s="122">
        <v>0</v>
      </c>
      <c r="Y3468" s="122">
        <v>0</v>
      </c>
      <c r="Z3468" s="122">
        <v>0</v>
      </c>
      <c r="AA3468" s="122">
        <v>0</v>
      </c>
      <c r="AB3468" s="122">
        <v>0</v>
      </c>
      <c r="AC3468" s="122">
        <v>0</v>
      </c>
      <c r="AD3468" s="122">
        <v>0</v>
      </c>
      <c r="AE3468" s="122">
        <v>0</v>
      </c>
      <c r="AF3468" s="122">
        <v>0</v>
      </c>
      <c r="AG3468" s="122">
        <v>0</v>
      </c>
      <c r="AH3468" s="122">
        <v>0</v>
      </c>
      <c r="AI3468" s="122">
        <v>0</v>
      </c>
      <c r="AJ3468" s="122">
        <v>0</v>
      </c>
      <c r="AK3468" s="122">
        <v>0</v>
      </c>
      <c r="AL3468" s="122">
        <v>0</v>
      </c>
    </row>
    <row r="3469" spans="1:38" hidden="1" x14ac:dyDescent="0.25">
      <c r="A3469" s="122" t="s">
        <v>2052</v>
      </c>
      <c r="B3469" s="122">
        <v>1</v>
      </c>
      <c r="C3469" s="122" t="s">
        <v>2246</v>
      </c>
      <c r="D3469" s="122" t="s">
        <v>2123</v>
      </c>
      <c r="E3469" s="122">
        <v>64</v>
      </c>
      <c r="F3469" s="122">
        <v>0.23950883032850001</v>
      </c>
      <c r="G3469" s="122">
        <v>0.23937595442599999</v>
      </c>
      <c r="H3469" s="122">
        <v>0.245699639833</v>
      </c>
      <c r="I3469" s="122">
        <v>0.24926011029699999</v>
      </c>
      <c r="J3469" s="122">
        <v>0.26314564302249999</v>
      </c>
      <c r="K3469" s="122">
        <v>0.26695978566400003</v>
      </c>
      <c r="L3469" s="122">
        <v>0.2779824464865</v>
      </c>
      <c r="M3469" s="122">
        <v>0.28488815860150002</v>
      </c>
      <c r="N3469" s="122">
        <v>0.28040115048499997</v>
      </c>
      <c r="O3469" s="122">
        <v>0.27013068810800001</v>
      </c>
      <c r="P3469" s="122">
        <v>0.26297350832400002</v>
      </c>
      <c r="Q3469" s="122">
        <v>0.213628226674</v>
      </c>
      <c r="R3469" s="122">
        <v>0.23106402256700001</v>
      </c>
      <c r="S3469" s="122">
        <v>0.2170999420395</v>
      </c>
      <c r="T3469" s="122">
        <v>0.215289115181</v>
      </c>
      <c r="U3469" s="122">
        <v>0.22341453754900001</v>
      </c>
      <c r="V3469" s="122">
        <v>0.21877837619650001</v>
      </c>
      <c r="W3469" s="122">
        <v>0.26055812623300001</v>
      </c>
      <c r="X3469" s="122">
        <v>0.15413913645550001</v>
      </c>
      <c r="Y3469" s="122">
        <v>0.13177308732449999</v>
      </c>
      <c r="Z3469" s="122">
        <v>0.58073615900700004</v>
      </c>
      <c r="AA3469" s="122">
        <v>0.38513811580599999</v>
      </c>
      <c r="AB3469" s="122">
        <v>0.34606200269699999</v>
      </c>
      <c r="AC3469" s="122">
        <v>0.33242723623850001</v>
      </c>
      <c r="AD3469" s="122">
        <v>0.36314446704100001</v>
      </c>
      <c r="AE3469" s="122">
        <v>0.3601443439</v>
      </c>
      <c r="AF3469" s="122">
        <v>0.30591517524049999</v>
      </c>
      <c r="AG3469" s="122">
        <v>0.18288621593349999</v>
      </c>
      <c r="AH3469" s="122">
        <v>0.47040545758949998</v>
      </c>
      <c r="AI3469" s="122">
        <v>0.41135680094850002</v>
      </c>
      <c r="AJ3469" s="122">
        <v>0.36541239711649998</v>
      </c>
      <c r="AK3469" s="122">
        <v>0.29795997734500002</v>
      </c>
      <c r="AL3469" s="122">
        <v>0</v>
      </c>
    </row>
    <row r="3470" spans="1:38" x14ac:dyDescent="0.25">
      <c r="A3470" s="122" t="s">
        <v>2052</v>
      </c>
      <c r="B3470" s="122">
        <v>1</v>
      </c>
      <c r="C3470" s="122" t="s">
        <v>2246</v>
      </c>
      <c r="D3470" s="122" t="s">
        <v>2124</v>
      </c>
      <c r="E3470" s="122">
        <v>64</v>
      </c>
      <c r="F3470" s="122">
        <v>0.27942696872099998</v>
      </c>
      <c r="G3470" s="122">
        <v>0.27927194682149997</v>
      </c>
      <c r="H3470" s="122">
        <v>0.28664957981400002</v>
      </c>
      <c r="I3470" s="122">
        <v>0.2908034619955</v>
      </c>
      <c r="J3470" s="122">
        <v>0.3070032501885</v>
      </c>
      <c r="K3470" s="122">
        <v>0.31145308328350002</v>
      </c>
      <c r="L3470" s="122">
        <v>0.3243128542475</v>
      </c>
      <c r="M3470" s="122">
        <v>0.3323695183905</v>
      </c>
      <c r="N3470" s="122">
        <v>0.32713467555699999</v>
      </c>
      <c r="O3470" s="122">
        <v>0.31515246945050002</v>
      </c>
      <c r="P3470" s="122">
        <v>0.30680242637799998</v>
      </c>
      <c r="Q3470" s="122">
        <v>0.24923293112850001</v>
      </c>
      <c r="R3470" s="122">
        <v>0.26957469301249998</v>
      </c>
      <c r="S3470" s="122">
        <v>0.25328326572600002</v>
      </c>
      <c r="T3470" s="122">
        <v>0.251170634369</v>
      </c>
      <c r="U3470" s="122">
        <v>0.26065029381600002</v>
      </c>
      <c r="V3470" s="122">
        <v>0.255241438918</v>
      </c>
      <c r="W3470" s="122">
        <v>0.30398448061400002</v>
      </c>
      <c r="X3470" s="122">
        <v>4.0423023521000002E-2</v>
      </c>
      <c r="Y3470" s="122">
        <v>3.4557522053999999E-2</v>
      </c>
      <c r="Z3470" s="122">
        <v>1.40818429765E-2</v>
      </c>
      <c r="AA3470" s="122">
        <v>2.6571390364000001E-2</v>
      </c>
      <c r="AB3470" s="122">
        <v>4.3363021076999998E-2</v>
      </c>
      <c r="AC3470" s="122">
        <v>4.4742683210000002E-2</v>
      </c>
      <c r="AD3470" s="122">
        <v>1.221168336E-2</v>
      </c>
      <c r="AE3470" s="122">
        <v>2.9326420993999999E-2</v>
      </c>
      <c r="AF3470" s="122">
        <v>8.3792046000000006E-5</v>
      </c>
      <c r="AG3470" s="122">
        <v>2.0760736000000001E-5</v>
      </c>
      <c r="AH3470" s="122">
        <v>7.3707365000000003E-6</v>
      </c>
      <c r="AI3470" s="122">
        <v>3.6175152385000001E-3</v>
      </c>
      <c r="AJ3470" s="122">
        <v>2.2040528589999998E-3</v>
      </c>
      <c r="AK3470" s="122">
        <v>7.5151686550000004E-4</v>
      </c>
      <c r="AL3470" s="122">
        <v>0</v>
      </c>
    </row>
    <row r="3471" spans="1:38" hidden="1" x14ac:dyDescent="0.25">
      <c r="A3471" s="122" t="s">
        <v>2052</v>
      </c>
      <c r="B3471" s="122">
        <v>1</v>
      </c>
      <c r="C3471" s="122" t="s">
        <v>2246</v>
      </c>
      <c r="D3471" s="122" t="s">
        <v>474</v>
      </c>
      <c r="E3471" s="122">
        <v>64</v>
      </c>
      <c r="F3471" s="122">
        <v>0</v>
      </c>
      <c r="G3471" s="122">
        <v>0</v>
      </c>
      <c r="H3471" s="122">
        <v>0</v>
      </c>
      <c r="I3471" s="122">
        <v>0</v>
      </c>
      <c r="J3471" s="122">
        <v>0</v>
      </c>
      <c r="K3471" s="122">
        <v>0</v>
      </c>
      <c r="L3471" s="122">
        <v>0</v>
      </c>
      <c r="M3471" s="122">
        <v>0</v>
      </c>
      <c r="N3471" s="122">
        <v>0</v>
      </c>
      <c r="O3471" s="122">
        <v>0</v>
      </c>
      <c r="P3471" s="122">
        <v>0</v>
      </c>
      <c r="Q3471" s="122">
        <v>0</v>
      </c>
      <c r="R3471" s="122">
        <v>0</v>
      </c>
      <c r="S3471" s="122">
        <v>0</v>
      </c>
      <c r="T3471" s="122">
        <v>0</v>
      </c>
      <c r="U3471" s="122">
        <v>0</v>
      </c>
      <c r="V3471" s="122">
        <v>0</v>
      </c>
      <c r="W3471" s="122">
        <v>0</v>
      </c>
      <c r="X3471" s="122">
        <v>0</v>
      </c>
      <c r="Y3471" s="122">
        <v>0</v>
      </c>
      <c r="Z3471" s="122">
        <v>0</v>
      </c>
      <c r="AA3471" s="122">
        <v>0</v>
      </c>
      <c r="AB3471" s="122">
        <v>0</v>
      </c>
      <c r="AC3471" s="122">
        <v>0</v>
      </c>
      <c r="AD3471" s="122">
        <v>0</v>
      </c>
      <c r="AE3471" s="122">
        <v>0</v>
      </c>
      <c r="AF3471" s="122">
        <v>0</v>
      </c>
      <c r="AG3471" s="122">
        <v>0</v>
      </c>
      <c r="AH3471" s="122">
        <v>0</v>
      </c>
      <c r="AI3471" s="122">
        <v>0</v>
      </c>
      <c r="AJ3471" s="122">
        <v>0</v>
      </c>
      <c r="AK3471" s="122">
        <v>0</v>
      </c>
      <c r="AL3471" s="122">
        <v>0</v>
      </c>
    </row>
    <row r="3472" spans="1:38" hidden="1" x14ac:dyDescent="0.25">
      <c r="A3472" s="122" t="s">
        <v>2052</v>
      </c>
      <c r="B3472" s="122">
        <v>1</v>
      </c>
      <c r="C3472" s="122" t="s">
        <v>2246</v>
      </c>
      <c r="D3472" s="122" t="s">
        <v>2125</v>
      </c>
      <c r="E3472" s="122">
        <v>64</v>
      </c>
      <c r="F3472" s="122">
        <v>0</v>
      </c>
      <c r="G3472" s="122">
        <v>0</v>
      </c>
      <c r="H3472" s="122">
        <v>0</v>
      </c>
      <c r="I3472" s="122">
        <v>0</v>
      </c>
      <c r="J3472" s="122">
        <v>0</v>
      </c>
      <c r="K3472" s="122">
        <v>0</v>
      </c>
      <c r="L3472" s="122">
        <v>0</v>
      </c>
      <c r="M3472" s="122">
        <v>0</v>
      </c>
      <c r="N3472" s="122">
        <v>0</v>
      </c>
      <c r="O3472" s="122">
        <v>0</v>
      </c>
      <c r="P3472" s="122">
        <v>0</v>
      </c>
      <c r="Q3472" s="122">
        <v>0</v>
      </c>
      <c r="R3472" s="122">
        <v>0</v>
      </c>
      <c r="S3472" s="122">
        <v>0</v>
      </c>
      <c r="T3472" s="122">
        <v>0</v>
      </c>
      <c r="U3472" s="122">
        <v>0</v>
      </c>
      <c r="V3472" s="122">
        <v>0</v>
      </c>
      <c r="W3472" s="122">
        <v>0</v>
      </c>
      <c r="X3472" s="122">
        <v>0</v>
      </c>
      <c r="Y3472" s="122">
        <v>0</v>
      </c>
      <c r="Z3472" s="122">
        <v>0</v>
      </c>
      <c r="AA3472" s="122">
        <v>0</v>
      </c>
      <c r="AB3472" s="122">
        <v>0</v>
      </c>
      <c r="AC3472" s="122">
        <v>0</v>
      </c>
      <c r="AD3472" s="122">
        <v>0</v>
      </c>
      <c r="AE3472" s="122">
        <v>0</v>
      </c>
      <c r="AF3472" s="122">
        <v>0</v>
      </c>
      <c r="AG3472" s="122">
        <v>0</v>
      </c>
      <c r="AH3472" s="122">
        <v>0</v>
      </c>
      <c r="AI3472" s="122">
        <v>0</v>
      </c>
      <c r="AJ3472" s="122">
        <v>0</v>
      </c>
      <c r="AK3472" s="122">
        <v>0</v>
      </c>
      <c r="AL3472" s="122">
        <v>0</v>
      </c>
    </row>
    <row r="3473" spans="1:38" hidden="1" x14ac:dyDescent="0.25">
      <c r="A3473" s="122" t="s">
        <v>2052</v>
      </c>
      <c r="B3473" s="122">
        <v>1</v>
      </c>
      <c r="C3473" s="122" t="s">
        <v>2246</v>
      </c>
      <c r="D3473" s="122" t="s">
        <v>2126</v>
      </c>
      <c r="E3473" s="122">
        <v>64</v>
      </c>
      <c r="F3473" s="122">
        <v>0</v>
      </c>
      <c r="G3473" s="122">
        <v>0</v>
      </c>
      <c r="H3473" s="122">
        <v>0</v>
      </c>
      <c r="I3473" s="122">
        <v>0</v>
      </c>
      <c r="J3473" s="122">
        <v>0</v>
      </c>
      <c r="K3473" s="122">
        <v>0</v>
      </c>
      <c r="L3473" s="122">
        <v>0</v>
      </c>
      <c r="M3473" s="122">
        <v>0</v>
      </c>
      <c r="N3473" s="122">
        <v>0</v>
      </c>
      <c r="O3473" s="122">
        <v>0</v>
      </c>
      <c r="P3473" s="122">
        <v>0</v>
      </c>
      <c r="Q3473" s="122">
        <v>0</v>
      </c>
      <c r="R3473" s="122">
        <v>0</v>
      </c>
      <c r="S3473" s="122">
        <v>0</v>
      </c>
      <c r="T3473" s="122">
        <v>0</v>
      </c>
      <c r="U3473" s="122">
        <v>0</v>
      </c>
      <c r="V3473" s="122">
        <v>0</v>
      </c>
      <c r="W3473" s="122">
        <v>0</v>
      </c>
      <c r="X3473" s="122">
        <v>0</v>
      </c>
      <c r="Y3473" s="122">
        <v>0</v>
      </c>
      <c r="Z3473" s="122">
        <v>0</v>
      </c>
      <c r="AA3473" s="122">
        <v>0</v>
      </c>
      <c r="AB3473" s="122">
        <v>0</v>
      </c>
      <c r="AC3473" s="122">
        <v>0</v>
      </c>
      <c r="AD3473" s="122">
        <v>0</v>
      </c>
      <c r="AE3473" s="122">
        <v>0</v>
      </c>
      <c r="AF3473" s="122">
        <v>0</v>
      </c>
      <c r="AG3473" s="122">
        <v>0</v>
      </c>
      <c r="AH3473" s="122">
        <v>0</v>
      </c>
      <c r="AI3473" s="122">
        <v>0</v>
      </c>
      <c r="AJ3473" s="122">
        <v>0</v>
      </c>
      <c r="AK3473" s="122">
        <v>0</v>
      </c>
      <c r="AL3473" s="122">
        <v>0</v>
      </c>
    </row>
    <row r="3474" spans="1:38" hidden="1" x14ac:dyDescent="0.25">
      <c r="A3474" s="122" t="s">
        <v>2052</v>
      </c>
      <c r="B3474" s="122">
        <v>1</v>
      </c>
      <c r="C3474" s="122" t="s">
        <v>2246</v>
      </c>
      <c r="D3474" s="122" t="s">
        <v>2127</v>
      </c>
      <c r="E3474" s="122">
        <v>64</v>
      </c>
      <c r="F3474" s="122">
        <v>0</v>
      </c>
      <c r="G3474" s="122">
        <v>0</v>
      </c>
      <c r="H3474" s="122">
        <v>0</v>
      </c>
      <c r="I3474" s="122">
        <v>0</v>
      </c>
      <c r="J3474" s="122">
        <v>0</v>
      </c>
      <c r="K3474" s="122">
        <v>0</v>
      </c>
      <c r="L3474" s="122">
        <v>0</v>
      </c>
      <c r="M3474" s="122">
        <v>0</v>
      </c>
      <c r="N3474" s="122">
        <v>0</v>
      </c>
      <c r="O3474" s="122">
        <v>0</v>
      </c>
      <c r="P3474" s="122">
        <v>0</v>
      </c>
      <c r="Q3474" s="122">
        <v>0</v>
      </c>
      <c r="R3474" s="122">
        <v>0</v>
      </c>
      <c r="S3474" s="122">
        <v>0</v>
      </c>
      <c r="T3474" s="122">
        <v>0</v>
      </c>
      <c r="U3474" s="122">
        <v>0</v>
      </c>
      <c r="V3474" s="122">
        <v>0</v>
      </c>
      <c r="W3474" s="122">
        <v>0</v>
      </c>
      <c r="X3474" s="122">
        <v>0</v>
      </c>
      <c r="Y3474" s="122">
        <v>0</v>
      </c>
      <c r="Z3474" s="122">
        <v>0</v>
      </c>
      <c r="AA3474" s="122">
        <v>0</v>
      </c>
      <c r="AB3474" s="122">
        <v>0</v>
      </c>
      <c r="AC3474" s="122">
        <v>0</v>
      </c>
      <c r="AD3474" s="122">
        <v>0</v>
      </c>
      <c r="AE3474" s="122">
        <v>0</v>
      </c>
      <c r="AF3474" s="122">
        <v>0</v>
      </c>
      <c r="AG3474" s="122">
        <v>0</v>
      </c>
      <c r="AH3474" s="122">
        <v>0</v>
      </c>
      <c r="AI3474" s="122">
        <v>0</v>
      </c>
      <c r="AJ3474" s="122">
        <v>0</v>
      </c>
      <c r="AK3474" s="122">
        <v>0</v>
      </c>
      <c r="AL3474" s="122">
        <v>0</v>
      </c>
    </row>
    <row r="3475" spans="1:38" hidden="1" x14ac:dyDescent="0.25">
      <c r="A3475" s="122" t="s">
        <v>2052</v>
      </c>
      <c r="B3475" s="122">
        <v>1</v>
      </c>
      <c r="C3475" s="122" t="s">
        <v>2246</v>
      </c>
      <c r="D3475" s="122" t="s">
        <v>2128</v>
      </c>
      <c r="E3475" s="122">
        <v>64</v>
      </c>
      <c r="F3475" s="122">
        <v>0.99795345970649996</v>
      </c>
      <c r="G3475" s="122">
        <v>0.99739981007300005</v>
      </c>
      <c r="H3475" s="122">
        <v>1.0237484993395001</v>
      </c>
      <c r="I3475" s="122">
        <v>1.0385837928599999</v>
      </c>
      <c r="J3475" s="122">
        <v>1.0964401792825</v>
      </c>
      <c r="K3475" s="122">
        <v>1.1123324402754999</v>
      </c>
      <c r="L3475" s="122">
        <v>1.1582601937599999</v>
      </c>
      <c r="M3475" s="122">
        <v>1.1870339942215</v>
      </c>
      <c r="N3475" s="122">
        <v>1.1683381269855</v>
      </c>
      <c r="O3475" s="122">
        <v>1.1255445337479999</v>
      </c>
      <c r="P3475" s="122">
        <v>1.09572295135</v>
      </c>
      <c r="Q3475" s="122">
        <v>0.89011761115050003</v>
      </c>
      <c r="R3475" s="122">
        <v>0.96276676074</v>
      </c>
      <c r="S3475" s="122">
        <v>0.90458309187099994</v>
      </c>
      <c r="T3475" s="122">
        <v>0.89703797985900002</v>
      </c>
      <c r="U3475" s="122">
        <v>0.93089390646299996</v>
      </c>
      <c r="V3475" s="122">
        <v>0.91157656750750005</v>
      </c>
      <c r="W3475" s="122">
        <v>1.0856588593395</v>
      </c>
      <c r="X3475" s="122">
        <v>0.44039753272999999</v>
      </c>
      <c r="Y3475" s="122">
        <v>0.3764945352015</v>
      </c>
      <c r="Z3475" s="122">
        <v>0.63444336951549996</v>
      </c>
      <c r="AA3475" s="122">
        <v>0.55250921328750002</v>
      </c>
      <c r="AB3475" s="122">
        <v>0.566518316573</v>
      </c>
      <c r="AC3475" s="122">
        <v>0.59773426831249998</v>
      </c>
      <c r="AD3475" s="122">
        <v>0.53583331077749996</v>
      </c>
      <c r="AE3475" s="122">
        <v>0.5529317880115</v>
      </c>
      <c r="AF3475" s="122">
        <v>0.62129661378050005</v>
      </c>
      <c r="AG3475" s="122">
        <v>0.53433430274100002</v>
      </c>
      <c r="AH3475" s="122">
        <v>0.5325791771335</v>
      </c>
      <c r="AI3475" s="122">
        <v>0.523336934393</v>
      </c>
      <c r="AJ3475" s="122">
        <v>0.47052629546949998</v>
      </c>
      <c r="AK3475" s="122">
        <v>0.52966389811500003</v>
      </c>
      <c r="AL3475" s="122">
        <v>0</v>
      </c>
    </row>
    <row r="3476" spans="1:38" hidden="1" x14ac:dyDescent="0.25">
      <c r="A3476" s="122" t="s">
        <v>2052</v>
      </c>
      <c r="B3476" s="122">
        <v>1</v>
      </c>
      <c r="C3476" s="122" t="s">
        <v>2246</v>
      </c>
      <c r="D3476" s="122" t="s">
        <v>2129</v>
      </c>
      <c r="E3476" s="122">
        <v>64</v>
      </c>
      <c r="F3476" s="122">
        <v>1.1177078748839999</v>
      </c>
      <c r="G3476" s="122">
        <v>1.1170877872859999</v>
      </c>
      <c r="H3476" s="122">
        <v>1.1465983192560001</v>
      </c>
      <c r="I3476" s="122">
        <v>1.163213847982</v>
      </c>
      <c r="J3476" s="122">
        <v>1.2280130007804999</v>
      </c>
      <c r="K3476" s="122">
        <v>1.2458123331074999</v>
      </c>
      <c r="L3476" s="122">
        <v>1.29725141699</v>
      </c>
      <c r="M3476" s="122">
        <v>1.3294780735089999</v>
      </c>
      <c r="N3476" s="122">
        <v>1.308538702228</v>
      </c>
      <c r="O3476" s="122">
        <v>1.2606098777754999</v>
      </c>
      <c r="P3476" s="122">
        <v>1.2272097055119999</v>
      </c>
      <c r="Q3476" s="122">
        <v>0.9969317244875</v>
      </c>
      <c r="R3476" s="122">
        <v>1.0782987720235</v>
      </c>
      <c r="S3476" s="122">
        <v>1.0131330629040001</v>
      </c>
      <c r="T3476" s="122">
        <v>1.0046825374495001</v>
      </c>
      <c r="U3476" s="122">
        <v>1.0426011752375</v>
      </c>
      <c r="V3476" s="122">
        <v>1.0209657556189999</v>
      </c>
      <c r="W3476" s="122">
        <v>1.2159379224825</v>
      </c>
      <c r="X3476" s="122">
        <v>0.4869088083175</v>
      </c>
      <c r="Y3476" s="122">
        <v>0.41625688576499997</v>
      </c>
      <c r="Z3476" s="122">
        <v>0.53850919022699995</v>
      </c>
      <c r="AA3476" s="122">
        <v>0.44950031317849998</v>
      </c>
      <c r="AB3476" s="122">
        <v>0.43378993302750002</v>
      </c>
      <c r="AC3476" s="122">
        <v>0.571773553356</v>
      </c>
      <c r="AD3476" s="122">
        <v>0.49921669052000001</v>
      </c>
      <c r="AE3476" s="122">
        <v>0.45523925276549998</v>
      </c>
      <c r="AF3476" s="122">
        <v>0.58904020059700002</v>
      </c>
      <c r="AG3476" s="122">
        <v>0.49887009426399997</v>
      </c>
      <c r="AH3476" s="122">
        <v>0.36210986631050002</v>
      </c>
      <c r="AI3476" s="122">
        <v>0.25936904279849998</v>
      </c>
      <c r="AJ3476" s="122">
        <v>0.35148784679799999</v>
      </c>
      <c r="AK3476" s="122">
        <v>0.39896870409399998</v>
      </c>
      <c r="AL3476" s="122">
        <v>0</v>
      </c>
    </row>
    <row r="3477" spans="1:38" hidden="1" x14ac:dyDescent="0.25">
      <c r="A3477" s="122" t="s">
        <v>2052</v>
      </c>
      <c r="B3477" s="122">
        <v>1</v>
      </c>
      <c r="C3477" s="122" t="s">
        <v>2246</v>
      </c>
      <c r="D3477" s="122" t="s">
        <v>2176</v>
      </c>
      <c r="E3477" s="122">
        <v>64</v>
      </c>
      <c r="F3477" s="122">
        <v>0</v>
      </c>
      <c r="G3477" s="122">
        <v>0</v>
      </c>
      <c r="H3477" s="122">
        <v>0</v>
      </c>
      <c r="I3477" s="122">
        <v>0</v>
      </c>
      <c r="J3477" s="122">
        <v>0</v>
      </c>
      <c r="K3477" s="122">
        <v>0</v>
      </c>
      <c r="L3477" s="122">
        <v>0</v>
      </c>
      <c r="M3477" s="122">
        <v>0</v>
      </c>
      <c r="N3477" s="122">
        <v>0</v>
      </c>
      <c r="O3477" s="122">
        <v>0</v>
      </c>
      <c r="P3477" s="122">
        <v>0</v>
      </c>
      <c r="Q3477" s="122">
        <v>0</v>
      </c>
      <c r="R3477" s="122">
        <v>0</v>
      </c>
      <c r="S3477" s="122">
        <v>0</v>
      </c>
      <c r="T3477" s="122">
        <v>0</v>
      </c>
      <c r="U3477" s="122">
        <v>0</v>
      </c>
      <c r="V3477" s="122">
        <v>0</v>
      </c>
      <c r="W3477" s="122">
        <v>0</v>
      </c>
      <c r="X3477" s="122">
        <v>0</v>
      </c>
      <c r="Y3477" s="122">
        <v>0</v>
      </c>
      <c r="Z3477" s="122">
        <v>0</v>
      </c>
      <c r="AA3477" s="122">
        <v>0</v>
      </c>
      <c r="AB3477" s="122">
        <v>0</v>
      </c>
      <c r="AC3477" s="122">
        <v>0</v>
      </c>
      <c r="AD3477" s="122">
        <v>0</v>
      </c>
      <c r="AE3477" s="122">
        <v>0</v>
      </c>
      <c r="AF3477" s="122">
        <v>0</v>
      </c>
      <c r="AG3477" s="122">
        <v>0</v>
      </c>
      <c r="AH3477" s="122">
        <v>0</v>
      </c>
      <c r="AI3477" s="122">
        <v>0</v>
      </c>
      <c r="AJ3477" s="122">
        <v>0</v>
      </c>
      <c r="AK3477" s="122">
        <v>0</v>
      </c>
      <c r="AL3477" s="122">
        <v>0</v>
      </c>
    </row>
    <row r="3478" spans="1:38" hidden="1" x14ac:dyDescent="0.25">
      <c r="A3478" s="122" t="s">
        <v>2052</v>
      </c>
      <c r="B3478" s="122">
        <v>1</v>
      </c>
      <c r="C3478" s="122" t="s">
        <v>2246</v>
      </c>
      <c r="D3478" s="122" t="s">
        <v>2130</v>
      </c>
      <c r="E3478" s="122">
        <v>64</v>
      </c>
      <c r="F3478" s="122">
        <v>0</v>
      </c>
      <c r="G3478" s="122">
        <v>0</v>
      </c>
      <c r="H3478" s="122">
        <v>0</v>
      </c>
      <c r="I3478" s="122">
        <v>0</v>
      </c>
      <c r="J3478" s="122">
        <v>0</v>
      </c>
      <c r="K3478" s="122">
        <v>0</v>
      </c>
      <c r="L3478" s="122">
        <v>0</v>
      </c>
      <c r="M3478" s="122">
        <v>0</v>
      </c>
      <c r="N3478" s="122">
        <v>0</v>
      </c>
      <c r="O3478" s="122">
        <v>0</v>
      </c>
      <c r="P3478" s="122">
        <v>0</v>
      </c>
      <c r="Q3478" s="122">
        <v>0</v>
      </c>
      <c r="R3478" s="122">
        <v>0</v>
      </c>
      <c r="S3478" s="122">
        <v>0</v>
      </c>
      <c r="T3478" s="122">
        <v>0</v>
      </c>
      <c r="U3478" s="122">
        <v>0</v>
      </c>
      <c r="V3478" s="122">
        <v>0</v>
      </c>
      <c r="W3478" s="122">
        <v>0</v>
      </c>
      <c r="X3478" s="122">
        <v>0</v>
      </c>
      <c r="Y3478" s="122">
        <v>0</v>
      </c>
      <c r="Z3478" s="122">
        <v>0</v>
      </c>
      <c r="AA3478" s="122">
        <v>0</v>
      </c>
      <c r="AB3478" s="122">
        <v>0</v>
      </c>
      <c r="AC3478" s="122">
        <v>0</v>
      </c>
      <c r="AD3478" s="122">
        <v>0</v>
      </c>
      <c r="AE3478" s="122">
        <v>0</v>
      </c>
      <c r="AF3478" s="122">
        <v>0</v>
      </c>
      <c r="AG3478" s="122">
        <v>0</v>
      </c>
      <c r="AH3478" s="122">
        <v>0</v>
      </c>
      <c r="AI3478" s="122">
        <v>0</v>
      </c>
      <c r="AJ3478" s="122">
        <v>0</v>
      </c>
      <c r="AK3478" s="122">
        <v>0</v>
      </c>
      <c r="AL3478" s="122">
        <v>0</v>
      </c>
    </row>
    <row r="3479" spans="1:38" hidden="1" x14ac:dyDescent="0.25">
      <c r="A3479" s="122" t="s">
        <v>2052</v>
      </c>
      <c r="B3479" s="122">
        <v>1</v>
      </c>
      <c r="C3479" s="122" t="s">
        <v>2246</v>
      </c>
      <c r="D3479" s="122" t="s">
        <v>2131</v>
      </c>
      <c r="E3479" s="122">
        <v>64</v>
      </c>
      <c r="F3479" s="122">
        <v>0.4390995222645</v>
      </c>
      <c r="G3479" s="122">
        <v>0.43885591642999999</v>
      </c>
      <c r="H3479" s="122">
        <v>0.45044933971149997</v>
      </c>
      <c r="I3479" s="122">
        <v>0.45697686884249999</v>
      </c>
      <c r="J3479" s="122">
        <v>0.48243367887900002</v>
      </c>
      <c r="K3479" s="122">
        <v>0.4894262737085</v>
      </c>
      <c r="L3479" s="122">
        <v>0.50963448523849997</v>
      </c>
      <c r="M3479" s="122">
        <v>0.52229495746700005</v>
      </c>
      <c r="N3479" s="122">
        <v>0.51406877587150002</v>
      </c>
      <c r="O3479" s="122">
        <v>0.49523959484699998</v>
      </c>
      <c r="P3479" s="122">
        <v>0.48211809859400001</v>
      </c>
      <c r="Q3479" s="122">
        <v>0.39165174889350002</v>
      </c>
      <c r="R3479" s="122">
        <v>0.42361737471499999</v>
      </c>
      <c r="S3479" s="122">
        <v>0.39801656041900002</v>
      </c>
      <c r="T3479" s="122">
        <v>0.39469671114749999</v>
      </c>
      <c r="U3479" s="122">
        <v>0.40959331883099998</v>
      </c>
      <c r="V3479" s="122">
        <v>0.40109368969800002</v>
      </c>
      <c r="W3479" s="122">
        <v>0.47768989811149998</v>
      </c>
      <c r="X3479" s="122">
        <v>0.77775789538950002</v>
      </c>
      <c r="Y3479" s="122">
        <v>0.66490290149200004</v>
      </c>
      <c r="Z3479" s="122">
        <v>0.84270457363499995</v>
      </c>
      <c r="AA3479" s="122">
        <v>0.80064794595400002</v>
      </c>
      <c r="AB3479" s="122">
        <v>0.84774191178299996</v>
      </c>
      <c r="AC3479" s="122">
        <v>0.71141824814200005</v>
      </c>
      <c r="AD3479" s="122">
        <v>0.73402595962399997</v>
      </c>
      <c r="AE3479" s="122">
        <v>0.66060931719350002</v>
      </c>
      <c r="AF3479" s="122">
        <v>0.66761146596200005</v>
      </c>
      <c r="AG3479" s="122">
        <v>0.61214542938600003</v>
      </c>
      <c r="AH3479" s="122">
        <v>0.64888174426050005</v>
      </c>
      <c r="AI3479" s="122">
        <v>0.695563748536</v>
      </c>
      <c r="AJ3479" s="122">
        <v>0.58491163275250002</v>
      </c>
      <c r="AK3479" s="122">
        <v>0.72205943637650005</v>
      </c>
      <c r="AL3479" s="122">
        <v>0</v>
      </c>
    </row>
    <row r="3480" spans="1:38" hidden="1" x14ac:dyDescent="0.25">
      <c r="A3480" s="122" t="s">
        <v>2052</v>
      </c>
      <c r="B3480" s="122">
        <v>1</v>
      </c>
      <c r="C3480" s="122" t="s">
        <v>2246</v>
      </c>
      <c r="D3480" s="122" t="s">
        <v>2132</v>
      </c>
      <c r="E3480" s="122">
        <v>64</v>
      </c>
      <c r="F3480" s="122">
        <v>4.2313226704E-2</v>
      </c>
      <c r="G3480" s="122">
        <v>4.2289751943999997E-2</v>
      </c>
      <c r="H3480" s="122">
        <v>4.3406936373500002E-2</v>
      </c>
      <c r="I3480" s="122">
        <v>4.4035952828500001E-2</v>
      </c>
      <c r="J3480" s="122">
        <v>4.6489063605500001E-2</v>
      </c>
      <c r="K3480" s="122">
        <v>4.7162895455999998E-2</v>
      </c>
      <c r="L3480" s="122">
        <v>4.9110232215000001E-2</v>
      </c>
      <c r="M3480" s="122">
        <v>5.0330241361500001E-2</v>
      </c>
      <c r="N3480" s="122">
        <v>4.9537536579499997E-2</v>
      </c>
      <c r="O3480" s="122">
        <v>4.7723088231000001E-2</v>
      </c>
      <c r="P3480" s="122">
        <v>4.6458653133000002E-2</v>
      </c>
      <c r="Q3480" s="122">
        <v>3.7740986716999998E-2</v>
      </c>
      <c r="R3480" s="122">
        <v>4.0821310650500001E-2</v>
      </c>
      <c r="S3480" s="122">
        <v>3.8354323095499999E-2</v>
      </c>
      <c r="T3480" s="122">
        <v>3.8034410352000003E-2</v>
      </c>
      <c r="U3480" s="122">
        <v>3.9469901624999998E-2</v>
      </c>
      <c r="V3480" s="122">
        <v>3.8650846462000003E-2</v>
      </c>
      <c r="W3480" s="122">
        <v>4.60319356375E-2</v>
      </c>
      <c r="X3480" s="122">
        <v>5.5049691578E-2</v>
      </c>
      <c r="Y3480" s="122">
        <v>4.7061816903500003E-2</v>
      </c>
      <c r="Z3480" s="122">
        <v>0</v>
      </c>
      <c r="AA3480" s="122">
        <v>0</v>
      </c>
      <c r="AB3480" s="122">
        <v>0</v>
      </c>
      <c r="AC3480" s="122">
        <v>0</v>
      </c>
      <c r="AD3480" s="122">
        <v>0</v>
      </c>
      <c r="AE3480" s="122">
        <v>0</v>
      </c>
      <c r="AF3480" s="122">
        <v>0</v>
      </c>
      <c r="AG3480" s="122">
        <v>0</v>
      </c>
      <c r="AH3480" s="122">
        <v>0</v>
      </c>
      <c r="AI3480" s="122">
        <v>0</v>
      </c>
      <c r="AJ3480" s="122">
        <v>0</v>
      </c>
      <c r="AK3480" s="122">
        <v>0</v>
      </c>
      <c r="AL3480" s="122">
        <v>0</v>
      </c>
    </row>
    <row r="3481" spans="1:38" hidden="1" x14ac:dyDescent="0.25">
      <c r="A3481" s="122" t="s">
        <v>2052</v>
      </c>
      <c r="B3481" s="122">
        <v>1</v>
      </c>
      <c r="C3481" s="122" t="s">
        <v>2246</v>
      </c>
      <c r="D3481" s="122" t="s">
        <v>2133</v>
      </c>
      <c r="E3481" s="122">
        <v>64</v>
      </c>
      <c r="F3481" s="122">
        <v>0.17563980890049999</v>
      </c>
      <c r="G3481" s="122">
        <v>0.17554236657200001</v>
      </c>
      <c r="H3481" s="122">
        <v>0.18017973587399999</v>
      </c>
      <c r="I3481" s="122">
        <v>0.182790747537</v>
      </c>
      <c r="J3481" s="122">
        <v>0.192973471541</v>
      </c>
      <c r="K3481" s="122">
        <v>0.19577050949399999</v>
      </c>
      <c r="L3481" s="122">
        <v>0.20385379410599999</v>
      </c>
      <c r="M3481" s="122">
        <v>0.20891798298149999</v>
      </c>
      <c r="N3481" s="122">
        <v>0.205627510338</v>
      </c>
      <c r="O3481" s="122">
        <v>0.1980958379335</v>
      </c>
      <c r="P3481" s="122">
        <v>0.19284723942699999</v>
      </c>
      <c r="Q3481" s="122">
        <v>0.15666069956799999</v>
      </c>
      <c r="R3481" s="122">
        <v>0.16944694988600001</v>
      </c>
      <c r="S3481" s="122">
        <v>0.15920662415699999</v>
      </c>
      <c r="T3481" s="122">
        <v>0.157878684459</v>
      </c>
      <c r="U3481" s="122">
        <v>0.16383732754300001</v>
      </c>
      <c r="V3481" s="122">
        <v>0.1604374758845</v>
      </c>
      <c r="W3481" s="122">
        <v>0.191075959234</v>
      </c>
      <c r="X3481" s="122">
        <v>0.29726833457950003</v>
      </c>
      <c r="Y3481" s="122">
        <v>0.254133811263</v>
      </c>
      <c r="Z3481" s="122">
        <v>0.24168748505750001</v>
      </c>
      <c r="AA3481" s="122">
        <v>0.201555093317</v>
      </c>
      <c r="AB3481" s="122">
        <v>0.1546080222615</v>
      </c>
      <c r="AC3481" s="122">
        <v>0.123299601846</v>
      </c>
      <c r="AD3481" s="122">
        <v>1.49339769235E-2</v>
      </c>
      <c r="AE3481" s="122">
        <v>3.7610164723499998E-2</v>
      </c>
      <c r="AF3481" s="122">
        <v>4.1223147719999999E-2</v>
      </c>
      <c r="AG3481" s="122">
        <v>3.5392229071000002E-2</v>
      </c>
      <c r="AH3481" s="122">
        <v>0.1199161060405</v>
      </c>
      <c r="AI3481" s="122">
        <v>7.2308842710999993E-2</v>
      </c>
      <c r="AJ3481" s="122">
        <v>8.3790312157999994E-2</v>
      </c>
      <c r="AK3481" s="122">
        <v>4.10381191285E-2</v>
      </c>
      <c r="AL3481" s="122">
        <v>0</v>
      </c>
    </row>
    <row r="3482" spans="1:38" hidden="1" x14ac:dyDescent="0.25">
      <c r="A3482" s="122" t="s">
        <v>2052</v>
      </c>
      <c r="B3482" s="122">
        <v>1</v>
      </c>
      <c r="C3482" s="122" t="s">
        <v>2246</v>
      </c>
      <c r="D3482" s="122" t="s">
        <v>2134</v>
      </c>
      <c r="E3482" s="122">
        <v>64</v>
      </c>
      <c r="F3482" s="122">
        <v>0</v>
      </c>
      <c r="G3482" s="122">
        <v>0</v>
      </c>
      <c r="H3482" s="122">
        <v>0</v>
      </c>
      <c r="I3482" s="122">
        <v>0</v>
      </c>
      <c r="J3482" s="122">
        <v>0</v>
      </c>
      <c r="K3482" s="122">
        <v>0</v>
      </c>
      <c r="L3482" s="122">
        <v>0</v>
      </c>
      <c r="M3482" s="122">
        <v>0</v>
      </c>
      <c r="N3482" s="122">
        <v>0</v>
      </c>
      <c r="O3482" s="122">
        <v>0</v>
      </c>
      <c r="P3482" s="122">
        <v>0</v>
      </c>
      <c r="Q3482" s="122">
        <v>0</v>
      </c>
      <c r="R3482" s="122">
        <v>0</v>
      </c>
      <c r="S3482" s="122">
        <v>0</v>
      </c>
      <c r="T3482" s="122">
        <v>0</v>
      </c>
      <c r="U3482" s="122">
        <v>0</v>
      </c>
      <c r="V3482" s="122">
        <v>0</v>
      </c>
      <c r="W3482" s="122">
        <v>0</v>
      </c>
      <c r="X3482" s="122">
        <v>0</v>
      </c>
      <c r="Y3482" s="122">
        <v>0</v>
      </c>
      <c r="Z3482" s="122">
        <v>0</v>
      </c>
      <c r="AA3482" s="122">
        <v>0</v>
      </c>
      <c r="AB3482" s="122">
        <v>0</v>
      </c>
      <c r="AC3482" s="122">
        <v>0</v>
      </c>
      <c r="AD3482" s="122">
        <v>0</v>
      </c>
      <c r="AE3482" s="122">
        <v>0</v>
      </c>
      <c r="AF3482" s="122">
        <v>0</v>
      </c>
      <c r="AG3482" s="122">
        <v>0</v>
      </c>
      <c r="AH3482" s="122">
        <v>0</v>
      </c>
      <c r="AI3482" s="122">
        <v>0</v>
      </c>
      <c r="AJ3482" s="122">
        <v>0</v>
      </c>
      <c r="AK3482" s="122">
        <v>0</v>
      </c>
      <c r="AL3482" s="122">
        <v>0</v>
      </c>
    </row>
    <row r="3483" spans="1:38" hidden="1" x14ac:dyDescent="0.25">
      <c r="A3483" s="122" t="s">
        <v>2052</v>
      </c>
      <c r="B3483" s="122">
        <v>1</v>
      </c>
      <c r="C3483" s="122" t="s">
        <v>2246</v>
      </c>
      <c r="D3483" s="122" t="s">
        <v>2135</v>
      </c>
      <c r="E3483" s="122">
        <v>64</v>
      </c>
      <c r="F3483" s="122">
        <v>0.79836276777049997</v>
      </c>
      <c r="G3483" s="122">
        <v>0.79791984806899996</v>
      </c>
      <c r="H3483" s="122">
        <v>0.81899879946099996</v>
      </c>
      <c r="I3483" s="122">
        <v>0.83086703428800002</v>
      </c>
      <c r="J3483" s="122">
        <v>0.87715214342600001</v>
      </c>
      <c r="K3483" s="122">
        <v>0.88986595223099996</v>
      </c>
      <c r="L3483" s="122">
        <v>0.92660815500799998</v>
      </c>
      <c r="M3483" s="122">
        <v>0.94962719538249996</v>
      </c>
      <c r="N3483" s="122">
        <v>0.934670501599</v>
      </c>
      <c r="O3483" s="122">
        <v>0.90043562698250001</v>
      </c>
      <c r="P3483" s="122">
        <v>0.87657836107999998</v>
      </c>
      <c r="Q3483" s="122">
        <v>0.71209408890449999</v>
      </c>
      <c r="R3483" s="122">
        <v>0.77021340859200005</v>
      </c>
      <c r="S3483" s="122">
        <v>0.72366647349150004</v>
      </c>
      <c r="T3483" s="122">
        <v>0.7176303838925</v>
      </c>
      <c r="U3483" s="122">
        <v>0.7447151251545</v>
      </c>
      <c r="V3483" s="122">
        <v>0.72926125400599995</v>
      </c>
      <c r="W3483" s="122">
        <v>0.86852708748749996</v>
      </c>
      <c r="X3483" s="122">
        <v>0.28274863395799998</v>
      </c>
      <c r="Y3483" s="122">
        <v>0.24172096256049999</v>
      </c>
      <c r="Z3483" s="122">
        <v>0.15267305604699999</v>
      </c>
      <c r="AA3483" s="122">
        <v>0.1586593154965</v>
      </c>
      <c r="AB3483" s="122">
        <v>0.23385080358900001</v>
      </c>
      <c r="AC3483" s="122">
        <v>0.50134645033750003</v>
      </c>
      <c r="AD3483" s="122">
        <v>0.54604222242599998</v>
      </c>
      <c r="AE3483" s="122">
        <v>0.46945057445049998</v>
      </c>
      <c r="AF3483" s="122">
        <v>0.62818310470350003</v>
      </c>
      <c r="AG3483" s="122">
        <v>0.63507373148150004</v>
      </c>
      <c r="AH3483" s="122">
        <v>0.63465639909350002</v>
      </c>
      <c r="AI3483" s="122">
        <v>0.54158579923149996</v>
      </c>
      <c r="AJ3483" s="122">
        <v>0.21833284560899999</v>
      </c>
      <c r="AK3483" s="122">
        <v>0.22479626437649999</v>
      </c>
      <c r="AL3483" s="122">
        <v>0</v>
      </c>
    </row>
    <row r="3484" spans="1:38" hidden="1" x14ac:dyDescent="0.25">
      <c r="A3484" s="122" t="s">
        <v>2052</v>
      </c>
      <c r="B3484" s="122">
        <v>1</v>
      </c>
      <c r="C3484" s="122" t="s">
        <v>2246</v>
      </c>
      <c r="D3484" s="122" t="s">
        <v>2136</v>
      </c>
      <c r="E3484" s="122">
        <v>64</v>
      </c>
      <c r="F3484" s="122">
        <v>0</v>
      </c>
      <c r="G3484" s="122">
        <v>0</v>
      </c>
      <c r="H3484" s="122">
        <v>0</v>
      </c>
      <c r="I3484" s="122">
        <v>0</v>
      </c>
      <c r="J3484" s="122">
        <v>0</v>
      </c>
      <c r="K3484" s="122">
        <v>0</v>
      </c>
      <c r="L3484" s="122">
        <v>0</v>
      </c>
      <c r="M3484" s="122">
        <v>0</v>
      </c>
      <c r="N3484" s="122">
        <v>0</v>
      </c>
      <c r="O3484" s="122">
        <v>0</v>
      </c>
      <c r="P3484" s="122">
        <v>0</v>
      </c>
      <c r="Q3484" s="122">
        <v>0</v>
      </c>
      <c r="R3484" s="122">
        <v>0</v>
      </c>
      <c r="S3484" s="122">
        <v>0</v>
      </c>
      <c r="T3484" s="122">
        <v>0</v>
      </c>
      <c r="U3484" s="122">
        <v>0</v>
      </c>
      <c r="V3484" s="122">
        <v>0</v>
      </c>
      <c r="W3484" s="122">
        <v>0</v>
      </c>
      <c r="X3484" s="122">
        <v>0</v>
      </c>
      <c r="Y3484" s="122">
        <v>0</v>
      </c>
      <c r="Z3484" s="122">
        <v>0</v>
      </c>
      <c r="AA3484" s="122">
        <v>0</v>
      </c>
      <c r="AB3484" s="122">
        <v>0</v>
      </c>
      <c r="AC3484" s="122">
        <v>0</v>
      </c>
      <c r="AD3484" s="122">
        <v>0</v>
      </c>
      <c r="AE3484" s="122">
        <v>0</v>
      </c>
      <c r="AF3484" s="122">
        <v>0</v>
      </c>
      <c r="AG3484" s="122">
        <v>0</v>
      </c>
      <c r="AH3484" s="122">
        <v>0</v>
      </c>
      <c r="AI3484" s="122">
        <v>0</v>
      </c>
      <c r="AJ3484" s="122">
        <v>0</v>
      </c>
      <c r="AK3484" s="122">
        <v>0</v>
      </c>
      <c r="AL3484" s="122">
        <v>0</v>
      </c>
    </row>
    <row r="3485" spans="1:38" hidden="1" x14ac:dyDescent="0.25">
      <c r="A3485" s="122" t="s">
        <v>2052</v>
      </c>
      <c r="B3485" s="122">
        <v>1</v>
      </c>
      <c r="C3485" s="122" t="s">
        <v>2246</v>
      </c>
      <c r="D3485" s="122" t="s">
        <v>2137</v>
      </c>
      <c r="E3485" s="122">
        <v>64</v>
      </c>
      <c r="F3485" s="122">
        <v>1.3093149391415</v>
      </c>
      <c r="G3485" s="122">
        <v>1.3085885508215001</v>
      </c>
      <c r="H3485" s="122">
        <v>1.343158031133</v>
      </c>
      <c r="I3485" s="122">
        <v>1.362621936209</v>
      </c>
      <c r="J3485" s="122">
        <v>1.4385295152249999</v>
      </c>
      <c r="K3485" s="122">
        <v>1.4593801616440001</v>
      </c>
      <c r="L3485" s="122">
        <v>1.5196373741845</v>
      </c>
      <c r="M3485" s="122">
        <v>1.5573886003955</v>
      </c>
      <c r="N3485" s="122">
        <v>1.5328596226160001</v>
      </c>
      <c r="O3485" s="122">
        <v>1.4767144282725</v>
      </c>
      <c r="P3485" s="122">
        <v>1.4375885121765</v>
      </c>
      <c r="Q3485" s="122">
        <v>1.167834305832</v>
      </c>
      <c r="R3485" s="122">
        <v>1.2631499900930001</v>
      </c>
      <c r="S3485" s="122">
        <v>1.1868130165515001</v>
      </c>
      <c r="T3485" s="122">
        <v>1.176913829589</v>
      </c>
      <c r="U3485" s="122">
        <v>1.2213328052820001</v>
      </c>
      <c r="V3485" s="122">
        <v>1.1959884565815</v>
      </c>
      <c r="W3485" s="122">
        <v>1.4243844234795</v>
      </c>
      <c r="X3485" s="122">
        <v>2.0712393745205002</v>
      </c>
      <c r="Y3485" s="122">
        <v>1.7706963541955001</v>
      </c>
      <c r="Z3485" s="122">
        <v>2.1855200603355001</v>
      </c>
      <c r="AA3485" s="122">
        <v>2.0904411796770002</v>
      </c>
      <c r="AB3485" s="122">
        <v>1.750773260114</v>
      </c>
      <c r="AC3485" s="122">
        <v>1.9623051088350001</v>
      </c>
      <c r="AD3485" s="122">
        <v>1.7894440850319999</v>
      </c>
      <c r="AE3485" s="122">
        <v>2.5094349157470002</v>
      </c>
      <c r="AF3485" s="122">
        <v>1.6030886217310001</v>
      </c>
      <c r="AG3485" s="122">
        <v>1.0879459369635001</v>
      </c>
      <c r="AH3485" s="122">
        <v>1.3747993864979999</v>
      </c>
      <c r="AI3485" s="122">
        <v>2.1116877563949998</v>
      </c>
      <c r="AJ3485" s="122">
        <v>1.842578473051</v>
      </c>
      <c r="AK3485" s="122">
        <v>2.0635078285159998</v>
      </c>
      <c r="AL3485" s="122">
        <v>0</v>
      </c>
    </row>
    <row r="3486" spans="1:38" hidden="1" x14ac:dyDescent="0.25">
      <c r="A3486" s="122" t="s">
        <v>2052</v>
      </c>
      <c r="B3486" s="122">
        <v>1</v>
      </c>
      <c r="C3486" s="122" t="s">
        <v>2246</v>
      </c>
      <c r="D3486" s="122" t="s">
        <v>2138</v>
      </c>
      <c r="E3486" s="122">
        <v>64</v>
      </c>
      <c r="F3486" s="122">
        <v>0</v>
      </c>
      <c r="G3486" s="122">
        <v>0</v>
      </c>
      <c r="H3486" s="122">
        <v>0</v>
      </c>
      <c r="I3486" s="122">
        <v>0</v>
      </c>
      <c r="J3486" s="122">
        <v>0</v>
      </c>
      <c r="K3486" s="122">
        <v>0</v>
      </c>
      <c r="L3486" s="122">
        <v>0</v>
      </c>
      <c r="M3486" s="122">
        <v>0</v>
      </c>
      <c r="N3486" s="122">
        <v>0</v>
      </c>
      <c r="O3486" s="122">
        <v>0</v>
      </c>
      <c r="P3486" s="122">
        <v>0</v>
      </c>
      <c r="Q3486" s="122">
        <v>0</v>
      </c>
      <c r="R3486" s="122">
        <v>0</v>
      </c>
      <c r="S3486" s="122">
        <v>0</v>
      </c>
      <c r="T3486" s="122">
        <v>0</v>
      </c>
      <c r="U3486" s="122">
        <v>0</v>
      </c>
      <c r="V3486" s="122">
        <v>0</v>
      </c>
      <c r="W3486" s="122">
        <v>0</v>
      </c>
      <c r="X3486" s="122">
        <v>0</v>
      </c>
      <c r="Y3486" s="122">
        <v>0</v>
      </c>
      <c r="Z3486" s="122">
        <v>0</v>
      </c>
      <c r="AA3486" s="122">
        <v>0</v>
      </c>
      <c r="AB3486" s="122">
        <v>0</v>
      </c>
      <c r="AC3486" s="122">
        <v>0</v>
      </c>
      <c r="AD3486" s="122">
        <v>0</v>
      </c>
      <c r="AE3486" s="122">
        <v>0</v>
      </c>
      <c r="AF3486" s="122">
        <v>0</v>
      </c>
      <c r="AG3486" s="122">
        <v>0</v>
      </c>
      <c r="AH3486" s="122">
        <v>0</v>
      </c>
      <c r="AI3486" s="122">
        <v>0</v>
      </c>
      <c r="AJ3486" s="122">
        <v>0</v>
      </c>
      <c r="AK3486" s="122">
        <v>0</v>
      </c>
      <c r="AL3486" s="122">
        <v>0</v>
      </c>
    </row>
    <row r="3487" spans="1:38" hidden="1" x14ac:dyDescent="0.25">
      <c r="A3487" s="122" t="s">
        <v>2052</v>
      </c>
      <c r="B3487" s="122">
        <v>1</v>
      </c>
      <c r="C3487" s="122" t="s">
        <v>2246</v>
      </c>
      <c r="D3487" s="122" t="s">
        <v>2139</v>
      </c>
      <c r="E3487" s="122">
        <v>64</v>
      </c>
      <c r="F3487" s="122">
        <v>0</v>
      </c>
      <c r="G3487" s="122">
        <v>0</v>
      </c>
      <c r="H3487" s="122">
        <v>0</v>
      </c>
      <c r="I3487" s="122">
        <v>0</v>
      </c>
      <c r="J3487" s="122">
        <v>0</v>
      </c>
      <c r="K3487" s="122">
        <v>0</v>
      </c>
      <c r="L3487" s="122">
        <v>0</v>
      </c>
      <c r="M3487" s="122">
        <v>0</v>
      </c>
      <c r="N3487" s="122">
        <v>0</v>
      </c>
      <c r="O3487" s="122">
        <v>0</v>
      </c>
      <c r="P3487" s="122">
        <v>0</v>
      </c>
      <c r="Q3487" s="122">
        <v>0</v>
      </c>
      <c r="R3487" s="122">
        <v>0</v>
      </c>
      <c r="S3487" s="122">
        <v>0</v>
      </c>
      <c r="T3487" s="122">
        <v>0</v>
      </c>
      <c r="U3487" s="122">
        <v>0</v>
      </c>
      <c r="V3487" s="122">
        <v>0</v>
      </c>
      <c r="W3487" s="122">
        <v>0</v>
      </c>
      <c r="X3487" s="122">
        <v>0</v>
      </c>
      <c r="Y3487" s="122">
        <v>0</v>
      </c>
      <c r="Z3487" s="122">
        <v>0</v>
      </c>
      <c r="AA3487" s="122">
        <v>0</v>
      </c>
      <c r="AB3487" s="122">
        <v>0</v>
      </c>
      <c r="AC3487" s="122">
        <v>0</v>
      </c>
      <c r="AD3487" s="122">
        <v>0</v>
      </c>
      <c r="AE3487" s="122">
        <v>0</v>
      </c>
      <c r="AF3487" s="122">
        <v>0</v>
      </c>
      <c r="AG3487" s="122">
        <v>0</v>
      </c>
      <c r="AH3487" s="122">
        <v>0</v>
      </c>
      <c r="AI3487" s="122">
        <v>0</v>
      </c>
      <c r="AJ3487" s="122">
        <v>0</v>
      </c>
      <c r="AK3487" s="122">
        <v>0</v>
      </c>
      <c r="AL3487" s="122">
        <v>0</v>
      </c>
    </row>
    <row r="3488" spans="1:38" hidden="1" x14ac:dyDescent="0.25">
      <c r="A3488" s="122" t="s">
        <v>2052</v>
      </c>
      <c r="B3488" s="122">
        <v>1</v>
      </c>
      <c r="C3488" s="122" t="s">
        <v>2246</v>
      </c>
      <c r="D3488" s="122" t="s">
        <v>2140</v>
      </c>
      <c r="E3488" s="122">
        <v>64</v>
      </c>
      <c r="F3488" s="122">
        <v>0</v>
      </c>
      <c r="G3488" s="122">
        <v>0</v>
      </c>
      <c r="H3488" s="122">
        <v>0</v>
      </c>
      <c r="I3488" s="122">
        <v>0</v>
      </c>
      <c r="J3488" s="122">
        <v>0</v>
      </c>
      <c r="K3488" s="122">
        <v>0</v>
      </c>
      <c r="L3488" s="122">
        <v>0</v>
      </c>
      <c r="M3488" s="122">
        <v>0</v>
      </c>
      <c r="N3488" s="122">
        <v>0</v>
      </c>
      <c r="O3488" s="122">
        <v>0</v>
      </c>
      <c r="P3488" s="122">
        <v>0</v>
      </c>
      <c r="Q3488" s="122">
        <v>0</v>
      </c>
      <c r="R3488" s="122">
        <v>0</v>
      </c>
      <c r="S3488" s="122">
        <v>0</v>
      </c>
      <c r="T3488" s="122">
        <v>0</v>
      </c>
      <c r="U3488" s="122">
        <v>0</v>
      </c>
      <c r="V3488" s="122">
        <v>0</v>
      </c>
      <c r="W3488" s="122">
        <v>0</v>
      </c>
      <c r="X3488" s="122">
        <v>0</v>
      </c>
      <c r="Y3488" s="122">
        <v>0</v>
      </c>
      <c r="Z3488" s="122">
        <v>0</v>
      </c>
      <c r="AA3488" s="122">
        <v>0</v>
      </c>
      <c r="AB3488" s="122">
        <v>0</v>
      </c>
      <c r="AC3488" s="122">
        <v>0</v>
      </c>
      <c r="AD3488" s="122">
        <v>0</v>
      </c>
      <c r="AE3488" s="122">
        <v>0</v>
      </c>
      <c r="AF3488" s="122">
        <v>0</v>
      </c>
      <c r="AG3488" s="122">
        <v>0</v>
      </c>
      <c r="AH3488" s="122">
        <v>0</v>
      </c>
      <c r="AI3488" s="122">
        <v>0</v>
      </c>
      <c r="AJ3488" s="122">
        <v>0</v>
      </c>
      <c r="AK3488" s="122">
        <v>0</v>
      </c>
      <c r="AL3488" s="122">
        <v>0</v>
      </c>
    </row>
    <row r="3489" spans="1:38" hidden="1" x14ac:dyDescent="0.25">
      <c r="A3489" s="122" t="s">
        <v>2052</v>
      </c>
      <c r="B3489" s="122">
        <v>1</v>
      </c>
      <c r="C3489" s="122" t="s">
        <v>2246</v>
      </c>
      <c r="D3489" s="122" t="s">
        <v>2141</v>
      </c>
      <c r="E3489" s="122">
        <v>64</v>
      </c>
      <c r="F3489" s="122">
        <v>0</v>
      </c>
      <c r="G3489" s="122">
        <v>0</v>
      </c>
      <c r="H3489" s="122">
        <v>0</v>
      </c>
      <c r="I3489" s="122">
        <v>0</v>
      </c>
      <c r="J3489" s="122">
        <v>0</v>
      </c>
      <c r="K3489" s="122">
        <v>0</v>
      </c>
      <c r="L3489" s="122">
        <v>0</v>
      </c>
      <c r="M3489" s="122">
        <v>0</v>
      </c>
      <c r="N3489" s="122">
        <v>0</v>
      </c>
      <c r="O3489" s="122">
        <v>0</v>
      </c>
      <c r="P3489" s="122">
        <v>0</v>
      </c>
      <c r="Q3489" s="122">
        <v>0</v>
      </c>
      <c r="R3489" s="122">
        <v>0</v>
      </c>
      <c r="S3489" s="122">
        <v>0</v>
      </c>
      <c r="T3489" s="122">
        <v>0</v>
      </c>
      <c r="U3489" s="122">
        <v>0</v>
      </c>
      <c r="V3489" s="122">
        <v>0</v>
      </c>
      <c r="W3489" s="122">
        <v>0</v>
      </c>
      <c r="X3489" s="122">
        <v>0</v>
      </c>
      <c r="Y3489" s="122">
        <v>0</v>
      </c>
      <c r="Z3489" s="122">
        <v>0</v>
      </c>
      <c r="AA3489" s="122">
        <v>0</v>
      </c>
      <c r="AB3489" s="122">
        <v>0</v>
      </c>
      <c r="AC3489" s="122">
        <v>0</v>
      </c>
      <c r="AD3489" s="122">
        <v>0</v>
      </c>
      <c r="AE3489" s="122">
        <v>0</v>
      </c>
      <c r="AF3489" s="122">
        <v>0</v>
      </c>
      <c r="AG3489" s="122">
        <v>0</v>
      </c>
      <c r="AH3489" s="122">
        <v>0</v>
      </c>
      <c r="AI3489" s="122">
        <v>0</v>
      </c>
      <c r="AJ3489" s="122">
        <v>0</v>
      </c>
      <c r="AK3489" s="122">
        <v>0</v>
      </c>
      <c r="AL3489" s="122">
        <v>0</v>
      </c>
    </row>
    <row r="3490" spans="1:38" hidden="1" x14ac:dyDescent="0.25">
      <c r="A3490" s="122" t="s">
        <v>2052</v>
      </c>
      <c r="B3490" s="122">
        <v>1</v>
      </c>
      <c r="C3490" s="122" t="s">
        <v>2246</v>
      </c>
      <c r="D3490" s="122" t="s">
        <v>2142</v>
      </c>
      <c r="E3490" s="122">
        <v>64</v>
      </c>
      <c r="F3490" s="122">
        <v>0</v>
      </c>
      <c r="G3490" s="122">
        <v>0</v>
      </c>
      <c r="H3490" s="122">
        <v>0</v>
      </c>
      <c r="I3490" s="122">
        <v>0</v>
      </c>
      <c r="J3490" s="122">
        <v>0</v>
      </c>
      <c r="K3490" s="122">
        <v>0</v>
      </c>
      <c r="L3490" s="122">
        <v>0</v>
      </c>
      <c r="M3490" s="122">
        <v>0</v>
      </c>
      <c r="N3490" s="122">
        <v>0</v>
      </c>
      <c r="O3490" s="122">
        <v>0</v>
      </c>
      <c r="P3490" s="122">
        <v>0</v>
      </c>
      <c r="Q3490" s="122">
        <v>0</v>
      </c>
      <c r="R3490" s="122">
        <v>0</v>
      </c>
      <c r="S3490" s="122">
        <v>0</v>
      </c>
      <c r="T3490" s="122">
        <v>0</v>
      </c>
      <c r="U3490" s="122">
        <v>0</v>
      </c>
      <c r="V3490" s="122">
        <v>0</v>
      </c>
      <c r="W3490" s="122">
        <v>0</v>
      </c>
      <c r="X3490" s="122">
        <v>0</v>
      </c>
      <c r="Y3490" s="122">
        <v>0</v>
      </c>
      <c r="Z3490" s="122">
        <v>0</v>
      </c>
      <c r="AA3490" s="122">
        <v>0</v>
      </c>
      <c r="AB3490" s="122">
        <v>0</v>
      </c>
      <c r="AC3490" s="122">
        <v>0</v>
      </c>
      <c r="AD3490" s="122">
        <v>0</v>
      </c>
      <c r="AE3490" s="122">
        <v>0</v>
      </c>
      <c r="AF3490" s="122">
        <v>0</v>
      </c>
      <c r="AG3490" s="122">
        <v>0</v>
      </c>
      <c r="AH3490" s="122">
        <v>0</v>
      </c>
      <c r="AI3490" s="122">
        <v>0</v>
      </c>
      <c r="AJ3490" s="122">
        <v>0</v>
      </c>
      <c r="AK3490" s="122">
        <v>0</v>
      </c>
      <c r="AL3490" s="122">
        <v>0</v>
      </c>
    </row>
    <row r="3491" spans="1:38" hidden="1" x14ac:dyDescent="0.25">
      <c r="A3491" s="122" t="s">
        <v>2052</v>
      </c>
      <c r="B3491" s="122">
        <v>1</v>
      </c>
      <c r="C3491" s="122" t="s">
        <v>2246</v>
      </c>
      <c r="D3491" s="122" t="s">
        <v>2143</v>
      </c>
      <c r="E3491" s="122">
        <v>64</v>
      </c>
      <c r="F3491" s="122">
        <v>0.71852649098550003</v>
      </c>
      <c r="G3491" s="122">
        <v>0.71812786325150002</v>
      </c>
      <c r="H3491" s="122">
        <v>0.7370989195255</v>
      </c>
      <c r="I3491" s="122">
        <v>0.74778033086450002</v>
      </c>
      <c r="J3491" s="122">
        <v>0.78943692909399998</v>
      </c>
      <c r="K3491" s="122">
        <v>0.80087935699199997</v>
      </c>
      <c r="L3491" s="122">
        <v>0.83394733948599997</v>
      </c>
      <c r="M3491" s="122">
        <v>0.85466447583100003</v>
      </c>
      <c r="N3491" s="122">
        <v>0.84120345142849995</v>
      </c>
      <c r="O3491" s="122">
        <v>0.81039206429749999</v>
      </c>
      <c r="P3491" s="122">
        <v>0.78892052497200005</v>
      </c>
      <c r="Q3491" s="122">
        <v>0.64088468002200005</v>
      </c>
      <c r="R3491" s="122">
        <v>0.69319206772749997</v>
      </c>
      <c r="S3491" s="122">
        <v>0.65129982614500004</v>
      </c>
      <c r="T3491" s="122">
        <v>0.64586734551650005</v>
      </c>
      <c r="U3491" s="122">
        <v>0.67024361264700005</v>
      </c>
      <c r="V3491" s="122">
        <v>0.65633512861599996</v>
      </c>
      <c r="W3491" s="122">
        <v>0.78167437872550005</v>
      </c>
      <c r="X3491" s="122">
        <v>0.17615901309199999</v>
      </c>
      <c r="Y3491" s="122">
        <v>0.15059781407</v>
      </c>
      <c r="Z3491" s="122">
        <v>0.38485774967500003</v>
      </c>
      <c r="AA3491" s="122">
        <v>0.34824361718449998</v>
      </c>
      <c r="AB3491" s="122">
        <v>0.34306435555699999</v>
      </c>
      <c r="AC3491" s="122">
        <v>0.31969507390450003</v>
      </c>
      <c r="AD3491" s="122">
        <v>0.392198339934</v>
      </c>
      <c r="AE3491" s="122">
        <v>0.48977304507649999</v>
      </c>
      <c r="AF3491" s="122">
        <v>0.42724725699999999</v>
      </c>
      <c r="AG3491" s="122">
        <v>0.33930627165150001</v>
      </c>
      <c r="AH3491" s="122">
        <v>0.23316833316249999</v>
      </c>
      <c r="AI3491" s="122">
        <v>0.241250012855</v>
      </c>
      <c r="AJ3491" s="122">
        <v>0.29981853897150001</v>
      </c>
      <c r="AK3491" s="122">
        <v>0.33264305655800003</v>
      </c>
      <c r="AL3491" s="122">
        <v>0</v>
      </c>
    </row>
    <row r="3492" spans="1:38" hidden="1" x14ac:dyDescent="0.25">
      <c r="A3492" s="122" t="s">
        <v>2052</v>
      </c>
      <c r="B3492" s="122">
        <v>1</v>
      </c>
      <c r="C3492" s="122" t="s">
        <v>2246</v>
      </c>
      <c r="D3492" s="122" t="s">
        <v>2177</v>
      </c>
      <c r="E3492" s="122">
        <v>64</v>
      </c>
      <c r="F3492" s="122">
        <v>0</v>
      </c>
      <c r="G3492" s="122">
        <v>0</v>
      </c>
      <c r="H3492" s="122">
        <v>0</v>
      </c>
      <c r="I3492" s="122">
        <v>0</v>
      </c>
      <c r="J3492" s="122">
        <v>0</v>
      </c>
      <c r="K3492" s="122">
        <v>0</v>
      </c>
      <c r="L3492" s="122">
        <v>0</v>
      </c>
      <c r="M3492" s="122">
        <v>0</v>
      </c>
      <c r="N3492" s="122">
        <v>0</v>
      </c>
      <c r="O3492" s="122">
        <v>0</v>
      </c>
      <c r="P3492" s="122">
        <v>0</v>
      </c>
      <c r="Q3492" s="122">
        <v>0</v>
      </c>
      <c r="R3492" s="122">
        <v>0</v>
      </c>
      <c r="S3492" s="122">
        <v>0</v>
      </c>
      <c r="T3492" s="122">
        <v>0</v>
      </c>
      <c r="U3492" s="122">
        <v>0</v>
      </c>
      <c r="V3492" s="122">
        <v>0</v>
      </c>
      <c r="W3492" s="122">
        <v>0</v>
      </c>
      <c r="X3492" s="122">
        <v>0</v>
      </c>
      <c r="Y3492" s="122">
        <v>0</v>
      </c>
      <c r="Z3492" s="122">
        <v>0</v>
      </c>
      <c r="AA3492" s="122">
        <v>0</v>
      </c>
      <c r="AB3492" s="122">
        <v>0</v>
      </c>
      <c r="AC3492" s="122">
        <v>0</v>
      </c>
      <c r="AD3492" s="122">
        <v>0</v>
      </c>
      <c r="AE3492" s="122">
        <v>0</v>
      </c>
      <c r="AF3492" s="122">
        <v>0</v>
      </c>
      <c r="AG3492" s="122">
        <v>0</v>
      </c>
      <c r="AH3492" s="122">
        <v>0</v>
      </c>
      <c r="AI3492" s="122">
        <v>0</v>
      </c>
      <c r="AJ3492" s="122">
        <v>0</v>
      </c>
      <c r="AK3492" s="122">
        <v>0</v>
      </c>
      <c r="AL3492" s="122">
        <v>0</v>
      </c>
    </row>
    <row r="3493" spans="1:38" hidden="1" x14ac:dyDescent="0.25">
      <c r="A3493" s="122" t="s">
        <v>2052</v>
      </c>
      <c r="B3493" s="122">
        <v>1</v>
      </c>
      <c r="C3493" s="122" t="s">
        <v>2246</v>
      </c>
      <c r="D3493" s="122" t="s">
        <v>2144</v>
      </c>
      <c r="E3493" s="122">
        <v>64</v>
      </c>
      <c r="F3493" s="122">
        <v>1.08577336417</v>
      </c>
      <c r="G3493" s="122">
        <v>1.0851709933589999</v>
      </c>
      <c r="H3493" s="122">
        <v>1.1138383672765</v>
      </c>
      <c r="I3493" s="122">
        <v>1.1299791666285</v>
      </c>
      <c r="J3493" s="122">
        <v>1.192926915053</v>
      </c>
      <c r="K3493" s="122">
        <v>1.2102176950225001</v>
      </c>
      <c r="L3493" s="122">
        <v>1.2601870907865</v>
      </c>
      <c r="M3493" s="122">
        <v>1.2914929856990001</v>
      </c>
      <c r="N3493" s="122">
        <v>1.2711518821545</v>
      </c>
      <c r="O3493" s="122">
        <v>1.2245924527015</v>
      </c>
      <c r="P3493" s="122">
        <v>1.1921465710635</v>
      </c>
      <c r="Q3493" s="122">
        <v>0.96844796093450003</v>
      </c>
      <c r="R3493" s="122">
        <v>1.047490235683</v>
      </c>
      <c r="S3493" s="122">
        <v>0.98418640394949997</v>
      </c>
      <c r="T3493" s="122">
        <v>0.97597732208849997</v>
      </c>
      <c r="U3493" s="122">
        <v>1.0128125702345001</v>
      </c>
      <c r="V3493" s="122">
        <v>0.99179530546299999</v>
      </c>
      <c r="W3493" s="122">
        <v>1.1811968389830001</v>
      </c>
      <c r="X3493" s="122">
        <v>0.87635356743649995</v>
      </c>
      <c r="Y3493" s="122">
        <v>0.7491920470265</v>
      </c>
      <c r="Z3493" s="122">
        <v>1.4944385691285</v>
      </c>
      <c r="AA3493" s="122">
        <v>1.1217468269099999</v>
      </c>
      <c r="AB3493" s="122">
        <v>1.2250598016930001</v>
      </c>
      <c r="AC3493" s="122">
        <v>1.105618380056</v>
      </c>
      <c r="AD3493" s="122">
        <v>0.97457333428049997</v>
      </c>
      <c r="AE3493" s="122">
        <v>1.2094104342145</v>
      </c>
      <c r="AF3493" s="122">
        <v>1.2064263852579999</v>
      </c>
      <c r="AG3493" s="122">
        <v>1.309436276467</v>
      </c>
      <c r="AH3493" s="122">
        <v>1.0265840398315</v>
      </c>
      <c r="AI3493" s="122">
        <v>1.2761396398360001</v>
      </c>
      <c r="AJ3493" s="122">
        <v>1.2602795395874999</v>
      </c>
      <c r="AK3493" s="122">
        <v>0.87014556793849995</v>
      </c>
      <c r="AL3493" s="122">
        <v>0</v>
      </c>
    </row>
    <row r="3494" spans="1:38" hidden="1" x14ac:dyDescent="0.25">
      <c r="A3494" s="122" t="s">
        <v>2052</v>
      </c>
      <c r="B3494" s="122">
        <v>1</v>
      </c>
      <c r="C3494" s="122" t="s">
        <v>2246</v>
      </c>
      <c r="D3494" s="122" t="s">
        <v>2145</v>
      </c>
      <c r="E3494" s="122">
        <v>64</v>
      </c>
      <c r="F3494" s="122">
        <v>0</v>
      </c>
      <c r="G3494" s="122">
        <v>0</v>
      </c>
      <c r="H3494" s="122">
        <v>0</v>
      </c>
      <c r="I3494" s="122">
        <v>0</v>
      </c>
      <c r="J3494" s="122">
        <v>0</v>
      </c>
      <c r="K3494" s="122">
        <v>0</v>
      </c>
      <c r="L3494" s="122">
        <v>0</v>
      </c>
      <c r="M3494" s="122">
        <v>0</v>
      </c>
      <c r="N3494" s="122">
        <v>0</v>
      </c>
      <c r="O3494" s="122">
        <v>0</v>
      </c>
      <c r="P3494" s="122">
        <v>0</v>
      </c>
      <c r="Q3494" s="122">
        <v>0</v>
      </c>
      <c r="R3494" s="122">
        <v>0</v>
      </c>
      <c r="S3494" s="122">
        <v>0</v>
      </c>
      <c r="T3494" s="122">
        <v>0</v>
      </c>
      <c r="U3494" s="122">
        <v>0</v>
      </c>
      <c r="V3494" s="122">
        <v>0</v>
      </c>
      <c r="W3494" s="122">
        <v>0</v>
      </c>
      <c r="X3494" s="122">
        <v>0</v>
      </c>
      <c r="Y3494" s="122">
        <v>0</v>
      </c>
      <c r="Z3494" s="122">
        <v>0</v>
      </c>
      <c r="AA3494" s="122">
        <v>0</v>
      </c>
      <c r="AB3494" s="122">
        <v>0</v>
      </c>
      <c r="AC3494" s="122">
        <v>0</v>
      </c>
      <c r="AD3494" s="122">
        <v>0</v>
      </c>
      <c r="AE3494" s="122">
        <v>0</v>
      </c>
      <c r="AF3494" s="122">
        <v>0</v>
      </c>
      <c r="AG3494" s="122">
        <v>0</v>
      </c>
      <c r="AH3494" s="122">
        <v>0</v>
      </c>
      <c r="AI3494" s="122">
        <v>0</v>
      </c>
      <c r="AJ3494" s="122">
        <v>0</v>
      </c>
      <c r="AK3494" s="122">
        <v>0</v>
      </c>
      <c r="AL3494" s="122">
        <v>0</v>
      </c>
    </row>
    <row r="3495" spans="1:38" hidden="1" x14ac:dyDescent="0.25">
      <c r="A3495" s="122" t="s">
        <v>2052</v>
      </c>
      <c r="B3495" s="122">
        <v>1</v>
      </c>
      <c r="C3495" s="122" t="s">
        <v>2246</v>
      </c>
      <c r="D3495" s="122" t="s">
        <v>2146</v>
      </c>
      <c r="E3495" s="122">
        <v>64</v>
      </c>
      <c r="F3495" s="122">
        <v>0</v>
      </c>
      <c r="G3495" s="122">
        <v>0</v>
      </c>
      <c r="H3495" s="122">
        <v>0</v>
      </c>
      <c r="I3495" s="122">
        <v>0</v>
      </c>
      <c r="J3495" s="122">
        <v>0</v>
      </c>
      <c r="K3495" s="122">
        <v>0</v>
      </c>
      <c r="L3495" s="122">
        <v>0</v>
      </c>
      <c r="M3495" s="122">
        <v>0</v>
      </c>
      <c r="N3495" s="122">
        <v>0</v>
      </c>
      <c r="O3495" s="122">
        <v>0</v>
      </c>
      <c r="P3495" s="122">
        <v>0</v>
      </c>
      <c r="Q3495" s="122">
        <v>0</v>
      </c>
      <c r="R3495" s="122">
        <v>0</v>
      </c>
      <c r="S3495" s="122">
        <v>0</v>
      </c>
      <c r="T3495" s="122">
        <v>0</v>
      </c>
      <c r="U3495" s="122">
        <v>0</v>
      </c>
      <c r="V3495" s="122">
        <v>0</v>
      </c>
      <c r="W3495" s="122">
        <v>0</v>
      </c>
      <c r="X3495" s="122">
        <v>0</v>
      </c>
      <c r="Y3495" s="122">
        <v>0</v>
      </c>
      <c r="Z3495" s="122">
        <v>0</v>
      </c>
      <c r="AA3495" s="122">
        <v>0</v>
      </c>
      <c r="AB3495" s="122">
        <v>0</v>
      </c>
      <c r="AC3495" s="122">
        <v>0</v>
      </c>
      <c r="AD3495" s="122">
        <v>0</v>
      </c>
      <c r="AE3495" s="122">
        <v>0</v>
      </c>
      <c r="AF3495" s="122">
        <v>0</v>
      </c>
      <c r="AG3495" s="122">
        <v>0</v>
      </c>
      <c r="AH3495" s="122">
        <v>0</v>
      </c>
      <c r="AI3495" s="122">
        <v>0</v>
      </c>
      <c r="AJ3495" s="122">
        <v>0</v>
      </c>
      <c r="AK3495" s="122">
        <v>0</v>
      </c>
      <c r="AL3495" s="122">
        <v>0</v>
      </c>
    </row>
    <row r="3496" spans="1:38" hidden="1" x14ac:dyDescent="0.25">
      <c r="A3496" s="122" t="s">
        <v>2052</v>
      </c>
      <c r="B3496" s="122">
        <v>1</v>
      </c>
      <c r="C3496" s="122" t="s">
        <v>2246</v>
      </c>
      <c r="D3496" s="122" t="s">
        <v>2147</v>
      </c>
      <c r="E3496" s="122">
        <v>64</v>
      </c>
      <c r="F3496" s="122">
        <v>0</v>
      </c>
      <c r="G3496" s="122">
        <v>0</v>
      </c>
      <c r="H3496" s="122">
        <v>0</v>
      </c>
      <c r="I3496" s="122">
        <v>0</v>
      </c>
      <c r="J3496" s="122">
        <v>0</v>
      </c>
      <c r="K3496" s="122">
        <v>0</v>
      </c>
      <c r="L3496" s="122">
        <v>0</v>
      </c>
      <c r="M3496" s="122">
        <v>0</v>
      </c>
      <c r="N3496" s="122">
        <v>0</v>
      </c>
      <c r="O3496" s="122">
        <v>0</v>
      </c>
      <c r="P3496" s="122">
        <v>0</v>
      </c>
      <c r="Q3496" s="122">
        <v>0</v>
      </c>
      <c r="R3496" s="122">
        <v>0</v>
      </c>
      <c r="S3496" s="122">
        <v>0</v>
      </c>
      <c r="T3496" s="122">
        <v>0</v>
      </c>
      <c r="U3496" s="122">
        <v>0</v>
      </c>
      <c r="V3496" s="122">
        <v>0</v>
      </c>
      <c r="W3496" s="122">
        <v>0</v>
      </c>
      <c r="X3496" s="122">
        <v>0</v>
      </c>
      <c r="Y3496" s="122">
        <v>0</v>
      </c>
      <c r="Z3496" s="122">
        <v>0</v>
      </c>
      <c r="AA3496" s="122">
        <v>0</v>
      </c>
      <c r="AB3496" s="122">
        <v>0</v>
      </c>
      <c r="AC3496" s="122">
        <v>0</v>
      </c>
      <c r="AD3496" s="122">
        <v>0</v>
      </c>
      <c r="AE3496" s="122">
        <v>0</v>
      </c>
      <c r="AF3496" s="122">
        <v>0</v>
      </c>
      <c r="AG3496" s="122">
        <v>0</v>
      </c>
      <c r="AH3496" s="122">
        <v>0</v>
      </c>
      <c r="AI3496" s="122">
        <v>0</v>
      </c>
      <c r="AJ3496" s="122">
        <v>0</v>
      </c>
      <c r="AK3496" s="122">
        <v>0</v>
      </c>
      <c r="AL3496" s="122">
        <v>0</v>
      </c>
    </row>
    <row r="3497" spans="1:38" hidden="1" x14ac:dyDescent="0.25">
      <c r="A3497" s="122" t="s">
        <v>2052</v>
      </c>
      <c r="B3497" s="122">
        <v>1</v>
      </c>
      <c r="C3497" s="122" t="s">
        <v>2246</v>
      </c>
      <c r="D3497" s="122" t="s">
        <v>475</v>
      </c>
      <c r="E3497" s="122">
        <v>64</v>
      </c>
      <c r="F3497" s="122">
        <v>0</v>
      </c>
      <c r="G3497" s="122">
        <v>0</v>
      </c>
      <c r="H3497" s="122">
        <v>0</v>
      </c>
      <c r="I3497" s="122">
        <v>0</v>
      </c>
      <c r="J3497" s="122">
        <v>0</v>
      </c>
      <c r="K3497" s="122">
        <v>0</v>
      </c>
      <c r="L3497" s="122">
        <v>0</v>
      </c>
      <c r="M3497" s="122">
        <v>0</v>
      </c>
      <c r="N3497" s="122">
        <v>0</v>
      </c>
      <c r="O3497" s="122">
        <v>0</v>
      </c>
      <c r="P3497" s="122">
        <v>0</v>
      </c>
      <c r="Q3497" s="122">
        <v>0</v>
      </c>
      <c r="R3497" s="122">
        <v>0</v>
      </c>
      <c r="S3497" s="122">
        <v>0</v>
      </c>
      <c r="T3497" s="122">
        <v>0</v>
      </c>
      <c r="U3497" s="122">
        <v>0</v>
      </c>
      <c r="V3497" s="122">
        <v>0</v>
      </c>
      <c r="W3497" s="122">
        <v>0</v>
      </c>
      <c r="X3497" s="122">
        <v>7.5557094150000004E-4</v>
      </c>
      <c r="Y3497" s="122">
        <v>6.4593535350000004E-4</v>
      </c>
      <c r="Z3497" s="122">
        <v>1.43178228E-4</v>
      </c>
      <c r="AA3497" s="122">
        <v>1.2441999365E-3</v>
      </c>
      <c r="AB3497" s="122">
        <v>6.8771581000000005E-5</v>
      </c>
      <c r="AC3497" s="122">
        <v>2.38459773E-4</v>
      </c>
      <c r="AD3497" s="122">
        <v>8.8933946999999994E-5</v>
      </c>
      <c r="AE3497" s="122">
        <v>4.6910212549999998E-4</v>
      </c>
      <c r="AF3497" s="122">
        <v>1.273122328E-3</v>
      </c>
      <c r="AG3497" s="122">
        <v>5.9124308999999997E-5</v>
      </c>
      <c r="AH3497" s="122">
        <v>1.4696526349999999E-4</v>
      </c>
      <c r="AI3497" s="122">
        <v>2.0939425500000001E-5</v>
      </c>
      <c r="AJ3497" s="122">
        <v>3.1830064250000002E-4</v>
      </c>
      <c r="AK3497" s="122">
        <v>1.8173731137499999E-2</v>
      </c>
      <c r="AL3497" s="122">
        <v>0</v>
      </c>
    </row>
    <row r="3498" spans="1:38" hidden="1" x14ac:dyDescent="0.25">
      <c r="A3498" s="122" t="s">
        <v>2052</v>
      </c>
      <c r="B3498" s="122">
        <v>1</v>
      </c>
      <c r="C3498" s="122" t="s">
        <v>2246</v>
      </c>
      <c r="D3498" s="122" t="s">
        <v>2148</v>
      </c>
      <c r="E3498" s="122">
        <v>64</v>
      </c>
      <c r="F3498" s="122">
        <v>0</v>
      </c>
      <c r="G3498" s="122">
        <v>0</v>
      </c>
      <c r="H3498" s="122">
        <v>0</v>
      </c>
      <c r="I3498" s="122">
        <v>0</v>
      </c>
      <c r="J3498" s="122">
        <v>0</v>
      </c>
      <c r="K3498" s="122">
        <v>0</v>
      </c>
      <c r="L3498" s="122">
        <v>0</v>
      </c>
      <c r="M3498" s="122">
        <v>0</v>
      </c>
      <c r="N3498" s="122">
        <v>0</v>
      </c>
      <c r="O3498" s="122">
        <v>0</v>
      </c>
      <c r="P3498" s="122">
        <v>0</v>
      </c>
      <c r="Q3498" s="122">
        <v>0</v>
      </c>
      <c r="R3498" s="122">
        <v>0</v>
      </c>
      <c r="S3498" s="122">
        <v>0</v>
      </c>
      <c r="T3498" s="122">
        <v>0</v>
      </c>
      <c r="U3498" s="122">
        <v>0</v>
      </c>
      <c r="V3498" s="122">
        <v>0</v>
      </c>
      <c r="W3498" s="122">
        <v>0</v>
      </c>
      <c r="X3498" s="122">
        <v>0</v>
      </c>
      <c r="Y3498" s="122">
        <v>0</v>
      </c>
      <c r="Z3498" s="122">
        <v>0</v>
      </c>
      <c r="AA3498" s="122">
        <v>0</v>
      </c>
      <c r="AB3498" s="122">
        <v>0</v>
      </c>
      <c r="AC3498" s="122">
        <v>0</v>
      </c>
      <c r="AD3498" s="122">
        <v>0</v>
      </c>
      <c r="AE3498" s="122">
        <v>0</v>
      </c>
      <c r="AF3498" s="122">
        <v>0</v>
      </c>
      <c r="AG3498" s="122">
        <v>0</v>
      </c>
      <c r="AH3498" s="122">
        <v>0</v>
      </c>
      <c r="AI3498" s="122">
        <v>0</v>
      </c>
      <c r="AJ3498" s="122">
        <v>0</v>
      </c>
      <c r="AK3498" s="122">
        <v>0</v>
      </c>
      <c r="AL3498" s="122">
        <v>0</v>
      </c>
    </row>
    <row r="3499" spans="1:38" hidden="1" x14ac:dyDescent="0.25">
      <c r="A3499" s="122" t="s">
        <v>2052</v>
      </c>
      <c r="B3499" s="122">
        <v>1</v>
      </c>
      <c r="C3499" s="122" t="s">
        <v>2246</v>
      </c>
      <c r="D3499" s="122" t="s">
        <v>2149</v>
      </c>
      <c r="E3499" s="122">
        <v>64</v>
      </c>
      <c r="F3499" s="122">
        <v>0</v>
      </c>
      <c r="G3499" s="122">
        <v>0</v>
      </c>
      <c r="H3499" s="122">
        <v>0</v>
      </c>
      <c r="I3499" s="122">
        <v>0</v>
      </c>
      <c r="J3499" s="122">
        <v>0</v>
      </c>
      <c r="K3499" s="122">
        <v>0</v>
      </c>
      <c r="L3499" s="122">
        <v>0</v>
      </c>
      <c r="M3499" s="122">
        <v>0</v>
      </c>
      <c r="N3499" s="122">
        <v>0</v>
      </c>
      <c r="O3499" s="122">
        <v>0</v>
      </c>
      <c r="P3499" s="122">
        <v>0</v>
      </c>
      <c r="Q3499" s="122">
        <v>0</v>
      </c>
      <c r="R3499" s="122">
        <v>0</v>
      </c>
      <c r="S3499" s="122">
        <v>0</v>
      </c>
      <c r="T3499" s="122">
        <v>0</v>
      </c>
      <c r="U3499" s="122">
        <v>0</v>
      </c>
      <c r="V3499" s="122">
        <v>0</v>
      </c>
      <c r="W3499" s="122">
        <v>0</v>
      </c>
      <c r="X3499" s="122">
        <v>8.8079506545999997E-2</v>
      </c>
      <c r="Y3499" s="122">
        <v>7.5298907035000001E-2</v>
      </c>
      <c r="Z3499" s="122">
        <v>0</v>
      </c>
      <c r="AA3499" s="122">
        <v>0</v>
      </c>
      <c r="AB3499" s="122">
        <v>0</v>
      </c>
      <c r="AC3499" s="122">
        <v>0</v>
      </c>
      <c r="AD3499" s="122">
        <v>0</v>
      </c>
      <c r="AE3499" s="122">
        <v>0</v>
      </c>
      <c r="AF3499" s="122">
        <v>0</v>
      </c>
      <c r="AG3499" s="122">
        <v>0</v>
      </c>
      <c r="AH3499" s="122">
        <v>0</v>
      </c>
      <c r="AI3499" s="122">
        <v>0</v>
      </c>
      <c r="AJ3499" s="122">
        <v>0</v>
      </c>
      <c r="AK3499" s="122">
        <v>0</v>
      </c>
      <c r="AL3499" s="122">
        <v>0</v>
      </c>
    </row>
    <row r="3500" spans="1:38" hidden="1" x14ac:dyDescent="0.25">
      <c r="A3500" s="122" t="s">
        <v>2052</v>
      </c>
      <c r="B3500" s="122">
        <v>1</v>
      </c>
      <c r="C3500" s="122" t="s">
        <v>2246</v>
      </c>
      <c r="D3500" s="122" t="s">
        <v>2150</v>
      </c>
      <c r="E3500" s="122">
        <v>64</v>
      </c>
      <c r="F3500" s="122">
        <v>0.15568073971749999</v>
      </c>
      <c r="G3500" s="122">
        <v>0.15559437036099999</v>
      </c>
      <c r="H3500" s="122">
        <v>0.15970476588349999</v>
      </c>
      <c r="I3500" s="122">
        <v>0.1620190716745</v>
      </c>
      <c r="J3500" s="122">
        <v>0.171044667958</v>
      </c>
      <c r="K3500" s="122">
        <v>0.17352386067100001</v>
      </c>
      <c r="L3500" s="122">
        <v>0.18068859022549999</v>
      </c>
      <c r="M3500" s="122">
        <v>0.18517730308700001</v>
      </c>
      <c r="N3500" s="122">
        <v>0.18226074780199999</v>
      </c>
      <c r="O3500" s="122">
        <v>0.1755849472755</v>
      </c>
      <c r="P3500" s="122">
        <v>0.17093278040000001</v>
      </c>
      <c r="Q3500" s="122">
        <v>0.13885834732749999</v>
      </c>
      <c r="R3500" s="122">
        <v>0.1501916146765</v>
      </c>
      <c r="S3500" s="122">
        <v>0.14111496232699999</v>
      </c>
      <c r="T3500" s="122">
        <v>0.13993792486500001</v>
      </c>
      <c r="U3500" s="122">
        <v>0.14521944940949999</v>
      </c>
      <c r="V3500" s="122">
        <v>0.142205944537</v>
      </c>
      <c r="W3500" s="122">
        <v>0.16936278207</v>
      </c>
      <c r="X3500" s="122">
        <v>0</v>
      </c>
      <c r="Y3500" s="122">
        <v>0</v>
      </c>
      <c r="Z3500" s="122">
        <v>0</v>
      </c>
      <c r="AA3500" s="122">
        <v>0</v>
      </c>
      <c r="AB3500" s="122">
        <v>0</v>
      </c>
      <c r="AC3500" s="122">
        <v>0</v>
      </c>
      <c r="AD3500" s="122">
        <v>0</v>
      </c>
      <c r="AE3500" s="122">
        <v>0</v>
      </c>
      <c r="AF3500" s="122">
        <v>0</v>
      </c>
      <c r="AG3500" s="122">
        <v>0</v>
      </c>
      <c r="AH3500" s="122">
        <v>0</v>
      </c>
      <c r="AI3500" s="122">
        <v>0</v>
      </c>
      <c r="AJ3500" s="122">
        <v>0</v>
      </c>
      <c r="AK3500" s="122">
        <v>0</v>
      </c>
      <c r="AL3500" s="122">
        <v>0</v>
      </c>
    </row>
    <row r="3501" spans="1:38" hidden="1" x14ac:dyDescent="0.25">
      <c r="A3501" s="122" t="s">
        <v>2052</v>
      </c>
      <c r="B3501" s="122">
        <v>1</v>
      </c>
      <c r="C3501" s="122" t="s">
        <v>2246</v>
      </c>
      <c r="D3501" s="122" t="s">
        <v>2151</v>
      </c>
      <c r="E3501" s="122">
        <v>64</v>
      </c>
      <c r="F3501" s="122">
        <v>0</v>
      </c>
      <c r="G3501" s="122">
        <v>0</v>
      </c>
      <c r="H3501" s="122">
        <v>0</v>
      </c>
      <c r="I3501" s="122">
        <v>0</v>
      </c>
      <c r="J3501" s="122">
        <v>0</v>
      </c>
      <c r="K3501" s="122">
        <v>0</v>
      </c>
      <c r="L3501" s="122">
        <v>0</v>
      </c>
      <c r="M3501" s="122">
        <v>0</v>
      </c>
      <c r="N3501" s="122">
        <v>0</v>
      </c>
      <c r="O3501" s="122">
        <v>0</v>
      </c>
      <c r="P3501" s="122">
        <v>0</v>
      </c>
      <c r="Q3501" s="122">
        <v>0</v>
      </c>
      <c r="R3501" s="122">
        <v>0</v>
      </c>
      <c r="S3501" s="122">
        <v>0</v>
      </c>
      <c r="T3501" s="122">
        <v>0</v>
      </c>
      <c r="U3501" s="122">
        <v>0</v>
      </c>
      <c r="V3501" s="122">
        <v>0</v>
      </c>
      <c r="W3501" s="122">
        <v>0</v>
      </c>
      <c r="X3501" s="122">
        <v>0</v>
      </c>
      <c r="Y3501" s="122">
        <v>0</v>
      </c>
      <c r="Z3501" s="122">
        <v>0</v>
      </c>
      <c r="AA3501" s="122">
        <v>0</v>
      </c>
      <c r="AB3501" s="122">
        <v>0</v>
      </c>
      <c r="AC3501" s="122">
        <v>0</v>
      </c>
      <c r="AD3501" s="122">
        <v>0</v>
      </c>
      <c r="AE3501" s="122">
        <v>0</v>
      </c>
      <c r="AF3501" s="122">
        <v>0</v>
      </c>
      <c r="AG3501" s="122">
        <v>0</v>
      </c>
      <c r="AH3501" s="122">
        <v>0</v>
      </c>
      <c r="AI3501" s="122">
        <v>0</v>
      </c>
      <c r="AJ3501" s="122">
        <v>0</v>
      </c>
      <c r="AK3501" s="122">
        <v>0</v>
      </c>
      <c r="AL3501" s="122">
        <v>0</v>
      </c>
    </row>
    <row r="3502" spans="1:38" hidden="1" x14ac:dyDescent="0.25">
      <c r="A3502" s="122" t="s">
        <v>2052</v>
      </c>
      <c r="B3502" s="122">
        <v>1</v>
      </c>
      <c r="C3502" s="122" t="s">
        <v>2246</v>
      </c>
      <c r="D3502" s="122" t="s">
        <v>2152</v>
      </c>
      <c r="E3502" s="122">
        <v>64</v>
      </c>
      <c r="F3502" s="122">
        <v>0</v>
      </c>
      <c r="G3502" s="122">
        <v>0</v>
      </c>
      <c r="H3502" s="122">
        <v>0</v>
      </c>
      <c r="I3502" s="122">
        <v>0</v>
      </c>
      <c r="J3502" s="122">
        <v>0</v>
      </c>
      <c r="K3502" s="122">
        <v>0</v>
      </c>
      <c r="L3502" s="122">
        <v>0</v>
      </c>
      <c r="M3502" s="122">
        <v>0</v>
      </c>
      <c r="N3502" s="122">
        <v>0</v>
      </c>
      <c r="O3502" s="122">
        <v>0</v>
      </c>
      <c r="P3502" s="122">
        <v>0</v>
      </c>
      <c r="Q3502" s="122">
        <v>0</v>
      </c>
      <c r="R3502" s="122">
        <v>0</v>
      </c>
      <c r="S3502" s="122">
        <v>0</v>
      </c>
      <c r="T3502" s="122">
        <v>0</v>
      </c>
      <c r="U3502" s="122">
        <v>0</v>
      </c>
      <c r="V3502" s="122">
        <v>0</v>
      </c>
      <c r="W3502" s="122">
        <v>0</v>
      </c>
      <c r="X3502" s="122">
        <v>0</v>
      </c>
      <c r="Y3502" s="122">
        <v>0</v>
      </c>
      <c r="Z3502" s="122">
        <v>0</v>
      </c>
      <c r="AA3502" s="122">
        <v>0</v>
      </c>
      <c r="AB3502" s="122">
        <v>0</v>
      </c>
      <c r="AC3502" s="122">
        <v>0</v>
      </c>
      <c r="AD3502" s="122">
        <v>0</v>
      </c>
      <c r="AE3502" s="122">
        <v>0</v>
      </c>
      <c r="AF3502" s="122">
        <v>0</v>
      </c>
      <c r="AG3502" s="122">
        <v>0</v>
      </c>
      <c r="AH3502" s="122">
        <v>0</v>
      </c>
      <c r="AI3502" s="122">
        <v>0</v>
      </c>
      <c r="AJ3502" s="122">
        <v>0</v>
      </c>
      <c r="AK3502" s="122">
        <v>0</v>
      </c>
      <c r="AL3502" s="122">
        <v>0</v>
      </c>
    </row>
    <row r="3503" spans="1:38" hidden="1" x14ac:dyDescent="0.25">
      <c r="A3503" s="122" t="s">
        <v>2052</v>
      </c>
      <c r="B3503" s="122">
        <v>1</v>
      </c>
      <c r="C3503" s="122" t="s">
        <v>2246</v>
      </c>
      <c r="D3503" s="122" t="s">
        <v>2153</v>
      </c>
      <c r="E3503" s="122">
        <v>64</v>
      </c>
      <c r="F3503" s="122">
        <v>0</v>
      </c>
      <c r="G3503" s="122">
        <v>0</v>
      </c>
      <c r="H3503" s="122">
        <v>0</v>
      </c>
      <c r="I3503" s="122">
        <v>0</v>
      </c>
      <c r="J3503" s="122">
        <v>0</v>
      </c>
      <c r="K3503" s="122">
        <v>0</v>
      </c>
      <c r="L3503" s="122">
        <v>0</v>
      </c>
      <c r="M3503" s="122">
        <v>0</v>
      </c>
      <c r="N3503" s="122">
        <v>0</v>
      </c>
      <c r="O3503" s="122">
        <v>0</v>
      </c>
      <c r="P3503" s="122">
        <v>0</v>
      </c>
      <c r="Q3503" s="122">
        <v>0</v>
      </c>
      <c r="R3503" s="122">
        <v>0</v>
      </c>
      <c r="S3503" s="122">
        <v>0</v>
      </c>
      <c r="T3503" s="122">
        <v>0</v>
      </c>
      <c r="U3503" s="122">
        <v>0</v>
      </c>
      <c r="V3503" s="122">
        <v>0</v>
      </c>
      <c r="W3503" s="122">
        <v>0</v>
      </c>
      <c r="X3503" s="122">
        <v>0.53489197014550005</v>
      </c>
      <c r="Y3503" s="122">
        <v>0.45727754748850002</v>
      </c>
      <c r="Z3503" s="122">
        <v>0.25385233078050001</v>
      </c>
      <c r="AA3503" s="122">
        <v>0.34667116026400002</v>
      </c>
      <c r="AB3503" s="122">
        <v>0.32958425404300001</v>
      </c>
      <c r="AC3503" s="122">
        <v>0.32153899062399999</v>
      </c>
      <c r="AD3503" s="122">
        <v>0.37350871132800001</v>
      </c>
      <c r="AE3503" s="122">
        <v>0.201478220633</v>
      </c>
      <c r="AF3503" s="122">
        <v>0.26314962000999997</v>
      </c>
      <c r="AG3503" s="122">
        <v>0.25900365046349999</v>
      </c>
      <c r="AH3503" s="122">
        <v>0.28554827866299998</v>
      </c>
      <c r="AI3503" s="122">
        <v>0.19335581571400001</v>
      </c>
      <c r="AJ3503" s="122">
        <v>0.26202562213899999</v>
      </c>
      <c r="AK3503" s="122">
        <v>0.38586826248849998</v>
      </c>
      <c r="AL3503" s="122">
        <v>0</v>
      </c>
    </row>
    <row r="3504" spans="1:38" hidden="1" x14ac:dyDescent="0.25">
      <c r="A3504" s="122" t="s">
        <v>2052</v>
      </c>
      <c r="B3504" s="122">
        <v>1</v>
      </c>
      <c r="C3504" s="122" t="s">
        <v>2246</v>
      </c>
      <c r="D3504" s="122" t="s">
        <v>2154</v>
      </c>
      <c r="E3504" s="122">
        <v>64</v>
      </c>
      <c r="F3504" s="122">
        <v>1.2230917602189999</v>
      </c>
      <c r="G3504" s="122">
        <v>1.2224132072345</v>
      </c>
      <c r="H3504" s="122">
        <v>1.2547061607909999</v>
      </c>
      <c r="I3504" s="122">
        <v>1.2728882965095001</v>
      </c>
      <c r="J3504" s="122">
        <v>1.343797083721</v>
      </c>
      <c r="K3504" s="122">
        <v>1.3632746387879999</v>
      </c>
      <c r="L3504" s="122">
        <v>1.4195636934695</v>
      </c>
      <c r="M3504" s="122">
        <v>1.4548288633085</v>
      </c>
      <c r="N3504" s="122">
        <v>1.4319152084255</v>
      </c>
      <c r="O3504" s="122">
        <v>1.3794673805515001</v>
      </c>
      <c r="P3504" s="122">
        <v>1.3429180491735</v>
      </c>
      <c r="Q3504" s="122">
        <v>1.0909281442230001</v>
      </c>
      <c r="R3504" s="122">
        <v>1.1799669419445</v>
      </c>
      <c r="S3504" s="122">
        <v>1.1086570374035001</v>
      </c>
      <c r="T3504" s="122">
        <v>1.0994097481355001</v>
      </c>
      <c r="U3504" s="122">
        <v>1.1409035717580001</v>
      </c>
      <c r="V3504" s="122">
        <v>1.1172282411550001</v>
      </c>
      <c r="W3504" s="122">
        <v>1.3305834980335001</v>
      </c>
      <c r="X3504" s="122">
        <v>0.86441363420950001</v>
      </c>
      <c r="Y3504" s="122">
        <v>0.73898463376750001</v>
      </c>
      <c r="Z3504" s="122">
        <v>1.0462218061074999</v>
      </c>
      <c r="AA3504" s="122">
        <v>1.2806841019665001</v>
      </c>
      <c r="AB3504" s="122">
        <v>1.3301242525035</v>
      </c>
      <c r="AC3504" s="122">
        <v>1.4155979172715001</v>
      </c>
      <c r="AD3504" s="122">
        <v>1.5425274711770001</v>
      </c>
      <c r="AE3504" s="122">
        <v>1.6320773069029999</v>
      </c>
      <c r="AF3504" s="122">
        <v>1.5084715539489999</v>
      </c>
      <c r="AG3504" s="122">
        <v>1.7565679779079999</v>
      </c>
      <c r="AH3504" s="122">
        <v>1.7958129261739999</v>
      </c>
      <c r="AI3504" s="122">
        <v>1.5570569162195</v>
      </c>
      <c r="AJ3504" s="122">
        <v>1.627885438694</v>
      </c>
      <c r="AK3504" s="122">
        <v>1.0103083089455001</v>
      </c>
      <c r="AL3504" s="122">
        <v>0</v>
      </c>
    </row>
    <row r="3505" spans="1:38" hidden="1" x14ac:dyDescent="0.25">
      <c r="A3505" s="122" t="s">
        <v>2052</v>
      </c>
      <c r="B3505" s="122">
        <v>1</v>
      </c>
      <c r="C3505" s="122" t="s">
        <v>2246</v>
      </c>
      <c r="D3505" s="122" t="s">
        <v>2155</v>
      </c>
      <c r="E3505" s="122">
        <v>64</v>
      </c>
      <c r="F3505" s="122">
        <v>0</v>
      </c>
      <c r="G3505" s="122">
        <v>0</v>
      </c>
      <c r="H3505" s="122">
        <v>0</v>
      </c>
      <c r="I3505" s="122">
        <v>0</v>
      </c>
      <c r="J3505" s="122">
        <v>0</v>
      </c>
      <c r="K3505" s="122">
        <v>0</v>
      </c>
      <c r="L3505" s="122">
        <v>0</v>
      </c>
      <c r="M3505" s="122">
        <v>0</v>
      </c>
      <c r="N3505" s="122">
        <v>0</v>
      </c>
      <c r="O3505" s="122">
        <v>0</v>
      </c>
      <c r="P3505" s="122">
        <v>0</v>
      </c>
      <c r="Q3505" s="122">
        <v>0</v>
      </c>
      <c r="R3505" s="122">
        <v>0</v>
      </c>
      <c r="S3505" s="122">
        <v>0</v>
      </c>
      <c r="T3505" s="122">
        <v>0</v>
      </c>
      <c r="U3505" s="122">
        <v>0</v>
      </c>
      <c r="V3505" s="122">
        <v>0</v>
      </c>
      <c r="W3505" s="122">
        <v>0</v>
      </c>
      <c r="X3505" s="122">
        <v>1.6820639415000001E-3</v>
      </c>
      <c r="Y3505" s="122">
        <v>1.437991442E-3</v>
      </c>
      <c r="Z3505" s="122">
        <v>3.9771727350000001E-4</v>
      </c>
      <c r="AA3505" s="122">
        <v>3.706127555E-4</v>
      </c>
      <c r="AB3505" s="122">
        <v>6.6920025999999994E-5</v>
      </c>
      <c r="AC3505" s="122">
        <v>1.4281091150000001E-4</v>
      </c>
      <c r="AD3505" s="122">
        <v>2.0209835449999999E-4</v>
      </c>
      <c r="AE3505" s="122">
        <v>1.9211159099999999E-4</v>
      </c>
      <c r="AF3505" s="122">
        <v>6.376461535E-4</v>
      </c>
      <c r="AG3505" s="122">
        <v>6.17869177E-4</v>
      </c>
      <c r="AH3505" s="122">
        <v>6.8381235999999998E-4</v>
      </c>
      <c r="AI3505" s="122">
        <v>2.8502222870000001E-3</v>
      </c>
      <c r="AJ3505" s="122">
        <v>1.6659535579999999E-3</v>
      </c>
      <c r="AK3505" s="122">
        <v>1.3430126860000001E-2</v>
      </c>
      <c r="AL3505" s="122">
        <v>0</v>
      </c>
    </row>
    <row r="3506" spans="1:38" hidden="1" x14ac:dyDescent="0.25">
      <c r="A3506" s="122" t="s">
        <v>2052</v>
      </c>
      <c r="B3506" s="122">
        <v>1</v>
      </c>
      <c r="C3506" s="122" t="s">
        <v>2246</v>
      </c>
      <c r="D3506" s="122" t="s">
        <v>2156</v>
      </c>
      <c r="E3506" s="122">
        <v>64</v>
      </c>
      <c r="F3506" s="122">
        <v>0.14370529818649999</v>
      </c>
      <c r="G3506" s="122">
        <v>0.143625572645</v>
      </c>
      <c r="H3506" s="122">
        <v>0.1474197838945</v>
      </c>
      <c r="I3506" s="122">
        <v>0.14955606618350001</v>
      </c>
      <c r="J3506" s="122">
        <v>0.15788738581350001</v>
      </c>
      <c r="K3506" s="122">
        <v>0.160175871409</v>
      </c>
      <c r="L3506" s="122">
        <v>0.16678946790249999</v>
      </c>
      <c r="M3506" s="122">
        <v>0.17093289517150001</v>
      </c>
      <c r="N3506" s="122">
        <v>0.168240690291</v>
      </c>
      <c r="O3506" s="122">
        <v>0.1620784128595</v>
      </c>
      <c r="P3506" s="122">
        <v>0.15778410500500001</v>
      </c>
      <c r="Q3506" s="122">
        <v>0.12817693601499999</v>
      </c>
      <c r="R3506" s="122">
        <v>0.13863841354549999</v>
      </c>
      <c r="S3506" s="122">
        <v>0.13025996522899999</v>
      </c>
      <c r="T3506" s="122">
        <v>0.12917346909800001</v>
      </c>
      <c r="U3506" s="122">
        <v>0.13404872254</v>
      </c>
      <c r="V3506" s="122">
        <v>0.13126702572849999</v>
      </c>
      <c r="W3506" s="122">
        <v>0.1563348757345</v>
      </c>
      <c r="X3506" s="122">
        <v>0.65092243259600002</v>
      </c>
      <c r="Y3506" s="122">
        <v>0.55647164322450005</v>
      </c>
      <c r="Z3506" s="122">
        <v>0.14234566414399999</v>
      </c>
      <c r="AA3506" s="122">
        <v>6.3215945093000006E-2</v>
      </c>
      <c r="AB3506" s="122">
        <v>1.9308942139000002E-2</v>
      </c>
      <c r="AC3506" s="122">
        <v>1.62762045205E-2</v>
      </c>
      <c r="AD3506" s="122">
        <v>2.3024837116999999E-2</v>
      </c>
      <c r="AE3506" s="122">
        <v>8.4253217284999994E-3</v>
      </c>
      <c r="AF3506" s="122">
        <v>0</v>
      </c>
      <c r="AG3506" s="122">
        <v>0</v>
      </c>
      <c r="AH3506" s="122">
        <v>0</v>
      </c>
      <c r="AI3506" s="122">
        <v>0</v>
      </c>
      <c r="AJ3506" s="122">
        <v>0</v>
      </c>
      <c r="AK3506" s="122">
        <v>0</v>
      </c>
      <c r="AL3506" s="122">
        <v>0</v>
      </c>
    </row>
    <row r="3507" spans="1:38" hidden="1" x14ac:dyDescent="0.25">
      <c r="A3507" s="122" t="s">
        <v>2052</v>
      </c>
      <c r="B3507" s="122">
        <v>1</v>
      </c>
      <c r="C3507" s="122" t="s">
        <v>2246</v>
      </c>
      <c r="D3507" s="122" t="s">
        <v>2178</v>
      </c>
      <c r="E3507" s="122">
        <v>64</v>
      </c>
      <c r="F3507" s="122">
        <v>0</v>
      </c>
      <c r="G3507" s="122">
        <v>0</v>
      </c>
      <c r="H3507" s="122">
        <v>0</v>
      </c>
      <c r="I3507" s="122">
        <v>0</v>
      </c>
      <c r="J3507" s="122">
        <v>0</v>
      </c>
      <c r="K3507" s="122">
        <v>0</v>
      </c>
      <c r="L3507" s="122">
        <v>0</v>
      </c>
      <c r="M3507" s="122">
        <v>0</v>
      </c>
      <c r="N3507" s="122">
        <v>0</v>
      </c>
      <c r="O3507" s="122">
        <v>0</v>
      </c>
      <c r="P3507" s="122">
        <v>0</v>
      </c>
      <c r="Q3507" s="122">
        <v>0</v>
      </c>
      <c r="R3507" s="122">
        <v>0</v>
      </c>
      <c r="S3507" s="122">
        <v>0</v>
      </c>
      <c r="T3507" s="122">
        <v>0</v>
      </c>
      <c r="U3507" s="122">
        <v>0</v>
      </c>
      <c r="V3507" s="122">
        <v>0</v>
      </c>
      <c r="W3507" s="122">
        <v>0</v>
      </c>
      <c r="X3507" s="122">
        <v>0</v>
      </c>
      <c r="Y3507" s="122">
        <v>0</v>
      </c>
      <c r="Z3507" s="122">
        <v>0</v>
      </c>
      <c r="AA3507" s="122">
        <v>0</v>
      </c>
      <c r="AB3507" s="122">
        <v>0</v>
      </c>
      <c r="AC3507" s="122">
        <v>0</v>
      </c>
      <c r="AD3507" s="122">
        <v>0</v>
      </c>
      <c r="AE3507" s="122">
        <v>0</v>
      </c>
      <c r="AF3507" s="122">
        <v>0</v>
      </c>
      <c r="AG3507" s="122">
        <v>0</v>
      </c>
      <c r="AH3507" s="122">
        <v>0</v>
      </c>
      <c r="AI3507" s="122">
        <v>0</v>
      </c>
      <c r="AJ3507" s="122">
        <v>0</v>
      </c>
      <c r="AK3507" s="122">
        <v>0</v>
      </c>
      <c r="AL3507" s="122">
        <v>0</v>
      </c>
    </row>
    <row r="3508" spans="1:38" hidden="1" x14ac:dyDescent="0.25">
      <c r="A3508" s="122" t="s">
        <v>2052</v>
      </c>
      <c r="B3508" s="122">
        <v>1</v>
      </c>
      <c r="C3508" s="122" t="s">
        <v>2246</v>
      </c>
      <c r="D3508" s="122" t="s">
        <v>2157</v>
      </c>
      <c r="E3508" s="122">
        <v>64</v>
      </c>
      <c r="F3508" s="122">
        <v>0</v>
      </c>
      <c r="G3508" s="122">
        <v>0</v>
      </c>
      <c r="H3508" s="122">
        <v>0</v>
      </c>
      <c r="I3508" s="122">
        <v>0</v>
      </c>
      <c r="J3508" s="122">
        <v>0</v>
      </c>
      <c r="K3508" s="122">
        <v>0</v>
      </c>
      <c r="L3508" s="122">
        <v>0</v>
      </c>
      <c r="M3508" s="122">
        <v>0</v>
      </c>
      <c r="N3508" s="122">
        <v>0</v>
      </c>
      <c r="O3508" s="122">
        <v>0</v>
      </c>
      <c r="P3508" s="122">
        <v>0</v>
      </c>
      <c r="Q3508" s="122">
        <v>0</v>
      </c>
      <c r="R3508" s="122">
        <v>0</v>
      </c>
      <c r="S3508" s="122">
        <v>0</v>
      </c>
      <c r="T3508" s="122">
        <v>0</v>
      </c>
      <c r="U3508" s="122">
        <v>0</v>
      </c>
      <c r="V3508" s="122">
        <v>0</v>
      </c>
      <c r="W3508" s="122">
        <v>0</v>
      </c>
      <c r="X3508" s="122">
        <v>0</v>
      </c>
      <c r="Y3508" s="122">
        <v>0</v>
      </c>
      <c r="Z3508" s="122">
        <v>0</v>
      </c>
      <c r="AA3508" s="122">
        <v>0</v>
      </c>
      <c r="AB3508" s="122">
        <v>0</v>
      </c>
      <c r="AC3508" s="122">
        <v>0</v>
      </c>
      <c r="AD3508" s="122">
        <v>0</v>
      </c>
      <c r="AE3508" s="122">
        <v>0</v>
      </c>
      <c r="AF3508" s="122">
        <v>0</v>
      </c>
      <c r="AG3508" s="122">
        <v>0</v>
      </c>
      <c r="AH3508" s="122">
        <v>0</v>
      </c>
      <c r="AI3508" s="122">
        <v>0</v>
      </c>
      <c r="AJ3508" s="122">
        <v>0</v>
      </c>
      <c r="AK3508" s="122">
        <v>0</v>
      </c>
      <c r="AL3508" s="122">
        <v>0</v>
      </c>
    </row>
    <row r="3509" spans="1:38" hidden="1" x14ac:dyDescent="0.25">
      <c r="A3509" s="122" t="s">
        <v>2052</v>
      </c>
      <c r="B3509" s="122">
        <v>1</v>
      </c>
      <c r="C3509" s="122" t="s">
        <v>2246</v>
      </c>
      <c r="D3509" s="122" t="s">
        <v>2158</v>
      </c>
      <c r="E3509" s="122">
        <v>64</v>
      </c>
      <c r="F3509" s="122">
        <v>0</v>
      </c>
      <c r="G3509" s="122">
        <v>0</v>
      </c>
      <c r="H3509" s="122">
        <v>0</v>
      </c>
      <c r="I3509" s="122">
        <v>0</v>
      </c>
      <c r="J3509" s="122">
        <v>0</v>
      </c>
      <c r="K3509" s="122">
        <v>0</v>
      </c>
      <c r="L3509" s="122">
        <v>0</v>
      </c>
      <c r="M3509" s="122">
        <v>0</v>
      </c>
      <c r="N3509" s="122">
        <v>0</v>
      </c>
      <c r="O3509" s="122">
        <v>0</v>
      </c>
      <c r="P3509" s="122">
        <v>0</v>
      </c>
      <c r="Q3509" s="122">
        <v>0</v>
      </c>
      <c r="R3509" s="122">
        <v>0</v>
      </c>
      <c r="S3509" s="122">
        <v>0</v>
      </c>
      <c r="T3509" s="122">
        <v>0</v>
      </c>
      <c r="U3509" s="122">
        <v>0</v>
      </c>
      <c r="V3509" s="122">
        <v>0</v>
      </c>
      <c r="W3509" s="122">
        <v>0</v>
      </c>
      <c r="X3509" s="122">
        <v>0</v>
      </c>
      <c r="Y3509" s="122">
        <v>0</v>
      </c>
      <c r="Z3509" s="122">
        <v>0</v>
      </c>
      <c r="AA3509" s="122">
        <v>0</v>
      </c>
      <c r="AB3509" s="122">
        <v>0</v>
      </c>
      <c r="AC3509" s="122">
        <v>0</v>
      </c>
      <c r="AD3509" s="122">
        <v>0</v>
      </c>
      <c r="AE3509" s="122">
        <v>0</v>
      </c>
      <c r="AF3509" s="122">
        <v>0</v>
      </c>
      <c r="AG3509" s="122">
        <v>0</v>
      </c>
      <c r="AH3509" s="122">
        <v>0</v>
      </c>
      <c r="AI3509" s="122">
        <v>0</v>
      </c>
      <c r="AJ3509" s="122">
        <v>0</v>
      </c>
      <c r="AK3509" s="122">
        <v>0</v>
      </c>
      <c r="AL3509" s="122">
        <v>0</v>
      </c>
    </row>
    <row r="3510" spans="1:38" hidden="1" x14ac:dyDescent="0.25">
      <c r="A3510" s="122" t="s">
        <v>2052</v>
      </c>
      <c r="B3510" s="122">
        <v>1</v>
      </c>
      <c r="C3510" s="122" t="s">
        <v>2246</v>
      </c>
      <c r="D3510" s="122" t="s">
        <v>2159</v>
      </c>
      <c r="E3510" s="122">
        <v>64</v>
      </c>
      <c r="F3510" s="122">
        <v>0</v>
      </c>
      <c r="G3510" s="122">
        <v>0</v>
      </c>
      <c r="H3510" s="122">
        <v>0</v>
      </c>
      <c r="I3510" s="122">
        <v>0</v>
      </c>
      <c r="J3510" s="122">
        <v>0</v>
      </c>
      <c r="K3510" s="122">
        <v>0</v>
      </c>
      <c r="L3510" s="122">
        <v>0</v>
      </c>
      <c r="M3510" s="122">
        <v>0</v>
      </c>
      <c r="N3510" s="122">
        <v>0</v>
      </c>
      <c r="O3510" s="122">
        <v>0</v>
      </c>
      <c r="P3510" s="122">
        <v>0</v>
      </c>
      <c r="Q3510" s="122">
        <v>0</v>
      </c>
      <c r="R3510" s="122">
        <v>0</v>
      </c>
      <c r="S3510" s="122">
        <v>0</v>
      </c>
      <c r="T3510" s="122">
        <v>0</v>
      </c>
      <c r="U3510" s="122">
        <v>0</v>
      </c>
      <c r="V3510" s="122">
        <v>0</v>
      </c>
      <c r="W3510" s="122">
        <v>0</v>
      </c>
      <c r="X3510" s="122">
        <v>0</v>
      </c>
      <c r="Y3510" s="122">
        <v>0</v>
      </c>
      <c r="Z3510" s="122">
        <v>0</v>
      </c>
      <c r="AA3510" s="122">
        <v>0</v>
      </c>
      <c r="AB3510" s="122">
        <v>0</v>
      </c>
      <c r="AC3510" s="122">
        <v>0</v>
      </c>
      <c r="AD3510" s="122">
        <v>0</v>
      </c>
      <c r="AE3510" s="122">
        <v>0</v>
      </c>
      <c r="AF3510" s="122">
        <v>0</v>
      </c>
      <c r="AG3510" s="122">
        <v>0</v>
      </c>
      <c r="AH3510" s="122">
        <v>0</v>
      </c>
      <c r="AI3510" s="122">
        <v>0</v>
      </c>
      <c r="AJ3510" s="122">
        <v>0</v>
      </c>
      <c r="AK3510" s="122">
        <v>0</v>
      </c>
      <c r="AL3510" s="122">
        <v>0</v>
      </c>
    </row>
    <row r="3511" spans="1:38" hidden="1" x14ac:dyDescent="0.25">
      <c r="A3511" s="122" t="s">
        <v>2052</v>
      </c>
      <c r="B3511" s="122">
        <v>1</v>
      </c>
      <c r="C3511" s="122" t="s">
        <v>2246</v>
      </c>
      <c r="D3511" s="122" t="s">
        <v>2160</v>
      </c>
      <c r="E3511" s="122">
        <v>64</v>
      </c>
      <c r="F3511" s="122">
        <v>0.25148427185950001</v>
      </c>
      <c r="G3511" s="122">
        <v>0.25134475214200003</v>
      </c>
      <c r="H3511" s="122">
        <v>0.25798462182199999</v>
      </c>
      <c r="I3511" s="122">
        <v>0.261723115788</v>
      </c>
      <c r="J3511" s="122">
        <v>0.276302925167</v>
      </c>
      <c r="K3511" s="122">
        <v>0.28030777495249998</v>
      </c>
      <c r="L3511" s="122">
        <v>0.29188156883600003</v>
      </c>
      <c r="M3511" s="122">
        <v>0.29913256654350001</v>
      </c>
      <c r="N3511" s="122">
        <v>0.29442120799600002</v>
      </c>
      <c r="O3511" s="122">
        <v>0.28363722249750001</v>
      </c>
      <c r="P3511" s="122">
        <v>0.27612218374550002</v>
      </c>
      <c r="Q3511" s="122">
        <v>0.224309638013</v>
      </c>
      <c r="R3511" s="122">
        <v>0.24261722369800001</v>
      </c>
      <c r="S3511" s="122">
        <v>0.227954939164</v>
      </c>
      <c r="T3511" s="122">
        <v>0.2260535709215</v>
      </c>
      <c r="U3511" s="122">
        <v>0.2345852644185</v>
      </c>
      <c r="V3511" s="122">
        <v>0.22971729500499999</v>
      </c>
      <c r="W3511" s="122">
        <v>0.2735860325685</v>
      </c>
      <c r="X3511" s="122">
        <v>0</v>
      </c>
      <c r="Y3511" s="122">
        <v>0</v>
      </c>
      <c r="Z3511" s="122">
        <v>0</v>
      </c>
      <c r="AA3511" s="122">
        <v>0</v>
      </c>
      <c r="AB3511" s="122">
        <v>0</v>
      </c>
      <c r="AC3511" s="122">
        <v>0</v>
      </c>
      <c r="AD3511" s="122">
        <v>0</v>
      </c>
      <c r="AE3511" s="122">
        <v>0</v>
      </c>
      <c r="AF3511" s="122">
        <v>8.6668337449999995E-4</v>
      </c>
      <c r="AG3511" s="122">
        <v>5.7788762000000001E-5</v>
      </c>
      <c r="AH3511" s="122">
        <v>1.3587255960000001E-3</v>
      </c>
      <c r="AI3511" s="122">
        <v>3.1785266000000002E-5</v>
      </c>
      <c r="AJ3511" s="122">
        <v>2.3248703340000001E-3</v>
      </c>
      <c r="AK3511" s="122">
        <v>3.5013784850000001E-4</v>
      </c>
      <c r="AL3511" s="122">
        <v>0</v>
      </c>
    </row>
    <row r="3512" spans="1:38" hidden="1" x14ac:dyDescent="0.25">
      <c r="A3512" s="122" t="s">
        <v>2052</v>
      </c>
      <c r="B3512" s="122">
        <v>1</v>
      </c>
      <c r="C3512" s="122" t="s">
        <v>2246</v>
      </c>
      <c r="D3512" s="122" t="s">
        <v>2161</v>
      </c>
      <c r="E3512" s="122">
        <v>64</v>
      </c>
      <c r="F3512" s="122">
        <v>1.052242127915</v>
      </c>
      <c r="G3512" s="122">
        <v>1.051658359733</v>
      </c>
      <c r="H3512" s="122">
        <v>1.0794404177020001</v>
      </c>
      <c r="I3512" s="122">
        <v>1.0950827511795</v>
      </c>
      <c r="J3512" s="122">
        <v>1.1560865250325001</v>
      </c>
      <c r="K3512" s="122">
        <v>1.1728433250200001</v>
      </c>
      <c r="L3512" s="122">
        <v>1.2212695482980001</v>
      </c>
      <c r="M3512" s="122">
        <v>1.2516086434985001</v>
      </c>
      <c r="N3512" s="122">
        <v>1.2318957211024999</v>
      </c>
      <c r="O3512" s="122">
        <v>1.1867741563684999</v>
      </c>
      <c r="P3512" s="122">
        <v>1.1553302799045</v>
      </c>
      <c r="Q3512" s="122">
        <v>0.93854000918000002</v>
      </c>
      <c r="R3512" s="122">
        <v>1.0151412725215001</v>
      </c>
      <c r="S3512" s="122">
        <v>0.95379241206450005</v>
      </c>
      <c r="T3512" s="122">
        <v>0.945836845978</v>
      </c>
      <c r="U3512" s="122">
        <v>0.98153453498400001</v>
      </c>
      <c r="V3512" s="122">
        <v>0.96116633280450003</v>
      </c>
      <c r="W3512" s="122">
        <v>1.1447187013125</v>
      </c>
      <c r="X3512" s="122">
        <v>0.7927155588875</v>
      </c>
      <c r="Y3512" s="122">
        <v>0.67769016334150001</v>
      </c>
      <c r="Z3512" s="122">
        <v>1.0233875316300001</v>
      </c>
      <c r="AA3512" s="122">
        <v>0.79596128307449998</v>
      </c>
      <c r="AB3512" s="122">
        <v>0.73339647247600004</v>
      </c>
      <c r="AC3512" s="122">
        <v>0.71352490777699995</v>
      </c>
      <c r="AD3512" s="122">
        <v>0.92121761969250004</v>
      </c>
      <c r="AE3512" s="122">
        <v>0.8175185483895</v>
      </c>
      <c r="AF3512" s="122">
        <v>0.69095767689999998</v>
      </c>
      <c r="AG3512" s="122">
        <v>0.48872704121049998</v>
      </c>
      <c r="AH3512" s="122">
        <v>0.56240239717850005</v>
      </c>
      <c r="AI3512" s="122">
        <v>0.67925771654300005</v>
      </c>
      <c r="AJ3512" s="122">
        <v>0.57258938076599997</v>
      </c>
      <c r="AK3512" s="122">
        <v>0.51606295676000002</v>
      </c>
      <c r="AL3512" s="122">
        <v>0</v>
      </c>
    </row>
    <row r="3513" spans="1:38" hidden="1" x14ac:dyDescent="0.25">
      <c r="A3513" s="122" t="s">
        <v>2052</v>
      </c>
      <c r="B3513" s="122">
        <v>1</v>
      </c>
      <c r="C3513" s="122" t="s">
        <v>2246</v>
      </c>
      <c r="D3513" s="122" t="s">
        <v>2179</v>
      </c>
      <c r="E3513" s="122">
        <v>64</v>
      </c>
      <c r="F3513" s="122">
        <v>0</v>
      </c>
      <c r="G3513" s="122">
        <v>0</v>
      </c>
      <c r="H3513" s="122">
        <v>0</v>
      </c>
      <c r="I3513" s="122">
        <v>0</v>
      </c>
      <c r="J3513" s="122">
        <v>0</v>
      </c>
      <c r="K3513" s="122">
        <v>0</v>
      </c>
      <c r="L3513" s="122">
        <v>0</v>
      </c>
      <c r="M3513" s="122">
        <v>0</v>
      </c>
      <c r="N3513" s="122">
        <v>0</v>
      </c>
      <c r="O3513" s="122">
        <v>0</v>
      </c>
      <c r="P3513" s="122">
        <v>0</v>
      </c>
      <c r="Q3513" s="122">
        <v>0</v>
      </c>
      <c r="R3513" s="122">
        <v>0</v>
      </c>
      <c r="S3513" s="122">
        <v>0</v>
      </c>
      <c r="T3513" s="122">
        <v>0</v>
      </c>
      <c r="U3513" s="122">
        <v>0</v>
      </c>
      <c r="V3513" s="122">
        <v>0</v>
      </c>
      <c r="W3513" s="122">
        <v>0</v>
      </c>
      <c r="X3513" s="122">
        <v>0</v>
      </c>
      <c r="Y3513" s="122">
        <v>0</v>
      </c>
      <c r="Z3513" s="122">
        <v>0</v>
      </c>
      <c r="AA3513" s="122">
        <v>0</v>
      </c>
      <c r="AB3513" s="122">
        <v>0</v>
      </c>
      <c r="AC3513" s="122">
        <v>0</v>
      </c>
      <c r="AD3513" s="122">
        <v>0</v>
      </c>
      <c r="AE3513" s="122">
        <v>0</v>
      </c>
      <c r="AF3513" s="122">
        <v>0</v>
      </c>
      <c r="AG3513" s="122">
        <v>0</v>
      </c>
      <c r="AH3513" s="122">
        <v>0</v>
      </c>
      <c r="AI3513" s="122">
        <v>0</v>
      </c>
      <c r="AJ3513" s="122">
        <v>0</v>
      </c>
      <c r="AK3513" s="122">
        <v>0</v>
      </c>
      <c r="AL3513" s="122">
        <v>0</v>
      </c>
    </row>
    <row r="3514" spans="1:38" hidden="1" x14ac:dyDescent="0.25">
      <c r="A3514" s="122" t="s">
        <v>2052</v>
      </c>
      <c r="B3514" s="122">
        <v>1</v>
      </c>
      <c r="C3514" s="122" t="s">
        <v>2246</v>
      </c>
      <c r="D3514" s="122" t="s">
        <v>2162</v>
      </c>
      <c r="E3514" s="122">
        <v>64</v>
      </c>
      <c r="F3514" s="122">
        <v>0</v>
      </c>
      <c r="G3514" s="122">
        <v>0</v>
      </c>
      <c r="H3514" s="122">
        <v>0</v>
      </c>
      <c r="I3514" s="122">
        <v>0</v>
      </c>
      <c r="J3514" s="122">
        <v>0</v>
      </c>
      <c r="K3514" s="122">
        <v>0</v>
      </c>
      <c r="L3514" s="122">
        <v>0</v>
      </c>
      <c r="M3514" s="122">
        <v>0</v>
      </c>
      <c r="N3514" s="122">
        <v>0</v>
      </c>
      <c r="O3514" s="122">
        <v>0</v>
      </c>
      <c r="P3514" s="122">
        <v>0</v>
      </c>
      <c r="Q3514" s="122">
        <v>0</v>
      </c>
      <c r="R3514" s="122">
        <v>0</v>
      </c>
      <c r="S3514" s="122">
        <v>0</v>
      </c>
      <c r="T3514" s="122">
        <v>0</v>
      </c>
      <c r="U3514" s="122">
        <v>0</v>
      </c>
      <c r="V3514" s="122">
        <v>0</v>
      </c>
      <c r="W3514" s="122">
        <v>0</v>
      </c>
      <c r="X3514" s="122">
        <v>8.8079506545999997E-2</v>
      </c>
      <c r="Y3514" s="122">
        <v>7.5298907035000001E-2</v>
      </c>
      <c r="Z3514" s="122">
        <v>6.7296414351000006E-2</v>
      </c>
      <c r="AA3514" s="122">
        <v>7.5597057978499999E-2</v>
      </c>
      <c r="AB3514" s="122">
        <v>6.9549222546000003E-2</v>
      </c>
      <c r="AC3514" s="122">
        <v>6.6617712940000004E-2</v>
      </c>
      <c r="AD3514" s="122">
        <v>7.6415808735999999E-2</v>
      </c>
      <c r="AE3514" s="122">
        <v>5.0980166899500003E-2</v>
      </c>
      <c r="AF3514" s="122">
        <v>3.6650891488500002E-2</v>
      </c>
      <c r="AG3514" s="122">
        <v>0</v>
      </c>
      <c r="AH3514" s="122">
        <v>0</v>
      </c>
      <c r="AI3514" s="122">
        <v>0</v>
      </c>
      <c r="AJ3514" s="122">
        <v>0</v>
      </c>
      <c r="AK3514" s="122">
        <v>0</v>
      </c>
      <c r="AL3514" s="122">
        <v>0</v>
      </c>
    </row>
    <row r="3515" spans="1:38" hidden="1" x14ac:dyDescent="0.25">
      <c r="A3515" s="122" t="s">
        <v>2052</v>
      </c>
      <c r="B3515" s="122">
        <v>1</v>
      </c>
      <c r="C3515" s="122" t="s">
        <v>2246</v>
      </c>
      <c r="D3515" s="122" t="s">
        <v>2163</v>
      </c>
      <c r="E3515" s="122">
        <v>64</v>
      </c>
      <c r="F3515" s="122">
        <v>0</v>
      </c>
      <c r="G3515" s="122">
        <v>0</v>
      </c>
      <c r="H3515" s="122">
        <v>0</v>
      </c>
      <c r="I3515" s="122">
        <v>0</v>
      </c>
      <c r="J3515" s="122">
        <v>0</v>
      </c>
      <c r="K3515" s="122">
        <v>0</v>
      </c>
      <c r="L3515" s="122">
        <v>0</v>
      </c>
      <c r="M3515" s="122">
        <v>0</v>
      </c>
      <c r="N3515" s="122">
        <v>0</v>
      </c>
      <c r="O3515" s="122">
        <v>0</v>
      </c>
      <c r="P3515" s="122">
        <v>0</v>
      </c>
      <c r="Q3515" s="122">
        <v>0</v>
      </c>
      <c r="R3515" s="122">
        <v>0</v>
      </c>
      <c r="S3515" s="122">
        <v>0</v>
      </c>
      <c r="T3515" s="122">
        <v>0</v>
      </c>
      <c r="U3515" s="122">
        <v>0</v>
      </c>
      <c r="V3515" s="122">
        <v>0</v>
      </c>
      <c r="W3515" s="122">
        <v>0</v>
      </c>
      <c r="X3515" s="122">
        <v>0</v>
      </c>
      <c r="Y3515" s="122">
        <v>0</v>
      </c>
      <c r="Z3515" s="122">
        <v>3.9252043588000003E-2</v>
      </c>
      <c r="AA3515" s="122">
        <v>1.5306306295999999E-2</v>
      </c>
      <c r="AB3515" s="122">
        <v>7.5687417174999999E-3</v>
      </c>
      <c r="AC3515" s="122">
        <v>0</v>
      </c>
      <c r="AD3515" s="122">
        <v>0</v>
      </c>
      <c r="AE3515" s="122">
        <v>0</v>
      </c>
      <c r="AF3515" s="122">
        <v>0</v>
      </c>
      <c r="AG3515" s="122">
        <v>0</v>
      </c>
      <c r="AH3515" s="122">
        <v>0</v>
      </c>
      <c r="AI3515" s="122">
        <v>0</v>
      </c>
      <c r="AJ3515" s="122">
        <v>0</v>
      </c>
      <c r="AK3515" s="122">
        <v>0</v>
      </c>
      <c r="AL3515" s="122">
        <v>0</v>
      </c>
    </row>
    <row r="3516" spans="1:38" hidden="1" x14ac:dyDescent="0.25">
      <c r="A3516" s="122" t="s">
        <v>2052</v>
      </c>
      <c r="B3516" s="122">
        <v>1</v>
      </c>
      <c r="C3516" s="122" t="s">
        <v>2246</v>
      </c>
      <c r="D3516" s="122" t="s">
        <v>2180</v>
      </c>
      <c r="E3516" s="122">
        <v>64</v>
      </c>
      <c r="F3516" s="122">
        <v>0</v>
      </c>
      <c r="G3516" s="122">
        <v>0</v>
      </c>
      <c r="H3516" s="122">
        <v>0</v>
      </c>
      <c r="I3516" s="122">
        <v>0</v>
      </c>
      <c r="J3516" s="122">
        <v>0</v>
      </c>
      <c r="K3516" s="122">
        <v>0</v>
      </c>
      <c r="L3516" s="122">
        <v>0</v>
      </c>
      <c r="M3516" s="122">
        <v>0</v>
      </c>
      <c r="N3516" s="122">
        <v>0</v>
      </c>
      <c r="O3516" s="122">
        <v>0</v>
      </c>
      <c r="P3516" s="122">
        <v>0</v>
      </c>
      <c r="Q3516" s="122">
        <v>0</v>
      </c>
      <c r="R3516" s="122">
        <v>0</v>
      </c>
      <c r="S3516" s="122">
        <v>0</v>
      </c>
      <c r="T3516" s="122">
        <v>0</v>
      </c>
      <c r="U3516" s="122">
        <v>0</v>
      </c>
      <c r="V3516" s="122">
        <v>0</v>
      </c>
      <c r="W3516" s="122">
        <v>0</v>
      </c>
      <c r="X3516" s="122">
        <v>0</v>
      </c>
      <c r="Y3516" s="122">
        <v>0</v>
      </c>
      <c r="Z3516" s="122">
        <v>0</v>
      </c>
      <c r="AA3516" s="122">
        <v>0</v>
      </c>
      <c r="AB3516" s="122">
        <v>0</v>
      </c>
      <c r="AC3516" s="122">
        <v>0</v>
      </c>
      <c r="AD3516" s="122">
        <v>0</v>
      </c>
      <c r="AE3516" s="122">
        <v>0</v>
      </c>
      <c r="AF3516" s="122">
        <v>0</v>
      </c>
      <c r="AG3516" s="122">
        <v>0</v>
      </c>
      <c r="AH3516" s="122">
        <v>0</v>
      </c>
      <c r="AI3516" s="122">
        <v>0</v>
      </c>
      <c r="AJ3516" s="122">
        <v>0</v>
      </c>
      <c r="AK3516" s="122">
        <v>0</v>
      </c>
      <c r="AL3516" s="122">
        <v>0</v>
      </c>
    </row>
    <row r="3517" spans="1:38" hidden="1" x14ac:dyDescent="0.25">
      <c r="A3517" s="122" t="s">
        <v>2052</v>
      </c>
      <c r="B3517" s="122">
        <v>1</v>
      </c>
      <c r="C3517" s="122" t="s">
        <v>2246</v>
      </c>
      <c r="D3517" s="122" t="s">
        <v>2164</v>
      </c>
      <c r="E3517" s="122">
        <v>64</v>
      </c>
      <c r="F3517" s="122">
        <v>0</v>
      </c>
      <c r="G3517" s="122">
        <v>0</v>
      </c>
      <c r="H3517" s="122">
        <v>0</v>
      </c>
      <c r="I3517" s="122">
        <v>0</v>
      </c>
      <c r="J3517" s="122">
        <v>0</v>
      </c>
      <c r="K3517" s="122">
        <v>0</v>
      </c>
      <c r="L3517" s="122">
        <v>0</v>
      </c>
      <c r="M3517" s="122">
        <v>0</v>
      </c>
      <c r="N3517" s="122">
        <v>0</v>
      </c>
      <c r="O3517" s="122">
        <v>0</v>
      </c>
      <c r="P3517" s="122">
        <v>0</v>
      </c>
      <c r="Q3517" s="122">
        <v>0</v>
      </c>
      <c r="R3517" s="122">
        <v>0</v>
      </c>
      <c r="S3517" s="122">
        <v>0</v>
      </c>
      <c r="T3517" s="122">
        <v>0</v>
      </c>
      <c r="U3517" s="122">
        <v>0</v>
      </c>
      <c r="V3517" s="122">
        <v>0</v>
      </c>
      <c r="W3517" s="122">
        <v>0</v>
      </c>
      <c r="X3517" s="122">
        <v>0</v>
      </c>
      <c r="Y3517" s="122">
        <v>0</v>
      </c>
      <c r="Z3517" s="122">
        <v>0</v>
      </c>
      <c r="AA3517" s="122">
        <v>0</v>
      </c>
      <c r="AB3517" s="122">
        <v>0</v>
      </c>
      <c r="AC3517" s="122">
        <v>0</v>
      </c>
      <c r="AD3517" s="122">
        <v>0</v>
      </c>
      <c r="AE3517" s="122">
        <v>0</v>
      </c>
      <c r="AF3517" s="122">
        <v>0</v>
      </c>
      <c r="AG3517" s="122">
        <v>0</v>
      </c>
      <c r="AH3517" s="122">
        <v>0</v>
      </c>
      <c r="AI3517" s="122">
        <v>0</v>
      </c>
      <c r="AJ3517" s="122">
        <v>0</v>
      </c>
      <c r="AK3517" s="122">
        <v>0</v>
      </c>
      <c r="AL3517" s="122">
        <v>0</v>
      </c>
    </row>
    <row r="3518" spans="1:38" hidden="1" x14ac:dyDescent="0.25">
      <c r="A3518" s="122" t="s">
        <v>2052</v>
      </c>
      <c r="B3518" s="122">
        <v>1</v>
      </c>
      <c r="C3518" s="122" t="s">
        <v>2246</v>
      </c>
      <c r="D3518" s="122" t="s">
        <v>2165</v>
      </c>
      <c r="E3518" s="122">
        <v>64</v>
      </c>
      <c r="F3518" s="122">
        <v>0.4390995222645</v>
      </c>
      <c r="G3518" s="122">
        <v>0.43885591642999999</v>
      </c>
      <c r="H3518" s="122">
        <v>0.45044933971149997</v>
      </c>
      <c r="I3518" s="122">
        <v>0.45697686884249999</v>
      </c>
      <c r="J3518" s="122">
        <v>0.48243367887900002</v>
      </c>
      <c r="K3518" s="122">
        <v>0.4894262737085</v>
      </c>
      <c r="L3518" s="122">
        <v>0.50963448523849997</v>
      </c>
      <c r="M3518" s="122">
        <v>0.52229495746700005</v>
      </c>
      <c r="N3518" s="122">
        <v>0.51406877587150002</v>
      </c>
      <c r="O3518" s="122">
        <v>0.49523959484699998</v>
      </c>
      <c r="P3518" s="122">
        <v>0.48211809859400001</v>
      </c>
      <c r="Q3518" s="122">
        <v>0.39165174889350002</v>
      </c>
      <c r="R3518" s="122">
        <v>0.42361737471499999</v>
      </c>
      <c r="S3518" s="122">
        <v>0.39801656041900002</v>
      </c>
      <c r="T3518" s="122">
        <v>0.39469671114749999</v>
      </c>
      <c r="U3518" s="122">
        <v>0.40959331883099998</v>
      </c>
      <c r="V3518" s="122">
        <v>0.40109368969800002</v>
      </c>
      <c r="W3518" s="122">
        <v>0.47768989811149998</v>
      </c>
      <c r="X3518" s="122">
        <v>0.263102794616</v>
      </c>
      <c r="Y3518" s="122">
        <v>0.2249257931965</v>
      </c>
      <c r="Z3518" s="122">
        <v>6.3796502349500003E-2</v>
      </c>
      <c r="AA3518" s="122">
        <v>9.2891436913000003E-2</v>
      </c>
      <c r="AB3518" s="122">
        <v>0.1235243284975</v>
      </c>
      <c r="AC3518" s="122">
        <v>0.13054347995750001</v>
      </c>
      <c r="AD3518" s="122">
        <v>0.1104392535795</v>
      </c>
      <c r="AE3518" s="122">
        <v>0.12904981151200001</v>
      </c>
      <c r="AF3518" s="122">
        <v>0.126125188832</v>
      </c>
      <c r="AG3518" s="122">
        <v>0.11578252079199999</v>
      </c>
      <c r="AH3518" s="122">
        <v>9.6381909905999999E-2</v>
      </c>
      <c r="AI3518" s="122">
        <v>0.119222390074</v>
      </c>
      <c r="AJ3518" s="122">
        <v>0.11934478019149999</v>
      </c>
      <c r="AK3518" s="122">
        <v>0.156759940796</v>
      </c>
      <c r="AL3518" s="122">
        <v>0</v>
      </c>
    </row>
    <row r="3519" spans="1:38" hidden="1" x14ac:dyDescent="0.25">
      <c r="A3519" s="122" t="s">
        <v>2052</v>
      </c>
      <c r="B3519" s="122">
        <v>1</v>
      </c>
      <c r="C3519" s="122" t="s">
        <v>2246</v>
      </c>
      <c r="D3519" s="122" t="s">
        <v>2166</v>
      </c>
      <c r="E3519" s="122">
        <v>64</v>
      </c>
      <c r="F3519" s="122">
        <v>0.3193451071135</v>
      </c>
      <c r="G3519" s="122">
        <v>0.31916793921699999</v>
      </c>
      <c r="H3519" s="122">
        <v>0.32759951979500002</v>
      </c>
      <c r="I3519" s="122">
        <v>0.33234681372050001</v>
      </c>
      <c r="J3519" s="122">
        <v>0.35086085738099998</v>
      </c>
      <c r="K3519" s="122">
        <v>0.35594638087649999</v>
      </c>
      <c r="L3519" s="122">
        <v>0.37064326200850001</v>
      </c>
      <c r="M3519" s="122">
        <v>0.379850878153</v>
      </c>
      <c r="N3519" s="122">
        <v>0.373868200629</v>
      </c>
      <c r="O3519" s="122">
        <v>0.36017425079299997</v>
      </c>
      <c r="P3519" s="122">
        <v>0.350631344432</v>
      </c>
      <c r="Q3519" s="122">
        <v>0.28483763555649999</v>
      </c>
      <c r="R3519" s="122">
        <v>0.3080853634315</v>
      </c>
      <c r="S3519" s="122">
        <v>0.28946658941249997</v>
      </c>
      <c r="T3519" s="122">
        <v>0.28705215355699998</v>
      </c>
      <c r="U3519" s="122">
        <v>0.29788605005649998</v>
      </c>
      <c r="V3519" s="122">
        <v>0.29170450161299999</v>
      </c>
      <c r="W3519" s="122">
        <v>0.34741083499499997</v>
      </c>
      <c r="X3519" s="122">
        <v>0</v>
      </c>
      <c r="Y3519" s="122">
        <v>0</v>
      </c>
      <c r="Z3519" s="122">
        <v>0</v>
      </c>
      <c r="AA3519" s="122">
        <v>0</v>
      </c>
      <c r="AB3519" s="122">
        <v>0</v>
      </c>
      <c r="AC3519" s="122">
        <v>0</v>
      </c>
      <c r="AD3519" s="122">
        <v>0</v>
      </c>
      <c r="AE3519" s="122">
        <v>0</v>
      </c>
      <c r="AF3519" s="122">
        <v>0</v>
      </c>
      <c r="AG3519" s="122">
        <v>0</v>
      </c>
      <c r="AH3519" s="122">
        <v>0</v>
      </c>
      <c r="AI3519" s="122">
        <v>0</v>
      </c>
      <c r="AJ3519" s="122">
        <v>0</v>
      </c>
      <c r="AK3519" s="122">
        <v>0</v>
      </c>
      <c r="AL3519" s="122">
        <v>0</v>
      </c>
    </row>
    <row r="3520" spans="1:38" hidden="1" x14ac:dyDescent="0.25">
      <c r="A3520" s="122" t="s">
        <v>2052</v>
      </c>
      <c r="B3520" s="122">
        <v>1</v>
      </c>
      <c r="C3520" s="122" t="s">
        <v>2246</v>
      </c>
      <c r="D3520" s="122" t="s">
        <v>2167</v>
      </c>
      <c r="E3520" s="122">
        <v>64</v>
      </c>
      <c r="F3520" s="122">
        <v>0</v>
      </c>
      <c r="G3520" s="122">
        <v>0</v>
      </c>
      <c r="H3520" s="122">
        <v>0</v>
      </c>
      <c r="I3520" s="122">
        <v>0</v>
      </c>
      <c r="J3520" s="122">
        <v>0</v>
      </c>
      <c r="K3520" s="122">
        <v>0</v>
      </c>
      <c r="L3520" s="122">
        <v>0</v>
      </c>
      <c r="M3520" s="122">
        <v>0</v>
      </c>
      <c r="N3520" s="122">
        <v>0</v>
      </c>
      <c r="O3520" s="122">
        <v>0</v>
      </c>
      <c r="P3520" s="122">
        <v>0</v>
      </c>
      <c r="Q3520" s="122">
        <v>0</v>
      </c>
      <c r="R3520" s="122">
        <v>0</v>
      </c>
      <c r="S3520" s="122">
        <v>0</v>
      </c>
      <c r="T3520" s="122">
        <v>0</v>
      </c>
      <c r="U3520" s="122">
        <v>0</v>
      </c>
      <c r="V3520" s="122">
        <v>0</v>
      </c>
      <c r="W3520" s="122">
        <v>0</v>
      </c>
      <c r="X3520" s="122">
        <v>0</v>
      </c>
      <c r="Y3520" s="122">
        <v>0</v>
      </c>
      <c r="Z3520" s="122">
        <v>0</v>
      </c>
      <c r="AA3520" s="122">
        <v>0</v>
      </c>
      <c r="AB3520" s="122">
        <v>0</v>
      </c>
      <c r="AC3520" s="122">
        <v>0</v>
      </c>
      <c r="AD3520" s="122">
        <v>0</v>
      </c>
      <c r="AE3520" s="122">
        <v>0</v>
      </c>
      <c r="AF3520" s="122">
        <v>0</v>
      </c>
      <c r="AG3520" s="122">
        <v>0</v>
      </c>
      <c r="AH3520" s="122">
        <v>0</v>
      </c>
      <c r="AI3520" s="122">
        <v>0</v>
      </c>
      <c r="AJ3520" s="122">
        <v>0</v>
      </c>
      <c r="AK3520" s="122">
        <v>0</v>
      </c>
      <c r="AL3520" s="122">
        <v>0</v>
      </c>
    </row>
    <row r="3521" spans="1:38" hidden="1" x14ac:dyDescent="0.25">
      <c r="A3521" s="122" t="s">
        <v>2052</v>
      </c>
      <c r="B3521" s="122">
        <v>1</v>
      </c>
      <c r="C3521" s="122" t="s">
        <v>2246</v>
      </c>
      <c r="D3521" s="122" t="s">
        <v>2168</v>
      </c>
      <c r="E3521" s="122">
        <v>64</v>
      </c>
      <c r="F3521" s="122">
        <v>0</v>
      </c>
      <c r="G3521" s="122">
        <v>0</v>
      </c>
      <c r="H3521" s="122">
        <v>0</v>
      </c>
      <c r="I3521" s="122">
        <v>0</v>
      </c>
      <c r="J3521" s="122">
        <v>0</v>
      </c>
      <c r="K3521" s="122">
        <v>0</v>
      </c>
      <c r="L3521" s="122">
        <v>0</v>
      </c>
      <c r="M3521" s="122">
        <v>0</v>
      </c>
      <c r="N3521" s="122">
        <v>0</v>
      </c>
      <c r="O3521" s="122">
        <v>0</v>
      </c>
      <c r="P3521" s="122">
        <v>0</v>
      </c>
      <c r="Q3521" s="122">
        <v>0</v>
      </c>
      <c r="R3521" s="122">
        <v>0</v>
      </c>
      <c r="S3521" s="122">
        <v>0</v>
      </c>
      <c r="T3521" s="122">
        <v>0</v>
      </c>
      <c r="U3521" s="122">
        <v>0</v>
      </c>
      <c r="V3521" s="122">
        <v>0</v>
      </c>
      <c r="W3521" s="122">
        <v>0</v>
      </c>
      <c r="X3521" s="122">
        <v>0.37682473619899998</v>
      </c>
      <c r="Y3521" s="122">
        <v>0.3221463413415</v>
      </c>
      <c r="Z3521" s="122">
        <v>7.8159398867000004E-2</v>
      </c>
      <c r="AA3521" s="122">
        <v>2.2392951400999998E-2</v>
      </c>
      <c r="AB3521" s="122">
        <v>8.6488587181500001E-2</v>
      </c>
      <c r="AC3521" s="122">
        <v>0.155844062265</v>
      </c>
      <c r="AD3521" s="122">
        <v>0.125917006369</v>
      </c>
      <c r="AE3521" s="122">
        <v>0.13022374683099999</v>
      </c>
      <c r="AF3521" s="122">
        <v>5.2881863794999998E-2</v>
      </c>
      <c r="AG3521" s="122">
        <v>6.8159928537499997E-2</v>
      </c>
      <c r="AH3521" s="122">
        <v>1.9662514811500002E-2</v>
      </c>
      <c r="AI3521" s="122">
        <v>4.8088775192999998E-2</v>
      </c>
      <c r="AJ3521" s="122">
        <v>4.6108418241499999E-2</v>
      </c>
      <c r="AK3521" s="122">
        <v>6.3315058882499997E-2</v>
      </c>
      <c r="AL3521" s="122">
        <v>0</v>
      </c>
    </row>
    <row r="3522" spans="1:38" hidden="1" x14ac:dyDescent="0.25">
      <c r="A3522" s="122" t="s">
        <v>2056</v>
      </c>
      <c r="B3522" s="122">
        <v>1</v>
      </c>
      <c r="C3522" s="122" t="s">
        <v>2247</v>
      </c>
      <c r="D3522" s="122" t="s">
        <v>2120</v>
      </c>
      <c r="E3522" s="122">
        <v>65</v>
      </c>
      <c r="F3522" s="122">
        <v>4.0363615450000001E-2</v>
      </c>
      <c r="G3522" s="122">
        <v>4.1979782875000003E-2</v>
      </c>
      <c r="H3522" s="122">
        <v>4.3602119579499998E-2</v>
      </c>
      <c r="I3522" s="122">
        <v>4.4542528206500002E-2</v>
      </c>
      <c r="J3522" s="122">
        <v>4.5486792291999999E-2</v>
      </c>
      <c r="K3522" s="122">
        <v>4.5125871567E-2</v>
      </c>
      <c r="L3522" s="122">
        <v>4.5775665293999998E-2</v>
      </c>
      <c r="M3522" s="122">
        <v>4.5764236109000003E-2</v>
      </c>
      <c r="N3522" s="122">
        <v>4.6883305138999999E-2</v>
      </c>
      <c r="O3522" s="122">
        <v>4.8116528298500001E-2</v>
      </c>
      <c r="P3522" s="122">
        <v>4.8349234815499999E-2</v>
      </c>
      <c r="Q3522" s="122">
        <v>4.7644190390500003E-2</v>
      </c>
      <c r="R3522" s="122">
        <v>4.8364932885499999E-2</v>
      </c>
      <c r="S3522" s="122">
        <v>4.8856060724500001E-2</v>
      </c>
      <c r="T3522" s="122">
        <v>4.9725111953499997E-2</v>
      </c>
      <c r="U3522" s="122">
        <v>4.9618901888E-2</v>
      </c>
      <c r="V3522" s="122">
        <v>5.0609869864999997E-2</v>
      </c>
      <c r="W3522" s="122">
        <v>5.0511025713E-2</v>
      </c>
      <c r="X3522" s="122">
        <v>5.0220960926499997E-2</v>
      </c>
      <c r="Y3522" s="122">
        <v>5.0382534792E-2</v>
      </c>
      <c r="Z3522" s="122">
        <v>5.1591041878499999E-2</v>
      </c>
      <c r="AA3522" s="122">
        <v>5.2192942526500002E-2</v>
      </c>
      <c r="AB3522" s="122">
        <v>5.3912370805500001E-2</v>
      </c>
      <c r="AC3522" s="122">
        <v>5.3654433506E-2</v>
      </c>
      <c r="AD3522" s="122">
        <v>5.4010430398500002E-2</v>
      </c>
      <c r="AE3522" s="122">
        <v>5.3352953102500003E-2</v>
      </c>
      <c r="AF3522" s="122">
        <v>5.3978377058499998E-2</v>
      </c>
      <c r="AG3522" s="122">
        <v>5.4080327089999998E-2</v>
      </c>
      <c r="AH3522" s="122">
        <v>5.4530956621999999E-2</v>
      </c>
      <c r="AI3522" s="122">
        <v>5.4129668499999999E-2</v>
      </c>
      <c r="AJ3522" s="122">
        <v>5.2626880635999997E-2</v>
      </c>
      <c r="AK3522" s="122">
        <v>5.2676153331499997E-2</v>
      </c>
      <c r="AL3522" s="122">
        <v>0</v>
      </c>
    </row>
    <row r="3523" spans="1:38" hidden="1" x14ac:dyDescent="0.25">
      <c r="A3523" s="122" t="s">
        <v>2056</v>
      </c>
      <c r="B3523" s="122">
        <v>1</v>
      </c>
      <c r="C3523" s="122" t="s">
        <v>2247</v>
      </c>
      <c r="D3523" s="122" t="s">
        <v>2121</v>
      </c>
      <c r="E3523" s="122">
        <v>65</v>
      </c>
      <c r="F3523" s="122">
        <v>0.21194256787499999</v>
      </c>
      <c r="G3523" s="122">
        <v>0.21606442016899999</v>
      </c>
      <c r="H3523" s="122">
        <v>0.22178785953499999</v>
      </c>
      <c r="I3523" s="122">
        <v>0.2252773720355</v>
      </c>
      <c r="J3523" s="122">
        <v>0.23196806654249999</v>
      </c>
      <c r="K3523" s="122">
        <v>0.232614394679</v>
      </c>
      <c r="L3523" s="122">
        <v>0.23585040942499999</v>
      </c>
      <c r="M3523" s="122">
        <v>0.23637087732199999</v>
      </c>
      <c r="N3523" s="122">
        <v>0.24126190602850001</v>
      </c>
      <c r="O3523" s="122">
        <v>0.24775602321750001</v>
      </c>
      <c r="P3523" s="122">
        <v>0.2495219384855</v>
      </c>
      <c r="Q3523" s="122">
        <v>0.24566966099250001</v>
      </c>
      <c r="R3523" s="122">
        <v>0.24768404632900001</v>
      </c>
      <c r="S3523" s="122">
        <v>0.24998136991299999</v>
      </c>
      <c r="T3523" s="122">
        <v>0.25287789527900001</v>
      </c>
      <c r="U3523" s="122">
        <v>0.25228847793300002</v>
      </c>
      <c r="V3523" s="122">
        <v>0.25896909790849998</v>
      </c>
      <c r="W3523" s="122">
        <v>0.26046982735849999</v>
      </c>
      <c r="X3523" s="122">
        <v>0.258030474136</v>
      </c>
      <c r="Y3523" s="122">
        <v>0.2557018719925</v>
      </c>
      <c r="Z3523" s="122">
        <v>0.26013593888600001</v>
      </c>
      <c r="AA3523" s="122">
        <v>0.26233946036700001</v>
      </c>
      <c r="AB3523" s="122">
        <v>0.26992707201900001</v>
      </c>
      <c r="AC3523" s="122">
        <v>0.27109707524150001</v>
      </c>
      <c r="AD3523" s="122">
        <v>0.27038145180450002</v>
      </c>
      <c r="AE3523" s="122">
        <v>0.26880570533300002</v>
      </c>
      <c r="AF3523" s="122">
        <v>0.27563389821700002</v>
      </c>
      <c r="AG3523" s="122">
        <v>0.2818645604885</v>
      </c>
      <c r="AH3523" s="122">
        <v>0.28990499767450001</v>
      </c>
      <c r="AI3523" s="122">
        <v>0.29362598499850001</v>
      </c>
      <c r="AJ3523" s="122">
        <v>0.291855059932</v>
      </c>
      <c r="AK3523" s="122">
        <v>0.29333263850500002</v>
      </c>
      <c r="AL3523" s="122">
        <v>0</v>
      </c>
    </row>
    <row r="3524" spans="1:38" hidden="1" x14ac:dyDescent="0.25">
      <c r="A3524" s="122" t="s">
        <v>2056</v>
      </c>
      <c r="B3524" s="122">
        <v>1</v>
      </c>
      <c r="C3524" s="122" t="s">
        <v>2247</v>
      </c>
      <c r="D3524" s="122" t="s">
        <v>2122</v>
      </c>
      <c r="E3524" s="122">
        <v>65</v>
      </c>
      <c r="F3524" s="122">
        <v>0.13761949008249999</v>
      </c>
      <c r="G3524" s="122">
        <v>0.14041086021550001</v>
      </c>
      <c r="H3524" s="122">
        <v>0.14425718482800001</v>
      </c>
      <c r="I3524" s="122">
        <v>0.14699055035649999</v>
      </c>
      <c r="J3524" s="122">
        <v>0.15225936171150001</v>
      </c>
      <c r="K3524" s="122">
        <v>0.154295768389</v>
      </c>
      <c r="L3524" s="122">
        <v>0.15778132361800001</v>
      </c>
      <c r="M3524" s="122">
        <v>0.158792342926</v>
      </c>
      <c r="N3524" s="122">
        <v>0.16204962209349999</v>
      </c>
      <c r="O3524" s="122">
        <v>0.1671230486835</v>
      </c>
      <c r="P3524" s="122">
        <v>0.16915409862450001</v>
      </c>
      <c r="Q3524" s="122">
        <v>0.1667100078115</v>
      </c>
      <c r="R3524" s="122">
        <v>0.16861315886799999</v>
      </c>
      <c r="S3524" s="122">
        <v>0.17036931556400001</v>
      </c>
      <c r="T3524" s="122">
        <v>0.17289228423649999</v>
      </c>
      <c r="U3524" s="122">
        <v>0.17291571945850001</v>
      </c>
      <c r="V3524" s="122">
        <v>0.177275781021</v>
      </c>
      <c r="W3524" s="122">
        <v>0.17796734950699999</v>
      </c>
      <c r="X3524" s="122">
        <v>0.17621007392800001</v>
      </c>
      <c r="Y3524" s="122">
        <v>0.174071807902</v>
      </c>
      <c r="Z3524" s="122">
        <v>0.17716117456300001</v>
      </c>
      <c r="AA3524" s="122">
        <v>0.17882327995</v>
      </c>
      <c r="AB3524" s="122">
        <v>0.1835599641765</v>
      </c>
      <c r="AC3524" s="122">
        <v>0.1841541677935</v>
      </c>
      <c r="AD3524" s="122">
        <v>0.18464523190000001</v>
      </c>
      <c r="AE3524" s="122">
        <v>0.184907103628</v>
      </c>
      <c r="AF3524" s="122">
        <v>0.18920993666499999</v>
      </c>
      <c r="AG3524" s="122">
        <v>0.1931752823175</v>
      </c>
      <c r="AH3524" s="122">
        <v>0.198063838627</v>
      </c>
      <c r="AI3524" s="122">
        <v>0.20008566036700001</v>
      </c>
      <c r="AJ3524" s="122">
        <v>0.19286437917650001</v>
      </c>
      <c r="AK3524" s="122">
        <v>0.1928671137115</v>
      </c>
      <c r="AL3524" s="122">
        <v>0</v>
      </c>
    </row>
    <row r="3525" spans="1:38" hidden="1" x14ac:dyDescent="0.25">
      <c r="A3525" s="122" t="s">
        <v>2056</v>
      </c>
      <c r="B3525" s="122">
        <v>1</v>
      </c>
      <c r="C3525" s="122" t="s">
        <v>2247</v>
      </c>
      <c r="D3525" s="122" t="s">
        <v>2175</v>
      </c>
      <c r="E3525" s="122">
        <v>65</v>
      </c>
      <c r="F3525" s="122">
        <v>2.2843084005E-3</v>
      </c>
      <c r="G3525" s="122">
        <v>2.3840655305000001E-3</v>
      </c>
      <c r="H3525" s="122">
        <v>2.4965048714999999E-3</v>
      </c>
      <c r="I3525" s="122">
        <v>2.5834753805E-3</v>
      </c>
      <c r="J3525" s="122">
        <v>2.7108321280000002E-3</v>
      </c>
      <c r="K3525" s="122">
        <v>2.7617898525E-3</v>
      </c>
      <c r="L3525" s="122">
        <v>2.84380457E-3</v>
      </c>
      <c r="M3525" s="122">
        <v>2.8800739009999998E-3</v>
      </c>
      <c r="N3525" s="122">
        <v>2.9785633240000001E-3</v>
      </c>
      <c r="O3525" s="122">
        <v>3.0992883669999998E-3</v>
      </c>
      <c r="P3525" s="122">
        <v>3.0958653885000001E-3</v>
      </c>
      <c r="Q3525" s="122">
        <v>3.0285968610000002E-3</v>
      </c>
      <c r="R3525" s="122">
        <v>3.0293198869999999E-3</v>
      </c>
      <c r="S3525" s="122">
        <v>3.0270891965E-3</v>
      </c>
      <c r="T3525" s="122">
        <v>3.0269692575000001E-3</v>
      </c>
      <c r="U3525" s="122">
        <v>2.9773725465E-3</v>
      </c>
      <c r="V3525" s="122">
        <v>2.9958369250000002E-3</v>
      </c>
      <c r="W3525" s="122">
        <v>2.949060609E-3</v>
      </c>
      <c r="X3525" s="122">
        <v>2.8580548125000001E-3</v>
      </c>
      <c r="Y3525" s="122">
        <v>2.7891285775000002E-3</v>
      </c>
      <c r="Z3525" s="122">
        <v>2.7833698625000002E-3</v>
      </c>
      <c r="AA3525" s="122">
        <v>2.7656036265E-3</v>
      </c>
      <c r="AB3525" s="122">
        <v>2.8015910770000001E-3</v>
      </c>
      <c r="AC3525" s="122">
        <v>2.7583420169999999E-3</v>
      </c>
      <c r="AD3525" s="122">
        <v>2.6840867644999998E-3</v>
      </c>
      <c r="AE3525" s="122">
        <v>2.5941025959999998E-3</v>
      </c>
      <c r="AF3525" s="122">
        <v>2.5975644500000001E-3</v>
      </c>
      <c r="AG3525" s="122">
        <v>2.5906730189999999E-3</v>
      </c>
      <c r="AH3525" s="122">
        <v>2.5939833989999999E-3</v>
      </c>
      <c r="AI3525" s="122">
        <v>2.5508677664999998E-3</v>
      </c>
      <c r="AJ3525" s="122">
        <v>2.3593384335000001E-3</v>
      </c>
      <c r="AK3525" s="122">
        <v>2.295552695E-3</v>
      </c>
      <c r="AL3525" s="122">
        <v>0</v>
      </c>
    </row>
    <row r="3526" spans="1:38" hidden="1" x14ac:dyDescent="0.25">
      <c r="A3526" s="122" t="s">
        <v>2056</v>
      </c>
      <c r="B3526" s="122">
        <v>1</v>
      </c>
      <c r="C3526" s="122" t="s">
        <v>2247</v>
      </c>
      <c r="D3526" s="122" t="s">
        <v>2123</v>
      </c>
      <c r="E3526" s="122">
        <v>65</v>
      </c>
      <c r="F3526" s="122">
        <v>0.19992894959599999</v>
      </c>
      <c r="G3526" s="122">
        <v>0.20816341366050001</v>
      </c>
      <c r="H3526" s="122">
        <v>0.21872367937500001</v>
      </c>
      <c r="I3526" s="122">
        <v>0.2283860914875</v>
      </c>
      <c r="J3526" s="122">
        <v>0.244227675921</v>
      </c>
      <c r="K3526" s="122">
        <v>0.25499210879200002</v>
      </c>
      <c r="L3526" s="122">
        <v>0.26705475302499998</v>
      </c>
      <c r="M3526" s="122">
        <v>0.27484473346400001</v>
      </c>
      <c r="N3526" s="122">
        <v>0.28811305320550001</v>
      </c>
      <c r="O3526" s="122">
        <v>0.30349559928600001</v>
      </c>
      <c r="P3526" s="122">
        <v>0.31348074400699999</v>
      </c>
      <c r="Q3526" s="122">
        <v>0.31443678416249998</v>
      </c>
      <c r="R3526" s="122">
        <v>0.32402291369300001</v>
      </c>
      <c r="S3526" s="122">
        <v>0.33271225126449999</v>
      </c>
      <c r="T3526" s="122">
        <v>0.34339401428499999</v>
      </c>
      <c r="U3526" s="122">
        <v>0.35127014116249999</v>
      </c>
      <c r="V3526" s="122">
        <v>0.36828405848649998</v>
      </c>
      <c r="W3526" s="122">
        <v>0.3753742898895</v>
      </c>
      <c r="X3526" s="122">
        <v>0.37617548248900001</v>
      </c>
      <c r="Y3526" s="122">
        <v>0.37595181125299998</v>
      </c>
      <c r="Z3526" s="122">
        <v>0.38200867245300002</v>
      </c>
      <c r="AA3526" s="122">
        <v>0.38713559915099999</v>
      </c>
      <c r="AB3526" s="122">
        <v>0.40288265395049999</v>
      </c>
      <c r="AC3526" s="122">
        <v>0.40755347422900001</v>
      </c>
      <c r="AD3526" s="122">
        <v>0.41494813842700001</v>
      </c>
      <c r="AE3526" s="122">
        <v>0.42124522676449999</v>
      </c>
      <c r="AF3526" s="122">
        <v>0.434831456936</v>
      </c>
      <c r="AG3526" s="122">
        <v>0.44670894717949999</v>
      </c>
      <c r="AH3526" s="122">
        <v>0.46341292206700002</v>
      </c>
      <c r="AI3526" s="122">
        <v>0.47335054208549998</v>
      </c>
      <c r="AJ3526" s="122">
        <v>0.45145754042649999</v>
      </c>
      <c r="AK3526" s="122">
        <v>0.45815807737800002</v>
      </c>
      <c r="AL3526" s="122">
        <v>0</v>
      </c>
    </row>
    <row r="3527" spans="1:38" x14ac:dyDescent="0.25">
      <c r="A3527" s="122" t="s">
        <v>2056</v>
      </c>
      <c r="B3527" s="122">
        <v>1</v>
      </c>
      <c r="C3527" s="122" t="s">
        <v>2247</v>
      </c>
      <c r="D3527" s="122" t="s">
        <v>2124</v>
      </c>
      <c r="E3527" s="122">
        <v>65</v>
      </c>
      <c r="F3527" s="122">
        <v>1.9689649248265</v>
      </c>
      <c r="G3527" s="122">
        <v>2.0205285210524999</v>
      </c>
      <c r="H3527" s="122">
        <v>2.0734943741860001</v>
      </c>
      <c r="I3527" s="122">
        <v>2.0870860497365</v>
      </c>
      <c r="J3527" s="122">
        <v>2.1312851971439999</v>
      </c>
      <c r="K3527" s="122">
        <v>2.1250963426239999</v>
      </c>
      <c r="L3527" s="122">
        <v>2.1591232232455</v>
      </c>
      <c r="M3527" s="122">
        <v>2.1722796667709998</v>
      </c>
      <c r="N3527" s="122">
        <v>2.2282774635565001</v>
      </c>
      <c r="O3527" s="122">
        <v>2.3029412012339998</v>
      </c>
      <c r="P3527" s="122">
        <v>2.3364161273209998</v>
      </c>
      <c r="Q3527" s="122">
        <v>2.3158971933535</v>
      </c>
      <c r="R3527" s="122">
        <v>2.348746457117</v>
      </c>
      <c r="S3527" s="122">
        <v>2.3784634017739998</v>
      </c>
      <c r="T3527" s="122">
        <v>2.4042399863299999</v>
      </c>
      <c r="U3527" s="122">
        <v>2.3857135938814999</v>
      </c>
      <c r="V3527" s="122">
        <v>2.422137097562</v>
      </c>
      <c r="W3527" s="122">
        <v>2.4198434704895</v>
      </c>
      <c r="X3527" s="122">
        <v>2.4024172423154999</v>
      </c>
      <c r="Y3527" s="122">
        <v>2.3996576156049998</v>
      </c>
      <c r="Z3527" s="122">
        <v>2.4308115990024999</v>
      </c>
      <c r="AA3527" s="122">
        <v>2.4527022045844999</v>
      </c>
      <c r="AB3527" s="122">
        <v>2.5345319206555001</v>
      </c>
      <c r="AC3527" s="122">
        <v>2.5485208700284998</v>
      </c>
      <c r="AD3527" s="122">
        <v>2.5838501729679999</v>
      </c>
      <c r="AE3527" s="122">
        <v>2.610328738867</v>
      </c>
      <c r="AF3527" s="122">
        <v>2.6527063326664999</v>
      </c>
      <c r="AG3527" s="122">
        <v>2.6837778463149999</v>
      </c>
      <c r="AH3527" s="122">
        <v>2.7325309644770002</v>
      </c>
      <c r="AI3527" s="122">
        <v>2.7286480561639999</v>
      </c>
      <c r="AJ3527" s="122">
        <v>2.6612586661919999</v>
      </c>
      <c r="AK3527" s="122">
        <v>2.6388461097995002</v>
      </c>
      <c r="AL3527" s="122">
        <v>0</v>
      </c>
    </row>
    <row r="3528" spans="1:38" hidden="1" x14ac:dyDescent="0.25">
      <c r="A3528" s="122" t="s">
        <v>2056</v>
      </c>
      <c r="B3528" s="122">
        <v>1</v>
      </c>
      <c r="C3528" s="122" t="s">
        <v>2247</v>
      </c>
      <c r="D3528" s="122" t="s">
        <v>474</v>
      </c>
      <c r="E3528" s="122">
        <v>65</v>
      </c>
      <c r="F3528" s="122">
        <v>0.18949618887</v>
      </c>
      <c r="G3528" s="122">
        <v>0.19610424111300001</v>
      </c>
      <c r="H3528" s="122">
        <v>0.20538848969250001</v>
      </c>
      <c r="I3528" s="122">
        <v>0.21295752078999999</v>
      </c>
      <c r="J3528" s="122">
        <v>0.22374149107749999</v>
      </c>
      <c r="K3528" s="122">
        <v>0.22879923645149999</v>
      </c>
      <c r="L3528" s="122">
        <v>0.23641474372599999</v>
      </c>
      <c r="M3528" s="122">
        <v>0.2409438855705</v>
      </c>
      <c r="N3528" s="122">
        <v>0.25043904558300001</v>
      </c>
      <c r="O3528" s="122">
        <v>0.262892795101</v>
      </c>
      <c r="P3528" s="122">
        <v>0.27022963301300001</v>
      </c>
      <c r="Q3528" s="122">
        <v>0.27117922394299998</v>
      </c>
      <c r="R3528" s="122">
        <v>0.27662216634749998</v>
      </c>
      <c r="S3528" s="122">
        <v>0.27972721520499999</v>
      </c>
      <c r="T3528" s="122">
        <v>0.28339183414050001</v>
      </c>
      <c r="U3528" s="122">
        <v>0.28307070398700002</v>
      </c>
      <c r="V3528" s="122">
        <v>0.29221842085650002</v>
      </c>
      <c r="W3528" s="122">
        <v>0.296016922244</v>
      </c>
      <c r="X3528" s="122">
        <v>0.2965691822175</v>
      </c>
      <c r="Y3528" s="122">
        <v>0.29855010261199999</v>
      </c>
      <c r="Z3528" s="122">
        <v>0.30492247858900001</v>
      </c>
      <c r="AA3528" s="122">
        <v>0.31047351878649998</v>
      </c>
      <c r="AB3528" s="122">
        <v>0.32334387597050002</v>
      </c>
      <c r="AC3528" s="122">
        <v>0.32805542688150002</v>
      </c>
      <c r="AD3528" s="122">
        <v>0.3341036445235</v>
      </c>
      <c r="AE3528" s="122">
        <v>0.34067312585749998</v>
      </c>
      <c r="AF3528" s="122">
        <v>0.35161624809600001</v>
      </c>
      <c r="AG3528" s="122">
        <v>0.36054443713700002</v>
      </c>
      <c r="AH3528" s="122">
        <v>0.37298796650600002</v>
      </c>
      <c r="AI3528" s="122">
        <v>0.37808513115999998</v>
      </c>
      <c r="AJ3528" s="122">
        <v>0.36881953394299999</v>
      </c>
      <c r="AK3528" s="122">
        <v>0.37041959095799998</v>
      </c>
      <c r="AL3528" s="122">
        <v>0</v>
      </c>
    </row>
    <row r="3529" spans="1:38" hidden="1" x14ac:dyDescent="0.25">
      <c r="A3529" s="122" t="s">
        <v>2056</v>
      </c>
      <c r="B3529" s="122">
        <v>1</v>
      </c>
      <c r="C3529" s="122" t="s">
        <v>2247</v>
      </c>
      <c r="D3529" s="122" t="s">
        <v>2125</v>
      </c>
      <c r="E3529" s="122">
        <v>65</v>
      </c>
      <c r="F3529" s="122">
        <v>0.17202103016850001</v>
      </c>
      <c r="G3529" s="122">
        <v>0.17333016332000001</v>
      </c>
      <c r="H3529" s="122">
        <v>0.17427474336500001</v>
      </c>
      <c r="I3529" s="122">
        <v>0.17393825126750001</v>
      </c>
      <c r="J3529" s="122">
        <v>0.176525573918</v>
      </c>
      <c r="K3529" s="122">
        <v>0.1750261430475</v>
      </c>
      <c r="L3529" s="122">
        <v>0.176382401361</v>
      </c>
      <c r="M3529" s="122">
        <v>0.17515011110750001</v>
      </c>
      <c r="N3529" s="122">
        <v>0.17807710567000001</v>
      </c>
      <c r="O3529" s="122">
        <v>0.18283433706900001</v>
      </c>
      <c r="P3529" s="122">
        <v>0.18483565398349999</v>
      </c>
      <c r="Q3529" s="122">
        <v>0.18239631305699999</v>
      </c>
      <c r="R3529" s="122">
        <v>0.18480683790999999</v>
      </c>
      <c r="S3529" s="122">
        <v>0.18706455960250001</v>
      </c>
      <c r="T3529" s="122">
        <v>0.18827425365049999</v>
      </c>
      <c r="U3529" s="122">
        <v>0.18615998846250001</v>
      </c>
      <c r="V3529" s="122">
        <v>0.18881024098099999</v>
      </c>
      <c r="W3529" s="122">
        <v>0.18819595028450001</v>
      </c>
      <c r="X3529" s="122">
        <v>0.185551021245</v>
      </c>
      <c r="Y3529" s="122">
        <v>0.18406173931799999</v>
      </c>
      <c r="Z3529" s="122">
        <v>0.18670403518500001</v>
      </c>
      <c r="AA3529" s="122">
        <v>0.18820109507400001</v>
      </c>
      <c r="AB3529" s="122">
        <v>0.193791072225</v>
      </c>
      <c r="AC3529" s="122">
        <v>0.19388086641499999</v>
      </c>
      <c r="AD3529" s="122">
        <v>0.192798262922</v>
      </c>
      <c r="AE3529" s="122">
        <v>0.1905528337845</v>
      </c>
      <c r="AF3529" s="122">
        <v>0.1939659082805</v>
      </c>
      <c r="AG3529" s="122">
        <v>0.19722894714350001</v>
      </c>
      <c r="AH3529" s="122">
        <v>0.2020928896435</v>
      </c>
      <c r="AI3529" s="122">
        <v>0.203070990837</v>
      </c>
      <c r="AJ3529" s="122">
        <v>0.1976078579235</v>
      </c>
      <c r="AK3529" s="122">
        <v>0.19833697635299999</v>
      </c>
      <c r="AL3529" s="122">
        <v>0</v>
      </c>
    </row>
    <row r="3530" spans="1:38" hidden="1" x14ac:dyDescent="0.25">
      <c r="A3530" s="122" t="s">
        <v>2056</v>
      </c>
      <c r="B3530" s="122">
        <v>1</v>
      </c>
      <c r="C3530" s="122" t="s">
        <v>2247</v>
      </c>
      <c r="D3530" s="122" t="s">
        <v>2126</v>
      </c>
      <c r="E3530" s="122">
        <v>65</v>
      </c>
      <c r="F3530" s="122">
        <v>4.2386853800500002E-2</v>
      </c>
      <c r="G3530" s="122">
        <v>4.2463080600000001E-2</v>
      </c>
      <c r="H3530" s="122">
        <v>4.2608821908E-2</v>
      </c>
      <c r="I3530" s="122">
        <v>4.2310685512999997E-2</v>
      </c>
      <c r="J3530" s="122">
        <v>4.2475578795000003E-2</v>
      </c>
      <c r="K3530" s="122">
        <v>4.1439716850000002E-2</v>
      </c>
      <c r="L3530" s="122">
        <v>4.1085469699499999E-2</v>
      </c>
      <c r="M3530" s="122">
        <v>4.0385791498E-2</v>
      </c>
      <c r="N3530" s="122">
        <v>4.0566143846500001E-2</v>
      </c>
      <c r="O3530" s="122">
        <v>4.1609945906999998E-2</v>
      </c>
      <c r="P3530" s="122">
        <v>4.1676319582500003E-2</v>
      </c>
      <c r="Q3530" s="122">
        <v>4.0820314224000002E-2</v>
      </c>
      <c r="R3530" s="122">
        <v>4.0790052548999998E-2</v>
      </c>
      <c r="S3530" s="122">
        <v>4.0482035814500002E-2</v>
      </c>
      <c r="T3530" s="122">
        <v>4.0467999347499999E-2</v>
      </c>
      <c r="U3530" s="122">
        <v>3.9785554440499998E-2</v>
      </c>
      <c r="V3530" s="122">
        <v>4.0407173049499999E-2</v>
      </c>
      <c r="W3530" s="122">
        <v>4.03485827155E-2</v>
      </c>
      <c r="X3530" s="122">
        <v>4.0068351469500003E-2</v>
      </c>
      <c r="Y3530" s="122">
        <v>4.0478061476999998E-2</v>
      </c>
      <c r="Z3530" s="122">
        <v>4.14239794275E-2</v>
      </c>
      <c r="AA3530" s="122">
        <v>4.2403430080500001E-2</v>
      </c>
      <c r="AB3530" s="122">
        <v>4.4512812961500003E-2</v>
      </c>
      <c r="AC3530" s="122">
        <v>4.5439777237499999E-2</v>
      </c>
      <c r="AD3530" s="122">
        <v>4.6613293405999998E-2</v>
      </c>
      <c r="AE3530" s="122">
        <v>4.7749959045500001E-2</v>
      </c>
      <c r="AF3530" s="122">
        <v>4.8831767326499999E-2</v>
      </c>
      <c r="AG3530" s="122">
        <v>4.9701212557499999E-2</v>
      </c>
      <c r="AH3530" s="122">
        <v>5.0888152274499998E-2</v>
      </c>
      <c r="AI3530" s="122">
        <v>5.10144259935E-2</v>
      </c>
      <c r="AJ3530" s="122">
        <v>4.8594998094499998E-2</v>
      </c>
      <c r="AK3530" s="122">
        <v>4.7063000658499998E-2</v>
      </c>
      <c r="AL3530" s="122">
        <v>0</v>
      </c>
    </row>
    <row r="3531" spans="1:38" hidden="1" x14ac:dyDescent="0.25">
      <c r="A3531" s="122" t="s">
        <v>2056</v>
      </c>
      <c r="B3531" s="122">
        <v>1</v>
      </c>
      <c r="C3531" s="122" t="s">
        <v>2247</v>
      </c>
      <c r="D3531" s="122" t="s">
        <v>2127</v>
      </c>
      <c r="E3531" s="122">
        <v>65</v>
      </c>
      <c r="F3531" s="122">
        <v>4.0269174961999998E-2</v>
      </c>
      <c r="G3531" s="122">
        <v>4.1523022965499999E-2</v>
      </c>
      <c r="H3531" s="122">
        <v>4.2779968129999998E-2</v>
      </c>
      <c r="I3531" s="122">
        <v>4.35551835745E-2</v>
      </c>
      <c r="J3531" s="122">
        <v>4.5037073671000002E-2</v>
      </c>
      <c r="K3531" s="122">
        <v>4.5625201527000003E-2</v>
      </c>
      <c r="L3531" s="122">
        <v>4.6712714595499999E-2</v>
      </c>
      <c r="M3531" s="122">
        <v>4.7241959478000001E-2</v>
      </c>
      <c r="N3531" s="122">
        <v>4.8580890607500003E-2</v>
      </c>
      <c r="O3531" s="122">
        <v>5.0373425178499999E-2</v>
      </c>
      <c r="P3531" s="122">
        <v>5.1273444201499999E-2</v>
      </c>
      <c r="Q3531" s="122">
        <v>5.101496556E-2</v>
      </c>
      <c r="R3531" s="122">
        <v>5.2100282308500001E-2</v>
      </c>
      <c r="S3531" s="122">
        <v>5.31066586045E-2</v>
      </c>
      <c r="T3531" s="122">
        <v>5.4255110065999999E-2</v>
      </c>
      <c r="U3531" s="122">
        <v>5.4774345713000001E-2</v>
      </c>
      <c r="V3531" s="122">
        <v>5.6640330598999998E-2</v>
      </c>
      <c r="W3531" s="122">
        <v>5.7352433007500002E-2</v>
      </c>
      <c r="X3531" s="122">
        <v>5.7621969092E-2</v>
      </c>
      <c r="Y3531" s="122">
        <v>5.7537762585999998E-2</v>
      </c>
      <c r="Z3531" s="122">
        <v>5.6042709303499999E-2</v>
      </c>
      <c r="AA3531" s="122">
        <v>5.97726175875E-2</v>
      </c>
      <c r="AB3531" s="122">
        <v>6.2708885771999998E-2</v>
      </c>
      <c r="AC3531" s="122">
        <v>6.3136018072000005E-2</v>
      </c>
      <c r="AD3531" s="122">
        <v>6.3968639883500003E-2</v>
      </c>
      <c r="AE3531" s="122">
        <v>6.4864031635500002E-2</v>
      </c>
      <c r="AF3531" s="122">
        <v>6.6552211405999998E-2</v>
      </c>
      <c r="AG3531" s="122">
        <v>6.8049754416500005E-2</v>
      </c>
      <c r="AH3531" s="122">
        <v>7.01705062745E-2</v>
      </c>
      <c r="AI3531" s="122">
        <v>7.1248868310000005E-2</v>
      </c>
      <c r="AJ3531" s="122">
        <v>6.9335816323499999E-2</v>
      </c>
      <c r="AK3531" s="122">
        <v>7.2061213196000007E-2</v>
      </c>
      <c r="AL3531" s="122">
        <v>0</v>
      </c>
    </row>
    <row r="3532" spans="1:38" hidden="1" x14ac:dyDescent="0.25">
      <c r="A3532" s="122" t="s">
        <v>2056</v>
      </c>
      <c r="B3532" s="122">
        <v>1</v>
      </c>
      <c r="C3532" s="122" t="s">
        <v>2247</v>
      </c>
      <c r="D3532" s="122" t="s">
        <v>2128</v>
      </c>
      <c r="E3532" s="122">
        <v>65</v>
      </c>
      <c r="F3532" s="122">
        <v>0.65741637030050004</v>
      </c>
      <c r="G3532" s="122">
        <v>0.6827446084055</v>
      </c>
      <c r="H3532" s="122">
        <v>0.70714578121649996</v>
      </c>
      <c r="I3532" s="122">
        <v>0.72312839520500005</v>
      </c>
      <c r="J3532" s="122">
        <v>0.75462678492500002</v>
      </c>
      <c r="K3532" s="122">
        <v>0.76747520903949995</v>
      </c>
      <c r="L3532" s="122">
        <v>0.79208965599699999</v>
      </c>
      <c r="M3532" s="122">
        <v>0.80674249439400003</v>
      </c>
      <c r="N3532" s="122">
        <v>0.83639935106950003</v>
      </c>
      <c r="O3532" s="122">
        <v>0.87142367870600002</v>
      </c>
      <c r="P3532" s="122">
        <v>0.89286139979150003</v>
      </c>
      <c r="Q3532" s="122">
        <v>0.89556076110299998</v>
      </c>
      <c r="R3532" s="122">
        <v>0.92206214665550001</v>
      </c>
      <c r="S3532" s="122">
        <v>0.94651185718450004</v>
      </c>
      <c r="T3532" s="122">
        <v>0.9778747712725</v>
      </c>
      <c r="U3532" s="122">
        <v>0.99314783451099997</v>
      </c>
      <c r="V3532" s="122">
        <v>1.026212600806</v>
      </c>
      <c r="W3532" s="122">
        <v>1.0330957433745001</v>
      </c>
      <c r="X3532" s="122">
        <v>1.023224039297</v>
      </c>
      <c r="Y3532" s="122">
        <v>1.0175742383165001</v>
      </c>
      <c r="Z3532" s="122">
        <v>1.0377560160435</v>
      </c>
      <c r="AA3532" s="122">
        <v>1.055629522904</v>
      </c>
      <c r="AB3532" s="122">
        <v>1.1006939952695001</v>
      </c>
      <c r="AC3532" s="122">
        <v>1.1173018488535</v>
      </c>
      <c r="AD3532" s="122">
        <v>1.1357684505179999</v>
      </c>
      <c r="AE3532" s="122">
        <v>1.15514308568</v>
      </c>
      <c r="AF3532" s="122">
        <v>1.2042977210035</v>
      </c>
      <c r="AG3532" s="122">
        <v>1.2466555057615001</v>
      </c>
      <c r="AH3532" s="122">
        <v>1.2935783766990001</v>
      </c>
      <c r="AI3532" s="122">
        <v>1.3163919191664999</v>
      </c>
      <c r="AJ3532" s="122">
        <v>1.2782688907474999</v>
      </c>
      <c r="AK3532" s="122">
        <v>1.2924971068715001</v>
      </c>
      <c r="AL3532" s="122">
        <v>0</v>
      </c>
    </row>
    <row r="3533" spans="1:38" hidden="1" x14ac:dyDescent="0.25">
      <c r="A3533" s="122" t="s">
        <v>2056</v>
      </c>
      <c r="B3533" s="122">
        <v>1</v>
      </c>
      <c r="C3533" s="122" t="s">
        <v>2247</v>
      </c>
      <c r="D3533" s="122" t="s">
        <v>2129</v>
      </c>
      <c r="E3533" s="122">
        <v>65</v>
      </c>
      <c r="F3533" s="122">
        <v>0.38948313186099998</v>
      </c>
      <c r="G3533" s="122">
        <v>0.40191386631449999</v>
      </c>
      <c r="H3533" s="122">
        <v>0.41729320435799999</v>
      </c>
      <c r="I3533" s="122">
        <v>0.42758130635399999</v>
      </c>
      <c r="J3533" s="122">
        <v>0.44704191347849997</v>
      </c>
      <c r="K3533" s="122">
        <v>0.45558372859750002</v>
      </c>
      <c r="L3533" s="122">
        <v>0.47001210873499999</v>
      </c>
      <c r="M3533" s="122">
        <v>0.47928054571849998</v>
      </c>
      <c r="N3533" s="122">
        <v>0.49644951340299998</v>
      </c>
      <c r="O3533" s="122">
        <v>0.51871738162400005</v>
      </c>
      <c r="P3533" s="122">
        <v>0.53158681515049999</v>
      </c>
      <c r="Q3533" s="122">
        <v>0.53027819297199996</v>
      </c>
      <c r="R3533" s="122">
        <v>0.541368427496</v>
      </c>
      <c r="S3533" s="122">
        <v>0.55033648069899999</v>
      </c>
      <c r="T3533" s="122">
        <v>0.56216268236550004</v>
      </c>
      <c r="U3533" s="122">
        <v>0.56533232847100001</v>
      </c>
      <c r="V3533" s="122">
        <v>0.58723403612199998</v>
      </c>
      <c r="W3533" s="122">
        <v>0.59695561740799996</v>
      </c>
      <c r="X3533" s="122">
        <v>0.59672757192299997</v>
      </c>
      <c r="Y3533" s="122">
        <v>0.59592100157250005</v>
      </c>
      <c r="Z3533" s="122">
        <v>0.60560990912699997</v>
      </c>
      <c r="AA3533" s="122">
        <v>0.6128036212015</v>
      </c>
      <c r="AB3533" s="122">
        <v>0.63470986308199995</v>
      </c>
      <c r="AC3533" s="122">
        <v>0.63831268717099998</v>
      </c>
      <c r="AD3533" s="122">
        <v>0.64626981272950002</v>
      </c>
      <c r="AE3533" s="122">
        <v>0.652973240407</v>
      </c>
      <c r="AF3533" s="122">
        <v>0.67044432356749994</v>
      </c>
      <c r="AG3533" s="122">
        <v>0.68522413432950002</v>
      </c>
      <c r="AH3533" s="122">
        <v>0.70500258865499998</v>
      </c>
      <c r="AI3533" s="122">
        <v>0.71402922490450005</v>
      </c>
      <c r="AJ3533" s="122">
        <v>0.70069965266550005</v>
      </c>
      <c r="AK3533" s="122">
        <v>0.70426062729200001</v>
      </c>
      <c r="AL3533" s="122">
        <v>0</v>
      </c>
    </row>
    <row r="3534" spans="1:38" hidden="1" x14ac:dyDescent="0.25">
      <c r="A3534" s="122" t="s">
        <v>2056</v>
      </c>
      <c r="B3534" s="122">
        <v>1</v>
      </c>
      <c r="C3534" s="122" t="s">
        <v>2247</v>
      </c>
      <c r="D3534" s="122" t="s">
        <v>2176</v>
      </c>
      <c r="E3534" s="122">
        <v>65</v>
      </c>
      <c r="F3534" s="122">
        <v>5.91852219E-3</v>
      </c>
      <c r="G3534" s="122">
        <v>6.1975444000000003E-3</v>
      </c>
      <c r="H3534" s="122">
        <v>6.5251318084999996E-3</v>
      </c>
      <c r="I3534" s="122">
        <v>6.5884839275000004E-3</v>
      </c>
      <c r="J3534" s="122">
        <v>6.6096807209999999E-3</v>
      </c>
      <c r="K3534" s="122">
        <v>6.5973456069999999E-3</v>
      </c>
      <c r="L3534" s="122">
        <v>6.6850533460000002E-3</v>
      </c>
      <c r="M3534" s="122">
        <v>6.6968797394999996E-3</v>
      </c>
      <c r="N3534" s="122">
        <v>6.9807770220000004E-3</v>
      </c>
      <c r="O3534" s="122">
        <v>7.3222428779999996E-3</v>
      </c>
      <c r="P3534" s="122">
        <v>7.5374291849999997E-3</v>
      </c>
      <c r="Q3534" s="122">
        <v>7.4709919095000002E-3</v>
      </c>
      <c r="R3534" s="122">
        <v>7.560914704E-3</v>
      </c>
      <c r="S3534" s="122">
        <v>7.6347810425000003E-3</v>
      </c>
      <c r="T3534" s="122">
        <v>7.7088928504999996E-3</v>
      </c>
      <c r="U3534" s="122">
        <v>7.6429938959999997E-3</v>
      </c>
      <c r="V3534" s="122">
        <v>7.7743028004999999E-3</v>
      </c>
      <c r="W3534" s="122">
        <v>7.7802589139999998E-3</v>
      </c>
      <c r="X3534" s="122">
        <v>7.6604640475000001E-3</v>
      </c>
      <c r="Y3534" s="122">
        <v>7.5921575945E-3</v>
      </c>
      <c r="Z3534" s="122">
        <v>7.7182699284999998E-3</v>
      </c>
      <c r="AA3534" s="122">
        <v>7.8134916100000007E-3</v>
      </c>
      <c r="AB3534" s="122">
        <v>8.0851975675000007E-3</v>
      </c>
      <c r="AC3534" s="122">
        <v>8.1505103684999993E-3</v>
      </c>
      <c r="AD3534" s="122">
        <v>8.1038617824999992E-3</v>
      </c>
      <c r="AE3534" s="122">
        <v>8.0278924040000001E-3</v>
      </c>
      <c r="AF3534" s="122">
        <v>8.2808679760000004E-3</v>
      </c>
      <c r="AG3534" s="122">
        <v>8.5145145804999996E-3</v>
      </c>
      <c r="AH3534" s="122">
        <v>8.7945918350000006E-3</v>
      </c>
      <c r="AI3534" s="122">
        <v>8.9282665004999998E-3</v>
      </c>
      <c r="AJ3534" s="122">
        <v>8.5523739909999993E-3</v>
      </c>
      <c r="AK3534" s="122">
        <v>8.6025643815E-3</v>
      </c>
      <c r="AL3534" s="122">
        <v>0</v>
      </c>
    </row>
    <row r="3535" spans="1:38" hidden="1" x14ac:dyDescent="0.25">
      <c r="A3535" s="122" t="s">
        <v>2056</v>
      </c>
      <c r="B3535" s="122">
        <v>1</v>
      </c>
      <c r="C3535" s="122" t="s">
        <v>2247</v>
      </c>
      <c r="D3535" s="122" t="s">
        <v>2130</v>
      </c>
      <c r="E3535" s="122">
        <v>65</v>
      </c>
      <c r="F3535" s="122">
        <v>4.9409279388500003E-2</v>
      </c>
      <c r="G3535" s="122">
        <v>5.1073287475500002E-2</v>
      </c>
      <c r="H3535" s="122">
        <v>5.2886832650999999E-2</v>
      </c>
      <c r="I3535" s="122">
        <v>5.3586281786499997E-2</v>
      </c>
      <c r="J3535" s="122">
        <v>5.5204956138E-2</v>
      </c>
      <c r="K3535" s="122">
        <v>5.5145321465499997E-2</v>
      </c>
      <c r="L3535" s="122">
        <v>5.5700690339500002E-2</v>
      </c>
      <c r="M3535" s="122">
        <v>5.5483528695999998E-2</v>
      </c>
      <c r="N3535" s="122">
        <v>5.6328239145E-2</v>
      </c>
      <c r="O3535" s="122">
        <v>5.6964050252999998E-2</v>
      </c>
      <c r="P3535" s="122">
        <v>5.7335416032500003E-2</v>
      </c>
      <c r="Q3535" s="122">
        <v>5.7161598531000002E-2</v>
      </c>
      <c r="R3535" s="122">
        <v>5.8374598347999997E-2</v>
      </c>
      <c r="S3535" s="122">
        <v>5.9399504106500002E-2</v>
      </c>
      <c r="T3535" s="122">
        <v>6.1141845663499998E-2</v>
      </c>
      <c r="U3535" s="122">
        <v>6.1612377013500003E-2</v>
      </c>
      <c r="V3535" s="122">
        <v>6.3453628866499995E-2</v>
      </c>
      <c r="W3535" s="122">
        <v>6.3436517286500002E-2</v>
      </c>
      <c r="X3535" s="122">
        <v>6.3171270385999997E-2</v>
      </c>
      <c r="Y3535" s="122">
        <v>6.3133540693000006E-2</v>
      </c>
      <c r="Z3535" s="122">
        <v>6.5004435684499998E-2</v>
      </c>
      <c r="AA3535" s="122">
        <v>6.6574458633000003E-2</v>
      </c>
      <c r="AB3535" s="122">
        <v>6.9542119008999995E-2</v>
      </c>
      <c r="AC3535" s="122">
        <v>7.0713542128000004E-2</v>
      </c>
      <c r="AD3535" s="122">
        <v>7.0470355682499999E-2</v>
      </c>
      <c r="AE3535" s="122">
        <v>7.0047647398500001E-2</v>
      </c>
      <c r="AF3535" s="122">
        <v>7.2342050311499997E-2</v>
      </c>
      <c r="AG3535" s="122">
        <v>7.3835311584500005E-2</v>
      </c>
      <c r="AH3535" s="122">
        <v>7.5819169133000006E-2</v>
      </c>
      <c r="AI3535" s="122">
        <v>7.6134524009000004E-2</v>
      </c>
      <c r="AJ3535" s="122">
        <v>7.5109828819499999E-2</v>
      </c>
      <c r="AK3535" s="122">
        <v>7.4750090339E-2</v>
      </c>
      <c r="AL3535" s="122">
        <v>0</v>
      </c>
    </row>
    <row r="3536" spans="1:38" hidden="1" x14ac:dyDescent="0.25">
      <c r="A3536" s="122" t="s">
        <v>2056</v>
      </c>
      <c r="B3536" s="122">
        <v>1</v>
      </c>
      <c r="C3536" s="122" t="s">
        <v>2247</v>
      </c>
      <c r="D3536" s="122" t="s">
        <v>2131</v>
      </c>
      <c r="E3536" s="122">
        <v>65</v>
      </c>
      <c r="F3536" s="122">
        <v>0.17079638927249999</v>
      </c>
      <c r="G3536" s="122">
        <v>0.173074284779</v>
      </c>
      <c r="H3536" s="122">
        <v>0.17608216735849999</v>
      </c>
      <c r="I3536" s="122">
        <v>0.17666677426550001</v>
      </c>
      <c r="J3536" s="122">
        <v>0.1802168184105</v>
      </c>
      <c r="K3536" s="122">
        <v>0.17979146828850001</v>
      </c>
      <c r="L3536" s="122">
        <v>0.18131589748349999</v>
      </c>
      <c r="M3536" s="122">
        <v>0.180262368969</v>
      </c>
      <c r="N3536" s="122">
        <v>0.18301536882450001</v>
      </c>
      <c r="O3536" s="122">
        <v>0.18734166848600001</v>
      </c>
      <c r="P3536" s="122">
        <v>0.18809067521850001</v>
      </c>
      <c r="Q3536" s="122">
        <v>0.18407926559650001</v>
      </c>
      <c r="R3536" s="122">
        <v>0.18496165361299999</v>
      </c>
      <c r="S3536" s="122">
        <v>0.18569846719200001</v>
      </c>
      <c r="T3536" s="122">
        <v>0.18652210878950001</v>
      </c>
      <c r="U3536" s="122">
        <v>0.184704014571</v>
      </c>
      <c r="V3536" s="122">
        <v>0.188174298539</v>
      </c>
      <c r="W3536" s="122">
        <v>0.18839190843</v>
      </c>
      <c r="X3536" s="122">
        <v>0.18659997222899999</v>
      </c>
      <c r="Y3536" s="122">
        <v>0.18540199679899999</v>
      </c>
      <c r="Z3536" s="122">
        <v>0.18765611300749999</v>
      </c>
      <c r="AA3536" s="122">
        <v>0.18927475611549999</v>
      </c>
      <c r="AB3536" s="122">
        <v>0.19473082858099999</v>
      </c>
      <c r="AC3536" s="122">
        <v>0.19585546788450001</v>
      </c>
      <c r="AD3536" s="122">
        <v>0.19690782992200001</v>
      </c>
      <c r="AE3536" s="122">
        <v>0.19758566817500001</v>
      </c>
      <c r="AF3536" s="122">
        <v>0.20184728356250001</v>
      </c>
      <c r="AG3536" s="122">
        <v>0.20554924513200001</v>
      </c>
      <c r="AH3536" s="122">
        <v>0.21045159432050001</v>
      </c>
      <c r="AI3536" s="122">
        <v>0.21239979699350001</v>
      </c>
      <c r="AJ3536" s="122">
        <v>0.20847992706349999</v>
      </c>
      <c r="AK3536" s="122">
        <v>0.20871366840550001</v>
      </c>
      <c r="AL3536" s="122">
        <v>0</v>
      </c>
    </row>
    <row r="3537" spans="1:38" hidden="1" x14ac:dyDescent="0.25">
      <c r="A3537" s="122" t="s">
        <v>2056</v>
      </c>
      <c r="B3537" s="122">
        <v>1</v>
      </c>
      <c r="C3537" s="122" t="s">
        <v>2247</v>
      </c>
      <c r="D3537" s="122" t="s">
        <v>2132</v>
      </c>
      <c r="E3537" s="122">
        <v>65</v>
      </c>
      <c r="F3537" s="122">
        <v>5.8239039664999999E-2</v>
      </c>
      <c r="G3537" s="122">
        <v>6.0605942443999999E-2</v>
      </c>
      <c r="H3537" s="122">
        <v>6.3270887145499999E-2</v>
      </c>
      <c r="I3537" s="122">
        <v>6.5662436010999997E-2</v>
      </c>
      <c r="J3537" s="122">
        <v>6.9211970720000002E-2</v>
      </c>
      <c r="K3537" s="122">
        <v>7.0848765294500002E-2</v>
      </c>
      <c r="L3537" s="122">
        <v>7.2979316826000007E-2</v>
      </c>
      <c r="M3537" s="122">
        <v>7.4070123738499999E-2</v>
      </c>
      <c r="N3537" s="122">
        <v>7.6508122122000005E-2</v>
      </c>
      <c r="O3537" s="122">
        <v>7.9577029590500004E-2</v>
      </c>
      <c r="P3537" s="122">
        <v>8.1284666853499998E-2</v>
      </c>
      <c r="Q3537" s="122">
        <v>8.0913732149499998E-2</v>
      </c>
      <c r="R3537" s="122">
        <v>8.2618879154500002E-2</v>
      </c>
      <c r="S3537" s="122">
        <v>8.4384546303000005E-2</v>
      </c>
      <c r="T3537" s="122">
        <v>8.6547364022500003E-2</v>
      </c>
      <c r="U3537" s="122">
        <v>8.7658366478999994E-2</v>
      </c>
      <c r="V3537" s="122">
        <v>9.1232496738999996E-2</v>
      </c>
      <c r="W3537" s="122">
        <v>9.2978420221500005E-2</v>
      </c>
      <c r="X3537" s="122">
        <v>9.3089594611500001E-2</v>
      </c>
      <c r="Y3537" s="122">
        <v>9.3090090400000006E-2</v>
      </c>
      <c r="Z3537" s="122">
        <v>9.4459464172999996E-2</v>
      </c>
      <c r="AA3537" s="122">
        <v>9.5337849867999994E-2</v>
      </c>
      <c r="AB3537" s="122">
        <v>9.8375405690000001E-2</v>
      </c>
      <c r="AC3537" s="122">
        <v>9.9427757472E-2</v>
      </c>
      <c r="AD3537" s="122">
        <v>0.101103856343</v>
      </c>
      <c r="AE3537" s="122">
        <v>0.10248311302599999</v>
      </c>
      <c r="AF3537" s="122">
        <v>0.106240649415</v>
      </c>
      <c r="AG3537" s="122">
        <v>0.1100525394505</v>
      </c>
      <c r="AH3537" s="122">
        <v>0.1145738442645</v>
      </c>
      <c r="AI3537" s="122">
        <v>0.1175825221885</v>
      </c>
      <c r="AJ3537" s="122">
        <v>0.118532444024</v>
      </c>
      <c r="AK3537" s="122">
        <v>0.1221906938435</v>
      </c>
      <c r="AL3537" s="122">
        <v>0</v>
      </c>
    </row>
    <row r="3538" spans="1:38" hidden="1" x14ac:dyDescent="0.25">
      <c r="A3538" s="122" t="s">
        <v>2056</v>
      </c>
      <c r="B3538" s="122">
        <v>1</v>
      </c>
      <c r="C3538" s="122" t="s">
        <v>2247</v>
      </c>
      <c r="D3538" s="122" t="s">
        <v>2133</v>
      </c>
      <c r="E3538" s="122">
        <v>65</v>
      </c>
      <c r="F3538" s="122">
        <v>0.7105275780275</v>
      </c>
      <c r="G3538" s="122">
        <v>0.72385332901949995</v>
      </c>
      <c r="H3538" s="122">
        <v>0.73871376499800001</v>
      </c>
      <c r="I3538" s="122">
        <v>0.74409795107249999</v>
      </c>
      <c r="J3538" s="122">
        <v>0.761680026515</v>
      </c>
      <c r="K3538" s="122">
        <v>0.76093162035200002</v>
      </c>
      <c r="L3538" s="122">
        <v>0.77103061855999999</v>
      </c>
      <c r="M3538" s="122">
        <v>0.76918775412899998</v>
      </c>
      <c r="N3538" s="122">
        <v>0.78285880332750002</v>
      </c>
      <c r="O3538" s="122">
        <v>0.80260585809450002</v>
      </c>
      <c r="P3538" s="122">
        <v>0.80757224334050004</v>
      </c>
      <c r="Q3538" s="122">
        <v>0.79254946780549995</v>
      </c>
      <c r="R3538" s="122">
        <v>0.79656326905249997</v>
      </c>
      <c r="S3538" s="122">
        <v>0.79937771546500003</v>
      </c>
      <c r="T3538" s="122">
        <v>0.80285189917300004</v>
      </c>
      <c r="U3538" s="122">
        <v>0.79202935190799995</v>
      </c>
      <c r="V3538" s="122">
        <v>0.80216486062350001</v>
      </c>
      <c r="W3538" s="122">
        <v>0.79980100076000005</v>
      </c>
      <c r="X3538" s="122">
        <v>0.78926784719550003</v>
      </c>
      <c r="Y3538" s="122">
        <v>0.78314221404350004</v>
      </c>
      <c r="Z3538" s="122">
        <v>0.79002332684450005</v>
      </c>
      <c r="AA3538" s="122">
        <v>0.7929377766515</v>
      </c>
      <c r="AB3538" s="122">
        <v>0.81375630925749998</v>
      </c>
      <c r="AC3538" s="122">
        <v>0.81283819558399995</v>
      </c>
      <c r="AD3538" s="122">
        <v>0.81382399574300002</v>
      </c>
      <c r="AE3538" s="122">
        <v>0.811065002727</v>
      </c>
      <c r="AF3538" s="122">
        <v>0.81881910020500004</v>
      </c>
      <c r="AG3538" s="122">
        <v>0.82416406235749995</v>
      </c>
      <c r="AH3538" s="122">
        <v>0.83526444725600002</v>
      </c>
      <c r="AI3538" s="122">
        <v>0.83255240259399999</v>
      </c>
      <c r="AJ3538" s="122">
        <v>0.81601658395999999</v>
      </c>
      <c r="AK3538" s="122">
        <v>0.80758198815899995</v>
      </c>
      <c r="AL3538" s="122">
        <v>0</v>
      </c>
    </row>
    <row r="3539" spans="1:38" hidden="1" x14ac:dyDescent="0.25">
      <c r="A3539" s="122" t="s">
        <v>2056</v>
      </c>
      <c r="B3539" s="122">
        <v>1</v>
      </c>
      <c r="C3539" s="122" t="s">
        <v>2247</v>
      </c>
      <c r="D3539" s="122" t="s">
        <v>2134</v>
      </c>
      <c r="E3539" s="122">
        <v>65</v>
      </c>
      <c r="F3539" s="122">
        <v>0.34097024520899999</v>
      </c>
      <c r="G3539" s="122">
        <v>0.347313232262</v>
      </c>
      <c r="H3539" s="122">
        <v>0.35437570152300002</v>
      </c>
      <c r="I3539" s="122">
        <v>0.35772080304199999</v>
      </c>
      <c r="J3539" s="122">
        <v>0.366212981223</v>
      </c>
      <c r="K3539" s="122">
        <v>0.36663713354499999</v>
      </c>
      <c r="L3539" s="122">
        <v>0.37220306904799999</v>
      </c>
      <c r="M3539" s="122">
        <v>0.37194976712849998</v>
      </c>
      <c r="N3539" s="122">
        <v>0.37860944614149999</v>
      </c>
      <c r="O3539" s="122">
        <v>0.38837127324249998</v>
      </c>
      <c r="P3539" s="122">
        <v>0.39159123147949998</v>
      </c>
      <c r="Q3539" s="122">
        <v>0.38511116739950002</v>
      </c>
      <c r="R3539" s="122">
        <v>0.38810510194249997</v>
      </c>
      <c r="S3539" s="122">
        <v>0.39157542126150002</v>
      </c>
      <c r="T3539" s="122">
        <v>0.39469037754149999</v>
      </c>
      <c r="U3539" s="122">
        <v>0.39199353850000002</v>
      </c>
      <c r="V3539" s="122">
        <v>0.39981476625500001</v>
      </c>
      <c r="W3539" s="122">
        <v>0.40032225474349997</v>
      </c>
      <c r="X3539" s="122">
        <v>0.39654338564250002</v>
      </c>
      <c r="Y3539" s="122">
        <v>0.39420308663749998</v>
      </c>
      <c r="Z3539" s="122">
        <v>0.39826744145749998</v>
      </c>
      <c r="AA3539" s="122">
        <v>0.40081898470900001</v>
      </c>
      <c r="AB3539" s="122">
        <v>0.41203633347899998</v>
      </c>
      <c r="AC3539" s="122">
        <v>0.4138875259325</v>
      </c>
      <c r="AD3539" s="122">
        <v>0.416572058109</v>
      </c>
      <c r="AE3539" s="122">
        <v>0.4171625464525</v>
      </c>
      <c r="AF3539" s="122">
        <v>0.42455753474550001</v>
      </c>
      <c r="AG3539" s="122">
        <v>0.43064584018300001</v>
      </c>
      <c r="AH3539" s="122">
        <v>0.441182563483</v>
      </c>
      <c r="AI3539" s="122">
        <v>0.44444959865200001</v>
      </c>
      <c r="AJ3539" s="122">
        <v>0.435217141699</v>
      </c>
      <c r="AK3539" s="122">
        <v>0.43680280261549997</v>
      </c>
      <c r="AL3539" s="122">
        <v>0</v>
      </c>
    </row>
    <row r="3540" spans="1:38" hidden="1" x14ac:dyDescent="0.25">
      <c r="A3540" s="122" t="s">
        <v>2056</v>
      </c>
      <c r="B3540" s="122">
        <v>1</v>
      </c>
      <c r="C3540" s="122" t="s">
        <v>2247</v>
      </c>
      <c r="D3540" s="122" t="s">
        <v>2135</v>
      </c>
      <c r="E3540" s="122">
        <v>65</v>
      </c>
      <c r="F3540" s="122">
        <v>0.138115700807</v>
      </c>
      <c r="G3540" s="122">
        <v>0.13984199327499999</v>
      </c>
      <c r="H3540" s="122">
        <v>0.14339034168500001</v>
      </c>
      <c r="I3540" s="122">
        <v>0.14418915413399999</v>
      </c>
      <c r="J3540" s="122">
        <v>0.14758157691500001</v>
      </c>
      <c r="K3540" s="122">
        <v>0.14782940894300001</v>
      </c>
      <c r="L3540" s="122">
        <v>0.14910378260099999</v>
      </c>
      <c r="M3540" s="122">
        <v>0.14887930184299999</v>
      </c>
      <c r="N3540" s="122">
        <v>0.15241226411450001</v>
      </c>
      <c r="O3540" s="122">
        <v>0.1564158192955</v>
      </c>
      <c r="P3540" s="122">
        <v>0.1577049814375</v>
      </c>
      <c r="Q3540" s="122">
        <v>0.155082306197</v>
      </c>
      <c r="R3540" s="122">
        <v>0.15677934120750001</v>
      </c>
      <c r="S3540" s="122">
        <v>0.15768933133249999</v>
      </c>
      <c r="T3540" s="122">
        <v>0.15845561656849999</v>
      </c>
      <c r="U3540" s="122">
        <v>0.156663451116</v>
      </c>
      <c r="V3540" s="122">
        <v>0.1594080489875</v>
      </c>
      <c r="W3540" s="122">
        <v>0.15970016747099999</v>
      </c>
      <c r="X3540" s="122">
        <v>0.15838488965850001</v>
      </c>
      <c r="Y3540" s="122">
        <v>0.1575421148225</v>
      </c>
      <c r="Z3540" s="122">
        <v>0.16018236192150001</v>
      </c>
      <c r="AA3540" s="122">
        <v>0.16138944047250001</v>
      </c>
      <c r="AB3540" s="122">
        <v>0.1662906510355</v>
      </c>
      <c r="AC3540" s="122">
        <v>0.16697479758700001</v>
      </c>
      <c r="AD3540" s="122">
        <v>0.16649102066249999</v>
      </c>
      <c r="AE3540" s="122">
        <v>0.165982714649</v>
      </c>
      <c r="AF3540" s="122">
        <v>0.16996855105549999</v>
      </c>
      <c r="AG3540" s="122">
        <v>0.173372166986</v>
      </c>
      <c r="AH3540" s="122">
        <v>0.1781346443515</v>
      </c>
      <c r="AI3540" s="122">
        <v>0.17987906684749999</v>
      </c>
      <c r="AJ3540" s="122">
        <v>0.17541344870949999</v>
      </c>
      <c r="AK3540" s="122">
        <v>0.175790818859</v>
      </c>
      <c r="AL3540" s="122">
        <v>0</v>
      </c>
    </row>
    <row r="3541" spans="1:38" hidden="1" x14ac:dyDescent="0.25">
      <c r="A3541" s="122" t="s">
        <v>2056</v>
      </c>
      <c r="B3541" s="122">
        <v>1</v>
      </c>
      <c r="C3541" s="122" t="s">
        <v>2247</v>
      </c>
      <c r="D3541" s="122" t="s">
        <v>2136</v>
      </c>
      <c r="E3541" s="122">
        <v>65</v>
      </c>
      <c r="F3541" s="122">
        <v>0.190535705059</v>
      </c>
      <c r="G3541" s="122">
        <v>0.1930505238155</v>
      </c>
      <c r="H3541" s="122">
        <v>0.19743528380200001</v>
      </c>
      <c r="I3541" s="122">
        <v>0.19978220444149999</v>
      </c>
      <c r="J3541" s="122">
        <v>0.20500981770400001</v>
      </c>
      <c r="K3541" s="122">
        <v>0.205483283346</v>
      </c>
      <c r="L3541" s="122">
        <v>0.20842772667449999</v>
      </c>
      <c r="M3541" s="122">
        <v>0.2084431994415</v>
      </c>
      <c r="N3541" s="122">
        <v>0.21291161258749999</v>
      </c>
      <c r="O3541" s="122">
        <v>0.2191601636045</v>
      </c>
      <c r="P3541" s="122">
        <v>0.2216474608655</v>
      </c>
      <c r="Q3541" s="122">
        <v>0.21844854259499999</v>
      </c>
      <c r="R3541" s="122">
        <v>0.22082594141449999</v>
      </c>
      <c r="S3541" s="122">
        <v>0.22333128676549999</v>
      </c>
      <c r="T3541" s="122">
        <v>0.22591680307000001</v>
      </c>
      <c r="U3541" s="122">
        <v>0.2251334167215</v>
      </c>
      <c r="V3541" s="122">
        <v>0.22995589067</v>
      </c>
      <c r="W3541" s="122">
        <v>0.23099378063350001</v>
      </c>
      <c r="X3541" s="122">
        <v>0.228646188749</v>
      </c>
      <c r="Y3541" s="122">
        <v>0.2269340717935</v>
      </c>
      <c r="Z3541" s="122">
        <v>0.23088431726899999</v>
      </c>
      <c r="AA3541" s="122">
        <v>0.23343737168299999</v>
      </c>
      <c r="AB3541" s="122">
        <v>0.24094182002799999</v>
      </c>
      <c r="AC3541" s="122">
        <v>0.24255102211349999</v>
      </c>
      <c r="AD3541" s="122">
        <v>0.24214215904600001</v>
      </c>
      <c r="AE3541" s="122">
        <v>0.24105481589550001</v>
      </c>
      <c r="AF3541" s="122">
        <v>0.247372967917</v>
      </c>
      <c r="AG3541" s="122">
        <v>0.2531636379685</v>
      </c>
      <c r="AH3541" s="122">
        <v>0.26015206291699999</v>
      </c>
      <c r="AI3541" s="122">
        <v>0.26295983670900003</v>
      </c>
      <c r="AJ3541" s="122">
        <v>0.25563431631099998</v>
      </c>
      <c r="AK3541" s="122">
        <v>0.25619863699099998</v>
      </c>
      <c r="AL3541" s="122">
        <v>0</v>
      </c>
    </row>
    <row r="3542" spans="1:38" hidden="1" x14ac:dyDescent="0.25">
      <c r="A3542" s="122" t="s">
        <v>2056</v>
      </c>
      <c r="B3542" s="122">
        <v>1</v>
      </c>
      <c r="C3542" s="122" t="s">
        <v>2247</v>
      </c>
      <c r="D3542" s="122" t="s">
        <v>2137</v>
      </c>
      <c r="E3542" s="122">
        <v>65</v>
      </c>
      <c r="F3542" s="122">
        <v>0.28248374552299998</v>
      </c>
      <c r="G3542" s="122">
        <v>0.286603311079</v>
      </c>
      <c r="H3542" s="122">
        <v>0.292119230535</v>
      </c>
      <c r="I3542" s="122">
        <v>0.29254251312700003</v>
      </c>
      <c r="J3542" s="122">
        <v>0.29859046566300002</v>
      </c>
      <c r="K3542" s="122">
        <v>0.29805110790349998</v>
      </c>
      <c r="L3542" s="122">
        <v>0.30142538268949998</v>
      </c>
      <c r="M3542" s="122">
        <v>0.30091884780349998</v>
      </c>
      <c r="N3542" s="122">
        <v>0.30542254739550001</v>
      </c>
      <c r="O3542" s="122">
        <v>0.31229008753249998</v>
      </c>
      <c r="P3542" s="122">
        <v>0.313464767157</v>
      </c>
      <c r="Q3542" s="122">
        <v>0.30688421687900003</v>
      </c>
      <c r="R3542" s="122">
        <v>0.30874929255</v>
      </c>
      <c r="S3542" s="122">
        <v>0.31092449790650001</v>
      </c>
      <c r="T3542" s="122">
        <v>0.314368734998</v>
      </c>
      <c r="U3542" s="122">
        <v>0.31057513290400002</v>
      </c>
      <c r="V3542" s="122">
        <v>0.2941534365995</v>
      </c>
      <c r="W3542" s="122">
        <v>0.297840662102</v>
      </c>
      <c r="X3542" s="122">
        <v>0.29535832937750001</v>
      </c>
      <c r="Y3542" s="122">
        <v>0.29456071968399999</v>
      </c>
      <c r="Z3542" s="122">
        <v>0.30042648021500001</v>
      </c>
      <c r="AA3542" s="122">
        <v>0.30294419391100003</v>
      </c>
      <c r="AB3542" s="122">
        <v>0.311631415272</v>
      </c>
      <c r="AC3542" s="122">
        <v>0.31259327034899997</v>
      </c>
      <c r="AD3542" s="122">
        <v>0.31488453446949999</v>
      </c>
      <c r="AE3542" s="122">
        <v>0.31643627302749999</v>
      </c>
      <c r="AF3542" s="122">
        <v>0.32085114438099999</v>
      </c>
      <c r="AG3542" s="122">
        <v>0.32303871956649999</v>
      </c>
      <c r="AH3542" s="122">
        <v>0.328300932607</v>
      </c>
      <c r="AI3542" s="122">
        <v>0.32778474557300002</v>
      </c>
      <c r="AJ3542" s="122">
        <v>0.31557179331349999</v>
      </c>
      <c r="AK3542" s="122">
        <v>0.31279252175549999</v>
      </c>
      <c r="AL3542" s="122">
        <v>0</v>
      </c>
    </row>
    <row r="3543" spans="1:38" hidden="1" x14ac:dyDescent="0.25">
      <c r="A3543" s="122" t="s">
        <v>2056</v>
      </c>
      <c r="B3543" s="122">
        <v>1</v>
      </c>
      <c r="C3543" s="122" t="s">
        <v>2247</v>
      </c>
      <c r="D3543" s="122" t="s">
        <v>2138</v>
      </c>
      <c r="E3543" s="122">
        <v>65</v>
      </c>
      <c r="F3543" s="122">
        <v>0.34363269058950002</v>
      </c>
      <c r="G3543" s="122">
        <v>0.3451019609355</v>
      </c>
      <c r="H3543" s="122">
        <v>0.34833352058099998</v>
      </c>
      <c r="I3543" s="122">
        <v>0.34898727096999999</v>
      </c>
      <c r="J3543" s="122">
        <v>0.35595640169249998</v>
      </c>
      <c r="K3543" s="122">
        <v>0.35535120905549999</v>
      </c>
      <c r="L3543" s="122">
        <v>0.35941156857649997</v>
      </c>
      <c r="M3543" s="122">
        <v>0.358768536139</v>
      </c>
      <c r="N3543" s="122">
        <v>0.36556044437500002</v>
      </c>
      <c r="O3543" s="122">
        <v>0.37532520629799998</v>
      </c>
      <c r="P3543" s="122">
        <v>0.3785062196315</v>
      </c>
      <c r="Q3543" s="122">
        <v>0.37258843851399998</v>
      </c>
      <c r="R3543" s="122">
        <v>0.37493812191100001</v>
      </c>
      <c r="S3543" s="122">
        <v>0.3759668643395</v>
      </c>
      <c r="T3543" s="122">
        <v>0.37583933099599998</v>
      </c>
      <c r="U3543" s="122">
        <v>0.36936522443399999</v>
      </c>
      <c r="V3543" s="122">
        <v>0.37348051805749999</v>
      </c>
      <c r="W3543" s="122">
        <v>0.37225699731650003</v>
      </c>
      <c r="X3543" s="122">
        <v>0.36754110104150001</v>
      </c>
      <c r="Y3543" s="122">
        <v>0.36614582545300001</v>
      </c>
      <c r="Z3543" s="122">
        <v>0.371546637495</v>
      </c>
      <c r="AA3543" s="122">
        <v>0.37577755302999999</v>
      </c>
      <c r="AB3543" s="122">
        <v>0.38912321638699998</v>
      </c>
      <c r="AC3543" s="122">
        <v>0.39224809143150002</v>
      </c>
      <c r="AD3543" s="122">
        <v>0.39530316762250001</v>
      </c>
      <c r="AE3543" s="122">
        <v>0.39587414041199998</v>
      </c>
      <c r="AF3543" s="122">
        <v>0.404390704105</v>
      </c>
      <c r="AG3543" s="122">
        <v>0.41236763979149998</v>
      </c>
      <c r="AH3543" s="122">
        <v>0.42259633498850002</v>
      </c>
      <c r="AI3543" s="122">
        <v>0.42490864906600001</v>
      </c>
      <c r="AJ3543" s="122">
        <v>0.41990729484400002</v>
      </c>
      <c r="AK3543" s="122">
        <v>0.417351752716</v>
      </c>
      <c r="AL3543" s="122">
        <v>0</v>
      </c>
    </row>
    <row r="3544" spans="1:38" hidden="1" x14ac:dyDescent="0.25">
      <c r="A3544" s="122" t="s">
        <v>2056</v>
      </c>
      <c r="B3544" s="122">
        <v>1</v>
      </c>
      <c r="C3544" s="122" t="s">
        <v>2247</v>
      </c>
      <c r="D3544" s="122" t="s">
        <v>2139</v>
      </c>
      <c r="E3544" s="122">
        <v>65</v>
      </c>
      <c r="F3544" s="122">
        <v>0.3006413844825</v>
      </c>
      <c r="G3544" s="122">
        <v>0.30747038559000001</v>
      </c>
      <c r="H3544" s="122">
        <v>0.31417073282800001</v>
      </c>
      <c r="I3544" s="122">
        <v>0.31668414334799999</v>
      </c>
      <c r="J3544" s="122">
        <v>0.32522101367299999</v>
      </c>
      <c r="K3544" s="122">
        <v>0.3258680733155</v>
      </c>
      <c r="L3544" s="122">
        <v>0.330023370915</v>
      </c>
      <c r="M3544" s="122">
        <v>0.33070402847649999</v>
      </c>
      <c r="N3544" s="122">
        <v>0.33680358332299998</v>
      </c>
      <c r="O3544" s="122">
        <v>0.34617488835100002</v>
      </c>
      <c r="P3544" s="122">
        <v>0.34959084599399998</v>
      </c>
      <c r="Q3544" s="122">
        <v>0.34565437233000001</v>
      </c>
      <c r="R3544" s="122">
        <v>0.351256496074</v>
      </c>
      <c r="S3544" s="122">
        <v>0.35560870120799998</v>
      </c>
      <c r="T3544" s="122">
        <v>0.3599996842955</v>
      </c>
      <c r="U3544" s="122">
        <v>0.35806438746699998</v>
      </c>
      <c r="V3544" s="122">
        <v>0.36391932468249999</v>
      </c>
      <c r="W3544" s="122">
        <v>0.3631003753075</v>
      </c>
      <c r="X3544" s="122">
        <v>0.35816185481149998</v>
      </c>
      <c r="Y3544" s="122">
        <v>0.355671055761</v>
      </c>
      <c r="Z3544" s="122">
        <v>0.36175966499450002</v>
      </c>
      <c r="AA3544" s="122">
        <v>0.36582468144000002</v>
      </c>
      <c r="AB3544" s="122">
        <v>0.37788472326700001</v>
      </c>
      <c r="AC3544" s="122">
        <v>0.37927485120400001</v>
      </c>
      <c r="AD3544" s="122">
        <v>0.38250668077849997</v>
      </c>
      <c r="AE3544" s="122">
        <v>0.383988597057</v>
      </c>
      <c r="AF3544" s="122">
        <v>0.39001122250949999</v>
      </c>
      <c r="AG3544" s="122">
        <v>0.39542782417900002</v>
      </c>
      <c r="AH3544" s="122">
        <v>0.40330012490700001</v>
      </c>
      <c r="AI3544" s="122">
        <v>0.4045166480315</v>
      </c>
      <c r="AJ3544" s="122">
        <v>0.39562473115699998</v>
      </c>
      <c r="AK3544" s="122">
        <v>0.40173646007699998</v>
      </c>
      <c r="AL3544" s="122">
        <v>0</v>
      </c>
    </row>
    <row r="3545" spans="1:38" hidden="1" x14ac:dyDescent="0.25">
      <c r="A3545" s="122" t="s">
        <v>2056</v>
      </c>
      <c r="B3545" s="122">
        <v>1</v>
      </c>
      <c r="C3545" s="122" t="s">
        <v>2247</v>
      </c>
      <c r="D3545" s="122" t="s">
        <v>2140</v>
      </c>
      <c r="E3545" s="122">
        <v>65</v>
      </c>
      <c r="F3545" s="122">
        <v>7.1561456373999993E-2</v>
      </c>
      <c r="G3545" s="122">
        <v>7.2250947418999997E-2</v>
      </c>
      <c r="H3545" s="122">
        <v>7.2996046885500002E-2</v>
      </c>
      <c r="I3545" s="122">
        <v>7.3087079659000007E-2</v>
      </c>
      <c r="J3545" s="122">
        <v>7.4353014921999999E-2</v>
      </c>
      <c r="K3545" s="122">
        <v>7.3947482904499998E-2</v>
      </c>
      <c r="L3545" s="122">
        <v>7.4395217072999995E-2</v>
      </c>
      <c r="M3545" s="122">
        <v>7.440205137E-2</v>
      </c>
      <c r="N3545" s="122">
        <v>7.5205527236000005E-2</v>
      </c>
      <c r="O3545" s="122">
        <v>7.7030270145499999E-2</v>
      </c>
      <c r="P3545" s="122">
        <v>7.7512114557499998E-2</v>
      </c>
      <c r="Q3545" s="122">
        <v>7.6225459501000001E-2</v>
      </c>
      <c r="R3545" s="122">
        <v>7.7238981945999999E-2</v>
      </c>
      <c r="S3545" s="122">
        <v>7.8081112911499995E-2</v>
      </c>
      <c r="T3545" s="122">
        <v>7.88777837895E-2</v>
      </c>
      <c r="U3545" s="122">
        <v>7.8219373879000006E-2</v>
      </c>
      <c r="V3545" s="122">
        <v>7.9234382179000001E-2</v>
      </c>
      <c r="W3545" s="122">
        <v>7.8891131865999997E-2</v>
      </c>
      <c r="X3545" s="122">
        <v>7.72287823875E-2</v>
      </c>
      <c r="Y3545" s="122">
        <v>7.5307726685499995E-2</v>
      </c>
      <c r="Z3545" s="122">
        <v>7.6016195255000002E-2</v>
      </c>
      <c r="AA3545" s="122">
        <v>7.6373296879499994E-2</v>
      </c>
      <c r="AB3545" s="122">
        <v>7.8009605947500005E-2</v>
      </c>
      <c r="AC3545" s="122">
        <v>7.7876526286500006E-2</v>
      </c>
      <c r="AD3545" s="122">
        <v>7.7795054766000002E-2</v>
      </c>
      <c r="AE3545" s="122">
        <v>7.7045160124499995E-2</v>
      </c>
      <c r="AF3545" s="122">
        <v>7.8764685764500006E-2</v>
      </c>
      <c r="AG3545" s="122">
        <v>8.0447665439999996E-2</v>
      </c>
      <c r="AH3545" s="122">
        <v>8.2542332765000004E-2</v>
      </c>
      <c r="AI3545" s="122">
        <v>8.34267383325E-2</v>
      </c>
      <c r="AJ3545" s="122">
        <v>8.1724926882500007E-2</v>
      </c>
      <c r="AK3545" s="122">
        <v>8.1091227506499997E-2</v>
      </c>
      <c r="AL3545" s="122">
        <v>0</v>
      </c>
    </row>
    <row r="3546" spans="1:38" hidden="1" x14ac:dyDescent="0.25">
      <c r="A3546" s="122" t="s">
        <v>2056</v>
      </c>
      <c r="B3546" s="122">
        <v>1</v>
      </c>
      <c r="C3546" s="122" t="s">
        <v>2247</v>
      </c>
      <c r="D3546" s="122" t="s">
        <v>2141</v>
      </c>
      <c r="E3546" s="122">
        <v>65</v>
      </c>
      <c r="F3546" s="122">
        <v>0.44995392912799997</v>
      </c>
      <c r="G3546" s="122">
        <v>0.45676116962800001</v>
      </c>
      <c r="H3546" s="122">
        <v>0.46496300729000001</v>
      </c>
      <c r="I3546" s="122">
        <v>0.46655441266449998</v>
      </c>
      <c r="J3546" s="122">
        <v>0.47609153569200002</v>
      </c>
      <c r="K3546" s="122">
        <v>0.47593603782600002</v>
      </c>
      <c r="L3546" s="122">
        <v>0.4827069117135</v>
      </c>
      <c r="M3546" s="122">
        <v>0.48018700100849998</v>
      </c>
      <c r="N3546" s="122">
        <v>0.48796915212850001</v>
      </c>
      <c r="O3546" s="122">
        <v>0.5005232044115</v>
      </c>
      <c r="P3546" s="122">
        <v>0.50486482671749999</v>
      </c>
      <c r="Q3546" s="122">
        <v>0.4973287627065</v>
      </c>
      <c r="R3546" s="122">
        <v>0.50085148291350001</v>
      </c>
      <c r="S3546" s="122">
        <v>0.50404997191050005</v>
      </c>
      <c r="T3546" s="122">
        <v>0.50622005797049996</v>
      </c>
      <c r="U3546" s="122">
        <v>0.49823817311750002</v>
      </c>
      <c r="V3546" s="122">
        <v>0.50248870183250005</v>
      </c>
      <c r="W3546" s="122">
        <v>0.49663307344399998</v>
      </c>
      <c r="X3546" s="122">
        <v>0.481835998303</v>
      </c>
      <c r="Y3546" s="122">
        <v>0.47104438856899999</v>
      </c>
      <c r="Z3546" s="122">
        <v>0.47430783653899999</v>
      </c>
      <c r="AA3546" s="122">
        <v>0.47781760386400002</v>
      </c>
      <c r="AB3546" s="122">
        <v>0.49230095106999999</v>
      </c>
      <c r="AC3546" s="122">
        <v>0.49463306297949999</v>
      </c>
      <c r="AD3546" s="122">
        <v>0.49094342356550003</v>
      </c>
      <c r="AE3546" s="122">
        <v>0.48451131555499999</v>
      </c>
      <c r="AF3546" s="122">
        <v>0.49903485859699998</v>
      </c>
      <c r="AG3546" s="122">
        <v>0.51275995499600002</v>
      </c>
      <c r="AH3546" s="122">
        <v>0.52855925698350004</v>
      </c>
      <c r="AI3546" s="122">
        <v>0.53480318997800003</v>
      </c>
      <c r="AJ3546" s="122">
        <v>0.517293100063</v>
      </c>
      <c r="AK3546" s="122">
        <v>0.51958968556899998</v>
      </c>
      <c r="AL3546" s="122">
        <v>0</v>
      </c>
    </row>
    <row r="3547" spans="1:38" hidden="1" x14ac:dyDescent="0.25">
      <c r="A3547" s="122" t="s">
        <v>2056</v>
      </c>
      <c r="B3547" s="122">
        <v>1</v>
      </c>
      <c r="C3547" s="122" t="s">
        <v>2247</v>
      </c>
      <c r="D3547" s="122" t="s">
        <v>2142</v>
      </c>
      <c r="E3547" s="122">
        <v>65</v>
      </c>
      <c r="F3547" s="122">
        <v>0.24758539136050001</v>
      </c>
      <c r="G3547" s="122">
        <v>0.25244726852999999</v>
      </c>
      <c r="H3547" s="122">
        <v>0.25829727462550001</v>
      </c>
      <c r="I3547" s="122">
        <v>0.2614964687345</v>
      </c>
      <c r="J3547" s="122">
        <v>0.269196256503</v>
      </c>
      <c r="K3547" s="122">
        <v>0.27012654260699998</v>
      </c>
      <c r="L3547" s="122">
        <v>0.27493151070850003</v>
      </c>
      <c r="M3547" s="122">
        <v>0.275852687358</v>
      </c>
      <c r="N3547" s="122">
        <v>0.282140855345</v>
      </c>
      <c r="O3547" s="122">
        <v>0.29148257402400002</v>
      </c>
      <c r="P3547" s="122">
        <v>0.295844722753</v>
      </c>
      <c r="Q3547" s="122">
        <v>0.29285467681999999</v>
      </c>
      <c r="R3547" s="122">
        <v>0.29642328108799998</v>
      </c>
      <c r="S3547" s="122">
        <v>0.299435983726</v>
      </c>
      <c r="T3547" s="122">
        <v>0.30240971755750001</v>
      </c>
      <c r="U3547" s="122">
        <v>0.30040940748400002</v>
      </c>
      <c r="V3547" s="122">
        <v>0.30683817283749998</v>
      </c>
      <c r="W3547" s="122">
        <v>0.30800967903400001</v>
      </c>
      <c r="X3547" s="122">
        <v>0.305310466891</v>
      </c>
      <c r="Y3547" s="122">
        <v>0.30331352796200001</v>
      </c>
      <c r="Z3547" s="122">
        <v>0.3076446527435</v>
      </c>
      <c r="AA3547" s="122">
        <v>0.31109526658300002</v>
      </c>
      <c r="AB3547" s="122">
        <v>0.32143796602550001</v>
      </c>
      <c r="AC3547" s="122">
        <v>0.3234725350605</v>
      </c>
      <c r="AD3547" s="122">
        <v>0.32547348070999998</v>
      </c>
      <c r="AE3547" s="122">
        <v>0.3260377892795</v>
      </c>
      <c r="AF3547" s="122">
        <v>0.33455036355649997</v>
      </c>
      <c r="AG3547" s="122">
        <v>0.34236888271999999</v>
      </c>
      <c r="AH3547" s="122">
        <v>0.35240645021799999</v>
      </c>
      <c r="AI3547" s="122">
        <v>0.35619884963600001</v>
      </c>
      <c r="AJ3547" s="122">
        <v>0.34928301417649998</v>
      </c>
      <c r="AK3547" s="122">
        <v>0.34841006137899999</v>
      </c>
      <c r="AL3547" s="122">
        <v>0</v>
      </c>
    </row>
    <row r="3548" spans="1:38" hidden="1" x14ac:dyDescent="0.25">
      <c r="A3548" s="122" t="s">
        <v>2056</v>
      </c>
      <c r="B3548" s="122">
        <v>1</v>
      </c>
      <c r="C3548" s="122" t="s">
        <v>2247</v>
      </c>
      <c r="D3548" s="122" t="s">
        <v>2143</v>
      </c>
      <c r="E3548" s="122">
        <v>65</v>
      </c>
      <c r="F3548" s="122">
        <v>0.32130650813799999</v>
      </c>
      <c r="G3548" s="122">
        <v>0.326641648304</v>
      </c>
      <c r="H3548" s="122">
        <v>0.33275642634050001</v>
      </c>
      <c r="I3548" s="122">
        <v>0.3354365126385</v>
      </c>
      <c r="J3548" s="122">
        <v>0.34400511901899999</v>
      </c>
      <c r="K3548" s="122">
        <v>0.34450604099299997</v>
      </c>
      <c r="L3548" s="122">
        <v>0.35009042592849998</v>
      </c>
      <c r="M3548" s="122">
        <v>0.35026620917349999</v>
      </c>
      <c r="N3548" s="122">
        <v>0.35651927038449999</v>
      </c>
      <c r="O3548" s="122">
        <v>0.36574756323349999</v>
      </c>
      <c r="P3548" s="122">
        <v>0.36888446140749998</v>
      </c>
      <c r="Q3548" s="122">
        <v>0.36285732247500002</v>
      </c>
      <c r="R3548" s="122">
        <v>0.36621204460700002</v>
      </c>
      <c r="S3548" s="122">
        <v>0.369160812073</v>
      </c>
      <c r="T3548" s="122">
        <v>0.37251074777499998</v>
      </c>
      <c r="U3548" s="122">
        <v>0.37007611902550003</v>
      </c>
      <c r="V3548" s="122">
        <v>0.37758149813000003</v>
      </c>
      <c r="W3548" s="122">
        <v>0.378215969875</v>
      </c>
      <c r="X3548" s="122">
        <v>0.374231845236</v>
      </c>
      <c r="Y3548" s="122">
        <v>0.37235149615750002</v>
      </c>
      <c r="Z3548" s="122">
        <v>0.37631786330549999</v>
      </c>
      <c r="AA3548" s="122">
        <v>0.37784478426899998</v>
      </c>
      <c r="AB3548" s="122">
        <v>0.38838712689400001</v>
      </c>
      <c r="AC3548" s="122">
        <v>0.38859634460600001</v>
      </c>
      <c r="AD3548" s="122">
        <v>0.39060885830050002</v>
      </c>
      <c r="AE3548" s="122">
        <v>0.391630737176</v>
      </c>
      <c r="AF3548" s="122">
        <v>0.39751010498</v>
      </c>
      <c r="AG3548" s="122">
        <v>0.4025796254965</v>
      </c>
      <c r="AH3548" s="122">
        <v>0.41068925704449999</v>
      </c>
      <c r="AI3548" s="122">
        <v>0.41213696428750002</v>
      </c>
      <c r="AJ3548" s="122">
        <v>0.40172708652349998</v>
      </c>
      <c r="AK3548" s="122">
        <v>0.40241840034449999</v>
      </c>
      <c r="AL3548" s="122">
        <v>0</v>
      </c>
    </row>
    <row r="3549" spans="1:38" hidden="1" x14ac:dyDescent="0.25">
      <c r="A3549" s="122" t="s">
        <v>2056</v>
      </c>
      <c r="B3549" s="122">
        <v>1</v>
      </c>
      <c r="C3549" s="122" t="s">
        <v>2247</v>
      </c>
      <c r="D3549" s="122" t="s">
        <v>2177</v>
      </c>
      <c r="E3549" s="122">
        <v>65</v>
      </c>
      <c r="F3549" s="122">
        <v>2.0030765675E-3</v>
      </c>
      <c r="G3549" s="122">
        <v>2.1813508124999999E-3</v>
      </c>
      <c r="H3549" s="122">
        <v>2.3833516999999999E-3</v>
      </c>
      <c r="I3549" s="122">
        <v>2.563798415E-3</v>
      </c>
      <c r="J3549" s="122">
        <v>2.7873452865E-3</v>
      </c>
      <c r="K3549" s="122">
        <v>2.9416997835E-3</v>
      </c>
      <c r="L3549" s="122">
        <v>3.1362734365E-3</v>
      </c>
      <c r="M3549" s="122">
        <v>3.2818787465000001E-3</v>
      </c>
      <c r="N3549" s="122">
        <v>3.4961453974999999E-3</v>
      </c>
      <c r="O3549" s="122">
        <v>3.7364941964999998E-3</v>
      </c>
      <c r="P3549" s="122">
        <v>3.9152551935000002E-3</v>
      </c>
      <c r="Q3549" s="122">
        <v>3.8082872014999999E-3</v>
      </c>
      <c r="R3549" s="122">
        <v>3.791212324E-3</v>
      </c>
      <c r="S3549" s="122">
        <v>3.76728293E-3</v>
      </c>
      <c r="T3549" s="122">
        <v>3.7443464114999998E-3</v>
      </c>
      <c r="U3549" s="122">
        <v>3.6554892084999999E-3</v>
      </c>
      <c r="V3549" s="122">
        <v>3.5849214575000002E-3</v>
      </c>
      <c r="W3549" s="122">
        <v>3.3767035374999998E-3</v>
      </c>
      <c r="X3549" s="122">
        <v>3.1194521904999999E-3</v>
      </c>
      <c r="Y3549" s="122">
        <v>2.878046545E-3</v>
      </c>
      <c r="Z3549" s="122">
        <v>2.6969680435000002E-3</v>
      </c>
      <c r="AA3549" s="122">
        <v>2.603835675E-3</v>
      </c>
      <c r="AB3549" s="122">
        <v>2.6681695129999999E-3</v>
      </c>
      <c r="AC3549" s="122">
        <v>2.6630535024999998E-3</v>
      </c>
      <c r="AD3549" s="122">
        <v>2.623809308E-3</v>
      </c>
      <c r="AE3549" s="122">
        <v>2.5740088915000001E-3</v>
      </c>
      <c r="AF3549" s="122">
        <v>2.6272951445000001E-3</v>
      </c>
      <c r="AG3549" s="122">
        <v>2.6752525124999998E-3</v>
      </c>
      <c r="AH3549" s="122">
        <v>2.7387663080000002E-3</v>
      </c>
      <c r="AI3549" s="122">
        <v>2.7575055445000001E-3</v>
      </c>
      <c r="AJ3549" s="122">
        <v>2.6194950550000001E-3</v>
      </c>
      <c r="AK3549" s="122">
        <v>2.6148030709999999E-3</v>
      </c>
      <c r="AL3549" s="122">
        <v>0</v>
      </c>
    </row>
    <row r="3550" spans="1:38" hidden="1" x14ac:dyDescent="0.25">
      <c r="A3550" s="122" t="s">
        <v>2056</v>
      </c>
      <c r="B3550" s="122">
        <v>1</v>
      </c>
      <c r="C3550" s="122" t="s">
        <v>2247</v>
      </c>
      <c r="D3550" s="122" t="s">
        <v>2144</v>
      </c>
      <c r="E3550" s="122">
        <v>65</v>
      </c>
      <c r="F3550" s="122">
        <v>0.1295863592115</v>
      </c>
      <c r="G3550" s="122">
        <v>0.13125558854050001</v>
      </c>
      <c r="H3550" s="122">
        <v>0.13409095569599999</v>
      </c>
      <c r="I3550" s="122">
        <v>0.13613835502400001</v>
      </c>
      <c r="J3550" s="122">
        <v>0.14049075265399999</v>
      </c>
      <c r="K3550" s="122">
        <v>0.14139042402349999</v>
      </c>
      <c r="L3550" s="122">
        <v>0.14370723729750001</v>
      </c>
      <c r="M3550" s="122">
        <v>0.14436175488799999</v>
      </c>
      <c r="N3550" s="122">
        <v>0.147789256196</v>
      </c>
      <c r="O3550" s="122">
        <v>0.15239058907549999</v>
      </c>
      <c r="P3550" s="122">
        <v>0.15411523676800001</v>
      </c>
      <c r="Q3550" s="122">
        <v>0.15162256096099999</v>
      </c>
      <c r="R3550" s="122">
        <v>0.152716071324</v>
      </c>
      <c r="S3550" s="122">
        <v>0.15411702530599999</v>
      </c>
      <c r="T3550" s="122">
        <v>0.15626497758550001</v>
      </c>
      <c r="U3550" s="122">
        <v>0.15536015050849999</v>
      </c>
      <c r="V3550" s="122">
        <v>0.15683272945900001</v>
      </c>
      <c r="W3550" s="122">
        <v>0.15760543278299999</v>
      </c>
      <c r="X3550" s="122">
        <v>0.15555626664700001</v>
      </c>
      <c r="Y3550" s="122">
        <v>0.15318220150100001</v>
      </c>
      <c r="Z3550" s="122">
        <v>0.15574344203000001</v>
      </c>
      <c r="AA3550" s="122">
        <v>0.15727312259750001</v>
      </c>
      <c r="AB3550" s="122">
        <v>0.1615820187285</v>
      </c>
      <c r="AC3550" s="122">
        <v>0.16213389474350001</v>
      </c>
      <c r="AD3550" s="122">
        <v>0.16084415699499999</v>
      </c>
      <c r="AE3550" s="122">
        <v>0.1588449283865</v>
      </c>
      <c r="AF3550" s="122">
        <v>0.16273024666249999</v>
      </c>
      <c r="AG3550" s="122">
        <v>0.1664199714065</v>
      </c>
      <c r="AH3550" s="122">
        <v>0.17043294222300001</v>
      </c>
      <c r="AI3550" s="122">
        <v>0.17194618502600001</v>
      </c>
      <c r="AJ3550" s="122">
        <v>0.1627108277805</v>
      </c>
      <c r="AK3550" s="122">
        <v>0.16262692928399999</v>
      </c>
      <c r="AL3550" s="122">
        <v>0</v>
      </c>
    </row>
    <row r="3551" spans="1:38" hidden="1" x14ac:dyDescent="0.25">
      <c r="A3551" s="122" t="s">
        <v>2056</v>
      </c>
      <c r="B3551" s="122">
        <v>1</v>
      </c>
      <c r="C3551" s="122" t="s">
        <v>2247</v>
      </c>
      <c r="D3551" s="122" t="s">
        <v>2145</v>
      </c>
      <c r="E3551" s="122">
        <v>65</v>
      </c>
      <c r="F3551" s="122">
        <v>4.8395071361999997E-2</v>
      </c>
      <c r="G3551" s="122">
        <v>4.9355554878499998E-2</v>
      </c>
      <c r="H3551" s="122">
        <v>5.0912951557500002E-2</v>
      </c>
      <c r="I3551" s="122">
        <v>5.2065712713999998E-2</v>
      </c>
      <c r="J3551" s="122">
        <v>5.3980434121000002E-2</v>
      </c>
      <c r="K3551" s="122">
        <v>5.4535138587000001E-2</v>
      </c>
      <c r="L3551" s="122">
        <v>5.5499822830499999E-2</v>
      </c>
      <c r="M3551" s="122">
        <v>5.5208415262499998E-2</v>
      </c>
      <c r="N3551" s="122">
        <v>5.5926407296E-2</v>
      </c>
      <c r="O3551" s="122">
        <v>5.7304671607E-2</v>
      </c>
      <c r="P3551" s="122">
        <v>5.7821371945999997E-2</v>
      </c>
      <c r="Q3551" s="122">
        <v>5.6728452665500001E-2</v>
      </c>
      <c r="R3551" s="122">
        <v>5.7302149178E-2</v>
      </c>
      <c r="S3551" s="122">
        <v>5.7960066824500001E-2</v>
      </c>
      <c r="T3551" s="122">
        <v>5.8826190280499999E-2</v>
      </c>
      <c r="U3551" s="122">
        <v>5.8654962994999997E-2</v>
      </c>
      <c r="V3551" s="122">
        <v>6.0068139254000001E-2</v>
      </c>
      <c r="W3551" s="122">
        <v>6.0461125880000001E-2</v>
      </c>
      <c r="X3551" s="122">
        <v>6.0196906676E-2</v>
      </c>
      <c r="Y3551" s="122">
        <v>5.9998394301500002E-2</v>
      </c>
      <c r="Z3551" s="122">
        <v>6.0681854873999998E-2</v>
      </c>
      <c r="AA3551" s="122">
        <v>6.1227651868500002E-2</v>
      </c>
      <c r="AB3551" s="122">
        <v>6.3293983299999995E-2</v>
      </c>
      <c r="AC3551" s="122">
        <v>6.3889093243500006E-2</v>
      </c>
      <c r="AD3551" s="122">
        <v>6.4657683714499994E-2</v>
      </c>
      <c r="AE3551" s="122">
        <v>6.5097971170999996E-2</v>
      </c>
      <c r="AF3551" s="122">
        <v>6.6790859117000001E-2</v>
      </c>
      <c r="AG3551" s="122">
        <v>6.8305115809999997E-2</v>
      </c>
      <c r="AH3551" s="122">
        <v>7.0132009645000007E-2</v>
      </c>
      <c r="AI3551" s="122">
        <v>7.0838815100999999E-2</v>
      </c>
      <c r="AJ3551" s="122">
        <v>6.9836308705999994E-2</v>
      </c>
      <c r="AK3551" s="122">
        <v>7.1275040240000004E-2</v>
      </c>
      <c r="AL3551" s="122">
        <v>0</v>
      </c>
    </row>
    <row r="3552" spans="1:38" hidden="1" x14ac:dyDescent="0.25">
      <c r="A3552" s="122" t="s">
        <v>2056</v>
      </c>
      <c r="B3552" s="122">
        <v>1</v>
      </c>
      <c r="C3552" s="122" t="s">
        <v>2247</v>
      </c>
      <c r="D3552" s="122" t="s">
        <v>2146</v>
      </c>
      <c r="E3552" s="122">
        <v>65</v>
      </c>
      <c r="F3552" s="122">
        <v>0.30810129986899998</v>
      </c>
      <c r="G3552" s="122">
        <v>0.31671401796400001</v>
      </c>
      <c r="H3552" s="122">
        <v>0.32681546471900003</v>
      </c>
      <c r="I3552" s="122">
        <v>0.33546110697050002</v>
      </c>
      <c r="J3552" s="122">
        <v>0.35021159731099999</v>
      </c>
      <c r="K3552" s="122">
        <v>0.35777139093249999</v>
      </c>
      <c r="L3552" s="122">
        <v>0.36970478517849997</v>
      </c>
      <c r="M3552" s="122">
        <v>0.37653718154549998</v>
      </c>
      <c r="N3552" s="122">
        <v>0.391477497693</v>
      </c>
      <c r="O3552" s="122">
        <v>0.40929966681899999</v>
      </c>
      <c r="P3552" s="122">
        <v>0.41962741573000001</v>
      </c>
      <c r="Q3552" s="122">
        <v>0.42063619735149999</v>
      </c>
      <c r="R3552" s="122">
        <v>0.43081697217449999</v>
      </c>
      <c r="S3552" s="122">
        <v>0.43887930766200001</v>
      </c>
      <c r="T3552" s="122">
        <v>0.449469013631</v>
      </c>
      <c r="U3552" s="122">
        <v>0.45418502205400002</v>
      </c>
      <c r="V3552" s="122">
        <v>0.47429003953650001</v>
      </c>
      <c r="W3552" s="122">
        <v>0.4858493855405</v>
      </c>
      <c r="X3552" s="122">
        <v>0.48939142231299998</v>
      </c>
      <c r="Y3552" s="122">
        <v>0.49119273530050001</v>
      </c>
      <c r="Z3552" s="122">
        <v>0.50462264157449999</v>
      </c>
      <c r="AA3552" s="122">
        <v>0.51323369599949997</v>
      </c>
      <c r="AB3552" s="122">
        <v>0.53344219494849998</v>
      </c>
      <c r="AC3552" s="122">
        <v>0.5403767349295</v>
      </c>
      <c r="AD3552" s="122">
        <v>0.54337135065499997</v>
      </c>
      <c r="AE3552" s="122">
        <v>0.54562058479499997</v>
      </c>
      <c r="AF3552" s="122">
        <v>0.56631125728599996</v>
      </c>
      <c r="AG3552" s="122">
        <v>0.58509850600900004</v>
      </c>
      <c r="AH3552" s="122">
        <v>0.60785727411599999</v>
      </c>
      <c r="AI3552" s="122">
        <v>0.62071309279050002</v>
      </c>
      <c r="AJ3552" s="122">
        <v>0.59510521749</v>
      </c>
      <c r="AK3552" s="122">
        <v>0.60244530647500005</v>
      </c>
      <c r="AL3552" s="122">
        <v>0</v>
      </c>
    </row>
    <row r="3553" spans="1:38" hidden="1" x14ac:dyDescent="0.25">
      <c r="A3553" s="122" t="s">
        <v>2056</v>
      </c>
      <c r="B3553" s="122">
        <v>1</v>
      </c>
      <c r="C3553" s="122" t="s">
        <v>2247</v>
      </c>
      <c r="D3553" s="122" t="s">
        <v>2147</v>
      </c>
      <c r="E3553" s="122">
        <v>65</v>
      </c>
      <c r="F3553" s="122">
        <v>3.9297028875000001E-2</v>
      </c>
      <c r="G3553" s="122">
        <v>3.9409802434000003E-2</v>
      </c>
      <c r="H3553" s="122">
        <v>3.9898028841000001E-2</v>
      </c>
      <c r="I3553" s="122">
        <v>3.9946055002999997E-2</v>
      </c>
      <c r="J3553" s="122">
        <v>4.0751268235500002E-2</v>
      </c>
      <c r="K3553" s="122">
        <v>4.0539972181500003E-2</v>
      </c>
      <c r="L3553" s="122">
        <v>4.0904731802499997E-2</v>
      </c>
      <c r="M3553" s="122">
        <v>4.0443681834499999E-2</v>
      </c>
      <c r="N3553" s="122">
        <v>4.0667978523500001E-2</v>
      </c>
      <c r="O3553" s="122">
        <v>4.11060122875E-2</v>
      </c>
      <c r="P3553" s="122">
        <v>4.0920298379500002E-2</v>
      </c>
      <c r="Q3553" s="122">
        <v>3.9767201203000001E-2</v>
      </c>
      <c r="R3553" s="122">
        <v>3.9808781743499999E-2</v>
      </c>
      <c r="S3553" s="122">
        <v>3.9914707119500001E-2</v>
      </c>
      <c r="T3553" s="122">
        <v>4.0384955131499999E-2</v>
      </c>
      <c r="U3553" s="122">
        <v>3.9821792448500003E-2</v>
      </c>
      <c r="V3553" s="122">
        <v>4.0407054514999999E-2</v>
      </c>
      <c r="W3553" s="122">
        <v>4.03036779885E-2</v>
      </c>
      <c r="X3553" s="122">
        <v>3.9871322458999998E-2</v>
      </c>
      <c r="Y3553" s="122">
        <v>3.9844420983999998E-2</v>
      </c>
      <c r="Z3553" s="122">
        <v>4.0668586221499999E-2</v>
      </c>
      <c r="AA3553" s="122">
        <v>4.1434994894499998E-2</v>
      </c>
      <c r="AB3553" s="122">
        <v>4.3643422744499998E-2</v>
      </c>
      <c r="AC3553" s="122">
        <v>4.5080673750000001E-2</v>
      </c>
      <c r="AD3553" s="122">
        <v>4.6283128580999998E-2</v>
      </c>
      <c r="AE3553" s="122">
        <v>4.75966896175E-2</v>
      </c>
      <c r="AF3553" s="122">
        <v>4.8247730752500002E-2</v>
      </c>
      <c r="AG3553" s="122">
        <v>4.8764712442000001E-2</v>
      </c>
      <c r="AH3553" s="122">
        <v>4.9877621440999997E-2</v>
      </c>
      <c r="AI3553" s="122">
        <v>5.0178568876499997E-2</v>
      </c>
      <c r="AJ3553" s="122">
        <v>4.9718461222E-2</v>
      </c>
      <c r="AK3553" s="122">
        <v>4.9310493774999999E-2</v>
      </c>
      <c r="AL3553" s="122">
        <v>0</v>
      </c>
    </row>
    <row r="3554" spans="1:38" hidden="1" x14ac:dyDescent="0.25">
      <c r="A3554" s="122" t="s">
        <v>2056</v>
      </c>
      <c r="B3554" s="122">
        <v>1</v>
      </c>
      <c r="C3554" s="122" t="s">
        <v>2247</v>
      </c>
      <c r="D3554" s="122" t="s">
        <v>475</v>
      </c>
      <c r="E3554" s="122">
        <v>65</v>
      </c>
      <c r="F3554" s="122">
        <v>0.1049752992985</v>
      </c>
      <c r="G3554" s="122">
        <v>0.106799270104</v>
      </c>
      <c r="H3554" s="122">
        <v>0.109029209541</v>
      </c>
      <c r="I3554" s="122">
        <v>0.109602253067</v>
      </c>
      <c r="J3554" s="122">
        <v>0.1123356282945</v>
      </c>
      <c r="K3554" s="122">
        <v>0.1128354739975</v>
      </c>
      <c r="L3554" s="122">
        <v>0.114412359969</v>
      </c>
      <c r="M3554" s="122">
        <v>0.1142255375395</v>
      </c>
      <c r="N3554" s="122">
        <v>0.116223532308</v>
      </c>
      <c r="O3554" s="122">
        <v>0.118965125477</v>
      </c>
      <c r="P3554" s="122">
        <v>0.1195422492875</v>
      </c>
      <c r="Q3554" s="122">
        <v>0.117316409533</v>
      </c>
      <c r="R3554" s="122">
        <v>0.11854338227</v>
      </c>
      <c r="S3554" s="122">
        <v>0.119315302943</v>
      </c>
      <c r="T3554" s="122">
        <v>0.1198741738185</v>
      </c>
      <c r="U3554" s="122">
        <v>0.11908314420750001</v>
      </c>
      <c r="V3554" s="122">
        <v>0.1213266931435</v>
      </c>
      <c r="W3554" s="122">
        <v>0.1215458034645</v>
      </c>
      <c r="X3554" s="122">
        <v>0.120748241418</v>
      </c>
      <c r="Y3554" s="122">
        <v>0.1203273152855</v>
      </c>
      <c r="Z3554" s="122">
        <v>0.121911567833</v>
      </c>
      <c r="AA3554" s="122">
        <v>0.122850830547</v>
      </c>
      <c r="AB3554" s="122">
        <v>0.12656360109549999</v>
      </c>
      <c r="AC3554" s="122">
        <v>0.12718598285150001</v>
      </c>
      <c r="AD3554" s="122">
        <v>0.12795894182100001</v>
      </c>
      <c r="AE3554" s="122">
        <v>0.12890148409550001</v>
      </c>
      <c r="AF3554" s="122">
        <v>0.1320731603925</v>
      </c>
      <c r="AG3554" s="122">
        <v>0.13455687763599999</v>
      </c>
      <c r="AH3554" s="122">
        <v>0.137868744604</v>
      </c>
      <c r="AI3554" s="122">
        <v>0.1390543616795</v>
      </c>
      <c r="AJ3554" s="122">
        <v>0.13682983558299999</v>
      </c>
      <c r="AK3554" s="122">
        <v>0.13696956571050001</v>
      </c>
      <c r="AL3554" s="122">
        <v>0</v>
      </c>
    </row>
    <row r="3555" spans="1:38" hidden="1" x14ac:dyDescent="0.25">
      <c r="A3555" s="122" t="s">
        <v>2056</v>
      </c>
      <c r="B3555" s="122">
        <v>1</v>
      </c>
      <c r="C3555" s="122" t="s">
        <v>2247</v>
      </c>
      <c r="D3555" s="122" t="s">
        <v>2148</v>
      </c>
      <c r="E3555" s="122">
        <v>65</v>
      </c>
      <c r="F3555" s="122">
        <v>3.6351491891499998E-2</v>
      </c>
      <c r="G3555" s="122">
        <v>3.5748075602499998E-2</v>
      </c>
      <c r="H3555" s="122">
        <v>3.6312548604499999E-2</v>
      </c>
      <c r="I3555" s="122">
        <v>3.6769306712000002E-2</v>
      </c>
      <c r="J3555" s="122">
        <v>3.7980465971500003E-2</v>
      </c>
      <c r="K3555" s="122">
        <v>3.8451246819000001E-2</v>
      </c>
      <c r="L3555" s="122">
        <v>3.9503665407499999E-2</v>
      </c>
      <c r="M3555" s="122">
        <v>3.9835255852999997E-2</v>
      </c>
      <c r="N3555" s="122">
        <v>4.1509705575999999E-2</v>
      </c>
      <c r="O3555" s="122">
        <v>4.3545584294000003E-2</v>
      </c>
      <c r="P3555" s="122">
        <v>4.5075894051000001E-2</v>
      </c>
      <c r="Q3555" s="122">
        <v>4.5514745340000003E-2</v>
      </c>
      <c r="R3555" s="122">
        <v>4.67502261935E-2</v>
      </c>
      <c r="S3555" s="122">
        <v>4.7761840399999998E-2</v>
      </c>
      <c r="T3555" s="122">
        <v>4.8689257984999998E-2</v>
      </c>
      <c r="U3555" s="122">
        <v>4.8584920886500002E-2</v>
      </c>
      <c r="V3555" s="122">
        <v>4.9850355908999999E-2</v>
      </c>
      <c r="W3555" s="122">
        <v>4.9877396137999998E-2</v>
      </c>
      <c r="X3555" s="122">
        <v>4.8713350619E-2</v>
      </c>
      <c r="Y3555" s="122">
        <v>4.76614687085E-2</v>
      </c>
      <c r="Z3555" s="122">
        <v>4.8671985947500003E-2</v>
      </c>
      <c r="AA3555" s="122">
        <v>4.9632789371999997E-2</v>
      </c>
      <c r="AB3555" s="122">
        <v>5.1519172288499997E-2</v>
      </c>
      <c r="AC3555" s="122">
        <v>5.2093426944000001E-2</v>
      </c>
      <c r="AD3555" s="122">
        <v>5.1207751761499998E-2</v>
      </c>
      <c r="AE3555" s="122">
        <v>4.9850122497E-2</v>
      </c>
      <c r="AF3555" s="122">
        <v>5.2608351253000001E-2</v>
      </c>
      <c r="AG3555" s="122">
        <v>5.5349977520499999E-2</v>
      </c>
      <c r="AH3555" s="122">
        <v>5.8054226624500001E-2</v>
      </c>
      <c r="AI3555" s="122">
        <v>5.9907574879499999E-2</v>
      </c>
      <c r="AJ3555" s="122">
        <v>5.7463444236999998E-2</v>
      </c>
      <c r="AK3555" s="122">
        <v>5.8240222783999998E-2</v>
      </c>
      <c r="AL3555" s="122">
        <v>0</v>
      </c>
    </row>
    <row r="3556" spans="1:38" hidden="1" x14ac:dyDescent="0.25">
      <c r="A3556" s="122" t="s">
        <v>2056</v>
      </c>
      <c r="B3556" s="122">
        <v>1</v>
      </c>
      <c r="C3556" s="122" t="s">
        <v>2247</v>
      </c>
      <c r="D3556" s="122" t="s">
        <v>2149</v>
      </c>
      <c r="E3556" s="122">
        <v>65</v>
      </c>
      <c r="F3556" s="122">
        <v>0.48853006414</v>
      </c>
      <c r="G3556" s="122">
        <v>0.49567090010199999</v>
      </c>
      <c r="H3556" s="122">
        <v>0.5047128626795</v>
      </c>
      <c r="I3556" s="122">
        <v>0.50805362935499998</v>
      </c>
      <c r="J3556" s="122">
        <v>0.51985139426899996</v>
      </c>
      <c r="K3556" s="122">
        <v>0.52006747410300003</v>
      </c>
      <c r="L3556" s="122">
        <v>0.52740338899350003</v>
      </c>
      <c r="M3556" s="122">
        <v>0.52824444851100005</v>
      </c>
      <c r="N3556" s="122">
        <v>0.53785805204899995</v>
      </c>
      <c r="O3556" s="122">
        <v>0.55201116439050002</v>
      </c>
      <c r="P3556" s="122">
        <v>0.55679194207299998</v>
      </c>
      <c r="Q3556" s="122">
        <v>0.54820871429100004</v>
      </c>
      <c r="R3556" s="122">
        <v>0.55367103892799996</v>
      </c>
      <c r="S3556" s="122">
        <v>0.55793684256099996</v>
      </c>
      <c r="T3556" s="122">
        <v>0.56156956824299997</v>
      </c>
      <c r="U3556" s="122">
        <v>0.55427999247149995</v>
      </c>
      <c r="V3556" s="122">
        <v>0.56073283180300004</v>
      </c>
      <c r="W3556" s="122">
        <v>0.55783896648050002</v>
      </c>
      <c r="X3556" s="122">
        <v>0.55096643533349998</v>
      </c>
      <c r="Y3556" s="122">
        <v>0.54812390175650005</v>
      </c>
      <c r="Z3556" s="122">
        <v>0.55331304364400002</v>
      </c>
      <c r="AA3556" s="122">
        <v>0.55541180887599995</v>
      </c>
      <c r="AB3556" s="122">
        <v>0.573096865412</v>
      </c>
      <c r="AC3556" s="122">
        <v>0.57013245348550001</v>
      </c>
      <c r="AD3556" s="122">
        <v>0.57243508297900003</v>
      </c>
      <c r="AE3556" s="122">
        <v>0.57288385369499994</v>
      </c>
      <c r="AF3556" s="122">
        <v>0.58006471931150005</v>
      </c>
      <c r="AG3556" s="122">
        <v>0.5863983519175</v>
      </c>
      <c r="AH3556" s="122">
        <v>0.59571254576199995</v>
      </c>
      <c r="AI3556" s="122">
        <v>0.59596758674399997</v>
      </c>
      <c r="AJ3556" s="122">
        <v>0.60533807880500001</v>
      </c>
      <c r="AK3556" s="122">
        <v>0.60725133494750005</v>
      </c>
      <c r="AL3556" s="122">
        <v>0</v>
      </c>
    </row>
    <row r="3557" spans="1:38" hidden="1" x14ac:dyDescent="0.25">
      <c r="A3557" s="122" t="s">
        <v>2056</v>
      </c>
      <c r="B3557" s="122">
        <v>1</v>
      </c>
      <c r="C3557" s="122" t="s">
        <v>2247</v>
      </c>
      <c r="D3557" s="122" t="s">
        <v>2150</v>
      </c>
      <c r="E3557" s="122">
        <v>65</v>
      </c>
      <c r="F3557" s="122">
        <v>7.4649276150500002E-2</v>
      </c>
      <c r="G3557" s="122">
        <v>7.7143444649500001E-2</v>
      </c>
      <c r="H3557" s="122">
        <v>8.0605502142999996E-2</v>
      </c>
      <c r="I3557" s="122">
        <v>8.3127805427000004E-2</v>
      </c>
      <c r="J3557" s="122">
        <v>8.7422306810999995E-2</v>
      </c>
      <c r="K3557" s="122">
        <v>8.9109315467000003E-2</v>
      </c>
      <c r="L3557" s="122">
        <v>9.1632400421500004E-2</v>
      </c>
      <c r="M3557" s="122">
        <v>9.2145630029000003E-2</v>
      </c>
      <c r="N3557" s="122">
        <v>9.4413353881500003E-2</v>
      </c>
      <c r="O3557" s="122">
        <v>9.7170156248500006E-2</v>
      </c>
      <c r="P3557" s="122">
        <v>9.8220003250499996E-2</v>
      </c>
      <c r="Q3557" s="122">
        <v>9.6897963618500005E-2</v>
      </c>
      <c r="R3557" s="122">
        <v>9.8866294975999996E-2</v>
      </c>
      <c r="S3557" s="122">
        <v>0.100701927663</v>
      </c>
      <c r="T3557" s="122">
        <v>0.10280320395549999</v>
      </c>
      <c r="U3557" s="122">
        <v>0.103331612445</v>
      </c>
      <c r="V3557" s="122">
        <v>0.10647219358899999</v>
      </c>
      <c r="W3557" s="122">
        <v>0.107769634755</v>
      </c>
      <c r="X3557" s="122">
        <v>0.10690336756300001</v>
      </c>
      <c r="Y3557" s="122">
        <v>0.107221241582</v>
      </c>
      <c r="Z3557" s="122">
        <v>0.10999471743100001</v>
      </c>
      <c r="AA3557" s="122">
        <v>0.111541521689</v>
      </c>
      <c r="AB3557" s="122">
        <v>0.114998303589</v>
      </c>
      <c r="AC3557" s="122">
        <v>0.1152566104045</v>
      </c>
      <c r="AD3557" s="122">
        <v>0.11457374905000001</v>
      </c>
      <c r="AE3557" s="122">
        <v>0.11361755948750001</v>
      </c>
      <c r="AF3557" s="122">
        <v>0.11607574891</v>
      </c>
      <c r="AG3557" s="122">
        <v>0.11809816276600001</v>
      </c>
      <c r="AH3557" s="122">
        <v>0.1211208279995</v>
      </c>
      <c r="AI3557" s="122">
        <v>0.12238724492649999</v>
      </c>
      <c r="AJ3557" s="122">
        <v>0.119239814884</v>
      </c>
      <c r="AK3557" s="122">
        <v>0.1191876889335</v>
      </c>
      <c r="AL3557" s="122">
        <v>0</v>
      </c>
    </row>
    <row r="3558" spans="1:38" hidden="1" x14ac:dyDescent="0.25">
      <c r="A3558" s="122" t="s">
        <v>2056</v>
      </c>
      <c r="B3558" s="122">
        <v>1</v>
      </c>
      <c r="C3558" s="122" t="s">
        <v>2247</v>
      </c>
      <c r="D3558" s="122" t="s">
        <v>2151</v>
      </c>
      <c r="E3558" s="122">
        <v>65</v>
      </c>
      <c r="F3558" s="122">
        <v>8.0155304640499997E-2</v>
      </c>
      <c r="G3558" s="122">
        <v>8.6167509710000006E-2</v>
      </c>
      <c r="H3558" s="122">
        <v>9.0922072559000006E-2</v>
      </c>
      <c r="I3558" s="122">
        <v>9.4859019990000001E-2</v>
      </c>
      <c r="J3558" s="122">
        <v>0.10259133960900001</v>
      </c>
      <c r="K3558" s="122">
        <v>0.1075073311035</v>
      </c>
      <c r="L3558" s="122">
        <v>0.1141847186885</v>
      </c>
      <c r="M3558" s="122">
        <v>0.120145510631</v>
      </c>
      <c r="N3558" s="122">
        <v>0.12767401405949999</v>
      </c>
      <c r="O3558" s="122">
        <v>0.13581635129799999</v>
      </c>
      <c r="P3558" s="122">
        <v>0.14177400662100001</v>
      </c>
      <c r="Q3558" s="122">
        <v>0.14401472122299999</v>
      </c>
      <c r="R3558" s="122">
        <v>0.14968394434499999</v>
      </c>
      <c r="S3558" s="122">
        <v>0.15518779957000001</v>
      </c>
      <c r="T3558" s="122">
        <v>0.16232988831949999</v>
      </c>
      <c r="U3558" s="122">
        <v>0.16584780847550001</v>
      </c>
      <c r="V3558" s="122">
        <v>0.17384519683550001</v>
      </c>
      <c r="W3558" s="122">
        <v>0.17801532611400001</v>
      </c>
      <c r="X3558" s="122">
        <v>0.1785606281945</v>
      </c>
      <c r="Y3558" s="122">
        <v>0.17873479814599999</v>
      </c>
      <c r="Z3558" s="122">
        <v>0.18027523646800001</v>
      </c>
      <c r="AA3558" s="122">
        <v>0.180856555255</v>
      </c>
      <c r="AB3558" s="122">
        <v>0.18745418571049999</v>
      </c>
      <c r="AC3558" s="122">
        <v>0.18901320572649999</v>
      </c>
      <c r="AD3558" s="122">
        <v>0.19311013765900001</v>
      </c>
      <c r="AE3558" s="122">
        <v>0.1971768768695</v>
      </c>
      <c r="AF3558" s="122">
        <v>0.20240823845100001</v>
      </c>
      <c r="AG3558" s="122">
        <v>0.20720549690750001</v>
      </c>
      <c r="AH3558" s="122">
        <v>0.21446159917749999</v>
      </c>
      <c r="AI3558" s="122">
        <v>0.21828039267499999</v>
      </c>
      <c r="AJ3558" s="122">
        <v>0.21477472521800001</v>
      </c>
      <c r="AK3558" s="122">
        <v>0.2179720413515</v>
      </c>
      <c r="AL3558" s="122">
        <v>0</v>
      </c>
    </row>
    <row r="3559" spans="1:38" hidden="1" x14ac:dyDescent="0.25">
      <c r="A3559" s="122" t="s">
        <v>2056</v>
      </c>
      <c r="B3559" s="122">
        <v>1</v>
      </c>
      <c r="C3559" s="122" t="s">
        <v>2247</v>
      </c>
      <c r="D3559" s="122" t="s">
        <v>2152</v>
      </c>
      <c r="E3559" s="122">
        <v>65</v>
      </c>
      <c r="F3559" s="122">
        <v>1.1108425786080001</v>
      </c>
      <c r="G3559" s="122">
        <v>1.1255847680355</v>
      </c>
      <c r="H3559" s="122">
        <v>1.1435194838275</v>
      </c>
      <c r="I3559" s="122">
        <v>1.1481563899625</v>
      </c>
      <c r="J3559" s="122">
        <v>1.1694932977075001</v>
      </c>
      <c r="K3559" s="122">
        <v>1.1621070302200001</v>
      </c>
      <c r="L3559" s="122">
        <v>1.1718268768689999</v>
      </c>
      <c r="M3559" s="122">
        <v>1.165000885605</v>
      </c>
      <c r="N3559" s="122">
        <v>1.1830226352144999</v>
      </c>
      <c r="O3559" s="122">
        <v>1.212690617544</v>
      </c>
      <c r="P3559" s="122">
        <v>1.2204499773919999</v>
      </c>
      <c r="Q3559" s="122">
        <v>1.1976047151664999</v>
      </c>
      <c r="R3559" s="122">
        <v>1.2042097660460001</v>
      </c>
      <c r="S3559" s="122">
        <v>1.2084766928285</v>
      </c>
      <c r="T3559" s="122">
        <v>1.2099082960745</v>
      </c>
      <c r="U3559" s="122">
        <v>1.188362853443</v>
      </c>
      <c r="V3559" s="122">
        <v>1.1977364679460001</v>
      </c>
      <c r="W3559" s="122">
        <v>1.190614526431</v>
      </c>
      <c r="X3559" s="122">
        <v>1.173852568192</v>
      </c>
      <c r="Y3559" s="122">
        <v>1.1658906324330001</v>
      </c>
      <c r="Z3559" s="122">
        <v>1.1770030037849999</v>
      </c>
      <c r="AA3559" s="122">
        <v>1.1851817315124999</v>
      </c>
      <c r="AB3559" s="122">
        <v>1.2202965959484999</v>
      </c>
      <c r="AC3559" s="122">
        <v>1.2211228260660001</v>
      </c>
      <c r="AD3559" s="122">
        <v>1.2252336279660001</v>
      </c>
      <c r="AE3559" s="122">
        <v>1.2237557644915</v>
      </c>
      <c r="AF3559" s="122">
        <v>1.2379160888875</v>
      </c>
      <c r="AG3559" s="122">
        <v>1.247252949136</v>
      </c>
      <c r="AH3559" s="122">
        <v>1.2664739744510001</v>
      </c>
      <c r="AI3559" s="122">
        <v>1.2624100908275</v>
      </c>
      <c r="AJ3559" s="122">
        <v>1.2726752350785</v>
      </c>
      <c r="AK3559" s="122">
        <v>1.2491366646685</v>
      </c>
      <c r="AL3559" s="122">
        <v>0</v>
      </c>
    </row>
    <row r="3560" spans="1:38" hidden="1" x14ac:dyDescent="0.25">
      <c r="A3560" s="122" t="s">
        <v>2056</v>
      </c>
      <c r="B3560" s="122">
        <v>1</v>
      </c>
      <c r="C3560" s="122" t="s">
        <v>2247</v>
      </c>
      <c r="D3560" s="122" t="s">
        <v>2153</v>
      </c>
      <c r="E3560" s="122">
        <v>65</v>
      </c>
      <c r="F3560" s="122">
        <v>0.6730661416125</v>
      </c>
      <c r="G3560" s="122">
        <v>0.68318082946350001</v>
      </c>
      <c r="H3560" s="122">
        <v>0.69465992742549998</v>
      </c>
      <c r="I3560" s="122">
        <v>0.697006268245</v>
      </c>
      <c r="J3560" s="122">
        <v>0.71016256991600002</v>
      </c>
      <c r="K3560" s="122">
        <v>0.70653096690649997</v>
      </c>
      <c r="L3560" s="122">
        <v>0.71275338203350003</v>
      </c>
      <c r="M3560" s="122">
        <v>0.70817970834349997</v>
      </c>
      <c r="N3560" s="122">
        <v>0.71727160593100003</v>
      </c>
      <c r="O3560" s="122">
        <v>0.73119410483150005</v>
      </c>
      <c r="P3560" s="122">
        <v>0.73278557976850001</v>
      </c>
      <c r="Q3560" s="122">
        <v>0.71739795952100005</v>
      </c>
      <c r="R3560" s="122">
        <v>0.72050443079250004</v>
      </c>
      <c r="S3560" s="122">
        <v>0.72346086539749999</v>
      </c>
      <c r="T3560" s="122">
        <v>0.72576828280500005</v>
      </c>
      <c r="U3560" s="122">
        <v>0.71547436943849996</v>
      </c>
      <c r="V3560" s="122">
        <v>0.72335623491750001</v>
      </c>
      <c r="W3560" s="122">
        <v>0.71926568794800005</v>
      </c>
      <c r="X3560" s="122">
        <v>0.70733560662600004</v>
      </c>
      <c r="Y3560" s="122">
        <v>0.69969136977400004</v>
      </c>
      <c r="Z3560" s="122">
        <v>0.70349048384150004</v>
      </c>
      <c r="AA3560" s="122">
        <v>0.70495723379899999</v>
      </c>
      <c r="AB3560" s="122">
        <v>0.72321630596050002</v>
      </c>
      <c r="AC3560" s="122">
        <v>0.72350535089449997</v>
      </c>
      <c r="AD3560" s="122">
        <v>0.72673722952050002</v>
      </c>
      <c r="AE3560" s="122">
        <v>0.72697935336899999</v>
      </c>
      <c r="AF3560" s="122">
        <v>0.73753851008500004</v>
      </c>
      <c r="AG3560" s="122">
        <v>0.74687218023699997</v>
      </c>
      <c r="AH3560" s="122">
        <v>0.76158656665949997</v>
      </c>
      <c r="AI3560" s="122">
        <v>0.76372578703000005</v>
      </c>
      <c r="AJ3560" s="122">
        <v>0.74776539917450002</v>
      </c>
      <c r="AK3560" s="122">
        <v>0.74761177064499995</v>
      </c>
      <c r="AL3560" s="122">
        <v>0</v>
      </c>
    </row>
    <row r="3561" spans="1:38" hidden="1" x14ac:dyDescent="0.25">
      <c r="A3561" s="122" t="s">
        <v>2056</v>
      </c>
      <c r="B3561" s="122">
        <v>1</v>
      </c>
      <c r="C3561" s="122" t="s">
        <v>2247</v>
      </c>
      <c r="D3561" s="122" t="s">
        <v>2154</v>
      </c>
      <c r="E3561" s="122">
        <v>65</v>
      </c>
      <c r="F3561" s="122">
        <v>0.21066031677399999</v>
      </c>
      <c r="G3561" s="122">
        <v>0.21427499971899999</v>
      </c>
      <c r="H3561" s="122">
        <v>0.21938276113999999</v>
      </c>
      <c r="I3561" s="122">
        <v>0.22088716219150001</v>
      </c>
      <c r="J3561" s="122">
        <v>0.226219631926</v>
      </c>
      <c r="K3561" s="122">
        <v>0.2259857152335</v>
      </c>
      <c r="L3561" s="122">
        <v>0.22948569841399999</v>
      </c>
      <c r="M3561" s="122">
        <v>0.22978877586650001</v>
      </c>
      <c r="N3561" s="122">
        <v>0.234283527495</v>
      </c>
      <c r="O3561" s="122">
        <v>0.24052450131399999</v>
      </c>
      <c r="P3561" s="122">
        <v>0.24159155142700001</v>
      </c>
      <c r="Q3561" s="122">
        <v>0.2368044512685</v>
      </c>
      <c r="R3561" s="122">
        <v>0.23901125156799999</v>
      </c>
      <c r="S3561" s="122">
        <v>0.24032956781750001</v>
      </c>
      <c r="T3561" s="122">
        <v>0.24210013656500001</v>
      </c>
      <c r="U3561" s="122">
        <v>0.2402757641785</v>
      </c>
      <c r="V3561" s="122">
        <v>0.24596794438299999</v>
      </c>
      <c r="W3561" s="122">
        <v>0.247118050531</v>
      </c>
      <c r="X3561" s="122">
        <v>0.24588469468599999</v>
      </c>
      <c r="Y3561" s="122">
        <v>0.24648292492500001</v>
      </c>
      <c r="Z3561" s="122">
        <v>0.25045089344150001</v>
      </c>
      <c r="AA3561" s="122">
        <v>0.25264998255900001</v>
      </c>
      <c r="AB3561" s="122">
        <v>0.26109796827999998</v>
      </c>
      <c r="AC3561" s="122">
        <v>0.26262890137</v>
      </c>
      <c r="AD3561" s="122">
        <v>0.26577920626500001</v>
      </c>
      <c r="AE3561" s="122">
        <v>0.26839307907999999</v>
      </c>
      <c r="AF3561" s="122">
        <v>0.27224670629749997</v>
      </c>
      <c r="AG3561" s="122">
        <v>0.27445600557349997</v>
      </c>
      <c r="AH3561" s="122">
        <v>0.27945328849450002</v>
      </c>
      <c r="AI3561" s="122">
        <v>0.28041908274350003</v>
      </c>
      <c r="AJ3561" s="122">
        <v>0.2735218623415</v>
      </c>
      <c r="AK3561" s="122">
        <v>0.27472734050449998</v>
      </c>
      <c r="AL3561" s="122">
        <v>0</v>
      </c>
    </row>
    <row r="3562" spans="1:38" hidden="1" x14ac:dyDescent="0.25">
      <c r="A3562" s="122" t="s">
        <v>2056</v>
      </c>
      <c r="B3562" s="122">
        <v>1</v>
      </c>
      <c r="C3562" s="122" t="s">
        <v>2247</v>
      </c>
      <c r="D3562" s="122" t="s">
        <v>2155</v>
      </c>
      <c r="E3562" s="122">
        <v>65</v>
      </c>
      <c r="F3562" s="122">
        <v>0.15239649897300001</v>
      </c>
      <c r="G3562" s="122">
        <v>0.15775354912699999</v>
      </c>
      <c r="H3562" s="122">
        <v>0.16339854136449999</v>
      </c>
      <c r="I3562" s="122">
        <v>0.16754794902100001</v>
      </c>
      <c r="J3562" s="122">
        <v>0.17417819803500001</v>
      </c>
      <c r="K3562" s="122">
        <v>0.17689878454800001</v>
      </c>
      <c r="L3562" s="122">
        <v>0.181900882254</v>
      </c>
      <c r="M3562" s="122">
        <v>0.18410187020249999</v>
      </c>
      <c r="N3562" s="122">
        <v>0.18930036142250001</v>
      </c>
      <c r="O3562" s="122">
        <v>0.19569300165799999</v>
      </c>
      <c r="P3562" s="122">
        <v>0.198251787333</v>
      </c>
      <c r="Q3562" s="122">
        <v>0.19655025272849999</v>
      </c>
      <c r="R3562" s="122">
        <v>0.20039280919999999</v>
      </c>
      <c r="S3562" s="122">
        <v>0.203189346568</v>
      </c>
      <c r="T3562" s="122">
        <v>0.20520099289099999</v>
      </c>
      <c r="U3562" s="122">
        <v>0.20520027898099999</v>
      </c>
      <c r="V3562" s="122">
        <v>0.21128799990800001</v>
      </c>
      <c r="W3562" s="122">
        <v>0.21338627918299999</v>
      </c>
      <c r="X3562" s="122">
        <v>0.2122050189195</v>
      </c>
      <c r="Y3562" s="122">
        <v>0.21176005500799999</v>
      </c>
      <c r="Z3562" s="122">
        <v>0.21517904846450001</v>
      </c>
      <c r="AA3562" s="122">
        <v>0.2182276897665</v>
      </c>
      <c r="AB3562" s="122">
        <v>0.22571938734499999</v>
      </c>
      <c r="AC3562" s="122">
        <v>0.22715566055350001</v>
      </c>
      <c r="AD3562" s="122">
        <v>0.22960345717950001</v>
      </c>
      <c r="AE3562" s="122">
        <v>0.23213109944499999</v>
      </c>
      <c r="AF3562" s="122">
        <v>0.241431522856</v>
      </c>
      <c r="AG3562" s="122">
        <v>0.24875699690549999</v>
      </c>
      <c r="AH3562" s="122">
        <v>0.25665856704250001</v>
      </c>
      <c r="AI3562" s="122">
        <v>0.26011041000500001</v>
      </c>
      <c r="AJ3562" s="122">
        <v>0.25397007327499999</v>
      </c>
      <c r="AK3562" s="122">
        <v>0.25430342854100002</v>
      </c>
      <c r="AL3562" s="122">
        <v>0</v>
      </c>
    </row>
    <row r="3563" spans="1:38" hidden="1" x14ac:dyDescent="0.25">
      <c r="A3563" s="122" t="s">
        <v>2056</v>
      </c>
      <c r="B3563" s="122">
        <v>1</v>
      </c>
      <c r="C3563" s="122" t="s">
        <v>2247</v>
      </c>
      <c r="D3563" s="122" t="s">
        <v>2156</v>
      </c>
      <c r="E3563" s="122">
        <v>65</v>
      </c>
      <c r="F3563" s="122">
        <v>0.74067978401849999</v>
      </c>
      <c r="G3563" s="122">
        <v>0.75141606731749999</v>
      </c>
      <c r="H3563" s="122">
        <v>0.76224812296800004</v>
      </c>
      <c r="I3563" s="122">
        <v>0.76443323370649996</v>
      </c>
      <c r="J3563" s="122">
        <v>0.77811665962400001</v>
      </c>
      <c r="K3563" s="122">
        <v>0.77292363988549995</v>
      </c>
      <c r="L3563" s="122">
        <v>0.77713775532149998</v>
      </c>
      <c r="M3563" s="122">
        <v>0.76989972968200004</v>
      </c>
      <c r="N3563" s="122">
        <v>0.77902551038150003</v>
      </c>
      <c r="O3563" s="122">
        <v>0.79417108956649995</v>
      </c>
      <c r="P3563" s="122">
        <v>0.79516307291749999</v>
      </c>
      <c r="Q3563" s="122">
        <v>0.77772501967499996</v>
      </c>
      <c r="R3563" s="122">
        <v>0.78179781103500001</v>
      </c>
      <c r="S3563" s="122">
        <v>0.78613073654450005</v>
      </c>
      <c r="T3563" s="122">
        <v>0.79001765184299999</v>
      </c>
      <c r="U3563" s="122">
        <v>0.78130280539800001</v>
      </c>
      <c r="V3563" s="122">
        <v>0.79399802182949997</v>
      </c>
      <c r="W3563" s="122">
        <v>0.79226049513700003</v>
      </c>
      <c r="X3563" s="122">
        <v>0.78237552584850001</v>
      </c>
      <c r="Y3563" s="122">
        <v>0.77752198112699999</v>
      </c>
      <c r="Z3563" s="122">
        <v>0.78714613786599996</v>
      </c>
      <c r="AA3563" s="122">
        <v>0.78925935847700002</v>
      </c>
      <c r="AB3563" s="122">
        <v>0.80665134390750004</v>
      </c>
      <c r="AC3563" s="122">
        <v>0.80883197164099996</v>
      </c>
      <c r="AD3563" s="122">
        <v>0.81129268410199995</v>
      </c>
      <c r="AE3563" s="122">
        <v>0.81074770826300002</v>
      </c>
      <c r="AF3563" s="122">
        <v>0.82136482771349995</v>
      </c>
      <c r="AG3563" s="122">
        <v>0.82954619574199995</v>
      </c>
      <c r="AH3563" s="122">
        <v>0.84654454587950001</v>
      </c>
      <c r="AI3563" s="122">
        <v>0.84701684382550002</v>
      </c>
      <c r="AJ3563" s="122">
        <v>0.83367462406399995</v>
      </c>
      <c r="AK3563" s="122">
        <v>0.82815977817599995</v>
      </c>
      <c r="AL3563" s="122">
        <v>0</v>
      </c>
    </row>
    <row r="3564" spans="1:38" hidden="1" x14ac:dyDescent="0.25">
      <c r="A3564" s="122" t="s">
        <v>2056</v>
      </c>
      <c r="B3564" s="122">
        <v>1</v>
      </c>
      <c r="C3564" s="122" t="s">
        <v>2247</v>
      </c>
      <c r="D3564" s="122" t="s">
        <v>2178</v>
      </c>
      <c r="E3564" s="122">
        <v>65</v>
      </c>
      <c r="F3564" s="122">
        <v>0.1948544933485</v>
      </c>
      <c r="G3564" s="122">
        <v>0.19735058079199999</v>
      </c>
      <c r="H3564" s="122">
        <v>0.20045487752650001</v>
      </c>
      <c r="I3564" s="122">
        <v>0.20129150078499999</v>
      </c>
      <c r="J3564" s="122">
        <v>0.2057481093205</v>
      </c>
      <c r="K3564" s="122">
        <v>0.205447477977</v>
      </c>
      <c r="L3564" s="122">
        <v>0.20827241982049999</v>
      </c>
      <c r="M3564" s="122">
        <v>0.20812054103300001</v>
      </c>
      <c r="N3564" s="122">
        <v>0.212514784919</v>
      </c>
      <c r="O3564" s="122">
        <v>0.21877508452550001</v>
      </c>
      <c r="P3564" s="122">
        <v>0.22090318835799999</v>
      </c>
      <c r="Q3564" s="122">
        <v>0.21658319996299999</v>
      </c>
      <c r="R3564" s="122">
        <v>0.2175139908655</v>
      </c>
      <c r="S3564" s="122">
        <v>0.218096362736</v>
      </c>
      <c r="T3564" s="122">
        <v>0.21852452808549999</v>
      </c>
      <c r="U3564" s="122">
        <v>0.21474062525650001</v>
      </c>
      <c r="V3564" s="122">
        <v>0.215717597815</v>
      </c>
      <c r="W3564" s="122">
        <v>0.21257950149650001</v>
      </c>
      <c r="X3564" s="122">
        <v>0.20677253129500001</v>
      </c>
      <c r="Y3564" s="122">
        <v>0.20261761619650001</v>
      </c>
      <c r="Z3564" s="122">
        <v>0.2026138993595</v>
      </c>
      <c r="AA3564" s="122">
        <v>0.20035177872000001</v>
      </c>
      <c r="AB3564" s="122">
        <v>0.20257973516200001</v>
      </c>
      <c r="AC3564" s="122">
        <v>0.19961623321899999</v>
      </c>
      <c r="AD3564" s="122">
        <v>0.19475295417300001</v>
      </c>
      <c r="AE3564" s="122">
        <v>0.18893713949050001</v>
      </c>
      <c r="AF3564" s="122">
        <v>0.18793334644099999</v>
      </c>
      <c r="AG3564" s="122">
        <v>0.18537139351250001</v>
      </c>
      <c r="AH3564" s="122">
        <v>0.18032925841399999</v>
      </c>
      <c r="AI3564" s="122">
        <v>0.18179870204349999</v>
      </c>
      <c r="AJ3564" s="122">
        <v>0.18093726452950001</v>
      </c>
      <c r="AK3564" s="122">
        <v>0.17997207970099999</v>
      </c>
      <c r="AL3564" s="122">
        <v>0</v>
      </c>
    </row>
    <row r="3565" spans="1:38" hidden="1" x14ac:dyDescent="0.25">
      <c r="A3565" s="122" t="s">
        <v>2056</v>
      </c>
      <c r="B3565" s="122">
        <v>1</v>
      </c>
      <c r="C3565" s="122" t="s">
        <v>2247</v>
      </c>
      <c r="D3565" s="122" t="s">
        <v>2157</v>
      </c>
      <c r="E3565" s="122">
        <v>65</v>
      </c>
      <c r="F3565" s="122">
        <v>5.5224309935999999E-2</v>
      </c>
      <c r="G3565" s="122">
        <v>5.5801215068499999E-2</v>
      </c>
      <c r="H3565" s="122">
        <v>5.6339955748999998E-2</v>
      </c>
      <c r="I3565" s="122">
        <v>5.62559515175E-2</v>
      </c>
      <c r="J3565" s="122">
        <v>5.7034740487000003E-2</v>
      </c>
      <c r="K3565" s="122">
        <v>5.6482348967499998E-2</v>
      </c>
      <c r="L3565" s="122">
        <v>5.6962849670499999E-2</v>
      </c>
      <c r="M3565" s="122">
        <v>5.6638978781E-2</v>
      </c>
      <c r="N3565" s="122">
        <v>5.7624167373000003E-2</v>
      </c>
      <c r="O3565" s="122">
        <v>5.9349431376000003E-2</v>
      </c>
      <c r="P3565" s="122">
        <v>6.0107201817499997E-2</v>
      </c>
      <c r="Q3565" s="122">
        <v>5.9308120048999997E-2</v>
      </c>
      <c r="R3565" s="122">
        <v>6.0125390012999998E-2</v>
      </c>
      <c r="S3565" s="122">
        <v>6.0633385419999998E-2</v>
      </c>
      <c r="T3565" s="122">
        <v>6.0989285481499997E-2</v>
      </c>
      <c r="U3565" s="122">
        <v>5.9519821526499997E-2</v>
      </c>
      <c r="V3565" s="122">
        <v>5.9692117053499999E-2</v>
      </c>
      <c r="W3565" s="122">
        <v>5.8783601520999998E-2</v>
      </c>
      <c r="X3565" s="122">
        <v>5.7358640261499998E-2</v>
      </c>
      <c r="Y3565" s="122">
        <v>5.6395868549500003E-2</v>
      </c>
      <c r="Z3565" s="122">
        <v>5.6727562609999997E-2</v>
      </c>
      <c r="AA3565" s="122">
        <v>5.6843714759999997E-2</v>
      </c>
      <c r="AB3565" s="122">
        <v>5.8357928894000002E-2</v>
      </c>
      <c r="AC3565" s="122">
        <v>5.8445026576499998E-2</v>
      </c>
      <c r="AD3565" s="122">
        <v>5.8329375726999998E-2</v>
      </c>
      <c r="AE3565" s="122">
        <v>5.7980003967000003E-2</v>
      </c>
      <c r="AF3565" s="122">
        <v>5.9231457139E-2</v>
      </c>
      <c r="AG3565" s="122">
        <v>6.0186358457000003E-2</v>
      </c>
      <c r="AH3565" s="122">
        <v>6.18658694415E-2</v>
      </c>
      <c r="AI3565" s="122">
        <v>6.2250623153500002E-2</v>
      </c>
      <c r="AJ3565" s="122">
        <v>6.2737302437500003E-2</v>
      </c>
      <c r="AK3565" s="122">
        <v>6.2813984771999995E-2</v>
      </c>
      <c r="AL3565" s="122">
        <v>0</v>
      </c>
    </row>
    <row r="3566" spans="1:38" hidden="1" x14ac:dyDescent="0.25">
      <c r="A3566" s="122" t="s">
        <v>2056</v>
      </c>
      <c r="B3566" s="122">
        <v>1</v>
      </c>
      <c r="C3566" s="122" t="s">
        <v>2247</v>
      </c>
      <c r="D3566" s="122" t="s">
        <v>2158</v>
      </c>
      <c r="E3566" s="122">
        <v>65</v>
      </c>
      <c r="F3566" s="122">
        <v>0.1887928728545</v>
      </c>
      <c r="G3566" s="122">
        <v>0.1944374941715</v>
      </c>
      <c r="H3566" s="122">
        <v>0.19948714286800001</v>
      </c>
      <c r="I3566" s="122">
        <v>0.2017016617695</v>
      </c>
      <c r="J3566" s="122">
        <v>0.20751896970049999</v>
      </c>
      <c r="K3566" s="122">
        <v>0.20857231692850001</v>
      </c>
      <c r="L3566" s="122">
        <v>0.212614179105</v>
      </c>
      <c r="M3566" s="122">
        <v>0.21502000784</v>
      </c>
      <c r="N3566" s="122">
        <v>0.22134524839950001</v>
      </c>
      <c r="O3566" s="122">
        <v>0.22941270183199999</v>
      </c>
      <c r="P3566" s="122">
        <v>0.23301746328299999</v>
      </c>
      <c r="Q3566" s="122">
        <v>0.23084188841049999</v>
      </c>
      <c r="R3566" s="122">
        <v>0.234686741054</v>
      </c>
      <c r="S3566" s="122">
        <v>0.2381813622775</v>
      </c>
      <c r="T3566" s="122">
        <v>0.243100261352</v>
      </c>
      <c r="U3566" s="122">
        <v>0.2438777720145</v>
      </c>
      <c r="V3566" s="122">
        <v>0.25264048930499999</v>
      </c>
      <c r="W3566" s="122">
        <v>0.25711827248000002</v>
      </c>
      <c r="X3566" s="122">
        <v>0.25796031904299999</v>
      </c>
      <c r="Y3566" s="122">
        <v>0.258244394273</v>
      </c>
      <c r="Z3566" s="122">
        <v>0.263374059534</v>
      </c>
      <c r="AA3566" s="122">
        <v>0.2668462603265</v>
      </c>
      <c r="AB3566" s="122">
        <v>0.27693834465799999</v>
      </c>
      <c r="AC3566" s="122">
        <v>0.27996780205350003</v>
      </c>
      <c r="AD3566" s="122">
        <v>0.283648483911</v>
      </c>
      <c r="AE3566" s="122">
        <v>0.28711241551099997</v>
      </c>
      <c r="AF3566" s="122">
        <v>0.29676717924649998</v>
      </c>
      <c r="AG3566" s="122">
        <v>0.30559300824800001</v>
      </c>
      <c r="AH3566" s="122">
        <v>0.31670532538099999</v>
      </c>
      <c r="AI3566" s="122">
        <v>0.32286548864249998</v>
      </c>
      <c r="AJ3566" s="122">
        <v>0.31108569695600002</v>
      </c>
      <c r="AK3566" s="122">
        <v>0.31585061028099998</v>
      </c>
      <c r="AL3566" s="122">
        <v>0</v>
      </c>
    </row>
    <row r="3567" spans="1:38" hidden="1" x14ac:dyDescent="0.25">
      <c r="A3567" s="122" t="s">
        <v>2056</v>
      </c>
      <c r="B3567" s="122">
        <v>1</v>
      </c>
      <c r="C3567" s="122" t="s">
        <v>2247</v>
      </c>
      <c r="D3567" s="122" t="s">
        <v>2159</v>
      </c>
      <c r="E3567" s="122">
        <v>65</v>
      </c>
      <c r="F3567" s="122">
        <v>4.1519492768000002E-2</v>
      </c>
      <c r="G3567" s="122">
        <v>4.2240518230000003E-2</v>
      </c>
      <c r="H3567" s="122">
        <v>4.3259613651500002E-2</v>
      </c>
      <c r="I3567" s="122">
        <v>4.3752915311999999E-2</v>
      </c>
      <c r="J3567" s="122">
        <v>4.5003157513500001E-2</v>
      </c>
      <c r="K3567" s="122">
        <v>4.5099329034500001E-2</v>
      </c>
      <c r="L3567" s="122">
        <v>4.5585570167499999E-2</v>
      </c>
      <c r="M3567" s="122">
        <v>4.5262376432500001E-2</v>
      </c>
      <c r="N3567" s="122">
        <v>4.5866837139500002E-2</v>
      </c>
      <c r="O3567" s="122">
        <v>4.7017802947499999E-2</v>
      </c>
      <c r="P3567" s="122">
        <v>4.7416936222000002E-2</v>
      </c>
      <c r="Q3567" s="122">
        <v>4.6535629432E-2</v>
      </c>
      <c r="R3567" s="122">
        <v>4.6862134447999998E-2</v>
      </c>
      <c r="S3567" s="122">
        <v>4.7191976847499997E-2</v>
      </c>
      <c r="T3567" s="122">
        <v>4.7709296835999997E-2</v>
      </c>
      <c r="U3567" s="122">
        <v>4.7362305623999998E-2</v>
      </c>
      <c r="V3567" s="122">
        <v>4.8389274089500001E-2</v>
      </c>
      <c r="W3567" s="122">
        <v>4.8685247236500001E-2</v>
      </c>
      <c r="X3567" s="122">
        <v>4.8345709865000003E-2</v>
      </c>
      <c r="Y3567" s="122">
        <v>4.8240064116999999E-2</v>
      </c>
      <c r="Z3567" s="122">
        <v>4.9090859469500002E-2</v>
      </c>
      <c r="AA3567" s="122">
        <v>4.9697498953500001E-2</v>
      </c>
      <c r="AB3567" s="122">
        <v>5.1625544321999998E-2</v>
      </c>
      <c r="AC3567" s="122">
        <v>5.2182023863999998E-2</v>
      </c>
      <c r="AD3567" s="122">
        <v>5.2596811642499998E-2</v>
      </c>
      <c r="AE3567" s="122">
        <v>5.2826602947500002E-2</v>
      </c>
      <c r="AF3567" s="122">
        <v>5.4340527489500003E-2</v>
      </c>
      <c r="AG3567" s="122">
        <v>5.5781564338000002E-2</v>
      </c>
      <c r="AH3567" s="122">
        <v>5.7337901944500003E-2</v>
      </c>
      <c r="AI3567" s="122">
        <v>5.8145759241000003E-2</v>
      </c>
      <c r="AJ3567" s="122">
        <v>5.6404053630999998E-2</v>
      </c>
      <c r="AK3567" s="122">
        <v>5.6867833549500001E-2</v>
      </c>
      <c r="AL3567" s="122">
        <v>0</v>
      </c>
    </row>
    <row r="3568" spans="1:38" hidden="1" x14ac:dyDescent="0.25">
      <c r="A3568" s="122" t="s">
        <v>2056</v>
      </c>
      <c r="B3568" s="122">
        <v>1</v>
      </c>
      <c r="C3568" s="122" t="s">
        <v>2247</v>
      </c>
      <c r="D3568" s="122" t="s">
        <v>2160</v>
      </c>
      <c r="E3568" s="122">
        <v>65</v>
      </c>
      <c r="F3568" s="122">
        <v>0.26724559696200001</v>
      </c>
      <c r="G3568" s="122">
        <v>0.27342913658899998</v>
      </c>
      <c r="H3568" s="122">
        <v>0.28153021547399998</v>
      </c>
      <c r="I3568" s="122">
        <v>0.28659052580950001</v>
      </c>
      <c r="J3568" s="122">
        <v>0.29729388712499999</v>
      </c>
      <c r="K3568" s="122">
        <v>0.30125031836299998</v>
      </c>
      <c r="L3568" s="122">
        <v>0.30869250935699999</v>
      </c>
      <c r="M3568" s="122">
        <v>0.31156745622350002</v>
      </c>
      <c r="N3568" s="122">
        <v>0.31970312174249998</v>
      </c>
      <c r="O3568" s="122">
        <v>0.33049868289149997</v>
      </c>
      <c r="P3568" s="122">
        <v>0.33529630349700001</v>
      </c>
      <c r="Q3568" s="122">
        <v>0.33126002335999999</v>
      </c>
      <c r="R3568" s="122">
        <v>0.33559535809050001</v>
      </c>
      <c r="S3568" s="122">
        <v>0.33993404417</v>
      </c>
      <c r="T3568" s="122">
        <v>0.34520709674400002</v>
      </c>
      <c r="U3568" s="122">
        <v>0.34590323149800001</v>
      </c>
      <c r="V3568" s="122">
        <v>0.35633471049850002</v>
      </c>
      <c r="W3568" s="122">
        <v>0.36005079916499999</v>
      </c>
      <c r="X3568" s="122">
        <v>0.35797341688899997</v>
      </c>
      <c r="Y3568" s="122">
        <v>0.35666547104349999</v>
      </c>
      <c r="Z3568" s="122">
        <v>0.36268935776349998</v>
      </c>
      <c r="AA3568" s="122">
        <v>0.3669785735635</v>
      </c>
      <c r="AB3568" s="122">
        <v>0.38027594809050003</v>
      </c>
      <c r="AC3568" s="122">
        <v>0.3826666605365</v>
      </c>
      <c r="AD3568" s="122">
        <v>0.38537563308</v>
      </c>
      <c r="AE3568" s="122">
        <v>0.38703755842600002</v>
      </c>
      <c r="AF3568" s="122">
        <v>0.39758062251350001</v>
      </c>
      <c r="AG3568" s="122">
        <v>0.407721287175</v>
      </c>
      <c r="AH3568" s="122">
        <v>0.420755243911</v>
      </c>
      <c r="AI3568" s="122">
        <v>0.42630481285499999</v>
      </c>
      <c r="AJ3568" s="122">
        <v>0.41921003932549999</v>
      </c>
      <c r="AK3568" s="122">
        <v>0.42283800756849999</v>
      </c>
      <c r="AL3568" s="122">
        <v>0</v>
      </c>
    </row>
    <row r="3569" spans="1:38" hidden="1" x14ac:dyDescent="0.25">
      <c r="A3569" s="122" t="s">
        <v>2056</v>
      </c>
      <c r="B3569" s="122">
        <v>1</v>
      </c>
      <c r="C3569" s="122" t="s">
        <v>2247</v>
      </c>
      <c r="D3569" s="122" t="s">
        <v>2161</v>
      </c>
      <c r="E3569" s="122">
        <v>65</v>
      </c>
      <c r="F3569" s="122">
        <v>1.0061121637424999</v>
      </c>
      <c r="G3569" s="122">
        <v>1.0352520904564999</v>
      </c>
      <c r="H3569" s="122">
        <v>1.0692751348055001</v>
      </c>
      <c r="I3569" s="122">
        <v>1.0951631337354999</v>
      </c>
      <c r="J3569" s="122">
        <v>1.1387196073300001</v>
      </c>
      <c r="K3569" s="122">
        <v>1.156821442192</v>
      </c>
      <c r="L3569" s="122">
        <v>1.1897332652474999</v>
      </c>
      <c r="M3569" s="122">
        <v>1.2069948021225001</v>
      </c>
      <c r="N3569" s="122">
        <v>1.248948658749</v>
      </c>
      <c r="O3569" s="122">
        <v>1.300029897947</v>
      </c>
      <c r="P3569" s="122">
        <v>1.328576699594</v>
      </c>
      <c r="Q3569" s="122">
        <v>1.326356879659</v>
      </c>
      <c r="R3569" s="122">
        <v>1.3563288939710001</v>
      </c>
      <c r="S3569" s="122">
        <v>1.383204695983</v>
      </c>
      <c r="T3569" s="122">
        <v>1.4122994352414999</v>
      </c>
      <c r="U3569" s="122">
        <v>1.4176894503619999</v>
      </c>
      <c r="V3569" s="122">
        <v>1.4722564519925001</v>
      </c>
      <c r="W3569" s="122">
        <v>1.4954809395794999</v>
      </c>
      <c r="X3569" s="122">
        <v>1.4996012612334999</v>
      </c>
      <c r="Y3569" s="122">
        <v>1.5132133877614999</v>
      </c>
      <c r="Z3569" s="122">
        <v>1.5499412355415001</v>
      </c>
      <c r="AA3569" s="122">
        <v>1.5794730845885001</v>
      </c>
      <c r="AB3569" s="122">
        <v>1.6492886138230001</v>
      </c>
      <c r="AC3569" s="122">
        <v>1.675645837494</v>
      </c>
      <c r="AD3569" s="122">
        <v>1.7123248707634999</v>
      </c>
      <c r="AE3569" s="122">
        <v>1.7458738160409999</v>
      </c>
      <c r="AF3569" s="122">
        <v>1.8009893643854999</v>
      </c>
      <c r="AG3569" s="122">
        <v>1.847184934555</v>
      </c>
      <c r="AH3569" s="122">
        <v>1.9062024528215</v>
      </c>
      <c r="AI3569" s="122">
        <v>1.934871870419</v>
      </c>
      <c r="AJ3569" s="122">
        <v>1.8919041206655001</v>
      </c>
      <c r="AK3569" s="122">
        <v>1.9144415041684999</v>
      </c>
      <c r="AL3569" s="122">
        <v>0</v>
      </c>
    </row>
    <row r="3570" spans="1:38" hidden="1" x14ac:dyDescent="0.25">
      <c r="A3570" s="122" t="s">
        <v>2056</v>
      </c>
      <c r="B3570" s="122">
        <v>1</v>
      </c>
      <c r="C3570" s="122" t="s">
        <v>2247</v>
      </c>
      <c r="D3570" s="122" t="s">
        <v>2179</v>
      </c>
      <c r="E3570" s="122">
        <v>65</v>
      </c>
      <c r="F3570" s="122">
        <v>0</v>
      </c>
      <c r="G3570" s="122">
        <v>0</v>
      </c>
      <c r="H3570" s="122">
        <v>0</v>
      </c>
      <c r="I3570" s="122">
        <v>0</v>
      </c>
      <c r="J3570" s="122">
        <v>0</v>
      </c>
      <c r="K3570" s="122">
        <v>0</v>
      </c>
      <c r="L3570" s="122">
        <v>0</v>
      </c>
      <c r="M3570" s="122">
        <v>0</v>
      </c>
      <c r="N3570" s="122">
        <v>0</v>
      </c>
      <c r="O3570" s="122">
        <v>0</v>
      </c>
      <c r="P3570" s="122">
        <v>0</v>
      </c>
      <c r="Q3570" s="122">
        <v>0</v>
      </c>
      <c r="R3570" s="122">
        <v>0</v>
      </c>
      <c r="S3570" s="122">
        <v>0</v>
      </c>
      <c r="T3570" s="122">
        <v>0</v>
      </c>
      <c r="U3570" s="122">
        <v>0</v>
      </c>
      <c r="V3570" s="122">
        <v>0</v>
      </c>
      <c r="W3570" s="122">
        <v>0</v>
      </c>
      <c r="X3570" s="122">
        <v>0</v>
      </c>
      <c r="Y3570" s="122">
        <v>0</v>
      </c>
      <c r="Z3570" s="122">
        <v>0</v>
      </c>
      <c r="AA3570" s="122">
        <v>0</v>
      </c>
      <c r="AB3570" s="122">
        <v>0</v>
      </c>
      <c r="AC3570" s="122">
        <v>0</v>
      </c>
      <c r="AD3570" s="122">
        <v>0</v>
      </c>
      <c r="AE3570" s="122">
        <v>0</v>
      </c>
      <c r="AF3570" s="122">
        <v>0</v>
      </c>
      <c r="AG3570" s="122">
        <v>0</v>
      </c>
      <c r="AH3570" s="122">
        <v>0</v>
      </c>
      <c r="AI3570" s="122">
        <v>0</v>
      </c>
      <c r="AJ3570" s="122">
        <v>0</v>
      </c>
      <c r="AK3570" s="122">
        <v>0</v>
      </c>
      <c r="AL3570" s="122">
        <v>0</v>
      </c>
    </row>
    <row r="3571" spans="1:38" hidden="1" x14ac:dyDescent="0.25">
      <c r="A3571" s="122" t="s">
        <v>2056</v>
      </c>
      <c r="B3571" s="122">
        <v>1</v>
      </c>
      <c r="C3571" s="122" t="s">
        <v>2247</v>
      </c>
      <c r="D3571" s="122" t="s">
        <v>2162</v>
      </c>
      <c r="E3571" s="122">
        <v>65</v>
      </c>
      <c r="F3571" s="122">
        <v>0.1009762236245</v>
      </c>
      <c r="G3571" s="122">
        <v>0.1049743945355</v>
      </c>
      <c r="H3571" s="122">
        <v>0.109891409619</v>
      </c>
      <c r="I3571" s="122">
        <v>0.113827086799</v>
      </c>
      <c r="J3571" s="122">
        <v>0.1198617536395</v>
      </c>
      <c r="K3571" s="122">
        <v>0.122452298955</v>
      </c>
      <c r="L3571" s="122">
        <v>0.1268833330295</v>
      </c>
      <c r="M3571" s="122">
        <v>0.12930387787700001</v>
      </c>
      <c r="N3571" s="122">
        <v>0.1338795102615</v>
      </c>
      <c r="O3571" s="122">
        <v>0.13898923710800001</v>
      </c>
      <c r="P3571" s="122">
        <v>0.14198185589949999</v>
      </c>
      <c r="Q3571" s="122">
        <v>0.1415195921255</v>
      </c>
      <c r="R3571" s="122">
        <v>0.144824926499</v>
      </c>
      <c r="S3571" s="122">
        <v>0.14756415146900001</v>
      </c>
      <c r="T3571" s="122">
        <v>0.15075505902799999</v>
      </c>
      <c r="U3571" s="122">
        <v>0.1524634179655</v>
      </c>
      <c r="V3571" s="122">
        <v>0.1587443550565</v>
      </c>
      <c r="W3571" s="122">
        <v>0.16267395030099999</v>
      </c>
      <c r="X3571" s="122">
        <v>0.16424725312800001</v>
      </c>
      <c r="Y3571" s="122">
        <v>0.16644338868799999</v>
      </c>
      <c r="Z3571" s="122">
        <v>0.1706368192045</v>
      </c>
      <c r="AA3571" s="122">
        <v>0.17352206630299999</v>
      </c>
      <c r="AB3571" s="122">
        <v>0.1807010816365</v>
      </c>
      <c r="AC3571" s="122">
        <v>0.183465841026</v>
      </c>
      <c r="AD3571" s="122">
        <v>0.18670468970849999</v>
      </c>
      <c r="AE3571" s="122">
        <v>0.18972579335</v>
      </c>
      <c r="AF3571" s="122">
        <v>0.19634072183949999</v>
      </c>
      <c r="AG3571" s="122">
        <v>0.2025307000655</v>
      </c>
      <c r="AH3571" s="122">
        <v>0.209865597303</v>
      </c>
      <c r="AI3571" s="122">
        <v>0.21356606785000001</v>
      </c>
      <c r="AJ3571" s="122">
        <v>0.21302864376899999</v>
      </c>
      <c r="AK3571" s="122">
        <v>0.2178437345525</v>
      </c>
      <c r="AL3571" s="122">
        <v>0</v>
      </c>
    </row>
    <row r="3572" spans="1:38" hidden="1" x14ac:dyDescent="0.25">
      <c r="A3572" s="122" t="s">
        <v>2056</v>
      </c>
      <c r="B3572" s="122">
        <v>1</v>
      </c>
      <c r="C3572" s="122" t="s">
        <v>2247</v>
      </c>
      <c r="D3572" s="122" t="s">
        <v>2163</v>
      </c>
      <c r="E3572" s="122">
        <v>65</v>
      </c>
      <c r="F3572" s="122">
        <v>0.321971696616</v>
      </c>
      <c r="G3572" s="122">
        <v>0.32890935283799999</v>
      </c>
      <c r="H3572" s="122">
        <v>0.339244632943</v>
      </c>
      <c r="I3572" s="122">
        <v>0.34432342011200001</v>
      </c>
      <c r="J3572" s="122">
        <v>0.35470589205300002</v>
      </c>
      <c r="K3572" s="122">
        <v>0.35638350622050002</v>
      </c>
      <c r="L3572" s="122">
        <v>0.36318562694700002</v>
      </c>
      <c r="M3572" s="122">
        <v>0.36470610247450003</v>
      </c>
      <c r="N3572" s="122">
        <v>0.37353390554049998</v>
      </c>
      <c r="O3572" s="122">
        <v>0.38761017416249999</v>
      </c>
      <c r="P3572" s="122">
        <v>0.39563036036650001</v>
      </c>
      <c r="Q3572" s="122">
        <v>0.39387893214500003</v>
      </c>
      <c r="R3572" s="122">
        <v>0.40152203272999998</v>
      </c>
      <c r="S3572" s="122">
        <v>0.40814354787399998</v>
      </c>
      <c r="T3572" s="122">
        <v>0.4168144577165</v>
      </c>
      <c r="U3572" s="122">
        <v>0.41788623569450001</v>
      </c>
      <c r="V3572" s="122">
        <v>0.42912396468699998</v>
      </c>
      <c r="W3572" s="122">
        <v>0.431763996235</v>
      </c>
      <c r="X3572" s="122">
        <v>0.42904451948900002</v>
      </c>
      <c r="Y3572" s="122">
        <v>0.42933210326600002</v>
      </c>
      <c r="Z3572" s="122">
        <v>0.43957620802750003</v>
      </c>
      <c r="AA3572" s="122">
        <v>0.44655881869050001</v>
      </c>
      <c r="AB3572" s="122">
        <v>0.46321845475849999</v>
      </c>
      <c r="AC3572" s="122">
        <v>0.46793057833450002</v>
      </c>
      <c r="AD3572" s="122">
        <v>0.47059506164449999</v>
      </c>
      <c r="AE3572" s="122">
        <v>0.4712838092055</v>
      </c>
      <c r="AF3572" s="122">
        <v>0.48380530430399998</v>
      </c>
      <c r="AG3572" s="122">
        <v>0.49546415542299999</v>
      </c>
      <c r="AH3572" s="122">
        <v>0.50969441453800002</v>
      </c>
      <c r="AI3572" s="122">
        <v>0.51614573088799998</v>
      </c>
      <c r="AJ3572" s="122">
        <v>0.50356032650799998</v>
      </c>
      <c r="AK3572" s="122">
        <v>0.50335782996449996</v>
      </c>
      <c r="AL3572" s="122">
        <v>0</v>
      </c>
    </row>
    <row r="3573" spans="1:38" hidden="1" x14ac:dyDescent="0.25">
      <c r="A3573" s="122" t="s">
        <v>2056</v>
      </c>
      <c r="B3573" s="122">
        <v>1</v>
      </c>
      <c r="C3573" s="122" t="s">
        <v>2247</v>
      </c>
      <c r="D3573" s="122" t="s">
        <v>2180</v>
      </c>
      <c r="E3573" s="122">
        <v>65</v>
      </c>
      <c r="F3573" s="122">
        <v>5.0736707609999997E-3</v>
      </c>
      <c r="G3573" s="122">
        <v>5.1407832829999996E-3</v>
      </c>
      <c r="H3573" s="122">
        <v>5.2346178484999999E-3</v>
      </c>
      <c r="I3573" s="122">
        <v>5.2652003325E-3</v>
      </c>
      <c r="J3573" s="122">
        <v>5.3786613809999996E-3</v>
      </c>
      <c r="K3573" s="122">
        <v>5.3482378439999997E-3</v>
      </c>
      <c r="L3573" s="122">
        <v>5.3784260609999997E-3</v>
      </c>
      <c r="M3573" s="122">
        <v>5.3274268374999996E-3</v>
      </c>
      <c r="N3573" s="122">
        <v>5.3959908705E-3</v>
      </c>
      <c r="O3573" s="122">
        <v>5.499626673E-3</v>
      </c>
      <c r="P3573" s="122">
        <v>5.5105947580000002E-3</v>
      </c>
      <c r="Q3573" s="122">
        <v>5.3914416420000003E-3</v>
      </c>
      <c r="R3573" s="122">
        <v>5.4069018479999996E-3</v>
      </c>
      <c r="S3573" s="122">
        <v>5.4215843055000004E-3</v>
      </c>
      <c r="T3573" s="122">
        <v>5.4308031785E-3</v>
      </c>
      <c r="U3573" s="122">
        <v>5.346507076E-3</v>
      </c>
      <c r="V3573" s="122">
        <v>5.3959546185E-3</v>
      </c>
      <c r="W3573" s="122">
        <v>5.357203112E-3</v>
      </c>
      <c r="X3573" s="122">
        <v>5.2426167410000004E-3</v>
      </c>
      <c r="Y3573" s="122">
        <v>5.1632717925000002E-3</v>
      </c>
      <c r="Z3573" s="122">
        <v>5.211107764E-3</v>
      </c>
      <c r="AA3573" s="122">
        <v>5.2397743244999998E-3</v>
      </c>
      <c r="AB3573" s="122">
        <v>5.3808768605E-3</v>
      </c>
      <c r="AC3573" s="122">
        <v>5.3812766394999998E-3</v>
      </c>
      <c r="AD3573" s="122">
        <v>5.3167853915E-3</v>
      </c>
      <c r="AE3573" s="122">
        <v>5.2324389655000001E-3</v>
      </c>
      <c r="AF3573" s="122">
        <v>5.3580402204999999E-3</v>
      </c>
      <c r="AG3573" s="122">
        <v>5.4694319369999996E-3</v>
      </c>
      <c r="AH3573" s="122">
        <v>5.6089485275000002E-3</v>
      </c>
      <c r="AI3573" s="122">
        <v>5.652796832E-3</v>
      </c>
      <c r="AJ3573" s="122">
        <v>5.3717659484999996E-3</v>
      </c>
      <c r="AK3573" s="122">
        <v>5.3602466899999998E-3</v>
      </c>
      <c r="AL3573" s="122">
        <v>0</v>
      </c>
    </row>
    <row r="3574" spans="1:38" hidden="1" x14ac:dyDescent="0.25">
      <c r="A3574" s="122" t="s">
        <v>2056</v>
      </c>
      <c r="B3574" s="122">
        <v>1</v>
      </c>
      <c r="C3574" s="122" t="s">
        <v>2247</v>
      </c>
      <c r="D3574" s="122" t="s">
        <v>2164</v>
      </c>
      <c r="E3574" s="122">
        <v>65</v>
      </c>
      <c r="F3574" s="122">
        <v>2.4920431221499999E-2</v>
      </c>
      <c r="G3574" s="122">
        <v>2.5166628093499999E-2</v>
      </c>
      <c r="H3574" s="122">
        <v>2.5592493587500001E-2</v>
      </c>
      <c r="I3574" s="122">
        <v>2.57871463165E-2</v>
      </c>
      <c r="J3574" s="122">
        <v>2.6514731138E-2</v>
      </c>
      <c r="K3574" s="122">
        <v>2.6556351243000001E-2</v>
      </c>
      <c r="L3574" s="122">
        <v>2.6931223899999999E-2</v>
      </c>
      <c r="M3574" s="122">
        <v>2.6815162724500002E-2</v>
      </c>
      <c r="N3574" s="122">
        <v>2.7341271729499999E-2</v>
      </c>
      <c r="O3574" s="122">
        <v>2.8192215853E-2</v>
      </c>
      <c r="P3574" s="122">
        <v>2.8634678827E-2</v>
      </c>
      <c r="Q3574" s="122">
        <v>2.8303214494999999E-2</v>
      </c>
      <c r="R3574" s="122">
        <v>2.8663677830000001E-2</v>
      </c>
      <c r="S3574" s="122">
        <v>2.89381073515E-2</v>
      </c>
      <c r="T3574" s="122">
        <v>2.9176930412999999E-2</v>
      </c>
      <c r="U3574" s="122">
        <v>2.8791057685499999E-2</v>
      </c>
      <c r="V3574" s="122">
        <v>2.9160457801E-2</v>
      </c>
      <c r="W3574" s="122">
        <v>2.8965652617500001E-2</v>
      </c>
      <c r="X3574" s="122">
        <v>2.8285379624E-2</v>
      </c>
      <c r="Y3574" s="122">
        <v>2.7786840397499998E-2</v>
      </c>
      <c r="Z3574" s="122">
        <v>2.8147556197999999E-2</v>
      </c>
      <c r="AA3574" s="122">
        <v>2.84136001655E-2</v>
      </c>
      <c r="AB3574" s="122">
        <v>2.9119749402E-2</v>
      </c>
      <c r="AC3574" s="122">
        <v>2.9254737460499999E-2</v>
      </c>
      <c r="AD3574" s="122">
        <v>2.87891478835E-2</v>
      </c>
      <c r="AE3574" s="122">
        <v>2.82945303125E-2</v>
      </c>
      <c r="AF3574" s="122">
        <v>2.9104966005999999E-2</v>
      </c>
      <c r="AG3574" s="122">
        <v>3.0019675171500001E-2</v>
      </c>
      <c r="AH3574" s="122">
        <v>3.0998719738500002E-2</v>
      </c>
      <c r="AI3574" s="122">
        <v>3.1449949098000002E-2</v>
      </c>
      <c r="AJ3574" s="122">
        <v>3.1247619636999999E-2</v>
      </c>
      <c r="AK3574" s="122">
        <v>3.1573515842000001E-2</v>
      </c>
      <c r="AL3574" s="122">
        <v>0</v>
      </c>
    </row>
    <row r="3575" spans="1:38" hidden="1" x14ac:dyDescent="0.25">
      <c r="A3575" s="122" t="s">
        <v>2056</v>
      </c>
      <c r="B3575" s="122">
        <v>1</v>
      </c>
      <c r="C3575" s="122" t="s">
        <v>2247</v>
      </c>
      <c r="D3575" s="122" t="s">
        <v>2165</v>
      </c>
      <c r="E3575" s="122">
        <v>65</v>
      </c>
      <c r="F3575" s="122">
        <v>0.24579272770800001</v>
      </c>
      <c r="G3575" s="122">
        <v>0.25497451477950001</v>
      </c>
      <c r="H3575" s="122">
        <v>0.26642189603100003</v>
      </c>
      <c r="I3575" s="122">
        <v>0.27369897744999999</v>
      </c>
      <c r="J3575" s="122">
        <v>0.2840325924805</v>
      </c>
      <c r="K3575" s="122">
        <v>0.28861728455250002</v>
      </c>
      <c r="L3575" s="122">
        <v>0.29572011243899998</v>
      </c>
      <c r="M3575" s="122">
        <v>0.29991850704150003</v>
      </c>
      <c r="N3575" s="122">
        <v>0.30963967063449999</v>
      </c>
      <c r="O3575" s="122">
        <v>0.32031450303050002</v>
      </c>
      <c r="P3575" s="122">
        <v>0.32556782760000003</v>
      </c>
      <c r="Q3575" s="122">
        <v>0.32412750805349999</v>
      </c>
      <c r="R3575" s="122">
        <v>0.33006028451399999</v>
      </c>
      <c r="S3575" s="122">
        <v>0.3345285808215</v>
      </c>
      <c r="T3575" s="122">
        <v>0.340515056988</v>
      </c>
      <c r="U3575" s="122">
        <v>0.341286439499</v>
      </c>
      <c r="V3575" s="122">
        <v>0.35293228420599998</v>
      </c>
      <c r="W3575" s="122">
        <v>0.3569893853135</v>
      </c>
      <c r="X3575" s="122">
        <v>0.35686565188449998</v>
      </c>
      <c r="Y3575" s="122">
        <v>0.35874322498200001</v>
      </c>
      <c r="Z3575" s="122">
        <v>0.36688957185600002</v>
      </c>
      <c r="AA3575" s="122">
        <v>0.37454562026150001</v>
      </c>
      <c r="AB3575" s="122">
        <v>0.389422963081</v>
      </c>
      <c r="AC3575" s="122">
        <v>0.39420943585200002</v>
      </c>
      <c r="AD3575" s="122">
        <v>0.3990235023575</v>
      </c>
      <c r="AE3575" s="122">
        <v>0.40387335865000001</v>
      </c>
      <c r="AF3575" s="122">
        <v>0.42101715435550002</v>
      </c>
      <c r="AG3575" s="122">
        <v>0.43691215653499998</v>
      </c>
      <c r="AH3575" s="122">
        <v>0.45407265391849999</v>
      </c>
      <c r="AI3575" s="122">
        <v>0.4627692427115</v>
      </c>
      <c r="AJ3575" s="122">
        <v>0.4535722628985</v>
      </c>
      <c r="AK3575" s="122">
        <v>0.4556563235985</v>
      </c>
      <c r="AL3575" s="122">
        <v>0</v>
      </c>
    </row>
    <row r="3576" spans="1:38" hidden="1" x14ac:dyDescent="0.25">
      <c r="A3576" s="122" t="s">
        <v>2056</v>
      </c>
      <c r="B3576" s="122">
        <v>1</v>
      </c>
      <c r="C3576" s="122" t="s">
        <v>2247</v>
      </c>
      <c r="D3576" s="122" t="s">
        <v>2166</v>
      </c>
      <c r="E3576" s="122">
        <v>65</v>
      </c>
      <c r="F3576" s="122">
        <v>0.26748710500349998</v>
      </c>
      <c r="G3576" s="122">
        <v>0.27272742226000002</v>
      </c>
      <c r="H3576" s="122">
        <v>0.27910695715900002</v>
      </c>
      <c r="I3576" s="122">
        <v>0.28211178874050002</v>
      </c>
      <c r="J3576" s="122">
        <v>0.28950178236649998</v>
      </c>
      <c r="K3576" s="122">
        <v>0.29030568074849999</v>
      </c>
      <c r="L3576" s="122">
        <v>0.2942426433375</v>
      </c>
      <c r="M3576" s="122">
        <v>0.29388600427049999</v>
      </c>
      <c r="N3576" s="122">
        <v>0.29886766191699998</v>
      </c>
      <c r="O3576" s="122">
        <v>0.30667720174099999</v>
      </c>
      <c r="P3576" s="122">
        <v>0.30954016785150001</v>
      </c>
      <c r="Q3576" s="122">
        <v>0.30495876127600002</v>
      </c>
      <c r="R3576" s="122">
        <v>0.308709570958</v>
      </c>
      <c r="S3576" s="122">
        <v>0.31168687388900002</v>
      </c>
      <c r="T3576" s="122">
        <v>0.31481725247999998</v>
      </c>
      <c r="U3576" s="122">
        <v>0.31254119723950002</v>
      </c>
      <c r="V3576" s="122">
        <v>0.31794271529450002</v>
      </c>
      <c r="W3576" s="122">
        <v>0.31814217409000001</v>
      </c>
      <c r="X3576" s="122">
        <v>0.31369851361349999</v>
      </c>
      <c r="Y3576" s="122">
        <v>0.31066565727500001</v>
      </c>
      <c r="Z3576" s="122">
        <v>0.3146671211025</v>
      </c>
      <c r="AA3576" s="122">
        <v>0.31693323698800002</v>
      </c>
      <c r="AB3576" s="122">
        <v>0.32609709058199998</v>
      </c>
      <c r="AC3576" s="122">
        <v>0.32698294805799999</v>
      </c>
      <c r="AD3576" s="122">
        <v>0.3267408137685</v>
      </c>
      <c r="AE3576" s="122">
        <v>0.32508453596999998</v>
      </c>
      <c r="AF3576" s="122">
        <v>0.33215084990400001</v>
      </c>
      <c r="AG3576" s="122">
        <v>0.33895480244300003</v>
      </c>
      <c r="AH3576" s="122">
        <v>0.34782005907199998</v>
      </c>
      <c r="AI3576" s="122">
        <v>0.35098308913449999</v>
      </c>
      <c r="AJ3576" s="122">
        <v>0.34282885726500001</v>
      </c>
      <c r="AK3576" s="122">
        <v>0.34309992417500002</v>
      </c>
      <c r="AL3576" s="122">
        <v>0</v>
      </c>
    </row>
    <row r="3577" spans="1:38" hidden="1" x14ac:dyDescent="0.25">
      <c r="A3577" s="122" t="s">
        <v>2056</v>
      </c>
      <c r="B3577" s="122">
        <v>1</v>
      </c>
      <c r="C3577" s="122" t="s">
        <v>2247</v>
      </c>
      <c r="D3577" s="122" t="s">
        <v>2167</v>
      </c>
      <c r="E3577" s="122">
        <v>65</v>
      </c>
      <c r="F3577" s="122">
        <v>8.1220927728499995E-2</v>
      </c>
      <c r="G3577" s="122">
        <v>8.1466228688499995E-2</v>
      </c>
      <c r="H3577" s="122">
        <v>8.2438772964500001E-2</v>
      </c>
      <c r="I3577" s="122">
        <v>8.2685050555500003E-2</v>
      </c>
      <c r="J3577" s="122">
        <v>8.3743597507500003E-2</v>
      </c>
      <c r="K3577" s="122">
        <v>8.2900023776000004E-2</v>
      </c>
      <c r="L3577" s="122">
        <v>8.2905738342000004E-2</v>
      </c>
      <c r="M3577" s="122">
        <v>8.1487926279000006E-2</v>
      </c>
      <c r="N3577" s="122">
        <v>8.2119473218999997E-2</v>
      </c>
      <c r="O3577" s="122">
        <v>8.3397964049500006E-2</v>
      </c>
      <c r="P3577" s="122">
        <v>8.3270818666000002E-2</v>
      </c>
      <c r="Q3577" s="122">
        <v>8.1339460850500006E-2</v>
      </c>
      <c r="R3577" s="122">
        <v>8.1983564100000003E-2</v>
      </c>
      <c r="S3577" s="122">
        <v>8.2777943628999998E-2</v>
      </c>
      <c r="T3577" s="122">
        <v>8.3309439580499994E-2</v>
      </c>
      <c r="U3577" s="122">
        <v>8.2419453801999998E-2</v>
      </c>
      <c r="V3577" s="122">
        <v>8.3918750847500001E-2</v>
      </c>
      <c r="W3577" s="122">
        <v>8.3899385098000004E-2</v>
      </c>
      <c r="X3577" s="122">
        <v>8.2460608381500003E-2</v>
      </c>
      <c r="Y3577" s="122">
        <v>8.1648065010499996E-2</v>
      </c>
      <c r="Z3577" s="122">
        <v>8.3276325895999995E-2</v>
      </c>
      <c r="AA3577" s="122">
        <v>8.4177126775E-2</v>
      </c>
      <c r="AB3577" s="122">
        <v>8.6846354512500001E-2</v>
      </c>
      <c r="AC3577" s="122">
        <v>8.6865962657500004E-2</v>
      </c>
      <c r="AD3577" s="122">
        <v>8.5289492788999999E-2</v>
      </c>
      <c r="AE3577" s="122">
        <v>8.3164398375999996E-2</v>
      </c>
      <c r="AF3577" s="122">
        <v>8.4980505651000002E-2</v>
      </c>
      <c r="AG3577" s="122">
        <v>8.6418901588999994E-2</v>
      </c>
      <c r="AH3577" s="122">
        <v>8.8310541999500003E-2</v>
      </c>
      <c r="AI3577" s="122">
        <v>8.890384724E-2</v>
      </c>
      <c r="AJ3577" s="122">
        <v>8.3918103903000002E-2</v>
      </c>
      <c r="AK3577" s="122">
        <v>8.4107753193500001E-2</v>
      </c>
      <c r="AL3577" s="122">
        <v>0</v>
      </c>
    </row>
    <row r="3578" spans="1:38" hidden="1" x14ac:dyDescent="0.25">
      <c r="A3578" s="122" t="s">
        <v>2056</v>
      </c>
      <c r="B3578" s="122">
        <v>1</v>
      </c>
      <c r="C3578" s="122" t="s">
        <v>2247</v>
      </c>
      <c r="D3578" s="122" t="s">
        <v>2168</v>
      </c>
      <c r="E3578" s="122">
        <v>65</v>
      </c>
      <c r="F3578" s="122">
        <v>2.5772505119500001E-2</v>
      </c>
      <c r="G3578" s="122">
        <v>2.6269924933E-2</v>
      </c>
      <c r="H3578" s="122">
        <v>2.6713362524000001E-2</v>
      </c>
      <c r="I3578" s="122">
        <v>2.7081450969000002E-2</v>
      </c>
      <c r="J3578" s="122">
        <v>2.7966853387000001E-2</v>
      </c>
      <c r="K3578" s="122">
        <v>2.8018622488500001E-2</v>
      </c>
      <c r="L3578" s="122">
        <v>2.8344423929499998E-2</v>
      </c>
      <c r="M3578" s="122">
        <v>2.8124944754999999E-2</v>
      </c>
      <c r="N3578" s="122">
        <v>2.84982354945E-2</v>
      </c>
      <c r="O3578" s="122">
        <v>2.9100893645000001E-2</v>
      </c>
      <c r="P3578" s="122">
        <v>2.9296325368E-2</v>
      </c>
      <c r="Q3578" s="122">
        <v>2.8721271207499999E-2</v>
      </c>
      <c r="R3578" s="122">
        <v>2.9192174697000001E-2</v>
      </c>
      <c r="S3578" s="122">
        <v>2.9552877989500001E-2</v>
      </c>
      <c r="T3578" s="122">
        <v>3.0063724717000001E-2</v>
      </c>
      <c r="U3578" s="122">
        <v>2.9982330761999999E-2</v>
      </c>
      <c r="V3578" s="122">
        <v>3.0849886331000002E-2</v>
      </c>
      <c r="W3578" s="122">
        <v>3.1488052732500001E-2</v>
      </c>
      <c r="X3578" s="122">
        <v>3.1658581159999998E-2</v>
      </c>
      <c r="Y3578" s="122">
        <v>3.2280650110000003E-2</v>
      </c>
      <c r="Z3578" s="122">
        <v>3.2764110227000001E-2</v>
      </c>
      <c r="AA3578" s="122">
        <v>3.3055579804999999E-2</v>
      </c>
      <c r="AB3578" s="122">
        <v>3.4597802001000003E-2</v>
      </c>
      <c r="AC3578" s="122">
        <v>3.5002444413499999E-2</v>
      </c>
      <c r="AD3578" s="122">
        <v>3.5054718578500003E-2</v>
      </c>
      <c r="AE3578" s="122">
        <v>3.5131495306000002E-2</v>
      </c>
      <c r="AF3578" s="122">
        <v>3.5567108083000003E-2</v>
      </c>
      <c r="AG3578" s="122">
        <v>3.5636567021000001E-2</v>
      </c>
      <c r="AH3578" s="122">
        <v>3.6254764798000001E-2</v>
      </c>
      <c r="AI3578" s="122">
        <v>3.6491834010000002E-2</v>
      </c>
      <c r="AJ3578" s="122">
        <v>3.4968708853500001E-2</v>
      </c>
      <c r="AK3578" s="122">
        <v>3.4932057604500001E-2</v>
      </c>
      <c r="AL3578" s="122">
        <v>0</v>
      </c>
    </row>
    <row r="3579" spans="1:38" hidden="1" x14ac:dyDescent="0.25">
      <c r="A3579" s="122" t="s">
        <v>2248</v>
      </c>
      <c r="B3579" s="122">
        <v>1</v>
      </c>
      <c r="C3579" s="122" t="s">
        <v>2249</v>
      </c>
      <c r="D3579" s="122" t="s">
        <v>2120</v>
      </c>
      <c r="E3579" s="122">
        <v>66</v>
      </c>
      <c r="F3579" s="122">
        <v>8.2175612779999997E-3</v>
      </c>
      <c r="G3579" s="122">
        <v>8.1247142880000005E-3</v>
      </c>
      <c r="H3579" s="122">
        <v>7.8012476825E-3</v>
      </c>
      <c r="I3579" s="122">
        <v>8.9085669569999998E-3</v>
      </c>
      <c r="J3579" s="122">
        <v>8.8574759639999997E-3</v>
      </c>
      <c r="K3579" s="122">
        <v>8.7690887120000002E-3</v>
      </c>
      <c r="L3579" s="122">
        <v>8.7276735315000003E-3</v>
      </c>
      <c r="M3579" s="122">
        <v>9.2391435389999992E-3</v>
      </c>
      <c r="N3579" s="122">
        <v>9.2357731895E-3</v>
      </c>
      <c r="O3579" s="122">
        <v>9.2019475559999998E-3</v>
      </c>
      <c r="P3579" s="122">
        <v>9.1469180535E-3</v>
      </c>
      <c r="Q3579" s="122">
        <v>9.1408174354999996E-3</v>
      </c>
      <c r="R3579" s="122">
        <v>8.2543395150000004E-3</v>
      </c>
      <c r="S3579" s="122">
        <v>8.2620736990000002E-3</v>
      </c>
      <c r="T3579" s="122">
        <v>8.3242873250000005E-3</v>
      </c>
      <c r="U3579" s="122">
        <v>8.3449776239999992E-3</v>
      </c>
      <c r="V3579" s="122">
        <v>8.3700510494999995E-3</v>
      </c>
      <c r="W3579" s="122">
        <v>8.3539498614999992E-3</v>
      </c>
      <c r="X3579" s="122">
        <v>8.3640764919999996E-3</v>
      </c>
      <c r="Y3579" s="122">
        <v>8.4306585900000008E-3</v>
      </c>
      <c r="Z3579" s="122">
        <v>8.5430217170000006E-3</v>
      </c>
      <c r="AA3579" s="122">
        <v>8.5825642484999992E-3</v>
      </c>
      <c r="AB3579" s="122">
        <v>8.6216405655000009E-3</v>
      </c>
      <c r="AC3579" s="122">
        <v>8.6438467175000006E-3</v>
      </c>
      <c r="AD3579" s="122">
        <v>8.5766187879999997E-3</v>
      </c>
      <c r="AE3579" s="122">
        <v>8.5317561430000004E-3</v>
      </c>
      <c r="AF3579" s="122">
        <v>8.5201823210000003E-3</v>
      </c>
      <c r="AG3579" s="122">
        <v>8.4510305180000005E-3</v>
      </c>
      <c r="AH3579" s="122">
        <v>8.3610621964999993E-3</v>
      </c>
      <c r="AI3579" s="122">
        <v>8.2893712165000005E-3</v>
      </c>
      <c r="AJ3579" s="122">
        <v>8.1957938865E-3</v>
      </c>
      <c r="AK3579" s="122">
        <v>8.1892665654999999E-3</v>
      </c>
      <c r="AL3579" s="122">
        <v>0</v>
      </c>
    </row>
    <row r="3580" spans="1:38" hidden="1" x14ac:dyDescent="0.25">
      <c r="A3580" s="122" t="s">
        <v>2248</v>
      </c>
      <c r="B3580" s="122">
        <v>1</v>
      </c>
      <c r="C3580" s="122" t="s">
        <v>2249</v>
      </c>
      <c r="D3580" s="122" t="s">
        <v>2121</v>
      </c>
      <c r="E3580" s="122">
        <v>66</v>
      </c>
      <c r="F3580" s="122">
        <v>6.0152135667999998E-2</v>
      </c>
      <c r="G3580" s="122">
        <v>5.8409119845000003E-2</v>
      </c>
      <c r="H3580" s="122">
        <v>5.5044182943499997E-2</v>
      </c>
      <c r="I3580" s="122">
        <v>6.2630124433000006E-2</v>
      </c>
      <c r="J3580" s="122">
        <v>6.2546619567500003E-2</v>
      </c>
      <c r="K3580" s="122">
        <v>6.2339960695499998E-2</v>
      </c>
      <c r="L3580" s="122">
        <v>6.2113654008000001E-2</v>
      </c>
      <c r="M3580" s="122">
        <v>6.5837006960500002E-2</v>
      </c>
      <c r="N3580" s="122">
        <v>6.5621422067000001E-2</v>
      </c>
      <c r="O3580" s="122">
        <v>6.52485521475E-2</v>
      </c>
      <c r="P3580" s="122">
        <v>6.4850415538E-2</v>
      </c>
      <c r="Q3580" s="122">
        <v>6.4442046032999994E-2</v>
      </c>
      <c r="R3580" s="122">
        <v>5.7571299237000002E-2</v>
      </c>
      <c r="S3580" s="122">
        <v>5.7383360892499999E-2</v>
      </c>
      <c r="T3580" s="122">
        <v>5.7205962154500002E-2</v>
      </c>
      <c r="U3580" s="122">
        <v>5.7178423089499997E-2</v>
      </c>
      <c r="V3580" s="122">
        <v>5.7374044870499998E-2</v>
      </c>
      <c r="W3580" s="122">
        <v>5.7381553671999999E-2</v>
      </c>
      <c r="X3580" s="122">
        <v>5.7405118770500002E-2</v>
      </c>
      <c r="Y3580" s="122">
        <v>5.7394244945999998E-2</v>
      </c>
      <c r="Z3580" s="122">
        <v>5.7260197133999997E-2</v>
      </c>
      <c r="AA3580" s="122">
        <v>5.7026777634500002E-2</v>
      </c>
      <c r="AB3580" s="122">
        <v>5.6823620180999998E-2</v>
      </c>
      <c r="AC3580" s="122">
        <v>5.6618786205E-2</v>
      </c>
      <c r="AD3580" s="122">
        <v>5.6361816341000001E-2</v>
      </c>
      <c r="AE3580" s="122">
        <v>5.6091972618000002E-2</v>
      </c>
      <c r="AF3580" s="122">
        <v>5.5841130958499997E-2</v>
      </c>
      <c r="AG3580" s="122">
        <v>5.5634250440500001E-2</v>
      </c>
      <c r="AH3580" s="122">
        <v>5.5522499913999997E-2</v>
      </c>
      <c r="AI3580" s="122">
        <v>5.5457711839499997E-2</v>
      </c>
      <c r="AJ3580" s="122">
        <v>5.6226030049499998E-2</v>
      </c>
      <c r="AK3580" s="122">
        <v>5.6331946309500003E-2</v>
      </c>
      <c r="AL3580" s="122">
        <v>0</v>
      </c>
    </row>
    <row r="3581" spans="1:38" hidden="1" x14ac:dyDescent="0.25">
      <c r="A3581" s="122" t="s">
        <v>2248</v>
      </c>
      <c r="B3581" s="122">
        <v>1</v>
      </c>
      <c r="C3581" s="122" t="s">
        <v>2249</v>
      </c>
      <c r="D3581" s="122" t="s">
        <v>2122</v>
      </c>
      <c r="E3581" s="122">
        <v>66</v>
      </c>
      <c r="F3581" s="122">
        <v>3.5000433540500003E-2</v>
      </c>
      <c r="G3581" s="122">
        <v>3.3957561868499998E-2</v>
      </c>
      <c r="H3581" s="122">
        <v>3.2013822113499998E-2</v>
      </c>
      <c r="I3581" s="122">
        <v>3.6504790840499998E-2</v>
      </c>
      <c r="J3581" s="122">
        <v>3.6615979461000002E-2</v>
      </c>
      <c r="K3581" s="122">
        <v>3.6784740762499997E-2</v>
      </c>
      <c r="L3581" s="122">
        <v>3.6887399218499997E-2</v>
      </c>
      <c r="M3581" s="122">
        <v>3.9205707118999997E-2</v>
      </c>
      <c r="N3581" s="122">
        <v>3.9126564736500002E-2</v>
      </c>
      <c r="O3581" s="122">
        <v>3.9057453372500002E-2</v>
      </c>
      <c r="P3581" s="122">
        <v>3.9016351077499997E-2</v>
      </c>
      <c r="Q3581" s="122">
        <v>3.8823758246500001E-2</v>
      </c>
      <c r="R3581" s="122">
        <v>3.47724638985E-2</v>
      </c>
      <c r="S3581" s="122">
        <v>3.4719532003500003E-2</v>
      </c>
      <c r="T3581" s="122">
        <v>3.4718128855000002E-2</v>
      </c>
      <c r="U3581" s="122">
        <v>3.4797708195999998E-2</v>
      </c>
      <c r="V3581" s="122">
        <v>3.4974401980999999E-2</v>
      </c>
      <c r="W3581" s="122">
        <v>3.4980860242999998E-2</v>
      </c>
      <c r="X3581" s="122">
        <v>3.4973910379499998E-2</v>
      </c>
      <c r="Y3581" s="122">
        <v>3.4944153688499999E-2</v>
      </c>
      <c r="Z3581" s="122">
        <v>3.4962635451E-2</v>
      </c>
      <c r="AA3581" s="122">
        <v>3.4943839557500002E-2</v>
      </c>
      <c r="AB3581" s="122">
        <v>3.4836189322999998E-2</v>
      </c>
      <c r="AC3581" s="122">
        <v>3.4692044242499998E-2</v>
      </c>
      <c r="AD3581" s="122">
        <v>3.4544536470999997E-2</v>
      </c>
      <c r="AE3581" s="122">
        <v>3.4427564967499998E-2</v>
      </c>
      <c r="AF3581" s="122">
        <v>3.4327588841500001E-2</v>
      </c>
      <c r="AG3581" s="122">
        <v>3.42594502395E-2</v>
      </c>
      <c r="AH3581" s="122">
        <v>3.4189580418999999E-2</v>
      </c>
      <c r="AI3581" s="122">
        <v>3.41357193015E-2</v>
      </c>
      <c r="AJ3581" s="122">
        <v>3.3705967555999999E-2</v>
      </c>
      <c r="AK3581" s="122">
        <v>3.3821128844499997E-2</v>
      </c>
      <c r="AL3581" s="122">
        <v>0</v>
      </c>
    </row>
    <row r="3582" spans="1:38" hidden="1" x14ac:dyDescent="0.25">
      <c r="A3582" s="122" t="s">
        <v>2248</v>
      </c>
      <c r="B3582" s="122">
        <v>1</v>
      </c>
      <c r="C3582" s="122" t="s">
        <v>2249</v>
      </c>
      <c r="D3582" s="122" t="s">
        <v>2175</v>
      </c>
      <c r="E3582" s="122">
        <v>66</v>
      </c>
      <c r="F3582" s="122">
        <v>7.0100791850000004E-4</v>
      </c>
      <c r="G3582" s="122">
        <v>6.9197708949999995E-4</v>
      </c>
      <c r="H3582" s="122">
        <v>6.617735555E-4</v>
      </c>
      <c r="I3582" s="122">
        <v>7.6334050299999999E-4</v>
      </c>
      <c r="J3582" s="122">
        <v>7.7381865599999999E-4</v>
      </c>
      <c r="K3582" s="122">
        <v>7.8159987749999997E-4</v>
      </c>
      <c r="L3582" s="122">
        <v>7.8759576749999995E-4</v>
      </c>
      <c r="M3582" s="122">
        <v>8.4284079450000005E-4</v>
      </c>
      <c r="N3582" s="122">
        <v>8.4729634550000002E-4</v>
      </c>
      <c r="O3582" s="122">
        <v>8.5103202399999995E-4</v>
      </c>
      <c r="P3582" s="122">
        <v>8.4044445250000001E-4</v>
      </c>
      <c r="Q3582" s="122">
        <v>8.3193016150000004E-4</v>
      </c>
      <c r="R3582" s="122">
        <v>7.3962228750000004E-4</v>
      </c>
      <c r="S3582" s="122">
        <v>7.3169505099999999E-4</v>
      </c>
      <c r="T3582" s="122">
        <v>7.2396197999999995E-4</v>
      </c>
      <c r="U3582" s="122">
        <v>7.1691290049999998E-4</v>
      </c>
      <c r="V3582" s="122">
        <v>7.0811190600000005E-4</v>
      </c>
      <c r="W3582" s="122">
        <v>6.9706299599999995E-4</v>
      </c>
      <c r="X3582" s="122">
        <v>6.8572884000000004E-4</v>
      </c>
      <c r="Y3582" s="122">
        <v>6.7504857150000003E-4</v>
      </c>
      <c r="Z3582" s="122">
        <v>6.6442212449999995E-4</v>
      </c>
      <c r="AA3582" s="122">
        <v>6.54134056E-4</v>
      </c>
      <c r="AB3582" s="122">
        <v>6.4267386599999997E-4</v>
      </c>
      <c r="AC3582" s="122">
        <v>6.3054733350000004E-4</v>
      </c>
      <c r="AD3582" s="122">
        <v>6.1761663200000005E-4</v>
      </c>
      <c r="AE3582" s="122">
        <v>6.0389994050000001E-4</v>
      </c>
      <c r="AF3582" s="122">
        <v>5.8972066500000001E-4</v>
      </c>
      <c r="AG3582" s="122">
        <v>5.7559566149999999E-4</v>
      </c>
      <c r="AH3582" s="122">
        <v>5.6168027300000005E-4</v>
      </c>
      <c r="AI3582" s="122">
        <v>5.4753017400000002E-4</v>
      </c>
      <c r="AJ3582" s="122">
        <v>5.3030217950000001E-4</v>
      </c>
      <c r="AK3582" s="122">
        <v>5.1824420250000001E-4</v>
      </c>
      <c r="AL3582" s="122">
        <v>0</v>
      </c>
    </row>
    <row r="3583" spans="1:38" hidden="1" x14ac:dyDescent="0.25">
      <c r="A3583" s="122" t="s">
        <v>2248</v>
      </c>
      <c r="B3583" s="122">
        <v>1</v>
      </c>
      <c r="C3583" s="122" t="s">
        <v>2249</v>
      </c>
      <c r="D3583" s="122" t="s">
        <v>2123</v>
      </c>
      <c r="E3583" s="122">
        <v>66</v>
      </c>
      <c r="F3583" s="122">
        <v>5.4716862496000003E-2</v>
      </c>
      <c r="G3583" s="122">
        <v>5.3983646795500002E-2</v>
      </c>
      <c r="H3583" s="122">
        <v>5.1886851812E-2</v>
      </c>
      <c r="I3583" s="122">
        <v>6.0419271117499999E-2</v>
      </c>
      <c r="J3583" s="122">
        <v>6.2324341409999998E-2</v>
      </c>
      <c r="K3583" s="122">
        <v>6.4308744540500007E-2</v>
      </c>
      <c r="L3583" s="122">
        <v>6.5782704750500007E-2</v>
      </c>
      <c r="M3583" s="122">
        <v>7.1399698836999995E-2</v>
      </c>
      <c r="N3583" s="122">
        <v>7.2752235940999999E-2</v>
      </c>
      <c r="O3583" s="122">
        <v>7.3992493022000005E-2</v>
      </c>
      <c r="P3583" s="122">
        <v>7.5169169394999999E-2</v>
      </c>
      <c r="Q3583" s="122">
        <v>7.6065686575500002E-2</v>
      </c>
      <c r="R3583" s="122">
        <v>6.9344473158000006E-2</v>
      </c>
      <c r="S3583" s="122">
        <v>7.0212909507500004E-2</v>
      </c>
      <c r="T3583" s="122">
        <v>7.1368472774000005E-2</v>
      </c>
      <c r="U3583" s="122">
        <v>7.3059838480500003E-2</v>
      </c>
      <c r="V3583" s="122">
        <v>7.4728370303000002E-2</v>
      </c>
      <c r="W3583" s="122">
        <v>7.5737906352999998E-2</v>
      </c>
      <c r="X3583" s="122">
        <v>7.6411442489999995E-2</v>
      </c>
      <c r="Y3583" s="122">
        <v>7.6516451946500003E-2</v>
      </c>
      <c r="Z3583" s="122">
        <v>7.6665884995999994E-2</v>
      </c>
      <c r="AA3583" s="122">
        <v>7.6913664554000005E-2</v>
      </c>
      <c r="AB3583" s="122">
        <v>7.7347657306500006E-2</v>
      </c>
      <c r="AC3583" s="122">
        <v>7.7748402841E-2</v>
      </c>
      <c r="AD3583" s="122">
        <v>7.8343838946500002E-2</v>
      </c>
      <c r="AE3583" s="122">
        <v>7.8945693855500002E-2</v>
      </c>
      <c r="AF3583" s="122">
        <v>7.9683104108500005E-2</v>
      </c>
      <c r="AG3583" s="122">
        <v>8.0384579195500003E-2</v>
      </c>
      <c r="AH3583" s="122">
        <v>8.1317681692999993E-2</v>
      </c>
      <c r="AI3583" s="122">
        <v>8.2394419622999995E-2</v>
      </c>
      <c r="AJ3583" s="122">
        <v>8.0319498375499995E-2</v>
      </c>
      <c r="AK3583" s="122">
        <v>8.1329175776500007E-2</v>
      </c>
      <c r="AL3583" s="122">
        <v>0</v>
      </c>
    </row>
    <row r="3584" spans="1:38" x14ac:dyDescent="0.25">
      <c r="A3584" s="122" t="s">
        <v>2248</v>
      </c>
      <c r="B3584" s="122">
        <v>1</v>
      </c>
      <c r="C3584" s="122" t="s">
        <v>2249</v>
      </c>
      <c r="D3584" s="122" t="s">
        <v>2124</v>
      </c>
      <c r="E3584" s="122">
        <v>66</v>
      </c>
      <c r="F3584" s="122">
        <v>0.44496403400950002</v>
      </c>
      <c r="G3584" s="122">
        <v>0.43417934589000001</v>
      </c>
      <c r="H3584" s="122">
        <v>0.41044031063850001</v>
      </c>
      <c r="I3584" s="122">
        <v>0.46479799324749999</v>
      </c>
      <c r="J3584" s="122">
        <v>0.46223923131650002</v>
      </c>
      <c r="K3584" s="122">
        <v>0.459868664303</v>
      </c>
      <c r="L3584" s="122">
        <v>0.45919185851650002</v>
      </c>
      <c r="M3584" s="122">
        <v>0.48965510385849997</v>
      </c>
      <c r="N3584" s="122">
        <v>0.49145177929299999</v>
      </c>
      <c r="O3584" s="122">
        <v>0.49338713132099998</v>
      </c>
      <c r="P3584" s="122">
        <v>0.49506935863500001</v>
      </c>
      <c r="Q3584" s="122">
        <v>0.49733859566400002</v>
      </c>
      <c r="R3584" s="122">
        <v>0.44811996109149999</v>
      </c>
      <c r="S3584" s="122">
        <v>0.44919480135649997</v>
      </c>
      <c r="T3584" s="122">
        <v>0.44917227415700001</v>
      </c>
      <c r="U3584" s="122">
        <v>0.44828724265949998</v>
      </c>
      <c r="V3584" s="122">
        <v>0.44646587661850001</v>
      </c>
      <c r="W3584" s="122">
        <v>0.445146670287</v>
      </c>
      <c r="X3584" s="122">
        <v>0.4453549320115</v>
      </c>
      <c r="Y3584" s="122">
        <v>0.44585739241650002</v>
      </c>
      <c r="Z3584" s="122">
        <v>0.44654028591549999</v>
      </c>
      <c r="AA3584" s="122">
        <v>0.44717450559249999</v>
      </c>
      <c r="AB3584" s="122">
        <v>0.4476461465505</v>
      </c>
      <c r="AC3584" s="122">
        <v>0.44827555849150003</v>
      </c>
      <c r="AD3584" s="122">
        <v>0.44899564876850001</v>
      </c>
      <c r="AE3584" s="122">
        <v>0.44949686036100001</v>
      </c>
      <c r="AF3584" s="122">
        <v>0.44919126350049998</v>
      </c>
      <c r="AG3584" s="122">
        <v>0.44865377576650001</v>
      </c>
      <c r="AH3584" s="122">
        <v>0.44763553907749998</v>
      </c>
      <c r="AI3584" s="122">
        <v>0.44562657036749997</v>
      </c>
      <c r="AJ3584" s="122">
        <v>0.44199015471949998</v>
      </c>
      <c r="AK3584" s="122">
        <v>0.43857095546399999</v>
      </c>
      <c r="AL3584" s="122">
        <v>0</v>
      </c>
    </row>
    <row r="3585" spans="1:38" hidden="1" x14ac:dyDescent="0.25">
      <c r="A3585" s="122" t="s">
        <v>2248</v>
      </c>
      <c r="B3585" s="122">
        <v>1</v>
      </c>
      <c r="C3585" s="122" t="s">
        <v>2249</v>
      </c>
      <c r="D3585" s="122" t="s">
        <v>474</v>
      </c>
      <c r="E3585" s="122">
        <v>66</v>
      </c>
      <c r="F3585" s="122">
        <v>4.9125329582999998E-2</v>
      </c>
      <c r="G3585" s="122">
        <v>4.8263261899000001E-2</v>
      </c>
      <c r="H3585" s="122">
        <v>4.6324135131500001E-2</v>
      </c>
      <c r="I3585" s="122">
        <v>5.3706160790500002E-2</v>
      </c>
      <c r="J3585" s="122">
        <v>5.4676431498999999E-2</v>
      </c>
      <c r="K3585" s="122">
        <v>5.5518850704999997E-2</v>
      </c>
      <c r="L3585" s="122">
        <v>5.6217513373499998E-2</v>
      </c>
      <c r="M3585" s="122">
        <v>6.0566923314000001E-2</v>
      </c>
      <c r="N3585" s="122">
        <v>6.1329862156499999E-2</v>
      </c>
      <c r="O3585" s="122">
        <v>6.2242162471999998E-2</v>
      </c>
      <c r="P3585" s="122">
        <v>6.3025993119499996E-2</v>
      </c>
      <c r="Q3585" s="122">
        <v>6.3836994110999995E-2</v>
      </c>
      <c r="R3585" s="122">
        <v>5.7703877650500002E-2</v>
      </c>
      <c r="S3585" s="122">
        <v>5.7704981030999997E-2</v>
      </c>
      <c r="T3585" s="122">
        <v>5.7765101501500001E-2</v>
      </c>
      <c r="U3585" s="122">
        <v>5.7955219470999998E-2</v>
      </c>
      <c r="V3585" s="122">
        <v>5.8507425517E-2</v>
      </c>
      <c r="W3585" s="122">
        <v>5.8990551707499998E-2</v>
      </c>
      <c r="X3585" s="122">
        <v>5.9492004238000003E-2</v>
      </c>
      <c r="Y3585" s="122">
        <v>5.99787928345E-2</v>
      </c>
      <c r="Z3585" s="122">
        <v>6.0395409616500001E-2</v>
      </c>
      <c r="AA3585" s="122">
        <v>6.0855674733999998E-2</v>
      </c>
      <c r="AB3585" s="122">
        <v>6.1271561388000002E-2</v>
      </c>
      <c r="AC3585" s="122">
        <v>6.1765396758499999E-2</v>
      </c>
      <c r="AD3585" s="122">
        <v>6.2283386481500003E-2</v>
      </c>
      <c r="AE3585" s="122">
        <v>6.3018832474999995E-2</v>
      </c>
      <c r="AF3585" s="122">
        <v>6.3609146077499998E-2</v>
      </c>
      <c r="AG3585" s="122">
        <v>6.4067591546000002E-2</v>
      </c>
      <c r="AH3585" s="122">
        <v>6.4665646726000003E-2</v>
      </c>
      <c r="AI3585" s="122">
        <v>6.5068201813000007E-2</v>
      </c>
      <c r="AJ3585" s="122">
        <v>6.4724661934499994E-2</v>
      </c>
      <c r="AK3585" s="122">
        <v>6.4962926455500003E-2</v>
      </c>
      <c r="AL3585" s="122">
        <v>0</v>
      </c>
    </row>
    <row r="3586" spans="1:38" hidden="1" x14ac:dyDescent="0.25">
      <c r="A3586" s="122" t="s">
        <v>2248</v>
      </c>
      <c r="B3586" s="122">
        <v>1</v>
      </c>
      <c r="C3586" s="122" t="s">
        <v>2249</v>
      </c>
      <c r="D3586" s="122" t="s">
        <v>2125</v>
      </c>
      <c r="E3586" s="122">
        <v>66</v>
      </c>
      <c r="F3586" s="122">
        <v>4.8892878155E-2</v>
      </c>
      <c r="G3586" s="122">
        <v>4.7063149058500002E-2</v>
      </c>
      <c r="H3586" s="122">
        <v>4.3737213002000001E-2</v>
      </c>
      <c r="I3586" s="122">
        <v>4.9179902172499998E-2</v>
      </c>
      <c r="J3586" s="122">
        <v>4.8685683002500001E-2</v>
      </c>
      <c r="K3586" s="122">
        <v>4.8228217822E-2</v>
      </c>
      <c r="L3586" s="122">
        <v>4.78524166845E-2</v>
      </c>
      <c r="M3586" s="122">
        <v>5.0484049693499997E-2</v>
      </c>
      <c r="N3586" s="122">
        <v>5.0137156637499999E-2</v>
      </c>
      <c r="O3586" s="122">
        <v>4.9876011221499997E-2</v>
      </c>
      <c r="P3586" s="122">
        <v>4.9695992534500001E-2</v>
      </c>
      <c r="Q3586" s="122">
        <v>4.9515898375500002E-2</v>
      </c>
      <c r="R3586" s="122">
        <v>4.4446588825499997E-2</v>
      </c>
      <c r="S3586" s="122">
        <v>4.4397315361500003E-2</v>
      </c>
      <c r="T3586" s="122">
        <v>4.4142437381000002E-2</v>
      </c>
      <c r="U3586" s="122">
        <v>4.3879818485500002E-2</v>
      </c>
      <c r="V3586" s="122">
        <v>4.3597264249500001E-2</v>
      </c>
      <c r="W3586" s="122">
        <v>4.33141800135E-2</v>
      </c>
      <c r="X3586" s="122">
        <v>4.3138087540000002E-2</v>
      </c>
      <c r="Y3586" s="122">
        <v>4.2965508038999997E-2</v>
      </c>
      <c r="Z3586" s="122">
        <v>4.2825943377500002E-2</v>
      </c>
      <c r="AA3586" s="122">
        <v>4.2638204896000002E-2</v>
      </c>
      <c r="AB3586" s="122">
        <v>4.2414057030999999E-2</v>
      </c>
      <c r="AC3586" s="122">
        <v>4.21371737155E-2</v>
      </c>
      <c r="AD3586" s="122">
        <v>4.1839599041E-2</v>
      </c>
      <c r="AE3586" s="122">
        <v>4.1461922445500003E-2</v>
      </c>
      <c r="AF3586" s="122">
        <v>4.1074375368499998E-2</v>
      </c>
      <c r="AG3586" s="122">
        <v>4.0777146254000002E-2</v>
      </c>
      <c r="AH3586" s="122">
        <v>4.0573110405000001E-2</v>
      </c>
      <c r="AI3586" s="122">
        <v>4.0294382795500003E-2</v>
      </c>
      <c r="AJ3586" s="122">
        <v>4.0285823534000002E-2</v>
      </c>
      <c r="AK3586" s="122">
        <v>4.0300645566999999E-2</v>
      </c>
      <c r="AL3586" s="122">
        <v>0</v>
      </c>
    </row>
    <row r="3587" spans="1:38" hidden="1" x14ac:dyDescent="0.25">
      <c r="A3587" s="122" t="s">
        <v>2248</v>
      </c>
      <c r="B3587" s="122">
        <v>1</v>
      </c>
      <c r="C3587" s="122" t="s">
        <v>2249</v>
      </c>
      <c r="D3587" s="122" t="s">
        <v>2126</v>
      </c>
      <c r="E3587" s="122">
        <v>66</v>
      </c>
      <c r="F3587" s="122">
        <v>8.9903349329999993E-3</v>
      </c>
      <c r="G3587" s="122">
        <v>8.5618326889999995E-3</v>
      </c>
      <c r="H3587" s="122">
        <v>7.9182393525000002E-3</v>
      </c>
      <c r="I3587" s="122">
        <v>8.8471733734999999E-3</v>
      </c>
      <c r="J3587" s="122">
        <v>8.6509217140000004E-3</v>
      </c>
      <c r="K3587" s="122">
        <v>8.4224089809999993E-3</v>
      </c>
      <c r="L3587" s="122">
        <v>8.2086330305E-3</v>
      </c>
      <c r="M3587" s="122">
        <v>8.5573706985000008E-3</v>
      </c>
      <c r="N3587" s="122">
        <v>8.4208204649999993E-3</v>
      </c>
      <c r="O3587" s="122">
        <v>8.3982818440000006E-3</v>
      </c>
      <c r="P3587" s="122">
        <v>8.3324301919999993E-3</v>
      </c>
      <c r="Q3587" s="122">
        <v>8.2867605690000005E-3</v>
      </c>
      <c r="R3587" s="122">
        <v>7.3653560724999999E-3</v>
      </c>
      <c r="S3587" s="122">
        <v>7.2438371690000001E-3</v>
      </c>
      <c r="T3587" s="122">
        <v>7.168584536E-3</v>
      </c>
      <c r="U3587" s="122">
        <v>7.0961325820000001E-3</v>
      </c>
      <c r="V3587" s="122">
        <v>7.0733228925000001E-3</v>
      </c>
      <c r="W3587" s="122">
        <v>7.0535678580000002E-3</v>
      </c>
      <c r="X3587" s="122">
        <v>7.0595723075000004E-3</v>
      </c>
      <c r="Y3587" s="122">
        <v>7.1439516200000001E-3</v>
      </c>
      <c r="Z3587" s="122">
        <v>7.2423916470000004E-3</v>
      </c>
      <c r="AA3587" s="122">
        <v>7.3699538224999998E-3</v>
      </c>
      <c r="AB3587" s="122">
        <v>7.5000286219999998E-3</v>
      </c>
      <c r="AC3587" s="122">
        <v>7.6352733064999996E-3</v>
      </c>
      <c r="AD3587" s="122">
        <v>7.7216971999999997E-3</v>
      </c>
      <c r="AE3587" s="122">
        <v>7.8221610055000008E-3</v>
      </c>
      <c r="AF3587" s="122">
        <v>7.8891329185000001E-3</v>
      </c>
      <c r="AG3587" s="122">
        <v>7.9502983105000005E-3</v>
      </c>
      <c r="AH3587" s="122">
        <v>7.9924315085000003E-3</v>
      </c>
      <c r="AI3587" s="122">
        <v>8.0029280525000003E-3</v>
      </c>
      <c r="AJ3587" s="122">
        <v>7.7219325199999996E-3</v>
      </c>
      <c r="AK3587" s="122">
        <v>7.4893138505000003E-3</v>
      </c>
      <c r="AL3587" s="122">
        <v>0</v>
      </c>
    </row>
    <row r="3588" spans="1:38" hidden="1" x14ac:dyDescent="0.25">
      <c r="A3588" s="122" t="s">
        <v>2248</v>
      </c>
      <c r="B3588" s="122">
        <v>1</v>
      </c>
      <c r="C3588" s="122" t="s">
        <v>2249</v>
      </c>
      <c r="D3588" s="122" t="s">
        <v>2127</v>
      </c>
      <c r="E3588" s="122">
        <v>66</v>
      </c>
      <c r="F3588" s="122">
        <v>9.9445279325000007E-3</v>
      </c>
      <c r="G3588" s="122">
        <v>9.7332479109999998E-3</v>
      </c>
      <c r="H3588" s="122">
        <v>9.2083413434999994E-3</v>
      </c>
      <c r="I3588" s="122">
        <v>1.04979642675E-2</v>
      </c>
      <c r="J3588" s="122">
        <v>1.0534648297E-2</v>
      </c>
      <c r="K3588" s="122">
        <v>1.0587318213E-2</v>
      </c>
      <c r="L3588" s="122">
        <v>1.06265770355E-2</v>
      </c>
      <c r="M3588" s="122">
        <v>1.1327012607E-2</v>
      </c>
      <c r="N3588" s="122">
        <v>1.1372197147500001E-2</v>
      </c>
      <c r="O3588" s="122">
        <v>1.1414303819E-2</v>
      </c>
      <c r="P3588" s="122">
        <v>1.1454320356000001E-2</v>
      </c>
      <c r="Q3588" s="122">
        <v>1.1477321455E-2</v>
      </c>
      <c r="R3588" s="122">
        <v>1.0359659548500001E-2</v>
      </c>
      <c r="S3588" s="122">
        <v>1.04229721825E-2</v>
      </c>
      <c r="T3588" s="122">
        <v>1.0489897985500001E-2</v>
      </c>
      <c r="U3588" s="122">
        <v>1.0574705962000001E-2</v>
      </c>
      <c r="V3588" s="122">
        <v>1.0650223197499999E-2</v>
      </c>
      <c r="W3588" s="122">
        <v>1.0704905815E-2</v>
      </c>
      <c r="X3588" s="122">
        <v>1.07538526135E-2</v>
      </c>
      <c r="Y3588" s="122">
        <v>1.07567963395E-2</v>
      </c>
      <c r="Z3588" s="122">
        <v>1.0764562509E-2</v>
      </c>
      <c r="AA3588" s="122">
        <v>1.0783498666999999E-2</v>
      </c>
      <c r="AB3588" s="122">
        <v>1.0800710364E-2</v>
      </c>
      <c r="AC3588" s="122">
        <v>1.0828591040499999E-2</v>
      </c>
      <c r="AD3588" s="122">
        <v>1.0857930144500001E-2</v>
      </c>
      <c r="AE3588" s="122">
        <v>1.08845372575E-2</v>
      </c>
      <c r="AF3588" s="122">
        <v>1.0900016146000001E-2</v>
      </c>
      <c r="AG3588" s="122">
        <v>1.0925482831499999E-2</v>
      </c>
      <c r="AH3588" s="122">
        <v>1.09757783475E-2</v>
      </c>
      <c r="AI3588" s="122">
        <v>1.10358921665E-2</v>
      </c>
      <c r="AJ3588" s="122">
        <v>1.1098905191500001E-2</v>
      </c>
      <c r="AK3588" s="122">
        <v>1.12150700615E-2</v>
      </c>
      <c r="AL3588" s="122">
        <v>0</v>
      </c>
    </row>
    <row r="3589" spans="1:38" hidden="1" x14ac:dyDescent="0.25">
      <c r="A3589" s="122" t="s">
        <v>2248</v>
      </c>
      <c r="B3589" s="122">
        <v>1</v>
      </c>
      <c r="C3589" s="122" t="s">
        <v>2249</v>
      </c>
      <c r="D3589" s="122" t="s">
        <v>2128</v>
      </c>
      <c r="E3589" s="122">
        <v>66</v>
      </c>
      <c r="F3589" s="122">
        <v>0.19357298872600001</v>
      </c>
      <c r="G3589" s="122">
        <v>0.19050705405400001</v>
      </c>
      <c r="H3589" s="122">
        <v>0.18088132022049999</v>
      </c>
      <c r="I3589" s="122">
        <v>0.20698137623150001</v>
      </c>
      <c r="J3589" s="122">
        <v>0.20905662268700001</v>
      </c>
      <c r="K3589" s="122">
        <v>0.21092221105350001</v>
      </c>
      <c r="L3589" s="122">
        <v>0.21301656342600001</v>
      </c>
      <c r="M3589" s="122">
        <v>0.22890010999999999</v>
      </c>
      <c r="N3589" s="122">
        <v>0.2307194118765</v>
      </c>
      <c r="O3589" s="122">
        <v>0.2321098590325</v>
      </c>
      <c r="P3589" s="122">
        <v>0.23374833280599999</v>
      </c>
      <c r="Q3589" s="122">
        <v>0.23593614784299999</v>
      </c>
      <c r="R3589" s="122">
        <v>0.21446643457949999</v>
      </c>
      <c r="S3589" s="122">
        <v>0.216665592544</v>
      </c>
      <c r="T3589" s="122">
        <v>0.2198895635965</v>
      </c>
      <c r="U3589" s="122">
        <v>0.223243573276</v>
      </c>
      <c r="V3589" s="122">
        <v>0.22517130650100001</v>
      </c>
      <c r="W3589" s="122">
        <v>0.22555347749650001</v>
      </c>
      <c r="X3589" s="122">
        <v>0.22541664008250001</v>
      </c>
      <c r="Y3589" s="122">
        <v>0.2250038605535</v>
      </c>
      <c r="Z3589" s="122">
        <v>0.22550009536650001</v>
      </c>
      <c r="AA3589" s="122">
        <v>0.22640852445599999</v>
      </c>
      <c r="AB3589" s="122">
        <v>0.2277131460355</v>
      </c>
      <c r="AC3589" s="122">
        <v>0.2291157141855</v>
      </c>
      <c r="AD3589" s="122">
        <v>0.231020127278</v>
      </c>
      <c r="AE3589" s="122">
        <v>0.233609854141</v>
      </c>
      <c r="AF3589" s="122">
        <v>0.236673494337</v>
      </c>
      <c r="AG3589" s="122">
        <v>0.23924707973199999</v>
      </c>
      <c r="AH3589" s="122">
        <v>0.24125436919000001</v>
      </c>
      <c r="AI3589" s="122">
        <v>0.2428501931215</v>
      </c>
      <c r="AJ3589" s="122">
        <v>0.24136103338600001</v>
      </c>
      <c r="AK3589" s="122">
        <v>0.24345303136599999</v>
      </c>
      <c r="AL3589" s="122">
        <v>0</v>
      </c>
    </row>
    <row r="3590" spans="1:38" hidden="1" x14ac:dyDescent="0.25">
      <c r="A3590" s="122" t="s">
        <v>2248</v>
      </c>
      <c r="B3590" s="122">
        <v>1</v>
      </c>
      <c r="C3590" s="122" t="s">
        <v>2249</v>
      </c>
      <c r="D3590" s="122" t="s">
        <v>2129</v>
      </c>
      <c r="E3590" s="122">
        <v>66</v>
      </c>
      <c r="F3590" s="122">
        <v>9.6726320759999998E-2</v>
      </c>
      <c r="G3590" s="122">
        <v>9.4799067503000004E-2</v>
      </c>
      <c r="H3590" s="122">
        <v>9.0333679437999997E-2</v>
      </c>
      <c r="I3590" s="122">
        <v>0.103708374605</v>
      </c>
      <c r="J3590" s="122">
        <v>0.105078031345</v>
      </c>
      <c r="K3590" s="122">
        <v>0.10632400357500001</v>
      </c>
      <c r="L3590" s="122">
        <v>0.10757511704349999</v>
      </c>
      <c r="M3590" s="122">
        <v>0.11583595364300001</v>
      </c>
      <c r="N3590" s="122">
        <v>0.117151292379</v>
      </c>
      <c r="O3590" s="122">
        <v>0.1185035796675</v>
      </c>
      <c r="P3590" s="122">
        <v>0.119839013062</v>
      </c>
      <c r="Q3590" s="122">
        <v>0.12083207093499999</v>
      </c>
      <c r="R3590" s="122">
        <v>0.1093351833375</v>
      </c>
      <c r="S3590" s="122">
        <v>0.1098713958915</v>
      </c>
      <c r="T3590" s="122">
        <v>0.1107224683015</v>
      </c>
      <c r="U3590" s="122">
        <v>0.111683134085</v>
      </c>
      <c r="V3590" s="122">
        <v>0.113482000884</v>
      </c>
      <c r="W3590" s="122">
        <v>0.114816008764</v>
      </c>
      <c r="X3590" s="122">
        <v>0.11564281870150001</v>
      </c>
      <c r="Y3590" s="122">
        <v>0.1160547261685</v>
      </c>
      <c r="Z3590" s="122">
        <v>0.11620966984</v>
      </c>
      <c r="AA3590" s="122">
        <v>0.11648148508349999</v>
      </c>
      <c r="AB3590" s="122">
        <v>0.1168362599285</v>
      </c>
      <c r="AC3590" s="122">
        <v>0.1168986562455</v>
      </c>
      <c r="AD3590" s="122">
        <v>0.117188722304</v>
      </c>
      <c r="AE3590" s="122">
        <v>0.1176575769725</v>
      </c>
      <c r="AF3590" s="122">
        <v>0.11827735285099999</v>
      </c>
      <c r="AG3590" s="122">
        <v>0.118807916877</v>
      </c>
      <c r="AH3590" s="122">
        <v>0.1194004889685</v>
      </c>
      <c r="AI3590" s="122">
        <v>0.12009166127949999</v>
      </c>
      <c r="AJ3590" s="122">
        <v>0.12001846698099999</v>
      </c>
      <c r="AK3590" s="122">
        <v>0.12070940863600001</v>
      </c>
      <c r="AL3590" s="122">
        <v>0</v>
      </c>
    </row>
    <row r="3591" spans="1:38" hidden="1" x14ac:dyDescent="0.25">
      <c r="A3591" s="122" t="s">
        <v>2248</v>
      </c>
      <c r="B3591" s="122">
        <v>1</v>
      </c>
      <c r="C3591" s="122" t="s">
        <v>2249</v>
      </c>
      <c r="D3591" s="122" t="s">
        <v>2176</v>
      </c>
      <c r="E3591" s="122">
        <v>66</v>
      </c>
      <c r="F3591" s="122">
        <v>1.9920483009999998E-3</v>
      </c>
      <c r="G3591" s="122">
        <v>1.9686358954999999E-3</v>
      </c>
      <c r="H3591" s="122">
        <v>1.8859393065E-3</v>
      </c>
      <c r="I3591" s="122">
        <v>2.1374812284999998E-3</v>
      </c>
      <c r="J3591" s="122">
        <v>2.1017617459999998E-3</v>
      </c>
      <c r="K3591" s="122">
        <v>2.0919751899999999E-3</v>
      </c>
      <c r="L3591" s="122">
        <v>2.0841357745000001E-3</v>
      </c>
      <c r="M3591" s="122">
        <v>2.212671825E-3</v>
      </c>
      <c r="N3591" s="122">
        <v>2.2305944904999998E-3</v>
      </c>
      <c r="O3591" s="122">
        <v>2.2473949605000001E-3</v>
      </c>
      <c r="P3591" s="122">
        <v>2.2624515980000002E-3</v>
      </c>
      <c r="Q3591" s="122">
        <v>2.2570555354999998E-3</v>
      </c>
      <c r="R3591" s="122">
        <v>2.0220489244999998E-3</v>
      </c>
      <c r="S3591" s="122">
        <v>2.0140217565000002E-3</v>
      </c>
      <c r="T3591" s="122">
        <v>2.0055859849999998E-3</v>
      </c>
      <c r="U3591" s="122">
        <v>1.9967006674999998E-3</v>
      </c>
      <c r="V3591" s="122">
        <v>1.9868184200000001E-3</v>
      </c>
      <c r="W3591" s="122">
        <v>1.9784358605E-3</v>
      </c>
      <c r="X3591" s="122">
        <v>1.9699997444999999E-3</v>
      </c>
      <c r="Y3591" s="122">
        <v>1.9621295094999999E-3</v>
      </c>
      <c r="Z3591" s="122">
        <v>1.9543432530000002E-3</v>
      </c>
      <c r="AA3591" s="122">
        <v>1.9479661605E-3</v>
      </c>
      <c r="AB3591" s="122">
        <v>1.9423554215E-3</v>
      </c>
      <c r="AC3591" s="122">
        <v>1.9372151104999999E-3</v>
      </c>
      <c r="AD3591" s="122">
        <v>1.9299966694999999E-3</v>
      </c>
      <c r="AE3591" s="122">
        <v>1.9226173735E-3</v>
      </c>
      <c r="AF3591" s="122">
        <v>1.9149484855000001E-3</v>
      </c>
      <c r="AG3591" s="122">
        <v>1.9087335464999999E-3</v>
      </c>
      <c r="AH3591" s="122">
        <v>1.9043100605E-3</v>
      </c>
      <c r="AI3591" s="122">
        <v>1.900005162E-3</v>
      </c>
      <c r="AJ3591" s="122">
        <v>1.8853410955000001E-3</v>
      </c>
      <c r="AK3591" s="122">
        <v>1.8867303315000001E-3</v>
      </c>
      <c r="AL3591" s="122">
        <v>0</v>
      </c>
    </row>
    <row r="3592" spans="1:38" hidden="1" x14ac:dyDescent="0.25">
      <c r="A3592" s="122" t="s">
        <v>2248</v>
      </c>
      <c r="B3592" s="122">
        <v>1</v>
      </c>
      <c r="C3592" s="122" t="s">
        <v>2249</v>
      </c>
      <c r="D3592" s="122" t="s">
        <v>2130</v>
      </c>
      <c r="E3592" s="122">
        <v>66</v>
      </c>
      <c r="F3592" s="122">
        <v>1.6537765959999999E-2</v>
      </c>
      <c r="G3592" s="122">
        <v>1.6197675984000001E-2</v>
      </c>
      <c r="H3592" s="122">
        <v>1.5352597741499999E-2</v>
      </c>
      <c r="I3592" s="122">
        <v>1.7430343862499999E-2</v>
      </c>
      <c r="J3592" s="122">
        <v>1.74348286165E-2</v>
      </c>
      <c r="K3592" s="122">
        <v>1.7364511105000001E-2</v>
      </c>
      <c r="L3592" s="122">
        <v>1.7263417394499998E-2</v>
      </c>
      <c r="M3592" s="122">
        <v>1.8262806356E-2</v>
      </c>
      <c r="N3592" s="122">
        <v>1.8104592717E-2</v>
      </c>
      <c r="O3592" s="122">
        <v>1.78256905785E-2</v>
      </c>
      <c r="P3592" s="122">
        <v>1.7676135099000002E-2</v>
      </c>
      <c r="Q3592" s="122">
        <v>1.76833190635E-2</v>
      </c>
      <c r="R3592" s="122">
        <v>1.5929623502000001E-2</v>
      </c>
      <c r="S3592" s="122">
        <v>1.5942170536499999E-2</v>
      </c>
      <c r="T3592" s="122">
        <v>1.6080357065500001E-2</v>
      </c>
      <c r="U3592" s="122">
        <v>1.6174914604000001E-2</v>
      </c>
      <c r="V3592" s="122">
        <v>1.6233500459499998E-2</v>
      </c>
      <c r="W3592" s="122">
        <v>1.6156229559999999E-2</v>
      </c>
      <c r="X3592" s="122">
        <v>1.6208670304E-2</v>
      </c>
      <c r="Y3592" s="122">
        <v>1.6245231717999999E-2</v>
      </c>
      <c r="Z3592" s="122">
        <v>1.6320741692500002E-2</v>
      </c>
      <c r="AA3592" s="122">
        <v>1.63912173825E-2</v>
      </c>
      <c r="AB3592" s="122">
        <v>1.6459687605500001E-2</v>
      </c>
      <c r="AC3592" s="122">
        <v>1.65092356095E-2</v>
      </c>
      <c r="AD3592" s="122">
        <v>1.6468865111999999E-2</v>
      </c>
      <c r="AE3592" s="122">
        <v>1.6441206982500001E-2</v>
      </c>
      <c r="AF3592" s="122">
        <v>1.6394789370499999E-2</v>
      </c>
      <c r="AG3592" s="122">
        <v>1.6261056723E-2</v>
      </c>
      <c r="AH3592" s="122">
        <v>1.6152941439999999E-2</v>
      </c>
      <c r="AI3592" s="122">
        <v>1.5995788225000002E-2</v>
      </c>
      <c r="AJ3592" s="122">
        <v>1.6246446186500001E-2</v>
      </c>
      <c r="AK3592" s="122">
        <v>1.6112592857999999E-2</v>
      </c>
      <c r="AL3592" s="122">
        <v>0</v>
      </c>
    </row>
    <row r="3593" spans="1:38" hidden="1" x14ac:dyDescent="0.25">
      <c r="A3593" s="122" t="s">
        <v>2248</v>
      </c>
      <c r="B3593" s="122">
        <v>1</v>
      </c>
      <c r="C3593" s="122" t="s">
        <v>2249</v>
      </c>
      <c r="D3593" s="122" t="s">
        <v>2131</v>
      </c>
      <c r="E3593" s="122">
        <v>66</v>
      </c>
      <c r="F3593" s="122">
        <v>4.1304172900999997E-2</v>
      </c>
      <c r="G3593" s="122">
        <v>3.9863355525500001E-2</v>
      </c>
      <c r="H3593" s="122">
        <v>3.7346186192499999E-2</v>
      </c>
      <c r="I3593" s="122">
        <v>4.2162171960499997E-2</v>
      </c>
      <c r="J3593" s="122">
        <v>4.1853272564000003E-2</v>
      </c>
      <c r="K3593" s="122">
        <v>4.1601173002499998E-2</v>
      </c>
      <c r="L3593" s="122">
        <v>4.13029579025E-2</v>
      </c>
      <c r="M3593" s="122">
        <v>4.3577256007500002E-2</v>
      </c>
      <c r="N3593" s="122">
        <v>4.3247109997499998E-2</v>
      </c>
      <c r="O3593" s="122">
        <v>4.2971858949500001E-2</v>
      </c>
      <c r="P3593" s="122">
        <v>4.2664831777999998E-2</v>
      </c>
      <c r="Q3593" s="122">
        <v>4.2291710929999997E-2</v>
      </c>
      <c r="R3593" s="122">
        <v>3.77063187015E-2</v>
      </c>
      <c r="S3593" s="122">
        <v>3.7486871936500001E-2</v>
      </c>
      <c r="T3593" s="122">
        <v>3.7293232964999999E-2</v>
      </c>
      <c r="U3593" s="122">
        <v>3.7091912041E-2</v>
      </c>
      <c r="V3593" s="122">
        <v>3.6968471172E-2</v>
      </c>
      <c r="W3593" s="122">
        <v>3.6829731879499998E-2</v>
      </c>
      <c r="X3593" s="122">
        <v>3.67037754185E-2</v>
      </c>
      <c r="Y3593" s="122">
        <v>3.6585025606E-2</v>
      </c>
      <c r="Z3593" s="122">
        <v>3.6504019690500003E-2</v>
      </c>
      <c r="AA3593" s="122">
        <v>3.6437743667500001E-2</v>
      </c>
      <c r="AB3593" s="122">
        <v>3.6298686454499997E-2</v>
      </c>
      <c r="AC3593" s="122">
        <v>3.6256178467000001E-2</v>
      </c>
      <c r="AD3593" s="122">
        <v>3.6195501417000002E-2</v>
      </c>
      <c r="AE3593" s="122">
        <v>3.6077567778000003E-2</v>
      </c>
      <c r="AF3593" s="122">
        <v>3.5949931614499997E-2</v>
      </c>
      <c r="AG3593" s="122">
        <v>3.5854792772000002E-2</v>
      </c>
      <c r="AH3593" s="122">
        <v>3.5752989073499997E-2</v>
      </c>
      <c r="AI3593" s="122">
        <v>3.5701958844999999E-2</v>
      </c>
      <c r="AJ3593" s="122">
        <v>3.5680244373999997E-2</v>
      </c>
      <c r="AK3593" s="122">
        <v>3.5689830298500001E-2</v>
      </c>
      <c r="AL3593" s="122">
        <v>0</v>
      </c>
    </row>
    <row r="3594" spans="1:38" hidden="1" x14ac:dyDescent="0.25">
      <c r="A3594" s="122" t="s">
        <v>2248</v>
      </c>
      <c r="B3594" s="122">
        <v>1</v>
      </c>
      <c r="C3594" s="122" t="s">
        <v>2249</v>
      </c>
      <c r="D3594" s="122" t="s">
        <v>2132</v>
      </c>
      <c r="E3594" s="122">
        <v>66</v>
      </c>
      <c r="F3594" s="122">
        <v>1.5036106836999999E-2</v>
      </c>
      <c r="G3594" s="122">
        <v>1.4837774185500001E-2</v>
      </c>
      <c r="H3594" s="122">
        <v>1.42007285485E-2</v>
      </c>
      <c r="I3594" s="122">
        <v>1.6478155958999999E-2</v>
      </c>
      <c r="J3594" s="122">
        <v>1.6812391051500002E-2</v>
      </c>
      <c r="K3594" s="122">
        <v>1.7081131818E-2</v>
      </c>
      <c r="L3594" s="122">
        <v>1.7253780033500001E-2</v>
      </c>
      <c r="M3594" s="122">
        <v>1.8517235214500001E-2</v>
      </c>
      <c r="N3594" s="122">
        <v>1.8657265374999999E-2</v>
      </c>
      <c r="O3594" s="122">
        <v>1.8788540041500001E-2</v>
      </c>
      <c r="P3594" s="122">
        <v>1.8927515952500001E-2</v>
      </c>
      <c r="Q3594" s="122">
        <v>1.9039395798999999E-2</v>
      </c>
      <c r="R3594" s="122">
        <v>1.7224425135500002E-2</v>
      </c>
      <c r="S3594" s="122">
        <v>1.7372151214000001E-2</v>
      </c>
      <c r="T3594" s="122">
        <v>1.7573192430500002E-2</v>
      </c>
      <c r="U3594" s="122">
        <v>1.78704711E-2</v>
      </c>
      <c r="V3594" s="122">
        <v>1.8203462308999999E-2</v>
      </c>
      <c r="W3594" s="122">
        <v>1.8482392564E-2</v>
      </c>
      <c r="X3594" s="122">
        <v>1.8667650751499999E-2</v>
      </c>
      <c r="Y3594" s="122">
        <v>1.875094897E-2</v>
      </c>
      <c r="Z3594" s="122">
        <v>1.8795348978E-2</v>
      </c>
      <c r="AA3594" s="122">
        <v>1.8823472050000001E-2</v>
      </c>
      <c r="AB3594" s="122">
        <v>1.8827550797499999E-2</v>
      </c>
      <c r="AC3594" s="122">
        <v>1.8890791616500001E-2</v>
      </c>
      <c r="AD3594" s="122">
        <v>1.89928689275E-2</v>
      </c>
      <c r="AE3594" s="122">
        <v>1.9092783838500001E-2</v>
      </c>
      <c r="AF3594" s="122">
        <v>1.9322349602000001E-2</v>
      </c>
      <c r="AG3594" s="122">
        <v>1.9613968799000001E-2</v>
      </c>
      <c r="AH3594" s="122">
        <v>1.98869432585E-2</v>
      </c>
      <c r="AI3594" s="122">
        <v>2.0215542251500001E-2</v>
      </c>
      <c r="AJ3594" s="122">
        <v>2.0676011365999999E-2</v>
      </c>
      <c r="AK3594" s="122">
        <v>2.1247084484499999E-2</v>
      </c>
      <c r="AL3594" s="122">
        <v>0</v>
      </c>
    </row>
    <row r="3595" spans="1:38" hidden="1" x14ac:dyDescent="0.25">
      <c r="A3595" s="122" t="s">
        <v>2248</v>
      </c>
      <c r="B3595" s="122">
        <v>1</v>
      </c>
      <c r="C3595" s="122" t="s">
        <v>2249</v>
      </c>
      <c r="D3595" s="122" t="s">
        <v>2133</v>
      </c>
      <c r="E3595" s="122">
        <v>66</v>
      </c>
      <c r="F3595" s="122">
        <v>0.17010668198750001</v>
      </c>
      <c r="G3595" s="122">
        <v>0.16484686229449999</v>
      </c>
      <c r="H3595" s="122">
        <v>0.1549577838365</v>
      </c>
      <c r="I3595" s="122">
        <v>0.17551019207400001</v>
      </c>
      <c r="J3595" s="122">
        <v>0.174894805417</v>
      </c>
      <c r="K3595" s="122">
        <v>0.174223955214</v>
      </c>
      <c r="L3595" s="122">
        <v>0.17355842796000001</v>
      </c>
      <c r="M3595" s="122">
        <v>0.18367283467250001</v>
      </c>
      <c r="N3595" s="122">
        <v>0.18282649635500001</v>
      </c>
      <c r="O3595" s="122">
        <v>0.18202765128449999</v>
      </c>
      <c r="P3595" s="122">
        <v>0.18111616679799999</v>
      </c>
      <c r="Q3595" s="122">
        <v>0.18013582749400001</v>
      </c>
      <c r="R3595" s="122">
        <v>0.16095942126250001</v>
      </c>
      <c r="S3595" s="122">
        <v>0.15998828988700001</v>
      </c>
      <c r="T3595" s="122">
        <v>0.15896119098850001</v>
      </c>
      <c r="U3595" s="122">
        <v>0.157777928968</v>
      </c>
      <c r="V3595" s="122">
        <v>0.1567158822935</v>
      </c>
      <c r="W3595" s="122">
        <v>0.15590273077399999</v>
      </c>
      <c r="X3595" s="122">
        <v>0.15508971631249999</v>
      </c>
      <c r="Y3595" s="122">
        <v>0.15436548583449999</v>
      </c>
      <c r="Z3595" s="122">
        <v>0.15364120511250001</v>
      </c>
      <c r="AA3595" s="122">
        <v>0.1528881112055</v>
      </c>
      <c r="AB3595" s="122">
        <v>0.1519859409655</v>
      </c>
      <c r="AC3595" s="122">
        <v>0.15111876262400001</v>
      </c>
      <c r="AD3595" s="122">
        <v>0.14993117686349999</v>
      </c>
      <c r="AE3595" s="122">
        <v>0.14857852930750001</v>
      </c>
      <c r="AF3595" s="122">
        <v>0.14711416132899999</v>
      </c>
      <c r="AG3595" s="122">
        <v>0.145756738685</v>
      </c>
      <c r="AH3595" s="122">
        <v>0.14443173561100001</v>
      </c>
      <c r="AI3595" s="122">
        <v>0.1431313749135</v>
      </c>
      <c r="AJ3595" s="122">
        <v>0.14306303538849999</v>
      </c>
      <c r="AK3595" s="122">
        <v>0.14163212943699999</v>
      </c>
      <c r="AL3595" s="122">
        <v>0</v>
      </c>
    </row>
    <row r="3596" spans="1:38" hidden="1" x14ac:dyDescent="0.25">
      <c r="A3596" s="122" t="s">
        <v>2248</v>
      </c>
      <c r="B3596" s="122">
        <v>1</v>
      </c>
      <c r="C3596" s="122" t="s">
        <v>2249</v>
      </c>
      <c r="D3596" s="122" t="s">
        <v>2134</v>
      </c>
      <c r="E3596" s="122">
        <v>66</v>
      </c>
      <c r="F3596" s="122">
        <v>8.2545402286499994E-2</v>
      </c>
      <c r="G3596" s="122">
        <v>8.0028249648499999E-2</v>
      </c>
      <c r="H3596" s="122">
        <v>7.5192525408499994E-2</v>
      </c>
      <c r="I3596" s="122">
        <v>8.5291467780999997E-2</v>
      </c>
      <c r="J3596" s="122">
        <v>8.5057743769999999E-2</v>
      </c>
      <c r="K3596" s="122">
        <v>8.4895672181500001E-2</v>
      </c>
      <c r="L3596" s="122">
        <v>8.4699932714000004E-2</v>
      </c>
      <c r="M3596" s="122">
        <v>8.9762543355500005E-2</v>
      </c>
      <c r="N3596" s="122">
        <v>8.9371568318E-2</v>
      </c>
      <c r="O3596" s="122">
        <v>8.9032262212000002E-2</v>
      </c>
      <c r="P3596" s="122">
        <v>8.8734207198500004E-2</v>
      </c>
      <c r="Q3596" s="122">
        <v>8.8388035366500001E-2</v>
      </c>
      <c r="R3596" s="122">
        <v>7.9107137897499999E-2</v>
      </c>
      <c r="S3596" s="122">
        <v>7.8957394294499994E-2</v>
      </c>
      <c r="T3596" s="122">
        <v>7.8699291581999994E-2</v>
      </c>
      <c r="U3596" s="122">
        <v>7.8559448803000004E-2</v>
      </c>
      <c r="V3596" s="122">
        <v>7.8490457272000005E-2</v>
      </c>
      <c r="W3596" s="122">
        <v>7.8340217641999998E-2</v>
      </c>
      <c r="X3596" s="122">
        <v>7.8168853033500005E-2</v>
      </c>
      <c r="Y3596" s="122">
        <v>7.7917804117500003E-2</v>
      </c>
      <c r="Z3596" s="122">
        <v>7.7661555000499996E-2</v>
      </c>
      <c r="AA3596" s="122">
        <v>7.7434476685999995E-2</v>
      </c>
      <c r="AB3596" s="122">
        <v>7.7142913854500006E-2</v>
      </c>
      <c r="AC3596" s="122">
        <v>7.6997073277499994E-2</v>
      </c>
      <c r="AD3596" s="122">
        <v>7.6751403199000007E-2</v>
      </c>
      <c r="AE3596" s="122">
        <v>7.6388027222500002E-2</v>
      </c>
      <c r="AF3596" s="122">
        <v>7.6162140109499996E-2</v>
      </c>
      <c r="AG3596" s="122">
        <v>7.5981958871499999E-2</v>
      </c>
      <c r="AH3596" s="122">
        <v>7.6031213096500003E-2</v>
      </c>
      <c r="AI3596" s="122">
        <v>7.6057268718000004E-2</v>
      </c>
      <c r="AJ3596" s="122">
        <v>7.59293097315E-2</v>
      </c>
      <c r="AK3596" s="122">
        <v>7.6072170330499997E-2</v>
      </c>
      <c r="AL3596" s="122">
        <v>0</v>
      </c>
    </row>
    <row r="3597" spans="1:38" hidden="1" x14ac:dyDescent="0.25">
      <c r="A3597" s="122" t="s">
        <v>2248</v>
      </c>
      <c r="B3597" s="122">
        <v>1</v>
      </c>
      <c r="C3597" s="122" t="s">
        <v>2249</v>
      </c>
      <c r="D3597" s="122" t="s">
        <v>2135</v>
      </c>
      <c r="E3597" s="122">
        <v>66</v>
      </c>
      <c r="F3597" s="122">
        <v>3.6853435758500003E-2</v>
      </c>
      <c r="G3597" s="122">
        <v>3.5604439719500003E-2</v>
      </c>
      <c r="H3597" s="122">
        <v>3.3556352636999999E-2</v>
      </c>
      <c r="I3597" s="122">
        <v>3.7994585145000002E-2</v>
      </c>
      <c r="J3597" s="122">
        <v>3.7885842501000001E-2</v>
      </c>
      <c r="K3597" s="122">
        <v>3.7736611964499997E-2</v>
      </c>
      <c r="L3597" s="122">
        <v>3.7496115878499998E-2</v>
      </c>
      <c r="M3597" s="122">
        <v>3.9721227015500002E-2</v>
      </c>
      <c r="N3597" s="122">
        <v>3.9637701692000003E-2</v>
      </c>
      <c r="O3597" s="122">
        <v>3.9447429942999997E-2</v>
      </c>
      <c r="P3597" s="122">
        <v>3.9236195925499998E-2</v>
      </c>
      <c r="Q3597" s="122">
        <v>3.8976524916499999E-2</v>
      </c>
      <c r="R3597" s="122">
        <v>3.4870230348500002E-2</v>
      </c>
      <c r="S3597" s="122">
        <v>3.4696443533999997E-2</v>
      </c>
      <c r="T3597" s="122">
        <v>3.4524783635999999E-2</v>
      </c>
      <c r="U3597" s="122">
        <v>3.4349795603E-2</v>
      </c>
      <c r="V3597" s="122">
        <v>3.4245231770499998E-2</v>
      </c>
      <c r="W3597" s="122">
        <v>3.4184330822000002E-2</v>
      </c>
      <c r="X3597" s="122">
        <v>3.4165090762E-2</v>
      </c>
      <c r="Y3597" s="122">
        <v>3.4170455183500002E-2</v>
      </c>
      <c r="Z3597" s="122">
        <v>3.4200061805000001E-2</v>
      </c>
      <c r="AA3597" s="122">
        <v>3.409596636E-2</v>
      </c>
      <c r="AB3597" s="122">
        <v>3.4047511136500001E-2</v>
      </c>
      <c r="AC3597" s="122">
        <v>3.3916832401999997E-2</v>
      </c>
      <c r="AD3597" s="122">
        <v>3.3766110074499998E-2</v>
      </c>
      <c r="AE3597" s="122">
        <v>3.36301716465E-2</v>
      </c>
      <c r="AF3597" s="122">
        <v>3.3423014707000001E-2</v>
      </c>
      <c r="AG3597" s="122">
        <v>3.3199192235499997E-2</v>
      </c>
      <c r="AH3597" s="122">
        <v>3.3061191604E-2</v>
      </c>
      <c r="AI3597" s="122">
        <v>3.2911414902499998E-2</v>
      </c>
      <c r="AJ3597" s="122">
        <v>3.2851611716500001E-2</v>
      </c>
      <c r="AK3597" s="122">
        <v>3.2800545686500003E-2</v>
      </c>
      <c r="AL3597" s="122">
        <v>0</v>
      </c>
    </row>
    <row r="3598" spans="1:38" hidden="1" x14ac:dyDescent="0.25">
      <c r="A3598" s="122" t="s">
        <v>2248</v>
      </c>
      <c r="B3598" s="122">
        <v>1</v>
      </c>
      <c r="C3598" s="122" t="s">
        <v>2249</v>
      </c>
      <c r="D3598" s="122" t="s">
        <v>2136</v>
      </c>
      <c r="E3598" s="122">
        <v>66</v>
      </c>
      <c r="F3598" s="122">
        <v>5.4864656520500002E-2</v>
      </c>
      <c r="G3598" s="122">
        <v>5.3039675058000002E-2</v>
      </c>
      <c r="H3598" s="122">
        <v>4.98956345775E-2</v>
      </c>
      <c r="I3598" s="122">
        <v>5.6655788260999998E-2</v>
      </c>
      <c r="J3598" s="122">
        <v>5.6510446467E-2</v>
      </c>
      <c r="K3598" s="122">
        <v>5.64005879875E-2</v>
      </c>
      <c r="L3598" s="122">
        <v>5.6211246202999998E-2</v>
      </c>
      <c r="M3598" s="122">
        <v>5.9578961602999997E-2</v>
      </c>
      <c r="N3598" s="122">
        <v>5.9374509015E-2</v>
      </c>
      <c r="O3598" s="122">
        <v>5.91791865515E-2</v>
      </c>
      <c r="P3598" s="122">
        <v>5.8978097740999998E-2</v>
      </c>
      <c r="Q3598" s="122">
        <v>5.8679549323999998E-2</v>
      </c>
      <c r="R3598" s="122">
        <v>5.2556861593999998E-2</v>
      </c>
      <c r="S3598" s="122">
        <v>5.2460869106999999E-2</v>
      </c>
      <c r="T3598" s="122">
        <v>5.2349566006500002E-2</v>
      </c>
      <c r="U3598" s="122">
        <v>5.2335404167999998E-2</v>
      </c>
      <c r="V3598" s="122">
        <v>5.2295485257E-2</v>
      </c>
      <c r="W3598" s="122">
        <v>5.2271092722500002E-2</v>
      </c>
      <c r="X3598" s="122">
        <v>5.2193769405999998E-2</v>
      </c>
      <c r="Y3598" s="122">
        <v>5.2076173032499999E-2</v>
      </c>
      <c r="Z3598" s="122">
        <v>5.2030754867999997E-2</v>
      </c>
      <c r="AA3598" s="122">
        <v>5.1931708468E-2</v>
      </c>
      <c r="AB3598" s="122">
        <v>5.1765294536500001E-2</v>
      </c>
      <c r="AC3598" s="122">
        <v>5.1642187196500003E-2</v>
      </c>
      <c r="AD3598" s="122">
        <v>5.1396203357999999E-2</v>
      </c>
      <c r="AE3598" s="122">
        <v>5.1173737501000002E-2</v>
      </c>
      <c r="AF3598" s="122">
        <v>5.0947334194500003E-2</v>
      </c>
      <c r="AG3598" s="122">
        <v>5.0816721789500002E-2</v>
      </c>
      <c r="AH3598" s="122">
        <v>5.0671800338500002E-2</v>
      </c>
      <c r="AI3598" s="122">
        <v>5.0535409316999999E-2</v>
      </c>
      <c r="AJ3598" s="122">
        <v>5.0397931583499998E-2</v>
      </c>
      <c r="AK3598" s="122">
        <v>5.04026071905E-2</v>
      </c>
      <c r="AL3598" s="122">
        <v>0</v>
      </c>
    </row>
    <row r="3599" spans="1:38" hidden="1" x14ac:dyDescent="0.25">
      <c r="A3599" s="122" t="s">
        <v>2248</v>
      </c>
      <c r="B3599" s="122">
        <v>1</v>
      </c>
      <c r="C3599" s="122" t="s">
        <v>2249</v>
      </c>
      <c r="D3599" s="122" t="s">
        <v>2137</v>
      </c>
      <c r="E3599" s="122">
        <v>66</v>
      </c>
      <c r="F3599" s="122">
        <v>6.2698942521500003E-2</v>
      </c>
      <c r="G3599" s="122">
        <v>6.0605227712500001E-2</v>
      </c>
      <c r="H3599" s="122">
        <v>5.6885904217499998E-2</v>
      </c>
      <c r="I3599" s="122">
        <v>6.4149374627000003E-2</v>
      </c>
      <c r="J3599" s="122">
        <v>6.3827611176500001E-2</v>
      </c>
      <c r="K3599" s="122">
        <v>6.3529349939999993E-2</v>
      </c>
      <c r="L3599" s="122">
        <v>6.3085635927499994E-2</v>
      </c>
      <c r="M3599" s="122">
        <v>6.6637915188499999E-2</v>
      </c>
      <c r="N3599" s="122">
        <v>6.6152432962499993E-2</v>
      </c>
      <c r="O3599" s="122">
        <v>6.5700269849000001E-2</v>
      </c>
      <c r="P3599" s="122">
        <v>6.5137540812000003E-2</v>
      </c>
      <c r="Q3599" s="122">
        <v>6.4589764267500002E-2</v>
      </c>
      <c r="R3599" s="122">
        <v>5.7792044819999999E-2</v>
      </c>
      <c r="S3599" s="122">
        <v>5.7606995240500003E-2</v>
      </c>
      <c r="T3599" s="122">
        <v>5.7477539454500001E-2</v>
      </c>
      <c r="U3599" s="122">
        <v>5.7263793978999999E-2</v>
      </c>
      <c r="V3599" s="122">
        <v>5.33295113615E-2</v>
      </c>
      <c r="W3599" s="122">
        <v>5.3731271793000003E-2</v>
      </c>
      <c r="X3599" s="122">
        <v>5.3966558721000001E-2</v>
      </c>
      <c r="Y3599" s="122">
        <v>5.4182031254500003E-2</v>
      </c>
      <c r="Z3599" s="122">
        <v>5.4378003259499999E-2</v>
      </c>
      <c r="AA3599" s="122">
        <v>5.437248217E-2</v>
      </c>
      <c r="AB3599" s="122">
        <v>5.4292316145500001E-2</v>
      </c>
      <c r="AC3599" s="122">
        <v>5.4210101988999997E-2</v>
      </c>
      <c r="AD3599" s="122">
        <v>5.4060223395000002E-2</v>
      </c>
      <c r="AE3599" s="122">
        <v>5.3922089945499997E-2</v>
      </c>
      <c r="AF3599" s="122">
        <v>5.3712987137500001E-2</v>
      </c>
      <c r="AG3599" s="122">
        <v>5.3303993557499998E-2</v>
      </c>
      <c r="AH3599" s="122">
        <v>5.2943912485000001E-2</v>
      </c>
      <c r="AI3599" s="122">
        <v>5.2636444459499998E-2</v>
      </c>
      <c r="AJ3599" s="122">
        <v>5.2045558722E-2</v>
      </c>
      <c r="AK3599" s="122">
        <v>5.1684111998500003E-2</v>
      </c>
      <c r="AL3599" s="122">
        <v>0</v>
      </c>
    </row>
    <row r="3600" spans="1:38" hidden="1" x14ac:dyDescent="0.25">
      <c r="A3600" s="122" t="s">
        <v>2248</v>
      </c>
      <c r="B3600" s="122">
        <v>1</v>
      </c>
      <c r="C3600" s="122" t="s">
        <v>2249</v>
      </c>
      <c r="D3600" s="122" t="s">
        <v>2138</v>
      </c>
      <c r="E3600" s="122">
        <v>66</v>
      </c>
      <c r="F3600" s="122">
        <v>8.9449303312000003E-2</v>
      </c>
      <c r="G3600" s="122">
        <v>8.5757540214499994E-2</v>
      </c>
      <c r="H3600" s="122">
        <v>7.9885470060000005E-2</v>
      </c>
      <c r="I3600" s="122">
        <v>9.0070241215500002E-2</v>
      </c>
      <c r="J3600" s="122">
        <v>8.9487377319500003E-2</v>
      </c>
      <c r="K3600" s="122">
        <v>8.9102923110499999E-2</v>
      </c>
      <c r="L3600" s="122">
        <v>8.8625764534499996E-2</v>
      </c>
      <c r="M3600" s="122">
        <v>9.3844121717999995E-2</v>
      </c>
      <c r="N3600" s="122">
        <v>9.3438108142500004E-2</v>
      </c>
      <c r="O3600" s="122">
        <v>9.3043904186000004E-2</v>
      </c>
      <c r="P3600" s="122">
        <v>9.2655931757500004E-2</v>
      </c>
      <c r="Q3600" s="122">
        <v>9.22807519125E-2</v>
      </c>
      <c r="R3600" s="122">
        <v>8.2464184715500002E-2</v>
      </c>
      <c r="S3600" s="122">
        <v>8.1836150058999996E-2</v>
      </c>
      <c r="T3600" s="122">
        <v>8.0962843778000004E-2</v>
      </c>
      <c r="U3600" s="122">
        <v>8.0119397829500005E-2</v>
      </c>
      <c r="V3600" s="122">
        <v>7.9449979818999997E-2</v>
      </c>
      <c r="W3600" s="122">
        <v>7.8978276161999997E-2</v>
      </c>
      <c r="X3600" s="122">
        <v>7.8706147820999994E-2</v>
      </c>
      <c r="Y3600" s="122">
        <v>7.8620922920000003E-2</v>
      </c>
      <c r="Z3600" s="122">
        <v>7.8569543182999996E-2</v>
      </c>
      <c r="AA3600" s="122">
        <v>7.8586598583000003E-2</v>
      </c>
      <c r="AB3600" s="122">
        <v>7.8620889132499996E-2</v>
      </c>
      <c r="AC3600" s="122">
        <v>7.8691364530999994E-2</v>
      </c>
      <c r="AD3600" s="122">
        <v>7.8716086831499998E-2</v>
      </c>
      <c r="AE3600" s="122">
        <v>7.8537540325500005E-2</v>
      </c>
      <c r="AF3600" s="122">
        <v>7.8335077754999996E-2</v>
      </c>
      <c r="AG3600" s="122">
        <v>7.8280007601500001E-2</v>
      </c>
      <c r="AH3600" s="122">
        <v>7.8156472286499995E-2</v>
      </c>
      <c r="AI3600" s="122">
        <v>7.7908957065999998E-2</v>
      </c>
      <c r="AJ3600" s="122">
        <v>7.8576523812999996E-2</v>
      </c>
      <c r="AK3600" s="122">
        <v>7.8069968998999997E-2</v>
      </c>
      <c r="AL3600" s="122">
        <v>0</v>
      </c>
    </row>
    <row r="3601" spans="1:38" hidden="1" x14ac:dyDescent="0.25">
      <c r="A3601" s="122" t="s">
        <v>2248</v>
      </c>
      <c r="B3601" s="122">
        <v>1</v>
      </c>
      <c r="C3601" s="122" t="s">
        <v>2249</v>
      </c>
      <c r="D3601" s="122" t="s">
        <v>2139</v>
      </c>
      <c r="E3601" s="122">
        <v>66</v>
      </c>
      <c r="F3601" s="122">
        <v>7.1287035888999997E-2</v>
      </c>
      <c r="G3601" s="122">
        <v>6.93593087325E-2</v>
      </c>
      <c r="H3601" s="122">
        <v>6.5238771209500002E-2</v>
      </c>
      <c r="I3601" s="122">
        <v>7.3890626703999998E-2</v>
      </c>
      <c r="J3601" s="122">
        <v>7.3746134977E-2</v>
      </c>
      <c r="K3601" s="122">
        <v>7.3558382529999994E-2</v>
      </c>
      <c r="L3601" s="122">
        <v>7.3312549476499997E-2</v>
      </c>
      <c r="M3601" s="122">
        <v>7.7735369080999997E-2</v>
      </c>
      <c r="N3601" s="122">
        <v>7.7536325089999997E-2</v>
      </c>
      <c r="O3601" s="122">
        <v>7.7390111181000004E-2</v>
      </c>
      <c r="P3601" s="122">
        <v>7.7360597123999994E-2</v>
      </c>
      <c r="Q3601" s="122">
        <v>7.7525617552999998E-2</v>
      </c>
      <c r="R3601" s="122">
        <v>6.9911616273499996E-2</v>
      </c>
      <c r="S3601" s="122">
        <v>7.0033311402000004E-2</v>
      </c>
      <c r="T3601" s="122">
        <v>7.0036798430999997E-2</v>
      </c>
      <c r="U3601" s="122">
        <v>6.9973097863500006E-2</v>
      </c>
      <c r="V3601" s="122">
        <v>6.9748570332999998E-2</v>
      </c>
      <c r="W3601" s="122">
        <v>6.9422735343000003E-2</v>
      </c>
      <c r="X3601" s="122">
        <v>6.9167410439999993E-2</v>
      </c>
      <c r="Y3601" s="122">
        <v>6.9124753708000003E-2</v>
      </c>
      <c r="Z3601" s="122">
        <v>6.9264641801999996E-2</v>
      </c>
      <c r="AA3601" s="122">
        <v>6.9390618058499998E-2</v>
      </c>
      <c r="AB3601" s="122">
        <v>6.9467375652999999E-2</v>
      </c>
      <c r="AC3601" s="122">
        <v>6.9434231811500005E-2</v>
      </c>
      <c r="AD3601" s="122">
        <v>6.9351418675500001E-2</v>
      </c>
      <c r="AE3601" s="122">
        <v>6.9190932900000002E-2</v>
      </c>
      <c r="AF3601" s="122">
        <v>6.8923481782500004E-2</v>
      </c>
      <c r="AG3601" s="122">
        <v>6.8752432550499995E-2</v>
      </c>
      <c r="AH3601" s="122">
        <v>6.8581551911500005E-2</v>
      </c>
      <c r="AI3601" s="122">
        <v>6.8418151718999995E-2</v>
      </c>
      <c r="AJ3601" s="122">
        <v>6.9070416279500002E-2</v>
      </c>
      <c r="AK3601" s="122">
        <v>6.8909165024999997E-2</v>
      </c>
      <c r="AL3601" s="122">
        <v>0</v>
      </c>
    </row>
    <row r="3602" spans="1:38" hidden="1" x14ac:dyDescent="0.25">
      <c r="A3602" s="122" t="s">
        <v>2248</v>
      </c>
      <c r="B3602" s="122">
        <v>1</v>
      </c>
      <c r="C3602" s="122" t="s">
        <v>2249</v>
      </c>
      <c r="D3602" s="122" t="s">
        <v>2140</v>
      </c>
      <c r="E3602" s="122">
        <v>66</v>
      </c>
      <c r="F3602" s="122">
        <v>1.8293709198499999E-2</v>
      </c>
      <c r="G3602" s="122">
        <v>1.7627241406499999E-2</v>
      </c>
      <c r="H3602" s="122">
        <v>1.6411273748499999E-2</v>
      </c>
      <c r="I3602" s="122">
        <v>1.8462695644E-2</v>
      </c>
      <c r="J3602" s="122">
        <v>1.8244161857000001E-2</v>
      </c>
      <c r="K3602" s="122">
        <v>1.8040982673499999E-2</v>
      </c>
      <c r="L3602" s="122">
        <v>1.7913150198000001E-2</v>
      </c>
      <c r="M3602" s="122">
        <v>1.8912956455000001E-2</v>
      </c>
      <c r="N3602" s="122">
        <v>1.8758527360499998E-2</v>
      </c>
      <c r="O3602" s="122">
        <v>1.8657958721000002E-2</v>
      </c>
      <c r="P3602" s="122">
        <v>1.8601848999000001E-2</v>
      </c>
      <c r="Q3602" s="122">
        <v>1.8545078473E-2</v>
      </c>
      <c r="R3602" s="122">
        <v>1.6653709555E-2</v>
      </c>
      <c r="S3602" s="122">
        <v>1.6647553393E-2</v>
      </c>
      <c r="T3602" s="122">
        <v>1.6586908195999998E-2</v>
      </c>
      <c r="U3602" s="122">
        <v>1.6500958148999999E-2</v>
      </c>
      <c r="V3602" s="122">
        <v>1.6405635687999999E-2</v>
      </c>
      <c r="W3602" s="122">
        <v>1.6295789504499999E-2</v>
      </c>
      <c r="X3602" s="122">
        <v>1.6187938188E-2</v>
      </c>
      <c r="Y3602" s="122">
        <v>1.6038631463999999E-2</v>
      </c>
      <c r="Z3602" s="122">
        <v>1.5885766505499999E-2</v>
      </c>
      <c r="AA3602" s="122">
        <v>1.5784205228999999E-2</v>
      </c>
      <c r="AB3602" s="122">
        <v>1.5668024671000001E-2</v>
      </c>
      <c r="AC3602" s="122">
        <v>1.556848871E-2</v>
      </c>
      <c r="AD3602" s="122">
        <v>1.5490066465000001E-2</v>
      </c>
      <c r="AE3602" s="122">
        <v>1.5356282964E-2</v>
      </c>
      <c r="AF3602" s="122">
        <v>1.5287139853E-2</v>
      </c>
      <c r="AG3602" s="122">
        <v>1.52343641225E-2</v>
      </c>
      <c r="AH3602" s="122">
        <v>1.5211087026000001E-2</v>
      </c>
      <c r="AI3602" s="122">
        <v>1.52065723535E-2</v>
      </c>
      <c r="AJ3602" s="122">
        <v>1.5243502329499999E-2</v>
      </c>
      <c r="AK3602" s="122">
        <v>1.53379426585E-2</v>
      </c>
      <c r="AL3602" s="122">
        <v>0</v>
      </c>
    </row>
    <row r="3603" spans="1:38" hidden="1" x14ac:dyDescent="0.25">
      <c r="A3603" s="122" t="s">
        <v>2248</v>
      </c>
      <c r="B3603" s="122">
        <v>1</v>
      </c>
      <c r="C3603" s="122" t="s">
        <v>2249</v>
      </c>
      <c r="D3603" s="122" t="s">
        <v>2141</v>
      </c>
      <c r="E3603" s="122">
        <v>66</v>
      </c>
      <c r="F3603" s="122">
        <v>0.13829336237199999</v>
      </c>
      <c r="G3603" s="122">
        <v>0.133947519199</v>
      </c>
      <c r="H3603" s="122">
        <v>0.125605592096</v>
      </c>
      <c r="I3603" s="122">
        <v>0.14178212791700001</v>
      </c>
      <c r="J3603" s="122">
        <v>0.14090932783900001</v>
      </c>
      <c r="K3603" s="122">
        <v>0.14038694229599999</v>
      </c>
      <c r="L3603" s="122">
        <v>0.13995170261250001</v>
      </c>
      <c r="M3603" s="122">
        <v>0.14784985554800001</v>
      </c>
      <c r="N3603" s="122">
        <v>0.14671505699250001</v>
      </c>
      <c r="O3603" s="122">
        <v>0.14576793141050001</v>
      </c>
      <c r="P3603" s="122">
        <v>0.14496752890850001</v>
      </c>
      <c r="Q3603" s="122">
        <v>0.14411391241900001</v>
      </c>
      <c r="R3603" s="122">
        <v>0.12870669255950001</v>
      </c>
      <c r="S3603" s="122">
        <v>0.1279440880145</v>
      </c>
      <c r="T3603" s="122">
        <v>0.12696057729650001</v>
      </c>
      <c r="U3603" s="122">
        <v>0.12576207602700001</v>
      </c>
      <c r="V3603" s="122">
        <v>0.1243925092015</v>
      </c>
      <c r="W3603" s="122">
        <v>0.122813795207</v>
      </c>
      <c r="X3603" s="122">
        <v>0.12102107121400001</v>
      </c>
      <c r="Y3603" s="122">
        <v>0.1194413081905</v>
      </c>
      <c r="Z3603" s="122">
        <v>0.1181885898555</v>
      </c>
      <c r="AA3603" s="122">
        <v>0.11742514666499999</v>
      </c>
      <c r="AB3603" s="122">
        <v>0.1167738400265</v>
      </c>
      <c r="AC3603" s="122">
        <v>0.1161862905595</v>
      </c>
      <c r="AD3603" s="122">
        <v>0.11556932588050001</v>
      </c>
      <c r="AE3603" s="122">
        <v>0.11478215459</v>
      </c>
      <c r="AF3603" s="122">
        <v>0.114211886621</v>
      </c>
      <c r="AG3603" s="122">
        <v>0.113786463942</v>
      </c>
      <c r="AH3603" s="122">
        <v>0.1133608455605</v>
      </c>
      <c r="AI3603" s="122">
        <v>0.1128235192645</v>
      </c>
      <c r="AJ3603" s="122">
        <v>0.112654123659</v>
      </c>
      <c r="AK3603" s="122">
        <v>0.11234038960249999</v>
      </c>
      <c r="AL3603" s="122">
        <v>0</v>
      </c>
    </row>
    <row r="3604" spans="1:38" hidden="1" x14ac:dyDescent="0.25">
      <c r="A3604" s="122" t="s">
        <v>2248</v>
      </c>
      <c r="B3604" s="122">
        <v>1</v>
      </c>
      <c r="C3604" s="122" t="s">
        <v>2249</v>
      </c>
      <c r="D3604" s="122" t="s">
        <v>2142</v>
      </c>
      <c r="E3604" s="122">
        <v>66</v>
      </c>
      <c r="F3604" s="122">
        <v>6.5198935296500005E-2</v>
      </c>
      <c r="G3604" s="122">
        <v>6.3278066393000001E-2</v>
      </c>
      <c r="H3604" s="122">
        <v>5.9570114021499997E-2</v>
      </c>
      <c r="I3604" s="122">
        <v>6.7709133539500005E-2</v>
      </c>
      <c r="J3604" s="122">
        <v>6.7686999997499997E-2</v>
      </c>
      <c r="K3604" s="122">
        <v>6.7612045728000003E-2</v>
      </c>
      <c r="L3604" s="122">
        <v>6.7588088588500003E-2</v>
      </c>
      <c r="M3604" s="122">
        <v>7.1797620743500004E-2</v>
      </c>
      <c r="N3604" s="122">
        <v>7.17104158155E-2</v>
      </c>
      <c r="O3604" s="122">
        <v>7.1778207320499998E-2</v>
      </c>
      <c r="P3604" s="122">
        <v>7.1864228175500006E-2</v>
      </c>
      <c r="Q3604" s="122">
        <v>7.1872845710499997E-2</v>
      </c>
      <c r="R3604" s="122">
        <v>6.4495729600499999E-2</v>
      </c>
      <c r="S3604" s="122">
        <v>6.4392478153999996E-2</v>
      </c>
      <c r="T3604" s="122">
        <v>6.4238562364499999E-2</v>
      </c>
      <c r="U3604" s="122">
        <v>6.4057556155000001E-2</v>
      </c>
      <c r="V3604" s="122">
        <v>6.3999838466000006E-2</v>
      </c>
      <c r="W3604" s="122">
        <v>6.3943425954999994E-2</v>
      </c>
      <c r="X3604" s="122">
        <v>6.3839029390499999E-2</v>
      </c>
      <c r="Y3604" s="122">
        <v>6.3706306923E-2</v>
      </c>
      <c r="Z3604" s="122">
        <v>6.3547014575000005E-2</v>
      </c>
      <c r="AA3604" s="122">
        <v>6.3525677517000001E-2</v>
      </c>
      <c r="AB3604" s="122">
        <v>6.3440391030000001E-2</v>
      </c>
      <c r="AC3604" s="122">
        <v>6.3452246811999999E-2</v>
      </c>
      <c r="AD3604" s="122">
        <v>6.34473141815E-2</v>
      </c>
      <c r="AE3604" s="122">
        <v>6.3361683274000005E-2</v>
      </c>
      <c r="AF3604" s="122">
        <v>6.3397063715499996E-2</v>
      </c>
      <c r="AG3604" s="122">
        <v>6.3518569898999996E-2</v>
      </c>
      <c r="AH3604" s="122">
        <v>6.3662340587500005E-2</v>
      </c>
      <c r="AI3604" s="122">
        <v>6.3729964241500001E-2</v>
      </c>
      <c r="AJ3604" s="122">
        <v>6.3861455015500002E-2</v>
      </c>
      <c r="AK3604" s="122">
        <v>6.3792903516999996E-2</v>
      </c>
      <c r="AL3604" s="122">
        <v>0</v>
      </c>
    </row>
    <row r="3605" spans="1:38" hidden="1" x14ac:dyDescent="0.25">
      <c r="A3605" s="122" t="s">
        <v>2248</v>
      </c>
      <c r="B3605" s="122">
        <v>1</v>
      </c>
      <c r="C3605" s="122" t="s">
        <v>2249</v>
      </c>
      <c r="D3605" s="122" t="s">
        <v>2143</v>
      </c>
      <c r="E3605" s="122">
        <v>66</v>
      </c>
      <c r="F3605" s="122">
        <v>7.6175036042999994E-2</v>
      </c>
      <c r="G3605" s="122">
        <v>7.3679039494499998E-2</v>
      </c>
      <c r="H3605" s="122">
        <v>6.9130980757500002E-2</v>
      </c>
      <c r="I3605" s="122">
        <v>7.8338519654500005E-2</v>
      </c>
      <c r="J3605" s="122">
        <v>7.8171687076000002E-2</v>
      </c>
      <c r="K3605" s="122">
        <v>7.8030093733500006E-2</v>
      </c>
      <c r="L3605" s="122">
        <v>7.7895557234999996E-2</v>
      </c>
      <c r="M3605" s="122">
        <v>8.2616921175499999E-2</v>
      </c>
      <c r="N3605" s="122">
        <v>8.2263488820499997E-2</v>
      </c>
      <c r="O3605" s="122">
        <v>8.1918172408499995E-2</v>
      </c>
      <c r="P3605" s="122">
        <v>8.1675793444500003E-2</v>
      </c>
      <c r="Q3605" s="122">
        <v>8.1368960040999999E-2</v>
      </c>
      <c r="R3605" s="122">
        <v>7.2924231673499998E-2</v>
      </c>
      <c r="S3605" s="122">
        <v>7.2749059067999999E-2</v>
      </c>
      <c r="T3605" s="122">
        <v>7.2572218314E-2</v>
      </c>
      <c r="U3605" s="122">
        <v>7.2449529727E-2</v>
      </c>
      <c r="V3605" s="122">
        <v>7.2417571283500001E-2</v>
      </c>
      <c r="W3605" s="122">
        <v>7.2298714304999998E-2</v>
      </c>
      <c r="X3605" s="122">
        <v>7.2074661733999998E-2</v>
      </c>
      <c r="Y3605" s="122">
        <v>7.1907650889999994E-2</v>
      </c>
      <c r="Z3605" s="122">
        <v>7.1745112026999999E-2</v>
      </c>
      <c r="AA3605" s="122">
        <v>7.1421647515000006E-2</v>
      </c>
      <c r="AB3605" s="122">
        <v>7.1091308108000004E-2</v>
      </c>
      <c r="AC3605" s="122">
        <v>7.0814573563500002E-2</v>
      </c>
      <c r="AD3605" s="122">
        <v>7.0504152537000001E-2</v>
      </c>
      <c r="AE3605" s="122">
        <v>7.0194771555999999E-2</v>
      </c>
      <c r="AF3605" s="122">
        <v>6.9891529167499994E-2</v>
      </c>
      <c r="AG3605" s="122">
        <v>6.9701296320499997E-2</v>
      </c>
      <c r="AH3605" s="122">
        <v>6.9533099654499997E-2</v>
      </c>
      <c r="AI3605" s="122">
        <v>6.9384499076E-2</v>
      </c>
      <c r="AJ3605" s="122">
        <v>6.88667861455E-2</v>
      </c>
      <c r="AK3605" s="122">
        <v>6.8943345042999996E-2</v>
      </c>
      <c r="AL3605" s="122">
        <v>0</v>
      </c>
    </row>
    <row r="3606" spans="1:38" hidden="1" x14ac:dyDescent="0.25">
      <c r="A3606" s="122" t="s">
        <v>2248</v>
      </c>
      <c r="B3606" s="122">
        <v>1</v>
      </c>
      <c r="C3606" s="122" t="s">
        <v>2249</v>
      </c>
      <c r="D3606" s="122" t="s">
        <v>2177</v>
      </c>
      <c r="E3606" s="122">
        <v>66</v>
      </c>
      <c r="F3606" s="122">
        <v>6.5404533399999998E-4</v>
      </c>
      <c r="G3606" s="122">
        <v>6.6337921699999997E-4</v>
      </c>
      <c r="H3606" s="122">
        <v>6.5212691949999995E-4</v>
      </c>
      <c r="I3606" s="122">
        <v>7.7193055750000004E-4</v>
      </c>
      <c r="J3606" s="122">
        <v>8.0188970849999995E-4</v>
      </c>
      <c r="K3606" s="122">
        <v>8.3042085399999996E-4</v>
      </c>
      <c r="L3606" s="122">
        <v>8.5806893999999996E-4</v>
      </c>
      <c r="M3606" s="122">
        <v>9.4055774250000003E-4</v>
      </c>
      <c r="N3606" s="122">
        <v>9.6694252050000002E-4</v>
      </c>
      <c r="O3606" s="122">
        <v>9.9149604249999996E-4</v>
      </c>
      <c r="P3606" s="122">
        <v>1.0156299104999999E-3</v>
      </c>
      <c r="Q3606" s="122">
        <v>1.001385657E-3</v>
      </c>
      <c r="R3606" s="122">
        <v>8.8713297400000001E-4</v>
      </c>
      <c r="S3606" s="122">
        <v>8.7397193450000003E-4</v>
      </c>
      <c r="T3606" s="122">
        <v>8.6077962499999999E-4</v>
      </c>
      <c r="U3606" s="122">
        <v>8.4754051650000003E-4</v>
      </c>
      <c r="V3606" s="122">
        <v>8.2092691099999997E-4</v>
      </c>
      <c r="W3606" s="122">
        <v>7.8160944400000002E-4</v>
      </c>
      <c r="X3606" s="122">
        <v>7.4181744149999995E-4</v>
      </c>
      <c r="Y3606" s="122">
        <v>7.0103195399999995E-4</v>
      </c>
      <c r="Z3606" s="122">
        <v>6.5954029450000003E-4</v>
      </c>
      <c r="AA3606" s="122">
        <v>6.360742265E-4</v>
      </c>
      <c r="AB3606" s="122">
        <v>6.3003887800000004E-4</v>
      </c>
      <c r="AC3606" s="122">
        <v>6.2412561500000004E-4</v>
      </c>
      <c r="AD3606" s="122">
        <v>6.1751187750000002E-4</v>
      </c>
      <c r="AE3606" s="122">
        <v>6.1077451750000001E-4</v>
      </c>
      <c r="AF3606" s="122">
        <v>6.0413178900000004E-4</v>
      </c>
      <c r="AG3606" s="122">
        <v>5.9817787499999995E-4</v>
      </c>
      <c r="AH3606" s="122">
        <v>5.9303038250000002E-4</v>
      </c>
      <c r="AI3606" s="122">
        <v>5.8811807750000001E-4</v>
      </c>
      <c r="AJ3606" s="122">
        <v>5.8019706850000001E-4</v>
      </c>
      <c r="AK3606" s="122">
        <v>5.7740537300000005E-4</v>
      </c>
      <c r="AL3606" s="122">
        <v>0</v>
      </c>
    </row>
    <row r="3607" spans="1:38" hidden="1" x14ac:dyDescent="0.25">
      <c r="A3607" s="122" t="s">
        <v>2248</v>
      </c>
      <c r="B3607" s="122">
        <v>1</v>
      </c>
      <c r="C3607" s="122" t="s">
        <v>2249</v>
      </c>
      <c r="D3607" s="122" t="s">
        <v>2144</v>
      </c>
      <c r="E3607" s="122">
        <v>66</v>
      </c>
      <c r="F3607" s="122">
        <v>3.8302235967500001E-2</v>
      </c>
      <c r="G3607" s="122">
        <v>3.7029502473999998E-2</v>
      </c>
      <c r="H3607" s="122">
        <v>3.4766684540000002E-2</v>
      </c>
      <c r="I3607" s="122">
        <v>3.9459248386500001E-2</v>
      </c>
      <c r="J3607" s="122">
        <v>3.9478478668E-2</v>
      </c>
      <c r="K3607" s="122">
        <v>3.9501595413000003E-2</v>
      </c>
      <c r="L3607" s="122">
        <v>3.9411124651499999E-2</v>
      </c>
      <c r="M3607" s="122">
        <v>4.18572235285E-2</v>
      </c>
      <c r="N3607" s="122">
        <v>4.1786535732499998E-2</v>
      </c>
      <c r="O3607" s="122">
        <v>4.1657709533500002E-2</v>
      </c>
      <c r="P3607" s="122">
        <v>4.148915048E-2</v>
      </c>
      <c r="Q3607" s="122">
        <v>4.1152155863000001E-2</v>
      </c>
      <c r="R3607" s="122">
        <v>3.6735426303000002E-2</v>
      </c>
      <c r="S3607" s="122">
        <v>3.65479541465E-2</v>
      </c>
      <c r="T3607" s="122">
        <v>3.6477263753500001E-2</v>
      </c>
      <c r="U3607" s="122">
        <v>3.6359809287500003E-2</v>
      </c>
      <c r="V3607" s="122">
        <v>3.6005837578000001E-2</v>
      </c>
      <c r="W3607" s="122">
        <v>3.5959560522E-2</v>
      </c>
      <c r="X3607" s="122">
        <v>3.5865147355499997E-2</v>
      </c>
      <c r="Y3607" s="122">
        <v>3.5691217414500001E-2</v>
      </c>
      <c r="Z3607" s="122">
        <v>3.55443533545E-2</v>
      </c>
      <c r="AA3607" s="122">
        <v>3.5396630323500003E-2</v>
      </c>
      <c r="AB3607" s="122">
        <v>3.5210437507499998E-2</v>
      </c>
      <c r="AC3607" s="122">
        <v>3.5036332825499998E-2</v>
      </c>
      <c r="AD3607" s="122">
        <v>3.4813712500000003E-2</v>
      </c>
      <c r="AE3607" s="122">
        <v>3.4548869512499997E-2</v>
      </c>
      <c r="AF3607" s="122">
        <v>3.4313590746499999E-2</v>
      </c>
      <c r="AG3607" s="122">
        <v>3.4109118813499997E-2</v>
      </c>
      <c r="AH3607" s="122">
        <v>3.3857214636500002E-2</v>
      </c>
      <c r="AI3607" s="122">
        <v>3.3652573845500001E-2</v>
      </c>
      <c r="AJ3607" s="122">
        <v>3.3086483495500002E-2</v>
      </c>
      <c r="AK3607" s="122">
        <v>3.29724852655E-2</v>
      </c>
      <c r="AL3607" s="122">
        <v>0</v>
      </c>
    </row>
    <row r="3608" spans="1:38" hidden="1" x14ac:dyDescent="0.25">
      <c r="A3608" s="122" t="s">
        <v>2248</v>
      </c>
      <c r="B3608" s="122">
        <v>1</v>
      </c>
      <c r="C3608" s="122" t="s">
        <v>2249</v>
      </c>
      <c r="D3608" s="122" t="s">
        <v>2145</v>
      </c>
      <c r="E3608" s="122">
        <v>66</v>
      </c>
      <c r="F3608" s="122">
        <v>1.1884771834E-2</v>
      </c>
      <c r="G3608" s="122">
        <v>1.1537178913000001E-2</v>
      </c>
      <c r="H3608" s="122">
        <v>1.0942147754000001E-2</v>
      </c>
      <c r="I3608" s="122">
        <v>1.2554568238E-2</v>
      </c>
      <c r="J3608" s="122">
        <v>1.2645277684999999E-2</v>
      </c>
      <c r="K3608" s="122">
        <v>1.27174361515E-2</v>
      </c>
      <c r="L3608" s="122">
        <v>1.27100387825E-2</v>
      </c>
      <c r="M3608" s="122">
        <v>1.3412756428E-2</v>
      </c>
      <c r="N3608" s="122">
        <v>1.32954748215E-2</v>
      </c>
      <c r="O3608" s="122">
        <v>1.32187739105E-2</v>
      </c>
      <c r="P3608" s="122">
        <v>1.3164370444E-2</v>
      </c>
      <c r="Q3608" s="122">
        <v>1.3082186789E-2</v>
      </c>
      <c r="R3608" s="122">
        <v>1.1715359586499999E-2</v>
      </c>
      <c r="S3608" s="122">
        <v>1.17179006715E-2</v>
      </c>
      <c r="T3608" s="122">
        <v>1.1742494341E-2</v>
      </c>
      <c r="U3608" s="122">
        <v>1.1762766655500001E-2</v>
      </c>
      <c r="V3608" s="122">
        <v>1.1808169768000001E-2</v>
      </c>
      <c r="W3608" s="122">
        <v>1.18463994365E-2</v>
      </c>
      <c r="X3608" s="122">
        <v>1.1879773589500001E-2</v>
      </c>
      <c r="Y3608" s="122">
        <v>1.18696174645E-2</v>
      </c>
      <c r="Z3608" s="122">
        <v>1.1854399574499999E-2</v>
      </c>
      <c r="AA3608" s="122">
        <v>1.18519750365E-2</v>
      </c>
      <c r="AB3608" s="122">
        <v>1.1846547757E-2</v>
      </c>
      <c r="AC3608" s="122">
        <v>1.1884378123499999E-2</v>
      </c>
      <c r="AD3608" s="122">
        <v>1.1899656406999999E-2</v>
      </c>
      <c r="AE3608" s="122">
        <v>1.1917803713E-2</v>
      </c>
      <c r="AF3608" s="122">
        <v>1.1957306997999999E-2</v>
      </c>
      <c r="AG3608" s="122">
        <v>1.20194659015E-2</v>
      </c>
      <c r="AH3608" s="122">
        <v>1.2052181768000001E-2</v>
      </c>
      <c r="AI3608" s="122">
        <v>1.2091890003999999E-2</v>
      </c>
      <c r="AJ3608" s="122">
        <v>1.21541720795E-2</v>
      </c>
      <c r="AK3608" s="122">
        <v>1.2342708900000001E-2</v>
      </c>
      <c r="AL3608" s="122">
        <v>0</v>
      </c>
    </row>
    <row r="3609" spans="1:38" hidden="1" x14ac:dyDescent="0.25">
      <c r="A3609" s="122" t="s">
        <v>2248</v>
      </c>
      <c r="B3609" s="122">
        <v>1</v>
      </c>
      <c r="C3609" s="122" t="s">
        <v>2249</v>
      </c>
      <c r="D3609" s="122" t="s">
        <v>2146</v>
      </c>
      <c r="E3609" s="122">
        <v>66</v>
      </c>
      <c r="F3609" s="122">
        <v>9.8975148363500007E-2</v>
      </c>
      <c r="G3609" s="122">
        <v>9.6669612853499995E-2</v>
      </c>
      <c r="H3609" s="122">
        <v>9.1393892577499997E-2</v>
      </c>
      <c r="I3609" s="122">
        <v>0.104668112226</v>
      </c>
      <c r="J3609" s="122">
        <v>0.10552189762649999</v>
      </c>
      <c r="K3609" s="122">
        <v>0.106559925655</v>
      </c>
      <c r="L3609" s="122">
        <v>0.1075693948455</v>
      </c>
      <c r="M3609" s="122">
        <v>0.11540978533350001</v>
      </c>
      <c r="N3609" s="122">
        <v>0.11634061537650001</v>
      </c>
      <c r="O3609" s="122">
        <v>0.117080764643</v>
      </c>
      <c r="P3609" s="122">
        <v>0.1177169050135</v>
      </c>
      <c r="Q3609" s="122">
        <v>0.1184244411805</v>
      </c>
      <c r="R3609" s="122">
        <v>0.10699568897849999</v>
      </c>
      <c r="S3609" s="122">
        <v>0.1073192806375</v>
      </c>
      <c r="T3609" s="122">
        <v>0.1079939430775</v>
      </c>
      <c r="U3609" s="122">
        <v>0.108924001043</v>
      </c>
      <c r="V3609" s="122">
        <v>0.110525372458</v>
      </c>
      <c r="W3609" s="122">
        <v>0.111967696226</v>
      </c>
      <c r="X3609" s="122">
        <v>0.11326551350650001</v>
      </c>
      <c r="Y3609" s="122">
        <v>0.11398860292100001</v>
      </c>
      <c r="Z3609" s="122">
        <v>0.1145629668625</v>
      </c>
      <c r="AA3609" s="122">
        <v>0.11476203515400001</v>
      </c>
      <c r="AB3609" s="122">
        <v>0.1150457721645</v>
      </c>
      <c r="AC3609" s="122">
        <v>0.115388438656</v>
      </c>
      <c r="AD3609" s="122">
        <v>0.11563055460750001</v>
      </c>
      <c r="AE3609" s="122">
        <v>0.115969145876</v>
      </c>
      <c r="AF3609" s="122">
        <v>0.11659482985</v>
      </c>
      <c r="AG3609" s="122">
        <v>0.117196675537</v>
      </c>
      <c r="AH3609" s="122">
        <v>0.11794727110350001</v>
      </c>
      <c r="AI3609" s="122">
        <v>0.11866073365099999</v>
      </c>
      <c r="AJ3609" s="122">
        <v>0.1170126566485</v>
      </c>
      <c r="AK3609" s="122">
        <v>0.117932935955</v>
      </c>
      <c r="AL3609" s="122">
        <v>0</v>
      </c>
    </row>
    <row r="3610" spans="1:38" hidden="1" x14ac:dyDescent="0.25">
      <c r="A3610" s="122" t="s">
        <v>2248</v>
      </c>
      <c r="B3610" s="122">
        <v>1</v>
      </c>
      <c r="C3610" s="122" t="s">
        <v>2249</v>
      </c>
      <c r="D3610" s="122" t="s">
        <v>2147</v>
      </c>
      <c r="E3610" s="122">
        <v>66</v>
      </c>
      <c r="F3610" s="122">
        <v>9.4710107745000008E-3</v>
      </c>
      <c r="G3610" s="122">
        <v>9.0588826420000008E-3</v>
      </c>
      <c r="H3610" s="122">
        <v>8.4569921169999999E-3</v>
      </c>
      <c r="I3610" s="122">
        <v>9.5295474195E-3</v>
      </c>
      <c r="J3610" s="122">
        <v>9.4667001519999992E-3</v>
      </c>
      <c r="K3610" s="122">
        <v>9.3990461289999994E-3</v>
      </c>
      <c r="L3610" s="122">
        <v>9.3273265025000003E-3</v>
      </c>
      <c r="M3610" s="122">
        <v>9.7930387744999993E-3</v>
      </c>
      <c r="N3610" s="122">
        <v>9.6469591675000001E-3</v>
      </c>
      <c r="O3610" s="122">
        <v>9.4888553180000005E-3</v>
      </c>
      <c r="P3610" s="122">
        <v>9.3517162015000002E-3</v>
      </c>
      <c r="Q3610" s="122">
        <v>9.2179580610000002E-3</v>
      </c>
      <c r="R3610" s="122">
        <v>8.2007658695000003E-3</v>
      </c>
      <c r="S3610" s="122">
        <v>8.1397889984999999E-3</v>
      </c>
      <c r="T3610" s="122">
        <v>8.1401844580000007E-3</v>
      </c>
      <c r="U3610" s="122">
        <v>8.0840101819999993E-3</v>
      </c>
      <c r="V3610" s="122">
        <v>8.0492806069999995E-3</v>
      </c>
      <c r="W3610" s="122">
        <v>8.0165254410000004E-3</v>
      </c>
      <c r="X3610" s="122">
        <v>8.0004617239999992E-3</v>
      </c>
      <c r="Y3610" s="122">
        <v>8.0214026069999993E-3</v>
      </c>
      <c r="Z3610" s="122">
        <v>8.0736222879999996E-3</v>
      </c>
      <c r="AA3610" s="122">
        <v>8.1450530645000001E-3</v>
      </c>
      <c r="AB3610" s="122">
        <v>8.2844361745000004E-3</v>
      </c>
      <c r="AC3610" s="122">
        <v>8.4741984610000008E-3</v>
      </c>
      <c r="AD3610" s="122">
        <v>8.5959462184999995E-3</v>
      </c>
      <c r="AE3610" s="122">
        <v>8.7294089369999994E-3</v>
      </c>
      <c r="AF3610" s="122">
        <v>8.6755265665000008E-3</v>
      </c>
      <c r="AG3610" s="122">
        <v>8.6309126770000005E-3</v>
      </c>
      <c r="AH3610" s="122">
        <v>8.6270955904999991E-3</v>
      </c>
      <c r="AI3610" s="122">
        <v>8.6297244170000006E-3</v>
      </c>
      <c r="AJ3610" s="122">
        <v>8.7163498429999996E-3</v>
      </c>
      <c r="AK3610" s="122">
        <v>8.6617846205000008E-3</v>
      </c>
      <c r="AL3610" s="122">
        <v>0</v>
      </c>
    </row>
    <row r="3611" spans="1:38" hidden="1" x14ac:dyDescent="0.25">
      <c r="A3611" s="122" t="s">
        <v>2248</v>
      </c>
      <c r="B3611" s="122">
        <v>1</v>
      </c>
      <c r="C3611" s="122" t="s">
        <v>2249</v>
      </c>
      <c r="D3611" s="122" t="s">
        <v>475</v>
      </c>
      <c r="E3611" s="122">
        <v>66</v>
      </c>
      <c r="F3611" s="122">
        <v>2.3491095024E-2</v>
      </c>
      <c r="G3611" s="122">
        <v>2.2740345624999998E-2</v>
      </c>
      <c r="H3611" s="122">
        <v>2.1356209708999999E-2</v>
      </c>
      <c r="I3611" s="122">
        <v>2.4158999487E-2</v>
      </c>
      <c r="J3611" s="122">
        <v>2.4063606403499999E-2</v>
      </c>
      <c r="K3611" s="122">
        <v>2.4040405918499999E-2</v>
      </c>
      <c r="L3611" s="122">
        <v>2.40036155445E-2</v>
      </c>
      <c r="M3611" s="122">
        <v>2.54190397985E-2</v>
      </c>
      <c r="N3611" s="122">
        <v>2.5264338601999999E-2</v>
      </c>
      <c r="O3611" s="122">
        <v>2.5108316592499999E-2</v>
      </c>
      <c r="P3611" s="122">
        <v>2.4963526608000001E-2</v>
      </c>
      <c r="Q3611" s="122">
        <v>2.48072583075E-2</v>
      </c>
      <c r="R3611" s="122">
        <v>2.22093837545E-2</v>
      </c>
      <c r="S3611" s="122">
        <v>2.21537422345E-2</v>
      </c>
      <c r="T3611" s="122">
        <v>2.2087923151E-2</v>
      </c>
      <c r="U3611" s="122">
        <v>2.2040244748499999E-2</v>
      </c>
      <c r="V3611" s="122">
        <v>2.1971696959999999E-2</v>
      </c>
      <c r="W3611" s="122">
        <v>2.1900291491E-2</v>
      </c>
      <c r="X3611" s="122">
        <v>2.1856038584500002E-2</v>
      </c>
      <c r="Y3611" s="122">
        <v>2.1866105033500002E-2</v>
      </c>
      <c r="Z3611" s="122">
        <v>2.1891638234000001E-2</v>
      </c>
      <c r="AA3611" s="122">
        <v>2.1872754970000002E-2</v>
      </c>
      <c r="AB3611" s="122">
        <v>2.1868690267500001E-2</v>
      </c>
      <c r="AC3611" s="122">
        <v>2.1864470063000001E-2</v>
      </c>
      <c r="AD3611" s="122">
        <v>2.1875192307499999E-2</v>
      </c>
      <c r="AE3611" s="122">
        <v>2.1860685518500001E-2</v>
      </c>
      <c r="AF3611" s="122">
        <v>2.18746695685E-2</v>
      </c>
      <c r="AG3611" s="122">
        <v>2.1863671035000001E-2</v>
      </c>
      <c r="AH3611" s="122">
        <v>2.1855554005499999E-2</v>
      </c>
      <c r="AI3611" s="122">
        <v>2.1837149543499999E-2</v>
      </c>
      <c r="AJ3611" s="122">
        <v>2.1948089859E-2</v>
      </c>
      <c r="AK3611" s="122">
        <v>2.19486690695E-2</v>
      </c>
      <c r="AL3611" s="122">
        <v>0</v>
      </c>
    </row>
    <row r="3612" spans="1:38" hidden="1" x14ac:dyDescent="0.25">
      <c r="A3612" s="122" t="s">
        <v>2248</v>
      </c>
      <c r="B3612" s="122">
        <v>1</v>
      </c>
      <c r="C3612" s="122" t="s">
        <v>2249</v>
      </c>
      <c r="D3612" s="122" t="s">
        <v>2148</v>
      </c>
      <c r="E3612" s="122">
        <v>66</v>
      </c>
      <c r="F3612" s="122">
        <v>1.6521324591499999E-2</v>
      </c>
      <c r="G3612" s="122">
        <v>1.58154449395E-2</v>
      </c>
      <c r="H3612" s="122">
        <v>1.4811579121E-2</v>
      </c>
      <c r="I3612" s="122">
        <v>1.6785644151E-2</v>
      </c>
      <c r="J3612" s="122">
        <v>1.6774512746499999E-2</v>
      </c>
      <c r="K3612" s="122">
        <v>1.6794430093499998E-2</v>
      </c>
      <c r="L3612" s="122">
        <v>1.6847003257999999E-2</v>
      </c>
      <c r="M3612" s="122">
        <v>1.7927964148500002E-2</v>
      </c>
      <c r="N3612" s="122">
        <v>1.7966145189499998E-2</v>
      </c>
      <c r="O3612" s="122">
        <v>1.7998218165999998E-2</v>
      </c>
      <c r="P3612" s="122">
        <v>1.8060138914000001E-2</v>
      </c>
      <c r="Q3612" s="122">
        <v>1.8109828216000001E-2</v>
      </c>
      <c r="R3612" s="122">
        <v>1.6308404273E-2</v>
      </c>
      <c r="S3612" s="122">
        <v>1.63076867855E-2</v>
      </c>
      <c r="T3612" s="122">
        <v>1.62893461885E-2</v>
      </c>
      <c r="U3612" s="122">
        <v>1.6247022561499999E-2</v>
      </c>
      <c r="V3612" s="122">
        <v>1.6216866992499999E-2</v>
      </c>
      <c r="W3612" s="122">
        <v>1.61177323475E-2</v>
      </c>
      <c r="X3612" s="122">
        <v>1.6010267506999999E-2</v>
      </c>
      <c r="Y3612" s="122">
        <v>1.5875927876999998E-2</v>
      </c>
      <c r="Z3612" s="122">
        <v>1.5756014608499999E-2</v>
      </c>
      <c r="AA3612" s="122">
        <v>1.5688808939000001E-2</v>
      </c>
      <c r="AB3612" s="122">
        <v>1.562771303E-2</v>
      </c>
      <c r="AC3612" s="122">
        <v>1.5553594544E-2</v>
      </c>
      <c r="AD3612" s="122">
        <v>1.5525439963500001E-2</v>
      </c>
      <c r="AE3612" s="122">
        <v>1.54531278765E-2</v>
      </c>
      <c r="AF3612" s="122">
        <v>1.5417321951E-2</v>
      </c>
      <c r="AG3612" s="122">
        <v>1.54014725395E-2</v>
      </c>
      <c r="AH3612" s="122">
        <v>1.5380675048E-2</v>
      </c>
      <c r="AI3612" s="122">
        <v>1.5376212235999999E-2</v>
      </c>
      <c r="AJ3612" s="122">
        <v>1.54177035245E-2</v>
      </c>
      <c r="AK3612" s="122">
        <v>1.5525105639500001E-2</v>
      </c>
      <c r="AL3612" s="122">
        <v>0</v>
      </c>
    </row>
    <row r="3613" spans="1:38" hidden="1" x14ac:dyDescent="0.25">
      <c r="A3613" s="122" t="s">
        <v>2248</v>
      </c>
      <c r="B3613" s="122">
        <v>1</v>
      </c>
      <c r="C3613" s="122" t="s">
        <v>2249</v>
      </c>
      <c r="D3613" s="122" t="s">
        <v>2149</v>
      </c>
      <c r="E3613" s="122">
        <v>66</v>
      </c>
      <c r="F3613" s="122">
        <v>0.1152969042375</v>
      </c>
      <c r="G3613" s="122">
        <v>0.111351787307</v>
      </c>
      <c r="H3613" s="122">
        <v>0.1044233659375</v>
      </c>
      <c r="I3613" s="122">
        <v>0.118134236474</v>
      </c>
      <c r="J3613" s="122">
        <v>0.11766216051849999</v>
      </c>
      <c r="K3613" s="122">
        <v>0.117275411648</v>
      </c>
      <c r="L3613" s="122">
        <v>0.1168758404345</v>
      </c>
      <c r="M3613" s="122">
        <v>0.12388044220199999</v>
      </c>
      <c r="N3613" s="122">
        <v>0.1234663043625</v>
      </c>
      <c r="O3613" s="122">
        <v>0.123122779748</v>
      </c>
      <c r="P3613" s="122">
        <v>0.122800545949</v>
      </c>
      <c r="Q3613" s="122">
        <v>0.122499984433</v>
      </c>
      <c r="R3613" s="122">
        <v>0.109905577632</v>
      </c>
      <c r="S3613" s="122">
        <v>0.109598832341</v>
      </c>
      <c r="T3613" s="122">
        <v>0.10902183066899999</v>
      </c>
      <c r="U3613" s="122">
        <v>0.10825543537850001</v>
      </c>
      <c r="V3613" s="122">
        <v>0.10735744209500001</v>
      </c>
      <c r="W3613" s="122">
        <v>0.10656271647600001</v>
      </c>
      <c r="X3613" s="122">
        <v>0.105985443603</v>
      </c>
      <c r="Y3613" s="122">
        <v>0.1056174262045</v>
      </c>
      <c r="Z3613" s="122">
        <v>0.1052882300605</v>
      </c>
      <c r="AA3613" s="122">
        <v>0.1048961301245</v>
      </c>
      <c r="AB3613" s="122">
        <v>0.10435570939699999</v>
      </c>
      <c r="AC3613" s="122">
        <v>0.1038000924565</v>
      </c>
      <c r="AD3613" s="122">
        <v>0.103179804704</v>
      </c>
      <c r="AE3613" s="122">
        <v>0.1024868152085</v>
      </c>
      <c r="AF3613" s="122">
        <v>0.10181403026700001</v>
      </c>
      <c r="AG3613" s="122">
        <v>0.1013707485225</v>
      </c>
      <c r="AH3613" s="122">
        <v>0.10092572011000001</v>
      </c>
      <c r="AI3613" s="122">
        <v>0.1004670620055</v>
      </c>
      <c r="AJ3613" s="122">
        <v>0.103837525323</v>
      </c>
      <c r="AK3613" s="122">
        <v>0.103580994087</v>
      </c>
      <c r="AL3613" s="122">
        <v>0</v>
      </c>
    </row>
    <row r="3614" spans="1:38" hidden="1" x14ac:dyDescent="0.25">
      <c r="A3614" s="122" t="s">
        <v>2248</v>
      </c>
      <c r="B3614" s="122">
        <v>1</v>
      </c>
      <c r="C3614" s="122" t="s">
        <v>2249</v>
      </c>
      <c r="D3614" s="122" t="s">
        <v>2150</v>
      </c>
      <c r="E3614" s="122">
        <v>66</v>
      </c>
      <c r="F3614" s="122">
        <v>2.25986870925E-2</v>
      </c>
      <c r="G3614" s="122">
        <v>2.2161634279E-2</v>
      </c>
      <c r="H3614" s="122">
        <v>2.1140949785000002E-2</v>
      </c>
      <c r="I3614" s="122">
        <v>2.4320441939000001E-2</v>
      </c>
      <c r="J3614" s="122">
        <v>2.4700152886500001E-2</v>
      </c>
      <c r="K3614" s="122">
        <v>2.4960271454E-2</v>
      </c>
      <c r="L3614" s="122">
        <v>2.5130641305499999E-2</v>
      </c>
      <c r="M3614" s="122">
        <v>2.6751791763999999E-2</v>
      </c>
      <c r="N3614" s="122">
        <v>2.6719400601999999E-2</v>
      </c>
      <c r="O3614" s="122">
        <v>2.6630017559500001E-2</v>
      </c>
      <c r="P3614" s="122">
        <v>2.6527683489999999E-2</v>
      </c>
      <c r="Q3614" s="122">
        <v>2.6420662763000001E-2</v>
      </c>
      <c r="R3614" s="122">
        <v>2.3841613333E-2</v>
      </c>
      <c r="S3614" s="122">
        <v>2.3923997275000001E-2</v>
      </c>
      <c r="T3614" s="122">
        <v>2.4037890697500001E-2</v>
      </c>
      <c r="U3614" s="122">
        <v>2.4177044820999999E-2</v>
      </c>
      <c r="V3614" s="122">
        <v>2.4319766348E-2</v>
      </c>
      <c r="W3614" s="122">
        <v>2.4437667153500001E-2</v>
      </c>
      <c r="X3614" s="122">
        <v>2.4463173271000001E-2</v>
      </c>
      <c r="Y3614" s="122">
        <v>2.4569616669E-2</v>
      </c>
      <c r="Z3614" s="122">
        <v>2.4703763193500001E-2</v>
      </c>
      <c r="AA3614" s="122">
        <v>2.4721847058500002E-2</v>
      </c>
      <c r="AB3614" s="122">
        <v>2.4629559456999999E-2</v>
      </c>
      <c r="AC3614" s="122">
        <v>2.4524796662500001E-2</v>
      </c>
      <c r="AD3614" s="122">
        <v>2.4322026056E-2</v>
      </c>
      <c r="AE3614" s="122">
        <v>2.4148498968E-2</v>
      </c>
      <c r="AF3614" s="122">
        <v>2.4009628818499999E-2</v>
      </c>
      <c r="AG3614" s="122">
        <v>2.3869222993999999E-2</v>
      </c>
      <c r="AH3614" s="122">
        <v>2.3765187439E-2</v>
      </c>
      <c r="AI3614" s="122">
        <v>2.3724883376999999E-2</v>
      </c>
      <c r="AJ3614" s="122">
        <v>2.3694924861999998E-2</v>
      </c>
      <c r="AK3614" s="122">
        <v>2.3649678285E-2</v>
      </c>
      <c r="AL3614" s="122">
        <v>0</v>
      </c>
    </row>
    <row r="3615" spans="1:38" hidden="1" x14ac:dyDescent="0.25">
      <c r="A3615" s="122" t="s">
        <v>2248</v>
      </c>
      <c r="B3615" s="122">
        <v>1</v>
      </c>
      <c r="C3615" s="122" t="s">
        <v>2249</v>
      </c>
      <c r="D3615" s="122" t="s">
        <v>2151</v>
      </c>
      <c r="E3615" s="122">
        <v>66</v>
      </c>
      <c r="F3615" s="122">
        <v>1.8129978789500002E-2</v>
      </c>
      <c r="G3615" s="122">
        <v>1.8469218380499999E-2</v>
      </c>
      <c r="H3615" s="122">
        <v>1.7906750527500001E-2</v>
      </c>
      <c r="I3615" s="122">
        <v>2.0973026678500001E-2</v>
      </c>
      <c r="J3615" s="122">
        <v>2.20119673405E-2</v>
      </c>
      <c r="K3615" s="122">
        <v>2.2946264749500001E-2</v>
      </c>
      <c r="L3615" s="122">
        <v>2.3897203045499998E-2</v>
      </c>
      <c r="M3615" s="122">
        <v>2.65899852815E-2</v>
      </c>
      <c r="N3615" s="122">
        <v>2.7608918019499998E-2</v>
      </c>
      <c r="O3615" s="122">
        <v>2.8495153624E-2</v>
      </c>
      <c r="P3615" s="122">
        <v>2.9405010268499999E-2</v>
      </c>
      <c r="Q3615" s="122">
        <v>3.0267726725499999E-2</v>
      </c>
      <c r="R3615" s="122">
        <v>2.7934260268499999E-2</v>
      </c>
      <c r="S3615" s="122">
        <v>2.86547860465E-2</v>
      </c>
      <c r="T3615" s="122">
        <v>2.9623905329999999E-2</v>
      </c>
      <c r="U3615" s="122">
        <v>3.04315176605E-2</v>
      </c>
      <c r="V3615" s="122">
        <v>3.1267160816500002E-2</v>
      </c>
      <c r="W3615" s="122">
        <v>3.1940651214500002E-2</v>
      </c>
      <c r="X3615" s="122">
        <v>3.2285988614500001E-2</v>
      </c>
      <c r="Y3615" s="122">
        <v>3.2384684392999998E-2</v>
      </c>
      <c r="Z3615" s="122">
        <v>3.2336068659000003E-2</v>
      </c>
      <c r="AA3615" s="122">
        <v>3.2235768570499999E-2</v>
      </c>
      <c r="AB3615" s="122">
        <v>3.2379904799999998E-2</v>
      </c>
      <c r="AC3615" s="122">
        <v>3.2541670207499998E-2</v>
      </c>
      <c r="AD3615" s="122">
        <v>3.2801181553999997E-2</v>
      </c>
      <c r="AE3615" s="122">
        <v>3.3142758286000003E-2</v>
      </c>
      <c r="AF3615" s="122">
        <v>3.3498489568999999E-2</v>
      </c>
      <c r="AG3615" s="122">
        <v>3.3897245112500002E-2</v>
      </c>
      <c r="AH3615" s="122">
        <v>3.44002913795E-2</v>
      </c>
      <c r="AI3615" s="122">
        <v>3.4924268485999999E-2</v>
      </c>
      <c r="AJ3615" s="122">
        <v>3.4845515255999999E-2</v>
      </c>
      <c r="AK3615" s="122">
        <v>3.5141161631500002E-2</v>
      </c>
      <c r="AL3615" s="122">
        <v>0</v>
      </c>
    </row>
    <row r="3616" spans="1:38" hidden="1" x14ac:dyDescent="0.25">
      <c r="A3616" s="122" t="s">
        <v>2248</v>
      </c>
      <c r="B3616" s="122">
        <v>1</v>
      </c>
      <c r="C3616" s="122" t="s">
        <v>2249</v>
      </c>
      <c r="D3616" s="122" t="s">
        <v>2152</v>
      </c>
      <c r="E3616" s="122">
        <v>66</v>
      </c>
      <c r="F3616" s="122">
        <v>0.26764788230550002</v>
      </c>
      <c r="G3616" s="122">
        <v>0.25822873253450002</v>
      </c>
      <c r="H3616" s="122">
        <v>0.24178351488300001</v>
      </c>
      <c r="I3616" s="122">
        <v>0.27308269888249997</v>
      </c>
      <c r="J3616" s="122">
        <v>0.27101300128849998</v>
      </c>
      <c r="K3616" s="122">
        <v>0.268756264124</v>
      </c>
      <c r="L3616" s="122">
        <v>0.26658277109150003</v>
      </c>
      <c r="M3616" s="122">
        <v>0.28120637066050003</v>
      </c>
      <c r="N3616" s="122">
        <v>0.2794262819735</v>
      </c>
      <c r="O3616" s="122">
        <v>0.27811089241050002</v>
      </c>
      <c r="P3616" s="122">
        <v>0.27678019899150003</v>
      </c>
      <c r="Q3616" s="122">
        <v>0.27525467055000002</v>
      </c>
      <c r="R3616" s="122">
        <v>0.245929938136</v>
      </c>
      <c r="S3616" s="122">
        <v>0.24433929763100001</v>
      </c>
      <c r="T3616" s="122">
        <v>0.242064342485</v>
      </c>
      <c r="U3616" s="122">
        <v>0.23939149903449999</v>
      </c>
      <c r="V3616" s="122">
        <v>0.2367929262065</v>
      </c>
      <c r="W3616" s="122">
        <v>0.23494130079600001</v>
      </c>
      <c r="X3616" s="122">
        <v>0.23375244110099999</v>
      </c>
      <c r="Y3616" s="122">
        <v>0.232898048453</v>
      </c>
      <c r="Z3616" s="122">
        <v>0.23212664405299999</v>
      </c>
      <c r="AA3616" s="122">
        <v>0.23168762560200001</v>
      </c>
      <c r="AB3616" s="122">
        <v>0.230926114288</v>
      </c>
      <c r="AC3616" s="122">
        <v>0.22999237276949999</v>
      </c>
      <c r="AD3616" s="122">
        <v>0.22868769887900001</v>
      </c>
      <c r="AE3616" s="122">
        <v>0.2271189812145</v>
      </c>
      <c r="AF3616" s="122">
        <v>0.22530469173350001</v>
      </c>
      <c r="AG3616" s="122">
        <v>0.22347100465</v>
      </c>
      <c r="AH3616" s="122">
        <v>0.22183558929450001</v>
      </c>
      <c r="AI3616" s="122">
        <v>0.21992428842799999</v>
      </c>
      <c r="AJ3616" s="122">
        <v>0.225527621367</v>
      </c>
      <c r="AK3616" s="122">
        <v>0.2217108842695</v>
      </c>
      <c r="AL3616" s="122">
        <v>0</v>
      </c>
    </row>
    <row r="3617" spans="1:38" hidden="1" x14ac:dyDescent="0.25">
      <c r="A3617" s="122" t="s">
        <v>2248</v>
      </c>
      <c r="B3617" s="122">
        <v>1</v>
      </c>
      <c r="C3617" s="122" t="s">
        <v>2249</v>
      </c>
      <c r="D3617" s="122" t="s">
        <v>2153</v>
      </c>
      <c r="E3617" s="122">
        <v>66</v>
      </c>
      <c r="F3617" s="122">
        <v>0.16135646220300001</v>
      </c>
      <c r="G3617" s="122">
        <v>0.15596681961950001</v>
      </c>
      <c r="H3617" s="122">
        <v>0.1461492469065</v>
      </c>
      <c r="I3617" s="122">
        <v>0.1649815978875</v>
      </c>
      <c r="J3617" s="122">
        <v>0.16373493011199999</v>
      </c>
      <c r="K3617" s="122">
        <v>0.16253469028350001</v>
      </c>
      <c r="L3617" s="122">
        <v>0.16123680908499999</v>
      </c>
      <c r="M3617" s="122">
        <v>0.16998133698750001</v>
      </c>
      <c r="N3617" s="122">
        <v>0.16851974241949999</v>
      </c>
      <c r="O3617" s="122">
        <v>0.16695223956800001</v>
      </c>
      <c r="P3617" s="122">
        <v>0.1655215297165</v>
      </c>
      <c r="Q3617" s="122">
        <v>0.16425419199399999</v>
      </c>
      <c r="R3617" s="122">
        <v>0.1465968625405</v>
      </c>
      <c r="S3617" s="122">
        <v>0.14570176035400001</v>
      </c>
      <c r="T3617" s="122">
        <v>0.14459859272850001</v>
      </c>
      <c r="U3617" s="122">
        <v>0.14343162582300001</v>
      </c>
      <c r="V3617" s="122">
        <v>0.14230424143750001</v>
      </c>
      <c r="W3617" s="122">
        <v>0.14122347908499999</v>
      </c>
      <c r="X3617" s="122">
        <v>0.14010460498899999</v>
      </c>
      <c r="Y3617" s="122">
        <v>0.13907122808149999</v>
      </c>
      <c r="Z3617" s="122">
        <v>0.13807317763499999</v>
      </c>
      <c r="AA3617" s="122">
        <v>0.13718024436750001</v>
      </c>
      <c r="AB3617" s="122">
        <v>0.1362711514795</v>
      </c>
      <c r="AC3617" s="122">
        <v>0.13569625086000001</v>
      </c>
      <c r="AD3617" s="122">
        <v>0.13505430532000001</v>
      </c>
      <c r="AE3617" s="122">
        <v>0.13428321905250001</v>
      </c>
      <c r="AF3617" s="122">
        <v>0.13355611679599999</v>
      </c>
      <c r="AG3617" s="122">
        <v>0.1330492564105</v>
      </c>
      <c r="AH3617" s="122">
        <v>0.13258414690750001</v>
      </c>
      <c r="AI3617" s="122">
        <v>0.1321650652545</v>
      </c>
      <c r="AJ3617" s="122">
        <v>0.131933112371</v>
      </c>
      <c r="AK3617" s="122">
        <v>0.13166815090199999</v>
      </c>
      <c r="AL3617" s="122">
        <v>0</v>
      </c>
    </row>
    <row r="3618" spans="1:38" hidden="1" x14ac:dyDescent="0.25">
      <c r="A3618" s="122" t="s">
        <v>2248</v>
      </c>
      <c r="B3618" s="122">
        <v>1</v>
      </c>
      <c r="C3618" s="122" t="s">
        <v>2249</v>
      </c>
      <c r="D3618" s="122" t="s">
        <v>2154</v>
      </c>
      <c r="E3618" s="122">
        <v>66</v>
      </c>
      <c r="F3618" s="122">
        <v>4.6766907757999999E-2</v>
      </c>
      <c r="G3618" s="122">
        <v>4.5247035131999999E-2</v>
      </c>
      <c r="H3618" s="122">
        <v>4.2674561729999998E-2</v>
      </c>
      <c r="I3618" s="122">
        <v>4.8334421156500003E-2</v>
      </c>
      <c r="J3618" s="122">
        <v>4.8169172588999998E-2</v>
      </c>
      <c r="K3618" s="122">
        <v>4.7997010993000001E-2</v>
      </c>
      <c r="L3618" s="122">
        <v>4.7901808152999999E-2</v>
      </c>
      <c r="M3618" s="122">
        <v>5.0839300478500001E-2</v>
      </c>
      <c r="N3618" s="122">
        <v>5.0730724413500003E-2</v>
      </c>
      <c r="O3618" s="122">
        <v>5.0623414757000003E-2</v>
      </c>
      <c r="P3618" s="122">
        <v>5.0316329947999998E-2</v>
      </c>
      <c r="Q3618" s="122">
        <v>5.0010143568499997E-2</v>
      </c>
      <c r="R3618" s="122">
        <v>4.4836356761500003E-2</v>
      </c>
      <c r="S3618" s="122">
        <v>4.4659239347499997E-2</v>
      </c>
      <c r="T3618" s="122">
        <v>4.4510352675000003E-2</v>
      </c>
      <c r="U3618" s="122">
        <v>4.4400839993999998E-2</v>
      </c>
      <c r="V3618" s="122">
        <v>4.45470571095E-2</v>
      </c>
      <c r="W3618" s="122">
        <v>4.4629088998999998E-2</v>
      </c>
      <c r="X3618" s="122">
        <v>4.4639425032499999E-2</v>
      </c>
      <c r="Y3618" s="122">
        <v>4.4844476308499998E-2</v>
      </c>
      <c r="Z3618" s="122">
        <v>4.4989763432999999E-2</v>
      </c>
      <c r="AA3618" s="122">
        <v>4.5016779096500002E-2</v>
      </c>
      <c r="AB3618" s="122">
        <v>4.5057955247000001E-2</v>
      </c>
      <c r="AC3618" s="122">
        <v>4.5161698586500001E-2</v>
      </c>
      <c r="AD3618" s="122">
        <v>4.5138294104500001E-2</v>
      </c>
      <c r="AE3618" s="122">
        <v>4.5181785666E-2</v>
      </c>
      <c r="AF3618" s="122">
        <v>4.5070860932499998E-2</v>
      </c>
      <c r="AG3618" s="122">
        <v>4.4863364554499997E-2</v>
      </c>
      <c r="AH3618" s="122">
        <v>4.4760622067000003E-2</v>
      </c>
      <c r="AI3618" s="122">
        <v>4.4753788618000001E-2</v>
      </c>
      <c r="AJ3618" s="122">
        <v>4.4333931893E-2</v>
      </c>
      <c r="AK3618" s="122">
        <v>4.45596458285E-2</v>
      </c>
      <c r="AL3618" s="122">
        <v>0</v>
      </c>
    </row>
    <row r="3619" spans="1:38" hidden="1" x14ac:dyDescent="0.25">
      <c r="A3619" s="122" t="s">
        <v>2248</v>
      </c>
      <c r="B3619" s="122">
        <v>1</v>
      </c>
      <c r="C3619" s="122" t="s">
        <v>2249</v>
      </c>
      <c r="D3619" s="122" t="s">
        <v>2155</v>
      </c>
      <c r="E3619" s="122">
        <v>66</v>
      </c>
      <c r="F3619" s="122">
        <v>4.2482797156500003E-2</v>
      </c>
      <c r="G3619" s="122">
        <v>4.1728471980000001E-2</v>
      </c>
      <c r="H3619" s="122">
        <v>3.9643272627999999E-2</v>
      </c>
      <c r="I3619" s="122">
        <v>4.5482197112499997E-2</v>
      </c>
      <c r="J3619" s="122">
        <v>4.5824886871000003E-2</v>
      </c>
      <c r="K3619" s="122">
        <v>4.6200297531000002E-2</v>
      </c>
      <c r="L3619" s="122">
        <v>4.6567808646999997E-2</v>
      </c>
      <c r="M3619" s="122">
        <v>4.9805200968999999E-2</v>
      </c>
      <c r="N3619" s="122">
        <v>4.9944927201000001E-2</v>
      </c>
      <c r="O3619" s="122">
        <v>4.9987062810499999E-2</v>
      </c>
      <c r="P3619" s="122">
        <v>4.9957175739500002E-2</v>
      </c>
      <c r="Q3619" s="122">
        <v>5.0022216623999999E-2</v>
      </c>
      <c r="R3619" s="122">
        <v>4.5149188864000003E-2</v>
      </c>
      <c r="S3619" s="122">
        <v>4.5200569342999999E-2</v>
      </c>
      <c r="T3619" s="122">
        <v>4.5068810176999999E-2</v>
      </c>
      <c r="U3619" s="122">
        <v>4.5209192230999999E-2</v>
      </c>
      <c r="V3619" s="122">
        <v>4.5498870249999997E-2</v>
      </c>
      <c r="W3619" s="122">
        <v>4.5710546658500002E-2</v>
      </c>
      <c r="X3619" s="122">
        <v>4.5853323596999999E-2</v>
      </c>
      <c r="Y3619" s="122">
        <v>4.5942532507999997E-2</v>
      </c>
      <c r="Z3619" s="122">
        <v>4.5918272129000001E-2</v>
      </c>
      <c r="AA3619" s="122">
        <v>4.6013016174500002E-2</v>
      </c>
      <c r="AB3619" s="122">
        <v>4.6010970904500001E-2</v>
      </c>
      <c r="AC3619" s="122">
        <v>4.5984557692000001E-2</v>
      </c>
      <c r="AD3619" s="122">
        <v>4.61420171145E-2</v>
      </c>
      <c r="AE3619" s="122">
        <v>4.6429885607499999E-2</v>
      </c>
      <c r="AF3619" s="122">
        <v>4.6965512193500002E-2</v>
      </c>
      <c r="AG3619" s="122">
        <v>4.7300556251500002E-2</v>
      </c>
      <c r="AH3619" s="122">
        <v>4.7485313350499998E-2</v>
      </c>
      <c r="AI3619" s="122">
        <v>4.7640141296500002E-2</v>
      </c>
      <c r="AJ3619" s="122">
        <v>4.7461598076500001E-2</v>
      </c>
      <c r="AK3619" s="122">
        <v>4.7460320060999997E-2</v>
      </c>
      <c r="AL3619" s="122">
        <v>0</v>
      </c>
    </row>
    <row r="3620" spans="1:38" hidden="1" x14ac:dyDescent="0.25">
      <c r="A3620" s="122" t="s">
        <v>2248</v>
      </c>
      <c r="B3620" s="122">
        <v>1</v>
      </c>
      <c r="C3620" s="122" t="s">
        <v>2249</v>
      </c>
      <c r="D3620" s="122" t="s">
        <v>2156</v>
      </c>
      <c r="E3620" s="122">
        <v>66</v>
      </c>
      <c r="F3620" s="122">
        <v>0.176789909351</v>
      </c>
      <c r="G3620" s="122">
        <v>0.17073457391499999</v>
      </c>
      <c r="H3620" s="122">
        <v>0.159665357442</v>
      </c>
      <c r="I3620" s="122">
        <v>0.18011946803699999</v>
      </c>
      <c r="J3620" s="122">
        <v>0.178616055833</v>
      </c>
      <c r="K3620" s="122">
        <v>0.1769800697735</v>
      </c>
      <c r="L3620" s="122">
        <v>0.175257399299</v>
      </c>
      <c r="M3620" s="122">
        <v>0.18430738446</v>
      </c>
      <c r="N3620" s="122">
        <v>0.18243654010999999</v>
      </c>
      <c r="O3620" s="122">
        <v>0.180625293889</v>
      </c>
      <c r="P3620" s="122">
        <v>0.1789314394615</v>
      </c>
      <c r="Q3620" s="122">
        <v>0.17740280222550001</v>
      </c>
      <c r="R3620" s="122">
        <v>0.1584596814035</v>
      </c>
      <c r="S3620" s="122">
        <v>0.15767755852199999</v>
      </c>
      <c r="T3620" s="122">
        <v>0.1567004544175</v>
      </c>
      <c r="U3620" s="122">
        <v>0.15577706173200001</v>
      </c>
      <c r="V3620" s="122">
        <v>0.1550656001995</v>
      </c>
      <c r="W3620" s="122">
        <v>0.1542826686705</v>
      </c>
      <c r="X3620" s="122">
        <v>0.15345021351749999</v>
      </c>
      <c r="Y3620" s="122">
        <v>0.15279828163799999</v>
      </c>
      <c r="Z3620" s="122">
        <v>0.15209601587050001</v>
      </c>
      <c r="AA3620" s="122">
        <v>0.15145365006700001</v>
      </c>
      <c r="AB3620" s="122">
        <v>0.15064214902049999</v>
      </c>
      <c r="AC3620" s="122">
        <v>0.149756607875</v>
      </c>
      <c r="AD3620" s="122">
        <v>0.1488525178955</v>
      </c>
      <c r="AE3620" s="122">
        <v>0.147772678538</v>
      </c>
      <c r="AF3620" s="122">
        <v>0.14673275962849999</v>
      </c>
      <c r="AG3620" s="122">
        <v>0.14592537538350001</v>
      </c>
      <c r="AH3620" s="122">
        <v>0.145389968827</v>
      </c>
      <c r="AI3620" s="122">
        <v>0.14462139910550001</v>
      </c>
      <c r="AJ3620" s="122">
        <v>0.14534998597150001</v>
      </c>
      <c r="AK3620" s="122">
        <v>0.144902446366</v>
      </c>
      <c r="AL3620" s="122">
        <v>0</v>
      </c>
    </row>
    <row r="3621" spans="1:38" hidden="1" x14ac:dyDescent="0.25">
      <c r="A3621" s="122" t="s">
        <v>2248</v>
      </c>
      <c r="B3621" s="122">
        <v>1</v>
      </c>
      <c r="C3621" s="122" t="s">
        <v>2249</v>
      </c>
      <c r="D3621" s="122" t="s">
        <v>2178</v>
      </c>
      <c r="E3621" s="122">
        <v>66</v>
      </c>
      <c r="F3621" s="122">
        <v>5.2392437308999999E-2</v>
      </c>
      <c r="G3621" s="122">
        <v>5.0592228019999998E-2</v>
      </c>
      <c r="H3621" s="122">
        <v>4.7368738764000003E-2</v>
      </c>
      <c r="I3621" s="122">
        <v>5.3505795589000003E-2</v>
      </c>
      <c r="J3621" s="122">
        <v>5.3250562693999998E-2</v>
      </c>
      <c r="K3621" s="122">
        <v>5.3031244268499998E-2</v>
      </c>
      <c r="L3621" s="122">
        <v>5.2843965191E-2</v>
      </c>
      <c r="M3621" s="122">
        <v>5.6006391662999998E-2</v>
      </c>
      <c r="N3621" s="122">
        <v>5.5840097431999997E-2</v>
      </c>
      <c r="O3621" s="122">
        <v>5.5704627630000003E-2</v>
      </c>
      <c r="P3621" s="122">
        <v>5.55053268805E-2</v>
      </c>
      <c r="Q3621" s="122">
        <v>5.5082759655999999E-2</v>
      </c>
      <c r="R3621" s="122">
        <v>4.9136397626E-2</v>
      </c>
      <c r="S3621" s="122">
        <v>4.8751999305499998E-2</v>
      </c>
      <c r="T3621" s="122">
        <v>4.83189875565E-2</v>
      </c>
      <c r="U3621" s="122">
        <v>4.7813736728000003E-2</v>
      </c>
      <c r="V3621" s="122">
        <v>4.7163839889500001E-2</v>
      </c>
      <c r="W3621" s="122">
        <v>4.6454432557500001E-2</v>
      </c>
      <c r="X3621" s="122">
        <v>4.575742545E-2</v>
      </c>
      <c r="Y3621" s="122">
        <v>4.5119967446500001E-2</v>
      </c>
      <c r="Z3621" s="122">
        <v>4.4529230321E-2</v>
      </c>
      <c r="AA3621" s="122">
        <v>4.3708724892500002E-2</v>
      </c>
      <c r="AB3621" s="122">
        <v>4.2877422568999998E-2</v>
      </c>
      <c r="AC3621" s="122">
        <v>4.2105358054000001E-2</v>
      </c>
      <c r="AD3621" s="122">
        <v>4.1131861447500001E-2</v>
      </c>
      <c r="AE3621" s="122">
        <v>4.0129421169999999E-2</v>
      </c>
      <c r="AF3621" s="122">
        <v>3.90875892255E-2</v>
      </c>
      <c r="AG3621" s="122">
        <v>3.7925399766500001E-2</v>
      </c>
      <c r="AH3621" s="122">
        <v>3.62461009145E-2</v>
      </c>
      <c r="AI3621" s="122">
        <v>3.6085657088499999E-2</v>
      </c>
      <c r="AJ3621" s="122">
        <v>3.67194204885E-2</v>
      </c>
      <c r="AK3621" s="122">
        <v>3.6477882051500002E-2</v>
      </c>
      <c r="AL3621" s="122">
        <v>0</v>
      </c>
    </row>
    <row r="3622" spans="1:38" hidden="1" x14ac:dyDescent="0.25">
      <c r="A3622" s="122" t="s">
        <v>2248</v>
      </c>
      <c r="B3622" s="122">
        <v>1</v>
      </c>
      <c r="C3622" s="122" t="s">
        <v>2249</v>
      </c>
      <c r="D3622" s="122" t="s">
        <v>2157</v>
      </c>
      <c r="E3622" s="122">
        <v>66</v>
      </c>
      <c r="F3622" s="122">
        <v>1.49412162995E-2</v>
      </c>
      <c r="G3622" s="122">
        <v>1.4400798248499999E-2</v>
      </c>
      <c r="H3622" s="122">
        <v>1.34175507815E-2</v>
      </c>
      <c r="I3622" s="122">
        <v>1.5086270383E-2</v>
      </c>
      <c r="J3622" s="122">
        <v>1.4915832850500001E-2</v>
      </c>
      <c r="K3622" s="122">
        <v>1.47551351545E-2</v>
      </c>
      <c r="L3622" s="122">
        <v>1.46409376975E-2</v>
      </c>
      <c r="M3622" s="122">
        <v>1.5454939814E-2</v>
      </c>
      <c r="N3622" s="122">
        <v>1.53621908475E-2</v>
      </c>
      <c r="O3622" s="122">
        <v>1.5323377781499999E-2</v>
      </c>
      <c r="P3622" s="122">
        <v>1.5298218707999999E-2</v>
      </c>
      <c r="Q3622" s="122">
        <v>1.52484275665E-2</v>
      </c>
      <c r="R3622" s="122">
        <v>1.36985486725E-2</v>
      </c>
      <c r="S3622" s="122">
        <v>1.3651010878999999E-2</v>
      </c>
      <c r="T3622" s="122">
        <v>1.3567866360499999E-2</v>
      </c>
      <c r="U3622" s="122">
        <v>1.3362004052E-2</v>
      </c>
      <c r="V3622" s="122">
        <v>1.3176575495999999E-2</v>
      </c>
      <c r="W3622" s="122">
        <v>1.2983619694499999E-2</v>
      </c>
      <c r="X3622" s="122">
        <v>1.2835932253000001E-2</v>
      </c>
      <c r="Y3622" s="122">
        <v>1.27099631515E-2</v>
      </c>
      <c r="Z3622" s="122">
        <v>1.26113734525E-2</v>
      </c>
      <c r="AA3622" s="122">
        <v>1.25210321965E-2</v>
      </c>
      <c r="AB3622" s="122">
        <v>1.2444969670499999E-2</v>
      </c>
      <c r="AC3622" s="122">
        <v>1.2369546138999999E-2</v>
      </c>
      <c r="AD3622" s="122">
        <v>1.2293582193E-2</v>
      </c>
      <c r="AE3622" s="122">
        <v>1.2211169127499999E-2</v>
      </c>
      <c r="AF3622" s="122">
        <v>1.2137205242500001E-2</v>
      </c>
      <c r="AG3622" s="122">
        <v>1.2050168589499999E-2</v>
      </c>
      <c r="AH3622" s="122">
        <v>1.2024032487499999E-2</v>
      </c>
      <c r="AI3622" s="122">
        <v>1.19566911115E-2</v>
      </c>
      <c r="AJ3622" s="122">
        <v>1.22664718715E-2</v>
      </c>
      <c r="AK3622" s="122">
        <v>1.22459027835E-2</v>
      </c>
      <c r="AL3622" s="122">
        <v>0</v>
      </c>
    </row>
    <row r="3623" spans="1:38" hidden="1" x14ac:dyDescent="0.25">
      <c r="A3623" s="122" t="s">
        <v>2248</v>
      </c>
      <c r="B3623" s="122">
        <v>1</v>
      </c>
      <c r="C3623" s="122" t="s">
        <v>2249</v>
      </c>
      <c r="D3623" s="122" t="s">
        <v>2158</v>
      </c>
      <c r="E3623" s="122">
        <v>66</v>
      </c>
      <c r="F3623" s="122">
        <v>5.1999775440500003E-2</v>
      </c>
      <c r="G3623" s="122">
        <v>5.0874900870000003E-2</v>
      </c>
      <c r="H3623" s="122">
        <v>4.7974196242E-2</v>
      </c>
      <c r="I3623" s="122">
        <v>5.4443002910000003E-2</v>
      </c>
      <c r="J3623" s="122">
        <v>5.4400844775500001E-2</v>
      </c>
      <c r="K3623" s="122">
        <v>5.4386160542499999E-2</v>
      </c>
      <c r="L3623" s="122">
        <v>5.4442461382500001E-2</v>
      </c>
      <c r="M3623" s="122">
        <v>5.8176422576499999E-2</v>
      </c>
      <c r="N3623" s="122">
        <v>5.8388929018000003E-2</v>
      </c>
      <c r="O3623" s="122">
        <v>5.8540404422499998E-2</v>
      </c>
      <c r="P3623" s="122">
        <v>5.8616889702999997E-2</v>
      </c>
      <c r="Q3623" s="122">
        <v>5.8634300600499997E-2</v>
      </c>
      <c r="R3623" s="122">
        <v>5.2787142194999997E-2</v>
      </c>
      <c r="S3623" s="122">
        <v>5.2882972475500001E-2</v>
      </c>
      <c r="T3623" s="122">
        <v>5.3167997332999997E-2</v>
      </c>
      <c r="U3623" s="122">
        <v>5.3429072656500001E-2</v>
      </c>
      <c r="V3623" s="122">
        <v>5.4013466317999997E-2</v>
      </c>
      <c r="W3623" s="122">
        <v>5.4572794398000002E-2</v>
      </c>
      <c r="X3623" s="122">
        <v>5.5103052561000003E-2</v>
      </c>
      <c r="Y3623" s="122">
        <v>5.5366891649000001E-2</v>
      </c>
      <c r="Z3623" s="122">
        <v>5.5469371918999998E-2</v>
      </c>
      <c r="AA3623" s="122">
        <v>5.5517986062999999E-2</v>
      </c>
      <c r="AB3623" s="122">
        <v>5.5672137252000001E-2</v>
      </c>
      <c r="AC3623" s="122">
        <v>5.5855714756500002E-2</v>
      </c>
      <c r="AD3623" s="122">
        <v>5.6165411988500002E-2</v>
      </c>
      <c r="AE3623" s="122">
        <v>5.6568028529000003E-2</v>
      </c>
      <c r="AF3623" s="122">
        <v>5.6944994103000003E-2</v>
      </c>
      <c r="AG3623" s="122">
        <v>5.7334908265999997E-2</v>
      </c>
      <c r="AH3623" s="122">
        <v>5.77934429865E-2</v>
      </c>
      <c r="AI3623" s="122">
        <v>5.8279623248999997E-2</v>
      </c>
      <c r="AJ3623" s="122">
        <v>5.7411310044999997E-2</v>
      </c>
      <c r="AK3623" s="122">
        <v>5.8017788011500003E-2</v>
      </c>
      <c r="AL3623" s="122">
        <v>0</v>
      </c>
    </row>
    <row r="3624" spans="1:38" hidden="1" x14ac:dyDescent="0.25">
      <c r="A3624" s="122" t="s">
        <v>2248</v>
      </c>
      <c r="B3624" s="122">
        <v>1</v>
      </c>
      <c r="C3624" s="122" t="s">
        <v>2249</v>
      </c>
      <c r="D3624" s="122" t="s">
        <v>2159</v>
      </c>
      <c r="E3624" s="122">
        <v>66</v>
      </c>
      <c r="F3624" s="122">
        <v>1.03534677705E-2</v>
      </c>
      <c r="G3624" s="122">
        <v>1.0026621805499999E-2</v>
      </c>
      <c r="H3624" s="122">
        <v>9.4452133955E-3</v>
      </c>
      <c r="I3624" s="122">
        <v>1.0732496449E-2</v>
      </c>
      <c r="J3624" s="122">
        <v>1.07291049525E-2</v>
      </c>
      <c r="K3624" s="122">
        <v>1.07061570125E-2</v>
      </c>
      <c r="L3624" s="122">
        <v>1.0644302885499999E-2</v>
      </c>
      <c r="M3624" s="122">
        <v>1.1217523802500001E-2</v>
      </c>
      <c r="N3624" s="122">
        <v>1.1114803681000001E-2</v>
      </c>
      <c r="O3624" s="122">
        <v>1.10523110895E-2</v>
      </c>
      <c r="P3624" s="122">
        <v>1.1009634508999999E-2</v>
      </c>
      <c r="Q3624" s="122">
        <v>1.0933139662E-2</v>
      </c>
      <c r="R3624" s="122">
        <v>9.7666226734999997E-3</v>
      </c>
      <c r="S3624" s="122">
        <v>9.7314143230000007E-3</v>
      </c>
      <c r="T3624" s="122">
        <v>9.7271861684999992E-3</v>
      </c>
      <c r="U3624" s="122">
        <v>9.7031420029999992E-3</v>
      </c>
      <c r="V3624" s="122">
        <v>9.7053261860000004E-3</v>
      </c>
      <c r="W3624" s="122">
        <v>9.7209743299999998E-3</v>
      </c>
      <c r="X3624" s="122">
        <v>9.7227226145000008E-3</v>
      </c>
      <c r="Y3624" s="122">
        <v>9.7355201004999999E-3</v>
      </c>
      <c r="Z3624" s="122">
        <v>9.7660088540000006E-3</v>
      </c>
      <c r="AA3624" s="122">
        <v>9.7872378184999994E-3</v>
      </c>
      <c r="AB3624" s="122">
        <v>9.8373484175000008E-3</v>
      </c>
      <c r="AC3624" s="122">
        <v>9.8757506804999992E-3</v>
      </c>
      <c r="AD3624" s="122">
        <v>9.8867763764999995E-3</v>
      </c>
      <c r="AE3624" s="122">
        <v>9.8747021549999998E-3</v>
      </c>
      <c r="AF3624" s="122">
        <v>9.9098701459999997E-3</v>
      </c>
      <c r="AG3624" s="122">
        <v>9.9650542229999996E-3</v>
      </c>
      <c r="AH3624" s="122">
        <v>9.9814845145000004E-3</v>
      </c>
      <c r="AI3624" s="122">
        <v>1.0024120709E-2</v>
      </c>
      <c r="AJ3624" s="122">
        <v>9.9263702384999996E-3</v>
      </c>
      <c r="AK3624" s="122">
        <v>1.0007838049E-2</v>
      </c>
      <c r="AL3624" s="122">
        <v>0</v>
      </c>
    </row>
    <row r="3625" spans="1:38" hidden="1" x14ac:dyDescent="0.25">
      <c r="A3625" s="122" t="s">
        <v>2248</v>
      </c>
      <c r="B3625" s="122">
        <v>1</v>
      </c>
      <c r="C3625" s="122" t="s">
        <v>2249</v>
      </c>
      <c r="D3625" s="122" t="s">
        <v>2160</v>
      </c>
      <c r="E3625" s="122">
        <v>66</v>
      </c>
      <c r="F3625" s="122">
        <v>7.2693863861000005E-2</v>
      </c>
      <c r="G3625" s="122">
        <v>7.0769196235500001E-2</v>
      </c>
      <c r="H3625" s="122">
        <v>6.6913333080500001E-2</v>
      </c>
      <c r="I3625" s="122">
        <v>7.6353132897000006E-2</v>
      </c>
      <c r="J3625" s="122">
        <v>7.6805439879000001E-2</v>
      </c>
      <c r="K3625" s="122">
        <v>7.7285650036000006E-2</v>
      </c>
      <c r="L3625" s="122">
        <v>7.7681728364000002E-2</v>
      </c>
      <c r="M3625" s="122">
        <v>8.2888834469E-2</v>
      </c>
      <c r="N3625" s="122">
        <v>8.2982766316000003E-2</v>
      </c>
      <c r="O3625" s="122">
        <v>8.3048689093999997E-2</v>
      </c>
      <c r="P3625" s="122">
        <v>8.3080452444500005E-2</v>
      </c>
      <c r="Q3625" s="122">
        <v>8.2950530311500001E-2</v>
      </c>
      <c r="R3625" s="122">
        <v>7.44803349935E-2</v>
      </c>
      <c r="S3625" s="122">
        <v>7.4512662820499995E-2</v>
      </c>
      <c r="T3625" s="122">
        <v>7.4631150071000005E-2</v>
      </c>
      <c r="U3625" s="122">
        <v>7.4961446230000006E-2</v>
      </c>
      <c r="V3625" s="122">
        <v>7.5467394167499993E-2</v>
      </c>
      <c r="W3625" s="122">
        <v>7.5836709668499994E-2</v>
      </c>
      <c r="X3625" s="122">
        <v>7.6010536710000007E-2</v>
      </c>
      <c r="Y3625" s="122">
        <v>7.6068498358000003E-2</v>
      </c>
      <c r="Z3625" s="122">
        <v>7.6045794350500004E-2</v>
      </c>
      <c r="AA3625" s="122">
        <v>7.6044915610500002E-2</v>
      </c>
      <c r="AB3625" s="122">
        <v>7.6160935631500004E-2</v>
      </c>
      <c r="AC3625" s="122">
        <v>7.6134219047000004E-2</v>
      </c>
      <c r="AD3625" s="122">
        <v>7.6153288553000006E-2</v>
      </c>
      <c r="AE3625" s="122">
        <v>7.6202147848500004E-2</v>
      </c>
      <c r="AF3625" s="122">
        <v>7.6315648540999995E-2</v>
      </c>
      <c r="AG3625" s="122">
        <v>7.6582782771500005E-2</v>
      </c>
      <c r="AH3625" s="122">
        <v>7.6935837845999999E-2</v>
      </c>
      <c r="AI3625" s="122">
        <v>7.7179481814000001E-2</v>
      </c>
      <c r="AJ3625" s="122">
        <v>7.74340444445E-2</v>
      </c>
      <c r="AK3625" s="122">
        <v>7.7963729253499994E-2</v>
      </c>
      <c r="AL3625" s="122">
        <v>0</v>
      </c>
    </row>
    <row r="3626" spans="1:38" hidden="1" x14ac:dyDescent="0.25">
      <c r="A3626" s="122" t="s">
        <v>2248</v>
      </c>
      <c r="B3626" s="122">
        <v>1</v>
      </c>
      <c r="C3626" s="122" t="s">
        <v>2249</v>
      </c>
      <c r="D3626" s="122" t="s">
        <v>2161</v>
      </c>
      <c r="E3626" s="122">
        <v>66</v>
      </c>
      <c r="F3626" s="122">
        <v>0.25332995249849999</v>
      </c>
      <c r="G3626" s="122">
        <v>0.247905217343</v>
      </c>
      <c r="H3626" s="122">
        <v>0.23533148117800001</v>
      </c>
      <c r="I3626" s="122">
        <v>0.26991207818649998</v>
      </c>
      <c r="J3626" s="122">
        <v>0.27254857039449998</v>
      </c>
      <c r="K3626" s="122">
        <v>0.27506232371849998</v>
      </c>
      <c r="L3626" s="122">
        <v>0.27736574002350001</v>
      </c>
      <c r="M3626" s="122">
        <v>0.29754183326200001</v>
      </c>
      <c r="N3626" s="122">
        <v>0.300307750569</v>
      </c>
      <c r="O3626" s="122">
        <v>0.30278812568550001</v>
      </c>
      <c r="P3626" s="122">
        <v>0.30507787172700002</v>
      </c>
      <c r="Q3626" s="122">
        <v>0.30751849016549998</v>
      </c>
      <c r="R3626" s="122">
        <v>0.27873111253499999</v>
      </c>
      <c r="S3626" s="122">
        <v>0.28071752871150002</v>
      </c>
      <c r="T3626" s="122">
        <v>0.28275176739750002</v>
      </c>
      <c r="U3626" s="122">
        <v>0.28500497370200001</v>
      </c>
      <c r="V3626" s="122">
        <v>0.28953102013449999</v>
      </c>
      <c r="W3626" s="122">
        <v>0.29265205140700001</v>
      </c>
      <c r="X3626" s="122">
        <v>0.29576141239749998</v>
      </c>
      <c r="Y3626" s="122">
        <v>0.29917967519599997</v>
      </c>
      <c r="Z3626" s="122">
        <v>0.30202732624099998</v>
      </c>
      <c r="AA3626" s="122">
        <v>0.304706153895</v>
      </c>
      <c r="AB3626" s="122">
        <v>0.30772417900499999</v>
      </c>
      <c r="AC3626" s="122">
        <v>0.31030088588799998</v>
      </c>
      <c r="AD3626" s="122">
        <v>0.3137430540185</v>
      </c>
      <c r="AE3626" s="122">
        <v>0.317369023817</v>
      </c>
      <c r="AF3626" s="122">
        <v>0.3202813381215</v>
      </c>
      <c r="AG3626" s="122">
        <v>0.32266368677000001</v>
      </c>
      <c r="AH3626" s="122">
        <v>0.32490356028849998</v>
      </c>
      <c r="AI3626" s="122">
        <v>0.32753723146550001</v>
      </c>
      <c r="AJ3626" s="122">
        <v>0.32693672474399998</v>
      </c>
      <c r="AK3626" s="122">
        <v>0.33004106793299998</v>
      </c>
      <c r="AL3626" s="122">
        <v>0</v>
      </c>
    </row>
    <row r="3627" spans="1:38" hidden="1" x14ac:dyDescent="0.25">
      <c r="A3627" s="122" t="s">
        <v>2248</v>
      </c>
      <c r="B3627" s="122">
        <v>1</v>
      </c>
      <c r="C3627" s="122" t="s">
        <v>2249</v>
      </c>
      <c r="D3627" s="122" t="s">
        <v>2179</v>
      </c>
      <c r="E3627" s="122">
        <v>66</v>
      </c>
      <c r="F3627" s="122">
        <v>0</v>
      </c>
      <c r="G3627" s="122">
        <v>0</v>
      </c>
      <c r="H3627" s="122">
        <v>0</v>
      </c>
      <c r="I3627" s="122">
        <v>0</v>
      </c>
      <c r="J3627" s="122">
        <v>0</v>
      </c>
      <c r="K3627" s="122">
        <v>0</v>
      </c>
      <c r="L3627" s="122">
        <v>0</v>
      </c>
      <c r="M3627" s="122">
        <v>0</v>
      </c>
      <c r="N3627" s="122">
        <v>0</v>
      </c>
      <c r="O3627" s="122">
        <v>0</v>
      </c>
      <c r="P3627" s="122">
        <v>0</v>
      </c>
      <c r="Q3627" s="122">
        <v>0</v>
      </c>
      <c r="R3627" s="122">
        <v>0</v>
      </c>
      <c r="S3627" s="122">
        <v>0</v>
      </c>
      <c r="T3627" s="122">
        <v>0</v>
      </c>
      <c r="U3627" s="122">
        <v>0</v>
      </c>
      <c r="V3627" s="122">
        <v>0</v>
      </c>
      <c r="W3627" s="122">
        <v>0</v>
      </c>
      <c r="X3627" s="122">
        <v>0</v>
      </c>
      <c r="Y3627" s="122">
        <v>0</v>
      </c>
      <c r="Z3627" s="122">
        <v>0</v>
      </c>
      <c r="AA3627" s="122">
        <v>0</v>
      </c>
      <c r="AB3627" s="122">
        <v>0</v>
      </c>
      <c r="AC3627" s="122">
        <v>0</v>
      </c>
      <c r="AD3627" s="122">
        <v>0</v>
      </c>
      <c r="AE3627" s="122">
        <v>0</v>
      </c>
      <c r="AF3627" s="122">
        <v>0</v>
      </c>
      <c r="AG3627" s="122">
        <v>0</v>
      </c>
      <c r="AH3627" s="122">
        <v>0</v>
      </c>
      <c r="AI3627" s="122">
        <v>0</v>
      </c>
      <c r="AJ3627" s="122">
        <v>0</v>
      </c>
      <c r="AK3627" s="122">
        <v>0</v>
      </c>
      <c r="AL3627" s="122">
        <v>0</v>
      </c>
    </row>
    <row r="3628" spans="1:38" hidden="1" x14ac:dyDescent="0.25">
      <c r="A3628" s="122" t="s">
        <v>2248</v>
      </c>
      <c r="B3628" s="122">
        <v>1</v>
      </c>
      <c r="C3628" s="122" t="s">
        <v>2249</v>
      </c>
      <c r="D3628" s="122" t="s">
        <v>2162</v>
      </c>
      <c r="E3628" s="122">
        <v>66</v>
      </c>
      <c r="F3628" s="122">
        <v>2.5712431262499998E-2</v>
      </c>
      <c r="G3628" s="122">
        <v>2.5360192016999999E-2</v>
      </c>
      <c r="H3628" s="122">
        <v>2.4339133210499998E-2</v>
      </c>
      <c r="I3628" s="122">
        <v>2.8213474047E-2</v>
      </c>
      <c r="J3628" s="122">
        <v>2.8782319019E-2</v>
      </c>
      <c r="K3628" s="122">
        <v>2.9222611007E-2</v>
      </c>
      <c r="L3628" s="122">
        <v>2.9657474204999999E-2</v>
      </c>
      <c r="M3628" s="122">
        <v>3.1951078461000003E-2</v>
      </c>
      <c r="N3628" s="122">
        <v>3.2268563804500001E-2</v>
      </c>
      <c r="O3628" s="122">
        <v>3.2453596900999998E-2</v>
      </c>
      <c r="P3628" s="122">
        <v>3.2693448189000003E-2</v>
      </c>
      <c r="Q3628" s="122">
        <v>3.2940761744500002E-2</v>
      </c>
      <c r="R3628" s="122">
        <v>2.9874991319499999E-2</v>
      </c>
      <c r="S3628" s="122">
        <v>3.0072802026999999E-2</v>
      </c>
      <c r="T3628" s="122">
        <v>3.0322867395500001E-2</v>
      </c>
      <c r="U3628" s="122">
        <v>3.0751530282500002E-2</v>
      </c>
      <c r="V3628" s="122">
        <v>3.1302472808500001E-2</v>
      </c>
      <c r="W3628" s="122">
        <v>3.1899808592999998E-2</v>
      </c>
      <c r="X3628" s="122">
        <v>3.2400343693499999E-2</v>
      </c>
      <c r="Y3628" s="122">
        <v>3.2852191827999998E-2</v>
      </c>
      <c r="Z3628" s="122">
        <v>3.32086993225E-2</v>
      </c>
      <c r="AA3628" s="122">
        <v>3.3443911573499997E-2</v>
      </c>
      <c r="AB3628" s="122">
        <v>3.3671434372500003E-2</v>
      </c>
      <c r="AC3628" s="122">
        <v>3.3969178805999999E-2</v>
      </c>
      <c r="AD3628" s="122">
        <v>3.4190429160999999E-2</v>
      </c>
      <c r="AE3628" s="122">
        <v>3.4472555899000001E-2</v>
      </c>
      <c r="AF3628" s="122">
        <v>3.4929116051500002E-2</v>
      </c>
      <c r="AG3628" s="122">
        <v>3.5396373724000001E-2</v>
      </c>
      <c r="AH3628" s="122">
        <v>3.5812613357999998E-2</v>
      </c>
      <c r="AI3628" s="122">
        <v>3.6196731494000003E-2</v>
      </c>
      <c r="AJ3628" s="122">
        <v>3.6721054160499998E-2</v>
      </c>
      <c r="AK3628" s="122">
        <v>3.7309368576500003E-2</v>
      </c>
      <c r="AL3628" s="122">
        <v>0</v>
      </c>
    </row>
    <row r="3629" spans="1:38" hidden="1" x14ac:dyDescent="0.25">
      <c r="A3629" s="122" t="s">
        <v>2248</v>
      </c>
      <c r="B3629" s="122">
        <v>1</v>
      </c>
      <c r="C3629" s="122" t="s">
        <v>2249</v>
      </c>
      <c r="D3629" s="122" t="s">
        <v>2163</v>
      </c>
      <c r="E3629" s="122">
        <v>66</v>
      </c>
      <c r="F3629" s="122">
        <v>9.2334264555000004E-2</v>
      </c>
      <c r="G3629" s="122">
        <v>8.9786419192999997E-2</v>
      </c>
      <c r="H3629" s="122">
        <v>8.4994968237999999E-2</v>
      </c>
      <c r="I3629" s="122">
        <v>9.6744042422999998E-2</v>
      </c>
      <c r="J3629" s="122">
        <v>9.6797274695499994E-2</v>
      </c>
      <c r="K3629" s="122">
        <v>9.6781497761499996E-2</v>
      </c>
      <c r="L3629" s="122">
        <v>9.6816485287500004E-2</v>
      </c>
      <c r="M3629" s="122">
        <v>0.1029349037085</v>
      </c>
      <c r="N3629" s="122">
        <v>0.1028101686325</v>
      </c>
      <c r="O3629" s="122">
        <v>0.1031008309675</v>
      </c>
      <c r="P3629" s="122">
        <v>0.103503431979</v>
      </c>
      <c r="Q3629" s="122">
        <v>0.10383061266550001</v>
      </c>
      <c r="R3629" s="122">
        <v>9.3639824102000002E-2</v>
      </c>
      <c r="S3629" s="122">
        <v>9.3869822292500002E-2</v>
      </c>
      <c r="T3629" s="122">
        <v>9.4388223322000003E-2</v>
      </c>
      <c r="U3629" s="122">
        <v>9.4806433840499998E-2</v>
      </c>
      <c r="V3629" s="122">
        <v>9.5112216386499998E-2</v>
      </c>
      <c r="W3629" s="122">
        <v>9.5180751455000004E-2</v>
      </c>
      <c r="X3629" s="122">
        <v>9.5307998015499995E-2</v>
      </c>
      <c r="Y3629" s="122">
        <v>9.5609310064500005E-2</v>
      </c>
      <c r="Z3629" s="122">
        <v>9.60097600445E-2</v>
      </c>
      <c r="AA3629" s="122">
        <v>9.6268820281499995E-2</v>
      </c>
      <c r="AB3629" s="122">
        <v>9.6590499329499993E-2</v>
      </c>
      <c r="AC3629" s="122">
        <v>9.6746043438000001E-2</v>
      </c>
      <c r="AD3629" s="122">
        <v>9.6758502465999999E-2</v>
      </c>
      <c r="AE3629" s="122">
        <v>9.6675092841499999E-2</v>
      </c>
      <c r="AF3629" s="122">
        <v>9.6582730695499996E-2</v>
      </c>
      <c r="AG3629" s="122">
        <v>9.6613245259999994E-2</v>
      </c>
      <c r="AH3629" s="122">
        <v>9.66033302585E-2</v>
      </c>
      <c r="AI3629" s="122">
        <v>9.6686057481499998E-2</v>
      </c>
      <c r="AJ3629" s="122">
        <v>9.6589968852499999E-2</v>
      </c>
      <c r="AK3629" s="122">
        <v>9.6596824693999994E-2</v>
      </c>
      <c r="AL3629" s="122">
        <v>0</v>
      </c>
    </row>
    <row r="3630" spans="1:38" hidden="1" x14ac:dyDescent="0.25">
      <c r="A3630" s="122" t="s">
        <v>2248</v>
      </c>
      <c r="B3630" s="122">
        <v>1</v>
      </c>
      <c r="C3630" s="122" t="s">
        <v>2249</v>
      </c>
      <c r="D3630" s="122" t="s">
        <v>2180</v>
      </c>
      <c r="E3630" s="122">
        <v>66</v>
      </c>
      <c r="F3630" s="122">
        <v>1.5440769310000001E-3</v>
      </c>
      <c r="G3630" s="122">
        <v>1.493401246E-3</v>
      </c>
      <c r="H3630" s="122">
        <v>1.400772987E-3</v>
      </c>
      <c r="I3630" s="122">
        <v>1.5839282140000001E-3</v>
      </c>
      <c r="J3630" s="122">
        <v>1.5755909165E-3</v>
      </c>
      <c r="K3630" s="122">
        <v>1.5642734025E-3</v>
      </c>
      <c r="L3630" s="122">
        <v>1.550223341E-3</v>
      </c>
      <c r="M3630" s="122">
        <v>1.6332433095E-3</v>
      </c>
      <c r="N3630" s="122">
        <v>1.616988819E-3</v>
      </c>
      <c r="O3630" s="122">
        <v>1.599481276E-3</v>
      </c>
      <c r="P3630" s="122">
        <v>1.5824809165000001E-3</v>
      </c>
      <c r="Q3630" s="122">
        <v>1.5657324660000001E-3</v>
      </c>
      <c r="R3630" s="122">
        <v>1.3943928734999999E-3</v>
      </c>
      <c r="S3630" s="122">
        <v>1.3825677785000001E-3</v>
      </c>
      <c r="T3630" s="122">
        <v>1.3695151239999999E-3</v>
      </c>
      <c r="U3630" s="122">
        <v>1.3569882294999999E-3</v>
      </c>
      <c r="V3630" s="122">
        <v>1.3431828424999999E-3</v>
      </c>
      <c r="W3630" s="122">
        <v>1.3303570015000001E-3</v>
      </c>
      <c r="X3630" s="122">
        <v>1.318836577E-3</v>
      </c>
      <c r="Y3630" s="122">
        <v>1.3076601224999999E-3</v>
      </c>
      <c r="Z3630" s="122">
        <v>1.2965259884999999E-3</v>
      </c>
      <c r="AA3630" s="122">
        <v>1.2866438205E-3</v>
      </c>
      <c r="AB3630" s="122">
        <v>1.276334552E-3</v>
      </c>
      <c r="AC3630" s="122">
        <v>1.2660749975E-3</v>
      </c>
      <c r="AD3630" s="122">
        <v>1.2553170044999999E-3</v>
      </c>
      <c r="AE3630" s="122">
        <v>1.2444950935E-3</v>
      </c>
      <c r="AF3630" s="122">
        <v>1.233620739E-3</v>
      </c>
      <c r="AG3630" s="122">
        <v>1.2235570989999999E-3</v>
      </c>
      <c r="AH3630" s="122">
        <v>1.214516518E-3</v>
      </c>
      <c r="AI3630" s="122">
        <v>1.205309888E-3</v>
      </c>
      <c r="AJ3630" s="122">
        <v>1.1893530189999999E-3</v>
      </c>
      <c r="AK3630" s="122">
        <v>1.1833350545E-3</v>
      </c>
      <c r="AL3630" s="122">
        <v>0</v>
      </c>
    </row>
    <row r="3631" spans="1:38" hidden="1" x14ac:dyDescent="0.25">
      <c r="A3631" s="122" t="s">
        <v>2248</v>
      </c>
      <c r="B3631" s="122">
        <v>1</v>
      </c>
      <c r="C3631" s="122" t="s">
        <v>2249</v>
      </c>
      <c r="D3631" s="122" t="s">
        <v>2164</v>
      </c>
      <c r="E3631" s="122">
        <v>66</v>
      </c>
      <c r="F3631" s="122">
        <v>8.3884801300000006E-3</v>
      </c>
      <c r="G3631" s="122">
        <v>8.1021010164999997E-3</v>
      </c>
      <c r="H3631" s="122">
        <v>7.5894329704999999E-3</v>
      </c>
      <c r="I3631" s="122">
        <v>8.5863062870000003E-3</v>
      </c>
      <c r="J3631" s="122">
        <v>8.5715974884999994E-3</v>
      </c>
      <c r="K3631" s="122">
        <v>8.5455132999999999E-3</v>
      </c>
      <c r="L3631" s="122">
        <v>8.5144470319999995E-3</v>
      </c>
      <c r="M3631" s="122">
        <v>9.0020634885000003E-3</v>
      </c>
      <c r="N3631" s="122">
        <v>8.9450229804999993E-3</v>
      </c>
      <c r="O3631" s="122">
        <v>8.9059671480000002E-3</v>
      </c>
      <c r="P3631" s="122">
        <v>8.8797045084999995E-3</v>
      </c>
      <c r="Q3631" s="122">
        <v>8.8308269544999998E-3</v>
      </c>
      <c r="R3631" s="122">
        <v>7.9087258259999994E-3</v>
      </c>
      <c r="S3631" s="122">
        <v>7.8727299749999993E-3</v>
      </c>
      <c r="T3631" s="122">
        <v>7.8272437054999998E-3</v>
      </c>
      <c r="U3631" s="122">
        <v>7.7727811174999996E-3</v>
      </c>
      <c r="V3631" s="122">
        <v>7.7204537140000001E-3</v>
      </c>
      <c r="W3631" s="122">
        <v>7.6562237030000004E-3</v>
      </c>
      <c r="X3631" s="122">
        <v>7.5938740789999997E-3</v>
      </c>
      <c r="Y3631" s="122">
        <v>7.5370675395E-3</v>
      </c>
      <c r="Z3631" s="122">
        <v>7.4889250689999997E-3</v>
      </c>
      <c r="AA3631" s="122">
        <v>7.4520191020000003E-3</v>
      </c>
      <c r="AB3631" s="122">
        <v>7.3894164029999999E-3</v>
      </c>
      <c r="AC3631" s="122">
        <v>7.3428272564999997E-3</v>
      </c>
      <c r="AD3631" s="122">
        <v>7.2805757090000003E-3</v>
      </c>
      <c r="AE3631" s="122">
        <v>7.2305544414999999E-3</v>
      </c>
      <c r="AF3631" s="122">
        <v>7.1638718820000004E-3</v>
      </c>
      <c r="AG3631" s="122">
        <v>7.1297311635000003E-3</v>
      </c>
      <c r="AH3631" s="122">
        <v>7.0918248745000002E-3</v>
      </c>
      <c r="AI3631" s="122">
        <v>7.0514282745000002E-3</v>
      </c>
      <c r="AJ3631" s="122">
        <v>7.1893252644999999E-3</v>
      </c>
      <c r="AK3631" s="122">
        <v>7.215694858E-3</v>
      </c>
      <c r="AL3631" s="122">
        <v>0</v>
      </c>
    </row>
    <row r="3632" spans="1:38" hidden="1" x14ac:dyDescent="0.25">
      <c r="A3632" s="122" t="s">
        <v>2248</v>
      </c>
      <c r="B3632" s="122">
        <v>1</v>
      </c>
      <c r="C3632" s="122" t="s">
        <v>2249</v>
      </c>
      <c r="D3632" s="122" t="s">
        <v>2165</v>
      </c>
      <c r="E3632" s="122">
        <v>66</v>
      </c>
      <c r="F3632" s="122">
        <v>7.2820864846000005E-2</v>
      </c>
      <c r="G3632" s="122">
        <v>7.1610417986E-2</v>
      </c>
      <c r="H3632" s="122">
        <v>6.8384375296E-2</v>
      </c>
      <c r="I3632" s="122">
        <v>7.8452464168999994E-2</v>
      </c>
      <c r="J3632" s="122">
        <v>7.8915511389000007E-2</v>
      </c>
      <c r="K3632" s="122">
        <v>7.9521273458000002E-2</v>
      </c>
      <c r="L3632" s="122">
        <v>7.9877525571999994E-2</v>
      </c>
      <c r="M3632" s="122">
        <v>8.5534321730999993E-2</v>
      </c>
      <c r="N3632" s="122">
        <v>8.5955179042999999E-2</v>
      </c>
      <c r="O3632" s="122">
        <v>8.6051175770000002E-2</v>
      </c>
      <c r="P3632" s="122">
        <v>8.6092602239499993E-2</v>
      </c>
      <c r="Q3632" s="122">
        <v>8.6339250857000005E-2</v>
      </c>
      <c r="R3632" s="122">
        <v>7.7775596717000003E-2</v>
      </c>
      <c r="S3632" s="122">
        <v>7.7778468707500006E-2</v>
      </c>
      <c r="T3632" s="122">
        <v>7.8012905224000006E-2</v>
      </c>
      <c r="U3632" s="122">
        <v>7.8292800821E-2</v>
      </c>
      <c r="V3632" s="122">
        <v>7.8962490536000005E-2</v>
      </c>
      <c r="W3632" s="122">
        <v>7.9347014095500004E-2</v>
      </c>
      <c r="X3632" s="122">
        <v>7.9840865339499995E-2</v>
      </c>
      <c r="Y3632" s="122">
        <v>8.0428093175999998E-2</v>
      </c>
      <c r="Z3632" s="122">
        <v>8.0682247415000005E-2</v>
      </c>
      <c r="AA3632" s="122">
        <v>8.1120451627000004E-2</v>
      </c>
      <c r="AB3632" s="122">
        <v>8.1385368311000003E-2</v>
      </c>
      <c r="AC3632" s="122">
        <v>8.1633801571000003E-2</v>
      </c>
      <c r="AD3632" s="122">
        <v>8.2121565659000001E-2</v>
      </c>
      <c r="AE3632" s="122">
        <v>8.2810212122500004E-2</v>
      </c>
      <c r="AF3632" s="122">
        <v>8.3758541096000005E-2</v>
      </c>
      <c r="AG3632" s="122">
        <v>8.4716977911499999E-2</v>
      </c>
      <c r="AH3632" s="122">
        <v>8.5432981384999995E-2</v>
      </c>
      <c r="AI3632" s="122">
        <v>8.6034914442499999E-2</v>
      </c>
      <c r="AJ3632" s="122">
        <v>8.6370876089500004E-2</v>
      </c>
      <c r="AK3632" s="122">
        <v>8.6497266170000003E-2</v>
      </c>
      <c r="AL3632" s="122">
        <v>0</v>
      </c>
    </row>
    <row r="3633" spans="1:38" hidden="1" x14ac:dyDescent="0.25">
      <c r="A3633" s="122" t="s">
        <v>2248</v>
      </c>
      <c r="B3633" s="122">
        <v>1</v>
      </c>
      <c r="C3633" s="122" t="s">
        <v>2249</v>
      </c>
      <c r="D3633" s="122" t="s">
        <v>2166</v>
      </c>
      <c r="E3633" s="122">
        <v>66</v>
      </c>
      <c r="F3633" s="122">
        <v>7.2843425276500007E-2</v>
      </c>
      <c r="G3633" s="122">
        <v>7.0737221335500006E-2</v>
      </c>
      <c r="H3633" s="122">
        <v>6.6590754596000001E-2</v>
      </c>
      <c r="I3633" s="122">
        <v>7.5569996629000005E-2</v>
      </c>
      <c r="J3633" s="122">
        <v>7.53701748895E-2</v>
      </c>
      <c r="K3633" s="122">
        <v>7.5223997523999997E-2</v>
      </c>
      <c r="L3633" s="122">
        <v>7.5004823470499998E-2</v>
      </c>
      <c r="M3633" s="122">
        <v>7.9376570817500006E-2</v>
      </c>
      <c r="N3633" s="122">
        <v>7.8924941811500005E-2</v>
      </c>
      <c r="O3633" s="122">
        <v>7.8541232808999994E-2</v>
      </c>
      <c r="P3633" s="122">
        <v>7.8277746223999994E-2</v>
      </c>
      <c r="Q3633" s="122">
        <v>7.7989269025999994E-2</v>
      </c>
      <c r="R3633" s="122">
        <v>6.9972951636499997E-2</v>
      </c>
      <c r="S3633" s="122">
        <v>6.9815856880500002E-2</v>
      </c>
      <c r="T3633" s="122">
        <v>6.9621282300000004E-2</v>
      </c>
      <c r="U3633" s="122">
        <v>6.9394870460499997E-2</v>
      </c>
      <c r="V3633" s="122">
        <v>6.9132413426999995E-2</v>
      </c>
      <c r="W3633" s="122">
        <v>6.8899210538499997E-2</v>
      </c>
      <c r="X3633" s="122">
        <v>6.8632451654000004E-2</v>
      </c>
      <c r="Y3633" s="122">
        <v>6.8387424677500003E-2</v>
      </c>
      <c r="Z3633" s="122">
        <v>6.8089097138000002E-2</v>
      </c>
      <c r="AA3633" s="122">
        <v>6.7793737307000002E-2</v>
      </c>
      <c r="AB3633" s="122">
        <v>6.7490725256500003E-2</v>
      </c>
      <c r="AC3633" s="122">
        <v>6.7240710344000004E-2</v>
      </c>
      <c r="AD3633" s="122">
        <v>6.6944333549000007E-2</v>
      </c>
      <c r="AE3633" s="122">
        <v>6.6584358529499996E-2</v>
      </c>
      <c r="AF3633" s="122">
        <v>6.6263342219999993E-2</v>
      </c>
      <c r="AG3633" s="122">
        <v>6.6071774885999995E-2</v>
      </c>
      <c r="AH3633" s="122">
        <v>6.5938765953499998E-2</v>
      </c>
      <c r="AI3633" s="122">
        <v>6.5815044422999999E-2</v>
      </c>
      <c r="AJ3633" s="122">
        <v>6.5933317182500006E-2</v>
      </c>
      <c r="AK3633" s="122">
        <v>6.5900015613000004E-2</v>
      </c>
      <c r="AL3633" s="122">
        <v>0</v>
      </c>
    </row>
    <row r="3634" spans="1:38" hidden="1" x14ac:dyDescent="0.25">
      <c r="A3634" s="122" t="s">
        <v>2248</v>
      </c>
      <c r="B3634" s="122">
        <v>1</v>
      </c>
      <c r="C3634" s="122" t="s">
        <v>2249</v>
      </c>
      <c r="D3634" s="122" t="s">
        <v>2167</v>
      </c>
      <c r="E3634" s="122">
        <v>66</v>
      </c>
      <c r="F3634" s="122">
        <v>2.6623241059000002E-2</v>
      </c>
      <c r="G3634" s="122">
        <v>2.5630282958499999E-2</v>
      </c>
      <c r="H3634" s="122">
        <v>2.3936996690999999E-2</v>
      </c>
      <c r="I3634" s="122">
        <v>2.7011684259999998E-2</v>
      </c>
      <c r="J3634" s="122">
        <v>2.6726539755000001E-2</v>
      </c>
      <c r="K3634" s="122">
        <v>2.6459082648499999E-2</v>
      </c>
      <c r="L3634" s="122">
        <v>2.6141445168500001E-2</v>
      </c>
      <c r="M3634" s="122">
        <v>2.7419124887000001E-2</v>
      </c>
      <c r="N3634" s="122">
        <v>2.7049019765500001E-2</v>
      </c>
      <c r="O3634" s="122">
        <v>2.6684762743499998E-2</v>
      </c>
      <c r="P3634" s="122">
        <v>2.6321093703500002E-2</v>
      </c>
      <c r="Q3634" s="122">
        <v>2.5984922123499999E-2</v>
      </c>
      <c r="R3634" s="122">
        <v>2.3200438572E-2</v>
      </c>
      <c r="S3634" s="122">
        <v>2.3092214029499999E-2</v>
      </c>
      <c r="T3634" s="122">
        <v>2.2934738203500001E-2</v>
      </c>
      <c r="U3634" s="122">
        <v>2.2778403414499999E-2</v>
      </c>
      <c r="V3634" s="122">
        <v>2.2656110525500001E-2</v>
      </c>
      <c r="W3634" s="122">
        <v>2.2521796865500002E-2</v>
      </c>
      <c r="X3634" s="122">
        <v>2.2390547188500001E-2</v>
      </c>
      <c r="Y3634" s="122">
        <v>2.2289414205E-2</v>
      </c>
      <c r="Z3634" s="122">
        <v>2.2186870520500002E-2</v>
      </c>
      <c r="AA3634" s="122">
        <v>2.20591989E-2</v>
      </c>
      <c r="AB3634" s="122">
        <v>2.1912989416499998E-2</v>
      </c>
      <c r="AC3634" s="122">
        <v>2.1735039584500002E-2</v>
      </c>
      <c r="AD3634" s="122">
        <v>2.1533256261999999E-2</v>
      </c>
      <c r="AE3634" s="122">
        <v>2.1297697974E-2</v>
      </c>
      <c r="AF3634" s="122">
        <v>2.1025055109000001E-2</v>
      </c>
      <c r="AG3634" s="122">
        <v>2.0742372613E-2</v>
      </c>
      <c r="AH3634" s="122">
        <v>2.04984976975E-2</v>
      </c>
      <c r="AI3634" s="122">
        <v>2.0285633267499999E-2</v>
      </c>
      <c r="AJ3634" s="122">
        <v>2.0027299793000001E-2</v>
      </c>
      <c r="AK3634" s="122">
        <v>1.9928571817000001E-2</v>
      </c>
      <c r="AL3634" s="122">
        <v>0</v>
      </c>
    </row>
    <row r="3635" spans="1:38" hidden="1" x14ac:dyDescent="0.25">
      <c r="A3635" s="122" t="s">
        <v>2248</v>
      </c>
      <c r="B3635" s="122">
        <v>1</v>
      </c>
      <c r="C3635" s="122" t="s">
        <v>2249</v>
      </c>
      <c r="D3635" s="122" t="s">
        <v>2168</v>
      </c>
      <c r="E3635" s="122">
        <v>66</v>
      </c>
      <c r="F3635" s="122">
        <v>6.7382843994999997E-3</v>
      </c>
      <c r="G3635" s="122">
        <v>6.544023314E-3</v>
      </c>
      <c r="H3635" s="122">
        <v>6.1782183210000001E-3</v>
      </c>
      <c r="I3635" s="122">
        <v>7.0307787589999997E-3</v>
      </c>
      <c r="J3635" s="122">
        <v>7.0512824715000004E-3</v>
      </c>
      <c r="K3635" s="122">
        <v>7.0389255745000002E-3</v>
      </c>
      <c r="L3635" s="122">
        <v>7.0009517635000003E-3</v>
      </c>
      <c r="M3635" s="122">
        <v>7.3773966125E-3</v>
      </c>
      <c r="N3635" s="122">
        <v>7.3117654935E-3</v>
      </c>
      <c r="O3635" s="122">
        <v>7.2430951954999996E-3</v>
      </c>
      <c r="P3635" s="122">
        <v>7.1999808614999997E-3</v>
      </c>
      <c r="Q3635" s="122">
        <v>7.1350314814999996E-3</v>
      </c>
      <c r="R3635" s="122">
        <v>6.4254590279999996E-3</v>
      </c>
      <c r="S3635" s="122">
        <v>6.4149845319999999E-3</v>
      </c>
      <c r="T3635" s="122">
        <v>6.4280822365E-3</v>
      </c>
      <c r="U3635" s="122">
        <v>6.4332474840000002E-3</v>
      </c>
      <c r="V3635" s="122">
        <v>6.4782119154999998E-3</v>
      </c>
      <c r="W3635" s="122">
        <v>6.5681717835000004E-3</v>
      </c>
      <c r="X3635" s="122">
        <v>6.6435554590000001E-3</v>
      </c>
      <c r="Y3635" s="122">
        <v>6.7533930564999999E-3</v>
      </c>
      <c r="Z3635" s="122">
        <v>6.7547929720000004E-3</v>
      </c>
      <c r="AA3635" s="122">
        <v>6.7426243575000001E-3</v>
      </c>
      <c r="AB3635" s="122">
        <v>6.8030278214999997E-3</v>
      </c>
      <c r="AC3635" s="122">
        <v>6.8274138634999999E-3</v>
      </c>
      <c r="AD3635" s="122">
        <v>6.7856492540000002E-3</v>
      </c>
      <c r="AE3635" s="122">
        <v>6.7750876260000001E-3</v>
      </c>
      <c r="AF3635" s="122">
        <v>6.7149810679999998E-3</v>
      </c>
      <c r="AG3635" s="122">
        <v>6.6149249914999996E-3</v>
      </c>
      <c r="AH3635" s="122">
        <v>6.5725614554999999E-3</v>
      </c>
      <c r="AI3635" s="122">
        <v>6.5550398144999999E-3</v>
      </c>
      <c r="AJ3635" s="122">
        <v>6.4594436350000001E-3</v>
      </c>
      <c r="AK3635" s="122">
        <v>6.4694236674999999E-3</v>
      </c>
      <c r="AL3635" s="122">
        <v>0</v>
      </c>
    </row>
    <row r="3636" spans="1:38" hidden="1" x14ac:dyDescent="0.25">
      <c r="A3636" s="122" t="s">
        <v>2060</v>
      </c>
      <c r="B3636" s="122">
        <v>1</v>
      </c>
      <c r="C3636" s="122" t="s">
        <v>2250</v>
      </c>
      <c r="D3636" s="122" t="s">
        <v>2120</v>
      </c>
      <c r="E3636" s="122">
        <v>67</v>
      </c>
      <c r="F3636" s="122">
        <v>0</v>
      </c>
      <c r="G3636" s="122">
        <v>0</v>
      </c>
      <c r="H3636" s="122">
        <v>0</v>
      </c>
      <c r="I3636" s="122">
        <v>0</v>
      </c>
      <c r="J3636" s="122">
        <v>0</v>
      </c>
      <c r="K3636" s="122">
        <v>0</v>
      </c>
      <c r="L3636" s="122">
        <v>0</v>
      </c>
      <c r="M3636" s="122">
        <v>0</v>
      </c>
      <c r="N3636" s="122">
        <v>0</v>
      </c>
      <c r="O3636" s="122">
        <v>0</v>
      </c>
      <c r="P3636" s="122">
        <v>0</v>
      </c>
      <c r="Q3636" s="122">
        <v>0</v>
      </c>
      <c r="R3636" s="122">
        <v>0</v>
      </c>
      <c r="S3636" s="122">
        <v>0</v>
      </c>
      <c r="T3636" s="122">
        <v>0</v>
      </c>
      <c r="U3636" s="122">
        <v>0</v>
      </c>
      <c r="V3636" s="122">
        <v>0</v>
      </c>
      <c r="W3636" s="122">
        <v>0</v>
      </c>
      <c r="X3636" s="122">
        <v>0</v>
      </c>
      <c r="Y3636" s="122">
        <v>0</v>
      </c>
      <c r="Z3636" s="122">
        <v>0</v>
      </c>
      <c r="AA3636" s="122">
        <v>0</v>
      </c>
      <c r="AB3636" s="122">
        <v>0</v>
      </c>
      <c r="AC3636" s="122">
        <v>0</v>
      </c>
      <c r="AD3636" s="122">
        <v>0</v>
      </c>
      <c r="AE3636" s="122">
        <v>0</v>
      </c>
      <c r="AF3636" s="122">
        <v>0</v>
      </c>
      <c r="AG3636" s="122">
        <v>0</v>
      </c>
      <c r="AH3636" s="122">
        <v>0</v>
      </c>
      <c r="AI3636" s="122">
        <v>0</v>
      </c>
      <c r="AJ3636" s="122">
        <v>0</v>
      </c>
      <c r="AK3636" s="122">
        <v>0</v>
      </c>
      <c r="AL3636" s="122">
        <v>0</v>
      </c>
    </row>
    <row r="3637" spans="1:38" hidden="1" x14ac:dyDescent="0.25">
      <c r="A3637" s="122" t="s">
        <v>2060</v>
      </c>
      <c r="B3637" s="122">
        <v>1</v>
      </c>
      <c r="C3637" s="122" t="s">
        <v>2250</v>
      </c>
      <c r="D3637" s="122" t="s">
        <v>2121</v>
      </c>
      <c r="E3637" s="122">
        <v>67</v>
      </c>
      <c r="F3637" s="122">
        <v>2.4559395195000002E-3</v>
      </c>
      <c r="G3637" s="122">
        <v>2.8067880184999999E-3</v>
      </c>
      <c r="H3637" s="122">
        <v>3.1576365175E-3</v>
      </c>
      <c r="I3637" s="122">
        <v>4.0347577649999999E-3</v>
      </c>
      <c r="J3637" s="122">
        <v>4.9586588264999999E-3</v>
      </c>
      <c r="K3637" s="122">
        <v>5.6135760104999996E-3</v>
      </c>
      <c r="L3637" s="122">
        <v>6.3795952394999998E-3</v>
      </c>
      <c r="M3637" s="122">
        <v>7.0579023570000003E-3</v>
      </c>
      <c r="N3637" s="122">
        <v>7.6912599095000003E-3</v>
      </c>
      <c r="O3637" s="122">
        <v>8.6151609709999993E-3</v>
      </c>
      <c r="P3637" s="122">
        <v>9.6267741440000006E-3</v>
      </c>
      <c r="Q3637" s="122">
        <v>8.3144825104999997E-3</v>
      </c>
      <c r="R3637" s="122">
        <v>7.0233693325000004E-3</v>
      </c>
      <c r="S3637" s="122">
        <v>7.6955786939999996E-3</v>
      </c>
      <c r="T3637" s="122">
        <v>7.924562756E-3</v>
      </c>
      <c r="U3637" s="122">
        <v>7.8065944285000003E-3</v>
      </c>
      <c r="V3637" s="122">
        <v>7.7433271359999998E-3</v>
      </c>
      <c r="W3637" s="122">
        <v>9.3834708864999998E-3</v>
      </c>
      <c r="X3637" s="122">
        <v>1.0868146504E-2</v>
      </c>
      <c r="Y3637" s="122">
        <v>1.17585075755E-2</v>
      </c>
      <c r="Z3637" s="122">
        <v>1.2940472315E-2</v>
      </c>
      <c r="AA3637" s="122">
        <v>4.5942624939999998E-3</v>
      </c>
      <c r="AB3637" s="122">
        <v>3.5531390587999999E-2</v>
      </c>
      <c r="AC3637" s="122">
        <v>1.5837041538500001E-2</v>
      </c>
      <c r="AD3637" s="122">
        <v>1.13704271065E-2</v>
      </c>
      <c r="AE3637" s="122">
        <v>6.5990933615000004E-3</v>
      </c>
      <c r="AF3637" s="122">
        <v>1.7660245275E-3</v>
      </c>
      <c r="AG3637" s="122">
        <v>1.8357581909999999E-3</v>
      </c>
      <c r="AH3637" s="122">
        <v>1.6544052024999999E-3</v>
      </c>
      <c r="AI3637" s="122">
        <v>1.6234694735000001E-3</v>
      </c>
      <c r="AJ3637" s="122">
        <v>1.6002080915E-3</v>
      </c>
      <c r="AK3637" s="122">
        <v>1.6078866255000001E-3</v>
      </c>
      <c r="AL3637" s="122">
        <v>0</v>
      </c>
    </row>
    <row r="3638" spans="1:38" hidden="1" x14ac:dyDescent="0.25">
      <c r="A3638" s="122" t="s">
        <v>2060</v>
      </c>
      <c r="B3638" s="122">
        <v>1</v>
      </c>
      <c r="C3638" s="122" t="s">
        <v>2250</v>
      </c>
      <c r="D3638" s="122" t="s">
        <v>2122</v>
      </c>
      <c r="E3638" s="122">
        <v>67</v>
      </c>
      <c r="F3638" s="122">
        <v>2.1953963689999999E-3</v>
      </c>
      <c r="G3638" s="122">
        <v>2.509024399E-3</v>
      </c>
      <c r="H3638" s="122">
        <v>2.8226524554999998E-3</v>
      </c>
      <c r="I3638" s="122">
        <v>3.6067225835000002E-3</v>
      </c>
      <c r="J3638" s="122">
        <v>4.4326097910000004E-3</v>
      </c>
      <c r="K3638" s="122">
        <v>5.0180488245000002E-3</v>
      </c>
      <c r="L3638" s="122">
        <v>5.7028033920000004E-3</v>
      </c>
      <c r="M3638" s="122">
        <v>6.3091509785000001E-3</v>
      </c>
      <c r="N3638" s="122">
        <v>6.8753175425000004E-3</v>
      </c>
      <c r="O3638" s="122">
        <v>7.7012047500000002E-3</v>
      </c>
      <c r="P3638" s="122">
        <v>8.6054989649999997E-3</v>
      </c>
      <c r="Q3638" s="122">
        <v>1.26865941265E-2</v>
      </c>
      <c r="R3638" s="122">
        <v>1.6907164856500002E-2</v>
      </c>
      <c r="S3638" s="122">
        <v>1.311927232E-2</v>
      </c>
      <c r="T3638" s="122">
        <v>7.4772783984999999E-3</v>
      </c>
      <c r="U3638" s="122">
        <v>7.2007599085000002E-3</v>
      </c>
      <c r="V3638" s="122">
        <v>6.9721592485000004E-3</v>
      </c>
      <c r="W3638" s="122">
        <v>9.1151433875E-3</v>
      </c>
      <c r="X3638" s="122">
        <v>1.1142060653499999E-2</v>
      </c>
      <c r="Y3638" s="122">
        <v>9.9729157395E-3</v>
      </c>
      <c r="Z3638" s="122">
        <v>9.2190266470000004E-3</v>
      </c>
      <c r="AA3638" s="122">
        <v>3.5750940385000001E-3</v>
      </c>
      <c r="AB3638" s="122">
        <v>1.2239080146500001E-2</v>
      </c>
      <c r="AC3638" s="122">
        <v>8.490855407E-3</v>
      </c>
      <c r="AD3638" s="122">
        <v>7.0971790934999997E-3</v>
      </c>
      <c r="AE3638" s="122">
        <v>5.5722875530000004E-3</v>
      </c>
      <c r="AF3638" s="122">
        <v>4.2224469300000001E-3</v>
      </c>
      <c r="AG3638" s="122">
        <v>5.4189988065E-3</v>
      </c>
      <c r="AH3638" s="122">
        <v>5.5383070534999997E-3</v>
      </c>
      <c r="AI3638" s="122">
        <v>6.1076975280000001E-3</v>
      </c>
      <c r="AJ3638" s="122">
        <v>6.7158025680000002E-3</v>
      </c>
      <c r="AK3638" s="122">
        <v>6.7583525049999997E-3</v>
      </c>
      <c r="AL3638" s="122">
        <v>0</v>
      </c>
    </row>
    <row r="3639" spans="1:38" hidden="1" x14ac:dyDescent="0.25">
      <c r="A3639" s="122" t="s">
        <v>2060</v>
      </c>
      <c r="B3639" s="122">
        <v>1</v>
      </c>
      <c r="C3639" s="122" t="s">
        <v>2250</v>
      </c>
      <c r="D3639" s="122" t="s">
        <v>2175</v>
      </c>
      <c r="E3639" s="122">
        <v>67</v>
      </c>
      <c r="F3639" s="122">
        <v>0</v>
      </c>
      <c r="G3639" s="122">
        <v>0</v>
      </c>
      <c r="H3639" s="122">
        <v>0</v>
      </c>
      <c r="I3639" s="122">
        <v>0</v>
      </c>
      <c r="J3639" s="122">
        <v>0</v>
      </c>
      <c r="K3639" s="122">
        <v>0</v>
      </c>
      <c r="L3639" s="122">
        <v>0</v>
      </c>
      <c r="M3639" s="122">
        <v>0</v>
      </c>
      <c r="N3639" s="122">
        <v>0</v>
      </c>
      <c r="O3639" s="122">
        <v>0</v>
      </c>
      <c r="P3639" s="122">
        <v>0</v>
      </c>
      <c r="Q3639" s="122">
        <v>0</v>
      </c>
      <c r="R3639" s="122">
        <v>0</v>
      </c>
      <c r="S3639" s="122">
        <v>0</v>
      </c>
      <c r="T3639" s="122">
        <v>0</v>
      </c>
      <c r="U3639" s="122">
        <v>0</v>
      </c>
      <c r="V3639" s="122">
        <v>0</v>
      </c>
      <c r="W3639" s="122">
        <v>0</v>
      </c>
      <c r="X3639" s="122">
        <v>0</v>
      </c>
      <c r="Y3639" s="122">
        <v>0</v>
      </c>
      <c r="Z3639" s="122">
        <v>0</v>
      </c>
      <c r="AA3639" s="122">
        <v>0</v>
      </c>
      <c r="AB3639" s="122">
        <v>0</v>
      </c>
      <c r="AC3639" s="122">
        <v>0</v>
      </c>
      <c r="AD3639" s="122">
        <v>0</v>
      </c>
      <c r="AE3639" s="122">
        <v>0</v>
      </c>
      <c r="AF3639" s="122">
        <v>0</v>
      </c>
      <c r="AG3639" s="122">
        <v>0</v>
      </c>
      <c r="AH3639" s="122">
        <v>0</v>
      </c>
      <c r="AI3639" s="122">
        <v>0</v>
      </c>
      <c r="AJ3639" s="122">
        <v>0</v>
      </c>
      <c r="AK3639" s="122">
        <v>0</v>
      </c>
      <c r="AL3639" s="122">
        <v>0</v>
      </c>
    </row>
    <row r="3640" spans="1:38" hidden="1" x14ac:dyDescent="0.25">
      <c r="A3640" s="122" t="s">
        <v>2060</v>
      </c>
      <c r="B3640" s="122">
        <v>1</v>
      </c>
      <c r="C3640" s="122" t="s">
        <v>2250</v>
      </c>
      <c r="D3640" s="122" t="s">
        <v>2123</v>
      </c>
      <c r="E3640" s="122">
        <v>67</v>
      </c>
      <c r="F3640" s="122">
        <v>2.3194984129999998E-3</v>
      </c>
      <c r="G3640" s="122">
        <v>2.6508553404999999E-3</v>
      </c>
      <c r="H3640" s="122">
        <v>2.9822122679999999E-3</v>
      </c>
      <c r="I3640" s="122">
        <v>3.810604547E-3</v>
      </c>
      <c r="J3640" s="122">
        <v>4.6831777585E-3</v>
      </c>
      <c r="K3640" s="122">
        <v>5.3017106809999997E-3</v>
      </c>
      <c r="L3640" s="122">
        <v>6.0251732950000001E-3</v>
      </c>
      <c r="M3640" s="122">
        <v>6.6657966705E-3</v>
      </c>
      <c r="N3640" s="122">
        <v>7.2639676820000004E-3</v>
      </c>
      <c r="O3640" s="122">
        <v>8.1365409199999992E-3</v>
      </c>
      <c r="P3640" s="122">
        <v>9.0919533435000009E-3</v>
      </c>
      <c r="Q3640" s="122">
        <v>1.0880151216E-2</v>
      </c>
      <c r="R3640" s="122">
        <v>1.27578113925E-2</v>
      </c>
      <c r="S3640" s="122">
        <v>1.3672627989E-2</v>
      </c>
      <c r="T3640" s="122">
        <v>1.3737745644E-2</v>
      </c>
      <c r="U3640" s="122">
        <v>1.3533239896999999E-2</v>
      </c>
      <c r="V3640" s="122">
        <v>1.3423561909000001E-2</v>
      </c>
      <c r="W3640" s="122">
        <v>1.7388005183500001E-2</v>
      </c>
      <c r="X3640" s="122">
        <v>2.1123186808500002E-2</v>
      </c>
      <c r="Y3640" s="122">
        <v>1.7345085332999999E-2</v>
      </c>
      <c r="Z3640" s="122">
        <v>1.444146491E-2</v>
      </c>
      <c r="AA3640" s="122">
        <v>2.6247844019999999E-3</v>
      </c>
      <c r="AB3640" s="122">
        <v>2.5794840538500001E-2</v>
      </c>
      <c r="AC3640" s="122">
        <v>1.08736407755E-2</v>
      </c>
      <c r="AD3640" s="122">
        <v>7.5658518660000002E-3</v>
      </c>
      <c r="AE3640" s="122">
        <v>4.0411013880000003E-3</v>
      </c>
      <c r="AF3640" s="122">
        <v>4.2384587599999997E-4</v>
      </c>
      <c r="AG3640" s="122">
        <v>4.40581951E-4</v>
      </c>
      <c r="AH3640" s="122">
        <v>3.97057238E-4</v>
      </c>
      <c r="AI3640" s="122">
        <v>3.8963267999999999E-4</v>
      </c>
      <c r="AJ3640" s="122">
        <v>3.8404995150000002E-4</v>
      </c>
      <c r="AK3640" s="122">
        <v>3.9000905950000001E-4</v>
      </c>
      <c r="AL3640" s="122">
        <v>0</v>
      </c>
    </row>
    <row r="3641" spans="1:38" x14ac:dyDescent="0.25">
      <c r="A3641" s="122" t="s">
        <v>2060</v>
      </c>
      <c r="B3641" s="122">
        <v>1</v>
      </c>
      <c r="C3641" s="122" t="s">
        <v>2250</v>
      </c>
      <c r="D3641" s="122" t="s">
        <v>2124</v>
      </c>
      <c r="E3641" s="122">
        <v>67</v>
      </c>
      <c r="F3641" s="122">
        <v>6.5876128142000001E-2</v>
      </c>
      <c r="G3641" s="122">
        <v>7.5287003579499995E-2</v>
      </c>
      <c r="H3641" s="122">
        <v>8.4697879017000002E-2</v>
      </c>
      <c r="I3641" s="122">
        <v>0.1082250676505</v>
      </c>
      <c r="J3641" s="122">
        <v>0.13300703965800001</v>
      </c>
      <c r="K3641" s="122">
        <v>0.15057400715899999</v>
      </c>
      <c r="L3641" s="122">
        <v>0.17112108521300001</v>
      </c>
      <c r="M3641" s="122">
        <v>0.18931544440100001</v>
      </c>
      <c r="N3641" s="122">
        <v>0.2063041136115</v>
      </c>
      <c r="O3641" s="122">
        <v>0.23108608561899999</v>
      </c>
      <c r="P3641" s="122">
        <v>0.25822077649250003</v>
      </c>
      <c r="Q3641" s="122">
        <v>0.26139961891949998</v>
      </c>
      <c r="R3641" s="122">
        <v>0.26602703842550002</v>
      </c>
      <c r="S3641" s="122">
        <v>0.28747839182649998</v>
      </c>
      <c r="T3641" s="122">
        <v>0.29155762549550002</v>
      </c>
      <c r="U3641" s="122">
        <v>0.27196160747850001</v>
      </c>
      <c r="V3641" s="122">
        <v>0.25403685605749998</v>
      </c>
      <c r="W3641" s="122">
        <v>0.41234522450150002</v>
      </c>
      <c r="X3641" s="122">
        <v>0.56930496734750002</v>
      </c>
      <c r="Y3641" s="122">
        <v>0.42305582548449999</v>
      </c>
      <c r="Z3641" s="122">
        <v>0.302856982517</v>
      </c>
      <c r="AA3641" s="122">
        <v>0.30524556574099998</v>
      </c>
      <c r="AB3641" s="122">
        <v>0.3180466024495</v>
      </c>
      <c r="AC3641" s="122">
        <v>0.43886061339600002</v>
      </c>
      <c r="AD3641" s="122">
        <v>0.4462360717985</v>
      </c>
      <c r="AE3641" s="122">
        <v>0.44938037229700001</v>
      </c>
      <c r="AF3641" s="122">
        <v>0.47808408730750002</v>
      </c>
      <c r="AG3641" s="122">
        <v>0.56065042016849997</v>
      </c>
      <c r="AH3641" s="122">
        <v>0.54575032818549996</v>
      </c>
      <c r="AI3641" s="122">
        <v>0.57716346947249997</v>
      </c>
      <c r="AJ3641" s="122">
        <v>0.61191365145550003</v>
      </c>
      <c r="AK3641" s="122">
        <v>0.60894635161199995</v>
      </c>
      <c r="AL3641" s="122">
        <v>0</v>
      </c>
    </row>
    <row r="3642" spans="1:38" hidden="1" x14ac:dyDescent="0.25">
      <c r="A3642" s="122" t="s">
        <v>2060</v>
      </c>
      <c r="B3642" s="122">
        <v>1</v>
      </c>
      <c r="C3642" s="122" t="s">
        <v>2250</v>
      </c>
      <c r="D3642" s="122" t="s">
        <v>474</v>
      </c>
      <c r="E3642" s="122">
        <v>67</v>
      </c>
      <c r="F3642" s="122">
        <v>1.5506825860000001E-3</v>
      </c>
      <c r="G3642" s="122">
        <v>1.7722086735000001E-3</v>
      </c>
      <c r="H3642" s="122">
        <v>1.9937347344999999E-3</v>
      </c>
      <c r="I3642" s="122">
        <v>2.5475499399999998E-3</v>
      </c>
      <c r="J3642" s="122">
        <v>3.1309019660000002E-3</v>
      </c>
      <c r="K3642" s="122">
        <v>3.5444173205E-3</v>
      </c>
      <c r="L3642" s="122">
        <v>4.0280826005000001E-3</v>
      </c>
      <c r="M3642" s="122">
        <v>4.4563663520000001E-3</v>
      </c>
      <c r="N3642" s="122">
        <v>4.8562689480000001E-3</v>
      </c>
      <c r="O3642" s="122">
        <v>5.4396209475000004E-3</v>
      </c>
      <c r="P3642" s="122">
        <v>6.078354502E-3</v>
      </c>
      <c r="Q3642" s="122">
        <v>3.9123470835000004E-3</v>
      </c>
      <c r="R3642" s="122">
        <v>1.729027851E-3</v>
      </c>
      <c r="S3642" s="122">
        <v>7.1980062405E-3</v>
      </c>
      <c r="T3642" s="122">
        <v>1.33300702005E-2</v>
      </c>
      <c r="U3642" s="122">
        <v>9.8079285945000001E-3</v>
      </c>
      <c r="V3642" s="122">
        <v>6.303449E-3</v>
      </c>
      <c r="W3642" s="122">
        <v>9.4019213260000001E-3</v>
      </c>
      <c r="X3642" s="122">
        <v>1.2437143054499999E-2</v>
      </c>
      <c r="Y3642" s="122">
        <v>3.1584216594999999E-2</v>
      </c>
      <c r="Z3642" s="122">
        <v>5.0052306287500001E-2</v>
      </c>
      <c r="AA3642" s="122">
        <v>7.0983907265000003E-3</v>
      </c>
      <c r="AB3642" s="122">
        <v>1.42069261035E-2</v>
      </c>
      <c r="AC3642" s="122">
        <v>9.7180977576500002E-2</v>
      </c>
      <c r="AD3642" s="122">
        <v>6.6460628969500002E-2</v>
      </c>
      <c r="AE3642" s="122">
        <v>3.3764042862500003E-2</v>
      </c>
      <c r="AF3642" s="122">
        <v>0</v>
      </c>
      <c r="AG3642" s="122">
        <v>1.5465335817000001E-2</v>
      </c>
      <c r="AH3642" s="122">
        <v>2.3768658435499999E-2</v>
      </c>
      <c r="AI3642" s="122">
        <v>3.3430230339E-2</v>
      </c>
      <c r="AJ3642" s="122">
        <v>4.3397643591999997E-2</v>
      </c>
      <c r="AK3642" s="122">
        <v>4.36841166745E-2</v>
      </c>
      <c r="AL3642" s="122">
        <v>0</v>
      </c>
    </row>
    <row r="3643" spans="1:38" hidden="1" x14ac:dyDescent="0.25">
      <c r="A3643" s="122" t="s">
        <v>2060</v>
      </c>
      <c r="B3643" s="122">
        <v>1</v>
      </c>
      <c r="C3643" s="122" t="s">
        <v>2250</v>
      </c>
      <c r="D3643" s="122" t="s">
        <v>2125</v>
      </c>
      <c r="E3643" s="122">
        <v>67</v>
      </c>
      <c r="F3643" s="122">
        <v>1.765001866E-3</v>
      </c>
      <c r="G3643" s="122">
        <v>2.0171449934999999E-3</v>
      </c>
      <c r="H3643" s="122">
        <v>2.2692880944999998E-3</v>
      </c>
      <c r="I3643" s="122">
        <v>2.8996459E-3</v>
      </c>
      <c r="J3643" s="122">
        <v>3.5636227980000001E-3</v>
      </c>
      <c r="K3643" s="122">
        <v>4.0342899604999998E-3</v>
      </c>
      <c r="L3643" s="122">
        <v>4.5848024445E-3</v>
      </c>
      <c r="M3643" s="122">
        <v>5.0722791665000003E-3</v>
      </c>
      <c r="N3643" s="122">
        <v>5.5274521234999997E-3</v>
      </c>
      <c r="O3643" s="122">
        <v>6.1914290214999997E-3</v>
      </c>
      <c r="P3643" s="122">
        <v>6.9184416814999997E-3</v>
      </c>
      <c r="Q3643" s="122">
        <v>8.8132018309999994E-3</v>
      </c>
      <c r="R3643" s="122">
        <v>1.0788289893499999E-2</v>
      </c>
      <c r="S3643" s="122">
        <v>1.13308912265E-2</v>
      </c>
      <c r="T3643" s="122">
        <v>1.1121335825E-2</v>
      </c>
      <c r="U3643" s="122">
        <v>1.09557854755E-2</v>
      </c>
      <c r="V3643" s="122">
        <v>1.0867002737499999E-2</v>
      </c>
      <c r="W3643" s="122">
        <v>1.25499678645E-2</v>
      </c>
      <c r="X3643" s="122">
        <v>1.39925314045E-2</v>
      </c>
      <c r="Y3643" s="122">
        <v>2.4822768598500002E-2</v>
      </c>
      <c r="Z3643" s="122">
        <v>3.5487472191E-2</v>
      </c>
      <c r="AA3643" s="122">
        <v>1.09277626E-2</v>
      </c>
      <c r="AB3643" s="122">
        <v>1.4563461741000001E-2</v>
      </c>
      <c r="AC3643" s="122">
        <v>3.6832307282000001E-2</v>
      </c>
      <c r="AD3643" s="122">
        <v>2.7853433625499999E-2</v>
      </c>
      <c r="AE3643" s="122">
        <v>1.8211138722999998E-2</v>
      </c>
      <c r="AF3643" s="122">
        <v>8.7182744319999998E-3</v>
      </c>
      <c r="AG3643" s="122">
        <v>9.0625262330000008E-3</v>
      </c>
      <c r="AH3643" s="122">
        <v>8.1672470529999992E-3</v>
      </c>
      <c r="AI3643" s="122">
        <v>8.0145276590000009E-3</v>
      </c>
      <c r="AJ3643" s="122">
        <v>7.8996939634999996E-3</v>
      </c>
      <c r="AK3643" s="122">
        <v>7.9255907705000003E-3</v>
      </c>
      <c r="AL3643" s="122">
        <v>0</v>
      </c>
    </row>
    <row r="3644" spans="1:38" hidden="1" x14ac:dyDescent="0.25">
      <c r="A3644" s="122" t="s">
        <v>2060</v>
      </c>
      <c r="B3644" s="122">
        <v>1</v>
      </c>
      <c r="C3644" s="122" t="s">
        <v>2250</v>
      </c>
      <c r="D3644" s="122" t="s">
        <v>2126</v>
      </c>
      <c r="E3644" s="122">
        <v>67</v>
      </c>
      <c r="F3644" s="122">
        <v>1.8983108050000001E-4</v>
      </c>
      <c r="G3644" s="122">
        <v>2.1694980249999999E-4</v>
      </c>
      <c r="H3644" s="122">
        <v>2.440685245E-4</v>
      </c>
      <c r="I3644" s="122">
        <v>3.1186532950000002E-4</v>
      </c>
      <c r="J3644" s="122">
        <v>3.8327798E-4</v>
      </c>
      <c r="K3644" s="122">
        <v>4.3389960499999998E-4</v>
      </c>
      <c r="L3644" s="122">
        <v>4.9310882E-4</v>
      </c>
      <c r="M3644" s="122">
        <v>5.4553835450000003E-4</v>
      </c>
      <c r="N3644" s="122">
        <v>5.9449352700000004E-4</v>
      </c>
      <c r="O3644" s="122">
        <v>6.6590615100000001E-4</v>
      </c>
      <c r="P3644" s="122">
        <v>7.4409848200000003E-4</v>
      </c>
      <c r="Q3644" s="122">
        <v>3.7430913449999997E-4</v>
      </c>
      <c r="R3644" s="122">
        <v>0</v>
      </c>
      <c r="S3644" s="122">
        <v>0</v>
      </c>
      <c r="T3644" s="122">
        <v>0</v>
      </c>
      <c r="U3644" s="122">
        <v>1.3682925200000001E-4</v>
      </c>
      <c r="V3644" s="122">
        <v>2.7671941300000001E-4</v>
      </c>
      <c r="W3644" s="122">
        <v>3.8367487050000002E-4</v>
      </c>
      <c r="X3644" s="122">
        <v>4.8681006149999998E-4</v>
      </c>
      <c r="Y3644" s="122">
        <v>2.2854667950000001E-4</v>
      </c>
      <c r="Z3644" s="122">
        <v>0</v>
      </c>
      <c r="AA3644" s="122">
        <v>2.34684265E-4</v>
      </c>
      <c r="AB3644" s="122">
        <v>8.7448305324999993E-3</v>
      </c>
      <c r="AC3644" s="122">
        <v>0</v>
      </c>
      <c r="AD3644" s="122">
        <v>0</v>
      </c>
      <c r="AE3644" s="122">
        <v>0</v>
      </c>
      <c r="AF3644" s="122">
        <v>0</v>
      </c>
      <c r="AG3644" s="122">
        <v>0</v>
      </c>
      <c r="AH3644" s="122">
        <v>0</v>
      </c>
      <c r="AI3644" s="122">
        <v>0</v>
      </c>
      <c r="AJ3644" s="122">
        <v>0</v>
      </c>
      <c r="AK3644" s="122">
        <v>0</v>
      </c>
      <c r="AL3644" s="122">
        <v>0</v>
      </c>
    </row>
    <row r="3645" spans="1:38" hidden="1" x14ac:dyDescent="0.25">
      <c r="A3645" s="122" t="s">
        <v>2060</v>
      </c>
      <c r="B3645" s="122">
        <v>1</v>
      </c>
      <c r="C3645" s="122" t="s">
        <v>2250</v>
      </c>
      <c r="D3645" s="122" t="s">
        <v>2127</v>
      </c>
      <c r="E3645" s="122">
        <v>67</v>
      </c>
      <c r="F3645" s="122">
        <v>2.8910085959999998E-3</v>
      </c>
      <c r="G3645" s="122">
        <v>3.3040098239999999E-3</v>
      </c>
      <c r="H3645" s="122">
        <v>3.7170110519999999E-3</v>
      </c>
      <c r="I3645" s="122">
        <v>4.7495141220000002E-3</v>
      </c>
      <c r="J3645" s="122">
        <v>5.8370840329999996E-3</v>
      </c>
      <c r="K3645" s="122">
        <v>6.6080196479999997E-3</v>
      </c>
      <c r="L3645" s="122">
        <v>7.5097389904999999E-3</v>
      </c>
      <c r="M3645" s="122">
        <v>8.3082080525000001E-3</v>
      </c>
      <c r="N3645" s="122">
        <v>9.0537647500000002E-3</v>
      </c>
      <c r="O3645" s="122">
        <v>1.01413346345E-2</v>
      </c>
      <c r="P3645" s="122">
        <v>1.13321548525E-2</v>
      </c>
      <c r="Q3645" s="122">
        <v>7.0084602999999999E-3</v>
      </c>
      <c r="R3645" s="122">
        <v>2.6459402530000001E-3</v>
      </c>
      <c r="S3645" s="122">
        <v>2.1517200759999999E-3</v>
      </c>
      <c r="T3645" s="122">
        <v>1.381689648E-3</v>
      </c>
      <c r="U3645" s="122">
        <v>1.3611212489999999E-3</v>
      </c>
      <c r="V3645" s="122">
        <v>1.350090253E-3</v>
      </c>
      <c r="W3645" s="122">
        <v>2.6132879599999998E-3</v>
      </c>
      <c r="X3645" s="122">
        <v>3.8844643664999999E-3</v>
      </c>
      <c r="Y3645" s="122">
        <v>3.2836253879999998E-3</v>
      </c>
      <c r="Z3645" s="122">
        <v>2.838352142E-3</v>
      </c>
      <c r="AA3645" s="122">
        <v>7.8473371714999993E-3</v>
      </c>
      <c r="AB3645" s="122">
        <v>3.5637930339999999E-3</v>
      </c>
      <c r="AC3645" s="122">
        <v>2.650290652E-3</v>
      </c>
      <c r="AD3645" s="122">
        <v>1.3427039239E-2</v>
      </c>
      <c r="AE3645" s="122">
        <v>2.4522986235500002E-2</v>
      </c>
      <c r="AF3645" s="122">
        <v>3.8004847905999999E-2</v>
      </c>
      <c r="AG3645" s="122">
        <v>2.7803868184500001E-2</v>
      </c>
      <c r="AH3645" s="122">
        <v>1.7618549644999999E-2</v>
      </c>
      <c r="AI3645" s="122">
        <v>9.6425083069999994E-3</v>
      </c>
      <c r="AJ3645" s="122">
        <v>1.6002080915E-3</v>
      </c>
      <c r="AK3645" s="122">
        <v>1.6216604775000001E-3</v>
      </c>
      <c r="AL3645" s="122">
        <v>0</v>
      </c>
    </row>
    <row r="3646" spans="1:38" hidden="1" x14ac:dyDescent="0.25">
      <c r="A3646" s="122" t="s">
        <v>2060</v>
      </c>
      <c r="B3646" s="122">
        <v>1</v>
      </c>
      <c r="C3646" s="122" t="s">
        <v>2250</v>
      </c>
      <c r="D3646" s="122" t="s">
        <v>2128</v>
      </c>
      <c r="E3646" s="122">
        <v>67</v>
      </c>
      <c r="F3646" s="122">
        <v>1.6477337135500002E-2</v>
      </c>
      <c r="G3646" s="122">
        <v>1.8831242459499999E-2</v>
      </c>
      <c r="H3646" s="122">
        <v>2.1185147756999999E-2</v>
      </c>
      <c r="I3646" s="122">
        <v>2.7069911014000001E-2</v>
      </c>
      <c r="J3646" s="122">
        <v>3.3268528319500001E-2</v>
      </c>
      <c r="K3646" s="122">
        <v>3.7662484892500001E-2</v>
      </c>
      <c r="L3646" s="122">
        <v>4.2801844807500003E-2</v>
      </c>
      <c r="M3646" s="122">
        <v>4.7352728417999999E-2</v>
      </c>
      <c r="N3646" s="122">
        <v>5.1602037497E-2</v>
      </c>
      <c r="O3646" s="122">
        <v>5.7800654802499997E-2</v>
      </c>
      <c r="P3646" s="122">
        <v>6.4587748439000003E-2</v>
      </c>
      <c r="Q3646" s="122">
        <v>6.084167913E-2</v>
      </c>
      <c r="R3646" s="122">
        <v>5.7353750587500002E-2</v>
      </c>
      <c r="S3646" s="122">
        <v>6.6809590217999995E-2</v>
      </c>
      <c r="T3646" s="122">
        <v>7.3223523442000005E-2</v>
      </c>
      <c r="U3646" s="122">
        <v>8.0604120168000004E-2</v>
      </c>
      <c r="V3646" s="122">
        <v>8.8679647488000002E-2</v>
      </c>
      <c r="W3646" s="122">
        <v>7.3508260297500003E-2</v>
      </c>
      <c r="X3646" s="122">
        <v>5.53373093545E-2</v>
      </c>
      <c r="Y3646" s="122">
        <v>8.7142361500000001E-2</v>
      </c>
      <c r="Z3646" s="122">
        <v>0.11890871095199999</v>
      </c>
      <c r="AA3646" s="122">
        <v>0.19430794987550001</v>
      </c>
      <c r="AB3646" s="122">
        <v>7.8204802509500002E-2</v>
      </c>
      <c r="AC3646" s="122">
        <v>9.6130153758000006E-2</v>
      </c>
      <c r="AD3646" s="122">
        <v>8.6105792031499997E-2</v>
      </c>
      <c r="AE3646" s="122">
        <v>7.47807081475E-2</v>
      </c>
      <c r="AF3646" s="122">
        <v>6.6633980282999994E-2</v>
      </c>
      <c r="AG3646" s="122">
        <v>8.3010169250500004E-2</v>
      </c>
      <c r="AH3646" s="122">
        <v>8.3547239689000005E-2</v>
      </c>
      <c r="AI3646" s="122">
        <v>9.0966878070000007E-2</v>
      </c>
      <c r="AJ3646" s="122">
        <v>9.8947899340999998E-2</v>
      </c>
      <c r="AK3646" s="122">
        <v>0.1000958859395</v>
      </c>
      <c r="AL3646" s="122">
        <v>0</v>
      </c>
    </row>
    <row r="3647" spans="1:38" hidden="1" x14ac:dyDescent="0.25">
      <c r="A3647" s="122" t="s">
        <v>2060</v>
      </c>
      <c r="B3647" s="122">
        <v>1</v>
      </c>
      <c r="C3647" s="122" t="s">
        <v>2250</v>
      </c>
      <c r="D3647" s="122" t="s">
        <v>2210</v>
      </c>
      <c r="E3647" s="122">
        <v>67</v>
      </c>
      <c r="F3647" s="122">
        <v>0</v>
      </c>
      <c r="G3647" s="122">
        <v>0</v>
      </c>
      <c r="H3647" s="122">
        <v>0</v>
      </c>
      <c r="I3647" s="122">
        <v>0</v>
      </c>
      <c r="J3647" s="122">
        <v>0</v>
      </c>
      <c r="K3647" s="122">
        <v>0</v>
      </c>
      <c r="L3647" s="122">
        <v>0</v>
      </c>
      <c r="M3647" s="122">
        <v>0</v>
      </c>
      <c r="N3647" s="122">
        <v>0</v>
      </c>
      <c r="O3647" s="122">
        <v>0</v>
      </c>
      <c r="P3647" s="122">
        <v>0</v>
      </c>
      <c r="Q3647" s="122">
        <v>0</v>
      </c>
      <c r="R3647" s="122">
        <v>0</v>
      </c>
      <c r="S3647" s="122">
        <v>0</v>
      </c>
      <c r="T3647" s="122">
        <v>0</v>
      </c>
      <c r="U3647" s="122">
        <v>0</v>
      </c>
      <c r="V3647" s="122">
        <v>0</v>
      </c>
      <c r="W3647" s="122">
        <v>0</v>
      </c>
      <c r="X3647" s="122">
        <v>0</v>
      </c>
      <c r="Y3647" s="122">
        <v>0</v>
      </c>
      <c r="Z3647" s="122">
        <v>0</v>
      </c>
      <c r="AA3647" s="122">
        <v>0</v>
      </c>
      <c r="AB3647" s="122">
        <v>0</v>
      </c>
      <c r="AC3647" s="122">
        <v>0</v>
      </c>
      <c r="AD3647" s="122">
        <v>0</v>
      </c>
      <c r="AE3647" s="122">
        <v>0</v>
      </c>
      <c r="AF3647" s="122">
        <v>0</v>
      </c>
      <c r="AG3647" s="122">
        <v>0</v>
      </c>
      <c r="AH3647" s="122">
        <v>0</v>
      </c>
      <c r="AI3647" s="122">
        <v>0</v>
      </c>
      <c r="AJ3647" s="122">
        <v>0</v>
      </c>
      <c r="AK3647" s="122">
        <v>0</v>
      </c>
      <c r="AL3647" s="122">
        <v>0</v>
      </c>
    </row>
    <row r="3648" spans="1:38" hidden="1" x14ac:dyDescent="0.25">
      <c r="A3648" s="122" t="s">
        <v>2060</v>
      </c>
      <c r="B3648" s="122">
        <v>1</v>
      </c>
      <c r="C3648" s="122" t="s">
        <v>2250</v>
      </c>
      <c r="D3648" s="122" t="s">
        <v>2129</v>
      </c>
      <c r="E3648" s="122">
        <v>67</v>
      </c>
      <c r="F3648" s="122">
        <v>2.1179244935000002E-3</v>
      </c>
      <c r="G3648" s="122">
        <v>2.4204851429999999E-3</v>
      </c>
      <c r="H3648" s="122">
        <v>2.7230457659999999E-3</v>
      </c>
      <c r="I3648" s="122">
        <v>3.4794473765000001E-3</v>
      </c>
      <c r="J3648" s="122">
        <v>4.2761904140000001E-3</v>
      </c>
      <c r="K3648" s="122">
        <v>4.8409702594999996E-3</v>
      </c>
      <c r="L3648" s="122">
        <v>5.5015610140000002E-3</v>
      </c>
      <c r="M3648" s="122">
        <v>6.0865115730000001E-3</v>
      </c>
      <c r="N3648" s="122">
        <v>6.6326990980000002E-3</v>
      </c>
      <c r="O3648" s="122">
        <v>7.4294421089999996E-3</v>
      </c>
      <c r="P3648" s="122">
        <v>8.3018252889999998E-3</v>
      </c>
      <c r="Q3648" s="122">
        <v>9.7520909214999993E-3</v>
      </c>
      <c r="R3648" s="122">
        <v>1.12798564665E-2</v>
      </c>
      <c r="S3648" s="122">
        <v>1.0646800775500001E-2</v>
      </c>
      <c r="T3648" s="122">
        <v>9.0525385419999993E-3</v>
      </c>
      <c r="U3648" s="122">
        <v>8.8028454189999997E-3</v>
      </c>
      <c r="V3648" s="122">
        <v>8.613068372E-3</v>
      </c>
      <c r="W3648" s="122">
        <v>1.2215910984500001E-2</v>
      </c>
      <c r="X3648" s="122">
        <v>1.5709675515999999E-2</v>
      </c>
      <c r="Y3648" s="122">
        <v>1.8633645845500001E-2</v>
      </c>
      <c r="Z3648" s="122">
        <v>2.1887677756E-2</v>
      </c>
      <c r="AA3648" s="122">
        <v>1.6175695399999999E-3</v>
      </c>
      <c r="AB3648" s="122">
        <v>1.468210929E-2</v>
      </c>
      <c r="AC3648" s="122">
        <v>2.0436336143999999E-2</v>
      </c>
      <c r="AD3648" s="122">
        <v>1.53419315445E-2</v>
      </c>
      <c r="AE3648" s="122">
        <v>9.8758152875000008E-3</v>
      </c>
      <c r="AF3648" s="122">
        <v>4.4692194085000003E-3</v>
      </c>
      <c r="AG3648" s="122">
        <v>1.0348249496499999E-2</v>
      </c>
      <c r="AH3648" s="122">
        <v>1.2951002699499999E-2</v>
      </c>
      <c r="AI3648" s="122">
        <v>1.64352411965E-2</v>
      </c>
      <c r="AJ3648" s="122">
        <v>2.0051674254499999E-2</v>
      </c>
      <c r="AK3648" s="122">
        <v>2.0225781321499998E-2</v>
      </c>
      <c r="AL3648" s="122">
        <v>0</v>
      </c>
    </row>
    <row r="3649" spans="1:38" hidden="1" x14ac:dyDescent="0.25">
      <c r="A3649" s="122" t="s">
        <v>2060</v>
      </c>
      <c r="B3649" s="122">
        <v>1</v>
      </c>
      <c r="C3649" s="122" t="s">
        <v>2250</v>
      </c>
      <c r="D3649" s="122" t="s">
        <v>2176</v>
      </c>
      <c r="E3649" s="122">
        <v>67</v>
      </c>
      <c r="F3649" s="122">
        <v>0</v>
      </c>
      <c r="G3649" s="122">
        <v>0</v>
      </c>
      <c r="H3649" s="122">
        <v>0</v>
      </c>
      <c r="I3649" s="122">
        <v>0</v>
      </c>
      <c r="J3649" s="122">
        <v>0</v>
      </c>
      <c r="K3649" s="122">
        <v>0</v>
      </c>
      <c r="L3649" s="122">
        <v>0</v>
      </c>
      <c r="M3649" s="122">
        <v>0</v>
      </c>
      <c r="N3649" s="122">
        <v>0</v>
      </c>
      <c r="O3649" s="122">
        <v>0</v>
      </c>
      <c r="P3649" s="122">
        <v>0</v>
      </c>
      <c r="Q3649" s="122">
        <v>0</v>
      </c>
      <c r="R3649" s="122">
        <v>0</v>
      </c>
      <c r="S3649" s="122">
        <v>0</v>
      </c>
      <c r="T3649" s="122">
        <v>0</v>
      </c>
      <c r="U3649" s="122">
        <v>0</v>
      </c>
      <c r="V3649" s="122">
        <v>0</v>
      </c>
      <c r="W3649" s="122">
        <v>0</v>
      </c>
      <c r="X3649" s="122">
        <v>0</v>
      </c>
      <c r="Y3649" s="122">
        <v>0</v>
      </c>
      <c r="Z3649" s="122">
        <v>0</v>
      </c>
      <c r="AA3649" s="122">
        <v>0</v>
      </c>
      <c r="AB3649" s="122">
        <v>0</v>
      </c>
      <c r="AC3649" s="122">
        <v>0</v>
      </c>
      <c r="AD3649" s="122">
        <v>0</v>
      </c>
      <c r="AE3649" s="122">
        <v>0</v>
      </c>
      <c r="AF3649" s="122">
        <v>0</v>
      </c>
      <c r="AG3649" s="122">
        <v>0</v>
      </c>
      <c r="AH3649" s="122">
        <v>0</v>
      </c>
      <c r="AI3649" s="122">
        <v>0</v>
      </c>
      <c r="AJ3649" s="122">
        <v>0</v>
      </c>
      <c r="AK3649" s="122">
        <v>0</v>
      </c>
      <c r="AL3649" s="122">
        <v>0</v>
      </c>
    </row>
    <row r="3650" spans="1:38" hidden="1" x14ac:dyDescent="0.25">
      <c r="A3650" s="122" t="s">
        <v>2060</v>
      </c>
      <c r="B3650" s="122">
        <v>1</v>
      </c>
      <c r="C3650" s="122" t="s">
        <v>2250</v>
      </c>
      <c r="D3650" s="122" t="s">
        <v>2130</v>
      </c>
      <c r="E3650" s="122">
        <v>67</v>
      </c>
      <c r="F3650" s="122">
        <v>1.072925216E-3</v>
      </c>
      <c r="G3650" s="122">
        <v>1.226200262E-3</v>
      </c>
      <c r="H3650" s="122">
        <v>1.3794752815E-3</v>
      </c>
      <c r="I3650" s="122">
        <v>1.7626628699999999E-3</v>
      </c>
      <c r="J3650" s="122">
        <v>2.1662871260000002E-3</v>
      </c>
      <c r="K3650" s="122">
        <v>2.4524005240000001E-3</v>
      </c>
      <c r="L3650" s="122">
        <v>2.787051004E-3</v>
      </c>
      <c r="M3650" s="122">
        <v>3.0833827224999999E-3</v>
      </c>
      <c r="N3650" s="122">
        <v>3.3600773844999999E-3</v>
      </c>
      <c r="O3650" s="122">
        <v>3.7637016140000001E-3</v>
      </c>
      <c r="P3650" s="122">
        <v>4.2056446315000004E-3</v>
      </c>
      <c r="Q3650" s="122">
        <v>4.6980360170000004E-3</v>
      </c>
      <c r="R3650" s="122">
        <v>5.2241293075000004E-3</v>
      </c>
      <c r="S3650" s="122">
        <v>5.3593837970000004E-3</v>
      </c>
      <c r="T3650" s="122">
        <v>5.1118498409999996E-3</v>
      </c>
      <c r="U3650" s="122">
        <v>5.2193933600000004E-3</v>
      </c>
      <c r="V3650" s="122">
        <v>5.3663306129999996E-3</v>
      </c>
      <c r="W3650" s="122">
        <v>9.2986219675000002E-3</v>
      </c>
      <c r="X3650" s="122">
        <v>1.3223540969000001E-2</v>
      </c>
      <c r="Y3650" s="122">
        <v>7.7888173540000003E-3</v>
      </c>
      <c r="Z3650" s="122">
        <v>3.0730096419999998E-3</v>
      </c>
      <c r="AA3650" s="122">
        <v>1.09046174205E-2</v>
      </c>
      <c r="AB3650" s="122">
        <v>6.8609587294999998E-3</v>
      </c>
      <c r="AC3650" s="122">
        <v>2.8861605270000001E-3</v>
      </c>
      <c r="AD3650" s="122">
        <v>1.9738023885000002E-3</v>
      </c>
      <c r="AE3650" s="122">
        <v>1.0027522884999999E-3</v>
      </c>
      <c r="AF3650" s="122">
        <v>0</v>
      </c>
      <c r="AG3650" s="122">
        <v>0</v>
      </c>
      <c r="AH3650" s="122">
        <v>0</v>
      </c>
      <c r="AI3650" s="122">
        <v>0</v>
      </c>
      <c r="AJ3650" s="122">
        <v>0</v>
      </c>
      <c r="AK3650" s="122">
        <v>0</v>
      </c>
      <c r="AL3650" s="122">
        <v>0</v>
      </c>
    </row>
    <row r="3651" spans="1:38" hidden="1" x14ac:dyDescent="0.25">
      <c r="A3651" s="122" t="s">
        <v>2060</v>
      </c>
      <c r="B3651" s="122">
        <v>1</v>
      </c>
      <c r="C3651" s="122" t="s">
        <v>2250</v>
      </c>
      <c r="D3651" s="122" t="s">
        <v>2131</v>
      </c>
      <c r="E3651" s="122">
        <v>67</v>
      </c>
      <c r="F3651" s="122">
        <v>2.380244363E-3</v>
      </c>
      <c r="G3651" s="122">
        <v>2.7202792720000001E-3</v>
      </c>
      <c r="H3651" s="122">
        <v>3.0603141809999999E-3</v>
      </c>
      <c r="I3651" s="122">
        <v>3.9104014534999997E-3</v>
      </c>
      <c r="J3651" s="122">
        <v>4.8058267279999997E-3</v>
      </c>
      <c r="K3651" s="122">
        <v>5.4405585440000003E-3</v>
      </c>
      <c r="L3651" s="122">
        <v>6.1829681014999999E-3</v>
      </c>
      <c r="M3651" s="122">
        <v>6.8403689449999996E-3</v>
      </c>
      <c r="N3651" s="122">
        <v>7.4542056169999999E-3</v>
      </c>
      <c r="O3651" s="122">
        <v>8.3496308915000008E-3</v>
      </c>
      <c r="P3651" s="122">
        <v>9.3300648800000007E-3</v>
      </c>
      <c r="Q3651" s="122">
        <v>1.3253094829000001E-2</v>
      </c>
      <c r="R3651" s="122">
        <v>1.7315833996999999E-2</v>
      </c>
      <c r="S3651" s="122">
        <v>1.9009406597000001E-2</v>
      </c>
      <c r="T3651" s="122">
        <v>1.9615505639999999E-2</v>
      </c>
      <c r="U3651" s="122">
        <v>1.93235011065E-2</v>
      </c>
      <c r="V3651" s="122">
        <v>1.9166896892000001E-2</v>
      </c>
      <c r="W3651" s="122">
        <v>2.0467474068000001E-2</v>
      </c>
      <c r="X3651" s="122">
        <v>2.1284159707000001E-2</v>
      </c>
      <c r="Y3651" s="122">
        <v>1.9184787916499999E-2</v>
      </c>
      <c r="Z3651" s="122">
        <v>1.7871174887000001E-2</v>
      </c>
      <c r="AA3651" s="122">
        <v>1.0076179190500001E-2</v>
      </c>
      <c r="AB3651" s="122">
        <v>6.9064682209500003E-2</v>
      </c>
      <c r="AC3651" s="122">
        <v>1.5212016433999999E-2</v>
      </c>
      <c r="AD3651" s="122">
        <v>1.2743811840000001E-2</v>
      </c>
      <c r="AE3651" s="122">
        <v>1.0041446250000001E-2</v>
      </c>
      <c r="AF3651" s="122">
        <v>7.6586597155000003E-3</v>
      </c>
      <c r="AG3651" s="122">
        <v>7.9610713025000009E-3</v>
      </c>
      <c r="AH3651" s="122">
        <v>7.1746039050000002E-3</v>
      </c>
      <c r="AI3651" s="122">
        <v>7.0404459590000003E-3</v>
      </c>
      <c r="AJ3651" s="122">
        <v>6.9395691245000002E-3</v>
      </c>
      <c r="AK3651" s="122">
        <v>6.961627592E-3</v>
      </c>
      <c r="AL3651" s="122">
        <v>0</v>
      </c>
    </row>
    <row r="3652" spans="1:38" hidden="1" x14ac:dyDescent="0.25">
      <c r="A3652" s="122" t="s">
        <v>2060</v>
      </c>
      <c r="B3652" s="122">
        <v>1</v>
      </c>
      <c r="C3652" s="122" t="s">
        <v>2250</v>
      </c>
      <c r="D3652" s="122" t="s">
        <v>2132</v>
      </c>
      <c r="E3652" s="122">
        <v>67</v>
      </c>
      <c r="F3652" s="122">
        <v>2.1151775299999999E-4</v>
      </c>
      <c r="G3652" s="122">
        <v>2.4173458999999999E-4</v>
      </c>
      <c r="H3652" s="122">
        <v>2.7195140050000001E-4</v>
      </c>
      <c r="I3652" s="122">
        <v>3.4749346650000002E-4</v>
      </c>
      <c r="J3652" s="122">
        <v>4.2706443350000001E-4</v>
      </c>
      <c r="K3652" s="122">
        <v>4.8346915350000003E-4</v>
      </c>
      <c r="L3652" s="122">
        <v>5.4944254650000001E-4</v>
      </c>
      <c r="M3652" s="122">
        <v>6.0786174349999997E-4</v>
      </c>
      <c r="N3652" s="122">
        <v>6.6240966150000005E-4</v>
      </c>
      <c r="O3652" s="122">
        <v>7.4198062850000003E-4</v>
      </c>
      <c r="P3652" s="122">
        <v>8.2910579149999999E-4</v>
      </c>
      <c r="Q3652" s="122">
        <v>9.6945699949999996E-4</v>
      </c>
      <c r="R3652" s="122">
        <v>1.1174452159999999E-3</v>
      </c>
      <c r="S3652" s="122">
        <v>1.2585009795000001E-3</v>
      </c>
      <c r="T3652" s="122">
        <v>1.3340036135E-3</v>
      </c>
      <c r="U3652" s="122">
        <v>1.31414507E-3</v>
      </c>
      <c r="V3652" s="122">
        <v>1.3034947994999999E-3</v>
      </c>
      <c r="W3652" s="122">
        <v>2.3793858160000001E-3</v>
      </c>
      <c r="X3652" s="122">
        <v>3.4578205409999999E-3</v>
      </c>
      <c r="Y3652" s="122">
        <v>2.3515974655000001E-3</v>
      </c>
      <c r="Z3652" s="122">
        <v>1.4157723315E-3</v>
      </c>
      <c r="AA3652" s="122">
        <v>2.308611206E-3</v>
      </c>
      <c r="AB3652" s="122">
        <v>3.138921926E-3</v>
      </c>
      <c r="AC3652" s="122">
        <v>1.321002581E-3</v>
      </c>
      <c r="AD3652" s="122">
        <v>8.7741751220000008E-3</v>
      </c>
      <c r="AE3652" s="122">
        <v>1.64533165285E-2</v>
      </c>
      <c r="AF3652" s="122">
        <v>2.5754524418999999E-2</v>
      </c>
      <c r="AG3652" s="122">
        <v>2.6771473499500001E-2</v>
      </c>
      <c r="AH3652" s="122">
        <v>2.41267426005E-2</v>
      </c>
      <c r="AI3652" s="122">
        <v>2.3675596530500002E-2</v>
      </c>
      <c r="AJ3652" s="122">
        <v>2.3336368069499999E-2</v>
      </c>
      <c r="AK3652" s="122">
        <v>2.4050685983999998E-2</v>
      </c>
      <c r="AL3652" s="122">
        <v>0</v>
      </c>
    </row>
    <row r="3653" spans="1:38" hidden="1" x14ac:dyDescent="0.25">
      <c r="A3653" s="122" t="s">
        <v>2060</v>
      </c>
      <c r="B3653" s="122">
        <v>1</v>
      </c>
      <c r="C3653" s="122" t="s">
        <v>2250</v>
      </c>
      <c r="D3653" s="122" t="s">
        <v>2133</v>
      </c>
      <c r="E3653" s="122">
        <v>67</v>
      </c>
      <c r="F3653" s="122">
        <v>1.0033901037499999E-2</v>
      </c>
      <c r="G3653" s="122">
        <v>1.14673154525E-2</v>
      </c>
      <c r="H3653" s="122">
        <v>1.2900729894E-2</v>
      </c>
      <c r="I3653" s="122">
        <v>1.64842659845E-2</v>
      </c>
      <c r="J3653" s="122">
        <v>2.0258923970500001E-2</v>
      </c>
      <c r="K3653" s="122">
        <v>2.29346309315E-2</v>
      </c>
      <c r="L3653" s="122">
        <v>2.6064252444E-2</v>
      </c>
      <c r="M3653" s="122">
        <v>2.8835520339500001E-2</v>
      </c>
      <c r="N3653" s="122">
        <v>3.1423143950499999E-2</v>
      </c>
      <c r="O3653" s="122">
        <v>3.5197801963E-2</v>
      </c>
      <c r="P3653" s="122">
        <v>3.93308135925E-2</v>
      </c>
      <c r="Q3653" s="122">
        <v>5.0954969878000002E-2</v>
      </c>
      <c r="R3653" s="122">
        <v>6.3055344811000003E-2</v>
      </c>
      <c r="S3653" s="122">
        <v>9.2309023357999995E-2</v>
      </c>
      <c r="T3653" s="122">
        <v>0.12096413554</v>
      </c>
      <c r="U3653" s="122">
        <v>0.1239695882285</v>
      </c>
      <c r="V3653" s="122">
        <v>0.1279175370815</v>
      </c>
      <c r="W3653" s="122">
        <v>7.8174163130000002E-2</v>
      </c>
      <c r="X3653" s="122">
        <v>2.3103791376E-2</v>
      </c>
      <c r="Y3653" s="122">
        <v>3.7634425287999998E-2</v>
      </c>
      <c r="Z3653" s="122">
        <v>5.2078974161999997E-2</v>
      </c>
      <c r="AA3653" s="122">
        <v>1.9800112510500002E-2</v>
      </c>
      <c r="AB3653" s="122">
        <v>0.114062954183</v>
      </c>
      <c r="AC3653" s="122">
        <v>4.75537108045E-2</v>
      </c>
      <c r="AD3653" s="122">
        <v>6.5051485003499998E-2</v>
      </c>
      <c r="AE3653" s="122">
        <v>8.2627191224000002E-2</v>
      </c>
      <c r="AF3653" s="122">
        <v>0.10644460186849999</v>
      </c>
      <c r="AG3653" s="122">
        <v>0.108209740501</v>
      </c>
      <c r="AH3653" s="122">
        <v>9.5970012694500006E-2</v>
      </c>
      <c r="AI3653" s="122">
        <v>9.2582354401500006E-2</v>
      </c>
      <c r="AJ3653" s="122">
        <v>8.9609043854499998E-2</v>
      </c>
      <c r="AK3653" s="122">
        <v>8.8970864839000005E-2</v>
      </c>
      <c r="AL3653" s="122">
        <v>0</v>
      </c>
    </row>
    <row r="3654" spans="1:38" hidden="1" x14ac:dyDescent="0.25">
      <c r="A3654" s="122" t="s">
        <v>2060</v>
      </c>
      <c r="B3654" s="122">
        <v>1</v>
      </c>
      <c r="C3654" s="122" t="s">
        <v>2250</v>
      </c>
      <c r="D3654" s="122" t="s">
        <v>2134</v>
      </c>
      <c r="E3654" s="122">
        <v>67</v>
      </c>
      <c r="F3654" s="122">
        <v>1.1270864036E-2</v>
      </c>
      <c r="G3654" s="122">
        <v>1.28809874735E-2</v>
      </c>
      <c r="H3654" s="122">
        <v>1.4491110884500001E-2</v>
      </c>
      <c r="I3654" s="122">
        <v>1.8516419465E-2</v>
      </c>
      <c r="J3654" s="122">
        <v>2.2756411197E-2</v>
      </c>
      <c r="K3654" s="122">
        <v>2.5761974920499999E-2</v>
      </c>
      <c r="L3654" s="122">
        <v>2.9277411098999999E-2</v>
      </c>
      <c r="M3654" s="122">
        <v>3.2390316384999999E-2</v>
      </c>
      <c r="N3654" s="122">
        <v>3.5296938038999998E-2</v>
      </c>
      <c r="O3654" s="122">
        <v>3.9536929744500002E-2</v>
      </c>
      <c r="P3654" s="122">
        <v>4.4179452315999998E-2</v>
      </c>
      <c r="Q3654" s="122">
        <v>4.2276909566999997E-2</v>
      </c>
      <c r="R3654" s="122">
        <v>4.0566079504500002E-2</v>
      </c>
      <c r="S3654" s="122">
        <v>5.1403382340500001E-2</v>
      </c>
      <c r="T3654" s="122">
        <v>6.0693292830499998E-2</v>
      </c>
      <c r="U3654" s="122">
        <v>5.9789787361500001E-2</v>
      </c>
      <c r="V3654" s="122">
        <v>5.9305230595000001E-2</v>
      </c>
      <c r="W3654" s="122">
        <v>3.6412629166999999E-2</v>
      </c>
      <c r="X3654" s="122">
        <v>1.1056404915499999E-2</v>
      </c>
      <c r="Y3654" s="122">
        <v>2.9262096563500001E-2</v>
      </c>
      <c r="Z3654" s="122">
        <v>4.6798026760999999E-2</v>
      </c>
      <c r="AA3654" s="122">
        <v>1.4544079005E-2</v>
      </c>
      <c r="AB3654" s="122">
        <v>1.468210929E-2</v>
      </c>
      <c r="AC3654" s="122">
        <v>5.9227092403499999E-2</v>
      </c>
      <c r="AD3654" s="122">
        <v>5.5228608580500001E-2</v>
      </c>
      <c r="AE3654" s="122">
        <v>5.0498685139999999E-2</v>
      </c>
      <c r="AF3654" s="122">
        <v>4.8179793736000003E-2</v>
      </c>
      <c r="AG3654" s="122">
        <v>5.0415109413499998E-2</v>
      </c>
      <c r="AH3654" s="122">
        <v>4.5646250185499997E-2</v>
      </c>
      <c r="AI3654" s="122">
        <v>4.5010233649499999E-2</v>
      </c>
      <c r="AJ3654" s="122">
        <v>4.4590167892499998E-2</v>
      </c>
      <c r="AK3654" s="122">
        <v>4.4804030286000003E-2</v>
      </c>
      <c r="AL3654" s="122">
        <v>0</v>
      </c>
    </row>
    <row r="3655" spans="1:38" hidden="1" x14ac:dyDescent="0.25">
      <c r="A3655" s="122" t="s">
        <v>2060</v>
      </c>
      <c r="B3655" s="122">
        <v>1</v>
      </c>
      <c r="C3655" s="122" t="s">
        <v>2250</v>
      </c>
      <c r="D3655" s="122" t="s">
        <v>2135</v>
      </c>
      <c r="E3655" s="122">
        <v>67</v>
      </c>
      <c r="F3655" s="122">
        <v>6.4067987349999999E-4</v>
      </c>
      <c r="G3655" s="122">
        <v>7.3220557349999997E-4</v>
      </c>
      <c r="H3655" s="122">
        <v>8.2373127349999996E-4</v>
      </c>
      <c r="I3655" s="122">
        <v>1.052545497E-3</v>
      </c>
      <c r="J3655" s="122">
        <v>1.2935631825000001E-3</v>
      </c>
      <c r="K3655" s="122">
        <v>1.4644111469999999E-3</v>
      </c>
      <c r="L3655" s="122">
        <v>1.6642422409999999E-3</v>
      </c>
      <c r="M3655" s="122">
        <v>1.8411919100000001E-3</v>
      </c>
      <c r="N3655" s="122">
        <v>2.0064156205E-3</v>
      </c>
      <c r="O3655" s="122">
        <v>2.2474333060000001E-3</v>
      </c>
      <c r="P3655" s="122">
        <v>2.51133239E-3</v>
      </c>
      <c r="Q3655" s="122">
        <v>5.016414278E-3</v>
      </c>
      <c r="R3655" s="122">
        <v>7.5923479705E-3</v>
      </c>
      <c r="S3655" s="122">
        <v>8.7589232855000004E-3</v>
      </c>
      <c r="T3655" s="122">
        <v>9.5104182884999996E-3</v>
      </c>
      <c r="U3655" s="122">
        <v>1.00666313995E-2</v>
      </c>
      <c r="V3655" s="122">
        <v>1.07041018845E-2</v>
      </c>
      <c r="W3655" s="122">
        <v>1.3823878965E-2</v>
      </c>
      <c r="X3655" s="122">
        <v>1.6759349658500001E-2</v>
      </c>
      <c r="Y3655" s="122">
        <v>1.1181813515500001E-2</v>
      </c>
      <c r="Z3655" s="122">
        <v>6.4422220799999997E-3</v>
      </c>
      <c r="AA3655" s="122">
        <v>3.5435287754999999E-3</v>
      </c>
      <c r="AB3655" s="122">
        <v>1.0328213031999999E-2</v>
      </c>
      <c r="AC3655" s="122">
        <v>5.9293734365000001E-3</v>
      </c>
      <c r="AD3655" s="122">
        <v>5.3648491040000001E-3</v>
      </c>
      <c r="AE3655" s="122">
        <v>4.7218230795000003E-3</v>
      </c>
      <c r="AF3655" s="122">
        <v>4.2860237955E-3</v>
      </c>
      <c r="AG3655" s="122">
        <v>4.4552627329999999E-3</v>
      </c>
      <c r="AH3655" s="122">
        <v>4.0151311495E-3</v>
      </c>
      <c r="AI3655" s="122">
        <v>3.9400521975000002E-3</v>
      </c>
      <c r="AJ3655" s="122">
        <v>3.8835983730000001E-3</v>
      </c>
      <c r="AK3655" s="122">
        <v>3.8888421665E-3</v>
      </c>
      <c r="AL3655" s="122">
        <v>0</v>
      </c>
    </row>
    <row r="3656" spans="1:38" hidden="1" x14ac:dyDescent="0.25">
      <c r="A3656" s="122" t="s">
        <v>2060</v>
      </c>
      <c r="B3656" s="122">
        <v>1</v>
      </c>
      <c r="C3656" s="122" t="s">
        <v>2250</v>
      </c>
      <c r="D3656" s="122" t="s">
        <v>2136</v>
      </c>
      <c r="E3656" s="122">
        <v>67</v>
      </c>
      <c r="F3656" s="122">
        <v>3.1151279205000001E-3</v>
      </c>
      <c r="G3656" s="122">
        <v>3.5601461835000001E-3</v>
      </c>
      <c r="H3656" s="122">
        <v>4.0051644464999996E-3</v>
      </c>
      <c r="I3656" s="122">
        <v>5.1177101304999998E-3</v>
      </c>
      <c r="J3656" s="122">
        <v>6.2895915934999998E-3</v>
      </c>
      <c r="K3656" s="122">
        <v>7.1202923670000001E-3</v>
      </c>
      <c r="L3656" s="122">
        <v>8.0919155824999995E-3</v>
      </c>
      <c r="M3656" s="122">
        <v>8.9522842455000001E-3</v>
      </c>
      <c r="N3656" s="122">
        <v>9.7556386620000005E-3</v>
      </c>
      <c r="O3656" s="122">
        <v>1.0927520098499999E-2</v>
      </c>
      <c r="P3656" s="122">
        <v>1.2210656114000001E-2</v>
      </c>
      <c r="Q3656" s="122">
        <v>9.3840003829999998E-3</v>
      </c>
      <c r="R3656" s="122">
        <v>6.5575450980000002E-3</v>
      </c>
      <c r="S3656" s="122">
        <v>1.1763669219E-2</v>
      </c>
      <c r="T3656" s="122">
        <v>1.7222604028999999E-2</v>
      </c>
      <c r="U3656" s="122">
        <v>2.8038454160999999E-2</v>
      </c>
      <c r="V3656" s="122">
        <v>3.9220874420499999E-2</v>
      </c>
      <c r="W3656" s="122">
        <v>3.3897833730500003E-2</v>
      </c>
      <c r="X3656" s="122">
        <v>2.7297951861500001E-2</v>
      </c>
      <c r="Y3656" s="122">
        <v>1.7855060263499999E-2</v>
      </c>
      <c r="Z3656" s="122">
        <v>9.7970331725000005E-3</v>
      </c>
      <c r="AA3656" s="122">
        <v>1.46503872795E-2</v>
      </c>
      <c r="AB3656" s="122">
        <v>2.5891413137E-2</v>
      </c>
      <c r="AC3656" s="122">
        <v>1.08337645295E-2</v>
      </c>
      <c r="AD3656" s="122">
        <v>2.1632910307E-2</v>
      </c>
      <c r="AE3656" s="122">
        <v>3.2668657306500003E-2</v>
      </c>
      <c r="AF3656" s="122">
        <v>4.6542987846E-2</v>
      </c>
      <c r="AG3656" s="122">
        <v>4.4757009798999998E-2</v>
      </c>
      <c r="AH3656" s="122">
        <v>3.80319061285E-2</v>
      </c>
      <c r="AI3656" s="122">
        <v>3.4952738390000002E-2</v>
      </c>
      <c r="AJ3656" s="122">
        <v>3.2004161936000003E-2</v>
      </c>
      <c r="AK3656" s="122">
        <v>3.2100246536999999E-2</v>
      </c>
      <c r="AL3656" s="122">
        <v>0</v>
      </c>
    </row>
    <row r="3657" spans="1:38" hidden="1" x14ac:dyDescent="0.25">
      <c r="A3657" s="122" t="s">
        <v>2060</v>
      </c>
      <c r="B3657" s="122">
        <v>1</v>
      </c>
      <c r="C3657" s="122" t="s">
        <v>2250</v>
      </c>
      <c r="D3657" s="122" t="s">
        <v>2137</v>
      </c>
      <c r="E3657" s="122">
        <v>67</v>
      </c>
      <c r="F3657" s="122">
        <v>1.3557972400000001E-3</v>
      </c>
      <c r="G3657" s="122">
        <v>1.5494825865000001E-3</v>
      </c>
      <c r="H3657" s="122">
        <v>1.7431679065E-3</v>
      </c>
      <c r="I3657" s="122">
        <v>2.2273812064999999E-3</v>
      </c>
      <c r="J3657" s="122">
        <v>2.7374192070000001E-3</v>
      </c>
      <c r="K3657" s="122">
        <v>3.0989651465E-3</v>
      </c>
      <c r="L3657" s="122">
        <v>3.5218447794999998E-3</v>
      </c>
      <c r="M3657" s="122">
        <v>3.896303056E-3</v>
      </c>
      <c r="N3657" s="122">
        <v>4.2459470239999998E-3</v>
      </c>
      <c r="O3657" s="122">
        <v>4.7559850510000001E-3</v>
      </c>
      <c r="P3657" s="122">
        <v>5.3144443814999998E-3</v>
      </c>
      <c r="Q3657" s="122">
        <v>5.0882503189999999E-3</v>
      </c>
      <c r="R3657" s="122">
        <v>4.8851790170000003E-3</v>
      </c>
      <c r="S3657" s="122">
        <v>7.9986343900000003E-3</v>
      </c>
      <c r="T3657" s="122">
        <v>1.1189047326499999E-2</v>
      </c>
      <c r="U3657" s="122">
        <v>8.8523323405000007E-3</v>
      </c>
      <c r="V3657" s="122">
        <v>6.5443056449999999E-3</v>
      </c>
      <c r="W3657" s="122">
        <v>3.7558737525000001E-3</v>
      </c>
      <c r="X3657" s="122">
        <v>6.8616688500000003E-4</v>
      </c>
      <c r="Y3657" s="122">
        <v>2.4295043650000001E-3</v>
      </c>
      <c r="Z3657" s="122">
        <v>4.0970054699999998E-3</v>
      </c>
      <c r="AA3657" s="122">
        <v>2.3392006754000001E-2</v>
      </c>
      <c r="AB3657" s="122">
        <v>9.05276411E-3</v>
      </c>
      <c r="AC3657" s="122">
        <v>3.7908249735000002E-3</v>
      </c>
      <c r="AD3657" s="122">
        <v>2.5924889845000002E-3</v>
      </c>
      <c r="AE3657" s="122">
        <v>1.317064098E-3</v>
      </c>
      <c r="AF3657" s="122">
        <v>0</v>
      </c>
      <c r="AG3657" s="122">
        <v>0</v>
      </c>
      <c r="AH3657" s="122">
        <v>0</v>
      </c>
      <c r="AI3657" s="122">
        <v>0</v>
      </c>
      <c r="AJ3657" s="122">
        <v>0</v>
      </c>
      <c r="AK3657" s="122">
        <v>0</v>
      </c>
      <c r="AL3657" s="122">
        <v>0</v>
      </c>
    </row>
    <row r="3658" spans="1:38" hidden="1" x14ac:dyDescent="0.25">
      <c r="A3658" s="122" t="s">
        <v>2060</v>
      </c>
      <c r="B3658" s="122">
        <v>1</v>
      </c>
      <c r="C3658" s="122" t="s">
        <v>2250</v>
      </c>
      <c r="D3658" s="122" t="s">
        <v>2138</v>
      </c>
      <c r="E3658" s="122">
        <v>67</v>
      </c>
      <c r="F3658" s="122">
        <v>7.3407201355000003E-3</v>
      </c>
      <c r="G3658" s="122">
        <v>8.3893944330000001E-3</v>
      </c>
      <c r="H3658" s="122">
        <v>9.438068757E-3</v>
      </c>
      <c r="I3658" s="122">
        <v>1.2059754513999999E-2</v>
      </c>
      <c r="J3658" s="122">
        <v>1.48212635195E-2</v>
      </c>
      <c r="K3658" s="122">
        <v>1.67787888925E-2</v>
      </c>
      <c r="L3658" s="122">
        <v>1.9068394457499999E-2</v>
      </c>
      <c r="M3658" s="122">
        <v>2.1095831441499999E-2</v>
      </c>
      <c r="N3658" s="122">
        <v>2.2988915783999999E-2</v>
      </c>
      <c r="O3658" s="122">
        <v>2.5750424789500001E-2</v>
      </c>
      <c r="P3658" s="122">
        <v>2.8774102349500001E-2</v>
      </c>
      <c r="Q3658" s="122">
        <v>2.9987698469500002E-2</v>
      </c>
      <c r="R3658" s="122">
        <v>3.1382428820499998E-2</v>
      </c>
      <c r="S3658" s="122">
        <v>3.5767679640000001E-2</v>
      </c>
      <c r="T3658" s="122">
        <v>3.8373640376499998E-2</v>
      </c>
      <c r="U3658" s="122">
        <v>4.1330993550999999E-2</v>
      </c>
      <c r="V3658" s="122">
        <v>4.4632164403499999E-2</v>
      </c>
      <c r="W3658" s="122">
        <v>4.9329122374000001E-2</v>
      </c>
      <c r="X3658" s="122">
        <v>5.29591884895E-2</v>
      </c>
      <c r="Y3658" s="122">
        <v>4.1599142731499998E-2</v>
      </c>
      <c r="Z3658" s="122">
        <v>3.2537014210500002E-2</v>
      </c>
      <c r="AA3658" s="122">
        <v>2.6373067464500001E-2</v>
      </c>
      <c r="AB3658" s="122">
        <v>3.5578094506000003E-2</v>
      </c>
      <c r="AC3658" s="122">
        <v>3.5767941168500003E-2</v>
      </c>
      <c r="AD3658" s="122">
        <v>3.82549447035E-2</v>
      </c>
      <c r="AE3658" s="122">
        <v>4.0457681545999997E-2</v>
      </c>
      <c r="AF3658" s="122">
        <v>4.5135692705499997E-2</v>
      </c>
      <c r="AG3658" s="122">
        <v>4.0551940985999999E-2</v>
      </c>
      <c r="AH3658" s="122">
        <v>3.2499065468500003E-2</v>
      </c>
      <c r="AI3658" s="122">
        <v>2.7731427360500001E-2</v>
      </c>
      <c r="AJ3658" s="122">
        <v>2.3034035426E-2</v>
      </c>
      <c r="AK3658" s="122">
        <v>2.2952122044499999E-2</v>
      </c>
      <c r="AL3658" s="122">
        <v>0</v>
      </c>
    </row>
    <row r="3659" spans="1:38" hidden="1" x14ac:dyDescent="0.25">
      <c r="A3659" s="122" t="s">
        <v>2060</v>
      </c>
      <c r="B3659" s="122">
        <v>1</v>
      </c>
      <c r="C3659" s="122" t="s">
        <v>2250</v>
      </c>
      <c r="D3659" s="122" t="s">
        <v>2139</v>
      </c>
      <c r="E3659" s="122">
        <v>67</v>
      </c>
      <c r="F3659" s="122">
        <v>5.5031078985000002E-3</v>
      </c>
      <c r="G3659" s="122">
        <v>6.2892661734999999E-3</v>
      </c>
      <c r="H3659" s="122">
        <v>7.0754244220000003E-3</v>
      </c>
      <c r="I3659" s="122">
        <v>9.0408201095000008E-3</v>
      </c>
      <c r="J3659" s="122">
        <v>1.11110368915E-2</v>
      </c>
      <c r="K3659" s="122">
        <v>1.25785323205E-2</v>
      </c>
      <c r="L3659" s="122">
        <v>1.4294977892E-2</v>
      </c>
      <c r="M3659" s="122">
        <v>1.58148838815E-2</v>
      </c>
      <c r="N3659" s="122">
        <v>1.7234069889999998E-2</v>
      </c>
      <c r="O3659" s="122">
        <v>1.9304286672000001E-2</v>
      </c>
      <c r="P3659" s="122">
        <v>2.15710430095E-2</v>
      </c>
      <c r="Q3659" s="122">
        <v>2.6459993347499999E-2</v>
      </c>
      <c r="R3659" s="122">
        <v>3.1576026213500002E-2</v>
      </c>
      <c r="S3659" s="122">
        <v>3.1731672294E-2</v>
      </c>
      <c r="T3659" s="122">
        <v>2.9477273621999998E-2</v>
      </c>
      <c r="U3659" s="122">
        <v>3.1213078556500001E-2</v>
      </c>
      <c r="V3659" s="122">
        <v>3.3201003271999999E-2</v>
      </c>
      <c r="W3659" s="122">
        <v>3.3870217179499999E-2</v>
      </c>
      <c r="X3659" s="122">
        <v>3.3644373791500003E-2</v>
      </c>
      <c r="Y3659" s="122">
        <v>3.0552323952499998E-2</v>
      </c>
      <c r="Z3659" s="122">
        <v>2.8689689991500001E-2</v>
      </c>
      <c r="AA3659" s="122">
        <v>3.35761702115E-2</v>
      </c>
      <c r="AB3659" s="122">
        <v>5.07398072885E-2</v>
      </c>
      <c r="AC3659" s="122">
        <v>2.1849407198E-2</v>
      </c>
      <c r="AD3659" s="122">
        <v>3.0562393051499999E-2</v>
      </c>
      <c r="AE3659" s="122">
        <v>3.9332815190499998E-2</v>
      </c>
      <c r="AF3659" s="122">
        <v>5.1111104645000002E-2</v>
      </c>
      <c r="AG3659" s="122">
        <v>5.7851007028499997E-2</v>
      </c>
      <c r="AH3659" s="122">
        <v>5.5137495379500003E-2</v>
      </c>
      <c r="AI3659" s="122">
        <v>5.7191946012999997E-2</v>
      </c>
      <c r="AJ3659" s="122">
        <v>5.9561878987499997E-2</v>
      </c>
      <c r="AK3659" s="122">
        <v>5.9595699745000001E-2</v>
      </c>
      <c r="AL3659" s="122">
        <v>0</v>
      </c>
    </row>
    <row r="3660" spans="1:38" hidden="1" x14ac:dyDescent="0.25">
      <c r="A3660" s="122" t="s">
        <v>2060</v>
      </c>
      <c r="B3660" s="122">
        <v>1</v>
      </c>
      <c r="C3660" s="122" t="s">
        <v>2250</v>
      </c>
      <c r="D3660" s="122" t="s">
        <v>2140</v>
      </c>
      <c r="E3660" s="122">
        <v>67</v>
      </c>
      <c r="F3660" s="122">
        <v>1.6097674895E-3</v>
      </c>
      <c r="G3660" s="122">
        <v>1.8397342775E-3</v>
      </c>
      <c r="H3660" s="122">
        <v>2.0697010655000001E-3</v>
      </c>
      <c r="I3660" s="122">
        <v>2.6446180355000001E-3</v>
      </c>
      <c r="J3660" s="122">
        <v>3.2501972280000002E-3</v>
      </c>
      <c r="K3660" s="122">
        <v>3.6794685815E-3</v>
      </c>
      <c r="L3660" s="122">
        <v>4.1815627300000003E-3</v>
      </c>
      <c r="M3660" s="122">
        <v>4.6261651814999997E-3</v>
      </c>
      <c r="N3660" s="122">
        <v>5.0413050389999997E-3</v>
      </c>
      <c r="O3660" s="122">
        <v>5.6468842580000003E-3</v>
      </c>
      <c r="P3660" s="122">
        <v>6.3099551475E-3</v>
      </c>
      <c r="Q3660" s="122">
        <v>7.0770911394999999E-3</v>
      </c>
      <c r="R3660" s="122">
        <v>7.8954428335000007E-3</v>
      </c>
      <c r="S3660" s="122">
        <v>8.6708813019999997E-3</v>
      </c>
      <c r="T3660" s="122">
        <v>8.9509378070000006E-3</v>
      </c>
      <c r="U3660" s="122">
        <v>8.9946844310000006E-3</v>
      </c>
      <c r="V3660" s="122">
        <v>9.1041762300000002E-3</v>
      </c>
      <c r="W3660" s="122">
        <v>8.5238235270000007E-3</v>
      </c>
      <c r="X3660" s="122">
        <v>7.6706088570000002E-3</v>
      </c>
      <c r="Y3660" s="122">
        <v>6.0627909194999998E-3</v>
      </c>
      <c r="Z3660" s="122">
        <v>4.7857045095000003E-3</v>
      </c>
      <c r="AA3660" s="122">
        <v>2.0949989459999999E-3</v>
      </c>
      <c r="AB3660" s="122">
        <v>1.5063549495E-3</v>
      </c>
      <c r="AC3660" s="122">
        <v>3.8103775480000002E-3</v>
      </c>
      <c r="AD3660" s="122">
        <v>2.7092689989999998E-3</v>
      </c>
      <c r="AE3660" s="122">
        <v>1.5339957480000001E-3</v>
      </c>
      <c r="AF3660" s="122">
        <v>3.383703115E-4</v>
      </c>
      <c r="AG3660" s="122">
        <v>2.2326628154999998E-3</v>
      </c>
      <c r="AH3660" s="122">
        <v>3.2077857799999998E-3</v>
      </c>
      <c r="AI3660" s="122">
        <v>4.3769222405000002E-3</v>
      </c>
      <c r="AJ3660" s="122">
        <v>5.5847262555000004E-3</v>
      </c>
      <c r="AK3660" s="122">
        <v>5.6356739364999998E-3</v>
      </c>
      <c r="AL3660" s="122">
        <v>0</v>
      </c>
    </row>
    <row r="3661" spans="1:38" hidden="1" x14ac:dyDescent="0.25">
      <c r="A3661" s="122" t="s">
        <v>2060</v>
      </c>
      <c r="B3661" s="122">
        <v>1</v>
      </c>
      <c r="C3661" s="122" t="s">
        <v>2250</v>
      </c>
      <c r="D3661" s="122" t="s">
        <v>2211</v>
      </c>
      <c r="E3661" s="122">
        <v>67</v>
      </c>
      <c r="F3661" s="122">
        <v>0</v>
      </c>
      <c r="G3661" s="122">
        <v>0</v>
      </c>
      <c r="H3661" s="122">
        <v>0</v>
      </c>
      <c r="I3661" s="122">
        <v>0</v>
      </c>
      <c r="J3661" s="122">
        <v>0</v>
      </c>
      <c r="K3661" s="122">
        <v>0</v>
      </c>
      <c r="L3661" s="122">
        <v>0</v>
      </c>
      <c r="M3661" s="122">
        <v>0</v>
      </c>
      <c r="N3661" s="122">
        <v>0</v>
      </c>
      <c r="O3661" s="122">
        <v>0</v>
      </c>
      <c r="P3661" s="122">
        <v>0</v>
      </c>
      <c r="Q3661" s="122">
        <v>0</v>
      </c>
      <c r="R3661" s="122">
        <v>0</v>
      </c>
      <c r="S3661" s="122">
        <v>0</v>
      </c>
      <c r="T3661" s="122">
        <v>0</v>
      </c>
      <c r="U3661" s="122">
        <v>0</v>
      </c>
      <c r="V3661" s="122">
        <v>0</v>
      </c>
      <c r="W3661" s="122">
        <v>0</v>
      </c>
      <c r="X3661" s="122">
        <v>0</v>
      </c>
      <c r="Y3661" s="122">
        <v>0</v>
      </c>
      <c r="Z3661" s="122">
        <v>0</v>
      </c>
      <c r="AA3661" s="122">
        <v>0</v>
      </c>
      <c r="AB3661" s="122">
        <v>0</v>
      </c>
      <c r="AC3661" s="122">
        <v>0</v>
      </c>
      <c r="AD3661" s="122">
        <v>0</v>
      </c>
      <c r="AE3661" s="122">
        <v>0</v>
      </c>
      <c r="AF3661" s="122">
        <v>0</v>
      </c>
      <c r="AG3661" s="122">
        <v>0</v>
      </c>
      <c r="AH3661" s="122">
        <v>0</v>
      </c>
      <c r="AI3661" s="122">
        <v>0</v>
      </c>
      <c r="AJ3661" s="122">
        <v>0</v>
      </c>
      <c r="AK3661" s="122">
        <v>0</v>
      </c>
      <c r="AL3661" s="122">
        <v>0</v>
      </c>
    </row>
    <row r="3662" spans="1:38" hidden="1" x14ac:dyDescent="0.25">
      <c r="A3662" s="122" t="s">
        <v>2060</v>
      </c>
      <c r="B3662" s="122">
        <v>1</v>
      </c>
      <c r="C3662" s="122" t="s">
        <v>2250</v>
      </c>
      <c r="D3662" s="122" t="s">
        <v>2141</v>
      </c>
      <c r="E3662" s="122">
        <v>67</v>
      </c>
      <c r="F3662" s="122">
        <v>7.9944034264999991E-3</v>
      </c>
      <c r="G3662" s="122">
        <v>9.1364610740000008E-3</v>
      </c>
      <c r="H3662" s="122">
        <v>1.0278518695000001E-2</v>
      </c>
      <c r="I3662" s="122">
        <v>1.31336628005E-2</v>
      </c>
      <c r="J3662" s="122">
        <v>1.61410812325E-2</v>
      </c>
      <c r="K3662" s="122">
        <v>1.8272922148000002E-2</v>
      </c>
      <c r="L3662" s="122">
        <v>2.0766414632000001E-2</v>
      </c>
      <c r="M3662" s="122">
        <v>2.2974392723999999E-2</v>
      </c>
      <c r="N3662" s="122">
        <v>2.50360542195E-2</v>
      </c>
      <c r="O3662" s="122">
        <v>2.80434726515E-2</v>
      </c>
      <c r="P3662" s="122">
        <v>3.1336405502000002E-2</v>
      </c>
      <c r="Q3662" s="122">
        <v>3.1075551453500001E-2</v>
      </c>
      <c r="R3662" s="122">
        <v>3.0975654456499999E-2</v>
      </c>
      <c r="S3662" s="122">
        <v>3.3851259291499999E-2</v>
      </c>
      <c r="T3662" s="122">
        <v>3.4759105434000001E-2</v>
      </c>
      <c r="U3662" s="122">
        <v>3.4241667017000002E-2</v>
      </c>
      <c r="V3662" s="122">
        <v>3.3964160925E-2</v>
      </c>
      <c r="W3662" s="122">
        <v>2.7292585955999999E-2</v>
      </c>
      <c r="X3662" s="122">
        <v>1.9441272035500001E-2</v>
      </c>
      <c r="Y3662" s="122">
        <v>1.3706095581E-2</v>
      </c>
      <c r="Z3662" s="122">
        <v>8.9019024984999997E-3</v>
      </c>
      <c r="AA3662" s="122">
        <v>0.14049804306899999</v>
      </c>
      <c r="AB3662" s="122">
        <v>4.8683473273499998E-2</v>
      </c>
      <c r="AC3662" s="122">
        <v>2.0311799685499999E-2</v>
      </c>
      <c r="AD3662" s="122">
        <v>6.9023801931499998E-2</v>
      </c>
      <c r="AE3662" s="122">
        <v>0.1190937825795</v>
      </c>
      <c r="AF3662" s="122">
        <v>0.18040449565050001</v>
      </c>
      <c r="AG3662" s="122">
        <v>0.16524490363649999</v>
      </c>
      <c r="AH3662" s="122">
        <v>0.13475540938200001</v>
      </c>
      <c r="AI3662" s="122">
        <v>0.117674449125</v>
      </c>
      <c r="AJ3662" s="122">
        <v>0.10093677747349999</v>
      </c>
      <c r="AK3662" s="122">
        <v>0.100948503856</v>
      </c>
      <c r="AL3662" s="122">
        <v>0</v>
      </c>
    </row>
    <row r="3663" spans="1:38" hidden="1" x14ac:dyDescent="0.25">
      <c r="A3663" s="122" t="s">
        <v>2060</v>
      </c>
      <c r="B3663" s="122">
        <v>1</v>
      </c>
      <c r="C3663" s="122" t="s">
        <v>2250</v>
      </c>
      <c r="D3663" s="122" t="s">
        <v>2142</v>
      </c>
      <c r="E3663" s="122">
        <v>67</v>
      </c>
      <c r="F3663" s="122">
        <v>5.6149183945000004E-3</v>
      </c>
      <c r="G3663" s="122">
        <v>6.4170495975000002E-3</v>
      </c>
      <c r="H3663" s="122">
        <v>7.2191808005E-3</v>
      </c>
      <c r="I3663" s="122">
        <v>9.2245087814999994E-3</v>
      </c>
      <c r="J3663" s="122">
        <v>1.1336787609000001E-2</v>
      </c>
      <c r="K3663" s="122">
        <v>1.2834099195E-2</v>
      </c>
      <c r="L3663" s="122">
        <v>1.4585418978500001E-2</v>
      </c>
      <c r="M3663" s="122">
        <v>1.6136205947999999E-2</v>
      </c>
      <c r="N3663" s="122">
        <v>1.7584226580000001E-2</v>
      </c>
      <c r="O3663" s="122">
        <v>1.9696505380999998E-2</v>
      </c>
      <c r="P3663" s="122">
        <v>2.2009317022499999E-2</v>
      </c>
      <c r="Q3663" s="122">
        <v>2.4889890051000001E-2</v>
      </c>
      <c r="R3663" s="122">
        <v>2.7953803223499999E-2</v>
      </c>
      <c r="S3663" s="122">
        <v>3.1766677177500001E-2</v>
      </c>
      <c r="T3663" s="122">
        <v>3.3981072853999997E-2</v>
      </c>
      <c r="U3663" s="122">
        <v>3.3389651339499997E-2</v>
      </c>
      <c r="V3663" s="122">
        <v>3.3030877485500001E-2</v>
      </c>
      <c r="W3663" s="122">
        <v>4.6547774276000001E-2</v>
      </c>
      <c r="X3663" s="122">
        <v>5.9635592208999999E-2</v>
      </c>
      <c r="Y3663" s="122">
        <v>4.1538674925500001E-2</v>
      </c>
      <c r="Z3663" s="122">
        <v>2.6325702689500002E-2</v>
      </c>
      <c r="AA3663" s="122">
        <v>8.9029973195000004E-3</v>
      </c>
      <c r="AB3663" s="122">
        <v>1.3473801722E-2</v>
      </c>
      <c r="AC3663" s="122">
        <v>1.55298964155E-2</v>
      </c>
      <c r="AD3663" s="122">
        <v>1.8890075507E-2</v>
      </c>
      <c r="AE3663" s="122">
        <v>2.2200082307500001E-2</v>
      </c>
      <c r="AF3663" s="122">
        <v>2.7058973536500001E-2</v>
      </c>
      <c r="AG3663" s="122">
        <v>2.83175156175E-2</v>
      </c>
      <c r="AH3663" s="122">
        <v>2.56408875165E-2</v>
      </c>
      <c r="AI3663" s="122">
        <v>2.5285642058000001E-2</v>
      </c>
      <c r="AJ3663" s="122">
        <v>2.5051741927999999E-2</v>
      </c>
      <c r="AK3663" s="122">
        <v>2.50976528865E-2</v>
      </c>
      <c r="AL3663" s="122">
        <v>0</v>
      </c>
    </row>
    <row r="3664" spans="1:38" hidden="1" x14ac:dyDescent="0.25">
      <c r="A3664" s="122" t="s">
        <v>2060</v>
      </c>
      <c r="B3664" s="122">
        <v>1</v>
      </c>
      <c r="C3664" s="122" t="s">
        <v>2250</v>
      </c>
      <c r="D3664" s="122" t="s">
        <v>2143</v>
      </c>
      <c r="E3664" s="122">
        <v>67</v>
      </c>
      <c r="F3664" s="122">
        <v>9.2766648890000008E-3</v>
      </c>
      <c r="G3664" s="122">
        <v>1.0601902726500001E-2</v>
      </c>
      <c r="H3664" s="122">
        <v>1.1927140564E-2</v>
      </c>
      <c r="I3664" s="122">
        <v>1.52402351445E-2</v>
      </c>
      <c r="J3664" s="122">
        <v>1.8730028147500001E-2</v>
      </c>
      <c r="K3664" s="122">
        <v>2.1203805426500001E-2</v>
      </c>
      <c r="L3664" s="122">
        <v>2.4097241395999999E-2</v>
      </c>
      <c r="M3664" s="122">
        <v>2.6659367872999998E-2</v>
      </c>
      <c r="N3664" s="122">
        <v>2.9051709300499998E-2</v>
      </c>
      <c r="O3664" s="122">
        <v>3.2541502303500003E-2</v>
      </c>
      <c r="P3664" s="122">
        <v>3.6362604719500001E-2</v>
      </c>
      <c r="Q3664" s="122">
        <v>3.5242185037499998E-2</v>
      </c>
      <c r="R3664" s="122">
        <v>3.4289778376499998E-2</v>
      </c>
      <c r="S3664" s="122">
        <v>3.9416413945500002E-2</v>
      </c>
      <c r="T3664" s="122">
        <v>4.2647716143499999E-2</v>
      </c>
      <c r="U3664" s="122">
        <v>4.2012844592999997E-2</v>
      </c>
      <c r="V3664" s="122">
        <v>4.1672358229999998E-2</v>
      </c>
      <c r="W3664" s="122">
        <v>3.2535630062500001E-2</v>
      </c>
      <c r="X3664" s="122">
        <v>2.1917275287999999E-2</v>
      </c>
      <c r="Y3664" s="122">
        <v>3.8089016093E-2</v>
      </c>
      <c r="Z3664" s="122">
        <v>5.4045729988499998E-2</v>
      </c>
      <c r="AA3664" s="122">
        <v>9.1440619364999993E-3</v>
      </c>
      <c r="AB3664" s="122">
        <v>2.8570288013999998E-2</v>
      </c>
      <c r="AC3664" s="122">
        <v>5.69474123075E-2</v>
      </c>
      <c r="AD3664" s="122">
        <v>4.5858879163000001E-2</v>
      </c>
      <c r="AE3664" s="122">
        <v>3.3834362520499997E-2</v>
      </c>
      <c r="AF3664" s="122">
        <v>2.2621832378000001E-2</v>
      </c>
      <c r="AG3664" s="122">
        <v>2.6824467404500001E-2</v>
      </c>
      <c r="AH3664" s="122">
        <v>2.6278237453000002E-2</v>
      </c>
      <c r="AI3664" s="122">
        <v>2.7949420097000001E-2</v>
      </c>
      <c r="AJ3664" s="122">
        <v>2.9784353263499999E-2</v>
      </c>
      <c r="AK3664" s="122">
        <v>2.99042096365E-2</v>
      </c>
      <c r="AL3664" s="122">
        <v>0</v>
      </c>
    </row>
    <row r="3665" spans="1:38" hidden="1" x14ac:dyDescent="0.25">
      <c r="A3665" s="122" t="s">
        <v>2060</v>
      </c>
      <c r="B3665" s="122">
        <v>1</v>
      </c>
      <c r="C3665" s="122" t="s">
        <v>2250</v>
      </c>
      <c r="D3665" s="122" t="s">
        <v>2177</v>
      </c>
      <c r="E3665" s="122">
        <v>67</v>
      </c>
      <c r="F3665" s="122">
        <v>0</v>
      </c>
      <c r="G3665" s="122">
        <v>0</v>
      </c>
      <c r="H3665" s="122">
        <v>0</v>
      </c>
      <c r="I3665" s="122">
        <v>0</v>
      </c>
      <c r="J3665" s="122">
        <v>0</v>
      </c>
      <c r="K3665" s="122">
        <v>0</v>
      </c>
      <c r="L3665" s="122">
        <v>0</v>
      </c>
      <c r="M3665" s="122">
        <v>0</v>
      </c>
      <c r="N3665" s="122">
        <v>0</v>
      </c>
      <c r="O3665" s="122">
        <v>0</v>
      </c>
      <c r="P3665" s="122">
        <v>0</v>
      </c>
      <c r="Q3665" s="122">
        <v>0</v>
      </c>
      <c r="R3665" s="122">
        <v>0</v>
      </c>
      <c r="S3665" s="122">
        <v>0</v>
      </c>
      <c r="T3665" s="122">
        <v>0</v>
      </c>
      <c r="U3665" s="122">
        <v>0</v>
      </c>
      <c r="V3665" s="122">
        <v>0</v>
      </c>
      <c r="W3665" s="122">
        <v>0</v>
      </c>
      <c r="X3665" s="122">
        <v>0</v>
      </c>
      <c r="Y3665" s="122">
        <v>0</v>
      </c>
      <c r="Z3665" s="122">
        <v>0</v>
      </c>
      <c r="AA3665" s="122">
        <v>0</v>
      </c>
      <c r="AB3665" s="122">
        <v>0</v>
      </c>
      <c r="AC3665" s="122">
        <v>0</v>
      </c>
      <c r="AD3665" s="122">
        <v>0</v>
      </c>
      <c r="AE3665" s="122">
        <v>0</v>
      </c>
      <c r="AF3665" s="122">
        <v>0</v>
      </c>
      <c r="AG3665" s="122">
        <v>0</v>
      </c>
      <c r="AH3665" s="122">
        <v>0</v>
      </c>
      <c r="AI3665" s="122">
        <v>0</v>
      </c>
      <c r="AJ3665" s="122">
        <v>0</v>
      </c>
      <c r="AK3665" s="122">
        <v>0</v>
      </c>
      <c r="AL3665" s="122">
        <v>0</v>
      </c>
    </row>
    <row r="3666" spans="1:38" hidden="1" x14ac:dyDescent="0.25">
      <c r="A3666" s="122" t="s">
        <v>2060</v>
      </c>
      <c r="B3666" s="122">
        <v>1</v>
      </c>
      <c r="C3666" s="122" t="s">
        <v>2250</v>
      </c>
      <c r="D3666" s="122" t="s">
        <v>2144</v>
      </c>
      <c r="E3666" s="122">
        <v>67</v>
      </c>
      <c r="F3666" s="122">
        <v>1.6705134395E-3</v>
      </c>
      <c r="G3666" s="122">
        <v>1.909158209E-3</v>
      </c>
      <c r="H3666" s="122">
        <v>2.1478030050000002E-3</v>
      </c>
      <c r="I3666" s="122">
        <v>2.7444149419999998E-3</v>
      </c>
      <c r="J3666" s="122">
        <v>3.3728461975E-3</v>
      </c>
      <c r="K3666" s="122">
        <v>3.8183164445000002E-3</v>
      </c>
      <c r="L3666" s="122">
        <v>4.3393575365000001E-3</v>
      </c>
      <c r="M3666" s="122">
        <v>4.8007374295E-3</v>
      </c>
      <c r="N3666" s="122">
        <v>5.2315429740000001E-3</v>
      </c>
      <c r="O3666" s="122">
        <v>5.8599742295000002E-3</v>
      </c>
      <c r="P3666" s="122">
        <v>6.5480666574999997E-3</v>
      </c>
      <c r="Q3666" s="122">
        <v>3.3539623504999999E-3</v>
      </c>
      <c r="R3666" s="122">
        <v>1.21461425E-4</v>
      </c>
      <c r="S3666" s="122">
        <v>3.84702408E-4</v>
      </c>
      <c r="T3666" s="122">
        <v>6.7691406549999999E-4</v>
      </c>
      <c r="U3666" s="122">
        <v>1.2782068565000001E-3</v>
      </c>
      <c r="V3666" s="122">
        <v>1.897848645E-3</v>
      </c>
      <c r="W3666" s="122">
        <v>2.4599219659999999E-3</v>
      </c>
      <c r="X3666" s="122">
        <v>2.9896382835000001E-3</v>
      </c>
      <c r="Y3666" s="122">
        <v>2.7805621079999999E-3</v>
      </c>
      <c r="Z3666" s="122">
        <v>2.6770625685000001E-3</v>
      </c>
      <c r="AA3666" s="122">
        <v>2.0738889400000001E-4</v>
      </c>
      <c r="AB3666" s="122">
        <v>7.2309781500000002E-4</v>
      </c>
      <c r="AC3666" s="122">
        <v>2.4500342330000002E-3</v>
      </c>
      <c r="AD3666" s="122">
        <v>4.6739512270000004E-3</v>
      </c>
      <c r="AE3666" s="122">
        <v>6.9443630274999999E-3</v>
      </c>
      <c r="AF3666" s="122">
        <v>9.8113258944999993E-3</v>
      </c>
      <c r="AG3666" s="122">
        <v>9.2432176224999992E-3</v>
      </c>
      <c r="AH3666" s="122">
        <v>7.7226750764999999E-3</v>
      </c>
      <c r="AI3666" s="122">
        <v>6.9538715719999998E-3</v>
      </c>
      <c r="AJ3666" s="122">
        <v>6.2088074035000001E-3</v>
      </c>
      <c r="AK3666" s="122">
        <v>6.205415695E-3</v>
      </c>
      <c r="AL3666" s="122">
        <v>0</v>
      </c>
    </row>
    <row r="3667" spans="1:38" hidden="1" x14ac:dyDescent="0.25">
      <c r="A3667" s="122" t="s">
        <v>2060</v>
      </c>
      <c r="B3667" s="122">
        <v>1</v>
      </c>
      <c r="C3667" s="122" t="s">
        <v>2250</v>
      </c>
      <c r="D3667" s="122" t="s">
        <v>2145</v>
      </c>
      <c r="E3667" s="122">
        <v>67</v>
      </c>
      <c r="F3667" s="122">
        <v>4.9887837350000004E-4</v>
      </c>
      <c r="G3667" s="122">
        <v>5.70146705E-4</v>
      </c>
      <c r="H3667" s="122">
        <v>6.4141503649999996E-4</v>
      </c>
      <c r="I3667" s="122">
        <v>8.1958587850000002E-4</v>
      </c>
      <c r="J3667" s="122">
        <v>1.0072591699999999E-3</v>
      </c>
      <c r="K3667" s="122">
        <v>1.14029341E-3</v>
      </c>
      <c r="L3667" s="122">
        <v>1.2958959245E-3</v>
      </c>
      <c r="M3667" s="122">
        <v>1.433681376E-3</v>
      </c>
      <c r="N3667" s="122">
        <v>1.5623361730000001E-3</v>
      </c>
      <c r="O3667" s="122">
        <v>1.7500094644999999E-3</v>
      </c>
      <c r="P3667" s="122">
        <v>1.9554998455000002E-3</v>
      </c>
      <c r="Q3667" s="122">
        <v>2.2539503979999999E-3</v>
      </c>
      <c r="R3667" s="122">
        <v>2.5696659125000001E-3</v>
      </c>
      <c r="S3667" s="122">
        <v>2.8393030415000001E-3</v>
      </c>
      <c r="T3667" s="122">
        <v>2.9502255225000002E-3</v>
      </c>
      <c r="U3667" s="122">
        <v>3.0374347435000002E-3</v>
      </c>
      <c r="V3667" s="122">
        <v>3.1479418899999999E-3</v>
      </c>
      <c r="W3667" s="122">
        <v>2.3984671675E-3</v>
      </c>
      <c r="X3667" s="122">
        <v>1.53494148E-3</v>
      </c>
      <c r="Y3667" s="122">
        <v>9.5023866949999999E-4</v>
      </c>
      <c r="Z3667" s="122">
        <v>4.4640755199999997E-4</v>
      </c>
      <c r="AA3667" s="122">
        <v>2.9978210330000002E-3</v>
      </c>
      <c r="AB3667" s="122">
        <v>2.8443069305E-3</v>
      </c>
      <c r="AC3667" s="122">
        <v>8.3105539649999997E-4</v>
      </c>
      <c r="AD3667" s="122">
        <v>1.7828250796500002E-2</v>
      </c>
      <c r="AE3667" s="122">
        <v>3.5362985738000001E-2</v>
      </c>
      <c r="AF3667" s="122">
        <v>5.6477464514E-2</v>
      </c>
      <c r="AG3667" s="122">
        <v>5.1864477702999998E-2</v>
      </c>
      <c r="AH3667" s="122">
        <v>4.2390773044500001E-2</v>
      </c>
      <c r="AI3667" s="122">
        <v>3.7126416524999997E-2</v>
      </c>
      <c r="AJ3667" s="122">
        <v>3.1972157780000003E-2</v>
      </c>
      <c r="AK3667" s="122">
        <v>3.2562569882999999E-2</v>
      </c>
      <c r="AL3667" s="122">
        <v>0</v>
      </c>
    </row>
    <row r="3668" spans="1:38" hidden="1" x14ac:dyDescent="0.25">
      <c r="A3668" s="122" t="s">
        <v>2060</v>
      </c>
      <c r="B3668" s="122">
        <v>1</v>
      </c>
      <c r="C3668" s="122" t="s">
        <v>2250</v>
      </c>
      <c r="D3668" s="122" t="s">
        <v>2146</v>
      </c>
      <c r="E3668" s="122">
        <v>67</v>
      </c>
      <c r="F3668" s="122">
        <v>8.3288383290000007E-3</v>
      </c>
      <c r="G3668" s="122">
        <v>9.5186723760000008E-3</v>
      </c>
      <c r="H3668" s="122">
        <v>1.0708506422999999E-2</v>
      </c>
      <c r="I3668" s="122">
        <v>1.36830915405E-2</v>
      </c>
      <c r="J3668" s="122">
        <v>1.6816321213500001E-2</v>
      </c>
      <c r="K3668" s="122">
        <v>1.9037344752000002E-2</v>
      </c>
      <c r="L3668" s="122">
        <v>2.1635149079999999E-2</v>
      </c>
      <c r="M3668" s="122">
        <v>2.3935494909500001E-2</v>
      </c>
      <c r="N3668" s="122">
        <v>2.6083403172499998E-2</v>
      </c>
      <c r="O3668" s="122">
        <v>2.9216632818999999E-2</v>
      </c>
      <c r="P3668" s="122">
        <v>3.2647320990500002E-2</v>
      </c>
      <c r="Q3668" s="122">
        <v>2.2379029970500001E-2</v>
      </c>
      <c r="R3668" s="122">
        <v>1.2049083891499999E-2</v>
      </c>
      <c r="S3668" s="122">
        <v>1.63599059895E-2</v>
      </c>
      <c r="T3668" s="122">
        <v>2.0370097061999999E-2</v>
      </c>
      <c r="U3668" s="122">
        <v>2.2374408370500001E-2</v>
      </c>
      <c r="V3668" s="122">
        <v>2.4570948903499999E-2</v>
      </c>
      <c r="W3668" s="122">
        <v>2.0396826234E-2</v>
      </c>
      <c r="X3668" s="122">
        <v>1.5392657208500001E-2</v>
      </c>
      <c r="Y3668" s="122">
        <v>2.2738699392E-2</v>
      </c>
      <c r="Z3668" s="122">
        <v>3.0157818346500002E-2</v>
      </c>
      <c r="AA3668" s="122">
        <v>2.5719774492000001E-2</v>
      </c>
      <c r="AB3668" s="122">
        <v>0.1055056159735</v>
      </c>
      <c r="AC3668" s="122">
        <v>4.4379100586499999E-2</v>
      </c>
      <c r="AD3668" s="122">
        <v>3.7256257170499997E-2</v>
      </c>
      <c r="AE3668" s="122">
        <v>2.9452779142E-2</v>
      </c>
      <c r="AF3668" s="122">
        <v>2.25978144475E-2</v>
      </c>
      <c r="AG3668" s="122">
        <v>2.3250609511500001E-2</v>
      </c>
      <c r="AH3668" s="122">
        <v>2.0801449752E-2</v>
      </c>
      <c r="AI3668" s="122">
        <v>2.0255974149499999E-2</v>
      </c>
      <c r="AJ3668" s="122">
        <v>1.98039620595E-2</v>
      </c>
      <c r="AK3668" s="122">
        <v>2.0017782927499998E-2</v>
      </c>
      <c r="AL3668" s="122">
        <v>0</v>
      </c>
    </row>
    <row r="3669" spans="1:38" hidden="1" x14ac:dyDescent="0.25">
      <c r="A3669" s="122" t="s">
        <v>2060</v>
      </c>
      <c r="B3669" s="122">
        <v>1</v>
      </c>
      <c r="C3669" s="122" t="s">
        <v>2250</v>
      </c>
      <c r="D3669" s="122" t="s">
        <v>2147</v>
      </c>
      <c r="E3669" s="122">
        <v>67</v>
      </c>
      <c r="F3669" s="122">
        <v>1.4956316450000001E-4</v>
      </c>
      <c r="G3669" s="122">
        <v>1.709293195E-4</v>
      </c>
      <c r="H3669" s="122">
        <v>1.9229547449999999E-4</v>
      </c>
      <c r="I3669" s="122">
        <v>2.4571088849999998E-4</v>
      </c>
      <c r="J3669" s="122">
        <v>3.0197513200000002E-4</v>
      </c>
      <c r="K3669" s="122">
        <v>3.41858639E-4</v>
      </c>
      <c r="L3669" s="122">
        <v>3.8850809950000001E-4</v>
      </c>
      <c r="M3669" s="122">
        <v>4.2981603449999999E-4</v>
      </c>
      <c r="N3669" s="122">
        <v>4.6838657249999999E-4</v>
      </c>
      <c r="O3669" s="122">
        <v>5.2465081599999998E-4</v>
      </c>
      <c r="P3669" s="122">
        <v>5.86256585E-4</v>
      </c>
      <c r="Q3669" s="122">
        <v>6.5516058650000005E-4</v>
      </c>
      <c r="R3669" s="122">
        <v>7.2876862949999995E-4</v>
      </c>
      <c r="S3669" s="122">
        <v>1.1861632405E-3</v>
      </c>
      <c r="T3669" s="122">
        <v>1.6540090805E-3</v>
      </c>
      <c r="U3669" s="122">
        <v>1.3700182794999999E-3</v>
      </c>
      <c r="V3669" s="122">
        <v>1.0916425369999999E-3</v>
      </c>
      <c r="W3669" s="122">
        <v>8.7220610700000005E-4</v>
      </c>
      <c r="X3669" s="122">
        <v>6.146719785E-4</v>
      </c>
      <c r="Y3669" s="122">
        <v>1.226506231E-3</v>
      </c>
      <c r="Z3669" s="122">
        <v>1.823467173E-3</v>
      </c>
      <c r="AA3669" s="122">
        <v>6.7839353665000001E-3</v>
      </c>
      <c r="AB3669" s="122">
        <v>5.5184694980000004E-3</v>
      </c>
      <c r="AC3669" s="122">
        <v>2.3703481235000001E-3</v>
      </c>
      <c r="AD3669" s="122">
        <v>2.3280651210000002E-3</v>
      </c>
      <c r="AE3669" s="122">
        <v>2.260291159E-3</v>
      </c>
      <c r="AF3669" s="122">
        <v>2.3134921349999998E-3</v>
      </c>
      <c r="AG3669" s="122">
        <v>2.4048432265E-3</v>
      </c>
      <c r="AH3669" s="122">
        <v>2.1672708325000001E-3</v>
      </c>
      <c r="AI3669" s="122">
        <v>2.1267450184999999E-3</v>
      </c>
      <c r="AJ3669" s="122">
        <v>2.0962726155000001E-3</v>
      </c>
      <c r="AK3669" s="122">
        <v>2.0892100474999998E-3</v>
      </c>
      <c r="AL3669" s="122">
        <v>0</v>
      </c>
    </row>
    <row r="3670" spans="1:38" hidden="1" x14ac:dyDescent="0.25">
      <c r="A3670" s="122" t="s">
        <v>2060</v>
      </c>
      <c r="B3670" s="122">
        <v>1</v>
      </c>
      <c r="C3670" s="122" t="s">
        <v>2250</v>
      </c>
      <c r="D3670" s="122" t="s">
        <v>475</v>
      </c>
      <c r="E3670" s="122">
        <v>67</v>
      </c>
      <c r="F3670" s="122">
        <v>1.0085724834999999E-3</v>
      </c>
      <c r="G3670" s="122">
        <v>1.1526542820000001E-3</v>
      </c>
      <c r="H3670" s="122">
        <v>1.2967360539999999E-3</v>
      </c>
      <c r="I3670" s="122">
        <v>1.6569405105000001E-3</v>
      </c>
      <c r="J3670" s="122">
        <v>2.0363558770000001E-3</v>
      </c>
      <c r="K3670" s="122">
        <v>2.3053085640000002E-3</v>
      </c>
      <c r="L3670" s="122">
        <v>2.6198871225000002E-3</v>
      </c>
      <c r="M3670" s="122">
        <v>2.8984452379999998E-3</v>
      </c>
      <c r="N3670" s="122">
        <v>3.1585440629999999E-3</v>
      </c>
      <c r="O3670" s="122">
        <v>3.5379594295E-3</v>
      </c>
      <c r="P3670" s="122">
        <v>3.9533952389999997E-3</v>
      </c>
      <c r="Q3670" s="122">
        <v>4.2034542740000003E-3</v>
      </c>
      <c r="R3670" s="122">
        <v>4.4803115929999996E-3</v>
      </c>
      <c r="S3670" s="122">
        <v>4.8686598710000004E-3</v>
      </c>
      <c r="T3670" s="122">
        <v>4.9683764825000001E-3</v>
      </c>
      <c r="U3670" s="122">
        <v>4.1799155430000002E-3</v>
      </c>
      <c r="V3670" s="122">
        <v>3.4097664744999999E-3</v>
      </c>
      <c r="W3670" s="122">
        <v>5.4287347475000004E-3</v>
      </c>
      <c r="X3670" s="122">
        <v>7.4257992600000001E-3</v>
      </c>
      <c r="Y3670" s="122">
        <v>6.0313341210000001E-3</v>
      </c>
      <c r="Z3670" s="122">
        <v>4.9479932389999998E-3</v>
      </c>
      <c r="AA3670" s="122">
        <v>3.1481931895E-3</v>
      </c>
      <c r="AB3670" s="122">
        <v>8.0859305839999993E-3</v>
      </c>
      <c r="AC3670" s="122">
        <v>4.5868413545E-3</v>
      </c>
      <c r="AD3670" s="122">
        <v>6.8556859185000003E-3</v>
      </c>
      <c r="AE3670" s="122">
        <v>9.1507134895000009E-3</v>
      </c>
      <c r="AF3670" s="122">
        <v>1.21686154275E-2</v>
      </c>
      <c r="AG3670" s="122">
        <v>1.28355437895E-2</v>
      </c>
      <c r="AH3670" s="122">
        <v>1.1686046346500001E-2</v>
      </c>
      <c r="AI3670" s="122">
        <v>1.15893576515E-2</v>
      </c>
      <c r="AJ3670" s="122">
        <v>1.1549235247E-2</v>
      </c>
      <c r="AK3670" s="122">
        <v>1.1583140036E-2</v>
      </c>
      <c r="AL3670" s="122">
        <v>0</v>
      </c>
    </row>
    <row r="3671" spans="1:38" hidden="1" x14ac:dyDescent="0.25">
      <c r="A3671" s="122" t="s">
        <v>2060</v>
      </c>
      <c r="B3671" s="122">
        <v>1</v>
      </c>
      <c r="C3671" s="122" t="s">
        <v>2250</v>
      </c>
      <c r="D3671" s="122" t="s">
        <v>2148</v>
      </c>
      <c r="E3671" s="122">
        <v>67</v>
      </c>
      <c r="F3671" s="122">
        <v>5.3219141749999996E-4</v>
      </c>
      <c r="G3671" s="122">
        <v>6.0821875150000003E-4</v>
      </c>
      <c r="H3671" s="122">
        <v>6.8424611199999999E-4</v>
      </c>
      <c r="I3671" s="122">
        <v>8.7431447350000001E-4</v>
      </c>
      <c r="J3671" s="122">
        <v>1.0745198005E-3</v>
      </c>
      <c r="K3671" s="122">
        <v>1.2164375030000001E-3</v>
      </c>
      <c r="L3671" s="122">
        <v>1.3824305615E-3</v>
      </c>
      <c r="M3671" s="122">
        <v>1.52941676E-3</v>
      </c>
      <c r="N3671" s="122">
        <v>1.666662592E-3</v>
      </c>
      <c r="O3671" s="122">
        <v>1.8668679189999999E-3</v>
      </c>
      <c r="P3671" s="122">
        <v>2.0860801060000001E-3</v>
      </c>
      <c r="Q3671" s="122">
        <v>2.7762545330000002E-3</v>
      </c>
      <c r="R3671" s="122">
        <v>3.4933766775E-3</v>
      </c>
      <c r="S3671" s="122">
        <v>4.5866457049999997E-3</v>
      </c>
      <c r="T3671" s="122">
        <v>5.569957302E-3</v>
      </c>
      <c r="U3671" s="122">
        <v>5.4279390849999998E-3</v>
      </c>
      <c r="V3671" s="122">
        <v>5.3230465730000004E-3</v>
      </c>
      <c r="W3671" s="122">
        <v>3.7957706685000001E-3</v>
      </c>
      <c r="X3671" s="122">
        <v>2.0663063625E-3</v>
      </c>
      <c r="Y3671" s="122">
        <v>5.8534223959999998E-3</v>
      </c>
      <c r="Z3671" s="122">
        <v>9.4938782075000006E-3</v>
      </c>
      <c r="AA3671" s="122">
        <v>9.5074858250000002E-4</v>
      </c>
      <c r="AB3671" s="122">
        <v>1.9541457617500001E-2</v>
      </c>
      <c r="AC3671" s="122">
        <v>8.1572833179999991E-3</v>
      </c>
      <c r="AD3671" s="122">
        <v>6.4467495255000002E-3</v>
      </c>
      <c r="AE3671" s="122">
        <v>4.5982182284999996E-3</v>
      </c>
      <c r="AF3671" s="122">
        <v>2.8405916040000001E-3</v>
      </c>
      <c r="AG3671" s="122">
        <v>2.9308580240000001E-3</v>
      </c>
      <c r="AH3671" s="122">
        <v>2.6274008795E-3</v>
      </c>
      <c r="AI3671" s="122">
        <v>2.5639617079999998E-3</v>
      </c>
      <c r="AJ3671" s="122">
        <v>2.5124333855000001E-3</v>
      </c>
      <c r="AK3671" s="122">
        <v>2.5372954999999999E-3</v>
      </c>
      <c r="AL3671" s="122">
        <v>0</v>
      </c>
    </row>
    <row r="3672" spans="1:38" hidden="1" x14ac:dyDescent="0.25">
      <c r="A3672" s="122" t="s">
        <v>2060</v>
      </c>
      <c r="B3672" s="122">
        <v>1</v>
      </c>
      <c r="C3672" s="122" t="s">
        <v>2250</v>
      </c>
      <c r="D3672" s="122" t="s">
        <v>2149</v>
      </c>
      <c r="E3672" s="122">
        <v>67</v>
      </c>
      <c r="F3672" s="122">
        <v>8.2956179025E-3</v>
      </c>
      <c r="G3672" s="122">
        <v>9.4807061704999997E-3</v>
      </c>
      <c r="H3672" s="122">
        <v>1.0665794438499999E-2</v>
      </c>
      <c r="I3672" s="122">
        <v>1.36285151085E-2</v>
      </c>
      <c r="J3672" s="122">
        <v>1.6749247567000001E-2</v>
      </c>
      <c r="K3672" s="122">
        <v>1.8961412314499999E-2</v>
      </c>
      <c r="L3672" s="122">
        <v>2.1548855063E-2</v>
      </c>
      <c r="M3672" s="122">
        <v>2.3840025718000001E-2</v>
      </c>
      <c r="N3672" s="122">
        <v>2.5979366795999999E-2</v>
      </c>
      <c r="O3672" s="122">
        <v>2.9100099254500002E-2</v>
      </c>
      <c r="P3672" s="122">
        <v>3.2517103753499997E-2</v>
      </c>
      <c r="Q3672" s="122">
        <v>4.0463916651500002E-2</v>
      </c>
      <c r="R3672" s="122">
        <v>4.8766281241999998E-2</v>
      </c>
      <c r="S3672" s="122">
        <v>5.0660036140499999E-2</v>
      </c>
      <c r="T3672" s="122">
        <v>4.9072432323499997E-2</v>
      </c>
      <c r="U3672" s="122">
        <v>5.31084800555E-2</v>
      </c>
      <c r="V3672" s="122">
        <v>5.7589889569999997E-2</v>
      </c>
      <c r="W3672" s="122">
        <v>5.2847786623500002E-2</v>
      </c>
      <c r="X3672" s="122">
        <v>4.6341201078499997E-2</v>
      </c>
      <c r="Y3672" s="122">
        <v>6.6649026877000001E-2</v>
      </c>
      <c r="Z3672" s="122">
        <v>8.7277868534499994E-2</v>
      </c>
      <c r="AA3672" s="122">
        <v>0.1413330666815</v>
      </c>
      <c r="AB3672" s="122">
        <v>2.8849306540500001E-2</v>
      </c>
      <c r="AC3672" s="122">
        <v>7.9844303237499997E-2</v>
      </c>
      <c r="AD3672" s="122">
        <v>8.0502068058500006E-2</v>
      </c>
      <c r="AE3672" s="122">
        <v>8.0368060155500007E-2</v>
      </c>
      <c r="AF3672" s="122">
        <v>8.4741971678000003E-2</v>
      </c>
      <c r="AG3672" s="122">
        <v>8.8181216408000002E-2</v>
      </c>
      <c r="AH3672" s="122">
        <v>7.9529054705999996E-2</v>
      </c>
      <c r="AI3672" s="122">
        <v>7.8102780344999997E-2</v>
      </c>
      <c r="AJ3672" s="122">
        <v>7.7046597881999995E-2</v>
      </c>
      <c r="AK3672" s="122">
        <v>7.7079844728999994E-2</v>
      </c>
      <c r="AL3672" s="122">
        <v>0</v>
      </c>
    </row>
    <row r="3673" spans="1:38" hidden="1" x14ac:dyDescent="0.25">
      <c r="A3673" s="122" t="s">
        <v>2060</v>
      </c>
      <c r="B3673" s="122">
        <v>1</v>
      </c>
      <c r="C3673" s="122" t="s">
        <v>2250</v>
      </c>
      <c r="D3673" s="122" t="s">
        <v>2150</v>
      </c>
      <c r="E3673" s="122">
        <v>67</v>
      </c>
      <c r="F3673" s="122">
        <v>7.2994793249999996E-4</v>
      </c>
      <c r="G3673" s="122">
        <v>8.3422620100000004E-4</v>
      </c>
      <c r="H3673" s="122">
        <v>9.3850449600000002E-4</v>
      </c>
      <c r="I3673" s="122">
        <v>1.1992001805E-3</v>
      </c>
      <c r="J3673" s="122">
        <v>1.4737996465E-3</v>
      </c>
      <c r="K3673" s="122">
        <v>1.6684524285E-3</v>
      </c>
      <c r="L3673" s="122">
        <v>1.8961266484999999E-3</v>
      </c>
      <c r="M3673" s="122">
        <v>2.0977313345E-3</v>
      </c>
      <c r="N3673" s="122">
        <v>2.2859762045000002E-3</v>
      </c>
      <c r="O3673" s="122">
        <v>2.5605756705E-3</v>
      </c>
      <c r="P3673" s="122">
        <v>2.861244697E-3</v>
      </c>
      <c r="Q3673" s="122">
        <v>2.2528567694999999E-3</v>
      </c>
      <c r="R3673" s="122">
        <v>1.64575388E-3</v>
      </c>
      <c r="S3673" s="122">
        <v>2.1019164795000001E-3</v>
      </c>
      <c r="T3673" s="122">
        <v>2.497703758E-3</v>
      </c>
      <c r="U3673" s="122">
        <v>2.4937551785000002E-3</v>
      </c>
      <c r="V3673" s="122">
        <v>2.5077910094999998E-3</v>
      </c>
      <c r="W3673" s="122">
        <v>3.9211525300000003E-3</v>
      </c>
      <c r="X3673" s="122">
        <v>5.3158361084999998E-3</v>
      </c>
      <c r="Y3673" s="122">
        <v>5.8464997480000003E-3</v>
      </c>
      <c r="Z3673" s="122">
        <v>6.5144763969999997E-3</v>
      </c>
      <c r="AA3673" s="122">
        <v>2.7119779350000001E-3</v>
      </c>
      <c r="AB3673" s="122">
        <v>3.9901911249999996E-3</v>
      </c>
      <c r="AC3673" s="122">
        <v>6.0024281329999997E-3</v>
      </c>
      <c r="AD3673" s="122">
        <v>4.6448967860000002E-3</v>
      </c>
      <c r="AE3673" s="122">
        <v>3.182646184E-3</v>
      </c>
      <c r="AF3673" s="122">
        <v>1.7667309379999999E-3</v>
      </c>
      <c r="AG3673" s="122">
        <v>2.4544596270000001E-3</v>
      </c>
      <c r="AH3673" s="122">
        <v>2.6048200175E-3</v>
      </c>
      <c r="AI3673" s="122">
        <v>2.9599310414999999E-3</v>
      </c>
      <c r="AJ3673" s="122">
        <v>3.3349403590000001E-3</v>
      </c>
      <c r="AK3673" s="122">
        <v>3.3382556414999999E-3</v>
      </c>
      <c r="AL3673" s="122">
        <v>0</v>
      </c>
    </row>
    <row r="3674" spans="1:38" hidden="1" x14ac:dyDescent="0.25">
      <c r="A3674" s="122" t="s">
        <v>2060</v>
      </c>
      <c r="B3674" s="122">
        <v>1</v>
      </c>
      <c r="C3674" s="122" t="s">
        <v>2250</v>
      </c>
      <c r="D3674" s="122" t="s">
        <v>2151</v>
      </c>
      <c r="E3674" s="122">
        <v>67</v>
      </c>
      <c r="F3674" s="122">
        <v>1.1148778959999999E-3</v>
      </c>
      <c r="G3674" s="122">
        <v>1.2741461554999999E-3</v>
      </c>
      <c r="H3674" s="122">
        <v>1.4334144415E-3</v>
      </c>
      <c r="I3674" s="122">
        <v>1.8315851035E-3</v>
      </c>
      <c r="J3674" s="122">
        <v>2.2509915405000002E-3</v>
      </c>
      <c r="K3674" s="122">
        <v>2.5482923374999999E-3</v>
      </c>
      <c r="L3674" s="122">
        <v>2.8960280405000002E-3</v>
      </c>
      <c r="M3674" s="122">
        <v>3.2039466985000001E-3</v>
      </c>
      <c r="N3674" s="122">
        <v>3.491460436E-3</v>
      </c>
      <c r="O3674" s="122">
        <v>3.9108668730000002E-3</v>
      </c>
      <c r="P3674" s="122">
        <v>4.3700904080000002E-3</v>
      </c>
      <c r="Q3674" s="122">
        <v>5.3913730865000004E-3</v>
      </c>
      <c r="R3674" s="122">
        <v>6.4593678185000001E-3</v>
      </c>
      <c r="S3674" s="122">
        <v>8.1889422320000002E-3</v>
      </c>
      <c r="T3674" s="122">
        <v>9.6726981934999994E-3</v>
      </c>
      <c r="U3674" s="122">
        <v>8.8613546895000006E-3</v>
      </c>
      <c r="V3674" s="122">
        <v>8.1018503794999999E-3</v>
      </c>
      <c r="W3674" s="122">
        <v>6.8239254034999997E-3</v>
      </c>
      <c r="X3674" s="122">
        <v>5.2758404004999999E-3</v>
      </c>
      <c r="Y3674" s="122">
        <v>7.4900474764999997E-3</v>
      </c>
      <c r="Z3674" s="122">
        <v>9.7462644195E-3</v>
      </c>
      <c r="AA3674" s="122">
        <v>3.4207395415000001E-3</v>
      </c>
      <c r="AB3674" s="122">
        <v>2.15960875235E-2</v>
      </c>
      <c r="AC3674" s="122">
        <v>9.1023460074999996E-3</v>
      </c>
      <c r="AD3674" s="122">
        <v>6.4948140595000002E-3</v>
      </c>
      <c r="AE3674" s="122">
        <v>3.7108486360000002E-3</v>
      </c>
      <c r="AF3674" s="122">
        <v>8.8301227700000005E-4</v>
      </c>
      <c r="AG3674" s="122">
        <v>9.1787909549999997E-4</v>
      </c>
      <c r="AH3674" s="122">
        <v>8.2720261450000001E-4</v>
      </c>
      <c r="AI3674" s="122">
        <v>8.1173474999999998E-4</v>
      </c>
      <c r="AJ3674" s="122">
        <v>8.0010405900000003E-4</v>
      </c>
      <c r="AK3674" s="122">
        <v>8.0923993399999996E-4</v>
      </c>
      <c r="AL3674" s="122">
        <v>0</v>
      </c>
    </row>
    <row r="3675" spans="1:38" hidden="1" x14ac:dyDescent="0.25">
      <c r="A3675" s="122" t="s">
        <v>2060</v>
      </c>
      <c r="B3675" s="122">
        <v>1</v>
      </c>
      <c r="C3675" s="122" t="s">
        <v>2250</v>
      </c>
      <c r="D3675" s="122" t="s">
        <v>2152</v>
      </c>
      <c r="E3675" s="122">
        <v>67</v>
      </c>
      <c r="F3675" s="122">
        <v>3.0994668445000002E-2</v>
      </c>
      <c r="G3675" s="122">
        <v>3.5422478238000002E-2</v>
      </c>
      <c r="H3675" s="122">
        <v>3.9850288004500002E-2</v>
      </c>
      <c r="I3675" s="122">
        <v>5.0919812460500001E-2</v>
      </c>
      <c r="J3675" s="122">
        <v>6.2579711548500006E-2</v>
      </c>
      <c r="K3675" s="122">
        <v>7.0844956476000004E-2</v>
      </c>
      <c r="L3675" s="122">
        <v>8.0512341154499997E-2</v>
      </c>
      <c r="M3675" s="122">
        <v>8.9072773398000002E-2</v>
      </c>
      <c r="N3675" s="122">
        <v>9.706592939E-2</v>
      </c>
      <c r="O3675" s="122">
        <v>0.108725828478</v>
      </c>
      <c r="P3675" s="122">
        <v>0.12149268002749999</v>
      </c>
      <c r="Q3675" s="122">
        <v>0.105450308592</v>
      </c>
      <c r="R3675" s="122">
        <v>8.9687125309500002E-2</v>
      </c>
      <c r="S3675" s="122">
        <v>0.1032918855</v>
      </c>
      <c r="T3675" s="122">
        <v>0.1119677754345</v>
      </c>
      <c r="U3675" s="122">
        <v>0.105998504764</v>
      </c>
      <c r="V3675" s="122">
        <v>0.1007058692465</v>
      </c>
      <c r="W3675" s="122">
        <v>8.7222425313999999E-2</v>
      </c>
      <c r="X3675" s="122">
        <v>7.0467104794999999E-2</v>
      </c>
      <c r="Y3675" s="122">
        <v>7.80504224665E-2</v>
      </c>
      <c r="Z3675" s="122">
        <v>8.7423313651999998E-2</v>
      </c>
      <c r="AA3675" s="122">
        <v>4.6050310949499997E-2</v>
      </c>
      <c r="AB3675" s="122">
        <v>5.4267698811500002E-2</v>
      </c>
      <c r="AC3675" s="122">
        <v>6.4331982469999993E-2</v>
      </c>
      <c r="AD3675" s="122">
        <v>6.3068919303500004E-2</v>
      </c>
      <c r="AE3675" s="122">
        <v>6.1110313048500002E-2</v>
      </c>
      <c r="AF3675" s="122">
        <v>6.24109899705E-2</v>
      </c>
      <c r="AG3675" s="122">
        <v>6.2159578693500001E-2</v>
      </c>
      <c r="AH3675" s="122">
        <v>5.4292494490499998E-2</v>
      </c>
      <c r="AI3675" s="122">
        <v>5.1502613657500002E-2</v>
      </c>
      <c r="AJ3675" s="122">
        <v>4.8930235894000002E-2</v>
      </c>
      <c r="AK3675" s="122">
        <v>4.8242099873499998E-2</v>
      </c>
      <c r="AL3675" s="122">
        <v>0</v>
      </c>
    </row>
    <row r="3676" spans="1:38" hidden="1" x14ac:dyDescent="0.25">
      <c r="A3676" s="122" t="s">
        <v>2060</v>
      </c>
      <c r="B3676" s="122">
        <v>1</v>
      </c>
      <c r="C3676" s="122" t="s">
        <v>2250</v>
      </c>
      <c r="D3676" s="122" t="s">
        <v>2153</v>
      </c>
      <c r="E3676" s="122">
        <v>67</v>
      </c>
      <c r="F3676" s="122">
        <v>7.1432246454999999E-3</v>
      </c>
      <c r="G3676" s="122">
        <v>8.1636852940000001E-3</v>
      </c>
      <c r="H3676" s="122">
        <v>9.1841459689999995E-3</v>
      </c>
      <c r="I3676" s="122">
        <v>1.17352976035E-2</v>
      </c>
      <c r="J3676" s="122">
        <v>1.4422510679E-2</v>
      </c>
      <c r="K3676" s="122">
        <v>1.6327370588E-2</v>
      </c>
      <c r="L3676" s="122">
        <v>1.8555376373000001E-2</v>
      </c>
      <c r="M3676" s="122">
        <v>2.0528266975999999E-2</v>
      </c>
      <c r="N3676" s="122">
        <v>2.2370419590499999E-2</v>
      </c>
      <c r="O3676" s="122">
        <v>2.5057632666000001E-2</v>
      </c>
      <c r="P3676" s="122">
        <v>2.7999960896999999E-2</v>
      </c>
      <c r="Q3676" s="122">
        <v>3.6949346069000001E-2</v>
      </c>
      <c r="R3676" s="122">
        <v>4.6253219806499997E-2</v>
      </c>
      <c r="S3676" s="122">
        <v>5.2627383871000001E-2</v>
      </c>
      <c r="T3676" s="122">
        <v>5.6366159664500003E-2</v>
      </c>
      <c r="U3676" s="122">
        <v>5.1141142262500001E-2</v>
      </c>
      <c r="V3676" s="122">
        <v>4.6207090832499999E-2</v>
      </c>
      <c r="W3676" s="122">
        <v>4.7185180339499998E-2</v>
      </c>
      <c r="X3676" s="122">
        <v>4.6919262141E-2</v>
      </c>
      <c r="Y3676" s="122">
        <v>3.5409489262999999E-2</v>
      </c>
      <c r="Z3676" s="122">
        <v>2.6016298627000001E-2</v>
      </c>
      <c r="AA3676" s="122">
        <v>4.5532257706000001E-2</v>
      </c>
      <c r="AB3676" s="122">
        <v>5.3242834048499998E-2</v>
      </c>
      <c r="AC3676" s="122">
        <v>2.3722549813499999E-2</v>
      </c>
      <c r="AD3676" s="122">
        <v>1.8691482731499998E-2</v>
      </c>
      <c r="AE3676" s="122">
        <v>1.3257281352E-2</v>
      </c>
      <c r="AF3676" s="122">
        <v>8.0756769654999998E-3</v>
      </c>
      <c r="AG3676" s="122">
        <v>9.7070146865000009E-3</v>
      </c>
      <c r="AH3676" s="122">
        <v>9.5823820595000008E-3</v>
      </c>
      <c r="AI3676" s="122">
        <v>1.02608446525E-2</v>
      </c>
      <c r="AJ3676" s="122">
        <v>1.1000355666499999E-2</v>
      </c>
      <c r="AK3676" s="122">
        <v>1.1010201688500001E-2</v>
      </c>
      <c r="AL3676" s="122">
        <v>0</v>
      </c>
    </row>
    <row r="3677" spans="1:38" hidden="1" x14ac:dyDescent="0.25">
      <c r="A3677" s="122" t="s">
        <v>2060</v>
      </c>
      <c r="B3677" s="122">
        <v>1</v>
      </c>
      <c r="C3677" s="122" t="s">
        <v>2250</v>
      </c>
      <c r="D3677" s="122" t="s">
        <v>2154</v>
      </c>
      <c r="E3677" s="122">
        <v>67</v>
      </c>
      <c r="F3677" s="122">
        <v>8.9861288E-5</v>
      </c>
      <c r="G3677" s="122">
        <v>1.026986035E-4</v>
      </c>
      <c r="H3677" s="122">
        <v>1.155359455E-4</v>
      </c>
      <c r="I3677" s="122">
        <v>1.4762924749999999E-4</v>
      </c>
      <c r="J3677" s="122">
        <v>1.8143421100000001E-4</v>
      </c>
      <c r="K3677" s="122">
        <v>2.053972335E-4</v>
      </c>
      <c r="L3677" s="122">
        <v>2.3342538250000001E-4</v>
      </c>
      <c r="M3677" s="122">
        <v>2.5824422250000001E-4</v>
      </c>
      <c r="N3677" s="122">
        <v>2.8141836650000002E-4</v>
      </c>
      <c r="O3677" s="122">
        <v>3.1522332999999998E-4</v>
      </c>
      <c r="P3677" s="122">
        <v>3.5223762900000002E-4</v>
      </c>
      <c r="Q3677" s="122">
        <v>4.4537802700000002E-4</v>
      </c>
      <c r="R3677" s="122">
        <v>5.4253179700000003E-4</v>
      </c>
      <c r="S3677" s="122">
        <v>1.3704620219999999E-3</v>
      </c>
      <c r="T3677" s="122">
        <v>2.2771424029999999E-3</v>
      </c>
      <c r="U3677" s="122">
        <v>2.243243921E-3</v>
      </c>
      <c r="V3677" s="122">
        <v>2.225063914E-3</v>
      </c>
      <c r="W3677" s="122">
        <v>3.0850784309999998E-3</v>
      </c>
      <c r="X3677" s="122">
        <v>3.9143748105000004E-3</v>
      </c>
      <c r="Y3677" s="122">
        <v>9.6807355375000004E-3</v>
      </c>
      <c r="Z3677" s="122">
        <v>1.5247913651999999E-2</v>
      </c>
      <c r="AA3677" s="122">
        <v>1.671955914E-3</v>
      </c>
      <c r="AB3677" s="122">
        <v>3.7569042262000002E-2</v>
      </c>
      <c r="AC3677" s="122">
        <v>1.5790423639499999E-2</v>
      </c>
      <c r="AD3677" s="122">
        <v>1.1295369089500001E-2</v>
      </c>
      <c r="AE3677" s="122">
        <v>6.4951562274999999E-3</v>
      </c>
      <c r="AF3677" s="122">
        <v>1.6247425599999999E-3</v>
      </c>
      <c r="AG3677" s="122">
        <v>1.688897523E-3</v>
      </c>
      <c r="AH3677" s="122">
        <v>1.522052781E-3</v>
      </c>
      <c r="AI3677" s="122">
        <v>1.4935919135000001E-3</v>
      </c>
      <c r="AJ3677" s="122">
        <v>1.4721914410000001E-3</v>
      </c>
      <c r="AK3677" s="122">
        <v>1.4839914139999999E-3</v>
      </c>
      <c r="AL3677" s="122">
        <v>0</v>
      </c>
    </row>
    <row r="3678" spans="1:38" hidden="1" x14ac:dyDescent="0.25">
      <c r="A3678" s="122" t="s">
        <v>2060</v>
      </c>
      <c r="B3678" s="122">
        <v>1</v>
      </c>
      <c r="C3678" s="122" t="s">
        <v>2250</v>
      </c>
      <c r="D3678" s="122" t="s">
        <v>2155</v>
      </c>
      <c r="E3678" s="122">
        <v>67</v>
      </c>
      <c r="F3678" s="122">
        <v>4.2051379249999996E-3</v>
      </c>
      <c r="G3678" s="122">
        <v>4.8058719104999998E-3</v>
      </c>
      <c r="H3678" s="122">
        <v>5.4066059225000001E-3</v>
      </c>
      <c r="I3678" s="122">
        <v>6.9084408729999996E-3</v>
      </c>
      <c r="J3678" s="122">
        <v>8.4903737165000007E-3</v>
      </c>
      <c r="K3678" s="122">
        <v>9.6117438474999997E-3</v>
      </c>
      <c r="L3678" s="122">
        <v>1.0923346375E-2</v>
      </c>
      <c r="M3678" s="122">
        <v>1.2084765426E-2</v>
      </c>
      <c r="N3678" s="122">
        <v>1.3169220447499999E-2</v>
      </c>
      <c r="O3678" s="122">
        <v>1.4751153291E-2</v>
      </c>
      <c r="P3678" s="122">
        <v>1.6483269610999999E-2</v>
      </c>
      <c r="Q3678" s="122">
        <v>2.0223510774999998E-2</v>
      </c>
      <c r="R3678" s="122">
        <v>2.4137375539999999E-2</v>
      </c>
      <c r="S3678" s="122">
        <v>2.6124037477500001E-2</v>
      </c>
      <c r="T3678" s="122">
        <v>2.6540349297500002E-2</v>
      </c>
      <c r="U3678" s="122">
        <v>2.5101299657499999E-2</v>
      </c>
      <c r="V3678" s="122">
        <v>2.3822097090000001E-2</v>
      </c>
      <c r="W3678" s="122">
        <v>2.85259050455E-2</v>
      </c>
      <c r="X3678" s="122">
        <v>3.2739140072000003E-2</v>
      </c>
      <c r="Y3678" s="122">
        <v>3.3160621326500002E-2</v>
      </c>
      <c r="Z3678" s="122">
        <v>3.45868126365E-2</v>
      </c>
      <c r="AA3678" s="122">
        <v>1.62243001895E-2</v>
      </c>
      <c r="AB3678" s="122">
        <v>1.2089813861499999E-2</v>
      </c>
      <c r="AC3678" s="122">
        <v>5.6273453946000002E-2</v>
      </c>
      <c r="AD3678" s="122">
        <v>4.1443123000999997E-2</v>
      </c>
      <c r="AE3678" s="122">
        <v>2.5563472483500001E-2</v>
      </c>
      <c r="AF3678" s="122">
        <v>9.6808755370000003E-3</v>
      </c>
      <c r="AG3678" s="122">
        <v>2.0074049529499999E-2</v>
      </c>
      <c r="AH3678" s="122">
        <v>2.44547694585E-2</v>
      </c>
      <c r="AI3678" s="122">
        <v>3.0539248985E-2</v>
      </c>
      <c r="AJ3678" s="122">
        <v>3.6863772374999999E-2</v>
      </c>
      <c r="AK3678" s="122">
        <v>3.6970021263000002E-2</v>
      </c>
      <c r="AL3678" s="122">
        <v>0</v>
      </c>
    </row>
    <row r="3679" spans="1:38" hidden="1" x14ac:dyDescent="0.25">
      <c r="A3679" s="122" t="s">
        <v>2060</v>
      </c>
      <c r="B3679" s="122">
        <v>1</v>
      </c>
      <c r="C3679" s="122" t="s">
        <v>2250</v>
      </c>
      <c r="D3679" s="122" t="s">
        <v>2156</v>
      </c>
      <c r="E3679" s="122">
        <v>67</v>
      </c>
      <c r="F3679" s="122">
        <v>9.0990779215000001E-3</v>
      </c>
      <c r="G3679" s="122">
        <v>1.03989461695E-2</v>
      </c>
      <c r="H3679" s="122">
        <v>1.1698814444E-2</v>
      </c>
      <c r="I3679" s="122">
        <v>1.4948485143499999E-2</v>
      </c>
      <c r="J3679" s="122">
        <v>1.8371471593499999E-2</v>
      </c>
      <c r="K3679" s="122">
        <v>2.07978923655E-2</v>
      </c>
      <c r="L3679" s="122">
        <v>2.3635938087999998E-2</v>
      </c>
      <c r="M3679" s="122">
        <v>2.6149016748499999E-2</v>
      </c>
      <c r="N3679" s="122">
        <v>2.84955606375E-2</v>
      </c>
      <c r="O3679" s="122">
        <v>3.1918547087499999E-2</v>
      </c>
      <c r="P3679" s="122">
        <v>3.5666500599500002E-2</v>
      </c>
      <c r="Q3679" s="122">
        <v>3.8349847404500002E-2</v>
      </c>
      <c r="R3679" s="122">
        <v>4.1284766818499997E-2</v>
      </c>
      <c r="S3679" s="122">
        <v>4.6472839219000001E-2</v>
      </c>
      <c r="T3679" s="122">
        <v>4.92356096775E-2</v>
      </c>
      <c r="U3679" s="122">
        <v>5.6219988711999999E-2</v>
      </c>
      <c r="V3679" s="122">
        <v>6.3716864841000004E-2</v>
      </c>
      <c r="W3679" s="122">
        <v>8.6183673941500005E-2</v>
      </c>
      <c r="X3679" s="122">
        <v>0.1076932696785</v>
      </c>
      <c r="Y3679" s="122">
        <v>6.8238365437000001E-2</v>
      </c>
      <c r="Z3679" s="122">
        <v>3.4369889254499998E-2</v>
      </c>
      <c r="AA3679" s="122">
        <v>2.7232951230499999E-2</v>
      </c>
      <c r="AB3679" s="122">
        <v>4.6237453339999998E-2</v>
      </c>
      <c r="AC3679" s="122">
        <v>4.1888952031499997E-2</v>
      </c>
      <c r="AD3679" s="122">
        <v>2.9429811433000001E-2</v>
      </c>
      <c r="AE3679" s="122">
        <v>1.6143970898500001E-2</v>
      </c>
      <c r="AF3679" s="122">
        <v>2.5607355714999998E-3</v>
      </c>
      <c r="AG3679" s="122">
        <v>2.7093706795000001E-3</v>
      </c>
      <c r="AH3679" s="122">
        <v>2.4719229944999998E-3</v>
      </c>
      <c r="AI3679" s="122">
        <v>2.4567539174999999E-3</v>
      </c>
      <c r="AJ3679" s="122">
        <v>2.4536524105000001E-3</v>
      </c>
      <c r="AK3679" s="122">
        <v>2.4532137029999999E-3</v>
      </c>
      <c r="AL3679" s="122">
        <v>0</v>
      </c>
    </row>
    <row r="3680" spans="1:38" hidden="1" x14ac:dyDescent="0.25">
      <c r="A3680" s="122" t="s">
        <v>2060</v>
      </c>
      <c r="B3680" s="122">
        <v>1</v>
      </c>
      <c r="C3680" s="122" t="s">
        <v>2250</v>
      </c>
      <c r="D3680" s="122" t="s">
        <v>2178</v>
      </c>
      <c r="E3680" s="122">
        <v>67</v>
      </c>
      <c r="F3680" s="122">
        <v>3.1156023499999999E-5</v>
      </c>
      <c r="G3680" s="122">
        <v>3.5606884000000002E-5</v>
      </c>
      <c r="H3680" s="122">
        <v>4.0057744499999999E-5</v>
      </c>
      <c r="I3680" s="122">
        <v>5.1184909000000003E-5</v>
      </c>
      <c r="J3680" s="122">
        <v>6.2905487999999996E-5</v>
      </c>
      <c r="K3680" s="122">
        <v>7.1213768000000005E-5</v>
      </c>
      <c r="L3680" s="122">
        <v>8.0931477000000006E-5</v>
      </c>
      <c r="M3680" s="122">
        <v>8.9536477499999994E-5</v>
      </c>
      <c r="N3680" s="122">
        <v>9.7571251000000005E-5</v>
      </c>
      <c r="O3680" s="122">
        <v>1.092918565E-4</v>
      </c>
      <c r="P3680" s="122">
        <v>1.221251705E-4</v>
      </c>
      <c r="Q3680" s="122">
        <v>1.4026858099999999E-4</v>
      </c>
      <c r="R3680" s="122">
        <v>1.5947885500000001E-4</v>
      </c>
      <c r="S3680" s="122">
        <v>1.72847416E-4</v>
      </c>
      <c r="T3680" s="122">
        <v>1.7587575649999999E-4</v>
      </c>
      <c r="U3680" s="122">
        <v>1.7325760949999999E-4</v>
      </c>
      <c r="V3680" s="122">
        <v>1.71853454E-4</v>
      </c>
      <c r="W3680" s="122">
        <v>2.6245361499999998E-4</v>
      </c>
      <c r="X3680" s="122">
        <v>3.5154923850000001E-4</v>
      </c>
      <c r="Y3680" s="122">
        <v>3.5897602250000002E-4</v>
      </c>
      <c r="Z3680" s="122">
        <v>3.7702922699999999E-4</v>
      </c>
      <c r="AA3680" s="122">
        <v>6.0926391150000001E-4</v>
      </c>
      <c r="AB3680" s="122">
        <v>8.87709402E-4</v>
      </c>
      <c r="AC3680" s="122">
        <v>3.6971199399999998E-4</v>
      </c>
      <c r="AD3680" s="122">
        <v>1.5088749405E-3</v>
      </c>
      <c r="AE3680" s="122">
        <v>2.6808671205000001E-3</v>
      </c>
      <c r="AF3680" s="122">
        <v>4.1099670174999997E-3</v>
      </c>
      <c r="AG3680" s="122">
        <v>4.2892048025000001E-3</v>
      </c>
      <c r="AH3680" s="122">
        <v>3.8762532885E-3</v>
      </c>
      <c r="AI3680" s="122">
        <v>3.8148478594999999E-3</v>
      </c>
      <c r="AJ3680" s="122">
        <v>3.7716377015E-3</v>
      </c>
      <c r="AK3680" s="122">
        <v>3.7577283815000001E-3</v>
      </c>
      <c r="AL3680" s="122">
        <v>0</v>
      </c>
    </row>
    <row r="3681" spans="1:38" hidden="1" x14ac:dyDescent="0.25">
      <c r="A3681" s="122" t="s">
        <v>2060</v>
      </c>
      <c r="B3681" s="122">
        <v>1</v>
      </c>
      <c r="C3681" s="122" t="s">
        <v>2250</v>
      </c>
      <c r="D3681" s="122" t="s">
        <v>2212</v>
      </c>
      <c r="E3681" s="122">
        <v>67</v>
      </c>
      <c r="F3681" s="122">
        <v>0</v>
      </c>
      <c r="G3681" s="122">
        <v>0</v>
      </c>
      <c r="H3681" s="122">
        <v>0</v>
      </c>
      <c r="I3681" s="122">
        <v>0</v>
      </c>
      <c r="J3681" s="122">
        <v>0</v>
      </c>
      <c r="K3681" s="122">
        <v>0</v>
      </c>
      <c r="L3681" s="122">
        <v>0</v>
      </c>
      <c r="M3681" s="122">
        <v>0</v>
      </c>
      <c r="N3681" s="122">
        <v>0</v>
      </c>
      <c r="O3681" s="122">
        <v>0</v>
      </c>
      <c r="P3681" s="122">
        <v>0</v>
      </c>
      <c r="Q3681" s="122">
        <v>0</v>
      </c>
      <c r="R3681" s="122">
        <v>0</v>
      </c>
      <c r="S3681" s="122">
        <v>0</v>
      </c>
      <c r="T3681" s="122">
        <v>0</v>
      </c>
      <c r="U3681" s="122">
        <v>0</v>
      </c>
      <c r="V3681" s="122">
        <v>0</v>
      </c>
      <c r="W3681" s="122">
        <v>0</v>
      </c>
      <c r="X3681" s="122">
        <v>0</v>
      </c>
      <c r="Y3681" s="122">
        <v>0</v>
      </c>
      <c r="Z3681" s="122">
        <v>0</v>
      </c>
      <c r="AA3681" s="122">
        <v>0</v>
      </c>
      <c r="AB3681" s="122">
        <v>0</v>
      </c>
      <c r="AC3681" s="122">
        <v>0</v>
      </c>
      <c r="AD3681" s="122">
        <v>0</v>
      </c>
      <c r="AE3681" s="122">
        <v>0</v>
      </c>
      <c r="AF3681" s="122">
        <v>0</v>
      </c>
      <c r="AG3681" s="122">
        <v>0</v>
      </c>
      <c r="AH3681" s="122">
        <v>0</v>
      </c>
      <c r="AI3681" s="122">
        <v>0</v>
      </c>
      <c r="AJ3681" s="122">
        <v>0</v>
      </c>
      <c r="AK3681" s="122">
        <v>0</v>
      </c>
      <c r="AL3681" s="122">
        <v>0</v>
      </c>
    </row>
    <row r="3682" spans="1:38" hidden="1" x14ac:dyDescent="0.25">
      <c r="A3682" s="122" t="s">
        <v>2060</v>
      </c>
      <c r="B3682" s="122">
        <v>1</v>
      </c>
      <c r="C3682" s="122" t="s">
        <v>2250</v>
      </c>
      <c r="D3682" s="122" t="s">
        <v>2157</v>
      </c>
      <c r="E3682" s="122">
        <v>67</v>
      </c>
      <c r="F3682" s="122">
        <v>8.8897891099999995E-4</v>
      </c>
      <c r="G3682" s="122">
        <v>1.0159758945E-3</v>
      </c>
      <c r="H3682" s="122">
        <v>1.1429728780000001E-3</v>
      </c>
      <c r="I3682" s="122">
        <v>1.4604653500000001E-3</v>
      </c>
      <c r="J3682" s="122">
        <v>1.7948907654999999E-3</v>
      </c>
      <c r="K3682" s="122">
        <v>2.0319518155000002E-3</v>
      </c>
      <c r="L3682" s="122">
        <v>2.3092285499999999E-3</v>
      </c>
      <c r="M3682" s="122">
        <v>2.5547560850000001E-3</v>
      </c>
      <c r="N3682" s="122">
        <v>2.7840131499999999E-3</v>
      </c>
      <c r="O3682" s="122">
        <v>3.1184385655E-3</v>
      </c>
      <c r="P3682" s="122">
        <v>3.4846132070000002E-3</v>
      </c>
      <c r="Q3682" s="122">
        <v>2.7127384849999999E-3</v>
      </c>
      <c r="R3682" s="122">
        <v>1.9417189710000001E-3</v>
      </c>
      <c r="S3682" s="122">
        <v>2.1679026984999998E-3</v>
      </c>
      <c r="T3682" s="122">
        <v>2.2774237004999998E-3</v>
      </c>
      <c r="U3682" s="122">
        <v>2.2237234379999999E-3</v>
      </c>
      <c r="V3682" s="122">
        <v>2.185300717E-3</v>
      </c>
      <c r="W3682" s="122">
        <v>2.2939132460000002E-3</v>
      </c>
      <c r="X3682" s="122">
        <v>2.3459308645000002E-3</v>
      </c>
      <c r="Y3682" s="122">
        <v>2.8095214139999998E-3</v>
      </c>
      <c r="Z3682" s="122">
        <v>3.3208944845E-3</v>
      </c>
      <c r="AA3682" s="122">
        <v>2.5938576299999998E-3</v>
      </c>
      <c r="AB3682" s="122">
        <v>5.9835886205000001E-3</v>
      </c>
      <c r="AC3682" s="122">
        <v>2.162456021E-3</v>
      </c>
      <c r="AD3682" s="122">
        <v>4.9202741594999997E-3</v>
      </c>
      <c r="AE3682" s="122">
        <v>7.7446654655000001E-3</v>
      </c>
      <c r="AF3682" s="122">
        <v>1.12608788095E-2</v>
      </c>
      <c r="AG3682" s="122">
        <v>1.510045101E-2</v>
      </c>
      <c r="AH3682" s="122">
        <v>1.5766802255E-2</v>
      </c>
      <c r="AI3682" s="122">
        <v>1.7690434445999999E-2</v>
      </c>
      <c r="AJ3682" s="122">
        <v>1.9730139128E-2</v>
      </c>
      <c r="AK3682" s="122">
        <v>1.9754357372E-2</v>
      </c>
      <c r="AL3682" s="122">
        <v>0</v>
      </c>
    </row>
    <row r="3683" spans="1:38" hidden="1" x14ac:dyDescent="0.25">
      <c r="A3683" s="122" t="s">
        <v>2060</v>
      </c>
      <c r="B3683" s="122">
        <v>1</v>
      </c>
      <c r="C3683" s="122" t="s">
        <v>2250</v>
      </c>
      <c r="D3683" s="122" t="s">
        <v>2158</v>
      </c>
      <c r="E3683" s="122">
        <v>67</v>
      </c>
      <c r="F3683" s="122">
        <v>3.2976742040000001E-3</v>
      </c>
      <c r="G3683" s="122">
        <v>3.7687705339999999E-3</v>
      </c>
      <c r="H3683" s="122">
        <v>4.2398668375E-3</v>
      </c>
      <c r="I3683" s="122">
        <v>5.4176076359999997E-3</v>
      </c>
      <c r="J3683" s="122">
        <v>6.6581612785000001E-3</v>
      </c>
      <c r="K3683" s="122">
        <v>7.5375410679999998E-3</v>
      </c>
      <c r="L3683" s="122">
        <v>8.5661013620000007E-3</v>
      </c>
      <c r="M3683" s="122">
        <v>9.4768875735000008E-3</v>
      </c>
      <c r="N3683" s="122">
        <v>1.0327318497999999E-2</v>
      </c>
      <c r="O3683" s="122">
        <v>1.1567872114E-2</v>
      </c>
      <c r="P3683" s="122">
        <v>1.2926199839000001E-2</v>
      </c>
      <c r="Q3683" s="122">
        <v>1.6695717778999999E-2</v>
      </c>
      <c r="R3683" s="122">
        <v>2.0620581077499998E-2</v>
      </c>
      <c r="S3683" s="122">
        <v>1.815515954E-2</v>
      </c>
      <c r="T3683" s="122">
        <v>1.3742099011E-2</v>
      </c>
      <c r="U3683" s="122">
        <v>1.6673126847000001E-2</v>
      </c>
      <c r="V3683" s="122">
        <v>1.9769156244E-2</v>
      </c>
      <c r="W3683" s="122">
        <v>2.0665521314500002E-2</v>
      </c>
      <c r="X3683" s="122">
        <v>2.1046810443E-2</v>
      </c>
      <c r="Y3683" s="122">
        <v>1.52548657945E-2</v>
      </c>
      <c r="Z3683" s="122">
        <v>1.0447501748499999E-2</v>
      </c>
      <c r="AA3683" s="122">
        <v>6.979951176E-3</v>
      </c>
      <c r="AB3683" s="122">
        <v>1.3294563618999999E-2</v>
      </c>
      <c r="AC3683" s="122">
        <v>9.7647500775000003E-3</v>
      </c>
      <c r="AD3683" s="122">
        <v>1.6644060295500002E-2</v>
      </c>
      <c r="AE3683" s="122">
        <v>2.3644938654000001E-2</v>
      </c>
      <c r="AF3683" s="122">
        <v>3.2610820314500001E-2</v>
      </c>
      <c r="AG3683" s="122">
        <v>4.0003276506000003E-2</v>
      </c>
      <c r="AH3683" s="122">
        <v>3.9932121780000003E-2</v>
      </c>
      <c r="AI3683" s="122">
        <v>4.3174676249000003E-2</v>
      </c>
      <c r="AJ3683" s="122">
        <v>4.6679670393999999E-2</v>
      </c>
      <c r="AK3683" s="122">
        <v>4.7310017652500001E-2</v>
      </c>
      <c r="AL3683" s="122">
        <v>0</v>
      </c>
    </row>
    <row r="3684" spans="1:38" hidden="1" x14ac:dyDescent="0.25">
      <c r="A3684" s="122" t="s">
        <v>2060</v>
      </c>
      <c r="B3684" s="122">
        <v>1</v>
      </c>
      <c r="C3684" s="122" t="s">
        <v>2250</v>
      </c>
      <c r="D3684" s="122" t="s">
        <v>2159</v>
      </c>
      <c r="E3684" s="122">
        <v>67</v>
      </c>
      <c r="F3684" s="122">
        <v>3.6511063999999998E-5</v>
      </c>
      <c r="G3684" s="122">
        <v>4.1726926499999998E-5</v>
      </c>
      <c r="H3684" s="122">
        <v>4.6942788999999997E-5</v>
      </c>
      <c r="I3684" s="122">
        <v>5.99824585E-5</v>
      </c>
      <c r="J3684" s="122">
        <v>7.3717567499999995E-5</v>
      </c>
      <c r="K3684" s="122">
        <v>8.3453852999999995E-5</v>
      </c>
      <c r="L3684" s="122">
        <v>9.4841803999999995E-5</v>
      </c>
      <c r="M3684" s="122">
        <v>1.049258225E-4</v>
      </c>
      <c r="N3684" s="122">
        <v>1.1434159049999999E-4</v>
      </c>
      <c r="O3684" s="122">
        <v>1.2807669949999999E-4</v>
      </c>
      <c r="P3684" s="122">
        <v>1.431157675E-4</v>
      </c>
      <c r="Q3684" s="122">
        <v>1.65015553E-4</v>
      </c>
      <c r="R3684" s="122">
        <v>1.8818021000000001E-4</v>
      </c>
      <c r="S3684" s="122">
        <v>2.0792522750000001E-4</v>
      </c>
      <c r="T3684" s="122">
        <v>2.1604723899999999E-4</v>
      </c>
      <c r="U3684" s="122">
        <v>6.48695249E-4</v>
      </c>
      <c r="V3684" s="122">
        <v>1.0925849035E-3</v>
      </c>
      <c r="W3684" s="122">
        <v>1.3742445524999999E-3</v>
      </c>
      <c r="X3684" s="122">
        <v>1.635771171E-3</v>
      </c>
      <c r="Y3684" s="122">
        <v>2.8492523869999998E-3</v>
      </c>
      <c r="Z3684" s="122">
        <v>4.0463209869999999E-3</v>
      </c>
      <c r="AA3684" s="122">
        <v>2.4276512199999998E-3</v>
      </c>
      <c r="AB3684" s="122">
        <v>3.9467966065000002E-3</v>
      </c>
      <c r="AC3684" s="122">
        <v>4.1435718795000001E-3</v>
      </c>
      <c r="AD3684" s="122">
        <v>2.8337273355E-3</v>
      </c>
      <c r="AE3684" s="122">
        <v>1.4396206089999999E-3</v>
      </c>
      <c r="AF3684" s="122">
        <v>0</v>
      </c>
      <c r="AG3684" s="122">
        <v>0</v>
      </c>
      <c r="AH3684" s="122">
        <v>0</v>
      </c>
      <c r="AI3684" s="122">
        <v>0</v>
      </c>
      <c r="AJ3684" s="122">
        <v>0</v>
      </c>
      <c r="AK3684" s="122">
        <v>0</v>
      </c>
      <c r="AL3684" s="122">
        <v>0</v>
      </c>
    </row>
    <row r="3685" spans="1:38" hidden="1" x14ac:dyDescent="0.25">
      <c r="A3685" s="122" t="s">
        <v>2060</v>
      </c>
      <c r="B3685" s="122">
        <v>1</v>
      </c>
      <c r="C3685" s="122" t="s">
        <v>2250</v>
      </c>
      <c r="D3685" s="122" t="s">
        <v>2160</v>
      </c>
      <c r="E3685" s="122">
        <v>67</v>
      </c>
      <c r="F3685" s="122">
        <v>4.1952667280000001E-3</v>
      </c>
      <c r="G3685" s="122">
        <v>4.7945905425000003E-3</v>
      </c>
      <c r="H3685" s="122">
        <v>5.3939143570000004E-3</v>
      </c>
      <c r="I3685" s="122">
        <v>6.8922238800000002E-3</v>
      </c>
      <c r="J3685" s="122">
        <v>8.4704432785000002E-3</v>
      </c>
      <c r="K3685" s="122">
        <v>9.5891810585000004E-3</v>
      </c>
      <c r="L3685" s="122">
        <v>1.0897704736499999E-2</v>
      </c>
      <c r="M3685" s="122">
        <v>1.2056397441E-2</v>
      </c>
      <c r="N3685" s="122">
        <v>1.3138306793E-2</v>
      </c>
      <c r="O3685" s="122">
        <v>1.4716526165E-2</v>
      </c>
      <c r="P3685" s="122">
        <v>1.6444576510499999E-2</v>
      </c>
      <c r="Q3685" s="122">
        <v>1.993545498E-2</v>
      </c>
      <c r="R3685" s="122">
        <v>2.3594029954499999E-2</v>
      </c>
      <c r="S3685" s="122">
        <v>4.3401104995499998E-2</v>
      </c>
      <c r="T3685" s="122">
        <v>6.4274380559499994E-2</v>
      </c>
      <c r="U3685" s="122">
        <v>6.3317565544000004E-2</v>
      </c>
      <c r="V3685" s="122">
        <v>6.2804418483999994E-2</v>
      </c>
      <c r="W3685" s="122">
        <v>3.5649978882999998E-2</v>
      </c>
      <c r="X3685" s="122">
        <v>5.7820381534999998E-3</v>
      </c>
      <c r="Y3685" s="122">
        <v>2.3344425871499999E-2</v>
      </c>
      <c r="Z3685" s="122">
        <v>4.0107333949999997E-2</v>
      </c>
      <c r="AA3685" s="122">
        <v>2.9929126499999999E-3</v>
      </c>
      <c r="AB3685" s="122">
        <v>2.6953101902499998E-2</v>
      </c>
      <c r="AC3685" s="122">
        <v>3.4605630286500003E-2</v>
      </c>
      <c r="AD3685" s="122">
        <v>3.1547832439499997E-2</v>
      </c>
      <c r="AE3685" s="122">
        <v>2.8039485964999999E-2</v>
      </c>
      <c r="AF3685" s="122">
        <v>2.5789844917499999E-2</v>
      </c>
      <c r="AG3685" s="122">
        <v>2.5952805024500002E-2</v>
      </c>
      <c r="AH3685" s="122">
        <v>2.2845192530499998E-2</v>
      </c>
      <c r="AI3685" s="122">
        <v>2.1859048746E-2</v>
      </c>
      <c r="AJ3685" s="122">
        <v>2.09680601015E-2</v>
      </c>
      <c r="AK3685" s="122">
        <v>2.1172909103000001E-2</v>
      </c>
      <c r="AL3685" s="122">
        <v>0</v>
      </c>
    </row>
    <row r="3686" spans="1:38" hidden="1" x14ac:dyDescent="0.25">
      <c r="A3686" s="122" t="s">
        <v>2060</v>
      </c>
      <c r="B3686" s="122">
        <v>1</v>
      </c>
      <c r="C3686" s="122" t="s">
        <v>2250</v>
      </c>
      <c r="D3686" s="122" t="s">
        <v>2161</v>
      </c>
      <c r="E3686" s="122">
        <v>67</v>
      </c>
      <c r="F3686" s="122">
        <v>3.71994157305E-2</v>
      </c>
      <c r="G3686" s="122">
        <v>4.2513617981500003E-2</v>
      </c>
      <c r="H3686" s="122">
        <v>4.7827820206000002E-2</v>
      </c>
      <c r="I3686" s="122">
        <v>6.1113325833500001E-2</v>
      </c>
      <c r="J3686" s="122">
        <v>7.5107391746999999E-2</v>
      </c>
      <c r="K3686" s="122">
        <v>8.5027235936499995E-2</v>
      </c>
      <c r="L3686" s="122">
        <v>9.6629910845E-2</v>
      </c>
      <c r="M3686" s="122">
        <v>0.1069040351775</v>
      </c>
      <c r="N3686" s="122">
        <v>0.1164973216425</v>
      </c>
      <c r="O3686" s="122">
        <v>0.13049138755600001</v>
      </c>
      <c r="P3686" s="122">
        <v>0.14581400404549999</v>
      </c>
      <c r="Q3686" s="122">
        <v>0.116020155249</v>
      </c>
      <c r="R3686" s="122">
        <v>8.6319570526000006E-2</v>
      </c>
      <c r="S3686" s="122">
        <v>8.4518972084500002E-2</v>
      </c>
      <c r="T3686" s="122">
        <v>7.5805896687499999E-2</v>
      </c>
      <c r="U3686" s="122">
        <v>7.6235293280000005E-2</v>
      </c>
      <c r="V3686" s="122">
        <v>7.7222806478499995E-2</v>
      </c>
      <c r="W3686" s="122">
        <v>7.0135544718500004E-2</v>
      </c>
      <c r="X3686" s="122">
        <v>6.0656115768500003E-2</v>
      </c>
      <c r="Y3686" s="122">
        <v>6.9441882785499995E-2</v>
      </c>
      <c r="Z3686" s="122">
        <v>7.9641912667499995E-2</v>
      </c>
      <c r="AA3686" s="122">
        <v>0.183626883858</v>
      </c>
      <c r="AB3686" s="122">
        <v>2.0582844070500001E-2</v>
      </c>
      <c r="AC3686" s="122">
        <v>5.4247100971000002E-2</v>
      </c>
      <c r="AD3686" s="122">
        <v>8.9279072929999995E-2</v>
      </c>
      <c r="AE3686" s="122">
        <v>0.1248840816045</v>
      </c>
      <c r="AF3686" s="122">
        <v>0.17074313696599999</v>
      </c>
      <c r="AG3686" s="122">
        <v>0.13180514538150001</v>
      </c>
      <c r="AH3686" s="122">
        <v>8.9745999643999999E-2</v>
      </c>
      <c r="AI3686" s="122">
        <v>5.8217660180500001E-2</v>
      </c>
      <c r="AJ3686" s="122">
        <v>2.6527929780999999E-2</v>
      </c>
      <c r="AK3686" s="122">
        <v>2.6857726998000001E-2</v>
      </c>
      <c r="AL3686" s="122">
        <v>0</v>
      </c>
    </row>
    <row r="3687" spans="1:38" hidden="1" x14ac:dyDescent="0.25">
      <c r="A3687" s="122" t="s">
        <v>2060</v>
      </c>
      <c r="B3687" s="122">
        <v>1</v>
      </c>
      <c r="C3687" s="122" t="s">
        <v>2250</v>
      </c>
      <c r="D3687" s="122" t="s">
        <v>2162</v>
      </c>
      <c r="E3687" s="122">
        <v>67</v>
      </c>
      <c r="F3687" s="122">
        <v>2.8866187649999997E-4</v>
      </c>
      <c r="G3687" s="122">
        <v>3.2989929499999999E-4</v>
      </c>
      <c r="H3687" s="122">
        <v>3.7113668700000001E-4</v>
      </c>
      <c r="I3687" s="122">
        <v>4.7423022000000001E-4</v>
      </c>
      <c r="J3687" s="122">
        <v>5.8282207899999999E-4</v>
      </c>
      <c r="K3687" s="122">
        <v>6.5979856349999999E-4</v>
      </c>
      <c r="L3687" s="122">
        <v>7.4983358550000003E-4</v>
      </c>
      <c r="M3687" s="122">
        <v>8.2955925950000005E-4</v>
      </c>
      <c r="N3687" s="122">
        <v>9.0400170799999997E-4</v>
      </c>
      <c r="O3687" s="122">
        <v>1.0125935669999999E-3</v>
      </c>
      <c r="P3687" s="122">
        <v>1.1314947475000001E-3</v>
      </c>
      <c r="Q3687" s="122">
        <v>1.2757936605000001E-3</v>
      </c>
      <c r="R3687" s="122">
        <v>1.4294310675000001E-3</v>
      </c>
      <c r="S3687" s="122">
        <v>3.2834557880000001E-3</v>
      </c>
      <c r="T3687" s="122">
        <v>5.2973029890000002E-3</v>
      </c>
      <c r="U3687" s="122">
        <v>5.4993457464999999E-3</v>
      </c>
      <c r="V3687" s="122">
        <v>5.7442381029999996E-3</v>
      </c>
      <c r="W3687" s="122">
        <v>3.5794736670000001E-3</v>
      </c>
      <c r="X3687" s="122">
        <v>1.1779735215E-3</v>
      </c>
      <c r="Y3687" s="122">
        <v>3.1256256040000001E-3</v>
      </c>
      <c r="Z3687" s="122">
        <v>5.0014741345000002E-3</v>
      </c>
      <c r="AA3687" s="122">
        <v>1.1708433944E-2</v>
      </c>
      <c r="AB3687" s="122">
        <v>1.19334319555E-2</v>
      </c>
      <c r="AC3687" s="122">
        <v>4.7508197504999997E-3</v>
      </c>
      <c r="AD3687" s="122">
        <v>1.6189310225499999E-2</v>
      </c>
      <c r="AE3687" s="122">
        <v>2.7946870558499998E-2</v>
      </c>
      <c r="AF3687" s="122">
        <v>4.2342937735499998E-2</v>
      </c>
      <c r="AG3687" s="122">
        <v>4.3144719695E-2</v>
      </c>
      <c r="AH3687" s="122">
        <v>3.83293261755E-2</v>
      </c>
      <c r="AI3687" s="122">
        <v>3.7043974945499998E-2</v>
      </c>
      <c r="AJ3687" s="122">
        <v>3.5925418531499997E-2</v>
      </c>
      <c r="AK3687" s="122">
        <v>3.6607174915500001E-2</v>
      </c>
      <c r="AL3687" s="122">
        <v>0</v>
      </c>
    </row>
    <row r="3688" spans="1:38" hidden="1" x14ac:dyDescent="0.25">
      <c r="A3688" s="122" t="s">
        <v>2060</v>
      </c>
      <c r="B3688" s="122">
        <v>1</v>
      </c>
      <c r="C3688" s="122" t="s">
        <v>2250</v>
      </c>
      <c r="D3688" s="122" t="s">
        <v>2163</v>
      </c>
      <c r="E3688" s="122">
        <v>67</v>
      </c>
      <c r="F3688" s="122">
        <v>7.3362353815E-3</v>
      </c>
      <c r="G3688" s="122">
        <v>8.3842690149999993E-3</v>
      </c>
      <c r="H3688" s="122">
        <v>9.4323026220000002E-3</v>
      </c>
      <c r="I3688" s="122">
        <v>1.20523866925E-2</v>
      </c>
      <c r="J3688" s="122">
        <v>1.48122085755E-2</v>
      </c>
      <c r="K3688" s="122">
        <v>1.6768538003499998E-2</v>
      </c>
      <c r="L3688" s="122">
        <v>1.9056744766E-2</v>
      </c>
      <c r="M3688" s="122">
        <v>2.1082943087000001E-2</v>
      </c>
      <c r="N3688" s="122">
        <v>2.2974870863499999E-2</v>
      </c>
      <c r="O3688" s="122">
        <v>2.5734692746500001E-2</v>
      </c>
      <c r="P3688" s="122">
        <v>2.87565230445E-2</v>
      </c>
      <c r="Q3688" s="122">
        <v>3.3444447430000003E-2</v>
      </c>
      <c r="R3688" s="122">
        <v>3.8393122249000003E-2</v>
      </c>
      <c r="S3688" s="122">
        <v>3.7767080313000002E-2</v>
      </c>
      <c r="T3688" s="122">
        <v>3.4091969682999997E-2</v>
      </c>
      <c r="U3688" s="122">
        <v>4.3909253784500002E-2</v>
      </c>
      <c r="V3688" s="122">
        <v>5.4192832124499997E-2</v>
      </c>
      <c r="W3688" s="122">
        <v>5.9030886774499997E-2</v>
      </c>
      <c r="X3688" s="122">
        <v>6.2542452999000006E-2</v>
      </c>
      <c r="Y3688" s="122">
        <v>3.1222478027000001E-2</v>
      </c>
      <c r="Z3688" s="122">
        <v>3.616418589E-3</v>
      </c>
      <c r="AA3688" s="122">
        <v>1.5796912244000001E-2</v>
      </c>
      <c r="AB3688" s="122">
        <v>9.9565836569999993E-3</v>
      </c>
      <c r="AC3688" s="122">
        <v>3.3826473762000001E-2</v>
      </c>
      <c r="AD3688" s="122">
        <v>4.1063323119499999E-2</v>
      </c>
      <c r="AE3688" s="122">
        <v>4.8188251263999997E-2</v>
      </c>
      <c r="AF3688" s="122">
        <v>5.86698073675E-2</v>
      </c>
      <c r="AG3688" s="122">
        <v>6.6918827378499995E-2</v>
      </c>
      <c r="AH3688" s="122">
        <v>6.4079111228500005E-2</v>
      </c>
      <c r="AI3688" s="122">
        <v>6.6757479213500004E-2</v>
      </c>
      <c r="AJ3688" s="122">
        <v>6.9808118111999995E-2</v>
      </c>
      <c r="AK3688" s="122">
        <v>7.0016173851999999E-2</v>
      </c>
      <c r="AL3688" s="122">
        <v>0</v>
      </c>
    </row>
    <row r="3689" spans="1:38" hidden="1" x14ac:dyDescent="0.25">
      <c r="A3689" s="122" t="s">
        <v>2060</v>
      </c>
      <c r="B3689" s="122">
        <v>1</v>
      </c>
      <c r="C3689" s="122" t="s">
        <v>2250</v>
      </c>
      <c r="D3689" s="122" t="s">
        <v>2180</v>
      </c>
      <c r="E3689" s="122">
        <v>67</v>
      </c>
      <c r="F3689" s="122">
        <v>0</v>
      </c>
      <c r="G3689" s="122">
        <v>0</v>
      </c>
      <c r="H3689" s="122">
        <v>0</v>
      </c>
      <c r="I3689" s="122">
        <v>0</v>
      </c>
      <c r="J3689" s="122">
        <v>0</v>
      </c>
      <c r="K3689" s="122">
        <v>0</v>
      </c>
      <c r="L3689" s="122">
        <v>0</v>
      </c>
      <c r="M3689" s="122">
        <v>0</v>
      </c>
      <c r="N3689" s="122">
        <v>0</v>
      </c>
      <c r="O3689" s="122">
        <v>0</v>
      </c>
      <c r="P3689" s="122">
        <v>0</v>
      </c>
      <c r="Q3689" s="122">
        <v>0</v>
      </c>
      <c r="R3689" s="122">
        <v>0</v>
      </c>
      <c r="S3689" s="122">
        <v>0</v>
      </c>
      <c r="T3689" s="122">
        <v>0</v>
      </c>
      <c r="U3689" s="122">
        <v>0</v>
      </c>
      <c r="V3689" s="122">
        <v>0</v>
      </c>
      <c r="W3689" s="122">
        <v>0</v>
      </c>
      <c r="X3689" s="122">
        <v>0</v>
      </c>
      <c r="Y3689" s="122">
        <v>0</v>
      </c>
      <c r="Z3689" s="122">
        <v>0</v>
      </c>
      <c r="AA3689" s="122">
        <v>0</v>
      </c>
      <c r="AB3689" s="122">
        <v>0</v>
      </c>
      <c r="AC3689" s="122">
        <v>0</v>
      </c>
      <c r="AD3689" s="122">
        <v>0</v>
      </c>
      <c r="AE3689" s="122">
        <v>0</v>
      </c>
      <c r="AF3689" s="122">
        <v>0</v>
      </c>
      <c r="AG3689" s="122">
        <v>0</v>
      </c>
      <c r="AH3689" s="122">
        <v>0</v>
      </c>
      <c r="AI3689" s="122">
        <v>0</v>
      </c>
      <c r="AJ3689" s="122">
        <v>0</v>
      </c>
      <c r="AK3689" s="122">
        <v>0</v>
      </c>
      <c r="AL3689" s="122">
        <v>0</v>
      </c>
    </row>
    <row r="3690" spans="1:38" hidden="1" x14ac:dyDescent="0.25">
      <c r="A3690" s="122" t="s">
        <v>2060</v>
      </c>
      <c r="B3690" s="122">
        <v>1</v>
      </c>
      <c r="C3690" s="122" t="s">
        <v>2250</v>
      </c>
      <c r="D3690" s="122" t="s">
        <v>2164</v>
      </c>
      <c r="E3690" s="122">
        <v>67</v>
      </c>
      <c r="F3690" s="122">
        <v>4.5260473599999999E-4</v>
      </c>
      <c r="G3690" s="122">
        <v>5.1726256300000002E-4</v>
      </c>
      <c r="H3690" s="122">
        <v>5.8192036350000005E-4</v>
      </c>
      <c r="I3690" s="122">
        <v>7.4356493100000002E-4</v>
      </c>
      <c r="J3690" s="122">
        <v>9.1383050499999996E-4</v>
      </c>
      <c r="K3690" s="122">
        <v>1.0345250994999999E-3</v>
      </c>
      <c r="L3690" s="122">
        <v>1.1756946805E-3</v>
      </c>
      <c r="M3690" s="122">
        <v>1.3006997915000001E-3</v>
      </c>
      <c r="N3690" s="122">
        <v>1.4174211615000001E-3</v>
      </c>
      <c r="O3690" s="122">
        <v>1.587686762E-3</v>
      </c>
      <c r="P3690" s="122">
        <v>1.7741168060000001E-3</v>
      </c>
      <c r="Q3690" s="122">
        <v>1.9885846185000002E-3</v>
      </c>
      <c r="R3690" s="122">
        <v>2.2174242820000001E-3</v>
      </c>
      <c r="S3690" s="122">
        <v>2.443782724E-3</v>
      </c>
      <c r="T3690" s="122">
        <v>2.5322627260000001E-3</v>
      </c>
      <c r="U3690" s="122">
        <v>2.7593131095E-3</v>
      </c>
      <c r="V3690" s="122">
        <v>3.0097654310000002E-3</v>
      </c>
      <c r="W3690" s="122">
        <v>2.9351695739999999E-3</v>
      </c>
      <c r="X3690" s="122">
        <v>2.774577931E-3</v>
      </c>
      <c r="Y3690" s="122">
        <v>2.8983416759999999E-3</v>
      </c>
      <c r="Z3690" s="122">
        <v>3.1023342770000002E-3</v>
      </c>
      <c r="AA3690" s="122">
        <v>1.4529992400000001E-3</v>
      </c>
      <c r="AB3690" s="122">
        <v>2.8252780489999999E-3</v>
      </c>
      <c r="AC3690" s="122">
        <v>2.0538882504999999E-3</v>
      </c>
      <c r="AD3690" s="122">
        <v>2.7646912314999998E-3</v>
      </c>
      <c r="AE3690" s="122">
        <v>3.4774164695000002E-3</v>
      </c>
      <c r="AF3690" s="122">
        <v>4.4503818305000001E-3</v>
      </c>
      <c r="AG3690" s="122">
        <v>5.2438876810000003E-3</v>
      </c>
      <c r="AH3690" s="122">
        <v>5.118562026E-3</v>
      </c>
      <c r="AI3690" s="122">
        <v>5.4265443635000002E-3</v>
      </c>
      <c r="AJ3690" s="122">
        <v>5.7660831660000002E-3</v>
      </c>
      <c r="AK3690" s="122">
        <v>5.8040687695000001E-3</v>
      </c>
      <c r="AL3690" s="122">
        <v>0</v>
      </c>
    </row>
    <row r="3691" spans="1:38" hidden="1" x14ac:dyDescent="0.25">
      <c r="A3691" s="122" t="s">
        <v>2060</v>
      </c>
      <c r="B3691" s="122">
        <v>1</v>
      </c>
      <c r="C3691" s="122" t="s">
        <v>2250</v>
      </c>
      <c r="D3691" s="122" t="s">
        <v>2165</v>
      </c>
      <c r="E3691" s="122">
        <v>67</v>
      </c>
      <c r="F3691" s="122">
        <v>5.8733733979999996E-3</v>
      </c>
      <c r="G3691" s="122">
        <v>6.7124267329999997E-3</v>
      </c>
      <c r="H3691" s="122">
        <v>7.5514800945E-3</v>
      </c>
      <c r="I3691" s="122">
        <v>9.6491134320000008E-3</v>
      </c>
      <c r="J3691" s="122">
        <v>1.1858620574000001E-2</v>
      </c>
      <c r="K3691" s="122">
        <v>1.34248534925E-2</v>
      </c>
      <c r="L3691" s="122">
        <v>1.52567866205E-2</v>
      </c>
      <c r="M3691" s="122">
        <v>1.6878956428000001E-2</v>
      </c>
      <c r="N3691" s="122">
        <v>1.8393629488999998E-2</v>
      </c>
      <c r="O3691" s="122">
        <v>2.0603136631E-2</v>
      </c>
      <c r="P3691" s="122">
        <v>2.3022407093500001E-2</v>
      </c>
      <c r="Q3691" s="122">
        <v>2.9350747331500001E-2</v>
      </c>
      <c r="R3691" s="122">
        <v>3.5946925348499997E-2</v>
      </c>
      <c r="S3691" s="122">
        <v>4.25183058315E-2</v>
      </c>
      <c r="T3691" s="122">
        <v>4.7277039489E-2</v>
      </c>
      <c r="U3691" s="122">
        <v>4.1368823201999999E-2</v>
      </c>
      <c r="V3691" s="122">
        <v>3.5670523167E-2</v>
      </c>
      <c r="W3691" s="122">
        <v>3.516303338E-2</v>
      </c>
      <c r="X3691" s="122">
        <v>3.36498769405E-2</v>
      </c>
      <c r="Y3691" s="122">
        <v>4.2367931343000001E-2</v>
      </c>
      <c r="Z3691" s="122">
        <v>5.1655832364499998E-2</v>
      </c>
      <c r="AA3691" s="122">
        <v>4.65387542855E-2</v>
      </c>
      <c r="AB3691" s="122">
        <v>6.5323807297999997E-2</v>
      </c>
      <c r="AC3691" s="122">
        <v>5.137668049E-2</v>
      </c>
      <c r="AD3691" s="122">
        <v>3.5135749669000002E-2</v>
      </c>
      <c r="AE3691" s="122">
        <v>1.7850041083999998E-2</v>
      </c>
      <c r="AF3691" s="122">
        <v>0</v>
      </c>
      <c r="AG3691" s="122">
        <v>3.0145619548500001E-2</v>
      </c>
      <c r="AH3691" s="122">
        <v>4.6330771181999998E-2</v>
      </c>
      <c r="AI3691" s="122">
        <v>6.5163473818000001E-2</v>
      </c>
      <c r="AJ3691" s="122">
        <v>8.4592334048500001E-2</v>
      </c>
      <c r="AK3691" s="122">
        <v>8.4962578427500005E-2</v>
      </c>
      <c r="AL3691" s="122">
        <v>0</v>
      </c>
    </row>
    <row r="3692" spans="1:38" hidden="1" x14ac:dyDescent="0.25">
      <c r="A3692" s="122" t="s">
        <v>2060</v>
      </c>
      <c r="B3692" s="122">
        <v>1</v>
      </c>
      <c r="C3692" s="122" t="s">
        <v>2250</v>
      </c>
      <c r="D3692" s="122" t="s">
        <v>2166</v>
      </c>
      <c r="E3692" s="122">
        <v>67</v>
      </c>
      <c r="F3692" s="122">
        <v>3.169229764E-3</v>
      </c>
      <c r="G3692" s="122">
        <v>3.6219768845E-3</v>
      </c>
      <c r="H3692" s="122">
        <v>4.0747239785000004E-3</v>
      </c>
      <c r="I3692" s="122">
        <v>5.2065917664999998E-3</v>
      </c>
      <c r="J3692" s="122">
        <v>6.3988258124999999E-3</v>
      </c>
      <c r="K3692" s="122">
        <v>7.2439537424999999E-3</v>
      </c>
      <c r="L3692" s="122">
        <v>8.2324516015000009E-3</v>
      </c>
      <c r="M3692" s="122">
        <v>9.1077626870000004E-3</v>
      </c>
      <c r="N3692" s="122">
        <v>9.9250693004999998E-3</v>
      </c>
      <c r="O3692" s="122">
        <v>1.1117303372999999E-2</v>
      </c>
      <c r="P3692" s="122">
        <v>1.24227241925E-2</v>
      </c>
      <c r="Q3692" s="122">
        <v>1.45256952925E-2</v>
      </c>
      <c r="R3692" s="122">
        <v>1.6743094744000001E-2</v>
      </c>
      <c r="S3692" s="122">
        <v>2.0366489484500001E-2</v>
      </c>
      <c r="T3692" s="122">
        <v>2.32275223405E-2</v>
      </c>
      <c r="U3692" s="122">
        <v>2.3868682765E-2</v>
      </c>
      <c r="V3692" s="122">
        <v>2.4692254137500001E-2</v>
      </c>
      <c r="W3692" s="122">
        <v>2.2304312372499999E-2</v>
      </c>
      <c r="X3692" s="122">
        <v>1.91470952705E-2</v>
      </c>
      <c r="Y3692" s="122">
        <v>2.6133534202999999E-2</v>
      </c>
      <c r="Z3692" s="122">
        <v>3.3331055785000001E-2</v>
      </c>
      <c r="AA3692" s="122">
        <v>2.1894113811E-2</v>
      </c>
      <c r="AB3692" s="122">
        <v>1.158983383E-2</v>
      </c>
      <c r="AC3692" s="122">
        <v>3.0563223641E-2</v>
      </c>
      <c r="AD3692" s="122">
        <v>2.3890861409999999E-2</v>
      </c>
      <c r="AE3692" s="122">
        <v>1.669299607E-2</v>
      </c>
      <c r="AF3692" s="122">
        <v>9.7809502695000005E-3</v>
      </c>
      <c r="AG3692" s="122">
        <v>1.03426264085E-2</v>
      </c>
      <c r="AH3692" s="122">
        <v>9.4324271719999995E-3</v>
      </c>
      <c r="AI3692" s="122">
        <v>9.3707089105000002E-3</v>
      </c>
      <c r="AJ3692" s="122">
        <v>9.3549642535000008E-3</v>
      </c>
      <c r="AK3692" s="122">
        <v>9.3774410499999992E-3</v>
      </c>
      <c r="AL3692" s="122">
        <v>0</v>
      </c>
    </row>
    <row r="3693" spans="1:38" hidden="1" x14ac:dyDescent="0.25">
      <c r="A3693" s="122" t="s">
        <v>2060</v>
      </c>
      <c r="B3693" s="122">
        <v>1</v>
      </c>
      <c r="C3693" s="122" t="s">
        <v>2250</v>
      </c>
      <c r="D3693" s="122" t="s">
        <v>2167</v>
      </c>
      <c r="E3693" s="122">
        <v>67</v>
      </c>
      <c r="F3693" s="122">
        <v>8.8983316500000002E-4</v>
      </c>
      <c r="G3693" s="122">
        <v>1.0169521809999999E-3</v>
      </c>
      <c r="H3693" s="122">
        <v>1.1440711970000001E-3</v>
      </c>
      <c r="I3693" s="122">
        <v>1.4618687635E-3</v>
      </c>
      <c r="J3693" s="122">
        <v>1.796615518E-3</v>
      </c>
      <c r="K3693" s="122">
        <v>2.0339043619999999E-3</v>
      </c>
      <c r="L3693" s="122">
        <v>2.3114475539999998E-3</v>
      </c>
      <c r="M3693" s="122">
        <v>2.5572109919999998E-3</v>
      </c>
      <c r="N3693" s="122">
        <v>2.7866883780000001E-3</v>
      </c>
      <c r="O3693" s="122">
        <v>3.1214351325000002E-3</v>
      </c>
      <c r="P3693" s="122">
        <v>3.487961641E-3</v>
      </c>
      <c r="Q3693" s="122">
        <v>2.4767347585000002E-3</v>
      </c>
      <c r="R3693" s="122">
        <v>1.4608895885E-3</v>
      </c>
      <c r="S3693" s="122">
        <v>1.5080043094999999E-3</v>
      </c>
      <c r="T3693" s="122">
        <v>1.449427941E-3</v>
      </c>
      <c r="U3693" s="122">
        <v>2.9128583495000001E-3</v>
      </c>
      <c r="V3693" s="122">
        <v>4.4195135704999996E-3</v>
      </c>
      <c r="W3693" s="122">
        <v>6.1277097979999997E-3</v>
      </c>
      <c r="X3693" s="122">
        <v>7.7748924255000001E-3</v>
      </c>
      <c r="Y3693" s="122">
        <v>5.7992196404999998E-3</v>
      </c>
      <c r="Z3693" s="122">
        <v>4.1781029429999996E-3</v>
      </c>
      <c r="AA3693" s="122">
        <v>3.2621758110000002E-3</v>
      </c>
      <c r="AB3693" s="122">
        <v>7.3070752055000004E-3</v>
      </c>
      <c r="AC3693" s="122">
        <v>3.0397925014999999E-3</v>
      </c>
      <c r="AD3693" s="122">
        <v>2.0788690054999999E-3</v>
      </c>
      <c r="AE3693" s="122">
        <v>1.0561293569999999E-3</v>
      </c>
      <c r="AF3693" s="122">
        <v>0</v>
      </c>
      <c r="AG3693" s="122">
        <v>0</v>
      </c>
      <c r="AH3693" s="122">
        <v>0</v>
      </c>
      <c r="AI3693" s="122">
        <v>0</v>
      </c>
      <c r="AJ3693" s="122">
        <v>0</v>
      </c>
      <c r="AK3693" s="122">
        <v>0</v>
      </c>
      <c r="AL3693" s="122">
        <v>0</v>
      </c>
    </row>
    <row r="3694" spans="1:38" hidden="1" x14ac:dyDescent="0.25">
      <c r="A3694" s="122" t="s">
        <v>2060</v>
      </c>
      <c r="B3694" s="122">
        <v>1</v>
      </c>
      <c r="C3694" s="122" t="s">
        <v>2250</v>
      </c>
      <c r="D3694" s="122" t="s">
        <v>2168</v>
      </c>
      <c r="E3694" s="122">
        <v>67</v>
      </c>
      <c r="F3694" s="122">
        <v>1.3478006000000001E-4</v>
      </c>
      <c r="G3694" s="122">
        <v>1.540343505E-4</v>
      </c>
      <c r="H3694" s="122">
        <v>1.73288641E-4</v>
      </c>
      <c r="I3694" s="122">
        <v>2.2142438050000001E-4</v>
      </c>
      <c r="J3694" s="122">
        <v>2.7212736050000001E-4</v>
      </c>
      <c r="K3694" s="122">
        <v>3.0806870100000001E-4</v>
      </c>
      <c r="L3694" s="122">
        <v>3.5010726750000002E-4</v>
      </c>
      <c r="M3694" s="122">
        <v>3.8733221500000001E-4</v>
      </c>
      <c r="N3694" s="122">
        <v>4.2209041000000001E-4</v>
      </c>
      <c r="O3694" s="122">
        <v>4.7279336350000001E-4</v>
      </c>
      <c r="P3694" s="122">
        <v>5.2830993599999997E-4</v>
      </c>
      <c r="Q3694" s="122">
        <v>3.3650693749999997E-4</v>
      </c>
      <c r="R3694" s="122">
        <v>1.4311802E-4</v>
      </c>
      <c r="S3694" s="122">
        <v>3.0005841349999999E-4</v>
      </c>
      <c r="T3694" s="122">
        <v>4.6882342499999998E-4</v>
      </c>
      <c r="U3694" s="122">
        <v>7.090715505E-4</v>
      </c>
      <c r="V3694" s="122">
        <v>9.5808635300000003E-4</v>
      </c>
      <c r="W3694" s="122">
        <v>9.9526717799999992E-4</v>
      </c>
      <c r="X3694" s="122">
        <v>1.0072607334999999E-3</v>
      </c>
      <c r="Y3694" s="122">
        <v>8.6526922849999995E-4</v>
      </c>
      <c r="Z3694" s="122">
        <v>7.6284529749999995E-4</v>
      </c>
      <c r="AA3694" s="122">
        <v>2.9073153444999999E-3</v>
      </c>
      <c r="AB3694" s="122">
        <v>1.7008862025E-3</v>
      </c>
      <c r="AC3694" s="122">
        <v>7.1614506300000003E-4</v>
      </c>
      <c r="AD3694" s="122">
        <v>2.5093948160000001E-3</v>
      </c>
      <c r="AE3694" s="122">
        <v>4.3529579459999999E-3</v>
      </c>
      <c r="AF3694" s="122">
        <v>6.6085996535000004E-3</v>
      </c>
      <c r="AG3694" s="122">
        <v>6.8695483334999998E-3</v>
      </c>
      <c r="AH3694" s="122">
        <v>6.1909115559999998E-3</v>
      </c>
      <c r="AI3694" s="122">
        <v>6.0751476575000001E-3</v>
      </c>
      <c r="AJ3694" s="122">
        <v>5.9881017824999997E-3</v>
      </c>
      <c r="AK3694" s="122">
        <v>6.0148011419999996E-3</v>
      </c>
      <c r="AL3694" s="122">
        <v>0</v>
      </c>
    </row>
    <row r="3695" spans="1:38" hidden="1" x14ac:dyDescent="0.25">
      <c r="A3695" s="122" t="s">
        <v>2058</v>
      </c>
      <c r="B3695" s="122">
        <v>1</v>
      </c>
      <c r="C3695" s="122" t="s">
        <v>2251</v>
      </c>
      <c r="D3695" s="122" t="s">
        <v>2120</v>
      </c>
      <c r="E3695" s="122">
        <v>68</v>
      </c>
      <c r="F3695" s="122">
        <v>0</v>
      </c>
      <c r="G3695" s="122">
        <v>0</v>
      </c>
      <c r="H3695" s="122">
        <v>0</v>
      </c>
      <c r="I3695" s="122">
        <v>0</v>
      </c>
      <c r="J3695" s="122">
        <v>0</v>
      </c>
      <c r="K3695" s="122">
        <v>0</v>
      </c>
      <c r="L3695" s="122">
        <v>0</v>
      </c>
      <c r="M3695" s="122">
        <v>0</v>
      </c>
      <c r="N3695" s="122">
        <v>0</v>
      </c>
      <c r="O3695" s="122">
        <v>0</v>
      </c>
      <c r="P3695" s="122">
        <v>0</v>
      </c>
      <c r="Q3695" s="122">
        <v>0</v>
      </c>
      <c r="R3695" s="122">
        <v>0</v>
      </c>
      <c r="S3695" s="122">
        <v>0</v>
      </c>
      <c r="T3695" s="122">
        <v>0</v>
      </c>
      <c r="U3695" s="122">
        <v>0</v>
      </c>
      <c r="V3695" s="122">
        <v>0</v>
      </c>
      <c r="W3695" s="122">
        <v>0</v>
      </c>
      <c r="X3695" s="122">
        <v>0</v>
      </c>
      <c r="Y3695" s="122">
        <v>0</v>
      </c>
      <c r="Z3695" s="122">
        <v>0</v>
      </c>
      <c r="AA3695" s="122">
        <v>0</v>
      </c>
      <c r="AB3695" s="122">
        <v>0</v>
      </c>
      <c r="AC3695" s="122">
        <v>0</v>
      </c>
      <c r="AD3695" s="122">
        <v>0</v>
      </c>
      <c r="AE3695" s="122">
        <v>0</v>
      </c>
      <c r="AF3695" s="122">
        <v>0</v>
      </c>
      <c r="AG3695" s="122">
        <v>0</v>
      </c>
      <c r="AH3695" s="122">
        <v>0</v>
      </c>
      <c r="AI3695" s="122">
        <v>0</v>
      </c>
      <c r="AJ3695" s="122">
        <v>0</v>
      </c>
      <c r="AK3695" s="122">
        <v>0</v>
      </c>
      <c r="AL3695" s="122">
        <v>0</v>
      </c>
    </row>
    <row r="3696" spans="1:38" hidden="1" x14ac:dyDescent="0.25">
      <c r="A3696" s="122" t="s">
        <v>2058</v>
      </c>
      <c r="B3696" s="122">
        <v>1</v>
      </c>
      <c r="C3696" s="122" t="s">
        <v>2251</v>
      </c>
      <c r="D3696" s="122" t="s">
        <v>2121</v>
      </c>
      <c r="E3696" s="122">
        <v>68</v>
      </c>
      <c r="F3696" s="122">
        <v>0</v>
      </c>
      <c r="G3696" s="122">
        <v>0</v>
      </c>
      <c r="H3696" s="122">
        <v>0</v>
      </c>
      <c r="I3696" s="122">
        <v>0</v>
      </c>
      <c r="J3696" s="122">
        <v>0</v>
      </c>
      <c r="K3696" s="122">
        <v>0</v>
      </c>
      <c r="L3696" s="122">
        <v>0</v>
      </c>
      <c r="M3696" s="122">
        <v>0</v>
      </c>
      <c r="N3696" s="122">
        <v>0</v>
      </c>
      <c r="O3696" s="122">
        <v>0</v>
      </c>
      <c r="P3696" s="122">
        <v>0</v>
      </c>
      <c r="Q3696" s="122">
        <v>0</v>
      </c>
      <c r="R3696" s="122">
        <v>0</v>
      </c>
      <c r="S3696" s="122">
        <v>0</v>
      </c>
      <c r="T3696" s="122">
        <v>0</v>
      </c>
      <c r="U3696" s="122">
        <v>0</v>
      </c>
      <c r="V3696" s="122">
        <v>0</v>
      </c>
      <c r="W3696" s="122">
        <v>0</v>
      </c>
      <c r="X3696" s="122">
        <v>0</v>
      </c>
      <c r="Y3696" s="122">
        <v>0</v>
      </c>
      <c r="Z3696" s="122">
        <v>0</v>
      </c>
      <c r="AA3696" s="122">
        <v>0</v>
      </c>
      <c r="AB3696" s="122">
        <v>0</v>
      </c>
      <c r="AC3696" s="122">
        <v>0</v>
      </c>
      <c r="AD3696" s="122">
        <v>0</v>
      </c>
      <c r="AE3696" s="122">
        <v>0</v>
      </c>
      <c r="AF3696" s="122">
        <v>0</v>
      </c>
      <c r="AG3696" s="122">
        <v>0</v>
      </c>
      <c r="AH3696" s="122">
        <v>0</v>
      </c>
      <c r="AI3696" s="122">
        <v>0</v>
      </c>
      <c r="AJ3696" s="122">
        <v>0</v>
      </c>
      <c r="AK3696" s="122">
        <v>0</v>
      </c>
      <c r="AL3696" s="122">
        <v>0</v>
      </c>
    </row>
    <row r="3697" spans="1:38" hidden="1" x14ac:dyDescent="0.25">
      <c r="A3697" s="122" t="s">
        <v>2058</v>
      </c>
      <c r="B3697" s="122">
        <v>1</v>
      </c>
      <c r="C3697" s="122" t="s">
        <v>2251</v>
      </c>
      <c r="D3697" s="122" t="s">
        <v>2122</v>
      </c>
      <c r="E3697" s="122">
        <v>68</v>
      </c>
      <c r="F3697" s="122">
        <v>0</v>
      </c>
      <c r="G3697" s="122">
        <v>0</v>
      </c>
      <c r="H3697" s="122">
        <v>0</v>
      </c>
      <c r="I3697" s="122">
        <v>0</v>
      </c>
      <c r="J3697" s="122">
        <v>0</v>
      </c>
      <c r="K3697" s="122">
        <v>0</v>
      </c>
      <c r="L3697" s="122">
        <v>0</v>
      </c>
      <c r="M3697" s="122">
        <v>0</v>
      </c>
      <c r="N3697" s="122">
        <v>0</v>
      </c>
      <c r="O3697" s="122">
        <v>0</v>
      </c>
      <c r="P3697" s="122">
        <v>0</v>
      </c>
      <c r="Q3697" s="122">
        <v>0</v>
      </c>
      <c r="R3697" s="122">
        <v>0</v>
      </c>
      <c r="S3697" s="122">
        <v>0</v>
      </c>
      <c r="T3697" s="122">
        <v>0</v>
      </c>
      <c r="U3697" s="122">
        <v>0</v>
      </c>
      <c r="V3697" s="122">
        <v>0</v>
      </c>
      <c r="W3697" s="122">
        <v>0</v>
      </c>
      <c r="X3697" s="122">
        <v>0</v>
      </c>
      <c r="Y3697" s="122">
        <v>0</v>
      </c>
      <c r="Z3697" s="122">
        <v>0</v>
      </c>
      <c r="AA3697" s="122">
        <v>0</v>
      </c>
      <c r="AB3697" s="122">
        <v>0</v>
      </c>
      <c r="AC3697" s="122">
        <v>0</v>
      </c>
      <c r="AD3697" s="122">
        <v>0</v>
      </c>
      <c r="AE3697" s="122">
        <v>0</v>
      </c>
      <c r="AF3697" s="122">
        <v>0</v>
      </c>
      <c r="AG3697" s="122">
        <v>0</v>
      </c>
      <c r="AH3697" s="122">
        <v>0</v>
      </c>
      <c r="AI3697" s="122">
        <v>0</v>
      </c>
      <c r="AJ3697" s="122">
        <v>0</v>
      </c>
      <c r="AK3697" s="122">
        <v>0</v>
      </c>
      <c r="AL3697" s="122">
        <v>0</v>
      </c>
    </row>
    <row r="3698" spans="1:38" hidden="1" x14ac:dyDescent="0.25">
      <c r="A3698" s="122" t="s">
        <v>2058</v>
      </c>
      <c r="B3698" s="122">
        <v>1</v>
      </c>
      <c r="C3698" s="122" t="s">
        <v>2251</v>
      </c>
      <c r="D3698" s="122" t="s">
        <v>2175</v>
      </c>
      <c r="E3698" s="122">
        <v>68</v>
      </c>
      <c r="F3698" s="122">
        <v>0</v>
      </c>
      <c r="G3698" s="122">
        <v>0</v>
      </c>
      <c r="H3698" s="122">
        <v>0</v>
      </c>
      <c r="I3698" s="122">
        <v>0</v>
      </c>
      <c r="J3698" s="122">
        <v>0</v>
      </c>
      <c r="K3698" s="122">
        <v>0</v>
      </c>
      <c r="L3698" s="122">
        <v>0</v>
      </c>
      <c r="M3698" s="122">
        <v>0</v>
      </c>
      <c r="N3698" s="122">
        <v>0</v>
      </c>
      <c r="O3698" s="122">
        <v>0</v>
      </c>
      <c r="P3698" s="122">
        <v>0</v>
      </c>
      <c r="Q3698" s="122">
        <v>0</v>
      </c>
      <c r="R3698" s="122">
        <v>0</v>
      </c>
      <c r="S3698" s="122">
        <v>0</v>
      </c>
      <c r="T3698" s="122">
        <v>0</v>
      </c>
      <c r="U3698" s="122">
        <v>0</v>
      </c>
      <c r="V3698" s="122">
        <v>0</v>
      </c>
      <c r="W3698" s="122">
        <v>0</v>
      </c>
      <c r="X3698" s="122">
        <v>0</v>
      </c>
      <c r="Y3698" s="122">
        <v>0</v>
      </c>
      <c r="Z3698" s="122">
        <v>0</v>
      </c>
      <c r="AA3698" s="122">
        <v>0</v>
      </c>
      <c r="AB3698" s="122">
        <v>0</v>
      </c>
      <c r="AC3698" s="122">
        <v>0</v>
      </c>
      <c r="AD3698" s="122">
        <v>0</v>
      </c>
      <c r="AE3698" s="122">
        <v>0</v>
      </c>
      <c r="AF3698" s="122">
        <v>0</v>
      </c>
      <c r="AG3698" s="122">
        <v>0</v>
      </c>
      <c r="AH3698" s="122">
        <v>0</v>
      </c>
      <c r="AI3698" s="122">
        <v>0</v>
      </c>
      <c r="AJ3698" s="122">
        <v>0</v>
      </c>
      <c r="AK3698" s="122">
        <v>0</v>
      </c>
      <c r="AL3698" s="122">
        <v>0</v>
      </c>
    </row>
    <row r="3699" spans="1:38" hidden="1" x14ac:dyDescent="0.25">
      <c r="A3699" s="122" t="s">
        <v>2058</v>
      </c>
      <c r="B3699" s="122">
        <v>1</v>
      </c>
      <c r="C3699" s="122" t="s">
        <v>2251</v>
      </c>
      <c r="D3699" s="122" t="s">
        <v>2123</v>
      </c>
      <c r="E3699" s="122">
        <v>68</v>
      </c>
      <c r="F3699" s="122">
        <v>0</v>
      </c>
      <c r="G3699" s="122">
        <v>0</v>
      </c>
      <c r="H3699" s="122">
        <v>0</v>
      </c>
      <c r="I3699" s="122">
        <v>0</v>
      </c>
      <c r="J3699" s="122">
        <v>0</v>
      </c>
      <c r="K3699" s="122">
        <v>0</v>
      </c>
      <c r="L3699" s="122">
        <v>0</v>
      </c>
      <c r="M3699" s="122">
        <v>0</v>
      </c>
      <c r="N3699" s="122">
        <v>0</v>
      </c>
      <c r="O3699" s="122">
        <v>0</v>
      </c>
      <c r="P3699" s="122">
        <v>0</v>
      </c>
      <c r="Q3699" s="122">
        <v>0</v>
      </c>
      <c r="R3699" s="122">
        <v>0</v>
      </c>
      <c r="S3699" s="122">
        <v>0</v>
      </c>
      <c r="T3699" s="122">
        <v>0</v>
      </c>
      <c r="U3699" s="122">
        <v>0</v>
      </c>
      <c r="V3699" s="122">
        <v>0</v>
      </c>
      <c r="W3699" s="122">
        <v>0</v>
      </c>
      <c r="X3699" s="122">
        <v>0</v>
      </c>
      <c r="Y3699" s="122">
        <v>0</v>
      </c>
      <c r="Z3699" s="122">
        <v>0</v>
      </c>
      <c r="AA3699" s="122">
        <v>0</v>
      </c>
      <c r="AB3699" s="122">
        <v>0</v>
      </c>
      <c r="AC3699" s="122">
        <v>0</v>
      </c>
      <c r="AD3699" s="122">
        <v>0</v>
      </c>
      <c r="AE3699" s="122">
        <v>0</v>
      </c>
      <c r="AF3699" s="122">
        <v>0</v>
      </c>
      <c r="AG3699" s="122">
        <v>0</v>
      </c>
      <c r="AH3699" s="122">
        <v>0</v>
      </c>
      <c r="AI3699" s="122">
        <v>0</v>
      </c>
      <c r="AJ3699" s="122">
        <v>0</v>
      </c>
      <c r="AK3699" s="122">
        <v>0</v>
      </c>
      <c r="AL3699" s="122">
        <v>0</v>
      </c>
    </row>
    <row r="3700" spans="1:38" x14ac:dyDescent="0.25">
      <c r="A3700" s="122" t="s">
        <v>2058</v>
      </c>
      <c r="B3700" s="122">
        <v>1</v>
      </c>
      <c r="C3700" s="122" t="s">
        <v>2251</v>
      </c>
      <c r="D3700" s="122" t="s">
        <v>2124</v>
      </c>
      <c r="E3700" s="122">
        <v>68</v>
      </c>
      <c r="F3700" s="122">
        <v>0</v>
      </c>
      <c r="G3700" s="122">
        <v>0</v>
      </c>
      <c r="H3700" s="122">
        <v>0</v>
      </c>
      <c r="I3700" s="122">
        <v>0</v>
      </c>
      <c r="J3700" s="122">
        <v>0</v>
      </c>
      <c r="K3700" s="122">
        <v>0</v>
      </c>
      <c r="L3700" s="122">
        <v>0</v>
      </c>
      <c r="M3700" s="122">
        <v>0</v>
      </c>
      <c r="N3700" s="122">
        <v>0</v>
      </c>
      <c r="O3700" s="122">
        <v>0</v>
      </c>
      <c r="P3700" s="122">
        <v>0</v>
      </c>
      <c r="Q3700" s="122">
        <v>0</v>
      </c>
      <c r="R3700" s="122">
        <v>0</v>
      </c>
      <c r="S3700" s="122">
        <v>0</v>
      </c>
      <c r="T3700" s="122">
        <v>0</v>
      </c>
      <c r="U3700" s="122">
        <v>0</v>
      </c>
      <c r="V3700" s="122">
        <v>0</v>
      </c>
      <c r="W3700" s="122">
        <v>0</v>
      </c>
      <c r="X3700" s="122">
        <v>0</v>
      </c>
      <c r="Y3700" s="122">
        <v>0</v>
      </c>
      <c r="Z3700" s="122">
        <v>0</v>
      </c>
      <c r="AA3700" s="122">
        <v>0</v>
      </c>
      <c r="AB3700" s="122">
        <v>0</v>
      </c>
      <c r="AC3700" s="122">
        <v>0</v>
      </c>
      <c r="AD3700" s="122">
        <v>0</v>
      </c>
      <c r="AE3700" s="122">
        <v>0</v>
      </c>
      <c r="AF3700" s="122">
        <v>0</v>
      </c>
      <c r="AG3700" s="122">
        <v>0</v>
      </c>
      <c r="AH3700" s="122">
        <v>0</v>
      </c>
      <c r="AI3700" s="122">
        <v>0</v>
      </c>
      <c r="AJ3700" s="122">
        <v>0</v>
      </c>
      <c r="AK3700" s="122">
        <v>0</v>
      </c>
      <c r="AL3700" s="122">
        <v>0</v>
      </c>
    </row>
    <row r="3701" spans="1:38" hidden="1" x14ac:dyDescent="0.25">
      <c r="A3701" s="122" t="s">
        <v>2058</v>
      </c>
      <c r="B3701" s="122">
        <v>1</v>
      </c>
      <c r="C3701" s="122" t="s">
        <v>2251</v>
      </c>
      <c r="D3701" s="122" t="s">
        <v>474</v>
      </c>
      <c r="E3701" s="122">
        <v>68</v>
      </c>
      <c r="F3701" s="122">
        <v>0</v>
      </c>
      <c r="G3701" s="122">
        <v>0</v>
      </c>
      <c r="H3701" s="122">
        <v>0</v>
      </c>
      <c r="I3701" s="122">
        <v>0</v>
      </c>
      <c r="J3701" s="122">
        <v>0</v>
      </c>
      <c r="K3701" s="122">
        <v>0</v>
      </c>
      <c r="L3701" s="122">
        <v>0</v>
      </c>
      <c r="M3701" s="122">
        <v>0</v>
      </c>
      <c r="N3701" s="122">
        <v>0</v>
      </c>
      <c r="O3701" s="122">
        <v>0</v>
      </c>
      <c r="P3701" s="122">
        <v>0</v>
      </c>
      <c r="Q3701" s="122">
        <v>0</v>
      </c>
      <c r="R3701" s="122">
        <v>0</v>
      </c>
      <c r="S3701" s="122">
        <v>0</v>
      </c>
      <c r="T3701" s="122">
        <v>0</v>
      </c>
      <c r="U3701" s="122">
        <v>0</v>
      </c>
      <c r="V3701" s="122">
        <v>0</v>
      </c>
      <c r="W3701" s="122">
        <v>0</v>
      </c>
      <c r="X3701" s="122">
        <v>0</v>
      </c>
      <c r="Y3701" s="122">
        <v>0</v>
      </c>
      <c r="Z3701" s="122">
        <v>0</v>
      </c>
      <c r="AA3701" s="122">
        <v>0</v>
      </c>
      <c r="AB3701" s="122">
        <v>0</v>
      </c>
      <c r="AC3701" s="122">
        <v>0</v>
      </c>
      <c r="AD3701" s="122">
        <v>0</v>
      </c>
      <c r="AE3701" s="122">
        <v>0</v>
      </c>
      <c r="AF3701" s="122">
        <v>0</v>
      </c>
      <c r="AG3701" s="122">
        <v>0</v>
      </c>
      <c r="AH3701" s="122">
        <v>0</v>
      </c>
      <c r="AI3701" s="122">
        <v>0</v>
      </c>
      <c r="AJ3701" s="122">
        <v>0</v>
      </c>
      <c r="AK3701" s="122">
        <v>0</v>
      </c>
      <c r="AL3701" s="122">
        <v>0</v>
      </c>
    </row>
    <row r="3702" spans="1:38" hidden="1" x14ac:dyDescent="0.25">
      <c r="A3702" s="122" t="s">
        <v>2058</v>
      </c>
      <c r="B3702" s="122">
        <v>1</v>
      </c>
      <c r="C3702" s="122" t="s">
        <v>2251</v>
      </c>
      <c r="D3702" s="122" t="s">
        <v>2125</v>
      </c>
      <c r="E3702" s="122">
        <v>68</v>
      </c>
      <c r="F3702" s="122">
        <v>0</v>
      </c>
      <c r="G3702" s="122">
        <v>0</v>
      </c>
      <c r="H3702" s="122">
        <v>0</v>
      </c>
      <c r="I3702" s="122">
        <v>0</v>
      </c>
      <c r="J3702" s="122">
        <v>0</v>
      </c>
      <c r="K3702" s="122">
        <v>0</v>
      </c>
      <c r="L3702" s="122">
        <v>0</v>
      </c>
      <c r="M3702" s="122">
        <v>0</v>
      </c>
      <c r="N3702" s="122">
        <v>0</v>
      </c>
      <c r="O3702" s="122">
        <v>0</v>
      </c>
      <c r="P3702" s="122">
        <v>0</v>
      </c>
      <c r="Q3702" s="122">
        <v>0</v>
      </c>
      <c r="R3702" s="122">
        <v>0</v>
      </c>
      <c r="S3702" s="122">
        <v>0</v>
      </c>
      <c r="T3702" s="122">
        <v>0</v>
      </c>
      <c r="U3702" s="122">
        <v>0</v>
      </c>
      <c r="V3702" s="122">
        <v>0</v>
      </c>
      <c r="W3702" s="122">
        <v>0</v>
      </c>
      <c r="X3702" s="122">
        <v>0</v>
      </c>
      <c r="Y3702" s="122">
        <v>0</v>
      </c>
      <c r="Z3702" s="122">
        <v>0</v>
      </c>
      <c r="AA3702" s="122">
        <v>0</v>
      </c>
      <c r="AB3702" s="122">
        <v>0</v>
      </c>
      <c r="AC3702" s="122">
        <v>0</v>
      </c>
      <c r="AD3702" s="122">
        <v>0</v>
      </c>
      <c r="AE3702" s="122">
        <v>0</v>
      </c>
      <c r="AF3702" s="122">
        <v>0</v>
      </c>
      <c r="AG3702" s="122">
        <v>0</v>
      </c>
      <c r="AH3702" s="122">
        <v>0</v>
      </c>
      <c r="AI3702" s="122">
        <v>0</v>
      </c>
      <c r="AJ3702" s="122">
        <v>0</v>
      </c>
      <c r="AK3702" s="122">
        <v>0</v>
      </c>
      <c r="AL3702" s="122">
        <v>0</v>
      </c>
    </row>
    <row r="3703" spans="1:38" hidden="1" x14ac:dyDescent="0.25">
      <c r="A3703" s="122" t="s">
        <v>2058</v>
      </c>
      <c r="B3703" s="122">
        <v>1</v>
      </c>
      <c r="C3703" s="122" t="s">
        <v>2251</v>
      </c>
      <c r="D3703" s="122" t="s">
        <v>2126</v>
      </c>
      <c r="E3703" s="122">
        <v>68</v>
      </c>
      <c r="F3703" s="122">
        <v>0</v>
      </c>
      <c r="G3703" s="122">
        <v>0</v>
      </c>
      <c r="H3703" s="122">
        <v>0</v>
      </c>
      <c r="I3703" s="122">
        <v>0</v>
      </c>
      <c r="J3703" s="122">
        <v>0</v>
      </c>
      <c r="K3703" s="122">
        <v>0</v>
      </c>
      <c r="L3703" s="122">
        <v>0</v>
      </c>
      <c r="M3703" s="122">
        <v>0</v>
      </c>
      <c r="N3703" s="122">
        <v>0</v>
      </c>
      <c r="O3703" s="122">
        <v>0</v>
      </c>
      <c r="P3703" s="122">
        <v>0</v>
      </c>
      <c r="Q3703" s="122">
        <v>0</v>
      </c>
      <c r="R3703" s="122">
        <v>0</v>
      </c>
      <c r="S3703" s="122">
        <v>0</v>
      </c>
      <c r="T3703" s="122">
        <v>0</v>
      </c>
      <c r="U3703" s="122">
        <v>0</v>
      </c>
      <c r="V3703" s="122">
        <v>0</v>
      </c>
      <c r="W3703" s="122">
        <v>0</v>
      </c>
      <c r="X3703" s="122">
        <v>0</v>
      </c>
      <c r="Y3703" s="122">
        <v>0</v>
      </c>
      <c r="Z3703" s="122">
        <v>0</v>
      </c>
      <c r="AA3703" s="122">
        <v>0</v>
      </c>
      <c r="AB3703" s="122">
        <v>0</v>
      </c>
      <c r="AC3703" s="122">
        <v>0</v>
      </c>
      <c r="AD3703" s="122">
        <v>0</v>
      </c>
      <c r="AE3703" s="122">
        <v>0</v>
      </c>
      <c r="AF3703" s="122">
        <v>0</v>
      </c>
      <c r="AG3703" s="122">
        <v>0</v>
      </c>
      <c r="AH3703" s="122">
        <v>0</v>
      </c>
      <c r="AI3703" s="122">
        <v>0</v>
      </c>
      <c r="AJ3703" s="122">
        <v>0</v>
      </c>
      <c r="AK3703" s="122">
        <v>0</v>
      </c>
      <c r="AL3703" s="122">
        <v>0</v>
      </c>
    </row>
    <row r="3704" spans="1:38" hidden="1" x14ac:dyDescent="0.25">
      <c r="A3704" s="122" t="s">
        <v>2058</v>
      </c>
      <c r="B3704" s="122">
        <v>1</v>
      </c>
      <c r="C3704" s="122" t="s">
        <v>2251</v>
      </c>
      <c r="D3704" s="122" t="s">
        <v>2127</v>
      </c>
      <c r="E3704" s="122">
        <v>68</v>
      </c>
      <c r="F3704" s="122">
        <v>0</v>
      </c>
      <c r="G3704" s="122">
        <v>0</v>
      </c>
      <c r="H3704" s="122">
        <v>0</v>
      </c>
      <c r="I3704" s="122">
        <v>0</v>
      </c>
      <c r="J3704" s="122">
        <v>0</v>
      </c>
      <c r="K3704" s="122">
        <v>0</v>
      </c>
      <c r="L3704" s="122">
        <v>0</v>
      </c>
      <c r="M3704" s="122">
        <v>0</v>
      </c>
      <c r="N3704" s="122">
        <v>0</v>
      </c>
      <c r="O3704" s="122">
        <v>0</v>
      </c>
      <c r="P3704" s="122">
        <v>0</v>
      </c>
      <c r="Q3704" s="122">
        <v>0</v>
      </c>
      <c r="R3704" s="122">
        <v>0</v>
      </c>
      <c r="S3704" s="122">
        <v>0</v>
      </c>
      <c r="T3704" s="122">
        <v>0</v>
      </c>
      <c r="U3704" s="122">
        <v>0</v>
      </c>
      <c r="V3704" s="122">
        <v>0</v>
      </c>
      <c r="W3704" s="122">
        <v>0</v>
      </c>
      <c r="X3704" s="122">
        <v>0</v>
      </c>
      <c r="Y3704" s="122">
        <v>0</v>
      </c>
      <c r="Z3704" s="122">
        <v>0</v>
      </c>
      <c r="AA3704" s="122">
        <v>0</v>
      </c>
      <c r="AB3704" s="122">
        <v>0</v>
      </c>
      <c r="AC3704" s="122">
        <v>0</v>
      </c>
      <c r="AD3704" s="122">
        <v>0</v>
      </c>
      <c r="AE3704" s="122">
        <v>0</v>
      </c>
      <c r="AF3704" s="122">
        <v>0</v>
      </c>
      <c r="AG3704" s="122">
        <v>0</v>
      </c>
      <c r="AH3704" s="122">
        <v>0</v>
      </c>
      <c r="AI3704" s="122">
        <v>0</v>
      </c>
      <c r="AJ3704" s="122">
        <v>0</v>
      </c>
      <c r="AK3704" s="122">
        <v>0</v>
      </c>
      <c r="AL3704" s="122">
        <v>0</v>
      </c>
    </row>
    <row r="3705" spans="1:38" hidden="1" x14ac:dyDescent="0.25">
      <c r="A3705" s="122" t="s">
        <v>2058</v>
      </c>
      <c r="B3705" s="122">
        <v>1</v>
      </c>
      <c r="C3705" s="122" t="s">
        <v>2251</v>
      </c>
      <c r="D3705" s="122" t="s">
        <v>2128</v>
      </c>
      <c r="E3705" s="122">
        <v>68</v>
      </c>
      <c r="F3705" s="122">
        <v>0</v>
      </c>
      <c r="G3705" s="122">
        <v>0</v>
      </c>
      <c r="H3705" s="122">
        <v>0</v>
      </c>
      <c r="I3705" s="122">
        <v>0</v>
      </c>
      <c r="J3705" s="122">
        <v>0</v>
      </c>
      <c r="K3705" s="122">
        <v>0</v>
      </c>
      <c r="L3705" s="122">
        <v>0</v>
      </c>
      <c r="M3705" s="122">
        <v>0</v>
      </c>
      <c r="N3705" s="122">
        <v>0</v>
      </c>
      <c r="O3705" s="122">
        <v>0</v>
      </c>
      <c r="P3705" s="122">
        <v>0</v>
      </c>
      <c r="Q3705" s="122">
        <v>0</v>
      </c>
      <c r="R3705" s="122">
        <v>0</v>
      </c>
      <c r="S3705" s="122">
        <v>0</v>
      </c>
      <c r="T3705" s="122">
        <v>0</v>
      </c>
      <c r="U3705" s="122">
        <v>0</v>
      </c>
      <c r="V3705" s="122">
        <v>0</v>
      </c>
      <c r="W3705" s="122">
        <v>0</v>
      </c>
      <c r="X3705" s="122">
        <v>0</v>
      </c>
      <c r="Y3705" s="122">
        <v>0</v>
      </c>
      <c r="Z3705" s="122">
        <v>0</v>
      </c>
      <c r="AA3705" s="122">
        <v>0</v>
      </c>
      <c r="AB3705" s="122">
        <v>0</v>
      </c>
      <c r="AC3705" s="122">
        <v>0</v>
      </c>
      <c r="AD3705" s="122">
        <v>0</v>
      </c>
      <c r="AE3705" s="122">
        <v>0</v>
      </c>
      <c r="AF3705" s="122">
        <v>0</v>
      </c>
      <c r="AG3705" s="122">
        <v>0</v>
      </c>
      <c r="AH3705" s="122">
        <v>0</v>
      </c>
      <c r="AI3705" s="122">
        <v>0</v>
      </c>
      <c r="AJ3705" s="122">
        <v>0</v>
      </c>
      <c r="AK3705" s="122">
        <v>0</v>
      </c>
      <c r="AL3705" s="122">
        <v>0</v>
      </c>
    </row>
    <row r="3706" spans="1:38" hidden="1" x14ac:dyDescent="0.25">
      <c r="A3706" s="122" t="s">
        <v>2058</v>
      </c>
      <c r="B3706" s="122">
        <v>1</v>
      </c>
      <c r="C3706" s="122" t="s">
        <v>2251</v>
      </c>
      <c r="D3706" s="122" t="s">
        <v>2129</v>
      </c>
      <c r="E3706" s="122">
        <v>68</v>
      </c>
      <c r="F3706" s="122">
        <v>0.36121209676650001</v>
      </c>
      <c r="G3706" s="122">
        <v>0.33582338709249998</v>
      </c>
      <c r="H3706" s="122">
        <v>0.36063508065200001</v>
      </c>
      <c r="I3706" s="122">
        <v>0.37506048385899998</v>
      </c>
      <c r="J3706" s="122">
        <v>0.40391129032599998</v>
      </c>
      <c r="K3706" s="122">
        <v>0.41833669355949998</v>
      </c>
      <c r="L3706" s="122">
        <v>0.41545161290749999</v>
      </c>
      <c r="M3706" s="122">
        <v>0.42122177418500001</v>
      </c>
      <c r="N3706" s="122">
        <v>0.426991935489</v>
      </c>
      <c r="O3706" s="122">
        <v>0.424106854837</v>
      </c>
      <c r="P3706" s="122">
        <v>0.5086377551015</v>
      </c>
      <c r="Q3706" s="122">
        <v>0.46178954081200002</v>
      </c>
      <c r="R3706" s="122">
        <v>0.42987701614099999</v>
      </c>
      <c r="S3706" s="122">
        <v>0.42122177418500001</v>
      </c>
      <c r="T3706" s="122">
        <v>0.45295766127749998</v>
      </c>
      <c r="U3706" s="122">
        <v>0.45872782258150002</v>
      </c>
      <c r="V3706" s="122">
        <v>0.44718750000000002</v>
      </c>
      <c r="W3706" s="122">
        <v>0.55213966837600004</v>
      </c>
      <c r="X3706" s="122">
        <v>0.53540816327450003</v>
      </c>
      <c r="Y3706" s="122">
        <v>0.532061862233</v>
      </c>
      <c r="Z3706" s="122">
        <v>0.55883227040600003</v>
      </c>
      <c r="AA3706" s="122">
        <v>0.55883227040600003</v>
      </c>
      <c r="AB3706" s="122">
        <v>0.51867665817300002</v>
      </c>
      <c r="AC3706" s="122">
        <v>0.52536926020300001</v>
      </c>
      <c r="AD3706" s="122">
        <v>0.5052914540865</v>
      </c>
      <c r="AE3706" s="122">
        <v>0.46848214286849998</v>
      </c>
      <c r="AF3706" s="122">
        <v>0.36929032258150002</v>
      </c>
      <c r="AG3706" s="122">
        <v>0.31447379032599998</v>
      </c>
      <c r="AH3706" s="122">
        <v>0.30581854839650002</v>
      </c>
      <c r="AI3706" s="122">
        <v>0</v>
      </c>
      <c r="AJ3706" s="122">
        <v>0</v>
      </c>
      <c r="AK3706" s="122">
        <v>0</v>
      </c>
      <c r="AL3706" s="122">
        <v>0</v>
      </c>
    </row>
    <row r="3707" spans="1:38" hidden="1" x14ac:dyDescent="0.25">
      <c r="A3707" s="122" t="s">
        <v>2058</v>
      </c>
      <c r="B3707" s="122">
        <v>1</v>
      </c>
      <c r="C3707" s="122" t="s">
        <v>2251</v>
      </c>
      <c r="D3707" s="122" t="s">
        <v>2176</v>
      </c>
      <c r="E3707" s="122">
        <v>68</v>
      </c>
      <c r="F3707" s="122">
        <v>0</v>
      </c>
      <c r="G3707" s="122">
        <v>0</v>
      </c>
      <c r="H3707" s="122">
        <v>0</v>
      </c>
      <c r="I3707" s="122">
        <v>0</v>
      </c>
      <c r="J3707" s="122">
        <v>0</v>
      </c>
      <c r="K3707" s="122">
        <v>0</v>
      </c>
      <c r="L3707" s="122">
        <v>0</v>
      </c>
      <c r="M3707" s="122">
        <v>0</v>
      </c>
      <c r="N3707" s="122">
        <v>0</v>
      </c>
      <c r="O3707" s="122">
        <v>0</v>
      </c>
      <c r="P3707" s="122">
        <v>0</v>
      </c>
      <c r="Q3707" s="122">
        <v>0</v>
      </c>
      <c r="R3707" s="122">
        <v>0</v>
      </c>
      <c r="S3707" s="122">
        <v>0</v>
      </c>
      <c r="T3707" s="122">
        <v>0</v>
      </c>
      <c r="U3707" s="122">
        <v>0</v>
      </c>
      <c r="V3707" s="122">
        <v>0</v>
      </c>
      <c r="W3707" s="122">
        <v>0</v>
      </c>
      <c r="X3707" s="122">
        <v>0</v>
      </c>
      <c r="Y3707" s="122">
        <v>0</v>
      </c>
      <c r="Z3707" s="122">
        <v>0</v>
      </c>
      <c r="AA3707" s="122">
        <v>0</v>
      </c>
      <c r="AB3707" s="122">
        <v>0</v>
      </c>
      <c r="AC3707" s="122">
        <v>0</v>
      </c>
      <c r="AD3707" s="122">
        <v>0</v>
      </c>
      <c r="AE3707" s="122">
        <v>0</v>
      </c>
      <c r="AF3707" s="122">
        <v>0</v>
      </c>
      <c r="AG3707" s="122">
        <v>0</v>
      </c>
      <c r="AH3707" s="122">
        <v>0</v>
      </c>
      <c r="AI3707" s="122">
        <v>0</v>
      </c>
      <c r="AJ3707" s="122">
        <v>0</v>
      </c>
      <c r="AK3707" s="122">
        <v>0</v>
      </c>
      <c r="AL3707" s="122">
        <v>0</v>
      </c>
    </row>
    <row r="3708" spans="1:38" hidden="1" x14ac:dyDescent="0.25">
      <c r="A3708" s="122" t="s">
        <v>2058</v>
      </c>
      <c r="B3708" s="122">
        <v>1</v>
      </c>
      <c r="C3708" s="122" t="s">
        <v>2251</v>
      </c>
      <c r="D3708" s="122" t="s">
        <v>2130</v>
      </c>
      <c r="E3708" s="122">
        <v>68</v>
      </c>
      <c r="F3708" s="122">
        <v>0</v>
      </c>
      <c r="G3708" s="122">
        <v>0</v>
      </c>
      <c r="H3708" s="122">
        <v>0</v>
      </c>
      <c r="I3708" s="122">
        <v>0</v>
      </c>
      <c r="J3708" s="122">
        <v>0</v>
      </c>
      <c r="K3708" s="122">
        <v>0</v>
      </c>
      <c r="L3708" s="122">
        <v>0</v>
      </c>
      <c r="M3708" s="122">
        <v>0</v>
      </c>
      <c r="N3708" s="122">
        <v>0</v>
      </c>
      <c r="O3708" s="122">
        <v>0</v>
      </c>
      <c r="P3708" s="122">
        <v>0</v>
      </c>
      <c r="Q3708" s="122">
        <v>0</v>
      </c>
      <c r="R3708" s="122">
        <v>0</v>
      </c>
      <c r="S3708" s="122">
        <v>0</v>
      </c>
      <c r="T3708" s="122">
        <v>0</v>
      </c>
      <c r="U3708" s="122">
        <v>0</v>
      </c>
      <c r="V3708" s="122">
        <v>0</v>
      </c>
      <c r="W3708" s="122">
        <v>0</v>
      </c>
      <c r="X3708" s="122">
        <v>0</v>
      </c>
      <c r="Y3708" s="122">
        <v>0</v>
      </c>
      <c r="Z3708" s="122">
        <v>0</v>
      </c>
      <c r="AA3708" s="122">
        <v>0</v>
      </c>
      <c r="AB3708" s="122">
        <v>0</v>
      </c>
      <c r="AC3708" s="122">
        <v>0</v>
      </c>
      <c r="AD3708" s="122">
        <v>0</v>
      </c>
      <c r="AE3708" s="122">
        <v>0</v>
      </c>
      <c r="AF3708" s="122">
        <v>0</v>
      </c>
      <c r="AG3708" s="122">
        <v>0</v>
      </c>
      <c r="AH3708" s="122">
        <v>0</v>
      </c>
      <c r="AI3708" s="122">
        <v>0</v>
      </c>
      <c r="AJ3708" s="122">
        <v>0</v>
      </c>
      <c r="AK3708" s="122">
        <v>0</v>
      </c>
      <c r="AL3708" s="122">
        <v>0</v>
      </c>
    </row>
    <row r="3709" spans="1:38" hidden="1" x14ac:dyDescent="0.25">
      <c r="A3709" s="122" t="s">
        <v>2058</v>
      </c>
      <c r="B3709" s="122">
        <v>1</v>
      </c>
      <c r="C3709" s="122" t="s">
        <v>2251</v>
      </c>
      <c r="D3709" s="122" t="s">
        <v>2131</v>
      </c>
      <c r="E3709" s="122">
        <v>68</v>
      </c>
      <c r="F3709" s="122">
        <v>0</v>
      </c>
      <c r="G3709" s="122">
        <v>0</v>
      </c>
      <c r="H3709" s="122">
        <v>0</v>
      </c>
      <c r="I3709" s="122">
        <v>0</v>
      </c>
      <c r="J3709" s="122">
        <v>0</v>
      </c>
      <c r="K3709" s="122">
        <v>0</v>
      </c>
      <c r="L3709" s="122">
        <v>0</v>
      </c>
      <c r="M3709" s="122">
        <v>0</v>
      </c>
      <c r="N3709" s="122">
        <v>0</v>
      </c>
      <c r="O3709" s="122">
        <v>0</v>
      </c>
      <c r="P3709" s="122">
        <v>0</v>
      </c>
      <c r="Q3709" s="122">
        <v>0</v>
      </c>
      <c r="R3709" s="122">
        <v>0</v>
      </c>
      <c r="S3709" s="122">
        <v>0</v>
      </c>
      <c r="T3709" s="122">
        <v>0</v>
      </c>
      <c r="U3709" s="122">
        <v>0</v>
      </c>
      <c r="V3709" s="122">
        <v>0</v>
      </c>
      <c r="W3709" s="122">
        <v>0</v>
      </c>
      <c r="X3709" s="122">
        <v>0</v>
      </c>
      <c r="Y3709" s="122">
        <v>0</v>
      </c>
      <c r="Z3709" s="122">
        <v>0</v>
      </c>
      <c r="AA3709" s="122">
        <v>0</v>
      </c>
      <c r="AB3709" s="122">
        <v>0</v>
      </c>
      <c r="AC3709" s="122">
        <v>0</v>
      </c>
      <c r="AD3709" s="122">
        <v>0</v>
      </c>
      <c r="AE3709" s="122">
        <v>0</v>
      </c>
      <c r="AF3709" s="122">
        <v>0</v>
      </c>
      <c r="AG3709" s="122">
        <v>0</v>
      </c>
      <c r="AH3709" s="122">
        <v>0</v>
      </c>
      <c r="AI3709" s="122">
        <v>0</v>
      </c>
      <c r="AJ3709" s="122">
        <v>0</v>
      </c>
      <c r="AK3709" s="122">
        <v>0</v>
      </c>
      <c r="AL3709" s="122">
        <v>0</v>
      </c>
    </row>
    <row r="3710" spans="1:38" hidden="1" x14ac:dyDescent="0.25">
      <c r="A3710" s="122" t="s">
        <v>2058</v>
      </c>
      <c r="B3710" s="122">
        <v>1</v>
      </c>
      <c r="C3710" s="122" t="s">
        <v>2251</v>
      </c>
      <c r="D3710" s="122" t="s">
        <v>2132</v>
      </c>
      <c r="E3710" s="122">
        <v>68</v>
      </c>
      <c r="F3710" s="122">
        <v>0</v>
      </c>
      <c r="G3710" s="122">
        <v>0</v>
      </c>
      <c r="H3710" s="122">
        <v>0</v>
      </c>
      <c r="I3710" s="122">
        <v>0</v>
      </c>
      <c r="J3710" s="122">
        <v>0</v>
      </c>
      <c r="K3710" s="122">
        <v>0</v>
      </c>
      <c r="L3710" s="122">
        <v>0</v>
      </c>
      <c r="M3710" s="122">
        <v>0</v>
      </c>
      <c r="N3710" s="122">
        <v>0</v>
      </c>
      <c r="O3710" s="122">
        <v>0</v>
      </c>
      <c r="P3710" s="122">
        <v>0</v>
      </c>
      <c r="Q3710" s="122">
        <v>0</v>
      </c>
      <c r="R3710" s="122">
        <v>0</v>
      </c>
      <c r="S3710" s="122">
        <v>0</v>
      </c>
      <c r="T3710" s="122">
        <v>0</v>
      </c>
      <c r="U3710" s="122">
        <v>0</v>
      </c>
      <c r="V3710" s="122">
        <v>0</v>
      </c>
      <c r="W3710" s="122">
        <v>0</v>
      </c>
      <c r="X3710" s="122">
        <v>0</v>
      </c>
      <c r="Y3710" s="122">
        <v>0</v>
      </c>
      <c r="Z3710" s="122">
        <v>0</v>
      </c>
      <c r="AA3710" s="122">
        <v>0</v>
      </c>
      <c r="AB3710" s="122">
        <v>0</v>
      </c>
      <c r="AC3710" s="122">
        <v>0</v>
      </c>
      <c r="AD3710" s="122">
        <v>0</v>
      </c>
      <c r="AE3710" s="122">
        <v>0</v>
      </c>
      <c r="AF3710" s="122">
        <v>0</v>
      </c>
      <c r="AG3710" s="122">
        <v>0</v>
      </c>
      <c r="AH3710" s="122">
        <v>0</v>
      </c>
      <c r="AI3710" s="122">
        <v>0</v>
      </c>
      <c r="AJ3710" s="122">
        <v>0</v>
      </c>
      <c r="AK3710" s="122">
        <v>0</v>
      </c>
      <c r="AL3710" s="122">
        <v>0</v>
      </c>
    </row>
    <row r="3711" spans="1:38" hidden="1" x14ac:dyDescent="0.25">
      <c r="A3711" s="122" t="s">
        <v>2058</v>
      </c>
      <c r="B3711" s="122">
        <v>1</v>
      </c>
      <c r="C3711" s="122" t="s">
        <v>2251</v>
      </c>
      <c r="D3711" s="122" t="s">
        <v>2133</v>
      </c>
      <c r="E3711" s="122">
        <v>68</v>
      </c>
      <c r="F3711" s="122">
        <v>0</v>
      </c>
      <c r="G3711" s="122">
        <v>0</v>
      </c>
      <c r="H3711" s="122">
        <v>0</v>
      </c>
      <c r="I3711" s="122">
        <v>0</v>
      </c>
      <c r="J3711" s="122">
        <v>0</v>
      </c>
      <c r="K3711" s="122">
        <v>0</v>
      </c>
      <c r="L3711" s="122">
        <v>0</v>
      </c>
      <c r="M3711" s="122">
        <v>0</v>
      </c>
      <c r="N3711" s="122">
        <v>0</v>
      </c>
      <c r="O3711" s="122">
        <v>0</v>
      </c>
      <c r="P3711" s="122">
        <v>0</v>
      </c>
      <c r="Q3711" s="122">
        <v>0</v>
      </c>
      <c r="R3711" s="122">
        <v>0</v>
      </c>
      <c r="S3711" s="122">
        <v>0</v>
      </c>
      <c r="T3711" s="122">
        <v>0</v>
      </c>
      <c r="U3711" s="122">
        <v>0</v>
      </c>
      <c r="V3711" s="122">
        <v>0</v>
      </c>
      <c r="W3711" s="122">
        <v>0</v>
      </c>
      <c r="X3711" s="122">
        <v>0</v>
      </c>
      <c r="Y3711" s="122">
        <v>0</v>
      </c>
      <c r="Z3711" s="122">
        <v>0</v>
      </c>
      <c r="AA3711" s="122">
        <v>0</v>
      </c>
      <c r="AB3711" s="122">
        <v>0</v>
      </c>
      <c r="AC3711" s="122">
        <v>0</v>
      </c>
      <c r="AD3711" s="122">
        <v>0</v>
      </c>
      <c r="AE3711" s="122">
        <v>0</v>
      </c>
      <c r="AF3711" s="122">
        <v>0</v>
      </c>
      <c r="AG3711" s="122">
        <v>0</v>
      </c>
      <c r="AH3711" s="122">
        <v>0</v>
      </c>
      <c r="AI3711" s="122">
        <v>0</v>
      </c>
      <c r="AJ3711" s="122">
        <v>0</v>
      </c>
      <c r="AK3711" s="122">
        <v>0</v>
      </c>
      <c r="AL3711" s="122">
        <v>0</v>
      </c>
    </row>
    <row r="3712" spans="1:38" hidden="1" x14ac:dyDescent="0.25">
      <c r="A3712" s="122" t="s">
        <v>2058</v>
      </c>
      <c r="B3712" s="122">
        <v>1</v>
      </c>
      <c r="C3712" s="122" t="s">
        <v>2251</v>
      </c>
      <c r="D3712" s="122" t="s">
        <v>2134</v>
      </c>
      <c r="E3712" s="122">
        <v>68</v>
      </c>
      <c r="F3712" s="122">
        <v>0</v>
      </c>
      <c r="G3712" s="122">
        <v>0</v>
      </c>
      <c r="H3712" s="122">
        <v>0</v>
      </c>
      <c r="I3712" s="122">
        <v>0</v>
      </c>
      <c r="J3712" s="122">
        <v>0</v>
      </c>
      <c r="K3712" s="122">
        <v>0</v>
      </c>
      <c r="L3712" s="122">
        <v>0</v>
      </c>
      <c r="M3712" s="122">
        <v>0</v>
      </c>
      <c r="N3712" s="122">
        <v>0</v>
      </c>
      <c r="O3712" s="122">
        <v>0</v>
      </c>
      <c r="P3712" s="122">
        <v>0</v>
      </c>
      <c r="Q3712" s="122">
        <v>0</v>
      </c>
      <c r="R3712" s="122">
        <v>0</v>
      </c>
      <c r="S3712" s="122">
        <v>0</v>
      </c>
      <c r="T3712" s="122">
        <v>0</v>
      </c>
      <c r="U3712" s="122">
        <v>0</v>
      </c>
      <c r="V3712" s="122">
        <v>0</v>
      </c>
      <c r="W3712" s="122">
        <v>0</v>
      </c>
      <c r="X3712" s="122">
        <v>0</v>
      </c>
      <c r="Y3712" s="122">
        <v>0</v>
      </c>
      <c r="Z3712" s="122">
        <v>0</v>
      </c>
      <c r="AA3712" s="122">
        <v>0</v>
      </c>
      <c r="AB3712" s="122">
        <v>0</v>
      </c>
      <c r="AC3712" s="122">
        <v>0</v>
      </c>
      <c r="AD3712" s="122">
        <v>0</v>
      </c>
      <c r="AE3712" s="122">
        <v>0</v>
      </c>
      <c r="AF3712" s="122">
        <v>0</v>
      </c>
      <c r="AG3712" s="122">
        <v>0</v>
      </c>
      <c r="AH3712" s="122">
        <v>0</v>
      </c>
      <c r="AI3712" s="122">
        <v>0</v>
      </c>
      <c r="AJ3712" s="122">
        <v>0</v>
      </c>
      <c r="AK3712" s="122">
        <v>0</v>
      </c>
      <c r="AL3712" s="122">
        <v>0</v>
      </c>
    </row>
    <row r="3713" spans="1:38" hidden="1" x14ac:dyDescent="0.25">
      <c r="A3713" s="122" t="s">
        <v>2058</v>
      </c>
      <c r="B3713" s="122">
        <v>1</v>
      </c>
      <c r="C3713" s="122" t="s">
        <v>2251</v>
      </c>
      <c r="D3713" s="122" t="s">
        <v>2135</v>
      </c>
      <c r="E3713" s="122">
        <v>68</v>
      </c>
      <c r="F3713" s="122">
        <v>0</v>
      </c>
      <c r="G3713" s="122">
        <v>0</v>
      </c>
      <c r="H3713" s="122">
        <v>0</v>
      </c>
      <c r="I3713" s="122">
        <v>0</v>
      </c>
      <c r="J3713" s="122">
        <v>0</v>
      </c>
      <c r="K3713" s="122">
        <v>0</v>
      </c>
      <c r="L3713" s="122">
        <v>0</v>
      </c>
      <c r="M3713" s="122">
        <v>0</v>
      </c>
      <c r="N3713" s="122">
        <v>0</v>
      </c>
      <c r="O3713" s="122">
        <v>0</v>
      </c>
      <c r="P3713" s="122">
        <v>0</v>
      </c>
      <c r="Q3713" s="122">
        <v>0</v>
      </c>
      <c r="R3713" s="122">
        <v>0</v>
      </c>
      <c r="S3713" s="122">
        <v>0</v>
      </c>
      <c r="T3713" s="122">
        <v>0</v>
      </c>
      <c r="U3713" s="122">
        <v>0</v>
      </c>
      <c r="V3713" s="122">
        <v>0</v>
      </c>
      <c r="W3713" s="122">
        <v>0</v>
      </c>
      <c r="X3713" s="122">
        <v>0</v>
      </c>
      <c r="Y3713" s="122">
        <v>0</v>
      </c>
      <c r="Z3713" s="122">
        <v>0</v>
      </c>
      <c r="AA3713" s="122">
        <v>0</v>
      </c>
      <c r="AB3713" s="122">
        <v>0</v>
      </c>
      <c r="AC3713" s="122">
        <v>0</v>
      </c>
      <c r="AD3713" s="122">
        <v>0</v>
      </c>
      <c r="AE3713" s="122">
        <v>0</v>
      </c>
      <c r="AF3713" s="122">
        <v>0</v>
      </c>
      <c r="AG3713" s="122">
        <v>0</v>
      </c>
      <c r="AH3713" s="122">
        <v>0</v>
      </c>
      <c r="AI3713" s="122">
        <v>0</v>
      </c>
      <c r="AJ3713" s="122">
        <v>0</v>
      </c>
      <c r="AK3713" s="122">
        <v>0</v>
      </c>
      <c r="AL3713" s="122">
        <v>0</v>
      </c>
    </row>
    <row r="3714" spans="1:38" hidden="1" x14ac:dyDescent="0.25">
      <c r="A3714" s="122" t="s">
        <v>2058</v>
      </c>
      <c r="B3714" s="122">
        <v>1</v>
      </c>
      <c r="C3714" s="122" t="s">
        <v>2251</v>
      </c>
      <c r="D3714" s="122" t="s">
        <v>2136</v>
      </c>
      <c r="E3714" s="122">
        <v>68</v>
      </c>
      <c r="F3714" s="122">
        <v>0</v>
      </c>
      <c r="G3714" s="122">
        <v>0</v>
      </c>
      <c r="H3714" s="122">
        <v>0</v>
      </c>
      <c r="I3714" s="122">
        <v>0</v>
      </c>
      <c r="J3714" s="122">
        <v>0</v>
      </c>
      <c r="K3714" s="122">
        <v>0</v>
      </c>
      <c r="L3714" s="122">
        <v>0</v>
      </c>
      <c r="M3714" s="122">
        <v>0</v>
      </c>
      <c r="N3714" s="122">
        <v>0</v>
      </c>
      <c r="O3714" s="122">
        <v>0</v>
      </c>
      <c r="P3714" s="122">
        <v>0</v>
      </c>
      <c r="Q3714" s="122">
        <v>0</v>
      </c>
      <c r="R3714" s="122">
        <v>0</v>
      </c>
      <c r="S3714" s="122">
        <v>0</v>
      </c>
      <c r="T3714" s="122">
        <v>0</v>
      </c>
      <c r="U3714" s="122">
        <v>0</v>
      </c>
      <c r="V3714" s="122">
        <v>0</v>
      </c>
      <c r="W3714" s="122">
        <v>0</v>
      </c>
      <c r="X3714" s="122">
        <v>0</v>
      </c>
      <c r="Y3714" s="122">
        <v>0</v>
      </c>
      <c r="Z3714" s="122">
        <v>0</v>
      </c>
      <c r="AA3714" s="122">
        <v>0</v>
      </c>
      <c r="AB3714" s="122">
        <v>0</v>
      </c>
      <c r="AC3714" s="122">
        <v>0</v>
      </c>
      <c r="AD3714" s="122">
        <v>0</v>
      </c>
      <c r="AE3714" s="122">
        <v>0</v>
      </c>
      <c r="AF3714" s="122">
        <v>0</v>
      </c>
      <c r="AG3714" s="122">
        <v>0</v>
      </c>
      <c r="AH3714" s="122">
        <v>0</v>
      </c>
      <c r="AI3714" s="122">
        <v>0</v>
      </c>
      <c r="AJ3714" s="122">
        <v>0</v>
      </c>
      <c r="AK3714" s="122">
        <v>0</v>
      </c>
      <c r="AL3714" s="122">
        <v>0</v>
      </c>
    </row>
    <row r="3715" spans="1:38" hidden="1" x14ac:dyDescent="0.25">
      <c r="A3715" s="122" t="s">
        <v>2058</v>
      </c>
      <c r="B3715" s="122">
        <v>1</v>
      </c>
      <c r="C3715" s="122" t="s">
        <v>2251</v>
      </c>
      <c r="D3715" s="122" t="s">
        <v>2137</v>
      </c>
      <c r="E3715" s="122">
        <v>68</v>
      </c>
      <c r="F3715" s="122">
        <v>0</v>
      </c>
      <c r="G3715" s="122">
        <v>0</v>
      </c>
      <c r="H3715" s="122">
        <v>0</v>
      </c>
      <c r="I3715" s="122">
        <v>0</v>
      </c>
      <c r="J3715" s="122">
        <v>0</v>
      </c>
      <c r="K3715" s="122">
        <v>0</v>
      </c>
      <c r="L3715" s="122">
        <v>0</v>
      </c>
      <c r="M3715" s="122">
        <v>0</v>
      </c>
      <c r="N3715" s="122">
        <v>0</v>
      </c>
      <c r="O3715" s="122">
        <v>0</v>
      </c>
      <c r="P3715" s="122">
        <v>0</v>
      </c>
      <c r="Q3715" s="122">
        <v>0</v>
      </c>
      <c r="R3715" s="122">
        <v>0</v>
      </c>
      <c r="S3715" s="122">
        <v>0</v>
      </c>
      <c r="T3715" s="122">
        <v>0</v>
      </c>
      <c r="U3715" s="122">
        <v>0</v>
      </c>
      <c r="V3715" s="122">
        <v>0</v>
      </c>
      <c r="W3715" s="122">
        <v>0</v>
      </c>
      <c r="X3715" s="122">
        <v>0</v>
      </c>
      <c r="Y3715" s="122">
        <v>0</v>
      </c>
      <c r="Z3715" s="122">
        <v>0</v>
      </c>
      <c r="AA3715" s="122">
        <v>0</v>
      </c>
      <c r="AB3715" s="122">
        <v>0</v>
      </c>
      <c r="AC3715" s="122">
        <v>0</v>
      </c>
      <c r="AD3715" s="122">
        <v>0</v>
      </c>
      <c r="AE3715" s="122">
        <v>0</v>
      </c>
      <c r="AF3715" s="122">
        <v>0</v>
      </c>
      <c r="AG3715" s="122">
        <v>0</v>
      </c>
      <c r="AH3715" s="122">
        <v>0</v>
      </c>
      <c r="AI3715" s="122">
        <v>0</v>
      </c>
      <c r="AJ3715" s="122">
        <v>0</v>
      </c>
      <c r="AK3715" s="122">
        <v>0</v>
      </c>
      <c r="AL3715" s="122">
        <v>0</v>
      </c>
    </row>
    <row r="3716" spans="1:38" hidden="1" x14ac:dyDescent="0.25">
      <c r="A3716" s="122" t="s">
        <v>2058</v>
      </c>
      <c r="B3716" s="122">
        <v>1</v>
      </c>
      <c r="C3716" s="122" t="s">
        <v>2251</v>
      </c>
      <c r="D3716" s="122" t="s">
        <v>2138</v>
      </c>
      <c r="E3716" s="122">
        <v>68</v>
      </c>
      <c r="F3716" s="122">
        <v>0</v>
      </c>
      <c r="G3716" s="122">
        <v>0</v>
      </c>
      <c r="H3716" s="122">
        <v>0</v>
      </c>
      <c r="I3716" s="122">
        <v>0</v>
      </c>
      <c r="J3716" s="122">
        <v>0</v>
      </c>
      <c r="K3716" s="122">
        <v>0</v>
      </c>
      <c r="L3716" s="122">
        <v>0</v>
      </c>
      <c r="M3716" s="122">
        <v>0</v>
      </c>
      <c r="N3716" s="122">
        <v>0</v>
      </c>
      <c r="O3716" s="122">
        <v>0</v>
      </c>
      <c r="P3716" s="122">
        <v>0</v>
      </c>
      <c r="Q3716" s="122">
        <v>0</v>
      </c>
      <c r="R3716" s="122">
        <v>0</v>
      </c>
      <c r="S3716" s="122">
        <v>0</v>
      </c>
      <c r="T3716" s="122">
        <v>0</v>
      </c>
      <c r="U3716" s="122">
        <v>0</v>
      </c>
      <c r="V3716" s="122">
        <v>0</v>
      </c>
      <c r="W3716" s="122">
        <v>0</v>
      </c>
      <c r="X3716" s="122">
        <v>0</v>
      </c>
      <c r="Y3716" s="122">
        <v>0</v>
      </c>
      <c r="Z3716" s="122">
        <v>0</v>
      </c>
      <c r="AA3716" s="122">
        <v>0</v>
      </c>
      <c r="AB3716" s="122">
        <v>0</v>
      </c>
      <c r="AC3716" s="122">
        <v>0</v>
      </c>
      <c r="AD3716" s="122">
        <v>0</v>
      </c>
      <c r="AE3716" s="122">
        <v>0</v>
      </c>
      <c r="AF3716" s="122">
        <v>0</v>
      </c>
      <c r="AG3716" s="122">
        <v>0</v>
      </c>
      <c r="AH3716" s="122">
        <v>0</v>
      </c>
      <c r="AI3716" s="122">
        <v>0</v>
      </c>
      <c r="AJ3716" s="122">
        <v>0</v>
      </c>
      <c r="AK3716" s="122">
        <v>0</v>
      </c>
      <c r="AL3716" s="122">
        <v>0</v>
      </c>
    </row>
    <row r="3717" spans="1:38" hidden="1" x14ac:dyDescent="0.25">
      <c r="A3717" s="122" t="s">
        <v>2058</v>
      </c>
      <c r="B3717" s="122">
        <v>1</v>
      </c>
      <c r="C3717" s="122" t="s">
        <v>2251</v>
      </c>
      <c r="D3717" s="122" t="s">
        <v>2139</v>
      </c>
      <c r="E3717" s="122">
        <v>68</v>
      </c>
      <c r="F3717" s="122">
        <v>0</v>
      </c>
      <c r="G3717" s="122">
        <v>0</v>
      </c>
      <c r="H3717" s="122">
        <v>0</v>
      </c>
      <c r="I3717" s="122">
        <v>0</v>
      </c>
      <c r="J3717" s="122">
        <v>0</v>
      </c>
      <c r="K3717" s="122">
        <v>0</v>
      </c>
      <c r="L3717" s="122">
        <v>0</v>
      </c>
      <c r="M3717" s="122">
        <v>0</v>
      </c>
      <c r="N3717" s="122">
        <v>0</v>
      </c>
      <c r="O3717" s="122">
        <v>0</v>
      </c>
      <c r="P3717" s="122">
        <v>0</v>
      </c>
      <c r="Q3717" s="122">
        <v>0</v>
      </c>
      <c r="R3717" s="122">
        <v>0</v>
      </c>
      <c r="S3717" s="122">
        <v>0</v>
      </c>
      <c r="T3717" s="122">
        <v>0</v>
      </c>
      <c r="U3717" s="122">
        <v>0</v>
      </c>
      <c r="V3717" s="122">
        <v>0</v>
      </c>
      <c r="W3717" s="122">
        <v>0</v>
      </c>
      <c r="X3717" s="122">
        <v>0</v>
      </c>
      <c r="Y3717" s="122">
        <v>0</v>
      </c>
      <c r="Z3717" s="122">
        <v>0</v>
      </c>
      <c r="AA3717" s="122">
        <v>0</v>
      </c>
      <c r="AB3717" s="122">
        <v>0</v>
      </c>
      <c r="AC3717" s="122">
        <v>0</v>
      </c>
      <c r="AD3717" s="122">
        <v>0</v>
      </c>
      <c r="AE3717" s="122">
        <v>0</v>
      </c>
      <c r="AF3717" s="122">
        <v>0</v>
      </c>
      <c r="AG3717" s="122">
        <v>0</v>
      </c>
      <c r="AH3717" s="122">
        <v>0</v>
      </c>
      <c r="AI3717" s="122">
        <v>0</v>
      </c>
      <c r="AJ3717" s="122">
        <v>0</v>
      </c>
      <c r="AK3717" s="122">
        <v>0</v>
      </c>
      <c r="AL3717" s="122">
        <v>0</v>
      </c>
    </row>
    <row r="3718" spans="1:38" hidden="1" x14ac:dyDescent="0.25">
      <c r="A3718" s="122" t="s">
        <v>2058</v>
      </c>
      <c r="B3718" s="122">
        <v>1</v>
      </c>
      <c r="C3718" s="122" t="s">
        <v>2251</v>
      </c>
      <c r="D3718" s="122" t="s">
        <v>2140</v>
      </c>
      <c r="E3718" s="122">
        <v>68</v>
      </c>
      <c r="F3718" s="122">
        <v>0</v>
      </c>
      <c r="G3718" s="122">
        <v>0</v>
      </c>
      <c r="H3718" s="122">
        <v>0</v>
      </c>
      <c r="I3718" s="122">
        <v>0</v>
      </c>
      <c r="J3718" s="122">
        <v>0</v>
      </c>
      <c r="K3718" s="122">
        <v>0</v>
      </c>
      <c r="L3718" s="122">
        <v>0</v>
      </c>
      <c r="M3718" s="122">
        <v>0</v>
      </c>
      <c r="N3718" s="122">
        <v>0</v>
      </c>
      <c r="O3718" s="122">
        <v>0</v>
      </c>
      <c r="P3718" s="122">
        <v>0</v>
      </c>
      <c r="Q3718" s="122">
        <v>0</v>
      </c>
      <c r="R3718" s="122">
        <v>0</v>
      </c>
      <c r="S3718" s="122">
        <v>0</v>
      </c>
      <c r="T3718" s="122">
        <v>0</v>
      </c>
      <c r="U3718" s="122">
        <v>0</v>
      </c>
      <c r="V3718" s="122">
        <v>0</v>
      </c>
      <c r="W3718" s="122">
        <v>0</v>
      </c>
      <c r="X3718" s="122">
        <v>0</v>
      </c>
      <c r="Y3718" s="122">
        <v>0</v>
      </c>
      <c r="Z3718" s="122">
        <v>0</v>
      </c>
      <c r="AA3718" s="122">
        <v>0</v>
      </c>
      <c r="AB3718" s="122">
        <v>0</v>
      </c>
      <c r="AC3718" s="122">
        <v>0</v>
      </c>
      <c r="AD3718" s="122">
        <v>0</v>
      </c>
      <c r="AE3718" s="122">
        <v>0</v>
      </c>
      <c r="AF3718" s="122">
        <v>0</v>
      </c>
      <c r="AG3718" s="122">
        <v>0</v>
      </c>
      <c r="AH3718" s="122">
        <v>0</v>
      </c>
      <c r="AI3718" s="122">
        <v>0</v>
      </c>
      <c r="AJ3718" s="122">
        <v>0</v>
      </c>
      <c r="AK3718" s="122">
        <v>0</v>
      </c>
      <c r="AL3718" s="122">
        <v>0</v>
      </c>
    </row>
    <row r="3719" spans="1:38" hidden="1" x14ac:dyDescent="0.25">
      <c r="A3719" s="122" t="s">
        <v>2058</v>
      </c>
      <c r="B3719" s="122">
        <v>1</v>
      </c>
      <c r="C3719" s="122" t="s">
        <v>2251</v>
      </c>
      <c r="D3719" s="122" t="s">
        <v>2141</v>
      </c>
      <c r="E3719" s="122">
        <v>68</v>
      </c>
      <c r="F3719" s="122">
        <v>0</v>
      </c>
      <c r="G3719" s="122">
        <v>0</v>
      </c>
      <c r="H3719" s="122">
        <v>0</v>
      </c>
      <c r="I3719" s="122">
        <v>0</v>
      </c>
      <c r="J3719" s="122">
        <v>0</v>
      </c>
      <c r="K3719" s="122">
        <v>0</v>
      </c>
      <c r="L3719" s="122">
        <v>0</v>
      </c>
      <c r="M3719" s="122">
        <v>0</v>
      </c>
      <c r="N3719" s="122">
        <v>0</v>
      </c>
      <c r="O3719" s="122">
        <v>0</v>
      </c>
      <c r="P3719" s="122">
        <v>0</v>
      </c>
      <c r="Q3719" s="122">
        <v>0</v>
      </c>
      <c r="R3719" s="122">
        <v>0</v>
      </c>
      <c r="S3719" s="122">
        <v>0</v>
      </c>
      <c r="T3719" s="122">
        <v>0</v>
      </c>
      <c r="U3719" s="122">
        <v>0</v>
      </c>
      <c r="V3719" s="122">
        <v>0</v>
      </c>
      <c r="W3719" s="122">
        <v>0</v>
      </c>
      <c r="X3719" s="122">
        <v>0</v>
      </c>
      <c r="Y3719" s="122">
        <v>0</v>
      </c>
      <c r="Z3719" s="122">
        <v>0</v>
      </c>
      <c r="AA3719" s="122">
        <v>0</v>
      </c>
      <c r="AB3719" s="122">
        <v>0</v>
      </c>
      <c r="AC3719" s="122">
        <v>0</v>
      </c>
      <c r="AD3719" s="122">
        <v>0</v>
      </c>
      <c r="AE3719" s="122">
        <v>0</v>
      </c>
      <c r="AF3719" s="122">
        <v>0</v>
      </c>
      <c r="AG3719" s="122">
        <v>0</v>
      </c>
      <c r="AH3719" s="122">
        <v>0</v>
      </c>
      <c r="AI3719" s="122">
        <v>0</v>
      </c>
      <c r="AJ3719" s="122">
        <v>0</v>
      </c>
      <c r="AK3719" s="122">
        <v>0</v>
      </c>
      <c r="AL3719" s="122">
        <v>0</v>
      </c>
    </row>
    <row r="3720" spans="1:38" hidden="1" x14ac:dyDescent="0.25">
      <c r="A3720" s="122" t="s">
        <v>2058</v>
      </c>
      <c r="B3720" s="122">
        <v>1</v>
      </c>
      <c r="C3720" s="122" t="s">
        <v>2251</v>
      </c>
      <c r="D3720" s="122" t="s">
        <v>2142</v>
      </c>
      <c r="E3720" s="122">
        <v>68</v>
      </c>
      <c r="F3720" s="122">
        <v>0</v>
      </c>
      <c r="G3720" s="122">
        <v>0</v>
      </c>
      <c r="H3720" s="122">
        <v>0</v>
      </c>
      <c r="I3720" s="122">
        <v>0</v>
      </c>
      <c r="J3720" s="122">
        <v>0</v>
      </c>
      <c r="K3720" s="122">
        <v>0</v>
      </c>
      <c r="L3720" s="122">
        <v>0</v>
      </c>
      <c r="M3720" s="122">
        <v>0</v>
      </c>
      <c r="N3720" s="122">
        <v>0</v>
      </c>
      <c r="O3720" s="122">
        <v>0</v>
      </c>
      <c r="P3720" s="122">
        <v>0</v>
      </c>
      <c r="Q3720" s="122">
        <v>0</v>
      </c>
      <c r="R3720" s="122">
        <v>0</v>
      </c>
      <c r="S3720" s="122">
        <v>0</v>
      </c>
      <c r="T3720" s="122">
        <v>0</v>
      </c>
      <c r="U3720" s="122">
        <v>0</v>
      </c>
      <c r="V3720" s="122">
        <v>0</v>
      </c>
      <c r="W3720" s="122">
        <v>0</v>
      </c>
      <c r="X3720" s="122">
        <v>0</v>
      </c>
      <c r="Y3720" s="122">
        <v>0</v>
      </c>
      <c r="Z3720" s="122">
        <v>0</v>
      </c>
      <c r="AA3720" s="122">
        <v>0</v>
      </c>
      <c r="AB3720" s="122">
        <v>0</v>
      </c>
      <c r="AC3720" s="122">
        <v>0</v>
      </c>
      <c r="AD3720" s="122">
        <v>0</v>
      </c>
      <c r="AE3720" s="122">
        <v>0</v>
      </c>
      <c r="AF3720" s="122">
        <v>0</v>
      </c>
      <c r="AG3720" s="122">
        <v>0</v>
      </c>
      <c r="AH3720" s="122">
        <v>0</v>
      </c>
      <c r="AI3720" s="122">
        <v>0</v>
      </c>
      <c r="AJ3720" s="122">
        <v>0</v>
      </c>
      <c r="AK3720" s="122">
        <v>0</v>
      </c>
      <c r="AL3720" s="122">
        <v>0</v>
      </c>
    </row>
    <row r="3721" spans="1:38" hidden="1" x14ac:dyDescent="0.25">
      <c r="A3721" s="122" t="s">
        <v>2058</v>
      </c>
      <c r="B3721" s="122">
        <v>1</v>
      </c>
      <c r="C3721" s="122" t="s">
        <v>2251</v>
      </c>
      <c r="D3721" s="122" t="s">
        <v>2143</v>
      </c>
      <c r="E3721" s="122">
        <v>68</v>
      </c>
      <c r="F3721" s="122">
        <v>0</v>
      </c>
      <c r="G3721" s="122">
        <v>0</v>
      </c>
      <c r="H3721" s="122">
        <v>0</v>
      </c>
      <c r="I3721" s="122">
        <v>0</v>
      </c>
      <c r="J3721" s="122">
        <v>0</v>
      </c>
      <c r="K3721" s="122">
        <v>0</v>
      </c>
      <c r="L3721" s="122">
        <v>0</v>
      </c>
      <c r="M3721" s="122">
        <v>0</v>
      </c>
      <c r="N3721" s="122">
        <v>0</v>
      </c>
      <c r="O3721" s="122">
        <v>0</v>
      </c>
      <c r="P3721" s="122">
        <v>0</v>
      </c>
      <c r="Q3721" s="122">
        <v>0</v>
      </c>
      <c r="R3721" s="122">
        <v>0</v>
      </c>
      <c r="S3721" s="122">
        <v>0</v>
      </c>
      <c r="T3721" s="122">
        <v>0</v>
      </c>
      <c r="U3721" s="122">
        <v>0</v>
      </c>
      <c r="V3721" s="122">
        <v>0</v>
      </c>
      <c r="W3721" s="122">
        <v>0</v>
      </c>
      <c r="X3721" s="122">
        <v>0</v>
      </c>
      <c r="Y3721" s="122">
        <v>0</v>
      </c>
      <c r="Z3721" s="122">
        <v>0</v>
      </c>
      <c r="AA3721" s="122">
        <v>0</v>
      </c>
      <c r="AB3721" s="122">
        <v>0</v>
      </c>
      <c r="AC3721" s="122">
        <v>0</v>
      </c>
      <c r="AD3721" s="122">
        <v>0</v>
      </c>
      <c r="AE3721" s="122">
        <v>0</v>
      </c>
      <c r="AF3721" s="122">
        <v>0</v>
      </c>
      <c r="AG3721" s="122">
        <v>0</v>
      </c>
      <c r="AH3721" s="122">
        <v>0</v>
      </c>
      <c r="AI3721" s="122">
        <v>0</v>
      </c>
      <c r="AJ3721" s="122">
        <v>0</v>
      </c>
      <c r="AK3721" s="122">
        <v>0</v>
      </c>
      <c r="AL3721" s="122">
        <v>0</v>
      </c>
    </row>
    <row r="3722" spans="1:38" hidden="1" x14ac:dyDescent="0.25">
      <c r="A3722" s="122" t="s">
        <v>2058</v>
      </c>
      <c r="B3722" s="122">
        <v>1</v>
      </c>
      <c r="C3722" s="122" t="s">
        <v>2251</v>
      </c>
      <c r="D3722" s="122" t="s">
        <v>2177</v>
      </c>
      <c r="E3722" s="122">
        <v>68</v>
      </c>
      <c r="F3722" s="122">
        <v>0</v>
      </c>
      <c r="G3722" s="122">
        <v>0</v>
      </c>
      <c r="H3722" s="122">
        <v>0</v>
      </c>
      <c r="I3722" s="122">
        <v>0</v>
      </c>
      <c r="J3722" s="122">
        <v>0</v>
      </c>
      <c r="K3722" s="122">
        <v>0</v>
      </c>
      <c r="L3722" s="122">
        <v>0</v>
      </c>
      <c r="M3722" s="122">
        <v>0</v>
      </c>
      <c r="N3722" s="122">
        <v>0</v>
      </c>
      <c r="O3722" s="122">
        <v>0</v>
      </c>
      <c r="P3722" s="122">
        <v>0</v>
      </c>
      <c r="Q3722" s="122">
        <v>0</v>
      </c>
      <c r="R3722" s="122">
        <v>0</v>
      </c>
      <c r="S3722" s="122">
        <v>0</v>
      </c>
      <c r="T3722" s="122">
        <v>0</v>
      </c>
      <c r="U3722" s="122">
        <v>0</v>
      </c>
      <c r="V3722" s="122">
        <v>0</v>
      </c>
      <c r="W3722" s="122">
        <v>0</v>
      </c>
      <c r="X3722" s="122">
        <v>0</v>
      </c>
      <c r="Y3722" s="122">
        <v>0</v>
      </c>
      <c r="Z3722" s="122">
        <v>0</v>
      </c>
      <c r="AA3722" s="122">
        <v>0</v>
      </c>
      <c r="AB3722" s="122">
        <v>0</v>
      </c>
      <c r="AC3722" s="122">
        <v>0</v>
      </c>
      <c r="AD3722" s="122">
        <v>0</v>
      </c>
      <c r="AE3722" s="122">
        <v>0</v>
      </c>
      <c r="AF3722" s="122">
        <v>0</v>
      </c>
      <c r="AG3722" s="122">
        <v>0</v>
      </c>
      <c r="AH3722" s="122">
        <v>0</v>
      </c>
      <c r="AI3722" s="122">
        <v>0</v>
      </c>
      <c r="AJ3722" s="122">
        <v>0</v>
      </c>
      <c r="AK3722" s="122">
        <v>0</v>
      </c>
      <c r="AL3722" s="122">
        <v>0</v>
      </c>
    </row>
    <row r="3723" spans="1:38" hidden="1" x14ac:dyDescent="0.25">
      <c r="A3723" s="122" t="s">
        <v>2058</v>
      </c>
      <c r="B3723" s="122">
        <v>1</v>
      </c>
      <c r="C3723" s="122" t="s">
        <v>2251</v>
      </c>
      <c r="D3723" s="122" t="s">
        <v>2144</v>
      </c>
      <c r="E3723" s="122">
        <v>68</v>
      </c>
      <c r="F3723" s="122">
        <v>0</v>
      </c>
      <c r="G3723" s="122">
        <v>0</v>
      </c>
      <c r="H3723" s="122">
        <v>0</v>
      </c>
      <c r="I3723" s="122">
        <v>0</v>
      </c>
      <c r="J3723" s="122">
        <v>0</v>
      </c>
      <c r="K3723" s="122">
        <v>0</v>
      </c>
      <c r="L3723" s="122">
        <v>0</v>
      </c>
      <c r="M3723" s="122">
        <v>0</v>
      </c>
      <c r="N3723" s="122">
        <v>0</v>
      </c>
      <c r="O3723" s="122">
        <v>0</v>
      </c>
      <c r="P3723" s="122">
        <v>0</v>
      </c>
      <c r="Q3723" s="122">
        <v>0</v>
      </c>
      <c r="R3723" s="122">
        <v>0</v>
      </c>
      <c r="S3723" s="122">
        <v>0</v>
      </c>
      <c r="T3723" s="122">
        <v>0</v>
      </c>
      <c r="U3723" s="122">
        <v>0</v>
      </c>
      <c r="V3723" s="122">
        <v>0</v>
      </c>
      <c r="W3723" s="122">
        <v>0</v>
      </c>
      <c r="X3723" s="122">
        <v>0</v>
      </c>
      <c r="Y3723" s="122">
        <v>0</v>
      </c>
      <c r="Z3723" s="122">
        <v>0</v>
      </c>
      <c r="AA3723" s="122">
        <v>0</v>
      </c>
      <c r="AB3723" s="122">
        <v>0</v>
      </c>
      <c r="AC3723" s="122">
        <v>0</v>
      </c>
      <c r="AD3723" s="122">
        <v>0</v>
      </c>
      <c r="AE3723" s="122">
        <v>0</v>
      </c>
      <c r="AF3723" s="122">
        <v>0</v>
      </c>
      <c r="AG3723" s="122">
        <v>0</v>
      </c>
      <c r="AH3723" s="122">
        <v>0</v>
      </c>
      <c r="AI3723" s="122">
        <v>0</v>
      </c>
      <c r="AJ3723" s="122">
        <v>0</v>
      </c>
      <c r="AK3723" s="122">
        <v>0</v>
      </c>
      <c r="AL3723" s="122">
        <v>0</v>
      </c>
    </row>
    <row r="3724" spans="1:38" hidden="1" x14ac:dyDescent="0.25">
      <c r="A3724" s="122" t="s">
        <v>2058</v>
      </c>
      <c r="B3724" s="122">
        <v>1</v>
      </c>
      <c r="C3724" s="122" t="s">
        <v>2251</v>
      </c>
      <c r="D3724" s="122" t="s">
        <v>2145</v>
      </c>
      <c r="E3724" s="122">
        <v>68</v>
      </c>
      <c r="F3724" s="122">
        <v>0</v>
      </c>
      <c r="G3724" s="122">
        <v>0</v>
      </c>
      <c r="H3724" s="122">
        <v>0</v>
      </c>
      <c r="I3724" s="122">
        <v>0</v>
      </c>
      <c r="J3724" s="122">
        <v>0</v>
      </c>
      <c r="K3724" s="122">
        <v>0</v>
      </c>
      <c r="L3724" s="122">
        <v>0</v>
      </c>
      <c r="M3724" s="122">
        <v>0</v>
      </c>
      <c r="N3724" s="122">
        <v>0</v>
      </c>
      <c r="O3724" s="122">
        <v>0</v>
      </c>
      <c r="P3724" s="122">
        <v>0</v>
      </c>
      <c r="Q3724" s="122">
        <v>0</v>
      </c>
      <c r="R3724" s="122">
        <v>0</v>
      </c>
      <c r="S3724" s="122">
        <v>0</v>
      </c>
      <c r="T3724" s="122">
        <v>0</v>
      </c>
      <c r="U3724" s="122">
        <v>0</v>
      </c>
      <c r="V3724" s="122">
        <v>0</v>
      </c>
      <c r="W3724" s="122">
        <v>0</v>
      </c>
      <c r="X3724" s="122">
        <v>0</v>
      </c>
      <c r="Y3724" s="122">
        <v>0</v>
      </c>
      <c r="Z3724" s="122">
        <v>0</v>
      </c>
      <c r="AA3724" s="122">
        <v>0</v>
      </c>
      <c r="AB3724" s="122">
        <v>0</v>
      </c>
      <c r="AC3724" s="122">
        <v>0</v>
      </c>
      <c r="AD3724" s="122">
        <v>0</v>
      </c>
      <c r="AE3724" s="122">
        <v>0</v>
      </c>
      <c r="AF3724" s="122">
        <v>0</v>
      </c>
      <c r="AG3724" s="122">
        <v>0</v>
      </c>
      <c r="AH3724" s="122">
        <v>0</v>
      </c>
      <c r="AI3724" s="122">
        <v>0</v>
      </c>
      <c r="AJ3724" s="122">
        <v>0</v>
      </c>
      <c r="AK3724" s="122">
        <v>0</v>
      </c>
      <c r="AL3724" s="122">
        <v>0</v>
      </c>
    </row>
    <row r="3725" spans="1:38" hidden="1" x14ac:dyDescent="0.25">
      <c r="A3725" s="122" t="s">
        <v>2058</v>
      </c>
      <c r="B3725" s="122">
        <v>1</v>
      </c>
      <c r="C3725" s="122" t="s">
        <v>2251</v>
      </c>
      <c r="D3725" s="122" t="s">
        <v>2146</v>
      </c>
      <c r="E3725" s="122">
        <v>68</v>
      </c>
      <c r="F3725" s="122">
        <v>0</v>
      </c>
      <c r="G3725" s="122">
        <v>0</v>
      </c>
      <c r="H3725" s="122">
        <v>0</v>
      </c>
      <c r="I3725" s="122">
        <v>0</v>
      </c>
      <c r="J3725" s="122">
        <v>0</v>
      </c>
      <c r="K3725" s="122">
        <v>0</v>
      </c>
      <c r="L3725" s="122">
        <v>0</v>
      </c>
      <c r="M3725" s="122">
        <v>0</v>
      </c>
      <c r="N3725" s="122">
        <v>0</v>
      </c>
      <c r="O3725" s="122">
        <v>0</v>
      </c>
      <c r="P3725" s="122">
        <v>0</v>
      </c>
      <c r="Q3725" s="122">
        <v>0</v>
      </c>
      <c r="R3725" s="122">
        <v>0</v>
      </c>
      <c r="S3725" s="122">
        <v>0</v>
      </c>
      <c r="T3725" s="122">
        <v>0</v>
      </c>
      <c r="U3725" s="122">
        <v>0</v>
      </c>
      <c r="V3725" s="122">
        <v>0</v>
      </c>
      <c r="W3725" s="122">
        <v>0</v>
      </c>
      <c r="X3725" s="122">
        <v>0</v>
      </c>
      <c r="Y3725" s="122">
        <v>0</v>
      </c>
      <c r="Z3725" s="122">
        <v>0</v>
      </c>
      <c r="AA3725" s="122">
        <v>0</v>
      </c>
      <c r="AB3725" s="122">
        <v>0</v>
      </c>
      <c r="AC3725" s="122">
        <v>0</v>
      </c>
      <c r="AD3725" s="122">
        <v>0</v>
      </c>
      <c r="AE3725" s="122">
        <v>0</v>
      </c>
      <c r="AF3725" s="122">
        <v>0</v>
      </c>
      <c r="AG3725" s="122">
        <v>0</v>
      </c>
      <c r="AH3725" s="122">
        <v>0</v>
      </c>
      <c r="AI3725" s="122">
        <v>0</v>
      </c>
      <c r="AJ3725" s="122">
        <v>0</v>
      </c>
      <c r="AK3725" s="122">
        <v>0</v>
      </c>
      <c r="AL3725" s="122">
        <v>0</v>
      </c>
    </row>
    <row r="3726" spans="1:38" hidden="1" x14ac:dyDescent="0.25">
      <c r="A3726" s="122" t="s">
        <v>2058</v>
      </c>
      <c r="B3726" s="122">
        <v>1</v>
      </c>
      <c r="C3726" s="122" t="s">
        <v>2251</v>
      </c>
      <c r="D3726" s="122" t="s">
        <v>2147</v>
      </c>
      <c r="E3726" s="122">
        <v>68</v>
      </c>
      <c r="F3726" s="122">
        <v>0</v>
      </c>
      <c r="G3726" s="122">
        <v>0</v>
      </c>
      <c r="H3726" s="122">
        <v>0</v>
      </c>
      <c r="I3726" s="122">
        <v>0</v>
      </c>
      <c r="J3726" s="122">
        <v>0</v>
      </c>
      <c r="K3726" s="122">
        <v>0</v>
      </c>
      <c r="L3726" s="122">
        <v>0</v>
      </c>
      <c r="M3726" s="122">
        <v>0</v>
      </c>
      <c r="N3726" s="122">
        <v>0</v>
      </c>
      <c r="O3726" s="122">
        <v>0</v>
      </c>
      <c r="P3726" s="122">
        <v>0</v>
      </c>
      <c r="Q3726" s="122">
        <v>0</v>
      </c>
      <c r="R3726" s="122">
        <v>0</v>
      </c>
      <c r="S3726" s="122">
        <v>0</v>
      </c>
      <c r="T3726" s="122">
        <v>0</v>
      </c>
      <c r="U3726" s="122">
        <v>0</v>
      </c>
      <c r="V3726" s="122">
        <v>0</v>
      </c>
      <c r="W3726" s="122">
        <v>0</v>
      </c>
      <c r="X3726" s="122">
        <v>0</v>
      </c>
      <c r="Y3726" s="122">
        <v>0</v>
      </c>
      <c r="Z3726" s="122">
        <v>0</v>
      </c>
      <c r="AA3726" s="122">
        <v>0</v>
      </c>
      <c r="AB3726" s="122">
        <v>0</v>
      </c>
      <c r="AC3726" s="122">
        <v>0</v>
      </c>
      <c r="AD3726" s="122">
        <v>0</v>
      </c>
      <c r="AE3726" s="122">
        <v>0</v>
      </c>
      <c r="AF3726" s="122">
        <v>0</v>
      </c>
      <c r="AG3726" s="122">
        <v>0</v>
      </c>
      <c r="AH3726" s="122">
        <v>0</v>
      </c>
      <c r="AI3726" s="122">
        <v>0</v>
      </c>
      <c r="AJ3726" s="122">
        <v>0</v>
      </c>
      <c r="AK3726" s="122">
        <v>0</v>
      </c>
      <c r="AL3726" s="122">
        <v>0</v>
      </c>
    </row>
    <row r="3727" spans="1:38" hidden="1" x14ac:dyDescent="0.25">
      <c r="A3727" s="122" t="s">
        <v>2058</v>
      </c>
      <c r="B3727" s="122">
        <v>1</v>
      </c>
      <c r="C3727" s="122" t="s">
        <v>2251</v>
      </c>
      <c r="D3727" s="122" t="s">
        <v>475</v>
      </c>
      <c r="E3727" s="122">
        <v>68</v>
      </c>
      <c r="F3727" s="122">
        <v>0</v>
      </c>
      <c r="G3727" s="122">
        <v>0</v>
      </c>
      <c r="H3727" s="122">
        <v>0</v>
      </c>
      <c r="I3727" s="122">
        <v>0</v>
      </c>
      <c r="J3727" s="122">
        <v>0</v>
      </c>
      <c r="K3727" s="122">
        <v>0</v>
      </c>
      <c r="L3727" s="122">
        <v>0</v>
      </c>
      <c r="M3727" s="122">
        <v>0</v>
      </c>
      <c r="N3727" s="122">
        <v>0</v>
      </c>
      <c r="O3727" s="122">
        <v>0</v>
      </c>
      <c r="P3727" s="122">
        <v>0</v>
      </c>
      <c r="Q3727" s="122">
        <v>0</v>
      </c>
      <c r="R3727" s="122">
        <v>0</v>
      </c>
      <c r="S3727" s="122">
        <v>0</v>
      </c>
      <c r="T3727" s="122">
        <v>0</v>
      </c>
      <c r="U3727" s="122">
        <v>0</v>
      </c>
      <c r="V3727" s="122">
        <v>0</v>
      </c>
      <c r="W3727" s="122">
        <v>0</v>
      </c>
      <c r="X3727" s="122">
        <v>0</v>
      </c>
      <c r="Y3727" s="122">
        <v>0</v>
      </c>
      <c r="Z3727" s="122">
        <v>0</v>
      </c>
      <c r="AA3727" s="122">
        <v>0</v>
      </c>
      <c r="AB3727" s="122">
        <v>0</v>
      </c>
      <c r="AC3727" s="122">
        <v>0</v>
      </c>
      <c r="AD3727" s="122">
        <v>0</v>
      </c>
      <c r="AE3727" s="122">
        <v>0</v>
      </c>
      <c r="AF3727" s="122">
        <v>0</v>
      </c>
      <c r="AG3727" s="122">
        <v>0</v>
      </c>
      <c r="AH3727" s="122">
        <v>0</v>
      </c>
      <c r="AI3727" s="122">
        <v>0</v>
      </c>
      <c r="AJ3727" s="122">
        <v>0</v>
      </c>
      <c r="AK3727" s="122">
        <v>0</v>
      </c>
      <c r="AL3727" s="122">
        <v>0</v>
      </c>
    </row>
    <row r="3728" spans="1:38" hidden="1" x14ac:dyDescent="0.25">
      <c r="A3728" s="122" t="s">
        <v>2058</v>
      </c>
      <c r="B3728" s="122">
        <v>1</v>
      </c>
      <c r="C3728" s="122" t="s">
        <v>2251</v>
      </c>
      <c r="D3728" s="122" t="s">
        <v>2148</v>
      </c>
      <c r="E3728" s="122">
        <v>68</v>
      </c>
      <c r="F3728" s="122">
        <v>0</v>
      </c>
      <c r="G3728" s="122">
        <v>0</v>
      </c>
      <c r="H3728" s="122">
        <v>0</v>
      </c>
      <c r="I3728" s="122">
        <v>0</v>
      </c>
      <c r="J3728" s="122">
        <v>0</v>
      </c>
      <c r="K3728" s="122">
        <v>0</v>
      </c>
      <c r="L3728" s="122">
        <v>0</v>
      </c>
      <c r="M3728" s="122">
        <v>0</v>
      </c>
      <c r="N3728" s="122">
        <v>0</v>
      </c>
      <c r="O3728" s="122">
        <v>0</v>
      </c>
      <c r="P3728" s="122">
        <v>0</v>
      </c>
      <c r="Q3728" s="122">
        <v>0</v>
      </c>
      <c r="R3728" s="122">
        <v>0</v>
      </c>
      <c r="S3728" s="122">
        <v>0</v>
      </c>
      <c r="T3728" s="122">
        <v>0</v>
      </c>
      <c r="U3728" s="122">
        <v>0</v>
      </c>
      <c r="V3728" s="122">
        <v>0</v>
      </c>
      <c r="W3728" s="122">
        <v>0</v>
      </c>
      <c r="X3728" s="122">
        <v>0</v>
      </c>
      <c r="Y3728" s="122">
        <v>0</v>
      </c>
      <c r="Z3728" s="122">
        <v>0</v>
      </c>
      <c r="AA3728" s="122">
        <v>0</v>
      </c>
      <c r="AB3728" s="122">
        <v>0</v>
      </c>
      <c r="AC3728" s="122">
        <v>0</v>
      </c>
      <c r="AD3728" s="122">
        <v>0</v>
      </c>
      <c r="AE3728" s="122">
        <v>0</v>
      </c>
      <c r="AF3728" s="122">
        <v>0</v>
      </c>
      <c r="AG3728" s="122">
        <v>0</v>
      </c>
      <c r="AH3728" s="122">
        <v>0</v>
      </c>
      <c r="AI3728" s="122">
        <v>0</v>
      </c>
      <c r="AJ3728" s="122">
        <v>0</v>
      </c>
      <c r="AK3728" s="122">
        <v>0</v>
      </c>
      <c r="AL3728" s="122">
        <v>0</v>
      </c>
    </row>
    <row r="3729" spans="1:38" hidden="1" x14ac:dyDescent="0.25">
      <c r="A3729" s="122" t="s">
        <v>2058</v>
      </c>
      <c r="B3729" s="122">
        <v>1</v>
      </c>
      <c r="C3729" s="122" t="s">
        <v>2251</v>
      </c>
      <c r="D3729" s="122" t="s">
        <v>2149</v>
      </c>
      <c r="E3729" s="122">
        <v>68</v>
      </c>
      <c r="F3729" s="122">
        <v>0</v>
      </c>
      <c r="G3729" s="122">
        <v>0</v>
      </c>
      <c r="H3729" s="122">
        <v>0</v>
      </c>
      <c r="I3729" s="122">
        <v>0</v>
      </c>
      <c r="J3729" s="122">
        <v>0</v>
      </c>
      <c r="K3729" s="122">
        <v>0</v>
      </c>
      <c r="L3729" s="122">
        <v>0</v>
      </c>
      <c r="M3729" s="122">
        <v>0</v>
      </c>
      <c r="N3729" s="122">
        <v>0</v>
      </c>
      <c r="O3729" s="122">
        <v>0</v>
      </c>
      <c r="P3729" s="122">
        <v>0</v>
      </c>
      <c r="Q3729" s="122">
        <v>0</v>
      </c>
      <c r="R3729" s="122">
        <v>0</v>
      </c>
      <c r="S3729" s="122">
        <v>0</v>
      </c>
      <c r="T3729" s="122">
        <v>0</v>
      </c>
      <c r="U3729" s="122">
        <v>0</v>
      </c>
      <c r="V3729" s="122">
        <v>0</v>
      </c>
      <c r="W3729" s="122">
        <v>0</v>
      </c>
      <c r="X3729" s="122">
        <v>0</v>
      </c>
      <c r="Y3729" s="122">
        <v>0</v>
      </c>
      <c r="Z3729" s="122">
        <v>0</v>
      </c>
      <c r="AA3729" s="122">
        <v>0</v>
      </c>
      <c r="AB3729" s="122">
        <v>0</v>
      </c>
      <c r="AC3729" s="122">
        <v>0</v>
      </c>
      <c r="AD3729" s="122">
        <v>0</v>
      </c>
      <c r="AE3729" s="122">
        <v>0</v>
      </c>
      <c r="AF3729" s="122">
        <v>0</v>
      </c>
      <c r="AG3729" s="122">
        <v>0</v>
      </c>
      <c r="AH3729" s="122">
        <v>0</v>
      </c>
      <c r="AI3729" s="122">
        <v>0</v>
      </c>
      <c r="AJ3729" s="122">
        <v>0</v>
      </c>
      <c r="AK3729" s="122">
        <v>0</v>
      </c>
      <c r="AL3729" s="122">
        <v>0</v>
      </c>
    </row>
    <row r="3730" spans="1:38" hidden="1" x14ac:dyDescent="0.25">
      <c r="A3730" s="122" t="s">
        <v>2058</v>
      </c>
      <c r="B3730" s="122">
        <v>1</v>
      </c>
      <c r="C3730" s="122" t="s">
        <v>2251</v>
      </c>
      <c r="D3730" s="122" t="s">
        <v>2150</v>
      </c>
      <c r="E3730" s="122">
        <v>68</v>
      </c>
      <c r="F3730" s="122">
        <v>0</v>
      </c>
      <c r="G3730" s="122">
        <v>0</v>
      </c>
      <c r="H3730" s="122">
        <v>0</v>
      </c>
      <c r="I3730" s="122">
        <v>0</v>
      </c>
      <c r="J3730" s="122">
        <v>0</v>
      </c>
      <c r="K3730" s="122">
        <v>0</v>
      </c>
      <c r="L3730" s="122">
        <v>0</v>
      </c>
      <c r="M3730" s="122">
        <v>0</v>
      </c>
      <c r="N3730" s="122">
        <v>0</v>
      </c>
      <c r="O3730" s="122">
        <v>0</v>
      </c>
      <c r="P3730" s="122">
        <v>0</v>
      </c>
      <c r="Q3730" s="122">
        <v>0</v>
      </c>
      <c r="R3730" s="122">
        <v>0</v>
      </c>
      <c r="S3730" s="122">
        <v>0</v>
      </c>
      <c r="T3730" s="122">
        <v>0</v>
      </c>
      <c r="U3730" s="122">
        <v>0</v>
      </c>
      <c r="V3730" s="122">
        <v>0</v>
      </c>
      <c r="W3730" s="122">
        <v>0</v>
      </c>
      <c r="X3730" s="122">
        <v>0</v>
      </c>
      <c r="Y3730" s="122">
        <v>0</v>
      </c>
      <c r="Z3730" s="122">
        <v>0</v>
      </c>
      <c r="AA3730" s="122">
        <v>0</v>
      </c>
      <c r="AB3730" s="122">
        <v>0</v>
      </c>
      <c r="AC3730" s="122">
        <v>0</v>
      </c>
      <c r="AD3730" s="122">
        <v>0</v>
      </c>
      <c r="AE3730" s="122">
        <v>0</v>
      </c>
      <c r="AF3730" s="122">
        <v>0</v>
      </c>
      <c r="AG3730" s="122">
        <v>0</v>
      </c>
      <c r="AH3730" s="122">
        <v>0</v>
      </c>
      <c r="AI3730" s="122">
        <v>0</v>
      </c>
      <c r="AJ3730" s="122">
        <v>0</v>
      </c>
      <c r="AK3730" s="122">
        <v>0</v>
      </c>
      <c r="AL3730" s="122">
        <v>0</v>
      </c>
    </row>
    <row r="3731" spans="1:38" hidden="1" x14ac:dyDescent="0.25">
      <c r="A3731" s="122" t="s">
        <v>2058</v>
      </c>
      <c r="B3731" s="122">
        <v>1</v>
      </c>
      <c r="C3731" s="122" t="s">
        <v>2251</v>
      </c>
      <c r="D3731" s="122" t="s">
        <v>2151</v>
      </c>
      <c r="E3731" s="122">
        <v>68</v>
      </c>
      <c r="F3731" s="122">
        <v>0</v>
      </c>
      <c r="G3731" s="122">
        <v>0</v>
      </c>
      <c r="H3731" s="122">
        <v>0</v>
      </c>
      <c r="I3731" s="122">
        <v>0</v>
      </c>
      <c r="J3731" s="122">
        <v>0</v>
      </c>
      <c r="K3731" s="122">
        <v>0</v>
      </c>
      <c r="L3731" s="122">
        <v>0</v>
      </c>
      <c r="M3731" s="122">
        <v>0</v>
      </c>
      <c r="N3731" s="122">
        <v>0</v>
      </c>
      <c r="O3731" s="122">
        <v>0</v>
      </c>
      <c r="P3731" s="122">
        <v>0</v>
      </c>
      <c r="Q3731" s="122">
        <v>0</v>
      </c>
      <c r="R3731" s="122">
        <v>0</v>
      </c>
      <c r="S3731" s="122">
        <v>0</v>
      </c>
      <c r="T3731" s="122">
        <v>0</v>
      </c>
      <c r="U3731" s="122">
        <v>0</v>
      </c>
      <c r="V3731" s="122">
        <v>0</v>
      </c>
      <c r="W3731" s="122">
        <v>0</v>
      </c>
      <c r="X3731" s="122">
        <v>0</v>
      </c>
      <c r="Y3731" s="122">
        <v>0</v>
      </c>
      <c r="Z3731" s="122">
        <v>0</v>
      </c>
      <c r="AA3731" s="122">
        <v>0</v>
      </c>
      <c r="AB3731" s="122">
        <v>0</v>
      </c>
      <c r="AC3731" s="122">
        <v>0</v>
      </c>
      <c r="AD3731" s="122">
        <v>0</v>
      </c>
      <c r="AE3731" s="122">
        <v>0</v>
      </c>
      <c r="AF3731" s="122">
        <v>0</v>
      </c>
      <c r="AG3731" s="122">
        <v>0</v>
      </c>
      <c r="AH3731" s="122">
        <v>0</v>
      </c>
      <c r="AI3731" s="122">
        <v>0</v>
      </c>
      <c r="AJ3731" s="122">
        <v>0</v>
      </c>
      <c r="AK3731" s="122">
        <v>0</v>
      </c>
      <c r="AL3731" s="122">
        <v>0</v>
      </c>
    </row>
    <row r="3732" spans="1:38" hidden="1" x14ac:dyDescent="0.25">
      <c r="A3732" s="122" t="s">
        <v>2058</v>
      </c>
      <c r="B3732" s="122">
        <v>1</v>
      </c>
      <c r="C3732" s="122" t="s">
        <v>2251</v>
      </c>
      <c r="D3732" s="122" t="s">
        <v>2152</v>
      </c>
      <c r="E3732" s="122">
        <v>68</v>
      </c>
      <c r="F3732" s="122">
        <v>0</v>
      </c>
      <c r="G3732" s="122">
        <v>0</v>
      </c>
      <c r="H3732" s="122">
        <v>0</v>
      </c>
      <c r="I3732" s="122">
        <v>0</v>
      </c>
      <c r="J3732" s="122">
        <v>0</v>
      </c>
      <c r="K3732" s="122">
        <v>0</v>
      </c>
      <c r="L3732" s="122">
        <v>0</v>
      </c>
      <c r="M3732" s="122">
        <v>0</v>
      </c>
      <c r="N3732" s="122">
        <v>0</v>
      </c>
      <c r="O3732" s="122">
        <v>0</v>
      </c>
      <c r="P3732" s="122">
        <v>0</v>
      </c>
      <c r="Q3732" s="122">
        <v>0</v>
      </c>
      <c r="R3732" s="122">
        <v>0</v>
      </c>
      <c r="S3732" s="122">
        <v>0</v>
      </c>
      <c r="T3732" s="122">
        <v>0</v>
      </c>
      <c r="U3732" s="122">
        <v>0</v>
      </c>
      <c r="V3732" s="122">
        <v>0</v>
      </c>
      <c r="W3732" s="122">
        <v>0</v>
      </c>
      <c r="X3732" s="122">
        <v>0</v>
      </c>
      <c r="Y3732" s="122">
        <v>0</v>
      </c>
      <c r="Z3732" s="122">
        <v>0</v>
      </c>
      <c r="AA3732" s="122">
        <v>0</v>
      </c>
      <c r="AB3732" s="122">
        <v>0</v>
      </c>
      <c r="AC3732" s="122">
        <v>0</v>
      </c>
      <c r="AD3732" s="122">
        <v>0</v>
      </c>
      <c r="AE3732" s="122">
        <v>0</v>
      </c>
      <c r="AF3732" s="122">
        <v>0</v>
      </c>
      <c r="AG3732" s="122">
        <v>0</v>
      </c>
      <c r="AH3732" s="122">
        <v>0</v>
      </c>
      <c r="AI3732" s="122">
        <v>0</v>
      </c>
      <c r="AJ3732" s="122">
        <v>0</v>
      </c>
      <c r="AK3732" s="122">
        <v>0</v>
      </c>
      <c r="AL3732" s="122">
        <v>0</v>
      </c>
    </row>
    <row r="3733" spans="1:38" hidden="1" x14ac:dyDescent="0.25">
      <c r="A3733" s="122" t="s">
        <v>2058</v>
      </c>
      <c r="B3733" s="122">
        <v>1</v>
      </c>
      <c r="C3733" s="122" t="s">
        <v>2251</v>
      </c>
      <c r="D3733" s="122" t="s">
        <v>2153</v>
      </c>
      <c r="E3733" s="122">
        <v>68</v>
      </c>
      <c r="F3733" s="122">
        <v>0</v>
      </c>
      <c r="G3733" s="122">
        <v>0</v>
      </c>
      <c r="H3733" s="122">
        <v>0</v>
      </c>
      <c r="I3733" s="122">
        <v>0</v>
      </c>
      <c r="J3733" s="122">
        <v>0</v>
      </c>
      <c r="K3733" s="122">
        <v>0</v>
      </c>
      <c r="L3733" s="122">
        <v>0</v>
      </c>
      <c r="M3733" s="122">
        <v>0</v>
      </c>
      <c r="N3733" s="122">
        <v>0</v>
      </c>
      <c r="O3733" s="122">
        <v>0</v>
      </c>
      <c r="P3733" s="122">
        <v>0</v>
      </c>
      <c r="Q3733" s="122">
        <v>0</v>
      </c>
      <c r="R3733" s="122">
        <v>0</v>
      </c>
      <c r="S3733" s="122">
        <v>0</v>
      </c>
      <c r="T3733" s="122">
        <v>0</v>
      </c>
      <c r="U3733" s="122">
        <v>0</v>
      </c>
      <c r="V3733" s="122">
        <v>0</v>
      </c>
      <c r="W3733" s="122">
        <v>0</v>
      </c>
      <c r="X3733" s="122">
        <v>0</v>
      </c>
      <c r="Y3733" s="122">
        <v>0</v>
      </c>
      <c r="Z3733" s="122">
        <v>0</v>
      </c>
      <c r="AA3733" s="122">
        <v>0</v>
      </c>
      <c r="AB3733" s="122">
        <v>0</v>
      </c>
      <c r="AC3733" s="122">
        <v>0</v>
      </c>
      <c r="AD3733" s="122">
        <v>0</v>
      </c>
      <c r="AE3733" s="122">
        <v>0</v>
      </c>
      <c r="AF3733" s="122">
        <v>0</v>
      </c>
      <c r="AG3733" s="122">
        <v>0</v>
      </c>
      <c r="AH3733" s="122">
        <v>0</v>
      </c>
      <c r="AI3733" s="122">
        <v>0</v>
      </c>
      <c r="AJ3733" s="122">
        <v>0</v>
      </c>
      <c r="AK3733" s="122">
        <v>0</v>
      </c>
      <c r="AL3733" s="122">
        <v>0</v>
      </c>
    </row>
    <row r="3734" spans="1:38" hidden="1" x14ac:dyDescent="0.25">
      <c r="A3734" s="122" t="s">
        <v>2058</v>
      </c>
      <c r="B3734" s="122">
        <v>1</v>
      </c>
      <c r="C3734" s="122" t="s">
        <v>2251</v>
      </c>
      <c r="D3734" s="122" t="s">
        <v>2154</v>
      </c>
      <c r="E3734" s="122">
        <v>68</v>
      </c>
      <c r="F3734" s="122">
        <v>0</v>
      </c>
      <c r="G3734" s="122">
        <v>0</v>
      </c>
      <c r="H3734" s="122">
        <v>0</v>
      </c>
      <c r="I3734" s="122">
        <v>0</v>
      </c>
      <c r="J3734" s="122">
        <v>0</v>
      </c>
      <c r="K3734" s="122">
        <v>0</v>
      </c>
      <c r="L3734" s="122">
        <v>0</v>
      </c>
      <c r="M3734" s="122">
        <v>0</v>
      </c>
      <c r="N3734" s="122">
        <v>0</v>
      </c>
      <c r="O3734" s="122">
        <v>0</v>
      </c>
      <c r="P3734" s="122">
        <v>0</v>
      </c>
      <c r="Q3734" s="122">
        <v>0</v>
      </c>
      <c r="R3734" s="122">
        <v>0</v>
      </c>
      <c r="S3734" s="122">
        <v>0</v>
      </c>
      <c r="T3734" s="122">
        <v>0</v>
      </c>
      <c r="U3734" s="122">
        <v>0</v>
      </c>
      <c r="V3734" s="122">
        <v>0</v>
      </c>
      <c r="W3734" s="122">
        <v>0</v>
      </c>
      <c r="X3734" s="122">
        <v>0</v>
      </c>
      <c r="Y3734" s="122">
        <v>0</v>
      </c>
      <c r="Z3734" s="122">
        <v>0</v>
      </c>
      <c r="AA3734" s="122">
        <v>0</v>
      </c>
      <c r="AB3734" s="122">
        <v>0</v>
      </c>
      <c r="AC3734" s="122">
        <v>0</v>
      </c>
      <c r="AD3734" s="122">
        <v>0</v>
      </c>
      <c r="AE3734" s="122">
        <v>0</v>
      </c>
      <c r="AF3734" s="122">
        <v>0</v>
      </c>
      <c r="AG3734" s="122">
        <v>0</v>
      </c>
      <c r="AH3734" s="122">
        <v>0</v>
      </c>
      <c r="AI3734" s="122">
        <v>0</v>
      </c>
      <c r="AJ3734" s="122">
        <v>0</v>
      </c>
      <c r="AK3734" s="122">
        <v>0</v>
      </c>
      <c r="AL3734" s="122">
        <v>0</v>
      </c>
    </row>
    <row r="3735" spans="1:38" hidden="1" x14ac:dyDescent="0.25">
      <c r="A3735" s="122" t="s">
        <v>2058</v>
      </c>
      <c r="B3735" s="122">
        <v>1</v>
      </c>
      <c r="C3735" s="122" t="s">
        <v>2251</v>
      </c>
      <c r="D3735" s="122" t="s">
        <v>2155</v>
      </c>
      <c r="E3735" s="122">
        <v>68</v>
      </c>
      <c r="F3735" s="122">
        <v>0</v>
      </c>
      <c r="G3735" s="122">
        <v>0</v>
      </c>
      <c r="H3735" s="122">
        <v>0</v>
      </c>
      <c r="I3735" s="122">
        <v>0</v>
      </c>
      <c r="J3735" s="122">
        <v>0</v>
      </c>
      <c r="K3735" s="122">
        <v>0</v>
      </c>
      <c r="L3735" s="122">
        <v>0</v>
      </c>
      <c r="M3735" s="122">
        <v>0</v>
      </c>
      <c r="N3735" s="122">
        <v>0</v>
      </c>
      <c r="O3735" s="122">
        <v>0</v>
      </c>
      <c r="P3735" s="122">
        <v>0</v>
      </c>
      <c r="Q3735" s="122">
        <v>0</v>
      </c>
      <c r="R3735" s="122">
        <v>0</v>
      </c>
      <c r="S3735" s="122">
        <v>0</v>
      </c>
      <c r="T3735" s="122">
        <v>0</v>
      </c>
      <c r="U3735" s="122">
        <v>0</v>
      </c>
      <c r="V3735" s="122">
        <v>0</v>
      </c>
      <c r="W3735" s="122">
        <v>0</v>
      </c>
      <c r="X3735" s="122">
        <v>0</v>
      </c>
      <c r="Y3735" s="122">
        <v>0</v>
      </c>
      <c r="Z3735" s="122">
        <v>0</v>
      </c>
      <c r="AA3735" s="122">
        <v>0</v>
      </c>
      <c r="AB3735" s="122">
        <v>0</v>
      </c>
      <c r="AC3735" s="122">
        <v>0</v>
      </c>
      <c r="AD3735" s="122">
        <v>0</v>
      </c>
      <c r="AE3735" s="122">
        <v>0</v>
      </c>
      <c r="AF3735" s="122">
        <v>0</v>
      </c>
      <c r="AG3735" s="122">
        <v>0</v>
      </c>
      <c r="AH3735" s="122">
        <v>0</v>
      </c>
      <c r="AI3735" s="122">
        <v>0</v>
      </c>
      <c r="AJ3735" s="122">
        <v>0</v>
      </c>
      <c r="AK3735" s="122">
        <v>0</v>
      </c>
      <c r="AL3735" s="122">
        <v>0</v>
      </c>
    </row>
    <row r="3736" spans="1:38" hidden="1" x14ac:dyDescent="0.25">
      <c r="A3736" s="122" t="s">
        <v>2058</v>
      </c>
      <c r="B3736" s="122">
        <v>1</v>
      </c>
      <c r="C3736" s="122" t="s">
        <v>2251</v>
      </c>
      <c r="D3736" s="122" t="s">
        <v>2156</v>
      </c>
      <c r="E3736" s="122">
        <v>68</v>
      </c>
      <c r="F3736" s="122">
        <v>0</v>
      </c>
      <c r="G3736" s="122">
        <v>0</v>
      </c>
      <c r="H3736" s="122">
        <v>0</v>
      </c>
      <c r="I3736" s="122">
        <v>0</v>
      </c>
      <c r="J3736" s="122">
        <v>0</v>
      </c>
      <c r="K3736" s="122">
        <v>0</v>
      </c>
      <c r="L3736" s="122">
        <v>0</v>
      </c>
      <c r="M3736" s="122">
        <v>0</v>
      </c>
      <c r="N3736" s="122">
        <v>0</v>
      </c>
      <c r="O3736" s="122">
        <v>0</v>
      </c>
      <c r="P3736" s="122">
        <v>0</v>
      </c>
      <c r="Q3736" s="122">
        <v>0</v>
      </c>
      <c r="R3736" s="122">
        <v>0</v>
      </c>
      <c r="S3736" s="122">
        <v>0</v>
      </c>
      <c r="T3736" s="122">
        <v>0</v>
      </c>
      <c r="U3736" s="122">
        <v>0</v>
      </c>
      <c r="V3736" s="122">
        <v>0</v>
      </c>
      <c r="W3736" s="122">
        <v>0</v>
      </c>
      <c r="X3736" s="122">
        <v>0</v>
      </c>
      <c r="Y3736" s="122">
        <v>0</v>
      </c>
      <c r="Z3736" s="122">
        <v>0</v>
      </c>
      <c r="AA3736" s="122">
        <v>0</v>
      </c>
      <c r="AB3736" s="122">
        <v>0</v>
      </c>
      <c r="AC3736" s="122">
        <v>0</v>
      </c>
      <c r="AD3736" s="122">
        <v>0</v>
      </c>
      <c r="AE3736" s="122">
        <v>0</v>
      </c>
      <c r="AF3736" s="122">
        <v>0</v>
      </c>
      <c r="AG3736" s="122">
        <v>0</v>
      </c>
      <c r="AH3736" s="122">
        <v>0</v>
      </c>
      <c r="AI3736" s="122">
        <v>0</v>
      </c>
      <c r="AJ3736" s="122">
        <v>0</v>
      </c>
      <c r="AK3736" s="122">
        <v>0</v>
      </c>
      <c r="AL3736" s="122">
        <v>0</v>
      </c>
    </row>
    <row r="3737" spans="1:38" hidden="1" x14ac:dyDescent="0.25">
      <c r="A3737" s="122" t="s">
        <v>2058</v>
      </c>
      <c r="B3737" s="122">
        <v>1</v>
      </c>
      <c r="C3737" s="122" t="s">
        <v>2251</v>
      </c>
      <c r="D3737" s="122" t="s">
        <v>2178</v>
      </c>
      <c r="E3737" s="122">
        <v>68</v>
      </c>
      <c r="F3737" s="122">
        <v>0</v>
      </c>
      <c r="G3737" s="122">
        <v>0</v>
      </c>
      <c r="H3737" s="122">
        <v>0</v>
      </c>
      <c r="I3737" s="122">
        <v>0</v>
      </c>
      <c r="J3737" s="122">
        <v>0</v>
      </c>
      <c r="K3737" s="122">
        <v>0</v>
      </c>
      <c r="L3737" s="122">
        <v>0</v>
      </c>
      <c r="M3737" s="122">
        <v>0</v>
      </c>
      <c r="N3737" s="122">
        <v>0</v>
      </c>
      <c r="O3737" s="122">
        <v>0</v>
      </c>
      <c r="P3737" s="122">
        <v>0</v>
      </c>
      <c r="Q3737" s="122">
        <v>0</v>
      </c>
      <c r="R3737" s="122">
        <v>0</v>
      </c>
      <c r="S3737" s="122">
        <v>0</v>
      </c>
      <c r="T3737" s="122">
        <v>0</v>
      </c>
      <c r="U3737" s="122">
        <v>0</v>
      </c>
      <c r="V3737" s="122">
        <v>0</v>
      </c>
      <c r="W3737" s="122">
        <v>0</v>
      </c>
      <c r="X3737" s="122">
        <v>0</v>
      </c>
      <c r="Y3737" s="122">
        <v>0</v>
      </c>
      <c r="Z3737" s="122">
        <v>0</v>
      </c>
      <c r="AA3737" s="122">
        <v>0</v>
      </c>
      <c r="AB3737" s="122">
        <v>0</v>
      </c>
      <c r="AC3737" s="122">
        <v>0</v>
      </c>
      <c r="AD3737" s="122">
        <v>0</v>
      </c>
      <c r="AE3737" s="122">
        <v>0</v>
      </c>
      <c r="AF3737" s="122">
        <v>0</v>
      </c>
      <c r="AG3737" s="122">
        <v>0</v>
      </c>
      <c r="AH3737" s="122">
        <v>0</v>
      </c>
      <c r="AI3737" s="122">
        <v>0</v>
      </c>
      <c r="AJ3737" s="122">
        <v>0</v>
      </c>
      <c r="AK3737" s="122">
        <v>0</v>
      </c>
      <c r="AL3737" s="122">
        <v>0</v>
      </c>
    </row>
    <row r="3738" spans="1:38" hidden="1" x14ac:dyDescent="0.25">
      <c r="A3738" s="122" t="s">
        <v>2058</v>
      </c>
      <c r="B3738" s="122">
        <v>1</v>
      </c>
      <c r="C3738" s="122" t="s">
        <v>2251</v>
      </c>
      <c r="D3738" s="122" t="s">
        <v>2157</v>
      </c>
      <c r="E3738" s="122">
        <v>68</v>
      </c>
      <c r="F3738" s="122">
        <v>0</v>
      </c>
      <c r="G3738" s="122">
        <v>0</v>
      </c>
      <c r="H3738" s="122">
        <v>0</v>
      </c>
      <c r="I3738" s="122">
        <v>0</v>
      </c>
      <c r="J3738" s="122">
        <v>0</v>
      </c>
      <c r="K3738" s="122">
        <v>0</v>
      </c>
      <c r="L3738" s="122">
        <v>0</v>
      </c>
      <c r="M3738" s="122">
        <v>0</v>
      </c>
      <c r="N3738" s="122">
        <v>0</v>
      </c>
      <c r="O3738" s="122">
        <v>0</v>
      </c>
      <c r="P3738" s="122">
        <v>0</v>
      </c>
      <c r="Q3738" s="122">
        <v>0</v>
      </c>
      <c r="R3738" s="122">
        <v>0</v>
      </c>
      <c r="S3738" s="122">
        <v>0</v>
      </c>
      <c r="T3738" s="122">
        <v>0</v>
      </c>
      <c r="U3738" s="122">
        <v>0</v>
      </c>
      <c r="V3738" s="122">
        <v>0</v>
      </c>
      <c r="W3738" s="122">
        <v>0</v>
      </c>
      <c r="X3738" s="122">
        <v>0</v>
      </c>
      <c r="Y3738" s="122">
        <v>0</v>
      </c>
      <c r="Z3738" s="122">
        <v>0</v>
      </c>
      <c r="AA3738" s="122">
        <v>0</v>
      </c>
      <c r="AB3738" s="122">
        <v>0</v>
      </c>
      <c r="AC3738" s="122">
        <v>0</v>
      </c>
      <c r="AD3738" s="122">
        <v>0</v>
      </c>
      <c r="AE3738" s="122">
        <v>0</v>
      </c>
      <c r="AF3738" s="122">
        <v>0</v>
      </c>
      <c r="AG3738" s="122">
        <v>0</v>
      </c>
      <c r="AH3738" s="122">
        <v>0</v>
      </c>
      <c r="AI3738" s="122">
        <v>0</v>
      </c>
      <c r="AJ3738" s="122">
        <v>0</v>
      </c>
      <c r="AK3738" s="122">
        <v>0</v>
      </c>
      <c r="AL3738" s="122">
        <v>0</v>
      </c>
    </row>
    <row r="3739" spans="1:38" hidden="1" x14ac:dyDescent="0.25">
      <c r="A3739" s="122" t="s">
        <v>2058</v>
      </c>
      <c r="B3739" s="122">
        <v>1</v>
      </c>
      <c r="C3739" s="122" t="s">
        <v>2251</v>
      </c>
      <c r="D3739" s="122" t="s">
        <v>2158</v>
      </c>
      <c r="E3739" s="122">
        <v>68</v>
      </c>
      <c r="F3739" s="122">
        <v>0</v>
      </c>
      <c r="G3739" s="122">
        <v>0</v>
      </c>
      <c r="H3739" s="122">
        <v>0</v>
      </c>
      <c r="I3739" s="122">
        <v>0</v>
      </c>
      <c r="J3739" s="122">
        <v>0</v>
      </c>
      <c r="K3739" s="122">
        <v>0</v>
      </c>
      <c r="L3739" s="122">
        <v>0</v>
      </c>
      <c r="M3739" s="122">
        <v>0</v>
      </c>
      <c r="N3739" s="122">
        <v>0</v>
      </c>
      <c r="O3739" s="122">
        <v>0</v>
      </c>
      <c r="P3739" s="122">
        <v>0</v>
      </c>
      <c r="Q3739" s="122">
        <v>0</v>
      </c>
      <c r="R3739" s="122">
        <v>0</v>
      </c>
      <c r="S3739" s="122">
        <v>0</v>
      </c>
      <c r="T3739" s="122">
        <v>0</v>
      </c>
      <c r="U3739" s="122">
        <v>0</v>
      </c>
      <c r="V3739" s="122">
        <v>0</v>
      </c>
      <c r="W3739" s="122">
        <v>0</v>
      </c>
      <c r="X3739" s="122">
        <v>0</v>
      </c>
      <c r="Y3739" s="122">
        <v>0</v>
      </c>
      <c r="Z3739" s="122">
        <v>0</v>
      </c>
      <c r="AA3739" s="122">
        <v>0</v>
      </c>
      <c r="AB3739" s="122">
        <v>0</v>
      </c>
      <c r="AC3739" s="122">
        <v>0</v>
      </c>
      <c r="AD3739" s="122">
        <v>0</v>
      </c>
      <c r="AE3739" s="122">
        <v>0</v>
      </c>
      <c r="AF3739" s="122">
        <v>0</v>
      </c>
      <c r="AG3739" s="122">
        <v>0</v>
      </c>
      <c r="AH3739" s="122">
        <v>0</v>
      </c>
      <c r="AI3739" s="122">
        <v>0</v>
      </c>
      <c r="AJ3739" s="122">
        <v>0</v>
      </c>
      <c r="AK3739" s="122">
        <v>0</v>
      </c>
      <c r="AL3739" s="122">
        <v>0</v>
      </c>
    </row>
    <row r="3740" spans="1:38" hidden="1" x14ac:dyDescent="0.25">
      <c r="A3740" s="122" t="s">
        <v>2058</v>
      </c>
      <c r="B3740" s="122">
        <v>1</v>
      </c>
      <c r="C3740" s="122" t="s">
        <v>2251</v>
      </c>
      <c r="D3740" s="122" t="s">
        <v>2159</v>
      </c>
      <c r="E3740" s="122">
        <v>68</v>
      </c>
      <c r="F3740" s="122">
        <v>0</v>
      </c>
      <c r="G3740" s="122">
        <v>0</v>
      </c>
      <c r="H3740" s="122">
        <v>0</v>
      </c>
      <c r="I3740" s="122">
        <v>0</v>
      </c>
      <c r="J3740" s="122">
        <v>0</v>
      </c>
      <c r="K3740" s="122">
        <v>0</v>
      </c>
      <c r="L3740" s="122">
        <v>0</v>
      </c>
      <c r="M3740" s="122">
        <v>0</v>
      </c>
      <c r="N3740" s="122">
        <v>0</v>
      </c>
      <c r="O3740" s="122">
        <v>0</v>
      </c>
      <c r="P3740" s="122">
        <v>0</v>
      </c>
      <c r="Q3740" s="122">
        <v>0</v>
      </c>
      <c r="R3740" s="122">
        <v>0</v>
      </c>
      <c r="S3740" s="122">
        <v>0</v>
      </c>
      <c r="T3740" s="122">
        <v>0</v>
      </c>
      <c r="U3740" s="122">
        <v>0</v>
      </c>
      <c r="V3740" s="122">
        <v>0</v>
      </c>
      <c r="W3740" s="122">
        <v>0</v>
      </c>
      <c r="X3740" s="122">
        <v>0</v>
      </c>
      <c r="Y3740" s="122">
        <v>0</v>
      </c>
      <c r="Z3740" s="122">
        <v>0</v>
      </c>
      <c r="AA3740" s="122">
        <v>0</v>
      </c>
      <c r="AB3740" s="122">
        <v>0</v>
      </c>
      <c r="AC3740" s="122">
        <v>0</v>
      </c>
      <c r="AD3740" s="122">
        <v>0</v>
      </c>
      <c r="AE3740" s="122">
        <v>0</v>
      </c>
      <c r="AF3740" s="122">
        <v>0</v>
      </c>
      <c r="AG3740" s="122">
        <v>0</v>
      </c>
      <c r="AH3740" s="122">
        <v>0</v>
      </c>
      <c r="AI3740" s="122">
        <v>0</v>
      </c>
      <c r="AJ3740" s="122">
        <v>0</v>
      </c>
      <c r="AK3740" s="122">
        <v>0</v>
      </c>
      <c r="AL3740" s="122">
        <v>0</v>
      </c>
    </row>
    <row r="3741" spans="1:38" hidden="1" x14ac:dyDescent="0.25">
      <c r="A3741" s="122" t="s">
        <v>2058</v>
      </c>
      <c r="B3741" s="122">
        <v>1</v>
      </c>
      <c r="C3741" s="122" t="s">
        <v>2251</v>
      </c>
      <c r="D3741" s="122" t="s">
        <v>2160</v>
      </c>
      <c r="E3741" s="122">
        <v>68</v>
      </c>
      <c r="F3741" s="122">
        <v>0</v>
      </c>
      <c r="G3741" s="122">
        <v>0</v>
      </c>
      <c r="H3741" s="122">
        <v>0</v>
      </c>
      <c r="I3741" s="122">
        <v>0</v>
      </c>
      <c r="J3741" s="122">
        <v>0</v>
      </c>
      <c r="K3741" s="122">
        <v>0</v>
      </c>
      <c r="L3741" s="122">
        <v>0</v>
      </c>
      <c r="M3741" s="122">
        <v>0</v>
      </c>
      <c r="N3741" s="122">
        <v>0</v>
      </c>
      <c r="O3741" s="122">
        <v>0</v>
      </c>
      <c r="P3741" s="122">
        <v>0</v>
      </c>
      <c r="Q3741" s="122">
        <v>0</v>
      </c>
      <c r="R3741" s="122">
        <v>0</v>
      </c>
      <c r="S3741" s="122">
        <v>0</v>
      </c>
      <c r="T3741" s="122">
        <v>0</v>
      </c>
      <c r="U3741" s="122">
        <v>0</v>
      </c>
      <c r="V3741" s="122">
        <v>0</v>
      </c>
      <c r="W3741" s="122">
        <v>0</v>
      </c>
      <c r="X3741" s="122">
        <v>0</v>
      </c>
      <c r="Y3741" s="122">
        <v>0</v>
      </c>
      <c r="Z3741" s="122">
        <v>0</v>
      </c>
      <c r="AA3741" s="122">
        <v>0</v>
      </c>
      <c r="AB3741" s="122">
        <v>0</v>
      </c>
      <c r="AC3741" s="122">
        <v>0</v>
      </c>
      <c r="AD3741" s="122">
        <v>0</v>
      </c>
      <c r="AE3741" s="122">
        <v>0</v>
      </c>
      <c r="AF3741" s="122">
        <v>0</v>
      </c>
      <c r="AG3741" s="122">
        <v>0</v>
      </c>
      <c r="AH3741" s="122">
        <v>0</v>
      </c>
      <c r="AI3741" s="122">
        <v>0</v>
      </c>
      <c r="AJ3741" s="122">
        <v>0</v>
      </c>
      <c r="AK3741" s="122">
        <v>0</v>
      </c>
      <c r="AL3741" s="122">
        <v>0</v>
      </c>
    </row>
    <row r="3742" spans="1:38" hidden="1" x14ac:dyDescent="0.25">
      <c r="A3742" s="122" t="s">
        <v>2058</v>
      </c>
      <c r="B3742" s="122">
        <v>1</v>
      </c>
      <c r="C3742" s="122" t="s">
        <v>2251</v>
      </c>
      <c r="D3742" s="122" t="s">
        <v>2161</v>
      </c>
      <c r="E3742" s="122">
        <v>68</v>
      </c>
      <c r="F3742" s="122">
        <v>0.48964306451099998</v>
      </c>
      <c r="G3742" s="122">
        <v>0.45522725807050002</v>
      </c>
      <c r="H3742" s="122">
        <v>0.48886088709249997</v>
      </c>
      <c r="I3742" s="122">
        <v>0.50841532258150002</v>
      </c>
      <c r="J3742" s="122">
        <v>0.54752419355949999</v>
      </c>
      <c r="K3742" s="122">
        <v>0.56707862902200001</v>
      </c>
      <c r="L3742" s="122">
        <v>0.56316774192950003</v>
      </c>
      <c r="M3742" s="122">
        <v>0.57098951614100002</v>
      </c>
      <c r="N3742" s="122">
        <v>0.57881129032599998</v>
      </c>
      <c r="O3742" s="122">
        <v>0.5749004032335</v>
      </c>
      <c r="P3742" s="122">
        <v>0.56412551020299995</v>
      </c>
      <c r="Q3742" s="122">
        <v>0.51216658162399997</v>
      </c>
      <c r="R3742" s="122">
        <v>0.58272217741849996</v>
      </c>
      <c r="S3742" s="122">
        <v>0.57098951614100002</v>
      </c>
      <c r="T3742" s="122">
        <v>0.61400927418499995</v>
      </c>
      <c r="U3742" s="122">
        <v>0.62183104839650005</v>
      </c>
      <c r="V3742" s="122">
        <v>0.60618749999999999</v>
      </c>
      <c r="W3742" s="122">
        <v>0.61237308672549995</v>
      </c>
      <c r="X3742" s="122">
        <v>0.59381632652250005</v>
      </c>
      <c r="Y3742" s="122">
        <v>0.59010497449249999</v>
      </c>
      <c r="Z3742" s="122">
        <v>0.61979579081199998</v>
      </c>
      <c r="AA3742" s="122">
        <v>0.61979579081199998</v>
      </c>
      <c r="AB3742" s="122">
        <v>0.57525956631950004</v>
      </c>
      <c r="AC3742" s="122">
        <v>0.58268227040599996</v>
      </c>
      <c r="AD3742" s="122">
        <v>0.560414158173</v>
      </c>
      <c r="AE3742" s="122">
        <v>0.5195892857105</v>
      </c>
      <c r="AF3742" s="122">
        <v>0.50059354839650005</v>
      </c>
      <c r="AG3742" s="122">
        <v>0.4262866935595</v>
      </c>
      <c r="AH3742" s="122">
        <v>0.41455403225550003</v>
      </c>
      <c r="AI3742" s="122">
        <v>0.53138138299000004</v>
      </c>
      <c r="AJ3742" s="122">
        <v>0.50558617020600005</v>
      </c>
      <c r="AK3742" s="122">
        <v>0.53654042554150005</v>
      </c>
      <c r="AL3742" s="122">
        <v>0</v>
      </c>
    </row>
    <row r="3743" spans="1:38" hidden="1" x14ac:dyDescent="0.25">
      <c r="A3743" s="122" t="s">
        <v>2058</v>
      </c>
      <c r="B3743" s="122">
        <v>1</v>
      </c>
      <c r="C3743" s="122" t="s">
        <v>2251</v>
      </c>
      <c r="D3743" s="122" t="s">
        <v>2179</v>
      </c>
      <c r="E3743" s="122">
        <v>68</v>
      </c>
      <c r="F3743" s="122">
        <v>0</v>
      </c>
      <c r="G3743" s="122">
        <v>0</v>
      </c>
      <c r="H3743" s="122">
        <v>0</v>
      </c>
      <c r="I3743" s="122">
        <v>0</v>
      </c>
      <c r="J3743" s="122">
        <v>0</v>
      </c>
      <c r="K3743" s="122">
        <v>0</v>
      </c>
      <c r="L3743" s="122">
        <v>0</v>
      </c>
      <c r="M3743" s="122">
        <v>0</v>
      </c>
      <c r="N3743" s="122">
        <v>0</v>
      </c>
      <c r="O3743" s="122">
        <v>0</v>
      </c>
      <c r="P3743" s="122">
        <v>0</v>
      </c>
      <c r="Q3743" s="122">
        <v>0</v>
      </c>
      <c r="R3743" s="122">
        <v>0</v>
      </c>
      <c r="S3743" s="122">
        <v>0</v>
      </c>
      <c r="T3743" s="122">
        <v>0</v>
      </c>
      <c r="U3743" s="122">
        <v>0</v>
      </c>
      <c r="V3743" s="122">
        <v>0</v>
      </c>
      <c r="W3743" s="122">
        <v>0</v>
      </c>
      <c r="X3743" s="122">
        <v>0</v>
      </c>
      <c r="Y3743" s="122">
        <v>0</v>
      </c>
      <c r="Z3743" s="122">
        <v>0</v>
      </c>
      <c r="AA3743" s="122">
        <v>0</v>
      </c>
      <c r="AB3743" s="122">
        <v>0</v>
      </c>
      <c r="AC3743" s="122">
        <v>0</v>
      </c>
      <c r="AD3743" s="122">
        <v>0</v>
      </c>
      <c r="AE3743" s="122">
        <v>0</v>
      </c>
      <c r="AF3743" s="122">
        <v>0</v>
      </c>
      <c r="AG3743" s="122">
        <v>0</v>
      </c>
      <c r="AH3743" s="122">
        <v>0</v>
      </c>
      <c r="AI3743" s="122">
        <v>0</v>
      </c>
      <c r="AJ3743" s="122">
        <v>0</v>
      </c>
      <c r="AK3743" s="122">
        <v>0</v>
      </c>
      <c r="AL3743" s="122">
        <v>0</v>
      </c>
    </row>
    <row r="3744" spans="1:38" hidden="1" x14ac:dyDescent="0.25">
      <c r="A3744" s="122" t="s">
        <v>2058</v>
      </c>
      <c r="B3744" s="122">
        <v>1</v>
      </c>
      <c r="C3744" s="122" t="s">
        <v>2251</v>
      </c>
      <c r="D3744" s="122" t="s">
        <v>2162</v>
      </c>
      <c r="E3744" s="122">
        <v>68</v>
      </c>
      <c r="F3744" s="122">
        <v>0</v>
      </c>
      <c r="G3744" s="122">
        <v>0</v>
      </c>
      <c r="H3744" s="122">
        <v>0</v>
      </c>
      <c r="I3744" s="122">
        <v>0</v>
      </c>
      <c r="J3744" s="122">
        <v>0</v>
      </c>
      <c r="K3744" s="122">
        <v>0</v>
      </c>
      <c r="L3744" s="122">
        <v>0</v>
      </c>
      <c r="M3744" s="122">
        <v>0</v>
      </c>
      <c r="N3744" s="122">
        <v>0</v>
      </c>
      <c r="O3744" s="122">
        <v>0</v>
      </c>
      <c r="P3744" s="122">
        <v>0</v>
      </c>
      <c r="Q3744" s="122">
        <v>0</v>
      </c>
      <c r="R3744" s="122">
        <v>0</v>
      </c>
      <c r="S3744" s="122">
        <v>0</v>
      </c>
      <c r="T3744" s="122">
        <v>0</v>
      </c>
      <c r="U3744" s="122">
        <v>0</v>
      </c>
      <c r="V3744" s="122">
        <v>0</v>
      </c>
      <c r="W3744" s="122">
        <v>0</v>
      </c>
      <c r="X3744" s="122">
        <v>0</v>
      </c>
      <c r="Y3744" s="122">
        <v>0</v>
      </c>
      <c r="Z3744" s="122">
        <v>0</v>
      </c>
      <c r="AA3744" s="122">
        <v>0</v>
      </c>
      <c r="AB3744" s="122">
        <v>0</v>
      </c>
      <c r="AC3744" s="122">
        <v>0</v>
      </c>
      <c r="AD3744" s="122">
        <v>0</v>
      </c>
      <c r="AE3744" s="122">
        <v>0</v>
      </c>
      <c r="AF3744" s="122">
        <v>0</v>
      </c>
      <c r="AG3744" s="122">
        <v>0</v>
      </c>
      <c r="AH3744" s="122">
        <v>0</v>
      </c>
      <c r="AI3744" s="122">
        <v>0</v>
      </c>
      <c r="AJ3744" s="122">
        <v>0</v>
      </c>
      <c r="AK3744" s="122">
        <v>0</v>
      </c>
      <c r="AL3744" s="122">
        <v>0</v>
      </c>
    </row>
    <row r="3745" spans="1:38" hidden="1" x14ac:dyDescent="0.25">
      <c r="A3745" s="122" t="s">
        <v>2058</v>
      </c>
      <c r="B3745" s="122">
        <v>1</v>
      </c>
      <c r="C3745" s="122" t="s">
        <v>2251</v>
      </c>
      <c r="D3745" s="122" t="s">
        <v>2163</v>
      </c>
      <c r="E3745" s="122">
        <v>68</v>
      </c>
      <c r="F3745" s="122">
        <v>0.64215483872250001</v>
      </c>
      <c r="G3745" s="122">
        <v>0.59701935483699997</v>
      </c>
      <c r="H3745" s="122">
        <v>0.6411290322555</v>
      </c>
      <c r="I3745" s="122">
        <v>0.66677419355949996</v>
      </c>
      <c r="J3745" s="122">
        <v>0.71806451614099998</v>
      </c>
      <c r="K3745" s="122">
        <v>0.74370967741850003</v>
      </c>
      <c r="L3745" s="122">
        <v>0.73858064516300004</v>
      </c>
      <c r="M3745" s="122">
        <v>0.74883870967400001</v>
      </c>
      <c r="N3745" s="122">
        <v>0.75909677418499999</v>
      </c>
      <c r="O3745" s="122">
        <v>0.7539677419295</v>
      </c>
      <c r="P3745" s="122">
        <v>0.73983673469550004</v>
      </c>
      <c r="Q3745" s="122">
        <v>0.67169387756400001</v>
      </c>
      <c r="R3745" s="122">
        <v>0.76422580644049998</v>
      </c>
      <c r="S3745" s="122">
        <v>0.74883870967400001</v>
      </c>
      <c r="T3745" s="122">
        <v>0.80525806451100002</v>
      </c>
      <c r="U3745" s="122">
        <v>0.81551612902199999</v>
      </c>
      <c r="V3745" s="122">
        <v>0.79500000000000004</v>
      </c>
      <c r="W3745" s="122">
        <v>0.80311224489849997</v>
      </c>
      <c r="X3745" s="122">
        <v>0.77877551020299995</v>
      </c>
      <c r="Y3745" s="122">
        <v>0.77390816327449996</v>
      </c>
      <c r="Z3745" s="122">
        <v>0.81284693878199998</v>
      </c>
      <c r="AA3745" s="122">
        <v>0.81284693878199998</v>
      </c>
      <c r="AB3745" s="122">
        <v>0.75443877550750005</v>
      </c>
      <c r="AC3745" s="122">
        <v>0.76417346939099995</v>
      </c>
      <c r="AD3745" s="122">
        <v>0.73496938776700005</v>
      </c>
      <c r="AE3745" s="122">
        <v>0.681428571421</v>
      </c>
      <c r="AF3745" s="122">
        <v>0.65651612902199996</v>
      </c>
      <c r="AG3745" s="122">
        <v>0.55906451614099995</v>
      </c>
      <c r="AH3745" s="122">
        <v>0.54367741934799996</v>
      </c>
      <c r="AI3745" s="122">
        <v>0.69689361700999997</v>
      </c>
      <c r="AJ3745" s="122">
        <v>0.66306382979400003</v>
      </c>
      <c r="AK3745" s="122">
        <v>0.70365957445850003</v>
      </c>
      <c r="AL3745" s="122">
        <v>0</v>
      </c>
    </row>
    <row r="3746" spans="1:38" hidden="1" x14ac:dyDescent="0.25">
      <c r="A3746" s="122" t="s">
        <v>2058</v>
      </c>
      <c r="B3746" s="122">
        <v>1</v>
      </c>
      <c r="C3746" s="122" t="s">
        <v>2251</v>
      </c>
      <c r="D3746" s="122" t="s">
        <v>2180</v>
      </c>
      <c r="E3746" s="122">
        <v>68</v>
      </c>
      <c r="F3746" s="122">
        <v>0</v>
      </c>
      <c r="G3746" s="122">
        <v>0</v>
      </c>
      <c r="H3746" s="122">
        <v>0</v>
      </c>
      <c r="I3746" s="122">
        <v>0</v>
      </c>
      <c r="J3746" s="122">
        <v>0</v>
      </c>
      <c r="K3746" s="122">
        <v>0</v>
      </c>
      <c r="L3746" s="122">
        <v>0</v>
      </c>
      <c r="M3746" s="122">
        <v>0</v>
      </c>
      <c r="N3746" s="122">
        <v>0</v>
      </c>
      <c r="O3746" s="122">
        <v>0</v>
      </c>
      <c r="P3746" s="122">
        <v>0</v>
      </c>
      <c r="Q3746" s="122">
        <v>0</v>
      </c>
      <c r="R3746" s="122">
        <v>0</v>
      </c>
      <c r="S3746" s="122">
        <v>0</v>
      </c>
      <c r="T3746" s="122">
        <v>0</v>
      </c>
      <c r="U3746" s="122">
        <v>0</v>
      </c>
      <c r="V3746" s="122">
        <v>0</v>
      </c>
      <c r="W3746" s="122">
        <v>0</v>
      </c>
      <c r="X3746" s="122">
        <v>0</v>
      </c>
      <c r="Y3746" s="122">
        <v>0</v>
      </c>
      <c r="Z3746" s="122">
        <v>0</v>
      </c>
      <c r="AA3746" s="122">
        <v>0</v>
      </c>
      <c r="AB3746" s="122">
        <v>0</v>
      </c>
      <c r="AC3746" s="122">
        <v>0</v>
      </c>
      <c r="AD3746" s="122">
        <v>0</v>
      </c>
      <c r="AE3746" s="122">
        <v>0</v>
      </c>
      <c r="AF3746" s="122">
        <v>0</v>
      </c>
      <c r="AG3746" s="122">
        <v>0</v>
      </c>
      <c r="AH3746" s="122">
        <v>0</v>
      </c>
      <c r="AI3746" s="122">
        <v>0</v>
      </c>
      <c r="AJ3746" s="122">
        <v>0</v>
      </c>
      <c r="AK3746" s="122">
        <v>0</v>
      </c>
      <c r="AL3746" s="122">
        <v>0</v>
      </c>
    </row>
    <row r="3747" spans="1:38" hidden="1" x14ac:dyDescent="0.25">
      <c r="A3747" s="122" t="s">
        <v>2058</v>
      </c>
      <c r="B3747" s="122">
        <v>1</v>
      </c>
      <c r="C3747" s="122" t="s">
        <v>2251</v>
      </c>
      <c r="D3747" s="122" t="s">
        <v>2164</v>
      </c>
      <c r="E3747" s="122">
        <v>68</v>
      </c>
      <c r="F3747" s="122">
        <v>0</v>
      </c>
      <c r="G3747" s="122">
        <v>0</v>
      </c>
      <c r="H3747" s="122">
        <v>0</v>
      </c>
      <c r="I3747" s="122">
        <v>0</v>
      </c>
      <c r="J3747" s="122">
        <v>0</v>
      </c>
      <c r="K3747" s="122">
        <v>0</v>
      </c>
      <c r="L3747" s="122">
        <v>0</v>
      </c>
      <c r="M3747" s="122">
        <v>0</v>
      </c>
      <c r="N3747" s="122">
        <v>0</v>
      </c>
      <c r="O3747" s="122">
        <v>0</v>
      </c>
      <c r="P3747" s="122">
        <v>0</v>
      </c>
      <c r="Q3747" s="122">
        <v>0</v>
      </c>
      <c r="R3747" s="122">
        <v>0</v>
      </c>
      <c r="S3747" s="122">
        <v>0</v>
      </c>
      <c r="T3747" s="122">
        <v>0</v>
      </c>
      <c r="U3747" s="122">
        <v>0</v>
      </c>
      <c r="V3747" s="122">
        <v>0</v>
      </c>
      <c r="W3747" s="122">
        <v>0</v>
      </c>
      <c r="X3747" s="122">
        <v>0</v>
      </c>
      <c r="Y3747" s="122">
        <v>0</v>
      </c>
      <c r="Z3747" s="122">
        <v>0</v>
      </c>
      <c r="AA3747" s="122">
        <v>0</v>
      </c>
      <c r="AB3747" s="122">
        <v>0</v>
      </c>
      <c r="AC3747" s="122">
        <v>0</v>
      </c>
      <c r="AD3747" s="122">
        <v>0</v>
      </c>
      <c r="AE3747" s="122">
        <v>0</v>
      </c>
      <c r="AF3747" s="122">
        <v>0</v>
      </c>
      <c r="AG3747" s="122">
        <v>0</v>
      </c>
      <c r="AH3747" s="122">
        <v>0</v>
      </c>
      <c r="AI3747" s="122">
        <v>0</v>
      </c>
      <c r="AJ3747" s="122">
        <v>0</v>
      </c>
      <c r="AK3747" s="122">
        <v>0</v>
      </c>
      <c r="AL3747" s="122">
        <v>0</v>
      </c>
    </row>
    <row r="3748" spans="1:38" hidden="1" x14ac:dyDescent="0.25">
      <c r="A3748" s="122" t="s">
        <v>2058</v>
      </c>
      <c r="B3748" s="122">
        <v>1</v>
      </c>
      <c r="C3748" s="122" t="s">
        <v>2251</v>
      </c>
      <c r="D3748" s="122" t="s">
        <v>2165</v>
      </c>
      <c r="E3748" s="122">
        <v>68</v>
      </c>
      <c r="F3748" s="122">
        <v>0</v>
      </c>
      <c r="G3748" s="122">
        <v>0</v>
      </c>
      <c r="H3748" s="122">
        <v>0</v>
      </c>
      <c r="I3748" s="122">
        <v>0</v>
      </c>
      <c r="J3748" s="122">
        <v>0</v>
      </c>
      <c r="K3748" s="122">
        <v>0</v>
      </c>
      <c r="L3748" s="122">
        <v>0</v>
      </c>
      <c r="M3748" s="122">
        <v>0</v>
      </c>
      <c r="N3748" s="122">
        <v>0</v>
      </c>
      <c r="O3748" s="122">
        <v>0</v>
      </c>
      <c r="P3748" s="122">
        <v>0</v>
      </c>
      <c r="Q3748" s="122">
        <v>0</v>
      </c>
      <c r="R3748" s="122">
        <v>0</v>
      </c>
      <c r="S3748" s="122">
        <v>0</v>
      </c>
      <c r="T3748" s="122">
        <v>0</v>
      </c>
      <c r="U3748" s="122">
        <v>0</v>
      </c>
      <c r="V3748" s="122">
        <v>0</v>
      </c>
      <c r="W3748" s="122">
        <v>0</v>
      </c>
      <c r="X3748" s="122">
        <v>0</v>
      </c>
      <c r="Y3748" s="122">
        <v>0</v>
      </c>
      <c r="Z3748" s="122">
        <v>0</v>
      </c>
      <c r="AA3748" s="122">
        <v>0</v>
      </c>
      <c r="AB3748" s="122">
        <v>0</v>
      </c>
      <c r="AC3748" s="122">
        <v>0</v>
      </c>
      <c r="AD3748" s="122">
        <v>0</v>
      </c>
      <c r="AE3748" s="122">
        <v>0</v>
      </c>
      <c r="AF3748" s="122">
        <v>0</v>
      </c>
      <c r="AG3748" s="122">
        <v>0</v>
      </c>
      <c r="AH3748" s="122">
        <v>0</v>
      </c>
      <c r="AI3748" s="122">
        <v>0</v>
      </c>
      <c r="AJ3748" s="122">
        <v>0</v>
      </c>
      <c r="AK3748" s="122">
        <v>0</v>
      </c>
      <c r="AL3748" s="122">
        <v>0</v>
      </c>
    </row>
    <row r="3749" spans="1:38" hidden="1" x14ac:dyDescent="0.25">
      <c r="A3749" s="122" t="s">
        <v>2058</v>
      </c>
      <c r="B3749" s="122">
        <v>1</v>
      </c>
      <c r="C3749" s="122" t="s">
        <v>2251</v>
      </c>
      <c r="D3749" s="122" t="s">
        <v>2166</v>
      </c>
      <c r="E3749" s="122">
        <v>68</v>
      </c>
      <c r="F3749" s="122">
        <v>0</v>
      </c>
      <c r="G3749" s="122">
        <v>0</v>
      </c>
      <c r="H3749" s="122">
        <v>0</v>
      </c>
      <c r="I3749" s="122">
        <v>0</v>
      </c>
      <c r="J3749" s="122">
        <v>0</v>
      </c>
      <c r="K3749" s="122">
        <v>0</v>
      </c>
      <c r="L3749" s="122">
        <v>0</v>
      </c>
      <c r="M3749" s="122">
        <v>0</v>
      </c>
      <c r="N3749" s="122">
        <v>0</v>
      </c>
      <c r="O3749" s="122">
        <v>0</v>
      </c>
      <c r="P3749" s="122">
        <v>0</v>
      </c>
      <c r="Q3749" s="122">
        <v>0</v>
      </c>
      <c r="R3749" s="122">
        <v>0</v>
      </c>
      <c r="S3749" s="122">
        <v>0</v>
      </c>
      <c r="T3749" s="122">
        <v>0</v>
      </c>
      <c r="U3749" s="122">
        <v>0</v>
      </c>
      <c r="V3749" s="122">
        <v>0</v>
      </c>
      <c r="W3749" s="122">
        <v>0</v>
      </c>
      <c r="X3749" s="122">
        <v>0</v>
      </c>
      <c r="Y3749" s="122">
        <v>0</v>
      </c>
      <c r="Z3749" s="122">
        <v>0</v>
      </c>
      <c r="AA3749" s="122">
        <v>0</v>
      </c>
      <c r="AB3749" s="122">
        <v>0</v>
      </c>
      <c r="AC3749" s="122">
        <v>0</v>
      </c>
      <c r="AD3749" s="122">
        <v>0</v>
      </c>
      <c r="AE3749" s="122">
        <v>0</v>
      </c>
      <c r="AF3749" s="122">
        <v>0</v>
      </c>
      <c r="AG3749" s="122">
        <v>0</v>
      </c>
      <c r="AH3749" s="122">
        <v>0</v>
      </c>
      <c r="AI3749" s="122">
        <v>0</v>
      </c>
      <c r="AJ3749" s="122">
        <v>0</v>
      </c>
      <c r="AK3749" s="122">
        <v>0</v>
      </c>
      <c r="AL3749" s="122">
        <v>0</v>
      </c>
    </row>
    <row r="3750" spans="1:38" hidden="1" x14ac:dyDescent="0.25">
      <c r="A3750" s="122" t="s">
        <v>2058</v>
      </c>
      <c r="B3750" s="122">
        <v>1</v>
      </c>
      <c r="C3750" s="122" t="s">
        <v>2251</v>
      </c>
      <c r="D3750" s="122" t="s">
        <v>2167</v>
      </c>
      <c r="E3750" s="122">
        <v>68</v>
      </c>
      <c r="F3750" s="122">
        <v>0</v>
      </c>
      <c r="G3750" s="122">
        <v>0</v>
      </c>
      <c r="H3750" s="122">
        <v>0</v>
      </c>
      <c r="I3750" s="122">
        <v>0</v>
      </c>
      <c r="J3750" s="122">
        <v>0</v>
      </c>
      <c r="K3750" s="122">
        <v>0</v>
      </c>
      <c r="L3750" s="122">
        <v>0</v>
      </c>
      <c r="M3750" s="122">
        <v>0</v>
      </c>
      <c r="N3750" s="122">
        <v>0</v>
      </c>
      <c r="O3750" s="122">
        <v>0</v>
      </c>
      <c r="P3750" s="122">
        <v>0</v>
      </c>
      <c r="Q3750" s="122">
        <v>0</v>
      </c>
      <c r="R3750" s="122">
        <v>0</v>
      </c>
      <c r="S3750" s="122">
        <v>0</v>
      </c>
      <c r="T3750" s="122">
        <v>0</v>
      </c>
      <c r="U3750" s="122">
        <v>0</v>
      </c>
      <c r="V3750" s="122">
        <v>0</v>
      </c>
      <c r="W3750" s="122">
        <v>0</v>
      </c>
      <c r="X3750" s="122">
        <v>0</v>
      </c>
      <c r="Y3750" s="122">
        <v>0</v>
      </c>
      <c r="Z3750" s="122">
        <v>0</v>
      </c>
      <c r="AA3750" s="122">
        <v>0</v>
      </c>
      <c r="AB3750" s="122">
        <v>0</v>
      </c>
      <c r="AC3750" s="122">
        <v>0</v>
      </c>
      <c r="AD3750" s="122">
        <v>0</v>
      </c>
      <c r="AE3750" s="122">
        <v>0</v>
      </c>
      <c r="AF3750" s="122">
        <v>0</v>
      </c>
      <c r="AG3750" s="122">
        <v>0</v>
      </c>
      <c r="AH3750" s="122">
        <v>0</v>
      </c>
      <c r="AI3750" s="122">
        <v>0</v>
      </c>
      <c r="AJ3750" s="122">
        <v>0</v>
      </c>
      <c r="AK3750" s="122">
        <v>0</v>
      </c>
      <c r="AL3750" s="122">
        <v>0</v>
      </c>
    </row>
    <row r="3751" spans="1:38" hidden="1" x14ac:dyDescent="0.25">
      <c r="A3751" s="122" t="s">
        <v>2058</v>
      </c>
      <c r="B3751" s="122">
        <v>1</v>
      </c>
      <c r="C3751" s="122" t="s">
        <v>2251</v>
      </c>
      <c r="D3751" s="122" t="s">
        <v>2168</v>
      </c>
      <c r="E3751" s="122">
        <v>68</v>
      </c>
      <c r="F3751" s="122">
        <v>0</v>
      </c>
      <c r="G3751" s="122">
        <v>0</v>
      </c>
      <c r="H3751" s="122">
        <v>0</v>
      </c>
      <c r="I3751" s="122">
        <v>0</v>
      </c>
      <c r="J3751" s="122">
        <v>0</v>
      </c>
      <c r="K3751" s="122">
        <v>0</v>
      </c>
      <c r="L3751" s="122">
        <v>0</v>
      </c>
      <c r="M3751" s="122">
        <v>0</v>
      </c>
      <c r="N3751" s="122">
        <v>0</v>
      </c>
      <c r="O3751" s="122">
        <v>0</v>
      </c>
      <c r="P3751" s="122">
        <v>0</v>
      </c>
      <c r="Q3751" s="122">
        <v>0</v>
      </c>
      <c r="R3751" s="122">
        <v>0</v>
      </c>
      <c r="S3751" s="122">
        <v>0</v>
      </c>
      <c r="T3751" s="122">
        <v>0</v>
      </c>
      <c r="U3751" s="122">
        <v>0</v>
      </c>
      <c r="V3751" s="122">
        <v>0</v>
      </c>
      <c r="W3751" s="122">
        <v>0</v>
      </c>
      <c r="X3751" s="122">
        <v>0</v>
      </c>
      <c r="Y3751" s="122">
        <v>0</v>
      </c>
      <c r="Z3751" s="122">
        <v>0</v>
      </c>
      <c r="AA3751" s="122">
        <v>0</v>
      </c>
      <c r="AB3751" s="122">
        <v>0</v>
      </c>
      <c r="AC3751" s="122">
        <v>0</v>
      </c>
      <c r="AD3751" s="122">
        <v>0</v>
      </c>
      <c r="AE3751" s="122">
        <v>0</v>
      </c>
      <c r="AF3751" s="122">
        <v>0</v>
      </c>
      <c r="AG3751" s="122">
        <v>0</v>
      </c>
      <c r="AH3751" s="122">
        <v>0</v>
      </c>
      <c r="AI3751" s="122">
        <v>0</v>
      </c>
      <c r="AJ3751" s="122">
        <v>0</v>
      </c>
      <c r="AK3751" s="122">
        <v>0</v>
      </c>
      <c r="AL3751" s="122">
        <v>0</v>
      </c>
    </row>
    <row r="3752" spans="1:38" hidden="1" x14ac:dyDescent="0.25">
      <c r="A3752" s="122" t="s">
        <v>2059</v>
      </c>
      <c r="B3752" s="122">
        <v>1</v>
      </c>
      <c r="C3752" s="122" t="s">
        <v>2252</v>
      </c>
      <c r="D3752" s="122" t="s">
        <v>2120</v>
      </c>
      <c r="E3752" s="122">
        <v>69</v>
      </c>
      <c r="F3752" s="122">
        <v>6.8505801900000003E-4</v>
      </c>
      <c r="G3752" s="122">
        <v>9.1805781150000002E-4</v>
      </c>
      <c r="H3752" s="122">
        <v>9.1677425750000003E-4</v>
      </c>
      <c r="I3752" s="122">
        <v>8.7663136850000005E-4</v>
      </c>
      <c r="J3752" s="122">
        <v>9.2032854349999998E-4</v>
      </c>
      <c r="K3752" s="122">
        <v>9.4553751649999998E-4</v>
      </c>
      <c r="L3752" s="122">
        <v>9.8855554950000009E-4</v>
      </c>
      <c r="M3752" s="122">
        <v>1.141882191E-3</v>
      </c>
      <c r="N3752" s="122">
        <v>1.2194212439999999E-3</v>
      </c>
      <c r="O3752" s="122">
        <v>8.9508467000000002E-4</v>
      </c>
      <c r="P3752" s="122">
        <v>8.5210087500000003E-4</v>
      </c>
      <c r="Q3752" s="122">
        <v>7.9414725649999999E-4</v>
      </c>
      <c r="R3752" s="122">
        <v>7.5847891900000005E-4</v>
      </c>
      <c r="S3752" s="122">
        <v>4.7773797200000002E-4</v>
      </c>
      <c r="T3752" s="122">
        <v>2.0443968250000001E-4</v>
      </c>
      <c r="U3752" s="122">
        <v>2.1828905949999999E-4</v>
      </c>
      <c r="V3752" s="122">
        <v>5.7861213000000003E-5</v>
      </c>
      <c r="W3752" s="122">
        <v>5.0637869499999998E-5</v>
      </c>
      <c r="X3752" s="122">
        <v>4.3788653000000001E-5</v>
      </c>
      <c r="Y3752" s="122">
        <v>4.1966777999999999E-5</v>
      </c>
      <c r="Z3752" s="122">
        <v>4.0179008500000003E-5</v>
      </c>
      <c r="AA3752" s="122">
        <v>3.4286653999999999E-5</v>
      </c>
      <c r="AB3752" s="122">
        <v>3.3355178999999998E-5</v>
      </c>
      <c r="AC3752" s="122">
        <v>2.9493943500000001E-5</v>
      </c>
      <c r="AD3752" s="122">
        <v>2.4468933999999998E-5</v>
      </c>
      <c r="AE3752" s="122">
        <v>2.87020705E-5</v>
      </c>
      <c r="AF3752" s="122">
        <v>2.4437293000000002E-5</v>
      </c>
      <c r="AG3752" s="122">
        <v>2.7898511000000001E-5</v>
      </c>
      <c r="AH3752" s="122">
        <v>2.3299197499999999E-5</v>
      </c>
      <c r="AI3752" s="122">
        <v>2.45172965E-5</v>
      </c>
      <c r="AJ3752" s="122">
        <v>2.3083805499999999E-5</v>
      </c>
      <c r="AK3752" s="122">
        <v>2.34726135E-5</v>
      </c>
      <c r="AL3752" s="122">
        <v>0</v>
      </c>
    </row>
    <row r="3753" spans="1:38" hidden="1" x14ac:dyDescent="0.25">
      <c r="A3753" s="122" t="s">
        <v>2059</v>
      </c>
      <c r="B3753" s="122">
        <v>1</v>
      </c>
      <c r="C3753" s="122" t="s">
        <v>2252</v>
      </c>
      <c r="D3753" s="122" t="s">
        <v>2121</v>
      </c>
      <c r="E3753" s="122">
        <v>69</v>
      </c>
      <c r="F3753" s="122">
        <v>1.3108307415000001E-3</v>
      </c>
      <c r="G3753" s="122">
        <v>1.6525040659999999E-3</v>
      </c>
      <c r="H3753" s="122">
        <v>5.085041169E-3</v>
      </c>
      <c r="I3753" s="122">
        <v>3.0565213685E-3</v>
      </c>
      <c r="J3753" s="122">
        <v>3.2579630794999999E-3</v>
      </c>
      <c r="K3753" s="122">
        <v>3.3988922260000001E-3</v>
      </c>
      <c r="L3753" s="122">
        <v>3.6055916164999999E-3</v>
      </c>
      <c r="M3753" s="122">
        <v>3.7716096909999998E-3</v>
      </c>
      <c r="N3753" s="122">
        <v>3.3902921545000001E-3</v>
      </c>
      <c r="O3753" s="122">
        <v>3.4417059970000001E-3</v>
      </c>
      <c r="P3753" s="122">
        <v>3.3537498470000001E-3</v>
      </c>
      <c r="Q3753" s="122">
        <v>3.3500543690000001E-3</v>
      </c>
      <c r="R3753" s="122">
        <v>3.4059559069999999E-3</v>
      </c>
      <c r="S3753" s="122">
        <v>2.60164969E-3</v>
      </c>
      <c r="T3753" s="122">
        <v>1.7055195685000001E-3</v>
      </c>
      <c r="U3753" s="122">
        <v>1.909786418E-3</v>
      </c>
      <c r="V3753" s="122">
        <v>2.8596467735000001E-3</v>
      </c>
      <c r="W3753" s="122">
        <v>2.7214070325E-3</v>
      </c>
      <c r="X3753" s="122">
        <v>2.6417127344999999E-3</v>
      </c>
      <c r="Y3753" s="122">
        <v>1.5764545515000001E-3</v>
      </c>
      <c r="Z3753" s="122">
        <v>1.5516701879999999E-3</v>
      </c>
      <c r="AA3753" s="122">
        <v>2.7408000504999998E-3</v>
      </c>
      <c r="AB3753" s="122">
        <v>2.8289421244999998E-3</v>
      </c>
      <c r="AC3753" s="122">
        <v>2.8559753310000002E-3</v>
      </c>
      <c r="AD3753" s="122">
        <v>2.8936400195E-3</v>
      </c>
      <c r="AE3753" s="122">
        <v>2.8621461474999999E-3</v>
      </c>
      <c r="AF3753" s="122">
        <v>2.7746018870000002E-3</v>
      </c>
      <c r="AG3753" s="122">
        <v>2.7650312530000001E-3</v>
      </c>
      <c r="AH3753" s="122">
        <v>2.8464496675000002E-3</v>
      </c>
      <c r="AI3753" s="122">
        <v>2.837430896E-3</v>
      </c>
      <c r="AJ3753" s="122">
        <v>2.7640528729999999E-3</v>
      </c>
      <c r="AK3753" s="122">
        <v>2.6689594780000001E-3</v>
      </c>
      <c r="AL3753" s="122">
        <v>0</v>
      </c>
    </row>
    <row r="3754" spans="1:38" hidden="1" x14ac:dyDescent="0.25">
      <c r="A3754" s="122" t="s">
        <v>2059</v>
      </c>
      <c r="B3754" s="122">
        <v>1</v>
      </c>
      <c r="C3754" s="122" t="s">
        <v>2252</v>
      </c>
      <c r="D3754" s="122" t="s">
        <v>2122</v>
      </c>
      <c r="E3754" s="122">
        <v>69</v>
      </c>
      <c r="F3754" s="122">
        <v>8.9374822199999996E-4</v>
      </c>
      <c r="G3754" s="122">
        <v>1.713707936E-3</v>
      </c>
      <c r="H3754" s="122">
        <v>1.316487829E-3</v>
      </c>
      <c r="I3754" s="122">
        <v>1.2588426440000001E-3</v>
      </c>
      <c r="J3754" s="122">
        <v>1.3215918085E-3</v>
      </c>
      <c r="K3754" s="122">
        <v>2.7155837899999998E-4</v>
      </c>
      <c r="L3754" s="122">
        <v>2.8391315599999998E-4</v>
      </c>
      <c r="M3754" s="122">
        <v>5.8276772750000001E-4</v>
      </c>
      <c r="N3754" s="122">
        <v>1.996839925E-4</v>
      </c>
      <c r="O3754" s="122">
        <v>4.8979515400000004E-4</v>
      </c>
      <c r="P3754" s="122">
        <v>2.5538185150000001E-4</v>
      </c>
      <c r="Q3754" s="122">
        <v>4.3422144749999999E-4</v>
      </c>
      <c r="R3754" s="122">
        <v>6.4852429750000004E-4</v>
      </c>
      <c r="S3754" s="122">
        <v>5.6352162549999998E-4</v>
      </c>
      <c r="T3754" s="122">
        <v>4.83644822E-4</v>
      </c>
      <c r="U3754" s="122">
        <v>4.8737525349999998E-4</v>
      </c>
      <c r="V3754" s="122">
        <v>1.217572975E-4</v>
      </c>
      <c r="W3754" s="122">
        <v>1.3627805199999999E-4</v>
      </c>
      <c r="X3754" s="122">
        <v>1.4842448600000001E-4</v>
      </c>
      <c r="Y3754" s="122">
        <v>1.4224913799999999E-4</v>
      </c>
      <c r="Z3754" s="122">
        <v>1.3618933E-4</v>
      </c>
      <c r="AA3754" s="122">
        <v>0</v>
      </c>
      <c r="AB3754" s="122">
        <v>0</v>
      </c>
      <c r="AC3754" s="122">
        <v>0</v>
      </c>
      <c r="AD3754" s="122">
        <v>0</v>
      </c>
      <c r="AE3754" s="122">
        <v>0</v>
      </c>
      <c r="AF3754" s="122">
        <v>0</v>
      </c>
      <c r="AG3754" s="122">
        <v>0</v>
      </c>
      <c r="AH3754" s="122">
        <v>0</v>
      </c>
      <c r="AI3754" s="122">
        <v>0</v>
      </c>
      <c r="AJ3754" s="122">
        <v>0</v>
      </c>
      <c r="AK3754" s="122">
        <v>0</v>
      </c>
      <c r="AL3754" s="122">
        <v>0</v>
      </c>
    </row>
    <row r="3755" spans="1:38" hidden="1" x14ac:dyDescent="0.25">
      <c r="A3755" s="122" t="s">
        <v>2059</v>
      </c>
      <c r="B3755" s="122">
        <v>1</v>
      </c>
      <c r="C3755" s="122" t="s">
        <v>2252</v>
      </c>
      <c r="D3755" s="122" t="s">
        <v>2123</v>
      </c>
      <c r="E3755" s="122">
        <v>69</v>
      </c>
      <c r="F3755" s="122">
        <v>0</v>
      </c>
      <c r="G3755" s="122">
        <v>0</v>
      </c>
      <c r="H3755" s="122">
        <v>0</v>
      </c>
      <c r="I3755" s="122">
        <v>0</v>
      </c>
      <c r="J3755" s="122">
        <v>0</v>
      </c>
      <c r="K3755" s="122">
        <v>0</v>
      </c>
      <c r="L3755" s="122">
        <v>0</v>
      </c>
      <c r="M3755" s="122">
        <v>0</v>
      </c>
      <c r="N3755" s="122">
        <v>0</v>
      </c>
      <c r="O3755" s="122">
        <v>3.1264673500000002E-4</v>
      </c>
      <c r="P3755" s="122">
        <v>0</v>
      </c>
      <c r="Q3755" s="122">
        <v>0</v>
      </c>
      <c r="R3755" s="122">
        <v>0</v>
      </c>
      <c r="S3755" s="122">
        <v>0</v>
      </c>
      <c r="T3755" s="122">
        <v>0</v>
      </c>
      <c r="U3755" s="122">
        <v>0</v>
      </c>
      <c r="V3755" s="122">
        <v>0</v>
      </c>
      <c r="W3755" s="122">
        <v>0</v>
      </c>
      <c r="X3755" s="122">
        <v>0</v>
      </c>
      <c r="Y3755" s="122">
        <v>0</v>
      </c>
      <c r="Z3755" s="122">
        <v>0</v>
      </c>
      <c r="AA3755" s="122">
        <v>0</v>
      </c>
      <c r="AB3755" s="122">
        <v>0</v>
      </c>
      <c r="AC3755" s="122">
        <v>0</v>
      </c>
      <c r="AD3755" s="122">
        <v>0</v>
      </c>
      <c r="AE3755" s="122">
        <v>0</v>
      </c>
      <c r="AF3755" s="122">
        <v>0</v>
      </c>
      <c r="AG3755" s="122">
        <v>0</v>
      </c>
      <c r="AH3755" s="122">
        <v>0</v>
      </c>
      <c r="AI3755" s="122">
        <v>0</v>
      </c>
      <c r="AJ3755" s="122">
        <v>0</v>
      </c>
      <c r="AK3755" s="122">
        <v>0</v>
      </c>
      <c r="AL3755" s="122">
        <v>0</v>
      </c>
    </row>
    <row r="3756" spans="1:38" x14ac:dyDescent="0.25">
      <c r="A3756" s="122" t="s">
        <v>2059</v>
      </c>
      <c r="B3756" s="122">
        <v>1</v>
      </c>
      <c r="C3756" s="122" t="s">
        <v>2252</v>
      </c>
      <c r="D3756" s="122" t="s">
        <v>2124</v>
      </c>
      <c r="E3756" s="122">
        <v>69</v>
      </c>
      <c r="F3756" s="122">
        <v>1.4895803859E-2</v>
      </c>
      <c r="G3756" s="122">
        <v>1.1016693843999999E-2</v>
      </c>
      <c r="H3756" s="122">
        <v>1.0887610965999999E-2</v>
      </c>
      <c r="I3756" s="122">
        <v>1.04057312295E-2</v>
      </c>
      <c r="J3756" s="122">
        <v>1.1043942681E-2</v>
      </c>
      <c r="K3756" s="122">
        <v>1.1094306964500001E-2</v>
      </c>
      <c r="L3756" s="122">
        <v>1.15990518285E-2</v>
      </c>
      <c r="M3756" s="122">
        <v>0</v>
      </c>
      <c r="N3756" s="122">
        <v>0</v>
      </c>
      <c r="O3756" s="122">
        <v>0</v>
      </c>
      <c r="P3756" s="122">
        <v>8.2104764500000003E-3</v>
      </c>
      <c r="Q3756" s="122">
        <v>1.0195081855E-2</v>
      </c>
      <c r="R3756" s="122">
        <v>1.2264244414E-2</v>
      </c>
      <c r="S3756" s="122">
        <v>1.1950051086E-2</v>
      </c>
      <c r="T3756" s="122">
        <v>1.1546454522499999E-2</v>
      </c>
      <c r="U3756" s="122">
        <v>9.9371643244999999E-3</v>
      </c>
      <c r="V3756" s="122">
        <v>9.4133296554999996E-3</v>
      </c>
      <c r="W3756" s="122">
        <v>9.4346024244999997E-3</v>
      </c>
      <c r="X3756" s="122">
        <v>9.7716923089999994E-3</v>
      </c>
      <c r="Y3756" s="122">
        <v>1.1923735366999999E-2</v>
      </c>
      <c r="Z3756" s="122">
        <v>1.17090172355E-2</v>
      </c>
      <c r="AA3756" s="122">
        <v>1.0401361353E-2</v>
      </c>
      <c r="AB3756" s="122">
        <v>1.0741099939E-2</v>
      </c>
      <c r="AC3756" s="122">
        <v>1.1059673187E-2</v>
      </c>
      <c r="AD3756" s="122">
        <v>1.10249178805E-2</v>
      </c>
      <c r="AE3756" s="122">
        <v>1.1052285411E-2</v>
      </c>
      <c r="AF3756" s="122">
        <v>1.0640005433500001E-2</v>
      </c>
      <c r="AG3756" s="122">
        <v>1.0291962754500001E-2</v>
      </c>
      <c r="AH3756" s="122">
        <v>9.3284217739999994E-3</v>
      </c>
      <c r="AI3756" s="122">
        <v>8.7284101520000001E-3</v>
      </c>
      <c r="AJ3756" s="122">
        <v>8.6365093975000005E-3</v>
      </c>
      <c r="AK3756" s="122">
        <v>8.1555005569999995E-3</v>
      </c>
      <c r="AL3756" s="122">
        <v>0</v>
      </c>
    </row>
    <row r="3757" spans="1:38" hidden="1" x14ac:dyDescent="0.25">
      <c r="A3757" s="122" t="s">
        <v>2059</v>
      </c>
      <c r="B3757" s="122">
        <v>1</v>
      </c>
      <c r="C3757" s="122" t="s">
        <v>2252</v>
      </c>
      <c r="D3757" s="122" t="s">
        <v>474</v>
      </c>
      <c r="E3757" s="122">
        <v>69</v>
      </c>
      <c r="F3757" s="122">
        <v>0</v>
      </c>
      <c r="G3757" s="122">
        <v>0</v>
      </c>
      <c r="H3757" s="122">
        <v>4.2782797799999998E-4</v>
      </c>
      <c r="I3757" s="122">
        <v>5.1429040249999995E-4</v>
      </c>
      <c r="J3757" s="122">
        <v>3.4358932749999999E-4</v>
      </c>
      <c r="K3757" s="122">
        <v>0</v>
      </c>
      <c r="L3757" s="122">
        <v>0</v>
      </c>
      <c r="M3757" s="122">
        <v>0</v>
      </c>
      <c r="N3757" s="122">
        <v>3.0621022950000002E-4</v>
      </c>
      <c r="O3757" s="122">
        <v>3.890755175E-4</v>
      </c>
      <c r="P3757" s="122">
        <v>0</v>
      </c>
      <c r="Q3757" s="122">
        <v>0</v>
      </c>
      <c r="R3757" s="122">
        <v>0</v>
      </c>
      <c r="S3757" s="122">
        <v>0</v>
      </c>
      <c r="T3757" s="122">
        <v>0</v>
      </c>
      <c r="U3757" s="122">
        <v>0</v>
      </c>
      <c r="V3757" s="122">
        <v>0</v>
      </c>
      <c r="W3757" s="122">
        <v>0</v>
      </c>
      <c r="X3757" s="122">
        <v>0</v>
      </c>
      <c r="Y3757" s="122">
        <v>0</v>
      </c>
      <c r="Z3757" s="122">
        <v>0</v>
      </c>
      <c r="AA3757" s="122">
        <v>0</v>
      </c>
      <c r="AB3757" s="122">
        <v>0</v>
      </c>
      <c r="AC3757" s="122">
        <v>0</v>
      </c>
      <c r="AD3757" s="122">
        <v>0</v>
      </c>
      <c r="AE3757" s="122">
        <v>0</v>
      </c>
      <c r="AF3757" s="122">
        <v>0</v>
      </c>
      <c r="AG3757" s="122">
        <v>0</v>
      </c>
      <c r="AH3757" s="122">
        <v>0</v>
      </c>
      <c r="AI3757" s="122">
        <v>0</v>
      </c>
      <c r="AJ3757" s="122">
        <v>0</v>
      </c>
      <c r="AK3757" s="122">
        <v>0</v>
      </c>
      <c r="AL3757" s="122">
        <v>0</v>
      </c>
    </row>
    <row r="3758" spans="1:38" hidden="1" x14ac:dyDescent="0.25">
      <c r="A3758" s="122" t="s">
        <v>2059</v>
      </c>
      <c r="B3758" s="122">
        <v>1</v>
      </c>
      <c r="C3758" s="122" t="s">
        <v>2252</v>
      </c>
      <c r="D3758" s="122" t="s">
        <v>2125</v>
      </c>
      <c r="E3758" s="122">
        <v>69</v>
      </c>
      <c r="F3758" s="122">
        <v>2.5486720401000001E-2</v>
      </c>
      <c r="G3758" s="122">
        <v>2.3073853239500001E-2</v>
      </c>
      <c r="H3758" s="122">
        <v>2.0205704418000001E-2</v>
      </c>
      <c r="I3758" s="122">
        <v>1.5330178715E-2</v>
      </c>
      <c r="J3758" s="122">
        <v>2.2457857426999999E-2</v>
      </c>
      <c r="K3758" s="122">
        <v>2.3003036918499999E-2</v>
      </c>
      <c r="L3758" s="122">
        <v>2.3337819501000001E-2</v>
      </c>
      <c r="M3758" s="122">
        <v>2.4061089115499999E-2</v>
      </c>
      <c r="N3758" s="122">
        <v>2.3486113421500001E-2</v>
      </c>
      <c r="O3758" s="122">
        <v>2.4823681178999999E-2</v>
      </c>
      <c r="P3758" s="122">
        <v>2.6110805656500001E-2</v>
      </c>
      <c r="Q3758" s="122">
        <v>2.0954289402999999E-2</v>
      </c>
      <c r="R3758" s="122">
        <v>1.6647662625999999E-2</v>
      </c>
      <c r="S3758" s="122">
        <v>1.9513852991499998E-2</v>
      </c>
      <c r="T3758" s="122">
        <v>2.1994356792E-2</v>
      </c>
      <c r="U3758" s="122">
        <v>2.2840319392499999E-2</v>
      </c>
      <c r="V3758" s="122">
        <v>2.9102234041499999E-2</v>
      </c>
      <c r="W3758" s="122">
        <v>2.8423475629000002E-2</v>
      </c>
      <c r="X3758" s="122">
        <v>2.82916448865E-2</v>
      </c>
      <c r="Y3758" s="122">
        <v>2.61793647605E-2</v>
      </c>
      <c r="Z3758" s="122">
        <v>2.5533020856499999E-2</v>
      </c>
      <c r="AA3758" s="122">
        <v>2.7722862216E-2</v>
      </c>
      <c r="AB3758" s="122">
        <v>2.8454270271999999E-2</v>
      </c>
      <c r="AC3758" s="122">
        <v>2.80966075895E-2</v>
      </c>
      <c r="AD3758" s="122">
        <v>2.8260038787000001E-2</v>
      </c>
      <c r="AE3758" s="122">
        <v>2.6414268578E-2</v>
      </c>
      <c r="AF3758" s="122">
        <v>2.6685663372500001E-2</v>
      </c>
      <c r="AG3758" s="122">
        <v>2.53885412135E-2</v>
      </c>
      <c r="AH3758" s="122">
        <v>2.2954976333000001E-2</v>
      </c>
      <c r="AI3758" s="122">
        <v>2.4014561237E-2</v>
      </c>
      <c r="AJ3758" s="122">
        <v>2.4267154599500001E-2</v>
      </c>
      <c r="AK3758" s="122">
        <v>2.3299647708500001E-2</v>
      </c>
      <c r="AL3758" s="122">
        <v>0</v>
      </c>
    </row>
    <row r="3759" spans="1:38" hidden="1" x14ac:dyDescent="0.25">
      <c r="A3759" s="122" t="s">
        <v>2059</v>
      </c>
      <c r="B3759" s="122">
        <v>1</v>
      </c>
      <c r="C3759" s="122" t="s">
        <v>2252</v>
      </c>
      <c r="D3759" s="122" t="s">
        <v>2126</v>
      </c>
      <c r="E3759" s="122">
        <v>69</v>
      </c>
      <c r="F3759" s="122">
        <v>3.2614362489999998E-3</v>
      </c>
      <c r="G3759" s="122">
        <v>9.9762284249999998E-4</v>
      </c>
      <c r="H3759" s="122">
        <v>6.6277888599999999E-3</v>
      </c>
      <c r="I3759" s="122">
        <v>6.3375772635000001E-3</v>
      </c>
      <c r="J3759" s="122">
        <v>5.5219713405000002E-3</v>
      </c>
      <c r="K3759" s="122">
        <v>2.2592043145000002E-3</v>
      </c>
      <c r="L3759" s="122">
        <v>2.8739287100000002E-3</v>
      </c>
      <c r="M3759" s="122">
        <v>3.0765568790000002E-3</v>
      </c>
      <c r="N3759" s="122">
        <v>2.7700433305E-3</v>
      </c>
      <c r="O3759" s="122">
        <v>1.8564718895000001E-3</v>
      </c>
      <c r="P3759" s="122">
        <v>4.9064117975000003E-3</v>
      </c>
      <c r="Q3759" s="122">
        <v>5.2804076225000003E-3</v>
      </c>
      <c r="R3759" s="122">
        <v>5.6940571994999996E-3</v>
      </c>
      <c r="S3759" s="122">
        <v>6.2210294420000003E-3</v>
      </c>
      <c r="T3759" s="122">
        <v>6.6670395734999997E-3</v>
      </c>
      <c r="U3759" s="122">
        <v>7.7183119839999998E-3</v>
      </c>
      <c r="V3759" s="122">
        <v>2.2934632495E-3</v>
      </c>
      <c r="W3759" s="122">
        <v>2.1836888280000002E-3</v>
      </c>
      <c r="X3759" s="122">
        <v>2.0725215399999999E-3</v>
      </c>
      <c r="Y3759" s="122">
        <v>1.897957613E-3</v>
      </c>
      <c r="Z3759" s="122">
        <v>1.817104682E-3</v>
      </c>
      <c r="AA3759" s="122">
        <v>0</v>
      </c>
      <c r="AB3759" s="122">
        <v>0</v>
      </c>
      <c r="AC3759" s="122">
        <v>0</v>
      </c>
      <c r="AD3759" s="122">
        <v>0</v>
      </c>
      <c r="AE3759" s="122">
        <v>0</v>
      </c>
      <c r="AF3759" s="122">
        <v>0</v>
      </c>
      <c r="AG3759" s="122">
        <v>0</v>
      </c>
      <c r="AH3759" s="122">
        <v>0</v>
      </c>
      <c r="AI3759" s="122">
        <v>0</v>
      </c>
      <c r="AJ3759" s="122">
        <v>0</v>
      </c>
      <c r="AK3759" s="122">
        <v>0</v>
      </c>
      <c r="AL3759" s="122">
        <v>0</v>
      </c>
    </row>
    <row r="3760" spans="1:38" hidden="1" x14ac:dyDescent="0.25">
      <c r="A3760" s="122" t="s">
        <v>2059</v>
      </c>
      <c r="B3760" s="122">
        <v>1</v>
      </c>
      <c r="C3760" s="122" t="s">
        <v>2252</v>
      </c>
      <c r="D3760" s="122" t="s">
        <v>2127</v>
      </c>
      <c r="E3760" s="122">
        <v>69</v>
      </c>
      <c r="F3760" s="122">
        <v>5.6045461884999996E-3</v>
      </c>
      <c r="G3760" s="122">
        <v>1.8361156494999999E-3</v>
      </c>
      <c r="H3760" s="122">
        <v>1.8347708539999999E-3</v>
      </c>
      <c r="I3760" s="122">
        <v>1.5954690965E-3</v>
      </c>
      <c r="J3760" s="122">
        <v>1.754759775E-3</v>
      </c>
      <c r="K3760" s="122">
        <v>2.7231480825000002E-3</v>
      </c>
      <c r="L3760" s="122">
        <v>2.992159944E-3</v>
      </c>
      <c r="M3760" s="122">
        <v>3.232614107E-3</v>
      </c>
      <c r="N3760" s="122">
        <v>2.980807503E-3</v>
      </c>
      <c r="O3760" s="122">
        <v>2.1699022030000001E-3</v>
      </c>
      <c r="P3760" s="122">
        <v>0</v>
      </c>
      <c r="Q3760" s="122">
        <v>0</v>
      </c>
      <c r="R3760" s="122">
        <v>0</v>
      </c>
      <c r="S3760" s="122">
        <v>0</v>
      </c>
      <c r="T3760" s="122">
        <v>0</v>
      </c>
      <c r="U3760" s="122">
        <v>0</v>
      </c>
      <c r="V3760" s="122">
        <v>0</v>
      </c>
      <c r="W3760" s="122">
        <v>0</v>
      </c>
      <c r="X3760" s="122">
        <v>0</v>
      </c>
      <c r="Y3760" s="122">
        <v>0</v>
      </c>
      <c r="Z3760" s="122">
        <v>0</v>
      </c>
      <c r="AA3760" s="122">
        <v>0</v>
      </c>
      <c r="AB3760" s="122">
        <v>0</v>
      </c>
      <c r="AC3760" s="122">
        <v>0</v>
      </c>
      <c r="AD3760" s="122">
        <v>0</v>
      </c>
      <c r="AE3760" s="122">
        <v>0</v>
      </c>
      <c r="AF3760" s="122">
        <v>0</v>
      </c>
      <c r="AG3760" s="122">
        <v>0</v>
      </c>
      <c r="AH3760" s="122">
        <v>0</v>
      </c>
      <c r="AI3760" s="122">
        <v>0</v>
      </c>
      <c r="AJ3760" s="122">
        <v>0</v>
      </c>
      <c r="AK3760" s="122">
        <v>0</v>
      </c>
      <c r="AL3760" s="122">
        <v>0</v>
      </c>
    </row>
    <row r="3761" spans="1:38" hidden="1" x14ac:dyDescent="0.25">
      <c r="A3761" s="122" t="s">
        <v>2059</v>
      </c>
      <c r="B3761" s="122">
        <v>1</v>
      </c>
      <c r="C3761" s="122" t="s">
        <v>2252</v>
      </c>
      <c r="D3761" s="122" t="s">
        <v>2128</v>
      </c>
      <c r="E3761" s="122">
        <v>69</v>
      </c>
      <c r="F3761" s="122">
        <v>5.7244574217999999E-2</v>
      </c>
      <c r="G3761" s="122">
        <v>3.8913410847E-2</v>
      </c>
      <c r="H3761" s="122">
        <v>5.4541955923999998E-2</v>
      </c>
      <c r="I3761" s="122">
        <v>5.2153722181999998E-2</v>
      </c>
      <c r="J3761" s="122">
        <v>6.6497174032999998E-2</v>
      </c>
      <c r="K3761" s="122">
        <v>6.7431197696999998E-2</v>
      </c>
      <c r="L3761" s="122">
        <v>7.0499036950499999E-2</v>
      </c>
      <c r="M3761" s="122">
        <v>5.4577754827000002E-2</v>
      </c>
      <c r="N3761" s="122">
        <v>4.5804472940500003E-2</v>
      </c>
      <c r="O3761" s="122">
        <v>4.7946159029999998E-2</v>
      </c>
      <c r="P3761" s="122">
        <v>4.9287701284E-2</v>
      </c>
      <c r="Q3761" s="122">
        <v>6.3410675838000002E-2</v>
      </c>
      <c r="R3761" s="122">
        <v>7.7234732353000005E-2</v>
      </c>
      <c r="S3761" s="122">
        <v>7.5714647859499995E-2</v>
      </c>
      <c r="T3761" s="122">
        <v>7.3297921873999999E-2</v>
      </c>
      <c r="U3761" s="122">
        <v>6.9552514216999997E-2</v>
      </c>
      <c r="V3761" s="122">
        <v>6.2155752093500001E-2</v>
      </c>
      <c r="W3761" s="122">
        <v>6.1010479413000002E-2</v>
      </c>
      <c r="X3761" s="122">
        <v>5.9349209650500001E-2</v>
      </c>
      <c r="Y3761" s="122">
        <v>6.0741564170500001E-2</v>
      </c>
      <c r="Z3761" s="122">
        <v>5.9970073142000001E-2</v>
      </c>
      <c r="AA3761" s="122">
        <v>6.9966020402499995E-2</v>
      </c>
      <c r="AB3761" s="122">
        <v>6.8322304690500005E-2</v>
      </c>
      <c r="AC3761" s="122">
        <v>6.8316194585500006E-2</v>
      </c>
      <c r="AD3761" s="122">
        <v>6.8249248563000006E-2</v>
      </c>
      <c r="AE3761" s="122">
        <v>7.0293044235499993E-2</v>
      </c>
      <c r="AF3761" s="122">
        <v>7.4974060706999995E-2</v>
      </c>
      <c r="AG3761" s="122">
        <v>7.5058827369999997E-2</v>
      </c>
      <c r="AH3761" s="122">
        <v>7.4830761903999995E-2</v>
      </c>
      <c r="AI3761" s="122">
        <v>7.3804418652999998E-2</v>
      </c>
      <c r="AJ3761" s="122">
        <v>7.3568303123000001E-2</v>
      </c>
      <c r="AK3761" s="122">
        <v>7.3297082513000003E-2</v>
      </c>
      <c r="AL3761" s="122">
        <v>0</v>
      </c>
    </row>
    <row r="3762" spans="1:38" hidden="1" x14ac:dyDescent="0.25">
      <c r="A3762" s="122" t="s">
        <v>2059</v>
      </c>
      <c r="B3762" s="122">
        <v>1</v>
      </c>
      <c r="C3762" s="122" t="s">
        <v>2252</v>
      </c>
      <c r="D3762" s="122" t="s">
        <v>2129</v>
      </c>
      <c r="E3762" s="122">
        <v>69</v>
      </c>
      <c r="F3762" s="122">
        <v>3.2770768405000002E-3</v>
      </c>
      <c r="G3762" s="122">
        <v>2.1543756939999999E-3</v>
      </c>
      <c r="H3762" s="122">
        <v>2.2002581915E-3</v>
      </c>
      <c r="I3762" s="122">
        <v>2.7701551340000002E-3</v>
      </c>
      <c r="J3762" s="122">
        <v>3.1291170849999999E-3</v>
      </c>
      <c r="K3762" s="122">
        <v>3.2148275719999998E-3</v>
      </c>
      <c r="L3762" s="122">
        <v>1.3012027350000001E-3</v>
      </c>
      <c r="M3762" s="122">
        <v>1.9908172434999999E-3</v>
      </c>
      <c r="N3762" s="122">
        <v>1.29409199E-3</v>
      </c>
      <c r="O3762" s="122">
        <v>1.3766823934999999E-3</v>
      </c>
      <c r="P3762" s="122">
        <v>1.2714438179999999E-3</v>
      </c>
      <c r="Q3762" s="122">
        <v>9.5993231649999997E-4</v>
      </c>
      <c r="R3762" s="122">
        <v>6.5486667499999995E-4</v>
      </c>
      <c r="S3762" s="122">
        <v>9.9691319899999995E-4</v>
      </c>
      <c r="T3762" s="122">
        <v>1.2963286694999999E-3</v>
      </c>
      <c r="U3762" s="122">
        <v>1.3383529525E-3</v>
      </c>
      <c r="V3762" s="122">
        <v>1.1052088145000001E-3</v>
      </c>
      <c r="W3762" s="122">
        <v>1.0361674635E-3</v>
      </c>
      <c r="X3762" s="122">
        <v>6.0628600050000004E-4</v>
      </c>
      <c r="Y3762" s="122">
        <v>2.954976045E-4</v>
      </c>
      <c r="Z3762" s="122">
        <v>2.8290941549999999E-4</v>
      </c>
      <c r="AA3762" s="122">
        <v>0</v>
      </c>
      <c r="AB3762" s="122">
        <v>0</v>
      </c>
      <c r="AC3762" s="122">
        <v>0</v>
      </c>
      <c r="AD3762" s="122">
        <v>0</v>
      </c>
      <c r="AE3762" s="122">
        <v>0</v>
      </c>
      <c r="AF3762" s="122">
        <v>0</v>
      </c>
      <c r="AG3762" s="122">
        <v>0</v>
      </c>
      <c r="AH3762" s="122">
        <v>0</v>
      </c>
      <c r="AI3762" s="122">
        <v>0</v>
      </c>
      <c r="AJ3762" s="122">
        <v>0</v>
      </c>
      <c r="AK3762" s="122">
        <v>0</v>
      </c>
      <c r="AL3762" s="122">
        <v>0</v>
      </c>
    </row>
    <row r="3763" spans="1:38" hidden="1" x14ac:dyDescent="0.25">
      <c r="A3763" s="122" t="s">
        <v>2059</v>
      </c>
      <c r="B3763" s="122">
        <v>1</v>
      </c>
      <c r="C3763" s="122" t="s">
        <v>2252</v>
      </c>
      <c r="D3763" s="122" t="s">
        <v>2130</v>
      </c>
      <c r="E3763" s="122">
        <v>69</v>
      </c>
      <c r="F3763" s="122">
        <v>2.323745409E-3</v>
      </c>
      <c r="G3763" s="122">
        <v>6.6834609345000004E-3</v>
      </c>
      <c r="H3763" s="122">
        <v>6.6741165309999999E-3</v>
      </c>
      <c r="I3763" s="122">
        <v>9.3507345884999999E-3</v>
      </c>
      <c r="J3763" s="122">
        <v>7.6080494059999997E-3</v>
      </c>
      <c r="K3763" s="122">
        <v>7.5643002115000002E-3</v>
      </c>
      <c r="L3763" s="122">
        <v>7.8609937609999993E-3</v>
      </c>
      <c r="M3763" s="122">
        <v>7.799463199E-3</v>
      </c>
      <c r="N3763" s="122">
        <v>7.0455449829999999E-3</v>
      </c>
      <c r="O3763" s="122">
        <v>7.9490750704999998E-3</v>
      </c>
      <c r="P3763" s="122">
        <v>7.4885507299999998E-3</v>
      </c>
      <c r="Q3763" s="122">
        <v>5.0603192924999997E-3</v>
      </c>
      <c r="R3763" s="122">
        <v>3.3143564045E-3</v>
      </c>
      <c r="S3763" s="122">
        <v>3.6618607625000001E-3</v>
      </c>
      <c r="T3763" s="122">
        <v>3.9885218104999997E-3</v>
      </c>
      <c r="U3763" s="122">
        <v>4.4506642145000002E-3</v>
      </c>
      <c r="V3763" s="122">
        <v>7.239695961E-3</v>
      </c>
      <c r="W3763" s="122">
        <v>7.6581569045000002E-3</v>
      </c>
      <c r="X3763" s="122">
        <v>8.3857544724999997E-3</v>
      </c>
      <c r="Y3763" s="122">
        <v>7.556606546E-3</v>
      </c>
      <c r="Z3763" s="122">
        <v>7.3547318250000004E-3</v>
      </c>
      <c r="AA3763" s="122">
        <v>6.4507944589999996E-3</v>
      </c>
      <c r="AB3763" s="122">
        <v>6.7679142085000001E-3</v>
      </c>
      <c r="AC3763" s="122">
        <v>9.3166461280000008E-3</v>
      </c>
      <c r="AD3763" s="122">
        <v>7.7911934765000001E-3</v>
      </c>
      <c r="AE3763" s="122">
        <v>7.6741922134999996E-3</v>
      </c>
      <c r="AF3763" s="122">
        <v>7.9099842049999997E-3</v>
      </c>
      <c r="AG3763" s="122">
        <v>7.8437596980000003E-3</v>
      </c>
      <c r="AH3763" s="122">
        <v>9.5160136574999991E-3</v>
      </c>
      <c r="AI3763" s="122">
        <v>8.9556968889999995E-3</v>
      </c>
      <c r="AJ3763" s="122">
        <v>7.8803584240000005E-3</v>
      </c>
      <c r="AK3763" s="122">
        <v>7.5613613084999998E-3</v>
      </c>
      <c r="AL3763" s="122">
        <v>0</v>
      </c>
    </row>
    <row r="3764" spans="1:38" hidden="1" x14ac:dyDescent="0.25">
      <c r="A3764" s="122" t="s">
        <v>2059</v>
      </c>
      <c r="B3764" s="122">
        <v>1</v>
      </c>
      <c r="C3764" s="122" t="s">
        <v>2252</v>
      </c>
      <c r="D3764" s="122" t="s">
        <v>2131</v>
      </c>
      <c r="E3764" s="122">
        <v>69</v>
      </c>
      <c r="F3764" s="122">
        <v>6.8520697549999995E-4</v>
      </c>
      <c r="G3764" s="122">
        <v>5.6307547149999997E-4</v>
      </c>
      <c r="H3764" s="122">
        <v>5.1045990699999995E-4</v>
      </c>
      <c r="I3764" s="122">
        <v>0</v>
      </c>
      <c r="J3764" s="122">
        <v>0</v>
      </c>
      <c r="K3764" s="122">
        <v>3.9876468599999999E-4</v>
      </c>
      <c r="L3764" s="122">
        <v>0</v>
      </c>
      <c r="M3764" s="122">
        <v>4.7061858799999999E-4</v>
      </c>
      <c r="N3764" s="122">
        <v>1.5162976699999999E-4</v>
      </c>
      <c r="O3764" s="122">
        <v>2.2904522400000001E-4</v>
      </c>
      <c r="P3764" s="122">
        <v>1.77997161E-4</v>
      </c>
      <c r="Q3764" s="122">
        <v>2.8513666099999998E-4</v>
      </c>
      <c r="R3764" s="122">
        <v>4.0761664000000001E-4</v>
      </c>
      <c r="S3764" s="122">
        <v>4.50072661E-4</v>
      </c>
      <c r="T3764" s="122">
        <v>4.8564504199999998E-4</v>
      </c>
      <c r="U3764" s="122">
        <v>5.4721612250000005E-4</v>
      </c>
      <c r="V3764" s="122">
        <v>7.6222389900000001E-4</v>
      </c>
      <c r="W3764" s="122">
        <v>7.5470322549999998E-4</v>
      </c>
      <c r="X3764" s="122">
        <v>6.2415328099999997E-4</v>
      </c>
      <c r="Y3764" s="122">
        <v>2.3748833600000001E-4</v>
      </c>
      <c r="Z3764" s="122">
        <v>2.31483913E-4</v>
      </c>
      <c r="AA3764" s="122">
        <v>4.5627180599999999E-4</v>
      </c>
      <c r="AB3764" s="122">
        <v>4.32634813E-4</v>
      </c>
      <c r="AC3764" s="122">
        <v>3.9553531650000001E-4</v>
      </c>
      <c r="AD3764" s="122">
        <v>3.9764643900000002E-4</v>
      </c>
      <c r="AE3764" s="122">
        <v>4.0538422700000002E-4</v>
      </c>
      <c r="AF3764" s="122">
        <v>3.8566274150000001E-4</v>
      </c>
      <c r="AG3764" s="122">
        <v>3.3400017000000001E-4</v>
      </c>
      <c r="AH3764" s="122">
        <v>2.6730369800000001E-4</v>
      </c>
      <c r="AI3764" s="122">
        <v>2.05604596E-4</v>
      </c>
      <c r="AJ3764" s="122">
        <v>3.7768666550000001E-4</v>
      </c>
      <c r="AK3764" s="122">
        <v>4.1472054800000002E-4</v>
      </c>
      <c r="AL3764" s="122">
        <v>0</v>
      </c>
    </row>
    <row r="3765" spans="1:38" hidden="1" x14ac:dyDescent="0.25">
      <c r="A3765" s="122" t="s">
        <v>2059</v>
      </c>
      <c r="B3765" s="122">
        <v>1</v>
      </c>
      <c r="C3765" s="122" t="s">
        <v>2252</v>
      </c>
      <c r="D3765" s="122" t="s">
        <v>2132</v>
      </c>
      <c r="E3765" s="122">
        <v>69</v>
      </c>
      <c r="F3765" s="122">
        <v>2.532286735E-4</v>
      </c>
      <c r="G3765" s="122">
        <v>2.08093105E-4</v>
      </c>
      <c r="H3765" s="122">
        <v>0</v>
      </c>
      <c r="I3765" s="122">
        <v>0</v>
      </c>
      <c r="J3765" s="122">
        <v>0</v>
      </c>
      <c r="K3765" s="122">
        <v>0</v>
      </c>
      <c r="L3765" s="122">
        <v>0</v>
      </c>
      <c r="M3765" s="122">
        <v>0</v>
      </c>
      <c r="N3765" s="122">
        <v>0</v>
      </c>
      <c r="O3765" s="122">
        <v>0</v>
      </c>
      <c r="P3765" s="122">
        <v>0</v>
      </c>
      <c r="Q3765" s="122">
        <v>0</v>
      </c>
      <c r="R3765" s="122">
        <v>0</v>
      </c>
      <c r="S3765" s="122">
        <v>0</v>
      </c>
      <c r="T3765" s="122">
        <v>0</v>
      </c>
      <c r="U3765" s="122">
        <v>0</v>
      </c>
      <c r="V3765" s="122">
        <v>0</v>
      </c>
      <c r="W3765" s="122">
        <v>0</v>
      </c>
      <c r="X3765" s="122">
        <v>0</v>
      </c>
      <c r="Y3765" s="122">
        <v>0</v>
      </c>
      <c r="Z3765" s="122">
        <v>0</v>
      </c>
      <c r="AA3765" s="122">
        <v>0</v>
      </c>
      <c r="AB3765" s="122">
        <v>0</v>
      </c>
      <c r="AC3765" s="122">
        <v>0</v>
      </c>
      <c r="AD3765" s="122">
        <v>0</v>
      </c>
      <c r="AE3765" s="122">
        <v>0</v>
      </c>
      <c r="AF3765" s="122">
        <v>0</v>
      </c>
      <c r="AG3765" s="122">
        <v>0</v>
      </c>
      <c r="AH3765" s="122">
        <v>0</v>
      </c>
      <c r="AI3765" s="122">
        <v>0</v>
      </c>
      <c r="AJ3765" s="122">
        <v>0</v>
      </c>
      <c r="AK3765" s="122">
        <v>0</v>
      </c>
      <c r="AL3765" s="122">
        <v>0</v>
      </c>
    </row>
    <row r="3766" spans="1:38" hidden="1" x14ac:dyDescent="0.25">
      <c r="A3766" s="122" t="s">
        <v>2059</v>
      </c>
      <c r="B3766" s="122">
        <v>1</v>
      </c>
      <c r="C3766" s="122" t="s">
        <v>2252</v>
      </c>
      <c r="D3766" s="122" t="s">
        <v>2133</v>
      </c>
      <c r="E3766" s="122">
        <v>69</v>
      </c>
      <c r="F3766" s="122">
        <v>3.9027006064999998E-3</v>
      </c>
      <c r="G3766" s="122">
        <v>3.5743051069999998E-3</v>
      </c>
      <c r="H3766" s="122">
        <v>3.4568500844999999E-3</v>
      </c>
      <c r="I3766" s="122">
        <v>3.4401352625E-3</v>
      </c>
      <c r="J3766" s="122">
        <v>3.6813142270000002E-3</v>
      </c>
      <c r="K3766" s="122">
        <v>1.7926130639999999E-3</v>
      </c>
      <c r="L3766" s="122">
        <v>1.7662192494999999E-3</v>
      </c>
      <c r="M3766" s="122">
        <v>0</v>
      </c>
      <c r="N3766" s="122">
        <v>1.601807658E-3</v>
      </c>
      <c r="O3766" s="122">
        <v>3.2584698125E-3</v>
      </c>
      <c r="P3766" s="122">
        <v>1.875864086E-3</v>
      </c>
      <c r="Q3766" s="122">
        <v>8.6687701000000002E-4</v>
      </c>
      <c r="R3766" s="122">
        <v>0</v>
      </c>
      <c r="S3766" s="122">
        <v>0</v>
      </c>
      <c r="T3766" s="122">
        <v>0</v>
      </c>
      <c r="U3766" s="122">
        <v>0</v>
      </c>
      <c r="V3766" s="122">
        <v>0</v>
      </c>
      <c r="W3766" s="122">
        <v>0</v>
      </c>
      <c r="X3766" s="122">
        <v>0</v>
      </c>
      <c r="Y3766" s="122">
        <v>0</v>
      </c>
      <c r="Z3766" s="122">
        <v>0</v>
      </c>
      <c r="AA3766" s="122">
        <v>0</v>
      </c>
      <c r="AB3766" s="122">
        <v>1.5261350000000001E-7</v>
      </c>
      <c r="AC3766" s="122">
        <v>0</v>
      </c>
      <c r="AD3766" s="122">
        <v>0</v>
      </c>
      <c r="AE3766" s="122">
        <v>0</v>
      </c>
      <c r="AF3766" s="122">
        <v>0</v>
      </c>
      <c r="AG3766" s="122">
        <v>0</v>
      </c>
      <c r="AH3766" s="122">
        <v>0</v>
      </c>
      <c r="AI3766" s="122">
        <v>0</v>
      </c>
      <c r="AJ3766" s="122">
        <v>0</v>
      </c>
      <c r="AK3766" s="122">
        <v>0</v>
      </c>
      <c r="AL3766" s="122">
        <v>0</v>
      </c>
    </row>
    <row r="3767" spans="1:38" hidden="1" x14ac:dyDescent="0.25">
      <c r="A3767" s="122" t="s">
        <v>2059</v>
      </c>
      <c r="B3767" s="122">
        <v>1</v>
      </c>
      <c r="C3767" s="122" t="s">
        <v>2252</v>
      </c>
      <c r="D3767" s="122" t="s">
        <v>2134</v>
      </c>
      <c r="E3767" s="122">
        <v>69</v>
      </c>
      <c r="F3767" s="122">
        <v>1.6385384228999999E-2</v>
      </c>
      <c r="G3767" s="122">
        <v>1.1861307038E-2</v>
      </c>
      <c r="H3767" s="122">
        <v>1.7455381672E-2</v>
      </c>
      <c r="I3767" s="122">
        <v>8.7429368425000001E-3</v>
      </c>
      <c r="J3767" s="122">
        <v>8.2461438599999992E-3</v>
      </c>
      <c r="K3767" s="122">
        <v>8.0433725380000005E-3</v>
      </c>
      <c r="L3767" s="122">
        <v>6.1158636885000001E-3</v>
      </c>
      <c r="M3767" s="122">
        <v>9.7481395594999996E-3</v>
      </c>
      <c r="N3767" s="122">
        <v>7.0768585225E-3</v>
      </c>
      <c r="O3767" s="122">
        <v>4.0974986615000004E-3</v>
      </c>
      <c r="P3767" s="122">
        <v>6.7427761494999999E-3</v>
      </c>
      <c r="Q3767" s="122">
        <v>9.3074363445000002E-3</v>
      </c>
      <c r="R3767" s="122">
        <v>1.2094095916999999E-2</v>
      </c>
      <c r="S3767" s="122">
        <v>9.6060270024999998E-3</v>
      </c>
      <c r="T3767" s="122">
        <v>7.3614341785000004E-3</v>
      </c>
      <c r="U3767" s="122">
        <v>7.3774419539999999E-3</v>
      </c>
      <c r="V3767" s="122">
        <v>8.2406816800000005E-3</v>
      </c>
      <c r="W3767" s="122">
        <v>6.1426308085000001E-3</v>
      </c>
      <c r="X3767" s="122">
        <v>7.8587431689999994E-3</v>
      </c>
      <c r="Y3767" s="122">
        <v>7.6373000529999999E-3</v>
      </c>
      <c r="Z3767" s="122">
        <v>7.5707327419999998E-3</v>
      </c>
      <c r="AA3767" s="122">
        <v>1.0708705544E-2</v>
      </c>
      <c r="AB3767" s="122">
        <v>9.9824581510000003E-3</v>
      </c>
      <c r="AC3767" s="122">
        <v>1.0739734208499999E-2</v>
      </c>
      <c r="AD3767" s="122">
        <v>9.5113828089999995E-3</v>
      </c>
      <c r="AE3767" s="122">
        <v>9.5027959874999998E-3</v>
      </c>
      <c r="AF3767" s="122">
        <v>8.9475626875000006E-3</v>
      </c>
      <c r="AG3767" s="122">
        <v>9.4288350174999997E-3</v>
      </c>
      <c r="AH3767" s="122">
        <v>9.5733296860000001E-3</v>
      </c>
      <c r="AI3767" s="122">
        <v>9.6639486355000002E-3</v>
      </c>
      <c r="AJ3767" s="122">
        <v>1.03975644595E-2</v>
      </c>
      <c r="AK3767" s="122">
        <v>1.0039151615E-2</v>
      </c>
      <c r="AL3767" s="122">
        <v>0</v>
      </c>
    </row>
    <row r="3768" spans="1:38" hidden="1" x14ac:dyDescent="0.25">
      <c r="A3768" s="122" t="s">
        <v>2059</v>
      </c>
      <c r="B3768" s="122">
        <v>1</v>
      </c>
      <c r="C3768" s="122" t="s">
        <v>2252</v>
      </c>
      <c r="D3768" s="122" t="s">
        <v>2135</v>
      </c>
      <c r="E3768" s="122">
        <v>69</v>
      </c>
      <c r="F3768" s="122">
        <v>0</v>
      </c>
      <c r="G3768" s="122">
        <v>0</v>
      </c>
      <c r="H3768" s="122">
        <v>0</v>
      </c>
      <c r="I3768" s="122">
        <v>0</v>
      </c>
      <c r="J3768" s="122">
        <v>0</v>
      </c>
      <c r="K3768" s="122">
        <v>0</v>
      </c>
      <c r="L3768" s="122">
        <v>0</v>
      </c>
      <c r="M3768" s="122">
        <v>0</v>
      </c>
      <c r="N3768" s="122">
        <v>1.4331963200000001E-4</v>
      </c>
      <c r="O3768" s="122">
        <v>1.80825188E-4</v>
      </c>
      <c r="P3768" s="122">
        <v>1.8631943300000001E-4</v>
      </c>
      <c r="Q3768" s="122">
        <v>1.5398076750000001E-4</v>
      </c>
      <c r="R3768" s="122">
        <v>0</v>
      </c>
      <c r="S3768" s="122">
        <v>2.85068185E-5</v>
      </c>
      <c r="T3768" s="122">
        <v>3.2006859000000001E-5</v>
      </c>
      <c r="U3768" s="122">
        <v>3.7981999499999999E-5</v>
      </c>
      <c r="V3768" s="122">
        <v>1.1041993499999999E-5</v>
      </c>
      <c r="W3768" s="122">
        <v>9.7099445000000001E-6</v>
      </c>
      <c r="X3768" s="122">
        <v>8.4443575000000004E-6</v>
      </c>
      <c r="Y3768" s="122">
        <v>8.0930204999999997E-6</v>
      </c>
      <c r="Z3768" s="122">
        <v>7.7482554999999999E-6</v>
      </c>
      <c r="AA3768" s="122">
        <v>0</v>
      </c>
      <c r="AB3768" s="122">
        <v>0</v>
      </c>
      <c r="AC3768" s="122">
        <v>0</v>
      </c>
      <c r="AD3768" s="122">
        <v>0</v>
      </c>
      <c r="AE3768" s="122">
        <v>0</v>
      </c>
      <c r="AF3768" s="122">
        <v>0</v>
      </c>
      <c r="AG3768" s="122">
        <v>0</v>
      </c>
      <c r="AH3768" s="122">
        <v>0</v>
      </c>
      <c r="AI3768" s="122">
        <v>0</v>
      </c>
      <c r="AJ3768" s="122">
        <v>0</v>
      </c>
      <c r="AK3768" s="122">
        <v>0</v>
      </c>
      <c r="AL3768" s="122">
        <v>0</v>
      </c>
    </row>
    <row r="3769" spans="1:38" hidden="1" x14ac:dyDescent="0.25">
      <c r="A3769" s="122" t="s">
        <v>2059</v>
      </c>
      <c r="B3769" s="122">
        <v>1</v>
      </c>
      <c r="C3769" s="122" t="s">
        <v>2252</v>
      </c>
      <c r="D3769" s="122" t="s">
        <v>2136</v>
      </c>
      <c r="E3769" s="122">
        <v>69</v>
      </c>
      <c r="F3769" s="122">
        <v>2.0556209265000002E-3</v>
      </c>
      <c r="G3769" s="122">
        <v>0</v>
      </c>
      <c r="H3769" s="122">
        <v>0</v>
      </c>
      <c r="I3769" s="122">
        <v>0</v>
      </c>
      <c r="J3769" s="122">
        <v>0</v>
      </c>
      <c r="K3769" s="122">
        <v>0</v>
      </c>
      <c r="L3769" s="122">
        <v>0</v>
      </c>
      <c r="M3769" s="122">
        <v>0</v>
      </c>
      <c r="N3769" s="122">
        <v>0</v>
      </c>
      <c r="O3769" s="122">
        <v>2.4574141650000002E-4</v>
      </c>
      <c r="P3769" s="122">
        <v>0</v>
      </c>
      <c r="Q3769" s="122">
        <v>0</v>
      </c>
      <c r="R3769" s="122">
        <v>0</v>
      </c>
      <c r="S3769" s="122">
        <v>6.5538289500000004E-5</v>
      </c>
      <c r="T3769" s="122">
        <v>1.2278213200000001E-4</v>
      </c>
      <c r="U3769" s="122">
        <v>1.46156139E-4</v>
      </c>
      <c r="V3769" s="122">
        <v>5.1144809200000003E-4</v>
      </c>
      <c r="W3769" s="122">
        <v>4.9513747450000004E-4</v>
      </c>
      <c r="X3769" s="122">
        <v>4.8981574449999995E-4</v>
      </c>
      <c r="Y3769" s="122">
        <v>2.9523994499999999E-5</v>
      </c>
      <c r="Z3769" s="122">
        <v>2.8266278000000001E-5</v>
      </c>
      <c r="AA3769" s="122">
        <v>0</v>
      </c>
      <c r="AB3769" s="122">
        <v>0</v>
      </c>
      <c r="AC3769" s="122">
        <v>0</v>
      </c>
      <c r="AD3769" s="122">
        <v>0</v>
      </c>
      <c r="AE3769" s="122">
        <v>0</v>
      </c>
      <c r="AF3769" s="122">
        <v>0</v>
      </c>
      <c r="AG3769" s="122">
        <v>0</v>
      </c>
      <c r="AH3769" s="122">
        <v>0</v>
      </c>
      <c r="AI3769" s="122">
        <v>0</v>
      </c>
      <c r="AJ3769" s="122">
        <v>0</v>
      </c>
      <c r="AK3769" s="122">
        <v>0</v>
      </c>
      <c r="AL3769" s="122">
        <v>0</v>
      </c>
    </row>
    <row r="3770" spans="1:38" hidden="1" x14ac:dyDescent="0.25">
      <c r="A3770" s="122" t="s">
        <v>2059</v>
      </c>
      <c r="B3770" s="122">
        <v>1</v>
      </c>
      <c r="C3770" s="122" t="s">
        <v>2252</v>
      </c>
      <c r="D3770" s="122" t="s">
        <v>2137</v>
      </c>
      <c r="E3770" s="122">
        <v>69</v>
      </c>
      <c r="F3770" s="122">
        <v>0</v>
      </c>
      <c r="G3770" s="122">
        <v>0</v>
      </c>
      <c r="H3770" s="122">
        <v>0</v>
      </c>
      <c r="I3770" s="122">
        <v>6.5155918615000001E-3</v>
      </c>
      <c r="J3770" s="122">
        <v>0</v>
      </c>
      <c r="K3770" s="122">
        <v>0</v>
      </c>
      <c r="L3770" s="122">
        <v>0</v>
      </c>
      <c r="M3770" s="122">
        <v>0</v>
      </c>
      <c r="N3770" s="122">
        <v>0</v>
      </c>
      <c r="O3770" s="122">
        <v>0</v>
      </c>
      <c r="P3770" s="122">
        <v>0</v>
      </c>
      <c r="Q3770" s="122">
        <v>0</v>
      </c>
      <c r="R3770" s="122">
        <v>0</v>
      </c>
      <c r="S3770" s="122">
        <v>8.5694324649999998E-4</v>
      </c>
      <c r="T3770" s="122">
        <v>1.9347180684999999E-3</v>
      </c>
      <c r="U3770" s="122">
        <v>2.3318921185000001E-3</v>
      </c>
      <c r="V3770" s="122">
        <v>2.5925357304999999E-3</v>
      </c>
      <c r="W3770" s="122">
        <v>2.505667114E-3</v>
      </c>
      <c r="X3770" s="122">
        <v>2.4621687419999999E-3</v>
      </c>
      <c r="Y3770" s="122">
        <v>5.7107266799999998E-4</v>
      </c>
      <c r="Z3770" s="122">
        <v>5.4674497900000004E-4</v>
      </c>
      <c r="AA3770" s="122">
        <v>0</v>
      </c>
      <c r="AB3770" s="122">
        <v>0</v>
      </c>
      <c r="AC3770" s="122">
        <v>0</v>
      </c>
      <c r="AD3770" s="122">
        <v>0</v>
      </c>
      <c r="AE3770" s="122">
        <v>0</v>
      </c>
      <c r="AF3770" s="122">
        <v>0</v>
      </c>
      <c r="AG3770" s="122">
        <v>0</v>
      </c>
      <c r="AH3770" s="122">
        <v>0</v>
      </c>
      <c r="AI3770" s="122">
        <v>0</v>
      </c>
      <c r="AJ3770" s="122">
        <v>0</v>
      </c>
      <c r="AK3770" s="122">
        <v>0</v>
      </c>
      <c r="AL3770" s="122">
        <v>0</v>
      </c>
    </row>
    <row r="3771" spans="1:38" hidden="1" x14ac:dyDescent="0.25">
      <c r="A3771" s="122" t="s">
        <v>2059</v>
      </c>
      <c r="B3771" s="122">
        <v>1</v>
      </c>
      <c r="C3771" s="122" t="s">
        <v>2252</v>
      </c>
      <c r="D3771" s="122" t="s">
        <v>2138</v>
      </c>
      <c r="E3771" s="122">
        <v>69</v>
      </c>
      <c r="F3771" s="122">
        <v>7.0010278105500007E-2</v>
      </c>
      <c r="G3771" s="122">
        <v>3.9121503952000002E-2</v>
      </c>
      <c r="H3771" s="122">
        <v>3.7917782897999998E-2</v>
      </c>
      <c r="I3771" s="122">
        <v>3.7870475097999998E-2</v>
      </c>
      <c r="J3771" s="122">
        <v>3.9758193614499997E-2</v>
      </c>
      <c r="K3771" s="122">
        <v>4.17738478505E-2</v>
      </c>
      <c r="L3771" s="122">
        <v>4.2468346547500001E-2</v>
      </c>
      <c r="M3771" s="122">
        <v>4.3799338489E-2</v>
      </c>
      <c r="N3771" s="122">
        <v>3.9888623885000002E-2</v>
      </c>
      <c r="O3771" s="122">
        <v>4.2205321115500002E-2</v>
      </c>
      <c r="P3771" s="122">
        <v>3.64038365465E-2</v>
      </c>
      <c r="Q3771" s="122">
        <v>3.4360430158999998E-2</v>
      </c>
      <c r="R3771" s="122">
        <v>3.3228551983000003E-2</v>
      </c>
      <c r="S3771" s="122">
        <v>3.2157204603500002E-2</v>
      </c>
      <c r="T3771" s="122">
        <v>3.0935194283000001E-2</v>
      </c>
      <c r="U3771" s="122">
        <v>3.3790051049E-2</v>
      </c>
      <c r="V3771" s="122">
        <v>4.2284713260499998E-2</v>
      </c>
      <c r="W3771" s="122">
        <v>4.0523145131999998E-2</v>
      </c>
      <c r="X3771" s="122">
        <v>4.0519713991499999E-2</v>
      </c>
      <c r="Y3771" s="122">
        <v>4.0302905169000001E-2</v>
      </c>
      <c r="Z3771" s="122">
        <v>3.9707492860500002E-2</v>
      </c>
      <c r="AA3771" s="122">
        <v>3.68731901305E-2</v>
      </c>
      <c r="AB3771" s="122">
        <v>3.7683847708500001E-2</v>
      </c>
      <c r="AC3771" s="122">
        <v>4.1175951113999999E-2</v>
      </c>
      <c r="AD3771" s="122">
        <v>4.1102935160500002E-2</v>
      </c>
      <c r="AE3771" s="122">
        <v>4.0525004954999999E-2</v>
      </c>
      <c r="AF3771" s="122">
        <v>3.9993580553499997E-2</v>
      </c>
      <c r="AG3771" s="122">
        <v>3.9831125774999997E-2</v>
      </c>
      <c r="AH3771" s="122">
        <v>3.9974608488000003E-2</v>
      </c>
      <c r="AI3771" s="122">
        <v>3.9124572254500001E-2</v>
      </c>
      <c r="AJ3771" s="122">
        <v>3.6721349211499998E-2</v>
      </c>
      <c r="AK3771" s="122">
        <v>3.9018265066500003E-2</v>
      </c>
      <c r="AL3771" s="122">
        <v>0</v>
      </c>
    </row>
    <row r="3772" spans="1:38" hidden="1" x14ac:dyDescent="0.25">
      <c r="A3772" s="122" t="s">
        <v>2059</v>
      </c>
      <c r="B3772" s="122">
        <v>1</v>
      </c>
      <c r="C3772" s="122" t="s">
        <v>2252</v>
      </c>
      <c r="D3772" s="122" t="s">
        <v>2139</v>
      </c>
      <c r="E3772" s="122">
        <v>69</v>
      </c>
      <c r="F3772" s="122">
        <v>1.8232463909000001E-2</v>
      </c>
      <c r="G3772" s="122">
        <v>1.0612748408E-2</v>
      </c>
      <c r="H3772" s="122">
        <v>1.03901081545E-2</v>
      </c>
      <c r="I3772" s="122">
        <v>1.3441680966E-2</v>
      </c>
      <c r="J3772" s="122">
        <v>1.4676172707E-2</v>
      </c>
      <c r="K3772" s="122">
        <v>1.2671463554E-2</v>
      </c>
      <c r="L3772" s="122">
        <v>1.2832241915999999E-2</v>
      </c>
      <c r="M3772" s="122">
        <v>1.6661556549499999E-2</v>
      </c>
      <c r="N3772" s="122">
        <v>1.7162224944999999E-2</v>
      </c>
      <c r="O3772" s="122">
        <v>1.6635916872000001E-2</v>
      </c>
      <c r="P3772" s="122">
        <v>1.6349903087499999E-2</v>
      </c>
      <c r="Q3772" s="122">
        <v>1.8322885115499999E-2</v>
      </c>
      <c r="R3772" s="122">
        <v>1.9031521615500001E-2</v>
      </c>
      <c r="S3772" s="122">
        <v>1.7657157813E-2</v>
      </c>
      <c r="T3772" s="122">
        <v>1.5715079210499999E-2</v>
      </c>
      <c r="U3772" s="122">
        <v>1.53629639585E-2</v>
      </c>
      <c r="V3772" s="122">
        <v>1.4506198951000001E-2</v>
      </c>
      <c r="W3772" s="122">
        <v>1.3934602484000001E-2</v>
      </c>
      <c r="X3772" s="122">
        <v>1.37023120435E-2</v>
      </c>
      <c r="Y3772" s="122">
        <v>1.6262050526000001E-2</v>
      </c>
      <c r="Z3772" s="122">
        <v>1.6062982154999999E-2</v>
      </c>
      <c r="AA3772" s="122">
        <v>1.8312125585500001E-2</v>
      </c>
      <c r="AB3772" s="122">
        <v>1.82962706355E-2</v>
      </c>
      <c r="AC3772" s="122">
        <v>1.84501365255E-2</v>
      </c>
      <c r="AD3772" s="122">
        <v>1.88741637675E-2</v>
      </c>
      <c r="AE3772" s="122">
        <v>1.6414328059000002E-2</v>
      </c>
      <c r="AF3772" s="122">
        <v>1.7454395209500002E-2</v>
      </c>
      <c r="AG3772" s="122">
        <v>1.7402562084000001E-2</v>
      </c>
      <c r="AH3772" s="122">
        <v>1.70774997545E-2</v>
      </c>
      <c r="AI3772" s="122">
        <v>1.7335090142499999E-2</v>
      </c>
      <c r="AJ3772" s="122">
        <v>1.6300682411500001E-2</v>
      </c>
      <c r="AK3772" s="122">
        <v>1.71505976195E-2</v>
      </c>
      <c r="AL3772" s="122">
        <v>0</v>
      </c>
    </row>
    <row r="3773" spans="1:38" hidden="1" x14ac:dyDescent="0.25">
      <c r="A3773" s="122" t="s">
        <v>2059</v>
      </c>
      <c r="B3773" s="122">
        <v>1</v>
      </c>
      <c r="C3773" s="122" t="s">
        <v>2252</v>
      </c>
      <c r="D3773" s="122" t="s">
        <v>2140</v>
      </c>
      <c r="E3773" s="122">
        <v>69</v>
      </c>
      <c r="F3773" s="122">
        <v>6.1802690235000001E-3</v>
      </c>
      <c r="G3773" s="122">
        <v>5.2329295865000004E-3</v>
      </c>
      <c r="H3773" s="122">
        <v>5.635350186E-3</v>
      </c>
      <c r="I3773" s="122">
        <v>5.3885945880000003E-3</v>
      </c>
      <c r="J3773" s="122">
        <v>6.1879210840000004E-3</v>
      </c>
      <c r="K3773" s="122">
        <v>6.3574160910000004E-3</v>
      </c>
      <c r="L3773" s="122">
        <v>6.6466521165E-3</v>
      </c>
      <c r="M3773" s="122">
        <v>7.2808583844999998E-3</v>
      </c>
      <c r="N3773" s="122">
        <v>7.8765579794999995E-3</v>
      </c>
      <c r="O3773" s="122">
        <v>7.8839780060000007E-3</v>
      </c>
      <c r="P3773" s="122">
        <v>8.2159418100000003E-3</v>
      </c>
      <c r="Q3773" s="122">
        <v>7.6235960815000002E-3</v>
      </c>
      <c r="R3773" s="122">
        <v>6.6355943820000001E-3</v>
      </c>
      <c r="S3773" s="122">
        <v>5.2566084760000001E-3</v>
      </c>
      <c r="T3773" s="122">
        <v>3.8124507225000001E-3</v>
      </c>
      <c r="U3773" s="122">
        <v>4.155876916E-3</v>
      </c>
      <c r="V3773" s="122">
        <v>7.841507357E-3</v>
      </c>
      <c r="W3773" s="122">
        <v>7.3903373575000004E-3</v>
      </c>
      <c r="X3773" s="122">
        <v>7.1733666729999999E-3</v>
      </c>
      <c r="Y3773" s="122">
        <v>7.5894164875000003E-3</v>
      </c>
      <c r="Z3773" s="122">
        <v>7.4352708634999997E-3</v>
      </c>
      <c r="AA3773" s="122">
        <v>7.6410457484999998E-3</v>
      </c>
      <c r="AB3773" s="122">
        <v>7.6242751175E-3</v>
      </c>
      <c r="AC3773" s="122">
        <v>4.9717758760000003E-3</v>
      </c>
      <c r="AD3773" s="122">
        <v>5.1029289869999996E-3</v>
      </c>
      <c r="AE3773" s="122">
        <v>4.9512438349999998E-3</v>
      </c>
      <c r="AF3773" s="122">
        <v>5.1442182924999998E-3</v>
      </c>
      <c r="AG3773" s="122">
        <v>5.1474926325000003E-3</v>
      </c>
      <c r="AH3773" s="122">
        <v>4.3124737104999998E-3</v>
      </c>
      <c r="AI3773" s="122">
        <v>3.7454361974999999E-3</v>
      </c>
      <c r="AJ3773" s="122">
        <v>3.349882596E-3</v>
      </c>
      <c r="AK3773" s="122">
        <v>3.2039689054999998E-3</v>
      </c>
      <c r="AL3773" s="122">
        <v>0</v>
      </c>
    </row>
    <row r="3774" spans="1:38" hidden="1" x14ac:dyDescent="0.25">
      <c r="A3774" s="122" t="s">
        <v>2059</v>
      </c>
      <c r="B3774" s="122">
        <v>1</v>
      </c>
      <c r="C3774" s="122" t="s">
        <v>2252</v>
      </c>
      <c r="D3774" s="122" t="s">
        <v>2141</v>
      </c>
      <c r="E3774" s="122">
        <v>69</v>
      </c>
      <c r="F3774" s="122">
        <v>6.9712362004999999E-3</v>
      </c>
      <c r="G3774" s="122">
        <v>2.7211233817999999E-2</v>
      </c>
      <c r="H3774" s="122">
        <v>2.7014281180500001E-2</v>
      </c>
      <c r="I3774" s="122">
        <v>2.6824919865500001E-2</v>
      </c>
      <c r="J3774" s="122">
        <v>1.6811334947E-2</v>
      </c>
      <c r="K3774" s="122">
        <v>1.7019675456E-2</v>
      </c>
      <c r="L3774" s="122">
        <v>1.7793999944000001E-2</v>
      </c>
      <c r="M3774" s="122">
        <v>1.8351678133999998E-2</v>
      </c>
      <c r="N3774" s="122">
        <v>1.1742574980499999E-2</v>
      </c>
      <c r="O3774" s="122">
        <v>1.17536369285E-2</v>
      </c>
      <c r="P3774" s="122">
        <v>2.0924045217999999E-2</v>
      </c>
      <c r="Q3774" s="122">
        <v>1.71538484805E-2</v>
      </c>
      <c r="R3774" s="122">
        <v>1.4190372216000001E-2</v>
      </c>
      <c r="S3774" s="122">
        <v>1.2491871093E-2</v>
      </c>
      <c r="T3774" s="122">
        <v>1.0844282936E-2</v>
      </c>
      <c r="U3774" s="122">
        <v>1.02535571525E-2</v>
      </c>
      <c r="V3774" s="122">
        <v>1.3586507017E-2</v>
      </c>
      <c r="W3774" s="122">
        <v>1.35104878715E-2</v>
      </c>
      <c r="X3774" s="122">
        <v>1.29683643335E-2</v>
      </c>
      <c r="Y3774" s="122">
        <v>1.0518126342E-2</v>
      </c>
      <c r="Z3774" s="122">
        <v>9.8590132539999997E-3</v>
      </c>
      <c r="AA3774" s="122">
        <v>1.00018157915E-2</v>
      </c>
      <c r="AB3774" s="122">
        <v>1.1449456201499999E-2</v>
      </c>
      <c r="AC3774" s="122">
        <v>1.03998882445E-2</v>
      </c>
      <c r="AD3774" s="122">
        <v>1.0954462781000001E-2</v>
      </c>
      <c r="AE3774" s="122">
        <v>1.3089010220999999E-2</v>
      </c>
      <c r="AF3774" s="122">
        <v>1.3110701213E-2</v>
      </c>
      <c r="AG3774" s="122">
        <v>1.0419145980000001E-2</v>
      </c>
      <c r="AH3774" s="122">
        <v>1.0497756586999999E-2</v>
      </c>
      <c r="AI3774" s="122">
        <v>4.4020846265E-3</v>
      </c>
      <c r="AJ3774" s="122">
        <v>2.3640980454999998E-3</v>
      </c>
      <c r="AK3774" s="122">
        <v>2.6521784854999998E-3</v>
      </c>
      <c r="AL3774" s="122">
        <v>0</v>
      </c>
    </row>
    <row r="3775" spans="1:38" hidden="1" x14ac:dyDescent="0.25">
      <c r="A3775" s="122" t="s">
        <v>2059</v>
      </c>
      <c r="B3775" s="122">
        <v>1</v>
      </c>
      <c r="C3775" s="122" t="s">
        <v>2252</v>
      </c>
      <c r="D3775" s="122" t="s">
        <v>2142</v>
      </c>
      <c r="E3775" s="122">
        <v>69</v>
      </c>
      <c r="F3775" s="122">
        <v>1.5640594043999999E-2</v>
      </c>
      <c r="G3775" s="122">
        <v>1.34648480345E-2</v>
      </c>
      <c r="H3775" s="122">
        <v>1.82682548355E-2</v>
      </c>
      <c r="I3775" s="122">
        <v>1.4914421672500001E-2</v>
      </c>
      <c r="J3775" s="122">
        <v>1.2982768170000001E-2</v>
      </c>
      <c r="K3775" s="122">
        <v>1.8154320470500002E-2</v>
      </c>
      <c r="L3775" s="122">
        <v>1.7583108094500002E-2</v>
      </c>
      <c r="M3775" s="122">
        <v>1.9493560324999999E-2</v>
      </c>
      <c r="N3775" s="122">
        <v>1.68948555535E-2</v>
      </c>
      <c r="O3775" s="122">
        <v>1.6409885387000001E-2</v>
      </c>
      <c r="P3775" s="122">
        <v>1.6095763370500001E-2</v>
      </c>
      <c r="Q3775" s="122">
        <v>1.5727264413999999E-2</v>
      </c>
      <c r="R3775" s="122">
        <v>1.5716408768500001E-2</v>
      </c>
      <c r="S3775" s="122">
        <v>1.396959478E-2</v>
      </c>
      <c r="T3775" s="122">
        <v>1.2230194352E-2</v>
      </c>
      <c r="U3775" s="122">
        <v>1.2738675292E-2</v>
      </c>
      <c r="V3775" s="122">
        <v>1.5434105037E-2</v>
      </c>
      <c r="W3775" s="122">
        <v>1.6503087662499999E-2</v>
      </c>
      <c r="X3775" s="122">
        <v>1.7290138112999998E-2</v>
      </c>
      <c r="Y3775" s="122">
        <v>1.5099488423999999E-2</v>
      </c>
      <c r="Z3775" s="122">
        <v>1.45640577525E-2</v>
      </c>
      <c r="AA3775" s="122">
        <v>1.40221916355E-2</v>
      </c>
      <c r="AB3775" s="122">
        <v>1.61591741075E-2</v>
      </c>
      <c r="AC3775" s="122">
        <v>1.6827332519999998E-2</v>
      </c>
      <c r="AD3775" s="122">
        <v>1.66683360445E-2</v>
      </c>
      <c r="AE3775" s="122">
        <v>1.6865328882499999E-2</v>
      </c>
      <c r="AF3775" s="122">
        <v>1.7909161789000001E-2</v>
      </c>
      <c r="AG3775" s="122">
        <v>1.7533482895999999E-2</v>
      </c>
      <c r="AH3775" s="122">
        <v>1.8172914275E-2</v>
      </c>
      <c r="AI3775" s="122">
        <v>1.3672415247000001E-2</v>
      </c>
      <c r="AJ3775" s="122">
        <v>1.37960235695E-2</v>
      </c>
      <c r="AK3775" s="122">
        <v>1.3517392340499999E-2</v>
      </c>
      <c r="AL3775" s="122">
        <v>0</v>
      </c>
    </row>
    <row r="3776" spans="1:38" hidden="1" x14ac:dyDescent="0.25">
      <c r="A3776" s="122" t="s">
        <v>2059</v>
      </c>
      <c r="B3776" s="122">
        <v>1</v>
      </c>
      <c r="C3776" s="122" t="s">
        <v>2252</v>
      </c>
      <c r="D3776" s="122" t="s">
        <v>2143</v>
      </c>
      <c r="E3776" s="122">
        <v>69</v>
      </c>
      <c r="F3776" s="122">
        <v>0</v>
      </c>
      <c r="G3776" s="122">
        <v>0</v>
      </c>
      <c r="H3776" s="122">
        <v>0</v>
      </c>
      <c r="I3776" s="122">
        <v>0</v>
      </c>
      <c r="J3776" s="122">
        <v>0</v>
      </c>
      <c r="K3776" s="122">
        <v>0</v>
      </c>
      <c r="L3776" s="122">
        <v>0</v>
      </c>
      <c r="M3776" s="122">
        <v>0</v>
      </c>
      <c r="N3776" s="122">
        <v>4.7873574999999997E-4</v>
      </c>
      <c r="O3776" s="122">
        <v>5.7622959450000005E-4</v>
      </c>
      <c r="P3776" s="122">
        <v>0</v>
      </c>
      <c r="Q3776" s="122">
        <v>1.8078898900000001E-4</v>
      </c>
      <c r="R3776" s="122">
        <v>3.492751145E-4</v>
      </c>
      <c r="S3776" s="122">
        <v>4.6575999850000002E-4</v>
      </c>
      <c r="T3776" s="122">
        <v>5.782345315E-4</v>
      </c>
      <c r="U3776" s="122">
        <v>5.6082673450000005E-4</v>
      </c>
      <c r="V3776" s="122">
        <v>1.3417766200000001E-4</v>
      </c>
      <c r="W3776" s="122">
        <v>9.4948943499999997E-5</v>
      </c>
      <c r="X3776" s="122">
        <v>5.8978877000000003E-5</v>
      </c>
      <c r="Y3776" s="122">
        <v>5.6525003499999998E-5</v>
      </c>
      <c r="Z3776" s="122">
        <v>5.4117028E-5</v>
      </c>
      <c r="AA3776" s="122">
        <v>0</v>
      </c>
      <c r="AB3776" s="122">
        <v>0</v>
      </c>
      <c r="AC3776" s="122">
        <v>0</v>
      </c>
      <c r="AD3776" s="122">
        <v>0</v>
      </c>
      <c r="AE3776" s="122">
        <v>0</v>
      </c>
      <c r="AF3776" s="122">
        <v>0</v>
      </c>
      <c r="AG3776" s="122">
        <v>0</v>
      </c>
      <c r="AH3776" s="122">
        <v>0</v>
      </c>
      <c r="AI3776" s="122">
        <v>0</v>
      </c>
      <c r="AJ3776" s="122">
        <v>0</v>
      </c>
      <c r="AK3776" s="122">
        <v>0</v>
      </c>
      <c r="AL3776" s="122">
        <v>0</v>
      </c>
    </row>
    <row r="3777" spans="1:38" hidden="1" x14ac:dyDescent="0.25">
      <c r="A3777" s="122" t="s">
        <v>2059</v>
      </c>
      <c r="B3777" s="122">
        <v>1</v>
      </c>
      <c r="C3777" s="122" t="s">
        <v>2252</v>
      </c>
      <c r="D3777" s="122" t="s">
        <v>2144</v>
      </c>
      <c r="E3777" s="122">
        <v>69</v>
      </c>
      <c r="F3777" s="122">
        <v>1.0724978769999999E-3</v>
      </c>
      <c r="G3777" s="122">
        <v>5.1411237549999996E-4</v>
      </c>
      <c r="H3777" s="122">
        <v>5.1339358950000004E-4</v>
      </c>
      <c r="I3777" s="122">
        <v>6.311745885E-4</v>
      </c>
      <c r="J3777" s="122">
        <v>8.0988913099999996E-4</v>
      </c>
      <c r="K3777" s="122">
        <v>9.0771602750000003E-4</v>
      </c>
      <c r="L3777" s="122">
        <v>9.4901333600000003E-4</v>
      </c>
      <c r="M3777" s="122">
        <v>1.2832580744999999E-3</v>
      </c>
      <c r="N3777" s="122">
        <v>1.8487028315E-3</v>
      </c>
      <c r="O3777" s="122">
        <v>5.4585094849999996E-4</v>
      </c>
      <c r="P3777" s="122">
        <v>0</v>
      </c>
      <c r="Q3777" s="122">
        <v>0</v>
      </c>
      <c r="R3777" s="122">
        <v>0</v>
      </c>
      <c r="S3777" s="122">
        <v>0</v>
      </c>
      <c r="T3777" s="122">
        <v>0</v>
      </c>
      <c r="U3777" s="122">
        <v>0</v>
      </c>
      <c r="V3777" s="122">
        <v>0</v>
      </c>
      <c r="W3777" s="122">
        <v>0</v>
      </c>
      <c r="X3777" s="122">
        <v>0</v>
      </c>
      <c r="Y3777" s="122">
        <v>0</v>
      </c>
      <c r="Z3777" s="122">
        <v>0</v>
      </c>
      <c r="AA3777" s="122">
        <v>0</v>
      </c>
      <c r="AB3777" s="122">
        <v>0</v>
      </c>
      <c r="AC3777" s="122">
        <v>0</v>
      </c>
      <c r="AD3777" s="122">
        <v>0</v>
      </c>
      <c r="AE3777" s="122">
        <v>0</v>
      </c>
      <c r="AF3777" s="122">
        <v>0</v>
      </c>
      <c r="AG3777" s="122">
        <v>0</v>
      </c>
      <c r="AH3777" s="122">
        <v>0</v>
      </c>
      <c r="AI3777" s="122">
        <v>0</v>
      </c>
      <c r="AJ3777" s="122">
        <v>0</v>
      </c>
      <c r="AK3777" s="122">
        <v>0</v>
      </c>
      <c r="AL3777" s="122">
        <v>0</v>
      </c>
    </row>
    <row r="3778" spans="1:38" hidden="1" x14ac:dyDescent="0.25">
      <c r="A3778" s="122" t="s">
        <v>2059</v>
      </c>
      <c r="B3778" s="122">
        <v>1</v>
      </c>
      <c r="C3778" s="122" t="s">
        <v>2252</v>
      </c>
      <c r="D3778" s="122" t="s">
        <v>2145</v>
      </c>
      <c r="E3778" s="122">
        <v>69</v>
      </c>
      <c r="F3778" s="122">
        <v>3.5749928350000001E-4</v>
      </c>
      <c r="G3778" s="122">
        <v>7.3444617499999996E-5</v>
      </c>
      <c r="H3778" s="122">
        <v>1.8188802349999999E-4</v>
      </c>
      <c r="I3778" s="122">
        <v>1.739236605E-4</v>
      </c>
      <c r="J3778" s="122">
        <v>1.938825595E-4</v>
      </c>
      <c r="K3778" s="122">
        <v>1.858296335E-4</v>
      </c>
      <c r="L3778" s="122">
        <v>2.3725333400000001E-4</v>
      </c>
      <c r="M3778" s="122">
        <v>2.824799035E-4</v>
      </c>
      <c r="N3778" s="122">
        <v>2.411141985E-4</v>
      </c>
      <c r="O3778" s="122">
        <v>0</v>
      </c>
      <c r="P3778" s="122">
        <v>0</v>
      </c>
      <c r="Q3778" s="122">
        <v>0</v>
      </c>
      <c r="R3778" s="122">
        <v>0</v>
      </c>
      <c r="S3778" s="122">
        <v>5.2902957000000001E-5</v>
      </c>
      <c r="T3778" s="122">
        <v>1.155723035E-4</v>
      </c>
      <c r="U3778" s="122">
        <v>1.19907359E-4</v>
      </c>
      <c r="V3778" s="122">
        <v>3.0889300999999999E-5</v>
      </c>
      <c r="W3778" s="122">
        <v>2.9458937000000001E-5</v>
      </c>
      <c r="X3778" s="122">
        <v>2.797022E-5</v>
      </c>
      <c r="Y3778" s="122">
        <v>2.6806498999999999E-5</v>
      </c>
      <c r="Z3778" s="122">
        <v>2.5664534499999999E-5</v>
      </c>
      <c r="AA3778" s="122">
        <v>0</v>
      </c>
      <c r="AB3778" s="122">
        <v>0</v>
      </c>
      <c r="AC3778" s="122">
        <v>0</v>
      </c>
      <c r="AD3778" s="122">
        <v>0</v>
      </c>
      <c r="AE3778" s="122">
        <v>0</v>
      </c>
      <c r="AF3778" s="122">
        <v>0</v>
      </c>
      <c r="AG3778" s="122">
        <v>0</v>
      </c>
      <c r="AH3778" s="122">
        <v>0</v>
      </c>
      <c r="AI3778" s="122">
        <v>0</v>
      </c>
      <c r="AJ3778" s="122">
        <v>0</v>
      </c>
      <c r="AK3778" s="122">
        <v>0</v>
      </c>
      <c r="AL3778" s="122">
        <v>0</v>
      </c>
    </row>
    <row r="3779" spans="1:38" hidden="1" x14ac:dyDescent="0.25">
      <c r="A3779" s="122" t="s">
        <v>2059</v>
      </c>
      <c r="B3779" s="122">
        <v>1</v>
      </c>
      <c r="C3779" s="122" t="s">
        <v>2252</v>
      </c>
      <c r="D3779" s="122" t="s">
        <v>2146</v>
      </c>
      <c r="E3779" s="122">
        <v>69</v>
      </c>
      <c r="F3779" s="122">
        <v>8.9374822199999996E-4</v>
      </c>
      <c r="G3779" s="122">
        <v>2.937785018E-3</v>
      </c>
      <c r="H3779" s="122">
        <v>9.5197836799999996E-4</v>
      </c>
      <c r="I3779" s="122">
        <v>1.6108977940000001E-3</v>
      </c>
      <c r="J3779" s="122">
        <v>9.5149702199999995E-4</v>
      </c>
      <c r="K3779" s="122">
        <v>2.5214333950000002E-3</v>
      </c>
      <c r="L3779" s="122">
        <v>2.6174315000000001E-3</v>
      </c>
      <c r="M3779" s="122">
        <v>1.338041233E-3</v>
      </c>
      <c r="N3779" s="122">
        <v>1.5144910855000001E-3</v>
      </c>
      <c r="O3779" s="122">
        <v>2.1699022030000001E-3</v>
      </c>
      <c r="P3779" s="122">
        <v>1.6768749235000001E-3</v>
      </c>
      <c r="Q3779" s="122">
        <v>1.7632556749999999E-3</v>
      </c>
      <c r="R3779" s="122">
        <v>1.8683809894999999E-3</v>
      </c>
      <c r="S3779" s="122">
        <v>1.2237817925E-3</v>
      </c>
      <c r="T3779" s="122">
        <v>7.2310573850000001E-4</v>
      </c>
      <c r="U3779" s="122">
        <v>7.619923155E-4</v>
      </c>
      <c r="V3779" s="122">
        <v>1.2919431314999999E-3</v>
      </c>
      <c r="W3779" s="122">
        <v>1.2781160675000001E-3</v>
      </c>
      <c r="X3779" s="122">
        <v>1.249542151E-3</v>
      </c>
      <c r="Y3779" s="122">
        <v>5.5163184400000001E-4</v>
      </c>
      <c r="Z3779" s="122">
        <v>4.8756851800000001E-4</v>
      </c>
      <c r="AA3779" s="122">
        <v>2.2424504050000001E-4</v>
      </c>
      <c r="AB3779" s="122">
        <v>0</v>
      </c>
      <c r="AC3779" s="122">
        <v>0</v>
      </c>
      <c r="AD3779" s="122">
        <v>0</v>
      </c>
      <c r="AE3779" s="122">
        <v>0</v>
      </c>
      <c r="AF3779" s="122">
        <v>0</v>
      </c>
      <c r="AG3779" s="122">
        <v>0</v>
      </c>
      <c r="AH3779" s="122">
        <v>0</v>
      </c>
      <c r="AI3779" s="122">
        <v>0</v>
      </c>
      <c r="AJ3779" s="122">
        <v>0</v>
      </c>
      <c r="AK3779" s="122">
        <v>0</v>
      </c>
      <c r="AL3779" s="122">
        <v>0</v>
      </c>
    </row>
    <row r="3780" spans="1:38" hidden="1" x14ac:dyDescent="0.25">
      <c r="A3780" s="122" t="s">
        <v>2059</v>
      </c>
      <c r="B3780" s="122">
        <v>1</v>
      </c>
      <c r="C3780" s="122" t="s">
        <v>2252</v>
      </c>
      <c r="D3780" s="122" t="s">
        <v>2147</v>
      </c>
      <c r="E3780" s="122">
        <v>69</v>
      </c>
      <c r="F3780" s="122">
        <v>0</v>
      </c>
      <c r="G3780" s="122">
        <v>0</v>
      </c>
      <c r="H3780" s="122">
        <v>0</v>
      </c>
      <c r="I3780" s="122">
        <v>0</v>
      </c>
      <c r="J3780" s="122">
        <v>0</v>
      </c>
      <c r="K3780" s="122">
        <v>0</v>
      </c>
      <c r="L3780" s="122">
        <v>0</v>
      </c>
      <c r="M3780" s="122">
        <v>0</v>
      </c>
      <c r="N3780" s="122">
        <v>0</v>
      </c>
      <c r="O3780" s="122">
        <v>0</v>
      </c>
      <c r="P3780" s="122">
        <v>0</v>
      </c>
      <c r="Q3780" s="122">
        <v>0</v>
      </c>
      <c r="R3780" s="122">
        <v>0</v>
      </c>
      <c r="S3780" s="122">
        <v>0</v>
      </c>
      <c r="T3780" s="122">
        <v>0</v>
      </c>
      <c r="U3780" s="122">
        <v>0</v>
      </c>
      <c r="V3780" s="122">
        <v>0</v>
      </c>
      <c r="W3780" s="122">
        <v>0</v>
      </c>
      <c r="X3780" s="122">
        <v>0</v>
      </c>
      <c r="Y3780" s="122">
        <v>0</v>
      </c>
      <c r="Z3780" s="122">
        <v>0</v>
      </c>
      <c r="AA3780" s="122">
        <v>0</v>
      </c>
      <c r="AB3780" s="122">
        <v>0</v>
      </c>
      <c r="AC3780" s="122">
        <v>0</v>
      </c>
      <c r="AD3780" s="122">
        <v>0</v>
      </c>
      <c r="AE3780" s="122">
        <v>0</v>
      </c>
      <c r="AF3780" s="122">
        <v>0</v>
      </c>
      <c r="AG3780" s="122">
        <v>0</v>
      </c>
      <c r="AH3780" s="122">
        <v>0</v>
      </c>
      <c r="AI3780" s="122">
        <v>0</v>
      </c>
      <c r="AJ3780" s="122">
        <v>0</v>
      </c>
      <c r="AK3780" s="122">
        <v>0</v>
      </c>
      <c r="AL3780" s="122">
        <v>0</v>
      </c>
    </row>
    <row r="3781" spans="1:38" hidden="1" x14ac:dyDescent="0.25">
      <c r="A3781" s="122" t="s">
        <v>2059</v>
      </c>
      <c r="B3781" s="122">
        <v>1</v>
      </c>
      <c r="C3781" s="122" t="s">
        <v>2252</v>
      </c>
      <c r="D3781" s="122" t="s">
        <v>475</v>
      </c>
      <c r="E3781" s="122">
        <v>69</v>
      </c>
      <c r="F3781" s="122">
        <v>0</v>
      </c>
      <c r="G3781" s="122">
        <v>0</v>
      </c>
      <c r="H3781" s="122">
        <v>0</v>
      </c>
      <c r="I3781" s="122">
        <v>0</v>
      </c>
      <c r="J3781" s="122">
        <v>0</v>
      </c>
      <c r="K3781" s="122">
        <v>0</v>
      </c>
      <c r="L3781" s="122">
        <v>0</v>
      </c>
      <c r="M3781" s="122">
        <v>0</v>
      </c>
      <c r="N3781" s="122">
        <v>0</v>
      </c>
      <c r="O3781" s="122">
        <v>0</v>
      </c>
      <c r="P3781" s="122">
        <v>0</v>
      </c>
      <c r="Q3781" s="122">
        <v>0</v>
      </c>
      <c r="R3781" s="122">
        <v>0</v>
      </c>
      <c r="S3781" s="122">
        <v>0</v>
      </c>
      <c r="T3781" s="122">
        <v>0</v>
      </c>
      <c r="U3781" s="122">
        <v>0</v>
      </c>
      <c r="V3781" s="122">
        <v>0</v>
      </c>
      <c r="W3781" s="122">
        <v>0</v>
      </c>
      <c r="X3781" s="122">
        <v>0</v>
      </c>
      <c r="Y3781" s="122">
        <v>0</v>
      </c>
      <c r="Z3781" s="122">
        <v>0</v>
      </c>
      <c r="AA3781" s="122">
        <v>0</v>
      </c>
      <c r="AB3781" s="122">
        <v>0</v>
      </c>
      <c r="AC3781" s="122">
        <v>0</v>
      </c>
      <c r="AD3781" s="122">
        <v>0</v>
      </c>
      <c r="AE3781" s="122">
        <v>0</v>
      </c>
      <c r="AF3781" s="122">
        <v>0</v>
      </c>
      <c r="AG3781" s="122">
        <v>0</v>
      </c>
      <c r="AH3781" s="122">
        <v>0</v>
      </c>
      <c r="AI3781" s="122">
        <v>0</v>
      </c>
      <c r="AJ3781" s="122">
        <v>0</v>
      </c>
      <c r="AK3781" s="122">
        <v>0</v>
      </c>
      <c r="AL3781" s="122">
        <v>0</v>
      </c>
    </row>
    <row r="3782" spans="1:38" hidden="1" x14ac:dyDescent="0.25">
      <c r="A3782" s="122" t="s">
        <v>2059</v>
      </c>
      <c r="B3782" s="122">
        <v>1</v>
      </c>
      <c r="C3782" s="122" t="s">
        <v>2252</v>
      </c>
      <c r="D3782" s="122" t="s">
        <v>2148</v>
      </c>
      <c r="E3782" s="122">
        <v>69</v>
      </c>
      <c r="F3782" s="122">
        <v>3.5749929145E-3</v>
      </c>
      <c r="G3782" s="122">
        <v>3.0969150535E-3</v>
      </c>
      <c r="H3782" s="122">
        <v>3.6167355289999999E-3</v>
      </c>
      <c r="I3782" s="122">
        <v>3.2406139535000001E-3</v>
      </c>
      <c r="J3782" s="122">
        <v>3.2925674420000001E-3</v>
      </c>
      <c r="K3782" s="122">
        <v>3.3093813474999998E-3</v>
      </c>
      <c r="L3782" s="122">
        <v>4.9230066539999997E-3</v>
      </c>
      <c r="M3782" s="122">
        <v>2.283764382E-3</v>
      </c>
      <c r="N3782" s="122">
        <v>2.119685339E-3</v>
      </c>
      <c r="O3782" s="122">
        <v>3.4052998465E-3</v>
      </c>
      <c r="P3782" s="122">
        <v>2.2552104464999998E-3</v>
      </c>
      <c r="Q3782" s="122">
        <v>2.3126853424999998E-3</v>
      </c>
      <c r="R3782" s="122">
        <v>2.4027236770000002E-3</v>
      </c>
      <c r="S3782" s="122">
        <v>2.9932211365E-3</v>
      </c>
      <c r="T3782" s="122">
        <v>3.5087264049999999E-3</v>
      </c>
      <c r="U3782" s="122">
        <v>2.939263135E-3</v>
      </c>
      <c r="V3782" s="122">
        <v>3.292589066E-3</v>
      </c>
      <c r="W3782" s="122">
        <v>3.1996676375000001E-3</v>
      </c>
      <c r="X3782" s="122">
        <v>3.1985899089999998E-3</v>
      </c>
      <c r="Y3782" s="122">
        <v>2.9360637899999999E-3</v>
      </c>
      <c r="Z3782" s="122">
        <v>2.8835913519999999E-3</v>
      </c>
      <c r="AA3782" s="122">
        <v>3.0424282179999998E-3</v>
      </c>
      <c r="AB3782" s="122">
        <v>3.1094517795000002E-3</v>
      </c>
      <c r="AC3782" s="122">
        <v>2.9217628530000001E-3</v>
      </c>
      <c r="AD3782" s="122">
        <v>2.2730331540000001E-3</v>
      </c>
      <c r="AE3782" s="122">
        <v>2.2656608540000001E-3</v>
      </c>
      <c r="AF3782" s="122">
        <v>2.2559128289999998E-3</v>
      </c>
      <c r="AG3782" s="122">
        <v>2.2541626099999998E-3</v>
      </c>
      <c r="AH3782" s="122">
        <v>2.2482972590000001E-3</v>
      </c>
      <c r="AI3782" s="122">
        <v>2.2492444220000001E-3</v>
      </c>
      <c r="AJ3782" s="122">
        <v>2.2421541084999999E-3</v>
      </c>
      <c r="AK3782" s="122">
        <v>2.2313326214999998E-3</v>
      </c>
      <c r="AL3782" s="122">
        <v>0</v>
      </c>
    </row>
    <row r="3783" spans="1:38" hidden="1" x14ac:dyDescent="0.25">
      <c r="A3783" s="122" t="s">
        <v>2059</v>
      </c>
      <c r="B3783" s="122">
        <v>1</v>
      </c>
      <c r="C3783" s="122" t="s">
        <v>2252</v>
      </c>
      <c r="D3783" s="122" t="s">
        <v>2149</v>
      </c>
      <c r="E3783" s="122">
        <v>69</v>
      </c>
      <c r="F3783" s="122">
        <v>1.8768712847500001E-2</v>
      </c>
      <c r="G3783" s="122">
        <v>1.47746105345E-2</v>
      </c>
      <c r="H3783" s="122">
        <v>1.9285629797499999E-2</v>
      </c>
      <c r="I3783" s="122">
        <v>1.9624854230500002E-2</v>
      </c>
      <c r="J3783" s="122">
        <v>2.08853227025E-2</v>
      </c>
      <c r="K3783" s="122">
        <v>2.4647011482500002E-2</v>
      </c>
      <c r="L3783" s="122">
        <v>2.8254235764000001E-2</v>
      </c>
      <c r="M3783" s="122">
        <v>2.0064501420500001E-2</v>
      </c>
      <c r="N3783" s="122">
        <v>1.8788119963500001E-2</v>
      </c>
      <c r="O3783" s="122">
        <v>1.9746110042000001E-2</v>
      </c>
      <c r="P3783" s="122">
        <v>1.9426906438500001E-2</v>
      </c>
      <c r="Q3783" s="122">
        <v>1.3388263908999999E-2</v>
      </c>
      <c r="R3783" s="122">
        <v>8.5892152450000002E-3</v>
      </c>
      <c r="S3783" s="122">
        <v>1.10956155875E-2</v>
      </c>
      <c r="T3783" s="122">
        <v>1.5593392508999999E-2</v>
      </c>
      <c r="U3783" s="122">
        <v>1.8557783844999998E-2</v>
      </c>
      <c r="V3783" s="122">
        <v>2.2671028064499998E-2</v>
      </c>
      <c r="W3783" s="122">
        <v>2.22837263245E-2</v>
      </c>
      <c r="X3783" s="122">
        <v>2.2172198583499999E-2</v>
      </c>
      <c r="Y3783" s="122">
        <v>2.4949837317500001E-2</v>
      </c>
      <c r="Z3783" s="122">
        <v>2.4437033459000002E-2</v>
      </c>
      <c r="AA3783" s="122">
        <v>2.5811817896000001E-2</v>
      </c>
      <c r="AB3783" s="122">
        <v>2.61558632885E-2</v>
      </c>
      <c r="AC3783" s="122">
        <v>2.69517541655E-2</v>
      </c>
      <c r="AD3783" s="122">
        <v>2.6886144829500001E-2</v>
      </c>
      <c r="AE3783" s="122">
        <v>2.6293480359000001E-2</v>
      </c>
      <c r="AF3783" s="122">
        <v>2.7113215909499999E-2</v>
      </c>
      <c r="AG3783" s="122">
        <v>2.6992085230999999E-2</v>
      </c>
      <c r="AH3783" s="122">
        <v>2.6831326982500001E-2</v>
      </c>
      <c r="AI3783" s="122">
        <v>2.5366826954499998E-2</v>
      </c>
      <c r="AJ3783" s="122">
        <v>2.3758002176E-2</v>
      </c>
      <c r="AK3783" s="122">
        <v>2.4878211447999999E-2</v>
      </c>
      <c r="AL3783" s="122">
        <v>0</v>
      </c>
    </row>
    <row r="3784" spans="1:38" hidden="1" x14ac:dyDescent="0.25">
      <c r="A3784" s="122" t="s">
        <v>2059</v>
      </c>
      <c r="B3784" s="122">
        <v>1</v>
      </c>
      <c r="C3784" s="122" t="s">
        <v>2252</v>
      </c>
      <c r="D3784" s="122" t="s">
        <v>2150</v>
      </c>
      <c r="E3784" s="122">
        <v>69</v>
      </c>
      <c r="F3784" s="122">
        <v>0</v>
      </c>
      <c r="G3784" s="122">
        <v>0</v>
      </c>
      <c r="H3784" s="122">
        <v>0</v>
      </c>
      <c r="I3784" s="122">
        <v>0</v>
      </c>
      <c r="J3784" s="122">
        <v>0</v>
      </c>
      <c r="K3784" s="122">
        <v>0</v>
      </c>
      <c r="L3784" s="122">
        <v>0</v>
      </c>
      <c r="M3784" s="122">
        <v>0</v>
      </c>
      <c r="N3784" s="122">
        <v>0</v>
      </c>
      <c r="O3784" s="122">
        <v>0</v>
      </c>
      <c r="P3784" s="122">
        <v>0</v>
      </c>
      <c r="Q3784" s="122">
        <v>0</v>
      </c>
      <c r="R3784" s="122">
        <v>0</v>
      </c>
      <c r="S3784" s="122">
        <v>0</v>
      </c>
      <c r="T3784" s="122">
        <v>0</v>
      </c>
      <c r="U3784" s="122">
        <v>0</v>
      </c>
      <c r="V3784" s="122">
        <v>0</v>
      </c>
      <c r="W3784" s="122">
        <v>0</v>
      </c>
      <c r="X3784" s="122">
        <v>0</v>
      </c>
      <c r="Y3784" s="122">
        <v>0</v>
      </c>
      <c r="Z3784" s="122">
        <v>0</v>
      </c>
      <c r="AA3784" s="122">
        <v>0</v>
      </c>
      <c r="AB3784" s="122">
        <v>0</v>
      </c>
      <c r="AC3784" s="122">
        <v>0</v>
      </c>
      <c r="AD3784" s="122">
        <v>0</v>
      </c>
      <c r="AE3784" s="122">
        <v>0</v>
      </c>
      <c r="AF3784" s="122">
        <v>0</v>
      </c>
      <c r="AG3784" s="122">
        <v>0</v>
      </c>
      <c r="AH3784" s="122">
        <v>0</v>
      </c>
      <c r="AI3784" s="122">
        <v>0</v>
      </c>
      <c r="AJ3784" s="122">
        <v>0</v>
      </c>
      <c r="AK3784" s="122">
        <v>0</v>
      </c>
      <c r="AL3784" s="122">
        <v>0</v>
      </c>
    </row>
    <row r="3785" spans="1:38" hidden="1" x14ac:dyDescent="0.25">
      <c r="A3785" s="122" t="s">
        <v>2059</v>
      </c>
      <c r="B3785" s="122">
        <v>1</v>
      </c>
      <c r="C3785" s="122" t="s">
        <v>2252</v>
      </c>
      <c r="D3785" s="122" t="s">
        <v>2151</v>
      </c>
      <c r="E3785" s="122">
        <v>69</v>
      </c>
      <c r="F3785" s="122">
        <v>0</v>
      </c>
      <c r="G3785" s="122">
        <v>0</v>
      </c>
      <c r="H3785" s="122">
        <v>0</v>
      </c>
      <c r="I3785" s="122">
        <v>0</v>
      </c>
      <c r="J3785" s="122">
        <v>0</v>
      </c>
      <c r="K3785" s="122">
        <v>0</v>
      </c>
      <c r="L3785" s="122">
        <v>0</v>
      </c>
      <c r="M3785" s="122">
        <v>0</v>
      </c>
      <c r="N3785" s="122">
        <v>0</v>
      </c>
      <c r="O3785" s="122">
        <v>0</v>
      </c>
      <c r="P3785" s="122">
        <v>0</v>
      </c>
      <c r="Q3785" s="122">
        <v>0</v>
      </c>
      <c r="R3785" s="122">
        <v>0</v>
      </c>
      <c r="S3785" s="122">
        <v>0</v>
      </c>
      <c r="T3785" s="122">
        <v>0</v>
      </c>
      <c r="U3785" s="122">
        <v>0</v>
      </c>
      <c r="V3785" s="122">
        <v>0</v>
      </c>
      <c r="W3785" s="122">
        <v>0</v>
      </c>
      <c r="X3785" s="122">
        <v>0</v>
      </c>
      <c r="Y3785" s="122">
        <v>0</v>
      </c>
      <c r="Z3785" s="122">
        <v>0</v>
      </c>
      <c r="AA3785" s="122">
        <v>0</v>
      </c>
      <c r="AB3785" s="122">
        <v>0</v>
      </c>
      <c r="AC3785" s="122">
        <v>0</v>
      </c>
      <c r="AD3785" s="122">
        <v>0</v>
      </c>
      <c r="AE3785" s="122">
        <v>0</v>
      </c>
      <c r="AF3785" s="122">
        <v>0</v>
      </c>
      <c r="AG3785" s="122">
        <v>0</v>
      </c>
      <c r="AH3785" s="122">
        <v>0</v>
      </c>
      <c r="AI3785" s="122">
        <v>0</v>
      </c>
      <c r="AJ3785" s="122">
        <v>0</v>
      </c>
      <c r="AK3785" s="122">
        <v>0</v>
      </c>
      <c r="AL3785" s="122">
        <v>0</v>
      </c>
    </row>
    <row r="3786" spans="1:38" hidden="1" x14ac:dyDescent="0.25">
      <c r="A3786" s="122" t="s">
        <v>2059</v>
      </c>
      <c r="B3786" s="122">
        <v>1</v>
      </c>
      <c r="C3786" s="122" t="s">
        <v>2252</v>
      </c>
      <c r="D3786" s="122" t="s">
        <v>2152</v>
      </c>
      <c r="E3786" s="122">
        <v>69</v>
      </c>
      <c r="F3786" s="122">
        <v>4.9156152713499997E-2</v>
      </c>
      <c r="G3786" s="122">
        <v>3.50086049215E-2</v>
      </c>
      <c r="H3786" s="122">
        <v>4.7378893140000003E-2</v>
      </c>
      <c r="I3786" s="122">
        <v>5.3018665116000001E-2</v>
      </c>
      <c r="J3786" s="122">
        <v>5.9220074806E-2</v>
      </c>
      <c r="K3786" s="122">
        <v>5.4652068935999998E-2</v>
      </c>
      <c r="L3786" s="122">
        <v>5.6519016142999999E-2</v>
      </c>
      <c r="M3786" s="122">
        <v>4.6980296040000001E-2</v>
      </c>
      <c r="N3786" s="122">
        <v>4.0009060555000003E-2</v>
      </c>
      <c r="O3786" s="122">
        <v>4.2891733496500002E-2</v>
      </c>
      <c r="P3786" s="122">
        <v>4.6356275497500002E-2</v>
      </c>
      <c r="Q3786" s="122">
        <v>4.6174708627499998E-2</v>
      </c>
      <c r="R3786" s="122">
        <v>4.5118622173999999E-2</v>
      </c>
      <c r="S3786" s="122">
        <v>5.7681244848499999E-2</v>
      </c>
      <c r="T3786" s="122">
        <v>7.0331099798999999E-2</v>
      </c>
      <c r="U3786" s="122">
        <v>5.8804278543500003E-2</v>
      </c>
      <c r="V3786" s="122">
        <v>5.09151054775E-2</v>
      </c>
      <c r="W3786" s="122">
        <v>4.8665451710000002E-2</v>
      </c>
      <c r="X3786" s="122">
        <v>4.7207235680000001E-2</v>
      </c>
      <c r="Y3786" s="122">
        <v>4.3576449347499997E-2</v>
      </c>
      <c r="Z3786" s="122">
        <v>4.2787519331499997E-2</v>
      </c>
      <c r="AA3786" s="122">
        <v>4.8245151295499999E-2</v>
      </c>
      <c r="AB3786" s="122">
        <v>4.8628665045999997E-2</v>
      </c>
      <c r="AC3786" s="122">
        <v>4.8265716912000003E-2</v>
      </c>
      <c r="AD3786" s="122">
        <v>4.8857189703999999E-2</v>
      </c>
      <c r="AE3786" s="122">
        <v>4.9937995595999998E-2</v>
      </c>
      <c r="AF3786" s="122">
        <v>4.9637105267999998E-2</v>
      </c>
      <c r="AG3786" s="122">
        <v>5.0837017450499997E-2</v>
      </c>
      <c r="AH3786" s="122">
        <v>4.9866205320499998E-2</v>
      </c>
      <c r="AI3786" s="122">
        <v>5.0509335516499998E-2</v>
      </c>
      <c r="AJ3786" s="122">
        <v>4.9917535343499998E-2</v>
      </c>
      <c r="AK3786" s="122">
        <v>4.9994688317999997E-2</v>
      </c>
      <c r="AL3786" s="122">
        <v>0</v>
      </c>
    </row>
    <row r="3787" spans="1:38" hidden="1" x14ac:dyDescent="0.25">
      <c r="A3787" s="122" t="s">
        <v>2059</v>
      </c>
      <c r="B3787" s="122">
        <v>1</v>
      </c>
      <c r="C3787" s="122" t="s">
        <v>2252</v>
      </c>
      <c r="D3787" s="122" t="s">
        <v>2153</v>
      </c>
      <c r="E3787" s="122">
        <v>69</v>
      </c>
      <c r="F3787" s="122">
        <v>2.0854125392E-2</v>
      </c>
      <c r="G3787" s="122">
        <v>1.5374408301499999E-2</v>
      </c>
      <c r="H3787" s="122">
        <v>1.20280781365E-2</v>
      </c>
      <c r="I3787" s="122">
        <v>1.225250131E-2</v>
      </c>
      <c r="J3787" s="122">
        <v>1.1065048871E-2</v>
      </c>
      <c r="K3787" s="122">
        <v>1.22561834585E-2</v>
      </c>
      <c r="L3787" s="122">
        <v>3.0181259955000001E-3</v>
      </c>
      <c r="M3787" s="122">
        <v>1.6773433904999999E-3</v>
      </c>
      <c r="N3787" s="122">
        <v>0</v>
      </c>
      <c r="O3787" s="122">
        <v>7.2420485249999995E-4</v>
      </c>
      <c r="P3787" s="122">
        <v>0</v>
      </c>
      <c r="Q3787" s="122">
        <v>0</v>
      </c>
      <c r="R3787" s="122">
        <v>0</v>
      </c>
      <c r="S3787" s="122">
        <v>0</v>
      </c>
      <c r="T3787" s="122">
        <v>0</v>
      </c>
      <c r="U3787" s="122">
        <v>0</v>
      </c>
      <c r="V3787" s="122">
        <v>0</v>
      </c>
      <c r="W3787" s="122">
        <v>0</v>
      </c>
      <c r="X3787" s="122">
        <v>0</v>
      </c>
      <c r="Y3787" s="122">
        <v>0</v>
      </c>
      <c r="Z3787" s="122">
        <v>0</v>
      </c>
      <c r="AA3787" s="122">
        <v>0</v>
      </c>
      <c r="AB3787" s="122">
        <v>7.9739559999999999E-6</v>
      </c>
      <c r="AC3787" s="122">
        <v>1.0869743499999999E-5</v>
      </c>
      <c r="AD3787" s="122">
        <v>1.2210405E-6</v>
      </c>
      <c r="AE3787" s="122">
        <v>0</v>
      </c>
      <c r="AF3787" s="122">
        <v>0</v>
      </c>
      <c r="AG3787" s="122">
        <v>5.8417132649999997E-4</v>
      </c>
      <c r="AH3787" s="122">
        <v>0</v>
      </c>
      <c r="AI3787" s="122">
        <v>0</v>
      </c>
      <c r="AJ3787" s="122">
        <v>0</v>
      </c>
      <c r="AK3787" s="122">
        <v>0</v>
      </c>
      <c r="AL3787" s="122">
        <v>0</v>
      </c>
    </row>
    <row r="3788" spans="1:38" hidden="1" x14ac:dyDescent="0.25">
      <c r="A3788" s="122" t="s">
        <v>2059</v>
      </c>
      <c r="B3788" s="122">
        <v>1</v>
      </c>
      <c r="C3788" s="122" t="s">
        <v>2252</v>
      </c>
      <c r="D3788" s="122" t="s">
        <v>2154</v>
      </c>
      <c r="E3788" s="122">
        <v>69</v>
      </c>
      <c r="F3788" s="122">
        <v>6.9712362004999999E-3</v>
      </c>
      <c r="G3788" s="122">
        <v>3.6722312725000002E-3</v>
      </c>
      <c r="H3788" s="122">
        <v>2.9336775975E-3</v>
      </c>
      <c r="I3788" s="122">
        <v>3.3896412879999998E-3</v>
      </c>
      <c r="J3788" s="122">
        <v>3.0677618470000001E-3</v>
      </c>
      <c r="K3788" s="122">
        <v>3.1517917570000002E-3</v>
      </c>
      <c r="L3788" s="122">
        <v>3.2951851650000002E-3</v>
      </c>
      <c r="M3788" s="122">
        <v>3.3984589245E-3</v>
      </c>
      <c r="N3788" s="122">
        <v>4.2694798190000003E-3</v>
      </c>
      <c r="O3788" s="122">
        <v>4.27350183E-3</v>
      </c>
      <c r="P3788" s="122">
        <v>4.7039446690000002E-3</v>
      </c>
      <c r="Q3788" s="122">
        <v>2.349879762E-3</v>
      </c>
      <c r="R3788" s="122">
        <v>0</v>
      </c>
      <c r="S3788" s="122">
        <v>2.0133021490000001E-3</v>
      </c>
      <c r="T3788" s="122">
        <v>4.1874643860000003E-3</v>
      </c>
      <c r="U3788" s="122">
        <v>4.0182258724999996E-3</v>
      </c>
      <c r="V3788" s="122">
        <v>1.920419596E-3</v>
      </c>
      <c r="W3788" s="122">
        <v>1.46246822E-3</v>
      </c>
      <c r="X3788" s="122">
        <v>8.8909728649999998E-4</v>
      </c>
      <c r="Y3788" s="122">
        <v>2.9583289045000002E-3</v>
      </c>
      <c r="Z3788" s="122">
        <v>2.9710013900000002E-3</v>
      </c>
      <c r="AA3788" s="122">
        <v>3.3392175914999998E-3</v>
      </c>
      <c r="AB3788" s="122">
        <v>4.2865164039999999E-3</v>
      </c>
      <c r="AC3788" s="122">
        <v>4.1051378164999996E-3</v>
      </c>
      <c r="AD3788" s="122">
        <v>4.1428434209999998E-3</v>
      </c>
      <c r="AE3788" s="122">
        <v>4.6181849715000002E-3</v>
      </c>
      <c r="AF3788" s="122">
        <v>4.7554925219999997E-3</v>
      </c>
      <c r="AG3788" s="122">
        <v>4.5679074755E-3</v>
      </c>
      <c r="AH3788" s="122">
        <v>4.2053924575000002E-3</v>
      </c>
      <c r="AI3788" s="122">
        <v>4.0722001185000004E-3</v>
      </c>
      <c r="AJ3788" s="122">
        <v>4.4007550950000002E-3</v>
      </c>
      <c r="AK3788" s="122">
        <v>4.0442166219999999E-3</v>
      </c>
      <c r="AL3788" s="122">
        <v>0</v>
      </c>
    </row>
    <row r="3789" spans="1:38" hidden="1" x14ac:dyDescent="0.25">
      <c r="A3789" s="122" t="s">
        <v>2059</v>
      </c>
      <c r="B3789" s="122">
        <v>1</v>
      </c>
      <c r="C3789" s="122" t="s">
        <v>2252</v>
      </c>
      <c r="D3789" s="122" t="s">
        <v>2155</v>
      </c>
      <c r="E3789" s="122">
        <v>69</v>
      </c>
      <c r="F3789" s="122">
        <v>3.2770768405000002E-3</v>
      </c>
      <c r="G3789" s="122">
        <v>2.4236726424999998E-3</v>
      </c>
      <c r="H3789" s="122">
        <v>2.4569549729999999E-3</v>
      </c>
      <c r="I3789" s="122">
        <v>2.1761497105E-3</v>
      </c>
      <c r="J3789" s="122">
        <v>2.3965355559999999E-3</v>
      </c>
      <c r="K3789" s="122">
        <v>2.599849969E-3</v>
      </c>
      <c r="L3789" s="122">
        <v>5.2543704715E-3</v>
      </c>
      <c r="M3789" s="122">
        <v>3.650216742E-3</v>
      </c>
      <c r="N3789" s="122">
        <v>5.4316936580000004E-3</v>
      </c>
      <c r="O3789" s="122">
        <v>5.854516687E-3</v>
      </c>
      <c r="P3789" s="122">
        <v>2.8221183744999998E-3</v>
      </c>
      <c r="Q3789" s="122">
        <v>2.6188664484999998E-3</v>
      </c>
      <c r="R3789" s="122">
        <v>2.4896231394999999E-3</v>
      </c>
      <c r="S3789" s="122">
        <v>2.2131894495000001E-3</v>
      </c>
      <c r="T3789" s="122">
        <v>1.904025583E-3</v>
      </c>
      <c r="U3789" s="122">
        <v>1.8244939685E-3</v>
      </c>
      <c r="V3789" s="122">
        <v>2.3587103305000002E-3</v>
      </c>
      <c r="W3789" s="122">
        <v>2.3302733924999998E-3</v>
      </c>
      <c r="X3789" s="122">
        <v>2.3087900280000001E-3</v>
      </c>
      <c r="Y3789" s="122">
        <v>2.2148121770000002E-3</v>
      </c>
      <c r="Z3789" s="122">
        <v>2.1929715395E-3</v>
      </c>
      <c r="AA3789" s="122">
        <v>2.3204089795000001E-3</v>
      </c>
      <c r="AB3789" s="122">
        <v>2.3338319449999999E-3</v>
      </c>
      <c r="AC3789" s="122">
        <v>2.3567578634999999E-3</v>
      </c>
      <c r="AD3789" s="122">
        <v>2.3442574159999998E-3</v>
      </c>
      <c r="AE3789" s="122">
        <v>2.330923305E-3</v>
      </c>
      <c r="AF3789" s="122">
        <v>2.2498536040000002E-3</v>
      </c>
      <c r="AG3789" s="122">
        <v>2.2461915954999998E-3</v>
      </c>
      <c r="AH3789" s="122">
        <v>2.2479453920000001E-3</v>
      </c>
      <c r="AI3789" s="122">
        <v>2.2824193215000002E-3</v>
      </c>
      <c r="AJ3789" s="122">
        <v>2.2123462194999998E-3</v>
      </c>
      <c r="AK3789" s="122">
        <v>2.1785452044999999E-3</v>
      </c>
      <c r="AL3789" s="122">
        <v>0</v>
      </c>
    </row>
    <row r="3790" spans="1:38" hidden="1" x14ac:dyDescent="0.25">
      <c r="A3790" s="122" t="s">
        <v>2059</v>
      </c>
      <c r="B3790" s="122">
        <v>1</v>
      </c>
      <c r="C3790" s="122" t="s">
        <v>2252</v>
      </c>
      <c r="D3790" s="122" t="s">
        <v>2156</v>
      </c>
      <c r="E3790" s="122">
        <v>69</v>
      </c>
      <c r="F3790" s="122">
        <v>8.907690708E-3</v>
      </c>
      <c r="G3790" s="122">
        <v>2.9071830989E-2</v>
      </c>
      <c r="H3790" s="122">
        <v>3.29451993815E-2</v>
      </c>
      <c r="I3790" s="122">
        <v>1.5545596260999999E-2</v>
      </c>
      <c r="J3790" s="122">
        <v>2.2149240573500002E-2</v>
      </c>
      <c r="K3790" s="122">
        <v>1.92889655115E-2</v>
      </c>
      <c r="L3790" s="122">
        <v>1.76687829125E-2</v>
      </c>
      <c r="M3790" s="122">
        <v>2.6948419803000001E-2</v>
      </c>
      <c r="N3790" s="122">
        <v>2.4376381265999999E-2</v>
      </c>
      <c r="O3790" s="122">
        <v>2.00836503735E-2</v>
      </c>
      <c r="P3790" s="122">
        <v>2.4537027499E-2</v>
      </c>
      <c r="Q3790" s="122">
        <v>2.1403545466500001E-2</v>
      </c>
      <c r="R3790" s="122">
        <v>1.9114939243E-2</v>
      </c>
      <c r="S3790" s="122">
        <v>1.9644645993999999E-2</v>
      </c>
      <c r="T3790" s="122">
        <v>2.0000163077500001E-2</v>
      </c>
      <c r="U3790" s="122">
        <v>2.6382068507499998E-2</v>
      </c>
      <c r="V3790" s="122">
        <v>3.23470684115E-2</v>
      </c>
      <c r="W3790" s="122">
        <v>3.1945961947000001E-2</v>
      </c>
      <c r="X3790" s="122">
        <v>3.2399697755999997E-2</v>
      </c>
      <c r="Y3790" s="122">
        <v>3.7517943504500002E-2</v>
      </c>
      <c r="Z3790" s="122">
        <v>3.6883543786500002E-2</v>
      </c>
      <c r="AA3790" s="122">
        <v>3.5554177646499999E-2</v>
      </c>
      <c r="AB3790" s="122">
        <v>3.4718442217499999E-2</v>
      </c>
      <c r="AC3790" s="122">
        <v>3.5547486263999999E-2</v>
      </c>
      <c r="AD3790" s="122">
        <v>3.6488798143499999E-2</v>
      </c>
      <c r="AE3790" s="122">
        <v>3.6985547745500003E-2</v>
      </c>
      <c r="AF3790" s="122">
        <v>3.7081896975500003E-2</v>
      </c>
      <c r="AG3790" s="122">
        <v>3.7607836486499999E-2</v>
      </c>
      <c r="AH3790" s="122">
        <v>3.6471530134000001E-2</v>
      </c>
      <c r="AI3790" s="122">
        <v>3.6739507594500002E-2</v>
      </c>
      <c r="AJ3790" s="122">
        <v>3.6412373388999997E-2</v>
      </c>
      <c r="AK3790" s="122">
        <v>3.67004792425E-2</v>
      </c>
      <c r="AL3790" s="122">
        <v>0</v>
      </c>
    </row>
    <row r="3791" spans="1:38" hidden="1" x14ac:dyDescent="0.25">
      <c r="A3791" s="122" t="s">
        <v>2059</v>
      </c>
      <c r="B3791" s="122">
        <v>1</v>
      </c>
      <c r="C3791" s="122" t="s">
        <v>2252</v>
      </c>
      <c r="D3791" s="122" t="s">
        <v>2157</v>
      </c>
      <c r="E3791" s="122">
        <v>69</v>
      </c>
      <c r="F3791" s="122">
        <v>0</v>
      </c>
      <c r="G3791" s="122">
        <v>0</v>
      </c>
      <c r="H3791" s="122">
        <v>0</v>
      </c>
      <c r="I3791" s="122">
        <v>0</v>
      </c>
      <c r="J3791" s="122">
        <v>0</v>
      </c>
      <c r="K3791" s="122">
        <v>0</v>
      </c>
      <c r="L3791" s="122">
        <v>0</v>
      </c>
      <c r="M3791" s="122">
        <v>0</v>
      </c>
      <c r="N3791" s="122">
        <v>0</v>
      </c>
      <c r="O3791" s="122">
        <v>0</v>
      </c>
      <c r="P3791" s="122">
        <v>0</v>
      </c>
      <c r="Q3791" s="122">
        <v>0</v>
      </c>
      <c r="R3791" s="122">
        <v>0</v>
      </c>
      <c r="S3791" s="122">
        <v>1.6003800499999999E-5</v>
      </c>
      <c r="T3791" s="122">
        <v>3.1904781000000001E-5</v>
      </c>
      <c r="U3791" s="122">
        <v>3.0741775500000001E-5</v>
      </c>
      <c r="V3791" s="122">
        <v>7.2979144999999997E-6</v>
      </c>
      <c r="W3791" s="122">
        <v>6.0761320000000002E-6</v>
      </c>
      <c r="X3791" s="122">
        <v>4.9345915000000002E-6</v>
      </c>
      <c r="Y3791" s="122">
        <v>4.7292959999999997E-6</v>
      </c>
      <c r="Z3791" s="122">
        <v>4.5278165000000002E-6</v>
      </c>
      <c r="AA3791" s="122">
        <v>0</v>
      </c>
      <c r="AB3791" s="122">
        <v>0</v>
      </c>
      <c r="AC3791" s="122">
        <v>0</v>
      </c>
      <c r="AD3791" s="122">
        <v>0</v>
      </c>
      <c r="AE3791" s="122">
        <v>0</v>
      </c>
      <c r="AF3791" s="122">
        <v>0</v>
      </c>
      <c r="AG3791" s="122">
        <v>0</v>
      </c>
      <c r="AH3791" s="122">
        <v>0</v>
      </c>
      <c r="AI3791" s="122">
        <v>0</v>
      </c>
      <c r="AJ3791" s="122">
        <v>0</v>
      </c>
      <c r="AK3791" s="122">
        <v>0</v>
      </c>
      <c r="AL3791" s="122">
        <v>0</v>
      </c>
    </row>
    <row r="3792" spans="1:38" hidden="1" x14ac:dyDescent="0.25">
      <c r="A3792" s="122" t="s">
        <v>2059</v>
      </c>
      <c r="B3792" s="122">
        <v>1</v>
      </c>
      <c r="C3792" s="122" t="s">
        <v>2252</v>
      </c>
      <c r="D3792" s="122" t="s">
        <v>2158</v>
      </c>
      <c r="E3792" s="122">
        <v>69</v>
      </c>
      <c r="F3792" s="122">
        <v>2.2343705814999999E-3</v>
      </c>
      <c r="G3792" s="122">
        <v>3.427415872E-3</v>
      </c>
      <c r="H3792" s="122">
        <v>3.0559141474999999E-3</v>
      </c>
      <c r="I3792" s="122">
        <v>3.3311991950000001E-3</v>
      </c>
      <c r="J3792" s="122">
        <v>3.1291170849999999E-3</v>
      </c>
      <c r="K3792" s="122">
        <v>2.6335111169999998E-3</v>
      </c>
      <c r="L3792" s="122">
        <v>2.0817661974999999E-3</v>
      </c>
      <c r="M3792" s="122">
        <v>3.4097418029999998E-3</v>
      </c>
      <c r="N3792" s="122">
        <v>2.4111420645000002E-3</v>
      </c>
      <c r="O3792" s="122">
        <v>2.2685122009999999E-3</v>
      </c>
      <c r="P3792" s="122">
        <v>3.3410801174999999E-3</v>
      </c>
      <c r="Q3792" s="122">
        <v>4.4828352145000003E-3</v>
      </c>
      <c r="R3792" s="122">
        <v>4.7600314684999997E-3</v>
      </c>
      <c r="S3792" s="122">
        <v>3.6498722420000001E-3</v>
      </c>
      <c r="T3792" s="122">
        <v>2.1696918989999999E-3</v>
      </c>
      <c r="U3792" s="122">
        <v>2.4528516864999999E-3</v>
      </c>
      <c r="V3792" s="122">
        <v>2.9803937584999998E-3</v>
      </c>
      <c r="W3792" s="122">
        <v>2.861226359E-3</v>
      </c>
      <c r="X3792" s="122">
        <v>2.7423137305E-3</v>
      </c>
      <c r="Y3792" s="122">
        <v>1.2559922509999999E-3</v>
      </c>
      <c r="Z3792" s="122">
        <v>7.1783170850000003E-4</v>
      </c>
      <c r="AA3792" s="122">
        <v>0</v>
      </c>
      <c r="AB3792" s="122">
        <v>0</v>
      </c>
      <c r="AC3792" s="122">
        <v>0</v>
      </c>
      <c r="AD3792" s="122">
        <v>0</v>
      </c>
      <c r="AE3792" s="122">
        <v>0</v>
      </c>
      <c r="AF3792" s="122">
        <v>0</v>
      </c>
      <c r="AG3792" s="122">
        <v>0</v>
      </c>
      <c r="AH3792" s="122">
        <v>0</v>
      </c>
      <c r="AI3792" s="122">
        <v>0</v>
      </c>
      <c r="AJ3792" s="122">
        <v>0</v>
      </c>
      <c r="AK3792" s="122">
        <v>0</v>
      </c>
      <c r="AL3792" s="122">
        <v>0</v>
      </c>
    </row>
    <row r="3793" spans="1:38" hidden="1" x14ac:dyDescent="0.25">
      <c r="A3793" s="122" t="s">
        <v>2059</v>
      </c>
      <c r="B3793" s="122">
        <v>1</v>
      </c>
      <c r="C3793" s="122" t="s">
        <v>2252</v>
      </c>
      <c r="D3793" s="122" t="s">
        <v>2159</v>
      </c>
      <c r="E3793" s="122">
        <v>69</v>
      </c>
      <c r="F3793" s="122">
        <v>0</v>
      </c>
      <c r="G3793" s="122">
        <v>0</v>
      </c>
      <c r="H3793" s="122">
        <v>0</v>
      </c>
      <c r="I3793" s="122">
        <v>2.9524943199999999E-4</v>
      </c>
      <c r="J3793" s="122">
        <v>0</v>
      </c>
      <c r="K3793" s="122">
        <v>0</v>
      </c>
      <c r="L3793" s="122">
        <v>0</v>
      </c>
      <c r="M3793" s="122">
        <v>0</v>
      </c>
      <c r="N3793" s="122">
        <v>0</v>
      </c>
      <c r="O3793" s="122">
        <v>0</v>
      </c>
      <c r="P3793" s="122">
        <v>0</v>
      </c>
      <c r="Q3793" s="122">
        <v>0</v>
      </c>
      <c r="R3793" s="122">
        <v>0</v>
      </c>
      <c r="S3793" s="122">
        <v>0</v>
      </c>
      <c r="T3793" s="122">
        <v>0</v>
      </c>
      <c r="U3793" s="122">
        <v>0</v>
      </c>
      <c r="V3793" s="122">
        <v>0</v>
      </c>
      <c r="W3793" s="122">
        <v>0</v>
      </c>
      <c r="X3793" s="122">
        <v>0</v>
      </c>
      <c r="Y3793" s="122">
        <v>0</v>
      </c>
      <c r="Z3793" s="122">
        <v>0</v>
      </c>
      <c r="AA3793" s="122">
        <v>0</v>
      </c>
      <c r="AB3793" s="122">
        <v>0</v>
      </c>
      <c r="AC3793" s="122">
        <v>0</v>
      </c>
      <c r="AD3793" s="122">
        <v>0</v>
      </c>
      <c r="AE3793" s="122">
        <v>0</v>
      </c>
      <c r="AF3793" s="122">
        <v>0</v>
      </c>
      <c r="AG3793" s="122">
        <v>0</v>
      </c>
      <c r="AH3793" s="122">
        <v>0</v>
      </c>
      <c r="AI3793" s="122">
        <v>0</v>
      </c>
      <c r="AJ3793" s="122">
        <v>0</v>
      </c>
      <c r="AK3793" s="122">
        <v>0</v>
      </c>
      <c r="AL3793" s="122">
        <v>0</v>
      </c>
    </row>
    <row r="3794" spans="1:38" hidden="1" x14ac:dyDescent="0.25">
      <c r="A3794" s="122" t="s">
        <v>2059</v>
      </c>
      <c r="B3794" s="122">
        <v>1</v>
      </c>
      <c r="C3794" s="122" t="s">
        <v>2252</v>
      </c>
      <c r="D3794" s="122" t="s">
        <v>2160</v>
      </c>
      <c r="E3794" s="122">
        <v>69</v>
      </c>
      <c r="F3794" s="122">
        <v>4.8262404465E-3</v>
      </c>
      <c r="G3794" s="122">
        <v>5.5083469219999997E-3</v>
      </c>
      <c r="H3794" s="122">
        <v>5.6717766885E-3</v>
      </c>
      <c r="I3794" s="122">
        <v>5.1429040249999997E-3</v>
      </c>
      <c r="J3794" s="122">
        <v>5.1538399125000004E-3</v>
      </c>
      <c r="K3794" s="122">
        <v>5.2950101295000003E-3</v>
      </c>
      <c r="L3794" s="122">
        <v>1.2016881329999999E-3</v>
      </c>
      <c r="M3794" s="122">
        <v>5.1634825469999996E-3</v>
      </c>
      <c r="N3794" s="122">
        <v>1.1457140062E-2</v>
      </c>
      <c r="O3794" s="122">
        <v>1.1106282764999999E-2</v>
      </c>
      <c r="P3794" s="122">
        <v>7.1049811440000001E-3</v>
      </c>
      <c r="Q3794" s="122">
        <v>5.5560590060000003E-3</v>
      </c>
      <c r="R3794" s="122">
        <v>2.0977381185000002E-3</v>
      </c>
      <c r="S3794" s="122">
        <v>1.1716904509999999E-3</v>
      </c>
      <c r="T3794" s="122">
        <v>0</v>
      </c>
      <c r="U3794" s="122">
        <v>0</v>
      </c>
      <c r="V3794" s="122">
        <v>5.4707228049999997E-4</v>
      </c>
      <c r="W3794" s="122">
        <v>5.3512568299999999E-4</v>
      </c>
      <c r="X3794" s="122">
        <v>5.3558617349999996E-4</v>
      </c>
      <c r="Y3794" s="122">
        <v>0</v>
      </c>
      <c r="Z3794" s="122">
        <v>0</v>
      </c>
      <c r="AA3794" s="122">
        <v>4.9992249999999996E-7</v>
      </c>
      <c r="AB3794" s="122">
        <v>0</v>
      </c>
      <c r="AC3794" s="122">
        <v>0</v>
      </c>
      <c r="AD3794" s="122">
        <v>0</v>
      </c>
      <c r="AE3794" s="122">
        <v>0</v>
      </c>
      <c r="AF3794" s="122">
        <v>0</v>
      </c>
      <c r="AG3794" s="122">
        <v>0</v>
      </c>
      <c r="AH3794" s="122">
        <v>0</v>
      </c>
      <c r="AI3794" s="122">
        <v>0</v>
      </c>
      <c r="AJ3794" s="122">
        <v>0</v>
      </c>
      <c r="AK3794" s="122">
        <v>0</v>
      </c>
      <c r="AL3794" s="122">
        <v>0</v>
      </c>
    </row>
    <row r="3795" spans="1:38" hidden="1" x14ac:dyDescent="0.25">
      <c r="A3795" s="122" t="s">
        <v>2059</v>
      </c>
      <c r="B3795" s="122">
        <v>1</v>
      </c>
      <c r="C3795" s="122" t="s">
        <v>2252</v>
      </c>
      <c r="D3795" s="122" t="s">
        <v>2161</v>
      </c>
      <c r="E3795" s="122">
        <v>69</v>
      </c>
      <c r="F3795" s="122">
        <v>2.6812446925000002E-3</v>
      </c>
      <c r="G3795" s="122">
        <v>2.2033387635000002E-3</v>
      </c>
      <c r="H3795" s="122">
        <v>1.7686408724999999E-3</v>
      </c>
      <c r="I3795" s="122">
        <v>2.8641300169999998E-3</v>
      </c>
      <c r="J3795" s="122">
        <v>3.0709523144999999E-3</v>
      </c>
      <c r="K3795" s="122">
        <v>2.7783674575E-3</v>
      </c>
      <c r="L3795" s="122">
        <v>2.8811781029999999E-3</v>
      </c>
      <c r="M3795" s="122">
        <v>2.9550279849999998E-3</v>
      </c>
      <c r="N3795" s="122">
        <v>2.0323687400000002E-3</v>
      </c>
      <c r="O3795" s="122">
        <v>2.0507384075000002E-3</v>
      </c>
      <c r="P3795" s="122">
        <v>2.7818112650000002E-3</v>
      </c>
      <c r="Q3795" s="122">
        <v>1.2790134104999999E-3</v>
      </c>
      <c r="R3795" s="122">
        <v>0</v>
      </c>
      <c r="S3795" s="122">
        <v>2.3452741150000001E-4</v>
      </c>
      <c r="T3795" s="122">
        <v>4.5354182900000001E-4</v>
      </c>
      <c r="U3795" s="122">
        <v>3.9964106750000001E-4</v>
      </c>
      <c r="V3795" s="122">
        <v>8.4275564999999994E-5</v>
      </c>
      <c r="W3795" s="122">
        <v>7.7518568500000004E-5</v>
      </c>
      <c r="X3795" s="122">
        <v>7.0906076499999994E-5</v>
      </c>
      <c r="Y3795" s="122">
        <v>6.7955964000000006E-5</v>
      </c>
      <c r="Z3795" s="122">
        <v>6.5061024500000003E-5</v>
      </c>
      <c r="AA3795" s="122">
        <v>1.4997410000000001E-6</v>
      </c>
      <c r="AB3795" s="122">
        <v>0</v>
      </c>
      <c r="AC3795" s="122">
        <v>3.0670570000000001E-6</v>
      </c>
      <c r="AD3795" s="122">
        <v>0</v>
      </c>
      <c r="AE3795" s="122">
        <v>4.7245789999999997E-6</v>
      </c>
      <c r="AF3795" s="122">
        <v>0</v>
      </c>
      <c r="AG3795" s="122">
        <v>0</v>
      </c>
      <c r="AH3795" s="122">
        <v>0</v>
      </c>
      <c r="AI3795" s="122">
        <v>0</v>
      </c>
      <c r="AJ3795" s="122">
        <v>0</v>
      </c>
      <c r="AK3795" s="122">
        <v>0</v>
      </c>
      <c r="AL3795" s="122">
        <v>0</v>
      </c>
    </row>
    <row r="3796" spans="1:38" hidden="1" x14ac:dyDescent="0.25">
      <c r="A3796" s="122" t="s">
        <v>2059</v>
      </c>
      <c r="B3796" s="122">
        <v>1</v>
      </c>
      <c r="C3796" s="122" t="s">
        <v>2252</v>
      </c>
      <c r="D3796" s="122" t="s">
        <v>2162</v>
      </c>
      <c r="E3796" s="122">
        <v>69</v>
      </c>
      <c r="F3796" s="122">
        <v>1.9662460990000001E-3</v>
      </c>
      <c r="G3796" s="122">
        <v>1.468892509E-3</v>
      </c>
      <c r="H3796" s="122">
        <v>1.2834839339999999E-3</v>
      </c>
      <c r="I3796" s="122">
        <v>1.5930145340000001E-3</v>
      </c>
      <c r="J3796" s="122">
        <v>1.7179466375E-3</v>
      </c>
      <c r="K3796" s="122">
        <v>2.5821999354999998E-3</v>
      </c>
      <c r="L3796" s="122">
        <v>3.1591599230000001E-3</v>
      </c>
      <c r="M3796" s="122">
        <v>4.0890257634999998E-3</v>
      </c>
      <c r="N3796" s="122">
        <v>1.2609718925E-3</v>
      </c>
      <c r="O3796" s="122">
        <v>1.1389575449999999E-3</v>
      </c>
      <c r="P3796" s="122">
        <v>1.511050617E-3</v>
      </c>
      <c r="Q3796" s="122">
        <v>1.3786217430000001E-3</v>
      </c>
      <c r="R3796" s="122">
        <v>1.289223304E-3</v>
      </c>
      <c r="S3796" s="122">
        <v>1.2434803819999999E-3</v>
      </c>
      <c r="T3796" s="122">
        <v>1.1860673104999999E-3</v>
      </c>
      <c r="U3796" s="122">
        <v>1.2752823165E-3</v>
      </c>
      <c r="V3796" s="122">
        <v>1.6895117135000001E-3</v>
      </c>
      <c r="W3796" s="122">
        <v>1.6249162674999999E-3</v>
      </c>
      <c r="X3796" s="122">
        <v>1.607739312E-3</v>
      </c>
      <c r="Y3796" s="122">
        <v>1.4032535195E-3</v>
      </c>
      <c r="Z3796" s="122">
        <v>1.4156600774999999E-3</v>
      </c>
      <c r="AA3796" s="122">
        <v>1.1442307799999999E-3</v>
      </c>
      <c r="AB3796" s="122">
        <v>1.2364114805E-3</v>
      </c>
      <c r="AC3796" s="122">
        <v>1.1402046085000001E-3</v>
      </c>
      <c r="AD3796" s="122">
        <v>1.0526251825000001E-3</v>
      </c>
      <c r="AE3796" s="122">
        <v>8.0398344700000003E-4</v>
      </c>
      <c r="AF3796" s="122">
        <v>1.0691341789999999E-3</v>
      </c>
      <c r="AG3796" s="122">
        <v>4.7398846050000001E-4</v>
      </c>
      <c r="AH3796" s="122">
        <v>0</v>
      </c>
      <c r="AI3796" s="122">
        <v>0</v>
      </c>
      <c r="AJ3796" s="122">
        <v>0</v>
      </c>
      <c r="AK3796" s="122">
        <v>0</v>
      </c>
      <c r="AL3796" s="122">
        <v>0</v>
      </c>
    </row>
    <row r="3797" spans="1:38" hidden="1" x14ac:dyDescent="0.25">
      <c r="A3797" s="122" t="s">
        <v>2059</v>
      </c>
      <c r="B3797" s="122">
        <v>1</v>
      </c>
      <c r="C3797" s="122" t="s">
        <v>2252</v>
      </c>
      <c r="D3797" s="122" t="s">
        <v>2163</v>
      </c>
      <c r="E3797" s="122">
        <v>69</v>
      </c>
      <c r="F3797" s="122">
        <v>1.34062234625E-2</v>
      </c>
      <c r="G3797" s="122">
        <v>1.1016693843999999E-2</v>
      </c>
      <c r="H3797" s="122">
        <v>1.67219622925E-2</v>
      </c>
      <c r="I3797" s="122">
        <v>1.5989756136E-2</v>
      </c>
      <c r="J3797" s="122">
        <v>1.7670308278999999E-2</v>
      </c>
      <c r="K3797" s="122">
        <v>1.9624820442999999E-2</v>
      </c>
      <c r="L3797" s="122">
        <v>2.0520040739999999E-2</v>
      </c>
      <c r="M3797" s="122">
        <v>2.2022013755499999E-2</v>
      </c>
      <c r="N3797" s="122">
        <v>2.1678599937500001E-2</v>
      </c>
      <c r="O3797" s="122">
        <v>8.8271621634999995E-3</v>
      </c>
      <c r="P3797" s="122">
        <v>1.1918108993E-2</v>
      </c>
      <c r="Q3797" s="122">
        <v>1.7613113329000001E-2</v>
      </c>
      <c r="R3797" s="122">
        <v>2.2929337317999999E-2</v>
      </c>
      <c r="S3797" s="122">
        <v>1.9053420129E-2</v>
      </c>
      <c r="T3797" s="122">
        <v>1.49281828045E-2</v>
      </c>
      <c r="U3797" s="122">
        <v>1.5803539363999999E-2</v>
      </c>
      <c r="V3797" s="122">
        <v>2.7253926775499999E-2</v>
      </c>
      <c r="W3797" s="122">
        <v>2.7056223710999999E-2</v>
      </c>
      <c r="X3797" s="122">
        <v>2.6330424910000001E-2</v>
      </c>
      <c r="Y3797" s="122">
        <v>2.3139371786499999E-2</v>
      </c>
      <c r="Z3797" s="122">
        <v>2.27039987815E-2</v>
      </c>
      <c r="AA3797" s="122">
        <v>2.5313364582500001E-2</v>
      </c>
      <c r="AB3797" s="122">
        <v>2.63847902165E-2</v>
      </c>
      <c r="AC3797" s="122">
        <v>2.6356502923999998E-2</v>
      </c>
      <c r="AD3797" s="122">
        <v>2.6228647075499999E-2</v>
      </c>
      <c r="AE3797" s="122">
        <v>2.5082962691000001E-2</v>
      </c>
      <c r="AF3797" s="122">
        <v>2.4855585483000001E-2</v>
      </c>
      <c r="AG3797" s="122">
        <v>1.3348145294E-2</v>
      </c>
      <c r="AH3797" s="122">
        <v>2.5683427410000001E-2</v>
      </c>
      <c r="AI3797" s="122">
        <v>2.67080185075E-2</v>
      </c>
      <c r="AJ3797" s="122">
        <v>2.6531387209500001E-2</v>
      </c>
      <c r="AK3797" s="122">
        <v>2.6517452899999999E-2</v>
      </c>
      <c r="AL3797" s="122">
        <v>0</v>
      </c>
    </row>
    <row r="3798" spans="1:38" hidden="1" x14ac:dyDescent="0.25">
      <c r="A3798" s="122" t="s">
        <v>2059</v>
      </c>
      <c r="B3798" s="122">
        <v>1</v>
      </c>
      <c r="C3798" s="122" t="s">
        <v>2252</v>
      </c>
      <c r="D3798" s="122" t="s">
        <v>2164</v>
      </c>
      <c r="E3798" s="122">
        <v>69</v>
      </c>
      <c r="F3798" s="122">
        <v>7.8202970750000005E-4</v>
      </c>
      <c r="G3798" s="122">
        <v>3.81912064E-4</v>
      </c>
      <c r="H3798" s="122">
        <v>2.01690334E-4</v>
      </c>
      <c r="I3798" s="122">
        <v>3.2727571549999999E-4</v>
      </c>
      <c r="J3798" s="122">
        <v>3.4358932749999999E-4</v>
      </c>
      <c r="K3798" s="122">
        <v>7.5643001850000003E-4</v>
      </c>
      <c r="L3798" s="122">
        <v>2.3725333134999999E-3</v>
      </c>
      <c r="M3798" s="122">
        <v>1.2234452160000001E-3</v>
      </c>
      <c r="N3798" s="122">
        <v>4.6368115300000001E-4</v>
      </c>
      <c r="O3798" s="122">
        <v>2.6545137450000001E-4</v>
      </c>
      <c r="P3798" s="122">
        <v>7.1795087900000003E-4</v>
      </c>
      <c r="Q3798" s="122">
        <v>6.9671597849999998E-4</v>
      </c>
      <c r="R3798" s="122">
        <v>6.8560532349999995E-4</v>
      </c>
      <c r="S3798" s="122">
        <v>6.2227716049999997E-4</v>
      </c>
      <c r="T3798" s="122">
        <v>5.6028491550000001E-4</v>
      </c>
      <c r="U3798" s="122">
        <v>5.8767467950000005E-4</v>
      </c>
      <c r="V3798" s="122">
        <v>3.9777128050000001E-4</v>
      </c>
      <c r="W3798" s="122">
        <v>3.7817887649999998E-4</v>
      </c>
      <c r="X3798" s="122">
        <v>3.646087565E-4</v>
      </c>
      <c r="Y3798" s="122">
        <v>1.1984182450000001E-4</v>
      </c>
      <c r="Z3798" s="122">
        <v>1.1473657299999999E-4</v>
      </c>
      <c r="AA3798" s="122">
        <v>0</v>
      </c>
      <c r="AB3798" s="122">
        <v>0</v>
      </c>
      <c r="AC3798" s="122">
        <v>0</v>
      </c>
      <c r="AD3798" s="122">
        <v>0</v>
      </c>
      <c r="AE3798" s="122">
        <v>0</v>
      </c>
      <c r="AF3798" s="122">
        <v>0</v>
      </c>
      <c r="AG3798" s="122">
        <v>0</v>
      </c>
      <c r="AH3798" s="122">
        <v>0</v>
      </c>
      <c r="AI3798" s="122">
        <v>0</v>
      </c>
      <c r="AJ3798" s="122">
        <v>0</v>
      </c>
      <c r="AK3798" s="122">
        <v>0</v>
      </c>
      <c r="AL3798" s="122">
        <v>0</v>
      </c>
    </row>
    <row r="3799" spans="1:38" hidden="1" x14ac:dyDescent="0.25">
      <c r="A3799" s="122" t="s">
        <v>2059</v>
      </c>
      <c r="B3799" s="122">
        <v>1</v>
      </c>
      <c r="C3799" s="122" t="s">
        <v>2252</v>
      </c>
      <c r="D3799" s="122" t="s">
        <v>2165</v>
      </c>
      <c r="E3799" s="122">
        <v>69</v>
      </c>
      <c r="F3799" s="122">
        <v>6.6733201264999997E-3</v>
      </c>
      <c r="G3799" s="122">
        <v>4.3699552314999997E-3</v>
      </c>
      <c r="H3799" s="122">
        <v>1.395452635E-3</v>
      </c>
      <c r="I3799" s="122">
        <v>5.7002077965000002E-3</v>
      </c>
      <c r="J3799" s="122">
        <v>4.7952799135E-3</v>
      </c>
      <c r="K3799" s="122">
        <v>5.3540116904999997E-3</v>
      </c>
      <c r="L3799" s="122">
        <v>5.2535796319999996E-3</v>
      </c>
      <c r="M3799" s="122">
        <v>3.5490786175000001E-3</v>
      </c>
      <c r="N3799" s="122">
        <v>6.3012463729999997E-3</v>
      </c>
      <c r="O3799" s="122">
        <v>0</v>
      </c>
      <c r="P3799" s="122">
        <v>4.3921701549999997E-3</v>
      </c>
      <c r="Q3799" s="122">
        <v>6.3028884720000003E-3</v>
      </c>
      <c r="R3799" s="122">
        <v>6.2424693200000001E-3</v>
      </c>
      <c r="S3799" s="122">
        <v>4.2765325819999998E-3</v>
      </c>
      <c r="T3799" s="122">
        <v>2.6988866700000001E-3</v>
      </c>
      <c r="U3799" s="122">
        <v>2.9235023925000001E-3</v>
      </c>
      <c r="V3799" s="122">
        <v>4.1253752039999998E-3</v>
      </c>
      <c r="W3799" s="122">
        <v>3.9842463270000003E-3</v>
      </c>
      <c r="X3799" s="122">
        <v>3.8441535735E-3</v>
      </c>
      <c r="Y3799" s="122">
        <v>3.1714497219999999E-3</v>
      </c>
      <c r="Z3799" s="122">
        <v>3.1573440105E-3</v>
      </c>
      <c r="AA3799" s="122">
        <v>3.387030243E-3</v>
      </c>
      <c r="AB3799" s="122">
        <v>3.43160531E-3</v>
      </c>
      <c r="AC3799" s="122">
        <v>3.4123481840000001E-3</v>
      </c>
      <c r="AD3799" s="122">
        <v>3.3820281825E-3</v>
      </c>
      <c r="AE3799" s="122">
        <v>3.1286200774999998E-3</v>
      </c>
      <c r="AF3799" s="122">
        <v>3.2763250884999999E-3</v>
      </c>
      <c r="AG3799" s="122">
        <v>3.2088519544999998E-3</v>
      </c>
      <c r="AH3799" s="122">
        <v>3.1877211990000002E-3</v>
      </c>
      <c r="AI3799" s="122">
        <v>3.1959617185000001E-3</v>
      </c>
      <c r="AJ3799" s="122">
        <v>3.1995343954999999E-3</v>
      </c>
      <c r="AK3799" s="122">
        <v>3.3008040395000001E-3</v>
      </c>
      <c r="AL3799" s="122">
        <v>0</v>
      </c>
    </row>
    <row r="3800" spans="1:38" hidden="1" x14ac:dyDescent="0.25">
      <c r="A3800" s="122" t="s">
        <v>2059</v>
      </c>
      <c r="B3800" s="122">
        <v>1</v>
      </c>
      <c r="C3800" s="122" t="s">
        <v>2252</v>
      </c>
      <c r="D3800" s="122" t="s">
        <v>2166</v>
      </c>
      <c r="E3800" s="122">
        <v>69</v>
      </c>
      <c r="F3800" s="122">
        <v>4.1708250889999996E-3</v>
      </c>
      <c r="G3800" s="122">
        <v>1.24855863E-3</v>
      </c>
      <c r="H3800" s="122">
        <v>1.6389478849999999E-3</v>
      </c>
      <c r="I3800" s="122">
        <v>1.1688418335E-3</v>
      </c>
      <c r="J3800" s="122">
        <v>2.0004261435000001E-3</v>
      </c>
      <c r="K3800" s="122">
        <v>2.0552203525000001E-3</v>
      </c>
      <c r="L3800" s="122">
        <v>2.8649658005000002E-3</v>
      </c>
      <c r="M3800" s="122">
        <v>1.969474912E-3</v>
      </c>
      <c r="N3800" s="122">
        <v>2.0233360030000001E-3</v>
      </c>
      <c r="O3800" s="122">
        <v>1.4466014775000001E-3</v>
      </c>
      <c r="P3800" s="122">
        <v>1.843320284E-3</v>
      </c>
      <c r="Q3800" s="122">
        <v>1.9546634260000002E-3</v>
      </c>
      <c r="R3800" s="122">
        <v>2.0244233509999999E-3</v>
      </c>
      <c r="S3800" s="122">
        <v>1.6874239374999999E-3</v>
      </c>
      <c r="T3800" s="122">
        <v>1.3727962744999999E-3</v>
      </c>
      <c r="U3800" s="122">
        <v>1.512471017E-3</v>
      </c>
      <c r="V3800" s="122">
        <v>9.6189760950000003E-4</v>
      </c>
      <c r="W3800" s="122">
        <v>9.0973230649999998E-4</v>
      </c>
      <c r="X3800" s="122">
        <v>8.5983601299999995E-4</v>
      </c>
      <c r="Y3800" s="122">
        <v>1.0765954395E-3</v>
      </c>
      <c r="Z3800" s="122">
        <v>1.0688694704999999E-3</v>
      </c>
      <c r="AA3800" s="122">
        <v>7.9281857300000003E-4</v>
      </c>
      <c r="AB3800" s="122">
        <v>8.4209171900000005E-4</v>
      </c>
      <c r="AC3800" s="122">
        <v>8.0139066049999999E-4</v>
      </c>
      <c r="AD3800" s="122">
        <v>6.7158300749999998E-4</v>
      </c>
      <c r="AE3800" s="122">
        <v>8.0865052100000004E-4</v>
      </c>
      <c r="AF3800" s="122">
        <v>7.9825327249999996E-4</v>
      </c>
      <c r="AG3800" s="122">
        <v>7.4445898799999999E-4</v>
      </c>
      <c r="AH3800" s="122">
        <v>7.50976186E-4</v>
      </c>
      <c r="AI3800" s="122">
        <v>8.1643412750000003E-4</v>
      </c>
      <c r="AJ3800" s="122">
        <v>7.4546262250000002E-4</v>
      </c>
      <c r="AK3800" s="122">
        <v>8.7850044000000003E-4</v>
      </c>
      <c r="AL3800" s="122">
        <v>0</v>
      </c>
    </row>
    <row r="3801" spans="1:38" hidden="1" x14ac:dyDescent="0.25">
      <c r="A3801" s="122" t="s">
        <v>2059</v>
      </c>
      <c r="B3801" s="122">
        <v>1</v>
      </c>
      <c r="C3801" s="122" t="s">
        <v>2252</v>
      </c>
      <c r="D3801" s="122" t="s">
        <v>2167</v>
      </c>
      <c r="E3801" s="122">
        <v>69</v>
      </c>
      <c r="F3801" s="122">
        <v>0</v>
      </c>
      <c r="G3801" s="122">
        <v>0</v>
      </c>
      <c r="H3801" s="122">
        <v>0</v>
      </c>
      <c r="I3801" s="122">
        <v>0</v>
      </c>
      <c r="J3801" s="122">
        <v>0</v>
      </c>
      <c r="K3801" s="122">
        <v>0</v>
      </c>
      <c r="L3801" s="122">
        <v>0</v>
      </c>
      <c r="M3801" s="122">
        <v>0</v>
      </c>
      <c r="N3801" s="122">
        <v>0</v>
      </c>
      <c r="O3801" s="122">
        <v>0</v>
      </c>
      <c r="P3801" s="122">
        <v>0</v>
      </c>
      <c r="Q3801" s="122">
        <v>0</v>
      </c>
      <c r="R3801" s="122">
        <v>0</v>
      </c>
      <c r="S3801" s="122">
        <v>0</v>
      </c>
      <c r="T3801" s="122">
        <v>0</v>
      </c>
      <c r="U3801" s="122">
        <v>0</v>
      </c>
      <c r="V3801" s="122">
        <v>0</v>
      </c>
      <c r="W3801" s="122">
        <v>0</v>
      </c>
      <c r="X3801" s="122">
        <v>0</v>
      </c>
      <c r="Y3801" s="122">
        <v>0</v>
      </c>
      <c r="Z3801" s="122">
        <v>0</v>
      </c>
      <c r="AA3801" s="122">
        <v>0</v>
      </c>
      <c r="AB3801" s="122">
        <v>0</v>
      </c>
      <c r="AC3801" s="122">
        <v>0</v>
      </c>
      <c r="AD3801" s="122">
        <v>0</v>
      </c>
      <c r="AE3801" s="122">
        <v>0</v>
      </c>
      <c r="AF3801" s="122">
        <v>0</v>
      </c>
      <c r="AG3801" s="122">
        <v>0</v>
      </c>
      <c r="AH3801" s="122">
        <v>0</v>
      </c>
      <c r="AI3801" s="122">
        <v>0</v>
      </c>
      <c r="AJ3801" s="122">
        <v>0</v>
      </c>
      <c r="AK3801" s="122">
        <v>0</v>
      </c>
      <c r="AL3801" s="122">
        <v>0</v>
      </c>
    </row>
    <row r="3802" spans="1:38" hidden="1" x14ac:dyDescent="0.25">
      <c r="A3802" s="122" t="s">
        <v>2059</v>
      </c>
      <c r="B3802" s="122">
        <v>1</v>
      </c>
      <c r="C3802" s="122" t="s">
        <v>2252</v>
      </c>
      <c r="D3802" s="122" t="s">
        <v>2168</v>
      </c>
      <c r="E3802" s="122">
        <v>69</v>
      </c>
      <c r="F3802" s="122">
        <v>0</v>
      </c>
      <c r="G3802" s="122">
        <v>0</v>
      </c>
      <c r="H3802" s="122">
        <v>0</v>
      </c>
      <c r="I3802" s="122">
        <v>0</v>
      </c>
      <c r="J3802" s="122">
        <v>0</v>
      </c>
      <c r="K3802" s="122">
        <v>0</v>
      </c>
      <c r="L3802" s="122">
        <v>0</v>
      </c>
      <c r="M3802" s="122">
        <v>0</v>
      </c>
      <c r="N3802" s="122">
        <v>0</v>
      </c>
      <c r="O3802" s="122">
        <v>0</v>
      </c>
      <c r="P3802" s="122">
        <v>7.0552963999999995E-5</v>
      </c>
      <c r="Q3802" s="122">
        <v>3.5492271499999998E-5</v>
      </c>
      <c r="R3802" s="122">
        <v>0</v>
      </c>
      <c r="S3802" s="122">
        <v>0</v>
      </c>
      <c r="T3802" s="122">
        <v>0</v>
      </c>
      <c r="U3802" s="122">
        <v>0</v>
      </c>
      <c r="V3802" s="122">
        <v>0</v>
      </c>
      <c r="W3802" s="122">
        <v>0</v>
      </c>
      <c r="X3802" s="122">
        <v>0</v>
      </c>
      <c r="Y3802" s="122">
        <v>0</v>
      </c>
      <c r="Z3802" s="122">
        <v>0</v>
      </c>
      <c r="AA3802" s="122">
        <v>0</v>
      </c>
      <c r="AB3802" s="122">
        <v>0</v>
      </c>
      <c r="AC3802" s="122">
        <v>0</v>
      </c>
      <c r="AD3802" s="122">
        <v>0</v>
      </c>
      <c r="AE3802" s="122">
        <v>0</v>
      </c>
      <c r="AF3802" s="122">
        <v>0</v>
      </c>
      <c r="AG3802" s="122">
        <v>0</v>
      </c>
      <c r="AH3802" s="122">
        <v>0</v>
      </c>
      <c r="AI3802" s="122">
        <v>0</v>
      </c>
      <c r="AJ3802" s="122">
        <v>0</v>
      </c>
      <c r="AK3802" s="122">
        <v>0</v>
      </c>
      <c r="AL3802" s="122">
        <v>0</v>
      </c>
    </row>
    <row r="3803" spans="1:38" hidden="1" x14ac:dyDescent="0.25">
      <c r="A3803" s="122" t="s">
        <v>2061</v>
      </c>
      <c r="B3803" s="122">
        <v>1</v>
      </c>
      <c r="C3803" s="122" t="s">
        <v>2253</v>
      </c>
      <c r="D3803" s="122" t="s">
        <v>2120</v>
      </c>
      <c r="E3803" s="122">
        <v>70</v>
      </c>
      <c r="F3803" s="122">
        <v>0</v>
      </c>
      <c r="G3803" s="122">
        <v>0</v>
      </c>
      <c r="H3803" s="122">
        <v>0</v>
      </c>
      <c r="I3803" s="122">
        <v>0</v>
      </c>
      <c r="J3803" s="122">
        <v>0</v>
      </c>
      <c r="K3803" s="122">
        <v>0</v>
      </c>
      <c r="L3803" s="122">
        <v>0</v>
      </c>
      <c r="M3803" s="122">
        <v>0</v>
      </c>
      <c r="N3803" s="122">
        <v>0</v>
      </c>
      <c r="O3803" s="122">
        <v>0</v>
      </c>
      <c r="P3803" s="122">
        <v>0</v>
      </c>
      <c r="Q3803" s="122">
        <v>0</v>
      </c>
      <c r="R3803" s="122">
        <v>0</v>
      </c>
      <c r="S3803" s="122">
        <v>0</v>
      </c>
      <c r="T3803" s="122">
        <v>0</v>
      </c>
      <c r="U3803" s="122">
        <v>0</v>
      </c>
      <c r="V3803" s="122">
        <v>0</v>
      </c>
      <c r="W3803" s="122">
        <v>0</v>
      </c>
      <c r="X3803" s="122">
        <v>0</v>
      </c>
      <c r="Y3803" s="122">
        <v>0</v>
      </c>
      <c r="Z3803" s="122">
        <v>0</v>
      </c>
      <c r="AA3803" s="122">
        <v>0</v>
      </c>
      <c r="AB3803" s="122">
        <v>0</v>
      </c>
      <c r="AC3803" s="122">
        <v>0</v>
      </c>
      <c r="AD3803" s="122">
        <v>0</v>
      </c>
      <c r="AE3803" s="122">
        <v>0</v>
      </c>
      <c r="AF3803" s="122">
        <v>0</v>
      </c>
      <c r="AG3803" s="122">
        <v>0</v>
      </c>
      <c r="AH3803" s="122">
        <v>0</v>
      </c>
      <c r="AI3803" s="122">
        <v>0</v>
      </c>
      <c r="AJ3803" s="122">
        <v>0</v>
      </c>
      <c r="AK3803" s="122">
        <v>0</v>
      </c>
      <c r="AL3803" s="122">
        <v>0</v>
      </c>
    </row>
    <row r="3804" spans="1:38" hidden="1" x14ac:dyDescent="0.25">
      <c r="A3804" s="122" t="s">
        <v>2061</v>
      </c>
      <c r="B3804" s="122">
        <v>1</v>
      </c>
      <c r="C3804" s="122" t="s">
        <v>2253</v>
      </c>
      <c r="D3804" s="122" t="s">
        <v>2121</v>
      </c>
      <c r="E3804" s="122">
        <v>70</v>
      </c>
      <c r="F3804" s="122">
        <v>0</v>
      </c>
      <c r="G3804" s="122">
        <v>0</v>
      </c>
      <c r="H3804" s="122">
        <v>0</v>
      </c>
      <c r="I3804" s="122">
        <v>0</v>
      </c>
      <c r="J3804" s="122">
        <v>0</v>
      </c>
      <c r="K3804" s="122">
        <v>0</v>
      </c>
      <c r="L3804" s="122">
        <v>0</v>
      </c>
      <c r="M3804" s="122">
        <v>0</v>
      </c>
      <c r="N3804" s="122">
        <v>0</v>
      </c>
      <c r="O3804" s="122">
        <v>0</v>
      </c>
      <c r="P3804" s="122">
        <v>0</v>
      </c>
      <c r="Q3804" s="122">
        <v>0</v>
      </c>
      <c r="R3804" s="122">
        <v>0</v>
      </c>
      <c r="S3804" s="122">
        <v>0</v>
      </c>
      <c r="T3804" s="122">
        <v>0</v>
      </c>
      <c r="U3804" s="122">
        <v>0</v>
      </c>
      <c r="V3804" s="122">
        <v>0</v>
      </c>
      <c r="W3804" s="122">
        <v>0</v>
      </c>
      <c r="X3804" s="122">
        <v>0</v>
      </c>
      <c r="Y3804" s="122">
        <v>0</v>
      </c>
      <c r="Z3804" s="122">
        <v>0</v>
      </c>
      <c r="AA3804" s="122">
        <v>0</v>
      </c>
      <c r="AB3804" s="122">
        <v>0</v>
      </c>
      <c r="AC3804" s="122">
        <v>0</v>
      </c>
      <c r="AD3804" s="122">
        <v>0</v>
      </c>
      <c r="AE3804" s="122">
        <v>0</v>
      </c>
      <c r="AF3804" s="122">
        <v>0</v>
      </c>
      <c r="AG3804" s="122">
        <v>0</v>
      </c>
      <c r="AH3804" s="122">
        <v>0</v>
      </c>
      <c r="AI3804" s="122">
        <v>0</v>
      </c>
      <c r="AJ3804" s="122">
        <v>0</v>
      </c>
      <c r="AK3804" s="122">
        <v>0</v>
      </c>
      <c r="AL3804" s="122">
        <v>0</v>
      </c>
    </row>
    <row r="3805" spans="1:38" hidden="1" x14ac:dyDescent="0.25">
      <c r="A3805" s="122" t="s">
        <v>2061</v>
      </c>
      <c r="B3805" s="122">
        <v>1</v>
      </c>
      <c r="C3805" s="122" t="s">
        <v>2253</v>
      </c>
      <c r="D3805" s="122" t="s">
        <v>2122</v>
      </c>
      <c r="E3805" s="122">
        <v>70</v>
      </c>
      <c r="F3805" s="122">
        <v>0</v>
      </c>
      <c r="G3805" s="122">
        <v>0</v>
      </c>
      <c r="H3805" s="122">
        <v>0</v>
      </c>
      <c r="I3805" s="122">
        <v>0</v>
      </c>
      <c r="J3805" s="122">
        <v>0</v>
      </c>
      <c r="K3805" s="122">
        <v>0</v>
      </c>
      <c r="L3805" s="122">
        <v>0</v>
      </c>
      <c r="M3805" s="122">
        <v>0</v>
      </c>
      <c r="N3805" s="122">
        <v>0</v>
      </c>
      <c r="O3805" s="122">
        <v>0</v>
      </c>
      <c r="P3805" s="122">
        <v>0</v>
      </c>
      <c r="Q3805" s="122">
        <v>0</v>
      </c>
      <c r="R3805" s="122">
        <v>0</v>
      </c>
      <c r="S3805" s="122">
        <v>0</v>
      </c>
      <c r="T3805" s="122">
        <v>0</v>
      </c>
      <c r="U3805" s="122">
        <v>0</v>
      </c>
      <c r="V3805" s="122">
        <v>0</v>
      </c>
      <c r="W3805" s="122">
        <v>0</v>
      </c>
      <c r="X3805" s="122">
        <v>0</v>
      </c>
      <c r="Y3805" s="122">
        <v>0</v>
      </c>
      <c r="Z3805" s="122">
        <v>0</v>
      </c>
      <c r="AA3805" s="122">
        <v>0</v>
      </c>
      <c r="AB3805" s="122">
        <v>0</v>
      </c>
      <c r="AC3805" s="122">
        <v>0</v>
      </c>
      <c r="AD3805" s="122">
        <v>0</v>
      </c>
      <c r="AE3805" s="122">
        <v>0</v>
      </c>
      <c r="AF3805" s="122">
        <v>0</v>
      </c>
      <c r="AG3805" s="122">
        <v>0</v>
      </c>
      <c r="AH3805" s="122">
        <v>0</v>
      </c>
      <c r="AI3805" s="122">
        <v>0</v>
      </c>
      <c r="AJ3805" s="122">
        <v>0</v>
      </c>
      <c r="AK3805" s="122">
        <v>0</v>
      </c>
      <c r="AL3805" s="122">
        <v>0</v>
      </c>
    </row>
    <row r="3806" spans="1:38" hidden="1" x14ac:dyDescent="0.25">
      <c r="A3806" s="122" t="s">
        <v>2061</v>
      </c>
      <c r="B3806" s="122">
        <v>1</v>
      </c>
      <c r="C3806" s="122" t="s">
        <v>2253</v>
      </c>
      <c r="D3806" s="122" t="s">
        <v>2175</v>
      </c>
      <c r="E3806" s="122">
        <v>70</v>
      </c>
      <c r="F3806" s="122">
        <v>0</v>
      </c>
      <c r="G3806" s="122">
        <v>0</v>
      </c>
      <c r="H3806" s="122">
        <v>0</v>
      </c>
      <c r="I3806" s="122">
        <v>0</v>
      </c>
      <c r="J3806" s="122">
        <v>0</v>
      </c>
      <c r="K3806" s="122">
        <v>0</v>
      </c>
      <c r="L3806" s="122">
        <v>0</v>
      </c>
      <c r="M3806" s="122">
        <v>0</v>
      </c>
      <c r="N3806" s="122">
        <v>0</v>
      </c>
      <c r="O3806" s="122">
        <v>0</v>
      </c>
      <c r="P3806" s="122">
        <v>0</v>
      </c>
      <c r="Q3806" s="122">
        <v>0</v>
      </c>
      <c r="R3806" s="122">
        <v>0</v>
      </c>
      <c r="S3806" s="122">
        <v>0</v>
      </c>
      <c r="T3806" s="122">
        <v>0</v>
      </c>
      <c r="U3806" s="122">
        <v>0</v>
      </c>
      <c r="V3806" s="122">
        <v>0</v>
      </c>
      <c r="W3806" s="122">
        <v>0</v>
      </c>
      <c r="X3806" s="122">
        <v>0</v>
      </c>
      <c r="Y3806" s="122">
        <v>0</v>
      </c>
      <c r="Z3806" s="122">
        <v>0</v>
      </c>
      <c r="AA3806" s="122">
        <v>0</v>
      </c>
      <c r="AB3806" s="122">
        <v>0</v>
      </c>
      <c r="AC3806" s="122">
        <v>0</v>
      </c>
      <c r="AD3806" s="122">
        <v>0</v>
      </c>
      <c r="AE3806" s="122">
        <v>0</v>
      </c>
      <c r="AF3806" s="122">
        <v>0</v>
      </c>
      <c r="AG3806" s="122">
        <v>0</v>
      </c>
      <c r="AH3806" s="122">
        <v>0</v>
      </c>
      <c r="AI3806" s="122">
        <v>0</v>
      </c>
      <c r="AJ3806" s="122">
        <v>0</v>
      </c>
      <c r="AK3806" s="122">
        <v>0</v>
      </c>
      <c r="AL3806" s="122">
        <v>0</v>
      </c>
    </row>
    <row r="3807" spans="1:38" hidden="1" x14ac:dyDescent="0.25">
      <c r="A3807" s="122" t="s">
        <v>2061</v>
      </c>
      <c r="B3807" s="122">
        <v>1</v>
      </c>
      <c r="C3807" s="122" t="s">
        <v>2253</v>
      </c>
      <c r="D3807" s="122" t="s">
        <v>2123</v>
      </c>
      <c r="E3807" s="122">
        <v>70</v>
      </c>
      <c r="F3807" s="122">
        <v>4.9497331759999997E-3</v>
      </c>
      <c r="G3807" s="122">
        <v>4.9497331759999997E-3</v>
      </c>
      <c r="H3807" s="122">
        <v>4.9497331759999997E-3</v>
      </c>
      <c r="I3807" s="122">
        <v>6.1871664699999999E-3</v>
      </c>
      <c r="J3807" s="122">
        <v>6.8058831170000004E-3</v>
      </c>
      <c r="K3807" s="122">
        <v>8.3128897809999994E-3</v>
      </c>
      <c r="L3807" s="122">
        <v>8.9012137899999993E-3</v>
      </c>
      <c r="M3807" s="122">
        <v>1.0948399369E-2</v>
      </c>
      <c r="N3807" s="122">
        <v>9.8805421455E-3</v>
      </c>
      <c r="O3807" s="122">
        <v>1.1454846513500001E-2</v>
      </c>
      <c r="P3807" s="122">
        <v>1.3515144478E-2</v>
      </c>
      <c r="Q3807" s="122">
        <v>9.7453858120000007E-3</v>
      </c>
      <c r="R3807" s="122">
        <v>9.7124235750000003E-3</v>
      </c>
      <c r="S3807" s="122">
        <v>1.2261032030999999E-2</v>
      </c>
      <c r="T3807" s="122">
        <v>1.4371968182999999E-2</v>
      </c>
      <c r="U3807" s="122">
        <v>1.6878737882500001E-2</v>
      </c>
      <c r="V3807" s="122">
        <v>2.1585221596000001E-2</v>
      </c>
      <c r="W3807" s="122">
        <v>2.69325012265E-2</v>
      </c>
      <c r="X3807" s="122">
        <v>2.42994834865E-2</v>
      </c>
      <c r="Y3807" s="122">
        <v>2.6240482743999999E-2</v>
      </c>
      <c r="Z3807" s="122">
        <v>3.2188656234499999E-2</v>
      </c>
      <c r="AA3807" s="122">
        <v>2.6221640713999999E-2</v>
      </c>
      <c r="AB3807" s="122">
        <v>6.8987692739999997E-3</v>
      </c>
      <c r="AC3807" s="122">
        <v>1.2289112596999999E-2</v>
      </c>
      <c r="AD3807" s="122">
        <v>1.7531937124500001E-2</v>
      </c>
      <c r="AE3807" s="122">
        <v>2.4210276616E-2</v>
      </c>
      <c r="AF3807" s="122">
        <v>2.5951182323500001E-2</v>
      </c>
      <c r="AG3807" s="122">
        <v>3.5642858889500001E-2</v>
      </c>
      <c r="AH3807" s="122">
        <v>3.9748160529000001E-2</v>
      </c>
      <c r="AI3807" s="122">
        <v>2.5119034544E-2</v>
      </c>
      <c r="AJ3807" s="122">
        <v>4.7804719361000003E-2</v>
      </c>
      <c r="AK3807" s="122">
        <v>5.4992473679000002E-2</v>
      </c>
      <c r="AL3807" s="122">
        <v>0</v>
      </c>
    </row>
    <row r="3808" spans="1:38" x14ac:dyDescent="0.25">
      <c r="A3808" s="122" t="s">
        <v>2061</v>
      </c>
      <c r="B3808" s="122">
        <v>1</v>
      </c>
      <c r="C3808" s="122" t="s">
        <v>2253</v>
      </c>
      <c r="D3808" s="122" t="s">
        <v>2124</v>
      </c>
      <c r="E3808" s="122">
        <v>70</v>
      </c>
      <c r="F3808" s="122">
        <v>1.8966821945000001E-3</v>
      </c>
      <c r="G3808" s="122">
        <v>1.8966821945000001E-3</v>
      </c>
      <c r="H3808" s="122">
        <v>1.8966821945000001E-3</v>
      </c>
      <c r="I3808" s="122">
        <v>2.3708527365E-3</v>
      </c>
      <c r="J3808" s="122">
        <v>2.6079380074999999E-3</v>
      </c>
      <c r="K3808" s="122">
        <v>3.1854060529999998E-3</v>
      </c>
      <c r="L3808" s="122">
        <v>3.4108452100000001E-3</v>
      </c>
      <c r="M3808" s="122">
        <v>4.1953037219999998E-3</v>
      </c>
      <c r="N3808" s="122">
        <v>3.8013286724999998E-3</v>
      </c>
      <c r="O3808" s="122">
        <v>4.4198003269999998E-3</v>
      </c>
      <c r="P3808" s="122">
        <v>5.2244992210000001E-3</v>
      </c>
      <c r="Q3808" s="122">
        <v>3.7799700170000001E-3</v>
      </c>
      <c r="R3808" s="122">
        <v>3.7673392424999999E-3</v>
      </c>
      <c r="S3808" s="122">
        <v>4.8397973164999997E-3</v>
      </c>
      <c r="T3808" s="122">
        <v>5.6486843499999996E-3</v>
      </c>
      <c r="U3808" s="122">
        <v>6.6092503610000004E-3</v>
      </c>
      <c r="V3808" s="122">
        <v>8.4127220914999995E-3</v>
      </c>
      <c r="W3808" s="122">
        <v>1.0461739615499999E-2</v>
      </c>
      <c r="X3808" s="122">
        <v>9.3569368605000008E-3</v>
      </c>
      <c r="Y3808" s="122">
        <v>6.2889093774999997E-3</v>
      </c>
      <c r="Z3808" s="122">
        <v>4.6943326419999999E-3</v>
      </c>
      <c r="AA3808" s="122">
        <v>1.8405212904000001E-2</v>
      </c>
      <c r="AB3808" s="122">
        <v>1.13174889045E-2</v>
      </c>
      <c r="AC3808" s="122">
        <v>9.0366411655000006E-3</v>
      </c>
      <c r="AD3808" s="122">
        <v>1.7343238786500001E-2</v>
      </c>
      <c r="AE3808" s="122">
        <v>1.36925336495E-2</v>
      </c>
      <c r="AF3808" s="122">
        <v>1.2927355239E-2</v>
      </c>
      <c r="AG3808" s="122">
        <v>9.8691737249999995E-3</v>
      </c>
      <c r="AH3808" s="122">
        <v>1.09602150565E-2</v>
      </c>
      <c r="AI3808" s="122">
        <v>8.9499438715000008E-3</v>
      </c>
      <c r="AJ3808" s="122">
        <v>9.8695251945E-3</v>
      </c>
      <c r="AK3808" s="122">
        <v>1.11362996065E-2</v>
      </c>
      <c r="AL3808" s="122">
        <v>0</v>
      </c>
    </row>
    <row r="3809" spans="1:38" hidden="1" x14ac:dyDescent="0.25">
      <c r="A3809" s="122" t="s">
        <v>2061</v>
      </c>
      <c r="B3809" s="122">
        <v>1</v>
      </c>
      <c r="C3809" s="122" t="s">
        <v>2253</v>
      </c>
      <c r="D3809" s="122" t="s">
        <v>474</v>
      </c>
      <c r="E3809" s="122">
        <v>70</v>
      </c>
      <c r="F3809" s="122">
        <v>3.4212263200000001E-4</v>
      </c>
      <c r="G3809" s="122">
        <v>3.4212263200000001E-4</v>
      </c>
      <c r="H3809" s="122">
        <v>3.4212263200000001E-4</v>
      </c>
      <c r="I3809" s="122">
        <v>4.2765328999999999E-4</v>
      </c>
      <c r="J3809" s="122">
        <v>4.7041861899999997E-4</v>
      </c>
      <c r="K3809" s="122">
        <v>5.7458203649999998E-4</v>
      </c>
      <c r="L3809" s="122">
        <v>6.1524663100000004E-4</v>
      </c>
      <c r="M3809" s="122">
        <v>7.5674690550000005E-4</v>
      </c>
      <c r="N3809" s="122">
        <v>6.8293725049999997E-4</v>
      </c>
      <c r="O3809" s="122">
        <v>7.9175223949999997E-4</v>
      </c>
      <c r="P3809" s="122">
        <v>9.3415881400000004E-4</v>
      </c>
      <c r="Q3809" s="122">
        <v>6.7359531149999998E-4</v>
      </c>
      <c r="R3809" s="122">
        <v>6.7131697400000005E-4</v>
      </c>
      <c r="S3809" s="122">
        <v>8.4747529999999998E-4</v>
      </c>
      <c r="T3809" s="122">
        <v>9.9338196800000003E-4</v>
      </c>
      <c r="U3809" s="122">
        <v>1.1666484020000001E-3</v>
      </c>
      <c r="V3809" s="122">
        <v>1.4919577644999999E-3</v>
      </c>
      <c r="W3809" s="122">
        <v>1.8615585909999999E-3</v>
      </c>
      <c r="X3809" s="122">
        <v>1.6795659455E-3</v>
      </c>
      <c r="Y3809" s="122">
        <v>1.24873883E-3</v>
      </c>
      <c r="Z3809" s="122">
        <v>1.4063296925000001E-3</v>
      </c>
      <c r="AA3809" s="122">
        <v>1.057615E-3</v>
      </c>
      <c r="AB3809" s="122">
        <v>1.3840154999999999E-3</v>
      </c>
      <c r="AC3809" s="122">
        <v>1.1826950000000001E-3</v>
      </c>
      <c r="AD3809" s="122">
        <v>2.4421075E-3</v>
      </c>
      <c r="AE3809" s="122">
        <v>3.5221415000000001E-3</v>
      </c>
      <c r="AF3809" s="122">
        <v>4.9031563785000001E-3</v>
      </c>
      <c r="AG3809" s="122">
        <v>4.7127334999999999E-3</v>
      </c>
      <c r="AH3809" s="122">
        <v>4.175181E-3</v>
      </c>
      <c r="AI3809" s="122">
        <v>4.7140055E-3</v>
      </c>
      <c r="AJ3809" s="122">
        <v>4.0111195000000002E-3</v>
      </c>
      <c r="AK3809" s="122">
        <v>4.5218434000000004E-3</v>
      </c>
      <c r="AL3809" s="122">
        <v>0</v>
      </c>
    </row>
    <row r="3810" spans="1:38" hidden="1" x14ac:dyDescent="0.25">
      <c r="A3810" s="122" t="s">
        <v>2061</v>
      </c>
      <c r="B3810" s="122">
        <v>1</v>
      </c>
      <c r="C3810" s="122" t="s">
        <v>2253</v>
      </c>
      <c r="D3810" s="122" t="s">
        <v>2125</v>
      </c>
      <c r="E3810" s="122">
        <v>70</v>
      </c>
      <c r="F3810" s="122">
        <v>0</v>
      </c>
      <c r="G3810" s="122">
        <v>0</v>
      </c>
      <c r="H3810" s="122">
        <v>0</v>
      </c>
      <c r="I3810" s="122">
        <v>0</v>
      </c>
      <c r="J3810" s="122">
        <v>0</v>
      </c>
      <c r="K3810" s="122">
        <v>0</v>
      </c>
      <c r="L3810" s="122">
        <v>0</v>
      </c>
      <c r="M3810" s="122">
        <v>0</v>
      </c>
      <c r="N3810" s="122">
        <v>0</v>
      </c>
      <c r="O3810" s="122">
        <v>0</v>
      </c>
      <c r="P3810" s="122">
        <v>0</v>
      </c>
      <c r="Q3810" s="122">
        <v>0</v>
      </c>
      <c r="R3810" s="122">
        <v>0</v>
      </c>
      <c r="S3810" s="122">
        <v>0</v>
      </c>
      <c r="T3810" s="122">
        <v>0</v>
      </c>
      <c r="U3810" s="122">
        <v>0</v>
      </c>
      <c r="V3810" s="122">
        <v>0</v>
      </c>
      <c r="W3810" s="122">
        <v>0</v>
      </c>
      <c r="X3810" s="122">
        <v>0</v>
      </c>
      <c r="Y3810" s="122">
        <v>0</v>
      </c>
      <c r="Z3810" s="122">
        <v>0</v>
      </c>
      <c r="AA3810" s="122">
        <v>0</v>
      </c>
      <c r="AB3810" s="122">
        <v>0</v>
      </c>
      <c r="AC3810" s="122">
        <v>0</v>
      </c>
      <c r="AD3810" s="122">
        <v>0</v>
      </c>
      <c r="AE3810" s="122">
        <v>0</v>
      </c>
      <c r="AF3810" s="122">
        <v>0</v>
      </c>
      <c r="AG3810" s="122">
        <v>0</v>
      </c>
      <c r="AH3810" s="122">
        <v>0</v>
      </c>
      <c r="AI3810" s="122">
        <v>0</v>
      </c>
      <c r="AJ3810" s="122">
        <v>0</v>
      </c>
      <c r="AK3810" s="122">
        <v>0</v>
      </c>
      <c r="AL3810" s="122">
        <v>0</v>
      </c>
    </row>
    <row r="3811" spans="1:38" hidden="1" x14ac:dyDescent="0.25">
      <c r="A3811" s="122" t="s">
        <v>2061</v>
      </c>
      <c r="B3811" s="122">
        <v>1</v>
      </c>
      <c r="C3811" s="122" t="s">
        <v>2253</v>
      </c>
      <c r="D3811" s="122" t="s">
        <v>2126</v>
      </c>
      <c r="E3811" s="122">
        <v>70</v>
      </c>
      <c r="F3811" s="122">
        <v>0</v>
      </c>
      <c r="G3811" s="122">
        <v>0</v>
      </c>
      <c r="H3811" s="122">
        <v>0</v>
      </c>
      <c r="I3811" s="122">
        <v>0</v>
      </c>
      <c r="J3811" s="122">
        <v>0</v>
      </c>
      <c r="K3811" s="122">
        <v>0</v>
      </c>
      <c r="L3811" s="122">
        <v>0</v>
      </c>
      <c r="M3811" s="122">
        <v>0</v>
      </c>
      <c r="N3811" s="122">
        <v>0</v>
      </c>
      <c r="O3811" s="122">
        <v>0</v>
      </c>
      <c r="P3811" s="122">
        <v>0</v>
      </c>
      <c r="Q3811" s="122">
        <v>0</v>
      </c>
      <c r="R3811" s="122">
        <v>0</v>
      </c>
      <c r="S3811" s="122">
        <v>0</v>
      </c>
      <c r="T3811" s="122">
        <v>0</v>
      </c>
      <c r="U3811" s="122">
        <v>0</v>
      </c>
      <c r="V3811" s="122">
        <v>0</v>
      </c>
      <c r="W3811" s="122">
        <v>0</v>
      </c>
      <c r="X3811" s="122">
        <v>0</v>
      </c>
      <c r="Y3811" s="122">
        <v>0</v>
      </c>
      <c r="Z3811" s="122">
        <v>0</v>
      </c>
      <c r="AA3811" s="122">
        <v>0</v>
      </c>
      <c r="AB3811" s="122">
        <v>0</v>
      </c>
      <c r="AC3811" s="122">
        <v>0</v>
      </c>
      <c r="AD3811" s="122">
        <v>0</v>
      </c>
      <c r="AE3811" s="122">
        <v>0</v>
      </c>
      <c r="AF3811" s="122">
        <v>0</v>
      </c>
      <c r="AG3811" s="122">
        <v>0</v>
      </c>
      <c r="AH3811" s="122">
        <v>0</v>
      </c>
      <c r="AI3811" s="122">
        <v>0</v>
      </c>
      <c r="AJ3811" s="122">
        <v>0</v>
      </c>
      <c r="AK3811" s="122">
        <v>0</v>
      </c>
      <c r="AL3811" s="122">
        <v>0</v>
      </c>
    </row>
    <row r="3812" spans="1:38" hidden="1" x14ac:dyDescent="0.25">
      <c r="A3812" s="122" t="s">
        <v>2061</v>
      </c>
      <c r="B3812" s="122">
        <v>1</v>
      </c>
      <c r="C3812" s="122" t="s">
        <v>2253</v>
      </c>
      <c r="D3812" s="122" t="s">
        <v>2127</v>
      </c>
      <c r="E3812" s="122">
        <v>70</v>
      </c>
      <c r="F3812" s="122">
        <v>0</v>
      </c>
      <c r="G3812" s="122">
        <v>0</v>
      </c>
      <c r="H3812" s="122">
        <v>0</v>
      </c>
      <c r="I3812" s="122">
        <v>0</v>
      </c>
      <c r="J3812" s="122">
        <v>0</v>
      </c>
      <c r="K3812" s="122">
        <v>0</v>
      </c>
      <c r="L3812" s="122">
        <v>0</v>
      </c>
      <c r="M3812" s="122">
        <v>0</v>
      </c>
      <c r="N3812" s="122">
        <v>0</v>
      </c>
      <c r="O3812" s="122">
        <v>0</v>
      </c>
      <c r="P3812" s="122">
        <v>0</v>
      </c>
      <c r="Q3812" s="122">
        <v>0</v>
      </c>
      <c r="R3812" s="122">
        <v>0</v>
      </c>
      <c r="S3812" s="122">
        <v>0</v>
      </c>
      <c r="T3812" s="122">
        <v>0</v>
      </c>
      <c r="U3812" s="122">
        <v>0</v>
      </c>
      <c r="V3812" s="122">
        <v>0</v>
      </c>
      <c r="W3812" s="122">
        <v>0</v>
      </c>
      <c r="X3812" s="122">
        <v>0</v>
      </c>
      <c r="Y3812" s="122">
        <v>0</v>
      </c>
      <c r="Z3812" s="122">
        <v>0</v>
      </c>
      <c r="AA3812" s="122">
        <v>0</v>
      </c>
      <c r="AB3812" s="122">
        <v>0</v>
      </c>
      <c r="AC3812" s="122">
        <v>0</v>
      </c>
      <c r="AD3812" s="122">
        <v>0</v>
      </c>
      <c r="AE3812" s="122">
        <v>0</v>
      </c>
      <c r="AF3812" s="122">
        <v>0</v>
      </c>
      <c r="AG3812" s="122">
        <v>0</v>
      </c>
      <c r="AH3812" s="122">
        <v>0</v>
      </c>
      <c r="AI3812" s="122">
        <v>0</v>
      </c>
      <c r="AJ3812" s="122">
        <v>0</v>
      </c>
      <c r="AK3812" s="122">
        <v>0</v>
      </c>
      <c r="AL3812" s="122">
        <v>0</v>
      </c>
    </row>
    <row r="3813" spans="1:38" hidden="1" x14ac:dyDescent="0.25">
      <c r="A3813" s="122" t="s">
        <v>2061</v>
      </c>
      <c r="B3813" s="122">
        <v>1</v>
      </c>
      <c r="C3813" s="122" t="s">
        <v>2253</v>
      </c>
      <c r="D3813" s="122" t="s">
        <v>2128</v>
      </c>
      <c r="E3813" s="122">
        <v>70</v>
      </c>
      <c r="F3813" s="122">
        <v>1.782978565E-4</v>
      </c>
      <c r="G3813" s="122">
        <v>1.782978565E-4</v>
      </c>
      <c r="H3813" s="122">
        <v>1.782978565E-4</v>
      </c>
      <c r="I3813" s="122">
        <v>2.2287231400000001E-4</v>
      </c>
      <c r="J3813" s="122">
        <v>2.45159556E-4</v>
      </c>
      <c r="K3813" s="122">
        <v>2.9944451450000001E-4</v>
      </c>
      <c r="L3813" s="122">
        <v>3.2063693550000001E-4</v>
      </c>
      <c r="M3813" s="122">
        <v>3.9438007550000003E-4</v>
      </c>
      <c r="N3813" s="122">
        <v>3.5591402699999998E-4</v>
      </c>
      <c r="O3813" s="122">
        <v>4.1262317900000003E-4</v>
      </c>
      <c r="P3813" s="122">
        <v>4.868386285E-4</v>
      </c>
      <c r="Q3813" s="122">
        <v>3.5104547349999998E-4</v>
      </c>
      <c r="R3813" s="122">
        <v>3.4985811450000001E-4</v>
      </c>
      <c r="S3813" s="122">
        <v>4.4166333649999997E-4</v>
      </c>
      <c r="T3813" s="122">
        <v>5.1770288700000002E-4</v>
      </c>
      <c r="U3813" s="122">
        <v>6.0800100100000005E-4</v>
      </c>
      <c r="V3813" s="122">
        <v>7.7753660599999997E-4</v>
      </c>
      <c r="W3813" s="122">
        <v>9.7015477100000005E-4</v>
      </c>
      <c r="X3813" s="122">
        <v>8.7530896550000003E-4</v>
      </c>
      <c r="Y3813" s="122">
        <v>7.3294823600000001E-4</v>
      </c>
      <c r="Z3813" s="122">
        <v>8.1224617350000004E-4</v>
      </c>
      <c r="AA3813" s="122">
        <v>1.155338785E-3</v>
      </c>
      <c r="AB3813" s="122">
        <v>1.2869351614999999E-3</v>
      </c>
      <c r="AC3813" s="122">
        <v>1.138222912E-3</v>
      </c>
      <c r="AD3813" s="122">
        <v>5.2076525350000004E-4</v>
      </c>
      <c r="AE3813" s="122">
        <v>7.6643024400000002E-4</v>
      </c>
      <c r="AF3813" s="122">
        <v>6.9066276900000005E-4</v>
      </c>
      <c r="AG3813" s="122">
        <v>5.8239900650000002E-4</v>
      </c>
      <c r="AH3813" s="122">
        <v>5.2299782550000004E-4</v>
      </c>
      <c r="AI3813" s="122">
        <v>2.3574185350000001E-4</v>
      </c>
      <c r="AJ3813" s="122">
        <v>2.01936678E-4</v>
      </c>
      <c r="AK3813" s="122">
        <v>2.20982811E-4</v>
      </c>
      <c r="AL3813" s="122">
        <v>0</v>
      </c>
    </row>
    <row r="3814" spans="1:38" hidden="1" x14ac:dyDescent="0.25">
      <c r="A3814" s="122" t="s">
        <v>2061</v>
      </c>
      <c r="B3814" s="122">
        <v>1</v>
      </c>
      <c r="C3814" s="122" t="s">
        <v>2253</v>
      </c>
      <c r="D3814" s="122" t="s">
        <v>2210</v>
      </c>
      <c r="E3814" s="122">
        <v>70</v>
      </c>
      <c r="F3814" s="122">
        <v>0</v>
      </c>
      <c r="G3814" s="122">
        <v>0</v>
      </c>
      <c r="H3814" s="122">
        <v>0</v>
      </c>
      <c r="I3814" s="122">
        <v>0</v>
      </c>
      <c r="J3814" s="122">
        <v>0</v>
      </c>
      <c r="K3814" s="122">
        <v>0</v>
      </c>
      <c r="L3814" s="122">
        <v>0</v>
      </c>
      <c r="M3814" s="122">
        <v>0</v>
      </c>
      <c r="N3814" s="122">
        <v>0</v>
      </c>
      <c r="O3814" s="122">
        <v>0</v>
      </c>
      <c r="P3814" s="122">
        <v>0</v>
      </c>
      <c r="Q3814" s="122">
        <v>0</v>
      </c>
      <c r="R3814" s="122">
        <v>0</v>
      </c>
      <c r="S3814" s="122">
        <v>0</v>
      </c>
      <c r="T3814" s="122">
        <v>0</v>
      </c>
      <c r="U3814" s="122">
        <v>0</v>
      </c>
      <c r="V3814" s="122">
        <v>0</v>
      </c>
      <c r="W3814" s="122">
        <v>0</v>
      </c>
      <c r="X3814" s="122">
        <v>0</v>
      </c>
      <c r="Y3814" s="122">
        <v>0</v>
      </c>
      <c r="Z3814" s="122">
        <v>0</v>
      </c>
      <c r="AA3814" s="122">
        <v>0</v>
      </c>
      <c r="AB3814" s="122">
        <v>0</v>
      </c>
      <c r="AC3814" s="122">
        <v>0</v>
      </c>
      <c r="AD3814" s="122">
        <v>0</v>
      </c>
      <c r="AE3814" s="122">
        <v>0</v>
      </c>
      <c r="AF3814" s="122">
        <v>0</v>
      </c>
      <c r="AG3814" s="122">
        <v>0</v>
      </c>
      <c r="AH3814" s="122">
        <v>0</v>
      </c>
      <c r="AI3814" s="122">
        <v>0</v>
      </c>
      <c r="AJ3814" s="122">
        <v>0</v>
      </c>
      <c r="AK3814" s="122">
        <v>0</v>
      </c>
      <c r="AL3814" s="122">
        <v>0</v>
      </c>
    </row>
    <row r="3815" spans="1:38" hidden="1" x14ac:dyDescent="0.25">
      <c r="A3815" s="122" t="s">
        <v>2061</v>
      </c>
      <c r="B3815" s="122">
        <v>1</v>
      </c>
      <c r="C3815" s="122" t="s">
        <v>2253</v>
      </c>
      <c r="D3815" s="122" t="s">
        <v>2129</v>
      </c>
      <c r="E3815" s="122">
        <v>70</v>
      </c>
      <c r="F3815" s="122">
        <v>0</v>
      </c>
      <c r="G3815" s="122">
        <v>0</v>
      </c>
      <c r="H3815" s="122">
        <v>0</v>
      </c>
      <c r="I3815" s="122">
        <v>0</v>
      </c>
      <c r="J3815" s="122">
        <v>0</v>
      </c>
      <c r="K3815" s="122">
        <v>0</v>
      </c>
      <c r="L3815" s="122">
        <v>0</v>
      </c>
      <c r="M3815" s="122">
        <v>0</v>
      </c>
      <c r="N3815" s="122">
        <v>0</v>
      </c>
      <c r="O3815" s="122">
        <v>0</v>
      </c>
      <c r="P3815" s="122">
        <v>0</v>
      </c>
      <c r="Q3815" s="122">
        <v>0</v>
      </c>
      <c r="R3815" s="122">
        <v>0</v>
      </c>
      <c r="S3815" s="122">
        <v>0</v>
      </c>
      <c r="T3815" s="122">
        <v>0</v>
      </c>
      <c r="U3815" s="122">
        <v>0</v>
      </c>
      <c r="V3815" s="122">
        <v>0</v>
      </c>
      <c r="W3815" s="122">
        <v>0</v>
      </c>
      <c r="X3815" s="122">
        <v>5.7059535000000004E-6</v>
      </c>
      <c r="Y3815" s="122">
        <v>7.9883242999999999E-5</v>
      </c>
      <c r="Z3815" s="122">
        <v>7.7131058999999999E-5</v>
      </c>
      <c r="AA3815" s="122">
        <v>7.2224743000000004E-5</v>
      </c>
      <c r="AB3815" s="122">
        <v>6.9551210999999996E-5</v>
      </c>
      <c r="AC3815" s="122">
        <v>7.2034843999999997E-5</v>
      </c>
      <c r="AD3815" s="122">
        <v>6.3647143500000005E-5</v>
      </c>
      <c r="AE3815" s="122">
        <v>5.1773129499999998E-5</v>
      </c>
      <c r="AF3815" s="122">
        <v>5.1787704500000001E-5</v>
      </c>
      <c r="AG3815" s="122">
        <v>7.1846163999999998E-5</v>
      </c>
      <c r="AH3815" s="122">
        <v>7.1837763499999995E-5</v>
      </c>
      <c r="AI3815" s="122">
        <v>7.1861348499999999E-5</v>
      </c>
      <c r="AJ3815" s="122">
        <v>1.4162474500000001E-5</v>
      </c>
      <c r="AK3815" s="122">
        <v>1.4187464000000001E-5</v>
      </c>
      <c r="AL3815" s="122">
        <v>0</v>
      </c>
    </row>
    <row r="3816" spans="1:38" hidden="1" x14ac:dyDescent="0.25">
      <c r="A3816" s="122" t="s">
        <v>2061</v>
      </c>
      <c r="B3816" s="122">
        <v>1</v>
      </c>
      <c r="C3816" s="122" t="s">
        <v>2253</v>
      </c>
      <c r="D3816" s="122" t="s">
        <v>2176</v>
      </c>
      <c r="E3816" s="122">
        <v>70</v>
      </c>
      <c r="F3816" s="122">
        <v>0</v>
      </c>
      <c r="G3816" s="122">
        <v>0</v>
      </c>
      <c r="H3816" s="122">
        <v>0</v>
      </c>
      <c r="I3816" s="122">
        <v>0</v>
      </c>
      <c r="J3816" s="122">
        <v>0</v>
      </c>
      <c r="K3816" s="122">
        <v>0</v>
      </c>
      <c r="L3816" s="122">
        <v>0</v>
      </c>
      <c r="M3816" s="122">
        <v>0</v>
      </c>
      <c r="N3816" s="122">
        <v>0</v>
      </c>
      <c r="O3816" s="122">
        <v>0</v>
      </c>
      <c r="P3816" s="122">
        <v>0</v>
      </c>
      <c r="Q3816" s="122">
        <v>0</v>
      </c>
      <c r="R3816" s="122">
        <v>0</v>
      </c>
      <c r="S3816" s="122">
        <v>0</v>
      </c>
      <c r="T3816" s="122">
        <v>0</v>
      </c>
      <c r="U3816" s="122">
        <v>0</v>
      </c>
      <c r="V3816" s="122">
        <v>0</v>
      </c>
      <c r="W3816" s="122">
        <v>0</v>
      </c>
      <c r="X3816" s="122">
        <v>0</v>
      </c>
      <c r="Y3816" s="122">
        <v>0</v>
      </c>
      <c r="Z3816" s="122">
        <v>0</v>
      </c>
      <c r="AA3816" s="122">
        <v>0</v>
      </c>
      <c r="AB3816" s="122">
        <v>0</v>
      </c>
      <c r="AC3816" s="122">
        <v>0</v>
      </c>
      <c r="AD3816" s="122">
        <v>0</v>
      </c>
      <c r="AE3816" s="122">
        <v>0</v>
      </c>
      <c r="AF3816" s="122">
        <v>0</v>
      </c>
      <c r="AG3816" s="122">
        <v>0</v>
      </c>
      <c r="AH3816" s="122">
        <v>0</v>
      </c>
      <c r="AI3816" s="122">
        <v>0</v>
      </c>
      <c r="AJ3816" s="122">
        <v>0</v>
      </c>
      <c r="AK3816" s="122">
        <v>0</v>
      </c>
      <c r="AL3816" s="122">
        <v>0</v>
      </c>
    </row>
    <row r="3817" spans="1:38" hidden="1" x14ac:dyDescent="0.25">
      <c r="A3817" s="122" t="s">
        <v>2061</v>
      </c>
      <c r="B3817" s="122">
        <v>1</v>
      </c>
      <c r="C3817" s="122" t="s">
        <v>2253</v>
      </c>
      <c r="D3817" s="122" t="s">
        <v>2130</v>
      </c>
      <c r="E3817" s="122">
        <v>70</v>
      </c>
      <c r="F3817" s="122">
        <v>3.55089665E-5</v>
      </c>
      <c r="G3817" s="122">
        <v>3.55089665E-5</v>
      </c>
      <c r="H3817" s="122">
        <v>3.55089665E-5</v>
      </c>
      <c r="I3817" s="122">
        <v>4.4386228000000002E-5</v>
      </c>
      <c r="J3817" s="122">
        <v>4.8824845500000002E-5</v>
      </c>
      <c r="K3817" s="122">
        <v>5.9635970999999997E-5</v>
      </c>
      <c r="L3817" s="122">
        <v>6.3856572999999994E-5</v>
      </c>
      <c r="M3817" s="122">
        <v>7.8542899500000005E-5</v>
      </c>
      <c r="N3817" s="122">
        <v>7.0882200000000004E-5</v>
      </c>
      <c r="O3817" s="122">
        <v>8.2176128999999993E-5</v>
      </c>
      <c r="P3817" s="122">
        <v>9.6956530500000006E-5</v>
      </c>
      <c r="Q3817" s="122">
        <v>6.9912591499999999E-5</v>
      </c>
      <c r="R3817" s="122">
        <v>6.9676132000000003E-5</v>
      </c>
      <c r="S3817" s="122">
        <v>8.7959621499999999E-5</v>
      </c>
      <c r="T3817" s="122">
        <v>1.0310331149999999E-4</v>
      </c>
      <c r="U3817" s="122">
        <v>1.21086662E-4</v>
      </c>
      <c r="V3817" s="122">
        <v>1.5485057699999999E-4</v>
      </c>
      <c r="W3817" s="122">
        <v>1.932115265E-4</v>
      </c>
      <c r="X3817" s="122">
        <v>1.7432248549999999E-4</v>
      </c>
      <c r="Y3817" s="122">
        <v>1.2960683600000001E-4</v>
      </c>
      <c r="Z3817" s="122">
        <v>1.4596324550000001E-4</v>
      </c>
      <c r="AA3817" s="122">
        <v>1.01262595E-4</v>
      </c>
      <c r="AB3817" s="122">
        <v>1.1384688849999999E-4</v>
      </c>
      <c r="AC3817" s="122">
        <v>6.5304904000000003E-5</v>
      </c>
      <c r="AD3817" s="122">
        <v>1.45300348E-4</v>
      </c>
      <c r="AE3817" s="122">
        <v>1.3730055450000001E-4</v>
      </c>
      <c r="AF3817" s="122">
        <v>1.430102445E-4</v>
      </c>
      <c r="AG3817" s="122">
        <v>1.4743590350000001E-4</v>
      </c>
      <c r="AH3817" s="122">
        <v>1.3766659900000001E-4</v>
      </c>
      <c r="AI3817" s="122">
        <v>1.3844432100000001E-4</v>
      </c>
      <c r="AJ3817" s="122">
        <v>1.6080888999999999E-4</v>
      </c>
      <c r="AK3817" s="122">
        <v>1.7711115999999999E-4</v>
      </c>
      <c r="AL3817" s="122">
        <v>0</v>
      </c>
    </row>
    <row r="3818" spans="1:38" hidden="1" x14ac:dyDescent="0.25">
      <c r="A3818" s="122" t="s">
        <v>2061</v>
      </c>
      <c r="B3818" s="122">
        <v>1</v>
      </c>
      <c r="C3818" s="122" t="s">
        <v>2253</v>
      </c>
      <c r="D3818" s="122" t="s">
        <v>2131</v>
      </c>
      <c r="E3818" s="122">
        <v>70</v>
      </c>
      <c r="F3818" s="122">
        <v>0</v>
      </c>
      <c r="G3818" s="122">
        <v>0</v>
      </c>
      <c r="H3818" s="122">
        <v>0</v>
      </c>
      <c r="I3818" s="122">
        <v>0</v>
      </c>
      <c r="J3818" s="122">
        <v>0</v>
      </c>
      <c r="K3818" s="122">
        <v>0</v>
      </c>
      <c r="L3818" s="122">
        <v>0</v>
      </c>
      <c r="M3818" s="122">
        <v>0</v>
      </c>
      <c r="N3818" s="122">
        <v>0</v>
      </c>
      <c r="O3818" s="122">
        <v>0</v>
      </c>
      <c r="P3818" s="122">
        <v>0</v>
      </c>
      <c r="Q3818" s="122">
        <v>0</v>
      </c>
      <c r="R3818" s="122">
        <v>0</v>
      </c>
      <c r="S3818" s="122">
        <v>0</v>
      </c>
      <c r="T3818" s="122">
        <v>0</v>
      </c>
      <c r="U3818" s="122">
        <v>0</v>
      </c>
      <c r="V3818" s="122">
        <v>0</v>
      </c>
      <c r="W3818" s="122">
        <v>0</v>
      </c>
      <c r="X3818" s="122">
        <v>0</v>
      </c>
      <c r="Y3818" s="122">
        <v>0</v>
      </c>
      <c r="Z3818" s="122">
        <v>0</v>
      </c>
      <c r="AA3818" s="122">
        <v>0</v>
      </c>
      <c r="AB3818" s="122">
        <v>0</v>
      </c>
      <c r="AC3818" s="122">
        <v>0</v>
      </c>
      <c r="AD3818" s="122">
        <v>0</v>
      </c>
      <c r="AE3818" s="122">
        <v>0</v>
      </c>
      <c r="AF3818" s="122">
        <v>0</v>
      </c>
      <c r="AG3818" s="122">
        <v>0</v>
      </c>
      <c r="AH3818" s="122">
        <v>0</v>
      </c>
      <c r="AI3818" s="122">
        <v>0</v>
      </c>
      <c r="AJ3818" s="122">
        <v>0</v>
      </c>
      <c r="AK3818" s="122">
        <v>0</v>
      </c>
      <c r="AL3818" s="122">
        <v>0</v>
      </c>
    </row>
    <row r="3819" spans="1:38" hidden="1" x14ac:dyDescent="0.25">
      <c r="A3819" s="122" t="s">
        <v>2061</v>
      </c>
      <c r="B3819" s="122">
        <v>1</v>
      </c>
      <c r="C3819" s="122" t="s">
        <v>2253</v>
      </c>
      <c r="D3819" s="122" t="s">
        <v>2132</v>
      </c>
      <c r="E3819" s="122">
        <v>70</v>
      </c>
      <c r="F3819" s="122">
        <v>1.4603383089999999E-3</v>
      </c>
      <c r="G3819" s="122">
        <v>1.4603383089999999E-3</v>
      </c>
      <c r="H3819" s="122">
        <v>1.4603383089999999E-3</v>
      </c>
      <c r="I3819" s="122">
        <v>1.8254228995E-3</v>
      </c>
      <c r="J3819" s="122">
        <v>2.0079651814999999E-3</v>
      </c>
      <c r="K3819" s="122">
        <v>2.4525830029999999E-3</v>
      </c>
      <c r="L3819" s="122">
        <v>2.626158427E-3</v>
      </c>
      <c r="M3819" s="122">
        <v>3.2301472485000001E-3</v>
      </c>
      <c r="N3819" s="122">
        <v>2.9150933330000001E-3</v>
      </c>
      <c r="O3819" s="122">
        <v>3.3795662529999999E-3</v>
      </c>
      <c r="P3819" s="122">
        <v>3.9874236769999998E-3</v>
      </c>
      <c r="Q3819" s="122">
        <v>2.8752176700000001E-3</v>
      </c>
      <c r="R3819" s="122">
        <v>2.8654926735E-3</v>
      </c>
      <c r="S3819" s="122">
        <v>3.6174181955000002E-3</v>
      </c>
      <c r="T3819" s="122">
        <v>4.2402155775000004E-3</v>
      </c>
      <c r="U3819" s="122">
        <v>4.9797972405000003E-3</v>
      </c>
      <c r="V3819" s="122">
        <v>6.3683687530000001E-3</v>
      </c>
      <c r="W3819" s="122">
        <v>7.9459966715E-3</v>
      </c>
      <c r="X3819" s="122">
        <v>7.1691675890000004E-3</v>
      </c>
      <c r="Y3819" s="122">
        <v>4.219281452E-3</v>
      </c>
      <c r="Z3819" s="122">
        <v>4.6082678500000002E-4</v>
      </c>
      <c r="AA3819" s="122">
        <v>1.0070715500000001E-5</v>
      </c>
      <c r="AB3819" s="122">
        <v>3.3922040499999999E-5</v>
      </c>
      <c r="AC3819" s="122">
        <v>6.4416783000000003E-5</v>
      </c>
      <c r="AD3819" s="122">
        <v>7.8853108499999999E-5</v>
      </c>
      <c r="AE3819" s="122">
        <v>9.8048727999999999E-5</v>
      </c>
      <c r="AF3819" s="122">
        <v>2.3906598699999999E-4</v>
      </c>
      <c r="AG3819" s="122">
        <v>1.16832776E-4</v>
      </c>
      <c r="AH3819" s="122">
        <v>2.0897844350000001E-4</v>
      </c>
      <c r="AI3819" s="122">
        <v>3.9220304750000001E-4</v>
      </c>
      <c r="AJ3819" s="122">
        <v>3.6140103749999998E-4</v>
      </c>
      <c r="AK3819" s="122">
        <v>4.0014557450000001E-4</v>
      </c>
      <c r="AL3819" s="122">
        <v>0</v>
      </c>
    </row>
    <row r="3820" spans="1:38" hidden="1" x14ac:dyDescent="0.25">
      <c r="A3820" s="122" t="s">
        <v>2061</v>
      </c>
      <c r="B3820" s="122">
        <v>1</v>
      </c>
      <c r="C3820" s="122" t="s">
        <v>2253</v>
      </c>
      <c r="D3820" s="122" t="s">
        <v>2133</v>
      </c>
      <c r="E3820" s="122">
        <v>70</v>
      </c>
      <c r="F3820" s="122">
        <v>0</v>
      </c>
      <c r="G3820" s="122">
        <v>0</v>
      </c>
      <c r="H3820" s="122">
        <v>0</v>
      </c>
      <c r="I3820" s="122">
        <v>0</v>
      </c>
      <c r="J3820" s="122">
        <v>0</v>
      </c>
      <c r="K3820" s="122">
        <v>0</v>
      </c>
      <c r="L3820" s="122">
        <v>0</v>
      </c>
      <c r="M3820" s="122">
        <v>0</v>
      </c>
      <c r="N3820" s="122">
        <v>0</v>
      </c>
      <c r="O3820" s="122">
        <v>0</v>
      </c>
      <c r="P3820" s="122">
        <v>0</v>
      </c>
      <c r="Q3820" s="122">
        <v>0</v>
      </c>
      <c r="R3820" s="122">
        <v>0</v>
      </c>
      <c r="S3820" s="122">
        <v>0</v>
      </c>
      <c r="T3820" s="122">
        <v>0</v>
      </c>
      <c r="U3820" s="122">
        <v>0</v>
      </c>
      <c r="V3820" s="122">
        <v>0</v>
      </c>
      <c r="W3820" s="122">
        <v>0</v>
      </c>
      <c r="X3820" s="122">
        <v>0</v>
      </c>
      <c r="Y3820" s="122">
        <v>0</v>
      </c>
      <c r="Z3820" s="122">
        <v>0</v>
      </c>
      <c r="AA3820" s="122">
        <v>0</v>
      </c>
      <c r="AB3820" s="122">
        <v>0</v>
      </c>
      <c r="AC3820" s="122">
        <v>0</v>
      </c>
      <c r="AD3820" s="122">
        <v>0</v>
      </c>
      <c r="AE3820" s="122">
        <v>0</v>
      </c>
      <c r="AF3820" s="122">
        <v>0</v>
      </c>
      <c r="AG3820" s="122">
        <v>0</v>
      </c>
      <c r="AH3820" s="122">
        <v>0</v>
      </c>
      <c r="AI3820" s="122">
        <v>0</v>
      </c>
      <c r="AJ3820" s="122">
        <v>0</v>
      </c>
      <c r="AK3820" s="122">
        <v>0</v>
      </c>
      <c r="AL3820" s="122">
        <v>0</v>
      </c>
    </row>
    <row r="3821" spans="1:38" hidden="1" x14ac:dyDescent="0.25">
      <c r="A3821" s="122" t="s">
        <v>2061</v>
      </c>
      <c r="B3821" s="122">
        <v>1</v>
      </c>
      <c r="C3821" s="122" t="s">
        <v>2253</v>
      </c>
      <c r="D3821" s="122" t="s">
        <v>2134</v>
      </c>
      <c r="E3821" s="122">
        <v>70</v>
      </c>
      <c r="F3821" s="122">
        <v>8.3160762999999997E-5</v>
      </c>
      <c r="G3821" s="122">
        <v>8.3160762999999997E-5</v>
      </c>
      <c r="H3821" s="122">
        <v>8.3160762999999997E-5</v>
      </c>
      <c r="I3821" s="122">
        <v>1.039509405E-4</v>
      </c>
      <c r="J3821" s="122">
        <v>1.143460425E-4</v>
      </c>
      <c r="K3821" s="122">
        <v>1.3966533499999999E-4</v>
      </c>
      <c r="L3821" s="122">
        <v>1.4954980850000001E-4</v>
      </c>
      <c r="M3821" s="122">
        <v>1.839446885E-4</v>
      </c>
      <c r="N3821" s="122">
        <v>1.660035525E-4</v>
      </c>
      <c r="O3821" s="122">
        <v>1.9245354699999999E-4</v>
      </c>
      <c r="P3821" s="122">
        <v>2.2706872149999999E-4</v>
      </c>
      <c r="Q3821" s="122">
        <v>1.6373279400000001E-4</v>
      </c>
      <c r="R3821" s="122">
        <v>1.6317899699999999E-4</v>
      </c>
      <c r="S3821" s="122">
        <v>2.0599830650000001E-4</v>
      </c>
      <c r="T3821" s="122">
        <v>2.4146426349999999E-4</v>
      </c>
      <c r="U3821" s="122">
        <v>2.8358063399999998E-4</v>
      </c>
      <c r="V3821" s="122">
        <v>3.6265454050000002E-4</v>
      </c>
      <c r="W3821" s="122">
        <v>4.5249449599999998E-4</v>
      </c>
      <c r="X3821" s="122">
        <v>4.0825701249999998E-4</v>
      </c>
      <c r="Y3821" s="122">
        <v>3.0353460400000002E-4</v>
      </c>
      <c r="Z3821" s="122">
        <v>3.4184067200000002E-4</v>
      </c>
      <c r="AA3821" s="122">
        <v>5.4981047250000003E-4</v>
      </c>
      <c r="AB3821" s="122">
        <v>3.0986561299999998E-4</v>
      </c>
      <c r="AC3821" s="122">
        <v>1.3773324650000001E-4</v>
      </c>
      <c r="AD3821" s="122">
        <v>1.4355797300000001E-4</v>
      </c>
      <c r="AE3821" s="122">
        <v>1.2636588600000001E-4</v>
      </c>
      <c r="AF3821" s="122">
        <v>1.9504461100000001E-4</v>
      </c>
      <c r="AG3821" s="122">
        <v>1.5500989500000001E-4</v>
      </c>
      <c r="AH3821" s="122">
        <v>4.916545E-7</v>
      </c>
      <c r="AI3821" s="122">
        <v>4.9443700000000005E-7</v>
      </c>
      <c r="AJ3821" s="122">
        <v>5.7430799999999996E-7</v>
      </c>
      <c r="AK3821" s="122">
        <v>6.3252850000000002E-7</v>
      </c>
      <c r="AL3821" s="122">
        <v>0</v>
      </c>
    </row>
    <row r="3822" spans="1:38" hidden="1" x14ac:dyDescent="0.25">
      <c r="A3822" s="122" t="s">
        <v>2061</v>
      </c>
      <c r="B3822" s="122">
        <v>1</v>
      </c>
      <c r="C3822" s="122" t="s">
        <v>2253</v>
      </c>
      <c r="D3822" s="122" t="s">
        <v>2135</v>
      </c>
      <c r="E3822" s="122">
        <v>70</v>
      </c>
      <c r="F3822" s="122">
        <v>0</v>
      </c>
      <c r="G3822" s="122">
        <v>0</v>
      </c>
      <c r="H3822" s="122">
        <v>0</v>
      </c>
      <c r="I3822" s="122">
        <v>0</v>
      </c>
      <c r="J3822" s="122">
        <v>0</v>
      </c>
      <c r="K3822" s="122">
        <v>0</v>
      </c>
      <c r="L3822" s="122">
        <v>0</v>
      </c>
      <c r="M3822" s="122">
        <v>0</v>
      </c>
      <c r="N3822" s="122">
        <v>0</v>
      </c>
      <c r="O3822" s="122">
        <v>0</v>
      </c>
      <c r="P3822" s="122">
        <v>0</v>
      </c>
      <c r="Q3822" s="122">
        <v>0</v>
      </c>
      <c r="R3822" s="122">
        <v>0</v>
      </c>
      <c r="S3822" s="122">
        <v>0</v>
      </c>
      <c r="T3822" s="122">
        <v>0</v>
      </c>
      <c r="U3822" s="122">
        <v>0</v>
      </c>
      <c r="V3822" s="122">
        <v>0</v>
      </c>
      <c r="W3822" s="122">
        <v>0</v>
      </c>
      <c r="X3822" s="122">
        <v>0</v>
      </c>
      <c r="Y3822" s="122">
        <v>0</v>
      </c>
      <c r="Z3822" s="122">
        <v>0</v>
      </c>
      <c r="AA3822" s="122">
        <v>0</v>
      </c>
      <c r="AB3822" s="122">
        <v>0</v>
      </c>
      <c r="AC3822" s="122">
        <v>0</v>
      </c>
      <c r="AD3822" s="122">
        <v>0</v>
      </c>
      <c r="AE3822" s="122">
        <v>0</v>
      </c>
      <c r="AF3822" s="122">
        <v>0</v>
      </c>
      <c r="AG3822" s="122">
        <v>0</v>
      </c>
      <c r="AH3822" s="122">
        <v>0</v>
      </c>
      <c r="AI3822" s="122">
        <v>0</v>
      </c>
      <c r="AJ3822" s="122">
        <v>0</v>
      </c>
      <c r="AK3822" s="122">
        <v>0</v>
      </c>
      <c r="AL3822" s="122">
        <v>0</v>
      </c>
    </row>
    <row r="3823" spans="1:38" hidden="1" x14ac:dyDescent="0.25">
      <c r="A3823" s="122" t="s">
        <v>2061</v>
      </c>
      <c r="B3823" s="122">
        <v>1</v>
      </c>
      <c r="C3823" s="122" t="s">
        <v>2253</v>
      </c>
      <c r="D3823" s="122" t="s">
        <v>2136</v>
      </c>
      <c r="E3823" s="122">
        <v>70</v>
      </c>
      <c r="F3823" s="122">
        <v>0</v>
      </c>
      <c r="G3823" s="122">
        <v>0</v>
      </c>
      <c r="H3823" s="122">
        <v>0</v>
      </c>
      <c r="I3823" s="122">
        <v>0</v>
      </c>
      <c r="J3823" s="122">
        <v>0</v>
      </c>
      <c r="K3823" s="122">
        <v>0</v>
      </c>
      <c r="L3823" s="122">
        <v>0</v>
      </c>
      <c r="M3823" s="122">
        <v>0</v>
      </c>
      <c r="N3823" s="122">
        <v>0</v>
      </c>
      <c r="O3823" s="122">
        <v>0</v>
      </c>
      <c r="P3823" s="122">
        <v>0</v>
      </c>
      <c r="Q3823" s="122">
        <v>0</v>
      </c>
      <c r="R3823" s="122">
        <v>0</v>
      </c>
      <c r="S3823" s="122">
        <v>0</v>
      </c>
      <c r="T3823" s="122">
        <v>0</v>
      </c>
      <c r="U3823" s="122">
        <v>0</v>
      </c>
      <c r="V3823" s="122">
        <v>0</v>
      </c>
      <c r="W3823" s="122">
        <v>0</v>
      </c>
      <c r="X3823" s="122">
        <v>0</v>
      </c>
      <c r="Y3823" s="122">
        <v>0</v>
      </c>
      <c r="Z3823" s="122">
        <v>0</v>
      </c>
      <c r="AA3823" s="122">
        <v>0</v>
      </c>
      <c r="AB3823" s="122">
        <v>0</v>
      </c>
      <c r="AC3823" s="122">
        <v>0</v>
      </c>
      <c r="AD3823" s="122">
        <v>0</v>
      </c>
      <c r="AE3823" s="122">
        <v>0</v>
      </c>
      <c r="AF3823" s="122">
        <v>0</v>
      </c>
      <c r="AG3823" s="122">
        <v>0</v>
      </c>
      <c r="AH3823" s="122">
        <v>0</v>
      </c>
      <c r="AI3823" s="122">
        <v>0</v>
      </c>
      <c r="AJ3823" s="122">
        <v>0</v>
      </c>
      <c r="AK3823" s="122">
        <v>0</v>
      </c>
      <c r="AL3823" s="122">
        <v>0</v>
      </c>
    </row>
    <row r="3824" spans="1:38" hidden="1" x14ac:dyDescent="0.25">
      <c r="A3824" s="122" t="s">
        <v>2061</v>
      </c>
      <c r="B3824" s="122">
        <v>1</v>
      </c>
      <c r="C3824" s="122" t="s">
        <v>2253</v>
      </c>
      <c r="D3824" s="122" t="s">
        <v>2137</v>
      </c>
      <c r="E3824" s="122">
        <v>70</v>
      </c>
      <c r="F3824" s="122">
        <v>0</v>
      </c>
      <c r="G3824" s="122">
        <v>0</v>
      </c>
      <c r="H3824" s="122">
        <v>0</v>
      </c>
      <c r="I3824" s="122">
        <v>0</v>
      </c>
      <c r="J3824" s="122">
        <v>0</v>
      </c>
      <c r="K3824" s="122">
        <v>0</v>
      </c>
      <c r="L3824" s="122">
        <v>0</v>
      </c>
      <c r="M3824" s="122">
        <v>0</v>
      </c>
      <c r="N3824" s="122">
        <v>0</v>
      </c>
      <c r="O3824" s="122">
        <v>0</v>
      </c>
      <c r="P3824" s="122">
        <v>0</v>
      </c>
      <c r="Q3824" s="122">
        <v>0</v>
      </c>
      <c r="R3824" s="122">
        <v>0</v>
      </c>
      <c r="S3824" s="122">
        <v>0</v>
      </c>
      <c r="T3824" s="122">
        <v>0</v>
      </c>
      <c r="U3824" s="122">
        <v>0</v>
      </c>
      <c r="V3824" s="122">
        <v>0</v>
      </c>
      <c r="W3824" s="122">
        <v>0</v>
      </c>
      <c r="X3824" s="122">
        <v>0</v>
      </c>
      <c r="Y3824" s="122">
        <v>0</v>
      </c>
      <c r="Z3824" s="122">
        <v>0</v>
      </c>
      <c r="AA3824" s="122">
        <v>0</v>
      </c>
      <c r="AB3824" s="122">
        <v>0</v>
      </c>
      <c r="AC3824" s="122">
        <v>0</v>
      </c>
      <c r="AD3824" s="122">
        <v>0</v>
      </c>
      <c r="AE3824" s="122">
        <v>0</v>
      </c>
      <c r="AF3824" s="122">
        <v>0</v>
      </c>
      <c r="AG3824" s="122">
        <v>0</v>
      </c>
      <c r="AH3824" s="122">
        <v>0</v>
      </c>
      <c r="AI3824" s="122">
        <v>0</v>
      </c>
      <c r="AJ3824" s="122">
        <v>0</v>
      </c>
      <c r="AK3824" s="122">
        <v>0</v>
      </c>
      <c r="AL3824" s="122">
        <v>0</v>
      </c>
    </row>
    <row r="3825" spans="1:38" hidden="1" x14ac:dyDescent="0.25">
      <c r="A3825" s="122" t="s">
        <v>2061</v>
      </c>
      <c r="B3825" s="122">
        <v>1</v>
      </c>
      <c r="C3825" s="122" t="s">
        <v>2253</v>
      </c>
      <c r="D3825" s="122" t="s">
        <v>2138</v>
      </c>
      <c r="E3825" s="122">
        <v>70</v>
      </c>
      <c r="F3825" s="122">
        <v>7.5452596699999996E-4</v>
      </c>
      <c r="G3825" s="122">
        <v>7.5452596699999996E-4</v>
      </c>
      <c r="H3825" s="122">
        <v>7.5452596699999996E-4</v>
      </c>
      <c r="I3825" s="122">
        <v>9.4315747199999998E-4</v>
      </c>
      <c r="J3825" s="122">
        <v>1.0374732245000001E-3</v>
      </c>
      <c r="K3825" s="122">
        <v>1.2671978554999999E-3</v>
      </c>
      <c r="L3825" s="122">
        <v>1.3568806129999999E-3</v>
      </c>
      <c r="M3825" s="122">
        <v>1.6689488794999999E-3</v>
      </c>
      <c r="N3825" s="122">
        <v>1.5061671705000001E-3</v>
      </c>
      <c r="O3825" s="122">
        <v>1.7461505344999999E-3</v>
      </c>
      <c r="P3825" s="122">
        <v>2.0602176430000001E-3</v>
      </c>
      <c r="Q3825" s="122">
        <v>1.4855642685E-3</v>
      </c>
      <c r="R3825" s="122">
        <v>1.480539577E-3</v>
      </c>
      <c r="S3825" s="122">
        <v>1.8690435954999999E-3</v>
      </c>
      <c r="T3825" s="122">
        <v>2.1908298624999998E-3</v>
      </c>
      <c r="U3825" s="122">
        <v>2.5729560995000002E-3</v>
      </c>
      <c r="V3825" s="122">
        <v>3.3040959490000001E-3</v>
      </c>
      <c r="W3825" s="122">
        <v>4.1443291434999996E-3</v>
      </c>
      <c r="X3825" s="122">
        <v>3.8171352865000001E-3</v>
      </c>
      <c r="Y3825" s="122">
        <v>3.0849452950000001E-3</v>
      </c>
      <c r="Z3825" s="122">
        <v>3.40806589E-3</v>
      </c>
      <c r="AA3825" s="122">
        <v>5.7852530540000004E-3</v>
      </c>
      <c r="AB3825" s="122">
        <v>4.0152246415000002E-3</v>
      </c>
      <c r="AC3825" s="122">
        <v>3.3375165829999998E-3</v>
      </c>
      <c r="AD3825" s="122">
        <v>4.5941494980000002E-3</v>
      </c>
      <c r="AE3825" s="122">
        <v>2.1749491280000002E-3</v>
      </c>
      <c r="AF3825" s="122">
        <v>1.988781593E-3</v>
      </c>
      <c r="AG3825" s="122">
        <v>1.9808400464999998E-3</v>
      </c>
      <c r="AH3825" s="122">
        <v>1.8351041179999999E-3</v>
      </c>
      <c r="AI3825" s="122">
        <v>1.6990136065E-3</v>
      </c>
      <c r="AJ3825" s="122">
        <v>1.4743333565000001E-3</v>
      </c>
      <c r="AK3825" s="122">
        <v>2.0468743895000001E-3</v>
      </c>
      <c r="AL3825" s="122">
        <v>0</v>
      </c>
    </row>
    <row r="3826" spans="1:38" hidden="1" x14ac:dyDescent="0.25">
      <c r="A3826" s="122" t="s">
        <v>2061</v>
      </c>
      <c r="B3826" s="122">
        <v>1</v>
      </c>
      <c r="C3826" s="122" t="s">
        <v>2253</v>
      </c>
      <c r="D3826" s="122" t="s">
        <v>2139</v>
      </c>
      <c r="E3826" s="122">
        <v>70</v>
      </c>
      <c r="F3826" s="122">
        <v>0</v>
      </c>
      <c r="G3826" s="122">
        <v>0</v>
      </c>
      <c r="H3826" s="122">
        <v>0</v>
      </c>
      <c r="I3826" s="122">
        <v>0</v>
      </c>
      <c r="J3826" s="122">
        <v>0</v>
      </c>
      <c r="K3826" s="122">
        <v>0</v>
      </c>
      <c r="L3826" s="122">
        <v>0</v>
      </c>
      <c r="M3826" s="122">
        <v>0</v>
      </c>
      <c r="N3826" s="122">
        <v>0</v>
      </c>
      <c r="O3826" s="122">
        <v>0</v>
      </c>
      <c r="P3826" s="122">
        <v>0</v>
      </c>
      <c r="Q3826" s="122">
        <v>0</v>
      </c>
      <c r="R3826" s="122">
        <v>2.2823787499999999E-5</v>
      </c>
      <c r="S3826" s="122">
        <v>4.5647574999999998E-5</v>
      </c>
      <c r="T3826" s="122">
        <v>4.5647574999999998E-5</v>
      </c>
      <c r="U3826" s="122">
        <v>5.70594555E-5</v>
      </c>
      <c r="V3826" s="122">
        <v>9.1295149999999996E-5</v>
      </c>
      <c r="W3826" s="122">
        <v>9.8142299500000006E-5</v>
      </c>
      <c r="X3826" s="122">
        <v>9.8142273000000003E-5</v>
      </c>
      <c r="Y3826" s="122">
        <v>9.8142273000000003E-5</v>
      </c>
      <c r="Z3826" s="122">
        <v>9.4761032000000004E-5</v>
      </c>
      <c r="AA3826" s="122">
        <v>1.91388194E-4</v>
      </c>
      <c r="AB3826" s="122">
        <v>2.0086088399999999E-4</v>
      </c>
      <c r="AC3826" s="122">
        <v>1.547027865E-4</v>
      </c>
      <c r="AD3826" s="122">
        <v>1.20041926E-4</v>
      </c>
      <c r="AE3826" s="122">
        <v>1.2912297250000001E-4</v>
      </c>
      <c r="AF3826" s="122">
        <v>1.3200826599999999E-4</v>
      </c>
      <c r="AG3826" s="122">
        <v>1.5847416050000001E-4</v>
      </c>
      <c r="AH3826" s="122">
        <v>1.5396272099999999E-4</v>
      </c>
      <c r="AI3826" s="122">
        <v>1.549108115E-4</v>
      </c>
      <c r="AJ3826" s="122">
        <v>9.3678639499999999E-5</v>
      </c>
      <c r="AK3826" s="122">
        <v>1.01489382E-4</v>
      </c>
      <c r="AL3826" s="122">
        <v>0</v>
      </c>
    </row>
    <row r="3827" spans="1:38" hidden="1" x14ac:dyDescent="0.25">
      <c r="A3827" s="122" t="s">
        <v>2061</v>
      </c>
      <c r="B3827" s="122">
        <v>1</v>
      </c>
      <c r="C3827" s="122" t="s">
        <v>2253</v>
      </c>
      <c r="D3827" s="122" t="s">
        <v>2140</v>
      </c>
      <c r="E3827" s="122">
        <v>70</v>
      </c>
      <c r="F3827" s="122">
        <v>8.2177915099999996E-4</v>
      </c>
      <c r="G3827" s="122">
        <v>8.2177915099999996E-4</v>
      </c>
      <c r="H3827" s="122">
        <v>8.2177915099999996E-4</v>
      </c>
      <c r="I3827" s="122">
        <v>1.0272239255000001E-3</v>
      </c>
      <c r="J3827" s="122">
        <v>1.1299463259999999E-3</v>
      </c>
      <c r="K3827" s="122">
        <v>1.3801470035E-3</v>
      </c>
      <c r="L3827" s="122">
        <v>1.4778234595E-3</v>
      </c>
      <c r="M3827" s="122">
        <v>1.8177073185E-3</v>
      </c>
      <c r="N3827" s="122">
        <v>1.6404163825E-3</v>
      </c>
      <c r="O3827" s="122">
        <v>1.9017901754999999E-3</v>
      </c>
      <c r="P3827" s="122">
        <v>2.2438510095E-3</v>
      </c>
      <c r="Q3827" s="122">
        <v>1.617977057E-3</v>
      </c>
      <c r="R3827" s="122">
        <v>1.6125045155E-3</v>
      </c>
      <c r="S3827" s="122">
        <v>2.0356370644999998E-3</v>
      </c>
      <c r="T3827" s="122">
        <v>2.3861051295E-3</v>
      </c>
      <c r="U3827" s="122">
        <v>2.8022913925000001E-3</v>
      </c>
      <c r="V3827" s="122">
        <v>3.5836850735E-3</v>
      </c>
      <c r="W3827" s="122">
        <v>4.4714668204999999E-3</v>
      </c>
      <c r="X3827" s="122">
        <v>4.0343202234999999E-3</v>
      </c>
      <c r="Y3827" s="122">
        <v>2.9994727250000001E-3</v>
      </c>
      <c r="Z3827" s="122">
        <v>3.6490808459999999E-3</v>
      </c>
      <c r="AA3827" s="122">
        <v>2.7999539600000001E-3</v>
      </c>
      <c r="AB3827" s="122">
        <v>3.597481E-3</v>
      </c>
      <c r="AC3827" s="122">
        <v>3.9784184999999998E-3</v>
      </c>
      <c r="AD3827" s="122">
        <v>3.7841469999999999E-3</v>
      </c>
      <c r="AE3827" s="122">
        <v>4.1818324999999996E-3</v>
      </c>
      <c r="AF3827" s="122">
        <v>3.4964365000000001E-3</v>
      </c>
      <c r="AG3827" s="122">
        <v>3.685196E-3</v>
      </c>
      <c r="AH3827" s="122">
        <v>3.6293605E-3</v>
      </c>
      <c r="AI3827" s="122">
        <v>3.7556594999999999E-3</v>
      </c>
      <c r="AJ3827" s="122">
        <v>3.2513115E-3</v>
      </c>
      <c r="AK3827" s="122">
        <v>3.6133545000000002E-3</v>
      </c>
      <c r="AL3827" s="122">
        <v>0</v>
      </c>
    </row>
    <row r="3828" spans="1:38" hidden="1" x14ac:dyDescent="0.25">
      <c r="A3828" s="122" t="s">
        <v>2061</v>
      </c>
      <c r="B3828" s="122">
        <v>1</v>
      </c>
      <c r="C3828" s="122" t="s">
        <v>2253</v>
      </c>
      <c r="D3828" s="122" t="s">
        <v>2211</v>
      </c>
      <c r="E3828" s="122">
        <v>70</v>
      </c>
      <c r="F3828" s="122">
        <v>0</v>
      </c>
      <c r="G3828" s="122">
        <v>0</v>
      </c>
      <c r="H3828" s="122">
        <v>0</v>
      </c>
      <c r="I3828" s="122">
        <v>0</v>
      </c>
      <c r="J3828" s="122">
        <v>0</v>
      </c>
      <c r="K3828" s="122">
        <v>0</v>
      </c>
      <c r="L3828" s="122">
        <v>0</v>
      </c>
      <c r="M3828" s="122">
        <v>0</v>
      </c>
      <c r="N3828" s="122">
        <v>0</v>
      </c>
      <c r="O3828" s="122">
        <v>0</v>
      </c>
      <c r="P3828" s="122">
        <v>0</v>
      </c>
      <c r="Q3828" s="122">
        <v>0</v>
      </c>
      <c r="R3828" s="122">
        <v>0</v>
      </c>
      <c r="S3828" s="122">
        <v>0</v>
      </c>
      <c r="T3828" s="122">
        <v>0</v>
      </c>
      <c r="U3828" s="122">
        <v>0</v>
      </c>
      <c r="V3828" s="122">
        <v>0</v>
      </c>
      <c r="W3828" s="122">
        <v>0</v>
      </c>
      <c r="X3828" s="122">
        <v>0</v>
      </c>
      <c r="Y3828" s="122">
        <v>0</v>
      </c>
      <c r="Z3828" s="122">
        <v>0</v>
      </c>
      <c r="AA3828" s="122">
        <v>0</v>
      </c>
      <c r="AB3828" s="122">
        <v>0</v>
      </c>
      <c r="AC3828" s="122">
        <v>0</v>
      </c>
      <c r="AD3828" s="122">
        <v>0</v>
      </c>
      <c r="AE3828" s="122">
        <v>0</v>
      </c>
      <c r="AF3828" s="122">
        <v>0</v>
      </c>
      <c r="AG3828" s="122">
        <v>0</v>
      </c>
      <c r="AH3828" s="122">
        <v>0</v>
      </c>
      <c r="AI3828" s="122">
        <v>0</v>
      </c>
      <c r="AJ3828" s="122">
        <v>0</v>
      </c>
      <c r="AK3828" s="122">
        <v>0</v>
      </c>
      <c r="AL3828" s="122">
        <v>0</v>
      </c>
    </row>
    <row r="3829" spans="1:38" hidden="1" x14ac:dyDescent="0.25">
      <c r="A3829" s="122" t="s">
        <v>2061</v>
      </c>
      <c r="B3829" s="122">
        <v>1</v>
      </c>
      <c r="C3829" s="122" t="s">
        <v>2253</v>
      </c>
      <c r="D3829" s="122" t="s">
        <v>2141</v>
      </c>
      <c r="E3829" s="122">
        <v>70</v>
      </c>
      <c r="F3829" s="122">
        <v>0</v>
      </c>
      <c r="G3829" s="122">
        <v>0</v>
      </c>
      <c r="H3829" s="122">
        <v>0</v>
      </c>
      <c r="I3829" s="122">
        <v>0</v>
      </c>
      <c r="J3829" s="122">
        <v>0</v>
      </c>
      <c r="K3829" s="122">
        <v>0</v>
      </c>
      <c r="L3829" s="122">
        <v>0</v>
      </c>
      <c r="M3829" s="122">
        <v>0</v>
      </c>
      <c r="N3829" s="122">
        <v>0</v>
      </c>
      <c r="O3829" s="122">
        <v>0</v>
      </c>
      <c r="P3829" s="122">
        <v>0</v>
      </c>
      <c r="Q3829" s="122">
        <v>0</v>
      </c>
      <c r="R3829" s="122">
        <v>0</v>
      </c>
      <c r="S3829" s="122">
        <v>0</v>
      </c>
      <c r="T3829" s="122">
        <v>0</v>
      </c>
      <c r="U3829" s="122">
        <v>0</v>
      </c>
      <c r="V3829" s="122">
        <v>0</v>
      </c>
      <c r="W3829" s="122">
        <v>0</v>
      </c>
      <c r="X3829" s="122">
        <v>0</v>
      </c>
      <c r="Y3829" s="122">
        <v>0</v>
      </c>
      <c r="Z3829" s="122">
        <v>0</v>
      </c>
      <c r="AA3829" s="122">
        <v>0</v>
      </c>
      <c r="AB3829" s="122">
        <v>0</v>
      </c>
      <c r="AC3829" s="122">
        <v>0</v>
      </c>
      <c r="AD3829" s="122">
        <v>0</v>
      </c>
      <c r="AE3829" s="122">
        <v>0</v>
      </c>
      <c r="AF3829" s="122">
        <v>0</v>
      </c>
      <c r="AG3829" s="122">
        <v>0</v>
      </c>
      <c r="AH3829" s="122">
        <v>0</v>
      </c>
      <c r="AI3829" s="122">
        <v>0</v>
      </c>
      <c r="AJ3829" s="122">
        <v>0</v>
      </c>
      <c r="AK3829" s="122">
        <v>0</v>
      </c>
      <c r="AL3829" s="122">
        <v>0</v>
      </c>
    </row>
    <row r="3830" spans="1:38" hidden="1" x14ac:dyDescent="0.25">
      <c r="A3830" s="122" t="s">
        <v>2061</v>
      </c>
      <c r="B3830" s="122">
        <v>1</v>
      </c>
      <c r="C3830" s="122" t="s">
        <v>2253</v>
      </c>
      <c r="D3830" s="122" t="s">
        <v>2142</v>
      </c>
      <c r="E3830" s="122">
        <v>70</v>
      </c>
      <c r="F3830" s="122">
        <v>4.3245334100000001E-4</v>
      </c>
      <c r="G3830" s="122">
        <v>4.3245334100000001E-4</v>
      </c>
      <c r="H3830" s="122">
        <v>4.3245334100000001E-4</v>
      </c>
      <c r="I3830" s="122">
        <v>5.4056668949999998E-4</v>
      </c>
      <c r="J3830" s="122">
        <v>5.9462335049999997E-4</v>
      </c>
      <c r="K3830" s="122">
        <v>7.2628905099999998E-4</v>
      </c>
      <c r="L3830" s="122">
        <v>7.7769033250000002E-4</v>
      </c>
      <c r="M3830" s="122">
        <v>9.5655094300000005E-4</v>
      </c>
      <c r="N3830" s="122">
        <v>8.6325329400000004E-4</v>
      </c>
      <c r="O3830" s="122">
        <v>1.0007987350000001E-3</v>
      </c>
      <c r="P3830" s="122">
        <v>1.180804967E-3</v>
      </c>
      <c r="Q3830" s="122">
        <v>8.5144481450000003E-4</v>
      </c>
      <c r="R3830" s="122">
        <v>8.4856495349999999E-4</v>
      </c>
      <c r="S3830" s="122">
        <v>1.0712343835000001E-3</v>
      </c>
      <c r="T3830" s="122">
        <v>1.2556648170000001E-3</v>
      </c>
      <c r="U3830" s="122">
        <v>1.4746788104999999E-3</v>
      </c>
      <c r="V3830" s="122">
        <v>1.885879708E-3</v>
      </c>
      <c r="W3830" s="122">
        <v>2.3530662810000002E-3</v>
      </c>
      <c r="X3830" s="122">
        <v>2.123022113E-3</v>
      </c>
      <c r="Y3830" s="122">
        <v>1.5784435884999999E-3</v>
      </c>
      <c r="Z3830" s="122">
        <v>1.777643214E-3</v>
      </c>
      <c r="AA3830" s="122">
        <v>2.579015987E-3</v>
      </c>
      <c r="AB3830" s="122">
        <v>2.2219323295E-3</v>
      </c>
      <c r="AC3830" s="122">
        <v>2.3340391750000002E-3</v>
      </c>
      <c r="AD3830" s="122">
        <v>2.7188815295000001E-3</v>
      </c>
      <c r="AE3830" s="122">
        <v>2.3692136850000001E-3</v>
      </c>
      <c r="AF3830" s="122">
        <v>2.3482112159999998E-3</v>
      </c>
      <c r="AG3830" s="122">
        <v>2.3229592335E-3</v>
      </c>
      <c r="AH3830" s="122">
        <v>1.9992411960000002E-3</v>
      </c>
      <c r="AI3830" s="122">
        <v>1.102387545E-3</v>
      </c>
      <c r="AJ3830" s="122">
        <v>1.1792314235E-3</v>
      </c>
      <c r="AK3830" s="122">
        <v>1.3460389330000001E-3</v>
      </c>
      <c r="AL3830" s="122">
        <v>0</v>
      </c>
    </row>
    <row r="3831" spans="1:38" hidden="1" x14ac:dyDescent="0.25">
      <c r="A3831" s="122" t="s">
        <v>2061</v>
      </c>
      <c r="B3831" s="122">
        <v>1</v>
      </c>
      <c r="C3831" s="122" t="s">
        <v>2253</v>
      </c>
      <c r="D3831" s="122" t="s">
        <v>2143</v>
      </c>
      <c r="E3831" s="122">
        <v>70</v>
      </c>
      <c r="F3831" s="122">
        <v>6.5152634999999999E-5</v>
      </c>
      <c r="G3831" s="122">
        <v>6.5152634999999999E-5</v>
      </c>
      <c r="H3831" s="122">
        <v>6.5152634999999999E-5</v>
      </c>
      <c r="I3831" s="122">
        <v>8.1440780500000005E-5</v>
      </c>
      <c r="J3831" s="122">
        <v>8.9584866499999995E-5</v>
      </c>
      <c r="K3831" s="122">
        <v>1.094213885E-4</v>
      </c>
      <c r="L3831" s="122">
        <v>1.1716540400000001E-4</v>
      </c>
      <c r="M3831" s="122">
        <v>1.4411222049999999E-4</v>
      </c>
      <c r="N3831" s="122">
        <v>1.3005617E-4</v>
      </c>
      <c r="O3831" s="122">
        <v>1.5077850749999999E-4</v>
      </c>
      <c r="P3831" s="122">
        <v>1.7789791850000001E-4</v>
      </c>
      <c r="Q3831" s="122">
        <v>1.28277119E-4</v>
      </c>
      <c r="R3831" s="122">
        <v>1.278432345E-4</v>
      </c>
      <c r="S3831" s="122">
        <v>1.6139022050000001E-4</v>
      </c>
      <c r="T3831" s="122">
        <v>1.8917615950000001E-4</v>
      </c>
      <c r="U3831" s="122">
        <v>2.2217239599999999E-4</v>
      </c>
      <c r="V3831" s="122">
        <v>2.8412316849999998E-4</v>
      </c>
      <c r="W3831" s="122">
        <v>3.5450865250000001E-4</v>
      </c>
      <c r="X3831" s="122">
        <v>3.1985062749999998E-4</v>
      </c>
      <c r="Y3831" s="122">
        <v>2.378054085E-4</v>
      </c>
      <c r="Z3831" s="122">
        <v>2.6781647299999999E-4</v>
      </c>
      <c r="AA3831" s="122">
        <v>2.6486495599999999E-4</v>
      </c>
      <c r="AB3831" s="122">
        <v>2.9274913049999999E-4</v>
      </c>
      <c r="AC3831" s="122">
        <v>1.6792689599999999E-4</v>
      </c>
      <c r="AD3831" s="122">
        <v>5.4174485299999999E-4</v>
      </c>
      <c r="AE3831" s="122">
        <v>6.4100015250000001E-4</v>
      </c>
      <c r="AF3831" s="122">
        <v>2.29837945E-5</v>
      </c>
      <c r="AG3831" s="122">
        <v>3.9204505449999999E-4</v>
      </c>
      <c r="AH3831" s="122">
        <v>2.2124982500000001E-5</v>
      </c>
      <c r="AI3831" s="122">
        <v>2.2249982999999999E-5</v>
      </c>
      <c r="AJ3831" s="122">
        <v>2.5844283999999999E-5</v>
      </c>
      <c r="AK3831" s="122">
        <v>2.8464286E-5</v>
      </c>
      <c r="AL3831" s="122">
        <v>0</v>
      </c>
    </row>
    <row r="3832" spans="1:38" hidden="1" x14ac:dyDescent="0.25">
      <c r="A3832" s="122" t="s">
        <v>2061</v>
      </c>
      <c r="B3832" s="122">
        <v>1</v>
      </c>
      <c r="C3832" s="122" t="s">
        <v>2253</v>
      </c>
      <c r="D3832" s="122" t="s">
        <v>2177</v>
      </c>
      <c r="E3832" s="122">
        <v>70</v>
      </c>
      <c r="F3832" s="122">
        <v>0</v>
      </c>
      <c r="G3832" s="122">
        <v>0</v>
      </c>
      <c r="H3832" s="122">
        <v>0</v>
      </c>
      <c r="I3832" s="122">
        <v>0</v>
      </c>
      <c r="J3832" s="122">
        <v>0</v>
      </c>
      <c r="K3832" s="122">
        <v>0</v>
      </c>
      <c r="L3832" s="122">
        <v>0</v>
      </c>
      <c r="M3832" s="122">
        <v>0</v>
      </c>
      <c r="N3832" s="122">
        <v>0</v>
      </c>
      <c r="O3832" s="122">
        <v>0</v>
      </c>
      <c r="P3832" s="122">
        <v>0</v>
      </c>
      <c r="Q3832" s="122">
        <v>0</v>
      </c>
      <c r="R3832" s="122">
        <v>0</v>
      </c>
      <c r="S3832" s="122">
        <v>0</v>
      </c>
      <c r="T3832" s="122">
        <v>0</v>
      </c>
      <c r="U3832" s="122">
        <v>0</v>
      </c>
      <c r="V3832" s="122">
        <v>0</v>
      </c>
      <c r="W3832" s="122">
        <v>0</v>
      </c>
      <c r="X3832" s="122">
        <v>0</v>
      </c>
      <c r="Y3832" s="122">
        <v>0</v>
      </c>
      <c r="Z3832" s="122">
        <v>0</v>
      </c>
      <c r="AA3832" s="122">
        <v>0</v>
      </c>
      <c r="AB3832" s="122">
        <v>0</v>
      </c>
      <c r="AC3832" s="122">
        <v>0</v>
      </c>
      <c r="AD3832" s="122">
        <v>0</v>
      </c>
      <c r="AE3832" s="122">
        <v>0</v>
      </c>
      <c r="AF3832" s="122">
        <v>0</v>
      </c>
      <c r="AG3832" s="122">
        <v>0</v>
      </c>
      <c r="AH3832" s="122">
        <v>0</v>
      </c>
      <c r="AI3832" s="122">
        <v>0</v>
      </c>
      <c r="AJ3832" s="122">
        <v>0</v>
      </c>
      <c r="AK3832" s="122">
        <v>0</v>
      </c>
      <c r="AL3832" s="122">
        <v>0</v>
      </c>
    </row>
    <row r="3833" spans="1:38" hidden="1" x14ac:dyDescent="0.25">
      <c r="A3833" s="122" t="s">
        <v>2061</v>
      </c>
      <c r="B3833" s="122">
        <v>1</v>
      </c>
      <c r="C3833" s="122" t="s">
        <v>2253</v>
      </c>
      <c r="D3833" s="122" t="s">
        <v>2144</v>
      </c>
      <c r="E3833" s="122">
        <v>70</v>
      </c>
      <c r="F3833" s="122">
        <v>3.1704335000000001E-6</v>
      </c>
      <c r="G3833" s="122">
        <v>3.1704335000000001E-6</v>
      </c>
      <c r="H3833" s="122">
        <v>3.1704335000000001E-6</v>
      </c>
      <c r="I3833" s="122">
        <v>3.9630485000000002E-6</v>
      </c>
      <c r="J3833" s="122">
        <v>4.3593559999999998E-6</v>
      </c>
      <c r="K3833" s="122">
        <v>5.3246450000000004E-6</v>
      </c>
      <c r="L3833" s="122">
        <v>5.7014750000000003E-6</v>
      </c>
      <c r="M3833" s="122">
        <v>7.0127480000000003E-6</v>
      </c>
      <c r="N3833" s="122">
        <v>6.3287564999999996E-6</v>
      </c>
      <c r="O3833" s="122">
        <v>7.3371609999999998E-6</v>
      </c>
      <c r="P3833" s="122">
        <v>8.6568344999999992E-6</v>
      </c>
      <c r="Q3833" s="122">
        <v>6.2422074999999998E-6</v>
      </c>
      <c r="R3833" s="122">
        <v>6.2210869999999999E-6</v>
      </c>
      <c r="S3833" s="122">
        <v>7.8535399999999997E-6</v>
      </c>
      <c r="T3833" s="122">
        <v>9.2056495000000008E-6</v>
      </c>
      <c r="U3833" s="122">
        <v>1.0811310999999999E-5</v>
      </c>
      <c r="V3833" s="122">
        <v>1.3825951E-5</v>
      </c>
      <c r="W3833" s="122">
        <v>1.7251023000000001E-5</v>
      </c>
      <c r="X3833" s="122">
        <v>1.5564510000000001E-5</v>
      </c>
      <c r="Y3833" s="122">
        <v>1.1572046499999999E-5</v>
      </c>
      <c r="Z3833" s="122">
        <v>1.3032435E-5</v>
      </c>
      <c r="AA3833" s="122">
        <v>1.4466084999999999E-5</v>
      </c>
      <c r="AB3833" s="122">
        <v>1.6263845000000001E-5</v>
      </c>
      <c r="AC3833" s="122">
        <v>9.3292720000000007E-6</v>
      </c>
      <c r="AD3833" s="122">
        <v>2.7892469E-5</v>
      </c>
      <c r="AE3833" s="122">
        <v>2.9421545500000001E-5</v>
      </c>
      <c r="AF3833" s="122">
        <v>3.0645050499999997E-5</v>
      </c>
      <c r="AG3833" s="122">
        <v>3.1593405999999998E-5</v>
      </c>
      <c r="AH3833" s="122">
        <v>2.9499985499999999E-5</v>
      </c>
      <c r="AI3833" s="122">
        <v>2.9666643999999999E-5</v>
      </c>
      <c r="AJ3833" s="122">
        <v>3.44590365E-5</v>
      </c>
      <c r="AK3833" s="122">
        <v>3.7952399000000003E-5</v>
      </c>
      <c r="AL3833" s="122">
        <v>0</v>
      </c>
    </row>
    <row r="3834" spans="1:38" hidden="1" x14ac:dyDescent="0.25">
      <c r="A3834" s="122" t="s">
        <v>2061</v>
      </c>
      <c r="B3834" s="122">
        <v>1</v>
      </c>
      <c r="C3834" s="122" t="s">
        <v>2253</v>
      </c>
      <c r="D3834" s="122" t="s">
        <v>2145</v>
      </c>
      <c r="E3834" s="122">
        <v>70</v>
      </c>
      <c r="F3834" s="122">
        <v>0</v>
      </c>
      <c r="G3834" s="122">
        <v>0</v>
      </c>
      <c r="H3834" s="122">
        <v>0</v>
      </c>
      <c r="I3834" s="122">
        <v>0</v>
      </c>
      <c r="J3834" s="122">
        <v>0</v>
      </c>
      <c r="K3834" s="122">
        <v>0</v>
      </c>
      <c r="L3834" s="122">
        <v>0</v>
      </c>
      <c r="M3834" s="122">
        <v>0</v>
      </c>
      <c r="N3834" s="122">
        <v>0</v>
      </c>
      <c r="O3834" s="122">
        <v>0</v>
      </c>
      <c r="P3834" s="122">
        <v>0</v>
      </c>
      <c r="Q3834" s="122">
        <v>0</v>
      </c>
      <c r="R3834" s="122">
        <v>0</v>
      </c>
      <c r="S3834" s="122">
        <v>0</v>
      </c>
      <c r="T3834" s="122">
        <v>0</v>
      </c>
      <c r="U3834" s="122">
        <v>0</v>
      </c>
      <c r="V3834" s="122">
        <v>0</v>
      </c>
      <c r="W3834" s="122">
        <v>0</v>
      </c>
      <c r="X3834" s="122">
        <v>0</v>
      </c>
      <c r="Y3834" s="122">
        <v>0</v>
      </c>
      <c r="Z3834" s="122">
        <v>0</v>
      </c>
      <c r="AA3834" s="122">
        <v>0</v>
      </c>
      <c r="AB3834" s="122">
        <v>0</v>
      </c>
      <c r="AC3834" s="122">
        <v>0</v>
      </c>
      <c r="AD3834" s="122">
        <v>0</v>
      </c>
      <c r="AE3834" s="122">
        <v>0</v>
      </c>
      <c r="AF3834" s="122">
        <v>0</v>
      </c>
      <c r="AG3834" s="122">
        <v>0</v>
      </c>
      <c r="AH3834" s="122">
        <v>0</v>
      </c>
      <c r="AI3834" s="122">
        <v>0</v>
      </c>
      <c r="AJ3834" s="122">
        <v>0</v>
      </c>
      <c r="AK3834" s="122">
        <v>0</v>
      </c>
      <c r="AL3834" s="122">
        <v>0</v>
      </c>
    </row>
    <row r="3835" spans="1:38" hidden="1" x14ac:dyDescent="0.25">
      <c r="A3835" s="122" t="s">
        <v>2061</v>
      </c>
      <c r="B3835" s="122">
        <v>1</v>
      </c>
      <c r="C3835" s="122" t="s">
        <v>2253</v>
      </c>
      <c r="D3835" s="122" t="s">
        <v>2146</v>
      </c>
      <c r="E3835" s="122">
        <v>70</v>
      </c>
      <c r="F3835" s="122">
        <v>2.6893286499999999E-5</v>
      </c>
      <c r="G3835" s="122">
        <v>2.6893286499999999E-5</v>
      </c>
      <c r="H3835" s="122">
        <v>2.6893286499999999E-5</v>
      </c>
      <c r="I3835" s="122">
        <v>3.3616628000000003E-5</v>
      </c>
      <c r="J3835" s="122">
        <v>3.6978285500000002E-5</v>
      </c>
      <c r="K3835" s="122">
        <v>4.5166281999999999E-5</v>
      </c>
      <c r="L3835" s="122">
        <v>4.8362791499999997E-5</v>
      </c>
      <c r="M3835" s="122">
        <v>5.9485742499999998E-5</v>
      </c>
      <c r="N3835" s="122">
        <v>5.3683753000000001E-5</v>
      </c>
      <c r="O3835" s="122">
        <v>6.2237396499999995E-5</v>
      </c>
      <c r="P3835" s="122">
        <v>7.3431579499999997E-5</v>
      </c>
      <c r="Q3835" s="122">
        <v>5.29494115E-5</v>
      </c>
      <c r="R3835" s="122">
        <v>5.2770324500000002E-5</v>
      </c>
      <c r="S3835" s="122">
        <v>6.6617634500000002E-5</v>
      </c>
      <c r="T3835" s="122">
        <v>7.8086940499999993E-5</v>
      </c>
      <c r="U3835" s="122">
        <v>9.1706933500000003E-5</v>
      </c>
      <c r="V3835" s="122">
        <v>1.172785855E-4</v>
      </c>
      <c r="W3835" s="122">
        <v>1.4633186050000001E-4</v>
      </c>
      <c r="X3835" s="122">
        <v>1.320259415E-4</v>
      </c>
      <c r="Y3835" s="122">
        <v>9.8159815999999999E-5</v>
      </c>
      <c r="Z3835" s="122">
        <v>1.10547612E-4</v>
      </c>
      <c r="AA3835" s="122">
        <v>9.6448043199999999E-4</v>
      </c>
      <c r="AB3835" s="122">
        <v>6.2206722749999998E-4</v>
      </c>
      <c r="AC3835" s="122">
        <v>7.6682429900000004E-4</v>
      </c>
      <c r="AD3835" s="122">
        <v>8.7746887450000004E-4</v>
      </c>
      <c r="AE3835" s="122">
        <v>1.074299188E-3</v>
      </c>
      <c r="AF3835" s="122">
        <v>2.5120925424999998E-3</v>
      </c>
      <c r="AG3835" s="122">
        <v>2.7984742795E-3</v>
      </c>
      <c r="AH3835" s="122">
        <v>3.3227061570000002E-3</v>
      </c>
      <c r="AI3835" s="122">
        <v>3.0246127715E-3</v>
      </c>
      <c r="AJ3835" s="122">
        <v>3.5115522590000001E-3</v>
      </c>
      <c r="AK3835" s="122">
        <v>1.7233660995000001E-3</v>
      </c>
      <c r="AL3835" s="122">
        <v>0</v>
      </c>
    </row>
    <row r="3836" spans="1:38" hidden="1" x14ac:dyDescent="0.25">
      <c r="A3836" s="122" t="s">
        <v>2061</v>
      </c>
      <c r="B3836" s="122">
        <v>1</v>
      </c>
      <c r="C3836" s="122" t="s">
        <v>2253</v>
      </c>
      <c r="D3836" s="122" t="s">
        <v>2147</v>
      </c>
      <c r="E3836" s="122">
        <v>70</v>
      </c>
      <c r="F3836" s="122">
        <v>0</v>
      </c>
      <c r="G3836" s="122">
        <v>0</v>
      </c>
      <c r="H3836" s="122">
        <v>0</v>
      </c>
      <c r="I3836" s="122">
        <v>0</v>
      </c>
      <c r="J3836" s="122">
        <v>0</v>
      </c>
      <c r="K3836" s="122">
        <v>0</v>
      </c>
      <c r="L3836" s="122">
        <v>0</v>
      </c>
      <c r="M3836" s="122">
        <v>0</v>
      </c>
      <c r="N3836" s="122">
        <v>0</v>
      </c>
      <c r="O3836" s="122">
        <v>0</v>
      </c>
      <c r="P3836" s="122">
        <v>0</v>
      </c>
      <c r="Q3836" s="122">
        <v>0</v>
      </c>
      <c r="R3836" s="122">
        <v>0</v>
      </c>
      <c r="S3836" s="122">
        <v>0</v>
      </c>
      <c r="T3836" s="122">
        <v>0</v>
      </c>
      <c r="U3836" s="122">
        <v>0</v>
      </c>
      <c r="V3836" s="122">
        <v>0</v>
      </c>
      <c r="W3836" s="122">
        <v>0</v>
      </c>
      <c r="X3836" s="122">
        <v>0</v>
      </c>
      <c r="Y3836" s="122">
        <v>0</v>
      </c>
      <c r="Z3836" s="122">
        <v>0</v>
      </c>
      <c r="AA3836" s="122">
        <v>0</v>
      </c>
      <c r="AB3836" s="122">
        <v>0</v>
      </c>
      <c r="AC3836" s="122">
        <v>0</v>
      </c>
      <c r="AD3836" s="122">
        <v>0</v>
      </c>
      <c r="AE3836" s="122">
        <v>0</v>
      </c>
      <c r="AF3836" s="122">
        <v>0</v>
      </c>
      <c r="AG3836" s="122">
        <v>0</v>
      </c>
      <c r="AH3836" s="122">
        <v>0</v>
      </c>
      <c r="AI3836" s="122">
        <v>0</v>
      </c>
      <c r="AJ3836" s="122">
        <v>0</v>
      </c>
      <c r="AK3836" s="122">
        <v>0</v>
      </c>
      <c r="AL3836" s="122">
        <v>0</v>
      </c>
    </row>
    <row r="3837" spans="1:38" hidden="1" x14ac:dyDescent="0.25">
      <c r="A3837" s="122" t="s">
        <v>2061</v>
      </c>
      <c r="B3837" s="122">
        <v>1</v>
      </c>
      <c r="C3837" s="122" t="s">
        <v>2253</v>
      </c>
      <c r="D3837" s="122" t="s">
        <v>475</v>
      </c>
      <c r="E3837" s="122">
        <v>70</v>
      </c>
      <c r="F3837" s="122">
        <v>0</v>
      </c>
      <c r="G3837" s="122">
        <v>0</v>
      </c>
      <c r="H3837" s="122">
        <v>0</v>
      </c>
      <c r="I3837" s="122">
        <v>0</v>
      </c>
      <c r="J3837" s="122">
        <v>0</v>
      </c>
      <c r="K3837" s="122">
        <v>0</v>
      </c>
      <c r="L3837" s="122">
        <v>0</v>
      </c>
      <c r="M3837" s="122">
        <v>0</v>
      </c>
      <c r="N3837" s="122">
        <v>0</v>
      </c>
      <c r="O3837" s="122">
        <v>0</v>
      </c>
      <c r="P3837" s="122">
        <v>0</v>
      </c>
      <c r="Q3837" s="122">
        <v>0</v>
      </c>
      <c r="R3837" s="122">
        <v>0</v>
      </c>
      <c r="S3837" s="122">
        <v>0</v>
      </c>
      <c r="T3837" s="122">
        <v>0</v>
      </c>
      <c r="U3837" s="122">
        <v>0</v>
      </c>
      <c r="V3837" s="122">
        <v>0</v>
      </c>
      <c r="W3837" s="122">
        <v>0</v>
      </c>
      <c r="X3837" s="122">
        <v>0</v>
      </c>
      <c r="Y3837" s="122">
        <v>0</v>
      </c>
      <c r="Z3837" s="122">
        <v>0</v>
      </c>
      <c r="AA3837" s="122">
        <v>0</v>
      </c>
      <c r="AB3837" s="122">
        <v>0</v>
      </c>
      <c r="AC3837" s="122">
        <v>0</v>
      </c>
      <c r="AD3837" s="122">
        <v>0</v>
      </c>
      <c r="AE3837" s="122">
        <v>0</v>
      </c>
      <c r="AF3837" s="122">
        <v>0</v>
      </c>
      <c r="AG3837" s="122">
        <v>0</v>
      </c>
      <c r="AH3837" s="122">
        <v>0</v>
      </c>
      <c r="AI3837" s="122">
        <v>0</v>
      </c>
      <c r="AJ3837" s="122">
        <v>0</v>
      </c>
      <c r="AK3837" s="122">
        <v>0</v>
      </c>
      <c r="AL3837" s="122">
        <v>0</v>
      </c>
    </row>
    <row r="3838" spans="1:38" hidden="1" x14ac:dyDescent="0.25">
      <c r="A3838" s="122" t="s">
        <v>2061</v>
      </c>
      <c r="B3838" s="122">
        <v>1</v>
      </c>
      <c r="C3838" s="122" t="s">
        <v>2253</v>
      </c>
      <c r="D3838" s="122" t="s">
        <v>2148</v>
      </c>
      <c r="E3838" s="122">
        <v>70</v>
      </c>
      <c r="F3838" s="122">
        <v>0</v>
      </c>
      <c r="G3838" s="122">
        <v>0</v>
      </c>
      <c r="H3838" s="122">
        <v>0</v>
      </c>
      <c r="I3838" s="122">
        <v>0</v>
      </c>
      <c r="J3838" s="122">
        <v>0</v>
      </c>
      <c r="K3838" s="122">
        <v>0</v>
      </c>
      <c r="L3838" s="122">
        <v>0</v>
      </c>
      <c r="M3838" s="122">
        <v>0</v>
      </c>
      <c r="N3838" s="122">
        <v>0</v>
      </c>
      <c r="O3838" s="122">
        <v>0</v>
      </c>
      <c r="P3838" s="122">
        <v>0</v>
      </c>
      <c r="Q3838" s="122">
        <v>0</v>
      </c>
      <c r="R3838" s="122">
        <v>0</v>
      </c>
      <c r="S3838" s="122">
        <v>0</v>
      </c>
      <c r="T3838" s="122">
        <v>0</v>
      </c>
      <c r="U3838" s="122">
        <v>0</v>
      </c>
      <c r="V3838" s="122">
        <v>0</v>
      </c>
      <c r="W3838" s="122">
        <v>0</v>
      </c>
      <c r="X3838" s="122">
        <v>0</v>
      </c>
      <c r="Y3838" s="122">
        <v>0</v>
      </c>
      <c r="Z3838" s="122">
        <v>0</v>
      </c>
      <c r="AA3838" s="122">
        <v>0</v>
      </c>
      <c r="AB3838" s="122">
        <v>0</v>
      </c>
      <c r="AC3838" s="122">
        <v>0</v>
      </c>
      <c r="AD3838" s="122">
        <v>0</v>
      </c>
      <c r="AE3838" s="122">
        <v>0</v>
      </c>
      <c r="AF3838" s="122">
        <v>0</v>
      </c>
      <c r="AG3838" s="122">
        <v>0</v>
      </c>
      <c r="AH3838" s="122">
        <v>0</v>
      </c>
      <c r="AI3838" s="122">
        <v>0</v>
      </c>
      <c r="AJ3838" s="122">
        <v>2.8715930000000002E-6</v>
      </c>
      <c r="AK3838" s="122">
        <v>3.1626955E-6</v>
      </c>
      <c r="AL3838" s="122">
        <v>0</v>
      </c>
    </row>
    <row r="3839" spans="1:38" hidden="1" x14ac:dyDescent="0.25">
      <c r="A3839" s="122" t="s">
        <v>2061</v>
      </c>
      <c r="B3839" s="122">
        <v>1</v>
      </c>
      <c r="C3839" s="122" t="s">
        <v>2253</v>
      </c>
      <c r="D3839" s="122" t="s">
        <v>2149</v>
      </c>
      <c r="E3839" s="122">
        <v>70</v>
      </c>
      <c r="F3839" s="122">
        <v>1.5218128500000001E-5</v>
      </c>
      <c r="G3839" s="122">
        <v>1.5218128500000001E-5</v>
      </c>
      <c r="H3839" s="122">
        <v>1.5218128500000001E-5</v>
      </c>
      <c r="I3839" s="122">
        <v>1.9022654000000001E-5</v>
      </c>
      <c r="J3839" s="122">
        <v>2.0924929999999999E-5</v>
      </c>
      <c r="K3839" s="122">
        <v>2.5558269499999999E-5</v>
      </c>
      <c r="L3839" s="122">
        <v>2.7367106499999999E-5</v>
      </c>
      <c r="M3839" s="122">
        <v>3.3661254000000003E-5</v>
      </c>
      <c r="N3839" s="122">
        <v>3.0378089500000001E-5</v>
      </c>
      <c r="O3839" s="122">
        <v>3.5218341E-5</v>
      </c>
      <c r="P3839" s="122">
        <v>4.1552794999999999E-5</v>
      </c>
      <c r="Q3839" s="122">
        <v>2.9962543000000001E-5</v>
      </c>
      <c r="R3839" s="122">
        <v>2.9861207E-5</v>
      </c>
      <c r="S3839" s="122">
        <v>3.7696992E-5</v>
      </c>
      <c r="T3839" s="122">
        <v>4.4187133499999997E-5</v>
      </c>
      <c r="U3839" s="122">
        <v>5.1894287499999998E-5</v>
      </c>
      <c r="V3839" s="122">
        <v>6.6364533000000002E-5</v>
      </c>
      <c r="W3839" s="122">
        <v>8.2804947499999997E-5</v>
      </c>
      <c r="X3839" s="122">
        <v>7.4709621500000003E-5</v>
      </c>
      <c r="Y3839" s="122">
        <v>5.5545801999999998E-5</v>
      </c>
      <c r="Z3839" s="122">
        <v>6.2555661499999999E-5</v>
      </c>
      <c r="AA3839" s="122">
        <v>8.2275848500000005E-5</v>
      </c>
      <c r="AB3839" s="122">
        <v>9.4533582500000001E-5</v>
      </c>
      <c r="AC3839" s="122">
        <v>5.4226393499999999E-5</v>
      </c>
      <c r="AD3839" s="122">
        <v>1.1424666750000001E-4</v>
      </c>
      <c r="AE3839" s="122">
        <v>1.08984006E-4</v>
      </c>
      <c r="AF3839" s="122">
        <v>1.13572428E-4</v>
      </c>
      <c r="AG3839" s="122">
        <v>1.1697147699999999E-4</v>
      </c>
      <c r="AH3839" s="122">
        <v>1.0928017E-4</v>
      </c>
      <c r="AI3839" s="122">
        <v>1.101133035E-4</v>
      </c>
      <c r="AJ3839" s="122">
        <v>1.3715665950000001E-4</v>
      </c>
      <c r="AK3839" s="122">
        <v>1.4040561249999999E-4</v>
      </c>
      <c r="AL3839" s="122">
        <v>0</v>
      </c>
    </row>
    <row r="3840" spans="1:38" hidden="1" x14ac:dyDescent="0.25">
      <c r="A3840" s="122" t="s">
        <v>2061</v>
      </c>
      <c r="B3840" s="122">
        <v>1</v>
      </c>
      <c r="C3840" s="122" t="s">
        <v>2253</v>
      </c>
      <c r="D3840" s="122" t="s">
        <v>2150</v>
      </c>
      <c r="E3840" s="122">
        <v>70</v>
      </c>
      <c r="F3840" s="122">
        <v>3.2642893715000001E-3</v>
      </c>
      <c r="G3840" s="122">
        <v>3.2642893715000001E-3</v>
      </c>
      <c r="H3840" s="122">
        <v>3.2642893715000001E-3</v>
      </c>
      <c r="I3840" s="122">
        <v>4.0803617210000004E-3</v>
      </c>
      <c r="J3840" s="122">
        <v>4.4883978825E-3</v>
      </c>
      <c r="K3840" s="122">
        <v>5.4822506229999998E-3</v>
      </c>
      <c r="L3840" s="122">
        <v>5.8702431914999997E-3</v>
      </c>
      <c r="M3840" s="122">
        <v>7.2203374195000001E-3</v>
      </c>
      <c r="N3840" s="122">
        <v>6.5160984355000003E-3</v>
      </c>
      <c r="O3840" s="122">
        <v>7.5543331905000002E-3</v>
      </c>
      <c r="P3840" s="122">
        <v>8.913074872E-3</v>
      </c>
      <c r="Q3840" s="122">
        <v>6.4269644665000004E-3</v>
      </c>
      <c r="R3840" s="122">
        <v>6.4052262514999996E-3</v>
      </c>
      <c r="S3840" s="122">
        <v>8.0860028229999999E-3</v>
      </c>
      <c r="T3840" s="122">
        <v>9.4781397779999995E-3</v>
      </c>
      <c r="U3840" s="122">
        <v>1.1131324178499999E-2</v>
      </c>
      <c r="V3840" s="122">
        <v>1.42351934415E-2</v>
      </c>
      <c r="W3840" s="122">
        <v>1.7804454511999999E-2</v>
      </c>
      <c r="X3840" s="122">
        <v>1.6082275904E-2</v>
      </c>
      <c r="Y3840" s="122">
        <v>1.3588928375E-2</v>
      </c>
      <c r="Z3840" s="122">
        <v>1.7583068185500001E-2</v>
      </c>
      <c r="AA3840" s="122">
        <v>1.4884489206999999E-2</v>
      </c>
      <c r="AB3840" s="122">
        <v>1.6472778923499999E-2</v>
      </c>
      <c r="AC3840" s="122">
        <v>9.5845108575000008E-3</v>
      </c>
      <c r="AD3840" s="122">
        <v>1.18584005445E-2</v>
      </c>
      <c r="AE3840" s="122">
        <v>9.2301928460000009E-3</v>
      </c>
      <c r="AF3840" s="122">
        <v>7.0386428460000004E-3</v>
      </c>
      <c r="AG3840" s="122">
        <v>9.5129608575000007E-3</v>
      </c>
      <c r="AH3840" s="122">
        <v>6.6713658575000001E-3</v>
      </c>
      <c r="AI3840" s="122">
        <v>7.3434058574999997E-3</v>
      </c>
      <c r="AJ3840" s="122">
        <v>6.6426696965000004E-3</v>
      </c>
      <c r="AK3840" s="122">
        <v>8.8607196964999996E-3</v>
      </c>
      <c r="AL3840" s="122">
        <v>0</v>
      </c>
    </row>
    <row r="3841" spans="1:38" hidden="1" x14ac:dyDescent="0.25">
      <c r="A3841" s="122" t="s">
        <v>2061</v>
      </c>
      <c r="B3841" s="122">
        <v>1</v>
      </c>
      <c r="C3841" s="122" t="s">
        <v>2253</v>
      </c>
      <c r="D3841" s="122" t="s">
        <v>2151</v>
      </c>
      <c r="E3841" s="122">
        <v>70</v>
      </c>
      <c r="F3841" s="122">
        <v>0</v>
      </c>
      <c r="G3841" s="122">
        <v>0</v>
      </c>
      <c r="H3841" s="122">
        <v>0</v>
      </c>
      <c r="I3841" s="122">
        <v>0</v>
      </c>
      <c r="J3841" s="122">
        <v>0</v>
      </c>
      <c r="K3841" s="122">
        <v>0</v>
      </c>
      <c r="L3841" s="122">
        <v>0</v>
      </c>
      <c r="M3841" s="122">
        <v>0</v>
      </c>
      <c r="N3841" s="122">
        <v>0</v>
      </c>
      <c r="O3841" s="122">
        <v>0</v>
      </c>
      <c r="P3841" s="122">
        <v>0</v>
      </c>
      <c r="Q3841" s="122">
        <v>0</v>
      </c>
      <c r="R3841" s="122">
        <v>0</v>
      </c>
      <c r="S3841" s="122">
        <v>0</v>
      </c>
      <c r="T3841" s="122">
        <v>0</v>
      </c>
      <c r="U3841" s="122">
        <v>0</v>
      </c>
      <c r="V3841" s="122">
        <v>0</v>
      </c>
      <c r="W3841" s="122">
        <v>0</v>
      </c>
      <c r="X3841" s="122">
        <v>0</v>
      </c>
      <c r="Y3841" s="122">
        <v>0</v>
      </c>
      <c r="Z3841" s="122">
        <v>0</v>
      </c>
      <c r="AA3841" s="122">
        <v>0</v>
      </c>
      <c r="AB3841" s="122">
        <v>0</v>
      </c>
      <c r="AC3841" s="122">
        <v>0</v>
      </c>
      <c r="AD3841" s="122">
        <v>0</v>
      </c>
      <c r="AE3841" s="122">
        <v>0</v>
      </c>
      <c r="AF3841" s="122">
        <v>0</v>
      </c>
      <c r="AG3841" s="122">
        <v>0</v>
      </c>
      <c r="AH3841" s="122">
        <v>0</v>
      </c>
      <c r="AI3841" s="122">
        <v>0</v>
      </c>
      <c r="AJ3841" s="122">
        <v>0</v>
      </c>
      <c r="AK3841" s="122">
        <v>0</v>
      </c>
      <c r="AL3841" s="122">
        <v>0</v>
      </c>
    </row>
    <row r="3842" spans="1:38" hidden="1" x14ac:dyDescent="0.25">
      <c r="A3842" s="122" t="s">
        <v>2061</v>
      </c>
      <c r="B3842" s="122">
        <v>1</v>
      </c>
      <c r="C3842" s="122" t="s">
        <v>2253</v>
      </c>
      <c r="D3842" s="122" t="s">
        <v>2152</v>
      </c>
      <c r="E3842" s="122">
        <v>70</v>
      </c>
      <c r="F3842" s="122">
        <v>1.5922030245000001E-3</v>
      </c>
      <c r="G3842" s="122">
        <v>1.5948742245E-3</v>
      </c>
      <c r="H3842" s="122">
        <v>1.5975454244999999E-3</v>
      </c>
      <c r="I3842" s="122">
        <v>1.9982674005000001E-3</v>
      </c>
      <c r="J3842" s="122">
        <v>2.1999639620000002E-3</v>
      </c>
      <c r="K3842" s="122">
        <v>2.6874008015E-3</v>
      </c>
      <c r="L3842" s="122">
        <v>2.8793208505000002E-3</v>
      </c>
      <c r="M3842" s="122">
        <v>3.5405194884999998E-3</v>
      </c>
      <c r="N3842" s="122">
        <v>3.199688228E-3</v>
      </c>
      <c r="O3842" s="122">
        <v>3.7087730235E-3</v>
      </c>
      <c r="P3842" s="122">
        <v>4.3741895870000004E-3</v>
      </c>
      <c r="Q3842" s="122">
        <v>3.1642254775000002E-3</v>
      </c>
      <c r="R3842" s="122">
        <v>3.1562935504999999E-3</v>
      </c>
      <c r="S3842" s="122">
        <v>3.9787871680000003E-3</v>
      </c>
      <c r="T3842" s="122">
        <v>4.6604927249999997E-3</v>
      </c>
      <c r="U3842" s="122">
        <v>5.4695278669999996E-3</v>
      </c>
      <c r="V3842" s="122">
        <v>6.9861549320000002E-3</v>
      </c>
      <c r="W3842" s="122">
        <v>8.7089097294999994E-3</v>
      </c>
      <c r="X3842" s="122">
        <v>7.8646062145000008E-3</v>
      </c>
      <c r="Y3842" s="122">
        <v>5.4650788085000004E-3</v>
      </c>
      <c r="Z3842" s="122">
        <v>5.0135511914999997E-3</v>
      </c>
      <c r="AA3842" s="122">
        <v>1.0329030132999999E-2</v>
      </c>
      <c r="AB3842" s="122">
        <v>1.0546930093E-2</v>
      </c>
      <c r="AC3842" s="122">
        <v>1.2009519444500001E-2</v>
      </c>
      <c r="AD3842" s="122">
        <v>1.3013679810500001E-2</v>
      </c>
      <c r="AE3842" s="122">
        <v>1.69480427495E-2</v>
      </c>
      <c r="AF3842" s="122">
        <v>1.5675800698500001E-2</v>
      </c>
      <c r="AG3842" s="122">
        <v>1.7210391980999998E-2</v>
      </c>
      <c r="AH3842" s="122">
        <v>2.2960271510000001E-2</v>
      </c>
      <c r="AI3842" s="122">
        <v>2.3572882345000001E-2</v>
      </c>
      <c r="AJ3842" s="122">
        <v>2.2078317086500002E-2</v>
      </c>
      <c r="AK3842" s="122">
        <v>2.3043852138999999E-2</v>
      </c>
      <c r="AL3842" s="122">
        <v>0</v>
      </c>
    </row>
    <row r="3843" spans="1:38" hidden="1" x14ac:dyDescent="0.25">
      <c r="A3843" s="122" t="s">
        <v>2061</v>
      </c>
      <c r="B3843" s="122">
        <v>1</v>
      </c>
      <c r="C3843" s="122" t="s">
        <v>2253</v>
      </c>
      <c r="D3843" s="122" t="s">
        <v>2153</v>
      </c>
      <c r="E3843" s="122">
        <v>70</v>
      </c>
      <c r="F3843" s="122">
        <v>0</v>
      </c>
      <c r="G3843" s="122">
        <v>0</v>
      </c>
      <c r="H3843" s="122">
        <v>0</v>
      </c>
      <c r="I3843" s="122">
        <v>0</v>
      </c>
      <c r="J3843" s="122">
        <v>0</v>
      </c>
      <c r="K3843" s="122">
        <v>0</v>
      </c>
      <c r="L3843" s="122">
        <v>0</v>
      </c>
      <c r="M3843" s="122">
        <v>0</v>
      </c>
      <c r="N3843" s="122">
        <v>0</v>
      </c>
      <c r="O3843" s="122">
        <v>0</v>
      </c>
      <c r="P3843" s="122">
        <v>0</v>
      </c>
      <c r="Q3843" s="122">
        <v>0</v>
      </c>
      <c r="R3843" s="122">
        <v>0</v>
      </c>
      <c r="S3843" s="122">
        <v>0</v>
      </c>
      <c r="T3843" s="122">
        <v>0</v>
      </c>
      <c r="U3843" s="122">
        <v>0</v>
      </c>
      <c r="V3843" s="122">
        <v>0</v>
      </c>
      <c r="W3843" s="122">
        <v>0</v>
      </c>
      <c r="X3843" s="122">
        <v>0</v>
      </c>
      <c r="Y3843" s="122">
        <v>0</v>
      </c>
      <c r="Z3843" s="122">
        <v>0</v>
      </c>
      <c r="AA3843" s="122">
        <v>0</v>
      </c>
      <c r="AB3843" s="122">
        <v>0</v>
      </c>
      <c r="AC3843" s="122">
        <v>0</v>
      </c>
      <c r="AD3843" s="122">
        <v>0</v>
      </c>
      <c r="AE3843" s="122">
        <v>0</v>
      </c>
      <c r="AF3843" s="122">
        <v>0</v>
      </c>
      <c r="AG3843" s="122">
        <v>0</v>
      </c>
      <c r="AH3843" s="122">
        <v>0</v>
      </c>
      <c r="AI3843" s="122">
        <v>0</v>
      </c>
      <c r="AJ3843" s="122">
        <v>0</v>
      </c>
      <c r="AK3843" s="122">
        <v>0</v>
      </c>
      <c r="AL3843" s="122">
        <v>0</v>
      </c>
    </row>
    <row r="3844" spans="1:38" hidden="1" x14ac:dyDescent="0.25">
      <c r="A3844" s="122" t="s">
        <v>2061</v>
      </c>
      <c r="B3844" s="122">
        <v>1</v>
      </c>
      <c r="C3844" s="122" t="s">
        <v>2253</v>
      </c>
      <c r="D3844" s="122" t="s">
        <v>2154</v>
      </c>
      <c r="E3844" s="122">
        <v>70</v>
      </c>
      <c r="F3844" s="122">
        <v>0</v>
      </c>
      <c r="G3844" s="122">
        <v>0</v>
      </c>
      <c r="H3844" s="122">
        <v>0</v>
      </c>
      <c r="I3844" s="122">
        <v>0</v>
      </c>
      <c r="J3844" s="122">
        <v>0</v>
      </c>
      <c r="K3844" s="122">
        <v>0</v>
      </c>
      <c r="L3844" s="122">
        <v>0</v>
      </c>
      <c r="M3844" s="122">
        <v>0</v>
      </c>
      <c r="N3844" s="122">
        <v>0</v>
      </c>
      <c r="O3844" s="122">
        <v>0</v>
      </c>
      <c r="P3844" s="122">
        <v>0</v>
      </c>
      <c r="Q3844" s="122">
        <v>0</v>
      </c>
      <c r="R3844" s="122">
        <v>0</v>
      </c>
      <c r="S3844" s="122">
        <v>0</v>
      </c>
      <c r="T3844" s="122">
        <v>0</v>
      </c>
      <c r="U3844" s="122">
        <v>0</v>
      </c>
      <c r="V3844" s="122">
        <v>0</v>
      </c>
      <c r="W3844" s="122">
        <v>0</v>
      </c>
      <c r="X3844" s="122">
        <v>0</v>
      </c>
      <c r="Y3844" s="122">
        <v>0</v>
      </c>
      <c r="Z3844" s="122">
        <v>0</v>
      </c>
      <c r="AA3844" s="122">
        <v>0</v>
      </c>
      <c r="AB3844" s="122">
        <v>0</v>
      </c>
      <c r="AC3844" s="122">
        <v>0</v>
      </c>
      <c r="AD3844" s="122">
        <v>0</v>
      </c>
      <c r="AE3844" s="122">
        <v>0</v>
      </c>
      <c r="AF3844" s="122">
        <v>0</v>
      </c>
      <c r="AG3844" s="122">
        <v>0</v>
      </c>
      <c r="AH3844" s="122">
        <v>0</v>
      </c>
      <c r="AI3844" s="122">
        <v>0</v>
      </c>
      <c r="AJ3844" s="122">
        <v>0</v>
      </c>
      <c r="AK3844" s="122">
        <v>0</v>
      </c>
      <c r="AL3844" s="122">
        <v>0</v>
      </c>
    </row>
    <row r="3845" spans="1:38" hidden="1" x14ac:dyDescent="0.25">
      <c r="A3845" s="122" t="s">
        <v>2061</v>
      </c>
      <c r="B3845" s="122">
        <v>1</v>
      </c>
      <c r="C3845" s="122" t="s">
        <v>2253</v>
      </c>
      <c r="D3845" s="122" t="s">
        <v>2155</v>
      </c>
      <c r="E3845" s="122">
        <v>70</v>
      </c>
      <c r="F3845" s="122">
        <v>4.6586507365000002E-3</v>
      </c>
      <c r="G3845" s="122">
        <v>4.6586507365000002E-3</v>
      </c>
      <c r="H3845" s="122">
        <v>4.6586507365000002E-3</v>
      </c>
      <c r="I3845" s="122">
        <v>5.8233134140000002E-3</v>
      </c>
      <c r="J3845" s="122">
        <v>6.4056447659999998E-3</v>
      </c>
      <c r="K3845" s="122">
        <v>7.8240278245000003E-3</v>
      </c>
      <c r="L3845" s="122">
        <v>8.3777538309999997E-3</v>
      </c>
      <c r="M3845" s="122">
        <v>1.0304549141500001E-2</v>
      </c>
      <c r="N3845" s="122">
        <v>9.2994901340000009E-3</v>
      </c>
      <c r="O3845" s="122">
        <v>1.07812132805E-2</v>
      </c>
      <c r="P3845" s="122">
        <v>1.2720349852999999E-2</v>
      </c>
      <c r="Q3845" s="122">
        <v>9.1722820250000007E-3</v>
      </c>
      <c r="R3845" s="122">
        <v>9.1412582364999995E-3</v>
      </c>
      <c r="S3845" s="122">
        <v>1.1539988893500001E-2</v>
      </c>
      <c r="T3845" s="122">
        <v>1.35267857425E-2</v>
      </c>
      <c r="U3845" s="122">
        <v>1.5886138062E-2</v>
      </c>
      <c r="V3845" s="122">
        <v>2.0315844274499999E-2</v>
      </c>
      <c r="W3845" s="122">
        <v>2.5348662635500001E-2</v>
      </c>
      <c r="X3845" s="122">
        <v>2.2973193651999999E-2</v>
      </c>
      <c r="Y3845" s="122">
        <v>1.3626035715499999E-2</v>
      </c>
      <c r="Z3845" s="122">
        <v>1.6571315357500001E-2</v>
      </c>
      <c r="AA3845" s="122">
        <v>3.1817515864000001E-2</v>
      </c>
      <c r="AB3845" s="122">
        <v>2.6972797842000001E-2</v>
      </c>
      <c r="AC3845" s="122">
        <v>1.9195116424E-2</v>
      </c>
      <c r="AD3845" s="122">
        <v>3.0238598323E-2</v>
      </c>
      <c r="AE3845" s="122">
        <v>3.3768386026999997E-2</v>
      </c>
      <c r="AF3845" s="122">
        <v>2.96505964745E-2</v>
      </c>
      <c r="AG3845" s="122">
        <v>5.5154133563499998E-2</v>
      </c>
      <c r="AH3845" s="122">
        <v>4.1256082926999997E-2</v>
      </c>
      <c r="AI3845" s="122">
        <v>4.2098710661499998E-2</v>
      </c>
      <c r="AJ3845" s="122">
        <v>7.0656354862999995E-2</v>
      </c>
      <c r="AK3845" s="122">
        <v>7.4359031216999993E-2</v>
      </c>
      <c r="AL3845" s="122">
        <v>0</v>
      </c>
    </row>
    <row r="3846" spans="1:38" hidden="1" x14ac:dyDescent="0.25">
      <c r="A3846" s="122" t="s">
        <v>2061</v>
      </c>
      <c r="B3846" s="122">
        <v>1</v>
      </c>
      <c r="C3846" s="122" t="s">
        <v>2253</v>
      </c>
      <c r="D3846" s="122" t="s">
        <v>2156</v>
      </c>
      <c r="E3846" s="122">
        <v>70</v>
      </c>
      <c r="F3846" s="122">
        <v>6.3408935000000003E-6</v>
      </c>
      <c r="G3846" s="122">
        <v>6.3408935000000003E-6</v>
      </c>
      <c r="H3846" s="122">
        <v>6.3408935000000003E-6</v>
      </c>
      <c r="I3846" s="122">
        <v>7.9261234999999995E-6</v>
      </c>
      <c r="J3846" s="122">
        <v>8.7187119999999995E-6</v>
      </c>
      <c r="K3846" s="122">
        <v>1.0649290000000001E-5</v>
      </c>
      <c r="L3846" s="122">
        <v>1.1402950000000001E-5</v>
      </c>
      <c r="M3846" s="122">
        <v>1.40255225E-5</v>
      </c>
      <c r="N3846" s="122">
        <v>1.26575395E-5</v>
      </c>
      <c r="O3846" s="122">
        <v>1.46742955E-5</v>
      </c>
      <c r="P3846" s="122">
        <v>1.7313668999999998E-5</v>
      </c>
      <c r="Q3846" s="122">
        <v>1.24843885E-5</v>
      </c>
      <c r="R3846" s="122">
        <v>1.2442174E-5</v>
      </c>
      <c r="S3846" s="122">
        <v>1.5707079999999999E-5</v>
      </c>
      <c r="T3846" s="122">
        <v>1.8411299000000002E-5</v>
      </c>
      <c r="U3846" s="122">
        <v>2.1622621999999999E-5</v>
      </c>
      <c r="V3846" s="122">
        <v>2.7651902000000001E-5</v>
      </c>
      <c r="W3846" s="122">
        <v>6.3031787E-5</v>
      </c>
      <c r="X3846" s="122">
        <v>1.4524795750000001E-4</v>
      </c>
      <c r="Y3846" s="122">
        <v>1.7492226000000001E-4</v>
      </c>
      <c r="Z3846" s="122">
        <v>1.72613898E-4</v>
      </c>
      <c r="AA3846" s="122">
        <v>1.805186784E-3</v>
      </c>
      <c r="AB3846" s="122">
        <v>1.8076318594999999E-3</v>
      </c>
      <c r="AC3846" s="122">
        <v>1.469813861E-3</v>
      </c>
      <c r="AD3846" s="122">
        <v>1.6872029539999999E-3</v>
      </c>
      <c r="AE3846" s="122">
        <v>1.5274457695000001E-3</v>
      </c>
      <c r="AF3846" s="122">
        <v>1.5782096464999999E-3</v>
      </c>
      <c r="AG3846" s="122">
        <v>1.4167303329999999E-3</v>
      </c>
      <c r="AH3846" s="122">
        <v>6.4507728350000004E-4</v>
      </c>
      <c r="AI3846" s="122">
        <v>6.6400103949999995E-4</v>
      </c>
      <c r="AJ3846" s="122">
        <v>5.3816777700000003E-4</v>
      </c>
      <c r="AK3846" s="122">
        <v>5.0131271650000002E-4</v>
      </c>
      <c r="AL3846" s="122">
        <v>0</v>
      </c>
    </row>
    <row r="3847" spans="1:38" hidden="1" x14ac:dyDescent="0.25">
      <c r="A3847" s="122" t="s">
        <v>2061</v>
      </c>
      <c r="B3847" s="122">
        <v>1</v>
      </c>
      <c r="C3847" s="122" t="s">
        <v>2253</v>
      </c>
      <c r="D3847" s="122" t="s">
        <v>2178</v>
      </c>
      <c r="E3847" s="122">
        <v>70</v>
      </c>
      <c r="F3847" s="122">
        <v>0</v>
      </c>
      <c r="G3847" s="122">
        <v>0</v>
      </c>
      <c r="H3847" s="122">
        <v>0</v>
      </c>
      <c r="I3847" s="122">
        <v>0</v>
      </c>
      <c r="J3847" s="122">
        <v>0</v>
      </c>
      <c r="K3847" s="122">
        <v>0</v>
      </c>
      <c r="L3847" s="122">
        <v>0</v>
      </c>
      <c r="M3847" s="122">
        <v>0</v>
      </c>
      <c r="N3847" s="122">
        <v>0</v>
      </c>
      <c r="O3847" s="122">
        <v>0</v>
      </c>
      <c r="P3847" s="122">
        <v>0</v>
      </c>
      <c r="Q3847" s="122">
        <v>0</v>
      </c>
      <c r="R3847" s="122">
        <v>0</v>
      </c>
      <c r="S3847" s="122">
        <v>0</v>
      </c>
      <c r="T3847" s="122">
        <v>0</v>
      </c>
      <c r="U3847" s="122">
        <v>0</v>
      </c>
      <c r="V3847" s="122">
        <v>0</v>
      </c>
      <c r="W3847" s="122">
        <v>0</v>
      </c>
      <c r="X3847" s="122">
        <v>0</v>
      </c>
      <c r="Y3847" s="122">
        <v>0</v>
      </c>
      <c r="Z3847" s="122">
        <v>0</v>
      </c>
      <c r="AA3847" s="122">
        <v>0</v>
      </c>
      <c r="AB3847" s="122">
        <v>0</v>
      </c>
      <c r="AC3847" s="122">
        <v>0</v>
      </c>
      <c r="AD3847" s="122">
        <v>0</v>
      </c>
      <c r="AE3847" s="122">
        <v>0</v>
      </c>
      <c r="AF3847" s="122">
        <v>0</v>
      </c>
      <c r="AG3847" s="122">
        <v>0</v>
      </c>
      <c r="AH3847" s="122">
        <v>0</v>
      </c>
      <c r="AI3847" s="122">
        <v>0</v>
      </c>
      <c r="AJ3847" s="122">
        <v>0</v>
      </c>
      <c r="AK3847" s="122">
        <v>0</v>
      </c>
      <c r="AL3847" s="122">
        <v>0</v>
      </c>
    </row>
    <row r="3848" spans="1:38" hidden="1" x14ac:dyDescent="0.25">
      <c r="A3848" s="122" t="s">
        <v>2061</v>
      </c>
      <c r="B3848" s="122">
        <v>1</v>
      </c>
      <c r="C3848" s="122" t="s">
        <v>2253</v>
      </c>
      <c r="D3848" s="122" t="s">
        <v>2212</v>
      </c>
      <c r="E3848" s="122">
        <v>70</v>
      </c>
      <c r="F3848" s="122">
        <v>0</v>
      </c>
      <c r="G3848" s="122">
        <v>0</v>
      </c>
      <c r="H3848" s="122">
        <v>0</v>
      </c>
      <c r="I3848" s="122">
        <v>0</v>
      </c>
      <c r="J3848" s="122">
        <v>0</v>
      </c>
      <c r="K3848" s="122">
        <v>0</v>
      </c>
      <c r="L3848" s="122">
        <v>0</v>
      </c>
      <c r="M3848" s="122">
        <v>0</v>
      </c>
      <c r="N3848" s="122">
        <v>0</v>
      </c>
      <c r="O3848" s="122">
        <v>0</v>
      </c>
      <c r="P3848" s="122">
        <v>0</v>
      </c>
      <c r="Q3848" s="122">
        <v>0</v>
      </c>
      <c r="R3848" s="122">
        <v>0</v>
      </c>
      <c r="S3848" s="122">
        <v>0</v>
      </c>
      <c r="T3848" s="122">
        <v>0</v>
      </c>
      <c r="U3848" s="122">
        <v>0</v>
      </c>
      <c r="V3848" s="122">
        <v>0</v>
      </c>
      <c r="W3848" s="122">
        <v>0</v>
      </c>
      <c r="X3848" s="122">
        <v>0</v>
      </c>
      <c r="Y3848" s="122">
        <v>0</v>
      </c>
      <c r="Z3848" s="122">
        <v>0</v>
      </c>
      <c r="AA3848" s="122">
        <v>0</v>
      </c>
      <c r="AB3848" s="122">
        <v>0</v>
      </c>
      <c r="AC3848" s="122">
        <v>0</v>
      </c>
      <c r="AD3848" s="122">
        <v>0</v>
      </c>
      <c r="AE3848" s="122">
        <v>0</v>
      </c>
      <c r="AF3848" s="122">
        <v>0</v>
      </c>
      <c r="AG3848" s="122">
        <v>0</v>
      </c>
      <c r="AH3848" s="122">
        <v>0</v>
      </c>
      <c r="AI3848" s="122">
        <v>0</v>
      </c>
      <c r="AJ3848" s="122">
        <v>0</v>
      </c>
      <c r="AK3848" s="122">
        <v>0</v>
      </c>
      <c r="AL3848" s="122">
        <v>0</v>
      </c>
    </row>
    <row r="3849" spans="1:38" hidden="1" x14ac:dyDescent="0.25">
      <c r="A3849" s="122" t="s">
        <v>2061</v>
      </c>
      <c r="B3849" s="122">
        <v>1</v>
      </c>
      <c r="C3849" s="122" t="s">
        <v>2253</v>
      </c>
      <c r="D3849" s="122" t="s">
        <v>2157</v>
      </c>
      <c r="E3849" s="122">
        <v>70</v>
      </c>
      <c r="F3849" s="122">
        <v>0</v>
      </c>
      <c r="G3849" s="122">
        <v>0</v>
      </c>
      <c r="H3849" s="122">
        <v>0</v>
      </c>
      <c r="I3849" s="122">
        <v>0</v>
      </c>
      <c r="J3849" s="122">
        <v>0</v>
      </c>
      <c r="K3849" s="122">
        <v>0</v>
      </c>
      <c r="L3849" s="122">
        <v>0</v>
      </c>
      <c r="M3849" s="122">
        <v>0</v>
      </c>
      <c r="N3849" s="122">
        <v>0</v>
      </c>
      <c r="O3849" s="122">
        <v>0</v>
      </c>
      <c r="P3849" s="122">
        <v>0</v>
      </c>
      <c r="Q3849" s="122">
        <v>0</v>
      </c>
      <c r="R3849" s="122">
        <v>0</v>
      </c>
      <c r="S3849" s="122">
        <v>0</v>
      </c>
      <c r="T3849" s="122">
        <v>0</v>
      </c>
      <c r="U3849" s="122">
        <v>0</v>
      </c>
      <c r="V3849" s="122">
        <v>0</v>
      </c>
      <c r="W3849" s="122">
        <v>0</v>
      </c>
      <c r="X3849" s="122">
        <v>0</v>
      </c>
      <c r="Y3849" s="122">
        <v>0</v>
      </c>
      <c r="Z3849" s="122">
        <v>0</v>
      </c>
      <c r="AA3849" s="122">
        <v>0</v>
      </c>
      <c r="AB3849" s="122">
        <v>0</v>
      </c>
      <c r="AC3849" s="122">
        <v>0</v>
      </c>
      <c r="AD3849" s="122">
        <v>0</v>
      </c>
      <c r="AE3849" s="122">
        <v>0</v>
      </c>
      <c r="AF3849" s="122">
        <v>0</v>
      </c>
      <c r="AG3849" s="122">
        <v>0</v>
      </c>
      <c r="AH3849" s="122">
        <v>0</v>
      </c>
      <c r="AI3849" s="122">
        <v>0</v>
      </c>
      <c r="AJ3849" s="122">
        <v>0</v>
      </c>
      <c r="AK3849" s="122">
        <v>0</v>
      </c>
      <c r="AL3849" s="122">
        <v>0</v>
      </c>
    </row>
    <row r="3850" spans="1:38" hidden="1" x14ac:dyDescent="0.25">
      <c r="A3850" s="122" t="s">
        <v>2061</v>
      </c>
      <c r="B3850" s="122">
        <v>1</v>
      </c>
      <c r="C3850" s="122" t="s">
        <v>2253</v>
      </c>
      <c r="D3850" s="122" t="s">
        <v>2158</v>
      </c>
      <c r="E3850" s="122">
        <v>70</v>
      </c>
      <c r="F3850" s="122">
        <v>0</v>
      </c>
      <c r="G3850" s="122">
        <v>0</v>
      </c>
      <c r="H3850" s="122">
        <v>0</v>
      </c>
      <c r="I3850" s="122">
        <v>0</v>
      </c>
      <c r="J3850" s="122">
        <v>0</v>
      </c>
      <c r="K3850" s="122">
        <v>0</v>
      </c>
      <c r="L3850" s="122">
        <v>0</v>
      </c>
      <c r="M3850" s="122">
        <v>0</v>
      </c>
      <c r="N3850" s="122">
        <v>0</v>
      </c>
      <c r="O3850" s="122">
        <v>0</v>
      </c>
      <c r="P3850" s="122">
        <v>0</v>
      </c>
      <c r="Q3850" s="122">
        <v>0</v>
      </c>
      <c r="R3850" s="122">
        <v>0</v>
      </c>
      <c r="S3850" s="122">
        <v>0</v>
      </c>
      <c r="T3850" s="122">
        <v>0</v>
      </c>
      <c r="U3850" s="122">
        <v>0</v>
      </c>
      <c r="V3850" s="122">
        <v>0</v>
      </c>
      <c r="W3850" s="122">
        <v>0</v>
      </c>
      <c r="X3850" s="122">
        <v>0</v>
      </c>
      <c r="Y3850" s="122">
        <v>0</v>
      </c>
      <c r="Z3850" s="122">
        <v>0</v>
      </c>
      <c r="AA3850" s="122">
        <v>9.0412964999999997E-6</v>
      </c>
      <c r="AB3850" s="122">
        <v>1.01648965E-5</v>
      </c>
      <c r="AC3850" s="122">
        <v>5.8307949999999998E-6</v>
      </c>
      <c r="AD3850" s="122">
        <v>1.2973233999999999E-5</v>
      </c>
      <c r="AE3850" s="122">
        <v>0</v>
      </c>
      <c r="AF3850" s="122">
        <v>0</v>
      </c>
      <c r="AG3850" s="122">
        <v>0</v>
      </c>
      <c r="AH3850" s="122">
        <v>0</v>
      </c>
      <c r="AI3850" s="122">
        <v>0</v>
      </c>
      <c r="AJ3850" s="122">
        <v>0</v>
      </c>
      <c r="AK3850" s="122">
        <v>0</v>
      </c>
      <c r="AL3850" s="122">
        <v>0</v>
      </c>
    </row>
    <row r="3851" spans="1:38" hidden="1" x14ac:dyDescent="0.25">
      <c r="A3851" s="122" t="s">
        <v>2061</v>
      </c>
      <c r="B3851" s="122">
        <v>1</v>
      </c>
      <c r="C3851" s="122" t="s">
        <v>2253</v>
      </c>
      <c r="D3851" s="122" t="s">
        <v>2159</v>
      </c>
      <c r="E3851" s="122">
        <v>70</v>
      </c>
      <c r="F3851" s="122">
        <v>0</v>
      </c>
      <c r="G3851" s="122">
        <v>0</v>
      </c>
      <c r="H3851" s="122">
        <v>0</v>
      </c>
      <c r="I3851" s="122">
        <v>0</v>
      </c>
      <c r="J3851" s="122">
        <v>0</v>
      </c>
      <c r="K3851" s="122">
        <v>0</v>
      </c>
      <c r="L3851" s="122">
        <v>0</v>
      </c>
      <c r="M3851" s="122">
        <v>0</v>
      </c>
      <c r="N3851" s="122">
        <v>0</v>
      </c>
      <c r="O3851" s="122">
        <v>0</v>
      </c>
      <c r="P3851" s="122">
        <v>0</v>
      </c>
      <c r="Q3851" s="122">
        <v>0</v>
      </c>
      <c r="R3851" s="122">
        <v>0</v>
      </c>
      <c r="S3851" s="122">
        <v>0</v>
      </c>
      <c r="T3851" s="122">
        <v>0</v>
      </c>
      <c r="U3851" s="122">
        <v>0</v>
      </c>
      <c r="V3851" s="122">
        <v>0</v>
      </c>
      <c r="W3851" s="122">
        <v>0</v>
      </c>
      <c r="X3851" s="122">
        <v>0</v>
      </c>
      <c r="Y3851" s="122">
        <v>0</v>
      </c>
      <c r="Z3851" s="122">
        <v>0</v>
      </c>
      <c r="AA3851" s="122">
        <v>0</v>
      </c>
      <c r="AB3851" s="122">
        <v>0</v>
      </c>
      <c r="AC3851" s="122">
        <v>0</v>
      </c>
      <c r="AD3851" s="122">
        <v>0</v>
      </c>
      <c r="AE3851" s="122">
        <v>0</v>
      </c>
      <c r="AF3851" s="122">
        <v>0</v>
      </c>
      <c r="AG3851" s="122">
        <v>0</v>
      </c>
      <c r="AH3851" s="122">
        <v>0</v>
      </c>
      <c r="AI3851" s="122">
        <v>0</v>
      </c>
      <c r="AJ3851" s="122">
        <v>0</v>
      </c>
      <c r="AK3851" s="122">
        <v>0</v>
      </c>
      <c r="AL3851" s="122">
        <v>0</v>
      </c>
    </row>
    <row r="3852" spans="1:38" hidden="1" x14ac:dyDescent="0.25">
      <c r="A3852" s="122" t="s">
        <v>2061</v>
      </c>
      <c r="B3852" s="122">
        <v>1</v>
      </c>
      <c r="C3852" s="122" t="s">
        <v>2253</v>
      </c>
      <c r="D3852" s="122" t="s">
        <v>2160</v>
      </c>
      <c r="E3852" s="122">
        <v>70</v>
      </c>
      <c r="F3852" s="122">
        <v>0</v>
      </c>
      <c r="G3852" s="122">
        <v>0</v>
      </c>
      <c r="H3852" s="122">
        <v>0</v>
      </c>
      <c r="I3852" s="122">
        <v>0</v>
      </c>
      <c r="J3852" s="122">
        <v>0</v>
      </c>
      <c r="K3852" s="122">
        <v>0</v>
      </c>
      <c r="L3852" s="122">
        <v>0</v>
      </c>
      <c r="M3852" s="122">
        <v>0</v>
      </c>
      <c r="N3852" s="122">
        <v>0</v>
      </c>
      <c r="O3852" s="122">
        <v>0</v>
      </c>
      <c r="P3852" s="122">
        <v>0</v>
      </c>
      <c r="Q3852" s="122">
        <v>0</v>
      </c>
      <c r="R3852" s="122">
        <v>0</v>
      </c>
      <c r="S3852" s="122">
        <v>0</v>
      </c>
      <c r="T3852" s="122">
        <v>0</v>
      </c>
      <c r="U3852" s="122">
        <v>0</v>
      </c>
      <c r="V3852" s="122">
        <v>0</v>
      </c>
      <c r="W3852" s="122">
        <v>0</v>
      </c>
      <c r="X3852" s="122">
        <v>0</v>
      </c>
      <c r="Y3852" s="122">
        <v>0</v>
      </c>
      <c r="Z3852" s="122">
        <v>0</v>
      </c>
      <c r="AA3852" s="122">
        <v>0</v>
      </c>
      <c r="AB3852" s="122">
        <v>0</v>
      </c>
      <c r="AC3852" s="122">
        <v>0</v>
      </c>
      <c r="AD3852" s="122">
        <v>0</v>
      </c>
      <c r="AE3852" s="122">
        <v>0</v>
      </c>
      <c r="AF3852" s="122">
        <v>0</v>
      </c>
      <c r="AG3852" s="122">
        <v>0</v>
      </c>
      <c r="AH3852" s="122">
        <v>0</v>
      </c>
      <c r="AI3852" s="122">
        <v>0</v>
      </c>
      <c r="AJ3852" s="122">
        <v>0</v>
      </c>
      <c r="AK3852" s="122">
        <v>0</v>
      </c>
      <c r="AL3852" s="122">
        <v>0</v>
      </c>
    </row>
    <row r="3853" spans="1:38" hidden="1" x14ac:dyDescent="0.25">
      <c r="A3853" s="122" t="s">
        <v>2061</v>
      </c>
      <c r="B3853" s="122">
        <v>1</v>
      </c>
      <c r="C3853" s="122" t="s">
        <v>2253</v>
      </c>
      <c r="D3853" s="122" t="s">
        <v>2161</v>
      </c>
      <c r="E3853" s="122">
        <v>70</v>
      </c>
      <c r="F3853" s="122">
        <v>8.114603372E-3</v>
      </c>
      <c r="G3853" s="122">
        <v>8.114603372E-3</v>
      </c>
      <c r="H3853" s="122">
        <v>8.114603372E-3</v>
      </c>
      <c r="I3853" s="122">
        <v>1.0143254215E-2</v>
      </c>
      <c r="J3853" s="122">
        <v>1.1157579636499999E-2</v>
      </c>
      <c r="K3853" s="122">
        <v>1.3628169628E-2</v>
      </c>
      <c r="L3853" s="122">
        <v>1.4592669272500001E-2</v>
      </c>
      <c r="M3853" s="122">
        <v>1.7948829797999999E-2</v>
      </c>
      <c r="N3853" s="122">
        <v>1.6198182319500001E-2</v>
      </c>
      <c r="O3853" s="122">
        <v>1.8779100317499998E-2</v>
      </c>
      <c r="P3853" s="122">
        <v>2.2156757324999998E-2</v>
      </c>
      <c r="Q3853" s="122">
        <v>1.5976606703499999E-2</v>
      </c>
      <c r="R3853" s="122">
        <v>1.5922568354000001E-2</v>
      </c>
      <c r="S3853" s="122">
        <v>2.0100762615999999E-2</v>
      </c>
      <c r="T3853" s="122">
        <v>2.3561435988E-2</v>
      </c>
      <c r="U3853" s="122">
        <v>2.7671039690499999E-2</v>
      </c>
      <c r="V3853" s="122">
        <v>3.5386859323000001E-2</v>
      </c>
      <c r="W3853" s="122">
        <v>4.4153201177499997E-2</v>
      </c>
      <c r="X3853" s="122">
        <v>3.9836626168000003E-2</v>
      </c>
      <c r="Y3853" s="122">
        <v>3.1883754309999998E-2</v>
      </c>
      <c r="Z3853" s="122">
        <v>3.4918285660500002E-2</v>
      </c>
      <c r="AA3853" s="122">
        <v>5.29468447365E-2</v>
      </c>
      <c r="AB3853" s="122">
        <v>4.51512803235E-2</v>
      </c>
      <c r="AC3853" s="122">
        <v>4.1827991617000002E-2</v>
      </c>
      <c r="AD3853" s="122">
        <v>4.3939659063E-2</v>
      </c>
      <c r="AE3853" s="122">
        <v>5.3103576866500003E-2</v>
      </c>
      <c r="AF3853" s="122">
        <v>5.5411062802999997E-2</v>
      </c>
      <c r="AG3853" s="122">
        <v>5.4206972312499997E-2</v>
      </c>
      <c r="AH3853" s="122">
        <v>5.3587041885999998E-2</v>
      </c>
      <c r="AI3853" s="122">
        <v>4.7760055465999998E-2</v>
      </c>
      <c r="AJ3853" s="122">
        <v>5.7959297900500001E-2</v>
      </c>
      <c r="AK3853" s="122">
        <v>6.1365857186000003E-2</v>
      </c>
      <c r="AL3853" s="122">
        <v>0</v>
      </c>
    </row>
    <row r="3854" spans="1:38" hidden="1" x14ac:dyDescent="0.25">
      <c r="A3854" s="122" t="s">
        <v>2061</v>
      </c>
      <c r="B3854" s="122">
        <v>1</v>
      </c>
      <c r="C3854" s="122" t="s">
        <v>2253</v>
      </c>
      <c r="D3854" s="122" t="s">
        <v>2162</v>
      </c>
      <c r="E3854" s="122">
        <v>70</v>
      </c>
      <c r="F3854" s="122">
        <v>1.7377204869999999E-3</v>
      </c>
      <c r="G3854" s="122">
        <v>1.7377204869999999E-3</v>
      </c>
      <c r="H3854" s="122">
        <v>1.7377204869999999E-3</v>
      </c>
      <c r="I3854" s="122">
        <v>2.1721505954999999E-3</v>
      </c>
      <c r="J3854" s="122">
        <v>2.389365663E-3</v>
      </c>
      <c r="K3854" s="122">
        <v>2.9184358574999999E-3</v>
      </c>
      <c r="L3854" s="122">
        <v>3.1249808589999999E-3</v>
      </c>
      <c r="M3854" s="122">
        <v>3.8436936130000002E-3</v>
      </c>
      <c r="N3854" s="122">
        <v>3.4687971589999998E-3</v>
      </c>
      <c r="O3854" s="122">
        <v>4.0214937995000002E-3</v>
      </c>
      <c r="P3854" s="122">
        <v>4.7448099744999998E-3</v>
      </c>
      <c r="Q3854" s="122">
        <v>3.4213473455000001E-3</v>
      </c>
      <c r="R3854" s="122">
        <v>3.4097751664999999E-3</v>
      </c>
      <c r="S3854" s="122">
        <v>4.3045242404999998E-3</v>
      </c>
      <c r="T3854" s="122">
        <v>5.0456181260000003E-3</v>
      </c>
      <c r="U3854" s="122">
        <v>5.9256787005000002E-3</v>
      </c>
      <c r="V3854" s="122">
        <v>7.5780007115000001E-3</v>
      </c>
      <c r="W3854" s="122">
        <v>9.4552892254999993E-3</v>
      </c>
      <c r="X3854" s="122">
        <v>8.5309063145000003E-3</v>
      </c>
      <c r="Y3854" s="122">
        <v>6.4728204904999998E-3</v>
      </c>
      <c r="Z3854" s="122">
        <v>7.2896906225E-3</v>
      </c>
      <c r="AA3854" s="122">
        <v>1.2703071614499999E-2</v>
      </c>
      <c r="AB3854" s="122">
        <v>1.40141955255E-2</v>
      </c>
      <c r="AC3854" s="122">
        <v>1.59309110045E-2</v>
      </c>
      <c r="AD3854" s="122">
        <v>1.3673523E-2</v>
      </c>
      <c r="AE3854" s="122">
        <v>1.39507395E-2</v>
      </c>
      <c r="AF3854" s="122">
        <v>1.5404460467500001E-2</v>
      </c>
      <c r="AG3854" s="122">
        <v>1.378951456E-2</v>
      </c>
      <c r="AH3854" s="122">
        <v>7.0701999999999996E-3</v>
      </c>
      <c r="AI3854" s="122">
        <v>1.1741762782000001E-2</v>
      </c>
      <c r="AJ3854" s="122">
        <v>6.0656939680000001E-3</v>
      </c>
      <c r="AK3854" s="122">
        <v>4.2935754474999997E-3</v>
      </c>
      <c r="AL3854" s="122">
        <v>0</v>
      </c>
    </row>
    <row r="3855" spans="1:38" hidden="1" x14ac:dyDescent="0.25">
      <c r="A3855" s="122" t="s">
        <v>2061</v>
      </c>
      <c r="B3855" s="122">
        <v>1</v>
      </c>
      <c r="C3855" s="122" t="s">
        <v>2253</v>
      </c>
      <c r="D3855" s="122" t="s">
        <v>2163</v>
      </c>
      <c r="E3855" s="122">
        <v>70</v>
      </c>
      <c r="F3855" s="122">
        <v>3.256244369E-3</v>
      </c>
      <c r="G3855" s="122">
        <v>3.256244369E-3</v>
      </c>
      <c r="H3855" s="122">
        <v>3.256244369E-3</v>
      </c>
      <c r="I3855" s="122">
        <v>4.0703054479999997E-3</v>
      </c>
      <c r="J3855" s="122">
        <v>4.4773360140000001E-3</v>
      </c>
      <c r="K3855" s="122">
        <v>5.4687393330000002E-3</v>
      </c>
      <c r="L3855" s="122">
        <v>5.8557756755000002E-3</v>
      </c>
      <c r="M3855" s="122">
        <v>7.2025425370000002E-3</v>
      </c>
      <c r="N3855" s="122">
        <v>6.5000391969999996E-3</v>
      </c>
      <c r="O3855" s="122">
        <v>7.5357151649999999E-3</v>
      </c>
      <c r="P3855" s="122">
        <v>8.8911081475000001E-3</v>
      </c>
      <c r="Q3855" s="122">
        <v>6.4111248865E-3</v>
      </c>
      <c r="R3855" s="122">
        <v>6.3894402544999998E-3</v>
      </c>
      <c r="S3855" s="122">
        <v>8.0660744784999995E-3</v>
      </c>
      <c r="T3855" s="122">
        <v>9.4547804254999993E-3</v>
      </c>
      <c r="U3855" s="122">
        <v>1.11038904775E-2</v>
      </c>
      <c r="V3855" s="122">
        <v>1.4200110118000001E-2</v>
      </c>
      <c r="W3855" s="122">
        <v>1.7717885425E-2</v>
      </c>
      <c r="X3855" s="122">
        <v>1.5985721511000001E-2</v>
      </c>
      <c r="Y3855" s="122">
        <v>7.5196561385000001E-3</v>
      </c>
      <c r="Z3855" s="122">
        <v>6.6343222230000002E-3</v>
      </c>
      <c r="AA3855" s="122">
        <v>1.08961119275E-2</v>
      </c>
      <c r="AB3855" s="122">
        <v>1.1301718701499999E-2</v>
      </c>
      <c r="AC3855" s="122">
        <v>1.0455221012999999E-2</v>
      </c>
      <c r="AD3855" s="122">
        <v>1.1327262766999999E-2</v>
      </c>
      <c r="AE3855" s="122">
        <v>1.0450470781999999E-2</v>
      </c>
      <c r="AF3855" s="122">
        <v>1.0048573319E-2</v>
      </c>
      <c r="AG3855" s="122">
        <v>1.0620135495E-2</v>
      </c>
      <c r="AH3855" s="122">
        <v>9.6083669260000008E-3</v>
      </c>
      <c r="AI3855" s="122">
        <v>8.3448870735E-3</v>
      </c>
      <c r="AJ3855" s="122">
        <v>9.5080809355000007E-3</v>
      </c>
      <c r="AK3855" s="122">
        <v>9.3398312960000004E-3</v>
      </c>
      <c r="AL3855" s="122">
        <v>0</v>
      </c>
    </row>
    <row r="3856" spans="1:38" hidden="1" x14ac:dyDescent="0.25">
      <c r="A3856" s="122" t="s">
        <v>2061</v>
      </c>
      <c r="B3856" s="122">
        <v>1</v>
      </c>
      <c r="C3856" s="122" t="s">
        <v>2253</v>
      </c>
      <c r="D3856" s="122" t="s">
        <v>2180</v>
      </c>
      <c r="E3856" s="122">
        <v>70</v>
      </c>
      <c r="F3856" s="122">
        <v>0</v>
      </c>
      <c r="G3856" s="122">
        <v>0</v>
      </c>
      <c r="H3856" s="122">
        <v>0</v>
      </c>
      <c r="I3856" s="122">
        <v>0</v>
      </c>
      <c r="J3856" s="122">
        <v>0</v>
      </c>
      <c r="K3856" s="122">
        <v>0</v>
      </c>
      <c r="L3856" s="122">
        <v>0</v>
      </c>
      <c r="M3856" s="122">
        <v>0</v>
      </c>
      <c r="N3856" s="122">
        <v>0</v>
      </c>
      <c r="O3856" s="122">
        <v>0</v>
      </c>
      <c r="P3856" s="122">
        <v>0</v>
      </c>
      <c r="Q3856" s="122">
        <v>0</v>
      </c>
      <c r="R3856" s="122">
        <v>0</v>
      </c>
      <c r="S3856" s="122">
        <v>0</v>
      </c>
      <c r="T3856" s="122">
        <v>0</v>
      </c>
      <c r="U3856" s="122">
        <v>0</v>
      </c>
      <c r="V3856" s="122">
        <v>0</v>
      </c>
      <c r="W3856" s="122">
        <v>0</v>
      </c>
      <c r="X3856" s="122">
        <v>0</v>
      </c>
      <c r="Y3856" s="122">
        <v>0</v>
      </c>
      <c r="Z3856" s="122">
        <v>0</v>
      </c>
      <c r="AA3856" s="122">
        <v>0</v>
      </c>
      <c r="AB3856" s="122">
        <v>0</v>
      </c>
      <c r="AC3856" s="122">
        <v>0</v>
      </c>
      <c r="AD3856" s="122">
        <v>0</v>
      </c>
      <c r="AE3856" s="122">
        <v>0</v>
      </c>
      <c r="AF3856" s="122">
        <v>0</v>
      </c>
      <c r="AG3856" s="122">
        <v>0</v>
      </c>
      <c r="AH3856" s="122">
        <v>0</v>
      </c>
      <c r="AI3856" s="122">
        <v>0</v>
      </c>
      <c r="AJ3856" s="122">
        <v>0</v>
      </c>
      <c r="AK3856" s="122">
        <v>0</v>
      </c>
      <c r="AL3856" s="122">
        <v>0</v>
      </c>
    </row>
    <row r="3857" spans="1:38" hidden="1" x14ac:dyDescent="0.25">
      <c r="A3857" s="122" t="s">
        <v>2061</v>
      </c>
      <c r="B3857" s="122">
        <v>1</v>
      </c>
      <c r="C3857" s="122" t="s">
        <v>2253</v>
      </c>
      <c r="D3857" s="122" t="s">
        <v>2164</v>
      </c>
      <c r="E3857" s="122">
        <v>70</v>
      </c>
      <c r="F3857" s="122">
        <v>1.5738085000000001E-3</v>
      </c>
      <c r="G3857" s="122">
        <v>1.5738085000000001E-3</v>
      </c>
      <c r="H3857" s="122">
        <v>1.5738085000000001E-3</v>
      </c>
      <c r="I3857" s="122">
        <v>1.9672606515E-3</v>
      </c>
      <c r="J3857" s="122">
        <v>2.1639867139999999E-3</v>
      </c>
      <c r="K3857" s="122">
        <v>2.6431518964999999E-3</v>
      </c>
      <c r="L3857" s="122">
        <v>2.830214363E-3</v>
      </c>
      <c r="M3857" s="122">
        <v>3.4811339160000002E-3</v>
      </c>
      <c r="N3857" s="122">
        <v>3.14159991E-3</v>
      </c>
      <c r="O3857" s="122">
        <v>3.642162968E-3</v>
      </c>
      <c r="P3857" s="122">
        <v>4.2972517130000004E-3</v>
      </c>
      <c r="Q3857" s="122">
        <v>3.0986258405000001E-3</v>
      </c>
      <c r="R3857" s="122">
        <v>3.088145223E-3</v>
      </c>
      <c r="S3857" s="122">
        <v>3.8984963020000001E-3</v>
      </c>
      <c r="T3857" s="122">
        <v>4.5696858904999997E-3</v>
      </c>
      <c r="U3857" s="122">
        <v>5.3667339959999998E-3</v>
      </c>
      <c r="V3857" s="122">
        <v>6.8631993310000004E-3</v>
      </c>
      <c r="W3857" s="122">
        <v>8.5634110025000001E-3</v>
      </c>
      <c r="X3857" s="122">
        <v>7.7262212799999999E-3</v>
      </c>
      <c r="Y3857" s="122">
        <v>5.7443605859999998E-3</v>
      </c>
      <c r="Z3857" s="122">
        <v>6.4692990645000004E-3</v>
      </c>
      <c r="AA3857" s="122">
        <v>1.2316405000000001E-2</v>
      </c>
      <c r="AB3857" s="122">
        <v>1.1563540000000001E-2</v>
      </c>
      <c r="AC3857" s="122">
        <v>1.137062E-2</v>
      </c>
      <c r="AD3857" s="122">
        <v>1.1547428E-2</v>
      </c>
      <c r="AE3857" s="122">
        <v>1.17858485E-2</v>
      </c>
      <c r="AF3857" s="122">
        <v>1.1835642E-2</v>
      </c>
      <c r="AG3857" s="122">
        <v>1.04464855E-2</v>
      </c>
      <c r="AH3857" s="122">
        <v>1.1340039E-2</v>
      </c>
      <c r="AI3857" s="122">
        <v>1.0430426499999999E-2</v>
      </c>
      <c r="AJ3857" s="122">
        <v>9.0239125E-3</v>
      </c>
      <c r="AK3857" s="122">
        <v>1.1737936500000001E-2</v>
      </c>
      <c r="AL3857" s="122">
        <v>0</v>
      </c>
    </row>
    <row r="3858" spans="1:38" hidden="1" x14ac:dyDescent="0.25">
      <c r="A3858" s="122" t="s">
        <v>2061</v>
      </c>
      <c r="B3858" s="122">
        <v>1</v>
      </c>
      <c r="C3858" s="122" t="s">
        <v>2253</v>
      </c>
      <c r="D3858" s="122" t="s">
        <v>2165</v>
      </c>
      <c r="E3858" s="122">
        <v>70</v>
      </c>
      <c r="F3858" s="122">
        <v>7.3631983099999997E-4</v>
      </c>
      <c r="G3858" s="122">
        <v>7.3631983099999997E-4</v>
      </c>
      <c r="H3858" s="122">
        <v>7.3631983099999997E-4</v>
      </c>
      <c r="I3858" s="122">
        <v>9.2039977549999996E-4</v>
      </c>
      <c r="J3858" s="122">
        <v>1.012439761E-3</v>
      </c>
      <c r="K3858" s="122">
        <v>1.2366213075000001E-3</v>
      </c>
      <c r="L3858" s="122">
        <v>1.324140075E-3</v>
      </c>
      <c r="M3858" s="122">
        <v>1.6286783930000001E-3</v>
      </c>
      <c r="N3858" s="122">
        <v>1.4698244875E-3</v>
      </c>
      <c r="O3858" s="122">
        <v>1.704017204E-3</v>
      </c>
      <c r="P3858" s="122">
        <v>2.0105060810000001E-3</v>
      </c>
      <c r="Q3858" s="122">
        <v>1.449718699E-3</v>
      </c>
      <c r="R3858" s="122">
        <v>1.444815245E-3</v>
      </c>
      <c r="S3858" s="122">
        <v>1.8239449679999999E-3</v>
      </c>
      <c r="T3858" s="122">
        <v>2.1379667615E-3</v>
      </c>
      <c r="U3858" s="122">
        <v>2.5108725619999999E-3</v>
      </c>
      <c r="V3858" s="122">
        <v>3.211006696E-3</v>
      </c>
      <c r="W3858" s="122">
        <v>4.0064653315E-3</v>
      </c>
      <c r="X3858" s="122">
        <v>3.6147789280000001E-3</v>
      </c>
      <c r="Y3858" s="122">
        <v>2.7422262804999999E-3</v>
      </c>
      <c r="Z3858" s="122">
        <v>3.1211370339999998E-3</v>
      </c>
      <c r="AA3858" s="122">
        <v>6.5131803879999997E-3</v>
      </c>
      <c r="AB3858" s="122">
        <v>7.013437212E-3</v>
      </c>
      <c r="AC3858" s="122">
        <v>7.5611052124999996E-3</v>
      </c>
      <c r="AD3858" s="122">
        <v>7.6103725814999999E-3</v>
      </c>
      <c r="AE3858" s="122">
        <v>7.2716017755000001E-3</v>
      </c>
      <c r="AF3858" s="122">
        <v>8.8218650254999996E-3</v>
      </c>
      <c r="AG3858" s="122">
        <v>8.0706457019999994E-3</v>
      </c>
      <c r="AH3858" s="122">
        <v>7.597071092E-3</v>
      </c>
      <c r="AI3858" s="122">
        <v>7.0621374279999996E-3</v>
      </c>
      <c r="AJ3858" s="122">
        <v>9.0556843835000005E-3</v>
      </c>
      <c r="AK3858" s="122">
        <v>7.683120832E-3</v>
      </c>
      <c r="AL3858" s="122">
        <v>0</v>
      </c>
    </row>
    <row r="3859" spans="1:38" hidden="1" x14ac:dyDescent="0.25">
      <c r="A3859" s="122" t="s">
        <v>2061</v>
      </c>
      <c r="B3859" s="122">
        <v>1</v>
      </c>
      <c r="C3859" s="122" t="s">
        <v>2253</v>
      </c>
      <c r="D3859" s="122" t="s">
        <v>2166</v>
      </c>
      <c r="E3859" s="122">
        <v>70</v>
      </c>
      <c r="F3859" s="122">
        <v>0</v>
      </c>
      <c r="G3859" s="122">
        <v>0</v>
      </c>
      <c r="H3859" s="122">
        <v>0</v>
      </c>
      <c r="I3859" s="122">
        <v>0</v>
      </c>
      <c r="J3859" s="122">
        <v>0</v>
      </c>
      <c r="K3859" s="122">
        <v>0</v>
      </c>
      <c r="L3859" s="122">
        <v>0</v>
      </c>
      <c r="M3859" s="122">
        <v>0</v>
      </c>
      <c r="N3859" s="122">
        <v>0</v>
      </c>
      <c r="O3859" s="122">
        <v>0</v>
      </c>
      <c r="P3859" s="122">
        <v>0</v>
      </c>
      <c r="Q3859" s="122">
        <v>0</v>
      </c>
      <c r="R3859" s="122">
        <v>0</v>
      </c>
      <c r="S3859" s="122">
        <v>0</v>
      </c>
      <c r="T3859" s="122">
        <v>0</v>
      </c>
      <c r="U3859" s="122">
        <v>0</v>
      </c>
      <c r="V3859" s="122">
        <v>0</v>
      </c>
      <c r="W3859" s="122">
        <v>0</v>
      </c>
      <c r="X3859" s="122">
        <v>0</v>
      </c>
      <c r="Y3859" s="122">
        <v>0</v>
      </c>
      <c r="Z3859" s="122">
        <v>0</v>
      </c>
      <c r="AA3859" s="122">
        <v>0</v>
      </c>
      <c r="AB3859" s="122">
        <v>0</v>
      </c>
      <c r="AC3859" s="122">
        <v>0</v>
      </c>
      <c r="AD3859" s="122">
        <v>0</v>
      </c>
      <c r="AE3859" s="122">
        <v>0</v>
      </c>
      <c r="AF3859" s="122">
        <v>0</v>
      </c>
      <c r="AG3859" s="122">
        <v>0</v>
      </c>
      <c r="AH3859" s="122">
        <v>0</v>
      </c>
      <c r="AI3859" s="122">
        <v>0</v>
      </c>
      <c r="AJ3859" s="122">
        <v>0</v>
      </c>
      <c r="AK3859" s="122">
        <v>0</v>
      </c>
      <c r="AL3859" s="122">
        <v>0</v>
      </c>
    </row>
    <row r="3860" spans="1:38" hidden="1" x14ac:dyDescent="0.25">
      <c r="A3860" s="122" t="s">
        <v>2061</v>
      </c>
      <c r="B3860" s="122">
        <v>1</v>
      </c>
      <c r="C3860" s="122" t="s">
        <v>2253</v>
      </c>
      <c r="D3860" s="122" t="s">
        <v>2167</v>
      </c>
      <c r="E3860" s="122">
        <v>70</v>
      </c>
      <c r="F3860" s="122">
        <v>0</v>
      </c>
      <c r="G3860" s="122">
        <v>0</v>
      </c>
      <c r="H3860" s="122">
        <v>0</v>
      </c>
      <c r="I3860" s="122">
        <v>0</v>
      </c>
      <c r="J3860" s="122">
        <v>0</v>
      </c>
      <c r="K3860" s="122">
        <v>0</v>
      </c>
      <c r="L3860" s="122">
        <v>0</v>
      </c>
      <c r="M3860" s="122">
        <v>0</v>
      </c>
      <c r="N3860" s="122">
        <v>0</v>
      </c>
      <c r="O3860" s="122">
        <v>0</v>
      </c>
      <c r="P3860" s="122">
        <v>0</v>
      </c>
      <c r="Q3860" s="122">
        <v>0</v>
      </c>
      <c r="R3860" s="122">
        <v>0</v>
      </c>
      <c r="S3860" s="122">
        <v>0</v>
      </c>
      <c r="T3860" s="122">
        <v>0</v>
      </c>
      <c r="U3860" s="122">
        <v>0</v>
      </c>
      <c r="V3860" s="122">
        <v>0</v>
      </c>
      <c r="W3860" s="122">
        <v>0</v>
      </c>
      <c r="X3860" s="122">
        <v>0</v>
      </c>
      <c r="Y3860" s="122">
        <v>0</v>
      </c>
      <c r="Z3860" s="122">
        <v>0</v>
      </c>
      <c r="AA3860" s="122">
        <v>0</v>
      </c>
      <c r="AB3860" s="122">
        <v>0</v>
      </c>
      <c r="AC3860" s="122">
        <v>0</v>
      </c>
      <c r="AD3860" s="122">
        <v>0</v>
      </c>
      <c r="AE3860" s="122">
        <v>0</v>
      </c>
      <c r="AF3860" s="122">
        <v>0</v>
      </c>
      <c r="AG3860" s="122">
        <v>0</v>
      </c>
      <c r="AH3860" s="122">
        <v>0</v>
      </c>
      <c r="AI3860" s="122">
        <v>0</v>
      </c>
      <c r="AJ3860" s="122">
        <v>0</v>
      </c>
      <c r="AK3860" s="122">
        <v>0</v>
      </c>
      <c r="AL3860" s="122">
        <v>0</v>
      </c>
    </row>
    <row r="3861" spans="1:38" hidden="1" x14ac:dyDescent="0.25">
      <c r="A3861" s="122" t="s">
        <v>2061</v>
      </c>
      <c r="B3861" s="122">
        <v>1</v>
      </c>
      <c r="C3861" s="122" t="s">
        <v>2253</v>
      </c>
      <c r="D3861" s="122" t="s">
        <v>2168</v>
      </c>
      <c r="E3861" s="122">
        <v>70</v>
      </c>
      <c r="F3861" s="122">
        <v>0</v>
      </c>
      <c r="G3861" s="122">
        <v>0</v>
      </c>
      <c r="H3861" s="122">
        <v>0</v>
      </c>
      <c r="I3861" s="122">
        <v>0</v>
      </c>
      <c r="J3861" s="122">
        <v>0</v>
      </c>
      <c r="K3861" s="122">
        <v>0</v>
      </c>
      <c r="L3861" s="122">
        <v>0</v>
      </c>
      <c r="M3861" s="122">
        <v>0</v>
      </c>
      <c r="N3861" s="122">
        <v>0</v>
      </c>
      <c r="O3861" s="122">
        <v>0</v>
      </c>
      <c r="P3861" s="122">
        <v>0</v>
      </c>
      <c r="Q3861" s="122">
        <v>0</v>
      </c>
      <c r="R3861" s="122">
        <v>0</v>
      </c>
      <c r="S3861" s="122">
        <v>0</v>
      </c>
      <c r="T3861" s="122">
        <v>0</v>
      </c>
      <c r="U3861" s="122">
        <v>0</v>
      </c>
      <c r="V3861" s="122">
        <v>0</v>
      </c>
      <c r="W3861" s="122">
        <v>0</v>
      </c>
      <c r="X3861" s="122">
        <v>0</v>
      </c>
      <c r="Y3861" s="122">
        <v>0</v>
      </c>
      <c r="Z3861" s="122">
        <v>0</v>
      </c>
      <c r="AA3861" s="122">
        <v>0</v>
      </c>
      <c r="AB3861" s="122">
        <v>0</v>
      </c>
      <c r="AC3861" s="122">
        <v>0</v>
      </c>
      <c r="AD3861" s="122">
        <v>0</v>
      </c>
      <c r="AE3861" s="122">
        <v>0</v>
      </c>
      <c r="AF3861" s="122">
        <v>0</v>
      </c>
      <c r="AG3861" s="122">
        <v>0</v>
      </c>
      <c r="AH3861" s="122">
        <v>0</v>
      </c>
      <c r="AI3861" s="122">
        <v>0</v>
      </c>
      <c r="AJ3861" s="122">
        <v>0</v>
      </c>
      <c r="AK3861" s="122">
        <v>0</v>
      </c>
      <c r="AL3861" s="122">
        <v>0</v>
      </c>
    </row>
    <row r="3862" spans="1:38" hidden="1" x14ac:dyDescent="0.25">
      <c r="A3862" s="122" t="s">
        <v>2055</v>
      </c>
      <c r="B3862" s="122">
        <v>1</v>
      </c>
      <c r="C3862" s="122" t="s">
        <v>2254</v>
      </c>
      <c r="D3862" s="122" t="s">
        <v>2121</v>
      </c>
      <c r="E3862" s="122">
        <v>71</v>
      </c>
      <c r="F3862" s="122">
        <v>1.9819481704999998E-3</v>
      </c>
      <c r="G3862" s="122">
        <v>2.6913762254999998E-3</v>
      </c>
      <c r="H3862" s="122">
        <v>3.0389428319999999E-3</v>
      </c>
      <c r="I3862" s="122">
        <v>2.3774119104999999E-3</v>
      </c>
      <c r="J3862" s="122">
        <v>2.3962923920000001E-3</v>
      </c>
      <c r="K3862" s="122">
        <v>2.4841642455000002E-3</v>
      </c>
      <c r="L3862" s="122">
        <v>2.5474044284999999E-3</v>
      </c>
      <c r="M3862" s="122">
        <v>2.6807079085000001E-3</v>
      </c>
      <c r="N3862" s="122">
        <v>2.0444062325000001E-3</v>
      </c>
      <c r="O3862" s="122">
        <v>2.4033041859999999E-3</v>
      </c>
      <c r="P3862" s="122">
        <v>1.8391227105000001E-3</v>
      </c>
      <c r="Q3862" s="122">
        <v>2.9209222199999998E-3</v>
      </c>
      <c r="R3862" s="122">
        <v>2.0302625200000002E-3</v>
      </c>
      <c r="S3862" s="122">
        <v>2.6808983110000002E-3</v>
      </c>
      <c r="T3862" s="122">
        <v>1.9899868925000001E-3</v>
      </c>
      <c r="U3862" s="122">
        <v>2.1748586040000002E-3</v>
      </c>
      <c r="V3862" s="122">
        <v>1.7681169675E-3</v>
      </c>
      <c r="W3862" s="122">
        <v>1.6976439540000001E-3</v>
      </c>
      <c r="X3862" s="122">
        <v>2.4480395515000001E-3</v>
      </c>
      <c r="Y3862" s="122">
        <v>2.182991878E-3</v>
      </c>
      <c r="Z3862" s="122">
        <v>1.7983137704999999E-3</v>
      </c>
      <c r="AA3862" s="122">
        <v>2.4285528825000002E-3</v>
      </c>
      <c r="AB3862" s="122">
        <v>2.592536075E-3</v>
      </c>
      <c r="AC3862" s="122">
        <v>2.8168516585000002E-3</v>
      </c>
      <c r="AD3862" s="122">
        <v>2.6352966869999999E-3</v>
      </c>
      <c r="AE3862" s="122">
        <v>2.556720477E-3</v>
      </c>
      <c r="AF3862" s="122">
        <v>2.6763921184999998E-3</v>
      </c>
      <c r="AG3862" s="122">
        <v>2.5992265300000001E-3</v>
      </c>
      <c r="AH3862" s="122">
        <v>2.6542606699999998E-3</v>
      </c>
      <c r="AI3862" s="122">
        <v>2.613592445E-3</v>
      </c>
      <c r="AJ3862" s="122">
        <v>2.6395397345000001E-3</v>
      </c>
      <c r="AK3862" s="122">
        <v>2.6183787425000001E-3</v>
      </c>
      <c r="AL3862" s="122">
        <v>0</v>
      </c>
    </row>
    <row r="3863" spans="1:38" hidden="1" x14ac:dyDescent="0.25">
      <c r="A3863" s="122" t="s">
        <v>2055</v>
      </c>
      <c r="B3863" s="122">
        <v>1</v>
      </c>
      <c r="C3863" s="122" t="s">
        <v>2254</v>
      </c>
      <c r="D3863" s="122" t="s">
        <v>2122</v>
      </c>
      <c r="E3863" s="122">
        <v>71</v>
      </c>
      <c r="F3863" s="122">
        <v>0</v>
      </c>
      <c r="G3863" s="122">
        <v>1.1640177311E-2</v>
      </c>
      <c r="H3863" s="122">
        <v>0</v>
      </c>
      <c r="I3863" s="122">
        <v>0</v>
      </c>
      <c r="J3863" s="122">
        <v>0</v>
      </c>
      <c r="K3863" s="122">
        <v>0</v>
      </c>
      <c r="L3863" s="122">
        <v>0</v>
      </c>
      <c r="M3863" s="122">
        <v>0</v>
      </c>
      <c r="N3863" s="122">
        <v>6.3884943369999997E-3</v>
      </c>
      <c r="O3863" s="122">
        <v>0</v>
      </c>
      <c r="P3863" s="122">
        <v>0</v>
      </c>
      <c r="Q3863" s="122">
        <v>0</v>
      </c>
      <c r="R3863" s="122">
        <v>0</v>
      </c>
      <c r="S3863" s="122">
        <v>1.44909338115E-2</v>
      </c>
      <c r="T3863" s="122">
        <v>6.6520955079999999E-3</v>
      </c>
      <c r="U3863" s="122">
        <v>2.20623047E-2</v>
      </c>
      <c r="V3863" s="122">
        <v>4.7071413905000001E-3</v>
      </c>
      <c r="W3863" s="122">
        <v>3.7648452745000002E-3</v>
      </c>
      <c r="X3863" s="122">
        <v>1.55315022625E-2</v>
      </c>
      <c r="Y3863" s="122">
        <v>0</v>
      </c>
      <c r="Z3863" s="122">
        <v>2.7930742446500002E-2</v>
      </c>
      <c r="AA3863" s="122">
        <v>3.85395913E-3</v>
      </c>
      <c r="AB3863" s="122">
        <v>1.7022221204999999E-3</v>
      </c>
      <c r="AC3863" s="122">
        <v>7.536635404E-3</v>
      </c>
      <c r="AD3863" s="122">
        <v>1.0459927466E-2</v>
      </c>
      <c r="AE3863" s="122">
        <v>7.3768825125000003E-3</v>
      </c>
      <c r="AF3863" s="122">
        <v>7.025193937E-3</v>
      </c>
      <c r="AG3863" s="122">
        <v>7.2421388370000001E-3</v>
      </c>
      <c r="AH3863" s="122">
        <v>7.0470335145000002E-3</v>
      </c>
      <c r="AI3863" s="122">
        <v>7.1826766265000001E-3</v>
      </c>
      <c r="AJ3863" s="122">
        <v>7.0640522120000004E-3</v>
      </c>
      <c r="AK3863" s="122">
        <v>7.1448628224999996E-3</v>
      </c>
      <c r="AL3863" s="122">
        <v>0</v>
      </c>
    </row>
    <row r="3864" spans="1:38" hidden="1" x14ac:dyDescent="0.25">
      <c r="A3864" s="122" t="s">
        <v>2055</v>
      </c>
      <c r="B3864" s="122">
        <v>1</v>
      </c>
      <c r="C3864" s="122" t="s">
        <v>2254</v>
      </c>
      <c r="D3864" s="122" t="s">
        <v>2175</v>
      </c>
      <c r="E3864" s="122">
        <v>71</v>
      </c>
      <c r="F3864" s="122">
        <v>0</v>
      </c>
      <c r="G3864" s="122">
        <v>0</v>
      </c>
      <c r="H3864" s="122">
        <v>0</v>
      </c>
      <c r="I3864" s="122">
        <v>0</v>
      </c>
      <c r="J3864" s="122">
        <v>0</v>
      </c>
      <c r="K3864" s="122">
        <v>0</v>
      </c>
      <c r="L3864" s="122">
        <v>0</v>
      </c>
      <c r="M3864" s="122">
        <v>0</v>
      </c>
      <c r="N3864" s="122">
        <v>0</v>
      </c>
      <c r="O3864" s="122">
        <v>0</v>
      </c>
      <c r="P3864" s="122">
        <v>0</v>
      </c>
      <c r="Q3864" s="122">
        <v>0</v>
      </c>
      <c r="R3864" s="122">
        <v>0</v>
      </c>
      <c r="S3864" s="122">
        <v>0</v>
      </c>
      <c r="T3864" s="122">
        <v>0</v>
      </c>
      <c r="U3864" s="122">
        <v>0</v>
      </c>
      <c r="V3864" s="122">
        <v>0</v>
      </c>
      <c r="W3864" s="122">
        <v>0</v>
      </c>
      <c r="X3864" s="122">
        <v>0</v>
      </c>
      <c r="Y3864" s="122">
        <v>0</v>
      </c>
      <c r="Z3864" s="122">
        <v>0</v>
      </c>
      <c r="AA3864" s="122">
        <v>0</v>
      </c>
      <c r="AB3864" s="122">
        <v>0</v>
      </c>
      <c r="AC3864" s="122">
        <v>0</v>
      </c>
      <c r="AD3864" s="122">
        <v>0</v>
      </c>
      <c r="AE3864" s="122">
        <v>0</v>
      </c>
      <c r="AF3864" s="122">
        <v>0</v>
      </c>
      <c r="AG3864" s="122">
        <v>0</v>
      </c>
      <c r="AH3864" s="122">
        <v>0</v>
      </c>
      <c r="AI3864" s="122">
        <v>0</v>
      </c>
      <c r="AJ3864" s="122">
        <v>0</v>
      </c>
      <c r="AK3864" s="122">
        <v>0</v>
      </c>
      <c r="AL3864" s="122">
        <v>0</v>
      </c>
    </row>
    <row r="3865" spans="1:38" hidden="1" x14ac:dyDescent="0.25">
      <c r="A3865" s="122" t="s">
        <v>2055</v>
      </c>
      <c r="B3865" s="122">
        <v>1</v>
      </c>
      <c r="C3865" s="122" t="s">
        <v>2254</v>
      </c>
      <c r="D3865" s="122" t="s">
        <v>2123</v>
      </c>
      <c r="E3865" s="122">
        <v>71</v>
      </c>
      <c r="F3865" s="122">
        <v>1.6597065275E-3</v>
      </c>
      <c r="G3865" s="122">
        <v>1.6545545565000001E-3</v>
      </c>
      <c r="H3865" s="122">
        <v>1.5770819125E-3</v>
      </c>
      <c r="I3865" s="122">
        <v>1.8379937839999999E-3</v>
      </c>
      <c r="J3865" s="122">
        <v>1.60275657E-3</v>
      </c>
      <c r="K3865" s="122">
        <v>1.5994990045000001E-3</v>
      </c>
      <c r="L3865" s="122">
        <v>1.8006245174999999E-3</v>
      </c>
      <c r="M3865" s="122">
        <v>1.7927937145E-3</v>
      </c>
      <c r="N3865" s="122">
        <v>2.3551782515E-3</v>
      </c>
      <c r="O3865" s="122">
        <v>1.898945692E-3</v>
      </c>
      <c r="P3865" s="122">
        <v>1.983764825E-3</v>
      </c>
      <c r="Q3865" s="122">
        <v>1.583516192E-3</v>
      </c>
      <c r="R3865" s="122">
        <v>1.7665530435E-3</v>
      </c>
      <c r="S3865" s="122">
        <v>1.9779383760000001E-3</v>
      </c>
      <c r="T3865" s="122">
        <v>1.9395230485000001E-3</v>
      </c>
      <c r="U3865" s="122">
        <v>1.890095328E-3</v>
      </c>
      <c r="V3865" s="122">
        <v>1.6829316044999999E-3</v>
      </c>
      <c r="W3865" s="122">
        <v>1.6207540979999999E-3</v>
      </c>
      <c r="X3865" s="122">
        <v>1.6198579475000001E-3</v>
      </c>
      <c r="Y3865" s="122">
        <v>1.59453945E-3</v>
      </c>
      <c r="Z3865" s="122">
        <v>1.5243738100000001E-3</v>
      </c>
      <c r="AA3865" s="122">
        <v>1.6083763985E-3</v>
      </c>
      <c r="AB3865" s="122">
        <v>1.3114747445E-3</v>
      </c>
      <c r="AC3865" s="122">
        <v>1.2376797440000001E-3</v>
      </c>
      <c r="AD3865" s="122">
        <v>1.7074759839999999E-3</v>
      </c>
      <c r="AE3865" s="122">
        <v>1.4024834560000001E-3</v>
      </c>
      <c r="AF3865" s="122">
        <v>1.4592183394999999E-3</v>
      </c>
      <c r="AG3865" s="122">
        <v>1.4427270184999999E-3</v>
      </c>
      <c r="AH3865" s="122">
        <v>1.4570511430000001E-3</v>
      </c>
      <c r="AI3865" s="122">
        <v>1.4556888840000001E-3</v>
      </c>
      <c r="AJ3865" s="122">
        <v>1.4607939500000001E-3</v>
      </c>
      <c r="AK3865" s="122">
        <v>1.4623991610000001E-3</v>
      </c>
      <c r="AL3865" s="122">
        <v>0</v>
      </c>
    </row>
    <row r="3866" spans="1:38" x14ac:dyDescent="0.25">
      <c r="A3866" s="122" t="s">
        <v>2055</v>
      </c>
      <c r="B3866" s="122">
        <v>1</v>
      </c>
      <c r="C3866" s="122" t="s">
        <v>2254</v>
      </c>
      <c r="D3866" s="122" t="s">
        <v>2124</v>
      </c>
      <c r="E3866" s="122">
        <v>71</v>
      </c>
      <c r="F3866" s="122">
        <v>1.7078133846500001E-2</v>
      </c>
      <c r="G3866" s="122">
        <v>0</v>
      </c>
      <c r="H3866" s="122">
        <v>0</v>
      </c>
      <c r="I3866" s="122">
        <v>1.01590591595E-2</v>
      </c>
      <c r="J3866" s="122">
        <v>1.3206655858E-2</v>
      </c>
      <c r="K3866" s="122">
        <v>7.5561723700000001E-3</v>
      </c>
      <c r="L3866" s="122">
        <v>3.5658794213999999E-2</v>
      </c>
      <c r="M3866" s="122">
        <v>1.0588132452E-2</v>
      </c>
      <c r="N3866" s="122">
        <v>2.3397163495000001E-3</v>
      </c>
      <c r="O3866" s="122">
        <v>1.0522621510499999E-2</v>
      </c>
      <c r="P3866" s="122">
        <v>3.3628238975000001E-3</v>
      </c>
      <c r="Q3866" s="122">
        <v>9.2113931100000004E-3</v>
      </c>
      <c r="R3866" s="122">
        <v>3.9187803559999998E-2</v>
      </c>
      <c r="S3866" s="122">
        <v>3.1699847622499999E-2</v>
      </c>
      <c r="T3866" s="122">
        <v>9.9181026360000007E-3</v>
      </c>
      <c r="U3866" s="122">
        <v>1.8238969499999999E-5</v>
      </c>
      <c r="V3866" s="122">
        <v>1.01840120895E-2</v>
      </c>
      <c r="W3866" s="122">
        <v>7.7294476815000001E-3</v>
      </c>
      <c r="X3866" s="122">
        <v>3.3887332919999998E-3</v>
      </c>
      <c r="Y3866" s="122">
        <v>1.2110722811999999E-2</v>
      </c>
      <c r="Z3866" s="122">
        <v>3.2284688444999998E-3</v>
      </c>
      <c r="AA3866" s="122">
        <v>5.8310860759999998E-3</v>
      </c>
      <c r="AB3866" s="122">
        <v>8.1551711354999994E-3</v>
      </c>
      <c r="AC3866" s="122">
        <v>3.7991937265000001E-3</v>
      </c>
      <c r="AD3866" s="122">
        <v>7.9436129964999998E-3</v>
      </c>
      <c r="AE3866" s="122">
        <v>7.4274719135000002E-3</v>
      </c>
      <c r="AF3866" s="122">
        <v>7.2723934364999996E-3</v>
      </c>
      <c r="AG3866" s="122">
        <v>7.4797085809999997E-3</v>
      </c>
      <c r="AH3866" s="122">
        <v>7.2938052775E-3</v>
      </c>
      <c r="AI3866" s="122">
        <v>7.4644710280000002E-3</v>
      </c>
      <c r="AJ3866" s="122">
        <v>7.3324112460000004E-3</v>
      </c>
      <c r="AK3866" s="122">
        <v>7.4464305169999996E-3</v>
      </c>
      <c r="AL3866" s="122">
        <v>0</v>
      </c>
    </row>
    <row r="3867" spans="1:38" hidden="1" x14ac:dyDescent="0.25">
      <c r="A3867" s="122" t="s">
        <v>2055</v>
      </c>
      <c r="B3867" s="122">
        <v>1</v>
      </c>
      <c r="C3867" s="122" t="s">
        <v>2254</v>
      </c>
      <c r="D3867" s="122" t="s">
        <v>474</v>
      </c>
      <c r="E3867" s="122">
        <v>71</v>
      </c>
      <c r="F3867" s="122">
        <v>2.8584540350000001E-3</v>
      </c>
      <c r="G3867" s="122">
        <v>2.348025027E-3</v>
      </c>
      <c r="H3867" s="122">
        <v>2.7041353129999999E-3</v>
      </c>
      <c r="I3867" s="122">
        <v>3.7421498529999998E-3</v>
      </c>
      <c r="J3867" s="122">
        <v>2.6696908780000001E-3</v>
      </c>
      <c r="K3867" s="122">
        <v>3.029764398E-3</v>
      </c>
      <c r="L3867" s="122">
        <v>2.6872016804999998E-3</v>
      </c>
      <c r="M3867" s="122">
        <v>2.8497853020000002E-3</v>
      </c>
      <c r="N3867" s="122">
        <v>3.6560937264999999E-3</v>
      </c>
      <c r="O3867" s="122">
        <v>4.7679949835000004E-3</v>
      </c>
      <c r="P3867" s="122">
        <v>2.4502382565E-3</v>
      </c>
      <c r="Q3867" s="122">
        <v>2.8418730644999999E-3</v>
      </c>
      <c r="R3867" s="122">
        <v>2.0436244825E-3</v>
      </c>
      <c r="S3867" s="122">
        <v>2.7758110025000002E-3</v>
      </c>
      <c r="T3867" s="122">
        <v>2.2118445744999998E-3</v>
      </c>
      <c r="U3867" s="122">
        <v>2.290549495E-3</v>
      </c>
      <c r="V3867" s="122">
        <v>2.1668218960000001E-3</v>
      </c>
      <c r="W3867" s="122">
        <v>3.3081398755000001E-3</v>
      </c>
      <c r="X3867" s="122">
        <v>2.4274817260000001E-3</v>
      </c>
      <c r="Y3867" s="122">
        <v>3.3195667549999999E-3</v>
      </c>
      <c r="Z3867" s="122">
        <v>3.2947378184999998E-3</v>
      </c>
      <c r="AA3867" s="122">
        <v>3.0297111329999999E-3</v>
      </c>
      <c r="AB3867" s="122">
        <v>2.4690671955E-3</v>
      </c>
      <c r="AC3867" s="122">
        <v>2.4371167019999998E-3</v>
      </c>
      <c r="AD3867" s="122">
        <v>3.4983956979999999E-3</v>
      </c>
      <c r="AE3867" s="122">
        <v>3.0121289924999999E-3</v>
      </c>
      <c r="AF3867" s="122">
        <v>3.0674429195000001E-3</v>
      </c>
      <c r="AG3867" s="122">
        <v>3.1040751680000002E-3</v>
      </c>
      <c r="AH3867" s="122">
        <v>3.1448470345000002E-3</v>
      </c>
      <c r="AI3867" s="122">
        <v>3.1724869320000001E-3</v>
      </c>
      <c r="AJ3867" s="122">
        <v>3.1955147164999999E-3</v>
      </c>
      <c r="AK3867" s="122">
        <v>3.2120065409999999E-3</v>
      </c>
      <c r="AL3867" s="122">
        <v>0</v>
      </c>
    </row>
    <row r="3868" spans="1:38" hidden="1" x14ac:dyDescent="0.25">
      <c r="A3868" s="122" t="s">
        <v>2055</v>
      </c>
      <c r="B3868" s="122">
        <v>1</v>
      </c>
      <c r="C3868" s="122" t="s">
        <v>2254</v>
      </c>
      <c r="D3868" s="122" t="s">
        <v>2125</v>
      </c>
      <c r="E3868" s="122">
        <v>71</v>
      </c>
      <c r="F3868" s="122">
        <v>6.1589974999999996E-6</v>
      </c>
      <c r="G3868" s="122">
        <v>6.2110700000000001E-6</v>
      </c>
      <c r="H3868" s="122">
        <v>6.4187769999999999E-6</v>
      </c>
      <c r="I3868" s="122">
        <v>5.9390740000000002E-6</v>
      </c>
      <c r="J3868" s="122">
        <v>6.643868E-6</v>
      </c>
      <c r="K3868" s="122">
        <v>6.3060990000000003E-6</v>
      </c>
      <c r="L3868" s="122">
        <v>6.6709245000000003E-6</v>
      </c>
      <c r="M3868" s="122">
        <v>6.4920495000000003E-6</v>
      </c>
      <c r="N3868" s="122">
        <v>6.1471519999999997E-6</v>
      </c>
      <c r="O3868" s="122">
        <v>4.2944309999999997E-6</v>
      </c>
      <c r="P3868" s="122">
        <v>6.1078789999999996E-6</v>
      </c>
      <c r="Q3868" s="122">
        <v>5.4669500000000002E-6</v>
      </c>
      <c r="R3868" s="122">
        <v>5.9166284999999999E-6</v>
      </c>
      <c r="S3868" s="122">
        <v>5.5091115000000001E-6</v>
      </c>
      <c r="T3868" s="122">
        <v>5.5615814999999996E-6</v>
      </c>
      <c r="U3868" s="122">
        <v>5.4570919999999996E-6</v>
      </c>
      <c r="V3868" s="122">
        <v>4.9278605000000001E-6</v>
      </c>
      <c r="W3868" s="122">
        <v>4.9776539999999998E-6</v>
      </c>
      <c r="X3868" s="122">
        <v>5.5947330000000003E-6</v>
      </c>
      <c r="Y3868" s="122">
        <v>5.3286199999999998E-6</v>
      </c>
      <c r="Z3868" s="122">
        <v>4.0713539999999997E-6</v>
      </c>
      <c r="AA3868" s="122">
        <v>4.8091935000000002E-6</v>
      </c>
      <c r="AB3868" s="122">
        <v>4.3961909999999999E-6</v>
      </c>
      <c r="AC3868" s="122">
        <v>4.6881415000000003E-6</v>
      </c>
      <c r="AD3868" s="122">
        <v>4.4177619999999997E-6</v>
      </c>
      <c r="AE3868" s="122">
        <v>4.2994129999999996E-6</v>
      </c>
      <c r="AF3868" s="122">
        <v>4.5664269999999997E-6</v>
      </c>
      <c r="AG3868" s="122">
        <v>4.4081424999999998E-6</v>
      </c>
      <c r="AH3868" s="122">
        <v>4.4843035E-6</v>
      </c>
      <c r="AI3868" s="122">
        <v>4.4488465000000002E-6</v>
      </c>
      <c r="AJ3868" s="122">
        <v>4.4652500000000002E-6</v>
      </c>
      <c r="AK3868" s="122">
        <v>4.4576710000000004E-6</v>
      </c>
      <c r="AL3868" s="122">
        <v>0</v>
      </c>
    </row>
    <row r="3869" spans="1:38" hidden="1" x14ac:dyDescent="0.25">
      <c r="A3869" s="122" t="s">
        <v>2055</v>
      </c>
      <c r="B3869" s="122">
        <v>1</v>
      </c>
      <c r="C3869" s="122" t="s">
        <v>2254</v>
      </c>
      <c r="D3869" s="122" t="s">
        <v>2127</v>
      </c>
      <c r="E3869" s="122">
        <v>71</v>
      </c>
      <c r="F3869" s="122">
        <v>1.860844045E-4</v>
      </c>
      <c r="G3869" s="122">
        <v>2.2782179849999999E-4</v>
      </c>
      <c r="H3869" s="122">
        <v>2.6371732049999998E-4</v>
      </c>
      <c r="I3869" s="122">
        <v>2.3017635E-4</v>
      </c>
      <c r="J3869" s="122">
        <v>2.3452441699999999E-4</v>
      </c>
      <c r="K3869" s="122">
        <v>1.721088875E-4</v>
      </c>
      <c r="L3869" s="122">
        <v>2.9899647899999998E-4</v>
      </c>
      <c r="M3869" s="122">
        <v>3.4344458449999998E-4</v>
      </c>
      <c r="N3869" s="122">
        <v>2.3075680599999999E-4</v>
      </c>
      <c r="O3869" s="122">
        <v>2.2948681999999999E-4</v>
      </c>
      <c r="P3869" s="122">
        <v>3.4579820850000001E-4</v>
      </c>
      <c r="Q3869" s="122">
        <v>3.12818508E-4</v>
      </c>
      <c r="R3869" s="122">
        <v>2.4572482750000001E-4</v>
      </c>
      <c r="S3869" s="122">
        <v>2.2188863399999999E-4</v>
      </c>
      <c r="T3869" s="122">
        <v>3.4449554799999998E-4</v>
      </c>
      <c r="U3869" s="122">
        <v>2.8838821100000001E-4</v>
      </c>
      <c r="V3869" s="122">
        <v>3.0169200599999997E-4</v>
      </c>
      <c r="W3869" s="122">
        <v>2.44410984E-4</v>
      </c>
      <c r="X3869" s="122">
        <v>2.6209072400000001E-4</v>
      </c>
      <c r="Y3869" s="122">
        <v>2.8001373400000001E-4</v>
      </c>
      <c r="Z3869" s="122">
        <v>2.1605206199999999E-4</v>
      </c>
      <c r="AA3869" s="122">
        <v>3.2424798450000002E-4</v>
      </c>
      <c r="AB3869" s="122">
        <v>3.7573796150000002E-4</v>
      </c>
      <c r="AC3869" s="122">
        <v>4.2136311749999998E-4</v>
      </c>
      <c r="AD3869" s="122">
        <v>4.3232993049999998E-4</v>
      </c>
      <c r="AE3869" s="122">
        <v>4.1546922599999998E-4</v>
      </c>
      <c r="AF3869" s="122">
        <v>4.1173103000000002E-4</v>
      </c>
      <c r="AG3869" s="122">
        <v>4.1056142600000002E-4</v>
      </c>
      <c r="AH3869" s="122">
        <v>4.1026147249999999E-4</v>
      </c>
      <c r="AI3869" s="122">
        <v>4.1017616900000003E-4</v>
      </c>
      <c r="AJ3869" s="122">
        <v>4.1017036550000001E-4</v>
      </c>
      <c r="AK3869" s="122">
        <v>4.1017285649999998E-4</v>
      </c>
      <c r="AL3869" s="122">
        <v>0</v>
      </c>
    </row>
    <row r="3870" spans="1:38" hidden="1" x14ac:dyDescent="0.25">
      <c r="A3870" s="122" t="s">
        <v>2055</v>
      </c>
      <c r="B3870" s="122">
        <v>1</v>
      </c>
      <c r="C3870" s="122" t="s">
        <v>2254</v>
      </c>
      <c r="D3870" s="122" t="s">
        <v>2128</v>
      </c>
      <c r="E3870" s="122">
        <v>71</v>
      </c>
      <c r="F3870" s="122">
        <v>0</v>
      </c>
      <c r="G3870" s="122">
        <v>0</v>
      </c>
      <c r="H3870" s="122">
        <v>0</v>
      </c>
      <c r="I3870" s="122">
        <v>0</v>
      </c>
      <c r="J3870" s="122">
        <v>0</v>
      </c>
      <c r="K3870" s="122">
        <v>0</v>
      </c>
      <c r="L3870" s="122">
        <v>0</v>
      </c>
      <c r="M3870" s="122">
        <v>0</v>
      </c>
      <c r="N3870" s="122">
        <v>0</v>
      </c>
      <c r="O3870" s="122">
        <v>0</v>
      </c>
      <c r="P3870" s="122">
        <v>0</v>
      </c>
      <c r="Q3870" s="122">
        <v>0</v>
      </c>
      <c r="R3870" s="122">
        <v>0</v>
      </c>
      <c r="S3870" s="122">
        <v>0</v>
      </c>
      <c r="T3870" s="122">
        <v>2.4307109099999999E-4</v>
      </c>
      <c r="U3870" s="122">
        <v>6.7760969049999998E-4</v>
      </c>
      <c r="V3870" s="122">
        <v>8.1473237699999999E-4</v>
      </c>
      <c r="W3870" s="122">
        <v>2.6165948950000002E-4</v>
      </c>
      <c r="X3870" s="122">
        <v>8.6442973499999999E-4</v>
      </c>
      <c r="Y3870" s="122">
        <v>0</v>
      </c>
      <c r="Z3870" s="122">
        <v>9.3243085499999999E-5</v>
      </c>
      <c r="AA3870" s="122">
        <v>3.5405934499999997E-5</v>
      </c>
      <c r="AB3870" s="122">
        <v>1.3853012799999999E-4</v>
      </c>
      <c r="AC3870" s="122">
        <v>4.3392239499999999E-5</v>
      </c>
      <c r="AD3870" s="122">
        <v>1.5280859300000001E-4</v>
      </c>
      <c r="AE3870" s="122">
        <v>1.08843821E-4</v>
      </c>
      <c r="AF3870" s="122">
        <v>1.054468125E-4</v>
      </c>
      <c r="AG3870" s="122">
        <v>1.02679762E-4</v>
      </c>
      <c r="AH3870" s="122">
        <v>1.0026600949999999E-4</v>
      </c>
      <c r="AI3870" s="122">
        <v>9.8094943999999995E-5</v>
      </c>
      <c r="AJ3870" s="122">
        <v>9.6117063500000005E-5</v>
      </c>
      <c r="AK3870" s="122">
        <v>9.4305894500000003E-5</v>
      </c>
      <c r="AL3870" s="122">
        <v>0</v>
      </c>
    </row>
    <row r="3871" spans="1:38" hidden="1" x14ac:dyDescent="0.25">
      <c r="A3871" s="122" t="s">
        <v>2055</v>
      </c>
      <c r="B3871" s="122">
        <v>1</v>
      </c>
      <c r="C3871" s="122" t="s">
        <v>2254</v>
      </c>
      <c r="D3871" s="122" t="s">
        <v>2129</v>
      </c>
      <c r="E3871" s="122">
        <v>71</v>
      </c>
      <c r="F3871" s="122">
        <v>3.6941677869999998E-3</v>
      </c>
      <c r="G3871" s="122">
        <v>5.5344948164999996E-3</v>
      </c>
      <c r="H3871" s="122">
        <v>6.2295196974999998E-3</v>
      </c>
      <c r="I3871" s="122">
        <v>5.3432595539999999E-3</v>
      </c>
      <c r="J3871" s="122">
        <v>6.7646577029999997E-3</v>
      </c>
      <c r="K3871" s="122">
        <v>5.4261468105000002E-3</v>
      </c>
      <c r="L3871" s="122">
        <v>5.7199528139999997E-3</v>
      </c>
      <c r="M3871" s="122">
        <v>5.5678127630000001E-3</v>
      </c>
      <c r="N3871" s="122">
        <v>5.3483868269999998E-3</v>
      </c>
      <c r="O3871" s="122">
        <v>5.5210326840000002E-3</v>
      </c>
      <c r="P3871" s="122">
        <v>5.5002748099999997E-3</v>
      </c>
      <c r="Q3871" s="122">
        <v>6.6868777915E-3</v>
      </c>
      <c r="R3871" s="122">
        <v>4.8815675440000003E-3</v>
      </c>
      <c r="S3871" s="122">
        <v>6.5885332439999996E-3</v>
      </c>
      <c r="T3871" s="122">
        <v>5.8056868859999999E-3</v>
      </c>
      <c r="U3871" s="122">
        <v>6.5184252945000003E-3</v>
      </c>
      <c r="V3871" s="122">
        <v>6.1604402924999996E-3</v>
      </c>
      <c r="W3871" s="122">
        <v>5.7208695019999997E-3</v>
      </c>
      <c r="X3871" s="122">
        <v>7.0522263220000004E-3</v>
      </c>
      <c r="Y3871" s="122">
        <v>5.9552935899999998E-3</v>
      </c>
      <c r="Z3871" s="122">
        <v>6.1708029850000004E-3</v>
      </c>
      <c r="AA3871" s="122">
        <v>6.4697193545000002E-3</v>
      </c>
      <c r="AB3871" s="122">
        <v>8.2807101950000007E-3</v>
      </c>
      <c r="AC3871" s="122">
        <v>6.6550506554999998E-3</v>
      </c>
      <c r="AD3871" s="122">
        <v>7.7198106119999998E-3</v>
      </c>
      <c r="AE3871" s="122">
        <v>7.1622551964999996E-3</v>
      </c>
      <c r="AF3871" s="122">
        <v>7.6163476425000001E-3</v>
      </c>
      <c r="AG3871" s="122">
        <v>7.3736282065000004E-3</v>
      </c>
      <c r="AH3871" s="122">
        <v>7.5821844520000004E-3</v>
      </c>
      <c r="AI3871" s="122">
        <v>7.4554501365000003E-3</v>
      </c>
      <c r="AJ3871" s="122">
        <v>7.5569804875E-3</v>
      </c>
      <c r="AK3871" s="122">
        <v>7.4930761350000003E-3</v>
      </c>
      <c r="AL3871" s="122">
        <v>0</v>
      </c>
    </row>
    <row r="3872" spans="1:38" hidden="1" x14ac:dyDescent="0.25">
      <c r="A3872" s="122" t="s">
        <v>2055</v>
      </c>
      <c r="B3872" s="122">
        <v>1</v>
      </c>
      <c r="C3872" s="122" t="s">
        <v>2254</v>
      </c>
      <c r="D3872" s="122" t="s">
        <v>2176</v>
      </c>
      <c r="E3872" s="122">
        <v>71</v>
      </c>
      <c r="F3872" s="122">
        <v>0</v>
      </c>
      <c r="G3872" s="122">
        <v>0</v>
      </c>
      <c r="H3872" s="122">
        <v>0</v>
      </c>
      <c r="I3872" s="122">
        <v>0</v>
      </c>
      <c r="J3872" s="122">
        <v>0</v>
      </c>
      <c r="K3872" s="122">
        <v>0</v>
      </c>
      <c r="L3872" s="122">
        <v>0</v>
      </c>
      <c r="M3872" s="122">
        <v>0</v>
      </c>
      <c r="N3872" s="122">
        <v>0</v>
      </c>
      <c r="O3872" s="122">
        <v>0</v>
      </c>
      <c r="P3872" s="122">
        <v>0</v>
      </c>
      <c r="Q3872" s="122">
        <v>0</v>
      </c>
      <c r="R3872" s="122">
        <v>0</v>
      </c>
      <c r="S3872" s="122">
        <v>0</v>
      </c>
      <c r="T3872" s="122">
        <v>0</v>
      </c>
      <c r="U3872" s="122">
        <v>0</v>
      </c>
      <c r="V3872" s="122">
        <v>0</v>
      </c>
      <c r="W3872" s="122">
        <v>0</v>
      </c>
      <c r="X3872" s="122">
        <v>0</v>
      </c>
      <c r="Y3872" s="122">
        <v>0</v>
      </c>
      <c r="Z3872" s="122">
        <v>0</v>
      </c>
      <c r="AA3872" s="122">
        <v>0</v>
      </c>
      <c r="AB3872" s="122">
        <v>0</v>
      </c>
      <c r="AC3872" s="122">
        <v>0</v>
      </c>
      <c r="AD3872" s="122">
        <v>0</v>
      </c>
      <c r="AE3872" s="122">
        <v>0</v>
      </c>
      <c r="AF3872" s="122">
        <v>0</v>
      </c>
      <c r="AG3872" s="122">
        <v>0</v>
      </c>
      <c r="AH3872" s="122">
        <v>0</v>
      </c>
      <c r="AI3872" s="122">
        <v>0</v>
      </c>
      <c r="AJ3872" s="122">
        <v>0</v>
      </c>
      <c r="AK3872" s="122">
        <v>0</v>
      </c>
      <c r="AL3872" s="122">
        <v>0</v>
      </c>
    </row>
    <row r="3873" spans="1:38" hidden="1" x14ac:dyDescent="0.25">
      <c r="A3873" s="122" t="s">
        <v>2055</v>
      </c>
      <c r="B3873" s="122">
        <v>1</v>
      </c>
      <c r="C3873" s="122" t="s">
        <v>2254</v>
      </c>
      <c r="D3873" s="122" t="s">
        <v>2131</v>
      </c>
      <c r="E3873" s="122">
        <v>71</v>
      </c>
      <c r="F3873" s="122">
        <v>0</v>
      </c>
      <c r="G3873" s="122">
        <v>0</v>
      </c>
      <c r="H3873" s="122">
        <v>0</v>
      </c>
      <c r="I3873" s="122">
        <v>0</v>
      </c>
      <c r="J3873" s="122">
        <v>0</v>
      </c>
      <c r="K3873" s="122">
        <v>0</v>
      </c>
      <c r="L3873" s="122">
        <v>0</v>
      </c>
      <c r="M3873" s="122">
        <v>0</v>
      </c>
      <c r="N3873" s="122">
        <v>0</v>
      </c>
      <c r="O3873" s="122">
        <v>0</v>
      </c>
      <c r="P3873" s="122">
        <v>0</v>
      </c>
      <c r="Q3873" s="122">
        <v>0</v>
      </c>
      <c r="R3873" s="122">
        <v>0</v>
      </c>
      <c r="S3873" s="122">
        <v>2.3993722750000001E-3</v>
      </c>
      <c r="T3873" s="122">
        <v>6.3476487475000003E-3</v>
      </c>
      <c r="U3873" s="122">
        <v>8.7018882100000001E-4</v>
      </c>
      <c r="V3873" s="122">
        <v>3.1786376615E-3</v>
      </c>
      <c r="W3873" s="122">
        <v>6.8519383680000004E-3</v>
      </c>
      <c r="X3873" s="122">
        <v>3.1730563110000001E-3</v>
      </c>
      <c r="Y3873" s="122">
        <v>2.6420517489999999E-3</v>
      </c>
      <c r="Z3873" s="122">
        <v>5.8789899935000004E-3</v>
      </c>
      <c r="AA3873" s="122">
        <v>0</v>
      </c>
      <c r="AB3873" s="122">
        <v>6.9825255184999997E-3</v>
      </c>
      <c r="AC3873" s="122">
        <v>0</v>
      </c>
      <c r="AD3873" s="122">
        <v>2.7168787920000001E-3</v>
      </c>
      <c r="AE3873" s="122">
        <v>3.2210772260000001E-3</v>
      </c>
      <c r="AF3873" s="122">
        <v>3.2369941595E-3</v>
      </c>
      <c r="AG3873" s="122">
        <v>3.2188872394999998E-3</v>
      </c>
      <c r="AH3873" s="122">
        <v>3.2175629285000002E-3</v>
      </c>
      <c r="AI3873" s="122">
        <v>3.2089246175000001E-3</v>
      </c>
      <c r="AJ3873" s="122">
        <v>3.2041341595E-3</v>
      </c>
      <c r="AK3873" s="122">
        <v>3.1980057960000001E-3</v>
      </c>
      <c r="AL3873" s="122">
        <v>0</v>
      </c>
    </row>
    <row r="3874" spans="1:38" hidden="1" x14ac:dyDescent="0.25">
      <c r="A3874" s="122" t="s">
        <v>2055</v>
      </c>
      <c r="B3874" s="122">
        <v>1</v>
      </c>
      <c r="C3874" s="122" t="s">
        <v>2254</v>
      </c>
      <c r="D3874" s="122" t="s">
        <v>2132</v>
      </c>
      <c r="E3874" s="122">
        <v>71</v>
      </c>
      <c r="F3874" s="122">
        <v>1.3322643654999999E-3</v>
      </c>
      <c r="G3874" s="122">
        <v>1.3946547995E-3</v>
      </c>
      <c r="H3874" s="122">
        <v>1.6812626875000001E-3</v>
      </c>
      <c r="I3874" s="122">
        <v>1.8522075890000001E-3</v>
      </c>
      <c r="J3874" s="122">
        <v>1.4244797015E-3</v>
      </c>
      <c r="K3874" s="122">
        <v>1.4626699379999999E-3</v>
      </c>
      <c r="L3874" s="122">
        <v>1.7588307580000001E-3</v>
      </c>
      <c r="M3874" s="122">
        <v>1.9322401595E-3</v>
      </c>
      <c r="N3874" s="122">
        <v>1.7104692385E-3</v>
      </c>
      <c r="O3874" s="122">
        <v>1.6322444185E-3</v>
      </c>
      <c r="P3874" s="122">
        <v>1.7136511464999999E-3</v>
      </c>
      <c r="Q3874" s="122">
        <v>1.4019363635E-3</v>
      </c>
      <c r="R3874" s="122">
        <v>1.4406466889999999E-3</v>
      </c>
      <c r="S3874" s="122">
        <v>1.5461370674999999E-3</v>
      </c>
      <c r="T3874" s="122">
        <v>1.5690963495E-3</v>
      </c>
      <c r="U3874" s="122">
        <v>1.6827551940000001E-3</v>
      </c>
      <c r="V3874" s="122">
        <v>1.568148736E-3</v>
      </c>
      <c r="W3874" s="122">
        <v>1.440048531E-3</v>
      </c>
      <c r="X3874" s="122">
        <v>1.6794561825000001E-3</v>
      </c>
      <c r="Y3874" s="122">
        <v>1.6987889129999999E-3</v>
      </c>
      <c r="Z3874" s="122">
        <v>1.5710461930000001E-3</v>
      </c>
      <c r="AA3874" s="122">
        <v>1.9064027654999999E-3</v>
      </c>
      <c r="AB3874" s="122">
        <v>1.7320541510000001E-3</v>
      </c>
      <c r="AC3874" s="122">
        <v>1.7996152650000001E-3</v>
      </c>
      <c r="AD3874" s="122">
        <v>1.768802125E-3</v>
      </c>
      <c r="AE3874" s="122">
        <v>1.7663434815000001E-3</v>
      </c>
      <c r="AF3874" s="122">
        <v>1.7574668295E-3</v>
      </c>
      <c r="AG3874" s="122">
        <v>1.741952537E-3</v>
      </c>
      <c r="AH3874" s="122">
        <v>1.7450181100000001E-3</v>
      </c>
      <c r="AI3874" s="122">
        <v>1.7442650329999999E-3</v>
      </c>
      <c r="AJ3874" s="122">
        <v>1.7467002240000001E-3</v>
      </c>
      <c r="AK3874" s="122">
        <v>1.7480164260000001E-3</v>
      </c>
      <c r="AL3874" s="122">
        <v>0</v>
      </c>
    </row>
    <row r="3875" spans="1:38" hidden="1" x14ac:dyDescent="0.25">
      <c r="A3875" s="122" t="s">
        <v>2055</v>
      </c>
      <c r="B3875" s="122">
        <v>1</v>
      </c>
      <c r="C3875" s="122" t="s">
        <v>2254</v>
      </c>
      <c r="D3875" s="122" t="s">
        <v>2133</v>
      </c>
      <c r="E3875" s="122">
        <v>71</v>
      </c>
      <c r="F3875" s="122">
        <v>1.2222747056999999E-2</v>
      </c>
      <c r="G3875" s="122">
        <v>1.1257769405500001E-2</v>
      </c>
      <c r="H3875" s="122">
        <v>1.6091988048000001E-2</v>
      </c>
      <c r="I3875" s="122">
        <v>1.4190007337499999E-2</v>
      </c>
      <c r="J3875" s="122">
        <v>1.4660849029E-2</v>
      </c>
      <c r="K3875" s="122">
        <v>1.12481680845E-2</v>
      </c>
      <c r="L3875" s="122">
        <v>1.27885812845E-2</v>
      </c>
      <c r="M3875" s="122">
        <v>1.5480969015E-2</v>
      </c>
      <c r="N3875" s="122">
        <v>1.42960786225E-2</v>
      </c>
      <c r="O3875" s="122">
        <v>1.4082114045E-2</v>
      </c>
      <c r="P3875" s="122">
        <v>1.5085475912999999E-2</v>
      </c>
      <c r="Q3875" s="122">
        <v>1.51688148355E-2</v>
      </c>
      <c r="R3875" s="122">
        <v>1.2957955637E-2</v>
      </c>
      <c r="S3875" s="122">
        <v>1.50432039875E-2</v>
      </c>
      <c r="T3875" s="122">
        <v>1.6350047088499998E-2</v>
      </c>
      <c r="U3875" s="122">
        <v>1.3975362213500001E-2</v>
      </c>
      <c r="V3875" s="122">
        <v>1.57561533095E-2</v>
      </c>
      <c r="W3875" s="122">
        <v>1.7901627574E-2</v>
      </c>
      <c r="X3875" s="122">
        <v>1.7050778744499999E-2</v>
      </c>
      <c r="Y3875" s="122">
        <v>1.5504740283500001E-2</v>
      </c>
      <c r="Z3875" s="122">
        <v>1.4646321146000001E-2</v>
      </c>
      <c r="AA3875" s="122">
        <v>1.5496468812E-2</v>
      </c>
      <c r="AB3875" s="122">
        <v>1.13248946475E-2</v>
      </c>
      <c r="AC3875" s="122">
        <v>1.6449173147499999E-2</v>
      </c>
      <c r="AD3875" s="122">
        <v>1.79664704505E-2</v>
      </c>
      <c r="AE3875" s="122">
        <v>1.5308935891E-2</v>
      </c>
      <c r="AF3875" s="122">
        <v>1.52538013955E-2</v>
      </c>
      <c r="AG3875" s="122">
        <v>1.52046576755E-2</v>
      </c>
      <c r="AH3875" s="122">
        <v>1.51732751565E-2</v>
      </c>
      <c r="AI3875" s="122">
        <v>1.5141392397000001E-2</v>
      </c>
      <c r="AJ3875" s="122">
        <v>1.5113614567E-2</v>
      </c>
      <c r="AK3875" s="122">
        <v>1.508654752E-2</v>
      </c>
      <c r="AL3875" s="122">
        <v>0</v>
      </c>
    </row>
    <row r="3876" spans="1:38" hidden="1" x14ac:dyDescent="0.25">
      <c r="A3876" s="122" t="s">
        <v>2055</v>
      </c>
      <c r="B3876" s="122">
        <v>1</v>
      </c>
      <c r="C3876" s="122" t="s">
        <v>2254</v>
      </c>
      <c r="D3876" s="122" t="s">
        <v>2134</v>
      </c>
      <c r="E3876" s="122">
        <v>71</v>
      </c>
      <c r="F3876" s="122">
        <v>0</v>
      </c>
      <c r="G3876" s="122">
        <v>0</v>
      </c>
      <c r="H3876" s="122">
        <v>0</v>
      </c>
      <c r="I3876" s="122">
        <v>0</v>
      </c>
      <c r="J3876" s="122">
        <v>0</v>
      </c>
      <c r="K3876" s="122">
        <v>0</v>
      </c>
      <c r="L3876" s="122">
        <v>0</v>
      </c>
      <c r="M3876" s="122">
        <v>0</v>
      </c>
      <c r="N3876" s="122">
        <v>0</v>
      </c>
      <c r="O3876" s="122">
        <v>0</v>
      </c>
      <c r="P3876" s="122">
        <v>0</v>
      </c>
      <c r="Q3876" s="122">
        <v>0</v>
      </c>
      <c r="R3876" s="122">
        <v>0</v>
      </c>
      <c r="S3876" s="122">
        <v>0</v>
      </c>
      <c r="T3876" s="122">
        <v>0</v>
      </c>
      <c r="U3876" s="122">
        <v>0</v>
      </c>
      <c r="V3876" s="122">
        <v>0</v>
      </c>
      <c r="W3876" s="122">
        <v>0</v>
      </c>
      <c r="X3876" s="122">
        <v>1.5897301505E-3</v>
      </c>
      <c r="Y3876" s="122">
        <v>8.8666540800000002E-4</v>
      </c>
      <c r="Z3876" s="122">
        <v>1.2984963694999999E-3</v>
      </c>
      <c r="AA3876" s="122">
        <v>0</v>
      </c>
      <c r="AB3876" s="122">
        <v>3.0480514915E-3</v>
      </c>
      <c r="AC3876" s="122">
        <v>5.2235571459999996E-3</v>
      </c>
      <c r="AD3876" s="122">
        <v>0</v>
      </c>
      <c r="AE3876" s="122">
        <v>2.7606603694999999E-3</v>
      </c>
      <c r="AF3876" s="122">
        <v>2.7522822619999998E-3</v>
      </c>
      <c r="AG3876" s="122">
        <v>2.7443245770000001E-3</v>
      </c>
      <c r="AH3876" s="122">
        <v>2.7367661939999999E-3</v>
      </c>
      <c r="AI3876" s="122">
        <v>2.729587079E-3</v>
      </c>
      <c r="AJ3876" s="122">
        <v>2.7227681784999999E-3</v>
      </c>
      <c r="AK3876" s="122">
        <v>2.716291446E-3</v>
      </c>
      <c r="AL3876" s="122">
        <v>0</v>
      </c>
    </row>
    <row r="3877" spans="1:38" hidden="1" x14ac:dyDescent="0.25">
      <c r="A3877" s="122" t="s">
        <v>2055</v>
      </c>
      <c r="B3877" s="122">
        <v>1</v>
      </c>
      <c r="C3877" s="122" t="s">
        <v>2254</v>
      </c>
      <c r="D3877" s="122" t="s">
        <v>2135</v>
      </c>
      <c r="E3877" s="122">
        <v>71</v>
      </c>
      <c r="F3877" s="122">
        <v>1.11773179495E-2</v>
      </c>
      <c r="G3877" s="122">
        <v>9.4436791515E-3</v>
      </c>
      <c r="H3877" s="122">
        <v>1.10146380535E-2</v>
      </c>
      <c r="I3877" s="122">
        <v>1.27520716515E-2</v>
      </c>
      <c r="J3877" s="122">
        <v>1.0792696737499999E-2</v>
      </c>
      <c r="K3877" s="122">
        <v>7.5831924855000003E-3</v>
      </c>
      <c r="L3877" s="122">
        <v>8.6220597160000002E-3</v>
      </c>
      <c r="M3877" s="122">
        <v>1.3403405399499999E-2</v>
      </c>
      <c r="N3877" s="122">
        <v>1.3666910613999999E-2</v>
      </c>
      <c r="O3877" s="122">
        <v>1.26208772535E-2</v>
      </c>
      <c r="P3877" s="122">
        <v>1.1144207577500001E-2</v>
      </c>
      <c r="Q3877" s="122">
        <v>1.16311298135E-2</v>
      </c>
      <c r="R3877" s="122">
        <v>9.2732952549999994E-3</v>
      </c>
      <c r="S3877" s="122">
        <v>1.2731534814E-2</v>
      </c>
      <c r="T3877" s="122">
        <v>1.16213021825E-2</v>
      </c>
      <c r="U3877" s="122">
        <v>1.2183332255499999E-2</v>
      </c>
      <c r="V3877" s="122">
        <v>9.2853735045000003E-3</v>
      </c>
      <c r="W3877" s="122">
        <v>1.09314741635E-2</v>
      </c>
      <c r="X3877" s="122">
        <v>1.18172681985E-2</v>
      </c>
      <c r="Y3877" s="122">
        <v>1.2448835252000001E-2</v>
      </c>
      <c r="Z3877" s="122">
        <v>1.1396772584999999E-2</v>
      </c>
      <c r="AA3877" s="122">
        <v>9.4934389435000002E-3</v>
      </c>
      <c r="AB3877" s="122">
        <v>1.1113341464E-2</v>
      </c>
      <c r="AC3877" s="122">
        <v>1.1163685051000001E-2</v>
      </c>
      <c r="AD3877" s="122">
        <v>9.5043278995000004E-3</v>
      </c>
      <c r="AE3877" s="122">
        <v>1.08216072305E-2</v>
      </c>
      <c r="AF3877" s="122">
        <v>1.0695538754000001E-2</v>
      </c>
      <c r="AG3877" s="122">
        <v>1.0636485253000001E-2</v>
      </c>
      <c r="AH3877" s="122">
        <v>1.06250232875E-2</v>
      </c>
      <c r="AI3877" s="122">
        <v>1.0614959435500001E-2</v>
      </c>
      <c r="AJ3877" s="122">
        <v>1.0611215701E-2</v>
      </c>
      <c r="AK3877" s="122">
        <v>1.0606649379999999E-2</v>
      </c>
      <c r="AL3877" s="122">
        <v>0</v>
      </c>
    </row>
    <row r="3878" spans="1:38" hidden="1" x14ac:dyDescent="0.25">
      <c r="A3878" s="122" t="s">
        <v>2055</v>
      </c>
      <c r="B3878" s="122">
        <v>1</v>
      </c>
      <c r="C3878" s="122" t="s">
        <v>2254</v>
      </c>
      <c r="D3878" s="122" t="s">
        <v>2136</v>
      </c>
      <c r="E3878" s="122">
        <v>71</v>
      </c>
      <c r="F3878" s="122">
        <v>1.2527399855000001E-3</v>
      </c>
      <c r="G3878" s="122">
        <v>1.2703440414999999E-3</v>
      </c>
      <c r="H3878" s="122">
        <v>1.9172218410000001E-3</v>
      </c>
      <c r="I3878" s="122">
        <v>1.5700588560000001E-3</v>
      </c>
      <c r="J3878" s="122">
        <v>1.50594783E-3</v>
      </c>
      <c r="K3878" s="122">
        <v>1.4326928465E-3</v>
      </c>
      <c r="L3878" s="122">
        <v>1.6668726840000001E-3</v>
      </c>
      <c r="M3878" s="122">
        <v>1.8468345020000001E-3</v>
      </c>
      <c r="N3878" s="122">
        <v>1.605367191E-3</v>
      </c>
      <c r="O3878" s="122">
        <v>1.6753871870000001E-3</v>
      </c>
      <c r="P3878" s="122">
        <v>2.0153046479999999E-3</v>
      </c>
      <c r="Q3878" s="122">
        <v>1.9922177155000001E-3</v>
      </c>
      <c r="R3878" s="122">
        <v>1.4874822855E-3</v>
      </c>
      <c r="S3878" s="122">
        <v>1.8087139605000001E-3</v>
      </c>
      <c r="T3878" s="122">
        <v>2.0303584235000002E-3</v>
      </c>
      <c r="U3878" s="122">
        <v>2.0525745660000001E-3</v>
      </c>
      <c r="V3878" s="122">
        <v>2.0158956245000001E-3</v>
      </c>
      <c r="W3878" s="122">
        <v>1.7177949515E-3</v>
      </c>
      <c r="X3878" s="122">
        <v>2.0700450355E-3</v>
      </c>
      <c r="Y3878" s="122">
        <v>2.2865466699999999E-3</v>
      </c>
      <c r="Z3878" s="122">
        <v>2.0277463980000001E-3</v>
      </c>
      <c r="AA3878" s="122">
        <v>2.4481635979999999E-3</v>
      </c>
      <c r="AB3878" s="122">
        <v>1.89132779E-3</v>
      </c>
      <c r="AC3878" s="122">
        <v>3.4685170275000001E-3</v>
      </c>
      <c r="AD3878" s="122">
        <v>2.9536395440000001E-3</v>
      </c>
      <c r="AE3878" s="122">
        <v>2.7900180499999998E-3</v>
      </c>
      <c r="AF3878" s="122">
        <v>2.773825702E-3</v>
      </c>
      <c r="AG3878" s="122">
        <v>2.7572090359999999E-3</v>
      </c>
      <c r="AH3878" s="122">
        <v>2.7544716919999999E-3</v>
      </c>
      <c r="AI3878" s="122">
        <v>2.7494270195000002E-3</v>
      </c>
      <c r="AJ3878" s="122">
        <v>2.7468522264999999E-3</v>
      </c>
      <c r="AK3878" s="122">
        <v>2.7436888685E-3</v>
      </c>
      <c r="AL3878" s="122">
        <v>0</v>
      </c>
    </row>
    <row r="3879" spans="1:38" hidden="1" x14ac:dyDescent="0.25">
      <c r="A3879" s="122" t="s">
        <v>2055</v>
      </c>
      <c r="B3879" s="122">
        <v>1</v>
      </c>
      <c r="C3879" s="122" t="s">
        <v>2254</v>
      </c>
      <c r="D3879" s="122" t="s">
        <v>2137</v>
      </c>
      <c r="E3879" s="122">
        <v>71</v>
      </c>
      <c r="F3879" s="122">
        <v>9.0198531769999993E-3</v>
      </c>
      <c r="G3879" s="122">
        <v>9.7673522184999993E-3</v>
      </c>
      <c r="H3879" s="122">
        <v>1.1219559453000001E-2</v>
      </c>
      <c r="I3879" s="122">
        <v>8.8098322234999998E-3</v>
      </c>
      <c r="J3879" s="122">
        <v>9.6359544594999992E-3</v>
      </c>
      <c r="K3879" s="122">
        <v>7.9303717945000008E-3</v>
      </c>
      <c r="L3879" s="122">
        <v>1.0695367696500001E-2</v>
      </c>
      <c r="M3879" s="122">
        <v>9.9627808144999996E-3</v>
      </c>
      <c r="N3879" s="122">
        <v>9.3713163170000002E-3</v>
      </c>
      <c r="O3879" s="122">
        <v>1.1484852489999999E-2</v>
      </c>
      <c r="P3879" s="122">
        <v>1.03191522845E-2</v>
      </c>
      <c r="Q3879" s="122">
        <v>1.0920501785499999E-2</v>
      </c>
      <c r="R3879" s="122">
        <v>1.017512603E-2</v>
      </c>
      <c r="S3879" s="122">
        <v>1.0532149691500001E-2</v>
      </c>
      <c r="T3879" s="122">
        <v>9.3408384019999999E-3</v>
      </c>
      <c r="U3879" s="122">
        <v>1.11189835525E-2</v>
      </c>
      <c r="V3879" s="122">
        <v>9.1011071589999996E-3</v>
      </c>
      <c r="W3879" s="122">
        <v>1.15319979775E-2</v>
      </c>
      <c r="X3879" s="122">
        <v>9.7129323220000001E-3</v>
      </c>
      <c r="Y3879" s="122">
        <v>1.0726582179000001E-2</v>
      </c>
      <c r="Z3879" s="122">
        <v>1.0251061700500001E-2</v>
      </c>
      <c r="AA3879" s="122">
        <v>9.8403406650000007E-3</v>
      </c>
      <c r="AB3879" s="122">
        <v>1.0911363234E-2</v>
      </c>
      <c r="AC3879" s="122">
        <v>1.1920547576E-2</v>
      </c>
      <c r="AD3879" s="122">
        <v>1.26378424475E-2</v>
      </c>
      <c r="AE3879" s="122">
        <v>1.3846410272000001E-2</v>
      </c>
      <c r="AF3879" s="122">
        <v>1.3055117569E-2</v>
      </c>
      <c r="AG3879" s="122">
        <v>1.3649957530500001E-2</v>
      </c>
      <c r="AH3879" s="122">
        <v>1.31629036955E-2</v>
      </c>
      <c r="AI3879" s="122">
        <v>1.3518027810500001E-2</v>
      </c>
      <c r="AJ3879" s="122">
        <v>1.32176117795E-2</v>
      </c>
      <c r="AK3879" s="122">
        <v>1.3428671850999999E-2</v>
      </c>
      <c r="AL3879" s="122">
        <v>0</v>
      </c>
    </row>
    <row r="3880" spans="1:38" hidden="1" x14ac:dyDescent="0.25">
      <c r="A3880" s="122" t="s">
        <v>2055</v>
      </c>
      <c r="B3880" s="122">
        <v>1</v>
      </c>
      <c r="C3880" s="122" t="s">
        <v>2254</v>
      </c>
      <c r="D3880" s="122" t="s">
        <v>2138</v>
      </c>
      <c r="E3880" s="122">
        <v>71</v>
      </c>
      <c r="F3880" s="122">
        <v>1.0404668499999999E-5</v>
      </c>
      <c r="G3880" s="122">
        <v>8.2235860000000004E-6</v>
      </c>
      <c r="H3880" s="122">
        <v>8.4503994999999999E-6</v>
      </c>
      <c r="I3880" s="122">
        <v>8.5800375000000001E-6</v>
      </c>
      <c r="J3880" s="122">
        <v>9.6612905000000008E-6</v>
      </c>
      <c r="K3880" s="122">
        <v>1.07388335E-5</v>
      </c>
      <c r="L3880" s="122">
        <v>9.2954315000000003E-6</v>
      </c>
      <c r="M3880" s="122">
        <v>7.7749145000000004E-6</v>
      </c>
      <c r="N3880" s="122">
        <v>7.7363040000000001E-6</v>
      </c>
      <c r="O3880" s="122">
        <v>7.9608119999999996E-6</v>
      </c>
      <c r="P3880" s="122">
        <v>1.0005790500000001E-5</v>
      </c>
      <c r="Q3880" s="122">
        <v>7.9806340000000008E-6</v>
      </c>
      <c r="R3880" s="122">
        <v>8.0464070000000006E-6</v>
      </c>
      <c r="S3880" s="122">
        <v>7.9720214999999997E-6</v>
      </c>
      <c r="T3880" s="122">
        <v>8.4052170000000003E-6</v>
      </c>
      <c r="U3880" s="122">
        <v>8.1068004999999997E-6</v>
      </c>
      <c r="V3880" s="122">
        <v>7.7769814999999996E-6</v>
      </c>
      <c r="W3880" s="122">
        <v>7.1687270000000002E-6</v>
      </c>
      <c r="X3880" s="122">
        <v>8.0313285000000001E-6</v>
      </c>
      <c r="Y3880" s="122">
        <v>6.8127260000000003E-6</v>
      </c>
      <c r="Z3880" s="122">
        <v>7.4152830000000001E-6</v>
      </c>
      <c r="AA3880" s="122">
        <v>8.6037284999999999E-6</v>
      </c>
      <c r="AB3880" s="122">
        <v>9.1432684999999999E-6</v>
      </c>
      <c r="AC3880" s="122">
        <v>7.7637314999999994E-6</v>
      </c>
      <c r="AD3880" s="122">
        <v>6.4430510000000003E-6</v>
      </c>
      <c r="AE3880" s="122">
        <v>7.5527385E-6</v>
      </c>
      <c r="AF3880" s="122">
        <v>8.0790284999999997E-6</v>
      </c>
      <c r="AG3880" s="122">
        <v>7.7750735000000003E-6</v>
      </c>
      <c r="AH3880" s="122">
        <v>7.9144105000000004E-6</v>
      </c>
      <c r="AI3880" s="122">
        <v>7.8478160000000001E-6</v>
      </c>
      <c r="AJ3880" s="122">
        <v>7.8779465000000001E-6</v>
      </c>
      <c r="AK3880" s="122">
        <v>7.8637689999999993E-6</v>
      </c>
      <c r="AL3880" s="122">
        <v>0</v>
      </c>
    </row>
    <row r="3881" spans="1:38" hidden="1" x14ac:dyDescent="0.25">
      <c r="A3881" s="122" t="s">
        <v>2055</v>
      </c>
      <c r="B3881" s="122">
        <v>1</v>
      </c>
      <c r="C3881" s="122" t="s">
        <v>2254</v>
      </c>
      <c r="D3881" s="122" t="s">
        <v>2139</v>
      </c>
      <c r="E3881" s="122">
        <v>71</v>
      </c>
      <c r="F3881" s="122">
        <v>8.9202164100000004E-4</v>
      </c>
      <c r="G3881" s="122">
        <v>9.2020701449999998E-4</v>
      </c>
      <c r="H3881" s="122">
        <v>1.2162883875E-3</v>
      </c>
      <c r="I3881" s="122">
        <v>9.3820427749999997E-4</v>
      </c>
      <c r="J3881" s="122">
        <v>9.4949282699999997E-4</v>
      </c>
      <c r="K3881" s="122">
        <v>9.6237124399999995E-4</v>
      </c>
      <c r="L3881" s="122">
        <v>1.1051961475E-3</v>
      </c>
      <c r="M3881" s="122">
        <v>1.2186262969999999E-3</v>
      </c>
      <c r="N3881" s="122">
        <v>9.2951619949999998E-4</v>
      </c>
      <c r="O3881" s="122">
        <v>8.7702836500000003E-4</v>
      </c>
      <c r="P3881" s="122">
        <v>1.2677060195000001E-3</v>
      </c>
      <c r="Q3881" s="122">
        <v>1.0220823689999999E-3</v>
      </c>
      <c r="R3881" s="122">
        <v>6.1468027300000004E-4</v>
      </c>
      <c r="S3881" s="122">
        <v>7.7609251500000004E-4</v>
      </c>
      <c r="T3881" s="122">
        <v>1.0402102239999999E-3</v>
      </c>
      <c r="U3881" s="122">
        <v>9.4927123400000005E-4</v>
      </c>
      <c r="V3881" s="122">
        <v>1.0166363009999999E-3</v>
      </c>
      <c r="W3881" s="122">
        <v>8.7312793599999996E-4</v>
      </c>
      <c r="X3881" s="122">
        <v>9.9273028000000001E-4</v>
      </c>
      <c r="Y3881" s="122">
        <v>1.087889236E-3</v>
      </c>
      <c r="Z3881" s="122">
        <v>8.1422834699999998E-4</v>
      </c>
      <c r="AA3881" s="122">
        <v>9.5529346499999995E-4</v>
      </c>
      <c r="AB3881" s="122">
        <v>1.0988427460000001E-3</v>
      </c>
      <c r="AC3881" s="122">
        <v>1.2420375894999999E-3</v>
      </c>
      <c r="AD3881" s="122">
        <v>1.2142019630000001E-3</v>
      </c>
      <c r="AE3881" s="122">
        <v>1.1939329344999999E-3</v>
      </c>
      <c r="AF3881" s="122">
        <v>1.1860834754999999E-3</v>
      </c>
      <c r="AG3881" s="122">
        <v>1.1808130230000001E-3</v>
      </c>
      <c r="AH3881" s="122">
        <v>1.1792594075000001E-3</v>
      </c>
      <c r="AI3881" s="122">
        <v>1.1774951699999999E-3</v>
      </c>
      <c r="AJ3881" s="122">
        <v>1.1763456795E-3</v>
      </c>
      <c r="AK3881" s="122">
        <v>1.175118809E-3</v>
      </c>
      <c r="AL3881" s="122">
        <v>0</v>
      </c>
    </row>
    <row r="3882" spans="1:38" hidden="1" x14ac:dyDescent="0.25">
      <c r="A3882" s="122" t="s">
        <v>2055</v>
      </c>
      <c r="B3882" s="122">
        <v>1</v>
      </c>
      <c r="C3882" s="122" t="s">
        <v>2254</v>
      </c>
      <c r="D3882" s="122" t="s">
        <v>2140</v>
      </c>
      <c r="E3882" s="122">
        <v>71</v>
      </c>
      <c r="F3882" s="122">
        <v>2.28256425E-5</v>
      </c>
      <c r="G3882" s="122">
        <v>1.7245007499999999E-5</v>
      </c>
      <c r="H3882" s="122">
        <v>2.0559362499999999E-5</v>
      </c>
      <c r="I3882" s="122">
        <v>1.7370617500000001E-5</v>
      </c>
      <c r="J3882" s="122">
        <v>1.6793977500000001E-5</v>
      </c>
      <c r="K3882" s="122">
        <v>1.3514576E-5</v>
      </c>
      <c r="L3882" s="122">
        <v>1.4803536E-5</v>
      </c>
      <c r="M3882" s="122">
        <v>1.6737506E-5</v>
      </c>
      <c r="N3882" s="122">
        <v>2.04815585E-5</v>
      </c>
      <c r="O3882" s="122">
        <v>1.1616434000000001E-5</v>
      </c>
      <c r="P3882" s="122">
        <v>1.6542996E-5</v>
      </c>
      <c r="Q3882" s="122">
        <v>1.7851300999999999E-5</v>
      </c>
      <c r="R3882" s="122">
        <v>1.97246655E-5</v>
      </c>
      <c r="S3882" s="122">
        <v>1.74932595E-5</v>
      </c>
      <c r="T3882" s="122">
        <v>2.1857094000000001E-5</v>
      </c>
      <c r="U3882" s="122">
        <v>1.49697705E-5</v>
      </c>
      <c r="V3882" s="122">
        <v>1.669023E-5</v>
      </c>
      <c r="W3882" s="122">
        <v>1.6385903999999999E-5</v>
      </c>
      <c r="X3882" s="122">
        <v>1.4912769000000001E-5</v>
      </c>
      <c r="Y3882" s="122">
        <v>1.05652055E-5</v>
      </c>
      <c r="Z3882" s="122">
        <v>1.42610545E-5</v>
      </c>
      <c r="AA3882" s="122">
        <v>1.1938488499999999E-5</v>
      </c>
      <c r="AB3882" s="122">
        <v>1.56385245E-5</v>
      </c>
      <c r="AC3882" s="122">
        <v>1.8195164999999999E-5</v>
      </c>
      <c r="AD3882" s="122">
        <v>1.4169126000000001E-5</v>
      </c>
      <c r="AE3882" s="122">
        <v>1.6666115000000001E-5</v>
      </c>
      <c r="AF3882" s="122">
        <v>1.7042892000000001E-5</v>
      </c>
      <c r="AG3882" s="122">
        <v>1.7032822000000001E-5</v>
      </c>
      <c r="AH3882" s="122">
        <v>1.7249141500000001E-5</v>
      </c>
      <c r="AI3882" s="122">
        <v>1.7353498499999998E-5</v>
      </c>
      <c r="AJ3882" s="122">
        <v>1.7497154999999999E-5</v>
      </c>
      <c r="AK3882" s="122">
        <v>1.7608057499999999E-5</v>
      </c>
      <c r="AL3882" s="122">
        <v>0</v>
      </c>
    </row>
    <row r="3883" spans="1:38" hidden="1" x14ac:dyDescent="0.25">
      <c r="A3883" s="122" t="s">
        <v>2055</v>
      </c>
      <c r="B3883" s="122">
        <v>1</v>
      </c>
      <c r="C3883" s="122" t="s">
        <v>2254</v>
      </c>
      <c r="D3883" s="122" t="s">
        <v>2141</v>
      </c>
      <c r="E3883" s="122">
        <v>71</v>
      </c>
      <c r="F3883" s="122">
        <v>1.556145137E-3</v>
      </c>
      <c r="G3883" s="122">
        <v>1.4973569539999999E-3</v>
      </c>
      <c r="H3883" s="122">
        <v>1.7094529899999999E-3</v>
      </c>
      <c r="I3883" s="122">
        <v>1.5545395815E-3</v>
      </c>
      <c r="J3883" s="122">
        <v>1.3691083225E-3</v>
      </c>
      <c r="K3883" s="122">
        <v>1.4424308809999999E-3</v>
      </c>
      <c r="L3883" s="122">
        <v>1.2191443189999999E-3</v>
      </c>
      <c r="M3883" s="122">
        <v>1.6766611479999999E-3</v>
      </c>
      <c r="N3883" s="122">
        <v>1.5447969095E-3</v>
      </c>
      <c r="O3883" s="122">
        <v>1.7223089614999999E-3</v>
      </c>
      <c r="P3883" s="122">
        <v>1.7246231535E-3</v>
      </c>
      <c r="Q3883" s="122">
        <v>1.4326215350000001E-3</v>
      </c>
      <c r="R3883" s="122">
        <v>1.6142085715000001E-3</v>
      </c>
      <c r="S3883" s="122">
        <v>1.6822368275000001E-3</v>
      </c>
      <c r="T3883" s="122">
        <v>1.734155018E-3</v>
      </c>
      <c r="U3883" s="122">
        <v>1.7965822870000001E-3</v>
      </c>
      <c r="V3883" s="122">
        <v>2.1381964105000001E-3</v>
      </c>
      <c r="W3883" s="122">
        <v>1.8173395515E-3</v>
      </c>
      <c r="X3883" s="122">
        <v>1.913793536E-3</v>
      </c>
      <c r="Y3883" s="122">
        <v>2.09511756E-3</v>
      </c>
      <c r="Z3883" s="122">
        <v>2.0378115484999998E-3</v>
      </c>
      <c r="AA3883" s="122">
        <v>2.1818511325E-3</v>
      </c>
      <c r="AB3883" s="122">
        <v>2.0442317300000002E-3</v>
      </c>
      <c r="AC3883" s="122">
        <v>2.2077623554999999E-3</v>
      </c>
      <c r="AD3883" s="122">
        <v>2.0537299395000002E-3</v>
      </c>
      <c r="AE3883" s="122">
        <v>2.1085191930000002E-3</v>
      </c>
      <c r="AF3883" s="122">
        <v>2.099455133E-3</v>
      </c>
      <c r="AG3883" s="122">
        <v>2.0885575909999998E-3</v>
      </c>
      <c r="AH3883" s="122">
        <v>2.085980837E-3</v>
      </c>
      <c r="AI3883" s="122">
        <v>2.0820056779999999E-3</v>
      </c>
      <c r="AJ3883" s="122">
        <v>2.0795917135E-3</v>
      </c>
      <c r="AK3883" s="122">
        <v>2.0768762585000001E-3</v>
      </c>
      <c r="AL3883" s="122">
        <v>0</v>
      </c>
    </row>
    <row r="3884" spans="1:38" hidden="1" x14ac:dyDescent="0.25">
      <c r="A3884" s="122" t="s">
        <v>2055</v>
      </c>
      <c r="B3884" s="122">
        <v>1</v>
      </c>
      <c r="C3884" s="122" t="s">
        <v>2254</v>
      </c>
      <c r="D3884" s="122" t="s">
        <v>2142</v>
      </c>
      <c r="E3884" s="122">
        <v>71</v>
      </c>
      <c r="F3884" s="122">
        <v>3.2105744279999999E-3</v>
      </c>
      <c r="G3884" s="122">
        <v>3.0061944500000002E-3</v>
      </c>
      <c r="H3884" s="122">
        <v>3.5233640775000001E-3</v>
      </c>
      <c r="I3884" s="122">
        <v>2.3114953600000001E-3</v>
      </c>
      <c r="J3884" s="122">
        <v>3.0918184939999998E-3</v>
      </c>
      <c r="K3884" s="122">
        <v>2.7966931614999998E-3</v>
      </c>
      <c r="L3884" s="122">
        <v>3.26574923E-3</v>
      </c>
      <c r="M3884" s="122">
        <v>3.725243436E-3</v>
      </c>
      <c r="N3884" s="122">
        <v>3.7423328089999999E-3</v>
      </c>
      <c r="O3884" s="122">
        <v>3.7034358175000001E-3</v>
      </c>
      <c r="P3884" s="122">
        <v>3.7239004955E-3</v>
      </c>
      <c r="Q3884" s="122">
        <v>3.1313179365000002E-3</v>
      </c>
      <c r="R3884" s="122">
        <v>3.5295283484999998E-3</v>
      </c>
      <c r="S3884" s="122">
        <v>3.5305406485000002E-3</v>
      </c>
      <c r="T3884" s="122">
        <v>3.6064656925000002E-3</v>
      </c>
      <c r="U3884" s="122">
        <v>3.7945010004999998E-3</v>
      </c>
      <c r="V3884" s="122">
        <v>3.6545714340000001E-3</v>
      </c>
      <c r="W3884" s="122">
        <v>3.6934352475000002E-3</v>
      </c>
      <c r="X3884" s="122">
        <v>3.825894835E-3</v>
      </c>
      <c r="Y3884" s="122">
        <v>3.9023039810000002E-3</v>
      </c>
      <c r="Z3884" s="122">
        <v>4.0219233909999999E-3</v>
      </c>
      <c r="AA3884" s="122">
        <v>3.5886721879999999E-3</v>
      </c>
      <c r="AB3884" s="122">
        <v>3.950321027E-3</v>
      </c>
      <c r="AC3884" s="122">
        <v>3.7487707720000002E-3</v>
      </c>
      <c r="AD3884" s="122">
        <v>3.5398007290000002E-3</v>
      </c>
      <c r="AE3884" s="122">
        <v>3.7800648339999998E-3</v>
      </c>
      <c r="AF3884" s="122">
        <v>3.779939754E-3</v>
      </c>
      <c r="AG3884" s="122">
        <v>3.7716048945000001E-3</v>
      </c>
      <c r="AH3884" s="122">
        <v>3.7721271829999998E-3</v>
      </c>
      <c r="AI3884" s="122">
        <v>3.7691473905E-3</v>
      </c>
      <c r="AJ3884" s="122">
        <v>3.7673295435E-3</v>
      </c>
      <c r="AK3884" s="122">
        <v>3.7643954105000001E-3</v>
      </c>
      <c r="AL3884" s="122">
        <v>0</v>
      </c>
    </row>
    <row r="3885" spans="1:38" hidden="1" x14ac:dyDescent="0.25">
      <c r="A3885" s="122" t="s">
        <v>2055</v>
      </c>
      <c r="B3885" s="122">
        <v>1</v>
      </c>
      <c r="C3885" s="122" t="s">
        <v>2254</v>
      </c>
      <c r="D3885" s="122" t="s">
        <v>2143</v>
      </c>
      <c r="E3885" s="122">
        <v>71</v>
      </c>
      <c r="F3885" s="122">
        <v>5.0521064125000001E-3</v>
      </c>
      <c r="G3885" s="122">
        <v>5.0978446705E-3</v>
      </c>
      <c r="H3885" s="122">
        <v>7.1443058720000001E-3</v>
      </c>
      <c r="I3885" s="122">
        <v>5.7064685539999997E-3</v>
      </c>
      <c r="J3885" s="122">
        <v>6.1239281685000002E-3</v>
      </c>
      <c r="K3885" s="122">
        <v>4.8178057084999996E-3</v>
      </c>
      <c r="L3885" s="122">
        <v>6.1959874719999999E-3</v>
      </c>
      <c r="M3885" s="122">
        <v>6.9199334989999998E-3</v>
      </c>
      <c r="N3885" s="122">
        <v>6.2211630550000003E-3</v>
      </c>
      <c r="O3885" s="122">
        <v>5.5983074789999997E-3</v>
      </c>
      <c r="P3885" s="122">
        <v>7.3221461529999997E-3</v>
      </c>
      <c r="Q3885" s="122">
        <v>7.1909658E-3</v>
      </c>
      <c r="R3885" s="122">
        <v>5.9532734420000002E-3</v>
      </c>
      <c r="S3885" s="122">
        <v>6.5668988294999998E-3</v>
      </c>
      <c r="T3885" s="122">
        <v>7.9523101905000001E-3</v>
      </c>
      <c r="U3885" s="122">
        <v>6.4850943895000002E-3</v>
      </c>
      <c r="V3885" s="122">
        <v>6.9624818195000004E-3</v>
      </c>
      <c r="W3885" s="122">
        <v>7.9130070864999996E-3</v>
      </c>
      <c r="X3885" s="122">
        <v>7.1981976765E-3</v>
      </c>
      <c r="Y3885" s="122">
        <v>7.0994565035E-3</v>
      </c>
      <c r="Z3885" s="122">
        <v>6.61035133E-3</v>
      </c>
      <c r="AA3885" s="122">
        <v>5.8266880565E-3</v>
      </c>
      <c r="AB3885" s="122">
        <v>5.2316905525000004E-3</v>
      </c>
      <c r="AC3885" s="122">
        <v>7.4507245769999996E-3</v>
      </c>
      <c r="AD3885" s="122">
        <v>8.6363197105000008E-3</v>
      </c>
      <c r="AE3885" s="122">
        <v>7.4464179029999997E-3</v>
      </c>
      <c r="AF3885" s="122">
        <v>7.3016539944999997E-3</v>
      </c>
      <c r="AG3885" s="122">
        <v>7.3655707225E-3</v>
      </c>
      <c r="AH3885" s="122">
        <v>7.2813392004999998E-3</v>
      </c>
      <c r="AI3885" s="122">
        <v>7.3239863924999997E-3</v>
      </c>
      <c r="AJ3885" s="122">
        <v>7.2686568569999997E-3</v>
      </c>
      <c r="AK3885" s="122">
        <v>7.292140521E-3</v>
      </c>
      <c r="AL3885" s="122">
        <v>0</v>
      </c>
    </row>
    <row r="3886" spans="1:38" hidden="1" x14ac:dyDescent="0.25">
      <c r="A3886" s="122" t="s">
        <v>2055</v>
      </c>
      <c r="B3886" s="122">
        <v>1</v>
      </c>
      <c r="C3886" s="122" t="s">
        <v>2254</v>
      </c>
      <c r="D3886" s="122" t="s">
        <v>2177</v>
      </c>
      <c r="E3886" s="122">
        <v>71</v>
      </c>
      <c r="F3886" s="122">
        <v>0</v>
      </c>
      <c r="G3886" s="122">
        <v>0</v>
      </c>
      <c r="H3886" s="122">
        <v>0</v>
      </c>
      <c r="I3886" s="122">
        <v>0</v>
      </c>
      <c r="J3886" s="122">
        <v>0</v>
      </c>
      <c r="K3886" s="122">
        <v>0</v>
      </c>
      <c r="L3886" s="122">
        <v>0</v>
      </c>
      <c r="M3886" s="122">
        <v>0</v>
      </c>
      <c r="N3886" s="122">
        <v>0</v>
      </c>
      <c r="O3886" s="122">
        <v>0</v>
      </c>
      <c r="P3886" s="122">
        <v>0</v>
      </c>
      <c r="Q3886" s="122">
        <v>0</v>
      </c>
      <c r="R3886" s="122">
        <v>0</v>
      </c>
      <c r="S3886" s="122">
        <v>0</v>
      </c>
      <c r="T3886" s="122">
        <v>0</v>
      </c>
      <c r="U3886" s="122">
        <v>0</v>
      </c>
      <c r="V3886" s="122">
        <v>0</v>
      </c>
      <c r="W3886" s="122">
        <v>0</v>
      </c>
      <c r="X3886" s="122">
        <v>0</v>
      </c>
      <c r="Y3886" s="122">
        <v>0</v>
      </c>
      <c r="Z3886" s="122">
        <v>0</v>
      </c>
      <c r="AA3886" s="122">
        <v>0</v>
      </c>
      <c r="AB3886" s="122">
        <v>0</v>
      </c>
      <c r="AC3886" s="122">
        <v>0</v>
      </c>
      <c r="AD3886" s="122">
        <v>0</v>
      </c>
      <c r="AE3886" s="122">
        <v>0</v>
      </c>
      <c r="AF3886" s="122">
        <v>0</v>
      </c>
      <c r="AG3886" s="122">
        <v>0</v>
      </c>
      <c r="AH3886" s="122">
        <v>0</v>
      </c>
      <c r="AI3886" s="122">
        <v>0</v>
      </c>
      <c r="AJ3886" s="122">
        <v>0</v>
      </c>
      <c r="AK3886" s="122">
        <v>0</v>
      </c>
      <c r="AL3886" s="122">
        <v>0</v>
      </c>
    </row>
    <row r="3887" spans="1:38" hidden="1" x14ac:dyDescent="0.25">
      <c r="A3887" s="122" t="s">
        <v>2055</v>
      </c>
      <c r="B3887" s="122">
        <v>1</v>
      </c>
      <c r="C3887" s="122" t="s">
        <v>2254</v>
      </c>
      <c r="D3887" s="122" t="s">
        <v>2144</v>
      </c>
      <c r="E3887" s="122">
        <v>71</v>
      </c>
      <c r="F3887" s="122">
        <v>4.8746501960000004E-3</v>
      </c>
      <c r="G3887" s="122">
        <v>4.9686945355000003E-3</v>
      </c>
      <c r="H3887" s="122">
        <v>6.1297262095000001E-3</v>
      </c>
      <c r="I3887" s="122">
        <v>5.2260626149999998E-3</v>
      </c>
      <c r="J3887" s="122">
        <v>5.2544927425000002E-3</v>
      </c>
      <c r="K3887" s="122">
        <v>4.7317363319999998E-3</v>
      </c>
      <c r="L3887" s="122">
        <v>4.8409847285000003E-3</v>
      </c>
      <c r="M3887" s="122">
        <v>5.3474236844999997E-3</v>
      </c>
      <c r="N3887" s="122">
        <v>4.3766707820000004E-3</v>
      </c>
      <c r="O3887" s="122">
        <v>4.0323979134999997E-3</v>
      </c>
      <c r="P3887" s="122">
        <v>4.5051466510000002E-3</v>
      </c>
      <c r="Q3887" s="122">
        <v>4.476113728E-3</v>
      </c>
      <c r="R3887" s="122">
        <v>5.5852529164999998E-3</v>
      </c>
      <c r="S3887" s="122">
        <v>5.6068490384999998E-3</v>
      </c>
      <c r="T3887" s="122">
        <v>4.4201024800000002E-3</v>
      </c>
      <c r="U3887" s="122">
        <v>5.5060818609999999E-3</v>
      </c>
      <c r="V3887" s="122">
        <v>4.1638408019999996E-3</v>
      </c>
      <c r="W3887" s="122">
        <v>5.1868897584999999E-3</v>
      </c>
      <c r="X3887" s="122">
        <v>4.9633530365000003E-3</v>
      </c>
      <c r="Y3887" s="122">
        <v>3.6925766210000001E-3</v>
      </c>
      <c r="Z3887" s="122">
        <v>4.8741503000000004E-3</v>
      </c>
      <c r="AA3887" s="122">
        <v>4.6271454694999997E-3</v>
      </c>
      <c r="AB3887" s="122">
        <v>5.2360968400000001E-3</v>
      </c>
      <c r="AC3887" s="122">
        <v>5.6533131844999996E-3</v>
      </c>
      <c r="AD3887" s="122">
        <v>5.7777664859999999E-3</v>
      </c>
      <c r="AE3887" s="122">
        <v>5.9593059284999998E-3</v>
      </c>
      <c r="AF3887" s="122">
        <v>5.8239073320000001E-3</v>
      </c>
      <c r="AG3887" s="122">
        <v>5.9235372620000002E-3</v>
      </c>
      <c r="AH3887" s="122">
        <v>5.8283538730000001E-3</v>
      </c>
      <c r="AI3887" s="122">
        <v>5.8847192670000003E-3</v>
      </c>
      <c r="AJ3887" s="122">
        <v>5.8211269785E-3</v>
      </c>
      <c r="AK3887" s="122">
        <v>5.8526755729999998E-3</v>
      </c>
      <c r="AL3887" s="122">
        <v>0</v>
      </c>
    </row>
    <row r="3888" spans="1:38" hidden="1" x14ac:dyDescent="0.25">
      <c r="A3888" s="122" t="s">
        <v>2055</v>
      </c>
      <c r="B3888" s="122">
        <v>1</v>
      </c>
      <c r="C3888" s="122" t="s">
        <v>2254</v>
      </c>
      <c r="D3888" s="122" t="s">
        <v>2145</v>
      </c>
      <c r="E3888" s="122">
        <v>71</v>
      </c>
      <c r="F3888" s="122">
        <v>1.8550655345E-3</v>
      </c>
      <c r="G3888" s="122">
        <v>2.3912238694999998E-3</v>
      </c>
      <c r="H3888" s="122">
        <v>2.0972174199999998E-3</v>
      </c>
      <c r="I3888" s="122">
        <v>3.6270864820000001E-3</v>
      </c>
      <c r="J3888" s="122">
        <v>2.1542328855E-3</v>
      </c>
      <c r="K3888" s="122">
        <v>2.3697078835000001E-3</v>
      </c>
      <c r="L3888" s="122">
        <v>2.1069960524999999E-3</v>
      </c>
      <c r="M3888" s="122">
        <v>2.2357332380000001E-3</v>
      </c>
      <c r="N3888" s="122">
        <v>2.4772390535E-3</v>
      </c>
      <c r="O3888" s="122">
        <v>2.0037963605E-3</v>
      </c>
      <c r="P3888" s="122">
        <v>1.866409734E-3</v>
      </c>
      <c r="Q3888" s="122">
        <v>1.5714431100000001E-3</v>
      </c>
      <c r="R3888" s="122">
        <v>1.5716388125E-3</v>
      </c>
      <c r="S3888" s="122">
        <v>1.8907017010000001E-3</v>
      </c>
      <c r="T3888" s="122">
        <v>2.2592816415E-3</v>
      </c>
      <c r="U3888" s="122">
        <v>2.4450021215000001E-3</v>
      </c>
      <c r="V3888" s="122">
        <v>1.9220619599999999E-3</v>
      </c>
      <c r="W3888" s="122">
        <v>1.9426437415E-3</v>
      </c>
      <c r="X3888" s="122">
        <v>2.0271610924999998E-3</v>
      </c>
      <c r="Y3888" s="122">
        <v>2.1865890144999998E-3</v>
      </c>
      <c r="Z3888" s="122">
        <v>2.7867546545E-3</v>
      </c>
      <c r="AA3888" s="122">
        <v>2.3174142145000001E-3</v>
      </c>
      <c r="AB3888" s="122">
        <v>2.4950064290000002E-3</v>
      </c>
      <c r="AC3888" s="122">
        <v>2.6994791305E-3</v>
      </c>
      <c r="AD3888" s="122">
        <v>2.8982248905000002E-3</v>
      </c>
      <c r="AE3888" s="122">
        <v>2.792378087E-3</v>
      </c>
      <c r="AF3888" s="122">
        <v>2.7919373124999998E-3</v>
      </c>
      <c r="AG3888" s="122">
        <v>2.7947193885000002E-3</v>
      </c>
      <c r="AH3888" s="122">
        <v>2.8119827339999999E-3</v>
      </c>
      <c r="AI3888" s="122">
        <v>2.8233710029999999E-3</v>
      </c>
      <c r="AJ3888" s="122">
        <v>2.8347727604999999E-3</v>
      </c>
      <c r="AK3888" s="122">
        <v>2.8430868174999999E-3</v>
      </c>
      <c r="AL3888" s="122">
        <v>0</v>
      </c>
    </row>
    <row r="3889" spans="1:38" hidden="1" x14ac:dyDescent="0.25">
      <c r="A3889" s="122" t="s">
        <v>2055</v>
      </c>
      <c r="B3889" s="122">
        <v>1</v>
      </c>
      <c r="C3889" s="122" t="s">
        <v>2254</v>
      </c>
      <c r="D3889" s="122" t="s">
        <v>2146</v>
      </c>
      <c r="E3889" s="122">
        <v>71</v>
      </c>
      <c r="F3889" s="122">
        <v>2.4558851679999999E-3</v>
      </c>
      <c r="G3889" s="122">
        <v>3.4457482009999998E-3</v>
      </c>
      <c r="H3889" s="122">
        <v>3.7314877899999998E-3</v>
      </c>
      <c r="I3889" s="122">
        <v>3.2644195395E-3</v>
      </c>
      <c r="J3889" s="122">
        <v>3.612378293E-3</v>
      </c>
      <c r="K3889" s="122">
        <v>3.1659832225E-3</v>
      </c>
      <c r="L3889" s="122">
        <v>3.4761492659999998E-3</v>
      </c>
      <c r="M3889" s="122">
        <v>3.6997238034999999E-3</v>
      </c>
      <c r="N3889" s="122">
        <v>3.0602359529999998E-3</v>
      </c>
      <c r="O3889" s="122">
        <v>2.9806848080000002E-3</v>
      </c>
      <c r="P3889" s="122">
        <v>3.4802076880000002E-3</v>
      </c>
      <c r="Q3889" s="122">
        <v>3.453140429E-3</v>
      </c>
      <c r="R3889" s="122">
        <v>2.3193848074999999E-3</v>
      </c>
      <c r="S3889" s="122">
        <v>2.6873458935E-3</v>
      </c>
      <c r="T3889" s="122">
        <v>2.9199472850000002E-3</v>
      </c>
      <c r="U3889" s="122">
        <v>2.7988858774999998E-3</v>
      </c>
      <c r="V3889" s="122">
        <v>2.9595556955E-3</v>
      </c>
      <c r="W3889" s="122">
        <v>2.691238293E-3</v>
      </c>
      <c r="X3889" s="122">
        <v>3.6331090045E-3</v>
      </c>
      <c r="Y3889" s="122">
        <v>3.9535230220000004E-3</v>
      </c>
      <c r="Z3889" s="122">
        <v>3.1412104394999999E-3</v>
      </c>
      <c r="AA3889" s="122">
        <v>3.6586600659999999E-3</v>
      </c>
      <c r="AB3889" s="122">
        <v>4.4311435459999998E-3</v>
      </c>
      <c r="AC3889" s="122">
        <v>4.5508710760000003E-3</v>
      </c>
      <c r="AD3889" s="122">
        <v>4.7504419665E-3</v>
      </c>
      <c r="AE3889" s="122">
        <v>4.5994734275000004E-3</v>
      </c>
      <c r="AF3889" s="122">
        <v>4.6229611460000004E-3</v>
      </c>
      <c r="AG3889" s="122">
        <v>4.5767852405E-3</v>
      </c>
      <c r="AH3889" s="122">
        <v>4.5981625784999999E-3</v>
      </c>
      <c r="AI3889" s="122">
        <v>4.5771915914999996E-3</v>
      </c>
      <c r="AJ3889" s="122">
        <v>4.5873641994999999E-3</v>
      </c>
      <c r="AK3889" s="122">
        <v>4.575980833E-3</v>
      </c>
      <c r="AL3889" s="122">
        <v>0</v>
      </c>
    </row>
    <row r="3890" spans="1:38" hidden="1" x14ac:dyDescent="0.25">
      <c r="A3890" s="122" t="s">
        <v>2055</v>
      </c>
      <c r="B3890" s="122">
        <v>1</v>
      </c>
      <c r="C3890" s="122" t="s">
        <v>2254</v>
      </c>
      <c r="D3890" s="122" t="s">
        <v>2147</v>
      </c>
      <c r="E3890" s="122">
        <v>71</v>
      </c>
      <c r="F3890" s="122">
        <v>4.856871982E-3</v>
      </c>
      <c r="G3890" s="122">
        <v>4.6206308419999998E-3</v>
      </c>
      <c r="H3890" s="122">
        <v>6.5104680069999997E-3</v>
      </c>
      <c r="I3890" s="122">
        <v>6.1737343619999996E-3</v>
      </c>
      <c r="J3890" s="122">
        <v>5.2256187665000002E-3</v>
      </c>
      <c r="K3890" s="122">
        <v>4.0917329769999998E-3</v>
      </c>
      <c r="L3890" s="122">
        <v>5.2058189470000002E-3</v>
      </c>
      <c r="M3890" s="122">
        <v>4.6592501399999996E-3</v>
      </c>
      <c r="N3890" s="122">
        <v>6.7081166405000003E-3</v>
      </c>
      <c r="O3890" s="122">
        <v>6.1530141179999996E-3</v>
      </c>
      <c r="P3890" s="122">
        <v>8.9167060345E-3</v>
      </c>
      <c r="Q3890" s="122">
        <v>8.2425942645000007E-3</v>
      </c>
      <c r="R3890" s="122">
        <v>7.8927806965000003E-3</v>
      </c>
      <c r="S3890" s="122">
        <v>8.6600160900000001E-3</v>
      </c>
      <c r="T3890" s="122">
        <v>7.5064476375000001E-3</v>
      </c>
      <c r="U3890" s="122">
        <v>5.0339258754999996E-3</v>
      </c>
      <c r="V3890" s="122">
        <v>4.0759256475E-3</v>
      </c>
      <c r="W3890" s="122">
        <v>5.1231427629999998E-3</v>
      </c>
      <c r="X3890" s="122">
        <v>4.8661754960000001E-3</v>
      </c>
      <c r="Y3890" s="122">
        <v>5.4603056019999997E-3</v>
      </c>
      <c r="Z3890" s="122">
        <v>5.3539263074999996E-3</v>
      </c>
      <c r="AA3890" s="122">
        <v>3.2477387170000002E-3</v>
      </c>
      <c r="AB3890" s="122">
        <v>5.7450589404999999E-3</v>
      </c>
      <c r="AC3890" s="122">
        <v>4.7231863985000002E-3</v>
      </c>
      <c r="AD3890" s="122">
        <v>5.8308802240000001E-3</v>
      </c>
      <c r="AE3890" s="122">
        <v>5.7276678385E-3</v>
      </c>
      <c r="AF3890" s="122">
        <v>5.768110416E-3</v>
      </c>
      <c r="AG3890" s="122">
        <v>5.819105479E-3</v>
      </c>
      <c r="AH3890" s="122">
        <v>5.8691998070000001E-3</v>
      </c>
      <c r="AI3890" s="122">
        <v>5.907129469E-3</v>
      </c>
      <c r="AJ3890" s="122">
        <v>5.9365951370000001E-3</v>
      </c>
      <c r="AK3890" s="122">
        <v>5.9580615149999998E-3</v>
      </c>
      <c r="AL3890" s="122">
        <v>0</v>
      </c>
    </row>
    <row r="3891" spans="1:38" hidden="1" x14ac:dyDescent="0.25">
      <c r="A3891" s="122" t="s">
        <v>2055</v>
      </c>
      <c r="B3891" s="122">
        <v>1</v>
      </c>
      <c r="C3891" s="122" t="s">
        <v>2254</v>
      </c>
      <c r="D3891" s="122" t="s">
        <v>475</v>
      </c>
      <c r="E3891" s="122">
        <v>71</v>
      </c>
      <c r="F3891" s="122">
        <v>4.6350374875000003E-3</v>
      </c>
      <c r="G3891" s="122">
        <v>4.5715201409999998E-3</v>
      </c>
      <c r="H3891" s="122">
        <v>5.0846635705000002E-3</v>
      </c>
      <c r="I3891" s="122">
        <v>4.8529890429999997E-3</v>
      </c>
      <c r="J3891" s="122">
        <v>4.9975119075000001E-3</v>
      </c>
      <c r="K3891" s="122">
        <v>4.278123642E-3</v>
      </c>
      <c r="L3891" s="122">
        <v>5.4116065519999998E-3</v>
      </c>
      <c r="M3891" s="122">
        <v>5.3207247224999997E-3</v>
      </c>
      <c r="N3891" s="122">
        <v>5.7348146500000004E-3</v>
      </c>
      <c r="O3891" s="122">
        <v>6.5576189799999999E-3</v>
      </c>
      <c r="P3891" s="122">
        <v>4.9848623180000001E-3</v>
      </c>
      <c r="Q3891" s="122">
        <v>5.8004232704999999E-3</v>
      </c>
      <c r="R3891" s="122">
        <v>5.0090586994999999E-3</v>
      </c>
      <c r="S3891" s="122">
        <v>6.0683640815E-3</v>
      </c>
      <c r="T3891" s="122">
        <v>6.3159543764999999E-3</v>
      </c>
      <c r="U3891" s="122">
        <v>6.4010075839999996E-3</v>
      </c>
      <c r="V3891" s="122">
        <v>6.111228176E-3</v>
      </c>
      <c r="W3891" s="122">
        <v>7.2432173340000001E-3</v>
      </c>
      <c r="X3891" s="122">
        <v>6.6100375964999996E-3</v>
      </c>
      <c r="Y3891" s="122">
        <v>7.4343280994999998E-3</v>
      </c>
      <c r="Z3891" s="122">
        <v>6.9036552114999997E-3</v>
      </c>
      <c r="AA3891" s="122">
        <v>6.8854639685000003E-3</v>
      </c>
      <c r="AB3891" s="122">
        <v>6.1028163605000001E-3</v>
      </c>
      <c r="AC3891" s="122">
        <v>7.0625591755000003E-3</v>
      </c>
      <c r="AD3891" s="122">
        <v>7.3169444944999997E-3</v>
      </c>
      <c r="AE3891" s="122">
        <v>6.9297101439999998E-3</v>
      </c>
      <c r="AF3891" s="122">
        <v>6.93940978E-3</v>
      </c>
      <c r="AG3891" s="122">
        <v>6.9315933400000002E-3</v>
      </c>
      <c r="AH3891" s="122">
        <v>6.9387547795000002E-3</v>
      </c>
      <c r="AI3891" s="122">
        <v>6.9380708940000001E-3</v>
      </c>
      <c r="AJ3891" s="122">
        <v>6.9386232864999996E-3</v>
      </c>
      <c r="AK3891" s="122">
        <v>6.9363940269999997E-3</v>
      </c>
      <c r="AL3891" s="122">
        <v>0</v>
      </c>
    </row>
    <row r="3892" spans="1:38" hidden="1" x14ac:dyDescent="0.25">
      <c r="A3892" s="122" t="s">
        <v>2055</v>
      </c>
      <c r="B3892" s="122">
        <v>1</v>
      </c>
      <c r="C3892" s="122" t="s">
        <v>2254</v>
      </c>
      <c r="D3892" s="122" t="s">
        <v>2148</v>
      </c>
      <c r="E3892" s="122">
        <v>71</v>
      </c>
      <c r="F3892" s="122">
        <v>4.6722415000000001E-6</v>
      </c>
      <c r="G3892" s="122">
        <v>3.4761905000000001E-6</v>
      </c>
      <c r="H3892" s="122">
        <v>4.0907785000000002E-6</v>
      </c>
      <c r="I3892" s="122">
        <v>2.9889880000000002E-6</v>
      </c>
      <c r="J3892" s="122">
        <v>3.9746820000000002E-6</v>
      </c>
      <c r="K3892" s="122">
        <v>4.2081204999999998E-6</v>
      </c>
      <c r="L3892" s="122">
        <v>3.7072970000000002E-6</v>
      </c>
      <c r="M3892" s="122">
        <v>3.2466739999999999E-6</v>
      </c>
      <c r="N3892" s="122">
        <v>3.6611340000000001E-6</v>
      </c>
      <c r="O3892" s="122">
        <v>3.7687769999999998E-6</v>
      </c>
      <c r="P3892" s="122">
        <v>3.1584289999999999E-6</v>
      </c>
      <c r="Q3892" s="122">
        <v>3.2413740000000001E-6</v>
      </c>
      <c r="R3892" s="122">
        <v>3.0959685000000002E-6</v>
      </c>
      <c r="S3892" s="122">
        <v>3.7412435000000001E-6</v>
      </c>
      <c r="T3892" s="122">
        <v>2.9450510000000001E-6</v>
      </c>
      <c r="U3892" s="122">
        <v>3.6052455000000001E-6</v>
      </c>
      <c r="V3892" s="122">
        <v>3.1009240000000001E-6</v>
      </c>
      <c r="W3892" s="122">
        <v>3.0902975000000001E-6</v>
      </c>
      <c r="X3892" s="122">
        <v>3.6899395000000002E-6</v>
      </c>
      <c r="Y3892" s="122">
        <v>3.0592925E-6</v>
      </c>
      <c r="Z3892" s="122">
        <v>2.6867820000000002E-6</v>
      </c>
      <c r="AA3892" s="122">
        <v>3.1750445000000002E-6</v>
      </c>
      <c r="AB3892" s="122">
        <v>2.7798765000000001E-6</v>
      </c>
      <c r="AC3892" s="122">
        <v>4.1182590000000004E-6</v>
      </c>
      <c r="AD3892" s="122">
        <v>2.0587849999999999E-6</v>
      </c>
      <c r="AE3892" s="122">
        <v>2.876787E-6</v>
      </c>
      <c r="AF3892" s="122">
        <v>3.033773E-6</v>
      </c>
      <c r="AG3892" s="122">
        <v>2.9368360000000001E-6</v>
      </c>
      <c r="AH3892" s="122">
        <v>2.983741E-6</v>
      </c>
      <c r="AI3892" s="122">
        <v>2.9618784999999999E-6</v>
      </c>
      <c r="AJ3892" s="122">
        <v>2.971975E-6</v>
      </c>
      <c r="AK3892" s="122">
        <v>2.967311E-6</v>
      </c>
      <c r="AL3892" s="122">
        <v>0</v>
      </c>
    </row>
    <row r="3893" spans="1:38" hidden="1" x14ac:dyDescent="0.25">
      <c r="A3893" s="122" t="s">
        <v>2055</v>
      </c>
      <c r="B3893" s="122">
        <v>1</v>
      </c>
      <c r="C3893" s="122" t="s">
        <v>2254</v>
      </c>
      <c r="D3893" s="122" t="s">
        <v>2149</v>
      </c>
      <c r="E3893" s="122">
        <v>71</v>
      </c>
      <c r="F3893" s="122">
        <v>2.247475335E-4</v>
      </c>
      <c r="G3893" s="122">
        <v>2.5809274850000001E-4</v>
      </c>
      <c r="H3893" s="122">
        <v>2.4749510699999998E-4</v>
      </c>
      <c r="I3893" s="122">
        <v>2.0078456399999999E-4</v>
      </c>
      <c r="J3893" s="122">
        <v>2.162833275E-4</v>
      </c>
      <c r="K3893" s="122">
        <v>1.7912879050000001E-4</v>
      </c>
      <c r="L3893" s="122">
        <v>2.4582544800000002E-4</v>
      </c>
      <c r="M3893" s="122">
        <v>2.7419576500000001E-4</v>
      </c>
      <c r="N3893" s="122">
        <v>2.292732035E-4</v>
      </c>
      <c r="O3893" s="122">
        <v>1.3144318000000001E-4</v>
      </c>
      <c r="P3893" s="122">
        <v>2.1354002099999999E-4</v>
      </c>
      <c r="Q3893" s="122">
        <v>1.9335208250000001E-4</v>
      </c>
      <c r="R3893" s="122">
        <v>1.5156364949999999E-4</v>
      </c>
      <c r="S3893" s="122">
        <v>1.8277866199999999E-4</v>
      </c>
      <c r="T3893" s="122">
        <v>1.4482122800000001E-4</v>
      </c>
      <c r="U3893" s="122">
        <v>1.4055311150000001E-4</v>
      </c>
      <c r="V3893" s="122">
        <v>1.66021705E-4</v>
      </c>
      <c r="W3893" s="122">
        <v>2.2349063850000001E-4</v>
      </c>
      <c r="X3893" s="122">
        <v>1.783855715E-4</v>
      </c>
      <c r="Y3893" s="122">
        <v>1.5874228750000001E-4</v>
      </c>
      <c r="Z3893" s="122">
        <v>1.5238867400000001E-4</v>
      </c>
      <c r="AA3893" s="122">
        <v>1.514624195E-4</v>
      </c>
      <c r="AB3893" s="122">
        <v>1.9368587649999999E-4</v>
      </c>
      <c r="AC3893" s="122">
        <v>1.9429985499999999E-4</v>
      </c>
      <c r="AD3893" s="122">
        <v>1.7893958049999999E-4</v>
      </c>
      <c r="AE3893" s="122">
        <v>1.8813574300000001E-4</v>
      </c>
      <c r="AF3893" s="122">
        <v>1.87794264E-4</v>
      </c>
      <c r="AG3893" s="122">
        <v>1.86077276E-4</v>
      </c>
      <c r="AH3893" s="122">
        <v>1.8545439349999999E-4</v>
      </c>
      <c r="AI3893" s="122">
        <v>1.8450943000000001E-4</v>
      </c>
      <c r="AJ3893" s="122">
        <v>1.8382647200000001E-4</v>
      </c>
      <c r="AK3893" s="122">
        <v>1.8310726199999999E-4</v>
      </c>
      <c r="AL3893" s="122">
        <v>0</v>
      </c>
    </row>
    <row r="3894" spans="1:38" hidden="1" x14ac:dyDescent="0.25">
      <c r="A3894" s="122" t="s">
        <v>2055</v>
      </c>
      <c r="B3894" s="122">
        <v>1</v>
      </c>
      <c r="C3894" s="122" t="s">
        <v>2254</v>
      </c>
      <c r="D3894" s="122" t="s">
        <v>2150</v>
      </c>
      <c r="E3894" s="122">
        <v>71</v>
      </c>
      <c r="F3894" s="122">
        <v>1.0841964874999999E-3</v>
      </c>
      <c r="G3894" s="122">
        <v>1.099050135E-3</v>
      </c>
      <c r="H3894" s="122">
        <v>1.2522907045000001E-3</v>
      </c>
      <c r="I3894" s="122">
        <v>1.1672504025E-3</v>
      </c>
      <c r="J3894" s="122">
        <v>1.025449247E-3</v>
      </c>
      <c r="K3894" s="122">
        <v>8.6584313900000002E-4</v>
      </c>
      <c r="L3894" s="122">
        <v>1.1893535755000001E-3</v>
      </c>
      <c r="M3894" s="122">
        <v>1.2614429035000001E-3</v>
      </c>
      <c r="N3894" s="122">
        <v>1.1687814664999999E-3</v>
      </c>
      <c r="O3894" s="122">
        <v>1.3013138495E-3</v>
      </c>
      <c r="P3894" s="122">
        <v>1.0279470840000001E-3</v>
      </c>
      <c r="Q3894" s="122">
        <v>1.188034856E-3</v>
      </c>
      <c r="R3894" s="122">
        <v>9.7650178599999996E-4</v>
      </c>
      <c r="S3894" s="122">
        <v>1.0651303205000001E-3</v>
      </c>
      <c r="T3894" s="122">
        <v>9.5479025650000002E-4</v>
      </c>
      <c r="U3894" s="122">
        <v>1.0671886549999999E-3</v>
      </c>
      <c r="V3894" s="122">
        <v>1.0007831265E-3</v>
      </c>
      <c r="W3894" s="122">
        <v>9.3983882399999998E-4</v>
      </c>
      <c r="X3894" s="122">
        <v>9.3077489649999999E-4</v>
      </c>
      <c r="Y3894" s="122">
        <v>8.1056662999999995E-4</v>
      </c>
      <c r="Z3894" s="122">
        <v>8.6676984399999997E-4</v>
      </c>
      <c r="AA3894" s="122">
        <v>7.5663523450000001E-4</v>
      </c>
      <c r="AB3894" s="122">
        <v>8.1718211650000003E-4</v>
      </c>
      <c r="AC3894" s="122">
        <v>1.104096318E-3</v>
      </c>
      <c r="AD3894" s="122">
        <v>7.6008579950000003E-4</v>
      </c>
      <c r="AE3894" s="122">
        <v>8.8355282399999997E-4</v>
      </c>
      <c r="AF3894" s="122">
        <v>8.980195715E-4</v>
      </c>
      <c r="AG3894" s="122">
        <v>8.8320148700000002E-4</v>
      </c>
      <c r="AH3894" s="122">
        <v>8.8731010000000002E-4</v>
      </c>
      <c r="AI3894" s="122">
        <v>8.8389875499999995E-4</v>
      </c>
      <c r="AJ3894" s="122">
        <v>8.8462270850000004E-4</v>
      </c>
      <c r="AK3894" s="122">
        <v>8.834793395E-4</v>
      </c>
      <c r="AL3894" s="122">
        <v>0</v>
      </c>
    </row>
    <row r="3895" spans="1:38" hidden="1" x14ac:dyDescent="0.25">
      <c r="A3895" s="122" t="s">
        <v>2055</v>
      </c>
      <c r="B3895" s="122">
        <v>1</v>
      </c>
      <c r="C3895" s="122" t="s">
        <v>2254</v>
      </c>
      <c r="D3895" s="122" t="s">
        <v>2151</v>
      </c>
      <c r="E3895" s="122">
        <v>71</v>
      </c>
      <c r="F3895" s="122">
        <v>1.13680124E-4</v>
      </c>
      <c r="G3895" s="122">
        <v>6.7546088500000006E-5</v>
      </c>
      <c r="H3895" s="122">
        <v>6.1341934999999999E-5</v>
      </c>
      <c r="I3895" s="122">
        <v>8.6058484999999995E-5</v>
      </c>
      <c r="J3895" s="122">
        <v>9.5091089499999996E-5</v>
      </c>
      <c r="K3895" s="122">
        <v>9.5547922999999997E-5</v>
      </c>
      <c r="L3895" s="122">
        <v>9.2669201499999998E-5</v>
      </c>
      <c r="M3895" s="122">
        <v>1.4601873649999999E-4</v>
      </c>
      <c r="N3895" s="122">
        <v>8.2277332499999998E-5</v>
      </c>
      <c r="O3895" s="122">
        <v>8.3953987499999999E-5</v>
      </c>
      <c r="P3895" s="122">
        <v>9.0445639499999998E-5</v>
      </c>
      <c r="Q3895" s="122">
        <v>1.4808883700000001E-4</v>
      </c>
      <c r="R3895" s="122">
        <v>1.068020225E-4</v>
      </c>
      <c r="S3895" s="122">
        <v>9.8031344000000005E-5</v>
      </c>
      <c r="T3895" s="122">
        <v>1.781299525E-4</v>
      </c>
      <c r="U3895" s="122">
        <v>2.2088282649999999E-4</v>
      </c>
      <c r="V3895" s="122">
        <v>9.9004503499999997E-5</v>
      </c>
      <c r="W3895" s="122">
        <v>1.0661479999999999E-4</v>
      </c>
      <c r="X3895" s="122">
        <v>1.114264845E-4</v>
      </c>
      <c r="Y3895" s="122">
        <v>1.512828025E-4</v>
      </c>
      <c r="Z3895" s="122">
        <v>9.1833047000000002E-5</v>
      </c>
      <c r="AA3895" s="122">
        <v>1.04653429E-4</v>
      </c>
      <c r="AB3895" s="122">
        <v>8.2126600500000005E-5</v>
      </c>
      <c r="AC3895" s="122">
        <v>1.21729393E-4</v>
      </c>
      <c r="AD3895" s="122">
        <v>7.4090343000000002E-5</v>
      </c>
      <c r="AE3895" s="122">
        <v>8.0003658999999996E-5</v>
      </c>
      <c r="AF3895" s="122">
        <v>9.1837711E-5</v>
      </c>
      <c r="AG3895" s="122">
        <v>8.5945780500000003E-5</v>
      </c>
      <c r="AH3895" s="122">
        <v>8.8561516000000006E-5</v>
      </c>
      <c r="AI3895" s="122">
        <v>8.7316333999999996E-5</v>
      </c>
      <c r="AJ3895" s="122">
        <v>8.7879405999999994E-5</v>
      </c>
      <c r="AK3895" s="122">
        <v>8.7614140999999997E-5</v>
      </c>
      <c r="AL3895" s="122">
        <v>0</v>
      </c>
    </row>
    <row r="3896" spans="1:38" hidden="1" x14ac:dyDescent="0.25">
      <c r="A3896" s="122" t="s">
        <v>2055</v>
      </c>
      <c r="B3896" s="122">
        <v>1</v>
      </c>
      <c r="C3896" s="122" t="s">
        <v>2254</v>
      </c>
      <c r="D3896" s="122" t="s">
        <v>2152</v>
      </c>
      <c r="E3896" s="122">
        <v>71</v>
      </c>
      <c r="F3896" s="122">
        <v>4.43072103E-4</v>
      </c>
      <c r="G3896" s="122">
        <v>4.33812367E-4</v>
      </c>
      <c r="H3896" s="122">
        <v>4.5114217449999998E-4</v>
      </c>
      <c r="I3896" s="122">
        <v>4.7986321900000002E-4</v>
      </c>
      <c r="J3896" s="122">
        <v>5.03627783E-4</v>
      </c>
      <c r="K3896" s="122">
        <v>4.62854777E-4</v>
      </c>
      <c r="L3896" s="122">
        <v>4.8610386300000001E-4</v>
      </c>
      <c r="M3896" s="122">
        <v>5.0043087600000003E-4</v>
      </c>
      <c r="N3896" s="122">
        <v>4.6768456099999998E-4</v>
      </c>
      <c r="O3896" s="122">
        <v>4.7999256550000001E-4</v>
      </c>
      <c r="P3896" s="122">
        <v>4.4887088600000001E-4</v>
      </c>
      <c r="Q3896" s="122">
        <v>4.2013542550000001E-4</v>
      </c>
      <c r="R3896" s="122">
        <v>4.0592175299999998E-4</v>
      </c>
      <c r="S3896" s="122">
        <v>4.456996045E-4</v>
      </c>
      <c r="T3896" s="122">
        <v>4.3495769700000001E-4</v>
      </c>
      <c r="U3896" s="122">
        <v>4.0536859199999999E-4</v>
      </c>
      <c r="V3896" s="122">
        <v>4.739396475E-4</v>
      </c>
      <c r="W3896" s="122">
        <v>4.599515695E-4</v>
      </c>
      <c r="X3896" s="122">
        <v>5.2834679750000002E-4</v>
      </c>
      <c r="Y3896" s="122">
        <v>5.5964321799999996E-4</v>
      </c>
      <c r="Z3896" s="122">
        <v>6.3751052650000005E-4</v>
      </c>
      <c r="AA3896" s="122">
        <v>5.6756070249999995E-4</v>
      </c>
      <c r="AB3896" s="122">
        <v>5.6578615650000001E-4</v>
      </c>
      <c r="AC3896" s="122">
        <v>5.9494079400000005E-4</v>
      </c>
      <c r="AD3896" s="122">
        <v>5.5218866199999996E-4</v>
      </c>
      <c r="AE3896" s="122">
        <v>5.675578405E-4</v>
      </c>
      <c r="AF3896" s="122">
        <v>5.7282707399999996E-4</v>
      </c>
      <c r="AG3896" s="122">
        <v>5.6775158199999997E-4</v>
      </c>
      <c r="AH3896" s="122">
        <v>5.6902657650000001E-4</v>
      </c>
      <c r="AI3896" s="122">
        <v>5.6770748599999999E-4</v>
      </c>
      <c r="AJ3896" s="122">
        <v>5.6772137200000001E-4</v>
      </c>
      <c r="AK3896" s="122">
        <v>5.6717473000000005E-4</v>
      </c>
      <c r="AL3896" s="122">
        <v>0</v>
      </c>
    </row>
    <row r="3897" spans="1:38" hidden="1" x14ac:dyDescent="0.25">
      <c r="A3897" s="122" t="s">
        <v>2055</v>
      </c>
      <c r="B3897" s="122">
        <v>1</v>
      </c>
      <c r="C3897" s="122" t="s">
        <v>2254</v>
      </c>
      <c r="D3897" s="122" t="s">
        <v>2153</v>
      </c>
      <c r="E3897" s="122">
        <v>71</v>
      </c>
      <c r="F3897" s="122">
        <v>5.2224624310000002E-3</v>
      </c>
      <c r="G3897" s="122">
        <v>4.8738978079999997E-3</v>
      </c>
      <c r="H3897" s="122">
        <v>7.1079601680000002E-3</v>
      </c>
      <c r="I3897" s="122">
        <v>6.2772258985000001E-3</v>
      </c>
      <c r="J3897" s="122">
        <v>6.0070282414999999E-3</v>
      </c>
      <c r="K3897" s="122">
        <v>5.3494361475E-3</v>
      </c>
      <c r="L3897" s="122">
        <v>4.7272694919999999E-3</v>
      </c>
      <c r="M3897" s="122">
        <v>7.1290678685000004E-3</v>
      </c>
      <c r="N3897" s="122">
        <v>6.3665871315000001E-3</v>
      </c>
      <c r="O3897" s="122">
        <v>6.1432182869999999E-3</v>
      </c>
      <c r="P3897" s="122">
        <v>6.2806516065000003E-3</v>
      </c>
      <c r="Q3897" s="122">
        <v>6.0501631925000002E-3</v>
      </c>
      <c r="R3897" s="122">
        <v>4.2716726675000004E-3</v>
      </c>
      <c r="S3897" s="122">
        <v>6.1182672914999996E-3</v>
      </c>
      <c r="T3897" s="122">
        <v>6.2653865465000002E-3</v>
      </c>
      <c r="U3897" s="122">
        <v>6.1104426895000003E-3</v>
      </c>
      <c r="V3897" s="122">
        <v>6.4881316869999997E-3</v>
      </c>
      <c r="W3897" s="122">
        <v>6.4206007830000002E-3</v>
      </c>
      <c r="X3897" s="122">
        <v>5.5461113564999999E-3</v>
      </c>
      <c r="Y3897" s="122">
        <v>6.6010251585000004E-3</v>
      </c>
      <c r="Z3897" s="122">
        <v>5.8746033954999999E-3</v>
      </c>
      <c r="AA3897" s="122">
        <v>5.7034651499999998E-3</v>
      </c>
      <c r="AB3897" s="122">
        <v>5.0530967175000004E-3</v>
      </c>
      <c r="AC3897" s="122">
        <v>6.2860893535E-3</v>
      </c>
      <c r="AD3897" s="122">
        <v>6.2763723069999998E-3</v>
      </c>
      <c r="AE3897" s="122">
        <v>5.8789109970000001E-3</v>
      </c>
      <c r="AF3897" s="122">
        <v>5.8520056795000001E-3</v>
      </c>
      <c r="AG3897" s="122">
        <v>5.8221211790000001E-3</v>
      </c>
      <c r="AH3897" s="122">
        <v>5.8087200495000003E-3</v>
      </c>
      <c r="AI3897" s="122">
        <v>5.7928431044999996E-3</v>
      </c>
      <c r="AJ3897" s="122">
        <v>5.7803963989999999E-3</v>
      </c>
      <c r="AK3897" s="122">
        <v>5.7677167055000004E-3</v>
      </c>
      <c r="AL3897" s="122">
        <v>0</v>
      </c>
    </row>
    <row r="3898" spans="1:38" hidden="1" x14ac:dyDescent="0.25">
      <c r="A3898" s="122" t="s">
        <v>2055</v>
      </c>
      <c r="B3898" s="122">
        <v>1</v>
      </c>
      <c r="C3898" s="122" t="s">
        <v>2254</v>
      </c>
      <c r="D3898" s="122" t="s">
        <v>2154</v>
      </c>
      <c r="E3898" s="122">
        <v>71</v>
      </c>
      <c r="F3898" s="122">
        <v>7.7609905520000001E-3</v>
      </c>
      <c r="G3898" s="122">
        <v>6.5507005719999999E-3</v>
      </c>
      <c r="H3898" s="122">
        <v>6.4909717980000002E-3</v>
      </c>
      <c r="I3898" s="122">
        <v>6.7977747530000004E-3</v>
      </c>
      <c r="J3898" s="122">
        <v>6.2742805030000003E-3</v>
      </c>
      <c r="K3898" s="122">
        <v>4.9675071764999999E-3</v>
      </c>
      <c r="L3898" s="122">
        <v>4.4618048145000002E-3</v>
      </c>
      <c r="M3898" s="122">
        <v>7.1824230215E-3</v>
      </c>
      <c r="N3898" s="122">
        <v>8.0200694715E-3</v>
      </c>
      <c r="O3898" s="122">
        <v>7.2060017145E-3</v>
      </c>
      <c r="P3898" s="122">
        <v>6.9585720624999996E-3</v>
      </c>
      <c r="Q3898" s="122">
        <v>6.8052192389999999E-3</v>
      </c>
      <c r="R3898" s="122">
        <v>6.0295632054999998E-3</v>
      </c>
      <c r="S3898" s="122">
        <v>7.9524582989999992E-3</v>
      </c>
      <c r="T3898" s="122">
        <v>6.991411631E-3</v>
      </c>
      <c r="U3898" s="122">
        <v>6.5309493799999997E-3</v>
      </c>
      <c r="V3898" s="122">
        <v>4.7329332310000003E-3</v>
      </c>
      <c r="W3898" s="122">
        <v>5.5997549619999998E-3</v>
      </c>
      <c r="X3898" s="122">
        <v>6.8415271540000003E-3</v>
      </c>
      <c r="Y3898" s="122">
        <v>4.2831793120000003E-3</v>
      </c>
      <c r="Z3898" s="122">
        <v>5.7340098714999998E-3</v>
      </c>
      <c r="AA3898" s="122">
        <v>4.3584835934999998E-3</v>
      </c>
      <c r="AB3898" s="122">
        <v>6.7285459675000001E-3</v>
      </c>
      <c r="AC3898" s="122">
        <v>6.1658681550000004E-3</v>
      </c>
      <c r="AD3898" s="122">
        <v>3.5711783720000002E-3</v>
      </c>
      <c r="AE3898" s="122">
        <v>5.6601224654999997E-3</v>
      </c>
      <c r="AF3898" s="122">
        <v>5.6148898539999997E-3</v>
      </c>
      <c r="AG3898" s="122">
        <v>5.5983045904999997E-3</v>
      </c>
      <c r="AH3898" s="122">
        <v>5.6118278585E-3</v>
      </c>
      <c r="AI3898" s="122">
        <v>5.6190784175000003E-3</v>
      </c>
      <c r="AJ3898" s="122">
        <v>5.6291645825000004E-3</v>
      </c>
      <c r="AK3898" s="122">
        <v>5.6349605035E-3</v>
      </c>
      <c r="AL3898" s="122">
        <v>0</v>
      </c>
    </row>
    <row r="3899" spans="1:38" hidden="1" x14ac:dyDescent="0.25">
      <c r="A3899" s="122" t="s">
        <v>2055</v>
      </c>
      <c r="B3899" s="122">
        <v>1</v>
      </c>
      <c r="C3899" s="122" t="s">
        <v>2254</v>
      </c>
      <c r="D3899" s="122" t="s">
        <v>2155</v>
      </c>
      <c r="E3899" s="122">
        <v>71</v>
      </c>
      <c r="F3899" s="122">
        <v>1.255586854E-3</v>
      </c>
      <c r="G3899" s="122">
        <v>1.104652394E-3</v>
      </c>
      <c r="H3899" s="122">
        <v>1.171396672E-3</v>
      </c>
      <c r="I3899" s="122">
        <v>1.4561417955000001E-3</v>
      </c>
      <c r="J3899" s="122">
        <v>1.2239754544999999E-3</v>
      </c>
      <c r="K3899" s="122">
        <v>1.1822349335000001E-3</v>
      </c>
      <c r="L3899" s="122">
        <v>1.4289650915E-3</v>
      </c>
      <c r="M3899" s="122">
        <v>1.3129260434999999E-3</v>
      </c>
      <c r="N3899" s="122">
        <v>1.4017360234999999E-3</v>
      </c>
      <c r="O3899" s="122">
        <v>7.0907263699999999E-4</v>
      </c>
      <c r="P3899" s="122">
        <v>1.1972364245E-3</v>
      </c>
      <c r="Q3899" s="122">
        <v>7.9002494299999998E-4</v>
      </c>
      <c r="R3899" s="122">
        <v>8.2567528700000004E-4</v>
      </c>
      <c r="S3899" s="122">
        <v>1.0985981509999999E-3</v>
      </c>
      <c r="T3899" s="122">
        <v>9.6946730799999997E-4</v>
      </c>
      <c r="U3899" s="122">
        <v>1.07251913E-3</v>
      </c>
      <c r="V3899" s="122">
        <v>8.7130640549999997E-4</v>
      </c>
      <c r="W3899" s="122">
        <v>8.6340095200000005E-4</v>
      </c>
      <c r="X3899" s="122">
        <v>9.4495356250000003E-4</v>
      </c>
      <c r="Y3899" s="122">
        <v>9.0756561349999998E-4</v>
      </c>
      <c r="Z3899" s="122">
        <v>1.1511702025E-3</v>
      </c>
      <c r="AA3899" s="122">
        <v>1.2079797100000001E-3</v>
      </c>
      <c r="AB3899" s="122">
        <v>1.198392699E-3</v>
      </c>
      <c r="AC3899" s="122">
        <v>1.0555409510000001E-3</v>
      </c>
      <c r="AD3899" s="122">
        <v>9.6242464149999996E-4</v>
      </c>
      <c r="AE3899" s="122">
        <v>1.0551693679999999E-3</v>
      </c>
      <c r="AF3899" s="122">
        <v>1.0526656215000001E-3</v>
      </c>
      <c r="AG3899" s="122">
        <v>1.0380490429999999E-3</v>
      </c>
      <c r="AH3899" s="122">
        <v>1.038846428E-3</v>
      </c>
      <c r="AI3899" s="122">
        <v>1.0356808440000001E-3</v>
      </c>
      <c r="AJ3899" s="122">
        <v>1.0354991335E-3</v>
      </c>
      <c r="AK3899" s="122">
        <v>1.0344351319999999E-3</v>
      </c>
      <c r="AL3899" s="122">
        <v>0</v>
      </c>
    </row>
    <row r="3900" spans="1:38" hidden="1" x14ac:dyDescent="0.25">
      <c r="A3900" s="122" t="s">
        <v>2055</v>
      </c>
      <c r="B3900" s="122">
        <v>1</v>
      </c>
      <c r="C3900" s="122" t="s">
        <v>2254</v>
      </c>
      <c r="D3900" s="122" t="s">
        <v>2156</v>
      </c>
      <c r="E3900" s="122">
        <v>71</v>
      </c>
      <c r="F3900" s="122">
        <v>1.437998067E-3</v>
      </c>
      <c r="G3900" s="122">
        <v>1.0622221309999999E-3</v>
      </c>
      <c r="H3900" s="122">
        <v>1.814128202E-3</v>
      </c>
      <c r="I3900" s="122">
        <v>1.4653865855E-3</v>
      </c>
      <c r="J3900" s="122">
        <v>1.397195646E-3</v>
      </c>
      <c r="K3900" s="122">
        <v>1.1972026369999999E-3</v>
      </c>
      <c r="L3900" s="122">
        <v>1.5437805285000001E-3</v>
      </c>
      <c r="M3900" s="122">
        <v>1.5352153575E-3</v>
      </c>
      <c r="N3900" s="122">
        <v>1.2759899990000001E-3</v>
      </c>
      <c r="O3900" s="122">
        <v>9.723890655E-4</v>
      </c>
      <c r="P3900" s="122">
        <v>1.4321615745E-3</v>
      </c>
      <c r="Q3900" s="122">
        <v>1.1142359335000001E-3</v>
      </c>
      <c r="R3900" s="122">
        <v>8.6485808100000003E-4</v>
      </c>
      <c r="S3900" s="122">
        <v>1.1739549554999999E-3</v>
      </c>
      <c r="T3900" s="122">
        <v>1.5669517045E-3</v>
      </c>
      <c r="U3900" s="122">
        <v>1.450224531E-3</v>
      </c>
      <c r="V3900" s="122">
        <v>1.5214915639999999E-3</v>
      </c>
      <c r="W3900" s="122">
        <v>1.5080220645000001E-3</v>
      </c>
      <c r="X3900" s="122">
        <v>1.5024777080000001E-3</v>
      </c>
      <c r="Y3900" s="122">
        <v>1.540384739E-3</v>
      </c>
      <c r="Z3900" s="122">
        <v>1.459728385E-3</v>
      </c>
      <c r="AA3900" s="122">
        <v>1.4396042585E-3</v>
      </c>
      <c r="AB3900" s="122">
        <v>1.6357792005E-3</v>
      </c>
      <c r="AC3900" s="122">
        <v>1.7969553275E-3</v>
      </c>
      <c r="AD3900" s="122">
        <v>1.6842853305E-3</v>
      </c>
      <c r="AE3900" s="122">
        <v>1.7058462075E-3</v>
      </c>
      <c r="AF3900" s="122">
        <v>1.7129468295000001E-3</v>
      </c>
      <c r="AG3900" s="122">
        <v>1.7027038905E-3</v>
      </c>
      <c r="AH3900" s="122">
        <v>1.7048175569999999E-3</v>
      </c>
      <c r="AI3900" s="122">
        <v>1.702169624E-3</v>
      </c>
      <c r="AJ3900" s="122">
        <v>1.7020557535000001E-3</v>
      </c>
      <c r="AK3900" s="122">
        <v>1.7008815385E-3</v>
      </c>
      <c r="AL3900" s="122">
        <v>0</v>
      </c>
    </row>
    <row r="3901" spans="1:38" hidden="1" x14ac:dyDescent="0.25">
      <c r="A3901" s="122" t="s">
        <v>2055</v>
      </c>
      <c r="B3901" s="122">
        <v>1</v>
      </c>
      <c r="C3901" s="122" t="s">
        <v>2254</v>
      </c>
      <c r="D3901" s="122" t="s">
        <v>2178</v>
      </c>
      <c r="E3901" s="122">
        <v>71</v>
      </c>
      <c r="F3901" s="122">
        <v>0</v>
      </c>
      <c r="G3901" s="122">
        <v>0</v>
      </c>
      <c r="H3901" s="122">
        <v>0</v>
      </c>
      <c r="I3901" s="122">
        <v>0</v>
      </c>
      <c r="J3901" s="122">
        <v>0</v>
      </c>
      <c r="K3901" s="122">
        <v>0</v>
      </c>
      <c r="L3901" s="122">
        <v>0</v>
      </c>
      <c r="M3901" s="122">
        <v>0</v>
      </c>
      <c r="N3901" s="122">
        <v>0</v>
      </c>
      <c r="O3901" s="122">
        <v>0</v>
      </c>
      <c r="P3901" s="122">
        <v>0</v>
      </c>
      <c r="Q3901" s="122">
        <v>0</v>
      </c>
      <c r="R3901" s="122">
        <v>0</v>
      </c>
      <c r="S3901" s="122">
        <v>0</v>
      </c>
      <c r="T3901" s="122">
        <v>0</v>
      </c>
      <c r="U3901" s="122">
        <v>0</v>
      </c>
      <c r="V3901" s="122">
        <v>0</v>
      </c>
      <c r="W3901" s="122">
        <v>0</v>
      </c>
      <c r="X3901" s="122">
        <v>0</v>
      </c>
      <c r="Y3901" s="122">
        <v>0</v>
      </c>
      <c r="Z3901" s="122">
        <v>0</v>
      </c>
      <c r="AA3901" s="122">
        <v>0</v>
      </c>
      <c r="AB3901" s="122">
        <v>0</v>
      </c>
      <c r="AC3901" s="122">
        <v>0</v>
      </c>
      <c r="AD3901" s="122">
        <v>0</v>
      </c>
      <c r="AE3901" s="122">
        <v>0</v>
      </c>
      <c r="AF3901" s="122">
        <v>0</v>
      </c>
      <c r="AG3901" s="122">
        <v>0</v>
      </c>
      <c r="AH3901" s="122">
        <v>0</v>
      </c>
      <c r="AI3901" s="122">
        <v>0</v>
      </c>
      <c r="AJ3901" s="122">
        <v>0</v>
      </c>
      <c r="AK3901" s="122">
        <v>0</v>
      </c>
      <c r="AL3901" s="122">
        <v>0</v>
      </c>
    </row>
    <row r="3902" spans="1:38" hidden="1" x14ac:dyDescent="0.25">
      <c r="A3902" s="122" t="s">
        <v>2055</v>
      </c>
      <c r="B3902" s="122">
        <v>1</v>
      </c>
      <c r="C3902" s="122" t="s">
        <v>2254</v>
      </c>
      <c r="D3902" s="122" t="s">
        <v>2157</v>
      </c>
      <c r="E3902" s="122">
        <v>71</v>
      </c>
      <c r="F3902" s="122">
        <v>9.4655349999999995E-7</v>
      </c>
      <c r="G3902" s="122">
        <v>9.7469649999999997E-7</v>
      </c>
      <c r="H3902" s="122">
        <v>9.6346050000000004E-7</v>
      </c>
      <c r="I3902" s="122">
        <v>5.5649999999999999E-7</v>
      </c>
      <c r="J3902" s="122">
        <v>8.4185199999999999E-7</v>
      </c>
      <c r="K3902" s="122">
        <v>7.9505299999999999E-7</v>
      </c>
      <c r="L3902" s="122">
        <v>7.9030950000000003E-7</v>
      </c>
      <c r="M3902" s="122">
        <v>5.78548E-7</v>
      </c>
      <c r="N3902" s="122">
        <v>7.4573649999999996E-7</v>
      </c>
      <c r="O3902" s="122">
        <v>5.1009849999999995E-7</v>
      </c>
      <c r="P3902" s="122">
        <v>6.462555E-7</v>
      </c>
      <c r="Q3902" s="122">
        <v>3.9803000000000002E-7</v>
      </c>
      <c r="R3902" s="122">
        <v>7.1091550000000005E-7</v>
      </c>
      <c r="S3902" s="122">
        <v>4.8733499999999999E-7</v>
      </c>
      <c r="T3902" s="122">
        <v>5.6158800000000004E-7</v>
      </c>
      <c r="U3902" s="122">
        <v>4.7018949999999999E-7</v>
      </c>
      <c r="V3902" s="122">
        <v>6.9724149999999995E-7</v>
      </c>
      <c r="W3902" s="122">
        <v>3.8904650000000002E-7</v>
      </c>
      <c r="X3902" s="122">
        <v>3.6069150000000002E-7</v>
      </c>
      <c r="Y3902" s="122">
        <v>4.5118899999999998E-7</v>
      </c>
      <c r="Z3902" s="122">
        <v>3.9906350000000002E-7</v>
      </c>
      <c r="AA3902" s="122">
        <v>4.6213350000000001E-7</v>
      </c>
      <c r="AB3902" s="122">
        <v>3.9174949999999998E-7</v>
      </c>
      <c r="AC3902" s="122">
        <v>4.3041299999999998E-7</v>
      </c>
      <c r="AD3902" s="122">
        <v>5.3916899999999995E-7</v>
      </c>
      <c r="AE3902" s="122">
        <v>4.2217150000000002E-7</v>
      </c>
      <c r="AF3902" s="122">
        <v>4.6250449999999998E-7</v>
      </c>
      <c r="AG3902" s="122">
        <v>4.4103950000000002E-7</v>
      </c>
      <c r="AH3902" s="122">
        <v>4.5100349999999999E-7</v>
      </c>
      <c r="AI3902" s="122">
        <v>4.463395E-7</v>
      </c>
      <c r="AJ3902" s="122">
        <v>4.4848600000000001E-7</v>
      </c>
      <c r="AK3902" s="122">
        <v>4.4747900000000001E-7</v>
      </c>
      <c r="AL3902" s="122">
        <v>0</v>
      </c>
    </row>
    <row r="3903" spans="1:38" hidden="1" x14ac:dyDescent="0.25">
      <c r="A3903" s="122" t="s">
        <v>2055</v>
      </c>
      <c r="B3903" s="122">
        <v>1</v>
      </c>
      <c r="C3903" s="122" t="s">
        <v>2254</v>
      </c>
      <c r="D3903" s="122" t="s">
        <v>2158</v>
      </c>
      <c r="E3903" s="122">
        <v>71</v>
      </c>
      <c r="F3903" s="122">
        <v>1.285581833E-3</v>
      </c>
      <c r="G3903" s="122">
        <v>1.6046336975000001E-3</v>
      </c>
      <c r="H3903" s="122">
        <v>1.9079390764999999E-3</v>
      </c>
      <c r="I3903" s="122">
        <v>1.301589688E-3</v>
      </c>
      <c r="J3903" s="122">
        <v>1.6932360500000001E-3</v>
      </c>
      <c r="K3903" s="122">
        <v>1.3786611749999999E-3</v>
      </c>
      <c r="L3903" s="122">
        <v>1.6357502625000001E-3</v>
      </c>
      <c r="M3903" s="122">
        <v>1.9031252720000001E-3</v>
      </c>
      <c r="N3903" s="122">
        <v>1.051428893E-3</v>
      </c>
      <c r="O3903" s="122">
        <v>1.1908256505E-3</v>
      </c>
      <c r="P3903" s="122">
        <v>1.2660851735000001E-3</v>
      </c>
      <c r="Q3903" s="122">
        <v>1.3529803165E-3</v>
      </c>
      <c r="R3903" s="122">
        <v>8.6611267049999997E-4</v>
      </c>
      <c r="S3903" s="122">
        <v>1.6640667845E-3</v>
      </c>
      <c r="T3903" s="122">
        <v>1.5019224005000001E-3</v>
      </c>
      <c r="U3903" s="122">
        <v>1.3466041250000001E-3</v>
      </c>
      <c r="V3903" s="122">
        <v>1.663820626E-3</v>
      </c>
      <c r="W3903" s="122">
        <v>1.0409237364999999E-3</v>
      </c>
      <c r="X3903" s="122">
        <v>1.2219566315E-3</v>
      </c>
      <c r="Y3903" s="122">
        <v>1.3317156299999999E-3</v>
      </c>
      <c r="Z3903" s="122">
        <v>1.4016245115000001E-3</v>
      </c>
      <c r="AA3903" s="122">
        <v>1.9114920905E-3</v>
      </c>
      <c r="AB3903" s="122">
        <v>2.4851041475000002E-3</v>
      </c>
      <c r="AC3903" s="122">
        <v>2.46993303E-3</v>
      </c>
      <c r="AD3903" s="122">
        <v>2.774313673E-3</v>
      </c>
      <c r="AE3903" s="122">
        <v>2.5355417300000002E-3</v>
      </c>
      <c r="AF3903" s="122">
        <v>2.5861626659999999E-3</v>
      </c>
      <c r="AG3903" s="122">
        <v>2.5426381915000002E-3</v>
      </c>
      <c r="AH3903" s="122">
        <v>2.5703099419999999E-3</v>
      </c>
      <c r="AI3903" s="122">
        <v>2.5489252900000002E-3</v>
      </c>
      <c r="AJ3903" s="122">
        <v>2.5624092055000001E-3</v>
      </c>
      <c r="AK3903" s="122">
        <v>2.5514104865000001E-3</v>
      </c>
      <c r="AL3903" s="122">
        <v>0</v>
      </c>
    </row>
    <row r="3904" spans="1:38" hidden="1" x14ac:dyDescent="0.25">
      <c r="A3904" s="122" t="s">
        <v>2055</v>
      </c>
      <c r="B3904" s="122">
        <v>1</v>
      </c>
      <c r="C3904" s="122" t="s">
        <v>2254</v>
      </c>
      <c r="D3904" s="122" t="s">
        <v>2159</v>
      </c>
      <c r="E3904" s="122">
        <v>71</v>
      </c>
      <c r="F3904" s="122">
        <v>3.8285093780000001E-3</v>
      </c>
      <c r="G3904" s="122">
        <v>3.6083479875000002E-3</v>
      </c>
      <c r="H3904" s="122">
        <v>4.4521215024999998E-3</v>
      </c>
      <c r="I3904" s="122">
        <v>4.5304283665E-3</v>
      </c>
      <c r="J3904" s="122">
        <v>4.1361731324999996E-3</v>
      </c>
      <c r="K3904" s="122">
        <v>3.6351770909999999E-3</v>
      </c>
      <c r="L3904" s="122">
        <v>5.0400965064999999E-3</v>
      </c>
      <c r="M3904" s="122">
        <v>4.3528185029999998E-3</v>
      </c>
      <c r="N3904" s="122">
        <v>4.2133015944999996E-3</v>
      </c>
      <c r="O3904" s="122">
        <v>5.7461653419999996E-3</v>
      </c>
      <c r="P3904" s="122">
        <v>5.4442803099999998E-3</v>
      </c>
      <c r="Q3904" s="122">
        <v>6.3278685910000002E-3</v>
      </c>
      <c r="R3904" s="122">
        <v>4.7635020674999997E-3</v>
      </c>
      <c r="S3904" s="122">
        <v>8.5394199165000004E-3</v>
      </c>
      <c r="T3904" s="122">
        <v>9.8670916729999992E-3</v>
      </c>
      <c r="U3904" s="122">
        <v>4.7737700754999996E-3</v>
      </c>
      <c r="V3904" s="122">
        <v>3.7976713279999998E-3</v>
      </c>
      <c r="W3904" s="122">
        <v>5.2294934905E-3</v>
      </c>
      <c r="X3904" s="122">
        <v>5.4753214559999999E-3</v>
      </c>
      <c r="Y3904" s="122">
        <v>5.0703523515000003E-3</v>
      </c>
      <c r="Z3904" s="122">
        <v>4.871697195E-3</v>
      </c>
      <c r="AA3904" s="122">
        <v>4.5189361114999996E-3</v>
      </c>
      <c r="AB3904" s="122">
        <v>3.9989099430000003E-3</v>
      </c>
      <c r="AC3904" s="122">
        <v>4.9085558860000001E-3</v>
      </c>
      <c r="AD3904" s="122">
        <v>5.3114289464999999E-3</v>
      </c>
      <c r="AE3904" s="122">
        <v>4.9784598649999998E-3</v>
      </c>
      <c r="AF3904" s="122">
        <v>5.0367620114999999E-3</v>
      </c>
      <c r="AG3904" s="122">
        <v>5.0754989959999998E-3</v>
      </c>
      <c r="AH3904" s="122">
        <v>5.1157214645000003E-3</v>
      </c>
      <c r="AI3904" s="122">
        <v>5.1421667154999996E-3</v>
      </c>
      <c r="AJ3904" s="122">
        <v>5.1630394934999999E-3</v>
      </c>
      <c r="AK3904" s="122">
        <v>5.1769803485E-3</v>
      </c>
      <c r="AL3904" s="122">
        <v>0</v>
      </c>
    </row>
    <row r="3905" spans="1:38" hidden="1" x14ac:dyDescent="0.25">
      <c r="A3905" s="122" t="s">
        <v>2055</v>
      </c>
      <c r="B3905" s="122">
        <v>1</v>
      </c>
      <c r="C3905" s="122" t="s">
        <v>2254</v>
      </c>
      <c r="D3905" s="122" t="s">
        <v>2160</v>
      </c>
      <c r="E3905" s="122">
        <v>71</v>
      </c>
      <c r="F3905" s="122">
        <v>1.5449436664999999E-3</v>
      </c>
      <c r="G3905" s="122">
        <v>1.6164370359999999E-3</v>
      </c>
      <c r="H3905" s="122">
        <v>2.0453674935000002E-3</v>
      </c>
      <c r="I3905" s="122">
        <v>1.5369811849999999E-3</v>
      </c>
      <c r="J3905" s="122">
        <v>1.795552974E-3</v>
      </c>
      <c r="K3905" s="122">
        <v>1.7252805390000001E-3</v>
      </c>
      <c r="L3905" s="122">
        <v>1.8105657009999999E-3</v>
      </c>
      <c r="M3905" s="122">
        <v>1.7895213355E-3</v>
      </c>
      <c r="N3905" s="122">
        <v>1.6274958039999999E-3</v>
      </c>
      <c r="O3905" s="122">
        <v>1.7737472105E-3</v>
      </c>
      <c r="P3905" s="122">
        <v>2.1439158259999999E-3</v>
      </c>
      <c r="Q3905" s="122">
        <v>2.3239566934999999E-3</v>
      </c>
      <c r="R3905" s="122">
        <v>2.1362367620000001E-3</v>
      </c>
      <c r="S3905" s="122">
        <v>2.4686001329999999E-3</v>
      </c>
      <c r="T3905" s="122">
        <v>2.4503498744999999E-3</v>
      </c>
      <c r="U3905" s="122">
        <v>2.4083073065E-3</v>
      </c>
      <c r="V3905" s="122">
        <v>2.42977334E-3</v>
      </c>
      <c r="W3905" s="122">
        <v>1.8231316564999999E-3</v>
      </c>
      <c r="X3905" s="122">
        <v>2.5709811075000002E-3</v>
      </c>
      <c r="Y3905" s="122">
        <v>2.5698706249999998E-3</v>
      </c>
      <c r="Z3905" s="122">
        <v>2.3348667435E-3</v>
      </c>
      <c r="AA3905" s="122">
        <v>2.934450629E-3</v>
      </c>
      <c r="AB3905" s="122">
        <v>2.7205837835000001E-3</v>
      </c>
      <c r="AC3905" s="122">
        <v>4.0855337260000003E-3</v>
      </c>
      <c r="AD3905" s="122">
        <v>3.5658073784999998E-3</v>
      </c>
      <c r="AE3905" s="122">
        <v>3.4924328800000001E-3</v>
      </c>
      <c r="AF3905" s="122">
        <v>3.4789330645E-3</v>
      </c>
      <c r="AG3905" s="122">
        <v>3.4633517004999999E-3</v>
      </c>
      <c r="AH3905" s="122">
        <v>3.4592925364999999E-3</v>
      </c>
      <c r="AI3905" s="122">
        <v>3.4529032009999999E-3</v>
      </c>
      <c r="AJ3905" s="122">
        <v>3.448714399E-3</v>
      </c>
      <c r="AK3905" s="122">
        <v>3.4440516180000002E-3</v>
      </c>
      <c r="AL3905" s="122">
        <v>0</v>
      </c>
    </row>
    <row r="3906" spans="1:38" hidden="1" x14ac:dyDescent="0.25">
      <c r="A3906" s="122" t="s">
        <v>2055</v>
      </c>
      <c r="B3906" s="122">
        <v>1</v>
      </c>
      <c r="C3906" s="122" t="s">
        <v>2254</v>
      </c>
      <c r="D3906" s="122" t="s">
        <v>2161</v>
      </c>
      <c r="E3906" s="122">
        <v>71</v>
      </c>
      <c r="F3906" s="122">
        <v>1.9280532178E-2</v>
      </c>
      <c r="G3906" s="122">
        <v>2.0758514717E-2</v>
      </c>
      <c r="H3906" s="122">
        <v>2.37387766645E-2</v>
      </c>
      <c r="I3906" s="122">
        <v>2.4716265072000001E-2</v>
      </c>
      <c r="J3906" s="122">
        <v>1.8328837731000001E-2</v>
      </c>
      <c r="K3906" s="122">
        <v>1.8564066438500001E-2</v>
      </c>
      <c r="L3906" s="122">
        <v>1.8228251972500002E-2</v>
      </c>
      <c r="M3906" s="122">
        <v>2.0644543304999999E-2</v>
      </c>
      <c r="N3906" s="122">
        <v>1.9869322136500001E-2</v>
      </c>
      <c r="O3906" s="122">
        <v>1.9047546960500001E-2</v>
      </c>
      <c r="P3906" s="122">
        <v>1.7791780383499999E-2</v>
      </c>
      <c r="Q3906" s="122">
        <v>1.7835878688999999E-2</v>
      </c>
      <c r="R3906" s="122">
        <v>1.8377360741499999E-2</v>
      </c>
      <c r="S3906" s="122">
        <v>1.64286153485E-2</v>
      </c>
      <c r="T3906" s="122">
        <v>1.6435283729000001E-2</v>
      </c>
      <c r="U3906" s="122">
        <v>1.6739665776500001E-2</v>
      </c>
      <c r="V3906" s="122">
        <v>1.3873441968E-2</v>
      </c>
      <c r="W3906" s="122">
        <v>1.8371928453500001E-2</v>
      </c>
      <c r="X3906" s="122">
        <v>1.43604041395E-2</v>
      </c>
      <c r="Y3906" s="122">
        <v>1.437491917E-2</v>
      </c>
      <c r="Z3906" s="122">
        <v>1.7389285398500001E-2</v>
      </c>
      <c r="AA3906" s="122">
        <v>1.3213337382500001E-2</v>
      </c>
      <c r="AB3906" s="122">
        <v>1.51860072405E-2</v>
      </c>
      <c r="AC3906" s="122">
        <v>1.5617639982500001E-2</v>
      </c>
      <c r="AD3906" s="122">
        <v>1.5444579824499999E-2</v>
      </c>
      <c r="AE3906" s="122">
        <v>1.6370859605499999E-2</v>
      </c>
      <c r="AF3906" s="122">
        <v>1.6209870753999999E-2</v>
      </c>
      <c r="AG3906" s="122">
        <v>1.6346246644000001E-2</v>
      </c>
      <c r="AH3906" s="122">
        <v>1.6247560538E-2</v>
      </c>
      <c r="AI3906" s="122">
        <v>1.6336122557499999E-2</v>
      </c>
      <c r="AJ3906" s="122">
        <v>1.6272311644E-2</v>
      </c>
      <c r="AK3906" s="122">
        <v>1.6327496012500001E-2</v>
      </c>
      <c r="AL3906" s="122">
        <v>0</v>
      </c>
    </row>
    <row r="3907" spans="1:38" hidden="1" x14ac:dyDescent="0.25">
      <c r="A3907" s="122" t="s">
        <v>2055</v>
      </c>
      <c r="B3907" s="122">
        <v>1</v>
      </c>
      <c r="C3907" s="122" t="s">
        <v>2254</v>
      </c>
      <c r="D3907" s="122" t="s">
        <v>2179</v>
      </c>
      <c r="E3907" s="122">
        <v>71</v>
      </c>
      <c r="F3907" s="122">
        <v>0</v>
      </c>
      <c r="G3907" s="122">
        <v>0</v>
      </c>
      <c r="H3907" s="122">
        <v>0</v>
      </c>
      <c r="I3907" s="122">
        <v>0</v>
      </c>
      <c r="J3907" s="122">
        <v>0</v>
      </c>
      <c r="K3907" s="122">
        <v>0</v>
      </c>
      <c r="L3907" s="122">
        <v>0</v>
      </c>
      <c r="M3907" s="122">
        <v>0</v>
      </c>
      <c r="N3907" s="122">
        <v>0</v>
      </c>
      <c r="O3907" s="122">
        <v>0</v>
      </c>
      <c r="P3907" s="122">
        <v>0</v>
      </c>
      <c r="Q3907" s="122">
        <v>0</v>
      </c>
      <c r="R3907" s="122">
        <v>0</v>
      </c>
      <c r="S3907" s="122">
        <v>0</v>
      </c>
      <c r="T3907" s="122">
        <v>0</v>
      </c>
      <c r="U3907" s="122">
        <v>0</v>
      </c>
      <c r="V3907" s="122">
        <v>0</v>
      </c>
      <c r="W3907" s="122">
        <v>0</v>
      </c>
      <c r="X3907" s="122">
        <v>0</v>
      </c>
      <c r="Y3907" s="122">
        <v>0</v>
      </c>
      <c r="Z3907" s="122">
        <v>0</v>
      </c>
      <c r="AA3907" s="122">
        <v>0</v>
      </c>
      <c r="AB3907" s="122">
        <v>0</v>
      </c>
      <c r="AC3907" s="122">
        <v>0</v>
      </c>
      <c r="AD3907" s="122">
        <v>0</v>
      </c>
      <c r="AE3907" s="122">
        <v>0</v>
      </c>
      <c r="AF3907" s="122">
        <v>0</v>
      </c>
      <c r="AG3907" s="122">
        <v>0</v>
      </c>
      <c r="AH3907" s="122">
        <v>0</v>
      </c>
      <c r="AI3907" s="122">
        <v>0</v>
      </c>
      <c r="AJ3907" s="122">
        <v>0</v>
      </c>
      <c r="AK3907" s="122">
        <v>0</v>
      </c>
      <c r="AL3907" s="122">
        <v>0</v>
      </c>
    </row>
    <row r="3908" spans="1:38" hidden="1" x14ac:dyDescent="0.25">
      <c r="A3908" s="122" t="s">
        <v>2055</v>
      </c>
      <c r="B3908" s="122">
        <v>1</v>
      </c>
      <c r="C3908" s="122" t="s">
        <v>2254</v>
      </c>
      <c r="D3908" s="122" t="s">
        <v>2162</v>
      </c>
      <c r="E3908" s="122">
        <v>71</v>
      </c>
      <c r="F3908" s="122">
        <v>3.2804458649999998E-4</v>
      </c>
      <c r="G3908" s="122">
        <v>2.9154846850000001E-4</v>
      </c>
      <c r="H3908" s="122">
        <v>3.5114119150000001E-4</v>
      </c>
      <c r="I3908" s="122">
        <v>3.5384787499999999E-4</v>
      </c>
      <c r="J3908" s="122">
        <v>2.8013234800000001E-4</v>
      </c>
      <c r="K3908" s="122">
        <v>3.09358509E-4</v>
      </c>
      <c r="L3908" s="122">
        <v>3.18095559E-4</v>
      </c>
      <c r="M3908" s="122">
        <v>3.2681464200000001E-4</v>
      </c>
      <c r="N3908" s="122">
        <v>3.5779671950000001E-4</v>
      </c>
      <c r="O3908" s="122">
        <v>2.75754548E-4</v>
      </c>
      <c r="P3908" s="122">
        <v>2.8598916599999999E-4</v>
      </c>
      <c r="Q3908" s="122">
        <v>3.2581771199999998E-4</v>
      </c>
      <c r="R3908" s="122">
        <v>2.3145484249999999E-4</v>
      </c>
      <c r="S3908" s="122">
        <v>2.3381387249999999E-4</v>
      </c>
      <c r="T3908" s="122">
        <v>2.4832463650000002E-4</v>
      </c>
      <c r="U3908" s="122">
        <v>2.8141834000000002E-4</v>
      </c>
      <c r="V3908" s="122">
        <v>2.2737617450000001E-4</v>
      </c>
      <c r="W3908" s="122">
        <v>2.747149795E-4</v>
      </c>
      <c r="X3908" s="122">
        <v>3.0372479449999998E-4</v>
      </c>
      <c r="Y3908" s="122">
        <v>2.6985268E-4</v>
      </c>
      <c r="Z3908" s="122">
        <v>2.75197942E-4</v>
      </c>
      <c r="AA3908" s="122">
        <v>2.5868308900000003E-4</v>
      </c>
      <c r="AB3908" s="122">
        <v>2.725959335E-4</v>
      </c>
      <c r="AC3908" s="122">
        <v>3.9591840050000001E-4</v>
      </c>
      <c r="AD3908" s="122">
        <v>3.0629500299999998E-4</v>
      </c>
      <c r="AE3908" s="122">
        <v>3.10703437E-4</v>
      </c>
      <c r="AF3908" s="122">
        <v>3.2453060700000003E-4</v>
      </c>
      <c r="AG3908" s="122">
        <v>3.16067885E-4</v>
      </c>
      <c r="AH3908" s="122">
        <v>3.1976217049999999E-4</v>
      </c>
      <c r="AI3908" s="122">
        <v>3.1833045499999999E-4</v>
      </c>
      <c r="AJ3908" s="122">
        <v>3.1939350250000001E-4</v>
      </c>
      <c r="AK3908" s="122">
        <v>3.19315142E-4</v>
      </c>
      <c r="AL3908" s="122">
        <v>0</v>
      </c>
    </row>
    <row r="3909" spans="1:38" hidden="1" x14ac:dyDescent="0.25">
      <c r="A3909" s="122" t="s">
        <v>2055</v>
      </c>
      <c r="B3909" s="122">
        <v>1</v>
      </c>
      <c r="C3909" s="122" t="s">
        <v>2254</v>
      </c>
      <c r="D3909" s="122" t="s">
        <v>2163</v>
      </c>
      <c r="E3909" s="122">
        <v>71</v>
      </c>
      <c r="F3909" s="122">
        <v>1.8668374440000001E-3</v>
      </c>
      <c r="G3909" s="122">
        <v>2.0667225184999999E-3</v>
      </c>
      <c r="H3909" s="122">
        <v>2.454279268E-3</v>
      </c>
      <c r="I3909" s="122">
        <v>1.9997697650000002E-3</v>
      </c>
      <c r="J3909" s="122">
        <v>2.2558074914999999E-3</v>
      </c>
      <c r="K3909" s="122">
        <v>1.9131910849999999E-3</v>
      </c>
      <c r="L3909" s="122">
        <v>2.2567945104999998E-3</v>
      </c>
      <c r="M3909" s="122">
        <v>2.6564321330000001E-3</v>
      </c>
      <c r="N3909" s="122">
        <v>1.8292859370000001E-3</v>
      </c>
      <c r="O3909" s="122">
        <v>2.103777177E-3</v>
      </c>
      <c r="P3909" s="122">
        <v>2.5688274260000001E-3</v>
      </c>
      <c r="Q3909" s="122">
        <v>2.5929063329999998E-3</v>
      </c>
      <c r="R3909" s="122">
        <v>1.7620087440000001E-3</v>
      </c>
      <c r="S3909" s="122">
        <v>2.1298365879999998E-3</v>
      </c>
      <c r="T3909" s="122">
        <v>2.1941937195E-3</v>
      </c>
      <c r="U3909" s="122">
        <v>2.5076780134999999E-3</v>
      </c>
      <c r="V3909" s="122">
        <v>2.1293719900000001E-3</v>
      </c>
      <c r="W3909" s="122">
        <v>1.798038409E-3</v>
      </c>
      <c r="X3909" s="122">
        <v>2.2604690799999999E-3</v>
      </c>
      <c r="Y3909" s="122">
        <v>1.97711094E-3</v>
      </c>
      <c r="Z3909" s="122">
        <v>1.362285924E-3</v>
      </c>
      <c r="AA3909" s="122">
        <v>1.9229473779999999E-3</v>
      </c>
      <c r="AB3909" s="122">
        <v>2.1487243039999999E-3</v>
      </c>
      <c r="AC3909" s="122">
        <v>2.1720810859999998E-3</v>
      </c>
      <c r="AD3909" s="122">
        <v>2.5083890350000001E-3</v>
      </c>
      <c r="AE3909" s="122">
        <v>2.2732723165E-3</v>
      </c>
      <c r="AF3909" s="122">
        <v>2.2873374034999999E-3</v>
      </c>
      <c r="AG3909" s="122">
        <v>2.2633630389999999E-3</v>
      </c>
      <c r="AH3909" s="122">
        <v>2.2732241129999999E-3</v>
      </c>
      <c r="AI3909" s="122">
        <v>2.2639606405E-3</v>
      </c>
      <c r="AJ3909" s="122">
        <v>2.2680971050000002E-3</v>
      </c>
      <c r="AK3909" s="122">
        <v>2.2634800630000002E-3</v>
      </c>
      <c r="AL3909" s="122">
        <v>0</v>
      </c>
    </row>
    <row r="3910" spans="1:38" hidden="1" x14ac:dyDescent="0.25">
      <c r="A3910" s="122" t="s">
        <v>2055</v>
      </c>
      <c r="B3910" s="122">
        <v>1</v>
      </c>
      <c r="C3910" s="122" t="s">
        <v>2254</v>
      </c>
      <c r="D3910" s="122" t="s">
        <v>2180</v>
      </c>
      <c r="E3910" s="122">
        <v>71</v>
      </c>
      <c r="F3910" s="122">
        <v>0</v>
      </c>
      <c r="G3910" s="122">
        <v>0</v>
      </c>
      <c r="H3910" s="122">
        <v>0</v>
      </c>
      <c r="I3910" s="122">
        <v>0</v>
      </c>
      <c r="J3910" s="122">
        <v>0</v>
      </c>
      <c r="K3910" s="122">
        <v>0</v>
      </c>
      <c r="L3910" s="122">
        <v>0</v>
      </c>
      <c r="M3910" s="122">
        <v>0</v>
      </c>
      <c r="N3910" s="122">
        <v>0</v>
      </c>
      <c r="O3910" s="122">
        <v>0</v>
      </c>
      <c r="P3910" s="122">
        <v>0</v>
      </c>
      <c r="Q3910" s="122">
        <v>0</v>
      </c>
      <c r="R3910" s="122">
        <v>0</v>
      </c>
      <c r="S3910" s="122">
        <v>0</v>
      </c>
      <c r="T3910" s="122">
        <v>0</v>
      </c>
      <c r="U3910" s="122">
        <v>0</v>
      </c>
      <c r="V3910" s="122">
        <v>0</v>
      </c>
      <c r="W3910" s="122">
        <v>0</v>
      </c>
      <c r="X3910" s="122">
        <v>0</v>
      </c>
      <c r="Y3910" s="122">
        <v>0</v>
      </c>
      <c r="Z3910" s="122">
        <v>0</v>
      </c>
      <c r="AA3910" s="122">
        <v>0</v>
      </c>
      <c r="AB3910" s="122">
        <v>0</v>
      </c>
      <c r="AC3910" s="122">
        <v>0</v>
      </c>
      <c r="AD3910" s="122">
        <v>0</v>
      </c>
      <c r="AE3910" s="122">
        <v>0</v>
      </c>
      <c r="AF3910" s="122">
        <v>0</v>
      </c>
      <c r="AG3910" s="122">
        <v>0</v>
      </c>
      <c r="AH3910" s="122">
        <v>0</v>
      </c>
      <c r="AI3910" s="122">
        <v>0</v>
      </c>
      <c r="AJ3910" s="122">
        <v>0</v>
      </c>
      <c r="AK3910" s="122">
        <v>0</v>
      </c>
      <c r="AL3910" s="122">
        <v>0</v>
      </c>
    </row>
    <row r="3911" spans="1:38" hidden="1" x14ac:dyDescent="0.25">
      <c r="A3911" s="122" t="s">
        <v>2055</v>
      </c>
      <c r="B3911" s="122">
        <v>1</v>
      </c>
      <c r="C3911" s="122" t="s">
        <v>2254</v>
      </c>
      <c r="D3911" s="122" t="s">
        <v>2164</v>
      </c>
      <c r="E3911" s="122">
        <v>71</v>
      </c>
      <c r="F3911" s="122">
        <v>1.9818873E-5</v>
      </c>
      <c r="G3911" s="122">
        <v>1.9186689E-5</v>
      </c>
      <c r="H3911" s="122">
        <v>1.9809545E-5</v>
      </c>
      <c r="I3911" s="122">
        <v>1.6532130999999999E-5</v>
      </c>
      <c r="J3911" s="122">
        <v>1.6528977499999999E-5</v>
      </c>
      <c r="K3911" s="122">
        <v>1.6299699500000001E-5</v>
      </c>
      <c r="L3911" s="122">
        <v>1.8415115E-5</v>
      </c>
      <c r="M3911" s="122">
        <v>1.6398703499999999E-5</v>
      </c>
      <c r="N3911" s="122">
        <v>1.5923267E-5</v>
      </c>
      <c r="O3911" s="122">
        <v>1.3682347499999999E-5</v>
      </c>
      <c r="P3911" s="122">
        <v>1.5625407E-5</v>
      </c>
      <c r="Q3911" s="122">
        <v>1.5220063000000001E-5</v>
      </c>
      <c r="R3911" s="122">
        <v>1.61720755E-5</v>
      </c>
      <c r="S3911" s="122">
        <v>1.60875935E-5</v>
      </c>
      <c r="T3911" s="122">
        <v>1.3453308000000001E-5</v>
      </c>
      <c r="U3911" s="122">
        <v>1.1714908E-5</v>
      </c>
      <c r="V3911" s="122">
        <v>1.1868899499999999E-5</v>
      </c>
      <c r="W3911" s="122">
        <v>1.7339692000000001E-5</v>
      </c>
      <c r="X3911" s="122">
        <v>1.2850724500000001E-5</v>
      </c>
      <c r="Y3911" s="122">
        <v>1.2998965499999999E-5</v>
      </c>
      <c r="Z3911" s="122">
        <v>1.2669968E-5</v>
      </c>
      <c r="AA3911" s="122">
        <v>1.3456858999999999E-5</v>
      </c>
      <c r="AB3911" s="122">
        <v>1.3697532E-5</v>
      </c>
      <c r="AC3911" s="122">
        <v>1.1338979E-5</v>
      </c>
      <c r="AD3911" s="122">
        <v>1.1273047000000001E-5</v>
      </c>
      <c r="AE3911" s="122">
        <v>1.1048856999999999E-5</v>
      </c>
      <c r="AF3911" s="122">
        <v>1.2186051500000001E-5</v>
      </c>
      <c r="AG3911" s="122">
        <v>1.15918685E-5</v>
      </c>
      <c r="AH3911" s="122">
        <v>1.18723445E-5</v>
      </c>
      <c r="AI3911" s="122">
        <v>1.17422295E-5</v>
      </c>
      <c r="AJ3911" s="122">
        <v>1.18023845E-5</v>
      </c>
      <c r="AK3911" s="122">
        <v>1.1774586000000001E-5</v>
      </c>
      <c r="AL3911" s="122">
        <v>0</v>
      </c>
    </row>
    <row r="3912" spans="1:38" hidden="1" x14ac:dyDescent="0.25">
      <c r="A3912" s="122" t="s">
        <v>2055</v>
      </c>
      <c r="B3912" s="122">
        <v>1</v>
      </c>
      <c r="C3912" s="122" t="s">
        <v>2254</v>
      </c>
      <c r="D3912" s="122" t="s">
        <v>2165</v>
      </c>
      <c r="E3912" s="122">
        <v>71</v>
      </c>
      <c r="F3912" s="122">
        <v>6.8257444959999997E-3</v>
      </c>
      <c r="G3912" s="122">
        <v>3.3012208580000002E-3</v>
      </c>
      <c r="H3912" s="122">
        <v>0</v>
      </c>
      <c r="I3912" s="122">
        <v>2.4068966054999999E-3</v>
      </c>
      <c r="J3912" s="122">
        <v>0</v>
      </c>
      <c r="K3912" s="122">
        <v>0</v>
      </c>
      <c r="L3912" s="122">
        <v>0</v>
      </c>
      <c r="M3912" s="122">
        <v>0</v>
      </c>
      <c r="N3912" s="122">
        <v>0</v>
      </c>
      <c r="O3912" s="122">
        <v>3.9114042930000004E-3</v>
      </c>
      <c r="P3912" s="122">
        <v>0</v>
      </c>
      <c r="Q3912" s="122">
        <v>0</v>
      </c>
      <c r="R3912" s="122">
        <v>0</v>
      </c>
      <c r="S3912" s="122">
        <v>2.1828155734999999E-3</v>
      </c>
      <c r="T3912" s="122">
        <v>1.563266588E-3</v>
      </c>
      <c r="U3912" s="122">
        <v>6.8008375169999998E-3</v>
      </c>
      <c r="V3912" s="122">
        <v>2.0059913024999998E-3</v>
      </c>
      <c r="W3912" s="122">
        <v>0</v>
      </c>
      <c r="X3912" s="122">
        <v>1.0604618950000001E-3</v>
      </c>
      <c r="Y3912" s="122">
        <v>2.4443158775E-3</v>
      </c>
      <c r="Z3912" s="122">
        <v>1.5328691005000001E-3</v>
      </c>
      <c r="AA3912" s="122">
        <v>1.9690942394999999E-3</v>
      </c>
      <c r="AB3912" s="122">
        <v>1.0381719235000001E-3</v>
      </c>
      <c r="AC3912" s="122">
        <v>5.8346745999999995E-4</v>
      </c>
      <c r="AD3912" s="122">
        <v>1.2862270284999999E-3</v>
      </c>
      <c r="AE3912" s="122">
        <v>9.3302861549999995E-4</v>
      </c>
      <c r="AF3912" s="122">
        <v>9.6575195500000002E-4</v>
      </c>
      <c r="AG3912" s="122">
        <v>9.3896188600000002E-4</v>
      </c>
      <c r="AH3912" s="122">
        <v>9.4789644050000002E-4</v>
      </c>
      <c r="AI3912" s="122">
        <v>9.4269517949999995E-4</v>
      </c>
      <c r="AJ3912" s="122">
        <v>9.4476989100000005E-4</v>
      </c>
      <c r="AK3912" s="122">
        <v>9.4370989099999995E-4</v>
      </c>
      <c r="AL3912" s="122">
        <v>0</v>
      </c>
    </row>
    <row r="3913" spans="1:38" hidden="1" x14ac:dyDescent="0.25">
      <c r="A3913" s="122" t="s">
        <v>2055</v>
      </c>
      <c r="B3913" s="122">
        <v>1</v>
      </c>
      <c r="C3913" s="122" t="s">
        <v>2254</v>
      </c>
      <c r="D3913" s="122" t="s">
        <v>2166</v>
      </c>
      <c r="E3913" s="122">
        <v>71</v>
      </c>
      <c r="F3913" s="122">
        <v>1.919030307E-3</v>
      </c>
      <c r="G3913" s="122">
        <v>1.91131462E-3</v>
      </c>
      <c r="H3913" s="122">
        <v>1.7280520944999999E-3</v>
      </c>
      <c r="I3913" s="122">
        <v>1.5116827479999999E-3</v>
      </c>
      <c r="J3913" s="122">
        <v>2.1180878395000002E-3</v>
      </c>
      <c r="K3913" s="122">
        <v>1.8060368775E-3</v>
      </c>
      <c r="L3913" s="122">
        <v>1.8747698215000001E-3</v>
      </c>
      <c r="M3913" s="122">
        <v>2.3412580134999999E-3</v>
      </c>
      <c r="N3913" s="122">
        <v>2.1617460065000002E-3</v>
      </c>
      <c r="O3913" s="122">
        <v>2.401718479E-3</v>
      </c>
      <c r="P3913" s="122">
        <v>2.1059366089999998E-3</v>
      </c>
      <c r="Q3913" s="122">
        <v>1.9045424125E-3</v>
      </c>
      <c r="R3913" s="122">
        <v>2.1582688885000002E-3</v>
      </c>
      <c r="S3913" s="122">
        <v>1.9805386354999998E-3</v>
      </c>
      <c r="T3913" s="122">
        <v>1.9565109529999999E-3</v>
      </c>
      <c r="U3913" s="122">
        <v>2.3029724565E-3</v>
      </c>
      <c r="V3913" s="122">
        <v>2.317903113E-3</v>
      </c>
      <c r="W3913" s="122">
        <v>2.6084021020000001E-3</v>
      </c>
      <c r="X3913" s="122">
        <v>2.3602473835000002E-3</v>
      </c>
      <c r="Y3913" s="122">
        <v>2.5103420850000001E-3</v>
      </c>
      <c r="Z3913" s="122">
        <v>2.6993578929999998E-3</v>
      </c>
      <c r="AA3913" s="122">
        <v>2.7686407119999999E-3</v>
      </c>
      <c r="AB3913" s="122">
        <v>2.3588594194999999E-3</v>
      </c>
      <c r="AC3913" s="122">
        <v>2.5888964059999999E-3</v>
      </c>
      <c r="AD3913" s="122">
        <v>2.8105292884999999E-3</v>
      </c>
      <c r="AE3913" s="122">
        <v>2.5739591244999999E-3</v>
      </c>
      <c r="AF3913" s="122">
        <v>2.595320854E-3</v>
      </c>
      <c r="AG3913" s="122">
        <v>2.5760666165E-3</v>
      </c>
      <c r="AH3913" s="122">
        <v>2.5801694524999999E-3</v>
      </c>
      <c r="AI3913" s="122">
        <v>2.5748344195000001E-3</v>
      </c>
      <c r="AJ3913" s="122">
        <v>2.5743614209999999E-3</v>
      </c>
      <c r="AK3913" s="122">
        <v>2.5718646969999999E-3</v>
      </c>
      <c r="AL3913" s="122">
        <v>0</v>
      </c>
    </row>
    <row r="3914" spans="1:38" hidden="1" x14ac:dyDescent="0.25">
      <c r="A3914" s="122" t="s">
        <v>2055</v>
      </c>
      <c r="B3914" s="122">
        <v>1</v>
      </c>
      <c r="C3914" s="122" t="s">
        <v>2254</v>
      </c>
      <c r="D3914" s="122" t="s">
        <v>2167</v>
      </c>
      <c r="E3914" s="122">
        <v>71</v>
      </c>
      <c r="F3914" s="122">
        <v>1.1519295600000001E-4</v>
      </c>
      <c r="G3914" s="122">
        <v>9.1196490500000004E-5</v>
      </c>
      <c r="H3914" s="122">
        <v>1.169250225E-4</v>
      </c>
      <c r="I3914" s="122">
        <v>1.0400717349999999E-4</v>
      </c>
      <c r="J3914" s="122">
        <v>1.12188227E-4</v>
      </c>
      <c r="K3914" s="122">
        <v>9.2611961500000005E-5</v>
      </c>
      <c r="L3914" s="122">
        <v>9.6319682499999994E-5</v>
      </c>
      <c r="M3914" s="122">
        <v>1.0512695750000001E-4</v>
      </c>
      <c r="N3914" s="122">
        <v>1.07941496E-4</v>
      </c>
      <c r="O3914" s="122">
        <v>8.4940026000000001E-5</v>
      </c>
      <c r="P3914" s="122">
        <v>1.2326806249999999E-4</v>
      </c>
      <c r="Q3914" s="122">
        <v>1.09428782E-4</v>
      </c>
      <c r="R3914" s="122">
        <v>8.8861071999999999E-5</v>
      </c>
      <c r="S3914" s="122">
        <v>7.9683804000000002E-5</v>
      </c>
      <c r="T3914" s="122">
        <v>8.6822692000000003E-5</v>
      </c>
      <c r="U3914" s="122">
        <v>7.8313913000000005E-5</v>
      </c>
      <c r="V3914" s="122">
        <v>9.3282517499999998E-5</v>
      </c>
      <c r="W3914" s="122">
        <v>7.5445446999999996E-5</v>
      </c>
      <c r="X3914" s="122">
        <v>9.2429774000000003E-5</v>
      </c>
      <c r="Y3914" s="122">
        <v>8.5139677000000005E-5</v>
      </c>
      <c r="Z3914" s="122">
        <v>7.8847888000000002E-5</v>
      </c>
      <c r="AA3914" s="122">
        <v>9.8690611000000003E-5</v>
      </c>
      <c r="AB3914" s="122">
        <v>8.4426747500000003E-5</v>
      </c>
      <c r="AC3914" s="122">
        <v>1.10190763E-4</v>
      </c>
      <c r="AD3914" s="122">
        <v>8.9406044500000003E-5</v>
      </c>
      <c r="AE3914" s="122">
        <v>9.3108810000000006E-5</v>
      </c>
      <c r="AF3914" s="122">
        <v>9.5251229000000006E-5</v>
      </c>
      <c r="AG3914" s="122">
        <v>9.3846649500000002E-5</v>
      </c>
      <c r="AH3914" s="122">
        <v>9.4347843999999999E-5</v>
      </c>
      <c r="AI3914" s="122">
        <v>9.3965210499999998E-5</v>
      </c>
      <c r="AJ3914" s="122">
        <v>9.4002760999999994E-5</v>
      </c>
      <c r="AK3914" s="122">
        <v>9.3853751500000003E-5</v>
      </c>
      <c r="AL3914" s="122">
        <v>0</v>
      </c>
    </row>
    <row r="3915" spans="1:38" hidden="1" x14ac:dyDescent="0.25">
      <c r="A3915" s="122" t="s">
        <v>2055</v>
      </c>
      <c r="B3915" s="122">
        <v>1</v>
      </c>
      <c r="C3915" s="122" t="s">
        <v>2254</v>
      </c>
      <c r="D3915" s="122" t="s">
        <v>2168</v>
      </c>
      <c r="E3915" s="122">
        <v>71</v>
      </c>
      <c r="F3915" s="122">
        <v>1.871626895E-4</v>
      </c>
      <c r="G3915" s="122">
        <v>2.061213195E-4</v>
      </c>
      <c r="H3915" s="122">
        <v>1.7178129449999999E-4</v>
      </c>
      <c r="I3915" s="122">
        <v>2.2680226399999999E-4</v>
      </c>
      <c r="J3915" s="122">
        <v>1.4922780699999999E-4</v>
      </c>
      <c r="K3915" s="122">
        <v>2.55447015E-4</v>
      </c>
      <c r="L3915" s="122">
        <v>1.5776594800000001E-4</v>
      </c>
      <c r="M3915" s="122">
        <v>2.5084028150000002E-4</v>
      </c>
      <c r="N3915" s="122">
        <v>1.8731434899999999E-4</v>
      </c>
      <c r="O3915" s="122">
        <v>2.1381315650000001E-4</v>
      </c>
      <c r="P3915" s="122">
        <v>1.765037535E-4</v>
      </c>
      <c r="Q3915" s="122">
        <v>1.7426089950000001E-4</v>
      </c>
      <c r="R3915" s="122">
        <v>1.4450465899999999E-4</v>
      </c>
      <c r="S3915" s="122">
        <v>1.93652195E-4</v>
      </c>
      <c r="T3915" s="122">
        <v>1.65346644E-4</v>
      </c>
      <c r="U3915" s="122">
        <v>2.0159069399999999E-4</v>
      </c>
      <c r="V3915" s="122">
        <v>1.5601718650000001E-4</v>
      </c>
      <c r="W3915" s="122">
        <v>1.676515345E-4</v>
      </c>
      <c r="X3915" s="122">
        <v>1.708543775E-4</v>
      </c>
      <c r="Y3915" s="122">
        <v>2.0361857999999999E-4</v>
      </c>
      <c r="Z3915" s="122">
        <v>1.65276843E-4</v>
      </c>
      <c r="AA3915" s="122">
        <v>2.0128003449999999E-4</v>
      </c>
      <c r="AB3915" s="122">
        <v>1.83944927E-4</v>
      </c>
      <c r="AC3915" s="122">
        <v>1.8796945550000001E-4</v>
      </c>
      <c r="AD3915" s="122">
        <v>2.5162444300000001E-4</v>
      </c>
      <c r="AE3915" s="122">
        <v>2.0219219099999999E-4</v>
      </c>
      <c r="AF3915" s="122">
        <v>2.0858693250000001E-4</v>
      </c>
      <c r="AG3915" s="122">
        <v>2.052635675E-4</v>
      </c>
      <c r="AH3915" s="122">
        <v>2.07433626E-4</v>
      </c>
      <c r="AI3915" s="122">
        <v>2.07283265E-4</v>
      </c>
      <c r="AJ3915" s="122">
        <v>2.0822178899999999E-4</v>
      </c>
      <c r="AK3915" s="122">
        <v>2.086106765E-4</v>
      </c>
      <c r="AL3915" s="122">
        <v>0</v>
      </c>
    </row>
    <row r="3916" spans="1:38" hidden="1" x14ac:dyDescent="0.25">
      <c r="A3916" s="122" t="s">
        <v>2063</v>
      </c>
      <c r="B3916" s="122">
        <v>1</v>
      </c>
      <c r="C3916" s="122" t="s">
        <v>2255</v>
      </c>
      <c r="D3916" s="122" t="s">
        <v>2120</v>
      </c>
      <c r="E3916" s="122">
        <v>72</v>
      </c>
      <c r="F3916" s="122">
        <v>3.5838088549999998E-4</v>
      </c>
      <c r="G3916" s="122">
        <v>4.1905851849999997E-4</v>
      </c>
      <c r="H3916" s="122">
        <v>4.4927726350000002E-4</v>
      </c>
      <c r="I3916" s="122">
        <v>4.9918847649999996E-4</v>
      </c>
      <c r="J3916" s="122">
        <v>5.6318438649999997E-4</v>
      </c>
      <c r="K3916" s="122">
        <v>6.1140529699999998E-4</v>
      </c>
      <c r="L3916" s="122">
        <v>6.3680716349999997E-4</v>
      </c>
      <c r="M3916" s="122">
        <v>6.5679979699999997E-4</v>
      </c>
      <c r="N3916" s="122">
        <v>6.4679715999999996E-4</v>
      </c>
      <c r="O3916" s="122">
        <v>6.4476945950000001E-4</v>
      </c>
      <c r="P3916" s="122">
        <v>6.3869565949999996E-4</v>
      </c>
      <c r="Q3916" s="122">
        <v>6.604876695E-4</v>
      </c>
      <c r="R3916" s="122">
        <v>7.0715051250000004E-4</v>
      </c>
      <c r="S3916" s="122">
        <v>7.3745530300000002E-4</v>
      </c>
      <c r="T3916" s="122">
        <v>7.3810426149999999E-4</v>
      </c>
      <c r="U3916" s="122">
        <v>7.2768281849999999E-4</v>
      </c>
      <c r="V3916" s="122">
        <v>6.8470747700000005E-4</v>
      </c>
      <c r="W3916" s="122">
        <v>6.8463279999999996E-4</v>
      </c>
      <c r="X3916" s="122">
        <v>6.6906868749999995E-4</v>
      </c>
      <c r="Y3916" s="122">
        <v>6.2943274350000004E-4</v>
      </c>
      <c r="Z3916" s="122">
        <v>4.5258125700000003E-4</v>
      </c>
      <c r="AA3916" s="122">
        <v>4.361282815E-4</v>
      </c>
      <c r="AB3916" s="122">
        <v>4.0705314400000001E-4</v>
      </c>
      <c r="AC3916" s="122">
        <v>3.9415728999999999E-4</v>
      </c>
      <c r="AD3916" s="122">
        <v>3.7340296699999999E-4</v>
      </c>
      <c r="AE3916" s="122">
        <v>3.6441716150000002E-4</v>
      </c>
      <c r="AF3916" s="122">
        <v>2.3582675949999999E-4</v>
      </c>
      <c r="AG3916" s="122">
        <v>2.3948728400000001E-4</v>
      </c>
      <c r="AH3916" s="122">
        <v>6.0111879199999997E-4</v>
      </c>
      <c r="AI3916" s="122">
        <v>2.5634777650000002E-4</v>
      </c>
      <c r="AJ3916" s="122">
        <v>2.37609971E-4</v>
      </c>
      <c r="AK3916" s="122">
        <v>2.1149106750000001E-4</v>
      </c>
      <c r="AL3916" s="122">
        <v>0</v>
      </c>
    </row>
    <row r="3917" spans="1:38" hidden="1" x14ac:dyDescent="0.25">
      <c r="A3917" s="122" t="s">
        <v>2063</v>
      </c>
      <c r="B3917" s="122">
        <v>1</v>
      </c>
      <c r="C3917" s="122" t="s">
        <v>2255</v>
      </c>
      <c r="D3917" s="122" t="s">
        <v>2121</v>
      </c>
      <c r="E3917" s="122">
        <v>72</v>
      </c>
      <c r="F3917" s="122">
        <v>8.0895648999999999E-5</v>
      </c>
      <c r="G3917" s="122">
        <v>6.7897372500000006E-5</v>
      </c>
      <c r="H3917" s="122">
        <v>8.47074885E-5</v>
      </c>
      <c r="I3917" s="122">
        <v>6.8218737999999995E-5</v>
      </c>
      <c r="J3917" s="122">
        <v>8.0430070500000004E-5</v>
      </c>
      <c r="K3917" s="122">
        <v>8.0966907500000003E-5</v>
      </c>
      <c r="L3917" s="122">
        <v>8.2255734999999995E-5</v>
      </c>
      <c r="M3917" s="122">
        <v>8.5976838500000002E-5</v>
      </c>
      <c r="N3917" s="122">
        <v>8.6064553500000006E-5</v>
      </c>
      <c r="O3917" s="122">
        <v>8.3919537500000001E-5</v>
      </c>
      <c r="P3917" s="122">
        <v>8.4425210500000005E-5</v>
      </c>
      <c r="Q3917" s="122">
        <v>8.39313035E-5</v>
      </c>
      <c r="R3917" s="122">
        <v>7.4188313499999996E-5</v>
      </c>
      <c r="S3917" s="122">
        <v>8.3746042000000002E-5</v>
      </c>
      <c r="T3917" s="122">
        <v>8.3653318499999995E-5</v>
      </c>
      <c r="U3917" s="122">
        <v>7.3449864499999996E-5</v>
      </c>
      <c r="V3917" s="122">
        <v>8.8198731000000005E-5</v>
      </c>
      <c r="W3917" s="122">
        <v>7.6237505499999995E-5</v>
      </c>
      <c r="X3917" s="122">
        <v>7.8093724500000005E-5</v>
      </c>
      <c r="Y3917" s="122">
        <v>7.6921072999999997E-5</v>
      </c>
      <c r="Z3917" s="122">
        <v>1.74148725E-5</v>
      </c>
      <c r="AA3917" s="122">
        <v>2.1015321500000001E-5</v>
      </c>
      <c r="AB3917" s="122">
        <v>2.3121780000000001E-5</v>
      </c>
      <c r="AC3917" s="122">
        <v>2.5391240000000001E-5</v>
      </c>
      <c r="AD3917" s="122">
        <v>2.3820160999999999E-5</v>
      </c>
      <c r="AE3917" s="122">
        <v>2.35269915E-5</v>
      </c>
      <c r="AF3917" s="122">
        <v>1.5461239499999998E-5</v>
      </c>
      <c r="AG3917" s="122">
        <v>1.3206858000000001E-5</v>
      </c>
      <c r="AH3917" s="122">
        <v>2.4983352000000001E-5</v>
      </c>
      <c r="AI3917" s="122">
        <v>1.4230182E-5</v>
      </c>
      <c r="AJ3917" s="122">
        <v>1.4101498E-5</v>
      </c>
      <c r="AK3917" s="122">
        <v>1.25219125E-5</v>
      </c>
      <c r="AL3917" s="122">
        <v>0</v>
      </c>
    </row>
    <row r="3918" spans="1:38" hidden="1" x14ac:dyDescent="0.25">
      <c r="A3918" s="122" t="s">
        <v>2063</v>
      </c>
      <c r="B3918" s="122">
        <v>1</v>
      </c>
      <c r="C3918" s="122" t="s">
        <v>2255</v>
      </c>
      <c r="D3918" s="122" t="s">
        <v>2122</v>
      </c>
      <c r="E3918" s="122">
        <v>72</v>
      </c>
      <c r="F3918" s="122">
        <v>3.0609381499999998E-5</v>
      </c>
      <c r="G3918" s="122">
        <v>3.2383583E-5</v>
      </c>
      <c r="H3918" s="122">
        <v>3.69676325E-5</v>
      </c>
      <c r="I3918" s="122">
        <v>3.9179110499999998E-5</v>
      </c>
      <c r="J3918" s="122">
        <v>4.1090714499999999E-5</v>
      </c>
      <c r="K3918" s="122">
        <v>4.1410198499999998E-5</v>
      </c>
      <c r="L3918" s="122">
        <v>4.2838045000000002E-5</v>
      </c>
      <c r="M3918" s="122">
        <v>4.4799813499999998E-5</v>
      </c>
      <c r="N3918" s="122">
        <v>4.5392697999999998E-5</v>
      </c>
      <c r="O3918" s="122">
        <v>4.2512651500000001E-5</v>
      </c>
      <c r="P3918" s="122">
        <v>4.0793808500000002E-5</v>
      </c>
      <c r="Q3918" s="122">
        <v>4.1868224499999997E-5</v>
      </c>
      <c r="R3918" s="122">
        <v>4.3533087000000003E-5</v>
      </c>
      <c r="S3918" s="122">
        <v>4.72031515E-5</v>
      </c>
      <c r="T3918" s="122">
        <v>4.6745734999999998E-5</v>
      </c>
      <c r="U3918" s="122">
        <v>4.8929440999999998E-5</v>
      </c>
      <c r="V3918" s="122">
        <v>5.0823872999999999E-5</v>
      </c>
      <c r="W3918" s="122">
        <v>4.9476745500000001E-5</v>
      </c>
      <c r="X3918" s="122">
        <v>4.8125696000000001E-5</v>
      </c>
      <c r="Y3918" s="122">
        <v>4.66734695E-5</v>
      </c>
      <c r="Z3918" s="122">
        <v>2.93777675E-5</v>
      </c>
      <c r="AA3918" s="122">
        <v>3.0105060000000001E-5</v>
      </c>
      <c r="AB3918" s="122">
        <v>2.9399418000000001E-5</v>
      </c>
      <c r="AC3918" s="122">
        <v>3.1119877500000002E-5</v>
      </c>
      <c r="AD3918" s="122">
        <v>3.3824600000000001E-5</v>
      </c>
      <c r="AE3918" s="122">
        <v>3.2983808000000003E-5</v>
      </c>
      <c r="AF3918" s="122">
        <v>2.8027380499999999E-5</v>
      </c>
      <c r="AG3918" s="122">
        <v>2.5626798499999999E-5</v>
      </c>
      <c r="AH3918" s="122">
        <v>9.7965703499999996E-5</v>
      </c>
      <c r="AI3918" s="122">
        <v>2.9901222000000001E-5</v>
      </c>
      <c r="AJ3918" s="122">
        <v>3.8091232499999998E-5</v>
      </c>
      <c r="AK3918" s="122">
        <v>3.4712509000000001E-5</v>
      </c>
      <c r="AL3918" s="122">
        <v>0</v>
      </c>
    </row>
    <row r="3919" spans="1:38" hidden="1" x14ac:dyDescent="0.25">
      <c r="A3919" s="122" t="s">
        <v>2063</v>
      </c>
      <c r="B3919" s="122">
        <v>1</v>
      </c>
      <c r="C3919" s="122" t="s">
        <v>2255</v>
      </c>
      <c r="D3919" s="122" t="s">
        <v>2175</v>
      </c>
      <c r="E3919" s="122">
        <v>72</v>
      </c>
      <c r="F3919" s="122">
        <v>0</v>
      </c>
      <c r="G3919" s="122">
        <v>0</v>
      </c>
      <c r="H3919" s="122">
        <v>0</v>
      </c>
      <c r="I3919" s="122">
        <v>0</v>
      </c>
      <c r="J3919" s="122">
        <v>0</v>
      </c>
      <c r="K3919" s="122">
        <v>0</v>
      </c>
      <c r="L3919" s="122">
        <v>0</v>
      </c>
      <c r="M3919" s="122">
        <v>0</v>
      </c>
      <c r="N3919" s="122">
        <v>0</v>
      </c>
      <c r="O3919" s="122">
        <v>0</v>
      </c>
      <c r="P3919" s="122">
        <v>0</v>
      </c>
      <c r="Q3919" s="122">
        <v>0</v>
      </c>
      <c r="R3919" s="122">
        <v>0</v>
      </c>
      <c r="S3919" s="122">
        <v>0</v>
      </c>
      <c r="T3919" s="122">
        <v>0</v>
      </c>
      <c r="U3919" s="122">
        <v>0</v>
      </c>
      <c r="V3919" s="122">
        <v>0</v>
      </c>
      <c r="W3919" s="122">
        <v>0</v>
      </c>
      <c r="X3919" s="122">
        <v>0</v>
      </c>
      <c r="Y3919" s="122">
        <v>0</v>
      </c>
      <c r="Z3919" s="122">
        <v>0</v>
      </c>
      <c r="AA3919" s="122">
        <v>0</v>
      </c>
      <c r="AB3919" s="122">
        <v>0</v>
      </c>
      <c r="AC3919" s="122">
        <v>0</v>
      </c>
      <c r="AD3919" s="122">
        <v>0</v>
      </c>
      <c r="AE3919" s="122">
        <v>0</v>
      </c>
      <c r="AF3919" s="122">
        <v>0</v>
      </c>
      <c r="AG3919" s="122">
        <v>0</v>
      </c>
      <c r="AH3919" s="122">
        <v>0</v>
      </c>
      <c r="AI3919" s="122">
        <v>0</v>
      </c>
      <c r="AJ3919" s="122">
        <v>0</v>
      </c>
      <c r="AK3919" s="122">
        <v>0</v>
      </c>
      <c r="AL3919" s="122">
        <v>0</v>
      </c>
    </row>
    <row r="3920" spans="1:38" hidden="1" x14ac:dyDescent="0.25">
      <c r="A3920" s="122" t="s">
        <v>2063</v>
      </c>
      <c r="B3920" s="122">
        <v>1</v>
      </c>
      <c r="C3920" s="122" t="s">
        <v>2255</v>
      </c>
      <c r="D3920" s="122" t="s">
        <v>2123</v>
      </c>
      <c r="E3920" s="122">
        <v>72</v>
      </c>
      <c r="F3920" s="122">
        <v>5.2023740000000001E-6</v>
      </c>
      <c r="G3920" s="122">
        <v>5.4173949999999997E-6</v>
      </c>
      <c r="H3920" s="122">
        <v>5.4797229999999998E-6</v>
      </c>
      <c r="I3920" s="122">
        <v>5.609414E-6</v>
      </c>
      <c r="J3920" s="122">
        <v>4.7355499999999997E-8</v>
      </c>
      <c r="K3920" s="122">
        <v>5.8935999999999999E-8</v>
      </c>
      <c r="L3920" s="122">
        <v>7.6187500000000006E-8</v>
      </c>
      <c r="M3920" s="122">
        <v>8.2679999999999997E-8</v>
      </c>
      <c r="N3920" s="122">
        <v>8.6469500000000005E-8</v>
      </c>
      <c r="O3920" s="122">
        <v>7.6532E-8</v>
      </c>
      <c r="P3920" s="122">
        <v>6.8952999999999995E-8</v>
      </c>
      <c r="Q3920" s="122">
        <v>7.9420500000000006E-8</v>
      </c>
      <c r="R3920" s="122">
        <v>8.9145999999999996E-8</v>
      </c>
      <c r="S3920" s="122">
        <v>7.1390999999999994E-8</v>
      </c>
      <c r="T3920" s="122">
        <v>8.1116499999999997E-8</v>
      </c>
      <c r="U3920" s="122">
        <v>7.8969999999999998E-8</v>
      </c>
      <c r="V3920" s="122">
        <v>9.4075E-8</v>
      </c>
      <c r="W3920" s="122">
        <v>7.8122000000000003E-8</v>
      </c>
      <c r="X3920" s="122">
        <v>9.9189500000000003E-8</v>
      </c>
      <c r="Y3920" s="122">
        <v>9.3147499999999994E-8</v>
      </c>
      <c r="Z3920" s="122">
        <v>8.5754000000000001E-8</v>
      </c>
      <c r="AA3920" s="122">
        <v>8.1513999999999998E-8</v>
      </c>
      <c r="AB3920" s="122">
        <v>1.1323449999999999E-7</v>
      </c>
      <c r="AC3920" s="122">
        <v>1.3101599999999999E-7</v>
      </c>
      <c r="AD3920" s="122">
        <v>1.2349E-7</v>
      </c>
      <c r="AE3920" s="122">
        <v>8.1567000000000005E-8</v>
      </c>
      <c r="AF3920" s="122">
        <v>1.0176E-8</v>
      </c>
      <c r="AG3920" s="122">
        <v>1.7039499999999998E-8</v>
      </c>
      <c r="AH3920" s="122">
        <v>3.8451499999999999E-8</v>
      </c>
      <c r="AI3920" s="122">
        <v>1.1447999999999999E-8</v>
      </c>
      <c r="AJ3920" s="122">
        <v>8.4004999999999997E-9</v>
      </c>
      <c r="AK3920" s="122">
        <v>7.4995000000000004E-9</v>
      </c>
      <c r="AL3920" s="122">
        <v>0</v>
      </c>
    </row>
    <row r="3921" spans="1:38" x14ac:dyDescent="0.25">
      <c r="A3921" s="122" t="s">
        <v>2063</v>
      </c>
      <c r="B3921" s="122">
        <v>1</v>
      </c>
      <c r="C3921" s="122" t="s">
        <v>2255</v>
      </c>
      <c r="D3921" s="122" t="s">
        <v>2124</v>
      </c>
      <c r="E3921" s="122">
        <v>72</v>
      </c>
      <c r="F3921" s="122">
        <v>1.268922873E-3</v>
      </c>
      <c r="G3921" s="122">
        <v>1.247664785E-3</v>
      </c>
      <c r="H3921" s="122">
        <v>1.1687584645000001E-3</v>
      </c>
      <c r="I3921" s="122">
        <v>1.2012765085E-3</v>
      </c>
      <c r="J3921" s="122">
        <v>1.2521914354999999E-3</v>
      </c>
      <c r="K3921" s="122">
        <v>1.2638003435E-3</v>
      </c>
      <c r="L3921" s="122">
        <v>1.3107491215000001E-3</v>
      </c>
      <c r="M3921" s="122">
        <v>1.336120566E-3</v>
      </c>
      <c r="N3921" s="122">
        <v>1.3776583355000001E-3</v>
      </c>
      <c r="O3921" s="122">
        <v>1.3474547484999999E-3</v>
      </c>
      <c r="P3921" s="122">
        <v>1.3723893935000001E-3</v>
      </c>
      <c r="Q3921" s="122">
        <v>1.389357741E-3</v>
      </c>
      <c r="R3921" s="122">
        <v>1.433047867E-3</v>
      </c>
      <c r="S3921" s="122">
        <v>1.4584136669999999E-3</v>
      </c>
      <c r="T3921" s="122">
        <v>1.461604214E-3</v>
      </c>
      <c r="U3921" s="122">
        <v>1.4380076864999999E-3</v>
      </c>
      <c r="V3921" s="122">
        <v>1.4873070940000001E-3</v>
      </c>
      <c r="W3921" s="122">
        <v>1.4631614334999999E-3</v>
      </c>
      <c r="X3921" s="122">
        <v>1.4252308705E-3</v>
      </c>
      <c r="Y3921" s="122">
        <v>1.3904937430000001E-3</v>
      </c>
      <c r="Z3921" s="122">
        <v>1.2830980409999999E-3</v>
      </c>
      <c r="AA3921" s="122">
        <v>1.4318570100000001E-3</v>
      </c>
      <c r="AB3921" s="122">
        <v>1.3791346240000001E-3</v>
      </c>
      <c r="AC3921" s="122">
        <v>1.4281136200000001E-3</v>
      </c>
      <c r="AD3921" s="122">
        <v>1.4422313359999999E-3</v>
      </c>
      <c r="AE3921" s="122">
        <v>1.368794589E-3</v>
      </c>
      <c r="AF3921" s="122">
        <v>1.2300499964999999E-3</v>
      </c>
      <c r="AG3921" s="122">
        <v>1.1612943949999999E-3</v>
      </c>
      <c r="AH3921" s="122">
        <v>1.5731431114999999E-3</v>
      </c>
      <c r="AI3921" s="122">
        <v>1.4902478785000001E-3</v>
      </c>
      <c r="AJ3921" s="122">
        <v>1.4887816335000001E-3</v>
      </c>
      <c r="AK3921" s="122">
        <v>1.4508905555E-3</v>
      </c>
      <c r="AL3921" s="122">
        <v>0</v>
      </c>
    </row>
    <row r="3922" spans="1:38" hidden="1" x14ac:dyDescent="0.25">
      <c r="A3922" s="122" t="s">
        <v>2063</v>
      </c>
      <c r="B3922" s="122">
        <v>1</v>
      </c>
      <c r="C3922" s="122" t="s">
        <v>2255</v>
      </c>
      <c r="D3922" s="122" t="s">
        <v>474</v>
      </c>
      <c r="E3922" s="122">
        <v>72</v>
      </c>
      <c r="F3922" s="122">
        <v>5.4769113499999997E-5</v>
      </c>
      <c r="G3922" s="122">
        <v>5.85824635E-5</v>
      </c>
      <c r="H3922" s="122">
        <v>6.6846753500000001E-5</v>
      </c>
      <c r="I3922" s="122">
        <v>7.7415828000000002E-5</v>
      </c>
      <c r="J3922" s="122">
        <v>7.9841002000000002E-5</v>
      </c>
      <c r="K3922" s="122">
        <v>7.5282101000000005E-5</v>
      </c>
      <c r="L3922" s="122">
        <v>7.5750196999999997E-5</v>
      </c>
      <c r="M3922" s="122">
        <v>7.7819317000000002E-5</v>
      </c>
      <c r="N3922" s="122">
        <v>7.7788100000000002E-5</v>
      </c>
      <c r="O3922" s="122">
        <v>7.8405682500000003E-5</v>
      </c>
      <c r="P3922" s="122">
        <v>7.4134174000000001E-5</v>
      </c>
      <c r="Q3922" s="122">
        <v>7.5827020500000004E-5</v>
      </c>
      <c r="R3922" s="122">
        <v>7.9937991999999997E-5</v>
      </c>
      <c r="S3922" s="122">
        <v>8.3974498500000006E-5</v>
      </c>
      <c r="T3922" s="122">
        <v>8.8110406499999997E-5</v>
      </c>
      <c r="U3922" s="122">
        <v>8.9186200499999995E-5</v>
      </c>
      <c r="V3922" s="122">
        <v>1.00532414E-4</v>
      </c>
      <c r="W3922" s="122">
        <v>1.0436198200000001E-4</v>
      </c>
      <c r="X3922" s="122">
        <v>1.1721620450000001E-4</v>
      </c>
      <c r="Y3922" s="122">
        <v>1.270178125E-4</v>
      </c>
      <c r="Z3922" s="122">
        <v>1.4057733249999999E-4</v>
      </c>
      <c r="AA3922" s="122">
        <v>1.9060204500000001E-4</v>
      </c>
      <c r="AB3922" s="122">
        <v>2.22155807E-4</v>
      </c>
      <c r="AC3922" s="122">
        <v>2.5222599300000001E-4</v>
      </c>
      <c r="AD3922" s="122">
        <v>3.3059301200000002E-4</v>
      </c>
      <c r="AE3922" s="122">
        <v>3.7911909650000002E-4</v>
      </c>
      <c r="AF3922" s="122">
        <v>2.5280692599999999E-4</v>
      </c>
      <c r="AG3922" s="122">
        <v>2.8078512249999997E-4</v>
      </c>
      <c r="AH3922" s="122">
        <v>7.5530119799999997E-4</v>
      </c>
      <c r="AI3922" s="122">
        <v>4.2119110600000002E-4</v>
      </c>
      <c r="AJ3922" s="122">
        <v>3.3523530849999999E-4</v>
      </c>
      <c r="AK3922" s="122">
        <v>2.9668753399999999E-4</v>
      </c>
      <c r="AL3922" s="122">
        <v>0</v>
      </c>
    </row>
    <row r="3923" spans="1:38" hidden="1" x14ac:dyDescent="0.25">
      <c r="A3923" s="122" t="s">
        <v>2063</v>
      </c>
      <c r="B3923" s="122">
        <v>1</v>
      </c>
      <c r="C3923" s="122" t="s">
        <v>2255</v>
      </c>
      <c r="D3923" s="122" t="s">
        <v>2125</v>
      </c>
      <c r="E3923" s="122">
        <v>72</v>
      </c>
      <c r="F3923" s="122">
        <v>0</v>
      </c>
      <c r="G3923" s="122">
        <v>0</v>
      </c>
      <c r="H3923" s="122">
        <v>0</v>
      </c>
      <c r="I3923" s="122">
        <v>0</v>
      </c>
      <c r="J3923" s="122">
        <v>0</v>
      </c>
      <c r="K3923" s="122">
        <v>0</v>
      </c>
      <c r="L3923" s="122">
        <v>0</v>
      </c>
      <c r="M3923" s="122">
        <v>0</v>
      </c>
      <c r="N3923" s="122">
        <v>0</v>
      </c>
      <c r="O3923" s="122">
        <v>0</v>
      </c>
      <c r="P3923" s="122">
        <v>0</v>
      </c>
      <c r="Q3923" s="122">
        <v>0</v>
      </c>
      <c r="R3923" s="122">
        <v>0</v>
      </c>
      <c r="S3923" s="122">
        <v>0</v>
      </c>
      <c r="T3923" s="122">
        <v>0</v>
      </c>
      <c r="U3923" s="122">
        <v>0</v>
      </c>
      <c r="V3923" s="122">
        <v>0</v>
      </c>
      <c r="W3923" s="122">
        <v>0</v>
      </c>
      <c r="X3923" s="122">
        <v>0</v>
      </c>
      <c r="Y3923" s="122">
        <v>0</v>
      </c>
      <c r="Z3923" s="122">
        <v>0</v>
      </c>
      <c r="AA3923" s="122">
        <v>0</v>
      </c>
      <c r="AB3923" s="122">
        <v>0</v>
      </c>
      <c r="AC3923" s="122">
        <v>0</v>
      </c>
      <c r="AD3923" s="122">
        <v>0</v>
      </c>
      <c r="AE3923" s="122">
        <v>0</v>
      </c>
      <c r="AF3923" s="122">
        <v>0</v>
      </c>
      <c r="AG3923" s="122">
        <v>0</v>
      </c>
      <c r="AH3923" s="122">
        <v>0</v>
      </c>
      <c r="AI3923" s="122">
        <v>0</v>
      </c>
      <c r="AJ3923" s="122">
        <v>0</v>
      </c>
      <c r="AK3923" s="122">
        <v>0</v>
      </c>
      <c r="AL3923" s="122">
        <v>0</v>
      </c>
    </row>
    <row r="3924" spans="1:38" hidden="1" x14ac:dyDescent="0.25">
      <c r="A3924" s="122" t="s">
        <v>2063</v>
      </c>
      <c r="B3924" s="122">
        <v>1</v>
      </c>
      <c r="C3924" s="122" t="s">
        <v>2255</v>
      </c>
      <c r="D3924" s="122" t="s">
        <v>2126</v>
      </c>
      <c r="E3924" s="122">
        <v>72</v>
      </c>
      <c r="F3924" s="122">
        <v>0</v>
      </c>
      <c r="G3924" s="122">
        <v>0</v>
      </c>
      <c r="H3924" s="122">
        <v>0</v>
      </c>
      <c r="I3924" s="122">
        <v>0</v>
      </c>
      <c r="J3924" s="122">
        <v>0</v>
      </c>
      <c r="K3924" s="122">
        <v>0</v>
      </c>
      <c r="L3924" s="122">
        <v>0</v>
      </c>
      <c r="M3924" s="122">
        <v>0</v>
      </c>
      <c r="N3924" s="122">
        <v>0</v>
      </c>
      <c r="O3924" s="122">
        <v>0</v>
      </c>
      <c r="P3924" s="122">
        <v>0</v>
      </c>
      <c r="Q3924" s="122">
        <v>0</v>
      </c>
      <c r="R3924" s="122">
        <v>0</v>
      </c>
      <c r="S3924" s="122">
        <v>0</v>
      </c>
      <c r="T3924" s="122">
        <v>0</v>
      </c>
      <c r="U3924" s="122">
        <v>0</v>
      </c>
      <c r="V3924" s="122">
        <v>0</v>
      </c>
      <c r="W3924" s="122">
        <v>0</v>
      </c>
      <c r="X3924" s="122">
        <v>0</v>
      </c>
      <c r="Y3924" s="122">
        <v>0</v>
      </c>
      <c r="Z3924" s="122">
        <v>0</v>
      </c>
      <c r="AA3924" s="122">
        <v>0</v>
      </c>
      <c r="AB3924" s="122">
        <v>0</v>
      </c>
      <c r="AC3924" s="122">
        <v>0</v>
      </c>
      <c r="AD3924" s="122">
        <v>0</v>
      </c>
      <c r="AE3924" s="122">
        <v>0</v>
      </c>
      <c r="AF3924" s="122">
        <v>0</v>
      </c>
      <c r="AG3924" s="122">
        <v>0</v>
      </c>
      <c r="AH3924" s="122">
        <v>0</v>
      </c>
      <c r="AI3924" s="122">
        <v>0</v>
      </c>
      <c r="AJ3924" s="122">
        <v>0</v>
      </c>
      <c r="AK3924" s="122">
        <v>0</v>
      </c>
      <c r="AL3924" s="122">
        <v>0</v>
      </c>
    </row>
    <row r="3925" spans="1:38" hidden="1" x14ac:dyDescent="0.25">
      <c r="A3925" s="122" t="s">
        <v>2063</v>
      </c>
      <c r="B3925" s="122">
        <v>1</v>
      </c>
      <c r="C3925" s="122" t="s">
        <v>2255</v>
      </c>
      <c r="D3925" s="122" t="s">
        <v>2127</v>
      </c>
      <c r="E3925" s="122">
        <v>72</v>
      </c>
      <c r="F3925" s="122">
        <v>7.5246167000000001E-5</v>
      </c>
      <c r="G3925" s="122">
        <v>7.5159140999999996E-5</v>
      </c>
      <c r="H3925" s="122">
        <v>7.5954671E-5</v>
      </c>
      <c r="I3925" s="122">
        <v>7.78649765E-5</v>
      </c>
      <c r="J3925" s="122">
        <v>7.9703096000000002E-5</v>
      </c>
      <c r="K3925" s="122">
        <v>7.8313144499999999E-5</v>
      </c>
      <c r="L3925" s="122">
        <v>7.9771042000000001E-5</v>
      </c>
      <c r="M3925" s="122">
        <v>8.1702441499999996E-5</v>
      </c>
      <c r="N3925" s="122">
        <v>8.2968346499999994E-5</v>
      </c>
      <c r="O3925" s="122">
        <v>8.7366339500000002E-5</v>
      </c>
      <c r="P3925" s="122">
        <v>8.7774916500000001E-5</v>
      </c>
      <c r="Q3925" s="122">
        <v>9.0660342500000003E-5</v>
      </c>
      <c r="R3925" s="122">
        <v>9.7203006999999997E-5</v>
      </c>
      <c r="S3925" s="122">
        <v>9.8090438999999999E-5</v>
      </c>
      <c r="T3925" s="122">
        <v>9.7825730500000001E-5</v>
      </c>
      <c r="U3925" s="122">
        <v>9.4557883000000005E-5</v>
      </c>
      <c r="V3925" s="122">
        <v>1.017126975E-4</v>
      </c>
      <c r="W3925" s="122">
        <v>9.8085510000000002E-5</v>
      </c>
      <c r="X3925" s="122">
        <v>9.3798817E-5</v>
      </c>
      <c r="Y3925" s="122">
        <v>9.1084315999999995E-5</v>
      </c>
      <c r="Z3925" s="122">
        <v>0</v>
      </c>
      <c r="AA3925" s="122">
        <v>1.0845615249999999E-4</v>
      </c>
      <c r="AB3925" s="122">
        <v>2.8845231450000001E-4</v>
      </c>
      <c r="AC3925" s="122">
        <v>1.9673570850000001E-4</v>
      </c>
      <c r="AD3925" s="122">
        <v>1.9953408199999999E-4</v>
      </c>
      <c r="AE3925" s="122">
        <v>3.2123329150000001E-4</v>
      </c>
      <c r="AF3925" s="122">
        <v>2.490649935E-4</v>
      </c>
      <c r="AG3925" s="122">
        <v>2.0478895250000001E-4</v>
      </c>
      <c r="AH3925" s="122">
        <v>2.7631489050000002E-4</v>
      </c>
      <c r="AI3925" s="122">
        <v>3.0457250300000002E-4</v>
      </c>
      <c r="AJ3925" s="122">
        <v>3.9358512849999998E-4</v>
      </c>
      <c r="AK3925" s="122">
        <v>4.0068606849999998E-4</v>
      </c>
      <c r="AL3925" s="122">
        <v>0</v>
      </c>
    </row>
    <row r="3926" spans="1:38" hidden="1" x14ac:dyDescent="0.25">
      <c r="A3926" s="122" t="s">
        <v>2063</v>
      </c>
      <c r="B3926" s="122">
        <v>1</v>
      </c>
      <c r="C3926" s="122" t="s">
        <v>2255</v>
      </c>
      <c r="D3926" s="122" t="s">
        <v>2128</v>
      </c>
      <c r="E3926" s="122">
        <v>72</v>
      </c>
      <c r="F3926" s="122">
        <v>0</v>
      </c>
      <c r="G3926" s="122">
        <v>0</v>
      </c>
      <c r="H3926" s="122">
        <v>0</v>
      </c>
      <c r="I3926" s="122">
        <v>0</v>
      </c>
      <c r="J3926" s="122">
        <v>0</v>
      </c>
      <c r="K3926" s="122">
        <v>0</v>
      </c>
      <c r="L3926" s="122">
        <v>0</v>
      </c>
      <c r="M3926" s="122">
        <v>0</v>
      </c>
      <c r="N3926" s="122">
        <v>0</v>
      </c>
      <c r="O3926" s="122">
        <v>0</v>
      </c>
      <c r="P3926" s="122">
        <v>0</v>
      </c>
      <c r="Q3926" s="122">
        <v>0</v>
      </c>
      <c r="R3926" s="122">
        <v>0</v>
      </c>
      <c r="S3926" s="122">
        <v>0</v>
      </c>
      <c r="T3926" s="122">
        <v>0</v>
      </c>
      <c r="U3926" s="122">
        <v>0</v>
      </c>
      <c r="V3926" s="122">
        <v>0</v>
      </c>
      <c r="W3926" s="122">
        <v>0</v>
      </c>
      <c r="X3926" s="122">
        <v>0</v>
      </c>
      <c r="Y3926" s="122">
        <v>0</v>
      </c>
      <c r="Z3926" s="122">
        <v>0</v>
      </c>
      <c r="AA3926" s="122">
        <v>0</v>
      </c>
      <c r="AB3926" s="122">
        <v>4.4298195000000004E-6</v>
      </c>
      <c r="AC3926" s="122">
        <v>4.5735554999999997E-6</v>
      </c>
      <c r="AD3926" s="122">
        <v>4.6691940000000004E-6</v>
      </c>
      <c r="AE3926" s="122">
        <v>4.6373145000000001E-6</v>
      </c>
      <c r="AF3926" s="122">
        <v>2.5434699999999999E-6</v>
      </c>
      <c r="AG3926" s="122">
        <v>2.5221110000000001E-6</v>
      </c>
      <c r="AH3926" s="122">
        <v>6.6509435E-6</v>
      </c>
      <c r="AI3926" s="122">
        <v>2.625832E-6</v>
      </c>
      <c r="AJ3926" s="122">
        <v>2.0564794999999999E-6</v>
      </c>
      <c r="AK3926" s="122">
        <v>1.8353105E-6</v>
      </c>
      <c r="AL3926" s="122">
        <v>0</v>
      </c>
    </row>
    <row r="3927" spans="1:38" hidden="1" x14ac:dyDescent="0.25">
      <c r="A3927" s="122" t="s">
        <v>2063</v>
      </c>
      <c r="B3927" s="122">
        <v>1</v>
      </c>
      <c r="C3927" s="122" t="s">
        <v>2255</v>
      </c>
      <c r="D3927" s="122" t="s">
        <v>2185</v>
      </c>
      <c r="E3927" s="122">
        <v>72</v>
      </c>
      <c r="F3927" s="122">
        <v>9.9031896550000006E-4</v>
      </c>
      <c r="G3927" s="122">
        <v>9.6090099750000002E-4</v>
      </c>
      <c r="H3927" s="122">
        <v>7.8921883949999996E-4</v>
      </c>
      <c r="I3927" s="122">
        <v>8.1214989899999995E-4</v>
      </c>
      <c r="J3927" s="122">
        <v>8.4787468149999997E-4</v>
      </c>
      <c r="K3927" s="122">
        <v>9.9906460150000001E-4</v>
      </c>
      <c r="L3927" s="122">
        <v>1.1390268954999999E-3</v>
      </c>
      <c r="M3927" s="122">
        <v>1.3405358634999999E-3</v>
      </c>
      <c r="N3927" s="122">
        <v>1.3385650055000001E-3</v>
      </c>
      <c r="O3927" s="122">
        <v>1.031214852E-3</v>
      </c>
      <c r="P3927" s="122">
        <v>9.0046819800000005E-4</v>
      </c>
      <c r="Q3927" s="122">
        <v>8.8915919050000004E-4</v>
      </c>
      <c r="R3927" s="122">
        <v>9.0269205149999998E-4</v>
      </c>
      <c r="S3927" s="122">
        <v>6.98239384E-4</v>
      </c>
      <c r="T3927" s="122">
        <v>7.238864285E-4</v>
      </c>
      <c r="U3927" s="122">
        <v>7.7607157999999999E-4</v>
      </c>
      <c r="V3927" s="122">
        <v>6.5285664999999995E-4</v>
      </c>
      <c r="W3927" s="122">
        <v>6.9030729800000003E-4</v>
      </c>
      <c r="X3927" s="122">
        <v>1.3965043670000001E-3</v>
      </c>
      <c r="Y3927" s="122">
        <v>1.330594998E-3</v>
      </c>
      <c r="Z3927" s="122">
        <v>1.7374848755E-3</v>
      </c>
      <c r="AA3927" s="122">
        <v>1.6546186334999999E-3</v>
      </c>
      <c r="AB3927" s="122">
        <v>1.6691181349999999E-3</v>
      </c>
      <c r="AC3927" s="122">
        <v>1.3825573374999999E-3</v>
      </c>
      <c r="AD3927" s="122">
        <v>1.4692802305000001E-3</v>
      </c>
      <c r="AE3927" s="122">
        <v>1.687133471E-3</v>
      </c>
      <c r="AF3927" s="122">
        <v>1.6831929474999999E-3</v>
      </c>
      <c r="AG3927" s="122">
        <v>1.7184671769999999E-3</v>
      </c>
      <c r="AH3927" s="122">
        <v>1.848786174E-3</v>
      </c>
      <c r="AI3927" s="122">
        <v>2.1670852529999999E-3</v>
      </c>
      <c r="AJ3927" s="122">
        <v>2.0835966055E-3</v>
      </c>
      <c r="AK3927" s="122">
        <v>1.6864372100000001E-3</v>
      </c>
      <c r="AL3927" s="122">
        <v>0</v>
      </c>
    </row>
    <row r="3928" spans="1:38" hidden="1" x14ac:dyDescent="0.25">
      <c r="A3928" s="122" t="s">
        <v>2063</v>
      </c>
      <c r="B3928" s="122">
        <v>1</v>
      </c>
      <c r="C3928" s="122" t="s">
        <v>2255</v>
      </c>
      <c r="D3928" s="122" t="s">
        <v>2129</v>
      </c>
      <c r="E3928" s="122">
        <v>72</v>
      </c>
      <c r="F3928" s="122">
        <v>2.7298180000000002E-6</v>
      </c>
      <c r="G3928" s="122">
        <v>2.9741480000000001E-6</v>
      </c>
      <c r="H3928" s="122">
        <v>3.0056300000000001E-6</v>
      </c>
      <c r="I3928" s="122">
        <v>3.0812345E-6</v>
      </c>
      <c r="J3928" s="122">
        <v>3.1539770000000002E-6</v>
      </c>
      <c r="K3928" s="122">
        <v>3.0989629999999999E-6</v>
      </c>
      <c r="L3928" s="122">
        <v>3.1566535000000001E-6</v>
      </c>
      <c r="M3928" s="122">
        <v>3.2330795000000002E-6</v>
      </c>
      <c r="N3928" s="122">
        <v>3.2831645000000001E-6</v>
      </c>
      <c r="O3928" s="122">
        <v>3.0049674999999999E-6</v>
      </c>
      <c r="P3928" s="122">
        <v>1.0846079E-5</v>
      </c>
      <c r="Q3928" s="122">
        <v>3.022007E-6</v>
      </c>
      <c r="R3928" s="122">
        <v>2.9994025000000002E-6</v>
      </c>
      <c r="S3928" s="122">
        <v>3.0268035E-6</v>
      </c>
      <c r="T3928" s="122">
        <v>3.018615E-6</v>
      </c>
      <c r="U3928" s="122">
        <v>0</v>
      </c>
      <c r="V3928" s="122">
        <v>0</v>
      </c>
      <c r="W3928" s="122">
        <v>0</v>
      </c>
      <c r="X3928" s="122">
        <v>0</v>
      </c>
      <c r="Y3928" s="122">
        <v>0</v>
      </c>
      <c r="Z3928" s="122">
        <v>0</v>
      </c>
      <c r="AA3928" s="122">
        <v>0</v>
      </c>
      <c r="AB3928" s="122">
        <v>0</v>
      </c>
      <c r="AC3928" s="122">
        <v>0</v>
      </c>
      <c r="AD3928" s="122">
        <v>0</v>
      </c>
      <c r="AE3928" s="122">
        <v>0</v>
      </c>
      <c r="AF3928" s="122">
        <v>0</v>
      </c>
      <c r="AG3928" s="122">
        <v>0</v>
      </c>
      <c r="AH3928" s="122">
        <v>0</v>
      </c>
      <c r="AI3928" s="122">
        <v>0</v>
      </c>
      <c r="AJ3928" s="122">
        <v>0</v>
      </c>
      <c r="AK3928" s="122">
        <v>0</v>
      </c>
      <c r="AL3928" s="122">
        <v>0</v>
      </c>
    </row>
    <row r="3929" spans="1:38" hidden="1" x14ac:dyDescent="0.25">
      <c r="A3929" s="122" t="s">
        <v>2063</v>
      </c>
      <c r="B3929" s="122">
        <v>1</v>
      </c>
      <c r="C3929" s="122" t="s">
        <v>2255</v>
      </c>
      <c r="D3929" s="122" t="s">
        <v>2176</v>
      </c>
      <c r="E3929" s="122">
        <v>72</v>
      </c>
      <c r="F3929" s="122">
        <v>0</v>
      </c>
      <c r="G3929" s="122">
        <v>0</v>
      </c>
      <c r="H3929" s="122">
        <v>0</v>
      </c>
      <c r="I3929" s="122">
        <v>0</v>
      </c>
      <c r="J3929" s="122">
        <v>0</v>
      </c>
      <c r="K3929" s="122">
        <v>0</v>
      </c>
      <c r="L3929" s="122">
        <v>0</v>
      </c>
      <c r="M3929" s="122">
        <v>0</v>
      </c>
      <c r="N3929" s="122">
        <v>0</v>
      </c>
      <c r="O3929" s="122">
        <v>0</v>
      </c>
      <c r="P3929" s="122">
        <v>0</v>
      </c>
      <c r="Q3929" s="122">
        <v>0</v>
      </c>
      <c r="R3929" s="122">
        <v>0</v>
      </c>
      <c r="S3929" s="122">
        <v>0</v>
      </c>
      <c r="T3929" s="122">
        <v>0</v>
      </c>
      <c r="U3929" s="122">
        <v>0</v>
      </c>
      <c r="V3929" s="122">
        <v>0</v>
      </c>
      <c r="W3929" s="122">
        <v>0</v>
      </c>
      <c r="X3929" s="122">
        <v>0</v>
      </c>
      <c r="Y3929" s="122">
        <v>0</v>
      </c>
      <c r="Z3929" s="122">
        <v>0</v>
      </c>
      <c r="AA3929" s="122">
        <v>0</v>
      </c>
      <c r="AB3929" s="122">
        <v>0</v>
      </c>
      <c r="AC3929" s="122">
        <v>0</v>
      </c>
      <c r="AD3929" s="122">
        <v>0</v>
      </c>
      <c r="AE3929" s="122">
        <v>0</v>
      </c>
      <c r="AF3929" s="122">
        <v>0</v>
      </c>
      <c r="AG3929" s="122">
        <v>0</v>
      </c>
      <c r="AH3929" s="122">
        <v>0</v>
      </c>
      <c r="AI3929" s="122">
        <v>0</v>
      </c>
      <c r="AJ3929" s="122">
        <v>0</v>
      </c>
      <c r="AK3929" s="122">
        <v>0</v>
      </c>
      <c r="AL3929" s="122">
        <v>0</v>
      </c>
    </row>
    <row r="3930" spans="1:38" hidden="1" x14ac:dyDescent="0.25">
      <c r="A3930" s="122" t="s">
        <v>2063</v>
      </c>
      <c r="B3930" s="122">
        <v>1</v>
      </c>
      <c r="C3930" s="122" t="s">
        <v>2255</v>
      </c>
      <c r="D3930" s="122" t="s">
        <v>2130</v>
      </c>
      <c r="E3930" s="122">
        <v>72</v>
      </c>
      <c r="F3930" s="122">
        <v>7.0677646500000006E-5</v>
      </c>
      <c r="G3930" s="122">
        <v>7.8541309500000002E-5</v>
      </c>
      <c r="H3930" s="122">
        <v>7.9372640999999998E-5</v>
      </c>
      <c r="I3930" s="122">
        <v>8.1368885999999994E-5</v>
      </c>
      <c r="J3930" s="122">
        <v>8.3289738499999998E-5</v>
      </c>
      <c r="K3930" s="122">
        <v>8.2508492000000003E-5</v>
      </c>
      <c r="L3930" s="122">
        <v>8.4044484999999997E-5</v>
      </c>
      <c r="M3930" s="122">
        <v>8.6079340499999995E-5</v>
      </c>
      <c r="N3930" s="122">
        <v>8.7413085499999995E-5</v>
      </c>
      <c r="O3930" s="122">
        <v>8.2079854499999999E-5</v>
      </c>
      <c r="P3930" s="122">
        <v>8.2463706999999994E-5</v>
      </c>
      <c r="Q3930" s="122">
        <v>8.2545698000000006E-5</v>
      </c>
      <c r="R3930" s="122">
        <v>8.1928248000000004E-5</v>
      </c>
      <c r="S3930" s="122">
        <v>8.2676210500000005E-5</v>
      </c>
      <c r="T3930" s="122">
        <v>8.2453106999999997E-5</v>
      </c>
      <c r="U3930" s="122">
        <v>7.9698776499999996E-5</v>
      </c>
      <c r="V3930" s="122">
        <v>8.2659091499999996E-5</v>
      </c>
      <c r="W3930" s="122">
        <v>7.9405129999999998E-5</v>
      </c>
      <c r="X3930" s="122">
        <v>7.5934822500000002E-5</v>
      </c>
      <c r="Y3930" s="122">
        <v>7.3737309999999997E-5</v>
      </c>
      <c r="Z3930" s="122">
        <v>3.0368840999999998E-5</v>
      </c>
      <c r="AA3930" s="122">
        <v>3.1517404000000002E-5</v>
      </c>
      <c r="AB3930" s="122">
        <v>3.0868631000000003E-5</v>
      </c>
      <c r="AC3930" s="122">
        <v>2.3498981000000001E-5</v>
      </c>
      <c r="AD3930" s="122">
        <v>2.9604819500000002E-5</v>
      </c>
      <c r="AE3930" s="122">
        <v>3.02263505E-5</v>
      </c>
      <c r="AF3930" s="122">
        <v>2.9047550999999999E-5</v>
      </c>
      <c r="AG3930" s="122">
        <v>2.4564864000000001E-5</v>
      </c>
      <c r="AH3930" s="122">
        <v>2.6288768499999999E-5</v>
      </c>
      <c r="AI3930" s="122">
        <v>3.4863400000000002E-7</v>
      </c>
      <c r="AJ3930" s="122">
        <v>1.013042E-6</v>
      </c>
      <c r="AK3930" s="122">
        <v>6.2465800000000003E-7</v>
      </c>
      <c r="AL3930" s="122">
        <v>0</v>
      </c>
    </row>
    <row r="3931" spans="1:38" hidden="1" x14ac:dyDescent="0.25">
      <c r="A3931" s="122" t="s">
        <v>2063</v>
      </c>
      <c r="B3931" s="122">
        <v>1</v>
      </c>
      <c r="C3931" s="122" t="s">
        <v>2255</v>
      </c>
      <c r="D3931" s="122" t="s">
        <v>2131</v>
      </c>
      <c r="E3931" s="122">
        <v>72</v>
      </c>
      <c r="F3931" s="122">
        <v>0</v>
      </c>
      <c r="G3931" s="122">
        <v>0</v>
      </c>
      <c r="H3931" s="122">
        <v>0</v>
      </c>
      <c r="I3931" s="122">
        <v>0</v>
      </c>
      <c r="J3931" s="122">
        <v>0</v>
      </c>
      <c r="K3931" s="122">
        <v>0</v>
      </c>
      <c r="L3931" s="122">
        <v>0</v>
      </c>
      <c r="M3931" s="122">
        <v>0</v>
      </c>
      <c r="N3931" s="122">
        <v>0</v>
      </c>
      <c r="O3931" s="122">
        <v>0</v>
      </c>
      <c r="P3931" s="122">
        <v>0</v>
      </c>
      <c r="Q3931" s="122">
        <v>0</v>
      </c>
      <c r="R3931" s="122">
        <v>0</v>
      </c>
      <c r="S3931" s="122">
        <v>0</v>
      </c>
      <c r="T3931" s="122">
        <v>0</v>
      </c>
      <c r="U3931" s="122">
        <v>0</v>
      </c>
      <c r="V3931" s="122">
        <v>0</v>
      </c>
      <c r="W3931" s="122">
        <v>0</v>
      </c>
      <c r="X3931" s="122">
        <v>0</v>
      </c>
      <c r="Y3931" s="122">
        <v>0</v>
      </c>
      <c r="Z3931" s="122">
        <v>0</v>
      </c>
      <c r="AA3931" s="122">
        <v>0</v>
      </c>
      <c r="AB3931" s="122">
        <v>0</v>
      </c>
      <c r="AC3931" s="122">
        <v>0</v>
      </c>
      <c r="AD3931" s="122">
        <v>0</v>
      </c>
      <c r="AE3931" s="122">
        <v>0</v>
      </c>
      <c r="AF3931" s="122">
        <v>0</v>
      </c>
      <c r="AG3931" s="122">
        <v>0</v>
      </c>
      <c r="AH3931" s="122">
        <v>0</v>
      </c>
      <c r="AI3931" s="122">
        <v>0</v>
      </c>
      <c r="AJ3931" s="122">
        <v>0</v>
      </c>
      <c r="AK3931" s="122">
        <v>0</v>
      </c>
      <c r="AL3931" s="122">
        <v>0</v>
      </c>
    </row>
    <row r="3932" spans="1:38" hidden="1" x14ac:dyDescent="0.25">
      <c r="A3932" s="122" t="s">
        <v>2063</v>
      </c>
      <c r="B3932" s="122">
        <v>1</v>
      </c>
      <c r="C3932" s="122" t="s">
        <v>2255</v>
      </c>
      <c r="D3932" s="122" t="s">
        <v>2132</v>
      </c>
      <c r="E3932" s="122">
        <v>72</v>
      </c>
      <c r="F3932" s="122">
        <v>0</v>
      </c>
      <c r="G3932" s="122">
        <v>0</v>
      </c>
      <c r="H3932" s="122">
        <v>0</v>
      </c>
      <c r="I3932" s="122">
        <v>0</v>
      </c>
      <c r="J3932" s="122">
        <v>0</v>
      </c>
      <c r="K3932" s="122">
        <v>0</v>
      </c>
      <c r="L3932" s="122">
        <v>0</v>
      </c>
      <c r="M3932" s="122">
        <v>0</v>
      </c>
      <c r="N3932" s="122">
        <v>0</v>
      </c>
      <c r="O3932" s="122">
        <v>0</v>
      </c>
      <c r="P3932" s="122">
        <v>0</v>
      </c>
      <c r="Q3932" s="122">
        <v>0</v>
      </c>
      <c r="R3932" s="122">
        <v>0</v>
      </c>
      <c r="S3932" s="122">
        <v>0</v>
      </c>
      <c r="T3932" s="122">
        <v>0</v>
      </c>
      <c r="U3932" s="122">
        <v>0</v>
      </c>
      <c r="V3932" s="122">
        <v>0</v>
      </c>
      <c r="W3932" s="122">
        <v>0</v>
      </c>
      <c r="X3932" s="122">
        <v>0</v>
      </c>
      <c r="Y3932" s="122">
        <v>0</v>
      </c>
      <c r="Z3932" s="122">
        <v>0</v>
      </c>
      <c r="AA3932" s="122">
        <v>0</v>
      </c>
      <c r="AB3932" s="122">
        <v>0</v>
      </c>
      <c r="AC3932" s="122">
        <v>0</v>
      </c>
      <c r="AD3932" s="122">
        <v>0</v>
      </c>
      <c r="AE3932" s="122">
        <v>0</v>
      </c>
      <c r="AF3932" s="122">
        <v>0</v>
      </c>
      <c r="AG3932" s="122">
        <v>0</v>
      </c>
      <c r="AH3932" s="122">
        <v>0</v>
      </c>
      <c r="AI3932" s="122">
        <v>0</v>
      </c>
      <c r="AJ3932" s="122">
        <v>0</v>
      </c>
      <c r="AK3932" s="122">
        <v>0</v>
      </c>
      <c r="AL3932" s="122">
        <v>0</v>
      </c>
    </row>
    <row r="3933" spans="1:38" hidden="1" x14ac:dyDescent="0.25">
      <c r="A3933" s="122" t="s">
        <v>2063</v>
      </c>
      <c r="B3933" s="122">
        <v>1</v>
      </c>
      <c r="C3933" s="122" t="s">
        <v>2255</v>
      </c>
      <c r="D3933" s="122" t="s">
        <v>2133</v>
      </c>
      <c r="E3933" s="122">
        <v>72</v>
      </c>
      <c r="F3933" s="122">
        <v>4.8703504650000001E-4</v>
      </c>
      <c r="G3933" s="122">
        <v>5.1527988600000004E-4</v>
      </c>
      <c r="H3933" s="122">
        <v>5.2814547699999998E-4</v>
      </c>
      <c r="I3933" s="122">
        <v>5.4706846450000004E-4</v>
      </c>
      <c r="J3933" s="122">
        <v>5.5370475350000005E-4</v>
      </c>
      <c r="K3933" s="122">
        <v>5.691581755E-4</v>
      </c>
      <c r="L3933" s="122">
        <v>5.7920178150000002E-4</v>
      </c>
      <c r="M3933" s="122">
        <v>5.6214516250000001E-4</v>
      </c>
      <c r="N3933" s="122">
        <v>5.6883437199999997E-4</v>
      </c>
      <c r="O3933" s="122">
        <v>5.7765810350000001E-4</v>
      </c>
      <c r="P3933" s="122">
        <v>5.8211649000000003E-4</v>
      </c>
      <c r="Q3933" s="122">
        <v>5.7538146200000002E-4</v>
      </c>
      <c r="R3933" s="122">
        <v>4.3919199949999998E-4</v>
      </c>
      <c r="S3933" s="122">
        <v>4.9828758249999998E-4</v>
      </c>
      <c r="T3933" s="122">
        <v>4.9699289850000002E-4</v>
      </c>
      <c r="U3933" s="122">
        <v>4.9049107049999995E-4</v>
      </c>
      <c r="V3933" s="122">
        <v>5.1289016899999998E-4</v>
      </c>
      <c r="W3933" s="122">
        <v>4.9303101600000005E-4</v>
      </c>
      <c r="X3933" s="122">
        <v>4.7899330350000002E-4</v>
      </c>
      <c r="Y3933" s="122">
        <v>4.6488624049999998E-4</v>
      </c>
      <c r="Z3933" s="122">
        <v>4.5701778100000002E-4</v>
      </c>
      <c r="AA3933" s="122">
        <v>4.6345330599999998E-4</v>
      </c>
      <c r="AB3933" s="122">
        <v>3.9978644650000002E-4</v>
      </c>
      <c r="AC3933" s="122">
        <v>4.2604020850000001E-4</v>
      </c>
      <c r="AD3933" s="122">
        <v>4.7230435900000003E-4</v>
      </c>
      <c r="AE3933" s="122">
        <v>5.0846050849999999E-4</v>
      </c>
      <c r="AF3933" s="122">
        <v>4.8438716650000001E-4</v>
      </c>
      <c r="AG3933" s="122">
        <v>4.4809221000000001E-4</v>
      </c>
      <c r="AH3933" s="122">
        <v>4.5652172750000001E-4</v>
      </c>
      <c r="AI3933" s="122">
        <v>6.1334681950000005E-4</v>
      </c>
      <c r="AJ3933" s="122">
        <v>6.3861965749999997E-4</v>
      </c>
      <c r="AK3933" s="122">
        <v>6.5447004950000001E-4</v>
      </c>
      <c r="AL3933" s="122">
        <v>0</v>
      </c>
    </row>
    <row r="3934" spans="1:38" hidden="1" x14ac:dyDescent="0.25">
      <c r="A3934" s="122" t="s">
        <v>2063</v>
      </c>
      <c r="B3934" s="122">
        <v>1</v>
      </c>
      <c r="C3934" s="122" t="s">
        <v>2255</v>
      </c>
      <c r="D3934" s="122" t="s">
        <v>2134</v>
      </c>
      <c r="E3934" s="122">
        <v>72</v>
      </c>
      <c r="F3934" s="122">
        <v>2.38969633E-4</v>
      </c>
      <c r="G3934" s="122">
        <v>2.3861474500000001E-4</v>
      </c>
      <c r="H3934" s="122">
        <v>2.5144355400000002E-4</v>
      </c>
      <c r="I3934" s="122">
        <v>2.7072590799999998E-4</v>
      </c>
      <c r="J3934" s="122">
        <v>2.4552642199999997E-4</v>
      </c>
      <c r="K3934" s="122">
        <v>2.4926520099999999E-4</v>
      </c>
      <c r="L3934" s="122">
        <v>2.5317917149999999E-4</v>
      </c>
      <c r="M3934" s="122">
        <v>2.5779101949999998E-4</v>
      </c>
      <c r="N3934" s="122">
        <v>2.60820579E-4</v>
      </c>
      <c r="O3934" s="122">
        <v>2.4519151500000002E-4</v>
      </c>
      <c r="P3934" s="122">
        <v>2.4674942349999998E-4</v>
      </c>
      <c r="Q3934" s="122">
        <v>2.4709561949999998E-4</v>
      </c>
      <c r="R3934" s="122">
        <v>2.449563805E-4</v>
      </c>
      <c r="S3934" s="122">
        <v>2.4709347299999999E-4</v>
      </c>
      <c r="T3934" s="122">
        <v>2.4654754649999999E-4</v>
      </c>
      <c r="U3934" s="122">
        <v>2.38623437E-4</v>
      </c>
      <c r="V3934" s="122">
        <v>2.474737745E-4</v>
      </c>
      <c r="W3934" s="122">
        <v>2.3794204250000001E-4</v>
      </c>
      <c r="X3934" s="122">
        <v>2.285113285E-4</v>
      </c>
      <c r="Y3934" s="122">
        <v>2.2097804100000001E-4</v>
      </c>
      <c r="Z3934" s="122">
        <v>1.945442645E-4</v>
      </c>
      <c r="AA3934" s="122">
        <v>2.18317547E-4</v>
      </c>
      <c r="AB3934" s="122">
        <v>2.0411601149999999E-4</v>
      </c>
      <c r="AC3934" s="122">
        <v>2.00816152E-4</v>
      </c>
      <c r="AD3934" s="122">
        <v>1.8929180549999999E-4</v>
      </c>
      <c r="AE3934" s="122">
        <v>2.2394943300000001E-4</v>
      </c>
      <c r="AF3934" s="122">
        <v>1.94847557E-4</v>
      </c>
      <c r="AG3934" s="122">
        <v>1.8230431199999999E-4</v>
      </c>
      <c r="AH3934" s="122">
        <v>1.9182875649999999E-4</v>
      </c>
      <c r="AI3934" s="122">
        <v>2.4779983049999998E-4</v>
      </c>
      <c r="AJ3934" s="122">
        <v>3.0081798300000002E-4</v>
      </c>
      <c r="AK3934" s="122">
        <v>3.2451105E-4</v>
      </c>
      <c r="AL3934" s="122">
        <v>0</v>
      </c>
    </row>
    <row r="3935" spans="1:38" hidden="1" x14ac:dyDescent="0.25">
      <c r="A3935" s="122" t="s">
        <v>2063</v>
      </c>
      <c r="B3935" s="122">
        <v>1</v>
      </c>
      <c r="C3935" s="122" t="s">
        <v>2255</v>
      </c>
      <c r="D3935" s="122" t="s">
        <v>2135</v>
      </c>
      <c r="E3935" s="122">
        <v>72</v>
      </c>
      <c r="F3935" s="122">
        <v>2.2598084349999999E-4</v>
      </c>
      <c r="G3935" s="122">
        <v>2.3052493100000001E-4</v>
      </c>
      <c r="H3935" s="122">
        <v>2.21722214E-4</v>
      </c>
      <c r="I3935" s="122">
        <v>2.115363295E-4</v>
      </c>
      <c r="J3935" s="122">
        <v>2.047267835E-4</v>
      </c>
      <c r="K3935" s="122">
        <v>2.1506681850000001E-4</v>
      </c>
      <c r="L3935" s="122">
        <v>2.2160823750000001E-4</v>
      </c>
      <c r="M3935" s="122">
        <v>2.205594205E-4</v>
      </c>
      <c r="N3935" s="122">
        <v>2.2080189549999999E-4</v>
      </c>
      <c r="O3935" s="122">
        <v>2.104683265E-4</v>
      </c>
      <c r="P3935" s="122">
        <v>2.2020365800000001E-4</v>
      </c>
      <c r="Q3935" s="122">
        <v>2.21539152E-4</v>
      </c>
      <c r="R3935" s="122">
        <v>2.250204305E-4</v>
      </c>
      <c r="S3935" s="122">
        <v>2.2787273150000001E-4</v>
      </c>
      <c r="T3935" s="122">
        <v>2.30118527E-4</v>
      </c>
      <c r="U3935" s="122">
        <v>2.2669605200000001E-4</v>
      </c>
      <c r="V3935" s="122">
        <v>2.4106445799999999E-4</v>
      </c>
      <c r="W3935" s="122">
        <v>2.400489515E-4</v>
      </c>
      <c r="X3935" s="122">
        <v>2.4513464600000001E-4</v>
      </c>
      <c r="Y3935" s="122">
        <v>2.5631263750000002E-4</v>
      </c>
      <c r="Z3935" s="122">
        <v>2.0525355049999999E-4</v>
      </c>
      <c r="AA3935" s="122">
        <v>2.25548814E-4</v>
      </c>
      <c r="AB3935" s="122">
        <v>2.3062446500000001E-4</v>
      </c>
      <c r="AC3935" s="122">
        <v>2.28381452E-4</v>
      </c>
      <c r="AD3935" s="122">
        <v>2.32965634E-4</v>
      </c>
      <c r="AE3935" s="122">
        <v>2.4646457499999998E-4</v>
      </c>
      <c r="AF3935" s="122">
        <v>2.2764231400000001E-4</v>
      </c>
      <c r="AG3935" s="122">
        <v>1.8441591149999999E-4</v>
      </c>
      <c r="AH3935" s="122">
        <v>2.5587509600000002E-4</v>
      </c>
      <c r="AI3935" s="122">
        <v>2.20287027E-4</v>
      </c>
      <c r="AJ3935" s="122">
        <v>2.1916896549999999E-4</v>
      </c>
      <c r="AK3935" s="122">
        <v>2.0537499999999999E-4</v>
      </c>
      <c r="AL3935" s="122">
        <v>0</v>
      </c>
    </row>
    <row r="3936" spans="1:38" hidden="1" x14ac:dyDescent="0.25">
      <c r="A3936" s="122" t="s">
        <v>2063</v>
      </c>
      <c r="B3936" s="122">
        <v>1</v>
      </c>
      <c r="C3936" s="122" t="s">
        <v>2255</v>
      </c>
      <c r="D3936" s="122" t="s">
        <v>2136</v>
      </c>
      <c r="E3936" s="122">
        <v>72</v>
      </c>
      <c r="F3936" s="122">
        <v>1.1803749250000001E-4</v>
      </c>
      <c r="G3936" s="122">
        <v>1.17901415E-4</v>
      </c>
      <c r="H3936" s="122">
        <v>1.19145272E-4</v>
      </c>
      <c r="I3936" s="122">
        <v>1.2213216649999999E-4</v>
      </c>
      <c r="J3936" s="122">
        <v>1.256476565E-4</v>
      </c>
      <c r="K3936" s="122">
        <v>1.2352757700000001E-4</v>
      </c>
      <c r="L3936" s="122">
        <v>1.26193E-4</v>
      </c>
      <c r="M3936" s="122">
        <v>1.3360171099999999E-4</v>
      </c>
      <c r="N3936" s="122">
        <v>1.3625449349999999E-4</v>
      </c>
      <c r="O3936" s="122">
        <v>1.2982644150000001E-4</v>
      </c>
      <c r="P3936" s="122">
        <v>1.3142452399999999E-4</v>
      </c>
      <c r="Q3936" s="122">
        <v>1.31835221E-4</v>
      </c>
      <c r="R3936" s="122">
        <v>1.30194659E-4</v>
      </c>
      <c r="S3936" s="122">
        <v>1.30794778E-4</v>
      </c>
      <c r="T3936" s="122">
        <v>1.3119529899999999E-4</v>
      </c>
      <c r="U3936" s="122">
        <v>1.2691040800000001E-4</v>
      </c>
      <c r="V3936" s="122">
        <v>1.3118101550000001E-4</v>
      </c>
      <c r="W3936" s="122">
        <v>1.24366779E-4</v>
      </c>
      <c r="X3936" s="122">
        <v>1.2132653999999999E-4</v>
      </c>
      <c r="Y3936" s="122">
        <v>1.176712095E-4</v>
      </c>
      <c r="Z3936" s="122">
        <v>1.42691317E-4</v>
      </c>
      <c r="AA3936" s="122">
        <v>1.357307475E-4</v>
      </c>
      <c r="AB3936" s="122">
        <v>1.2864478E-4</v>
      </c>
      <c r="AC3936" s="122">
        <v>1.2825231499999999E-4</v>
      </c>
      <c r="AD3936" s="122">
        <v>1.2944168800000001E-4</v>
      </c>
      <c r="AE3936" s="122">
        <v>1.5576694700000001E-4</v>
      </c>
      <c r="AF3936" s="122">
        <v>1.4849717549999999E-4</v>
      </c>
      <c r="AG3936" s="122">
        <v>1.190937825E-4</v>
      </c>
      <c r="AH3936" s="122">
        <v>1.3414498750000001E-4</v>
      </c>
      <c r="AI3936" s="122">
        <v>1.7553038200000001E-4</v>
      </c>
      <c r="AJ3936" s="122">
        <v>1.7794935499999999E-4</v>
      </c>
      <c r="AK3936" s="122">
        <v>1.790143635E-4</v>
      </c>
      <c r="AL3936" s="122">
        <v>0</v>
      </c>
    </row>
    <row r="3937" spans="1:38" hidden="1" x14ac:dyDescent="0.25">
      <c r="A3937" s="122" t="s">
        <v>2063</v>
      </c>
      <c r="B3937" s="122">
        <v>1</v>
      </c>
      <c r="C3937" s="122" t="s">
        <v>2255</v>
      </c>
      <c r="D3937" s="122" t="s">
        <v>2137</v>
      </c>
      <c r="E3937" s="122">
        <v>72</v>
      </c>
      <c r="F3937" s="122">
        <v>1.3266523015000001E-3</v>
      </c>
      <c r="G3937" s="122">
        <v>1.3505058525E-3</v>
      </c>
      <c r="H3937" s="122">
        <v>1.365636955E-3</v>
      </c>
      <c r="I3937" s="122">
        <v>1.4172891385000001E-3</v>
      </c>
      <c r="J3937" s="122">
        <v>1.4501704444999999E-3</v>
      </c>
      <c r="K3937" s="122">
        <v>1.4370803719999999E-3</v>
      </c>
      <c r="L3937" s="122">
        <v>1.4785042975E-3</v>
      </c>
      <c r="M3937" s="122">
        <v>1.5653097114999999E-3</v>
      </c>
      <c r="N3937" s="122">
        <v>1.5941885635E-3</v>
      </c>
      <c r="O3937" s="122">
        <v>1.5859538209999999E-3</v>
      </c>
      <c r="P3937" s="122">
        <v>1.6358790525E-3</v>
      </c>
      <c r="Q3937" s="122">
        <v>1.6360571854999999E-3</v>
      </c>
      <c r="R3937" s="122">
        <v>1.6099445625E-3</v>
      </c>
      <c r="S3937" s="122">
        <v>1.656457018E-3</v>
      </c>
      <c r="T3937" s="122">
        <v>1.668805753E-3</v>
      </c>
      <c r="U3937" s="122">
        <v>1.626455255E-3</v>
      </c>
      <c r="V3937" s="122">
        <v>1.5463321605000001E-3</v>
      </c>
      <c r="W3937" s="122">
        <v>1.7294635374999999E-3</v>
      </c>
      <c r="X3937" s="122">
        <v>1.656266218E-3</v>
      </c>
      <c r="Y3937" s="122">
        <v>1.615239077E-3</v>
      </c>
      <c r="Z3937" s="122">
        <v>2.5561235909999998E-3</v>
      </c>
      <c r="AA3937" s="122">
        <v>2.4268707155000002E-3</v>
      </c>
      <c r="AB3937" s="122">
        <v>2.1845651564999999E-3</v>
      </c>
      <c r="AC3937" s="122">
        <v>2.6416357519999998E-3</v>
      </c>
      <c r="AD3937" s="122">
        <v>2.192634486E-3</v>
      </c>
      <c r="AE3937" s="122">
        <v>2.8933692424999999E-3</v>
      </c>
      <c r="AF3937" s="122">
        <v>3.0245744525000001E-3</v>
      </c>
      <c r="AG3937" s="122">
        <v>2.617992982E-3</v>
      </c>
      <c r="AH3937" s="122">
        <v>2.4716768889999998E-3</v>
      </c>
      <c r="AI3937" s="122">
        <v>3.7495219145E-3</v>
      </c>
      <c r="AJ3937" s="122">
        <v>1.8154161815E-3</v>
      </c>
      <c r="AK3937" s="122">
        <v>1.833529223E-3</v>
      </c>
      <c r="AL3937" s="122">
        <v>0</v>
      </c>
    </row>
    <row r="3938" spans="1:38" hidden="1" x14ac:dyDescent="0.25">
      <c r="A3938" s="122" t="s">
        <v>2063</v>
      </c>
      <c r="B3938" s="122">
        <v>1</v>
      </c>
      <c r="C3938" s="122" t="s">
        <v>2255</v>
      </c>
      <c r="D3938" s="122" t="s">
        <v>2138</v>
      </c>
      <c r="E3938" s="122">
        <v>72</v>
      </c>
      <c r="F3938" s="122">
        <v>0</v>
      </c>
      <c r="G3938" s="122">
        <v>0</v>
      </c>
      <c r="H3938" s="122">
        <v>0</v>
      </c>
      <c r="I3938" s="122">
        <v>0</v>
      </c>
      <c r="J3938" s="122">
        <v>0</v>
      </c>
      <c r="K3938" s="122">
        <v>0</v>
      </c>
      <c r="L3938" s="122">
        <v>0</v>
      </c>
      <c r="M3938" s="122">
        <v>0</v>
      </c>
      <c r="N3938" s="122">
        <v>0</v>
      </c>
      <c r="O3938" s="122">
        <v>0</v>
      </c>
      <c r="P3938" s="122">
        <v>0</v>
      </c>
      <c r="Q3938" s="122">
        <v>0</v>
      </c>
      <c r="R3938" s="122">
        <v>0</v>
      </c>
      <c r="S3938" s="122">
        <v>0</v>
      </c>
      <c r="T3938" s="122">
        <v>0</v>
      </c>
      <c r="U3938" s="122">
        <v>0</v>
      </c>
      <c r="V3938" s="122">
        <v>0</v>
      </c>
      <c r="W3938" s="122">
        <v>0</v>
      </c>
      <c r="X3938" s="122">
        <v>0</v>
      </c>
      <c r="Y3938" s="122">
        <v>0</v>
      </c>
      <c r="Z3938" s="122">
        <v>0</v>
      </c>
      <c r="AA3938" s="122">
        <v>0</v>
      </c>
      <c r="AB3938" s="122">
        <v>0</v>
      </c>
      <c r="AC3938" s="122">
        <v>0</v>
      </c>
      <c r="AD3938" s="122">
        <v>0</v>
      </c>
      <c r="AE3938" s="122">
        <v>0</v>
      </c>
      <c r="AF3938" s="122">
        <v>0</v>
      </c>
      <c r="AG3938" s="122">
        <v>0</v>
      </c>
      <c r="AH3938" s="122">
        <v>0</v>
      </c>
      <c r="AI3938" s="122">
        <v>0</v>
      </c>
      <c r="AJ3938" s="122">
        <v>0</v>
      </c>
      <c r="AK3938" s="122">
        <v>0</v>
      </c>
      <c r="AL3938" s="122">
        <v>0</v>
      </c>
    </row>
    <row r="3939" spans="1:38" hidden="1" x14ac:dyDescent="0.25">
      <c r="A3939" s="122" t="s">
        <v>2063</v>
      </c>
      <c r="B3939" s="122">
        <v>1</v>
      </c>
      <c r="C3939" s="122" t="s">
        <v>2255</v>
      </c>
      <c r="D3939" s="122" t="s">
        <v>2139</v>
      </c>
      <c r="E3939" s="122">
        <v>72</v>
      </c>
      <c r="F3939" s="122">
        <v>0</v>
      </c>
      <c r="G3939" s="122">
        <v>0</v>
      </c>
      <c r="H3939" s="122">
        <v>0</v>
      </c>
      <c r="I3939" s="122">
        <v>0</v>
      </c>
      <c r="J3939" s="122">
        <v>0</v>
      </c>
      <c r="K3939" s="122">
        <v>0</v>
      </c>
      <c r="L3939" s="122">
        <v>0</v>
      </c>
      <c r="M3939" s="122">
        <v>0</v>
      </c>
      <c r="N3939" s="122">
        <v>0</v>
      </c>
      <c r="O3939" s="122">
        <v>0</v>
      </c>
      <c r="P3939" s="122">
        <v>0</v>
      </c>
      <c r="Q3939" s="122">
        <v>0</v>
      </c>
      <c r="R3939" s="122">
        <v>0</v>
      </c>
      <c r="S3939" s="122">
        <v>0</v>
      </c>
      <c r="T3939" s="122">
        <v>0</v>
      </c>
      <c r="U3939" s="122">
        <v>0</v>
      </c>
      <c r="V3939" s="122">
        <v>0</v>
      </c>
      <c r="W3939" s="122">
        <v>0</v>
      </c>
      <c r="X3939" s="122">
        <v>0</v>
      </c>
      <c r="Y3939" s="122">
        <v>0</v>
      </c>
      <c r="Z3939" s="122">
        <v>0</v>
      </c>
      <c r="AA3939" s="122">
        <v>0</v>
      </c>
      <c r="AB3939" s="122">
        <v>0</v>
      </c>
      <c r="AC3939" s="122">
        <v>0</v>
      </c>
      <c r="AD3939" s="122">
        <v>0</v>
      </c>
      <c r="AE3939" s="122">
        <v>0</v>
      </c>
      <c r="AF3939" s="122">
        <v>0</v>
      </c>
      <c r="AG3939" s="122">
        <v>0</v>
      </c>
      <c r="AH3939" s="122">
        <v>0</v>
      </c>
      <c r="AI3939" s="122">
        <v>0</v>
      </c>
      <c r="AJ3939" s="122">
        <v>0</v>
      </c>
      <c r="AK3939" s="122">
        <v>0</v>
      </c>
      <c r="AL3939" s="122">
        <v>0</v>
      </c>
    </row>
    <row r="3940" spans="1:38" hidden="1" x14ac:dyDescent="0.25">
      <c r="A3940" s="122" t="s">
        <v>2063</v>
      </c>
      <c r="B3940" s="122">
        <v>1</v>
      </c>
      <c r="C3940" s="122" t="s">
        <v>2255</v>
      </c>
      <c r="D3940" s="122" t="s">
        <v>2140</v>
      </c>
      <c r="E3940" s="122">
        <v>72</v>
      </c>
      <c r="F3940" s="122">
        <v>0</v>
      </c>
      <c r="G3940" s="122">
        <v>0</v>
      </c>
      <c r="H3940" s="122">
        <v>0</v>
      </c>
      <c r="I3940" s="122">
        <v>0</v>
      </c>
      <c r="J3940" s="122">
        <v>0</v>
      </c>
      <c r="K3940" s="122">
        <v>0</v>
      </c>
      <c r="L3940" s="122">
        <v>0</v>
      </c>
      <c r="M3940" s="122">
        <v>0</v>
      </c>
      <c r="N3940" s="122">
        <v>0</v>
      </c>
      <c r="O3940" s="122">
        <v>0</v>
      </c>
      <c r="P3940" s="122">
        <v>0</v>
      </c>
      <c r="Q3940" s="122">
        <v>0</v>
      </c>
      <c r="R3940" s="122">
        <v>0</v>
      </c>
      <c r="S3940" s="122">
        <v>0</v>
      </c>
      <c r="T3940" s="122">
        <v>0</v>
      </c>
      <c r="U3940" s="122">
        <v>0</v>
      </c>
      <c r="V3940" s="122">
        <v>0</v>
      </c>
      <c r="W3940" s="122">
        <v>0</v>
      </c>
      <c r="X3940" s="122">
        <v>0</v>
      </c>
      <c r="Y3940" s="122">
        <v>0</v>
      </c>
      <c r="Z3940" s="122">
        <v>0</v>
      </c>
      <c r="AA3940" s="122">
        <v>0</v>
      </c>
      <c r="AB3940" s="122">
        <v>0</v>
      </c>
      <c r="AC3940" s="122">
        <v>0</v>
      </c>
      <c r="AD3940" s="122">
        <v>0</v>
      </c>
      <c r="AE3940" s="122">
        <v>0</v>
      </c>
      <c r="AF3940" s="122">
        <v>0</v>
      </c>
      <c r="AG3940" s="122">
        <v>0</v>
      </c>
      <c r="AH3940" s="122">
        <v>0</v>
      </c>
      <c r="AI3940" s="122">
        <v>0</v>
      </c>
      <c r="AJ3940" s="122">
        <v>0</v>
      </c>
      <c r="AK3940" s="122">
        <v>0</v>
      </c>
      <c r="AL3940" s="122">
        <v>0</v>
      </c>
    </row>
    <row r="3941" spans="1:38" hidden="1" x14ac:dyDescent="0.25">
      <c r="A3941" s="122" t="s">
        <v>2063</v>
      </c>
      <c r="B3941" s="122">
        <v>1</v>
      </c>
      <c r="C3941" s="122" t="s">
        <v>2255</v>
      </c>
      <c r="D3941" s="122" t="s">
        <v>2141</v>
      </c>
      <c r="E3941" s="122">
        <v>72</v>
      </c>
      <c r="F3941" s="122">
        <v>6.7418650000000002E-5</v>
      </c>
      <c r="G3941" s="122">
        <v>6.8720648000000005E-5</v>
      </c>
      <c r="H3941" s="122">
        <v>7.0047105500000001E-5</v>
      </c>
      <c r="I3941" s="122">
        <v>7.0131587499999994E-5</v>
      </c>
      <c r="J3941" s="122">
        <v>7.1755587000000006E-5</v>
      </c>
      <c r="K3941" s="122">
        <v>7.1058981500000005E-5</v>
      </c>
      <c r="L3941" s="122">
        <v>7.2916207500000002E-5</v>
      </c>
      <c r="M3941" s="122">
        <v>8.1335257499999994E-5</v>
      </c>
      <c r="N3941" s="122">
        <v>8.1915368999999994E-5</v>
      </c>
      <c r="O3941" s="122">
        <v>7.9847971500000004E-5</v>
      </c>
      <c r="P3941" s="122">
        <v>5.1676272000000002E-5</v>
      </c>
      <c r="Q3941" s="122">
        <v>5.173648E-5</v>
      </c>
      <c r="R3941" s="122">
        <v>5.15211145E-5</v>
      </c>
      <c r="S3941" s="122">
        <v>5.1495541999999997E-5</v>
      </c>
      <c r="T3941" s="122">
        <v>5.1103288999999999E-5</v>
      </c>
      <c r="U3941" s="122">
        <v>4.9851455499999997E-5</v>
      </c>
      <c r="V3941" s="122">
        <v>6.6623888500000003E-5</v>
      </c>
      <c r="W3941" s="122">
        <v>6.4725295999999997E-5</v>
      </c>
      <c r="X3941" s="122">
        <v>6.5079123999999997E-5</v>
      </c>
      <c r="Y3941" s="122">
        <v>6.3944870999999999E-5</v>
      </c>
      <c r="Z3941" s="122">
        <v>4.7811088000000001E-5</v>
      </c>
      <c r="AA3941" s="122">
        <v>5.2492127499999997E-5</v>
      </c>
      <c r="AB3941" s="122">
        <v>5.0856733000000001E-5</v>
      </c>
      <c r="AC3941" s="122">
        <v>6.4702665000000004E-5</v>
      </c>
      <c r="AD3941" s="122">
        <v>6.1359875500000005E-5</v>
      </c>
      <c r="AE3941" s="122">
        <v>6.3680268499999998E-5</v>
      </c>
      <c r="AF3941" s="122">
        <v>5.70359765E-5</v>
      </c>
      <c r="AG3941" s="122">
        <v>5.1309988999999998E-5</v>
      </c>
      <c r="AH3941" s="122">
        <v>6.0788058499999998E-5</v>
      </c>
      <c r="AI3941" s="122">
        <v>6.4972912000000002E-5</v>
      </c>
      <c r="AJ3941" s="122">
        <v>6.3659042000000003E-5</v>
      </c>
      <c r="AK3941" s="122">
        <v>6.8389874999999999E-5</v>
      </c>
      <c r="AL3941" s="122">
        <v>0</v>
      </c>
    </row>
    <row r="3942" spans="1:38" hidden="1" x14ac:dyDescent="0.25">
      <c r="A3942" s="122" t="s">
        <v>2063</v>
      </c>
      <c r="B3942" s="122">
        <v>1</v>
      </c>
      <c r="C3942" s="122" t="s">
        <v>2255</v>
      </c>
      <c r="D3942" s="122" t="s">
        <v>2142</v>
      </c>
      <c r="E3942" s="122">
        <v>72</v>
      </c>
      <c r="F3942" s="122">
        <v>1.3549685849999999E-4</v>
      </c>
      <c r="G3942" s="122">
        <v>1.4339290449999999E-4</v>
      </c>
      <c r="H3942" s="122">
        <v>1.4491066549999999E-4</v>
      </c>
      <c r="I3942" s="122">
        <v>1.48555237E-4</v>
      </c>
      <c r="J3942" s="122">
        <v>1.6344826349999999E-4</v>
      </c>
      <c r="K3942" s="122">
        <v>1.6619170250000001E-4</v>
      </c>
      <c r="L3942" s="122">
        <v>1.6928552449999999E-4</v>
      </c>
      <c r="M3942" s="122">
        <v>1.8616483200000001E-4</v>
      </c>
      <c r="N3942" s="122">
        <v>1.89049304E-4</v>
      </c>
      <c r="O3942" s="122">
        <v>1.83636255E-4</v>
      </c>
      <c r="P3942" s="122">
        <v>1.8449504049999999E-4</v>
      </c>
      <c r="Q3942" s="122">
        <v>1.8747663499999999E-4</v>
      </c>
      <c r="R3942" s="122">
        <v>1.8607433450000001E-4</v>
      </c>
      <c r="S3942" s="122">
        <v>1.8777311700000001E-4</v>
      </c>
      <c r="T3942" s="122">
        <v>1.8726638399999999E-4</v>
      </c>
      <c r="U3942" s="122">
        <v>1.81010794E-4</v>
      </c>
      <c r="V3942" s="122">
        <v>1.95747921E-4</v>
      </c>
      <c r="W3942" s="122">
        <v>1.8804209200000001E-4</v>
      </c>
      <c r="X3942" s="122">
        <v>1.8643929249999999E-4</v>
      </c>
      <c r="Y3942" s="122">
        <v>1.7721949200000001E-4</v>
      </c>
      <c r="Z3942" s="122">
        <v>1.176888585E-4</v>
      </c>
      <c r="AA3942" s="122">
        <v>1.214781465E-4</v>
      </c>
      <c r="AB3942" s="122">
        <v>1.031699325E-4</v>
      </c>
      <c r="AC3942" s="122">
        <v>1.08030748E-4</v>
      </c>
      <c r="AD3942" s="122">
        <v>1.03507251E-4</v>
      </c>
      <c r="AE3942" s="122">
        <v>1.1951537100000001E-4</v>
      </c>
      <c r="AF3942" s="122">
        <v>1.2121913549999999E-4</v>
      </c>
      <c r="AG3942" s="122">
        <v>1.167137645E-4</v>
      </c>
      <c r="AH3942" s="122">
        <v>1.20331518E-4</v>
      </c>
      <c r="AI3942" s="122">
        <v>1.5382025699999999E-4</v>
      </c>
      <c r="AJ3942" s="122">
        <v>1.7626843349999999E-4</v>
      </c>
      <c r="AK3942" s="122">
        <v>1.885328985E-4</v>
      </c>
      <c r="AL3942" s="122">
        <v>0</v>
      </c>
    </row>
    <row r="3943" spans="1:38" hidden="1" x14ac:dyDescent="0.25">
      <c r="A3943" s="122" t="s">
        <v>2063</v>
      </c>
      <c r="B3943" s="122">
        <v>1</v>
      </c>
      <c r="C3943" s="122" t="s">
        <v>2255</v>
      </c>
      <c r="D3943" s="122" t="s">
        <v>2143</v>
      </c>
      <c r="E3943" s="122">
        <v>72</v>
      </c>
      <c r="F3943" s="122">
        <v>1.31864E-7</v>
      </c>
      <c r="G3943" s="122">
        <v>1.4879749999999999E-7</v>
      </c>
      <c r="H3943" s="122">
        <v>1.62869E-7</v>
      </c>
      <c r="I3943" s="122">
        <v>1.7190549999999999E-7</v>
      </c>
      <c r="J3943" s="122">
        <v>1.563235E-7</v>
      </c>
      <c r="K3943" s="122">
        <v>1.64459E-7</v>
      </c>
      <c r="L3943" s="122">
        <v>1.7264750000000001E-7</v>
      </c>
      <c r="M3943" s="122">
        <v>1.801735E-7</v>
      </c>
      <c r="N3943" s="122">
        <v>1.5438899999999999E-7</v>
      </c>
      <c r="O3943" s="122">
        <v>1.613585E-7</v>
      </c>
      <c r="P3943" s="122">
        <v>1.8825599999999999E-7</v>
      </c>
      <c r="Q3943" s="122">
        <v>1.7519150000000001E-7</v>
      </c>
      <c r="R3943" s="122">
        <v>9.2114E-8</v>
      </c>
      <c r="S3943" s="122">
        <v>1.8504949999999999E-7</v>
      </c>
      <c r="T3943" s="122">
        <v>1.8186950000000001E-7</v>
      </c>
      <c r="U3943" s="122">
        <v>2.00658E-7</v>
      </c>
      <c r="V3943" s="122">
        <v>2.1446449999999999E-7</v>
      </c>
      <c r="W3943" s="122">
        <v>2.0431499999999999E-7</v>
      </c>
      <c r="X3943" s="122">
        <v>2.8834650000000002E-7</v>
      </c>
      <c r="Y3943" s="122">
        <v>3.2973950000000003E-7</v>
      </c>
      <c r="Z3943" s="122">
        <v>4.3857500000000002E-7</v>
      </c>
      <c r="AA3943" s="122">
        <v>4.8126649999999998E-7</v>
      </c>
      <c r="AB3943" s="122">
        <v>5.759245E-7</v>
      </c>
      <c r="AC3943" s="122">
        <v>6.3335000000000004E-7</v>
      </c>
      <c r="AD3943" s="122">
        <v>6.1657550000000001E-7</v>
      </c>
      <c r="AE3943" s="122">
        <v>3.3132949999999998E-7</v>
      </c>
      <c r="AF3943" s="122">
        <v>1.6493599999999999E-7</v>
      </c>
      <c r="AG3943" s="122">
        <v>1.5396499999999999E-7</v>
      </c>
      <c r="AH3943" s="122">
        <v>3.4860749999999998E-7</v>
      </c>
      <c r="AI3943" s="122">
        <v>1.3414300000000001E-7</v>
      </c>
      <c r="AJ3943" s="122">
        <v>1.3114849999999999E-7</v>
      </c>
      <c r="AK3943" s="122">
        <v>0</v>
      </c>
      <c r="AL3943" s="122">
        <v>0</v>
      </c>
    </row>
    <row r="3944" spans="1:38" hidden="1" x14ac:dyDescent="0.25">
      <c r="A3944" s="122" t="s">
        <v>2063</v>
      </c>
      <c r="B3944" s="122">
        <v>1</v>
      </c>
      <c r="C3944" s="122" t="s">
        <v>2255</v>
      </c>
      <c r="D3944" s="122" t="s">
        <v>2177</v>
      </c>
      <c r="E3944" s="122">
        <v>72</v>
      </c>
      <c r="F3944" s="122">
        <v>0</v>
      </c>
      <c r="G3944" s="122">
        <v>0</v>
      </c>
      <c r="H3944" s="122">
        <v>0</v>
      </c>
      <c r="I3944" s="122">
        <v>0</v>
      </c>
      <c r="J3944" s="122">
        <v>0</v>
      </c>
      <c r="K3944" s="122">
        <v>0</v>
      </c>
      <c r="L3944" s="122">
        <v>0</v>
      </c>
      <c r="M3944" s="122">
        <v>0</v>
      </c>
      <c r="N3944" s="122">
        <v>0</v>
      </c>
      <c r="O3944" s="122">
        <v>0</v>
      </c>
      <c r="P3944" s="122">
        <v>0</v>
      </c>
      <c r="Q3944" s="122">
        <v>0</v>
      </c>
      <c r="R3944" s="122">
        <v>0</v>
      </c>
      <c r="S3944" s="122">
        <v>0</v>
      </c>
      <c r="T3944" s="122">
        <v>0</v>
      </c>
      <c r="U3944" s="122">
        <v>0</v>
      </c>
      <c r="V3944" s="122">
        <v>0</v>
      </c>
      <c r="W3944" s="122">
        <v>0</v>
      </c>
      <c r="X3944" s="122">
        <v>0</v>
      </c>
      <c r="Y3944" s="122">
        <v>0</v>
      </c>
      <c r="Z3944" s="122">
        <v>0</v>
      </c>
      <c r="AA3944" s="122">
        <v>0</v>
      </c>
      <c r="AB3944" s="122">
        <v>0</v>
      </c>
      <c r="AC3944" s="122">
        <v>0</v>
      </c>
      <c r="AD3944" s="122">
        <v>0</v>
      </c>
      <c r="AE3944" s="122">
        <v>0</v>
      </c>
      <c r="AF3944" s="122">
        <v>0</v>
      </c>
      <c r="AG3944" s="122">
        <v>0</v>
      </c>
      <c r="AH3944" s="122">
        <v>0</v>
      </c>
      <c r="AI3944" s="122">
        <v>0</v>
      </c>
      <c r="AJ3944" s="122">
        <v>0</v>
      </c>
      <c r="AK3944" s="122">
        <v>0</v>
      </c>
      <c r="AL3944" s="122">
        <v>0</v>
      </c>
    </row>
    <row r="3945" spans="1:38" hidden="1" x14ac:dyDescent="0.25">
      <c r="A3945" s="122" t="s">
        <v>2063</v>
      </c>
      <c r="B3945" s="122">
        <v>1</v>
      </c>
      <c r="C3945" s="122" t="s">
        <v>2255</v>
      </c>
      <c r="D3945" s="122" t="s">
        <v>2144</v>
      </c>
      <c r="E3945" s="122">
        <v>72</v>
      </c>
      <c r="F3945" s="122">
        <v>2.0691253000000001E-4</v>
      </c>
      <c r="G3945" s="122">
        <v>2.0513461850000001E-4</v>
      </c>
      <c r="H3945" s="122">
        <v>2.1227424849999999E-4</v>
      </c>
      <c r="I3945" s="122">
        <v>2.1954142300000001E-4</v>
      </c>
      <c r="J3945" s="122">
        <v>2.2486643900000001E-4</v>
      </c>
      <c r="K3945" s="122">
        <v>2.02124775E-4</v>
      </c>
      <c r="L3945" s="122">
        <v>2.070537485E-4</v>
      </c>
      <c r="M3945" s="122">
        <v>2.148271525E-4</v>
      </c>
      <c r="N3945" s="122">
        <v>2.194377285E-4</v>
      </c>
      <c r="O3945" s="122">
        <v>2.0635690450000001E-4</v>
      </c>
      <c r="P3945" s="122">
        <v>2.11734629E-4</v>
      </c>
      <c r="Q3945" s="122">
        <v>2.1278742100000001E-4</v>
      </c>
      <c r="R3945" s="122">
        <v>2.1112025299999999E-4</v>
      </c>
      <c r="S3945" s="122">
        <v>2.2917009199999999E-4</v>
      </c>
      <c r="T3945" s="122">
        <v>2.302050495E-4</v>
      </c>
      <c r="U3945" s="122">
        <v>2.2575069099999999E-4</v>
      </c>
      <c r="V3945" s="122">
        <v>2.3419014599999999E-4</v>
      </c>
      <c r="W3945" s="122">
        <v>2.32631098E-4</v>
      </c>
      <c r="X3945" s="122">
        <v>2.300473215E-4</v>
      </c>
      <c r="Y3945" s="122">
        <v>2.2779476849999999E-4</v>
      </c>
      <c r="Z3945" s="122">
        <v>1.42233079E-4</v>
      </c>
      <c r="AA3945" s="122">
        <v>1.5118175799999999E-4</v>
      </c>
      <c r="AB3945" s="122">
        <v>1.4503524199999999E-4</v>
      </c>
      <c r="AC3945" s="122">
        <v>1.533527705E-4</v>
      </c>
      <c r="AD3945" s="122">
        <v>1.50104957E-4</v>
      </c>
      <c r="AE3945" s="122">
        <v>1.5993285300000001E-4</v>
      </c>
      <c r="AF3945" s="122">
        <v>1.2292003800000001E-4</v>
      </c>
      <c r="AG3945" s="122">
        <v>1.20341959E-4</v>
      </c>
      <c r="AH3945" s="122">
        <v>1.6659561549999999E-4</v>
      </c>
      <c r="AI3945" s="122">
        <v>1.635656055E-4</v>
      </c>
      <c r="AJ3945" s="122">
        <v>1.59715977E-4</v>
      </c>
      <c r="AK3945" s="122">
        <v>1.825707695E-4</v>
      </c>
      <c r="AL3945" s="122">
        <v>0</v>
      </c>
    </row>
    <row r="3946" spans="1:38" hidden="1" x14ac:dyDescent="0.25">
      <c r="A3946" s="122" t="s">
        <v>2063</v>
      </c>
      <c r="B3946" s="122">
        <v>1</v>
      </c>
      <c r="C3946" s="122" t="s">
        <v>2255</v>
      </c>
      <c r="D3946" s="122" t="s">
        <v>2145</v>
      </c>
      <c r="E3946" s="122">
        <v>72</v>
      </c>
      <c r="F3946" s="122">
        <v>2.2288262249999999E-4</v>
      </c>
      <c r="G3946" s="122">
        <v>2.2219028349999999E-4</v>
      </c>
      <c r="H3946" s="122">
        <v>2.166250185E-4</v>
      </c>
      <c r="I3946" s="122">
        <v>2.150746095E-4</v>
      </c>
      <c r="J3946" s="122">
        <v>2.1460770600000001E-4</v>
      </c>
      <c r="K3946" s="122">
        <v>2.170347085E-4</v>
      </c>
      <c r="L3946" s="122">
        <v>2.1829303449999999E-4</v>
      </c>
      <c r="M3946" s="122">
        <v>2.246067125E-4</v>
      </c>
      <c r="N3946" s="122">
        <v>2.3522171150000001E-4</v>
      </c>
      <c r="O3946" s="122">
        <v>2.231755535E-4</v>
      </c>
      <c r="P3946" s="122">
        <v>2.3319451449999999E-4</v>
      </c>
      <c r="Q3946" s="122">
        <v>2.46066969E-4</v>
      </c>
      <c r="R3946" s="122">
        <v>2.6445394099999998E-4</v>
      </c>
      <c r="S3946" s="122">
        <v>2.9607890850000002E-4</v>
      </c>
      <c r="T3946" s="122">
        <v>3.60905302E-4</v>
      </c>
      <c r="U3946" s="122">
        <v>4.5577893250000001E-4</v>
      </c>
      <c r="V3946" s="122">
        <v>4.9977447099999999E-4</v>
      </c>
      <c r="W3946" s="122">
        <v>4.8181528850000001E-4</v>
      </c>
      <c r="X3946" s="122">
        <v>4.4236924350000002E-4</v>
      </c>
      <c r="Y3946" s="122">
        <v>3.9856053E-4</v>
      </c>
      <c r="Z3946" s="122">
        <v>3.8688929399999998E-4</v>
      </c>
      <c r="AA3946" s="122">
        <v>3.6993109599999999E-4</v>
      </c>
      <c r="AB3946" s="122">
        <v>3.917279025E-4</v>
      </c>
      <c r="AC3946" s="122">
        <v>4.3298400350000001E-4</v>
      </c>
      <c r="AD3946" s="122">
        <v>4.3142577700000002E-4</v>
      </c>
      <c r="AE3946" s="122">
        <v>4.2346687299999998E-4</v>
      </c>
      <c r="AF3946" s="122">
        <v>3.2928971549999998E-4</v>
      </c>
      <c r="AG3946" s="122">
        <v>2.7145847399999998E-4</v>
      </c>
      <c r="AH3946" s="122">
        <v>3.9201192950000002E-4</v>
      </c>
      <c r="AI3946" s="122">
        <v>4.6994016150000002E-4</v>
      </c>
      <c r="AJ3946" s="122">
        <v>3.249554285E-4</v>
      </c>
      <c r="AK3946" s="122">
        <v>2.6283953449999999E-4</v>
      </c>
      <c r="AL3946" s="122">
        <v>0</v>
      </c>
    </row>
    <row r="3947" spans="1:38" hidden="1" x14ac:dyDescent="0.25">
      <c r="A3947" s="122" t="s">
        <v>2063</v>
      </c>
      <c r="B3947" s="122">
        <v>1</v>
      </c>
      <c r="C3947" s="122" t="s">
        <v>2255</v>
      </c>
      <c r="D3947" s="122" t="s">
        <v>2146</v>
      </c>
      <c r="E3947" s="122">
        <v>72</v>
      </c>
      <c r="F3947" s="122">
        <v>1.6124189999999999E-6</v>
      </c>
      <c r="G3947" s="122">
        <v>1.6105639999999999E-6</v>
      </c>
      <c r="H3947" s="122">
        <v>0</v>
      </c>
      <c r="I3947" s="122">
        <v>0</v>
      </c>
      <c r="J3947" s="122">
        <v>0</v>
      </c>
      <c r="K3947" s="122">
        <v>0</v>
      </c>
      <c r="L3947" s="122">
        <v>0</v>
      </c>
      <c r="M3947" s="122">
        <v>0</v>
      </c>
      <c r="N3947" s="122">
        <v>0</v>
      </c>
      <c r="O3947" s="122">
        <v>0</v>
      </c>
      <c r="P3947" s="122">
        <v>0</v>
      </c>
      <c r="Q3947" s="122">
        <v>0</v>
      </c>
      <c r="R3947" s="122">
        <v>0</v>
      </c>
      <c r="S3947" s="122">
        <v>0</v>
      </c>
      <c r="T3947" s="122">
        <v>0</v>
      </c>
      <c r="U3947" s="122">
        <v>0</v>
      </c>
      <c r="V3947" s="122">
        <v>0</v>
      </c>
      <c r="W3947" s="122">
        <v>0</v>
      </c>
      <c r="X3947" s="122">
        <v>0</v>
      </c>
      <c r="Y3947" s="122">
        <v>0</v>
      </c>
      <c r="Z3947" s="122">
        <v>0</v>
      </c>
      <c r="AA3947" s="122">
        <v>0</v>
      </c>
      <c r="AB3947" s="122">
        <v>0</v>
      </c>
      <c r="AC3947" s="122">
        <v>0</v>
      </c>
      <c r="AD3947" s="122">
        <v>0</v>
      </c>
      <c r="AE3947" s="122">
        <v>0</v>
      </c>
      <c r="AF3947" s="122">
        <v>0</v>
      </c>
      <c r="AG3947" s="122">
        <v>0</v>
      </c>
      <c r="AH3947" s="122">
        <v>0</v>
      </c>
      <c r="AI3947" s="122">
        <v>0</v>
      </c>
      <c r="AJ3947" s="122">
        <v>0</v>
      </c>
      <c r="AK3947" s="122">
        <v>0</v>
      </c>
      <c r="AL3947" s="122">
        <v>0</v>
      </c>
    </row>
    <row r="3948" spans="1:38" hidden="1" x14ac:dyDescent="0.25">
      <c r="A3948" s="122" t="s">
        <v>2063</v>
      </c>
      <c r="B3948" s="122">
        <v>1</v>
      </c>
      <c r="C3948" s="122" t="s">
        <v>2255</v>
      </c>
      <c r="D3948" s="122" t="s">
        <v>2147</v>
      </c>
      <c r="E3948" s="122">
        <v>72</v>
      </c>
      <c r="F3948" s="122">
        <v>3.9290346900000003E-4</v>
      </c>
      <c r="G3948" s="122">
        <v>3.87198178E-4</v>
      </c>
      <c r="H3948" s="122">
        <v>3.5931302300000001E-4</v>
      </c>
      <c r="I3948" s="122">
        <v>3.4359051999999999E-4</v>
      </c>
      <c r="J3948" s="122">
        <v>3.1534682000000002E-4</v>
      </c>
      <c r="K3948" s="122">
        <v>3.34940337E-4</v>
      </c>
      <c r="L3948" s="122">
        <v>3.70311954E-4</v>
      </c>
      <c r="M3948" s="122">
        <v>4.121909905E-4</v>
      </c>
      <c r="N3948" s="122">
        <v>4.1351829599999999E-4</v>
      </c>
      <c r="O3948" s="122">
        <v>3.85433384E-4</v>
      </c>
      <c r="P3948" s="122">
        <v>3.87604529E-4</v>
      </c>
      <c r="Q3948" s="122">
        <v>3.7995331650000002E-4</v>
      </c>
      <c r="R3948" s="122">
        <v>3.73228385E-4</v>
      </c>
      <c r="S3948" s="122">
        <v>3.6119913399999999E-4</v>
      </c>
      <c r="T3948" s="122">
        <v>3.8373128899999999E-4</v>
      </c>
      <c r="U3948" s="122">
        <v>4.3823871499999999E-4</v>
      </c>
      <c r="V3948" s="122">
        <v>4.9396368350000002E-4</v>
      </c>
      <c r="W3948" s="122">
        <v>5.5832987799999995E-4</v>
      </c>
      <c r="X3948" s="122">
        <v>7.7563043450000002E-4</v>
      </c>
      <c r="Y3948" s="122">
        <v>9.8691713400000003E-4</v>
      </c>
      <c r="Z3948" s="122">
        <v>1.4124948909999999E-3</v>
      </c>
      <c r="AA3948" s="122">
        <v>1.9355086165E-3</v>
      </c>
      <c r="AB3948" s="122">
        <v>3.0706721830000001E-3</v>
      </c>
      <c r="AC3948" s="122">
        <v>3.9527912510000001E-3</v>
      </c>
      <c r="AD3948" s="122">
        <v>4.9931566324999998E-3</v>
      </c>
      <c r="AE3948" s="122">
        <v>5.4076593505000001E-3</v>
      </c>
      <c r="AF3948" s="122">
        <v>4.5079427190000002E-3</v>
      </c>
      <c r="AG3948" s="122">
        <v>4.1003129615000003E-3</v>
      </c>
      <c r="AH3948" s="122">
        <v>7.3646106539999997E-3</v>
      </c>
      <c r="AI3948" s="122">
        <v>8.8288673855000006E-3</v>
      </c>
      <c r="AJ3948" s="122">
        <v>5.290361314E-3</v>
      </c>
      <c r="AK3948" s="122">
        <v>3.3240624799999998E-3</v>
      </c>
      <c r="AL3948" s="122">
        <v>0</v>
      </c>
    </row>
    <row r="3949" spans="1:38" hidden="1" x14ac:dyDescent="0.25">
      <c r="A3949" s="122" t="s">
        <v>2063</v>
      </c>
      <c r="B3949" s="122">
        <v>1</v>
      </c>
      <c r="C3949" s="122" t="s">
        <v>2255</v>
      </c>
      <c r="D3949" s="122" t="s">
        <v>475</v>
      </c>
      <c r="E3949" s="122">
        <v>72</v>
      </c>
      <c r="F3949" s="122">
        <v>2.344455E-6</v>
      </c>
      <c r="G3949" s="122">
        <v>2.7597629999999999E-6</v>
      </c>
      <c r="H3949" s="122">
        <v>3.0596634999999998E-6</v>
      </c>
      <c r="I3949" s="122">
        <v>3.198762E-6</v>
      </c>
      <c r="J3949" s="122">
        <v>3.1943629999999999E-6</v>
      </c>
      <c r="K3949" s="122">
        <v>3.2455344999999999E-6</v>
      </c>
      <c r="L3949" s="122">
        <v>3.3262535000000001E-6</v>
      </c>
      <c r="M3949" s="122">
        <v>3.4502469999999998E-6</v>
      </c>
      <c r="N3949" s="122">
        <v>3.5703715000000001E-6</v>
      </c>
      <c r="O3949" s="122">
        <v>3.2491649999999998E-6</v>
      </c>
      <c r="P3949" s="122">
        <v>3.7943494999999998E-6</v>
      </c>
      <c r="Q3949" s="122">
        <v>3.972774E-6</v>
      </c>
      <c r="R3949" s="122">
        <v>4.0460464999999996E-6</v>
      </c>
      <c r="S3949" s="122">
        <v>4.2595834999999997E-6</v>
      </c>
      <c r="T3949" s="122">
        <v>4.0828814999999997E-6</v>
      </c>
      <c r="U3949" s="122">
        <v>4.0772900000000001E-6</v>
      </c>
      <c r="V3949" s="122">
        <v>4.1665949999999997E-6</v>
      </c>
      <c r="W3949" s="122">
        <v>4.402922E-6</v>
      </c>
      <c r="X3949" s="122">
        <v>4.7083609999999997E-6</v>
      </c>
      <c r="Y3949" s="122">
        <v>4.6124309999999999E-6</v>
      </c>
      <c r="Z3949" s="122">
        <v>4.7345695000000003E-6</v>
      </c>
      <c r="AA3949" s="122">
        <v>5.5382349999999997E-6</v>
      </c>
      <c r="AB3949" s="122">
        <v>5.5657684999999998E-6</v>
      </c>
      <c r="AC3949" s="122">
        <v>5.9662630000000004E-6</v>
      </c>
      <c r="AD3949" s="122">
        <v>6.1053879999999997E-6</v>
      </c>
      <c r="AE3949" s="122">
        <v>5.7515334999999999E-6</v>
      </c>
      <c r="AF3949" s="122">
        <v>2.8693670000000002E-6</v>
      </c>
      <c r="AG3949" s="122">
        <v>2.4533435000000001E-6</v>
      </c>
      <c r="AH3949" s="122">
        <v>7.2256489999999998E-6</v>
      </c>
      <c r="AI3949" s="122">
        <v>2.8401640000000002E-6</v>
      </c>
      <c r="AJ3949" s="122">
        <v>2.4006879999999998E-6</v>
      </c>
      <c r="AK3949" s="122">
        <v>2.1449364999999998E-6</v>
      </c>
      <c r="AL3949" s="122">
        <v>0</v>
      </c>
    </row>
    <row r="3950" spans="1:38" hidden="1" x14ac:dyDescent="0.25">
      <c r="A3950" s="122" t="s">
        <v>2063</v>
      </c>
      <c r="B3950" s="122">
        <v>1</v>
      </c>
      <c r="C3950" s="122" t="s">
        <v>2255</v>
      </c>
      <c r="D3950" s="122" t="s">
        <v>2148</v>
      </c>
      <c r="E3950" s="122">
        <v>72</v>
      </c>
      <c r="F3950" s="122">
        <v>0</v>
      </c>
      <c r="G3950" s="122">
        <v>0</v>
      </c>
      <c r="H3950" s="122">
        <v>0</v>
      </c>
      <c r="I3950" s="122">
        <v>0</v>
      </c>
      <c r="J3950" s="122">
        <v>0</v>
      </c>
      <c r="K3950" s="122">
        <v>0</v>
      </c>
      <c r="L3950" s="122">
        <v>0</v>
      </c>
      <c r="M3950" s="122">
        <v>0</v>
      </c>
      <c r="N3950" s="122">
        <v>0</v>
      </c>
      <c r="O3950" s="122">
        <v>0</v>
      </c>
      <c r="P3950" s="122">
        <v>0</v>
      </c>
      <c r="Q3950" s="122">
        <v>0</v>
      </c>
      <c r="R3950" s="122">
        <v>0</v>
      </c>
      <c r="S3950" s="122">
        <v>0</v>
      </c>
      <c r="T3950" s="122">
        <v>0</v>
      </c>
      <c r="U3950" s="122">
        <v>0</v>
      </c>
      <c r="V3950" s="122">
        <v>0</v>
      </c>
      <c r="W3950" s="122">
        <v>0</v>
      </c>
      <c r="X3950" s="122">
        <v>0</v>
      </c>
      <c r="Y3950" s="122">
        <v>0</v>
      </c>
      <c r="Z3950" s="122">
        <v>0</v>
      </c>
      <c r="AA3950" s="122">
        <v>0</v>
      </c>
      <c r="AB3950" s="122">
        <v>0</v>
      </c>
      <c r="AC3950" s="122">
        <v>0</v>
      </c>
      <c r="AD3950" s="122">
        <v>0</v>
      </c>
      <c r="AE3950" s="122">
        <v>0</v>
      </c>
      <c r="AF3950" s="122">
        <v>0</v>
      </c>
      <c r="AG3950" s="122">
        <v>0</v>
      </c>
      <c r="AH3950" s="122">
        <v>0</v>
      </c>
      <c r="AI3950" s="122">
        <v>0</v>
      </c>
      <c r="AJ3950" s="122">
        <v>0</v>
      </c>
      <c r="AK3950" s="122">
        <v>0</v>
      </c>
      <c r="AL3950" s="122">
        <v>0</v>
      </c>
    </row>
    <row r="3951" spans="1:38" hidden="1" x14ac:dyDescent="0.25">
      <c r="A3951" s="122" t="s">
        <v>2063</v>
      </c>
      <c r="B3951" s="122">
        <v>1</v>
      </c>
      <c r="C3951" s="122" t="s">
        <v>2255</v>
      </c>
      <c r="D3951" s="122" t="s">
        <v>2149</v>
      </c>
      <c r="E3951" s="122">
        <v>72</v>
      </c>
      <c r="F3951" s="122">
        <v>2.4664620599999999E-4</v>
      </c>
      <c r="G3951" s="122">
        <v>1.7957666699999999E-4</v>
      </c>
      <c r="H3951" s="122">
        <v>2.4658141349999998E-4</v>
      </c>
      <c r="I3951" s="122">
        <v>2.2664268100000001E-4</v>
      </c>
      <c r="J3951" s="122">
        <v>2.4480236249999998E-4</v>
      </c>
      <c r="K3951" s="122">
        <v>2.8304610249999998E-4</v>
      </c>
      <c r="L3951" s="122">
        <v>2.8831530949999999E-4</v>
      </c>
      <c r="M3951" s="122">
        <v>3.2972768100000003E-4</v>
      </c>
      <c r="N3951" s="122">
        <v>3.34836563E-4</v>
      </c>
      <c r="O3951" s="122">
        <v>3.0160866349999998E-4</v>
      </c>
      <c r="P3951" s="122">
        <v>3.2873663400000001E-4</v>
      </c>
      <c r="Q3951" s="122">
        <v>3.0611856599999999E-4</v>
      </c>
      <c r="R3951" s="122">
        <v>3.1049419300000001E-4</v>
      </c>
      <c r="S3951" s="122">
        <v>3.0956610999999999E-4</v>
      </c>
      <c r="T3951" s="122">
        <v>3.6055767500000002E-4</v>
      </c>
      <c r="U3951" s="122">
        <v>3.3230337500000001E-4</v>
      </c>
      <c r="V3951" s="122">
        <v>3.6706239149999998E-4</v>
      </c>
      <c r="W3951" s="122">
        <v>3.3538569599999999E-4</v>
      </c>
      <c r="X3951" s="122">
        <v>3.2072809549999999E-4</v>
      </c>
      <c r="Y3951" s="122">
        <v>2.7145328000000002E-4</v>
      </c>
      <c r="Z3951" s="122">
        <v>3.5600884399999999E-4</v>
      </c>
      <c r="AA3951" s="122">
        <v>5.0695014100000002E-4</v>
      </c>
      <c r="AB3951" s="122">
        <v>4.4724227550000002E-4</v>
      </c>
      <c r="AC3951" s="122">
        <v>3.8057924650000002E-4</v>
      </c>
      <c r="AD3951" s="122">
        <v>4.0128549849999999E-4</v>
      </c>
      <c r="AE3951" s="122">
        <v>4.710567655E-4</v>
      </c>
      <c r="AF3951" s="122">
        <v>4.3356536049999998E-4</v>
      </c>
      <c r="AG3951" s="122">
        <v>4.0302564750000001E-4</v>
      </c>
      <c r="AH3951" s="122">
        <v>3.611231585E-4</v>
      </c>
      <c r="AI3951" s="122">
        <v>5.6179960249999996E-4</v>
      </c>
      <c r="AJ3951" s="122">
        <v>4.9436205800000002E-4</v>
      </c>
      <c r="AK3951" s="122">
        <v>3.5379686249999999E-4</v>
      </c>
      <c r="AL3951" s="122">
        <v>0</v>
      </c>
    </row>
    <row r="3952" spans="1:38" hidden="1" x14ac:dyDescent="0.25">
      <c r="A3952" s="122" t="s">
        <v>2063</v>
      </c>
      <c r="B3952" s="122">
        <v>1</v>
      </c>
      <c r="C3952" s="122" t="s">
        <v>2255</v>
      </c>
      <c r="D3952" s="122" t="s">
        <v>2150</v>
      </c>
      <c r="E3952" s="122">
        <v>72</v>
      </c>
      <c r="F3952" s="122">
        <v>4.1862603850000002E-4</v>
      </c>
      <c r="G3952" s="122">
        <v>4.7068187000000002E-4</v>
      </c>
      <c r="H3952" s="122">
        <v>4.7080997100000001E-4</v>
      </c>
      <c r="I3952" s="122">
        <v>4.4896119800000002E-4</v>
      </c>
      <c r="J3952" s="122">
        <v>4.4852426600000003E-4</v>
      </c>
      <c r="K3952" s="122">
        <v>4.8736041350000002E-4</v>
      </c>
      <c r="L3952" s="122">
        <v>5.1685875600000005E-4</v>
      </c>
      <c r="M3952" s="122">
        <v>5.2429672299999998E-4</v>
      </c>
      <c r="N3952" s="122">
        <v>5.046662915E-4</v>
      </c>
      <c r="O3952" s="122">
        <v>4.8314100400000001E-4</v>
      </c>
      <c r="P3952" s="122">
        <v>5.116793575E-4</v>
      </c>
      <c r="Q3952" s="122">
        <v>5.2217664349999999E-4</v>
      </c>
      <c r="R3952" s="122">
        <v>5.1774984499999995E-4</v>
      </c>
      <c r="S3952" s="122">
        <v>5.1895925200000001E-4</v>
      </c>
      <c r="T3952" s="122">
        <v>5.1066475200000001E-4</v>
      </c>
      <c r="U3952" s="122">
        <v>4.9788830700000001E-4</v>
      </c>
      <c r="V3952" s="122">
        <v>4.9580087549999999E-4</v>
      </c>
      <c r="W3952" s="122">
        <v>5.0308596399999995E-4</v>
      </c>
      <c r="X3952" s="122">
        <v>5.1718587199999996E-4</v>
      </c>
      <c r="Y3952" s="122">
        <v>5.3724663699999996E-4</v>
      </c>
      <c r="Z3952" s="122">
        <v>5.6537670500000003E-4</v>
      </c>
      <c r="AA3952" s="122">
        <v>6.3253289899999998E-4</v>
      </c>
      <c r="AB3952" s="122">
        <v>7.6333430200000005E-4</v>
      </c>
      <c r="AC3952" s="122">
        <v>9.079756215E-4</v>
      </c>
      <c r="AD3952" s="122">
        <v>1.0873891809999999E-3</v>
      </c>
      <c r="AE3952" s="122">
        <v>1.248514163E-3</v>
      </c>
      <c r="AF3952" s="122">
        <v>8.72698159E-4</v>
      </c>
      <c r="AG3952" s="122">
        <v>1.0376452359999999E-3</v>
      </c>
      <c r="AH3952" s="122">
        <v>2.1300799374999999E-3</v>
      </c>
      <c r="AI3952" s="122">
        <v>2.701884615E-3</v>
      </c>
      <c r="AJ3952" s="122">
        <v>2.6583485865000001E-3</v>
      </c>
      <c r="AK3952" s="122">
        <v>8.0362951300000005E-4</v>
      </c>
      <c r="AL3952" s="122">
        <v>0</v>
      </c>
    </row>
    <row r="3953" spans="1:38" hidden="1" x14ac:dyDescent="0.25">
      <c r="A3953" s="122" t="s">
        <v>2063</v>
      </c>
      <c r="B3953" s="122">
        <v>1</v>
      </c>
      <c r="C3953" s="122" t="s">
        <v>2255</v>
      </c>
      <c r="D3953" s="122" t="s">
        <v>2151</v>
      </c>
      <c r="E3953" s="122">
        <v>72</v>
      </c>
      <c r="F3953" s="122">
        <v>3.5493040000000002E-6</v>
      </c>
      <c r="G3953" s="122">
        <v>6.5574250000000002E-6</v>
      </c>
      <c r="H3953" s="122">
        <v>5.5186515E-6</v>
      </c>
      <c r="I3953" s="122">
        <v>4.5521169999999998E-6</v>
      </c>
      <c r="J3953" s="122">
        <v>5.0805269999999996E-6</v>
      </c>
      <c r="K3953" s="122">
        <v>4.9130999999999996E-6</v>
      </c>
      <c r="L3953" s="122">
        <v>4.9917254999999997E-6</v>
      </c>
      <c r="M3953" s="122">
        <v>5.0091360000000002E-6</v>
      </c>
      <c r="N3953" s="122">
        <v>4.9813375000000001E-6</v>
      </c>
      <c r="O3953" s="122">
        <v>4.6523399999999997E-6</v>
      </c>
      <c r="P3953" s="122">
        <v>3.5122570000000001E-6</v>
      </c>
      <c r="Q3953" s="122">
        <v>3.5030880000000001E-6</v>
      </c>
      <c r="R3953" s="122">
        <v>3.5120450000000002E-6</v>
      </c>
      <c r="S3953" s="122">
        <v>3.5000404999999999E-6</v>
      </c>
      <c r="T3953" s="122">
        <v>1.768451E-6</v>
      </c>
      <c r="U3953" s="122">
        <v>1.6228069999999999E-6</v>
      </c>
      <c r="V3953" s="122">
        <v>1.8278375E-6</v>
      </c>
      <c r="W3953" s="122">
        <v>1.7934935E-6</v>
      </c>
      <c r="X3953" s="122">
        <v>1.8328195000000001E-6</v>
      </c>
      <c r="Y3953" s="122">
        <v>1.8755639999999999E-6</v>
      </c>
      <c r="Z3953" s="122">
        <v>8.5947450000000002E-7</v>
      </c>
      <c r="AA3953" s="122">
        <v>8.4974899999999997E-7</v>
      </c>
      <c r="AB3953" s="122">
        <v>7.6836749999999997E-7</v>
      </c>
      <c r="AC3953" s="122">
        <v>7.0293899999999999E-7</v>
      </c>
      <c r="AD3953" s="122">
        <v>7.3269849999999995E-7</v>
      </c>
      <c r="AE3953" s="122">
        <v>5.9307E-7</v>
      </c>
      <c r="AF3953" s="122">
        <v>3.7041699999999997E-7</v>
      </c>
      <c r="AG3953" s="122">
        <v>3.6797900000000002E-7</v>
      </c>
      <c r="AH3953" s="122">
        <v>9.0576999999999999E-7</v>
      </c>
      <c r="AI3953" s="122">
        <v>4.06086E-7</v>
      </c>
      <c r="AJ3953" s="122">
        <v>3.132565E-7</v>
      </c>
      <c r="AK3953" s="122">
        <v>2.7962800000000002E-7</v>
      </c>
      <c r="AL3953" s="122">
        <v>0</v>
      </c>
    </row>
    <row r="3954" spans="1:38" hidden="1" x14ac:dyDescent="0.25">
      <c r="A3954" s="122" t="s">
        <v>2063</v>
      </c>
      <c r="B3954" s="122">
        <v>1</v>
      </c>
      <c r="C3954" s="122" t="s">
        <v>2255</v>
      </c>
      <c r="D3954" s="122" t="s">
        <v>2152</v>
      </c>
      <c r="E3954" s="122">
        <v>72</v>
      </c>
      <c r="F3954" s="122">
        <v>2.2493226499999999E-5</v>
      </c>
      <c r="G3954" s="122">
        <v>2.24672035E-5</v>
      </c>
      <c r="H3954" s="122">
        <v>0</v>
      </c>
      <c r="I3954" s="122">
        <v>0</v>
      </c>
      <c r="J3954" s="122">
        <v>0</v>
      </c>
      <c r="K3954" s="122">
        <v>0</v>
      </c>
      <c r="L3954" s="122">
        <v>0</v>
      </c>
      <c r="M3954" s="122">
        <v>0</v>
      </c>
      <c r="N3954" s="122">
        <v>0</v>
      </c>
      <c r="O3954" s="122">
        <v>0</v>
      </c>
      <c r="P3954" s="122">
        <v>3.520525E-7</v>
      </c>
      <c r="Q3954" s="122">
        <v>4.3693199999999998E-7</v>
      </c>
      <c r="R3954" s="122">
        <v>6.3443649999999996E-7</v>
      </c>
      <c r="S3954" s="122">
        <v>2.3073814999999999E-6</v>
      </c>
      <c r="T3954" s="122">
        <v>1.2863629999999999E-6</v>
      </c>
      <c r="U3954" s="122">
        <v>2.1255915000000001E-6</v>
      </c>
      <c r="V3954" s="122">
        <v>2.8113585000000001E-6</v>
      </c>
      <c r="W3954" s="122">
        <v>2.8239195000000002E-6</v>
      </c>
      <c r="X3954" s="122">
        <v>2.3693914999999998E-6</v>
      </c>
      <c r="Y3954" s="122">
        <v>2.0950369999999998E-6</v>
      </c>
      <c r="Z3954" s="122">
        <v>2.8329294999999999E-6</v>
      </c>
      <c r="AA3954" s="122">
        <v>3.9933910000000001E-6</v>
      </c>
      <c r="AB3954" s="122">
        <v>2.4778825000000001E-6</v>
      </c>
      <c r="AC3954" s="122">
        <v>4.6023875000000002E-6</v>
      </c>
      <c r="AD3954" s="122">
        <v>4.5743505000000002E-6</v>
      </c>
      <c r="AE3954" s="122">
        <v>2.6774009999999998E-6</v>
      </c>
      <c r="AF3954" s="122">
        <v>1.3772845E-6</v>
      </c>
      <c r="AG3954" s="122">
        <v>8.2576650000000002E-7</v>
      </c>
      <c r="AH3954" s="122">
        <v>3.262733E-6</v>
      </c>
      <c r="AI3954" s="122">
        <v>6.5863629999999998E-6</v>
      </c>
      <c r="AJ3954" s="122">
        <v>7.5193750000000003E-7</v>
      </c>
      <c r="AK3954" s="122">
        <v>7.5063899999999998E-7</v>
      </c>
      <c r="AL3954" s="122">
        <v>0</v>
      </c>
    </row>
    <row r="3955" spans="1:38" hidden="1" x14ac:dyDescent="0.25">
      <c r="A3955" s="122" t="s">
        <v>2063</v>
      </c>
      <c r="B3955" s="122">
        <v>1</v>
      </c>
      <c r="C3955" s="122" t="s">
        <v>2255</v>
      </c>
      <c r="D3955" s="122" t="s">
        <v>2153</v>
      </c>
      <c r="E3955" s="122">
        <v>72</v>
      </c>
      <c r="F3955" s="122">
        <v>2.7557376500000002E-4</v>
      </c>
      <c r="G3955" s="122">
        <v>2.5939241450000002E-4</v>
      </c>
      <c r="H3955" s="122">
        <v>2.6370592550000003E-4</v>
      </c>
      <c r="I3955" s="122">
        <v>2.70871923E-4</v>
      </c>
      <c r="J3955" s="122">
        <v>2.7601668599999999E-4</v>
      </c>
      <c r="K3955" s="122">
        <v>2.8579942600000002E-4</v>
      </c>
      <c r="L3955" s="122">
        <v>2.9165070550000001E-4</v>
      </c>
      <c r="M3955" s="122">
        <v>3.1143014649999998E-4</v>
      </c>
      <c r="N3955" s="122">
        <v>3.1403271149999998E-4</v>
      </c>
      <c r="O3955" s="122">
        <v>3.0232371299999998E-4</v>
      </c>
      <c r="P3955" s="122">
        <v>3.0814655800000002E-4</v>
      </c>
      <c r="Q3955" s="122">
        <v>3.1065740649999999E-4</v>
      </c>
      <c r="R3955" s="122">
        <v>3.0772218699999998E-4</v>
      </c>
      <c r="S3955" s="122">
        <v>3.1301736400000002E-4</v>
      </c>
      <c r="T3955" s="122">
        <v>3.1474826449999998E-4</v>
      </c>
      <c r="U3955" s="122">
        <v>3.1512260350000001E-4</v>
      </c>
      <c r="V3955" s="122">
        <v>3.0444310350000002E-4</v>
      </c>
      <c r="W3955" s="122">
        <v>2.9369504799999998E-4</v>
      </c>
      <c r="X3955" s="122">
        <v>2.8782010400000001E-4</v>
      </c>
      <c r="Y3955" s="122">
        <v>2.7603452050000001E-4</v>
      </c>
      <c r="Z3955" s="122">
        <v>3.6408728950000001E-4</v>
      </c>
      <c r="AA3955" s="122">
        <v>3.270085425E-4</v>
      </c>
      <c r="AB3955" s="122">
        <v>2.9888350949999997E-4</v>
      </c>
      <c r="AC3955" s="122">
        <v>3.1889305000000001E-4</v>
      </c>
      <c r="AD3955" s="122">
        <v>3.1218446899999999E-4</v>
      </c>
      <c r="AE3955" s="122">
        <v>4.1252340649999998E-4</v>
      </c>
      <c r="AF3955" s="122">
        <v>3.2907501250000002E-4</v>
      </c>
      <c r="AG3955" s="122">
        <v>2.9838318949999999E-4</v>
      </c>
      <c r="AH3955" s="122">
        <v>3.3408112749999999E-4</v>
      </c>
      <c r="AI3955" s="122">
        <v>3.7227035699999999E-4</v>
      </c>
      <c r="AJ3955" s="122">
        <v>3.6226509650000001E-4</v>
      </c>
      <c r="AK3955" s="122">
        <v>4.2102092299999998E-4</v>
      </c>
      <c r="AL3955" s="122">
        <v>0</v>
      </c>
    </row>
    <row r="3956" spans="1:38" hidden="1" x14ac:dyDescent="0.25">
      <c r="A3956" s="122" t="s">
        <v>2063</v>
      </c>
      <c r="B3956" s="122">
        <v>1</v>
      </c>
      <c r="C3956" s="122" t="s">
        <v>2255</v>
      </c>
      <c r="D3956" s="122" t="s">
        <v>2154</v>
      </c>
      <c r="E3956" s="122">
        <v>72</v>
      </c>
      <c r="F3956" s="122">
        <v>2.7765221299999999E-4</v>
      </c>
      <c r="G3956" s="122">
        <v>2.8631371149999998E-4</v>
      </c>
      <c r="H3956" s="122">
        <v>2.9351135E-4</v>
      </c>
      <c r="I3956" s="122">
        <v>3.0401168350000001E-4</v>
      </c>
      <c r="J3956" s="122">
        <v>3.152978745E-4</v>
      </c>
      <c r="K3956" s="122">
        <v>3.1387265149999998E-4</v>
      </c>
      <c r="L3956" s="122">
        <v>3.231490295E-4</v>
      </c>
      <c r="M3956" s="122">
        <v>3.3712756750000001E-4</v>
      </c>
      <c r="N3956" s="122">
        <v>3.42504391E-4</v>
      </c>
      <c r="O3956" s="122">
        <v>3.4038674950000002E-4</v>
      </c>
      <c r="P3956" s="122">
        <v>3.5249608349999999E-4</v>
      </c>
      <c r="Q3956" s="122">
        <v>3.6608830450000001E-4</v>
      </c>
      <c r="R3956" s="122">
        <v>3.7292848449999998E-4</v>
      </c>
      <c r="S3956" s="122">
        <v>3.7361300599999999E-4</v>
      </c>
      <c r="T3956" s="122">
        <v>3.7953337100000002E-4</v>
      </c>
      <c r="U3956" s="122">
        <v>3.7621111900000001E-4</v>
      </c>
      <c r="V3956" s="122">
        <v>3.9195119150000002E-4</v>
      </c>
      <c r="W3956" s="122">
        <v>3.9366441650000002E-4</v>
      </c>
      <c r="X3956" s="122">
        <v>4.1439094099999998E-4</v>
      </c>
      <c r="Y3956" s="122">
        <v>4.070133145E-4</v>
      </c>
      <c r="Z3956" s="122">
        <v>3.7548769550000002E-4</v>
      </c>
      <c r="AA3956" s="122">
        <v>3.897218525E-4</v>
      </c>
      <c r="AB3956" s="122">
        <v>5.6344490800000003E-4</v>
      </c>
      <c r="AC3956" s="122">
        <v>6.4595446000000002E-4</v>
      </c>
      <c r="AD3956" s="122">
        <v>7.6994899350000005E-4</v>
      </c>
      <c r="AE3956" s="122">
        <v>8.1166484300000002E-4</v>
      </c>
      <c r="AF3956" s="122">
        <v>6.4384344350000003E-4</v>
      </c>
      <c r="AG3956" s="122">
        <v>6.3467995549999995E-4</v>
      </c>
      <c r="AH3956" s="122">
        <v>1.0595201645E-3</v>
      </c>
      <c r="AI3956" s="122">
        <v>8.2663652150000004E-4</v>
      </c>
      <c r="AJ3956" s="122">
        <v>5.9475685750000004E-4</v>
      </c>
      <c r="AK3956" s="122">
        <v>4.9976654749999999E-4</v>
      </c>
      <c r="AL3956" s="122">
        <v>0</v>
      </c>
    </row>
    <row r="3957" spans="1:38" hidden="1" x14ac:dyDescent="0.25">
      <c r="A3957" s="122" t="s">
        <v>2063</v>
      </c>
      <c r="B3957" s="122">
        <v>1</v>
      </c>
      <c r="C3957" s="122" t="s">
        <v>2255</v>
      </c>
      <c r="D3957" s="122" t="s">
        <v>2155</v>
      </c>
      <c r="E3957" s="122">
        <v>72</v>
      </c>
      <c r="F3957" s="122">
        <v>0</v>
      </c>
      <c r="G3957" s="122">
        <v>0</v>
      </c>
      <c r="H3957" s="122">
        <v>0</v>
      </c>
      <c r="I3957" s="122">
        <v>0</v>
      </c>
      <c r="J3957" s="122">
        <v>0</v>
      </c>
      <c r="K3957" s="122">
        <v>0</v>
      </c>
      <c r="L3957" s="122">
        <v>0</v>
      </c>
      <c r="M3957" s="122">
        <v>0</v>
      </c>
      <c r="N3957" s="122">
        <v>0</v>
      </c>
      <c r="O3957" s="122">
        <v>0</v>
      </c>
      <c r="P3957" s="122">
        <v>0</v>
      </c>
      <c r="Q3957" s="122">
        <v>0</v>
      </c>
      <c r="R3957" s="122">
        <v>0</v>
      </c>
      <c r="S3957" s="122">
        <v>0</v>
      </c>
      <c r="T3957" s="122">
        <v>0</v>
      </c>
      <c r="U3957" s="122">
        <v>0</v>
      </c>
      <c r="V3957" s="122">
        <v>0</v>
      </c>
      <c r="W3957" s="122">
        <v>0</v>
      </c>
      <c r="X3957" s="122">
        <v>0</v>
      </c>
      <c r="Y3957" s="122">
        <v>0</v>
      </c>
      <c r="Z3957" s="122">
        <v>0</v>
      </c>
      <c r="AA3957" s="122">
        <v>0</v>
      </c>
      <c r="AB3957" s="122">
        <v>0</v>
      </c>
      <c r="AC3957" s="122">
        <v>0</v>
      </c>
      <c r="AD3957" s="122">
        <v>0</v>
      </c>
      <c r="AE3957" s="122">
        <v>0</v>
      </c>
      <c r="AF3957" s="122">
        <v>0</v>
      </c>
      <c r="AG3957" s="122">
        <v>0</v>
      </c>
      <c r="AH3957" s="122">
        <v>0</v>
      </c>
      <c r="AI3957" s="122">
        <v>0</v>
      </c>
      <c r="AJ3957" s="122">
        <v>0</v>
      </c>
      <c r="AK3957" s="122">
        <v>0</v>
      </c>
      <c r="AL3957" s="122">
        <v>0</v>
      </c>
    </row>
    <row r="3958" spans="1:38" hidden="1" x14ac:dyDescent="0.25">
      <c r="A3958" s="122" t="s">
        <v>2063</v>
      </c>
      <c r="B3958" s="122">
        <v>1</v>
      </c>
      <c r="C3958" s="122" t="s">
        <v>2255</v>
      </c>
      <c r="D3958" s="122" t="s">
        <v>2156</v>
      </c>
      <c r="E3958" s="122">
        <v>72</v>
      </c>
      <c r="F3958" s="122">
        <v>3.9843256149999998E-4</v>
      </c>
      <c r="G3958" s="122">
        <v>4.0432417400000002E-4</v>
      </c>
      <c r="H3958" s="122">
        <v>4.011022775E-4</v>
      </c>
      <c r="I3958" s="122">
        <v>4.1106617149999999E-4</v>
      </c>
      <c r="J3958" s="122">
        <v>3.7675344149999999E-4</v>
      </c>
      <c r="K3958" s="122">
        <v>3.7818157950000002E-4</v>
      </c>
      <c r="L3958" s="122">
        <v>3.8861380800000002E-4</v>
      </c>
      <c r="M3958" s="122">
        <v>3.4346191550000001E-4</v>
      </c>
      <c r="N3958" s="122">
        <v>3.47959681E-4</v>
      </c>
      <c r="O3958" s="122">
        <v>4.3265370750000001E-4</v>
      </c>
      <c r="P3958" s="122">
        <v>4.3959212299999998E-4</v>
      </c>
      <c r="Q3958" s="122">
        <v>4.3474339149999998E-4</v>
      </c>
      <c r="R3958" s="122">
        <v>4.307565195E-4</v>
      </c>
      <c r="S3958" s="122">
        <v>4.3625966850000002E-4</v>
      </c>
      <c r="T3958" s="122">
        <v>4.357180085E-4</v>
      </c>
      <c r="U3958" s="122">
        <v>4.2744894849999998E-4</v>
      </c>
      <c r="V3958" s="122">
        <v>4.4454115699999998E-4</v>
      </c>
      <c r="W3958" s="122">
        <v>4.2111531599999999E-4</v>
      </c>
      <c r="X3958" s="122">
        <v>4.231078775E-4</v>
      </c>
      <c r="Y3958" s="122">
        <v>4.0497912149999998E-4</v>
      </c>
      <c r="Z3958" s="122">
        <v>5.3205390900000005E-4</v>
      </c>
      <c r="AA3958" s="122">
        <v>4.9112585149999998E-4</v>
      </c>
      <c r="AB3958" s="122">
        <v>3.2126747650000002E-4</v>
      </c>
      <c r="AC3958" s="122">
        <v>3.3923201199999997E-4</v>
      </c>
      <c r="AD3958" s="122">
        <v>3.7240338700000002E-4</v>
      </c>
      <c r="AE3958" s="122">
        <v>4.0128883749999998E-4</v>
      </c>
      <c r="AF3958" s="122">
        <v>3.8584575049999999E-4</v>
      </c>
      <c r="AG3958" s="122">
        <v>3.6499539150000002E-4</v>
      </c>
      <c r="AH3958" s="122">
        <v>3.5858072199999999E-4</v>
      </c>
      <c r="AI3958" s="122">
        <v>2.9020566049999999E-4</v>
      </c>
      <c r="AJ3958" s="122">
        <v>1.8908423100000001E-4</v>
      </c>
      <c r="AK3958" s="122">
        <v>1.95627611E-4</v>
      </c>
      <c r="AL3958" s="122">
        <v>0</v>
      </c>
    </row>
    <row r="3959" spans="1:38" hidden="1" x14ac:dyDescent="0.25">
      <c r="A3959" s="122" t="s">
        <v>2063</v>
      </c>
      <c r="B3959" s="122">
        <v>1</v>
      </c>
      <c r="C3959" s="122" t="s">
        <v>2255</v>
      </c>
      <c r="D3959" s="122" t="s">
        <v>2178</v>
      </c>
      <c r="E3959" s="122">
        <v>72</v>
      </c>
      <c r="F3959" s="122">
        <v>0</v>
      </c>
      <c r="G3959" s="122">
        <v>0</v>
      </c>
      <c r="H3959" s="122">
        <v>0</v>
      </c>
      <c r="I3959" s="122">
        <v>0</v>
      </c>
      <c r="J3959" s="122">
        <v>0</v>
      </c>
      <c r="K3959" s="122">
        <v>0</v>
      </c>
      <c r="L3959" s="122">
        <v>0</v>
      </c>
      <c r="M3959" s="122">
        <v>0</v>
      </c>
      <c r="N3959" s="122">
        <v>0</v>
      </c>
      <c r="O3959" s="122">
        <v>0</v>
      </c>
      <c r="P3959" s="122">
        <v>0</v>
      </c>
      <c r="Q3959" s="122">
        <v>0</v>
      </c>
      <c r="R3959" s="122">
        <v>0</v>
      </c>
      <c r="S3959" s="122">
        <v>0</v>
      </c>
      <c r="T3959" s="122">
        <v>0</v>
      </c>
      <c r="U3959" s="122">
        <v>0</v>
      </c>
      <c r="V3959" s="122">
        <v>0</v>
      </c>
      <c r="W3959" s="122">
        <v>0</v>
      </c>
      <c r="X3959" s="122">
        <v>0</v>
      </c>
      <c r="Y3959" s="122">
        <v>0</v>
      </c>
      <c r="Z3959" s="122">
        <v>0</v>
      </c>
      <c r="AA3959" s="122">
        <v>0</v>
      </c>
      <c r="AB3959" s="122">
        <v>0</v>
      </c>
      <c r="AC3959" s="122">
        <v>0</v>
      </c>
      <c r="AD3959" s="122">
        <v>0</v>
      </c>
      <c r="AE3959" s="122">
        <v>0</v>
      </c>
      <c r="AF3959" s="122">
        <v>0</v>
      </c>
      <c r="AG3959" s="122">
        <v>0</v>
      </c>
      <c r="AH3959" s="122">
        <v>0</v>
      </c>
      <c r="AI3959" s="122">
        <v>0</v>
      </c>
      <c r="AJ3959" s="122">
        <v>0</v>
      </c>
      <c r="AK3959" s="122">
        <v>0</v>
      </c>
      <c r="AL3959" s="122">
        <v>0</v>
      </c>
    </row>
    <row r="3960" spans="1:38" hidden="1" x14ac:dyDescent="0.25">
      <c r="A3960" s="122" t="s">
        <v>2063</v>
      </c>
      <c r="B3960" s="122">
        <v>1</v>
      </c>
      <c r="C3960" s="122" t="s">
        <v>2255</v>
      </c>
      <c r="D3960" s="122" t="s">
        <v>2157</v>
      </c>
      <c r="E3960" s="122">
        <v>72</v>
      </c>
      <c r="F3960" s="122">
        <v>0</v>
      </c>
      <c r="G3960" s="122">
        <v>0</v>
      </c>
      <c r="H3960" s="122">
        <v>0</v>
      </c>
      <c r="I3960" s="122">
        <v>0</v>
      </c>
      <c r="J3960" s="122">
        <v>0</v>
      </c>
      <c r="K3960" s="122">
        <v>0</v>
      </c>
      <c r="L3960" s="122">
        <v>0</v>
      </c>
      <c r="M3960" s="122">
        <v>0</v>
      </c>
      <c r="N3960" s="122">
        <v>0</v>
      </c>
      <c r="O3960" s="122">
        <v>0</v>
      </c>
      <c r="P3960" s="122">
        <v>0</v>
      </c>
      <c r="Q3960" s="122">
        <v>0</v>
      </c>
      <c r="R3960" s="122">
        <v>0</v>
      </c>
      <c r="S3960" s="122">
        <v>0</v>
      </c>
      <c r="T3960" s="122">
        <v>0</v>
      </c>
      <c r="U3960" s="122">
        <v>0</v>
      </c>
      <c r="V3960" s="122">
        <v>0</v>
      </c>
      <c r="W3960" s="122">
        <v>0</v>
      </c>
      <c r="X3960" s="122">
        <v>0</v>
      </c>
      <c r="Y3960" s="122">
        <v>0</v>
      </c>
      <c r="Z3960" s="122">
        <v>0</v>
      </c>
      <c r="AA3960" s="122">
        <v>0</v>
      </c>
      <c r="AB3960" s="122">
        <v>0</v>
      </c>
      <c r="AC3960" s="122">
        <v>0</v>
      </c>
      <c r="AD3960" s="122">
        <v>0</v>
      </c>
      <c r="AE3960" s="122">
        <v>0</v>
      </c>
      <c r="AF3960" s="122">
        <v>0</v>
      </c>
      <c r="AG3960" s="122">
        <v>0</v>
      </c>
      <c r="AH3960" s="122">
        <v>0</v>
      </c>
      <c r="AI3960" s="122">
        <v>0</v>
      </c>
      <c r="AJ3960" s="122">
        <v>0</v>
      </c>
      <c r="AK3960" s="122">
        <v>0</v>
      </c>
      <c r="AL3960" s="122">
        <v>0</v>
      </c>
    </row>
    <row r="3961" spans="1:38" hidden="1" x14ac:dyDescent="0.25">
      <c r="A3961" s="122" t="s">
        <v>2063</v>
      </c>
      <c r="B3961" s="122">
        <v>1</v>
      </c>
      <c r="C3961" s="122" t="s">
        <v>2255</v>
      </c>
      <c r="D3961" s="122" t="s">
        <v>2158</v>
      </c>
      <c r="E3961" s="122">
        <v>72</v>
      </c>
      <c r="F3961" s="122">
        <v>0</v>
      </c>
      <c r="G3961" s="122">
        <v>0</v>
      </c>
      <c r="H3961" s="122">
        <v>0</v>
      </c>
      <c r="I3961" s="122">
        <v>0</v>
      </c>
      <c r="J3961" s="122">
        <v>0</v>
      </c>
      <c r="K3961" s="122">
        <v>0</v>
      </c>
      <c r="L3961" s="122">
        <v>0</v>
      </c>
      <c r="M3961" s="122">
        <v>0</v>
      </c>
      <c r="N3961" s="122">
        <v>0</v>
      </c>
      <c r="O3961" s="122">
        <v>0</v>
      </c>
      <c r="P3961" s="122">
        <v>0</v>
      </c>
      <c r="Q3961" s="122">
        <v>0</v>
      </c>
      <c r="R3961" s="122">
        <v>0</v>
      </c>
      <c r="S3961" s="122">
        <v>0</v>
      </c>
      <c r="T3961" s="122">
        <v>0</v>
      </c>
      <c r="U3961" s="122">
        <v>0</v>
      </c>
      <c r="V3961" s="122">
        <v>0</v>
      </c>
      <c r="W3961" s="122">
        <v>0</v>
      </c>
      <c r="X3961" s="122">
        <v>0</v>
      </c>
      <c r="Y3961" s="122">
        <v>0</v>
      </c>
      <c r="Z3961" s="122">
        <v>0</v>
      </c>
      <c r="AA3961" s="122">
        <v>0</v>
      </c>
      <c r="AB3961" s="122">
        <v>0</v>
      </c>
      <c r="AC3961" s="122">
        <v>0</v>
      </c>
      <c r="AD3961" s="122">
        <v>0</v>
      </c>
      <c r="AE3961" s="122">
        <v>0</v>
      </c>
      <c r="AF3961" s="122">
        <v>0</v>
      </c>
      <c r="AG3961" s="122">
        <v>0</v>
      </c>
      <c r="AH3961" s="122">
        <v>0</v>
      </c>
      <c r="AI3961" s="122">
        <v>0</v>
      </c>
      <c r="AJ3961" s="122">
        <v>0</v>
      </c>
      <c r="AK3961" s="122">
        <v>0</v>
      </c>
      <c r="AL3961" s="122">
        <v>0</v>
      </c>
    </row>
    <row r="3962" spans="1:38" hidden="1" x14ac:dyDescent="0.25">
      <c r="A3962" s="122" t="s">
        <v>2063</v>
      </c>
      <c r="B3962" s="122">
        <v>1</v>
      </c>
      <c r="C3962" s="122" t="s">
        <v>2255</v>
      </c>
      <c r="D3962" s="122" t="s">
        <v>2159</v>
      </c>
      <c r="E3962" s="122">
        <v>72</v>
      </c>
      <c r="F3962" s="122">
        <v>1.3714518499999999E-5</v>
      </c>
      <c r="G3962" s="122">
        <v>1.4346729E-5</v>
      </c>
      <c r="H3962" s="122">
        <v>1.3691013E-5</v>
      </c>
      <c r="I3962" s="122">
        <v>1.34582635E-5</v>
      </c>
      <c r="J3962" s="122">
        <v>1.3316170500000001E-5</v>
      </c>
      <c r="K3962" s="122">
        <v>1.2806018999999999E-5</v>
      </c>
      <c r="L3962" s="122">
        <v>1.2143095E-5</v>
      </c>
      <c r="M3962" s="122">
        <v>1.2939738E-5</v>
      </c>
      <c r="N3962" s="122">
        <v>1.18907885E-5</v>
      </c>
      <c r="O3962" s="122">
        <v>1.1123640000000001E-5</v>
      </c>
      <c r="P3962" s="122">
        <v>1.2183215999999999E-5</v>
      </c>
      <c r="Q3962" s="122">
        <v>1.32330665E-5</v>
      </c>
      <c r="R3962" s="122">
        <v>1.2887294499999999E-5</v>
      </c>
      <c r="S3962" s="122">
        <v>1.3317256999999999E-5</v>
      </c>
      <c r="T3962" s="122">
        <v>1.47789175E-5</v>
      </c>
      <c r="U3962" s="122">
        <v>1.5635609499999999E-5</v>
      </c>
      <c r="V3962" s="122">
        <v>1.5721548999999999E-5</v>
      </c>
      <c r="W3962" s="122">
        <v>1.92097705E-5</v>
      </c>
      <c r="X3962" s="122">
        <v>1.9690507E-5</v>
      </c>
      <c r="Y3962" s="122">
        <v>1.95025955E-5</v>
      </c>
      <c r="Z3962" s="122">
        <v>1.9132178500000001E-5</v>
      </c>
      <c r="AA3962" s="122">
        <v>1.9794440000000001E-5</v>
      </c>
      <c r="AB3962" s="122">
        <v>2.1345829499999999E-5</v>
      </c>
      <c r="AC3962" s="122">
        <v>2.2773941000000001E-5</v>
      </c>
      <c r="AD3962" s="122">
        <v>2.2065781500000001E-5</v>
      </c>
      <c r="AE3962" s="122">
        <v>1.9943873500000001E-5</v>
      </c>
      <c r="AF3962" s="122">
        <v>1.5972026999999999E-5</v>
      </c>
      <c r="AG3962" s="122">
        <v>1.3105522E-5</v>
      </c>
      <c r="AH3962" s="122">
        <v>1.99565935E-5</v>
      </c>
      <c r="AI3962" s="122">
        <v>1.9168987E-5</v>
      </c>
      <c r="AJ3962" s="122">
        <v>1.22671415E-5</v>
      </c>
      <c r="AK3962" s="122">
        <v>7.6892930000000002E-6</v>
      </c>
      <c r="AL3962" s="122">
        <v>0</v>
      </c>
    </row>
    <row r="3963" spans="1:38" hidden="1" x14ac:dyDescent="0.25">
      <c r="A3963" s="122" t="s">
        <v>2063</v>
      </c>
      <c r="B3963" s="122">
        <v>1</v>
      </c>
      <c r="C3963" s="122" t="s">
        <v>2255</v>
      </c>
      <c r="D3963" s="122" t="s">
        <v>2160</v>
      </c>
      <c r="E3963" s="122">
        <v>72</v>
      </c>
      <c r="F3963" s="122">
        <v>3.2576449999999999E-5</v>
      </c>
      <c r="G3963" s="122">
        <v>3.2555780000000003E-5</v>
      </c>
      <c r="H3963" s="122">
        <v>4.1384626000000001E-5</v>
      </c>
      <c r="I3963" s="122">
        <v>4.2485356500000003E-5</v>
      </c>
      <c r="J3963" s="122">
        <v>4.3685515000000001E-5</v>
      </c>
      <c r="K3963" s="122">
        <v>5.02053895E-5</v>
      </c>
      <c r="L3963" s="122">
        <v>5.0963157000000003E-5</v>
      </c>
      <c r="M3963" s="122">
        <v>6.1723720499999999E-5</v>
      </c>
      <c r="N3963" s="122">
        <v>6.2651909500000005E-5</v>
      </c>
      <c r="O3963" s="122">
        <v>7.8418826499999998E-5</v>
      </c>
      <c r="P3963" s="122">
        <v>8.9977861499999996E-5</v>
      </c>
      <c r="Q3963" s="122">
        <v>9.5755550500000003E-5</v>
      </c>
      <c r="R3963" s="122">
        <v>1.00496904E-4</v>
      </c>
      <c r="S3963" s="122">
        <v>1.01511112E-4</v>
      </c>
      <c r="T3963" s="122">
        <v>1.0128676300000001E-4</v>
      </c>
      <c r="U3963" s="122">
        <v>9.7915857000000005E-5</v>
      </c>
      <c r="V3963" s="122">
        <v>1.01481114E-4</v>
      </c>
      <c r="W3963" s="122">
        <v>9.7570509000000002E-5</v>
      </c>
      <c r="X3963" s="122">
        <v>9.3427843500000003E-5</v>
      </c>
      <c r="Y3963" s="122">
        <v>9.0671737499999994E-5</v>
      </c>
      <c r="Z3963" s="122">
        <v>9.5588706500000003E-5</v>
      </c>
      <c r="AA3963" s="122">
        <v>7.6898972E-5</v>
      </c>
      <c r="AB3963" s="122">
        <v>9.1949355499999999E-5</v>
      </c>
      <c r="AC3963" s="122">
        <v>9.30961165E-5</v>
      </c>
      <c r="AD3963" s="122">
        <v>6.50177235E-5</v>
      </c>
      <c r="AE3963" s="122">
        <v>7.6244077499999999E-5</v>
      </c>
      <c r="AF3963" s="122">
        <v>9.5628482999999994E-5</v>
      </c>
      <c r="AG3963" s="122">
        <v>9.6364626500000005E-5</v>
      </c>
      <c r="AH3963" s="122">
        <v>9.4293492499999997E-5</v>
      </c>
      <c r="AI3963" s="122">
        <v>1.01080593E-4</v>
      </c>
      <c r="AJ3963" s="122">
        <v>1.20407997E-4</v>
      </c>
      <c r="AK3963" s="122">
        <v>1.200536125E-4</v>
      </c>
      <c r="AL3963" s="122">
        <v>0</v>
      </c>
    </row>
    <row r="3964" spans="1:38" hidden="1" x14ac:dyDescent="0.25">
      <c r="A3964" s="122" t="s">
        <v>2063</v>
      </c>
      <c r="B3964" s="122">
        <v>1</v>
      </c>
      <c r="C3964" s="122" t="s">
        <v>2255</v>
      </c>
      <c r="D3964" s="122" t="s">
        <v>2161</v>
      </c>
      <c r="E3964" s="122">
        <v>72</v>
      </c>
      <c r="F3964" s="122">
        <v>4.5616125594999998E-3</v>
      </c>
      <c r="G3964" s="122">
        <v>4.5833450505E-3</v>
      </c>
      <c r="H3964" s="122">
        <v>4.5621244070000004E-3</v>
      </c>
      <c r="I3964" s="122">
        <v>4.3888453854999997E-3</v>
      </c>
      <c r="J3964" s="122">
        <v>4.398882923E-3</v>
      </c>
      <c r="K3964" s="122">
        <v>4.4522946534999996E-3</v>
      </c>
      <c r="L3964" s="122">
        <v>4.5396036205E-3</v>
      </c>
      <c r="M3964" s="122">
        <v>4.6776237560000001E-3</v>
      </c>
      <c r="N3964" s="122">
        <v>4.6499935044999998E-3</v>
      </c>
      <c r="O3964" s="122">
        <v>4.4382299110000004E-3</v>
      </c>
      <c r="P3964" s="122">
        <v>4.5143672995000004E-3</v>
      </c>
      <c r="Q3964" s="122">
        <v>4.5067261040000004E-3</v>
      </c>
      <c r="R3964" s="122">
        <v>4.4908508815E-3</v>
      </c>
      <c r="S3964" s="122">
        <v>4.5497367965E-3</v>
      </c>
      <c r="T3964" s="122">
        <v>4.6328370070000003E-3</v>
      </c>
      <c r="U3964" s="122">
        <v>4.6916978265000003E-3</v>
      </c>
      <c r="V3964" s="122">
        <v>4.6145046515E-3</v>
      </c>
      <c r="W3964" s="122">
        <v>4.6105935694999997E-3</v>
      </c>
      <c r="X3964" s="122">
        <v>4.7747416714999996E-3</v>
      </c>
      <c r="Y3964" s="122">
        <v>4.8037070194999996E-3</v>
      </c>
      <c r="Z3964" s="122">
        <v>5.2165259805000003E-3</v>
      </c>
      <c r="AA3964" s="122">
        <v>5.9905432539999999E-3</v>
      </c>
      <c r="AB3964" s="122">
        <v>6.7210954130000004E-3</v>
      </c>
      <c r="AC3964" s="122">
        <v>7.7888542155000002E-3</v>
      </c>
      <c r="AD3964" s="122">
        <v>9.0341562074999996E-3</v>
      </c>
      <c r="AE3964" s="122">
        <v>9.8873194939999992E-3</v>
      </c>
      <c r="AF3964" s="122">
        <v>7.3991291300000003E-3</v>
      </c>
      <c r="AG3964" s="122">
        <v>8.0663459975000001E-3</v>
      </c>
      <c r="AH3964" s="122">
        <v>1.4112376276499999E-2</v>
      </c>
      <c r="AI3964" s="122">
        <v>1.5354654406499999E-2</v>
      </c>
      <c r="AJ3964" s="122">
        <v>1.4089356256500001E-2</v>
      </c>
      <c r="AK3964" s="122">
        <v>7.2498905110000003E-3</v>
      </c>
      <c r="AL3964" s="122">
        <v>0</v>
      </c>
    </row>
    <row r="3965" spans="1:38" hidden="1" x14ac:dyDescent="0.25">
      <c r="A3965" s="122" t="s">
        <v>2063</v>
      </c>
      <c r="B3965" s="122">
        <v>1</v>
      </c>
      <c r="C3965" s="122" t="s">
        <v>2255</v>
      </c>
      <c r="D3965" s="122" t="s">
        <v>2179</v>
      </c>
      <c r="E3965" s="122">
        <v>72</v>
      </c>
      <c r="F3965" s="122">
        <v>0</v>
      </c>
      <c r="G3965" s="122">
        <v>0</v>
      </c>
      <c r="H3965" s="122">
        <v>0</v>
      </c>
      <c r="I3965" s="122">
        <v>0</v>
      </c>
      <c r="J3965" s="122">
        <v>0</v>
      </c>
      <c r="K3965" s="122">
        <v>0</v>
      </c>
      <c r="L3965" s="122">
        <v>0</v>
      </c>
      <c r="M3965" s="122">
        <v>0</v>
      </c>
      <c r="N3965" s="122">
        <v>0</v>
      </c>
      <c r="O3965" s="122">
        <v>0</v>
      </c>
      <c r="P3965" s="122">
        <v>0</v>
      </c>
      <c r="Q3965" s="122">
        <v>0</v>
      </c>
      <c r="R3965" s="122">
        <v>0</v>
      </c>
      <c r="S3965" s="122">
        <v>0</v>
      </c>
      <c r="T3965" s="122">
        <v>0</v>
      </c>
      <c r="U3965" s="122">
        <v>0</v>
      </c>
      <c r="V3965" s="122">
        <v>0</v>
      </c>
      <c r="W3965" s="122">
        <v>0</v>
      </c>
      <c r="X3965" s="122">
        <v>0</v>
      </c>
      <c r="Y3965" s="122">
        <v>0</v>
      </c>
      <c r="Z3965" s="122">
        <v>0</v>
      </c>
      <c r="AA3965" s="122">
        <v>0</v>
      </c>
      <c r="AB3965" s="122">
        <v>0</v>
      </c>
      <c r="AC3965" s="122">
        <v>0</v>
      </c>
      <c r="AD3965" s="122">
        <v>0</v>
      </c>
      <c r="AE3965" s="122">
        <v>0</v>
      </c>
      <c r="AF3965" s="122">
        <v>0</v>
      </c>
      <c r="AG3965" s="122">
        <v>0</v>
      </c>
      <c r="AH3965" s="122">
        <v>0</v>
      </c>
      <c r="AI3965" s="122">
        <v>0</v>
      </c>
      <c r="AJ3965" s="122">
        <v>0</v>
      </c>
      <c r="AK3965" s="122">
        <v>0</v>
      </c>
      <c r="AL3965" s="122">
        <v>0</v>
      </c>
    </row>
    <row r="3966" spans="1:38" hidden="1" x14ac:dyDescent="0.25">
      <c r="A3966" s="122" t="s">
        <v>2063</v>
      </c>
      <c r="B3966" s="122">
        <v>1</v>
      </c>
      <c r="C3966" s="122" t="s">
        <v>2255</v>
      </c>
      <c r="D3966" s="122" t="s">
        <v>2162</v>
      </c>
      <c r="E3966" s="122">
        <v>72</v>
      </c>
      <c r="F3966" s="122">
        <v>9.1766425999999994E-5</v>
      </c>
      <c r="G3966" s="122">
        <v>9.3131122999999996E-5</v>
      </c>
      <c r="H3966" s="122">
        <v>9.5144009999999996E-5</v>
      </c>
      <c r="I3966" s="122">
        <v>9.8237805499999995E-5</v>
      </c>
      <c r="J3966" s="122">
        <v>1.014805045E-4</v>
      </c>
      <c r="K3966" s="122">
        <v>9.8891348500000002E-5</v>
      </c>
      <c r="L3966" s="122">
        <v>1.01682567E-4</v>
      </c>
      <c r="M3966" s="122">
        <v>1.1030688599999999E-4</v>
      </c>
      <c r="N3966" s="122">
        <v>1.130138345E-4</v>
      </c>
      <c r="O3966" s="122">
        <v>1.0541782149999999E-4</v>
      </c>
      <c r="P3966" s="122">
        <v>1.0312644599999999E-4</v>
      </c>
      <c r="Q3966" s="122">
        <v>1.04386468E-4</v>
      </c>
      <c r="R3966" s="122">
        <v>1.06043566E-4</v>
      </c>
      <c r="S3966" s="122">
        <v>1.098442755E-4</v>
      </c>
      <c r="T3966" s="122">
        <v>1.132787285E-4</v>
      </c>
      <c r="U3966" s="122">
        <v>1.179119885E-4</v>
      </c>
      <c r="V3966" s="122">
        <v>1.268527175E-4</v>
      </c>
      <c r="W3966" s="122">
        <v>1.2807269799999999E-4</v>
      </c>
      <c r="X3966" s="122">
        <v>1.3707307849999999E-4</v>
      </c>
      <c r="Y3966" s="122">
        <v>1.3389702700000001E-4</v>
      </c>
      <c r="Z3966" s="122">
        <v>1.6746060200000001E-4</v>
      </c>
      <c r="AA3966" s="122">
        <v>1.7698401299999999E-4</v>
      </c>
      <c r="AB3966" s="122">
        <v>1.97407828E-4</v>
      </c>
      <c r="AC3966" s="122">
        <v>2.181214735E-4</v>
      </c>
      <c r="AD3966" s="122">
        <v>2.4790824199999998E-4</v>
      </c>
      <c r="AE3966" s="122">
        <v>2.12143789E-4</v>
      </c>
      <c r="AF3966" s="122">
        <v>1.7872426799999999E-4</v>
      </c>
      <c r="AG3966" s="122">
        <v>1.7792966550000001E-4</v>
      </c>
      <c r="AH3966" s="122">
        <v>2.7040324400000001E-4</v>
      </c>
      <c r="AI3966" s="122">
        <v>2.4193373750000001E-4</v>
      </c>
      <c r="AJ3966" s="122">
        <v>2.3180201900000001E-4</v>
      </c>
      <c r="AK3966" s="122">
        <v>2.3224441000000001E-4</v>
      </c>
      <c r="AL3966" s="122">
        <v>0</v>
      </c>
    </row>
    <row r="3967" spans="1:38" hidden="1" x14ac:dyDescent="0.25">
      <c r="A3967" s="122" t="s">
        <v>2063</v>
      </c>
      <c r="B3967" s="122">
        <v>1</v>
      </c>
      <c r="C3967" s="122" t="s">
        <v>2255</v>
      </c>
      <c r="D3967" s="122" t="s">
        <v>2163</v>
      </c>
      <c r="E3967" s="122">
        <v>72</v>
      </c>
      <c r="F3967" s="122">
        <v>3.0474708500000001E-5</v>
      </c>
      <c r="G3967" s="122">
        <v>3.0439463499999999E-5</v>
      </c>
      <c r="H3967" s="122">
        <v>3.2071996000000003E-5</v>
      </c>
      <c r="I3967" s="122">
        <v>2.9501920000000001E-5</v>
      </c>
      <c r="J3967" s="122">
        <v>3.0202712499999999E-5</v>
      </c>
      <c r="K3967" s="122">
        <v>2.9662536499999999E-5</v>
      </c>
      <c r="L3967" s="122">
        <v>3.0215750500000001E-5</v>
      </c>
      <c r="M3967" s="122">
        <v>3.3104144499999999E-5</v>
      </c>
      <c r="N3967" s="122">
        <v>3.3615514999999998E-5</v>
      </c>
      <c r="O3967" s="122">
        <v>3.2621314500000002E-5</v>
      </c>
      <c r="P3967" s="122">
        <v>3.3283284500000001E-5</v>
      </c>
      <c r="Q3967" s="122">
        <v>3.3429378999999998E-5</v>
      </c>
      <c r="R3967" s="122">
        <v>3.2642859E-5</v>
      </c>
      <c r="S3967" s="122">
        <v>3.2880431500000001E-5</v>
      </c>
      <c r="T3967" s="122">
        <v>3.2796824000000003E-5</v>
      </c>
      <c r="U3967" s="122">
        <v>3.1715465000000002E-5</v>
      </c>
      <c r="V3967" s="122">
        <v>3.7523999999999999E-8</v>
      </c>
      <c r="W3967" s="122">
        <v>3.2008660999999997E-5</v>
      </c>
      <c r="X3967" s="122">
        <v>3.2807980499999998E-5</v>
      </c>
      <c r="Y3967" s="122">
        <v>3.2278537000000001E-5</v>
      </c>
      <c r="Z3967" s="122">
        <v>3.5369391000000003E-5</v>
      </c>
      <c r="AA3967" s="122">
        <v>1.141355E-7</v>
      </c>
      <c r="AB3967" s="122">
        <v>3.6808500000000002E-8</v>
      </c>
      <c r="AC3967" s="122">
        <v>3.498E-8</v>
      </c>
      <c r="AD3967" s="122">
        <v>4.7329E-8</v>
      </c>
      <c r="AE3967" s="122">
        <v>4.2771E-8</v>
      </c>
      <c r="AF3967" s="122">
        <v>1.9053499999999999E-8</v>
      </c>
      <c r="AG3967" s="122">
        <v>1.6456499999999999E-8</v>
      </c>
      <c r="AH3967" s="122">
        <v>1.9265500000000001E-8</v>
      </c>
      <c r="AI3967" s="122">
        <v>1.1236E-8</v>
      </c>
      <c r="AJ3967" s="122">
        <v>8.1884999999999992E-9</v>
      </c>
      <c r="AK3967" s="122">
        <v>1.00435E-8</v>
      </c>
      <c r="AL3967" s="122">
        <v>0</v>
      </c>
    </row>
    <row r="3968" spans="1:38" hidden="1" x14ac:dyDescent="0.25">
      <c r="A3968" s="122" t="s">
        <v>2063</v>
      </c>
      <c r="B3968" s="122">
        <v>1</v>
      </c>
      <c r="C3968" s="122" t="s">
        <v>2255</v>
      </c>
      <c r="D3968" s="122" t="s">
        <v>2180</v>
      </c>
      <c r="E3968" s="122">
        <v>72</v>
      </c>
      <c r="F3968" s="122">
        <v>0</v>
      </c>
      <c r="G3968" s="122">
        <v>0</v>
      </c>
      <c r="H3968" s="122">
        <v>0</v>
      </c>
      <c r="I3968" s="122">
        <v>0</v>
      </c>
      <c r="J3968" s="122">
        <v>0</v>
      </c>
      <c r="K3968" s="122">
        <v>0</v>
      </c>
      <c r="L3968" s="122">
        <v>0</v>
      </c>
      <c r="M3968" s="122">
        <v>0</v>
      </c>
      <c r="N3968" s="122">
        <v>0</v>
      </c>
      <c r="O3968" s="122">
        <v>0</v>
      </c>
      <c r="P3968" s="122">
        <v>0</v>
      </c>
      <c r="Q3968" s="122">
        <v>0</v>
      </c>
      <c r="R3968" s="122">
        <v>0</v>
      </c>
      <c r="S3968" s="122">
        <v>0</v>
      </c>
      <c r="T3968" s="122">
        <v>0</v>
      </c>
      <c r="U3968" s="122">
        <v>0</v>
      </c>
      <c r="V3968" s="122">
        <v>0</v>
      </c>
      <c r="W3968" s="122">
        <v>0</v>
      </c>
      <c r="X3968" s="122">
        <v>0</v>
      </c>
      <c r="Y3968" s="122">
        <v>0</v>
      </c>
      <c r="Z3968" s="122">
        <v>1.7128847399999999E-4</v>
      </c>
      <c r="AA3968" s="122">
        <v>2.2780719700000001E-4</v>
      </c>
      <c r="AB3968" s="122">
        <v>2.8209992000000001E-5</v>
      </c>
      <c r="AC3968" s="122">
        <v>4.4713450000000003E-7</v>
      </c>
      <c r="AD3968" s="122">
        <v>4.3860150000000001E-7</v>
      </c>
      <c r="AE3968" s="122">
        <v>0</v>
      </c>
      <c r="AF3968" s="122">
        <v>0</v>
      </c>
      <c r="AG3968" s="122">
        <v>0</v>
      </c>
      <c r="AH3968" s="122">
        <v>0</v>
      </c>
      <c r="AI3968" s="122">
        <v>0</v>
      </c>
      <c r="AJ3968" s="122">
        <v>6.3213629999999998E-6</v>
      </c>
      <c r="AK3968" s="122">
        <v>1.3235160000000001E-5</v>
      </c>
      <c r="AL3968" s="122">
        <v>0</v>
      </c>
    </row>
    <row r="3969" spans="1:38" hidden="1" x14ac:dyDescent="0.25">
      <c r="A3969" s="122" t="s">
        <v>2063</v>
      </c>
      <c r="B3969" s="122">
        <v>1</v>
      </c>
      <c r="C3969" s="122" t="s">
        <v>2255</v>
      </c>
      <c r="D3969" s="122" t="s">
        <v>2164</v>
      </c>
      <c r="E3969" s="122">
        <v>72</v>
      </c>
      <c r="F3969" s="122">
        <v>0</v>
      </c>
      <c r="G3969" s="122">
        <v>0</v>
      </c>
      <c r="H3969" s="122">
        <v>0</v>
      </c>
      <c r="I3969" s="122">
        <v>0</v>
      </c>
      <c r="J3969" s="122">
        <v>0</v>
      </c>
      <c r="K3969" s="122">
        <v>0</v>
      </c>
      <c r="L3969" s="122">
        <v>0</v>
      </c>
      <c r="M3969" s="122">
        <v>0</v>
      </c>
      <c r="N3969" s="122">
        <v>0</v>
      </c>
      <c r="O3969" s="122">
        <v>0</v>
      </c>
      <c r="P3969" s="122">
        <v>0</v>
      </c>
      <c r="Q3969" s="122">
        <v>0</v>
      </c>
      <c r="R3969" s="122">
        <v>0</v>
      </c>
      <c r="S3969" s="122">
        <v>0</v>
      </c>
      <c r="T3969" s="122">
        <v>0</v>
      </c>
      <c r="U3969" s="122">
        <v>0</v>
      </c>
      <c r="V3969" s="122">
        <v>0</v>
      </c>
      <c r="W3969" s="122">
        <v>0</v>
      </c>
      <c r="X3969" s="122">
        <v>0</v>
      </c>
      <c r="Y3969" s="122">
        <v>0</v>
      </c>
      <c r="Z3969" s="122">
        <v>0</v>
      </c>
      <c r="AA3969" s="122">
        <v>0</v>
      </c>
      <c r="AB3969" s="122">
        <v>0</v>
      </c>
      <c r="AC3969" s="122">
        <v>0</v>
      </c>
      <c r="AD3969" s="122">
        <v>0</v>
      </c>
      <c r="AE3969" s="122">
        <v>0</v>
      </c>
      <c r="AF3969" s="122">
        <v>0</v>
      </c>
      <c r="AG3969" s="122">
        <v>0</v>
      </c>
      <c r="AH3969" s="122">
        <v>0</v>
      </c>
      <c r="AI3969" s="122">
        <v>0</v>
      </c>
      <c r="AJ3969" s="122">
        <v>0</v>
      </c>
      <c r="AK3969" s="122">
        <v>0</v>
      </c>
      <c r="AL3969" s="122">
        <v>0</v>
      </c>
    </row>
    <row r="3970" spans="1:38" hidden="1" x14ac:dyDescent="0.25">
      <c r="A3970" s="122" t="s">
        <v>2063</v>
      </c>
      <c r="B3970" s="122">
        <v>1</v>
      </c>
      <c r="C3970" s="122" t="s">
        <v>2255</v>
      </c>
      <c r="D3970" s="122" t="s">
        <v>2165</v>
      </c>
      <c r="E3970" s="122">
        <v>72</v>
      </c>
      <c r="F3970" s="122">
        <v>2.6373785799999999E-4</v>
      </c>
      <c r="G3970" s="122">
        <v>2.6633178399999998E-4</v>
      </c>
      <c r="H3970" s="122">
        <v>2.8450450349999998E-4</v>
      </c>
      <c r="I3970" s="122">
        <v>2.9939079900000002E-4</v>
      </c>
      <c r="J3970" s="122">
        <v>2.9848807649999998E-4</v>
      </c>
      <c r="K3970" s="122">
        <v>3.0928099650000002E-4</v>
      </c>
      <c r="L3970" s="122">
        <v>3.1503859850000001E-4</v>
      </c>
      <c r="M3970" s="122">
        <v>3.3305412000000001E-4</v>
      </c>
      <c r="N3970" s="122">
        <v>3.3821457099999998E-4</v>
      </c>
      <c r="O3970" s="122">
        <v>3.227546565E-4</v>
      </c>
      <c r="P3970" s="122">
        <v>3.30704577E-4</v>
      </c>
      <c r="Q3970" s="122">
        <v>3.3571191099999998E-4</v>
      </c>
      <c r="R3970" s="122">
        <v>3.3507265150000001E-4</v>
      </c>
      <c r="S3970" s="122">
        <v>3.407661765E-4</v>
      </c>
      <c r="T3970" s="122">
        <v>3.3699565049999998E-4</v>
      </c>
      <c r="U3970" s="122">
        <v>3.3292477350000001E-4</v>
      </c>
      <c r="V3970" s="122">
        <v>3.4960591399999999E-4</v>
      </c>
      <c r="W3970" s="122">
        <v>3.358432715E-4</v>
      </c>
      <c r="X3970" s="122">
        <v>3.2322492549999998E-4</v>
      </c>
      <c r="Y3970" s="122">
        <v>3.1387098199999998E-4</v>
      </c>
      <c r="Z3970" s="122">
        <v>3.3981381949999999E-4</v>
      </c>
      <c r="AA3970" s="122">
        <v>3.2082890149999997E-4</v>
      </c>
      <c r="AB3970" s="122">
        <v>3.1005095400000001E-4</v>
      </c>
      <c r="AC3970" s="122">
        <v>3.06306557E-4</v>
      </c>
      <c r="AD3970" s="122">
        <v>2.81940284E-4</v>
      </c>
      <c r="AE3970" s="122">
        <v>2.6612267250000001E-4</v>
      </c>
      <c r="AF3970" s="122">
        <v>2.7208827300000002E-4</v>
      </c>
      <c r="AG3970" s="122">
        <v>2.4402893350000001E-4</v>
      </c>
      <c r="AH3970" s="122">
        <v>2.5722855700000002E-4</v>
      </c>
      <c r="AI3970" s="122">
        <v>3.5010498850000002E-4</v>
      </c>
      <c r="AJ3970" s="122">
        <v>3.7377012449999998E-4</v>
      </c>
      <c r="AK3970" s="122">
        <v>3.8741184750000002E-4</v>
      </c>
      <c r="AL3970" s="122">
        <v>0</v>
      </c>
    </row>
    <row r="3971" spans="1:38" hidden="1" x14ac:dyDescent="0.25">
      <c r="A3971" s="122" t="s">
        <v>2063</v>
      </c>
      <c r="B3971" s="122">
        <v>1</v>
      </c>
      <c r="C3971" s="122" t="s">
        <v>2255</v>
      </c>
      <c r="D3971" s="122" t="s">
        <v>2166</v>
      </c>
      <c r="E3971" s="122">
        <v>72</v>
      </c>
      <c r="F3971" s="122">
        <v>1.7736609E-5</v>
      </c>
      <c r="G3971" s="122">
        <v>1.7823449500000002E-5</v>
      </c>
      <c r="H3971" s="122">
        <v>1.8012103000000001E-5</v>
      </c>
      <c r="I3971" s="122">
        <v>1.84651205E-5</v>
      </c>
      <c r="J3971" s="122">
        <v>1.8901018999999999E-5</v>
      </c>
      <c r="K3971" s="122">
        <v>1.8571411999999999E-5</v>
      </c>
      <c r="L3971" s="122">
        <v>1.8917131E-5</v>
      </c>
      <c r="M3971" s="122">
        <v>2.1009199999999999E-5</v>
      </c>
      <c r="N3971" s="122">
        <v>2.1334725999999999E-5</v>
      </c>
      <c r="O3971" s="122">
        <v>1.8363625500000001E-5</v>
      </c>
      <c r="P3971" s="122">
        <v>1.8449512E-5</v>
      </c>
      <c r="Q3971" s="122">
        <v>1.846785E-5</v>
      </c>
      <c r="R3971" s="122">
        <v>1.83297055E-5</v>
      </c>
      <c r="S3971" s="122">
        <v>1.8497053000000001E-5</v>
      </c>
      <c r="T3971" s="122">
        <v>1.8447126999999999E-5</v>
      </c>
      <c r="U3971" s="122">
        <v>1.7830922500000001E-5</v>
      </c>
      <c r="V3971" s="122">
        <v>1.9221748499999999E-5</v>
      </c>
      <c r="W3971" s="122">
        <v>1.8465067500000002E-5</v>
      </c>
      <c r="X3971" s="122">
        <v>1.7658062999999998E-5</v>
      </c>
      <c r="Y3971" s="122">
        <v>1.7147037000000002E-5</v>
      </c>
      <c r="Z3971" s="122">
        <v>2.2412057000000001E-5</v>
      </c>
      <c r="AA3971" s="122">
        <v>1.4967517999999999E-5</v>
      </c>
      <c r="AB3971" s="122">
        <v>1.45637905E-5</v>
      </c>
      <c r="AC3971" s="122">
        <v>1.6270443500000002E-5</v>
      </c>
      <c r="AD3971" s="122">
        <v>1.6203451499999999E-5</v>
      </c>
      <c r="AE3971" s="122">
        <v>1.76888295E-5</v>
      </c>
      <c r="AF3971" s="122">
        <v>1.6684665000000001E-5</v>
      </c>
      <c r="AG3971" s="122">
        <v>1.6466543500000001E-5</v>
      </c>
      <c r="AH3971" s="122">
        <v>5.4532495000000001E-6</v>
      </c>
      <c r="AI3971" s="122">
        <v>0</v>
      </c>
      <c r="AJ3971" s="122">
        <v>0</v>
      </c>
      <c r="AK3971" s="122">
        <v>0</v>
      </c>
      <c r="AL3971" s="122">
        <v>0</v>
      </c>
    </row>
    <row r="3972" spans="1:38" hidden="1" x14ac:dyDescent="0.25">
      <c r="A3972" s="122" t="s">
        <v>2063</v>
      </c>
      <c r="B3972" s="122">
        <v>1</v>
      </c>
      <c r="C3972" s="122" t="s">
        <v>2255</v>
      </c>
      <c r="D3972" s="122" t="s">
        <v>2167</v>
      </c>
      <c r="E3972" s="122">
        <v>72</v>
      </c>
      <c r="F3972" s="122">
        <v>1.9034870499999999E-5</v>
      </c>
      <c r="G3972" s="122">
        <v>8.7411045000000007E-6</v>
      </c>
      <c r="H3972" s="122">
        <v>1.0830125999999999E-5</v>
      </c>
      <c r="I3972" s="122">
        <v>1.10018195E-5</v>
      </c>
      <c r="J3972" s="122">
        <v>8.9721580000000004E-6</v>
      </c>
      <c r="K3972" s="122">
        <v>8.940676E-6</v>
      </c>
      <c r="L3972" s="122">
        <v>9.1189945000000002E-6</v>
      </c>
      <c r="M3972" s="122">
        <v>9.6919510000000007E-6</v>
      </c>
      <c r="N3972" s="122">
        <v>9.7731735000000007E-6</v>
      </c>
      <c r="O3972" s="122">
        <v>9.4203259999999997E-6</v>
      </c>
      <c r="P3972" s="122">
        <v>9.6203479999999997E-6</v>
      </c>
      <c r="Q3972" s="122">
        <v>1.20674905E-5</v>
      </c>
      <c r="R3972" s="122">
        <v>1.3793197E-5</v>
      </c>
      <c r="S3972" s="122">
        <v>1.43494055E-5</v>
      </c>
      <c r="T3972" s="122">
        <v>1.4949020999999999E-5</v>
      </c>
      <c r="U3972" s="122">
        <v>1.4578816000000001E-5</v>
      </c>
      <c r="V3972" s="122">
        <v>1.5845754499999999E-5</v>
      </c>
      <c r="W3972" s="122">
        <v>1.6154744500000001E-5</v>
      </c>
      <c r="X3972" s="122">
        <v>1.6003058499999999E-5</v>
      </c>
      <c r="Y3972" s="122">
        <v>1.4622912E-5</v>
      </c>
      <c r="Z3972" s="122">
        <v>5.9175560000000004E-6</v>
      </c>
      <c r="AA3972" s="122">
        <v>6.8503295000000002E-6</v>
      </c>
      <c r="AB3972" s="122">
        <v>1.10499965E-5</v>
      </c>
      <c r="AC3972" s="122">
        <v>1.9911039999999999E-5</v>
      </c>
      <c r="AD3972" s="122">
        <v>2.3580918999999998E-5</v>
      </c>
      <c r="AE3972" s="122">
        <v>2.15380075E-5</v>
      </c>
      <c r="AF3972" s="122">
        <v>9.6710955000000007E-6</v>
      </c>
      <c r="AG3972" s="122">
        <v>1.2923096000000001E-5</v>
      </c>
      <c r="AH3972" s="122">
        <v>4.7025230499999998E-5</v>
      </c>
      <c r="AI3972" s="122">
        <v>3.2076819000000003E-5</v>
      </c>
      <c r="AJ3972" s="122">
        <v>2.9816422000000002E-5</v>
      </c>
      <c r="AK3972" s="122">
        <v>2.5094758000000001E-5</v>
      </c>
      <c r="AL3972" s="122">
        <v>0</v>
      </c>
    </row>
    <row r="3973" spans="1:38" hidden="1" x14ac:dyDescent="0.25">
      <c r="A3973" s="122" t="s">
        <v>2063</v>
      </c>
      <c r="B3973" s="122">
        <v>1</v>
      </c>
      <c r="C3973" s="122" t="s">
        <v>2255</v>
      </c>
      <c r="D3973" s="122" t="s">
        <v>2168</v>
      </c>
      <c r="E3973" s="122">
        <v>72</v>
      </c>
      <c r="F3973" s="122">
        <v>1.259971915E-4</v>
      </c>
      <c r="G3973" s="122">
        <v>1.3168618499999999E-4</v>
      </c>
      <c r="H3973" s="122">
        <v>1.174268E-4</v>
      </c>
      <c r="I3973" s="122">
        <v>1.2428144900000001E-4</v>
      </c>
      <c r="J3973" s="122">
        <v>1.2892162549999999E-4</v>
      </c>
      <c r="K3973" s="122">
        <v>1.3296319350000001E-4</v>
      </c>
      <c r="L3973" s="122">
        <v>1.3802294450000001E-4</v>
      </c>
      <c r="M3973" s="122">
        <v>1.4269879000000001E-4</v>
      </c>
      <c r="N3973" s="122">
        <v>1.4512937000000001E-4</v>
      </c>
      <c r="O3973" s="122">
        <v>1.4124317150000001E-4</v>
      </c>
      <c r="P3973" s="122">
        <v>1.4613803950000001E-4</v>
      </c>
      <c r="Q3973" s="122">
        <v>1.5179035699999999E-4</v>
      </c>
      <c r="R3973" s="122">
        <v>1.5143623749999999E-4</v>
      </c>
      <c r="S3973" s="122">
        <v>1.5749183200000001E-4</v>
      </c>
      <c r="T3973" s="122">
        <v>1.6192650100000001E-4</v>
      </c>
      <c r="U3973" s="122">
        <v>1.6261112850000001E-4</v>
      </c>
      <c r="V3973" s="122">
        <v>1.739057995E-4</v>
      </c>
      <c r="W3973" s="122">
        <v>1.7585044899999999E-4</v>
      </c>
      <c r="X3973" s="122">
        <v>1.7621617550000001E-4</v>
      </c>
      <c r="Y3973" s="122">
        <v>1.7665506850000001E-4</v>
      </c>
      <c r="Z3973" s="122">
        <v>1.8549045999999999E-4</v>
      </c>
      <c r="AA3973" s="122">
        <v>1.9286996800000001E-4</v>
      </c>
      <c r="AB3973" s="122">
        <v>2.0311293350000001E-4</v>
      </c>
      <c r="AC3973" s="122">
        <v>2.2072348200000001E-4</v>
      </c>
      <c r="AD3973" s="122">
        <v>2.5068276549999999E-4</v>
      </c>
      <c r="AE3973" s="122">
        <v>2.6608445949999999E-4</v>
      </c>
      <c r="AF3973" s="122">
        <v>2.0016459649999999E-4</v>
      </c>
      <c r="AG3973" s="122">
        <v>2.0577557400000001E-4</v>
      </c>
      <c r="AH3973" s="122">
        <v>4.3989048650000003E-4</v>
      </c>
      <c r="AI3973" s="122">
        <v>3.0598805349999999E-4</v>
      </c>
      <c r="AJ3973" s="122">
        <v>2.4824055200000001E-4</v>
      </c>
      <c r="AK3973" s="122">
        <v>2.1377131299999999E-4</v>
      </c>
      <c r="AL3973" s="122">
        <v>0</v>
      </c>
    </row>
    <row r="3974" spans="1:38" hidden="1" x14ac:dyDescent="0.25">
      <c r="A3974" s="122" t="s">
        <v>2062</v>
      </c>
      <c r="B3974" s="122">
        <v>1</v>
      </c>
      <c r="C3974" s="122" t="s">
        <v>2256</v>
      </c>
      <c r="D3974" s="122" t="s">
        <v>2120</v>
      </c>
      <c r="E3974" s="122">
        <v>73</v>
      </c>
      <c r="F3974" s="122">
        <v>6.0863196600000004E-4</v>
      </c>
      <c r="G3974" s="122">
        <v>6.3771672300000002E-4</v>
      </c>
      <c r="H3974" s="122">
        <v>7.5677870550000005E-4</v>
      </c>
      <c r="I3974" s="122">
        <v>6.7710918499999998E-4</v>
      </c>
      <c r="J3974" s="122">
        <v>6.293755565E-4</v>
      </c>
      <c r="K3974" s="122">
        <v>6.6683415449999997E-4</v>
      </c>
      <c r="L3974" s="122">
        <v>6.9814888650000003E-4</v>
      </c>
      <c r="M3974" s="122">
        <v>6.1890569800000003E-4</v>
      </c>
      <c r="N3974" s="122">
        <v>6.4713948700000003E-4</v>
      </c>
      <c r="O3974" s="122">
        <v>5.916817445E-4</v>
      </c>
      <c r="P3974" s="122">
        <v>5.5519895599999999E-4</v>
      </c>
      <c r="Q3974" s="122">
        <v>4.9891144549999995E-4</v>
      </c>
      <c r="R3974" s="122">
        <v>4.7062807499999998E-4</v>
      </c>
      <c r="S3974" s="122">
        <v>3.9731338700000002E-4</v>
      </c>
      <c r="T3974" s="122">
        <v>3.3568535799999999E-4</v>
      </c>
      <c r="U3974" s="122">
        <v>3.2718460850000001E-4</v>
      </c>
      <c r="V3974" s="122">
        <v>2.7158927800000001E-4</v>
      </c>
      <c r="W3974" s="122">
        <v>2.298832335E-4</v>
      </c>
      <c r="X3974" s="122">
        <v>2.0588830499999999E-4</v>
      </c>
      <c r="Y3974" s="122">
        <v>2.3141739799999999E-4</v>
      </c>
      <c r="Z3974" s="122">
        <v>2.1288878350000001E-4</v>
      </c>
      <c r="AA3974" s="122">
        <v>2.7846313949999999E-4</v>
      </c>
      <c r="AB3974" s="122">
        <v>3.2670503800000001E-4</v>
      </c>
      <c r="AC3974" s="122">
        <v>2.326038295E-4</v>
      </c>
      <c r="AD3974" s="122">
        <v>1.5924064649999999E-4</v>
      </c>
      <c r="AE3974" s="122">
        <v>1.17630108E-4</v>
      </c>
      <c r="AF3974" s="122">
        <v>1.5235356149999999E-4</v>
      </c>
      <c r="AG3974" s="122">
        <v>8.6637483499999997E-5</v>
      </c>
      <c r="AH3974" s="122">
        <v>6.9442242999999995E-5</v>
      </c>
      <c r="AI3974" s="122">
        <v>5.5685191999999998E-5</v>
      </c>
      <c r="AJ3974" s="122">
        <v>5.8948110499999998E-5</v>
      </c>
      <c r="AK3974" s="122">
        <v>6.1085149999999999E-5</v>
      </c>
      <c r="AL3974" s="122">
        <v>0</v>
      </c>
    </row>
    <row r="3975" spans="1:38" hidden="1" x14ac:dyDescent="0.25">
      <c r="A3975" s="122" t="s">
        <v>2062</v>
      </c>
      <c r="B3975" s="122">
        <v>1</v>
      </c>
      <c r="C3975" s="122" t="s">
        <v>2256</v>
      </c>
      <c r="D3975" s="122" t="s">
        <v>2121</v>
      </c>
      <c r="E3975" s="122">
        <v>73</v>
      </c>
      <c r="F3975" s="122">
        <v>4.3287384300000001E-4</v>
      </c>
      <c r="G3975" s="122">
        <v>4.3127136150000002E-4</v>
      </c>
      <c r="H3975" s="122">
        <v>1.9416552650000001E-4</v>
      </c>
      <c r="I3975" s="122">
        <v>1.5338491500000001E-4</v>
      </c>
      <c r="J3975" s="122">
        <v>1.4415610450000001E-4</v>
      </c>
      <c r="K3975" s="122">
        <v>1.7327517900000001E-4</v>
      </c>
      <c r="L3975" s="122">
        <v>1.494549915E-4</v>
      </c>
      <c r="M3975" s="122">
        <v>1.3544309E-4</v>
      </c>
      <c r="N3975" s="122">
        <v>1.285583105E-4</v>
      </c>
      <c r="O3975" s="122">
        <v>1.10082219E-4</v>
      </c>
      <c r="P3975" s="122">
        <v>1.37564945E-4</v>
      </c>
      <c r="Q3975" s="122">
        <v>1.46911495E-4</v>
      </c>
      <c r="R3975" s="122">
        <v>1.5803410150000001E-4</v>
      </c>
      <c r="S3975" s="122">
        <v>1.7858978049999999E-4</v>
      </c>
      <c r="T3975" s="122">
        <v>1.7650876199999999E-4</v>
      </c>
      <c r="U3975" s="122">
        <v>1.8087471650000001E-4</v>
      </c>
      <c r="V3975" s="122">
        <v>1.7895725599999999E-4</v>
      </c>
      <c r="W3975" s="122">
        <v>1.76645078E-4</v>
      </c>
      <c r="X3975" s="122">
        <v>1.8491016299999999E-4</v>
      </c>
      <c r="Y3975" s="122">
        <v>1.6200149599999999E-4</v>
      </c>
      <c r="Z3975" s="122">
        <v>1.7813196650000001E-4</v>
      </c>
      <c r="AA3975" s="122">
        <v>1.8452845700000001E-4</v>
      </c>
      <c r="AB3975" s="122">
        <v>1.58525385E-4</v>
      </c>
      <c r="AC3975" s="122">
        <v>1.39066753E-4</v>
      </c>
      <c r="AD3975" s="122">
        <v>1.55668102E-4</v>
      </c>
      <c r="AE3975" s="122">
        <v>1.3608931899999999E-4</v>
      </c>
      <c r="AF3975" s="122">
        <v>1.3197238500000001E-4</v>
      </c>
      <c r="AG3975" s="122">
        <v>7.4679279000000004E-5</v>
      </c>
      <c r="AH3975" s="122">
        <v>9.3920928999999997E-5</v>
      </c>
      <c r="AI3975" s="122">
        <v>3.8426669500000002E-5</v>
      </c>
      <c r="AJ3975" s="122">
        <v>3.4916956500000002E-5</v>
      </c>
      <c r="AK3975" s="122">
        <v>2.0373915500000001E-5</v>
      </c>
      <c r="AL3975" s="122">
        <v>0</v>
      </c>
    </row>
    <row r="3976" spans="1:38" hidden="1" x14ac:dyDescent="0.25">
      <c r="A3976" s="122" t="s">
        <v>2062</v>
      </c>
      <c r="B3976" s="122">
        <v>1</v>
      </c>
      <c r="C3976" s="122" t="s">
        <v>2256</v>
      </c>
      <c r="D3976" s="122" t="s">
        <v>2122</v>
      </c>
      <c r="E3976" s="122">
        <v>73</v>
      </c>
      <c r="F3976" s="122">
        <v>2.2918790000000001E-5</v>
      </c>
      <c r="G3976" s="122">
        <v>2.2605401000000002E-5</v>
      </c>
      <c r="H3976" s="122">
        <v>2.5301696499999999E-5</v>
      </c>
      <c r="I3976" s="122">
        <v>2.8657682999999999E-5</v>
      </c>
      <c r="J3976" s="122">
        <v>3.2013166000000001E-5</v>
      </c>
      <c r="K3976" s="122">
        <v>3.6185113999999998E-5</v>
      </c>
      <c r="L3976" s="122">
        <v>4.6960755999999999E-5</v>
      </c>
      <c r="M3976" s="122">
        <v>4.7712799499999997E-5</v>
      </c>
      <c r="N3976" s="122">
        <v>4.06563795E-5</v>
      </c>
      <c r="O3976" s="122">
        <v>3.9806153500000001E-5</v>
      </c>
      <c r="P3976" s="122">
        <v>4.4252482499999999E-5</v>
      </c>
      <c r="Q3976" s="122">
        <v>4.8445630500000003E-5</v>
      </c>
      <c r="R3976" s="122">
        <v>4.9009842000000001E-5</v>
      </c>
      <c r="S3976" s="122">
        <v>5.33120375E-5</v>
      </c>
      <c r="T3976" s="122">
        <v>6.2551607000000005E-5</v>
      </c>
      <c r="U3976" s="122">
        <v>7.0392029500000004E-5</v>
      </c>
      <c r="V3976" s="122">
        <v>1.043570795E-4</v>
      </c>
      <c r="W3976" s="122">
        <v>1.8009548400000001E-4</v>
      </c>
      <c r="X3976" s="122">
        <v>2.9189047749999999E-4</v>
      </c>
      <c r="Y3976" s="122">
        <v>4.2391557100000002E-4</v>
      </c>
      <c r="Z3976" s="122">
        <v>4.8249382099999999E-4</v>
      </c>
      <c r="AA3976" s="122">
        <v>6.0494889000000003E-4</v>
      </c>
      <c r="AB3976" s="122">
        <v>5.2850251150000005E-4</v>
      </c>
      <c r="AC3976" s="122">
        <v>5.6997267949999997E-4</v>
      </c>
      <c r="AD3976" s="122">
        <v>4.5450221550000003E-4</v>
      </c>
      <c r="AE3976" s="122">
        <v>7.7463671099999997E-4</v>
      </c>
      <c r="AF3976" s="122">
        <v>1.947542505E-4</v>
      </c>
      <c r="AG3976" s="122">
        <v>1.08437682E-4</v>
      </c>
      <c r="AH3976" s="122">
        <v>8.3278264E-5</v>
      </c>
      <c r="AI3976" s="122">
        <v>1.1081791199999999E-4</v>
      </c>
      <c r="AJ3976" s="122">
        <v>9.2480494999999996E-5</v>
      </c>
      <c r="AK3976" s="122">
        <v>8.1816895000000006E-5</v>
      </c>
      <c r="AL3976" s="122">
        <v>0</v>
      </c>
    </row>
    <row r="3977" spans="1:38" hidden="1" x14ac:dyDescent="0.25">
      <c r="A3977" s="122" t="s">
        <v>2062</v>
      </c>
      <c r="B3977" s="122">
        <v>1</v>
      </c>
      <c r="C3977" s="122" t="s">
        <v>2256</v>
      </c>
      <c r="D3977" s="122" t="s">
        <v>2175</v>
      </c>
      <c r="E3977" s="122">
        <v>73</v>
      </c>
      <c r="F3977" s="122">
        <v>0</v>
      </c>
      <c r="G3977" s="122">
        <v>0</v>
      </c>
      <c r="H3977" s="122">
        <v>0</v>
      </c>
      <c r="I3977" s="122">
        <v>0</v>
      </c>
      <c r="J3977" s="122">
        <v>0</v>
      </c>
      <c r="K3977" s="122">
        <v>0</v>
      </c>
      <c r="L3977" s="122">
        <v>0</v>
      </c>
      <c r="M3977" s="122">
        <v>0</v>
      </c>
      <c r="N3977" s="122">
        <v>0</v>
      </c>
      <c r="O3977" s="122">
        <v>0</v>
      </c>
      <c r="P3977" s="122">
        <v>0</v>
      </c>
      <c r="Q3977" s="122">
        <v>0</v>
      </c>
      <c r="R3977" s="122">
        <v>0</v>
      </c>
      <c r="S3977" s="122">
        <v>0</v>
      </c>
      <c r="T3977" s="122">
        <v>0</v>
      </c>
      <c r="U3977" s="122">
        <v>0</v>
      </c>
      <c r="V3977" s="122">
        <v>0</v>
      </c>
      <c r="W3977" s="122">
        <v>0</v>
      </c>
      <c r="X3977" s="122">
        <v>0</v>
      </c>
      <c r="Y3977" s="122">
        <v>0</v>
      </c>
      <c r="Z3977" s="122">
        <v>0</v>
      </c>
      <c r="AA3977" s="122">
        <v>0</v>
      </c>
      <c r="AB3977" s="122">
        <v>0</v>
      </c>
      <c r="AC3977" s="122">
        <v>0</v>
      </c>
      <c r="AD3977" s="122">
        <v>0</v>
      </c>
      <c r="AE3977" s="122">
        <v>0</v>
      </c>
      <c r="AF3977" s="122">
        <v>0</v>
      </c>
      <c r="AG3977" s="122">
        <v>0</v>
      </c>
      <c r="AH3977" s="122">
        <v>0</v>
      </c>
      <c r="AI3977" s="122">
        <v>0</v>
      </c>
      <c r="AJ3977" s="122">
        <v>0</v>
      </c>
      <c r="AK3977" s="122">
        <v>0</v>
      </c>
      <c r="AL3977" s="122">
        <v>0</v>
      </c>
    </row>
    <row r="3978" spans="1:38" hidden="1" x14ac:dyDescent="0.25">
      <c r="A3978" s="122" t="s">
        <v>2062</v>
      </c>
      <c r="B3978" s="122">
        <v>1</v>
      </c>
      <c r="C3978" s="122" t="s">
        <v>2256</v>
      </c>
      <c r="D3978" s="122" t="s">
        <v>2123</v>
      </c>
      <c r="E3978" s="122">
        <v>73</v>
      </c>
      <c r="F3978" s="122">
        <v>5.1720580000000001E-6</v>
      </c>
      <c r="G3978" s="122">
        <v>5.2619725000000004E-6</v>
      </c>
      <c r="H3978" s="122">
        <v>5.3425589999999998E-6</v>
      </c>
      <c r="I3978" s="122">
        <v>5.4111410000000002E-6</v>
      </c>
      <c r="J3978" s="122">
        <v>5.4952255000000001E-6</v>
      </c>
      <c r="K3978" s="122">
        <v>5.5413355000000002E-6</v>
      </c>
      <c r="L3978" s="122">
        <v>5.5971710000000002E-6</v>
      </c>
      <c r="M3978" s="122">
        <v>5.6646930000000002E-6</v>
      </c>
      <c r="N3978" s="122">
        <v>5.7085505000000003E-6</v>
      </c>
      <c r="O3978" s="122">
        <v>5.7786430000000002E-6</v>
      </c>
      <c r="P3978" s="122">
        <v>5.8390895000000002E-6</v>
      </c>
      <c r="Q3978" s="122">
        <v>5.9755114999999996E-6</v>
      </c>
      <c r="R3978" s="122">
        <v>6.4672985E-6</v>
      </c>
      <c r="S3978" s="122">
        <v>6.3944765000000002E-6</v>
      </c>
      <c r="T3978" s="122">
        <v>6.4907774999999999E-6</v>
      </c>
      <c r="U3978" s="122">
        <v>6.3565814999999996E-6</v>
      </c>
      <c r="V3978" s="122">
        <v>6.4107210000000002E-6</v>
      </c>
      <c r="W3978" s="122">
        <v>6.2806060000000002E-6</v>
      </c>
      <c r="X3978" s="122">
        <v>6.4447734999999997E-6</v>
      </c>
      <c r="Y3978" s="122">
        <v>6.7491259999999998E-6</v>
      </c>
      <c r="Z3978" s="122">
        <v>6.7993965000000001E-6</v>
      </c>
      <c r="AA3978" s="122">
        <v>6.8554175E-6</v>
      </c>
      <c r="AB3978" s="122">
        <v>7.0001339999999998E-6</v>
      </c>
      <c r="AC3978" s="122">
        <v>6.8727219999999996E-6</v>
      </c>
      <c r="AD3978" s="122">
        <v>6.9804180000000002E-6</v>
      </c>
      <c r="AE3978" s="122">
        <v>6.9699769999999998E-6</v>
      </c>
      <c r="AF3978" s="122">
        <v>7.6487745000000006E-6</v>
      </c>
      <c r="AG3978" s="122">
        <v>9.2173095E-6</v>
      </c>
      <c r="AH3978" s="122">
        <v>4.6364664999999996E-6</v>
      </c>
      <c r="AI3978" s="122">
        <v>1.2097912500000001E-5</v>
      </c>
      <c r="AJ3978" s="122">
        <v>2.04968755E-5</v>
      </c>
      <c r="AK3978" s="122">
        <v>8.8444015000000003E-6</v>
      </c>
      <c r="AL3978" s="122">
        <v>0</v>
      </c>
    </row>
    <row r="3979" spans="1:38" x14ac:dyDescent="0.25">
      <c r="A3979" s="122" t="s">
        <v>2062</v>
      </c>
      <c r="B3979" s="122">
        <v>1</v>
      </c>
      <c r="C3979" s="122" t="s">
        <v>2256</v>
      </c>
      <c r="D3979" s="122" t="s">
        <v>2124</v>
      </c>
      <c r="E3979" s="122">
        <v>73</v>
      </c>
      <c r="F3979" s="122">
        <v>2.69030915E-5</v>
      </c>
      <c r="G3979" s="122">
        <v>2.4849659499999999E-5</v>
      </c>
      <c r="H3979" s="122">
        <v>2.58768525E-5</v>
      </c>
      <c r="I3979" s="122">
        <v>3.3844952000000001E-5</v>
      </c>
      <c r="J3979" s="122">
        <v>3.5544529500000002E-5</v>
      </c>
      <c r="K3979" s="122">
        <v>3.7954810500000003E-5</v>
      </c>
      <c r="L3979" s="122">
        <v>4.1236755999999998E-5</v>
      </c>
      <c r="M3979" s="122">
        <v>4.9376575500000001E-5</v>
      </c>
      <c r="N3979" s="122">
        <v>4.81128435E-5</v>
      </c>
      <c r="O3979" s="122">
        <v>6.4739818000000002E-5</v>
      </c>
      <c r="P3979" s="122">
        <v>7.01286725E-5</v>
      </c>
      <c r="Q3979" s="122">
        <v>7.5956579000000006E-5</v>
      </c>
      <c r="R3979" s="122">
        <v>7.5796757499999999E-5</v>
      </c>
      <c r="S3979" s="122">
        <v>7.5429732499999999E-5</v>
      </c>
      <c r="T3979" s="122">
        <v>8.0573806500000005E-5</v>
      </c>
      <c r="U3979" s="122">
        <v>7.9576796999999999E-5</v>
      </c>
      <c r="V3979" s="122">
        <v>9.4803723500000003E-5</v>
      </c>
      <c r="W3979" s="122">
        <v>9.4775898500000001E-5</v>
      </c>
      <c r="X3979" s="122">
        <v>9.2273105999999999E-5</v>
      </c>
      <c r="Y3979" s="122">
        <v>8.8931959499999994E-5</v>
      </c>
      <c r="Z3979" s="122">
        <v>9.7763269999999997E-5</v>
      </c>
      <c r="AA3979" s="122">
        <v>7.6813376999999996E-5</v>
      </c>
      <c r="AB3979" s="122">
        <v>7.3204553999999994E-5</v>
      </c>
      <c r="AC3979" s="122">
        <v>8.0131627499999995E-5</v>
      </c>
      <c r="AD3979" s="122">
        <v>7.5577735000000002E-5</v>
      </c>
      <c r="AE3979" s="122">
        <v>6.2502581999999998E-5</v>
      </c>
      <c r="AF3979" s="122">
        <v>4.4732371E-5</v>
      </c>
      <c r="AG3979" s="122">
        <v>3.9278459000000001E-5</v>
      </c>
      <c r="AH3979" s="122">
        <v>3.6581819000000001E-5</v>
      </c>
      <c r="AI3979" s="122">
        <v>5.272334E-5</v>
      </c>
      <c r="AJ3979" s="122">
        <v>5.9837106E-5</v>
      </c>
      <c r="AK3979" s="122">
        <v>3.4706307999999999E-5</v>
      </c>
      <c r="AL3979" s="122">
        <v>0</v>
      </c>
    </row>
    <row r="3980" spans="1:38" hidden="1" x14ac:dyDescent="0.25">
      <c r="A3980" s="122" t="s">
        <v>2062</v>
      </c>
      <c r="B3980" s="122">
        <v>1</v>
      </c>
      <c r="C3980" s="122" t="s">
        <v>2256</v>
      </c>
      <c r="D3980" s="122" t="s">
        <v>474</v>
      </c>
      <c r="E3980" s="122">
        <v>73</v>
      </c>
      <c r="F3980" s="122">
        <v>1.4606288550000001E-4</v>
      </c>
      <c r="G3980" s="122">
        <v>1.2377596149999999E-4</v>
      </c>
      <c r="H3980" s="122">
        <v>1.183997475E-4</v>
      </c>
      <c r="I3980" s="122">
        <v>1.6481359650000001E-4</v>
      </c>
      <c r="J3980" s="122">
        <v>1.6176053149999999E-4</v>
      </c>
      <c r="K3980" s="122">
        <v>2.0384292900000001E-4</v>
      </c>
      <c r="L3980" s="122">
        <v>1.8909249900000001E-4</v>
      </c>
      <c r="M3980" s="122">
        <v>2.3531456750000001E-4</v>
      </c>
      <c r="N3980" s="122">
        <v>2.282395445E-4</v>
      </c>
      <c r="O3980" s="122">
        <v>3.3907931900000002E-4</v>
      </c>
      <c r="P3980" s="122">
        <v>2.489628095E-4</v>
      </c>
      <c r="Q3980" s="122">
        <v>3.1103731050000002E-4</v>
      </c>
      <c r="R3980" s="122">
        <v>3.5351802949999998E-4</v>
      </c>
      <c r="S3980" s="122">
        <v>4.0646926950000002E-4</v>
      </c>
      <c r="T3980" s="122">
        <v>4.9656534750000005E-4</v>
      </c>
      <c r="U3980" s="122">
        <v>6.4566301300000004E-4</v>
      </c>
      <c r="V3980" s="122">
        <v>7.2115205249999998E-4</v>
      </c>
      <c r="W3980" s="122">
        <v>8.20019233E-4</v>
      </c>
      <c r="X3980" s="122">
        <v>8.8822877549999996E-4</v>
      </c>
      <c r="Y3980" s="122">
        <v>7.3666191950000001E-4</v>
      </c>
      <c r="Z3980" s="122">
        <v>8.5181144200000003E-4</v>
      </c>
      <c r="AA3980" s="122">
        <v>9.8164554199999996E-4</v>
      </c>
      <c r="AB3980" s="122">
        <v>7.5176400450000002E-4</v>
      </c>
      <c r="AC3980" s="122">
        <v>7.6003664199999999E-4</v>
      </c>
      <c r="AD3980" s="122">
        <v>7.1599989600000004E-4</v>
      </c>
      <c r="AE3980" s="122">
        <v>9.834902865E-4</v>
      </c>
      <c r="AF3980" s="122">
        <v>4.5341645750000001E-4</v>
      </c>
      <c r="AG3980" s="122">
        <v>3.3492467550000002E-4</v>
      </c>
      <c r="AH3980" s="122">
        <v>3.2404083400000002E-4</v>
      </c>
      <c r="AI3980" s="122">
        <v>4.3008864000000001E-4</v>
      </c>
      <c r="AJ3980" s="122">
        <v>3.2527647599999999E-4</v>
      </c>
      <c r="AK3980" s="122">
        <v>2.7040162750000002E-4</v>
      </c>
      <c r="AL3980" s="122">
        <v>0</v>
      </c>
    </row>
    <row r="3981" spans="1:38" hidden="1" x14ac:dyDescent="0.25">
      <c r="A3981" s="122" t="s">
        <v>2062</v>
      </c>
      <c r="B3981" s="122">
        <v>1</v>
      </c>
      <c r="C3981" s="122" t="s">
        <v>2256</v>
      </c>
      <c r="D3981" s="122" t="s">
        <v>2125</v>
      </c>
      <c r="E3981" s="122">
        <v>73</v>
      </c>
      <c r="F3981" s="122">
        <v>4.5076499999999997E-7</v>
      </c>
      <c r="G3981" s="122">
        <v>4.581055E-7</v>
      </c>
      <c r="H3981" s="122">
        <v>4.642005E-7</v>
      </c>
      <c r="I3981" s="122">
        <v>4.6936800000000002E-7</v>
      </c>
      <c r="J3981" s="122">
        <v>4.74509E-7</v>
      </c>
      <c r="K3981" s="122">
        <v>4.7967650000000003E-7</v>
      </c>
      <c r="L3981" s="122">
        <v>4.8484400000000005E-7</v>
      </c>
      <c r="M3981" s="122">
        <v>4.8998499999999998E-7</v>
      </c>
      <c r="N3981" s="122">
        <v>4.951525E-7</v>
      </c>
      <c r="O3981" s="122">
        <v>5.0032000000000002E-7</v>
      </c>
      <c r="P3981" s="122">
        <v>5.0546099999999995E-7</v>
      </c>
      <c r="Q3981" s="122">
        <v>5.1820749999999996E-7</v>
      </c>
      <c r="R3981" s="122">
        <v>8.8912800000000002E-7</v>
      </c>
      <c r="S3981" s="122">
        <v>5.2814500000000005E-7</v>
      </c>
      <c r="T3981" s="122">
        <v>5.2008900000000002E-7</v>
      </c>
      <c r="U3981" s="122">
        <v>5.3045049999999995E-7</v>
      </c>
      <c r="V3981" s="122">
        <v>5.3053000000000003E-7</v>
      </c>
      <c r="W3981" s="122">
        <v>5.276945E-7</v>
      </c>
      <c r="X3981" s="122">
        <v>5.4733100000000005E-7</v>
      </c>
      <c r="Y3981" s="122">
        <v>5.5236600000000001E-7</v>
      </c>
      <c r="Z3981" s="122">
        <v>5.7102199999999999E-7</v>
      </c>
      <c r="AA3981" s="122">
        <v>5.7751449999999995E-7</v>
      </c>
      <c r="AB3981" s="122">
        <v>5.9701850000000005E-7</v>
      </c>
      <c r="AC3981" s="122">
        <v>5.8586199999999998E-7</v>
      </c>
      <c r="AD3981" s="122">
        <v>5.9150650000000004E-7</v>
      </c>
      <c r="AE3981" s="122">
        <v>5.9595850000000001E-7</v>
      </c>
      <c r="AF3981" s="122">
        <v>6.5860450000000005E-7</v>
      </c>
      <c r="AG3981" s="122">
        <v>8.0371850000000001E-7</v>
      </c>
      <c r="AH3981" s="122">
        <v>4.0582099999999999E-7</v>
      </c>
      <c r="AI3981" s="122">
        <v>1.0907665E-6</v>
      </c>
      <c r="AJ3981" s="122">
        <v>1.8563779999999999E-6</v>
      </c>
      <c r="AK3981" s="122">
        <v>8.2160599999999995E-7</v>
      </c>
      <c r="AL3981" s="122">
        <v>0</v>
      </c>
    </row>
    <row r="3982" spans="1:38" hidden="1" x14ac:dyDescent="0.25">
      <c r="A3982" s="122" t="s">
        <v>2062</v>
      </c>
      <c r="B3982" s="122">
        <v>1</v>
      </c>
      <c r="C3982" s="122" t="s">
        <v>2256</v>
      </c>
      <c r="D3982" s="122" t="s">
        <v>2126</v>
      </c>
      <c r="E3982" s="122">
        <v>73</v>
      </c>
      <c r="F3982" s="122">
        <v>1.52375E-8</v>
      </c>
      <c r="G3982" s="122">
        <v>1.5475999999999999E-8</v>
      </c>
      <c r="H3982" s="122">
        <v>1.5688000000000001E-8</v>
      </c>
      <c r="I3982" s="122">
        <v>1.58735E-8</v>
      </c>
      <c r="J3982" s="122">
        <v>1.6032500000000001E-8</v>
      </c>
      <c r="K3982" s="122">
        <v>1.6218E-8</v>
      </c>
      <c r="L3982" s="122">
        <v>1.6403499999999999E-8</v>
      </c>
      <c r="M3982" s="122">
        <v>1.65625E-8</v>
      </c>
      <c r="N3982" s="122">
        <v>1.6747999999999999E-8</v>
      </c>
      <c r="O3982" s="122">
        <v>1.6907E-8</v>
      </c>
      <c r="P3982" s="122">
        <v>1.7092499999999999E-8</v>
      </c>
      <c r="Q3982" s="122">
        <v>1.75165E-8</v>
      </c>
      <c r="R3982" s="122">
        <v>1.78345E-8</v>
      </c>
      <c r="S3982" s="122">
        <v>1.8364499999999999E-8</v>
      </c>
      <c r="T3982" s="122">
        <v>1.8258500000000001E-8</v>
      </c>
      <c r="U3982" s="122">
        <v>1.8629500000000001E-8</v>
      </c>
      <c r="V3982" s="122">
        <v>1.8682499999999999E-8</v>
      </c>
      <c r="W3982" s="122">
        <v>1.8576500000000001E-8</v>
      </c>
      <c r="X3982" s="122">
        <v>1.9186000000000001E-8</v>
      </c>
      <c r="Y3982" s="122">
        <v>1.9344999999999999E-8</v>
      </c>
      <c r="Z3982" s="122">
        <v>1.97425E-8</v>
      </c>
      <c r="AA3982" s="122">
        <v>1.9954499999999998E-8</v>
      </c>
      <c r="AB3982" s="122">
        <v>1.4177500000000001E-8</v>
      </c>
      <c r="AC3982" s="122">
        <v>1.39125E-8</v>
      </c>
      <c r="AD3982" s="122">
        <v>5.1145000000000001E-9</v>
      </c>
      <c r="AE3982" s="122">
        <v>5.1145000000000001E-9</v>
      </c>
      <c r="AF3982" s="122">
        <v>5.6444999999999997E-9</v>
      </c>
      <c r="AG3982" s="122">
        <v>6.8105E-9</v>
      </c>
      <c r="AH3982" s="122">
        <v>3.4185000000000001E-9</v>
      </c>
      <c r="AI3982" s="122">
        <v>9.2219999999999998E-9</v>
      </c>
      <c r="AJ3982" s="122">
        <v>1.5688000000000001E-8</v>
      </c>
      <c r="AK3982" s="122">
        <v>6.9429999999999997E-9</v>
      </c>
      <c r="AL3982" s="122">
        <v>0</v>
      </c>
    </row>
    <row r="3983" spans="1:38" hidden="1" x14ac:dyDescent="0.25">
      <c r="A3983" s="122" t="s">
        <v>2062</v>
      </c>
      <c r="B3983" s="122">
        <v>1</v>
      </c>
      <c r="C3983" s="122" t="s">
        <v>2256</v>
      </c>
      <c r="D3983" s="122" t="s">
        <v>2127</v>
      </c>
      <c r="E3983" s="122">
        <v>73</v>
      </c>
      <c r="F3983" s="122">
        <v>1.8287649999999999E-7</v>
      </c>
      <c r="G3983" s="122">
        <v>1.8584449999999999E-7</v>
      </c>
      <c r="H3983" s="122">
        <v>1.8833550000000001E-7</v>
      </c>
      <c r="I3983" s="122">
        <v>1.9042899999999999E-7</v>
      </c>
      <c r="J3983" s="122">
        <v>1.925225E-7</v>
      </c>
      <c r="K3983" s="122">
        <v>1.9458950000000001E-7</v>
      </c>
      <c r="L3983" s="122">
        <v>1.9668299999999999E-7</v>
      </c>
      <c r="M3983" s="122">
        <v>1.9877649999999999E-7</v>
      </c>
      <c r="N3983" s="122">
        <v>2.0087E-7</v>
      </c>
      <c r="O3983" s="122">
        <v>2.029635E-7</v>
      </c>
      <c r="P3983" s="122">
        <v>2.0505700000000001E-7</v>
      </c>
      <c r="Q3983" s="122">
        <v>2.102245E-7</v>
      </c>
      <c r="R3983" s="122">
        <v>2.0243350000000001E-7</v>
      </c>
      <c r="S3983" s="122">
        <v>2.08502E-7</v>
      </c>
      <c r="T3983" s="122">
        <v>2.0895249999999999E-7</v>
      </c>
      <c r="U3983" s="122">
        <v>2.354525E-7</v>
      </c>
      <c r="V3983" s="122">
        <v>2.6452300000000002E-7</v>
      </c>
      <c r="W3983" s="122">
        <v>2.6680199999999998E-7</v>
      </c>
      <c r="X3983" s="122">
        <v>2.8461000000000001E-7</v>
      </c>
      <c r="Y3983" s="122">
        <v>2.9022800000000002E-7</v>
      </c>
      <c r="Z3983" s="122">
        <v>3.0803599999999999E-7</v>
      </c>
      <c r="AA3983" s="122">
        <v>3.1333600000000002E-7</v>
      </c>
      <c r="AB3983" s="122">
        <v>3.4004799999999998E-7</v>
      </c>
      <c r="AC3983" s="122">
        <v>3.4357250000000001E-7</v>
      </c>
      <c r="AD3983" s="122">
        <v>3.5213200000000002E-7</v>
      </c>
      <c r="AE3983" s="122">
        <v>3.5213200000000002E-7</v>
      </c>
      <c r="AF3983" s="122">
        <v>3.9000049999999999E-7</v>
      </c>
      <c r="AG3983" s="122">
        <v>4.8280350000000005E-7</v>
      </c>
      <c r="AH3983" s="122">
        <v>2.55566E-7</v>
      </c>
      <c r="AI3983" s="122">
        <v>7.0055400000000001E-7</v>
      </c>
      <c r="AJ3983" s="122">
        <v>1.2109970000000001E-6</v>
      </c>
      <c r="AK3983" s="122">
        <v>5.4695999999999997E-7</v>
      </c>
      <c r="AL3983" s="122">
        <v>0</v>
      </c>
    </row>
    <row r="3984" spans="1:38" hidden="1" x14ac:dyDescent="0.25">
      <c r="A3984" s="122" t="s">
        <v>2062</v>
      </c>
      <c r="B3984" s="122">
        <v>1</v>
      </c>
      <c r="C3984" s="122" t="s">
        <v>2256</v>
      </c>
      <c r="D3984" s="122" t="s">
        <v>2128</v>
      </c>
      <c r="E3984" s="122">
        <v>73</v>
      </c>
      <c r="F3984" s="122">
        <v>3.1449670000000001E-6</v>
      </c>
      <c r="G3984" s="122">
        <v>3.1960855000000001E-6</v>
      </c>
      <c r="H3984" s="122">
        <v>3.2386974999999998E-6</v>
      </c>
      <c r="I3984" s="122">
        <v>3.4258934999999998E-6</v>
      </c>
      <c r="J3984" s="122">
        <v>3.623027E-6</v>
      </c>
      <c r="K3984" s="122">
        <v>3.7212890000000002E-6</v>
      </c>
      <c r="L3984" s="122">
        <v>3.8143570000000001E-6</v>
      </c>
      <c r="M3984" s="122">
        <v>3.9603455000000003E-6</v>
      </c>
      <c r="N3984" s="122">
        <v>4.0059519999999998E-6</v>
      </c>
      <c r="O3984" s="122">
        <v>4.1097790000000001E-6</v>
      </c>
      <c r="P3984" s="122">
        <v>4.3625625000000003E-6</v>
      </c>
      <c r="Q3984" s="122">
        <v>4.4074005000000001E-6</v>
      </c>
      <c r="R3984" s="122">
        <v>4.3599390000000004E-6</v>
      </c>
      <c r="S3984" s="122">
        <v>4.2898994999999997E-6</v>
      </c>
      <c r="T3984" s="122">
        <v>4.4601885000000003E-6</v>
      </c>
      <c r="U3984" s="122">
        <v>4.7994415000000004E-6</v>
      </c>
      <c r="V3984" s="122">
        <v>4.8650025000000002E-6</v>
      </c>
      <c r="W3984" s="122">
        <v>4.6363869999999996E-6</v>
      </c>
      <c r="X3984" s="122">
        <v>4.9451649999999998E-6</v>
      </c>
      <c r="Y3984" s="122">
        <v>4.4731469999999998E-6</v>
      </c>
      <c r="Z3984" s="122">
        <v>7.3275679999999999E-6</v>
      </c>
      <c r="AA3984" s="122">
        <v>8.3159120000000006E-6</v>
      </c>
      <c r="AB3984" s="122">
        <v>5.4598215000000003E-6</v>
      </c>
      <c r="AC3984" s="122">
        <v>5.2838615E-6</v>
      </c>
      <c r="AD3984" s="122">
        <v>5.3353774999999999E-6</v>
      </c>
      <c r="AE3984" s="122">
        <v>5.3991365000000004E-6</v>
      </c>
      <c r="AF3984" s="122">
        <v>5.9428899999999996E-6</v>
      </c>
      <c r="AG3984" s="122">
        <v>7.571527E-6</v>
      </c>
      <c r="AH3984" s="122">
        <v>3.8729485E-6</v>
      </c>
      <c r="AI3984" s="122">
        <v>1.03155225E-5</v>
      </c>
      <c r="AJ3984" s="122">
        <v>1.7735549000000001E-5</v>
      </c>
      <c r="AK3984" s="122">
        <v>7.9739559999999999E-6</v>
      </c>
      <c r="AL3984" s="122">
        <v>0</v>
      </c>
    </row>
    <row r="3985" spans="1:38" hidden="1" x14ac:dyDescent="0.25">
      <c r="A3985" s="122" t="s">
        <v>2062</v>
      </c>
      <c r="B3985" s="122">
        <v>1</v>
      </c>
      <c r="C3985" s="122" t="s">
        <v>2256</v>
      </c>
      <c r="D3985" s="122" t="s">
        <v>2185</v>
      </c>
      <c r="E3985" s="122">
        <v>73</v>
      </c>
      <c r="F3985" s="122">
        <v>1.9953742100000001E-4</v>
      </c>
      <c r="G3985" s="122">
        <v>1.9135774549999999E-4</v>
      </c>
      <c r="H3985" s="122">
        <v>1.41297258E-4</v>
      </c>
      <c r="I3985" s="122">
        <v>1.4124521199999999E-4</v>
      </c>
      <c r="J3985" s="122">
        <v>1.4471226000000001E-4</v>
      </c>
      <c r="K3985" s="122">
        <v>1.7082440600000001E-4</v>
      </c>
      <c r="L3985" s="122">
        <v>2.110352145E-4</v>
      </c>
      <c r="M3985" s="122">
        <v>2.672677905E-4</v>
      </c>
      <c r="N3985" s="122">
        <v>2.7375610350000002E-4</v>
      </c>
      <c r="O3985" s="122">
        <v>2.0646089049999999E-4</v>
      </c>
      <c r="P3985" s="122">
        <v>1.7696069300000001E-4</v>
      </c>
      <c r="Q3985" s="122">
        <v>1.7749906699999999E-4</v>
      </c>
      <c r="R3985" s="122">
        <v>1.822760365E-4</v>
      </c>
      <c r="S3985" s="122">
        <v>1.3426815950000001E-4</v>
      </c>
      <c r="T3985" s="122">
        <v>1.42605086E-4</v>
      </c>
      <c r="U3985" s="122">
        <v>1.5648165200000001E-4</v>
      </c>
      <c r="V3985" s="122">
        <v>1.26877071E-4</v>
      </c>
      <c r="W3985" s="122">
        <v>1.383804295E-4</v>
      </c>
      <c r="X3985" s="122">
        <v>3.1181831849999998E-4</v>
      </c>
      <c r="Y3985" s="122">
        <v>2.9768997600000002E-4</v>
      </c>
      <c r="Z3985" s="122">
        <v>3.9830700450000002E-4</v>
      </c>
      <c r="AA3985" s="122">
        <v>3.8007065850000001E-4</v>
      </c>
      <c r="AB3985" s="122">
        <v>2.7459996950000002E-4</v>
      </c>
      <c r="AC3985" s="122">
        <v>1.9640975849999999E-4</v>
      </c>
      <c r="AD3985" s="122">
        <v>2.2165368499999999E-4</v>
      </c>
      <c r="AE3985" s="122">
        <v>1.5790661E-4</v>
      </c>
      <c r="AF3985" s="122">
        <v>1.2915252000000001E-4</v>
      </c>
      <c r="AG3985" s="122">
        <v>1.0533765899999999E-4</v>
      </c>
      <c r="AH3985" s="122">
        <v>1.0347926699999999E-4</v>
      </c>
      <c r="AI3985" s="122">
        <v>1.11044964E-4</v>
      </c>
      <c r="AJ3985" s="122">
        <v>1.1919700000000001E-7</v>
      </c>
      <c r="AK3985" s="122">
        <v>8.5674500000000004E-8</v>
      </c>
      <c r="AL3985" s="122">
        <v>0</v>
      </c>
    </row>
    <row r="3986" spans="1:38" hidden="1" x14ac:dyDescent="0.25">
      <c r="A3986" s="122" t="s">
        <v>2062</v>
      </c>
      <c r="B3986" s="122">
        <v>1</v>
      </c>
      <c r="C3986" s="122" t="s">
        <v>2256</v>
      </c>
      <c r="D3986" s="122" t="s">
        <v>2129</v>
      </c>
      <c r="E3986" s="122">
        <v>73</v>
      </c>
      <c r="F3986" s="122">
        <v>2.561861E-6</v>
      </c>
      <c r="G3986" s="122">
        <v>2.6034925E-6</v>
      </c>
      <c r="H3986" s="122">
        <v>2.6382075000000001E-6</v>
      </c>
      <c r="I3986" s="122">
        <v>2.6675165E-6</v>
      </c>
      <c r="J3986" s="122">
        <v>2.6968254999999999E-6</v>
      </c>
      <c r="K3986" s="122">
        <v>2.7261344999999998E-6</v>
      </c>
      <c r="L3986" s="122">
        <v>2.7554435000000002E-6</v>
      </c>
      <c r="M3986" s="122">
        <v>2.7847790000000001E-6</v>
      </c>
      <c r="N3986" s="122">
        <v>2.814088E-6</v>
      </c>
      <c r="O3986" s="122">
        <v>2.8433969999999999E-6</v>
      </c>
      <c r="P3986" s="122">
        <v>2.8727060000000002E-6</v>
      </c>
      <c r="Q3986" s="122">
        <v>2.9450775000000001E-6</v>
      </c>
      <c r="R3986" s="122">
        <v>3.5157550000000001E-6</v>
      </c>
      <c r="S3986" s="122">
        <v>3.7363410000000002E-6</v>
      </c>
      <c r="T3986" s="122">
        <v>3.7684324999999999E-6</v>
      </c>
      <c r="U3986" s="122">
        <v>3.8977790000000002E-6</v>
      </c>
      <c r="V3986" s="122">
        <v>3.9643734999999997E-6</v>
      </c>
      <c r="W3986" s="122">
        <v>4.0074360000000001E-6</v>
      </c>
      <c r="X3986" s="122">
        <v>4.1536100000000002E-6</v>
      </c>
      <c r="Y3986" s="122">
        <v>4.1813290000000003E-6</v>
      </c>
      <c r="Z3986" s="122">
        <v>4.4883845000000002E-6</v>
      </c>
      <c r="AA3986" s="122">
        <v>4.5990219999999997E-6</v>
      </c>
      <c r="AB3986" s="122">
        <v>4.7975335000000002E-6</v>
      </c>
      <c r="AC3986" s="122">
        <v>4.7166555E-6</v>
      </c>
      <c r="AD3986" s="122">
        <v>4.8055629999999998E-6</v>
      </c>
      <c r="AE3986" s="122">
        <v>4.7892124999999998E-6</v>
      </c>
      <c r="AF3986" s="122">
        <v>5.3061215000000004E-6</v>
      </c>
      <c r="AG3986" s="122">
        <v>6.8151375000000003E-6</v>
      </c>
      <c r="AH3986" s="122">
        <v>3.4039515000000002E-6</v>
      </c>
      <c r="AI3986" s="122">
        <v>9.1592215000000008E-6</v>
      </c>
      <c r="AJ3986" s="122">
        <v>1.5578237000000001E-5</v>
      </c>
      <c r="AK3986" s="122">
        <v>6.8660705000000003E-6</v>
      </c>
      <c r="AL3986" s="122">
        <v>0</v>
      </c>
    </row>
    <row r="3987" spans="1:38" hidden="1" x14ac:dyDescent="0.25">
      <c r="A3987" s="122" t="s">
        <v>2062</v>
      </c>
      <c r="B3987" s="122">
        <v>1</v>
      </c>
      <c r="C3987" s="122" t="s">
        <v>2256</v>
      </c>
      <c r="D3987" s="122" t="s">
        <v>2176</v>
      </c>
      <c r="E3987" s="122">
        <v>73</v>
      </c>
      <c r="F3987" s="122">
        <v>0</v>
      </c>
      <c r="G3987" s="122">
        <v>0</v>
      </c>
      <c r="H3987" s="122">
        <v>0</v>
      </c>
      <c r="I3987" s="122">
        <v>0</v>
      </c>
      <c r="J3987" s="122">
        <v>0</v>
      </c>
      <c r="K3987" s="122">
        <v>0</v>
      </c>
      <c r="L3987" s="122">
        <v>0</v>
      </c>
      <c r="M3987" s="122">
        <v>0</v>
      </c>
      <c r="N3987" s="122">
        <v>0</v>
      </c>
      <c r="O3987" s="122">
        <v>0</v>
      </c>
      <c r="P3987" s="122">
        <v>0</v>
      </c>
      <c r="Q3987" s="122">
        <v>0</v>
      </c>
      <c r="R3987" s="122">
        <v>0</v>
      </c>
      <c r="S3987" s="122">
        <v>0</v>
      </c>
      <c r="T3987" s="122">
        <v>0</v>
      </c>
      <c r="U3987" s="122">
        <v>0</v>
      </c>
      <c r="V3987" s="122">
        <v>0</v>
      </c>
      <c r="W3987" s="122">
        <v>0</v>
      </c>
      <c r="X3987" s="122">
        <v>0</v>
      </c>
      <c r="Y3987" s="122">
        <v>0</v>
      </c>
      <c r="Z3987" s="122">
        <v>0</v>
      </c>
      <c r="AA3987" s="122">
        <v>0</v>
      </c>
      <c r="AB3987" s="122">
        <v>0</v>
      </c>
      <c r="AC3987" s="122">
        <v>0</v>
      </c>
      <c r="AD3987" s="122">
        <v>0</v>
      </c>
      <c r="AE3987" s="122">
        <v>0</v>
      </c>
      <c r="AF3987" s="122">
        <v>0</v>
      </c>
      <c r="AG3987" s="122">
        <v>0</v>
      </c>
      <c r="AH3987" s="122">
        <v>0</v>
      </c>
      <c r="AI3987" s="122">
        <v>0</v>
      </c>
      <c r="AJ3987" s="122">
        <v>0</v>
      </c>
      <c r="AK3987" s="122">
        <v>0</v>
      </c>
      <c r="AL3987" s="122">
        <v>0</v>
      </c>
    </row>
    <row r="3988" spans="1:38" hidden="1" x14ac:dyDescent="0.25">
      <c r="A3988" s="122" t="s">
        <v>2062</v>
      </c>
      <c r="B3988" s="122">
        <v>1</v>
      </c>
      <c r="C3988" s="122" t="s">
        <v>2256</v>
      </c>
      <c r="D3988" s="122" t="s">
        <v>2130</v>
      </c>
      <c r="E3988" s="122">
        <v>73</v>
      </c>
      <c r="F3988" s="122">
        <v>1.7649000000000001E-8</v>
      </c>
      <c r="G3988" s="122">
        <v>1.7940500000000001E-8</v>
      </c>
      <c r="H3988" s="122">
        <v>1.8179E-8</v>
      </c>
      <c r="I3988" s="122">
        <v>1.8364499999999999E-8</v>
      </c>
      <c r="J3988" s="122">
        <v>1.8576500000000001E-8</v>
      </c>
      <c r="K3988" s="122">
        <v>1.87885E-8</v>
      </c>
      <c r="L3988" s="122">
        <v>1.8973999999999998E-8</v>
      </c>
      <c r="M3988" s="122">
        <v>1.9186000000000001E-8</v>
      </c>
      <c r="N3988" s="122">
        <v>1.9371499999999999E-8</v>
      </c>
      <c r="O3988" s="122">
        <v>1.9583500000000001E-8</v>
      </c>
      <c r="P3988" s="122">
        <v>1.97955E-8</v>
      </c>
      <c r="Q3988" s="122">
        <v>2.0272499999999998E-8</v>
      </c>
      <c r="R3988" s="122">
        <v>1.9610000000000002E-8</v>
      </c>
      <c r="S3988" s="122">
        <v>2.0219500000000001E-8</v>
      </c>
      <c r="T3988" s="122">
        <v>2.00605E-8</v>
      </c>
      <c r="U3988" s="122">
        <v>2.0484500000000001E-8</v>
      </c>
      <c r="V3988" s="122">
        <v>2.0537500000000001E-8</v>
      </c>
      <c r="W3988" s="122">
        <v>2.04315E-8</v>
      </c>
      <c r="X3988" s="122">
        <v>2.11205E-8</v>
      </c>
      <c r="Y3988" s="122">
        <v>2.1279499999999999E-8</v>
      </c>
      <c r="Z3988" s="122">
        <v>2.2551499999999998E-8</v>
      </c>
      <c r="AA3988" s="122">
        <v>2.2790000000000001E-8</v>
      </c>
      <c r="AB3988" s="122">
        <v>2.3584999999999999E-8</v>
      </c>
      <c r="AC3988" s="122">
        <v>2.3134500000000001E-8</v>
      </c>
      <c r="AD3988" s="122">
        <v>2.3373E-8</v>
      </c>
      <c r="AE3988" s="122">
        <v>2.3213999999999999E-8</v>
      </c>
      <c r="AF3988" s="122">
        <v>2.56255E-8</v>
      </c>
      <c r="AG3988" s="122">
        <v>3.0951999999999998E-8</v>
      </c>
      <c r="AH3988" s="122">
        <v>1.56085E-8</v>
      </c>
      <c r="AI3988" s="122">
        <v>4.2320499999999998E-8</v>
      </c>
      <c r="AJ3988" s="122">
        <v>7.2053500000000004E-8</v>
      </c>
      <c r="AK3988" s="122">
        <v>3.1773500000000003E-8</v>
      </c>
      <c r="AL3988" s="122">
        <v>0</v>
      </c>
    </row>
    <row r="3989" spans="1:38" hidden="1" x14ac:dyDescent="0.25">
      <c r="A3989" s="122" t="s">
        <v>2062</v>
      </c>
      <c r="B3989" s="122">
        <v>1</v>
      </c>
      <c r="C3989" s="122" t="s">
        <v>2256</v>
      </c>
      <c r="D3989" s="122" t="s">
        <v>2131</v>
      </c>
      <c r="E3989" s="122">
        <v>73</v>
      </c>
      <c r="F3989" s="122">
        <v>5.3322505000000002E-6</v>
      </c>
      <c r="G3989" s="122">
        <v>5.4189319999999999E-6</v>
      </c>
      <c r="H3989" s="122">
        <v>5.4911444999999999E-6</v>
      </c>
      <c r="I3989" s="122">
        <v>5.5521739999999997E-6</v>
      </c>
      <c r="J3989" s="122">
        <v>5.6131770000000003E-6</v>
      </c>
      <c r="K3989" s="122">
        <v>5.6742065000000001E-6</v>
      </c>
      <c r="L3989" s="122">
        <v>5.7352094999999999E-6</v>
      </c>
      <c r="M3989" s="122">
        <v>5.7962389999999997E-6</v>
      </c>
      <c r="N3989" s="122">
        <v>5.8572420000000003E-6</v>
      </c>
      <c r="O3989" s="122">
        <v>5.9182450000000001E-6</v>
      </c>
      <c r="P3989" s="122">
        <v>5.9792744999999999E-6</v>
      </c>
      <c r="Q3989" s="122">
        <v>6.1298740000000001E-6</v>
      </c>
      <c r="R3989" s="122">
        <v>6.3563164999999997E-6</v>
      </c>
      <c r="S3989" s="122">
        <v>6.8858924999999999E-6</v>
      </c>
      <c r="T3989" s="122">
        <v>6.6519504999999996E-6</v>
      </c>
      <c r="U3989" s="122">
        <v>6.7940170000000003E-6</v>
      </c>
      <c r="V3989" s="122">
        <v>6.9083115000000002E-6</v>
      </c>
      <c r="W3989" s="122">
        <v>7.5969935E-6</v>
      </c>
      <c r="X3989" s="122">
        <v>7.9379425000000003E-6</v>
      </c>
      <c r="Y3989" s="122">
        <v>8.0638969999999993E-6</v>
      </c>
      <c r="Z3989" s="122">
        <v>8.3327925000000004E-6</v>
      </c>
      <c r="AA3989" s="122">
        <v>8.3668980000000007E-6</v>
      </c>
      <c r="AB3989" s="122">
        <v>8.6773455000000002E-6</v>
      </c>
      <c r="AC3989" s="122">
        <v>8.5283625000000003E-6</v>
      </c>
      <c r="AD3989" s="122">
        <v>8.6147524999999993E-6</v>
      </c>
      <c r="AE3989" s="122">
        <v>8.6429484999999992E-6</v>
      </c>
      <c r="AF3989" s="122">
        <v>9.535866E-6</v>
      </c>
      <c r="AG3989" s="122">
        <v>1.1525194499999999E-5</v>
      </c>
      <c r="AH3989" s="122">
        <v>5.7945165000000003E-6</v>
      </c>
      <c r="AI3989" s="122">
        <v>1.5339366000000001E-5</v>
      </c>
      <c r="AJ3989" s="122">
        <v>2.6115458500000001E-5</v>
      </c>
      <c r="AK3989" s="122">
        <v>1.1567197E-5</v>
      </c>
      <c r="AL3989" s="122">
        <v>0</v>
      </c>
    </row>
    <row r="3990" spans="1:38" hidden="1" x14ac:dyDescent="0.25">
      <c r="A3990" s="122" t="s">
        <v>2062</v>
      </c>
      <c r="B3990" s="122">
        <v>1</v>
      </c>
      <c r="C3990" s="122" t="s">
        <v>2256</v>
      </c>
      <c r="D3990" s="122" t="s">
        <v>2132</v>
      </c>
      <c r="E3990" s="122">
        <v>73</v>
      </c>
      <c r="F3990" s="122">
        <v>1.213541E-6</v>
      </c>
      <c r="G3990" s="122">
        <v>1.2332835E-6</v>
      </c>
      <c r="H3990" s="122">
        <v>1.2497134999999999E-6</v>
      </c>
      <c r="I3990" s="122">
        <v>1.2635994999999999E-6</v>
      </c>
      <c r="J3990" s="122">
        <v>1.2774855E-6</v>
      </c>
      <c r="K3990" s="122">
        <v>1.2913715E-6</v>
      </c>
      <c r="L3990" s="122">
        <v>1.3052575E-6</v>
      </c>
      <c r="M3990" s="122">
        <v>1.3191435E-6</v>
      </c>
      <c r="N3990" s="122">
        <v>1.3330295000000001E-6</v>
      </c>
      <c r="O3990" s="122">
        <v>1.3469155000000001E-6</v>
      </c>
      <c r="P3990" s="122">
        <v>1.3608015000000001E-6</v>
      </c>
      <c r="Q3990" s="122">
        <v>1.3950925000000001E-6</v>
      </c>
      <c r="R3990" s="122">
        <v>1.3357589999999999E-6</v>
      </c>
      <c r="S3990" s="122">
        <v>1.4068055000000001E-6</v>
      </c>
      <c r="T3990" s="122">
        <v>1.3975040000000001E-6</v>
      </c>
      <c r="U3990" s="122">
        <v>1.4265215000000001E-6</v>
      </c>
      <c r="V3990" s="122">
        <v>1.4400895E-6</v>
      </c>
      <c r="W3990" s="122">
        <v>1.4260975E-6</v>
      </c>
      <c r="X3990" s="122">
        <v>1.4722339999999999E-6</v>
      </c>
      <c r="Y3990" s="122">
        <v>1.4840265000000001E-6</v>
      </c>
      <c r="Z3990" s="122">
        <v>1.5293680000000001E-6</v>
      </c>
      <c r="AA3990" s="122">
        <v>1.5304544999999999E-6</v>
      </c>
      <c r="AB3990" s="122">
        <v>1.585866E-6</v>
      </c>
      <c r="AC3990" s="122">
        <v>1.5386164999999999E-6</v>
      </c>
      <c r="AD3990" s="122">
        <v>1.555073E-6</v>
      </c>
      <c r="AE3990" s="122">
        <v>1.7601300000000001E-6</v>
      </c>
      <c r="AF3990" s="122">
        <v>2.2672340000000002E-6</v>
      </c>
      <c r="AG3990" s="122">
        <v>2.4080020000000001E-6</v>
      </c>
      <c r="AH3990" s="122">
        <v>1.2062004999999999E-6</v>
      </c>
      <c r="AI3990" s="122">
        <v>2.9206180000000001E-6</v>
      </c>
      <c r="AJ3990" s="122">
        <v>4.7554250000000003E-6</v>
      </c>
      <c r="AK3990" s="122">
        <v>2.2569520000000001E-6</v>
      </c>
      <c r="AL3990" s="122">
        <v>0</v>
      </c>
    </row>
    <row r="3991" spans="1:38" hidden="1" x14ac:dyDescent="0.25">
      <c r="A3991" s="122" t="s">
        <v>2062</v>
      </c>
      <c r="B3991" s="122">
        <v>1</v>
      </c>
      <c r="C3991" s="122" t="s">
        <v>2256</v>
      </c>
      <c r="D3991" s="122" t="s">
        <v>2133</v>
      </c>
      <c r="E3991" s="122">
        <v>73</v>
      </c>
      <c r="F3991" s="122">
        <v>1.1291332000000001E-5</v>
      </c>
      <c r="G3991" s="122">
        <v>1.1510752E-5</v>
      </c>
      <c r="H3991" s="122">
        <v>1.1770558000000001E-5</v>
      </c>
      <c r="I3991" s="122">
        <v>1.1575624E-5</v>
      </c>
      <c r="J3991" s="122">
        <v>1.15825935E-5</v>
      </c>
      <c r="K3991" s="122">
        <v>1.08596205E-5</v>
      </c>
      <c r="L3991" s="122">
        <v>1.0946407999999999E-5</v>
      </c>
      <c r="M3991" s="122">
        <v>1.2101225E-5</v>
      </c>
      <c r="N3991" s="122">
        <v>9.0665509999999999E-6</v>
      </c>
      <c r="O3991" s="122">
        <v>9.8560390000000002E-6</v>
      </c>
      <c r="P3991" s="122">
        <v>9.7028954999999992E-6</v>
      </c>
      <c r="Q3991" s="122">
        <v>1.0005552E-5</v>
      </c>
      <c r="R3991" s="122">
        <v>9.7147410000000008E-6</v>
      </c>
      <c r="S3991" s="122">
        <v>9.9241440000000008E-6</v>
      </c>
      <c r="T3991" s="122">
        <v>1.20912345E-5</v>
      </c>
      <c r="U3991" s="122">
        <v>1.0034172E-5</v>
      </c>
      <c r="V3991" s="122">
        <v>9.6277680000000003E-6</v>
      </c>
      <c r="W3991" s="122">
        <v>1.0536214500000001E-5</v>
      </c>
      <c r="X3991" s="122">
        <v>1.07425435E-5</v>
      </c>
      <c r="Y3991" s="122">
        <v>1.1360709000000001E-5</v>
      </c>
      <c r="Z3991" s="122">
        <v>1.1680616999999999E-5</v>
      </c>
      <c r="AA3991" s="122">
        <v>1.2078912E-5</v>
      </c>
      <c r="AB3991" s="122">
        <v>1.1124806E-5</v>
      </c>
      <c r="AC3991" s="122">
        <v>1.1019866E-5</v>
      </c>
      <c r="AD3991" s="122">
        <v>1.0359168E-5</v>
      </c>
      <c r="AE3991" s="122">
        <v>1.9661091999999999E-5</v>
      </c>
      <c r="AF3991" s="122">
        <v>1.33407095E-5</v>
      </c>
      <c r="AG3991" s="122">
        <v>1.6462356500000001E-5</v>
      </c>
      <c r="AH3991" s="122">
        <v>8.5379025000000002E-6</v>
      </c>
      <c r="AI3991" s="122">
        <v>1.85574465E-5</v>
      </c>
      <c r="AJ3991" s="122">
        <v>2.9865552999999999E-5</v>
      </c>
      <c r="AK3991" s="122">
        <v>1.33277245E-5</v>
      </c>
      <c r="AL3991" s="122">
        <v>0</v>
      </c>
    </row>
    <row r="3992" spans="1:38" hidden="1" x14ac:dyDescent="0.25">
      <c r="A3992" s="122" t="s">
        <v>2062</v>
      </c>
      <c r="B3992" s="122">
        <v>1</v>
      </c>
      <c r="C3992" s="122" t="s">
        <v>2256</v>
      </c>
      <c r="D3992" s="122" t="s">
        <v>2134</v>
      </c>
      <c r="E3992" s="122">
        <v>73</v>
      </c>
      <c r="F3992" s="122">
        <v>2.07300755E-5</v>
      </c>
      <c r="G3992" s="122">
        <v>2.0552605000000001E-5</v>
      </c>
      <c r="H3992" s="122">
        <v>2.0723476999999999E-5</v>
      </c>
      <c r="I3992" s="122">
        <v>1.9739372999999999E-5</v>
      </c>
      <c r="J3992" s="122">
        <v>1.9142487E-5</v>
      </c>
      <c r="K3992" s="122">
        <v>1.7903956500000001E-5</v>
      </c>
      <c r="L3992" s="122">
        <v>1.7996918500000001E-5</v>
      </c>
      <c r="M3992" s="122">
        <v>2.2812392500000001E-5</v>
      </c>
      <c r="N3992" s="122">
        <v>1.7052935500000001E-5</v>
      </c>
      <c r="O3992" s="122">
        <v>1.6658271E-5</v>
      </c>
      <c r="P3992" s="122">
        <v>1.6443382500000001E-5</v>
      </c>
      <c r="Q3992" s="122">
        <v>1.6165874500000001E-5</v>
      </c>
      <c r="R3992" s="122">
        <v>1.6668182000000002E-5</v>
      </c>
      <c r="S3992" s="122">
        <v>1.62516285E-5</v>
      </c>
      <c r="T3992" s="122">
        <v>1.6567376000000001E-5</v>
      </c>
      <c r="U3992" s="122">
        <v>1.5687152E-5</v>
      </c>
      <c r="V3992" s="122">
        <v>1.5016914E-5</v>
      </c>
      <c r="W3992" s="122">
        <v>1.5744975000000001E-5</v>
      </c>
      <c r="X3992" s="122">
        <v>1.7556647500000001E-5</v>
      </c>
      <c r="Y3992" s="122">
        <v>1.95481755E-5</v>
      </c>
      <c r="Z3992" s="122">
        <v>1.9080238499999999E-5</v>
      </c>
      <c r="AA3992" s="122">
        <v>2.1393132000000001E-5</v>
      </c>
      <c r="AB3992" s="122">
        <v>1.6188929500000001E-5</v>
      </c>
      <c r="AC3992" s="122">
        <v>2.0962189000000001E-5</v>
      </c>
      <c r="AD3992" s="122">
        <v>1.71156345E-5</v>
      </c>
      <c r="AE3992" s="122">
        <v>2.7403915000000001E-5</v>
      </c>
      <c r="AF3992" s="122">
        <v>9.7253144999999995E-6</v>
      </c>
      <c r="AG3992" s="122">
        <v>1.2808165499999999E-5</v>
      </c>
      <c r="AH3992" s="122">
        <v>5.0492305E-6</v>
      </c>
      <c r="AI3992" s="122">
        <v>1.16961195E-5</v>
      </c>
      <c r="AJ3992" s="122">
        <v>1.7836646499999998E-5</v>
      </c>
      <c r="AK3992" s="122">
        <v>8.2392475000000006E-6</v>
      </c>
      <c r="AL3992" s="122">
        <v>0</v>
      </c>
    </row>
    <row r="3993" spans="1:38" hidden="1" x14ac:dyDescent="0.25">
      <c r="A3993" s="122" t="s">
        <v>2062</v>
      </c>
      <c r="B3993" s="122">
        <v>1</v>
      </c>
      <c r="C3993" s="122" t="s">
        <v>2256</v>
      </c>
      <c r="D3993" s="122" t="s">
        <v>2135</v>
      </c>
      <c r="E3993" s="122">
        <v>73</v>
      </c>
      <c r="F3993" s="122">
        <v>1.1430300649999999E-4</v>
      </c>
      <c r="G3993" s="122">
        <v>1.2244817900000001E-4</v>
      </c>
      <c r="H3993" s="122">
        <v>1.2738963400000001E-4</v>
      </c>
      <c r="I3993" s="122">
        <v>1.34795006E-4</v>
      </c>
      <c r="J3993" s="122">
        <v>1.5363088800000001E-4</v>
      </c>
      <c r="K3993" s="122">
        <v>1.6788709300000001E-4</v>
      </c>
      <c r="L3993" s="122">
        <v>1.74791615E-4</v>
      </c>
      <c r="M3993" s="122">
        <v>1.8456855149999999E-4</v>
      </c>
      <c r="N3993" s="122">
        <v>1.723068955E-4</v>
      </c>
      <c r="O3993" s="122">
        <v>1.6501820300000001E-4</v>
      </c>
      <c r="P3993" s="122">
        <v>1.7718922899999999E-4</v>
      </c>
      <c r="Q3993" s="122">
        <v>1.7536942100000001E-4</v>
      </c>
      <c r="R3993" s="122">
        <v>1.7568251849999999E-4</v>
      </c>
      <c r="S3993" s="122">
        <v>2.213059785E-4</v>
      </c>
      <c r="T3993" s="122">
        <v>2.455573475E-4</v>
      </c>
      <c r="U3993" s="122">
        <v>2.807246495E-4</v>
      </c>
      <c r="V3993" s="122">
        <v>3.0350974699999998E-4</v>
      </c>
      <c r="W3993" s="122">
        <v>1.9059157749999999E-4</v>
      </c>
      <c r="X3993" s="122">
        <v>1.91825391E-4</v>
      </c>
      <c r="Y3993" s="122">
        <v>2.0797398750000001E-4</v>
      </c>
      <c r="Z3993" s="122">
        <v>2.0345335250000001E-4</v>
      </c>
      <c r="AA3993" s="122">
        <v>1.9115017100000001E-4</v>
      </c>
      <c r="AB3993" s="122">
        <v>1.9541351750000001E-4</v>
      </c>
      <c r="AC3993" s="122">
        <v>3.6522140999999998E-4</v>
      </c>
      <c r="AD3993" s="122">
        <v>2.0685616449999999E-4</v>
      </c>
      <c r="AE3993" s="122">
        <v>3.6969892949999998E-4</v>
      </c>
      <c r="AF3993" s="122">
        <v>1.02928173E-4</v>
      </c>
      <c r="AG3993" s="122">
        <v>5.6656788000000003E-5</v>
      </c>
      <c r="AH3993" s="122">
        <v>4.7194485999999999E-5</v>
      </c>
      <c r="AI3993" s="122">
        <v>5.9965154000000001E-5</v>
      </c>
      <c r="AJ3993" s="122">
        <v>6.7182588000000003E-5</v>
      </c>
      <c r="AK3993" s="122">
        <v>4.44029495E-5</v>
      </c>
      <c r="AL3993" s="122">
        <v>0</v>
      </c>
    </row>
    <row r="3994" spans="1:38" hidden="1" x14ac:dyDescent="0.25">
      <c r="A3994" s="122" t="s">
        <v>2062</v>
      </c>
      <c r="B3994" s="122">
        <v>1</v>
      </c>
      <c r="C3994" s="122" t="s">
        <v>2256</v>
      </c>
      <c r="D3994" s="122" t="s">
        <v>2136</v>
      </c>
      <c r="E3994" s="122">
        <v>73</v>
      </c>
      <c r="F3994" s="122">
        <v>1.8868026499999999E-5</v>
      </c>
      <c r="G3994" s="122">
        <v>1.87951515E-5</v>
      </c>
      <c r="H3994" s="122">
        <v>2.0016351E-5</v>
      </c>
      <c r="I3994" s="122">
        <v>2.0867689999999999E-5</v>
      </c>
      <c r="J3994" s="122">
        <v>2.1722712499999999E-5</v>
      </c>
      <c r="K3994" s="122">
        <v>2.2390724499999999E-5</v>
      </c>
      <c r="L3994" s="122">
        <v>2.7927555E-5</v>
      </c>
      <c r="M3994" s="122">
        <v>1.6086923050000001E-4</v>
      </c>
      <c r="N3994" s="122">
        <v>7.9462476000000001E-5</v>
      </c>
      <c r="O3994" s="122">
        <v>7.6768751000000002E-5</v>
      </c>
      <c r="P3994" s="122">
        <v>8.3648442500000003E-5</v>
      </c>
      <c r="Q3994" s="122">
        <v>8.4666439999999996E-5</v>
      </c>
      <c r="R3994" s="122">
        <v>8.24636275E-5</v>
      </c>
      <c r="S3994" s="122">
        <v>8.7504033499999996E-5</v>
      </c>
      <c r="T3994" s="122">
        <v>9.6368018500000004E-5</v>
      </c>
      <c r="U3994" s="122">
        <v>8.2592073000000004E-5</v>
      </c>
      <c r="V3994" s="122">
        <v>7.9332042999999996E-5</v>
      </c>
      <c r="W3994" s="122">
        <v>8.98970365E-5</v>
      </c>
      <c r="X3994" s="122">
        <v>1.2305487000000001E-4</v>
      </c>
      <c r="Y3994" s="122">
        <v>1.4782868649999999E-4</v>
      </c>
      <c r="Z3994" s="122">
        <v>1.39535538E-4</v>
      </c>
      <c r="AA3994" s="122">
        <v>1.3447981500000001E-4</v>
      </c>
      <c r="AB3994" s="122">
        <v>8.5750846500000003E-5</v>
      </c>
      <c r="AC3994" s="122">
        <v>1.6737831950000001E-4</v>
      </c>
      <c r="AD3994" s="122">
        <v>5.1795044999999998E-5</v>
      </c>
      <c r="AE3994" s="122">
        <v>1.7414952E-4</v>
      </c>
      <c r="AF3994" s="122">
        <v>2.8405747500000001E-5</v>
      </c>
      <c r="AG3994" s="122">
        <v>2.9647060500000001E-5</v>
      </c>
      <c r="AH3994" s="122">
        <v>2.1737711499999998E-5</v>
      </c>
      <c r="AI3994" s="122">
        <v>2.9621249499999999E-5</v>
      </c>
      <c r="AJ3994" s="122">
        <v>3.1563991E-5</v>
      </c>
      <c r="AK3994" s="122">
        <v>2.0789011499999998E-5</v>
      </c>
      <c r="AL3994" s="122">
        <v>0</v>
      </c>
    </row>
    <row r="3995" spans="1:38" hidden="1" x14ac:dyDescent="0.25">
      <c r="A3995" s="122" t="s">
        <v>2062</v>
      </c>
      <c r="B3995" s="122">
        <v>1</v>
      </c>
      <c r="C3995" s="122" t="s">
        <v>2256</v>
      </c>
      <c r="D3995" s="122" t="s">
        <v>2137</v>
      </c>
      <c r="E3995" s="122">
        <v>73</v>
      </c>
      <c r="F3995" s="122">
        <v>3.9510400250000001E-4</v>
      </c>
      <c r="G3995" s="122">
        <v>3.7382778850000002E-4</v>
      </c>
      <c r="H3995" s="122">
        <v>3.9020969099999998E-4</v>
      </c>
      <c r="I3995" s="122">
        <v>4.3117559049999998E-4</v>
      </c>
      <c r="J3995" s="122">
        <v>5.1135030700000001E-4</v>
      </c>
      <c r="K3995" s="122">
        <v>5.8090419450000002E-4</v>
      </c>
      <c r="L3995" s="122">
        <v>6.4506053549999995E-4</v>
      </c>
      <c r="M3995" s="122">
        <v>6.5474220449999998E-4</v>
      </c>
      <c r="N3995" s="122">
        <v>6.6812239899999998E-4</v>
      </c>
      <c r="O3995" s="122">
        <v>6.5836531100000001E-4</v>
      </c>
      <c r="P3995" s="122">
        <v>6.5787771100000005E-4</v>
      </c>
      <c r="Q3995" s="122">
        <v>6.5150514999999997E-4</v>
      </c>
      <c r="R3995" s="122">
        <v>6.8988830650000001E-4</v>
      </c>
      <c r="S3995" s="122">
        <v>6.4851163050000003E-4</v>
      </c>
      <c r="T3995" s="122">
        <v>6.5606556149999998E-4</v>
      </c>
      <c r="U3995" s="122">
        <v>6.4378257299999996E-4</v>
      </c>
      <c r="V3995" s="122">
        <v>6.5504157499999996E-4</v>
      </c>
      <c r="W3995" s="122">
        <v>6.9174068300000002E-4</v>
      </c>
      <c r="X3995" s="122">
        <v>7.8831476550000001E-4</v>
      </c>
      <c r="Y3995" s="122">
        <v>8.7544551999999996E-4</v>
      </c>
      <c r="Z3995" s="122">
        <v>1.14465372E-3</v>
      </c>
      <c r="AA3995" s="122">
        <v>1.4479637364999999E-3</v>
      </c>
      <c r="AB3995" s="122">
        <v>1.2911516559999999E-3</v>
      </c>
      <c r="AC3995" s="122">
        <v>1.0834487635000001E-3</v>
      </c>
      <c r="AD3995" s="122">
        <v>1.0546328755E-3</v>
      </c>
      <c r="AE3995" s="122">
        <v>1.0281138485000001E-3</v>
      </c>
      <c r="AF3995" s="122">
        <v>8.0367199249999999E-4</v>
      </c>
      <c r="AG3995" s="122">
        <v>4.7765526549999998E-4</v>
      </c>
      <c r="AH3995" s="122">
        <v>6.0773769700000005E-4</v>
      </c>
      <c r="AI3995" s="122">
        <v>7.0477918650000001E-4</v>
      </c>
      <c r="AJ3995" s="122">
        <v>5.9163764850000001E-4</v>
      </c>
      <c r="AK3995" s="122">
        <v>5.7834673249999998E-4</v>
      </c>
      <c r="AL3995" s="122">
        <v>0</v>
      </c>
    </row>
    <row r="3996" spans="1:38" hidden="1" x14ac:dyDescent="0.25">
      <c r="A3996" s="122" t="s">
        <v>2062</v>
      </c>
      <c r="B3996" s="122">
        <v>1</v>
      </c>
      <c r="C3996" s="122" t="s">
        <v>2256</v>
      </c>
      <c r="D3996" s="122" t="s">
        <v>2138</v>
      </c>
      <c r="E3996" s="122">
        <v>73</v>
      </c>
      <c r="F3996" s="122">
        <v>8.3416700000000003E-7</v>
      </c>
      <c r="G3996" s="122">
        <v>8.4773499999999996E-7</v>
      </c>
      <c r="H3996" s="122">
        <v>8.5902399999999998E-7</v>
      </c>
      <c r="I3996" s="122">
        <v>8.6856399999999999E-7</v>
      </c>
      <c r="J3996" s="122">
        <v>8.7810400000000001E-7</v>
      </c>
      <c r="K3996" s="122">
        <v>8.8767050000000002E-7</v>
      </c>
      <c r="L3996" s="122">
        <v>8.9721050000000004E-7</v>
      </c>
      <c r="M3996" s="122">
        <v>9.0675049999999995E-7</v>
      </c>
      <c r="N3996" s="122">
        <v>9.1629049999999997E-7</v>
      </c>
      <c r="O3996" s="122">
        <v>9.2583049999999999E-7</v>
      </c>
      <c r="P3996" s="122">
        <v>9.3539699999999999E-7</v>
      </c>
      <c r="Q3996" s="122">
        <v>9.5895549999999999E-7</v>
      </c>
      <c r="R3996" s="122">
        <v>9.4008749999999998E-7</v>
      </c>
      <c r="S3996" s="122">
        <v>9.3900099999999995E-7</v>
      </c>
      <c r="T3996" s="122">
        <v>9.7358349999999995E-7</v>
      </c>
      <c r="U3996" s="122">
        <v>9.9661200000000003E-7</v>
      </c>
      <c r="V3996" s="122">
        <v>9.934849999999999E-7</v>
      </c>
      <c r="W3996" s="122">
        <v>9.9282249999999993E-7</v>
      </c>
      <c r="X3996" s="122">
        <v>1.0256295E-6</v>
      </c>
      <c r="Y3996" s="122">
        <v>1.0352754999999999E-6</v>
      </c>
      <c r="Z3996" s="122">
        <v>1.0677909999999999E-6</v>
      </c>
      <c r="AA3996" s="122">
        <v>1.0802195000000001E-6</v>
      </c>
      <c r="AB3996" s="122">
        <v>1.1136889999999999E-6</v>
      </c>
      <c r="AC3996" s="122">
        <v>1.0963049999999999E-6</v>
      </c>
      <c r="AD3996" s="122">
        <v>1.1078589999999999E-6</v>
      </c>
      <c r="AE3996" s="122">
        <v>1.1114099999999999E-6</v>
      </c>
      <c r="AF3996" s="122">
        <v>1.232515E-6</v>
      </c>
      <c r="AG3996" s="122">
        <v>1.4881075000000001E-6</v>
      </c>
      <c r="AH3996" s="122">
        <v>7.5124849999999997E-7</v>
      </c>
      <c r="AI3996" s="122">
        <v>2.0124099999999998E-6</v>
      </c>
      <c r="AJ3996" s="122">
        <v>3.5515035000000002E-6</v>
      </c>
      <c r="AK3996" s="122">
        <v>1.573199E-6</v>
      </c>
      <c r="AL3996" s="122">
        <v>0</v>
      </c>
    </row>
    <row r="3997" spans="1:38" hidden="1" x14ac:dyDescent="0.25">
      <c r="A3997" s="122" t="s">
        <v>2062</v>
      </c>
      <c r="B3997" s="122">
        <v>1</v>
      </c>
      <c r="C3997" s="122" t="s">
        <v>2256</v>
      </c>
      <c r="D3997" s="122" t="s">
        <v>2139</v>
      </c>
      <c r="E3997" s="122">
        <v>73</v>
      </c>
      <c r="F3997" s="122">
        <v>4.114655E-7</v>
      </c>
      <c r="G3997" s="122">
        <v>4.181435E-7</v>
      </c>
      <c r="H3997" s="122">
        <v>4.9181350000000005E-7</v>
      </c>
      <c r="I3997" s="122">
        <v>4.782985E-7</v>
      </c>
      <c r="J3997" s="122">
        <v>4.8195550000000004E-7</v>
      </c>
      <c r="K3997" s="122">
        <v>4.8691100000000004E-7</v>
      </c>
      <c r="L3997" s="122">
        <v>5.0297000000000001E-7</v>
      </c>
      <c r="M3997" s="122">
        <v>5.0320850000000003E-7</v>
      </c>
      <c r="N3997" s="122">
        <v>5.0190999999999997E-7</v>
      </c>
      <c r="O3997" s="122">
        <v>5.0047899999999996E-7</v>
      </c>
      <c r="P3997" s="122">
        <v>5.0087650000000003E-7</v>
      </c>
      <c r="Q3997" s="122">
        <v>5.0826999999999998E-7</v>
      </c>
      <c r="R3997" s="122">
        <v>7.9187299999999999E-7</v>
      </c>
      <c r="S3997" s="122">
        <v>8.2258650000000002E-7</v>
      </c>
      <c r="T3997" s="122">
        <v>8.2102299999999995E-7</v>
      </c>
      <c r="U3997" s="122">
        <v>8.4723150000000004E-7</v>
      </c>
      <c r="V3997" s="122">
        <v>8.7367850000000004E-7</v>
      </c>
      <c r="W3997" s="122">
        <v>8.6718599999999997E-7</v>
      </c>
      <c r="X3997" s="122">
        <v>8.9315600000000003E-7</v>
      </c>
      <c r="Y3997" s="122">
        <v>9.4925650000000003E-7</v>
      </c>
      <c r="Z3997" s="122">
        <v>1.0005605000000001E-6</v>
      </c>
      <c r="AA3997" s="122">
        <v>1.0064170000000001E-6</v>
      </c>
      <c r="AB3997" s="122">
        <v>1.0603179999999999E-6</v>
      </c>
      <c r="AC3997" s="122">
        <v>1.0908195E-6</v>
      </c>
      <c r="AD3997" s="122">
        <v>1.0450275E-6</v>
      </c>
      <c r="AE3997" s="122">
        <v>1.040867E-6</v>
      </c>
      <c r="AF3997" s="122">
        <v>1.1352599999999999E-6</v>
      </c>
      <c r="AG3997" s="122">
        <v>1.3795105000000001E-6</v>
      </c>
      <c r="AH3997" s="122">
        <v>6.9713549999999999E-7</v>
      </c>
      <c r="AI3997" s="122">
        <v>1.8477919999999999E-6</v>
      </c>
      <c r="AJ3997" s="122">
        <v>3.1463715E-6</v>
      </c>
      <c r="AK3997" s="122">
        <v>1.404076E-6</v>
      </c>
      <c r="AL3997" s="122">
        <v>0</v>
      </c>
    </row>
    <row r="3998" spans="1:38" hidden="1" x14ac:dyDescent="0.25">
      <c r="A3998" s="122" t="s">
        <v>2062</v>
      </c>
      <c r="B3998" s="122">
        <v>1</v>
      </c>
      <c r="C3998" s="122" t="s">
        <v>2256</v>
      </c>
      <c r="D3998" s="122" t="s">
        <v>2140</v>
      </c>
      <c r="E3998" s="122">
        <v>73</v>
      </c>
      <c r="F3998" s="122">
        <v>3.72961E-7</v>
      </c>
      <c r="G3998" s="122">
        <v>3.7902950000000001E-7</v>
      </c>
      <c r="H3998" s="122">
        <v>3.8409100000000002E-7</v>
      </c>
      <c r="I3998" s="122">
        <v>3.883575E-7</v>
      </c>
      <c r="J3998" s="122">
        <v>3.9262399999999998E-7</v>
      </c>
      <c r="K3998" s="122">
        <v>3.9689050000000002E-7</v>
      </c>
      <c r="L3998" s="122">
        <v>4.01157E-7</v>
      </c>
      <c r="M3998" s="122">
        <v>4.0542349999999998E-7</v>
      </c>
      <c r="N3998" s="122">
        <v>4.0969000000000001E-7</v>
      </c>
      <c r="O3998" s="122">
        <v>4.1395649999999999E-7</v>
      </c>
      <c r="P3998" s="122">
        <v>4.1822300000000003E-7</v>
      </c>
      <c r="Q3998" s="122">
        <v>4.2876999999999999E-7</v>
      </c>
      <c r="R3998" s="122">
        <v>4.396615E-7</v>
      </c>
      <c r="S3998" s="122">
        <v>4.2712700000000001E-7</v>
      </c>
      <c r="T3998" s="122">
        <v>4.197335E-7</v>
      </c>
      <c r="U3998" s="122">
        <v>4.2959150000000001E-7</v>
      </c>
      <c r="V3998" s="122">
        <v>4.3149950000000001E-7</v>
      </c>
      <c r="W3998" s="122">
        <v>4.0036200000000002E-7</v>
      </c>
      <c r="X3998" s="122">
        <v>4.1605000000000002E-7</v>
      </c>
      <c r="Y3998" s="122">
        <v>4.1909750000000002E-7</v>
      </c>
      <c r="Z3998" s="122">
        <v>4.3420250000000003E-7</v>
      </c>
      <c r="AA3998" s="122">
        <v>4.4408700000000002E-7</v>
      </c>
      <c r="AB3998" s="122">
        <v>4.5974849999999998E-7</v>
      </c>
      <c r="AC3998" s="122">
        <v>4.6480999999999999E-7</v>
      </c>
      <c r="AD3998" s="122">
        <v>5.2618400000000002E-7</v>
      </c>
      <c r="AE3998" s="122">
        <v>5.2795950000000001E-7</v>
      </c>
      <c r="AF3998" s="122">
        <v>5.8315900000000001E-7</v>
      </c>
      <c r="AG3998" s="122">
        <v>7.0121649999999998E-7</v>
      </c>
      <c r="AH3998" s="122">
        <v>3.5356299999999997E-7</v>
      </c>
      <c r="AI3998" s="122">
        <v>9.5026349999999998E-7</v>
      </c>
      <c r="AJ3998" s="122">
        <v>1.616235E-6</v>
      </c>
      <c r="AK3998" s="122">
        <v>7.15712E-7</v>
      </c>
      <c r="AL3998" s="122">
        <v>0</v>
      </c>
    </row>
    <row r="3999" spans="1:38" hidden="1" x14ac:dyDescent="0.25">
      <c r="A3999" s="122" t="s">
        <v>2062</v>
      </c>
      <c r="B3999" s="122">
        <v>1</v>
      </c>
      <c r="C3999" s="122" t="s">
        <v>2256</v>
      </c>
      <c r="D3999" s="122" t="s">
        <v>2141</v>
      </c>
      <c r="E3999" s="122">
        <v>73</v>
      </c>
      <c r="F3999" s="122">
        <v>3.6389376000000002E-5</v>
      </c>
      <c r="G3999" s="122">
        <v>4.4073740000000001E-5</v>
      </c>
      <c r="H3999" s="122">
        <v>5.1792236E-5</v>
      </c>
      <c r="I3999" s="122">
        <v>4.9910417999999998E-5</v>
      </c>
      <c r="J3999" s="122">
        <v>5.7355460499999999E-5</v>
      </c>
      <c r="K3999" s="122">
        <v>6.5585645000000001E-5</v>
      </c>
      <c r="L3999" s="122">
        <v>7.2349293000000003E-5</v>
      </c>
      <c r="M3999" s="122">
        <v>8.7604229999999999E-5</v>
      </c>
      <c r="N3999" s="122">
        <v>8.9571351500000005E-5</v>
      </c>
      <c r="O3999" s="122">
        <v>8.4770134499999994E-5</v>
      </c>
      <c r="P3999" s="122">
        <v>1.00018049E-4</v>
      </c>
      <c r="Q3999" s="122">
        <v>9.6023545000000003E-5</v>
      </c>
      <c r="R3999" s="122">
        <v>1.091408065E-4</v>
      </c>
      <c r="S3999" s="122">
        <v>1.005550185E-4</v>
      </c>
      <c r="T3999" s="122">
        <v>1.1455056949999999E-4</v>
      </c>
      <c r="U3999" s="122">
        <v>1.123802725E-4</v>
      </c>
      <c r="V3999" s="122">
        <v>1.14991821E-4</v>
      </c>
      <c r="W3999" s="122">
        <v>1.133355975E-4</v>
      </c>
      <c r="X3999" s="122">
        <v>9.0438034000000004E-5</v>
      </c>
      <c r="Y3999" s="122">
        <v>1.067687385E-4</v>
      </c>
      <c r="Z3999" s="122">
        <v>1.0103761E-4</v>
      </c>
      <c r="AA3999" s="122">
        <v>1.2376308250000001E-4</v>
      </c>
      <c r="AB3999" s="122">
        <v>9.0923752499999998E-5</v>
      </c>
      <c r="AC3999" s="122">
        <v>8.0609820000000003E-5</v>
      </c>
      <c r="AD3999" s="122">
        <v>8.8099965500000002E-5</v>
      </c>
      <c r="AE3999" s="122">
        <v>9.9610717499999996E-5</v>
      </c>
      <c r="AF3999" s="122">
        <v>3.8868901499999997E-5</v>
      </c>
      <c r="AG3999" s="122">
        <v>4.4912968499999999E-5</v>
      </c>
      <c r="AH3999" s="122">
        <v>2.5076075500000002E-5</v>
      </c>
      <c r="AI3999" s="122">
        <v>3.9880035499999998E-5</v>
      </c>
      <c r="AJ3999" s="122">
        <v>3.74981625E-5</v>
      </c>
      <c r="AK3999" s="122">
        <v>2.3114996000000001E-5</v>
      </c>
      <c r="AL3999" s="122">
        <v>0</v>
      </c>
    </row>
    <row r="4000" spans="1:38" hidden="1" x14ac:dyDescent="0.25">
      <c r="A4000" s="122" t="s">
        <v>2062</v>
      </c>
      <c r="B4000" s="122">
        <v>1</v>
      </c>
      <c r="C4000" s="122" t="s">
        <v>2256</v>
      </c>
      <c r="D4000" s="122" t="s">
        <v>2142</v>
      </c>
      <c r="E4000" s="122">
        <v>73</v>
      </c>
      <c r="F4000" s="122">
        <v>4.2454324999999998E-6</v>
      </c>
      <c r="G4000" s="122">
        <v>4.3144385E-6</v>
      </c>
      <c r="H4000" s="122">
        <v>4.3719435000000003E-6</v>
      </c>
      <c r="I4000" s="122">
        <v>4.4205180000000004E-6</v>
      </c>
      <c r="J4000" s="122">
        <v>4.4690924999999996E-6</v>
      </c>
      <c r="K4000" s="122">
        <v>4.5176669999999997E-6</v>
      </c>
      <c r="L4000" s="122">
        <v>4.5662679999999998E-6</v>
      </c>
      <c r="M4000" s="122">
        <v>4.6148424999999999E-6</v>
      </c>
      <c r="N4000" s="122">
        <v>4.6634169999999999E-6</v>
      </c>
      <c r="O4000" s="122">
        <v>4.7119915E-6</v>
      </c>
      <c r="P4000" s="122">
        <v>4.7605660000000001E-6</v>
      </c>
      <c r="Q4000" s="122">
        <v>4.8804784999999996E-6</v>
      </c>
      <c r="R4000" s="122">
        <v>4.6982645E-6</v>
      </c>
      <c r="S4000" s="122">
        <v>4.9263764999999998E-6</v>
      </c>
      <c r="T4000" s="122">
        <v>4.9335314999999998E-6</v>
      </c>
      <c r="U4000" s="122">
        <v>5.0249300000000004E-6</v>
      </c>
      <c r="V4000" s="122">
        <v>5.0831505000000003E-6</v>
      </c>
      <c r="W4000" s="122">
        <v>5.0727624999999999E-6</v>
      </c>
      <c r="X4000" s="122">
        <v>5.2893999999999997E-6</v>
      </c>
      <c r="Y4000" s="122">
        <v>5.3411015000000003E-6</v>
      </c>
      <c r="Z4000" s="122">
        <v>5.5534725E-6</v>
      </c>
      <c r="AA4000" s="122">
        <v>5.5887439999999999E-6</v>
      </c>
      <c r="AB4000" s="122">
        <v>5.7598015000000003E-6</v>
      </c>
      <c r="AC4000" s="122">
        <v>5.6491639999999999E-6</v>
      </c>
      <c r="AD4000" s="122">
        <v>5.7009184999999997E-6</v>
      </c>
      <c r="AE4000" s="122">
        <v>5.6642425000000003E-6</v>
      </c>
      <c r="AF4000" s="122">
        <v>6.2568090000000004E-6</v>
      </c>
      <c r="AG4000" s="122">
        <v>7.5219455000000002E-6</v>
      </c>
      <c r="AH4000" s="122">
        <v>3.8082354999999998E-6</v>
      </c>
      <c r="AI4000" s="122">
        <v>1.0288598499999999E-5</v>
      </c>
      <c r="AJ4000" s="122">
        <v>1.7433581500000001E-5</v>
      </c>
      <c r="AK4000" s="122">
        <v>7.7189199999999996E-6</v>
      </c>
      <c r="AL4000" s="122">
        <v>0</v>
      </c>
    </row>
    <row r="4001" spans="1:38" hidden="1" x14ac:dyDescent="0.25">
      <c r="A4001" s="122" t="s">
        <v>2062</v>
      </c>
      <c r="B4001" s="122">
        <v>1</v>
      </c>
      <c r="C4001" s="122" t="s">
        <v>2256</v>
      </c>
      <c r="D4001" s="122" t="s">
        <v>2143</v>
      </c>
      <c r="E4001" s="122">
        <v>73</v>
      </c>
      <c r="F4001" s="122">
        <v>3.3896149999999999E-6</v>
      </c>
      <c r="G4001" s="122">
        <v>3.4517045000000001E-6</v>
      </c>
      <c r="H4001" s="122">
        <v>3.4981590000000002E-6</v>
      </c>
      <c r="I4001" s="122">
        <v>3.5367430000000001E-6</v>
      </c>
      <c r="J4001" s="122">
        <v>3.5889745000000001E-6</v>
      </c>
      <c r="K4001" s="122">
        <v>3.6965114999999999E-6</v>
      </c>
      <c r="L4001" s="122">
        <v>3.6663279999999999E-6</v>
      </c>
      <c r="M4001" s="122">
        <v>3.8139859999999999E-6</v>
      </c>
      <c r="N4001" s="122">
        <v>3.7233294999999999E-6</v>
      </c>
      <c r="O4001" s="122">
        <v>3.7621255000000001E-6</v>
      </c>
      <c r="P4001" s="122">
        <v>3.800895E-6</v>
      </c>
      <c r="Q4001" s="122">
        <v>3.8966394999999998E-6</v>
      </c>
      <c r="R4001" s="122">
        <v>3.7888375000000001E-6</v>
      </c>
      <c r="S4001" s="122">
        <v>3.8761814999999996E-6</v>
      </c>
      <c r="T4001" s="122">
        <v>3.8753864999999999E-6</v>
      </c>
      <c r="U4001" s="122">
        <v>3.8323770000000004E-6</v>
      </c>
      <c r="V4001" s="122">
        <v>3.8272359999999997E-6</v>
      </c>
      <c r="W4001" s="122">
        <v>3.8041015000000001E-6</v>
      </c>
      <c r="X4001" s="122">
        <v>4.1076855E-6</v>
      </c>
      <c r="Y4001" s="122">
        <v>4.2012834999999998E-6</v>
      </c>
      <c r="Z4001" s="122">
        <v>4.6039244999999996E-6</v>
      </c>
      <c r="AA4001" s="122">
        <v>4.7278915000000002E-6</v>
      </c>
      <c r="AB4001" s="122">
        <v>4.8726609999999999E-6</v>
      </c>
      <c r="AC4001" s="122">
        <v>4.9320210000000003E-6</v>
      </c>
      <c r="AD4001" s="122">
        <v>4.7953075000000002E-6</v>
      </c>
      <c r="AE4001" s="122">
        <v>4.7957845E-6</v>
      </c>
      <c r="AF4001" s="122">
        <v>5.2684914999999997E-6</v>
      </c>
      <c r="AG4001" s="122">
        <v>6.3484460000000001E-6</v>
      </c>
      <c r="AH4001" s="122">
        <v>3.1927730000000001E-6</v>
      </c>
      <c r="AI4001" s="122">
        <v>8.6461814999999997E-6</v>
      </c>
      <c r="AJ4001" s="122">
        <v>1.47416585E-5</v>
      </c>
      <c r="AK4001" s="122">
        <v>6.5557289999999999E-6</v>
      </c>
      <c r="AL4001" s="122">
        <v>0</v>
      </c>
    </row>
    <row r="4002" spans="1:38" hidden="1" x14ac:dyDescent="0.25">
      <c r="A4002" s="122" t="s">
        <v>2062</v>
      </c>
      <c r="B4002" s="122">
        <v>1</v>
      </c>
      <c r="C4002" s="122" t="s">
        <v>2256</v>
      </c>
      <c r="D4002" s="122" t="s">
        <v>2177</v>
      </c>
      <c r="E4002" s="122">
        <v>73</v>
      </c>
      <c r="F4002" s="122">
        <v>0</v>
      </c>
      <c r="G4002" s="122">
        <v>0</v>
      </c>
      <c r="H4002" s="122">
        <v>0</v>
      </c>
      <c r="I4002" s="122">
        <v>0</v>
      </c>
      <c r="J4002" s="122">
        <v>0</v>
      </c>
      <c r="K4002" s="122">
        <v>0</v>
      </c>
      <c r="L4002" s="122">
        <v>0</v>
      </c>
      <c r="M4002" s="122">
        <v>0</v>
      </c>
      <c r="N4002" s="122">
        <v>0</v>
      </c>
      <c r="O4002" s="122">
        <v>0</v>
      </c>
      <c r="P4002" s="122">
        <v>0</v>
      </c>
      <c r="Q4002" s="122">
        <v>0</v>
      </c>
      <c r="R4002" s="122">
        <v>0</v>
      </c>
      <c r="S4002" s="122">
        <v>0</v>
      </c>
      <c r="T4002" s="122">
        <v>0</v>
      </c>
      <c r="U4002" s="122">
        <v>0</v>
      </c>
      <c r="V4002" s="122">
        <v>0</v>
      </c>
      <c r="W4002" s="122">
        <v>0</v>
      </c>
      <c r="X4002" s="122">
        <v>0</v>
      </c>
      <c r="Y4002" s="122">
        <v>0</v>
      </c>
      <c r="Z4002" s="122">
        <v>0</v>
      </c>
      <c r="AA4002" s="122">
        <v>0</v>
      </c>
      <c r="AB4002" s="122">
        <v>0</v>
      </c>
      <c r="AC4002" s="122">
        <v>0</v>
      </c>
      <c r="AD4002" s="122">
        <v>0</v>
      </c>
      <c r="AE4002" s="122">
        <v>0</v>
      </c>
      <c r="AF4002" s="122">
        <v>0</v>
      </c>
      <c r="AG4002" s="122">
        <v>0</v>
      </c>
      <c r="AH4002" s="122">
        <v>0</v>
      </c>
      <c r="AI4002" s="122">
        <v>0</v>
      </c>
      <c r="AJ4002" s="122">
        <v>0</v>
      </c>
      <c r="AK4002" s="122">
        <v>0</v>
      </c>
      <c r="AL4002" s="122">
        <v>0</v>
      </c>
    </row>
    <row r="4003" spans="1:38" hidden="1" x14ac:dyDescent="0.25">
      <c r="A4003" s="122" t="s">
        <v>2062</v>
      </c>
      <c r="B4003" s="122">
        <v>1</v>
      </c>
      <c r="C4003" s="122" t="s">
        <v>2256</v>
      </c>
      <c r="D4003" s="122" t="s">
        <v>2144</v>
      </c>
      <c r="E4003" s="122">
        <v>73</v>
      </c>
      <c r="F4003" s="122">
        <v>1.8182709999999999E-5</v>
      </c>
      <c r="G4003" s="122">
        <v>1.85869145E-5</v>
      </c>
      <c r="H4003" s="122">
        <v>1.9228850499999999E-5</v>
      </c>
      <c r="I4003" s="122">
        <v>2.06769165E-5</v>
      </c>
      <c r="J4003" s="122">
        <v>2.2344190499999999E-5</v>
      </c>
      <c r="K4003" s="122">
        <v>2.5737992499999999E-5</v>
      </c>
      <c r="L4003" s="122">
        <v>2.6998411999999998E-5</v>
      </c>
      <c r="M4003" s="122">
        <v>2.8501121000000001E-5</v>
      </c>
      <c r="N4003" s="122">
        <v>2.873183E-5</v>
      </c>
      <c r="O4003" s="122">
        <v>2.9661529500000001E-5</v>
      </c>
      <c r="P4003" s="122">
        <v>2.9431324E-5</v>
      </c>
      <c r="Q4003" s="122">
        <v>3.4045450999999997E-5</v>
      </c>
      <c r="R4003" s="122">
        <v>3.8725907499999998E-5</v>
      </c>
      <c r="S4003" s="122">
        <v>4.4264142500000002E-5</v>
      </c>
      <c r="T4003" s="122">
        <v>3.4195546999999997E-5</v>
      </c>
      <c r="U4003" s="122">
        <v>3.1472009500000002E-5</v>
      </c>
      <c r="V4003" s="122">
        <v>3.4663086500000003E-5</v>
      </c>
      <c r="W4003" s="122">
        <v>4.1073383499999997E-5</v>
      </c>
      <c r="X4003" s="122">
        <v>4.9768033499999997E-5</v>
      </c>
      <c r="Y4003" s="122">
        <v>4.4853502499999997E-5</v>
      </c>
      <c r="Z4003" s="122">
        <v>4.5651417499999999E-5</v>
      </c>
      <c r="AA4003" s="122">
        <v>4.1172520000000001E-5</v>
      </c>
      <c r="AB4003" s="122">
        <v>3.7577953999999999E-5</v>
      </c>
      <c r="AC4003" s="122">
        <v>4.5763645E-5</v>
      </c>
      <c r="AD4003" s="122">
        <v>4.3271929499999999E-5</v>
      </c>
      <c r="AE4003" s="122">
        <v>4.5251532499999998E-5</v>
      </c>
      <c r="AF4003" s="122">
        <v>3.1027551499999998E-5</v>
      </c>
      <c r="AG4003" s="122">
        <v>2.3595653E-5</v>
      </c>
      <c r="AH4003" s="122">
        <v>1.5348985499999999E-5</v>
      </c>
      <c r="AI4003" s="122">
        <v>2.4905653999999999E-5</v>
      </c>
      <c r="AJ4003" s="122">
        <v>3.6477621000000002E-5</v>
      </c>
      <c r="AK4003" s="122">
        <v>1.8507944500000001E-5</v>
      </c>
      <c r="AL4003" s="122">
        <v>0</v>
      </c>
    </row>
    <row r="4004" spans="1:38" hidden="1" x14ac:dyDescent="0.25">
      <c r="A4004" s="122" t="s">
        <v>2062</v>
      </c>
      <c r="B4004" s="122">
        <v>1</v>
      </c>
      <c r="C4004" s="122" t="s">
        <v>2256</v>
      </c>
      <c r="D4004" s="122" t="s">
        <v>2145</v>
      </c>
      <c r="E4004" s="122">
        <v>73</v>
      </c>
      <c r="F4004" s="122">
        <v>3.2812935999999997E-5</v>
      </c>
      <c r="G4004" s="122">
        <v>3.0651807999999999E-5</v>
      </c>
      <c r="H4004" s="122">
        <v>3.6302986000000003E-5</v>
      </c>
      <c r="I4004" s="122">
        <v>3.0185116499999998E-5</v>
      </c>
      <c r="J4004" s="122">
        <v>3.7715621499999997E-5</v>
      </c>
      <c r="K4004" s="122">
        <v>3.7324826000000003E-5</v>
      </c>
      <c r="L4004" s="122">
        <v>3.5458775500000003E-5</v>
      </c>
      <c r="M4004" s="122">
        <v>4.7950981500000002E-5</v>
      </c>
      <c r="N4004" s="122">
        <v>5.2753656000000002E-5</v>
      </c>
      <c r="O4004" s="122">
        <v>6.4839405000000002E-5</v>
      </c>
      <c r="P4004" s="122">
        <v>6.2257086000000006E-5</v>
      </c>
      <c r="Q4004" s="122">
        <v>6.6564687499999999E-5</v>
      </c>
      <c r="R4004" s="122">
        <v>7.9143362999999997E-5</v>
      </c>
      <c r="S4004" s="122">
        <v>9.3144001999999993E-5</v>
      </c>
      <c r="T4004" s="122">
        <v>9.4908027500000005E-5</v>
      </c>
      <c r="U4004" s="122">
        <v>1.06273056E-4</v>
      </c>
      <c r="V4004" s="122">
        <v>1.0091748549999999E-4</v>
      </c>
      <c r="W4004" s="122">
        <v>1.04441694E-4</v>
      </c>
      <c r="X4004" s="122">
        <v>8.4207274500000003E-5</v>
      </c>
      <c r="Y4004" s="122">
        <v>6.4922773999999997E-5</v>
      </c>
      <c r="Z4004" s="122">
        <v>8.07102285E-5</v>
      </c>
      <c r="AA4004" s="122">
        <v>5.5794955000000001E-5</v>
      </c>
      <c r="AB4004" s="122">
        <v>4.6662948999999997E-5</v>
      </c>
      <c r="AC4004" s="122">
        <v>6.5090889999999996E-5</v>
      </c>
      <c r="AD4004" s="122">
        <v>4.3365607000000003E-5</v>
      </c>
      <c r="AE4004" s="122">
        <v>4.1923715499999999E-5</v>
      </c>
      <c r="AF4004" s="122">
        <v>1.41953345E-5</v>
      </c>
      <c r="AG4004" s="122">
        <v>2.5293110499999999E-5</v>
      </c>
      <c r="AH4004" s="122">
        <v>1.7389353000000001E-5</v>
      </c>
      <c r="AI4004" s="122">
        <v>2.1084459999999998E-5</v>
      </c>
      <c r="AJ4004" s="122">
        <v>2.9714238000000002E-5</v>
      </c>
      <c r="AK4004" s="122">
        <v>2.5603293E-5</v>
      </c>
      <c r="AL4004" s="122">
        <v>0</v>
      </c>
    </row>
    <row r="4005" spans="1:38" hidden="1" x14ac:dyDescent="0.25">
      <c r="A4005" s="122" t="s">
        <v>2062</v>
      </c>
      <c r="B4005" s="122">
        <v>1</v>
      </c>
      <c r="C4005" s="122" t="s">
        <v>2256</v>
      </c>
      <c r="D4005" s="122" t="s">
        <v>2146</v>
      </c>
      <c r="E4005" s="122">
        <v>73</v>
      </c>
      <c r="F4005" s="122">
        <v>2.1431610000000001E-6</v>
      </c>
      <c r="G4005" s="122">
        <v>2.1780085000000001E-6</v>
      </c>
      <c r="H4005" s="122">
        <v>2.2070260000000001E-6</v>
      </c>
      <c r="I4005" s="122">
        <v>2.231565E-6</v>
      </c>
      <c r="J4005" s="122">
        <v>2.2560775E-6</v>
      </c>
      <c r="K4005" s="122">
        <v>2.2806165E-6</v>
      </c>
      <c r="L4005" s="122">
        <v>2.3051289999999999E-6</v>
      </c>
      <c r="M4005" s="122">
        <v>2.3296414999999999E-6</v>
      </c>
      <c r="N4005" s="122">
        <v>2.3541804999999998E-6</v>
      </c>
      <c r="O4005" s="122">
        <v>2.3786929999999998E-6</v>
      </c>
      <c r="P4005" s="122">
        <v>2.4032320000000002E-6</v>
      </c>
      <c r="Q4005" s="122">
        <v>2.4637580000000001E-6</v>
      </c>
      <c r="R4005" s="122">
        <v>3.1837629999999999E-6</v>
      </c>
      <c r="S4005" s="122">
        <v>3.3691570000000002E-6</v>
      </c>
      <c r="T4005" s="122">
        <v>3.3997645E-6</v>
      </c>
      <c r="U4005" s="122">
        <v>3.6322225E-6</v>
      </c>
      <c r="V4005" s="122">
        <v>3.7458015000000001E-6</v>
      </c>
      <c r="W4005" s="122">
        <v>3.6815124999999998E-6</v>
      </c>
      <c r="X4005" s="122">
        <v>3.8218565E-6</v>
      </c>
      <c r="Y4005" s="122">
        <v>3.856651E-6</v>
      </c>
      <c r="Z4005" s="122">
        <v>3.9795315000000001E-6</v>
      </c>
      <c r="AA4005" s="122">
        <v>4.0487495000000003E-6</v>
      </c>
      <c r="AB4005" s="122">
        <v>4.2579405000000003E-6</v>
      </c>
      <c r="AC4005" s="122">
        <v>4.3152864999999997E-6</v>
      </c>
      <c r="AD4005" s="122">
        <v>4.3947865000000004E-6</v>
      </c>
      <c r="AE4005" s="122">
        <v>4.3442245000000002E-6</v>
      </c>
      <c r="AF4005" s="122">
        <v>4.8327255000000001E-6</v>
      </c>
      <c r="AG4005" s="122">
        <v>5.8220764999999996E-6</v>
      </c>
      <c r="AH4005" s="122">
        <v>2.9189219999999999E-6</v>
      </c>
      <c r="AI4005" s="122">
        <v>7.9392410000000006E-6</v>
      </c>
      <c r="AJ4005" s="122">
        <v>1.3204075500000001E-5</v>
      </c>
      <c r="AK4005" s="122">
        <v>5.6540664999999998E-6</v>
      </c>
      <c r="AL4005" s="122">
        <v>0</v>
      </c>
    </row>
    <row r="4006" spans="1:38" hidden="1" x14ac:dyDescent="0.25">
      <c r="A4006" s="122" t="s">
        <v>2062</v>
      </c>
      <c r="B4006" s="122">
        <v>1</v>
      </c>
      <c r="C4006" s="122" t="s">
        <v>2256</v>
      </c>
      <c r="D4006" s="122" t="s">
        <v>2147</v>
      </c>
      <c r="E4006" s="122">
        <v>73</v>
      </c>
      <c r="F4006" s="122">
        <v>9.2159845000000005E-6</v>
      </c>
      <c r="G4006" s="122">
        <v>8.9244315E-6</v>
      </c>
      <c r="H4006" s="122">
        <v>9.7596849999999997E-6</v>
      </c>
      <c r="I4006" s="122">
        <v>3.562448E-6</v>
      </c>
      <c r="J4006" s="122">
        <v>5.0359009999999997E-6</v>
      </c>
      <c r="K4006" s="122">
        <v>5.1924630000000003E-6</v>
      </c>
      <c r="L4006" s="122">
        <v>5.8985024999999997E-6</v>
      </c>
      <c r="M4006" s="122">
        <v>6.8887544999999997E-6</v>
      </c>
      <c r="N4006" s="122">
        <v>7.3520805000000003E-6</v>
      </c>
      <c r="O4006" s="122">
        <v>7.9418645000000005E-6</v>
      </c>
      <c r="P4006" s="122">
        <v>8.9930665000000004E-6</v>
      </c>
      <c r="Q4006" s="122">
        <v>9.8562510000000001E-6</v>
      </c>
      <c r="R4006" s="122">
        <v>1.15833355E-5</v>
      </c>
      <c r="S4006" s="122">
        <v>1.1772863500000001E-5</v>
      </c>
      <c r="T4006" s="122">
        <v>1.2887109E-5</v>
      </c>
      <c r="U4006" s="122">
        <v>1.2688253E-5</v>
      </c>
      <c r="V4006" s="122">
        <v>1.4018818E-5</v>
      </c>
      <c r="W4006" s="122">
        <v>1.520835E-5</v>
      </c>
      <c r="X4006" s="122">
        <v>1.8894234999999999E-5</v>
      </c>
      <c r="Y4006" s="122">
        <v>1.5384548500000001E-5</v>
      </c>
      <c r="Z4006" s="122">
        <v>2.6516509499999999E-5</v>
      </c>
      <c r="AA4006" s="122">
        <v>2.53506155E-5</v>
      </c>
      <c r="AB4006" s="122">
        <v>4.4984253499999998E-5</v>
      </c>
      <c r="AC4006" s="122">
        <v>6.2825961500000003E-5</v>
      </c>
      <c r="AD4006" s="122">
        <v>6.91001015E-5</v>
      </c>
      <c r="AE4006" s="122">
        <v>1.1592149399999999E-4</v>
      </c>
      <c r="AF4006" s="122">
        <v>8.0097760499999999E-5</v>
      </c>
      <c r="AG4006" s="122">
        <v>6.2879597500000003E-5</v>
      </c>
      <c r="AH4006" s="122">
        <v>6.9953958000000007E-5</v>
      </c>
      <c r="AI4006" s="122">
        <v>1.2820180599999999E-4</v>
      </c>
      <c r="AJ4006" s="122">
        <v>1.1785053499999999E-4</v>
      </c>
      <c r="AK4006" s="122">
        <v>1.2291476449999999E-4</v>
      </c>
      <c r="AL4006" s="122">
        <v>0</v>
      </c>
    </row>
    <row r="4007" spans="1:38" hidden="1" x14ac:dyDescent="0.25">
      <c r="A4007" s="122" t="s">
        <v>2062</v>
      </c>
      <c r="B4007" s="122">
        <v>1</v>
      </c>
      <c r="C4007" s="122" t="s">
        <v>2256</v>
      </c>
      <c r="D4007" s="122" t="s">
        <v>475</v>
      </c>
      <c r="E4007" s="122">
        <v>73</v>
      </c>
      <c r="F4007" s="122">
        <v>4.5583180000000001E-6</v>
      </c>
      <c r="G4007" s="122">
        <v>4.605117E-6</v>
      </c>
      <c r="H4007" s="122">
        <v>8.4808745000000007E-6</v>
      </c>
      <c r="I4007" s="122">
        <v>1.7771244499999999E-5</v>
      </c>
      <c r="J4007" s="122">
        <v>8.9156070000000006E-6</v>
      </c>
      <c r="K4007" s="122">
        <v>5.656001E-6</v>
      </c>
      <c r="L4007" s="122">
        <v>5.6538279999999999E-6</v>
      </c>
      <c r="M4007" s="122">
        <v>9.0085690000000007E-6</v>
      </c>
      <c r="N4007" s="122">
        <v>7.4296725E-6</v>
      </c>
      <c r="O4007" s="122">
        <v>5.8479140000000003E-6</v>
      </c>
      <c r="P4007" s="122">
        <v>5.8683454999999997E-6</v>
      </c>
      <c r="Q4007" s="122">
        <v>5.9439500000000001E-6</v>
      </c>
      <c r="R4007" s="122">
        <v>6.0595430000000003E-6</v>
      </c>
      <c r="S4007" s="122">
        <v>6.7214334999999997E-6</v>
      </c>
      <c r="T4007" s="122">
        <v>6.4425739999999997E-6</v>
      </c>
      <c r="U4007" s="122">
        <v>6.4515309999999998E-6</v>
      </c>
      <c r="V4007" s="122">
        <v>5.9579685E-6</v>
      </c>
      <c r="W4007" s="122">
        <v>1.1201073E-5</v>
      </c>
      <c r="X4007" s="122">
        <v>1.0456979500000001E-5</v>
      </c>
      <c r="Y4007" s="122">
        <v>9.3096355000000002E-6</v>
      </c>
      <c r="Z4007" s="122">
        <v>7.8265099999999994E-6</v>
      </c>
      <c r="AA4007" s="122">
        <v>8.01996E-6</v>
      </c>
      <c r="AB4007" s="122">
        <v>5.7146189999999998E-6</v>
      </c>
      <c r="AC4007" s="122">
        <v>8.4301799999999996E-6</v>
      </c>
      <c r="AD4007" s="122">
        <v>6.6826640000000003E-6</v>
      </c>
      <c r="AE4007" s="122">
        <v>7.0431170000000002E-6</v>
      </c>
      <c r="AF4007" s="122">
        <v>6.9014480000000002E-6</v>
      </c>
      <c r="AG4007" s="122">
        <v>8.4043690000000006E-6</v>
      </c>
      <c r="AH4007" s="122">
        <v>4.2668974999999996E-6</v>
      </c>
      <c r="AI4007" s="122">
        <v>1.1130026499999999E-5</v>
      </c>
      <c r="AJ4007" s="122">
        <v>1.8326180999999999E-5</v>
      </c>
      <c r="AK4007" s="122">
        <v>8.0283074999999995E-6</v>
      </c>
      <c r="AL4007" s="122">
        <v>0</v>
      </c>
    </row>
    <row r="4008" spans="1:38" hidden="1" x14ac:dyDescent="0.25">
      <c r="A4008" s="122" t="s">
        <v>2062</v>
      </c>
      <c r="B4008" s="122">
        <v>1</v>
      </c>
      <c r="C4008" s="122" t="s">
        <v>2256</v>
      </c>
      <c r="D4008" s="122" t="s">
        <v>2148</v>
      </c>
      <c r="E4008" s="122">
        <v>73</v>
      </c>
      <c r="F4008" s="122">
        <v>1.8687799999999999E-7</v>
      </c>
      <c r="G4008" s="122">
        <v>1.8992549999999999E-7</v>
      </c>
      <c r="H4008" s="122">
        <v>1.92443E-7</v>
      </c>
      <c r="I4008" s="122">
        <v>1.9458950000000001E-7</v>
      </c>
      <c r="J4008" s="122">
        <v>1.96736E-7</v>
      </c>
      <c r="K4008" s="122">
        <v>1.9888250000000001E-7</v>
      </c>
      <c r="L4008" s="122">
        <v>2.010025E-7</v>
      </c>
      <c r="M4008" s="122">
        <v>2.0314899999999999E-7</v>
      </c>
      <c r="N4008" s="122">
        <v>2.052955E-7</v>
      </c>
      <c r="O4008" s="122">
        <v>2.074155E-7</v>
      </c>
      <c r="P4008" s="122">
        <v>2.0956200000000001E-7</v>
      </c>
      <c r="Q4008" s="122">
        <v>2.1483549999999999E-7</v>
      </c>
      <c r="R4008" s="122">
        <v>2.13007E-7</v>
      </c>
      <c r="S4008" s="122">
        <v>2.1677E-7</v>
      </c>
      <c r="T4008" s="122">
        <v>2.180685E-7</v>
      </c>
      <c r="U4008" s="122">
        <v>2.2283849999999999E-7</v>
      </c>
      <c r="V4008" s="122">
        <v>2.19897E-7</v>
      </c>
      <c r="W4008" s="122">
        <v>2.223615E-7</v>
      </c>
      <c r="X4008" s="122">
        <v>2.2691950000000001E-7</v>
      </c>
      <c r="Y4008" s="122">
        <v>2.4080549999999998E-7</v>
      </c>
      <c r="Z4008" s="122">
        <v>2.50637E-7</v>
      </c>
      <c r="AA4008" s="122">
        <v>2.5050449999999999E-7</v>
      </c>
      <c r="AB4008" s="122">
        <v>2.6147550000000002E-7</v>
      </c>
      <c r="AC4008" s="122">
        <v>2.5699700000000001E-7</v>
      </c>
      <c r="AD4008" s="122">
        <v>2.5969999999999998E-7</v>
      </c>
      <c r="AE4008" s="122">
        <v>2.6015050000000002E-7</v>
      </c>
      <c r="AF4008" s="122">
        <v>2.87101E-7</v>
      </c>
      <c r="AG4008" s="122">
        <v>3.4635500000000001E-7</v>
      </c>
      <c r="AH4008" s="122">
        <v>1.74847E-7</v>
      </c>
      <c r="AI4008" s="122">
        <v>4.6995100000000002E-7</v>
      </c>
      <c r="AJ4008" s="122">
        <v>7.9992900000000002E-7</v>
      </c>
      <c r="AK4008" s="122">
        <v>3.546495E-7</v>
      </c>
      <c r="AL4008" s="122">
        <v>0</v>
      </c>
    </row>
    <row r="4009" spans="1:38" hidden="1" x14ac:dyDescent="0.25">
      <c r="A4009" s="122" t="s">
        <v>2062</v>
      </c>
      <c r="B4009" s="122">
        <v>1</v>
      </c>
      <c r="C4009" s="122" t="s">
        <v>2256</v>
      </c>
      <c r="D4009" s="122" t="s">
        <v>2149</v>
      </c>
      <c r="E4009" s="122">
        <v>73</v>
      </c>
      <c r="F4009" s="122">
        <v>7.3630250000000001E-7</v>
      </c>
      <c r="G4009" s="122">
        <v>7.4828049999999999E-7</v>
      </c>
      <c r="H4009" s="122">
        <v>7.5824449999999996E-7</v>
      </c>
      <c r="I4009" s="122">
        <v>7.6667149999999996E-7</v>
      </c>
      <c r="J4009" s="122">
        <v>7.7509849999999996E-7</v>
      </c>
      <c r="K4009" s="122">
        <v>7.8352549999999996E-7</v>
      </c>
      <c r="L4009" s="122">
        <v>7.9195249999999996E-7</v>
      </c>
      <c r="M4009" s="122">
        <v>8.0037949999999996E-7</v>
      </c>
      <c r="N4009" s="122">
        <v>8.0880649999999996E-7</v>
      </c>
      <c r="O4009" s="122">
        <v>8.1723349999999996E-7</v>
      </c>
      <c r="P4009" s="122">
        <v>8.2566049999999996E-7</v>
      </c>
      <c r="Q4009" s="122">
        <v>8.46463E-7</v>
      </c>
      <c r="R4009" s="122">
        <v>1.2467454999999999E-6</v>
      </c>
      <c r="S4009" s="122">
        <v>1.2997189999999999E-6</v>
      </c>
      <c r="T4009" s="122">
        <v>1.2916895000000001E-6</v>
      </c>
      <c r="U4009" s="122">
        <v>1.3275704999999999E-6</v>
      </c>
      <c r="V4009" s="122">
        <v>1.3515795000000001E-6</v>
      </c>
      <c r="W4009" s="122">
        <v>1.3452195000000001E-6</v>
      </c>
      <c r="X4009" s="122">
        <v>1.3915679999999999E-6</v>
      </c>
      <c r="Y4009" s="122">
        <v>1.406408E-6</v>
      </c>
      <c r="Z4009" s="122">
        <v>1.4550090000000001E-6</v>
      </c>
      <c r="AA4009" s="122">
        <v>1.5069225E-6</v>
      </c>
      <c r="AB4009" s="122">
        <v>1.5615655E-6</v>
      </c>
      <c r="AC4009" s="122">
        <v>1.5626255E-6</v>
      </c>
      <c r="AD4009" s="122">
        <v>1.589364E-6</v>
      </c>
      <c r="AE4009" s="122">
        <v>1.6261195E-6</v>
      </c>
      <c r="AF4009" s="122">
        <v>1.816734E-6</v>
      </c>
      <c r="AG4009" s="122">
        <v>2.1799695000000002E-6</v>
      </c>
      <c r="AH4009" s="122">
        <v>1.091429E-6</v>
      </c>
      <c r="AI4009" s="122">
        <v>2.9372335E-6</v>
      </c>
      <c r="AJ4009" s="122">
        <v>4.9996755000000002E-6</v>
      </c>
      <c r="AK4009" s="122">
        <v>2.2727194999999999E-6</v>
      </c>
      <c r="AL4009" s="122">
        <v>0</v>
      </c>
    </row>
    <row r="4010" spans="1:38" hidden="1" x14ac:dyDescent="0.25">
      <c r="A4010" s="122" t="s">
        <v>2062</v>
      </c>
      <c r="B4010" s="122">
        <v>1</v>
      </c>
      <c r="C4010" s="122" t="s">
        <v>2256</v>
      </c>
      <c r="D4010" s="122" t="s">
        <v>2150</v>
      </c>
      <c r="E4010" s="122">
        <v>73</v>
      </c>
      <c r="F4010" s="122">
        <v>1.7692587199999999E-4</v>
      </c>
      <c r="G4010" s="122">
        <v>1.527041035E-4</v>
      </c>
      <c r="H4010" s="122">
        <v>1.7363224E-4</v>
      </c>
      <c r="I4010" s="122">
        <v>2.2154527350000001E-4</v>
      </c>
      <c r="J4010" s="122">
        <v>2.7412893200000002E-4</v>
      </c>
      <c r="K4010" s="122">
        <v>3.1187635349999999E-4</v>
      </c>
      <c r="L4010" s="122">
        <v>3.3900949150000002E-4</v>
      </c>
      <c r="M4010" s="122">
        <v>3.7064588050000002E-4</v>
      </c>
      <c r="N4010" s="122">
        <v>3.8964799699999999E-4</v>
      </c>
      <c r="O4010" s="122">
        <v>4.288541905E-4</v>
      </c>
      <c r="P4010" s="122">
        <v>5.1402044699999996E-4</v>
      </c>
      <c r="Q4010" s="122">
        <v>5.4106918249999995E-4</v>
      </c>
      <c r="R4010" s="122">
        <v>5.8788591099999995E-4</v>
      </c>
      <c r="S4010" s="122">
        <v>5.8621254200000002E-4</v>
      </c>
      <c r="T4010" s="122">
        <v>6.3019008699999996E-4</v>
      </c>
      <c r="U4010" s="122">
        <v>6.4916379549999998E-4</v>
      </c>
      <c r="V4010" s="122">
        <v>6.6862118200000003E-4</v>
      </c>
      <c r="W4010" s="122">
        <v>6.7289200150000002E-4</v>
      </c>
      <c r="X4010" s="122">
        <v>6.3191097049999998E-4</v>
      </c>
      <c r="Y4010" s="122">
        <v>6.5182805250000003E-4</v>
      </c>
      <c r="Z4010" s="122">
        <v>6.0596248850000004E-4</v>
      </c>
      <c r="AA4010" s="122">
        <v>6.30190458E-4</v>
      </c>
      <c r="AB4010" s="122">
        <v>6.4824188699999996E-4</v>
      </c>
      <c r="AC4010" s="122">
        <v>7.5933039049999997E-4</v>
      </c>
      <c r="AD4010" s="122">
        <v>6.8146194249999999E-4</v>
      </c>
      <c r="AE4010" s="122">
        <v>6.1632642649999997E-4</v>
      </c>
      <c r="AF4010" s="122">
        <v>7.4510171900000002E-4</v>
      </c>
      <c r="AG4010" s="122">
        <v>4.295324315E-4</v>
      </c>
      <c r="AH4010" s="122">
        <v>4.3491224950000001E-4</v>
      </c>
      <c r="AI4010" s="122">
        <v>6.7220233900000005E-4</v>
      </c>
      <c r="AJ4010" s="122">
        <v>5.3235940099999996E-4</v>
      </c>
      <c r="AK4010" s="122">
        <v>4.6886346650000001E-4</v>
      </c>
      <c r="AL4010" s="122">
        <v>0</v>
      </c>
    </row>
    <row r="4011" spans="1:38" hidden="1" x14ac:dyDescent="0.25">
      <c r="A4011" s="122" t="s">
        <v>2062</v>
      </c>
      <c r="B4011" s="122">
        <v>1</v>
      </c>
      <c r="C4011" s="122" t="s">
        <v>2256</v>
      </c>
      <c r="D4011" s="122" t="s">
        <v>2151</v>
      </c>
      <c r="E4011" s="122">
        <v>73</v>
      </c>
      <c r="F4011" s="122">
        <v>1.2897549999999999E-6</v>
      </c>
      <c r="G4011" s="122">
        <v>1.3177124999999999E-6</v>
      </c>
      <c r="H4011" s="122">
        <v>1.3281799999999999E-6</v>
      </c>
      <c r="I4011" s="122">
        <v>1.3504135000000001E-6</v>
      </c>
      <c r="J4011" s="122">
        <v>1.3583634999999999E-6</v>
      </c>
      <c r="K4011" s="122">
        <v>1.3732035E-6</v>
      </c>
      <c r="L4011" s="122">
        <v>1.3880169999999999E-6</v>
      </c>
      <c r="M4011" s="122">
        <v>1.4027775000000001E-6</v>
      </c>
      <c r="N4011" s="122">
        <v>1.417591E-6</v>
      </c>
      <c r="O4011" s="122">
        <v>1.4323515000000001E-6</v>
      </c>
      <c r="P4011" s="122">
        <v>1.4471385E-6</v>
      </c>
      <c r="Q4011" s="122">
        <v>1.4836555E-6</v>
      </c>
      <c r="R4011" s="122">
        <v>1.4647609999999999E-6</v>
      </c>
      <c r="S4011" s="122">
        <v>1.5894965E-6</v>
      </c>
      <c r="T4011" s="122">
        <v>1.5797974999999999E-6</v>
      </c>
      <c r="U4011" s="122">
        <v>1.6596420000000001E-6</v>
      </c>
      <c r="V4011" s="122">
        <v>1.6305980000000001E-6</v>
      </c>
      <c r="W4011" s="122">
        <v>1.6292729999999999E-6</v>
      </c>
      <c r="X4011" s="122">
        <v>1.683068E-6</v>
      </c>
      <c r="Y4011" s="122">
        <v>1.6626365E-6</v>
      </c>
      <c r="Z4011" s="122">
        <v>1.6693409999999999E-6</v>
      </c>
      <c r="AA4011" s="122">
        <v>2.0007764999999999E-6</v>
      </c>
      <c r="AB4011" s="122">
        <v>2.0857884999999998E-6</v>
      </c>
      <c r="AC4011" s="122">
        <v>2.0715844999999999E-6</v>
      </c>
      <c r="AD4011" s="122">
        <v>2.0858945000000002E-6</v>
      </c>
      <c r="AE4011" s="122">
        <v>2.0928110000000002E-6</v>
      </c>
      <c r="AF4011" s="122">
        <v>2.3487480000000001E-6</v>
      </c>
      <c r="AG4011" s="122">
        <v>2.8491739999999999E-6</v>
      </c>
      <c r="AH4011" s="122">
        <v>1.4184125000000001E-6</v>
      </c>
      <c r="AI4011" s="122">
        <v>3.8027765000000001E-6</v>
      </c>
      <c r="AJ4011" s="122">
        <v>6.4716710000000001E-6</v>
      </c>
      <c r="AK4011" s="122">
        <v>2.8671145000000001E-6</v>
      </c>
      <c r="AL4011" s="122">
        <v>0</v>
      </c>
    </row>
    <row r="4012" spans="1:38" hidden="1" x14ac:dyDescent="0.25">
      <c r="A4012" s="122" t="s">
        <v>2062</v>
      </c>
      <c r="B4012" s="122">
        <v>1</v>
      </c>
      <c r="C4012" s="122" t="s">
        <v>2256</v>
      </c>
      <c r="D4012" s="122" t="s">
        <v>2152</v>
      </c>
      <c r="E4012" s="122">
        <v>73</v>
      </c>
      <c r="F4012" s="122">
        <v>7.1921344499999997E-5</v>
      </c>
      <c r="G4012" s="122">
        <v>8.5222198E-5</v>
      </c>
      <c r="H4012" s="122">
        <v>7.8549710000000005E-5</v>
      </c>
      <c r="I4012" s="122">
        <v>7.6252080500000005E-5</v>
      </c>
      <c r="J4012" s="122">
        <v>6.9777388499999999E-5</v>
      </c>
      <c r="K4012" s="122">
        <v>6.6545024500000004E-5</v>
      </c>
      <c r="L4012" s="122">
        <v>6.2030034E-5</v>
      </c>
      <c r="M4012" s="122">
        <v>5.2707068999999997E-5</v>
      </c>
      <c r="N4012" s="122">
        <v>5.1860341000000001E-5</v>
      </c>
      <c r="O4012" s="122">
        <v>5.0042069999999998E-5</v>
      </c>
      <c r="P4012" s="122">
        <v>5.27666145E-5</v>
      </c>
      <c r="Q4012" s="122">
        <v>4.98704295E-5</v>
      </c>
      <c r="R4012" s="122">
        <v>4.9712065499999997E-5</v>
      </c>
      <c r="S4012" s="122">
        <v>4.5560760999999999E-5</v>
      </c>
      <c r="T4012" s="122">
        <v>5.4040708000000001E-5</v>
      </c>
      <c r="U4012" s="122">
        <v>6.1695895499999998E-5</v>
      </c>
      <c r="V4012" s="122">
        <v>7.4966963000000001E-5</v>
      </c>
      <c r="W4012" s="122">
        <v>8.6137057500000006E-5</v>
      </c>
      <c r="X4012" s="122">
        <v>7.8970212000000004E-5</v>
      </c>
      <c r="Y4012" s="122">
        <v>7.7310888000000006E-5</v>
      </c>
      <c r="Z4012" s="122">
        <v>6.9424302500000002E-5</v>
      </c>
      <c r="AA4012" s="122">
        <v>7.2588428999999997E-5</v>
      </c>
      <c r="AB4012" s="122">
        <v>4.93652865E-5</v>
      </c>
      <c r="AC4012" s="122">
        <v>5.1599104000000003E-5</v>
      </c>
      <c r="AD4012" s="122">
        <v>4.7773776000000001E-5</v>
      </c>
      <c r="AE4012" s="122">
        <v>8.1970992499999994E-5</v>
      </c>
      <c r="AF4012" s="122">
        <v>1.5324791000000001E-5</v>
      </c>
      <c r="AG4012" s="122">
        <v>2.0883324999999999E-5</v>
      </c>
      <c r="AH4012" s="122">
        <v>1.3056073E-5</v>
      </c>
      <c r="AI4012" s="122">
        <v>1.6816502500000001E-5</v>
      </c>
      <c r="AJ4012" s="122">
        <v>1.6391098000000001E-5</v>
      </c>
      <c r="AK4012" s="122">
        <v>8.2084545E-6</v>
      </c>
      <c r="AL4012" s="122">
        <v>0</v>
      </c>
    </row>
    <row r="4013" spans="1:38" hidden="1" x14ac:dyDescent="0.25">
      <c r="A4013" s="122" t="s">
        <v>2062</v>
      </c>
      <c r="B4013" s="122">
        <v>1</v>
      </c>
      <c r="C4013" s="122" t="s">
        <v>2256</v>
      </c>
      <c r="D4013" s="122" t="s">
        <v>2153</v>
      </c>
      <c r="E4013" s="122">
        <v>73</v>
      </c>
      <c r="F4013" s="122">
        <v>2.370018755E-4</v>
      </c>
      <c r="G4013" s="122">
        <v>2.253575105E-4</v>
      </c>
      <c r="H4013" s="122">
        <v>2.0459725149999999E-4</v>
      </c>
      <c r="I4013" s="122">
        <v>2.2172751399999999E-4</v>
      </c>
      <c r="J4013" s="122">
        <v>1.96910158E-4</v>
      </c>
      <c r="K4013" s="122">
        <v>2.0840257199999999E-4</v>
      </c>
      <c r="L4013" s="122">
        <v>1.9270603899999999E-4</v>
      </c>
      <c r="M4013" s="122">
        <v>1.8162866799999999E-4</v>
      </c>
      <c r="N4013" s="122">
        <v>1.7263319E-4</v>
      </c>
      <c r="O4013" s="122">
        <v>1.528076655E-4</v>
      </c>
      <c r="P4013" s="122">
        <v>1.6063099549999999E-4</v>
      </c>
      <c r="Q4013" s="122">
        <v>1.6964656050000001E-4</v>
      </c>
      <c r="R4013" s="122">
        <v>1.561019335E-4</v>
      </c>
      <c r="S4013" s="122">
        <v>1.4859851149999999E-4</v>
      </c>
      <c r="T4013" s="122">
        <v>1.4424077199999999E-4</v>
      </c>
      <c r="U4013" s="122">
        <v>1.4960320599999999E-4</v>
      </c>
      <c r="V4013" s="122">
        <v>1.6187000300000001E-4</v>
      </c>
      <c r="W4013" s="122">
        <v>1.7605638050000001E-4</v>
      </c>
      <c r="X4013" s="122">
        <v>1.716585465E-4</v>
      </c>
      <c r="Y4013" s="122">
        <v>1.773345815E-4</v>
      </c>
      <c r="Z4013" s="122">
        <v>1.5327011699999999E-4</v>
      </c>
      <c r="AA4013" s="122">
        <v>1.9182663650000001E-4</v>
      </c>
      <c r="AB4013" s="122">
        <v>1.4381955450000001E-4</v>
      </c>
      <c r="AC4013" s="122">
        <v>2.2070029449999999E-4</v>
      </c>
      <c r="AD4013" s="122">
        <v>2.7527251300000003E-4</v>
      </c>
      <c r="AE4013" s="122">
        <v>6.6428901500000003E-4</v>
      </c>
      <c r="AF4013" s="122">
        <v>3.5693297850000001E-4</v>
      </c>
      <c r="AG4013" s="122">
        <v>3.0036160000000001E-4</v>
      </c>
      <c r="AH4013" s="122">
        <v>3.51595587E-4</v>
      </c>
      <c r="AI4013" s="122">
        <v>5.19908005E-4</v>
      </c>
      <c r="AJ4013" s="122">
        <v>3.864071795E-4</v>
      </c>
      <c r="AK4013" s="122">
        <v>3.6633751050000002E-4</v>
      </c>
      <c r="AL4013" s="122">
        <v>0</v>
      </c>
    </row>
    <row r="4014" spans="1:38" hidden="1" x14ac:dyDescent="0.25">
      <c r="A4014" s="122" t="s">
        <v>2062</v>
      </c>
      <c r="B4014" s="122">
        <v>1</v>
      </c>
      <c r="C4014" s="122" t="s">
        <v>2256</v>
      </c>
      <c r="D4014" s="122" t="s">
        <v>2154</v>
      </c>
      <c r="E4014" s="122">
        <v>73</v>
      </c>
      <c r="F4014" s="122">
        <v>2.7734457449999999E-4</v>
      </c>
      <c r="G4014" s="122">
        <v>2.8047766949999999E-4</v>
      </c>
      <c r="H4014" s="122">
        <v>3.0685720050000002E-4</v>
      </c>
      <c r="I4014" s="122">
        <v>3.6072971299999998E-4</v>
      </c>
      <c r="J4014" s="122">
        <v>3.7149361550000001E-4</v>
      </c>
      <c r="K4014" s="122">
        <v>4.0523124249999999E-4</v>
      </c>
      <c r="L4014" s="122">
        <v>4.2120801300000001E-4</v>
      </c>
      <c r="M4014" s="122">
        <v>4.3116705749999997E-4</v>
      </c>
      <c r="N4014" s="122">
        <v>4.5564902950000002E-4</v>
      </c>
      <c r="O4014" s="122">
        <v>4.3798532200000002E-4</v>
      </c>
      <c r="P4014" s="122">
        <v>4.87600742E-4</v>
      </c>
      <c r="Q4014" s="122">
        <v>5.2028650449999995E-4</v>
      </c>
      <c r="R4014" s="122">
        <v>5.6002317500000005E-4</v>
      </c>
      <c r="S4014" s="122">
        <v>6.1367030500000005E-4</v>
      </c>
      <c r="T4014" s="122">
        <v>6.9232675699999995E-4</v>
      </c>
      <c r="U4014" s="122">
        <v>7.1398902299999996E-4</v>
      </c>
      <c r="V4014" s="122">
        <v>7.3610536649999997E-4</v>
      </c>
      <c r="W4014" s="122">
        <v>7.7337859700000002E-4</v>
      </c>
      <c r="X4014" s="122">
        <v>8.2484941449999997E-4</v>
      </c>
      <c r="Y4014" s="122">
        <v>8.0573520299999997E-4</v>
      </c>
      <c r="Z4014" s="122">
        <v>7.94077005E-4</v>
      </c>
      <c r="AA4014" s="122">
        <v>8.3491477700000001E-4</v>
      </c>
      <c r="AB4014" s="122">
        <v>8.5189828249999998E-4</v>
      </c>
      <c r="AC4014" s="122">
        <v>1.0351484855000001E-3</v>
      </c>
      <c r="AD4014" s="122">
        <v>9.6702912250000005E-4</v>
      </c>
      <c r="AE4014" s="122">
        <v>1.1299291274999999E-3</v>
      </c>
      <c r="AF4014" s="122">
        <v>8.5019017199999998E-4</v>
      </c>
      <c r="AG4014" s="122">
        <v>4.763270325E-4</v>
      </c>
      <c r="AH4014" s="122">
        <v>5.2369883E-4</v>
      </c>
      <c r="AI4014" s="122">
        <v>6.6330883299999996E-4</v>
      </c>
      <c r="AJ4014" s="122">
        <v>4.8390828500000002E-4</v>
      </c>
      <c r="AK4014" s="122">
        <v>3.70268865E-4</v>
      </c>
      <c r="AL4014" s="122">
        <v>0</v>
      </c>
    </row>
    <row r="4015" spans="1:38" hidden="1" x14ac:dyDescent="0.25">
      <c r="A4015" s="122" t="s">
        <v>2062</v>
      </c>
      <c r="B4015" s="122">
        <v>1</v>
      </c>
      <c r="C4015" s="122" t="s">
        <v>2256</v>
      </c>
      <c r="D4015" s="122" t="s">
        <v>2155</v>
      </c>
      <c r="E4015" s="122">
        <v>73</v>
      </c>
      <c r="F4015" s="122">
        <v>1.5473349999999999E-6</v>
      </c>
      <c r="G4015" s="122">
        <v>1.5390934999999999E-6</v>
      </c>
      <c r="H4015" s="122">
        <v>1.5465135E-6</v>
      </c>
      <c r="I4015" s="122">
        <v>1.6721764999999999E-6</v>
      </c>
      <c r="J4015" s="122">
        <v>1.730132E-6</v>
      </c>
      <c r="K4015" s="122">
        <v>1.7009555E-6</v>
      </c>
      <c r="L4015" s="122">
        <v>1.7171470000000001E-6</v>
      </c>
      <c r="M4015" s="122">
        <v>1.7088789999999999E-6</v>
      </c>
      <c r="N4015" s="122">
        <v>1.7253885E-6</v>
      </c>
      <c r="O4015" s="122">
        <v>1.784192E-6</v>
      </c>
      <c r="P4015" s="122">
        <v>1.8041729999999999E-6</v>
      </c>
      <c r="Q4015" s="122">
        <v>1.8257970000000001E-6</v>
      </c>
      <c r="R4015" s="122">
        <v>2.201567E-6</v>
      </c>
      <c r="S4015" s="122">
        <v>2.2705464999999998E-6</v>
      </c>
      <c r="T4015" s="122">
        <v>2.3011805000000001E-6</v>
      </c>
      <c r="U4015" s="122">
        <v>2.4191584999999999E-6</v>
      </c>
      <c r="V4015" s="122">
        <v>2.4484675000000002E-6</v>
      </c>
      <c r="W4015" s="122">
        <v>2.3508150000000002E-6</v>
      </c>
      <c r="X4015" s="122">
        <v>2.5301140000000001E-6</v>
      </c>
      <c r="Y4015" s="122">
        <v>2.5848100000000001E-6</v>
      </c>
      <c r="Z4015" s="122">
        <v>2.808205E-6</v>
      </c>
      <c r="AA4015" s="122">
        <v>2.8853199999999998E-6</v>
      </c>
      <c r="AB4015" s="122">
        <v>2.8586609999999998E-6</v>
      </c>
      <c r="AC4015" s="122">
        <v>3.0219275E-6</v>
      </c>
      <c r="AD4015" s="122">
        <v>2.9016704999999998E-6</v>
      </c>
      <c r="AE4015" s="122">
        <v>2.8468949999999999E-6</v>
      </c>
      <c r="AF4015" s="122">
        <v>3.0624460000000001E-6</v>
      </c>
      <c r="AG4015" s="122">
        <v>3.5234134999999999E-6</v>
      </c>
      <c r="AH4015" s="122">
        <v>1.8101885E-6</v>
      </c>
      <c r="AI4015" s="122">
        <v>4.7621295000000004E-6</v>
      </c>
      <c r="AJ4015" s="122">
        <v>8.0085385E-6</v>
      </c>
      <c r="AK4015" s="122">
        <v>3.5618649999999998E-6</v>
      </c>
      <c r="AL4015" s="122">
        <v>0</v>
      </c>
    </row>
    <row r="4016" spans="1:38" hidden="1" x14ac:dyDescent="0.25">
      <c r="A4016" s="122" t="s">
        <v>2062</v>
      </c>
      <c r="B4016" s="122">
        <v>1</v>
      </c>
      <c r="C4016" s="122" t="s">
        <v>2256</v>
      </c>
      <c r="D4016" s="122" t="s">
        <v>2156</v>
      </c>
      <c r="E4016" s="122">
        <v>73</v>
      </c>
      <c r="F4016" s="122">
        <v>4.7039063499999998E-5</v>
      </c>
      <c r="G4016" s="122">
        <v>2.629571415E-4</v>
      </c>
      <c r="H4016" s="122">
        <v>2.0222168550000001E-4</v>
      </c>
      <c r="I4016" s="122">
        <v>2.2766558100000001E-4</v>
      </c>
      <c r="J4016" s="122">
        <v>3.0424612900000001E-4</v>
      </c>
      <c r="K4016" s="122">
        <v>2.5779475600000001E-4</v>
      </c>
      <c r="L4016" s="122">
        <v>3.3851942699999999E-4</v>
      </c>
      <c r="M4016" s="122">
        <v>3.1505794350000001E-4</v>
      </c>
      <c r="N4016" s="122">
        <v>3.0757699349999998E-4</v>
      </c>
      <c r="O4016" s="122">
        <v>3.2556895650000001E-4</v>
      </c>
      <c r="P4016" s="122">
        <v>3.2950015199999997E-4</v>
      </c>
      <c r="Q4016" s="122">
        <v>3.8751747649999998E-4</v>
      </c>
      <c r="R4016" s="122">
        <v>4.0316047949999999E-4</v>
      </c>
      <c r="S4016" s="122">
        <v>4.4050889050000001E-4</v>
      </c>
      <c r="T4016" s="122">
        <v>4.0382184000000001E-4</v>
      </c>
      <c r="U4016" s="122">
        <v>4.6569019750000002E-4</v>
      </c>
      <c r="V4016" s="122">
        <v>5.2618566950000001E-4</v>
      </c>
      <c r="W4016" s="122">
        <v>4.6260411350000001E-4</v>
      </c>
      <c r="X4016" s="122">
        <v>5.5301148699999996E-4</v>
      </c>
      <c r="Y4016" s="122">
        <v>5.4405212849999998E-4</v>
      </c>
      <c r="Z4016" s="122">
        <v>6.2861203850000003E-4</v>
      </c>
      <c r="AA4016" s="122">
        <v>9.5782572549999996E-4</v>
      </c>
      <c r="AB4016" s="122">
        <v>1.0566693739999999E-3</v>
      </c>
      <c r="AC4016" s="122">
        <v>1.5703674220000001E-3</v>
      </c>
      <c r="AD4016" s="122">
        <v>1.5673302570000001E-3</v>
      </c>
      <c r="AE4016" s="122">
        <v>2.8528428985000001E-3</v>
      </c>
      <c r="AF4016" s="122">
        <v>1.290303709E-3</v>
      </c>
      <c r="AG4016" s="122">
        <v>8.7201734750000002E-4</v>
      </c>
      <c r="AH4016" s="122">
        <v>9.6512851599999999E-4</v>
      </c>
      <c r="AI4016" s="122">
        <v>1.3849052110000001E-3</v>
      </c>
      <c r="AJ4016" s="122">
        <v>1.118935417E-3</v>
      </c>
      <c r="AK4016" s="122">
        <v>1.1971814900000001E-3</v>
      </c>
      <c r="AL4016" s="122">
        <v>0</v>
      </c>
    </row>
    <row r="4017" spans="1:38" hidden="1" x14ac:dyDescent="0.25">
      <c r="A4017" s="122" t="s">
        <v>2062</v>
      </c>
      <c r="B4017" s="122">
        <v>1</v>
      </c>
      <c r="C4017" s="122" t="s">
        <v>2256</v>
      </c>
      <c r="D4017" s="122" t="s">
        <v>2178</v>
      </c>
      <c r="E4017" s="122">
        <v>73</v>
      </c>
      <c r="F4017" s="122">
        <v>0</v>
      </c>
      <c r="G4017" s="122">
        <v>0</v>
      </c>
      <c r="H4017" s="122">
        <v>0</v>
      </c>
      <c r="I4017" s="122">
        <v>0</v>
      </c>
      <c r="J4017" s="122">
        <v>0</v>
      </c>
      <c r="K4017" s="122">
        <v>0</v>
      </c>
      <c r="L4017" s="122">
        <v>0</v>
      </c>
      <c r="M4017" s="122">
        <v>0</v>
      </c>
      <c r="N4017" s="122">
        <v>0</v>
      </c>
      <c r="O4017" s="122">
        <v>0</v>
      </c>
      <c r="P4017" s="122">
        <v>0</v>
      </c>
      <c r="Q4017" s="122">
        <v>0</v>
      </c>
      <c r="R4017" s="122">
        <v>0</v>
      </c>
      <c r="S4017" s="122">
        <v>0</v>
      </c>
      <c r="T4017" s="122">
        <v>0</v>
      </c>
      <c r="U4017" s="122">
        <v>0</v>
      </c>
      <c r="V4017" s="122">
        <v>0</v>
      </c>
      <c r="W4017" s="122">
        <v>0</v>
      </c>
      <c r="X4017" s="122">
        <v>0</v>
      </c>
      <c r="Y4017" s="122">
        <v>0</v>
      </c>
      <c r="Z4017" s="122">
        <v>0</v>
      </c>
      <c r="AA4017" s="122">
        <v>1.7225E-9</v>
      </c>
      <c r="AB4017" s="122">
        <v>1.7754999999999999E-9</v>
      </c>
      <c r="AC4017" s="122">
        <v>1.7490000000000001E-9</v>
      </c>
      <c r="AD4017" s="122">
        <v>1.7490000000000001E-9</v>
      </c>
      <c r="AE4017" s="122">
        <v>1.7490000000000001E-9</v>
      </c>
      <c r="AF4017" s="122">
        <v>1.9344999999999999E-9</v>
      </c>
      <c r="AG4017" s="122">
        <v>2.3585000000000001E-9</v>
      </c>
      <c r="AH4017" s="122">
        <v>1.1925E-9</v>
      </c>
      <c r="AI4017" s="122">
        <v>3.1800000000000002E-9</v>
      </c>
      <c r="AJ4017" s="122">
        <v>5.4325E-9</v>
      </c>
      <c r="AK4017" s="122">
        <v>2.4115000000000002E-9</v>
      </c>
      <c r="AL4017" s="122">
        <v>0</v>
      </c>
    </row>
    <row r="4018" spans="1:38" hidden="1" x14ac:dyDescent="0.25">
      <c r="A4018" s="122" t="s">
        <v>2062</v>
      </c>
      <c r="B4018" s="122">
        <v>1</v>
      </c>
      <c r="C4018" s="122" t="s">
        <v>2256</v>
      </c>
      <c r="D4018" s="122" t="s">
        <v>2157</v>
      </c>
      <c r="E4018" s="122">
        <v>73</v>
      </c>
      <c r="F4018" s="122">
        <v>7.1390999999999994E-8</v>
      </c>
      <c r="G4018" s="122">
        <v>7.2557000000000006E-8</v>
      </c>
      <c r="H4018" s="122">
        <v>7.3511000000000002E-8</v>
      </c>
      <c r="I4018" s="122">
        <v>7.4332499999999994E-8</v>
      </c>
      <c r="J4018" s="122">
        <v>7.5153999999999999E-8</v>
      </c>
      <c r="K4018" s="122">
        <v>7.5975500000000004E-8</v>
      </c>
      <c r="L4018" s="122">
        <v>7.6770500000000006E-8</v>
      </c>
      <c r="M4018" s="122">
        <v>7.7591999999999998E-8</v>
      </c>
      <c r="N4018" s="122">
        <v>7.8413500000000003E-8</v>
      </c>
      <c r="O4018" s="122">
        <v>7.9234999999999994E-8</v>
      </c>
      <c r="P4018" s="122">
        <v>8.00565E-8</v>
      </c>
      <c r="Q4018" s="122">
        <v>8.2070499999999994E-8</v>
      </c>
      <c r="R4018" s="122">
        <v>9.4525499999999995E-8</v>
      </c>
      <c r="S4018" s="122">
        <v>8.5435999999999998E-8</v>
      </c>
      <c r="T4018" s="122">
        <v>8.4852999999999999E-8</v>
      </c>
      <c r="U4018" s="122">
        <v>8.8165499999999996E-8</v>
      </c>
      <c r="V4018" s="122">
        <v>8.8192E-8</v>
      </c>
      <c r="W4018" s="122">
        <v>8.7715000000000002E-8</v>
      </c>
      <c r="X4018" s="122">
        <v>9.0709499999999996E-8</v>
      </c>
      <c r="Y4018" s="122">
        <v>9.1372000000000006E-8</v>
      </c>
      <c r="Z4018" s="122">
        <v>9.4472500000000001E-8</v>
      </c>
      <c r="AA4018" s="122">
        <v>9.5744500000000001E-8</v>
      </c>
      <c r="AB4018" s="122">
        <v>9.9030499999999995E-8</v>
      </c>
      <c r="AC4018" s="122">
        <v>9.7732000000000005E-8</v>
      </c>
      <c r="AD4018" s="122">
        <v>9.8818500000000006E-8</v>
      </c>
      <c r="AE4018" s="122">
        <v>9.9004000000000004E-8</v>
      </c>
      <c r="AF4018" s="122">
        <v>1.09339E-7</v>
      </c>
      <c r="AG4018" s="122">
        <v>1.312015E-7</v>
      </c>
      <c r="AH4018" s="122">
        <v>6.6144E-8</v>
      </c>
      <c r="AI4018" s="122">
        <v>1.74635E-7</v>
      </c>
      <c r="AJ4018" s="122">
        <v>3.02789E-7</v>
      </c>
      <c r="AK4018" s="122">
        <v>1.3409E-7</v>
      </c>
      <c r="AL4018" s="122">
        <v>0</v>
      </c>
    </row>
    <row r="4019" spans="1:38" hidden="1" x14ac:dyDescent="0.25">
      <c r="A4019" s="122" t="s">
        <v>2062</v>
      </c>
      <c r="B4019" s="122">
        <v>1</v>
      </c>
      <c r="C4019" s="122" t="s">
        <v>2256</v>
      </c>
      <c r="D4019" s="122" t="s">
        <v>2158</v>
      </c>
      <c r="E4019" s="122">
        <v>73</v>
      </c>
      <c r="F4019" s="122">
        <v>1.8399745E-6</v>
      </c>
      <c r="G4019" s="122">
        <v>1.8698929999999999E-6</v>
      </c>
      <c r="H4019" s="122">
        <v>1.8948029999999999E-6</v>
      </c>
      <c r="I4019" s="122">
        <v>1.9158704999999999E-6</v>
      </c>
      <c r="J4019" s="122">
        <v>1.9369114999999998E-6</v>
      </c>
      <c r="K4019" s="122">
        <v>1.9579790000000002E-6</v>
      </c>
      <c r="L4019" s="122">
        <v>1.9790200000000002E-6</v>
      </c>
      <c r="M4019" s="122">
        <v>2.0000875000000001E-6</v>
      </c>
      <c r="N4019" s="122">
        <v>2.0211285000000001E-6</v>
      </c>
      <c r="O4019" s="122">
        <v>2.042196E-6</v>
      </c>
      <c r="P4019" s="122">
        <v>2.063237E-6</v>
      </c>
      <c r="Q4019" s="122">
        <v>2.1152035000000001E-6</v>
      </c>
      <c r="R4019" s="122">
        <v>2.4798700000000002E-6</v>
      </c>
      <c r="S4019" s="122">
        <v>2.5828489999999999E-6</v>
      </c>
      <c r="T4019" s="122">
        <v>7.3129400000000004E-7</v>
      </c>
      <c r="U4019" s="122">
        <v>2.6100380000000002E-6</v>
      </c>
      <c r="V4019" s="122">
        <v>2.5401309999999998E-6</v>
      </c>
      <c r="W4019" s="122">
        <v>2.5139225000000001E-6</v>
      </c>
      <c r="X4019" s="122">
        <v>2.6390820000000002E-6</v>
      </c>
      <c r="Y4019" s="122">
        <v>2.6418115000000001E-6</v>
      </c>
      <c r="Z4019" s="122">
        <v>2.7867135000000002E-6</v>
      </c>
      <c r="AA4019" s="122">
        <v>2.8238399999999998E-6</v>
      </c>
      <c r="AB4019" s="122">
        <v>2.8945949999999999E-6</v>
      </c>
      <c r="AC4019" s="122">
        <v>2.8469744999999998E-6</v>
      </c>
      <c r="AD4019" s="122">
        <v>2.870851E-6</v>
      </c>
      <c r="AE4019" s="122">
        <v>2.8126040000000001E-6</v>
      </c>
      <c r="AF4019" s="122">
        <v>3.2139729999999999E-6</v>
      </c>
      <c r="AG4019" s="122">
        <v>3.8550609999999997E-6</v>
      </c>
      <c r="AH4019" s="122">
        <v>1.9334929999999998E-6</v>
      </c>
      <c r="AI4019" s="122">
        <v>5.2139545000000001E-6</v>
      </c>
      <c r="AJ4019" s="122">
        <v>8.7683464999999992E-6</v>
      </c>
      <c r="AK4019" s="122">
        <v>3.8627990000000003E-6</v>
      </c>
      <c r="AL4019" s="122">
        <v>0</v>
      </c>
    </row>
    <row r="4020" spans="1:38" hidden="1" x14ac:dyDescent="0.25">
      <c r="A4020" s="122" t="s">
        <v>2062</v>
      </c>
      <c r="B4020" s="122">
        <v>1</v>
      </c>
      <c r="C4020" s="122" t="s">
        <v>2256</v>
      </c>
      <c r="D4020" s="122" t="s">
        <v>2159</v>
      </c>
      <c r="E4020" s="122">
        <v>73</v>
      </c>
      <c r="F4020" s="122">
        <v>1.7874780000000001E-6</v>
      </c>
      <c r="G4020" s="122">
        <v>1.799933E-6</v>
      </c>
      <c r="H4020" s="122">
        <v>1.7533195E-6</v>
      </c>
      <c r="I4020" s="122">
        <v>2.1566759999999998E-6</v>
      </c>
      <c r="J4020" s="122">
        <v>2.5781849999999999E-6</v>
      </c>
      <c r="K4020" s="122">
        <v>2.618677E-6</v>
      </c>
      <c r="L4020" s="122">
        <v>2.2752104999999998E-6</v>
      </c>
      <c r="M4020" s="122">
        <v>1.9816170000000001E-6</v>
      </c>
      <c r="N4020" s="122">
        <v>1.9716529999999999E-6</v>
      </c>
      <c r="O4020" s="122">
        <v>1.9757870000000001E-6</v>
      </c>
      <c r="P4020" s="122">
        <v>2.5133394999999999E-6</v>
      </c>
      <c r="Q4020" s="122">
        <v>1.965558E-6</v>
      </c>
      <c r="R4020" s="122">
        <v>1.9292000000000001E-6</v>
      </c>
      <c r="S4020" s="122">
        <v>1.9951319999999998E-6</v>
      </c>
      <c r="T4020" s="122">
        <v>1.9604435000000001E-6</v>
      </c>
      <c r="U4020" s="122">
        <v>1.9535270000000001E-6</v>
      </c>
      <c r="V4020" s="122">
        <v>1.9549845E-6</v>
      </c>
      <c r="W4020" s="122">
        <v>2.2080065000000002E-6</v>
      </c>
      <c r="X4020" s="122">
        <v>2.2370240000000002E-6</v>
      </c>
      <c r="Y4020" s="122">
        <v>2.4195295000000002E-6</v>
      </c>
      <c r="Z4020" s="122">
        <v>2.5573824999999999E-6</v>
      </c>
      <c r="AA4020" s="122">
        <v>2.4999835000000001E-6</v>
      </c>
      <c r="AB4020" s="122">
        <v>5.3855155000000003E-6</v>
      </c>
      <c r="AC4020" s="122">
        <v>5.860528E-6</v>
      </c>
      <c r="AD4020" s="122">
        <v>4.9974230000000002E-6</v>
      </c>
      <c r="AE4020" s="122">
        <v>2.1136134999999998E-6</v>
      </c>
      <c r="AF4020" s="122">
        <v>1.8978240000000001E-6</v>
      </c>
      <c r="AG4020" s="122">
        <v>2.5139490000000001E-6</v>
      </c>
      <c r="AH4020" s="122">
        <v>1.286575E-6</v>
      </c>
      <c r="AI4020" s="122">
        <v>3.0973200000000001E-6</v>
      </c>
      <c r="AJ4020" s="122">
        <v>5.3105204999999996E-6</v>
      </c>
      <c r="AK4020" s="122">
        <v>2.6152585E-6</v>
      </c>
      <c r="AL4020" s="122">
        <v>0</v>
      </c>
    </row>
    <row r="4021" spans="1:38" hidden="1" x14ac:dyDescent="0.25">
      <c r="A4021" s="122" t="s">
        <v>2062</v>
      </c>
      <c r="B4021" s="122">
        <v>1</v>
      </c>
      <c r="C4021" s="122" t="s">
        <v>2256</v>
      </c>
      <c r="D4021" s="122" t="s">
        <v>2160</v>
      </c>
      <c r="E4021" s="122">
        <v>73</v>
      </c>
      <c r="F4021" s="122">
        <v>7.4413325E-6</v>
      </c>
      <c r="G4021" s="122">
        <v>7.4154420000000001E-6</v>
      </c>
      <c r="H4021" s="122">
        <v>7.5972584999999999E-6</v>
      </c>
      <c r="I4021" s="122">
        <v>6.7317950000000001E-6</v>
      </c>
      <c r="J4021" s="122">
        <v>5.3660379999999997E-6</v>
      </c>
      <c r="K4021" s="122">
        <v>6.0224430000000003E-6</v>
      </c>
      <c r="L4021" s="122">
        <v>6.1659934999999996E-6</v>
      </c>
      <c r="M4021" s="122">
        <v>5.9117789999999999E-6</v>
      </c>
      <c r="N4021" s="122">
        <v>5.6593399999999996E-6</v>
      </c>
      <c r="O4021" s="122">
        <v>5.4032704999999997E-6</v>
      </c>
      <c r="P4021" s="122">
        <v>5.3655609999999999E-6</v>
      </c>
      <c r="Q4021" s="122">
        <v>5.4646710000000002E-6</v>
      </c>
      <c r="R4021" s="122">
        <v>5.4216614999999998E-6</v>
      </c>
      <c r="S4021" s="122">
        <v>5.3524964999999996E-6</v>
      </c>
      <c r="T4021" s="122">
        <v>5.3460570000000002E-6</v>
      </c>
      <c r="U4021" s="122">
        <v>5.4491684999999999E-6</v>
      </c>
      <c r="V4021" s="122">
        <v>6.4753280000000004E-6</v>
      </c>
      <c r="W4021" s="122">
        <v>7.7135139999999999E-6</v>
      </c>
      <c r="X4021" s="122">
        <v>7.7993210000000008E-6</v>
      </c>
      <c r="Y4021" s="122">
        <v>8.4143860000000003E-6</v>
      </c>
      <c r="Z4021" s="122">
        <v>9.3117290000000003E-6</v>
      </c>
      <c r="AA4021" s="122">
        <v>9.3236539999999993E-6</v>
      </c>
      <c r="AB4021" s="122">
        <v>1.03475875E-5</v>
      </c>
      <c r="AC4021" s="122">
        <v>1.64671E-5</v>
      </c>
      <c r="AD4021" s="122">
        <v>9.9351150000000002E-6</v>
      </c>
      <c r="AE4021" s="122">
        <v>8.1278415000000005E-6</v>
      </c>
      <c r="AF4021" s="122">
        <v>6.3714480000000002E-6</v>
      </c>
      <c r="AG4021" s="122">
        <v>7.2369909999999999E-6</v>
      </c>
      <c r="AH4021" s="122">
        <v>3.8777449999999999E-6</v>
      </c>
      <c r="AI4021" s="122">
        <v>9.7985604999999999E-6</v>
      </c>
      <c r="AJ4021" s="122">
        <v>1.59486275E-5</v>
      </c>
      <c r="AK4021" s="122">
        <v>7.4622675E-6</v>
      </c>
      <c r="AL4021" s="122">
        <v>0</v>
      </c>
    </row>
    <row r="4022" spans="1:38" hidden="1" x14ac:dyDescent="0.25">
      <c r="A4022" s="122" t="s">
        <v>2062</v>
      </c>
      <c r="B4022" s="122">
        <v>1</v>
      </c>
      <c r="C4022" s="122" t="s">
        <v>2256</v>
      </c>
      <c r="D4022" s="122" t="s">
        <v>2161</v>
      </c>
      <c r="E4022" s="122">
        <v>73</v>
      </c>
      <c r="F4022" s="122">
        <v>1.0594776585E-3</v>
      </c>
      <c r="G4022" s="122">
        <v>9.9908439700000006E-4</v>
      </c>
      <c r="H4022" s="122">
        <v>1.0762744715E-3</v>
      </c>
      <c r="I4022" s="122">
        <v>1.4249355545E-3</v>
      </c>
      <c r="J4022" s="122">
        <v>1.7030986345E-3</v>
      </c>
      <c r="K4022" s="122">
        <v>1.8646704065E-3</v>
      </c>
      <c r="L4022" s="122">
        <v>2.0790221755000002E-3</v>
      </c>
      <c r="M4022" s="122">
        <v>2.2179209979999999E-3</v>
      </c>
      <c r="N4022" s="122">
        <v>2.3150627634999999E-3</v>
      </c>
      <c r="O4022" s="122">
        <v>2.1723793700000001E-3</v>
      </c>
      <c r="P4022" s="122">
        <v>2.5053385139999999E-3</v>
      </c>
      <c r="Q4022" s="122">
        <v>2.6793082315000002E-3</v>
      </c>
      <c r="R4022" s="122">
        <v>2.7976637505E-3</v>
      </c>
      <c r="S4022" s="122">
        <v>3.0570942190000002E-3</v>
      </c>
      <c r="T4022" s="122">
        <v>3.2239173370000001E-3</v>
      </c>
      <c r="U4022" s="122">
        <v>3.3358991554999998E-3</v>
      </c>
      <c r="V4022" s="122">
        <v>3.5826019390000001E-3</v>
      </c>
      <c r="W4022" s="122">
        <v>4.0848308400000003E-3</v>
      </c>
      <c r="X4022" s="122">
        <v>4.4877879584999999E-3</v>
      </c>
      <c r="Y4022" s="122">
        <v>4.2237255815000003E-3</v>
      </c>
      <c r="Z4022" s="122">
        <v>4.4176137589999999E-3</v>
      </c>
      <c r="AA4022" s="122">
        <v>4.5541668015000002E-3</v>
      </c>
      <c r="AB4022" s="122">
        <v>4.8796628565000002E-3</v>
      </c>
      <c r="AC4022" s="122">
        <v>4.8726436954999999E-3</v>
      </c>
      <c r="AD4022" s="122">
        <v>5.6854815344999999E-3</v>
      </c>
      <c r="AE4022" s="122">
        <v>5.0636231799999999E-3</v>
      </c>
      <c r="AF4022" s="122">
        <v>4.9890880345000001E-3</v>
      </c>
      <c r="AG4022" s="122">
        <v>2.5465988814999999E-3</v>
      </c>
      <c r="AH4022" s="122">
        <v>2.8517801159999999E-3</v>
      </c>
      <c r="AI4022" s="122">
        <v>4.3780061170000002E-3</v>
      </c>
      <c r="AJ4022" s="122">
        <v>3.610410138E-3</v>
      </c>
      <c r="AK4022" s="122">
        <v>3.1545510959999998E-3</v>
      </c>
      <c r="AL4022" s="122">
        <v>0</v>
      </c>
    </row>
    <row r="4023" spans="1:38" hidden="1" x14ac:dyDescent="0.25">
      <c r="A4023" s="122" t="s">
        <v>2062</v>
      </c>
      <c r="B4023" s="122">
        <v>1</v>
      </c>
      <c r="C4023" s="122" t="s">
        <v>2256</v>
      </c>
      <c r="D4023" s="122" t="s">
        <v>2179</v>
      </c>
      <c r="E4023" s="122">
        <v>73</v>
      </c>
      <c r="F4023" s="122">
        <v>0</v>
      </c>
      <c r="G4023" s="122">
        <v>0</v>
      </c>
      <c r="H4023" s="122">
        <v>0</v>
      </c>
      <c r="I4023" s="122">
        <v>0</v>
      </c>
      <c r="J4023" s="122">
        <v>0</v>
      </c>
      <c r="K4023" s="122">
        <v>0</v>
      </c>
      <c r="L4023" s="122">
        <v>0</v>
      </c>
      <c r="M4023" s="122">
        <v>0</v>
      </c>
      <c r="N4023" s="122">
        <v>0</v>
      </c>
      <c r="O4023" s="122">
        <v>0</v>
      </c>
      <c r="P4023" s="122">
        <v>0</v>
      </c>
      <c r="Q4023" s="122">
        <v>0</v>
      </c>
      <c r="R4023" s="122">
        <v>0</v>
      </c>
      <c r="S4023" s="122">
        <v>0</v>
      </c>
      <c r="T4023" s="122">
        <v>0</v>
      </c>
      <c r="U4023" s="122">
        <v>0</v>
      </c>
      <c r="V4023" s="122">
        <v>0</v>
      </c>
      <c r="W4023" s="122">
        <v>0</v>
      </c>
      <c r="X4023" s="122">
        <v>0</v>
      </c>
      <c r="Y4023" s="122">
        <v>0</v>
      </c>
      <c r="Z4023" s="122">
        <v>0</v>
      </c>
      <c r="AA4023" s="122">
        <v>0</v>
      </c>
      <c r="AB4023" s="122">
        <v>0</v>
      </c>
      <c r="AC4023" s="122">
        <v>0</v>
      </c>
      <c r="AD4023" s="122">
        <v>0</v>
      </c>
      <c r="AE4023" s="122">
        <v>0</v>
      </c>
      <c r="AF4023" s="122">
        <v>0</v>
      </c>
      <c r="AG4023" s="122">
        <v>0</v>
      </c>
      <c r="AH4023" s="122">
        <v>0</v>
      </c>
      <c r="AI4023" s="122">
        <v>0</v>
      </c>
      <c r="AJ4023" s="122">
        <v>0</v>
      </c>
      <c r="AK4023" s="122">
        <v>0</v>
      </c>
      <c r="AL4023" s="122">
        <v>0</v>
      </c>
    </row>
    <row r="4024" spans="1:38" hidden="1" x14ac:dyDescent="0.25">
      <c r="A4024" s="122" t="s">
        <v>2062</v>
      </c>
      <c r="B4024" s="122">
        <v>1</v>
      </c>
      <c r="C4024" s="122" t="s">
        <v>2256</v>
      </c>
      <c r="D4024" s="122" t="s">
        <v>2162</v>
      </c>
      <c r="E4024" s="122">
        <v>73</v>
      </c>
      <c r="F4024" s="122">
        <v>6.6277639499999995E-5</v>
      </c>
      <c r="G4024" s="122">
        <v>9.1043824000000003E-5</v>
      </c>
      <c r="H4024" s="122">
        <v>1.134573385E-4</v>
      </c>
      <c r="I4024" s="122">
        <v>9.9637323500000003E-5</v>
      </c>
      <c r="J4024" s="122">
        <v>9.9803955499999997E-5</v>
      </c>
      <c r="K4024" s="122">
        <v>7.7436073999999998E-5</v>
      </c>
      <c r="L4024" s="122">
        <v>6.7214546999999993E-5</v>
      </c>
      <c r="M4024" s="122">
        <v>9.9111007000000006E-5</v>
      </c>
      <c r="N4024" s="122">
        <v>1.301092495E-4</v>
      </c>
      <c r="O4024" s="122">
        <v>1.4083512450000001E-4</v>
      </c>
      <c r="P4024" s="122">
        <v>1.4114220650000001E-4</v>
      </c>
      <c r="Q4024" s="122">
        <v>1.6599011699999999E-4</v>
      </c>
      <c r="R4024" s="122">
        <v>1.5447912649999999E-4</v>
      </c>
      <c r="S4024" s="122">
        <v>1.5001665899999999E-4</v>
      </c>
      <c r="T4024" s="122">
        <v>1.6092294599999999E-4</v>
      </c>
      <c r="U4024" s="122">
        <v>1.808141375E-4</v>
      </c>
      <c r="V4024" s="122">
        <v>2.0865114199999999E-4</v>
      </c>
      <c r="W4024" s="122">
        <v>1.8719138900000001E-4</v>
      </c>
      <c r="X4024" s="122">
        <v>2.171868185E-4</v>
      </c>
      <c r="Y4024" s="122">
        <v>2.0598081649999999E-4</v>
      </c>
      <c r="Z4024" s="122">
        <v>2.1340124050000001E-4</v>
      </c>
      <c r="AA4024" s="122">
        <v>2.9624103550000001E-4</v>
      </c>
      <c r="AB4024" s="122">
        <v>2.7250962299999999E-4</v>
      </c>
      <c r="AC4024" s="122">
        <v>2.5022465999999997E-4</v>
      </c>
      <c r="AD4024" s="122">
        <v>1.85471486E-4</v>
      </c>
      <c r="AE4024" s="122">
        <v>3.6390799050000001E-4</v>
      </c>
      <c r="AF4024" s="122">
        <v>1.00810876E-4</v>
      </c>
      <c r="AG4024" s="122">
        <v>6.6251166000000001E-5</v>
      </c>
      <c r="AH4024" s="122">
        <v>4.9382776500000003E-5</v>
      </c>
      <c r="AI4024" s="122">
        <v>6.4339402999999997E-5</v>
      </c>
      <c r="AJ4024" s="122">
        <v>4.8320099999999998E-5</v>
      </c>
      <c r="AK4024" s="122">
        <v>3.8827084500000001E-5</v>
      </c>
      <c r="AL4024" s="122">
        <v>0</v>
      </c>
    </row>
    <row r="4025" spans="1:38" hidden="1" x14ac:dyDescent="0.25">
      <c r="A4025" s="122" t="s">
        <v>2062</v>
      </c>
      <c r="B4025" s="122">
        <v>1</v>
      </c>
      <c r="C4025" s="122" t="s">
        <v>2256</v>
      </c>
      <c r="D4025" s="122" t="s">
        <v>2163</v>
      </c>
      <c r="E4025" s="122">
        <v>73</v>
      </c>
      <c r="F4025" s="122">
        <v>1.6497442499999999E-5</v>
      </c>
      <c r="G4025" s="122">
        <v>1.5549033999999999E-5</v>
      </c>
      <c r="H4025" s="122">
        <v>5.3248570000000002E-5</v>
      </c>
      <c r="I4025" s="122">
        <v>2.224357E-5</v>
      </c>
      <c r="J4025" s="122">
        <v>1.9699755499999999E-5</v>
      </c>
      <c r="K4025" s="122">
        <v>1.7895158500000001E-5</v>
      </c>
      <c r="L4025" s="122">
        <v>2.2552374500000001E-5</v>
      </c>
      <c r="M4025" s="122">
        <v>2.1305390499999998E-5</v>
      </c>
      <c r="N4025" s="122">
        <v>2.3830920000000001E-5</v>
      </c>
      <c r="O4025" s="122">
        <v>2.8418387999999999E-5</v>
      </c>
      <c r="P4025" s="122">
        <v>3.1650619500000002E-5</v>
      </c>
      <c r="Q4025" s="122">
        <v>3.0730725000000002E-5</v>
      </c>
      <c r="R4025" s="122">
        <v>3.4566229000000001E-5</v>
      </c>
      <c r="S4025" s="122">
        <v>5.0412274999999997E-5</v>
      </c>
      <c r="T4025" s="122">
        <v>4.3530596000000002E-5</v>
      </c>
      <c r="U4025" s="122">
        <v>4.3895951499999998E-5</v>
      </c>
      <c r="V4025" s="122">
        <v>4.6898799000000003E-5</v>
      </c>
      <c r="W4025" s="122">
        <v>5.1744191499999998E-5</v>
      </c>
      <c r="X4025" s="122">
        <v>6.0510789E-5</v>
      </c>
      <c r="Y4025" s="122">
        <v>7.4640536000000003E-5</v>
      </c>
      <c r="Z4025" s="122">
        <v>7.5479287500000003E-5</v>
      </c>
      <c r="AA4025" s="122">
        <v>7.9835596000000001E-5</v>
      </c>
      <c r="AB4025" s="122">
        <v>7.2797831999999997E-5</v>
      </c>
      <c r="AC4025" s="122">
        <v>1.240538405E-4</v>
      </c>
      <c r="AD4025" s="122">
        <v>8.0603884000000006E-5</v>
      </c>
      <c r="AE4025" s="122">
        <v>2.255365975E-4</v>
      </c>
      <c r="AF4025" s="122">
        <v>5.5840402499999998E-5</v>
      </c>
      <c r="AG4025" s="122">
        <v>5.5861257999999998E-5</v>
      </c>
      <c r="AH4025" s="122">
        <v>4.67725E-5</v>
      </c>
      <c r="AI4025" s="122">
        <v>3.8356391499999998E-5</v>
      </c>
      <c r="AJ4025" s="122">
        <v>2.7006706500000001E-5</v>
      </c>
      <c r="AK4025" s="122">
        <v>2.0579926499999998E-5</v>
      </c>
      <c r="AL4025" s="122">
        <v>0</v>
      </c>
    </row>
    <row r="4026" spans="1:38" hidden="1" x14ac:dyDescent="0.25">
      <c r="A4026" s="122" t="s">
        <v>2062</v>
      </c>
      <c r="B4026" s="122">
        <v>1</v>
      </c>
      <c r="C4026" s="122" t="s">
        <v>2256</v>
      </c>
      <c r="D4026" s="122" t="s">
        <v>2180</v>
      </c>
      <c r="E4026" s="122">
        <v>73</v>
      </c>
      <c r="F4026" s="122">
        <v>0</v>
      </c>
      <c r="G4026" s="122">
        <v>0</v>
      </c>
      <c r="H4026" s="122">
        <v>0</v>
      </c>
      <c r="I4026" s="122">
        <v>0</v>
      </c>
      <c r="J4026" s="122">
        <v>0</v>
      </c>
      <c r="K4026" s="122">
        <v>0</v>
      </c>
      <c r="L4026" s="122">
        <v>0</v>
      </c>
      <c r="M4026" s="122">
        <v>0</v>
      </c>
      <c r="N4026" s="122">
        <v>0</v>
      </c>
      <c r="O4026" s="122">
        <v>0</v>
      </c>
      <c r="P4026" s="122">
        <v>0</v>
      </c>
      <c r="Q4026" s="122">
        <v>0</v>
      </c>
      <c r="R4026" s="122">
        <v>0</v>
      </c>
      <c r="S4026" s="122">
        <v>0</v>
      </c>
      <c r="T4026" s="122">
        <v>0</v>
      </c>
      <c r="U4026" s="122">
        <v>0</v>
      </c>
      <c r="V4026" s="122">
        <v>0</v>
      </c>
      <c r="W4026" s="122">
        <v>0</v>
      </c>
      <c r="X4026" s="122">
        <v>0</v>
      </c>
      <c r="Y4026" s="122">
        <v>0</v>
      </c>
      <c r="Z4026" s="122">
        <v>0</v>
      </c>
      <c r="AA4026" s="122">
        <v>0</v>
      </c>
      <c r="AB4026" s="122">
        <v>0</v>
      </c>
      <c r="AC4026" s="122">
        <v>0</v>
      </c>
      <c r="AD4026" s="122">
        <v>0</v>
      </c>
      <c r="AE4026" s="122">
        <v>0</v>
      </c>
      <c r="AF4026" s="122">
        <v>0</v>
      </c>
      <c r="AG4026" s="122">
        <v>0</v>
      </c>
      <c r="AH4026" s="122">
        <v>0</v>
      </c>
      <c r="AI4026" s="122">
        <v>0</v>
      </c>
      <c r="AJ4026" s="122">
        <v>0</v>
      </c>
      <c r="AK4026" s="122">
        <v>0</v>
      </c>
      <c r="AL4026" s="122">
        <v>0</v>
      </c>
    </row>
    <row r="4027" spans="1:38" hidden="1" x14ac:dyDescent="0.25">
      <c r="A4027" s="122" t="s">
        <v>2062</v>
      </c>
      <c r="B4027" s="122">
        <v>1</v>
      </c>
      <c r="C4027" s="122" t="s">
        <v>2256</v>
      </c>
      <c r="D4027" s="122" t="s">
        <v>2164</v>
      </c>
      <c r="E4027" s="122">
        <v>73</v>
      </c>
      <c r="F4027" s="122">
        <v>5.2125499999999999E-8</v>
      </c>
      <c r="G4027" s="122">
        <v>5.2973500000000001E-8</v>
      </c>
      <c r="H4027" s="122">
        <v>5.3688999999999999E-8</v>
      </c>
      <c r="I4027" s="122">
        <v>5.4298500000000001E-8</v>
      </c>
      <c r="J4027" s="122">
        <v>5.4881500000000001E-8</v>
      </c>
      <c r="K4027" s="122">
        <v>5.5490999999999997E-8</v>
      </c>
      <c r="L4027" s="122">
        <v>5.6074000000000003E-8</v>
      </c>
      <c r="M4027" s="122">
        <v>5.6683499999999999E-8</v>
      </c>
      <c r="N4027" s="122">
        <v>5.7266499999999999E-8</v>
      </c>
      <c r="O4027" s="122">
        <v>5.7876000000000002E-8</v>
      </c>
      <c r="P4027" s="122">
        <v>5.8459000000000001E-8</v>
      </c>
      <c r="Q4027" s="122">
        <v>5.9942999999999996E-8</v>
      </c>
      <c r="R4027" s="122">
        <v>6.1532999999999999E-8</v>
      </c>
      <c r="S4027" s="122">
        <v>6.3387999999999998E-8</v>
      </c>
      <c r="T4027" s="122">
        <v>6.4792500000000003E-8</v>
      </c>
      <c r="U4027" s="122">
        <v>6.6091000000000006E-8</v>
      </c>
      <c r="V4027" s="122">
        <v>6.6276500000000005E-8</v>
      </c>
      <c r="W4027" s="122">
        <v>6.5931999999999998E-8</v>
      </c>
      <c r="X4027" s="122">
        <v>6.8157999999999994E-8</v>
      </c>
      <c r="Y4027" s="122">
        <v>6.8661499999999996E-8</v>
      </c>
      <c r="Z4027" s="122">
        <v>6.9801000000000004E-8</v>
      </c>
      <c r="AA4027" s="122">
        <v>6.9986500000000003E-8</v>
      </c>
      <c r="AB4027" s="122">
        <v>7.2397999999999998E-8</v>
      </c>
      <c r="AC4027" s="122">
        <v>7.3086999999999998E-8</v>
      </c>
      <c r="AD4027" s="122">
        <v>7.6982499999999995E-8</v>
      </c>
      <c r="AE4027" s="122">
        <v>7.7114999999999999E-8</v>
      </c>
      <c r="AF4027" s="122">
        <v>1.09869E-7</v>
      </c>
      <c r="AG4027" s="122">
        <v>1.6408800000000001E-7</v>
      </c>
      <c r="AH4027" s="122">
        <v>8.2759499999999994E-8</v>
      </c>
      <c r="AI4027" s="122">
        <v>2.22441E-7</v>
      </c>
      <c r="AJ4027" s="122">
        <v>3.7855249999999997E-7</v>
      </c>
      <c r="AK4027" s="122">
        <v>1.6763900000000001E-7</v>
      </c>
      <c r="AL4027" s="122">
        <v>0</v>
      </c>
    </row>
    <row r="4028" spans="1:38" hidden="1" x14ac:dyDescent="0.25">
      <c r="A4028" s="122" t="s">
        <v>2062</v>
      </c>
      <c r="B4028" s="122">
        <v>1</v>
      </c>
      <c r="C4028" s="122" t="s">
        <v>2256</v>
      </c>
      <c r="D4028" s="122" t="s">
        <v>2165</v>
      </c>
      <c r="E4028" s="122">
        <v>73</v>
      </c>
      <c r="F4028" s="122">
        <v>1.6466834999999999E-6</v>
      </c>
      <c r="G4028" s="122">
        <v>1.6734484999999999E-6</v>
      </c>
      <c r="H4028" s="122">
        <v>1.6957615E-6</v>
      </c>
      <c r="I4028" s="122">
        <v>1.7146029999999999E-6</v>
      </c>
      <c r="J4028" s="122">
        <v>1.7334445000000001E-6</v>
      </c>
      <c r="K4028" s="122">
        <v>1.752286E-6</v>
      </c>
      <c r="L4028" s="122">
        <v>1.7711275000000001E-6</v>
      </c>
      <c r="M4028" s="122">
        <v>1.789969E-6</v>
      </c>
      <c r="N4028" s="122">
        <v>1.8088104999999999E-6</v>
      </c>
      <c r="O4028" s="122">
        <v>1.827652E-6</v>
      </c>
      <c r="P4028" s="122">
        <v>1.8464935E-6</v>
      </c>
      <c r="Q4028" s="122">
        <v>1.8930009999999999E-6</v>
      </c>
      <c r="R4028" s="122">
        <v>1.803855E-6</v>
      </c>
      <c r="S4028" s="122">
        <v>1.9027E-6</v>
      </c>
      <c r="T4028" s="122">
        <v>1.9176460000000001E-6</v>
      </c>
      <c r="U4028" s="122">
        <v>1.9885600000000001E-6</v>
      </c>
      <c r="V4028" s="122">
        <v>1.8229350000000001E-6</v>
      </c>
      <c r="W4028" s="122">
        <v>1.8150645E-6</v>
      </c>
      <c r="X4028" s="122">
        <v>1.8804135000000001E-6</v>
      </c>
      <c r="Y4028" s="122">
        <v>1.8783995E-6</v>
      </c>
      <c r="Z4028" s="122">
        <v>1.9382365000000002E-6</v>
      </c>
      <c r="AA4028" s="122">
        <v>1.9414429999999999E-6</v>
      </c>
      <c r="AB4028" s="122">
        <v>2.0070835000000001E-6</v>
      </c>
      <c r="AC4028" s="122">
        <v>1.9405685000000002E-6</v>
      </c>
      <c r="AD4028" s="122">
        <v>1.960894E-6</v>
      </c>
      <c r="AE4028" s="122">
        <v>2.0383005000000002E-6</v>
      </c>
      <c r="AF4028" s="122">
        <v>2.2510690000000001E-6</v>
      </c>
      <c r="AG4028" s="122">
        <v>2.7146335000000002E-6</v>
      </c>
      <c r="AH4028" s="122">
        <v>1.3744225E-6</v>
      </c>
      <c r="AI4028" s="122">
        <v>3.6899395000000002E-6</v>
      </c>
      <c r="AJ4028" s="122">
        <v>6.2050809999999998E-6</v>
      </c>
      <c r="AK4028" s="122">
        <v>2.7295264999999999E-6</v>
      </c>
      <c r="AL4028" s="122">
        <v>0</v>
      </c>
    </row>
    <row r="4029" spans="1:38" hidden="1" x14ac:dyDescent="0.25">
      <c r="A4029" s="122" t="s">
        <v>2062</v>
      </c>
      <c r="B4029" s="122">
        <v>1</v>
      </c>
      <c r="C4029" s="122" t="s">
        <v>2256</v>
      </c>
      <c r="D4029" s="122" t="s">
        <v>2166</v>
      </c>
      <c r="E4029" s="122">
        <v>73</v>
      </c>
      <c r="F4029" s="122">
        <v>3.2492444999999998E-6</v>
      </c>
      <c r="G4029" s="122">
        <v>3.302059E-6</v>
      </c>
      <c r="H4029" s="122">
        <v>3.3460755000000001E-6</v>
      </c>
      <c r="I4029" s="122">
        <v>3.3832550000000001E-6</v>
      </c>
      <c r="J4029" s="122">
        <v>3.4204345000000001E-6</v>
      </c>
      <c r="K4029" s="122">
        <v>3.4576140000000001E-6</v>
      </c>
      <c r="L4029" s="122">
        <v>3.4947935000000001E-6</v>
      </c>
      <c r="M4029" s="122">
        <v>3.5319730000000001E-6</v>
      </c>
      <c r="N4029" s="122">
        <v>3.5691525000000001E-6</v>
      </c>
      <c r="O4029" s="122">
        <v>3.6063320000000001E-6</v>
      </c>
      <c r="P4029" s="122">
        <v>3.6435115000000001E-6</v>
      </c>
      <c r="Q4029" s="122">
        <v>3.7352810000000002E-6</v>
      </c>
      <c r="R4029" s="122">
        <v>3.7875125000000002E-6</v>
      </c>
      <c r="S4029" s="122">
        <v>3.844938E-6</v>
      </c>
      <c r="T4029" s="122">
        <v>3.972774E-6</v>
      </c>
      <c r="U4029" s="122">
        <v>3.9936825E-6</v>
      </c>
      <c r="V4029" s="122">
        <v>4.0491470000000001E-6</v>
      </c>
      <c r="W4029" s="122">
        <v>4.0316834999999997E-6</v>
      </c>
      <c r="X4029" s="122">
        <v>4.1741210000000003E-6</v>
      </c>
      <c r="Y4029" s="122">
        <v>4.3694790000000003E-6</v>
      </c>
      <c r="Z4029" s="122">
        <v>4.5166070000000001E-6</v>
      </c>
      <c r="AA4029" s="122">
        <v>4.5519579999999999E-6</v>
      </c>
      <c r="AB4029" s="122">
        <v>4.6752889999999999E-6</v>
      </c>
      <c r="AC4029" s="122">
        <v>4.5929005000000002E-6</v>
      </c>
      <c r="AD4029" s="122">
        <v>4.6356979999999999E-6</v>
      </c>
      <c r="AE4029" s="122">
        <v>4.7216639999999999E-6</v>
      </c>
      <c r="AF4029" s="122">
        <v>5.2146699999999998E-6</v>
      </c>
      <c r="AG4029" s="122">
        <v>6.2995005000000001E-6</v>
      </c>
      <c r="AH4029" s="122">
        <v>3.1792049999999999E-6</v>
      </c>
      <c r="AI4029" s="122">
        <v>8.5689339999999999E-6</v>
      </c>
      <c r="AJ4029" s="122">
        <v>1.46046005E-5</v>
      </c>
      <c r="AK4029" s="122">
        <v>6.5317730000000002E-6</v>
      </c>
      <c r="AL4029" s="122">
        <v>0</v>
      </c>
    </row>
    <row r="4030" spans="1:38" hidden="1" x14ac:dyDescent="0.25">
      <c r="A4030" s="122" t="s">
        <v>2062</v>
      </c>
      <c r="B4030" s="122">
        <v>1</v>
      </c>
      <c r="C4030" s="122" t="s">
        <v>2256</v>
      </c>
      <c r="D4030" s="122" t="s">
        <v>2167</v>
      </c>
      <c r="E4030" s="122">
        <v>73</v>
      </c>
      <c r="F4030" s="122">
        <v>2.10911221E-4</v>
      </c>
      <c r="G4030" s="122">
        <v>2.1894824699999999E-4</v>
      </c>
      <c r="H4030" s="122">
        <v>2.3794943599999999E-4</v>
      </c>
      <c r="I4030" s="122">
        <v>2.2559654050000001E-4</v>
      </c>
      <c r="J4030" s="122">
        <v>2.3597738550000001E-4</v>
      </c>
      <c r="K4030" s="122">
        <v>2.1720876050000001E-4</v>
      </c>
      <c r="L4030" s="122">
        <v>2.27687099E-4</v>
      </c>
      <c r="M4030" s="122">
        <v>2.1850983099999999E-4</v>
      </c>
      <c r="N4030" s="122">
        <v>2.3087144499999999E-4</v>
      </c>
      <c r="O4030" s="122">
        <v>3.8316991299999997E-4</v>
      </c>
      <c r="P4030" s="122">
        <v>2.067393525E-4</v>
      </c>
      <c r="Q4030" s="122">
        <v>2.0764350599999999E-4</v>
      </c>
      <c r="R4030" s="122">
        <v>2.1761277950000001E-4</v>
      </c>
      <c r="S4030" s="122">
        <v>2.1768321650000001E-4</v>
      </c>
      <c r="T4030" s="122">
        <v>2.22905651E-4</v>
      </c>
      <c r="U4030" s="122">
        <v>2.3148847100000001E-4</v>
      </c>
      <c r="V4030" s="122">
        <v>2.6373435999999998E-4</v>
      </c>
      <c r="W4030" s="122">
        <v>2.9821647800000001E-4</v>
      </c>
      <c r="X4030" s="122">
        <v>2.9076769900000002E-4</v>
      </c>
      <c r="Y4030" s="122">
        <v>3.1308721799999998E-4</v>
      </c>
      <c r="Z4030" s="122">
        <v>3.02386942E-4</v>
      </c>
      <c r="AA4030" s="122">
        <v>3.4955916800000003E-4</v>
      </c>
      <c r="AB4030" s="122">
        <v>4.1509327050000001E-4</v>
      </c>
      <c r="AC4030" s="122">
        <v>8.0425202449999999E-4</v>
      </c>
      <c r="AD4030" s="122">
        <v>5.9320748200000003E-4</v>
      </c>
      <c r="AE4030" s="122">
        <v>8.2531586749999997E-4</v>
      </c>
      <c r="AF4030" s="122">
        <v>4.0423637949999998E-4</v>
      </c>
      <c r="AG4030" s="122">
        <v>2.8669759050000001E-4</v>
      </c>
      <c r="AH4030" s="122">
        <v>2.9910669249999999E-4</v>
      </c>
      <c r="AI4030" s="122">
        <v>4.5510596500000002E-4</v>
      </c>
      <c r="AJ4030" s="122">
        <v>4.3399789349999999E-4</v>
      </c>
      <c r="AK4030" s="122">
        <v>4.1591572450000002E-4</v>
      </c>
      <c r="AL4030" s="122">
        <v>0</v>
      </c>
    </row>
    <row r="4031" spans="1:38" hidden="1" x14ac:dyDescent="0.25">
      <c r="A4031" s="122" t="s">
        <v>2062</v>
      </c>
      <c r="B4031" s="122">
        <v>1</v>
      </c>
      <c r="C4031" s="122" t="s">
        <v>2256</v>
      </c>
      <c r="D4031" s="122" t="s">
        <v>2168</v>
      </c>
      <c r="E4031" s="122">
        <v>73</v>
      </c>
      <c r="F4031" s="122">
        <v>1.12409926E-4</v>
      </c>
      <c r="G4031" s="122">
        <v>1.16725875E-4</v>
      </c>
      <c r="H4031" s="122">
        <v>1.4442661649999999E-4</v>
      </c>
      <c r="I4031" s="122">
        <v>1.8328306300000001E-4</v>
      </c>
      <c r="J4031" s="122">
        <v>1.9727879950000001E-4</v>
      </c>
      <c r="K4031" s="122">
        <v>1.57867973E-4</v>
      </c>
      <c r="L4031" s="122">
        <v>1.492582555E-4</v>
      </c>
      <c r="M4031" s="122">
        <v>2.1137301000000001E-4</v>
      </c>
      <c r="N4031" s="122">
        <v>2.5428634149999999E-4</v>
      </c>
      <c r="O4031" s="122">
        <v>4.244391315E-4</v>
      </c>
      <c r="P4031" s="122">
        <v>6.7195925450000004E-4</v>
      </c>
      <c r="Q4031" s="122">
        <v>7.5779898200000004E-4</v>
      </c>
      <c r="R4031" s="122">
        <v>7.2087165599999997E-4</v>
      </c>
      <c r="S4031" s="122">
        <v>6.9910219750000003E-4</v>
      </c>
      <c r="T4031" s="122">
        <v>8.2588129799999999E-4</v>
      </c>
      <c r="U4031" s="122">
        <v>8.3974029449999997E-4</v>
      </c>
      <c r="V4031" s="122">
        <v>8.7448547799999997E-4</v>
      </c>
      <c r="W4031" s="122">
        <v>8.8606014799999999E-4</v>
      </c>
      <c r="X4031" s="122">
        <v>9.705390475E-4</v>
      </c>
      <c r="Y4031" s="122">
        <v>9.9589954749999994E-4</v>
      </c>
      <c r="Z4031" s="122">
        <v>9.670592E-4</v>
      </c>
      <c r="AA4031" s="122">
        <v>1.023942139E-3</v>
      </c>
      <c r="AB4031" s="122">
        <v>7.5649139250000004E-4</v>
      </c>
      <c r="AC4031" s="122">
        <v>7.1697204849999999E-4</v>
      </c>
      <c r="AD4031" s="122">
        <v>6.7679203300000004E-4</v>
      </c>
      <c r="AE4031" s="122">
        <v>9.8029690399999993E-4</v>
      </c>
      <c r="AF4031" s="122">
        <v>5.449195265E-4</v>
      </c>
      <c r="AG4031" s="122">
        <v>3.444168695E-4</v>
      </c>
      <c r="AH4031" s="122">
        <v>3.0811351250000001E-4</v>
      </c>
      <c r="AI4031" s="122">
        <v>3.5008569650000002E-4</v>
      </c>
      <c r="AJ4031" s="122">
        <v>2.369689625E-4</v>
      </c>
      <c r="AK4031" s="122">
        <v>1.8111144099999999E-4</v>
      </c>
      <c r="AL4031" s="122">
        <v>0</v>
      </c>
    </row>
    <row r="4032" spans="1:38" hidden="1" x14ac:dyDescent="0.25">
      <c r="A4032" s="122" t="s">
        <v>2257</v>
      </c>
      <c r="B4032" s="122">
        <v>1</v>
      </c>
      <c r="C4032" s="122" t="s">
        <v>2258</v>
      </c>
      <c r="D4032" s="122" t="s">
        <v>2120</v>
      </c>
      <c r="E4032" s="122">
        <v>74</v>
      </c>
      <c r="F4032" s="122">
        <v>1.5235195427500001E-2</v>
      </c>
      <c r="G4032" s="122">
        <v>1.7050388452499999E-2</v>
      </c>
      <c r="H4032" s="122">
        <v>1.5502004026000001E-2</v>
      </c>
      <c r="I4032" s="122">
        <v>1.4083030388499999E-2</v>
      </c>
      <c r="J4032" s="122">
        <v>1.4244633271499999E-2</v>
      </c>
      <c r="K4032" s="122">
        <v>1.6143755453500001E-2</v>
      </c>
      <c r="L4032" s="122">
        <v>1.6125221751E-2</v>
      </c>
      <c r="M4032" s="122">
        <v>1.9221195603999999E-2</v>
      </c>
      <c r="N4032" s="122">
        <v>2.0124255766999999E-2</v>
      </c>
      <c r="O4032" s="122">
        <v>2.06920435215E-2</v>
      </c>
      <c r="P4032" s="122">
        <v>2.306492743E-2</v>
      </c>
      <c r="Q4032" s="122">
        <v>2.0224310677499999E-2</v>
      </c>
      <c r="R4032" s="122">
        <v>2.1364043930499999E-2</v>
      </c>
      <c r="S4032" s="122">
        <v>2.45752273285E-2</v>
      </c>
      <c r="T4032" s="122">
        <v>2.8146861156E-2</v>
      </c>
      <c r="U4032" s="122">
        <v>2.9986754407000001E-2</v>
      </c>
      <c r="V4032" s="122">
        <v>3.0594531641999999E-2</v>
      </c>
      <c r="W4032" s="122">
        <v>2.8906397584000001E-2</v>
      </c>
      <c r="X4032" s="122">
        <v>2.3525069958500001E-2</v>
      </c>
      <c r="Y4032" s="122">
        <v>1.8584377760999998E-2</v>
      </c>
      <c r="Z4032" s="122">
        <v>2.21218075615E-2</v>
      </c>
      <c r="AA4032" s="122">
        <v>2.1542968777000002E-2</v>
      </c>
      <c r="AB4032" s="122">
        <v>2.0610674635499999E-2</v>
      </c>
      <c r="AC4032" s="122">
        <v>1.8627340196999999E-2</v>
      </c>
      <c r="AD4032" s="122">
        <v>1.9554671498000002E-2</v>
      </c>
      <c r="AE4032" s="122">
        <v>2.0606235912E-2</v>
      </c>
      <c r="AF4032" s="122">
        <v>1.9684388680000001E-2</v>
      </c>
      <c r="AG4032" s="122">
        <v>1.9830915315499999E-2</v>
      </c>
      <c r="AH4032" s="122">
        <v>2.1536967851999999E-2</v>
      </c>
      <c r="AI4032" s="122">
        <v>2.0507795381500001E-2</v>
      </c>
      <c r="AJ4032" s="122">
        <v>1.9737390906000001E-2</v>
      </c>
      <c r="AK4032" s="122">
        <v>2.30155779905E-2</v>
      </c>
      <c r="AL4032" s="122">
        <v>0</v>
      </c>
    </row>
    <row r="4033" spans="1:38" hidden="1" x14ac:dyDescent="0.25">
      <c r="A4033" s="122" t="s">
        <v>2257</v>
      </c>
      <c r="B4033" s="122">
        <v>1</v>
      </c>
      <c r="C4033" s="122" t="s">
        <v>2258</v>
      </c>
      <c r="D4033" s="122" t="s">
        <v>2121</v>
      </c>
      <c r="E4033" s="122">
        <v>74</v>
      </c>
      <c r="F4033" s="122">
        <v>1.0854372492999999E-2</v>
      </c>
      <c r="G4033" s="122">
        <v>1.297304426E-2</v>
      </c>
      <c r="H4033" s="122">
        <v>1.1566191298500001E-2</v>
      </c>
      <c r="I4033" s="122">
        <v>1.04530707765E-2</v>
      </c>
      <c r="J4033" s="122">
        <v>9.2731869760000005E-3</v>
      </c>
      <c r="K4033" s="122">
        <v>9.2252521064999995E-3</v>
      </c>
      <c r="L4033" s="122">
        <v>8.9601936474999998E-3</v>
      </c>
      <c r="M4033" s="122">
        <v>8.0887452815E-3</v>
      </c>
      <c r="N4033" s="122">
        <v>5.6582306834999999E-3</v>
      </c>
      <c r="O4033" s="122">
        <v>5.3625244444999998E-3</v>
      </c>
      <c r="P4033" s="122">
        <v>8.2795876019999999E-3</v>
      </c>
      <c r="Q4033" s="122">
        <v>4.8217586074999997E-3</v>
      </c>
      <c r="R4033" s="122">
        <v>7.6656839645000002E-3</v>
      </c>
      <c r="S4033" s="122">
        <v>6.4724861134999997E-3</v>
      </c>
      <c r="T4033" s="122">
        <v>9.4100998620000008E-3</v>
      </c>
      <c r="U4033" s="122">
        <v>7.3340814614999998E-3</v>
      </c>
      <c r="V4033" s="122">
        <v>7.6347192710000001E-3</v>
      </c>
      <c r="W4033" s="122">
        <v>5.8931108894999997E-3</v>
      </c>
      <c r="X4033" s="122">
        <v>6.4735482864999999E-3</v>
      </c>
      <c r="Y4033" s="122">
        <v>5.4649613340000004E-3</v>
      </c>
      <c r="Z4033" s="122">
        <v>6.4503907314999998E-3</v>
      </c>
      <c r="AA4033" s="122">
        <v>5.9383994955E-3</v>
      </c>
      <c r="AB4033" s="122">
        <v>5.3884157660000001E-3</v>
      </c>
      <c r="AC4033" s="122">
        <v>4.2931971334999996E-3</v>
      </c>
      <c r="AD4033" s="122">
        <v>5.0341448185000004E-3</v>
      </c>
      <c r="AE4033" s="122">
        <v>4.3744262054999997E-3</v>
      </c>
      <c r="AF4033" s="122">
        <v>4.9398992380000001E-3</v>
      </c>
      <c r="AG4033" s="122">
        <v>5.1263098309999996E-3</v>
      </c>
      <c r="AH4033" s="122">
        <v>4.6696124614999997E-3</v>
      </c>
      <c r="AI4033" s="122">
        <v>4.6424025530000003E-3</v>
      </c>
      <c r="AJ4033" s="122">
        <v>2.9981687395000001E-3</v>
      </c>
      <c r="AK4033" s="122">
        <v>3.0963271774999998E-3</v>
      </c>
      <c r="AL4033" s="122">
        <v>0</v>
      </c>
    </row>
    <row r="4034" spans="1:38" hidden="1" x14ac:dyDescent="0.25">
      <c r="A4034" s="122" t="s">
        <v>2257</v>
      </c>
      <c r="B4034" s="122">
        <v>1</v>
      </c>
      <c r="C4034" s="122" t="s">
        <v>2258</v>
      </c>
      <c r="D4034" s="122" t="s">
        <v>2122</v>
      </c>
      <c r="E4034" s="122">
        <v>74</v>
      </c>
      <c r="F4034" s="122">
        <v>1.0246836355E-3</v>
      </c>
      <c r="G4034" s="122">
        <v>1.3282627595E-3</v>
      </c>
      <c r="H4034" s="122">
        <v>8.7604834199999997E-4</v>
      </c>
      <c r="I4034" s="122">
        <v>8.1075430299999999E-4</v>
      </c>
      <c r="J4034" s="122">
        <v>1.2329747219999999E-3</v>
      </c>
      <c r="K4034" s="122">
        <v>9.6024019349999999E-4</v>
      </c>
      <c r="L4034" s="122">
        <v>1.1987348139999999E-3</v>
      </c>
      <c r="M4034" s="122">
        <v>1.2358889005E-3</v>
      </c>
      <c r="N4034" s="122">
        <v>1.2740114559999999E-3</v>
      </c>
      <c r="O4034" s="122">
        <v>3.643055011E-3</v>
      </c>
      <c r="P4034" s="122">
        <v>4.0065942275000002E-3</v>
      </c>
      <c r="Q4034" s="122">
        <v>8.1476966249999997E-4</v>
      </c>
      <c r="R4034" s="122">
        <v>6.3376618250000005E-4</v>
      </c>
      <c r="S4034" s="122">
        <v>8.8196714349999996E-4</v>
      </c>
      <c r="T4034" s="122">
        <v>2.1058001605000001E-3</v>
      </c>
      <c r="U4034" s="122">
        <v>1.6789939430000001E-3</v>
      </c>
      <c r="V4034" s="122">
        <v>1.0163773430000001E-3</v>
      </c>
      <c r="W4034" s="122">
        <v>1.0804384695E-3</v>
      </c>
      <c r="X4034" s="122">
        <v>2.564245258E-3</v>
      </c>
      <c r="Y4034" s="122">
        <v>2.2176617484999999E-3</v>
      </c>
      <c r="Z4034" s="122">
        <v>3.0522063735E-3</v>
      </c>
      <c r="AA4034" s="122">
        <v>3.0132367719999998E-3</v>
      </c>
      <c r="AB4034" s="122">
        <v>1.5119935665E-3</v>
      </c>
      <c r="AC4034" s="122">
        <v>1.4120995905E-3</v>
      </c>
      <c r="AD4034" s="122">
        <v>1.5100297575E-3</v>
      </c>
      <c r="AE4034" s="122">
        <v>1.3930948770000001E-3</v>
      </c>
      <c r="AF4034" s="122">
        <v>1.3297275735E-3</v>
      </c>
      <c r="AG4034" s="122">
        <v>1.4257462425E-3</v>
      </c>
      <c r="AH4034" s="122">
        <v>1.2632563515E-3</v>
      </c>
      <c r="AI4034" s="122">
        <v>1.2783394625E-3</v>
      </c>
      <c r="AJ4034" s="122">
        <v>8.0573345400000002E-4</v>
      </c>
      <c r="AK4034" s="122">
        <v>8.6774072450000002E-4</v>
      </c>
      <c r="AL4034" s="122">
        <v>0</v>
      </c>
    </row>
    <row r="4035" spans="1:38" hidden="1" x14ac:dyDescent="0.25">
      <c r="A4035" s="122" t="s">
        <v>2257</v>
      </c>
      <c r="B4035" s="122">
        <v>1</v>
      </c>
      <c r="C4035" s="122" t="s">
        <v>2258</v>
      </c>
      <c r="D4035" s="122" t="s">
        <v>2123</v>
      </c>
      <c r="E4035" s="122">
        <v>74</v>
      </c>
      <c r="F4035" s="122">
        <v>4.8263794124999999E-3</v>
      </c>
      <c r="G4035" s="122">
        <v>6.843419519E-3</v>
      </c>
      <c r="H4035" s="122">
        <v>6.0121268679999996E-3</v>
      </c>
      <c r="I4035" s="122">
        <v>5.6955939080000004E-3</v>
      </c>
      <c r="J4035" s="122">
        <v>5.3463058349999997E-3</v>
      </c>
      <c r="K4035" s="122">
        <v>5.7062458479999996E-3</v>
      </c>
      <c r="L4035" s="122">
        <v>5.818474249E-3</v>
      </c>
      <c r="M4035" s="122">
        <v>6.0904031245E-3</v>
      </c>
      <c r="N4035" s="122">
        <v>6.4794702945000001E-3</v>
      </c>
      <c r="O4035" s="122">
        <v>7.4188522585000001E-3</v>
      </c>
      <c r="P4035" s="122">
        <v>8.5825319714999994E-3</v>
      </c>
      <c r="Q4035" s="122">
        <v>7.7461546330000004E-3</v>
      </c>
      <c r="R4035" s="122">
        <v>8.0310729075000007E-3</v>
      </c>
      <c r="S4035" s="122">
        <v>8.5471661050000002E-3</v>
      </c>
      <c r="T4035" s="122">
        <v>6.5168055879999999E-3</v>
      </c>
      <c r="U4035" s="122">
        <v>6.5874560985E-3</v>
      </c>
      <c r="V4035" s="122">
        <v>6.5401932159999997E-3</v>
      </c>
      <c r="W4035" s="122">
        <v>5.749574514E-3</v>
      </c>
      <c r="X4035" s="122">
        <v>5.6470949330000002E-3</v>
      </c>
      <c r="Y4035" s="122">
        <v>4.0732467889999999E-3</v>
      </c>
      <c r="Z4035" s="122">
        <v>1.2469574814499999E-2</v>
      </c>
      <c r="AA4035" s="122">
        <v>1.3669122674999999E-2</v>
      </c>
      <c r="AB4035" s="122">
        <v>1.3551410735E-2</v>
      </c>
      <c r="AC4035" s="122">
        <v>1.36079160225E-2</v>
      </c>
      <c r="AD4035" s="122">
        <v>1.4342098602E-2</v>
      </c>
      <c r="AE4035" s="122">
        <v>1.4221504522E-2</v>
      </c>
      <c r="AF4035" s="122">
        <v>1.3944709425E-2</v>
      </c>
      <c r="AG4035" s="122">
        <v>1.47174745205E-2</v>
      </c>
      <c r="AH4035" s="122">
        <v>1.4582865359E-2</v>
      </c>
      <c r="AI4035" s="122">
        <v>1.4375056228E-2</v>
      </c>
      <c r="AJ4035" s="122">
        <v>8.2798593859999998E-3</v>
      </c>
      <c r="AK4035" s="122">
        <v>1.0814907500499999E-2</v>
      </c>
      <c r="AL4035" s="122">
        <v>0</v>
      </c>
    </row>
    <row r="4036" spans="1:38" x14ac:dyDescent="0.25">
      <c r="A4036" s="122" t="s">
        <v>2257</v>
      </c>
      <c r="B4036" s="122">
        <v>1</v>
      </c>
      <c r="C4036" s="122" t="s">
        <v>2258</v>
      </c>
      <c r="D4036" s="122" t="s">
        <v>2124</v>
      </c>
      <c r="E4036" s="122">
        <v>74</v>
      </c>
      <c r="F4036" s="122">
        <v>0.18388161690999999</v>
      </c>
      <c r="G4036" s="122">
        <v>0.17637670431149999</v>
      </c>
      <c r="H4036" s="122">
        <v>0.130867381905</v>
      </c>
      <c r="I4036" s="122">
        <v>0.12873759548149999</v>
      </c>
      <c r="J4036" s="122">
        <v>0.14586419483349999</v>
      </c>
      <c r="K4036" s="122">
        <v>0.154847123255</v>
      </c>
      <c r="L4036" s="122">
        <v>0.1565152969035</v>
      </c>
      <c r="M4036" s="122">
        <v>0.1373626444505</v>
      </c>
      <c r="N4036" s="122">
        <v>0.130843877783</v>
      </c>
      <c r="O4036" s="122">
        <v>0.1325877859405</v>
      </c>
      <c r="P4036" s="122">
        <v>0.14037934813799999</v>
      </c>
      <c r="Q4036" s="122">
        <v>0.1340540278665</v>
      </c>
      <c r="R4036" s="122">
        <v>0.14541703820599999</v>
      </c>
      <c r="S4036" s="122">
        <v>0.14308657046250001</v>
      </c>
      <c r="T4036" s="122">
        <v>0.15103815304250001</v>
      </c>
      <c r="U4036" s="122">
        <v>0.16505257514300001</v>
      </c>
      <c r="V4036" s="122">
        <v>0.17271570421599999</v>
      </c>
      <c r="W4036" s="122">
        <v>0.176214874562</v>
      </c>
      <c r="X4036" s="122">
        <v>0.17716492897700001</v>
      </c>
      <c r="Y4036" s="122">
        <v>0.18283484056900001</v>
      </c>
      <c r="Z4036" s="122">
        <v>0.165603939284</v>
      </c>
      <c r="AA4036" s="122">
        <v>0.1453611790415</v>
      </c>
      <c r="AB4036" s="122">
        <v>0.14204555445299999</v>
      </c>
      <c r="AC4036" s="122">
        <v>0.12639408197349999</v>
      </c>
      <c r="AD4036" s="122">
        <v>0.125571536787</v>
      </c>
      <c r="AE4036" s="122">
        <v>0.149440371662</v>
      </c>
      <c r="AF4036" s="122">
        <v>0.15616807344549999</v>
      </c>
      <c r="AG4036" s="122">
        <v>0.165458908865</v>
      </c>
      <c r="AH4036" s="122">
        <v>0.17362823296150001</v>
      </c>
      <c r="AI4036" s="122">
        <v>0.169478249301</v>
      </c>
      <c r="AJ4036" s="122">
        <v>0.1015925683625</v>
      </c>
      <c r="AK4036" s="122">
        <v>0.110946580524</v>
      </c>
      <c r="AL4036" s="122">
        <v>0</v>
      </c>
    </row>
    <row r="4037" spans="1:38" hidden="1" x14ac:dyDescent="0.25">
      <c r="A4037" s="122" t="s">
        <v>2257</v>
      </c>
      <c r="B4037" s="122">
        <v>1</v>
      </c>
      <c r="C4037" s="122" t="s">
        <v>2258</v>
      </c>
      <c r="D4037" s="122" t="s">
        <v>474</v>
      </c>
      <c r="E4037" s="122">
        <v>74</v>
      </c>
      <c r="F4037" s="122">
        <v>3.5250546450000001E-3</v>
      </c>
      <c r="G4037" s="122">
        <v>4.6915169640000002E-3</v>
      </c>
      <c r="H4037" s="122">
        <v>5.3920338375E-3</v>
      </c>
      <c r="I4037" s="122">
        <v>6.5268185070000003E-3</v>
      </c>
      <c r="J4037" s="122">
        <v>5.7228631500000002E-3</v>
      </c>
      <c r="K4037" s="122">
        <v>5.5714408250000002E-3</v>
      </c>
      <c r="L4037" s="122">
        <v>5.7012125970000004E-3</v>
      </c>
      <c r="M4037" s="122">
        <v>5.4785782264999998E-3</v>
      </c>
      <c r="N4037" s="122">
        <v>5.0768164964999996E-3</v>
      </c>
      <c r="O4037" s="122">
        <v>6.0103362099999998E-3</v>
      </c>
      <c r="P4037" s="122">
        <v>6.2372416914999998E-3</v>
      </c>
      <c r="Q4037" s="122">
        <v>6.0307584880000004E-3</v>
      </c>
      <c r="R4037" s="122">
        <v>5.536870038E-3</v>
      </c>
      <c r="S4037" s="122">
        <v>4.5458006454999998E-3</v>
      </c>
      <c r="T4037" s="122">
        <v>9.7515412584999999E-3</v>
      </c>
      <c r="U4037" s="122">
        <v>1.01213510375E-2</v>
      </c>
      <c r="V4037" s="122">
        <v>1.1000379437E-2</v>
      </c>
      <c r="W4037" s="122">
        <v>1.17649005945E-2</v>
      </c>
      <c r="X4037" s="122">
        <v>1.09902770805E-2</v>
      </c>
      <c r="Y4037" s="122">
        <v>9.4244965434999994E-3</v>
      </c>
      <c r="Z4037" s="122">
        <v>1.1166482550000001E-2</v>
      </c>
      <c r="AA4037" s="122">
        <v>1.161992829E-2</v>
      </c>
      <c r="AB4037" s="122">
        <v>1.1798181997500001E-2</v>
      </c>
      <c r="AC4037" s="122">
        <v>1.1554235691E-2</v>
      </c>
      <c r="AD4037" s="122">
        <v>1.2103520801E-2</v>
      </c>
      <c r="AE4037" s="122">
        <v>1.1599719495999999E-2</v>
      </c>
      <c r="AF4037" s="122">
        <v>1.2454344522500001E-2</v>
      </c>
      <c r="AG4037" s="122">
        <v>1.3449348529E-2</v>
      </c>
      <c r="AH4037" s="122">
        <v>1.4375571282E-2</v>
      </c>
      <c r="AI4037" s="122">
        <v>1.4170567653E-2</v>
      </c>
      <c r="AJ4037" s="122">
        <v>6.4138144509999998E-3</v>
      </c>
      <c r="AK4037" s="122">
        <v>9.787179121E-3</v>
      </c>
      <c r="AL4037" s="122">
        <v>0</v>
      </c>
    </row>
    <row r="4038" spans="1:38" hidden="1" x14ac:dyDescent="0.25">
      <c r="A4038" s="122" t="s">
        <v>2257</v>
      </c>
      <c r="B4038" s="122">
        <v>1</v>
      </c>
      <c r="C4038" s="122" t="s">
        <v>2258</v>
      </c>
      <c r="D4038" s="122" t="s">
        <v>2125</v>
      </c>
      <c r="E4038" s="122">
        <v>74</v>
      </c>
      <c r="F4038" s="122">
        <v>1.4805431015E-3</v>
      </c>
      <c r="G4038" s="122">
        <v>1.6945321120000001E-3</v>
      </c>
      <c r="H4038" s="122">
        <v>1.8644903124999999E-3</v>
      </c>
      <c r="I4038" s="122">
        <v>1.8033226415E-3</v>
      </c>
      <c r="J4038" s="122">
        <v>1.8527822150000001E-3</v>
      </c>
      <c r="K4038" s="122">
        <v>1.967232906E-3</v>
      </c>
      <c r="L4038" s="122">
        <v>2.068029949E-3</v>
      </c>
      <c r="M4038" s="122">
        <v>1.9188008964999999E-3</v>
      </c>
      <c r="N4038" s="122">
        <v>1.7687797855E-3</v>
      </c>
      <c r="O4038" s="122">
        <v>2.0102737555000002E-3</v>
      </c>
      <c r="P4038" s="122">
        <v>2.2093253255E-3</v>
      </c>
      <c r="Q4038" s="122">
        <v>1.8893019445E-3</v>
      </c>
      <c r="R4038" s="122">
        <v>1.7564974065E-3</v>
      </c>
      <c r="S4038" s="122">
        <v>1.8303034309999999E-3</v>
      </c>
      <c r="T4038" s="122">
        <v>2.1272094574999998E-3</v>
      </c>
      <c r="U4038" s="122">
        <v>2.212660536E-3</v>
      </c>
      <c r="V4038" s="122">
        <v>2.0783983389999999E-3</v>
      </c>
      <c r="W4038" s="122">
        <v>1.949506314E-3</v>
      </c>
      <c r="X4038" s="122">
        <v>1.7388392905E-3</v>
      </c>
      <c r="Y4038" s="122">
        <v>1.3371049349999999E-3</v>
      </c>
      <c r="Z4038" s="122">
        <v>2.0301539759999998E-3</v>
      </c>
      <c r="AA4038" s="122">
        <v>2.2168156565000002E-3</v>
      </c>
      <c r="AB4038" s="122">
        <v>2.3530970210000001E-3</v>
      </c>
      <c r="AC4038" s="122">
        <v>1.7053480340000001E-3</v>
      </c>
      <c r="AD4038" s="122">
        <v>2.0277434035000002E-3</v>
      </c>
      <c r="AE4038" s="122">
        <v>1.7658879995E-3</v>
      </c>
      <c r="AF4038" s="122">
        <v>1.8485153175E-3</v>
      </c>
      <c r="AG4038" s="122">
        <v>2.4610708205000001E-3</v>
      </c>
      <c r="AH4038" s="122">
        <v>2.8664558160000002E-3</v>
      </c>
      <c r="AI4038" s="122">
        <v>2.2302171835E-3</v>
      </c>
      <c r="AJ4038" s="122">
        <v>1.0689178595E-3</v>
      </c>
      <c r="AK4038" s="122">
        <v>1.4906173945E-3</v>
      </c>
      <c r="AL4038" s="122">
        <v>0</v>
      </c>
    </row>
    <row r="4039" spans="1:38" hidden="1" x14ac:dyDescent="0.25">
      <c r="A4039" s="122" t="s">
        <v>2257</v>
      </c>
      <c r="B4039" s="122">
        <v>1</v>
      </c>
      <c r="C4039" s="122" t="s">
        <v>2258</v>
      </c>
      <c r="D4039" s="122" t="s">
        <v>2126</v>
      </c>
      <c r="E4039" s="122">
        <v>74</v>
      </c>
      <c r="F4039" s="122">
        <v>3.5511059999999999E-6</v>
      </c>
      <c r="G4039" s="122">
        <v>1.67745E-7</v>
      </c>
      <c r="H4039" s="122">
        <v>1.9037600000000001E-7</v>
      </c>
      <c r="I4039" s="122">
        <v>7.4094927500000006E-5</v>
      </c>
      <c r="J4039" s="122">
        <v>1.6309954999999999E-6</v>
      </c>
      <c r="K4039" s="122">
        <v>3.7163600000000001E-7</v>
      </c>
      <c r="L4039" s="122">
        <v>5.1118500000000002E-8</v>
      </c>
      <c r="M4039" s="122">
        <v>0</v>
      </c>
      <c r="N4039" s="122">
        <v>1.09392E-7</v>
      </c>
      <c r="O4039" s="122">
        <v>8.0454E-8</v>
      </c>
      <c r="P4039" s="122">
        <v>6.1559500000000003E-8</v>
      </c>
      <c r="Q4039" s="122">
        <v>1.6872550000000001E-7</v>
      </c>
      <c r="R4039" s="122">
        <v>5.2250315000000003E-6</v>
      </c>
      <c r="S4039" s="122">
        <v>9.5399999999999994E-8</v>
      </c>
      <c r="T4039" s="122">
        <v>1.035143E-6</v>
      </c>
      <c r="U4039" s="122">
        <v>1.466775E-7</v>
      </c>
      <c r="V4039" s="122">
        <v>1.85394E-7</v>
      </c>
      <c r="W4039" s="122">
        <v>2.5161750000000001E-7</v>
      </c>
      <c r="X4039" s="122">
        <v>1.8107450000000001E-7</v>
      </c>
      <c r="Y4039" s="122">
        <v>1.271205E-7</v>
      </c>
      <c r="Z4039" s="122">
        <v>3.0954650000000002E-7</v>
      </c>
      <c r="AA4039" s="122">
        <v>2.9658799999999998E-7</v>
      </c>
      <c r="AB4039" s="122">
        <v>3.6405700000000002E-7</v>
      </c>
      <c r="AC4039" s="122">
        <v>0</v>
      </c>
      <c r="AD4039" s="122">
        <v>0</v>
      </c>
      <c r="AE4039" s="122">
        <v>7.7870250000000002E-7</v>
      </c>
      <c r="AF4039" s="122">
        <v>1.2468514999999999E-6</v>
      </c>
      <c r="AG4039" s="122">
        <v>1.0465115000000001E-6</v>
      </c>
      <c r="AH4039" s="122">
        <v>2.1828050000000001E-7</v>
      </c>
      <c r="AI4039" s="122">
        <v>3.8815080000000002E-6</v>
      </c>
      <c r="AJ4039" s="122">
        <v>1.3760655E-6</v>
      </c>
      <c r="AK4039" s="122">
        <v>1.3121475E-6</v>
      </c>
      <c r="AL4039" s="122">
        <v>0</v>
      </c>
    </row>
    <row r="4040" spans="1:38" hidden="1" x14ac:dyDescent="0.25">
      <c r="A4040" s="122" t="s">
        <v>2257</v>
      </c>
      <c r="B4040" s="122">
        <v>1</v>
      </c>
      <c r="C4040" s="122" t="s">
        <v>2258</v>
      </c>
      <c r="D4040" s="122" t="s">
        <v>2127</v>
      </c>
      <c r="E4040" s="122">
        <v>74</v>
      </c>
      <c r="F4040" s="122">
        <v>2.8203480155E-3</v>
      </c>
      <c r="G4040" s="122">
        <v>4.9963236475000002E-3</v>
      </c>
      <c r="H4040" s="122">
        <v>3.098927119E-3</v>
      </c>
      <c r="I4040" s="122">
        <v>3.5484690380000001E-3</v>
      </c>
      <c r="J4040" s="122">
        <v>2.7802214770000001E-3</v>
      </c>
      <c r="K4040" s="122">
        <v>1.916444755E-3</v>
      </c>
      <c r="L4040" s="122">
        <v>4.2155234604999998E-3</v>
      </c>
      <c r="M4040" s="122">
        <v>4.3775926904999997E-3</v>
      </c>
      <c r="N4040" s="122">
        <v>4.0294281115E-3</v>
      </c>
      <c r="O4040" s="122">
        <v>4.2691134299999997E-3</v>
      </c>
      <c r="P4040" s="122">
        <v>3.3478808125000001E-3</v>
      </c>
      <c r="Q4040" s="122">
        <v>3.1228674045E-3</v>
      </c>
      <c r="R4040" s="122">
        <v>2.5739230579999999E-3</v>
      </c>
      <c r="S4040" s="122">
        <v>2.7533432955E-3</v>
      </c>
      <c r="T4040" s="122">
        <v>2.5167797830000001E-3</v>
      </c>
      <c r="U4040" s="122">
        <v>2.5778375850000002E-3</v>
      </c>
      <c r="V4040" s="122">
        <v>2.5620991820000001E-3</v>
      </c>
      <c r="W4040" s="122">
        <v>2.5395496429999999E-3</v>
      </c>
      <c r="X4040" s="122">
        <v>2.9379995089999999E-3</v>
      </c>
      <c r="Y4040" s="122">
        <v>2.5580041105000002E-3</v>
      </c>
      <c r="Z4040" s="122">
        <v>3.562131113E-3</v>
      </c>
      <c r="AA4040" s="122">
        <v>2.5237498394999999E-3</v>
      </c>
      <c r="AB4040" s="122">
        <v>2.5027193599999999E-3</v>
      </c>
      <c r="AC4040" s="122">
        <v>1.5372261510000001E-3</v>
      </c>
      <c r="AD4040" s="122">
        <v>1.718894516E-3</v>
      </c>
      <c r="AE4040" s="122">
        <v>1.6271580615E-3</v>
      </c>
      <c r="AF4040" s="122">
        <v>1.8139617289999999E-3</v>
      </c>
      <c r="AG4040" s="122">
        <v>2.0022621430000002E-3</v>
      </c>
      <c r="AH4040" s="122">
        <v>2.1895846540000001E-3</v>
      </c>
      <c r="AI4040" s="122">
        <v>2.0825827154999999E-3</v>
      </c>
      <c r="AJ4040" s="122">
        <v>1.5733280019999999E-3</v>
      </c>
      <c r="AK4040" s="122">
        <v>2.0316613755000002E-3</v>
      </c>
      <c r="AL4040" s="122">
        <v>0</v>
      </c>
    </row>
    <row r="4041" spans="1:38" hidden="1" x14ac:dyDescent="0.25">
      <c r="A4041" s="122" t="s">
        <v>2257</v>
      </c>
      <c r="B4041" s="122">
        <v>1</v>
      </c>
      <c r="C4041" s="122" t="s">
        <v>2258</v>
      </c>
      <c r="D4041" s="122" t="s">
        <v>2128</v>
      </c>
      <c r="E4041" s="122">
        <v>74</v>
      </c>
      <c r="F4041" s="122">
        <v>4.37009234515E-2</v>
      </c>
      <c r="G4041" s="122">
        <v>4.2062568557000003E-2</v>
      </c>
      <c r="H4041" s="122">
        <v>4.2546233624999999E-2</v>
      </c>
      <c r="I4041" s="122">
        <v>4.6700642388000001E-2</v>
      </c>
      <c r="J4041" s="122">
        <v>4.3588711613E-2</v>
      </c>
      <c r="K4041" s="122">
        <v>4.13209447775E-2</v>
      </c>
      <c r="L4041" s="122">
        <v>4.2182965927500003E-2</v>
      </c>
      <c r="M4041" s="122">
        <v>4.9483748973000001E-2</v>
      </c>
      <c r="N4041" s="122">
        <v>4.8680470902999998E-2</v>
      </c>
      <c r="O4041" s="122">
        <v>4.3979469827499999E-2</v>
      </c>
      <c r="P4041" s="122">
        <v>4.7397530059999998E-2</v>
      </c>
      <c r="Q4041" s="122">
        <v>4.6022681863999999E-2</v>
      </c>
      <c r="R4041" s="122">
        <v>4.5846023615499998E-2</v>
      </c>
      <c r="S4041" s="122">
        <v>3.5906043957500001E-2</v>
      </c>
      <c r="T4041" s="122">
        <v>5.7554378139000002E-2</v>
      </c>
      <c r="U4041" s="122">
        <v>5.6289543341499999E-2</v>
      </c>
      <c r="V4041" s="122">
        <v>5.6327510156499998E-2</v>
      </c>
      <c r="W4041" s="122">
        <v>5.6511054138500001E-2</v>
      </c>
      <c r="X4041" s="122">
        <v>4.6453936133000001E-2</v>
      </c>
      <c r="Y4041" s="122">
        <v>3.72128016225E-2</v>
      </c>
      <c r="Z4041" s="122">
        <v>7.6116409960499995E-2</v>
      </c>
      <c r="AA4041" s="122">
        <v>7.6675348543499999E-2</v>
      </c>
      <c r="AB4041" s="122">
        <v>7.1415740055499999E-2</v>
      </c>
      <c r="AC4041" s="122">
        <v>6.8529795821499997E-2</v>
      </c>
      <c r="AD4041" s="122">
        <v>7.6974108297999999E-2</v>
      </c>
      <c r="AE4041" s="122">
        <v>7.93162401755E-2</v>
      </c>
      <c r="AF4041" s="122">
        <v>7.77254698735E-2</v>
      </c>
      <c r="AG4041" s="122">
        <v>8.1788848671999995E-2</v>
      </c>
      <c r="AH4041" s="122">
        <v>9.7698499468499997E-2</v>
      </c>
      <c r="AI4041" s="122">
        <v>8.3847466457000003E-2</v>
      </c>
      <c r="AJ4041" s="122">
        <v>3.6935985669999997E-2</v>
      </c>
      <c r="AK4041" s="122">
        <v>4.9793920581499999E-2</v>
      </c>
      <c r="AL4041" s="122">
        <v>0</v>
      </c>
    </row>
    <row r="4042" spans="1:38" hidden="1" x14ac:dyDescent="0.25">
      <c r="A4042" s="122" t="s">
        <v>2257</v>
      </c>
      <c r="B4042" s="122">
        <v>1</v>
      </c>
      <c r="C4042" s="122" t="s">
        <v>2258</v>
      </c>
      <c r="D4042" s="122" t="s">
        <v>2129</v>
      </c>
      <c r="E4042" s="122">
        <v>74</v>
      </c>
      <c r="F4042" s="122">
        <v>1.4093815570500001E-2</v>
      </c>
      <c r="G4042" s="122">
        <v>1.3952502969E-2</v>
      </c>
      <c r="H4042" s="122">
        <v>1.67370480535E-2</v>
      </c>
      <c r="I4042" s="122">
        <v>1.6990862774500001E-2</v>
      </c>
      <c r="J4042" s="122">
        <v>1.591391356E-2</v>
      </c>
      <c r="K4042" s="122">
        <v>1.6865995993499999E-2</v>
      </c>
      <c r="L4042" s="122">
        <v>1.5473233373499999E-2</v>
      </c>
      <c r="M4042" s="122">
        <v>1.48499903675E-2</v>
      </c>
      <c r="N4042" s="122">
        <v>1.426390961E-2</v>
      </c>
      <c r="O4042" s="122">
        <v>1.4052585253999999E-2</v>
      </c>
      <c r="P4042" s="122">
        <v>1.2521065666E-2</v>
      </c>
      <c r="Q4042" s="122">
        <v>9.6430454885000003E-3</v>
      </c>
      <c r="R4042" s="122">
        <v>9.9962214824999996E-3</v>
      </c>
      <c r="S4042" s="122">
        <v>1.26872126365E-2</v>
      </c>
      <c r="T4042" s="122">
        <v>1.7052401525E-2</v>
      </c>
      <c r="U4042" s="122">
        <v>1.8250670919500001E-2</v>
      </c>
      <c r="V4042" s="122">
        <v>2.2862419464999999E-2</v>
      </c>
      <c r="W4042" s="122">
        <v>1.7222168156999999E-2</v>
      </c>
      <c r="X4042" s="122">
        <v>2.1541588365499999E-2</v>
      </c>
      <c r="Y4042" s="122">
        <v>3.2328414186999999E-2</v>
      </c>
      <c r="Z4042" s="122">
        <v>4.3669863993999997E-2</v>
      </c>
      <c r="AA4042" s="122">
        <v>4.8923875284499999E-2</v>
      </c>
      <c r="AB4042" s="122">
        <v>3.8981902004999999E-2</v>
      </c>
      <c r="AC4042" s="122">
        <v>3.4776600654500001E-2</v>
      </c>
      <c r="AD4042" s="122">
        <v>3.2122497898000001E-2</v>
      </c>
      <c r="AE4042" s="122">
        <v>3.2462608729499999E-2</v>
      </c>
      <c r="AF4042" s="122">
        <v>3.07568596975E-2</v>
      </c>
      <c r="AG4042" s="122">
        <v>3.0580986750000001E-2</v>
      </c>
      <c r="AH4042" s="122">
        <v>3.2304523880500001E-2</v>
      </c>
      <c r="AI4042" s="122">
        <v>2.9952190457E-2</v>
      </c>
      <c r="AJ4042" s="122">
        <v>1.3832123936500001E-2</v>
      </c>
      <c r="AK4042" s="122">
        <v>1.6243007784999999E-2</v>
      </c>
      <c r="AL4042" s="122">
        <v>0</v>
      </c>
    </row>
    <row r="4043" spans="1:38" hidden="1" x14ac:dyDescent="0.25">
      <c r="A4043" s="122" t="s">
        <v>2257</v>
      </c>
      <c r="B4043" s="122">
        <v>1</v>
      </c>
      <c r="C4043" s="122" t="s">
        <v>2258</v>
      </c>
      <c r="D4043" s="122" t="s">
        <v>2130</v>
      </c>
      <c r="E4043" s="122">
        <v>74</v>
      </c>
      <c r="F4043" s="122">
        <v>1.6449354169000001E-2</v>
      </c>
      <c r="G4043" s="122">
        <v>1.7224389122E-2</v>
      </c>
      <c r="H4043" s="122">
        <v>1.6908371189500001E-2</v>
      </c>
      <c r="I4043" s="122">
        <v>1.3494583631500001E-2</v>
      </c>
      <c r="J4043" s="122">
        <v>1.36700004345E-2</v>
      </c>
      <c r="K4043" s="122">
        <v>1.4211371028E-2</v>
      </c>
      <c r="L4043" s="122">
        <v>9.0682609919999994E-3</v>
      </c>
      <c r="M4043" s="122">
        <v>9.3758789015000003E-3</v>
      </c>
      <c r="N4043" s="122">
        <v>9.2453413325000004E-3</v>
      </c>
      <c r="O4043" s="122">
        <v>1.1591714376E-2</v>
      </c>
      <c r="P4043" s="122">
        <v>1.15911369675E-2</v>
      </c>
      <c r="Q4043" s="122">
        <v>1.3467518095E-2</v>
      </c>
      <c r="R4043" s="122">
        <v>1.24514657215E-2</v>
      </c>
      <c r="S4043" s="122">
        <v>1.5899195937E-2</v>
      </c>
      <c r="T4043" s="122">
        <v>1.7309682658000002E-2</v>
      </c>
      <c r="U4043" s="122">
        <v>1.9452889184999999E-2</v>
      </c>
      <c r="V4043" s="122">
        <v>2.0115999745000002E-2</v>
      </c>
      <c r="W4043" s="122">
        <v>2.29879424125E-2</v>
      </c>
      <c r="X4043" s="122">
        <v>1.2716050493E-2</v>
      </c>
      <c r="Y4043" s="122">
        <v>1.26244843805E-2</v>
      </c>
      <c r="Z4043" s="122">
        <v>1.6977521799999999E-2</v>
      </c>
      <c r="AA4043" s="122">
        <v>1.8434096048999999E-2</v>
      </c>
      <c r="AB4043" s="122">
        <v>1.9490038210000001E-2</v>
      </c>
      <c r="AC4043" s="122">
        <v>1.9447146211000001E-2</v>
      </c>
      <c r="AD4043" s="122">
        <v>1.9776550883499999E-2</v>
      </c>
      <c r="AE4043" s="122">
        <v>2.0072882628499999E-2</v>
      </c>
      <c r="AF4043" s="122">
        <v>1.9623162337999999E-2</v>
      </c>
      <c r="AG4043" s="122">
        <v>2.12745480245E-2</v>
      </c>
      <c r="AH4043" s="122">
        <v>2.1975777960000002E-2</v>
      </c>
      <c r="AI4043" s="122">
        <v>2.1575450568999999E-2</v>
      </c>
      <c r="AJ4043" s="122">
        <v>1.0026492671E-2</v>
      </c>
      <c r="AK4043" s="122">
        <v>1.3815708644E-2</v>
      </c>
      <c r="AL4043" s="122">
        <v>0</v>
      </c>
    </row>
    <row r="4044" spans="1:38" hidden="1" x14ac:dyDescent="0.25">
      <c r="A4044" s="122" t="s">
        <v>2257</v>
      </c>
      <c r="B4044" s="122">
        <v>1</v>
      </c>
      <c r="C4044" s="122" t="s">
        <v>2258</v>
      </c>
      <c r="D4044" s="122" t="s">
        <v>2131</v>
      </c>
      <c r="E4044" s="122">
        <v>74</v>
      </c>
      <c r="F4044" s="122">
        <v>6.7342584400000005E-4</v>
      </c>
      <c r="G4044" s="122">
        <v>7.9232196299999997E-4</v>
      </c>
      <c r="H4044" s="122">
        <v>7.2626567800000003E-4</v>
      </c>
      <c r="I4044" s="122">
        <v>6.3706479649999997E-4</v>
      </c>
      <c r="J4044" s="122">
        <v>7.8325313300000004E-4</v>
      </c>
      <c r="K4044" s="122">
        <v>9.894602595E-4</v>
      </c>
      <c r="L4044" s="122">
        <v>7.8040928549999997E-4</v>
      </c>
      <c r="M4044" s="122">
        <v>7.867835955E-4</v>
      </c>
      <c r="N4044" s="122">
        <v>1.1459420440000001E-3</v>
      </c>
      <c r="O4044" s="122">
        <v>8.7257588800000003E-4</v>
      </c>
      <c r="P4044" s="122">
        <v>7.4116522349999998E-4</v>
      </c>
      <c r="Q4044" s="122">
        <v>7.0123868049999996E-4</v>
      </c>
      <c r="R4044" s="122">
        <v>6.6961334200000004E-4</v>
      </c>
      <c r="S4044" s="122">
        <v>7.8522817799999995E-4</v>
      </c>
      <c r="T4044" s="122">
        <v>9.4990164249999999E-4</v>
      </c>
      <c r="U4044" s="122">
        <v>1.022421304E-3</v>
      </c>
      <c r="V4044" s="122">
        <v>9.5524133949999996E-4</v>
      </c>
      <c r="W4044" s="122">
        <v>9.1686372150000001E-4</v>
      </c>
      <c r="X4044" s="122">
        <v>7.8965293600000001E-4</v>
      </c>
      <c r="Y4044" s="122">
        <v>5.8741741749999998E-4</v>
      </c>
      <c r="Z4044" s="122">
        <v>1.1386102359999999E-3</v>
      </c>
      <c r="AA4044" s="122">
        <v>1.1768830464999999E-3</v>
      </c>
      <c r="AB4044" s="122">
        <v>1.283516105E-3</v>
      </c>
      <c r="AC4044" s="122">
        <v>1.1521904524999999E-3</v>
      </c>
      <c r="AD4044" s="122">
        <v>1.0525605755E-3</v>
      </c>
      <c r="AE4044" s="122">
        <v>1.2981197515E-3</v>
      </c>
      <c r="AF4044" s="122">
        <v>1.3673283704999999E-3</v>
      </c>
      <c r="AG4044" s="122">
        <v>1.512475946E-3</v>
      </c>
      <c r="AH4044" s="122">
        <v>1.2734943085000001E-3</v>
      </c>
      <c r="AI4044" s="122">
        <v>1.1984821100000001E-3</v>
      </c>
      <c r="AJ4044" s="122">
        <v>1.0055167685000001E-3</v>
      </c>
      <c r="AK4044" s="122">
        <v>1.1634544365E-3</v>
      </c>
      <c r="AL4044" s="122">
        <v>0</v>
      </c>
    </row>
    <row r="4045" spans="1:38" hidden="1" x14ac:dyDescent="0.25">
      <c r="A4045" s="122" t="s">
        <v>2257</v>
      </c>
      <c r="B4045" s="122">
        <v>1</v>
      </c>
      <c r="C4045" s="122" t="s">
        <v>2258</v>
      </c>
      <c r="D4045" s="122" t="s">
        <v>2132</v>
      </c>
      <c r="E4045" s="122">
        <v>74</v>
      </c>
      <c r="F4045" s="122">
        <v>6.4615609849999998E-4</v>
      </c>
      <c r="G4045" s="122">
        <v>6.76363793E-4</v>
      </c>
      <c r="H4045" s="122">
        <v>6.9565592549999998E-4</v>
      </c>
      <c r="I4045" s="122">
        <v>7.6505704050000003E-4</v>
      </c>
      <c r="J4045" s="122">
        <v>8.4443837350000001E-4</v>
      </c>
      <c r="K4045" s="122">
        <v>1.1432368179999999E-3</v>
      </c>
      <c r="L4045" s="122">
        <v>6.4487575099999998E-4</v>
      </c>
      <c r="M4045" s="122">
        <v>5.8665901399999995E-4</v>
      </c>
      <c r="N4045" s="122">
        <v>5.4304637399999996E-4</v>
      </c>
      <c r="O4045" s="122">
        <v>6.6645690050000004E-4</v>
      </c>
      <c r="P4045" s="122">
        <v>7.2684051599999997E-4</v>
      </c>
      <c r="Q4045" s="122">
        <v>5.6605486649999998E-4</v>
      </c>
      <c r="R4045" s="122">
        <v>6.1559982299999995E-4</v>
      </c>
      <c r="S4045" s="122">
        <v>5.5062855400000001E-4</v>
      </c>
      <c r="T4045" s="122">
        <v>6.4904841450000002E-4</v>
      </c>
      <c r="U4045" s="122">
        <v>6.7255537199999995E-4</v>
      </c>
      <c r="V4045" s="122">
        <v>8.3108849499999998E-4</v>
      </c>
      <c r="W4045" s="122">
        <v>7.8566744199999995E-4</v>
      </c>
      <c r="X4045" s="122">
        <v>7.0355851699999996E-4</v>
      </c>
      <c r="Y4045" s="122">
        <v>5.0131568449999998E-4</v>
      </c>
      <c r="Z4045" s="122">
        <v>1.219497299E-3</v>
      </c>
      <c r="AA4045" s="122">
        <v>1.1044311720000001E-3</v>
      </c>
      <c r="AB4045" s="122">
        <v>1.119897685E-3</v>
      </c>
      <c r="AC4045" s="122">
        <v>1.168706127E-3</v>
      </c>
      <c r="AD4045" s="122">
        <v>1.4309311265E-3</v>
      </c>
      <c r="AE4045" s="122">
        <v>1.380893217E-3</v>
      </c>
      <c r="AF4045" s="122">
        <v>1.2293794139999999E-3</v>
      </c>
      <c r="AG4045" s="122">
        <v>1.4303776209999999E-3</v>
      </c>
      <c r="AH4045" s="122">
        <v>1.5985535640000001E-3</v>
      </c>
      <c r="AI4045" s="122">
        <v>1.4133958115E-3</v>
      </c>
      <c r="AJ4045" s="122">
        <v>7.7424729349999995E-4</v>
      </c>
      <c r="AK4045" s="122">
        <v>1.237785744E-3</v>
      </c>
      <c r="AL4045" s="122">
        <v>0</v>
      </c>
    </row>
    <row r="4046" spans="1:38" hidden="1" x14ac:dyDescent="0.25">
      <c r="A4046" s="122" t="s">
        <v>2257</v>
      </c>
      <c r="B4046" s="122">
        <v>1</v>
      </c>
      <c r="C4046" s="122" t="s">
        <v>2258</v>
      </c>
      <c r="D4046" s="122" t="s">
        <v>2133</v>
      </c>
      <c r="E4046" s="122">
        <v>74</v>
      </c>
      <c r="F4046" s="122">
        <v>3.7243957275E-3</v>
      </c>
      <c r="G4046" s="122">
        <v>6.48960779E-3</v>
      </c>
      <c r="H4046" s="122">
        <v>7.2789264019999999E-3</v>
      </c>
      <c r="I4046" s="122">
        <v>8.5548994675E-3</v>
      </c>
      <c r="J4046" s="122">
        <v>9.0657141299999994E-3</v>
      </c>
      <c r="K4046" s="122">
        <v>9.4085495854999996E-3</v>
      </c>
      <c r="L4046" s="122">
        <v>1.01292994475E-2</v>
      </c>
      <c r="M4046" s="122">
        <v>1.0964102951000001E-2</v>
      </c>
      <c r="N4046" s="122">
        <v>1.1442780825E-2</v>
      </c>
      <c r="O4046" s="122">
        <v>1.5135674359499999E-2</v>
      </c>
      <c r="P4046" s="122">
        <v>1.9669207678000001E-2</v>
      </c>
      <c r="Q4046" s="122">
        <v>1.55211945575E-2</v>
      </c>
      <c r="R4046" s="122">
        <v>1.15009314975E-2</v>
      </c>
      <c r="S4046" s="122">
        <v>1.2040785708000001E-2</v>
      </c>
      <c r="T4046" s="122">
        <v>2.0781164664500001E-2</v>
      </c>
      <c r="U4046" s="122">
        <v>3.6194852378999998E-2</v>
      </c>
      <c r="V4046" s="122">
        <v>2.6937172461000001E-2</v>
      </c>
      <c r="W4046" s="122">
        <v>2.7775660975000002E-2</v>
      </c>
      <c r="X4046" s="122">
        <v>2.6714173768500001E-2</v>
      </c>
      <c r="Y4046" s="122">
        <v>2.4226860819499998E-2</v>
      </c>
      <c r="Z4046" s="122">
        <v>2.9291292488000002E-2</v>
      </c>
      <c r="AA4046" s="122">
        <v>3.0462116044499998E-2</v>
      </c>
      <c r="AB4046" s="122">
        <v>2.9822305079500001E-2</v>
      </c>
      <c r="AC4046" s="122">
        <v>2.9913892789500001E-2</v>
      </c>
      <c r="AD4046" s="122">
        <v>3.2039840926500002E-2</v>
      </c>
      <c r="AE4046" s="122">
        <v>3.3804005233500002E-2</v>
      </c>
      <c r="AF4046" s="122">
        <v>3.4459442109000003E-2</v>
      </c>
      <c r="AG4046" s="122">
        <v>3.5126877681E-2</v>
      </c>
      <c r="AH4046" s="122">
        <v>3.4931057812499999E-2</v>
      </c>
      <c r="AI4046" s="122">
        <v>3.2463921460000003E-2</v>
      </c>
      <c r="AJ4046" s="122">
        <v>1.6477221303999999E-2</v>
      </c>
      <c r="AK4046" s="122">
        <v>2.2823323167E-2</v>
      </c>
      <c r="AL4046" s="122">
        <v>0</v>
      </c>
    </row>
    <row r="4047" spans="1:38" hidden="1" x14ac:dyDescent="0.25">
      <c r="A4047" s="122" t="s">
        <v>2257</v>
      </c>
      <c r="B4047" s="122">
        <v>1</v>
      </c>
      <c r="C4047" s="122" t="s">
        <v>2258</v>
      </c>
      <c r="D4047" s="122" t="s">
        <v>2134</v>
      </c>
      <c r="E4047" s="122">
        <v>74</v>
      </c>
      <c r="F4047" s="122">
        <v>1.10453310425E-2</v>
      </c>
      <c r="G4047" s="122">
        <v>1.29693653445E-2</v>
      </c>
      <c r="H4047" s="122">
        <v>1.25592533585E-2</v>
      </c>
      <c r="I4047" s="122">
        <v>1.3015683661E-2</v>
      </c>
      <c r="J4047" s="122">
        <v>1.33256204E-2</v>
      </c>
      <c r="K4047" s="122">
        <v>1.39667288845E-2</v>
      </c>
      <c r="L4047" s="122">
        <v>1.026279068E-2</v>
      </c>
      <c r="M4047" s="122">
        <v>1.0618029672499999E-2</v>
      </c>
      <c r="N4047" s="122">
        <v>9.0045781530000008E-3</v>
      </c>
      <c r="O4047" s="122">
        <v>1.0250220670000001E-2</v>
      </c>
      <c r="P4047" s="122">
        <v>1.28934551405E-2</v>
      </c>
      <c r="Q4047" s="122">
        <v>9.9094493790000005E-3</v>
      </c>
      <c r="R4047" s="122">
        <v>9.0519716275000005E-3</v>
      </c>
      <c r="S4047" s="122">
        <v>7.8970207229999995E-3</v>
      </c>
      <c r="T4047" s="122">
        <v>7.3955459855000001E-3</v>
      </c>
      <c r="U4047" s="122">
        <v>6.6085356030000002E-3</v>
      </c>
      <c r="V4047" s="122">
        <v>7.9038982415E-3</v>
      </c>
      <c r="W4047" s="122">
        <v>7.8630095364999996E-3</v>
      </c>
      <c r="X4047" s="122">
        <v>6.8398969535000001E-3</v>
      </c>
      <c r="Y4047" s="122">
        <v>7.2178949675000001E-3</v>
      </c>
      <c r="Z4047" s="122">
        <v>4.6211988165000004E-3</v>
      </c>
      <c r="AA4047" s="122">
        <v>5.0079658130000003E-3</v>
      </c>
      <c r="AB4047" s="122">
        <v>4.6261484334999999E-3</v>
      </c>
      <c r="AC4047" s="122">
        <v>4.595733403E-3</v>
      </c>
      <c r="AD4047" s="122">
        <v>5.2285452409999997E-3</v>
      </c>
      <c r="AE4047" s="122">
        <v>5.4412599725000002E-3</v>
      </c>
      <c r="AF4047" s="122">
        <v>5.8522573499999999E-3</v>
      </c>
      <c r="AG4047" s="122">
        <v>6.1441007369999997E-3</v>
      </c>
      <c r="AH4047" s="122">
        <v>5.6646869845000001E-3</v>
      </c>
      <c r="AI4047" s="122">
        <v>5.6972203455000004E-3</v>
      </c>
      <c r="AJ4047" s="122">
        <v>3.5152981930000001E-3</v>
      </c>
      <c r="AK4047" s="122">
        <v>4.4520377360000004E-3</v>
      </c>
      <c r="AL4047" s="122">
        <v>0</v>
      </c>
    </row>
    <row r="4048" spans="1:38" hidden="1" x14ac:dyDescent="0.25">
      <c r="A4048" s="122" t="s">
        <v>2257</v>
      </c>
      <c r="B4048" s="122">
        <v>1</v>
      </c>
      <c r="C4048" s="122" t="s">
        <v>2258</v>
      </c>
      <c r="D4048" s="122" t="s">
        <v>2135</v>
      </c>
      <c r="E4048" s="122">
        <v>74</v>
      </c>
      <c r="F4048" s="122">
        <v>2.1138492969999998E-3</v>
      </c>
      <c r="G4048" s="122">
        <v>2.332639445E-3</v>
      </c>
      <c r="H4048" s="122">
        <v>3.0036743795E-3</v>
      </c>
      <c r="I4048" s="122">
        <v>2.6041359464999999E-3</v>
      </c>
      <c r="J4048" s="122">
        <v>1.4040411789999999E-3</v>
      </c>
      <c r="K4048" s="122">
        <v>1.8138155814999999E-3</v>
      </c>
      <c r="L4048" s="122">
        <v>1.4755348134999999E-3</v>
      </c>
      <c r="M4048" s="122">
        <v>1.6263940134999999E-3</v>
      </c>
      <c r="N4048" s="122">
        <v>1.6123274955E-3</v>
      </c>
      <c r="O4048" s="122">
        <v>2.6779949975000001E-3</v>
      </c>
      <c r="P4048" s="122">
        <v>2.67997733E-3</v>
      </c>
      <c r="Q4048" s="122">
        <v>1.77809541E-3</v>
      </c>
      <c r="R4048" s="122">
        <v>1.6828718205E-3</v>
      </c>
      <c r="S4048" s="122">
        <v>2.5908438114999998E-3</v>
      </c>
      <c r="T4048" s="122">
        <v>2.4505193685E-3</v>
      </c>
      <c r="U4048" s="122">
        <v>1.4438994315E-3</v>
      </c>
      <c r="V4048" s="122">
        <v>1.4844508445000001E-3</v>
      </c>
      <c r="W4048" s="122">
        <v>1.3414592825000001E-3</v>
      </c>
      <c r="X4048" s="122">
        <v>1.448883048E-3</v>
      </c>
      <c r="Y4048" s="122">
        <v>2.1266919919999999E-3</v>
      </c>
      <c r="Z4048" s="122">
        <v>1.8623111114999999E-3</v>
      </c>
      <c r="AA4048" s="122">
        <v>1.8047258695000001E-3</v>
      </c>
      <c r="AB4048" s="122">
        <v>2.006591713E-3</v>
      </c>
      <c r="AC4048" s="122">
        <v>1.1793164354999999E-3</v>
      </c>
      <c r="AD4048" s="122">
        <v>1.8355077395E-3</v>
      </c>
      <c r="AE4048" s="122">
        <v>1.32822558E-3</v>
      </c>
      <c r="AF4048" s="122">
        <v>1.5962587700000001E-3</v>
      </c>
      <c r="AG4048" s="122">
        <v>1.2685186155000001E-3</v>
      </c>
      <c r="AH4048" s="122">
        <v>1.483660747E-3</v>
      </c>
      <c r="AI4048" s="122">
        <v>1.337545789E-3</v>
      </c>
      <c r="AJ4048" s="122">
        <v>9.4037155350000002E-4</v>
      </c>
      <c r="AK4048" s="122">
        <v>1.101352402E-3</v>
      </c>
      <c r="AL4048" s="122">
        <v>0</v>
      </c>
    </row>
    <row r="4049" spans="1:38" hidden="1" x14ac:dyDescent="0.25">
      <c r="A4049" s="122" t="s">
        <v>2257</v>
      </c>
      <c r="B4049" s="122">
        <v>1</v>
      </c>
      <c r="C4049" s="122" t="s">
        <v>2258</v>
      </c>
      <c r="D4049" s="122" t="s">
        <v>2136</v>
      </c>
      <c r="E4049" s="122">
        <v>74</v>
      </c>
      <c r="F4049" s="122">
        <v>6.2077104094999998E-3</v>
      </c>
      <c r="G4049" s="122">
        <v>9.2350286720000001E-3</v>
      </c>
      <c r="H4049" s="122">
        <v>9.3687883759999997E-3</v>
      </c>
      <c r="I4049" s="122">
        <v>7.9809795600000004E-3</v>
      </c>
      <c r="J4049" s="122">
        <v>8.2312775189999996E-3</v>
      </c>
      <c r="K4049" s="122">
        <v>9.4020478105000006E-3</v>
      </c>
      <c r="L4049" s="122">
        <v>7.8452936240000007E-3</v>
      </c>
      <c r="M4049" s="122">
        <v>6.7313935779999999E-3</v>
      </c>
      <c r="N4049" s="122">
        <v>7.2771534459999997E-3</v>
      </c>
      <c r="O4049" s="122">
        <v>7.5584879664999998E-3</v>
      </c>
      <c r="P4049" s="122">
        <v>7.1161005439999998E-3</v>
      </c>
      <c r="Q4049" s="122">
        <v>6.2104839259999999E-3</v>
      </c>
      <c r="R4049" s="122">
        <v>6.0327797490000003E-3</v>
      </c>
      <c r="S4049" s="122">
        <v>8.2908536265000003E-3</v>
      </c>
      <c r="T4049" s="122">
        <v>1.0268240776E-2</v>
      </c>
      <c r="U4049" s="122">
        <v>1.0297760981E-2</v>
      </c>
      <c r="V4049" s="122">
        <v>8.8291582760000008E-3</v>
      </c>
      <c r="W4049" s="122">
        <v>9.4708181724999993E-3</v>
      </c>
      <c r="X4049" s="122">
        <v>9.5445281874999999E-3</v>
      </c>
      <c r="Y4049" s="122">
        <v>1.1517097345500001E-2</v>
      </c>
      <c r="Z4049" s="122">
        <v>1.2793727425499999E-2</v>
      </c>
      <c r="AA4049" s="122">
        <v>1.3126982759999999E-2</v>
      </c>
      <c r="AB4049" s="122">
        <v>1.3599651865E-2</v>
      </c>
      <c r="AC4049" s="122">
        <v>1.3660852555E-2</v>
      </c>
      <c r="AD4049" s="122">
        <v>1.3238788592000001E-2</v>
      </c>
      <c r="AE4049" s="122">
        <v>1.37853712585E-2</v>
      </c>
      <c r="AF4049" s="122">
        <v>1.4332269884499999E-2</v>
      </c>
      <c r="AG4049" s="122">
        <v>1.6267847453999999E-2</v>
      </c>
      <c r="AH4049" s="122">
        <v>1.8193341852999999E-2</v>
      </c>
      <c r="AI4049" s="122">
        <v>1.57614035955E-2</v>
      </c>
      <c r="AJ4049" s="122">
        <v>1.30966592075E-2</v>
      </c>
      <c r="AK4049" s="122">
        <v>1.4336796058E-2</v>
      </c>
      <c r="AL4049" s="122">
        <v>0</v>
      </c>
    </row>
    <row r="4050" spans="1:38" hidden="1" x14ac:dyDescent="0.25">
      <c r="A4050" s="122" t="s">
        <v>2257</v>
      </c>
      <c r="B4050" s="122">
        <v>1</v>
      </c>
      <c r="C4050" s="122" t="s">
        <v>2258</v>
      </c>
      <c r="D4050" s="122" t="s">
        <v>2137</v>
      </c>
      <c r="E4050" s="122">
        <v>74</v>
      </c>
      <c r="F4050" s="122">
        <v>8.1706762537000002E-2</v>
      </c>
      <c r="G4050" s="122">
        <v>9.9922668822000002E-2</v>
      </c>
      <c r="H4050" s="122">
        <v>9.1323014034499994E-2</v>
      </c>
      <c r="I4050" s="122">
        <v>8.3863248876499999E-2</v>
      </c>
      <c r="J4050" s="122">
        <v>8.2779791500499994E-2</v>
      </c>
      <c r="K4050" s="122">
        <v>7.7185587069500003E-2</v>
      </c>
      <c r="L4050" s="122">
        <v>8.8424900390999997E-2</v>
      </c>
      <c r="M4050" s="122">
        <v>8.9363231232500007E-2</v>
      </c>
      <c r="N4050" s="122">
        <v>9.4553354044000004E-2</v>
      </c>
      <c r="O4050" s="122">
        <v>8.6016877111499995E-2</v>
      </c>
      <c r="P4050" s="122">
        <v>8.3829119155499995E-2</v>
      </c>
      <c r="Q4050" s="122">
        <v>6.2508122752500006E-2</v>
      </c>
      <c r="R4050" s="122">
        <v>6.3161888750000006E-2</v>
      </c>
      <c r="S4050" s="122">
        <v>6.755350903E-2</v>
      </c>
      <c r="T4050" s="122">
        <v>7.0214917651000006E-2</v>
      </c>
      <c r="U4050" s="122">
        <v>5.8806049088000002E-2</v>
      </c>
      <c r="V4050" s="122">
        <v>6.1307146913000002E-2</v>
      </c>
      <c r="W4050" s="122">
        <v>6.04101860165E-2</v>
      </c>
      <c r="X4050" s="122">
        <v>6.2577283009000007E-2</v>
      </c>
      <c r="Y4050" s="122">
        <v>6.0736499649500002E-2</v>
      </c>
      <c r="Z4050" s="122">
        <v>5.2075535309999997E-2</v>
      </c>
      <c r="AA4050" s="122">
        <v>4.8660167662999999E-2</v>
      </c>
      <c r="AB4050" s="122">
        <v>4.2820376204500001E-2</v>
      </c>
      <c r="AC4050" s="122">
        <v>3.4989842020499998E-2</v>
      </c>
      <c r="AD4050" s="122">
        <v>2.93293231415E-2</v>
      </c>
      <c r="AE4050" s="122">
        <v>2.6627587482999999E-2</v>
      </c>
      <c r="AF4050" s="122">
        <v>2.6458233774000001E-2</v>
      </c>
      <c r="AG4050" s="122">
        <v>4.1595984832500002E-2</v>
      </c>
      <c r="AH4050" s="122">
        <v>2.32441409145E-2</v>
      </c>
      <c r="AI4050" s="122">
        <v>2.2398952379000001E-2</v>
      </c>
      <c r="AJ4050" s="122">
        <v>2.0174446899500001E-2</v>
      </c>
      <c r="AK4050" s="122">
        <v>1.9994816305E-2</v>
      </c>
      <c r="AL4050" s="122">
        <v>0</v>
      </c>
    </row>
    <row r="4051" spans="1:38" hidden="1" x14ac:dyDescent="0.25">
      <c r="A4051" s="122" t="s">
        <v>2257</v>
      </c>
      <c r="B4051" s="122">
        <v>1</v>
      </c>
      <c r="C4051" s="122" t="s">
        <v>2258</v>
      </c>
      <c r="D4051" s="122" t="s">
        <v>2138</v>
      </c>
      <c r="E4051" s="122">
        <v>74</v>
      </c>
      <c r="F4051" s="122">
        <v>9.9675076990000007E-3</v>
      </c>
      <c r="G4051" s="122">
        <v>9.1006476754999996E-3</v>
      </c>
      <c r="H4051" s="122">
        <v>8.0599655130000007E-3</v>
      </c>
      <c r="I4051" s="122">
        <v>8.0657478660000007E-3</v>
      </c>
      <c r="J4051" s="122">
        <v>7.0304908364999998E-3</v>
      </c>
      <c r="K4051" s="122">
        <v>6.6219739384999997E-3</v>
      </c>
      <c r="L4051" s="122">
        <v>1.0139184292E-2</v>
      </c>
      <c r="M4051" s="122">
        <v>1.010270418E-2</v>
      </c>
      <c r="N4051" s="122">
        <v>6.5298987345E-3</v>
      </c>
      <c r="O4051" s="122">
        <v>6.8537003000000004E-3</v>
      </c>
      <c r="P4051" s="122">
        <v>8.0284568010000005E-3</v>
      </c>
      <c r="Q4051" s="122">
        <v>6.5177033814999997E-3</v>
      </c>
      <c r="R4051" s="122">
        <v>5.714174065E-3</v>
      </c>
      <c r="S4051" s="122">
        <v>5.5155420165000002E-3</v>
      </c>
      <c r="T4051" s="122">
        <v>6.9333432675000002E-3</v>
      </c>
      <c r="U4051" s="122">
        <v>9.1721671740000003E-3</v>
      </c>
      <c r="V4051" s="122">
        <v>8.3710066660000002E-3</v>
      </c>
      <c r="W4051" s="122">
        <v>8.1666937065E-3</v>
      </c>
      <c r="X4051" s="122">
        <v>1.1152125459499999E-2</v>
      </c>
      <c r="Y4051" s="122">
        <v>6.8807309095000003E-3</v>
      </c>
      <c r="Z4051" s="122">
        <v>9.4294917935E-3</v>
      </c>
      <c r="AA4051" s="122">
        <v>9.7794065385000007E-3</v>
      </c>
      <c r="AB4051" s="122">
        <v>9.7094689044999998E-3</v>
      </c>
      <c r="AC4051" s="122">
        <v>9.8627770224999998E-3</v>
      </c>
      <c r="AD4051" s="122">
        <v>1.06124198875E-2</v>
      </c>
      <c r="AE4051" s="122">
        <v>1.1144426123E-2</v>
      </c>
      <c r="AF4051" s="122">
        <v>1.2842387070000001E-2</v>
      </c>
      <c r="AG4051" s="122">
        <v>1.4218433834499999E-2</v>
      </c>
      <c r="AH4051" s="122">
        <v>1.43829144055E-2</v>
      </c>
      <c r="AI4051" s="122">
        <v>1.4793788955500001E-2</v>
      </c>
      <c r="AJ4051" s="122">
        <v>5.2828941175E-3</v>
      </c>
      <c r="AK4051" s="122">
        <v>7.0357547964999996E-3</v>
      </c>
      <c r="AL4051" s="122">
        <v>0</v>
      </c>
    </row>
    <row r="4052" spans="1:38" hidden="1" x14ac:dyDescent="0.25">
      <c r="A4052" s="122" t="s">
        <v>2257</v>
      </c>
      <c r="B4052" s="122">
        <v>1</v>
      </c>
      <c r="C4052" s="122" t="s">
        <v>2258</v>
      </c>
      <c r="D4052" s="122" t="s">
        <v>2139</v>
      </c>
      <c r="E4052" s="122">
        <v>74</v>
      </c>
      <c r="F4052" s="122">
        <v>5.4036099650000002E-3</v>
      </c>
      <c r="G4052" s="122">
        <v>4.5552004869999999E-3</v>
      </c>
      <c r="H4052" s="122">
        <v>5.0447541199999998E-3</v>
      </c>
      <c r="I4052" s="122">
        <v>4.2531493530000002E-3</v>
      </c>
      <c r="J4052" s="122">
        <v>3.8303313324999999E-3</v>
      </c>
      <c r="K4052" s="122">
        <v>4.461618122E-3</v>
      </c>
      <c r="L4052" s="122">
        <v>4.595140916E-3</v>
      </c>
      <c r="M4052" s="122">
        <v>5.0035116664999997E-3</v>
      </c>
      <c r="N4052" s="122">
        <v>6.5791643279999997E-3</v>
      </c>
      <c r="O4052" s="122">
        <v>5.9421327094999997E-3</v>
      </c>
      <c r="P4052" s="122">
        <v>4.9974701170000004E-3</v>
      </c>
      <c r="Q4052" s="122">
        <v>3.9146835354999998E-3</v>
      </c>
      <c r="R4052" s="122">
        <v>3.019762344E-3</v>
      </c>
      <c r="S4052" s="122">
        <v>3.2069426825E-3</v>
      </c>
      <c r="T4052" s="122">
        <v>5.3698672235000001E-3</v>
      </c>
      <c r="U4052" s="122">
        <v>6.204855114E-3</v>
      </c>
      <c r="V4052" s="122">
        <v>6.3717895319999997E-3</v>
      </c>
      <c r="W4052" s="122">
        <v>4.6856003620000001E-3</v>
      </c>
      <c r="X4052" s="122">
        <v>4.945827606E-3</v>
      </c>
      <c r="Y4052" s="122">
        <v>3.7329067325000001E-3</v>
      </c>
      <c r="Z4052" s="122">
        <v>7.6079420015000001E-3</v>
      </c>
      <c r="AA4052" s="122">
        <v>7.0810348959999998E-3</v>
      </c>
      <c r="AB4052" s="122">
        <v>6.9064580105E-3</v>
      </c>
      <c r="AC4052" s="122">
        <v>6.7239933470000001E-3</v>
      </c>
      <c r="AD4052" s="122">
        <v>6.681167121E-3</v>
      </c>
      <c r="AE4052" s="122">
        <v>7.037889504E-3</v>
      </c>
      <c r="AF4052" s="122">
        <v>7.2200624554999999E-3</v>
      </c>
      <c r="AG4052" s="122">
        <v>7.8709531500000002E-3</v>
      </c>
      <c r="AH4052" s="122">
        <v>8.5323493985000002E-3</v>
      </c>
      <c r="AI4052" s="122">
        <v>7.9968058104999996E-3</v>
      </c>
      <c r="AJ4052" s="122">
        <v>5.9326863074999998E-3</v>
      </c>
      <c r="AK4052" s="122">
        <v>5.6966639779999998E-3</v>
      </c>
      <c r="AL4052" s="122">
        <v>0</v>
      </c>
    </row>
    <row r="4053" spans="1:38" hidden="1" x14ac:dyDescent="0.25">
      <c r="A4053" s="122" t="s">
        <v>2257</v>
      </c>
      <c r="B4053" s="122">
        <v>1</v>
      </c>
      <c r="C4053" s="122" t="s">
        <v>2258</v>
      </c>
      <c r="D4053" s="122" t="s">
        <v>2140</v>
      </c>
      <c r="E4053" s="122">
        <v>74</v>
      </c>
      <c r="F4053" s="122">
        <v>1.9951514775000002E-3</v>
      </c>
      <c r="G4053" s="122">
        <v>2.2504891800000002E-3</v>
      </c>
      <c r="H4053" s="122">
        <v>1.7350123725E-3</v>
      </c>
      <c r="I4053" s="122">
        <v>1.9044086139999999E-3</v>
      </c>
      <c r="J4053" s="122">
        <v>1.556301858E-3</v>
      </c>
      <c r="K4053" s="122">
        <v>1.3616285384999999E-3</v>
      </c>
      <c r="L4053" s="122">
        <v>1.0694137275000001E-3</v>
      </c>
      <c r="M4053" s="122">
        <v>1.0922337785000001E-3</v>
      </c>
      <c r="N4053" s="122">
        <v>1.6380247575000001E-3</v>
      </c>
      <c r="O4053" s="122">
        <v>1.0562835339999999E-3</v>
      </c>
      <c r="P4053" s="122">
        <v>1.9591637885E-3</v>
      </c>
      <c r="Q4053" s="122">
        <v>1.9268663304999999E-3</v>
      </c>
      <c r="R4053" s="122">
        <v>2.4473845509999999E-3</v>
      </c>
      <c r="S4053" s="122">
        <v>1.1154223650000001E-3</v>
      </c>
      <c r="T4053" s="122">
        <v>1.296995065E-3</v>
      </c>
      <c r="U4053" s="122">
        <v>3.5251685154999999E-3</v>
      </c>
      <c r="V4053" s="122">
        <v>3.4548426564999998E-3</v>
      </c>
      <c r="W4053" s="122">
        <v>2.123800312E-3</v>
      </c>
      <c r="X4053" s="122">
        <v>1.4771897384999999E-3</v>
      </c>
      <c r="Y4053" s="122">
        <v>3.437823323E-3</v>
      </c>
      <c r="Z4053" s="122">
        <v>1.9089529665E-3</v>
      </c>
      <c r="AA4053" s="122">
        <v>2.0885656205E-3</v>
      </c>
      <c r="AB4053" s="122">
        <v>2.1827532455000001E-3</v>
      </c>
      <c r="AC4053" s="122">
        <v>2.268292516E-3</v>
      </c>
      <c r="AD4053" s="122">
        <v>1.7871892030000001E-3</v>
      </c>
      <c r="AE4053" s="122">
        <v>1.4225389210000001E-3</v>
      </c>
      <c r="AF4053" s="122">
        <v>1.2721986704999999E-3</v>
      </c>
      <c r="AG4053" s="122">
        <v>9.6515562549999998E-4</v>
      </c>
      <c r="AH4053" s="122">
        <v>1.0334185389999999E-3</v>
      </c>
      <c r="AI4053" s="122">
        <v>9.7885800699999996E-4</v>
      </c>
      <c r="AJ4053" s="122">
        <v>6.6637859300000004E-4</v>
      </c>
      <c r="AK4053" s="122">
        <v>7.8196411999999996E-4</v>
      </c>
      <c r="AL4053" s="122">
        <v>0</v>
      </c>
    </row>
    <row r="4054" spans="1:38" hidden="1" x14ac:dyDescent="0.25">
      <c r="A4054" s="122" t="s">
        <v>2257</v>
      </c>
      <c r="B4054" s="122">
        <v>1</v>
      </c>
      <c r="C4054" s="122" t="s">
        <v>2258</v>
      </c>
      <c r="D4054" s="122" t="s">
        <v>2141</v>
      </c>
      <c r="E4054" s="122">
        <v>74</v>
      </c>
      <c r="F4054" s="122">
        <v>6.0873657475000002E-3</v>
      </c>
      <c r="G4054" s="122">
        <v>7.5927398789999998E-3</v>
      </c>
      <c r="H4054" s="122">
        <v>7.8643042999999996E-3</v>
      </c>
      <c r="I4054" s="122">
        <v>7.9157243435E-3</v>
      </c>
      <c r="J4054" s="122">
        <v>7.8447742769999999E-3</v>
      </c>
      <c r="K4054" s="122">
        <v>6.9219281805000003E-3</v>
      </c>
      <c r="L4054" s="122">
        <v>7.0078410479999997E-3</v>
      </c>
      <c r="M4054" s="122">
        <v>7.5492060765000001E-3</v>
      </c>
      <c r="N4054" s="122">
        <v>7.2602319504999997E-3</v>
      </c>
      <c r="O4054" s="122">
        <v>7.2146469419999996E-3</v>
      </c>
      <c r="P4054" s="122">
        <v>6.1112977384999998E-3</v>
      </c>
      <c r="Q4054" s="122">
        <v>5.0940817499999999E-3</v>
      </c>
      <c r="R4054" s="122">
        <v>4.8675265189999997E-3</v>
      </c>
      <c r="S4054" s="122">
        <v>2.8854824715E-3</v>
      </c>
      <c r="T4054" s="122">
        <v>3.8537310974999998E-3</v>
      </c>
      <c r="U4054" s="122">
        <v>3.5847017725000002E-3</v>
      </c>
      <c r="V4054" s="122">
        <v>4.2290041429999996E-3</v>
      </c>
      <c r="W4054" s="122">
        <v>5.3900995494999999E-3</v>
      </c>
      <c r="X4054" s="122">
        <v>4.6105749664999999E-3</v>
      </c>
      <c r="Y4054" s="122">
        <v>4.2574193244999999E-3</v>
      </c>
      <c r="Z4054" s="122">
        <v>9.4988526815000009E-3</v>
      </c>
      <c r="AA4054" s="122">
        <v>1.03181687635E-2</v>
      </c>
      <c r="AB4054" s="122">
        <v>1.0225997232E-2</v>
      </c>
      <c r="AC4054" s="122">
        <v>1.019032431E-2</v>
      </c>
      <c r="AD4054" s="122">
        <v>1.05755982435E-2</v>
      </c>
      <c r="AE4054" s="122">
        <v>1.1496630256E-2</v>
      </c>
      <c r="AF4054" s="122">
        <v>1.23508660505E-2</v>
      </c>
      <c r="AG4054" s="122">
        <v>1.3235252378999999E-2</v>
      </c>
      <c r="AH4054" s="122">
        <v>1.4151756045E-2</v>
      </c>
      <c r="AI4054" s="122">
        <v>1.3801456361000001E-2</v>
      </c>
      <c r="AJ4054" s="122">
        <v>7.0440593399999996E-3</v>
      </c>
      <c r="AK4054" s="122">
        <v>8.2427971485000001E-3</v>
      </c>
      <c r="AL4054" s="122">
        <v>0</v>
      </c>
    </row>
    <row r="4055" spans="1:38" hidden="1" x14ac:dyDescent="0.25">
      <c r="A4055" s="122" t="s">
        <v>2257</v>
      </c>
      <c r="B4055" s="122">
        <v>1</v>
      </c>
      <c r="C4055" s="122" t="s">
        <v>2258</v>
      </c>
      <c r="D4055" s="122" t="s">
        <v>2142</v>
      </c>
      <c r="E4055" s="122">
        <v>74</v>
      </c>
      <c r="F4055" s="122">
        <v>3.069549643E-3</v>
      </c>
      <c r="G4055" s="122">
        <v>3.7000477660000001E-3</v>
      </c>
      <c r="H4055" s="122">
        <v>5.0106046035000001E-3</v>
      </c>
      <c r="I4055" s="122">
        <v>7.0110576444999996E-3</v>
      </c>
      <c r="J4055" s="122">
        <v>7.14410532E-3</v>
      </c>
      <c r="K4055" s="122">
        <v>7.6622165190000004E-3</v>
      </c>
      <c r="L4055" s="122">
        <v>7.9279710005E-3</v>
      </c>
      <c r="M4055" s="122">
        <v>8.4279211135000007E-3</v>
      </c>
      <c r="N4055" s="122">
        <v>8.1355895700000007E-3</v>
      </c>
      <c r="O4055" s="122">
        <v>9.8635880815000007E-3</v>
      </c>
      <c r="P4055" s="122">
        <v>1.1383257664499999E-2</v>
      </c>
      <c r="Q4055" s="122">
        <v>9.5449965485000007E-3</v>
      </c>
      <c r="R4055" s="122">
        <v>9.2163499084999996E-3</v>
      </c>
      <c r="S4055" s="122">
        <v>9.8807144484999998E-3</v>
      </c>
      <c r="T4055" s="122">
        <v>1.0766864617000001E-2</v>
      </c>
      <c r="U4055" s="122">
        <v>1.1067621994499999E-2</v>
      </c>
      <c r="V4055" s="122">
        <v>1.0785924980499999E-2</v>
      </c>
      <c r="W4055" s="122">
        <v>1.07973041335E-2</v>
      </c>
      <c r="X4055" s="122">
        <v>1.0591371706E-2</v>
      </c>
      <c r="Y4055" s="122">
        <v>8.6702119915000007E-3</v>
      </c>
      <c r="Z4055" s="122">
        <v>8.8754971830000001E-3</v>
      </c>
      <c r="AA4055" s="122">
        <v>8.8621300264999994E-3</v>
      </c>
      <c r="AB4055" s="122">
        <v>8.6028940679999995E-3</v>
      </c>
      <c r="AC4055" s="122">
        <v>9.7893766069999995E-3</v>
      </c>
      <c r="AD4055" s="122">
        <v>9.4511035505000004E-3</v>
      </c>
      <c r="AE4055" s="122">
        <v>9.8256641964999999E-3</v>
      </c>
      <c r="AF4055" s="122">
        <v>1.00015329305E-2</v>
      </c>
      <c r="AG4055" s="122">
        <v>1.01971581565E-2</v>
      </c>
      <c r="AH4055" s="122">
        <v>1.04155162485E-2</v>
      </c>
      <c r="AI4055" s="122">
        <v>1.0307263112499999E-2</v>
      </c>
      <c r="AJ4055" s="122">
        <v>4.2410416354999999E-3</v>
      </c>
      <c r="AK4055" s="122">
        <v>5.8202492985000003E-3</v>
      </c>
      <c r="AL4055" s="122">
        <v>0</v>
      </c>
    </row>
    <row r="4056" spans="1:38" hidden="1" x14ac:dyDescent="0.25">
      <c r="A4056" s="122" t="s">
        <v>2257</v>
      </c>
      <c r="B4056" s="122">
        <v>1</v>
      </c>
      <c r="C4056" s="122" t="s">
        <v>2258</v>
      </c>
      <c r="D4056" s="122" t="s">
        <v>2143</v>
      </c>
      <c r="E4056" s="122">
        <v>74</v>
      </c>
      <c r="F4056" s="122">
        <v>6.1319356470000003E-3</v>
      </c>
      <c r="G4056" s="122">
        <v>6.7431585709999999E-3</v>
      </c>
      <c r="H4056" s="122">
        <v>7.7005657554999997E-3</v>
      </c>
      <c r="I4056" s="122">
        <v>8.5140693275000002E-3</v>
      </c>
      <c r="J4056" s="122">
        <v>9.4841363304999995E-3</v>
      </c>
      <c r="K4056" s="122">
        <v>1.1383226076500001E-2</v>
      </c>
      <c r="L4056" s="122">
        <v>1.30996994995E-2</v>
      </c>
      <c r="M4056" s="122">
        <v>1.4723191603999999E-2</v>
      </c>
      <c r="N4056" s="122">
        <v>2.2000842614E-2</v>
      </c>
      <c r="O4056" s="122">
        <v>1.91564349305E-2</v>
      </c>
      <c r="P4056" s="122">
        <v>5.3060654259999996E-3</v>
      </c>
      <c r="Q4056" s="122">
        <v>6.9509633560000004E-3</v>
      </c>
      <c r="R4056" s="122">
        <v>8.0127850984999995E-3</v>
      </c>
      <c r="S4056" s="122">
        <v>8.5164120600000007E-3</v>
      </c>
      <c r="T4056" s="122">
        <v>5.4948062435000002E-3</v>
      </c>
      <c r="U4056" s="122">
        <v>6.8416969394999999E-3</v>
      </c>
      <c r="V4056" s="122">
        <v>6.2389309605E-3</v>
      </c>
      <c r="W4056" s="122">
        <v>6.4625310704999996E-3</v>
      </c>
      <c r="X4056" s="122">
        <v>6.0339832464999998E-3</v>
      </c>
      <c r="Y4056" s="122">
        <v>4.4734779054999996E-3</v>
      </c>
      <c r="Z4056" s="122">
        <v>6.6896599204999997E-3</v>
      </c>
      <c r="AA4056" s="122">
        <v>6.4047949374999996E-3</v>
      </c>
      <c r="AB4056" s="122">
        <v>6.3724764385000004E-3</v>
      </c>
      <c r="AC4056" s="122">
        <v>6.0155887220000002E-3</v>
      </c>
      <c r="AD4056" s="122">
        <v>5.3439512834999999E-3</v>
      </c>
      <c r="AE4056" s="122">
        <v>6.0791737759999997E-3</v>
      </c>
      <c r="AF4056" s="122">
        <v>6.7646762530000001E-3</v>
      </c>
      <c r="AG4056" s="122">
        <v>7.2461183949999999E-3</v>
      </c>
      <c r="AH4056" s="122">
        <v>6.3139789075000001E-3</v>
      </c>
      <c r="AI4056" s="122">
        <v>6.3550010134999996E-3</v>
      </c>
      <c r="AJ4056" s="122">
        <v>4.1472922409999998E-3</v>
      </c>
      <c r="AK4056" s="122">
        <v>4.9050421449999999E-3</v>
      </c>
      <c r="AL4056" s="122">
        <v>0</v>
      </c>
    </row>
    <row r="4057" spans="1:38" hidden="1" x14ac:dyDescent="0.25">
      <c r="A4057" s="122" t="s">
        <v>2257</v>
      </c>
      <c r="B4057" s="122">
        <v>1</v>
      </c>
      <c r="C4057" s="122" t="s">
        <v>2258</v>
      </c>
      <c r="D4057" s="122" t="s">
        <v>2144</v>
      </c>
      <c r="E4057" s="122">
        <v>74</v>
      </c>
      <c r="F4057" s="122">
        <v>9.8081998749999996E-3</v>
      </c>
      <c r="G4057" s="122">
        <v>1.7984857104499999E-2</v>
      </c>
      <c r="H4057" s="122">
        <v>1.5512523015499999E-2</v>
      </c>
      <c r="I4057" s="122">
        <v>1.4099923476E-2</v>
      </c>
      <c r="J4057" s="122">
        <v>1.2832492526500001E-2</v>
      </c>
      <c r="K4057" s="122">
        <v>1.0959933599999999E-2</v>
      </c>
      <c r="L4057" s="122">
        <v>9.2386528385000003E-3</v>
      </c>
      <c r="M4057" s="122">
        <v>1.0098822566000001E-2</v>
      </c>
      <c r="N4057" s="122">
        <v>9.2897270304999995E-3</v>
      </c>
      <c r="O4057" s="122">
        <v>9.9379697919999999E-3</v>
      </c>
      <c r="P4057" s="122">
        <v>1.0257399679000001E-2</v>
      </c>
      <c r="Q4057" s="122">
        <v>9.9372601485000003E-3</v>
      </c>
      <c r="R4057" s="122">
        <v>9.5398199590000007E-3</v>
      </c>
      <c r="S4057" s="122">
        <v>1.1298977833000001E-2</v>
      </c>
      <c r="T4057" s="122">
        <v>1.1523455093E-2</v>
      </c>
      <c r="U4057" s="122">
        <v>8.4892376615000008E-3</v>
      </c>
      <c r="V4057" s="122">
        <v>1.0014153105E-2</v>
      </c>
      <c r="W4057" s="122">
        <v>8.3427448929999995E-3</v>
      </c>
      <c r="X4057" s="122">
        <v>8.4882704114999999E-3</v>
      </c>
      <c r="Y4057" s="122">
        <v>1.04854902935E-2</v>
      </c>
      <c r="Z4057" s="122">
        <v>6.3051495049999996E-3</v>
      </c>
      <c r="AA4057" s="122">
        <v>4.7146733795E-3</v>
      </c>
      <c r="AB4057" s="122">
        <v>5.1159582155000001E-3</v>
      </c>
      <c r="AC4057" s="122">
        <v>3.902869809E-3</v>
      </c>
      <c r="AD4057" s="122">
        <v>2.7458816639999999E-3</v>
      </c>
      <c r="AE4057" s="122">
        <v>4.0029172465E-3</v>
      </c>
      <c r="AF4057" s="122">
        <v>3.824700851E-3</v>
      </c>
      <c r="AG4057" s="122">
        <v>4.0770907730000002E-3</v>
      </c>
      <c r="AH4057" s="122">
        <v>3.093767728E-3</v>
      </c>
      <c r="AI4057" s="122">
        <v>3.3289812245000001E-3</v>
      </c>
      <c r="AJ4057" s="122">
        <v>2.3005181589999999E-3</v>
      </c>
      <c r="AK4057" s="122">
        <v>2.2995034739999999E-3</v>
      </c>
      <c r="AL4057" s="122">
        <v>0</v>
      </c>
    </row>
    <row r="4058" spans="1:38" hidden="1" x14ac:dyDescent="0.25">
      <c r="A4058" s="122" t="s">
        <v>2257</v>
      </c>
      <c r="B4058" s="122">
        <v>1</v>
      </c>
      <c r="C4058" s="122" t="s">
        <v>2258</v>
      </c>
      <c r="D4058" s="122" t="s">
        <v>2145</v>
      </c>
      <c r="E4058" s="122">
        <v>74</v>
      </c>
      <c r="F4058" s="122">
        <v>4.0483392799999998E-4</v>
      </c>
      <c r="G4058" s="122">
        <v>4.4273531450000003E-4</v>
      </c>
      <c r="H4058" s="122">
        <v>6.2282510099999995E-4</v>
      </c>
      <c r="I4058" s="122">
        <v>6.4755802800000001E-4</v>
      </c>
      <c r="J4058" s="122">
        <v>6.0904616100000003E-4</v>
      </c>
      <c r="K4058" s="122">
        <v>7.8022110899999999E-4</v>
      </c>
      <c r="L4058" s="122">
        <v>7.3206560050000005E-4</v>
      </c>
      <c r="M4058" s="122">
        <v>6.0491624199999995E-4</v>
      </c>
      <c r="N4058" s="122">
        <v>5.9569983350000002E-4</v>
      </c>
      <c r="O4058" s="122">
        <v>6.440179725E-4</v>
      </c>
      <c r="P4058" s="122">
        <v>6.1425073449999999E-4</v>
      </c>
      <c r="Q4058" s="122">
        <v>5.9104547950000004E-4</v>
      </c>
      <c r="R4058" s="122">
        <v>5.9621292650000003E-4</v>
      </c>
      <c r="S4058" s="122">
        <v>6.67632361E-4</v>
      </c>
      <c r="T4058" s="122">
        <v>7.9577144149999999E-4</v>
      </c>
      <c r="U4058" s="122">
        <v>9.1386590899999998E-4</v>
      </c>
      <c r="V4058" s="122">
        <v>8.8511335599999997E-4</v>
      </c>
      <c r="W4058" s="122">
        <v>8.9210797800000005E-4</v>
      </c>
      <c r="X4058" s="122">
        <v>6.9491604549999999E-4</v>
      </c>
      <c r="Y4058" s="122">
        <v>6.8866064100000005E-4</v>
      </c>
      <c r="Z4058" s="122">
        <v>1.1001197544999999E-3</v>
      </c>
      <c r="AA4058" s="122">
        <v>1.1513382125E-3</v>
      </c>
      <c r="AB4058" s="122">
        <v>1.1862213285000001E-3</v>
      </c>
      <c r="AC4058" s="122">
        <v>8.99619827E-4</v>
      </c>
      <c r="AD4058" s="122">
        <v>1.0298993125E-3</v>
      </c>
      <c r="AE4058" s="122">
        <v>9.1120265900000003E-4</v>
      </c>
      <c r="AF4058" s="122">
        <v>1.1437540979999999E-3</v>
      </c>
      <c r="AG4058" s="122">
        <v>1.3797266074999999E-3</v>
      </c>
      <c r="AH4058" s="122">
        <v>1.4489796139999999E-3</v>
      </c>
      <c r="AI4058" s="122">
        <v>1.2161524689999999E-3</v>
      </c>
      <c r="AJ4058" s="122">
        <v>1.106874737E-3</v>
      </c>
      <c r="AK4058" s="122">
        <v>1.131912626E-3</v>
      </c>
      <c r="AL4058" s="122">
        <v>0</v>
      </c>
    </row>
    <row r="4059" spans="1:38" hidden="1" x14ac:dyDescent="0.25">
      <c r="A4059" s="122" t="s">
        <v>2257</v>
      </c>
      <c r="B4059" s="122">
        <v>1</v>
      </c>
      <c r="C4059" s="122" t="s">
        <v>2258</v>
      </c>
      <c r="D4059" s="122" t="s">
        <v>2146</v>
      </c>
      <c r="E4059" s="122">
        <v>74</v>
      </c>
      <c r="F4059" s="122">
        <v>4.4184781095000002E-3</v>
      </c>
      <c r="G4059" s="122">
        <v>4.8450469135E-3</v>
      </c>
      <c r="H4059" s="122">
        <v>4.4074764755000001E-3</v>
      </c>
      <c r="I4059" s="122">
        <v>4.4941677009999997E-3</v>
      </c>
      <c r="J4059" s="122">
        <v>3.6038286509999999E-3</v>
      </c>
      <c r="K4059" s="122">
        <v>4.5060073710000001E-3</v>
      </c>
      <c r="L4059" s="122">
        <v>7.5522316609999999E-3</v>
      </c>
      <c r="M4059" s="122">
        <v>6.7919022205E-3</v>
      </c>
      <c r="N4059" s="122">
        <v>6.7173877715000002E-3</v>
      </c>
      <c r="O4059" s="122">
        <v>5.8529870275000001E-3</v>
      </c>
      <c r="P4059" s="122">
        <v>6.3675223694999996E-3</v>
      </c>
      <c r="Q4059" s="122">
        <v>5.1921578524999996E-3</v>
      </c>
      <c r="R4059" s="122">
        <v>5.6282439195000002E-3</v>
      </c>
      <c r="S4059" s="122">
        <v>6.3527827779999999E-3</v>
      </c>
      <c r="T4059" s="122">
        <v>5.4445658740000001E-3</v>
      </c>
      <c r="U4059" s="122">
        <v>7.2370348574999997E-3</v>
      </c>
      <c r="V4059" s="122">
        <v>5.1548001135000004E-3</v>
      </c>
      <c r="W4059" s="122">
        <v>7.5430027975000001E-3</v>
      </c>
      <c r="X4059" s="122">
        <v>6.2204299589999996E-3</v>
      </c>
      <c r="Y4059" s="122">
        <v>3.4547976595000001E-3</v>
      </c>
      <c r="Z4059" s="122">
        <v>1.31874256825E-2</v>
      </c>
      <c r="AA4059" s="122">
        <v>1.37732849795E-2</v>
      </c>
      <c r="AB4059" s="122">
        <v>1.3697956052999999E-2</v>
      </c>
      <c r="AC4059" s="122">
        <v>1.4639372978499999E-2</v>
      </c>
      <c r="AD4059" s="122">
        <v>1.5705213207499999E-2</v>
      </c>
      <c r="AE4059" s="122">
        <v>1.5421629817499999E-2</v>
      </c>
      <c r="AF4059" s="122">
        <v>1.5836159062000001E-2</v>
      </c>
      <c r="AG4059" s="122">
        <v>1.7032843995000001E-2</v>
      </c>
      <c r="AH4059" s="122">
        <v>1.7561184300000001E-2</v>
      </c>
      <c r="AI4059" s="122">
        <v>1.7284251376499998E-2</v>
      </c>
      <c r="AJ4059" s="122">
        <v>1.0193020870500001E-2</v>
      </c>
      <c r="AK4059" s="122">
        <v>1.2677302219499999E-2</v>
      </c>
      <c r="AL4059" s="122">
        <v>0</v>
      </c>
    </row>
    <row r="4060" spans="1:38" hidden="1" x14ac:dyDescent="0.25">
      <c r="A4060" s="122" t="s">
        <v>2257</v>
      </c>
      <c r="B4060" s="122">
        <v>1</v>
      </c>
      <c r="C4060" s="122" t="s">
        <v>2258</v>
      </c>
      <c r="D4060" s="122" t="s">
        <v>2147</v>
      </c>
      <c r="E4060" s="122">
        <v>74</v>
      </c>
      <c r="F4060" s="122">
        <v>6.5091743299999999E-4</v>
      </c>
      <c r="G4060" s="122">
        <v>6.6588614350000005E-4</v>
      </c>
      <c r="H4060" s="122">
        <v>9.8383057300000009E-4</v>
      </c>
      <c r="I4060" s="122">
        <v>8.7375275300000002E-4</v>
      </c>
      <c r="J4060" s="122">
        <v>5.8772630149999999E-4</v>
      </c>
      <c r="K4060" s="122">
        <v>2.4738672199999998E-4</v>
      </c>
      <c r="L4060" s="122">
        <v>1.804582955E-4</v>
      </c>
      <c r="M4060" s="122">
        <v>1.4432901699999999E-4</v>
      </c>
      <c r="N4060" s="122">
        <v>1.764501705E-4</v>
      </c>
      <c r="O4060" s="122">
        <v>3.117487295E-4</v>
      </c>
      <c r="P4060" s="122">
        <v>3.4005756650000001E-4</v>
      </c>
      <c r="Q4060" s="122">
        <v>5.8704912050000003E-4</v>
      </c>
      <c r="R4060" s="122">
        <v>4.1025582799999999E-4</v>
      </c>
      <c r="S4060" s="122">
        <v>4.4768307650000001E-4</v>
      </c>
      <c r="T4060" s="122">
        <v>8.6301384000000004E-4</v>
      </c>
      <c r="U4060" s="122">
        <v>5.306131305E-4</v>
      </c>
      <c r="V4060" s="122">
        <v>6.2279115449999996E-4</v>
      </c>
      <c r="W4060" s="122">
        <v>6.1743627299999995E-4</v>
      </c>
      <c r="X4060" s="122">
        <v>5.12167408E-4</v>
      </c>
      <c r="Y4060" s="122">
        <v>5.9728893250000003E-4</v>
      </c>
      <c r="Z4060" s="122">
        <v>7.5099028400000005E-4</v>
      </c>
      <c r="AA4060" s="122">
        <v>8.7099958850000005E-4</v>
      </c>
      <c r="AB4060" s="122">
        <v>7.6076128450000005E-4</v>
      </c>
      <c r="AC4060" s="122">
        <v>9.1979647650000001E-4</v>
      </c>
      <c r="AD4060" s="122">
        <v>8.5732365399999999E-4</v>
      </c>
      <c r="AE4060" s="122">
        <v>1.0721027355E-3</v>
      </c>
      <c r="AF4060" s="122">
        <v>8.7558263100000005E-4</v>
      </c>
      <c r="AG4060" s="122">
        <v>8.0892124499999999E-4</v>
      </c>
      <c r="AH4060" s="122">
        <v>8.8826335800000001E-4</v>
      </c>
      <c r="AI4060" s="122">
        <v>7.9950762349999998E-4</v>
      </c>
      <c r="AJ4060" s="122">
        <v>6.6257844000000002E-4</v>
      </c>
      <c r="AK4060" s="122">
        <v>6.8517605000000003E-4</v>
      </c>
      <c r="AL4060" s="122">
        <v>0</v>
      </c>
    </row>
    <row r="4061" spans="1:38" hidden="1" x14ac:dyDescent="0.25">
      <c r="A4061" s="122" t="s">
        <v>2257</v>
      </c>
      <c r="B4061" s="122">
        <v>1</v>
      </c>
      <c r="C4061" s="122" t="s">
        <v>2258</v>
      </c>
      <c r="D4061" s="122" t="s">
        <v>475</v>
      </c>
      <c r="E4061" s="122">
        <v>74</v>
      </c>
      <c r="F4061" s="122">
        <v>8.4588659850000001E-4</v>
      </c>
      <c r="G4061" s="122">
        <v>8.4038196550000001E-4</v>
      </c>
      <c r="H4061" s="122">
        <v>8.5758224099999998E-4</v>
      </c>
      <c r="I4061" s="122">
        <v>8.2637674200000005E-4</v>
      </c>
      <c r="J4061" s="122">
        <v>8.9599576649999999E-4</v>
      </c>
      <c r="K4061" s="122">
        <v>7.5224134899999997E-4</v>
      </c>
      <c r="L4061" s="122">
        <v>7.4122201299999999E-4</v>
      </c>
      <c r="M4061" s="122">
        <v>8.2304924299999996E-4</v>
      </c>
      <c r="N4061" s="122">
        <v>8.0892508750000003E-4</v>
      </c>
      <c r="O4061" s="122">
        <v>1.2069387105E-3</v>
      </c>
      <c r="P4061" s="122">
        <v>1.0132047365000001E-3</v>
      </c>
      <c r="Q4061" s="122">
        <v>8.6982492300000005E-4</v>
      </c>
      <c r="R4061" s="122">
        <v>1.1853052500000001E-3</v>
      </c>
      <c r="S4061" s="122">
        <v>9.6726722500000003E-4</v>
      </c>
      <c r="T4061" s="122">
        <v>7.2477012399999995E-4</v>
      </c>
      <c r="U4061" s="122">
        <v>7.6751984450000002E-4</v>
      </c>
      <c r="V4061" s="122">
        <v>8.9825934350000003E-4</v>
      </c>
      <c r="W4061" s="122">
        <v>8.418051745E-4</v>
      </c>
      <c r="X4061" s="122">
        <v>7.4159722650000005E-4</v>
      </c>
      <c r="Y4061" s="122">
        <v>6.0556758550000004E-4</v>
      </c>
      <c r="Z4061" s="122">
        <v>1.0594511584999999E-3</v>
      </c>
      <c r="AA4061" s="122">
        <v>1.0628586344999999E-3</v>
      </c>
      <c r="AB4061" s="122">
        <v>1.0828367724999999E-3</v>
      </c>
      <c r="AC4061" s="122">
        <v>1.158584452E-3</v>
      </c>
      <c r="AD4061" s="122">
        <v>1.1438643644999999E-3</v>
      </c>
      <c r="AE4061" s="122">
        <v>1.3316129690000001E-3</v>
      </c>
      <c r="AF4061" s="122">
        <v>1.0841604475E-3</v>
      </c>
      <c r="AG4061" s="122">
        <v>1.1864676725E-3</v>
      </c>
      <c r="AH4061" s="122">
        <v>1.295256453E-3</v>
      </c>
      <c r="AI4061" s="122">
        <v>1.1952657255E-3</v>
      </c>
      <c r="AJ4061" s="122">
        <v>7.3112614899999997E-4</v>
      </c>
      <c r="AK4061" s="122">
        <v>9.0831937949999999E-4</v>
      </c>
      <c r="AL4061" s="122">
        <v>0</v>
      </c>
    </row>
    <row r="4062" spans="1:38" hidden="1" x14ac:dyDescent="0.25">
      <c r="A4062" s="122" t="s">
        <v>2257</v>
      </c>
      <c r="B4062" s="122">
        <v>1</v>
      </c>
      <c r="C4062" s="122" t="s">
        <v>2258</v>
      </c>
      <c r="D4062" s="122" t="s">
        <v>2148</v>
      </c>
      <c r="E4062" s="122">
        <v>74</v>
      </c>
      <c r="F4062" s="122">
        <v>3.8813211749999998E-4</v>
      </c>
      <c r="G4062" s="122">
        <v>3.358171425E-4</v>
      </c>
      <c r="H4062" s="122">
        <v>2.8954695000000001E-4</v>
      </c>
      <c r="I4062" s="122">
        <v>3.1719140549999999E-4</v>
      </c>
      <c r="J4062" s="122">
        <v>2.7523684399999998E-4</v>
      </c>
      <c r="K4062" s="122">
        <v>2.5951611650000002E-4</v>
      </c>
      <c r="L4062" s="122">
        <v>2.93417699E-4</v>
      </c>
      <c r="M4062" s="122">
        <v>3.302659755E-4</v>
      </c>
      <c r="N4062" s="122">
        <v>4.9120810750000004E-4</v>
      </c>
      <c r="O4062" s="122">
        <v>6.4736810249999997E-4</v>
      </c>
      <c r="P4062" s="122">
        <v>8.1810328299999999E-4</v>
      </c>
      <c r="Q4062" s="122">
        <v>6.9350118400000004E-4</v>
      </c>
      <c r="R4062" s="122">
        <v>6.5842803650000004E-4</v>
      </c>
      <c r="S4062" s="122">
        <v>8.2511555400000003E-4</v>
      </c>
      <c r="T4062" s="122">
        <v>8.1535637249999997E-4</v>
      </c>
      <c r="U4062" s="122">
        <v>4.601314515E-4</v>
      </c>
      <c r="V4062" s="122">
        <v>2.1332499999999999E-4</v>
      </c>
      <c r="W4062" s="122">
        <v>1.9854518150000001E-4</v>
      </c>
      <c r="X4062" s="122">
        <v>1.9239331250000001E-4</v>
      </c>
      <c r="Y4062" s="122">
        <v>3.5669458450000001E-4</v>
      </c>
      <c r="Z4062" s="122">
        <v>9.2582493499999995E-4</v>
      </c>
      <c r="AA4062" s="122">
        <v>9.776042655E-4</v>
      </c>
      <c r="AB4062" s="122">
        <v>8.7609386899999999E-4</v>
      </c>
      <c r="AC4062" s="122">
        <v>8.1535541849999998E-4</v>
      </c>
      <c r="AD4062" s="122">
        <v>8.7826501399999998E-4</v>
      </c>
      <c r="AE4062" s="122">
        <v>7.3283500150000003E-4</v>
      </c>
      <c r="AF4062" s="122">
        <v>7.500363635E-4</v>
      </c>
      <c r="AG4062" s="122">
        <v>7.3916638149999997E-4</v>
      </c>
      <c r="AH4062" s="122">
        <v>7.2482386599999999E-4</v>
      </c>
      <c r="AI4062" s="122">
        <v>7.5020294249999997E-4</v>
      </c>
      <c r="AJ4062" s="122">
        <v>5.2413308549999996E-4</v>
      </c>
      <c r="AK4062" s="122">
        <v>5.8879907450000001E-4</v>
      </c>
      <c r="AL4062" s="122">
        <v>0</v>
      </c>
    </row>
    <row r="4063" spans="1:38" hidden="1" x14ac:dyDescent="0.25">
      <c r="A4063" s="122" t="s">
        <v>2257</v>
      </c>
      <c r="B4063" s="122">
        <v>1</v>
      </c>
      <c r="C4063" s="122" t="s">
        <v>2258</v>
      </c>
      <c r="D4063" s="122" t="s">
        <v>2149</v>
      </c>
      <c r="E4063" s="122">
        <v>74</v>
      </c>
      <c r="F4063" s="122">
        <v>4.58398688845E-2</v>
      </c>
      <c r="G4063" s="122">
        <v>5.9087637372500001E-2</v>
      </c>
      <c r="H4063" s="122">
        <v>5.5274033237499999E-2</v>
      </c>
      <c r="I4063" s="122">
        <v>4.9614665067999997E-2</v>
      </c>
      <c r="J4063" s="122">
        <v>4.8913149859999998E-2</v>
      </c>
      <c r="K4063" s="122">
        <v>5.5476415565999998E-2</v>
      </c>
      <c r="L4063" s="122">
        <v>4.5628362791500003E-2</v>
      </c>
      <c r="M4063" s="122">
        <v>4.9507552942499998E-2</v>
      </c>
      <c r="N4063" s="122">
        <v>4.9643407709999997E-2</v>
      </c>
      <c r="O4063" s="122">
        <v>4.5459197100000001E-2</v>
      </c>
      <c r="P4063" s="122">
        <v>5.1654866174499998E-2</v>
      </c>
      <c r="Q4063" s="122">
        <v>5.2073657970500002E-2</v>
      </c>
      <c r="R4063" s="122">
        <v>5.4522921689500001E-2</v>
      </c>
      <c r="S4063" s="122">
        <v>5.40432263215E-2</v>
      </c>
      <c r="T4063" s="122">
        <v>5.1516236591999998E-2</v>
      </c>
      <c r="U4063" s="122">
        <v>6.68435852395E-2</v>
      </c>
      <c r="V4063" s="122">
        <v>6.3239760377999998E-2</v>
      </c>
      <c r="W4063" s="122">
        <v>7.0600123585499996E-2</v>
      </c>
      <c r="X4063" s="122">
        <v>9.0849048205000005E-2</v>
      </c>
      <c r="Y4063" s="122">
        <v>5.6972218771999997E-2</v>
      </c>
      <c r="Z4063" s="122">
        <v>3.6289184058000003E-2</v>
      </c>
      <c r="AA4063" s="122">
        <v>3.4883109189500001E-2</v>
      </c>
      <c r="AB4063" s="122">
        <v>3.465657598E-2</v>
      </c>
      <c r="AC4063" s="122">
        <v>3.3417287050000001E-2</v>
      </c>
      <c r="AD4063" s="122">
        <v>2.68182822515E-2</v>
      </c>
      <c r="AE4063" s="122">
        <v>3.3253903446499998E-2</v>
      </c>
      <c r="AF4063" s="122">
        <v>3.2743155961500001E-2</v>
      </c>
      <c r="AG4063" s="122">
        <v>3.2252330911500003E-2</v>
      </c>
      <c r="AH4063" s="122">
        <v>4.3699953869499999E-2</v>
      </c>
      <c r="AI4063" s="122">
        <v>2.7413035240000001E-2</v>
      </c>
      <c r="AJ4063" s="122">
        <v>2.5747627317000001E-2</v>
      </c>
      <c r="AK4063" s="122">
        <v>2.9201614288499999E-2</v>
      </c>
      <c r="AL4063" s="122">
        <v>0</v>
      </c>
    </row>
    <row r="4064" spans="1:38" hidden="1" x14ac:dyDescent="0.25">
      <c r="A4064" s="122" t="s">
        <v>2257</v>
      </c>
      <c r="B4064" s="122">
        <v>1</v>
      </c>
      <c r="C4064" s="122" t="s">
        <v>2258</v>
      </c>
      <c r="D4064" s="122" t="s">
        <v>2150</v>
      </c>
      <c r="E4064" s="122">
        <v>74</v>
      </c>
      <c r="F4064" s="122">
        <v>1.6321907825000001E-3</v>
      </c>
      <c r="G4064" s="122">
        <v>1.717446238E-3</v>
      </c>
      <c r="H4064" s="122">
        <v>2.0186784425000001E-3</v>
      </c>
      <c r="I4064" s="122">
        <v>2.3572142199999998E-3</v>
      </c>
      <c r="J4064" s="122">
        <v>1.8612183045000001E-3</v>
      </c>
      <c r="K4064" s="122">
        <v>1.6686997265E-3</v>
      </c>
      <c r="L4064" s="122">
        <v>1.1856097085E-3</v>
      </c>
      <c r="M4064" s="122">
        <v>1.33692818E-3</v>
      </c>
      <c r="N4064" s="122">
        <v>1.6413024895000001E-3</v>
      </c>
      <c r="O4064" s="122">
        <v>2.0983924035E-3</v>
      </c>
      <c r="P4064" s="122">
        <v>2.4821010085000002E-3</v>
      </c>
      <c r="Q4064" s="122">
        <v>2.3952048850000001E-3</v>
      </c>
      <c r="R4064" s="122">
        <v>1.9487152095E-3</v>
      </c>
      <c r="S4064" s="122">
        <v>1.9567558395E-3</v>
      </c>
      <c r="T4064" s="122">
        <v>1.794801487E-3</v>
      </c>
      <c r="U4064" s="122">
        <v>1.8752580575000001E-3</v>
      </c>
      <c r="V4064" s="122">
        <v>1.9934096854999999E-3</v>
      </c>
      <c r="W4064" s="122">
        <v>1.689898216E-3</v>
      </c>
      <c r="X4064" s="122">
        <v>1.5016018299999999E-3</v>
      </c>
      <c r="Y4064" s="122">
        <v>1.16314966E-3</v>
      </c>
      <c r="Z4064" s="122">
        <v>1.596414378E-3</v>
      </c>
      <c r="AA4064" s="122">
        <v>1.5880336735000001E-3</v>
      </c>
      <c r="AB4064" s="122">
        <v>1.5848572509999999E-3</v>
      </c>
      <c r="AC4064" s="122">
        <v>1.5415707465E-3</v>
      </c>
      <c r="AD4064" s="122">
        <v>1.5512654800000001E-3</v>
      </c>
      <c r="AE4064" s="122">
        <v>1.5730571985E-3</v>
      </c>
      <c r="AF4064" s="122">
        <v>1.4883609195E-3</v>
      </c>
      <c r="AG4064" s="122">
        <v>1.5995259019999999E-3</v>
      </c>
      <c r="AH4064" s="122">
        <v>1.517487732E-3</v>
      </c>
      <c r="AI4064" s="122">
        <v>1.478313206E-3</v>
      </c>
      <c r="AJ4064" s="122">
        <v>8.2747956600000001E-4</v>
      </c>
      <c r="AK4064" s="122">
        <v>9.4850917350000001E-4</v>
      </c>
      <c r="AL4064" s="122">
        <v>0</v>
      </c>
    </row>
    <row r="4065" spans="1:38" hidden="1" x14ac:dyDescent="0.25">
      <c r="A4065" s="122" t="s">
        <v>2257</v>
      </c>
      <c r="B4065" s="122">
        <v>1</v>
      </c>
      <c r="C4065" s="122" t="s">
        <v>2258</v>
      </c>
      <c r="D4065" s="122" t="s">
        <v>2151</v>
      </c>
      <c r="E4065" s="122">
        <v>74</v>
      </c>
      <c r="F4065" s="122">
        <v>3.4708795290000001E-3</v>
      </c>
      <c r="G4065" s="122">
        <v>4.6496124874999996E-3</v>
      </c>
      <c r="H4065" s="122">
        <v>4.4545590520000001E-3</v>
      </c>
      <c r="I4065" s="122">
        <v>4.6991084985000004E-3</v>
      </c>
      <c r="J4065" s="122">
        <v>4.9236420975E-3</v>
      </c>
      <c r="K4065" s="122">
        <v>5.5443808270000004E-3</v>
      </c>
      <c r="L4065" s="122">
        <v>5.7604153725000001E-3</v>
      </c>
      <c r="M4065" s="122">
        <v>5.7701982185E-3</v>
      </c>
      <c r="N4065" s="122">
        <v>5.0191298919999997E-3</v>
      </c>
      <c r="O4065" s="122">
        <v>6.4373259664999996E-3</v>
      </c>
      <c r="P4065" s="122">
        <v>7.5371204070000001E-3</v>
      </c>
      <c r="Q4065" s="122">
        <v>6.5741234449999998E-3</v>
      </c>
      <c r="R4065" s="122">
        <v>6.331089719E-3</v>
      </c>
      <c r="S4065" s="122">
        <v>6.1404180054999997E-3</v>
      </c>
      <c r="T4065" s="122">
        <v>6.2484971690000002E-3</v>
      </c>
      <c r="U4065" s="122">
        <v>6.7015816345000001E-3</v>
      </c>
      <c r="V4065" s="122">
        <v>7.2439782019999999E-3</v>
      </c>
      <c r="W4065" s="122">
        <v>8.0070315510000004E-3</v>
      </c>
      <c r="X4065" s="122">
        <v>6.4440761260000003E-3</v>
      </c>
      <c r="Y4065" s="122">
        <v>4.2469442984999998E-3</v>
      </c>
      <c r="Z4065" s="122">
        <v>1.2615662663E-2</v>
      </c>
      <c r="AA4065" s="122">
        <v>1.3364581866E-2</v>
      </c>
      <c r="AB4065" s="122">
        <v>1.3437157098E-2</v>
      </c>
      <c r="AC4065" s="122">
        <v>1.34928831265E-2</v>
      </c>
      <c r="AD4065" s="122">
        <v>1.42887326635E-2</v>
      </c>
      <c r="AE4065" s="122">
        <v>1.4405825325E-2</v>
      </c>
      <c r="AF4065" s="122">
        <v>1.5091586707000001E-2</v>
      </c>
      <c r="AG4065" s="122">
        <v>1.5804943837499998E-2</v>
      </c>
      <c r="AH4065" s="122">
        <v>1.5680137079000001E-2</v>
      </c>
      <c r="AI4065" s="122">
        <v>1.4422528699000001E-2</v>
      </c>
      <c r="AJ4065" s="122">
        <v>7.2726012229999996E-3</v>
      </c>
      <c r="AK4065" s="122">
        <v>9.7985122435000002E-3</v>
      </c>
      <c r="AL4065" s="122">
        <v>0</v>
      </c>
    </row>
    <row r="4066" spans="1:38" hidden="1" x14ac:dyDescent="0.25">
      <c r="A4066" s="122" t="s">
        <v>2257</v>
      </c>
      <c r="B4066" s="122">
        <v>1</v>
      </c>
      <c r="C4066" s="122" t="s">
        <v>2258</v>
      </c>
      <c r="D4066" s="122" t="s">
        <v>2152</v>
      </c>
      <c r="E4066" s="122">
        <v>74</v>
      </c>
      <c r="F4066" s="122">
        <v>5.8679905855000001E-3</v>
      </c>
      <c r="G4066" s="122">
        <v>1.3636815412E-2</v>
      </c>
      <c r="H4066" s="122">
        <v>1.1434702856500001E-2</v>
      </c>
      <c r="I4066" s="122">
        <v>1.0159665506000001E-2</v>
      </c>
      <c r="J4066" s="122">
        <v>1.0123977982500001E-2</v>
      </c>
      <c r="K4066" s="122">
        <v>1.0256114588E-2</v>
      </c>
      <c r="L4066" s="122">
        <v>2.1829875055E-2</v>
      </c>
      <c r="M4066" s="122">
        <v>2.2669537863500001E-2</v>
      </c>
      <c r="N4066" s="122">
        <v>2.2580452866500001E-2</v>
      </c>
      <c r="O4066" s="122">
        <v>2.2035394612499998E-2</v>
      </c>
      <c r="P4066" s="122">
        <v>2.10110472885E-2</v>
      </c>
      <c r="Q4066" s="122">
        <v>1.9079778937000001E-2</v>
      </c>
      <c r="R4066" s="122">
        <v>2.0238251664999998E-2</v>
      </c>
      <c r="S4066" s="122">
        <v>2.61695642655E-2</v>
      </c>
      <c r="T4066" s="122">
        <v>2.9541526105E-2</v>
      </c>
      <c r="U4066" s="122">
        <v>2.9292598249000001E-2</v>
      </c>
      <c r="V4066" s="122">
        <v>3.1290965475000002E-2</v>
      </c>
      <c r="W4066" s="122">
        <v>3.1456951722999997E-2</v>
      </c>
      <c r="X4066" s="122">
        <v>4.1662912623000002E-2</v>
      </c>
      <c r="Y4066" s="122">
        <v>4.3251250198499999E-2</v>
      </c>
      <c r="Z4066" s="122">
        <v>6.6655495924499999E-2</v>
      </c>
      <c r="AA4066" s="122">
        <v>5.3397602846499997E-2</v>
      </c>
      <c r="AB4066" s="122">
        <v>5.4362795784000002E-2</v>
      </c>
      <c r="AC4066" s="122">
        <v>5.91042067625E-2</v>
      </c>
      <c r="AD4066" s="122">
        <v>6.9374827106E-2</v>
      </c>
      <c r="AE4066" s="122">
        <v>6.4669487636E-2</v>
      </c>
      <c r="AF4066" s="122">
        <v>6.4462974460999994E-2</v>
      </c>
      <c r="AG4066" s="122">
        <v>6.3511599656999998E-2</v>
      </c>
      <c r="AH4066" s="122">
        <v>6.2466358646499999E-2</v>
      </c>
      <c r="AI4066" s="122">
        <v>5.6076502315500001E-2</v>
      </c>
      <c r="AJ4066" s="122">
        <v>2.5388868780000001E-2</v>
      </c>
      <c r="AK4066" s="122">
        <v>3.1509622884500002E-2</v>
      </c>
      <c r="AL4066" s="122">
        <v>0</v>
      </c>
    </row>
    <row r="4067" spans="1:38" hidden="1" x14ac:dyDescent="0.25">
      <c r="A4067" s="122" t="s">
        <v>2257</v>
      </c>
      <c r="B4067" s="122">
        <v>1</v>
      </c>
      <c r="C4067" s="122" t="s">
        <v>2258</v>
      </c>
      <c r="D4067" s="122" t="s">
        <v>2153</v>
      </c>
      <c r="E4067" s="122">
        <v>74</v>
      </c>
      <c r="F4067" s="122">
        <v>6.4856925474999997E-3</v>
      </c>
      <c r="G4067" s="122">
        <v>7.9988856099999991E-3</v>
      </c>
      <c r="H4067" s="122">
        <v>8.3331049615000003E-3</v>
      </c>
      <c r="I4067" s="122">
        <v>8.0730112244999999E-3</v>
      </c>
      <c r="J4067" s="122">
        <v>8.8336619510000006E-3</v>
      </c>
      <c r="K4067" s="122">
        <v>8.7933713244999993E-3</v>
      </c>
      <c r="L4067" s="122">
        <v>9.1674536984999999E-3</v>
      </c>
      <c r="M4067" s="122">
        <v>9.9484044319999992E-3</v>
      </c>
      <c r="N4067" s="122">
        <v>1.0811574966500001E-2</v>
      </c>
      <c r="O4067" s="122">
        <v>1.27760387815E-2</v>
      </c>
      <c r="P4067" s="122">
        <v>1.54381114925E-2</v>
      </c>
      <c r="Q4067" s="122">
        <v>1.4736622917E-2</v>
      </c>
      <c r="R4067" s="122">
        <v>1.3894659299E-2</v>
      </c>
      <c r="S4067" s="122">
        <v>1.4415177652E-2</v>
      </c>
      <c r="T4067" s="122">
        <v>1.48210050915E-2</v>
      </c>
      <c r="U4067" s="122">
        <v>1.5335136547E-2</v>
      </c>
      <c r="V4067" s="122">
        <v>1.5798779407500001E-2</v>
      </c>
      <c r="W4067" s="122">
        <v>1.6119860430000001E-2</v>
      </c>
      <c r="X4067" s="122">
        <v>1.55958416125E-2</v>
      </c>
      <c r="Y4067" s="122">
        <v>1.1789180345000001E-2</v>
      </c>
      <c r="Z4067" s="122">
        <v>6.5060800839999997E-3</v>
      </c>
      <c r="AA4067" s="122">
        <v>6.4696305794999997E-3</v>
      </c>
      <c r="AB4067" s="122">
        <v>5.6454289575000004E-3</v>
      </c>
      <c r="AC4067" s="122">
        <v>5.4391439209999998E-3</v>
      </c>
      <c r="AD4067" s="122">
        <v>5.9548564724999998E-3</v>
      </c>
      <c r="AE4067" s="122">
        <v>6.7437330645E-3</v>
      </c>
      <c r="AF4067" s="122">
        <v>7.0298216055000003E-3</v>
      </c>
      <c r="AG4067" s="122">
        <v>6.5600654865000003E-3</v>
      </c>
      <c r="AH4067" s="122">
        <v>7.193679029E-3</v>
      </c>
      <c r="AI4067" s="122">
        <v>6.2251195844999999E-3</v>
      </c>
      <c r="AJ4067" s="122">
        <v>5.2253317714999999E-3</v>
      </c>
      <c r="AK4067" s="122">
        <v>6.6034979264999998E-3</v>
      </c>
      <c r="AL4067" s="122">
        <v>0</v>
      </c>
    </row>
    <row r="4068" spans="1:38" hidden="1" x14ac:dyDescent="0.25">
      <c r="A4068" s="122" t="s">
        <v>2257</v>
      </c>
      <c r="B4068" s="122">
        <v>1</v>
      </c>
      <c r="C4068" s="122" t="s">
        <v>2258</v>
      </c>
      <c r="D4068" s="122" t="s">
        <v>2154</v>
      </c>
      <c r="E4068" s="122">
        <v>74</v>
      </c>
      <c r="F4068" s="122">
        <v>4.4716093109999997E-3</v>
      </c>
      <c r="G4068" s="122">
        <v>7.5225520850000002E-3</v>
      </c>
      <c r="H4068" s="122">
        <v>9.4280023080000001E-3</v>
      </c>
      <c r="I4068" s="122">
        <v>6.5000168839999999E-3</v>
      </c>
      <c r="J4068" s="122">
        <v>7.4141378290000001E-3</v>
      </c>
      <c r="K4068" s="122">
        <v>4.0376481465000001E-3</v>
      </c>
      <c r="L4068" s="122">
        <v>3.4587625365E-3</v>
      </c>
      <c r="M4068" s="122">
        <v>4.0188180415E-3</v>
      </c>
      <c r="N4068" s="122">
        <v>4.0123237660000003E-3</v>
      </c>
      <c r="O4068" s="122">
        <v>5.0836716225E-3</v>
      </c>
      <c r="P4068" s="122">
        <v>5.6077194045000001E-3</v>
      </c>
      <c r="Q4068" s="122">
        <v>5.5045456030000002E-3</v>
      </c>
      <c r="R4068" s="122">
        <v>4.9984172270000002E-3</v>
      </c>
      <c r="S4068" s="122">
        <v>5.0077634325000004E-3</v>
      </c>
      <c r="T4068" s="122">
        <v>5.4455951604999997E-3</v>
      </c>
      <c r="U4068" s="122">
        <v>4.9004006169999998E-3</v>
      </c>
      <c r="V4068" s="122">
        <v>5.0879084689999998E-3</v>
      </c>
      <c r="W4068" s="122">
        <v>4.9023097565000003E-3</v>
      </c>
      <c r="X4068" s="122">
        <v>4.6685649430000002E-3</v>
      </c>
      <c r="Y4068" s="122">
        <v>5.6045650829999998E-3</v>
      </c>
      <c r="Z4068" s="122">
        <v>6.2294706194999999E-3</v>
      </c>
      <c r="AA4068" s="122">
        <v>6.6384981194999998E-3</v>
      </c>
      <c r="AB4068" s="122">
        <v>6.9744602434999997E-3</v>
      </c>
      <c r="AC4068" s="122">
        <v>6.8453886280000001E-3</v>
      </c>
      <c r="AD4068" s="122">
        <v>8.1429983074999997E-3</v>
      </c>
      <c r="AE4068" s="122">
        <v>7.6670511259999997E-3</v>
      </c>
      <c r="AF4068" s="122">
        <v>7.5162324974999998E-3</v>
      </c>
      <c r="AG4068" s="122">
        <v>8.1069123565000005E-3</v>
      </c>
      <c r="AH4068" s="122">
        <v>8.4864961834999995E-3</v>
      </c>
      <c r="AI4068" s="122">
        <v>7.3147915815000002E-3</v>
      </c>
      <c r="AJ4068" s="122">
        <v>5.0985427334999996E-3</v>
      </c>
      <c r="AK4068" s="122">
        <v>6.6717146239999997E-3</v>
      </c>
      <c r="AL4068" s="122">
        <v>0</v>
      </c>
    </row>
    <row r="4069" spans="1:38" hidden="1" x14ac:dyDescent="0.25">
      <c r="A4069" s="122" t="s">
        <v>2257</v>
      </c>
      <c r="B4069" s="122">
        <v>1</v>
      </c>
      <c r="C4069" s="122" t="s">
        <v>2258</v>
      </c>
      <c r="D4069" s="122" t="s">
        <v>2155</v>
      </c>
      <c r="E4069" s="122">
        <v>74</v>
      </c>
      <c r="F4069" s="122">
        <v>1.1761091140000001E-2</v>
      </c>
      <c r="G4069" s="122">
        <v>1.8920183375999999E-2</v>
      </c>
      <c r="H4069" s="122">
        <v>1.5923897911999999E-2</v>
      </c>
      <c r="I4069" s="122">
        <v>1.1207815818999999E-2</v>
      </c>
      <c r="J4069" s="122">
        <v>1.1488613714500001E-2</v>
      </c>
      <c r="K4069" s="122">
        <v>1.0147033433E-2</v>
      </c>
      <c r="L4069" s="122">
        <v>1.0385760405500001E-2</v>
      </c>
      <c r="M4069" s="122">
        <v>1.3075973334000001E-2</v>
      </c>
      <c r="N4069" s="122">
        <v>1.5291908501499999E-2</v>
      </c>
      <c r="O4069" s="122">
        <v>1.0849944449000001E-2</v>
      </c>
      <c r="P4069" s="122">
        <v>7.3816747725000001E-3</v>
      </c>
      <c r="Q4069" s="122">
        <v>6.9531152089999998E-3</v>
      </c>
      <c r="R4069" s="122">
        <v>6.8518418285000004E-3</v>
      </c>
      <c r="S4069" s="122">
        <v>8.8242585319999994E-3</v>
      </c>
      <c r="T4069" s="122">
        <v>8.4497867934999991E-3</v>
      </c>
      <c r="U4069" s="122">
        <v>8.9565845065E-3</v>
      </c>
      <c r="V4069" s="122">
        <v>8.6091366729999994E-3</v>
      </c>
      <c r="W4069" s="122">
        <v>9.6505109360000008E-3</v>
      </c>
      <c r="X4069" s="122">
        <v>8.5545871385000003E-3</v>
      </c>
      <c r="Y4069" s="122">
        <v>8.0891225884999994E-3</v>
      </c>
      <c r="Z4069" s="122">
        <v>8.3713905184999993E-3</v>
      </c>
      <c r="AA4069" s="122">
        <v>7.0240456125E-3</v>
      </c>
      <c r="AB4069" s="122">
        <v>7.0147512144999999E-3</v>
      </c>
      <c r="AC4069" s="122">
        <v>6.7863285815000004E-3</v>
      </c>
      <c r="AD4069" s="122">
        <v>6.0790742950000004E-3</v>
      </c>
      <c r="AE4069" s="122">
        <v>6.8509173229999998E-3</v>
      </c>
      <c r="AF4069" s="122">
        <v>6.1117536180000003E-3</v>
      </c>
      <c r="AG4069" s="122">
        <v>6.7522495019999998E-3</v>
      </c>
      <c r="AH4069" s="122">
        <v>7.4966735894999997E-3</v>
      </c>
      <c r="AI4069" s="122">
        <v>7.6705514845000003E-3</v>
      </c>
      <c r="AJ4069" s="122">
        <v>5.4510145694999998E-3</v>
      </c>
      <c r="AK4069" s="122">
        <v>6.001560417E-3</v>
      </c>
      <c r="AL4069" s="122">
        <v>0</v>
      </c>
    </row>
    <row r="4070" spans="1:38" hidden="1" x14ac:dyDescent="0.25">
      <c r="A4070" s="122" t="s">
        <v>2257</v>
      </c>
      <c r="B4070" s="122">
        <v>1</v>
      </c>
      <c r="C4070" s="122" t="s">
        <v>2258</v>
      </c>
      <c r="D4070" s="122" t="s">
        <v>2156</v>
      </c>
      <c r="E4070" s="122">
        <v>74</v>
      </c>
      <c r="F4070" s="122">
        <v>2.0665946506999999E-2</v>
      </c>
      <c r="G4070" s="122">
        <v>2.33112509985E-2</v>
      </c>
      <c r="H4070" s="122">
        <v>2.2680519410500002E-2</v>
      </c>
      <c r="I4070" s="122">
        <v>2.0635621497E-2</v>
      </c>
      <c r="J4070" s="122">
        <v>2.019140576E-2</v>
      </c>
      <c r="K4070" s="122">
        <v>1.84606007395E-2</v>
      </c>
      <c r="L4070" s="122">
        <v>1.57866484495E-2</v>
      </c>
      <c r="M4070" s="122">
        <v>2.3753468555999999E-2</v>
      </c>
      <c r="N4070" s="122">
        <v>2.9202201740499999E-2</v>
      </c>
      <c r="O4070" s="122">
        <v>2.4901302567499999E-2</v>
      </c>
      <c r="P4070" s="122">
        <v>2.3570196384499999E-2</v>
      </c>
      <c r="Q4070" s="122">
        <v>2.0773889964000002E-2</v>
      </c>
      <c r="R4070" s="122">
        <v>1.9706906392500001E-2</v>
      </c>
      <c r="S4070" s="122">
        <v>2.2226918407000001E-2</v>
      </c>
      <c r="T4070" s="122">
        <v>2.2992192880000002E-2</v>
      </c>
      <c r="U4070" s="122">
        <v>2.4591822397000002E-2</v>
      </c>
      <c r="V4070" s="122">
        <v>2.3321965955499999E-2</v>
      </c>
      <c r="W4070" s="122">
        <v>2.0737687678000001E-2</v>
      </c>
      <c r="X4070" s="122">
        <v>2.0666829036499999E-2</v>
      </c>
      <c r="Y4070" s="122">
        <v>1.72060991665E-2</v>
      </c>
      <c r="Z4070" s="122">
        <v>1.4127135531E-2</v>
      </c>
      <c r="AA4070" s="122">
        <v>1.3674468202E-2</v>
      </c>
      <c r="AB4070" s="122">
        <v>1.53285715165E-2</v>
      </c>
      <c r="AC4070" s="122">
        <v>1.5130258183500001E-2</v>
      </c>
      <c r="AD4070" s="122">
        <v>1.48959474625E-2</v>
      </c>
      <c r="AE4070" s="122">
        <v>1.4083233988E-2</v>
      </c>
      <c r="AF4070" s="122">
        <v>1.4138848478E-2</v>
      </c>
      <c r="AG4070" s="122">
        <v>1.40745571725E-2</v>
      </c>
      <c r="AH4070" s="122">
        <v>1.4940610642E-2</v>
      </c>
      <c r="AI4070" s="122">
        <v>1.48715317935E-2</v>
      </c>
      <c r="AJ4070" s="122">
        <v>7.4142727670000004E-3</v>
      </c>
      <c r="AK4070" s="122">
        <v>8.5831553840000005E-3</v>
      </c>
      <c r="AL4070" s="122">
        <v>0</v>
      </c>
    </row>
    <row r="4071" spans="1:38" hidden="1" x14ac:dyDescent="0.25">
      <c r="A4071" s="122" t="s">
        <v>2257</v>
      </c>
      <c r="B4071" s="122">
        <v>1</v>
      </c>
      <c r="C4071" s="122" t="s">
        <v>2258</v>
      </c>
      <c r="D4071" s="122" t="s">
        <v>2157</v>
      </c>
      <c r="E4071" s="122">
        <v>74</v>
      </c>
      <c r="F4071" s="122">
        <v>6.2499081349999997E-4</v>
      </c>
      <c r="G4071" s="122">
        <v>7.4333212850000001E-4</v>
      </c>
      <c r="H4071" s="122">
        <v>6.3299516500000001E-4</v>
      </c>
      <c r="I4071" s="122">
        <v>6.9096195400000001E-4</v>
      </c>
      <c r="J4071" s="122">
        <v>6.4997949199999995E-4</v>
      </c>
      <c r="K4071" s="122">
        <v>6.4137780399999998E-4</v>
      </c>
      <c r="L4071" s="122">
        <v>6.4302753500000004E-4</v>
      </c>
      <c r="M4071" s="122">
        <v>9.6284880050000003E-4</v>
      </c>
      <c r="N4071" s="122">
        <v>1.104053918E-3</v>
      </c>
      <c r="O4071" s="122">
        <v>1.1056844895E-3</v>
      </c>
      <c r="P4071" s="122">
        <v>1.1718257334999999E-3</v>
      </c>
      <c r="Q4071" s="122">
        <v>1.0917193340000001E-3</v>
      </c>
      <c r="R4071" s="122">
        <v>1.1632123325E-3</v>
      </c>
      <c r="S4071" s="122">
        <v>9.45458255E-4</v>
      </c>
      <c r="T4071" s="122">
        <v>9.3668018299999998E-4</v>
      </c>
      <c r="U4071" s="122">
        <v>7.8572105149999998E-4</v>
      </c>
      <c r="V4071" s="122">
        <v>6.7680019499999995E-4</v>
      </c>
      <c r="W4071" s="122">
        <v>3.9150008200000003E-4</v>
      </c>
      <c r="X4071" s="122">
        <v>4.0878364699999998E-4</v>
      </c>
      <c r="Y4071" s="122">
        <v>1.125287202E-3</v>
      </c>
      <c r="Z4071" s="122">
        <v>9.3445341449999999E-4</v>
      </c>
      <c r="AA4071" s="122">
        <v>9.5729652050000004E-4</v>
      </c>
      <c r="AB4071" s="122">
        <v>8.0365773550000004E-4</v>
      </c>
      <c r="AC4071" s="122">
        <v>7.4173216450000004E-4</v>
      </c>
      <c r="AD4071" s="122">
        <v>7.0694545549999997E-4</v>
      </c>
      <c r="AE4071" s="122">
        <v>6.840691185E-4</v>
      </c>
      <c r="AF4071" s="122">
        <v>6.5861748500000003E-4</v>
      </c>
      <c r="AG4071" s="122">
        <v>6.5373205099999998E-4</v>
      </c>
      <c r="AH4071" s="122">
        <v>6.1825101550000005E-4</v>
      </c>
      <c r="AI4071" s="122">
        <v>5.6562856100000002E-4</v>
      </c>
      <c r="AJ4071" s="122">
        <v>4.6219988249999999E-4</v>
      </c>
      <c r="AK4071" s="122">
        <v>4.2328500350000001E-4</v>
      </c>
      <c r="AL4071" s="122">
        <v>0</v>
      </c>
    </row>
    <row r="4072" spans="1:38" hidden="1" x14ac:dyDescent="0.25">
      <c r="A4072" s="122" t="s">
        <v>2257</v>
      </c>
      <c r="B4072" s="122">
        <v>1</v>
      </c>
      <c r="C4072" s="122" t="s">
        <v>2258</v>
      </c>
      <c r="D4072" s="122" t="s">
        <v>2158</v>
      </c>
      <c r="E4072" s="122">
        <v>74</v>
      </c>
      <c r="F4072" s="122">
        <v>2.9315937435E-3</v>
      </c>
      <c r="G4072" s="122">
        <v>3.2732801059999999E-3</v>
      </c>
      <c r="H4072" s="122">
        <v>2.862551995E-3</v>
      </c>
      <c r="I4072" s="122">
        <v>2.7598385250000002E-3</v>
      </c>
      <c r="J4072" s="122">
        <v>1.1838544014999999E-3</v>
      </c>
      <c r="K4072" s="122">
        <v>1.619275451E-3</v>
      </c>
      <c r="L4072" s="122">
        <v>2.4306669465000001E-3</v>
      </c>
      <c r="M4072" s="122">
        <v>2.6020347614999998E-3</v>
      </c>
      <c r="N4072" s="122">
        <v>2.5015345979999999E-3</v>
      </c>
      <c r="O4072" s="122">
        <v>2.412905401E-3</v>
      </c>
      <c r="P4072" s="122">
        <v>2.3845034959999998E-3</v>
      </c>
      <c r="Q4072" s="122">
        <v>2.3473118324999999E-3</v>
      </c>
      <c r="R4072" s="122">
        <v>2.6775596819999998E-3</v>
      </c>
      <c r="S4072" s="122">
        <v>3.5898795015000002E-3</v>
      </c>
      <c r="T4072" s="122">
        <v>6.9910852569999996E-3</v>
      </c>
      <c r="U4072" s="122">
        <v>5.4015381155000002E-3</v>
      </c>
      <c r="V4072" s="122">
        <v>5.7290424465000003E-3</v>
      </c>
      <c r="W4072" s="122">
        <v>5.1438482200000003E-3</v>
      </c>
      <c r="X4072" s="122">
        <v>5.0779201685000001E-3</v>
      </c>
      <c r="Y4072" s="122">
        <v>5.6259793089999998E-3</v>
      </c>
      <c r="Z4072" s="122">
        <v>8.0506225404999993E-3</v>
      </c>
      <c r="AA4072" s="122">
        <v>8.6167785839999997E-3</v>
      </c>
      <c r="AB4072" s="122">
        <v>7.4535402550000001E-3</v>
      </c>
      <c r="AC4072" s="122">
        <v>5.7440820180000001E-3</v>
      </c>
      <c r="AD4072" s="122">
        <v>5.5772510029999996E-3</v>
      </c>
      <c r="AE4072" s="122">
        <v>7.8685014229999996E-3</v>
      </c>
      <c r="AF4072" s="122">
        <v>7.0499002315000002E-3</v>
      </c>
      <c r="AG4072" s="122">
        <v>9.0222239199999991E-3</v>
      </c>
      <c r="AH4072" s="122">
        <v>9.8357756954999993E-3</v>
      </c>
      <c r="AI4072" s="122">
        <v>4.7764955739999998E-3</v>
      </c>
      <c r="AJ4072" s="122">
        <v>3.5845882465000002E-3</v>
      </c>
      <c r="AK4072" s="122">
        <v>3.8474196985E-3</v>
      </c>
      <c r="AL4072" s="122">
        <v>0</v>
      </c>
    </row>
    <row r="4073" spans="1:38" hidden="1" x14ac:dyDescent="0.25">
      <c r="A4073" s="122" t="s">
        <v>2257</v>
      </c>
      <c r="B4073" s="122">
        <v>1</v>
      </c>
      <c r="C4073" s="122" t="s">
        <v>2258</v>
      </c>
      <c r="D4073" s="122" t="s">
        <v>2159</v>
      </c>
      <c r="E4073" s="122">
        <v>74</v>
      </c>
      <c r="F4073" s="122">
        <v>6.0510836699999998E-4</v>
      </c>
      <c r="G4073" s="122">
        <v>2.5601207449999999E-4</v>
      </c>
      <c r="H4073" s="122">
        <v>8.8969464950000002E-4</v>
      </c>
      <c r="I4073" s="122">
        <v>8.2959522000000002E-4</v>
      </c>
      <c r="J4073" s="122">
        <v>9.007128725E-4</v>
      </c>
      <c r="K4073" s="122">
        <v>1.0533501165E-3</v>
      </c>
      <c r="L4073" s="122">
        <v>7.3867422350000001E-4</v>
      </c>
      <c r="M4073" s="122">
        <v>5.3234784700000005E-4</v>
      </c>
      <c r="N4073" s="122">
        <v>6.1163608550000002E-4</v>
      </c>
      <c r="O4073" s="122">
        <v>5.9319235049999999E-4</v>
      </c>
      <c r="P4073" s="122">
        <v>8.4187457800000002E-4</v>
      </c>
      <c r="Q4073" s="122">
        <v>7.5599801549999996E-4</v>
      </c>
      <c r="R4073" s="122">
        <v>7.1342886600000001E-4</v>
      </c>
      <c r="S4073" s="122">
        <v>6.1696192299999996E-4</v>
      </c>
      <c r="T4073" s="122">
        <v>6.1283868199999997E-4</v>
      </c>
      <c r="U4073" s="122">
        <v>8.1823382199999999E-4</v>
      </c>
      <c r="V4073" s="122">
        <v>8.0056073349999996E-4</v>
      </c>
      <c r="W4073" s="122">
        <v>7.6543079649999996E-4</v>
      </c>
      <c r="X4073" s="122">
        <v>5.5016027250000005E-4</v>
      </c>
      <c r="Y4073" s="122">
        <v>6.1445944849999998E-4</v>
      </c>
      <c r="Z4073" s="122">
        <v>7.5288582899999995E-4</v>
      </c>
      <c r="AA4073" s="122">
        <v>6.7877264300000005E-4</v>
      </c>
      <c r="AB4073" s="122">
        <v>8.3564522299999996E-4</v>
      </c>
      <c r="AC4073" s="122">
        <v>7.5542150799999997E-4</v>
      </c>
      <c r="AD4073" s="122">
        <v>1.068589975E-3</v>
      </c>
      <c r="AE4073" s="122">
        <v>9.8986491450000005E-4</v>
      </c>
      <c r="AF4073" s="122">
        <v>8.7780351650000002E-4</v>
      </c>
      <c r="AG4073" s="122">
        <v>8.7471152299999999E-4</v>
      </c>
      <c r="AH4073" s="122">
        <v>7.2305403699999995E-4</v>
      </c>
      <c r="AI4073" s="122">
        <v>7.4138803550000002E-4</v>
      </c>
      <c r="AJ4073" s="122">
        <v>5.6280506550000005E-4</v>
      </c>
      <c r="AK4073" s="122">
        <v>6.0569621649999997E-4</v>
      </c>
      <c r="AL4073" s="122">
        <v>0</v>
      </c>
    </row>
    <row r="4074" spans="1:38" hidden="1" x14ac:dyDescent="0.25">
      <c r="A4074" s="122" t="s">
        <v>2257</v>
      </c>
      <c r="B4074" s="122">
        <v>1</v>
      </c>
      <c r="C4074" s="122" t="s">
        <v>2258</v>
      </c>
      <c r="D4074" s="122" t="s">
        <v>2160</v>
      </c>
      <c r="E4074" s="122">
        <v>74</v>
      </c>
      <c r="F4074" s="122">
        <v>7.7917415494999998E-3</v>
      </c>
      <c r="G4074" s="122">
        <v>7.2644143394999996E-3</v>
      </c>
      <c r="H4074" s="122">
        <v>7.1865503700000001E-3</v>
      </c>
      <c r="I4074" s="122">
        <v>8.2811444769999992E-3</v>
      </c>
      <c r="J4074" s="122">
        <v>8.5123874784999998E-3</v>
      </c>
      <c r="K4074" s="122">
        <v>9.0308664444999995E-3</v>
      </c>
      <c r="L4074" s="122">
        <v>8.7982269459999998E-3</v>
      </c>
      <c r="M4074" s="122">
        <v>8.8699639830000006E-3</v>
      </c>
      <c r="N4074" s="122">
        <v>9.4475371275000008E-3</v>
      </c>
      <c r="O4074" s="122">
        <v>1.0281098284500001E-2</v>
      </c>
      <c r="P4074" s="122">
        <v>1.1473227761499999E-2</v>
      </c>
      <c r="Q4074" s="122">
        <v>1.08742395165E-2</v>
      </c>
      <c r="R4074" s="122">
        <v>1.2637291141499999E-2</v>
      </c>
      <c r="S4074" s="122">
        <v>1.44766702395E-2</v>
      </c>
      <c r="T4074" s="122">
        <v>1.5313140168999999E-2</v>
      </c>
      <c r="U4074" s="122">
        <v>1.5381104533500001E-2</v>
      </c>
      <c r="V4074" s="122">
        <v>1.5273571985500001E-2</v>
      </c>
      <c r="W4074" s="122">
        <v>1.5193650768E-2</v>
      </c>
      <c r="X4074" s="122">
        <v>1.4086050831999999E-2</v>
      </c>
      <c r="Y4074" s="122">
        <v>1.2272713019000001E-2</v>
      </c>
      <c r="Z4074" s="122">
        <v>1.49081706405E-2</v>
      </c>
      <c r="AA4074" s="122">
        <v>1.4819906693E-2</v>
      </c>
      <c r="AB4074" s="122">
        <v>1.4750349784500001E-2</v>
      </c>
      <c r="AC4074" s="122">
        <v>1.4393787805999999E-2</v>
      </c>
      <c r="AD4074" s="122">
        <v>1.52528129455E-2</v>
      </c>
      <c r="AE4074" s="122">
        <v>1.52436123575E-2</v>
      </c>
      <c r="AF4074" s="122">
        <v>1.60671132135E-2</v>
      </c>
      <c r="AG4074" s="122">
        <v>1.7862834913E-2</v>
      </c>
      <c r="AH4074" s="122">
        <v>1.8355659069999999E-2</v>
      </c>
      <c r="AI4074" s="122">
        <v>1.5792879792E-2</v>
      </c>
      <c r="AJ4074" s="122">
        <v>1.27152459E-2</v>
      </c>
      <c r="AK4074" s="122">
        <v>1.5292162557E-2</v>
      </c>
      <c r="AL4074" s="122">
        <v>0</v>
      </c>
    </row>
    <row r="4075" spans="1:38" hidden="1" x14ac:dyDescent="0.25">
      <c r="A4075" s="122" t="s">
        <v>2257</v>
      </c>
      <c r="B4075" s="122">
        <v>1</v>
      </c>
      <c r="C4075" s="122" t="s">
        <v>2258</v>
      </c>
      <c r="D4075" s="122" t="s">
        <v>2161</v>
      </c>
      <c r="E4075" s="122">
        <v>74</v>
      </c>
      <c r="F4075" s="122">
        <v>0.1221390872135</v>
      </c>
      <c r="G4075" s="122">
        <v>0.1415131593035</v>
      </c>
      <c r="H4075" s="122">
        <v>0.13602375606549999</v>
      </c>
      <c r="I4075" s="122">
        <v>0.11232857524000001</v>
      </c>
      <c r="J4075" s="122">
        <v>0.10422554653799999</v>
      </c>
      <c r="K4075" s="122">
        <v>0.1065311650725</v>
      </c>
      <c r="L4075" s="122">
        <v>0.11594570424099999</v>
      </c>
      <c r="M4075" s="122">
        <v>0.139237541366</v>
      </c>
      <c r="N4075" s="122">
        <v>0.1596987014115</v>
      </c>
      <c r="O4075" s="122">
        <v>0.12894257128549999</v>
      </c>
      <c r="P4075" s="122">
        <v>0.1248414086545</v>
      </c>
      <c r="Q4075" s="122">
        <v>0.131627971708</v>
      </c>
      <c r="R4075" s="122">
        <v>0.12962297171750001</v>
      </c>
      <c r="S4075" s="122">
        <v>0.13163151335350001</v>
      </c>
      <c r="T4075" s="122">
        <v>0.126270974289</v>
      </c>
      <c r="U4075" s="122">
        <v>0.1206735232635</v>
      </c>
      <c r="V4075" s="122">
        <v>0.124650589124</v>
      </c>
      <c r="W4075" s="122">
        <v>0.12763225729399999</v>
      </c>
      <c r="X4075" s="122">
        <v>0.1205786541645</v>
      </c>
      <c r="Y4075" s="122">
        <v>0.1134888320275</v>
      </c>
      <c r="Z4075" s="122">
        <v>0.1177080745775</v>
      </c>
      <c r="AA4075" s="122">
        <v>0.11354723871650001</v>
      </c>
      <c r="AB4075" s="122">
        <v>9.5451733538500005E-2</v>
      </c>
      <c r="AC4075" s="122">
        <v>9.3141882635999998E-2</v>
      </c>
      <c r="AD4075" s="122">
        <v>0.109543220766</v>
      </c>
      <c r="AE4075" s="122">
        <v>0.11985582195900001</v>
      </c>
      <c r="AF4075" s="122">
        <v>0.1300399694105</v>
      </c>
      <c r="AG4075" s="122">
        <v>0.124687115982</v>
      </c>
      <c r="AH4075" s="122">
        <v>0.11894847391049999</v>
      </c>
      <c r="AI4075" s="122">
        <v>0.1227498786645</v>
      </c>
      <c r="AJ4075" s="122">
        <v>8.23763005395E-2</v>
      </c>
      <c r="AK4075" s="122">
        <v>8.9943645256500004E-2</v>
      </c>
      <c r="AL4075" s="122">
        <v>0</v>
      </c>
    </row>
    <row r="4076" spans="1:38" hidden="1" x14ac:dyDescent="0.25">
      <c r="A4076" s="122" t="s">
        <v>2257</v>
      </c>
      <c r="B4076" s="122">
        <v>1</v>
      </c>
      <c r="C4076" s="122" t="s">
        <v>2258</v>
      </c>
      <c r="D4076" s="122" t="s">
        <v>2162</v>
      </c>
      <c r="E4076" s="122">
        <v>74</v>
      </c>
      <c r="F4076" s="122">
        <v>3.0342139069999999E-3</v>
      </c>
      <c r="G4076" s="122">
        <v>4.2312046764999998E-3</v>
      </c>
      <c r="H4076" s="122">
        <v>4.0783565985000004E-3</v>
      </c>
      <c r="I4076" s="122">
        <v>4.0003897030000003E-3</v>
      </c>
      <c r="J4076" s="122">
        <v>3.7851828319999999E-3</v>
      </c>
      <c r="K4076" s="122">
        <v>4.2251621995E-3</v>
      </c>
      <c r="L4076" s="122">
        <v>4.6259695055000001E-3</v>
      </c>
      <c r="M4076" s="122">
        <v>4.7940582369999998E-3</v>
      </c>
      <c r="N4076" s="122">
        <v>4.7633596035E-3</v>
      </c>
      <c r="O4076" s="122">
        <v>5.7358373645000002E-3</v>
      </c>
      <c r="P4076" s="122">
        <v>6.3349349485000003E-3</v>
      </c>
      <c r="Q4076" s="122">
        <v>5.3757715029999998E-3</v>
      </c>
      <c r="R4076" s="122">
        <v>4.981814924E-3</v>
      </c>
      <c r="S4076" s="122">
        <v>5.4235751709999997E-3</v>
      </c>
      <c r="T4076" s="122">
        <v>5.6338835435000003E-3</v>
      </c>
      <c r="U4076" s="122">
        <v>6.0745204025000003E-3</v>
      </c>
      <c r="V4076" s="122">
        <v>6.4031414700000001E-3</v>
      </c>
      <c r="W4076" s="122">
        <v>6.1610201654999997E-3</v>
      </c>
      <c r="X4076" s="122">
        <v>5.4348944605000001E-3</v>
      </c>
      <c r="Y4076" s="122">
        <v>4.9995352089999999E-3</v>
      </c>
      <c r="Z4076" s="122">
        <v>4.9155570270000004E-3</v>
      </c>
      <c r="AA4076" s="122">
        <v>5.0322990139999996E-3</v>
      </c>
      <c r="AB4076" s="122">
        <v>4.8672702639999997E-3</v>
      </c>
      <c r="AC4076" s="122">
        <v>4.6898699094999998E-3</v>
      </c>
      <c r="AD4076" s="122">
        <v>5.2305170795E-3</v>
      </c>
      <c r="AE4076" s="122">
        <v>5.641853657E-3</v>
      </c>
      <c r="AF4076" s="122">
        <v>6.2571492865E-3</v>
      </c>
      <c r="AG4076" s="122">
        <v>6.7371477880000001E-3</v>
      </c>
      <c r="AH4076" s="122">
        <v>9.3549065100000002E-3</v>
      </c>
      <c r="AI4076" s="122">
        <v>7.7248202514999999E-3</v>
      </c>
      <c r="AJ4076" s="122">
        <v>4.4270528734999997E-3</v>
      </c>
      <c r="AK4076" s="122">
        <v>6.2658591475000004E-3</v>
      </c>
      <c r="AL4076" s="122">
        <v>0</v>
      </c>
    </row>
    <row r="4077" spans="1:38" hidden="1" x14ac:dyDescent="0.25">
      <c r="A4077" s="122" t="s">
        <v>2257</v>
      </c>
      <c r="B4077" s="122">
        <v>1</v>
      </c>
      <c r="C4077" s="122" t="s">
        <v>2258</v>
      </c>
      <c r="D4077" s="122" t="s">
        <v>2163</v>
      </c>
      <c r="E4077" s="122">
        <v>74</v>
      </c>
      <c r="F4077" s="122">
        <v>1.7009869555000001E-2</v>
      </c>
      <c r="G4077" s="122">
        <v>1.8626932467999999E-2</v>
      </c>
      <c r="H4077" s="122">
        <v>1.48741105615E-2</v>
      </c>
      <c r="I4077" s="122">
        <v>1.3886391590499999E-2</v>
      </c>
      <c r="J4077" s="122">
        <v>1.33046952315E-2</v>
      </c>
      <c r="K4077" s="122">
        <v>1.224501029E-2</v>
      </c>
      <c r="L4077" s="122">
        <v>9.7166218374999998E-3</v>
      </c>
      <c r="M4077" s="122">
        <v>1.1528362548499999E-2</v>
      </c>
      <c r="N4077" s="122">
        <v>1.203121624E-2</v>
      </c>
      <c r="O4077" s="122">
        <v>1.0627690009000001E-2</v>
      </c>
      <c r="P4077" s="122">
        <v>1.5633717903499999E-2</v>
      </c>
      <c r="Q4077" s="122">
        <v>1.0644686367E-2</v>
      </c>
      <c r="R4077" s="122">
        <v>1.0024947615E-2</v>
      </c>
      <c r="S4077" s="122">
        <v>1.3808728676499999E-2</v>
      </c>
      <c r="T4077" s="122">
        <v>1.7268975584E-2</v>
      </c>
      <c r="U4077" s="122">
        <v>1.9638127391500001E-2</v>
      </c>
      <c r="V4077" s="122">
        <v>2.2389253697000001E-2</v>
      </c>
      <c r="W4077" s="122">
        <v>1.9930370345499999E-2</v>
      </c>
      <c r="X4077" s="122">
        <v>1.6451807698E-2</v>
      </c>
      <c r="Y4077" s="122">
        <v>1.5457392336000001E-2</v>
      </c>
      <c r="Z4077" s="122">
        <v>2.14837991795E-2</v>
      </c>
      <c r="AA4077" s="122">
        <v>2.2827815447000001E-2</v>
      </c>
      <c r="AB4077" s="122">
        <v>2.2701931384E-2</v>
      </c>
      <c r="AC4077" s="122">
        <v>2.25047121565E-2</v>
      </c>
      <c r="AD4077" s="122">
        <v>2.5666554966E-2</v>
      </c>
      <c r="AE4077" s="122">
        <v>2.59712055645E-2</v>
      </c>
      <c r="AF4077" s="122">
        <v>2.9126629358500002E-2</v>
      </c>
      <c r="AG4077" s="122">
        <v>3.08398435995E-2</v>
      </c>
      <c r="AH4077" s="122">
        <v>3.0595224882000002E-2</v>
      </c>
      <c r="AI4077" s="122">
        <v>2.9412065999500001E-2</v>
      </c>
      <c r="AJ4077" s="122">
        <v>1.52148266265E-2</v>
      </c>
      <c r="AK4077" s="122">
        <v>1.6657674352499999E-2</v>
      </c>
      <c r="AL4077" s="122">
        <v>0</v>
      </c>
    </row>
    <row r="4078" spans="1:38" hidden="1" x14ac:dyDescent="0.25">
      <c r="A4078" s="122" t="s">
        <v>2257</v>
      </c>
      <c r="B4078" s="122">
        <v>1</v>
      </c>
      <c r="C4078" s="122" t="s">
        <v>2258</v>
      </c>
      <c r="D4078" s="122" t="s">
        <v>2164</v>
      </c>
      <c r="E4078" s="122">
        <v>74</v>
      </c>
      <c r="F4078" s="122">
        <v>1.137520185E-4</v>
      </c>
      <c r="G4078" s="122">
        <v>1.26086523E-4</v>
      </c>
      <c r="H4078" s="122">
        <v>9.3116256499999999E-5</v>
      </c>
      <c r="I4078" s="122">
        <v>1.0125915E-4</v>
      </c>
      <c r="J4078" s="122">
        <v>1.09420567E-4</v>
      </c>
      <c r="K4078" s="122">
        <v>1.083713525E-4</v>
      </c>
      <c r="L4078" s="122">
        <v>8.4844493499999996E-5</v>
      </c>
      <c r="M4078" s="122">
        <v>9.4419605999999996E-5</v>
      </c>
      <c r="N4078" s="122">
        <v>1.082375805E-4</v>
      </c>
      <c r="O4078" s="122">
        <v>1.219591215E-4</v>
      </c>
      <c r="P4078" s="122">
        <v>1.2995695400000001E-4</v>
      </c>
      <c r="Q4078" s="122">
        <v>1.0430837249999999E-4</v>
      </c>
      <c r="R4078" s="122">
        <v>6.5694931000000005E-5</v>
      </c>
      <c r="S4078" s="122">
        <v>6.8134202999999997E-5</v>
      </c>
      <c r="T4078" s="122">
        <v>2.6056416500000001E-4</v>
      </c>
      <c r="U4078" s="122">
        <v>3.5532623049999999E-4</v>
      </c>
      <c r="V4078" s="122">
        <v>3.1849141599999997E-4</v>
      </c>
      <c r="W4078" s="122">
        <v>2.7589862849999999E-4</v>
      </c>
      <c r="X4078" s="122">
        <v>2.2221410699999999E-4</v>
      </c>
      <c r="Y4078" s="122">
        <v>4.4474722099999999E-4</v>
      </c>
      <c r="Z4078" s="122">
        <v>1.5750354499999999E-4</v>
      </c>
      <c r="AA4078" s="122">
        <v>1.9112324700000001E-4</v>
      </c>
      <c r="AB4078" s="122">
        <v>1.956239275E-4</v>
      </c>
      <c r="AC4078" s="122">
        <v>1.7992397599999999E-4</v>
      </c>
      <c r="AD4078" s="122">
        <v>2.1203246249999999E-4</v>
      </c>
      <c r="AE4078" s="122">
        <v>2.03994986E-4</v>
      </c>
      <c r="AF4078" s="122">
        <v>2.3091559400000001E-4</v>
      </c>
      <c r="AG4078" s="122">
        <v>1.7533123449999999E-4</v>
      </c>
      <c r="AH4078" s="122">
        <v>1.74206813E-4</v>
      </c>
      <c r="AI4078" s="122">
        <v>1.7472202599999999E-4</v>
      </c>
      <c r="AJ4078" s="122">
        <v>1.2876861450000001E-4</v>
      </c>
      <c r="AK4078" s="122">
        <v>1.765051845E-4</v>
      </c>
      <c r="AL4078" s="122">
        <v>0</v>
      </c>
    </row>
    <row r="4079" spans="1:38" hidden="1" x14ac:dyDescent="0.25">
      <c r="A4079" s="122" t="s">
        <v>2257</v>
      </c>
      <c r="B4079" s="122">
        <v>1</v>
      </c>
      <c r="C4079" s="122" t="s">
        <v>2258</v>
      </c>
      <c r="D4079" s="122" t="s">
        <v>2165</v>
      </c>
      <c r="E4079" s="122">
        <v>74</v>
      </c>
      <c r="F4079" s="122">
        <v>4.750322001E-2</v>
      </c>
      <c r="G4079" s="122">
        <v>5.7498943954999999E-2</v>
      </c>
      <c r="H4079" s="122">
        <v>6.5114044242500002E-2</v>
      </c>
      <c r="I4079" s="122">
        <v>4.6629159274E-2</v>
      </c>
      <c r="J4079" s="122">
        <v>4.5153812107000001E-2</v>
      </c>
      <c r="K4079" s="122">
        <v>4.94480064885E-2</v>
      </c>
      <c r="L4079" s="122">
        <v>4.2454791479500001E-2</v>
      </c>
      <c r="M4079" s="122">
        <v>5.1528999362999997E-2</v>
      </c>
      <c r="N4079" s="122">
        <v>4.4992295852500003E-2</v>
      </c>
      <c r="O4079" s="122">
        <v>3.6367319572999997E-2</v>
      </c>
      <c r="P4079" s="122">
        <v>3.1978359627999997E-2</v>
      </c>
      <c r="Q4079" s="122">
        <v>3.1862526326E-2</v>
      </c>
      <c r="R4079" s="122">
        <v>2.6195542188999998E-2</v>
      </c>
      <c r="S4079" s="122">
        <v>3.1319718955500002E-2</v>
      </c>
      <c r="T4079" s="122">
        <v>3.2750819840999999E-2</v>
      </c>
      <c r="U4079" s="122">
        <v>3.40248240095E-2</v>
      </c>
      <c r="V4079" s="122">
        <v>3.0444128189000001E-2</v>
      </c>
      <c r="W4079" s="122">
        <v>3.9095099405E-2</v>
      </c>
      <c r="X4079" s="122">
        <v>2.9109768839499998E-2</v>
      </c>
      <c r="Y4079" s="122">
        <v>3.4292156486499997E-2</v>
      </c>
      <c r="Z4079" s="122">
        <v>2.8698857216E-2</v>
      </c>
      <c r="AA4079" s="122">
        <v>3.1895926952500001E-2</v>
      </c>
      <c r="AB4079" s="122">
        <v>3.7097371120500003E-2</v>
      </c>
      <c r="AC4079" s="122">
        <v>3.5953546585499999E-2</v>
      </c>
      <c r="AD4079" s="122">
        <v>3.4513519864000003E-2</v>
      </c>
      <c r="AE4079" s="122">
        <v>4.4495055920999997E-2</v>
      </c>
      <c r="AF4079" s="122">
        <v>6.3890312508499997E-2</v>
      </c>
      <c r="AG4079" s="122">
        <v>5.2009746463000002E-2</v>
      </c>
      <c r="AH4079" s="122">
        <v>4.6328095265000001E-2</v>
      </c>
      <c r="AI4079" s="122">
        <v>4.7655855637500001E-2</v>
      </c>
      <c r="AJ4079" s="122">
        <v>2.6168573748499999E-2</v>
      </c>
      <c r="AK4079" s="122">
        <v>2.9215056122E-2</v>
      </c>
      <c r="AL4079" s="122">
        <v>0</v>
      </c>
    </row>
    <row r="4080" spans="1:38" hidden="1" x14ac:dyDescent="0.25">
      <c r="A4080" s="122" t="s">
        <v>2257</v>
      </c>
      <c r="B4080" s="122">
        <v>1</v>
      </c>
      <c r="C4080" s="122" t="s">
        <v>2258</v>
      </c>
      <c r="D4080" s="122" t="s">
        <v>2166</v>
      </c>
      <c r="E4080" s="122">
        <v>74</v>
      </c>
      <c r="F4080" s="122">
        <v>9.0687669299999998E-4</v>
      </c>
      <c r="G4080" s="122">
        <v>1.0674916824999999E-3</v>
      </c>
      <c r="H4080" s="122">
        <v>1.3668311244999999E-3</v>
      </c>
      <c r="I4080" s="122">
        <v>1.4803795965E-3</v>
      </c>
      <c r="J4080" s="122">
        <v>1.5304755145E-3</v>
      </c>
      <c r="K4080" s="122">
        <v>1.6779626954999999E-3</v>
      </c>
      <c r="L4080" s="122">
        <v>1.2412945295E-3</v>
      </c>
      <c r="M4080" s="122">
        <v>1.5825123985E-3</v>
      </c>
      <c r="N4080" s="122">
        <v>1.5250190849999999E-3</v>
      </c>
      <c r="O4080" s="122">
        <v>2.705556879E-3</v>
      </c>
      <c r="P4080" s="122">
        <v>2.6606885100000002E-3</v>
      </c>
      <c r="Q4080" s="122">
        <v>2.198217029E-3</v>
      </c>
      <c r="R4080" s="122">
        <v>1.9588727655000002E-3</v>
      </c>
      <c r="S4080" s="122">
        <v>1.1106204325000001E-3</v>
      </c>
      <c r="T4080" s="122">
        <v>2.160737814E-3</v>
      </c>
      <c r="U4080" s="122">
        <v>2.6012790875E-3</v>
      </c>
      <c r="V4080" s="122">
        <v>2.7169842884999999E-3</v>
      </c>
      <c r="W4080" s="122">
        <v>2.018926297E-3</v>
      </c>
      <c r="X4080" s="122">
        <v>2.2393426969999999E-3</v>
      </c>
      <c r="Y4080" s="122">
        <v>2.205607349E-3</v>
      </c>
      <c r="Z4080" s="122">
        <v>2.8486444769999998E-3</v>
      </c>
      <c r="AA4080" s="122">
        <v>2.9049297614999999E-3</v>
      </c>
      <c r="AB4080" s="122">
        <v>2.3762270955000001E-3</v>
      </c>
      <c r="AC4080" s="122">
        <v>2.3797438575E-3</v>
      </c>
      <c r="AD4080" s="122">
        <v>2.445172278E-3</v>
      </c>
      <c r="AE4080" s="122">
        <v>2.4899464395E-3</v>
      </c>
      <c r="AF4080" s="122">
        <v>2.5496801954999998E-3</v>
      </c>
      <c r="AG4080" s="122">
        <v>2.7156433620000001E-3</v>
      </c>
      <c r="AH4080" s="122">
        <v>2.9454130429999999E-3</v>
      </c>
      <c r="AI4080" s="122">
        <v>3.0329068740000001E-3</v>
      </c>
      <c r="AJ4080" s="122">
        <v>1.587869824E-3</v>
      </c>
      <c r="AK4080" s="122">
        <v>1.8375428865000001E-3</v>
      </c>
      <c r="AL4080" s="122">
        <v>0</v>
      </c>
    </row>
    <row r="4081" spans="1:38" hidden="1" x14ac:dyDescent="0.25">
      <c r="A4081" s="122" t="s">
        <v>2257</v>
      </c>
      <c r="B4081" s="122">
        <v>1</v>
      </c>
      <c r="C4081" s="122" t="s">
        <v>2258</v>
      </c>
      <c r="D4081" s="122" t="s">
        <v>2167</v>
      </c>
      <c r="E4081" s="122">
        <v>74</v>
      </c>
      <c r="F4081" s="122">
        <v>2.4805168649999999E-3</v>
      </c>
      <c r="G4081" s="122">
        <v>1.6300916644999999E-3</v>
      </c>
      <c r="H4081" s="122">
        <v>1.6577357755E-3</v>
      </c>
      <c r="I4081" s="122">
        <v>1.9874352605000001E-3</v>
      </c>
      <c r="J4081" s="122">
        <v>1.910921413E-3</v>
      </c>
      <c r="K4081" s="122">
        <v>1.9970467309999998E-3</v>
      </c>
      <c r="L4081" s="122">
        <v>1.9412704585000001E-3</v>
      </c>
      <c r="M4081" s="122">
        <v>2.0729242339999998E-3</v>
      </c>
      <c r="N4081" s="122">
        <v>2.441335714E-3</v>
      </c>
      <c r="O4081" s="122">
        <v>1.604974302E-3</v>
      </c>
      <c r="P4081" s="122">
        <v>1.3159876149999999E-3</v>
      </c>
      <c r="Q4081" s="122">
        <v>1.153189317E-3</v>
      </c>
      <c r="R4081" s="122">
        <v>1.1096385280000001E-3</v>
      </c>
      <c r="S4081" s="122">
        <v>1.7930922105000001E-3</v>
      </c>
      <c r="T4081" s="122">
        <v>2.0640240234999999E-3</v>
      </c>
      <c r="U4081" s="122">
        <v>1.896929784E-3</v>
      </c>
      <c r="V4081" s="122">
        <v>1.572352484E-3</v>
      </c>
      <c r="W4081" s="122">
        <v>1.3104019714999999E-3</v>
      </c>
      <c r="X4081" s="122">
        <v>9.2218569000000002E-4</v>
      </c>
      <c r="Y4081" s="122">
        <v>1.75141468E-4</v>
      </c>
      <c r="Z4081" s="122">
        <v>2.3130580650000001E-4</v>
      </c>
      <c r="AA4081" s="122">
        <v>2.71585303E-4</v>
      </c>
      <c r="AB4081" s="122">
        <v>2.5915341100000001E-4</v>
      </c>
      <c r="AC4081" s="122">
        <v>2.249347295E-4</v>
      </c>
      <c r="AD4081" s="122">
        <v>2.157661005E-4</v>
      </c>
      <c r="AE4081" s="122">
        <v>2.346805815E-4</v>
      </c>
      <c r="AF4081" s="122">
        <v>2.3781412699999999E-4</v>
      </c>
      <c r="AG4081" s="122">
        <v>2.4974956800000002E-4</v>
      </c>
      <c r="AH4081" s="122">
        <v>2.1918478600000001E-4</v>
      </c>
      <c r="AI4081" s="122">
        <v>2.5849430299999999E-4</v>
      </c>
      <c r="AJ4081" s="122">
        <v>1.4277601100000001E-4</v>
      </c>
      <c r="AK4081" s="122">
        <v>1.5328198899999999E-4</v>
      </c>
      <c r="AL4081" s="122">
        <v>0</v>
      </c>
    </row>
    <row r="4082" spans="1:38" hidden="1" x14ac:dyDescent="0.25">
      <c r="A4082" s="122" t="s">
        <v>2257</v>
      </c>
      <c r="B4082" s="122">
        <v>1</v>
      </c>
      <c r="C4082" s="122" t="s">
        <v>2258</v>
      </c>
      <c r="D4082" s="122" t="s">
        <v>2168</v>
      </c>
      <c r="E4082" s="122">
        <v>74</v>
      </c>
      <c r="F4082" s="122">
        <v>8.1415685000000006E-5</v>
      </c>
      <c r="G4082" s="122">
        <v>8.5464726000000006E-5</v>
      </c>
      <c r="H4082" s="122">
        <v>1.10192141E-4</v>
      </c>
      <c r="I4082" s="122">
        <v>1.00802767E-4</v>
      </c>
      <c r="J4082" s="122">
        <v>1.08111043E-4</v>
      </c>
      <c r="K4082" s="122">
        <v>1.179232245E-4</v>
      </c>
      <c r="L4082" s="122">
        <v>1.103736395E-4</v>
      </c>
      <c r="M4082" s="122">
        <v>9.2629053999999998E-5</v>
      </c>
      <c r="N4082" s="122">
        <v>8.6529919999999994E-5</v>
      </c>
      <c r="O4082" s="122">
        <v>1.3829056800000001E-4</v>
      </c>
      <c r="P4082" s="122">
        <v>2.3545793249999999E-4</v>
      </c>
      <c r="Q4082" s="122">
        <v>2.5824650150000001E-4</v>
      </c>
      <c r="R4082" s="122">
        <v>1.6281515200000001E-4</v>
      </c>
      <c r="S4082" s="122">
        <v>1.3318677400000001E-4</v>
      </c>
      <c r="T4082" s="122">
        <v>1.9072897999999999E-4</v>
      </c>
      <c r="U4082" s="122">
        <v>1.6721123700000001E-4</v>
      </c>
      <c r="V4082" s="122">
        <v>2.473835685E-4</v>
      </c>
      <c r="W4082" s="122">
        <v>3.2865522599999998E-4</v>
      </c>
      <c r="X4082" s="122">
        <v>3.2779893149999999E-4</v>
      </c>
      <c r="Y4082" s="122">
        <v>3.7437875000000001E-4</v>
      </c>
      <c r="Z4082" s="122">
        <v>3.5481618500000001E-4</v>
      </c>
      <c r="AA4082" s="122">
        <v>3.7948726100000001E-4</v>
      </c>
      <c r="AB4082" s="122">
        <v>3.65105817E-4</v>
      </c>
      <c r="AC4082" s="122">
        <v>3.6484582549999999E-4</v>
      </c>
      <c r="AD4082" s="122">
        <v>3.1891061950000001E-4</v>
      </c>
      <c r="AE4082" s="122">
        <v>3.4287716649999999E-4</v>
      </c>
      <c r="AF4082" s="122">
        <v>2.9741307750000002E-4</v>
      </c>
      <c r="AG4082" s="122">
        <v>3.4184772099999999E-4</v>
      </c>
      <c r="AH4082" s="122">
        <v>3.3482169649999999E-4</v>
      </c>
      <c r="AI4082" s="122">
        <v>3.6197608749999999E-4</v>
      </c>
      <c r="AJ4082" s="122">
        <v>2.6125456949999999E-4</v>
      </c>
      <c r="AK4082" s="122">
        <v>3.75354692E-4</v>
      </c>
      <c r="AL4082" s="122">
        <v>0</v>
      </c>
    </row>
    <row r="4083" spans="1:38" hidden="1" x14ac:dyDescent="0.25">
      <c r="A4083" s="122" t="s">
        <v>2067</v>
      </c>
      <c r="B4083" s="122">
        <v>1</v>
      </c>
      <c r="C4083" s="122" t="s">
        <v>2259</v>
      </c>
      <c r="D4083" s="122" t="s">
        <v>2120</v>
      </c>
      <c r="E4083" s="122">
        <v>75</v>
      </c>
      <c r="F4083" s="122">
        <v>0</v>
      </c>
      <c r="G4083" s="122">
        <v>0</v>
      </c>
      <c r="H4083" s="122">
        <v>0</v>
      </c>
      <c r="I4083" s="122">
        <v>0</v>
      </c>
      <c r="J4083" s="122">
        <v>0</v>
      </c>
      <c r="K4083" s="122">
        <v>0</v>
      </c>
      <c r="L4083" s="122">
        <v>0</v>
      </c>
      <c r="M4083" s="122">
        <v>0</v>
      </c>
      <c r="N4083" s="122">
        <v>0</v>
      </c>
      <c r="O4083" s="122">
        <v>0</v>
      </c>
      <c r="P4083" s="122">
        <v>0</v>
      </c>
      <c r="Q4083" s="122">
        <v>0</v>
      </c>
      <c r="R4083" s="122">
        <v>0</v>
      </c>
      <c r="S4083" s="122">
        <v>0</v>
      </c>
      <c r="T4083" s="122">
        <v>0</v>
      </c>
      <c r="U4083" s="122">
        <v>0</v>
      </c>
      <c r="V4083" s="122">
        <v>0</v>
      </c>
      <c r="W4083" s="122">
        <v>0</v>
      </c>
      <c r="X4083" s="122">
        <v>0</v>
      </c>
      <c r="Y4083" s="122">
        <v>0</v>
      </c>
      <c r="Z4083" s="122">
        <v>0</v>
      </c>
      <c r="AA4083" s="122">
        <v>0</v>
      </c>
      <c r="AB4083" s="122">
        <v>0</v>
      </c>
      <c r="AC4083" s="122">
        <v>0</v>
      </c>
      <c r="AD4083" s="122">
        <v>0</v>
      </c>
      <c r="AE4083" s="122">
        <v>4.2905599999999999E-8</v>
      </c>
      <c r="AF4083" s="122">
        <v>3.710639E-7</v>
      </c>
      <c r="AG4083" s="122">
        <v>1.0443056000000001E-6</v>
      </c>
      <c r="AH4083" s="122">
        <v>1.6810179999999999E-6</v>
      </c>
      <c r="AI4083" s="122">
        <v>2.4468475999999999E-6</v>
      </c>
      <c r="AJ4083" s="122">
        <v>3.4408200999999998E-6</v>
      </c>
      <c r="AK4083" s="122">
        <v>4.0719653000000001E-6</v>
      </c>
      <c r="AL4083" s="122">
        <v>0</v>
      </c>
    </row>
    <row r="4084" spans="1:38" hidden="1" x14ac:dyDescent="0.25">
      <c r="A4084" s="122" t="s">
        <v>2067</v>
      </c>
      <c r="B4084" s="122">
        <v>1</v>
      </c>
      <c r="C4084" s="122" t="s">
        <v>2259</v>
      </c>
      <c r="D4084" s="122" t="s">
        <v>2121</v>
      </c>
      <c r="E4084" s="122">
        <v>75</v>
      </c>
      <c r="F4084" s="122">
        <v>0</v>
      </c>
      <c r="G4084" s="122">
        <v>0</v>
      </c>
      <c r="H4084" s="122">
        <v>0</v>
      </c>
      <c r="I4084" s="122">
        <v>0</v>
      </c>
      <c r="J4084" s="122">
        <v>0</v>
      </c>
      <c r="K4084" s="122">
        <v>0</v>
      </c>
      <c r="L4084" s="122">
        <v>0</v>
      </c>
      <c r="M4084" s="122">
        <v>0</v>
      </c>
      <c r="N4084" s="122">
        <v>0</v>
      </c>
      <c r="O4084" s="122">
        <v>0</v>
      </c>
      <c r="P4084" s="122">
        <v>0</v>
      </c>
      <c r="Q4084" s="122">
        <v>0</v>
      </c>
      <c r="R4084" s="122">
        <v>0</v>
      </c>
      <c r="S4084" s="122">
        <v>0</v>
      </c>
      <c r="T4084" s="122">
        <v>0</v>
      </c>
      <c r="U4084" s="122">
        <v>0</v>
      </c>
      <c r="V4084" s="122">
        <v>0</v>
      </c>
      <c r="W4084" s="122">
        <v>0</v>
      </c>
      <c r="X4084" s="122">
        <v>0</v>
      </c>
      <c r="Y4084" s="122">
        <v>0</v>
      </c>
      <c r="Z4084" s="122">
        <v>0</v>
      </c>
      <c r="AA4084" s="122">
        <v>0</v>
      </c>
      <c r="AB4084" s="122">
        <v>0</v>
      </c>
      <c r="AC4084" s="122">
        <v>0</v>
      </c>
      <c r="AD4084" s="122">
        <v>0</v>
      </c>
      <c r="AE4084" s="122">
        <v>2.8208250000000001E-7</v>
      </c>
      <c r="AF4084" s="122">
        <v>2.4319461999999998E-6</v>
      </c>
      <c r="AG4084" s="122">
        <v>6.8748016999999996E-6</v>
      </c>
      <c r="AH4084" s="122">
        <v>1.11629739E-5</v>
      </c>
      <c r="AI4084" s="122">
        <v>1.6369947399999999E-5</v>
      </c>
      <c r="AJ4084" s="122">
        <v>2.3605236699999999E-5</v>
      </c>
      <c r="AK4084" s="122">
        <v>2.8010046E-5</v>
      </c>
      <c r="AL4084" s="122">
        <v>0</v>
      </c>
    </row>
    <row r="4085" spans="1:38" hidden="1" x14ac:dyDescent="0.25">
      <c r="A4085" s="122" t="s">
        <v>2067</v>
      </c>
      <c r="B4085" s="122">
        <v>1</v>
      </c>
      <c r="C4085" s="122" t="s">
        <v>2259</v>
      </c>
      <c r="D4085" s="122" t="s">
        <v>2122</v>
      </c>
      <c r="E4085" s="122">
        <v>75</v>
      </c>
      <c r="F4085" s="122">
        <v>0</v>
      </c>
      <c r="G4085" s="122">
        <v>0</v>
      </c>
      <c r="H4085" s="122">
        <v>0</v>
      </c>
      <c r="I4085" s="122">
        <v>0</v>
      </c>
      <c r="J4085" s="122">
        <v>0</v>
      </c>
      <c r="K4085" s="122">
        <v>0</v>
      </c>
      <c r="L4085" s="122">
        <v>0</v>
      </c>
      <c r="M4085" s="122">
        <v>0</v>
      </c>
      <c r="N4085" s="122">
        <v>0</v>
      </c>
      <c r="O4085" s="122">
        <v>0</v>
      </c>
      <c r="P4085" s="122">
        <v>0</v>
      </c>
      <c r="Q4085" s="122">
        <v>0</v>
      </c>
      <c r="R4085" s="122">
        <v>0</v>
      </c>
      <c r="S4085" s="122">
        <v>0</v>
      </c>
      <c r="T4085" s="122">
        <v>0</v>
      </c>
      <c r="U4085" s="122">
        <v>0</v>
      </c>
      <c r="V4085" s="122">
        <v>0</v>
      </c>
      <c r="W4085" s="122">
        <v>0</v>
      </c>
      <c r="X4085" s="122">
        <v>0</v>
      </c>
      <c r="Y4085" s="122">
        <v>0</v>
      </c>
      <c r="Z4085" s="122">
        <v>0</v>
      </c>
      <c r="AA4085" s="122">
        <v>0</v>
      </c>
      <c r="AB4085" s="122">
        <v>0</v>
      </c>
      <c r="AC4085" s="122">
        <v>0</v>
      </c>
      <c r="AD4085" s="122">
        <v>0</v>
      </c>
      <c r="AE4085" s="122">
        <v>1.7313380000000001E-7</v>
      </c>
      <c r="AF4085" s="122">
        <v>1.4950064E-6</v>
      </c>
      <c r="AG4085" s="122">
        <v>4.2334879999999999E-6</v>
      </c>
      <c r="AH4085" s="122">
        <v>6.8739229999999999E-6</v>
      </c>
      <c r="AI4085" s="122">
        <v>1.00761446E-5</v>
      </c>
      <c r="AJ4085" s="122">
        <v>1.41506939E-5</v>
      </c>
      <c r="AK4085" s="122">
        <v>1.6816947300000002E-5</v>
      </c>
      <c r="AL4085" s="122">
        <v>0</v>
      </c>
    </row>
    <row r="4086" spans="1:38" hidden="1" x14ac:dyDescent="0.25">
      <c r="A4086" s="122" t="s">
        <v>2067</v>
      </c>
      <c r="B4086" s="122">
        <v>1</v>
      </c>
      <c r="C4086" s="122" t="s">
        <v>2259</v>
      </c>
      <c r="D4086" s="122" t="s">
        <v>2175</v>
      </c>
      <c r="E4086" s="122">
        <v>75</v>
      </c>
      <c r="F4086" s="122">
        <v>0</v>
      </c>
      <c r="G4086" s="122">
        <v>0</v>
      </c>
      <c r="H4086" s="122">
        <v>0</v>
      </c>
      <c r="I4086" s="122">
        <v>0</v>
      </c>
      <c r="J4086" s="122">
        <v>0</v>
      </c>
      <c r="K4086" s="122">
        <v>0</v>
      </c>
      <c r="L4086" s="122">
        <v>0</v>
      </c>
      <c r="M4086" s="122">
        <v>0</v>
      </c>
      <c r="N4086" s="122">
        <v>0</v>
      </c>
      <c r="O4086" s="122">
        <v>0</v>
      </c>
      <c r="P4086" s="122">
        <v>0</v>
      </c>
      <c r="Q4086" s="122">
        <v>0</v>
      </c>
      <c r="R4086" s="122">
        <v>0</v>
      </c>
      <c r="S4086" s="122">
        <v>0</v>
      </c>
      <c r="T4086" s="122">
        <v>0</v>
      </c>
      <c r="U4086" s="122">
        <v>0</v>
      </c>
      <c r="V4086" s="122">
        <v>0</v>
      </c>
      <c r="W4086" s="122">
        <v>0</v>
      </c>
      <c r="X4086" s="122">
        <v>0</v>
      </c>
      <c r="Y4086" s="122">
        <v>0</v>
      </c>
      <c r="Z4086" s="122">
        <v>0</v>
      </c>
      <c r="AA4086" s="122">
        <v>0</v>
      </c>
      <c r="AB4086" s="122">
        <v>0</v>
      </c>
      <c r="AC4086" s="122">
        <v>0</v>
      </c>
      <c r="AD4086" s="122">
        <v>0</v>
      </c>
      <c r="AE4086" s="122">
        <v>3.0370000000000002E-9</v>
      </c>
      <c r="AF4086" s="122">
        <v>2.5682999999999999E-8</v>
      </c>
      <c r="AG4086" s="122">
        <v>7.1127199999999996E-8</v>
      </c>
      <c r="AH4086" s="122">
        <v>1.129276E-7</v>
      </c>
      <c r="AI4086" s="122">
        <v>1.6161940000000001E-7</v>
      </c>
      <c r="AJ4086" s="122">
        <v>2.226355E-7</v>
      </c>
      <c r="AK4086" s="122">
        <v>2.576876E-7</v>
      </c>
      <c r="AL4086" s="122">
        <v>0</v>
      </c>
    </row>
    <row r="4087" spans="1:38" hidden="1" x14ac:dyDescent="0.25">
      <c r="A4087" s="122" t="s">
        <v>2067</v>
      </c>
      <c r="B4087" s="122">
        <v>1</v>
      </c>
      <c r="C4087" s="122" t="s">
        <v>2259</v>
      </c>
      <c r="D4087" s="122" t="s">
        <v>2123</v>
      </c>
      <c r="E4087" s="122">
        <v>75</v>
      </c>
      <c r="F4087" s="122">
        <v>0</v>
      </c>
      <c r="G4087" s="122">
        <v>0</v>
      </c>
      <c r="H4087" s="122">
        <v>0</v>
      </c>
      <c r="I4087" s="122">
        <v>0</v>
      </c>
      <c r="J4087" s="122">
        <v>0</v>
      </c>
      <c r="K4087" s="122">
        <v>0</v>
      </c>
      <c r="L4087" s="122">
        <v>0</v>
      </c>
      <c r="M4087" s="122">
        <v>0</v>
      </c>
      <c r="N4087" s="122">
        <v>0</v>
      </c>
      <c r="O4087" s="122">
        <v>0</v>
      </c>
      <c r="P4087" s="122">
        <v>0</v>
      </c>
      <c r="Q4087" s="122">
        <v>0</v>
      </c>
      <c r="R4087" s="122">
        <v>0</v>
      </c>
      <c r="S4087" s="122">
        <v>0</v>
      </c>
      <c r="T4087" s="122">
        <v>0</v>
      </c>
      <c r="U4087" s="122">
        <v>0</v>
      </c>
      <c r="V4087" s="122">
        <v>0</v>
      </c>
      <c r="W4087" s="122">
        <v>0</v>
      </c>
      <c r="X4087" s="122">
        <v>0</v>
      </c>
      <c r="Y4087" s="122">
        <v>0</v>
      </c>
      <c r="Z4087" s="122">
        <v>0</v>
      </c>
      <c r="AA4087" s="122">
        <v>0</v>
      </c>
      <c r="AB4087" s="122">
        <v>0</v>
      </c>
      <c r="AC4087" s="122">
        <v>0</v>
      </c>
      <c r="AD4087" s="122">
        <v>0</v>
      </c>
      <c r="AE4087" s="122">
        <v>3.9701230000000001E-7</v>
      </c>
      <c r="AF4087" s="122">
        <v>3.4702917999999999E-6</v>
      </c>
      <c r="AG4087" s="122">
        <v>9.9332342999999995E-6</v>
      </c>
      <c r="AH4087" s="122">
        <v>1.63491766E-5</v>
      </c>
      <c r="AI4087" s="122">
        <v>2.4321095599999999E-5</v>
      </c>
      <c r="AJ4087" s="122">
        <v>3.3720338600000003E-5</v>
      </c>
      <c r="AK4087" s="122">
        <v>4.0439468299999999E-5</v>
      </c>
      <c r="AL4087" s="122">
        <v>0</v>
      </c>
    </row>
    <row r="4088" spans="1:38" x14ac:dyDescent="0.25">
      <c r="A4088" s="122" t="s">
        <v>2067</v>
      </c>
      <c r="B4088" s="122">
        <v>1</v>
      </c>
      <c r="C4088" s="122" t="s">
        <v>2259</v>
      </c>
      <c r="D4088" s="122" t="s">
        <v>2124</v>
      </c>
      <c r="E4088" s="122">
        <v>75</v>
      </c>
      <c r="F4088" s="122">
        <v>0</v>
      </c>
      <c r="G4088" s="122">
        <v>0</v>
      </c>
      <c r="H4088" s="122">
        <v>0</v>
      </c>
      <c r="I4088" s="122">
        <v>0</v>
      </c>
      <c r="J4088" s="122">
        <v>0</v>
      </c>
      <c r="K4088" s="122">
        <v>0</v>
      </c>
      <c r="L4088" s="122">
        <v>0</v>
      </c>
      <c r="M4088" s="122">
        <v>0</v>
      </c>
      <c r="N4088" s="122">
        <v>0</v>
      </c>
      <c r="O4088" s="122">
        <v>0</v>
      </c>
      <c r="P4088" s="122">
        <v>0</v>
      </c>
      <c r="Q4088" s="122">
        <v>0</v>
      </c>
      <c r="R4088" s="122">
        <v>0</v>
      </c>
      <c r="S4088" s="122">
        <v>0</v>
      </c>
      <c r="T4088" s="122">
        <v>0</v>
      </c>
      <c r="U4088" s="122">
        <v>0</v>
      </c>
      <c r="V4088" s="122">
        <v>0</v>
      </c>
      <c r="W4088" s="122">
        <v>0</v>
      </c>
      <c r="X4088" s="122">
        <v>0</v>
      </c>
      <c r="Y4088" s="122">
        <v>0</v>
      </c>
      <c r="Z4088" s="122">
        <v>0</v>
      </c>
      <c r="AA4088" s="122">
        <v>0</v>
      </c>
      <c r="AB4088" s="122">
        <v>0</v>
      </c>
      <c r="AC4088" s="122">
        <v>0</v>
      </c>
      <c r="AD4088" s="122">
        <v>0</v>
      </c>
      <c r="AE4088" s="122">
        <v>2.2604877000000001E-6</v>
      </c>
      <c r="AF4088" s="122">
        <v>1.9562801800000001E-5</v>
      </c>
      <c r="AG4088" s="122">
        <v>5.5440771199999997E-5</v>
      </c>
      <c r="AH4088" s="122">
        <v>8.9998538299999994E-5</v>
      </c>
      <c r="AI4088" s="122">
        <v>1.315395686E-4</v>
      </c>
      <c r="AJ4088" s="122">
        <v>1.8555964609999999E-4</v>
      </c>
      <c r="AK4088" s="122">
        <v>2.180715107E-4</v>
      </c>
      <c r="AL4088" s="122">
        <v>0</v>
      </c>
    </row>
    <row r="4089" spans="1:38" hidden="1" x14ac:dyDescent="0.25">
      <c r="A4089" s="122" t="s">
        <v>2067</v>
      </c>
      <c r="B4089" s="122">
        <v>1</v>
      </c>
      <c r="C4089" s="122" t="s">
        <v>2259</v>
      </c>
      <c r="D4089" s="122" t="s">
        <v>474</v>
      </c>
      <c r="E4089" s="122">
        <v>75</v>
      </c>
      <c r="F4089" s="122">
        <v>0</v>
      </c>
      <c r="G4089" s="122">
        <v>0</v>
      </c>
      <c r="H4089" s="122">
        <v>0</v>
      </c>
      <c r="I4089" s="122">
        <v>0</v>
      </c>
      <c r="J4089" s="122">
        <v>0</v>
      </c>
      <c r="K4089" s="122">
        <v>0</v>
      </c>
      <c r="L4089" s="122">
        <v>0</v>
      </c>
      <c r="M4089" s="122">
        <v>0</v>
      </c>
      <c r="N4089" s="122">
        <v>0</v>
      </c>
      <c r="O4089" s="122">
        <v>0</v>
      </c>
      <c r="P4089" s="122">
        <v>0</v>
      </c>
      <c r="Q4089" s="122">
        <v>0</v>
      </c>
      <c r="R4089" s="122">
        <v>0</v>
      </c>
      <c r="S4089" s="122">
        <v>0</v>
      </c>
      <c r="T4089" s="122">
        <v>0</v>
      </c>
      <c r="U4089" s="122">
        <v>0</v>
      </c>
      <c r="V4089" s="122">
        <v>0</v>
      </c>
      <c r="W4089" s="122">
        <v>0</v>
      </c>
      <c r="X4089" s="122">
        <v>0</v>
      </c>
      <c r="Y4089" s="122">
        <v>0</v>
      </c>
      <c r="Z4089" s="122">
        <v>0</v>
      </c>
      <c r="AA4089" s="122">
        <v>0</v>
      </c>
      <c r="AB4089" s="122">
        <v>0</v>
      </c>
      <c r="AC4089" s="122">
        <v>0</v>
      </c>
      <c r="AD4089" s="122">
        <v>0</v>
      </c>
      <c r="AE4089" s="122">
        <v>3.1691720000000002E-7</v>
      </c>
      <c r="AF4089" s="122">
        <v>2.7702523000000002E-6</v>
      </c>
      <c r="AG4089" s="122">
        <v>7.9169213999999992E-6</v>
      </c>
      <c r="AH4089" s="122">
        <v>1.3001232400000001E-5</v>
      </c>
      <c r="AI4089" s="122">
        <v>1.92067614E-5</v>
      </c>
      <c r="AJ4089" s="122">
        <v>2.7173196600000001E-5</v>
      </c>
      <c r="AK4089" s="122">
        <v>3.2301645399999999E-5</v>
      </c>
      <c r="AL4089" s="122">
        <v>0</v>
      </c>
    </row>
    <row r="4090" spans="1:38" hidden="1" x14ac:dyDescent="0.25">
      <c r="A4090" s="122" t="s">
        <v>2067</v>
      </c>
      <c r="B4090" s="122">
        <v>1</v>
      </c>
      <c r="C4090" s="122" t="s">
        <v>2259</v>
      </c>
      <c r="D4090" s="122" t="s">
        <v>2125</v>
      </c>
      <c r="E4090" s="122">
        <v>75</v>
      </c>
      <c r="F4090" s="122">
        <v>0</v>
      </c>
      <c r="G4090" s="122">
        <v>0</v>
      </c>
      <c r="H4090" s="122">
        <v>0</v>
      </c>
      <c r="I4090" s="122">
        <v>0</v>
      </c>
      <c r="J4090" s="122">
        <v>0</v>
      </c>
      <c r="K4090" s="122">
        <v>0</v>
      </c>
      <c r="L4090" s="122">
        <v>0</v>
      </c>
      <c r="M4090" s="122">
        <v>0</v>
      </c>
      <c r="N4090" s="122">
        <v>0</v>
      </c>
      <c r="O4090" s="122">
        <v>0</v>
      </c>
      <c r="P4090" s="122">
        <v>0</v>
      </c>
      <c r="Q4090" s="122">
        <v>0</v>
      </c>
      <c r="R4090" s="122">
        <v>0</v>
      </c>
      <c r="S4090" s="122">
        <v>0</v>
      </c>
      <c r="T4090" s="122">
        <v>0</v>
      </c>
      <c r="U4090" s="122">
        <v>0</v>
      </c>
      <c r="V4090" s="122">
        <v>0</v>
      </c>
      <c r="W4090" s="122">
        <v>0</v>
      </c>
      <c r="X4090" s="122">
        <v>0</v>
      </c>
      <c r="Y4090" s="122">
        <v>0</v>
      </c>
      <c r="Z4090" s="122">
        <v>0</v>
      </c>
      <c r="AA4090" s="122">
        <v>0</v>
      </c>
      <c r="AB4090" s="122">
        <v>0</v>
      </c>
      <c r="AC4090" s="122">
        <v>0</v>
      </c>
      <c r="AD4090" s="122">
        <v>0</v>
      </c>
      <c r="AE4090" s="122">
        <v>2.085091E-7</v>
      </c>
      <c r="AF4090" s="122">
        <v>1.7888368E-6</v>
      </c>
      <c r="AG4090" s="122">
        <v>5.0388886000000003E-6</v>
      </c>
      <c r="AH4090" s="122">
        <v>8.1573518999999996E-6</v>
      </c>
      <c r="AI4090" s="122">
        <v>1.18940523E-5</v>
      </c>
      <c r="AJ4090" s="122">
        <v>1.69130988E-5</v>
      </c>
      <c r="AK4090" s="122">
        <v>2.0038770300000001E-5</v>
      </c>
      <c r="AL4090" s="122">
        <v>0</v>
      </c>
    </row>
    <row r="4091" spans="1:38" hidden="1" x14ac:dyDescent="0.25">
      <c r="A4091" s="122" t="s">
        <v>2067</v>
      </c>
      <c r="B4091" s="122">
        <v>1</v>
      </c>
      <c r="C4091" s="122" t="s">
        <v>2259</v>
      </c>
      <c r="D4091" s="122" t="s">
        <v>2126</v>
      </c>
      <c r="E4091" s="122">
        <v>75</v>
      </c>
      <c r="F4091" s="122">
        <v>0</v>
      </c>
      <c r="G4091" s="122">
        <v>0</v>
      </c>
      <c r="H4091" s="122">
        <v>0</v>
      </c>
      <c r="I4091" s="122">
        <v>0</v>
      </c>
      <c r="J4091" s="122">
        <v>0</v>
      </c>
      <c r="K4091" s="122">
        <v>0</v>
      </c>
      <c r="L4091" s="122">
        <v>0</v>
      </c>
      <c r="M4091" s="122">
        <v>0</v>
      </c>
      <c r="N4091" s="122">
        <v>0</v>
      </c>
      <c r="O4091" s="122">
        <v>0</v>
      </c>
      <c r="P4091" s="122">
        <v>0</v>
      </c>
      <c r="Q4091" s="122">
        <v>0</v>
      </c>
      <c r="R4091" s="122">
        <v>0</v>
      </c>
      <c r="S4091" s="122">
        <v>0</v>
      </c>
      <c r="T4091" s="122">
        <v>0</v>
      </c>
      <c r="U4091" s="122">
        <v>0</v>
      </c>
      <c r="V4091" s="122">
        <v>0</v>
      </c>
      <c r="W4091" s="122">
        <v>0</v>
      </c>
      <c r="X4091" s="122">
        <v>0</v>
      </c>
      <c r="Y4091" s="122">
        <v>0</v>
      </c>
      <c r="Z4091" s="122">
        <v>0</v>
      </c>
      <c r="AA4091" s="122">
        <v>0</v>
      </c>
      <c r="AB4091" s="122">
        <v>0</v>
      </c>
      <c r="AC4091" s="122">
        <v>0</v>
      </c>
      <c r="AD4091" s="122">
        <v>0</v>
      </c>
      <c r="AE4091" s="122">
        <v>3.9337100000000002E-8</v>
      </c>
      <c r="AF4091" s="122">
        <v>3.4358099999999998E-7</v>
      </c>
      <c r="AG4091" s="122">
        <v>9.8242940000000004E-7</v>
      </c>
      <c r="AH4091" s="122">
        <v>1.6069036E-6</v>
      </c>
      <c r="AI4091" s="122">
        <v>2.3622955999999999E-6</v>
      </c>
      <c r="AJ4091" s="122">
        <v>3.2418800000000001E-6</v>
      </c>
      <c r="AK4091" s="122">
        <v>3.7239265E-6</v>
      </c>
      <c r="AL4091" s="122">
        <v>0</v>
      </c>
    </row>
    <row r="4092" spans="1:38" hidden="1" x14ac:dyDescent="0.25">
      <c r="A4092" s="122" t="s">
        <v>2067</v>
      </c>
      <c r="B4092" s="122">
        <v>1</v>
      </c>
      <c r="C4092" s="122" t="s">
        <v>2259</v>
      </c>
      <c r="D4092" s="122" t="s">
        <v>2127</v>
      </c>
      <c r="E4092" s="122">
        <v>75</v>
      </c>
      <c r="F4092" s="122">
        <v>0</v>
      </c>
      <c r="G4092" s="122">
        <v>0</v>
      </c>
      <c r="H4092" s="122">
        <v>0</v>
      </c>
      <c r="I4092" s="122">
        <v>0</v>
      </c>
      <c r="J4092" s="122">
        <v>0</v>
      </c>
      <c r="K4092" s="122">
        <v>0</v>
      </c>
      <c r="L4092" s="122">
        <v>0</v>
      </c>
      <c r="M4092" s="122">
        <v>0</v>
      </c>
      <c r="N4092" s="122">
        <v>0</v>
      </c>
      <c r="O4092" s="122">
        <v>0</v>
      </c>
      <c r="P4092" s="122">
        <v>0</v>
      </c>
      <c r="Q4092" s="122">
        <v>0</v>
      </c>
      <c r="R4092" s="122">
        <v>0</v>
      </c>
      <c r="S4092" s="122">
        <v>0</v>
      </c>
      <c r="T4092" s="122">
        <v>0</v>
      </c>
      <c r="U4092" s="122">
        <v>0</v>
      </c>
      <c r="V4092" s="122">
        <v>0</v>
      </c>
      <c r="W4092" s="122">
        <v>0</v>
      </c>
      <c r="X4092" s="122">
        <v>0</v>
      </c>
      <c r="Y4092" s="122">
        <v>0</v>
      </c>
      <c r="Z4092" s="122">
        <v>0</v>
      </c>
      <c r="AA4092" s="122">
        <v>0</v>
      </c>
      <c r="AB4092" s="122">
        <v>0</v>
      </c>
      <c r="AC4092" s="122">
        <v>0</v>
      </c>
      <c r="AD4092" s="122">
        <v>0</v>
      </c>
      <c r="AE4092" s="122">
        <v>5.4737600000000002E-8</v>
      </c>
      <c r="AF4092" s="122">
        <v>4.7470830000000002E-7</v>
      </c>
      <c r="AG4092" s="122">
        <v>1.3500770999999999E-6</v>
      </c>
      <c r="AH4092" s="122">
        <v>2.2067148999999998E-6</v>
      </c>
      <c r="AI4092" s="122">
        <v>3.2575627000000002E-6</v>
      </c>
      <c r="AJ4092" s="122">
        <v>4.6596263000000004E-6</v>
      </c>
      <c r="AK4092" s="122">
        <v>5.5764915999999999E-6</v>
      </c>
      <c r="AL4092" s="122">
        <v>0</v>
      </c>
    </row>
    <row r="4093" spans="1:38" hidden="1" x14ac:dyDescent="0.25">
      <c r="A4093" s="122" t="s">
        <v>2067</v>
      </c>
      <c r="B4093" s="122">
        <v>1</v>
      </c>
      <c r="C4093" s="122" t="s">
        <v>2259</v>
      </c>
      <c r="D4093" s="122" t="s">
        <v>2128</v>
      </c>
      <c r="E4093" s="122">
        <v>75</v>
      </c>
      <c r="F4093" s="122">
        <v>0</v>
      </c>
      <c r="G4093" s="122">
        <v>0</v>
      </c>
      <c r="H4093" s="122">
        <v>0</v>
      </c>
      <c r="I4093" s="122">
        <v>0</v>
      </c>
      <c r="J4093" s="122">
        <v>0</v>
      </c>
      <c r="K4093" s="122">
        <v>0</v>
      </c>
      <c r="L4093" s="122">
        <v>0</v>
      </c>
      <c r="M4093" s="122">
        <v>0</v>
      </c>
      <c r="N4093" s="122">
        <v>0</v>
      </c>
      <c r="O4093" s="122">
        <v>0</v>
      </c>
      <c r="P4093" s="122">
        <v>0</v>
      </c>
      <c r="Q4093" s="122">
        <v>0</v>
      </c>
      <c r="R4093" s="122">
        <v>0</v>
      </c>
      <c r="S4093" s="122">
        <v>0</v>
      </c>
      <c r="T4093" s="122">
        <v>0</v>
      </c>
      <c r="U4093" s="122">
        <v>0</v>
      </c>
      <c r="V4093" s="122">
        <v>0</v>
      </c>
      <c r="W4093" s="122">
        <v>0</v>
      </c>
      <c r="X4093" s="122">
        <v>0</v>
      </c>
      <c r="Y4093" s="122">
        <v>0</v>
      </c>
      <c r="Z4093" s="122">
        <v>0</v>
      </c>
      <c r="AA4093" s="122">
        <v>0</v>
      </c>
      <c r="AB4093" s="122">
        <v>0</v>
      </c>
      <c r="AC4093" s="122">
        <v>0</v>
      </c>
      <c r="AD4093" s="122">
        <v>0</v>
      </c>
      <c r="AE4093" s="122">
        <v>1.1748073E-6</v>
      </c>
      <c r="AF4093" s="122">
        <v>1.03074059E-5</v>
      </c>
      <c r="AG4093" s="122">
        <v>2.9564094499999999E-5</v>
      </c>
      <c r="AH4093" s="122">
        <v>4.8504952600000002E-5</v>
      </c>
      <c r="AI4093" s="122">
        <v>7.1684257099999995E-5</v>
      </c>
      <c r="AJ4093" s="122">
        <v>1.013300126E-4</v>
      </c>
      <c r="AK4093" s="122">
        <v>1.210526362E-4</v>
      </c>
      <c r="AL4093" s="122">
        <v>0</v>
      </c>
    </row>
    <row r="4094" spans="1:38" hidden="1" x14ac:dyDescent="0.25">
      <c r="A4094" s="122" t="s">
        <v>2067</v>
      </c>
      <c r="B4094" s="122">
        <v>1</v>
      </c>
      <c r="C4094" s="122" t="s">
        <v>2259</v>
      </c>
      <c r="D4094" s="122" t="s">
        <v>2129</v>
      </c>
      <c r="E4094" s="122">
        <v>75</v>
      </c>
      <c r="F4094" s="122">
        <v>0</v>
      </c>
      <c r="G4094" s="122">
        <v>0</v>
      </c>
      <c r="H4094" s="122">
        <v>0</v>
      </c>
      <c r="I4094" s="122">
        <v>0</v>
      </c>
      <c r="J4094" s="122">
        <v>0</v>
      </c>
      <c r="K4094" s="122">
        <v>0</v>
      </c>
      <c r="L4094" s="122">
        <v>0</v>
      </c>
      <c r="M4094" s="122">
        <v>0</v>
      </c>
      <c r="N4094" s="122">
        <v>0</v>
      </c>
      <c r="O4094" s="122">
        <v>0</v>
      </c>
      <c r="P4094" s="122">
        <v>0</v>
      </c>
      <c r="Q4094" s="122">
        <v>0</v>
      </c>
      <c r="R4094" s="122">
        <v>0</v>
      </c>
      <c r="S4094" s="122">
        <v>0</v>
      </c>
      <c r="T4094" s="122">
        <v>0</v>
      </c>
      <c r="U4094" s="122">
        <v>0</v>
      </c>
      <c r="V4094" s="122">
        <v>0</v>
      </c>
      <c r="W4094" s="122">
        <v>0</v>
      </c>
      <c r="X4094" s="122">
        <v>0</v>
      </c>
      <c r="Y4094" s="122">
        <v>0</v>
      </c>
      <c r="Z4094" s="122">
        <v>0</v>
      </c>
      <c r="AA4094" s="122">
        <v>0</v>
      </c>
      <c r="AB4094" s="122">
        <v>0</v>
      </c>
      <c r="AC4094" s="122">
        <v>0</v>
      </c>
      <c r="AD4094" s="122">
        <v>0</v>
      </c>
      <c r="AE4094" s="122">
        <v>5.9169160000000001E-7</v>
      </c>
      <c r="AF4094" s="122">
        <v>5.1511162E-6</v>
      </c>
      <c r="AG4094" s="122">
        <v>1.46812596E-5</v>
      </c>
      <c r="AH4094" s="122">
        <v>2.4005845300000001E-5</v>
      </c>
      <c r="AI4094" s="122">
        <v>3.5448526599999999E-5</v>
      </c>
      <c r="AJ4094" s="122">
        <v>5.0387059500000003E-5</v>
      </c>
      <c r="AK4094" s="122">
        <v>6.00205799E-5</v>
      </c>
      <c r="AL4094" s="122">
        <v>0</v>
      </c>
    </row>
    <row r="4095" spans="1:38" hidden="1" x14ac:dyDescent="0.25">
      <c r="A4095" s="122" t="s">
        <v>2067</v>
      </c>
      <c r="B4095" s="122">
        <v>1</v>
      </c>
      <c r="C4095" s="122" t="s">
        <v>2259</v>
      </c>
      <c r="D4095" s="122" t="s">
        <v>2176</v>
      </c>
      <c r="E4095" s="122">
        <v>75</v>
      </c>
      <c r="F4095" s="122">
        <v>0</v>
      </c>
      <c r="G4095" s="122">
        <v>0</v>
      </c>
      <c r="H4095" s="122">
        <v>0</v>
      </c>
      <c r="I4095" s="122">
        <v>0</v>
      </c>
      <c r="J4095" s="122">
        <v>0</v>
      </c>
      <c r="K4095" s="122">
        <v>0</v>
      </c>
      <c r="L4095" s="122">
        <v>0</v>
      </c>
      <c r="M4095" s="122">
        <v>0</v>
      </c>
      <c r="N4095" s="122">
        <v>0</v>
      </c>
      <c r="O4095" s="122">
        <v>0</v>
      </c>
      <c r="P4095" s="122">
        <v>0</v>
      </c>
      <c r="Q4095" s="122">
        <v>0</v>
      </c>
      <c r="R4095" s="122">
        <v>0</v>
      </c>
      <c r="S4095" s="122">
        <v>0</v>
      </c>
      <c r="T4095" s="122">
        <v>0</v>
      </c>
      <c r="U4095" s="122">
        <v>0</v>
      </c>
      <c r="V4095" s="122">
        <v>0</v>
      </c>
      <c r="W4095" s="122">
        <v>0</v>
      </c>
      <c r="X4095" s="122">
        <v>0</v>
      </c>
      <c r="Y4095" s="122">
        <v>0</v>
      </c>
      <c r="Z4095" s="122">
        <v>0</v>
      </c>
      <c r="AA4095" s="122">
        <v>0</v>
      </c>
      <c r="AB4095" s="122">
        <v>0</v>
      </c>
      <c r="AC4095" s="122">
        <v>0</v>
      </c>
      <c r="AD4095" s="122">
        <v>0</v>
      </c>
      <c r="AE4095" s="122">
        <v>9.6687000000000007E-9</v>
      </c>
      <c r="AF4095" s="122">
        <v>8.3398300000000006E-8</v>
      </c>
      <c r="AG4095" s="122">
        <v>2.3586490000000001E-7</v>
      </c>
      <c r="AH4095" s="122">
        <v>3.8286750000000002E-7</v>
      </c>
      <c r="AI4095" s="122">
        <v>5.6084140000000003E-7</v>
      </c>
      <c r="AJ4095" s="122">
        <v>7.9151809999999997E-7</v>
      </c>
      <c r="AK4095" s="122">
        <v>9.3814269999999996E-7</v>
      </c>
      <c r="AL4095" s="122">
        <v>0</v>
      </c>
    </row>
    <row r="4096" spans="1:38" hidden="1" x14ac:dyDescent="0.25">
      <c r="A4096" s="122" t="s">
        <v>2067</v>
      </c>
      <c r="B4096" s="122">
        <v>1</v>
      </c>
      <c r="C4096" s="122" t="s">
        <v>2259</v>
      </c>
      <c r="D4096" s="122" t="s">
        <v>2130</v>
      </c>
      <c r="E4096" s="122">
        <v>75</v>
      </c>
      <c r="F4096" s="122">
        <v>0</v>
      </c>
      <c r="G4096" s="122">
        <v>0</v>
      </c>
      <c r="H4096" s="122">
        <v>0</v>
      </c>
      <c r="I4096" s="122">
        <v>0</v>
      </c>
      <c r="J4096" s="122">
        <v>0</v>
      </c>
      <c r="K4096" s="122">
        <v>0</v>
      </c>
      <c r="L4096" s="122">
        <v>0</v>
      </c>
      <c r="M4096" s="122">
        <v>0</v>
      </c>
      <c r="N4096" s="122">
        <v>0</v>
      </c>
      <c r="O4096" s="122">
        <v>0</v>
      </c>
      <c r="P4096" s="122">
        <v>0</v>
      </c>
      <c r="Q4096" s="122">
        <v>0</v>
      </c>
      <c r="R4096" s="122">
        <v>0</v>
      </c>
      <c r="S4096" s="122">
        <v>0</v>
      </c>
      <c r="T4096" s="122">
        <v>0</v>
      </c>
      <c r="U4096" s="122">
        <v>0</v>
      </c>
      <c r="V4096" s="122">
        <v>0</v>
      </c>
      <c r="W4096" s="122">
        <v>0</v>
      </c>
      <c r="X4096" s="122">
        <v>0</v>
      </c>
      <c r="Y4096" s="122">
        <v>0</v>
      </c>
      <c r="Z4096" s="122">
        <v>0</v>
      </c>
      <c r="AA4096" s="122">
        <v>0</v>
      </c>
      <c r="AB4096" s="122">
        <v>0</v>
      </c>
      <c r="AC4096" s="122">
        <v>0</v>
      </c>
      <c r="AD4096" s="122">
        <v>0</v>
      </c>
      <c r="AE4096" s="122">
        <v>8.2681699999999996E-8</v>
      </c>
      <c r="AF4096" s="122">
        <v>7.1401219999999996E-7</v>
      </c>
      <c r="AG4096" s="122">
        <v>2.0094014000000002E-6</v>
      </c>
      <c r="AH4096" s="122">
        <v>3.2475999000000001E-6</v>
      </c>
      <c r="AI4096" s="122">
        <v>4.7216194999999998E-6</v>
      </c>
      <c r="AJ4096" s="122">
        <v>6.8207056999999997E-6</v>
      </c>
      <c r="AK4096" s="122">
        <v>8.0116967000000002E-6</v>
      </c>
      <c r="AL4096" s="122">
        <v>0</v>
      </c>
    </row>
    <row r="4097" spans="1:38" hidden="1" x14ac:dyDescent="0.25">
      <c r="A4097" s="122" t="s">
        <v>2067</v>
      </c>
      <c r="B4097" s="122">
        <v>1</v>
      </c>
      <c r="C4097" s="122" t="s">
        <v>2259</v>
      </c>
      <c r="D4097" s="122" t="s">
        <v>2131</v>
      </c>
      <c r="E4097" s="122">
        <v>75</v>
      </c>
      <c r="F4097" s="122">
        <v>0</v>
      </c>
      <c r="G4097" s="122">
        <v>0</v>
      </c>
      <c r="H4097" s="122">
        <v>0</v>
      </c>
      <c r="I4097" s="122">
        <v>0</v>
      </c>
      <c r="J4097" s="122">
        <v>0</v>
      </c>
      <c r="K4097" s="122">
        <v>0</v>
      </c>
      <c r="L4097" s="122">
        <v>0</v>
      </c>
      <c r="M4097" s="122">
        <v>0</v>
      </c>
      <c r="N4097" s="122">
        <v>0</v>
      </c>
      <c r="O4097" s="122">
        <v>0</v>
      </c>
      <c r="P4097" s="122">
        <v>0</v>
      </c>
      <c r="Q4097" s="122">
        <v>0</v>
      </c>
      <c r="R4097" s="122">
        <v>0</v>
      </c>
      <c r="S4097" s="122">
        <v>0</v>
      </c>
      <c r="T4097" s="122">
        <v>0</v>
      </c>
      <c r="U4097" s="122">
        <v>0</v>
      </c>
      <c r="V4097" s="122">
        <v>0</v>
      </c>
      <c r="W4097" s="122">
        <v>0</v>
      </c>
      <c r="X4097" s="122">
        <v>0</v>
      </c>
      <c r="Y4097" s="122">
        <v>0</v>
      </c>
      <c r="Z4097" s="122">
        <v>0</v>
      </c>
      <c r="AA4097" s="122">
        <v>0</v>
      </c>
      <c r="AB4097" s="122">
        <v>0</v>
      </c>
      <c r="AC4097" s="122">
        <v>0</v>
      </c>
      <c r="AD4097" s="122">
        <v>0</v>
      </c>
      <c r="AE4097" s="122">
        <v>1.8143149999999999E-7</v>
      </c>
      <c r="AF4097" s="122">
        <v>1.5656612999999999E-6</v>
      </c>
      <c r="AG4097" s="122">
        <v>4.4306266000000003E-6</v>
      </c>
      <c r="AH4097" s="122">
        <v>7.1882513000000002E-6</v>
      </c>
      <c r="AI4097" s="122">
        <v>1.05384655E-5</v>
      </c>
      <c r="AJ4097" s="122">
        <v>1.49795498E-5</v>
      </c>
      <c r="AK4097" s="122">
        <v>1.7746125499999999E-5</v>
      </c>
      <c r="AL4097" s="122">
        <v>0</v>
      </c>
    </row>
    <row r="4098" spans="1:38" hidden="1" x14ac:dyDescent="0.25">
      <c r="A4098" s="122" t="s">
        <v>2067</v>
      </c>
      <c r="B4098" s="122">
        <v>1</v>
      </c>
      <c r="C4098" s="122" t="s">
        <v>2259</v>
      </c>
      <c r="D4098" s="122" t="s">
        <v>2132</v>
      </c>
      <c r="E4098" s="122">
        <v>75</v>
      </c>
      <c r="F4098" s="122">
        <v>0</v>
      </c>
      <c r="G4098" s="122">
        <v>0</v>
      </c>
      <c r="H4098" s="122">
        <v>0</v>
      </c>
      <c r="I4098" s="122">
        <v>0</v>
      </c>
      <c r="J4098" s="122">
        <v>0</v>
      </c>
      <c r="K4098" s="122">
        <v>0</v>
      </c>
      <c r="L4098" s="122">
        <v>0</v>
      </c>
      <c r="M4098" s="122">
        <v>0</v>
      </c>
      <c r="N4098" s="122">
        <v>0</v>
      </c>
      <c r="O4098" s="122">
        <v>0</v>
      </c>
      <c r="P4098" s="122">
        <v>0</v>
      </c>
      <c r="Q4098" s="122">
        <v>0</v>
      </c>
      <c r="R4098" s="122">
        <v>0</v>
      </c>
      <c r="S4098" s="122">
        <v>0</v>
      </c>
      <c r="T4098" s="122">
        <v>0</v>
      </c>
      <c r="U4098" s="122">
        <v>0</v>
      </c>
      <c r="V4098" s="122">
        <v>0</v>
      </c>
      <c r="W4098" s="122">
        <v>0</v>
      </c>
      <c r="X4098" s="122">
        <v>0</v>
      </c>
      <c r="Y4098" s="122">
        <v>0</v>
      </c>
      <c r="Z4098" s="122">
        <v>0</v>
      </c>
      <c r="AA4098" s="122">
        <v>0</v>
      </c>
      <c r="AB4098" s="122">
        <v>0</v>
      </c>
      <c r="AC4098" s="122">
        <v>0</v>
      </c>
      <c r="AD4098" s="122">
        <v>0</v>
      </c>
      <c r="AE4098" s="122">
        <v>9.6016200000000002E-8</v>
      </c>
      <c r="AF4098" s="122">
        <v>8.4151080000000001E-7</v>
      </c>
      <c r="AG4098" s="122">
        <v>2.4237254E-6</v>
      </c>
      <c r="AH4098" s="122">
        <v>3.9983327999999999E-6</v>
      </c>
      <c r="AI4098" s="122">
        <v>5.9672018999999999E-6</v>
      </c>
      <c r="AJ4098" s="122">
        <v>8.6803593000000001E-6</v>
      </c>
      <c r="AK4098" s="122">
        <v>1.0564730199999999E-5</v>
      </c>
      <c r="AL4098" s="122">
        <v>0</v>
      </c>
    </row>
    <row r="4099" spans="1:38" hidden="1" x14ac:dyDescent="0.25">
      <c r="A4099" s="122" t="s">
        <v>2067</v>
      </c>
      <c r="B4099" s="122">
        <v>1</v>
      </c>
      <c r="C4099" s="122" t="s">
        <v>2259</v>
      </c>
      <c r="D4099" s="122" t="s">
        <v>2133</v>
      </c>
      <c r="E4099" s="122">
        <v>75</v>
      </c>
      <c r="F4099" s="122">
        <v>0</v>
      </c>
      <c r="G4099" s="122">
        <v>0</v>
      </c>
      <c r="H4099" s="122">
        <v>0</v>
      </c>
      <c r="I4099" s="122">
        <v>0</v>
      </c>
      <c r="J4099" s="122">
        <v>0</v>
      </c>
      <c r="K4099" s="122">
        <v>0</v>
      </c>
      <c r="L4099" s="122">
        <v>0</v>
      </c>
      <c r="M4099" s="122">
        <v>0</v>
      </c>
      <c r="N4099" s="122">
        <v>0</v>
      </c>
      <c r="O4099" s="122">
        <v>0</v>
      </c>
      <c r="P4099" s="122">
        <v>0</v>
      </c>
      <c r="Q4099" s="122">
        <v>0</v>
      </c>
      <c r="R4099" s="122">
        <v>0</v>
      </c>
      <c r="S4099" s="122">
        <v>0</v>
      </c>
      <c r="T4099" s="122">
        <v>0</v>
      </c>
      <c r="U4099" s="122">
        <v>0</v>
      </c>
      <c r="V4099" s="122">
        <v>0</v>
      </c>
      <c r="W4099" s="122">
        <v>0</v>
      </c>
      <c r="X4099" s="122">
        <v>0</v>
      </c>
      <c r="Y4099" s="122">
        <v>0</v>
      </c>
      <c r="Z4099" s="122">
        <v>0</v>
      </c>
      <c r="AA4099" s="122">
        <v>0</v>
      </c>
      <c r="AB4099" s="122">
        <v>0</v>
      </c>
      <c r="AC4099" s="122">
        <v>0</v>
      </c>
      <c r="AD4099" s="122">
        <v>0</v>
      </c>
      <c r="AE4099" s="122">
        <v>7.471908E-7</v>
      </c>
      <c r="AF4099" s="122">
        <v>6.4069927E-6</v>
      </c>
      <c r="AG4099" s="122">
        <v>1.8011363000000001E-5</v>
      </c>
      <c r="AH4099" s="122">
        <v>2.9038456500000001E-5</v>
      </c>
      <c r="AI4099" s="122">
        <v>4.2249364299999999E-5</v>
      </c>
      <c r="AJ4099" s="122">
        <v>6.0061804300000001E-5</v>
      </c>
      <c r="AK4099" s="122">
        <v>7.0424026099999998E-5</v>
      </c>
      <c r="AL4099" s="122">
        <v>0</v>
      </c>
    </row>
    <row r="4100" spans="1:38" hidden="1" x14ac:dyDescent="0.25">
      <c r="A4100" s="122" t="s">
        <v>2067</v>
      </c>
      <c r="B4100" s="122">
        <v>1</v>
      </c>
      <c r="C4100" s="122" t="s">
        <v>2259</v>
      </c>
      <c r="D4100" s="122" t="s">
        <v>2134</v>
      </c>
      <c r="E4100" s="122">
        <v>75</v>
      </c>
      <c r="F4100" s="122">
        <v>0</v>
      </c>
      <c r="G4100" s="122">
        <v>0</v>
      </c>
      <c r="H4100" s="122">
        <v>0</v>
      </c>
      <c r="I4100" s="122">
        <v>0</v>
      </c>
      <c r="J4100" s="122">
        <v>0</v>
      </c>
      <c r="K4100" s="122">
        <v>0</v>
      </c>
      <c r="L4100" s="122">
        <v>0</v>
      </c>
      <c r="M4100" s="122">
        <v>0</v>
      </c>
      <c r="N4100" s="122">
        <v>0</v>
      </c>
      <c r="O4100" s="122">
        <v>0</v>
      </c>
      <c r="P4100" s="122">
        <v>0</v>
      </c>
      <c r="Q4100" s="122">
        <v>0</v>
      </c>
      <c r="R4100" s="122">
        <v>0</v>
      </c>
      <c r="S4100" s="122">
        <v>0</v>
      </c>
      <c r="T4100" s="122">
        <v>0</v>
      </c>
      <c r="U4100" s="122">
        <v>0</v>
      </c>
      <c r="V4100" s="122">
        <v>0</v>
      </c>
      <c r="W4100" s="122">
        <v>0</v>
      </c>
      <c r="X4100" s="122">
        <v>0</v>
      </c>
      <c r="Y4100" s="122">
        <v>0</v>
      </c>
      <c r="Z4100" s="122">
        <v>0</v>
      </c>
      <c r="AA4100" s="122">
        <v>0</v>
      </c>
      <c r="AB4100" s="122">
        <v>0</v>
      </c>
      <c r="AC4100" s="122">
        <v>0</v>
      </c>
      <c r="AD4100" s="122">
        <v>0</v>
      </c>
      <c r="AE4100" s="122">
        <v>3.8414990000000002E-7</v>
      </c>
      <c r="AF4100" s="122">
        <v>3.3169496999999998E-6</v>
      </c>
      <c r="AG4100" s="122">
        <v>9.3891963000000004E-6</v>
      </c>
      <c r="AH4100" s="122">
        <v>1.5286315499999999E-5</v>
      </c>
      <c r="AI4100" s="122">
        <v>2.2450502300000002E-5</v>
      </c>
      <c r="AJ4100" s="122">
        <v>3.1877216500000002E-5</v>
      </c>
      <c r="AK4100" s="122">
        <v>3.7825516999999999E-5</v>
      </c>
      <c r="AL4100" s="122">
        <v>0</v>
      </c>
    </row>
    <row r="4101" spans="1:38" hidden="1" x14ac:dyDescent="0.25">
      <c r="A4101" s="122" t="s">
        <v>2067</v>
      </c>
      <c r="B4101" s="122">
        <v>1</v>
      </c>
      <c r="C4101" s="122" t="s">
        <v>2259</v>
      </c>
      <c r="D4101" s="122" t="s">
        <v>2135</v>
      </c>
      <c r="E4101" s="122">
        <v>75</v>
      </c>
      <c r="F4101" s="122">
        <v>0</v>
      </c>
      <c r="G4101" s="122">
        <v>0</v>
      </c>
      <c r="H4101" s="122">
        <v>0</v>
      </c>
      <c r="I4101" s="122">
        <v>0</v>
      </c>
      <c r="J4101" s="122">
        <v>0</v>
      </c>
      <c r="K4101" s="122">
        <v>0</v>
      </c>
      <c r="L4101" s="122">
        <v>0</v>
      </c>
      <c r="M4101" s="122">
        <v>0</v>
      </c>
      <c r="N4101" s="122">
        <v>0</v>
      </c>
      <c r="O4101" s="122">
        <v>0</v>
      </c>
      <c r="P4101" s="122">
        <v>0</v>
      </c>
      <c r="Q4101" s="122">
        <v>0</v>
      </c>
      <c r="R4101" s="122">
        <v>0</v>
      </c>
      <c r="S4101" s="122">
        <v>0</v>
      </c>
      <c r="T4101" s="122">
        <v>0</v>
      </c>
      <c r="U4101" s="122">
        <v>0</v>
      </c>
      <c r="V4101" s="122">
        <v>0</v>
      </c>
      <c r="W4101" s="122">
        <v>0</v>
      </c>
      <c r="X4101" s="122">
        <v>0</v>
      </c>
      <c r="Y4101" s="122">
        <v>0</v>
      </c>
      <c r="Z4101" s="122">
        <v>0</v>
      </c>
      <c r="AA4101" s="122">
        <v>0</v>
      </c>
      <c r="AB4101" s="122">
        <v>0</v>
      </c>
      <c r="AC4101" s="122">
        <v>0</v>
      </c>
      <c r="AD4101" s="122">
        <v>0</v>
      </c>
      <c r="AE4101" s="122">
        <v>1.691237E-7</v>
      </c>
      <c r="AF4101" s="122">
        <v>1.4556110999999999E-6</v>
      </c>
      <c r="AG4101" s="122">
        <v>4.1024704000000003E-6</v>
      </c>
      <c r="AH4101" s="122">
        <v>6.6470570000000001E-6</v>
      </c>
      <c r="AI4101" s="122">
        <v>9.7147558000000003E-6</v>
      </c>
      <c r="AJ4101" s="122">
        <v>1.3792011800000001E-5</v>
      </c>
      <c r="AK4101" s="122">
        <v>1.63094807E-5</v>
      </c>
      <c r="AL4101" s="122">
        <v>0</v>
      </c>
    </row>
    <row r="4102" spans="1:38" hidden="1" x14ac:dyDescent="0.25">
      <c r="A4102" s="122" t="s">
        <v>2067</v>
      </c>
      <c r="B4102" s="122">
        <v>1</v>
      </c>
      <c r="C4102" s="122" t="s">
        <v>2259</v>
      </c>
      <c r="D4102" s="122" t="s">
        <v>2136</v>
      </c>
      <c r="E4102" s="122">
        <v>75</v>
      </c>
      <c r="F4102" s="122">
        <v>0</v>
      </c>
      <c r="G4102" s="122">
        <v>0</v>
      </c>
      <c r="H4102" s="122">
        <v>0</v>
      </c>
      <c r="I4102" s="122">
        <v>0</v>
      </c>
      <c r="J4102" s="122">
        <v>0</v>
      </c>
      <c r="K4102" s="122">
        <v>0</v>
      </c>
      <c r="L4102" s="122">
        <v>0</v>
      </c>
      <c r="M4102" s="122">
        <v>0</v>
      </c>
      <c r="N4102" s="122">
        <v>0</v>
      </c>
      <c r="O4102" s="122">
        <v>0</v>
      </c>
      <c r="P4102" s="122">
        <v>0</v>
      </c>
      <c r="Q4102" s="122">
        <v>0</v>
      </c>
      <c r="R4102" s="122">
        <v>0</v>
      </c>
      <c r="S4102" s="122">
        <v>0</v>
      </c>
      <c r="T4102" s="122">
        <v>0</v>
      </c>
      <c r="U4102" s="122">
        <v>0</v>
      </c>
      <c r="V4102" s="122">
        <v>0</v>
      </c>
      <c r="W4102" s="122">
        <v>0</v>
      </c>
      <c r="X4102" s="122">
        <v>0</v>
      </c>
      <c r="Y4102" s="122">
        <v>0</v>
      </c>
      <c r="Z4102" s="122">
        <v>0</v>
      </c>
      <c r="AA4102" s="122">
        <v>0</v>
      </c>
      <c r="AB4102" s="122">
        <v>0</v>
      </c>
      <c r="AC4102" s="122">
        <v>0</v>
      </c>
      <c r="AD4102" s="122">
        <v>0</v>
      </c>
      <c r="AE4102" s="122">
        <v>2.5734909999999998E-7</v>
      </c>
      <c r="AF4102" s="122">
        <v>2.2188157E-6</v>
      </c>
      <c r="AG4102" s="122">
        <v>6.2794929999999998E-6</v>
      </c>
      <c r="AH4102" s="122">
        <v>1.0187725400000001E-5</v>
      </c>
      <c r="AI4102" s="122">
        <v>1.4916987400000001E-5</v>
      </c>
      <c r="AJ4102" s="122">
        <v>2.11584404E-5</v>
      </c>
      <c r="AK4102" s="122">
        <v>2.5061788800000001E-5</v>
      </c>
      <c r="AL4102" s="122">
        <v>0</v>
      </c>
    </row>
    <row r="4103" spans="1:38" hidden="1" x14ac:dyDescent="0.25">
      <c r="A4103" s="122" t="s">
        <v>2067</v>
      </c>
      <c r="B4103" s="122">
        <v>1</v>
      </c>
      <c r="C4103" s="122" t="s">
        <v>2259</v>
      </c>
      <c r="D4103" s="122" t="s">
        <v>2137</v>
      </c>
      <c r="E4103" s="122">
        <v>75</v>
      </c>
      <c r="F4103" s="122">
        <v>0</v>
      </c>
      <c r="G4103" s="122">
        <v>0</v>
      </c>
      <c r="H4103" s="122">
        <v>0</v>
      </c>
      <c r="I4103" s="122">
        <v>0</v>
      </c>
      <c r="J4103" s="122">
        <v>0</v>
      </c>
      <c r="K4103" s="122">
        <v>0</v>
      </c>
      <c r="L4103" s="122">
        <v>0</v>
      </c>
      <c r="M4103" s="122">
        <v>0</v>
      </c>
      <c r="N4103" s="122">
        <v>0</v>
      </c>
      <c r="O4103" s="122">
        <v>0</v>
      </c>
      <c r="P4103" s="122">
        <v>0</v>
      </c>
      <c r="Q4103" s="122">
        <v>0</v>
      </c>
      <c r="R4103" s="122">
        <v>0</v>
      </c>
      <c r="S4103" s="122">
        <v>0</v>
      </c>
      <c r="T4103" s="122">
        <v>0</v>
      </c>
      <c r="U4103" s="122">
        <v>0</v>
      </c>
      <c r="V4103" s="122">
        <v>0</v>
      </c>
      <c r="W4103" s="122">
        <v>0</v>
      </c>
      <c r="X4103" s="122">
        <v>0</v>
      </c>
      <c r="Y4103" s="122">
        <v>0</v>
      </c>
      <c r="Z4103" s="122">
        <v>0</v>
      </c>
      <c r="AA4103" s="122">
        <v>0</v>
      </c>
      <c r="AB4103" s="122">
        <v>0</v>
      </c>
      <c r="AC4103" s="122">
        <v>0</v>
      </c>
      <c r="AD4103" s="122">
        <v>0</v>
      </c>
      <c r="AE4103" s="122">
        <v>2.7117029999999999E-7</v>
      </c>
      <c r="AF4103" s="122">
        <v>2.3392629999999998E-6</v>
      </c>
      <c r="AG4103" s="122">
        <v>6.5868487000000002E-6</v>
      </c>
      <c r="AH4103" s="122">
        <v>1.06445407E-5</v>
      </c>
      <c r="AI4103" s="122">
        <v>1.55371686E-5</v>
      </c>
      <c r="AJ4103" s="122">
        <v>2.18501596E-5</v>
      </c>
      <c r="AK4103" s="122">
        <v>2.5698994100000001E-5</v>
      </c>
      <c r="AL4103" s="122">
        <v>0</v>
      </c>
    </row>
    <row r="4104" spans="1:38" hidden="1" x14ac:dyDescent="0.25">
      <c r="A4104" s="122" t="s">
        <v>2067</v>
      </c>
      <c r="B4104" s="122">
        <v>1</v>
      </c>
      <c r="C4104" s="122" t="s">
        <v>2259</v>
      </c>
      <c r="D4104" s="122" t="s">
        <v>2138</v>
      </c>
      <c r="E4104" s="122">
        <v>75</v>
      </c>
      <c r="F4104" s="122">
        <v>0</v>
      </c>
      <c r="G4104" s="122">
        <v>0</v>
      </c>
      <c r="H4104" s="122">
        <v>0</v>
      </c>
      <c r="I4104" s="122">
        <v>0</v>
      </c>
      <c r="J4104" s="122">
        <v>0</v>
      </c>
      <c r="K4104" s="122">
        <v>0</v>
      </c>
      <c r="L4104" s="122">
        <v>0</v>
      </c>
      <c r="M4104" s="122">
        <v>0</v>
      </c>
      <c r="N4104" s="122">
        <v>0</v>
      </c>
      <c r="O4104" s="122">
        <v>0</v>
      </c>
      <c r="P4104" s="122">
        <v>0</v>
      </c>
      <c r="Q4104" s="122">
        <v>0</v>
      </c>
      <c r="R4104" s="122">
        <v>0</v>
      </c>
      <c r="S4104" s="122">
        <v>0</v>
      </c>
      <c r="T4104" s="122">
        <v>0</v>
      </c>
      <c r="U4104" s="122">
        <v>0</v>
      </c>
      <c r="V4104" s="122">
        <v>0</v>
      </c>
      <c r="W4104" s="122">
        <v>0</v>
      </c>
      <c r="X4104" s="122">
        <v>0</v>
      </c>
      <c r="Y4104" s="122">
        <v>0</v>
      </c>
      <c r="Z4104" s="122">
        <v>0</v>
      </c>
      <c r="AA4104" s="122">
        <v>0</v>
      </c>
      <c r="AB4104" s="122">
        <v>0</v>
      </c>
      <c r="AC4104" s="122">
        <v>0</v>
      </c>
      <c r="AD4104" s="122">
        <v>0</v>
      </c>
      <c r="AE4104" s="122">
        <v>3.9495970000000001E-7</v>
      </c>
      <c r="AF4104" s="122">
        <v>3.4115836999999998E-6</v>
      </c>
      <c r="AG4104" s="122">
        <v>9.6731695000000007E-6</v>
      </c>
      <c r="AH4104" s="122">
        <v>1.57136055E-5</v>
      </c>
      <c r="AI4104" s="122">
        <v>2.2997081600000001E-5</v>
      </c>
      <c r="AJ4104" s="122">
        <v>3.2988589899999999E-5</v>
      </c>
      <c r="AK4104" s="122">
        <v>3.8818886399999997E-5</v>
      </c>
      <c r="AL4104" s="122">
        <v>0</v>
      </c>
    </row>
    <row r="4105" spans="1:38" hidden="1" x14ac:dyDescent="0.25">
      <c r="A4105" s="122" t="s">
        <v>2067</v>
      </c>
      <c r="B4105" s="122">
        <v>1</v>
      </c>
      <c r="C4105" s="122" t="s">
        <v>2259</v>
      </c>
      <c r="D4105" s="122" t="s">
        <v>2139</v>
      </c>
      <c r="E4105" s="122">
        <v>75</v>
      </c>
      <c r="F4105" s="122">
        <v>0</v>
      </c>
      <c r="G4105" s="122">
        <v>0</v>
      </c>
      <c r="H4105" s="122">
        <v>0</v>
      </c>
      <c r="I4105" s="122">
        <v>0</v>
      </c>
      <c r="J4105" s="122">
        <v>0</v>
      </c>
      <c r="K4105" s="122">
        <v>0</v>
      </c>
      <c r="L4105" s="122">
        <v>0</v>
      </c>
      <c r="M4105" s="122">
        <v>0</v>
      </c>
      <c r="N4105" s="122">
        <v>0</v>
      </c>
      <c r="O4105" s="122">
        <v>0</v>
      </c>
      <c r="P4105" s="122">
        <v>0</v>
      </c>
      <c r="Q4105" s="122">
        <v>0</v>
      </c>
      <c r="R4105" s="122">
        <v>0</v>
      </c>
      <c r="S4105" s="122">
        <v>0</v>
      </c>
      <c r="T4105" s="122">
        <v>0</v>
      </c>
      <c r="U4105" s="122">
        <v>0</v>
      </c>
      <c r="V4105" s="122">
        <v>0</v>
      </c>
      <c r="W4105" s="122">
        <v>0</v>
      </c>
      <c r="X4105" s="122">
        <v>0</v>
      </c>
      <c r="Y4105" s="122">
        <v>0</v>
      </c>
      <c r="Z4105" s="122">
        <v>0</v>
      </c>
      <c r="AA4105" s="122">
        <v>0</v>
      </c>
      <c r="AB4105" s="122">
        <v>0</v>
      </c>
      <c r="AC4105" s="122">
        <v>0</v>
      </c>
      <c r="AD4105" s="122">
        <v>0</v>
      </c>
      <c r="AE4105" s="122">
        <v>3.4795630000000003E-7</v>
      </c>
      <c r="AF4105" s="122">
        <v>3.0016978000000001E-6</v>
      </c>
      <c r="AG4105" s="122">
        <v>8.4958337000000007E-6</v>
      </c>
      <c r="AH4105" s="122">
        <v>1.3788537499999999E-5</v>
      </c>
      <c r="AI4105" s="122">
        <v>2.0195595999999999E-5</v>
      </c>
      <c r="AJ4105" s="122">
        <v>2.8997664E-5</v>
      </c>
      <c r="AK4105" s="122">
        <v>3.4263841599999997E-5</v>
      </c>
      <c r="AL4105" s="122">
        <v>0</v>
      </c>
    </row>
    <row r="4106" spans="1:38" hidden="1" x14ac:dyDescent="0.25">
      <c r="A4106" s="122" t="s">
        <v>2067</v>
      </c>
      <c r="B4106" s="122">
        <v>1</v>
      </c>
      <c r="C4106" s="122" t="s">
        <v>2259</v>
      </c>
      <c r="D4106" s="122" t="s">
        <v>2140</v>
      </c>
      <c r="E4106" s="122">
        <v>75</v>
      </c>
      <c r="F4106" s="122">
        <v>0</v>
      </c>
      <c r="G4106" s="122">
        <v>0</v>
      </c>
      <c r="H4106" s="122">
        <v>0</v>
      </c>
      <c r="I4106" s="122">
        <v>0</v>
      </c>
      <c r="J4106" s="122">
        <v>0</v>
      </c>
      <c r="K4106" s="122">
        <v>0</v>
      </c>
      <c r="L4106" s="122">
        <v>0</v>
      </c>
      <c r="M4106" s="122">
        <v>0</v>
      </c>
      <c r="N4106" s="122">
        <v>0</v>
      </c>
      <c r="O4106" s="122">
        <v>0</v>
      </c>
      <c r="P4106" s="122">
        <v>0</v>
      </c>
      <c r="Q4106" s="122">
        <v>0</v>
      </c>
      <c r="R4106" s="122">
        <v>0</v>
      </c>
      <c r="S4106" s="122">
        <v>0</v>
      </c>
      <c r="T4106" s="122">
        <v>0</v>
      </c>
      <c r="U4106" s="122">
        <v>0</v>
      </c>
      <c r="V4106" s="122">
        <v>0</v>
      </c>
      <c r="W4106" s="122">
        <v>0</v>
      </c>
      <c r="X4106" s="122">
        <v>0</v>
      </c>
      <c r="Y4106" s="122">
        <v>0</v>
      </c>
      <c r="Z4106" s="122">
        <v>0</v>
      </c>
      <c r="AA4106" s="122">
        <v>0</v>
      </c>
      <c r="AB4106" s="122">
        <v>0</v>
      </c>
      <c r="AC4106" s="122">
        <v>0</v>
      </c>
      <c r="AD4106" s="122">
        <v>0</v>
      </c>
      <c r="AE4106" s="122">
        <v>7.7225700000000003E-8</v>
      </c>
      <c r="AF4106" s="122">
        <v>6.6577270000000001E-7</v>
      </c>
      <c r="AG4106" s="122">
        <v>1.8825316E-6</v>
      </c>
      <c r="AH4106" s="122">
        <v>3.0582371000000001E-6</v>
      </c>
      <c r="AI4106" s="122">
        <v>4.4886595999999999E-6</v>
      </c>
      <c r="AJ4106" s="122">
        <v>6.3996423000000002E-6</v>
      </c>
      <c r="AK4106" s="122">
        <v>7.6265158000000003E-6</v>
      </c>
      <c r="AL4106" s="122">
        <v>0</v>
      </c>
    </row>
    <row r="4107" spans="1:38" hidden="1" x14ac:dyDescent="0.25">
      <c r="A4107" s="122" t="s">
        <v>2067</v>
      </c>
      <c r="B4107" s="122">
        <v>1</v>
      </c>
      <c r="C4107" s="122" t="s">
        <v>2259</v>
      </c>
      <c r="D4107" s="122" t="s">
        <v>2141</v>
      </c>
      <c r="E4107" s="122">
        <v>75</v>
      </c>
      <c r="F4107" s="122">
        <v>0</v>
      </c>
      <c r="G4107" s="122">
        <v>0</v>
      </c>
      <c r="H4107" s="122">
        <v>0</v>
      </c>
      <c r="I4107" s="122">
        <v>0</v>
      </c>
      <c r="J4107" s="122">
        <v>0</v>
      </c>
      <c r="K4107" s="122">
        <v>0</v>
      </c>
      <c r="L4107" s="122">
        <v>0</v>
      </c>
      <c r="M4107" s="122">
        <v>0</v>
      </c>
      <c r="N4107" s="122">
        <v>0</v>
      </c>
      <c r="O4107" s="122">
        <v>0</v>
      </c>
      <c r="P4107" s="122">
        <v>0</v>
      </c>
      <c r="Q4107" s="122">
        <v>0</v>
      </c>
      <c r="R4107" s="122">
        <v>0</v>
      </c>
      <c r="S4107" s="122">
        <v>0</v>
      </c>
      <c r="T4107" s="122">
        <v>0</v>
      </c>
      <c r="U4107" s="122">
        <v>0</v>
      </c>
      <c r="V4107" s="122">
        <v>0</v>
      </c>
      <c r="W4107" s="122">
        <v>0</v>
      </c>
      <c r="X4107" s="122">
        <v>0</v>
      </c>
      <c r="Y4107" s="122">
        <v>0</v>
      </c>
      <c r="Z4107" s="122">
        <v>0</v>
      </c>
      <c r="AA4107" s="122">
        <v>0</v>
      </c>
      <c r="AB4107" s="122">
        <v>0</v>
      </c>
      <c r="AC4107" s="122">
        <v>0</v>
      </c>
      <c r="AD4107" s="122">
        <v>0</v>
      </c>
      <c r="AE4107" s="122">
        <v>5.7723129999999999E-7</v>
      </c>
      <c r="AF4107" s="122">
        <v>4.9740603999999999E-6</v>
      </c>
      <c r="AG4107" s="122">
        <v>1.40607516E-5</v>
      </c>
      <c r="AH4107" s="122">
        <v>2.2791555899999998E-5</v>
      </c>
      <c r="AI4107" s="122">
        <v>3.3303124299999997E-5</v>
      </c>
      <c r="AJ4107" s="122">
        <v>4.7295305300000003E-5</v>
      </c>
      <c r="AK4107" s="122">
        <v>5.5859236000000001E-5</v>
      </c>
      <c r="AL4107" s="122">
        <v>0</v>
      </c>
    </row>
    <row r="4108" spans="1:38" hidden="1" x14ac:dyDescent="0.25">
      <c r="A4108" s="122" t="s">
        <v>2067</v>
      </c>
      <c r="B4108" s="122">
        <v>1</v>
      </c>
      <c r="C4108" s="122" t="s">
        <v>2259</v>
      </c>
      <c r="D4108" s="122" t="s">
        <v>2142</v>
      </c>
      <c r="E4108" s="122">
        <v>75</v>
      </c>
      <c r="F4108" s="122">
        <v>0</v>
      </c>
      <c r="G4108" s="122">
        <v>0</v>
      </c>
      <c r="H4108" s="122">
        <v>0</v>
      </c>
      <c r="I4108" s="122">
        <v>0</v>
      </c>
      <c r="J4108" s="122">
        <v>0</v>
      </c>
      <c r="K4108" s="122">
        <v>0</v>
      </c>
      <c r="L4108" s="122">
        <v>0</v>
      </c>
      <c r="M4108" s="122">
        <v>0</v>
      </c>
      <c r="N4108" s="122">
        <v>0</v>
      </c>
      <c r="O4108" s="122">
        <v>0</v>
      </c>
      <c r="P4108" s="122">
        <v>0</v>
      </c>
      <c r="Q4108" s="122">
        <v>0</v>
      </c>
      <c r="R4108" s="122">
        <v>0</v>
      </c>
      <c r="S4108" s="122">
        <v>0</v>
      </c>
      <c r="T4108" s="122">
        <v>0</v>
      </c>
      <c r="U4108" s="122">
        <v>0</v>
      </c>
      <c r="V4108" s="122">
        <v>0</v>
      </c>
      <c r="W4108" s="122">
        <v>0</v>
      </c>
      <c r="X4108" s="122">
        <v>0</v>
      </c>
      <c r="Y4108" s="122">
        <v>0</v>
      </c>
      <c r="Z4108" s="122">
        <v>0</v>
      </c>
      <c r="AA4108" s="122">
        <v>0</v>
      </c>
      <c r="AB4108" s="122">
        <v>0</v>
      </c>
      <c r="AC4108" s="122">
        <v>0</v>
      </c>
      <c r="AD4108" s="122">
        <v>0</v>
      </c>
      <c r="AE4108" s="122">
        <v>3.186414E-7</v>
      </c>
      <c r="AF4108" s="122">
        <v>2.7610159E-6</v>
      </c>
      <c r="AG4108" s="122">
        <v>7.8490781000000006E-6</v>
      </c>
      <c r="AH4108" s="122">
        <v>1.27995146E-5</v>
      </c>
      <c r="AI4108" s="122">
        <v>1.8811741900000001E-5</v>
      </c>
      <c r="AJ4108" s="122">
        <v>2.6810798599999998E-5</v>
      </c>
      <c r="AK4108" s="122">
        <v>3.1719872600000001E-5</v>
      </c>
      <c r="AL4108" s="122">
        <v>0</v>
      </c>
    </row>
    <row r="4109" spans="1:38" hidden="1" x14ac:dyDescent="0.25">
      <c r="A4109" s="122" t="s">
        <v>2067</v>
      </c>
      <c r="B4109" s="122">
        <v>1</v>
      </c>
      <c r="C4109" s="122" t="s">
        <v>2259</v>
      </c>
      <c r="D4109" s="122" t="s">
        <v>2143</v>
      </c>
      <c r="E4109" s="122">
        <v>75</v>
      </c>
      <c r="F4109" s="122">
        <v>0</v>
      </c>
      <c r="G4109" s="122">
        <v>0</v>
      </c>
      <c r="H4109" s="122">
        <v>0</v>
      </c>
      <c r="I4109" s="122">
        <v>0</v>
      </c>
      <c r="J4109" s="122">
        <v>0</v>
      </c>
      <c r="K4109" s="122">
        <v>0</v>
      </c>
      <c r="L4109" s="122">
        <v>0</v>
      </c>
      <c r="M4109" s="122">
        <v>0</v>
      </c>
      <c r="N4109" s="122">
        <v>0</v>
      </c>
      <c r="O4109" s="122">
        <v>0</v>
      </c>
      <c r="P4109" s="122">
        <v>0</v>
      </c>
      <c r="Q4109" s="122">
        <v>0</v>
      </c>
      <c r="R4109" s="122">
        <v>0</v>
      </c>
      <c r="S4109" s="122">
        <v>0</v>
      </c>
      <c r="T4109" s="122">
        <v>0</v>
      </c>
      <c r="U4109" s="122">
        <v>0</v>
      </c>
      <c r="V4109" s="122">
        <v>0</v>
      </c>
      <c r="W4109" s="122">
        <v>0</v>
      </c>
      <c r="X4109" s="122">
        <v>0</v>
      </c>
      <c r="Y4109" s="122">
        <v>0</v>
      </c>
      <c r="Z4109" s="122">
        <v>0</v>
      </c>
      <c r="AA4109" s="122">
        <v>0</v>
      </c>
      <c r="AB4109" s="122">
        <v>0</v>
      </c>
      <c r="AC4109" s="122">
        <v>0</v>
      </c>
      <c r="AD4109" s="122">
        <v>0</v>
      </c>
      <c r="AE4109" s="122">
        <v>3.5300450000000002E-7</v>
      </c>
      <c r="AF4109" s="122">
        <v>3.0438572999999999E-6</v>
      </c>
      <c r="AG4109" s="122">
        <v>8.6130862000000005E-6</v>
      </c>
      <c r="AH4109" s="122">
        <v>1.39798492E-5</v>
      </c>
      <c r="AI4109" s="122">
        <v>2.0480841400000001E-5</v>
      </c>
      <c r="AJ4109" s="122">
        <v>2.8912174500000001E-5</v>
      </c>
      <c r="AK4109" s="122">
        <v>3.4280836900000002E-5</v>
      </c>
      <c r="AL4109" s="122">
        <v>0</v>
      </c>
    </row>
    <row r="4110" spans="1:38" hidden="1" x14ac:dyDescent="0.25">
      <c r="A4110" s="122" t="s">
        <v>2067</v>
      </c>
      <c r="B4110" s="122">
        <v>1</v>
      </c>
      <c r="C4110" s="122" t="s">
        <v>2259</v>
      </c>
      <c r="D4110" s="122" t="s">
        <v>2177</v>
      </c>
      <c r="E4110" s="122">
        <v>75</v>
      </c>
      <c r="F4110" s="122">
        <v>0</v>
      </c>
      <c r="G4110" s="122">
        <v>0</v>
      </c>
      <c r="H4110" s="122">
        <v>0</v>
      </c>
      <c r="I4110" s="122">
        <v>0</v>
      </c>
      <c r="J4110" s="122">
        <v>0</v>
      </c>
      <c r="K4110" s="122">
        <v>0</v>
      </c>
      <c r="L4110" s="122">
        <v>0</v>
      </c>
      <c r="M4110" s="122">
        <v>0</v>
      </c>
      <c r="N4110" s="122">
        <v>0</v>
      </c>
      <c r="O4110" s="122">
        <v>0</v>
      </c>
      <c r="P4110" s="122">
        <v>0</v>
      </c>
      <c r="Q4110" s="122">
        <v>0</v>
      </c>
      <c r="R4110" s="122">
        <v>0</v>
      </c>
      <c r="S4110" s="122">
        <v>0</v>
      </c>
      <c r="T4110" s="122">
        <v>0</v>
      </c>
      <c r="U4110" s="122">
        <v>0</v>
      </c>
      <c r="V4110" s="122">
        <v>0</v>
      </c>
      <c r="W4110" s="122">
        <v>0</v>
      </c>
      <c r="X4110" s="122">
        <v>0</v>
      </c>
      <c r="Y4110" s="122">
        <v>0</v>
      </c>
      <c r="Z4110" s="122">
        <v>0</v>
      </c>
      <c r="AA4110" s="122">
        <v>0</v>
      </c>
      <c r="AB4110" s="122">
        <v>0</v>
      </c>
      <c r="AC4110" s="122">
        <v>0</v>
      </c>
      <c r="AD4110" s="122">
        <v>0</v>
      </c>
      <c r="AE4110" s="122">
        <v>3.0715E-9</v>
      </c>
      <c r="AF4110" s="122">
        <v>2.6310600000000001E-8</v>
      </c>
      <c r="AG4110" s="122">
        <v>7.3917699999999998E-8</v>
      </c>
      <c r="AH4110" s="122">
        <v>1.1923069999999999E-7</v>
      </c>
      <c r="AI4110" s="122">
        <v>1.7360010000000001E-7</v>
      </c>
      <c r="AJ4110" s="122">
        <v>2.4358270000000001E-7</v>
      </c>
      <c r="AK4110" s="122">
        <v>2.871044E-7</v>
      </c>
      <c r="AL4110" s="122">
        <v>0</v>
      </c>
    </row>
    <row r="4111" spans="1:38" hidden="1" x14ac:dyDescent="0.25">
      <c r="A4111" s="122" t="s">
        <v>2067</v>
      </c>
      <c r="B4111" s="122">
        <v>1</v>
      </c>
      <c r="C4111" s="122" t="s">
        <v>2259</v>
      </c>
      <c r="D4111" s="122" t="s">
        <v>2144</v>
      </c>
      <c r="E4111" s="122">
        <v>75</v>
      </c>
      <c r="F4111" s="122">
        <v>0</v>
      </c>
      <c r="G4111" s="122">
        <v>0</v>
      </c>
      <c r="H4111" s="122">
        <v>0</v>
      </c>
      <c r="I4111" s="122">
        <v>0</v>
      </c>
      <c r="J4111" s="122">
        <v>0</v>
      </c>
      <c r="K4111" s="122">
        <v>0</v>
      </c>
      <c r="L4111" s="122">
        <v>0</v>
      </c>
      <c r="M4111" s="122">
        <v>0</v>
      </c>
      <c r="N4111" s="122">
        <v>0</v>
      </c>
      <c r="O4111" s="122">
        <v>0</v>
      </c>
      <c r="P4111" s="122">
        <v>0</v>
      </c>
      <c r="Q4111" s="122">
        <v>0</v>
      </c>
      <c r="R4111" s="122">
        <v>0</v>
      </c>
      <c r="S4111" s="122">
        <v>0</v>
      </c>
      <c r="T4111" s="122">
        <v>0</v>
      </c>
      <c r="U4111" s="122">
        <v>0</v>
      </c>
      <c r="V4111" s="122">
        <v>0</v>
      </c>
      <c r="W4111" s="122">
        <v>0</v>
      </c>
      <c r="X4111" s="122">
        <v>0</v>
      </c>
      <c r="Y4111" s="122">
        <v>0</v>
      </c>
      <c r="Z4111" s="122">
        <v>0</v>
      </c>
      <c r="AA4111" s="122">
        <v>0</v>
      </c>
      <c r="AB4111" s="122">
        <v>0</v>
      </c>
      <c r="AC4111" s="122">
        <v>0</v>
      </c>
      <c r="AD4111" s="122">
        <v>0</v>
      </c>
      <c r="AE4111" s="122">
        <v>1.7374380000000001E-7</v>
      </c>
      <c r="AF4111" s="122">
        <v>1.4943968000000001E-6</v>
      </c>
      <c r="AG4111" s="122">
        <v>4.2149112000000001E-6</v>
      </c>
      <c r="AH4111" s="122">
        <v>6.8070997999999997E-6</v>
      </c>
      <c r="AI4111" s="122">
        <v>9.9335302999999992E-6</v>
      </c>
      <c r="AJ4111" s="122">
        <v>1.38906174E-5</v>
      </c>
      <c r="AK4111" s="122">
        <v>1.6394974500000002E-5</v>
      </c>
      <c r="AL4111" s="122">
        <v>0</v>
      </c>
    </row>
    <row r="4112" spans="1:38" hidden="1" x14ac:dyDescent="0.25">
      <c r="A4112" s="122" t="s">
        <v>2067</v>
      </c>
      <c r="B4112" s="122">
        <v>1</v>
      </c>
      <c r="C4112" s="122" t="s">
        <v>2259</v>
      </c>
      <c r="D4112" s="122" t="s">
        <v>2145</v>
      </c>
      <c r="E4112" s="122">
        <v>75</v>
      </c>
      <c r="F4112" s="122">
        <v>0</v>
      </c>
      <c r="G4112" s="122">
        <v>0</v>
      </c>
      <c r="H4112" s="122">
        <v>0</v>
      </c>
      <c r="I4112" s="122">
        <v>0</v>
      </c>
      <c r="J4112" s="122">
        <v>0</v>
      </c>
      <c r="K4112" s="122">
        <v>0</v>
      </c>
      <c r="L4112" s="122">
        <v>0</v>
      </c>
      <c r="M4112" s="122">
        <v>0</v>
      </c>
      <c r="N4112" s="122">
        <v>0</v>
      </c>
      <c r="O4112" s="122">
        <v>0</v>
      </c>
      <c r="P4112" s="122">
        <v>0</v>
      </c>
      <c r="Q4112" s="122">
        <v>0</v>
      </c>
      <c r="R4112" s="122">
        <v>0</v>
      </c>
      <c r="S4112" s="122">
        <v>0</v>
      </c>
      <c r="T4112" s="122">
        <v>0</v>
      </c>
      <c r="U4112" s="122">
        <v>0</v>
      </c>
      <c r="V4112" s="122">
        <v>0</v>
      </c>
      <c r="W4112" s="122">
        <v>0</v>
      </c>
      <c r="X4112" s="122">
        <v>0</v>
      </c>
      <c r="Y4112" s="122">
        <v>0</v>
      </c>
      <c r="Z4112" s="122">
        <v>0</v>
      </c>
      <c r="AA4112" s="122">
        <v>0</v>
      </c>
      <c r="AB4112" s="122">
        <v>0</v>
      </c>
      <c r="AC4112" s="122">
        <v>0</v>
      </c>
      <c r="AD4112" s="122">
        <v>0</v>
      </c>
      <c r="AE4112" s="122">
        <v>5.9933800000000002E-8</v>
      </c>
      <c r="AF4112" s="122">
        <v>5.2075460000000001E-7</v>
      </c>
      <c r="AG4112" s="122">
        <v>1.4852620999999999E-6</v>
      </c>
      <c r="AH4112" s="122">
        <v>2.4231292000000002E-6</v>
      </c>
      <c r="AI4112" s="122">
        <v>3.5692710000000001E-6</v>
      </c>
      <c r="AJ4112" s="122">
        <v>5.1026563999999997E-6</v>
      </c>
      <c r="AK4112" s="122">
        <v>6.1371896999999998E-6</v>
      </c>
      <c r="AL4112" s="122">
        <v>0</v>
      </c>
    </row>
    <row r="4113" spans="1:38" hidden="1" x14ac:dyDescent="0.25">
      <c r="A4113" s="122" t="s">
        <v>2067</v>
      </c>
      <c r="B4113" s="122">
        <v>1</v>
      </c>
      <c r="C4113" s="122" t="s">
        <v>2259</v>
      </c>
      <c r="D4113" s="122" t="s">
        <v>2146</v>
      </c>
      <c r="E4113" s="122">
        <v>75</v>
      </c>
      <c r="F4113" s="122">
        <v>0</v>
      </c>
      <c r="G4113" s="122">
        <v>0</v>
      </c>
      <c r="H4113" s="122">
        <v>0</v>
      </c>
      <c r="I4113" s="122">
        <v>0</v>
      </c>
      <c r="J4113" s="122">
        <v>0</v>
      </c>
      <c r="K4113" s="122">
        <v>0</v>
      </c>
      <c r="L4113" s="122">
        <v>0</v>
      </c>
      <c r="M4113" s="122">
        <v>0</v>
      </c>
      <c r="N4113" s="122">
        <v>0</v>
      </c>
      <c r="O4113" s="122">
        <v>0</v>
      </c>
      <c r="P4113" s="122">
        <v>0</v>
      </c>
      <c r="Q4113" s="122">
        <v>0</v>
      </c>
      <c r="R4113" s="122">
        <v>0</v>
      </c>
      <c r="S4113" s="122">
        <v>0</v>
      </c>
      <c r="T4113" s="122">
        <v>0</v>
      </c>
      <c r="U4113" s="122">
        <v>0</v>
      </c>
      <c r="V4113" s="122">
        <v>0</v>
      </c>
      <c r="W4113" s="122">
        <v>0</v>
      </c>
      <c r="X4113" s="122">
        <v>0</v>
      </c>
      <c r="Y4113" s="122">
        <v>0</v>
      </c>
      <c r="Z4113" s="122">
        <v>0</v>
      </c>
      <c r="AA4113" s="122">
        <v>0</v>
      </c>
      <c r="AB4113" s="122">
        <v>0</v>
      </c>
      <c r="AC4113" s="122">
        <v>0</v>
      </c>
      <c r="AD4113" s="122">
        <v>0</v>
      </c>
      <c r="AE4113" s="122">
        <v>5.8320060000000004E-7</v>
      </c>
      <c r="AF4113" s="122">
        <v>5.0778403999999999E-6</v>
      </c>
      <c r="AG4113" s="122">
        <v>1.4482156299999999E-5</v>
      </c>
      <c r="AH4113" s="122">
        <v>2.37136712E-5</v>
      </c>
      <c r="AI4113" s="122">
        <v>3.5026146899999997E-5</v>
      </c>
      <c r="AJ4113" s="122">
        <v>4.9125137599999999E-5</v>
      </c>
      <c r="AK4113" s="122">
        <v>5.8640028900000002E-5</v>
      </c>
      <c r="AL4113" s="122">
        <v>0</v>
      </c>
    </row>
    <row r="4114" spans="1:38" hidden="1" x14ac:dyDescent="0.25">
      <c r="A4114" s="122" t="s">
        <v>2067</v>
      </c>
      <c r="B4114" s="122">
        <v>1</v>
      </c>
      <c r="C4114" s="122" t="s">
        <v>2259</v>
      </c>
      <c r="D4114" s="122" t="s">
        <v>2147</v>
      </c>
      <c r="E4114" s="122">
        <v>75</v>
      </c>
      <c r="F4114" s="122">
        <v>0</v>
      </c>
      <c r="G4114" s="122">
        <v>0</v>
      </c>
      <c r="H4114" s="122">
        <v>0</v>
      </c>
      <c r="I4114" s="122">
        <v>0</v>
      </c>
      <c r="J4114" s="122">
        <v>0</v>
      </c>
      <c r="K4114" s="122">
        <v>0</v>
      </c>
      <c r="L4114" s="122">
        <v>0</v>
      </c>
      <c r="M4114" s="122">
        <v>0</v>
      </c>
      <c r="N4114" s="122">
        <v>0</v>
      </c>
      <c r="O4114" s="122">
        <v>0</v>
      </c>
      <c r="P4114" s="122">
        <v>0</v>
      </c>
      <c r="Q4114" s="122">
        <v>0</v>
      </c>
      <c r="R4114" s="122">
        <v>0</v>
      </c>
      <c r="S4114" s="122">
        <v>0</v>
      </c>
      <c r="T4114" s="122">
        <v>0</v>
      </c>
      <c r="U4114" s="122">
        <v>0</v>
      </c>
      <c r="V4114" s="122">
        <v>0</v>
      </c>
      <c r="W4114" s="122">
        <v>0</v>
      </c>
      <c r="X4114" s="122">
        <v>0</v>
      </c>
      <c r="Y4114" s="122">
        <v>0</v>
      </c>
      <c r="Z4114" s="122">
        <v>0</v>
      </c>
      <c r="AA4114" s="122">
        <v>0</v>
      </c>
      <c r="AB4114" s="122">
        <v>0</v>
      </c>
      <c r="AC4114" s="122">
        <v>0</v>
      </c>
      <c r="AD4114" s="122">
        <v>0</v>
      </c>
      <c r="AE4114" s="122">
        <v>4.3899600000000001E-8</v>
      </c>
      <c r="AF4114" s="122">
        <v>3.778292E-7</v>
      </c>
      <c r="AG4114" s="122">
        <v>1.0665338000000001E-6</v>
      </c>
      <c r="AH4114" s="122">
        <v>1.7345047999999999E-6</v>
      </c>
      <c r="AI4114" s="122">
        <v>2.5473127000000001E-6</v>
      </c>
      <c r="AJ4114" s="122">
        <v>3.6593638E-6</v>
      </c>
      <c r="AK4114" s="122">
        <v>4.3069164000000004E-6</v>
      </c>
      <c r="AL4114" s="122">
        <v>0</v>
      </c>
    </row>
    <row r="4115" spans="1:38" hidden="1" x14ac:dyDescent="0.25">
      <c r="A4115" s="122" t="s">
        <v>2067</v>
      </c>
      <c r="B4115" s="122">
        <v>1</v>
      </c>
      <c r="C4115" s="122" t="s">
        <v>2259</v>
      </c>
      <c r="D4115" s="122" t="s">
        <v>475</v>
      </c>
      <c r="E4115" s="122">
        <v>75</v>
      </c>
      <c r="F4115" s="122">
        <v>0</v>
      </c>
      <c r="G4115" s="122">
        <v>0</v>
      </c>
      <c r="H4115" s="122">
        <v>0</v>
      </c>
      <c r="I4115" s="122">
        <v>0</v>
      </c>
      <c r="J4115" s="122">
        <v>0</v>
      </c>
      <c r="K4115" s="122">
        <v>0</v>
      </c>
      <c r="L4115" s="122">
        <v>0</v>
      </c>
      <c r="M4115" s="122">
        <v>0</v>
      </c>
      <c r="N4115" s="122">
        <v>0</v>
      </c>
      <c r="O4115" s="122">
        <v>0</v>
      </c>
      <c r="P4115" s="122">
        <v>0</v>
      </c>
      <c r="Q4115" s="122">
        <v>0</v>
      </c>
      <c r="R4115" s="122">
        <v>0</v>
      </c>
      <c r="S4115" s="122">
        <v>0</v>
      </c>
      <c r="T4115" s="122">
        <v>0</v>
      </c>
      <c r="U4115" s="122">
        <v>0</v>
      </c>
      <c r="V4115" s="122">
        <v>0</v>
      </c>
      <c r="W4115" s="122">
        <v>0</v>
      </c>
      <c r="X4115" s="122">
        <v>0</v>
      </c>
      <c r="Y4115" s="122">
        <v>0</v>
      </c>
      <c r="Z4115" s="122">
        <v>0</v>
      </c>
      <c r="AA4115" s="122">
        <v>0</v>
      </c>
      <c r="AB4115" s="122">
        <v>0</v>
      </c>
      <c r="AC4115" s="122">
        <v>0</v>
      </c>
      <c r="AD4115" s="122">
        <v>0</v>
      </c>
      <c r="AE4115" s="122">
        <v>1.099358E-7</v>
      </c>
      <c r="AF4115" s="122">
        <v>9.5266729999999997E-7</v>
      </c>
      <c r="AG4115" s="122">
        <v>2.7017242E-6</v>
      </c>
      <c r="AH4115" s="122">
        <v>4.3941280999999999E-6</v>
      </c>
      <c r="AI4115" s="122">
        <v>6.4458661999999998E-6</v>
      </c>
      <c r="AJ4115" s="122">
        <v>9.2144129E-6</v>
      </c>
      <c r="AK4115" s="122">
        <v>1.09135805E-5</v>
      </c>
      <c r="AL4115" s="122">
        <v>0</v>
      </c>
    </row>
    <row r="4116" spans="1:38" hidden="1" x14ac:dyDescent="0.25">
      <c r="A4116" s="122" t="s">
        <v>2067</v>
      </c>
      <c r="B4116" s="122">
        <v>1</v>
      </c>
      <c r="C4116" s="122" t="s">
        <v>2259</v>
      </c>
      <c r="D4116" s="122" t="s">
        <v>2148</v>
      </c>
      <c r="E4116" s="122">
        <v>75</v>
      </c>
      <c r="F4116" s="122">
        <v>0</v>
      </c>
      <c r="G4116" s="122">
        <v>0</v>
      </c>
      <c r="H4116" s="122">
        <v>0</v>
      </c>
      <c r="I4116" s="122">
        <v>0</v>
      </c>
      <c r="J4116" s="122">
        <v>0</v>
      </c>
      <c r="K4116" s="122">
        <v>0</v>
      </c>
      <c r="L4116" s="122">
        <v>0</v>
      </c>
      <c r="M4116" s="122">
        <v>0</v>
      </c>
      <c r="N4116" s="122">
        <v>0</v>
      </c>
      <c r="O4116" s="122">
        <v>0</v>
      </c>
      <c r="P4116" s="122">
        <v>0</v>
      </c>
      <c r="Q4116" s="122">
        <v>0</v>
      </c>
      <c r="R4116" s="122">
        <v>0</v>
      </c>
      <c r="S4116" s="122">
        <v>0</v>
      </c>
      <c r="T4116" s="122">
        <v>0</v>
      </c>
      <c r="U4116" s="122">
        <v>0</v>
      </c>
      <c r="V4116" s="122">
        <v>0</v>
      </c>
      <c r="W4116" s="122">
        <v>0</v>
      </c>
      <c r="X4116" s="122">
        <v>0</v>
      </c>
      <c r="Y4116" s="122">
        <v>0</v>
      </c>
      <c r="Z4116" s="122">
        <v>0</v>
      </c>
      <c r="AA4116" s="122">
        <v>0</v>
      </c>
      <c r="AB4116" s="122">
        <v>0</v>
      </c>
      <c r="AC4116" s="122">
        <v>0</v>
      </c>
      <c r="AD4116" s="122">
        <v>0</v>
      </c>
      <c r="AE4116" s="122">
        <v>7.7712699999999999E-8</v>
      </c>
      <c r="AF4116" s="122">
        <v>6.7144229999999996E-7</v>
      </c>
      <c r="AG4116" s="122">
        <v>1.9031813999999999E-6</v>
      </c>
      <c r="AH4116" s="122">
        <v>3.0923333000000001E-6</v>
      </c>
      <c r="AI4116" s="122">
        <v>4.5387337000000001E-6</v>
      </c>
      <c r="AJ4116" s="122">
        <v>6.4727767999999998E-6</v>
      </c>
      <c r="AK4116" s="122">
        <v>7.7195793000000005E-6</v>
      </c>
      <c r="AL4116" s="122">
        <v>0</v>
      </c>
    </row>
    <row r="4117" spans="1:38" hidden="1" x14ac:dyDescent="0.25">
      <c r="A4117" s="122" t="s">
        <v>2067</v>
      </c>
      <c r="B4117" s="122">
        <v>1</v>
      </c>
      <c r="C4117" s="122" t="s">
        <v>2259</v>
      </c>
      <c r="D4117" s="122" t="s">
        <v>2149</v>
      </c>
      <c r="E4117" s="122">
        <v>75</v>
      </c>
      <c r="F4117" s="122">
        <v>0</v>
      </c>
      <c r="G4117" s="122">
        <v>0</v>
      </c>
      <c r="H4117" s="122">
        <v>0</v>
      </c>
      <c r="I4117" s="122">
        <v>0</v>
      </c>
      <c r="J4117" s="122">
        <v>0</v>
      </c>
      <c r="K4117" s="122">
        <v>0</v>
      </c>
      <c r="L4117" s="122">
        <v>0</v>
      </c>
      <c r="M4117" s="122">
        <v>0</v>
      </c>
      <c r="N4117" s="122">
        <v>0</v>
      </c>
      <c r="O4117" s="122">
        <v>0</v>
      </c>
      <c r="P4117" s="122">
        <v>0</v>
      </c>
      <c r="Q4117" s="122">
        <v>0</v>
      </c>
      <c r="R4117" s="122">
        <v>0</v>
      </c>
      <c r="S4117" s="122">
        <v>0</v>
      </c>
      <c r="T4117" s="122">
        <v>0</v>
      </c>
      <c r="U4117" s="122">
        <v>0</v>
      </c>
      <c r="V4117" s="122">
        <v>0</v>
      </c>
      <c r="W4117" s="122">
        <v>0</v>
      </c>
      <c r="X4117" s="122">
        <v>0</v>
      </c>
      <c r="Y4117" s="122">
        <v>0</v>
      </c>
      <c r="Z4117" s="122">
        <v>0</v>
      </c>
      <c r="AA4117" s="122">
        <v>0</v>
      </c>
      <c r="AB4117" s="122">
        <v>0</v>
      </c>
      <c r="AC4117" s="122">
        <v>0</v>
      </c>
      <c r="AD4117" s="122">
        <v>0</v>
      </c>
      <c r="AE4117" s="122">
        <v>5.153989E-7</v>
      </c>
      <c r="AF4117" s="122">
        <v>4.4341193999999997E-6</v>
      </c>
      <c r="AG4117" s="122">
        <v>1.25265244E-5</v>
      </c>
      <c r="AH4117" s="122">
        <v>2.0291434700000001E-5</v>
      </c>
      <c r="AI4117" s="122">
        <v>2.96557586E-5</v>
      </c>
      <c r="AJ4117" s="122">
        <v>4.3593854399999997E-5</v>
      </c>
      <c r="AK4117" s="122">
        <v>5.1503784299999997E-5</v>
      </c>
      <c r="AL4117" s="122">
        <v>0</v>
      </c>
    </row>
    <row r="4118" spans="1:38" hidden="1" x14ac:dyDescent="0.25">
      <c r="A4118" s="122" t="s">
        <v>2067</v>
      </c>
      <c r="B4118" s="122">
        <v>1</v>
      </c>
      <c r="C4118" s="122" t="s">
        <v>2259</v>
      </c>
      <c r="D4118" s="122" t="s">
        <v>2150</v>
      </c>
      <c r="E4118" s="122">
        <v>75</v>
      </c>
      <c r="F4118" s="122">
        <v>0</v>
      </c>
      <c r="G4118" s="122">
        <v>0</v>
      </c>
      <c r="H4118" s="122">
        <v>0</v>
      </c>
      <c r="I4118" s="122">
        <v>0</v>
      </c>
      <c r="J4118" s="122">
        <v>0</v>
      </c>
      <c r="K4118" s="122">
        <v>0</v>
      </c>
      <c r="L4118" s="122">
        <v>0</v>
      </c>
      <c r="M4118" s="122">
        <v>0</v>
      </c>
      <c r="N4118" s="122">
        <v>0</v>
      </c>
      <c r="O4118" s="122">
        <v>0</v>
      </c>
      <c r="P4118" s="122">
        <v>0</v>
      </c>
      <c r="Q4118" s="122">
        <v>0</v>
      </c>
      <c r="R4118" s="122">
        <v>0</v>
      </c>
      <c r="S4118" s="122">
        <v>0</v>
      </c>
      <c r="T4118" s="122">
        <v>0</v>
      </c>
      <c r="U4118" s="122">
        <v>0</v>
      </c>
      <c r="V4118" s="122">
        <v>0</v>
      </c>
      <c r="W4118" s="122">
        <v>0</v>
      </c>
      <c r="X4118" s="122">
        <v>0</v>
      </c>
      <c r="Y4118" s="122">
        <v>0</v>
      </c>
      <c r="Z4118" s="122">
        <v>0</v>
      </c>
      <c r="AA4118" s="122">
        <v>0</v>
      </c>
      <c r="AB4118" s="122">
        <v>0</v>
      </c>
      <c r="AC4118" s="122">
        <v>0</v>
      </c>
      <c r="AD4118" s="122">
        <v>0</v>
      </c>
      <c r="AE4118" s="122">
        <v>1.214411E-7</v>
      </c>
      <c r="AF4118" s="122">
        <v>1.0456471999999999E-6</v>
      </c>
      <c r="AG4118" s="122">
        <v>2.9495529999999999E-6</v>
      </c>
      <c r="AH4118" s="122">
        <v>4.7780660000000004E-6</v>
      </c>
      <c r="AI4118" s="122">
        <v>7.0030854000000003E-6</v>
      </c>
      <c r="AJ4118" s="122">
        <v>9.9477824000000004E-6</v>
      </c>
      <c r="AK4118" s="122">
        <v>1.17593767E-5</v>
      </c>
      <c r="AL4118" s="122">
        <v>0</v>
      </c>
    </row>
    <row r="4119" spans="1:38" hidden="1" x14ac:dyDescent="0.25">
      <c r="A4119" s="122" t="s">
        <v>2067</v>
      </c>
      <c r="B4119" s="122">
        <v>1</v>
      </c>
      <c r="C4119" s="122" t="s">
        <v>2259</v>
      </c>
      <c r="D4119" s="122" t="s">
        <v>2151</v>
      </c>
      <c r="E4119" s="122">
        <v>75</v>
      </c>
      <c r="F4119" s="122">
        <v>0</v>
      </c>
      <c r="G4119" s="122">
        <v>0</v>
      </c>
      <c r="H4119" s="122">
        <v>0</v>
      </c>
      <c r="I4119" s="122">
        <v>0</v>
      </c>
      <c r="J4119" s="122">
        <v>0</v>
      </c>
      <c r="K4119" s="122">
        <v>0</v>
      </c>
      <c r="L4119" s="122">
        <v>0</v>
      </c>
      <c r="M4119" s="122">
        <v>0</v>
      </c>
      <c r="N4119" s="122">
        <v>0</v>
      </c>
      <c r="O4119" s="122">
        <v>0</v>
      </c>
      <c r="P4119" s="122">
        <v>0</v>
      </c>
      <c r="Q4119" s="122">
        <v>0</v>
      </c>
      <c r="R4119" s="122">
        <v>0</v>
      </c>
      <c r="S4119" s="122">
        <v>0</v>
      </c>
      <c r="T4119" s="122">
        <v>0</v>
      </c>
      <c r="U4119" s="122">
        <v>0</v>
      </c>
      <c r="V4119" s="122">
        <v>0</v>
      </c>
      <c r="W4119" s="122">
        <v>0</v>
      </c>
      <c r="X4119" s="122">
        <v>0</v>
      </c>
      <c r="Y4119" s="122">
        <v>0</v>
      </c>
      <c r="Z4119" s="122">
        <v>0</v>
      </c>
      <c r="AA4119" s="122">
        <v>0</v>
      </c>
      <c r="AB4119" s="122">
        <v>0</v>
      </c>
      <c r="AC4119" s="122">
        <v>0</v>
      </c>
      <c r="AD4119" s="122">
        <v>0</v>
      </c>
      <c r="AE4119" s="122">
        <v>1.666726E-7</v>
      </c>
      <c r="AF4119" s="122">
        <v>1.4588981E-6</v>
      </c>
      <c r="AG4119" s="122">
        <v>4.1887297E-6</v>
      </c>
      <c r="AH4119" s="122">
        <v>6.9162871000000004E-6</v>
      </c>
      <c r="AI4119" s="122">
        <v>1.0308907799999999E-5</v>
      </c>
      <c r="AJ4119" s="122">
        <v>1.4629107500000001E-5</v>
      </c>
      <c r="AK4119" s="122">
        <v>1.74733099E-5</v>
      </c>
      <c r="AL4119" s="122">
        <v>0</v>
      </c>
    </row>
    <row r="4120" spans="1:38" hidden="1" x14ac:dyDescent="0.25">
      <c r="A4120" s="122" t="s">
        <v>2067</v>
      </c>
      <c r="B4120" s="122">
        <v>1</v>
      </c>
      <c r="C4120" s="122" t="s">
        <v>2259</v>
      </c>
      <c r="D4120" s="122" t="s">
        <v>2152</v>
      </c>
      <c r="E4120" s="122">
        <v>75</v>
      </c>
      <c r="F4120" s="122">
        <v>0</v>
      </c>
      <c r="G4120" s="122">
        <v>0</v>
      </c>
      <c r="H4120" s="122">
        <v>0</v>
      </c>
      <c r="I4120" s="122">
        <v>0</v>
      </c>
      <c r="J4120" s="122">
        <v>0</v>
      </c>
      <c r="K4120" s="122">
        <v>0</v>
      </c>
      <c r="L4120" s="122">
        <v>0</v>
      </c>
      <c r="M4120" s="122">
        <v>0</v>
      </c>
      <c r="N4120" s="122">
        <v>0</v>
      </c>
      <c r="O4120" s="122">
        <v>0</v>
      </c>
      <c r="P4120" s="122">
        <v>0</v>
      </c>
      <c r="Q4120" s="122">
        <v>0</v>
      </c>
      <c r="R4120" s="122">
        <v>0</v>
      </c>
      <c r="S4120" s="122">
        <v>0</v>
      </c>
      <c r="T4120" s="122">
        <v>0</v>
      </c>
      <c r="U4120" s="122">
        <v>0</v>
      </c>
      <c r="V4120" s="122">
        <v>0</v>
      </c>
      <c r="W4120" s="122">
        <v>0</v>
      </c>
      <c r="X4120" s="122">
        <v>0</v>
      </c>
      <c r="Y4120" s="122">
        <v>0</v>
      </c>
      <c r="Z4120" s="122">
        <v>0</v>
      </c>
      <c r="AA4120" s="122">
        <v>0</v>
      </c>
      <c r="AB4120" s="122">
        <v>0</v>
      </c>
      <c r="AC4120" s="122">
        <v>0</v>
      </c>
      <c r="AD4120" s="122">
        <v>0</v>
      </c>
      <c r="AE4120" s="122">
        <v>1.1421652E-6</v>
      </c>
      <c r="AF4120" s="122">
        <v>9.8122812000000005E-6</v>
      </c>
      <c r="AG4120" s="122">
        <v>2.7614622899999999E-5</v>
      </c>
      <c r="AH4120" s="122">
        <v>4.4600745600000001E-5</v>
      </c>
      <c r="AI4120" s="122">
        <v>6.4917013300000006E-5</v>
      </c>
      <c r="AJ4120" s="122">
        <v>9.4682709900000003E-5</v>
      </c>
      <c r="AK4120" s="122">
        <v>1.102417451E-4</v>
      </c>
      <c r="AL4120" s="122">
        <v>0</v>
      </c>
    </row>
    <row r="4121" spans="1:38" hidden="1" x14ac:dyDescent="0.25">
      <c r="A4121" s="122" t="s">
        <v>2067</v>
      </c>
      <c r="B4121" s="122">
        <v>1</v>
      </c>
      <c r="C4121" s="122" t="s">
        <v>2259</v>
      </c>
      <c r="D4121" s="122" t="s">
        <v>2153</v>
      </c>
      <c r="E4121" s="122">
        <v>75</v>
      </c>
      <c r="F4121" s="122">
        <v>0</v>
      </c>
      <c r="G4121" s="122">
        <v>0</v>
      </c>
      <c r="H4121" s="122">
        <v>0</v>
      </c>
      <c r="I4121" s="122">
        <v>0</v>
      </c>
      <c r="J4121" s="122">
        <v>0</v>
      </c>
      <c r="K4121" s="122">
        <v>0</v>
      </c>
      <c r="L4121" s="122">
        <v>0</v>
      </c>
      <c r="M4121" s="122">
        <v>0</v>
      </c>
      <c r="N4121" s="122">
        <v>0</v>
      </c>
      <c r="O4121" s="122">
        <v>0</v>
      </c>
      <c r="P4121" s="122">
        <v>0</v>
      </c>
      <c r="Q4121" s="122">
        <v>0</v>
      </c>
      <c r="R4121" s="122">
        <v>0</v>
      </c>
      <c r="S4121" s="122">
        <v>0</v>
      </c>
      <c r="T4121" s="122">
        <v>0</v>
      </c>
      <c r="U4121" s="122">
        <v>0</v>
      </c>
      <c r="V4121" s="122">
        <v>0</v>
      </c>
      <c r="W4121" s="122">
        <v>0</v>
      </c>
      <c r="X4121" s="122">
        <v>0</v>
      </c>
      <c r="Y4121" s="122">
        <v>0</v>
      </c>
      <c r="Z4121" s="122">
        <v>0</v>
      </c>
      <c r="AA4121" s="122">
        <v>0</v>
      </c>
      <c r="AB4121" s="122">
        <v>0</v>
      </c>
      <c r="AC4121" s="122">
        <v>0</v>
      </c>
      <c r="AD4121" s="122">
        <v>0</v>
      </c>
      <c r="AE4121" s="122">
        <v>6.7530070000000002E-7</v>
      </c>
      <c r="AF4121" s="122">
        <v>5.8165241999999998E-6</v>
      </c>
      <c r="AG4121" s="122">
        <v>1.64410817E-5</v>
      </c>
      <c r="AH4121" s="122">
        <v>2.6656461299999999E-5</v>
      </c>
      <c r="AI4121" s="122">
        <v>3.90123409E-5</v>
      </c>
      <c r="AJ4121" s="122">
        <v>5.5389156000000001E-5</v>
      </c>
      <c r="AK4121" s="122">
        <v>6.5469617200000004E-5</v>
      </c>
      <c r="AL4121" s="122">
        <v>0</v>
      </c>
    </row>
    <row r="4122" spans="1:38" hidden="1" x14ac:dyDescent="0.25">
      <c r="A4122" s="122" t="s">
        <v>2067</v>
      </c>
      <c r="B4122" s="122">
        <v>1</v>
      </c>
      <c r="C4122" s="122" t="s">
        <v>2259</v>
      </c>
      <c r="D4122" s="122" t="s">
        <v>2154</v>
      </c>
      <c r="E4122" s="122">
        <v>75</v>
      </c>
      <c r="F4122" s="122">
        <v>0</v>
      </c>
      <c r="G4122" s="122">
        <v>0</v>
      </c>
      <c r="H4122" s="122">
        <v>0</v>
      </c>
      <c r="I4122" s="122">
        <v>0</v>
      </c>
      <c r="J4122" s="122">
        <v>0</v>
      </c>
      <c r="K4122" s="122">
        <v>0</v>
      </c>
      <c r="L4122" s="122">
        <v>0</v>
      </c>
      <c r="M4122" s="122">
        <v>0</v>
      </c>
      <c r="N4122" s="122">
        <v>0</v>
      </c>
      <c r="O4122" s="122">
        <v>0</v>
      </c>
      <c r="P4122" s="122">
        <v>0</v>
      </c>
      <c r="Q4122" s="122">
        <v>0</v>
      </c>
      <c r="R4122" s="122">
        <v>0</v>
      </c>
      <c r="S4122" s="122">
        <v>0</v>
      </c>
      <c r="T4122" s="122">
        <v>0</v>
      </c>
      <c r="U4122" s="122">
        <v>0</v>
      </c>
      <c r="V4122" s="122">
        <v>0</v>
      </c>
      <c r="W4122" s="122">
        <v>0</v>
      </c>
      <c r="X4122" s="122">
        <v>0</v>
      </c>
      <c r="Y4122" s="122">
        <v>0</v>
      </c>
      <c r="Z4122" s="122">
        <v>0</v>
      </c>
      <c r="AA4122" s="122">
        <v>0</v>
      </c>
      <c r="AB4122" s="122">
        <v>0</v>
      </c>
      <c r="AC4122" s="122">
        <v>0</v>
      </c>
      <c r="AD4122" s="122">
        <v>0</v>
      </c>
      <c r="AE4122" s="122">
        <v>2.2721599999999999E-7</v>
      </c>
      <c r="AF4122" s="122">
        <v>1.9628884000000001E-6</v>
      </c>
      <c r="AG4122" s="122">
        <v>5.5438283999999999E-6</v>
      </c>
      <c r="AH4122" s="122">
        <v>8.9992644E-6</v>
      </c>
      <c r="AI4122" s="122">
        <v>1.32103749E-5</v>
      </c>
      <c r="AJ4122" s="122">
        <v>1.86126063E-5</v>
      </c>
      <c r="AK4122" s="122">
        <v>2.2156481600000001E-5</v>
      </c>
      <c r="AL4122" s="122">
        <v>0</v>
      </c>
    </row>
    <row r="4123" spans="1:38" hidden="1" x14ac:dyDescent="0.25">
      <c r="A4123" s="122" t="s">
        <v>2067</v>
      </c>
      <c r="B4123" s="122">
        <v>1</v>
      </c>
      <c r="C4123" s="122" t="s">
        <v>2259</v>
      </c>
      <c r="D4123" s="122" t="s">
        <v>2155</v>
      </c>
      <c r="E4123" s="122">
        <v>75</v>
      </c>
      <c r="F4123" s="122">
        <v>0</v>
      </c>
      <c r="G4123" s="122">
        <v>0</v>
      </c>
      <c r="H4123" s="122">
        <v>0</v>
      </c>
      <c r="I4123" s="122">
        <v>0</v>
      </c>
      <c r="J4123" s="122">
        <v>0</v>
      </c>
      <c r="K4123" s="122">
        <v>0</v>
      </c>
      <c r="L4123" s="122">
        <v>0</v>
      </c>
      <c r="M4123" s="122">
        <v>0</v>
      </c>
      <c r="N4123" s="122">
        <v>0</v>
      </c>
      <c r="O4123" s="122">
        <v>0</v>
      </c>
      <c r="P4123" s="122">
        <v>0</v>
      </c>
      <c r="Q4123" s="122">
        <v>0</v>
      </c>
      <c r="R4123" s="122">
        <v>0</v>
      </c>
      <c r="S4123" s="122">
        <v>0</v>
      </c>
      <c r="T4123" s="122">
        <v>0</v>
      </c>
      <c r="U4123" s="122">
        <v>0</v>
      </c>
      <c r="V4123" s="122">
        <v>0</v>
      </c>
      <c r="W4123" s="122">
        <v>0</v>
      </c>
      <c r="X4123" s="122">
        <v>0</v>
      </c>
      <c r="Y4123" s="122">
        <v>0</v>
      </c>
      <c r="Z4123" s="122">
        <v>0</v>
      </c>
      <c r="AA4123" s="122">
        <v>0</v>
      </c>
      <c r="AB4123" s="122">
        <v>0</v>
      </c>
      <c r="AC4123" s="122">
        <v>0</v>
      </c>
      <c r="AD4123" s="122">
        <v>0</v>
      </c>
      <c r="AE4123" s="122">
        <v>2.3349259999999999E-7</v>
      </c>
      <c r="AF4123" s="122">
        <v>2.0454026E-6</v>
      </c>
      <c r="AG4123" s="122">
        <v>5.8449955000000001E-6</v>
      </c>
      <c r="AH4123" s="122">
        <v>9.5470722000000004E-6</v>
      </c>
      <c r="AI4123" s="122">
        <v>1.40623653E-5</v>
      </c>
      <c r="AJ4123" s="122">
        <v>1.9925686700000001E-5</v>
      </c>
      <c r="AK4123" s="122">
        <v>2.3598789600000001E-5</v>
      </c>
      <c r="AL4123" s="122">
        <v>0</v>
      </c>
    </row>
    <row r="4124" spans="1:38" hidden="1" x14ac:dyDescent="0.25">
      <c r="A4124" s="122" t="s">
        <v>2067</v>
      </c>
      <c r="B4124" s="122">
        <v>1</v>
      </c>
      <c r="C4124" s="122" t="s">
        <v>2259</v>
      </c>
      <c r="D4124" s="122" t="s">
        <v>2156</v>
      </c>
      <c r="E4124" s="122">
        <v>75</v>
      </c>
      <c r="F4124" s="122">
        <v>0</v>
      </c>
      <c r="G4124" s="122">
        <v>0</v>
      </c>
      <c r="H4124" s="122">
        <v>0</v>
      </c>
      <c r="I4124" s="122">
        <v>0</v>
      </c>
      <c r="J4124" s="122">
        <v>0</v>
      </c>
      <c r="K4124" s="122">
        <v>0</v>
      </c>
      <c r="L4124" s="122">
        <v>0</v>
      </c>
      <c r="M4124" s="122">
        <v>0</v>
      </c>
      <c r="N4124" s="122">
        <v>0</v>
      </c>
      <c r="O4124" s="122">
        <v>0</v>
      </c>
      <c r="P4124" s="122">
        <v>0</v>
      </c>
      <c r="Q4124" s="122">
        <v>0</v>
      </c>
      <c r="R4124" s="122">
        <v>0</v>
      </c>
      <c r="S4124" s="122">
        <v>0</v>
      </c>
      <c r="T4124" s="122">
        <v>0</v>
      </c>
      <c r="U4124" s="122">
        <v>0</v>
      </c>
      <c r="V4124" s="122">
        <v>0</v>
      </c>
      <c r="W4124" s="122">
        <v>0</v>
      </c>
      <c r="X4124" s="122">
        <v>0</v>
      </c>
      <c r="Y4124" s="122">
        <v>0</v>
      </c>
      <c r="Z4124" s="122">
        <v>0</v>
      </c>
      <c r="AA4124" s="122">
        <v>0</v>
      </c>
      <c r="AB4124" s="122">
        <v>0</v>
      </c>
      <c r="AC4124" s="122">
        <v>0</v>
      </c>
      <c r="AD4124" s="122">
        <v>0</v>
      </c>
      <c r="AE4124" s="122">
        <v>7.4313830000000005E-7</v>
      </c>
      <c r="AF4124" s="122">
        <v>6.3903822999999996E-6</v>
      </c>
      <c r="AG4124" s="122">
        <v>1.8032201700000001E-5</v>
      </c>
      <c r="AH4124" s="122">
        <v>2.9231112200000001E-5</v>
      </c>
      <c r="AI4124" s="122">
        <v>4.2689188100000003E-5</v>
      </c>
      <c r="AJ4124" s="122">
        <v>6.1021929200000002E-5</v>
      </c>
      <c r="AK4124" s="122">
        <v>7.2050132300000006E-5</v>
      </c>
      <c r="AL4124" s="122">
        <v>0</v>
      </c>
    </row>
    <row r="4125" spans="1:38" hidden="1" x14ac:dyDescent="0.25">
      <c r="A4125" s="122" t="s">
        <v>2067</v>
      </c>
      <c r="B4125" s="122">
        <v>1</v>
      </c>
      <c r="C4125" s="122" t="s">
        <v>2259</v>
      </c>
      <c r="D4125" s="122" t="s">
        <v>2178</v>
      </c>
      <c r="E4125" s="122">
        <v>75</v>
      </c>
      <c r="F4125" s="122">
        <v>0</v>
      </c>
      <c r="G4125" s="122">
        <v>0</v>
      </c>
      <c r="H4125" s="122">
        <v>0</v>
      </c>
      <c r="I4125" s="122">
        <v>0</v>
      </c>
      <c r="J4125" s="122">
        <v>0</v>
      </c>
      <c r="K4125" s="122">
        <v>0</v>
      </c>
      <c r="L4125" s="122">
        <v>0</v>
      </c>
      <c r="M4125" s="122">
        <v>0</v>
      </c>
      <c r="N4125" s="122">
        <v>0</v>
      </c>
      <c r="O4125" s="122">
        <v>0</v>
      </c>
      <c r="P4125" s="122">
        <v>0</v>
      </c>
      <c r="Q4125" s="122">
        <v>0</v>
      </c>
      <c r="R4125" s="122">
        <v>0</v>
      </c>
      <c r="S4125" s="122">
        <v>0</v>
      </c>
      <c r="T4125" s="122">
        <v>0</v>
      </c>
      <c r="U4125" s="122">
        <v>0</v>
      </c>
      <c r="V4125" s="122">
        <v>0</v>
      </c>
      <c r="W4125" s="122">
        <v>0</v>
      </c>
      <c r="X4125" s="122">
        <v>0</v>
      </c>
      <c r="Y4125" s="122">
        <v>0</v>
      </c>
      <c r="Z4125" s="122">
        <v>0</v>
      </c>
      <c r="AA4125" s="122">
        <v>0</v>
      </c>
      <c r="AB4125" s="122">
        <v>0</v>
      </c>
      <c r="AC4125" s="122">
        <v>0</v>
      </c>
      <c r="AD4125" s="122">
        <v>0</v>
      </c>
      <c r="AE4125" s="122">
        <v>2.01808E-7</v>
      </c>
      <c r="AF4125" s="122">
        <v>1.7023100000000001E-6</v>
      </c>
      <c r="AG4125" s="122">
        <v>4.6864944E-6</v>
      </c>
      <c r="AH4125" s="122">
        <v>7.2873929999999999E-6</v>
      </c>
      <c r="AI4125" s="122">
        <v>1.06517252E-5</v>
      </c>
      <c r="AJ4125" s="122">
        <v>1.5415824499999999E-5</v>
      </c>
      <c r="AK4125" s="122">
        <v>1.8137969999999999E-5</v>
      </c>
      <c r="AL4125" s="122">
        <v>0</v>
      </c>
    </row>
    <row r="4126" spans="1:38" hidden="1" x14ac:dyDescent="0.25">
      <c r="A4126" s="122" t="s">
        <v>2067</v>
      </c>
      <c r="B4126" s="122">
        <v>1</v>
      </c>
      <c r="C4126" s="122" t="s">
        <v>2259</v>
      </c>
      <c r="D4126" s="122" t="s">
        <v>2157</v>
      </c>
      <c r="E4126" s="122">
        <v>75</v>
      </c>
      <c r="F4126" s="122">
        <v>0</v>
      </c>
      <c r="G4126" s="122">
        <v>0</v>
      </c>
      <c r="H4126" s="122">
        <v>0</v>
      </c>
      <c r="I4126" s="122">
        <v>0</v>
      </c>
      <c r="J4126" s="122">
        <v>0</v>
      </c>
      <c r="K4126" s="122">
        <v>0</v>
      </c>
      <c r="L4126" s="122">
        <v>0</v>
      </c>
      <c r="M4126" s="122">
        <v>0</v>
      </c>
      <c r="N4126" s="122">
        <v>0</v>
      </c>
      <c r="O4126" s="122">
        <v>0</v>
      </c>
      <c r="P4126" s="122">
        <v>0</v>
      </c>
      <c r="Q4126" s="122">
        <v>0</v>
      </c>
      <c r="R4126" s="122">
        <v>0</v>
      </c>
      <c r="S4126" s="122">
        <v>0</v>
      </c>
      <c r="T4126" s="122">
        <v>0</v>
      </c>
      <c r="U4126" s="122">
        <v>0</v>
      </c>
      <c r="V4126" s="122">
        <v>0</v>
      </c>
      <c r="W4126" s="122">
        <v>0</v>
      </c>
      <c r="X4126" s="122">
        <v>0</v>
      </c>
      <c r="Y4126" s="122">
        <v>0</v>
      </c>
      <c r="Z4126" s="122">
        <v>0</v>
      </c>
      <c r="AA4126" s="122">
        <v>0</v>
      </c>
      <c r="AB4126" s="122">
        <v>0</v>
      </c>
      <c r="AC4126" s="122">
        <v>0</v>
      </c>
      <c r="AD4126" s="122">
        <v>0</v>
      </c>
      <c r="AE4126" s="122">
        <v>6.1409099999999996E-8</v>
      </c>
      <c r="AF4126" s="122">
        <v>5.2858939999999999E-7</v>
      </c>
      <c r="AG4126" s="122">
        <v>1.4890561000000001E-6</v>
      </c>
      <c r="AH4126" s="122">
        <v>2.4174696999999999E-6</v>
      </c>
      <c r="AI4126" s="122">
        <v>3.5293631E-6</v>
      </c>
      <c r="AJ4126" s="122">
        <v>5.1498029000000002E-6</v>
      </c>
      <c r="AK4126" s="122">
        <v>6.0890547000000003E-6</v>
      </c>
      <c r="AL4126" s="122">
        <v>0</v>
      </c>
    </row>
    <row r="4127" spans="1:38" hidden="1" x14ac:dyDescent="0.25">
      <c r="A4127" s="122" t="s">
        <v>2067</v>
      </c>
      <c r="B4127" s="122">
        <v>1</v>
      </c>
      <c r="C4127" s="122" t="s">
        <v>2259</v>
      </c>
      <c r="D4127" s="122" t="s">
        <v>2158</v>
      </c>
      <c r="E4127" s="122">
        <v>75</v>
      </c>
      <c r="F4127" s="122">
        <v>0</v>
      </c>
      <c r="G4127" s="122">
        <v>0</v>
      </c>
      <c r="H4127" s="122">
        <v>0</v>
      </c>
      <c r="I4127" s="122">
        <v>0</v>
      </c>
      <c r="J4127" s="122">
        <v>0</v>
      </c>
      <c r="K4127" s="122">
        <v>0</v>
      </c>
      <c r="L4127" s="122">
        <v>0</v>
      </c>
      <c r="M4127" s="122">
        <v>0</v>
      </c>
      <c r="N4127" s="122">
        <v>0</v>
      </c>
      <c r="O4127" s="122">
        <v>0</v>
      </c>
      <c r="P4127" s="122">
        <v>0</v>
      </c>
      <c r="Q4127" s="122">
        <v>0</v>
      </c>
      <c r="R4127" s="122">
        <v>0</v>
      </c>
      <c r="S4127" s="122">
        <v>0</v>
      </c>
      <c r="T4127" s="122">
        <v>0</v>
      </c>
      <c r="U4127" s="122">
        <v>0</v>
      </c>
      <c r="V4127" s="122">
        <v>0</v>
      </c>
      <c r="W4127" s="122">
        <v>0</v>
      </c>
      <c r="X4127" s="122">
        <v>0</v>
      </c>
      <c r="Y4127" s="122">
        <v>0</v>
      </c>
      <c r="Z4127" s="122">
        <v>0</v>
      </c>
      <c r="AA4127" s="122">
        <v>0</v>
      </c>
      <c r="AB4127" s="122">
        <v>0</v>
      </c>
      <c r="AC4127" s="122">
        <v>0</v>
      </c>
      <c r="AD4127" s="122">
        <v>0</v>
      </c>
      <c r="AE4127" s="122">
        <v>2.8447660000000002E-7</v>
      </c>
      <c r="AF4127" s="122">
        <v>2.4800207000000001E-6</v>
      </c>
      <c r="AG4127" s="122">
        <v>7.0849543999999997E-6</v>
      </c>
      <c r="AH4127" s="122">
        <v>1.16195542E-5</v>
      </c>
      <c r="AI4127" s="122">
        <v>1.72029161E-5</v>
      </c>
      <c r="AJ4127" s="122">
        <v>2.4102849900000001E-5</v>
      </c>
      <c r="AK4127" s="122">
        <v>2.8848300399999999E-5</v>
      </c>
      <c r="AL4127" s="122">
        <v>0</v>
      </c>
    </row>
    <row r="4128" spans="1:38" hidden="1" x14ac:dyDescent="0.25">
      <c r="A4128" s="122" t="s">
        <v>2067</v>
      </c>
      <c r="B4128" s="122">
        <v>1</v>
      </c>
      <c r="C4128" s="122" t="s">
        <v>2259</v>
      </c>
      <c r="D4128" s="122" t="s">
        <v>2159</v>
      </c>
      <c r="E4128" s="122">
        <v>75</v>
      </c>
      <c r="F4128" s="122">
        <v>0</v>
      </c>
      <c r="G4128" s="122">
        <v>0</v>
      </c>
      <c r="H4128" s="122">
        <v>0</v>
      </c>
      <c r="I4128" s="122">
        <v>0</v>
      </c>
      <c r="J4128" s="122">
        <v>0</v>
      </c>
      <c r="K4128" s="122">
        <v>0</v>
      </c>
      <c r="L4128" s="122">
        <v>0</v>
      </c>
      <c r="M4128" s="122">
        <v>0</v>
      </c>
      <c r="N4128" s="122">
        <v>0</v>
      </c>
      <c r="O4128" s="122">
        <v>0</v>
      </c>
      <c r="P4128" s="122">
        <v>0</v>
      </c>
      <c r="Q4128" s="122">
        <v>0</v>
      </c>
      <c r="R4128" s="122">
        <v>0</v>
      </c>
      <c r="S4128" s="122">
        <v>0</v>
      </c>
      <c r="T4128" s="122">
        <v>0</v>
      </c>
      <c r="U4128" s="122">
        <v>0</v>
      </c>
      <c r="V4128" s="122">
        <v>0</v>
      </c>
      <c r="W4128" s="122">
        <v>0</v>
      </c>
      <c r="X4128" s="122">
        <v>0</v>
      </c>
      <c r="Y4128" s="122">
        <v>0</v>
      </c>
      <c r="Z4128" s="122">
        <v>0</v>
      </c>
      <c r="AA4128" s="122">
        <v>0</v>
      </c>
      <c r="AB4128" s="122">
        <v>0</v>
      </c>
      <c r="AC4128" s="122">
        <v>0</v>
      </c>
      <c r="AD4128" s="122">
        <v>0</v>
      </c>
      <c r="AE4128" s="122">
        <v>4.9659199999999999E-8</v>
      </c>
      <c r="AF4128" s="122">
        <v>4.3158629999999999E-7</v>
      </c>
      <c r="AG4128" s="122">
        <v>1.2313957E-6</v>
      </c>
      <c r="AH4128" s="122">
        <v>2.006809E-6</v>
      </c>
      <c r="AI4128" s="122">
        <v>2.9589091000000001E-6</v>
      </c>
      <c r="AJ4128" s="122">
        <v>4.1673637000000001E-6</v>
      </c>
      <c r="AK4128" s="122">
        <v>4.9762171999999996E-6</v>
      </c>
      <c r="AL4128" s="122">
        <v>0</v>
      </c>
    </row>
    <row r="4129" spans="1:38" hidden="1" x14ac:dyDescent="0.25">
      <c r="A4129" s="122" t="s">
        <v>2067</v>
      </c>
      <c r="B4129" s="122">
        <v>1</v>
      </c>
      <c r="C4129" s="122" t="s">
        <v>2259</v>
      </c>
      <c r="D4129" s="122" t="s">
        <v>2160</v>
      </c>
      <c r="E4129" s="122">
        <v>75</v>
      </c>
      <c r="F4129" s="122">
        <v>0</v>
      </c>
      <c r="G4129" s="122">
        <v>0</v>
      </c>
      <c r="H4129" s="122">
        <v>0</v>
      </c>
      <c r="I4129" s="122">
        <v>0</v>
      </c>
      <c r="J4129" s="122">
        <v>0</v>
      </c>
      <c r="K4129" s="122">
        <v>0</v>
      </c>
      <c r="L4129" s="122">
        <v>0</v>
      </c>
      <c r="M4129" s="122">
        <v>0</v>
      </c>
      <c r="N4129" s="122">
        <v>0</v>
      </c>
      <c r="O4129" s="122">
        <v>0</v>
      </c>
      <c r="P4129" s="122">
        <v>0</v>
      </c>
      <c r="Q4129" s="122">
        <v>0</v>
      </c>
      <c r="R4129" s="122">
        <v>0</v>
      </c>
      <c r="S4129" s="122">
        <v>0</v>
      </c>
      <c r="T4129" s="122">
        <v>0</v>
      </c>
      <c r="U4129" s="122">
        <v>0</v>
      </c>
      <c r="V4129" s="122">
        <v>0</v>
      </c>
      <c r="W4129" s="122">
        <v>0</v>
      </c>
      <c r="X4129" s="122">
        <v>0</v>
      </c>
      <c r="Y4129" s="122">
        <v>0</v>
      </c>
      <c r="Z4129" s="122">
        <v>0</v>
      </c>
      <c r="AA4129" s="122">
        <v>0</v>
      </c>
      <c r="AB4129" s="122">
        <v>0</v>
      </c>
      <c r="AC4129" s="122">
        <v>0</v>
      </c>
      <c r="AD4129" s="122">
        <v>0</v>
      </c>
      <c r="AE4129" s="122">
        <v>3.8321520000000002E-7</v>
      </c>
      <c r="AF4129" s="122">
        <v>3.3236352E-6</v>
      </c>
      <c r="AG4129" s="122">
        <v>9.4634410000000004E-6</v>
      </c>
      <c r="AH4129" s="122">
        <v>1.5468193100000001E-5</v>
      </c>
      <c r="AI4129" s="122">
        <v>2.2781755900000001E-5</v>
      </c>
      <c r="AJ4129" s="122">
        <v>3.2508945600000003E-5</v>
      </c>
      <c r="AK4129" s="122">
        <v>3.8766060499999997E-5</v>
      </c>
      <c r="AL4129" s="122">
        <v>0</v>
      </c>
    </row>
    <row r="4130" spans="1:38" hidden="1" x14ac:dyDescent="0.25">
      <c r="A4130" s="122" t="s">
        <v>2067</v>
      </c>
      <c r="B4130" s="122">
        <v>1</v>
      </c>
      <c r="C4130" s="122" t="s">
        <v>2259</v>
      </c>
      <c r="D4130" s="122" t="s">
        <v>2161</v>
      </c>
      <c r="E4130" s="122">
        <v>75</v>
      </c>
      <c r="F4130" s="122">
        <v>0</v>
      </c>
      <c r="G4130" s="122">
        <v>0</v>
      </c>
      <c r="H4130" s="122">
        <v>0</v>
      </c>
      <c r="I4130" s="122">
        <v>0</v>
      </c>
      <c r="J4130" s="122">
        <v>0</v>
      </c>
      <c r="K4130" s="122">
        <v>0</v>
      </c>
      <c r="L4130" s="122">
        <v>0</v>
      </c>
      <c r="M4130" s="122">
        <v>0</v>
      </c>
      <c r="N4130" s="122">
        <v>0</v>
      </c>
      <c r="O4130" s="122">
        <v>0</v>
      </c>
      <c r="P4130" s="122">
        <v>0</v>
      </c>
      <c r="Q4130" s="122">
        <v>0</v>
      </c>
      <c r="R4130" s="122">
        <v>0</v>
      </c>
      <c r="S4130" s="122">
        <v>0</v>
      </c>
      <c r="T4130" s="122">
        <v>0</v>
      </c>
      <c r="U4130" s="122">
        <v>0</v>
      </c>
      <c r="V4130" s="122">
        <v>0</v>
      </c>
      <c r="W4130" s="122">
        <v>0</v>
      </c>
      <c r="X4130" s="122">
        <v>0</v>
      </c>
      <c r="Y4130" s="122">
        <v>0</v>
      </c>
      <c r="Z4130" s="122">
        <v>0</v>
      </c>
      <c r="AA4130" s="122">
        <v>0</v>
      </c>
      <c r="AB4130" s="122">
        <v>0</v>
      </c>
      <c r="AC4130" s="122">
        <v>0</v>
      </c>
      <c r="AD4130" s="122">
        <v>0</v>
      </c>
      <c r="AE4130" s="122">
        <v>1.5960262E-6</v>
      </c>
      <c r="AF4130" s="122">
        <v>1.3948624599999999E-5</v>
      </c>
      <c r="AG4130" s="122">
        <v>3.9872000599999997E-5</v>
      </c>
      <c r="AH4130" s="122">
        <v>6.5322886599999996E-5</v>
      </c>
      <c r="AI4130" s="122">
        <v>9.6682085299999994E-5</v>
      </c>
      <c r="AJ4130" s="122">
        <v>1.372570458E-4</v>
      </c>
      <c r="AK4130" s="122">
        <v>1.6410697840000001E-4</v>
      </c>
      <c r="AL4130" s="122">
        <v>0</v>
      </c>
    </row>
    <row r="4131" spans="1:38" hidden="1" x14ac:dyDescent="0.25">
      <c r="A4131" s="122" t="s">
        <v>2067</v>
      </c>
      <c r="B4131" s="122">
        <v>1</v>
      </c>
      <c r="C4131" s="122" t="s">
        <v>2259</v>
      </c>
      <c r="D4131" s="122" t="s">
        <v>2162</v>
      </c>
      <c r="E4131" s="122">
        <v>75</v>
      </c>
      <c r="F4131" s="122">
        <v>0</v>
      </c>
      <c r="G4131" s="122">
        <v>0</v>
      </c>
      <c r="H4131" s="122">
        <v>0</v>
      </c>
      <c r="I4131" s="122">
        <v>0</v>
      </c>
      <c r="J4131" s="122">
        <v>0</v>
      </c>
      <c r="K4131" s="122">
        <v>0</v>
      </c>
      <c r="L4131" s="122">
        <v>0</v>
      </c>
      <c r="M4131" s="122">
        <v>0</v>
      </c>
      <c r="N4131" s="122">
        <v>0</v>
      </c>
      <c r="O4131" s="122">
        <v>0</v>
      </c>
      <c r="P4131" s="122">
        <v>0</v>
      </c>
      <c r="Q4131" s="122">
        <v>0</v>
      </c>
      <c r="R4131" s="122">
        <v>0</v>
      </c>
      <c r="S4131" s="122">
        <v>0</v>
      </c>
      <c r="T4131" s="122">
        <v>0</v>
      </c>
      <c r="U4131" s="122">
        <v>0</v>
      </c>
      <c r="V4131" s="122">
        <v>0</v>
      </c>
      <c r="W4131" s="122">
        <v>0</v>
      </c>
      <c r="X4131" s="122">
        <v>0</v>
      </c>
      <c r="Y4131" s="122">
        <v>0</v>
      </c>
      <c r="Z4131" s="122">
        <v>0</v>
      </c>
      <c r="AA4131" s="122">
        <v>0</v>
      </c>
      <c r="AB4131" s="122">
        <v>0</v>
      </c>
      <c r="AC4131" s="122">
        <v>0</v>
      </c>
      <c r="AD4131" s="122">
        <v>0</v>
      </c>
      <c r="AE4131" s="122">
        <v>1.7336000000000001E-7</v>
      </c>
      <c r="AF4131" s="122">
        <v>1.5212036000000001E-6</v>
      </c>
      <c r="AG4131" s="122">
        <v>4.3739791E-6</v>
      </c>
      <c r="AH4131" s="122">
        <v>7.2002389000000002E-6</v>
      </c>
      <c r="AI4131" s="122">
        <v>1.0684512E-5</v>
      </c>
      <c r="AJ4131" s="122">
        <v>1.5416510400000001E-5</v>
      </c>
      <c r="AK4131" s="122">
        <v>1.8551411700000001E-5</v>
      </c>
      <c r="AL4131" s="122">
        <v>0</v>
      </c>
    </row>
    <row r="4132" spans="1:38" hidden="1" x14ac:dyDescent="0.25">
      <c r="A4132" s="122" t="s">
        <v>2067</v>
      </c>
      <c r="B4132" s="122">
        <v>1</v>
      </c>
      <c r="C4132" s="122" t="s">
        <v>2259</v>
      </c>
      <c r="D4132" s="122" t="s">
        <v>2163</v>
      </c>
      <c r="E4132" s="122">
        <v>75</v>
      </c>
      <c r="F4132" s="122">
        <v>0</v>
      </c>
      <c r="G4132" s="122">
        <v>0</v>
      </c>
      <c r="H4132" s="122">
        <v>0</v>
      </c>
      <c r="I4132" s="122">
        <v>0</v>
      </c>
      <c r="J4132" s="122">
        <v>0</v>
      </c>
      <c r="K4132" s="122">
        <v>0</v>
      </c>
      <c r="L4132" s="122">
        <v>0</v>
      </c>
      <c r="M4132" s="122">
        <v>0</v>
      </c>
      <c r="N4132" s="122">
        <v>0</v>
      </c>
      <c r="O4132" s="122">
        <v>0</v>
      </c>
      <c r="P4132" s="122">
        <v>0</v>
      </c>
      <c r="Q4132" s="122">
        <v>0</v>
      </c>
      <c r="R4132" s="122">
        <v>0</v>
      </c>
      <c r="S4132" s="122">
        <v>0</v>
      </c>
      <c r="T4132" s="122">
        <v>0</v>
      </c>
      <c r="U4132" s="122">
        <v>0</v>
      </c>
      <c r="V4132" s="122">
        <v>0</v>
      </c>
      <c r="W4132" s="122">
        <v>0</v>
      </c>
      <c r="X4132" s="122">
        <v>0</v>
      </c>
      <c r="Y4132" s="122">
        <v>0</v>
      </c>
      <c r="Z4132" s="122">
        <v>0</v>
      </c>
      <c r="AA4132" s="122">
        <v>0</v>
      </c>
      <c r="AB4132" s="122">
        <v>0</v>
      </c>
      <c r="AC4132" s="122">
        <v>0</v>
      </c>
      <c r="AD4132" s="122">
        <v>0</v>
      </c>
      <c r="AE4132" s="122">
        <v>4.8617219999999995E-7</v>
      </c>
      <c r="AF4132" s="122">
        <v>4.2062901999999999E-6</v>
      </c>
      <c r="AG4132" s="122">
        <v>1.19386331E-5</v>
      </c>
      <c r="AH4132" s="122">
        <v>1.9422404500000001E-5</v>
      </c>
      <c r="AI4132" s="122">
        <v>2.8539685799999999E-5</v>
      </c>
      <c r="AJ4132" s="122">
        <v>4.0551130499999999E-5</v>
      </c>
      <c r="AK4132" s="122">
        <v>4.8031031799999999E-5</v>
      </c>
      <c r="AL4132" s="122">
        <v>0</v>
      </c>
    </row>
    <row r="4133" spans="1:38" hidden="1" x14ac:dyDescent="0.25">
      <c r="A4133" s="122" t="s">
        <v>2067</v>
      </c>
      <c r="B4133" s="122">
        <v>1</v>
      </c>
      <c r="C4133" s="122" t="s">
        <v>2259</v>
      </c>
      <c r="D4133" s="122" t="s">
        <v>2180</v>
      </c>
      <c r="E4133" s="122">
        <v>75</v>
      </c>
      <c r="F4133" s="122">
        <v>0</v>
      </c>
      <c r="G4133" s="122">
        <v>0</v>
      </c>
      <c r="H4133" s="122">
        <v>0</v>
      </c>
      <c r="I4133" s="122">
        <v>0</v>
      </c>
      <c r="J4133" s="122">
        <v>0</v>
      </c>
      <c r="K4133" s="122">
        <v>0</v>
      </c>
      <c r="L4133" s="122">
        <v>0</v>
      </c>
      <c r="M4133" s="122">
        <v>0</v>
      </c>
      <c r="N4133" s="122">
        <v>0</v>
      </c>
      <c r="O4133" s="122">
        <v>0</v>
      </c>
      <c r="P4133" s="122">
        <v>0</v>
      </c>
      <c r="Q4133" s="122">
        <v>0</v>
      </c>
      <c r="R4133" s="122">
        <v>0</v>
      </c>
      <c r="S4133" s="122">
        <v>0</v>
      </c>
      <c r="T4133" s="122">
        <v>0</v>
      </c>
      <c r="U4133" s="122">
        <v>0</v>
      </c>
      <c r="V4133" s="122">
        <v>0</v>
      </c>
      <c r="W4133" s="122">
        <v>0</v>
      </c>
      <c r="X4133" s="122">
        <v>0</v>
      </c>
      <c r="Y4133" s="122">
        <v>0</v>
      </c>
      <c r="Z4133" s="122">
        <v>0</v>
      </c>
      <c r="AA4133" s="122">
        <v>0</v>
      </c>
      <c r="AB4133" s="122">
        <v>0</v>
      </c>
      <c r="AC4133" s="122">
        <v>0</v>
      </c>
      <c r="AD4133" s="122">
        <v>0</v>
      </c>
      <c r="AE4133" s="122">
        <v>6.2585000000000003E-9</v>
      </c>
      <c r="AF4133" s="122">
        <v>5.3725599999999999E-8</v>
      </c>
      <c r="AG4133" s="122">
        <v>1.5119660000000001E-7</v>
      </c>
      <c r="AH4133" s="122">
        <v>2.4418229999999999E-7</v>
      </c>
      <c r="AI4133" s="122">
        <v>3.5578210000000002E-7</v>
      </c>
      <c r="AJ4133" s="122">
        <v>4.9932309999999997E-7</v>
      </c>
      <c r="AK4133" s="122">
        <v>5.8839200000000005E-7</v>
      </c>
      <c r="AL4133" s="122">
        <v>0</v>
      </c>
    </row>
    <row r="4134" spans="1:38" hidden="1" x14ac:dyDescent="0.25">
      <c r="A4134" s="122" t="s">
        <v>2067</v>
      </c>
      <c r="B4134" s="122">
        <v>1</v>
      </c>
      <c r="C4134" s="122" t="s">
        <v>2259</v>
      </c>
      <c r="D4134" s="122" t="s">
        <v>2164</v>
      </c>
      <c r="E4134" s="122">
        <v>75</v>
      </c>
      <c r="F4134" s="122">
        <v>0</v>
      </c>
      <c r="G4134" s="122">
        <v>0</v>
      </c>
      <c r="H4134" s="122">
        <v>0</v>
      </c>
      <c r="I4134" s="122">
        <v>0</v>
      </c>
      <c r="J4134" s="122">
        <v>0</v>
      </c>
      <c r="K4134" s="122">
        <v>0</v>
      </c>
      <c r="L4134" s="122">
        <v>0</v>
      </c>
      <c r="M4134" s="122">
        <v>0</v>
      </c>
      <c r="N4134" s="122">
        <v>0</v>
      </c>
      <c r="O4134" s="122">
        <v>0</v>
      </c>
      <c r="P4134" s="122">
        <v>0</v>
      </c>
      <c r="Q4134" s="122">
        <v>0</v>
      </c>
      <c r="R4134" s="122">
        <v>0</v>
      </c>
      <c r="S4134" s="122">
        <v>0</v>
      </c>
      <c r="T4134" s="122">
        <v>0</v>
      </c>
      <c r="U4134" s="122">
        <v>0</v>
      </c>
      <c r="V4134" s="122">
        <v>0</v>
      </c>
      <c r="W4134" s="122">
        <v>0</v>
      </c>
      <c r="X4134" s="122">
        <v>0</v>
      </c>
      <c r="Y4134" s="122">
        <v>0</v>
      </c>
      <c r="Z4134" s="122">
        <v>0</v>
      </c>
      <c r="AA4134" s="122">
        <v>0</v>
      </c>
      <c r="AB4134" s="122">
        <v>0</v>
      </c>
      <c r="AC4134" s="122">
        <v>0</v>
      </c>
      <c r="AD4134" s="122">
        <v>0</v>
      </c>
      <c r="AE4134" s="122">
        <v>3.63619E-8</v>
      </c>
      <c r="AF4134" s="122">
        <v>3.1199490000000002E-7</v>
      </c>
      <c r="AG4134" s="122">
        <v>8.8103080000000004E-7</v>
      </c>
      <c r="AH4134" s="122">
        <v>1.4258338E-6</v>
      </c>
      <c r="AI4134" s="122">
        <v>2.0814329999999999E-6</v>
      </c>
      <c r="AJ4134" s="122">
        <v>3.0182769E-6</v>
      </c>
      <c r="AK4134" s="122">
        <v>3.5878742999999999E-6</v>
      </c>
      <c r="AL4134" s="122">
        <v>0</v>
      </c>
    </row>
    <row r="4135" spans="1:38" hidden="1" x14ac:dyDescent="0.25">
      <c r="A4135" s="122" t="s">
        <v>2067</v>
      </c>
      <c r="B4135" s="122">
        <v>1</v>
      </c>
      <c r="C4135" s="122" t="s">
        <v>2259</v>
      </c>
      <c r="D4135" s="122" t="s">
        <v>2165</v>
      </c>
      <c r="E4135" s="122">
        <v>75</v>
      </c>
      <c r="F4135" s="122">
        <v>0</v>
      </c>
      <c r="G4135" s="122">
        <v>0</v>
      </c>
      <c r="H4135" s="122">
        <v>0</v>
      </c>
      <c r="I4135" s="122">
        <v>0</v>
      </c>
      <c r="J4135" s="122">
        <v>0</v>
      </c>
      <c r="K4135" s="122">
        <v>0</v>
      </c>
      <c r="L4135" s="122">
        <v>0</v>
      </c>
      <c r="M4135" s="122">
        <v>0</v>
      </c>
      <c r="N4135" s="122">
        <v>0</v>
      </c>
      <c r="O4135" s="122">
        <v>0</v>
      </c>
      <c r="P4135" s="122">
        <v>0</v>
      </c>
      <c r="Q4135" s="122">
        <v>0</v>
      </c>
      <c r="R4135" s="122">
        <v>0</v>
      </c>
      <c r="S4135" s="122">
        <v>0</v>
      </c>
      <c r="T4135" s="122">
        <v>0</v>
      </c>
      <c r="U4135" s="122">
        <v>0</v>
      </c>
      <c r="V4135" s="122">
        <v>0</v>
      </c>
      <c r="W4135" s="122">
        <v>0</v>
      </c>
      <c r="X4135" s="122">
        <v>0</v>
      </c>
      <c r="Y4135" s="122">
        <v>0</v>
      </c>
      <c r="Z4135" s="122">
        <v>0</v>
      </c>
      <c r="AA4135" s="122">
        <v>0</v>
      </c>
      <c r="AB4135" s="122">
        <v>0</v>
      </c>
      <c r="AC4135" s="122">
        <v>0</v>
      </c>
      <c r="AD4135" s="122">
        <v>0</v>
      </c>
      <c r="AE4135" s="122">
        <v>4.1644669999999999E-7</v>
      </c>
      <c r="AF4135" s="122">
        <v>3.6477819E-6</v>
      </c>
      <c r="AG4135" s="122">
        <v>1.04685948E-5</v>
      </c>
      <c r="AH4135" s="122">
        <v>1.71765707E-5</v>
      </c>
      <c r="AI4135" s="122">
        <v>2.5395692900000001E-5</v>
      </c>
      <c r="AJ4135" s="122">
        <v>3.6260873699999998E-5</v>
      </c>
      <c r="AK4135" s="122">
        <v>4.3009208100000002E-5</v>
      </c>
      <c r="AL4135" s="122">
        <v>0</v>
      </c>
    </row>
    <row r="4136" spans="1:38" hidden="1" x14ac:dyDescent="0.25">
      <c r="A4136" s="122" t="s">
        <v>2067</v>
      </c>
      <c r="B4136" s="122">
        <v>1</v>
      </c>
      <c r="C4136" s="122" t="s">
        <v>2259</v>
      </c>
      <c r="D4136" s="122" t="s">
        <v>2166</v>
      </c>
      <c r="E4136" s="122">
        <v>75</v>
      </c>
      <c r="F4136" s="122">
        <v>0</v>
      </c>
      <c r="G4136" s="122">
        <v>0</v>
      </c>
      <c r="H4136" s="122">
        <v>0</v>
      </c>
      <c r="I4136" s="122">
        <v>0</v>
      </c>
      <c r="J4136" s="122">
        <v>0</v>
      </c>
      <c r="K4136" s="122">
        <v>0</v>
      </c>
      <c r="L4136" s="122">
        <v>0</v>
      </c>
      <c r="M4136" s="122">
        <v>0</v>
      </c>
      <c r="N4136" s="122">
        <v>0</v>
      </c>
      <c r="O4136" s="122">
        <v>0</v>
      </c>
      <c r="P4136" s="122">
        <v>0</v>
      </c>
      <c r="Q4136" s="122">
        <v>0</v>
      </c>
      <c r="R4136" s="122">
        <v>0</v>
      </c>
      <c r="S4136" s="122">
        <v>0</v>
      </c>
      <c r="T4136" s="122">
        <v>0</v>
      </c>
      <c r="U4136" s="122">
        <v>0</v>
      </c>
      <c r="V4136" s="122">
        <v>0</v>
      </c>
      <c r="W4136" s="122">
        <v>0</v>
      </c>
      <c r="X4136" s="122">
        <v>0</v>
      </c>
      <c r="Y4136" s="122">
        <v>0</v>
      </c>
      <c r="Z4136" s="122">
        <v>0</v>
      </c>
      <c r="AA4136" s="122">
        <v>0</v>
      </c>
      <c r="AB4136" s="122">
        <v>0</v>
      </c>
      <c r="AC4136" s="122">
        <v>0</v>
      </c>
      <c r="AD4136" s="122">
        <v>0</v>
      </c>
      <c r="AE4136" s="122">
        <v>3.3484800000000001E-7</v>
      </c>
      <c r="AF4136" s="122">
        <v>2.8858456000000002E-6</v>
      </c>
      <c r="AG4136" s="122">
        <v>8.1645810999999993E-6</v>
      </c>
      <c r="AH4136" s="122">
        <v>1.3257197100000001E-5</v>
      </c>
      <c r="AI4136" s="122">
        <v>1.9427213600000001E-5</v>
      </c>
      <c r="AJ4136" s="122">
        <v>2.76806234E-5</v>
      </c>
      <c r="AK4136" s="122">
        <v>3.27675962E-5</v>
      </c>
      <c r="AL4136" s="122">
        <v>0</v>
      </c>
    </row>
    <row r="4137" spans="1:38" hidden="1" x14ac:dyDescent="0.25">
      <c r="A4137" s="122" t="s">
        <v>2067</v>
      </c>
      <c r="B4137" s="122">
        <v>1</v>
      </c>
      <c r="C4137" s="122" t="s">
        <v>2259</v>
      </c>
      <c r="D4137" s="122" t="s">
        <v>2167</v>
      </c>
      <c r="E4137" s="122">
        <v>75</v>
      </c>
      <c r="F4137" s="122">
        <v>0</v>
      </c>
      <c r="G4137" s="122">
        <v>0</v>
      </c>
      <c r="H4137" s="122">
        <v>0</v>
      </c>
      <c r="I4137" s="122">
        <v>0</v>
      </c>
      <c r="J4137" s="122">
        <v>0</v>
      </c>
      <c r="K4137" s="122">
        <v>0</v>
      </c>
      <c r="L4137" s="122">
        <v>0</v>
      </c>
      <c r="M4137" s="122">
        <v>0</v>
      </c>
      <c r="N4137" s="122">
        <v>0</v>
      </c>
      <c r="O4137" s="122">
        <v>0</v>
      </c>
      <c r="P4137" s="122">
        <v>0</v>
      </c>
      <c r="Q4137" s="122">
        <v>0</v>
      </c>
      <c r="R4137" s="122">
        <v>0</v>
      </c>
      <c r="S4137" s="122">
        <v>0</v>
      </c>
      <c r="T4137" s="122">
        <v>0</v>
      </c>
      <c r="U4137" s="122">
        <v>0</v>
      </c>
      <c r="V4137" s="122">
        <v>0</v>
      </c>
      <c r="W4137" s="122">
        <v>0</v>
      </c>
      <c r="X4137" s="122">
        <v>0</v>
      </c>
      <c r="Y4137" s="122">
        <v>0</v>
      </c>
      <c r="Z4137" s="122">
        <v>0</v>
      </c>
      <c r="AA4137" s="122">
        <v>0</v>
      </c>
      <c r="AB4137" s="122">
        <v>0</v>
      </c>
      <c r="AC4137" s="122">
        <v>0</v>
      </c>
      <c r="AD4137" s="122">
        <v>0</v>
      </c>
      <c r="AE4137" s="122">
        <v>1.071046E-7</v>
      </c>
      <c r="AF4137" s="122">
        <v>9.1566560000000002E-7</v>
      </c>
      <c r="AG4137" s="122">
        <v>2.5631639000000002E-6</v>
      </c>
      <c r="AH4137" s="122">
        <v>4.1212876999999997E-6</v>
      </c>
      <c r="AI4137" s="122">
        <v>5.9878913000000001E-6</v>
      </c>
      <c r="AJ4137" s="122">
        <v>8.4080123000000008E-6</v>
      </c>
      <c r="AK4137" s="122">
        <v>9.9091235000000007E-6</v>
      </c>
      <c r="AL4137" s="122">
        <v>0</v>
      </c>
    </row>
    <row r="4138" spans="1:38" hidden="1" x14ac:dyDescent="0.25">
      <c r="A4138" s="122" t="s">
        <v>2067</v>
      </c>
      <c r="B4138" s="122">
        <v>1</v>
      </c>
      <c r="C4138" s="122" t="s">
        <v>2259</v>
      </c>
      <c r="D4138" s="122" t="s">
        <v>2168</v>
      </c>
      <c r="E4138" s="122">
        <v>75</v>
      </c>
      <c r="F4138" s="122">
        <v>0</v>
      </c>
      <c r="G4138" s="122">
        <v>0</v>
      </c>
      <c r="H4138" s="122">
        <v>0</v>
      </c>
      <c r="I4138" s="122">
        <v>0</v>
      </c>
      <c r="J4138" s="122">
        <v>0</v>
      </c>
      <c r="K4138" s="122">
        <v>0</v>
      </c>
      <c r="L4138" s="122">
        <v>0</v>
      </c>
      <c r="M4138" s="122">
        <v>0</v>
      </c>
      <c r="N4138" s="122">
        <v>0</v>
      </c>
      <c r="O4138" s="122">
        <v>0</v>
      </c>
      <c r="P4138" s="122">
        <v>0</v>
      </c>
      <c r="Q4138" s="122">
        <v>0</v>
      </c>
      <c r="R4138" s="122">
        <v>0</v>
      </c>
      <c r="S4138" s="122">
        <v>0</v>
      </c>
      <c r="T4138" s="122">
        <v>0</v>
      </c>
      <c r="U4138" s="122">
        <v>0</v>
      </c>
      <c r="V4138" s="122">
        <v>0</v>
      </c>
      <c r="W4138" s="122">
        <v>0</v>
      </c>
      <c r="X4138" s="122">
        <v>0</v>
      </c>
      <c r="Y4138" s="122">
        <v>0</v>
      </c>
      <c r="Z4138" s="122">
        <v>0</v>
      </c>
      <c r="AA4138" s="122">
        <v>0</v>
      </c>
      <c r="AB4138" s="122">
        <v>0</v>
      </c>
      <c r="AC4138" s="122">
        <v>0</v>
      </c>
      <c r="AD4138" s="122">
        <v>0</v>
      </c>
      <c r="AE4138" s="122">
        <v>3.4071400000000003E-8</v>
      </c>
      <c r="AF4138" s="122">
        <v>2.924453E-7</v>
      </c>
      <c r="AG4138" s="122">
        <v>8.174155E-7</v>
      </c>
      <c r="AH4138" s="122">
        <v>1.3214343000000001E-6</v>
      </c>
      <c r="AI4138" s="122">
        <v>1.9349096E-6</v>
      </c>
      <c r="AJ4138" s="122">
        <v>2.7118524999999999E-6</v>
      </c>
      <c r="AK4138" s="122">
        <v>3.2168044000000001E-6</v>
      </c>
      <c r="AL4138" s="122">
        <v>0</v>
      </c>
    </row>
    <row r="4139" spans="1:38" hidden="1" x14ac:dyDescent="0.25">
      <c r="A4139" s="122" t="s">
        <v>2067</v>
      </c>
      <c r="B4139" s="122">
        <v>1</v>
      </c>
      <c r="C4139" s="122" t="s">
        <v>2260</v>
      </c>
      <c r="D4139" s="122" t="s">
        <v>2120</v>
      </c>
      <c r="E4139" s="122">
        <v>76</v>
      </c>
      <c r="F4139" s="122">
        <v>2.7388800000000002E-7</v>
      </c>
      <c r="G4139" s="122">
        <v>6.81233E-7</v>
      </c>
      <c r="H4139" s="122">
        <v>1.3244260000000001E-6</v>
      </c>
      <c r="I4139" s="122">
        <v>2.4726126799999999E-4</v>
      </c>
      <c r="J4139" s="122">
        <v>6.5100546499999995E-4</v>
      </c>
      <c r="K4139" s="122">
        <v>1.3608027009999999E-3</v>
      </c>
      <c r="L4139" s="122">
        <v>2.298498845E-3</v>
      </c>
      <c r="M4139" s="122">
        <v>3.5217422489999999E-3</v>
      </c>
      <c r="N4139" s="122">
        <v>4.5950005900000004E-3</v>
      </c>
      <c r="O4139" s="122">
        <v>5.9854044339999997E-3</v>
      </c>
      <c r="P4139" s="122">
        <v>7.0961838459999999E-3</v>
      </c>
      <c r="Q4139" s="122">
        <v>8.5935238360000006E-3</v>
      </c>
      <c r="R4139" s="122">
        <v>1.0429204266000001E-2</v>
      </c>
      <c r="S4139" s="122">
        <v>1.2407371758E-2</v>
      </c>
      <c r="T4139" s="122">
        <v>1.4524879136E-2</v>
      </c>
      <c r="U4139" s="122">
        <v>1.820171839E-2</v>
      </c>
      <c r="V4139" s="122">
        <v>2.2933125031E-2</v>
      </c>
      <c r="W4139" s="122">
        <v>2.8939038731E-2</v>
      </c>
      <c r="X4139" s="122">
        <v>3.5470676325999997E-2</v>
      </c>
      <c r="Y4139" s="122">
        <v>4.3081925575999998E-2</v>
      </c>
      <c r="Z4139" s="122">
        <v>5.2117441560999997E-2</v>
      </c>
      <c r="AA4139" s="122">
        <v>6.0526006992000003E-2</v>
      </c>
      <c r="AB4139" s="122">
        <v>6.8269858609999998E-2</v>
      </c>
      <c r="AC4139" s="122">
        <v>7.6064799532999994E-2</v>
      </c>
      <c r="AD4139" s="122">
        <v>8.2867798004000001E-2</v>
      </c>
      <c r="AE4139" s="122">
        <v>8.9360238866000002E-2</v>
      </c>
      <c r="AF4139" s="122">
        <v>9.6496599291999996E-2</v>
      </c>
      <c r="AG4139" s="122">
        <v>0.102207388845</v>
      </c>
      <c r="AH4139" s="122">
        <v>0.108379542734</v>
      </c>
      <c r="AI4139" s="122">
        <v>0.11688521699399999</v>
      </c>
      <c r="AJ4139" s="122">
        <v>0.12576036997000001</v>
      </c>
      <c r="AK4139" s="122">
        <v>0.144002967412</v>
      </c>
      <c r="AL4139" s="122">
        <v>0</v>
      </c>
    </row>
    <row r="4140" spans="1:38" hidden="1" x14ac:dyDescent="0.25">
      <c r="A4140" s="122" t="s">
        <v>2067</v>
      </c>
      <c r="B4140" s="122">
        <v>1</v>
      </c>
      <c r="C4140" s="122" t="s">
        <v>2260</v>
      </c>
      <c r="D4140" s="122" t="s">
        <v>2121</v>
      </c>
      <c r="E4140" s="122">
        <v>76</v>
      </c>
      <c r="F4140" s="122">
        <v>2.4000069999999999E-6</v>
      </c>
      <c r="G4140" s="122">
        <v>5.8546730000000003E-6</v>
      </c>
      <c r="H4140" s="122">
        <v>1.1147622E-5</v>
      </c>
      <c r="I4140" s="122">
        <v>2.0668495100000001E-3</v>
      </c>
      <c r="J4140" s="122">
        <v>5.445420294E-3</v>
      </c>
      <c r="K4140" s="122">
        <v>1.1418710573E-2</v>
      </c>
      <c r="L4140" s="122">
        <v>1.9258485757E-2</v>
      </c>
      <c r="M4140" s="122">
        <v>2.9477033061999999E-2</v>
      </c>
      <c r="N4140" s="122">
        <v>3.8258931612000002E-2</v>
      </c>
      <c r="O4140" s="122">
        <v>4.9653981304999997E-2</v>
      </c>
      <c r="P4140" s="122">
        <v>5.8813835150999999E-2</v>
      </c>
      <c r="Q4140" s="122">
        <v>7.0808723973000004E-2</v>
      </c>
      <c r="R4140" s="122">
        <v>8.4923355022999997E-2</v>
      </c>
      <c r="S4140" s="122">
        <v>0.100439882435</v>
      </c>
      <c r="T4140" s="122">
        <v>0.116075523865</v>
      </c>
      <c r="U4140" s="122">
        <v>0.14455308033600001</v>
      </c>
      <c r="V4140" s="122">
        <v>0.1818891476</v>
      </c>
      <c r="W4140" s="122">
        <v>0.228659019159</v>
      </c>
      <c r="X4140" s="122">
        <v>0.27864555787299999</v>
      </c>
      <c r="Y4140" s="122">
        <v>0.39026035505700002</v>
      </c>
      <c r="Z4140" s="122">
        <v>0.52444964312599995</v>
      </c>
      <c r="AA4140" s="122">
        <v>0.638173682864</v>
      </c>
      <c r="AB4140" s="122">
        <v>0.58958599382499999</v>
      </c>
      <c r="AC4140" s="122">
        <v>0.70769042198300003</v>
      </c>
      <c r="AD4140" s="122">
        <v>0.73541478423499995</v>
      </c>
      <c r="AE4140" s="122">
        <v>0.82997342938700003</v>
      </c>
      <c r="AF4140" s="122">
        <v>0.80627299793100005</v>
      </c>
      <c r="AG4140" s="122">
        <v>0.92012624433300005</v>
      </c>
      <c r="AH4140" s="122">
        <v>1.057951924358</v>
      </c>
      <c r="AI4140" s="122">
        <v>1.0166188034600001</v>
      </c>
      <c r="AJ4140" s="122">
        <v>1.316190155506</v>
      </c>
      <c r="AK4140" s="122">
        <v>1.5032719888099999</v>
      </c>
      <c r="AL4140" s="122">
        <v>0</v>
      </c>
    </row>
    <row r="4141" spans="1:38" hidden="1" x14ac:dyDescent="0.25">
      <c r="A4141" s="122" t="s">
        <v>2067</v>
      </c>
      <c r="B4141" s="122">
        <v>1</v>
      </c>
      <c r="C4141" s="122" t="s">
        <v>2260</v>
      </c>
      <c r="D4141" s="122" t="s">
        <v>2122</v>
      </c>
      <c r="E4141" s="122">
        <v>76</v>
      </c>
      <c r="F4141" s="122">
        <v>1.3963850000000001E-6</v>
      </c>
      <c r="G4141" s="122">
        <v>3.4039460000000001E-6</v>
      </c>
      <c r="H4141" s="122">
        <v>6.4836010000000003E-6</v>
      </c>
      <c r="I4141" s="122">
        <v>1.2046903449999999E-3</v>
      </c>
      <c r="J4141" s="122">
        <v>3.1878524889999999E-3</v>
      </c>
      <c r="K4141" s="122">
        <v>6.7378020320000001E-3</v>
      </c>
      <c r="L4141" s="122">
        <v>1.1437025565E-2</v>
      </c>
      <c r="M4141" s="122">
        <v>1.7553469873999999E-2</v>
      </c>
      <c r="N4141" s="122">
        <v>2.2811766652999999E-2</v>
      </c>
      <c r="O4141" s="122">
        <v>2.9722622155E-2</v>
      </c>
      <c r="P4141" s="122">
        <v>3.5384526504000001E-2</v>
      </c>
      <c r="Q4141" s="122">
        <v>4.2659427341999998E-2</v>
      </c>
      <c r="R4141" s="122">
        <v>5.1292819950999997E-2</v>
      </c>
      <c r="S4141" s="122">
        <v>6.0770677418999997E-2</v>
      </c>
      <c r="T4141" s="122">
        <v>7.0445891161999993E-2</v>
      </c>
      <c r="U4141" s="122">
        <v>8.7972274337E-2</v>
      </c>
      <c r="V4141" s="122">
        <v>0.11087703832900001</v>
      </c>
      <c r="W4141" s="122">
        <v>0.139394782158</v>
      </c>
      <c r="X4141" s="122">
        <v>0.16976403803099999</v>
      </c>
      <c r="Y4141" s="122">
        <v>0.23760775702799999</v>
      </c>
      <c r="Z4141" s="122">
        <v>0.32022491391000002</v>
      </c>
      <c r="AA4141" s="122">
        <v>0.391048551465</v>
      </c>
      <c r="AB4141" s="122">
        <v>0.361450559128</v>
      </c>
      <c r="AC4141" s="122">
        <v>0.43362334424499999</v>
      </c>
      <c r="AD4141" s="122">
        <v>0.45074066998599999</v>
      </c>
      <c r="AE4141" s="122">
        <v>0.50941271706000002</v>
      </c>
      <c r="AF4141" s="122">
        <v>0.49564554844199998</v>
      </c>
      <c r="AG4141" s="122">
        <v>0.56661173677599996</v>
      </c>
      <c r="AH4141" s="122">
        <v>0.65146440555399998</v>
      </c>
      <c r="AI4141" s="122">
        <v>0.62575632782500001</v>
      </c>
      <c r="AJ4141" s="122">
        <v>0.78902000823600005</v>
      </c>
      <c r="AK4141" s="122">
        <v>0.90254924481700005</v>
      </c>
      <c r="AL4141" s="122">
        <v>0</v>
      </c>
    </row>
    <row r="4142" spans="1:38" hidden="1" x14ac:dyDescent="0.25">
      <c r="A4142" s="122" t="s">
        <v>2067</v>
      </c>
      <c r="B4142" s="122">
        <v>1</v>
      </c>
      <c r="C4142" s="122" t="s">
        <v>2260</v>
      </c>
      <c r="D4142" s="122" t="s">
        <v>2175</v>
      </c>
      <c r="E4142" s="122">
        <v>76</v>
      </c>
      <c r="F4142" s="122">
        <v>2.3458000000000001E-8</v>
      </c>
      <c r="G4142" s="122">
        <v>5.8011000000000002E-8</v>
      </c>
      <c r="H4142" s="122">
        <v>1.1221800000000001E-7</v>
      </c>
      <c r="I4142" s="122">
        <v>2.1186695000000001E-5</v>
      </c>
      <c r="J4142" s="122">
        <v>5.6873921000000002E-5</v>
      </c>
      <c r="K4142" s="122">
        <v>1.21289906E-4</v>
      </c>
      <c r="L4142" s="122">
        <v>2.0741944E-4</v>
      </c>
      <c r="M4142" s="122">
        <v>3.21270941E-4</v>
      </c>
      <c r="N4142" s="122">
        <v>4.21548502E-4</v>
      </c>
      <c r="O4142" s="122">
        <v>5.5355364199999996E-4</v>
      </c>
      <c r="P4142" s="122">
        <v>6.5201732899999995E-4</v>
      </c>
      <c r="Q4142" s="122">
        <v>7.8211951799999995E-4</v>
      </c>
      <c r="R4142" s="122">
        <v>9.3449888200000002E-4</v>
      </c>
      <c r="S4142" s="122">
        <v>1.0988056880000001E-3</v>
      </c>
      <c r="T4142" s="122">
        <v>1.263226297E-3</v>
      </c>
      <c r="U4142" s="122">
        <v>1.563700453E-3</v>
      </c>
      <c r="V4142" s="122">
        <v>1.940157607E-3</v>
      </c>
      <c r="W4142" s="122">
        <v>2.4147062900000001E-3</v>
      </c>
      <c r="X4142" s="122">
        <v>2.9080635339999998E-3</v>
      </c>
      <c r="Y4142" s="122">
        <v>3.449599072E-3</v>
      </c>
      <c r="Z4142" s="122">
        <v>4.0533645630000002E-3</v>
      </c>
      <c r="AA4142" s="122">
        <v>4.6130876589999996E-3</v>
      </c>
      <c r="AB4142" s="122">
        <v>5.0889680590000003E-3</v>
      </c>
      <c r="AC4142" s="122">
        <v>5.5487397870000003E-3</v>
      </c>
      <c r="AD4142" s="122">
        <v>5.9674482859999999E-3</v>
      </c>
      <c r="AE4142" s="122">
        <v>6.3251507689999998E-3</v>
      </c>
      <c r="AF4142" s="122">
        <v>6.6789693680000001E-3</v>
      </c>
      <c r="AG4142" s="122">
        <v>6.9612968590000001E-3</v>
      </c>
      <c r="AH4142" s="122">
        <v>7.280731419E-3</v>
      </c>
      <c r="AI4142" s="122">
        <v>7.7205112249999997E-3</v>
      </c>
      <c r="AJ4142" s="122">
        <v>8.1372226240000005E-3</v>
      </c>
      <c r="AK4142" s="122">
        <v>9.1129898339999994E-3</v>
      </c>
      <c r="AL4142" s="122">
        <v>0</v>
      </c>
    </row>
    <row r="4143" spans="1:38" hidden="1" x14ac:dyDescent="0.25">
      <c r="A4143" s="122" t="s">
        <v>2067</v>
      </c>
      <c r="B4143" s="122">
        <v>1</v>
      </c>
      <c r="C4143" s="122" t="s">
        <v>2260</v>
      </c>
      <c r="D4143" s="122" t="s">
        <v>2123</v>
      </c>
      <c r="E4143" s="122">
        <v>76</v>
      </c>
      <c r="F4143" s="122">
        <v>2.2554550000000001E-6</v>
      </c>
      <c r="G4143" s="122">
        <v>5.5145320000000003E-6</v>
      </c>
      <c r="H4143" s="122">
        <v>1.0551027999999999E-5</v>
      </c>
      <c r="I4143" s="122">
        <v>1.9688533980000002E-3</v>
      </c>
      <c r="J4143" s="122">
        <v>5.2537738230000004E-3</v>
      </c>
      <c r="K4143" s="122">
        <v>1.1212444695999999E-2</v>
      </c>
      <c r="L4143" s="122">
        <v>1.9150431235000001E-2</v>
      </c>
      <c r="M4143" s="122">
        <v>2.964243859E-2</v>
      </c>
      <c r="N4143" s="122">
        <v>3.8913779117000002E-2</v>
      </c>
      <c r="O4143" s="122">
        <v>5.1133873298000003E-2</v>
      </c>
      <c r="P4143" s="122">
        <v>6.1253880518999999E-2</v>
      </c>
      <c r="Q4143" s="122">
        <v>7.4374526051999998E-2</v>
      </c>
      <c r="R4143" s="122">
        <v>9.0237161038000002E-2</v>
      </c>
      <c r="S4143" s="122">
        <v>0.10772046835100001</v>
      </c>
      <c r="T4143" s="122">
        <v>0.12580646557399999</v>
      </c>
      <c r="U4143" s="122">
        <v>0.15872512293900001</v>
      </c>
      <c r="V4143" s="122">
        <v>0.20065648909</v>
      </c>
      <c r="W4143" s="122">
        <v>0.25392843926199998</v>
      </c>
      <c r="X4143" s="122">
        <v>0.31088933460099999</v>
      </c>
      <c r="Y4143" s="122">
        <v>0.40350708068300001</v>
      </c>
      <c r="Z4143" s="122">
        <v>0.39723199562599998</v>
      </c>
      <c r="AA4143" s="122">
        <v>0.29800442992199999</v>
      </c>
      <c r="AB4143" s="122">
        <v>0.45168147209600001</v>
      </c>
      <c r="AC4143" s="122">
        <v>0.35989667172700002</v>
      </c>
      <c r="AD4143" s="122">
        <v>0.36204350097100002</v>
      </c>
      <c r="AE4143" s="122">
        <v>0.37305795792800001</v>
      </c>
      <c r="AF4143" s="122">
        <v>0.27433530253299998</v>
      </c>
      <c r="AG4143" s="122">
        <v>0.30576883899000001</v>
      </c>
      <c r="AH4143" s="122">
        <v>0.34890695186499998</v>
      </c>
      <c r="AI4143" s="122">
        <v>0.36731502457499998</v>
      </c>
      <c r="AJ4143" s="122">
        <v>0.58473089441799997</v>
      </c>
      <c r="AK4143" s="122">
        <v>0.67172002368700001</v>
      </c>
      <c r="AL4143" s="122">
        <v>0</v>
      </c>
    </row>
    <row r="4144" spans="1:38" x14ac:dyDescent="0.25">
      <c r="A4144" s="122" t="s">
        <v>2067</v>
      </c>
      <c r="B4144" s="122">
        <v>1</v>
      </c>
      <c r="C4144" s="122" t="s">
        <v>2260</v>
      </c>
      <c r="D4144" s="122" t="s">
        <v>2124</v>
      </c>
      <c r="E4144" s="122">
        <v>76</v>
      </c>
      <c r="F4144" s="122">
        <v>1.0865175000000001E-5</v>
      </c>
      <c r="G4144" s="122">
        <v>2.6519269000000001E-5</v>
      </c>
      <c r="H4144" s="122">
        <v>5.0542162999999997E-5</v>
      </c>
      <c r="I4144" s="122">
        <v>9.3659079670000006E-3</v>
      </c>
      <c r="J4144" s="122">
        <v>2.4740515112999999E-2</v>
      </c>
      <c r="K4144" s="122">
        <v>5.2096912640999998E-2</v>
      </c>
      <c r="L4144" s="122">
        <v>8.8283319491999995E-2</v>
      </c>
      <c r="M4144" s="122">
        <v>0.135812590545</v>
      </c>
      <c r="N4144" s="122">
        <v>0.177261174572</v>
      </c>
      <c r="O4144" s="122">
        <v>0.23191757659600001</v>
      </c>
      <c r="P4144" s="122">
        <v>0.27683617544599998</v>
      </c>
      <c r="Q4144" s="122">
        <v>0.33567758896299998</v>
      </c>
      <c r="R4144" s="122">
        <v>0.40561142305100001</v>
      </c>
      <c r="S4144" s="122">
        <v>0.48235028187399998</v>
      </c>
      <c r="T4144" s="122">
        <v>0.56038588150199997</v>
      </c>
      <c r="U4144" s="122">
        <v>0.69977153247500001</v>
      </c>
      <c r="V4144" s="122">
        <v>0.87693060800400002</v>
      </c>
      <c r="W4144" s="122">
        <v>1.107110239074</v>
      </c>
      <c r="X4144" s="122">
        <v>1.35423361144</v>
      </c>
      <c r="Y4144" s="122">
        <v>1.1031095142630001</v>
      </c>
      <c r="Z4144" s="122">
        <v>1.662280937382</v>
      </c>
      <c r="AA4144" s="122">
        <v>1.6482604594529999</v>
      </c>
      <c r="AB4144" s="122">
        <v>1.3364923910249999</v>
      </c>
      <c r="AC4144" s="122">
        <v>1.627295364571</v>
      </c>
      <c r="AD4144" s="122">
        <v>1.870627619183</v>
      </c>
      <c r="AE4144" s="122">
        <v>2.0879444544219998</v>
      </c>
      <c r="AF4144" s="122">
        <v>2.1898607596019999</v>
      </c>
      <c r="AG4144" s="122">
        <v>2.5095135379640001</v>
      </c>
      <c r="AH4144" s="122">
        <v>2.276094689627</v>
      </c>
      <c r="AI4144" s="122">
        <v>2.466187039597</v>
      </c>
      <c r="AJ4144" s="122">
        <v>2.7798323255990001</v>
      </c>
      <c r="AK4144" s="122">
        <v>3.1794969941239999</v>
      </c>
      <c r="AL4144" s="122">
        <v>0</v>
      </c>
    </row>
    <row r="4145" spans="1:38" hidden="1" x14ac:dyDescent="0.25">
      <c r="A4145" s="122" t="s">
        <v>2067</v>
      </c>
      <c r="B4145" s="122">
        <v>1</v>
      </c>
      <c r="C4145" s="122" t="s">
        <v>2260</v>
      </c>
      <c r="D4145" s="122" t="s">
        <v>474</v>
      </c>
      <c r="E4145" s="122">
        <v>76</v>
      </c>
      <c r="F4145" s="122">
        <v>2.024996E-6</v>
      </c>
      <c r="G4145" s="122">
        <v>4.9303010000000003E-6</v>
      </c>
      <c r="H4145" s="122">
        <v>9.4199719999999997E-6</v>
      </c>
      <c r="I4145" s="122">
        <v>1.750096453E-3</v>
      </c>
      <c r="J4145" s="122">
        <v>4.609075707E-3</v>
      </c>
      <c r="K4145" s="122">
        <v>9.6798971009999998E-3</v>
      </c>
      <c r="L4145" s="122">
        <v>1.6365845858000001E-2</v>
      </c>
      <c r="M4145" s="122">
        <v>2.5145082241999999E-2</v>
      </c>
      <c r="N4145" s="122">
        <v>3.2804169644999999E-2</v>
      </c>
      <c r="O4145" s="122">
        <v>4.3013591153999997E-2</v>
      </c>
      <c r="P4145" s="122">
        <v>5.1358644367000002E-2</v>
      </c>
      <c r="Q4145" s="122">
        <v>6.2417712734E-2</v>
      </c>
      <c r="R4145" s="122">
        <v>7.5089388630999995E-2</v>
      </c>
      <c r="S4145" s="122">
        <v>8.8530835944999997E-2</v>
      </c>
      <c r="T4145" s="122">
        <v>0.10182680086400001</v>
      </c>
      <c r="U4145" s="122">
        <v>0.125909795528</v>
      </c>
      <c r="V4145" s="122">
        <v>0.15710090465000001</v>
      </c>
      <c r="W4145" s="122">
        <v>0.19777914983</v>
      </c>
      <c r="X4145" s="122">
        <v>0.24205052280600001</v>
      </c>
      <c r="Y4145" s="122">
        <v>0.31629626063400001</v>
      </c>
      <c r="Z4145" s="122">
        <v>0.312929134818</v>
      </c>
      <c r="AA4145" s="122">
        <v>0.235787239659</v>
      </c>
      <c r="AB4145" s="122">
        <v>0.35780306741700002</v>
      </c>
      <c r="AC4145" s="122">
        <v>0.28591147746700002</v>
      </c>
      <c r="AD4145" s="122">
        <v>0.287824742696</v>
      </c>
      <c r="AE4145" s="122">
        <v>0.29779555767100002</v>
      </c>
      <c r="AF4145" s="122">
        <v>0.21899541332200001</v>
      </c>
      <c r="AG4145" s="122">
        <v>0.24370188009900001</v>
      </c>
      <c r="AH4145" s="122">
        <v>0.27745864393699998</v>
      </c>
      <c r="AI4145" s="122">
        <v>0.29007459789099999</v>
      </c>
      <c r="AJ4145" s="122">
        <v>0.47119952474400001</v>
      </c>
      <c r="AK4145" s="122">
        <v>0.53654667093300001</v>
      </c>
      <c r="AL4145" s="122">
        <v>0</v>
      </c>
    </row>
    <row r="4146" spans="1:38" hidden="1" x14ac:dyDescent="0.25">
      <c r="A4146" s="122" t="s">
        <v>2067</v>
      </c>
      <c r="B4146" s="122">
        <v>1</v>
      </c>
      <c r="C4146" s="122" t="s">
        <v>2260</v>
      </c>
      <c r="D4146" s="122" t="s">
        <v>2125</v>
      </c>
      <c r="E4146" s="122">
        <v>76</v>
      </c>
      <c r="F4146" s="122">
        <v>1.427451E-6</v>
      </c>
      <c r="G4146" s="122">
        <v>3.4784410000000001E-6</v>
      </c>
      <c r="H4146" s="122">
        <v>6.5897959999999999E-6</v>
      </c>
      <c r="I4146" s="122">
        <v>1.2184643120000001E-3</v>
      </c>
      <c r="J4146" s="122">
        <v>3.214174584E-3</v>
      </c>
      <c r="K4146" s="122">
        <v>6.7655645749999998E-3</v>
      </c>
      <c r="L4146" s="122">
        <v>1.1464708541000001E-2</v>
      </c>
      <c r="M4146" s="122">
        <v>1.7624837035E-2</v>
      </c>
      <c r="N4146" s="122">
        <v>2.2979860657999999E-2</v>
      </c>
      <c r="O4146" s="122">
        <v>3.0021977934999999E-2</v>
      </c>
      <c r="P4146" s="122">
        <v>3.5822499727000003E-2</v>
      </c>
      <c r="Q4146" s="122">
        <v>4.3424996924000002E-2</v>
      </c>
      <c r="R4146" s="122">
        <v>5.2574876999E-2</v>
      </c>
      <c r="S4146" s="122">
        <v>6.2653133417999995E-2</v>
      </c>
      <c r="T4146" s="122">
        <v>7.2775329207E-2</v>
      </c>
      <c r="U4146" s="122">
        <v>9.1017089135000007E-2</v>
      </c>
      <c r="V4146" s="122">
        <v>0.114326691925</v>
      </c>
      <c r="W4146" s="122">
        <v>0.144462165053</v>
      </c>
      <c r="X4146" s="122">
        <v>0.17691067718199999</v>
      </c>
      <c r="Y4146" s="122">
        <v>0.17355064677699999</v>
      </c>
      <c r="Z4146" s="122">
        <v>0.196722624968</v>
      </c>
      <c r="AA4146" s="122">
        <v>0.238690517761</v>
      </c>
      <c r="AB4146" s="122">
        <v>0.29485904021699999</v>
      </c>
      <c r="AC4146" s="122">
        <v>0.33707801254300002</v>
      </c>
      <c r="AD4146" s="122">
        <v>0.422439761448</v>
      </c>
      <c r="AE4146" s="122">
        <v>0.41700696599600001</v>
      </c>
      <c r="AF4146" s="122">
        <v>0.50175979594099995</v>
      </c>
      <c r="AG4146" s="122">
        <v>0.44870577629500003</v>
      </c>
      <c r="AH4146" s="122">
        <v>0.52994269901000002</v>
      </c>
      <c r="AI4146" s="122">
        <v>0.50349430391899996</v>
      </c>
      <c r="AJ4146" s="122">
        <v>0.60767583499</v>
      </c>
      <c r="AK4146" s="122">
        <v>0.700987411018</v>
      </c>
      <c r="AL4146" s="122">
        <v>0</v>
      </c>
    </row>
    <row r="4147" spans="1:38" hidden="1" x14ac:dyDescent="0.25">
      <c r="A4147" s="122" t="s">
        <v>2067</v>
      </c>
      <c r="B4147" s="122">
        <v>1</v>
      </c>
      <c r="C4147" s="122" t="s">
        <v>2260</v>
      </c>
      <c r="D4147" s="122" t="s">
        <v>2126</v>
      </c>
      <c r="E4147" s="122">
        <v>76</v>
      </c>
      <c r="F4147" s="122">
        <v>2.62476E-7</v>
      </c>
      <c r="G4147" s="122">
        <v>6.3273200000000003E-7</v>
      </c>
      <c r="H4147" s="122">
        <v>1.1928710000000001E-6</v>
      </c>
      <c r="I4147" s="122">
        <v>2.1919440500000001E-4</v>
      </c>
      <c r="J4147" s="122">
        <v>5.7112431800000003E-4</v>
      </c>
      <c r="K4147" s="122">
        <v>1.1815147919999999E-3</v>
      </c>
      <c r="L4147" s="122">
        <v>1.9666632449999999E-3</v>
      </c>
      <c r="M4147" s="122">
        <v>2.9875230709999999E-3</v>
      </c>
      <c r="N4147" s="122">
        <v>3.8595983130000002E-3</v>
      </c>
      <c r="O4147" s="122">
        <v>5.0551964640000004E-3</v>
      </c>
      <c r="P4147" s="122">
        <v>6.0062887109999996E-3</v>
      </c>
      <c r="Q4147" s="122">
        <v>7.2674142490000001E-3</v>
      </c>
      <c r="R4147" s="122">
        <v>8.7123151479999994E-3</v>
      </c>
      <c r="S4147" s="122">
        <v>1.0222444503E-2</v>
      </c>
      <c r="T4147" s="122">
        <v>1.1818470714000001E-2</v>
      </c>
      <c r="U4147" s="122">
        <v>1.4719052097E-2</v>
      </c>
      <c r="V4147" s="122">
        <v>1.8548631778000001E-2</v>
      </c>
      <c r="W4147" s="122">
        <v>2.352517547E-2</v>
      </c>
      <c r="X4147" s="122">
        <v>2.8951532017999999E-2</v>
      </c>
      <c r="Y4147" s="122">
        <v>2.8856575302E-2</v>
      </c>
      <c r="Z4147" s="122">
        <v>3.3268205656999998E-2</v>
      </c>
      <c r="AA4147" s="122">
        <v>4.1257320808999999E-2</v>
      </c>
      <c r="AB4147" s="122">
        <v>5.2139583060000001E-2</v>
      </c>
      <c r="AC4147" s="122">
        <v>6.1078675569999998E-2</v>
      </c>
      <c r="AD4147" s="122">
        <v>7.7963269104000005E-2</v>
      </c>
      <c r="AE4147" s="122">
        <v>7.8672078884999996E-2</v>
      </c>
      <c r="AF4147" s="122">
        <v>9.6372730907999998E-2</v>
      </c>
      <c r="AG4147" s="122">
        <v>8.7483924424999998E-2</v>
      </c>
      <c r="AH4147" s="122">
        <v>0.104392556703</v>
      </c>
      <c r="AI4147" s="122">
        <v>9.9999761854000002E-2</v>
      </c>
      <c r="AJ4147" s="122">
        <v>0.116478487925</v>
      </c>
      <c r="AK4147" s="122">
        <v>0.13026875030999999</v>
      </c>
      <c r="AL4147" s="122">
        <v>0</v>
      </c>
    </row>
    <row r="4148" spans="1:38" hidden="1" x14ac:dyDescent="0.25">
      <c r="A4148" s="122" t="s">
        <v>2067</v>
      </c>
      <c r="B4148" s="122">
        <v>1</v>
      </c>
      <c r="C4148" s="122" t="s">
        <v>2260</v>
      </c>
      <c r="D4148" s="122" t="s">
        <v>2127</v>
      </c>
      <c r="E4148" s="122">
        <v>76</v>
      </c>
      <c r="F4148" s="122">
        <v>2.9037199999999997E-7</v>
      </c>
      <c r="G4148" s="122">
        <v>7.1927300000000004E-7</v>
      </c>
      <c r="H4148" s="122">
        <v>1.3875090000000001E-6</v>
      </c>
      <c r="I4148" s="122">
        <v>2.6009406200000002E-4</v>
      </c>
      <c r="J4148" s="122">
        <v>6.9548563699999998E-4</v>
      </c>
      <c r="K4148" s="122">
        <v>1.485213155E-3</v>
      </c>
      <c r="L4148" s="122">
        <v>2.5459655289999999E-3</v>
      </c>
      <c r="M4148" s="122">
        <v>3.9544520039999998E-3</v>
      </c>
      <c r="N4148" s="122">
        <v>5.2123317789999997E-3</v>
      </c>
      <c r="O4148" s="122">
        <v>6.8706370780000003E-3</v>
      </c>
      <c r="P4148" s="122">
        <v>8.2566492040000005E-3</v>
      </c>
      <c r="Q4148" s="122">
        <v>1.0065507313E-2</v>
      </c>
      <c r="R4148" s="122">
        <v>1.2254210038E-2</v>
      </c>
      <c r="S4148" s="122">
        <v>1.4708814265E-2</v>
      </c>
      <c r="T4148" s="122">
        <v>1.7294146438999999E-2</v>
      </c>
      <c r="U4148" s="122">
        <v>2.1934433648999999E-2</v>
      </c>
      <c r="V4148" s="122">
        <v>2.7928467456999999E-2</v>
      </c>
      <c r="W4148" s="122">
        <v>3.5703177757E-2</v>
      </c>
      <c r="X4148" s="122">
        <v>4.4101893364E-2</v>
      </c>
      <c r="Y4148" s="122">
        <v>4.3449945141E-2</v>
      </c>
      <c r="Z4148" s="122">
        <v>4.9447433615000001E-2</v>
      </c>
      <c r="AA4148" s="122">
        <v>6.0366492591999998E-2</v>
      </c>
      <c r="AB4148" s="122">
        <v>7.5085650884000002E-2</v>
      </c>
      <c r="AC4148" s="122">
        <v>8.6623748729E-2</v>
      </c>
      <c r="AD4148" s="122">
        <v>0.109628713568</v>
      </c>
      <c r="AE4148" s="122">
        <v>0.10947219989</v>
      </c>
      <c r="AF4148" s="122">
        <v>0.13315333048399999</v>
      </c>
      <c r="AG4148" s="122">
        <v>0.12022242149700001</v>
      </c>
      <c r="AH4148" s="122">
        <v>0.14335932173599999</v>
      </c>
      <c r="AI4148" s="122">
        <v>0.137897852366</v>
      </c>
      <c r="AJ4148" s="122">
        <v>0.16741711807000001</v>
      </c>
      <c r="AK4148" s="122">
        <v>0.19507436698399999</v>
      </c>
      <c r="AL4148" s="122">
        <v>0</v>
      </c>
    </row>
    <row r="4149" spans="1:38" hidden="1" x14ac:dyDescent="0.25">
      <c r="A4149" s="122" t="s">
        <v>2067</v>
      </c>
      <c r="B4149" s="122">
        <v>1</v>
      </c>
      <c r="C4149" s="122" t="s">
        <v>2260</v>
      </c>
      <c r="D4149" s="122" t="s">
        <v>2128</v>
      </c>
      <c r="E4149" s="122">
        <v>76</v>
      </c>
      <c r="F4149" s="122">
        <v>8.8211590000000007E-6</v>
      </c>
      <c r="G4149" s="122">
        <v>2.1634616000000002E-5</v>
      </c>
      <c r="H4149" s="122">
        <v>4.1342823000000003E-5</v>
      </c>
      <c r="I4149" s="122">
        <v>7.6825070459999997E-3</v>
      </c>
      <c r="J4149" s="122">
        <v>2.0364778984999998E-2</v>
      </c>
      <c r="K4149" s="122">
        <v>4.3010398964000003E-2</v>
      </c>
      <c r="L4149" s="122">
        <v>7.3049582390999998E-2</v>
      </c>
      <c r="M4149" s="122">
        <v>0.112526264431</v>
      </c>
      <c r="N4149" s="122">
        <v>0.14683858186400001</v>
      </c>
      <c r="O4149" s="122">
        <v>0.19181652121199999</v>
      </c>
      <c r="P4149" s="122">
        <v>0.22881640458700001</v>
      </c>
      <c r="Q4149" s="122">
        <v>0.27786231680899998</v>
      </c>
      <c r="R4149" s="122">
        <v>0.33694170698100001</v>
      </c>
      <c r="S4149" s="122">
        <v>0.402004707367</v>
      </c>
      <c r="T4149" s="122">
        <v>0.46922796701899999</v>
      </c>
      <c r="U4149" s="122">
        <v>0.58897351844199997</v>
      </c>
      <c r="V4149" s="122">
        <v>0.73759616838099995</v>
      </c>
      <c r="W4149" s="122">
        <v>0.92750999916700005</v>
      </c>
      <c r="X4149" s="122">
        <v>1.129394496805</v>
      </c>
      <c r="Y4149" s="122">
        <v>1.7051496620719999</v>
      </c>
      <c r="Z4149" s="122">
        <v>1.6228911941769999</v>
      </c>
      <c r="AA4149" s="122">
        <v>1.9457359457109999</v>
      </c>
      <c r="AB4149" s="122">
        <v>2.739857229848</v>
      </c>
      <c r="AC4149" s="122">
        <v>3.0529066221029999</v>
      </c>
      <c r="AD4149" s="122">
        <v>3.2440011390430001</v>
      </c>
      <c r="AE4149" s="122">
        <v>3.8692875780849998</v>
      </c>
      <c r="AF4149" s="122">
        <v>4.4781814320019997</v>
      </c>
      <c r="AG4149" s="122">
        <v>4.8821477150810004</v>
      </c>
      <c r="AH4149" s="122">
        <v>5.1737949642369996</v>
      </c>
      <c r="AI4149" s="122">
        <v>7.1671902816050004</v>
      </c>
      <c r="AJ4149" s="122">
        <v>6.2397485689929999</v>
      </c>
      <c r="AK4149" s="122">
        <v>7.1557776586999999</v>
      </c>
      <c r="AL4149" s="122">
        <v>0</v>
      </c>
    </row>
    <row r="4150" spans="1:38" hidden="1" x14ac:dyDescent="0.25">
      <c r="A4150" s="122" t="s">
        <v>2067</v>
      </c>
      <c r="B4150" s="122">
        <v>1</v>
      </c>
      <c r="C4150" s="122" t="s">
        <v>2260</v>
      </c>
      <c r="D4150" s="122" t="s">
        <v>2129</v>
      </c>
      <c r="E4150" s="122">
        <v>76</v>
      </c>
      <c r="F4150" s="122">
        <v>4.4078850000000004E-6</v>
      </c>
      <c r="G4150" s="122">
        <v>1.0765637E-5</v>
      </c>
      <c r="H4150" s="122">
        <v>2.0646844000000001E-5</v>
      </c>
      <c r="I4150" s="122">
        <v>3.8493335359999999E-3</v>
      </c>
      <c r="J4150" s="122">
        <v>1.0235939193000001E-2</v>
      </c>
      <c r="K4150" s="122">
        <v>2.1681157940000001E-2</v>
      </c>
      <c r="L4150" s="122">
        <v>3.6890640103E-2</v>
      </c>
      <c r="M4150" s="122">
        <v>5.6944433528999999E-2</v>
      </c>
      <c r="N4150" s="122">
        <v>7.4559524399000002E-2</v>
      </c>
      <c r="O4150" s="122">
        <v>9.7931834861000003E-2</v>
      </c>
      <c r="P4150" s="122">
        <v>0.11731049278199999</v>
      </c>
      <c r="Q4150" s="122">
        <v>0.14230409150199999</v>
      </c>
      <c r="R4150" s="122">
        <v>0.17177318878600001</v>
      </c>
      <c r="S4150" s="122">
        <v>0.20385709512299999</v>
      </c>
      <c r="T4150" s="122">
        <v>0.23627350846600001</v>
      </c>
      <c r="U4150" s="122">
        <v>0.29464860927699998</v>
      </c>
      <c r="V4150" s="122">
        <v>0.371734260077</v>
      </c>
      <c r="W4150" s="122">
        <v>0.47214078618700001</v>
      </c>
      <c r="X4150" s="122">
        <v>0.57939983060599998</v>
      </c>
      <c r="Y4150" s="122">
        <v>0.87949903012999997</v>
      </c>
      <c r="Z4150" s="122">
        <v>0.83634399167399998</v>
      </c>
      <c r="AA4150" s="122">
        <v>1.0010321524779999</v>
      </c>
      <c r="AB4150" s="122">
        <v>1.405780373751</v>
      </c>
      <c r="AC4150" s="122">
        <v>1.5576438440260001</v>
      </c>
      <c r="AD4150" s="122">
        <v>1.645572414524</v>
      </c>
      <c r="AE4150" s="122">
        <v>1.948766257125</v>
      </c>
      <c r="AF4150" s="122">
        <v>2.2379668958429999</v>
      </c>
      <c r="AG4150" s="122">
        <v>2.424430009815</v>
      </c>
      <c r="AH4150" s="122">
        <v>2.5605905113470002</v>
      </c>
      <c r="AI4150" s="122">
        <v>3.5442417259560002</v>
      </c>
      <c r="AJ4150" s="122">
        <v>3.1027587477449998</v>
      </c>
      <c r="AK4150" s="122">
        <v>3.547993157529</v>
      </c>
      <c r="AL4150" s="122">
        <v>0</v>
      </c>
    </row>
    <row r="4151" spans="1:38" hidden="1" x14ac:dyDescent="0.25">
      <c r="A4151" s="122" t="s">
        <v>2067</v>
      </c>
      <c r="B4151" s="122">
        <v>1</v>
      </c>
      <c r="C4151" s="122" t="s">
        <v>2260</v>
      </c>
      <c r="D4151" s="122" t="s">
        <v>2176</v>
      </c>
      <c r="E4151" s="122">
        <v>76</v>
      </c>
      <c r="F4151" s="122">
        <v>6.6570000000000006E-8</v>
      </c>
      <c r="G4151" s="122">
        <v>1.65157E-7</v>
      </c>
      <c r="H4151" s="122">
        <v>3.2016999999999999E-7</v>
      </c>
      <c r="I4151" s="122">
        <v>5.9326866999999999E-5</v>
      </c>
      <c r="J4151" s="122">
        <v>1.5447505099999999E-4</v>
      </c>
      <c r="K4151" s="122">
        <v>3.2463653E-4</v>
      </c>
      <c r="L4151" s="122">
        <v>5.4887282000000003E-4</v>
      </c>
      <c r="M4151" s="122">
        <v>8.4341780799999998E-4</v>
      </c>
      <c r="N4151" s="122">
        <v>1.109769767E-3</v>
      </c>
      <c r="O4151" s="122">
        <v>1.461817604E-3</v>
      </c>
      <c r="P4151" s="122">
        <v>1.7552109310000001E-3</v>
      </c>
      <c r="Q4151" s="122">
        <v>2.1219177989999999E-3</v>
      </c>
      <c r="R4151" s="122">
        <v>2.554821241E-3</v>
      </c>
      <c r="S4151" s="122">
        <v>3.0245090460000001E-3</v>
      </c>
      <c r="T4151" s="122">
        <v>3.499505967E-3</v>
      </c>
      <c r="U4151" s="122">
        <v>4.355120667E-3</v>
      </c>
      <c r="V4151" s="122">
        <v>5.4436891569999996E-3</v>
      </c>
      <c r="W4151" s="122">
        <v>6.8535285879999996E-3</v>
      </c>
      <c r="X4151" s="122">
        <v>8.3544459229999996E-3</v>
      </c>
      <c r="Y4151" s="122">
        <v>1.0026774985E-2</v>
      </c>
      <c r="Z4151" s="122">
        <v>1.1922639767E-2</v>
      </c>
      <c r="AA4151" s="122">
        <v>1.3737457793000001E-2</v>
      </c>
      <c r="AB4151" s="122">
        <v>1.538040571E-2</v>
      </c>
      <c r="AC4151" s="122">
        <v>1.7047257329000001E-2</v>
      </c>
      <c r="AD4151" s="122">
        <v>1.8647742145E-2</v>
      </c>
      <c r="AE4151" s="122">
        <v>2.0137184397000001E-2</v>
      </c>
      <c r="AF4151" s="122">
        <v>2.1688035255000002E-2</v>
      </c>
      <c r="AG4151" s="122">
        <v>2.3084365097000001E-2</v>
      </c>
      <c r="AH4151" s="122">
        <v>2.4684453663000001E-2</v>
      </c>
      <c r="AI4151" s="122">
        <v>2.6791237882E-2</v>
      </c>
      <c r="AJ4151" s="122">
        <v>2.8929619076000002E-2</v>
      </c>
      <c r="AK4151" s="122">
        <v>3.3176935651000002E-2</v>
      </c>
      <c r="AL4151" s="122">
        <v>0</v>
      </c>
    </row>
    <row r="4152" spans="1:38" hidden="1" x14ac:dyDescent="0.25">
      <c r="A4152" s="122" t="s">
        <v>2067</v>
      </c>
      <c r="B4152" s="122">
        <v>1</v>
      </c>
      <c r="C4152" s="122" t="s">
        <v>2260</v>
      </c>
      <c r="D4152" s="122" t="s">
        <v>2130</v>
      </c>
      <c r="E4152" s="122">
        <v>76</v>
      </c>
      <c r="F4152" s="122">
        <v>5.5158000000000002E-7</v>
      </c>
      <c r="G4152" s="122">
        <v>1.3580280000000001E-6</v>
      </c>
      <c r="H4152" s="122">
        <v>2.6060569999999998E-6</v>
      </c>
      <c r="I4152" s="122">
        <v>4.8378669700000003E-4</v>
      </c>
      <c r="J4152" s="122">
        <v>1.2814227310000001E-3</v>
      </c>
      <c r="K4152" s="122">
        <v>2.6946553300000002E-3</v>
      </c>
      <c r="L4152" s="122">
        <v>4.5464517230000001E-3</v>
      </c>
      <c r="M4152" s="122">
        <v>6.9613485299999996E-3</v>
      </c>
      <c r="N4152" s="122">
        <v>9.0074335890000003E-3</v>
      </c>
      <c r="O4152" s="122">
        <v>1.1594715946999999E-2</v>
      </c>
      <c r="P4152" s="122">
        <v>1.3713154987999999E-2</v>
      </c>
      <c r="Q4152" s="122">
        <v>1.6624555264000002E-2</v>
      </c>
      <c r="R4152" s="122">
        <v>2.0126782675999998E-2</v>
      </c>
      <c r="S4152" s="122">
        <v>2.3940773565E-2</v>
      </c>
      <c r="T4152" s="122">
        <v>2.8058287199000002E-2</v>
      </c>
      <c r="U4152" s="122">
        <v>3.5280051228999999E-2</v>
      </c>
      <c r="V4152" s="122">
        <v>4.4478211038000003E-2</v>
      </c>
      <c r="W4152" s="122">
        <v>5.5967028697000001E-2</v>
      </c>
      <c r="X4152" s="122">
        <v>6.8738312016999994E-2</v>
      </c>
      <c r="Y4152" s="122">
        <v>8.3015562165000001E-2</v>
      </c>
      <c r="Z4152" s="122">
        <v>9.9566093807999995E-2</v>
      </c>
      <c r="AA4152" s="122">
        <v>0.11559423386000001</v>
      </c>
      <c r="AB4152" s="122">
        <v>0.13033488633699999</v>
      </c>
      <c r="AC4152" s="122">
        <v>0.14527926457000001</v>
      </c>
      <c r="AD4152" s="122">
        <v>0.15912314845600001</v>
      </c>
      <c r="AE4152" s="122">
        <v>0.17220255260600001</v>
      </c>
      <c r="AF4152" s="122">
        <v>0.18568163923200001</v>
      </c>
      <c r="AG4152" s="122">
        <v>0.19666242444900001</v>
      </c>
      <c r="AH4152" s="122">
        <v>0.209381100668</v>
      </c>
      <c r="AI4152" s="122">
        <v>0.22555042269299999</v>
      </c>
      <c r="AJ4152" s="122">
        <v>0.249293614596</v>
      </c>
      <c r="AK4152" s="122">
        <v>0.283329547337</v>
      </c>
      <c r="AL4152" s="122">
        <v>0</v>
      </c>
    </row>
    <row r="4153" spans="1:38" hidden="1" x14ac:dyDescent="0.25">
      <c r="A4153" s="122" t="s">
        <v>2067</v>
      </c>
      <c r="B4153" s="122">
        <v>1</v>
      </c>
      <c r="C4153" s="122" t="s">
        <v>2260</v>
      </c>
      <c r="D4153" s="122" t="s">
        <v>2131</v>
      </c>
      <c r="E4153" s="122">
        <v>76</v>
      </c>
      <c r="F4153" s="122">
        <v>1.2803630000000001E-6</v>
      </c>
      <c r="G4153" s="122">
        <v>3.1195969999999999E-6</v>
      </c>
      <c r="H4153" s="122">
        <v>5.9421649999999997E-6</v>
      </c>
      <c r="I4153" s="122">
        <v>1.101368316E-3</v>
      </c>
      <c r="J4153" s="122">
        <v>2.9078720659999999E-3</v>
      </c>
      <c r="K4153" s="122">
        <v>6.1263312219999996E-3</v>
      </c>
      <c r="L4153" s="122">
        <v>1.036536427E-2</v>
      </c>
      <c r="M4153" s="122">
        <v>1.5919093953999999E-2</v>
      </c>
      <c r="N4153" s="122">
        <v>2.0742550738E-2</v>
      </c>
      <c r="O4153" s="122">
        <v>2.7095728744999999E-2</v>
      </c>
      <c r="P4153" s="122">
        <v>3.2250304075E-2</v>
      </c>
      <c r="Q4153" s="122">
        <v>3.8952752365000003E-2</v>
      </c>
      <c r="R4153" s="122">
        <v>4.6933569724999999E-2</v>
      </c>
      <c r="S4153" s="122">
        <v>5.5715602683E-2</v>
      </c>
      <c r="T4153" s="122">
        <v>6.4744493050999996E-2</v>
      </c>
      <c r="U4153" s="122">
        <v>8.0967520264999995E-2</v>
      </c>
      <c r="V4153" s="122">
        <v>0.101921480839</v>
      </c>
      <c r="W4153" s="122">
        <v>0.12908968212399999</v>
      </c>
      <c r="X4153" s="122">
        <v>0.158437600452</v>
      </c>
      <c r="Y4153" s="122">
        <v>0.18839106137299999</v>
      </c>
      <c r="Z4153" s="122">
        <v>0.23833873810600001</v>
      </c>
      <c r="AA4153" s="122">
        <v>0.28057681570499998</v>
      </c>
      <c r="AB4153" s="122">
        <v>0.30938297944799997</v>
      </c>
      <c r="AC4153" s="122">
        <v>0.31855086227000001</v>
      </c>
      <c r="AD4153" s="122">
        <v>0.33252097904299999</v>
      </c>
      <c r="AE4153" s="122">
        <v>0.34144995608299999</v>
      </c>
      <c r="AF4153" s="122">
        <v>0.3629585649</v>
      </c>
      <c r="AG4153" s="122">
        <v>0.413688751061</v>
      </c>
      <c r="AH4153" s="122">
        <v>0.382694530639</v>
      </c>
      <c r="AI4153" s="122">
        <v>0.40343410886800002</v>
      </c>
      <c r="AJ4153" s="122">
        <v>0.391284557014</v>
      </c>
      <c r="AK4153" s="122">
        <v>0.44968126803199998</v>
      </c>
      <c r="AL4153" s="122">
        <v>0</v>
      </c>
    </row>
    <row r="4154" spans="1:38" hidden="1" x14ac:dyDescent="0.25">
      <c r="A4154" s="122" t="s">
        <v>2067</v>
      </c>
      <c r="B4154" s="122">
        <v>1</v>
      </c>
      <c r="C4154" s="122" t="s">
        <v>2260</v>
      </c>
      <c r="D4154" s="122" t="s">
        <v>2132</v>
      </c>
      <c r="E4154" s="122">
        <v>76</v>
      </c>
      <c r="F4154" s="122">
        <v>6.1973499999999998E-7</v>
      </c>
      <c r="G4154" s="122">
        <v>1.5155769999999999E-6</v>
      </c>
      <c r="H4154" s="122">
        <v>2.8875529999999999E-6</v>
      </c>
      <c r="I4154" s="122">
        <v>5.3696566599999997E-4</v>
      </c>
      <c r="J4154" s="122">
        <v>1.417239162E-3</v>
      </c>
      <c r="K4154" s="122">
        <v>2.9781525509999999E-3</v>
      </c>
      <c r="L4154" s="122">
        <v>5.022860245E-3</v>
      </c>
      <c r="M4154" s="122">
        <v>7.6876516389999998E-3</v>
      </c>
      <c r="N4154" s="122">
        <v>9.9794142340000006E-3</v>
      </c>
      <c r="O4154" s="122">
        <v>1.2984166255E-2</v>
      </c>
      <c r="P4154" s="122">
        <v>1.5423661311E-2</v>
      </c>
      <c r="Q4154" s="122">
        <v>1.8616095084000001E-2</v>
      </c>
      <c r="R4154" s="122">
        <v>2.2413945284000002E-2</v>
      </c>
      <c r="S4154" s="122">
        <v>2.665231073E-2</v>
      </c>
      <c r="T4154" s="122">
        <v>3.0977561438000002E-2</v>
      </c>
      <c r="U4154" s="122">
        <v>3.8824240247999998E-2</v>
      </c>
      <c r="V4154" s="122">
        <v>4.887893057E-2</v>
      </c>
      <c r="W4154" s="122">
        <v>6.1966396030000002E-2</v>
      </c>
      <c r="X4154" s="122">
        <v>7.5951628948000005E-2</v>
      </c>
      <c r="Y4154" s="122">
        <v>9.8882534344999995E-2</v>
      </c>
      <c r="Z4154" s="122">
        <v>9.7385088159999994E-2</v>
      </c>
      <c r="AA4154" s="122">
        <v>7.2932138963000007E-2</v>
      </c>
      <c r="AB4154" s="122">
        <v>0.10994587523799999</v>
      </c>
      <c r="AC4154" s="122">
        <v>8.7445307801999994E-2</v>
      </c>
      <c r="AD4154" s="122">
        <v>8.7770076838000005E-2</v>
      </c>
      <c r="AE4154" s="122">
        <v>9.0222969899E-2</v>
      </c>
      <c r="AF4154" s="122">
        <v>6.6523545869E-2</v>
      </c>
      <c r="AG4154" s="122">
        <v>7.4608096723999998E-2</v>
      </c>
      <c r="AH4154" s="122">
        <v>8.5328216644999996E-2</v>
      </c>
      <c r="AI4154" s="122">
        <v>9.0121059788000002E-2</v>
      </c>
      <c r="AJ4154" s="122">
        <v>0.15052263603800001</v>
      </c>
      <c r="AK4154" s="122">
        <v>0.175485512703</v>
      </c>
      <c r="AL4154" s="122">
        <v>0</v>
      </c>
    </row>
    <row r="4155" spans="1:38" hidden="1" x14ac:dyDescent="0.25">
      <c r="A4155" s="122" t="s">
        <v>2067</v>
      </c>
      <c r="B4155" s="122">
        <v>1</v>
      </c>
      <c r="C4155" s="122" t="s">
        <v>2260</v>
      </c>
      <c r="D4155" s="122" t="s">
        <v>2133</v>
      </c>
      <c r="E4155" s="122">
        <v>76</v>
      </c>
      <c r="F4155" s="122">
        <v>5.272978E-6</v>
      </c>
      <c r="G4155" s="122">
        <v>1.2900948999999999E-5</v>
      </c>
      <c r="H4155" s="122">
        <v>2.4655308999999999E-5</v>
      </c>
      <c r="I4155" s="122">
        <v>4.58471077E-3</v>
      </c>
      <c r="J4155" s="122">
        <v>1.2151300743E-2</v>
      </c>
      <c r="K4155" s="122">
        <v>2.5656815975999999E-2</v>
      </c>
      <c r="L4155" s="122">
        <v>4.3556113512999997E-2</v>
      </c>
      <c r="M4155" s="122">
        <v>6.7097046418999995E-2</v>
      </c>
      <c r="N4155" s="122">
        <v>8.7688815473000004E-2</v>
      </c>
      <c r="O4155" s="122">
        <v>0.11477678659399999</v>
      </c>
      <c r="P4155" s="122">
        <v>0.13690553078199999</v>
      </c>
      <c r="Q4155" s="122">
        <v>0.165913983637</v>
      </c>
      <c r="R4155" s="122">
        <v>0.20034838981600001</v>
      </c>
      <c r="S4155" s="122">
        <v>0.23778575030900001</v>
      </c>
      <c r="T4155" s="122">
        <v>0.2759712923</v>
      </c>
      <c r="U4155" s="122">
        <v>0.34441167820700003</v>
      </c>
      <c r="V4155" s="122">
        <v>0.43206316946599999</v>
      </c>
      <c r="W4155" s="122">
        <v>0.54644530120400003</v>
      </c>
      <c r="X4155" s="122">
        <v>0.66946907198899996</v>
      </c>
      <c r="Y4155" s="122">
        <v>0.79489018285299995</v>
      </c>
      <c r="Z4155" s="122">
        <v>1.0031402363969999</v>
      </c>
      <c r="AA4155" s="122">
        <v>1.177264426202</v>
      </c>
      <c r="AB4155" s="122">
        <v>1.295415008292</v>
      </c>
      <c r="AC4155" s="122">
        <v>1.327746446298</v>
      </c>
      <c r="AD4155" s="122">
        <v>1.377388341978</v>
      </c>
      <c r="AE4155" s="122">
        <v>1.406196021932</v>
      </c>
      <c r="AF4155" s="122">
        <v>1.4852975375469999</v>
      </c>
      <c r="AG4155" s="122">
        <v>1.6817256092849999</v>
      </c>
      <c r="AH4155" s="122">
        <v>1.545975223016</v>
      </c>
      <c r="AI4155" s="122">
        <v>1.6173924490939999</v>
      </c>
      <c r="AJ4155" s="122">
        <v>1.568889378767</v>
      </c>
      <c r="AK4155" s="122">
        <v>1.7845227915290001</v>
      </c>
      <c r="AL4155" s="122">
        <v>0</v>
      </c>
    </row>
    <row r="4156" spans="1:38" hidden="1" x14ac:dyDescent="0.25">
      <c r="A4156" s="122" t="s">
        <v>2067</v>
      </c>
      <c r="B4156" s="122">
        <v>1</v>
      </c>
      <c r="C4156" s="122" t="s">
        <v>2260</v>
      </c>
      <c r="D4156" s="122" t="s">
        <v>2134</v>
      </c>
      <c r="E4156" s="122">
        <v>76</v>
      </c>
      <c r="F4156" s="122">
        <v>2.5588240000000002E-6</v>
      </c>
      <c r="G4156" s="122">
        <v>6.2629690000000002E-6</v>
      </c>
      <c r="H4156" s="122">
        <v>1.1963896999999999E-5</v>
      </c>
      <c r="I4156" s="122">
        <v>2.2279999470000002E-3</v>
      </c>
      <c r="J4156" s="122">
        <v>5.9096220969999998E-3</v>
      </c>
      <c r="K4156" s="122">
        <v>1.2502027323999999E-2</v>
      </c>
      <c r="L4156" s="122">
        <v>2.1256241629999999E-2</v>
      </c>
      <c r="M4156" s="122">
        <v>3.2790921580999999E-2</v>
      </c>
      <c r="N4156" s="122">
        <v>4.2865159391000003E-2</v>
      </c>
      <c r="O4156" s="122">
        <v>5.6138926385000003E-2</v>
      </c>
      <c r="P4156" s="122">
        <v>6.7074099422999994E-2</v>
      </c>
      <c r="Q4156" s="122">
        <v>8.1409741288000007E-2</v>
      </c>
      <c r="R4156" s="122">
        <v>9.8465734819999998E-2</v>
      </c>
      <c r="S4156" s="122">
        <v>0.11735198396099999</v>
      </c>
      <c r="T4156" s="122">
        <v>0.13662923041200001</v>
      </c>
      <c r="U4156" s="122">
        <v>0.17148654312100001</v>
      </c>
      <c r="V4156" s="122">
        <v>0.21639692945200001</v>
      </c>
      <c r="W4156" s="122">
        <v>0.27458559336999999</v>
      </c>
      <c r="X4156" s="122">
        <v>0.33742810765999998</v>
      </c>
      <c r="Y4156" s="122">
        <v>0.40123021835599998</v>
      </c>
      <c r="Z4156" s="122">
        <v>0.50706078881600003</v>
      </c>
      <c r="AA4156" s="122">
        <v>0.59625862382700001</v>
      </c>
      <c r="AB4156" s="122">
        <v>0.657508765331</v>
      </c>
      <c r="AC4156" s="122">
        <v>0.67650494658500004</v>
      </c>
      <c r="AD4156" s="122">
        <v>0.70510010117999999</v>
      </c>
      <c r="AE4156" s="122">
        <v>0.72296138946599997</v>
      </c>
      <c r="AF4156" s="122">
        <v>0.76895003259399997</v>
      </c>
      <c r="AG4156" s="122">
        <v>0.87667168779299998</v>
      </c>
      <c r="AH4156" s="122">
        <v>0.813826484392</v>
      </c>
      <c r="AI4156" s="122">
        <v>0.85945134117300004</v>
      </c>
      <c r="AJ4156" s="122">
        <v>0.83267272559700001</v>
      </c>
      <c r="AK4156" s="122">
        <v>0.95848676683699996</v>
      </c>
      <c r="AL4156" s="122">
        <v>0</v>
      </c>
    </row>
    <row r="4157" spans="1:38" hidden="1" x14ac:dyDescent="0.25">
      <c r="A4157" s="122" t="s">
        <v>2067</v>
      </c>
      <c r="B4157" s="122">
        <v>1</v>
      </c>
      <c r="C4157" s="122" t="s">
        <v>2260</v>
      </c>
      <c r="D4157" s="122" t="s">
        <v>2135</v>
      </c>
      <c r="E4157" s="122">
        <v>76</v>
      </c>
      <c r="F4157" s="122">
        <v>1.142468E-6</v>
      </c>
      <c r="G4157" s="122">
        <v>2.7864300000000001E-6</v>
      </c>
      <c r="H4157" s="122">
        <v>5.3392310000000003E-6</v>
      </c>
      <c r="I4157" s="122">
        <v>9.925019570000001E-4</v>
      </c>
      <c r="J4157" s="122">
        <v>2.6322237649999999E-3</v>
      </c>
      <c r="K4157" s="122">
        <v>5.5572227069999999E-3</v>
      </c>
      <c r="L4157" s="122">
        <v>9.410001716E-3</v>
      </c>
      <c r="M4157" s="122">
        <v>1.4510458489000001E-2</v>
      </c>
      <c r="N4157" s="122">
        <v>1.9011375380999999E-2</v>
      </c>
      <c r="O4157" s="122">
        <v>2.4873414510000001E-2</v>
      </c>
      <c r="P4157" s="122">
        <v>2.9658601468999998E-2</v>
      </c>
      <c r="Q4157" s="122">
        <v>3.5899302486999997E-2</v>
      </c>
      <c r="R4157" s="122">
        <v>4.3403452018999998E-2</v>
      </c>
      <c r="S4157" s="122">
        <v>5.1568273296999999E-2</v>
      </c>
      <c r="T4157" s="122">
        <v>5.9938209425E-2</v>
      </c>
      <c r="U4157" s="122">
        <v>7.4981784883000002E-2</v>
      </c>
      <c r="V4157" s="122">
        <v>9.4413553617999996E-2</v>
      </c>
      <c r="W4157" s="122">
        <v>0.11981744543800001</v>
      </c>
      <c r="X4157" s="122">
        <v>0.14747897004800001</v>
      </c>
      <c r="Y4157" s="122">
        <v>0.17595746357100001</v>
      </c>
      <c r="Z4157" s="122">
        <v>0.22329594500399999</v>
      </c>
      <c r="AA4157" s="122">
        <v>0.26254473257400002</v>
      </c>
      <c r="AB4157" s="122">
        <v>0.29019563673299997</v>
      </c>
      <c r="AC4157" s="122">
        <v>0.29799710468599999</v>
      </c>
      <c r="AD4157" s="122">
        <v>0.310202636521</v>
      </c>
      <c r="AE4157" s="122">
        <v>0.31828699495700002</v>
      </c>
      <c r="AF4157" s="122">
        <v>0.33744624544899998</v>
      </c>
      <c r="AG4157" s="122">
        <v>0.38304871727500001</v>
      </c>
      <c r="AH4157" s="122">
        <v>0.35388194194</v>
      </c>
      <c r="AI4157" s="122">
        <v>0.37190080775599998</v>
      </c>
      <c r="AJ4157" s="122">
        <v>0.36026458256100002</v>
      </c>
      <c r="AK4157" s="122">
        <v>0.413277139558</v>
      </c>
      <c r="AL4157" s="122">
        <v>0</v>
      </c>
    </row>
    <row r="4158" spans="1:38" hidden="1" x14ac:dyDescent="0.25">
      <c r="A4158" s="122" t="s">
        <v>2067</v>
      </c>
      <c r="B4158" s="122">
        <v>1</v>
      </c>
      <c r="C4158" s="122" t="s">
        <v>2260</v>
      </c>
      <c r="D4158" s="122" t="s">
        <v>2136</v>
      </c>
      <c r="E4158" s="122">
        <v>76</v>
      </c>
      <c r="F4158" s="122">
        <v>2.1888850000000001E-6</v>
      </c>
      <c r="G4158" s="122">
        <v>5.3164069999999996E-6</v>
      </c>
      <c r="H4158" s="122">
        <v>1.0105009E-5</v>
      </c>
      <c r="I4158" s="122">
        <v>1.869691043E-3</v>
      </c>
      <c r="J4158" s="122">
        <v>4.9199002299999996E-3</v>
      </c>
      <c r="K4158" s="122">
        <v>1.0330805247000001E-2</v>
      </c>
      <c r="L4158" s="122">
        <v>1.7428430174999999E-2</v>
      </c>
      <c r="M4158" s="122">
        <v>2.6675134412999998E-2</v>
      </c>
      <c r="N4158" s="122">
        <v>3.461682478E-2</v>
      </c>
      <c r="O4158" s="122">
        <v>4.5035209835999998E-2</v>
      </c>
      <c r="P4158" s="122">
        <v>5.3488140050999999E-2</v>
      </c>
      <c r="Q4158" s="122">
        <v>6.4476910181000005E-2</v>
      </c>
      <c r="R4158" s="122">
        <v>7.7526564197999998E-2</v>
      </c>
      <c r="S4158" s="122">
        <v>9.1823892175000005E-2</v>
      </c>
      <c r="T4158" s="122">
        <v>0.106221503102</v>
      </c>
      <c r="U4158" s="122">
        <v>0.132309418156</v>
      </c>
      <c r="V4158" s="122">
        <v>0.165788925235</v>
      </c>
      <c r="W4158" s="122">
        <v>0.20829440850100001</v>
      </c>
      <c r="X4158" s="122">
        <v>0.253349567464</v>
      </c>
      <c r="Y4158" s="122">
        <v>0.35409936653399998</v>
      </c>
      <c r="Z4158" s="122">
        <v>0.47655286224400001</v>
      </c>
      <c r="AA4158" s="122">
        <v>0.58115592406500005</v>
      </c>
      <c r="AB4158" s="122">
        <v>0.53710222135800001</v>
      </c>
      <c r="AC4158" s="122">
        <v>0.64548683736000001</v>
      </c>
      <c r="AD4158" s="122">
        <v>0.67062295515899994</v>
      </c>
      <c r="AE4158" s="122">
        <v>0.75720001295799999</v>
      </c>
      <c r="AF4158" s="122">
        <v>0.73561296471000004</v>
      </c>
      <c r="AG4158" s="122">
        <v>0.84044988440500001</v>
      </c>
      <c r="AH4158" s="122">
        <v>0.96552440458699995</v>
      </c>
      <c r="AI4158" s="122">
        <v>0.92638599134499999</v>
      </c>
      <c r="AJ4158" s="122">
        <v>1.1797607149780001</v>
      </c>
      <c r="AK4158" s="122">
        <v>1.3450418902179999</v>
      </c>
      <c r="AL4158" s="122">
        <v>0</v>
      </c>
    </row>
    <row r="4159" spans="1:38" hidden="1" x14ac:dyDescent="0.25">
      <c r="A4159" s="122" t="s">
        <v>2067</v>
      </c>
      <c r="B4159" s="122">
        <v>1</v>
      </c>
      <c r="C4159" s="122" t="s">
        <v>2260</v>
      </c>
      <c r="D4159" s="122" t="s">
        <v>2137</v>
      </c>
      <c r="E4159" s="122">
        <v>76</v>
      </c>
      <c r="F4159" s="122">
        <v>2.5014470000000001E-6</v>
      </c>
      <c r="G4159" s="122">
        <v>6.0749879999999999E-6</v>
      </c>
      <c r="H4159" s="122">
        <v>1.1520730999999999E-5</v>
      </c>
      <c r="I4159" s="122">
        <v>2.1169859129999999E-3</v>
      </c>
      <c r="J4159" s="122">
        <v>5.5569456490000002E-3</v>
      </c>
      <c r="K4159" s="122">
        <v>1.1636569140000001E-2</v>
      </c>
      <c r="L4159" s="122">
        <v>1.9559851E-2</v>
      </c>
      <c r="M4159" s="122">
        <v>2.9835621560000001E-2</v>
      </c>
      <c r="N4159" s="122">
        <v>3.8568524272999997E-2</v>
      </c>
      <c r="O4159" s="122">
        <v>4.9997737690000002E-2</v>
      </c>
      <c r="P4159" s="122">
        <v>5.9074233215999999E-2</v>
      </c>
      <c r="Q4159" s="122">
        <v>7.0971036532000001E-2</v>
      </c>
      <c r="R4159" s="122">
        <v>8.5248976471999999E-2</v>
      </c>
      <c r="S4159" s="122">
        <v>0.100831316888</v>
      </c>
      <c r="T4159" s="122">
        <v>0.11662657606</v>
      </c>
      <c r="U4159" s="122">
        <v>0.14476890693300001</v>
      </c>
      <c r="V4159" s="122">
        <v>0.169067029526</v>
      </c>
      <c r="W4159" s="122">
        <v>0.214113057621</v>
      </c>
      <c r="X4159" s="122">
        <v>0.26195472076199999</v>
      </c>
      <c r="Y4159" s="122">
        <v>0.36841844990400002</v>
      </c>
      <c r="Z4159" s="122">
        <v>0.49805145354399999</v>
      </c>
      <c r="AA4159" s="122">
        <v>0.60847006644400004</v>
      </c>
      <c r="AB4159" s="122">
        <v>0.56332189080499995</v>
      </c>
      <c r="AC4159" s="122">
        <v>0.677583758132</v>
      </c>
      <c r="AD4159" s="122">
        <v>0.70538336255300005</v>
      </c>
      <c r="AE4159" s="122">
        <v>0.797866429283</v>
      </c>
      <c r="AF4159" s="122">
        <v>0.77554538116600003</v>
      </c>
      <c r="AG4159" s="122">
        <v>0.88158648622500002</v>
      </c>
      <c r="AH4159" s="122">
        <v>1.0088183023570001</v>
      </c>
      <c r="AI4159" s="122">
        <v>0.96490095624899996</v>
      </c>
      <c r="AJ4159" s="122">
        <v>1.218329872934</v>
      </c>
      <c r="AK4159" s="122">
        <v>1.3792400746539999</v>
      </c>
      <c r="AL4159" s="122">
        <v>0</v>
      </c>
    </row>
    <row r="4160" spans="1:38" hidden="1" x14ac:dyDescent="0.25">
      <c r="A4160" s="122" t="s">
        <v>2067</v>
      </c>
      <c r="B4160" s="122">
        <v>1</v>
      </c>
      <c r="C4160" s="122" t="s">
        <v>2260</v>
      </c>
      <c r="D4160" s="122" t="s">
        <v>2138</v>
      </c>
      <c r="E4160" s="122">
        <v>76</v>
      </c>
      <c r="F4160" s="122">
        <v>2.6114460000000001E-6</v>
      </c>
      <c r="G4160" s="122">
        <v>6.338732E-6</v>
      </c>
      <c r="H4160" s="122">
        <v>1.2036173E-5</v>
      </c>
      <c r="I4160" s="122">
        <v>2.2315493959999999E-3</v>
      </c>
      <c r="J4160" s="122">
        <v>5.9078570410000001E-3</v>
      </c>
      <c r="K4160" s="122">
        <v>1.2499561381E-2</v>
      </c>
      <c r="L4160" s="122">
        <v>2.1233380541000001E-2</v>
      </c>
      <c r="M4160" s="122">
        <v>3.2762573539000001E-2</v>
      </c>
      <c r="N4160" s="122">
        <v>4.2826415650999997E-2</v>
      </c>
      <c r="O4160" s="122">
        <v>5.6006123039000003E-2</v>
      </c>
      <c r="P4160" s="122">
        <v>6.6789431521000003E-2</v>
      </c>
      <c r="Q4160" s="122">
        <v>8.0929388335000005E-2</v>
      </c>
      <c r="R4160" s="122">
        <v>9.7545041604999994E-2</v>
      </c>
      <c r="S4160" s="122">
        <v>0.115486515358</v>
      </c>
      <c r="T4160" s="122">
        <v>0.13347920901999999</v>
      </c>
      <c r="U4160" s="122">
        <v>0.1661865209</v>
      </c>
      <c r="V4160" s="122">
        <v>0.208344572166</v>
      </c>
      <c r="W4160" s="122">
        <v>0.263409644567</v>
      </c>
      <c r="X4160" s="122">
        <v>0.32277643010899998</v>
      </c>
      <c r="Y4160" s="122">
        <v>0.31757362227800001</v>
      </c>
      <c r="Z4160" s="122">
        <v>0.36091223131299999</v>
      </c>
      <c r="AA4160" s="122">
        <v>0.43993118269300002</v>
      </c>
      <c r="AB4160" s="122">
        <v>0.54656596313299999</v>
      </c>
      <c r="AC4160" s="122">
        <v>0.62949472911299997</v>
      </c>
      <c r="AD4160" s="122">
        <v>0.79476872937499998</v>
      </c>
      <c r="AE4160" s="122">
        <v>0.78989828526600003</v>
      </c>
      <c r="AF4160" s="122">
        <v>0.95693220612800001</v>
      </c>
      <c r="AG4160" s="122">
        <v>0.86138179826299999</v>
      </c>
      <c r="AH4160" s="122">
        <v>1.0208350172630001</v>
      </c>
      <c r="AI4160" s="122">
        <v>0.97350333706500003</v>
      </c>
      <c r="AJ4160" s="122">
        <v>1.185257010285</v>
      </c>
      <c r="AK4160" s="122">
        <v>1.3579451317619999</v>
      </c>
      <c r="AL4160" s="122">
        <v>0</v>
      </c>
    </row>
    <row r="4161" spans="1:38" hidden="1" x14ac:dyDescent="0.25">
      <c r="A4161" s="122" t="s">
        <v>2067</v>
      </c>
      <c r="B4161" s="122">
        <v>1</v>
      </c>
      <c r="C4161" s="122" t="s">
        <v>2260</v>
      </c>
      <c r="D4161" s="122" t="s">
        <v>2139</v>
      </c>
      <c r="E4161" s="122">
        <v>76</v>
      </c>
      <c r="F4161" s="122">
        <v>2.0814219999999999E-6</v>
      </c>
      <c r="G4161" s="122">
        <v>5.1265239999999998E-6</v>
      </c>
      <c r="H4161" s="122">
        <v>9.8292189999999993E-6</v>
      </c>
      <c r="I4161" s="122">
        <v>1.8306886310000001E-3</v>
      </c>
      <c r="J4161" s="122">
        <v>4.868637843E-3</v>
      </c>
      <c r="K4161" s="122">
        <v>1.0318937718E-2</v>
      </c>
      <c r="L4161" s="122">
        <v>1.7564568044000001E-2</v>
      </c>
      <c r="M4161" s="122">
        <v>2.7138734550000002E-2</v>
      </c>
      <c r="N4161" s="122">
        <v>3.5537993495000003E-2</v>
      </c>
      <c r="O4161" s="122">
        <v>4.6583600773999999E-2</v>
      </c>
      <c r="P4161" s="122">
        <v>5.5764052963000001E-2</v>
      </c>
      <c r="Q4161" s="122">
        <v>6.7989268278999995E-2</v>
      </c>
      <c r="R4161" s="122">
        <v>8.2696888721999998E-2</v>
      </c>
      <c r="S4161" s="122">
        <v>9.8830444587999999E-2</v>
      </c>
      <c r="T4161" s="122">
        <v>0.115466008945</v>
      </c>
      <c r="U4161" s="122">
        <v>0.14514070260199999</v>
      </c>
      <c r="V4161" s="122">
        <v>0.182904212983</v>
      </c>
      <c r="W4161" s="122">
        <v>0.23153984763800001</v>
      </c>
      <c r="X4161" s="122">
        <v>0.283657762797</v>
      </c>
      <c r="Y4161" s="122">
        <v>0.279215730557</v>
      </c>
      <c r="Z4161" s="122">
        <v>0.31816980734799999</v>
      </c>
      <c r="AA4161" s="122">
        <v>0.38845168524599999</v>
      </c>
      <c r="AB4161" s="122">
        <v>0.48293148901100003</v>
      </c>
      <c r="AC4161" s="122">
        <v>0.555441924142</v>
      </c>
      <c r="AD4161" s="122">
        <v>0.70021695805100004</v>
      </c>
      <c r="AE4161" s="122">
        <v>0.69589395106899998</v>
      </c>
      <c r="AF4161" s="122">
        <v>0.84196124340300005</v>
      </c>
      <c r="AG4161" s="122">
        <v>0.756541750412</v>
      </c>
      <c r="AH4161" s="122">
        <v>0.89577289843800001</v>
      </c>
      <c r="AI4161" s="122">
        <v>0.85491195791600005</v>
      </c>
      <c r="AJ4161" s="122">
        <v>1.0418658281469999</v>
      </c>
      <c r="AK4161" s="122">
        <v>1.1986025663669999</v>
      </c>
      <c r="AL4161" s="122">
        <v>0</v>
      </c>
    </row>
    <row r="4162" spans="1:38" hidden="1" x14ac:dyDescent="0.25">
      <c r="A4162" s="122" t="s">
        <v>2067</v>
      </c>
      <c r="B4162" s="122">
        <v>1</v>
      </c>
      <c r="C4162" s="122" t="s">
        <v>2260</v>
      </c>
      <c r="D4162" s="122" t="s">
        <v>2140</v>
      </c>
      <c r="E4162" s="122">
        <v>76</v>
      </c>
      <c r="F4162" s="122">
        <v>5.3414499999999997E-7</v>
      </c>
      <c r="G4162" s="122">
        <v>1.3028700000000001E-6</v>
      </c>
      <c r="H4162" s="122">
        <v>2.4725999999999998E-6</v>
      </c>
      <c r="I4162" s="122">
        <v>4.5742529399999998E-4</v>
      </c>
      <c r="J4162" s="122">
        <v>1.204459252E-3</v>
      </c>
      <c r="K4162" s="122">
        <v>2.5308303639999998E-3</v>
      </c>
      <c r="L4162" s="122">
        <v>4.2917174969999998E-3</v>
      </c>
      <c r="M4162" s="122">
        <v>6.6028335760000001E-3</v>
      </c>
      <c r="N4162" s="122">
        <v>8.597782097E-3</v>
      </c>
      <c r="O4162" s="122">
        <v>1.1230826575E-2</v>
      </c>
      <c r="P4162" s="122">
        <v>1.3408822308E-2</v>
      </c>
      <c r="Q4162" s="122">
        <v>1.6263866641000001E-2</v>
      </c>
      <c r="R4162" s="122">
        <v>1.9699300885E-2</v>
      </c>
      <c r="S4162" s="122">
        <v>2.3492893141000001E-2</v>
      </c>
      <c r="T4162" s="122">
        <v>2.7345968544999998E-2</v>
      </c>
      <c r="U4162" s="122">
        <v>3.4226877691000003E-2</v>
      </c>
      <c r="V4162" s="122">
        <v>4.3021095177999999E-2</v>
      </c>
      <c r="W4162" s="122">
        <v>5.4349985068999997E-2</v>
      </c>
      <c r="X4162" s="122">
        <v>6.6387252669999994E-2</v>
      </c>
      <c r="Y4162" s="122">
        <v>6.4784870292000002E-2</v>
      </c>
      <c r="Z4162" s="122">
        <v>7.2971881887000004E-2</v>
      </c>
      <c r="AA4162" s="122">
        <v>8.8360664638999997E-2</v>
      </c>
      <c r="AB4162" s="122">
        <v>0.108922820504</v>
      </c>
      <c r="AC4162" s="122">
        <v>0.124540750193</v>
      </c>
      <c r="AD4162" s="122">
        <v>0.15639776980299999</v>
      </c>
      <c r="AE4162" s="122">
        <v>0.15444717940899999</v>
      </c>
      <c r="AF4162" s="122">
        <v>0.18674592393700001</v>
      </c>
      <c r="AG4162" s="122">
        <v>0.16763672298999999</v>
      </c>
      <c r="AH4162" s="122">
        <v>0.19867849499699999</v>
      </c>
      <c r="AI4162" s="122">
        <v>0.19001215626099999</v>
      </c>
      <c r="AJ4162" s="122">
        <v>0.22993468168299999</v>
      </c>
      <c r="AK4162" s="122">
        <v>0.26678740636699999</v>
      </c>
      <c r="AL4162" s="122">
        <v>0</v>
      </c>
    </row>
    <row r="4163" spans="1:38" hidden="1" x14ac:dyDescent="0.25">
      <c r="A4163" s="122" t="s">
        <v>2067</v>
      </c>
      <c r="B4163" s="122">
        <v>1</v>
      </c>
      <c r="C4163" s="122" t="s">
        <v>2260</v>
      </c>
      <c r="D4163" s="122" t="s">
        <v>2141</v>
      </c>
      <c r="E4163" s="122">
        <v>76</v>
      </c>
      <c r="F4163" s="122">
        <v>4.2867909999999997E-6</v>
      </c>
      <c r="G4163" s="122">
        <v>1.0482873E-5</v>
      </c>
      <c r="H4163" s="122">
        <v>1.9984948E-5</v>
      </c>
      <c r="I4163" s="122">
        <v>3.7036599900000002E-3</v>
      </c>
      <c r="J4163" s="122">
        <v>9.7900656959999995E-3</v>
      </c>
      <c r="K4163" s="122">
        <v>2.0673861593000002E-2</v>
      </c>
      <c r="L4163" s="122">
        <v>3.5122190934999999E-2</v>
      </c>
      <c r="M4163" s="122">
        <v>5.4010646713000002E-2</v>
      </c>
      <c r="N4163" s="122">
        <v>7.0368736532000001E-2</v>
      </c>
      <c r="O4163" s="122">
        <v>9.1913369228999994E-2</v>
      </c>
      <c r="P4163" s="122">
        <v>0.109580811381</v>
      </c>
      <c r="Q4163" s="122">
        <v>0.13273602312499999</v>
      </c>
      <c r="R4163" s="122">
        <v>0.16020297788999999</v>
      </c>
      <c r="S4163" s="122">
        <v>0.190159423366</v>
      </c>
      <c r="T4163" s="122">
        <v>0.22041527470799999</v>
      </c>
      <c r="U4163" s="122">
        <v>0.27452463046600001</v>
      </c>
      <c r="V4163" s="122">
        <v>0.34294814943700003</v>
      </c>
      <c r="W4163" s="122">
        <v>0.43046725991099999</v>
      </c>
      <c r="X4163" s="122">
        <v>0.52240642469800003</v>
      </c>
      <c r="Y4163" s="122">
        <v>0.61505149808199999</v>
      </c>
      <c r="Z4163" s="122">
        <v>0.77166623282900004</v>
      </c>
      <c r="AA4163" s="122">
        <v>0.90419357548799995</v>
      </c>
      <c r="AB4163" s="122">
        <v>0.99529327545699997</v>
      </c>
      <c r="AC4163" s="122">
        <v>1.0208258176060001</v>
      </c>
      <c r="AD4163" s="122">
        <v>1.061712750226</v>
      </c>
      <c r="AE4163" s="122">
        <v>1.086336026693</v>
      </c>
      <c r="AF4163" s="122">
        <v>1.15310879923</v>
      </c>
      <c r="AG4163" s="122">
        <v>1.31285601037</v>
      </c>
      <c r="AH4163" s="122">
        <v>1.213397164636</v>
      </c>
      <c r="AI4163" s="122">
        <v>1.2749120049439999</v>
      </c>
      <c r="AJ4163" s="122">
        <v>1.2354124713250001</v>
      </c>
      <c r="AK4163" s="122">
        <v>1.415455564036</v>
      </c>
      <c r="AL4163" s="122">
        <v>0</v>
      </c>
    </row>
    <row r="4164" spans="1:38" hidden="1" x14ac:dyDescent="0.25">
      <c r="A4164" s="122" t="s">
        <v>2067</v>
      </c>
      <c r="B4164" s="122">
        <v>1</v>
      </c>
      <c r="C4164" s="122" t="s">
        <v>2260</v>
      </c>
      <c r="D4164" s="122" t="s">
        <v>2142</v>
      </c>
      <c r="E4164" s="122">
        <v>76</v>
      </c>
      <c r="F4164" s="122">
        <v>2.021192E-6</v>
      </c>
      <c r="G4164" s="122">
        <v>4.9521740000000003E-6</v>
      </c>
      <c r="H4164" s="122">
        <v>9.4783000000000004E-6</v>
      </c>
      <c r="I4164" s="122">
        <v>1.76871101E-3</v>
      </c>
      <c r="J4164" s="122">
        <v>4.7027415989999996E-3</v>
      </c>
      <c r="K4164" s="122">
        <v>9.9567813850000002E-3</v>
      </c>
      <c r="L4164" s="122">
        <v>1.6961864186E-2</v>
      </c>
      <c r="M4164" s="122">
        <v>2.6228202453000001E-2</v>
      </c>
      <c r="N4164" s="122">
        <v>3.4394365909000003E-2</v>
      </c>
      <c r="O4164" s="122">
        <v>4.5259453099999999E-2</v>
      </c>
      <c r="P4164" s="122">
        <v>5.4322098896000003E-2</v>
      </c>
      <c r="Q4164" s="122">
        <v>6.6198436375000003E-2</v>
      </c>
      <c r="R4164" s="122">
        <v>8.0278715402999995E-2</v>
      </c>
      <c r="S4164" s="122">
        <v>9.5704590325000005E-2</v>
      </c>
      <c r="T4164" s="122">
        <v>0.111524070516</v>
      </c>
      <c r="U4164" s="122">
        <v>0.13983052338400001</v>
      </c>
      <c r="V4164" s="122">
        <v>0.176446526099</v>
      </c>
      <c r="W4164" s="122">
        <v>0.22412426315100001</v>
      </c>
      <c r="X4164" s="122">
        <v>0.275571177753</v>
      </c>
      <c r="Y4164" s="122">
        <v>0.328049483872</v>
      </c>
      <c r="Z4164" s="122">
        <v>0.41490540974099999</v>
      </c>
      <c r="AA4164" s="122">
        <v>0.48915850767500002</v>
      </c>
      <c r="AB4164" s="122">
        <v>0.54071866228499998</v>
      </c>
      <c r="AC4164" s="122">
        <v>0.55749857766400002</v>
      </c>
      <c r="AD4164" s="122">
        <v>0.58287804273199995</v>
      </c>
      <c r="AE4164" s="122">
        <v>0.59967578999500004</v>
      </c>
      <c r="AF4164" s="122">
        <v>0.64007096114899997</v>
      </c>
      <c r="AG4164" s="122">
        <v>0.73287044333100004</v>
      </c>
      <c r="AH4164" s="122">
        <v>0.68143196346500001</v>
      </c>
      <c r="AI4164" s="122">
        <v>0.72015211929900003</v>
      </c>
      <c r="AJ4164" s="122">
        <v>0.70033155830600002</v>
      </c>
      <c r="AK4164" s="122">
        <v>0.80377164920099997</v>
      </c>
      <c r="AL4164" s="122">
        <v>0</v>
      </c>
    </row>
    <row r="4165" spans="1:38" hidden="1" x14ac:dyDescent="0.25">
      <c r="A4165" s="122" t="s">
        <v>2067</v>
      </c>
      <c r="B4165" s="122">
        <v>1</v>
      </c>
      <c r="C4165" s="122" t="s">
        <v>2260</v>
      </c>
      <c r="D4165" s="122" t="s">
        <v>2143</v>
      </c>
      <c r="E4165" s="122">
        <v>76</v>
      </c>
      <c r="F4165" s="122">
        <v>2.361333E-6</v>
      </c>
      <c r="G4165" s="122">
        <v>5.7662300000000004E-6</v>
      </c>
      <c r="H4165" s="122">
        <v>1.0999266E-5</v>
      </c>
      <c r="I4165" s="122">
        <v>2.0463738459999999E-3</v>
      </c>
      <c r="J4165" s="122">
        <v>5.4311942849999996E-3</v>
      </c>
      <c r="K4165" s="122">
        <v>1.1490978648E-2</v>
      </c>
      <c r="L4165" s="122">
        <v>1.9548620007E-2</v>
      </c>
      <c r="M4165" s="122">
        <v>3.0180573035000002E-2</v>
      </c>
      <c r="N4165" s="122">
        <v>3.9455921710000001E-2</v>
      </c>
      <c r="O4165" s="122">
        <v>5.1653166531000001E-2</v>
      </c>
      <c r="P4165" s="122">
        <v>6.1738651184000001E-2</v>
      </c>
      <c r="Q4165" s="122">
        <v>7.4944826170000006E-2</v>
      </c>
      <c r="R4165" s="122">
        <v>9.0769787291000006E-2</v>
      </c>
      <c r="S4165" s="122">
        <v>0.10812472355199999</v>
      </c>
      <c r="T4165" s="122">
        <v>0.12599206622100001</v>
      </c>
      <c r="U4165" s="122">
        <v>0.158149268664</v>
      </c>
      <c r="V4165" s="122">
        <v>0.199654080249</v>
      </c>
      <c r="W4165" s="122">
        <v>0.25340988273699999</v>
      </c>
      <c r="X4165" s="122">
        <v>0.31112157577499999</v>
      </c>
      <c r="Y4165" s="122">
        <v>0.37028151374500001</v>
      </c>
      <c r="Z4165" s="122">
        <v>0.46843168520900003</v>
      </c>
      <c r="AA4165" s="122">
        <v>0.54995881793699997</v>
      </c>
      <c r="AB4165" s="122">
        <v>0.60592938340299995</v>
      </c>
      <c r="AC4165" s="122">
        <v>0.62218480896799999</v>
      </c>
      <c r="AD4165" s="122">
        <v>0.64770783350899996</v>
      </c>
      <c r="AE4165" s="122">
        <v>0.66434638305500004</v>
      </c>
      <c r="AF4165" s="122">
        <v>0.70564053958100004</v>
      </c>
      <c r="AG4165" s="122">
        <v>0.804206077096</v>
      </c>
      <c r="AH4165" s="122">
        <v>0.74427167135399996</v>
      </c>
      <c r="AI4165" s="122">
        <v>0.78404867539</v>
      </c>
      <c r="AJ4165" s="122">
        <v>0.75522212315799997</v>
      </c>
      <c r="AK4165" s="122">
        <v>0.86866568383200005</v>
      </c>
      <c r="AL4165" s="122">
        <v>0</v>
      </c>
    </row>
    <row r="4166" spans="1:38" hidden="1" x14ac:dyDescent="0.25">
      <c r="A4166" s="122" t="s">
        <v>2067</v>
      </c>
      <c r="B4166" s="122">
        <v>1</v>
      </c>
      <c r="C4166" s="122" t="s">
        <v>2260</v>
      </c>
      <c r="D4166" s="122" t="s">
        <v>2177</v>
      </c>
      <c r="E4166" s="122">
        <v>76</v>
      </c>
      <c r="F4166" s="122">
        <v>2.1873E-8</v>
      </c>
      <c r="G4166" s="122">
        <v>5.5474999999999999E-8</v>
      </c>
      <c r="H4166" s="122">
        <v>1.10633E-7</v>
      </c>
      <c r="I4166" s="122">
        <v>2.1425395999999999E-5</v>
      </c>
      <c r="J4166" s="122">
        <v>5.8937273999999998E-5</v>
      </c>
      <c r="K4166" s="122">
        <v>1.2886620600000001E-4</v>
      </c>
      <c r="L4166" s="122">
        <v>2.2597883900000001E-4</v>
      </c>
      <c r="M4166" s="122">
        <v>3.5851812399999999E-4</v>
      </c>
      <c r="N4166" s="122">
        <v>4.8107507899999998E-4</v>
      </c>
      <c r="O4166" s="122">
        <v>6.4491811400000005E-4</v>
      </c>
      <c r="P4166" s="122">
        <v>7.8792600699999996E-4</v>
      </c>
      <c r="Q4166" s="122">
        <v>9.4142913600000003E-4</v>
      </c>
      <c r="R4166" s="122">
        <v>1.1208758619999999E-3</v>
      </c>
      <c r="S4166" s="122">
        <v>1.312466541E-3</v>
      </c>
      <c r="T4166" s="122">
        <v>1.501956778E-3</v>
      </c>
      <c r="U4166" s="122">
        <v>1.8486203700000001E-3</v>
      </c>
      <c r="V4166" s="122">
        <v>2.249259869E-3</v>
      </c>
      <c r="W4166" s="122">
        <v>2.7075848090000001E-3</v>
      </c>
      <c r="X4166" s="122">
        <v>3.145926069E-3</v>
      </c>
      <c r="Y4166" s="122">
        <v>3.5823780090000002E-3</v>
      </c>
      <c r="Z4166" s="122">
        <v>4.0235827300000001E-3</v>
      </c>
      <c r="AA4166" s="122">
        <v>4.4857259349999996E-3</v>
      </c>
      <c r="AB4166" s="122">
        <v>4.9889187379999998E-3</v>
      </c>
      <c r="AC4166" s="122">
        <v>5.4922294649999998E-3</v>
      </c>
      <c r="AD4166" s="122">
        <v>5.9664364220000004E-3</v>
      </c>
      <c r="AE4166" s="122">
        <v>6.3971538320000002E-3</v>
      </c>
      <c r="AF4166" s="122">
        <v>6.8421847430000004E-3</v>
      </c>
      <c r="AG4166" s="122">
        <v>7.2344075749999999E-3</v>
      </c>
      <c r="AH4166" s="122">
        <v>7.6871048140000004E-3</v>
      </c>
      <c r="AI4166" s="122">
        <v>8.2928255610000001E-3</v>
      </c>
      <c r="AJ4166" s="122">
        <v>8.9028343669999999E-3</v>
      </c>
      <c r="AK4166" s="122">
        <v>1.0153300779999999E-2</v>
      </c>
      <c r="AL4166" s="122">
        <v>0</v>
      </c>
    </row>
    <row r="4167" spans="1:38" hidden="1" x14ac:dyDescent="0.25">
      <c r="A4167" s="122" t="s">
        <v>2067</v>
      </c>
      <c r="B4167" s="122">
        <v>1</v>
      </c>
      <c r="C4167" s="122" t="s">
        <v>2260</v>
      </c>
      <c r="D4167" s="122" t="s">
        <v>2144</v>
      </c>
      <c r="E4167" s="122">
        <v>76</v>
      </c>
      <c r="F4167" s="122">
        <v>1.5282569999999999E-6</v>
      </c>
      <c r="G4167" s="122">
        <v>3.711753E-6</v>
      </c>
      <c r="H4167" s="122">
        <v>7.0408870000000001E-6</v>
      </c>
      <c r="I4167" s="122">
        <v>1.302190035E-3</v>
      </c>
      <c r="J4167" s="122">
        <v>3.4370667940000002E-3</v>
      </c>
      <c r="K4167" s="122">
        <v>7.2354438480000003E-3</v>
      </c>
      <c r="L4167" s="122">
        <v>1.2219512803E-2</v>
      </c>
      <c r="M4167" s="122">
        <v>1.8740626315000002E-2</v>
      </c>
      <c r="N4167" s="122">
        <v>2.4362596271999999E-2</v>
      </c>
      <c r="O4167" s="122">
        <v>3.1701410333000002E-2</v>
      </c>
      <c r="P4167" s="122">
        <v>3.7627146174000002E-2</v>
      </c>
      <c r="Q4167" s="122">
        <v>4.5217863651000001E-2</v>
      </c>
      <c r="R4167" s="122">
        <v>5.4188383541000001E-2</v>
      </c>
      <c r="S4167" s="122">
        <v>6.3971021609999998E-2</v>
      </c>
      <c r="T4167" s="122">
        <v>7.4015318136E-2</v>
      </c>
      <c r="U4167" s="122">
        <v>9.1921430538999996E-2</v>
      </c>
      <c r="V4167" s="122">
        <v>0.11414693010099999</v>
      </c>
      <c r="W4167" s="122">
        <v>0.14329479258200001</v>
      </c>
      <c r="X4167" s="122">
        <v>0.17409011959599999</v>
      </c>
      <c r="Y4167" s="122">
        <v>0.24268752352799999</v>
      </c>
      <c r="Z4167" s="122">
        <v>0.32555290345600002</v>
      </c>
      <c r="AA4167" s="122">
        <v>0.39611562940599998</v>
      </c>
      <c r="AB4167" s="122">
        <v>0.36533365379799998</v>
      </c>
      <c r="AC4167" s="122">
        <v>0.43792668169400001</v>
      </c>
      <c r="AD4167" s="122">
        <v>0.45425290635600002</v>
      </c>
      <c r="AE4167" s="122">
        <v>0.51120761797600001</v>
      </c>
      <c r="AF4167" s="122">
        <v>0.49544343431400001</v>
      </c>
      <c r="AG4167" s="122">
        <v>0.56412542842799995</v>
      </c>
      <c r="AH4167" s="122">
        <v>0.64513135070700001</v>
      </c>
      <c r="AI4167" s="122">
        <v>0.61689958430699998</v>
      </c>
      <c r="AJ4167" s="122">
        <v>0.77451856015499998</v>
      </c>
      <c r="AK4167" s="122">
        <v>0.87990237680899996</v>
      </c>
      <c r="AL4167" s="122">
        <v>0</v>
      </c>
    </row>
    <row r="4168" spans="1:38" hidden="1" x14ac:dyDescent="0.25">
      <c r="A4168" s="122" t="s">
        <v>2067</v>
      </c>
      <c r="B4168" s="122">
        <v>1</v>
      </c>
      <c r="C4168" s="122" t="s">
        <v>2260</v>
      </c>
      <c r="D4168" s="122" t="s">
        <v>2145</v>
      </c>
      <c r="E4168" s="122">
        <v>76</v>
      </c>
      <c r="F4168" s="122">
        <v>4.8976500000000004E-7</v>
      </c>
      <c r="G4168" s="122">
        <v>1.178606E-6</v>
      </c>
      <c r="H4168" s="122">
        <v>2.2250229999999999E-6</v>
      </c>
      <c r="I4168" s="122">
        <v>4.0910973899999998E-4</v>
      </c>
      <c r="J4168" s="122">
        <v>1.065962903E-3</v>
      </c>
      <c r="K4168" s="122">
        <v>2.217327508E-3</v>
      </c>
      <c r="L4168" s="122">
        <v>3.7001019819999999E-3</v>
      </c>
      <c r="M4168" s="122">
        <v>5.5684660630000004E-3</v>
      </c>
      <c r="N4168" s="122">
        <v>7.111495263E-3</v>
      </c>
      <c r="O4168" s="122">
        <v>9.1350768089999996E-3</v>
      </c>
      <c r="P4168" s="122">
        <v>1.0727386829000001E-2</v>
      </c>
      <c r="Q4168" s="122">
        <v>1.2791331985E-2</v>
      </c>
      <c r="R4168" s="122">
        <v>1.5245061926E-2</v>
      </c>
      <c r="S4168" s="122">
        <v>1.7977573396E-2</v>
      </c>
      <c r="T4168" s="122">
        <v>2.0699359805000001E-2</v>
      </c>
      <c r="U4168" s="122">
        <v>2.5555032982000001E-2</v>
      </c>
      <c r="V4168" s="122">
        <v>3.1706644637E-2</v>
      </c>
      <c r="W4168" s="122">
        <v>3.9717729791000002E-2</v>
      </c>
      <c r="X4168" s="122">
        <v>4.8334317278999998E-2</v>
      </c>
      <c r="Y4168" s="122">
        <v>6.2594050957999997E-2</v>
      </c>
      <c r="Z4168" s="122">
        <v>6.1421671471999999E-2</v>
      </c>
      <c r="AA4168" s="122">
        <v>4.5920852994999997E-2</v>
      </c>
      <c r="AB4168" s="122">
        <v>6.9179421004E-2</v>
      </c>
      <c r="AC4168" s="122">
        <v>5.5012681810999997E-2</v>
      </c>
      <c r="AD4168" s="122">
        <v>5.4990837023999997E-2</v>
      </c>
      <c r="AE4168" s="122">
        <v>5.6317593924999999E-2</v>
      </c>
      <c r="AF4168" s="122">
        <v>4.1166963446000002E-2</v>
      </c>
      <c r="AG4168" s="122">
        <v>4.5719939979999999E-2</v>
      </c>
      <c r="AH4168" s="122">
        <v>5.1711877784E-2</v>
      </c>
      <c r="AI4168" s="122">
        <v>5.3905748560000001E-2</v>
      </c>
      <c r="AJ4168" s="122">
        <v>8.8483121105000007E-2</v>
      </c>
      <c r="AK4168" s="122">
        <v>0.10194182621599999</v>
      </c>
      <c r="AL4168" s="122">
        <v>0</v>
      </c>
    </row>
    <row r="4169" spans="1:38" hidden="1" x14ac:dyDescent="0.25">
      <c r="A4169" s="122" t="s">
        <v>2067</v>
      </c>
      <c r="B4169" s="122">
        <v>1</v>
      </c>
      <c r="C4169" s="122" t="s">
        <v>2260</v>
      </c>
      <c r="D4169" s="122" t="s">
        <v>2146</v>
      </c>
      <c r="E4169" s="122">
        <v>76</v>
      </c>
      <c r="F4169" s="122">
        <v>4.510276E-6</v>
      </c>
      <c r="G4169" s="122">
        <v>1.0978026999999999E-5</v>
      </c>
      <c r="H4169" s="122">
        <v>2.0889349000000001E-5</v>
      </c>
      <c r="I4169" s="122">
        <v>3.8849557770000002E-3</v>
      </c>
      <c r="J4169" s="122">
        <v>1.0279177675999999E-2</v>
      </c>
      <c r="K4169" s="122">
        <v>2.1729266494000001E-2</v>
      </c>
      <c r="L4169" s="122">
        <v>3.6888677873E-2</v>
      </c>
      <c r="M4169" s="122">
        <v>5.6734931081999999E-2</v>
      </c>
      <c r="N4169" s="122">
        <v>7.4043578686000006E-2</v>
      </c>
      <c r="O4169" s="122">
        <v>9.6756014973999993E-2</v>
      </c>
      <c r="P4169" s="122">
        <v>0.115233159765</v>
      </c>
      <c r="Q4169" s="122">
        <v>0.13946862287</v>
      </c>
      <c r="R4169" s="122">
        <v>0.168097679981</v>
      </c>
      <c r="S4169" s="122">
        <v>0.19912186102400001</v>
      </c>
      <c r="T4169" s="122">
        <v>0.230451038862</v>
      </c>
      <c r="U4169" s="122">
        <v>0.287369312283</v>
      </c>
      <c r="V4169" s="122">
        <v>0.36204919904600003</v>
      </c>
      <c r="W4169" s="122">
        <v>0.46042809456900002</v>
      </c>
      <c r="X4169" s="122">
        <v>0.56748892903199999</v>
      </c>
      <c r="Y4169" s="122">
        <v>0.86384130172499995</v>
      </c>
      <c r="Z4169" s="122">
        <v>0.82449291148699999</v>
      </c>
      <c r="AA4169" s="122">
        <v>0.98625534298100004</v>
      </c>
      <c r="AB4169" s="122">
        <v>1.3842371250759999</v>
      </c>
      <c r="AC4169" s="122">
        <v>1.537520592096</v>
      </c>
      <c r="AD4169" s="122">
        <v>1.623692512483</v>
      </c>
      <c r="AE4169" s="122">
        <v>1.920800717786</v>
      </c>
      <c r="AF4169" s="122">
        <v>2.2061312930699999</v>
      </c>
      <c r="AG4169" s="122">
        <v>2.3915505358689999</v>
      </c>
      <c r="AH4169" s="122">
        <v>2.529425681842</v>
      </c>
      <c r="AI4169" s="122">
        <v>3.5020110382610001</v>
      </c>
      <c r="AJ4169" s="122">
        <v>3.0250515033740002</v>
      </c>
      <c r="AK4169" s="122">
        <v>3.4663847212749999</v>
      </c>
      <c r="AL4169" s="122">
        <v>0</v>
      </c>
    </row>
    <row r="4170" spans="1:38" hidden="1" x14ac:dyDescent="0.25">
      <c r="A4170" s="122" t="s">
        <v>2067</v>
      </c>
      <c r="B4170" s="122">
        <v>1</v>
      </c>
      <c r="C4170" s="122" t="s">
        <v>2260</v>
      </c>
      <c r="D4170" s="122" t="s">
        <v>2147</v>
      </c>
      <c r="E4170" s="122">
        <v>76</v>
      </c>
      <c r="F4170" s="122">
        <v>2.9354200000000002E-7</v>
      </c>
      <c r="G4170" s="122">
        <v>7.0881200000000001E-7</v>
      </c>
      <c r="H4170" s="122">
        <v>1.345665E-6</v>
      </c>
      <c r="I4170" s="122">
        <v>2.4893280900000001E-4</v>
      </c>
      <c r="J4170" s="122">
        <v>6.5772523100000001E-4</v>
      </c>
      <c r="K4170" s="122">
        <v>1.3841358029999999E-3</v>
      </c>
      <c r="L4170" s="122">
        <v>2.3407799879999998E-3</v>
      </c>
      <c r="M4170" s="122">
        <v>3.5774695810000001E-3</v>
      </c>
      <c r="N4170" s="122">
        <v>4.6269573600000004E-3</v>
      </c>
      <c r="O4170" s="122">
        <v>5.9831584889999999E-3</v>
      </c>
      <c r="P4170" s="122">
        <v>7.0689529119999997E-3</v>
      </c>
      <c r="Q4170" s="122">
        <v>8.490194199E-3</v>
      </c>
      <c r="R4170" s="122">
        <v>1.0207605099000001E-2</v>
      </c>
      <c r="S4170" s="122">
        <v>1.2097922064E-2</v>
      </c>
      <c r="T4170" s="122">
        <v>1.4132111381E-2</v>
      </c>
      <c r="U4170" s="122">
        <v>1.7646495743E-2</v>
      </c>
      <c r="V4170" s="122">
        <v>2.2191737159999999E-2</v>
      </c>
      <c r="W4170" s="122">
        <v>2.8098241879000001E-2</v>
      </c>
      <c r="X4170" s="122">
        <v>3.4535247365999999E-2</v>
      </c>
      <c r="Y4170" s="122">
        <v>4.1305439190000001E-2</v>
      </c>
      <c r="Z4170" s="122">
        <v>5.2713563231000002E-2</v>
      </c>
      <c r="AA4170" s="122">
        <v>6.2718292134E-2</v>
      </c>
      <c r="AB4170" s="122">
        <v>7.0610366295000004E-2</v>
      </c>
      <c r="AC4170" s="122">
        <v>7.4455260879999999E-2</v>
      </c>
      <c r="AD4170" s="122">
        <v>7.8969273675999999E-2</v>
      </c>
      <c r="AE4170" s="122">
        <v>8.2617994713000006E-2</v>
      </c>
      <c r="AF4170" s="122">
        <v>8.7590060146000001E-2</v>
      </c>
      <c r="AG4170" s="122">
        <v>9.9582544522999999E-2</v>
      </c>
      <c r="AH4170" s="122">
        <v>9.2343112815000003E-2</v>
      </c>
      <c r="AI4170" s="122">
        <v>9.7516363248999996E-2</v>
      </c>
      <c r="AJ4170" s="122">
        <v>9.558715609E-2</v>
      </c>
      <c r="AK4170" s="122">
        <v>0.109135915195</v>
      </c>
      <c r="AL4170" s="122">
        <v>0</v>
      </c>
    </row>
    <row r="4171" spans="1:38" hidden="1" x14ac:dyDescent="0.25">
      <c r="A4171" s="122" t="s">
        <v>2067</v>
      </c>
      <c r="B4171" s="122">
        <v>1</v>
      </c>
      <c r="C4171" s="122" t="s">
        <v>2260</v>
      </c>
      <c r="D4171" s="122" t="s">
        <v>475</v>
      </c>
      <c r="E4171" s="122">
        <v>76</v>
      </c>
      <c r="F4171" s="122">
        <v>7.2814900000000004E-7</v>
      </c>
      <c r="G4171" s="122">
        <v>1.7796380000000001E-6</v>
      </c>
      <c r="H4171" s="122">
        <v>3.3979230000000001E-6</v>
      </c>
      <c r="I4171" s="122">
        <v>6.3108613599999999E-4</v>
      </c>
      <c r="J4171" s="122">
        <v>1.671885579E-3</v>
      </c>
      <c r="K4171" s="122">
        <v>3.5402724839999999E-3</v>
      </c>
      <c r="L4171" s="122">
        <v>6.0239322970000002E-3</v>
      </c>
      <c r="M4171" s="122">
        <v>9.2857633929999996E-3</v>
      </c>
      <c r="N4171" s="122">
        <v>1.211749935E-2</v>
      </c>
      <c r="O4171" s="122">
        <v>1.5831945582E-2</v>
      </c>
      <c r="P4171" s="122">
        <v>1.8869904938E-2</v>
      </c>
      <c r="Q4171" s="122">
        <v>2.2848708565E-2</v>
      </c>
      <c r="R4171" s="122">
        <v>2.7644323238999999E-2</v>
      </c>
      <c r="S4171" s="122">
        <v>3.2926436227999997E-2</v>
      </c>
      <c r="T4171" s="122">
        <v>3.8346672456999999E-2</v>
      </c>
      <c r="U4171" s="122">
        <v>4.8111404146999999E-2</v>
      </c>
      <c r="V4171" s="122">
        <v>6.057561559E-2</v>
      </c>
      <c r="W4171" s="122">
        <v>7.6761396888999994E-2</v>
      </c>
      <c r="X4171" s="122">
        <v>9.4345016949999999E-2</v>
      </c>
      <c r="Y4171" s="122">
        <v>0.112597399231</v>
      </c>
      <c r="Z4171" s="122">
        <v>0.14293290094399999</v>
      </c>
      <c r="AA4171" s="122">
        <v>0.16842392845599999</v>
      </c>
      <c r="AB4171" s="122">
        <v>0.186392434701</v>
      </c>
      <c r="AC4171" s="122">
        <v>0.19210369309700001</v>
      </c>
      <c r="AD4171" s="122">
        <v>0.200963105438</v>
      </c>
      <c r="AE4171" s="122">
        <v>0.20689671080399999</v>
      </c>
      <c r="AF4171" s="122">
        <v>0.22085156561200001</v>
      </c>
      <c r="AG4171" s="122">
        <v>0.25226069021600001</v>
      </c>
      <c r="AH4171" s="122">
        <v>0.23393850960699999</v>
      </c>
      <c r="AI4171" s="122">
        <v>0.24676099698599999</v>
      </c>
      <c r="AJ4171" s="122">
        <v>0.24069197873000001</v>
      </c>
      <c r="AK4171" s="122">
        <v>0.276546715138</v>
      </c>
      <c r="AL4171" s="122">
        <v>0</v>
      </c>
    </row>
    <row r="4172" spans="1:38" hidden="1" x14ac:dyDescent="0.25">
      <c r="A4172" s="122" t="s">
        <v>2067</v>
      </c>
      <c r="B4172" s="122">
        <v>1</v>
      </c>
      <c r="C4172" s="122" t="s">
        <v>2260</v>
      </c>
      <c r="D4172" s="122" t="s">
        <v>2148</v>
      </c>
      <c r="E4172" s="122">
        <v>76</v>
      </c>
      <c r="F4172" s="122">
        <v>4.8247399999999996E-7</v>
      </c>
      <c r="G4172" s="122">
        <v>1.1690960000000001E-6</v>
      </c>
      <c r="H4172" s="122">
        <v>2.23168E-6</v>
      </c>
      <c r="I4172" s="122">
        <v>4.1587546999999998E-4</v>
      </c>
      <c r="J4172" s="122">
        <v>1.1074347450000001E-3</v>
      </c>
      <c r="K4172" s="122">
        <v>2.3559611180000001E-3</v>
      </c>
      <c r="L4172" s="122">
        <v>4.03628492E-3</v>
      </c>
      <c r="M4172" s="122">
        <v>6.2589560969999996E-3</v>
      </c>
      <c r="N4172" s="122">
        <v>8.2346015369999994E-3</v>
      </c>
      <c r="O4172" s="122">
        <v>1.0833707361E-2</v>
      </c>
      <c r="P4172" s="122">
        <v>1.3018339806E-2</v>
      </c>
      <c r="Q4172" s="122">
        <v>1.5882156163E-2</v>
      </c>
      <c r="R4172" s="122">
        <v>1.9290847018999999E-2</v>
      </c>
      <c r="S4172" s="122">
        <v>2.3013276262000001E-2</v>
      </c>
      <c r="T4172" s="122">
        <v>2.685539361E-2</v>
      </c>
      <c r="U4172" s="122">
        <v>3.3700155246000001E-2</v>
      </c>
      <c r="V4172" s="122">
        <v>4.2526080341E-2</v>
      </c>
      <c r="W4172" s="122">
        <v>5.3756125827999997E-2</v>
      </c>
      <c r="X4172" s="122">
        <v>6.5658618976999997E-2</v>
      </c>
      <c r="Y4172" s="122">
        <v>6.4127661454000007E-2</v>
      </c>
      <c r="Z4172" s="122">
        <v>7.2375861656999996E-2</v>
      </c>
      <c r="AA4172" s="122">
        <v>8.7826632173999997E-2</v>
      </c>
      <c r="AB4172" s="122">
        <v>0.108642577288</v>
      </c>
      <c r="AC4172" s="122">
        <v>0.124421603841</v>
      </c>
      <c r="AD4172" s="122">
        <v>0.156754923559</v>
      </c>
      <c r="AE4172" s="122">
        <v>0.15542120565500001</v>
      </c>
      <c r="AF4172" s="122">
        <v>0.188336213399</v>
      </c>
      <c r="AG4172" s="122">
        <v>0.169475559789</v>
      </c>
      <c r="AH4172" s="122">
        <v>0.20089355658899999</v>
      </c>
      <c r="AI4172" s="122">
        <v>0.19213187407999999</v>
      </c>
      <c r="AJ4172" s="122">
        <v>0.23256235206</v>
      </c>
      <c r="AK4172" s="122">
        <v>0.27004291014300003</v>
      </c>
      <c r="AL4172" s="122">
        <v>0</v>
      </c>
    </row>
    <row r="4173" spans="1:38" hidden="1" x14ac:dyDescent="0.25">
      <c r="A4173" s="122" t="s">
        <v>2067</v>
      </c>
      <c r="B4173" s="122">
        <v>1</v>
      </c>
      <c r="C4173" s="122" t="s">
        <v>2260</v>
      </c>
      <c r="D4173" s="122" t="s">
        <v>2149</v>
      </c>
      <c r="E4173" s="122">
        <v>76</v>
      </c>
      <c r="F4173" s="122">
        <v>3.3662230000000001E-6</v>
      </c>
      <c r="G4173" s="122">
        <v>8.2302710000000005E-6</v>
      </c>
      <c r="H4173" s="122">
        <v>1.5733027000000001E-5</v>
      </c>
      <c r="I4173" s="122">
        <v>2.9268530749999998E-3</v>
      </c>
      <c r="J4173" s="122">
        <v>7.7679249150000001E-3</v>
      </c>
      <c r="K4173" s="122">
        <v>1.6451662196E-2</v>
      </c>
      <c r="L4173" s="122">
        <v>2.8001667511999999E-2</v>
      </c>
      <c r="M4173" s="122">
        <v>4.3248761725000001E-2</v>
      </c>
      <c r="N4173" s="122">
        <v>5.6589536813000003E-2</v>
      </c>
      <c r="O4173" s="122">
        <v>7.4111567261000003E-2</v>
      </c>
      <c r="P4173" s="122">
        <v>8.8518657121999994E-2</v>
      </c>
      <c r="Q4173" s="122">
        <v>0.107431383054</v>
      </c>
      <c r="R4173" s="122">
        <v>0.13000485224800001</v>
      </c>
      <c r="S4173" s="122">
        <v>0.154664988841</v>
      </c>
      <c r="T4173" s="122">
        <v>0.17973859392300001</v>
      </c>
      <c r="U4173" s="122">
        <v>0.224547296481</v>
      </c>
      <c r="V4173" s="122">
        <v>0.281527325306</v>
      </c>
      <c r="W4173" s="122">
        <v>0.35540972312300001</v>
      </c>
      <c r="X4173" s="122">
        <v>0.43464969482799998</v>
      </c>
      <c r="Y4173" s="122">
        <v>0.42662064211400003</v>
      </c>
      <c r="Z4173" s="122">
        <v>0.48364555116500002</v>
      </c>
      <c r="AA4173" s="122">
        <v>0.58721307954699997</v>
      </c>
      <c r="AB4173" s="122">
        <v>0.725472319521</v>
      </c>
      <c r="AC4173" s="122">
        <v>0.830353006138</v>
      </c>
      <c r="AD4173" s="122">
        <v>1.0417703106580001</v>
      </c>
      <c r="AE4173" s="122">
        <v>1.030770243599</v>
      </c>
      <c r="AF4173" s="122">
        <v>1.2437483613360001</v>
      </c>
      <c r="AG4173" s="122">
        <v>1.1154689470620001</v>
      </c>
      <c r="AH4173" s="122">
        <v>1.3182338738429999</v>
      </c>
      <c r="AI4173" s="122">
        <v>1.255375810386</v>
      </c>
      <c r="AJ4173" s="122">
        <v>1.566296761616</v>
      </c>
      <c r="AK4173" s="122">
        <v>1.801682625068</v>
      </c>
      <c r="AL4173" s="122">
        <v>0</v>
      </c>
    </row>
    <row r="4174" spans="1:38" hidden="1" x14ac:dyDescent="0.25">
      <c r="A4174" s="122" t="s">
        <v>2067</v>
      </c>
      <c r="B4174" s="122">
        <v>1</v>
      </c>
      <c r="C4174" s="122" t="s">
        <v>2260</v>
      </c>
      <c r="D4174" s="122" t="s">
        <v>2150</v>
      </c>
      <c r="E4174" s="122">
        <v>76</v>
      </c>
      <c r="F4174" s="122">
        <v>9.3134599999999998E-7</v>
      </c>
      <c r="G4174" s="122">
        <v>2.2640139999999998E-6</v>
      </c>
      <c r="H4174" s="122">
        <v>4.2988369999999998E-6</v>
      </c>
      <c r="I4174" s="122">
        <v>7.9251838599999995E-4</v>
      </c>
      <c r="J4174" s="122">
        <v>2.0821561720000001E-3</v>
      </c>
      <c r="K4174" s="122">
        <v>4.3519069210000002E-3</v>
      </c>
      <c r="L4174" s="122">
        <v>7.3159444130000001E-3</v>
      </c>
      <c r="M4174" s="122">
        <v>1.1106326093E-2</v>
      </c>
      <c r="N4174" s="122">
        <v>1.4291696155E-2</v>
      </c>
      <c r="O4174" s="122">
        <v>1.8403163330999998E-2</v>
      </c>
      <c r="P4174" s="122">
        <v>2.1616888409000001E-2</v>
      </c>
      <c r="Q4174" s="122">
        <v>2.5833255005999999E-2</v>
      </c>
      <c r="R4174" s="122">
        <v>3.1024815676999998E-2</v>
      </c>
      <c r="S4174" s="122">
        <v>3.6704136005999997E-2</v>
      </c>
      <c r="T4174" s="122">
        <v>4.2373361153E-2</v>
      </c>
      <c r="U4174" s="122">
        <v>5.2525498226E-2</v>
      </c>
      <c r="V4174" s="122">
        <v>6.530209193E-2</v>
      </c>
      <c r="W4174" s="122">
        <v>8.1932799212999993E-2</v>
      </c>
      <c r="X4174" s="122">
        <v>9.9531423834999994E-2</v>
      </c>
      <c r="Y4174" s="122">
        <v>0.12956709363400001</v>
      </c>
      <c r="Z4174" s="122">
        <v>0.12799858936299999</v>
      </c>
      <c r="AA4174" s="122">
        <v>9.5785579704000007E-2</v>
      </c>
      <c r="AB4174" s="122">
        <v>0.14382744165899999</v>
      </c>
      <c r="AC4174" s="122">
        <v>0.11352506771400001</v>
      </c>
      <c r="AD4174" s="122">
        <v>0.112397242578</v>
      </c>
      <c r="AE4174" s="122">
        <v>0.11411375700199999</v>
      </c>
      <c r="AF4174" s="122">
        <v>8.2661046483000003E-2</v>
      </c>
      <c r="AG4174" s="122">
        <v>9.0794337355999996E-2</v>
      </c>
      <c r="AH4174" s="122">
        <v>0.10196846436</v>
      </c>
      <c r="AI4174" s="122">
        <v>0.105765732231</v>
      </c>
      <c r="AJ4174" s="122">
        <v>0.172500512001</v>
      </c>
      <c r="AK4174" s="122">
        <v>0.195329195042</v>
      </c>
      <c r="AL4174" s="122">
        <v>0</v>
      </c>
    </row>
    <row r="4175" spans="1:38" hidden="1" x14ac:dyDescent="0.25">
      <c r="A4175" s="122" t="s">
        <v>2067</v>
      </c>
      <c r="B4175" s="122">
        <v>1</v>
      </c>
      <c r="C4175" s="122" t="s">
        <v>2260</v>
      </c>
      <c r="D4175" s="122" t="s">
        <v>2151</v>
      </c>
      <c r="E4175" s="122">
        <v>76</v>
      </c>
      <c r="F4175" s="122">
        <v>7.4716900000000001E-7</v>
      </c>
      <c r="G4175" s="122">
        <v>1.8867840000000001E-6</v>
      </c>
      <c r="H4175" s="122">
        <v>3.641379E-6</v>
      </c>
      <c r="I4175" s="122">
        <v>6.8343773500000005E-4</v>
      </c>
      <c r="J4175" s="122">
        <v>1.8555493560000001E-3</v>
      </c>
      <c r="K4175" s="122">
        <v>4.0007580959999997E-3</v>
      </c>
      <c r="L4175" s="122">
        <v>6.9568702709999998E-3</v>
      </c>
      <c r="M4175" s="122">
        <v>1.1039149989E-2</v>
      </c>
      <c r="N4175" s="122">
        <v>1.4767482089E-2</v>
      </c>
      <c r="O4175" s="122">
        <v>1.9692099913E-2</v>
      </c>
      <c r="P4175" s="122">
        <v>2.3961565595000001E-2</v>
      </c>
      <c r="Q4175" s="122">
        <v>2.9594787466999999E-2</v>
      </c>
      <c r="R4175" s="122">
        <v>3.6350529797E-2</v>
      </c>
      <c r="S4175" s="122">
        <v>4.3962100485000002E-2</v>
      </c>
      <c r="T4175" s="122">
        <v>5.2220240857E-2</v>
      </c>
      <c r="U4175" s="122">
        <v>6.6113564696999999E-2</v>
      </c>
      <c r="V4175" s="122">
        <v>8.3956851821000003E-2</v>
      </c>
      <c r="W4175" s="122">
        <v>0.107088248306</v>
      </c>
      <c r="X4175" s="122">
        <v>0.13135950863599999</v>
      </c>
      <c r="Y4175" s="122">
        <v>0.17077960522499999</v>
      </c>
      <c r="Z4175" s="122">
        <v>0.167544157088</v>
      </c>
      <c r="AA4175" s="122">
        <v>0.124898506566</v>
      </c>
      <c r="AB4175" s="122">
        <v>0.189086568249</v>
      </c>
      <c r="AC4175" s="122">
        <v>0.150635104785</v>
      </c>
      <c r="AD4175" s="122">
        <v>0.151581218864</v>
      </c>
      <c r="AE4175" s="122">
        <v>0.15661613842300001</v>
      </c>
      <c r="AF4175" s="122">
        <v>0.115329571511</v>
      </c>
      <c r="AG4175" s="122">
        <v>0.12893917464499999</v>
      </c>
      <c r="AH4175" s="122">
        <v>0.147600135056</v>
      </c>
      <c r="AI4175" s="122">
        <v>0.15569268635700001</v>
      </c>
      <c r="AJ4175" s="122">
        <v>0.25367749698999997</v>
      </c>
      <c r="AK4175" s="122">
        <v>0.29024051569100001</v>
      </c>
      <c r="AL4175" s="122">
        <v>0</v>
      </c>
    </row>
    <row r="4176" spans="1:38" hidden="1" x14ac:dyDescent="0.25">
      <c r="A4176" s="122" t="s">
        <v>2067</v>
      </c>
      <c r="B4176" s="122">
        <v>1</v>
      </c>
      <c r="C4176" s="122" t="s">
        <v>2260</v>
      </c>
      <c r="D4176" s="122" t="s">
        <v>2152</v>
      </c>
      <c r="E4176" s="122">
        <v>76</v>
      </c>
      <c r="F4176" s="122">
        <v>7.8140500000000002E-6</v>
      </c>
      <c r="G4176" s="122">
        <v>1.9086569999999999E-5</v>
      </c>
      <c r="H4176" s="122">
        <v>3.6428689000000002E-5</v>
      </c>
      <c r="I4176" s="122">
        <v>6.7658029589999997E-3</v>
      </c>
      <c r="J4176" s="122">
        <v>1.7891977056E-2</v>
      </c>
      <c r="K4176" s="122">
        <v>3.7701741980000002E-2</v>
      </c>
      <c r="L4176" s="122">
        <v>6.3869163170000007E-2</v>
      </c>
      <c r="M4176" s="122">
        <v>9.8173909692000003E-2</v>
      </c>
      <c r="N4176" s="122">
        <v>0.12807222117200001</v>
      </c>
      <c r="O4176" s="122">
        <v>0.167403905193</v>
      </c>
      <c r="P4176" s="122">
        <v>0.199512236063</v>
      </c>
      <c r="Q4176" s="122">
        <v>0.241395867086</v>
      </c>
      <c r="R4176" s="122">
        <v>0.29090502915999999</v>
      </c>
      <c r="S4176" s="122">
        <v>0.34480964793199997</v>
      </c>
      <c r="T4176" s="122">
        <v>0.39907882938400002</v>
      </c>
      <c r="U4176" s="122">
        <v>0.49655441058299998</v>
      </c>
      <c r="V4176" s="122">
        <v>0.62095070387600004</v>
      </c>
      <c r="W4176" s="122">
        <v>0.78358008757499997</v>
      </c>
      <c r="X4176" s="122">
        <v>0.95862623859499996</v>
      </c>
      <c r="Y4176" s="122">
        <v>0.94074546653799995</v>
      </c>
      <c r="Z4176" s="122">
        <v>1.0662827046459999</v>
      </c>
      <c r="AA4176" s="122">
        <v>1.296997362927</v>
      </c>
      <c r="AB4176" s="122">
        <v>1.6053793774689999</v>
      </c>
      <c r="AC4176" s="122">
        <v>1.839833217492</v>
      </c>
      <c r="AD4176" s="122">
        <v>2.308979512314</v>
      </c>
      <c r="AE4176" s="122">
        <v>2.2842693195189998</v>
      </c>
      <c r="AF4176" s="122">
        <v>2.752295930716</v>
      </c>
      <c r="AG4176" s="122">
        <v>2.4590423753559998</v>
      </c>
      <c r="AH4176" s="122">
        <v>2.897489241687</v>
      </c>
      <c r="AI4176" s="122">
        <v>2.7480412613260001</v>
      </c>
      <c r="AJ4176" s="122">
        <v>3.4018836820049998</v>
      </c>
      <c r="AK4176" s="122">
        <v>3.8564280200919998</v>
      </c>
      <c r="AL4176" s="122">
        <v>0</v>
      </c>
    </row>
    <row r="4177" spans="1:38" hidden="1" x14ac:dyDescent="0.25">
      <c r="A4177" s="122" t="s">
        <v>2067</v>
      </c>
      <c r="B4177" s="122">
        <v>1</v>
      </c>
      <c r="C4177" s="122" t="s">
        <v>2260</v>
      </c>
      <c r="D4177" s="122" t="s">
        <v>2153</v>
      </c>
      <c r="E4177" s="122">
        <v>76</v>
      </c>
      <c r="F4177" s="122">
        <v>5.001626E-6</v>
      </c>
      <c r="G4177" s="122">
        <v>1.2206085000000001E-5</v>
      </c>
      <c r="H4177" s="122">
        <v>2.3253852E-5</v>
      </c>
      <c r="I4177" s="122">
        <v>4.3096809360000004E-3</v>
      </c>
      <c r="J4177" s="122">
        <v>1.1375937446E-2</v>
      </c>
      <c r="K4177" s="122">
        <v>2.3935414679999999E-2</v>
      </c>
      <c r="L4177" s="122">
        <v>4.0463887878000003E-2</v>
      </c>
      <c r="M4177" s="122">
        <v>6.2095440707000002E-2</v>
      </c>
      <c r="N4177" s="122">
        <v>8.0826887018999996E-2</v>
      </c>
      <c r="O4177" s="122">
        <v>0.105271047391</v>
      </c>
      <c r="P4177" s="122">
        <v>0.125117560223</v>
      </c>
      <c r="Q4177" s="122">
        <v>0.15128621390899999</v>
      </c>
      <c r="R4177" s="122">
        <v>0.18247111712200001</v>
      </c>
      <c r="S4177" s="122">
        <v>0.21655211394900001</v>
      </c>
      <c r="T4177" s="122">
        <v>0.25103649676299999</v>
      </c>
      <c r="U4177" s="122">
        <v>0.31309529322099999</v>
      </c>
      <c r="V4177" s="122">
        <v>0.39233050707299999</v>
      </c>
      <c r="W4177" s="122">
        <v>0.49499393719000001</v>
      </c>
      <c r="X4177" s="122">
        <v>0.60478348990099995</v>
      </c>
      <c r="Y4177" s="122">
        <v>0.71613387738500001</v>
      </c>
      <c r="Z4177" s="122">
        <v>0.90149488157799995</v>
      </c>
      <c r="AA4177" s="122">
        <v>1.0563111837120001</v>
      </c>
      <c r="AB4177" s="122">
        <v>1.161473842463</v>
      </c>
      <c r="AC4177" s="122">
        <v>1.1922425230910001</v>
      </c>
      <c r="AD4177" s="122">
        <v>1.2407174381120001</v>
      </c>
      <c r="AE4177" s="122">
        <v>1.2709005084730001</v>
      </c>
      <c r="AF4177" s="122">
        <v>1.348412482112</v>
      </c>
      <c r="AG4177" s="122">
        <v>1.535108042674</v>
      </c>
      <c r="AH4177" s="122">
        <v>1.419160444159</v>
      </c>
      <c r="AI4177" s="122">
        <v>1.4934725440350001</v>
      </c>
      <c r="AJ4177" s="122">
        <v>1.4468339649999999</v>
      </c>
      <c r="AK4177" s="122">
        <v>1.658979619498</v>
      </c>
      <c r="AL4177" s="122">
        <v>0</v>
      </c>
    </row>
    <row r="4178" spans="1:38" hidden="1" x14ac:dyDescent="0.25">
      <c r="A4178" s="122" t="s">
        <v>2067</v>
      </c>
      <c r="B4178" s="122">
        <v>1</v>
      </c>
      <c r="C4178" s="122" t="s">
        <v>2260</v>
      </c>
      <c r="D4178" s="122" t="s">
        <v>2154</v>
      </c>
      <c r="E4178" s="122">
        <v>76</v>
      </c>
      <c r="F4178" s="122">
        <v>1.865862E-6</v>
      </c>
      <c r="G4178" s="122">
        <v>4.5353189999999999E-6</v>
      </c>
      <c r="H4178" s="122">
        <v>8.6423709999999995E-6</v>
      </c>
      <c r="I4178" s="122">
        <v>1.595078698E-3</v>
      </c>
      <c r="J4178" s="122">
        <v>4.1936941230000004E-3</v>
      </c>
      <c r="K4178" s="122">
        <v>8.7915353500000008E-3</v>
      </c>
      <c r="L4178" s="122">
        <v>1.4852069418E-2</v>
      </c>
      <c r="M4178" s="122">
        <v>2.2762148544999999E-2</v>
      </c>
      <c r="N4178" s="122">
        <v>2.9577282093E-2</v>
      </c>
      <c r="O4178" s="122">
        <v>3.8524289459000001E-2</v>
      </c>
      <c r="P4178" s="122">
        <v>4.5632650226E-2</v>
      </c>
      <c r="Q4178" s="122">
        <v>5.4950993610999997E-2</v>
      </c>
      <c r="R4178" s="122">
        <v>6.6138056434000003E-2</v>
      </c>
      <c r="S4178" s="122">
        <v>7.8168456863999994E-2</v>
      </c>
      <c r="T4178" s="122">
        <v>9.0315105315000005E-2</v>
      </c>
      <c r="U4178" s="122">
        <v>0.11225000368599999</v>
      </c>
      <c r="V4178" s="122">
        <v>0.14122459460100001</v>
      </c>
      <c r="W4178" s="122">
        <v>0.177841885921</v>
      </c>
      <c r="X4178" s="122">
        <v>0.216680633357</v>
      </c>
      <c r="Y4178" s="122">
        <v>0.30492641307500001</v>
      </c>
      <c r="Z4178" s="122">
        <v>0.41206399165300001</v>
      </c>
      <c r="AA4178" s="122">
        <v>0.50377252435800002</v>
      </c>
      <c r="AB4178" s="122">
        <v>0.46750874446399998</v>
      </c>
      <c r="AC4178" s="122">
        <v>0.56448581241399998</v>
      </c>
      <c r="AD4178" s="122">
        <v>0.58896911055699996</v>
      </c>
      <c r="AE4178" s="122">
        <v>0.66853918355499997</v>
      </c>
      <c r="AF4178" s="122">
        <v>0.65076436589499997</v>
      </c>
      <c r="AG4178" s="122">
        <v>0.74198823191100005</v>
      </c>
      <c r="AH4178" s="122">
        <v>0.85289002318499996</v>
      </c>
      <c r="AI4178" s="122">
        <v>0.82040065387700001</v>
      </c>
      <c r="AJ4178" s="122">
        <v>1.037809084047</v>
      </c>
      <c r="AK4178" s="122">
        <v>1.189116864734</v>
      </c>
      <c r="AL4178" s="122">
        <v>0</v>
      </c>
    </row>
    <row r="4179" spans="1:38" hidden="1" x14ac:dyDescent="0.25">
      <c r="A4179" s="122" t="s">
        <v>2067</v>
      </c>
      <c r="B4179" s="122">
        <v>1</v>
      </c>
      <c r="C4179" s="122" t="s">
        <v>2260</v>
      </c>
      <c r="D4179" s="122" t="s">
        <v>2155</v>
      </c>
      <c r="E4179" s="122">
        <v>76</v>
      </c>
      <c r="F4179" s="122">
        <v>1.037224E-6</v>
      </c>
      <c r="G4179" s="122">
        <v>2.5486800000000001E-6</v>
      </c>
      <c r="H4179" s="122">
        <v>4.8818000000000004E-6</v>
      </c>
      <c r="I4179" s="122">
        <v>9.1648852699999998E-4</v>
      </c>
      <c r="J4179" s="122">
        <v>2.4526936680000001E-3</v>
      </c>
      <c r="K4179" s="122">
        <v>5.2338700270000002E-3</v>
      </c>
      <c r="L4179" s="122">
        <v>8.9530348040000006E-3</v>
      </c>
      <c r="M4179" s="122">
        <v>1.3814158796E-2</v>
      </c>
      <c r="N4179" s="122">
        <v>1.8014578074E-2</v>
      </c>
      <c r="O4179" s="122">
        <v>2.3496515499999999E-2</v>
      </c>
      <c r="P4179" s="122">
        <v>2.7935385665E-2</v>
      </c>
      <c r="Q4179" s="122">
        <v>3.3762384882E-2</v>
      </c>
      <c r="R4179" s="122">
        <v>4.0866349176000002E-2</v>
      </c>
      <c r="S4179" s="122">
        <v>4.8536864745999997E-2</v>
      </c>
      <c r="T4179" s="122">
        <v>5.6227702235000003E-2</v>
      </c>
      <c r="U4179" s="122">
        <v>7.0571059562999999E-2</v>
      </c>
      <c r="V4179" s="122">
        <v>8.9367080360000004E-2</v>
      </c>
      <c r="W4179" s="122">
        <v>0.113685258592</v>
      </c>
      <c r="X4179" s="122">
        <v>0.13943061488700001</v>
      </c>
      <c r="Y4179" s="122">
        <v>0.113667835321</v>
      </c>
      <c r="Z4179" s="122">
        <v>0.17093433863099999</v>
      </c>
      <c r="AA4179" s="122">
        <v>0.16960142907699999</v>
      </c>
      <c r="AB4179" s="122">
        <v>0.137370360562</v>
      </c>
      <c r="AC4179" s="122">
        <v>0.16692959521100001</v>
      </c>
      <c r="AD4179" s="122">
        <v>0.19223912722600001</v>
      </c>
      <c r="AE4179" s="122">
        <v>0.21567007634800001</v>
      </c>
      <c r="AF4179" s="122">
        <v>0.228962449974</v>
      </c>
      <c r="AG4179" s="122">
        <v>0.26457235523599998</v>
      </c>
      <c r="AH4179" s="122">
        <v>0.24144881305999999</v>
      </c>
      <c r="AI4179" s="122">
        <v>0.26365012076700001</v>
      </c>
      <c r="AJ4179" s="122">
        <v>0.29850276787000002</v>
      </c>
      <c r="AK4179" s="122">
        <v>0.34407190682900002</v>
      </c>
      <c r="AL4179" s="122">
        <v>0</v>
      </c>
    </row>
    <row r="4180" spans="1:38" hidden="1" x14ac:dyDescent="0.25">
      <c r="A4180" s="122" t="s">
        <v>2067</v>
      </c>
      <c r="B4180" s="122">
        <v>1</v>
      </c>
      <c r="C4180" s="122" t="s">
        <v>2260</v>
      </c>
      <c r="D4180" s="122" t="s">
        <v>2156</v>
      </c>
      <c r="E4180" s="122">
        <v>76</v>
      </c>
      <c r="F4180" s="122">
        <v>5.1613939999999997E-6</v>
      </c>
      <c r="G4180" s="122">
        <v>1.2619453E-5</v>
      </c>
      <c r="H4180" s="122">
        <v>2.4056179000000001E-5</v>
      </c>
      <c r="I4180" s="122">
        <v>4.4625779609999998E-3</v>
      </c>
      <c r="J4180" s="122">
        <v>1.1792033231000001E-2</v>
      </c>
      <c r="K4180" s="122">
        <v>2.4827168013999999E-2</v>
      </c>
      <c r="L4180" s="122">
        <v>4.1988998019000003E-2</v>
      </c>
      <c r="M4180" s="122">
        <v>6.4344831497000002E-2</v>
      </c>
      <c r="N4180" s="122">
        <v>8.3617950290999998E-2</v>
      </c>
      <c r="O4180" s="122">
        <v>0.10872418291499999</v>
      </c>
      <c r="P4180" s="122">
        <v>0.128979644133</v>
      </c>
      <c r="Q4180" s="122">
        <v>0.155580659825</v>
      </c>
      <c r="R4180" s="122">
        <v>0.18743841677699999</v>
      </c>
      <c r="S4180" s="122">
        <v>0.22251329989999999</v>
      </c>
      <c r="T4180" s="122">
        <v>0.25834384889099998</v>
      </c>
      <c r="U4180" s="122">
        <v>0.323118353917</v>
      </c>
      <c r="V4180" s="122">
        <v>0.40663416395500002</v>
      </c>
      <c r="W4180" s="122">
        <v>0.514566091911</v>
      </c>
      <c r="X4180" s="122">
        <v>0.62930423461999996</v>
      </c>
      <c r="Y4180" s="122">
        <v>0.61719834793100004</v>
      </c>
      <c r="Z4180" s="122">
        <v>0.69865892333900004</v>
      </c>
      <c r="AA4180" s="122">
        <v>0.84784409263100002</v>
      </c>
      <c r="AB4180" s="122">
        <v>1.0472518454940001</v>
      </c>
      <c r="AC4180" s="122">
        <v>1.1979839957080001</v>
      </c>
      <c r="AD4180" s="122">
        <v>1.5029116821720001</v>
      </c>
      <c r="AE4180" s="122">
        <v>1.486236834858</v>
      </c>
      <c r="AF4180" s="122">
        <v>1.7924703391050001</v>
      </c>
      <c r="AG4180" s="122">
        <v>1.605741569306</v>
      </c>
      <c r="AH4180" s="122">
        <v>1.8990003903529999</v>
      </c>
      <c r="AI4180" s="122">
        <v>1.807101775255</v>
      </c>
      <c r="AJ4180" s="122">
        <v>2.1924753274180002</v>
      </c>
      <c r="AK4180" s="122">
        <v>2.5204258971460001</v>
      </c>
      <c r="AL4180" s="122">
        <v>0</v>
      </c>
    </row>
    <row r="4181" spans="1:38" hidden="1" x14ac:dyDescent="0.25">
      <c r="A4181" s="122" t="s">
        <v>2067</v>
      </c>
      <c r="B4181" s="122">
        <v>1</v>
      </c>
      <c r="C4181" s="122" t="s">
        <v>2260</v>
      </c>
      <c r="D4181" s="122" t="s">
        <v>2178</v>
      </c>
      <c r="E4181" s="122">
        <v>76</v>
      </c>
      <c r="F4181" s="122">
        <v>1.746987E-6</v>
      </c>
      <c r="G4181" s="122">
        <v>4.2414599999999997E-6</v>
      </c>
      <c r="H4181" s="122">
        <v>8.0410219999999999E-6</v>
      </c>
      <c r="I4181" s="122">
        <v>1.485076845E-3</v>
      </c>
      <c r="J4181" s="122">
        <v>3.91380246E-3</v>
      </c>
      <c r="K4181" s="122">
        <v>8.2294816700000002E-3</v>
      </c>
      <c r="L4181" s="122">
        <v>1.3916858237E-2</v>
      </c>
      <c r="M4181" s="122">
        <v>2.1348307306E-2</v>
      </c>
      <c r="N4181" s="122">
        <v>2.7781678705E-2</v>
      </c>
      <c r="O4181" s="122">
        <v>3.6233060375000001E-2</v>
      </c>
      <c r="P4181" s="122">
        <v>4.3061061587000002E-2</v>
      </c>
      <c r="Q4181" s="122">
        <v>5.1784757351999999E-2</v>
      </c>
      <c r="R4181" s="122">
        <v>6.2082923961999999E-2</v>
      </c>
      <c r="S4181" s="122">
        <v>7.3212149818000005E-2</v>
      </c>
      <c r="T4181" s="122">
        <v>8.4310815922999993E-2</v>
      </c>
      <c r="U4181" s="122">
        <v>0.104289335163</v>
      </c>
      <c r="V4181" s="122">
        <v>0.12922433041</v>
      </c>
      <c r="W4181" s="122">
        <v>0.16092347229100001</v>
      </c>
      <c r="X4181" s="122">
        <v>0.194049735492</v>
      </c>
      <c r="Y4181" s="122">
        <v>0.230569777552</v>
      </c>
      <c r="Z4181" s="122">
        <v>0.271654414196</v>
      </c>
      <c r="AA4181" s="122">
        <v>0.30824291145499999</v>
      </c>
      <c r="AB4181" s="122">
        <v>0.33952187554199997</v>
      </c>
      <c r="AC4181" s="122">
        <v>0.37052202735099998</v>
      </c>
      <c r="AD4181" s="122">
        <v>0.39741847753300003</v>
      </c>
      <c r="AE4181" s="122">
        <v>0.42030909096199998</v>
      </c>
      <c r="AF4181" s="122">
        <v>0.44269233796599999</v>
      </c>
      <c r="AG4181" s="122">
        <v>0.45867259421700002</v>
      </c>
      <c r="AH4181" s="122">
        <v>0.46983693479700001</v>
      </c>
      <c r="AI4181" s="122">
        <v>0.50882989322299998</v>
      </c>
      <c r="AJ4181" s="122">
        <v>0.56344119502300005</v>
      </c>
      <c r="AK4181" s="122">
        <v>0.64144001472599999</v>
      </c>
      <c r="AL4181" s="122">
        <v>0</v>
      </c>
    </row>
    <row r="4182" spans="1:38" hidden="1" x14ac:dyDescent="0.25">
      <c r="A4182" s="122" t="s">
        <v>2067</v>
      </c>
      <c r="B4182" s="122">
        <v>1</v>
      </c>
      <c r="C4182" s="122" t="s">
        <v>2260</v>
      </c>
      <c r="D4182" s="122" t="s">
        <v>2157</v>
      </c>
      <c r="E4182" s="122">
        <v>76</v>
      </c>
      <c r="F4182" s="122">
        <v>4.3619199999999999E-7</v>
      </c>
      <c r="G4182" s="122">
        <v>1.064486E-6</v>
      </c>
      <c r="H4182" s="122">
        <v>2.0215090000000001E-6</v>
      </c>
      <c r="I4182" s="122">
        <v>3.7377216400000002E-4</v>
      </c>
      <c r="J4182" s="122">
        <v>9.8472658100000007E-4</v>
      </c>
      <c r="K4182" s="122">
        <v>2.069884151E-3</v>
      </c>
      <c r="L4182" s="122">
        <v>3.507745114E-3</v>
      </c>
      <c r="M4182" s="122">
        <v>5.3955815540000004E-3</v>
      </c>
      <c r="N4182" s="122">
        <v>7.0411054130000003E-3</v>
      </c>
      <c r="O4182" s="122">
        <v>9.2236348799999996E-3</v>
      </c>
      <c r="P4182" s="122">
        <v>1.1027457127E-2</v>
      </c>
      <c r="Q4182" s="122">
        <v>1.337273376E-2</v>
      </c>
      <c r="R4182" s="122">
        <v>1.6203707332000002E-2</v>
      </c>
      <c r="S4182" s="122">
        <v>1.9264196511999999E-2</v>
      </c>
      <c r="T4182" s="122">
        <v>2.2368632036000001E-2</v>
      </c>
      <c r="U4182" s="122">
        <v>2.7715946536E-2</v>
      </c>
      <c r="V4182" s="122">
        <v>3.4553413367999997E-2</v>
      </c>
      <c r="W4182" s="122">
        <v>4.3303181748999997E-2</v>
      </c>
      <c r="X4182" s="122">
        <v>5.2640568592000003E-2</v>
      </c>
      <c r="Y4182" s="122">
        <v>5.1339374888E-2</v>
      </c>
      <c r="Z4182" s="122">
        <v>5.7930831017000001E-2</v>
      </c>
      <c r="AA4182" s="122">
        <v>7.0093280650000006E-2</v>
      </c>
      <c r="AB4182" s="122">
        <v>8.6516407140000001E-2</v>
      </c>
      <c r="AC4182" s="122">
        <v>9.8950680786E-2</v>
      </c>
      <c r="AD4182" s="122">
        <v>0.124123988708</v>
      </c>
      <c r="AE4182" s="122">
        <v>0.122814917871</v>
      </c>
      <c r="AF4182" s="122">
        <v>0.148266688737</v>
      </c>
      <c r="AG4182" s="122">
        <v>0.13259829962200001</v>
      </c>
      <c r="AH4182" s="122">
        <v>0.15705101645799999</v>
      </c>
      <c r="AI4182" s="122">
        <v>0.14940360036100001</v>
      </c>
      <c r="AJ4182" s="122">
        <v>0.185028824014</v>
      </c>
      <c r="AK4182" s="122">
        <v>0.213004619571</v>
      </c>
      <c r="AL4182" s="122">
        <v>0</v>
      </c>
    </row>
    <row r="4183" spans="1:38" hidden="1" x14ac:dyDescent="0.25">
      <c r="A4183" s="122" t="s">
        <v>2067</v>
      </c>
      <c r="B4183" s="122">
        <v>1</v>
      </c>
      <c r="C4183" s="122" t="s">
        <v>2260</v>
      </c>
      <c r="D4183" s="122" t="s">
        <v>2158</v>
      </c>
      <c r="E4183" s="122">
        <v>76</v>
      </c>
      <c r="F4183" s="122">
        <v>2.3695750000000001E-6</v>
      </c>
      <c r="G4183" s="122">
        <v>5.7773249999999998E-6</v>
      </c>
      <c r="H4183" s="122">
        <v>1.096503E-5</v>
      </c>
      <c r="I4183" s="122">
        <v>2.0207554910000002E-3</v>
      </c>
      <c r="J4183" s="122">
        <v>5.2993355990000003E-3</v>
      </c>
      <c r="K4183" s="122">
        <v>1.1090204423999999E-2</v>
      </c>
      <c r="L4183" s="122">
        <v>1.86699052E-2</v>
      </c>
      <c r="M4183" s="122">
        <v>2.8599267670000001E-2</v>
      </c>
      <c r="N4183" s="122">
        <v>3.7160928251000001E-2</v>
      </c>
      <c r="O4183" s="122">
        <v>4.8378025872999997E-2</v>
      </c>
      <c r="P4183" s="122">
        <v>5.7380113890999999E-2</v>
      </c>
      <c r="Q4183" s="122">
        <v>6.9053694048999997E-2</v>
      </c>
      <c r="R4183" s="122">
        <v>8.2932277388999998E-2</v>
      </c>
      <c r="S4183" s="122">
        <v>9.8119889087999998E-2</v>
      </c>
      <c r="T4183" s="122">
        <v>0.113456550066</v>
      </c>
      <c r="U4183" s="122">
        <v>0.14095952871100001</v>
      </c>
      <c r="V4183" s="122">
        <v>0.17693251594600001</v>
      </c>
      <c r="W4183" s="122">
        <v>0.22441158085599999</v>
      </c>
      <c r="X4183" s="122">
        <v>0.27608025851399998</v>
      </c>
      <c r="Y4183" s="122">
        <v>0.41958763002799998</v>
      </c>
      <c r="Z4183" s="122">
        <v>0.39920495417399998</v>
      </c>
      <c r="AA4183" s="122">
        <v>0.47711693457999999</v>
      </c>
      <c r="AB4183" s="122">
        <v>0.66985024990700004</v>
      </c>
      <c r="AC4183" s="122">
        <v>0.74426270595999999</v>
      </c>
      <c r="AD4183" s="122">
        <v>0.78867872920600002</v>
      </c>
      <c r="AE4183" s="122">
        <v>0.93693808763499997</v>
      </c>
      <c r="AF4183" s="122">
        <v>1.077476022196</v>
      </c>
      <c r="AG4183" s="122">
        <v>1.1699933455310001</v>
      </c>
      <c r="AH4183" s="122">
        <v>1.2394031469190001</v>
      </c>
      <c r="AI4183" s="122">
        <v>1.7199951296480001</v>
      </c>
      <c r="AJ4183" s="122">
        <v>1.4842169618950001</v>
      </c>
      <c r="AK4183" s="122">
        <v>1.7053079563389999</v>
      </c>
      <c r="AL4183" s="122">
        <v>0</v>
      </c>
    </row>
    <row r="4184" spans="1:38" hidden="1" x14ac:dyDescent="0.25">
      <c r="A4184" s="122" t="s">
        <v>2067</v>
      </c>
      <c r="B4184" s="122">
        <v>1</v>
      </c>
      <c r="C4184" s="122" t="s">
        <v>2260</v>
      </c>
      <c r="D4184" s="122" t="s">
        <v>2159</v>
      </c>
      <c r="E4184" s="122">
        <v>76</v>
      </c>
      <c r="F4184" s="122">
        <v>3.2080400000000002E-7</v>
      </c>
      <c r="G4184" s="122">
        <v>7.8457500000000002E-7</v>
      </c>
      <c r="H4184" s="122">
        <v>1.502897E-6</v>
      </c>
      <c r="I4184" s="122">
        <v>2.8035638499999998E-4</v>
      </c>
      <c r="J4184" s="122">
        <v>7.4543437600000002E-4</v>
      </c>
      <c r="K4184" s="122">
        <v>1.5766251770000001E-3</v>
      </c>
      <c r="L4184" s="122">
        <v>2.671287675E-3</v>
      </c>
      <c r="M4184" s="122">
        <v>4.0978447349999999E-3</v>
      </c>
      <c r="N4184" s="122">
        <v>5.330977588E-3</v>
      </c>
      <c r="O4184" s="122">
        <v>6.9689891809999998E-3</v>
      </c>
      <c r="P4184" s="122">
        <v>8.3221715190000007E-3</v>
      </c>
      <c r="Q4184" s="122">
        <v>1.0069961162999999E-2</v>
      </c>
      <c r="R4184" s="122">
        <v>1.2156648533000001E-2</v>
      </c>
      <c r="S4184" s="122">
        <v>1.4463506350999999E-2</v>
      </c>
      <c r="T4184" s="122">
        <v>1.6887292788999999E-2</v>
      </c>
      <c r="U4184" s="122">
        <v>2.1180880268999999E-2</v>
      </c>
      <c r="V4184" s="122">
        <v>2.6757428563999999E-2</v>
      </c>
      <c r="W4184" s="122">
        <v>3.4072403273999997E-2</v>
      </c>
      <c r="X4184" s="122">
        <v>4.1969656264000003E-2</v>
      </c>
      <c r="Y4184" s="122">
        <v>5.0132121915000001E-2</v>
      </c>
      <c r="Z4184" s="122">
        <v>6.3763340328000004E-2</v>
      </c>
      <c r="AA4184" s="122">
        <v>7.5363393920999999E-2</v>
      </c>
      <c r="AB4184" s="122">
        <v>8.3846233719999996E-2</v>
      </c>
      <c r="AC4184" s="122">
        <v>8.6769456194000005E-2</v>
      </c>
      <c r="AD4184" s="122">
        <v>9.0827876907000005E-2</v>
      </c>
      <c r="AE4184" s="122">
        <v>9.3457425826000001E-2</v>
      </c>
      <c r="AF4184" s="122">
        <v>0.100052269734</v>
      </c>
      <c r="AG4184" s="122">
        <v>0.114975726284</v>
      </c>
      <c r="AH4184" s="122">
        <v>0.106840284566</v>
      </c>
      <c r="AI4184" s="122">
        <v>0.113273118016</v>
      </c>
      <c r="AJ4184" s="122">
        <v>0.108856748194</v>
      </c>
      <c r="AK4184" s="122">
        <v>0.126095788938</v>
      </c>
      <c r="AL4184" s="122">
        <v>0</v>
      </c>
    </row>
    <row r="4185" spans="1:38" hidden="1" x14ac:dyDescent="0.25">
      <c r="A4185" s="122" t="s">
        <v>2067</v>
      </c>
      <c r="B4185" s="122">
        <v>1</v>
      </c>
      <c r="C4185" s="122" t="s">
        <v>2260</v>
      </c>
      <c r="D4185" s="122" t="s">
        <v>2160</v>
      </c>
      <c r="E4185" s="122">
        <v>76</v>
      </c>
      <c r="F4185" s="122">
        <v>2.9002330000000001E-6</v>
      </c>
      <c r="G4185" s="122">
        <v>7.093826E-6</v>
      </c>
      <c r="H4185" s="122">
        <v>1.3551433000000001E-5</v>
      </c>
      <c r="I4185" s="122">
        <v>2.5197207819999999E-3</v>
      </c>
      <c r="J4185" s="122">
        <v>6.6868186050000004E-3</v>
      </c>
      <c r="K4185" s="122">
        <v>1.4156288337E-2</v>
      </c>
      <c r="L4185" s="122">
        <v>2.4085404181000001E-2</v>
      </c>
      <c r="M4185" s="122">
        <v>3.7111603685000001E-2</v>
      </c>
      <c r="N4185" s="122">
        <v>4.8381029765E-2</v>
      </c>
      <c r="O4185" s="122">
        <v>6.3199840177000005E-2</v>
      </c>
      <c r="P4185" s="122">
        <v>7.5346934647E-2</v>
      </c>
      <c r="Q4185" s="122">
        <v>9.1145790184E-2</v>
      </c>
      <c r="R4185" s="122">
        <v>0.109865853343</v>
      </c>
      <c r="S4185" s="122">
        <v>0.13042183309700001</v>
      </c>
      <c r="T4185" s="122">
        <v>0.15143263937900001</v>
      </c>
      <c r="U4185" s="122">
        <v>0.189510437191</v>
      </c>
      <c r="V4185" s="122">
        <v>0.23924929841600001</v>
      </c>
      <c r="W4185" s="122">
        <v>0.302200733906</v>
      </c>
      <c r="X4185" s="122">
        <v>0.36895661699999999</v>
      </c>
      <c r="Y4185" s="122">
        <v>0.51723860479100003</v>
      </c>
      <c r="Z4185" s="122">
        <v>0.69650807548600002</v>
      </c>
      <c r="AA4185" s="122">
        <v>0.851001334015</v>
      </c>
      <c r="AB4185" s="122">
        <v>0.79022457146400005</v>
      </c>
      <c r="AC4185" s="122">
        <v>0.95161802637000004</v>
      </c>
      <c r="AD4185" s="122">
        <v>0.99365595238799997</v>
      </c>
      <c r="AE4185" s="122">
        <v>1.1275367046739999</v>
      </c>
      <c r="AF4185" s="122">
        <v>1.1018982908649999</v>
      </c>
      <c r="AG4185" s="122">
        <v>1.266590772696</v>
      </c>
      <c r="AH4185" s="122">
        <v>1.4659717736119999</v>
      </c>
      <c r="AI4185" s="122">
        <v>1.4148097687829999</v>
      </c>
      <c r="AJ4185" s="122">
        <v>1.8126466853650001</v>
      </c>
      <c r="AK4185" s="122">
        <v>2.080536852946</v>
      </c>
      <c r="AL4185" s="122">
        <v>0</v>
      </c>
    </row>
    <row r="4186" spans="1:38" hidden="1" x14ac:dyDescent="0.25">
      <c r="A4186" s="122" t="s">
        <v>2067</v>
      </c>
      <c r="B4186" s="122">
        <v>1</v>
      </c>
      <c r="C4186" s="122" t="s">
        <v>2260</v>
      </c>
      <c r="D4186" s="122" t="s">
        <v>2161</v>
      </c>
      <c r="E4186" s="122">
        <v>76</v>
      </c>
      <c r="F4186" s="122">
        <v>1.0107545000000001E-5</v>
      </c>
      <c r="G4186" s="122">
        <v>2.4849313000000002E-5</v>
      </c>
      <c r="H4186" s="122">
        <v>4.7659681999999998E-5</v>
      </c>
      <c r="I4186" s="122">
        <v>8.9073370350000007E-3</v>
      </c>
      <c r="J4186" s="122">
        <v>2.3728564255000001E-2</v>
      </c>
      <c r="K4186" s="122">
        <v>5.0382724363000002E-2</v>
      </c>
      <c r="L4186" s="122">
        <v>8.5997906090000006E-2</v>
      </c>
      <c r="M4186" s="122">
        <v>0.13321763583599999</v>
      </c>
      <c r="N4186" s="122">
        <v>0.17508693497200001</v>
      </c>
      <c r="O4186" s="122">
        <v>0.230420990115</v>
      </c>
      <c r="P4186" s="122">
        <v>0.27667979459100001</v>
      </c>
      <c r="Q4186" s="122">
        <v>0.33790038123400001</v>
      </c>
      <c r="R4186" s="122">
        <v>0.41115593215599999</v>
      </c>
      <c r="S4186" s="122">
        <v>0.49134862834100002</v>
      </c>
      <c r="T4186" s="122">
        <v>0.573726203597</v>
      </c>
      <c r="U4186" s="122">
        <v>0.72052261463400002</v>
      </c>
      <c r="V4186" s="122">
        <v>0.91788108264000001</v>
      </c>
      <c r="W4186" s="122">
        <v>1.166185415365</v>
      </c>
      <c r="X4186" s="122">
        <v>1.4356316218259999</v>
      </c>
      <c r="Y4186" s="122">
        <v>2.0343148753109999</v>
      </c>
      <c r="Z4186" s="122">
        <v>2.7662867298370002</v>
      </c>
      <c r="AA4186" s="122">
        <v>3.4098971826989999</v>
      </c>
      <c r="AB4186" s="122">
        <v>3.1928600337069999</v>
      </c>
      <c r="AC4186" s="122">
        <v>3.8785177063930001</v>
      </c>
      <c r="AD4186" s="122">
        <v>4.0937516823540001</v>
      </c>
      <c r="AE4186" s="122">
        <v>4.6959991722550001</v>
      </c>
      <c r="AF4186" s="122">
        <v>4.6244442103110002</v>
      </c>
      <c r="AG4186" s="122">
        <v>5.336484697445</v>
      </c>
      <c r="AH4186" s="122">
        <v>6.1908658166709998</v>
      </c>
      <c r="AI4186" s="122">
        <v>6.0042237115020001</v>
      </c>
      <c r="AJ4186" s="122">
        <v>7.6532328228809998</v>
      </c>
      <c r="AK4186" s="122">
        <v>8.8074622827300004</v>
      </c>
      <c r="AL4186" s="122">
        <v>0</v>
      </c>
    </row>
    <row r="4187" spans="1:38" hidden="1" x14ac:dyDescent="0.25">
      <c r="A4187" s="122" t="s">
        <v>2067</v>
      </c>
      <c r="B4187" s="122">
        <v>1</v>
      </c>
      <c r="C4187" s="122" t="s">
        <v>2260</v>
      </c>
      <c r="D4187" s="122" t="s">
        <v>2162</v>
      </c>
      <c r="E4187" s="122">
        <v>76</v>
      </c>
      <c r="F4187" s="122">
        <v>1.059731E-6</v>
      </c>
      <c r="G4187" s="122">
        <v>2.5905239999999998E-6</v>
      </c>
      <c r="H4187" s="122">
        <v>4.9493210000000001E-6</v>
      </c>
      <c r="I4187" s="122">
        <v>9.1937861600000002E-4</v>
      </c>
      <c r="J4187" s="122">
        <v>2.426271718E-3</v>
      </c>
      <c r="K4187" s="122">
        <v>5.095059848E-3</v>
      </c>
      <c r="L4187" s="122">
        <v>8.6337802999999994E-3</v>
      </c>
      <c r="M4187" s="122">
        <v>1.3264872291000001E-2</v>
      </c>
      <c r="N4187" s="122">
        <v>1.7259837212000001E-2</v>
      </c>
      <c r="O4187" s="122">
        <v>2.2427655216999999E-2</v>
      </c>
      <c r="P4187" s="122">
        <v>2.6641249015E-2</v>
      </c>
      <c r="Q4187" s="122">
        <v>3.2208392870999997E-2</v>
      </c>
      <c r="R4187" s="122">
        <v>3.8875980671000003E-2</v>
      </c>
      <c r="S4187" s="122">
        <v>4.6137616961000001E-2</v>
      </c>
      <c r="T4187" s="122">
        <v>5.3452352653000003E-2</v>
      </c>
      <c r="U4187" s="122">
        <v>6.6808803708000006E-2</v>
      </c>
      <c r="V4187" s="122">
        <v>8.4051669691000003E-2</v>
      </c>
      <c r="W4187" s="122">
        <v>0.10695131413300001</v>
      </c>
      <c r="X4187" s="122">
        <v>0.131824775876</v>
      </c>
      <c r="Y4187" s="122">
        <v>0.17324499125600001</v>
      </c>
      <c r="Z4187" s="122">
        <v>0.172065553131</v>
      </c>
      <c r="AA4187" s="122">
        <v>0.12957949467400001</v>
      </c>
      <c r="AB4187" s="122">
        <v>0.19662861925200001</v>
      </c>
      <c r="AC4187" s="122">
        <v>0.15724302938099999</v>
      </c>
      <c r="AD4187" s="122">
        <v>0.15800122681100001</v>
      </c>
      <c r="AE4187" s="122">
        <v>0.162900098529</v>
      </c>
      <c r="AF4187" s="122">
        <v>0.120254974227</v>
      </c>
      <c r="AG4187" s="122">
        <v>0.13464159666600001</v>
      </c>
      <c r="AH4187" s="122">
        <v>0.15365993621999999</v>
      </c>
      <c r="AI4187" s="122">
        <v>0.16136533732300001</v>
      </c>
      <c r="AJ4187" s="122">
        <v>0.26733153591600001</v>
      </c>
      <c r="AK4187" s="122">
        <v>0.30814833291999999</v>
      </c>
      <c r="AL4187" s="122">
        <v>0</v>
      </c>
    </row>
    <row r="4188" spans="1:38" hidden="1" x14ac:dyDescent="0.25">
      <c r="A4188" s="122" t="s">
        <v>2067</v>
      </c>
      <c r="B4188" s="122">
        <v>1</v>
      </c>
      <c r="C4188" s="122" t="s">
        <v>2260</v>
      </c>
      <c r="D4188" s="122" t="s">
        <v>2163</v>
      </c>
      <c r="E4188" s="122">
        <v>76</v>
      </c>
      <c r="F4188" s="122">
        <v>2.6957680000000001E-6</v>
      </c>
      <c r="G4188" s="122">
        <v>6.6363950000000002E-6</v>
      </c>
      <c r="H4188" s="122">
        <v>1.2805848999999999E-5</v>
      </c>
      <c r="I4188" s="122">
        <v>2.3968972300000002E-3</v>
      </c>
      <c r="J4188" s="122">
        <v>6.3904483309999999E-3</v>
      </c>
      <c r="K4188" s="122">
        <v>1.3576729282999999E-2</v>
      </c>
      <c r="L4188" s="122">
        <v>2.3195752239999999E-2</v>
      </c>
      <c r="M4188" s="122">
        <v>3.5936319210999997E-2</v>
      </c>
      <c r="N4188" s="122">
        <v>4.7122004985999999E-2</v>
      </c>
      <c r="O4188" s="122">
        <v>6.2059711320000002E-2</v>
      </c>
      <c r="P4188" s="122">
        <v>7.4608664788000004E-2</v>
      </c>
      <c r="Q4188" s="122">
        <v>9.1058512159000002E-2</v>
      </c>
      <c r="R4188" s="122">
        <v>0.110764455779</v>
      </c>
      <c r="S4188" s="122">
        <v>0.13246833659599999</v>
      </c>
      <c r="T4188" s="122">
        <v>0.15561293042499999</v>
      </c>
      <c r="U4188" s="122">
        <v>0.19665089642700001</v>
      </c>
      <c r="V4188" s="122">
        <v>0.24941622480699999</v>
      </c>
      <c r="W4188" s="122">
        <v>0.31744840664399998</v>
      </c>
      <c r="X4188" s="122">
        <v>0.39086114867299998</v>
      </c>
      <c r="Y4188" s="122">
        <v>0.38619484210299998</v>
      </c>
      <c r="Z4188" s="122">
        <v>0.44102454105299999</v>
      </c>
      <c r="AA4188" s="122">
        <v>0.53891702543599995</v>
      </c>
      <c r="AB4188" s="122">
        <v>0.67148921693800001</v>
      </c>
      <c r="AC4188" s="122">
        <v>0.77392385769399996</v>
      </c>
      <c r="AD4188" s="122">
        <v>0.97693667372000004</v>
      </c>
      <c r="AE4188" s="122">
        <v>0.972318330201</v>
      </c>
      <c r="AF4188" s="122">
        <v>1.1798434136210001</v>
      </c>
      <c r="AG4188" s="122">
        <v>1.0631180739920001</v>
      </c>
      <c r="AH4188" s="122">
        <v>1.261777296657</v>
      </c>
      <c r="AI4188" s="122">
        <v>1.208130658825</v>
      </c>
      <c r="AJ4188" s="122">
        <v>1.4569738151530001</v>
      </c>
      <c r="AK4188" s="122">
        <v>1.6802003324020001</v>
      </c>
      <c r="AL4188" s="122">
        <v>0</v>
      </c>
    </row>
    <row r="4189" spans="1:38" hidden="1" x14ac:dyDescent="0.25">
      <c r="A4189" s="122" t="s">
        <v>2067</v>
      </c>
      <c r="B4189" s="122">
        <v>1</v>
      </c>
      <c r="C4189" s="122" t="s">
        <v>2260</v>
      </c>
      <c r="D4189" s="122" t="s">
        <v>2180</v>
      </c>
      <c r="E4189" s="122">
        <v>76</v>
      </c>
      <c r="F4189" s="122">
        <v>5.1353999999999998E-8</v>
      </c>
      <c r="G4189" s="122">
        <v>1.25215E-7</v>
      </c>
      <c r="H4189" s="122">
        <v>2.3774999999999999E-7</v>
      </c>
      <c r="I4189" s="122">
        <v>4.3962511000000001E-5</v>
      </c>
      <c r="J4189" s="122">
        <v>1.1580263600000001E-4</v>
      </c>
      <c r="K4189" s="122">
        <v>2.4274655399999999E-4</v>
      </c>
      <c r="L4189" s="122">
        <v>4.08263032E-4</v>
      </c>
      <c r="M4189" s="122">
        <v>6.2255376399999996E-4</v>
      </c>
      <c r="N4189" s="122">
        <v>8.0448767200000002E-4</v>
      </c>
      <c r="O4189" s="122">
        <v>1.040381954E-3</v>
      </c>
      <c r="P4189" s="122">
        <v>1.2276896459999999E-3</v>
      </c>
      <c r="Q4189" s="122">
        <v>1.47198633E-3</v>
      </c>
      <c r="R4189" s="122">
        <v>1.761789632E-3</v>
      </c>
      <c r="S4189" s="122">
        <v>2.0762380989999998E-3</v>
      </c>
      <c r="T4189" s="122">
        <v>2.3896388809999999E-3</v>
      </c>
      <c r="U4189" s="122">
        <v>2.9598064929999999E-3</v>
      </c>
      <c r="V4189" s="122">
        <v>3.6801902610000001E-3</v>
      </c>
      <c r="W4189" s="122">
        <v>4.6085089110000001E-3</v>
      </c>
      <c r="X4189" s="122">
        <v>5.5929695289999998E-3</v>
      </c>
      <c r="Y4189" s="122">
        <v>6.6823387610000003E-3</v>
      </c>
      <c r="Z4189" s="122">
        <v>7.9095684400000005E-3</v>
      </c>
      <c r="AA4189" s="122">
        <v>9.0736767620000006E-3</v>
      </c>
      <c r="AB4189" s="122">
        <v>1.0106565787E-2</v>
      </c>
      <c r="AC4189" s="122">
        <v>1.1141306092E-2</v>
      </c>
      <c r="AD4189" s="122">
        <v>1.2128947171E-2</v>
      </c>
      <c r="AE4189" s="122">
        <v>1.3034641214E-2</v>
      </c>
      <c r="AF4189" s="122">
        <v>1.3971555953E-2</v>
      </c>
      <c r="AG4189" s="122">
        <v>1.4797790142E-2</v>
      </c>
      <c r="AH4189" s="122">
        <v>1.5743064804999998E-2</v>
      </c>
      <c r="AI4189" s="122">
        <v>1.6995608201999999E-2</v>
      </c>
      <c r="AJ4189" s="122">
        <v>1.8250029189999999E-2</v>
      </c>
      <c r="AK4189" s="122">
        <v>2.0808183369000002E-2</v>
      </c>
      <c r="AL4189" s="122">
        <v>0</v>
      </c>
    </row>
    <row r="4190" spans="1:38" hidden="1" x14ac:dyDescent="0.25">
      <c r="A4190" s="122" t="s">
        <v>2067</v>
      </c>
      <c r="B4190" s="122">
        <v>1</v>
      </c>
      <c r="C4190" s="122" t="s">
        <v>2260</v>
      </c>
      <c r="D4190" s="122" t="s">
        <v>2164</v>
      </c>
      <c r="E4190" s="122">
        <v>76</v>
      </c>
      <c r="F4190" s="122">
        <v>2.45041E-7</v>
      </c>
      <c r="G4190" s="122">
        <v>5.9881300000000003E-7</v>
      </c>
      <c r="H4190" s="122">
        <v>1.143419E-6</v>
      </c>
      <c r="I4190" s="122">
        <v>2.1273140900000001E-4</v>
      </c>
      <c r="J4190" s="122">
        <v>5.6588747799999999E-4</v>
      </c>
      <c r="K4190" s="122">
        <v>1.198784001E-3</v>
      </c>
      <c r="L4190" s="122">
        <v>2.039931455E-3</v>
      </c>
      <c r="M4190" s="122">
        <v>3.1427728699999998E-3</v>
      </c>
      <c r="N4190" s="122">
        <v>4.099861172E-3</v>
      </c>
      <c r="O4190" s="122">
        <v>5.3607885849999998E-3</v>
      </c>
      <c r="P4190" s="122">
        <v>6.4007818969999998E-3</v>
      </c>
      <c r="Q4190" s="122">
        <v>7.7445556749999997E-3</v>
      </c>
      <c r="R4190" s="122">
        <v>9.3550548380000008E-3</v>
      </c>
      <c r="S4190" s="122">
        <v>1.1109933236E-2</v>
      </c>
      <c r="T4190" s="122">
        <v>1.2904367528E-2</v>
      </c>
      <c r="U4190" s="122">
        <v>1.6122580692E-2</v>
      </c>
      <c r="V4190" s="122">
        <v>2.0245626610000001E-2</v>
      </c>
      <c r="W4190" s="122">
        <v>2.5535163105000001E-2</v>
      </c>
      <c r="X4190" s="122">
        <v>3.1142720656999998E-2</v>
      </c>
      <c r="Y4190" s="122">
        <v>3.0444489166E-2</v>
      </c>
      <c r="Z4190" s="122">
        <v>3.4400666601000003E-2</v>
      </c>
      <c r="AA4190" s="122">
        <v>4.1716725768E-2</v>
      </c>
      <c r="AB4190" s="122">
        <v>5.1370615872000001E-2</v>
      </c>
      <c r="AC4190" s="122">
        <v>5.8739241247000001E-2</v>
      </c>
      <c r="AD4190" s="122">
        <v>7.3509420054999997E-2</v>
      </c>
      <c r="AE4190" s="122">
        <v>7.2721943237E-2</v>
      </c>
      <c r="AF4190" s="122">
        <v>8.7513025975999997E-2</v>
      </c>
      <c r="AG4190" s="122">
        <v>7.8454523053000005E-2</v>
      </c>
      <c r="AH4190" s="122">
        <v>9.2629348915999998E-2</v>
      </c>
      <c r="AI4190" s="122">
        <v>8.8110394723999994E-2</v>
      </c>
      <c r="AJ4190" s="122">
        <v>0.108444580673</v>
      </c>
      <c r="AK4190" s="122">
        <v>0.12550943530600001</v>
      </c>
      <c r="AL4190" s="122">
        <v>0</v>
      </c>
    </row>
    <row r="4191" spans="1:38" hidden="1" x14ac:dyDescent="0.25">
      <c r="A4191" s="122" t="s">
        <v>2067</v>
      </c>
      <c r="B4191" s="122">
        <v>1</v>
      </c>
      <c r="C4191" s="122" t="s">
        <v>2260</v>
      </c>
      <c r="D4191" s="122" t="s">
        <v>2165</v>
      </c>
      <c r="E4191" s="122">
        <v>76</v>
      </c>
      <c r="F4191" s="122">
        <v>1.7780529999999999E-6</v>
      </c>
      <c r="G4191" s="122">
        <v>4.3739660000000003E-6</v>
      </c>
      <c r="H4191" s="122">
        <v>8.4207879999999996E-6</v>
      </c>
      <c r="I4191" s="122">
        <v>1.580855859E-3</v>
      </c>
      <c r="J4191" s="122">
        <v>4.2238094400000002E-3</v>
      </c>
      <c r="K4191" s="122">
        <v>9.0086870069999991E-3</v>
      </c>
      <c r="L4191" s="122">
        <v>1.5357095115E-2</v>
      </c>
      <c r="M4191" s="122">
        <v>2.3724122768000001E-2</v>
      </c>
      <c r="N4191" s="122">
        <v>3.1003074232000001E-2</v>
      </c>
      <c r="O4191" s="122">
        <v>4.0448521937E-2</v>
      </c>
      <c r="P4191" s="122">
        <v>4.8141833611000003E-2</v>
      </c>
      <c r="Q4191" s="122">
        <v>5.8274486913000002E-2</v>
      </c>
      <c r="R4191" s="122">
        <v>7.0397824769E-2</v>
      </c>
      <c r="S4191" s="122">
        <v>8.3519368996999993E-2</v>
      </c>
      <c r="T4191" s="122">
        <v>9.7328649163000006E-2</v>
      </c>
      <c r="U4191" s="122">
        <v>0.122214214283</v>
      </c>
      <c r="V4191" s="122">
        <v>0.15509499934099999</v>
      </c>
      <c r="W4191" s="122">
        <v>0.19734145524999999</v>
      </c>
      <c r="X4191" s="122">
        <v>0.24277980476399999</v>
      </c>
      <c r="Y4191" s="122">
        <v>0.19898962383999999</v>
      </c>
      <c r="Z4191" s="122">
        <v>0.30034593996100001</v>
      </c>
      <c r="AA4191" s="122">
        <v>0.29900549151299999</v>
      </c>
      <c r="AB4191" s="122">
        <v>0.242984165788</v>
      </c>
      <c r="AC4191" s="122">
        <v>0.29634073150200002</v>
      </c>
      <c r="AD4191" s="122">
        <v>0.342138881088</v>
      </c>
      <c r="AE4191" s="122">
        <v>0.38465924560199999</v>
      </c>
      <c r="AF4191" s="122">
        <v>0.408332836034</v>
      </c>
      <c r="AG4191" s="122">
        <v>0.47385849475000003</v>
      </c>
      <c r="AH4191" s="122">
        <v>0.43440151235800001</v>
      </c>
      <c r="AI4191" s="122">
        <v>0.47613451512499999</v>
      </c>
      <c r="AJ4191" s="122">
        <v>0.54321697161899996</v>
      </c>
      <c r="AK4191" s="122">
        <v>0.627077088354</v>
      </c>
      <c r="AL4191" s="122">
        <v>0</v>
      </c>
    </row>
    <row r="4192" spans="1:38" hidden="1" x14ac:dyDescent="0.25">
      <c r="A4192" s="122" t="s">
        <v>2067</v>
      </c>
      <c r="B4192" s="122">
        <v>1</v>
      </c>
      <c r="C4192" s="122" t="s">
        <v>2260</v>
      </c>
      <c r="D4192" s="122" t="s">
        <v>2166</v>
      </c>
      <c r="E4192" s="122">
        <v>76</v>
      </c>
      <c r="F4192" s="122">
        <v>2.2579910000000002E-6</v>
      </c>
      <c r="G4192" s="122">
        <v>5.5360879999999999E-6</v>
      </c>
      <c r="H4192" s="122">
        <v>1.0595091E-5</v>
      </c>
      <c r="I4192" s="122">
        <v>1.9740537829999998E-3</v>
      </c>
      <c r="J4192" s="122">
        <v>5.2365515300000004E-3</v>
      </c>
      <c r="K4192" s="122">
        <v>1.1077743471E-2</v>
      </c>
      <c r="L4192" s="122">
        <v>1.8823163287999999E-2</v>
      </c>
      <c r="M4192" s="122">
        <v>2.8996848753000001E-2</v>
      </c>
      <c r="N4192" s="122">
        <v>3.7854658976000002E-2</v>
      </c>
      <c r="O4192" s="122">
        <v>4.9523851219999998E-2</v>
      </c>
      <c r="P4192" s="122">
        <v>5.9170070557999999E-2</v>
      </c>
      <c r="Q4192" s="122">
        <v>7.1831964469000004E-2</v>
      </c>
      <c r="R4192" s="122">
        <v>8.7096288583000003E-2</v>
      </c>
      <c r="S4192" s="122">
        <v>0.10376519373199999</v>
      </c>
      <c r="T4192" s="122">
        <v>0.120868968991</v>
      </c>
      <c r="U4192" s="122">
        <v>0.15148128715</v>
      </c>
      <c r="V4192" s="122">
        <v>0.190596953106</v>
      </c>
      <c r="W4192" s="122">
        <v>0.24149448610300001</v>
      </c>
      <c r="X4192" s="122">
        <v>0.29626273618799998</v>
      </c>
      <c r="Y4192" s="122">
        <v>0.352154448221</v>
      </c>
      <c r="Z4192" s="122">
        <v>0.44456116391599998</v>
      </c>
      <c r="AA4192" s="122">
        <v>0.52202329310899998</v>
      </c>
      <c r="AB4192" s="122">
        <v>0.57524069550599999</v>
      </c>
      <c r="AC4192" s="122">
        <v>0.59078444465900004</v>
      </c>
      <c r="AD4192" s="122">
        <v>0.615004474302</v>
      </c>
      <c r="AE4192" s="122">
        <v>0.63017624773000003</v>
      </c>
      <c r="AF4192" s="122">
        <v>0.66900955100799997</v>
      </c>
      <c r="AG4192" s="122">
        <v>0.76232904823199998</v>
      </c>
      <c r="AH4192" s="122">
        <v>0.70579847278499996</v>
      </c>
      <c r="AI4192" s="122">
        <v>0.74371364040400001</v>
      </c>
      <c r="AJ4192" s="122">
        <v>0.72305246958900005</v>
      </c>
      <c r="AK4192" s="122">
        <v>0.83032063631700004</v>
      </c>
      <c r="AL4192" s="122">
        <v>0</v>
      </c>
    </row>
    <row r="4193" spans="1:38" hidden="1" x14ac:dyDescent="0.25">
      <c r="A4193" s="122" t="s">
        <v>2067</v>
      </c>
      <c r="B4193" s="122">
        <v>1</v>
      </c>
      <c r="C4193" s="122" t="s">
        <v>2260</v>
      </c>
      <c r="D4193" s="122" t="s">
        <v>2167</v>
      </c>
      <c r="E4193" s="122">
        <v>76</v>
      </c>
      <c r="F4193" s="122">
        <v>7.7728400000000004E-7</v>
      </c>
      <c r="G4193" s="122">
        <v>1.894392E-6</v>
      </c>
      <c r="H4193" s="122">
        <v>3.6065090000000002E-6</v>
      </c>
      <c r="I4193" s="122">
        <v>6.6923233100000005E-4</v>
      </c>
      <c r="J4193" s="122">
        <v>1.7644565529999999E-3</v>
      </c>
      <c r="K4193" s="122">
        <v>3.7117406369999999E-3</v>
      </c>
      <c r="L4193" s="122">
        <v>6.2630913620000004E-3</v>
      </c>
      <c r="M4193" s="122">
        <v>9.5724813340000003E-3</v>
      </c>
      <c r="N4193" s="122">
        <v>1.2397645564E-2</v>
      </c>
      <c r="O4193" s="122">
        <v>1.6062418213000001E-2</v>
      </c>
      <c r="P4193" s="122">
        <v>1.8973106507000001E-2</v>
      </c>
      <c r="Q4193" s="122">
        <v>2.2788542599000001E-2</v>
      </c>
      <c r="R4193" s="122">
        <v>2.7443280253999999E-2</v>
      </c>
      <c r="S4193" s="122">
        <v>3.2587546427E-2</v>
      </c>
      <c r="T4193" s="122">
        <v>3.7811304153999997E-2</v>
      </c>
      <c r="U4193" s="122">
        <v>4.7247779173999999E-2</v>
      </c>
      <c r="V4193" s="122">
        <v>5.9411942826E-2</v>
      </c>
      <c r="W4193" s="122">
        <v>7.5115067216000003E-2</v>
      </c>
      <c r="X4193" s="122">
        <v>9.1824350240000005E-2</v>
      </c>
      <c r="Y4193" s="122">
        <v>9.0033667009000007E-2</v>
      </c>
      <c r="Z4193" s="122">
        <v>0.101916246535</v>
      </c>
      <c r="AA4193" s="122">
        <v>0.12348835108599999</v>
      </c>
      <c r="AB4193" s="122">
        <v>0.152337302221</v>
      </c>
      <c r="AC4193" s="122">
        <v>0.173870321306</v>
      </c>
      <c r="AD4193" s="122">
        <v>0.217413738335</v>
      </c>
      <c r="AE4193" s="122">
        <v>0.214203488528</v>
      </c>
      <c r="AF4193" s="122">
        <v>0.25683962968399998</v>
      </c>
      <c r="AG4193" s="122">
        <v>0.228246046141</v>
      </c>
      <c r="AH4193" s="122">
        <v>0.26773962111100003</v>
      </c>
      <c r="AI4193" s="122">
        <v>0.25347703823599999</v>
      </c>
      <c r="AJ4193" s="122">
        <v>0.30209401395399998</v>
      </c>
      <c r="AK4193" s="122">
        <v>0.34663658011300003</v>
      </c>
      <c r="AL4193" s="122">
        <v>0</v>
      </c>
    </row>
    <row r="4194" spans="1:38" hidden="1" x14ac:dyDescent="0.25">
      <c r="A4194" s="122" t="s">
        <v>2067</v>
      </c>
      <c r="B4194" s="122">
        <v>1</v>
      </c>
      <c r="C4194" s="122" t="s">
        <v>2260</v>
      </c>
      <c r="D4194" s="122" t="s">
        <v>2168</v>
      </c>
      <c r="E4194" s="122">
        <v>76</v>
      </c>
      <c r="F4194" s="122">
        <v>2.77692E-7</v>
      </c>
      <c r="G4194" s="122">
        <v>6.6855300000000002E-7</v>
      </c>
      <c r="H4194" s="122">
        <v>1.256271E-6</v>
      </c>
      <c r="I4194" s="122">
        <v>2.2910857999999999E-4</v>
      </c>
      <c r="J4194" s="122">
        <v>5.9440416399999998E-4</v>
      </c>
      <c r="K4194" s="122">
        <v>1.227260111E-3</v>
      </c>
      <c r="L4194" s="122">
        <v>2.038092538E-3</v>
      </c>
      <c r="M4194" s="122">
        <v>3.0628143749999999E-3</v>
      </c>
      <c r="N4194" s="122">
        <v>3.910923466E-3</v>
      </c>
      <c r="O4194" s="122">
        <v>5.0054740630000004E-3</v>
      </c>
      <c r="P4194" s="122">
        <v>5.8671231749999999E-3</v>
      </c>
      <c r="Q4194" s="122">
        <v>6.9763990560000001E-3</v>
      </c>
      <c r="R4194" s="122">
        <v>8.3613755429999999E-3</v>
      </c>
      <c r="S4194" s="122">
        <v>9.8418533519999997E-3</v>
      </c>
      <c r="T4194" s="122">
        <v>1.1331254077000001E-2</v>
      </c>
      <c r="U4194" s="122">
        <v>1.3976461211E-2</v>
      </c>
      <c r="V4194" s="122">
        <v>1.7394936589000001E-2</v>
      </c>
      <c r="W4194" s="122">
        <v>2.2021279602999998E-2</v>
      </c>
      <c r="X4194" s="122">
        <v>2.7030121157000001E-2</v>
      </c>
      <c r="Y4194" s="122">
        <v>3.5613803728E-2</v>
      </c>
      <c r="Z4194" s="122">
        <v>3.4998877301E-2</v>
      </c>
      <c r="AA4194" s="122">
        <v>2.6124511752999999E-2</v>
      </c>
      <c r="AB4194" s="122">
        <v>3.9727145642E-2</v>
      </c>
      <c r="AC4194" s="122">
        <v>3.1604038394E-2</v>
      </c>
      <c r="AD4194" s="122">
        <v>3.1357924983000003E-2</v>
      </c>
      <c r="AE4194" s="122">
        <v>3.2015683816E-2</v>
      </c>
      <c r="AF4194" s="122">
        <v>2.3118531673999999E-2</v>
      </c>
      <c r="AG4194" s="122">
        <v>2.5162014480000001E-2</v>
      </c>
      <c r="AH4194" s="122">
        <v>2.8200661092E-2</v>
      </c>
      <c r="AI4194" s="122">
        <v>2.9222423417000001E-2</v>
      </c>
      <c r="AJ4194" s="122">
        <v>4.7025147220999999E-2</v>
      </c>
      <c r="AK4194" s="122">
        <v>5.3432748739000002E-2</v>
      </c>
      <c r="AL4194" s="122">
        <v>0</v>
      </c>
    </row>
    <row r="4195" spans="1:38" hidden="1" x14ac:dyDescent="0.25">
      <c r="A4195" s="122" t="s">
        <v>2067</v>
      </c>
      <c r="B4195" s="122">
        <v>1</v>
      </c>
      <c r="C4195" s="122" t="s">
        <v>2261</v>
      </c>
      <c r="D4195" s="122" t="s">
        <v>2120</v>
      </c>
      <c r="E4195" s="122">
        <v>77</v>
      </c>
      <c r="F4195" s="122">
        <v>1.027E-8</v>
      </c>
      <c r="G4195" s="122">
        <v>2.5349999999999999E-8</v>
      </c>
      <c r="H4195" s="122">
        <v>2.4699509899999998E-3</v>
      </c>
      <c r="I4195" s="122">
        <v>1.072062251E-2</v>
      </c>
      <c r="J4195" s="122">
        <v>2.753338562E-2</v>
      </c>
      <c r="K4195" s="122">
        <v>5.8737006379999998E-2</v>
      </c>
      <c r="L4195" s="122">
        <v>7.9126601709999994E-2</v>
      </c>
      <c r="M4195" s="122">
        <v>9.878940084E-2</v>
      </c>
      <c r="N4195" s="122">
        <v>0.11168624519000001</v>
      </c>
      <c r="O4195" s="122">
        <v>0.12500926411999999</v>
      </c>
      <c r="P4195" s="122">
        <v>0.13668157802</v>
      </c>
      <c r="Q4195" s="122">
        <v>0.14727888226999999</v>
      </c>
      <c r="R4195" s="122">
        <v>0.15271349743000001</v>
      </c>
      <c r="S4195" s="122">
        <v>0.15631193279</v>
      </c>
      <c r="T4195" s="122">
        <v>0.16041850747</v>
      </c>
      <c r="U4195" s="122">
        <v>0.16207513595</v>
      </c>
      <c r="V4195" s="122">
        <v>0.16672222333</v>
      </c>
      <c r="W4195" s="122">
        <v>0.17034684328999999</v>
      </c>
      <c r="X4195" s="122">
        <v>0.17519363381</v>
      </c>
      <c r="Y4195" s="122">
        <v>0.18198766638</v>
      </c>
      <c r="Z4195" s="122">
        <v>0.18455089431999999</v>
      </c>
      <c r="AA4195" s="122">
        <v>0.17655540942</v>
      </c>
      <c r="AB4195" s="122">
        <v>0.16837680847</v>
      </c>
      <c r="AC4195" s="122">
        <v>0.15941371836000001</v>
      </c>
      <c r="AD4195" s="122">
        <v>0.15477591311</v>
      </c>
      <c r="AE4195" s="122">
        <v>0.15136032327000001</v>
      </c>
      <c r="AF4195" s="122">
        <v>0.14276091530999999</v>
      </c>
      <c r="AG4195" s="122">
        <v>0.13259751999</v>
      </c>
      <c r="AH4195" s="122">
        <v>0.12584102401</v>
      </c>
      <c r="AI4195" s="122">
        <v>0.12228809241999999</v>
      </c>
      <c r="AJ4195" s="122">
        <v>0.11815510291</v>
      </c>
      <c r="AK4195" s="122">
        <v>0.10914094685</v>
      </c>
      <c r="AL4195" s="122">
        <v>0</v>
      </c>
    </row>
    <row r="4196" spans="1:38" hidden="1" x14ac:dyDescent="0.25">
      <c r="A4196" s="122" t="s">
        <v>2067</v>
      </c>
      <c r="B4196" s="122">
        <v>1</v>
      </c>
      <c r="C4196" s="122" t="s">
        <v>2261</v>
      </c>
      <c r="D4196" s="122" t="s">
        <v>2121</v>
      </c>
      <c r="E4196" s="122">
        <v>77</v>
      </c>
      <c r="F4196" s="122">
        <v>1.0139999999999999E-7</v>
      </c>
      <c r="G4196" s="122">
        <v>2.4726000000000001E-7</v>
      </c>
      <c r="H4196" s="122">
        <v>2.3551780460000001E-2</v>
      </c>
      <c r="I4196" s="122">
        <v>0.10150949055</v>
      </c>
      <c r="J4196" s="122">
        <v>0.26087956894999997</v>
      </c>
      <c r="K4196" s="122">
        <v>0.55829980764999998</v>
      </c>
      <c r="L4196" s="122">
        <v>0.75098989810000005</v>
      </c>
      <c r="M4196" s="122">
        <v>0.93663481326999998</v>
      </c>
      <c r="N4196" s="122">
        <v>1.0533693961699999</v>
      </c>
      <c r="O4196" s="122">
        <v>1.1747258458000001</v>
      </c>
      <c r="P4196" s="122">
        <v>1.2832118804699999</v>
      </c>
      <c r="Q4196" s="122">
        <v>1.37464229058</v>
      </c>
      <c r="R4196" s="122">
        <v>1.4085982049100001</v>
      </c>
      <c r="S4196" s="122">
        <v>1.43335008921</v>
      </c>
      <c r="T4196" s="122">
        <v>1.45216624358</v>
      </c>
      <c r="U4196" s="122">
        <v>1.4580254271699999</v>
      </c>
      <c r="V4196" s="122">
        <v>1.49785847874</v>
      </c>
      <c r="W4196" s="122">
        <v>1.5246567103299999</v>
      </c>
      <c r="X4196" s="122">
        <v>1.5589590840200001</v>
      </c>
      <c r="Y4196" s="122">
        <v>1.81964753646</v>
      </c>
      <c r="Z4196" s="122">
        <v>1.70763498893</v>
      </c>
      <c r="AA4196" s="122">
        <v>1.78639285955</v>
      </c>
      <c r="AB4196" s="122">
        <v>1.40123042735</v>
      </c>
      <c r="AC4196" s="122">
        <v>1.2144930967000001</v>
      </c>
      <c r="AD4196" s="122">
        <v>1.19988290266</v>
      </c>
      <c r="AE4196" s="122">
        <v>1.1630424101400001</v>
      </c>
      <c r="AF4196" s="122">
        <v>1.1782534709400001</v>
      </c>
      <c r="AG4196" s="122">
        <v>1.1070741146400001</v>
      </c>
      <c r="AH4196" s="122">
        <v>1.0258506268400001</v>
      </c>
      <c r="AI4196" s="122">
        <v>0.94756172198999999</v>
      </c>
      <c r="AJ4196" s="122">
        <v>1.1193819438099999</v>
      </c>
      <c r="AK4196" s="122">
        <v>1.03134703204</v>
      </c>
      <c r="AL4196" s="122">
        <v>0</v>
      </c>
    </row>
    <row r="4197" spans="1:38" hidden="1" x14ac:dyDescent="0.25">
      <c r="A4197" s="122" t="s">
        <v>2067</v>
      </c>
      <c r="B4197" s="122">
        <v>1</v>
      </c>
      <c r="C4197" s="122" t="s">
        <v>2261</v>
      </c>
      <c r="D4197" s="122" t="s">
        <v>2122</v>
      </c>
      <c r="E4197" s="122">
        <v>77</v>
      </c>
      <c r="F4197" s="122">
        <v>5.9020000000000002E-8</v>
      </c>
      <c r="G4197" s="122">
        <v>1.4378000000000001E-7</v>
      </c>
      <c r="H4197" s="122">
        <v>1.3697769150000001E-2</v>
      </c>
      <c r="I4197" s="122">
        <v>5.9166140149999998E-2</v>
      </c>
      <c r="J4197" s="122">
        <v>0.15272385634999999</v>
      </c>
      <c r="K4197" s="122">
        <v>0.32943417753999998</v>
      </c>
      <c r="L4197" s="122">
        <v>0.44598992944999999</v>
      </c>
      <c r="M4197" s="122">
        <v>0.55776275204000003</v>
      </c>
      <c r="N4197" s="122">
        <v>0.62806816110999997</v>
      </c>
      <c r="O4197" s="122">
        <v>0.70318495091</v>
      </c>
      <c r="P4197" s="122">
        <v>0.77202659118000005</v>
      </c>
      <c r="Q4197" s="122">
        <v>0.82816706219000003</v>
      </c>
      <c r="R4197" s="122">
        <v>0.85077861517999998</v>
      </c>
      <c r="S4197" s="122">
        <v>0.86724171469</v>
      </c>
      <c r="T4197" s="122">
        <v>0.88131538872000004</v>
      </c>
      <c r="U4197" s="122">
        <v>0.88732673288999997</v>
      </c>
      <c r="V4197" s="122">
        <v>0.91307323107000005</v>
      </c>
      <c r="W4197" s="122">
        <v>0.92945903089000004</v>
      </c>
      <c r="X4197" s="122">
        <v>0.94979152475999995</v>
      </c>
      <c r="Y4197" s="122">
        <v>1.10788186561</v>
      </c>
      <c r="Z4197" s="122">
        <v>1.0426687754599999</v>
      </c>
      <c r="AA4197" s="122">
        <v>1.0946335754900001</v>
      </c>
      <c r="AB4197" s="122">
        <v>0.85903587809000004</v>
      </c>
      <c r="AC4197" s="122">
        <v>0.74415668456999995</v>
      </c>
      <c r="AD4197" s="122">
        <v>0.73541630486999998</v>
      </c>
      <c r="AE4197" s="122">
        <v>0.71384043535999997</v>
      </c>
      <c r="AF4197" s="122">
        <v>0.72431557184999995</v>
      </c>
      <c r="AG4197" s="122">
        <v>0.68173382810000005</v>
      </c>
      <c r="AH4197" s="122">
        <v>0.63169710578000005</v>
      </c>
      <c r="AI4197" s="122">
        <v>0.58324982950000004</v>
      </c>
      <c r="AJ4197" s="122">
        <v>0.67103886681000002</v>
      </c>
      <c r="AK4197" s="122">
        <v>0.61921029066</v>
      </c>
      <c r="AL4197" s="122">
        <v>0</v>
      </c>
    </row>
    <row r="4198" spans="1:38" hidden="1" x14ac:dyDescent="0.25">
      <c r="A4198" s="122" t="s">
        <v>2067</v>
      </c>
      <c r="B4198" s="122">
        <v>1</v>
      </c>
      <c r="C4198" s="122" t="s">
        <v>2261</v>
      </c>
      <c r="D4198" s="122" t="s">
        <v>2175</v>
      </c>
      <c r="E4198" s="122">
        <v>77</v>
      </c>
      <c r="F4198" s="122">
        <v>9.0999999999999996E-10</v>
      </c>
      <c r="G4198" s="122">
        <v>2.21E-9</v>
      </c>
      <c r="H4198" s="122">
        <v>2.0952399000000001E-4</v>
      </c>
      <c r="I4198" s="122">
        <v>9.1860846999999998E-4</v>
      </c>
      <c r="J4198" s="122">
        <v>2.4054084599999998E-3</v>
      </c>
      <c r="K4198" s="122">
        <v>5.2353030599999999E-3</v>
      </c>
      <c r="L4198" s="122">
        <v>7.1404799700000004E-3</v>
      </c>
      <c r="M4198" s="122">
        <v>9.0120621499999998E-3</v>
      </c>
      <c r="N4198" s="122">
        <v>1.024617503E-2</v>
      </c>
      <c r="O4198" s="122">
        <v>1.1561344600000001E-2</v>
      </c>
      <c r="P4198" s="122">
        <v>1.25586864E-2</v>
      </c>
      <c r="Q4198" s="122">
        <v>1.3404243450000001E-2</v>
      </c>
      <c r="R4198" s="122">
        <v>1.3683748650000001E-2</v>
      </c>
      <c r="S4198" s="122">
        <v>1.3843094720000001E-2</v>
      </c>
      <c r="T4198" s="122">
        <v>1.395157231E-2</v>
      </c>
      <c r="U4198" s="122">
        <v>1.3923794559999999E-2</v>
      </c>
      <c r="V4198" s="122">
        <v>1.4104811369999999E-2</v>
      </c>
      <c r="W4198" s="122">
        <v>1.421393298E-2</v>
      </c>
      <c r="X4198" s="122">
        <v>1.4363250459999999E-2</v>
      </c>
      <c r="Y4198" s="122">
        <v>1.4571876669999999E-2</v>
      </c>
      <c r="Z4198" s="122">
        <v>1.4353200159999999E-2</v>
      </c>
      <c r="AA4198" s="122">
        <v>1.345645665E-2</v>
      </c>
      <c r="AB4198" s="122">
        <v>1.255113509E-2</v>
      </c>
      <c r="AC4198" s="122">
        <v>1.1628838000000001E-2</v>
      </c>
      <c r="AD4198" s="122">
        <v>1.114567168E-2</v>
      </c>
      <c r="AE4198" s="122">
        <v>1.0713678169999999E-2</v>
      </c>
      <c r="AF4198" s="122">
        <v>9.8811334699999993E-3</v>
      </c>
      <c r="AG4198" s="122">
        <v>9.0311542099999996E-3</v>
      </c>
      <c r="AH4198" s="122">
        <v>8.4537607700000007E-3</v>
      </c>
      <c r="AI4198" s="122">
        <v>8.0773821699999995E-3</v>
      </c>
      <c r="AJ4198" s="122">
        <v>7.6451299600000001E-3</v>
      </c>
      <c r="AK4198" s="122">
        <v>6.9068045800000002E-3</v>
      </c>
      <c r="AL4198" s="122">
        <v>0</v>
      </c>
    </row>
    <row r="4199" spans="1:38" hidden="1" x14ac:dyDescent="0.25">
      <c r="A4199" s="122" t="s">
        <v>2067</v>
      </c>
      <c r="B4199" s="122">
        <v>1</v>
      </c>
      <c r="C4199" s="122" t="s">
        <v>2261</v>
      </c>
      <c r="D4199" s="122" t="s">
        <v>2123</v>
      </c>
      <c r="E4199" s="122">
        <v>77</v>
      </c>
      <c r="F4199" s="122">
        <v>4.8489999999999999E-8</v>
      </c>
      <c r="G4199" s="122">
        <v>1.1843E-7</v>
      </c>
      <c r="H4199" s="122">
        <v>1.134196141E-2</v>
      </c>
      <c r="I4199" s="122">
        <v>4.9199247369999997E-2</v>
      </c>
      <c r="J4199" s="122">
        <v>0.12806408094999999</v>
      </c>
      <c r="K4199" s="122">
        <v>0.27893179652</v>
      </c>
      <c r="L4199" s="122">
        <v>0.37995993918999998</v>
      </c>
      <c r="M4199" s="122">
        <v>0.47923414448000001</v>
      </c>
      <c r="N4199" s="122">
        <v>0.54512809675999996</v>
      </c>
      <c r="O4199" s="122">
        <v>0.61551470824999999</v>
      </c>
      <c r="P4199" s="122">
        <v>0.67998569613000004</v>
      </c>
      <c r="Q4199" s="122">
        <v>0.73463977925000001</v>
      </c>
      <c r="R4199" s="122">
        <v>0.76153998114999999</v>
      </c>
      <c r="S4199" s="122">
        <v>0.78215281495</v>
      </c>
      <c r="T4199" s="122">
        <v>0.80080346761999999</v>
      </c>
      <c r="U4199" s="122">
        <v>0.81457432459000001</v>
      </c>
      <c r="V4199" s="122">
        <v>0.84074540406999998</v>
      </c>
      <c r="W4199" s="122">
        <v>0.86147439832999995</v>
      </c>
      <c r="X4199" s="122">
        <v>0.88498460348999997</v>
      </c>
      <c r="Y4199" s="122">
        <v>0.83947365306999999</v>
      </c>
      <c r="Z4199" s="122">
        <v>0.75571143193000001</v>
      </c>
      <c r="AA4199" s="122">
        <v>0.75695983089999996</v>
      </c>
      <c r="AB4199" s="122">
        <v>1.03933400844</v>
      </c>
      <c r="AC4199" s="122">
        <v>0.67970016062000005</v>
      </c>
      <c r="AD4199" s="122">
        <v>0.72110705289999999</v>
      </c>
      <c r="AE4199" s="122">
        <v>0.60578081356000002</v>
      </c>
      <c r="AF4199" s="122">
        <v>0.66402858327000003</v>
      </c>
      <c r="AG4199" s="122">
        <v>0.49333084281</v>
      </c>
      <c r="AH4199" s="122">
        <v>0.70149597609000003</v>
      </c>
      <c r="AI4199" s="122">
        <v>0.52020606651000001</v>
      </c>
      <c r="AJ4199" s="122">
        <v>0.68041149007000001</v>
      </c>
      <c r="AK4199" s="122">
        <v>0.63053832972000001</v>
      </c>
      <c r="AL4199" s="122">
        <v>0</v>
      </c>
    </row>
    <row r="4200" spans="1:38" x14ac:dyDescent="0.25">
      <c r="A4200" s="122" t="s">
        <v>2067</v>
      </c>
      <c r="B4200" s="122">
        <v>1</v>
      </c>
      <c r="C4200" s="122" t="s">
        <v>2261</v>
      </c>
      <c r="D4200" s="122" t="s">
        <v>2124</v>
      </c>
      <c r="E4200" s="122">
        <v>77</v>
      </c>
      <c r="F4200" s="122">
        <v>3.5554999999999998E-7</v>
      </c>
      <c r="G4200" s="122">
        <v>8.6787999999999996E-7</v>
      </c>
      <c r="H4200" s="122">
        <v>8.2748819400000007E-2</v>
      </c>
      <c r="I4200" s="122">
        <v>0.35646356368999998</v>
      </c>
      <c r="J4200" s="122">
        <v>0.91851204757000005</v>
      </c>
      <c r="K4200" s="122">
        <v>1.97392138086</v>
      </c>
      <c r="L4200" s="122">
        <v>2.6678294351799998</v>
      </c>
      <c r="M4200" s="122">
        <v>3.34421362418</v>
      </c>
      <c r="N4200" s="122">
        <v>3.7820645097300001</v>
      </c>
      <c r="O4200" s="122">
        <v>4.2519050719599996</v>
      </c>
      <c r="P4200" s="122">
        <v>4.6806822801700001</v>
      </c>
      <c r="Q4200" s="122">
        <v>5.0500156991700003</v>
      </c>
      <c r="R4200" s="122">
        <v>5.2135988795800001</v>
      </c>
      <c r="S4200" s="122">
        <v>5.3342831796799999</v>
      </c>
      <c r="T4200" s="122">
        <v>5.4328825913700003</v>
      </c>
      <c r="U4200" s="122">
        <v>5.4696743123099996</v>
      </c>
      <c r="V4200" s="122">
        <v>5.5962444036200001</v>
      </c>
      <c r="W4200" s="122">
        <v>5.7206061720600001</v>
      </c>
      <c r="X4200" s="122">
        <v>5.8714265351300003</v>
      </c>
      <c r="Y4200" s="122">
        <v>3.1666282434799999</v>
      </c>
      <c r="Z4200" s="122">
        <v>4.7160143399200001</v>
      </c>
      <c r="AA4200" s="122">
        <v>4.6871748440400003</v>
      </c>
      <c r="AB4200" s="122">
        <v>3.4592680748600002</v>
      </c>
      <c r="AC4200" s="122">
        <v>3.5025901072500001</v>
      </c>
      <c r="AD4200" s="122">
        <v>3.6322170518400001</v>
      </c>
      <c r="AE4200" s="122">
        <v>3.3866034728500001</v>
      </c>
      <c r="AF4200" s="122">
        <v>3.0716053134000001</v>
      </c>
      <c r="AG4200" s="122">
        <v>3.37521771704</v>
      </c>
      <c r="AH4200" s="122">
        <v>2.8196578312499998</v>
      </c>
      <c r="AI4200" s="122">
        <v>3.3845615363300001</v>
      </c>
      <c r="AJ4200" s="122">
        <v>3.2800541377500001</v>
      </c>
      <c r="AK4200" s="122">
        <v>3.0264146372199998</v>
      </c>
      <c r="AL4200" s="122">
        <v>0</v>
      </c>
    </row>
    <row r="4201" spans="1:38" hidden="1" x14ac:dyDescent="0.25">
      <c r="A4201" s="122" t="s">
        <v>2067</v>
      </c>
      <c r="B4201" s="122">
        <v>1</v>
      </c>
      <c r="C4201" s="122" t="s">
        <v>2261</v>
      </c>
      <c r="D4201" s="122" t="s">
        <v>474</v>
      </c>
      <c r="E4201" s="122">
        <v>77</v>
      </c>
      <c r="F4201" s="122">
        <v>4.3550000000000003E-8</v>
      </c>
      <c r="G4201" s="122">
        <v>1.0595000000000001E-7</v>
      </c>
      <c r="H4201" s="122">
        <v>1.0126005630000001E-2</v>
      </c>
      <c r="I4201" s="122">
        <v>4.3732779999999999E-2</v>
      </c>
      <c r="J4201" s="122">
        <v>0.11234915276</v>
      </c>
      <c r="K4201" s="122">
        <v>0.24080664114</v>
      </c>
      <c r="L4201" s="122">
        <v>0.32471153377</v>
      </c>
      <c r="M4201" s="122">
        <v>0.40652465125999998</v>
      </c>
      <c r="N4201" s="122">
        <v>0.45954094199000001</v>
      </c>
      <c r="O4201" s="122">
        <v>0.51776828857000001</v>
      </c>
      <c r="P4201" s="122">
        <v>0.57013765263000005</v>
      </c>
      <c r="Q4201" s="122">
        <v>0.61653548891999999</v>
      </c>
      <c r="R4201" s="122">
        <v>0.63370313318000004</v>
      </c>
      <c r="S4201" s="122">
        <v>0.64281787583000005</v>
      </c>
      <c r="T4201" s="122">
        <v>0.6481642635</v>
      </c>
      <c r="U4201" s="122">
        <v>0.64616668688000001</v>
      </c>
      <c r="V4201" s="122">
        <v>0.65824865314000003</v>
      </c>
      <c r="W4201" s="122">
        <v>0.67098303167999995</v>
      </c>
      <c r="X4201" s="122">
        <v>0.68902648685000001</v>
      </c>
      <c r="Y4201" s="122">
        <v>0.65803647519999997</v>
      </c>
      <c r="Z4201" s="122">
        <v>0.59533000188999996</v>
      </c>
      <c r="AA4201" s="122">
        <v>0.59892220089000003</v>
      </c>
      <c r="AB4201" s="122">
        <v>0.82331669393999996</v>
      </c>
      <c r="AC4201" s="122">
        <v>0.53997186515999995</v>
      </c>
      <c r="AD4201" s="122">
        <v>0.57328042459999995</v>
      </c>
      <c r="AE4201" s="122">
        <v>0.48356785178</v>
      </c>
      <c r="AF4201" s="122">
        <v>0.53007838519999995</v>
      </c>
      <c r="AG4201" s="122">
        <v>0.39319132163999998</v>
      </c>
      <c r="AH4201" s="122">
        <v>0.55784535443000005</v>
      </c>
      <c r="AI4201" s="122">
        <v>0.41081511925999997</v>
      </c>
      <c r="AJ4201" s="122">
        <v>0.54830277268000005</v>
      </c>
      <c r="AK4201" s="122">
        <v>0.50365216135000002</v>
      </c>
      <c r="AL4201" s="122">
        <v>0</v>
      </c>
    </row>
    <row r="4202" spans="1:38" hidden="1" x14ac:dyDescent="0.25">
      <c r="A4202" s="122" t="s">
        <v>2067</v>
      </c>
      <c r="B4202" s="122">
        <v>1</v>
      </c>
      <c r="C4202" s="122" t="s">
        <v>2261</v>
      </c>
      <c r="D4202" s="122" t="s">
        <v>2125</v>
      </c>
      <c r="E4202" s="122">
        <v>77</v>
      </c>
      <c r="F4202" s="122">
        <v>4.9660000000000003E-8</v>
      </c>
      <c r="G4202" s="122">
        <v>1.209E-7</v>
      </c>
      <c r="H4202" s="122">
        <v>1.146235506E-2</v>
      </c>
      <c r="I4202" s="122">
        <v>4.9269064000000001E-2</v>
      </c>
      <c r="J4202" s="122">
        <v>0.12677739685</v>
      </c>
      <c r="K4202" s="122">
        <v>0.27234420382000002</v>
      </c>
      <c r="L4202" s="122">
        <v>0.36807698811</v>
      </c>
      <c r="M4202" s="122">
        <v>0.46107898915000001</v>
      </c>
      <c r="N4202" s="122">
        <v>0.52090549225000005</v>
      </c>
      <c r="O4202" s="122">
        <v>0.58477046900999996</v>
      </c>
      <c r="P4202" s="122">
        <v>0.64348502802999996</v>
      </c>
      <c r="Q4202" s="122">
        <v>0.69407502060000004</v>
      </c>
      <c r="R4202" s="122">
        <v>0.71796279398999996</v>
      </c>
      <c r="S4202" s="122">
        <v>0.73612669142999998</v>
      </c>
      <c r="T4202" s="122">
        <v>0.74958959790000002</v>
      </c>
      <c r="U4202" s="122">
        <v>0.75583043484000001</v>
      </c>
      <c r="V4202" s="122">
        <v>0.77513137922999997</v>
      </c>
      <c r="W4202" s="122">
        <v>0.79305177067999999</v>
      </c>
      <c r="X4202" s="122">
        <v>0.81489250700000004</v>
      </c>
      <c r="Y4202" s="122">
        <v>0.83791569133999999</v>
      </c>
      <c r="Z4202" s="122">
        <v>0.70498949221999996</v>
      </c>
      <c r="AA4202" s="122">
        <v>0.66720485935999996</v>
      </c>
      <c r="AB4202" s="122">
        <v>0.64848784286000005</v>
      </c>
      <c r="AC4202" s="122">
        <v>0.76945785813000001</v>
      </c>
      <c r="AD4202" s="122">
        <v>0.84572944546999995</v>
      </c>
      <c r="AE4202" s="122">
        <v>0.76630792251000002</v>
      </c>
      <c r="AF4202" s="122">
        <v>0.66245975835000004</v>
      </c>
      <c r="AG4202" s="122">
        <v>0.54490625787000002</v>
      </c>
      <c r="AH4202" s="122">
        <v>0.56289332748999998</v>
      </c>
      <c r="AI4202" s="122">
        <v>0.55579843761000003</v>
      </c>
      <c r="AJ4202" s="122">
        <v>0.53903817981000002</v>
      </c>
      <c r="AK4202" s="122">
        <v>0.50160906704999997</v>
      </c>
      <c r="AL4202" s="122">
        <v>0</v>
      </c>
    </row>
    <row r="4203" spans="1:38" hidden="1" x14ac:dyDescent="0.25">
      <c r="A4203" s="122" t="s">
        <v>2067</v>
      </c>
      <c r="B4203" s="122">
        <v>1</v>
      </c>
      <c r="C4203" s="122" t="s">
        <v>2261</v>
      </c>
      <c r="D4203" s="122" t="s">
        <v>2126</v>
      </c>
      <c r="E4203" s="122">
        <v>77</v>
      </c>
      <c r="F4203" s="122">
        <v>9.1000000000000004E-9</v>
      </c>
      <c r="G4203" s="122">
        <v>2.1970000000000001E-8</v>
      </c>
      <c r="H4203" s="122">
        <v>2.0751589299999999E-3</v>
      </c>
      <c r="I4203" s="122">
        <v>8.8632130599999998E-3</v>
      </c>
      <c r="J4203" s="122">
        <v>2.2526978499999999E-2</v>
      </c>
      <c r="K4203" s="122">
        <v>4.7561248930000001E-2</v>
      </c>
      <c r="L4203" s="122">
        <v>6.3140153180000005E-2</v>
      </c>
      <c r="M4203" s="122">
        <v>7.8155850370000002E-2</v>
      </c>
      <c r="N4203" s="122">
        <v>8.7489038650000003E-2</v>
      </c>
      <c r="O4203" s="122">
        <v>9.846551663E-2</v>
      </c>
      <c r="P4203" s="122">
        <v>0.10789188059</v>
      </c>
      <c r="Q4203" s="122">
        <v>0.11615730892999999</v>
      </c>
      <c r="R4203" s="122">
        <v>0.11897542110999999</v>
      </c>
      <c r="S4203" s="122">
        <v>0.12010595311</v>
      </c>
      <c r="T4203" s="122">
        <v>0.1217308495</v>
      </c>
      <c r="U4203" s="122">
        <v>0.12223097458</v>
      </c>
      <c r="V4203" s="122">
        <v>0.12575914168999999</v>
      </c>
      <c r="W4203" s="122">
        <v>0.12914580080999999</v>
      </c>
      <c r="X4203" s="122">
        <v>0.13335761751</v>
      </c>
      <c r="Y4203" s="122">
        <v>0.13932173606000001</v>
      </c>
      <c r="Z4203" s="122">
        <v>0.11922235949</v>
      </c>
      <c r="AA4203" s="122">
        <v>0.11532542268</v>
      </c>
      <c r="AB4203" s="122">
        <v>0.11467135459</v>
      </c>
      <c r="AC4203" s="122">
        <v>0.13942608264</v>
      </c>
      <c r="AD4203" s="122">
        <v>0.15608339552</v>
      </c>
      <c r="AE4203" s="122">
        <v>0.14457081599999999</v>
      </c>
      <c r="AF4203" s="122">
        <v>0.12723828533000001</v>
      </c>
      <c r="AG4203" s="122">
        <v>0.10624008044</v>
      </c>
      <c r="AH4203" s="122">
        <v>0.11088344761</v>
      </c>
      <c r="AI4203" s="122">
        <v>0.11038796469999999</v>
      </c>
      <c r="AJ4203" s="122">
        <v>0.10332211409</v>
      </c>
      <c r="AK4203" s="122">
        <v>9.3217060820000003E-2</v>
      </c>
      <c r="AL4203" s="122">
        <v>0</v>
      </c>
    </row>
    <row r="4204" spans="1:38" hidden="1" x14ac:dyDescent="0.25">
      <c r="A4204" s="122" t="s">
        <v>2067</v>
      </c>
      <c r="B4204" s="122">
        <v>1</v>
      </c>
      <c r="C4204" s="122" t="s">
        <v>2261</v>
      </c>
      <c r="D4204" s="122" t="s">
        <v>2127</v>
      </c>
      <c r="E4204" s="122">
        <v>77</v>
      </c>
      <c r="F4204" s="122">
        <v>1.014E-8</v>
      </c>
      <c r="G4204" s="122">
        <v>2.496E-8</v>
      </c>
      <c r="H4204" s="122">
        <v>2.4132602E-3</v>
      </c>
      <c r="I4204" s="122">
        <v>1.051699675E-2</v>
      </c>
      <c r="J4204" s="122">
        <v>2.7432197780000001E-2</v>
      </c>
      <c r="K4204" s="122">
        <v>5.9786466869999999E-2</v>
      </c>
      <c r="L4204" s="122">
        <v>8.1738786480000006E-2</v>
      </c>
      <c r="M4204" s="122">
        <v>0.10345143783000001</v>
      </c>
      <c r="N4204" s="122">
        <v>0.11815269076</v>
      </c>
      <c r="O4204" s="122">
        <v>0.13382681663000001</v>
      </c>
      <c r="P4204" s="122">
        <v>0.14831545313</v>
      </c>
      <c r="Q4204" s="122">
        <v>0.16088008884999999</v>
      </c>
      <c r="R4204" s="122">
        <v>0.16734355326</v>
      </c>
      <c r="S4204" s="122">
        <v>0.17281738682</v>
      </c>
      <c r="T4204" s="122">
        <v>0.17813058991</v>
      </c>
      <c r="U4204" s="122">
        <v>0.18214944579</v>
      </c>
      <c r="V4204" s="122">
        <v>0.18935413328</v>
      </c>
      <c r="W4204" s="122">
        <v>0.19599919716</v>
      </c>
      <c r="X4204" s="122">
        <v>0.20314377408000001</v>
      </c>
      <c r="Y4204" s="122">
        <v>0.20977963136</v>
      </c>
      <c r="Z4204" s="122">
        <v>0.177203416</v>
      </c>
      <c r="AA4204" s="122">
        <v>0.16874075075</v>
      </c>
      <c r="AB4204" s="122">
        <v>0.16513698162000001</v>
      </c>
      <c r="AC4204" s="122">
        <v>0.19773856985999999</v>
      </c>
      <c r="AD4204" s="122">
        <v>0.21947799354</v>
      </c>
      <c r="AE4204" s="122">
        <v>0.20117029451999999</v>
      </c>
      <c r="AF4204" s="122">
        <v>0.17579870646000001</v>
      </c>
      <c r="AG4204" s="122">
        <v>0.14599756301</v>
      </c>
      <c r="AH4204" s="122">
        <v>0.15227307744999999</v>
      </c>
      <c r="AI4204" s="122">
        <v>0.15222299482000001</v>
      </c>
      <c r="AJ4204" s="122">
        <v>0.14850716997999999</v>
      </c>
      <c r="AK4204" s="122">
        <v>0.13959034024</v>
      </c>
      <c r="AL4204" s="122">
        <v>0</v>
      </c>
    </row>
    <row r="4205" spans="1:38" hidden="1" x14ac:dyDescent="0.25">
      <c r="A4205" s="122" t="s">
        <v>2067</v>
      </c>
      <c r="B4205" s="122">
        <v>1</v>
      </c>
      <c r="C4205" s="122" t="s">
        <v>2261</v>
      </c>
      <c r="D4205" s="122" t="s">
        <v>2128</v>
      </c>
      <c r="E4205" s="122">
        <v>77</v>
      </c>
      <c r="F4205" s="122">
        <v>2.8444000000000002E-7</v>
      </c>
      <c r="G4205" s="122">
        <v>6.9770999999999997E-7</v>
      </c>
      <c r="H4205" s="122">
        <v>6.6702826709999996E-2</v>
      </c>
      <c r="I4205" s="122">
        <v>0.28814052202000001</v>
      </c>
      <c r="J4205" s="122">
        <v>0.74506119363000001</v>
      </c>
      <c r="K4205" s="122">
        <v>1.60593310917</v>
      </c>
      <c r="L4205" s="122">
        <v>2.1753706293800001</v>
      </c>
      <c r="M4205" s="122">
        <v>2.7305114177899998</v>
      </c>
      <c r="N4205" s="122">
        <v>3.0873908175500002</v>
      </c>
      <c r="O4205" s="122">
        <v>3.4655488398699998</v>
      </c>
      <c r="P4205" s="122">
        <v>3.81249775673</v>
      </c>
      <c r="Q4205" s="122">
        <v>4.1194207445300002</v>
      </c>
      <c r="R4205" s="122">
        <v>4.2679402138100002</v>
      </c>
      <c r="S4205" s="122">
        <v>4.3810760015100003</v>
      </c>
      <c r="T4205" s="122">
        <v>4.4829422257099996</v>
      </c>
      <c r="U4205" s="122">
        <v>4.5366688820699999</v>
      </c>
      <c r="V4205" s="122">
        <v>4.6385924214500003</v>
      </c>
      <c r="W4205" s="122">
        <v>4.7228690173599999</v>
      </c>
      <c r="X4205" s="122">
        <v>4.8253834216899998</v>
      </c>
      <c r="Y4205" s="122">
        <v>6.0006380534100003</v>
      </c>
      <c r="Z4205" s="122">
        <v>6.30391251074</v>
      </c>
      <c r="AA4205" s="122">
        <v>5.0392061041399998</v>
      </c>
      <c r="AB4205" s="122">
        <v>5.4388715530500003</v>
      </c>
      <c r="AC4205" s="122">
        <v>4.69707865107</v>
      </c>
      <c r="AD4205" s="122">
        <v>4.8546604315300002</v>
      </c>
      <c r="AE4205" s="122">
        <v>4.7321952921100001</v>
      </c>
      <c r="AF4205" s="122">
        <v>5.4480944397100002</v>
      </c>
      <c r="AG4205" s="122">
        <v>5.02324957082</v>
      </c>
      <c r="AH4205" s="122">
        <v>5.4679749805200002</v>
      </c>
      <c r="AI4205" s="122">
        <v>5.4952134196699998</v>
      </c>
      <c r="AJ4205" s="122">
        <v>4.6678853868400001</v>
      </c>
      <c r="AK4205" s="122">
        <v>4.3183469374500003</v>
      </c>
      <c r="AL4205" s="122">
        <v>0</v>
      </c>
    </row>
    <row r="4206" spans="1:38" hidden="1" x14ac:dyDescent="0.25">
      <c r="A4206" s="122" t="s">
        <v>2067</v>
      </c>
      <c r="B4206" s="122">
        <v>1</v>
      </c>
      <c r="C4206" s="122" t="s">
        <v>2261</v>
      </c>
      <c r="D4206" s="122" t="s">
        <v>2129</v>
      </c>
      <c r="E4206" s="122">
        <v>77</v>
      </c>
      <c r="F4206" s="122">
        <v>1.4209E-7</v>
      </c>
      <c r="G4206" s="122">
        <v>3.4723000000000002E-7</v>
      </c>
      <c r="H4206" s="122">
        <v>3.331196258E-2</v>
      </c>
      <c r="I4206" s="122">
        <v>0.14437330427</v>
      </c>
      <c r="J4206" s="122">
        <v>0.37448975511999999</v>
      </c>
      <c r="K4206" s="122">
        <v>0.80953654327000002</v>
      </c>
      <c r="L4206" s="122">
        <v>1.0985800647899999</v>
      </c>
      <c r="M4206" s="122">
        <v>1.3817878639500001</v>
      </c>
      <c r="N4206" s="122">
        <v>1.5676696701899999</v>
      </c>
      <c r="O4206" s="122">
        <v>1.7693343349499999</v>
      </c>
      <c r="P4206" s="122">
        <v>1.9546063196400001</v>
      </c>
      <c r="Q4206" s="122">
        <v>2.1097154640900002</v>
      </c>
      <c r="R4206" s="122">
        <v>2.1757998015000002</v>
      </c>
      <c r="S4206" s="122">
        <v>2.2216491788399999</v>
      </c>
      <c r="T4206" s="122">
        <v>2.2573259976800002</v>
      </c>
      <c r="U4206" s="122">
        <v>2.2695811196500002</v>
      </c>
      <c r="V4206" s="122">
        <v>2.3377612247599999</v>
      </c>
      <c r="W4206" s="122">
        <v>2.40413482647</v>
      </c>
      <c r="X4206" s="122">
        <v>2.4755090844900001</v>
      </c>
      <c r="Y4206" s="122">
        <v>3.0950686998400001</v>
      </c>
      <c r="Z4206" s="122">
        <v>3.24867087246</v>
      </c>
      <c r="AA4206" s="122">
        <v>2.59254465847</v>
      </c>
      <c r="AB4206" s="122">
        <v>2.7906048536600001</v>
      </c>
      <c r="AC4206" s="122">
        <v>2.39652781797</v>
      </c>
      <c r="AD4206" s="122">
        <v>2.4626055742599999</v>
      </c>
      <c r="AE4206" s="122">
        <v>2.3833696311099999</v>
      </c>
      <c r="AF4206" s="122">
        <v>2.7226799956200001</v>
      </c>
      <c r="AG4206" s="122">
        <v>2.49449990439</v>
      </c>
      <c r="AH4206" s="122">
        <v>2.706184715</v>
      </c>
      <c r="AI4206" s="122">
        <v>2.7174337404500002</v>
      </c>
      <c r="AJ4206" s="122">
        <v>2.3211387537000001</v>
      </c>
      <c r="AK4206" s="122">
        <v>2.1411321196199999</v>
      </c>
      <c r="AL4206" s="122">
        <v>0</v>
      </c>
    </row>
    <row r="4207" spans="1:38" hidden="1" x14ac:dyDescent="0.25">
      <c r="A4207" s="122" t="s">
        <v>2067</v>
      </c>
      <c r="B4207" s="122">
        <v>1</v>
      </c>
      <c r="C4207" s="122" t="s">
        <v>2261</v>
      </c>
      <c r="D4207" s="122" t="s">
        <v>2176</v>
      </c>
      <c r="E4207" s="122">
        <v>77</v>
      </c>
      <c r="F4207" s="122">
        <v>2.4699999999999999E-9</v>
      </c>
      <c r="G4207" s="122">
        <v>6.1099999999999998E-9</v>
      </c>
      <c r="H4207" s="122">
        <v>5.9710676999999998E-4</v>
      </c>
      <c r="I4207" s="122">
        <v>2.5722576099999998E-3</v>
      </c>
      <c r="J4207" s="122">
        <v>6.5333078199999997E-3</v>
      </c>
      <c r="K4207" s="122">
        <v>1.401244338E-2</v>
      </c>
      <c r="L4207" s="122">
        <v>1.8895136520000001E-2</v>
      </c>
      <c r="M4207" s="122">
        <v>2.3658959869999999E-2</v>
      </c>
      <c r="N4207" s="122">
        <v>2.697410573E-2</v>
      </c>
      <c r="O4207" s="122">
        <v>3.0531057439999999E-2</v>
      </c>
      <c r="P4207" s="122">
        <v>3.3807611889999999E-2</v>
      </c>
      <c r="Q4207" s="122">
        <v>3.6366180499999998E-2</v>
      </c>
      <c r="R4207" s="122">
        <v>3.740991774E-2</v>
      </c>
      <c r="S4207" s="122">
        <v>3.8103706420000001E-2</v>
      </c>
      <c r="T4207" s="122">
        <v>3.8649928850000001E-2</v>
      </c>
      <c r="U4207" s="122">
        <v>3.877967652E-2</v>
      </c>
      <c r="V4207" s="122">
        <v>3.9575240249999998E-2</v>
      </c>
      <c r="W4207" s="122">
        <v>4.0342629730000003E-2</v>
      </c>
      <c r="X4207" s="122">
        <v>4.1263541149999999E-2</v>
      </c>
      <c r="Y4207" s="122">
        <v>4.2355334969999998E-2</v>
      </c>
      <c r="Z4207" s="122">
        <v>4.2218761520000002E-2</v>
      </c>
      <c r="AA4207" s="122">
        <v>4.0072401850000001E-2</v>
      </c>
      <c r="AB4207" s="122">
        <v>3.7933338169999997E-2</v>
      </c>
      <c r="AC4207" s="122">
        <v>3.5726994419999998E-2</v>
      </c>
      <c r="AD4207" s="122">
        <v>3.4829226380000002E-2</v>
      </c>
      <c r="AE4207" s="122">
        <v>3.4108802780000003E-2</v>
      </c>
      <c r="AF4207" s="122">
        <v>3.2086144089999998E-2</v>
      </c>
      <c r="AG4207" s="122">
        <v>2.9948221810000002E-2</v>
      </c>
      <c r="AH4207" s="122">
        <v>2.8661469200000001E-2</v>
      </c>
      <c r="AI4207" s="122">
        <v>2.8029629680000001E-2</v>
      </c>
      <c r="AJ4207" s="122">
        <v>2.718012115E-2</v>
      </c>
      <c r="AK4207" s="122">
        <v>2.5145052269999999E-2</v>
      </c>
      <c r="AL4207" s="122">
        <v>0</v>
      </c>
    </row>
    <row r="4208" spans="1:38" hidden="1" x14ac:dyDescent="0.25">
      <c r="A4208" s="122" t="s">
        <v>2067</v>
      </c>
      <c r="B4208" s="122">
        <v>1</v>
      </c>
      <c r="C4208" s="122" t="s">
        <v>2261</v>
      </c>
      <c r="D4208" s="122" t="s">
        <v>2130</v>
      </c>
      <c r="E4208" s="122">
        <v>77</v>
      </c>
      <c r="F4208" s="122">
        <v>2.0540000000000001E-8</v>
      </c>
      <c r="G4208" s="122">
        <v>5.0570000000000002E-8</v>
      </c>
      <c r="H4208" s="122">
        <v>4.86078203E-3</v>
      </c>
      <c r="I4208" s="122">
        <v>2.0975779369999999E-2</v>
      </c>
      <c r="J4208" s="122">
        <v>5.4196010439999998E-2</v>
      </c>
      <c r="K4208" s="122">
        <v>0.11631076314</v>
      </c>
      <c r="L4208" s="122">
        <v>0.15651313574</v>
      </c>
      <c r="M4208" s="122">
        <v>0.19527477723</v>
      </c>
      <c r="N4208" s="122">
        <v>0.21893499731999999</v>
      </c>
      <c r="O4208" s="122">
        <v>0.24216356891999999</v>
      </c>
      <c r="P4208" s="122">
        <v>0.26413290578999998</v>
      </c>
      <c r="Q4208" s="122">
        <v>0.28491756722</v>
      </c>
      <c r="R4208" s="122">
        <v>0.29471389128999997</v>
      </c>
      <c r="S4208" s="122">
        <v>0.30161332083999998</v>
      </c>
      <c r="T4208" s="122">
        <v>0.30988681386</v>
      </c>
      <c r="U4208" s="122">
        <v>0.31414721506999999</v>
      </c>
      <c r="V4208" s="122">
        <v>0.32335349813000003</v>
      </c>
      <c r="W4208" s="122">
        <v>0.32944448471999999</v>
      </c>
      <c r="X4208" s="122">
        <v>0.33950620261999997</v>
      </c>
      <c r="Y4208" s="122">
        <v>0.35067625904999999</v>
      </c>
      <c r="Z4208" s="122">
        <v>0.35256933360999998</v>
      </c>
      <c r="AA4208" s="122">
        <v>0.33719037989</v>
      </c>
      <c r="AB4208" s="122">
        <v>0.32145038327999997</v>
      </c>
      <c r="AC4208" s="122">
        <v>0.30447076633999998</v>
      </c>
      <c r="AD4208" s="122">
        <v>0.29720146118000002</v>
      </c>
      <c r="AE4208" s="122">
        <v>0.29168044178000002</v>
      </c>
      <c r="AF4208" s="122">
        <v>0.27470481817999998</v>
      </c>
      <c r="AG4208" s="122">
        <v>0.25513761831999998</v>
      </c>
      <c r="AH4208" s="122">
        <v>0.24311536574000001</v>
      </c>
      <c r="AI4208" s="122">
        <v>0.23597621307</v>
      </c>
      <c r="AJ4208" s="122">
        <v>0.23421776456000001</v>
      </c>
      <c r="AK4208" s="122">
        <v>0.21473762414</v>
      </c>
      <c r="AL4208" s="122">
        <v>0</v>
      </c>
    </row>
    <row r="4209" spans="1:38" hidden="1" x14ac:dyDescent="0.25">
      <c r="A4209" s="122" t="s">
        <v>2067</v>
      </c>
      <c r="B4209" s="122">
        <v>1</v>
      </c>
      <c r="C4209" s="122" t="s">
        <v>2261</v>
      </c>
      <c r="D4209" s="122" t="s">
        <v>2131</v>
      </c>
      <c r="E4209" s="122">
        <v>77</v>
      </c>
      <c r="F4209" s="122">
        <v>5.9020000000000002E-8</v>
      </c>
      <c r="G4209" s="122">
        <v>1.4391E-7</v>
      </c>
      <c r="H4209" s="122">
        <v>1.3717007979999999E-2</v>
      </c>
      <c r="I4209" s="122">
        <v>5.910238399E-2</v>
      </c>
      <c r="J4209" s="122">
        <v>0.1522153893</v>
      </c>
      <c r="K4209" s="122">
        <v>0.32728453952999997</v>
      </c>
      <c r="L4209" s="122">
        <v>0.44164277872000002</v>
      </c>
      <c r="M4209" s="122">
        <v>0.55268730712000003</v>
      </c>
      <c r="N4209" s="122">
        <v>0.62400005278000004</v>
      </c>
      <c r="O4209" s="122">
        <v>0.70041895846000002</v>
      </c>
      <c r="P4209" s="122">
        <v>0.76882464268999995</v>
      </c>
      <c r="Q4209" s="122">
        <v>0.82625802129000003</v>
      </c>
      <c r="R4209" s="122">
        <v>0.85058591332</v>
      </c>
      <c r="S4209" s="122">
        <v>0.86875540908000004</v>
      </c>
      <c r="T4209" s="122">
        <v>0.88502008763999995</v>
      </c>
      <c r="U4209" s="122">
        <v>0.89232527565999997</v>
      </c>
      <c r="V4209" s="122">
        <v>0.91707389241000004</v>
      </c>
      <c r="W4209" s="122">
        <v>0.94048066969999999</v>
      </c>
      <c r="X4209" s="122">
        <v>0.96853530956</v>
      </c>
      <c r="Y4209" s="122">
        <v>0.95719001351999999</v>
      </c>
      <c r="Z4209" s="122">
        <v>1.0275795829000001</v>
      </c>
      <c r="AA4209" s="122">
        <v>0.97577943111999998</v>
      </c>
      <c r="AB4209" s="122">
        <v>1.00300016193</v>
      </c>
      <c r="AC4209" s="122">
        <v>0.9349981342</v>
      </c>
      <c r="AD4209" s="122">
        <v>0.77107970108000001</v>
      </c>
      <c r="AE4209" s="122">
        <v>0.85564035804000005</v>
      </c>
      <c r="AF4209" s="122">
        <v>0.71127484648999995</v>
      </c>
      <c r="AG4209" s="122">
        <v>0.73265947625000005</v>
      </c>
      <c r="AH4209" s="122">
        <v>0.60585897541</v>
      </c>
      <c r="AI4209" s="122">
        <v>0.59569633785999998</v>
      </c>
      <c r="AJ4209" s="122">
        <v>0.52497140903999995</v>
      </c>
      <c r="AK4209" s="122">
        <v>0.48669326914</v>
      </c>
      <c r="AL4209" s="122">
        <v>0</v>
      </c>
    </row>
    <row r="4210" spans="1:38" hidden="1" x14ac:dyDescent="0.25">
      <c r="A4210" s="122" t="s">
        <v>2067</v>
      </c>
      <c r="B4210" s="122">
        <v>1</v>
      </c>
      <c r="C4210" s="122" t="s">
        <v>2261</v>
      </c>
      <c r="D4210" s="122" t="s">
        <v>2132</v>
      </c>
      <c r="E4210" s="122">
        <v>77</v>
      </c>
      <c r="F4210" s="122">
        <v>1.3259999999999999E-8</v>
      </c>
      <c r="G4210" s="122">
        <v>3.2630000000000002E-8</v>
      </c>
      <c r="H4210" s="122">
        <v>3.1041411700000001E-3</v>
      </c>
      <c r="I4210" s="122">
        <v>1.341811731E-2</v>
      </c>
      <c r="J4210" s="122">
        <v>3.4546107700000002E-2</v>
      </c>
      <c r="K4210" s="122">
        <v>7.4087448240000006E-2</v>
      </c>
      <c r="L4210" s="122">
        <v>9.9657580750000002E-2</v>
      </c>
      <c r="M4210" s="122">
        <v>0.12428751829</v>
      </c>
      <c r="N4210" s="122">
        <v>0.13979775926999999</v>
      </c>
      <c r="O4210" s="122">
        <v>0.15629454100000001</v>
      </c>
      <c r="P4210" s="122">
        <v>0.17121966627999999</v>
      </c>
      <c r="Q4210" s="122">
        <v>0.18388182825999999</v>
      </c>
      <c r="R4210" s="122">
        <v>0.18915838253</v>
      </c>
      <c r="S4210" s="122">
        <v>0.19352106396999999</v>
      </c>
      <c r="T4210" s="122">
        <v>0.19718333427000001</v>
      </c>
      <c r="U4210" s="122">
        <v>0.19924526570000001</v>
      </c>
      <c r="V4210" s="122">
        <v>0.20480143215999999</v>
      </c>
      <c r="W4210" s="122">
        <v>0.21022640834</v>
      </c>
      <c r="X4210" s="122">
        <v>0.21620562274999999</v>
      </c>
      <c r="Y4210" s="122">
        <v>0.20571951855000001</v>
      </c>
      <c r="Z4210" s="122">
        <v>0.18526962909</v>
      </c>
      <c r="AA4210" s="122">
        <v>0.18525462682999999</v>
      </c>
      <c r="AB4210" s="122">
        <v>0.25298909519000001</v>
      </c>
      <c r="AC4210" s="122">
        <v>0.16514903989999999</v>
      </c>
      <c r="AD4210" s="122">
        <v>0.17481772568000001</v>
      </c>
      <c r="AE4210" s="122">
        <v>0.14650630786999999</v>
      </c>
      <c r="AF4210" s="122">
        <v>0.16102023872999999</v>
      </c>
      <c r="AG4210" s="122">
        <v>0.12037353250000001</v>
      </c>
      <c r="AH4210" s="122">
        <v>0.17155691578999999</v>
      </c>
      <c r="AI4210" s="122">
        <v>0.12763300926999999</v>
      </c>
      <c r="AJ4210" s="122">
        <v>0.17515293302000001</v>
      </c>
      <c r="AK4210" s="122">
        <v>0.16472687738</v>
      </c>
      <c r="AL4210" s="122">
        <v>0</v>
      </c>
    </row>
    <row r="4211" spans="1:38" hidden="1" x14ac:dyDescent="0.25">
      <c r="A4211" s="122" t="s">
        <v>2067</v>
      </c>
      <c r="B4211" s="122">
        <v>1</v>
      </c>
      <c r="C4211" s="122" t="s">
        <v>2261</v>
      </c>
      <c r="D4211" s="122" t="s">
        <v>2133</v>
      </c>
      <c r="E4211" s="122">
        <v>77</v>
      </c>
      <c r="F4211" s="122">
        <v>2.4335999999999998E-7</v>
      </c>
      <c r="G4211" s="122">
        <v>5.9526999999999996E-7</v>
      </c>
      <c r="H4211" s="122">
        <v>5.6914972270000003E-2</v>
      </c>
      <c r="I4211" s="122">
        <v>0.24602790302999999</v>
      </c>
      <c r="J4211" s="122">
        <v>0.63607166779000002</v>
      </c>
      <c r="K4211" s="122">
        <v>1.3706538264899999</v>
      </c>
      <c r="L4211" s="122">
        <v>1.85581929962</v>
      </c>
      <c r="M4211" s="122">
        <v>2.3295097883200002</v>
      </c>
      <c r="N4211" s="122">
        <v>2.6379506831600001</v>
      </c>
      <c r="O4211" s="122">
        <v>2.96695607325</v>
      </c>
      <c r="P4211" s="122">
        <v>3.2637318938900002</v>
      </c>
      <c r="Q4211" s="122">
        <v>3.5193343833699999</v>
      </c>
      <c r="R4211" s="122">
        <v>3.6309515494200002</v>
      </c>
      <c r="S4211" s="122">
        <v>3.7077164634900002</v>
      </c>
      <c r="T4211" s="122">
        <v>3.77236930226</v>
      </c>
      <c r="U4211" s="122">
        <v>3.7956855365000002</v>
      </c>
      <c r="V4211" s="122">
        <v>3.8876382922000001</v>
      </c>
      <c r="W4211" s="122">
        <v>3.98111789309</v>
      </c>
      <c r="X4211" s="122">
        <v>4.0924908845600001</v>
      </c>
      <c r="Y4211" s="122">
        <v>4.0387316660600003</v>
      </c>
      <c r="Z4211" s="122">
        <v>4.3249638461900002</v>
      </c>
      <c r="AA4211" s="122">
        <v>4.0942456675900001</v>
      </c>
      <c r="AB4211" s="122">
        <v>4.1996539874899996</v>
      </c>
      <c r="AC4211" s="122">
        <v>3.8971498651799998</v>
      </c>
      <c r="AD4211" s="122">
        <v>3.1940125844899998</v>
      </c>
      <c r="AE4211" s="122">
        <v>3.5237903724400002</v>
      </c>
      <c r="AF4211" s="122">
        <v>2.9106759844500001</v>
      </c>
      <c r="AG4211" s="122">
        <v>2.9784039334400001</v>
      </c>
      <c r="AH4211" s="122">
        <v>2.44749503726</v>
      </c>
      <c r="AI4211" s="122">
        <v>2.3881836916600001</v>
      </c>
      <c r="AJ4211" s="122">
        <v>2.1049184110499999</v>
      </c>
      <c r="AK4211" s="122">
        <v>1.9314018447100001</v>
      </c>
      <c r="AL4211" s="122">
        <v>0</v>
      </c>
    </row>
    <row r="4212" spans="1:38" hidden="1" x14ac:dyDescent="0.25">
      <c r="A4212" s="122" t="s">
        <v>2067</v>
      </c>
      <c r="B4212" s="122">
        <v>1</v>
      </c>
      <c r="C4212" s="122" t="s">
        <v>2261</v>
      </c>
      <c r="D4212" s="122" t="s">
        <v>2134</v>
      </c>
      <c r="E4212" s="122">
        <v>77</v>
      </c>
      <c r="F4212" s="122">
        <v>1.1804E-7</v>
      </c>
      <c r="G4212" s="122">
        <v>2.8899E-7</v>
      </c>
      <c r="H4212" s="122">
        <v>2.7617718829999999E-2</v>
      </c>
      <c r="I4212" s="122">
        <v>0.11956046947</v>
      </c>
      <c r="J4212" s="122">
        <v>0.30934492771</v>
      </c>
      <c r="K4212" s="122">
        <v>0.66789080617999996</v>
      </c>
      <c r="L4212" s="122">
        <v>0.90567638629000002</v>
      </c>
      <c r="M4212" s="122">
        <v>1.1384520947800001</v>
      </c>
      <c r="N4212" s="122">
        <v>1.28951653285</v>
      </c>
      <c r="O4212" s="122">
        <v>1.45117958271</v>
      </c>
      <c r="P4212" s="122">
        <v>1.5989995108099999</v>
      </c>
      <c r="Q4212" s="122">
        <v>1.72684721456</v>
      </c>
      <c r="R4212" s="122">
        <v>1.78451303225</v>
      </c>
      <c r="S4212" s="122">
        <v>1.82983161452</v>
      </c>
      <c r="T4212" s="122">
        <v>1.86764322654</v>
      </c>
      <c r="U4212" s="122">
        <v>1.8899155640300001</v>
      </c>
      <c r="V4212" s="122">
        <v>1.9471064627300001</v>
      </c>
      <c r="W4212" s="122">
        <v>2.0004886418400001</v>
      </c>
      <c r="X4212" s="122">
        <v>2.06271135213</v>
      </c>
      <c r="Y4212" s="122">
        <v>2.03859756087</v>
      </c>
      <c r="Z4212" s="122">
        <v>2.1861545375799998</v>
      </c>
      <c r="AA4212" s="122">
        <v>2.0736456760499999</v>
      </c>
      <c r="AB4212" s="122">
        <v>2.1316020655800001</v>
      </c>
      <c r="AC4212" s="122">
        <v>1.98565107702</v>
      </c>
      <c r="AD4212" s="122">
        <v>1.63504984617</v>
      </c>
      <c r="AE4212" s="122">
        <v>1.8116708795900001</v>
      </c>
      <c r="AF4212" s="122">
        <v>1.5068794882700001</v>
      </c>
      <c r="AG4212" s="122">
        <v>1.5526209442900001</v>
      </c>
      <c r="AH4212" s="122">
        <v>1.28840116717</v>
      </c>
      <c r="AI4212" s="122">
        <v>1.26903503077</v>
      </c>
      <c r="AJ4212" s="122">
        <v>1.1171649027499999</v>
      </c>
      <c r="AK4212" s="122">
        <v>1.0373771172699999</v>
      </c>
      <c r="AL4212" s="122">
        <v>0</v>
      </c>
    </row>
    <row r="4213" spans="1:38" hidden="1" x14ac:dyDescent="0.25">
      <c r="A4213" s="122" t="s">
        <v>2067</v>
      </c>
      <c r="B4213" s="122">
        <v>1</v>
      </c>
      <c r="C4213" s="122" t="s">
        <v>2261</v>
      </c>
      <c r="D4213" s="122" t="s">
        <v>2135</v>
      </c>
      <c r="E4213" s="122">
        <v>77</v>
      </c>
      <c r="F4213" s="122">
        <v>5.2649999999999998E-8</v>
      </c>
      <c r="G4213" s="122">
        <v>1.2856999999999999E-7</v>
      </c>
      <c r="H4213" s="122">
        <v>1.2325027129999999E-2</v>
      </c>
      <c r="I4213" s="122">
        <v>5.3260315029999998E-2</v>
      </c>
      <c r="J4213" s="122">
        <v>0.13778631646</v>
      </c>
      <c r="K4213" s="122">
        <v>0.29688128417999998</v>
      </c>
      <c r="L4213" s="122">
        <v>0.40093711592999998</v>
      </c>
      <c r="M4213" s="122">
        <v>0.50378155971000005</v>
      </c>
      <c r="N4213" s="122">
        <v>0.57192094335999999</v>
      </c>
      <c r="O4213" s="122">
        <v>0.64297259780000005</v>
      </c>
      <c r="P4213" s="122">
        <v>0.70704027328999997</v>
      </c>
      <c r="Q4213" s="122">
        <v>0.76148885123999999</v>
      </c>
      <c r="R4213" s="122">
        <v>0.78660892271000005</v>
      </c>
      <c r="S4213" s="122">
        <v>0.80408744312000002</v>
      </c>
      <c r="T4213" s="122">
        <v>0.81932094919999998</v>
      </c>
      <c r="U4213" s="122">
        <v>0.82635780044999996</v>
      </c>
      <c r="V4213" s="122">
        <v>0.84951871094999998</v>
      </c>
      <c r="W4213" s="122">
        <v>0.87292794952999997</v>
      </c>
      <c r="X4213" s="122">
        <v>0.90154476919000004</v>
      </c>
      <c r="Y4213" s="122">
        <v>0.89401655199999996</v>
      </c>
      <c r="Z4213" s="122">
        <v>0.96272370934999996</v>
      </c>
      <c r="AA4213" s="122">
        <v>0.91306813494000005</v>
      </c>
      <c r="AB4213" s="122">
        <v>0.94079600368000005</v>
      </c>
      <c r="AC4213" s="122">
        <v>0.87466954211000003</v>
      </c>
      <c r="AD4213" s="122">
        <v>0.71932591172000004</v>
      </c>
      <c r="AE4213" s="122">
        <v>0.79759623202999996</v>
      </c>
      <c r="AF4213" s="122">
        <v>0.66127941282000002</v>
      </c>
      <c r="AG4213" s="122">
        <v>0.67839473948999995</v>
      </c>
      <c r="AH4213" s="122">
        <v>0.56024461713999996</v>
      </c>
      <c r="AI4213" s="122">
        <v>0.54913539681000001</v>
      </c>
      <c r="AJ4213" s="122">
        <v>0.48335310477999999</v>
      </c>
      <c r="AK4213" s="122">
        <v>0.44729281882999999</v>
      </c>
      <c r="AL4213" s="122">
        <v>0</v>
      </c>
    </row>
    <row r="4214" spans="1:38" hidden="1" x14ac:dyDescent="0.25">
      <c r="A4214" s="122" t="s">
        <v>2067</v>
      </c>
      <c r="B4214" s="122">
        <v>1</v>
      </c>
      <c r="C4214" s="122" t="s">
        <v>2261</v>
      </c>
      <c r="D4214" s="122" t="s">
        <v>2136</v>
      </c>
      <c r="E4214" s="122">
        <v>77</v>
      </c>
      <c r="F4214" s="122">
        <v>9.2430000000000001E-8</v>
      </c>
      <c r="G4214" s="122">
        <v>2.2450999999999999E-7</v>
      </c>
      <c r="H4214" s="122">
        <v>2.1348868579999999E-2</v>
      </c>
      <c r="I4214" s="122">
        <v>9.182642144E-2</v>
      </c>
      <c r="J4214" s="122">
        <v>0.23570292083</v>
      </c>
      <c r="K4214" s="122">
        <v>0.50510839379000005</v>
      </c>
      <c r="L4214" s="122">
        <v>0.67962638379999996</v>
      </c>
      <c r="M4214" s="122">
        <v>0.84760429091</v>
      </c>
      <c r="N4214" s="122">
        <v>0.95309258407999997</v>
      </c>
      <c r="O4214" s="122">
        <v>1.0654538329500001</v>
      </c>
      <c r="P4214" s="122">
        <v>1.16701481546</v>
      </c>
      <c r="Q4214" s="122">
        <v>1.2517198791499999</v>
      </c>
      <c r="R4214" s="122">
        <v>1.2859098523700001</v>
      </c>
      <c r="S4214" s="122">
        <v>1.31039364508</v>
      </c>
      <c r="T4214" s="122">
        <v>1.3288872309699999</v>
      </c>
      <c r="U4214" s="122">
        <v>1.3345305087399999</v>
      </c>
      <c r="V4214" s="122">
        <v>1.3652730286000001</v>
      </c>
      <c r="W4214" s="122">
        <v>1.38886919457</v>
      </c>
      <c r="X4214" s="122">
        <v>1.4174337188699999</v>
      </c>
      <c r="Y4214" s="122">
        <v>1.6510414948300001</v>
      </c>
      <c r="Z4214" s="122">
        <v>1.5516806081400001</v>
      </c>
      <c r="AA4214" s="122">
        <v>1.62678722271</v>
      </c>
      <c r="AB4214" s="122">
        <v>1.27649568202</v>
      </c>
      <c r="AC4214" s="122">
        <v>1.1077432783300001</v>
      </c>
      <c r="AD4214" s="122">
        <v>1.0941703032000001</v>
      </c>
      <c r="AE4214" s="122">
        <v>1.06106496548</v>
      </c>
      <c r="AF4214" s="122">
        <v>1.074993868</v>
      </c>
      <c r="AG4214" s="122">
        <v>1.01120940505</v>
      </c>
      <c r="AH4214" s="122">
        <v>0.93622762310999996</v>
      </c>
      <c r="AI4214" s="122">
        <v>0.86345826215999999</v>
      </c>
      <c r="AJ4214" s="122">
        <v>1.0033526211799999</v>
      </c>
      <c r="AK4214" s="122">
        <v>0.92279040099999998</v>
      </c>
      <c r="AL4214" s="122">
        <v>0</v>
      </c>
    </row>
    <row r="4215" spans="1:38" hidden="1" x14ac:dyDescent="0.25">
      <c r="A4215" s="122" t="s">
        <v>2067</v>
      </c>
      <c r="B4215" s="122">
        <v>1</v>
      </c>
      <c r="C4215" s="122" t="s">
        <v>2261</v>
      </c>
      <c r="D4215" s="122" t="s">
        <v>2137</v>
      </c>
      <c r="E4215" s="122">
        <v>77</v>
      </c>
      <c r="F4215" s="122">
        <v>1.0569E-7</v>
      </c>
      <c r="G4215" s="122">
        <v>2.5648999999999999E-7</v>
      </c>
      <c r="H4215" s="122">
        <v>2.43397986E-2</v>
      </c>
      <c r="I4215" s="122">
        <v>0.10397185695</v>
      </c>
      <c r="J4215" s="122">
        <v>0.26622253631999998</v>
      </c>
      <c r="K4215" s="122">
        <v>0.56895165548000004</v>
      </c>
      <c r="L4215" s="122">
        <v>0.76274172012999997</v>
      </c>
      <c r="M4215" s="122">
        <v>0.94802899087000003</v>
      </c>
      <c r="N4215" s="122">
        <v>1.0618932993500001</v>
      </c>
      <c r="O4215" s="122">
        <v>1.1828585083900001</v>
      </c>
      <c r="P4215" s="122">
        <v>1.28889330219</v>
      </c>
      <c r="Q4215" s="122">
        <v>1.37779333458</v>
      </c>
      <c r="R4215" s="122">
        <v>1.4139991915400001</v>
      </c>
      <c r="S4215" s="122">
        <v>1.43893613942</v>
      </c>
      <c r="T4215" s="122">
        <v>1.4590601990900001</v>
      </c>
      <c r="U4215" s="122">
        <v>1.46020234893</v>
      </c>
      <c r="V4215" s="122">
        <v>1.3922682445100001</v>
      </c>
      <c r="W4215" s="122">
        <v>1.4276668862299999</v>
      </c>
      <c r="X4215" s="122">
        <v>1.46557761311</v>
      </c>
      <c r="Y4215" s="122">
        <v>1.7178063726199999</v>
      </c>
      <c r="Z4215" s="122">
        <v>1.62168112704</v>
      </c>
      <c r="AA4215" s="122">
        <v>1.70324570143</v>
      </c>
      <c r="AB4215" s="122">
        <v>1.3388102535599999</v>
      </c>
      <c r="AC4215" s="122">
        <v>1.16282596339</v>
      </c>
      <c r="AD4215" s="122">
        <v>1.1508844458800001</v>
      </c>
      <c r="AE4215" s="122">
        <v>1.1180508461200001</v>
      </c>
      <c r="AF4215" s="122">
        <v>1.1333494230500001</v>
      </c>
      <c r="AG4215" s="122">
        <v>1.06070399071</v>
      </c>
      <c r="AH4215" s="122">
        <v>0.97820785972000002</v>
      </c>
      <c r="AI4215" s="122">
        <v>0.89935697514000001</v>
      </c>
      <c r="AJ4215" s="122">
        <v>1.03615458258</v>
      </c>
      <c r="AK4215" s="122">
        <v>0.94625268608000002</v>
      </c>
      <c r="AL4215" s="122">
        <v>0</v>
      </c>
    </row>
    <row r="4216" spans="1:38" hidden="1" x14ac:dyDescent="0.25">
      <c r="A4216" s="122" t="s">
        <v>2067</v>
      </c>
      <c r="B4216" s="122">
        <v>1</v>
      </c>
      <c r="C4216" s="122" t="s">
        <v>2261</v>
      </c>
      <c r="D4216" s="122" t="s">
        <v>2138</v>
      </c>
      <c r="E4216" s="122">
        <v>77</v>
      </c>
      <c r="F4216" s="122">
        <v>9.0740000000000004E-8</v>
      </c>
      <c r="G4216" s="122">
        <v>2.2035000000000001E-7</v>
      </c>
      <c r="H4216" s="122">
        <v>2.0935847529999999E-2</v>
      </c>
      <c r="I4216" s="122">
        <v>9.0233536119999999E-2</v>
      </c>
      <c r="J4216" s="122">
        <v>0.23302490679000001</v>
      </c>
      <c r="K4216" s="122">
        <v>0.50316320482999999</v>
      </c>
      <c r="L4216" s="122">
        <v>0.68170234106000005</v>
      </c>
      <c r="M4216" s="122">
        <v>0.85709353860000004</v>
      </c>
      <c r="N4216" s="122">
        <v>0.97078548111999996</v>
      </c>
      <c r="O4216" s="122">
        <v>1.0908917162</v>
      </c>
      <c r="P4216" s="122">
        <v>1.19974874838</v>
      </c>
      <c r="Q4216" s="122">
        <v>1.2935191903400001</v>
      </c>
      <c r="R4216" s="122">
        <v>1.33207559992</v>
      </c>
      <c r="S4216" s="122">
        <v>1.3568787637599999</v>
      </c>
      <c r="T4216" s="122">
        <v>1.3748426490500001</v>
      </c>
      <c r="U4216" s="122">
        <v>1.3800576524799999</v>
      </c>
      <c r="V4216" s="122">
        <v>1.41256965278</v>
      </c>
      <c r="W4216" s="122">
        <v>1.44603595799</v>
      </c>
      <c r="X4216" s="122">
        <v>1.4867847355399999</v>
      </c>
      <c r="Y4216" s="122">
        <v>1.5332695465099999</v>
      </c>
      <c r="Z4216" s="122">
        <v>1.2933912947799999</v>
      </c>
      <c r="AA4216" s="122">
        <v>1.2297272024699999</v>
      </c>
      <c r="AB4216" s="122">
        <v>1.2020705957</v>
      </c>
      <c r="AC4216" s="122">
        <v>1.43696606781</v>
      </c>
      <c r="AD4216" s="122">
        <v>1.5911364832999999</v>
      </c>
      <c r="AE4216" s="122">
        <v>1.4515472478</v>
      </c>
      <c r="AF4216" s="122">
        <v>1.26341146334</v>
      </c>
      <c r="AG4216" s="122">
        <v>1.04605814612</v>
      </c>
      <c r="AH4216" s="122">
        <v>1.08430821096</v>
      </c>
      <c r="AI4216" s="122">
        <v>1.07463307822</v>
      </c>
      <c r="AJ4216" s="122">
        <v>1.0513809243600001</v>
      </c>
      <c r="AK4216" s="122">
        <v>0.97171158825000004</v>
      </c>
      <c r="AL4216" s="122">
        <v>0</v>
      </c>
    </row>
    <row r="4217" spans="1:38" hidden="1" x14ac:dyDescent="0.25">
      <c r="A4217" s="122" t="s">
        <v>2067</v>
      </c>
      <c r="B4217" s="122">
        <v>1</v>
      </c>
      <c r="C4217" s="122" t="s">
        <v>2261</v>
      </c>
      <c r="D4217" s="122" t="s">
        <v>2139</v>
      </c>
      <c r="E4217" s="122">
        <v>77</v>
      </c>
      <c r="F4217" s="122">
        <v>7.2409999999999998E-8</v>
      </c>
      <c r="G4217" s="122">
        <v>1.7823E-7</v>
      </c>
      <c r="H4217" s="122">
        <v>1.709733896E-2</v>
      </c>
      <c r="I4217" s="122">
        <v>7.4024588429999996E-2</v>
      </c>
      <c r="J4217" s="122">
        <v>0.19203475121999999</v>
      </c>
      <c r="K4217" s="122">
        <v>0.41538335891</v>
      </c>
      <c r="L4217" s="122">
        <v>0.56391430719000002</v>
      </c>
      <c r="M4217" s="122">
        <v>0.70996969589000003</v>
      </c>
      <c r="N4217" s="122">
        <v>0.80557216051000002</v>
      </c>
      <c r="O4217" s="122">
        <v>0.90735907899000001</v>
      </c>
      <c r="P4217" s="122">
        <v>1.0016981948999999</v>
      </c>
      <c r="Q4217" s="122">
        <v>1.0866932917100001</v>
      </c>
      <c r="R4217" s="122">
        <v>1.1293091481099999</v>
      </c>
      <c r="S4217" s="122">
        <v>1.16118259374</v>
      </c>
      <c r="T4217" s="122">
        <v>1.18930577272</v>
      </c>
      <c r="U4217" s="122">
        <v>1.2052875061499999</v>
      </c>
      <c r="V4217" s="122">
        <v>1.2400848179199999</v>
      </c>
      <c r="W4217" s="122">
        <v>1.2710808147699999</v>
      </c>
      <c r="X4217" s="122">
        <v>1.3065948834900001</v>
      </c>
      <c r="Y4217" s="122">
        <v>1.3480747337200001</v>
      </c>
      <c r="Z4217" s="122">
        <v>1.14021643892</v>
      </c>
      <c r="AA4217" s="122">
        <v>1.08582801886</v>
      </c>
      <c r="AB4217" s="122">
        <v>1.0621183574299999</v>
      </c>
      <c r="AC4217" s="122">
        <v>1.26792355963</v>
      </c>
      <c r="AD4217" s="122">
        <v>1.4018427085</v>
      </c>
      <c r="AE4217" s="122">
        <v>1.27880129416</v>
      </c>
      <c r="AF4217" s="122">
        <v>1.1116184407900001</v>
      </c>
      <c r="AG4217" s="122">
        <v>0.91874086797999999</v>
      </c>
      <c r="AH4217" s="122">
        <v>0.95147001469000003</v>
      </c>
      <c r="AI4217" s="122">
        <v>0.94372215691000005</v>
      </c>
      <c r="AJ4217" s="122">
        <v>0.92418593448999997</v>
      </c>
      <c r="AK4217" s="122">
        <v>0.85769003190000004</v>
      </c>
      <c r="AL4217" s="122">
        <v>0</v>
      </c>
    </row>
    <row r="4218" spans="1:38" hidden="1" x14ac:dyDescent="0.25">
      <c r="A4218" s="122" t="s">
        <v>2067</v>
      </c>
      <c r="B4218" s="122">
        <v>1</v>
      </c>
      <c r="C4218" s="122" t="s">
        <v>2261</v>
      </c>
      <c r="D4218" s="122" t="s">
        <v>2140</v>
      </c>
      <c r="E4218" s="122">
        <v>77</v>
      </c>
      <c r="F4218" s="122">
        <v>1.859E-8</v>
      </c>
      <c r="G4218" s="122">
        <v>4.524E-8</v>
      </c>
      <c r="H4218" s="122">
        <v>4.3009564E-3</v>
      </c>
      <c r="I4218" s="122">
        <v>1.849616795E-2</v>
      </c>
      <c r="J4218" s="122">
        <v>4.7507751850000002E-2</v>
      </c>
      <c r="K4218" s="122">
        <v>0.10187722623000001</v>
      </c>
      <c r="L4218" s="122">
        <v>0.13778652835999999</v>
      </c>
      <c r="M4218" s="122">
        <v>0.17273508979999999</v>
      </c>
      <c r="N4218" s="122">
        <v>0.19489377921000001</v>
      </c>
      <c r="O4218" s="122">
        <v>0.21875492847</v>
      </c>
      <c r="P4218" s="122">
        <v>0.24086472007000001</v>
      </c>
      <c r="Q4218" s="122">
        <v>0.25995036223000001</v>
      </c>
      <c r="R4218" s="122">
        <v>0.26901375696000002</v>
      </c>
      <c r="S4218" s="122">
        <v>0.27602363619999998</v>
      </c>
      <c r="T4218" s="122">
        <v>0.2816648692</v>
      </c>
      <c r="U4218" s="122">
        <v>0.28422921527</v>
      </c>
      <c r="V4218" s="122">
        <v>0.29168167392</v>
      </c>
      <c r="W4218" s="122">
        <v>0.29836429349999999</v>
      </c>
      <c r="X4218" s="122">
        <v>0.30579541850000003</v>
      </c>
      <c r="Y4218" s="122">
        <v>0.31278626937999998</v>
      </c>
      <c r="Z4218" s="122">
        <v>0.26150733816999999</v>
      </c>
      <c r="AA4218" s="122">
        <v>0.24699206857</v>
      </c>
      <c r="AB4218" s="122">
        <v>0.23955556807</v>
      </c>
      <c r="AC4218" s="122">
        <v>0.28429282089000002</v>
      </c>
      <c r="AD4218" s="122">
        <v>0.31311020246999999</v>
      </c>
      <c r="AE4218" s="122">
        <v>0.28381803384999998</v>
      </c>
      <c r="AF4218" s="122">
        <v>0.24655554430000001</v>
      </c>
      <c r="AG4218" s="122">
        <v>0.20357727572000001</v>
      </c>
      <c r="AH4218" s="122">
        <v>0.21103187066000001</v>
      </c>
      <c r="AI4218" s="122">
        <v>0.20975105138</v>
      </c>
      <c r="AJ4218" s="122">
        <v>0.20396330591</v>
      </c>
      <c r="AK4218" s="122">
        <v>0.19090639828</v>
      </c>
      <c r="AL4218" s="122">
        <v>0</v>
      </c>
    </row>
    <row r="4219" spans="1:38" hidden="1" x14ac:dyDescent="0.25">
      <c r="A4219" s="122" t="s">
        <v>2067</v>
      </c>
      <c r="B4219" s="122">
        <v>1</v>
      </c>
      <c r="C4219" s="122" t="s">
        <v>2261</v>
      </c>
      <c r="D4219" s="122" t="s">
        <v>2141</v>
      </c>
      <c r="E4219" s="122">
        <v>77</v>
      </c>
      <c r="F4219" s="122">
        <v>1.9786E-7</v>
      </c>
      <c r="G4219" s="122">
        <v>4.8373E-7</v>
      </c>
      <c r="H4219" s="122">
        <v>4.6134105809999999E-2</v>
      </c>
      <c r="I4219" s="122">
        <v>0.19874834160999999</v>
      </c>
      <c r="J4219" s="122">
        <v>0.51247051596000004</v>
      </c>
      <c r="K4219" s="122">
        <v>1.1044514481000001</v>
      </c>
      <c r="L4219" s="122">
        <v>1.49647051879</v>
      </c>
      <c r="M4219" s="122">
        <v>1.8751694354899999</v>
      </c>
      <c r="N4219" s="122">
        <v>2.1169091602100001</v>
      </c>
      <c r="O4219" s="122">
        <v>2.37594149247</v>
      </c>
      <c r="P4219" s="122">
        <v>2.6123297332600002</v>
      </c>
      <c r="Q4219" s="122">
        <v>2.8155700846</v>
      </c>
      <c r="R4219" s="122">
        <v>2.9033886993800002</v>
      </c>
      <c r="S4219" s="122">
        <v>2.9650945199200001</v>
      </c>
      <c r="T4219" s="122">
        <v>3.0129504028</v>
      </c>
      <c r="U4219" s="122">
        <v>3.0254757182000001</v>
      </c>
      <c r="V4219" s="122">
        <v>3.0857949746000002</v>
      </c>
      <c r="W4219" s="122">
        <v>3.1361618566199998</v>
      </c>
      <c r="X4219" s="122">
        <v>3.1934911123699998</v>
      </c>
      <c r="Y4219" s="122">
        <v>3.1249951444400001</v>
      </c>
      <c r="Z4219" s="122">
        <v>3.3269810520699998</v>
      </c>
      <c r="AA4219" s="122">
        <v>3.1445701975999998</v>
      </c>
      <c r="AB4219" s="122">
        <v>3.2266782034500001</v>
      </c>
      <c r="AC4219" s="122">
        <v>2.9962883415400001</v>
      </c>
      <c r="AD4219" s="122">
        <v>2.4619954899800001</v>
      </c>
      <c r="AE4219" s="122">
        <v>2.7222523550300002</v>
      </c>
      <c r="AF4219" s="122">
        <v>2.2596994907500001</v>
      </c>
      <c r="AG4219" s="122">
        <v>2.3251209849399999</v>
      </c>
      <c r="AH4219" s="122">
        <v>1.9209774482599999</v>
      </c>
      <c r="AI4219" s="122">
        <v>1.8824893486100001</v>
      </c>
      <c r="AJ4219" s="122">
        <v>1.6575052969799999</v>
      </c>
      <c r="AK4219" s="122">
        <v>1.5319577314599999</v>
      </c>
      <c r="AL4219" s="122">
        <v>0</v>
      </c>
    </row>
    <row r="4220" spans="1:38" hidden="1" x14ac:dyDescent="0.25">
      <c r="A4220" s="122" t="s">
        <v>2067</v>
      </c>
      <c r="B4220" s="122">
        <v>1</v>
      </c>
      <c r="C4220" s="122" t="s">
        <v>2261</v>
      </c>
      <c r="D4220" s="122" t="s">
        <v>2142</v>
      </c>
      <c r="E4220" s="122">
        <v>77</v>
      </c>
      <c r="F4220" s="122">
        <v>9.3209999999999999E-8</v>
      </c>
      <c r="G4220" s="122">
        <v>2.2854000000000001E-7</v>
      </c>
      <c r="H4220" s="122">
        <v>2.1879710060000002E-2</v>
      </c>
      <c r="I4220" s="122">
        <v>9.4913782210000006E-2</v>
      </c>
      <c r="J4220" s="122">
        <v>0.24616959237</v>
      </c>
      <c r="K4220" s="122">
        <v>0.53191714706000004</v>
      </c>
      <c r="L4220" s="122">
        <v>0.72270347629999998</v>
      </c>
      <c r="M4220" s="122">
        <v>0.91060423038000005</v>
      </c>
      <c r="N4220" s="122">
        <v>1.0346888675499999</v>
      </c>
      <c r="O4220" s="122">
        <v>1.1699474594599999</v>
      </c>
      <c r="P4220" s="122">
        <v>1.2950007592599999</v>
      </c>
      <c r="Q4220" s="122">
        <v>1.40418805436</v>
      </c>
      <c r="R4220" s="122">
        <v>1.4549062585200001</v>
      </c>
      <c r="S4220" s="122">
        <v>1.4922907892099999</v>
      </c>
      <c r="T4220" s="122">
        <v>1.5244700868800001</v>
      </c>
      <c r="U4220" s="122">
        <v>1.54104151942</v>
      </c>
      <c r="V4220" s="122">
        <v>1.58763884734</v>
      </c>
      <c r="W4220" s="122">
        <v>1.63285348447</v>
      </c>
      <c r="X4220" s="122">
        <v>1.68457749447</v>
      </c>
      <c r="Y4220" s="122">
        <v>1.66677594863</v>
      </c>
      <c r="Z4220" s="122">
        <v>1.78883353779</v>
      </c>
      <c r="AA4220" s="122">
        <v>1.70117694487</v>
      </c>
      <c r="AB4220" s="122">
        <v>1.75297589701</v>
      </c>
      <c r="AC4220" s="122">
        <v>1.63634819959</v>
      </c>
      <c r="AD4220" s="122">
        <v>1.3516302893600001</v>
      </c>
      <c r="AE4220" s="122">
        <v>1.50272916664</v>
      </c>
      <c r="AF4220" s="122">
        <v>1.25432051654</v>
      </c>
      <c r="AG4220" s="122">
        <v>1.29794313571</v>
      </c>
      <c r="AH4220" s="122">
        <v>1.07880212037</v>
      </c>
      <c r="AI4220" s="122">
        <v>1.06335079474</v>
      </c>
      <c r="AJ4220" s="122">
        <v>0.93960785919000001</v>
      </c>
      <c r="AK4220" s="122">
        <v>0.86992783358000003</v>
      </c>
      <c r="AL4220" s="122">
        <v>0</v>
      </c>
    </row>
    <row r="4221" spans="1:38" hidden="1" x14ac:dyDescent="0.25">
      <c r="A4221" s="122" t="s">
        <v>2067</v>
      </c>
      <c r="B4221" s="122">
        <v>1</v>
      </c>
      <c r="C4221" s="122" t="s">
        <v>2261</v>
      </c>
      <c r="D4221" s="122" t="s">
        <v>2143</v>
      </c>
      <c r="E4221" s="122">
        <v>77</v>
      </c>
      <c r="F4221" s="122">
        <v>1.0893999999999999E-7</v>
      </c>
      <c r="G4221" s="122">
        <v>2.6610999999999999E-7</v>
      </c>
      <c r="H4221" s="122">
        <v>2.5391353389999999E-2</v>
      </c>
      <c r="I4221" s="122">
        <v>0.10981391733</v>
      </c>
      <c r="J4221" s="122">
        <v>0.28430115610000001</v>
      </c>
      <c r="K4221" s="122">
        <v>0.61387796183999999</v>
      </c>
      <c r="L4221" s="122">
        <v>0.83291880541999996</v>
      </c>
      <c r="M4221" s="122">
        <v>1.0478246654200001</v>
      </c>
      <c r="N4221" s="122">
        <v>1.18695610826</v>
      </c>
      <c r="O4221" s="122">
        <v>1.3352236179100001</v>
      </c>
      <c r="P4221" s="122">
        <v>1.4718061710300001</v>
      </c>
      <c r="Q4221" s="122">
        <v>1.5897147324500001</v>
      </c>
      <c r="R4221" s="122">
        <v>1.6450379229700001</v>
      </c>
      <c r="S4221" s="122">
        <v>1.68595391718</v>
      </c>
      <c r="T4221" s="122">
        <v>1.72223928942</v>
      </c>
      <c r="U4221" s="122">
        <v>1.7429283922700001</v>
      </c>
      <c r="V4221" s="122">
        <v>1.79645686831</v>
      </c>
      <c r="W4221" s="122">
        <v>1.84621336419</v>
      </c>
      <c r="X4221" s="122">
        <v>1.9018984826400001</v>
      </c>
      <c r="Y4221" s="122">
        <v>1.88135129559</v>
      </c>
      <c r="Z4221" s="122">
        <v>2.0196080573500002</v>
      </c>
      <c r="AA4221" s="122">
        <v>1.91262596369</v>
      </c>
      <c r="AB4221" s="122">
        <v>1.9643849531799999</v>
      </c>
      <c r="AC4221" s="122">
        <v>1.8262127161199999</v>
      </c>
      <c r="AD4221" s="122">
        <v>1.5019634684600001</v>
      </c>
      <c r="AE4221" s="122">
        <v>1.66478737763</v>
      </c>
      <c r="AF4221" s="122">
        <v>1.3828145000800001</v>
      </c>
      <c r="AG4221" s="122">
        <v>1.42428142298</v>
      </c>
      <c r="AH4221" s="122">
        <v>1.1782861684099999</v>
      </c>
      <c r="AI4221" s="122">
        <v>1.1576981584999999</v>
      </c>
      <c r="AJ4221" s="122">
        <v>1.0132524147199999</v>
      </c>
      <c r="AK4221" s="122">
        <v>0.94016311363000005</v>
      </c>
      <c r="AL4221" s="122">
        <v>0</v>
      </c>
    </row>
    <row r="4222" spans="1:38" hidden="1" x14ac:dyDescent="0.25">
      <c r="A4222" s="122" t="s">
        <v>2067</v>
      </c>
      <c r="B4222" s="122">
        <v>1</v>
      </c>
      <c r="C4222" s="122" t="s">
        <v>2261</v>
      </c>
      <c r="D4222" s="122" t="s">
        <v>2177</v>
      </c>
      <c r="E4222" s="122">
        <v>77</v>
      </c>
      <c r="F4222" s="122">
        <v>7.7999999999999999E-10</v>
      </c>
      <c r="G4222" s="122">
        <v>2.0799999999999998E-9</v>
      </c>
      <c r="H4222" s="122">
        <v>2.0646976999999999E-4</v>
      </c>
      <c r="I4222" s="122">
        <v>9.2894581000000005E-4</v>
      </c>
      <c r="J4222" s="122">
        <v>2.4926670599999998E-3</v>
      </c>
      <c r="K4222" s="122">
        <v>5.5623152E-3</v>
      </c>
      <c r="L4222" s="122">
        <v>7.7794018899999999E-3</v>
      </c>
      <c r="M4222" s="122">
        <v>1.0056899189999999E-2</v>
      </c>
      <c r="N4222" s="122">
        <v>1.169303096E-2</v>
      </c>
      <c r="O4222" s="122">
        <v>1.346956065E-2</v>
      </c>
      <c r="P4222" s="122">
        <v>1.5176467020000001E-2</v>
      </c>
      <c r="Q4222" s="122">
        <v>1.6134548169999999E-2</v>
      </c>
      <c r="R4222" s="122">
        <v>1.6412842810000002E-2</v>
      </c>
      <c r="S4222" s="122">
        <v>1.653486107E-2</v>
      </c>
      <c r="T4222" s="122">
        <v>1.6588205009999999E-2</v>
      </c>
      <c r="U4222" s="122">
        <v>1.6460828279999999E-2</v>
      </c>
      <c r="V4222" s="122">
        <v>1.6351962510000002E-2</v>
      </c>
      <c r="W4222" s="122">
        <v>1.5937934090000001E-2</v>
      </c>
      <c r="X4222" s="122">
        <v>1.5538080480000001E-2</v>
      </c>
      <c r="Y4222" s="122">
        <v>1.513276427E-2</v>
      </c>
      <c r="Z4222" s="122">
        <v>1.424773987E-2</v>
      </c>
      <c r="AA4222" s="122">
        <v>1.30849407E-2</v>
      </c>
      <c r="AB4222" s="122">
        <v>1.2304379359999999E-2</v>
      </c>
      <c r="AC4222" s="122">
        <v>1.1510405919999999E-2</v>
      </c>
      <c r="AD4222" s="122">
        <v>1.114378161E-2</v>
      </c>
      <c r="AE4222" s="122">
        <v>1.083563884E-2</v>
      </c>
      <c r="AF4222" s="122">
        <v>1.012260106E-2</v>
      </c>
      <c r="AG4222" s="122">
        <v>9.3854714199999995E-3</v>
      </c>
      <c r="AH4222" s="122">
        <v>8.9256066900000007E-3</v>
      </c>
      <c r="AI4222" s="122">
        <v>8.6761513800000002E-3</v>
      </c>
      <c r="AJ4222" s="122">
        <v>8.3644419300000009E-3</v>
      </c>
      <c r="AK4222" s="122">
        <v>7.69526407E-3</v>
      </c>
      <c r="AL4222" s="122">
        <v>0</v>
      </c>
    </row>
    <row r="4223" spans="1:38" hidden="1" x14ac:dyDescent="0.25">
      <c r="A4223" s="122" t="s">
        <v>2067</v>
      </c>
      <c r="B4223" s="122">
        <v>1</v>
      </c>
      <c r="C4223" s="122" t="s">
        <v>2261</v>
      </c>
      <c r="D4223" s="122" t="s">
        <v>2144</v>
      </c>
      <c r="E4223" s="122">
        <v>77</v>
      </c>
      <c r="F4223" s="122">
        <v>6.4480000000000006E-8</v>
      </c>
      <c r="G4223" s="122">
        <v>1.5678E-7</v>
      </c>
      <c r="H4223" s="122">
        <v>1.487563766E-2</v>
      </c>
      <c r="I4223" s="122">
        <v>6.3954658169999998E-2</v>
      </c>
      <c r="J4223" s="122">
        <v>0.16466323158999999</v>
      </c>
      <c r="K4223" s="122">
        <v>0.35376559205000002</v>
      </c>
      <c r="L4223" s="122">
        <v>0.47650322564000003</v>
      </c>
      <c r="M4223" s="122">
        <v>0.59548473647</v>
      </c>
      <c r="N4223" s="122">
        <v>0.67076659624000001</v>
      </c>
      <c r="O4223" s="122">
        <v>0.74999960061000004</v>
      </c>
      <c r="P4223" s="122">
        <v>0.82095651027000005</v>
      </c>
      <c r="Q4223" s="122">
        <v>0.87783515989000005</v>
      </c>
      <c r="R4223" s="122">
        <v>0.89880645790000002</v>
      </c>
      <c r="S4223" s="122">
        <v>0.91291295172999998</v>
      </c>
      <c r="T4223" s="122">
        <v>0.92597080939999998</v>
      </c>
      <c r="U4223" s="122">
        <v>0.92715964548999996</v>
      </c>
      <c r="V4223" s="122">
        <v>0.94000081825000004</v>
      </c>
      <c r="W4223" s="122">
        <v>0.95546358895000005</v>
      </c>
      <c r="X4223" s="122">
        <v>0.97399497636999999</v>
      </c>
      <c r="Y4223" s="122">
        <v>1.13156703998</v>
      </c>
      <c r="Z4223" s="122">
        <v>1.0600169829599999</v>
      </c>
      <c r="AA4223" s="122">
        <v>1.10881747613</v>
      </c>
      <c r="AB4223" s="122">
        <v>0.86826457419000003</v>
      </c>
      <c r="AC4223" s="122">
        <v>0.75154179724000003</v>
      </c>
      <c r="AD4223" s="122">
        <v>0.74114677507000004</v>
      </c>
      <c r="AE4223" s="122">
        <v>0.71635563142000003</v>
      </c>
      <c r="AF4223" s="122">
        <v>0.72402021094000002</v>
      </c>
      <c r="AG4223" s="122">
        <v>0.67874236091999995</v>
      </c>
      <c r="AH4223" s="122">
        <v>0.62555621400999994</v>
      </c>
      <c r="AI4223" s="122">
        <v>0.57499470873000003</v>
      </c>
      <c r="AJ4223" s="122">
        <v>0.65870580152000002</v>
      </c>
      <c r="AK4223" s="122">
        <v>0.60367299577</v>
      </c>
      <c r="AL4223" s="122">
        <v>0</v>
      </c>
    </row>
    <row r="4224" spans="1:38" hidden="1" x14ac:dyDescent="0.25">
      <c r="A4224" s="122" t="s">
        <v>2067</v>
      </c>
      <c r="B4224" s="122">
        <v>1</v>
      </c>
      <c r="C4224" s="122" t="s">
        <v>2261</v>
      </c>
      <c r="D4224" s="122" t="s">
        <v>2145</v>
      </c>
      <c r="E4224" s="122">
        <v>77</v>
      </c>
      <c r="F4224" s="122">
        <v>1.0530000000000001E-8</v>
      </c>
      <c r="G4224" s="122">
        <v>2.5349999999999999E-8</v>
      </c>
      <c r="H4224" s="122">
        <v>2.3918471199999999E-3</v>
      </c>
      <c r="I4224" s="122">
        <v>1.02231506E-2</v>
      </c>
      <c r="J4224" s="122">
        <v>2.5983521459999999E-2</v>
      </c>
      <c r="K4224" s="122">
        <v>5.5160419209999999E-2</v>
      </c>
      <c r="L4224" s="122">
        <v>7.3412997709999997E-2</v>
      </c>
      <c r="M4224" s="122">
        <v>9.0026301820000001E-2</v>
      </c>
      <c r="N4224" s="122">
        <v>9.9622187469999998E-2</v>
      </c>
      <c r="O4224" s="122">
        <v>0.10996182782</v>
      </c>
      <c r="P4224" s="122">
        <v>0.11908583882</v>
      </c>
      <c r="Q4224" s="122">
        <v>0.12634730914</v>
      </c>
      <c r="R4224" s="122">
        <v>0.12865790613</v>
      </c>
      <c r="S4224" s="122">
        <v>0.13053424292999999</v>
      </c>
      <c r="T4224" s="122">
        <v>0.13175888206</v>
      </c>
      <c r="U4224" s="122">
        <v>0.13114794536999999</v>
      </c>
      <c r="V4224" s="122">
        <v>0.13285000638</v>
      </c>
      <c r="W4224" s="122">
        <v>0.13474586645</v>
      </c>
      <c r="X4224" s="122">
        <v>0.13758955950999999</v>
      </c>
      <c r="Y4224" s="122">
        <v>0.13022338159999999</v>
      </c>
      <c r="Z4224" s="122">
        <v>0.11685126010999999</v>
      </c>
      <c r="AA4224" s="122">
        <v>0.11664336983</v>
      </c>
      <c r="AB4224" s="122">
        <v>0.15918413563</v>
      </c>
      <c r="AC4224" s="122">
        <v>0.10389684473999999</v>
      </c>
      <c r="AD4224" s="122">
        <v>0.10952904885</v>
      </c>
      <c r="AE4224" s="122">
        <v>9.1449912970000005E-2</v>
      </c>
      <c r="AF4224" s="122">
        <v>9.9644632489999996E-2</v>
      </c>
      <c r="AG4224" s="122">
        <v>7.3765059290000004E-2</v>
      </c>
      <c r="AH4224" s="122">
        <v>0.10396947925</v>
      </c>
      <c r="AI4224" s="122">
        <v>7.6343453419999999E-2</v>
      </c>
      <c r="AJ4224" s="122">
        <v>0.10296177749</v>
      </c>
      <c r="AK4224" s="122">
        <v>9.5691994710000006E-2</v>
      </c>
      <c r="AL4224" s="122">
        <v>0</v>
      </c>
    </row>
    <row r="4225" spans="1:38" hidden="1" x14ac:dyDescent="0.25">
      <c r="A4225" s="122" t="s">
        <v>2067</v>
      </c>
      <c r="B4225" s="122">
        <v>1</v>
      </c>
      <c r="C4225" s="122" t="s">
        <v>2261</v>
      </c>
      <c r="D4225" s="122" t="s">
        <v>2146</v>
      </c>
      <c r="E4225" s="122">
        <v>77</v>
      </c>
      <c r="F4225" s="122">
        <v>1.4546999999999999E-7</v>
      </c>
      <c r="G4225" s="122">
        <v>3.5399000000000001E-7</v>
      </c>
      <c r="H4225" s="122">
        <v>3.3702932769999999E-2</v>
      </c>
      <c r="I4225" s="122">
        <v>0.14570936302000001</v>
      </c>
      <c r="J4225" s="122">
        <v>0.37607165933999998</v>
      </c>
      <c r="K4225" s="122">
        <v>0.81133282217000002</v>
      </c>
      <c r="L4225" s="122">
        <v>1.0985216286199999</v>
      </c>
      <c r="M4225" s="122">
        <v>1.37670417287</v>
      </c>
      <c r="N4225" s="122">
        <v>1.5568215295100001</v>
      </c>
      <c r="O4225" s="122">
        <v>1.74809079562</v>
      </c>
      <c r="P4225" s="122">
        <v>1.9199941703800001</v>
      </c>
      <c r="Q4225" s="122">
        <v>2.0676784975600002</v>
      </c>
      <c r="R4225" s="122">
        <v>2.1292432293600001</v>
      </c>
      <c r="S4225" s="122">
        <v>2.1700442571599998</v>
      </c>
      <c r="T4225" s="122">
        <v>2.2016988875700001</v>
      </c>
      <c r="U4225" s="122">
        <v>2.2135110934300002</v>
      </c>
      <c r="V4225" s="122">
        <v>2.2768538454999998</v>
      </c>
      <c r="W4225" s="122">
        <v>2.34449395024</v>
      </c>
      <c r="X4225" s="122">
        <v>2.4246192778600002</v>
      </c>
      <c r="Y4225" s="122">
        <v>3.0399671663399999</v>
      </c>
      <c r="Z4225" s="122">
        <v>3.2026368721099998</v>
      </c>
      <c r="AA4225" s="122">
        <v>2.5542746210799998</v>
      </c>
      <c r="AB4225" s="122">
        <v>2.74783950025</v>
      </c>
      <c r="AC4225" s="122">
        <v>2.3655669966500001</v>
      </c>
      <c r="AD4225" s="122">
        <v>2.42986221491</v>
      </c>
      <c r="AE4225" s="122">
        <v>2.3491673678199998</v>
      </c>
      <c r="AF4225" s="122">
        <v>2.6839492353700001</v>
      </c>
      <c r="AG4225" s="122">
        <v>2.4606701609099999</v>
      </c>
      <c r="AH4225" s="122">
        <v>2.67324786534</v>
      </c>
      <c r="AI4225" s="122">
        <v>2.6850547142900001</v>
      </c>
      <c r="AJ4225" s="122">
        <v>2.2630068424599998</v>
      </c>
      <c r="AK4225" s="122">
        <v>2.0918833085799999</v>
      </c>
      <c r="AL4225" s="122">
        <v>0</v>
      </c>
    </row>
    <row r="4226" spans="1:38" hidden="1" x14ac:dyDescent="0.25">
      <c r="A4226" s="122" t="s">
        <v>2067</v>
      </c>
      <c r="B4226" s="122">
        <v>1</v>
      </c>
      <c r="C4226" s="122" t="s">
        <v>2261</v>
      </c>
      <c r="D4226" s="122" t="s">
        <v>2147</v>
      </c>
      <c r="E4226" s="122">
        <v>77</v>
      </c>
      <c r="F4226" s="122">
        <v>1.352E-8</v>
      </c>
      <c r="G4226" s="122">
        <v>3.2759999999999997E-8</v>
      </c>
      <c r="H4226" s="122">
        <v>3.10619738E-3</v>
      </c>
      <c r="I4226" s="122">
        <v>1.3358395570000001E-2</v>
      </c>
      <c r="J4226" s="122">
        <v>3.4429265780000003E-2</v>
      </c>
      <c r="K4226" s="122">
        <v>7.3944128570000003E-2</v>
      </c>
      <c r="L4226" s="122">
        <v>9.9734900589999995E-2</v>
      </c>
      <c r="M4226" s="122">
        <v>0.12420442969999999</v>
      </c>
      <c r="N4226" s="122">
        <v>0.13919318582000001</v>
      </c>
      <c r="O4226" s="122">
        <v>0.15466340812000001</v>
      </c>
      <c r="P4226" s="122">
        <v>0.16851888456</v>
      </c>
      <c r="Q4226" s="122">
        <v>0.18009230694</v>
      </c>
      <c r="R4226" s="122">
        <v>0.18499434980000001</v>
      </c>
      <c r="S4226" s="122">
        <v>0.18863899144999999</v>
      </c>
      <c r="T4226" s="122">
        <v>0.19317785565000001</v>
      </c>
      <c r="U4226" s="122">
        <v>0.19447815517</v>
      </c>
      <c r="V4226" s="122">
        <v>0.19967785668999999</v>
      </c>
      <c r="W4226" s="122">
        <v>0.20470926085999999</v>
      </c>
      <c r="X4226" s="122">
        <v>0.2111153304</v>
      </c>
      <c r="Y4226" s="122">
        <v>0.20986746182999999</v>
      </c>
      <c r="Z4226" s="122">
        <v>0.22727057183999999</v>
      </c>
      <c r="AA4226" s="122">
        <v>0.21811930269999999</v>
      </c>
      <c r="AB4226" s="122">
        <v>0.22891436645999999</v>
      </c>
      <c r="AC4226" s="122">
        <v>0.21853819351000001</v>
      </c>
      <c r="AD4226" s="122">
        <v>0.18312108919</v>
      </c>
      <c r="AE4226" s="122">
        <v>0.20703265362000001</v>
      </c>
      <c r="AF4226" s="122">
        <v>0.17164660825</v>
      </c>
      <c r="AG4226" s="122">
        <v>0.17636470578999999</v>
      </c>
      <c r="AH4226" s="122">
        <v>0.14619206471999999</v>
      </c>
      <c r="AI4226" s="122">
        <v>0.14398916518999999</v>
      </c>
      <c r="AJ4226" s="122">
        <v>0.12824560306999999</v>
      </c>
      <c r="AK4226" s="122">
        <v>0.11811858565</v>
      </c>
      <c r="AL4226" s="122">
        <v>0</v>
      </c>
    </row>
    <row r="4227" spans="1:38" hidden="1" x14ac:dyDescent="0.25">
      <c r="A4227" s="122" t="s">
        <v>2067</v>
      </c>
      <c r="B4227" s="122">
        <v>1</v>
      </c>
      <c r="C4227" s="122" t="s">
        <v>2261</v>
      </c>
      <c r="D4227" s="122" t="s">
        <v>475</v>
      </c>
      <c r="E4227" s="122">
        <v>77</v>
      </c>
      <c r="F4227" s="122">
        <v>3.3540000000000001E-8</v>
      </c>
      <c r="G4227" s="122">
        <v>8.2160000000000002E-8</v>
      </c>
      <c r="H4227" s="122">
        <v>7.8439949900000003E-3</v>
      </c>
      <c r="I4227" s="122">
        <v>3.3865771029999998E-2</v>
      </c>
      <c r="J4227" s="122">
        <v>8.7516483079999999E-2</v>
      </c>
      <c r="K4227" s="122">
        <v>0.18913056083999999</v>
      </c>
      <c r="L4227" s="122">
        <v>0.25666499456000003</v>
      </c>
      <c r="M4227" s="122">
        <v>0.32238791389999999</v>
      </c>
      <c r="N4227" s="122">
        <v>0.36453184065999999</v>
      </c>
      <c r="O4227" s="122">
        <v>0.40925250560999998</v>
      </c>
      <c r="P4227" s="122">
        <v>0.44984530877000001</v>
      </c>
      <c r="Q4227" s="122">
        <v>0.48466225925</v>
      </c>
      <c r="R4227" s="122">
        <v>0.50100327017000001</v>
      </c>
      <c r="S4227" s="122">
        <v>0.51341129293999999</v>
      </c>
      <c r="T4227" s="122">
        <v>0.52417701946999995</v>
      </c>
      <c r="U4227" s="122">
        <v>0.53022522734999999</v>
      </c>
      <c r="V4227" s="122">
        <v>0.54505011989999996</v>
      </c>
      <c r="W4227" s="122">
        <v>0.55924384320999998</v>
      </c>
      <c r="X4227" s="122">
        <v>0.57673481398000004</v>
      </c>
      <c r="Y4227" s="122">
        <v>0.57209246197999997</v>
      </c>
      <c r="Z4227" s="122">
        <v>0.61624447625000001</v>
      </c>
      <c r="AA4227" s="122">
        <v>0.58573836451000005</v>
      </c>
      <c r="AB4227" s="122">
        <v>0.60427255109</v>
      </c>
      <c r="AC4227" s="122">
        <v>0.56385530850999999</v>
      </c>
      <c r="AD4227" s="122">
        <v>0.46601141300999999</v>
      </c>
      <c r="AE4227" s="122">
        <v>0.51846302104999997</v>
      </c>
      <c r="AF4227" s="122">
        <v>0.43279365336999998</v>
      </c>
      <c r="AG4227" s="122">
        <v>0.44676386456</v>
      </c>
      <c r="AH4227" s="122">
        <v>0.37035738532000001</v>
      </c>
      <c r="AI4227" s="122">
        <v>0.36435843938000001</v>
      </c>
      <c r="AJ4227" s="122">
        <v>0.32292715091000002</v>
      </c>
      <c r="AK4227" s="122">
        <v>0.29930849780000002</v>
      </c>
      <c r="AL4227" s="122">
        <v>0</v>
      </c>
    </row>
    <row r="4228" spans="1:38" hidden="1" x14ac:dyDescent="0.25">
      <c r="A4228" s="122" t="s">
        <v>2067</v>
      </c>
      <c r="B4228" s="122">
        <v>1</v>
      </c>
      <c r="C4228" s="122" t="s">
        <v>2261</v>
      </c>
      <c r="D4228" s="122" t="s">
        <v>2148</v>
      </c>
      <c r="E4228" s="122">
        <v>77</v>
      </c>
      <c r="F4228" s="122">
        <v>1.6770000000000001E-8</v>
      </c>
      <c r="G4228" s="122">
        <v>4.0690000000000002E-8</v>
      </c>
      <c r="H4228" s="122">
        <v>3.8817191399999999E-3</v>
      </c>
      <c r="I4228" s="122">
        <v>1.6816076030000002E-2</v>
      </c>
      <c r="J4228" s="122">
        <v>4.3680789230000003E-2</v>
      </c>
      <c r="K4228" s="122">
        <v>9.4837957890000005E-2</v>
      </c>
      <c r="L4228" s="122">
        <v>0.12958581077</v>
      </c>
      <c r="M4228" s="122">
        <v>0.16373899542000001</v>
      </c>
      <c r="N4228" s="122">
        <v>0.18666123762</v>
      </c>
      <c r="O4228" s="122">
        <v>0.21101981120999999</v>
      </c>
      <c r="P4228" s="122">
        <v>0.23385042564</v>
      </c>
      <c r="Q4228" s="122">
        <v>0.25384936590000001</v>
      </c>
      <c r="R4228" s="122">
        <v>0.26343590806</v>
      </c>
      <c r="S4228" s="122">
        <v>0.27038850006999998</v>
      </c>
      <c r="T4228" s="122">
        <v>0.27661192208000002</v>
      </c>
      <c r="U4228" s="122">
        <v>0.27985517157000001</v>
      </c>
      <c r="V4228" s="122">
        <v>0.28832548784000001</v>
      </c>
      <c r="W4228" s="122">
        <v>0.29510419405999999</v>
      </c>
      <c r="X4228" s="122">
        <v>0.30243916130999998</v>
      </c>
      <c r="Y4228" s="122">
        <v>0.30961321508</v>
      </c>
      <c r="Z4228" s="122">
        <v>0.25937139617999999</v>
      </c>
      <c r="AA4228" s="122">
        <v>0.24549930262</v>
      </c>
      <c r="AB4228" s="122">
        <v>0.23893922507000001</v>
      </c>
      <c r="AC4228" s="122">
        <v>0.28402084165000002</v>
      </c>
      <c r="AD4228" s="122">
        <v>0.31382522846999999</v>
      </c>
      <c r="AE4228" s="122">
        <v>0.28560794145000001</v>
      </c>
      <c r="AF4228" s="122">
        <v>0.24865516026000001</v>
      </c>
      <c r="AG4228" s="122">
        <v>0.20581035059</v>
      </c>
      <c r="AH4228" s="122">
        <v>0.21338466006000001</v>
      </c>
      <c r="AI4228" s="122">
        <v>0.21209096999999999</v>
      </c>
      <c r="AJ4228" s="122">
        <v>0.20629417809</v>
      </c>
      <c r="AK4228" s="122">
        <v>0.19323595537999999</v>
      </c>
      <c r="AL4228" s="122">
        <v>0</v>
      </c>
    </row>
    <row r="4229" spans="1:38" hidden="1" x14ac:dyDescent="0.25">
      <c r="A4229" s="122" t="s">
        <v>2067</v>
      </c>
      <c r="B4229" s="122">
        <v>1</v>
      </c>
      <c r="C4229" s="122" t="s">
        <v>2261</v>
      </c>
      <c r="D4229" s="122" t="s">
        <v>2149</v>
      </c>
      <c r="E4229" s="122">
        <v>77</v>
      </c>
      <c r="F4229" s="122">
        <v>1.17E-7</v>
      </c>
      <c r="G4229" s="122">
        <v>2.8612999999999998E-7</v>
      </c>
      <c r="H4229" s="122">
        <v>2.7366574429999999E-2</v>
      </c>
      <c r="I4229" s="122">
        <v>0.11834841057000001</v>
      </c>
      <c r="J4229" s="122">
        <v>0.30639197199000001</v>
      </c>
      <c r="K4229" s="122">
        <v>0.66225293082000003</v>
      </c>
      <c r="L4229" s="122">
        <v>0.89899968080000003</v>
      </c>
      <c r="M4229" s="122">
        <v>1.1314201108599999</v>
      </c>
      <c r="N4229" s="122">
        <v>1.2827667216</v>
      </c>
      <c r="O4229" s="122">
        <v>1.4435509955100001</v>
      </c>
      <c r="P4229" s="122">
        <v>1.5900741431900001</v>
      </c>
      <c r="Q4229" s="122">
        <v>1.7171086868000001</v>
      </c>
      <c r="R4229" s="122">
        <v>1.77534694324</v>
      </c>
      <c r="S4229" s="122">
        <v>1.8171960442999999</v>
      </c>
      <c r="T4229" s="122">
        <v>1.85131667162</v>
      </c>
      <c r="U4229" s="122">
        <v>1.8647012595900001</v>
      </c>
      <c r="V4229" s="122">
        <v>1.9087464219200001</v>
      </c>
      <c r="W4229" s="122">
        <v>1.9510874034600001</v>
      </c>
      <c r="X4229" s="122">
        <v>2.0020995070700001</v>
      </c>
      <c r="Y4229" s="122">
        <v>2.0597568322500002</v>
      </c>
      <c r="Z4229" s="122">
        <v>1.7332273380500001</v>
      </c>
      <c r="AA4229" s="122">
        <v>1.64142012749</v>
      </c>
      <c r="AB4229" s="122">
        <v>1.5955419880399999</v>
      </c>
      <c r="AC4229" s="122">
        <v>1.89547114341</v>
      </c>
      <c r="AD4229" s="122">
        <v>2.0856365984999998</v>
      </c>
      <c r="AE4229" s="122">
        <v>1.8941827550100001</v>
      </c>
      <c r="AF4229" s="122">
        <v>1.64208700175</v>
      </c>
      <c r="AG4229" s="122">
        <v>1.3546204261200001</v>
      </c>
      <c r="AH4229" s="122">
        <v>1.4001986499800001</v>
      </c>
      <c r="AI4229" s="122">
        <v>1.3857871052999999</v>
      </c>
      <c r="AJ4229" s="122">
        <v>1.38938181577</v>
      </c>
      <c r="AK4229" s="122">
        <v>1.28923904486</v>
      </c>
      <c r="AL4229" s="122">
        <v>0</v>
      </c>
    </row>
    <row r="4230" spans="1:38" hidden="1" x14ac:dyDescent="0.25">
      <c r="A4230" s="122" t="s">
        <v>2067</v>
      </c>
      <c r="B4230" s="122">
        <v>1</v>
      </c>
      <c r="C4230" s="122" t="s">
        <v>2261</v>
      </c>
      <c r="D4230" s="122" t="s">
        <v>2150</v>
      </c>
      <c r="E4230" s="122">
        <v>77</v>
      </c>
      <c r="F4230" s="122">
        <v>2.002E-8</v>
      </c>
      <c r="G4230" s="122">
        <v>4.8620000000000001E-8</v>
      </c>
      <c r="H4230" s="122">
        <v>4.6212060699999998E-3</v>
      </c>
      <c r="I4230" s="122">
        <v>1.9804069349999998E-2</v>
      </c>
      <c r="J4230" s="122">
        <v>5.0753883700000002E-2</v>
      </c>
      <c r="K4230" s="122">
        <v>0.10826231195</v>
      </c>
      <c r="L4230" s="122">
        <v>0.14515421621999999</v>
      </c>
      <c r="M4230" s="122">
        <v>0.17955778880000001</v>
      </c>
      <c r="N4230" s="122">
        <v>0.20020685009</v>
      </c>
      <c r="O4230" s="122">
        <v>0.22152473616000001</v>
      </c>
      <c r="P4230" s="122">
        <v>0.23997132692000001</v>
      </c>
      <c r="Q4230" s="122">
        <v>0.25516985039000001</v>
      </c>
      <c r="R4230" s="122">
        <v>0.26182824589999998</v>
      </c>
      <c r="S4230" s="122">
        <v>0.26650685672000002</v>
      </c>
      <c r="T4230" s="122">
        <v>0.26972170575999999</v>
      </c>
      <c r="U4230" s="122">
        <v>0.26955986161000001</v>
      </c>
      <c r="V4230" s="122">
        <v>0.27361404629000002</v>
      </c>
      <c r="W4230" s="122">
        <v>0.27796417415000002</v>
      </c>
      <c r="X4230" s="122">
        <v>0.28332839937999998</v>
      </c>
      <c r="Y4230" s="122">
        <v>0.26955700824000001</v>
      </c>
      <c r="Z4230" s="122">
        <v>0.24351008603999999</v>
      </c>
      <c r="AA4230" s="122">
        <v>0.24330455811999999</v>
      </c>
      <c r="AB4230" s="122">
        <v>0.33095170107999999</v>
      </c>
      <c r="AC4230" s="122">
        <v>0.21440322397</v>
      </c>
      <c r="AD4230" s="122">
        <v>0.22386935285000001</v>
      </c>
      <c r="AE4230" s="122">
        <v>0.18530076343999999</v>
      </c>
      <c r="AF4230" s="122">
        <v>0.20008105844999999</v>
      </c>
      <c r="AG4230" s="122">
        <v>0.14648859289999999</v>
      </c>
      <c r="AH4230" s="122">
        <v>0.20501301821000001</v>
      </c>
      <c r="AI4230" s="122">
        <v>0.14978961334999999</v>
      </c>
      <c r="AJ4230" s="122">
        <v>0.20072708954999999</v>
      </c>
      <c r="AK4230" s="122">
        <v>0.18335398691999999</v>
      </c>
      <c r="AL4230" s="122">
        <v>0</v>
      </c>
    </row>
    <row r="4231" spans="1:38" hidden="1" x14ac:dyDescent="0.25">
      <c r="A4231" s="122" t="s">
        <v>2067</v>
      </c>
      <c r="B4231" s="122">
        <v>1</v>
      </c>
      <c r="C4231" s="122" t="s">
        <v>2261</v>
      </c>
      <c r="D4231" s="122" t="s">
        <v>2151</v>
      </c>
      <c r="E4231" s="122">
        <v>77</v>
      </c>
      <c r="F4231" s="122">
        <v>1.6120000000000001E-8</v>
      </c>
      <c r="G4231" s="122">
        <v>4.0560000000000001E-8</v>
      </c>
      <c r="H4231" s="122">
        <v>3.9142416299999998E-3</v>
      </c>
      <c r="I4231" s="122">
        <v>1.7078278360000001E-2</v>
      </c>
      <c r="J4231" s="122">
        <v>4.5230199040000002E-2</v>
      </c>
      <c r="K4231" s="122">
        <v>9.9526789049999995E-2</v>
      </c>
      <c r="L4231" s="122">
        <v>0.13802989486</v>
      </c>
      <c r="M4231" s="122">
        <v>0.17847174500999999</v>
      </c>
      <c r="N4231" s="122">
        <v>0.20687195009000001</v>
      </c>
      <c r="O4231" s="122">
        <v>0.23704007587000001</v>
      </c>
      <c r="P4231" s="122">
        <v>0.26599983098000002</v>
      </c>
      <c r="Q4231" s="122">
        <v>0.29232466133000001</v>
      </c>
      <c r="R4231" s="122">
        <v>0.30677363417999998</v>
      </c>
      <c r="S4231" s="122">
        <v>0.31920656365</v>
      </c>
      <c r="T4231" s="122">
        <v>0.33240064117000001</v>
      </c>
      <c r="U4231" s="122">
        <v>0.33929356317999998</v>
      </c>
      <c r="V4231" s="122">
        <v>0.35177699777999999</v>
      </c>
      <c r="W4231" s="122">
        <v>0.36330623069000001</v>
      </c>
      <c r="X4231" s="122">
        <v>0.37393094427000001</v>
      </c>
      <c r="Y4231" s="122">
        <v>0.35529730717000002</v>
      </c>
      <c r="Z4231" s="122">
        <v>0.31874329447999999</v>
      </c>
      <c r="AA4231" s="122">
        <v>0.31725418464999999</v>
      </c>
      <c r="AB4231" s="122">
        <v>0.43509444809999998</v>
      </c>
      <c r="AC4231" s="122">
        <v>0.28448916820999998</v>
      </c>
      <c r="AD4231" s="122">
        <v>0.30191478602999999</v>
      </c>
      <c r="AE4231" s="122">
        <v>0.25431719053000001</v>
      </c>
      <c r="AF4231" s="122">
        <v>0.27915522154</v>
      </c>
      <c r="AG4231" s="122">
        <v>0.20803189719000001</v>
      </c>
      <c r="AH4231" s="122">
        <v>0.29675791886000003</v>
      </c>
      <c r="AI4231" s="122">
        <v>0.22049814085</v>
      </c>
      <c r="AJ4231" s="122">
        <v>0.29518721413999999</v>
      </c>
      <c r="AK4231" s="122">
        <v>0.27244650081999999</v>
      </c>
      <c r="AL4231" s="122">
        <v>0</v>
      </c>
    </row>
    <row r="4232" spans="1:38" hidden="1" x14ac:dyDescent="0.25">
      <c r="A4232" s="122" t="s">
        <v>2067</v>
      </c>
      <c r="B4232" s="122">
        <v>1</v>
      </c>
      <c r="C4232" s="122" t="s">
        <v>2261</v>
      </c>
      <c r="D4232" s="122" t="s">
        <v>2152</v>
      </c>
      <c r="E4232" s="122">
        <v>77</v>
      </c>
      <c r="F4232" s="122">
        <v>2.7169999999999998E-7</v>
      </c>
      <c r="G4232" s="122">
        <v>6.6364999999999999E-7</v>
      </c>
      <c r="H4232" s="122">
        <v>6.3364999749999998E-2</v>
      </c>
      <c r="I4232" s="122">
        <v>0.27357779033000001</v>
      </c>
      <c r="J4232" s="122">
        <v>0.70571717801</v>
      </c>
      <c r="K4232" s="122">
        <v>1.51766360135</v>
      </c>
      <c r="L4232" s="122">
        <v>2.0505334996900002</v>
      </c>
      <c r="M4232" s="122">
        <v>2.56830325518</v>
      </c>
      <c r="N4232" s="122">
        <v>2.9031300281100001</v>
      </c>
      <c r="O4232" s="122">
        <v>3.26070655963</v>
      </c>
      <c r="P4232" s="122">
        <v>3.5838687391000001</v>
      </c>
      <c r="Q4232" s="122">
        <v>3.8583040480399999</v>
      </c>
      <c r="R4232" s="122">
        <v>3.97260060184</v>
      </c>
      <c r="S4232" s="122">
        <v>4.0512512372799998</v>
      </c>
      <c r="T4232" s="122">
        <v>4.11053226753</v>
      </c>
      <c r="U4232" s="122">
        <v>4.1235216340500003</v>
      </c>
      <c r="V4232" s="122">
        <v>4.2100262617400004</v>
      </c>
      <c r="W4232" s="122">
        <v>4.3016078012700003</v>
      </c>
      <c r="X4232" s="122">
        <v>4.4156596526899996</v>
      </c>
      <c r="Y4232" s="122">
        <v>4.5419904999299998</v>
      </c>
      <c r="Z4232" s="122">
        <v>3.8212081750700002</v>
      </c>
      <c r="AA4232" s="122">
        <v>3.6254600770700001</v>
      </c>
      <c r="AB4232" s="122">
        <v>3.5307345772400001</v>
      </c>
      <c r="AC4232" s="122">
        <v>4.1998412082899996</v>
      </c>
      <c r="AD4232" s="122">
        <v>4.6226045468199999</v>
      </c>
      <c r="AE4232" s="122">
        <v>4.19766051614</v>
      </c>
      <c r="AF4232" s="122">
        <v>3.63378116712</v>
      </c>
      <c r="AG4232" s="122">
        <v>2.9862498993600002</v>
      </c>
      <c r="AH4232" s="122">
        <v>3.0776485155</v>
      </c>
      <c r="AI4232" s="122">
        <v>3.03351403927</v>
      </c>
      <c r="AJ4232" s="122">
        <v>3.01763716995</v>
      </c>
      <c r="AK4232" s="122">
        <v>2.7595634821299999</v>
      </c>
      <c r="AL4232" s="122">
        <v>0</v>
      </c>
    </row>
    <row r="4233" spans="1:38" hidden="1" x14ac:dyDescent="0.25">
      <c r="A4233" s="122" t="s">
        <v>2067</v>
      </c>
      <c r="B4233" s="122">
        <v>1</v>
      </c>
      <c r="C4233" s="122" t="s">
        <v>2261</v>
      </c>
      <c r="D4233" s="122" t="s">
        <v>2153</v>
      </c>
      <c r="E4233" s="122">
        <v>77</v>
      </c>
      <c r="F4233" s="122">
        <v>2.3075E-7</v>
      </c>
      <c r="G4233" s="122">
        <v>5.6316000000000002E-7</v>
      </c>
      <c r="H4233" s="122">
        <v>5.3679654729999998E-2</v>
      </c>
      <c r="I4233" s="122">
        <v>0.23126905672</v>
      </c>
      <c r="J4233" s="122">
        <v>0.59548452470000002</v>
      </c>
      <c r="K4233" s="122">
        <v>1.27869210001</v>
      </c>
      <c r="L4233" s="122">
        <v>1.7240671377800001</v>
      </c>
      <c r="M4233" s="122">
        <v>2.1558614753000001</v>
      </c>
      <c r="N4233" s="122">
        <v>2.4315226648700001</v>
      </c>
      <c r="O4233" s="122">
        <v>2.7212347003400001</v>
      </c>
      <c r="P4233" s="122">
        <v>2.9827149349400002</v>
      </c>
      <c r="Q4233" s="122">
        <v>3.20905304343</v>
      </c>
      <c r="R4233" s="122">
        <v>3.3069583690000002</v>
      </c>
      <c r="S4233" s="122">
        <v>3.3766272269600002</v>
      </c>
      <c r="T4233" s="122">
        <v>3.4315249459400001</v>
      </c>
      <c r="U4233" s="122">
        <v>3.4505545302799998</v>
      </c>
      <c r="V4233" s="122">
        <v>3.5301298762600002</v>
      </c>
      <c r="W4233" s="122">
        <v>3.60626986252</v>
      </c>
      <c r="X4233" s="122">
        <v>3.6970653652399998</v>
      </c>
      <c r="Y4233" s="122">
        <v>3.6385813171499999</v>
      </c>
      <c r="Z4233" s="122">
        <v>3.8867275281899998</v>
      </c>
      <c r="AA4233" s="122">
        <v>3.6735990578300002</v>
      </c>
      <c r="AB4233" s="122">
        <v>3.7654251511500001</v>
      </c>
      <c r="AC4233" s="122">
        <v>3.49942400652</v>
      </c>
      <c r="AD4233" s="122">
        <v>2.8770877402799999</v>
      </c>
      <c r="AE4233" s="122">
        <v>3.1847529840100002</v>
      </c>
      <c r="AF4233" s="122">
        <v>2.6424280179699999</v>
      </c>
      <c r="AG4233" s="122">
        <v>2.7187383054000001</v>
      </c>
      <c r="AH4233" s="122">
        <v>2.24672950268</v>
      </c>
      <c r="AI4233" s="122">
        <v>2.2052080034400001</v>
      </c>
      <c r="AJ4233" s="122">
        <v>1.94116136643</v>
      </c>
      <c r="AK4233" s="122">
        <v>1.7955255671599999</v>
      </c>
      <c r="AL4233" s="122">
        <v>0</v>
      </c>
    </row>
    <row r="4234" spans="1:38" hidden="1" x14ac:dyDescent="0.25">
      <c r="A4234" s="122" t="s">
        <v>2067</v>
      </c>
      <c r="B4234" s="122">
        <v>1</v>
      </c>
      <c r="C4234" s="122" t="s">
        <v>2261</v>
      </c>
      <c r="D4234" s="122" t="s">
        <v>2154</v>
      </c>
      <c r="E4234" s="122">
        <v>77</v>
      </c>
      <c r="F4234" s="122">
        <v>7.8779999999999995E-8</v>
      </c>
      <c r="G4234" s="122">
        <v>1.9149E-7</v>
      </c>
      <c r="H4234" s="122">
        <v>1.8259184840000001E-2</v>
      </c>
      <c r="I4234" s="122">
        <v>7.8339337699999997E-2</v>
      </c>
      <c r="J4234" s="122">
        <v>0.20091178509999999</v>
      </c>
      <c r="K4234" s="122">
        <v>0.42984823349000001</v>
      </c>
      <c r="L4234" s="122">
        <v>0.57916048553999999</v>
      </c>
      <c r="M4234" s="122">
        <v>0.72326888659999999</v>
      </c>
      <c r="N4234" s="122">
        <v>0.81434066636000002</v>
      </c>
      <c r="O4234" s="122">
        <v>0.91141690900000005</v>
      </c>
      <c r="P4234" s="122">
        <v>0.99562218431000005</v>
      </c>
      <c r="Q4234" s="122">
        <v>1.0667888831600001</v>
      </c>
      <c r="R4234" s="122">
        <v>1.0970120961800001</v>
      </c>
      <c r="S4234" s="122">
        <v>1.11552066197</v>
      </c>
      <c r="T4234" s="122">
        <v>1.12988977361</v>
      </c>
      <c r="U4234" s="122">
        <v>1.13220250234</v>
      </c>
      <c r="V4234" s="122">
        <v>1.16298558558</v>
      </c>
      <c r="W4234" s="122">
        <v>1.1858173167099999</v>
      </c>
      <c r="X4234" s="122">
        <v>1.2122792994</v>
      </c>
      <c r="Y4234" s="122">
        <v>1.4217652124</v>
      </c>
      <c r="Z4234" s="122">
        <v>1.3417015318200001</v>
      </c>
      <c r="AA4234" s="122">
        <v>1.41017353776</v>
      </c>
      <c r="AB4234" s="122">
        <v>1.11109742172</v>
      </c>
      <c r="AC4234" s="122">
        <v>0.96873449322000005</v>
      </c>
      <c r="AD4234" s="122">
        <v>0.96094609545999998</v>
      </c>
      <c r="AE4234" s="122">
        <v>0.93682447651</v>
      </c>
      <c r="AF4234" s="122">
        <v>0.95099969185</v>
      </c>
      <c r="AG4234" s="122">
        <v>0.89274267562999998</v>
      </c>
      <c r="AH4234" s="122">
        <v>0.82701089211000001</v>
      </c>
      <c r="AI4234" s="122">
        <v>0.76467231749999998</v>
      </c>
      <c r="AJ4234" s="122">
        <v>0.88262683366000005</v>
      </c>
      <c r="AK4234" s="122">
        <v>0.81581520735000002</v>
      </c>
      <c r="AL4234" s="122">
        <v>0</v>
      </c>
    </row>
    <row r="4235" spans="1:38" hidden="1" x14ac:dyDescent="0.25">
      <c r="A4235" s="122" t="s">
        <v>2067</v>
      </c>
      <c r="B4235" s="122">
        <v>1</v>
      </c>
      <c r="C4235" s="122" t="s">
        <v>2261</v>
      </c>
      <c r="D4235" s="122" t="s">
        <v>2155</v>
      </c>
      <c r="E4235" s="122">
        <v>77</v>
      </c>
      <c r="F4235" s="122">
        <v>3.393E-8</v>
      </c>
      <c r="G4235" s="122">
        <v>8.3459999999999994E-8</v>
      </c>
      <c r="H4235" s="122">
        <v>7.9924752700000004E-3</v>
      </c>
      <c r="I4235" s="122">
        <v>3.4881273829999997E-2</v>
      </c>
      <c r="J4235" s="122">
        <v>9.1058282769999999E-2</v>
      </c>
      <c r="K4235" s="122">
        <v>0.19830826093000001</v>
      </c>
      <c r="L4235" s="122">
        <v>0.2705513356</v>
      </c>
      <c r="M4235" s="122">
        <v>0.34015622485000002</v>
      </c>
      <c r="N4235" s="122">
        <v>0.3843610797</v>
      </c>
      <c r="O4235" s="122">
        <v>0.43077784619999998</v>
      </c>
      <c r="P4235" s="122">
        <v>0.47232506554999998</v>
      </c>
      <c r="Q4235" s="122">
        <v>0.50792957045999998</v>
      </c>
      <c r="R4235" s="122">
        <v>0.52528291737999999</v>
      </c>
      <c r="S4235" s="122">
        <v>0.53676631163999999</v>
      </c>
      <c r="T4235" s="122">
        <v>0.54512170141000005</v>
      </c>
      <c r="U4235" s="122">
        <v>0.55160962389000001</v>
      </c>
      <c r="V4235" s="122">
        <v>0.57030741079000002</v>
      </c>
      <c r="W4235" s="122">
        <v>0.58742893729000001</v>
      </c>
      <c r="X4235" s="122">
        <v>0.60451653626000001</v>
      </c>
      <c r="Y4235" s="122">
        <v>0.32629922364000002</v>
      </c>
      <c r="Z4235" s="122">
        <v>0.48495339996999998</v>
      </c>
      <c r="AA4235" s="122">
        <v>0.48229728923999998</v>
      </c>
      <c r="AB4235" s="122">
        <v>0.35555825486999998</v>
      </c>
      <c r="AC4235" s="122">
        <v>0.35929921625</v>
      </c>
      <c r="AD4235" s="122">
        <v>0.37327270721</v>
      </c>
      <c r="AE4235" s="122">
        <v>0.34981248067999998</v>
      </c>
      <c r="AF4235" s="122">
        <v>0.32115387928</v>
      </c>
      <c r="AG4235" s="122">
        <v>0.35584159572000001</v>
      </c>
      <c r="AH4235" s="122">
        <v>0.29911015524000001</v>
      </c>
      <c r="AI4235" s="122">
        <v>0.36182983811000002</v>
      </c>
      <c r="AJ4235" s="122">
        <v>0.35221737290999999</v>
      </c>
      <c r="AK4235" s="122">
        <v>0.32750597256000002</v>
      </c>
      <c r="AL4235" s="122">
        <v>0</v>
      </c>
    </row>
    <row r="4236" spans="1:38" hidden="1" x14ac:dyDescent="0.25">
      <c r="A4236" s="122" t="s">
        <v>2067</v>
      </c>
      <c r="B4236" s="122">
        <v>1</v>
      </c>
      <c r="C4236" s="122" t="s">
        <v>2261</v>
      </c>
      <c r="D4236" s="122" t="s">
        <v>2156</v>
      </c>
      <c r="E4236" s="122">
        <v>77</v>
      </c>
      <c r="F4236" s="122">
        <v>1.7940000000000001E-7</v>
      </c>
      <c r="G4236" s="122">
        <v>4.3874999999999998E-7</v>
      </c>
      <c r="H4236" s="122">
        <v>4.1844024559999998E-2</v>
      </c>
      <c r="I4236" s="122">
        <v>0.18044601965000001</v>
      </c>
      <c r="J4236" s="122">
        <v>0.46511576306000002</v>
      </c>
      <c r="K4236" s="122">
        <v>0.99940446398000005</v>
      </c>
      <c r="L4236" s="122">
        <v>1.34806599434</v>
      </c>
      <c r="M4236" s="122">
        <v>1.68330914531</v>
      </c>
      <c r="N4236" s="122">
        <v>1.8954444586999999</v>
      </c>
      <c r="O4236" s="122">
        <v>2.11773827187</v>
      </c>
      <c r="P4236" s="122">
        <v>2.3168810290600002</v>
      </c>
      <c r="Q4236" s="122">
        <v>2.4866933176799999</v>
      </c>
      <c r="R4236" s="122">
        <v>2.5596600012100001</v>
      </c>
      <c r="S4236" s="122">
        <v>2.61436211985</v>
      </c>
      <c r="T4236" s="122">
        <v>2.6609548006599999</v>
      </c>
      <c r="U4236" s="122">
        <v>2.68326188169</v>
      </c>
      <c r="V4236" s="122">
        <v>2.7569668551099999</v>
      </c>
      <c r="W4236" s="122">
        <v>2.8248057236099999</v>
      </c>
      <c r="X4236" s="122">
        <v>2.8987244513500001</v>
      </c>
      <c r="Y4236" s="122">
        <v>2.9798804592699999</v>
      </c>
      <c r="Z4236" s="122">
        <v>2.5037648807599999</v>
      </c>
      <c r="AA4236" s="122">
        <v>2.3699546335399999</v>
      </c>
      <c r="AB4236" s="122">
        <v>2.3032364526600002</v>
      </c>
      <c r="AC4236" s="122">
        <v>2.73467317812</v>
      </c>
      <c r="AD4236" s="122">
        <v>3.0088471281700002</v>
      </c>
      <c r="AE4236" s="122">
        <v>2.7311655532199999</v>
      </c>
      <c r="AF4236" s="122">
        <v>2.3665496462400002</v>
      </c>
      <c r="AG4236" s="122">
        <v>1.95000527332</v>
      </c>
      <c r="AH4236" s="122">
        <v>2.0170759042199999</v>
      </c>
      <c r="AI4236" s="122">
        <v>1.99482761868</v>
      </c>
      <c r="AJ4236" s="122">
        <v>1.94483282214</v>
      </c>
      <c r="AK4236" s="122">
        <v>1.80355376214</v>
      </c>
      <c r="AL4236" s="122">
        <v>0</v>
      </c>
    </row>
    <row r="4237" spans="1:38" hidden="1" x14ac:dyDescent="0.25">
      <c r="A4237" s="122" t="s">
        <v>2067</v>
      </c>
      <c r="B4237" s="122">
        <v>1</v>
      </c>
      <c r="C4237" s="122" t="s">
        <v>2261</v>
      </c>
      <c r="D4237" s="122" t="s">
        <v>2178</v>
      </c>
      <c r="E4237" s="122">
        <v>77</v>
      </c>
      <c r="F4237" s="122">
        <v>6.5130000000000002E-8</v>
      </c>
      <c r="G4237" s="122">
        <v>1.5808E-7</v>
      </c>
      <c r="H4237" s="122">
        <v>1.499740424E-2</v>
      </c>
      <c r="I4237" s="122">
        <v>6.438919253E-2</v>
      </c>
      <c r="J4237" s="122">
        <v>0.16552890276000001</v>
      </c>
      <c r="K4237" s="122">
        <v>0.35521325385000002</v>
      </c>
      <c r="L4237" s="122">
        <v>0.47909255212000001</v>
      </c>
      <c r="M4237" s="122">
        <v>0.59884748494999995</v>
      </c>
      <c r="N4237" s="122">
        <v>0.67526244799000001</v>
      </c>
      <c r="O4237" s="122">
        <v>0.75675224898000004</v>
      </c>
      <c r="P4237" s="122">
        <v>0.82941113541</v>
      </c>
      <c r="Q4237" s="122">
        <v>0.88750566736000003</v>
      </c>
      <c r="R4237" s="122">
        <v>0.90907226748000003</v>
      </c>
      <c r="S4237" s="122">
        <v>0.92234946232000004</v>
      </c>
      <c r="T4237" s="122">
        <v>0.93116197954000002</v>
      </c>
      <c r="U4237" s="122">
        <v>0.92863255211999995</v>
      </c>
      <c r="V4237" s="122">
        <v>0.93945188609999997</v>
      </c>
      <c r="W4237" s="122">
        <v>0.94726040876999995</v>
      </c>
      <c r="X4237" s="122">
        <v>0.95843332416000004</v>
      </c>
      <c r="Y4237" s="122">
        <v>0.97397819011999998</v>
      </c>
      <c r="Z4237" s="122">
        <v>0.96194409219999999</v>
      </c>
      <c r="AA4237" s="122">
        <v>0.89914990464</v>
      </c>
      <c r="AB4237" s="122">
        <v>0.83737700578999996</v>
      </c>
      <c r="AC4237" s="122">
        <v>0.77652599687000001</v>
      </c>
      <c r="AD4237" s="122">
        <v>0.74227636417999998</v>
      </c>
      <c r="AE4237" s="122">
        <v>0.71192871113</v>
      </c>
      <c r="AF4237" s="122">
        <v>0.65493669033000002</v>
      </c>
      <c r="AG4237" s="122">
        <v>0.59505334330000004</v>
      </c>
      <c r="AH4237" s="122">
        <v>0.54553432868999996</v>
      </c>
      <c r="AI4237" s="122">
        <v>0.53234992811000004</v>
      </c>
      <c r="AJ4237" s="122">
        <v>0.52936749865999999</v>
      </c>
      <c r="AK4237" s="122">
        <v>0.48615227777999998</v>
      </c>
      <c r="AL4237" s="122">
        <v>0</v>
      </c>
    </row>
    <row r="4238" spans="1:38" hidden="1" x14ac:dyDescent="0.25">
      <c r="A4238" s="122" t="s">
        <v>2067</v>
      </c>
      <c r="B4238" s="122">
        <v>1</v>
      </c>
      <c r="C4238" s="122" t="s">
        <v>2261</v>
      </c>
      <c r="D4238" s="122" t="s">
        <v>2157</v>
      </c>
      <c r="E4238" s="122">
        <v>77</v>
      </c>
      <c r="F4238" s="122">
        <v>1.5209999999999999E-8</v>
      </c>
      <c r="G4238" s="122">
        <v>3.7049999999999998E-8</v>
      </c>
      <c r="H4238" s="122">
        <v>3.5163815700000002E-3</v>
      </c>
      <c r="I4238" s="122">
        <v>1.5113621379999999E-2</v>
      </c>
      <c r="J4238" s="122">
        <v>3.884079134E-2</v>
      </c>
      <c r="K4238" s="122">
        <v>8.3322082219999996E-2</v>
      </c>
      <c r="L4238" s="122">
        <v>0.11261692975</v>
      </c>
      <c r="M4238" s="122">
        <v>0.14115246457</v>
      </c>
      <c r="N4238" s="122">
        <v>0.15960716824000001</v>
      </c>
      <c r="O4238" s="122">
        <v>0.17965868934000001</v>
      </c>
      <c r="P4238" s="122">
        <v>0.19808789767000001</v>
      </c>
      <c r="Q4238" s="122">
        <v>0.21374049593</v>
      </c>
      <c r="R4238" s="122">
        <v>0.22127790957999999</v>
      </c>
      <c r="S4238" s="122">
        <v>0.22633966458999999</v>
      </c>
      <c r="T4238" s="122">
        <v>0.23039805009</v>
      </c>
      <c r="U4238" s="122">
        <v>0.23016069037</v>
      </c>
      <c r="V4238" s="122">
        <v>0.23427105598</v>
      </c>
      <c r="W4238" s="122">
        <v>0.23772082451000001</v>
      </c>
      <c r="X4238" s="122">
        <v>0.24247493555999999</v>
      </c>
      <c r="Y4238" s="122">
        <v>0.24787039731999999</v>
      </c>
      <c r="Z4238" s="122">
        <v>0.20760513526999999</v>
      </c>
      <c r="AA4238" s="122">
        <v>0.19592976649999999</v>
      </c>
      <c r="AB4238" s="122">
        <v>0.19027681153000001</v>
      </c>
      <c r="AC4238" s="122">
        <v>0.22587761949999999</v>
      </c>
      <c r="AD4238" s="122">
        <v>0.24849770764000001</v>
      </c>
      <c r="AE4238" s="122">
        <v>0.22568938223000001</v>
      </c>
      <c r="AF4238" s="122">
        <v>0.1957524608</v>
      </c>
      <c r="AG4238" s="122">
        <v>0.16102677304999999</v>
      </c>
      <c r="AH4238" s="122">
        <v>0.16681609061</v>
      </c>
      <c r="AI4238" s="122">
        <v>0.16492398623999999</v>
      </c>
      <c r="AJ4238" s="122">
        <v>0.16412961422</v>
      </c>
      <c r="AK4238" s="122">
        <v>0.15242078072000001</v>
      </c>
      <c r="AL4238" s="122">
        <v>0</v>
      </c>
    </row>
    <row r="4239" spans="1:38" hidden="1" x14ac:dyDescent="0.25">
      <c r="A4239" s="122" t="s">
        <v>2067</v>
      </c>
      <c r="B4239" s="122">
        <v>1</v>
      </c>
      <c r="C4239" s="122" t="s">
        <v>2261</v>
      </c>
      <c r="D4239" s="122" t="s">
        <v>2158</v>
      </c>
      <c r="E4239" s="122">
        <v>77</v>
      </c>
      <c r="F4239" s="122">
        <v>7.6440000000000002E-8</v>
      </c>
      <c r="G4239" s="122">
        <v>1.8629000000000001E-7</v>
      </c>
      <c r="H4239" s="122">
        <v>1.769123811E-2</v>
      </c>
      <c r="I4239" s="122">
        <v>7.5790564199999993E-2</v>
      </c>
      <c r="J4239" s="122">
        <v>0.19388028855</v>
      </c>
      <c r="K4239" s="122">
        <v>0.41408885036999998</v>
      </c>
      <c r="L4239" s="122">
        <v>0.55597804027999997</v>
      </c>
      <c r="M4239" s="122">
        <v>0.69397688841000005</v>
      </c>
      <c r="N4239" s="122">
        <v>0.78133626402</v>
      </c>
      <c r="O4239" s="122">
        <v>0.87404572775</v>
      </c>
      <c r="P4239" s="122">
        <v>0.95605713151000005</v>
      </c>
      <c r="Q4239" s="122">
        <v>1.02374882545</v>
      </c>
      <c r="R4239" s="122">
        <v>1.0504784465499999</v>
      </c>
      <c r="S4239" s="122">
        <v>1.0693175545</v>
      </c>
      <c r="T4239" s="122">
        <v>1.0839489442600001</v>
      </c>
      <c r="U4239" s="122">
        <v>1.0857647892</v>
      </c>
      <c r="V4239" s="122">
        <v>1.1126926401499999</v>
      </c>
      <c r="W4239" s="122">
        <v>1.1427008916700001</v>
      </c>
      <c r="X4239" s="122">
        <v>1.1795640119899999</v>
      </c>
      <c r="Y4239" s="122">
        <v>1.47658211792</v>
      </c>
      <c r="Z4239" s="122">
        <v>1.55066039765</v>
      </c>
      <c r="AA4239" s="122">
        <v>1.23567155842</v>
      </c>
      <c r="AB4239" s="122">
        <v>1.32971507786</v>
      </c>
      <c r="AC4239" s="122">
        <v>1.14509249699</v>
      </c>
      <c r="AD4239" s="122">
        <v>1.18026081264</v>
      </c>
      <c r="AE4239" s="122">
        <v>1.1458889832000001</v>
      </c>
      <c r="AF4239" s="122">
        <v>1.31084262972</v>
      </c>
      <c r="AG4239" s="122">
        <v>1.20380801944</v>
      </c>
      <c r="AH4239" s="122">
        <v>1.30987513865</v>
      </c>
      <c r="AI4239" s="122">
        <v>1.3187511350000001</v>
      </c>
      <c r="AJ4239" s="122">
        <v>1.1103259354199999</v>
      </c>
      <c r="AK4239" s="122">
        <v>1.0291140587000001</v>
      </c>
      <c r="AL4239" s="122">
        <v>0</v>
      </c>
    </row>
    <row r="4240" spans="1:38" hidden="1" x14ac:dyDescent="0.25">
      <c r="A4240" s="122" t="s">
        <v>2067</v>
      </c>
      <c r="B4240" s="122">
        <v>1</v>
      </c>
      <c r="C4240" s="122" t="s">
        <v>2261</v>
      </c>
      <c r="D4240" s="122" t="s">
        <v>2159</v>
      </c>
      <c r="E4240" s="122">
        <v>77</v>
      </c>
      <c r="F4240" s="122">
        <v>1.482E-8</v>
      </c>
      <c r="G4240" s="122">
        <v>3.627E-8</v>
      </c>
      <c r="H4240" s="122">
        <v>3.4691646599999998E-3</v>
      </c>
      <c r="I4240" s="122">
        <v>1.50446738E-2</v>
      </c>
      <c r="J4240" s="122">
        <v>3.9020482410000001E-2</v>
      </c>
      <c r="K4240" s="122">
        <v>8.4227424839999995E-2</v>
      </c>
      <c r="L4240" s="122">
        <v>0.11381701785999999</v>
      </c>
      <c r="M4240" s="122">
        <v>0.14227107414000001</v>
      </c>
      <c r="N4240" s="122">
        <v>0.16037229039000001</v>
      </c>
      <c r="O4240" s="122">
        <v>0.18014692423000001</v>
      </c>
      <c r="P4240" s="122">
        <v>0.19839474252</v>
      </c>
      <c r="Q4240" s="122">
        <v>0.21360200732000001</v>
      </c>
      <c r="R4240" s="122">
        <v>0.22031722946999999</v>
      </c>
      <c r="S4240" s="122">
        <v>0.22552478753999999</v>
      </c>
      <c r="T4240" s="122">
        <v>0.23083960445000001</v>
      </c>
      <c r="U4240" s="122">
        <v>0.23342983404000001</v>
      </c>
      <c r="V4240" s="122">
        <v>0.24075924626</v>
      </c>
      <c r="W4240" s="122">
        <v>0.24823391254999999</v>
      </c>
      <c r="X4240" s="122">
        <v>0.25656216651000002</v>
      </c>
      <c r="Y4240" s="122">
        <v>0.25471466709000001</v>
      </c>
      <c r="Z4240" s="122">
        <v>0.27491085595999998</v>
      </c>
      <c r="AA4240" s="122">
        <v>0.26209595905999999</v>
      </c>
      <c r="AB4240" s="122">
        <v>0.27182421734000001</v>
      </c>
      <c r="AC4240" s="122">
        <v>0.25468234232999998</v>
      </c>
      <c r="AD4240" s="122">
        <v>0.21061989091</v>
      </c>
      <c r="AE4240" s="122">
        <v>0.23419521306999999</v>
      </c>
      <c r="AF4240" s="122">
        <v>0.19606828332000001</v>
      </c>
      <c r="AG4240" s="122">
        <v>0.20362665206</v>
      </c>
      <c r="AH4240" s="122">
        <v>0.16914311608999999</v>
      </c>
      <c r="AI4240" s="122">
        <v>0.16725502416999999</v>
      </c>
      <c r="AJ4240" s="122">
        <v>0.14604890377999999</v>
      </c>
      <c r="AK4240" s="122">
        <v>0.13647437869000001</v>
      </c>
      <c r="AL4240" s="122">
        <v>0</v>
      </c>
    </row>
    <row r="4241" spans="1:38" hidden="1" x14ac:dyDescent="0.25">
      <c r="A4241" s="122" t="s">
        <v>2067</v>
      </c>
      <c r="B4241" s="122">
        <v>1</v>
      </c>
      <c r="C4241" s="122" t="s">
        <v>2261</v>
      </c>
      <c r="D4241" s="122" t="s">
        <v>2160</v>
      </c>
      <c r="E4241" s="122">
        <v>77</v>
      </c>
      <c r="F4241" s="122">
        <v>1.2246E-7</v>
      </c>
      <c r="G4241" s="122">
        <v>2.9952000000000002E-7</v>
      </c>
      <c r="H4241" s="122">
        <v>2.8630239299999999E-2</v>
      </c>
      <c r="I4241" s="122">
        <v>0.12375143261</v>
      </c>
      <c r="J4241" s="122">
        <v>0.32035256577999999</v>
      </c>
      <c r="K4241" s="122">
        <v>0.69214935386999998</v>
      </c>
      <c r="L4241" s="122">
        <v>0.93921689549999998</v>
      </c>
      <c r="M4241" s="122">
        <v>1.1792238377399999</v>
      </c>
      <c r="N4241" s="122">
        <v>1.33205748546</v>
      </c>
      <c r="O4241" s="122">
        <v>1.4951970321600001</v>
      </c>
      <c r="P4241" s="122">
        <v>1.6439343177400001</v>
      </c>
      <c r="Q4241" s="122">
        <v>1.76945509923</v>
      </c>
      <c r="R4241" s="122">
        <v>1.8223119432699999</v>
      </c>
      <c r="S4241" s="122">
        <v>1.8612143005299999</v>
      </c>
      <c r="T4241" s="122">
        <v>1.8945024747999999</v>
      </c>
      <c r="U4241" s="122">
        <v>1.9114849410800001</v>
      </c>
      <c r="V4241" s="122">
        <v>1.9702197476000001</v>
      </c>
      <c r="W4241" s="122">
        <v>2.0150194766</v>
      </c>
      <c r="X4241" s="122">
        <v>2.06422910096</v>
      </c>
      <c r="Y4241" s="122">
        <v>2.41170270328</v>
      </c>
      <c r="Z4241" s="122">
        <v>2.2678660867199998</v>
      </c>
      <c r="AA4241" s="122">
        <v>2.38214571959</v>
      </c>
      <c r="AB4241" s="122">
        <v>1.87807499828</v>
      </c>
      <c r="AC4241" s="122">
        <v>1.6331060697899999</v>
      </c>
      <c r="AD4241" s="122">
        <v>1.62122221807</v>
      </c>
      <c r="AE4241" s="122">
        <v>1.5800180588399999</v>
      </c>
      <c r="AF4241" s="122">
        <v>1.6102678486699999</v>
      </c>
      <c r="AG4241" s="122">
        <v>1.52393203365</v>
      </c>
      <c r="AH4241" s="122">
        <v>1.4214899829000001</v>
      </c>
      <c r="AI4241" s="122">
        <v>1.31870429379</v>
      </c>
      <c r="AJ4241" s="122">
        <v>1.54160397079</v>
      </c>
      <c r="AK4241" s="122">
        <v>1.4273900695599999</v>
      </c>
      <c r="AL4241" s="122">
        <v>0</v>
      </c>
    </row>
    <row r="4242" spans="1:38" hidden="1" x14ac:dyDescent="0.25">
      <c r="A4242" s="122" t="s">
        <v>2067</v>
      </c>
      <c r="B4242" s="122">
        <v>1</v>
      </c>
      <c r="C4242" s="122" t="s">
        <v>2261</v>
      </c>
      <c r="D4242" s="122" t="s">
        <v>2161</v>
      </c>
      <c r="E4242" s="122">
        <v>77</v>
      </c>
      <c r="F4242" s="122">
        <v>4.2679000000000003E-7</v>
      </c>
      <c r="G4242" s="122">
        <v>1.04936E-6</v>
      </c>
      <c r="H4242" s="122">
        <v>0.10069139158</v>
      </c>
      <c r="I4242" s="122">
        <v>0.43746739763999998</v>
      </c>
      <c r="J4242" s="122">
        <v>1.1367897113300001</v>
      </c>
      <c r="K4242" s="122">
        <v>2.4633836891300001</v>
      </c>
      <c r="L4242" s="122">
        <v>3.3535117541899999</v>
      </c>
      <c r="M4242" s="122">
        <v>4.2329998331400001</v>
      </c>
      <c r="N4242" s="122">
        <v>4.8206055886300003</v>
      </c>
      <c r="O4242" s="122">
        <v>5.4513552454400003</v>
      </c>
      <c r="P4242" s="122">
        <v>6.0366544487600002</v>
      </c>
      <c r="Q4242" s="122">
        <v>6.5598153336299996</v>
      </c>
      <c r="R4242" s="122">
        <v>6.8197200684599997</v>
      </c>
      <c r="S4242" s="122">
        <v>7.01190185891</v>
      </c>
      <c r="T4242" s="122">
        <v>7.1776184936299998</v>
      </c>
      <c r="U4242" s="122">
        <v>7.2675054003500001</v>
      </c>
      <c r="V4242" s="122">
        <v>7.5587575235899997</v>
      </c>
      <c r="W4242" s="122">
        <v>7.7759120358400002</v>
      </c>
      <c r="X4242" s="122">
        <v>8.0320353058399991</v>
      </c>
      <c r="Y4242" s="122">
        <v>9.4852987364200008</v>
      </c>
      <c r="Z4242" s="122">
        <v>9.0071717479900002</v>
      </c>
      <c r="AA4242" s="122">
        <v>9.5450754920299996</v>
      </c>
      <c r="AB4242" s="122">
        <v>7.5882613862900001</v>
      </c>
      <c r="AC4242" s="122">
        <v>6.6560643380400002</v>
      </c>
      <c r="AD4242" s="122">
        <v>6.6792546939299999</v>
      </c>
      <c r="AE4242" s="122">
        <v>6.5805072823100002</v>
      </c>
      <c r="AF4242" s="122">
        <v>6.7579683992600001</v>
      </c>
      <c r="AG4242" s="122">
        <v>6.4207320574800004</v>
      </c>
      <c r="AH4242" s="122">
        <v>6.0030171800299996</v>
      </c>
      <c r="AI4242" s="122">
        <v>5.5963676269800002</v>
      </c>
      <c r="AJ4242" s="122">
        <v>6.5088548163600004</v>
      </c>
      <c r="AK4242" s="122">
        <v>6.0425193530000003</v>
      </c>
      <c r="AL4242" s="122">
        <v>0</v>
      </c>
    </row>
    <row r="4243" spans="1:38" hidden="1" x14ac:dyDescent="0.25">
      <c r="A4243" s="122" t="s">
        <v>2067</v>
      </c>
      <c r="B4243" s="122">
        <v>1</v>
      </c>
      <c r="C4243" s="122" t="s">
        <v>2261</v>
      </c>
      <c r="D4243" s="122" t="s">
        <v>2162</v>
      </c>
      <c r="E4243" s="122">
        <v>77</v>
      </c>
      <c r="F4243" s="122">
        <v>2.2749999999999999E-8</v>
      </c>
      <c r="G4243" s="122">
        <v>5.5640000000000001E-8</v>
      </c>
      <c r="H4243" s="122">
        <v>5.32029784E-3</v>
      </c>
      <c r="I4243" s="122">
        <v>2.297415484E-2</v>
      </c>
      <c r="J4243" s="122">
        <v>5.914192024E-2</v>
      </c>
      <c r="K4243" s="122">
        <v>0.12674972037000001</v>
      </c>
      <c r="L4243" s="122">
        <v>0.17130113650000001</v>
      </c>
      <c r="M4243" s="122">
        <v>0.21445535488</v>
      </c>
      <c r="N4243" s="122">
        <v>0.24178639394000001</v>
      </c>
      <c r="O4243" s="122">
        <v>0.26996882276</v>
      </c>
      <c r="P4243" s="122">
        <v>0.29574727649999999</v>
      </c>
      <c r="Q4243" s="122">
        <v>0.31814074162</v>
      </c>
      <c r="R4243" s="122">
        <v>0.32808671402</v>
      </c>
      <c r="S4243" s="122">
        <v>0.33500287781999999</v>
      </c>
      <c r="T4243" s="122">
        <v>0.34024347733999999</v>
      </c>
      <c r="U4243" s="122">
        <v>0.34286151640000001</v>
      </c>
      <c r="V4243" s="122">
        <v>0.35217428207000001</v>
      </c>
      <c r="W4243" s="122">
        <v>0.36284166970999998</v>
      </c>
      <c r="X4243" s="122">
        <v>0.37525538556999999</v>
      </c>
      <c r="Y4243" s="122">
        <v>0.36042640231</v>
      </c>
      <c r="Z4243" s="122">
        <v>0.32734499459999999</v>
      </c>
      <c r="AA4243" s="122">
        <v>0.32914434371000001</v>
      </c>
      <c r="AB4243" s="122">
        <v>0.45244895683000003</v>
      </c>
      <c r="AC4243" s="122">
        <v>0.29696888221000001</v>
      </c>
      <c r="AD4243" s="122">
        <v>0.31470195912999999</v>
      </c>
      <c r="AE4243" s="122">
        <v>0.26452124166000002</v>
      </c>
      <c r="AF4243" s="122">
        <v>0.29107715741000001</v>
      </c>
      <c r="AG4243" s="122">
        <v>0.21723224861000001</v>
      </c>
      <c r="AH4243" s="122">
        <v>0.30894147049999998</v>
      </c>
      <c r="AI4243" s="122">
        <v>0.22853197315000001</v>
      </c>
      <c r="AJ4243" s="122">
        <v>0.31107548835999999</v>
      </c>
      <c r="AK4243" s="122">
        <v>0.28925642876000002</v>
      </c>
      <c r="AL4243" s="122">
        <v>0</v>
      </c>
    </row>
    <row r="4244" spans="1:38" hidden="1" x14ac:dyDescent="0.25">
      <c r="A4244" s="122" t="s">
        <v>2067</v>
      </c>
      <c r="B4244" s="122">
        <v>1</v>
      </c>
      <c r="C4244" s="122" t="s">
        <v>2261</v>
      </c>
      <c r="D4244" s="122" t="s">
        <v>2163</v>
      </c>
      <c r="E4244" s="122">
        <v>77</v>
      </c>
      <c r="F4244" s="122">
        <v>9.3730000000000006E-8</v>
      </c>
      <c r="G4244" s="122">
        <v>2.3075E-7</v>
      </c>
      <c r="H4244" s="122">
        <v>2.2274910450000001E-2</v>
      </c>
      <c r="I4244" s="122">
        <v>9.6919436639999995E-2</v>
      </c>
      <c r="J4244" s="122">
        <v>0.25205986142999998</v>
      </c>
      <c r="K4244" s="122">
        <v>0.54652402961000002</v>
      </c>
      <c r="L4244" s="122">
        <v>0.74470471425999996</v>
      </c>
      <c r="M4244" s="122">
        <v>0.94012112050999996</v>
      </c>
      <c r="N4244" s="122">
        <v>1.0681575322600001</v>
      </c>
      <c r="O4244" s="122">
        <v>1.2088039878200001</v>
      </c>
      <c r="P4244" s="122">
        <v>1.34020683394</v>
      </c>
      <c r="Q4244" s="122">
        <v>1.4554160783500001</v>
      </c>
      <c r="R4244" s="122">
        <v>1.5125999887699999</v>
      </c>
      <c r="S4244" s="122">
        <v>1.55640225429</v>
      </c>
      <c r="T4244" s="122">
        <v>1.6028211079400001</v>
      </c>
      <c r="U4244" s="122">
        <v>1.63304203621</v>
      </c>
      <c r="V4244" s="122">
        <v>1.69103416729</v>
      </c>
      <c r="W4244" s="122">
        <v>1.7426917345499999</v>
      </c>
      <c r="X4244" s="122">
        <v>1.8003990865899999</v>
      </c>
      <c r="Y4244" s="122">
        <v>1.8645780025600001</v>
      </c>
      <c r="Z4244" s="122">
        <v>1.5804875888100001</v>
      </c>
      <c r="AA4244" s="122">
        <v>1.50641953215</v>
      </c>
      <c r="AB4244" s="122">
        <v>1.47681615354</v>
      </c>
      <c r="AC4244" s="122">
        <v>1.76665867261</v>
      </c>
      <c r="AD4244" s="122">
        <v>1.9558388825299999</v>
      </c>
      <c r="AE4244" s="122">
        <v>1.78676928703</v>
      </c>
      <c r="AF4244" s="122">
        <v>1.5577150442100001</v>
      </c>
      <c r="AG4244" s="122">
        <v>1.2910457636699999</v>
      </c>
      <c r="AH4244" s="122">
        <v>1.3402317315400001</v>
      </c>
      <c r="AI4244" s="122">
        <v>1.3336340200300001</v>
      </c>
      <c r="AJ4244" s="122">
        <v>1.2924070165499999</v>
      </c>
      <c r="AK4244" s="122">
        <v>1.20230935331</v>
      </c>
      <c r="AL4244" s="122">
        <v>0</v>
      </c>
    </row>
    <row r="4245" spans="1:38" hidden="1" x14ac:dyDescent="0.25">
      <c r="A4245" s="122" t="s">
        <v>2067</v>
      </c>
      <c r="B4245" s="122">
        <v>1</v>
      </c>
      <c r="C4245" s="122" t="s">
        <v>2261</v>
      </c>
      <c r="D4245" s="122" t="s">
        <v>2180</v>
      </c>
      <c r="E4245" s="122">
        <v>77</v>
      </c>
      <c r="F4245" s="122">
        <v>1.9500000000000001E-9</v>
      </c>
      <c r="G4245" s="122">
        <v>4.6800000000000004E-9</v>
      </c>
      <c r="H4245" s="122">
        <v>4.4349838000000001E-4</v>
      </c>
      <c r="I4245" s="122">
        <v>1.90610862E-3</v>
      </c>
      <c r="J4245" s="122">
        <v>4.8977104800000002E-3</v>
      </c>
      <c r="K4245" s="122">
        <v>1.047779746E-2</v>
      </c>
      <c r="L4245" s="122">
        <v>1.4054593670000001E-2</v>
      </c>
      <c r="M4245" s="122">
        <v>1.746342884E-2</v>
      </c>
      <c r="N4245" s="122">
        <v>1.9553902679999999E-2</v>
      </c>
      <c r="O4245" s="122">
        <v>2.1729093099999999E-2</v>
      </c>
      <c r="P4245" s="122">
        <v>2.3646870909999999E-2</v>
      </c>
      <c r="Q4245" s="122">
        <v>2.522742976E-2</v>
      </c>
      <c r="R4245" s="122">
        <v>2.5797656039999999E-2</v>
      </c>
      <c r="S4245" s="122">
        <v>2.615709447E-2</v>
      </c>
      <c r="T4245" s="122">
        <v>2.6392117829999999E-2</v>
      </c>
      <c r="U4245" s="122">
        <v>2.6355259320000001E-2</v>
      </c>
      <c r="V4245" s="122">
        <v>2.6754726959999999E-2</v>
      </c>
      <c r="W4245" s="122">
        <v>2.7127540570000001E-2</v>
      </c>
      <c r="X4245" s="122">
        <v>2.7624301640000001E-2</v>
      </c>
      <c r="Y4245" s="122">
        <v>2.8227689489999999E-2</v>
      </c>
      <c r="Z4245" s="122">
        <v>2.8008242860000001E-2</v>
      </c>
      <c r="AA4245" s="122">
        <v>2.646807202E-2</v>
      </c>
      <c r="AB4245" s="122">
        <v>2.4926246539999999E-2</v>
      </c>
      <c r="AC4245" s="122">
        <v>2.3349526070000001E-2</v>
      </c>
      <c r="AD4245" s="122">
        <v>2.2653780370000001E-2</v>
      </c>
      <c r="AE4245" s="122">
        <v>2.207835968E-2</v>
      </c>
      <c r="AF4245" s="122">
        <v>2.0670077219999999E-2</v>
      </c>
      <c r="AG4245" s="122">
        <v>1.9197733880000001E-2</v>
      </c>
      <c r="AH4245" s="122">
        <v>1.8279495909999999E-2</v>
      </c>
      <c r="AI4245" s="122">
        <v>1.7781209289999999E-2</v>
      </c>
      <c r="AJ4245" s="122">
        <v>1.7146372100000001E-2</v>
      </c>
      <c r="AK4245" s="122">
        <v>1.577068077E-2</v>
      </c>
      <c r="AL4245" s="122">
        <v>0</v>
      </c>
    </row>
    <row r="4246" spans="1:38" hidden="1" x14ac:dyDescent="0.25">
      <c r="A4246" s="122" t="s">
        <v>2067</v>
      </c>
      <c r="B4246" s="122">
        <v>1</v>
      </c>
      <c r="C4246" s="122" t="s">
        <v>2261</v>
      </c>
      <c r="D4246" s="122" t="s">
        <v>2164</v>
      </c>
      <c r="E4246" s="122">
        <v>77</v>
      </c>
      <c r="F4246" s="122">
        <v>8.5799999999999997E-9</v>
      </c>
      <c r="G4246" s="122">
        <v>2.0800000000000001E-8</v>
      </c>
      <c r="H4246" s="122">
        <v>1.9889876499999998E-3</v>
      </c>
      <c r="I4246" s="122">
        <v>8.6018730199999994E-3</v>
      </c>
      <c r="J4246" s="122">
        <v>2.2320418509999999E-2</v>
      </c>
      <c r="K4246" s="122">
        <v>4.8256417560000001E-2</v>
      </c>
      <c r="L4246" s="122">
        <v>6.5492450140000005E-2</v>
      </c>
      <c r="M4246" s="122">
        <v>8.2217301529999995E-2</v>
      </c>
      <c r="N4246" s="122">
        <v>9.2935298299999997E-2</v>
      </c>
      <c r="O4246" s="122">
        <v>0.10441786472</v>
      </c>
      <c r="P4246" s="122">
        <v>0.11497822270999999</v>
      </c>
      <c r="Q4246" s="122">
        <v>0.12378360487999999</v>
      </c>
      <c r="R4246" s="122">
        <v>0.12775268115999999</v>
      </c>
      <c r="S4246" s="122">
        <v>0.13053326806000001</v>
      </c>
      <c r="T4246" s="122">
        <v>0.13291564338</v>
      </c>
      <c r="U4246" s="122">
        <v>0.13388625458</v>
      </c>
      <c r="V4246" s="122">
        <v>0.13726471238999999</v>
      </c>
      <c r="W4246" s="122">
        <v>0.14018000086999999</v>
      </c>
      <c r="X4246" s="122">
        <v>0.14345075186</v>
      </c>
      <c r="Y4246" s="122">
        <v>0.14698830354</v>
      </c>
      <c r="Z4246" s="122">
        <v>0.12328072796</v>
      </c>
      <c r="AA4246" s="122">
        <v>0.11660958439000001</v>
      </c>
      <c r="AB4246" s="122">
        <v>0.11298015456</v>
      </c>
      <c r="AC4246" s="122">
        <v>0.13408578755</v>
      </c>
      <c r="AD4246" s="122">
        <v>0.14716673673</v>
      </c>
      <c r="AE4246" s="122">
        <v>0.13363661948</v>
      </c>
      <c r="AF4246" s="122">
        <v>0.11554105914</v>
      </c>
      <c r="AG4246" s="122">
        <v>9.5274816649999997E-2</v>
      </c>
      <c r="AH4246" s="122">
        <v>9.838883054E-2</v>
      </c>
      <c r="AI4246" s="122">
        <v>9.7263503220000005E-2</v>
      </c>
      <c r="AJ4246" s="122">
        <v>9.6195645780000005E-2</v>
      </c>
      <c r="AK4246" s="122">
        <v>8.9811414160000005E-2</v>
      </c>
      <c r="AL4246" s="122">
        <v>0</v>
      </c>
    </row>
    <row r="4247" spans="1:38" hidden="1" x14ac:dyDescent="0.25">
      <c r="A4247" s="122" t="s">
        <v>2067</v>
      </c>
      <c r="B4247" s="122">
        <v>1</v>
      </c>
      <c r="C4247" s="122" t="s">
        <v>2261</v>
      </c>
      <c r="D4247" s="122" t="s">
        <v>2165</v>
      </c>
      <c r="E4247" s="122">
        <v>77</v>
      </c>
      <c r="F4247" s="122">
        <v>5.8239999999999997E-8</v>
      </c>
      <c r="G4247" s="122">
        <v>1.4313000000000001E-7</v>
      </c>
      <c r="H4247" s="122">
        <v>1.378696527E-2</v>
      </c>
      <c r="I4247" s="122">
        <v>6.016687976E-2</v>
      </c>
      <c r="J4247" s="122">
        <v>0.15681241017</v>
      </c>
      <c r="K4247" s="122">
        <v>0.34133385064999999</v>
      </c>
      <c r="L4247" s="122">
        <v>0.46407533146000002</v>
      </c>
      <c r="M4247" s="122">
        <v>0.58417658051999999</v>
      </c>
      <c r="N4247" s="122">
        <v>0.66148510532000004</v>
      </c>
      <c r="O4247" s="122">
        <v>0.74157068049999997</v>
      </c>
      <c r="P4247" s="122">
        <v>0.81397103411000005</v>
      </c>
      <c r="Q4247" s="122">
        <v>0.87669562746999996</v>
      </c>
      <c r="R4247" s="122">
        <v>0.90487101483999999</v>
      </c>
      <c r="S4247" s="122">
        <v>0.92363575031</v>
      </c>
      <c r="T4247" s="122">
        <v>0.94359108752999998</v>
      </c>
      <c r="U4247" s="122">
        <v>0.95527171128999999</v>
      </c>
      <c r="V4247" s="122">
        <v>0.98975849882</v>
      </c>
      <c r="W4247" s="122">
        <v>1.0196931682599999</v>
      </c>
      <c r="X4247" s="122">
        <v>1.0525981449099999</v>
      </c>
      <c r="Y4247" s="122">
        <v>0.57122720369000002</v>
      </c>
      <c r="Z4247" s="122">
        <v>0.85210371350000003</v>
      </c>
      <c r="AA4247" s="122">
        <v>0.85028492340999995</v>
      </c>
      <c r="AB4247" s="122">
        <v>0.62892042862999997</v>
      </c>
      <c r="AC4247" s="122">
        <v>0.63784371105000004</v>
      </c>
      <c r="AD4247" s="122">
        <v>0.66433461406000005</v>
      </c>
      <c r="AE4247" s="122">
        <v>0.62390947892000004</v>
      </c>
      <c r="AF4247" s="122">
        <v>0.57274751494999998</v>
      </c>
      <c r="AG4247" s="122">
        <v>0.63732494891000002</v>
      </c>
      <c r="AH4247" s="122">
        <v>0.53814264946000001</v>
      </c>
      <c r="AI4247" s="122">
        <v>0.65344052955999998</v>
      </c>
      <c r="AJ4247" s="122">
        <v>0.64096710405000001</v>
      </c>
      <c r="AK4247" s="122">
        <v>0.59688538233999999</v>
      </c>
      <c r="AL4247" s="122">
        <v>0</v>
      </c>
    </row>
    <row r="4248" spans="1:38" hidden="1" x14ac:dyDescent="0.25">
      <c r="A4248" s="122" t="s">
        <v>2067</v>
      </c>
      <c r="B4248" s="122">
        <v>1</v>
      </c>
      <c r="C4248" s="122" t="s">
        <v>2261</v>
      </c>
      <c r="D4248" s="122" t="s">
        <v>2166</v>
      </c>
      <c r="E4248" s="122">
        <v>77</v>
      </c>
      <c r="F4248" s="122">
        <v>1.0412999999999999E-7</v>
      </c>
      <c r="G4248" s="122">
        <v>2.5544999999999997E-7</v>
      </c>
      <c r="H4248" s="122">
        <v>2.4458345079999999E-2</v>
      </c>
      <c r="I4248" s="122">
        <v>0.10593303773</v>
      </c>
      <c r="J4248" s="122">
        <v>0.27411238854999997</v>
      </c>
      <c r="K4248" s="122">
        <v>0.59180185597000001</v>
      </c>
      <c r="L4248" s="122">
        <v>0.80200887142999999</v>
      </c>
      <c r="M4248" s="122">
        <v>1.00672752739</v>
      </c>
      <c r="N4248" s="122">
        <v>1.13878517818</v>
      </c>
      <c r="O4248" s="122">
        <v>1.2801812583300001</v>
      </c>
      <c r="P4248" s="122">
        <v>1.41057301203</v>
      </c>
      <c r="Q4248" s="122">
        <v>1.5236853203</v>
      </c>
      <c r="R4248" s="122">
        <v>1.5784624172199999</v>
      </c>
      <c r="S4248" s="122">
        <v>1.6179771791299999</v>
      </c>
      <c r="T4248" s="122">
        <v>1.6522094889300001</v>
      </c>
      <c r="U4248" s="122">
        <v>1.66944203049</v>
      </c>
      <c r="V4248" s="122">
        <v>1.7149622217</v>
      </c>
      <c r="W4248" s="122">
        <v>1.75940394669</v>
      </c>
      <c r="X4248" s="122">
        <v>1.81106581084</v>
      </c>
      <c r="Y4248" s="122">
        <v>1.7892500784600001</v>
      </c>
      <c r="Z4248" s="122">
        <v>1.91669209641</v>
      </c>
      <c r="AA4248" s="122">
        <v>1.8154728519200001</v>
      </c>
      <c r="AB4248" s="122">
        <v>1.86489415814</v>
      </c>
      <c r="AC4248" s="122">
        <v>1.7340475846200001</v>
      </c>
      <c r="AD4248" s="122">
        <v>1.4261279631299999</v>
      </c>
      <c r="AE4248" s="122">
        <v>1.57916034458</v>
      </c>
      <c r="AF4248" s="122">
        <v>1.3110302710699999</v>
      </c>
      <c r="AG4248" s="122">
        <v>1.3501155145399999</v>
      </c>
      <c r="AH4248" s="122">
        <v>1.11737771288</v>
      </c>
      <c r="AI4248" s="122">
        <v>1.09814089255</v>
      </c>
      <c r="AJ4248" s="122">
        <v>0.97009163043000002</v>
      </c>
      <c r="AK4248" s="122">
        <v>0.89866199306000005</v>
      </c>
      <c r="AL4248" s="122">
        <v>0</v>
      </c>
    </row>
    <row r="4249" spans="1:38" hidden="1" x14ac:dyDescent="0.25">
      <c r="A4249" s="122" t="s">
        <v>2067</v>
      </c>
      <c r="B4249" s="122">
        <v>1</v>
      </c>
      <c r="C4249" s="122" t="s">
        <v>2261</v>
      </c>
      <c r="D4249" s="122" t="s">
        <v>2167</v>
      </c>
      <c r="E4249" s="122">
        <v>77</v>
      </c>
      <c r="F4249" s="122">
        <v>2.7039999999999999E-8</v>
      </c>
      <c r="G4249" s="122">
        <v>6.5909999999999999E-8</v>
      </c>
      <c r="H4249" s="122">
        <v>6.2732473700000003E-3</v>
      </c>
      <c r="I4249" s="122">
        <v>2.7060655699999998E-2</v>
      </c>
      <c r="J4249" s="122">
        <v>6.9595842680000006E-2</v>
      </c>
      <c r="K4249" s="122">
        <v>0.14941414228</v>
      </c>
      <c r="L4249" s="122">
        <v>0.20107791977</v>
      </c>
      <c r="M4249" s="122">
        <v>0.25042330118</v>
      </c>
      <c r="N4249" s="122">
        <v>0.28102876009</v>
      </c>
      <c r="O4249" s="122">
        <v>0.31286505965</v>
      </c>
      <c r="P4249" s="122">
        <v>0.34081681152999999</v>
      </c>
      <c r="Q4249" s="122">
        <v>0.36423625433000001</v>
      </c>
      <c r="R4249" s="122">
        <v>0.37476558131999999</v>
      </c>
      <c r="S4249" s="122">
        <v>0.38287889626999999</v>
      </c>
      <c r="T4249" s="122">
        <v>0.38945835837999998</v>
      </c>
      <c r="U4249" s="122">
        <v>0.39235829009000001</v>
      </c>
      <c r="V4249" s="122">
        <v>0.40281110506000001</v>
      </c>
      <c r="W4249" s="122">
        <v>0.41235805207999998</v>
      </c>
      <c r="X4249" s="122">
        <v>0.42296472022999998</v>
      </c>
      <c r="Y4249" s="122">
        <v>0.43468937733000002</v>
      </c>
      <c r="Z4249" s="122">
        <v>0.36523446635000001</v>
      </c>
      <c r="AA4249" s="122">
        <v>0.34518349748999999</v>
      </c>
      <c r="AB4249" s="122">
        <v>0.33503767934000001</v>
      </c>
      <c r="AC4249" s="122">
        <v>0.39689887874000002</v>
      </c>
      <c r="AD4249" s="122">
        <v>0.43526489967999998</v>
      </c>
      <c r="AE4249" s="122">
        <v>0.39362850891000001</v>
      </c>
      <c r="AF4249" s="122">
        <v>0.33909835011</v>
      </c>
      <c r="AG4249" s="122">
        <v>0.27718096250000002</v>
      </c>
      <c r="AH4249" s="122">
        <v>0.28438705997000002</v>
      </c>
      <c r="AI4249" s="122">
        <v>0.27980880953999998</v>
      </c>
      <c r="AJ4249" s="122">
        <v>0.26797216199000001</v>
      </c>
      <c r="AK4249" s="122">
        <v>0.24804447096000001</v>
      </c>
      <c r="AL4249" s="122">
        <v>0</v>
      </c>
    </row>
    <row r="4250" spans="1:38" hidden="1" x14ac:dyDescent="0.25">
      <c r="A4250" s="122" t="s">
        <v>2067</v>
      </c>
      <c r="B4250" s="122">
        <v>1</v>
      </c>
      <c r="C4250" s="122" t="s">
        <v>2261</v>
      </c>
      <c r="D4250" s="122" t="s">
        <v>2168</v>
      </c>
      <c r="E4250" s="122">
        <v>77</v>
      </c>
      <c r="F4250" s="122">
        <v>5.9799999999999996E-9</v>
      </c>
      <c r="G4250" s="122">
        <v>1.4300000000000001E-8</v>
      </c>
      <c r="H4250" s="122">
        <v>1.3504985000000001E-3</v>
      </c>
      <c r="I4250" s="122">
        <v>5.7251439699999998E-3</v>
      </c>
      <c r="J4250" s="122">
        <v>1.448897788E-2</v>
      </c>
      <c r="K4250" s="122">
        <v>3.053053159E-2</v>
      </c>
      <c r="L4250" s="122">
        <v>4.0437394789999997E-2</v>
      </c>
      <c r="M4250" s="122">
        <v>4.9517020670000002E-2</v>
      </c>
      <c r="N4250" s="122">
        <v>5.4786616170000003E-2</v>
      </c>
      <c r="O4250" s="122">
        <v>6.0252485799999998E-2</v>
      </c>
      <c r="P4250" s="122">
        <v>6.5131543230000005E-2</v>
      </c>
      <c r="Q4250" s="122">
        <v>6.8909887929999997E-2</v>
      </c>
      <c r="R4250" s="122">
        <v>7.0564296269999993E-2</v>
      </c>
      <c r="S4250" s="122">
        <v>7.1461192399999998E-2</v>
      </c>
      <c r="T4250" s="122">
        <v>7.212751429E-2</v>
      </c>
      <c r="U4250" s="122">
        <v>7.1726934110000001E-2</v>
      </c>
      <c r="V4250" s="122">
        <v>7.2884326060000004E-2</v>
      </c>
      <c r="W4250" s="122">
        <v>7.4709113569999999E-2</v>
      </c>
      <c r="X4250" s="122">
        <v>7.6944553139999997E-2</v>
      </c>
      <c r="Y4250" s="122">
        <v>7.4092504200000006E-2</v>
      </c>
      <c r="Z4250" s="122">
        <v>6.658338674E-2</v>
      </c>
      <c r="AA4250" s="122">
        <v>6.6358764939999995E-2</v>
      </c>
      <c r="AB4250" s="122">
        <v>9.1413475659999993E-2</v>
      </c>
      <c r="AC4250" s="122">
        <v>5.9687326399999997E-2</v>
      </c>
      <c r="AD4250" s="122">
        <v>6.2457745219999999E-2</v>
      </c>
      <c r="AE4250" s="122">
        <v>5.1987865279999997E-2</v>
      </c>
      <c r="AF4250" s="122">
        <v>5.5958404449999999E-2</v>
      </c>
      <c r="AG4250" s="122">
        <v>4.0596673649999998E-2</v>
      </c>
      <c r="AH4250" s="122">
        <v>5.669892839E-2</v>
      </c>
      <c r="AI4250" s="122">
        <v>4.1385951749999997E-2</v>
      </c>
      <c r="AJ4250" s="122">
        <v>5.4719959059999997E-2</v>
      </c>
      <c r="AK4250" s="122">
        <v>5.0156903029999998E-2</v>
      </c>
      <c r="AL4250" s="122">
        <v>0</v>
      </c>
    </row>
    <row r="4251" spans="1:38" hidden="1" x14ac:dyDescent="0.25">
      <c r="A4251" s="122" t="s">
        <v>2067</v>
      </c>
      <c r="B4251" s="122">
        <v>1</v>
      </c>
      <c r="C4251" s="122" t="s">
        <v>2262</v>
      </c>
      <c r="D4251" s="122" t="s">
        <v>2120</v>
      </c>
      <c r="E4251" s="122">
        <v>78</v>
      </c>
      <c r="F4251" s="122">
        <v>4.9055999999999997E-7</v>
      </c>
      <c r="G4251" s="122">
        <v>1.21872E-6</v>
      </c>
      <c r="H4251" s="122">
        <v>2.3697599999999999E-6</v>
      </c>
      <c r="I4251" s="122">
        <v>1.7812608E-4</v>
      </c>
      <c r="J4251" s="122">
        <v>4.9132991999999999E-4</v>
      </c>
      <c r="K4251" s="122">
        <v>1.2102984E-3</v>
      </c>
      <c r="L4251" s="122">
        <v>2.23379472E-3</v>
      </c>
      <c r="M4251" s="122">
        <v>3.66762096E-3</v>
      </c>
      <c r="N4251" s="122">
        <v>5.2984262400000001E-3</v>
      </c>
      <c r="O4251" s="122">
        <v>7.5187392E-3</v>
      </c>
      <c r="P4251" s="122">
        <v>9.1823150399999998E-3</v>
      </c>
      <c r="Q4251" s="122">
        <v>1.129703904E-2</v>
      </c>
      <c r="R4251" s="122">
        <v>1.372030992E-2</v>
      </c>
      <c r="S4251" s="122">
        <v>1.6172274239999999E-2</v>
      </c>
      <c r="T4251" s="122">
        <v>1.8525137279999999E-2</v>
      </c>
      <c r="U4251" s="122">
        <v>2.235630672E-2</v>
      </c>
      <c r="V4251" s="122">
        <v>2.6566492800000001E-2</v>
      </c>
      <c r="W4251" s="122">
        <v>3.120562608E-2</v>
      </c>
      <c r="X4251" s="122">
        <v>3.6585260160000001E-2</v>
      </c>
      <c r="Y4251" s="122">
        <v>4.305688656E-2</v>
      </c>
      <c r="Z4251" s="122">
        <v>4.9448094239999997E-2</v>
      </c>
      <c r="AA4251" s="122">
        <v>5.4837816480000003E-2</v>
      </c>
      <c r="AB4251" s="122">
        <v>5.9548059360000002E-2</v>
      </c>
      <c r="AC4251" s="122">
        <v>6.3562092000000001E-2</v>
      </c>
      <c r="AD4251" s="122">
        <v>6.594608112E-2</v>
      </c>
      <c r="AE4251" s="122">
        <v>6.7463747520000006E-2</v>
      </c>
      <c r="AF4251" s="122">
        <v>6.8917792800000002E-2</v>
      </c>
      <c r="AG4251" s="122">
        <v>6.7758306239999996E-2</v>
      </c>
      <c r="AH4251" s="122">
        <v>6.6224331839999998E-2</v>
      </c>
      <c r="AI4251" s="122">
        <v>6.609245088E-2</v>
      </c>
      <c r="AJ4251" s="122">
        <v>6.5389558079999993E-2</v>
      </c>
      <c r="AK4251" s="122">
        <v>6.5401770720000002E-2</v>
      </c>
      <c r="AL4251" s="122">
        <v>0</v>
      </c>
    </row>
    <row r="4252" spans="1:38" hidden="1" x14ac:dyDescent="0.25">
      <c r="A4252" s="122" t="s">
        <v>2067</v>
      </c>
      <c r="B4252" s="122">
        <v>1</v>
      </c>
      <c r="C4252" s="122" t="s">
        <v>2262</v>
      </c>
      <c r="D4252" s="122" t="s">
        <v>2121</v>
      </c>
      <c r="E4252" s="122">
        <v>78</v>
      </c>
      <c r="F4252" s="122">
        <v>3.80928E-6</v>
      </c>
      <c r="G4252" s="122">
        <v>9.2928000000000002E-6</v>
      </c>
      <c r="H4252" s="122">
        <v>1.769376E-5</v>
      </c>
      <c r="I4252" s="122">
        <v>1.3206556800000001E-3</v>
      </c>
      <c r="J4252" s="122">
        <v>3.6452664E-3</v>
      </c>
      <c r="K4252" s="122">
        <v>9.0079032000000003E-3</v>
      </c>
      <c r="L4252" s="122">
        <v>1.66008528E-2</v>
      </c>
      <c r="M4252" s="122">
        <v>2.722826352E-2</v>
      </c>
      <c r="N4252" s="122">
        <v>3.91294248E-2</v>
      </c>
      <c r="O4252" s="122">
        <v>5.5324169280000002E-2</v>
      </c>
      <c r="P4252" s="122">
        <v>6.7501922879999995E-2</v>
      </c>
      <c r="Q4252" s="122">
        <v>8.2563751680000005E-2</v>
      </c>
      <c r="R4252" s="122">
        <v>9.9094417439999999E-2</v>
      </c>
      <c r="S4252" s="122">
        <v>0.11611993872</v>
      </c>
      <c r="T4252" s="122">
        <v>0.1313103192</v>
      </c>
      <c r="U4252" s="122">
        <v>0.15747960720000001</v>
      </c>
      <c r="V4252" s="122">
        <v>0.18689043312</v>
      </c>
      <c r="W4252" s="122">
        <v>0.21869881920000001</v>
      </c>
      <c r="X4252" s="122">
        <v>0.25491659183999998</v>
      </c>
      <c r="Y4252" s="122">
        <v>0.36254577071999999</v>
      </c>
      <c r="Z4252" s="122">
        <v>0.43409614223999998</v>
      </c>
      <c r="AA4252" s="122">
        <v>0.50092641888</v>
      </c>
      <c r="AB4252" s="122">
        <v>0.40584483360000001</v>
      </c>
      <c r="AC4252" s="122">
        <v>0.44460506016000001</v>
      </c>
      <c r="AD4252" s="122">
        <v>0.46889633087999999</v>
      </c>
      <c r="AE4252" s="122">
        <v>0.49264878144000002</v>
      </c>
      <c r="AF4252" s="122">
        <v>0.52108455072000004</v>
      </c>
      <c r="AG4252" s="122">
        <v>0.53833074240000001</v>
      </c>
      <c r="AH4252" s="122">
        <v>0.4863010968</v>
      </c>
      <c r="AI4252" s="122">
        <v>0.51804948096000003</v>
      </c>
      <c r="AJ4252" s="122">
        <v>0.54033959856000002</v>
      </c>
      <c r="AK4252" s="122">
        <v>0.5390625912</v>
      </c>
      <c r="AL4252" s="122">
        <v>0</v>
      </c>
    </row>
    <row r="4253" spans="1:38" hidden="1" x14ac:dyDescent="0.25">
      <c r="A4253" s="122" t="s">
        <v>2067</v>
      </c>
      <c r="B4253" s="122">
        <v>1</v>
      </c>
      <c r="C4253" s="122" t="s">
        <v>2262</v>
      </c>
      <c r="D4253" s="122" t="s">
        <v>2122</v>
      </c>
      <c r="E4253" s="122">
        <v>78</v>
      </c>
      <c r="F4253" s="122">
        <v>2.2166399999999999E-6</v>
      </c>
      <c r="G4253" s="122">
        <v>5.4028799999999998E-6</v>
      </c>
      <c r="H4253" s="122">
        <v>1.0290719999999999E-5</v>
      </c>
      <c r="I4253" s="122">
        <v>7.6976159999999998E-4</v>
      </c>
      <c r="J4253" s="122">
        <v>2.1340080000000002E-3</v>
      </c>
      <c r="K4253" s="122">
        <v>5.3152646400000001E-3</v>
      </c>
      <c r="L4253" s="122">
        <v>9.8587387199999994E-3</v>
      </c>
      <c r="M4253" s="122">
        <v>1.6214335680000001E-2</v>
      </c>
      <c r="N4253" s="122">
        <v>2.3330795519999999E-2</v>
      </c>
      <c r="O4253" s="122">
        <v>3.3116767679999999E-2</v>
      </c>
      <c r="P4253" s="122">
        <v>4.0611593760000002E-2</v>
      </c>
      <c r="Q4253" s="122">
        <v>4.9741361759999998E-2</v>
      </c>
      <c r="R4253" s="122">
        <v>5.9851993919999999E-2</v>
      </c>
      <c r="S4253" s="122">
        <v>7.0257821760000005E-2</v>
      </c>
      <c r="T4253" s="122">
        <v>7.969184352E-2</v>
      </c>
      <c r="U4253" s="122">
        <v>9.5839114079999996E-2</v>
      </c>
      <c r="V4253" s="122">
        <v>0.11392575072</v>
      </c>
      <c r="W4253" s="122">
        <v>0.13332285935999999</v>
      </c>
      <c r="X4253" s="122">
        <v>0.15530723088000001</v>
      </c>
      <c r="Y4253" s="122">
        <v>0.22073389296000001</v>
      </c>
      <c r="Z4253" s="122">
        <v>0.26505576192000002</v>
      </c>
      <c r="AA4253" s="122">
        <v>0.30694864991999998</v>
      </c>
      <c r="AB4253" s="122">
        <v>0.24880652448000001</v>
      </c>
      <c r="AC4253" s="122">
        <v>0.27242297904000001</v>
      </c>
      <c r="AD4253" s="122">
        <v>0.28738971648</v>
      </c>
      <c r="AE4253" s="122">
        <v>0.30237299808000001</v>
      </c>
      <c r="AF4253" s="122">
        <v>0.32032976256000001</v>
      </c>
      <c r="AG4253" s="122">
        <v>0.33150289871999999</v>
      </c>
      <c r="AH4253" s="122">
        <v>0.29945392368000001</v>
      </c>
      <c r="AI4253" s="122">
        <v>0.31887344544000001</v>
      </c>
      <c r="AJ4253" s="122">
        <v>0.32391881424000002</v>
      </c>
      <c r="AK4253" s="122">
        <v>0.32364770879999999</v>
      </c>
      <c r="AL4253" s="122">
        <v>0</v>
      </c>
    </row>
    <row r="4254" spans="1:38" hidden="1" x14ac:dyDescent="0.25">
      <c r="A4254" s="122" t="s">
        <v>2067</v>
      </c>
      <c r="B4254" s="122">
        <v>1</v>
      </c>
      <c r="C4254" s="122" t="s">
        <v>2262</v>
      </c>
      <c r="D4254" s="122" t="s">
        <v>2175</v>
      </c>
      <c r="E4254" s="122">
        <v>78</v>
      </c>
      <c r="F4254" s="122">
        <v>4.1759999999999998E-8</v>
      </c>
      <c r="G4254" s="122">
        <v>1.0368E-7</v>
      </c>
      <c r="H4254" s="122">
        <v>2.0111999999999999E-7</v>
      </c>
      <c r="I4254" s="122">
        <v>1.5263039999999999E-5</v>
      </c>
      <c r="J4254" s="122">
        <v>4.2923999999999998E-5</v>
      </c>
      <c r="K4254" s="122">
        <v>1.0787519999999999E-4</v>
      </c>
      <c r="L4254" s="122">
        <v>2.0158032E-4</v>
      </c>
      <c r="M4254" s="122">
        <v>3.3457871999999998E-4</v>
      </c>
      <c r="N4254" s="122">
        <v>4.8608160000000001E-4</v>
      </c>
      <c r="O4254" s="122">
        <v>6.9536255999999997E-4</v>
      </c>
      <c r="P4254" s="122">
        <v>8.4369695999999997E-4</v>
      </c>
      <c r="Q4254" s="122">
        <v>1.02817344E-3</v>
      </c>
      <c r="R4254" s="122">
        <v>1.2293951999999999E-3</v>
      </c>
      <c r="S4254" s="122">
        <v>1.43222784E-3</v>
      </c>
      <c r="T4254" s="122">
        <v>1.6111281600000001E-3</v>
      </c>
      <c r="U4254" s="122">
        <v>1.9206192E-3</v>
      </c>
      <c r="V4254" s="122">
        <v>2.2475428799999999E-3</v>
      </c>
      <c r="W4254" s="122">
        <v>2.6038324800000002E-3</v>
      </c>
      <c r="X4254" s="122">
        <v>2.9994427199999999E-3</v>
      </c>
      <c r="Y4254" s="122">
        <v>3.4475942399999999E-3</v>
      </c>
      <c r="Z4254" s="122">
        <v>3.8457595199999999E-3</v>
      </c>
      <c r="AA4254" s="122">
        <v>4.1795529600000001E-3</v>
      </c>
      <c r="AB4254" s="122">
        <v>4.4388283200000002E-3</v>
      </c>
      <c r="AC4254" s="122">
        <v>4.6366982399999998E-3</v>
      </c>
      <c r="AD4254" s="122">
        <v>4.7488872000000003E-3</v>
      </c>
      <c r="AE4254" s="122">
        <v>4.7752598399999997E-3</v>
      </c>
      <c r="AF4254" s="122">
        <v>4.7701147200000004E-3</v>
      </c>
      <c r="AG4254" s="122">
        <v>4.6149859200000001E-3</v>
      </c>
      <c r="AH4254" s="122">
        <v>4.4488247999999999E-3</v>
      </c>
      <c r="AI4254" s="122">
        <v>4.3655433599999998E-3</v>
      </c>
      <c r="AJ4254" s="122">
        <v>4.2309782399999997E-3</v>
      </c>
      <c r="AK4254" s="122">
        <v>4.1388431999999998E-3</v>
      </c>
      <c r="AL4254" s="122">
        <v>0</v>
      </c>
    </row>
    <row r="4255" spans="1:38" hidden="1" x14ac:dyDescent="0.25">
      <c r="A4255" s="122" t="s">
        <v>2067</v>
      </c>
      <c r="B4255" s="122">
        <v>1</v>
      </c>
      <c r="C4255" s="122" t="s">
        <v>2262</v>
      </c>
      <c r="D4255" s="122" t="s">
        <v>2123</v>
      </c>
      <c r="E4255" s="122">
        <v>78</v>
      </c>
      <c r="F4255" s="122">
        <v>4.1640000000000003E-6</v>
      </c>
      <c r="G4255" s="122">
        <v>1.0181280000000001E-5</v>
      </c>
      <c r="H4255" s="122">
        <v>1.9479839999999999E-5</v>
      </c>
      <c r="I4255" s="122">
        <v>1.4633073599999999E-3</v>
      </c>
      <c r="J4255" s="122">
        <v>4.0908225600000004E-3</v>
      </c>
      <c r="K4255" s="122">
        <v>1.0288413119999999E-2</v>
      </c>
      <c r="L4255" s="122">
        <v>1.920119424E-2</v>
      </c>
      <c r="M4255" s="122">
        <v>3.1848686399999999E-2</v>
      </c>
      <c r="N4255" s="122">
        <v>4.6293013920000001E-2</v>
      </c>
      <c r="O4255" s="122">
        <v>6.6269079359999997E-2</v>
      </c>
      <c r="P4255" s="122">
        <v>8.1773328960000002E-2</v>
      </c>
      <c r="Q4255" s="122">
        <v>0.10087145472</v>
      </c>
      <c r="R4255" s="122">
        <v>0.12247540799999999</v>
      </c>
      <c r="S4255" s="122">
        <v>0.14485725792000001</v>
      </c>
      <c r="T4255" s="122">
        <v>0.16553986271999999</v>
      </c>
      <c r="U4255" s="122">
        <v>0.20113334112</v>
      </c>
      <c r="V4255" s="122">
        <v>0.23981421168</v>
      </c>
      <c r="W4255" s="122">
        <v>0.28249506815999997</v>
      </c>
      <c r="X4255" s="122">
        <v>0.33082112064000002</v>
      </c>
      <c r="Y4255" s="122">
        <v>0.40983793728000001</v>
      </c>
      <c r="Z4255" s="122">
        <v>0.4665495288</v>
      </c>
      <c r="AA4255" s="122">
        <v>0.40260084816000002</v>
      </c>
      <c r="AB4255" s="122">
        <v>0.51208297343999998</v>
      </c>
      <c r="AC4255" s="122">
        <v>0.41362690128000001</v>
      </c>
      <c r="AD4255" s="122">
        <v>0.41561032320000002</v>
      </c>
      <c r="AE4255" s="122">
        <v>0.34477949951999998</v>
      </c>
      <c r="AF4255" s="122">
        <v>0.24201704543999999</v>
      </c>
      <c r="AG4255" s="122">
        <v>0.24903342815999999</v>
      </c>
      <c r="AH4255" s="122">
        <v>0.37117096896000001</v>
      </c>
      <c r="AI4255" s="122">
        <v>0.32650054175999998</v>
      </c>
      <c r="AJ4255" s="122">
        <v>0.40889506656000002</v>
      </c>
      <c r="AK4255" s="122">
        <v>0.41029629647999999</v>
      </c>
      <c r="AL4255" s="122">
        <v>0</v>
      </c>
    </row>
    <row r="4256" spans="1:38" x14ac:dyDescent="0.25">
      <c r="A4256" s="122" t="s">
        <v>2067</v>
      </c>
      <c r="B4256" s="122">
        <v>1</v>
      </c>
      <c r="C4256" s="122" t="s">
        <v>2262</v>
      </c>
      <c r="D4256" s="122" t="s">
        <v>2124</v>
      </c>
      <c r="E4256" s="122">
        <v>78</v>
      </c>
      <c r="F4256" s="122">
        <v>2.3250719999999999E-5</v>
      </c>
      <c r="G4256" s="122">
        <v>5.6749439999999999E-5</v>
      </c>
      <c r="H4256" s="122">
        <v>1.0815696E-4</v>
      </c>
      <c r="I4256" s="122">
        <v>8.0684395199999998E-3</v>
      </c>
      <c r="J4256" s="122">
        <v>2.2328806560000001E-2</v>
      </c>
      <c r="K4256" s="122">
        <v>5.540864928E-2</v>
      </c>
      <c r="L4256" s="122">
        <v>0.10259964048</v>
      </c>
      <c r="M4256" s="122">
        <v>0.1691356416</v>
      </c>
      <c r="N4256" s="122">
        <v>0.24442362000000001</v>
      </c>
      <c r="O4256" s="122">
        <v>0.34838015760000002</v>
      </c>
      <c r="P4256" s="122">
        <v>0.42836937120000002</v>
      </c>
      <c r="Q4256" s="122">
        <v>0.52769614415999999</v>
      </c>
      <c r="R4256" s="122">
        <v>0.63810353184000002</v>
      </c>
      <c r="S4256" s="122">
        <v>0.75183417504000005</v>
      </c>
      <c r="T4256" s="122">
        <v>0.85468152096000005</v>
      </c>
      <c r="U4256" s="122">
        <v>1.02780841008</v>
      </c>
      <c r="V4256" s="122">
        <v>1.2147990292799999</v>
      </c>
      <c r="W4256" s="122">
        <v>1.42760445216</v>
      </c>
      <c r="X4256" s="122">
        <v>1.67031542976</v>
      </c>
      <c r="Y4256" s="122">
        <v>1.3688019311999999</v>
      </c>
      <c r="Z4256" s="122">
        <v>2.0723462736</v>
      </c>
      <c r="AA4256" s="122">
        <v>1.8762704649599999</v>
      </c>
      <c r="AB4256" s="122">
        <v>1.6579896302399999</v>
      </c>
      <c r="AC4256" s="122">
        <v>2.05007073168</v>
      </c>
      <c r="AD4256" s="122">
        <v>2.01642136752</v>
      </c>
      <c r="AE4256" s="122">
        <v>2.1768642576000001</v>
      </c>
      <c r="AF4256" s="122">
        <v>1.89400266864</v>
      </c>
      <c r="AG4256" s="122">
        <v>2.4945735369599999</v>
      </c>
      <c r="AH4256" s="122">
        <v>1.89012298176</v>
      </c>
      <c r="AI4256" s="122">
        <v>1.99986054528</v>
      </c>
      <c r="AJ4256" s="122">
        <v>2.4488373907200001</v>
      </c>
      <c r="AK4256" s="122">
        <v>2.4465451655999999</v>
      </c>
      <c r="AL4256" s="122">
        <v>0</v>
      </c>
    </row>
    <row r="4257" spans="1:38" hidden="1" x14ac:dyDescent="0.25">
      <c r="A4257" s="122" t="s">
        <v>2067</v>
      </c>
      <c r="B4257" s="122">
        <v>1</v>
      </c>
      <c r="C4257" s="122" t="s">
        <v>2262</v>
      </c>
      <c r="D4257" s="122" t="s">
        <v>474</v>
      </c>
      <c r="E4257" s="122">
        <v>78</v>
      </c>
      <c r="F4257" s="122">
        <v>3.7382399999999999E-6</v>
      </c>
      <c r="G4257" s="122">
        <v>9.1022400000000001E-6</v>
      </c>
      <c r="H4257" s="122">
        <v>1.7391360000000001E-5</v>
      </c>
      <c r="I4257" s="122">
        <v>1.3007208000000001E-3</v>
      </c>
      <c r="J4257" s="122">
        <v>3.5888318399999999E-3</v>
      </c>
      <c r="K4257" s="122">
        <v>8.8821648E-3</v>
      </c>
      <c r="L4257" s="122">
        <v>1.6409227679999999E-2</v>
      </c>
      <c r="M4257" s="122">
        <v>2.701659792E-2</v>
      </c>
      <c r="N4257" s="122">
        <v>3.9024837120000003E-2</v>
      </c>
      <c r="O4257" s="122">
        <v>5.5745260800000002E-2</v>
      </c>
      <c r="P4257" s="122">
        <v>6.8563285919999994E-2</v>
      </c>
      <c r="Q4257" s="122">
        <v>8.4654865440000004E-2</v>
      </c>
      <c r="R4257" s="122">
        <v>0.10191592224</v>
      </c>
      <c r="S4257" s="122">
        <v>0.11905197167999999</v>
      </c>
      <c r="T4257" s="122">
        <v>0.13398671183999999</v>
      </c>
      <c r="U4257" s="122">
        <v>0.15955040640000001</v>
      </c>
      <c r="V4257" s="122">
        <v>0.18775884000000001</v>
      </c>
      <c r="W4257" s="122">
        <v>0.22002905423999999</v>
      </c>
      <c r="X4257" s="122">
        <v>0.25756890432000001</v>
      </c>
      <c r="Y4257" s="122">
        <v>0.321258816</v>
      </c>
      <c r="Z4257" s="122">
        <v>0.3675357024</v>
      </c>
      <c r="AA4257" s="122">
        <v>0.31854607872000001</v>
      </c>
      <c r="AB4257" s="122">
        <v>0.40565059679999999</v>
      </c>
      <c r="AC4257" s="122">
        <v>0.32859619919999999</v>
      </c>
      <c r="AD4257" s="122">
        <v>0.33041038991999999</v>
      </c>
      <c r="AE4257" s="122">
        <v>0.27522212351999997</v>
      </c>
      <c r="AF4257" s="122">
        <v>0.19319650944</v>
      </c>
      <c r="AG4257" s="122">
        <v>0.19848299376</v>
      </c>
      <c r="AH4257" s="122">
        <v>0.29516349023999999</v>
      </c>
      <c r="AI4257" s="122">
        <v>0.25784274287999998</v>
      </c>
      <c r="AJ4257" s="122">
        <v>0.32950398671999998</v>
      </c>
      <c r="AK4257" s="122">
        <v>0.32773045919999999</v>
      </c>
      <c r="AL4257" s="122">
        <v>0</v>
      </c>
    </row>
    <row r="4258" spans="1:38" hidden="1" x14ac:dyDescent="0.25">
      <c r="A4258" s="122" t="s">
        <v>2067</v>
      </c>
      <c r="B4258" s="122">
        <v>1</v>
      </c>
      <c r="C4258" s="122" t="s">
        <v>2262</v>
      </c>
      <c r="D4258" s="122" t="s">
        <v>2125</v>
      </c>
      <c r="E4258" s="122">
        <v>78</v>
      </c>
      <c r="F4258" s="122">
        <v>2.5185600000000001E-6</v>
      </c>
      <c r="G4258" s="122">
        <v>6.1382400000000002E-6</v>
      </c>
      <c r="H4258" s="122">
        <v>1.162752E-5</v>
      </c>
      <c r="I4258" s="122">
        <v>8.6551680000000004E-4</v>
      </c>
      <c r="J4258" s="122">
        <v>2.3919340800000002E-3</v>
      </c>
      <c r="K4258" s="122">
        <v>5.9332492800000004E-3</v>
      </c>
      <c r="L4258" s="122">
        <v>1.0986344639999999E-2</v>
      </c>
      <c r="M4258" s="122">
        <v>1.8098526720000001E-2</v>
      </c>
      <c r="N4258" s="122">
        <v>2.612762544E-2</v>
      </c>
      <c r="O4258" s="122">
        <v>3.7186221120000001E-2</v>
      </c>
      <c r="P4258" s="122">
        <v>4.5706130880000001E-2</v>
      </c>
      <c r="Q4258" s="122">
        <v>5.6289108960000001E-2</v>
      </c>
      <c r="R4258" s="122">
        <v>6.8199664320000006E-2</v>
      </c>
      <c r="S4258" s="122">
        <v>8.0523997439999995E-2</v>
      </c>
      <c r="T4258" s="122">
        <v>9.1521748799999997E-2</v>
      </c>
      <c r="U4258" s="122">
        <v>0.11023051584</v>
      </c>
      <c r="V4258" s="122">
        <v>0.13058997744</v>
      </c>
      <c r="W4258" s="122">
        <v>0.15360103680000001</v>
      </c>
      <c r="X4258" s="122">
        <v>0.17992103951999999</v>
      </c>
      <c r="Y4258" s="122">
        <v>0.19903851695999999</v>
      </c>
      <c r="Z4258" s="122">
        <v>0.19220595311999999</v>
      </c>
      <c r="AA4258" s="122">
        <v>0.23712826079999999</v>
      </c>
      <c r="AB4258" s="122">
        <v>0.29568946800000001</v>
      </c>
      <c r="AC4258" s="122">
        <v>0.35689528032000001</v>
      </c>
      <c r="AD4258" s="122">
        <v>0.39011323007999998</v>
      </c>
      <c r="AE4258" s="122">
        <v>0.38228000400000001</v>
      </c>
      <c r="AF4258" s="122">
        <v>0.39767454431999999</v>
      </c>
      <c r="AG4258" s="122">
        <v>0.30486780864000002</v>
      </c>
      <c r="AH4258" s="122">
        <v>0.36782553456</v>
      </c>
      <c r="AI4258" s="122">
        <v>0.31950538703999998</v>
      </c>
      <c r="AJ4258" s="122">
        <v>0.35200765631999997</v>
      </c>
      <c r="AK4258" s="122">
        <v>0.35468582591999998</v>
      </c>
      <c r="AL4258" s="122">
        <v>0</v>
      </c>
    </row>
    <row r="4259" spans="1:38" hidden="1" x14ac:dyDescent="0.25">
      <c r="A4259" s="122" t="s">
        <v>2067</v>
      </c>
      <c r="B4259" s="122">
        <v>1</v>
      </c>
      <c r="C4259" s="122" t="s">
        <v>2262</v>
      </c>
      <c r="D4259" s="122" t="s">
        <v>2126</v>
      </c>
      <c r="E4259" s="122">
        <v>78</v>
      </c>
      <c r="F4259" s="122">
        <v>4.6320000000000002E-7</v>
      </c>
      <c r="G4259" s="122">
        <v>1.1164799999999999E-6</v>
      </c>
      <c r="H4259" s="122">
        <v>2.1052799999999999E-6</v>
      </c>
      <c r="I4259" s="122">
        <v>1.5570144000000001E-4</v>
      </c>
      <c r="J4259" s="122">
        <v>4.2502080000000002E-4</v>
      </c>
      <c r="K4259" s="122">
        <v>1.0361620800000001E-3</v>
      </c>
      <c r="L4259" s="122">
        <v>1.88460432E-3</v>
      </c>
      <c r="M4259" s="122">
        <v>3.0678163200000001E-3</v>
      </c>
      <c r="N4259" s="122">
        <v>4.3882833600000001E-3</v>
      </c>
      <c r="O4259" s="122">
        <v>6.2615347199999997E-3</v>
      </c>
      <c r="P4259" s="122">
        <v>7.6634577599999998E-3</v>
      </c>
      <c r="Q4259" s="122">
        <v>9.4202947199999998E-3</v>
      </c>
      <c r="R4259" s="122">
        <v>1.130153808E-2</v>
      </c>
      <c r="S4259" s="122">
        <v>1.31382432E-2</v>
      </c>
      <c r="T4259" s="122">
        <v>1.486282656E-2</v>
      </c>
      <c r="U4259" s="122">
        <v>1.7826198719999999E-2</v>
      </c>
      <c r="V4259" s="122">
        <v>2.118722592E-2</v>
      </c>
      <c r="W4259" s="122">
        <v>2.5013409600000001E-2</v>
      </c>
      <c r="X4259" s="122">
        <v>2.94441792E-2</v>
      </c>
      <c r="Y4259" s="122">
        <v>3.3094488960000001E-2</v>
      </c>
      <c r="Z4259" s="122">
        <v>3.2504381280000001E-2</v>
      </c>
      <c r="AA4259" s="122">
        <v>4.0987286880000001E-2</v>
      </c>
      <c r="AB4259" s="122">
        <v>5.2286426400000002E-2</v>
      </c>
      <c r="AC4259" s="122">
        <v>6.4669572480000007E-2</v>
      </c>
      <c r="AD4259" s="122">
        <v>7.1997253920000004E-2</v>
      </c>
      <c r="AE4259" s="122">
        <v>7.2120528000000003E-2</v>
      </c>
      <c r="AF4259" s="122">
        <v>7.6381133279999999E-2</v>
      </c>
      <c r="AG4259" s="122">
        <v>5.9439912960000001E-2</v>
      </c>
      <c r="AH4259" s="122">
        <v>7.2457357920000007E-2</v>
      </c>
      <c r="AI4259" s="122">
        <v>6.3457446240000007E-2</v>
      </c>
      <c r="AJ4259" s="122">
        <v>6.7472354880000002E-2</v>
      </c>
      <c r="AK4259" s="122">
        <v>6.5913422400000005E-2</v>
      </c>
      <c r="AL4259" s="122">
        <v>0</v>
      </c>
    </row>
    <row r="4260" spans="1:38" hidden="1" x14ac:dyDescent="0.25">
      <c r="A4260" s="122" t="s">
        <v>2067</v>
      </c>
      <c r="B4260" s="122">
        <v>1</v>
      </c>
      <c r="C4260" s="122" t="s">
        <v>2262</v>
      </c>
      <c r="D4260" s="122" t="s">
        <v>2127</v>
      </c>
      <c r="E4260" s="122">
        <v>78</v>
      </c>
      <c r="F4260" s="122">
        <v>5.1216E-7</v>
      </c>
      <c r="G4260" s="122">
        <v>1.2696000000000001E-6</v>
      </c>
      <c r="H4260" s="122">
        <v>2.4480000000000001E-6</v>
      </c>
      <c r="I4260" s="122">
        <v>1.8475343999999999E-4</v>
      </c>
      <c r="J4260" s="122">
        <v>5.1756863999999998E-4</v>
      </c>
      <c r="K4260" s="122">
        <v>1.30249872E-3</v>
      </c>
      <c r="L4260" s="122">
        <v>2.43973536E-3</v>
      </c>
      <c r="M4260" s="122">
        <v>4.0607328000000003E-3</v>
      </c>
      <c r="N4260" s="122">
        <v>5.9263132799999996E-3</v>
      </c>
      <c r="O4260" s="122">
        <v>8.5101998399999997E-3</v>
      </c>
      <c r="P4260" s="122">
        <v>1.053470592E-2</v>
      </c>
      <c r="Q4260" s="122">
        <v>1.3047288000000001E-2</v>
      </c>
      <c r="R4260" s="122">
        <v>1.5896052479999999E-2</v>
      </c>
      <c r="S4260" s="122">
        <v>1.8904282559999999E-2</v>
      </c>
      <c r="T4260" s="122">
        <v>2.1748998719999999E-2</v>
      </c>
      <c r="U4260" s="122">
        <v>2.6564724479999999E-2</v>
      </c>
      <c r="V4260" s="122">
        <v>3.1901368800000003E-2</v>
      </c>
      <c r="W4260" s="122">
        <v>3.7961808960000003E-2</v>
      </c>
      <c r="X4260" s="122">
        <v>4.4852343840000003E-2</v>
      </c>
      <c r="Y4260" s="122">
        <v>4.9831059359999999E-2</v>
      </c>
      <c r="Z4260" s="122">
        <v>4.8312140640000001E-2</v>
      </c>
      <c r="AA4260" s="122">
        <v>5.9971387199999997E-2</v>
      </c>
      <c r="AB4260" s="122">
        <v>7.5297119039999999E-2</v>
      </c>
      <c r="AC4260" s="122">
        <v>9.1716474719999996E-2</v>
      </c>
      <c r="AD4260" s="122">
        <v>0.1012395504</v>
      </c>
      <c r="AE4260" s="122">
        <v>0.10035571679999999</v>
      </c>
      <c r="AF4260" s="122">
        <v>0.1055319504</v>
      </c>
      <c r="AG4260" s="122">
        <v>8.1683695680000001E-2</v>
      </c>
      <c r="AH4260" s="122">
        <v>9.9503624159999998E-2</v>
      </c>
      <c r="AI4260" s="122">
        <v>8.750666352E-2</v>
      </c>
      <c r="AJ4260" s="122">
        <v>9.6979514399999994E-2</v>
      </c>
      <c r="AK4260" s="122">
        <v>9.870378816E-2</v>
      </c>
      <c r="AL4260" s="122">
        <v>0</v>
      </c>
    </row>
    <row r="4261" spans="1:38" hidden="1" x14ac:dyDescent="0.25">
      <c r="A4261" s="122" t="s">
        <v>2067</v>
      </c>
      <c r="B4261" s="122">
        <v>1</v>
      </c>
      <c r="C4261" s="122" t="s">
        <v>2262</v>
      </c>
      <c r="D4261" s="122" t="s">
        <v>2128</v>
      </c>
      <c r="E4261" s="122">
        <v>78</v>
      </c>
      <c r="F4261" s="122">
        <v>1.671072E-5</v>
      </c>
      <c r="G4261" s="122">
        <v>4.0983840000000002E-5</v>
      </c>
      <c r="H4261" s="122">
        <v>7.8318239999999994E-5</v>
      </c>
      <c r="I4261" s="122">
        <v>5.8587710400000003E-3</v>
      </c>
      <c r="J4261" s="122">
        <v>1.6270481279999999E-2</v>
      </c>
      <c r="K4261" s="122">
        <v>4.0495146240000002E-2</v>
      </c>
      <c r="L4261" s="122">
        <v>7.5153436800000001E-2</v>
      </c>
      <c r="M4261" s="122">
        <v>0.1240546152</v>
      </c>
      <c r="N4261" s="122">
        <v>0.17923947168000001</v>
      </c>
      <c r="O4261" s="122">
        <v>0.25507604927999999</v>
      </c>
      <c r="P4261" s="122">
        <v>0.31343439456</v>
      </c>
      <c r="Q4261" s="122">
        <v>0.38668306415999998</v>
      </c>
      <c r="R4261" s="122">
        <v>0.46924501536000002</v>
      </c>
      <c r="S4261" s="122">
        <v>0.5546954328</v>
      </c>
      <c r="T4261" s="122">
        <v>0.63352672992000003</v>
      </c>
      <c r="U4261" s="122">
        <v>0.76580040047999998</v>
      </c>
      <c r="V4261" s="122">
        <v>0.90452751888000005</v>
      </c>
      <c r="W4261" s="122">
        <v>1.0587649396800001</v>
      </c>
      <c r="X4261" s="122">
        <v>1.2331459944000001</v>
      </c>
      <c r="Y4261" s="122">
        <v>1.1540496523199999</v>
      </c>
      <c r="Z4261" s="122">
        <v>1.22160825456</v>
      </c>
      <c r="AA4261" s="122">
        <v>1.2880477022400001</v>
      </c>
      <c r="AB4261" s="122">
        <v>2.06614622256</v>
      </c>
      <c r="AC4261" s="122">
        <v>1.60404369936</v>
      </c>
      <c r="AD4261" s="122">
        <v>1.9063197081600001</v>
      </c>
      <c r="AE4261" s="122">
        <v>1.99518190608</v>
      </c>
      <c r="AF4261" s="122">
        <v>2.2557625535999999</v>
      </c>
      <c r="AG4261" s="122">
        <v>2.1755197876799999</v>
      </c>
      <c r="AH4261" s="122">
        <v>2.6747028456000002</v>
      </c>
      <c r="AI4261" s="122">
        <v>2.9026828752</v>
      </c>
      <c r="AJ4261" s="122">
        <v>2.2994167991999999</v>
      </c>
      <c r="AK4261" s="122">
        <v>2.3033552212799999</v>
      </c>
      <c r="AL4261" s="122">
        <v>0</v>
      </c>
    </row>
    <row r="4262" spans="1:38" hidden="1" x14ac:dyDescent="0.25">
      <c r="A4262" s="122" t="s">
        <v>2067</v>
      </c>
      <c r="B4262" s="122">
        <v>1</v>
      </c>
      <c r="C4262" s="122" t="s">
        <v>2262</v>
      </c>
      <c r="D4262" s="122" t="s">
        <v>2129</v>
      </c>
      <c r="E4262" s="122">
        <v>78</v>
      </c>
      <c r="F4262" s="122">
        <v>8.3500800000000002E-6</v>
      </c>
      <c r="G4262" s="122">
        <v>2.0394240000000001E-5</v>
      </c>
      <c r="H4262" s="122">
        <v>3.9112800000000003E-5</v>
      </c>
      <c r="I4262" s="122">
        <v>2.9355475199999998E-3</v>
      </c>
      <c r="J4262" s="122">
        <v>8.1780244800000006E-3</v>
      </c>
      <c r="K4262" s="122">
        <v>2.0413241759999999E-2</v>
      </c>
      <c r="L4262" s="122">
        <v>3.7953103680000003E-2</v>
      </c>
      <c r="M4262" s="122">
        <v>6.2778408960000004E-2</v>
      </c>
      <c r="N4262" s="122">
        <v>9.1011569279999996E-2</v>
      </c>
      <c r="O4262" s="122">
        <v>0.13022895743999999</v>
      </c>
      <c r="P4262" s="122">
        <v>0.16069277615999999</v>
      </c>
      <c r="Q4262" s="122">
        <v>0.19803542544</v>
      </c>
      <c r="R4262" s="122">
        <v>0.23922153552</v>
      </c>
      <c r="S4262" s="122">
        <v>0.28128675504</v>
      </c>
      <c r="T4262" s="122">
        <v>0.31900396800000003</v>
      </c>
      <c r="U4262" s="122">
        <v>0.38311064255999999</v>
      </c>
      <c r="V4262" s="122">
        <v>0.45586444512000002</v>
      </c>
      <c r="W4262" s="122">
        <v>0.53895495599999999</v>
      </c>
      <c r="X4262" s="122">
        <v>0.63262622784</v>
      </c>
      <c r="Y4262" s="122">
        <v>0.59524719311999996</v>
      </c>
      <c r="Z4262" s="122">
        <v>0.62954603951999999</v>
      </c>
      <c r="AA4262" s="122">
        <v>0.66266811120000002</v>
      </c>
      <c r="AB4262" s="122">
        <v>1.06010918256</v>
      </c>
      <c r="AC4262" s="122">
        <v>0.81840983136000001</v>
      </c>
      <c r="AD4262" s="122">
        <v>0.96701172095999999</v>
      </c>
      <c r="AE4262" s="122">
        <v>1.0048731446400001</v>
      </c>
      <c r="AF4262" s="122">
        <v>1.1273151830399999</v>
      </c>
      <c r="AG4262" s="122">
        <v>1.0803432768000001</v>
      </c>
      <c r="AH4262" s="122">
        <v>1.3237514774400001</v>
      </c>
      <c r="AI4262" s="122">
        <v>1.4354034648</v>
      </c>
      <c r="AJ4262" s="122">
        <v>1.1434011336000001</v>
      </c>
      <c r="AK4262" s="122">
        <v>1.142054568</v>
      </c>
      <c r="AL4262" s="122">
        <v>0</v>
      </c>
    </row>
    <row r="4263" spans="1:38" hidden="1" x14ac:dyDescent="0.25">
      <c r="A4263" s="122" t="s">
        <v>2067</v>
      </c>
      <c r="B4263" s="122">
        <v>1</v>
      </c>
      <c r="C4263" s="122" t="s">
        <v>2262</v>
      </c>
      <c r="D4263" s="122" t="s">
        <v>2176</v>
      </c>
      <c r="E4263" s="122">
        <v>78</v>
      </c>
      <c r="F4263" s="122">
        <v>1.1904E-7</v>
      </c>
      <c r="G4263" s="122">
        <v>2.952E-7</v>
      </c>
      <c r="H4263" s="122">
        <v>5.7311999999999999E-7</v>
      </c>
      <c r="I4263" s="122">
        <v>4.2738719999999999E-5</v>
      </c>
      <c r="J4263" s="122">
        <v>1.1658624E-4</v>
      </c>
      <c r="K4263" s="122">
        <v>2.8873152000000001E-4</v>
      </c>
      <c r="L4263" s="122">
        <v>5.3342159999999995E-4</v>
      </c>
      <c r="M4263" s="122">
        <v>8.7835439999999995E-4</v>
      </c>
      <c r="N4263" s="122">
        <v>1.2796588800000001E-3</v>
      </c>
      <c r="O4263" s="122">
        <v>1.83630432E-3</v>
      </c>
      <c r="P4263" s="122">
        <v>2.27120688E-3</v>
      </c>
      <c r="Q4263" s="122">
        <v>2.7894710399999998E-3</v>
      </c>
      <c r="R4263" s="122">
        <v>3.3610367999999998E-3</v>
      </c>
      <c r="S4263" s="122">
        <v>3.9422683200000001E-3</v>
      </c>
      <c r="T4263" s="122">
        <v>4.46329584E-3</v>
      </c>
      <c r="U4263" s="122">
        <v>5.3491876799999999E-3</v>
      </c>
      <c r="V4263" s="122">
        <v>6.30614976E-3</v>
      </c>
      <c r="W4263" s="122">
        <v>7.3903161600000003E-3</v>
      </c>
      <c r="X4263" s="122">
        <v>8.6169647999999998E-3</v>
      </c>
      <c r="Y4263" s="122">
        <v>1.002094752E-2</v>
      </c>
      <c r="Z4263" s="122">
        <v>1.131198672E-2</v>
      </c>
      <c r="AA4263" s="122">
        <v>1.244642112E-2</v>
      </c>
      <c r="AB4263" s="122">
        <v>1.3415485919999999E-2</v>
      </c>
      <c r="AC4263" s="122">
        <v>1.4245213919999999E-2</v>
      </c>
      <c r="AD4263" s="122">
        <v>1.4839847999999999E-2</v>
      </c>
      <c r="AE4263" s="122">
        <v>1.520284608E-2</v>
      </c>
      <c r="AF4263" s="122">
        <v>1.5489577439999999E-2</v>
      </c>
      <c r="AG4263" s="122">
        <v>1.530376128E-2</v>
      </c>
      <c r="AH4263" s="122">
        <v>1.50832104E-2</v>
      </c>
      <c r="AI4263" s="122">
        <v>1.51490376E-2</v>
      </c>
      <c r="AJ4263" s="122">
        <v>1.504205952E-2</v>
      </c>
      <c r="AK4263" s="122">
        <v>1.5067955520000001E-2</v>
      </c>
      <c r="AL4263" s="122">
        <v>0</v>
      </c>
    </row>
    <row r="4264" spans="1:38" hidden="1" x14ac:dyDescent="0.25">
      <c r="A4264" s="122" t="s">
        <v>2067</v>
      </c>
      <c r="B4264" s="122">
        <v>1</v>
      </c>
      <c r="C4264" s="122" t="s">
        <v>2262</v>
      </c>
      <c r="D4264" s="122" t="s">
        <v>2130</v>
      </c>
      <c r="E4264" s="122">
        <v>78</v>
      </c>
      <c r="F4264" s="122">
        <v>9.868799999999999E-7</v>
      </c>
      <c r="G4264" s="122">
        <v>2.4302399999999999E-6</v>
      </c>
      <c r="H4264" s="122">
        <v>4.6636800000000002E-6</v>
      </c>
      <c r="I4264" s="122">
        <v>3.485184E-4</v>
      </c>
      <c r="J4264" s="122">
        <v>9.6712128000000001E-4</v>
      </c>
      <c r="K4264" s="122">
        <v>2.3966275199999998E-3</v>
      </c>
      <c r="L4264" s="122">
        <v>4.4184662400000001E-3</v>
      </c>
      <c r="M4264" s="122">
        <v>7.2497035200000002E-3</v>
      </c>
      <c r="N4264" s="122">
        <v>1.0386336479999999E-2</v>
      </c>
      <c r="O4264" s="122">
        <v>1.4565037919999999E-2</v>
      </c>
      <c r="P4264" s="122">
        <v>1.7744539199999999E-2</v>
      </c>
      <c r="Q4264" s="122">
        <v>2.185462656E-2</v>
      </c>
      <c r="R4264" s="122">
        <v>2.64781176E-2</v>
      </c>
      <c r="S4264" s="122">
        <v>3.120538032E-2</v>
      </c>
      <c r="T4264" s="122">
        <v>3.578574432E-2</v>
      </c>
      <c r="U4264" s="122">
        <v>4.3332812640000003E-2</v>
      </c>
      <c r="V4264" s="122">
        <v>5.1525034560000002E-2</v>
      </c>
      <c r="W4264" s="122">
        <v>6.0350524799999999E-2</v>
      </c>
      <c r="X4264" s="122">
        <v>7.0898254080000001E-2</v>
      </c>
      <c r="Y4264" s="122">
        <v>8.2967314079999993E-2</v>
      </c>
      <c r="Z4264" s="122">
        <v>9.4466524800000007E-2</v>
      </c>
      <c r="AA4264" s="122">
        <v>0.10473077088</v>
      </c>
      <c r="AB4264" s="122">
        <v>0.11368398432</v>
      </c>
      <c r="AC4264" s="122">
        <v>0.12139983360000001</v>
      </c>
      <c r="AD4264" s="122">
        <v>0.12662998559999999</v>
      </c>
      <c r="AE4264" s="122">
        <v>0.13000669728</v>
      </c>
      <c r="AF4264" s="122">
        <v>0.13261367616</v>
      </c>
      <c r="AG4264" s="122">
        <v>0.13037719680000001</v>
      </c>
      <c r="AH4264" s="122">
        <v>0.12794041296</v>
      </c>
      <c r="AI4264" s="122">
        <v>0.12753691680000001</v>
      </c>
      <c r="AJ4264" s="122">
        <v>0.12962111424</v>
      </c>
      <c r="AK4264" s="122">
        <v>0.12867966912000001</v>
      </c>
      <c r="AL4264" s="122">
        <v>0</v>
      </c>
    </row>
    <row r="4265" spans="1:38" hidden="1" x14ac:dyDescent="0.25">
      <c r="A4265" s="122" t="s">
        <v>2067</v>
      </c>
      <c r="B4265" s="122">
        <v>1</v>
      </c>
      <c r="C4265" s="122" t="s">
        <v>2262</v>
      </c>
      <c r="D4265" s="122" t="s">
        <v>2131</v>
      </c>
      <c r="E4265" s="122">
        <v>78</v>
      </c>
      <c r="F4265" s="122">
        <v>2.2147199999999999E-6</v>
      </c>
      <c r="G4265" s="122">
        <v>5.3966400000000004E-6</v>
      </c>
      <c r="H4265" s="122">
        <v>1.02792E-5</v>
      </c>
      <c r="I4265" s="122">
        <v>7.6698960000000003E-4</v>
      </c>
      <c r="J4265" s="122">
        <v>2.1215308799999999E-3</v>
      </c>
      <c r="K4265" s="122">
        <v>5.2672430400000003E-3</v>
      </c>
      <c r="L4265" s="122">
        <v>9.7379836799999994E-3</v>
      </c>
      <c r="M4265" s="122">
        <v>1.6026207359999999E-2</v>
      </c>
      <c r="N4265" s="122">
        <v>2.3121127200000001E-2</v>
      </c>
      <c r="O4265" s="122">
        <v>3.2903180640000002E-2</v>
      </c>
      <c r="P4265" s="122">
        <v>4.0341001920000001E-2</v>
      </c>
      <c r="Q4265" s="122">
        <v>4.9501347360000003E-2</v>
      </c>
      <c r="R4265" s="122">
        <v>5.9687289599999999E-2</v>
      </c>
      <c r="S4265" s="122">
        <v>7.0202674079999999E-2</v>
      </c>
      <c r="T4265" s="122">
        <v>7.9824693599999996E-2</v>
      </c>
      <c r="U4265" s="122">
        <v>9.6135553920000005E-2</v>
      </c>
      <c r="V4265" s="122">
        <v>0.1141358904</v>
      </c>
      <c r="W4265" s="122">
        <v>0.13456305984</v>
      </c>
      <c r="X4265" s="122">
        <v>0.15797212416</v>
      </c>
      <c r="Y4265" s="122">
        <v>0.21912115584</v>
      </c>
      <c r="Z4265" s="122">
        <v>0.24402947759999999</v>
      </c>
      <c r="AA4265" s="122">
        <v>0.28142060448</v>
      </c>
      <c r="AB4265" s="122">
        <v>0.27766932096000002</v>
      </c>
      <c r="AC4265" s="122">
        <v>0.31401499632000002</v>
      </c>
      <c r="AD4265" s="122">
        <v>0.29545107935999998</v>
      </c>
      <c r="AE4265" s="122">
        <v>0.31733830176</v>
      </c>
      <c r="AF4265" s="122">
        <v>0.32213983151999998</v>
      </c>
      <c r="AG4265" s="122">
        <v>0.35914044719999999</v>
      </c>
      <c r="AH4265" s="122">
        <v>0.27650274528000002</v>
      </c>
      <c r="AI4265" s="122">
        <v>0.28975779408000002</v>
      </c>
      <c r="AJ4265" s="122">
        <v>0.26790035808000001</v>
      </c>
      <c r="AK4265" s="122">
        <v>0.26892975456000001</v>
      </c>
      <c r="AL4265" s="122">
        <v>0</v>
      </c>
    </row>
    <row r="4266" spans="1:38" hidden="1" x14ac:dyDescent="0.25">
      <c r="A4266" s="122" t="s">
        <v>2067</v>
      </c>
      <c r="B4266" s="122">
        <v>1</v>
      </c>
      <c r="C4266" s="122" t="s">
        <v>2262</v>
      </c>
      <c r="D4266" s="122" t="s">
        <v>2132</v>
      </c>
      <c r="E4266" s="122">
        <v>78</v>
      </c>
      <c r="F4266" s="122">
        <v>1.1443199999999999E-6</v>
      </c>
      <c r="G4266" s="122">
        <v>2.7984000000000002E-6</v>
      </c>
      <c r="H4266" s="122">
        <v>5.3313600000000001E-6</v>
      </c>
      <c r="I4266" s="122">
        <v>3.9908784000000001E-4</v>
      </c>
      <c r="J4266" s="122">
        <v>1.1035257599999999E-3</v>
      </c>
      <c r="K4266" s="122">
        <v>2.7327191999999998E-3</v>
      </c>
      <c r="L4266" s="122">
        <v>5.0361744000000002E-3</v>
      </c>
      <c r="M4266" s="122">
        <v>8.25983328E-3</v>
      </c>
      <c r="N4266" s="122">
        <v>1.1871814560000001E-2</v>
      </c>
      <c r="O4266" s="122">
        <v>1.6827372480000002E-2</v>
      </c>
      <c r="P4266" s="122">
        <v>2.059043616E-2</v>
      </c>
      <c r="Q4266" s="122">
        <v>2.524832976E-2</v>
      </c>
      <c r="R4266" s="122">
        <v>3.0421580640000001E-2</v>
      </c>
      <c r="S4266" s="122">
        <v>3.5840733600000001E-2</v>
      </c>
      <c r="T4266" s="122">
        <v>4.0761189599999997E-2</v>
      </c>
      <c r="U4266" s="122">
        <v>4.9197310559999999E-2</v>
      </c>
      <c r="V4266" s="122">
        <v>5.8417558559999999E-2</v>
      </c>
      <c r="W4266" s="122">
        <v>6.8937537600000001E-2</v>
      </c>
      <c r="X4266" s="122">
        <v>8.0821051680000006E-2</v>
      </c>
      <c r="Y4266" s="122">
        <v>0.10043395968</v>
      </c>
      <c r="Z4266" s="122">
        <v>0.11437892112</v>
      </c>
      <c r="AA4266" s="122">
        <v>9.8530551839999994E-2</v>
      </c>
      <c r="AB4266" s="122">
        <v>0.12464848368000001</v>
      </c>
      <c r="AC4266" s="122">
        <v>0.10050032304000001</v>
      </c>
      <c r="AD4266" s="122">
        <v>0.1007562624</v>
      </c>
      <c r="AE4266" s="122">
        <v>8.3383908000000007E-2</v>
      </c>
      <c r="AF4266" s="122">
        <v>5.8686694079999997E-2</v>
      </c>
      <c r="AG4266" s="122">
        <v>6.0764563680000001E-2</v>
      </c>
      <c r="AH4266" s="122">
        <v>9.0773075039999998E-2</v>
      </c>
      <c r="AI4266" s="122">
        <v>8.0107190879999998E-2</v>
      </c>
      <c r="AJ4266" s="122">
        <v>0.10525861344</v>
      </c>
      <c r="AK4266" s="122">
        <v>0.10718908655999999</v>
      </c>
      <c r="AL4266" s="122">
        <v>0</v>
      </c>
    </row>
    <row r="4267" spans="1:38" hidden="1" x14ac:dyDescent="0.25">
      <c r="A4267" s="122" t="s">
        <v>2067</v>
      </c>
      <c r="B4267" s="122">
        <v>1</v>
      </c>
      <c r="C4267" s="122" t="s">
        <v>2262</v>
      </c>
      <c r="D4267" s="122" t="s">
        <v>2133</v>
      </c>
      <c r="E4267" s="122">
        <v>78</v>
      </c>
      <c r="F4267" s="122">
        <v>9.1219199999999996E-6</v>
      </c>
      <c r="G4267" s="122">
        <v>2.2317120000000002E-5</v>
      </c>
      <c r="H4267" s="122">
        <v>4.265088E-5</v>
      </c>
      <c r="I4267" s="122">
        <v>3.19277904E-3</v>
      </c>
      <c r="J4267" s="122">
        <v>8.8653696000000008E-3</v>
      </c>
      <c r="K4267" s="122">
        <v>2.2058990399999999E-2</v>
      </c>
      <c r="L4267" s="122">
        <v>4.0919809440000003E-2</v>
      </c>
      <c r="M4267" s="122">
        <v>6.7548514079999997E-2</v>
      </c>
      <c r="N4267" s="122">
        <v>9.7744211999999997E-2</v>
      </c>
      <c r="O4267" s="122">
        <v>0.1393769976</v>
      </c>
      <c r="P4267" s="122">
        <v>0.17125129391999999</v>
      </c>
      <c r="Q4267" s="122">
        <v>0.21084429888</v>
      </c>
      <c r="R4267" s="122">
        <v>0.25479102479999999</v>
      </c>
      <c r="S4267" s="122">
        <v>0.29961437664000001</v>
      </c>
      <c r="T4267" s="122">
        <v>0.34025015712000001</v>
      </c>
      <c r="U4267" s="122">
        <v>0.40893196751999999</v>
      </c>
      <c r="V4267" s="122">
        <v>0.48384220847999998</v>
      </c>
      <c r="W4267" s="122">
        <v>0.56961447840000001</v>
      </c>
      <c r="X4267" s="122">
        <v>0.66750222863999997</v>
      </c>
      <c r="Y4267" s="122">
        <v>0.92455159200000003</v>
      </c>
      <c r="Z4267" s="122">
        <v>1.0270919011199999</v>
      </c>
      <c r="AA4267" s="122">
        <v>1.18080485616</v>
      </c>
      <c r="AB4267" s="122">
        <v>1.16262700224</v>
      </c>
      <c r="AC4267" s="122">
        <v>1.3088405808000001</v>
      </c>
      <c r="AD4267" s="122">
        <v>1.2238351814399999</v>
      </c>
      <c r="AE4267" s="122">
        <v>1.3068968078400001</v>
      </c>
      <c r="AF4267" s="122">
        <v>1.31825928576</v>
      </c>
      <c r="AG4267" s="122">
        <v>1.45997609472</v>
      </c>
      <c r="AH4267" s="122">
        <v>1.1169911212800001</v>
      </c>
      <c r="AI4267" s="122">
        <v>1.1616570288000001</v>
      </c>
      <c r="AJ4267" s="122">
        <v>1.0741697289600001</v>
      </c>
      <c r="AK4267" s="122">
        <v>1.0672254110399999</v>
      </c>
      <c r="AL4267" s="122">
        <v>0</v>
      </c>
    </row>
    <row r="4268" spans="1:38" hidden="1" x14ac:dyDescent="0.25">
      <c r="A4268" s="122" t="s">
        <v>2067</v>
      </c>
      <c r="B4268" s="122">
        <v>1</v>
      </c>
      <c r="C4268" s="122" t="s">
        <v>2262</v>
      </c>
      <c r="D4268" s="122" t="s">
        <v>2134</v>
      </c>
      <c r="E4268" s="122">
        <v>78</v>
      </c>
      <c r="F4268" s="122">
        <v>4.4265599999999998E-6</v>
      </c>
      <c r="G4268" s="122">
        <v>1.083456E-5</v>
      </c>
      <c r="H4268" s="122">
        <v>2.0696160000000001E-5</v>
      </c>
      <c r="I4268" s="122">
        <v>1.55157264E-3</v>
      </c>
      <c r="J4268" s="122">
        <v>4.3115534400000001E-3</v>
      </c>
      <c r="K4268" s="122">
        <v>1.07488824E-2</v>
      </c>
      <c r="L4268" s="122">
        <v>1.9969673279999999E-2</v>
      </c>
      <c r="M4268" s="122">
        <v>3.3011557919999997E-2</v>
      </c>
      <c r="N4268" s="122">
        <v>4.7780566080000003E-2</v>
      </c>
      <c r="O4268" s="122">
        <v>6.8171232959999994E-2</v>
      </c>
      <c r="P4268" s="122">
        <v>8.3901111840000001E-2</v>
      </c>
      <c r="Q4268" s="122">
        <v>0.10345589568000001</v>
      </c>
      <c r="R4268" s="122">
        <v>0.12522279552000001</v>
      </c>
      <c r="S4268" s="122">
        <v>0.14786563776</v>
      </c>
      <c r="T4268" s="122">
        <v>0.16845272831999999</v>
      </c>
      <c r="U4268" s="122">
        <v>0.20361193872</v>
      </c>
      <c r="V4268" s="122">
        <v>0.24233023247999999</v>
      </c>
      <c r="W4268" s="122">
        <v>0.28622797008</v>
      </c>
      <c r="X4268" s="122">
        <v>0.33643677263999999</v>
      </c>
      <c r="Y4268" s="122">
        <v>0.46667834736000002</v>
      </c>
      <c r="Z4268" s="122">
        <v>0.51916772016000001</v>
      </c>
      <c r="AA4268" s="122">
        <v>0.59805177359999995</v>
      </c>
      <c r="AB4268" s="122">
        <v>0.59011007280000005</v>
      </c>
      <c r="AC4268" s="122">
        <v>0.66687214991999999</v>
      </c>
      <c r="AD4268" s="122">
        <v>0.62649456528000003</v>
      </c>
      <c r="AE4268" s="122">
        <v>0.67190912016000004</v>
      </c>
      <c r="AF4268" s="122">
        <v>0.68247303648000002</v>
      </c>
      <c r="AG4268" s="122">
        <v>0.76107523152000001</v>
      </c>
      <c r="AH4268" s="122">
        <v>0.58800228095999996</v>
      </c>
      <c r="AI4268" s="122">
        <v>0.61728227520000001</v>
      </c>
      <c r="AJ4268" s="122">
        <v>0.57010509984000002</v>
      </c>
      <c r="AK4268" s="122">
        <v>0.57321847536000003</v>
      </c>
      <c r="AL4268" s="122">
        <v>0</v>
      </c>
    </row>
    <row r="4269" spans="1:38" hidden="1" x14ac:dyDescent="0.25">
      <c r="A4269" s="122" t="s">
        <v>2067</v>
      </c>
      <c r="B4269" s="122">
        <v>1</v>
      </c>
      <c r="C4269" s="122" t="s">
        <v>2262</v>
      </c>
      <c r="D4269" s="122" t="s">
        <v>2135</v>
      </c>
      <c r="E4269" s="122">
        <v>78</v>
      </c>
      <c r="F4269" s="122">
        <v>1.97616E-6</v>
      </c>
      <c r="G4269" s="122">
        <v>4.8201599999999998E-6</v>
      </c>
      <c r="H4269" s="122">
        <v>9.2361600000000004E-6</v>
      </c>
      <c r="I4269" s="122">
        <v>6.9117552000000002E-4</v>
      </c>
      <c r="J4269" s="122">
        <v>1.9204228799999999E-3</v>
      </c>
      <c r="K4269" s="122">
        <v>4.77793968E-3</v>
      </c>
      <c r="L4269" s="122">
        <v>8.8404460799999997E-3</v>
      </c>
      <c r="M4269" s="122">
        <v>1.4608092959999999E-2</v>
      </c>
      <c r="N4269" s="122">
        <v>2.1191435519999999E-2</v>
      </c>
      <c r="O4269" s="122">
        <v>3.0204555840000001E-2</v>
      </c>
      <c r="P4269" s="122">
        <v>3.7099114080000002E-2</v>
      </c>
      <c r="Q4269" s="122">
        <v>4.5621008159999997E-2</v>
      </c>
      <c r="R4269" s="122">
        <v>5.5197898080000002E-2</v>
      </c>
      <c r="S4269" s="122">
        <v>6.497696352E-2</v>
      </c>
      <c r="T4269" s="122">
        <v>7.3898937119999994E-2</v>
      </c>
      <c r="U4269" s="122">
        <v>8.9028481919999999E-2</v>
      </c>
      <c r="V4269" s="122">
        <v>0.10572820272</v>
      </c>
      <c r="W4269" s="122">
        <v>0.1248976824</v>
      </c>
      <c r="X4269" s="122">
        <v>0.14704568928</v>
      </c>
      <c r="Y4269" s="122">
        <v>0.20465940671999999</v>
      </c>
      <c r="Z4269" s="122">
        <v>0.22862751215999999</v>
      </c>
      <c r="AA4269" s="122">
        <v>0.26333429279999998</v>
      </c>
      <c r="AB4269" s="122">
        <v>0.26044879920000003</v>
      </c>
      <c r="AC4269" s="122">
        <v>0.29375390495999998</v>
      </c>
      <c r="AD4269" s="122">
        <v>0.2756208168</v>
      </c>
      <c r="AE4269" s="122">
        <v>0.29581100447999997</v>
      </c>
      <c r="AF4269" s="122">
        <v>0.29949665664000003</v>
      </c>
      <c r="AG4269" s="122">
        <v>0.33254055696000001</v>
      </c>
      <c r="AH4269" s="122">
        <v>0.25568520191999999</v>
      </c>
      <c r="AI4269" s="122">
        <v>0.26710968480000002</v>
      </c>
      <c r="AJ4269" s="122">
        <v>0.24666194688000001</v>
      </c>
      <c r="AK4269" s="122">
        <v>0.24715843775999999</v>
      </c>
      <c r="AL4269" s="122">
        <v>0</v>
      </c>
    </row>
    <row r="4270" spans="1:38" hidden="1" x14ac:dyDescent="0.25">
      <c r="A4270" s="122" t="s">
        <v>2067</v>
      </c>
      <c r="B4270" s="122">
        <v>1</v>
      </c>
      <c r="C4270" s="122" t="s">
        <v>2262</v>
      </c>
      <c r="D4270" s="122" t="s">
        <v>2136</v>
      </c>
      <c r="E4270" s="122">
        <v>78</v>
      </c>
      <c r="F4270" s="122">
        <v>3.47424E-6</v>
      </c>
      <c r="G4270" s="122">
        <v>8.4384000000000004E-6</v>
      </c>
      <c r="H4270" s="122">
        <v>1.6038720000000001E-5</v>
      </c>
      <c r="I4270" s="122">
        <v>1.1946772800000001E-3</v>
      </c>
      <c r="J4270" s="122">
        <v>3.2934734399999999E-3</v>
      </c>
      <c r="K4270" s="122">
        <v>8.1496847999999993E-3</v>
      </c>
      <c r="L4270" s="122">
        <v>1.5023341440000001E-2</v>
      </c>
      <c r="M4270" s="122">
        <v>2.4640118400000001E-2</v>
      </c>
      <c r="N4270" s="122">
        <v>3.5404450079999997E-2</v>
      </c>
      <c r="O4270" s="122">
        <v>5.0177961120000003E-2</v>
      </c>
      <c r="P4270" s="122">
        <v>6.1389506400000002E-2</v>
      </c>
      <c r="Q4270" s="122">
        <v>7.5180786720000004E-2</v>
      </c>
      <c r="R4270" s="122">
        <v>9.0463332480000005E-2</v>
      </c>
      <c r="S4270" s="122">
        <v>0.10615887312</v>
      </c>
      <c r="T4270" s="122">
        <v>0.12016296815999999</v>
      </c>
      <c r="U4270" s="122">
        <v>0.14414106671999999</v>
      </c>
      <c r="V4270" s="122">
        <v>0.17034751343999999</v>
      </c>
      <c r="W4270" s="122">
        <v>0.19922127408000001</v>
      </c>
      <c r="X4270" s="122">
        <v>0.23177476368</v>
      </c>
      <c r="Y4270" s="122">
        <v>0.32895277728</v>
      </c>
      <c r="Z4270" s="122">
        <v>0.39445113888</v>
      </c>
      <c r="AA4270" s="122">
        <v>0.45617104512000001</v>
      </c>
      <c r="AB4270" s="122">
        <v>0.36971733359999998</v>
      </c>
      <c r="AC4270" s="122">
        <v>0.40552578528</v>
      </c>
      <c r="AD4270" s="122">
        <v>0.42758542463999999</v>
      </c>
      <c r="AE4270" s="122">
        <v>0.44945253744000002</v>
      </c>
      <c r="AF4270" s="122">
        <v>0.47541782016</v>
      </c>
      <c r="AG4270" s="122">
        <v>0.49171514591999999</v>
      </c>
      <c r="AH4270" s="122">
        <v>0.44381560848000001</v>
      </c>
      <c r="AI4270" s="122">
        <v>0.47206856736000002</v>
      </c>
      <c r="AJ4270" s="122">
        <v>0.48433080000000001</v>
      </c>
      <c r="AK4270" s="122">
        <v>0.48232240848000002</v>
      </c>
      <c r="AL4270" s="122">
        <v>0</v>
      </c>
    </row>
    <row r="4271" spans="1:38" hidden="1" x14ac:dyDescent="0.25">
      <c r="A4271" s="122" t="s">
        <v>2067</v>
      </c>
      <c r="B4271" s="122">
        <v>1</v>
      </c>
      <c r="C4271" s="122" t="s">
        <v>2262</v>
      </c>
      <c r="D4271" s="122" t="s">
        <v>2137</v>
      </c>
      <c r="E4271" s="122">
        <v>78</v>
      </c>
      <c r="F4271" s="122">
        <v>3.9705600000000003E-6</v>
      </c>
      <c r="G4271" s="122">
        <v>9.64224E-6</v>
      </c>
      <c r="H4271" s="122">
        <v>1.828608E-5</v>
      </c>
      <c r="I4271" s="122">
        <v>1.3526913599999999E-3</v>
      </c>
      <c r="J4271" s="122">
        <v>3.7199232E-3</v>
      </c>
      <c r="K4271" s="122">
        <v>9.1797657599999999E-3</v>
      </c>
      <c r="L4271" s="122">
        <v>1.686063024E-2</v>
      </c>
      <c r="M4271" s="122">
        <v>2.7559495680000001E-2</v>
      </c>
      <c r="N4271" s="122">
        <v>3.9446061120000001E-2</v>
      </c>
      <c r="O4271" s="122">
        <v>5.5707180000000002E-2</v>
      </c>
      <c r="P4271" s="122">
        <v>6.7800787680000002E-2</v>
      </c>
      <c r="Q4271" s="122">
        <v>8.2753009439999997E-2</v>
      </c>
      <c r="R4271" s="122">
        <v>9.9474375360000006E-2</v>
      </c>
      <c r="S4271" s="122">
        <v>0.11657248128</v>
      </c>
      <c r="T4271" s="122">
        <v>0.13193369616</v>
      </c>
      <c r="U4271" s="122">
        <v>0.15771473376</v>
      </c>
      <c r="V4271" s="122">
        <v>0.17371575408000001</v>
      </c>
      <c r="W4271" s="122">
        <v>0.20478646751999999</v>
      </c>
      <c r="X4271" s="122">
        <v>0.23964711744</v>
      </c>
      <c r="Y4271" s="122">
        <v>0.34225498224000001</v>
      </c>
      <c r="Z4271" s="122">
        <v>0.41224589903999997</v>
      </c>
      <c r="AA4271" s="122">
        <v>0.47761093824</v>
      </c>
      <c r="AB4271" s="122">
        <v>0.38776579055999999</v>
      </c>
      <c r="AC4271" s="122">
        <v>0.42569061023999999</v>
      </c>
      <c r="AD4271" s="122">
        <v>0.44974846512</v>
      </c>
      <c r="AE4271" s="122">
        <v>0.47359097327999999</v>
      </c>
      <c r="AF4271" s="122">
        <v>0.50122566144000003</v>
      </c>
      <c r="AG4271" s="122">
        <v>0.51578260127999997</v>
      </c>
      <c r="AH4271" s="122">
        <v>0.46371620064000002</v>
      </c>
      <c r="AI4271" s="122">
        <v>0.49169505600000002</v>
      </c>
      <c r="AJ4271" s="122">
        <v>0.50016471504000004</v>
      </c>
      <c r="AK4271" s="122">
        <v>0.49458563327999999</v>
      </c>
      <c r="AL4271" s="122">
        <v>0</v>
      </c>
    </row>
    <row r="4272" spans="1:38" hidden="1" x14ac:dyDescent="0.25">
      <c r="A4272" s="122" t="s">
        <v>2067</v>
      </c>
      <c r="B4272" s="122">
        <v>1</v>
      </c>
      <c r="C4272" s="122" t="s">
        <v>2262</v>
      </c>
      <c r="D4272" s="122" t="s">
        <v>2138</v>
      </c>
      <c r="E4272" s="122">
        <v>78</v>
      </c>
      <c r="F4272" s="122">
        <v>4.6079999999999998E-6</v>
      </c>
      <c r="G4272" s="122">
        <v>1.118448E-5</v>
      </c>
      <c r="H4272" s="122">
        <v>2.1237600000000001E-5</v>
      </c>
      <c r="I4272" s="122">
        <v>1.58514528E-3</v>
      </c>
      <c r="J4272" s="122">
        <v>4.3965273600000002E-3</v>
      </c>
      <c r="K4272" s="122">
        <v>1.0961837279999999E-2</v>
      </c>
      <c r="L4272" s="122">
        <v>2.0347418879999999E-2</v>
      </c>
      <c r="M4272" s="122">
        <v>3.3643107839999999E-2</v>
      </c>
      <c r="N4272" s="122">
        <v>4.8692747039999998E-2</v>
      </c>
      <c r="O4272" s="122">
        <v>6.9371048640000002E-2</v>
      </c>
      <c r="P4272" s="122">
        <v>8.5217015039999996E-2</v>
      </c>
      <c r="Q4272" s="122">
        <v>0.10490370672</v>
      </c>
      <c r="R4272" s="122">
        <v>0.12653456399999999</v>
      </c>
      <c r="S4272" s="122">
        <v>0.14842730639999999</v>
      </c>
      <c r="T4272" s="122">
        <v>0.16786252656</v>
      </c>
      <c r="U4272" s="122">
        <v>0.20126798303999999</v>
      </c>
      <c r="V4272" s="122">
        <v>0.23798215872</v>
      </c>
      <c r="W4272" s="122">
        <v>0.28007329535999997</v>
      </c>
      <c r="X4272" s="122">
        <v>0.32826888527999998</v>
      </c>
      <c r="Y4272" s="122">
        <v>0.36421289136000001</v>
      </c>
      <c r="Z4272" s="122">
        <v>0.35262583248000001</v>
      </c>
      <c r="AA4272" s="122">
        <v>0.43705178255999999</v>
      </c>
      <c r="AB4272" s="122">
        <v>0.54810528623999999</v>
      </c>
      <c r="AC4272" s="122">
        <v>0.66650356751999995</v>
      </c>
      <c r="AD4272" s="122">
        <v>0.73395031487999995</v>
      </c>
      <c r="AE4272" s="122">
        <v>0.72411816671999996</v>
      </c>
      <c r="AF4272" s="122">
        <v>0.75842580863999998</v>
      </c>
      <c r="AG4272" s="122">
        <v>0.58525562880000004</v>
      </c>
      <c r="AH4272" s="122">
        <v>0.70854676656000004</v>
      </c>
      <c r="AI4272" s="122">
        <v>0.61776182591999995</v>
      </c>
      <c r="AJ4272" s="122">
        <v>0.68658241488000005</v>
      </c>
      <c r="AK4272" s="122">
        <v>0.68709349584000001</v>
      </c>
      <c r="AL4272" s="122">
        <v>0</v>
      </c>
    </row>
    <row r="4273" spans="1:38" hidden="1" x14ac:dyDescent="0.25">
      <c r="A4273" s="122" t="s">
        <v>2067</v>
      </c>
      <c r="B4273" s="122">
        <v>1</v>
      </c>
      <c r="C4273" s="122" t="s">
        <v>2262</v>
      </c>
      <c r="D4273" s="122" t="s">
        <v>2139</v>
      </c>
      <c r="E4273" s="122">
        <v>78</v>
      </c>
      <c r="F4273" s="122">
        <v>3.6724799999999999E-6</v>
      </c>
      <c r="G4273" s="122">
        <v>9.04608E-6</v>
      </c>
      <c r="H4273" s="122">
        <v>1.7343840000000001E-5</v>
      </c>
      <c r="I4273" s="122">
        <v>1.30040064E-3</v>
      </c>
      <c r="J4273" s="122">
        <v>3.6231575999999999E-3</v>
      </c>
      <c r="K4273" s="122">
        <v>9.0494788799999996E-3</v>
      </c>
      <c r="L4273" s="122">
        <v>1.6831687200000001E-2</v>
      </c>
      <c r="M4273" s="122">
        <v>2.786812176E-2</v>
      </c>
      <c r="N4273" s="122">
        <v>4.0405962240000003E-2</v>
      </c>
      <c r="O4273" s="122">
        <v>5.7699998879999999E-2</v>
      </c>
      <c r="P4273" s="122">
        <v>7.1149672319999996E-2</v>
      </c>
      <c r="Q4273" s="122">
        <v>8.8130238240000006E-2</v>
      </c>
      <c r="R4273" s="122">
        <v>0.10727367168</v>
      </c>
      <c r="S4273" s="122">
        <v>0.12702034224</v>
      </c>
      <c r="T4273" s="122">
        <v>0.14520925152</v>
      </c>
      <c r="U4273" s="122">
        <v>0.17577945744000001</v>
      </c>
      <c r="V4273" s="122">
        <v>0.20892283919999999</v>
      </c>
      <c r="W4273" s="122">
        <v>0.24618737184</v>
      </c>
      <c r="X4273" s="122">
        <v>0.28848456383999999</v>
      </c>
      <c r="Y4273" s="122">
        <v>0.32022171024000001</v>
      </c>
      <c r="Z4273" s="122">
        <v>0.31086475728000001</v>
      </c>
      <c r="AA4273" s="122">
        <v>0.38590922447999998</v>
      </c>
      <c r="AB4273" s="122">
        <v>0.48429159504000002</v>
      </c>
      <c r="AC4273" s="122">
        <v>0.58809709872000004</v>
      </c>
      <c r="AD4273" s="122">
        <v>0.64663396799999995</v>
      </c>
      <c r="AE4273" s="122">
        <v>0.63794220288000003</v>
      </c>
      <c r="AF4273" s="122">
        <v>0.66730446864000004</v>
      </c>
      <c r="AG4273" s="122">
        <v>0.51402330383999995</v>
      </c>
      <c r="AH4273" s="122">
        <v>0.62174296559999997</v>
      </c>
      <c r="AI4273" s="122">
        <v>0.54250658592000001</v>
      </c>
      <c r="AJ4273" s="122">
        <v>0.60352037568000005</v>
      </c>
      <c r="AK4273" s="122">
        <v>0.60646929551999995</v>
      </c>
      <c r="AL4273" s="122">
        <v>0</v>
      </c>
    </row>
    <row r="4274" spans="1:38" hidden="1" x14ac:dyDescent="0.25">
      <c r="A4274" s="122" t="s">
        <v>2067</v>
      </c>
      <c r="B4274" s="122">
        <v>1</v>
      </c>
      <c r="C4274" s="122" t="s">
        <v>2262</v>
      </c>
      <c r="D4274" s="122" t="s">
        <v>2140</v>
      </c>
      <c r="E4274" s="122">
        <v>78</v>
      </c>
      <c r="F4274" s="122">
        <v>9.4224E-7</v>
      </c>
      <c r="G4274" s="122">
        <v>2.2987199999999998E-6</v>
      </c>
      <c r="H4274" s="122">
        <v>4.3632E-6</v>
      </c>
      <c r="I4274" s="122">
        <v>3.2492495999999999E-4</v>
      </c>
      <c r="J4274" s="122">
        <v>8.9633808E-4</v>
      </c>
      <c r="K4274" s="122">
        <v>2.2194815999999999E-3</v>
      </c>
      <c r="L4274" s="122">
        <v>4.1126457600000003E-3</v>
      </c>
      <c r="M4274" s="122">
        <v>6.7802927999999997E-3</v>
      </c>
      <c r="N4274" s="122">
        <v>9.7754999999999995E-3</v>
      </c>
      <c r="O4274" s="122">
        <v>1.391087568E-2</v>
      </c>
      <c r="P4274" s="122">
        <v>1.7108392319999999E-2</v>
      </c>
      <c r="Q4274" s="122">
        <v>2.1081833760000002E-2</v>
      </c>
      <c r="R4274" s="122">
        <v>2.5553758560000001E-2</v>
      </c>
      <c r="S4274" s="122">
        <v>3.0193887360000001E-2</v>
      </c>
      <c r="T4274" s="122">
        <v>3.4390100159999999E-2</v>
      </c>
      <c r="U4274" s="122">
        <v>4.1452066080000002E-2</v>
      </c>
      <c r="V4274" s="122">
        <v>4.9140963840000003E-2</v>
      </c>
      <c r="W4274" s="122">
        <v>5.7788238720000003E-2</v>
      </c>
      <c r="X4274" s="122">
        <v>6.7516916639999994E-2</v>
      </c>
      <c r="Y4274" s="122">
        <v>7.4299259519999994E-2</v>
      </c>
      <c r="Z4274" s="122">
        <v>7.1296476959999994E-2</v>
      </c>
      <c r="AA4274" s="122">
        <v>8.7782333759999998E-2</v>
      </c>
      <c r="AB4274" s="122">
        <v>0.10922958576</v>
      </c>
      <c r="AC4274" s="122">
        <v>0.13186266767999999</v>
      </c>
      <c r="AD4274" s="122">
        <v>0.14442967919999999</v>
      </c>
      <c r="AE4274" s="122">
        <v>0.14158532879999999</v>
      </c>
      <c r="AF4274" s="122">
        <v>0.14800727520000001</v>
      </c>
      <c r="AG4274" s="122">
        <v>0.11389878000000001</v>
      </c>
      <c r="AH4274" s="122">
        <v>0.13789985903999999</v>
      </c>
      <c r="AI4274" s="122">
        <v>0.12057714864000001</v>
      </c>
      <c r="AJ4274" s="122">
        <v>0.13319398896000001</v>
      </c>
      <c r="AK4274" s="122">
        <v>0.13498917408</v>
      </c>
      <c r="AL4274" s="122">
        <v>0</v>
      </c>
    </row>
    <row r="4275" spans="1:38" hidden="1" x14ac:dyDescent="0.25">
      <c r="A4275" s="122" t="s">
        <v>2067</v>
      </c>
      <c r="B4275" s="122">
        <v>1</v>
      </c>
      <c r="C4275" s="122" t="s">
        <v>2262</v>
      </c>
      <c r="D4275" s="122" t="s">
        <v>2141</v>
      </c>
      <c r="E4275" s="122">
        <v>78</v>
      </c>
      <c r="F4275" s="122">
        <v>7.4159999999999998E-6</v>
      </c>
      <c r="G4275" s="122">
        <v>1.8133920000000001E-5</v>
      </c>
      <c r="H4275" s="122">
        <v>3.4572E-5</v>
      </c>
      <c r="I4275" s="122">
        <v>2.57921808E-3</v>
      </c>
      <c r="J4275" s="122">
        <v>7.14265488E-3</v>
      </c>
      <c r="K4275" s="122">
        <v>1.777478976E-2</v>
      </c>
      <c r="L4275" s="122">
        <v>3.2996363520000002E-2</v>
      </c>
      <c r="M4275" s="122">
        <v>5.4374061600000002E-2</v>
      </c>
      <c r="N4275" s="122">
        <v>7.843801584E-2</v>
      </c>
      <c r="O4275" s="122">
        <v>0.11161324416</v>
      </c>
      <c r="P4275" s="122">
        <v>0.13707156768000001</v>
      </c>
      <c r="Q4275" s="122">
        <v>0.16868158463999999</v>
      </c>
      <c r="R4275" s="122">
        <v>0.20373650592000001</v>
      </c>
      <c r="S4275" s="122">
        <v>0.23960433744000001</v>
      </c>
      <c r="T4275" s="122">
        <v>0.27175410624000002</v>
      </c>
      <c r="U4275" s="122">
        <v>0.32595264480000002</v>
      </c>
      <c r="V4275" s="122">
        <v>0.38404752287999999</v>
      </c>
      <c r="W4275" s="122">
        <v>0.44871898991999998</v>
      </c>
      <c r="X4275" s="122">
        <v>0.52087163904</v>
      </c>
      <c r="Y4275" s="122">
        <v>0.71537786496</v>
      </c>
      <c r="Z4275" s="122">
        <v>0.79009106592</v>
      </c>
      <c r="AA4275" s="122">
        <v>0.90691278959999999</v>
      </c>
      <c r="AB4275" s="122">
        <v>0.89326959264000005</v>
      </c>
      <c r="AC4275" s="122">
        <v>1.0062902140800001</v>
      </c>
      <c r="AD4275" s="122">
        <v>0.94335154223999995</v>
      </c>
      <c r="AE4275" s="122">
        <v>1.00962388128</v>
      </c>
      <c r="AF4275" s="122">
        <v>1.0234288708799999</v>
      </c>
      <c r="AG4275" s="122">
        <v>1.1397450216</v>
      </c>
      <c r="AH4275" s="122">
        <v>0.87669830640000002</v>
      </c>
      <c r="AI4275" s="122">
        <v>0.91567788143999995</v>
      </c>
      <c r="AJ4275" s="122">
        <v>0.84584846879999998</v>
      </c>
      <c r="AK4275" s="122">
        <v>0.84650650224000001</v>
      </c>
      <c r="AL4275" s="122">
        <v>0</v>
      </c>
    </row>
    <row r="4276" spans="1:38" hidden="1" x14ac:dyDescent="0.25">
      <c r="A4276" s="122" t="s">
        <v>2067</v>
      </c>
      <c r="B4276" s="122">
        <v>1</v>
      </c>
      <c r="C4276" s="122" t="s">
        <v>2262</v>
      </c>
      <c r="D4276" s="122" t="s">
        <v>2142</v>
      </c>
      <c r="E4276" s="122">
        <v>78</v>
      </c>
      <c r="F4276" s="122">
        <v>3.49632E-6</v>
      </c>
      <c r="G4276" s="122">
        <v>8.5665599999999992E-6</v>
      </c>
      <c r="H4276" s="122">
        <v>1.6396319999999999E-5</v>
      </c>
      <c r="I4276" s="122">
        <v>1.2317251200000001E-3</v>
      </c>
      <c r="J4276" s="122">
        <v>3.4310351999999999E-3</v>
      </c>
      <c r="K4276" s="122">
        <v>8.5605532799999991E-3</v>
      </c>
      <c r="L4276" s="122">
        <v>1.593522E-2</v>
      </c>
      <c r="M4276" s="122">
        <v>2.6404680959999999E-2</v>
      </c>
      <c r="N4276" s="122">
        <v>3.8338415039999997E-2</v>
      </c>
      <c r="O4276" s="122">
        <v>5.4959952479999997E-2</v>
      </c>
      <c r="P4276" s="122">
        <v>6.7949991840000001E-2</v>
      </c>
      <c r="Q4276" s="122">
        <v>8.4125295840000003E-2</v>
      </c>
      <c r="R4276" s="122">
        <v>0.10209363888</v>
      </c>
      <c r="S4276" s="122">
        <v>0.12058952688000001</v>
      </c>
      <c r="T4276" s="122">
        <v>0.13750010784</v>
      </c>
      <c r="U4276" s="122">
        <v>0.16602564527999999</v>
      </c>
      <c r="V4276" s="122">
        <v>0.19759211856</v>
      </c>
      <c r="W4276" s="122">
        <v>0.23362708943999999</v>
      </c>
      <c r="X4276" s="122">
        <v>0.27476157264000001</v>
      </c>
      <c r="Y4276" s="122">
        <v>0.38156047104000002</v>
      </c>
      <c r="Z4276" s="122">
        <v>0.42481197648000002</v>
      </c>
      <c r="AA4276" s="122">
        <v>0.49062957167999999</v>
      </c>
      <c r="AB4276" s="122">
        <v>0.48529167359999997</v>
      </c>
      <c r="AC4276" s="122">
        <v>0.54956032032000002</v>
      </c>
      <c r="AD4276" s="122">
        <v>0.51789799104000001</v>
      </c>
      <c r="AE4276" s="122">
        <v>0.55732939343999999</v>
      </c>
      <c r="AF4276" s="122">
        <v>0.56808785232000003</v>
      </c>
      <c r="AG4276" s="122">
        <v>0.63623537712</v>
      </c>
      <c r="AH4276" s="122">
        <v>0.49234518240000003</v>
      </c>
      <c r="AI4276" s="122">
        <v>0.51723363215999996</v>
      </c>
      <c r="AJ4276" s="122">
        <v>0.47949522144000001</v>
      </c>
      <c r="AK4276" s="122">
        <v>0.48069183119999997</v>
      </c>
      <c r="AL4276" s="122">
        <v>0</v>
      </c>
    </row>
    <row r="4277" spans="1:38" hidden="1" x14ac:dyDescent="0.25">
      <c r="A4277" s="122" t="s">
        <v>2067</v>
      </c>
      <c r="B4277" s="122">
        <v>1</v>
      </c>
      <c r="C4277" s="122" t="s">
        <v>2262</v>
      </c>
      <c r="D4277" s="122" t="s">
        <v>2143</v>
      </c>
      <c r="E4277" s="122">
        <v>78</v>
      </c>
      <c r="F4277" s="122">
        <v>4.0848000000000003E-6</v>
      </c>
      <c r="G4277" s="122">
        <v>9.9748800000000003E-6</v>
      </c>
      <c r="H4277" s="122">
        <v>1.9027679999999999E-5</v>
      </c>
      <c r="I4277" s="122">
        <v>1.4250888E-3</v>
      </c>
      <c r="J4277" s="122">
        <v>3.96250128E-3</v>
      </c>
      <c r="K4277" s="122">
        <v>9.8796119999999994E-3</v>
      </c>
      <c r="L4277" s="122">
        <v>1.8365408159999999E-2</v>
      </c>
      <c r="M4277" s="122">
        <v>3.038364528E-2</v>
      </c>
      <c r="N4277" s="122">
        <v>4.3980385919999997E-2</v>
      </c>
      <c r="O4277" s="122">
        <v>6.2724035999999997E-2</v>
      </c>
      <c r="P4277" s="122">
        <v>7.7227149600000003E-2</v>
      </c>
      <c r="Q4277" s="122">
        <v>9.5240250720000003E-2</v>
      </c>
      <c r="R4277" s="122">
        <v>0.11543555232</v>
      </c>
      <c r="S4277" s="122">
        <v>0.13623912095999999</v>
      </c>
      <c r="T4277" s="122">
        <v>0.15533796959999999</v>
      </c>
      <c r="U4277" s="122">
        <v>0.18777612912</v>
      </c>
      <c r="V4277" s="122">
        <v>0.22358089776000001</v>
      </c>
      <c r="W4277" s="122">
        <v>0.26415441360000003</v>
      </c>
      <c r="X4277" s="122">
        <v>0.31020752687999997</v>
      </c>
      <c r="Y4277" s="122">
        <v>0.43068133248000001</v>
      </c>
      <c r="Z4277" s="122">
        <v>0.47961628175999999</v>
      </c>
      <c r="AA4277" s="122">
        <v>0.55161272880000001</v>
      </c>
      <c r="AB4277" s="122">
        <v>0.54381789455999996</v>
      </c>
      <c r="AC4277" s="122">
        <v>0.61332548015999999</v>
      </c>
      <c r="AD4277" s="122">
        <v>0.57550046688000001</v>
      </c>
      <c r="AE4277" s="122">
        <v>0.61743324095999996</v>
      </c>
      <c r="AF4277" s="122">
        <v>0.62628340128000004</v>
      </c>
      <c r="AG4277" s="122">
        <v>0.6981648144</v>
      </c>
      <c r="AH4277" s="122">
        <v>0.53774784767999995</v>
      </c>
      <c r="AI4277" s="122">
        <v>0.56312594687999995</v>
      </c>
      <c r="AJ4277" s="122">
        <v>0.51707708255999996</v>
      </c>
      <c r="AK4277" s="122">
        <v>0.51950140176000004</v>
      </c>
      <c r="AL4277" s="122">
        <v>0</v>
      </c>
    </row>
    <row r="4278" spans="1:38" hidden="1" x14ac:dyDescent="0.25">
      <c r="A4278" s="122" t="s">
        <v>2067</v>
      </c>
      <c r="B4278" s="122">
        <v>1</v>
      </c>
      <c r="C4278" s="122" t="s">
        <v>2262</v>
      </c>
      <c r="D4278" s="122" t="s">
        <v>2177</v>
      </c>
      <c r="E4278" s="122">
        <v>78</v>
      </c>
      <c r="F4278" s="122">
        <v>3.8880000000000001E-8</v>
      </c>
      <c r="G4278" s="122">
        <v>9.9359999999999998E-8</v>
      </c>
      <c r="H4278" s="122">
        <v>1.9824000000000001E-7</v>
      </c>
      <c r="I4278" s="122">
        <v>1.5434879999999999E-5</v>
      </c>
      <c r="J4278" s="122">
        <v>4.4481119999999998E-5</v>
      </c>
      <c r="K4278" s="122">
        <v>1.1461344E-4</v>
      </c>
      <c r="L4278" s="122">
        <v>2.1961727999999999E-4</v>
      </c>
      <c r="M4278" s="122">
        <v>3.7336896000000002E-4</v>
      </c>
      <c r="N4278" s="122">
        <v>5.5472064000000002E-4</v>
      </c>
      <c r="O4278" s="122">
        <v>8.1013296000000004E-4</v>
      </c>
      <c r="P4278" s="122">
        <v>1.0195603200000001E-3</v>
      </c>
      <c r="Q4278" s="122">
        <v>1.2376017600000001E-3</v>
      </c>
      <c r="R4278" s="122">
        <v>1.4745868799999999E-3</v>
      </c>
      <c r="S4278" s="122">
        <v>1.7107223999999999E-3</v>
      </c>
      <c r="T4278" s="122">
        <v>1.91560656E-3</v>
      </c>
      <c r="U4278" s="122">
        <v>2.2705723199999998E-3</v>
      </c>
      <c r="V4278" s="122">
        <v>2.6056171200000001E-3</v>
      </c>
      <c r="W4278" s="122">
        <v>2.9196503999999999E-3</v>
      </c>
      <c r="X4278" s="122">
        <v>3.24477936E-3</v>
      </c>
      <c r="Y4278" s="122">
        <v>3.5802960000000002E-3</v>
      </c>
      <c r="Z4278" s="122">
        <v>3.8175028799999999E-3</v>
      </c>
      <c r="AA4278" s="122">
        <v>4.0641609600000003E-3</v>
      </c>
      <c r="AB4278" s="122">
        <v>4.3515609599999996E-3</v>
      </c>
      <c r="AC4278" s="122">
        <v>4.5894763199999999E-3</v>
      </c>
      <c r="AD4278" s="122">
        <v>4.7480822399999997E-3</v>
      </c>
      <c r="AE4278" s="122">
        <v>4.8296198400000004E-3</v>
      </c>
      <c r="AF4278" s="122">
        <v>4.8866827200000004E-3</v>
      </c>
      <c r="AG4278" s="122">
        <v>4.7960447999999996E-3</v>
      </c>
      <c r="AH4278" s="122">
        <v>4.6971355200000004E-3</v>
      </c>
      <c r="AI4278" s="122">
        <v>4.6891574400000002E-3</v>
      </c>
      <c r="AJ4278" s="122">
        <v>4.6290609599999996E-3</v>
      </c>
      <c r="AK4278" s="122">
        <v>4.6113206400000004E-3</v>
      </c>
      <c r="AL4278" s="122">
        <v>0</v>
      </c>
    </row>
    <row r="4279" spans="1:38" hidden="1" x14ac:dyDescent="0.25">
      <c r="A4279" s="122" t="s">
        <v>2067</v>
      </c>
      <c r="B4279" s="122">
        <v>1</v>
      </c>
      <c r="C4279" s="122" t="s">
        <v>2262</v>
      </c>
      <c r="D4279" s="122" t="s">
        <v>2144</v>
      </c>
      <c r="E4279" s="122">
        <v>78</v>
      </c>
      <c r="F4279" s="122">
        <v>2.4254399999999999E-6</v>
      </c>
      <c r="G4279" s="122">
        <v>5.89152E-6</v>
      </c>
      <c r="H4279" s="122">
        <v>1.117584E-5</v>
      </c>
      <c r="I4279" s="122">
        <v>8.3206079999999997E-4</v>
      </c>
      <c r="J4279" s="122">
        <v>2.3008368E-3</v>
      </c>
      <c r="K4279" s="122">
        <v>5.7078403200000001E-3</v>
      </c>
      <c r="L4279" s="122">
        <v>1.0533244319999999E-2</v>
      </c>
      <c r="M4279" s="122">
        <v>1.731092544E-2</v>
      </c>
      <c r="N4279" s="122">
        <v>2.4916910399999999E-2</v>
      </c>
      <c r="O4279" s="122">
        <v>3.5321521920000001E-2</v>
      </c>
      <c r="P4279" s="122">
        <v>4.3185497279999999E-2</v>
      </c>
      <c r="Q4279" s="122">
        <v>5.2724526719999998E-2</v>
      </c>
      <c r="R4279" s="122">
        <v>6.3230736960000006E-2</v>
      </c>
      <c r="S4279" s="122">
        <v>7.395778368E-2</v>
      </c>
      <c r="T4279" s="122">
        <v>8.3729754239999996E-2</v>
      </c>
      <c r="U4279" s="122">
        <v>0.10014141984</v>
      </c>
      <c r="V4279" s="122">
        <v>0.11728555296</v>
      </c>
      <c r="W4279" s="122">
        <v>0.13705298832000001</v>
      </c>
      <c r="X4279" s="122">
        <v>0.15926491104000001</v>
      </c>
      <c r="Y4279" s="122">
        <v>0.22545291696</v>
      </c>
      <c r="Z4279" s="122">
        <v>0.26946583200000002</v>
      </c>
      <c r="AA4279" s="122">
        <v>0.31092598943999999</v>
      </c>
      <c r="AB4279" s="122">
        <v>0.25147947456000003</v>
      </c>
      <c r="AC4279" s="122">
        <v>0.27512654207999998</v>
      </c>
      <c r="AD4279" s="122">
        <v>0.28962909840000001</v>
      </c>
      <c r="AE4279" s="122">
        <v>0.30343840080000001</v>
      </c>
      <c r="AF4279" s="122">
        <v>0.32019913872</v>
      </c>
      <c r="AG4279" s="122">
        <v>0.33004825440000002</v>
      </c>
      <c r="AH4279" s="122">
        <v>0.29654285423999999</v>
      </c>
      <c r="AI4279" s="122">
        <v>0.31436021856000002</v>
      </c>
      <c r="AJ4279" s="122">
        <v>0.31796548992000001</v>
      </c>
      <c r="AK4279" s="122">
        <v>0.31552670352000001</v>
      </c>
      <c r="AL4279" s="122">
        <v>0</v>
      </c>
    </row>
    <row r="4280" spans="1:38" hidden="1" x14ac:dyDescent="0.25">
      <c r="A4280" s="122" t="s">
        <v>2067</v>
      </c>
      <c r="B4280" s="122">
        <v>1</v>
      </c>
      <c r="C4280" s="122" t="s">
        <v>2262</v>
      </c>
      <c r="D4280" s="122" t="s">
        <v>2145</v>
      </c>
      <c r="E4280" s="122">
        <v>78</v>
      </c>
      <c r="F4280" s="122">
        <v>9.0431999999999999E-7</v>
      </c>
      <c r="G4280" s="122">
        <v>2.1758399999999998E-6</v>
      </c>
      <c r="H4280" s="122">
        <v>4.1078400000000001E-6</v>
      </c>
      <c r="I4280" s="122">
        <v>3.0406176E-4</v>
      </c>
      <c r="J4280" s="122">
        <v>8.3000591999999999E-4</v>
      </c>
      <c r="K4280" s="122">
        <v>2.03459472E-3</v>
      </c>
      <c r="L4280" s="122">
        <v>3.7099099200000002E-3</v>
      </c>
      <c r="M4280" s="122">
        <v>5.9829196799999996E-3</v>
      </c>
      <c r="N4280" s="122">
        <v>8.4600508800000002E-3</v>
      </c>
      <c r="O4280" s="122">
        <v>1.183898448E-2</v>
      </c>
      <c r="P4280" s="122">
        <v>1.4320956480000001E-2</v>
      </c>
      <c r="Q4280" s="122">
        <v>1.7348416320000001E-2</v>
      </c>
      <c r="R4280" s="122">
        <v>2.0691532799999999E-2</v>
      </c>
      <c r="S4280" s="122">
        <v>2.4175368480000001E-2</v>
      </c>
      <c r="T4280" s="122">
        <v>2.723682912E-2</v>
      </c>
      <c r="U4280" s="122">
        <v>3.2382833280000002E-2</v>
      </c>
      <c r="V4280" s="122">
        <v>3.789413472E-2</v>
      </c>
      <c r="W4280" s="122">
        <v>4.418592432E-2</v>
      </c>
      <c r="X4280" s="122">
        <v>5.1433134720000002E-2</v>
      </c>
      <c r="Y4280" s="122">
        <v>6.3576125280000007E-2</v>
      </c>
      <c r="Z4280" s="122">
        <v>7.2139837920000005E-2</v>
      </c>
      <c r="AA4280" s="122">
        <v>6.2038588800000002E-2</v>
      </c>
      <c r="AB4280" s="122">
        <v>7.8430499520000002E-2</v>
      </c>
      <c r="AC4280" s="122">
        <v>6.3225716639999999E-2</v>
      </c>
      <c r="AD4280" s="122">
        <v>6.3127108799999998E-2</v>
      </c>
      <c r="AE4280" s="122">
        <v>5.2048619999999997E-2</v>
      </c>
      <c r="AF4280" s="122">
        <v>3.6317261279999999E-2</v>
      </c>
      <c r="AG4280" s="122">
        <v>3.7236604800000003E-2</v>
      </c>
      <c r="AH4280" s="122">
        <v>5.5011651840000002E-2</v>
      </c>
      <c r="AI4280" s="122">
        <v>4.7915971199999997E-2</v>
      </c>
      <c r="AJ4280" s="122">
        <v>6.1875149759999998E-2</v>
      </c>
      <c r="AK4280" s="122">
        <v>6.2267540640000001E-2</v>
      </c>
      <c r="AL4280" s="122">
        <v>0</v>
      </c>
    </row>
    <row r="4281" spans="1:38" hidden="1" x14ac:dyDescent="0.25">
      <c r="A4281" s="122" t="s">
        <v>2067</v>
      </c>
      <c r="B4281" s="122">
        <v>1</v>
      </c>
      <c r="C4281" s="122" t="s">
        <v>2262</v>
      </c>
      <c r="D4281" s="122" t="s">
        <v>2146</v>
      </c>
      <c r="E4281" s="122">
        <v>78</v>
      </c>
      <c r="F4281" s="122">
        <v>8.5439999999999999E-6</v>
      </c>
      <c r="G4281" s="122">
        <v>2.0796479999999998E-5</v>
      </c>
      <c r="H4281" s="122">
        <v>3.9572159999999998E-5</v>
      </c>
      <c r="I4281" s="122">
        <v>2.9627135999999998E-3</v>
      </c>
      <c r="J4281" s="122">
        <v>8.2125696000000005E-3</v>
      </c>
      <c r="K4281" s="122">
        <v>2.0458536480000001E-2</v>
      </c>
      <c r="L4281" s="122">
        <v>3.7951085279999998E-2</v>
      </c>
      <c r="M4281" s="122">
        <v>6.2547443039999998E-2</v>
      </c>
      <c r="N4281" s="122">
        <v>9.0381777120000006E-2</v>
      </c>
      <c r="O4281" s="122">
        <v>0.12866536128</v>
      </c>
      <c r="P4281" s="122">
        <v>0.15784723008000001</v>
      </c>
      <c r="Q4281" s="122">
        <v>0.19408948656</v>
      </c>
      <c r="R4281" s="122">
        <v>0.234102804</v>
      </c>
      <c r="S4281" s="122">
        <v>0.27475296863999998</v>
      </c>
      <c r="T4281" s="122">
        <v>0.31114277759999998</v>
      </c>
      <c r="U4281" s="122">
        <v>0.37364588976000002</v>
      </c>
      <c r="V4281" s="122">
        <v>0.44398747968000002</v>
      </c>
      <c r="W4281" s="122">
        <v>0.52558476336000004</v>
      </c>
      <c r="X4281" s="122">
        <v>0.61962113472000002</v>
      </c>
      <c r="Y4281" s="122">
        <v>0.58465000223999997</v>
      </c>
      <c r="Z4281" s="122">
        <v>0.62062530719999998</v>
      </c>
      <c r="AA4281" s="122">
        <v>0.65288608751999999</v>
      </c>
      <c r="AB4281" s="122">
        <v>1.0438632623999999</v>
      </c>
      <c r="AC4281" s="122">
        <v>0.80783676816000005</v>
      </c>
      <c r="AD4281" s="122">
        <v>0.95415411504000003</v>
      </c>
      <c r="AE4281" s="122">
        <v>0.99045283151999997</v>
      </c>
      <c r="AF4281" s="122">
        <v>1.1112788606399999</v>
      </c>
      <c r="AG4281" s="122">
        <v>1.0656919492800001</v>
      </c>
      <c r="AH4281" s="122">
        <v>1.30764015888</v>
      </c>
      <c r="AI4281" s="122">
        <v>1.41830020848</v>
      </c>
      <c r="AJ4281" s="122">
        <v>1.1147651491199999</v>
      </c>
      <c r="AK4281" s="122">
        <v>1.11578583456</v>
      </c>
      <c r="AL4281" s="122">
        <v>0</v>
      </c>
    </row>
    <row r="4282" spans="1:38" hidden="1" x14ac:dyDescent="0.25">
      <c r="A4282" s="122" t="s">
        <v>2067</v>
      </c>
      <c r="B4282" s="122">
        <v>1</v>
      </c>
      <c r="C4282" s="122" t="s">
        <v>2262</v>
      </c>
      <c r="D4282" s="122" t="s">
        <v>2147</v>
      </c>
      <c r="E4282" s="122">
        <v>78</v>
      </c>
      <c r="F4282" s="122">
        <v>5.0783999999999997E-7</v>
      </c>
      <c r="G4282" s="122">
        <v>1.2264E-6</v>
      </c>
      <c r="H4282" s="122">
        <v>2.3275199999999999E-6</v>
      </c>
      <c r="I4282" s="122">
        <v>1.7335583999999999E-4</v>
      </c>
      <c r="J4282" s="122">
        <v>4.7986463999999998E-4</v>
      </c>
      <c r="K4282" s="122">
        <v>1.1900400000000001E-3</v>
      </c>
      <c r="L4282" s="122">
        <v>2.1991003199999999E-3</v>
      </c>
      <c r="M4282" s="122">
        <v>3.6015408000000001E-3</v>
      </c>
      <c r="N4282" s="122">
        <v>5.1575371199999998E-3</v>
      </c>
      <c r="O4282" s="122">
        <v>7.2655343999999998E-3</v>
      </c>
      <c r="P4282" s="122">
        <v>8.8423555199999993E-3</v>
      </c>
      <c r="Q4282" s="122">
        <v>1.0789379999999999E-2</v>
      </c>
      <c r="R4282" s="122">
        <v>1.2981418079999999E-2</v>
      </c>
      <c r="S4282" s="122">
        <v>1.5243601920000001E-2</v>
      </c>
      <c r="T4282" s="122">
        <v>1.7423743679999999E-2</v>
      </c>
      <c r="U4282" s="122">
        <v>2.0952298080000001E-2</v>
      </c>
      <c r="V4282" s="122">
        <v>2.485122528E-2</v>
      </c>
      <c r="W4282" s="122">
        <v>2.9289601920000002E-2</v>
      </c>
      <c r="X4282" s="122">
        <v>3.4433785440000003E-2</v>
      </c>
      <c r="Y4282" s="122">
        <v>4.8043126560000003E-2</v>
      </c>
      <c r="Z4282" s="122">
        <v>5.3972188320000003E-2</v>
      </c>
      <c r="AA4282" s="122">
        <v>6.2906906880000002E-2</v>
      </c>
      <c r="AB4282" s="122">
        <v>6.3372369119999994E-2</v>
      </c>
      <c r="AC4282" s="122">
        <v>7.3395087839999998E-2</v>
      </c>
      <c r="AD4282" s="122">
        <v>7.0165669439999995E-2</v>
      </c>
      <c r="AE4282" s="122">
        <v>7.6783884960000007E-2</v>
      </c>
      <c r="AF4282" s="122">
        <v>7.7739582239999994E-2</v>
      </c>
      <c r="AG4282" s="122">
        <v>8.6451757439999999E-2</v>
      </c>
      <c r="AH4282" s="122">
        <v>6.6719333759999999E-2</v>
      </c>
      <c r="AI4282" s="122">
        <v>7.0039011839999998E-2</v>
      </c>
      <c r="AJ4282" s="122">
        <v>6.5445550559999996E-2</v>
      </c>
      <c r="AK4282" s="122">
        <v>6.5268217919999996E-2</v>
      </c>
      <c r="AL4282" s="122">
        <v>0</v>
      </c>
    </row>
    <row r="4283" spans="1:38" hidden="1" x14ac:dyDescent="0.25">
      <c r="A4283" s="122" t="s">
        <v>2067</v>
      </c>
      <c r="B4283" s="122">
        <v>1</v>
      </c>
      <c r="C4283" s="122" t="s">
        <v>2262</v>
      </c>
      <c r="D4283" s="122" t="s">
        <v>475</v>
      </c>
      <c r="E4283" s="122">
        <v>78</v>
      </c>
      <c r="F4283" s="122">
        <v>1.2595200000000001E-6</v>
      </c>
      <c r="G4283" s="122">
        <v>3.07872E-6</v>
      </c>
      <c r="H4283" s="122">
        <v>5.87808E-6</v>
      </c>
      <c r="I4283" s="122">
        <v>4.3948655999999998E-4</v>
      </c>
      <c r="J4283" s="122">
        <v>1.21977744E-3</v>
      </c>
      <c r="K4283" s="122">
        <v>3.0438240000000001E-3</v>
      </c>
      <c r="L4283" s="122">
        <v>5.6593238400000001E-3</v>
      </c>
      <c r="M4283" s="122">
        <v>9.3482433599999994E-3</v>
      </c>
      <c r="N4283" s="122">
        <v>1.35070296E-2</v>
      </c>
      <c r="O4283" s="122">
        <v>1.9225220639999999E-2</v>
      </c>
      <c r="P4283" s="122">
        <v>2.360383584E-2</v>
      </c>
      <c r="Q4283" s="122">
        <v>2.9036250239999999E-2</v>
      </c>
      <c r="R4283" s="122">
        <v>3.5156386560000003E-2</v>
      </c>
      <c r="S4283" s="122">
        <v>4.1487909119999999E-2</v>
      </c>
      <c r="T4283" s="122">
        <v>4.7278328160000001E-2</v>
      </c>
      <c r="U4283" s="122">
        <v>5.7124344000000001E-2</v>
      </c>
      <c r="V4283" s="122">
        <v>6.7835079840000007E-2</v>
      </c>
      <c r="W4283" s="122">
        <v>8.0016065280000007E-2</v>
      </c>
      <c r="X4283" s="122">
        <v>9.4067839200000003E-2</v>
      </c>
      <c r="Y4283" s="122">
        <v>0.13096413456</v>
      </c>
      <c r="Z4283" s="122">
        <v>0.14634566496000001</v>
      </c>
      <c r="AA4283" s="122">
        <v>0.16893043584</v>
      </c>
      <c r="AB4283" s="122">
        <v>0.16728606384</v>
      </c>
      <c r="AC4283" s="122">
        <v>0.18936831647999999</v>
      </c>
      <c r="AD4283" s="122">
        <v>0.17855946</v>
      </c>
      <c r="AE4283" s="122">
        <v>0.19228659936</v>
      </c>
      <c r="AF4283" s="122">
        <v>0.19601434704000001</v>
      </c>
      <c r="AG4283" s="122">
        <v>0.21899801952</v>
      </c>
      <c r="AH4283" s="122">
        <v>0.16902420815999999</v>
      </c>
      <c r="AI4283" s="122">
        <v>0.17723073119999999</v>
      </c>
      <c r="AJ4283" s="122">
        <v>0.16479430655999999</v>
      </c>
      <c r="AK4283" s="122">
        <v>0.16538745456000001</v>
      </c>
      <c r="AL4283" s="122">
        <v>0</v>
      </c>
    </row>
    <row r="4284" spans="1:38" hidden="1" x14ac:dyDescent="0.25">
      <c r="A4284" s="122" t="s">
        <v>2067</v>
      </c>
      <c r="B4284" s="122">
        <v>1</v>
      </c>
      <c r="C4284" s="122" t="s">
        <v>2262</v>
      </c>
      <c r="D4284" s="122" t="s">
        <v>2148</v>
      </c>
      <c r="E4284" s="122">
        <v>78</v>
      </c>
      <c r="F4284" s="122">
        <v>8.5104000000000003E-7</v>
      </c>
      <c r="G4284" s="122">
        <v>2.0625600000000001E-6</v>
      </c>
      <c r="H4284" s="122">
        <v>3.9379199999999997E-6</v>
      </c>
      <c r="I4284" s="122">
        <v>2.9541023999999998E-4</v>
      </c>
      <c r="J4284" s="122">
        <v>8.2413408000000003E-4</v>
      </c>
      <c r="K4284" s="122">
        <v>2.0661254399999998E-3</v>
      </c>
      <c r="L4284" s="122">
        <v>3.8678711999999998E-3</v>
      </c>
      <c r="M4284" s="122">
        <v>6.42717312E-3</v>
      </c>
      <c r="N4284" s="122">
        <v>9.3625713600000004E-3</v>
      </c>
      <c r="O4284" s="122">
        <v>1.3418990400000001E-2</v>
      </c>
      <c r="P4284" s="122">
        <v>1.6610173919999999E-2</v>
      </c>
      <c r="Q4284" s="122">
        <v>2.05870464E-2</v>
      </c>
      <c r="R4284" s="122">
        <v>2.5023915840000001E-2</v>
      </c>
      <c r="S4284" s="122">
        <v>2.9577467039999999E-2</v>
      </c>
      <c r="T4284" s="122">
        <v>3.3773156640000003E-2</v>
      </c>
      <c r="U4284" s="122">
        <v>4.0814154239999997E-2</v>
      </c>
      <c r="V4284" s="122">
        <v>4.8575531999999998E-2</v>
      </c>
      <c r="W4284" s="122">
        <v>5.7156811199999998E-2</v>
      </c>
      <c r="X4284" s="122">
        <v>6.6775884960000004E-2</v>
      </c>
      <c r="Y4284" s="122">
        <v>7.3545531839999997E-2</v>
      </c>
      <c r="Z4284" s="122">
        <v>7.0714140960000005E-2</v>
      </c>
      <c r="AA4284" s="122">
        <v>8.7251796480000005E-2</v>
      </c>
      <c r="AB4284" s="122">
        <v>0.10894855344</v>
      </c>
      <c r="AC4284" s="122">
        <v>0.13173651648000001</v>
      </c>
      <c r="AD4284" s="122">
        <v>0.14475950207999999</v>
      </c>
      <c r="AE4284" s="122">
        <v>0.14247824111999999</v>
      </c>
      <c r="AF4284" s="122">
        <v>0.14926767456000001</v>
      </c>
      <c r="AG4284" s="122">
        <v>0.11514815568</v>
      </c>
      <c r="AH4284" s="122">
        <v>0.13943730143999999</v>
      </c>
      <c r="AI4284" s="122">
        <v>0.1219222704</v>
      </c>
      <c r="AJ4284" s="122">
        <v>0.13471611648000001</v>
      </c>
      <c r="AK4284" s="122">
        <v>0.13663639488000001</v>
      </c>
      <c r="AL4284" s="122">
        <v>0</v>
      </c>
    </row>
    <row r="4285" spans="1:38" hidden="1" x14ac:dyDescent="0.25">
      <c r="A4285" s="122" t="s">
        <v>2067</v>
      </c>
      <c r="B4285" s="122">
        <v>1</v>
      </c>
      <c r="C4285" s="122" t="s">
        <v>2262</v>
      </c>
      <c r="D4285" s="122" t="s">
        <v>2149</v>
      </c>
      <c r="E4285" s="122">
        <v>78</v>
      </c>
      <c r="F4285" s="122">
        <v>5.9395200000000002E-6</v>
      </c>
      <c r="G4285" s="122">
        <v>1.45224E-5</v>
      </c>
      <c r="H4285" s="122">
        <v>2.776128E-5</v>
      </c>
      <c r="I4285" s="122">
        <v>2.0790436799999999E-3</v>
      </c>
      <c r="J4285" s="122">
        <v>5.7807580800000001E-3</v>
      </c>
      <c r="K4285" s="122">
        <v>1.442774208E-2</v>
      </c>
      <c r="L4285" s="122">
        <v>2.6833299840000002E-2</v>
      </c>
      <c r="M4285" s="122">
        <v>4.4411125920000002E-2</v>
      </c>
      <c r="N4285" s="122">
        <v>6.4341131039999999E-2</v>
      </c>
      <c r="O4285" s="122">
        <v>9.1797054719999993E-2</v>
      </c>
      <c r="P4285" s="122">
        <v>0.11294145792</v>
      </c>
      <c r="Q4285" s="122">
        <v>0.13925658576</v>
      </c>
      <c r="R4285" s="122">
        <v>0.16864114224000001</v>
      </c>
      <c r="S4285" s="122">
        <v>0.19878085007999999</v>
      </c>
      <c r="T4285" s="122">
        <v>0.22603800816</v>
      </c>
      <c r="U4285" s="122">
        <v>0.2719485384</v>
      </c>
      <c r="V4285" s="122">
        <v>0.32157535968000001</v>
      </c>
      <c r="W4285" s="122">
        <v>0.37789342320000002</v>
      </c>
      <c r="X4285" s="122">
        <v>0.44204581727999998</v>
      </c>
      <c r="Y4285" s="122">
        <v>0.48927469631999998</v>
      </c>
      <c r="Z4285" s="122">
        <v>0.47254124543999998</v>
      </c>
      <c r="AA4285" s="122">
        <v>0.58336970255999998</v>
      </c>
      <c r="AB4285" s="122">
        <v>0.72751550592000003</v>
      </c>
      <c r="AC4285" s="122">
        <v>0.87917057135999999</v>
      </c>
      <c r="AD4285" s="122">
        <v>0.96205049328000003</v>
      </c>
      <c r="AE4285" s="122">
        <v>0.94493110416000003</v>
      </c>
      <c r="AF4285" s="122">
        <v>0.98574470688000004</v>
      </c>
      <c r="AG4285" s="122">
        <v>0.75789212303999998</v>
      </c>
      <c r="AH4285" s="122">
        <v>0.91496699567999995</v>
      </c>
      <c r="AI4285" s="122">
        <v>0.79663132416000004</v>
      </c>
      <c r="AJ4285" s="122">
        <v>0.90730685712000003</v>
      </c>
      <c r="AK4285" s="122">
        <v>0.91161592944000003</v>
      </c>
      <c r="AL4285" s="122">
        <v>0</v>
      </c>
    </row>
    <row r="4286" spans="1:38" hidden="1" x14ac:dyDescent="0.25">
      <c r="A4286" s="122" t="s">
        <v>2067</v>
      </c>
      <c r="B4286" s="122">
        <v>1</v>
      </c>
      <c r="C4286" s="122" t="s">
        <v>2262</v>
      </c>
      <c r="D4286" s="122" t="s">
        <v>2150</v>
      </c>
      <c r="E4286" s="122">
        <v>78</v>
      </c>
      <c r="F4286" s="122">
        <v>1.7198400000000001E-6</v>
      </c>
      <c r="G4286" s="122">
        <v>4.1793599999999999E-6</v>
      </c>
      <c r="H4286" s="122">
        <v>7.9368E-6</v>
      </c>
      <c r="I4286" s="122">
        <v>5.8902192000000002E-4</v>
      </c>
      <c r="J4286" s="122">
        <v>1.62125952E-3</v>
      </c>
      <c r="K4286" s="122">
        <v>3.9932606400000003E-3</v>
      </c>
      <c r="L4286" s="122">
        <v>7.3353374399999999E-3</v>
      </c>
      <c r="M4286" s="122">
        <v>1.193295552E-2</v>
      </c>
      <c r="N4286" s="122">
        <v>1.7001836159999999E-2</v>
      </c>
      <c r="O4286" s="122">
        <v>2.3850348479999998E-2</v>
      </c>
      <c r="P4286" s="122">
        <v>2.885833392E-2</v>
      </c>
      <c r="Q4286" s="122">
        <v>3.5036700480000002E-2</v>
      </c>
      <c r="R4286" s="122">
        <v>4.2108782400000003E-2</v>
      </c>
      <c r="S4286" s="122">
        <v>4.9357941119999998E-2</v>
      </c>
      <c r="T4286" s="122">
        <v>5.575611984E-2</v>
      </c>
      <c r="U4286" s="122">
        <v>6.6559273919999995E-2</v>
      </c>
      <c r="V4286" s="122">
        <v>7.8045668159999998E-2</v>
      </c>
      <c r="W4286" s="122">
        <v>9.1150135679999994E-2</v>
      </c>
      <c r="X4286" s="122">
        <v>0.10591259808</v>
      </c>
      <c r="Y4286" s="122">
        <v>0.13159994688000001</v>
      </c>
      <c r="Z4286" s="122">
        <v>0.15033452064</v>
      </c>
      <c r="AA4286" s="122">
        <v>0.12940530959999999</v>
      </c>
      <c r="AB4286" s="122">
        <v>0.16306089264000001</v>
      </c>
      <c r="AC4286" s="122">
        <v>0.13047362111999999</v>
      </c>
      <c r="AD4286" s="122">
        <v>0.12902718624000001</v>
      </c>
      <c r="AE4286" s="122">
        <v>0.10546373088</v>
      </c>
      <c r="AF4286" s="122">
        <v>7.2923105759999995E-2</v>
      </c>
      <c r="AG4286" s="122">
        <v>7.3947447360000002E-2</v>
      </c>
      <c r="AH4286" s="122">
        <v>0.10847514912</v>
      </c>
      <c r="AI4286" s="122">
        <v>9.4013494079999996E-2</v>
      </c>
      <c r="AJ4286" s="122">
        <v>0.12062746991999999</v>
      </c>
      <c r="AK4286" s="122">
        <v>0.11930989488</v>
      </c>
      <c r="AL4286" s="122">
        <v>0</v>
      </c>
    </row>
    <row r="4287" spans="1:38" hidden="1" x14ac:dyDescent="0.25">
      <c r="A4287" s="122" t="s">
        <v>2067</v>
      </c>
      <c r="B4287" s="122">
        <v>1</v>
      </c>
      <c r="C4287" s="122" t="s">
        <v>2262</v>
      </c>
      <c r="D4287" s="122" t="s">
        <v>2151</v>
      </c>
      <c r="E4287" s="122">
        <v>78</v>
      </c>
      <c r="F4287" s="122">
        <v>1.37952E-6</v>
      </c>
      <c r="G4287" s="122">
        <v>3.4833600000000001E-6</v>
      </c>
      <c r="H4287" s="122">
        <v>6.7228799999999999E-6</v>
      </c>
      <c r="I4287" s="122">
        <v>5.0795039999999999E-4</v>
      </c>
      <c r="J4287" s="122">
        <v>1.4448134400000001E-3</v>
      </c>
      <c r="K4287" s="122">
        <v>3.6710505599999999E-3</v>
      </c>
      <c r="L4287" s="122">
        <v>6.9753110400000004E-3</v>
      </c>
      <c r="M4287" s="122">
        <v>1.186077984E-2</v>
      </c>
      <c r="N4287" s="122">
        <v>1.756784544E-2</v>
      </c>
      <c r="O4287" s="122">
        <v>2.552079984E-2</v>
      </c>
      <c r="P4287" s="122">
        <v>3.1988454719999997E-2</v>
      </c>
      <c r="Q4287" s="122">
        <v>4.013833008E-2</v>
      </c>
      <c r="R4287" s="122">
        <v>4.933716816E-2</v>
      </c>
      <c r="S4287" s="122">
        <v>5.9118098879999997E-2</v>
      </c>
      <c r="T4287" s="122">
        <v>6.8712935040000006E-2</v>
      </c>
      <c r="U4287" s="122">
        <v>8.3777803679999999E-2</v>
      </c>
      <c r="V4287" s="122">
        <v>0.100340868</v>
      </c>
      <c r="W4287" s="122">
        <v>0.11913554111999999</v>
      </c>
      <c r="X4287" s="122">
        <v>0.13978124976</v>
      </c>
      <c r="Y4287" s="122">
        <v>0.17345906544</v>
      </c>
      <c r="Z4287" s="122">
        <v>0.19678084464000001</v>
      </c>
      <c r="AA4287" s="122">
        <v>0.16873656768</v>
      </c>
      <c r="AB4287" s="122">
        <v>0.21437233536</v>
      </c>
      <c r="AC4287" s="122">
        <v>0.17312394480000001</v>
      </c>
      <c r="AD4287" s="122">
        <v>0.17400870096000001</v>
      </c>
      <c r="AE4287" s="122">
        <v>0.14474435616</v>
      </c>
      <c r="AF4287" s="122">
        <v>0.10174309296</v>
      </c>
      <c r="AG4287" s="122">
        <v>0.10501450944</v>
      </c>
      <c r="AH4287" s="122">
        <v>0.15701861183999999</v>
      </c>
      <c r="AI4287" s="122">
        <v>0.13839277727999999</v>
      </c>
      <c r="AJ4287" s="122">
        <v>0.17739352944</v>
      </c>
      <c r="AK4287" s="122">
        <v>0.17728310064</v>
      </c>
      <c r="AL4287" s="122">
        <v>0</v>
      </c>
    </row>
    <row r="4288" spans="1:38" hidden="1" x14ac:dyDescent="0.25">
      <c r="A4288" s="122" t="s">
        <v>2067</v>
      </c>
      <c r="B4288" s="122">
        <v>1</v>
      </c>
      <c r="C4288" s="122" t="s">
        <v>2262</v>
      </c>
      <c r="D4288" s="122" t="s">
        <v>2152</v>
      </c>
      <c r="E4288" s="122">
        <v>78</v>
      </c>
      <c r="F4288" s="122">
        <v>1.3788000000000001E-5</v>
      </c>
      <c r="G4288" s="122">
        <v>3.3678240000000002E-5</v>
      </c>
      <c r="H4288" s="122">
        <v>6.4278720000000007E-5</v>
      </c>
      <c r="I4288" s="122">
        <v>4.8059803200000001E-3</v>
      </c>
      <c r="J4288" s="122">
        <v>1.331490624E-2</v>
      </c>
      <c r="K4288" s="122">
        <v>3.3063588960000001E-2</v>
      </c>
      <c r="L4288" s="122">
        <v>6.1204226399999999E-2</v>
      </c>
      <c r="M4288" s="122">
        <v>0.10081245504</v>
      </c>
      <c r="N4288" s="122">
        <v>0.14561546208000001</v>
      </c>
      <c r="O4288" s="122">
        <v>0.20735205024</v>
      </c>
      <c r="P4288" s="122">
        <v>0.25455879599999998</v>
      </c>
      <c r="Q4288" s="122">
        <v>0.31290637152</v>
      </c>
      <c r="R4288" s="122">
        <v>0.37735942608</v>
      </c>
      <c r="S4288" s="122">
        <v>0.44316141215999999</v>
      </c>
      <c r="T4288" s="122">
        <v>0.50187876624000005</v>
      </c>
      <c r="U4288" s="122">
        <v>0.60137551536</v>
      </c>
      <c r="V4288" s="122">
        <v>0.70928264448</v>
      </c>
      <c r="W4288" s="122">
        <v>0.83315042399999995</v>
      </c>
      <c r="X4288" s="122">
        <v>0.97493849519999998</v>
      </c>
      <c r="Y4288" s="122">
        <v>1.07890455216</v>
      </c>
      <c r="Z4288" s="122">
        <v>1.0418012860800001</v>
      </c>
      <c r="AA4288" s="122">
        <v>1.2885083664000001</v>
      </c>
      <c r="AB4288" s="122">
        <v>1.60990069344</v>
      </c>
      <c r="AC4288" s="122">
        <v>1.9479994766399999</v>
      </c>
      <c r="AD4288" s="122">
        <v>2.1322885238399998</v>
      </c>
      <c r="AE4288" s="122">
        <v>2.0940429196800001</v>
      </c>
      <c r="AF4288" s="122">
        <v>2.1813585681599998</v>
      </c>
      <c r="AG4288" s="122">
        <v>1.6707671260800001</v>
      </c>
      <c r="AH4288" s="122">
        <v>2.0111052215999998</v>
      </c>
      <c r="AI4288" s="122">
        <v>1.7438409528000001</v>
      </c>
      <c r="AJ4288" s="122">
        <v>1.97060510304</v>
      </c>
      <c r="AK4288" s="122">
        <v>1.9512766372799999</v>
      </c>
      <c r="AL4288" s="122">
        <v>0</v>
      </c>
    </row>
    <row r="4289" spans="1:38" hidden="1" x14ac:dyDescent="0.25">
      <c r="A4289" s="122" t="s">
        <v>2067</v>
      </c>
      <c r="B4289" s="122">
        <v>1</v>
      </c>
      <c r="C4289" s="122" t="s">
        <v>2262</v>
      </c>
      <c r="D4289" s="122" t="s">
        <v>2153</v>
      </c>
      <c r="E4289" s="122">
        <v>78</v>
      </c>
      <c r="F4289" s="122">
        <v>8.6524799999999992E-6</v>
      </c>
      <c r="G4289" s="122">
        <v>2.1115200000000001E-5</v>
      </c>
      <c r="H4289" s="122">
        <v>4.0226399999999998E-5</v>
      </c>
      <c r="I4289" s="122">
        <v>3.0012494400000001E-3</v>
      </c>
      <c r="J4289" s="122">
        <v>8.2996785600000008E-3</v>
      </c>
      <c r="K4289" s="122">
        <v>2.0578979519999999E-2</v>
      </c>
      <c r="L4289" s="122">
        <v>3.8014745760000003E-2</v>
      </c>
      <c r="M4289" s="122">
        <v>6.2513255039999993E-2</v>
      </c>
      <c r="N4289" s="122">
        <v>9.0095416799999994E-2</v>
      </c>
      <c r="O4289" s="122">
        <v>0.1278338856</v>
      </c>
      <c r="P4289" s="122">
        <v>0.15650605151999999</v>
      </c>
      <c r="Q4289" s="122">
        <v>0.19225525775999999</v>
      </c>
      <c r="R4289" s="122">
        <v>0.23205578448</v>
      </c>
      <c r="S4289" s="122">
        <v>0.27285960815999999</v>
      </c>
      <c r="T4289" s="122">
        <v>0.30950758224000002</v>
      </c>
      <c r="U4289" s="122">
        <v>0.37174893456000002</v>
      </c>
      <c r="V4289" s="122">
        <v>0.43934792975999998</v>
      </c>
      <c r="W4289" s="122">
        <v>0.51598158624000001</v>
      </c>
      <c r="X4289" s="122">
        <v>0.60300668735999996</v>
      </c>
      <c r="Y4289" s="122">
        <v>0.83294866463999995</v>
      </c>
      <c r="Z4289" s="122">
        <v>0.92301959231999997</v>
      </c>
      <c r="AA4289" s="122">
        <v>1.05948786624</v>
      </c>
      <c r="AB4289" s="122">
        <v>1.04241562944</v>
      </c>
      <c r="AC4289" s="122">
        <v>1.1752661064000001</v>
      </c>
      <c r="AD4289" s="122">
        <v>1.1024005396800001</v>
      </c>
      <c r="AE4289" s="122">
        <v>1.18115525328</v>
      </c>
      <c r="AF4289" s="122">
        <v>1.1967684792</v>
      </c>
      <c r="AG4289" s="122">
        <v>1.3326912743999999</v>
      </c>
      <c r="AH4289" s="122">
        <v>1.0253654726400001</v>
      </c>
      <c r="AI4289" s="122">
        <v>1.0726542455999999</v>
      </c>
      <c r="AJ4289" s="122">
        <v>0.99060218544</v>
      </c>
      <c r="AK4289" s="122">
        <v>0.99214491120000003</v>
      </c>
      <c r="AL4289" s="122">
        <v>0</v>
      </c>
    </row>
    <row r="4290" spans="1:38" hidden="1" x14ac:dyDescent="0.25">
      <c r="A4290" s="122" t="s">
        <v>2067</v>
      </c>
      <c r="B4290" s="122">
        <v>1</v>
      </c>
      <c r="C4290" s="122" t="s">
        <v>2262</v>
      </c>
      <c r="D4290" s="122" t="s">
        <v>2154</v>
      </c>
      <c r="E4290" s="122">
        <v>78</v>
      </c>
      <c r="F4290" s="122">
        <v>2.9616000000000002E-6</v>
      </c>
      <c r="G4290" s="122">
        <v>7.1990400000000003E-6</v>
      </c>
      <c r="H4290" s="122">
        <v>1.3717919999999999E-5</v>
      </c>
      <c r="I4290" s="122">
        <v>1.019208E-3</v>
      </c>
      <c r="J4290" s="122">
        <v>2.80733712E-3</v>
      </c>
      <c r="K4290" s="122">
        <v>6.9353980800000003E-3</v>
      </c>
      <c r="L4290" s="122">
        <v>1.280251296E-2</v>
      </c>
      <c r="M4290" s="122">
        <v>2.1025650239999999E-2</v>
      </c>
      <c r="N4290" s="122">
        <v>3.025024464E-2</v>
      </c>
      <c r="O4290" s="122">
        <v>4.2923532479999998E-2</v>
      </c>
      <c r="P4290" s="122">
        <v>5.2373589120000001E-2</v>
      </c>
      <c r="Q4290" s="122">
        <v>6.4073463359999999E-2</v>
      </c>
      <c r="R4290" s="122">
        <v>7.7174437920000005E-2</v>
      </c>
      <c r="S4290" s="122">
        <v>9.0371635199999995E-2</v>
      </c>
      <c r="T4290" s="122">
        <v>0.10216887168</v>
      </c>
      <c r="U4290" s="122">
        <v>0.12228785712</v>
      </c>
      <c r="V4290" s="122">
        <v>0.14510775408000001</v>
      </c>
      <c r="W4290" s="122">
        <v>0.17009523839999999</v>
      </c>
      <c r="X4290" s="122">
        <v>0.19822849151999999</v>
      </c>
      <c r="Y4290" s="122">
        <v>0.28327187232000001</v>
      </c>
      <c r="Z4290" s="122">
        <v>0.34107257279999997</v>
      </c>
      <c r="AA4290" s="122">
        <v>0.39542991696000002</v>
      </c>
      <c r="AB4290" s="122">
        <v>0.32181227231999998</v>
      </c>
      <c r="AC4290" s="122">
        <v>0.35463705695999997</v>
      </c>
      <c r="AD4290" s="122">
        <v>0.37552339248</v>
      </c>
      <c r="AE4290" s="122">
        <v>0.39682597392000002</v>
      </c>
      <c r="AF4290" s="122">
        <v>0.42058119024000001</v>
      </c>
      <c r="AG4290" s="122">
        <v>0.43410899135999997</v>
      </c>
      <c r="AH4290" s="122">
        <v>0.39204177839999999</v>
      </c>
      <c r="AI4290" s="122">
        <v>0.41806046831999999</v>
      </c>
      <c r="AJ4290" s="122">
        <v>0.42605495952</v>
      </c>
      <c r="AK4290" s="122">
        <v>0.42640880879999998</v>
      </c>
      <c r="AL4290" s="122">
        <v>0</v>
      </c>
    </row>
    <row r="4291" spans="1:38" hidden="1" x14ac:dyDescent="0.25">
      <c r="A4291" s="122" t="s">
        <v>2067</v>
      </c>
      <c r="B4291" s="122">
        <v>1</v>
      </c>
      <c r="C4291" s="122" t="s">
        <v>2262</v>
      </c>
      <c r="D4291" s="122" t="s">
        <v>2155</v>
      </c>
      <c r="E4291" s="122">
        <v>78</v>
      </c>
      <c r="F4291" s="122">
        <v>2.2199999999999999E-6</v>
      </c>
      <c r="G4291" s="122">
        <v>5.4542399999999996E-6</v>
      </c>
      <c r="H4291" s="122">
        <v>1.0446720000000001E-5</v>
      </c>
      <c r="I4291" s="122">
        <v>7.8952655999999996E-4</v>
      </c>
      <c r="J4291" s="122">
        <v>2.2136049600000002E-3</v>
      </c>
      <c r="K4291" s="122">
        <v>5.5665806399999998E-3</v>
      </c>
      <c r="L4291" s="122">
        <v>1.040488944E-2</v>
      </c>
      <c r="M4291" s="122">
        <v>1.720360848E-2</v>
      </c>
      <c r="N4291" s="122">
        <v>2.4840117599999999E-2</v>
      </c>
      <c r="O4291" s="122">
        <v>3.5295815039999998E-2</v>
      </c>
      <c r="P4291" s="122">
        <v>4.3226516639999997E-2</v>
      </c>
      <c r="Q4291" s="122">
        <v>5.3075572799999998E-2</v>
      </c>
      <c r="R4291" s="122">
        <v>6.4290501119999996E-2</v>
      </c>
      <c r="S4291" s="122">
        <v>7.5653887200000006E-2</v>
      </c>
      <c r="T4291" s="122">
        <v>8.5756582560000003E-2</v>
      </c>
      <c r="U4291" s="122">
        <v>0.10365315696000001</v>
      </c>
      <c r="V4291" s="122">
        <v>0.1237988976</v>
      </c>
      <c r="W4291" s="122">
        <v>0.14659568256</v>
      </c>
      <c r="X4291" s="122">
        <v>0.17197410048</v>
      </c>
      <c r="Y4291" s="122">
        <v>0.14104560863999999</v>
      </c>
      <c r="Z4291" s="122">
        <v>0.21310184784</v>
      </c>
      <c r="AA4291" s="122">
        <v>0.19306302623999999</v>
      </c>
      <c r="AB4291" s="122">
        <v>0.1704152112</v>
      </c>
      <c r="AC4291" s="122">
        <v>0.21029831760000001</v>
      </c>
      <c r="AD4291" s="122">
        <v>0.20722193952000001</v>
      </c>
      <c r="AE4291" s="122">
        <v>0.22485487056</v>
      </c>
      <c r="AF4291" s="122">
        <v>0.19802879664</v>
      </c>
      <c r="AG4291" s="122">
        <v>0.26299726511999999</v>
      </c>
      <c r="AH4291" s="122">
        <v>0.2005048176</v>
      </c>
      <c r="AI4291" s="122">
        <v>0.21379703376</v>
      </c>
      <c r="AJ4291" s="122">
        <v>0.26296001087999998</v>
      </c>
      <c r="AK4291" s="122">
        <v>0.26475491616000002</v>
      </c>
      <c r="AL4291" s="122">
        <v>0</v>
      </c>
    </row>
    <row r="4292" spans="1:38" hidden="1" x14ac:dyDescent="0.25">
      <c r="A4292" s="122" t="s">
        <v>2067</v>
      </c>
      <c r="B4292" s="122">
        <v>1</v>
      </c>
      <c r="C4292" s="122" t="s">
        <v>2262</v>
      </c>
      <c r="D4292" s="122" t="s">
        <v>2156</v>
      </c>
      <c r="E4292" s="122">
        <v>78</v>
      </c>
      <c r="F4292" s="122">
        <v>9.1075200000000002E-6</v>
      </c>
      <c r="G4292" s="122">
        <v>2.2267199999999999E-5</v>
      </c>
      <c r="H4292" s="122">
        <v>4.244736E-5</v>
      </c>
      <c r="I4292" s="122">
        <v>3.1699209600000002E-3</v>
      </c>
      <c r="J4292" s="122">
        <v>8.7754315199999999E-3</v>
      </c>
      <c r="K4292" s="122">
        <v>2.1772873920000001E-2</v>
      </c>
      <c r="L4292" s="122">
        <v>4.0237009439999999E-2</v>
      </c>
      <c r="M4292" s="122">
        <v>6.6074178240000003E-2</v>
      </c>
      <c r="N4292" s="122">
        <v>9.5071876799999996E-2</v>
      </c>
      <c r="O4292" s="122">
        <v>0.13466939280000001</v>
      </c>
      <c r="P4292" s="122">
        <v>0.16456586111999999</v>
      </c>
      <c r="Q4292" s="122">
        <v>0.20166948288</v>
      </c>
      <c r="R4292" s="122">
        <v>0.24314345328</v>
      </c>
      <c r="S4292" s="122">
        <v>0.28598187120000002</v>
      </c>
      <c r="T4292" s="122">
        <v>0.32489143152</v>
      </c>
      <c r="U4292" s="122">
        <v>0.39132764207999998</v>
      </c>
      <c r="V4292" s="122">
        <v>0.46447898879999999</v>
      </c>
      <c r="W4292" s="122">
        <v>0.54711823920000002</v>
      </c>
      <c r="X4292" s="122">
        <v>0.64001265407999997</v>
      </c>
      <c r="Y4292" s="122">
        <v>0.70784088864000005</v>
      </c>
      <c r="Z4292" s="122">
        <v>0.68261799743999996</v>
      </c>
      <c r="AA4292" s="122">
        <v>0.84229485599999998</v>
      </c>
      <c r="AB4292" s="122">
        <v>1.05020127696</v>
      </c>
      <c r="AC4292" s="122">
        <v>1.2684150792</v>
      </c>
      <c r="AD4292" s="122">
        <v>1.3879037534400001</v>
      </c>
      <c r="AE4292" s="122">
        <v>1.3624679428799999</v>
      </c>
      <c r="AF4292" s="122">
        <v>1.4206395791999999</v>
      </c>
      <c r="AG4292" s="122">
        <v>1.09100203152</v>
      </c>
      <c r="AH4292" s="122">
        <v>1.3180686043200001</v>
      </c>
      <c r="AI4292" s="122">
        <v>1.14674336448</v>
      </c>
      <c r="AJ4292" s="122">
        <v>1.27003256784</v>
      </c>
      <c r="AK4292" s="122">
        <v>1.27528587168</v>
      </c>
      <c r="AL4292" s="122">
        <v>0</v>
      </c>
    </row>
    <row r="4293" spans="1:38" hidden="1" x14ac:dyDescent="0.25">
      <c r="A4293" s="122" t="s">
        <v>2067</v>
      </c>
      <c r="B4293" s="122">
        <v>1</v>
      </c>
      <c r="C4293" s="122" t="s">
        <v>2262</v>
      </c>
      <c r="D4293" s="122" t="s">
        <v>2178</v>
      </c>
      <c r="E4293" s="122">
        <v>78</v>
      </c>
      <c r="F4293" s="122">
        <v>3.1262400000000001E-6</v>
      </c>
      <c r="G4293" s="122">
        <v>7.59024E-6</v>
      </c>
      <c r="H4293" s="122">
        <v>1.4389439999999999E-5</v>
      </c>
      <c r="I4293" s="122">
        <v>1.0698436799999999E-3</v>
      </c>
      <c r="J4293" s="122">
        <v>2.9538431999999999E-3</v>
      </c>
      <c r="K4293" s="122">
        <v>7.3193049600000001E-3</v>
      </c>
      <c r="L4293" s="122">
        <v>1.352509008E-2</v>
      </c>
      <c r="M4293" s="122">
        <v>2.2232603520000001E-2</v>
      </c>
      <c r="N4293" s="122">
        <v>3.2034636960000001E-2</v>
      </c>
      <c r="O4293" s="122">
        <v>4.551520848E-2</v>
      </c>
      <c r="P4293" s="122">
        <v>5.5720124160000002E-2</v>
      </c>
      <c r="Q4293" s="122">
        <v>6.8076198239999997E-2</v>
      </c>
      <c r="R4293" s="122">
        <v>8.1674203680000002E-2</v>
      </c>
      <c r="S4293" s="122">
        <v>9.5427700800000001E-2</v>
      </c>
      <c r="T4293" s="122">
        <v>0.10753063152</v>
      </c>
      <c r="U4293" s="122">
        <v>0.12809364047999999</v>
      </c>
      <c r="V4293" s="122">
        <v>0.14969774976</v>
      </c>
      <c r="W4293" s="122">
        <v>0.1735274544</v>
      </c>
      <c r="X4293" s="122">
        <v>0.20014729872000001</v>
      </c>
      <c r="Y4293" s="122">
        <v>0.23043577248</v>
      </c>
      <c r="Z4293" s="122">
        <v>0.25774083792000002</v>
      </c>
      <c r="AA4293" s="122">
        <v>0.279274464</v>
      </c>
      <c r="AB4293" s="122">
        <v>0.29614633967999998</v>
      </c>
      <c r="AC4293" s="122">
        <v>0.30961963296</v>
      </c>
      <c r="AD4293" s="122">
        <v>0.31626508512000001</v>
      </c>
      <c r="AE4293" s="122">
        <v>0.31731815808000002</v>
      </c>
      <c r="AF4293" s="122">
        <v>0.31617050880000003</v>
      </c>
      <c r="AG4293" s="122">
        <v>0.30407662800000002</v>
      </c>
      <c r="AH4293" s="122">
        <v>0.28708957631999998</v>
      </c>
      <c r="AI4293" s="122">
        <v>0.28771657824000002</v>
      </c>
      <c r="AJ4293" s="122">
        <v>0.29296328160000001</v>
      </c>
      <c r="AK4293" s="122">
        <v>0.29132255903999998</v>
      </c>
      <c r="AL4293" s="122">
        <v>0</v>
      </c>
    </row>
    <row r="4294" spans="1:38" hidden="1" x14ac:dyDescent="0.25">
      <c r="A4294" s="122" t="s">
        <v>2067</v>
      </c>
      <c r="B4294" s="122">
        <v>1</v>
      </c>
      <c r="C4294" s="122" t="s">
        <v>2262</v>
      </c>
      <c r="D4294" s="122" t="s">
        <v>2157</v>
      </c>
      <c r="E4294" s="122">
        <v>78</v>
      </c>
      <c r="F4294" s="122">
        <v>7.6991999999999995E-7</v>
      </c>
      <c r="G4294" s="122">
        <v>1.8782399999999999E-6</v>
      </c>
      <c r="H4294" s="122">
        <v>3.56688E-6</v>
      </c>
      <c r="I4294" s="122">
        <v>2.6550336000000002E-4</v>
      </c>
      <c r="J4294" s="122">
        <v>7.3281696000000003E-4</v>
      </c>
      <c r="K4294" s="122">
        <v>1.8152424E-3</v>
      </c>
      <c r="L4294" s="122">
        <v>3.3613848000000001E-3</v>
      </c>
      <c r="M4294" s="122">
        <v>5.5405944000000004E-3</v>
      </c>
      <c r="N4294" s="122">
        <v>8.0055912000000003E-3</v>
      </c>
      <c r="O4294" s="122">
        <v>1.14247008E-2</v>
      </c>
      <c r="P4294" s="122">
        <v>1.4069995199999999E-2</v>
      </c>
      <c r="Q4294" s="122">
        <v>1.733423856E-2</v>
      </c>
      <c r="R4294" s="122">
        <v>2.1019305120000002E-2</v>
      </c>
      <c r="S4294" s="122">
        <v>2.4759018720000001E-2</v>
      </c>
      <c r="T4294" s="122">
        <v>2.8130636640000001E-2</v>
      </c>
      <c r="U4294" s="122">
        <v>3.3566697600000001E-2</v>
      </c>
      <c r="V4294" s="122">
        <v>3.9468731040000003E-2</v>
      </c>
      <c r="W4294" s="122">
        <v>4.6042599839999997E-2</v>
      </c>
      <c r="X4294" s="122">
        <v>5.3536315680000002E-2</v>
      </c>
      <c r="Y4294" s="122">
        <v>5.8879141439999998E-2</v>
      </c>
      <c r="Z4294" s="122">
        <v>5.6600762399999997E-2</v>
      </c>
      <c r="AA4294" s="122">
        <v>6.9634511999999996E-2</v>
      </c>
      <c r="AB4294" s="122">
        <v>8.6760067679999997E-2</v>
      </c>
      <c r="AC4294" s="122">
        <v>0.104768124</v>
      </c>
      <c r="AD4294" s="122">
        <v>0.11462559792</v>
      </c>
      <c r="AE4294" s="122">
        <v>0.1125872976</v>
      </c>
      <c r="AF4294" s="122">
        <v>0.11751018768</v>
      </c>
      <c r="AG4294" s="122">
        <v>9.0092339039999997E-2</v>
      </c>
      <c r="AH4294" s="122">
        <v>0.10900683072</v>
      </c>
      <c r="AI4294" s="122">
        <v>9.480793488E-2</v>
      </c>
      <c r="AJ4294" s="122">
        <v>0.10718142624</v>
      </c>
      <c r="AK4294" s="122">
        <v>0.10777614287999999</v>
      </c>
      <c r="AL4294" s="122">
        <v>0</v>
      </c>
    </row>
    <row r="4295" spans="1:38" hidden="1" x14ac:dyDescent="0.25">
      <c r="A4295" s="122" t="s">
        <v>2067</v>
      </c>
      <c r="B4295" s="122">
        <v>1</v>
      </c>
      <c r="C4295" s="122" t="s">
        <v>2262</v>
      </c>
      <c r="D4295" s="122" t="s">
        <v>2158</v>
      </c>
      <c r="E4295" s="122">
        <v>78</v>
      </c>
      <c r="F4295" s="122">
        <v>4.4889600000000003E-6</v>
      </c>
      <c r="G4295" s="122">
        <v>1.094448E-5</v>
      </c>
      <c r="H4295" s="122">
        <v>2.0772E-5</v>
      </c>
      <c r="I4295" s="122">
        <v>1.541052E-3</v>
      </c>
      <c r="J4295" s="122">
        <v>4.23391488E-3</v>
      </c>
      <c r="K4295" s="122">
        <v>1.044164832E-2</v>
      </c>
      <c r="L4295" s="122">
        <v>1.9207605119999999E-2</v>
      </c>
      <c r="M4295" s="122">
        <v>3.152927136E-2</v>
      </c>
      <c r="N4295" s="122">
        <v>4.5360729119999998E-2</v>
      </c>
      <c r="O4295" s="122">
        <v>6.433270512E-2</v>
      </c>
      <c r="P4295" s="122">
        <v>7.8599702399999999E-2</v>
      </c>
      <c r="Q4295" s="122">
        <v>9.6097572480000004E-2</v>
      </c>
      <c r="R4295" s="122">
        <v>0.11549641056</v>
      </c>
      <c r="S4295" s="122">
        <v>0.1353881016</v>
      </c>
      <c r="T4295" s="122">
        <v>0.15318302015999999</v>
      </c>
      <c r="U4295" s="122">
        <v>0.18327965567999999</v>
      </c>
      <c r="V4295" s="122">
        <v>0.21697554384000001</v>
      </c>
      <c r="W4295" s="122">
        <v>0.25616878991999997</v>
      </c>
      <c r="X4295" s="122">
        <v>0.30144229152000002</v>
      </c>
      <c r="Y4295" s="122">
        <v>0.28397798112</v>
      </c>
      <c r="Z4295" s="122">
        <v>0.30049584911999999</v>
      </c>
      <c r="AA4295" s="122">
        <v>0.31584417840000001</v>
      </c>
      <c r="AB4295" s="122">
        <v>0.50513893535999999</v>
      </c>
      <c r="AC4295" s="122">
        <v>0.39104697647999997</v>
      </c>
      <c r="AD4295" s="122">
        <v>0.46346278559999998</v>
      </c>
      <c r="AE4295" s="122">
        <v>0.48312819408000002</v>
      </c>
      <c r="AF4295" s="122">
        <v>0.54274935024000004</v>
      </c>
      <c r="AG4295" s="122">
        <v>0.52135736639999997</v>
      </c>
      <c r="AH4295" s="122">
        <v>0.64073569728000002</v>
      </c>
      <c r="AI4295" s="122">
        <v>0.69659102256000005</v>
      </c>
      <c r="AJ4295" s="122">
        <v>0.54695047056000001</v>
      </c>
      <c r="AK4295" s="122">
        <v>0.54891727680000002</v>
      </c>
      <c r="AL4295" s="122">
        <v>0</v>
      </c>
    </row>
    <row r="4296" spans="1:38" hidden="1" x14ac:dyDescent="0.25">
      <c r="A4296" s="122" t="s">
        <v>2067</v>
      </c>
      <c r="B4296" s="122">
        <v>1</v>
      </c>
      <c r="C4296" s="122" t="s">
        <v>2262</v>
      </c>
      <c r="D4296" s="122" t="s">
        <v>2159</v>
      </c>
      <c r="E4296" s="122">
        <v>78</v>
      </c>
      <c r="F4296" s="122">
        <v>5.5535999999999996E-7</v>
      </c>
      <c r="G4296" s="122">
        <v>1.35744E-6</v>
      </c>
      <c r="H4296" s="122">
        <v>2.5996800000000002E-6</v>
      </c>
      <c r="I4296" s="122">
        <v>1.9523952E-4</v>
      </c>
      <c r="J4296" s="122">
        <v>5.4385535999999996E-4</v>
      </c>
      <c r="K4296" s="122">
        <v>1.3555367999999999E-3</v>
      </c>
      <c r="L4296" s="122">
        <v>2.5096036799999999E-3</v>
      </c>
      <c r="M4296" s="122">
        <v>4.1254171199999997E-3</v>
      </c>
      <c r="N4296" s="122">
        <v>5.9422881599999998E-3</v>
      </c>
      <c r="O4296" s="122">
        <v>8.4626592E-3</v>
      </c>
      <c r="P4296" s="122">
        <v>1.040997168E-2</v>
      </c>
      <c r="Q4296" s="122">
        <v>1.279695552E-2</v>
      </c>
      <c r="R4296" s="122">
        <v>1.5460093919999999E-2</v>
      </c>
      <c r="S4296" s="122">
        <v>1.822428144E-2</v>
      </c>
      <c r="T4296" s="122">
        <v>2.0820658079999999E-2</v>
      </c>
      <c r="U4296" s="122">
        <v>2.5148796000000001E-2</v>
      </c>
      <c r="V4296" s="122">
        <v>2.996407488E-2</v>
      </c>
      <c r="W4296" s="122">
        <v>3.5517066719999997E-2</v>
      </c>
      <c r="X4296" s="122">
        <v>4.1846352959999999E-2</v>
      </c>
      <c r="Y4296" s="122">
        <v>5.8309605600000002E-2</v>
      </c>
      <c r="Z4296" s="122">
        <v>6.5285797440000001E-2</v>
      </c>
      <c r="AA4296" s="122">
        <v>7.5590037119999995E-2</v>
      </c>
      <c r="AB4296" s="122">
        <v>7.5251479199999999E-2</v>
      </c>
      <c r="AC4296" s="122">
        <v>8.5533940320000001E-2</v>
      </c>
      <c r="AD4296" s="122">
        <v>8.070225936E-2</v>
      </c>
      <c r="AE4296" s="122">
        <v>8.6857884479999994E-2</v>
      </c>
      <c r="AF4296" s="122">
        <v>8.8800277440000006E-2</v>
      </c>
      <c r="AG4296" s="122">
        <v>9.9815219999999996E-2</v>
      </c>
      <c r="AH4296" s="122">
        <v>7.7193765600000006E-2</v>
      </c>
      <c r="AI4296" s="122">
        <v>8.1355958879999996E-2</v>
      </c>
      <c r="AJ4296" s="122">
        <v>7.4530827839999994E-2</v>
      </c>
      <c r="AK4296" s="122">
        <v>7.5410989920000004E-2</v>
      </c>
      <c r="AL4296" s="122">
        <v>0</v>
      </c>
    </row>
    <row r="4297" spans="1:38" hidden="1" x14ac:dyDescent="0.25">
      <c r="A4297" s="122" t="s">
        <v>2067</v>
      </c>
      <c r="B4297" s="122">
        <v>1</v>
      </c>
      <c r="C4297" s="122" t="s">
        <v>2262</v>
      </c>
      <c r="D4297" s="122" t="s">
        <v>2160</v>
      </c>
      <c r="E4297" s="122">
        <v>78</v>
      </c>
      <c r="F4297" s="122">
        <v>4.6036799999999999E-6</v>
      </c>
      <c r="G4297" s="122">
        <v>1.125936E-5</v>
      </c>
      <c r="H4297" s="122">
        <v>2.1509279999999999E-5</v>
      </c>
      <c r="I4297" s="122">
        <v>1.61002704E-3</v>
      </c>
      <c r="J4297" s="122">
        <v>4.4762812800000001E-3</v>
      </c>
      <c r="K4297" s="122">
        <v>1.1167502399999999E-2</v>
      </c>
      <c r="L4297" s="122">
        <v>2.0761666080000001E-2</v>
      </c>
      <c r="M4297" s="122">
        <v>3.4280401439999997E-2</v>
      </c>
      <c r="N4297" s="122">
        <v>4.948182768E-2</v>
      </c>
      <c r="O4297" s="122">
        <v>7.041688368E-2</v>
      </c>
      <c r="P4297" s="122">
        <v>8.6477322719999999E-2</v>
      </c>
      <c r="Q4297" s="122">
        <v>0.1062769944</v>
      </c>
      <c r="R4297" s="122">
        <v>0.12819904224000001</v>
      </c>
      <c r="S4297" s="122">
        <v>0.15078248688000001</v>
      </c>
      <c r="T4297" s="122">
        <v>0.17130802032</v>
      </c>
      <c r="U4297" s="122">
        <v>0.20645723424000001</v>
      </c>
      <c r="V4297" s="122">
        <v>0.24582777791999999</v>
      </c>
      <c r="W4297" s="122">
        <v>0.28903711679999999</v>
      </c>
      <c r="X4297" s="122">
        <v>0.33753692015999998</v>
      </c>
      <c r="Y4297" s="122">
        <v>0.48050658048</v>
      </c>
      <c r="Z4297" s="122">
        <v>0.57651191615999997</v>
      </c>
      <c r="AA4297" s="122">
        <v>0.66798281136000004</v>
      </c>
      <c r="AB4297" s="122">
        <v>0.5439555264</v>
      </c>
      <c r="AC4297" s="122">
        <v>0.59785207823999997</v>
      </c>
      <c r="AD4297" s="122">
        <v>0.63354944688000003</v>
      </c>
      <c r="AE4297" s="122">
        <v>0.66927393599999996</v>
      </c>
      <c r="AF4297" s="122">
        <v>0.71214362543999998</v>
      </c>
      <c r="AG4297" s="122">
        <v>0.74103391295999999</v>
      </c>
      <c r="AH4297" s="122">
        <v>0.67385262528000001</v>
      </c>
      <c r="AI4297" s="122">
        <v>0.72095997408000001</v>
      </c>
      <c r="AJ4297" s="122">
        <v>0.74415142656</v>
      </c>
      <c r="AK4297" s="122">
        <v>0.74606564592000002</v>
      </c>
      <c r="AL4297" s="122">
        <v>0</v>
      </c>
    </row>
    <row r="4298" spans="1:38" hidden="1" x14ac:dyDescent="0.25">
      <c r="A4298" s="122" t="s">
        <v>2067</v>
      </c>
      <c r="B4298" s="122">
        <v>1</v>
      </c>
      <c r="C4298" s="122" t="s">
        <v>2262</v>
      </c>
      <c r="D4298" s="122" t="s">
        <v>2161</v>
      </c>
      <c r="E4298" s="122">
        <v>78</v>
      </c>
      <c r="F4298" s="122">
        <v>1.6043040000000001E-5</v>
      </c>
      <c r="G4298" s="122">
        <v>3.9441599999999999E-5</v>
      </c>
      <c r="H4298" s="122">
        <v>7.5647040000000005E-5</v>
      </c>
      <c r="I4298" s="122">
        <v>5.6915246399999999E-3</v>
      </c>
      <c r="J4298" s="122">
        <v>1.5884344799999998E-2</v>
      </c>
      <c r="K4298" s="122">
        <v>3.974553024E-2</v>
      </c>
      <c r="L4298" s="122">
        <v>7.4130364800000001E-2</v>
      </c>
      <c r="M4298" s="122">
        <v>0.12305461296</v>
      </c>
      <c r="N4298" s="122">
        <v>0.1790706312</v>
      </c>
      <c r="O4298" s="122">
        <v>0.25673368895999998</v>
      </c>
      <c r="P4298" s="122">
        <v>0.31755144239999999</v>
      </c>
      <c r="Q4298" s="122">
        <v>0.39399556320000001</v>
      </c>
      <c r="R4298" s="122">
        <v>0.47976504959999999</v>
      </c>
      <c r="S4298" s="122">
        <v>0.56805495120000005</v>
      </c>
      <c r="T4298" s="122">
        <v>0.64902718896</v>
      </c>
      <c r="U4298" s="122">
        <v>0.78495468816000002</v>
      </c>
      <c r="V4298" s="122">
        <v>0.94311945119999996</v>
      </c>
      <c r="W4298" s="122">
        <v>1.11538733136</v>
      </c>
      <c r="X4298" s="122">
        <v>1.3133757566399999</v>
      </c>
      <c r="Y4298" s="122">
        <v>1.8898467264000001</v>
      </c>
      <c r="Z4298" s="122">
        <v>2.28970390944</v>
      </c>
      <c r="AA4298" s="122">
        <v>2.6765559753599999</v>
      </c>
      <c r="AB4298" s="122">
        <v>2.19782315472</v>
      </c>
      <c r="AC4298" s="122">
        <v>2.4366708153599999</v>
      </c>
      <c r="AD4298" s="122">
        <v>2.6101530508800002</v>
      </c>
      <c r="AE4298" s="122">
        <v>2.7874124505600002</v>
      </c>
      <c r="AF4298" s="122">
        <v>2.98872272832</v>
      </c>
      <c r="AG4298" s="122">
        <v>3.1221734928</v>
      </c>
      <c r="AH4298" s="122">
        <v>2.84571044112</v>
      </c>
      <c r="AI4298" s="122">
        <v>3.0596374632000001</v>
      </c>
      <c r="AJ4298" s="122">
        <v>3.14190524256</v>
      </c>
      <c r="AK4298" s="122">
        <v>3.1582930272</v>
      </c>
      <c r="AL4298" s="122">
        <v>0</v>
      </c>
    </row>
    <row r="4299" spans="1:38" hidden="1" x14ac:dyDescent="0.25">
      <c r="A4299" s="122" t="s">
        <v>2067</v>
      </c>
      <c r="B4299" s="122">
        <v>1</v>
      </c>
      <c r="C4299" s="122" t="s">
        <v>2262</v>
      </c>
      <c r="D4299" s="122" t="s">
        <v>2162</v>
      </c>
      <c r="E4299" s="122">
        <v>78</v>
      </c>
      <c r="F4299" s="122">
        <v>1.9564800000000001E-6</v>
      </c>
      <c r="G4299" s="122">
        <v>4.7827199999999997E-6</v>
      </c>
      <c r="H4299" s="122">
        <v>9.1377599999999997E-6</v>
      </c>
      <c r="I4299" s="122">
        <v>6.8330832000000001E-4</v>
      </c>
      <c r="J4299" s="122">
        <v>1.8892032E-3</v>
      </c>
      <c r="K4299" s="122">
        <v>4.6751697600000003E-3</v>
      </c>
      <c r="L4299" s="122">
        <v>8.65666608E-3</v>
      </c>
      <c r="M4299" s="122">
        <v>1.425215952E-2</v>
      </c>
      <c r="N4299" s="122">
        <v>2.053282704E-2</v>
      </c>
      <c r="O4299" s="122">
        <v>2.90660568E-2</v>
      </c>
      <c r="P4299" s="122">
        <v>3.5565805919999999E-2</v>
      </c>
      <c r="Q4299" s="122">
        <v>4.3683068159999998E-2</v>
      </c>
      <c r="R4299" s="122">
        <v>5.2764864959999998E-2</v>
      </c>
      <c r="S4299" s="122">
        <v>6.2043627839999997E-2</v>
      </c>
      <c r="T4299" s="122">
        <v>7.0334183999999994E-2</v>
      </c>
      <c r="U4299" s="122">
        <v>8.4658797120000004E-2</v>
      </c>
      <c r="V4299" s="122">
        <v>0.10045418927999999</v>
      </c>
      <c r="W4299" s="122">
        <v>0.11898320208</v>
      </c>
      <c r="X4299" s="122">
        <v>0.14027634672</v>
      </c>
      <c r="Y4299" s="122">
        <v>0.17596313231999999</v>
      </c>
      <c r="Z4299" s="122">
        <v>0.20209123007999999</v>
      </c>
      <c r="AA4299" s="122">
        <v>0.17506053360000001</v>
      </c>
      <c r="AB4299" s="122">
        <v>0.2229229536</v>
      </c>
      <c r="AC4299" s="122">
        <v>0.1807183896</v>
      </c>
      <c r="AD4299" s="122">
        <v>0.18137859311999999</v>
      </c>
      <c r="AE4299" s="122">
        <v>0.15055198080000001</v>
      </c>
      <c r="AF4299" s="122">
        <v>0.10608825504</v>
      </c>
      <c r="AG4299" s="122">
        <v>0.10965884736000001</v>
      </c>
      <c r="AH4299" s="122">
        <v>0.16346509296</v>
      </c>
      <c r="AI4299" s="122">
        <v>0.14343510768000001</v>
      </c>
      <c r="AJ4299" s="122">
        <v>0.18694162944000001</v>
      </c>
      <c r="AK4299" s="122">
        <v>0.18822145439999999</v>
      </c>
      <c r="AL4299" s="122">
        <v>0</v>
      </c>
    </row>
    <row r="4300" spans="1:38" hidden="1" x14ac:dyDescent="0.25">
      <c r="A4300" s="122" t="s">
        <v>2067</v>
      </c>
      <c r="B4300" s="122">
        <v>1</v>
      </c>
      <c r="C4300" s="122" t="s">
        <v>2262</v>
      </c>
      <c r="D4300" s="122" t="s">
        <v>2163</v>
      </c>
      <c r="E4300" s="122">
        <v>78</v>
      </c>
      <c r="F4300" s="122">
        <v>4.7567999999999999E-6</v>
      </c>
      <c r="G4300" s="122">
        <v>1.171008E-5</v>
      </c>
      <c r="H4300" s="122">
        <v>2.2595999999999998E-5</v>
      </c>
      <c r="I4300" s="122">
        <v>1.7025979199999999E-3</v>
      </c>
      <c r="J4300" s="122">
        <v>4.7556633599999997E-3</v>
      </c>
      <c r="K4300" s="122">
        <v>1.190648976E-2</v>
      </c>
      <c r="L4300" s="122">
        <v>2.2227911039999999E-2</v>
      </c>
      <c r="M4300" s="122">
        <v>3.6902152319999999E-2</v>
      </c>
      <c r="N4300" s="122">
        <v>5.3576743679999997E-2</v>
      </c>
      <c r="O4300" s="122">
        <v>7.6869224639999997E-2</v>
      </c>
      <c r="P4300" s="122">
        <v>9.5193619679999994E-2</v>
      </c>
      <c r="Q4300" s="122">
        <v>0.11803345680000001</v>
      </c>
      <c r="R4300" s="122">
        <v>0.14368267056</v>
      </c>
      <c r="S4300" s="122">
        <v>0.17025293663999999</v>
      </c>
      <c r="T4300" s="122">
        <v>0.19569774096000001</v>
      </c>
      <c r="U4300" s="122">
        <v>0.2381632944</v>
      </c>
      <c r="V4300" s="122">
        <v>0.28489636703999999</v>
      </c>
      <c r="W4300" s="122">
        <v>0.33753062208000001</v>
      </c>
      <c r="X4300" s="122">
        <v>0.39751215311999999</v>
      </c>
      <c r="Y4300" s="122">
        <v>0.44291191151999998</v>
      </c>
      <c r="Z4300" s="122">
        <v>0.43089879599999997</v>
      </c>
      <c r="AA4300" s="122">
        <v>0.53538975168000003</v>
      </c>
      <c r="AB4300" s="122">
        <v>0.67338036816000002</v>
      </c>
      <c r="AC4300" s="122">
        <v>0.81942387792000004</v>
      </c>
      <c r="AD4300" s="122">
        <v>0.90217814687999998</v>
      </c>
      <c r="AE4300" s="122">
        <v>0.89134687296000004</v>
      </c>
      <c r="AF4300" s="122">
        <v>0.93509622672000003</v>
      </c>
      <c r="AG4300" s="122">
        <v>0.72232294464000002</v>
      </c>
      <c r="AH4300" s="122">
        <v>0.87578130480000005</v>
      </c>
      <c r="AI4300" s="122">
        <v>0.7666506864</v>
      </c>
      <c r="AJ4300" s="122">
        <v>0.84397948416000002</v>
      </c>
      <c r="AK4300" s="122">
        <v>0.85014828143999999</v>
      </c>
      <c r="AL4300" s="122">
        <v>0</v>
      </c>
    </row>
    <row r="4301" spans="1:38" hidden="1" x14ac:dyDescent="0.25">
      <c r="A4301" s="122" t="s">
        <v>2067</v>
      </c>
      <c r="B4301" s="122">
        <v>1</v>
      </c>
      <c r="C4301" s="122" t="s">
        <v>2262</v>
      </c>
      <c r="D4301" s="122" t="s">
        <v>2180</v>
      </c>
      <c r="E4301" s="122">
        <v>78</v>
      </c>
      <c r="F4301" s="122">
        <v>9.2159999999999999E-8</v>
      </c>
      <c r="G4301" s="122">
        <v>2.2415999999999999E-7</v>
      </c>
      <c r="H4301" s="122">
        <v>4.2528000000000001E-7</v>
      </c>
      <c r="I4301" s="122">
        <v>3.1670400000000001E-5</v>
      </c>
      <c r="J4301" s="122">
        <v>8.739888E-5</v>
      </c>
      <c r="K4301" s="122">
        <v>2.1589919999999999E-4</v>
      </c>
      <c r="L4301" s="122">
        <v>3.9677039999999998E-4</v>
      </c>
      <c r="M4301" s="122">
        <v>6.4834128000000005E-4</v>
      </c>
      <c r="N4301" s="122">
        <v>9.2764271999999995E-4</v>
      </c>
      <c r="O4301" s="122">
        <v>1.3069060799999999E-3</v>
      </c>
      <c r="P4301" s="122">
        <v>1.58860512E-3</v>
      </c>
      <c r="Q4301" s="122">
        <v>1.9350719999999999E-3</v>
      </c>
      <c r="R4301" s="122">
        <v>2.3177510400000001E-3</v>
      </c>
      <c r="S4301" s="122">
        <v>2.70625344E-3</v>
      </c>
      <c r="T4301" s="122">
        <v>3.0477628799999998E-3</v>
      </c>
      <c r="U4301" s="122">
        <v>3.6353894400000001E-3</v>
      </c>
      <c r="V4301" s="122">
        <v>4.2632544000000003E-3</v>
      </c>
      <c r="W4301" s="122">
        <v>4.9694601600000004E-3</v>
      </c>
      <c r="X4301" s="122">
        <v>5.7687158399999999E-3</v>
      </c>
      <c r="Y4301" s="122">
        <v>6.6784550399999996E-3</v>
      </c>
      <c r="Z4301" s="122">
        <v>7.5044567999999999E-3</v>
      </c>
      <c r="AA4301" s="122">
        <v>8.2209388800000005E-3</v>
      </c>
      <c r="AB4301" s="122">
        <v>8.8154040000000006E-3</v>
      </c>
      <c r="AC4301" s="122">
        <v>9.3100190400000008E-3</v>
      </c>
      <c r="AD4301" s="122">
        <v>9.6521995199999999E-3</v>
      </c>
      <c r="AE4301" s="122">
        <v>9.8406825599999994E-3</v>
      </c>
      <c r="AF4301" s="122">
        <v>9.9784742400000001E-3</v>
      </c>
      <c r="AG4301" s="122">
        <v>9.8101828800000006E-3</v>
      </c>
      <c r="AH4301" s="122">
        <v>9.6196564800000006E-3</v>
      </c>
      <c r="AI4301" s="122">
        <v>9.6101236800000007E-3</v>
      </c>
      <c r="AJ4301" s="122">
        <v>9.4891684800000008E-3</v>
      </c>
      <c r="AK4301" s="122">
        <v>9.4504444800000004E-3</v>
      </c>
      <c r="AL4301" s="122">
        <v>0</v>
      </c>
    </row>
    <row r="4302" spans="1:38" hidden="1" x14ac:dyDescent="0.25">
      <c r="A4302" s="122" t="s">
        <v>2067</v>
      </c>
      <c r="B4302" s="122">
        <v>1</v>
      </c>
      <c r="C4302" s="122" t="s">
        <v>2262</v>
      </c>
      <c r="D4302" s="122" t="s">
        <v>2164</v>
      </c>
      <c r="E4302" s="122">
        <v>78</v>
      </c>
      <c r="F4302" s="122">
        <v>4.32E-7</v>
      </c>
      <c r="G4302" s="122">
        <v>1.05648E-6</v>
      </c>
      <c r="H4302" s="122">
        <v>2.0174400000000002E-6</v>
      </c>
      <c r="I4302" s="122">
        <v>1.5111024E-4</v>
      </c>
      <c r="J4302" s="122">
        <v>4.2112368000000002E-4</v>
      </c>
      <c r="K4302" s="122">
        <v>1.0513070400000001E-3</v>
      </c>
      <c r="L4302" s="122">
        <v>1.9548153599999998E-3</v>
      </c>
      <c r="M4302" s="122">
        <v>3.2272387200000001E-3</v>
      </c>
      <c r="N4302" s="122">
        <v>4.6614571200000003E-3</v>
      </c>
      <c r="O4302" s="122">
        <v>6.6400512000000002E-3</v>
      </c>
      <c r="P4302" s="122">
        <v>8.1667939200000001E-3</v>
      </c>
      <c r="Q4302" s="122">
        <v>1.0038783359999999E-2</v>
      </c>
      <c r="R4302" s="122">
        <v>1.213529472E-2</v>
      </c>
      <c r="S4302" s="122">
        <v>1.4278874400000001E-2</v>
      </c>
      <c r="T4302" s="122">
        <v>1.6228443360000001E-2</v>
      </c>
      <c r="U4302" s="122">
        <v>1.9526007840000002E-2</v>
      </c>
      <c r="V4302" s="122">
        <v>2.31256224E-2</v>
      </c>
      <c r="W4302" s="122">
        <v>2.7150552000000001E-2</v>
      </c>
      <c r="X4302" s="122">
        <v>3.1672654080000001E-2</v>
      </c>
      <c r="Y4302" s="122">
        <v>3.4915605600000003E-2</v>
      </c>
      <c r="Z4302" s="122">
        <v>3.3610841279999998E-2</v>
      </c>
      <c r="AA4302" s="122">
        <v>4.1443684799999998E-2</v>
      </c>
      <c r="AB4302" s="122">
        <v>5.1515293920000003E-2</v>
      </c>
      <c r="AC4302" s="122">
        <v>6.2192599680000002E-2</v>
      </c>
      <c r="AD4302" s="122">
        <v>6.7884228480000003E-2</v>
      </c>
      <c r="AE4302" s="122">
        <v>6.666590016E-2</v>
      </c>
      <c r="AF4302" s="122">
        <v>6.9359289120000001E-2</v>
      </c>
      <c r="AG4302" s="122">
        <v>5.3304993600000003E-2</v>
      </c>
      <c r="AH4302" s="122">
        <v>6.4292686560000006E-2</v>
      </c>
      <c r="AI4302" s="122">
        <v>5.5912739519999997E-2</v>
      </c>
      <c r="AJ4302" s="122">
        <v>6.2818562879999998E-2</v>
      </c>
      <c r="AK4302" s="122">
        <v>6.3505302720000004E-2</v>
      </c>
      <c r="AL4302" s="122">
        <v>0</v>
      </c>
    </row>
    <row r="4303" spans="1:38" hidden="1" x14ac:dyDescent="0.25">
      <c r="A4303" s="122" t="s">
        <v>2067</v>
      </c>
      <c r="B4303" s="122">
        <v>1</v>
      </c>
      <c r="C4303" s="122" t="s">
        <v>2262</v>
      </c>
      <c r="D4303" s="122" t="s">
        <v>2165</v>
      </c>
      <c r="E4303" s="122">
        <v>78</v>
      </c>
      <c r="F4303" s="122">
        <v>3.8049600000000002E-6</v>
      </c>
      <c r="G4303" s="122">
        <v>9.3600000000000002E-6</v>
      </c>
      <c r="H4303" s="122">
        <v>1.8020160000000001E-5</v>
      </c>
      <c r="I4303" s="122">
        <v>1.3618584E-3</v>
      </c>
      <c r="J4303" s="122">
        <v>3.8120716800000001E-3</v>
      </c>
      <c r="K4303" s="122">
        <v>9.5813582400000007E-3</v>
      </c>
      <c r="L4303" s="122">
        <v>1.78474536E-2</v>
      </c>
      <c r="M4303" s="122">
        <v>2.9545086240000001E-2</v>
      </c>
      <c r="N4303" s="122">
        <v>4.274982192E-2</v>
      </c>
      <c r="O4303" s="122">
        <v>6.0760648799999997E-2</v>
      </c>
      <c r="P4303" s="122">
        <v>7.4493468960000003E-2</v>
      </c>
      <c r="Q4303" s="122">
        <v>9.1609398719999999E-2</v>
      </c>
      <c r="R4303" s="122">
        <v>0.11074910112</v>
      </c>
      <c r="S4303" s="122">
        <v>0.13018073808</v>
      </c>
      <c r="T4303" s="122">
        <v>0.14844235104</v>
      </c>
      <c r="U4303" s="122">
        <v>0.17950544064000001</v>
      </c>
      <c r="V4303" s="122">
        <v>0.21485081376000001</v>
      </c>
      <c r="W4303" s="122">
        <v>0.25446927551999998</v>
      </c>
      <c r="X4303" s="122">
        <v>0.29944527312000002</v>
      </c>
      <c r="Y4303" s="122">
        <v>0.24691780608</v>
      </c>
      <c r="Z4303" s="122">
        <v>0.37443778319999999</v>
      </c>
      <c r="AA4303" s="122">
        <v>0.34036803455999998</v>
      </c>
      <c r="AB4303" s="122">
        <v>0.30143473296000001</v>
      </c>
      <c r="AC4303" s="122">
        <v>0.37333078751999998</v>
      </c>
      <c r="AD4303" s="122">
        <v>0.36880464239999999</v>
      </c>
      <c r="AE4303" s="122">
        <v>0.40104082320000001</v>
      </c>
      <c r="AF4303" s="122">
        <v>0.35316559632</v>
      </c>
      <c r="AG4303" s="122">
        <v>0.47103745151999998</v>
      </c>
      <c r="AH4303" s="122">
        <v>0.36073731263999997</v>
      </c>
      <c r="AI4303" s="122">
        <v>0.38610316896000002</v>
      </c>
      <c r="AJ4303" s="122">
        <v>0.47853606815999999</v>
      </c>
      <c r="AK4303" s="122">
        <v>0.48252048096</v>
      </c>
      <c r="AL4303" s="122">
        <v>0</v>
      </c>
    </row>
    <row r="4304" spans="1:38" hidden="1" x14ac:dyDescent="0.25">
      <c r="A4304" s="122" t="s">
        <v>2067</v>
      </c>
      <c r="B4304" s="122">
        <v>1</v>
      </c>
      <c r="C4304" s="122" t="s">
        <v>2262</v>
      </c>
      <c r="D4304" s="122" t="s">
        <v>2166</v>
      </c>
      <c r="E4304" s="122">
        <v>78</v>
      </c>
      <c r="F4304" s="122">
        <v>3.9062400000000002E-6</v>
      </c>
      <c r="G4304" s="122">
        <v>9.5764799999999992E-6</v>
      </c>
      <c r="H4304" s="122">
        <v>1.83288E-5</v>
      </c>
      <c r="I4304" s="122">
        <v>1.37472528E-3</v>
      </c>
      <c r="J4304" s="122">
        <v>3.8204932800000001E-3</v>
      </c>
      <c r="K4304" s="122">
        <v>9.52432416E-3</v>
      </c>
      <c r="L4304" s="122">
        <v>1.7683860959999999E-2</v>
      </c>
      <c r="M4304" s="122">
        <v>2.919195648E-2</v>
      </c>
      <c r="N4304" s="122">
        <v>4.219550448E-2</v>
      </c>
      <c r="O4304" s="122">
        <v>6.0138342720000001E-2</v>
      </c>
      <c r="P4304" s="122">
        <v>7.4014184159999996E-2</v>
      </c>
      <c r="Q4304" s="122">
        <v>9.1284410400000002E-2</v>
      </c>
      <c r="R4304" s="122">
        <v>0.11076381791999999</v>
      </c>
      <c r="S4304" s="122">
        <v>0.13074603456</v>
      </c>
      <c r="T4304" s="122">
        <v>0.14902160783999999</v>
      </c>
      <c r="U4304" s="122">
        <v>0.1798590024</v>
      </c>
      <c r="V4304" s="122">
        <v>0.21343835184000001</v>
      </c>
      <c r="W4304" s="122">
        <v>0.25173380639999998</v>
      </c>
      <c r="X4304" s="122">
        <v>0.29539234176000001</v>
      </c>
      <c r="Y4304" s="122">
        <v>0.40959740447999998</v>
      </c>
      <c r="Z4304" s="122">
        <v>0.45517581167999999</v>
      </c>
      <c r="AA4304" s="122">
        <v>0.52359319248000002</v>
      </c>
      <c r="AB4304" s="122">
        <v>0.51627498624000001</v>
      </c>
      <c r="AC4304" s="122">
        <v>0.58237222751999995</v>
      </c>
      <c r="AD4304" s="122">
        <v>0.54644292336</v>
      </c>
      <c r="AE4304" s="122">
        <v>0.58567604640000004</v>
      </c>
      <c r="AF4304" s="122">
        <v>0.59377197552000005</v>
      </c>
      <c r="AG4304" s="122">
        <v>0.66180962016</v>
      </c>
      <c r="AH4304" s="122">
        <v>0.50995036368000002</v>
      </c>
      <c r="AI4304" s="122">
        <v>0.53415618336000004</v>
      </c>
      <c r="AJ4304" s="122">
        <v>0.49505152223999999</v>
      </c>
      <c r="AK4304" s="122">
        <v>0.49656932735999998</v>
      </c>
      <c r="AL4304" s="122">
        <v>0</v>
      </c>
    </row>
    <row r="4305" spans="1:38" hidden="1" x14ac:dyDescent="0.25">
      <c r="A4305" s="122" t="s">
        <v>2067</v>
      </c>
      <c r="B4305" s="122">
        <v>1</v>
      </c>
      <c r="C4305" s="122" t="s">
        <v>2262</v>
      </c>
      <c r="D4305" s="122" t="s">
        <v>2167</v>
      </c>
      <c r="E4305" s="122">
        <v>78</v>
      </c>
      <c r="F4305" s="122">
        <v>1.3713600000000001E-6</v>
      </c>
      <c r="G4305" s="122">
        <v>3.3427199999999999E-6</v>
      </c>
      <c r="H4305" s="122">
        <v>6.3638400000000002E-6</v>
      </c>
      <c r="I4305" s="122">
        <v>4.7537856000000003E-4</v>
      </c>
      <c r="J4305" s="122">
        <v>1.3130784E-3</v>
      </c>
      <c r="K4305" s="122">
        <v>3.25511376E-3</v>
      </c>
      <c r="L4305" s="122">
        <v>6.0017639999999997E-3</v>
      </c>
      <c r="M4305" s="122">
        <v>9.8297534400000001E-3</v>
      </c>
      <c r="N4305" s="122">
        <v>1.4095866239999999E-2</v>
      </c>
      <c r="O4305" s="122">
        <v>1.989544608E-2</v>
      </c>
      <c r="P4305" s="122">
        <v>2.4207894720000001E-2</v>
      </c>
      <c r="Q4305" s="122">
        <v>2.9539363200000002E-2</v>
      </c>
      <c r="R4305" s="122">
        <v>3.559918032E-2</v>
      </c>
      <c r="S4305" s="122">
        <v>4.1882653440000001E-2</v>
      </c>
      <c r="T4305" s="122">
        <v>4.7551233599999999E-2</v>
      </c>
      <c r="U4305" s="122">
        <v>5.7221639519999999E-2</v>
      </c>
      <c r="V4305" s="122">
        <v>6.7863454559999994E-2</v>
      </c>
      <c r="W4305" s="122">
        <v>7.9866947999999993E-2</v>
      </c>
      <c r="X4305" s="122">
        <v>9.3386859360000005E-2</v>
      </c>
      <c r="Y4305" s="122">
        <v>0.10325612687999999</v>
      </c>
      <c r="Z4305" s="122">
        <v>9.9576290880000001E-2</v>
      </c>
      <c r="AA4305" s="122">
        <v>0.12268010544000001</v>
      </c>
      <c r="AB4305" s="122">
        <v>0.15276633791999999</v>
      </c>
      <c r="AC4305" s="122">
        <v>0.18409239072</v>
      </c>
      <c r="AD4305" s="122">
        <v>0.20077649759999999</v>
      </c>
      <c r="AE4305" s="122">
        <v>0.19636532976000001</v>
      </c>
      <c r="AF4305" s="122">
        <v>0.20356071455999999</v>
      </c>
      <c r="AG4305" s="122">
        <v>0.15507906431999999</v>
      </c>
      <c r="AH4305" s="122">
        <v>0.18583418400000001</v>
      </c>
      <c r="AI4305" s="122">
        <v>0.16085043792000001</v>
      </c>
      <c r="AJ4305" s="122">
        <v>0.17499363936000001</v>
      </c>
      <c r="AK4305" s="122">
        <v>0.17539128336000001</v>
      </c>
      <c r="AL4305" s="122">
        <v>0</v>
      </c>
    </row>
    <row r="4306" spans="1:38" hidden="1" x14ac:dyDescent="0.25">
      <c r="A4306" s="122" t="s">
        <v>2067</v>
      </c>
      <c r="B4306" s="122">
        <v>1</v>
      </c>
      <c r="C4306" s="122" t="s">
        <v>2262</v>
      </c>
      <c r="D4306" s="122" t="s">
        <v>2168</v>
      </c>
      <c r="E4306" s="122">
        <v>78</v>
      </c>
      <c r="F4306" s="122">
        <v>5.1264000000000002E-7</v>
      </c>
      <c r="G4306" s="122">
        <v>1.23408E-6</v>
      </c>
      <c r="H4306" s="122">
        <v>2.3193599999999999E-6</v>
      </c>
      <c r="I4306" s="122">
        <v>1.7028E-4</v>
      </c>
      <c r="J4306" s="122">
        <v>4.6282943999999997E-4</v>
      </c>
      <c r="K4306" s="122">
        <v>1.12612032E-3</v>
      </c>
      <c r="L4306" s="122">
        <v>2.0434948799999998E-3</v>
      </c>
      <c r="M4306" s="122">
        <v>3.2907758399999998E-3</v>
      </c>
      <c r="N4306" s="122">
        <v>4.6525535999999996E-3</v>
      </c>
      <c r="O4306" s="122">
        <v>6.4870535999999998E-3</v>
      </c>
      <c r="P4306" s="122">
        <v>7.8325516800000008E-3</v>
      </c>
      <c r="Q4306" s="122">
        <v>9.4618353600000003E-3</v>
      </c>
      <c r="R4306" s="122">
        <v>1.134857136E-2</v>
      </c>
      <c r="S4306" s="122">
        <v>1.3234846559999999E-2</v>
      </c>
      <c r="T4306" s="122">
        <v>1.490999904E-2</v>
      </c>
      <c r="U4306" s="122">
        <v>1.7710695360000001E-2</v>
      </c>
      <c r="V4306" s="122">
        <v>2.0789524319999999E-2</v>
      </c>
      <c r="W4306" s="122">
        <v>2.4498645600000001E-2</v>
      </c>
      <c r="X4306" s="122">
        <v>2.8763080319999999E-2</v>
      </c>
      <c r="Y4306" s="122">
        <v>3.6172569600000003E-2</v>
      </c>
      <c r="Z4306" s="122">
        <v>4.1106229920000001E-2</v>
      </c>
      <c r="AA4306" s="122">
        <v>3.5293940160000002E-2</v>
      </c>
      <c r="AB4306" s="122">
        <v>4.5039692639999997E-2</v>
      </c>
      <c r="AC4306" s="122">
        <v>3.6322315680000002E-2</v>
      </c>
      <c r="AD4306" s="122">
        <v>3.5997545280000001E-2</v>
      </c>
      <c r="AE4306" s="122">
        <v>2.958883776E-2</v>
      </c>
      <c r="AF4306" s="122">
        <v>2.039503728E-2</v>
      </c>
      <c r="AG4306" s="122">
        <v>2.049320256E-2</v>
      </c>
      <c r="AH4306" s="122">
        <v>3.0000166559999999E-2</v>
      </c>
      <c r="AI4306" s="122">
        <v>2.597535216E-2</v>
      </c>
      <c r="AJ4306" s="122">
        <v>3.2884102560000003E-2</v>
      </c>
      <c r="AK4306" s="122">
        <v>3.2637494879999999E-2</v>
      </c>
      <c r="AL4306" s="122">
        <v>0</v>
      </c>
    </row>
    <row r="4307" spans="1:38" hidden="1" x14ac:dyDescent="0.25">
      <c r="A4307" s="122" t="s">
        <v>2067</v>
      </c>
      <c r="B4307" s="122">
        <v>1</v>
      </c>
      <c r="C4307" s="122" t="s">
        <v>2263</v>
      </c>
      <c r="D4307" s="122" t="s">
        <v>2120</v>
      </c>
      <c r="E4307" s="122">
        <v>79</v>
      </c>
      <c r="F4307" s="122">
        <v>5.5100020380000005E-4</v>
      </c>
      <c r="G4307" s="122">
        <v>1.1787822276E-3</v>
      </c>
      <c r="H4307" s="122">
        <v>1.2103823784E-3</v>
      </c>
      <c r="I4307" s="122">
        <v>1.2391072716E-3</v>
      </c>
      <c r="J4307" s="122">
        <v>1.3193152176E-3</v>
      </c>
      <c r="K4307" s="122">
        <v>1.4052382265999999E-3</v>
      </c>
      <c r="L4307" s="122">
        <v>1.6429542252E-3</v>
      </c>
      <c r="M4307" s="122">
        <v>2.5746676008000001E-3</v>
      </c>
      <c r="N4307" s="122">
        <v>3.8962247664000001E-3</v>
      </c>
      <c r="O4307" s="122">
        <v>4.0346047632000004E-3</v>
      </c>
      <c r="P4307" s="122">
        <v>4.0688063796000002E-3</v>
      </c>
      <c r="Q4307" s="122">
        <v>4.3761109895999999E-3</v>
      </c>
      <c r="R4307" s="122">
        <v>4.7017351410000002E-3</v>
      </c>
      <c r="S4307" s="122">
        <v>5.0395943172000003E-3</v>
      </c>
      <c r="T4307" s="122">
        <v>5.4069352751999998E-3</v>
      </c>
      <c r="U4307" s="122">
        <v>5.7718267469999999E-3</v>
      </c>
      <c r="V4307" s="122">
        <v>5.9147660430000004E-3</v>
      </c>
      <c r="W4307" s="122">
        <v>6.0662129975999996E-3</v>
      </c>
      <c r="X4307" s="122">
        <v>6.183752055E-3</v>
      </c>
      <c r="Y4307" s="122">
        <v>6.72491319E-3</v>
      </c>
      <c r="Z4307" s="122">
        <v>7.3177848155999998E-3</v>
      </c>
      <c r="AA4307" s="122">
        <v>7.8155808720000008E-3</v>
      </c>
      <c r="AB4307" s="122">
        <v>8.3172433019999999E-3</v>
      </c>
      <c r="AC4307" s="122">
        <v>8.8053451895999998E-3</v>
      </c>
      <c r="AD4307" s="122">
        <v>9.2000435159999994E-3</v>
      </c>
      <c r="AE4307" s="122">
        <v>9.6126653238000001E-3</v>
      </c>
      <c r="AF4307" s="122">
        <v>9.7888278438000003E-3</v>
      </c>
      <c r="AG4307" s="122">
        <v>9.9007761900000001E-3</v>
      </c>
      <c r="AH4307" s="122">
        <v>9.9884745827999999E-3</v>
      </c>
      <c r="AI4307" s="122">
        <v>1.0098045133800001E-2</v>
      </c>
      <c r="AJ4307" s="122">
        <v>1.0181182971600001E-2</v>
      </c>
      <c r="AK4307" s="122">
        <v>1.03745329638E-2</v>
      </c>
      <c r="AL4307" s="122">
        <v>0</v>
      </c>
    </row>
    <row r="4308" spans="1:38" hidden="1" x14ac:dyDescent="0.25">
      <c r="A4308" s="122" t="s">
        <v>2067</v>
      </c>
      <c r="B4308" s="122">
        <v>1</v>
      </c>
      <c r="C4308" s="122" t="s">
        <v>2263</v>
      </c>
      <c r="D4308" s="122" t="s">
        <v>2121</v>
      </c>
      <c r="E4308" s="122">
        <v>79</v>
      </c>
      <c r="F4308" s="122">
        <v>4.0332938322000002E-3</v>
      </c>
      <c r="G4308" s="122">
        <v>8.4743451515999994E-3</v>
      </c>
      <c r="H4308" s="122">
        <v>8.5402376952000009E-3</v>
      </c>
      <c r="I4308" s="122">
        <v>8.7113273490000004E-3</v>
      </c>
      <c r="J4308" s="122">
        <v>9.3162777281999998E-3</v>
      </c>
      <c r="K4308" s="122">
        <v>9.9899201327999995E-3</v>
      </c>
      <c r="L4308" s="122">
        <v>1.1692679556E-2</v>
      </c>
      <c r="M4308" s="122">
        <v>1.8346766467800001E-2</v>
      </c>
      <c r="N4308" s="122">
        <v>2.7683205733799999E-2</v>
      </c>
      <c r="O4308" s="122">
        <v>2.8608304659000001E-2</v>
      </c>
      <c r="P4308" s="122">
        <v>2.8847288642999999E-2</v>
      </c>
      <c r="Q4308" s="122">
        <v>3.08512392624E-2</v>
      </c>
      <c r="R4308" s="122">
        <v>3.27930539328E-2</v>
      </c>
      <c r="S4308" s="122">
        <v>3.5001970390799997E-2</v>
      </c>
      <c r="T4308" s="122">
        <v>3.7157407432800001E-2</v>
      </c>
      <c r="U4308" s="122">
        <v>3.9547613621400003E-2</v>
      </c>
      <c r="V4308" s="122">
        <v>4.0543845033000001E-2</v>
      </c>
      <c r="W4308" s="122">
        <v>4.1667562486800001E-2</v>
      </c>
      <c r="X4308" s="122">
        <v>4.2440910388199998E-2</v>
      </c>
      <c r="Y4308" s="122">
        <v>4.57818698952E-2</v>
      </c>
      <c r="Z4308" s="122">
        <v>4.9047961545599997E-2</v>
      </c>
      <c r="AA4308" s="122">
        <v>5.1930562939800001E-2</v>
      </c>
      <c r="AB4308" s="122">
        <v>5.4817394751600003E-2</v>
      </c>
      <c r="AC4308" s="122">
        <v>5.7676630937999997E-2</v>
      </c>
      <c r="AD4308" s="122">
        <v>6.0458692998000003E-2</v>
      </c>
      <c r="AE4308" s="122">
        <v>6.3198402678599996E-2</v>
      </c>
      <c r="AF4308" s="122">
        <v>6.4155812288999997E-2</v>
      </c>
      <c r="AG4308" s="122">
        <v>6.5178117903599994E-2</v>
      </c>
      <c r="AH4308" s="122">
        <v>6.6329500507200004E-2</v>
      </c>
      <c r="AI4308" s="122">
        <v>6.7558137084000006E-2</v>
      </c>
      <c r="AJ4308" s="122">
        <v>6.9846497906400004E-2</v>
      </c>
      <c r="AK4308" s="122">
        <v>7.1363855475000001E-2</v>
      </c>
      <c r="AL4308" s="122">
        <v>0</v>
      </c>
    </row>
    <row r="4309" spans="1:38" hidden="1" x14ac:dyDescent="0.25">
      <c r="A4309" s="122" t="s">
        <v>2067</v>
      </c>
      <c r="B4309" s="122">
        <v>1</v>
      </c>
      <c r="C4309" s="122" t="s">
        <v>2263</v>
      </c>
      <c r="D4309" s="122" t="s">
        <v>2122</v>
      </c>
      <c r="E4309" s="122">
        <v>79</v>
      </c>
      <c r="F4309" s="122">
        <v>2.3468332578000001E-3</v>
      </c>
      <c r="G4309" s="122">
        <v>4.9267665797999996E-3</v>
      </c>
      <c r="H4309" s="122">
        <v>4.9670216766000003E-3</v>
      </c>
      <c r="I4309" s="122">
        <v>5.0775115974E-3</v>
      </c>
      <c r="J4309" s="122">
        <v>5.4539260002000002E-3</v>
      </c>
      <c r="K4309" s="122">
        <v>5.8947201354000002E-3</v>
      </c>
      <c r="L4309" s="122">
        <v>6.9439247375999999E-3</v>
      </c>
      <c r="M4309" s="122">
        <v>1.09254352014E-2</v>
      </c>
      <c r="N4309" s="122">
        <v>1.6506023618399999E-2</v>
      </c>
      <c r="O4309" s="122">
        <v>1.7124786500399999E-2</v>
      </c>
      <c r="P4309" s="122">
        <v>1.73555702346E-2</v>
      </c>
      <c r="Q4309" s="122">
        <v>1.8586639130399998E-2</v>
      </c>
      <c r="R4309" s="122">
        <v>1.9806662326799999E-2</v>
      </c>
      <c r="S4309" s="122">
        <v>2.1177777182999999E-2</v>
      </c>
      <c r="T4309" s="122">
        <v>2.2550720414999999E-2</v>
      </c>
      <c r="U4309" s="122">
        <v>2.4067930613399999E-2</v>
      </c>
      <c r="V4309" s="122">
        <v>2.4714951465599998E-2</v>
      </c>
      <c r="W4309" s="122">
        <v>2.5401319526399999E-2</v>
      </c>
      <c r="X4309" s="122">
        <v>2.58570076842E-2</v>
      </c>
      <c r="Y4309" s="122">
        <v>2.7874026379200001E-2</v>
      </c>
      <c r="Z4309" s="122">
        <v>2.9948307649799999E-2</v>
      </c>
      <c r="AA4309" s="122">
        <v>3.1821073109400001E-2</v>
      </c>
      <c r="AB4309" s="122">
        <v>3.3606256261799999E-2</v>
      </c>
      <c r="AC4309" s="122">
        <v>3.5340217719599998E-2</v>
      </c>
      <c r="AD4309" s="122">
        <v>3.7055539752000002E-2</v>
      </c>
      <c r="AE4309" s="122">
        <v>3.8789277925800003E-2</v>
      </c>
      <c r="AF4309" s="122">
        <v>3.9438928050600001E-2</v>
      </c>
      <c r="AG4309" s="122">
        <v>4.0136543028600001E-2</v>
      </c>
      <c r="AH4309" s="122">
        <v>4.0844302662600002E-2</v>
      </c>
      <c r="AI4309" s="122">
        <v>4.1583857827799997E-2</v>
      </c>
      <c r="AJ4309" s="122">
        <v>4.1871065608200003E-2</v>
      </c>
      <c r="AK4309" s="122">
        <v>4.2846134526600001E-2</v>
      </c>
      <c r="AL4309" s="122">
        <v>0</v>
      </c>
    </row>
    <row r="4310" spans="1:38" hidden="1" x14ac:dyDescent="0.25">
      <c r="A4310" s="122" t="s">
        <v>2067</v>
      </c>
      <c r="B4310" s="122">
        <v>1</v>
      </c>
      <c r="C4310" s="122" t="s">
        <v>2263</v>
      </c>
      <c r="D4310" s="122" t="s">
        <v>2175</v>
      </c>
      <c r="E4310" s="122">
        <v>79</v>
      </c>
      <c r="F4310" s="122">
        <v>4.7003655599999998E-5</v>
      </c>
      <c r="G4310" s="122">
        <v>1.0039618679999999E-4</v>
      </c>
      <c r="H4310" s="122">
        <v>1.026757536E-4</v>
      </c>
      <c r="I4310" s="122">
        <v>1.061742882E-4</v>
      </c>
      <c r="J4310" s="122">
        <v>1.152597804E-4</v>
      </c>
      <c r="K4310" s="122">
        <v>1.2525063540000001E-4</v>
      </c>
      <c r="L4310" s="122">
        <v>1.4826217680000001E-4</v>
      </c>
      <c r="M4310" s="122">
        <v>2.348740266E-4</v>
      </c>
      <c r="N4310" s="122">
        <v>3.5744241120000002E-4</v>
      </c>
      <c r="O4310" s="122">
        <v>3.7313599200000002E-4</v>
      </c>
      <c r="P4310" s="122">
        <v>3.7385332980000003E-4</v>
      </c>
      <c r="Q4310" s="122">
        <v>3.9828152400000002E-4</v>
      </c>
      <c r="R4310" s="122">
        <v>4.2129454200000001E-4</v>
      </c>
      <c r="S4310" s="122">
        <v>4.4631002280000001E-4</v>
      </c>
      <c r="T4310" s="122">
        <v>4.7024031300000002E-4</v>
      </c>
      <c r="U4310" s="122">
        <v>4.9585476899999996E-4</v>
      </c>
      <c r="V4310" s="122">
        <v>5.0039314739999999E-4</v>
      </c>
      <c r="W4310" s="122">
        <v>5.0617166280000003E-4</v>
      </c>
      <c r="X4310" s="122">
        <v>5.0697493320000001E-4</v>
      </c>
      <c r="Y4310" s="122">
        <v>5.3846839619999995E-4</v>
      </c>
      <c r="Z4310" s="122">
        <v>5.6913098880000004E-4</v>
      </c>
      <c r="AA4310" s="122">
        <v>5.9567716560000004E-4</v>
      </c>
      <c r="AB4310" s="122">
        <v>6.1998351960000002E-4</v>
      </c>
      <c r="AC4310" s="122">
        <v>6.4232825880000005E-4</v>
      </c>
      <c r="AD4310" s="122">
        <v>6.6251048280000001E-4</v>
      </c>
      <c r="AE4310" s="122">
        <v>6.8040949679999999E-4</v>
      </c>
      <c r="AF4310" s="122">
        <v>6.7752938160000004E-4</v>
      </c>
      <c r="AG4310" s="122">
        <v>6.7433716559999997E-4</v>
      </c>
      <c r="AH4310" s="122">
        <v>6.7100674259999997E-4</v>
      </c>
      <c r="AI4310" s="122">
        <v>6.6699682139999999E-4</v>
      </c>
      <c r="AJ4310" s="122">
        <v>6.5876517659999999E-4</v>
      </c>
      <c r="AK4310" s="122">
        <v>6.5653517940000004E-4</v>
      </c>
      <c r="AL4310" s="122">
        <v>0</v>
      </c>
    </row>
    <row r="4311" spans="1:38" hidden="1" x14ac:dyDescent="0.25">
      <c r="A4311" s="122" t="s">
        <v>2067</v>
      </c>
      <c r="B4311" s="122">
        <v>1</v>
      </c>
      <c r="C4311" s="122" t="s">
        <v>2263</v>
      </c>
      <c r="D4311" s="122" t="s">
        <v>2123</v>
      </c>
      <c r="E4311" s="122">
        <v>79</v>
      </c>
      <c r="F4311" s="122">
        <v>3.6688503498000001E-3</v>
      </c>
      <c r="G4311" s="122">
        <v>7.8322710059999991E-3</v>
      </c>
      <c r="H4311" s="122">
        <v>8.0503701527999995E-3</v>
      </c>
      <c r="I4311" s="122">
        <v>8.4038161115999998E-3</v>
      </c>
      <c r="J4311" s="122">
        <v>9.2831695548000002E-3</v>
      </c>
      <c r="K4311" s="122">
        <v>1.03054158708E-2</v>
      </c>
      <c r="L4311" s="122">
        <v>1.23833656092E-2</v>
      </c>
      <c r="M4311" s="122">
        <v>1.9896919101599998E-2</v>
      </c>
      <c r="N4311" s="122">
        <v>3.0691427479199999E-2</v>
      </c>
      <c r="O4311" s="122">
        <v>3.2442095865599999E-2</v>
      </c>
      <c r="P4311" s="122">
        <v>3.3437360559599998E-2</v>
      </c>
      <c r="Q4311" s="122">
        <v>3.6415986769799999E-2</v>
      </c>
      <c r="R4311" s="122">
        <v>3.9499144171199999E-2</v>
      </c>
      <c r="S4311" s="122">
        <v>4.2827574796200002E-2</v>
      </c>
      <c r="T4311" s="122">
        <v>4.6356486646199999E-2</v>
      </c>
      <c r="U4311" s="122">
        <v>5.0532038247599997E-2</v>
      </c>
      <c r="V4311" s="122">
        <v>5.2807423137000001E-2</v>
      </c>
      <c r="W4311" s="122">
        <v>5.4997011121799999E-2</v>
      </c>
      <c r="X4311" s="122">
        <v>5.6492717980800002E-2</v>
      </c>
      <c r="Y4311" s="122">
        <v>6.1035148240200003E-2</v>
      </c>
      <c r="Z4311" s="122">
        <v>6.5670493085400003E-2</v>
      </c>
      <c r="AA4311" s="122">
        <v>7.0040252376599998E-2</v>
      </c>
      <c r="AB4311" s="122">
        <v>7.4616806337599997E-2</v>
      </c>
      <c r="AC4311" s="122">
        <v>7.9201025605199996E-2</v>
      </c>
      <c r="AD4311" s="122">
        <v>8.4038563965599999E-2</v>
      </c>
      <c r="AE4311" s="122">
        <v>8.8947518126400005E-2</v>
      </c>
      <c r="AF4311" s="122">
        <v>9.1547828321400002E-2</v>
      </c>
      <c r="AG4311" s="122">
        <v>9.4174281802199999E-2</v>
      </c>
      <c r="AH4311" s="122">
        <v>9.7145503456799995E-2</v>
      </c>
      <c r="AI4311" s="122">
        <v>0.1003722171936</v>
      </c>
      <c r="AJ4311" s="122">
        <v>9.9776485587000002E-2</v>
      </c>
      <c r="AK4311" s="122">
        <v>0.103031475441</v>
      </c>
      <c r="AL4311" s="122">
        <v>0</v>
      </c>
    </row>
    <row r="4312" spans="1:38" x14ac:dyDescent="0.25">
      <c r="A4312" s="122" t="s">
        <v>2067</v>
      </c>
      <c r="B4312" s="122">
        <v>1</v>
      </c>
      <c r="C4312" s="122" t="s">
        <v>2263</v>
      </c>
      <c r="D4312" s="122" t="s">
        <v>2124</v>
      </c>
      <c r="E4312" s="122">
        <v>79</v>
      </c>
      <c r="F4312" s="122">
        <v>2.9835527412000001E-2</v>
      </c>
      <c r="G4312" s="122">
        <v>6.2993341482000004E-2</v>
      </c>
      <c r="H4312" s="122">
        <v>6.3680803648200002E-2</v>
      </c>
      <c r="I4312" s="122">
        <v>6.4649519847E-2</v>
      </c>
      <c r="J4312" s="122">
        <v>6.8850228710400002E-2</v>
      </c>
      <c r="K4312" s="122">
        <v>7.3693521325799996E-2</v>
      </c>
      <c r="L4312" s="122">
        <v>8.6441271905400005E-2</v>
      </c>
      <c r="M4312" s="122">
        <v>0.13645194789180001</v>
      </c>
      <c r="N4312" s="122">
        <v>0.20732499070380001</v>
      </c>
      <c r="O4312" s="122">
        <v>0.21632616981659999</v>
      </c>
      <c r="P4312" s="122">
        <v>0.2202207737454</v>
      </c>
      <c r="Q4312" s="122">
        <v>0.2380978407222</v>
      </c>
      <c r="R4312" s="122">
        <v>0.25525256937239998</v>
      </c>
      <c r="S4312" s="122">
        <v>0.27399411426179998</v>
      </c>
      <c r="T4312" s="122">
        <v>0.29175415580339997</v>
      </c>
      <c r="U4312" s="122">
        <v>0.3100591046142</v>
      </c>
      <c r="V4312" s="122">
        <v>0.3154988174976</v>
      </c>
      <c r="W4312" s="122">
        <v>0.32324284564560002</v>
      </c>
      <c r="X4312" s="122">
        <v>0.32926103418780001</v>
      </c>
      <c r="Y4312" s="122">
        <v>0.35564863963139998</v>
      </c>
      <c r="Z4312" s="122">
        <v>0.38249764880640003</v>
      </c>
      <c r="AA4312" s="122">
        <v>0.40721262484979998</v>
      </c>
      <c r="AB4312" s="122">
        <v>0.43184146736520002</v>
      </c>
      <c r="AC4312" s="122">
        <v>0.4566509752854</v>
      </c>
      <c r="AD4312" s="122">
        <v>0.48163263442440002</v>
      </c>
      <c r="AE4312" s="122">
        <v>0.50644472388299999</v>
      </c>
      <c r="AF4312" s="122">
        <v>0.51607533547200002</v>
      </c>
      <c r="AG4312" s="122">
        <v>0.52561881322619997</v>
      </c>
      <c r="AH4312" s="122">
        <v>0.53476413625079999</v>
      </c>
      <c r="AI4312" s="122">
        <v>0.54285869244420004</v>
      </c>
      <c r="AJ4312" s="122">
        <v>0.54906000639300001</v>
      </c>
      <c r="AK4312" s="122">
        <v>0.55560150719159995</v>
      </c>
      <c r="AL4312" s="122">
        <v>0</v>
      </c>
    </row>
    <row r="4313" spans="1:38" hidden="1" x14ac:dyDescent="0.25">
      <c r="A4313" s="122" t="s">
        <v>2067</v>
      </c>
      <c r="B4313" s="122">
        <v>1</v>
      </c>
      <c r="C4313" s="122" t="s">
        <v>2263</v>
      </c>
      <c r="D4313" s="122" t="s">
        <v>474</v>
      </c>
      <c r="E4313" s="122">
        <v>79</v>
      </c>
      <c r="F4313" s="122">
        <v>3.2939294105999999E-3</v>
      </c>
      <c r="G4313" s="122">
        <v>7.0023232740000002E-3</v>
      </c>
      <c r="H4313" s="122">
        <v>7.1873012478000002E-3</v>
      </c>
      <c r="I4313" s="122">
        <v>7.4700785105999996E-3</v>
      </c>
      <c r="J4313" s="122">
        <v>8.1440184156E-3</v>
      </c>
      <c r="K4313" s="122">
        <v>8.8968436607999996E-3</v>
      </c>
      <c r="L4313" s="122">
        <v>1.0582751559E-2</v>
      </c>
      <c r="M4313" s="122">
        <v>1.6878154860000001E-2</v>
      </c>
      <c r="N4313" s="122">
        <v>2.5872758300399999E-2</v>
      </c>
      <c r="O4313" s="122">
        <v>2.7290149566E-2</v>
      </c>
      <c r="P4313" s="122">
        <v>2.8035734241000001E-2</v>
      </c>
      <c r="Q4313" s="122">
        <v>3.0561574322999999E-2</v>
      </c>
      <c r="R4313" s="122">
        <v>3.2868571631400001E-2</v>
      </c>
      <c r="S4313" s="122">
        <v>3.5198148154799998E-2</v>
      </c>
      <c r="T4313" s="122">
        <v>3.7520589305399997E-2</v>
      </c>
      <c r="U4313" s="122">
        <v>4.0084886992800002E-2</v>
      </c>
      <c r="V4313" s="122">
        <v>4.1344757854799997E-2</v>
      </c>
      <c r="W4313" s="122">
        <v>4.2835934919E-2</v>
      </c>
      <c r="X4313" s="122">
        <v>4.3983792326399998E-2</v>
      </c>
      <c r="Y4313" s="122">
        <v>4.7843495351399999E-2</v>
      </c>
      <c r="Z4313" s="122">
        <v>5.17335230346E-2</v>
      </c>
      <c r="AA4313" s="122">
        <v>5.5417289528399999E-2</v>
      </c>
      <c r="AB4313" s="122">
        <v>5.9108296095599998E-2</v>
      </c>
      <c r="AC4313" s="122">
        <v>6.2919398873999999E-2</v>
      </c>
      <c r="AD4313" s="122">
        <v>6.6810695356799996E-2</v>
      </c>
      <c r="AE4313" s="122">
        <v>7.1002843431600002E-2</v>
      </c>
      <c r="AF4313" s="122">
        <v>7.3080476101199998E-2</v>
      </c>
      <c r="AG4313" s="122">
        <v>7.5058170136799995E-2</v>
      </c>
      <c r="AH4313" s="122">
        <v>7.7252286053399996E-2</v>
      </c>
      <c r="AI4313" s="122">
        <v>7.9265558434800001E-2</v>
      </c>
      <c r="AJ4313" s="122">
        <v>8.0403879835200004E-2</v>
      </c>
      <c r="AK4313" s="122">
        <v>8.2297971179999999E-2</v>
      </c>
      <c r="AL4313" s="122">
        <v>0</v>
      </c>
    </row>
    <row r="4314" spans="1:38" hidden="1" x14ac:dyDescent="0.25">
      <c r="A4314" s="122" t="s">
        <v>2067</v>
      </c>
      <c r="B4314" s="122">
        <v>1</v>
      </c>
      <c r="C4314" s="122" t="s">
        <v>2263</v>
      </c>
      <c r="D4314" s="122" t="s">
        <v>2125</v>
      </c>
      <c r="E4314" s="122">
        <v>79</v>
      </c>
      <c r="F4314" s="122">
        <v>3.2783431800000001E-3</v>
      </c>
      <c r="G4314" s="122">
        <v>6.8282037060000004E-3</v>
      </c>
      <c r="H4314" s="122">
        <v>6.7859340437999996E-3</v>
      </c>
      <c r="I4314" s="122">
        <v>6.8405137338000003E-3</v>
      </c>
      <c r="J4314" s="122">
        <v>7.2517003692000002E-3</v>
      </c>
      <c r="K4314" s="122">
        <v>7.7285265804000001E-3</v>
      </c>
      <c r="L4314" s="122">
        <v>9.0080511677999991E-3</v>
      </c>
      <c r="M4314" s="122">
        <v>1.40683653984E-2</v>
      </c>
      <c r="N4314" s="122">
        <v>2.1150977514E-2</v>
      </c>
      <c r="O4314" s="122">
        <v>2.1868195971599998E-2</v>
      </c>
      <c r="P4314" s="122">
        <v>2.21061750948E-2</v>
      </c>
      <c r="Q4314" s="122">
        <v>2.3705436463799998E-2</v>
      </c>
      <c r="R4314" s="122">
        <v>2.5317118150200001E-2</v>
      </c>
      <c r="S4314" s="122">
        <v>2.7080908018200001E-2</v>
      </c>
      <c r="T4314" s="122">
        <v>2.8672160529600001E-2</v>
      </c>
      <c r="U4314" s="122">
        <v>3.0349597159799999E-2</v>
      </c>
      <c r="V4314" s="122">
        <v>3.0808368651599999E-2</v>
      </c>
      <c r="W4314" s="122">
        <v>3.1452552016800001E-2</v>
      </c>
      <c r="X4314" s="122">
        <v>3.18929696328E-2</v>
      </c>
      <c r="Y4314" s="122">
        <v>3.4272448418999998E-2</v>
      </c>
      <c r="Z4314" s="122">
        <v>3.66838629444E-2</v>
      </c>
      <c r="AA4314" s="122">
        <v>3.8827829233200002E-2</v>
      </c>
      <c r="AB4314" s="122">
        <v>4.0916578341000001E-2</v>
      </c>
      <c r="AC4314" s="122">
        <v>4.2924449264399998E-2</v>
      </c>
      <c r="AD4314" s="122">
        <v>4.48808721456E-2</v>
      </c>
      <c r="AE4314" s="122">
        <v>4.6714835413799997E-2</v>
      </c>
      <c r="AF4314" s="122">
        <v>4.7190303484200002E-2</v>
      </c>
      <c r="AG4314" s="122">
        <v>4.77723277578E-2</v>
      </c>
      <c r="AH4314" s="122">
        <v>4.84703345454E-2</v>
      </c>
      <c r="AI4314" s="122">
        <v>4.9086292011600002E-2</v>
      </c>
      <c r="AJ4314" s="122">
        <v>5.0044857979199997E-2</v>
      </c>
      <c r="AK4314" s="122">
        <v>5.10546791478E-2</v>
      </c>
      <c r="AL4314" s="122">
        <v>0</v>
      </c>
    </row>
    <row r="4315" spans="1:38" hidden="1" x14ac:dyDescent="0.25">
      <c r="A4315" s="122" t="s">
        <v>2067</v>
      </c>
      <c r="B4315" s="122">
        <v>1</v>
      </c>
      <c r="C4315" s="122" t="s">
        <v>2263</v>
      </c>
      <c r="D4315" s="122" t="s">
        <v>2126</v>
      </c>
      <c r="E4315" s="122">
        <v>79</v>
      </c>
      <c r="F4315" s="122">
        <v>6.02815878E-4</v>
      </c>
      <c r="G4315" s="122">
        <v>1.2422019906000001E-3</v>
      </c>
      <c r="H4315" s="122">
        <v>1.2285339186000001E-3</v>
      </c>
      <c r="I4315" s="122">
        <v>1.230567942E-3</v>
      </c>
      <c r="J4315" s="122">
        <v>1.2885490835999999E-3</v>
      </c>
      <c r="K4315" s="122">
        <v>1.3496831249999999E-3</v>
      </c>
      <c r="L4315" s="122">
        <v>1.5452466509999999E-3</v>
      </c>
      <c r="M4315" s="122">
        <v>2.3846783088000002E-3</v>
      </c>
      <c r="N4315" s="122">
        <v>3.5524269258000001E-3</v>
      </c>
      <c r="O4315" s="122">
        <v>3.6822365843999999E-3</v>
      </c>
      <c r="P4315" s="122">
        <v>3.7064993028000002E-3</v>
      </c>
      <c r="Q4315" s="122">
        <v>3.9672364338000001E-3</v>
      </c>
      <c r="R4315" s="122">
        <v>4.1953633506000001E-3</v>
      </c>
      <c r="S4315" s="122">
        <v>4.4185033752000002E-3</v>
      </c>
      <c r="T4315" s="122">
        <v>4.6562632026E-3</v>
      </c>
      <c r="U4315" s="122">
        <v>4.9080596309999999E-3</v>
      </c>
      <c r="V4315" s="122">
        <v>4.9984223346000002E-3</v>
      </c>
      <c r="W4315" s="122">
        <v>5.1219418152E-3</v>
      </c>
      <c r="X4315" s="122">
        <v>5.2193024435999999E-3</v>
      </c>
      <c r="Y4315" s="122">
        <v>5.6985411018000004E-3</v>
      </c>
      <c r="Z4315" s="122">
        <v>6.2036906124000001E-3</v>
      </c>
      <c r="AA4315" s="122">
        <v>6.7113357426000003E-3</v>
      </c>
      <c r="AB4315" s="122">
        <v>7.2352312007999998E-3</v>
      </c>
      <c r="AC4315" s="122">
        <v>7.777927986E-3</v>
      </c>
      <c r="AD4315" s="122">
        <v>8.2829786334000007E-3</v>
      </c>
      <c r="AE4315" s="122">
        <v>8.8131698310000006E-3</v>
      </c>
      <c r="AF4315" s="122">
        <v>9.0638159051999994E-3</v>
      </c>
      <c r="AG4315" s="122">
        <v>9.3141450762000005E-3</v>
      </c>
      <c r="AH4315" s="122">
        <v>9.5480929571999992E-3</v>
      </c>
      <c r="AI4315" s="122">
        <v>9.7491023771999995E-3</v>
      </c>
      <c r="AJ4315" s="122">
        <v>9.5925311376000005E-3</v>
      </c>
      <c r="AK4315" s="122">
        <v>9.4878012540000004E-3</v>
      </c>
      <c r="AL4315" s="122">
        <v>0</v>
      </c>
    </row>
    <row r="4316" spans="1:38" hidden="1" x14ac:dyDescent="0.25">
      <c r="A4316" s="122" t="s">
        <v>2067</v>
      </c>
      <c r="B4316" s="122">
        <v>1</v>
      </c>
      <c r="C4316" s="122" t="s">
        <v>2263</v>
      </c>
      <c r="D4316" s="122" t="s">
        <v>2127</v>
      </c>
      <c r="E4316" s="122">
        <v>79</v>
      </c>
      <c r="F4316" s="122">
        <v>6.6679599000000003E-4</v>
      </c>
      <c r="G4316" s="122">
        <v>1.412157933E-3</v>
      </c>
      <c r="H4316" s="122">
        <v>1.4286963636000001E-3</v>
      </c>
      <c r="I4316" s="122">
        <v>1.460179173E-3</v>
      </c>
      <c r="J4316" s="122">
        <v>1.5691289171999999E-3</v>
      </c>
      <c r="K4316" s="122">
        <v>1.6966078109999999E-3</v>
      </c>
      <c r="L4316" s="122">
        <v>2.0004162048E-3</v>
      </c>
      <c r="M4316" s="122">
        <v>3.1564930577999998E-3</v>
      </c>
      <c r="N4316" s="122">
        <v>4.7975015382000002E-3</v>
      </c>
      <c r="O4316" s="122">
        <v>5.0046149879999996E-3</v>
      </c>
      <c r="P4316" s="122">
        <v>5.0952038322000003E-3</v>
      </c>
      <c r="Q4316" s="122">
        <v>5.4946981416000001E-3</v>
      </c>
      <c r="R4316" s="122">
        <v>5.9009415894E-3</v>
      </c>
      <c r="S4316" s="122">
        <v>6.3576715919999999E-3</v>
      </c>
      <c r="T4316" s="122">
        <v>6.8135802462000001E-3</v>
      </c>
      <c r="U4316" s="122">
        <v>7.3140244674000003E-3</v>
      </c>
      <c r="V4316" s="122">
        <v>7.5260686157999999E-3</v>
      </c>
      <c r="W4316" s="122">
        <v>7.7733575225999996E-3</v>
      </c>
      <c r="X4316" s="122">
        <v>7.9505679318000004E-3</v>
      </c>
      <c r="Y4316" s="122">
        <v>8.5804116894000002E-3</v>
      </c>
      <c r="Z4316" s="122">
        <v>9.2207130594000007E-3</v>
      </c>
      <c r="AA4316" s="122">
        <v>9.8198281638000005E-3</v>
      </c>
      <c r="AB4316" s="122">
        <v>1.0419378423600001E-2</v>
      </c>
      <c r="AC4316" s="122">
        <v>1.1030908477200001E-2</v>
      </c>
      <c r="AD4316" s="122">
        <v>1.1647180817999999E-2</v>
      </c>
      <c r="AE4316" s="122">
        <v>1.22635260918E-2</v>
      </c>
      <c r="AF4316" s="122">
        <v>1.25230162272E-2</v>
      </c>
      <c r="AG4316" s="122">
        <v>1.27997124648E-2</v>
      </c>
      <c r="AH4316" s="122">
        <v>1.3112123833799999E-2</v>
      </c>
      <c r="AI4316" s="122">
        <v>1.34438347926E-2</v>
      </c>
      <c r="AJ4316" s="122">
        <v>1.37875581132E-2</v>
      </c>
      <c r="AK4316" s="122">
        <v>1.42077575976E-2</v>
      </c>
      <c r="AL4316" s="122">
        <v>0</v>
      </c>
    </row>
    <row r="4317" spans="1:38" hidden="1" x14ac:dyDescent="0.25">
      <c r="A4317" s="122" t="s">
        <v>2067</v>
      </c>
      <c r="B4317" s="122">
        <v>1</v>
      </c>
      <c r="C4317" s="122" t="s">
        <v>2263</v>
      </c>
      <c r="D4317" s="122" t="s">
        <v>2128</v>
      </c>
      <c r="E4317" s="122">
        <v>79</v>
      </c>
      <c r="F4317" s="122">
        <v>1.2979368606599999E-2</v>
      </c>
      <c r="G4317" s="122">
        <v>2.76399050874E-2</v>
      </c>
      <c r="H4317" s="122">
        <v>2.8064172880800001E-2</v>
      </c>
      <c r="I4317" s="122">
        <v>2.8789381165800002E-2</v>
      </c>
      <c r="J4317" s="122">
        <v>3.1138846097399999E-2</v>
      </c>
      <c r="K4317" s="122">
        <v>3.3800086121400001E-2</v>
      </c>
      <c r="L4317" s="122">
        <v>4.00996279458E-2</v>
      </c>
      <c r="M4317" s="122">
        <v>6.3787481498399995E-2</v>
      </c>
      <c r="N4317" s="122">
        <v>9.7331827744799995E-2</v>
      </c>
      <c r="O4317" s="122">
        <v>0.101768841543</v>
      </c>
      <c r="P4317" s="122">
        <v>0.10397783221740001</v>
      </c>
      <c r="Q4317" s="122">
        <v>0.1129530019182</v>
      </c>
      <c r="R4317" s="122">
        <v>0.1221617272626</v>
      </c>
      <c r="S4317" s="122">
        <v>0.13215891399240001</v>
      </c>
      <c r="T4317" s="122">
        <v>0.14282647814339999</v>
      </c>
      <c r="U4317" s="122">
        <v>0.15440703159540001</v>
      </c>
      <c r="V4317" s="122">
        <v>0.15911917270920001</v>
      </c>
      <c r="W4317" s="122">
        <v>0.1637854504614</v>
      </c>
      <c r="X4317" s="122">
        <v>0.1666556507892</v>
      </c>
      <c r="Y4317" s="122">
        <v>0.1794796234746</v>
      </c>
      <c r="Z4317" s="122">
        <v>0.19315895787539999</v>
      </c>
      <c r="AA4317" s="122">
        <v>0.20617546030860001</v>
      </c>
      <c r="AB4317" s="122">
        <v>0.219673462806</v>
      </c>
      <c r="AC4317" s="122">
        <v>0.2333964284874</v>
      </c>
      <c r="AD4317" s="122">
        <v>0.24781271892000001</v>
      </c>
      <c r="AE4317" s="122">
        <v>0.26320646150339999</v>
      </c>
      <c r="AF4317" s="122">
        <v>0.27191391041759999</v>
      </c>
      <c r="AG4317" s="122">
        <v>0.28028910688859998</v>
      </c>
      <c r="AH4317" s="122">
        <v>0.28821255929700001</v>
      </c>
      <c r="AI4317" s="122">
        <v>0.29583814581239998</v>
      </c>
      <c r="AJ4317" s="122">
        <v>0.29982950777880002</v>
      </c>
      <c r="AK4317" s="122">
        <v>0.30841730274419998</v>
      </c>
      <c r="AL4317" s="122">
        <v>0</v>
      </c>
    </row>
    <row r="4318" spans="1:38" hidden="1" x14ac:dyDescent="0.25">
      <c r="A4318" s="122" t="s">
        <v>2067</v>
      </c>
      <c r="B4318" s="122">
        <v>1</v>
      </c>
      <c r="C4318" s="122" t="s">
        <v>2263</v>
      </c>
      <c r="D4318" s="122" t="s">
        <v>2129</v>
      </c>
      <c r="E4318" s="122">
        <v>79</v>
      </c>
      <c r="F4318" s="122">
        <v>6.4856495766E-3</v>
      </c>
      <c r="G4318" s="122">
        <v>1.3754016826800001E-2</v>
      </c>
      <c r="H4318" s="122">
        <v>1.40154881316E-2</v>
      </c>
      <c r="I4318" s="122">
        <v>1.4424968962799999E-2</v>
      </c>
      <c r="J4318" s="122">
        <v>1.5651303478800001E-2</v>
      </c>
      <c r="K4318" s="122">
        <v>1.7038321661999999E-2</v>
      </c>
      <c r="L4318" s="122">
        <v>2.0250641998800001E-2</v>
      </c>
      <c r="M4318" s="122">
        <v>3.2279948459999999E-2</v>
      </c>
      <c r="N4318" s="122">
        <v>4.9421716702199997E-2</v>
      </c>
      <c r="O4318" s="122">
        <v>5.1958034309999998E-2</v>
      </c>
      <c r="P4318" s="122">
        <v>5.3307763306199997E-2</v>
      </c>
      <c r="Q4318" s="122">
        <v>5.7847622183999997E-2</v>
      </c>
      <c r="R4318" s="122">
        <v>6.2278159628399998E-2</v>
      </c>
      <c r="S4318" s="122">
        <v>6.7017952367999997E-2</v>
      </c>
      <c r="T4318" s="122">
        <v>7.1918375465400003E-2</v>
      </c>
      <c r="U4318" s="122">
        <v>7.7245946913000005E-2</v>
      </c>
      <c r="V4318" s="122">
        <v>8.0192997853800005E-2</v>
      </c>
      <c r="W4318" s="122">
        <v>8.3373539274600006E-2</v>
      </c>
      <c r="X4318" s="122">
        <v>8.5497367044000003E-2</v>
      </c>
      <c r="Y4318" s="122">
        <v>9.2573782973400007E-2</v>
      </c>
      <c r="Z4318" s="122">
        <v>9.9542923402200001E-2</v>
      </c>
      <c r="AA4318" s="122">
        <v>0.10607208304019999</v>
      </c>
      <c r="AB4318" s="122">
        <v>0.11271121694819999</v>
      </c>
      <c r="AC4318" s="122">
        <v>0.119082748032</v>
      </c>
      <c r="AD4318" s="122">
        <v>0.1257070379286</v>
      </c>
      <c r="AE4318" s="122">
        <v>0.1325639049798</v>
      </c>
      <c r="AF4318" s="122">
        <v>0.13588871716199999</v>
      </c>
      <c r="AG4318" s="122">
        <v>0.1391890130922</v>
      </c>
      <c r="AH4318" s="122">
        <v>0.14264081774580001</v>
      </c>
      <c r="AI4318" s="122">
        <v>0.14629469283239999</v>
      </c>
      <c r="AJ4318" s="122">
        <v>0.14909232603959999</v>
      </c>
      <c r="AK4318" s="122">
        <v>0.15292013420100001</v>
      </c>
      <c r="AL4318" s="122">
        <v>0</v>
      </c>
    </row>
    <row r="4319" spans="1:38" hidden="1" x14ac:dyDescent="0.25">
      <c r="A4319" s="122" t="s">
        <v>2067</v>
      </c>
      <c r="B4319" s="122">
        <v>1</v>
      </c>
      <c r="C4319" s="122" t="s">
        <v>2263</v>
      </c>
      <c r="D4319" s="122" t="s">
        <v>2176</v>
      </c>
      <c r="E4319" s="122">
        <v>79</v>
      </c>
      <c r="F4319" s="122">
        <v>1.335699102E-4</v>
      </c>
      <c r="G4319" s="122">
        <v>2.8562149800000002E-4</v>
      </c>
      <c r="H4319" s="122">
        <v>2.9260803779999997E-4</v>
      </c>
      <c r="I4319" s="122">
        <v>2.973057786E-4</v>
      </c>
      <c r="J4319" s="122">
        <v>3.13056036E-4</v>
      </c>
      <c r="K4319" s="122">
        <v>3.3523705200000001E-4</v>
      </c>
      <c r="L4319" s="122">
        <v>3.923313228E-4</v>
      </c>
      <c r="M4319" s="122">
        <v>6.166041894E-4</v>
      </c>
      <c r="N4319" s="122">
        <v>9.4100378399999995E-4</v>
      </c>
      <c r="O4319" s="122">
        <v>9.8537297819999994E-4</v>
      </c>
      <c r="P4319" s="122">
        <v>1.0064020944E-3</v>
      </c>
      <c r="Q4319" s="122">
        <v>1.0805516610000001E-3</v>
      </c>
      <c r="R4319" s="122">
        <v>1.1517745788000001E-3</v>
      </c>
      <c r="S4319" s="122">
        <v>1.2284872884E-3</v>
      </c>
      <c r="T4319" s="122">
        <v>1.3027029570000001E-3</v>
      </c>
      <c r="U4319" s="122">
        <v>1.3810235183999999E-3</v>
      </c>
      <c r="V4319" s="122">
        <v>1.4040017189999999E-3</v>
      </c>
      <c r="W4319" s="122">
        <v>1.4366393814000001E-3</v>
      </c>
      <c r="X4319" s="122">
        <v>1.4564656344000001E-3</v>
      </c>
      <c r="Y4319" s="122">
        <v>1.5651387576000001E-3</v>
      </c>
      <c r="Z4319" s="122">
        <v>1.6740520974E-3</v>
      </c>
      <c r="AA4319" s="122">
        <v>1.773885603E-3</v>
      </c>
      <c r="AB4319" s="122">
        <v>1.8737782554E-3</v>
      </c>
      <c r="AC4319" s="122">
        <v>1.9734093426000002E-3</v>
      </c>
      <c r="AD4319" s="122">
        <v>2.0702859498000002E-3</v>
      </c>
      <c r="AE4319" s="122">
        <v>2.1661985027999998E-3</v>
      </c>
      <c r="AF4319" s="122">
        <v>2.2000821395999999E-3</v>
      </c>
      <c r="AG4319" s="122">
        <v>2.2361703263999999E-3</v>
      </c>
      <c r="AH4319" s="122">
        <v>2.274968433E-3</v>
      </c>
      <c r="AI4319" s="122">
        <v>2.3145709554000002E-3</v>
      </c>
      <c r="AJ4319" s="122">
        <v>2.3420553114E-3</v>
      </c>
      <c r="AK4319" s="122">
        <v>2.3901952590000002E-3</v>
      </c>
      <c r="AL4319" s="122">
        <v>0</v>
      </c>
    </row>
    <row r="4320" spans="1:38" hidden="1" x14ac:dyDescent="0.25">
      <c r="A4320" s="122" t="s">
        <v>2067</v>
      </c>
      <c r="B4320" s="122">
        <v>1</v>
      </c>
      <c r="C4320" s="122" t="s">
        <v>2263</v>
      </c>
      <c r="D4320" s="122" t="s">
        <v>2130</v>
      </c>
      <c r="E4320" s="122">
        <v>79</v>
      </c>
      <c r="F4320" s="122">
        <v>1.1088828125999999E-3</v>
      </c>
      <c r="G4320" s="122">
        <v>2.3500559027999999E-3</v>
      </c>
      <c r="H4320" s="122">
        <v>2.3819925528000001E-3</v>
      </c>
      <c r="I4320" s="122">
        <v>2.4244152845999999E-3</v>
      </c>
      <c r="J4320" s="122">
        <v>2.596906218E-3</v>
      </c>
      <c r="K4320" s="122">
        <v>2.7826465866000001E-3</v>
      </c>
      <c r="L4320" s="122">
        <v>3.2497783392000002E-3</v>
      </c>
      <c r="M4320" s="122">
        <v>5.0892872892000004E-3</v>
      </c>
      <c r="N4320" s="122">
        <v>7.6376455764E-3</v>
      </c>
      <c r="O4320" s="122">
        <v>7.8156950670000003E-3</v>
      </c>
      <c r="P4320" s="122">
        <v>7.8628420080000001E-3</v>
      </c>
      <c r="Q4320" s="122">
        <v>8.4657818927999992E-3</v>
      </c>
      <c r="R4320" s="122">
        <v>9.0736358057999997E-3</v>
      </c>
      <c r="S4320" s="122">
        <v>9.7242017951999996E-3</v>
      </c>
      <c r="T4320" s="122">
        <v>1.0444792048199999E-2</v>
      </c>
      <c r="U4320" s="122">
        <v>1.11874241856E-2</v>
      </c>
      <c r="V4320" s="122">
        <v>1.1471537826600001E-2</v>
      </c>
      <c r="W4320" s="122">
        <v>1.17318312324E-2</v>
      </c>
      <c r="X4320" s="122">
        <v>1.1983438738799999E-2</v>
      </c>
      <c r="Y4320" s="122">
        <v>1.2958391323199999E-2</v>
      </c>
      <c r="Z4320" s="122">
        <v>1.39800271824E-2</v>
      </c>
      <c r="AA4320" s="122">
        <v>1.49264114484E-2</v>
      </c>
      <c r="AB4320" s="122">
        <v>1.5878558773800001E-2</v>
      </c>
      <c r="AC4320" s="122">
        <v>1.6817688145199999E-2</v>
      </c>
      <c r="AD4320" s="122">
        <v>1.7665968293999999E-2</v>
      </c>
      <c r="AE4320" s="122">
        <v>1.8524183946E-2</v>
      </c>
      <c r="AF4320" s="122">
        <v>1.8835954995000001E-2</v>
      </c>
      <c r="AG4320" s="122">
        <v>1.9050585994800001E-2</v>
      </c>
      <c r="AH4320" s="122">
        <v>1.92969794058E-2</v>
      </c>
      <c r="AI4320" s="122">
        <v>1.9485940128599999E-2</v>
      </c>
      <c r="AJ4320" s="122">
        <v>2.0182064582399999E-2</v>
      </c>
      <c r="AK4320" s="122">
        <v>2.0412160842E-2</v>
      </c>
      <c r="AL4320" s="122">
        <v>0</v>
      </c>
    </row>
    <row r="4321" spans="1:38" hidden="1" x14ac:dyDescent="0.25">
      <c r="A4321" s="122" t="s">
        <v>2067</v>
      </c>
      <c r="B4321" s="122">
        <v>1</v>
      </c>
      <c r="C4321" s="122" t="s">
        <v>2263</v>
      </c>
      <c r="D4321" s="122" t="s">
        <v>2131</v>
      </c>
      <c r="E4321" s="122">
        <v>79</v>
      </c>
      <c r="F4321" s="122">
        <v>2.7695087382000002E-3</v>
      </c>
      <c r="G4321" s="122">
        <v>5.7836145275999996E-3</v>
      </c>
      <c r="H4321" s="122">
        <v>5.7943508171999997E-3</v>
      </c>
      <c r="I4321" s="122">
        <v>5.8644060618E-3</v>
      </c>
      <c r="J4321" s="122">
        <v>6.2340173544000003E-3</v>
      </c>
      <c r="K4321" s="122">
        <v>6.6665488914000003E-3</v>
      </c>
      <c r="L4321" s="122">
        <v>7.7751383159999996E-3</v>
      </c>
      <c r="M4321" s="122">
        <v>1.21436525712E-2</v>
      </c>
      <c r="N4321" s="122">
        <v>1.8244326418200001E-2</v>
      </c>
      <c r="O4321" s="122">
        <v>1.8841062250800001E-2</v>
      </c>
      <c r="P4321" s="122">
        <v>1.89785170404E-2</v>
      </c>
      <c r="Q4321" s="122">
        <v>2.02469004876E-2</v>
      </c>
      <c r="R4321" s="122">
        <v>2.1477808558200001E-2</v>
      </c>
      <c r="S4321" s="122">
        <v>2.28657638856E-2</v>
      </c>
      <c r="T4321" s="122">
        <v>2.4223346641199999E-2</v>
      </c>
      <c r="U4321" s="122">
        <v>2.56547229924E-2</v>
      </c>
      <c r="V4321" s="122">
        <v>2.6124077000399998E-2</v>
      </c>
      <c r="W4321" s="122">
        <v>2.6743875972600001E-2</v>
      </c>
      <c r="X4321" s="122">
        <v>2.7135936291000001E-2</v>
      </c>
      <c r="Y4321" s="122">
        <v>2.9182906492200001E-2</v>
      </c>
      <c r="Z4321" s="122">
        <v>3.1268627148600001E-2</v>
      </c>
      <c r="AA4321" s="122">
        <v>3.3181474032000002E-2</v>
      </c>
      <c r="AB4321" s="122">
        <v>3.5017118209199997E-2</v>
      </c>
      <c r="AC4321" s="122">
        <v>3.6933575669399997E-2</v>
      </c>
      <c r="AD4321" s="122">
        <v>3.8826511471199997E-2</v>
      </c>
      <c r="AE4321" s="122">
        <v>4.0648323632400001E-2</v>
      </c>
      <c r="AF4321" s="122">
        <v>4.1302835814600002E-2</v>
      </c>
      <c r="AG4321" s="122">
        <v>4.2005561167200001E-2</v>
      </c>
      <c r="AH4321" s="122">
        <v>4.2712016038800003E-2</v>
      </c>
      <c r="AI4321" s="122">
        <v>4.3491838210200001E-2</v>
      </c>
      <c r="AJ4321" s="122">
        <v>4.4323600863000003E-2</v>
      </c>
      <c r="AK4321" s="122">
        <v>4.5213489999000003E-2</v>
      </c>
      <c r="AL4321" s="122">
        <v>0</v>
      </c>
    </row>
    <row r="4322" spans="1:38" hidden="1" x14ac:dyDescent="0.25">
      <c r="A4322" s="122" t="s">
        <v>2067</v>
      </c>
      <c r="B4322" s="122">
        <v>1</v>
      </c>
      <c r="C4322" s="122" t="s">
        <v>2263</v>
      </c>
      <c r="D4322" s="122" t="s">
        <v>2132</v>
      </c>
      <c r="E4322" s="122">
        <v>79</v>
      </c>
      <c r="F4322" s="122">
        <v>1.0081942590000001E-3</v>
      </c>
      <c r="G4322" s="122">
        <v>2.1527532042000001E-3</v>
      </c>
      <c r="H4322" s="122">
        <v>2.2032772674000002E-3</v>
      </c>
      <c r="I4322" s="122">
        <v>2.2919739108000002E-3</v>
      </c>
      <c r="J4322" s="122">
        <v>2.5041945749999998E-3</v>
      </c>
      <c r="K4322" s="122">
        <v>2.7372353129999998E-3</v>
      </c>
      <c r="L4322" s="122">
        <v>3.2479641360000002E-3</v>
      </c>
      <c r="M4322" s="122">
        <v>5.1601888602000002E-3</v>
      </c>
      <c r="N4322" s="122">
        <v>7.8707973767999997E-3</v>
      </c>
      <c r="O4322" s="122">
        <v>8.2378575461999996E-3</v>
      </c>
      <c r="P4322" s="122">
        <v>8.4194913935999992E-3</v>
      </c>
      <c r="Q4322" s="122">
        <v>9.1149954407999997E-3</v>
      </c>
      <c r="R4322" s="122">
        <v>9.8111647583999997E-3</v>
      </c>
      <c r="S4322" s="122">
        <v>1.059644316E-2</v>
      </c>
      <c r="T4322" s="122">
        <v>1.14144443424E-2</v>
      </c>
      <c r="U4322" s="122">
        <v>1.23601604814E-2</v>
      </c>
      <c r="V4322" s="122">
        <v>1.28636277306E-2</v>
      </c>
      <c r="W4322" s="122">
        <v>1.34209723878E-2</v>
      </c>
      <c r="X4322" s="122">
        <v>1.38014189436E-2</v>
      </c>
      <c r="Y4322" s="122">
        <v>1.4957135644200001E-2</v>
      </c>
      <c r="Z4322" s="122">
        <v>1.6099727206199999E-2</v>
      </c>
      <c r="AA4322" s="122">
        <v>1.7141306963400001E-2</v>
      </c>
      <c r="AB4322" s="122">
        <v>1.8162821755199999E-2</v>
      </c>
      <c r="AC4322" s="122">
        <v>1.9243740233999999E-2</v>
      </c>
      <c r="AD4322" s="122">
        <v>2.0373439077E-2</v>
      </c>
      <c r="AE4322" s="122">
        <v>2.1511695631199999E-2</v>
      </c>
      <c r="AF4322" s="122">
        <v>2.2199425641600001E-2</v>
      </c>
      <c r="AG4322" s="122">
        <v>2.29786787838E-2</v>
      </c>
      <c r="AH4322" s="122">
        <v>2.37577741506E-2</v>
      </c>
      <c r="AI4322" s="122">
        <v>2.4626410486199998E-2</v>
      </c>
      <c r="AJ4322" s="122">
        <v>2.5684669240800002E-2</v>
      </c>
      <c r="AK4322" s="122">
        <v>2.69167668576E-2</v>
      </c>
      <c r="AL4322" s="122">
        <v>0</v>
      </c>
    </row>
    <row r="4323" spans="1:38" hidden="1" x14ac:dyDescent="0.25">
      <c r="A4323" s="122" t="s">
        <v>2067</v>
      </c>
      <c r="B4323" s="122">
        <v>1</v>
      </c>
      <c r="C4323" s="122" t="s">
        <v>2263</v>
      </c>
      <c r="D4323" s="122" t="s">
        <v>2133</v>
      </c>
      <c r="E4323" s="122">
        <v>79</v>
      </c>
      <c r="F4323" s="122">
        <v>1.14059163978E-2</v>
      </c>
      <c r="G4323" s="122">
        <v>2.3916970688399999E-2</v>
      </c>
      <c r="H4323" s="122">
        <v>2.4042073718999999E-2</v>
      </c>
      <c r="I4323" s="122">
        <v>2.4412002232200001E-2</v>
      </c>
      <c r="J4323" s="122">
        <v>2.6050465951199999E-2</v>
      </c>
      <c r="K4323" s="122">
        <v>2.79192251052E-2</v>
      </c>
      <c r="L4323" s="122">
        <v>3.2671771032000002E-2</v>
      </c>
      <c r="M4323" s="122">
        <v>5.1184018847400002E-2</v>
      </c>
      <c r="N4323" s="122">
        <v>7.7127611002200003E-2</v>
      </c>
      <c r="O4323" s="122">
        <v>7.9810238459399996E-2</v>
      </c>
      <c r="P4323" s="122">
        <v>8.0565564595799999E-2</v>
      </c>
      <c r="Q4323" s="122">
        <v>8.6238936484799994E-2</v>
      </c>
      <c r="R4323" s="122">
        <v>9.1683721792800002E-2</v>
      </c>
      <c r="S4323" s="122">
        <v>9.7587615975E-2</v>
      </c>
      <c r="T4323" s="122">
        <v>0.1032512261994</v>
      </c>
      <c r="U4323" s="122">
        <v>0.1091275386252</v>
      </c>
      <c r="V4323" s="122">
        <v>0.1107445790172</v>
      </c>
      <c r="W4323" s="122">
        <v>0.11320862472779999</v>
      </c>
      <c r="X4323" s="122">
        <v>0.11466135597179999</v>
      </c>
      <c r="Y4323" s="122">
        <v>0.1231332618216</v>
      </c>
      <c r="Z4323" s="122">
        <v>0.131606042205</v>
      </c>
      <c r="AA4323" s="122">
        <v>0.13922522033160001</v>
      </c>
      <c r="AB4323" s="122">
        <v>0.14661989667719999</v>
      </c>
      <c r="AC4323" s="122">
        <v>0.15394221036299999</v>
      </c>
      <c r="AD4323" s="122">
        <v>0.16082950445460001</v>
      </c>
      <c r="AE4323" s="122">
        <v>0.167402308842</v>
      </c>
      <c r="AF4323" s="122">
        <v>0.16901929386840001</v>
      </c>
      <c r="AG4323" s="122">
        <v>0.1707608140968</v>
      </c>
      <c r="AH4323" s="122">
        <v>0.17254419187799999</v>
      </c>
      <c r="AI4323" s="122">
        <v>0.1743614860572</v>
      </c>
      <c r="AJ4323" s="122">
        <v>0.17771932314360001</v>
      </c>
      <c r="AK4323" s="122">
        <v>0.1794259824744</v>
      </c>
      <c r="AL4323" s="122">
        <v>0</v>
      </c>
    </row>
    <row r="4324" spans="1:38" hidden="1" x14ac:dyDescent="0.25">
      <c r="A4324" s="122" t="s">
        <v>2067</v>
      </c>
      <c r="B4324" s="122">
        <v>1</v>
      </c>
      <c r="C4324" s="122" t="s">
        <v>2263</v>
      </c>
      <c r="D4324" s="122" t="s">
        <v>2134</v>
      </c>
      <c r="E4324" s="122">
        <v>79</v>
      </c>
      <c r="F4324" s="122">
        <v>5.5347970224000004E-3</v>
      </c>
      <c r="G4324" s="122">
        <v>1.1610978063599999E-2</v>
      </c>
      <c r="H4324" s="122">
        <v>1.1666301587400001E-2</v>
      </c>
      <c r="I4324" s="122">
        <v>1.18633310046E-2</v>
      </c>
      <c r="J4324" s="122">
        <v>1.26692948472E-2</v>
      </c>
      <c r="K4324" s="122">
        <v>1.36044516816E-2</v>
      </c>
      <c r="L4324" s="122">
        <v>1.5944468042999999E-2</v>
      </c>
      <c r="M4324" s="122">
        <v>2.5014083991599999E-2</v>
      </c>
      <c r="N4324" s="122">
        <v>3.7702497690000003E-2</v>
      </c>
      <c r="O4324" s="122">
        <v>3.9036300396E-2</v>
      </c>
      <c r="P4324" s="122">
        <v>3.9471470865600003E-2</v>
      </c>
      <c r="Q4324" s="122">
        <v>4.2315236644799997E-2</v>
      </c>
      <c r="R4324" s="122">
        <v>4.5060032922600003E-2</v>
      </c>
      <c r="S4324" s="122">
        <v>4.8161424057000003E-2</v>
      </c>
      <c r="T4324" s="122">
        <v>5.1118127035200002E-2</v>
      </c>
      <c r="U4324" s="122">
        <v>5.4335858890199998E-2</v>
      </c>
      <c r="V4324" s="122">
        <v>5.5465933120799997E-2</v>
      </c>
      <c r="W4324" s="122">
        <v>5.6886677068799997E-2</v>
      </c>
      <c r="X4324" s="122">
        <v>5.7792011592600001E-2</v>
      </c>
      <c r="Y4324" s="122">
        <v>6.2152969782000002E-2</v>
      </c>
      <c r="Z4324" s="122">
        <v>6.6523364480399999E-2</v>
      </c>
      <c r="AA4324" s="122">
        <v>7.0514521986000001E-2</v>
      </c>
      <c r="AB4324" s="122">
        <v>7.4419291574399998E-2</v>
      </c>
      <c r="AC4324" s="122">
        <v>7.8435658464600003E-2</v>
      </c>
      <c r="AD4324" s="122">
        <v>8.2330375856999996E-2</v>
      </c>
      <c r="AE4324" s="122">
        <v>8.6065814380799993E-2</v>
      </c>
      <c r="AF4324" s="122">
        <v>8.7502596785399997E-2</v>
      </c>
      <c r="AG4324" s="122">
        <v>8.9016406884599997E-2</v>
      </c>
      <c r="AH4324" s="122">
        <v>9.0830066999399994E-2</v>
      </c>
      <c r="AI4324" s="122">
        <v>9.2652351079200002E-2</v>
      </c>
      <c r="AJ4324" s="122">
        <v>9.4322796229200007E-2</v>
      </c>
      <c r="AK4324" s="122">
        <v>9.6371663419799997E-2</v>
      </c>
      <c r="AL4324" s="122">
        <v>0</v>
      </c>
    </row>
    <row r="4325" spans="1:38" hidden="1" x14ac:dyDescent="0.25">
      <c r="A4325" s="122" t="s">
        <v>2067</v>
      </c>
      <c r="B4325" s="122">
        <v>1</v>
      </c>
      <c r="C4325" s="122" t="s">
        <v>2263</v>
      </c>
      <c r="D4325" s="122" t="s">
        <v>2135</v>
      </c>
      <c r="E4325" s="122">
        <v>79</v>
      </c>
      <c r="F4325" s="122">
        <v>2.4710799293999998E-3</v>
      </c>
      <c r="G4325" s="122">
        <v>5.1657054929999998E-3</v>
      </c>
      <c r="H4325" s="122">
        <v>5.2063490045999999E-3</v>
      </c>
      <c r="I4325" s="122">
        <v>5.2847295408000004E-3</v>
      </c>
      <c r="J4325" s="122">
        <v>5.6430712566000003E-3</v>
      </c>
      <c r="K4325" s="122">
        <v>6.0472566138000004E-3</v>
      </c>
      <c r="L4325" s="122">
        <v>7.0585135206000004E-3</v>
      </c>
      <c r="M4325" s="122">
        <v>1.1069094871200001E-2</v>
      </c>
      <c r="N4325" s="122">
        <v>1.67216530206E-2</v>
      </c>
      <c r="O4325" s="122">
        <v>1.7295772198800002E-2</v>
      </c>
      <c r="P4325" s="122">
        <v>1.7453363396399999E-2</v>
      </c>
      <c r="Q4325" s="122">
        <v>1.86597752526E-2</v>
      </c>
      <c r="R4325" s="122">
        <v>1.9862350860599998E-2</v>
      </c>
      <c r="S4325" s="122">
        <v>2.1163693993199999E-2</v>
      </c>
      <c r="T4325" s="122">
        <v>2.24251354746E-2</v>
      </c>
      <c r="U4325" s="122">
        <v>2.37581306184E-2</v>
      </c>
      <c r="V4325" s="122">
        <v>2.41996772676E-2</v>
      </c>
      <c r="W4325" s="122">
        <v>2.48229204162E-2</v>
      </c>
      <c r="X4325" s="122">
        <v>2.5259028954599999E-2</v>
      </c>
      <c r="Y4325" s="122">
        <v>2.7256867567799999E-2</v>
      </c>
      <c r="Z4325" s="122">
        <v>2.9295102010200001E-2</v>
      </c>
      <c r="AA4325" s="122">
        <v>3.1048970340600002E-2</v>
      </c>
      <c r="AB4325" s="122">
        <v>3.2845423290600001E-2</v>
      </c>
      <c r="AC4325" s="122">
        <v>3.4550522144999998E-2</v>
      </c>
      <c r="AD4325" s="122">
        <v>3.6220530414600001E-2</v>
      </c>
      <c r="AE4325" s="122">
        <v>3.7890860872799997E-2</v>
      </c>
      <c r="AF4325" s="122">
        <v>3.8399663864399997E-2</v>
      </c>
      <c r="AG4325" s="122">
        <v>3.8894401371600003E-2</v>
      </c>
      <c r="AH4325" s="122">
        <v>3.9496282216800002E-2</v>
      </c>
      <c r="AI4325" s="122">
        <v>4.0092420095399997E-2</v>
      </c>
      <c r="AJ4325" s="122">
        <v>4.0809746413800002E-2</v>
      </c>
      <c r="AK4325" s="122">
        <v>4.1553213644399997E-2</v>
      </c>
      <c r="AL4325" s="122">
        <v>0</v>
      </c>
    </row>
    <row r="4326" spans="1:38" hidden="1" x14ac:dyDescent="0.25">
      <c r="A4326" s="122" t="s">
        <v>2067</v>
      </c>
      <c r="B4326" s="122">
        <v>1</v>
      </c>
      <c r="C4326" s="122" t="s">
        <v>2263</v>
      </c>
      <c r="D4326" s="122" t="s">
        <v>2136</v>
      </c>
      <c r="E4326" s="122">
        <v>79</v>
      </c>
      <c r="F4326" s="122">
        <v>3.6787601712E-3</v>
      </c>
      <c r="G4326" s="122">
        <v>7.6953139134000002E-3</v>
      </c>
      <c r="H4326" s="122">
        <v>7.7414279795999996E-3</v>
      </c>
      <c r="I4326" s="122">
        <v>7.8803470872E-3</v>
      </c>
      <c r="J4326" s="122">
        <v>8.417193735E-3</v>
      </c>
      <c r="K4326" s="122">
        <v>9.0381412259999995E-3</v>
      </c>
      <c r="L4326" s="122">
        <v>1.0581571783199999E-2</v>
      </c>
      <c r="M4326" s="122">
        <v>1.6602840043799999E-2</v>
      </c>
      <c r="N4326" s="122">
        <v>2.5047868475400002E-2</v>
      </c>
      <c r="O4326" s="122">
        <v>2.5947184170600001E-2</v>
      </c>
      <c r="P4326" s="122">
        <v>2.6235116547599999E-2</v>
      </c>
      <c r="Q4326" s="122">
        <v>2.8092478861200001E-2</v>
      </c>
      <c r="R4326" s="122">
        <v>2.9936791756799998E-2</v>
      </c>
      <c r="S4326" s="122">
        <v>3.19994116686E-2</v>
      </c>
      <c r="T4326" s="122">
        <v>3.4002996891600003E-2</v>
      </c>
      <c r="U4326" s="122">
        <v>3.6197926276799998E-2</v>
      </c>
      <c r="V4326" s="122">
        <v>3.6955038740400001E-2</v>
      </c>
      <c r="W4326" s="122">
        <v>3.7956605963400003E-2</v>
      </c>
      <c r="X4326" s="122">
        <v>3.8588041274999998E-2</v>
      </c>
      <c r="Y4326" s="122">
        <v>4.1539784712600003E-2</v>
      </c>
      <c r="Z4326" s="122">
        <v>4.45685238978E-2</v>
      </c>
      <c r="AA4326" s="122">
        <v>4.7290816115400001E-2</v>
      </c>
      <c r="AB4326" s="122">
        <v>4.9937659316999998E-2</v>
      </c>
      <c r="AC4326" s="122">
        <v>5.2607050973400002E-2</v>
      </c>
      <c r="AD4326" s="122">
        <v>5.5132135229399998E-2</v>
      </c>
      <c r="AE4326" s="122">
        <v>5.7657064249200002E-2</v>
      </c>
      <c r="AF4326" s="122">
        <v>5.8533334731000003E-2</v>
      </c>
      <c r="AG4326" s="122">
        <v>5.9534158520399998E-2</v>
      </c>
      <c r="AH4326" s="122">
        <v>6.0534651896399998E-2</v>
      </c>
      <c r="AI4326" s="122">
        <v>6.1561827876000001E-2</v>
      </c>
      <c r="AJ4326" s="122">
        <v>6.2606572428600002E-2</v>
      </c>
      <c r="AK4326" s="122">
        <v>6.3852300705599996E-2</v>
      </c>
      <c r="AL4326" s="122">
        <v>0</v>
      </c>
    </row>
    <row r="4327" spans="1:38" hidden="1" x14ac:dyDescent="0.25">
      <c r="A4327" s="122" t="s">
        <v>2067</v>
      </c>
      <c r="B4327" s="122">
        <v>1</v>
      </c>
      <c r="C4327" s="122" t="s">
        <v>2263</v>
      </c>
      <c r="D4327" s="122" t="s">
        <v>2137</v>
      </c>
      <c r="E4327" s="122">
        <v>79</v>
      </c>
      <c r="F4327" s="122">
        <v>4.2040611731999997E-3</v>
      </c>
      <c r="G4327" s="122">
        <v>8.7929696393999994E-3</v>
      </c>
      <c r="H4327" s="122">
        <v>8.8259851872E-3</v>
      </c>
      <c r="I4327" s="122">
        <v>8.9226423605999992E-3</v>
      </c>
      <c r="J4327" s="122">
        <v>9.5070805991999997E-3</v>
      </c>
      <c r="K4327" s="122">
        <v>1.0180518639599999E-2</v>
      </c>
      <c r="L4327" s="122">
        <v>1.18756517826E-2</v>
      </c>
      <c r="M4327" s="122">
        <v>1.8569955192600001E-2</v>
      </c>
      <c r="N4327" s="122">
        <v>2.7907219243199999E-2</v>
      </c>
      <c r="O4327" s="122">
        <v>2.8806360837599999E-2</v>
      </c>
      <c r="P4327" s="122">
        <v>2.89750100442E-2</v>
      </c>
      <c r="Q4327" s="122">
        <v>3.0921958480200001E-2</v>
      </c>
      <c r="R4327" s="122">
        <v>3.2918792301599997E-2</v>
      </c>
      <c r="S4327" s="122">
        <v>3.5138380023600001E-2</v>
      </c>
      <c r="T4327" s="122">
        <v>3.7333807009199999E-2</v>
      </c>
      <c r="U4327" s="122">
        <v>3.9606660633600001E-2</v>
      </c>
      <c r="V4327" s="122">
        <v>3.7685741840400001E-2</v>
      </c>
      <c r="W4327" s="122">
        <v>3.9016913631600002E-2</v>
      </c>
      <c r="X4327" s="122">
        <v>3.9898704720600003E-2</v>
      </c>
      <c r="Y4327" s="122">
        <v>4.3219572089999998E-2</v>
      </c>
      <c r="Z4327" s="122">
        <v>4.6579130836800001E-2</v>
      </c>
      <c r="AA4327" s="122">
        <v>4.9513469355599998E-2</v>
      </c>
      <c r="AB4327" s="122">
        <v>5.2375461402000001E-2</v>
      </c>
      <c r="AC4327" s="122">
        <v>5.5222943728199997E-2</v>
      </c>
      <c r="AD4327" s="122">
        <v>5.7989799871800002E-2</v>
      </c>
      <c r="AE4327" s="122">
        <v>6.0753612232200001E-2</v>
      </c>
      <c r="AF4327" s="122">
        <v>6.1710790292400002E-2</v>
      </c>
      <c r="AG4327" s="122">
        <v>6.2448113335199999E-2</v>
      </c>
      <c r="AH4327" s="122">
        <v>6.32490121224E-2</v>
      </c>
      <c r="AI4327" s="122">
        <v>6.4121291947800002E-2</v>
      </c>
      <c r="AJ4327" s="122">
        <v>6.4653328812599997E-2</v>
      </c>
      <c r="AK4327" s="122">
        <v>6.5475768916800001E-2</v>
      </c>
      <c r="AL4327" s="122">
        <v>0</v>
      </c>
    </row>
    <row r="4328" spans="1:38" hidden="1" x14ac:dyDescent="0.25">
      <c r="A4328" s="122" t="s">
        <v>2067</v>
      </c>
      <c r="B4328" s="122">
        <v>1</v>
      </c>
      <c r="C4328" s="122" t="s">
        <v>2263</v>
      </c>
      <c r="D4328" s="122" t="s">
        <v>2138</v>
      </c>
      <c r="E4328" s="122">
        <v>79</v>
      </c>
      <c r="F4328" s="122">
        <v>5.9977142826000002E-3</v>
      </c>
      <c r="G4328" s="122">
        <v>1.2442217861999999E-2</v>
      </c>
      <c r="H4328" s="122">
        <v>1.23944232594E-2</v>
      </c>
      <c r="I4328" s="122">
        <v>1.25280184788E-2</v>
      </c>
      <c r="J4328" s="122">
        <v>1.3329085846800001E-2</v>
      </c>
      <c r="K4328" s="122">
        <v>1.4278659693E-2</v>
      </c>
      <c r="L4328" s="122">
        <v>1.6683492239400001E-2</v>
      </c>
      <c r="M4328" s="122">
        <v>2.615149542E-2</v>
      </c>
      <c r="N4328" s="122">
        <v>3.9418017642000001E-2</v>
      </c>
      <c r="O4328" s="122">
        <v>4.07952095628E-2</v>
      </c>
      <c r="P4328" s="122">
        <v>4.1215964248800002E-2</v>
      </c>
      <c r="Q4328" s="122">
        <v>4.4178851117399998E-2</v>
      </c>
      <c r="R4328" s="122">
        <v>4.6972232572199998E-2</v>
      </c>
      <c r="S4328" s="122">
        <v>4.9917370777800001E-2</v>
      </c>
      <c r="T4328" s="122">
        <v>5.2588388681399999E-2</v>
      </c>
      <c r="U4328" s="122">
        <v>5.5414801898999999E-2</v>
      </c>
      <c r="V4328" s="122">
        <v>5.6143987702799998E-2</v>
      </c>
      <c r="W4328" s="122">
        <v>5.7350002684799999E-2</v>
      </c>
      <c r="X4328" s="122">
        <v>5.8189245848399997E-2</v>
      </c>
      <c r="Y4328" s="122">
        <v>6.2713829064600005E-2</v>
      </c>
      <c r="Z4328" s="122">
        <v>6.7301129333999996E-2</v>
      </c>
      <c r="AA4328" s="122">
        <v>7.1563684139399994E-2</v>
      </c>
      <c r="AB4328" s="122">
        <v>7.5845085218399999E-2</v>
      </c>
      <c r="AC4328" s="122">
        <v>8.0161605255000004E-2</v>
      </c>
      <c r="AD4328" s="122">
        <v>8.4437870139599996E-2</v>
      </c>
      <c r="AE4328" s="122">
        <v>8.8487654599199994E-2</v>
      </c>
      <c r="AF4328" s="122">
        <v>8.9999082390600005E-2</v>
      </c>
      <c r="AG4328" s="122">
        <v>9.1708678085399994E-2</v>
      </c>
      <c r="AH4328" s="122">
        <v>9.3368990502600002E-2</v>
      </c>
      <c r="AI4328" s="122">
        <v>9.4908062895599998E-2</v>
      </c>
      <c r="AJ4328" s="122">
        <v>9.7611284354999994E-2</v>
      </c>
      <c r="AK4328" s="122">
        <v>9.8902565024399994E-2</v>
      </c>
      <c r="AL4328" s="122">
        <v>0</v>
      </c>
    </row>
    <row r="4329" spans="1:38" hidden="1" x14ac:dyDescent="0.25">
      <c r="A4329" s="122" t="s">
        <v>2067</v>
      </c>
      <c r="B4329" s="122">
        <v>1</v>
      </c>
      <c r="C4329" s="122" t="s">
        <v>2263</v>
      </c>
      <c r="D4329" s="122" t="s">
        <v>2139</v>
      </c>
      <c r="E4329" s="122">
        <v>79</v>
      </c>
      <c r="F4329" s="122">
        <v>4.7799061379999999E-3</v>
      </c>
      <c r="G4329" s="122">
        <v>1.00630641624E-2</v>
      </c>
      <c r="H4329" s="122">
        <v>1.01219526126E-2</v>
      </c>
      <c r="I4329" s="122">
        <v>1.02775691958E-2</v>
      </c>
      <c r="J4329" s="122">
        <v>1.09844381778E-2</v>
      </c>
      <c r="K4329" s="122">
        <v>1.1787661671599999E-2</v>
      </c>
      <c r="L4329" s="122">
        <v>1.38008327196E-2</v>
      </c>
      <c r="M4329" s="122">
        <v>2.1662477204999999E-2</v>
      </c>
      <c r="N4329" s="122">
        <v>3.27096544608E-2</v>
      </c>
      <c r="O4329" s="122">
        <v>3.3931785538199997E-2</v>
      </c>
      <c r="P4329" s="122">
        <v>3.4412169251399997E-2</v>
      </c>
      <c r="Q4329" s="122">
        <v>3.7114919896199999E-2</v>
      </c>
      <c r="R4329" s="122">
        <v>3.9822193242600001E-2</v>
      </c>
      <c r="S4329" s="122">
        <v>4.2718025828400001E-2</v>
      </c>
      <c r="T4329" s="122">
        <v>4.5491514459000001E-2</v>
      </c>
      <c r="U4329" s="122">
        <v>4.8397085635800002E-2</v>
      </c>
      <c r="V4329" s="122">
        <v>4.9288406149199999E-2</v>
      </c>
      <c r="W4329" s="122">
        <v>5.0411255486399999E-2</v>
      </c>
      <c r="X4329" s="122">
        <v>5.1137040280199997E-2</v>
      </c>
      <c r="Y4329" s="122">
        <v>5.5138986211800002E-2</v>
      </c>
      <c r="Z4329" s="122">
        <v>5.9330733341400002E-2</v>
      </c>
      <c r="AA4329" s="122">
        <v>6.3189505128599999E-2</v>
      </c>
      <c r="AB4329" s="122">
        <v>6.7014747400800004E-2</v>
      </c>
      <c r="AC4329" s="122">
        <v>7.0731515614799997E-2</v>
      </c>
      <c r="AD4329" s="122">
        <v>7.4392494817200006E-2</v>
      </c>
      <c r="AE4329" s="122">
        <v>7.7956902475199999E-2</v>
      </c>
      <c r="AF4329" s="122">
        <v>7.9186110427200002E-2</v>
      </c>
      <c r="AG4329" s="122">
        <v>8.0546679765000004E-2</v>
      </c>
      <c r="AH4329" s="122">
        <v>8.1930390157199995E-2</v>
      </c>
      <c r="AI4329" s="122">
        <v>8.3346440393999993E-2</v>
      </c>
      <c r="AJ4329" s="122">
        <v>8.5802370931800001E-2</v>
      </c>
      <c r="AK4329" s="122">
        <v>8.7297244533000001E-2</v>
      </c>
      <c r="AL4329" s="122">
        <v>0</v>
      </c>
    </row>
    <row r="4330" spans="1:38" hidden="1" x14ac:dyDescent="0.25">
      <c r="A4330" s="122" t="s">
        <v>2067</v>
      </c>
      <c r="B4330" s="122">
        <v>1</v>
      </c>
      <c r="C4330" s="122" t="s">
        <v>2263</v>
      </c>
      <c r="D4330" s="122" t="s">
        <v>2140</v>
      </c>
      <c r="E4330" s="122">
        <v>79</v>
      </c>
      <c r="F4330" s="122">
        <v>1.2266215284E-3</v>
      </c>
      <c r="G4330" s="122">
        <v>2.5574658179999999E-3</v>
      </c>
      <c r="H4330" s="122">
        <v>2.5462486812000001E-3</v>
      </c>
      <c r="I4330" s="122">
        <v>2.5680067961999999E-3</v>
      </c>
      <c r="J4330" s="122">
        <v>2.7174558696000002E-3</v>
      </c>
      <c r="K4330" s="122">
        <v>2.8910505270000001E-3</v>
      </c>
      <c r="L4330" s="122">
        <v>3.3720882912E-3</v>
      </c>
      <c r="M4330" s="122">
        <v>5.2704643151999997E-3</v>
      </c>
      <c r="N4330" s="122">
        <v>7.9135159943999993E-3</v>
      </c>
      <c r="O4330" s="122">
        <v>8.1806040096000007E-3</v>
      </c>
      <c r="P4330" s="122">
        <v>8.2746255899999992E-3</v>
      </c>
      <c r="Q4330" s="122">
        <v>8.8783439879999999E-3</v>
      </c>
      <c r="R4330" s="122">
        <v>9.4860807804000007E-3</v>
      </c>
      <c r="S4330" s="122">
        <v>1.01544622386E-2</v>
      </c>
      <c r="T4330" s="122">
        <v>1.0773815926199999E-2</v>
      </c>
      <c r="U4330" s="122">
        <v>1.14129330906E-2</v>
      </c>
      <c r="V4330" s="122">
        <v>1.1593178616599999E-2</v>
      </c>
      <c r="W4330" s="122">
        <v>1.1833172581200001E-2</v>
      </c>
      <c r="X4330" s="122">
        <v>1.19681110236E-2</v>
      </c>
      <c r="Y4330" s="122">
        <v>1.27935917646E-2</v>
      </c>
      <c r="Z4330" s="122">
        <v>1.3607435945400001E-2</v>
      </c>
      <c r="AA4330" s="122">
        <v>1.43736451068E-2</v>
      </c>
      <c r="AB4330" s="122">
        <v>1.51148464326E-2</v>
      </c>
      <c r="AC4330" s="122">
        <v>1.5859364671199999E-2</v>
      </c>
      <c r="AD4330" s="122">
        <v>1.6616021872800001E-2</v>
      </c>
      <c r="AE4330" s="122">
        <v>1.7301808249799999E-2</v>
      </c>
      <c r="AF4330" s="122">
        <v>1.7563377714E-2</v>
      </c>
      <c r="AG4330" s="122">
        <v>1.78477677552E-2</v>
      </c>
      <c r="AH4330" s="122">
        <v>1.8171800725199999E-2</v>
      </c>
      <c r="AI4330" s="122">
        <v>1.85245237296E-2</v>
      </c>
      <c r="AJ4330" s="122">
        <v>1.89361627014E-2</v>
      </c>
      <c r="AK4330" s="122">
        <v>1.94307989166E-2</v>
      </c>
      <c r="AL4330" s="122">
        <v>0</v>
      </c>
    </row>
    <row r="4331" spans="1:38" hidden="1" x14ac:dyDescent="0.25">
      <c r="A4331" s="122" t="s">
        <v>2067</v>
      </c>
      <c r="B4331" s="122">
        <v>1</v>
      </c>
      <c r="C4331" s="122" t="s">
        <v>2263</v>
      </c>
      <c r="D4331" s="122" t="s">
        <v>2141</v>
      </c>
      <c r="E4331" s="122">
        <v>79</v>
      </c>
      <c r="F4331" s="122">
        <v>9.2727840612000009E-3</v>
      </c>
      <c r="G4331" s="122">
        <v>1.94339088156E-2</v>
      </c>
      <c r="H4331" s="122">
        <v>1.9488010418399999E-2</v>
      </c>
      <c r="I4331" s="122">
        <v>1.9720710130800002E-2</v>
      </c>
      <c r="J4331" s="122">
        <v>2.0988351469200001E-2</v>
      </c>
      <c r="K4331" s="122">
        <v>2.2496875588800001E-2</v>
      </c>
      <c r="L4331" s="122">
        <v>2.6345421741600001E-2</v>
      </c>
      <c r="M4331" s="122">
        <v>4.1201246811E-2</v>
      </c>
      <c r="N4331" s="122">
        <v>6.1893555201600003E-2</v>
      </c>
      <c r="O4331" s="122">
        <v>6.3912121497600005E-2</v>
      </c>
      <c r="P4331" s="122">
        <v>6.4485633834600001E-2</v>
      </c>
      <c r="Q4331" s="122">
        <v>6.8993662791600005E-2</v>
      </c>
      <c r="R4331" s="122">
        <v>7.3312319951400001E-2</v>
      </c>
      <c r="S4331" s="122">
        <v>7.8041702550600001E-2</v>
      </c>
      <c r="T4331" s="122">
        <v>8.24656333002E-2</v>
      </c>
      <c r="U4331" s="122">
        <v>8.6983685832000002E-2</v>
      </c>
      <c r="V4331" s="122">
        <v>8.7902999120999997E-2</v>
      </c>
      <c r="W4331" s="122">
        <v>8.9181124540199996E-2</v>
      </c>
      <c r="X4331" s="122">
        <v>8.9473631479199997E-2</v>
      </c>
      <c r="Y4331" s="122">
        <v>9.5275169819399999E-2</v>
      </c>
      <c r="Z4331" s="122">
        <v>0.1012380274686</v>
      </c>
      <c r="AA4331" s="122">
        <v>0.106931414022</v>
      </c>
      <c r="AB4331" s="122">
        <v>0.1126510008276</v>
      </c>
      <c r="AC4331" s="122">
        <v>0.1183570727688</v>
      </c>
      <c r="AD4331" s="122">
        <v>0.1239699294084</v>
      </c>
      <c r="AE4331" s="122">
        <v>0.12932418824819999</v>
      </c>
      <c r="AF4331" s="122">
        <v>0.13121790757259999</v>
      </c>
      <c r="AG4331" s="122">
        <v>0.13330614689459999</v>
      </c>
      <c r="AH4331" s="122">
        <v>0.13542560714339999</v>
      </c>
      <c r="AI4331" s="122">
        <v>0.1374407008488</v>
      </c>
      <c r="AJ4331" s="122">
        <v>0.13994400823559999</v>
      </c>
      <c r="AK4331" s="122">
        <v>0.14231788267619999</v>
      </c>
      <c r="AL4331" s="122">
        <v>0</v>
      </c>
    </row>
    <row r="4332" spans="1:38" hidden="1" x14ac:dyDescent="0.25">
      <c r="A4332" s="122" t="s">
        <v>2067</v>
      </c>
      <c r="B4332" s="122">
        <v>1</v>
      </c>
      <c r="C4332" s="122" t="s">
        <v>2263</v>
      </c>
      <c r="D4332" s="122" t="s">
        <v>2142</v>
      </c>
      <c r="E4332" s="122">
        <v>79</v>
      </c>
      <c r="F4332" s="122">
        <v>4.3716895523999997E-3</v>
      </c>
      <c r="G4332" s="122">
        <v>9.1807610934000004E-3</v>
      </c>
      <c r="H4332" s="122">
        <v>9.2424468036000004E-3</v>
      </c>
      <c r="I4332" s="122">
        <v>9.4177751136000007E-3</v>
      </c>
      <c r="J4332" s="122">
        <v>1.0081934006399999E-2</v>
      </c>
      <c r="K4332" s="122">
        <v>1.08347667864E-2</v>
      </c>
      <c r="L4332" s="122">
        <v>1.2723222846E-2</v>
      </c>
      <c r="M4332" s="122">
        <v>2.0007807787199999E-2</v>
      </c>
      <c r="N4332" s="122">
        <v>3.0251922802200001E-2</v>
      </c>
      <c r="O4332" s="122">
        <v>3.1471239686999997E-2</v>
      </c>
      <c r="P4332" s="122">
        <v>3.1967229751199998E-2</v>
      </c>
      <c r="Q4332" s="122">
        <v>3.4408689609000002E-2</v>
      </c>
      <c r="R4332" s="122">
        <v>3.6737262610200001E-2</v>
      </c>
      <c r="S4332" s="122">
        <v>3.9277302312600001E-2</v>
      </c>
      <c r="T4332" s="122">
        <v>4.1725343707799997E-2</v>
      </c>
      <c r="U4332" s="122">
        <v>4.4305584935400003E-2</v>
      </c>
      <c r="V4332" s="122">
        <v>4.5226017073200002E-2</v>
      </c>
      <c r="W4332" s="122">
        <v>4.6432460007E-2</v>
      </c>
      <c r="X4332" s="122">
        <v>4.71976469058E-2</v>
      </c>
      <c r="Y4332" s="122">
        <v>5.0816834657400001E-2</v>
      </c>
      <c r="Z4332" s="122">
        <v>5.4433126009799999E-2</v>
      </c>
      <c r="AA4332" s="122">
        <v>5.7848686715999999E-2</v>
      </c>
      <c r="AB4332" s="122">
        <v>6.1200552638999997E-2</v>
      </c>
      <c r="AC4332" s="122">
        <v>6.4637765420999999E-2</v>
      </c>
      <c r="AD4332" s="122">
        <v>6.80592276696E-2</v>
      </c>
      <c r="AE4332" s="122">
        <v>7.13891308788E-2</v>
      </c>
      <c r="AF4332" s="122">
        <v>7.2836814938399996E-2</v>
      </c>
      <c r="AG4332" s="122">
        <v>7.4414965688400003E-2</v>
      </c>
      <c r="AH4332" s="122">
        <v>7.6053694574400005E-2</v>
      </c>
      <c r="AI4332" s="122">
        <v>7.7635328223600003E-2</v>
      </c>
      <c r="AJ4332" s="122">
        <v>7.9331565477000002E-2</v>
      </c>
      <c r="AK4332" s="122">
        <v>8.0815733203800005E-2</v>
      </c>
      <c r="AL4332" s="122">
        <v>0</v>
      </c>
    </row>
    <row r="4333" spans="1:38" hidden="1" x14ac:dyDescent="0.25">
      <c r="A4333" s="122" t="s">
        <v>2067</v>
      </c>
      <c r="B4333" s="122">
        <v>1</v>
      </c>
      <c r="C4333" s="122" t="s">
        <v>2263</v>
      </c>
      <c r="D4333" s="122" t="s">
        <v>2143</v>
      </c>
      <c r="E4333" s="122">
        <v>79</v>
      </c>
      <c r="F4333" s="122">
        <v>5.1076541094E-3</v>
      </c>
      <c r="G4333" s="122">
        <v>1.06897965996E-2</v>
      </c>
      <c r="H4333" s="122">
        <v>1.0725838335600001E-2</v>
      </c>
      <c r="I4333" s="122">
        <v>1.0896233973599999E-2</v>
      </c>
      <c r="J4333" s="122">
        <v>1.16436212322E-2</v>
      </c>
      <c r="K4333" s="122">
        <v>1.25042491932E-2</v>
      </c>
      <c r="L4333" s="122">
        <v>1.46635680096E-2</v>
      </c>
      <c r="M4333" s="122">
        <v>2.3022816952200001E-2</v>
      </c>
      <c r="N4333" s="122">
        <v>3.4703866723799999E-2</v>
      </c>
      <c r="O4333" s="122">
        <v>3.5917119322799999E-2</v>
      </c>
      <c r="P4333" s="122">
        <v>3.63316899252E-2</v>
      </c>
      <c r="Q4333" s="122">
        <v>3.89548968318E-2</v>
      </c>
      <c r="R4333" s="122">
        <v>4.15382020872E-2</v>
      </c>
      <c r="S4333" s="122">
        <v>4.4374542942000002E-2</v>
      </c>
      <c r="T4333" s="122">
        <v>4.7138364299999999E-2</v>
      </c>
      <c r="U4333" s="122">
        <v>5.0109916533600002E-2</v>
      </c>
      <c r="V4333" s="122">
        <v>5.1174477831000001E-2</v>
      </c>
      <c r="W4333" s="122">
        <v>5.2499644952399997E-2</v>
      </c>
      <c r="X4333" s="122">
        <v>5.32864372968E-2</v>
      </c>
      <c r="Y4333" s="122">
        <v>5.7358829647800001E-2</v>
      </c>
      <c r="Z4333" s="122">
        <v>6.1455455502600002E-2</v>
      </c>
      <c r="AA4333" s="122">
        <v>6.5039031084600005E-2</v>
      </c>
      <c r="AB4333" s="122">
        <v>6.8581344983999995E-2</v>
      </c>
      <c r="AC4333" s="122">
        <v>7.2137647225800003E-2</v>
      </c>
      <c r="AD4333" s="122">
        <v>7.5629019584400006E-2</v>
      </c>
      <c r="AE4333" s="122">
        <v>7.9087919921999997E-2</v>
      </c>
      <c r="AF4333" s="122">
        <v>8.0298298946999996E-2</v>
      </c>
      <c r="AG4333" s="122">
        <v>8.1658317926999999E-2</v>
      </c>
      <c r="AH4333" s="122">
        <v>8.30671489146E-2</v>
      </c>
      <c r="AI4333" s="122">
        <v>8.4523636946399999E-2</v>
      </c>
      <c r="AJ4333" s="122">
        <v>8.5549412433000002E-2</v>
      </c>
      <c r="AK4333" s="122">
        <v>8.7340545317400001E-2</v>
      </c>
      <c r="AL4333" s="122">
        <v>0</v>
      </c>
    </row>
    <row r="4334" spans="1:38" hidden="1" x14ac:dyDescent="0.25">
      <c r="A4334" s="122" t="s">
        <v>2067</v>
      </c>
      <c r="B4334" s="122">
        <v>1</v>
      </c>
      <c r="C4334" s="122" t="s">
        <v>2263</v>
      </c>
      <c r="D4334" s="122" t="s">
        <v>2177</v>
      </c>
      <c r="E4334" s="122">
        <v>79</v>
      </c>
      <c r="F4334" s="122">
        <v>4.3854743999999999E-5</v>
      </c>
      <c r="G4334" s="122">
        <v>9.6247037399999996E-5</v>
      </c>
      <c r="H4334" s="122">
        <v>1.0117906080000001E-4</v>
      </c>
      <c r="I4334" s="122">
        <v>1.07369106E-4</v>
      </c>
      <c r="J4334" s="122">
        <v>1.19440932E-4</v>
      </c>
      <c r="K4334" s="122">
        <v>1.33074159E-4</v>
      </c>
      <c r="L4334" s="122">
        <v>1.6152850320000001E-4</v>
      </c>
      <c r="M4334" s="122">
        <v>2.6210476620000002E-4</v>
      </c>
      <c r="N4334" s="122">
        <v>4.079166288E-4</v>
      </c>
      <c r="O4334" s="122">
        <v>4.347226182E-4</v>
      </c>
      <c r="P4334" s="122">
        <v>4.5178075679999999E-4</v>
      </c>
      <c r="Q4334" s="122">
        <v>4.794073218E-4</v>
      </c>
      <c r="R4334" s="122">
        <v>5.0531774639999999E-4</v>
      </c>
      <c r="S4334" s="122">
        <v>5.3309424840000002E-4</v>
      </c>
      <c r="T4334" s="122">
        <v>5.5910849040000001E-4</v>
      </c>
      <c r="U4334" s="122">
        <v>5.8620371399999995E-4</v>
      </c>
      <c r="V4334" s="122">
        <v>5.8011480899999998E-4</v>
      </c>
      <c r="W4334" s="122">
        <v>5.6756497859999997E-4</v>
      </c>
      <c r="X4334" s="122">
        <v>5.4844251179999995E-4</v>
      </c>
      <c r="Y4334" s="122">
        <v>5.5919463000000003E-4</v>
      </c>
      <c r="Z4334" s="122">
        <v>5.6494927140000005E-4</v>
      </c>
      <c r="AA4334" s="122">
        <v>5.7923126399999996E-4</v>
      </c>
      <c r="AB4334" s="122">
        <v>6.0779460060000001E-4</v>
      </c>
      <c r="AC4334" s="122">
        <v>6.3578654819999999E-4</v>
      </c>
      <c r="AD4334" s="122">
        <v>6.6239813700000002E-4</v>
      </c>
      <c r="AE4334" s="122">
        <v>6.8815503660000002E-4</v>
      </c>
      <c r="AF4334" s="122">
        <v>6.9408631800000004E-4</v>
      </c>
      <c r="AG4334" s="122">
        <v>7.0079328360000005E-4</v>
      </c>
      <c r="AH4334" s="122">
        <v>7.0845892140000005E-4</v>
      </c>
      <c r="AI4334" s="122">
        <v>7.1644070339999997E-4</v>
      </c>
      <c r="AJ4334" s="122">
        <v>7.2074681399999997E-4</v>
      </c>
      <c r="AK4334" s="122">
        <v>7.3148321400000002E-4</v>
      </c>
      <c r="AL4334" s="122">
        <v>0</v>
      </c>
    </row>
    <row r="4335" spans="1:38" hidden="1" x14ac:dyDescent="0.25">
      <c r="A4335" s="122" t="s">
        <v>2067</v>
      </c>
      <c r="B4335" s="122">
        <v>1</v>
      </c>
      <c r="C4335" s="122" t="s">
        <v>2263</v>
      </c>
      <c r="D4335" s="122" t="s">
        <v>2144</v>
      </c>
      <c r="E4335" s="122">
        <v>79</v>
      </c>
      <c r="F4335" s="122">
        <v>2.5682242152000002E-3</v>
      </c>
      <c r="G4335" s="122">
        <v>5.3724621300000001E-3</v>
      </c>
      <c r="H4335" s="122">
        <v>5.3941349196000004E-3</v>
      </c>
      <c r="I4335" s="122">
        <v>5.4884519717999999E-3</v>
      </c>
      <c r="J4335" s="122">
        <v>5.8802933531999996E-3</v>
      </c>
      <c r="K4335" s="122">
        <v>6.3300935478E-3</v>
      </c>
      <c r="L4335" s="122">
        <v>7.4190072911999999E-3</v>
      </c>
      <c r="M4335" s="122">
        <v>1.1664331954799999E-2</v>
      </c>
      <c r="N4335" s="122">
        <v>1.7628165167400001E-2</v>
      </c>
      <c r="O4335" s="122">
        <v>1.8264871885800001E-2</v>
      </c>
      <c r="P4335" s="122">
        <v>1.8455540951999999E-2</v>
      </c>
      <c r="Q4335" s="122">
        <v>1.9701345391200002E-2</v>
      </c>
      <c r="R4335" s="122">
        <v>2.0924780775600001E-2</v>
      </c>
      <c r="S4335" s="122">
        <v>2.22930548052E-2</v>
      </c>
      <c r="T4335" s="122">
        <v>2.3693344186200001E-2</v>
      </c>
      <c r="U4335" s="122">
        <v>2.5148362117799999E-2</v>
      </c>
      <c r="V4335" s="122">
        <v>2.5443823995599999E-2</v>
      </c>
      <c r="W4335" s="122">
        <v>2.6112001834799999E-2</v>
      </c>
      <c r="X4335" s="122">
        <v>2.6515919458200001E-2</v>
      </c>
      <c r="Y4335" s="122">
        <v>2.84699393454E-2</v>
      </c>
      <c r="Z4335" s="122">
        <v>3.0446595759000002E-2</v>
      </c>
      <c r="AA4335" s="122">
        <v>3.2233400066399999E-2</v>
      </c>
      <c r="AB4335" s="122">
        <v>3.3967291157999999E-2</v>
      </c>
      <c r="AC4335" s="122">
        <v>3.5690938868400003E-2</v>
      </c>
      <c r="AD4335" s="122">
        <v>3.7344281885400003E-2</v>
      </c>
      <c r="AE4335" s="122">
        <v>3.8925950835000001E-2</v>
      </c>
      <c r="AF4335" s="122">
        <v>3.94228456686E-2</v>
      </c>
      <c r="AG4335" s="122">
        <v>3.9960422750400001E-2</v>
      </c>
      <c r="AH4335" s="122">
        <v>4.0447244591399999E-2</v>
      </c>
      <c r="AI4335" s="122">
        <v>4.0995293954999998E-2</v>
      </c>
      <c r="AJ4335" s="122">
        <v>4.1101514666400003E-2</v>
      </c>
      <c r="AK4335" s="122">
        <v>4.1771034472799999E-2</v>
      </c>
      <c r="AL4335" s="122">
        <v>0</v>
      </c>
    </row>
    <row r="4336" spans="1:38" hidden="1" x14ac:dyDescent="0.25">
      <c r="A4336" s="122" t="s">
        <v>2067</v>
      </c>
      <c r="B4336" s="122">
        <v>1</v>
      </c>
      <c r="C4336" s="122" t="s">
        <v>2263</v>
      </c>
      <c r="D4336" s="122" t="s">
        <v>2145</v>
      </c>
      <c r="E4336" s="122">
        <v>79</v>
      </c>
      <c r="F4336" s="122">
        <v>7.968923574E-4</v>
      </c>
      <c r="G4336" s="122">
        <v>1.6738830474000001E-3</v>
      </c>
      <c r="H4336" s="122">
        <v>1.6977005916E-3</v>
      </c>
      <c r="I4336" s="122">
        <v>1.7462356194000001E-3</v>
      </c>
      <c r="J4336" s="122">
        <v>1.8835057649999999E-3</v>
      </c>
      <c r="K4336" s="122">
        <v>2.0379571866000002E-3</v>
      </c>
      <c r="L4336" s="122">
        <v>2.3926206366E-3</v>
      </c>
      <c r="M4336" s="122">
        <v>3.7377262601999998E-3</v>
      </c>
      <c r="N4336" s="122">
        <v>5.6088599250000001E-3</v>
      </c>
      <c r="O4336" s="122">
        <v>5.7957870246000001E-3</v>
      </c>
      <c r="P4336" s="122">
        <v>5.8558822019999998E-3</v>
      </c>
      <c r="Q4336" s="122">
        <v>6.2630177093999997E-3</v>
      </c>
      <c r="R4336" s="122">
        <v>6.6731587464000002E-3</v>
      </c>
      <c r="S4336" s="122">
        <v>7.1475355542000001E-3</v>
      </c>
      <c r="T4336" s="122">
        <v>7.6271883228000003E-3</v>
      </c>
      <c r="U4336" s="122">
        <v>8.1357499110000005E-3</v>
      </c>
      <c r="V4336" s="122">
        <v>8.3443411889999996E-3</v>
      </c>
      <c r="W4336" s="122">
        <v>8.6022520661999998E-3</v>
      </c>
      <c r="X4336" s="122">
        <v>8.7829869126000003E-3</v>
      </c>
      <c r="Y4336" s="122">
        <v>9.4680796325999992E-3</v>
      </c>
      <c r="Z4336" s="122">
        <v>1.0154246116800001E-2</v>
      </c>
      <c r="AA4336" s="122">
        <v>1.07928198234E-2</v>
      </c>
      <c r="AB4336" s="122">
        <v>1.1428291303799999E-2</v>
      </c>
      <c r="AC4336" s="122">
        <v>1.21064215098E-2</v>
      </c>
      <c r="AD4336" s="122">
        <v>1.27646289732E-2</v>
      </c>
      <c r="AE4336" s="122">
        <v>1.3427699611800001E-2</v>
      </c>
      <c r="AF4336" s="122">
        <v>1.3737736511400001E-2</v>
      </c>
      <c r="AG4336" s="122">
        <v>1.4081364612E-2</v>
      </c>
      <c r="AH4336" s="122">
        <v>1.43980404156E-2</v>
      </c>
      <c r="AI4336" s="122">
        <v>1.47302428476E-2</v>
      </c>
      <c r="AJ4336" s="122">
        <v>1.5098458008E-2</v>
      </c>
      <c r="AK4336" s="122">
        <v>1.5636301443599999E-2</v>
      </c>
      <c r="AL4336" s="122">
        <v>0</v>
      </c>
    </row>
    <row r="4337" spans="1:38" hidden="1" x14ac:dyDescent="0.25">
      <c r="A4337" s="122" t="s">
        <v>2067</v>
      </c>
      <c r="B4337" s="122">
        <v>1</v>
      </c>
      <c r="C4337" s="122" t="s">
        <v>2263</v>
      </c>
      <c r="D4337" s="122" t="s">
        <v>2146</v>
      </c>
      <c r="E4337" s="122">
        <v>79</v>
      </c>
      <c r="F4337" s="122">
        <v>6.6364369463999999E-3</v>
      </c>
      <c r="G4337" s="122">
        <v>1.4025406757399999E-2</v>
      </c>
      <c r="H4337" s="122">
        <v>1.41799827516E-2</v>
      </c>
      <c r="I4337" s="122">
        <v>1.45584604338E-2</v>
      </c>
      <c r="J4337" s="122">
        <v>1.5717417070799999E-2</v>
      </c>
      <c r="K4337" s="122">
        <v>1.70761279488E-2</v>
      </c>
      <c r="L4337" s="122">
        <v>2.0249564825999999E-2</v>
      </c>
      <c r="M4337" s="122">
        <v>3.2161188337199997E-2</v>
      </c>
      <c r="N4337" s="122">
        <v>4.9079722618199997E-2</v>
      </c>
      <c r="O4337" s="122">
        <v>5.1334199403599998E-2</v>
      </c>
      <c r="P4337" s="122">
        <v>5.2363789955400003E-2</v>
      </c>
      <c r="Q4337" s="122">
        <v>5.6694984028800001E-2</v>
      </c>
      <c r="R4337" s="122">
        <v>6.0945565691999999E-2</v>
      </c>
      <c r="S4337" s="122">
        <v>6.5461245658800002E-2</v>
      </c>
      <c r="T4337" s="122">
        <v>7.0146096499799998E-2</v>
      </c>
      <c r="U4337" s="122">
        <v>7.5337584960600001E-2</v>
      </c>
      <c r="V4337" s="122">
        <v>7.8103671850799999E-2</v>
      </c>
      <c r="W4337" s="122">
        <v>8.1305239738200002E-2</v>
      </c>
      <c r="X4337" s="122">
        <v>8.3739771195599999E-2</v>
      </c>
      <c r="Y4337" s="122">
        <v>9.0925691173800005E-2</v>
      </c>
      <c r="Z4337" s="122">
        <v>9.8132389949999996E-2</v>
      </c>
      <c r="AA4337" s="122">
        <v>0.1045062922464</v>
      </c>
      <c r="AB4337" s="122">
        <v>0.11098394444699999</v>
      </c>
      <c r="AC4337" s="122">
        <v>0.117544314096</v>
      </c>
      <c r="AD4337" s="122">
        <v>0.12403560879720001</v>
      </c>
      <c r="AE4337" s="122">
        <v>0.1306615623804</v>
      </c>
      <c r="AF4337" s="122">
        <v>0.1339556683482</v>
      </c>
      <c r="AG4337" s="122">
        <v>0.1373013687762</v>
      </c>
      <c r="AH4337" s="122">
        <v>0.14090474291460001</v>
      </c>
      <c r="AI4337" s="122">
        <v>0.14455154831639999</v>
      </c>
      <c r="AJ4337" s="122">
        <v>0.1453583735274</v>
      </c>
      <c r="AK4337" s="122">
        <v>0.1494027731166</v>
      </c>
      <c r="AL4337" s="122">
        <v>0</v>
      </c>
    </row>
    <row r="4338" spans="1:38" hidden="1" x14ac:dyDescent="0.25">
      <c r="A4338" s="122" t="s">
        <v>2067</v>
      </c>
      <c r="B4338" s="122">
        <v>1</v>
      </c>
      <c r="C4338" s="122" t="s">
        <v>2263</v>
      </c>
      <c r="D4338" s="122" t="s">
        <v>2147</v>
      </c>
      <c r="E4338" s="122">
        <v>79</v>
      </c>
      <c r="F4338" s="122">
        <v>6.3504594359999999E-4</v>
      </c>
      <c r="G4338" s="122">
        <v>1.3143169818000001E-3</v>
      </c>
      <c r="H4338" s="122">
        <v>1.3121227128E-3</v>
      </c>
      <c r="I4338" s="122">
        <v>1.325480478E-3</v>
      </c>
      <c r="J4338" s="122">
        <v>1.4100587459999999E-3</v>
      </c>
      <c r="K4338" s="122">
        <v>1.5061883178E-3</v>
      </c>
      <c r="L4338" s="122">
        <v>1.7558368176000001E-3</v>
      </c>
      <c r="M4338" s="122">
        <v>2.7290213183999998E-3</v>
      </c>
      <c r="N4338" s="122">
        <v>4.0696886274000001E-3</v>
      </c>
      <c r="O4338" s="122">
        <v>4.1603998224000001E-3</v>
      </c>
      <c r="P4338" s="122">
        <v>4.159906362E-3</v>
      </c>
      <c r="Q4338" s="122">
        <v>4.4130415973999996E-3</v>
      </c>
      <c r="R4338" s="122">
        <v>4.6712191872000002E-3</v>
      </c>
      <c r="S4338" s="122">
        <v>4.9650046409999999E-3</v>
      </c>
      <c r="T4338" s="122">
        <v>5.2873536107999998E-3</v>
      </c>
      <c r="U4338" s="122">
        <v>5.5913278944000003E-3</v>
      </c>
      <c r="V4338" s="122">
        <v>5.6880909551999996E-3</v>
      </c>
      <c r="W4338" s="122">
        <v>5.8211925624E-3</v>
      </c>
      <c r="X4338" s="122">
        <v>5.9149233906000001E-3</v>
      </c>
      <c r="Y4338" s="122">
        <v>6.3984605280000004E-3</v>
      </c>
      <c r="Z4338" s="122">
        <v>6.9157064837999998E-3</v>
      </c>
      <c r="AA4338" s="122">
        <v>7.4171679995999997E-3</v>
      </c>
      <c r="AB4338" s="122">
        <v>7.9919443062000002E-3</v>
      </c>
      <c r="AC4338" s="122">
        <v>8.6325272928000005E-3</v>
      </c>
      <c r="AD4338" s="122">
        <v>9.2207758218000001E-3</v>
      </c>
      <c r="AE4338" s="122">
        <v>9.8353592357999994E-3</v>
      </c>
      <c r="AF4338" s="122">
        <v>9.9673026780000007E-3</v>
      </c>
      <c r="AG4338" s="122">
        <v>1.01115165696E-2</v>
      </c>
      <c r="AH4338" s="122">
        <v>1.0306289203799999E-2</v>
      </c>
      <c r="AI4338" s="122">
        <v>1.0512660682800001E-2</v>
      </c>
      <c r="AJ4338" s="122">
        <v>1.08278409528E-2</v>
      </c>
      <c r="AK4338" s="122">
        <v>1.0973140241999999E-2</v>
      </c>
      <c r="AL4338" s="122">
        <v>0</v>
      </c>
    </row>
    <row r="4339" spans="1:38" hidden="1" x14ac:dyDescent="0.25">
      <c r="A4339" s="122" t="s">
        <v>2067</v>
      </c>
      <c r="B4339" s="122">
        <v>1</v>
      </c>
      <c r="C4339" s="122" t="s">
        <v>2263</v>
      </c>
      <c r="D4339" s="122" t="s">
        <v>475</v>
      </c>
      <c r="E4339" s="122">
        <v>79</v>
      </c>
      <c r="F4339" s="122">
        <v>1.5751142946000001E-3</v>
      </c>
      <c r="G4339" s="122">
        <v>3.2993056146E-3</v>
      </c>
      <c r="H4339" s="122">
        <v>3.3134674230000001E-3</v>
      </c>
      <c r="I4339" s="122">
        <v>3.360315111E-3</v>
      </c>
      <c r="J4339" s="122">
        <v>3.5842582956000001E-3</v>
      </c>
      <c r="K4339" s="122">
        <v>3.8524524497999999E-3</v>
      </c>
      <c r="L4339" s="122">
        <v>4.5185972178000003E-3</v>
      </c>
      <c r="M4339" s="122">
        <v>7.0835113512000003E-3</v>
      </c>
      <c r="N4339" s="122">
        <v>1.0658072649000001E-2</v>
      </c>
      <c r="O4339" s="122">
        <v>1.1008771027800001E-2</v>
      </c>
      <c r="P4339" s="122">
        <v>1.11044786784E-2</v>
      </c>
      <c r="Q4339" s="122">
        <v>1.18763246706E-2</v>
      </c>
      <c r="R4339" s="122">
        <v>1.2650635467E-2</v>
      </c>
      <c r="S4339" s="122">
        <v>1.3513057055400001E-2</v>
      </c>
      <c r="T4339" s="122">
        <v>1.43469304458E-2</v>
      </c>
      <c r="U4339" s="122">
        <v>1.52441959164E-2</v>
      </c>
      <c r="V4339" s="122">
        <v>1.55264820234E-2</v>
      </c>
      <c r="W4339" s="122">
        <v>1.5902876540399999E-2</v>
      </c>
      <c r="X4339" s="122">
        <v>1.6158666619800002E-2</v>
      </c>
      <c r="Y4339" s="122">
        <v>1.74420131724E-2</v>
      </c>
      <c r="Z4339" s="122">
        <v>1.87519478676E-2</v>
      </c>
      <c r="AA4339" s="122">
        <v>1.9918089792E-2</v>
      </c>
      <c r="AB4339" s="122">
        <v>2.1096590168400001E-2</v>
      </c>
      <c r="AC4339" s="122">
        <v>2.2272977820000001E-2</v>
      </c>
      <c r="AD4339" s="122">
        <v>2.34652752984E-2</v>
      </c>
      <c r="AE4339" s="122">
        <v>2.4630269573400001E-2</v>
      </c>
      <c r="AF4339" s="122">
        <v>2.5131783170400001E-2</v>
      </c>
      <c r="AG4339" s="122">
        <v>2.5614309857999999E-2</v>
      </c>
      <c r="AH4339" s="122">
        <v>2.6109558876E-2</v>
      </c>
      <c r="AI4339" s="122">
        <v>2.6601839362200001E-2</v>
      </c>
      <c r="AJ4339" s="122">
        <v>2.72649022452E-2</v>
      </c>
      <c r="AK4339" s="122">
        <v>2.7805565904000001E-2</v>
      </c>
      <c r="AL4339" s="122">
        <v>0</v>
      </c>
    </row>
    <row r="4340" spans="1:38" hidden="1" x14ac:dyDescent="0.25">
      <c r="A4340" s="122" t="s">
        <v>2067</v>
      </c>
      <c r="B4340" s="122">
        <v>1</v>
      </c>
      <c r="C4340" s="122" t="s">
        <v>2263</v>
      </c>
      <c r="D4340" s="122" t="s">
        <v>2148</v>
      </c>
      <c r="E4340" s="122">
        <v>79</v>
      </c>
      <c r="F4340" s="122">
        <v>1.1077803996000001E-3</v>
      </c>
      <c r="G4340" s="122">
        <v>2.2945995264E-3</v>
      </c>
      <c r="H4340" s="122">
        <v>2.2980522174E-3</v>
      </c>
      <c r="I4340" s="122">
        <v>2.3347429397999999E-3</v>
      </c>
      <c r="J4340" s="122">
        <v>2.4985526243999998E-3</v>
      </c>
      <c r="K4340" s="122">
        <v>2.6912916354000001E-3</v>
      </c>
      <c r="L4340" s="122">
        <v>3.1713898266E-3</v>
      </c>
      <c r="M4340" s="122">
        <v>4.9959769883999999E-3</v>
      </c>
      <c r="N4340" s="122">
        <v>7.5792397949999996E-3</v>
      </c>
      <c r="O4340" s="122">
        <v>7.8913399878000005E-3</v>
      </c>
      <c r="P4340" s="122">
        <v>8.0336577042E-3</v>
      </c>
      <c r="Q4340" s="122">
        <v>8.6699705706000003E-3</v>
      </c>
      <c r="R4340" s="122">
        <v>9.289392237E-3</v>
      </c>
      <c r="S4340" s="122">
        <v>9.9471547332000004E-3</v>
      </c>
      <c r="T4340" s="122">
        <v>1.05805382874E-2</v>
      </c>
      <c r="U4340" s="122">
        <v>1.12372978548E-2</v>
      </c>
      <c r="V4340" s="122">
        <v>1.14597836628E-2</v>
      </c>
      <c r="W4340" s="122">
        <v>1.17038765448E-2</v>
      </c>
      <c r="X4340" s="122">
        <v>1.18367550336E-2</v>
      </c>
      <c r="Y4340" s="122">
        <v>1.2663807401399999E-2</v>
      </c>
      <c r="Z4340" s="122">
        <v>1.3496292994799999E-2</v>
      </c>
      <c r="AA4340" s="122">
        <v>1.4286773941200001E-2</v>
      </c>
      <c r="AB4340" s="122">
        <v>1.50759580602E-2</v>
      </c>
      <c r="AC4340" s="122">
        <v>1.58441922336E-2</v>
      </c>
      <c r="AD4340" s="122">
        <v>1.6653966628800001E-2</v>
      </c>
      <c r="AE4340" s="122">
        <v>1.74109226694E-2</v>
      </c>
      <c r="AF4340" s="122">
        <v>1.7712943811400001E-2</v>
      </c>
      <c r="AG4340" s="122">
        <v>1.8043543055999998E-2</v>
      </c>
      <c r="AH4340" s="122">
        <v>1.83743976972E-2</v>
      </c>
      <c r="AI4340" s="122">
        <v>1.8731177666999999E-2</v>
      </c>
      <c r="AJ4340" s="122">
        <v>1.9152563275199999E-2</v>
      </c>
      <c r="AK4340" s="122">
        <v>1.9667905451999999E-2</v>
      </c>
      <c r="AL4340" s="122">
        <v>0</v>
      </c>
    </row>
    <row r="4341" spans="1:38" hidden="1" x14ac:dyDescent="0.25">
      <c r="A4341" s="122" t="s">
        <v>2067</v>
      </c>
      <c r="B4341" s="122">
        <v>1</v>
      </c>
      <c r="C4341" s="122" t="s">
        <v>2263</v>
      </c>
      <c r="D4341" s="122" t="s">
        <v>2149</v>
      </c>
      <c r="E4341" s="122">
        <v>79</v>
      </c>
      <c r="F4341" s="122">
        <v>7.7308359413999998E-3</v>
      </c>
      <c r="G4341" s="122">
        <v>1.6155584624400001E-2</v>
      </c>
      <c r="H4341" s="122">
        <v>1.6201536954599999E-2</v>
      </c>
      <c r="I4341" s="122">
        <v>1.6431485885399999E-2</v>
      </c>
      <c r="J4341" s="122">
        <v>1.7525701229999999E-2</v>
      </c>
      <c r="K4341" s="122">
        <v>1.8793274520599999E-2</v>
      </c>
      <c r="L4341" s="122">
        <v>2.20014708654E-2</v>
      </c>
      <c r="M4341" s="122">
        <v>3.4521702142200003E-2</v>
      </c>
      <c r="N4341" s="122">
        <v>5.2085782331400002E-2</v>
      </c>
      <c r="O4341" s="122">
        <v>5.3983328036999997E-2</v>
      </c>
      <c r="P4341" s="122">
        <v>5.4625136408399999E-2</v>
      </c>
      <c r="Q4341" s="122">
        <v>5.8646125677599997E-2</v>
      </c>
      <c r="R4341" s="122">
        <v>6.2603060604599997E-2</v>
      </c>
      <c r="S4341" s="122">
        <v>6.6851697530400003E-2</v>
      </c>
      <c r="T4341" s="122">
        <v>7.0813747868999993E-2</v>
      </c>
      <c r="U4341" s="122">
        <v>7.4875169689199994E-2</v>
      </c>
      <c r="V4341" s="122">
        <v>7.5865027557000003E-2</v>
      </c>
      <c r="W4341" s="122">
        <v>7.73804186532E-2</v>
      </c>
      <c r="X4341" s="122">
        <v>7.8357449890200007E-2</v>
      </c>
      <c r="Y4341" s="122">
        <v>8.4248225088599998E-2</v>
      </c>
      <c r="Z4341" s="122">
        <v>9.0187832332199999E-2</v>
      </c>
      <c r="AA4341" s="122">
        <v>9.5522056704599997E-2</v>
      </c>
      <c r="AB4341" s="122">
        <v>0.10067130705000001</v>
      </c>
      <c r="AC4341" s="122">
        <v>0.10573945547160001</v>
      </c>
      <c r="AD4341" s="122">
        <v>0.1106798279682</v>
      </c>
      <c r="AE4341" s="122">
        <v>0.11547112204560001</v>
      </c>
      <c r="AF4341" s="122">
        <v>0.1169740244316</v>
      </c>
      <c r="AG4341" s="122">
        <v>0.11876055751380001</v>
      </c>
      <c r="AH4341" s="122">
        <v>0.1205700861984</v>
      </c>
      <c r="AI4341" s="122">
        <v>0.1223881643004</v>
      </c>
      <c r="AJ4341" s="122">
        <v>0.12899163409559999</v>
      </c>
      <c r="AK4341" s="122">
        <v>0.13122108453959999</v>
      </c>
      <c r="AL4341" s="122">
        <v>0</v>
      </c>
    </row>
    <row r="4342" spans="1:38" hidden="1" x14ac:dyDescent="0.25">
      <c r="A4342" s="122" t="s">
        <v>2067</v>
      </c>
      <c r="B4342" s="122">
        <v>1</v>
      </c>
      <c r="C4342" s="122" t="s">
        <v>2263</v>
      </c>
      <c r="D4342" s="122" t="s">
        <v>2150</v>
      </c>
      <c r="E4342" s="122">
        <v>79</v>
      </c>
      <c r="F4342" s="122">
        <v>1.5152769702000001E-3</v>
      </c>
      <c r="G4342" s="122">
        <v>3.2153427024000001E-3</v>
      </c>
      <c r="H4342" s="122">
        <v>3.2800693116000002E-3</v>
      </c>
      <c r="I4342" s="122">
        <v>3.3827703882000001E-3</v>
      </c>
      <c r="J4342" s="122">
        <v>3.6790714854E-3</v>
      </c>
      <c r="K4342" s="122">
        <v>3.9998600478000001E-3</v>
      </c>
      <c r="L4342" s="122">
        <v>4.7307559062000001E-3</v>
      </c>
      <c r="M4342" s="122">
        <v>7.4549087088000001E-3</v>
      </c>
      <c r="N4342" s="122">
        <v>1.12719084894E-2</v>
      </c>
      <c r="O4342" s="122">
        <v>1.1675962622399999E-2</v>
      </c>
      <c r="P4342" s="122">
        <v>1.1800259664E-2</v>
      </c>
      <c r="Q4342" s="122">
        <v>1.2648732295199999E-2</v>
      </c>
      <c r="R4342" s="122">
        <v>1.35803659482E-2</v>
      </c>
      <c r="S4342" s="122">
        <v>1.45928546568E-2</v>
      </c>
      <c r="T4342" s="122">
        <v>1.5613507128E-2</v>
      </c>
      <c r="U4342" s="122">
        <v>1.6722119543399999E-2</v>
      </c>
      <c r="V4342" s="122">
        <v>1.7185764739800002E-2</v>
      </c>
      <c r="W4342" s="122">
        <v>1.7745389543399999E-2</v>
      </c>
      <c r="X4342" s="122">
        <v>1.80861805848E-2</v>
      </c>
      <c r="Y4342" s="122">
        <v>1.9598532838200001E-2</v>
      </c>
      <c r="Z4342" s="122">
        <v>2.11607589264E-2</v>
      </c>
      <c r="AA4342" s="122">
        <v>2.2512571943399999E-2</v>
      </c>
      <c r="AB4342" s="122">
        <v>2.3759983585800001E-2</v>
      </c>
      <c r="AC4342" s="122">
        <v>2.4983008999800001E-2</v>
      </c>
      <c r="AD4342" s="122">
        <v>2.60899666158E-2</v>
      </c>
      <c r="AE4342" s="122">
        <v>2.7207931746599998E-2</v>
      </c>
      <c r="AF4342" s="122">
        <v>2.7584635452599999E-2</v>
      </c>
      <c r="AG4342" s="122">
        <v>2.7963907462799999E-2</v>
      </c>
      <c r="AH4342" s="122">
        <v>2.8390886832000001E-2</v>
      </c>
      <c r="AI4342" s="122">
        <v>2.89014615366E-2</v>
      </c>
      <c r="AJ4342" s="122">
        <v>2.9434899087600001E-2</v>
      </c>
      <c r="AK4342" s="122">
        <v>2.9960481264599999E-2</v>
      </c>
      <c r="AL4342" s="122">
        <v>0</v>
      </c>
    </row>
    <row r="4343" spans="1:38" hidden="1" x14ac:dyDescent="0.25">
      <c r="A4343" s="122" t="s">
        <v>2067</v>
      </c>
      <c r="B4343" s="122">
        <v>1</v>
      </c>
      <c r="C4343" s="122" t="s">
        <v>2263</v>
      </c>
      <c r="D4343" s="122" t="s">
        <v>2151</v>
      </c>
      <c r="E4343" s="122">
        <v>79</v>
      </c>
      <c r="F4343" s="122">
        <v>1.2156431454E-3</v>
      </c>
      <c r="G4343" s="122">
        <v>2.6796248945999998E-3</v>
      </c>
      <c r="H4343" s="122">
        <v>2.7782755056E-3</v>
      </c>
      <c r="I4343" s="122">
        <v>2.9171728782000001E-3</v>
      </c>
      <c r="J4343" s="122">
        <v>3.2786680181999999E-3</v>
      </c>
      <c r="K4343" s="122">
        <v>3.677117364E-3</v>
      </c>
      <c r="L4343" s="122">
        <v>4.4985654414000003E-3</v>
      </c>
      <c r="M4343" s="122">
        <v>7.4098181610000001E-3</v>
      </c>
      <c r="N4343" s="122">
        <v>1.16471623674E-2</v>
      </c>
      <c r="O4343" s="122">
        <v>1.24937337174E-2</v>
      </c>
      <c r="P4343" s="122">
        <v>1.3080175522800001E-2</v>
      </c>
      <c r="Q4343" s="122">
        <v>1.44904908522E-2</v>
      </c>
      <c r="R4343" s="122">
        <v>1.5911569050000001E-2</v>
      </c>
      <c r="S4343" s="122">
        <v>1.7478480817799999E-2</v>
      </c>
      <c r="T4343" s="122">
        <v>1.9241832108000002E-2</v>
      </c>
      <c r="U4343" s="122">
        <v>2.1048042886200002E-2</v>
      </c>
      <c r="V4343" s="122">
        <v>2.2095198699E-2</v>
      </c>
      <c r="W4343" s="122">
        <v>2.3193674531400001E-2</v>
      </c>
      <c r="X4343" s="122">
        <v>2.3869765980600002E-2</v>
      </c>
      <c r="Y4343" s="122">
        <v>2.58324054996E-2</v>
      </c>
      <c r="Z4343" s="122">
        <v>2.7698442065400002E-2</v>
      </c>
      <c r="AA4343" s="122">
        <v>2.9355009673200001E-2</v>
      </c>
      <c r="AB4343" s="122">
        <v>3.1236693783000001E-2</v>
      </c>
      <c r="AC4343" s="122">
        <v>3.31496668674E-2</v>
      </c>
      <c r="AD4343" s="122">
        <v>3.5185462339200002E-2</v>
      </c>
      <c r="AE4343" s="122">
        <v>3.7341695903400002E-2</v>
      </c>
      <c r="AF4343" s="122">
        <v>3.8486376854399998E-2</v>
      </c>
      <c r="AG4343" s="122">
        <v>3.9712202854199997E-2</v>
      </c>
      <c r="AH4343" s="122">
        <v>4.1096026820399999E-2</v>
      </c>
      <c r="AI4343" s="122">
        <v>4.2544462083000001E-2</v>
      </c>
      <c r="AJ4343" s="122">
        <v>4.32866629014E-2</v>
      </c>
      <c r="AK4343" s="122">
        <v>4.4518411709399998E-2</v>
      </c>
      <c r="AL4343" s="122">
        <v>0</v>
      </c>
    </row>
    <row r="4344" spans="1:38" hidden="1" x14ac:dyDescent="0.25">
      <c r="A4344" s="122" t="s">
        <v>2067</v>
      </c>
      <c r="B4344" s="122">
        <v>1</v>
      </c>
      <c r="C4344" s="122" t="s">
        <v>2263</v>
      </c>
      <c r="D4344" s="122" t="s">
        <v>2152</v>
      </c>
      <c r="E4344" s="122">
        <v>79</v>
      </c>
      <c r="F4344" s="122">
        <v>1.7946204893999999E-2</v>
      </c>
      <c r="G4344" s="122">
        <v>3.7465372055400001E-2</v>
      </c>
      <c r="H4344" s="122">
        <v>3.7513295204999998E-2</v>
      </c>
      <c r="I4344" s="122">
        <v>3.7983523208399997E-2</v>
      </c>
      <c r="J4344" s="122">
        <v>4.0367207834400003E-2</v>
      </c>
      <c r="K4344" s="122">
        <v>4.3067938766399999E-2</v>
      </c>
      <c r="L4344" s="122">
        <v>5.0183280411000002E-2</v>
      </c>
      <c r="M4344" s="122">
        <v>7.8363641536199999E-2</v>
      </c>
      <c r="N4344" s="122">
        <v>0.1178794212348</v>
      </c>
      <c r="O4344" s="122">
        <v>0.12193804887240001</v>
      </c>
      <c r="P4344" s="122">
        <v>0.1231196165058</v>
      </c>
      <c r="Q4344" s="122">
        <v>0.1317765065256</v>
      </c>
      <c r="R4344" s="122">
        <v>0.14008358038679999</v>
      </c>
      <c r="S4344" s="122">
        <v>0.14903896758060001</v>
      </c>
      <c r="T4344" s="122">
        <v>0.15722982463140001</v>
      </c>
      <c r="U4344" s="122">
        <v>0.16557578885220001</v>
      </c>
      <c r="V4344" s="122">
        <v>0.16733168674859999</v>
      </c>
      <c r="W4344" s="122">
        <v>0.17060240970660001</v>
      </c>
      <c r="X4344" s="122">
        <v>0.1728184981626</v>
      </c>
      <c r="Y4344" s="122">
        <v>0.1857766081866</v>
      </c>
      <c r="Z4344" s="122">
        <v>0.1988351294946</v>
      </c>
      <c r="AA4344" s="122">
        <v>0.21098279304959999</v>
      </c>
      <c r="AB4344" s="122">
        <v>0.22277299339680001</v>
      </c>
      <c r="AC4344" s="122">
        <v>0.2342894662452</v>
      </c>
      <c r="AD4344" s="122">
        <v>0.2453107489602</v>
      </c>
      <c r="AE4344" s="122">
        <v>0.25589324392200002</v>
      </c>
      <c r="AF4344" s="122">
        <v>0.25885230595499997</v>
      </c>
      <c r="AG4344" s="122">
        <v>0.26180669953079999</v>
      </c>
      <c r="AH4344" s="122">
        <v>0.2650140726918</v>
      </c>
      <c r="AI4344" s="122">
        <v>0.26790999366660001</v>
      </c>
      <c r="AJ4344" s="122">
        <v>0.28016053275780001</v>
      </c>
      <c r="AK4344" s="122">
        <v>0.28087336823879999</v>
      </c>
      <c r="AL4344" s="122">
        <v>0</v>
      </c>
    </row>
    <row r="4345" spans="1:38" hidden="1" x14ac:dyDescent="0.25">
      <c r="A4345" s="122" t="s">
        <v>2067</v>
      </c>
      <c r="B4345" s="122">
        <v>1</v>
      </c>
      <c r="C4345" s="122" t="s">
        <v>2263</v>
      </c>
      <c r="D4345" s="122" t="s">
        <v>2153</v>
      </c>
      <c r="E4345" s="122">
        <v>79</v>
      </c>
      <c r="F4345" s="122">
        <v>1.0819200621000001E-2</v>
      </c>
      <c r="G4345" s="122">
        <v>2.2628600880600001E-2</v>
      </c>
      <c r="H4345" s="122">
        <v>2.2675407982799999E-2</v>
      </c>
      <c r="I4345" s="122">
        <v>2.29475626818E-2</v>
      </c>
      <c r="J4345" s="122">
        <v>2.4388209886799999E-2</v>
      </c>
      <c r="K4345" s="122">
        <v>2.6046031390200002E-2</v>
      </c>
      <c r="L4345" s="122">
        <v>3.0352269088200001E-2</v>
      </c>
      <c r="M4345" s="122">
        <v>4.7368615892399997E-2</v>
      </c>
      <c r="N4345" s="122">
        <v>7.1092130508000007E-2</v>
      </c>
      <c r="O4345" s="122">
        <v>7.3200406395000001E-2</v>
      </c>
      <c r="P4345" s="122">
        <v>7.3628631448799997E-2</v>
      </c>
      <c r="Q4345" s="122">
        <v>7.8635699662799999E-2</v>
      </c>
      <c r="R4345" s="122">
        <v>8.3502698097599998E-2</v>
      </c>
      <c r="S4345" s="122">
        <v>8.8873300953600007E-2</v>
      </c>
      <c r="T4345" s="122">
        <v>9.3922182588000003E-2</v>
      </c>
      <c r="U4345" s="122">
        <v>9.9204878588400006E-2</v>
      </c>
      <c r="V4345" s="122">
        <v>0.100560473385</v>
      </c>
      <c r="W4345" s="122">
        <v>0.1025492995908</v>
      </c>
      <c r="X4345" s="122">
        <v>0.1035825221922</v>
      </c>
      <c r="Y4345" s="122">
        <v>0.11093343728879999</v>
      </c>
      <c r="Z4345" s="122">
        <v>0.1182707752554</v>
      </c>
      <c r="AA4345" s="122">
        <v>0.1249210916346</v>
      </c>
      <c r="AB4345" s="122">
        <v>0.1314599365404</v>
      </c>
      <c r="AC4345" s="122">
        <v>0.13823155003439999</v>
      </c>
      <c r="AD4345" s="122">
        <v>0.14487124997699999</v>
      </c>
      <c r="AE4345" s="122">
        <v>0.15129589058160001</v>
      </c>
      <c r="AF4345" s="122">
        <v>0.1534424718048</v>
      </c>
      <c r="AG4345" s="122">
        <v>0.1558734062646</v>
      </c>
      <c r="AH4345" s="122">
        <v>0.15839056687799999</v>
      </c>
      <c r="AI4345" s="122">
        <v>0.16100241613620001</v>
      </c>
      <c r="AJ4345" s="122">
        <v>0.16389323326380001</v>
      </c>
      <c r="AK4345" s="122">
        <v>0.16680316416419999</v>
      </c>
      <c r="AL4345" s="122">
        <v>0</v>
      </c>
    </row>
    <row r="4346" spans="1:38" hidden="1" x14ac:dyDescent="0.25">
      <c r="A4346" s="122" t="s">
        <v>2067</v>
      </c>
      <c r="B4346" s="122">
        <v>1</v>
      </c>
      <c r="C4346" s="122" t="s">
        <v>2263</v>
      </c>
      <c r="D4346" s="122" t="s">
        <v>2154</v>
      </c>
      <c r="E4346" s="122">
        <v>79</v>
      </c>
      <c r="F4346" s="122">
        <v>3.1357935683999998E-3</v>
      </c>
      <c r="G4346" s="122">
        <v>6.5647110047999998E-3</v>
      </c>
      <c r="H4346" s="122">
        <v>6.6210611244E-3</v>
      </c>
      <c r="I4346" s="122">
        <v>6.7229143841999999E-3</v>
      </c>
      <c r="J4346" s="122">
        <v>7.1747665008000004E-3</v>
      </c>
      <c r="K4346" s="122">
        <v>7.6914758988000003E-3</v>
      </c>
      <c r="L4346" s="122">
        <v>9.0173489453999993E-3</v>
      </c>
      <c r="M4346" s="122">
        <v>1.4167362941400001E-2</v>
      </c>
      <c r="N4346" s="122">
        <v>2.1401381412000001E-2</v>
      </c>
      <c r="O4346" s="122">
        <v>2.2195895919000001E-2</v>
      </c>
      <c r="P4346" s="122">
        <v>2.2382118625199999E-2</v>
      </c>
      <c r="Q4346" s="122">
        <v>2.3942053361400002E-2</v>
      </c>
      <c r="R4346" s="122">
        <v>2.5539132950400001E-2</v>
      </c>
      <c r="S4346" s="122">
        <v>2.72406730608E-2</v>
      </c>
      <c r="T4346" s="122">
        <v>2.891113524E-2</v>
      </c>
      <c r="U4346" s="122">
        <v>3.0709963128599999E-2</v>
      </c>
      <c r="V4346" s="122">
        <v>3.1479547659600003E-2</v>
      </c>
      <c r="W4346" s="122">
        <v>3.24073719606E-2</v>
      </c>
      <c r="X4346" s="122">
        <v>3.3002942576399998E-2</v>
      </c>
      <c r="Y4346" s="122">
        <v>3.5771251680599997E-2</v>
      </c>
      <c r="Z4346" s="122">
        <v>3.8537348769000002E-2</v>
      </c>
      <c r="AA4346" s="122">
        <v>4.0993841449799999E-2</v>
      </c>
      <c r="AB4346" s="122">
        <v>4.3467130593600002E-2</v>
      </c>
      <c r="AC4346" s="122">
        <v>4.6005483273599997E-2</v>
      </c>
      <c r="AD4346" s="122">
        <v>4.8419345615399997E-2</v>
      </c>
      <c r="AE4346" s="122">
        <v>5.0905977289200002E-2</v>
      </c>
      <c r="AF4346" s="122">
        <v>5.1781861219199997E-2</v>
      </c>
      <c r="AG4346" s="122">
        <v>5.2559523000600003E-2</v>
      </c>
      <c r="AH4346" s="122">
        <v>5.3472911135400002E-2</v>
      </c>
      <c r="AI4346" s="122">
        <v>5.4518704212000002E-2</v>
      </c>
      <c r="AJ4346" s="122">
        <v>5.5073599879799998E-2</v>
      </c>
      <c r="AK4346" s="122">
        <v>5.6450173174200001E-2</v>
      </c>
      <c r="AL4346" s="122">
        <v>0</v>
      </c>
    </row>
    <row r="4347" spans="1:38" hidden="1" x14ac:dyDescent="0.25">
      <c r="A4347" s="122" t="s">
        <v>2067</v>
      </c>
      <c r="B4347" s="122">
        <v>1</v>
      </c>
      <c r="C4347" s="122" t="s">
        <v>2263</v>
      </c>
      <c r="D4347" s="122" t="s">
        <v>2155</v>
      </c>
      <c r="E4347" s="122">
        <v>79</v>
      </c>
      <c r="F4347" s="122">
        <v>2.8485373223999999E-3</v>
      </c>
      <c r="G4347" s="122">
        <v>6.0542167818E-3</v>
      </c>
      <c r="H4347" s="122">
        <v>6.1507493274E-3</v>
      </c>
      <c r="I4347" s="122">
        <v>6.3261938472000002E-3</v>
      </c>
      <c r="J4347" s="122">
        <v>6.8255866877999999E-3</v>
      </c>
      <c r="K4347" s="122">
        <v>7.4035542582000001E-3</v>
      </c>
      <c r="L4347" s="122">
        <v>8.7662281788E-3</v>
      </c>
      <c r="M4347" s="122">
        <v>1.3879190955000001E-2</v>
      </c>
      <c r="N4347" s="122">
        <v>2.1069883166399999E-2</v>
      </c>
      <c r="O4347" s="122">
        <v>2.1916886649599999E-2</v>
      </c>
      <c r="P4347" s="122">
        <v>2.2222356729000001E-2</v>
      </c>
      <c r="Q4347" s="122">
        <v>2.3947833270599999E-2</v>
      </c>
      <c r="R4347" s="122">
        <v>2.5717324525800001E-2</v>
      </c>
      <c r="S4347" s="122">
        <v>2.75708666268E-2</v>
      </c>
      <c r="T4347" s="122">
        <v>2.9273874243E-2</v>
      </c>
      <c r="U4347" s="122">
        <v>3.1269062165999999E-2</v>
      </c>
      <c r="V4347" s="122">
        <v>3.2152154319000002E-2</v>
      </c>
      <c r="W4347" s="122">
        <v>3.31926714624E-2</v>
      </c>
      <c r="X4347" s="122">
        <v>3.3900405414600002E-2</v>
      </c>
      <c r="Y4347" s="122">
        <v>3.6647142027599999E-2</v>
      </c>
      <c r="Z4347" s="122">
        <v>3.9332691096600002E-2</v>
      </c>
      <c r="AA4347" s="122">
        <v>4.1901049502999999E-2</v>
      </c>
      <c r="AB4347" s="122">
        <v>4.4386498889400001E-2</v>
      </c>
      <c r="AC4347" s="122">
        <v>4.6843716387600001E-2</v>
      </c>
      <c r="AD4347" s="122">
        <v>4.94960281152E-2</v>
      </c>
      <c r="AE4347" s="122">
        <v>5.2312202064000002E-2</v>
      </c>
      <c r="AF4347" s="122">
        <v>5.3958623925599997E-2</v>
      </c>
      <c r="AG4347" s="122">
        <v>5.5414806660000003E-2</v>
      </c>
      <c r="AH4347" s="122">
        <v>5.6727941271600003E-2</v>
      </c>
      <c r="AI4347" s="122">
        <v>5.8034835757800003E-2</v>
      </c>
      <c r="AJ4347" s="122">
        <v>5.8958927172599998E-2</v>
      </c>
      <c r="AK4347" s="122">
        <v>6.0124878394799998E-2</v>
      </c>
      <c r="AL4347" s="122">
        <v>0</v>
      </c>
    </row>
    <row r="4348" spans="1:38" hidden="1" x14ac:dyDescent="0.25">
      <c r="A4348" s="122" t="s">
        <v>2067</v>
      </c>
      <c r="B4348" s="122">
        <v>1</v>
      </c>
      <c r="C4348" s="122" t="s">
        <v>2263</v>
      </c>
      <c r="D4348" s="122" t="s">
        <v>2156</v>
      </c>
      <c r="E4348" s="122">
        <v>79</v>
      </c>
      <c r="F4348" s="122">
        <v>1.18540371324E-2</v>
      </c>
      <c r="G4348" s="122">
        <v>2.4771195159599999E-2</v>
      </c>
      <c r="H4348" s="122">
        <v>2.4772465132200001E-2</v>
      </c>
      <c r="I4348" s="122">
        <v>2.5053114034800001E-2</v>
      </c>
      <c r="J4348" s="122">
        <v>2.6604743737799998E-2</v>
      </c>
      <c r="K4348" s="122">
        <v>2.8360889882400001E-2</v>
      </c>
      <c r="L4348" s="122">
        <v>3.2991596492400001E-2</v>
      </c>
      <c r="M4348" s="122">
        <v>5.1360848514600002E-2</v>
      </c>
      <c r="N4348" s="122">
        <v>7.6963103148000006E-2</v>
      </c>
      <c r="O4348" s="122">
        <v>7.9195373208000006E-2</v>
      </c>
      <c r="P4348" s="122">
        <v>7.9593736427999995E-2</v>
      </c>
      <c r="Q4348" s="122">
        <v>8.4930517181400003E-2</v>
      </c>
      <c r="R4348" s="122">
        <v>9.0259850806199998E-2</v>
      </c>
      <c r="S4348" s="122">
        <v>9.6178145578199994E-2</v>
      </c>
      <c r="T4348" s="122">
        <v>0.1017827934258</v>
      </c>
      <c r="U4348" s="122">
        <v>0.1077436332804</v>
      </c>
      <c r="V4348" s="122">
        <v>0.109578393471</v>
      </c>
      <c r="W4348" s="122">
        <v>0.1120322181012</v>
      </c>
      <c r="X4348" s="122">
        <v>0.11344923424139999</v>
      </c>
      <c r="Y4348" s="122">
        <v>0.1218831445374</v>
      </c>
      <c r="Z4348" s="122">
        <v>0.13028246342220001</v>
      </c>
      <c r="AA4348" s="122">
        <v>0.13791895024020001</v>
      </c>
      <c r="AB4348" s="122">
        <v>0.14532354892380001</v>
      </c>
      <c r="AC4348" s="122">
        <v>0.15255460563840001</v>
      </c>
      <c r="AD4348" s="122">
        <v>0.1596724389834</v>
      </c>
      <c r="AE4348" s="122">
        <v>0.16649436283380001</v>
      </c>
      <c r="AF4348" s="122">
        <v>0.168581101875</v>
      </c>
      <c r="AG4348" s="122">
        <v>0.17095837987859999</v>
      </c>
      <c r="AH4348" s="122">
        <v>0.1736889373578</v>
      </c>
      <c r="AI4348" s="122">
        <v>0.17617662150239999</v>
      </c>
      <c r="AJ4348" s="122">
        <v>0.18056027575139999</v>
      </c>
      <c r="AK4348" s="122">
        <v>0.18356896778699999</v>
      </c>
      <c r="AL4348" s="122">
        <v>0</v>
      </c>
    </row>
    <row r="4349" spans="1:38" hidden="1" x14ac:dyDescent="0.25">
      <c r="A4349" s="122" t="s">
        <v>2067</v>
      </c>
      <c r="B4349" s="122">
        <v>1</v>
      </c>
      <c r="C4349" s="122" t="s">
        <v>2263</v>
      </c>
      <c r="D4349" s="122" t="s">
        <v>2178</v>
      </c>
      <c r="E4349" s="122">
        <v>79</v>
      </c>
      <c r="F4349" s="122">
        <v>3.5129940467999998E-3</v>
      </c>
      <c r="G4349" s="122">
        <v>7.3402236293999999E-3</v>
      </c>
      <c r="H4349" s="122">
        <v>7.3493740091999998E-3</v>
      </c>
      <c r="I4349" s="122">
        <v>7.4422094106000002E-3</v>
      </c>
      <c r="J4349" s="122">
        <v>7.9316361947999996E-3</v>
      </c>
      <c r="K4349" s="122">
        <v>8.4982070628000003E-3</v>
      </c>
      <c r="L4349" s="122">
        <v>9.9476928366000004E-3</v>
      </c>
      <c r="M4349" s="122">
        <v>1.5607273737000001E-2</v>
      </c>
      <c r="N4349" s="122">
        <v>2.3556833399399998E-2</v>
      </c>
      <c r="O4349" s="122">
        <v>2.4423759707999999E-2</v>
      </c>
      <c r="P4349" s="122">
        <v>2.4690330388799999E-2</v>
      </c>
      <c r="Q4349" s="122">
        <v>2.6370537603599999E-2</v>
      </c>
      <c r="R4349" s="122">
        <v>2.79884692272E-2</v>
      </c>
      <c r="S4349" s="122">
        <v>2.9737122578999999E-2</v>
      </c>
      <c r="T4349" s="122">
        <v>3.13849857264E-2</v>
      </c>
      <c r="U4349" s="122">
        <v>3.3070502546400003E-2</v>
      </c>
      <c r="V4349" s="122">
        <v>3.3328718941799999E-2</v>
      </c>
      <c r="W4349" s="122">
        <v>3.3732843523800002E-2</v>
      </c>
      <c r="X4349" s="122">
        <v>3.3829505734200002E-2</v>
      </c>
      <c r="Y4349" s="122">
        <v>3.5991003667199997E-2</v>
      </c>
      <c r="Z4349" s="122">
        <v>3.8142865129200003E-2</v>
      </c>
      <c r="AA4349" s="122">
        <v>3.9802681864200003E-2</v>
      </c>
      <c r="AB4349" s="122">
        <v>4.1363584242599997E-2</v>
      </c>
      <c r="AC4349" s="122">
        <v>4.28920391916E-2</v>
      </c>
      <c r="AD4349" s="122">
        <v>4.4121689916600003E-2</v>
      </c>
      <c r="AE4349" s="122">
        <v>4.5213516301799997E-2</v>
      </c>
      <c r="AF4349" s="122">
        <v>4.4907687105000003E-2</v>
      </c>
      <c r="AG4349" s="122">
        <v>4.4431373784599999E-2</v>
      </c>
      <c r="AH4349" s="122">
        <v>4.3301108037599997E-2</v>
      </c>
      <c r="AI4349" s="122">
        <v>4.3959256285199998E-2</v>
      </c>
      <c r="AJ4349" s="122">
        <v>4.5614512065000001E-2</v>
      </c>
      <c r="AK4349" s="122">
        <v>4.6211829553800002E-2</v>
      </c>
      <c r="AL4349" s="122">
        <v>0</v>
      </c>
    </row>
    <row r="4350" spans="1:38" hidden="1" x14ac:dyDescent="0.25">
      <c r="A4350" s="122" t="s">
        <v>2067</v>
      </c>
      <c r="B4350" s="122">
        <v>1</v>
      </c>
      <c r="C4350" s="122" t="s">
        <v>2263</v>
      </c>
      <c r="D4350" s="122" t="s">
        <v>2157</v>
      </c>
      <c r="E4350" s="122">
        <v>79</v>
      </c>
      <c r="F4350" s="122">
        <v>1.0018316723999999E-3</v>
      </c>
      <c r="G4350" s="122">
        <v>2.0893541135999999E-3</v>
      </c>
      <c r="H4350" s="122">
        <v>2.0817653556000001E-3</v>
      </c>
      <c r="I4350" s="122">
        <v>2.0983742489999999E-3</v>
      </c>
      <c r="J4350" s="122">
        <v>2.2217034551999999E-3</v>
      </c>
      <c r="K4350" s="122">
        <v>2.3644965540000002E-3</v>
      </c>
      <c r="L4350" s="122">
        <v>2.7561056537999998E-3</v>
      </c>
      <c r="M4350" s="122">
        <v>4.3068205133999999E-3</v>
      </c>
      <c r="N4350" s="122">
        <v>6.4807295730000001E-3</v>
      </c>
      <c r="O4350" s="122">
        <v>6.7185530735999997E-3</v>
      </c>
      <c r="P4350" s="122">
        <v>6.8050779143999998E-3</v>
      </c>
      <c r="Q4350" s="122">
        <v>7.3000923462000003E-3</v>
      </c>
      <c r="R4350" s="122">
        <v>7.8027984563999999E-3</v>
      </c>
      <c r="S4350" s="122">
        <v>8.3266694610000004E-3</v>
      </c>
      <c r="T4350" s="122">
        <v>8.8128355674E-3</v>
      </c>
      <c r="U4350" s="122">
        <v>9.2418668448000004E-3</v>
      </c>
      <c r="V4350" s="122">
        <v>9.3113364450000003E-3</v>
      </c>
      <c r="W4350" s="122">
        <v>9.4280435142000008E-3</v>
      </c>
      <c r="X4350" s="122">
        <v>9.4898967563999993E-3</v>
      </c>
      <c r="Y4350" s="122">
        <v>1.013840115E-2</v>
      </c>
      <c r="Z4350" s="122">
        <v>1.0802655097199999E-2</v>
      </c>
      <c r="AA4350" s="122">
        <v>1.1402086483800001E-2</v>
      </c>
      <c r="AB4350" s="122">
        <v>1.2005585227199999E-2</v>
      </c>
      <c r="AC4350" s="122">
        <v>1.26006542268E-2</v>
      </c>
      <c r="AD4350" s="122">
        <v>1.3187188782E-2</v>
      </c>
      <c r="AE4350" s="122">
        <v>1.3758232216199999E-2</v>
      </c>
      <c r="AF4350" s="122">
        <v>1.3944421402199999E-2</v>
      </c>
      <c r="AG4350" s="122">
        <v>1.41173342568E-2</v>
      </c>
      <c r="AH4350" s="122">
        <v>1.4364412092600001E-2</v>
      </c>
      <c r="AI4350" s="122">
        <v>1.4565544622399999E-2</v>
      </c>
      <c r="AJ4350" s="122">
        <v>1.52379618768E-2</v>
      </c>
      <c r="AK4350" s="122">
        <v>1.5513663079199999E-2</v>
      </c>
      <c r="AL4350" s="122">
        <v>0</v>
      </c>
    </row>
    <row r="4351" spans="1:38" hidden="1" x14ac:dyDescent="0.25">
      <c r="A4351" s="122" t="s">
        <v>2067</v>
      </c>
      <c r="B4351" s="122">
        <v>1</v>
      </c>
      <c r="C4351" s="122" t="s">
        <v>2263</v>
      </c>
      <c r="D4351" s="122" t="s">
        <v>2158</v>
      </c>
      <c r="E4351" s="122">
        <v>79</v>
      </c>
      <c r="F4351" s="122">
        <v>3.4866654545999999E-3</v>
      </c>
      <c r="G4351" s="122">
        <v>7.3812354905999997E-3</v>
      </c>
      <c r="H4351" s="122">
        <v>7.4433121962000004E-3</v>
      </c>
      <c r="I4351" s="122">
        <v>7.5725671086000002E-3</v>
      </c>
      <c r="J4351" s="122">
        <v>8.1029699568000001E-3</v>
      </c>
      <c r="K4351" s="122">
        <v>8.7153311154000001E-3</v>
      </c>
      <c r="L4351" s="122">
        <v>1.02486041964E-2</v>
      </c>
      <c r="M4351" s="122">
        <v>1.6211995188000001E-2</v>
      </c>
      <c r="N4351" s="122">
        <v>2.4632089406999999E-2</v>
      </c>
      <c r="O4351" s="122">
        <v>2.5667109375599999E-2</v>
      </c>
      <c r="P4351" s="122">
        <v>2.6074441050000001E-2</v>
      </c>
      <c r="Q4351" s="122">
        <v>2.8070816311200002E-2</v>
      </c>
      <c r="R4351" s="122">
        <v>3.00679613778E-2</v>
      </c>
      <c r="S4351" s="122">
        <v>3.2256880863E-2</v>
      </c>
      <c r="T4351" s="122">
        <v>3.4534598587199997E-2</v>
      </c>
      <c r="U4351" s="122">
        <v>3.69543650658E-2</v>
      </c>
      <c r="V4351" s="122">
        <v>3.8169064305E-2</v>
      </c>
      <c r="W4351" s="122">
        <v>3.9627984517800002E-2</v>
      </c>
      <c r="X4351" s="122">
        <v>4.0738940504400002E-2</v>
      </c>
      <c r="Y4351" s="122">
        <v>4.4164703867999998E-2</v>
      </c>
      <c r="Z4351" s="122">
        <v>4.7513975791200001E-2</v>
      </c>
      <c r="AA4351" s="122">
        <v>5.05566049662E-2</v>
      </c>
      <c r="AB4351" s="122">
        <v>5.3706566304600002E-2</v>
      </c>
      <c r="AC4351" s="122">
        <v>5.6899302495599997E-2</v>
      </c>
      <c r="AD4351" s="122">
        <v>6.02480122206E-2</v>
      </c>
      <c r="AE4351" s="122">
        <v>6.3734771266799994E-2</v>
      </c>
      <c r="AF4351" s="122">
        <v>6.5424039423600006E-2</v>
      </c>
      <c r="AG4351" s="122">
        <v>6.7170517784999995E-2</v>
      </c>
      <c r="AH4351" s="122">
        <v>6.9042464062799999E-2</v>
      </c>
      <c r="AI4351" s="122">
        <v>7.0995766819200001E-2</v>
      </c>
      <c r="AJ4351" s="122">
        <v>7.1318905907999997E-2</v>
      </c>
      <c r="AK4351" s="122">
        <v>7.3499555922600004E-2</v>
      </c>
      <c r="AL4351" s="122">
        <v>0</v>
      </c>
    </row>
    <row r="4352" spans="1:38" hidden="1" x14ac:dyDescent="0.25">
      <c r="A4352" s="122" t="s">
        <v>2067</v>
      </c>
      <c r="B4352" s="122">
        <v>1</v>
      </c>
      <c r="C4352" s="122" t="s">
        <v>2263</v>
      </c>
      <c r="D4352" s="122" t="s">
        <v>2159</v>
      </c>
      <c r="E4352" s="122">
        <v>79</v>
      </c>
      <c r="F4352" s="122">
        <v>6.9421605180000005E-4</v>
      </c>
      <c r="G4352" s="122">
        <v>1.4547223770000001E-3</v>
      </c>
      <c r="H4352" s="122">
        <v>1.4654476265999999E-3</v>
      </c>
      <c r="I4352" s="122">
        <v>1.4928006480000001E-3</v>
      </c>
      <c r="J4352" s="122">
        <v>1.5980931162E-3</v>
      </c>
      <c r="K4352" s="122">
        <v>1.7156516040000001E-3</v>
      </c>
      <c r="L4352" s="122">
        <v>2.0037530309999999E-3</v>
      </c>
      <c r="M4352" s="122">
        <v>3.1259818512000001E-3</v>
      </c>
      <c r="N4352" s="122">
        <v>4.6889169420000001E-3</v>
      </c>
      <c r="O4352" s="122">
        <v>4.8458988419999996E-3</v>
      </c>
      <c r="P4352" s="122">
        <v>4.8973950462000001E-3</v>
      </c>
      <c r="Q4352" s="122">
        <v>5.2341744000000004E-3</v>
      </c>
      <c r="R4352" s="122">
        <v>5.5631432436E-3</v>
      </c>
      <c r="S4352" s="122">
        <v>5.9358439560000002E-3</v>
      </c>
      <c r="T4352" s="122">
        <v>6.3181704444E-3</v>
      </c>
      <c r="U4352" s="122">
        <v>6.7112048495999999E-3</v>
      </c>
      <c r="V4352" s="122">
        <v>6.8583492954000002E-3</v>
      </c>
      <c r="W4352" s="122">
        <v>7.0588765710000003E-3</v>
      </c>
      <c r="X4352" s="122">
        <v>7.1882300292000004E-3</v>
      </c>
      <c r="Y4352" s="122">
        <v>7.7657666808E-3</v>
      </c>
      <c r="Z4352" s="122">
        <v>8.3653716023999996E-3</v>
      </c>
      <c r="AA4352" s="122">
        <v>8.9125984722000003E-3</v>
      </c>
      <c r="AB4352" s="122">
        <v>9.4900291121999998E-3</v>
      </c>
      <c r="AC4352" s="122">
        <v>1.00602656052E-2</v>
      </c>
      <c r="AD4352" s="122">
        <v>1.06054349364E-2</v>
      </c>
      <c r="AE4352" s="122">
        <v>1.1125752454800001E-2</v>
      </c>
      <c r="AF4352" s="122">
        <v>1.13854386192E-2</v>
      </c>
      <c r="AG4352" s="122">
        <v>1.1674525573199999E-2</v>
      </c>
      <c r="AH4352" s="122">
        <v>1.1924298852600001E-2</v>
      </c>
      <c r="AI4352" s="122">
        <v>1.22113029588E-2</v>
      </c>
      <c r="AJ4352" s="122">
        <v>1.2330982617E-2</v>
      </c>
      <c r="AK4352" s="122">
        <v>1.267838154E-2</v>
      </c>
      <c r="AL4352" s="122">
        <v>0</v>
      </c>
    </row>
    <row r="4353" spans="1:38" hidden="1" x14ac:dyDescent="0.25">
      <c r="A4353" s="122" t="s">
        <v>2067</v>
      </c>
      <c r="B4353" s="122">
        <v>1</v>
      </c>
      <c r="C4353" s="122" t="s">
        <v>2263</v>
      </c>
      <c r="D4353" s="122" t="s">
        <v>2160</v>
      </c>
      <c r="E4353" s="122">
        <v>79</v>
      </c>
      <c r="F4353" s="122">
        <v>4.8742361207999999E-3</v>
      </c>
      <c r="G4353" s="122">
        <v>1.02676190922E-2</v>
      </c>
      <c r="H4353" s="122">
        <v>1.0381764936600001E-2</v>
      </c>
      <c r="I4353" s="122">
        <v>1.0620083250000001E-2</v>
      </c>
      <c r="J4353" s="122">
        <v>1.1440119614999999E-2</v>
      </c>
      <c r="K4353" s="122">
        <v>1.2384952788600001E-2</v>
      </c>
      <c r="L4353" s="122">
        <v>1.4623315465800001E-2</v>
      </c>
      <c r="M4353" s="122">
        <v>2.3098590889200001E-2</v>
      </c>
      <c r="N4353" s="122">
        <v>3.5007302821200001E-2</v>
      </c>
      <c r="O4353" s="122">
        <v>3.6412795712999997E-2</v>
      </c>
      <c r="P4353" s="122">
        <v>3.6956521757400003E-2</v>
      </c>
      <c r="Q4353" s="122">
        <v>3.9712064012400003E-2</v>
      </c>
      <c r="R4353" s="122">
        <v>4.2424570498199997E-2</v>
      </c>
      <c r="S4353" s="122">
        <v>4.5450283453799999E-2</v>
      </c>
      <c r="T4353" s="122">
        <v>4.8475717318200003E-2</v>
      </c>
      <c r="U4353" s="122">
        <v>5.1847290510599997E-2</v>
      </c>
      <c r="V4353" s="122">
        <v>5.3329660497599997E-2</v>
      </c>
      <c r="W4353" s="122">
        <v>5.5068757045799999E-2</v>
      </c>
      <c r="X4353" s="122">
        <v>5.6196319220999998E-2</v>
      </c>
      <c r="Y4353" s="122">
        <v>6.0677827531199997E-2</v>
      </c>
      <c r="Z4353" s="122">
        <v>6.5139335598000003E-2</v>
      </c>
      <c r="AA4353" s="122">
        <v>6.9249139431599993E-2</v>
      </c>
      <c r="AB4353" s="122">
        <v>7.3471983274200001E-2</v>
      </c>
      <c r="AC4353" s="122">
        <v>7.7556682961999995E-2</v>
      </c>
      <c r="AD4353" s="122">
        <v>8.1688784904600006E-2</v>
      </c>
      <c r="AE4353" s="122">
        <v>8.5856385511799999E-2</v>
      </c>
      <c r="AF4353" s="122">
        <v>8.7678962455200002E-2</v>
      </c>
      <c r="AG4353" s="122">
        <v>8.9720300076000001E-2</v>
      </c>
      <c r="AH4353" s="122">
        <v>9.1910769549599994E-2</v>
      </c>
      <c r="AI4353" s="122">
        <v>9.4019422038600003E-2</v>
      </c>
      <c r="AJ4353" s="122">
        <v>9.6192045186600003E-2</v>
      </c>
      <c r="AK4353" s="122">
        <v>9.8767975735799998E-2</v>
      </c>
      <c r="AL4353" s="122">
        <v>0</v>
      </c>
    </row>
    <row r="4354" spans="1:38" hidden="1" x14ac:dyDescent="0.25">
      <c r="A4354" s="122" t="s">
        <v>2067</v>
      </c>
      <c r="B4354" s="122">
        <v>1</v>
      </c>
      <c r="C4354" s="122" t="s">
        <v>2263</v>
      </c>
      <c r="D4354" s="122" t="s">
        <v>2161</v>
      </c>
      <c r="E4354" s="122">
        <v>79</v>
      </c>
      <c r="F4354" s="122">
        <v>1.6986165555600001E-2</v>
      </c>
      <c r="G4354" s="122">
        <v>3.5967574606800001E-2</v>
      </c>
      <c r="H4354" s="122">
        <v>3.6512246627399998E-2</v>
      </c>
      <c r="I4354" s="122">
        <v>3.7542516346199997E-2</v>
      </c>
      <c r="J4354" s="122">
        <v>4.0595929834800003E-2</v>
      </c>
      <c r="K4354" s="122">
        <v>4.4078478901200001E-2</v>
      </c>
      <c r="L4354" s="122">
        <v>5.22131368458E-2</v>
      </c>
      <c r="M4354" s="122">
        <v>8.29158368826E-2</v>
      </c>
      <c r="N4354" s="122">
        <v>0.12668852615160001</v>
      </c>
      <c r="O4354" s="122">
        <v>0.13275781091880001</v>
      </c>
      <c r="P4354" s="122">
        <v>0.13570721714699999</v>
      </c>
      <c r="Q4354" s="122">
        <v>0.1472226147822</v>
      </c>
      <c r="R4354" s="122">
        <v>0.1587673810944</v>
      </c>
      <c r="S4354" s="122">
        <v>0.1712284968834</v>
      </c>
      <c r="T4354" s="122">
        <v>0.1836578256144</v>
      </c>
      <c r="U4354" s="122">
        <v>0.19712447409780001</v>
      </c>
      <c r="V4354" s="122">
        <v>0.2045994985698</v>
      </c>
      <c r="W4354" s="122">
        <v>0.2125090182636</v>
      </c>
      <c r="X4354" s="122">
        <v>0.2186631414978</v>
      </c>
      <c r="Y4354" s="122">
        <v>0.2386477073112</v>
      </c>
      <c r="Z4354" s="122">
        <v>0.25871068257180002</v>
      </c>
      <c r="AA4354" s="122">
        <v>0.27747599914799997</v>
      </c>
      <c r="AB4354" s="122">
        <v>0.29685961117260001</v>
      </c>
      <c r="AC4354" s="122">
        <v>0.31609843430099999</v>
      </c>
      <c r="AD4354" s="122">
        <v>0.3365486816112</v>
      </c>
      <c r="AE4354" s="122">
        <v>0.35757728650740001</v>
      </c>
      <c r="AF4354" s="122">
        <v>0.36797086772159998</v>
      </c>
      <c r="AG4354" s="122">
        <v>0.37801555068420001</v>
      </c>
      <c r="AH4354" s="122">
        <v>0.38814338142060001</v>
      </c>
      <c r="AI4354" s="122">
        <v>0.3990032126502</v>
      </c>
      <c r="AJ4354" s="122">
        <v>0.4061354721564</v>
      </c>
      <c r="AK4354" s="122">
        <v>0.41811094076040001</v>
      </c>
      <c r="AL4354" s="122">
        <v>0</v>
      </c>
    </row>
    <row r="4355" spans="1:38" hidden="1" x14ac:dyDescent="0.25">
      <c r="A4355" s="122" t="s">
        <v>2067</v>
      </c>
      <c r="B4355" s="122">
        <v>1</v>
      </c>
      <c r="C4355" s="122" t="s">
        <v>2263</v>
      </c>
      <c r="D4355" s="122" t="s">
        <v>2162</v>
      </c>
      <c r="E4355" s="122">
        <v>79</v>
      </c>
      <c r="F4355" s="122">
        <v>1.7240583156E-3</v>
      </c>
      <c r="G4355" s="122">
        <v>3.6794086332000001E-3</v>
      </c>
      <c r="H4355" s="122">
        <v>3.776275194E-3</v>
      </c>
      <c r="I4355" s="122">
        <v>3.9242586521999996E-3</v>
      </c>
      <c r="J4355" s="122">
        <v>4.287107448E-3</v>
      </c>
      <c r="K4355" s="122">
        <v>4.6828959467999998E-3</v>
      </c>
      <c r="L4355" s="122">
        <v>5.5829164632000003E-3</v>
      </c>
      <c r="M4355" s="122">
        <v>8.9037913811999998E-3</v>
      </c>
      <c r="N4355" s="122">
        <v>1.3612891389000001E-2</v>
      </c>
      <c r="O4355" s="122">
        <v>1.4229317861999999E-2</v>
      </c>
      <c r="P4355" s="122">
        <v>1.4542965214199999E-2</v>
      </c>
      <c r="Q4355" s="122">
        <v>1.5770190202799999E-2</v>
      </c>
      <c r="R4355" s="122">
        <v>1.7017024370400001E-2</v>
      </c>
      <c r="S4355" s="122">
        <v>1.8343424121600001E-2</v>
      </c>
      <c r="T4355" s="122">
        <v>1.96958340576E-2</v>
      </c>
      <c r="U4355" s="122">
        <v>2.1269380506599999E-2</v>
      </c>
      <c r="V4355" s="122">
        <v>2.21201522316E-2</v>
      </c>
      <c r="W4355" s="122">
        <v>2.3164016689200002E-2</v>
      </c>
      <c r="X4355" s="122">
        <v>2.3954311266600001E-2</v>
      </c>
      <c r="Y4355" s="122">
        <v>2.62053238104E-2</v>
      </c>
      <c r="Z4355" s="122">
        <v>2.8445920348799999E-2</v>
      </c>
      <c r="AA4355" s="122">
        <v>3.0455186617800001E-2</v>
      </c>
      <c r="AB4355" s="122">
        <v>3.2482624381800003E-2</v>
      </c>
      <c r="AC4355" s="122">
        <v>3.4603846545600003E-2</v>
      </c>
      <c r="AD4355" s="122">
        <v>3.6675692764799997E-2</v>
      </c>
      <c r="AE4355" s="122">
        <v>3.8839968886199998E-2</v>
      </c>
      <c r="AF4355" s="122">
        <v>4.0130022004200003E-2</v>
      </c>
      <c r="AG4355" s="122">
        <v>4.1468501875200001E-2</v>
      </c>
      <c r="AH4355" s="122">
        <v>4.2783245690999998E-2</v>
      </c>
      <c r="AI4355" s="122">
        <v>4.4094566237399997E-2</v>
      </c>
      <c r="AJ4355" s="122">
        <v>4.5616541506800001E-2</v>
      </c>
      <c r="AK4355" s="122">
        <v>4.7265194262600001E-2</v>
      </c>
      <c r="AL4355" s="122">
        <v>0</v>
      </c>
    </row>
    <row r="4356" spans="1:38" hidden="1" x14ac:dyDescent="0.25">
      <c r="A4356" s="122" t="s">
        <v>2067</v>
      </c>
      <c r="B4356" s="122">
        <v>1</v>
      </c>
      <c r="C4356" s="122" t="s">
        <v>2263</v>
      </c>
      <c r="D4356" s="122" t="s">
        <v>2163</v>
      </c>
      <c r="E4356" s="122">
        <v>79</v>
      </c>
      <c r="F4356" s="122">
        <v>6.1911553824E-3</v>
      </c>
      <c r="G4356" s="122">
        <v>1.3026751762200001E-2</v>
      </c>
      <c r="H4356" s="122">
        <v>1.31871742092E-2</v>
      </c>
      <c r="I4356" s="122">
        <v>1.3456288506000001E-2</v>
      </c>
      <c r="J4356" s="122">
        <v>1.4417890239E-2</v>
      </c>
      <c r="K4356" s="122">
        <v>1.5509144076E-2</v>
      </c>
      <c r="L4356" s="122">
        <v>1.8225366970799999E-2</v>
      </c>
      <c r="M4356" s="122">
        <v>2.8684819173E-2</v>
      </c>
      <c r="N4356" s="122">
        <v>4.3371736865400003E-2</v>
      </c>
      <c r="O4356" s="122">
        <v>4.5204680976E-2</v>
      </c>
      <c r="P4356" s="122">
        <v>4.6041237403799999E-2</v>
      </c>
      <c r="Q4356" s="122">
        <v>4.9708276986599999E-2</v>
      </c>
      <c r="R4356" s="122">
        <v>5.333796255E-2</v>
      </c>
      <c r="S4356" s="122">
        <v>5.72575166442E-2</v>
      </c>
      <c r="T4356" s="122">
        <v>6.13086737346E-2</v>
      </c>
      <c r="U4356" s="122">
        <v>6.5573130787200007E-2</v>
      </c>
      <c r="V4356" s="122">
        <v>6.7211837165399996E-2</v>
      </c>
      <c r="W4356" s="122">
        <v>6.9115415209799996E-2</v>
      </c>
      <c r="X4356" s="122">
        <v>7.0463371444199993E-2</v>
      </c>
      <c r="Y4356" s="122">
        <v>7.6265015754599999E-2</v>
      </c>
      <c r="Z4356" s="122">
        <v>8.2240076964600006E-2</v>
      </c>
      <c r="AA4356" s="122">
        <v>8.76657289452E-2</v>
      </c>
      <c r="AB4356" s="122">
        <v>9.3180256969200001E-2</v>
      </c>
      <c r="AC4356" s="122">
        <v>9.8553611172600003E-2</v>
      </c>
      <c r="AD4356" s="122">
        <v>0.1037917685286</v>
      </c>
      <c r="AE4356" s="122">
        <v>0.1089230983044</v>
      </c>
      <c r="AF4356" s="122">
        <v>0.1109637902508</v>
      </c>
      <c r="AG4356" s="122">
        <v>0.113186920626</v>
      </c>
      <c r="AH4356" s="122">
        <v>0.11540637850380001</v>
      </c>
      <c r="AI4356" s="122">
        <v>0.1177821751326</v>
      </c>
      <c r="AJ4356" s="122">
        <v>0.1199883942012</v>
      </c>
      <c r="AK4356" s="122">
        <v>0.1223732231232</v>
      </c>
      <c r="AL4356" s="122">
        <v>0</v>
      </c>
    </row>
    <row r="4357" spans="1:38" hidden="1" x14ac:dyDescent="0.25">
      <c r="A4357" s="122" t="s">
        <v>2067</v>
      </c>
      <c r="B4357" s="122">
        <v>1</v>
      </c>
      <c r="C4357" s="122" t="s">
        <v>2263</v>
      </c>
      <c r="D4357" s="122" t="s">
        <v>2180</v>
      </c>
      <c r="E4357" s="122">
        <v>79</v>
      </c>
      <c r="F4357" s="122">
        <v>1.035327474E-4</v>
      </c>
      <c r="G4357" s="122">
        <v>2.1667159200000001E-4</v>
      </c>
      <c r="H4357" s="122">
        <v>2.173333158E-4</v>
      </c>
      <c r="I4357" s="122">
        <v>2.2031119020000001E-4</v>
      </c>
      <c r="J4357" s="122">
        <v>2.346832416E-4</v>
      </c>
      <c r="K4357" s="122">
        <v>2.5067334300000002E-4</v>
      </c>
      <c r="L4357" s="122">
        <v>2.9182415639999998E-4</v>
      </c>
      <c r="M4357" s="122">
        <v>4.5513510900000001E-4</v>
      </c>
      <c r="N4357" s="122">
        <v>6.8214666839999996E-4</v>
      </c>
      <c r="O4357" s="122">
        <v>7.0129444439999996E-4</v>
      </c>
      <c r="P4357" s="122">
        <v>7.039320108E-4</v>
      </c>
      <c r="Q4357" s="122">
        <v>7.4958494999999997E-4</v>
      </c>
      <c r="R4357" s="122">
        <v>7.9425687480000004E-4</v>
      </c>
      <c r="S4357" s="122">
        <v>8.4332106360000001E-4</v>
      </c>
      <c r="T4357" s="122">
        <v>8.8955118779999998E-4</v>
      </c>
      <c r="U4357" s="122">
        <v>9.3856463399999998E-4</v>
      </c>
      <c r="V4357" s="122">
        <v>9.4917130020000001E-4</v>
      </c>
      <c r="W4357" s="122">
        <v>9.6603750840000004E-4</v>
      </c>
      <c r="X4357" s="122">
        <v>9.7504588620000001E-4</v>
      </c>
      <c r="Y4357" s="122">
        <v>1.0430858615999999E-3</v>
      </c>
      <c r="Z4357" s="122">
        <v>1.1105787222E-3</v>
      </c>
      <c r="AA4357" s="122">
        <v>1.1716625178000001E-3</v>
      </c>
      <c r="AB4357" s="122">
        <v>1.2312720456E-3</v>
      </c>
      <c r="AC4357" s="122">
        <v>1.2897298943999999E-3</v>
      </c>
      <c r="AD4357" s="122">
        <v>1.3465646009999999E-3</v>
      </c>
      <c r="AE4357" s="122">
        <v>1.4021632554000001E-3</v>
      </c>
      <c r="AF4357" s="122">
        <v>1.4173054710000001E-3</v>
      </c>
      <c r="AG4357" s="122">
        <v>1.4334541758E-3</v>
      </c>
      <c r="AH4357" s="122">
        <v>1.4509122246E-3</v>
      </c>
      <c r="AI4357" s="122">
        <v>1.4682987480000001E-3</v>
      </c>
      <c r="AJ4357" s="122">
        <v>1.4774677164E-3</v>
      </c>
      <c r="AK4357" s="122">
        <v>1.4991023489999999E-3</v>
      </c>
      <c r="AL4357" s="122">
        <v>0</v>
      </c>
    </row>
    <row r="4358" spans="1:38" hidden="1" x14ac:dyDescent="0.25">
      <c r="A4358" s="122" t="s">
        <v>2067</v>
      </c>
      <c r="B4358" s="122">
        <v>1</v>
      </c>
      <c r="C4358" s="122" t="s">
        <v>2263</v>
      </c>
      <c r="D4358" s="122" t="s">
        <v>2164</v>
      </c>
      <c r="E4358" s="122">
        <v>79</v>
      </c>
      <c r="F4358" s="122">
        <v>5.6246056559999997E-4</v>
      </c>
      <c r="G4358" s="122">
        <v>1.1755013742E-3</v>
      </c>
      <c r="H4358" s="122">
        <v>1.1775188238E-3</v>
      </c>
      <c r="I4358" s="122">
        <v>1.1942835192E-3</v>
      </c>
      <c r="J4358" s="122">
        <v>1.2767337996000001E-3</v>
      </c>
      <c r="K4358" s="122">
        <v>1.3694104733999999E-3</v>
      </c>
      <c r="L4358" s="122">
        <v>1.6028150622E-3</v>
      </c>
      <c r="M4358" s="122">
        <v>2.5086006113999998E-3</v>
      </c>
      <c r="N4358" s="122">
        <v>3.7735682135999998E-3</v>
      </c>
      <c r="O4358" s="122">
        <v>3.9048318126E-3</v>
      </c>
      <c r="P4358" s="122">
        <v>3.9499422875999999E-3</v>
      </c>
      <c r="Q4358" s="122">
        <v>4.2277049340000003E-3</v>
      </c>
      <c r="R4358" s="122">
        <v>4.5048709373999999E-3</v>
      </c>
      <c r="S4358" s="122">
        <v>4.8021073847999999E-3</v>
      </c>
      <c r="T4358" s="122">
        <v>5.0840869110000001E-3</v>
      </c>
      <c r="U4358" s="122">
        <v>5.3760654480000001E-3</v>
      </c>
      <c r="V4358" s="122">
        <v>5.4557227049999999E-3</v>
      </c>
      <c r="W4358" s="122">
        <v>5.5595598390000001E-3</v>
      </c>
      <c r="X4358" s="122">
        <v>5.6143238832000002E-3</v>
      </c>
      <c r="Y4358" s="122">
        <v>6.0121192331999999E-3</v>
      </c>
      <c r="Z4358" s="122">
        <v>6.4148662991999998E-3</v>
      </c>
      <c r="AA4358" s="122">
        <v>6.7860672276000003E-3</v>
      </c>
      <c r="AB4358" s="122">
        <v>7.1285242739999996E-3</v>
      </c>
      <c r="AC4358" s="122">
        <v>7.4800179606E-3</v>
      </c>
      <c r="AD4358" s="122">
        <v>7.8097925172000001E-3</v>
      </c>
      <c r="AE4358" s="122">
        <v>8.1466111734000007E-3</v>
      </c>
      <c r="AF4358" s="122">
        <v>8.2305643152000008E-3</v>
      </c>
      <c r="AG4358" s="122">
        <v>8.3528124432000004E-3</v>
      </c>
      <c r="AH4358" s="122">
        <v>8.4721905576000001E-3</v>
      </c>
      <c r="AI4358" s="122">
        <v>8.5899930431999998E-3</v>
      </c>
      <c r="AJ4358" s="122">
        <v>8.9309025023999993E-3</v>
      </c>
      <c r="AK4358" s="122">
        <v>9.1411683551999995E-3</v>
      </c>
      <c r="AL4358" s="122">
        <v>0</v>
      </c>
    </row>
    <row r="4359" spans="1:38" hidden="1" x14ac:dyDescent="0.25">
      <c r="A4359" s="122" t="s">
        <v>2067</v>
      </c>
      <c r="B4359" s="122">
        <v>1</v>
      </c>
      <c r="C4359" s="122" t="s">
        <v>2263</v>
      </c>
      <c r="D4359" s="122" t="s">
        <v>2165</v>
      </c>
      <c r="E4359" s="122">
        <v>79</v>
      </c>
      <c r="F4359" s="122">
        <v>4.8827517281999997E-3</v>
      </c>
      <c r="G4359" s="122">
        <v>1.0389668583E-2</v>
      </c>
      <c r="H4359" s="122">
        <v>1.0610000693999999E-2</v>
      </c>
      <c r="I4359" s="122">
        <v>1.0912082694E-2</v>
      </c>
      <c r="J4359" s="122">
        <v>1.17544133868E-2</v>
      </c>
      <c r="K4359" s="122">
        <v>1.2743209358400001E-2</v>
      </c>
      <c r="L4359" s="122">
        <v>1.50366666588E-2</v>
      </c>
      <c r="M4359" s="122">
        <v>2.38358075478E-2</v>
      </c>
      <c r="N4359" s="122">
        <v>3.6261251744400001E-2</v>
      </c>
      <c r="O4359" s="122">
        <v>3.7729239536999998E-2</v>
      </c>
      <c r="P4359" s="122">
        <v>3.8296410704999999E-2</v>
      </c>
      <c r="Q4359" s="122">
        <v>4.1334393461399999E-2</v>
      </c>
      <c r="R4359" s="122">
        <v>4.43015768634E-2</v>
      </c>
      <c r="S4359" s="122">
        <v>4.7442318076800001E-2</v>
      </c>
      <c r="T4359" s="122">
        <v>5.0672293484999999E-2</v>
      </c>
      <c r="U4359" s="122">
        <v>5.4151431067200002E-2</v>
      </c>
      <c r="V4359" s="122">
        <v>5.5799499365399997E-2</v>
      </c>
      <c r="W4359" s="122">
        <v>5.7617761393800003E-2</v>
      </c>
      <c r="X4359" s="122">
        <v>5.9028168313799999E-2</v>
      </c>
      <c r="Y4359" s="122">
        <v>6.4155360918599996E-2</v>
      </c>
      <c r="Z4359" s="122">
        <v>6.9110830353000002E-2</v>
      </c>
      <c r="AA4359" s="122">
        <v>7.3871098704599999E-2</v>
      </c>
      <c r="AB4359" s="122">
        <v>7.8511961189999993E-2</v>
      </c>
      <c r="AC4359" s="122">
        <v>8.3159017681200001E-2</v>
      </c>
      <c r="AD4359" s="122">
        <v>8.80908893502E-2</v>
      </c>
      <c r="AE4359" s="122">
        <v>9.33016417002E-2</v>
      </c>
      <c r="AF4359" s="122">
        <v>9.6230093332200006E-2</v>
      </c>
      <c r="AG4359" s="122">
        <v>9.9249888875399997E-2</v>
      </c>
      <c r="AH4359" s="122">
        <v>0.1020618125898</v>
      </c>
      <c r="AI4359" s="122">
        <v>0.1048070385858</v>
      </c>
      <c r="AJ4359" s="122">
        <v>0.10729377854820001</v>
      </c>
      <c r="AK4359" s="122">
        <v>0.10957864594199999</v>
      </c>
      <c r="AL4359" s="122">
        <v>0</v>
      </c>
    </row>
    <row r="4360" spans="1:38" hidden="1" x14ac:dyDescent="0.25">
      <c r="A4360" s="122" t="s">
        <v>2067</v>
      </c>
      <c r="B4360" s="122">
        <v>1</v>
      </c>
      <c r="C4360" s="122" t="s">
        <v>2263</v>
      </c>
      <c r="D4360" s="122" t="s">
        <v>2166</v>
      </c>
      <c r="E4360" s="122">
        <v>79</v>
      </c>
      <c r="F4360" s="122">
        <v>4.8842644427999999E-3</v>
      </c>
      <c r="G4360" s="122">
        <v>1.02629800014E-2</v>
      </c>
      <c r="H4360" s="122">
        <v>1.0331716104000001E-2</v>
      </c>
      <c r="I4360" s="122">
        <v>1.0511155530599999E-2</v>
      </c>
      <c r="J4360" s="122">
        <v>1.12263378396E-2</v>
      </c>
      <c r="K4360" s="122">
        <v>1.2054574909799999E-2</v>
      </c>
      <c r="L4360" s="122">
        <v>1.4119397412000001E-2</v>
      </c>
      <c r="M4360" s="122">
        <v>2.21198300982E-2</v>
      </c>
      <c r="N4360" s="122">
        <v>3.3295459547999999E-2</v>
      </c>
      <c r="O4360" s="122">
        <v>3.4436496181200003E-2</v>
      </c>
      <c r="P4360" s="122">
        <v>3.4820142956999998E-2</v>
      </c>
      <c r="Q4360" s="122">
        <v>3.7336890232799999E-2</v>
      </c>
      <c r="R4360" s="122">
        <v>3.98571303438E-2</v>
      </c>
      <c r="S4360" s="122">
        <v>4.2585385679399998E-2</v>
      </c>
      <c r="T4360" s="122">
        <v>4.5221621207400003E-2</v>
      </c>
      <c r="U4360" s="122">
        <v>4.7997153065999998E-2</v>
      </c>
      <c r="V4360" s="122">
        <v>4.88529937794E-2</v>
      </c>
      <c r="W4360" s="122">
        <v>5.0031098413199998E-2</v>
      </c>
      <c r="X4360" s="122">
        <v>5.0741533066800001E-2</v>
      </c>
      <c r="Y4360" s="122">
        <v>5.4550838381399999E-2</v>
      </c>
      <c r="Z4360" s="122">
        <v>5.8323784863600001E-2</v>
      </c>
      <c r="AA4360" s="122">
        <v>6.1735330100999998E-2</v>
      </c>
      <c r="AB4360" s="122">
        <v>6.5107884983999997E-2</v>
      </c>
      <c r="AC4360" s="122">
        <v>6.8497011210600006E-2</v>
      </c>
      <c r="AD4360" s="122">
        <v>7.1810441414999995E-2</v>
      </c>
      <c r="AE4360" s="122">
        <v>7.5020094777599994E-2</v>
      </c>
      <c r="AF4360" s="122">
        <v>7.6129879047600005E-2</v>
      </c>
      <c r="AG4360" s="122">
        <v>7.7406164347200004E-2</v>
      </c>
      <c r="AH4360" s="122">
        <v>7.8773207541000007E-2</v>
      </c>
      <c r="AI4360" s="122">
        <v>8.0175356099400005E-2</v>
      </c>
      <c r="AJ4360" s="122">
        <v>8.1905325658800002E-2</v>
      </c>
      <c r="AK4360" s="122">
        <v>8.3485118070599995E-2</v>
      </c>
      <c r="AL4360" s="122">
        <v>0</v>
      </c>
    </row>
    <row r="4361" spans="1:38" hidden="1" x14ac:dyDescent="0.25">
      <c r="A4361" s="122" t="s">
        <v>2067</v>
      </c>
      <c r="B4361" s="122">
        <v>1</v>
      </c>
      <c r="C4361" s="122" t="s">
        <v>2263</v>
      </c>
      <c r="D4361" s="122" t="s">
        <v>2167</v>
      </c>
      <c r="E4361" s="122">
        <v>79</v>
      </c>
      <c r="F4361" s="122">
        <v>1.7851295256E-3</v>
      </c>
      <c r="G4361" s="122">
        <v>3.7185950441999999E-3</v>
      </c>
      <c r="H4361" s="122">
        <v>3.7138827443999999E-3</v>
      </c>
      <c r="I4361" s="122">
        <v>3.7570997213999999E-3</v>
      </c>
      <c r="J4361" s="122">
        <v>3.9809004762000003E-3</v>
      </c>
      <c r="K4361" s="122">
        <v>4.2400431137999996E-3</v>
      </c>
      <c r="L4361" s="122">
        <v>4.9210362126000003E-3</v>
      </c>
      <c r="M4361" s="122">
        <v>7.6408741002E-3</v>
      </c>
      <c r="N4361" s="122">
        <v>1.1410962395399999E-2</v>
      </c>
      <c r="O4361" s="122">
        <v>1.1699965707600001E-2</v>
      </c>
      <c r="P4361" s="122">
        <v>1.1708362731599999E-2</v>
      </c>
      <c r="Q4361" s="122">
        <v>1.24401240984E-2</v>
      </c>
      <c r="R4361" s="122">
        <v>1.32151478856E-2</v>
      </c>
      <c r="S4361" s="122">
        <v>1.4085494110200001E-2</v>
      </c>
      <c r="T4361" s="122">
        <v>1.48969684308E-2</v>
      </c>
      <c r="U4361" s="122">
        <v>1.57547453808E-2</v>
      </c>
      <c r="V4361" s="122">
        <v>1.6010128539599999E-2</v>
      </c>
      <c r="W4361" s="122">
        <v>1.63541820942E-2</v>
      </c>
      <c r="X4361" s="122">
        <v>1.6553840977200002E-2</v>
      </c>
      <c r="Y4361" s="122">
        <v>1.7779675698599999E-2</v>
      </c>
      <c r="Z4361" s="122">
        <v>1.90048380288E-2</v>
      </c>
      <c r="AA4361" s="122">
        <v>2.0087872130399999E-2</v>
      </c>
      <c r="AB4361" s="122">
        <v>2.1139325277E-2</v>
      </c>
      <c r="AC4361" s="122">
        <v>2.2141129100999999E-2</v>
      </c>
      <c r="AD4361" s="122">
        <v>2.3098484311800001E-2</v>
      </c>
      <c r="AE4361" s="122">
        <v>2.3995955761200002E-2</v>
      </c>
      <c r="AF4361" s="122">
        <v>2.4155662070999999E-2</v>
      </c>
      <c r="AG4361" s="122">
        <v>2.4300656490599998E-2</v>
      </c>
      <c r="AH4361" s="122">
        <v>2.4488362655400001E-2</v>
      </c>
      <c r="AI4361" s="122">
        <v>2.4711794784599998E-2</v>
      </c>
      <c r="AJ4361" s="122">
        <v>2.48788106232E-2</v>
      </c>
      <c r="AK4361" s="122">
        <v>2.5246415409600001E-2</v>
      </c>
      <c r="AL4361" s="122">
        <v>0</v>
      </c>
    </row>
    <row r="4362" spans="1:38" hidden="1" x14ac:dyDescent="0.25">
      <c r="A4362" s="122" t="s">
        <v>2067</v>
      </c>
      <c r="B4362" s="122">
        <v>1</v>
      </c>
      <c r="C4362" s="122" t="s">
        <v>2263</v>
      </c>
      <c r="D4362" s="122" t="s">
        <v>2168</v>
      </c>
      <c r="E4362" s="122">
        <v>79</v>
      </c>
      <c r="F4362" s="122">
        <v>4.5181241399999998E-4</v>
      </c>
      <c r="G4362" s="122">
        <v>9.4944612720000005E-4</v>
      </c>
      <c r="H4362" s="122">
        <v>9.58565457E-4</v>
      </c>
      <c r="I4362" s="122">
        <v>9.7792262040000003E-4</v>
      </c>
      <c r="J4362" s="122">
        <v>1.0502838726E-3</v>
      </c>
      <c r="K4362" s="122">
        <v>1.1279811983999999E-3</v>
      </c>
      <c r="L4362" s="122">
        <v>1.3179048438000001E-3</v>
      </c>
      <c r="M4362" s="122">
        <v>2.0558554968000001E-3</v>
      </c>
      <c r="N4362" s="122">
        <v>3.0845583912000002E-3</v>
      </c>
      <c r="O4362" s="122">
        <v>3.1757436437999998E-3</v>
      </c>
      <c r="P4362" s="122">
        <v>3.2027539836000001E-3</v>
      </c>
      <c r="Q4362" s="122">
        <v>3.4158531006000001E-3</v>
      </c>
      <c r="R4362" s="122">
        <v>3.6599907774E-3</v>
      </c>
      <c r="S4362" s="122">
        <v>3.9129304392000004E-3</v>
      </c>
      <c r="T4362" s="122">
        <v>4.1752793135999998E-3</v>
      </c>
      <c r="U4362" s="122">
        <v>4.4495733024000001E-3</v>
      </c>
      <c r="V4362" s="122">
        <v>4.5778822247999999E-3</v>
      </c>
      <c r="W4362" s="122">
        <v>4.7694719027999996E-3</v>
      </c>
      <c r="X4362" s="122">
        <v>4.9117317144E-3</v>
      </c>
      <c r="Y4362" s="122">
        <v>5.3870028588E-3</v>
      </c>
      <c r="Z4362" s="122">
        <v>5.7860231519999998E-3</v>
      </c>
      <c r="AA4362" s="122">
        <v>6.1400677548000002E-3</v>
      </c>
      <c r="AB4362" s="122">
        <v>6.5628388416000003E-3</v>
      </c>
      <c r="AC4362" s="122">
        <v>6.9549747564E-3</v>
      </c>
      <c r="AD4362" s="122">
        <v>7.2788904539999996E-3</v>
      </c>
      <c r="AE4362" s="122">
        <v>7.6334401506000004E-3</v>
      </c>
      <c r="AF4362" s="122">
        <v>7.7148341513999996E-3</v>
      </c>
      <c r="AG4362" s="122">
        <v>7.7496930203999996E-3</v>
      </c>
      <c r="AH4362" s="122">
        <v>7.8518568077999996E-3</v>
      </c>
      <c r="AI4362" s="122">
        <v>7.9852966115999992E-3</v>
      </c>
      <c r="AJ4362" s="122">
        <v>8.0242107623999994E-3</v>
      </c>
      <c r="AK4362" s="122">
        <v>8.1957582726000008E-3</v>
      </c>
      <c r="AL4362" s="122">
        <v>0</v>
      </c>
    </row>
    <row r="4363" spans="1:38" hidden="1" x14ac:dyDescent="0.25">
      <c r="A4363" s="122" t="s">
        <v>2067</v>
      </c>
      <c r="B4363" s="122">
        <v>1</v>
      </c>
      <c r="C4363" s="122" t="s">
        <v>2264</v>
      </c>
      <c r="D4363" s="122" t="s">
        <v>2120</v>
      </c>
      <c r="E4363" s="122">
        <v>80</v>
      </c>
      <c r="F4363" s="122">
        <v>0</v>
      </c>
      <c r="G4363" s="122">
        <v>0</v>
      </c>
      <c r="H4363" s="122">
        <v>0</v>
      </c>
      <c r="I4363" s="122">
        <v>0</v>
      </c>
      <c r="J4363" s="122">
        <v>8.3987850000000006E-6</v>
      </c>
      <c r="K4363" s="122">
        <v>6.9516184999999996E-5</v>
      </c>
      <c r="L4363" s="122">
        <v>1.69763595E-4</v>
      </c>
      <c r="M4363" s="122">
        <v>3.1580449999999999E-4</v>
      </c>
      <c r="N4363" s="122">
        <v>4.9712157499999998E-4</v>
      </c>
      <c r="O4363" s="122">
        <v>7.3836948000000004E-4</v>
      </c>
      <c r="P4363" s="122">
        <v>9.6352096999999996E-4</v>
      </c>
      <c r="Q4363" s="122">
        <v>1.17283835E-3</v>
      </c>
      <c r="R4363" s="122">
        <v>1.572393185E-3</v>
      </c>
      <c r="S4363" s="122">
        <v>1.96395693E-3</v>
      </c>
      <c r="T4363" s="122">
        <v>2.1885918499999998E-3</v>
      </c>
      <c r="U4363" s="122">
        <v>2.4041489400000002E-3</v>
      </c>
      <c r="V4363" s="122">
        <v>2.62174283E-3</v>
      </c>
      <c r="W4363" s="122">
        <v>2.9586804699999998E-3</v>
      </c>
      <c r="X4363" s="122">
        <v>3.306645975E-3</v>
      </c>
      <c r="Y4363" s="122">
        <v>3.681412485E-3</v>
      </c>
      <c r="Z4363" s="122">
        <v>4.0883081750000003E-3</v>
      </c>
      <c r="AA4363" s="122">
        <v>4.4705277650000002E-3</v>
      </c>
      <c r="AB4363" s="122">
        <v>4.8597605799999997E-3</v>
      </c>
      <c r="AC4363" s="122">
        <v>5.2453921449999996E-3</v>
      </c>
      <c r="AD4363" s="122">
        <v>5.4346386700000002E-3</v>
      </c>
      <c r="AE4363" s="122">
        <v>5.5691894099999997E-3</v>
      </c>
      <c r="AF4363" s="122">
        <v>5.8607134450000004E-3</v>
      </c>
      <c r="AG4363" s="122">
        <v>6.0785307799999999E-3</v>
      </c>
      <c r="AH4363" s="122">
        <v>6.2402620799999996E-3</v>
      </c>
      <c r="AI4363" s="122">
        <v>6.2024657050000001E-3</v>
      </c>
      <c r="AJ4363" s="122">
        <v>6.067843945E-3</v>
      </c>
      <c r="AK4363" s="122">
        <v>6.1570112300000004E-3</v>
      </c>
      <c r="AL4363" s="122">
        <v>0</v>
      </c>
    </row>
    <row r="4364" spans="1:38" hidden="1" x14ac:dyDescent="0.25">
      <c r="A4364" s="122" t="s">
        <v>2067</v>
      </c>
      <c r="B4364" s="122">
        <v>1</v>
      </c>
      <c r="C4364" s="122" t="s">
        <v>2264</v>
      </c>
      <c r="D4364" s="122" t="s">
        <v>2121</v>
      </c>
      <c r="E4364" s="122">
        <v>80</v>
      </c>
      <c r="F4364" s="122">
        <v>0</v>
      </c>
      <c r="G4364" s="122">
        <v>0</v>
      </c>
      <c r="H4364" s="122">
        <v>0</v>
      </c>
      <c r="I4364" s="122">
        <v>0</v>
      </c>
      <c r="J4364" s="122">
        <v>5.9307395E-5</v>
      </c>
      <c r="K4364" s="122">
        <v>4.9419367499999999E-4</v>
      </c>
      <c r="L4364" s="122">
        <v>1.2081831949999999E-3</v>
      </c>
      <c r="M4364" s="122">
        <v>2.25038461E-3</v>
      </c>
      <c r="N4364" s="122">
        <v>3.5321170550000002E-3</v>
      </c>
      <c r="O4364" s="122">
        <v>5.2355809999999996E-3</v>
      </c>
      <c r="P4364" s="122">
        <v>6.8312345750000001E-3</v>
      </c>
      <c r="Q4364" s="122">
        <v>8.2684177400000006E-3</v>
      </c>
      <c r="R4364" s="122">
        <v>1.0966924814999999E-2</v>
      </c>
      <c r="S4364" s="122">
        <v>1.3640455294999999E-2</v>
      </c>
      <c r="T4364" s="122">
        <v>1.5040386459999999E-2</v>
      </c>
      <c r="U4364" s="122">
        <v>1.647283574E-2</v>
      </c>
      <c r="V4364" s="122">
        <v>1.7971215365000001E-2</v>
      </c>
      <c r="W4364" s="122">
        <v>2.032256596E-2</v>
      </c>
      <c r="X4364" s="122">
        <v>2.2694484215000001E-2</v>
      </c>
      <c r="Y4364" s="122">
        <v>2.5062322840000002E-2</v>
      </c>
      <c r="Z4364" s="122">
        <v>2.74021692E-2</v>
      </c>
      <c r="AA4364" s="122">
        <v>2.9704386015000001E-2</v>
      </c>
      <c r="AB4364" s="122">
        <v>3.2029772434999999E-2</v>
      </c>
      <c r="AC4364" s="122">
        <v>3.4358283400000002E-2</v>
      </c>
      <c r="AD4364" s="122">
        <v>3.5714084345000001E-2</v>
      </c>
      <c r="AE4364" s="122">
        <v>3.6614596839999999E-2</v>
      </c>
      <c r="AF4364" s="122">
        <v>3.8411015579999999E-2</v>
      </c>
      <c r="AG4364" s="122">
        <v>4.001577077E-2</v>
      </c>
      <c r="AH4364" s="122">
        <v>4.143910671E-2</v>
      </c>
      <c r="AI4364" s="122">
        <v>4.1495858055000001E-2</v>
      </c>
      <c r="AJ4364" s="122">
        <v>4.1627545214999999E-2</v>
      </c>
      <c r="AK4364" s="122">
        <v>4.2352562599999997E-2</v>
      </c>
      <c r="AL4364" s="122">
        <v>0</v>
      </c>
    </row>
    <row r="4365" spans="1:38" hidden="1" x14ac:dyDescent="0.25">
      <c r="A4365" s="122" t="s">
        <v>2067</v>
      </c>
      <c r="B4365" s="122">
        <v>1</v>
      </c>
      <c r="C4365" s="122" t="s">
        <v>2264</v>
      </c>
      <c r="D4365" s="122" t="s">
        <v>2122</v>
      </c>
      <c r="E4365" s="122">
        <v>80</v>
      </c>
      <c r="F4365" s="122">
        <v>0</v>
      </c>
      <c r="G4365" s="122">
        <v>0</v>
      </c>
      <c r="H4365" s="122">
        <v>0</v>
      </c>
      <c r="I4365" s="122">
        <v>0</v>
      </c>
      <c r="J4365" s="122">
        <v>3.4719735000000001E-5</v>
      </c>
      <c r="K4365" s="122">
        <v>2.9160711500000002E-4</v>
      </c>
      <c r="L4365" s="122">
        <v>7.1750299999999998E-4</v>
      </c>
      <c r="M4365" s="122">
        <v>1.3400961449999999E-3</v>
      </c>
      <c r="N4365" s="122">
        <v>2.1060136800000002E-3</v>
      </c>
      <c r="O4365" s="122">
        <v>3.1339923349999999E-3</v>
      </c>
      <c r="P4365" s="122">
        <v>4.1099173499999997E-3</v>
      </c>
      <c r="Q4365" s="122">
        <v>4.9813913749999997E-3</v>
      </c>
      <c r="R4365" s="122">
        <v>6.6239081E-3</v>
      </c>
      <c r="S4365" s="122">
        <v>8.2530931649999993E-3</v>
      </c>
      <c r="T4365" s="122">
        <v>9.1279657649999991E-3</v>
      </c>
      <c r="U4365" s="122">
        <v>1.002505657E-2</v>
      </c>
      <c r="V4365" s="122">
        <v>1.095499714E-2</v>
      </c>
      <c r="W4365" s="122">
        <v>1.2389013549999999E-2</v>
      </c>
      <c r="X4365" s="122">
        <v>1.3826551814999999E-2</v>
      </c>
      <c r="Y4365" s="122">
        <v>1.525905034E-2</v>
      </c>
      <c r="Z4365" s="122">
        <v>1.6731553560000001E-2</v>
      </c>
      <c r="AA4365" s="122">
        <v>1.8201717475E-2</v>
      </c>
      <c r="AB4365" s="122">
        <v>1.9636116455000002E-2</v>
      </c>
      <c r="AC4365" s="122">
        <v>2.1052360445000001E-2</v>
      </c>
      <c r="AD4365" s="122">
        <v>2.1889402499999999E-2</v>
      </c>
      <c r="AE4365" s="122">
        <v>2.2472937995000001E-2</v>
      </c>
      <c r="AF4365" s="122">
        <v>2.3612658580000001E-2</v>
      </c>
      <c r="AG4365" s="122">
        <v>2.4641624479999999E-2</v>
      </c>
      <c r="AH4365" s="122">
        <v>2.55173252E-2</v>
      </c>
      <c r="AI4365" s="122">
        <v>2.5541821070000002E-2</v>
      </c>
      <c r="AJ4365" s="122">
        <v>2.4954575114999999E-2</v>
      </c>
      <c r="AK4365" s="122">
        <v>2.5428048705000001E-2</v>
      </c>
      <c r="AL4365" s="122">
        <v>0</v>
      </c>
    </row>
    <row r="4366" spans="1:38" hidden="1" x14ac:dyDescent="0.25">
      <c r="A4366" s="122" t="s">
        <v>2067</v>
      </c>
      <c r="B4366" s="122">
        <v>1</v>
      </c>
      <c r="C4366" s="122" t="s">
        <v>2264</v>
      </c>
      <c r="D4366" s="122" t="s">
        <v>2175</v>
      </c>
      <c r="E4366" s="122">
        <v>80</v>
      </c>
      <c r="F4366" s="122">
        <v>0</v>
      </c>
      <c r="G4366" s="122">
        <v>0</v>
      </c>
      <c r="H4366" s="122">
        <v>0</v>
      </c>
      <c r="I4366" s="122">
        <v>0</v>
      </c>
      <c r="J4366" s="122">
        <v>7.3364999999999996E-7</v>
      </c>
      <c r="K4366" s="122">
        <v>6.1961599999999998E-6</v>
      </c>
      <c r="L4366" s="122">
        <v>1.5319550000000001E-5</v>
      </c>
      <c r="M4366" s="122">
        <v>2.8809330000000001E-5</v>
      </c>
      <c r="N4366" s="122">
        <v>4.5606229999999999E-5</v>
      </c>
      <c r="O4366" s="122">
        <v>6.8287405E-5</v>
      </c>
      <c r="P4366" s="122">
        <v>8.8531120000000005E-5</v>
      </c>
      <c r="Q4366" s="122">
        <v>1.0674306E-4</v>
      </c>
      <c r="R4366" s="122">
        <v>1.4089296000000001E-4</v>
      </c>
      <c r="S4366" s="122">
        <v>1.7392931999999999E-4</v>
      </c>
      <c r="T4366" s="122">
        <v>1.9034130499999999E-4</v>
      </c>
      <c r="U4366" s="122">
        <v>2.0653922499999999E-4</v>
      </c>
      <c r="V4366" s="122">
        <v>2.2180115499999999E-4</v>
      </c>
      <c r="W4366" s="122">
        <v>2.4687557000000002E-4</v>
      </c>
      <c r="X4366" s="122">
        <v>2.7109506500000002E-4</v>
      </c>
      <c r="Y4366" s="122">
        <v>2.9477319999999998E-4</v>
      </c>
      <c r="Z4366" s="122">
        <v>3.1796256999999997E-4</v>
      </c>
      <c r="AA4366" s="122">
        <v>3.4072883500000002E-4</v>
      </c>
      <c r="AB4366" s="122">
        <v>3.6225593500000002E-4</v>
      </c>
      <c r="AC4366" s="122">
        <v>3.8263833999999997E-4</v>
      </c>
      <c r="AD4366" s="122">
        <v>3.9135738499999998E-4</v>
      </c>
      <c r="AE4366" s="122">
        <v>3.9420187E-4</v>
      </c>
      <c r="AF4366" s="122">
        <v>4.0564680999999997E-4</v>
      </c>
      <c r="AG4366" s="122">
        <v>4.1400573000000001E-4</v>
      </c>
      <c r="AH4366" s="122">
        <v>4.1920895000000001E-4</v>
      </c>
      <c r="AI4366" s="122">
        <v>4.0968590499999998E-4</v>
      </c>
      <c r="AJ4366" s="122">
        <v>3.9261497500000001E-4</v>
      </c>
      <c r="AK4366" s="122">
        <v>3.8963615499999998E-4</v>
      </c>
      <c r="AL4366" s="122">
        <v>0</v>
      </c>
    </row>
    <row r="4367" spans="1:38" hidden="1" x14ac:dyDescent="0.25">
      <c r="A4367" s="122" t="s">
        <v>2067</v>
      </c>
      <c r="B4367" s="122">
        <v>1</v>
      </c>
      <c r="C4367" s="122" t="s">
        <v>2264</v>
      </c>
      <c r="D4367" s="122" t="s">
        <v>2123</v>
      </c>
      <c r="E4367" s="122">
        <v>80</v>
      </c>
      <c r="F4367" s="122">
        <v>0</v>
      </c>
      <c r="G4367" s="122">
        <v>0</v>
      </c>
      <c r="H4367" s="122">
        <v>0</v>
      </c>
      <c r="I4367" s="122">
        <v>0</v>
      </c>
      <c r="J4367" s="122">
        <v>5.9096679999999998E-5</v>
      </c>
      <c r="K4367" s="122">
        <v>5.0980098999999998E-4</v>
      </c>
      <c r="L4367" s="122">
        <v>1.27955059E-3</v>
      </c>
      <c r="M4367" s="122">
        <v>2.4405239099999998E-3</v>
      </c>
      <c r="N4367" s="122">
        <v>3.9159379449999997E-3</v>
      </c>
      <c r="O4367" s="122">
        <v>5.9371996399999998E-3</v>
      </c>
      <c r="P4367" s="122">
        <v>7.9181950049999998E-3</v>
      </c>
      <c r="Q4367" s="122">
        <v>9.7598216599999992E-3</v>
      </c>
      <c r="R4367" s="122">
        <v>1.3209631225000001E-2</v>
      </c>
      <c r="S4367" s="122">
        <v>1.6690135500000002E-2</v>
      </c>
      <c r="T4367" s="122">
        <v>1.8763942950000001E-2</v>
      </c>
      <c r="U4367" s="122">
        <v>2.1048197065E-2</v>
      </c>
      <c r="V4367" s="122">
        <v>2.3407093535E-2</v>
      </c>
      <c r="W4367" s="122">
        <v>2.682375217E-2</v>
      </c>
      <c r="X4367" s="122">
        <v>3.0208426010000001E-2</v>
      </c>
      <c r="Y4367" s="122">
        <v>3.3412409560000002E-2</v>
      </c>
      <c r="Z4367" s="122">
        <v>3.6688863660000001E-2</v>
      </c>
      <c r="AA4367" s="122">
        <v>4.0063164560000003E-2</v>
      </c>
      <c r="AB4367" s="122">
        <v>4.3598557580000002E-2</v>
      </c>
      <c r="AC4367" s="122">
        <v>4.7180482434999997E-2</v>
      </c>
      <c r="AD4367" s="122">
        <v>4.9643156544999997E-2</v>
      </c>
      <c r="AE4367" s="122">
        <v>5.153259239E-2</v>
      </c>
      <c r="AF4367" s="122">
        <v>5.4811012940000001E-2</v>
      </c>
      <c r="AG4367" s="122">
        <v>5.7817816495E-2</v>
      </c>
      <c r="AH4367" s="122">
        <v>6.0691289044999999E-2</v>
      </c>
      <c r="AI4367" s="122">
        <v>6.1651067060000002E-2</v>
      </c>
      <c r="AJ4367" s="122">
        <v>5.9465402775000002E-2</v>
      </c>
      <c r="AK4367" s="122">
        <v>6.1146457899999999E-2</v>
      </c>
      <c r="AL4367" s="122">
        <v>0</v>
      </c>
    </row>
    <row r="4368" spans="1:38" x14ac:dyDescent="0.25">
      <c r="A4368" s="122" t="s">
        <v>2067</v>
      </c>
      <c r="B4368" s="122">
        <v>1</v>
      </c>
      <c r="C4368" s="122" t="s">
        <v>2264</v>
      </c>
      <c r="D4368" s="122" t="s">
        <v>2124</v>
      </c>
      <c r="E4368" s="122">
        <v>80</v>
      </c>
      <c r="F4368" s="122">
        <v>0</v>
      </c>
      <c r="G4368" s="122">
        <v>0</v>
      </c>
      <c r="H4368" s="122">
        <v>0</v>
      </c>
      <c r="I4368" s="122">
        <v>0</v>
      </c>
      <c r="J4368" s="122">
        <v>4.3830093499999998E-4</v>
      </c>
      <c r="K4368" s="122">
        <v>3.6455617900000002E-3</v>
      </c>
      <c r="L4368" s="122">
        <v>8.9318182400000001E-3</v>
      </c>
      <c r="M4368" s="122">
        <v>1.6736974195E-2</v>
      </c>
      <c r="N4368" s="122">
        <v>2.6452722250000001E-2</v>
      </c>
      <c r="O4368" s="122">
        <v>3.9589663834999997E-2</v>
      </c>
      <c r="P4368" s="122">
        <v>5.2149781649999997E-2</v>
      </c>
      <c r="Q4368" s="122">
        <v>6.3812425754999999E-2</v>
      </c>
      <c r="R4368" s="122">
        <v>8.5363679925000005E-2</v>
      </c>
      <c r="S4368" s="122">
        <v>0.106776975735</v>
      </c>
      <c r="T4368" s="122">
        <v>0.118094764475</v>
      </c>
      <c r="U4368" s="122">
        <v>0.12914945325999999</v>
      </c>
      <c r="V4368" s="122">
        <v>0.13984606490000001</v>
      </c>
      <c r="W4368" s="122">
        <v>0.15765558682</v>
      </c>
      <c r="X4368" s="122">
        <v>0.176066188185</v>
      </c>
      <c r="Y4368" s="122">
        <v>0.19469237645500001</v>
      </c>
      <c r="Z4368" s="122">
        <v>0.21369420759499999</v>
      </c>
      <c r="AA4368" s="122">
        <v>0.23292643800000001</v>
      </c>
      <c r="AB4368" s="122">
        <v>0.25232472455499999</v>
      </c>
      <c r="AC4368" s="122">
        <v>0.272029472795</v>
      </c>
      <c r="AD4368" s="122">
        <v>0.28450943314999999</v>
      </c>
      <c r="AE4368" s="122">
        <v>0.29341357737500001</v>
      </c>
      <c r="AF4368" s="122">
        <v>0.30898179050500002</v>
      </c>
      <c r="AG4368" s="122">
        <v>0.32270097079999999</v>
      </c>
      <c r="AH4368" s="122">
        <v>0.33409189004000001</v>
      </c>
      <c r="AI4368" s="122">
        <v>0.33343706654499999</v>
      </c>
      <c r="AJ4368" s="122">
        <v>0.32723215735</v>
      </c>
      <c r="AK4368" s="122">
        <v>0.32973481337499999</v>
      </c>
      <c r="AL4368" s="122">
        <v>0</v>
      </c>
    </row>
    <row r="4369" spans="1:38" hidden="1" x14ac:dyDescent="0.25">
      <c r="A4369" s="122" t="s">
        <v>2067</v>
      </c>
      <c r="B4369" s="122">
        <v>1</v>
      </c>
      <c r="C4369" s="122" t="s">
        <v>2264</v>
      </c>
      <c r="D4369" s="122" t="s">
        <v>474</v>
      </c>
      <c r="E4369" s="122">
        <v>80</v>
      </c>
      <c r="F4369" s="122">
        <v>0</v>
      </c>
      <c r="G4369" s="122">
        <v>0</v>
      </c>
      <c r="H4369" s="122">
        <v>0</v>
      </c>
      <c r="I4369" s="122">
        <v>0</v>
      </c>
      <c r="J4369" s="122">
        <v>5.1844934999999998E-5</v>
      </c>
      <c r="K4369" s="122">
        <v>4.4011998500000001E-4</v>
      </c>
      <c r="L4369" s="122">
        <v>1.09349628E-3</v>
      </c>
      <c r="M4369" s="122">
        <v>2.07024707E-3</v>
      </c>
      <c r="N4369" s="122">
        <v>3.301121155E-3</v>
      </c>
      <c r="O4369" s="122">
        <v>4.9943464950000004E-3</v>
      </c>
      <c r="P4369" s="122">
        <v>6.6390531149999998E-3</v>
      </c>
      <c r="Q4369" s="122">
        <v>8.1907848399999997E-3</v>
      </c>
      <c r="R4369" s="122">
        <v>1.0992180129999999E-2</v>
      </c>
      <c r="S4369" s="122">
        <v>1.3716906984999999E-2</v>
      </c>
      <c r="T4369" s="122">
        <v>1.5187393505000001E-2</v>
      </c>
      <c r="U4369" s="122">
        <v>1.6696627129999999E-2</v>
      </c>
      <c r="V4369" s="122">
        <v>1.8326222905000002E-2</v>
      </c>
      <c r="W4369" s="122">
        <v>2.0892417375E-2</v>
      </c>
      <c r="X4369" s="122">
        <v>2.3519511494999999E-2</v>
      </c>
      <c r="Y4369" s="122">
        <v>2.61909164E-2</v>
      </c>
      <c r="Z4369" s="122">
        <v>2.8902541739999999E-2</v>
      </c>
      <c r="AA4369" s="122">
        <v>3.1698800474999997E-2</v>
      </c>
      <c r="AB4369" s="122">
        <v>3.4536943925000001E-2</v>
      </c>
      <c r="AC4369" s="122">
        <v>3.7481428434999998E-2</v>
      </c>
      <c r="AD4369" s="122">
        <v>3.9466331239999999E-2</v>
      </c>
      <c r="AE4369" s="122">
        <v>4.1136174249999997E-2</v>
      </c>
      <c r="AF4369" s="122">
        <v>4.3754341289999998E-2</v>
      </c>
      <c r="AG4369" s="122">
        <v>4.6081577914999998E-2</v>
      </c>
      <c r="AH4369" s="122">
        <v>4.826307614E-2</v>
      </c>
      <c r="AI4369" s="122">
        <v>4.8686841760000002E-2</v>
      </c>
      <c r="AJ4369" s="122">
        <v>4.7919598629999997E-2</v>
      </c>
      <c r="AK4369" s="122">
        <v>4.8841671390000001E-2</v>
      </c>
      <c r="AL4369" s="122">
        <v>0</v>
      </c>
    </row>
    <row r="4370" spans="1:38" hidden="1" x14ac:dyDescent="0.25">
      <c r="A4370" s="122" t="s">
        <v>2067</v>
      </c>
      <c r="B4370" s="122">
        <v>1</v>
      </c>
      <c r="C4370" s="122" t="s">
        <v>2264</v>
      </c>
      <c r="D4370" s="122" t="s">
        <v>2125</v>
      </c>
      <c r="E4370" s="122">
        <v>80</v>
      </c>
      <c r="F4370" s="122">
        <v>0</v>
      </c>
      <c r="G4370" s="122">
        <v>0</v>
      </c>
      <c r="H4370" s="122">
        <v>0</v>
      </c>
      <c r="I4370" s="122">
        <v>0</v>
      </c>
      <c r="J4370" s="122">
        <v>4.6164339999999997E-5</v>
      </c>
      <c r="K4370" s="122">
        <v>3.8232411000000002E-4</v>
      </c>
      <c r="L4370" s="122">
        <v>9.3078544000000003E-4</v>
      </c>
      <c r="M4370" s="122">
        <v>1.7256027549999999E-3</v>
      </c>
      <c r="N4370" s="122">
        <v>2.6986661999999998E-3</v>
      </c>
      <c r="O4370" s="122">
        <v>4.0020795100000001E-3</v>
      </c>
      <c r="P4370" s="122">
        <v>5.2348929100000004E-3</v>
      </c>
      <c r="Q4370" s="122">
        <v>6.3532763400000001E-3</v>
      </c>
      <c r="R4370" s="122">
        <v>8.4667605199999999E-3</v>
      </c>
      <c r="S4370" s="122">
        <v>1.055357535E-2</v>
      </c>
      <c r="T4370" s="122">
        <v>1.160577149E-2</v>
      </c>
      <c r="U4370" s="122">
        <v>1.264157005E-2</v>
      </c>
      <c r="V4370" s="122">
        <v>1.365592794E-2</v>
      </c>
      <c r="W4370" s="122">
        <v>1.534038767E-2</v>
      </c>
      <c r="X4370" s="122">
        <v>1.7054169615E-2</v>
      </c>
      <c r="Y4370" s="122">
        <v>1.8761731949999999E-2</v>
      </c>
      <c r="Z4370" s="122">
        <v>2.0494580754999998E-2</v>
      </c>
      <c r="AA4370" s="122">
        <v>2.2209596169999998E-2</v>
      </c>
      <c r="AB4370" s="122">
        <v>2.3907533285000001E-2</v>
      </c>
      <c r="AC4370" s="122">
        <v>2.5570328230000001E-2</v>
      </c>
      <c r="AD4370" s="122">
        <v>2.6511973365E-2</v>
      </c>
      <c r="AE4370" s="122">
        <v>2.7064684839999999E-2</v>
      </c>
      <c r="AF4370" s="122">
        <v>2.8253519105E-2</v>
      </c>
      <c r="AG4370" s="122">
        <v>2.9329575284999999E-2</v>
      </c>
      <c r="AH4370" s="122">
        <v>3.0281659690000001E-2</v>
      </c>
      <c r="AI4370" s="122">
        <v>3.014999933E-2</v>
      </c>
      <c r="AJ4370" s="122">
        <v>2.9826042269999999E-2</v>
      </c>
      <c r="AK4370" s="122">
        <v>3.0299602960000002E-2</v>
      </c>
      <c r="AL4370" s="122">
        <v>0</v>
      </c>
    </row>
    <row r="4371" spans="1:38" hidden="1" x14ac:dyDescent="0.25">
      <c r="A4371" s="122" t="s">
        <v>2067</v>
      </c>
      <c r="B4371" s="122">
        <v>1</v>
      </c>
      <c r="C4371" s="122" t="s">
        <v>2264</v>
      </c>
      <c r="D4371" s="122" t="s">
        <v>2126</v>
      </c>
      <c r="E4371" s="122">
        <v>80</v>
      </c>
      <c r="F4371" s="122">
        <v>0</v>
      </c>
      <c r="G4371" s="122">
        <v>0</v>
      </c>
      <c r="H4371" s="122">
        <v>0</v>
      </c>
      <c r="I4371" s="122">
        <v>0</v>
      </c>
      <c r="J4371" s="122">
        <v>8.2028099999999995E-6</v>
      </c>
      <c r="K4371" s="122">
        <v>6.6767845000000004E-5</v>
      </c>
      <c r="L4371" s="122">
        <v>1.5966736500000001E-4</v>
      </c>
      <c r="M4371" s="122">
        <v>2.9250089500000001E-4</v>
      </c>
      <c r="N4371" s="122">
        <v>4.5325634000000002E-4</v>
      </c>
      <c r="O4371" s="122">
        <v>6.7388298499999996E-4</v>
      </c>
      <c r="P4371" s="122">
        <v>8.77724455E-4</v>
      </c>
      <c r="Q4371" s="122">
        <v>1.063256165E-3</v>
      </c>
      <c r="R4371" s="122">
        <v>1.403048005E-3</v>
      </c>
      <c r="S4371" s="122">
        <v>1.72191474E-3</v>
      </c>
      <c r="T4371" s="122">
        <v>1.884738475E-3</v>
      </c>
      <c r="U4371" s="122">
        <v>2.0443626250000002E-3</v>
      </c>
      <c r="V4371" s="122">
        <v>2.2155700700000002E-3</v>
      </c>
      <c r="W4371" s="122">
        <v>2.49813051E-3</v>
      </c>
      <c r="X4371" s="122">
        <v>2.7909245299999998E-3</v>
      </c>
      <c r="Y4371" s="122">
        <v>3.1195467999999998E-3</v>
      </c>
      <c r="Z4371" s="122">
        <v>3.4658848750000002E-3</v>
      </c>
      <c r="AA4371" s="122">
        <v>3.8388976599999999E-3</v>
      </c>
      <c r="AB4371" s="122">
        <v>4.2275415449999996E-3</v>
      </c>
      <c r="AC4371" s="122">
        <v>4.6333538450000003E-3</v>
      </c>
      <c r="AD4371" s="122">
        <v>4.8929108400000004E-3</v>
      </c>
      <c r="AE4371" s="122">
        <v>5.1059939549999997E-3</v>
      </c>
      <c r="AF4371" s="122">
        <v>5.4266382000000002E-3</v>
      </c>
      <c r="AG4371" s="122">
        <v>5.71837161E-3</v>
      </c>
      <c r="AH4371" s="122">
        <v>5.9651352899999996E-3</v>
      </c>
      <c r="AI4371" s="122">
        <v>5.9881367249999999E-3</v>
      </c>
      <c r="AJ4371" s="122">
        <v>5.7170155300000003E-3</v>
      </c>
      <c r="AK4371" s="122">
        <v>5.6307593949999997E-3</v>
      </c>
      <c r="AL4371" s="122">
        <v>0</v>
      </c>
    </row>
    <row r="4372" spans="1:38" hidden="1" x14ac:dyDescent="0.25">
      <c r="A4372" s="122" t="s">
        <v>2067</v>
      </c>
      <c r="B4372" s="122">
        <v>1</v>
      </c>
      <c r="C4372" s="122" t="s">
        <v>2264</v>
      </c>
      <c r="D4372" s="122" t="s">
        <v>2127</v>
      </c>
      <c r="E4372" s="122">
        <v>80</v>
      </c>
      <c r="F4372" s="122">
        <v>0</v>
      </c>
      <c r="G4372" s="122">
        <v>0</v>
      </c>
      <c r="H4372" s="122">
        <v>0</v>
      </c>
      <c r="I4372" s="122">
        <v>0</v>
      </c>
      <c r="J4372" s="122">
        <v>9.9890300000000008E-6</v>
      </c>
      <c r="K4372" s="122">
        <v>8.3929895000000004E-5</v>
      </c>
      <c r="L4372" s="122">
        <v>2.0669935500000001E-4</v>
      </c>
      <c r="M4372" s="122">
        <v>3.8717021999999998E-4</v>
      </c>
      <c r="N4372" s="122">
        <v>6.1211602000000003E-4</v>
      </c>
      <c r="O4372" s="122">
        <v>9.15890335E-4</v>
      </c>
      <c r="P4372" s="122">
        <v>1.20657888E-3</v>
      </c>
      <c r="Q4372" s="122">
        <v>1.4726298499999999E-3</v>
      </c>
      <c r="R4372" s="122">
        <v>1.9734417850000002E-3</v>
      </c>
      <c r="S4372" s="122">
        <v>2.4776187949999999E-3</v>
      </c>
      <c r="T4372" s="122">
        <v>2.7579665600000001E-3</v>
      </c>
      <c r="U4372" s="122">
        <v>3.046523165E-3</v>
      </c>
      <c r="V4372" s="122">
        <v>3.3359588100000002E-3</v>
      </c>
      <c r="W4372" s="122">
        <v>3.7913082300000001E-3</v>
      </c>
      <c r="X4372" s="122">
        <v>4.2514179999999999E-3</v>
      </c>
      <c r="Y4372" s="122">
        <v>4.6971663199999996E-3</v>
      </c>
      <c r="Z4372" s="122">
        <v>5.1514383799999997E-3</v>
      </c>
      <c r="AA4372" s="122">
        <v>5.6169610799999999E-3</v>
      </c>
      <c r="AB4372" s="122">
        <v>6.0880367400000003E-3</v>
      </c>
      <c r="AC4372" s="122">
        <v>6.5711724000000003E-3</v>
      </c>
      <c r="AD4372" s="122">
        <v>6.880208225E-3</v>
      </c>
      <c r="AE4372" s="122">
        <v>7.1049908800000002E-3</v>
      </c>
      <c r="AF4372" s="122">
        <v>7.497711715E-3</v>
      </c>
      <c r="AG4372" s="122">
        <v>7.858317775E-3</v>
      </c>
      <c r="AH4372" s="122">
        <v>8.1917503100000007E-3</v>
      </c>
      <c r="AI4372" s="122">
        <v>8.2575315799999997E-3</v>
      </c>
      <c r="AJ4372" s="122">
        <v>8.2171932250000006E-3</v>
      </c>
      <c r="AK4372" s="122">
        <v>8.4319288949999995E-3</v>
      </c>
      <c r="AL4372" s="122">
        <v>0</v>
      </c>
    </row>
    <row r="4373" spans="1:38" hidden="1" x14ac:dyDescent="0.25">
      <c r="A4373" s="122" t="s">
        <v>2067</v>
      </c>
      <c r="B4373" s="122">
        <v>1</v>
      </c>
      <c r="C4373" s="122" t="s">
        <v>2264</v>
      </c>
      <c r="D4373" s="122" t="s">
        <v>2128</v>
      </c>
      <c r="E4373" s="122">
        <v>80</v>
      </c>
      <c r="F4373" s="122">
        <v>0</v>
      </c>
      <c r="G4373" s="122">
        <v>0</v>
      </c>
      <c r="H4373" s="122">
        <v>0</v>
      </c>
      <c r="I4373" s="122">
        <v>0</v>
      </c>
      <c r="J4373" s="122">
        <v>1.9823021999999999E-4</v>
      </c>
      <c r="K4373" s="122">
        <v>1.672064395E-3</v>
      </c>
      <c r="L4373" s="122">
        <v>4.1434210349999999E-3</v>
      </c>
      <c r="M4373" s="122">
        <v>7.8240687150000002E-3</v>
      </c>
      <c r="N4373" s="122">
        <v>1.241862755E-2</v>
      </c>
      <c r="O4373" s="122">
        <v>1.8624627170000001E-2</v>
      </c>
      <c r="P4373" s="122">
        <v>2.4622660130000001E-2</v>
      </c>
      <c r="Q4373" s="122">
        <v>3.0272450204999999E-2</v>
      </c>
      <c r="R4373" s="122">
        <v>4.0854337409999997E-2</v>
      </c>
      <c r="S4373" s="122">
        <v>5.1503037350000003E-2</v>
      </c>
      <c r="T4373" s="122">
        <v>5.7812575754999998E-2</v>
      </c>
      <c r="U4373" s="122">
        <v>6.4315426915000001E-2</v>
      </c>
      <c r="V4373" s="122">
        <v>7.0530185445000004E-2</v>
      </c>
      <c r="W4373" s="122">
        <v>7.9883257139999997E-2</v>
      </c>
      <c r="X4373" s="122">
        <v>8.9115996500000003E-2</v>
      </c>
      <c r="Y4373" s="122">
        <v>9.8252349325000002E-2</v>
      </c>
      <c r="Z4373" s="122">
        <v>0.107914259195</v>
      </c>
      <c r="AA4373" s="122">
        <v>0.11793277656499999</v>
      </c>
      <c r="AB4373" s="122">
        <v>0.12835507982</v>
      </c>
      <c r="AC4373" s="122">
        <v>0.13903552369</v>
      </c>
      <c r="AD4373" s="122">
        <v>0.14638762262999999</v>
      </c>
      <c r="AE4373" s="122">
        <v>0.15249117188</v>
      </c>
      <c r="AF4373" s="122">
        <v>0.16279880295999999</v>
      </c>
      <c r="AG4373" s="122">
        <v>0.17208205764000001</v>
      </c>
      <c r="AH4373" s="122">
        <v>0.18005971648499999</v>
      </c>
      <c r="AI4373" s="122">
        <v>0.18171101423</v>
      </c>
      <c r="AJ4373" s="122">
        <v>0.17869423270000001</v>
      </c>
      <c r="AK4373" s="122">
        <v>0.18303751942499999</v>
      </c>
      <c r="AL4373" s="122">
        <v>0</v>
      </c>
    </row>
    <row r="4374" spans="1:38" hidden="1" x14ac:dyDescent="0.25">
      <c r="A4374" s="122" t="s">
        <v>2067</v>
      </c>
      <c r="B4374" s="122">
        <v>1</v>
      </c>
      <c r="C4374" s="122" t="s">
        <v>2264</v>
      </c>
      <c r="D4374" s="122" t="s">
        <v>2129</v>
      </c>
      <c r="E4374" s="122">
        <v>80</v>
      </c>
      <c r="F4374" s="122">
        <v>0</v>
      </c>
      <c r="G4374" s="122">
        <v>0</v>
      </c>
      <c r="H4374" s="122">
        <v>0</v>
      </c>
      <c r="I4374" s="122">
        <v>0</v>
      </c>
      <c r="J4374" s="122">
        <v>9.9636370000000005E-5</v>
      </c>
      <c r="K4374" s="122">
        <v>8.4287272999999995E-4</v>
      </c>
      <c r="L4374" s="122">
        <v>2.0924619250000001E-3</v>
      </c>
      <c r="M4374" s="122">
        <v>3.95940587E-3</v>
      </c>
      <c r="N4374" s="122">
        <v>6.3057472099999996E-3</v>
      </c>
      <c r="O4374" s="122">
        <v>9.5087944350000005E-3</v>
      </c>
      <c r="P4374" s="122">
        <v>1.2623641854999999E-2</v>
      </c>
      <c r="Q4374" s="122">
        <v>1.5503698159999999E-2</v>
      </c>
      <c r="R4374" s="122">
        <v>2.0827578459999999E-2</v>
      </c>
      <c r="S4374" s="122">
        <v>2.6117255595E-2</v>
      </c>
      <c r="T4374" s="122">
        <v>2.9110754624999999E-2</v>
      </c>
      <c r="U4374" s="122">
        <v>3.2175387219999997E-2</v>
      </c>
      <c r="V4374" s="122">
        <v>3.5545854714999998E-2</v>
      </c>
      <c r="W4374" s="122">
        <v>4.0663867465000003E-2</v>
      </c>
      <c r="X4374" s="122">
        <v>4.5718120000000001E-2</v>
      </c>
      <c r="Y4374" s="122">
        <v>5.0677572895000002E-2</v>
      </c>
      <c r="Z4374" s="122">
        <v>5.5612750014999997E-2</v>
      </c>
      <c r="AA4374" s="122">
        <v>6.0673443930000001E-2</v>
      </c>
      <c r="AB4374" s="122">
        <v>6.5857100264999996E-2</v>
      </c>
      <c r="AC4374" s="122">
        <v>7.0938241575000005E-2</v>
      </c>
      <c r="AD4374" s="122">
        <v>7.4257505660000001E-2</v>
      </c>
      <c r="AE4374" s="122">
        <v>7.6802161640000005E-2</v>
      </c>
      <c r="AF4374" s="122">
        <v>8.1358546219999994E-2</v>
      </c>
      <c r="AG4374" s="122">
        <v>8.5454379834999997E-2</v>
      </c>
      <c r="AH4374" s="122">
        <v>8.9114316474999997E-2</v>
      </c>
      <c r="AI4374" s="122">
        <v>8.9857773264999996E-2</v>
      </c>
      <c r="AJ4374" s="122">
        <v>8.8856960765000007E-2</v>
      </c>
      <c r="AK4374" s="122">
        <v>9.0754059065000003E-2</v>
      </c>
      <c r="AL4374" s="122">
        <v>0</v>
      </c>
    </row>
    <row r="4375" spans="1:38" hidden="1" x14ac:dyDescent="0.25">
      <c r="A4375" s="122" t="s">
        <v>2067</v>
      </c>
      <c r="B4375" s="122">
        <v>1</v>
      </c>
      <c r="C4375" s="122" t="s">
        <v>2264</v>
      </c>
      <c r="D4375" s="122" t="s">
        <v>2176</v>
      </c>
      <c r="E4375" s="122">
        <v>80</v>
      </c>
      <c r="F4375" s="122">
        <v>0</v>
      </c>
      <c r="G4375" s="122">
        <v>0</v>
      </c>
      <c r="H4375" s="122">
        <v>0</v>
      </c>
      <c r="I4375" s="122">
        <v>0</v>
      </c>
      <c r="J4375" s="122">
        <v>1.9929149999999998E-6</v>
      </c>
      <c r="K4375" s="122">
        <v>1.6583840000000001E-5</v>
      </c>
      <c r="L4375" s="122">
        <v>4.0539020000000001E-5</v>
      </c>
      <c r="M4375" s="122">
        <v>7.5631609999999997E-5</v>
      </c>
      <c r="N4375" s="122">
        <v>1.2006333E-4</v>
      </c>
      <c r="O4375" s="122">
        <v>1.8033217500000001E-4</v>
      </c>
      <c r="P4375" s="122">
        <v>2.3832302E-4</v>
      </c>
      <c r="Q4375" s="122">
        <v>2.8959778500000001E-4</v>
      </c>
      <c r="R4375" s="122">
        <v>3.8518601499999998E-4</v>
      </c>
      <c r="S4375" s="122">
        <v>4.7874816500000002E-4</v>
      </c>
      <c r="T4375" s="122">
        <v>5.2730172500000002E-4</v>
      </c>
      <c r="U4375" s="122">
        <v>5.7524022500000005E-4</v>
      </c>
      <c r="V4375" s="122">
        <v>6.2232883000000005E-4</v>
      </c>
      <c r="W4375" s="122">
        <v>7.0069370499999996E-4</v>
      </c>
      <c r="X4375" s="122">
        <v>7.7881771499999997E-4</v>
      </c>
      <c r="Y4375" s="122">
        <v>8.5680236499999999E-4</v>
      </c>
      <c r="Z4375" s="122">
        <v>9.3526137499999997E-4</v>
      </c>
      <c r="AA4375" s="122">
        <v>1.0146660900000001E-3</v>
      </c>
      <c r="AB4375" s="122">
        <v>1.0948476700000001E-3</v>
      </c>
      <c r="AC4375" s="122">
        <v>1.1755706100000001E-3</v>
      </c>
      <c r="AD4375" s="122">
        <v>1.2229566949999999E-3</v>
      </c>
      <c r="AE4375" s="122">
        <v>1.25500782E-3</v>
      </c>
      <c r="AF4375" s="122">
        <v>1.3172210049999999E-3</v>
      </c>
      <c r="AG4375" s="122">
        <v>1.3728852750000001E-3</v>
      </c>
      <c r="AH4375" s="122">
        <v>1.4212780350000001E-3</v>
      </c>
      <c r="AI4375" s="122">
        <v>1.421665965E-3</v>
      </c>
      <c r="AJ4375" s="122">
        <v>1.395832775E-3</v>
      </c>
      <c r="AK4375" s="122">
        <v>1.4185176350000001E-3</v>
      </c>
      <c r="AL4375" s="122">
        <v>0</v>
      </c>
    </row>
    <row r="4376" spans="1:38" hidden="1" x14ac:dyDescent="0.25">
      <c r="A4376" s="122" t="s">
        <v>2067</v>
      </c>
      <c r="B4376" s="122">
        <v>1</v>
      </c>
      <c r="C4376" s="122" t="s">
        <v>2264</v>
      </c>
      <c r="D4376" s="122" t="s">
        <v>2130</v>
      </c>
      <c r="E4376" s="122">
        <v>80</v>
      </c>
      <c r="F4376" s="122">
        <v>0</v>
      </c>
      <c r="G4376" s="122">
        <v>0</v>
      </c>
      <c r="H4376" s="122">
        <v>0</v>
      </c>
      <c r="I4376" s="122">
        <v>0</v>
      </c>
      <c r="J4376" s="122">
        <v>1.6531915000000001E-5</v>
      </c>
      <c r="K4376" s="122">
        <v>1.3765551999999999E-4</v>
      </c>
      <c r="L4376" s="122">
        <v>3.3579361500000001E-4</v>
      </c>
      <c r="M4376" s="122">
        <v>6.2424368999999997E-4</v>
      </c>
      <c r="N4376" s="122">
        <v>9.7449188500000001E-4</v>
      </c>
      <c r="O4376" s="122">
        <v>1.43034347E-3</v>
      </c>
      <c r="P4376" s="122">
        <v>1.8619745549999999E-3</v>
      </c>
      <c r="Q4376" s="122">
        <v>2.2689077650000001E-3</v>
      </c>
      <c r="R4376" s="122">
        <v>3.0344805849999998E-3</v>
      </c>
      <c r="S4376" s="122">
        <v>3.7895735999999998E-3</v>
      </c>
      <c r="T4376" s="122">
        <v>4.2277897800000004E-3</v>
      </c>
      <c r="U4376" s="122">
        <v>4.6599170000000004E-3</v>
      </c>
      <c r="V4376" s="122">
        <v>5.0848031950000002E-3</v>
      </c>
      <c r="W4376" s="122">
        <v>5.7219788899999999E-3</v>
      </c>
      <c r="X4376" s="122">
        <v>6.4079198650000002E-3</v>
      </c>
      <c r="Y4376" s="122">
        <v>7.0937991999999997E-3</v>
      </c>
      <c r="Z4376" s="122">
        <v>7.8103769299999997E-3</v>
      </c>
      <c r="AA4376" s="122">
        <v>8.5379369649999995E-3</v>
      </c>
      <c r="AB4376" s="122">
        <v>9.2778330400000008E-3</v>
      </c>
      <c r="AC4376" s="122">
        <v>1.0018388394999999E-2</v>
      </c>
      <c r="AD4376" s="122">
        <v>1.0435618835E-2</v>
      </c>
      <c r="AE4376" s="122">
        <v>1.0732162510000001E-2</v>
      </c>
      <c r="AF4376" s="122">
        <v>1.1277359265E-2</v>
      </c>
      <c r="AG4376" s="122">
        <v>1.1696009435E-2</v>
      </c>
      <c r="AH4376" s="122">
        <v>1.2055715349999999E-2</v>
      </c>
      <c r="AI4376" s="122">
        <v>1.1968740304999999E-2</v>
      </c>
      <c r="AJ4376" s="122">
        <v>1.2028230944999999E-2</v>
      </c>
      <c r="AK4376" s="122">
        <v>1.2114078045000001E-2</v>
      </c>
      <c r="AL4376" s="122">
        <v>0</v>
      </c>
    </row>
    <row r="4377" spans="1:38" hidden="1" x14ac:dyDescent="0.25">
      <c r="A4377" s="122" t="s">
        <v>2067</v>
      </c>
      <c r="B4377" s="122">
        <v>1</v>
      </c>
      <c r="C4377" s="122" t="s">
        <v>2264</v>
      </c>
      <c r="D4377" s="122" t="s">
        <v>2131</v>
      </c>
      <c r="E4377" s="122">
        <v>80</v>
      </c>
      <c r="F4377" s="122">
        <v>0</v>
      </c>
      <c r="G4377" s="122">
        <v>0</v>
      </c>
      <c r="H4377" s="122">
        <v>0</v>
      </c>
      <c r="I4377" s="122">
        <v>0</v>
      </c>
      <c r="J4377" s="122">
        <v>3.9685774999999997E-5</v>
      </c>
      <c r="K4377" s="122">
        <v>3.2978907500000001E-4</v>
      </c>
      <c r="L4377" s="122">
        <v>8.0339096999999999E-4</v>
      </c>
      <c r="M4377" s="122">
        <v>1.48952055E-3</v>
      </c>
      <c r="N4377" s="122">
        <v>2.3278047850000001E-3</v>
      </c>
      <c r="O4377" s="122">
        <v>3.4480863249999999E-3</v>
      </c>
      <c r="P4377" s="122">
        <v>4.4942424150000004E-3</v>
      </c>
      <c r="Q4377" s="122">
        <v>5.4263567999999996E-3</v>
      </c>
      <c r="R4377" s="122">
        <v>7.1827869250000002E-3</v>
      </c>
      <c r="S4377" s="122">
        <v>8.9109105550000001E-3</v>
      </c>
      <c r="T4377" s="122">
        <v>9.8050031100000001E-3</v>
      </c>
      <c r="U4377" s="122">
        <v>1.0686005875E-2</v>
      </c>
      <c r="V4377" s="122">
        <v>1.1579597605E-2</v>
      </c>
      <c r="W4377" s="122">
        <v>1.304381996E-2</v>
      </c>
      <c r="X4377" s="122">
        <v>1.4510435219999999E-2</v>
      </c>
      <c r="Y4377" s="122">
        <v>1.5975568775000001E-2</v>
      </c>
      <c r="Z4377" s="122">
        <v>1.7469191065E-2</v>
      </c>
      <c r="AA4377" s="122">
        <v>1.8979869545E-2</v>
      </c>
      <c r="AB4377" s="122">
        <v>2.0460482445000001E-2</v>
      </c>
      <c r="AC4377" s="122">
        <v>2.2001532024999999E-2</v>
      </c>
      <c r="AD4377" s="122">
        <v>2.293554854E-2</v>
      </c>
      <c r="AE4377" s="122">
        <v>2.3549993815E-2</v>
      </c>
      <c r="AF4377" s="122">
        <v>2.4728607230000001E-2</v>
      </c>
      <c r="AG4377" s="122">
        <v>2.5789098305000001E-2</v>
      </c>
      <c r="AH4377" s="122">
        <v>2.6684172409999998E-2</v>
      </c>
      <c r="AI4377" s="122">
        <v>2.6713749225E-2</v>
      </c>
      <c r="AJ4377" s="122">
        <v>2.6416252139999999E-2</v>
      </c>
      <c r="AK4377" s="122">
        <v>2.6833011904999999E-2</v>
      </c>
      <c r="AL4377" s="122">
        <v>0</v>
      </c>
    </row>
    <row r="4378" spans="1:38" hidden="1" x14ac:dyDescent="0.25">
      <c r="A4378" s="122" t="s">
        <v>2067</v>
      </c>
      <c r="B4378" s="122">
        <v>1</v>
      </c>
      <c r="C4378" s="122" t="s">
        <v>2264</v>
      </c>
      <c r="D4378" s="122" t="s">
        <v>2132</v>
      </c>
      <c r="E4378" s="122">
        <v>80</v>
      </c>
      <c r="F4378" s="122">
        <v>0</v>
      </c>
      <c r="G4378" s="122">
        <v>0</v>
      </c>
      <c r="H4378" s="122">
        <v>0</v>
      </c>
      <c r="I4378" s="122">
        <v>0</v>
      </c>
      <c r="J4378" s="122">
        <v>1.5941645E-5</v>
      </c>
      <c r="K4378" s="122">
        <v>1.3540901E-4</v>
      </c>
      <c r="L4378" s="122">
        <v>3.3560635000000002E-4</v>
      </c>
      <c r="M4378" s="122">
        <v>6.3294028999999995E-4</v>
      </c>
      <c r="N4378" s="122">
        <v>1.004239885E-3</v>
      </c>
      <c r="O4378" s="122">
        <v>1.5076031800000001E-3</v>
      </c>
      <c r="P4378" s="122">
        <v>1.9937930350000001E-3</v>
      </c>
      <c r="Q4378" s="122">
        <v>2.4429030799999999E-3</v>
      </c>
      <c r="R4378" s="122">
        <v>3.2811310349999999E-3</v>
      </c>
      <c r="S4378" s="122">
        <v>4.1294907300000001E-3</v>
      </c>
      <c r="T4378" s="122">
        <v>4.6202808049999999E-3</v>
      </c>
      <c r="U4378" s="122">
        <v>5.1483989250000004E-3</v>
      </c>
      <c r="V4378" s="122">
        <v>5.7018524249999999E-3</v>
      </c>
      <c r="W4378" s="122">
        <v>6.545825295E-3</v>
      </c>
      <c r="X4378" s="122">
        <v>7.3800510049999999E-3</v>
      </c>
      <c r="Y4378" s="122">
        <v>8.1879698349999995E-3</v>
      </c>
      <c r="Z4378" s="122">
        <v>8.9946133200000007E-3</v>
      </c>
      <c r="AA4378" s="122">
        <v>9.8048620750000003E-3</v>
      </c>
      <c r="AB4378" s="122">
        <v>1.0612526305E-2</v>
      </c>
      <c r="AC4378" s="122">
        <v>1.1463600839999999E-2</v>
      </c>
      <c r="AD4378" s="122">
        <v>1.203497282E-2</v>
      </c>
      <c r="AE4378" s="122">
        <v>1.2463005669999999E-2</v>
      </c>
      <c r="AF4378" s="122">
        <v>1.32911183E-2</v>
      </c>
      <c r="AG4378" s="122">
        <v>1.410764194E-2</v>
      </c>
      <c r="AH4378" s="122">
        <v>1.4842580685E-2</v>
      </c>
      <c r="AI4378" s="122">
        <v>1.5126142775E-2</v>
      </c>
      <c r="AJ4378" s="122">
        <v>1.530770708E-2</v>
      </c>
      <c r="AK4378" s="122">
        <v>1.5974389910000001E-2</v>
      </c>
      <c r="AL4378" s="122">
        <v>0</v>
      </c>
    </row>
    <row r="4379" spans="1:38" hidden="1" x14ac:dyDescent="0.25">
      <c r="A4379" s="122" t="s">
        <v>2067</v>
      </c>
      <c r="B4379" s="122">
        <v>1</v>
      </c>
      <c r="C4379" s="122" t="s">
        <v>2264</v>
      </c>
      <c r="D4379" s="122" t="s">
        <v>2133</v>
      </c>
      <c r="E4379" s="122">
        <v>80</v>
      </c>
      <c r="F4379" s="122">
        <v>0</v>
      </c>
      <c r="G4379" s="122">
        <v>0</v>
      </c>
      <c r="H4379" s="122">
        <v>0</v>
      </c>
      <c r="I4379" s="122">
        <v>0</v>
      </c>
      <c r="J4379" s="122">
        <v>1.65837395E-4</v>
      </c>
      <c r="K4379" s="122">
        <v>1.38114269E-3</v>
      </c>
      <c r="L4379" s="122">
        <v>3.3759142600000001E-3</v>
      </c>
      <c r="M4379" s="122">
        <v>6.2781485700000002E-3</v>
      </c>
      <c r="N4379" s="122">
        <v>9.8407589999999993E-3</v>
      </c>
      <c r="O4379" s="122">
        <v>1.4606002345000001E-2</v>
      </c>
      <c r="P4379" s="122">
        <v>1.9078475455E-2</v>
      </c>
      <c r="Q4379" s="122">
        <v>2.3112833555E-2</v>
      </c>
      <c r="R4379" s="122">
        <v>3.0661630089999999E-2</v>
      </c>
      <c r="S4379" s="122">
        <v>3.8030417390000001E-2</v>
      </c>
      <c r="T4379" s="122">
        <v>4.1793506559999999E-2</v>
      </c>
      <c r="U4379" s="122">
        <v>4.5455081685000003E-2</v>
      </c>
      <c r="V4379" s="122">
        <v>4.9087960710000003E-2</v>
      </c>
      <c r="W4379" s="122">
        <v>5.5215366315E-2</v>
      </c>
      <c r="X4379" s="122">
        <v>6.1313018560000002E-2</v>
      </c>
      <c r="Y4379" s="122">
        <v>6.7406717470000002E-2</v>
      </c>
      <c r="Z4379" s="122">
        <v>7.3525808710000001E-2</v>
      </c>
      <c r="AA4379" s="122">
        <v>7.963710517E-2</v>
      </c>
      <c r="AB4379" s="122">
        <v>8.5669922519999997E-2</v>
      </c>
      <c r="AC4379" s="122">
        <v>9.1704212864999995E-2</v>
      </c>
      <c r="AD4379" s="122">
        <v>9.5005005719999994E-2</v>
      </c>
      <c r="AE4379" s="122">
        <v>9.6986123359999996E-2</v>
      </c>
      <c r="AF4379" s="122">
        <v>0.10119430324500001</v>
      </c>
      <c r="AG4379" s="122">
        <v>0.10483772472</v>
      </c>
      <c r="AH4379" s="122">
        <v>0.10779633718499999</v>
      </c>
      <c r="AI4379" s="122">
        <v>0.10709708297499999</v>
      </c>
      <c r="AJ4379" s="122">
        <v>0.10591825449</v>
      </c>
      <c r="AK4379" s="122">
        <v>0.106484579695</v>
      </c>
      <c r="AL4379" s="122">
        <v>0</v>
      </c>
    </row>
    <row r="4380" spans="1:38" hidden="1" x14ac:dyDescent="0.25">
      <c r="A4380" s="122" t="s">
        <v>2067</v>
      </c>
      <c r="B4380" s="122">
        <v>1</v>
      </c>
      <c r="C4380" s="122" t="s">
        <v>2264</v>
      </c>
      <c r="D4380" s="122" t="s">
        <v>2134</v>
      </c>
      <c r="E4380" s="122">
        <v>80</v>
      </c>
      <c r="F4380" s="122">
        <v>0</v>
      </c>
      <c r="G4380" s="122">
        <v>0</v>
      </c>
      <c r="H4380" s="122">
        <v>0</v>
      </c>
      <c r="I4380" s="122">
        <v>0</v>
      </c>
      <c r="J4380" s="122">
        <v>8.0652925000000003E-5</v>
      </c>
      <c r="K4380" s="122">
        <v>6.7300159999999999E-4</v>
      </c>
      <c r="L4380" s="122">
        <v>1.6475125799999999E-3</v>
      </c>
      <c r="M4380" s="122">
        <v>3.0681869449999998E-3</v>
      </c>
      <c r="N4380" s="122">
        <v>4.8104847599999999E-3</v>
      </c>
      <c r="O4380" s="122">
        <v>7.143999285E-3</v>
      </c>
      <c r="P4380" s="122">
        <v>9.3471137199999995E-3</v>
      </c>
      <c r="Q4380" s="122">
        <v>1.1340875265E-2</v>
      </c>
      <c r="R4380" s="122">
        <v>1.506934989E-2</v>
      </c>
      <c r="S4380" s="122">
        <v>1.8768765275000002E-2</v>
      </c>
      <c r="T4380" s="122">
        <v>2.0691335634999999E-2</v>
      </c>
      <c r="U4380" s="122">
        <v>2.2632609045000002E-2</v>
      </c>
      <c r="V4380" s="122">
        <v>2.4585488195000001E-2</v>
      </c>
      <c r="W4380" s="122">
        <v>2.7745401154999998E-2</v>
      </c>
      <c r="X4380" s="122">
        <v>3.090319859E-2</v>
      </c>
      <c r="Y4380" s="122">
        <v>3.402433798E-2</v>
      </c>
      <c r="Z4380" s="122">
        <v>3.7165346219999999E-2</v>
      </c>
      <c r="AA4380" s="122">
        <v>4.033444756E-2</v>
      </c>
      <c r="AB4380" s="122">
        <v>4.3483149744999998E-2</v>
      </c>
      <c r="AC4380" s="122">
        <v>4.6724549109999999E-2</v>
      </c>
      <c r="AD4380" s="122">
        <v>4.8634097685000002E-2</v>
      </c>
      <c r="AE4380" s="122">
        <v>4.9863049540000003E-2</v>
      </c>
      <c r="AF4380" s="122">
        <v>5.238907416E-2</v>
      </c>
      <c r="AG4380" s="122">
        <v>5.4651165680000002E-2</v>
      </c>
      <c r="AH4380" s="122">
        <v>5.6745744134999998E-2</v>
      </c>
      <c r="AI4380" s="122">
        <v>5.6909336695E-2</v>
      </c>
      <c r="AJ4380" s="122">
        <v>5.6215079680000002E-2</v>
      </c>
      <c r="AK4380" s="122">
        <v>5.7194035774999999E-2</v>
      </c>
      <c r="AL4380" s="122">
        <v>0</v>
      </c>
    </row>
    <row r="4381" spans="1:38" hidden="1" x14ac:dyDescent="0.25">
      <c r="A4381" s="122" t="s">
        <v>2067</v>
      </c>
      <c r="B4381" s="122">
        <v>1</v>
      </c>
      <c r="C4381" s="122" t="s">
        <v>2264</v>
      </c>
      <c r="D4381" s="122" t="s">
        <v>2135</v>
      </c>
      <c r="E4381" s="122">
        <v>80</v>
      </c>
      <c r="F4381" s="122">
        <v>0</v>
      </c>
      <c r="G4381" s="122">
        <v>0</v>
      </c>
      <c r="H4381" s="122">
        <v>0</v>
      </c>
      <c r="I4381" s="122">
        <v>0</v>
      </c>
      <c r="J4381" s="122">
        <v>3.5923724999999998E-5</v>
      </c>
      <c r="K4381" s="122">
        <v>2.9915299000000001E-4</v>
      </c>
      <c r="L4381" s="122">
        <v>7.2934324000000004E-4</v>
      </c>
      <c r="M4381" s="122">
        <v>1.3577171449999999E-3</v>
      </c>
      <c r="N4381" s="122">
        <v>2.1335258900000002E-3</v>
      </c>
      <c r="O4381" s="122">
        <v>3.1652843499999999E-3</v>
      </c>
      <c r="P4381" s="122">
        <v>4.1330755649999999E-3</v>
      </c>
      <c r="Q4381" s="122">
        <v>5.0009925599999996E-3</v>
      </c>
      <c r="R4381" s="122">
        <v>6.6425320900000001E-3</v>
      </c>
      <c r="S4381" s="122">
        <v>8.2476051950000004E-3</v>
      </c>
      <c r="T4381" s="122">
        <v>9.0771321950000004E-3</v>
      </c>
      <c r="U4381" s="122">
        <v>9.8960149050000001E-3</v>
      </c>
      <c r="V4381" s="122">
        <v>1.072660017E-2</v>
      </c>
      <c r="W4381" s="122">
        <v>1.2106910049999999E-2</v>
      </c>
      <c r="X4381" s="122">
        <v>1.3506793980000001E-2</v>
      </c>
      <c r="Y4381" s="122">
        <v>1.492119949E-2</v>
      </c>
      <c r="Z4381" s="122">
        <v>1.6366619969999999E-2</v>
      </c>
      <c r="AA4381" s="122">
        <v>1.7760072905E-2</v>
      </c>
      <c r="AB4381" s="122">
        <v>1.9191562410000002E-2</v>
      </c>
      <c r="AC4381" s="122">
        <v>2.0581934350000001E-2</v>
      </c>
      <c r="AD4381" s="122">
        <v>2.139614716E-2</v>
      </c>
      <c r="AE4381" s="122">
        <v>2.1952431075000001E-2</v>
      </c>
      <c r="AF4381" s="122">
        <v>2.2990435609999998E-2</v>
      </c>
      <c r="AG4381" s="122">
        <v>2.3879017749999999E-2</v>
      </c>
      <c r="AH4381" s="122">
        <v>2.4675154295000001E-2</v>
      </c>
      <c r="AI4381" s="122">
        <v>2.4625743469999999E-2</v>
      </c>
      <c r="AJ4381" s="122">
        <v>2.4322043525E-2</v>
      </c>
      <c r="AK4381" s="122">
        <v>2.4660734220000001E-2</v>
      </c>
      <c r="AL4381" s="122">
        <v>0</v>
      </c>
    </row>
    <row r="4382" spans="1:38" hidden="1" x14ac:dyDescent="0.25">
      <c r="A4382" s="122" t="s">
        <v>2067</v>
      </c>
      <c r="B4382" s="122">
        <v>1</v>
      </c>
      <c r="C4382" s="122" t="s">
        <v>2264</v>
      </c>
      <c r="D4382" s="122" t="s">
        <v>2136</v>
      </c>
      <c r="E4382" s="122">
        <v>80</v>
      </c>
      <c r="F4382" s="122">
        <v>0</v>
      </c>
      <c r="G4382" s="122">
        <v>0</v>
      </c>
      <c r="H4382" s="122">
        <v>0</v>
      </c>
      <c r="I4382" s="122">
        <v>0</v>
      </c>
      <c r="J4382" s="122">
        <v>5.3583920000000002E-5</v>
      </c>
      <c r="K4382" s="122">
        <v>4.4710976E-4</v>
      </c>
      <c r="L4382" s="122">
        <v>1.09337434E-3</v>
      </c>
      <c r="M4382" s="122">
        <v>2.0364773949999998E-3</v>
      </c>
      <c r="N4382" s="122">
        <v>3.1958728649999998E-3</v>
      </c>
      <c r="O4382" s="122">
        <v>4.7485717350000001E-3</v>
      </c>
      <c r="P4382" s="122">
        <v>6.2126547300000003E-3</v>
      </c>
      <c r="Q4382" s="122">
        <v>7.5290442649999997E-3</v>
      </c>
      <c r="R4382" s="122">
        <v>1.001171017E-2</v>
      </c>
      <c r="S4382" s="122">
        <v>1.2470342505000001E-2</v>
      </c>
      <c r="T4382" s="122">
        <v>1.376356009E-2</v>
      </c>
      <c r="U4382" s="122">
        <v>1.507758486E-2</v>
      </c>
      <c r="V4382" s="122">
        <v>1.6380462839999999E-2</v>
      </c>
      <c r="W4382" s="122">
        <v>1.8512616905000001E-2</v>
      </c>
      <c r="X4382" s="122">
        <v>2.0634234550000002E-2</v>
      </c>
      <c r="Y4382" s="122">
        <v>2.2740082405000001E-2</v>
      </c>
      <c r="Z4382" s="122">
        <v>2.48995919E-2</v>
      </c>
      <c r="AA4382" s="122">
        <v>2.7050441644999999E-2</v>
      </c>
      <c r="AB4382" s="122">
        <v>2.9178545895000001E-2</v>
      </c>
      <c r="AC4382" s="122">
        <v>3.1338306640000001E-2</v>
      </c>
      <c r="AD4382" s="122">
        <v>3.2567586794999999E-2</v>
      </c>
      <c r="AE4382" s="122">
        <v>3.3404169565000003E-2</v>
      </c>
      <c r="AF4382" s="122">
        <v>3.5044756689999998E-2</v>
      </c>
      <c r="AG4382" s="122">
        <v>3.6550690900000002E-2</v>
      </c>
      <c r="AH4382" s="122">
        <v>3.7818796549999999E-2</v>
      </c>
      <c r="AI4382" s="122">
        <v>3.781277794E-2</v>
      </c>
      <c r="AJ4382" s="122">
        <v>3.7312649405000002E-2</v>
      </c>
      <c r="AK4382" s="122">
        <v>3.7894653280000003E-2</v>
      </c>
      <c r="AL4382" s="122">
        <v>0</v>
      </c>
    </row>
    <row r="4383" spans="1:38" hidden="1" x14ac:dyDescent="0.25">
      <c r="A4383" s="122" t="s">
        <v>2067</v>
      </c>
      <c r="B4383" s="122">
        <v>1</v>
      </c>
      <c r="C4383" s="122" t="s">
        <v>2264</v>
      </c>
      <c r="D4383" s="122" t="s">
        <v>2137</v>
      </c>
      <c r="E4383" s="122">
        <v>80</v>
      </c>
      <c r="F4383" s="122">
        <v>0</v>
      </c>
      <c r="G4383" s="122">
        <v>0</v>
      </c>
      <c r="H4383" s="122">
        <v>0</v>
      </c>
      <c r="I4383" s="122">
        <v>0</v>
      </c>
      <c r="J4383" s="122">
        <v>6.0522105000000001E-5</v>
      </c>
      <c r="K4383" s="122">
        <v>5.0362258499999995E-4</v>
      </c>
      <c r="L4383" s="122">
        <v>1.2270892550000001E-3</v>
      </c>
      <c r="M4383" s="122">
        <v>2.277760475E-3</v>
      </c>
      <c r="N4383" s="122">
        <v>3.5606992549999999E-3</v>
      </c>
      <c r="O4383" s="122">
        <v>5.2718269950000002E-3</v>
      </c>
      <c r="P4383" s="122">
        <v>6.8614800500000003E-3</v>
      </c>
      <c r="Q4383" s="122">
        <v>8.2873710349999994E-3</v>
      </c>
      <c r="R4383" s="122">
        <v>1.1008975355000001E-2</v>
      </c>
      <c r="S4383" s="122">
        <v>1.3693615439999999E-2</v>
      </c>
      <c r="T4383" s="122">
        <v>1.5111788695E-2</v>
      </c>
      <c r="U4383" s="122">
        <v>1.6497430435000002E-2</v>
      </c>
      <c r="V4383" s="122">
        <v>1.6704350220000001E-2</v>
      </c>
      <c r="W4383" s="122">
        <v>1.90297621E-2</v>
      </c>
      <c r="X4383" s="122">
        <v>2.1335087044999999E-2</v>
      </c>
      <c r="Y4383" s="122">
        <v>2.3659647020000001E-2</v>
      </c>
      <c r="Z4383" s="122">
        <v>2.6022880065E-2</v>
      </c>
      <c r="AA4383" s="122">
        <v>2.8321803494999999E-2</v>
      </c>
      <c r="AB4383" s="122">
        <v>3.0602952494999999E-2</v>
      </c>
      <c r="AC4383" s="122">
        <v>3.2896608384999998E-2</v>
      </c>
      <c r="AD4383" s="122">
        <v>3.425566285E-2</v>
      </c>
      <c r="AE4383" s="122">
        <v>3.5198184345000001E-2</v>
      </c>
      <c r="AF4383" s="122">
        <v>3.6947145309999999E-2</v>
      </c>
      <c r="AG4383" s="122">
        <v>3.83396981E-2</v>
      </c>
      <c r="AH4383" s="122">
        <v>3.9514583300000003E-2</v>
      </c>
      <c r="AI4383" s="122">
        <v>3.9384863595E-2</v>
      </c>
      <c r="AJ4383" s="122">
        <v>3.8532488254999997E-2</v>
      </c>
      <c r="AK4383" s="122">
        <v>3.8858138739999999E-2</v>
      </c>
      <c r="AL4383" s="122">
        <v>0</v>
      </c>
    </row>
    <row r="4384" spans="1:38" hidden="1" x14ac:dyDescent="0.25">
      <c r="A4384" s="122" t="s">
        <v>2067</v>
      </c>
      <c r="B4384" s="122">
        <v>1</v>
      </c>
      <c r="C4384" s="122" t="s">
        <v>2264</v>
      </c>
      <c r="D4384" s="122" t="s">
        <v>2138</v>
      </c>
      <c r="E4384" s="122">
        <v>80</v>
      </c>
      <c r="F4384" s="122">
        <v>0</v>
      </c>
      <c r="G4384" s="122">
        <v>0</v>
      </c>
      <c r="H4384" s="122">
        <v>0</v>
      </c>
      <c r="I4384" s="122">
        <v>0</v>
      </c>
      <c r="J4384" s="122">
        <v>8.4853155E-5</v>
      </c>
      <c r="K4384" s="122">
        <v>7.0635420000000003E-4</v>
      </c>
      <c r="L4384" s="122">
        <v>1.723874825E-3</v>
      </c>
      <c r="M4384" s="122">
        <v>3.2077000399999998E-3</v>
      </c>
      <c r="N4384" s="122">
        <v>5.0293690700000003E-3</v>
      </c>
      <c r="O4384" s="122">
        <v>7.4658957599999997E-3</v>
      </c>
      <c r="P4384" s="122">
        <v>9.7602216499999995E-3</v>
      </c>
      <c r="Q4384" s="122">
        <v>1.1840341169999999E-2</v>
      </c>
      <c r="R4384" s="122">
        <v>1.5708843449999999E-2</v>
      </c>
      <c r="S4384" s="122">
        <v>1.9453067094999998E-2</v>
      </c>
      <c r="T4384" s="122">
        <v>2.128646079E-2</v>
      </c>
      <c r="U4384" s="122">
        <v>2.3082022935000002E-2</v>
      </c>
      <c r="V4384" s="122">
        <v>2.4886038805E-2</v>
      </c>
      <c r="W4384" s="122">
        <v>2.7971379425000002E-2</v>
      </c>
      <c r="X4384" s="122">
        <v>3.1115612375000001E-2</v>
      </c>
      <c r="Y4384" s="122">
        <v>3.4331367825E-2</v>
      </c>
      <c r="Z4384" s="122">
        <v>3.7599869025000003E-2</v>
      </c>
      <c r="AA4384" s="122">
        <v>4.0934570915000003E-2</v>
      </c>
      <c r="AB4384" s="122">
        <v>4.4316240474999997E-2</v>
      </c>
      <c r="AC4384" s="122">
        <v>4.7752704979999998E-2</v>
      </c>
      <c r="AD4384" s="122">
        <v>4.9879033730000001E-2</v>
      </c>
      <c r="AE4384" s="122">
        <v>5.1266166219999999E-2</v>
      </c>
      <c r="AF4384" s="122">
        <v>5.3883756390000002E-2</v>
      </c>
      <c r="AG4384" s="122">
        <v>5.6304071759999998E-2</v>
      </c>
      <c r="AH4384" s="122">
        <v>5.8331926924999999E-2</v>
      </c>
      <c r="AI4384" s="122">
        <v>5.8294850129999999E-2</v>
      </c>
      <c r="AJ4384" s="122">
        <v>5.8174973060000003E-2</v>
      </c>
      <c r="AK4384" s="122">
        <v>5.8696058859999997E-2</v>
      </c>
      <c r="AL4384" s="122">
        <v>0</v>
      </c>
    </row>
    <row r="4385" spans="1:38" hidden="1" x14ac:dyDescent="0.25">
      <c r="A4385" s="122" t="s">
        <v>2067</v>
      </c>
      <c r="B4385" s="122">
        <v>1</v>
      </c>
      <c r="C4385" s="122" t="s">
        <v>2264</v>
      </c>
      <c r="D4385" s="122" t="s">
        <v>2139</v>
      </c>
      <c r="E4385" s="122">
        <v>80</v>
      </c>
      <c r="F4385" s="122">
        <v>0</v>
      </c>
      <c r="G4385" s="122">
        <v>0</v>
      </c>
      <c r="H4385" s="122">
        <v>0</v>
      </c>
      <c r="I4385" s="122">
        <v>0</v>
      </c>
      <c r="J4385" s="122">
        <v>6.9926894999999996E-5</v>
      </c>
      <c r="K4385" s="122">
        <v>5.8312646000000001E-4</v>
      </c>
      <c r="L4385" s="122">
        <v>1.4260149349999999E-3</v>
      </c>
      <c r="M4385" s="122">
        <v>2.6570843250000001E-3</v>
      </c>
      <c r="N4385" s="122">
        <v>4.1734447399999998E-3</v>
      </c>
      <c r="O4385" s="122">
        <v>6.2098266599999999E-3</v>
      </c>
      <c r="P4385" s="122">
        <v>8.1490364700000009E-3</v>
      </c>
      <c r="Q4385" s="122">
        <v>9.9471422700000006E-3</v>
      </c>
      <c r="R4385" s="122">
        <v>1.3317668055000001E-2</v>
      </c>
      <c r="S4385" s="122">
        <v>1.6647443769999999E-2</v>
      </c>
      <c r="T4385" s="122">
        <v>1.8413824065000001E-2</v>
      </c>
      <c r="U4385" s="122">
        <v>2.0158921810000001E-2</v>
      </c>
      <c r="V4385" s="122">
        <v>2.1847275914999999E-2</v>
      </c>
      <c r="W4385" s="122">
        <v>2.458713673E-2</v>
      </c>
      <c r="X4385" s="122">
        <v>2.7344577004999999E-2</v>
      </c>
      <c r="Y4385" s="122">
        <v>3.0184679535000002E-2</v>
      </c>
      <c r="Z4385" s="122">
        <v>3.3146959580000003E-2</v>
      </c>
      <c r="AA4385" s="122">
        <v>3.6144523499999998E-2</v>
      </c>
      <c r="AB4385" s="122">
        <v>3.9156679015000001E-2</v>
      </c>
      <c r="AC4385" s="122">
        <v>4.2135149274999999E-2</v>
      </c>
      <c r="AD4385" s="122">
        <v>4.3945042720000001E-2</v>
      </c>
      <c r="AE4385" s="122">
        <v>4.5165074530000002E-2</v>
      </c>
      <c r="AF4385" s="122">
        <v>4.7409873349999999E-2</v>
      </c>
      <c r="AG4385" s="122">
        <v>4.9451220640000002E-2</v>
      </c>
      <c r="AH4385" s="122">
        <v>5.1185704244999998E-2</v>
      </c>
      <c r="AI4385" s="122">
        <v>5.1193419295000001E-2</v>
      </c>
      <c r="AJ4385" s="122">
        <v>5.1137024055000001E-2</v>
      </c>
      <c r="AK4385" s="122">
        <v>5.1808607935000001E-2</v>
      </c>
      <c r="AL4385" s="122">
        <v>0</v>
      </c>
    </row>
    <row r="4386" spans="1:38" hidden="1" x14ac:dyDescent="0.25">
      <c r="A4386" s="122" t="s">
        <v>2067</v>
      </c>
      <c r="B4386" s="122">
        <v>1</v>
      </c>
      <c r="C4386" s="122" t="s">
        <v>2264</v>
      </c>
      <c r="D4386" s="122" t="s">
        <v>2140</v>
      </c>
      <c r="E4386" s="122">
        <v>80</v>
      </c>
      <c r="F4386" s="122">
        <v>0</v>
      </c>
      <c r="G4386" s="122">
        <v>0</v>
      </c>
      <c r="H4386" s="122">
        <v>0</v>
      </c>
      <c r="I4386" s="122">
        <v>0</v>
      </c>
      <c r="J4386" s="122">
        <v>1.7299399999999999E-5</v>
      </c>
      <c r="K4386" s="122">
        <v>1.4301820000000001E-4</v>
      </c>
      <c r="L4386" s="122">
        <v>3.4843182500000002E-4</v>
      </c>
      <c r="M4386" s="122">
        <v>6.4646658499999999E-4</v>
      </c>
      <c r="N4386" s="122">
        <v>1.0096903349999999E-3</v>
      </c>
      <c r="O4386" s="122">
        <v>1.49712505E-3</v>
      </c>
      <c r="P4386" s="122">
        <v>1.959487695E-3</v>
      </c>
      <c r="Q4386" s="122">
        <v>2.379478535E-3</v>
      </c>
      <c r="R4386" s="122">
        <v>3.17241382E-3</v>
      </c>
      <c r="S4386" s="122">
        <v>3.9572484699999999E-3</v>
      </c>
      <c r="T4386" s="122">
        <v>4.3609707049999998E-3</v>
      </c>
      <c r="U4386" s="122">
        <v>4.7538486550000002E-3</v>
      </c>
      <c r="V4386" s="122">
        <v>5.1387211100000002E-3</v>
      </c>
      <c r="W4386" s="122">
        <v>5.7714061300000001E-3</v>
      </c>
      <c r="X4386" s="122">
        <v>6.3997237550000004E-3</v>
      </c>
      <c r="Y4386" s="122">
        <v>7.0035830299999997E-3</v>
      </c>
      <c r="Z4386" s="122">
        <v>7.6022169750000002E-3</v>
      </c>
      <c r="AA4386" s="122">
        <v>8.2217539149999994E-3</v>
      </c>
      <c r="AB4386" s="122">
        <v>8.8315962900000003E-3</v>
      </c>
      <c r="AC4386" s="122">
        <v>9.4475102050000006E-3</v>
      </c>
      <c r="AD4386" s="122">
        <v>9.8153958150000008E-3</v>
      </c>
      <c r="AE4386" s="122">
        <v>1.0023967485E-2</v>
      </c>
      <c r="AF4386" s="122">
        <v>1.0515449E-2</v>
      </c>
      <c r="AG4386" s="122">
        <v>1.0957545484999999E-2</v>
      </c>
      <c r="AH4386" s="122">
        <v>1.1352764414999999E-2</v>
      </c>
      <c r="AI4386" s="122">
        <v>1.13782147E-2</v>
      </c>
      <c r="AJ4386" s="122">
        <v>1.1285690714999999E-2</v>
      </c>
      <c r="AK4386" s="122">
        <v>1.1531665470000001E-2</v>
      </c>
      <c r="AL4386" s="122">
        <v>0</v>
      </c>
    </row>
    <row r="4387" spans="1:38" hidden="1" x14ac:dyDescent="0.25">
      <c r="A4387" s="122" t="s">
        <v>2067</v>
      </c>
      <c r="B4387" s="122">
        <v>1</v>
      </c>
      <c r="C4387" s="122" t="s">
        <v>2264</v>
      </c>
      <c r="D4387" s="122" t="s">
        <v>2141</v>
      </c>
      <c r="E4387" s="122">
        <v>80</v>
      </c>
      <c r="F4387" s="122">
        <v>0</v>
      </c>
      <c r="G4387" s="122">
        <v>0</v>
      </c>
      <c r="H4387" s="122">
        <v>0</v>
      </c>
      <c r="I4387" s="122">
        <v>0</v>
      </c>
      <c r="J4387" s="122">
        <v>1.3361207000000001E-4</v>
      </c>
      <c r="K4387" s="122">
        <v>1.1129031649999999E-3</v>
      </c>
      <c r="L4387" s="122">
        <v>2.7222240699999998E-3</v>
      </c>
      <c r="M4387" s="122">
        <v>5.0536780099999998E-3</v>
      </c>
      <c r="N4387" s="122">
        <v>7.8970364050000002E-3</v>
      </c>
      <c r="O4387" s="122">
        <v>1.169650155E-2</v>
      </c>
      <c r="P4387" s="122">
        <v>1.527063799E-2</v>
      </c>
      <c r="Q4387" s="122">
        <v>1.8490940394999999E-2</v>
      </c>
      <c r="R4387" s="122">
        <v>2.451771401E-2</v>
      </c>
      <c r="S4387" s="122">
        <v>3.0413270135E-2</v>
      </c>
      <c r="T4387" s="122">
        <v>3.3380020085000003E-2</v>
      </c>
      <c r="U4387" s="122">
        <v>3.6231464710000001E-2</v>
      </c>
      <c r="V4387" s="122">
        <v>3.8963342475000003E-2</v>
      </c>
      <c r="W4387" s="122">
        <v>4.3496407704999997E-2</v>
      </c>
      <c r="X4387" s="122">
        <v>4.7844353275000001E-2</v>
      </c>
      <c r="Y4387" s="122">
        <v>5.2156390194999999E-2</v>
      </c>
      <c r="Z4387" s="122">
        <v>5.655977257E-2</v>
      </c>
      <c r="AA4387" s="122">
        <v>6.1164983064999998E-2</v>
      </c>
      <c r="AB4387" s="122">
        <v>6.5821915884999999E-2</v>
      </c>
      <c r="AC4387" s="122">
        <v>7.0505952885000001E-2</v>
      </c>
      <c r="AD4387" s="122">
        <v>7.3231363475000005E-2</v>
      </c>
      <c r="AE4387" s="122">
        <v>7.4925200859999999E-2</v>
      </c>
      <c r="AF4387" s="122">
        <v>7.8562065045000004E-2</v>
      </c>
      <c r="AG4387" s="122">
        <v>8.1842624234999994E-2</v>
      </c>
      <c r="AH4387" s="122">
        <v>8.4606640560000002E-2</v>
      </c>
      <c r="AI4387" s="122">
        <v>8.4419434520000003E-2</v>
      </c>
      <c r="AJ4387" s="122">
        <v>8.3404690040000007E-2</v>
      </c>
      <c r="AK4387" s="122">
        <v>8.4461902470000003E-2</v>
      </c>
      <c r="AL4387" s="122">
        <v>0</v>
      </c>
    </row>
    <row r="4388" spans="1:38" hidden="1" x14ac:dyDescent="0.25">
      <c r="A4388" s="122" t="s">
        <v>2067</v>
      </c>
      <c r="B4388" s="122">
        <v>1</v>
      </c>
      <c r="C4388" s="122" t="s">
        <v>2264</v>
      </c>
      <c r="D4388" s="122" t="s">
        <v>2142</v>
      </c>
      <c r="E4388" s="122">
        <v>80</v>
      </c>
      <c r="F4388" s="122">
        <v>0</v>
      </c>
      <c r="G4388" s="122">
        <v>0</v>
      </c>
      <c r="H4388" s="122">
        <v>0</v>
      </c>
      <c r="I4388" s="122">
        <v>0</v>
      </c>
      <c r="J4388" s="122">
        <v>6.4181644999999999E-5</v>
      </c>
      <c r="K4388" s="122">
        <v>5.35987605E-4</v>
      </c>
      <c r="L4388" s="122">
        <v>1.3146672999999999E-3</v>
      </c>
      <c r="M4388" s="122">
        <v>2.454125245E-3</v>
      </c>
      <c r="N4388" s="122">
        <v>3.8598612900000002E-3</v>
      </c>
      <c r="O4388" s="122">
        <v>5.7595240149999997E-3</v>
      </c>
      <c r="P4388" s="122">
        <v>7.5700579800000002E-3</v>
      </c>
      <c r="Q4388" s="122">
        <v>9.2218475050000002E-3</v>
      </c>
      <c r="R4388" s="122">
        <v>1.2285979945000001E-2</v>
      </c>
      <c r="S4388" s="122">
        <v>1.5306575115E-2</v>
      </c>
      <c r="T4388" s="122">
        <v>1.6889372730000001E-2</v>
      </c>
      <c r="U4388" s="122">
        <v>1.845468167E-2</v>
      </c>
      <c r="V4388" s="122">
        <v>2.0046606025E-2</v>
      </c>
      <c r="W4388" s="122">
        <v>2.2646554425E-2</v>
      </c>
      <c r="X4388" s="122">
        <v>2.5238059819999999E-2</v>
      </c>
      <c r="Y4388" s="122">
        <v>2.7818608705000001E-2</v>
      </c>
      <c r="Z4388" s="122">
        <v>3.041075864E-2</v>
      </c>
      <c r="AA4388" s="122">
        <v>3.3089565034999997E-2</v>
      </c>
      <c r="AB4388" s="122">
        <v>3.5759448370000002E-2</v>
      </c>
      <c r="AC4388" s="122">
        <v>3.8505068839999997E-2</v>
      </c>
      <c r="AD4388" s="122">
        <v>4.0203862884999997E-2</v>
      </c>
      <c r="AE4388" s="122">
        <v>4.1359973345000002E-2</v>
      </c>
      <c r="AF4388" s="122">
        <v>4.3608457835000003E-2</v>
      </c>
      <c r="AG4388" s="122">
        <v>4.5686685945E-2</v>
      </c>
      <c r="AH4388" s="122">
        <v>4.7514260689999997E-2</v>
      </c>
      <c r="AI4388" s="122">
        <v>4.7685514700000001E-2</v>
      </c>
      <c r="AJ4388" s="122">
        <v>4.7280514104999997E-2</v>
      </c>
      <c r="AK4388" s="122">
        <v>4.7962001924999997E-2</v>
      </c>
      <c r="AL4388" s="122">
        <v>0</v>
      </c>
    </row>
    <row r="4389" spans="1:38" hidden="1" x14ac:dyDescent="0.25">
      <c r="A4389" s="122" t="s">
        <v>2067</v>
      </c>
      <c r="B4389" s="122">
        <v>1</v>
      </c>
      <c r="C4389" s="122" t="s">
        <v>2264</v>
      </c>
      <c r="D4389" s="122" t="s">
        <v>2143</v>
      </c>
      <c r="E4389" s="122">
        <v>80</v>
      </c>
      <c r="F4389" s="122">
        <v>0</v>
      </c>
      <c r="G4389" s="122">
        <v>0</v>
      </c>
      <c r="H4389" s="122">
        <v>0</v>
      </c>
      <c r="I4389" s="122">
        <v>0</v>
      </c>
      <c r="J4389" s="122">
        <v>7.4123439999999999E-5</v>
      </c>
      <c r="K4389" s="122">
        <v>6.1857549E-4</v>
      </c>
      <c r="L4389" s="122">
        <v>1.515159775E-3</v>
      </c>
      <c r="M4389" s="122">
        <v>2.8239411249999999E-3</v>
      </c>
      <c r="N4389" s="122">
        <v>4.4278876249999998E-3</v>
      </c>
      <c r="O4389" s="122">
        <v>6.5731606250000003E-3</v>
      </c>
      <c r="P4389" s="122">
        <v>8.6035919400000004E-3</v>
      </c>
      <c r="Q4389" s="122">
        <v>1.0440272990000001E-2</v>
      </c>
      <c r="R4389" s="122">
        <v>1.3891549854999999E-2</v>
      </c>
      <c r="S4389" s="122">
        <v>1.7292997144999999E-2</v>
      </c>
      <c r="T4389" s="122">
        <v>1.90804275E-2</v>
      </c>
      <c r="U4389" s="122">
        <v>2.0872369969999999E-2</v>
      </c>
      <c r="V4389" s="122">
        <v>2.2683284160000001E-2</v>
      </c>
      <c r="W4389" s="122">
        <v>2.5605709590000001E-2</v>
      </c>
      <c r="X4389" s="122">
        <v>2.8493927164999999E-2</v>
      </c>
      <c r="Y4389" s="122">
        <v>3.1399886340000002E-2</v>
      </c>
      <c r="Z4389" s="122">
        <v>3.4334001594999997E-2</v>
      </c>
      <c r="AA4389" s="122">
        <v>3.7202456515000003E-2</v>
      </c>
      <c r="AB4389" s="122">
        <v>4.007204139E-2</v>
      </c>
      <c r="AC4389" s="122">
        <v>4.2972788970000002E-2</v>
      </c>
      <c r="AD4389" s="122">
        <v>4.4675481075000002E-2</v>
      </c>
      <c r="AE4389" s="122">
        <v>4.5820340224999999E-2</v>
      </c>
      <c r="AF4389" s="122">
        <v>4.807575687E-2</v>
      </c>
      <c r="AG4389" s="122">
        <v>5.0133704750000001E-2</v>
      </c>
      <c r="AH4389" s="122">
        <v>5.1895889840000001E-2</v>
      </c>
      <c r="AI4389" s="122">
        <v>5.1916481955000003E-2</v>
      </c>
      <c r="AJ4389" s="122">
        <v>5.0986264674999997E-2</v>
      </c>
      <c r="AK4389" s="122">
        <v>5.183430612E-2</v>
      </c>
      <c r="AL4389" s="122">
        <v>0</v>
      </c>
    </row>
    <row r="4390" spans="1:38" hidden="1" x14ac:dyDescent="0.25">
      <c r="A4390" s="122" t="s">
        <v>2067</v>
      </c>
      <c r="B4390" s="122">
        <v>1</v>
      </c>
      <c r="C4390" s="122" t="s">
        <v>2264</v>
      </c>
      <c r="D4390" s="122" t="s">
        <v>2177</v>
      </c>
      <c r="E4390" s="122">
        <v>80</v>
      </c>
      <c r="F4390" s="122">
        <v>0</v>
      </c>
      <c r="G4390" s="122">
        <v>0</v>
      </c>
      <c r="H4390" s="122">
        <v>0</v>
      </c>
      <c r="I4390" s="122">
        <v>0</v>
      </c>
      <c r="J4390" s="122">
        <v>7.6044999999999996E-7</v>
      </c>
      <c r="K4390" s="122">
        <v>6.5830850000000003E-6</v>
      </c>
      <c r="L4390" s="122">
        <v>1.669037E-5</v>
      </c>
      <c r="M4390" s="122">
        <v>3.2149279999999999E-5</v>
      </c>
      <c r="N4390" s="122">
        <v>5.2046270000000001E-5</v>
      </c>
      <c r="O4390" s="122">
        <v>7.9558145000000003E-5</v>
      </c>
      <c r="P4390" s="122">
        <v>1.0698493E-4</v>
      </c>
      <c r="Q4390" s="122">
        <v>1.2848556500000001E-4</v>
      </c>
      <c r="R4390" s="122">
        <v>1.6899276E-4</v>
      </c>
      <c r="S4390" s="122">
        <v>2.0774958000000001E-4</v>
      </c>
      <c r="T4390" s="122">
        <v>2.26312935E-4</v>
      </c>
      <c r="U4390" s="122">
        <v>2.4417211999999997E-4</v>
      </c>
      <c r="V4390" s="122">
        <v>2.5713796000000001E-4</v>
      </c>
      <c r="W4390" s="122">
        <v>2.7681887499999999E-4</v>
      </c>
      <c r="X4390" s="122">
        <v>2.9326938500000001E-4</v>
      </c>
      <c r="Y4390" s="122">
        <v>3.0611931499999998E-4</v>
      </c>
      <c r="Z4390" s="122">
        <v>3.1562628000000002E-4</v>
      </c>
      <c r="AA4390" s="122">
        <v>3.3132136499999999E-4</v>
      </c>
      <c r="AB4390" s="122">
        <v>3.5513416999999998E-4</v>
      </c>
      <c r="AC4390" s="122">
        <v>3.7874162E-4</v>
      </c>
      <c r="AD4390" s="122">
        <v>3.9129139E-4</v>
      </c>
      <c r="AE4390" s="122">
        <v>3.9868952999999997E-4</v>
      </c>
      <c r="AF4390" s="122">
        <v>4.1555945999999997E-4</v>
      </c>
      <c r="AG4390" s="122">
        <v>4.3024820499999999E-4</v>
      </c>
      <c r="AH4390" s="122">
        <v>4.4260736E-4</v>
      </c>
      <c r="AI4390" s="122">
        <v>4.4005533E-4</v>
      </c>
      <c r="AJ4390" s="122">
        <v>4.2955509E-4</v>
      </c>
      <c r="AK4390" s="122">
        <v>4.3411577999999997E-4</v>
      </c>
      <c r="AL4390" s="122">
        <v>0</v>
      </c>
    </row>
    <row r="4391" spans="1:38" hidden="1" x14ac:dyDescent="0.25">
      <c r="A4391" s="122" t="s">
        <v>2067</v>
      </c>
      <c r="B4391" s="122">
        <v>1</v>
      </c>
      <c r="C4391" s="122" t="s">
        <v>2264</v>
      </c>
      <c r="D4391" s="122" t="s">
        <v>2144</v>
      </c>
      <c r="E4391" s="122">
        <v>80</v>
      </c>
      <c r="F4391" s="122">
        <v>0</v>
      </c>
      <c r="G4391" s="122">
        <v>0</v>
      </c>
      <c r="H4391" s="122">
        <v>0</v>
      </c>
      <c r="I4391" s="122">
        <v>0</v>
      </c>
      <c r="J4391" s="122">
        <v>3.7433905000000001E-5</v>
      </c>
      <c r="K4391" s="122">
        <v>3.1314493500000001E-4</v>
      </c>
      <c r="L4391" s="122">
        <v>7.6659256000000001E-4</v>
      </c>
      <c r="M4391" s="122">
        <v>1.4307280500000001E-3</v>
      </c>
      <c r="N4391" s="122">
        <v>2.2491883250000001E-3</v>
      </c>
      <c r="O4391" s="122">
        <v>3.342638375E-3</v>
      </c>
      <c r="P4391" s="122">
        <v>4.3703979400000004E-3</v>
      </c>
      <c r="Q4391" s="122">
        <v>5.2801430349999996E-3</v>
      </c>
      <c r="R4391" s="122">
        <v>6.997838785E-3</v>
      </c>
      <c r="S4391" s="122">
        <v>8.6877228349999999E-3</v>
      </c>
      <c r="T4391" s="122">
        <v>9.5904714549999992E-3</v>
      </c>
      <c r="U4391" s="122">
        <v>1.0475090544999999E-2</v>
      </c>
      <c r="V4391" s="122">
        <v>1.1278072815E-2</v>
      </c>
      <c r="W4391" s="122">
        <v>1.273563537E-2</v>
      </c>
      <c r="X4391" s="122">
        <v>1.4178892755E-2</v>
      </c>
      <c r="Y4391" s="122">
        <v>1.5585269989999999E-2</v>
      </c>
      <c r="Z4391" s="122">
        <v>1.7009937555E-2</v>
      </c>
      <c r="AA4391" s="122">
        <v>1.8437569535E-2</v>
      </c>
      <c r="AB4391" s="122">
        <v>1.9847068969999999E-2</v>
      </c>
      <c r="AC4391" s="122">
        <v>2.1261286880000001E-2</v>
      </c>
      <c r="AD4391" s="122">
        <v>2.2059967749999999E-2</v>
      </c>
      <c r="AE4391" s="122">
        <v>2.255212027E-2</v>
      </c>
      <c r="AF4391" s="122">
        <v>2.3603029675000001E-2</v>
      </c>
      <c r="AG4391" s="122">
        <v>2.4533496530000001E-2</v>
      </c>
      <c r="AH4391" s="122">
        <v>2.5269264400000001E-2</v>
      </c>
      <c r="AI4391" s="122">
        <v>2.5180310845000001E-2</v>
      </c>
      <c r="AJ4391" s="122">
        <v>2.4495933314999999E-2</v>
      </c>
      <c r="AK4391" s="122">
        <v>2.4790005359999999E-2</v>
      </c>
      <c r="AL4391" s="122">
        <v>0</v>
      </c>
    </row>
    <row r="4392" spans="1:38" hidden="1" x14ac:dyDescent="0.25">
      <c r="A4392" s="122" t="s">
        <v>2067</v>
      </c>
      <c r="B4392" s="122">
        <v>1</v>
      </c>
      <c r="C4392" s="122" t="s">
        <v>2264</v>
      </c>
      <c r="D4392" s="122" t="s">
        <v>2145</v>
      </c>
      <c r="E4392" s="122">
        <v>80</v>
      </c>
      <c r="F4392" s="122">
        <v>0</v>
      </c>
      <c r="G4392" s="122">
        <v>0</v>
      </c>
      <c r="H4392" s="122">
        <v>0</v>
      </c>
      <c r="I4392" s="122">
        <v>0</v>
      </c>
      <c r="J4392" s="122">
        <v>1.1990320000000001E-5</v>
      </c>
      <c r="K4392" s="122">
        <v>1.0081623999999999E-4</v>
      </c>
      <c r="L4392" s="122">
        <v>2.47224975E-4</v>
      </c>
      <c r="M4392" s="122">
        <v>4.5846358E-4</v>
      </c>
      <c r="N4392" s="122">
        <v>7.1563772000000003E-4</v>
      </c>
      <c r="O4392" s="122">
        <v>1.060682025E-3</v>
      </c>
      <c r="P4392" s="122">
        <v>1.3867127349999999E-3</v>
      </c>
      <c r="Q4392" s="122">
        <v>1.678546645E-3</v>
      </c>
      <c r="R4392" s="122">
        <v>2.2316929500000001E-3</v>
      </c>
      <c r="S4392" s="122">
        <v>2.785432875E-3</v>
      </c>
      <c r="T4392" s="122">
        <v>3.0872943399999999E-3</v>
      </c>
      <c r="U4392" s="122">
        <v>3.3887980250000001E-3</v>
      </c>
      <c r="V4392" s="122">
        <v>3.6986612999999999E-3</v>
      </c>
      <c r="W4392" s="122">
        <v>4.1955855600000003E-3</v>
      </c>
      <c r="X4392" s="122">
        <v>4.6965381949999998E-3</v>
      </c>
      <c r="Y4392" s="122">
        <v>5.1831012399999998E-3</v>
      </c>
      <c r="Z4392" s="122">
        <v>5.6729851399999996E-3</v>
      </c>
      <c r="AA4392" s="122">
        <v>6.1735146699999997E-3</v>
      </c>
      <c r="AB4392" s="122">
        <v>6.6775439450000003E-3</v>
      </c>
      <c r="AC4392" s="122">
        <v>7.2118612399999999E-3</v>
      </c>
      <c r="AD4392" s="122">
        <v>7.5403056250000003E-3</v>
      </c>
      <c r="AE4392" s="122">
        <v>7.7794654749999996E-3</v>
      </c>
      <c r="AF4392" s="122">
        <v>8.2249823100000001E-3</v>
      </c>
      <c r="AG4392" s="122">
        <v>8.6451815199999997E-3</v>
      </c>
      <c r="AH4392" s="122">
        <v>8.9951218499999992E-3</v>
      </c>
      <c r="AI4392" s="122">
        <v>9.0476749749999995E-3</v>
      </c>
      <c r="AJ4392" s="122">
        <v>8.9984715150000002E-3</v>
      </c>
      <c r="AK4392" s="122">
        <v>9.2797314849999996E-3</v>
      </c>
      <c r="AL4392" s="122">
        <v>0</v>
      </c>
    </row>
    <row r="4393" spans="1:38" hidden="1" x14ac:dyDescent="0.25">
      <c r="A4393" s="122" t="s">
        <v>2067</v>
      </c>
      <c r="B4393" s="122">
        <v>1</v>
      </c>
      <c r="C4393" s="122" t="s">
        <v>2264</v>
      </c>
      <c r="D4393" s="122" t="s">
        <v>2146</v>
      </c>
      <c r="E4393" s="122">
        <v>80</v>
      </c>
      <c r="F4393" s="122">
        <v>0</v>
      </c>
      <c r="G4393" s="122">
        <v>0</v>
      </c>
      <c r="H4393" s="122">
        <v>0</v>
      </c>
      <c r="I4393" s="122">
        <v>0</v>
      </c>
      <c r="J4393" s="122">
        <v>1.0005713E-4</v>
      </c>
      <c r="K4393" s="122">
        <v>8.4474303499999998E-4</v>
      </c>
      <c r="L4393" s="122">
        <v>2.09235037E-3</v>
      </c>
      <c r="M4393" s="122">
        <v>3.9448390649999996E-3</v>
      </c>
      <c r="N4393" s="122">
        <v>6.2621117849999998E-3</v>
      </c>
      <c r="O4393" s="122">
        <v>9.3946271049999992E-3</v>
      </c>
      <c r="P4393" s="122">
        <v>1.240010272E-2</v>
      </c>
      <c r="Q4393" s="122">
        <v>1.519478059E-2</v>
      </c>
      <c r="R4393" s="122">
        <v>2.0381921260000001E-2</v>
      </c>
      <c r="S4393" s="122">
        <v>2.5510598735000001E-2</v>
      </c>
      <c r="T4393" s="122">
        <v>2.8393380265E-2</v>
      </c>
      <c r="U4393" s="122">
        <v>3.1380494194999997E-2</v>
      </c>
      <c r="V4393" s="122">
        <v>3.4619753245000003E-2</v>
      </c>
      <c r="W4393" s="122">
        <v>3.9655093689999997E-2</v>
      </c>
      <c r="X4393" s="122">
        <v>4.4778278839999998E-2</v>
      </c>
      <c r="Y4393" s="122">
        <v>4.977535927E-2</v>
      </c>
      <c r="Z4393" s="122">
        <v>5.4824711424999999E-2</v>
      </c>
      <c r="AA4393" s="122">
        <v>5.9777808699999997E-2</v>
      </c>
      <c r="AB4393" s="122">
        <v>6.4847855814999994E-2</v>
      </c>
      <c r="AC4393" s="122">
        <v>7.0021788104999996E-2</v>
      </c>
      <c r="AD4393" s="122">
        <v>7.3270161165E-2</v>
      </c>
      <c r="AE4393" s="122">
        <v>7.5700021354999994E-2</v>
      </c>
      <c r="AF4393" s="122">
        <v>8.0201201954999995E-2</v>
      </c>
      <c r="AG4393" s="122">
        <v>8.4295470115000007E-2</v>
      </c>
      <c r="AH4393" s="122">
        <v>8.8029710090000005E-2</v>
      </c>
      <c r="AI4393" s="122">
        <v>8.8787091154999997E-2</v>
      </c>
      <c r="AJ4393" s="122">
        <v>8.6631577205000004E-2</v>
      </c>
      <c r="AK4393" s="122">
        <v>8.8666598020000001E-2</v>
      </c>
      <c r="AL4393" s="122">
        <v>0</v>
      </c>
    </row>
    <row r="4394" spans="1:38" hidden="1" x14ac:dyDescent="0.25">
      <c r="A4394" s="122" t="s">
        <v>2067</v>
      </c>
      <c r="B4394" s="122">
        <v>1</v>
      </c>
      <c r="C4394" s="122" t="s">
        <v>2264</v>
      </c>
      <c r="D4394" s="122" t="s">
        <v>2147</v>
      </c>
      <c r="E4394" s="122">
        <v>80</v>
      </c>
      <c r="F4394" s="122">
        <v>0</v>
      </c>
      <c r="G4394" s="122">
        <v>0</v>
      </c>
      <c r="H4394" s="122">
        <v>0</v>
      </c>
      <c r="I4394" s="122">
        <v>0</v>
      </c>
      <c r="J4394" s="122">
        <v>8.9763250000000008E-6</v>
      </c>
      <c r="K4394" s="122">
        <v>7.4510030000000005E-5</v>
      </c>
      <c r="L4394" s="122">
        <v>1.8142728999999999E-4</v>
      </c>
      <c r="M4394" s="122">
        <v>3.3473736000000002E-4</v>
      </c>
      <c r="N4394" s="122">
        <v>5.1925401999999995E-4</v>
      </c>
      <c r="O4394" s="122">
        <v>7.6139101499999998E-4</v>
      </c>
      <c r="P4394" s="122">
        <v>9.8509430000000005E-4</v>
      </c>
      <c r="Q4394" s="122">
        <v>1.1827359250000001E-3</v>
      </c>
      <c r="R4394" s="122">
        <v>1.5621880800000001E-3</v>
      </c>
      <c r="S4394" s="122">
        <v>1.93488898E-3</v>
      </c>
      <c r="T4394" s="122">
        <v>2.1401880350000002E-3</v>
      </c>
      <c r="U4394" s="122">
        <v>2.3289652250000001E-3</v>
      </c>
      <c r="V4394" s="122">
        <v>2.5212682899999998E-3</v>
      </c>
      <c r="W4394" s="122">
        <v>2.8391765899999999E-3</v>
      </c>
      <c r="X4394" s="122">
        <v>3.1628951300000001E-3</v>
      </c>
      <c r="Y4394" s="122">
        <v>3.5027027150000001E-3</v>
      </c>
      <c r="Z4394" s="122">
        <v>3.8636745949999999E-3</v>
      </c>
      <c r="AA4394" s="122">
        <v>4.2426349699999999E-3</v>
      </c>
      <c r="AB4394" s="122">
        <v>4.6696886149999997E-3</v>
      </c>
      <c r="AC4394" s="122">
        <v>5.1424436300000001E-3</v>
      </c>
      <c r="AD4394" s="122">
        <v>5.4468855999999996E-3</v>
      </c>
      <c r="AE4394" s="122">
        <v>5.6982089649999998E-3</v>
      </c>
      <c r="AF4394" s="122">
        <v>5.96756873E-3</v>
      </c>
      <c r="AG4394" s="122">
        <v>6.20791381E-3</v>
      </c>
      <c r="AH4394" s="122">
        <v>6.4388155750000004E-3</v>
      </c>
      <c r="AI4394" s="122">
        <v>6.4571327050000002E-3</v>
      </c>
      <c r="AJ4394" s="122">
        <v>6.4532430199999999E-3</v>
      </c>
      <c r="AK4394" s="122">
        <v>6.5122686799999998E-3</v>
      </c>
      <c r="AL4394" s="122">
        <v>0</v>
      </c>
    </row>
    <row r="4395" spans="1:38" hidden="1" x14ac:dyDescent="0.25">
      <c r="A4395" s="122" t="s">
        <v>2067</v>
      </c>
      <c r="B4395" s="122">
        <v>1</v>
      </c>
      <c r="C4395" s="122" t="s">
        <v>2264</v>
      </c>
      <c r="D4395" s="122" t="s">
        <v>475</v>
      </c>
      <c r="E4395" s="122">
        <v>80</v>
      </c>
      <c r="F4395" s="122">
        <v>0</v>
      </c>
      <c r="G4395" s="122">
        <v>0</v>
      </c>
      <c r="H4395" s="122">
        <v>0</v>
      </c>
      <c r="I4395" s="122">
        <v>0</v>
      </c>
      <c r="J4395" s="122">
        <v>2.2817520000000001E-5</v>
      </c>
      <c r="K4395" s="122">
        <v>1.9057781500000001E-4</v>
      </c>
      <c r="L4395" s="122">
        <v>4.6689854499999998E-4</v>
      </c>
      <c r="M4395" s="122">
        <v>8.6885198000000001E-4</v>
      </c>
      <c r="N4395" s="122">
        <v>1.3598698549999999E-3</v>
      </c>
      <c r="O4395" s="122">
        <v>2.0147057449999999E-3</v>
      </c>
      <c r="P4395" s="122">
        <v>2.6296163349999999E-3</v>
      </c>
      <c r="Q4395" s="122">
        <v>3.1829649799999999E-3</v>
      </c>
      <c r="R4395" s="122">
        <v>4.2307304100000004E-3</v>
      </c>
      <c r="S4395" s="122">
        <v>5.26611089E-3</v>
      </c>
      <c r="T4395" s="122">
        <v>5.8072775950000002E-3</v>
      </c>
      <c r="U4395" s="122">
        <v>6.3496915050000003E-3</v>
      </c>
      <c r="V4395" s="122">
        <v>6.8821726650000001E-3</v>
      </c>
      <c r="W4395" s="122">
        <v>7.7563273599999998E-3</v>
      </c>
      <c r="X4395" s="122">
        <v>8.6405451200000007E-3</v>
      </c>
      <c r="Y4395" s="122">
        <v>9.5482634649999999E-3</v>
      </c>
      <c r="Z4395" s="122">
        <v>1.0476358854999999E-2</v>
      </c>
      <c r="AA4395" s="122">
        <v>1.1393187189999999E-2</v>
      </c>
      <c r="AB4395" s="122">
        <v>1.2326725659999999E-2</v>
      </c>
      <c r="AC4395" s="122">
        <v>1.326813395E-2</v>
      </c>
      <c r="AD4395" s="122">
        <v>1.3861378415E-2</v>
      </c>
      <c r="AE4395" s="122">
        <v>1.4269781605E-2</v>
      </c>
      <c r="AF4395" s="122">
        <v>1.5046763520000001E-2</v>
      </c>
      <c r="AG4395" s="122">
        <v>1.5725774014999999E-2</v>
      </c>
      <c r="AH4395" s="122">
        <v>1.6311849145000001E-2</v>
      </c>
      <c r="AI4395" s="122">
        <v>1.633949971E-2</v>
      </c>
      <c r="AJ4395" s="122">
        <v>1.6249503634999999E-2</v>
      </c>
      <c r="AK4395" s="122">
        <v>1.650186885E-2</v>
      </c>
      <c r="AL4395" s="122">
        <v>0</v>
      </c>
    </row>
    <row r="4396" spans="1:38" hidden="1" x14ac:dyDescent="0.25">
      <c r="A4396" s="122" t="s">
        <v>2067</v>
      </c>
      <c r="B4396" s="122">
        <v>1</v>
      </c>
      <c r="C4396" s="122" t="s">
        <v>2264</v>
      </c>
      <c r="D4396" s="122" t="s">
        <v>2148</v>
      </c>
      <c r="E4396" s="122">
        <v>80</v>
      </c>
      <c r="F4396" s="122">
        <v>0</v>
      </c>
      <c r="G4396" s="122">
        <v>0</v>
      </c>
      <c r="H4396" s="122">
        <v>0</v>
      </c>
      <c r="I4396" s="122">
        <v>0</v>
      </c>
      <c r="J4396" s="122">
        <v>1.5905799999999999E-5</v>
      </c>
      <c r="K4396" s="122">
        <v>1.33136035E-4</v>
      </c>
      <c r="L4396" s="122">
        <v>3.2769398500000002E-4</v>
      </c>
      <c r="M4396" s="122">
        <v>6.1279841499999998E-4</v>
      </c>
      <c r="N4396" s="122">
        <v>9.6703980999999996E-4</v>
      </c>
      <c r="O4396" s="122">
        <v>1.4441873449999999E-3</v>
      </c>
      <c r="P4396" s="122">
        <v>1.9024248000000001E-3</v>
      </c>
      <c r="Q4396" s="122">
        <v>2.3236323599999998E-3</v>
      </c>
      <c r="R4396" s="122">
        <v>3.1066355649999999E-3</v>
      </c>
      <c r="S4396" s="122">
        <v>3.8764595350000001E-3</v>
      </c>
      <c r="T4396" s="122">
        <v>4.2827364800000003E-3</v>
      </c>
      <c r="U4396" s="122">
        <v>4.6806910199999998E-3</v>
      </c>
      <c r="V4396" s="122">
        <v>5.0795932749999996E-3</v>
      </c>
      <c r="W4396" s="122">
        <v>5.7083447249999999E-3</v>
      </c>
      <c r="X4396" s="122">
        <v>6.3294833E-3</v>
      </c>
      <c r="Y4396" s="122">
        <v>6.9325352249999996E-3</v>
      </c>
      <c r="Z4396" s="122">
        <v>7.5401237199999999E-3</v>
      </c>
      <c r="AA4396" s="122">
        <v>8.1720633649999992E-3</v>
      </c>
      <c r="AB4396" s="122">
        <v>8.8088735750000008E-3</v>
      </c>
      <c r="AC4396" s="122">
        <v>9.4384715700000007E-3</v>
      </c>
      <c r="AD4396" s="122">
        <v>9.8378106650000002E-3</v>
      </c>
      <c r="AE4396" s="122">
        <v>1.0087183995E-2</v>
      </c>
      <c r="AF4396" s="122">
        <v>1.0604996175000001E-2</v>
      </c>
      <c r="AG4396" s="122">
        <v>1.107774047E-2</v>
      </c>
      <c r="AH4396" s="122">
        <v>1.1479336125E-2</v>
      </c>
      <c r="AI4396" s="122">
        <v>1.150514687E-2</v>
      </c>
      <c r="AJ4396" s="122">
        <v>1.141466203E-2</v>
      </c>
      <c r="AK4396" s="122">
        <v>1.1672382219999999E-2</v>
      </c>
      <c r="AL4396" s="122">
        <v>0</v>
      </c>
    </row>
    <row r="4397" spans="1:38" hidden="1" x14ac:dyDescent="0.25">
      <c r="A4397" s="122" t="s">
        <v>2067</v>
      </c>
      <c r="B4397" s="122">
        <v>1</v>
      </c>
      <c r="C4397" s="122" t="s">
        <v>2264</v>
      </c>
      <c r="D4397" s="122" t="s">
        <v>2149</v>
      </c>
      <c r="E4397" s="122">
        <v>80</v>
      </c>
      <c r="F4397" s="122">
        <v>0</v>
      </c>
      <c r="G4397" s="122">
        <v>0</v>
      </c>
      <c r="H4397" s="122">
        <v>0</v>
      </c>
      <c r="I4397" s="122">
        <v>0</v>
      </c>
      <c r="J4397" s="122">
        <v>1.11568735E-4</v>
      </c>
      <c r="K4397" s="122">
        <v>9.2968898499999999E-4</v>
      </c>
      <c r="L4397" s="122">
        <v>2.2733716400000002E-3</v>
      </c>
      <c r="M4397" s="122">
        <v>4.2343758800000002E-3</v>
      </c>
      <c r="N4397" s="122">
        <v>6.6456569700000002E-3</v>
      </c>
      <c r="O4397" s="122">
        <v>9.879441785E-3</v>
      </c>
      <c r="P4397" s="122">
        <v>1.2935604910000001E-2</v>
      </c>
      <c r="Q4397" s="122">
        <v>1.5717704535000002E-2</v>
      </c>
      <c r="R4397" s="122">
        <v>2.0936234370000001E-2</v>
      </c>
      <c r="S4397" s="122">
        <v>2.6052464920000001E-2</v>
      </c>
      <c r="T4397" s="122">
        <v>2.8663629119999999E-2</v>
      </c>
      <c r="U4397" s="122">
        <v>3.1187883600000001E-2</v>
      </c>
      <c r="V4397" s="122">
        <v>3.3627465155000001E-2</v>
      </c>
      <c r="W4397" s="122">
        <v>3.7740836355000001E-2</v>
      </c>
      <c r="X4397" s="122">
        <v>4.1900182954999997E-2</v>
      </c>
      <c r="Y4397" s="122">
        <v>4.6119921010000002E-2</v>
      </c>
      <c r="Z4397" s="122">
        <v>5.0386237464999997E-2</v>
      </c>
      <c r="AA4397" s="122">
        <v>5.4638807865E-2</v>
      </c>
      <c r="AB4397" s="122">
        <v>5.8822187365E-2</v>
      </c>
      <c r="AC4397" s="122">
        <v>6.2989569275000004E-2</v>
      </c>
      <c r="AD4397" s="122">
        <v>6.5380650870000001E-2</v>
      </c>
      <c r="AE4397" s="122">
        <v>6.6899294979999996E-2</v>
      </c>
      <c r="AF4397" s="122">
        <v>7.0034045419999996E-2</v>
      </c>
      <c r="AG4397" s="122">
        <v>7.2912434430000006E-2</v>
      </c>
      <c r="AH4397" s="122">
        <v>7.5325709439999999E-2</v>
      </c>
      <c r="AI4397" s="122">
        <v>7.5173799334999999E-2</v>
      </c>
      <c r="AJ4397" s="122">
        <v>7.6877227100000001E-2</v>
      </c>
      <c r="AK4397" s="122">
        <v>7.7876246344999997E-2</v>
      </c>
      <c r="AL4397" s="122">
        <v>0</v>
      </c>
    </row>
    <row r="4398" spans="1:38" hidden="1" x14ac:dyDescent="0.25">
      <c r="A4398" s="122" t="s">
        <v>2067</v>
      </c>
      <c r="B4398" s="122">
        <v>1</v>
      </c>
      <c r="C4398" s="122" t="s">
        <v>2264</v>
      </c>
      <c r="D4398" s="122" t="s">
        <v>2150</v>
      </c>
      <c r="E4398" s="122">
        <v>80</v>
      </c>
      <c r="F4398" s="122">
        <v>0</v>
      </c>
      <c r="G4398" s="122">
        <v>0</v>
      </c>
      <c r="H4398" s="122">
        <v>0</v>
      </c>
      <c r="I4398" s="122">
        <v>0</v>
      </c>
      <c r="J4398" s="122">
        <v>2.3420855000000002E-5</v>
      </c>
      <c r="K4398" s="122">
        <v>1.97870095E-4</v>
      </c>
      <c r="L4398" s="122">
        <v>4.8882027500000004E-4</v>
      </c>
      <c r="M4398" s="122">
        <v>9.1440695499999996E-4</v>
      </c>
      <c r="N4398" s="122">
        <v>1.43818984E-3</v>
      </c>
      <c r="O4398" s="122">
        <v>2.136807885E-3</v>
      </c>
      <c r="P4398" s="122">
        <v>2.7943820649999999E-3</v>
      </c>
      <c r="Q4398" s="122">
        <v>3.3899772250000001E-3</v>
      </c>
      <c r="R4398" s="122">
        <v>4.5416583149999997E-3</v>
      </c>
      <c r="S4398" s="122">
        <v>5.6869137700000004E-3</v>
      </c>
      <c r="T4398" s="122">
        <v>6.3199562350000002E-3</v>
      </c>
      <c r="U4398" s="122">
        <v>6.9652932000000001E-3</v>
      </c>
      <c r="V4398" s="122">
        <v>7.6176561199999999E-3</v>
      </c>
      <c r="W4398" s="122">
        <v>8.6549782599999996E-3</v>
      </c>
      <c r="X4398" s="122">
        <v>9.67124699E-3</v>
      </c>
      <c r="Y4398" s="122">
        <v>1.0728804805E-2</v>
      </c>
      <c r="Z4398" s="122">
        <v>1.1822116165E-2</v>
      </c>
      <c r="AA4398" s="122">
        <v>1.287723652E-2</v>
      </c>
      <c r="AB4398" s="122">
        <v>1.3882944709999999E-2</v>
      </c>
      <c r="AC4398" s="122">
        <v>1.488251436E-2</v>
      </c>
      <c r="AD4398" s="122">
        <v>1.5411832784999999E-2</v>
      </c>
      <c r="AE4398" s="122">
        <v>1.5763174420000001E-2</v>
      </c>
      <c r="AF4398" s="122">
        <v>1.6515321445000002E-2</v>
      </c>
      <c r="AG4398" s="122">
        <v>1.7168297079999999E-2</v>
      </c>
      <c r="AH4398" s="122">
        <v>1.7737099945000001E-2</v>
      </c>
      <c r="AI4398" s="122">
        <v>1.7751983660000002E-2</v>
      </c>
      <c r="AJ4398" s="122">
        <v>1.7542791905000001E-2</v>
      </c>
      <c r="AK4398" s="122">
        <v>1.778075413E-2</v>
      </c>
      <c r="AL4398" s="122">
        <v>0</v>
      </c>
    </row>
    <row r="4399" spans="1:38" hidden="1" x14ac:dyDescent="0.25">
      <c r="A4399" s="122" t="s">
        <v>2067</v>
      </c>
      <c r="B4399" s="122">
        <v>1</v>
      </c>
      <c r="C4399" s="122" t="s">
        <v>2264</v>
      </c>
      <c r="D4399" s="122" t="s">
        <v>2151</v>
      </c>
      <c r="E4399" s="122">
        <v>80</v>
      </c>
      <c r="F4399" s="122">
        <v>0</v>
      </c>
      <c r="G4399" s="122">
        <v>0</v>
      </c>
      <c r="H4399" s="122">
        <v>0</v>
      </c>
      <c r="I4399" s="122">
        <v>0</v>
      </c>
      <c r="J4399" s="122">
        <v>2.0872175000000001E-5</v>
      </c>
      <c r="K4399" s="122">
        <v>1.8190432999999999E-4</v>
      </c>
      <c r="L4399" s="122">
        <v>4.6482857999999999E-4</v>
      </c>
      <c r="M4399" s="122">
        <v>9.0887610499999999E-4</v>
      </c>
      <c r="N4399" s="122">
        <v>1.4860687100000001E-3</v>
      </c>
      <c r="O4399" s="122">
        <v>2.2864674599999998E-3</v>
      </c>
      <c r="P4399" s="122">
        <v>3.0974746549999998E-3</v>
      </c>
      <c r="Q4399" s="122">
        <v>3.8835856550000001E-3</v>
      </c>
      <c r="R4399" s="122">
        <v>5.3212790250000003E-3</v>
      </c>
      <c r="S4399" s="122">
        <v>6.81145785E-3</v>
      </c>
      <c r="T4399" s="122">
        <v>7.7886109749999996E-3</v>
      </c>
      <c r="U4399" s="122">
        <v>8.7671774649999996E-3</v>
      </c>
      <c r="V4399" s="122">
        <v>9.7937819500000002E-3</v>
      </c>
      <c r="W4399" s="122">
        <v>1.1312276315E-2</v>
      </c>
      <c r="X4399" s="122">
        <v>1.276391138E-2</v>
      </c>
      <c r="Y4399" s="122">
        <v>1.4141407595000001E-2</v>
      </c>
      <c r="Z4399" s="122">
        <v>1.5474596375E-2</v>
      </c>
      <c r="AA4399" s="122">
        <v>1.6791124264999999E-2</v>
      </c>
      <c r="AB4399" s="122">
        <v>1.8251582225E-2</v>
      </c>
      <c r="AC4399" s="122">
        <v>1.9747437289999999E-2</v>
      </c>
      <c r="AD4399" s="122">
        <v>2.0784712529999999E-2</v>
      </c>
      <c r="AE4399" s="122">
        <v>2.1634267504999999E-2</v>
      </c>
      <c r="AF4399" s="122">
        <v>2.3042351900000001E-2</v>
      </c>
      <c r="AG4399" s="122">
        <v>2.4381102684999999E-2</v>
      </c>
      <c r="AH4399" s="122">
        <v>2.5674588605E-2</v>
      </c>
      <c r="AI4399" s="122">
        <v>2.6131847525000002E-2</v>
      </c>
      <c r="AJ4399" s="122">
        <v>2.5798251509999998E-2</v>
      </c>
      <c r="AK4399" s="122">
        <v>2.6420500945000001E-2</v>
      </c>
      <c r="AL4399" s="122">
        <v>0</v>
      </c>
    </row>
    <row r="4400" spans="1:38" hidden="1" x14ac:dyDescent="0.25">
      <c r="A4400" s="122" t="s">
        <v>2067</v>
      </c>
      <c r="B4400" s="122">
        <v>1</v>
      </c>
      <c r="C4400" s="122" t="s">
        <v>2264</v>
      </c>
      <c r="D4400" s="122" t="s">
        <v>2152</v>
      </c>
      <c r="E4400" s="122">
        <v>80</v>
      </c>
      <c r="F4400" s="122">
        <v>0</v>
      </c>
      <c r="G4400" s="122">
        <v>0</v>
      </c>
      <c r="H4400" s="122">
        <v>0</v>
      </c>
      <c r="I4400" s="122">
        <v>0</v>
      </c>
      <c r="J4400" s="122">
        <v>2.5697783000000002E-4</v>
      </c>
      <c r="K4400" s="122">
        <v>2.1305376899999999E-3</v>
      </c>
      <c r="L4400" s="122">
        <v>5.1853464099999996E-3</v>
      </c>
      <c r="M4400" s="122">
        <v>9.6119570150000003E-3</v>
      </c>
      <c r="N4400" s="122">
        <v>1.5040307399999999E-2</v>
      </c>
      <c r="O4400" s="122">
        <v>2.2315776095E-2</v>
      </c>
      <c r="P4400" s="122">
        <v>2.915556523E-2</v>
      </c>
      <c r="Q4400" s="122">
        <v>3.5317323744999997E-2</v>
      </c>
      <c r="R4400" s="122">
        <v>4.6847911855E-2</v>
      </c>
      <c r="S4400" s="122">
        <v>5.8081284949999999E-2</v>
      </c>
      <c r="T4400" s="122">
        <v>6.3642689294999999E-2</v>
      </c>
      <c r="U4400" s="122">
        <v>6.8967568899999998E-2</v>
      </c>
      <c r="V4400" s="122">
        <v>7.4170414035000007E-2</v>
      </c>
      <c r="W4400" s="122">
        <v>8.3208099980000005E-2</v>
      </c>
      <c r="X4400" s="122">
        <v>9.2411464530000001E-2</v>
      </c>
      <c r="Y4400" s="122">
        <v>0.101699501335</v>
      </c>
      <c r="Z4400" s="122">
        <v>0.11108542916</v>
      </c>
      <c r="AA4400" s="122">
        <v>0.12068258018</v>
      </c>
      <c r="AB4400" s="122">
        <v>0.13016613370499999</v>
      </c>
      <c r="AC4400" s="122">
        <v>0.13956751106000001</v>
      </c>
      <c r="AD4400" s="122">
        <v>0.14490966192499999</v>
      </c>
      <c r="AE4400" s="122">
        <v>0.14825418970000001</v>
      </c>
      <c r="AF4400" s="122">
        <v>0.154978630965</v>
      </c>
      <c r="AG4400" s="122">
        <v>0.160734878345</v>
      </c>
      <c r="AH4400" s="122">
        <v>0.16556654883999999</v>
      </c>
      <c r="AI4400" s="122">
        <v>0.16455686084999999</v>
      </c>
      <c r="AJ4400" s="122">
        <v>0.16697179611999999</v>
      </c>
      <c r="AK4400" s="122">
        <v>0.166690922405</v>
      </c>
      <c r="AL4400" s="122">
        <v>0</v>
      </c>
    </row>
    <row r="4401" spans="1:38" hidden="1" x14ac:dyDescent="0.25">
      <c r="A4401" s="122" t="s">
        <v>2067</v>
      </c>
      <c r="B4401" s="122">
        <v>1</v>
      </c>
      <c r="C4401" s="122" t="s">
        <v>2264</v>
      </c>
      <c r="D4401" s="122" t="s">
        <v>2153</v>
      </c>
      <c r="E4401" s="122">
        <v>80</v>
      </c>
      <c r="F4401" s="122">
        <v>0</v>
      </c>
      <c r="G4401" s="122">
        <v>0</v>
      </c>
      <c r="H4401" s="122">
        <v>0</v>
      </c>
      <c r="I4401" s="122">
        <v>0</v>
      </c>
      <c r="J4401" s="122">
        <v>1.55255415E-4</v>
      </c>
      <c r="K4401" s="122">
        <v>1.2884769999999999E-3</v>
      </c>
      <c r="L4401" s="122">
        <v>3.1362445399999998E-3</v>
      </c>
      <c r="M4401" s="122">
        <v>5.8101572550000001E-3</v>
      </c>
      <c r="N4401" s="122">
        <v>9.0706884699999994E-3</v>
      </c>
      <c r="O4401" s="122">
        <v>1.3396342469999999E-2</v>
      </c>
      <c r="P4401" s="122">
        <v>1.7435762085000001E-2</v>
      </c>
      <c r="Q4401" s="122">
        <v>2.1075095554999999E-2</v>
      </c>
      <c r="R4401" s="122">
        <v>2.7925664655000002E-2</v>
      </c>
      <c r="S4401" s="122">
        <v>3.4634402124999998E-2</v>
      </c>
      <c r="T4401" s="122">
        <v>3.8017343680000003E-2</v>
      </c>
      <c r="U4401" s="122">
        <v>4.1321978985E-2</v>
      </c>
      <c r="V4401" s="122">
        <v>4.4573816614999998E-2</v>
      </c>
      <c r="W4401" s="122">
        <v>5.0016482219999998E-2</v>
      </c>
      <c r="X4401" s="122">
        <v>5.5388819265E-2</v>
      </c>
      <c r="Y4401" s="122">
        <v>6.072817958E-2</v>
      </c>
      <c r="Z4401" s="122">
        <v>6.6075646895000006E-2</v>
      </c>
      <c r="AA4401" s="122">
        <v>7.1455114750000007E-2</v>
      </c>
      <c r="AB4401" s="122">
        <v>7.6811966420000002E-2</v>
      </c>
      <c r="AC4401" s="122">
        <v>8.2345287045000007E-2</v>
      </c>
      <c r="AD4401" s="122">
        <v>8.5578165349999999E-2</v>
      </c>
      <c r="AE4401" s="122">
        <v>8.7654716115000003E-2</v>
      </c>
      <c r="AF4401" s="122">
        <v>9.1868233554999998E-2</v>
      </c>
      <c r="AG4401" s="122">
        <v>9.5697677514999996E-2</v>
      </c>
      <c r="AH4401" s="122">
        <v>9.8953913360000006E-2</v>
      </c>
      <c r="AI4401" s="122">
        <v>9.8891615754999995E-2</v>
      </c>
      <c r="AJ4401" s="122">
        <v>9.7678096345000007E-2</v>
      </c>
      <c r="AK4401" s="122">
        <v>9.8993270499999994E-2</v>
      </c>
      <c r="AL4401" s="122">
        <v>0</v>
      </c>
    </row>
    <row r="4402" spans="1:38" hidden="1" x14ac:dyDescent="0.25">
      <c r="A4402" s="122" t="s">
        <v>2067</v>
      </c>
      <c r="B4402" s="122">
        <v>1</v>
      </c>
      <c r="C4402" s="122" t="s">
        <v>2264</v>
      </c>
      <c r="D4402" s="122" t="s">
        <v>2154</v>
      </c>
      <c r="E4402" s="122">
        <v>80</v>
      </c>
      <c r="F4402" s="122">
        <v>0</v>
      </c>
      <c r="G4402" s="122">
        <v>0</v>
      </c>
      <c r="H4402" s="122">
        <v>0</v>
      </c>
      <c r="I4402" s="122">
        <v>0</v>
      </c>
      <c r="J4402" s="122">
        <v>4.5674570000000003E-5</v>
      </c>
      <c r="K4402" s="122">
        <v>3.80491325E-4</v>
      </c>
      <c r="L4402" s="122">
        <v>9.3174621999999999E-4</v>
      </c>
      <c r="M4402" s="122">
        <v>1.7377458350000001E-3</v>
      </c>
      <c r="N4402" s="122">
        <v>2.7306154849999998E-3</v>
      </c>
      <c r="O4402" s="122">
        <v>4.0620515449999997E-3</v>
      </c>
      <c r="P4402" s="122">
        <v>5.3002383449999996E-3</v>
      </c>
      <c r="Q4402" s="122">
        <v>6.4166918399999997E-3</v>
      </c>
      <c r="R4402" s="122">
        <v>8.5410085800000004E-3</v>
      </c>
      <c r="S4402" s="122">
        <v>1.0615836105E-2</v>
      </c>
      <c r="T4402" s="122">
        <v>1.1702502405000001E-2</v>
      </c>
      <c r="U4402" s="122">
        <v>1.2791673835E-2</v>
      </c>
      <c r="V4402" s="122">
        <v>1.3953430385E-2</v>
      </c>
      <c r="W4402" s="122">
        <v>1.580608323E-2</v>
      </c>
      <c r="X4402" s="122">
        <v>1.7647707205000002E-2</v>
      </c>
      <c r="Y4402" s="122">
        <v>1.9582219979999999E-2</v>
      </c>
      <c r="Z4402" s="122">
        <v>2.1530088534999998E-2</v>
      </c>
      <c r="AA4402" s="122">
        <v>2.34485595E-2</v>
      </c>
      <c r="AB4402" s="122">
        <v>2.5397819645E-2</v>
      </c>
      <c r="AC4402" s="122">
        <v>2.7405716850000001E-2</v>
      </c>
      <c r="AD4402" s="122">
        <v>2.8602215915E-2</v>
      </c>
      <c r="AE4402" s="122">
        <v>2.9492863330000001E-2</v>
      </c>
      <c r="AF4402" s="122">
        <v>3.100255155E-2</v>
      </c>
      <c r="AG4402" s="122">
        <v>3.2268649545E-2</v>
      </c>
      <c r="AH4402" s="122">
        <v>3.3407000649999997E-2</v>
      </c>
      <c r="AI4402" s="122">
        <v>3.3486719594999999E-2</v>
      </c>
      <c r="AJ4402" s="122">
        <v>3.2823102685000001E-2</v>
      </c>
      <c r="AK4402" s="122">
        <v>3.3501686055E-2</v>
      </c>
      <c r="AL4402" s="122">
        <v>0</v>
      </c>
    </row>
    <row r="4403" spans="1:38" hidden="1" x14ac:dyDescent="0.25">
      <c r="A4403" s="122" t="s">
        <v>2067</v>
      </c>
      <c r="B4403" s="122">
        <v>1</v>
      </c>
      <c r="C4403" s="122" t="s">
        <v>2264</v>
      </c>
      <c r="D4403" s="122" t="s">
        <v>2155</v>
      </c>
      <c r="E4403" s="122">
        <v>80</v>
      </c>
      <c r="F4403" s="122">
        <v>0</v>
      </c>
      <c r="G4403" s="122">
        <v>0</v>
      </c>
      <c r="H4403" s="122">
        <v>0</v>
      </c>
      <c r="I4403" s="122">
        <v>0</v>
      </c>
      <c r="J4403" s="122">
        <v>4.3451844999999999E-5</v>
      </c>
      <c r="K4403" s="122">
        <v>3.6624812999999998E-4</v>
      </c>
      <c r="L4403" s="122">
        <v>9.0579845999999998E-4</v>
      </c>
      <c r="M4403" s="122">
        <v>1.7023989799999999E-3</v>
      </c>
      <c r="N4403" s="122">
        <v>2.68831939E-3</v>
      </c>
      <c r="O4403" s="122">
        <v>4.0109901749999996E-3</v>
      </c>
      <c r="P4403" s="122">
        <v>5.2624057899999998E-3</v>
      </c>
      <c r="Q4403" s="122">
        <v>6.4182408800000004E-3</v>
      </c>
      <c r="R4403" s="122">
        <v>8.6006007249999992E-3</v>
      </c>
      <c r="S4403" s="122">
        <v>1.074451463E-2</v>
      </c>
      <c r="T4403" s="122">
        <v>1.184932989E-2</v>
      </c>
      <c r="U4403" s="122">
        <v>1.3024556119999999E-2</v>
      </c>
      <c r="V4403" s="122">
        <v>1.425156598E-2</v>
      </c>
      <c r="W4403" s="122">
        <v>1.6189097775000001E-2</v>
      </c>
      <c r="X4403" s="122">
        <v>1.8127608440000002E-2</v>
      </c>
      <c r="Y4403" s="122">
        <v>2.0061707825E-2</v>
      </c>
      <c r="Z4403" s="122">
        <v>2.1974431195000001E-2</v>
      </c>
      <c r="AA4403" s="122">
        <v>2.3967484215000001E-2</v>
      </c>
      <c r="AB4403" s="122">
        <v>2.5935006215E-2</v>
      </c>
      <c r="AC4403" s="122">
        <v>2.7905056795000001E-2</v>
      </c>
      <c r="AD4403" s="122">
        <v>2.9238232845E-2</v>
      </c>
      <c r="AE4403" s="122">
        <v>3.0307572945E-2</v>
      </c>
      <c r="AF4403" s="122">
        <v>3.2305810759999998E-2</v>
      </c>
      <c r="AG4403" s="122">
        <v>3.4021635869999997E-2</v>
      </c>
      <c r="AH4403" s="122">
        <v>3.5440568569999997E-2</v>
      </c>
      <c r="AI4403" s="122">
        <v>3.5646413340000002E-2</v>
      </c>
      <c r="AJ4403" s="122">
        <v>3.513870342E-2</v>
      </c>
      <c r="AK4403" s="122">
        <v>3.5682526674999999E-2</v>
      </c>
      <c r="AL4403" s="122">
        <v>0</v>
      </c>
    </row>
    <row r="4404" spans="1:38" hidden="1" x14ac:dyDescent="0.25">
      <c r="A4404" s="122" t="s">
        <v>2067</v>
      </c>
      <c r="B4404" s="122">
        <v>1</v>
      </c>
      <c r="C4404" s="122" t="s">
        <v>2264</v>
      </c>
      <c r="D4404" s="122" t="s">
        <v>2156</v>
      </c>
      <c r="E4404" s="122">
        <v>80</v>
      </c>
      <c r="F4404" s="122">
        <v>0</v>
      </c>
      <c r="G4404" s="122">
        <v>0</v>
      </c>
      <c r="H4404" s="122">
        <v>0</v>
      </c>
      <c r="I4404" s="122">
        <v>0</v>
      </c>
      <c r="J4404" s="122">
        <v>1.6936594999999999E-4</v>
      </c>
      <c r="K4404" s="122">
        <v>1.4029913900000001E-3</v>
      </c>
      <c r="L4404" s="122">
        <v>3.4089613399999998E-3</v>
      </c>
      <c r="M4404" s="122">
        <v>6.2998381450000002E-3</v>
      </c>
      <c r="N4404" s="122">
        <v>9.8197692399999998E-3</v>
      </c>
      <c r="O4404" s="122">
        <v>1.4493476179999999E-2</v>
      </c>
      <c r="P4404" s="122">
        <v>1.8848339834999998E-2</v>
      </c>
      <c r="Q4404" s="122">
        <v>2.2762164934999999E-2</v>
      </c>
      <c r="R4404" s="122">
        <v>3.0185447689999999E-2</v>
      </c>
      <c r="S4404" s="122">
        <v>3.7481138995000003E-2</v>
      </c>
      <c r="T4404" s="122">
        <v>4.1199121754999998E-2</v>
      </c>
      <c r="U4404" s="122">
        <v>4.4878641155000003E-2</v>
      </c>
      <c r="V4404" s="122">
        <v>4.8571044319999999E-2</v>
      </c>
      <c r="W4404" s="122">
        <v>5.4641596404999999E-2</v>
      </c>
      <c r="X4404" s="122">
        <v>6.0664858884999999E-2</v>
      </c>
      <c r="Y4404" s="122">
        <v>6.6722366739999997E-2</v>
      </c>
      <c r="Z4404" s="122">
        <v>7.2786350144999998E-2</v>
      </c>
      <c r="AA4404" s="122">
        <v>7.8889916145000002E-2</v>
      </c>
      <c r="AB4404" s="122">
        <v>8.4912467084999999E-2</v>
      </c>
      <c r="AC4404" s="122">
        <v>9.0877609410000004E-2</v>
      </c>
      <c r="AD4404" s="122">
        <v>9.4321505555000004E-2</v>
      </c>
      <c r="AE4404" s="122">
        <v>9.6460095974999993E-2</v>
      </c>
      <c r="AF4404" s="122">
        <v>0.10093195134500001</v>
      </c>
      <c r="AG4404" s="122">
        <v>0.10495901951</v>
      </c>
      <c r="AH4404" s="122">
        <v>0.108511512605</v>
      </c>
      <c r="AI4404" s="122">
        <v>0.10821198341</v>
      </c>
      <c r="AJ4404" s="122">
        <v>0.10761142288</v>
      </c>
      <c r="AK4404" s="122">
        <v>0.108943331625</v>
      </c>
      <c r="AL4404" s="122">
        <v>0</v>
      </c>
    </row>
    <row r="4405" spans="1:38" hidden="1" x14ac:dyDescent="0.25">
      <c r="A4405" s="122" t="s">
        <v>2067</v>
      </c>
      <c r="B4405" s="122">
        <v>1</v>
      </c>
      <c r="C4405" s="122" t="s">
        <v>2264</v>
      </c>
      <c r="D4405" s="122" t="s">
        <v>2178</v>
      </c>
      <c r="E4405" s="122">
        <v>80</v>
      </c>
      <c r="F4405" s="122">
        <v>0</v>
      </c>
      <c r="G4405" s="122">
        <v>0</v>
      </c>
      <c r="H4405" s="122">
        <v>0</v>
      </c>
      <c r="I4405" s="122">
        <v>0</v>
      </c>
      <c r="J4405" s="122">
        <v>5.0492874999999997E-5</v>
      </c>
      <c r="K4405" s="122">
        <v>4.2039987499999998E-4</v>
      </c>
      <c r="L4405" s="122">
        <v>1.027876815E-3</v>
      </c>
      <c r="M4405" s="122">
        <v>1.91436286E-3</v>
      </c>
      <c r="N4405" s="122">
        <v>3.0056307200000002E-3</v>
      </c>
      <c r="O4405" s="122">
        <v>4.469771E-3</v>
      </c>
      <c r="P4405" s="122">
        <v>5.8468387499999996E-3</v>
      </c>
      <c r="Q4405" s="122">
        <v>7.0675482650000001E-3</v>
      </c>
      <c r="R4405" s="122">
        <v>9.3601358400000004E-3</v>
      </c>
      <c r="S4405" s="122">
        <v>1.1588716305E-2</v>
      </c>
      <c r="T4405" s="122">
        <v>1.2703854925000001E-2</v>
      </c>
      <c r="U4405" s="122">
        <v>1.3774913240000001E-2</v>
      </c>
      <c r="V4405" s="122">
        <v>1.4773082925E-2</v>
      </c>
      <c r="W4405" s="122">
        <v>1.6452556515000001E-2</v>
      </c>
      <c r="X4405" s="122">
        <v>1.8089696490000001E-2</v>
      </c>
      <c r="Y4405" s="122">
        <v>1.9702518815E-2</v>
      </c>
      <c r="Z4405" s="122">
        <v>2.130969773E-2</v>
      </c>
      <c r="AA4405" s="122">
        <v>2.2767214054999999E-2</v>
      </c>
      <c r="AB4405" s="122">
        <v>2.4168719049999999E-2</v>
      </c>
      <c r="AC4405" s="122">
        <v>2.5551021175000001E-2</v>
      </c>
      <c r="AD4405" s="122">
        <v>2.6063510205000001E-2</v>
      </c>
      <c r="AE4405" s="122">
        <v>2.619488146E-2</v>
      </c>
      <c r="AF4405" s="122">
        <v>2.6886883925000001E-2</v>
      </c>
      <c r="AG4405" s="122">
        <v>2.7278413835000001E-2</v>
      </c>
      <c r="AH4405" s="122">
        <v>2.7052205084999999E-2</v>
      </c>
      <c r="AI4405" s="122">
        <v>2.7000848915E-2</v>
      </c>
      <c r="AJ4405" s="122">
        <v>2.7185617160000002E-2</v>
      </c>
      <c r="AK4405" s="122">
        <v>2.7425499605000001E-2</v>
      </c>
      <c r="AL4405" s="122">
        <v>0</v>
      </c>
    </row>
    <row r="4406" spans="1:38" hidden="1" x14ac:dyDescent="0.25">
      <c r="A4406" s="122" t="s">
        <v>2067</v>
      </c>
      <c r="B4406" s="122">
        <v>1</v>
      </c>
      <c r="C4406" s="122" t="s">
        <v>2264</v>
      </c>
      <c r="D4406" s="122" t="s">
        <v>2157</v>
      </c>
      <c r="E4406" s="122">
        <v>80</v>
      </c>
      <c r="F4406" s="122">
        <v>0</v>
      </c>
      <c r="G4406" s="122">
        <v>0</v>
      </c>
      <c r="H4406" s="122">
        <v>0</v>
      </c>
      <c r="I4406" s="122">
        <v>0</v>
      </c>
      <c r="J4406" s="122">
        <v>1.4143365E-5</v>
      </c>
      <c r="K4406" s="122">
        <v>1.1696994E-4</v>
      </c>
      <c r="L4406" s="122">
        <v>2.8478349999999999E-4</v>
      </c>
      <c r="M4406" s="122">
        <v>5.2826752999999996E-4</v>
      </c>
      <c r="N4406" s="122">
        <v>8.2688016499999999E-4</v>
      </c>
      <c r="O4406" s="122">
        <v>1.22955653E-3</v>
      </c>
      <c r="P4406" s="122">
        <v>1.6114890249999999E-3</v>
      </c>
      <c r="Q4406" s="122">
        <v>1.9564924600000001E-3</v>
      </c>
      <c r="R4406" s="122">
        <v>2.6094764700000002E-3</v>
      </c>
      <c r="S4406" s="122">
        <v>3.2449476850000001E-3</v>
      </c>
      <c r="T4406" s="122">
        <v>3.5672146699999999E-3</v>
      </c>
      <c r="U4406" s="122">
        <v>3.8495305599999998E-3</v>
      </c>
      <c r="V4406" s="122">
        <v>4.1272857600000001E-3</v>
      </c>
      <c r="W4406" s="122">
        <v>4.5983500300000001E-3</v>
      </c>
      <c r="X4406" s="122">
        <v>5.074544825E-3</v>
      </c>
      <c r="Y4406" s="122">
        <v>5.5500548800000004E-3</v>
      </c>
      <c r="Z4406" s="122">
        <v>6.0352393999999997E-3</v>
      </c>
      <c r="AA4406" s="122">
        <v>6.52201651E-3</v>
      </c>
      <c r="AB4406" s="122">
        <v>7.0148567849999998E-3</v>
      </c>
      <c r="AC4406" s="122">
        <v>7.5062783349999999E-3</v>
      </c>
      <c r="AD4406" s="122">
        <v>7.7899198200000004E-3</v>
      </c>
      <c r="AE4406" s="122">
        <v>7.9709632000000002E-3</v>
      </c>
      <c r="AF4406" s="122">
        <v>8.3487272899999999E-3</v>
      </c>
      <c r="AG4406" s="122">
        <v>8.6672650549999997E-3</v>
      </c>
      <c r="AH4406" s="122">
        <v>8.9741129950000002E-3</v>
      </c>
      <c r="AI4406" s="122">
        <v>8.9465130149999992E-3</v>
      </c>
      <c r="AJ4406" s="122">
        <v>9.0816141599999994E-3</v>
      </c>
      <c r="AK4406" s="122">
        <v>9.2069490499999997E-3</v>
      </c>
      <c r="AL4406" s="122">
        <v>0</v>
      </c>
    </row>
    <row r="4407" spans="1:38" hidden="1" x14ac:dyDescent="0.25">
      <c r="A4407" s="122" t="s">
        <v>2067</v>
      </c>
      <c r="B4407" s="122">
        <v>1</v>
      </c>
      <c r="C4407" s="122" t="s">
        <v>2264</v>
      </c>
      <c r="D4407" s="122" t="s">
        <v>2158</v>
      </c>
      <c r="E4407" s="122">
        <v>80</v>
      </c>
      <c r="F4407" s="122">
        <v>0</v>
      </c>
      <c r="G4407" s="122">
        <v>0</v>
      </c>
      <c r="H4407" s="122">
        <v>0</v>
      </c>
      <c r="I4407" s="122">
        <v>0</v>
      </c>
      <c r="J4407" s="122">
        <v>5.1583635000000001E-5</v>
      </c>
      <c r="K4407" s="122">
        <v>4.3114064500000002E-4</v>
      </c>
      <c r="L4407" s="122">
        <v>1.058969505E-3</v>
      </c>
      <c r="M4407" s="122">
        <v>1.9885368849999999E-3</v>
      </c>
      <c r="N4407" s="122">
        <v>3.1428232700000001E-3</v>
      </c>
      <c r="O4407" s="122">
        <v>4.6973153950000002E-3</v>
      </c>
      <c r="P4407" s="122">
        <v>6.1746054299999997E-3</v>
      </c>
      <c r="Q4407" s="122">
        <v>7.523238715E-3</v>
      </c>
      <c r="R4407" s="122">
        <v>1.0055576744999999E-2</v>
      </c>
      <c r="S4407" s="122">
        <v>1.257067936E-2</v>
      </c>
      <c r="T4407" s="122">
        <v>1.3978739299999999E-2</v>
      </c>
      <c r="U4407" s="122">
        <v>1.5392665425E-2</v>
      </c>
      <c r="V4407" s="122">
        <v>1.6918584729999998E-2</v>
      </c>
      <c r="W4407" s="122">
        <v>1.9327800209999999E-2</v>
      </c>
      <c r="X4407" s="122">
        <v>2.1784387370000002E-2</v>
      </c>
      <c r="Y4407" s="122">
        <v>2.4177039445E-2</v>
      </c>
      <c r="Z4407" s="122">
        <v>2.6545160474999999E-2</v>
      </c>
      <c r="AA4407" s="122">
        <v>2.8918479029999999E-2</v>
      </c>
      <c r="AB4407" s="122">
        <v>3.13807163E-2</v>
      </c>
      <c r="AC4407" s="122">
        <v>3.3895224624999998E-2</v>
      </c>
      <c r="AD4407" s="122">
        <v>3.5589631174999997E-2</v>
      </c>
      <c r="AE4407" s="122">
        <v>3.692534686E-2</v>
      </c>
      <c r="AF4407" s="122">
        <v>3.9170321554999998E-2</v>
      </c>
      <c r="AG4407" s="122">
        <v>4.1238994459999997E-2</v>
      </c>
      <c r="AH4407" s="122">
        <v>4.3134020449999998E-2</v>
      </c>
      <c r="AI4407" s="122">
        <v>4.3607333909999997E-2</v>
      </c>
      <c r="AJ4407" s="122">
        <v>4.2505080059999999E-2</v>
      </c>
      <c r="AK4407" s="122">
        <v>4.3620044480000002E-2</v>
      </c>
      <c r="AL4407" s="122">
        <v>0</v>
      </c>
    </row>
    <row r="4408" spans="1:38" hidden="1" x14ac:dyDescent="0.25">
      <c r="A4408" s="122" t="s">
        <v>2067</v>
      </c>
      <c r="B4408" s="122">
        <v>1</v>
      </c>
      <c r="C4408" s="122" t="s">
        <v>2264</v>
      </c>
      <c r="D4408" s="122" t="s">
        <v>2159</v>
      </c>
      <c r="E4408" s="122">
        <v>80</v>
      </c>
      <c r="F4408" s="122">
        <v>0</v>
      </c>
      <c r="G4408" s="122">
        <v>0</v>
      </c>
      <c r="H4408" s="122">
        <v>0</v>
      </c>
      <c r="I4408" s="122">
        <v>0</v>
      </c>
      <c r="J4408" s="122">
        <v>1.0173615E-5</v>
      </c>
      <c r="K4408" s="122">
        <v>8.4871914999999997E-5</v>
      </c>
      <c r="L4408" s="122">
        <v>2.0704407E-4</v>
      </c>
      <c r="M4408" s="122">
        <v>3.8342793499999999E-4</v>
      </c>
      <c r="N4408" s="122">
        <v>5.9826176E-4</v>
      </c>
      <c r="O4408" s="122">
        <v>8.8684382499999996E-4</v>
      </c>
      <c r="P4408" s="122">
        <v>1.1597364999999999E-3</v>
      </c>
      <c r="Q4408" s="122">
        <v>1.4028071399999999E-3</v>
      </c>
      <c r="R4408" s="122">
        <v>1.860472415E-3</v>
      </c>
      <c r="S4408" s="122">
        <v>2.3132299400000001E-3</v>
      </c>
      <c r="T4408" s="122">
        <v>2.5574369E-3</v>
      </c>
      <c r="U4408" s="122">
        <v>2.795429945E-3</v>
      </c>
      <c r="V4408" s="122">
        <v>3.0399899949999998E-3</v>
      </c>
      <c r="W4408" s="122">
        <v>3.4428335249999998E-3</v>
      </c>
      <c r="X4408" s="122">
        <v>3.84377191E-3</v>
      </c>
      <c r="Y4408" s="122">
        <v>4.2512056100000003E-3</v>
      </c>
      <c r="Z4408" s="122">
        <v>4.6735752850000003E-3</v>
      </c>
      <c r="AA4408" s="122">
        <v>5.0980243049999997E-3</v>
      </c>
      <c r="AB4408" s="122">
        <v>5.5450188250000003E-3</v>
      </c>
      <c r="AC4408" s="122">
        <v>5.9929553650000002E-3</v>
      </c>
      <c r="AD4408" s="122">
        <v>6.2648293049999996E-3</v>
      </c>
      <c r="AE4408" s="122">
        <v>6.4458103750000004E-3</v>
      </c>
      <c r="AF4408" s="122">
        <v>6.8166272349999999E-3</v>
      </c>
      <c r="AG4408" s="122">
        <v>7.1675152799999999E-3</v>
      </c>
      <c r="AH4408" s="122">
        <v>7.4496609899999998E-3</v>
      </c>
      <c r="AI4408" s="122">
        <v>7.5004804900000001E-3</v>
      </c>
      <c r="AJ4408" s="122">
        <v>7.3490946600000004E-3</v>
      </c>
      <c r="AK4408" s="122">
        <v>7.5242849199999998E-3</v>
      </c>
      <c r="AL4408" s="122">
        <v>0</v>
      </c>
    </row>
    <row r="4409" spans="1:38" hidden="1" x14ac:dyDescent="0.25">
      <c r="A4409" s="122" t="s">
        <v>2067</v>
      </c>
      <c r="B4409" s="122">
        <v>1</v>
      </c>
      <c r="C4409" s="122" t="s">
        <v>2264</v>
      </c>
      <c r="D4409" s="122" t="s">
        <v>2160</v>
      </c>
      <c r="E4409" s="122">
        <v>80</v>
      </c>
      <c r="F4409" s="122">
        <v>0</v>
      </c>
      <c r="G4409" s="122">
        <v>0</v>
      </c>
      <c r="H4409" s="122">
        <v>0</v>
      </c>
      <c r="I4409" s="122">
        <v>0</v>
      </c>
      <c r="J4409" s="122">
        <v>7.2827994999999994E-5</v>
      </c>
      <c r="K4409" s="122">
        <v>6.1267413000000003E-4</v>
      </c>
      <c r="L4409" s="122">
        <v>1.511000415E-3</v>
      </c>
      <c r="M4409" s="122">
        <v>2.8332357000000002E-3</v>
      </c>
      <c r="N4409" s="122">
        <v>4.4666032400000003E-3</v>
      </c>
      <c r="O4409" s="122">
        <v>6.663873935E-3</v>
      </c>
      <c r="P4409" s="122">
        <v>8.7515564150000003E-3</v>
      </c>
      <c r="Q4409" s="122">
        <v>1.0643200915E-2</v>
      </c>
      <c r="R4409" s="122">
        <v>1.418797628E-2</v>
      </c>
      <c r="S4409" s="122">
        <v>1.7712219160000001E-2</v>
      </c>
      <c r="T4409" s="122">
        <v>1.9621754670000002E-2</v>
      </c>
      <c r="U4409" s="122">
        <v>2.1596041324999999E-2</v>
      </c>
      <c r="V4409" s="122">
        <v>2.3638577195E-2</v>
      </c>
      <c r="W4409" s="122">
        <v>2.6858744930000001E-2</v>
      </c>
      <c r="X4409" s="122">
        <v>3.004993215E-2</v>
      </c>
      <c r="Y4409" s="122">
        <v>3.3216802055000001E-2</v>
      </c>
      <c r="Z4409" s="122">
        <v>3.6392115635E-2</v>
      </c>
      <c r="AA4409" s="122">
        <v>3.9610646559999997E-2</v>
      </c>
      <c r="AB4409" s="122">
        <v>4.2929637955000002E-2</v>
      </c>
      <c r="AC4409" s="122">
        <v>4.6200938749999997E-2</v>
      </c>
      <c r="AD4409" s="122">
        <v>4.8255097779999999E-2</v>
      </c>
      <c r="AE4409" s="122">
        <v>4.9741715555000003E-2</v>
      </c>
      <c r="AF4409" s="122">
        <v>5.2494666830000002E-2</v>
      </c>
      <c r="AG4409" s="122">
        <v>5.5083317355000001E-2</v>
      </c>
      <c r="AH4409" s="122">
        <v>5.7420908494999999E-2</v>
      </c>
      <c r="AI4409" s="122">
        <v>5.7749024915000002E-2</v>
      </c>
      <c r="AJ4409" s="122">
        <v>5.7329126199999997E-2</v>
      </c>
      <c r="AK4409" s="122">
        <v>5.8616183804999999E-2</v>
      </c>
      <c r="AL4409" s="122">
        <v>0</v>
      </c>
    </row>
    <row r="4410" spans="1:38" hidden="1" x14ac:dyDescent="0.25">
      <c r="A4410" s="122" t="s">
        <v>2067</v>
      </c>
      <c r="B4410" s="122">
        <v>1</v>
      </c>
      <c r="C4410" s="122" t="s">
        <v>2264</v>
      </c>
      <c r="D4410" s="122" t="s">
        <v>2161</v>
      </c>
      <c r="E4410" s="122">
        <v>80</v>
      </c>
      <c r="F4410" s="122">
        <v>0</v>
      </c>
      <c r="G4410" s="122">
        <v>0</v>
      </c>
      <c r="H4410" s="122">
        <v>0</v>
      </c>
      <c r="I4410" s="122">
        <v>0</v>
      </c>
      <c r="J4410" s="122">
        <v>2.5843407500000001E-4</v>
      </c>
      <c r="K4410" s="122">
        <v>2.1805283999999999E-3</v>
      </c>
      <c r="L4410" s="122">
        <v>5.3950878999999997E-3</v>
      </c>
      <c r="M4410" s="122">
        <v>1.0170321615E-2</v>
      </c>
      <c r="N4410" s="122">
        <v>1.6164266569999999E-2</v>
      </c>
      <c r="O4410" s="122">
        <v>2.4295891415E-2</v>
      </c>
      <c r="P4410" s="122">
        <v>3.2136394895000003E-2</v>
      </c>
      <c r="Q4410" s="122">
        <v>3.9457023935000002E-2</v>
      </c>
      <c r="R4410" s="122">
        <v>5.3096303380000001E-2</v>
      </c>
      <c r="S4410" s="122">
        <v>6.6728663734999999E-2</v>
      </c>
      <c r="T4410" s="122">
        <v>7.4340081150000001E-2</v>
      </c>
      <c r="U4410" s="122">
        <v>8.2108597150000004E-2</v>
      </c>
      <c r="V4410" s="122">
        <v>9.0689514949999994E-2</v>
      </c>
      <c r="W4410" s="122">
        <v>0.10364725599000001</v>
      </c>
      <c r="X4410" s="122">
        <v>0.116926030545</v>
      </c>
      <c r="Y4410" s="122">
        <v>0.130642673885</v>
      </c>
      <c r="Z4410" s="122">
        <v>0.14453676906999999</v>
      </c>
      <c r="AA4410" s="122">
        <v>0.158716827625</v>
      </c>
      <c r="AB4410" s="122">
        <v>0.17345490238</v>
      </c>
      <c r="AC4410" s="122">
        <v>0.18830155901000001</v>
      </c>
      <c r="AD4410" s="122">
        <v>0.19880562035499999</v>
      </c>
      <c r="AE4410" s="122">
        <v>0.20716580900000001</v>
      </c>
      <c r="AF4410" s="122">
        <v>0.22030949715000001</v>
      </c>
      <c r="AG4410" s="122">
        <v>0.23208070571</v>
      </c>
      <c r="AH4410" s="122">
        <v>0.24249112316499999</v>
      </c>
      <c r="AI4410" s="122">
        <v>0.24507751746500001</v>
      </c>
      <c r="AJ4410" s="122">
        <v>0.24205111473499999</v>
      </c>
      <c r="AK4410" s="122">
        <v>0.24813779506</v>
      </c>
      <c r="AL4410" s="122">
        <v>0</v>
      </c>
    </row>
    <row r="4411" spans="1:38" hidden="1" x14ac:dyDescent="0.25">
      <c r="A4411" s="122" t="s">
        <v>2067</v>
      </c>
      <c r="B4411" s="122">
        <v>1</v>
      </c>
      <c r="C4411" s="122" t="s">
        <v>2264</v>
      </c>
      <c r="D4411" s="122" t="s">
        <v>2162</v>
      </c>
      <c r="E4411" s="122">
        <v>80</v>
      </c>
      <c r="F4411" s="122">
        <v>0</v>
      </c>
      <c r="G4411" s="122">
        <v>0</v>
      </c>
      <c r="H4411" s="122">
        <v>0</v>
      </c>
      <c r="I4411" s="122">
        <v>0</v>
      </c>
      <c r="J4411" s="122">
        <v>2.729178E-5</v>
      </c>
      <c r="K4411" s="122">
        <v>2.3165920000000001E-4</v>
      </c>
      <c r="L4411" s="122">
        <v>5.7687267999999997E-4</v>
      </c>
      <c r="M4411" s="122">
        <v>1.092124455E-3</v>
      </c>
      <c r="N4411" s="122">
        <v>1.7368771800000001E-3</v>
      </c>
      <c r="O4411" s="122">
        <v>2.6040950300000002E-3</v>
      </c>
      <c r="P4411" s="122">
        <v>3.4438733649999999E-3</v>
      </c>
      <c r="Q4411" s="122">
        <v>4.2265569799999998E-3</v>
      </c>
      <c r="R4411" s="122">
        <v>5.6909743049999998E-3</v>
      </c>
      <c r="S4411" s="122">
        <v>7.1485304950000004E-3</v>
      </c>
      <c r="T4411" s="122">
        <v>7.9723799149999993E-3</v>
      </c>
      <c r="U4411" s="122">
        <v>8.8593718100000007E-3</v>
      </c>
      <c r="V4411" s="122">
        <v>9.8048426450000007E-3</v>
      </c>
      <c r="W4411" s="122">
        <v>1.1297811350000001E-2</v>
      </c>
      <c r="X4411" s="122">
        <v>1.2809120635000001E-2</v>
      </c>
      <c r="Y4411" s="122">
        <v>1.434555425E-2</v>
      </c>
      <c r="Z4411" s="122">
        <v>1.5892197994999999E-2</v>
      </c>
      <c r="AA4411" s="122">
        <v>1.7420427794999999E-2</v>
      </c>
      <c r="AB4411" s="122">
        <v>1.8979579100000001E-2</v>
      </c>
      <c r="AC4411" s="122">
        <v>2.0613700055E-2</v>
      </c>
      <c r="AD4411" s="122">
        <v>2.1665019835E-2</v>
      </c>
      <c r="AE4411" s="122">
        <v>2.2502306105000001E-2</v>
      </c>
      <c r="AF4411" s="122">
        <v>2.402642646E-2</v>
      </c>
      <c r="AG4411" s="122">
        <v>2.5459373550000001E-2</v>
      </c>
      <c r="AH4411" s="122">
        <v>2.6728672469999999E-2</v>
      </c>
      <c r="AI4411" s="122">
        <v>2.70839594E-2</v>
      </c>
      <c r="AJ4411" s="122">
        <v>2.7186826510000001E-2</v>
      </c>
      <c r="AK4411" s="122">
        <v>2.8050643774999998E-2</v>
      </c>
      <c r="AL4411" s="122">
        <v>0</v>
      </c>
    </row>
    <row r="4412" spans="1:38" hidden="1" x14ac:dyDescent="0.25">
      <c r="A4412" s="122" t="s">
        <v>2067</v>
      </c>
      <c r="B4412" s="122">
        <v>1</v>
      </c>
      <c r="C4412" s="122" t="s">
        <v>2264</v>
      </c>
      <c r="D4412" s="122" t="s">
        <v>2163</v>
      </c>
      <c r="E4412" s="122">
        <v>80</v>
      </c>
      <c r="F4412" s="122">
        <v>0</v>
      </c>
      <c r="G4412" s="122">
        <v>0</v>
      </c>
      <c r="H4412" s="122">
        <v>0</v>
      </c>
      <c r="I4412" s="122">
        <v>0</v>
      </c>
      <c r="J4412" s="122">
        <v>9.1784305000000002E-5</v>
      </c>
      <c r="K4412" s="122">
        <v>7.6722537499999998E-4</v>
      </c>
      <c r="L4412" s="122">
        <v>1.8831937899999999E-3</v>
      </c>
      <c r="M4412" s="122">
        <v>3.5184333100000001E-3</v>
      </c>
      <c r="N4412" s="122">
        <v>5.5338264749999998E-3</v>
      </c>
      <c r="O4412" s="122">
        <v>8.2728692199999995E-3</v>
      </c>
      <c r="P4412" s="122">
        <v>1.090287918E-2</v>
      </c>
      <c r="Q4412" s="122">
        <v>1.3322278325000001E-2</v>
      </c>
      <c r="R4412" s="122">
        <v>1.7837723225000001E-2</v>
      </c>
      <c r="S4412" s="122">
        <v>2.2313561074999998E-2</v>
      </c>
      <c r="T4412" s="122">
        <v>2.481621308E-2</v>
      </c>
      <c r="U4412" s="122">
        <v>2.7313289344999998E-2</v>
      </c>
      <c r="V4412" s="122">
        <v>2.9791905434999998E-2</v>
      </c>
      <c r="W4412" s="122">
        <v>3.3709737135000001E-2</v>
      </c>
      <c r="X4412" s="122">
        <v>3.7678971904999997E-2</v>
      </c>
      <c r="Y4412" s="122">
        <v>4.1749680854999999E-2</v>
      </c>
      <c r="Z4412" s="122">
        <v>4.5945976615000002E-2</v>
      </c>
      <c r="AA4412" s="122">
        <v>5.0144972475000001E-2</v>
      </c>
      <c r="AB4412" s="122">
        <v>5.4445171165E-2</v>
      </c>
      <c r="AC4412" s="122">
        <v>5.8708922859999998E-2</v>
      </c>
      <c r="AD4412" s="122">
        <v>6.1311745224999999E-2</v>
      </c>
      <c r="AE4412" s="122">
        <v>6.3105635049999997E-2</v>
      </c>
      <c r="AF4412" s="122">
        <v>6.6435631194999997E-2</v>
      </c>
      <c r="AG4412" s="122">
        <v>6.9490528354999997E-2</v>
      </c>
      <c r="AH4412" s="122">
        <v>7.2099702655E-2</v>
      </c>
      <c r="AI4412" s="122">
        <v>7.2344688155000003E-2</v>
      </c>
      <c r="AJ4412" s="122">
        <v>7.1511420544999996E-2</v>
      </c>
      <c r="AK4412" s="122">
        <v>7.2625274439999998E-2</v>
      </c>
      <c r="AL4412" s="122">
        <v>0</v>
      </c>
    </row>
    <row r="4413" spans="1:38" hidden="1" x14ac:dyDescent="0.25">
      <c r="A4413" s="122" t="s">
        <v>2067</v>
      </c>
      <c r="B4413" s="122">
        <v>1</v>
      </c>
      <c r="C4413" s="122" t="s">
        <v>2264</v>
      </c>
      <c r="D4413" s="122" t="s">
        <v>2180</v>
      </c>
      <c r="E4413" s="122">
        <v>80</v>
      </c>
      <c r="F4413" s="122">
        <v>0</v>
      </c>
      <c r="G4413" s="122">
        <v>0</v>
      </c>
      <c r="H4413" s="122">
        <v>0</v>
      </c>
      <c r="I4413" s="122">
        <v>0</v>
      </c>
      <c r="J4413" s="122">
        <v>1.4941E-6</v>
      </c>
      <c r="K4413" s="122">
        <v>1.2400694999999999E-5</v>
      </c>
      <c r="L4413" s="122">
        <v>3.0153685000000001E-5</v>
      </c>
      <c r="M4413" s="122">
        <v>5.5826075000000002E-5</v>
      </c>
      <c r="N4413" s="122">
        <v>8.7035345E-5</v>
      </c>
      <c r="O4413" s="122">
        <v>1.2834319E-4</v>
      </c>
      <c r="P4413" s="122">
        <v>1.66696E-4</v>
      </c>
      <c r="Q4413" s="122">
        <v>2.00895815E-4</v>
      </c>
      <c r="R4413" s="122">
        <v>2.6562217E-4</v>
      </c>
      <c r="S4413" s="122">
        <v>3.2864672500000001E-4</v>
      </c>
      <c r="T4413" s="122">
        <v>3.6006805000000003E-4</v>
      </c>
      <c r="U4413" s="122">
        <v>3.9094198499999998E-4</v>
      </c>
      <c r="V4413" s="122">
        <v>4.2072381999999999E-4</v>
      </c>
      <c r="W4413" s="122">
        <v>4.7116678E-4</v>
      </c>
      <c r="X4413" s="122">
        <v>5.2138763499999996E-4</v>
      </c>
      <c r="Y4413" s="122">
        <v>5.7101554000000003E-4</v>
      </c>
      <c r="Z4413" s="122">
        <v>6.2045919500000005E-4</v>
      </c>
      <c r="AA4413" s="122">
        <v>6.7019329500000004E-4</v>
      </c>
      <c r="AB4413" s="122">
        <v>7.1943192999999995E-4</v>
      </c>
      <c r="AC4413" s="122">
        <v>7.6829938500000004E-4</v>
      </c>
      <c r="AD4413" s="122">
        <v>7.9544075000000005E-4</v>
      </c>
      <c r="AE4413" s="122">
        <v>8.1235657499999995E-4</v>
      </c>
      <c r="AF4413" s="122">
        <v>8.4856136500000001E-4</v>
      </c>
      <c r="AG4413" s="122">
        <v>8.8006174999999995E-4</v>
      </c>
      <c r="AH4413" s="122">
        <v>9.0645204500000001E-4</v>
      </c>
      <c r="AI4413" s="122">
        <v>9.0186488999999996E-4</v>
      </c>
      <c r="AJ4413" s="122">
        <v>8.8055051500000002E-4</v>
      </c>
      <c r="AK4413" s="122">
        <v>8.8967758999999999E-4</v>
      </c>
      <c r="AL4413" s="122">
        <v>0</v>
      </c>
    </row>
    <row r="4414" spans="1:38" hidden="1" x14ac:dyDescent="0.25">
      <c r="A4414" s="122" t="s">
        <v>2067</v>
      </c>
      <c r="B4414" s="122">
        <v>1</v>
      </c>
      <c r="C4414" s="122" t="s">
        <v>2264</v>
      </c>
      <c r="D4414" s="122" t="s">
        <v>2164</v>
      </c>
      <c r="E4414" s="122">
        <v>80</v>
      </c>
      <c r="F4414" s="122">
        <v>0</v>
      </c>
      <c r="G4414" s="122">
        <v>0</v>
      </c>
      <c r="H4414" s="122">
        <v>0</v>
      </c>
      <c r="I4414" s="122">
        <v>0</v>
      </c>
      <c r="J4414" s="122">
        <v>8.1277699999999999E-6</v>
      </c>
      <c r="K4414" s="122">
        <v>6.77437E-5</v>
      </c>
      <c r="L4414" s="122">
        <v>1.6561595999999999E-4</v>
      </c>
      <c r="M4414" s="122">
        <v>3.0770085000000002E-4</v>
      </c>
      <c r="N4414" s="122">
        <v>4.8147171499999999E-4</v>
      </c>
      <c r="O4414" s="122">
        <v>7.1461999000000005E-4</v>
      </c>
      <c r="P4414" s="122">
        <v>9.35373265E-4</v>
      </c>
      <c r="Q4414" s="122">
        <v>1.1330641349999999E-3</v>
      </c>
      <c r="R4414" s="122">
        <v>1.5065559699999999E-3</v>
      </c>
      <c r="S4414" s="122">
        <v>1.8714068149999999E-3</v>
      </c>
      <c r="T4414" s="122">
        <v>2.0579110299999998E-3</v>
      </c>
      <c r="U4414" s="122">
        <v>2.2393018049999998E-3</v>
      </c>
      <c r="V4414" s="122">
        <v>2.4182701949999998E-3</v>
      </c>
      <c r="W4414" s="122">
        <v>2.7115697300000002E-3</v>
      </c>
      <c r="X4414" s="122">
        <v>3.0021547599999999E-3</v>
      </c>
      <c r="Y4414" s="122">
        <v>3.291208505E-3</v>
      </c>
      <c r="Z4414" s="122">
        <v>3.5838645050000001E-3</v>
      </c>
      <c r="AA4414" s="122">
        <v>3.8816439950000001E-3</v>
      </c>
      <c r="AB4414" s="122">
        <v>4.1651923500000002E-3</v>
      </c>
      <c r="AC4414" s="122">
        <v>4.4558875950000002E-3</v>
      </c>
      <c r="AD4414" s="122">
        <v>4.6133911950000002E-3</v>
      </c>
      <c r="AE4414" s="122">
        <v>4.7198166750000003E-3</v>
      </c>
      <c r="AF4414" s="122">
        <v>4.927758545E-3</v>
      </c>
      <c r="AG4414" s="122">
        <v>5.1281666000000002E-3</v>
      </c>
      <c r="AH4414" s="122">
        <v>5.2929691799999999E-3</v>
      </c>
      <c r="AI4414" s="122">
        <v>5.2761833350000002E-3</v>
      </c>
      <c r="AJ4414" s="122">
        <v>5.3226940650000004E-3</v>
      </c>
      <c r="AK4414" s="122">
        <v>5.4250419249999996E-3</v>
      </c>
      <c r="AL4414" s="122">
        <v>0</v>
      </c>
    </row>
    <row r="4415" spans="1:38" hidden="1" x14ac:dyDescent="0.25">
      <c r="A4415" s="122" t="s">
        <v>2067</v>
      </c>
      <c r="B4415" s="122">
        <v>1</v>
      </c>
      <c r="C4415" s="122" t="s">
        <v>2264</v>
      </c>
      <c r="D4415" s="122" t="s">
        <v>2165</v>
      </c>
      <c r="E4415" s="122">
        <v>80</v>
      </c>
      <c r="F4415" s="122">
        <v>0</v>
      </c>
      <c r="G4415" s="122">
        <v>0</v>
      </c>
      <c r="H4415" s="122">
        <v>0</v>
      </c>
      <c r="I4415" s="122">
        <v>0</v>
      </c>
      <c r="J4415" s="122">
        <v>7.4828615000000005E-5</v>
      </c>
      <c r="K4415" s="122">
        <v>6.3039663500000004E-4</v>
      </c>
      <c r="L4415" s="122">
        <v>1.5537112400000001E-3</v>
      </c>
      <c r="M4415" s="122">
        <v>2.923661245E-3</v>
      </c>
      <c r="N4415" s="122">
        <v>4.6265952199999998E-3</v>
      </c>
      <c r="O4415" s="122">
        <v>6.9047952149999996E-3</v>
      </c>
      <c r="P4415" s="122">
        <v>9.0688513300000006E-3</v>
      </c>
      <c r="Q4415" s="122">
        <v>1.1078000095E-2</v>
      </c>
      <c r="R4415" s="122">
        <v>1.481570062E-2</v>
      </c>
      <c r="S4415" s="122">
        <v>1.8488526049999999E-2</v>
      </c>
      <c r="T4415" s="122">
        <v>2.051087348E-2</v>
      </c>
      <c r="U4415" s="122">
        <v>2.2555788855000002E-2</v>
      </c>
      <c r="V4415" s="122">
        <v>2.4733342790000001E-2</v>
      </c>
      <c r="W4415" s="122">
        <v>2.810197415E-2</v>
      </c>
      <c r="X4415" s="122">
        <v>3.1564210539999998E-2</v>
      </c>
      <c r="Y4415" s="122">
        <v>3.512050488E-2</v>
      </c>
      <c r="Z4415" s="122">
        <v>3.8610914769999997E-2</v>
      </c>
      <c r="AA4415" s="122">
        <v>4.2254416310000001E-2</v>
      </c>
      <c r="AB4415" s="122">
        <v>4.587449465E-2</v>
      </c>
      <c r="AC4415" s="122">
        <v>4.9538279769999999E-2</v>
      </c>
      <c r="AD4415" s="122">
        <v>5.2036940919999997E-2</v>
      </c>
      <c r="AE4415" s="122">
        <v>5.4055195319999999E-2</v>
      </c>
      <c r="AF4415" s="122">
        <v>5.7614352904999999E-2</v>
      </c>
      <c r="AG4415" s="122">
        <v>6.0933959359999998E-2</v>
      </c>
      <c r="AH4415" s="122">
        <v>6.3762734870000004E-2</v>
      </c>
      <c r="AI4415" s="122">
        <v>6.4375042844999994E-2</v>
      </c>
      <c r="AJ4415" s="122">
        <v>6.3945605340000003E-2</v>
      </c>
      <c r="AK4415" s="122">
        <v>6.5032030774999999E-2</v>
      </c>
      <c r="AL4415" s="122">
        <v>0</v>
      </c>
    </row>
    <row r="4416" spans="1:38" hidden="1" x14ac:dyDescent="0.25">
      <c r="A4416" s="122" t="s">
        <v>2067</v>
      </c>
      <c r="B4416" s="122">
        <v>1</v>
      </c>
      <c r="C4416" s="122" t="s">
        <v>2264</v>
      </c>
      <c r="D4416" s="122" t="s">
        <v>2166</v>
      </c>
      <c r="E4416" s="122">
        <v>80</v>
      </c>
      <c r="F4416" s="122">
        <v>0</v>
      </c>
      <c r="G4416" s="122">
        <v>0</v>
      </c>
      <c r="H4416" s="122">
        <v>0</v>
      </c>
      <c r="I4416" s="122">
        <v>0</v>
      </c>
      <c r="J4416" s="122">
        <v>7.1466890000000004E-5</v>
      </c>
      <c r="K4416" s="122">
        <v>5.9633048499999996E-4</v>
      </c>
      <c r="L4416" s="122">
        <v>1.458931365E-3</v>
      </c>
      <c r="M4416" s="122">
        <v>2.7131824199999998E-3</v>
      </c>
      <c r="N4416" s="122">
        <v>4.2481879300000002E-3</v>
      </c>
      <c r="O4416" s="122">
        <v>6.3021931949999999E-3</v>
      </c>
      <c r="P4416" s="122">
        <v>8.2456474549999995E-3</v>
      </c>
      <c r="Q4416" s="122">
        <v>1.000663224E-2</v>
      </c>
      <c r="R4416" s="122">
        <v>1.3329351850000001E-2</v>
      </c>
      <c r="S4416" s="122">
        <v>1.6595752934999999E-2</v>
      </c>
      <c r="T4416" s="122">
        <v>1.8304578219999999E-2</v>
      </c>
      <c r="U4416" s="122">
        <v>1.9992337030000001E-2</v>
      </c>
      <c r="V4416" s="122">
        <v>2.1654277390000001E-2</v>
      </c>
      <c r="W4416" s="122">
        <v>2.4401722269999999E-2</v>
      </c>
      <c r="X4416" s="122">
        <v>2.7133087149999999E-2</v>
      </c>
      <c r="Y4416" s="122">
        <v>2.9862710365E-2</v>
      </c>
      <c r="Z4416" s="122">
        <v>3.2584396090000002E-2</v>
      </c>
      <c r="AA4416" s="122">
        <v>3.5312732569999998E-2</v>
      </c>
      <c r="AB4416" s="122">
        <v>3.804250017E-2</v>
      </c>
      <c r="AC4416" s="122">
        <v>4.080404252E-2</v>
      </c>
      <c r="AD4416" s="122">
        <v>4.2419774989999999E-2</v>
      </c>
      <c r="AE4416" s="122">
        <v>4.3463606850000003E-2</v>
      </c>
      <c r="AF4416" s="122">
        <v>4.5580063150000003E-2</v>
      </c>
      <c r="AG4416" s="122">
        <v>4.7523117084999997E-2</v>
      </c>
      <c r="AH4416" s="122">
        <v>4.9213266120000002E-2</v>
      </c>
      <c r="AI4416" s="122">
        <v>4.9245661624999999E-2</v>
      </c>
      <c r="AJ4416" s="122">
        <v>4.881443924E-2</v>
      </c>
      <c r="AK4416" s="122">
        <v>4.9546211564999998E-2</v>
      </c>
      <c r="AL4416" s="122">
        <v>0</v>
      </c>
    </row>
    <row r="4417" spans="1:38" hidden="1" x14ac:dyDescent="0.25">
      <c r="A4417" s="122" t="s">
        <v>2067</v>
      </c>
      <c r="B4417" s="122">
        <v>1</v>
      </c>
      <c r="C4417" s="122" t="s">
        <v>2264</v>
      </c>
      <c r="D4417" s="122" t="s">
        <v>2167</v>
      </c>
      <c r="E4417" s="122">
        <v>80</v>
      </c>
      <c r="F4417" s="122">
        <v>0</v>
      </c>
      <c r="G4417" s="122">
        <v>0</v>
      </c>
      <c r="H4417" s="122">
        <v>0</v>
      </c>
      <c r="I4417" s="122">
        <v>0</v>
      </c>
      <c r="J4417" s="122">
        <v>2.5342415000000001E-5</v>
      </c>
      <c r="K4417" s="122">
        <v>2.0975154E-4</v>
      </c>
      <c r="L4417" s="122">
        <v>5.0848175999999997E-4</v>
      </c>
      <c r="M4417" s="122">
        <v>9.3721710499999997E-4</v>
      </c>
      <c r="N4417" s="122">
        <v>1.4559317750000001E-3</v>
      </c>
      <c r="O4417" s="122">
        <v>2.1412004049999999E-3</v>
      </c>
      <c r="P4417" s="122">
        <v>2.7726201299999999E-3</v>
      </c>
      <c r="Q4417" s="122">
        <v>3.334068405E-3</v>
      </c>
      <c r="R4417" s="122">
        <v>4.4195193250000002E-3</v>
      </c>
      <c r="S4417" s="122">
        <v>5.489192415E-3</v>
      </c>
      <c r="T4417" s="122">
        <v>6.0299189300000002E-3</v>
      </c>
      <c r="U4417" s="122">
        <v>6.5623511800000003E-3</v>
      </c>
      <c r="V4417" s="122">
        <v>7.09655089E-3</v>
      </c>
      <c r="W4417" s="122">
        <v>7.9764431300000001E-3</v>
      </c>
      <c r="X4417" s="122">
        <v>8.8518570899999999E-3</v>
      </c>
      <c r="Y4417" s="122">
        <v>9.7331104349999992E-3</v>
      </c>
      <c r="Z4417" s="122">
        <v>1.0617643765E-2</v>
      </c>
      <c r="AA4417" s="122">
        <v>1.1490303355E-2</v>
      </c>
      <c r="AB4417" s="122">
        <v>1.235169589E-2</v>
      </c>
      <c r="AC4417" s="122">
        <v>1.3189591525000001E-2</v>
      </c>
      <c r="AD4417" s="122">
        <v>1.364470812E-2</v>
      </c>
      <c r="AE4417" s="122">
        <v>1.39022856E-2</v>
      </c>
      <c r="AF4417" s="122">
        <v>1.44623453E-2</v>
      </c>
      <c r="AG4417" s="122">
        <v>1.491926319E-2</v>
      </c>
      <c r="AH4417" s="122">
        <v>1.5299012825E-2</v>
      </c>
      <c r="AI4417" s="122">
        <v>1.5178588030000001E-2</v>
      </c>
      <c r="AJ4417" s="122">
        <v>1.4827426289999999E-2</v>
      </c>
      <c r="AK4417" s="122">
        <v>1.4983080354999999E-2</v>
      </c>
      <c r="AL4417" s="122">
        <v>0</v>
      </c>
    </row>
    <row r="4418" spans="1:38" hidden="1" x14ac:dyDescent="0.25">
      <c r="A4418" s="122" t="s">
        <v>2067</v>
      </c>
      <c r="B4418" s="122">
        <v>1</v>
      </c>
      <c r="C4418" s="122" t="s">
        <v>2264</v>
      </c>
      <c r="D4418" s="122" t="s">
        <v>2168</v>
      </c>
      <c r="E4418" s="122">
        <v>80</v>
      </c>
      <c r="F4418" s="122">
        <v>0</v>
      </c>
      <c r="G4418" s="122">
        <v>0</v>
      </c>
      <c r="H4418" s="122">
        <v>0</v>
      </c>
      <c r="I4418" s="122">
        <v>0</v>
      </c>
      <c r="J4418" s="122">
        <v>6.6862649999999999E-6</v>
      </c>
      <c r="K4418" s="122">
        <v>5.580028E-5</v>
      </c>
      <c r="L4418" s="122">
        <v>1.3617683E-4</v>
      </c>
      <c r="M4418" s="122">
        <v>2.5216790000000001E-4</v>
      </c>
      <c r="N4418" s="122">
        <v>3.9356067999999999E-4</v>
      </c>
      <c r="O4418" s="122">
        <v>5.8119015999999999E-4</v>
      </c>
      <c r="P4418" s="122">
        <v>7.5843397000000001E-4</v>
      </c>
      <c r="Q4418" s="122">
        <v>9.15480295E-4</v>
      </c>
      <c r="R4418" s="122">
        <v>1.22400424E-3</v>
      </c>
      <c r="S4418" s="122">
        <v>1.52488985E-3</v>
      </c>
      <c r="T4418" s="122">
        <v>1.690048535E-3</v>
      </c>
      <c r="U4418" s="122">
        <v>1.853388505E-3</v>
      </c>
      <c r="V4418" s="122">
        <v>2.0291640099999999E-3</v>
      </c>
      <c r="W4418" s="122">
        <v>2.3262195649999999E-3</v>
      </c>
      <c r="X4418" s="122">
        <v>2.6264569500000002E-3</v>
      </c>
      <c r="Y4418" s="122">
        <v>2.9490016500000001E-3</v>
      </c>
      <c r="Z4418" s="122">
        <v>3.2325416299999999E-3</v>
      </c>
      <c r="AA4418" s="122">
        <v>3.5121309550000001E-3</v>
      </c>
      <c r="AB4418" s="122">
        <v>3.8346629250000002E-3</v>
      </c>
      <c r="AC4418" s="122">
        <v>4.1431161850000002E-3</v>
      </c>
      <c r="AD4418" s="122">
        <v>4.2997772600000001E-3</v>
      </c>
      <c r="AE4418" s="122">
        <v>4.4225065200000002E-3</v>
      </c>
      <c r="AF4418" s="122">
        <v>4.6189830149999996E-3</v>
      </c>
      <c r="AG4418" s="122">
        <v>4.7578843999999997E-3</v>
      </c>
      <c r="AH4418" s="122">
        <v>4.9054180650000001E-3</v>
      </c>
      <c r="AI4418" s="122">
        <v>4.9047641449999997E-3</v>
      </c>
      <c r="AJ4418" s="122">
        <v>4.7823182949999999E-3</v>
      </c>
      <c r="AK4418" s="122">
        <v>4.8639661700000001E-3</v>
      </c>
      <c r="AL4418" s="122">
        <v>0</v>
      </c>
    </row>
    <row r="4419" spans="1:38" hidden="1" x14ac:dyDescent="0.25">
      <c r="A4419" s="122" t="s">
        <v>2067</v>
      </c>
      <c r="B4419" s="122">
        <v>1</v>
      </c>
      <c r="C4419" s="122" t="s">
        <v>2265</v>
      </c>
      <c r="D4419" s="122" t="s">
        <v>2120</v>
      </c>
      <c r="E4419" s="122">
        <v>81</v>
      </c>
      <c r="F4419" s="122">
        <v>0</v>
      </c>
      <c r="G4419" s="122">
        <v>0</v>
      </c>
      <c r="H4419" s="122">
        <v>0</v>
      </c>
      <c r="I4419" s="122">
        <v>0</v>
      </c>
      <c r="J4419" s="122">
        <v>0</v>
      </c>
      <c r="K4419" s="122">
        <v>1.10856E-6</v>
      </c>
      <c r="L4419" s="122">
        <v>2.4837200000000002E-6</v>
      </c>
      <c r="M4419" s="122">
        <v>4.6685999999999997E-6</v>
      </c>
      <c r="N4419" s="122">
        <v>6.8634000000000002E-6</v>
      </c>
      <c r="O4419" s="122">
        <v>9.8480800000000001E-6</v>
      </c>
      <c r="P4419" s="122">
        <v>1.278068E-5</v>
      </c>
      <c r="Q4419" s="122">
        <v>1.5488839999999999E-5</v>
      </c>
      <c r="R4419" s="122">
        <v>1.801224E-5</v>
      </c>
      <c r="S4419" s="122">
        <v>1.9941680000000001E-5</v>
      </c>
      <c r="T4419" s="122">
        <v>2.2018679999999998E-5</v>
      </c>
      <c r="U4419" s="122">
        <v>2.4280440000000002E-5</v>
      </c>
      <c r="V4419" s="122">
        <v>2.629048E-5</v>
      </c>
      <c r="W4419" s="122">
        <v>2.8450559999999999E-5</v>
      </c>
      <c r="X4419" s="122">
        <v>3.042092E-5</v>
      </c>
      <c r="Y4419" s="122">
        <v>3.2892239999999999E-5</v>
      </c>
      <c r="Z4419" s="122">
        <v>3.5873200000000001E-5</v>
      </c>
      <c r="AA4419" s="122">
        <v>3.8309799999999997E-5</v>
      </c>
      <c r="AB4419" s="122">
        <v>4.1334159999999999E-5</v>
      </c>
      <c r="AC4419" s="122">
        <v>4.4013800000000002E-5</v>
      </c>
      <c r="AD4419" s="122">
        <v>4.6506199999999999E-5</v>
      </c>
      <c r="AE4419" s="122">
        <v>4.9366880000000002E-5</v>
      </c>
      <c r="AF4419" s="122">
        <v>5.2398680000000002E-5</v>
      </c>
      <c r="AG4419" s="122">
        <v>5.5326320000000001E-5</v>
      </c>
      <c r="AH4419" s="122">
        <v>5.8054319999999999E-5</v>
      </c>
      <c r="AI4419" s="122">
        <v>6.1119599999999997E-5</v>
      </c>
      <c r="AJ4419" s="122">
        <v>6.3139560000000005E-5</v>
      </c>
      <c r="AK4419" s="122">
        <v>6.5526559999999994E-5</v>
      </c>
      <c r="AL4419" s="122">
        <v>0</v>
      </c>
    </row>
    <row r="4420" spans="1:38" hidden="1" x14ac:dyDescent="0.25">
      <c r="A4420" s="122" t="s">
        <v>2067</v>
      </c>
      <c r="B4420" s="122">
        <v>1</v>
      </c>
      <c r="C4420" s="122" t="s">
        <v>2265</v>
      </c>
      <c r="D4420" s="122" t="s">
        <v>2121</v>
      </c>
      <c r="E4420" s="122">
        <v>81</v>
      </c>
      <c r="F4420" s="122">
        <v>0</v>
      </c>
      <c r="G4420" s="122">
        <v>0</v>
      </c>
      <c r="H4420" s="122">
        <v>0</v>
      </c>
      <c r="I4420" s="122">
        <v>0</v>
      </c>
      <c r="J4420" s="122">
        <v>0</v>
      </c>
      <c r="K4420" s="122">
        <v>7.8851599999999992E-6</v>
      </c>
      <c r="L4420" s="122">
        <v>1.7676199999999999E-5</v>
      </c>
      <c r="M4420" s="122">
        <v>3.3271680000000001E-5</v>
      </c>
      <c r="N4420" s="122">
        <v>4.8769200000000001E-5</v>
      </c>
      <c r="O4420" s="122">
        <v>6.9829359999999996E-5</v>
      </c>
      <c r="P4420" s="122">
        <v>9.0609280000000005E-5</v>
      </c>
      <c r="Q4420" s="122">
        <v>1.0919564E-4</v>
      </c>
      <c r="R4420" s="122">
        <v>1.2563308E-4</v>
      </c>
      <c r="S4420" s="122">
        <v>1.3850428000000001E-4</v>
      </c>
      <c r="T4420" s="122">
        <v>1.513172E-4</v>
      </c>
      <c r="U4420" s="122">
        <v>1.6636832000000001E-4</v>
      </c>
      <c r="V4420" s="122">
        <v>1.8021663999999999E-4</v>
      </c>
      <c r="W4420" s="122">
        <v>1.954178E-4</v>
      </c>
      <c r="X4420" s="122">
        <v>2.0878499999999999E-4</v>
      </c>
      <c r="Y4420" s="122">
        <v>2.2392663999999999E-4</v>
      </c>
      <c r="Z4420" s="122">
        <v>2.4044343999999999E-4</v>
      </c>
      <c r="AA4420" s="122">
        <v>2.545472E-4</v>
      </c>
      <c r="AB4420" s="122">
        <v>2.7242800000000001E-4</v>
      </c>
      <c r="AC4420" s="122">
        <v>2.8829503999999999E-4</v>
      </c>
      <c r="AD4420" s="122">
        <v>3.0562155999999999E-4</v>
      </c>
      <c r="AE4420" s="122">
        <v>3.2455884000000002E-4</v>
      </c>
      <c r="AF4420" s="122">
        <v>3.4341800000000001E-4</v>
      </c>
      <c r="AG4420" s="122">
        <v>3.6421899999999999E-4</v>
      </c>
      <c r="AH4420" s="122">
        <v>3.8551724000000001E-4</v>
      </c>
      <c r="AI4420" s="122">
        <v>4.0890487999999998E-4</v>
      </c>
      <c r="AJ4420" s="122">
        <v>4.3316052000000002E-4</v>
      </c>
      <c r="AK4420" s="122">
        <v>4.5073999999999998E-4</v>
      </c>
      <c r="AL4420" s="122">
        <v>0</v>
      </c>
    </row>
    <row r="4421" spans="1:38" hidden="1" x14ac:dyDescent="0.25">
      <c r="A4421" s="122" t="s">
        <v>2067</v>
      </c>
      <c r="B4421" s="122">
        <v>1</v>
      </c>
      <c r="C4421" s="122" t="s">
        <v>2265</v>
      </c>
      <c r="D4421" s="122" t="s">
        <v>2122</v>
      </c>
      <c r="E4421" s="122">
        <v>81</v>
      </c>
      <c r="F4421" s="122">
        <v>0</v>
      </c>
      <c r="G4421" s="122">
        <v>0</v>
      </c>
      <c r="H4421" s="122">
        <v>0</v>
      </c>
      <c r="I4421" s="122">
        <v>0</v>
      </c>
      <c r="J4421" s="122">
        <v>0</v>
      </c>
      <c r="K4421" s="122">
        <v>4.6524800000000002E-6</v>
      </c>
      <c r="L4421" s="122">
        <v>1.0497840000000001E-5</v>
      </c>
      <c r="M4421" s="122">
        <v>1.9813960000000001E-5</v>
      </c>
      <c r="N4421" s="122">
        <v>2.9077999999999998E-5</v>
      </c>
      <c r="O4421" s="122">
        <v>4.1799160000000002E-5</v>
      </c>
      <c r="P4421" s="122">
        <v>5.4514120000000002E-5</v>
      </c>
      <c r="Q4421" s="122">
        <v>6.5785720000000004E-5</v>
      </c>
      <c r="R4421" s="122">
        <v>7.5881800000000003E-5</v>
      </c>
      <c r="S4421" s="122">
        <v>8.380168E-5</v>
      </c>
      <c r="T4421" s="122">
        <v>9.1833159999999997E-5</v>
      </c>
      <c r="U4421" s="122">
        <v>1.0124848E-4</v>
      </c>
      <c r="V4421" s="122">
        <v>1.098578E-4</v>
      </c>
      <c r="W4421" s="122">
        <v>1.1913052E-4</v>
      </c>
      <c r="X4421" s="122">
        <v>1.2720168000000001E-4</v>
      </c>
      <c r="Y4421" s="122">
        <v>1.3633676E-4</v>
      </c>
      <c r="Z4421" s="122">
        <v>1.4681228000000001E-4</v>
      </c>
      <c r="AA4421" s="122">
        <v>1.5597712E-4</v>
      </c>
      <c r="AB4421" s="122">
        <v>1.6701436E-4</v>
      </c>
      <c r="AC4421" s="122">
        <v>1.7664668E-4</v>
      </c>
      <c r="AD4421" s="122">
        <v>1.8731811999999999E-4</v>
      </c>
      <c r="AE4421" s="122">
        <v>1.9920476E-4</v>
      </c>
      <c r="AF4421" s="122">
        <v>2.1111124000000001E-4</v>
      </c>
      <c r="AG4421" s="122">
        <v>2.2428500000000001E-4</v>
      </c>
      <c r="AH4421" s="122">
        <v>2.3739304E-4</v>
      </c>
      <c r="AI4421" s="122">
        <v>2.5169147999999999E-4</v>
      </c>
      <c r="AJ4421" s="122">
        <v>2.5966839999999998E-4</v>
      </c>
      <c r="AK4421" s="122">
        <v>2.7061883999999998E-4</v>
      </c>
      <c r="AL4421" s="122">
        <v>0</v>
      </c>
    </row>
    <row r="4422" spans="1:38" hidden="1" x14ac:dyDescent="0.25">
      <c r="A4422" s="122" t="s">
        <v>2067</v>
      </c>
      <c r="B4422" s="122">
        <v>1</v>
      </c>
      <c r="C4422" s="122" t="s">
        <v>2265</v>
      </c>
      <c r="D4422" s="122" t="s">
        <v>2175</v>
      </c>
      <c r="E4422" s="122">
        <v>81</v>
      </c>
      <c r="F4422" s="122">
        <v>0</v>
      </c>
      <c r="G4422" s="122">
        <v>0</v>
      </c>
      <c r="H4422" s="122">
        <v>0</v>
      </c>
      <c r="I4422" s="122">
        <v>0</v>
      </c>
      <c r="J4422" s="122">
        <v>0</v>
      </c>
      <c r="K4422" s="122">
        <v>9.9200000000000002E-8</v>
      </c>
      <c r="L4422" s="122">
        <v>2.2443999999999999E-7</v>
      </c>
      <c r="M4422" s="122">
        <v>4.2655999999999998E-7</v>
      </c>
      <c r="N4422" s="122">
        <v>6.2992000000000002E-7</v>
      </c>
      <c r="O4422" s="122">
        <v>9.1016000000000004E-7</v>
      </c>
      <c r="P4422" s="122">
        <v>1.17428E-6</v>
      </c>
      <c r="Q4422" s="122">
        <v>1.4098799999999999E-6</v>
      </c>
      <c r="R4422" s="122">
        <v>1.61448E-6</v>
      </c>
      <c r="S4422" s="122">
        <v>1.7657600000000001E-6</v>
      </c>
      <c r="T4422" s="122">
        <v>1.91456E-6</v>
      </c>
      <c r="U4422" s="122">
        <v>2.0856800000000001E-6</v>
      </c>
      <c r="V4422" s="122">
        <v>2.22456E-6</v>
      </c>
      <c r="W4422" s="122">
        <v>2.3733600000000002E-6</v>
      </c>
      <c r="X4422" s="122">
        <v>2.49364E-6</v>
      </c>
      <c r="Y4422" s="122">
        <v>2.6337599999999998E-6</v>
      </c>
      <c r="Z4422" s="122">
        <v>2.79E-6</v>
      </c>
      <c r="AA4422" s="122">
        <v>2.9202E-6</v>
      </c>
      <c r="AB4422" s="122">
        <v>3.0813999999999998E-6</v>
      </c>
      <c r="AC4422" s="122">
        <v>3.21036E-6</v>
      </c>
      <c r="AD4422" s="122">
        <v>3.3492399999999999E-6</v>
      </c>
      <c r="AE4422" s="122">
        <v>3.4943199999999999E-6</v>
      </c>
      <c r="AF4422" s="122">
        <v>3.6270000000000002E-6</v>
      </c>
      <c r="AG4422" s="122">
        <v>3.7683599999999999E-6</v>
      </c>
      <c r="AH4422" s="122">
        <v>3.8998000000000003E-6</v>
      </c>
      <c r="AI4422" s="122">
        <v>4.0374399999999999E-6</v>
      </c>
      <c r="AJ4422" s="122">
        <v>4.0857999999999999E-6</v>
      </c>
      <c r="AK4422" s="122">
        <v>4.14656E-6</v>
      </c>
      <c r="AL4422" s="122">
        <v>0</v>
      </c>
    </row>
    <row r="4423" spans="1:38" hidden="1" x14ac:dyDescent="0.25">
      <c r="A4423" s="122" t="s">
        <v>2067</v>
      </c>
      <c r="B4423" s="122">
        <v>1</v>
      </c>
      <c r="C4423" s="122" t="s">
        <v>2265</v>
      </c>
      <c r="D4423" s="122" t="s">
        <v>2123</v>
      </c>
      <c r="E4423" s="122">
        <v>81</v>
      </c>
      <c r="F4423" s="122">
        <v>0</v>
      </c>
      <c r="G4423" s="122">
        <v>0</v>
      </c>
      <c r="H4423" s="122">
        <v>0</v>
      </c>
      <c r="I4423" s="122">
        <v>0</v>
      </c>
      <c r="J4423" s="122">
        <v>0</v>
      </c>
      <c r="K4423" s="122">
        <v>8.1331599999999992E-6</v>
      </c>
      <c r="L4423" s="122">
        <v>1.872028E-5</v>
      </c>
      <c r="M4423" s="122">
        <v>3.6084000000000002E-5</v>
      </c>
      <c r="N4423" s="122">
        <v>5.4068959999999997E-5</v>
      </c>
      <c r="O4423" s="122">
        <v>7.9186399999999998E-5</v>
      </c>
      <c r="P4423" s="122">
        <v>1.0502676000000001E-4</v>
      </c>
      <c r="Q4423" s="122">
        <v>1.2889180000000001E-4</v>
      </c>
      <c r="R4423" s="122">
        <v>1.5132464000000001E-4</v>
      </c>
      <c r="S4423" s="122">
        <v>1.6947079999999999E-4</v>
      </c>
      <c r="T4423" s="122">
        <v>1.8877760000000001E-4</v>
      </c>
      <c r="U4423" s="122">
        <v>2.1257692E-4</v>
      </c>
      <c r="V4423" s="122">
        <v>2.3472828000000001E-4</v>
      </c>
      <c r="W4423" s="122">
        <v>2.5793240000000002E-4</v>
      </c>
      <c r="X4423" s="122">
        <v>2.7791128000000001E-4</v>
      </c>
      <c r="Y4423" s="122">
        <v>2.9853247999999999E-4</v>
      </c>
      <c r="Z4423" s="122">
        <v>3.2193004000000001E-4</v>
      </c>
      <c r="AA4423" s="122">
        <v>3.4331508000000002E-4</v>
      </c>
      <c r="AB4423" s="122">
        <v>3.7082696E-4</v>
      </c>
      <c r="AC4423" s="122">
        <v>3.9588364000000002E-4</v>
      </c>
      <c r="AD4423" s="122">
        <v>4.2481904E-4</v>
      </c>
      <c r="AE4423" s="122">
        <v>4.5679615999999999E-4</v>
      </c>
      <c r="AF4423" s="122">
        <v>4.9004303999999996E-4</v>
      </c>
      <c r="AG4423" s="122">
        <v>5.2625103999999999E-4</v>
      </c>
      <c r="AH4423" s="122">
        <v>5.6462408000000001E-4</v>
      </c>
      <c r="AI4423" s="122">
        <v>6.0751692000000001E-4</v>
      </c>
      <c r="AJ4423" s="122">
        <v>6.1877487999999995E-4</v>
      </c>
      <c r="AK4423" s="122">
        <v>6.5075447999999995E-4</v>
      </c>
      <c r="AL4423" s="122">
        <v>0</v>
      </c>
    </row>
    <row r="4424" spans="1:38" x14ac:dyDescent="0.25">
      <c r="A4424" s="122" t="s">
        <v>2067</v>
      </c>
      <c r="B4424" s="122">
        <v>1</v>
      </c>
      <c r="C4424" s="122" t="s">
        <v>2265</v>
      </c>
      <c r="D4424" s="122" t="s">
        <v>2124</v>
      </c>
      <c r="E4424" s="122">
        <v>81</v>
      </c>
      <c r="F4424" s="122">
        <v>0</v>
      </c>
      <c r="G4424" s="122">
        <v>0</v>
      </c>
      <c r="H4424" s="122">
        <v>0</v>
      </c>
      <c r="I4424" s="122">
        <v>0</v>
      </c>
      <c r="J4424" s="122">
        <v>0</v>
      </c>
      <c r="K4424" s="122">
        <v>5.8163440000000002E-5</v>
      </c>
      <c r="L4424" s="122">
        <v>1.3067615999999999E-4</v>
      </c>
      <c r="M4424" s="122">
        <v>2.4745812E-4</v>
      </c>
      <c r="N4424" s="122">
        <v>3.6524323999999998E-4</v>
      </c>
      <c r="O4424" s="122">
        <v>5.2802176000000004E-4</v>
      </c>
      <c r="P4424" s="122">
        <v>6.9171292000000004E-4</v>
      </c>
      <c r="Q4424" s="122">
        <v>8.4273127999999996E-4</v>
      </c>
      <c r="R4424" s="122">
        <v>9.7789871999999999E-4</v>
      </c>
      <c r="S4424" s="122">
        <v>1.0842088800000001E-3</v>
      </c>
      <c r="T4424" s="122">
        <v>1.18811468E-3</v>
      </c>
      <c r="U4424" s="122">
        <v>1.3043510400000001E-3</v>
      </c>
      <c r="V4424" s="122">
        <v>1.4023854399999999E-3</v>
      </c>
      <c r="W4424" s="122">
        <v>1.5159880400000001E-3</v>
      </c>
      <c r="X4424" s="122">
        <v>1.6197735600000001E-3</v>
      </c>
      <c r="Y4424" s="122">
        <v>1.7395364799999999E-3</v>
      </c>
      <c r="Z4424" s="122">
        <v>1.87507964E-3</v>
      </c>
      <c r="AA4424" s="122">
        <v>1.9960267600000001E-3</v>
      </c>
      <c r="AB4424" s="122">
        <v>2.1461411600000001E-3</v>
      </c>
      <c r="AC4424" s="122">
        <v>2.2825547999999998E-3</v>
      </c>
      <c r="AD4424" s="122">
        <v>2.434678E-3</v>
      </c>
      <c r="AE4424" s="122">
        <v>2.6008789199999998E-3</v>
      </c>
      <c r="AF4424" s="122">
        <v>2.7624831599999998E-3</v>
      </c>
      <c r="AG4424" s="122">
        <v>2.9371892400000001E-3</v>
      </c>
      <c r="AH4424" s="122">
        <v>3.1081306800000001E-3</v>
      </c>
      <c r="AI4424" s="122">
        <v>3.2857259599999998E-3</v>
      </c>
      <c r="AJ4424" s="122">
        <v>3.4050536399999999E-3</v>
      </c>
      <c r="AK4424" s="122">
        <v>3.50922108E-3</v>
      </c>
      <c r="AL4424" s="122">
        <v>0</v>
      </c>
    </row>
    <row r="4425" spans="1:38" hidden="1" x14ac:dyDescent="0.25">
      <c r="A4425" s="122" t="s">
        <v>2067</v>
      </c>
      <c r="B4425" s="122">
        <v>1</v>
      </c>
      <c r="C4425" s="122" t="s">
        <v>2265</v>
      </c>
      <c r="D4425" s="122" t="s">
        <v>474</v>
      </c>
      <c r="E4425" s="122">
        <v>81</v>
      </c>
      <c r="F4425" s="122">
        <v>0</v>
      </c>
      <c r="G4425" s="122">
        <v>0</v>
      </c>
      <c r="H4425" s="122">
        <v>0</v>
      </c>
      <c r="I4425" s="122">
        <v>0</v>
      </c>
      <c r="J4425" s="122">
        <v>0</v>
      </c>
      <c r="K4425" s="122">
        <v>7.0221199999999998E-6</v>
      </c>
      <c r="L4425" s="122">
        <v>1.5998480000000001E-5</v>
      </c>
      <c r="M4425" s="122">
        <v>3.0609399999999999E-5</v>
      </c>
      <c r="N4425" s="122">
        <v>4.5579920000000002E-5</v>
      </c>
      <c r="O4425" s="122">
        <v>6.6611560000000002E-5</v>
      </c>
      <c r="P4425" s="122">
        <v>8.8059839999999996E-5</v>
      </c>
      <c r="Q4425" s="122">
        <v>1.0817016E-4</v>
      </c>
      <c r="R4425" s="122">
        <v>1.2592324E-4</v>
      </c>
      <c r="S4425" s="122">
        <v>1.3928051999999999E-4</v>
      </c>
      <c r="T4425" s="122">
        <v>1.5279528E-4</v>
      </c>
      <c r="U4425" s="122">
        <v>1.6862883999999999E-4</v>
      </c>
      <c r="V4425" s="122">
        <v>1.8377667999999999E-4</v>
      </c>
      <c r="W4425" s="122">
        <v>2.0089736000000001E-4</v>
      </c>
      <c r="X4425" s="122">
        <v>2.1637503999999999E-4</v>
      </c>
      <c r="Y4425" s="122">
        <v>2.3401032000000001E-4</v>
      </c>
      <c r="Z4425" s="122">
        <v>2.5360851999999998E-4</v>
      </c>
      <c r="AA4425" s="122">
        <v>2.7163812E-4</v>
      </c>
      <c r="AB4425" s="122">
        <v>2.9375351999999999E-4</v>
      </c>
      <c r="AC4425" s="122">
        <v>3.1449996E-4</v>
      </c>
      <c r="AD4425" s="122">
        <v>3.3773135999999999E-4</v>
      </c>
      <c r="AE4425" s="122">
        <v>3.6463936000000001E-4</v>
      </c>
      <c r="AF4425" s="122">
        <v>3.9119023999999999E-4</v>
      </c>
      <c r="AG4425" s="122">
        <v>4.1942999999999999E-4</v>
      </c>
      <c r="AH4425" s="122">
        <v>4.4900152000000002E-4</v>
      </c>
      <c r="AI4425" s="122">
        <v>4.7976592000000001E-4</v>
      </c>
      <c r="AJ4425" s="122">
        <v>4.9863375999999995E-4</v>
      </c>
      <c r="AK4425" s="122">
        <v>5.1980055999999999E-4</v>
      </c>
      <c r="AL4425" s="122">
        <v>0</v>
      </c>
    </row>
    <row r="4426" spans="1:38" hidden="1" x14ac:dyDescent="0.25">
      <c r="A4426" s="122" t="s">
        <v>2067</v>
      </c>
      <c r="B4426" s="122">
        <v>1</v>
      </c>
      <c r="C4426" s="122" t="s">
        <v>2265</v>
      </c>
      <c r="D4426" s="122" t="s">
        <v>2125</v>
      </c>
      <c r="E4426" s="122">
        <v>81</v>
      </c>
      <c r="F4426" s="122">
        <v>0</v>
      </c>
      <c r="G4426" s="122">
        <v>0</v>
      </c>
      <c r="H4426" s="122">
        <v>0</v>
      </c>
      <c r="I4426" s="122">
        <v>0</v>
      </c>
      <c r="J4426" s="122">
        <v>0</v>
      </c>
      <c r="K4426" s="122">
        <v>6.0995599999999998E-6</v>
      </c>
      <c r="L4426" s="122">
        <v>1.361768E-5</v>
      </c>
      <c r="M4426" s="122">
        <v>2.5513000000000001E-5</v>
      </c>
      <c r="N4426" s="122">
        <v>3.7261999999999997E-5</v>
      </c>
      <c r="O4426" s="122">
        <v>5.3377039999999997E-5</v>
      </c>
      <c r="P4426" s="122">
        <v>6.9435040000000005E-5</v>
      </c>
      <c r="Q4426" s="122">
        <v>8.3903359999999998E-5</v>
      </c>
      <c r="R4426" s="122">
        <v>9.6992799999999997E-5</v>
      </c>
      <c r="S4426" s="122">
        <v>1.071608E-4</v>
      </c>
      <c r="T4426" s="122">
        <v>1.1676212E-4</v>
      </c>
      <c r="U4426" s="122">
        <v>1.2767411999999999E-4</v>
      </c>
      <c r="V4426" s="122">
        <v>1.3694312E-4</v>
      </c>
      <c r="W4426" s="122">
        <v>1.475104E-4</v>
      </c>
      <c r="X4426" s="122">
        <v>1.5689472E-4</v>
      </c>
      <c r="Y4426" s="122">
        <v>1.6763187999999999E-4</v>
      </c>
      <c r="Z4426" s="122">
        <v>1.7983224000000001E-4</v>
      </c>
      <c r="AA4426" s="122">
        <v>1.903214E-4</v>
      </c>
      <c r="AB4426" s="122">
        <v>2.0334511999999999E-4</v>
      </c>
      <c r="AC4426" s="122">
        <v>2.1455595999999999E-4</v>
      </c>
      <c r="AD4426" s="122">
        <v>2.2687536E-4</v>
      </c>
      <c r="AE4426" s="122">
        <v>2.3990652E-4</v>
      </c>
      <c r="AF4426" s="122">
        <v>2.5260411999999998E-4</v>
      </c>
      <c r="AG4426" s="122">
        <v>2.6695464000000001E-4</v>
      </c>
      <c r="AH4426" s="122">
        <v>2.8171684E-4</v>
      </c>
      <c r="AI4426" s="122">
        <v>2.9710152000000001E-4</v>
      </c>
      <c r="AJ4426" s="122">
        <v>3.1035836000000002E-4</v>
      </c>
      <c r="AK4426" s="122">
        <v>3.2246572000000002E-4</v>
      </c>
      <c r="AL4426" s="122">
        <v>0</v>
      </c>
    </row>
    <row r="4427" spans="1:38" hidden="1" x14ac:dyDescent="0.25">
      <c r="A4427" s="122" t="s">
        <v>2067</v>
      </c>
      <c r="B4427" s="122">
        <v>1</v>
      </c>
      <c r="C4427" s="122" t="s">
        <v>2265</v>
      </c>
      <c r="D4427" s="122" t="s">
        <v>2126</v>
      </c>
      <c r="E4427" s="122">
        <v>81</v>
      </c>
      <c r="F4427" s="122">
        <v>0</v>
      </c>
      <c r="G4427" s="122">
        <v>0</v>
      </c>
      <c r="H4427" s="122">
        <v>0</v>
      </c>
      <c r="I4427" s="122">
        <v>0</v>
      </c>
      <c r="J4427" s="122">
        <v>0</v>
      </c>
      <c r="K4427" s="122">
        <v>1.0651599999999999E-6</v>
      </c>
      <c r="L4427" s="122">
        <v>2.3361599999999999E-6</v>
      </c>
      <c r="M4427" s="122">
        <v>4.32512E-6</v>
      </c>
      <c r="N4427" s="122">
        <v>6.2582800000000002E-6</v>
      </c>
      <c r="O4427" s="122">
        <v>8.9875199999999996E-6</v>
      </c>
      <c r="P4427" s="122">
        <v>1.1642359999999999E-5</v>
      </c>
      <c r="Q4427" s="122">
        <v>1.4041760000000001E-5</v>
      </c>
      <c r="R4427" s="122">
        <v>1.6072879999999998E-5</v>
      </c>
      <c r="S4427" s="122">
        <v>1.7484000000000001E-5</v>
      </c>
      <c r="T4427" s="122">
        <v>1.8962080000000001E-5</v>
      </c>
      <c r="U4427" s="122">
        <v>2.0647240000000001E-5</v>
      </c>
      <c r="V4427" s="122">
        <v>2.2218319999999998E-5</v>
      </c>
      <c r="W4427" s="122">
        <v>2.4021279999999998E-5</v>
      </c>
      <c r="X4427" s="122">
        <v>2.5675440000000001E-5</v>
      </c>
      <c r="Y4427" s="122">
        <v>2.787272E-5</v>
      </c>
      <c r="Z4427" s="122">
        <v>3.0412239999999999E-5</v>
      </c>
      <c r="AA4427" s="122">
        <v>3.2897200000000001E-5</v>
      </c>
      <c r="AB4427" s="122">
        <v>3.5957519999999997E-5</v>
      </c>
      <c r="AC4427" s="122">
        <v>3.8877719999999997E-5</v>
      </c>
      <c r="AD4427" s="122">
        <v>4.1871079999999998E-5</v>
      </c>
      <c r="AE4427" s="122">
        <v>4.5259999999999997E-5</v>
      </c>
      <c r="AF4427" s="122">
        <v>4.8517480000000003E-5</v>
      </c>
      <c r="AG4427" s="122">
        <v>5.2047759999999997E-5</v>
      </c>
      <c r="AH4427" s="122">
        <v>5.549496E-5</v>
      </c>
      <c r="AI4427" s="122">
        <v>5.900788E-5</v>
      </c>
      <c r="AJ4427" s="122">
        <v>5.9488999999999999E-5</v>
      </c>
      <c r="AK4427" s="122">
        <v>5.9925479999999999E-5</v>
      </c>
      <c r="AL4427" s="122">
        <v>0</v>
      </c>
    </row>
    <row r="4428" spans="1:38" hidden="1" x14ac:dyDescent="0.25">
      <c r="A4428" s="122" t="s">
        <v>2067</v>
      </c>
      <c r="B4428" s="122">
        <v>1</v>
      </c>
      <c r="C4428" s="122" t="s">
        <v>2265</v>
      </c>
      <c r="D4428" s="122" t="s">
        <v>2127</v>
      </c>
      <c r="E4428" s="122">
        <v>81</v>
      </c>
      <c r="F4428" s="122">
        <v>0</v>
      </c>
      <c r="G4428" s="122">
        <v>0</v>
      </c>
      <c r="H4428" s="122">
        <v>0</v>
      </c>
      <c r="I4428" s="122">
        <v>0</v>
      </c>
      <c r="J4428" s="122">
        <v>0</v>
      </c>
      <c r="K4428" s="122">
        <v>1.3392E-6</v>
      </c>
      <c r="L4428" s="122">
        <v>3.02436E-6</v>
      </c>
      <c r="M4428" s="122">
        <v>5.7238400000000004E-6</v>
      </c>
      <c r="N4428" s="122">
        <v>8.4518400000000004E-6</v>
      </c>
      <c r="O4428" s="122">
        <v>1.2215240000000001E-5</v>
      </c>
      <c r="P4428" s="122">
        <v>1.6003439999999999E-5</v>
      </c>
      <c r="Q4428" s="122">
        <v>1.9448159999999998E-5</v>
      </c>
      <c r="R4428" s="122">
        <v>2.2607679999999999E-5</v>
      </c>
      <c r="S4428" s="122">
        <v>2.5157120000000001E-5</v>
      </c>
      <c r="T4428" s="122">
        <v>2.774748E-5</v>
      </c>
      <c r="U4428" s="122">
        <v>3.0768120000000002E-5</v>
      </c>
      <c r="V4428" s="122">
        <v>3.345272E-5</v>
      </c>
      <c r="W4428" s="122">
        <v>3.6455999999999998E-5</v>
      </c>
      <c r="X4428" s="122">
        <v>3.911208E-5</v>
      </c>
      <c r="Y4428" s="122">
        <v>4.1967800000000002E-5</v>
      </c>
      <c r="Z4428" s="122">
        <v>4.5201719999999999E-5</v>
      </c>
      <c r="AA4428" s="122">
        <v>4.813308E-5</v>
      </c>
      <c r="AB4428" s="122">
        <v>5.1781160000000002E-5</v>
      </c>
      <c r="AC4428" s="122">
        <v>5.5137840000000002E-5</v>
      </c>
      <c r="AD4428" s="122">
        <v>5.8877679999999999E-5</v>
      </c>
      <c r="AE4428" s="122">
        <v>6.2979599999999996E-5</v>
      </c>
      <c r="AF4428" s="122">
        <v>6.7034399999999996E-5</v>
      </c>
      <c r="AG4428" s="122">
        <v>7.1525679999999997E-5</v>
      </c>
      <c r="AH4428" s="122">
        <v>7.6209159999999999E-5</v>
      </c>
      <c r="AI4428" s="122">
        <v>8.1370040000000005E-5</v>
      </c>
      <c r="AJ4428" s="122">
        <v>8.5505440000000006E-5</v>
      </c>
      <c r="AK4428" s="122">
        <v>8.9737559999999997E-5</v>
      </c>
      <c r="AL4428" s="122">
        <v>0</v>
      </c>
    </row>
    <row r="4429" spans="1:38" hidden="1" x14ac:dyDescent="0.25">
      <c r="A4429" s="122" t="s">
        <v>2067</v>
      </c>
      <c r="B4429" s="122">
        <v>1</v>
      </c>
      <c r="C4429" s="122" t="s">
        <v>2265</v>
      </c>
      <c r="D4429" s="122" t="s">
        <v>2128</v>
      </c>
      <c r="E4429" s="122">
        <v>81</v>
      </c>
      <c r="F4429" s="122">
        <v>0</v>
      </c>
      <c r="G4429" s="122">
        <v>0</v>
      </c>
      <c r="H4429" s="122">
        <v>0</v>
      </c>
      <c r="I4429" s="122">
        <v>0</v>
      </c>
      <c r="J4429" s="122">
        <v>0</v>
      </c>
      <c r="K4429" s="122">
        <v>2.667736E-5</v>
      </c>
      <c r="L4429" s="122">
        <v>6.0619879999999997E-5</v>
      </c>
      <c r="M4429" s="122">
        <v>1.156796E-4</v>
      </c>
      <c r="N4429" s="122">
        <v>1.7146967999999999E-4</v>
      </c>
      <c r="O4429" s="122">
        <v>2.4840423999999999E-4</v>
      </c>
      <c r="P4429" s="122">
        <v>3.2659368000000002E-4</v>
      </c>
      <c r="Q4429" s="122">
        <v>3.9978963999999999E-4</v>
      </c>
      <c r="R4429" s="122">
        <v>4.6801444000000003E-4</v>
      </c>
      <c r="S4429" s="122">
        <v>5.2296008000000005E-4</v>
      </c>
      <c r="T4429" s="122">
        <v>5.8163439999999996E-4</v>
      </c>
      <c r="U4429" s="122">
        <v>6.4955663999999996E-4</v>
      </c>
      <c r="V4429" s="122">
        <v>7.0728111999999999E-4</v>
      </c>
      <c r="W4429" s="122">
        <v>7.6814280000000003E-4</v>
      </c>
      <c r="X4429" s="122">
        <v>8.1984956000000003E-4</v>
      </c>
      <c r="Y4429" s="122">
        <v>8.7786419999999997E-4</v>
      </c>
      <c r="Z4429" s="122">
        <v>9.4690368000000002E-4</v>
      </c>
      <c r="AA4429" s="122">
        <v>1.0106061999999999E-3</v>
      </c>
      <c r="AB4429" s="122">
        <v>1.0917208000000001E-3</v>
      </c>
      <c r="AC4429" s="122">
        <v>1.1666242399999999E-3</v>
      </c>
      <c r="AD4429" s="122">
        <v>1.2527062800000001E-3</v>
      </c>
      <c r="AE4429" s="122">
        <v>1.3517140800000001E-3</v>
      </c>
      <c r="AF4429" s="122">
        <v>1.4555194399999999E-3</v>
      </c>
      <c r="AG4429" s="122">
        <v>1.5662725199999999E-3</v>
      </c>
      <c r="AH4429" s="122">
        <v>1.67513584E-3</v>
      </c>
      <c r="AI4429" s="122">
        <v>1.7906009200000001E-3</v>
      </c>
      <c r="AJ4429" s="122">
        <v>1.85942464E-3</v>
      </c>
      <c r="AK4429" s="122">
        <v>1.94798668E-3</v>
      </c>
      <c r="AL4429" s="122">
        <v>0</v>
      </c>
    </row>
    <row r="4430" spans="1:38" hidden="1" x14ac:dyDescent="0.25">
      <c r="A4430" s="122" t="s">
        <v>2067</v>
      </c>
      <c r="B4430" s="122">
        <v>1</v>
      </c>
      <c r="C4430" s="122" t="s">
        <v>2265</v>
      </c>
      <c r="D4430" s="122" t="s">
        <v>2129</v>
      </c>
      <c r="E4430" s="122">
        <v>81</v>
      </c>
      <c r="F4430" s="122">
        <v>0</v>
      </c>
      <c r="G4430" s="122">
        <v>0</v>
      </c>
      <c r="H4430" s="122">
        <v>0</v>
      </c>
      <c r="I4430" s="122">
        <v>0</v>
      </c>
      <c r="J4430" s="122">
        <v>0</v>
      </c>
      <c r="K4430" s="122">
        <v>1.34478E-5</v>
      </c>
      <c r="L4430" s="122">
        <v>3.0613120000000001E-5</v>
      </c>
      <c r="M4430" s="122">
        <v>5.8540399999999999E-5</v>
      </c>
      <c r="N4430" s="122">
        <v>8.7066599999999997E-5</v>
      </c>
      <c r="O4430" s="122">
        <v>1.2682224E-4</v>
      </c>
      <c r="P4430" s="122">
        <v>1.6743967999999999E-4</v>
      </c>
      <c r="Q4430" s="122">
        <v>2.0474756000000001E-4</v>
      </c>
      <c r="R4430" s="122">
        <v>2.3859336E-4</v>
      </c>
      <c r="S4430" s="122">
        <v>2.6519384E-4</v>
      </c>
      <c r="T4430" s="122">
        <v>2.9287436000000001E-4</v>
      </c>
      <c r="U4430" s="122">
        <v>3.2495688E-4</v>
      </c>
      <c r="V4430" s="122">
        <v>3.5645659999999999E-4</v>
      </c>
      <c r="W4430" s="122">
        <v>3.9101663999999999E-4</v>
      </c>
      <c r="X4430" s="122">
        <v>4.2059808000000001E-4</v>
      </c>
      <c r="Y4430" s="122">
        <v>4.5279343999999998E-4</v>
      </c>
      <c r="Z4430" s="122">
        <v>4.8797967999999998E-4</v>
      </c>
      <c r="AA4430" s="122">
        <v>5.1993199999999997E-4</v>
      </c>
      <c r="AB4430" s="122">
        <v>5.6014643999999995E-4</v>
      </c>
      <c r="AC4430" s="122">
        <v>5.9523099999999999E-4</v>
      </c>
      <c r="AD4430" s="122">
        <v>6.3545536000000002E-4</v>
      </c>
      <c r="AE4430" s="122">
        <v>6.8079100000000004E-4</v>
      </c>
      <c r="AF4430" s="122">
        <v>7.2739392000000002E-4</v>
      </c>
      <c r="AG4430" s="122">
        <v>7.7779620000000005E-4</v>
      </c>
      <c r="AH4430" s="122">
        <v>8.2905035999999998E-4</v>
      </c>
      <c r="AI4430" s="122">
        <v>8.8546912000000001E-4</v>
      </c>
      <c r="AJ4430" s="122">
        <v>9.2461219999999996E-4</v>
      </c>
      <c r="AK4430" s="122">
        <v>9.6585460000000003E-4</v>
      </c>
      <c r="AL4430" s="122">
        <v>0</v>
      </c>
    </row>
    <row r="4431" spans="1:38" hidden="1" x14ac:dyDescent="0.25">
      <c r="A4431" s="122" t="s">
        <v>2067</v>
      </c>
      <c r="B4431" s="122">
        <v>1</v>
      </c>
      <c r="C4431" s="122" t="s">
        <v>2265</v>
      </c>
      <c r="D4431" s="122" t="s">
        <v>2176</v>
      </c>
      <c r="E4431" s="122">
        <v>81</v>
      </c>
      <c r="F4431" s="122">
        <v>0</v>
      </c>
      <c r="G4431" s="122">
        <v>0</v>
      </c>
      <c r="H4431" s="122">
        <v>0</v>
      </c>
      <c r="I4431" s="122">
        <v>0</v>
      </c>
      <c r="J4431" s="122">
        <v>0</v>
      </c>
      <c r="K4431" s="122">
        <v>2.6412000000000001E-7</v>
      </c>
      <c r="L4431" s="122">
        <v>5.9271999999999998E-7</v>
      </c>
      <c r="M4431" s="122">
        <v>1.11848E-6</v>
      </c>
      <c r="N4431" s="122">
        <v>1.6578799999999999E-6</v>
      </c>
      <c r="O4431" s="122">
        <v>2.4055999999999999E-6</v>
      </c>
      <c r="P4431" s="122">
        <v>3.16076E-6</v>
      </c>
      <c r="Q4431" s="122">
        <v>3.8241600000000003E-6</v>
      </c>
      <c r="R4431" s="122">
        <v>4.4131600000000001E-6</v>
      </c>
      <c r="S4431" s="122">
        <v>4.8608000000000001E-6</v>
      </c>
      <c r="T4431" s="122">
        <v>5.3047199999999999E-6</v>
      </c>
      <c r="U4431" s="122">
        <v>5.8093999999999998E-6</v>
      </c>
      <c r="V4431" s="122">
        <v>6.2409200000000004E-6</v>
      </c>
      <c r="W4431" s="122">
        <v>6.7381599999999999E-6</v>
      </c>
      <c r="X4431" s="122">
        <v>7.1647199999999999E-6</v>
      </c>
      <c r="Y4431" s="122">
        <v>7.6557599999999994E-6</v>
      </c>
      <c r="Z4431" s="122">
        <v>8.2063199999999994E-6</v>
      </c>
      <c r="AA4431" s="122">
        <v>8.6948800000000007E-6</v>
      </c>
      <c r="AB4431" s="122">
        <v>9.3124000000000008E-6</v>
      </c>
      <c r="AC4431" s="122">
        <v>9.8641999999999995E-6</v>
      </c>
      <c r="AD4431" s="122">
        <v>1.04656E-5</v>
      </c>
      <c r="AE4431" s="122">
        <v>1.112404E-5</v>
      </c>
      <c r="AF4431" s="122">
        <v>1.177628E-5</v>
      </c>
      <c r="AG4431" s="122">
        <v>1.2495479999999999E-5</v>
      </c>
      <c r="AH4431" s="122">
        <v>1.322212E-5</v>
      </c>
      <c r="AI4431" s="122">
        <v>1.400952E-5</v>
      </c>
      <c r="AJ4431" s="122">
        <v>1.452412E-5</v>
      </c>
      <c r="AK4431" s="122">
        <v>1.5097E-5</v>
      </c>
      <c r="AL4431" s="122">
        <v>0</v>
      </c>
    </row>
    <row r="4432" spans="1:38" hidden="1" x14ac:dyDescent="0.25">
      <c r="A4432" s="122" t="s">
        <v>2067</v>
      </c>
      <c r="B4432" s="122">
        <v>1</v>
      </c>
      <c r="C4432" s="122" t="s">
        <v>2265</v>
      </c>
      <c r="D4432" s="122" t="s">
        <v>2130</v>
      </c>
      <c r="E4432" s="122">
        <v>81</v>
      </c>
      <c r="F4432" s="122">
        <v>0</v>
      </c>
      <c r="G4432" s="122">
        <v>0</v>
      </c>
      <c r="H4432" s="122">
        <v>0</v>
      </c>
      <c r="I4432" s="122">
        <v>0</v>
      </c>
      <c r="J4432" s="122">
        <v>0</v>
      </c>
      <c r="K4432" s="122">
        <v>2.1960400000000001E-6</v>
      </c>
      <c r="L4432" s="122">
        <v>4.9128800000000003E-6</v>
      </c>
      <c r="M4432" s="122">
        <v>9.2293199999999996E-6</v>
      </c>
      <c r="N4432" s="122">
        <v>1.3455240000000001E-5</v>
      </c>
      <c r="O4432" s="122">
        <v>1.9077400000000001E-5</v>
      </c>
      <c r="P4432" s="122">
        <v>2.469708E-5</v>
      </c>
      <c r="Q4432" s="122">
        <v>2.9964600000000001E-5</v>
      </c>
      <c r="R4432" s="122">
        <v>3.4762160000000001E-5</v>
      </c>
      <c r="S4432" s="122">
        <v>3.8479680000000002E-5</v>
      </c>
      <c r="T4432" s="122">
        <v>4.2534480000000003E-5</v>
      </c>
      <c r="U4432" s="122">
        <v>4.7062959999999997E-5</v>
      </c>
      <c r="V4432" s="122">
        <v>5.0991279999999999E-5</v>
      </c>
      <c r="W4432" s="122">
        <v>5.502128E-5</v>
      </c>
      <c r="X4432" s="122">
        <v>5.895208E-5</v>
      </c>
      <c r="Y4432" s="122">
        <v>6.3381360000000007E-5</v>
      </c>
      <c r="Z4432" s="122">
        <v>6.8532319999999996E-5</v>
      </c>
      <c r="AA4432" s="122">
        <v>7.3164960000000006E-5</v>
      </c>
      <c r="AB4432" s="122">
        <v>7.8912360000000004E-5</v>
      </c>
      <c r="AC4432" s="122">
        <v>8.4062080000000001E-5</v>
      </c>
      <c r="AD4432" s="122">
        <v>8.9302320000000002E-5</v>
      </c>
      <c r="AE4432" s="122">
        <v>9.5131560000000006E-5</v>
      </c>
      <c r="AF4432" s="122">
        <v>1.0082687999999999E-4</v>
      </c>
      <c r="AG4432" s="122">
        <v>1.0645524E-4</v>
      </c>
      <c r="AH4432" s="122">
        <v>1.1215676E-4</v>
      </c>
      <c r="AI4432" s="122">
        <v>1.1794136E-4</v>
      </c>
      <c r="AJ4432" s="122">
        <v>1.2516063999999999E-4</v>
      </c>
      <c r="AK4432" s="122">
        <v>1.2892528E-4</v>
      </c>
      <c r="AL4432" s="122">
        <v>0</v>
      </c>
    </row>
    <row r="4433" spans="1:38" hidden="1" x14ac:dyDescent="0.25">
      <c r="A4433" s="122" t="s">
        <v>2067</v>
      </c>
      <c r="B4433" s="122">
        <v>1</v>
      </c>
      <c r="C4433" s="122" t="s">
        <v>2265</v>
      </c>
      <c r="D4433" s="122" t="s">
        <v>2131</v>
      </c>
      <c r="E4433" s="122">
        <v>81</v>
      </c>
      <c r="F4433" s="122">
        <v>0</v>
      </c>
      <c r="G4433" s="122">
        <v>0</v>
      </c>
      <c r="H4433" s="122">
        <v>0</v>
      </c>
      <c r="I4433" s="122">
        <v>0</v>
      </c>
      <c r="J4433" s="122">
        <v>0</v>
      </c>
      <c r="K4433" s="122">
        <v>5.2613199999999996E-6</v>
      </c>
      <c r="L4433" s="122">
        <v>1.175396E-5</v>
      </c>
      <c r="M4433" s="122">
        <v>2.2022400000000001E-5</v>
      </c>
      <c r="N4433" s="122">
        <v>3.2140800000000002E-5</v>
      </c>
      <c r="O4433" s="122">
        <v>4.5987879999999999E-5</v>
      </c>
      <c r="P4433" s="122">
        <v>5.9611760000000001E-5</v>
      </c>
      <c r="Q4433" s="122">
        <v>7.1662079999999998E-5</v>
      </c>
      <c r="R4433" s="122">
        <v>8.2283919999999995E-5</v>
      </c>
      <c r="S4433" s="122">
        <v>9.0481560000000002E-5</v>
      </c>
      <c r="T4433" s="122">
        <v>9.8644480000000006E-5</v>
      </c>
      <c r="U4433" s="122">
        <v>1.079234E-4</v>
      </c>
      <c r="V4433" s="122">
        <v>1.1612104E-4</v>
      </c>
      <c r="W4433" s="122">
        <v>1.2542723999999999E-4</v>
      </c>
      <c r="X4433" s="122">
        <v>1.3349343999999999E-4</v>
      </c>
      <c r="Y4433" s="122">
        <v>1.4273888000000001E-4</v>
      </c>
      <c r="Z4433" s="122">
        <v>1.5328508E-4</v>
      </c>
      <c r="AA4433" s="122">
        <v>1.626446E-4</v>
      </c>
      <c r="AB4433" s="122">
        <v>1.7402655999999999E-4</v>
      </c>
      <c r="AC4433" s="122">
        <v>1.8461120000000001E-4</v>
      </c>
      <c r="AD4433" s="122">
        <v>1.9626967999999999E-4</v>
      </c>
      <c r="AE4433" s="122">
        <v>2.0875152E-4</v>
      </c>
      <c r="AF4433" s="122">
        <v>2.2108828E-4</v>
      </c>
      <c r="AG4433" s="122">
        <v>2.3472951999999999E-4</v>
      </c>
      <c r="AH4433" s="122">
        <v>2.4824923999999999E-4</v>
      </c>
      <c r="AI4433" s="122">
        <v>2.6324083999999998E-4</v>
      </c>
      <c r="AJ4433" s="122">
        <v>2.7487699999999998E-4</v>
      </c>
      <c r="AK4433" s="122">
        <v>2.85572E-4</v>
      </c>
      <c r="AL4433" s="122">
        <v>0</v>
      </c>
    </row>
    <row r="4434" spans="1:38" hidden="1" x14ac:dyDescent="0.25">
      <c r="A4434" s="122" t="s">
        <v>2067</v>
      </c>
      <c r="B4434" s="122">
        <v>1</v>
      </c>
      <c r="C4434" s="122" t="s">
        <v>2265</v>
      </c>
      <c r="D4434" s="122" t="s">
        <v>2132</v>
      </c>
      <c r="E4434" s="122">
        <v>81</v>
      </c>
      <c r="F4434" s="122">
        <v>0</v>
      </c>
      <c r="G4434" s="122">
        <v>0</v>
      </c>
      <c r="H4434" s="122">
        <v>0</v>
      </c>
      <c r="I4434" s="122">
        <v>0</v>
      </c>
      <c r="J4434" s="122">
        <v>0</v>
      </c>
      <c r="K4434" s="122">
        <v>2.1600800000000002E-6</v>
      </c>
      <c r="L4434" s="122">
        <v>4.9103999999999996E-6</v>
      </c>
      <c r="M4434" s="122">
        <v>9.3582800000000001E-6</v>
      </c>
      <c r="N4434" s="122">
        <v>1.386568E-5</v>
      </c>
      <c r="O4434" s="122">
        <v>2.010784E-5</v>
      </c>
      <c r="P4434" s="122">
        <v>2.6445480000000001E-5</v>
      </c>
      <c r="Q4434" s="122">
        <v>3.2262319999999999E-5</v>
      </c>
      <c r="R4434" s="122">
        <v>3.7588120000000002E-5</v>
      </c>
      <c r="S4434" s="122">
        <v>4.1930600000000001E-5</v>
      </c>
      <c r="T4434" s="122">
        <v>4.6482639999999997E-5</v>
      </c>
      <c r="U4434" s="122">
        <v>5.1996919999999998E-5</v>
      </c>
      <c r="V4434" s="122">
        <v>5.7178880000000001E-5</v>
      </c>
      <c r="W4434" s="122">
        <v>6.2943640000000001E-5</v>
      </c>
      <c r="X4434" s="122">
        <v>6.7894959999999997E-5</v>
      </c>
      <c r="Y4434" s="122">
        <v>7.315752E-5</v>
      </c>
      <c r="Z4434" s="122">
        <v>7.8923519999999999E-5</v>
      </c>
      <c r="AA4434" s="122">
        <v>8.4021159999999998E-5</v>
      </c>
      <c r="AB4434" s="122">
        <v>9.026456E-5</v>
      </c>
      <c r="AC4434" s="122">
        <v>9.6189280000000003E-5</v>
      </c>
      <c r="AD4434" s="122">
        <v>1.029882E-4</v>
      </c>
      <c r="AE4434" s="122">
        <v>1.1047408000000001E-4</v>
      </c>
      <c r="AF4434" s="122">
        <v>1.1883044E-4</v>
      </c>
      <c r="AG4434" s="122">
        <v>1.2840572E-4</v>
      </c>
      <c r="AH4434" s="122">
        <v>1.3808392000000001E-4</v>
      </c>
      <c r="AI4434" s="122">
        <v>1.4905419999999999E-4</v>
      </c>
      <c r="AJ4434" s="122">
        <v>1.5928668000000001E-4</v>
      </c>
      <c r="AK4434" s="122">
        <v>1.7000772000000001E-4</v>
      </c>
      <c r="AL4434" s="122">
        <v>0</v>
      </c>
    </row>
    <row r="4435" spans="1:38" hidden="1" x14ac:dyDescent="0.25">
      <c r="A4435" s="122" t="s">
        <v>2067</v>
      </c>
      <c r="B4435" s="122">
        <v>1</v>
      </c>
      <c r="C4435" s="122" t="s">
        <v>2265</v>
      </c>
      <c r="D4435" s="122" t="s">
        <v>2133</v>
      </c>
      <c r="E4435" s="122">
        <v>81</v>
      </c>
      <c r="F4435" s="122">
        <v>0</v>
      </c>
      <c r="G4435" s="122">
        <v>0</v>
      </c>
      <c r="H4435" s="122">
        <v>0</v>
      </c>
      <c r="I4435" s="122">
        <v>0</v>
      </c>
      <c r="J4435" s="122">
        <v>0</v>
      </c>
      <c r="K4435" s="122">
        <v>2.203604E-5</v>
      </c>
      <c r="L4435" s="122">
        <v>4.9390439999999997E-5</v>
      </c>
      <c r="M4435" s="122">
        <v>9.2822679999999993E-5</v>
      </c>
      <c r="N4435" s="122">
        <v>1.3587547999999999E-4</v>
      </c>
      <c r="O4435" s="122">
        <v>1.9480524000000001E-4</v>
      </c>
      <c r="P4435" s="122">
        <v>2.5305671999999998E-4</v>
      </c>
      <c r="Q4435" s="122">
        <v>3.0523715999999999E-4</v>
      </c>
      <c r="R4435" s="122">
        <v>3.5124983999999999E-4</v>
      </c>
      <c r="S4435" s="122">
        <v>3.8615956E-4</v>
      </c>
      <c r="T4435" s="122">
        <v>4.2047159999999999E-4</v>
      </c>
      <c r="U4435" s="122">
        <v>4.5907528E-4</v>
      </c>
      <c r="V4435" s="122">
        <v>4.9225767999999995E-4</v>
      </c>
      <c r="W4435" s="122">
        <v>5.3094071999999998E-4</v>
      </c>
      <c r="X4435" s="122">
        <v>5.6406732000000004E-4</v>
      </c>
      <c r="Y4435" s="122">
        <v>6.0226552000000003E-4</v>
      </c>
      <c r="Z4435" s="122">
        <v>6.4515959999999995E-4</v>
      </c>
      <c r="AA4435" s="122">
        <v>6.8243771999999998E-4</v>
      </c>
      <c r="AB4435" s="122">
        <v>7.2866368000000005E-4</v>
      </c>
      <c r="AC4435" s="122">
        <v>7.6947455999999996E-4</v>
      </c>
      <c r="AD4435" s="122">
        <v>8.1300103999999999E-4</v>
      </c>
      <c r="AE4435" s="122">
        <v>8.5970564000000004E-4</v>
      </c>
      <c r="AF4435" s="122">
        <v>9.0473872000000003E-4</v>
      </c>
      <c r="AG4435" s="122">
        <v>9.5422216000000002E-4</v>
      </c>
      <c r="AH4435" s="122">
        <v>1.0028537200000001E-3</v>
      </c>
      <c r="AI4435" s="122">
        <v>1.05534664E-3</v>
      </c>
      <c r="AJ4435" s="122">
        <v>1.1021454799999999E-3</v>
      </c>
      <c r="AK4435" s="122">
        <v>1.1332682399999999E-3</v>
      </c>
      <c r="AL4435" s="122">
        <v>0</v>
      </c>
    </row>
    <row r="4436" spans="1:38" hidden="1" x14ac:dyDescent="0.25">
      <c r="A4436" s="122" t="s">
        <v>2067</v>
      </c>
      <c r="B4436" s="122">
        <v>1</v>
      </c>
      <c r="C4436" s="122" t="s">
        <v>2265</v>
      </c>
      <c r="D4436" s="122" t="s">
        <v>2134</v>
      </c>
      <c r="E4436" s="122">
        <v>81</v>
      </c>
      <c r="F4436" s="122">
        <v>0</v>
      </c>
      <c r="G4436" s="122">
        <v>0</v>
      </c>
      <c r="H4436" s="122">
        <v>0</v>
      </c>
      <c r="I4436" s="122">
        <v>0</v>
      </c>
      <c r="J4436" s="122">
        <v>0</v>
      </c>
      <c r="K4436" s="122">
        <v>1.073716E-5</v>
      </c>
      <c r="L4436" s="122">
        <v>2.410436E-5</v>
      </c>
      <c r="M4436" s="122">
        <v>4.536292E-5</v>
      </c>
      <c r="N4436" s="122">
        <v>6.6420600000000006E-5</v>
      </c>
      <c r="O4436" s="122">
        <v>9.5281599999999999E-5</v>
      </c>
      <c r="P4436" s="122">
        <v>1.2398016E-4</v>
      </c>
      <c r="Q4436" s="122">
        <v>1.4977216000000001E-4</v>
      </c>
      <c r="R4436" s="122">
        <v>1.7262908E-4</v>
      </c>
      <c r="S4436" s="122">
        <v>1.9057684E-4</v>
      </c>
      <c r="T4436" s="122">
        <v>2.0816872E-4</v>
      </c>
      <c r="U4436" s="122">
        <v>2.2857912E-4</v>
      </c>
      <c r="V4436" s="122">
        <v>2.4654423999999998E-4</v>
      </c>
      <c r="W4436" s="122">
        <v>2.6679467999999999E-4</v>
      </c>
      <c r="X4436" s="122">
        <v>2.8430348E-4</v>
      </c>
      <c r="Y4436" s="122">
        <v>3.0400088000000002E-4</v>
      </c>
      <c r="Z4436" s="122">
        <v>3.2611131999999999E-4</v>
      </c>
      <c r="AA4436" s="122">
        <v>3.4564007999999998E-4</v>
      </c>
      <c r="AB4436" s="122">
        <v>3.6984487999999999E-4</v>
      </c>
      <c r="AC4436" s="122">
        <v>3.9205824E-4</v>
      </c>
      <c r="AD4436" s="122">
        <v>4.1618367999999998E-4</v>
      </c>
      <c r="AE4436" s="122">
        <v>4.4199676E-4</v>
      </c>
      <c r="AF4436" s="122">
        <v>4.6839016000000002E-4</v>
      </c>
      <c r="AG4436" s="122">
        <v>4.9742847999999999E-4</v>
      </c>
      <c r="AH4436" s="122">
        <v>5.2791883999999995E-4</v>
      </c>
      <c r="AI4436" s="122">
        <v>5.6079123999999995E-4</v>
      </c>
      <c r="AJ4436" s="122">
        <v>5.8495263999999996E-4</v>
      </c>
      <c r="AK4436" s="122">
        <v>6.0869120000000003E-4</v>
      </c>
      <c r="AL4436" s="122">
        <v>0</v>
      </c>
    </row>
    <row r="4437" spans="1:38" hidden="1" x14ac:dyDescent="0.25">
      <c r="A4437" s="122" t="s">
        <v>2067</v>
      </c>
      <c r="B4437" s="122">
        <v>1</v>
      </c>
      <c r="C4437" s="122" t="s">
        <v>2265</v>
      </c>
      <c r="D4437" s="122" t="s">
        <v>2135</v>
      </c>
      <c r="E4437" s="122">
        <v>81</v>
      </c>
      <c r="F4437" s="122">
        <v>0</v>
      </c>
      <c r="G4437" s="122">
        <v>0</v>
      </c>
      <c r="H4437" s="122">
        <v>0</v>
      </c>
      <c r="I4437" s="122">
        <v>0</v>
      </c>
      <c r="J4437" s="122">
        <v>0</v>
      </c>
      <c r="K4437" s="122">
        <v>4.77276E-6</v>
      </c>
      <c r="L4437" s="122">
        <v>1.06702E-5</v>
      </c>
      <c r="M4437" s="122">
        <v>2.0074359999999999E-5</v>
      </c>
      <c r="N4437" s="122">
        <v>2.9458680000000002E-5</v>
      </c>
      <c r="O4437" s="122">
        <v>4.2217040000000002E-5</v>
      </c>
      <c r="P4437" s="122">
        <v>5.4820400000000001E-5</v>
      </c>
      <c r="Q4437" s="122">
        <v>6.604488E-5</v>
      </c>
      <c r="R4437" s="122">
        <v>7.6095080000000001E-5</v>
      </c>
      <c r="S4437" s="122">
        <v>8.3745879999999999E-5</v>
      </c>
      <c r="T4437" s="122">
        <v>9.1322279999999997E-5</v>
      </c>
      <c r="U4437" s="122">
        <v>9.9945239999999996E-5</v>
      </c>
      <c r="V4437" s="122">
        <v>1.0756752E-4</v>
      </c>
      <c r="W4437" s="122">
        <v>1.1641739999999999E-4</v>
      </c>
      <c r="X4437" s="122">
        <v>1.2426040000000001E-4</v>
      </c>
      <c r="Y4437" s="122">
        <v>1.3331736000000001E-4</v>
      </c>
      <c r="Z4437" s="122">
        <v>1.436106E-4</v>
      </c>
      <c r="AA4437" s="122">
        <v>1.5219264000000001E-4</v>
      </c>
      <c r="AB4437" s="122">
        <v>1.632336E-4</v>
      </c>
      <c r="AC4437" s="122">
        <v>1.7269976000000001E-4</v>
      </c>
      <c r="AD4437" s="122">
        <v>1.8309716E-4</v>
      </c>
      <c r="AE4437" s="122">
        <v>1.9459071999999999E-4</v>
      </c>
      <c r="AF4437" s="122">
        <v>2.0554859999999999E-4</v>
      </c>
      <c r="AG4437" s="122">
        <v>2.1734472000000001E-4</v>
      </c>
      <c r="AH4437" s="122">
        <v>2.2955872000000001E-4</v>
      </c>
      <c r="AI4437" s="122">
        <v>2.4266428000000001E-4</v>
      </c>
      <c r="AJ4437" s="122">
        <v>2.5308648E-4</v>
      </c>
      <c r="AK4437" s="122">
        <v>2.6245343999999998E-4</v>
      </c>
      <c r="AL4437" s="122">
        <v>0</v>
      </c>
    </row>
    <row r="4438" spans="1:38" hidden="1" x14ac:dyDescent="0.25">
      <c r="A4438" s="122" t="s">
        <v>2067</v>
      </c>
      <c r="B4438" s="122">
        <v>1</v>
      </c>
      <c r="C4438" s="122" t="s">
        <v>2265</v>
      </c>
      <c r="D4438" s="122" t="s">
        <v>2136</v>
      </c>
      <c r="E4438" s="122">
        <v>81</v>
      </c>
      <c r="F4438" s="122">
        <v>0</v>
      </c>
      <c r="G4438" s="122">
        <v>0</v>
      </c>
      <c r="H4438" s="122">
        <v>0</v>
      </c>
      <c r="I4438" s="122">
        <v>0</v>
      </c>
      <c r="J4438" s="122">
        <v>0</v>
      </c>
      <c r="K4438" s="122">
        <v>7.1337199999999997E-6</v>
      </c>
      <c r="L4438" s="122">
        <v>1.5996000000000001E-5</v>
      </c>
      <c r="M4438" s="122">
        <v>3.0109679999999999E-5</v>
      </c>
      <c r="N4438" s="122">
        <v>4.4126640000000001E-5</v>
      </c>
      <c r="O4438" s="122">
        <v>6.3332999999999998E-5</v>
      </c>
      <c r="P4438" s="122">
        <v>8.2404200000000006E-5</v>
      </c>
      <c r="Q4438" s="122">
        <v>9.9431879999999998E-5</v>
      </c>
      <c r="R4438" s="122">
        <v>1.1469132E-4</v>
      </c>
      <c r="S4438" s="122">
        <v>1.2662384E-4</v>
      </c>
      <c r="T4438" s="122">
        <v>1.384708E-4</v>
      </c>
      <c r="U4438" s="122">
        <v>1.5227696E-4</v>
      </c>
      <c r="V4438" s="122">
        <v>1.6426403999999999E-4</v>
      </c>
      <c r="W4438" s="122">
        <v>1.7801439999999999E-4</v>
      </c>
      <c r="X4438" s="122">
        <v>1.8983035999999999E-4</v>
      </c>
      <c r="Y4438" s="122">
        <v>2.0317771999999999E-4</v>
      </c>
      <c r="Z4438" s="122">
        <v>2.1848428000000001E-4</v>
      </c>
      <c r="AA4438" s="122">
        <v>2.3180436E-4</v>
      </c>
      <c r="AB4438" s="122">
        <v>2.4817732E-4</v>
      </c>
      <c r="AC4438" s="122">
        <v>2.629544E-4</v>
      </c>
      <c r="AD4438" s="122">
        <v>2.786962E-4</v>
      </c>
      <c r="AE4438" s="122">
        <v>2.9610208000000002E-4</v>
      </c>
      <c r="AF4438" s="122">
        <v>3.1332072000000001E-4</v>
      </c>
      <c r="AG4438" s="122">
        <v>3.3268084000000002E-4</v>
      </c>
      <c r="AH4438" s="122">
        <v>3.5183635999999998E-4</v>
      </c>
      <c r="AI4438" s="122">
        <v>3.7261131999999998E-4</v>
      </c>
      <c r="AJ4438" s="122">
        <v>3.8826136000000001E-4</v>
      </c>
      <c r="AK4438" s="122">
        <v>4.0329636000000001E-4</v>
      </c>
      <c r="AL4438" s="122">
        <v>0</v>
      </c>
    </row>
    <row r="4439" spans="1:38" hidden="1" x14ac:dyDescent="0.25">
      <c r="A4439" s="122" t="s">
        <v>2067</v>
      </c>
      <c r="B4439" s="122">
        <v>1</v>
      </c>
      <c r="C4439" s="122" t="s">
        <v>2265</v>
      </c>
      <c r="D4439" s="122" t="s">
        <v>2137</v>
      </c>
      <c r="E4439" s="122">
        <v>81</v>
      </c>
      <c r="F4439" s="122">
        <v>0</v>
      </c>
      <c r="G4439" s="122">
        <v>0</v>
      </c>
      <c r="H4439" s="122">
        <v>0</v>
      </c>
      <c r="I4439" s="122">
        <v>0</v>
      </c>
      <c r="J4439" s="122">
        <v>0</v>
      </c>
      <c r="K4439" s="122">
        <v>8.0352000000000006E-6</v>
      </c>
      <c r="L4439" s="122">
        <v>1.795272E-5</v>
      </c>
      <c r="M4439" s="122">
        <v>3.3677160000000001E-5</v>
      </c>
      <c r="N4439" s="122">
        <v>4.9163519999999999E-5</v>
      </c>
      <c r="O4439" s="122">
        <v>7.031296E-5</v>
      </c>
      <c r="P4439" s="122">
        <v>9.1011040000000003E-5</v>
      </c>
      <c r="Q4439" s="122">
        <v>1.0944612E-4</v>
      </c>
      <c r="R4439" s="122">
        <v>1.2611544E-4</v>
      </c>
      <c r="S4439" s="122">
        <v>1.3904491999999999E-4</v>
      </c>
      <c r="T4439" s="122">
        <v>1.5203516E-4</v>
      </c>
      <c r="U4439" s="122">
        <v>1.6661631999999999E-4</v>
      </c>
      <c r="V4439" s="122">
        <v>1.6751284000000001E-4</v>
      </c>
      <c r="W4439" s="122">
        <v>1.829868E-4</v>
      </c>
      <c r="X4439" s="122">
        <v>1.9627836000000001E-4</v>
      </c>
      <c r="Y4439" s="122">
        <v>2.1139396E-4</v>
      </c>
      <c r="Z4439" s="122">
        <v>2.2833980000000001E-4</v>
      </c>
      <c r="AA4439" s="122">
        <v>2.42699E-4</v>
      </c>
      <c r="AB4439" s="122">
        <v>2.6029211999999998E-4</v>
      </c>
      <c r="AC4439" s="122">
        <v>2.7603019999999999E-4</v>
      </c>
      <c r="AD4439" s="122">
        <v>2.9314096000000002E-4</v>
      </c>
      <c r="AE4439" s="122">
        <v>3.1200383999999999E-4</v>
      </c>
      <c r="AF4439" s="122">
        <v>3.3032979999999998E-4</v>
      </c>
      <c r="AG4439" s="122">
        <v>3.4896328000000001E-4</v>
      </c>
      <c r="AH4439" s="122">
        <v>3.6761288000000002E-4</v>
      </c>
      <c r="AI4439" s="122">
        <v>3.8810264000000002E-4</v>
      </c>
      <c r="AJ4439" s="122">
        <v>4.0095400000000002E-4</v>
      </c>
      <c r="AK4439" s="122">
        <v>4.1354991999999999E-4</v>
      </c>
      <c r="AL4439" s="122">
        <v>0</v>
      </c>
    </row>
    <row r="4440" spans="1:38" hidden="1" x14ac:dyDescent="0.25">
      <c r="A4440" s="122" t="s">
        <v>2067</v>
      </c>
      <c r="B4440" s="122">
        <v>1</v>
      </c>
      <c r="C4440" s="122" t="s">
        <v>2265</v>
      </c>
      <c r="D4440" s="122" t="s">
        <v>2138</v>
      </c>
      <c r="E4440" s="122">
        <v>81</v>
      </c>
      <c r="F4440" s="122">
        <v>0</v>
      </c>
      <c r="G4440" s="122">
        <v>0</v>
      </c>
      <c r="H4440" s="122">
        <v>0</v>
      </c>
      <c r="I4440" s="122">
        <v>0</v>
      </c>
      <c r="J4440" s="122">
        <v>0</v>
      </c>
      <c r="K4440" s="122">
        <v>1.126912E-5</v>
      </c>
      <c r="L4440" s="122">
        <v>2.5221599999999999E-5</v>
      </c>
      <c r="M4440" s="122">
        <v>4.7426280000000002E-5</v>
      </c>
      <c r="N4440" s="122">
        <v>6.9442479999999997E-5</v>
      </c>
      <c r="O4440" s="122">
        <v>9.9575720000000004E-5</v>
      </c>
      <c r="P4440" s="122">
        <v>1.2945972E-4</v>
      </c>
      <c r="Q4440" s="122">
        <v>1.5636772E-4</v>
      </c>
      <c r="R4440" s="122">
        <v>1.7995500000000001E-4</v>
      </c>
      <c r="S4440" s="122">
        <v>1.9752579999999999E-4</v>
      </c>
      <c r="T4440" s="122">
        <v>2.1415668000000001E-4</v>
      </c>
      <c r="U4440" s="122">
        <v>2.3311752000000001E-4</v>
      </c>
      <c r="V4440" s="122">
        <v>2.4955867999999998E-4</v>
      </c>
      <c r="W4440" s="122">
        <v>2.6896839999999999E-4</v>
      </c>
      <c r="X4440" s="122">
        <v>2.8625771999999999E-4</v>
      </c>
      <c r="Y4440" s="122">
        <v>3.0674376E-4</v>
      </c>
      <c r="Z4440" s="122">
        <v>3.2992307999999998E-4</v>
      </c>
      <c r="AA4440" s="122">
        <v>3.5078235999999997E-4</v>
      </c>
      <c r="AB4440" s="122">
        <v>3.7693024E-4</v>
      </c>
      <c r="AC4440" s="122">
        <v>4.0068492000000001E-4</v>
      </c>
      <c r="AD4440" s="122">
        <v>4.2683776000000001E-4</v>
      </c>
      <c r="AE4440" s="122">
        <v>4.5443395999999998E-4</v>
      </c>
      <c r="AF4440" s="122">
        <v>4.8175364000000001E-4</v>
      </c>
      <c r="AG4440" s="122">
        <v>5.1247339999999997E-4</v>
      </c>
      <c r="AH4440" s="122">
        <v>5.4267484000000005E-4</v>
      </c>
      <c r="AI4440" s="122">
        <v>5.7444364000000005E-4</v>
      </c>
      <c r="AJ4440" s="122">
        <v>6.0534692E-4</v>
      </c>
      <c r="AK4440" s="122">
        <v>6.2467603999999996E-4</v>
      </c>
      <c r="AL4440" s="122">
        <v>0</v>
      </c>
    </row>
    <row r="4441" spans="1:38" hidden="1" x14ac:dyDescent="0.25">
      <c r="A4441" s="122" t="s">
        <v>2067</v>
      </c>
      <c r="B4441" s="122">
        <v>1</v>
      </c>
      <c r="C4441" s="122" t="s">
        <v>2265</v>
      </c>
      <c r="D4441" s="122" t="s">
        <v>2139</v>
      </c>
      <c r="E4441" s="122">
        <v>81</v>
      </c>
      <c r="F4441" s="122">
        <v>0</v>
      </c>
      <c r="G4441" s="122">
        <v>0</v>
      </c>
      <c r="H4441" s="122">
        <v>0</v>
      </c>
      <c r="I4441" s="122">
        <v>0</v>
      </c>
      <c r="J4441" s="122">
        <v>0</v>
      </c>
      <c r="K4441" s="122">
        <v>9.3037200000000001E-6</v>
      </c>
      <c r="L4441" s="122">
        <v>2.0863E-5</v>
      </c>
      <c r="M4441" s="122">
        <v>3.9285680000000001E-5</v>
      </c>
      <c r="N4441" s="122">
        <v>5.7624039999999999E-5</v>
      </c>
      <c r="O4441" s="122">
        <v>8.2823319999999998E-5</v>
      </c>
      <c r="P4441" s="122">
        <v>1.0808831999999999E-4</v>
      </c>
      <c r="Q4441" s="122">
        <v>1.313656E-4</v>
      </c>
      <c r="R4441" s="122">
        <v>1.5256340000000001E-4</v>
      </c>
      <c r="S4441" s="122">
        <v>1.6903803999999999E-4</v>
      </c>
      <c r="T4441" s="122">
        <v>1.8525599999999999E-4</v>
      </c>
      <c r="U4441" s="122">
        <v>2.0359560000000001E-4</v>
      </c>
      <c r="V4441" s="122">
        <v>2.1908567999999999E-4</v>
      </c>
      <c r="W4441" s="122">
        <v>2.3642583999999999E-4</v>
      </c>
      <c r="X4441" s="122">
        <v>2.5156499999999998E-4</v>
      </c>
      <c r="Y4441" s="122">
        <v>2.696938E-4</v>
      </c>
      <c r="Z4441" s="122">
        <v>2.9085067999999999E-4</v>
      </c>
      <c r="AA4441" s="122">
        <v>3.0973463999999998E-4</v>
      </c>
      <c r="AB4441" s="122">
        <v>3.3304664000000003E-4</v>
      </c>
      <c r="AC4441" s="122">
        <v>3.5354880000000003E-4</v>
      </c>
      <c r="AD4441" s="122">
        <v>3.7605727999999997E-4</v>
      </c>
      <c r="AE4441" s="122">
        <v>4.0035260000000002E-4</v>
      </c>
      <c r="AF4441" s="122">
        <v>4.2387292000000001E-4</v>
      </c>
      <c r="AG4441" s="122">
        <v>4.5010016E-4</v>
      </c>
      <c r="AH4441" s="122">
        <v>4.7619223999999997E-4</v>
      </c>
      <c r="AI4441" s="122">
        <v>5.0446547999999998E-4</v>
      </c>
      <c r="AJ4441" s="122">
        <v>5.3211252000000004E-4</v>
      </c>
      <c r="AK4441" s="122">
        <v>5.5137592000000001E-4</v>
      </c>
      <c r="AL4441" s="122">
        <v>0</v>
      </c>
    </row>
    <row r="4442" spans="1:38" hidden="1" x14ac:dyDescent="0.25">
      <c r="A4442" s="122" t="s">
        <v>2067</v>
      </c>
      <c r="B4442" s="122">
        <v>1</v>
      </c>
      <c r="C4442" s="122" t="s">
        <v>2265</v>
      </c>
      <c r="D4442" s="122" t="s">
        <v>2140</v>
      </c>
      <c r="E4442" s="122">
        <v>81</v>
      </c>
      <c r="F4442" s="122">
        <v>0</v>
      </c>
      <c r="G4442" s="122">
        <v>0</v>
      </c>
      <c r="H4442" s="122">
        <v>0</v>
      </c>
      <c r="I4442" s="122">
        <v>0</v>
      </c>
      <c r="J4442" s="122">
        <v>0</v>
      </c>
      <c r="K4442" s="122">
        <v>2.2815999999999999E-6</v>
      </c>
      <c r="L4442" s="122">
        <v>5.0976400000000004E-6</v>
      </c>
      <c r="M4442" s="122">
        <v>9.5579200000000001E-6</v>
      </c>
      <c r="N4442" s="122">
        <v>1.394132E-5</v>
      </c>
      <c r="O4442" s="122">
        <v>1.996772E-5</v>
      </c>
      <c r="P4442" s="122">
        <v>2.5990400000000001E-5</v>
      </c>
      <c r="Q4442" s="122">
        <v>3.1424080000000002E-5</v>
      </c>
      <c r="R4442" s="122">
        <v>3.634192E-5</v>
      </c>
      <c r="S4442" s="122">
        <v>4.0182200000000003E-5</v>
      </c>
      <c r="T4442" s="122">
        <v>4.3874919999999997E-5</v>
      </c>
      <c r="U4442" s="122">
        <v>4.8011559999999997E-5</v>
      </c>
      <c r="V4442" s="122">
        <v>5.1531920000000002E-5</v>
      </c>
      <c r="W4442" s="122">
        <v>5.5497439999999998E-5</v>
      </c>
      <c r="X4442" s="122">
        <v>5.887644E-5</v>
      </c>
      <c r="Y4442" s="122">
        <v>6.2575360000000001E-5</v>
      </c>
      <c r="Z4442" s="122">
        <v>6.6705799999999994E-5</v>
      </c>
      <c r="AA4442" s="122">
        <v>7.0455560000000001E-5</v>
      </c>
      <c r="AB4442" s="122">
        <v>7.511672E-5</v>
      </c>
      <c r="AC4442" s="122">
        <v>7.9271960000000007E-5</v>
      </c>
      <c r="AD4442" s="122">
        <v>8.3995120000000006E-5</v>
      </c>
      <c r="AE4442" s="122">
        <v>8.8854679999999993E-5</v>
      </c>
      <c r="AF4442" s="122">
        <v>9.4014319999999993E-5</v>
      </c>
      <c r="AG4442" s="122">
        <v>9.9734439999999994E-5</v>
      </c>
      <c r="AH4442" s="122">
        <v>1.05617E-4</v>
      </c>
      <c r="AI4442" s="122">
        <v>1.1212204E-4</v>
      </c>
      <c r="AJ4442" s="122">
        <v>1.174342E-4</v>
      </c>
      <c r="AK4442" s="122">
        <v>1.2272652000000001E-4</v>
      </c>
      <c r="AL4442" s="122">
        <v>0</v>
      </c>
    </row>
    <row r="4443" spans="1:38" hidden="1" x14ac:dyDescent="0.25">
      <c r="A4443" s="122" t="s">
        <v>2067</v>
      </c>
      <c r="B4443" s="122">
        <v>1</v>
      </c>
      <c r="C4443" s="122" t="s">
        <v>2265</v>
      </c>
      <c r="D4443" s="122" t="s">
        <v>2141</v>
      </c>
      <c r="E4443" s="122">
        <v>81</v>
      </c>
      <c r="F4443" s="122">
        <v>0</v>
      </c>
      <c r="G4443" s="122">
        <v>0</v>
      </c>
      <c r="H4443" s="122">
        <v>0</v>
      </c>
      <c r="I4443" s="122">
        <v>0</v>
      </c>
      <c r="J4443" s="122">
        <v>0</v>
      </c>
      <c r="K4443" s="122">
        <v>1.775556E-5</v>
      </c>
      <c r="L4443" s="122">
        <v>3.9827560000000002E-5</v>
      </c>
      <c r="M4443" s="122">
        <v>7.4718680000000005E-5</v>
      </c>
      <c r="N4443" s="122">
        <v>1.0903816000000001E-4</v>
      </c>
      <c r="O4443" s="122">
        <v>1.5600067999999999E-4</v>
      </c>
      <c r="P4443" s="122">
        <v>2.0254904E-4</v>
      </c>
      <c r="Q4443" s="122">
        <v>2.4419816000000001E-4</v>
      </c>
      <c r="R4443" s="122">
        <v>2.8086744E-4</v>
      </c>
      <c r="S4443" s="122">
        <v>3.0881456000000001E-4</v>
      </c>
      <c r="T4443" s="122">
        <v>3.3582548000000002E-4</v>
      </c>
      <c r="U4443" s="122">
        <v>3.6592151999999999E-4</v>
      </c>
      <c r="V4443" s="122">
        <v>3.9072648000000002E-4</v>
      </c>
      <c r="W4443" s="122">
        <v>4.1825324000000001E-4</v>
      </c>
      <c r="X4443" s="122">
        <v>4.4015907999999998E-4</v>
      </c>
      <c r="Y4443" s="122">
        <v>4.6600687999999999E-4</v>
      </c>
      <c r="Z4443" s="122">
        <v>4.9628892000000001E-4</v>
      </c>
      <c r="AA4443" s="122">
        <v>5.2414428000000001E-4</v>
      </c>
      <c r="AB4443" s="122">
        <v>5.5984635999999999E-4</v>
      </c>
      <c r="AC4443" s="122">
        <v>5.9160400000000002E-4</v>
      </c>
      <c r="AD4443" s="122">
        <v>6.2667492000000003E-4</v>
      </c>
      <c r="AE4443" s="122">
        <v>6.6415267999999999E-4</v>
      </c>
      <c r="AF4443" s="122">
        <v>7.0239179999999997E-4</v>
      </c>
      <c r="AG4443" s="122">
        <v>7.4492256000000001E-4</v>
      </c>
      <c r="AH4443" s="122">
        <v>7.8711479999999995E-4</v>
      </c>
      <c r="AI4443" s="122">
        <v>8.3187880000000004E-4</v>
      </c>
      <c r="AJ4443" s="122">
        <v>8.6787723999999999E-4</v>
      </c>
      <c r="AK4443" s="122">
        <v>8.9889088000000002E-4</v>
      </c>
      <c r="AL4443" s="122">
        <v>0</v>
      </c>
    </row>
    <row r="4444" spans="1:38" hidden="1" x14ac:dyDescent="0.25">
      <c r="A4444" s="122" t="s">
        <v>2067</v>
      </c>
      <c r="B4444" s="122">
        <v>1</v>
      </c>
      <c r="C4444" s="122" t="s">
        <v>2265</v>
      </c>
      <c r="D4444" s="122" t="s">
        <v>2142</v>
      </c>
      <c r="E4444" s="122">
        <v>81</v>
      </c>
      <c r="F4444" s="122">
        <v>0</v>
      </c>
      <c r="G4444" s="122">
        <v>0</v>
      </c>
      <c r="H4444" s="122">
        <v>0</v>
      </c>
      <c r="I4444" s="122">
        <v>0</v>
      </c>
      <c r="J4444" s="122">
        <v>0</v>
      </c>
      <c r="K4444" s="122">
        <v>8.5510399999999994E-6</v>
      </c>
      <c r="L4444" s="122">
        <v>1.9233640000000001E-5</v>
      </c>
      <c r="M4444" s="122">
        <v>3.6284880000000001E-5</v>
      </c>
      <c r="N4444" s="122">
        <v>5.3295199999999998E-5</v>
      </c>
      <c r="O4444" s="122">
        <v>7.6816760000000003E-5</v>
      </c>
      <c r="P4444" s="122">
        <v>1.0040899999999999E-4</v>
      </c>
      <c r="Q4444" s="122">
        <v>1.217866E-4</v>
      </c>
      <c r="R4444" s="122">
        <v>1.4074372E-4</v>
      </c>
      <c r="S4444" s="122">
        <v>1.5542284000000001E-4</v>
      </c>
      <c r="T4444" s="122">
        <v>1.6991844E-4</v>
      </c>
      <c r="U4444" s="122">
        <v>1.863844E-4</v>
      </c>
      <c r="V4444" s="122">
        <v>2.0102879999999999E-4</v>
      </c>
      <c r="W4444" s="122">
        <v>2.1776508000000001E-4</v>
      </c>
      <c r="X4444" s="122">
        <v>2.3218503999999999E-4</v>
      </c>
      <c r="Y4444" s="122">
        <v>2.4855303999999999E-4</v>
      </c>
      <c r="Z4444" s="122">
        <v>2.6684179999999998E-4</v>
      </c>
      <c r="AA4444" s="122">
        <v>2.8355576E-4</v>
      </c>
      <c r="AB4444" s="122">
        <v>3.0415092E-4</v>
      </c>
      <c r="AC4444" s="122">
        <v>3.2308944000000001E-4</v>
      </c>
      <c r="AD4444" s="122">
        <v>3.4404295999999998E-4</v>
      </c>
      <c r="AE4444" s="122">
        <v>3.6662335999999997E-4</v>
      </c>
      <c r="AF4444" s="122">
        <v>3.8988576000000002E-4</v>
      </c>
      <c r="AG4444" s="122">
        <v>4.1583524E-4</v>
      </c>
      <c r="AH4444" s="122">
        <v>4.4203519999999998E-4</v>
      </c>
      <c r="AI4444" s="122">
        <v>4.6989800000000001E-4</v>
      </c>
      <c r="AJ4444" s="122">
        <v>4.9198364000000003E-4</v>
      </c>
      <c r="AK4444" s="122">
        <v>5.1043856000000003E-4</v>
      </c>
      <c r="AL4444" s="122">
        <v>0</v>
      </c>
    </row>
    <row r="4445" spans="1:38" hidden="1" x14ac:dyDescent="0.25">
      <c r="A4445" s="122" t="s">
        <v>2067</v>
      </c>
      <c r="B4445" s="122">
        <v>1</v>
      </c>
      <c r="C4445" s="122" t="s">
        <v>2265</v>
      </c>
      <c r="D4445" s="122" t="s">
        <v>2143</v>
      </c>
      <c r="E4445" s="122">
        <v>81</v>
      </c>
      <c r="F4445" s="122">
        <v>0</v>
      </c>
      <c r="G4445" s="122">
        <v>0</v>
      </c>
      <c r="H4445" s="122">
        <v>0</v>
      </c>
      <c r="I4445" s="122">
        <v>0</v>
      </c>
      <c r="J4445" s="122">
        <v>0</v>
      </c>
      <c r="K4445" s="122">
        <v>9.8691599999999992E-6</v>
      </c>
      <c r="L4445" s="122">
        <v>2.2167479999999999E-5</v>
      </c>
      <c r="M4445" s="122">
        <v>4.1752039999999999E-5</v>
      </c>
      <c r="N4445" s="122">
        <v>6.1138199999999997E-5</v>
      </c>
      <c r="O4445" s="122">
        <v>8.7669239999999993E-5</v>
      </c>
      <c r="P4445" s="122">
        <v>1.1411720000000001E-4</v>
      </c>
      <c r="Q4445" s="122">
        <v>1.3787808E-4</v>
      </c>
      <c r="R4445" s="122">
        <v>1.5913664000000001E-4</v>
      </c>
      <c r="S4445" s="122">
        <v>1.7559267999999999E-4</v>
      </c>
      <c r="T4445" s="122">
        <v>1.9196192E-4</v>
      </c>
      <c r="U4445" s="122">
        <v>2.1080124000000001E-4</v>
      </c>
      <c r="V4445" s="122">
        <v>2.2746932E-4</v>
      </c>
      <c r="W4445" s="122">
        <v>2.4621936000000002E-4</v>
      </c>
      <c r="X4445" s="122">
        <v>2.6213848000000001E-4</v>
      </c>
      <c r="Y4445" s="122">
        <v>2.8055123999999999E-4</v>
      </c>
      <c r="Z4445" s="122">
        <v>3.0126668000000001E-4</v>
      </c>
      <c r="AA4445" s="122">
        <v>3.1880028000000002E-4</v>
      </c>
      <c r="AB4445" s="122">
        <v>3.4083136000000002E-4</v>
      </c>
      <c r="AC4445" s="122">
        <v>3.6057712000000001E-4</v>
      </c>
      <c r="AD4445" s="122">
        <v>3.8230811999999999E-4</v>
      </c>
      <c r="AE4445" s="122">
        <v>4.0616076000000003E-4</v>
      </c>
      <c r="AF4445" s="122">
        <v>4.2982616000000003E-4</v>
      </c>
      <c r="AG4445" s="122">
        <v>4.5631132000000001E-4</v>
      </c>
      <c r="AH4445" s="122">
        <v>4.8279896000000001E-4</v>
      </c>
      <c r="AI4445" s="122">
        <v>5.1159052000000001E-4</v>
      </c>
      <c r="AJ4445" s="122">
        <v>5.3054391999999998E-4</v>
      </c>
      <c r="AK4445" s="122">
        <v>5.5164996000000004E-4</v>
      </c>
      <c r="AL4445" s="122">
        <v>0</v>
      </c>
    </row>
    <row r="4446" spans="1:38" hidden="1" x14ac:dyDescent="0.25">
      <c r="A4446" s="122" t="s">
        <v>2067</v>
      </c>
      <c r="B4446" s="122">
        <v>1</v>
      </c>
      <c r="C4446" s="122" t="s">
        <v>2265</v>
      </c>
      <c r="D4446" s="122" t="s">
        <v>2177</v>
      </c>
      <c r="E4446" s="122">
        <v>81</v>
      </c>
      <c r="F4446" s="122">
        <v>0</v>
      </c>
      <c r="G4446" s="122">
        <v>0</v>
      </c>
      <c r="H4446" s="122">
        <v>0</v>
      </c>
      <c r="I4446" s="122">
        <v>0</v>
      </c>
      <c r="J4446" s="122">
        <v>0</v>
      </c>
      <c r="K4446" s="122">
        <v>1.054E-7</v>
      </c>
      <c r="L4446" s="122">
        <v>2.4428000000000001E-7</v>
      </c>
      <c r="M4446" s="122">
        <v>4.7492000000000002E-7</v>
      </c>
      <c r="N4446" s="122">
        <v>7.1920000000000003E-7</v>
      </c>
      <c r="O4446" s="122">
        <v>1.06144E-6</v>
      </c>
      <c r="P4446" s="122">
        <v>1.41856E-6</v>
      </c>
      <c r="Q4446" s="122">
        <v>1.6963200000000001E-6</v>
      </c>
      <c r="R4446" s="122">
        <v>1.93564E-6</v>
      </c>
      <c r="S4446" s="122">
        <v>2.1092399999999999E-6</v>
      </c>
      <c r="T4446" s="122">
        <v>2.2766400000000002E-6</v>
      </c>
      <c r="U4446" s="122">
        <v>2.46636E-6</v>
      </c>
      <c r="V4446" s="122">
        <v>2.5791999999999998E-6</v>
      </c>
      <c r="W4446" s="122">
        <v>2.6622800000000002E-6</v>
      </c>
      <c r="X4446" s="122">
        <v>2.6982400000000001E-6</v>
      </c>
      <c r="Y4446" s="122">
        <v>2.7354399999999999E-6</v>
      </c>
      <c r="Z4446" s="122">
        <v>2.76892E-6</v>
      </c>
      <c r="AA4446" s="122">
        <v>2.8395999999999999E-6</v>
      </c>
      <c r="AB4446" s="122">
        <v>3.0206400000000002E-6</v>
      </c>
      <c r="AC4446" s="122">
        <v>3.1781199999999998E-6</v>
      </c>
      <c r="AD4446" s="122">
        <v>3.348E-6</v>
      </c>
      <c r="AE4446" s="122">
        <v>3.534E-6</v>
      </c>
      <c r="AF4446" s="122">
        <v>3.7150399999999998E-6</v>
      </c>
      <c r="AG4446" s="122">
        <v>3.9159199999999998E-6</v>
      </c>
      <c r="AH4446" s="122">
        <v>4.1180399999999996E-6</v>
      </c>
      <c r="AI4446" s="122">
        <v>4.3362799999999998E-6</v>
      </c>
      <c r="AJ4446" s="122">
        <v>4.4702E-6</v>
      </c>
      <c r="AK4446" s="122">
        <v>4.6202399999999997E-6</v>
      </c>
      <c r="AL4446" s="122">
        <v>0</v>
      </c>
    </row>
    <row r="4447" spans="1:38" hidden="1" x14ac:dyDescent="0.25">
      <c r="A4447" s="122" t="s">
        <v>2067</v>
      </c>
      <c r="B4447" s="122">
        <v>1</v>
      </c>
      <c r="C4447" s="122" t="s">
        <v>2265</v>
      </c>
      <c r="D4447" s="122" t="s">
        <v>2144</v>
      </c>
      <c r="E4447" s="122">
        <v>81</v>
      </c>
      <c r="F4447" s="122">
        <v>0</v>
      </c>
      <c r="G4447" s="122">
        <v>0</v>
      </c>
      <c r="H4447" s="122">
        <v>0</v>
      </c>
      <c r="I4447" s="122">
        <v>0</v>
      </c>
      <c r="J4447" s="122">
        <v>0</v>
      </c>
      <c r="K4447" s="122">
        <v>4.9959599999999999E-6</v>
      </c>
      <c r="L4447" s="122">
        <v>1.12158E-5</v>
      </c>
      <c r="M4447" s="122">
        <v>2.115316E-5</v>
      </c>
      <c r="N4447" s="122">
        <v>3.1055800000000002E-5</v>
      </c>
      <c r="O4447" s="122">
        <v>4.4581720000000002E-5</v>
      </c>
      <c r="P4447" s="122">
        <v>5.7968759999999997E-5</v>
      </c>
      <c r="Q4447" s="122">
        <v>6.9731400000000001E-5</v>
      </c>
      <c r="R4447" s="122">
        <v>8.0164759999999999E-5</v>
      </c>
      <c r="S4447" s="122">
        <v>8.8214839999999997E-5</v>
      </c>
      <c r="T4447" s="122">
        <v>9.6486880000000005E-5</v>
      </c>
      <c r="U4447" s="122">
        <v>1.0579308E-4</v>
      </c>
      <c r="V4447" s="122">
        <v>1.1309668E-4</v>
      </c>
      <c r="W4447" s="122">
        <v>1.2246364E-4</v>
      </c>
      <c r="X4447" s="122">
        <v>1.3044304E-4</v>
      </c>
      <c r="Y4447" s="122">
        <v>1.3925076E-4</v>
      </c>
      <c r="Z4447" s="122">
        <v>1.4925508E-4</v>
      </c>
      <c r="AA4447" s="122">
        <v>1.5799832000000001E-4</v>
      </c>
      <c r="AB4447" s="122">
        <v>1.6880863999999999E-4</v>
      </c>
      <c r="AC4447" s="122">
        <v>1.7840004E-4</v>
      </c>
      <c r="AD4447" s="122">
        <v>1.8877760000000001E-4</v>
      </c>
      <c r="AE4447" s="122">
        <v>1.9990660000000001E-4</v>
      </c>
      <c r="AF4447" s="122">
        <v>2.1102568000000001E-4</v>
      </c>
      <c r="AG4447" s="122">
        <v>2.2330167999999999E-4</v>
      </c>
      <c r="AH4447" s="122">
        <v>2.350854E-4</v>
      </c>
      <c r="AI4447" s="122">
        <v>2.4813020000000001E-4</v>
      </c>
      <c r="AJ4447" s="122">
        <v>2.5489563999999998E-4</v>
      </c>
      <c r="AK4447" s="122">
        <v>2.6382860000000001E-4</v>
      </c>
      <c r="AL4447" s="122">
        <v>0</v>
      </c>
    </row>
    <row r="4448" spans="1:38" hidden="1" x14ac:dyDescent="0.25">
      <c r="A4448" s="122" t="s">
        <v>2067</v>
      </c>
      <c r="B4448" s="122">
        <v>1</v>
      </c>
      <c r="C4448" s="122" t="s">
        <v>2265</v>
      </c>
      <c r="D4448" s="122" t="s">
        <v>2145</v>
      </c>
      <c r="E4448" s="122">
        <v>81</v>
      </c>
      <c r="F4448" s="122">
        <v>0</v>
      </c>
      <c r="G4448" s="122">
        <v>0</v>
      </c>
      <c r="H4448" s="122">
        <v>0</v>
      </c>
      <c r="I4448" s="122">
        <v>0</v>
      </c>
      <c r="J4448" s="122">
        <v>0</v>
      </c>
      <c r="K4448" s="122">
        <v>1.60828E-6</v>
      </c>
      <c r="L4448" s="122">
        <v>3.6170799999999999E-6</v>
      </c>
      <c r="M4448" s="122">
        <v>6.77784E-6</v>
      </c>
      <c r="N4448" s="122">
        <v>9.8815599999999993E-6</v>
      </c>
      <c r="O4448" s="122">
        <v>1.414716E-5</v>
      </c>
      <c r="P4448" s="122">
        <v>1.8392919999999999E-5</v>
      </c>
      <c r="Q4448" s="122">
        <v>2.2167479999999999E-5</v>
      </c>
      <c r="R4448" s="122">
        <v>2.5565079999999999E-5</v>
      </c>
      <c r="S4448" s="122">
        <v>2.8283160000000001E-5</v>
      </c>
      <c r="T4448" s="122">
        <v>3.1060760000000003E-5</v>
      </c>
      <c r="U4448" s="122">
        <v>3.4225240000000002E-5</v>
      </c>
      <c r="V4448" s="122">
        <v>3.709088E-5</v>
      </c>
      <c r="W4448" s="122">
        <v>4.0343399999999997E-5</v>
      </c>
      <c r="X4448" s="122">
        <v>4.3207800000000003E-5</v>
      </c>
      <c r="Y4448" s="122">
        <v>4.6310280000000001E-5</v>
      </c>
      <c r="Z4448" s="122">
        <v>4.9778560000000002E-5</v>
      </c>
      <c r="AA4448" s="122">
        <v>5.2903360000000003E-5</v>
      </c>
      <c r="AB4448" s="122">
        <v>5.6795719999999997E-5</v>
      </c>
      <c r="AC4448" s="122">
        <v>6.0513239999999998E-5</v>
      </c>
      <c r="AD4448" s="122">
        <v>6.4525880000000004E-5</v>
      </c>
      <c r="AE4448" s="122">
        <v>6.8958879999999993E-5</v>
      </c>
      <c r="AF4448" s="122">
        <v>7.3535720000000003E-5</v>
      </c>
      <c r="AG4448" s="122">
        <v>7.8687919999999997E-5</v>
      </c>
      <c r="AH4448" s="122">
        <v>8.3683879999999999E-5</v>
      </c>
      <c r="AI4448" s="122">
        <v>8.9157240000000004E-5</v>
      </c>
      <c r="AJ4448" s="122">
        <v>9.3634879999999999E-5</v>
      </c>
      <c r="AK4448" s="122">
        <v>9.8759799999999996E-5</v>
      </c>
      <c r="AL4448" s="122">
        <v>0</v>
      </c>
    </row>
    <row r="4449" spans="1:38" hidden="1" x14ac:dyDescent="0.25">
      <c r="A4449" s="122" t="s">
        <v>2067</v>
      </c>
      <c r="B4449" s="122">
        <v>1</v>
      </c>
      <c r="C4449" s="122" t="s">
        <v>2265</v>
      </c>
      <c r="D4449" s="122" t="s">
        <v>2146</v>
      </c>
      <c r="E4449" s="122">
        <v>81</v>
      </c>
      <c r="F4449" s="122">
        <v>0</v>
      </c>
      <c r="G4449" s="122">
        <v>0</v>
      </c>
      <c r="H4449" s="122">
        <v>0</v>
      </c>
      <c r="I4449" s="122">
        <v>0</v>
      </c>
      <c r="J4449" s="122">
        <v>0</v>
      </c>
      <c r="K4449" s="122">
        <v>1.347756E-5</v>
      </c>
      <c r="L4449" s="122">
        <v>3.0611880000000003E-5</v>
      </c>
      <c r="M4449" s="122">
        <v>5.8324640000000003E-5</v>
      </c>
      <c r="N4449" s="122">
        <v>8.6463960000000001E-5</v>
      </c>
      <c r="O4449" s="122">
        <v>1.2529952E-4</v>
      </c>
      <c r="P4449" s="122">
        <v>1.6447483999999999E-4</v>
      </c>
      <c r="Q4449" s="122">
        <v>2.0066796000000001E-4</v>
      </c>
      <c r="R4449" s="122">
        <v>2.3348828E-4</v>
      </c>
      <c r="S4449" s="122">
        <v>2.5903352000000002E-4</v>
      </c>
      <c r="T4449" s="122">
        <v>2.8565756000000002E-4</v>
      </c>
      <c r="U4449" s="122">
        <v>3.1692911999999998E-4</v>
      </c>
      <c r="V4449" s="122">
        <v>3.4716899999999998E-4</v>
      </c>
      <c r="W4449" s="122">
        <v>3.8131611999999999E-4</v>
      </c>
      <c r="X4449" s="122">
        <v>4.1195156000000001E-4</v>
      </c>
      <c r="Y4449" s="122">
        <v>4.447322E-4</v>
      </c>
      <c r="Z4449" s="122">
        <v>4.8106419999999997E-4</v>
      </c>
      <c r="AA4449" s="122">
        <v>5.1225640000000002E-4</v>
      </c>
      <c r="AB4449" s="122">
        <v>5.5156192000000001E-4</v>
      </c>
      <c r="AC4449" s="122">
        <v>5.8754176000000002E-4</v>
      </c>
      <c r="AD4449" s="122">
        <v>6.2700600000000005E-4</v>
      </c>
      <c r="AE4449" s="122">
        <v>6.7102104E-4</v>
      </c>
      <c r="AF4449" s="122">
        <v>7.1704736000000003E-4</v>
      </c>
      <c r="AG4449" s="122">
        <v>7.6724876E-4</v>
      </c>
      <c r="AH4449" s="122">
        <v>8.1896048000000001E-4</v>
      </c>
      <c r="AI4449" s="122">
        <v>8.7491795999999997E-4</v>
      </c>
      <c r="AJ4449" s="122">
        <v>9.0145519999999997E-4</v>
      </c>
      <c r="AK4449" s="122">
        <v>9.4363876000000001E-4</v>
      </c>
      <c r="AL4449" s="122">
        <v>0</v>
      </c>
    </row>
    <row r="4450" spans="1:38" hidden="1" x14ac:dyDescent="0.25">
      <c r="A4450" s="122" t="s">
        <v>2067</v>
      </c>
      <c r="B4450" s="122">
        <v>1</v>
      </c>
      <c r="C4450" s="122" t="s">
        <v>2265</v>
      </c>
      <c r="D4450" s="122" t="s">
        <v>2147</v>
      </c>
      <c r="E4450" s="122">
        <v>81</v>
      </c>
      <c r="F4450" s="122">
        <v>0</v>
      </c>
      <c r="G4450" s="122">
        <v>0</v>
      </c>
      <c r="H4450" s="122">
        <v>0</v>
      </c>
      <c r="I4450" s="122">
        <v>0</v>
      </c>
      <c r="J4450" s="122">
        <v>0</v>
      </c>
      <c r="K4450" s="122">
        <v>1.1891599999999999E-6</v>
      </c>
      <c r="L4450" s="122">
        <v>2.6548399999999998E-6</v>
      </c>
      <c r="M4450" s="122">
        <v>4.9488400000000002E-6</v>
      </c>
      <c r="N4450" s="122">
        <v>7.1696799999999996E-6</v>
      </c>
      <c r="O4450" s="122">
        <v>1.0154359999999999E-5</v>
      </c>
      <c r="P4450" s="122">
        <v>1.306588E-5</v>
      </c>
      <c r="Q4450" s="122">
        <v>1.561904E-5</v>
      </c>
      <c r="R4450" s="122">
        <v>1.7895680000000001E-5</v>
      </c>
      <c r="S4450" s="122">
        <v>1.964656E-5</v>
      </c>
      <c r="T4450" s="122">
        <v>2.1531359999999999E-5</v>
      </c>
      <c r="U4450" s="122">
        <v>2.3521559999999999E-5</v>
      </c>
      <c r="V4450" s="122">
        <v>2.52836E-5</v>
      </c>
      <c r="W4450" s="122">
        <v>2.7301080000000001E-5</v>
      </c>
      <c r="X4450" s="122">
        <v>2.9097840000000001E-5</v>
      </c>
      <c r="Y4450" s="122">
        <v>3.1296359999999998E-5</v>
      </c>
      <c r="Z4450" s="122">
        <v>3.3901600000000001E-5</v>
      </c>
      <c r="AA4450" s="122">
        <v>3.6356799999999997E-5</v>
      </c>
      <c r="AB4450" s="122">
        <v>3.9718439999999998E-5</v>
      </c>
      <c r="AC4450" s="122">
        <v>4.3149519999999999E-5</v>
      </c>
      <c r="AD4450" s="122">
        <v>4.6611599999999999E-5</v>
      </c>
      <c r="AE4450" s="122">
        <v>5.051016E-5</v>
      </c>
      <c r="AF4450" s="122">
        <v>5.3353480000000002E-5</v>
      </c>
      <c r="AG4450" s="122">
        <v>5.6504320000000002E-5</v>
      </c>
      <c r="AH4450" s="122">
        <v>5.9901919999999998E-5</v>
      </c>
      <c r="AI4450" s="122">
        <v>6.3629359999999995E-5</v>
      </c>
      <c r="AJ4450" s="122">
        <v>6.714972E-5</v>
      </c>
      <c r="AK4450" s="122">
        <v>6.9307320000000001E-5</v>
      </c>
      <c r="AL4450" s="122">
        <v>0</v>
      </c>
    </row>
    <row r="4451" spans="1:38" hidden="1" x14ac:dyDescent="0.25">
      <c r="A4451" s="122" t="s">
        <v>2067</v>
      </c>
      <c r="B4451" s="122">
        <v>1</v>
      </c>
      <c r="C4451" s="122" t="s">
        <v>2265</v>
      </c>
      <c r="D4451" s="122" t="s">
        <v>475</v>
      </c>
      <c r="E4451" s="122">
        <v>81</v>
      </c>
      <c r="F4451" s="122">
        <v>0</v>
      </c>
      <c r="G4451" s="122">
        <v>0</v>
      </c>
      <c r="H4451" s="122">
        <v>0</v>
      </c>
      <c r="I4451" s="122">
        <v>0</v>
      </c>
      <c r="J4451" s="122">
        <v>0</v>
      </c>
      <c r="K4451" s="122">
        <v>3.0404799999999998E-6</v>
      </c>
      <c r="L4451" s="122">
        <v>6.8311599999999997E-6</v>
      </c>
      <c r="M4451" s="122">
        <v>1.28464E-5</v>
      </c>
      <c r="N4451" s="122">
        <v>1.877608E-5</v>
      </c>
      <c r="O4451" s="122">
        <v>2.68708E-5</v>
      </c>
      <c r="P4451" s="122">
        <v>3.4878719999999997E-5</v>
      </c>
      <c r="Q4451" s="122">
        <v>4.2036000000000002E-5</v>
      </c>
      <c r="R4451" s="122">
        <v>4.8465399999999998E-5</v>
      </c>
      <c r="S4451" s="122">
        <v>5.3471280000000003E-5</v>
      </c>
      <c r="T4451" s="122">
        <v>5.8425080000000003E-5</v>
      </c>
      <c r="U4451" s="122">
        <v>6.4129080000000001E-5</v>
      </c>
      <c r="V4451" s="122">
        <v>6.9014679999999994E-5</v>
      </c>
      <c r="W4451" s="122">
        <v>7.4583519999999996E-5</v>
      </c>
      <c r="X4451" s="122">
        <v>7.9491440000000005E-5</v>
      </c>
      <c r="Y4451" s="122">
        <v>8.5311999999999999E-5</v>
      </c>
      <c r="Z4451" s="122">
        <v>9.1926159999999998E-5</v>
      </c>
      <c r="AA4451" s="122">
        <v>9.7632639999999994E-5</v>
      </c>
      <c r="AB4451" s="122">
        <v>1.0484447999999999E-4</v>
      </c>
      <c r="AC4451" s="122">
        <v>1.1133092E-4</v>
      </c>
      <c r="AD4451" s="122">
        <v>1.186184E-4</v>
      </c>
      <c r="AE4451" s="122">
        <v>1.2648992000000001E-4</v>
      </c>
      <c r="AF4451" s="122">
        <v>1.345276E-4</v>
      </c>
      <c r="AG4451" s="122">
        <v>1.4313444000000001E-4</v>
      </c>
      <c r="AH4451" s="122">
        <v>1.5175244000000001E-4</v>
      </c>
      <c r="AI4451" s="122">
        <v>1.6101152E-4</v>
      </c>
      <c r="AJ4451" s="122">
        <v>1.6908639999999999E-4</v>
      </c>
      <c r="AK4451" s="122">
        <v>1.7562244000000001E-4</v>
      </c>
      <c r="AL4451" s="122">
        <v>0</v>
      </c>
    </row>
    <row r="4452" spans="1:38" hidden="1" x14ac:dyDescent="0.25">
      <c r="A4452" s="122" t="s">
        <v>2067</v>
      </c>
      <c r="B4452" s="122">
        <v>1</v>
      </c>
      <c r="C4452" s="122" t="s">
        <v>2265</v>
      </c>
      <c r="D4452" s="122" t="s">
        <v>2148</v>
      </c>
      <c r="E4452" s="122">
        <v>81</v>
      </c>
      <c r="F4452" s="122">
        <v>0</v>
      </c>
      <c r="G4452" s="122">
        <v>0</v>
      </c>
      <c r="H4452" s="122">
        <v>0</v>
      </c>
      <c r="I4452" s="122">
        <v>0</v>
      </c>
      <c r="J4452" s="122">
        <v>0</v>
      </c>
      <c r="K4452" s="122">
        <v>2.1241199999999998E-6</v>
      </c>
      <c r="L4452" s="122">
        <v>4.79384E-6</v>
      </c>
      <c r="M4452" s="122">
        <v>9.0606799999999998E-6</v>
      </c>
      <c r="N4452" s="122">
        <v>1.3352320000000001E-5</v>
      </c>
      <c r="O4452" s="122">
        <v>1.9262160000000001E-5</v>
      </c>
      <c r="P4452" s="122">
        <v>2.5233999999999999E-5</v>
      </c>
      <c r="Q4452" s="122">
        <v>3.0686280000000003E-5</v>
      </c>
      <c r="R4452" s="122">
        <v>3.5587999999999999E-5</v>
      </c>
      <c r="S4452" s="122">
        <v>3.936132E-5</v>
      </c>
      <c r="T4452" s="122">
        <v>4.3087519999999998E-5</v>
      </c>
      <c r="U4452" s="122">
        <v>4.727252E-5</v>
      </c>
      <c r="V4452" s="122">
        <v>5.0937960000000003E-5</v>
      </c>
      <c r="W4452" s="122">
        <v>5.488984E-5</v>
      </c>
      <c r="X4452" s="122">
        <v>5.8230399999999997E-5</v>
      </c>
      <c r="Y4452" s="122">
        <v>6.194048E-5</v>
      </c>
      <c r="Z4452" s="122">
        <v>6.6161439999999996E-5</v>
      </c>
      <c r="AA4452" s="122">
        <v>7.0029000000000003E-5</v>
      </c>
      <c r="AB4452" s="122">
        <v>7.4923279999999993E-5</v>
      </c>
      <c r="AC4452" s="122">
        <v>7.9196320000000001E-5</v>
      </c>
      <c r="AD4452" s="122">
        <v>8.4186080000000002E-5</v>
      </c>
      <c r="AE4452" s="122">
        <v>8.9415159999999995E-5</v>
      </c>
      <c r="AF4452" s="122">
        <v>9.4815360000000004E-5</v>
      </c>
      <c r="AG4452" s="122">
        <v>1.0082812E-4</v>
      </c>
      <c r="AH4452" s="122">
        <v>1.06795E-4</v>
      </c>
      <c r="AI4452" s="122">
        <v>1.133732E-4</v>
      </c>
      <c r="AJ4452" s="122">
        <v>1.1877712E-4</v>
      </c>
      <c r="AK4452" s="122">
        <v>1.2422444000000001E-4</v>
      </c>
      <c r="AL4452" s="122">
        <v>0</v>
      </c>
    </row>
    <row r="4453" spans="1:38" hidden="1" x14ac:dyDescent="0.25">
      <c r="A4453" s="122" t="s">
        <v>2067</v>
      </c>
      <c r="B4453" s="122">
        <v>1</v>
      </c>
      <c r="C4453" s="122" t="s">
        <v>2265</v>
      </c>
      <c r="D4453" s="122" t="s">
        <v>2149</v>
      </c>
      <c r="E4453" s="122">
        <v>81</v>
      </c>
      <c r="F4453" s="122">
        <v>0</v>
      </c>
      <c r="G4453" s="122">
        <v>0</v>
      </c>
      <c r="H4453" s="122">
        <v>0</v>
      </c>
      <c r="I4453" s="122">
        <v>0</v>
      </c>
      <c r="J4453" s="122">
        <v>0</v>
      </c>
      <c r="K4453" s="122">
        <v>1.483288E-5</v>
      </c>
      <c r="L4453" s="122">
        <v>3.3260519999999999E-5</v>
      </c>
      <c r="M4453" s="122">
        <v>6.2605119999999996E-5</v>
      </c>
      <c r="N4453" s="122">
        <v>9.1758759999999997E-5</v>
      </c>
      <c r="O4453" s="122">
        <v>1.3176611999999999E-4</v>
      </c>
      <c r="P4453" s="122">
        <v>1.7157756E-4</v>
      </c>
      <c r="Q4453" s="122">
        <v>2.0757352E-4</v>
      </c>
      <c r="R4453" s="122">
        <v>2.3983832E-4</v>
      </c>
      <c r="S4453" s="122">
        <v>2.6453540000000002E-4</v>
      </c>
      <c r="T4453" s="122">
        <v>2.8837563999999999E-4</v>
      </c>
      <c r="U4453" s="122">
        <v>3.1498356E-4</v>
      </c>
      <c r="V4453" s="122">
        <v>3.3721800000000002E-4</v>
      </c>
      <c r="W4453" s="122">
        <v>3.6290956E-4</v>
      </c>
      <c r="X4453" s="122">
        <v>3.8547384000000001E-4</v>
      </c>
      <c r="Y4453" s="122">
        <v>4.1207184000000002E-4</v>
      </c>
      <c r="Z4453" s="122">
        <v>4.4211827999999999E-4</v>
      </c>
      <c r="AA4453" s="122">
        <v>4.6821903999999997E-4</v>
      </c>
      <c r="AB4453" s="122">
        <v>5.0031024000000003E-4</v>
      </c>
      <c r="AC4453" s="122">
        <v>5.2853511999999996E-4</v>
      </c>
      <c r="AD4453" s="122">
        <v>5.5949172000000001E-4</v>
      </c>
      <c r="AE4453" s="122">
        <v>5.9300892000000002E-4</v>
      </c>
      <c r="AF4453" s="122">
        <v>6.2614668000000005E-4</v>
      </c>
      <c r="AG4453" s="122">
        <v>6.6364055999999999E-4</v>
      </c>
      <c r="AH4453" s="122">
        <v>7.0077235999999998E-4</v>
      </c>
      <c r="AI4453" s="122">
        <v>7.4077104000000004E-4</v>
      </c>
      <c r="AJ4453" s="122">
        <v>7.9995499999999998E-4</v>
      </c>
      <c r="AK4453" s="122">
        <v>8.2880235999999998E-4</v>
      </c>
      <c r="AL4453" s="122">
        <v>0</v>
      </c>
    </row>
    <row r="4454" spans="1:38" hidden="1" x14ac:dyDescent="0.25">
      <c r="A4454" s="122" t="s">
        <v>2067</v>
      </c>
      <c r="B4454" s="122">
        <v>1</v>
      </c>
      <c r="C4454" s="122" t="s">
        <v>2265</v>
      </c>
      <c r="D4454" s="122" t="s">
        <v>2150</v>
      </c>
      <c r="E4454" s="122">
        <v>81</v>
      </c>
      <c r="F4454" s="122">
        <v>0</v>
      </c>
      <c r="G4454" s="122">
        <v>0</v>
      </c>
      <c r="H4454" s="122">
        <v>0</v>
      </c>
      <c r="I4454" s="122">
        <v>0</v>
      </c>
      <c r="J4454" s="122">
        <v>0</v>
      </c>
      <c r="K4454" s="122">
        <v>3.1570399999999998E-6</v>
      </c>
      <c r="L4454" s="122">
        <v>7.1510800000000003E-6</v>
      </c>
      <c r="M4454" s="122">
        <v>1.351972E-5</v>
      </c>
      <c r="N4454" s="122">
        <v>1.9857360000000001E-5</v>
      </c>
      <c r="O4454" s="122">
        <v>2.8498920000000001E-5</v>
      </c>
      <c r="P4454" s="122">
        <v>3.7064840000000001E-5</v>
      </c>
      <c r="Q4454" s="122">
        <v>4.4768960000000002E-5</v>
      </c>
      <c r="R4454" s="122">
        <v>5.2027919999999998E-5</v>
      </c>
      <c r="S4454" s="122">
        <v>5.7744319999999997E-5</v>
      </c>
      <c r="T4454" s="122">
        <v>6.3583479999999997E-5</v>
      </c>
      <c r="U4454" s="122">
        <v>7.0346439999999997E-5</v>
      </c>
      <c r="V4454" s="122">
        <v>7.6390200000000006E-5</v>
      </c>
      <c r="W4454" s="122">
        <v>8.3225079999999996E-5</v>
      </c>
      <c r="X4454" s="122">
        <v>8.897372E-5</v>
      </c>
      <c r="Y4454" s="122">
        <v>9.5859439999999995E-5</v>
      </c>
      <c r="Z4454" s="122">
        <v>1.0373468E-4</v>
      </c>
      <c r="AA4454" s="122">
        <v>1.1034884E-4</v>
      </c>
      <c r="AB4454" s="122">
        <v>1.1808148E-4</v>
      </c>
      <c r="AC4454" s="122">
        <v>1.2487668E-4</v>
      </c>
      <c r="AD4454" s="122">
        <v>1.318864E-4</v>
      </c>
      <c r="AE4454" s="122">
        <v>1.3972816E-4</v>
      </c>
      <c r="AF4454" s="122">
        <v>1.4765671999999999E-4</v>
      </c>
      <c r="AG4454" s="122">
        <v>1.5626356E-4</v>
      </c>
      <c r="AH4454" s="122">
        <v>1.6501176000000001E-4</v>
      </c>
      <c r="AI4454" s="122">
        <v>1.7493051999999999E-4</v>
      </c>
      <c r="AJ4454" s="122">
        <v>1.8254411999999999E-4</v>
      </c>
      <c r="AK4454" s="122">
        <v>1.8923268E-4</v>
      </c>
      <c r="AL4454" s="122">
        <v>0</v>
      </c>
    </row>
    <row r="4455" spans="1:38" hidden="1" x14ac:dyDescent="0.25">
      <c r="A4455" s="122" t="s">
        <v>2067</v>
      </c>
      <c r="B4455" s="122">
        <v>1</v>
      </c>
      <c r="C4455" s="122" t="s">
        <v>2265</v>
      </c>
      <c r="D4455" s="122" t="s">
        <v>2151</v>
      </c>
      <c r="E4455" s="122">
        <v>81</v>
      </c>
      <c r="F4455" s="122">
        <v>0</v>
      </c>
      <c r="G4455" s="122">
        <v>0</v>
      </c>
      <c r="H4455" s="122">
        <v>0</v>
      </c>
      <c r="I4455" s="122">
        <v>0</v>
      </c>
      <c r="J4455" s="122">
        <v>0</v>
      </c>
      <c r="K4455" s="122">
        <v>2.9028399999999998E-6</v>
      </c>
      <c r="L4455" s="122">
        <v>6.8001600000000003E-6</v>
      </c>
      <c r="M4455" s="122">
        <v>1.3437880000000001E-5</v>
      </c>
      <c r="N4455" s="122">
        <v>2.0518279999999998E-5</v>
      </c>
      <c r="O4455" s="122">
        <v>3.0495320000000001E-5</v>
      </c>
      <c r="P4455" s="122">
        <v>4.1084919999999998E-5</v>
      </c>
      <c r="Q4455" s="122">
        <v>5.1287640000000003E-5</v>
      </c>
      <c r="R4455" s="122">
        <v>6.0958400000000002E-5</v>
      </c>
      <c r="S4455" s="122">
        <v>6.9163479999999995E-5</v>
      </c>
      <c r="T4455" s="122">
        <v>7.8359319999999995E-5</v>
      </c>
      <c r="U4455" s="122">
        <v>8.8544680000000005E-5</v>
      </c>
      <c r="V4455" s="122">
        <v>9.821296E-5</v>
      </c>
      <c r="W4455" s="122">
        <v>1.0877652E-4</v>
      </c>
      <c r="X4455" s="122">
        <v>1.1742552E-4</v>
      </c>
      <c r="Y4455" s="122">
        <v>1.2635104E-4</v>
      </c>
      <c r="Z4455" s="122">
        <v>1.3578371999999999E-4</v>
      </c>
      <c r="AA4455" s="122">
        <v>1.4388836E-4</v>
      </c>
      <c r="AB4455" s="122">
        <v>1.5523808000000001E-4</v>
      </c>
      <c r="AC4455" s="122">
        <v>1.6569748E-4</v>
      </c>
      <c r="AD4455" s="122">
        <v>1.7786435999999999E-4</v>
      </c>
      <c r="AE4455" s="122">
        <v>1.9177096E-4</v>
      </c>
      <c r="AF4455" s="122">
        <v>2.0601235999999999E-4</v>
      </c>
      <c r="AG4455" s="122">
        <v>2.2191412000000001E-4</v>
      </c>
      <c r="AH4455" s="122">
        <v>2.3885624000000001E-4</v>
      </c>
      <c r="AI4455" s="122">
        <v>2.5750584E-4</v>
      </c>
      <c r="AJ4455" s="122">
        <v>2.6844636000000001E-4</v>
      </c>
      <c r="AK4455" s="122">
        <v>2.8118115999999999E-4</v>
      </c>
      <c r="AL4455" s="122">
        <v>0</v>
      </c>
    </row>
    <row r="4456" spans="1:38" hidden="1" x14ac:dyDescent="0.25">
      <c r="A4456" s="122" t="s">
        <v>2067</v>
      </c>
      <c r="B4456" s="122">
        <v>1</v>
      </c>
      <c r="C4456" s="122" t="s">
        <v>2265</v>
      </c>
      <c r="D4456" s="122" t="s">
        <v>2152</v>
      </c>
      <c r="E4456" s="122">
        <v>81</v>
      </c>
      <c r="F4456" s="122">
        <v>0</v>
      </c>
      <c r="G4456" s="122">
        <v>0</v>
      </c>
      <c r="H4456" s="122">
        <v>0</v>
      </c>
      <c r="I4456" s="122">
        <v>0</v>
      </c>
      <c r="J4456" s="122">
        <v>0</v>
      </c>
      <c r="K4456" s="122">
        <v>3.3992119999999997E-5</v>
      </c>
      <c r="L4456" s="122">
        <v>7.5863200000000002E-5</v>
      </c>
      <c r="M4456" s="122">
        <v>1.4211392000000001E-4</v>
      </c>
      <c r="N4456" s="122">
        <v>2.0766776E-4</v>
      </c>
      <c r="O4456" s="122">
        <v>2.9763347999999998E-4</v>
      </c>
      <c r="P4456" s="122">
        <v>3.8671879999999998E-4</v>
      </c>
      <c r="Q4456" s="122">
        <v>4.6641359999999998E-4</v>
      </c>
      <c r="R4456" s="122">
        <v>5.3667448000000004E-4</v>
      </c>
      <c r="S4456" s="122">
        <v>5.8975515999999998E-4</v>
      </c>
      <c r="T4456" s="122">
        <v>6.4028887999999999E-4</v>
      </c>
      <c r="U4456" s="122">
        <v>6.9654147999999999E-4</v>
      </c>
      <c r="V4456" s="122">
        <v>7.4378547999999999E-4</v>
      </c>
      <c r="W4456" s="122">
        <v>8.0011495999999995E-4</v>
      </c>
      <c r="X4456" s="122">
        <v>8.5016756000000002E-4</v>
      </c>
      <c r="Y4456" s="122">
        <v>9.0866456000000004E-4</v>
      </c>
      <c r="Z4456" s="122">
        <v>9.7472927999999999E-4</v>
      </c>
      <c r="AA4456" s="122">
        <v>1.0341699199999999E-3</v>
      </c>
      <c r="AB4456" s="122">
        <v>1.10712408E-3</v>
      </c>
      <c r="AC4456" s="122">
        <v>1.1710882399999999E-3</v>
      </c>
      <c r="AD4456" s="122">
        <v>1.24005828E-3</v>
      </c>
      <c r="AE4456" s="122">
        <v>1.31415572E-3</v>
      </c>
      <c r="AF4456" s="122">
        <v>1.3856020399999999E-3</v>
      </c>
      <c r="AG4456" s="122">
        <v>1.46299168E-3</v>
      </c>
      <c r="AH4456" s="122">
        <v>1.5403019600000001E-3</v>
      </c>
      <c r="AI4456" s="122">
        <v>1.6215616399999999E-3</v>
      </c>
      <c r="AJ4456" s="122">
        <v>1.7374458399999999E-3</v>
      </c>
      <c r="AK4456" s="122">
        <v>1.7740171599999999E-3</v>
      </c>
      <c r="AL4456" s="122">
        <v>0</v>
      </c>
    </row>
    <row r="4457" spans="1:38" hidden="1" x14ac:dyDescent="0.25">
      <c r="A4457" s="122" t="s">
        <v>2067</v>
      </c>
      <c r="B4457" s="122">
        <v>1</v>
      </c>
      <c r="C4457" s="122" t="s">
        <v>2265</v>
      </c>
      <c r="D4457" s="122" t="s">
        <v>2153</v>
      </c>
      <c r="E4457" s="122">
        <v>81</v>
      </c>
      <c r="F4457" s="122">
        <v>0</v>
      </c>
      <c r="G4457" s="122">
        <v>0</v>
      </c>
      <c r="H4457" s="122">
        <v>0</v>
      </c>
      <c r="I4457" s="122">
        <v>0</v>
      </c>
      <c r="J4457" s="122">
        <v>0</v>
      </c>
      <c r="K4457" s="122">
        <v>2.0556720000000001E-5</v>
      </c>
      <c r="L4457" s="122">
        <v>4.5884960000000003E-5</v>
      </c>
      <c r="M4457" s="122">
        <v>8.590348E-5</v>
      </c>
      <c r="N4457" s="122">
        <v>1.2524248E-4</v>
      </c>
      <c r="O4457" s="122">
        <v>1.786716E-4</v>
      </c>
      <c r="P4457" s="122">
        <v>2.3126744000000001E-4</v>
      </c>
      <c r="Q4457" s="122">
        <v>2.7832543999999998E-4</v>
      </c>
      <c r="R4457" s="122">
        <v>3.1990760000000001E-4</v>
      </c>
      <c r="S4457" s="122">
        <v>3.5167640000000001E-4</v>
      </c>
      <c r="T4457" s="122">
        <v>3.8248048000000002E-4</v>
      </c>
      <c r="U4457" s="122">
        <v>4.1733315999999999E-4</v>
      </c>
      <c r="V4457" s="122">
        <v>4.4698900000000001E-4</v>
      </c>
      <c r="W4457" s="122">
        <v>4.8095012000000002E-4</v>
      </c>
      <c r="X4457" s="122">
        <v>5.0956560000000001E-4</v>
      </c>
      <c r="Y4457" s="122">
        <v>5.4259423999999999E-4</v>
      </c>
      <c r="Z4457" s="122">
        <v>5.7978680000000005E-4</v>
      </c>
      <c r="AA4457" s="122">
        <v>6.1232316000000002E-4</v>
      </c>
      <c r="AB4457" s="122">
        <v>6.5332252E-4</v>
      </c>
      <c r="AC4457" s="122">
        <v>6.9094535999999996E-4</v>
      </c>
      <c r="AD4457" s="122">
        <v>7.3233160000000001E-4</v>
      </c>
      <c r="AE4457" s="122">
        <v>7.7699020000000004E-4</v>
      </c>
      <c r="AF4457" s="122">
        <v>8.2135740000000002E-4</v>
      </c>
      <c r="AG4457" s="122">
        <v>8.7103056E-4</v>
      </c>
      <c r="AH4457" s="122">
        <v>9.2058964000000002E-4</v>
      </c>
      <c r="AI4457" s="122">
        <v>9.7448871999999997E-4</v>
      </c>
      <c r="AJ4457" s="122">
        <v>1.0164007199999999E-3</v>
      </c>
      <c r="AK4457" s="122">
        <v>1.0535411999999999E-3</v>
      </c>
      <c r="AL4457" s="122">
        <v>0</v>
      </c>
    </row>
    <row r="4458" spans="1:38" hidden="1" x14ac:dyDescent="0.25">
      <c r="A4458" s="122" t="s">
        <v>2067</v>
      </c>
      <c r="B4458" s="122">
        <v>1</v>
      </c>
      <c r="C4458" s="122" t="s">
        <v>2265</v>
      </c>
      <c r="D4458" s="122" t="s">
        <v>2154</v>
      </c>
      <c r="E4458" s="122">
        <v>81</v>
      </c>
      <c r="F4458" s="122">
        <v>0</v>
      </c>
      <c r="G4458" s="122">
        <v>0</v>
      </c>
      <c r="H4458" s="122">
        <v>0</v>
      </c>
      <c r="I4458" s="122">
        <v>0</v>
      </c>
      <c r="J4458" s="122">
        <v>0</v>
      </c>
      <c r="K4458" s="122">
        <v>6.0710400000000002E-6</v>
      </c>
      <c r="L4458" s="122">
        <v>1.3631320000000001E-5</v>
      </c>
      <c r="M4458" s="122">
        <v>2.5692799999999999E-5</v>
      </c>
      <c r="N4458" s="122">
        <v>3.77022E-5</v>
      </c>
      <c r="O4458" s="122">
        <v>5.4176840000000002E-5</v>
      </c>
      <c r="P4458" s="122">
        <v>7.0301800000000005E-5</v>
      </c>
      <c r="Q4458" s="122">
        <v>8.4741599999999995E-5</v>
      </c>
      <c r="R4458" s="122">
        <v>9.7843439999999995E-5</v>
      </c>
      <c r="S4458" s="122">
        <v>1.077932E-4</v>
      </c>
      <c r="T4458" s="122">
        <v>1.1773552000000001E-4</v>
      </c>
      <c r="U4458" s="122">
        <v>1.2919063999999999E-4</v>
      </c>
      <c r="V4458" s="122">
        <v>1.3992531999999999E-4</v>
      </c>
      <c r="W4458" s="122">
        <v>1.5198804000000001E-4</v>
      </c>
      <c r="X4458" s="122">
        <v>1.6235568000000001E-4</v>
      </c>
      <c r="Y4458" s="122">
        <v>1.7496276E-4</v>
      </c>
      <c r="Z4458" s="122">
        <v>1.8891772E-4</v>
      </c>
      <c r="AA4458" s="122">
        <v>2.0093828E-4</v>
      </c>
      <c r="AB4458" s="122">
        <v>2.1602040000000001E-4</v>
      </c>
      <c r="AC4458" s="122">
        <v>2.2995675999999999E-4</v>
      </c>
      <c r="AD4458" s="122">
        <v>2.4476236000000001E-4</v>
      </c>
      <c r="AE4458" s="122">
        <v>2.6143044000000003E-4</v>
      </c>
      <c r="AF4458" s="122">
        <v>2.7718091999999998E-4</v>
      </c>
      <c r="AG4458" s="122">
        <v>2.937064E-4</v>
      </c>
      <c r="AH4458" s="122">
        <v>3.1079236000000003E-4</v>
      </c>
      <c r="AI4458" s="122">
        <v>3.2998136E-4</v>
      </c>
      <c r="AJ4458" s="122">
        <v>3.4154436000000002E-4</v>
      </c>
      <c r="AK4458" s="122">
        <v>3.5654339999999999E-4</v>
      </c>
      <c r="AL4458" s="122">
        <v>0</v>
      </c>
    </row>
    <row r="4459" spans="1:38" hidden="1" x14ac:dyDescent="0.25">
      <c r="A4459" s="122" t="s">
        <v>2067</v>
      </c>
      <c r="B4459" s="122">
        <v>1</v>
      </c>
      <c r="C4459" s="122" t="s">
        <v>2265</v>
      </c>
      <c r="D4459" s="122" t="s">
        <v>2155</v>
      </c>
      <c r="E4459" s="122">
        <v>81</v>
      </c>
      <c r="F4459" s="122">
        <v>0</v>
      </c>
      <c r="G4459" s="122">
        <v>0</v>
      </c>
      <c r="H4459" s="122">
        <v>0</v>
      </c>
      <c r="I4459" s="122">
        <v>0</v>
      </c>
      <c r="J4459" s="122">
        <v>0</v>
      </c>
      <c r="K4459" s="122">
        <v>5.8428799999999999E-6</v>
      </c>
      <c r="L4459" s="122">
        <v>1.325188E-5</v>
      </c>
      <c r="M4459" s="122">
        <v>2.5169520000000002E-5</v>
      </c>
      <c r="N4459" s="122">
        <v>3.7118159999999997E-5</v>
      </c>
      <c r="O4459" s="122">
        <v>5.3496080000000003E-5</v>
      </c>
      <c r="P4459" s="122">
        <v>6.9800839999999994E-5</v>
      </c>
      <c r="Q4459" s="122">
        <v>8.4761440000000001E-5</v>
      </c>
      <c r="R4459" s="122">
        <v>9.852544E-5</v>
      </c>
      <c r="S4459" s="122">
        <v>1.0909892E-4</v>
      </c>
      <c r="T4459" s="122">
        <v>1.1921235999999999E-4</v>
      </c>
      <c r="U4459" s="122">
        <v>1.3154168000000001E-4</v>
      </c>
      <c r="V4459" s="122">
        <v>1.429162E-4</v>
      </c>
      <c r="W4459" s="122">
        <v>1.5567207999999999E-4</v>
      </c>
      <c r="X4459" s="122">
        <v>1.6677008000000001E-4</v>
      </c>
      <c r="Y4459" s="122">
        <v>1.7924696E-4</v>
      </c>
      <c r="Z4459" s="122">
        <v>1.9281628E-4</v>
      </c>
      <c r="AA4459" s="122">
        <v>2.0538616000000001E-4</v>
      </c>
      <c r="AB4459" s="122">
        <v>2.2058979999999999E-4</v>
      </c>
      <c r="AC4459" s="122">
        <v>2.3414671999999999E-4</v>
      </c>
      <c r="AD4459" s="122">
        <v>2.5020472000000001E-4</v>
      </c>
      <c r="AE4459" s="122">
        <v>2.6865219999999999E-4</v>
      </c>
      <c r="AF4459" s="122">
        <v>2.8883320000000002E-4</v>
      </c>
      <c r="AG4459" s="122">
        <v>3.0966148000000001E-4</v>
      </c>
      <c r="AH4459" s="122">
        <v>3.2971104E-4</v>
      </c>
      <c r="AI4459" s="122">
        <v>3.5126348000000002E-4</v>
      </c>
      <c r="AJ4459" s="122">
        <v>3.6564003999999998E-4</v>
      </c>
      <c r="AK4459" s="122">
        <v>3.7975371999999998E-4</v>
      </c>
      <c r="AL4459" s="122">
        <v>0</v>
      </c>
    </row>
    <row r="4460" spans="1:38" hidden="1" x14ac:dyDescent="0.25">
      <c r="A4460" s="122" t="s">
        <v>2067</v>
      </c>
      <c r="B4460" s="122">
        <v>1</v>
      </c>
      <c r="C4460" s="122" t="s">
        <v>2265</v>
      </c>
      <c r="D4460" s="122" t="s">
        <v>2156</v>
      </c>
      <c r="E4460" s="122">
        <v>81</v>
      </c>
      <c r="F4460" s="122">
        <v>0</v>
      </c>
      <c r="G4460" s="122">
        <v>0</v>
      </c>
      <c r="H4460" s="122">
        <v>0</v>
      </c>
      <c r="I4460" s="122">
        <v>0</v>
      </c>
      <c r="J4460" s="122">
        <v>0</v>
      </c>
      <c r="K4460" s="122">
        <v>2.2384480000000001E-5</v>
      </c>
      <c r="L4460" s="122">
        <v>4.987404E-5</v>
      </c>
      <c r="M4460" s="122">
        <v>9.3143840000000004E-5</v>
      </c>
      <c r="N4460" s="122">
        <v>1.3558531999999999E-4</v>
      </c>
      <c r="O4460" s="122">
        <v>1.9330484E-4</v>
      </c>
      <c r="P4460" s="122">
        <v>2.5000384E-4</v>
      </c>
      <c r="Q4460" s="122">
        <v>3.0060576000000001E-4</v>
      </c>
      <c r="R4460" s="122">
        <v>3.4579507999999998E-4</v>
      </c>
      <c r="S4460" s="122">
        <v>3.8058204000000003E-4</v>
      </c>
      <c r="T4460" s="122">
        <v>4.1449108000000002E-4</v>
      </c>
      <c r="U4460" s="122">
        <v>4.5325348000000001E-4</v>
      </c>
      <c r="V4460" s="122">
        <v>4.8707323999999999E-4</v>
      </c>
      <c r="W4460" s="122">
        <v>5.2542395999999997E-4</v>
      </c>
      <c r="X4460" s="122">
        <v>5.5810416000000003E-4</v>
      </c>
      <c r="Y4460" s="122">
        <v>5.9615107999999996E-4</v>
      </c>
      <c r="Z4460" s="122">
        <v>6.3867068000000003E-4</v>
      </c>
      <c r="AA4460" s="122">
        <v>6.7603436000000002E-4</v>
      </c>
      <c r="AB4460" s="122">
        <v>7.2222064000000002E-4</v>
      </c>
      <c r="AC4460" s="122">
        <v>7.6253924000000003E-4</v>
      </c>
      <c r="AD4460" s="122">
        <v>8.0715196000000005E-4</v>
      </c>
      <c r="AE4460" s="122">
        <v>8.5504199999999998E-4</v>
      </c>
      <c r="AF4460" s="122">
        <v>9.0239263999999995E-4</v>
      </c>
      <c r="AG4460" s="122">
        <v>9.5532576000000003E-4</v>
      </c>
      <c r="AH4460" s="122">
        <v>1.0095063200000001E-3</v>
      </c>
      <c r="AI4460" s="122">
        <v>1.0663330400000001E-3</v>
      </c>
      <c r="AJ4460" s="122">
        <v>1.1197634000000001E-3</v>
      </c>
      <c r="AK4460" s="122">
        <v>1.15943596E-3</v>
      </c>
      <c r="AL4460" s="122">
        <v>0</v>
      </c>
    </row>
    <row r="4461" spans="1:38" hidden="1" x14ac:dyDescent="0.25">
      <c r="A4461" s="122" t="s">
        <v>2067</v>
      </c>
      <c r="B4461" s="122">
        <v>1</v>
      </c>
      <c r="C4461" s="122" t="s">
        <v>2265</v>
      </c>
      <c r="D4461" s="122" t="s">
        <v>2178</v>
      </c>
      <c r="E4461" s="122">
        <v>81</v>
      </c>
      <c r="F4461" s="122">
        <v>0</v>
      </c>
      <c r="G4461" s="122">
        <v>0</v>
      </c>
      <c r="H4461" s="122">
        <v>0</v>
      </c>
      <c r="I4461" s="122">
        <v>0</v>
      </c>
      <c r="J4461" s="122">
        <v>0</v>
      </c>
      <c r="K4461" s="122">
        <v>6.7071599999999997E-6</v>
      </c>
      <c r="L4461" s="122">
        <v>1.503872E-5</v>
      </c>
      <c r="M4461" s="122">
        <v>2.8304239999999999E-5</v>
      </c>
      <c r="N4461" s="122">
        <v>4.1500320000000001E-5</v>
      </c>
      <c r="O4461" s="122">
        <v>5.9615479999999997E-5</v>
      </c>
      <c r="P4461" s="122">
        <v>7.7552079999999998E-5</v>
      </c>
      <c r="Q4461" s="122">
        <v>9.3337279999999997E-5</v>
      </c>
      <c r="R4461" s="122">
        <v>1.0722652E-4</v>
      </c>
      <c r="S4461" s="122">
        <v>1.1767103999999999E-4</v>
      </c>
      <c r="T4461" s="122">
        <v>1.2780927999999999E-4</v>
      </c>
      <c r="U4461" s="122">
        <v>1.3912055999999999E-4</v>
      </c>
      <c r="V4461" s="122">
        <v>1.4814527999999999E-4</v>
      </c>
      <c r="W4461" s="122">
        <v>1.5820539999999999E-4</v>
      </c>
      <c r="X4461" s="122">
        <v>1.6642164E-4</v>
      </c>
      <c r="Y4461" s="122">
        <v>1.7603784000000001E-4</v>
      </c>
      <c r="Z4461" s="122">
        <v>1.8698456E-4</v>
      </c>
      <c r="AA4461" s="122">
        <v>1.9510036E-4</v>
      </c>
      <c r="AB4461" s="122">
        <v>2.0556595999999999E-4</v>
      </c>
      <c r="AC4461" s="122">
        <v>2.1439475999999999E-4</v>
      </c>
      <c r="AD4461" s="122">
        <v>2.2303756E-4</v>
      </c>
      <c r="AE4461" s="122">
        <v>2.3219743999999999E-4</v>
      </c>
      <c r="AF4461" s="122">
        <v>2.4038516000000001E-4</v>
      </c>
      <c r="AG4461" s="122">
        <v>2.4828520000000001E-4</v>
      </c>
      <c r="AH4461" s="122">
        <v>2.5167287999999999E-4</v>
      </c>
      <c r="AI4461" s="122">
        <v>2.6606927999999998E-4</v>
      </c>
      <c r="AJ4461" s="122">
        <v>2.8288367999999999E-4</v>
      </c>
      <c r="AK4461" s="122">
        <v>2.9187739999999998E-4</v>
      </c>
      <c r="AL4461" s="122">
        <v>0</v>
      </c>
    </row>
    <row r="4462" spans="1:38" hidden="1" x14ac:dyDescent="0.25">
      <c r="A4462" s="122" t="s">
        <v>2067</v>
      </c>
      <c r="B4462" s="122">
        <v>1</v>
      </c>
      <c r="C4462" s="122" t="s">
        <v>2265</v>
      </c>
      <c r="D4462" s="122" t="s">
        <v>2157</v>
      </c>
      <c r="E4462" s="122">
        <v>81</v>
      </c>
      <c r="F4462" s="122">
        <v>0</v>
      </c>
      <c r="G4462" s="122">
        <v>0</v>
      </c>
      <c r="H4462" s="122">
        <v>0</v>
      </c>
      <c r="I4462" s="122">
        <v>0</v>
      </c>
      <c r="J4462" s="122">
        <v>0</v>
      </c>
      <c r="K4462" s="122">
        <v>1.8662E-6</v>
      </c>
      <c r="L4462" s="122">
        <v>4.1663999999999996E-6</v>
      </c>
      <c r="M4462" s="122">
        <v>7.8107600000000004E-6</v>
      </c>
      <c r="N4462" s="122">
        <v>1.1416680000000001E-5</v>
      </c>
      <c r="O4462" s="122">
        <v>1.6399E-5</v>
      </c>
      <c r="P4462" s="122">
        <v>2.1375119999999999E-5</v>
      </c>
      <c r="Q4462" s="122">
        <v>2.5837880000000001E-5</v>
      </c>
      <c r="R4462" s="122">
        <v>2.989392E-5</v>
      </c>
      <c r="S4462" s="122">
        <v>3.2949279999999998E-5</v>
      </c>
      <c r="T4462" s="122">
        <v>3.5888079999999998E-5</v>
      </c>
      <c r="U4462" s="122">
        <v>3.8878960000000002E-5</v>
      </c>
      <c r="V4462" s="122">
        <v>4.138872E-5</v>
      </c>
      <c r="W4462" s="122">
        <v>4.4217159999999998E-5</v>
      </c>
      <c r="X4462" s="122">
        <v>4.6684760000000001E-5</v>
      </c>
      <c r="Y4462" s="122">
        <v>4.9588839999999998E-5</v>
      </c>
      <c r="Z4462" s="122">
        <v>5.2956679999999999E-5</v>
      </c>
      <c r="AA4462" s="122">
        <v>5.5889279999999999E-5</v>
      </c>
      <c r="AB4462" s="122">
        <v>5.9665079999999998E-5</v>
      </c>
      <c r="AC4462" s="122">
        <v>6.2984560000000004E-5</v>
      </c>
      <c r="AD4462" s="122">
        <v>6.6662399999999994E-5</v>
      </c>
      <c r="AE4462" s="122">
        <v>7.0656439999999999E-5</v>
      </c>
      <c r="AF4462" s="122">
        <v>7.4643039999999999E-5</v>
      </c>
      <c r="AG4462" s="122">
        <v>7.8888799999999996E-5</v>
      </c>
      <c r="AH4462" s="122">
        <v>8.3487959999999995E-5</v>
      </c>
      <c r="AI4462" s="122">
        <v>8.8160280000000002E-5</v>
      </c>
      <c r="AJ4462" s="122">
        <v>9.4500399999999994E-5</v>
      </c>
      <c r="AK4462" s="122">
        <v>9.7986039999999996E-5</v>
      </c>
      <c r="AL4462" s="122">
        <v>0</v>
      </c>
    </row>
    <row r="4463" spans="1:38" hidden="1" x14ac:dyDescent="0.25">
      <c r="A4463" s="122" t="s">
        <v>2067</v>
      </c>
      <c r="B4463" s="122">
        <v>1</v>
      </c>
      <c r="C4463" s="122" t="s">
        <v>2265</v>
      </c>
      <c r="D4463" s="122" t="s">
        <v>2158</v>
      </c>
      <c r="E4463" s="122">
        <v>81</v>
      </c>
      <c r="F4463" s="122">
        <v>0</v>
      </c>
      <c r="G4463" s="122">
        <v>0</v>
      </c>
      <c r="H4463" s="122">
        <v>0</v>
      </c>
      <c r="I4463" s="122">
        <v>0</v>
      </c>
      <c r="J4463" s="122">
        <v>0</v>
      </c>
      <c r="K4463" s="122">
        <v>6.8782800000000002E-6</v>
      </c>
      <c r="L4463" s="122">
        <v>1.5492559999999999E-5</v>
      </c>
      <c r="M4463" s="122">
        <v>2.9400400000000001E-5</v>
      </c>
      <c r="N4463" s="122">
        <v>4.3393799999999998E-5</v>
      </c>
      <c r="O4463" s="122">
        <v>6.2649760000000002E-5</v>
      </c>
      <c r="P4463" s="122">
        <v>8.1899520000000006E-5</v>
      </c>
      <c r="Q4463" s="122">
        <v>9.9355E-5</v>
      </c>
      <c r="R4463" s="122">
        <v>1.1519352E-4</v>
      </c>
      <c r="S4463" s="122">
        <v>1.2764187999999999E-4</v>
      </c>
      <c r="T4463" s="122">
        <v>1.4063583999999999E-4</v>
      </c>
      <c r="U4463" s="122">
        <v>1.554588E-4</v>
      </c>
      <c r="V4463" s="122">
        <v>1.6966052000000001E-4</v>
      </c>
      <c r="W4463" s="122">
        <v>1.8585244E-4</v>
      </c>
      <c r="X4463" s="122">
        <v>2.0041252E-4</v>
      </c>
      <c r="Y4463" s="122">
        <v>2.1601667999999999E-4</v>
      </c>
      <c r="Z4463" s="122">
        <v>2.3292283999999999E-4</v>
      </c>
      <c r="AA4463" s="122">
        <v>2.4781275999999998E-4</v>
      </c>
      <c r="AB4463" s="122">
        <v>2.6690752000000002E-4</v>
      </c>
      <c r="AC4463" s="122">
        <v>2.8440888E-4</v>
      </c>
      <c r="AD4463" s="122">
        <v>3.0455640000000002E-4</v>
      </c>
      <c r="AE4463" s="122">
        <v>3.2731412E-4</v>
      </c>
      <c r="AF4463" s="122">
        <v>3.5020576000000002E-4</v>
      </c>
      <c r="AG4463" s="122">
        <v>3.7535295999999998E-4</v>
      </c>
      <c r="AH4463" s="122">
        <v>4.0128507999999998E-4</v>
      </c>
      <c r="AI4463" s="122">
        <v>4.2971208000000001E-4</v>
      </c>
      <c r="AJ4463" s="122">
        <v>4.4229187999999999E-4</v>
      </c>
      <c r="AK4463" s="122">
        <v>4.6422872000000001E-4</v>
      </c>
      <c r="AL4463" s="122">
        <v>0</v>
      </c>
    </row>
    <row r="4464" spans="1:38" hidden="1" x14ac:dyDescent="0.25">
      <c r="A4464" s="122" t="s">
        <v>2067</v>
      </c>
      <c r="B4464" s="122">
        <v>1</v>
      </c>
      <c r="C4464" s="122" t="s">
        <v>2265</v>
      </c>
      <c r="D4464" s="122" t="s">
        <v>2159</v>
      </c>
      <c r="E4464" s="122">
        <v>81</v>
      </c>
      <c r="F4464" s="122">
        <v>0</v>
      </c>
      <c r="G4464" s="122">
        <v>0</v>
      </c>
      <c r="H4464" s="122">
        <v>0</v>
      </c>
      <c r="I4464" s="122">
        <v>0</v>
      </c>
      <c r="J4464" s="122">
        <v>0</v>
      </c>
      <c r="K4464" s="122">
        <v>1.35408E-6</v>
      </c>
      <c r="L4464" s="122">
        <v>3.0293200000000001E-6</v>
      </c>
      <c r="M4464" s="122">
        <v>5.6692800000000004E-6</v>
      </c>
      <c r="N4464" s="122">
        <v>8.2608799999999994E-6</v>
      </c>
      <c r="O4464" s="122">
        <v>1.1828360000000001E-5</v>
      </c>
      <c r="P4464" s="122">
        <v>1.53822E-5</v>
      </c>
      <c r="Q4464" s="122">
        <v>1.8525600000000001E-5</v>
      </c>
      <c r="R4464" s="122">
        <v>2.1313119999999999E-5</v>
      </c>
      <c r="S4464" s="122">
        <v>2.3488080000000002E-5</v>
      </c>
      <c r="T4464" s="122">
        <v>2.5729999999999999E-5</v>
      </c>
      <c r="U4464" s="122">
        <v>2.8232319999999999E-5</v>
      </c>
      <c r="V4464" s="122">
        <v>3.0485400000000001E-5</v>
      </c>
      <c r="W4464" s="122">
        <v>3.3105519999999998E-5</v>
      </c>
      <c r="X4464" s="122">
        <v>3.536232E-5</v>
      </c>
      <c r="Y4464" s="122">
        <v>3.7983679999999999E-5</v>
      </c>
      <c r="Z4464" s="122">
        <v>4.1009279999999999E-5</v>
      </c>
      <c r="AA4464" s="122">
        <v>4.3686439999999998E-5</v>
      </c>
      <c r="AB4464" s="122">
        <v>4.7163400000000003E-5</v>
      </c>
      <c r="AC4464" s="122">
        <v>5.028572E-5</v>
      </c>
      <c r="AD4464" s="122">
        <v>5.36114E-5</v>
      </c>
      <c r="AE4464" s="122">
        <v>5.7136719999999999E-5</v>
      </c>
      <c r="AF4464" s="122">
        <v>6.0944759999999997E-5</v>
      </c>
      <c r="AG4464" s="122">
        <v>6.5237640000000003E-5</v>
      </c>
      <c r="AH4464" s="122">
        <v>6.9306079999999996E-5</v>
      </c>
      <c r="AI4464" s="122">
        <v>7.3910200000000003E-5</v>
      </c>
      <c r="AJ4464" s="122">
        <v>7.6472039999999998E-5</v>
      </c>
      <c r="AK4464" s="122">
        <v>8.0077959999999999E-5</v>
      </c>
      <c r="AL4464" s="122">
        <v>0</v>
      </c>
    </row>
    <row r="4465" spans="1:38" hidden="1" x14ac:dyDescent="0.25">
      <c r="A4465" s="122" t="s">
        <v>2067</v>
      </c>
      <c r="B4465" s="122">
        <v>1</v>
      </c>
      <c r="C4465" s="122" t="s">
        <v>2265</v>
      </c>
      <c r="D4465" s="122" t="s">
        <v>2160</v>
      </c>
      <c r="E4465" s="122">
        <v>81</v>
      </c>
      <c r="F4465" s="122">
        <v>0</v>
      </c>
      <c r="G4465" s="122">
        <v>0</v>
      </c>
      <c r="H4465" s="122">
        <v>0</v>
      </c>
      <c r="I4465" s="122">
        <v>0</v>
      </c>
      <c r="J4465" s="122">
        <v>0</v>
      </c>
      <c r="K4465" s="122">
        <v>9.7749199999999999E-6</v>
      </c>
      <c r="L4465" s="122">
        <v>2.2106720000000001E-5</v>
      </c>
      <c r="M4465" s="122">
        <v>4.1889679999999998E-5</v>
      </c>
      <c r="N4465" s="122">
        <v>6.1672640000000006E-5</v>
      </c>
      <c r="O4465" s="122">
        <v>8.8878240000000002E-5</v>
      </c>
      <c r="P4465" s="122">
        <v>1.1608011999999999E-4</v>
      </c>
      <c r="Q4465" s="122">
        <v>1.4055772E-4</v>
      </c>
      <c r="R4465" s="122">
        <v>1.62533E-4</v>
      </c>
      <c r="S4465" s="122">
        <v>1.7984960000000001E-4</v>
      </c>
      <c r="T4465" s="122">
        <v>1.9740799999999999E-4</v>
      </c>
      <c r="U4465" s="122">
        <v>2.181098E-4</v>
      </c>
      <c r="V4465" s="122">
        <v>2.3704956000000001E-4</v>
      </c>
      <c r="W4465" s="122">
        <v>2.5826844E-4</v>
      </c>
      <c r="X4465" s="122">
        <v>2.7645304000000002E-4</v>
      </c>
      <c r="Y4465" s="122">
        <v>2.9678532000000001E-4</v>
      </c>
      <c r="Z4465" s="122">
        <v>3.1932603999999999E-4</v>
      </c>
      <c r="AA4465" s="122">
        <v>3.3943759999999998E-4</v>
      </c>
      <c r="AB4465" s="122">
        <v>3.651366E-4</v>
      </c>
      <c r="AC4465" s="122">
        <v>3.8766491999999998E-4</v>
      </c>
      <c r="AD4465" s="122">
        <v>4.1294108000000001E-4</v>
      </c>
      <c r="AE4465" s="122">
        <v>4.4092044E-4</v>
      </c>
      <c r="AF4465" s="122">
        <v>4.693338E-4</v>
      </c>
      <c r="AG4465" s="122">
        <v>5.01363E-4</v>
      </c>
      <c r="AH4465" s="122">
        <v>5.3419944000000004E-4</v>
      </c>
      <c r="AI4465" s="122">
        <v>5.6906576E-4</v>
      </c>
      <c r="AJ4465" s="122">
        <v>5.965454E-4</v>
      </c>
      <c r="AK4465" s="122">
        <v>6.2382539999999997E-4</v>
      </c>
      <c r="AL4465" s="122">
        <v>0</v>
      </c>
    </row>
    <row r="4466" spans="1:38" hidden="1" x14ac:dyDescent="0.25">
      <c r="A4466" s="122" t="s">
        <v>2067</v>
      </c>
      <c r="B4466" s="122">
        <v>1</v>
      </c>
      <c r="C4466" s="122" t="s">
        <v>2265</v>
      </c>
      <c r="D4466" s="122" t="s">
        <v>2161</v>
      </c>
      <c r="E4466" s="122">
        <v>81</v>
      </c>
      <c r="F4466" s="122">
        <v>0</v>
      </c>
      <c r="G4466" s="122">
        <v>0</v>
      </c>
      <c r="H4466" s="122">
        <v>0</v>
      </c>
      <c r="I4466" s="122">
        <v>0</v>
      </c>
      <c r="J4466" s="122">
        <v>0</v>
      </c>
      <c r="K4466" s="122">
        <v>3.4789439999999999E-5</v>
      </c>
      <c r="L4466" s="122">
        <v>7.8932199999999996E-5</v>
      </c>
      <c r="M4466" s="122">
        <v>1.503686E-4</v>
      </c>
      <c r="N4466" s="122">
        <v>2.2318636E-4</v>
      </c>
      <c r="O4466" s="122">
        <v>3.2404299999999999E-4</v>
      </c>
      <c r="P4466" s="122">
        <v>4.2625619999999998E-4</v>
      </c>
      <c r="Q4466" s="122">
        <v>5.2108396000000005E-4</v>
      </c>
      <c r="R4466" s="122">
        <v>6.0825348000000004E-4</v>
      </c>
      <c r="S4466" s="122">
        <v>6.7755956000000003E-4</v>
      </c>
      <c r="T4466" s="122">
        <v>7.4791219999999995E-4</v>
      </c>
      <c r="U4466" s="122">
        <v>8.2925991999999995E-4</v>
      </c>
      <c r="V4466" s="122">
        <v>9.0944080000000002E-4</v>
      </c>
      <c r="W4466" s="122">
        <v>9.9665372000000006E-4</v>
      </c>
      <c r="X4466" s="122">
        <v>1.0756962800000001E-3</v>
      </c>
      <c r="Y4466" s="122">
        <v>1.16726532E-3</v>
      </c>
      <c r="Z4466" s="122">
        <v>1.2682521600000001E-3</v>
      </c>
      <c r="AA4466" s="122">
        <v>1.36009896E-3</v>
      </c>
      <c r="AB4466" s="122">
        <v>1.47531604E-3</v>
      </c>
      <c r="AC4466" s="122">
        <v>1.5800079999999999E-3</v>
      </c>
      <c r="AD4466" s="122">
        <v>1.7012713200000001E-3</v>
      </c>
      <c r="AE4466" s="122">
        <v>1.83636064E-3</v>
      </c>
      <c r="AF4466" s="122">
        <v>1.96970032E-3</v>
      </c>
      <c r="AG4466" s="122">
        <v>2.1123734800000001E-3</v>
      </c>
      <c r="AH4466" s="122">
        <v>2.25594936E-3</v>
      </c>
      <c r="AI4466" s="122">
        <v>2.4150215199999999E-3</v>
      </c>
      <c r="AJ4466" s="122">
        <v>2.5186917200000001E-3</v>
      </c>
      <c r="AK4466" s="122">
        <v>2.6408205599999998E-3</v>
      </c>
      <c r="AL4466" s="122">
        <v>0</v>
      </c>
    </row>
    <row r="4467" spans="1:38" hidden="1" x14ac:dyDescent="0.25">
      <c r="A4467" s="122" t="s">
        <v>2067</v>
      </c>
      <c r="B4467" s="122">
        <v>1</v>
      </c>
      <c r="C4467" s="122" t="s">
        <v>2265</v>
      </c>
      <c r="D4467" s="122" t="s">
        <v>2162</v>
      </c>
      <c r="E4467" s="122">
        <v>81</v>
      </c>
      <c r="F4467" s="122">
        <v>0</v>
      </c>
      <c r="G4467" s="122">
        <v>0</v>
      </c>
      <c r="H4467" s="122">
        <v>0</v>
      </c>
      <c r="I4467" s="122">
        <v>0</v>
      </c>
      <c r="J4467" s="122">
        <v>0</v>
      </c>
      <c r="K4467" s="122">
        <v>3.6964400000000001E-6</v>
      </c>
      <c r="L4467" s="122">
        <v>8.4394400000000003E-6</v>
      </c>
      <c r="M4467" s="122">
        <v>1.6147279999999999E-5</v>
      </c>
      <c r="N4467" s="122">
        <v>2.3981600000000001E-5</v>
      </c>
      <c r="O4467" s="122">
        <v>3.47324E-5</v>
      </c>
      <c r="P4467" s="122">
        <v>4.5679120000000003E-5</v>
      </c>
      <c r="Q4467" s="122">
        <v>5.5817360000000003E-5</v>
      </c>
      <c r="R4467" s="122">
        <v>6.5194240000000003E-5</v>
      </c>
      <c r="S4467" s="122">
        <v>7.2585880000000004E-5</v>
      </c>
      <c r="T4467" s="122">
        <v>8.0208159999999999E-5</v>
      </c>
      <c r="U4467" s="122">
        <v>8.9475920000000003E-5</v>
      </c>
      <c r="V4467" s="122">
        <v>9.8323319999999996E-5</v>
      </c>
      <c r="W4467" s="122">
        <v>1.0863764E-4</v>
      </c>
      <c r="X4467" s="122">
        <v>1.1784092000000001E-4</v>
      </c>
      <c r="Y4467" s="122">
        <v>1.2817507999999999E-4</v>
      </c>
      <c r="Z4467" s="122">
        <v>1.3944791999999999E-4</v>
      </c>
      <c r="AA4467" s="122">
        <v>1.4928112E-4</v>
      </c>
      <c r="AB4467" s="122">
        <v>1.6143064E-4</v>
      </c>
      <c r="AC4467" s="122">
        <v>1.7296636000000001E-4</v>
      </c>
      <c r="AD4467" s="122">
        <v>1.8539736000000001E-4</v>
      </c>
      <c r="AE4467" s="122">
        <v>1.9946516E-4</v>
      </c>
      <c r="AF4467" s="122">
        <v>2.1481016E-4</v>
      </c>
      <c r="AG4467" s="122">
        <v>2.3172872E-4</v>
      </c>
      <c r="AH4467" s="122">
        <v>2.4866340000000002E-4</v>
      </c>
      <c r="AI4467" s="122">
        <v>2.6688892000000002E-4</v>
      </c>
      <c r="AJ4467" s="122">
        <v>2.8289607999999999E-4</v>
      </c>
      <c r="AK4467" s="122">
        <v>2.9852999999999998E-4</v>
      </c>
      <c r="AL4467" s="122">
        <v>0</v>
      </c>
    </row>
    <row r="4468" spans="1:38" hidden="1" x14ac:dyDescent="0.25">
      <c r="A4468" s="122" t="s">
        <v>2067</v>
      </c>
      <c r="B4468" s="122">
        <v>1</v>
      </c>
      <c r="C4468" s="122" t="s">
        <v>2265</v>
      </c>
      <c r="D4468" s="122" t="s">
        <v>2163</v>
      </c>
      <c r="E4468" s="122">
        <v>81</v>
      </c>
      <c r="F4468" s="122">
        <v>0</v>
      </c>
      <c r="G4468" s="122">
        <v>0</v>
      </c>
      <c r="H4468" s="122">
        <v>0</v>
      </c>
      <c r="I4468" s="122">
        <v>0</v>
      </c>
      <c r="J4468" s="122">
        <v>0</v>
      </c>
      <c r="K4468" s="122">
        <v>1.2241279999999999E-5</v>
      </c>
      <c r="L4468" s="122">
        <v>2.755156E-5</v>
      </c>
      <c r="M4468" s="122">
        <v>5.202048E-5</v>
      </c>
      <c r="N4468" s="122">
        <v>7.6407560000000001E-5</v>
      </c>
      <c r="O4468" s="122">
        <v>1.1033892E-4</v>
      </c>
      <c r="P4468" s="122">
        <v>1.4461500000000001E-4</v>
      </c>
      <c r="Q4468" s="122">
        <v>1.7593864000000001E-4</v>
      </c>
      <c r="R4468" s="122">
        <v>2.0434332E-4</v>
      </c>
      <c r="S4468" s="122">
        <v>2.2657155999999999E-4</v>
      </c>
      <c r="T4468" s="122">
        <v>2.4966780000000002E-4</v>
      </c>
      <c r="U4468" s="122">
        <v>2.7585164000000002E-4</v>
      </c>
      <c r="V4468" s="122">
        <v>2.9875567999999999E-4</v>
      </c>
      <c r="W4468" s="122">
        <v>3.2414716000000001E-4</v>
      </c>
      <c r="X4468" s="122">
        <v>3.4663952000000002E-4</v>
      </c>
      <c r="Y4468" s="122">
        <v>3.7302423999999997E-4</v>
      </c>
      <c r="Z4468" s="122">
        <v>4.0315748E-4</v>
      </c>
      <c r="AA4468" s="122">
        <v>4.297096E-4</v>
      </c>
      <c r="AB4468" s="122">
        <v>4.6308172E-4</v>
      </c>
      <c r="AC4468" s="122">
        <v>4.9261727999999996E-4</v>
      </c>
      <c r="AD4468" s="122">
        <v>5.2467251999999999E-4</v>
      </c>
      <c r="AE4468" s="122">
        <v>5.5938136000000004E-4</v>
      </c>
      <c r="AF4468" s="122">
        <v>5.9397488E-4</v>
      </c>
      <c r="AG4468" s="122">
        <v>6.3249547999999999E-4</v>
      </c>
      <c r="AH4468" s="122">
        <v>6.7075939999999997E-4</v>
      </c>
      <c r="AI4468" s="122">
        <v>7.1289211999999997E-4</v>
      </c>
      <c r="AJ4468" s="122">
        <v>7.4412027999999999E-4</v>
      </c>
      <c r="AK4468" s="122">
        <v>7.7291803999999999E-4</v>
      </c>
      <c r="AL4468" s="122">
        <v>0</v>
      </c>
    </row>
    <row r="4469" spans="1:38" hidden="1" x14ac:dyDescent="0.25">
      <c r="A4469" s="122" t="s">
        <v>2067</v>
      </c>
      <c r="B4469" s="122">
        <v>1</v>
      </c>
      <c r="C4469" s="122" t="s">
        <v>2265</v>
      </c>
      <c r="D4469" s="122" t="s">
        <v>2180</v>
      </c>
      <c r="E4469" s="122">
        <v>81</v>
      </c>
      <c r="F4469" s="122">
        <v>0</v>
      </c>
      <c r="G4469" s="122">
        <v>0</v>
      </c>
      <c r="H4469" s="122">
        <v>0</v>
      </c>
      <c r="I4469" s="122">
        <v>0</v>
      </c>
      <c r="J4469" s="122">
        <v>0</v>
      </c>
      <c r="K4469" s="122">
        <v>1.984E-7</v>
      </c>
      <c r="L4469" s="122">
        <v>4.4144000000000001E-7</v>
      </c>
      <c r="M4469" s="122">
        <v>8.2584000000000004E-7</v>
      </c>
      <c r="N4469" s="122">
        <v>1.20156E-6</v>
      </c>
      <c r="O4469" s="122">
        <v>1.7112E-6</v>
      </c>
      <c r="P4469" s="122">
        <v>2.21092E-6</v>
      </c>
      <c r="Q4469" s="122">
        <v>2.6535999999999999E-6</v>
      </c>
      <c r="R4469" s="122">
        <v>3.0429600000000001E-6</v>
      </c>
      <c r="S4469" s="122">
        <v>3.3368399999999998E-6</v>
      </c>
      <c r="T4469" s="122">
        <v>3.6220400000000001E-6</v>
      </c>
      <c r="U4469" s="122">
        <v>3.9481600000000003E-6</v>
      </c>
      <c r="V4469" s="122">
        <v>4.2184799999999998E-6</v>
      </c>
      <c r="W4469" s="122">
        <v>4.5309600000000001E-6</v>
      </c>
      <c r="X4469" s="122">
        <v>4.7963199999999998E-6</v>
      </c>
      <c r="Y4469" s="122">
        <v>5.1013599999999997E-6</v>
      </c>
      <c r="Z4469" s="122">
        <v>5.4448400000000002E-6</v>
      </c>
      <c r="AA4469" s="122">
        <v>5.74368E-6</v>
      </c>
      <c r="AB4469" s="122">
        <v>6.1194000000000002E-6</v>
      </c>
      <c r="AC4469" s="122">
        <v>6.4467599999999996E-6</v>
      </c>
      <c r="AD4469" s="122">
        <v>6.8063600000000003E-6</v>
      </c>
      <c r="AE4469" s="122">
        <v>7.2006799999999998E-6</v>
      </c>
      <c r="AF4469" s="122">
        <v>7.5863200000000002E-6</v>
      </c>
      <c r="AG4469" s="122">
        <v>8.0104000000000004E-6</v>
      </c>
      <c r="AH4469" s="122">
        <v>8.4332400000000003E-6</v>
      </c>
      <c r="AI4469" s="122">
        <v>8.8870800000000003E-6</v>
      </c>
      <c r="AJ4469" s="122">
        <v>9.1623599999999995E-6</v>
      </c>
      <c r="AK4469" s="122">
        <v>9.4686400000000005E-6</v>
      </c>
      <c r="AL4469" s="122">
        <v>0</v>
      </c>
    </row>
    <row r="4470" spans="1:38" hidden="1" x14ac:dyDescent="0.25">
      <c r="A4470" s="122" t="s">
        <v>2067</v>
      </c>
      <c r="B4470" s="122">
        <v>1</v>
      </c>
      <c r="C4470" s="122" t="s">
        <v>2265</v>
      </c>
      <c r="D4470" s="122" t="s">
        <v>2164</v>
      </c>
      <c r="E4470" s="122">
        <v>81</v>
      </c>
      <c r="F4470" s="122">
        <v>0</v>
      </c>
      <c r="G4470" s="122">
        <v>0</v>
      </c>
      <c r="H4470" s="122">
        <v>0</v>
      </c>
      <c r="I4470" s="122">
        <v>0</v>
      </c>
      <c r="J4470" s="122">
        <v>0</v>
      </c>
      <c r="K4470" s="122">
        <v>1.08128E-6</v>
      </c>
      <c r="L4470" s="122">
        <v>2.4229600000000001E-6</v>
      </c>
      <c r="M4470" s="122">
        <v>4.5495600000000002E-6</v>
      </c>
      <c r="N4470" s="122">
        <v>6.6476399999999999E-6</v>
      </c>
      <c r="O4470" s="122">
        <v>9.5306399999999993E-6</v>
      </c>
      <c r="P4470" s="122">
        <v>1.24062E-5</v>
      </c>
      <c r="Q4470" s="122">
        <v>1.4963079999999999E-5</v>
      </c>
      <c r="R4470" s="122">
        <v>1.7258319999999998E-5</v>
      </c>
      <c r="S4470" s="122">
        <v>1.9001759999999999E-5</v>
      </c>
      <c r="T4470" s="122">
        <v>2.070428E-5</v>
      </c>
      <c r="U4470" s="122">
        <v>2.261636E-5</v>
      </c>
      <c r="V4470" s="122">
        <v>2.425068E-5</v>
      </c>
      <c r="W4470" s="122">
        <v>2.6073479999999999E-5</v>
      </c>
      <c r="X4470" s="122">
        <v>2.761976E-5</v>
      </c>
      <c r="Y4470" s="122">
        <v>2.9406600000000001E-5</v>
      </c>
      <c r="Z4470" s="122">
        <v>3.1446399999999998E-5</v>
      </c>
      <c r="AA4470" s="122">
        <v>3.3263000000000003E-5</v>
      </c>
      <c r="AB4470" s="122">
        <v>3.5426799999999998E-5</v>
      </c>
      <c r="AC4470" s="122">
        <v>3.7388480000000002E-5</v>
      </c>
      <c r="AD4470" s="122">
        <v>3.9479120000000001E-5</v>
      </c>
      <c r="AE4470" s="122">
        <v>4.1837600000000001E-5</v>
      </c>
      <c r="AF4470" s="122">
        <v>4.4057200000000002E-5</v>
      </c>
      <c r="AG4470" s="122">
        <v>4.6676079999999997E-5</v>
      </c>
      <c r="AH4470" s="122">
        <v>4.9241640000000002E-5</v>
      </c>
      <c r="AI4470" s="122">
        <v>5.1991959999999997E-5</v>
      </c>
      <c r="AJ4470" s="122">
        <v>5.5385839999999997E-5</v>
      </c>
      <c r="AK4470" s="122">
        <v>5.7736879999999998E-5</v>
      </c>
      <c r="AL4470" s="122">
        <v>0</v>
      </c>
    </row>
    <row r="4471" spans="1:38" hidden="1" x14ac:dyDescent="0.25">
      <c r="A4471" s="122" t="s">
        <v>2067</v>
      </c>
      <c r="B4471" s="122">
        <v>1</v>
      </c>
      <c r="C4471" s="122" t="s">
        <v>2265</v>
      </c>
      <c r="D4471" s="122" t="s">
        <v>2165</v>
      </c>
      <c r="E4471" s="122">
        <v>81</v>
      </c>
      <c r="F4471" s="122">
        <v>0</v>
      </c>
      <c r="G4471" s="122">
        <v>0</v>
      </c>
      <c r="H4471" s="122">
        <v>0</v>
      </c>
      <c r="I4471" s="122">
        <v>0</v>
      </c>
      <c r="J4471" s="122">
        <v>0</v>
      </c>
      <c r="K4471" s="122">
        <v>1.0057639999999999E-5</v>
      </c>
      <c r="L4471" s="122">
        <v>2.273168E-5</v>
      </c>
      <c r="M4471" s="122">
        <v>4.3226399999999997E-5</v>
      </c>
      <c r="N4471" s="122">
        <v>6.3881079999999999E-5</v>
      </c>
      <c r="O4471" s="122">
        <v>9.2092319999999994E-5</v>
      </c>
      <c r="P4471" s="122">
        <v>1.2028868E-4</v>
      </c>
      <c r="Q4471" s="122">
        <v>1.4630015999999999E-4</v>
      </c>
      <c r="R4471" s="122">
        <v>1.6972375999999999E-4</v>
      </c>
      <c r="S4471" s="122">
        <v>1.8773227999999999E-4</v>
      </c>
      <c r="T4471" s="122">
        <v>2.0635335999999999E-4</v>
      </c>
      <c r="U4471" s="122">
        <v>2.2780287999999999E-4</v>
      </c>
      <c r="V4471" s="122">
        <v>2.4802728000000002E-4</v>
      </c>
      <c r="W4471" s="122">
        <v>2.7022328000000001E-4</v>
      </c>
      <c r="X4471" s="122">
        <v>2.9038444000000001E-4</v>
      </c>
      <c r="Y4471" s="122">
        <v>3.1379440000000003E-4</v>
      </c>
      <c r="Z4471" s="122">
        <v>3.3879527999999999E-4</v>
      </c>
      <c r="AA4471" s="122">
        <v>3.6209239999999998E-4</v>
      </c>
      <c r="AB4471" s="122">
        <v>3.901846E-4</v>
      </c>
      <c r="AC4471" s="122">
        <v>4.1566783999999999E-4</v>
      </c>
      <c r="AD4471" s="122">
        <v>4.4530383999999998E-4</v>
      </c>
      <c r="AE4471" s="122">
        <v>4.7915708000000003E-4</v>
      </c>
      <c r="AF4471" s="122">
        <v>5.1510716000000001E-4</v>
      </c>
      <c r="AG4471" s="122">
        <v>5.5461479999999999E-4</v>
      </c>
      <c r="AH4471" s="122">
        <v>5.9319864000000001E-4</v>
      </c>
      <c r="AI4471" s="122">
        <v>6.3435919999999999E-4</v>
      </c>
      <c r="AJ4471" s="122">
        <v>6.6539392000000003E-4</v>
      </c>
      <c r="AK4471" s="122">
        <v>6.9210723999999998E-4</v>
      </c>
      <c r="AL4471" s="122">
        <v>0</v>
      </c>
    </row>
    <row r="4472" spans="1:38" hidden="1" x14ac:dyDescent="0.25">
      <c r="A4472" s="122" t="s">
        <v>2067</v>
      </c>
      <c r="B4472" s="122">
        <v>1</v>
      </c>
      <c r="C4472" s="122" t="s">
        <v>2265</v>
      </c>
      <c r="D4472" s="122" t="s">
        <v>2166</v>
      </c>
      <c r="E4472" s="122">
        <v>81</v>
      </c>
      <c r="F4472" s="122">
        <v>0</v>
      </c>
      <c r="G4472" s="122">
        <v>0</v>
      </c>
      <c r="H4472" s="122">
        <v>0</v>
      </c>
      <c r="I4472" s="122">
        <v>0</v>
      </c>
      <c r="J4472" s="122">
        <v>0</v>
      </c>
      <c r="K4472" s="122">
        <v>9.5145199999999998E-6</v>
      </c>
      <c r="L4472" s="122">
        <v>2.1345360000000001E-5</v>
      </c>
      <c r="M4472" s="122">
        <v>4.0115240000000001E-5</v>
      </c>
      <c r="N4472" s="122">
        <v>5.8656960000000002E-5</v>
      </c>
      <c r="O4472" s="122">
        <v>8.4054639999999996E-5</v>
      </c>
      <c r="P4472" s="122">
        <v>1.0937048E-4</v>
      </c>
      <c r="Q4472" s="122">
        <v>1.3215176E-4</v>
      </c>
      <c r="R4472" s="122">
        <v>1.5269608E-4</v>
      </c>
      <c r="S4472" s="122">
        <v>1.6851227999999999E-4</v>
      </c>
      <c r="T4472" s="122">
        <v>1.8415612E-4</v>
      </c>
      <c r="U4472" s="122">
        <v>2.0191415999999999E-4</v>
      </c>
      <c r="V4472" s="122">
        <v>2.1715004E-4</v>
      </c>
      <c r="W4472" s="122">
        <v>2.3464271999999999E-4</v>
      </c>
      <c r="X4472" s="122">
        <v>2.4961944E-4</v>
      </c>
      <c r="Y4472" s="122">
        <v>2.6681699999999998E-4</v>
      </c>
      <c r="Z4472" s="122">
        <v>2.8591548000000001E-4</v>
      </c>
      <c r="AA4472" s="122">
        <v>3.0260711999999999E-4</v>
      </c>
      <c r="AB4472" s="122">
        <v>3.2356931999999997E-4</v>
      </c>
      <c r="AC4472" s="122">
        <v>3.4238011999999999E-4</v>
      </c>
      <c r="AD4472" s="122">
        <v>3.6300504000000001E-4</v>
      </c>
      <c r="AE4472" s="122">
        <v>3.8527047999999998E-4</v>
      </c>
      <c r="AF4472" s="122">
        <v>4.0751360000000001E-4</v>
      </c>
      <c r="AG4472" s="122">
        <v>4.3255044E-4</v>
      </c>
      <c r="AH4472" s="122">
        <v>4.5784147999999999E-4</v>
      </c>
      <c r="AI4472" s="122">
        <v>4.8527276000000002E-4</v>
      </c>
      <c r="AJ4472" s="122">
        <v>5.0794491999999998E-4</v>
      </c>
      <c r="AK4472" s="122">
        <v>5.2729884000000005E-4</v>
      </c>
      <c r="AL4472" s="122">
        <v>0</v>
      </c>
    </row>
    <row r="4473" spans="1:38" hidden="1" x14ac:dyDescent="0.25">
      <c r="A4473" s="122" t="s">
        <v>2067</v>
      </c>
      <c r="B4473" s="122">
        <v>1</v>
      </c>
      <c r="C4473" s="122" t="s">
        <v>2265</v>
      </c>
      <c r="D4473" s="122" t="s">
        <v>2167</v>
      </c>
      <c r="E4473" s="122">
        <v>81</v>
      </c>
      <c r="F4473" s="122">
        <v>0</v>
      </c>
      <c r="G4473" s="122">
        <v>0</v>
      </c>
      <c r="H4473" s="122">
        <v>0</v>
      </c>
      <c r="I4473" s="122">
        <v>0</v>
      </c>
      <c r="J4473" s="122">
        <v>0</v>
      </c>
      <c r="K4473" s="122">
        <v>3.34676E-6</v>
      </c>
      <c r="L4473" s="122">
        <v>7.4387600000000004E-6</v>
      </c>
      <c r="M4473" s="122">
        <v>1.3857E-5</v>
      </c>
      <c r="N4473" s="122">
        <v>2.0102879999999999E-5</v>
      </c>
      <c r="O4473" s="122">
        <v>2.855844E-5</v>
      </c>
      <c r="P4473" s="122">
        <v>3.6775920000000003E-5</v>
      </c>
      <c r="Q4473" s="122">
        <v>4.4031159999999997E-5</v>
      </c>
      <c r="R4473" s="122">
        <v>5.0627960000000001E-5</v>
      </c>
      <c r="S4473" s="122">
        <v>5.5736760000000002E-5</v>
      </c>
      <c r="T4473" s="122">
        <v>6.0665760000000002E-5</v>
      </c>
      <c r="U4473" s="122">
        <v>6.6276759999999999E-5</v>
      </c>
      <c r="V4473" s="122">
        <v>7.1164840000000003E-5</v>
      </c>
      <c r="W4473" s="122">
        <v>7.6700199999999995E-5</v>
      </c>
      <c r="X4473" s="122">
        <v>8.1435759999999994E-5</v>
      </c>
      <c r="Y4473" s="122">
        <v>8.6963679999999994E-5</v>
      </c>
      <c r="Z4473" s="122">
        <v>9.3164920000000001E-5</v>
      </c>
      <c r="AA4473" s="122">
        <v>9.8464680000000005E-5</v>
      </c>
      <c r="AB4473" s="122">
        <v>1.0505652E-4</v>
      </c>
      <c r="AC4473" s="122">
        <v>1.1067124E-4</v>
      </c>
      <c r="AD4473" s="122">
        <v>1.167646E-4</v>
      </c>
      <c r="AE4473" s="122">
        <v>1.2323244000000001E-4</v>
      </c>
      <c r="AF4473" s="122">
        <v>1.2930223999999999E-4</v>
      </c>
      <c r="AG4473" s="122">
        <v>1.3579364000000001E-4</v>
      </c>
      <c r="AH4473" s="122">
        <v>1.4232968000000001E-4</v>
      </c>
      <c r="AI4473" s="122">
        <v>1.4957128E-4</v>
      </c>
      <c r="AJ4473" s="122">
        <v>1.5428824E-4</v>
      </c>
      <c r="AK4473" s="122">
        <v>1.594578E-4</v>
      </c>
      <c r="AL4473" s="122">
        <v>0</v>
      </c>
    </row>
    <row r="4474" spans="1:38" hidden="1" x14ac:dyDescent="0.25">
      <c r="A4474" s="122" t="s">
        <v>2067</v>
      </c>
      <c r="B4474" s="122">
        <v>1</v>
      </c>
      <c r="C4474" s="122" t="s">
        <v>2265</v>
      </c>
      <c r="D4474" s="122" t="s">
        <v>2168</v>
      </c>
      <c r="E4474" s="122">
        <v>81</v>
      </c>
      <c r="F4474" s="122">
        <v>0</v>
      </c>
      <c r="G4474" s="122">
        <v>0</v>
      </c>
      <c r="H4474" s="122">
        <v>0</v>
      </c>
      <c r="I4474" s="122">
        <v>0</v>
      </c>
      <c r="J4474" s="122">
        <v>0</v>
      </c>
      <c r="K4474" s="122">
        <v>8.9031999999999999E-7</v>
      </c>
      <c r="L4474" s="122">
        <v>1.9926799999999999E-6</v>
      </c>
      <c r="M4474" s="122">
        <v>3.7286799999999998E-6</v>
      </c>
      <c r="N4474" s="122">
        <v>5.4336799999999996E-6</v>
      </c>
      <c r="O4474" s="122">
        <v>7.7512400000000007E-6</v>
      </c>
      <c r="P4474" s="122">
        <v>1.006012E-5</v>
      </c>
      <c r="Q4474" s="122">
        <v>1.2089999999999999E-5</v>
      </c>
      <c r="R4474" s="122">
        <v>1.402192E-5</v>
      </c>
      <c r="S4474" s="122">
        <v>1.5483880000000001E-5</v>
      </c>
      <c r="T4474" s="122">
        <v>1.7002880000000001E-5</v>
      </c>
      <c r="U4474" s="122">
        <v>1.8717799999999999E-5</v>
      </c>
      <c r="V4474" s="122">
        <v>2.03484E-5</v>
      </c>
      <c r="W4474" s="122">
        <v>2.2368360000000001E-5</v>
      </c>
      <c r="X4474" s="122">
        <v>2.4162640000000001E-5</v>
      </c>
      <c r="Y4474" s="122">
        <v>2.6348760000000001E-5</v>
      </c>
      <c r="Z4474" s="122">
        <v>2.8363760000000002E-5</v>
      </c>
      <c r="AA4474" s="122">
        <v>3.0096040000000001E-5</v>
      </c>
      <c r="AB4474" s="122">
        <v>3.2615720000000002E-5</v>
      </c>
      <c r="AC4474" s="122">
        <v>3.4764639999999999E-5</v>
      </c>
      <c r="AD4474" s="122">
        <v>3.6795760000000002E-5</v>
      </c>
      <c r="AE4474" s="122">
        <v>3.9202600000000003E-5</v>
      </c>
      <c r="AF4474" s="122">
        <v>4.1296959999999998E-5</v>
      </c>
      <c r="AG4474" s="122">
        <v>4.3305759999999999E-5</v>
      </c>
      <c r="AH4474" s="122">
        <v>4.5635720000000002E-5</v>
      </c>
      <c r="AI4474" s="122">
        <v>4.833272E-5</v>
      </c>
      <c r="AJ4474" s="122">
        <v>4.9762439999999999E-5</v>
      </c>
      <c r="AK4474" s="122">
        <v>5.1765039999999999E-5</v>
      </c>
      <c r="AL4474" s="122">
        <v>0</v>
      </c>
    </row>
    <row r="4475" spans="1:38" hidden="1" x14ac:dyDescent="0.25">
      <c r="A4475" s="122" t="s">
        <v>2067</v>
      </c>
      <c r="B4475" s="122">
        <v>1</v>
      </c>
      <c r="C4475" s="122" t="s">
        <v>2266</v>
      </c>
      <c r="D4475" s="122" t="s">
        <v>2120</v>
      </c>
      <c r="E4475" s="122">
        <v>82</v>
      </c>
      <c r="F4475" s="122">
        <v>0</v>
      </c>
      <c r="G4475" s="122">
        <v>0</v>
      </c>
      <c r="H4475" s="122">
        <v>0</v>
      </c>
      <c r="I4475" s="122">
        <v>1.32013128E-4</v>
      </c>
      <c r="J4475" s="122">
        <v>3.9668015399999998E-4</v>
      </c>
      <c r="K4475" s="122">
        <v>6.5261336399999998E-4</v>
      </c>
      <c r="L4475" s="122">
        <v>8.1097221399999999E-4</v>
      </c>
      <c r="M4475" s="122">
        <v>9.7994124800000011E-4</v>
      </c>
      <c r="N4475" s="122">
        <v>1.15126622E-3</v>
      </c>
      <c r="O4475" s="122">
        <v>1.3184572180000001E-3</v>
      </c>
      <c r="P4475" s="122">
        <v>1.4689374180000001E-3</v>
      </c>
      <c r="Q4475" s="122">
        <v>1.614383342E-3</v>
      </c>
      <c r="R4475" s="122">
        <v>1.756073306E-3</v>
      </c>
      <c r="S4475" s="122">
        <v>1.880770372E-3</v>
      </c>
      <c r="T4475" s="122">
        <v>2.0069262980000001E-3</v>
      </c>
      <c r="U4475" s="122">
        <v>2.1114516020000001E-3</v>
      </c>
      <c r="V4475" s="122">
        <v>2.205939788E-3</v>
      </c>
      <c r="W4475" s="122">
        <v>2.2769234019999998E-3</v>
      </c>
      <c r="X4475" s="122">
        <v>2.3429581760000002E-3</v>
      </c>
      <c r="Y4475" s="122">
        <v>2.4128859299999998E-3</v>
      </c>
      <c r="Z4475" s="122">
        <v>2.4993906860000001E-3</v>
      </c>
      <c r="AA4475" s="122">
        <v>2.5670334299999998E-3</v>
      </c>
      <c r="AB4475" s="122">
        <v>2.6369031520000002E-3</v>
      </c>
      <c r="AC4475" s="122">
        <v>2.735279482E-3</v>
      </c>
      <c r="AD4475" s="122">
        <v>2.6793519480000001E-3</v>
      </c>
      <c r="AE4475" s="122">
        <v>2.4643732100000002E-3</v>
      </c>
      <c r="AF4475" s="122">
        <v>2.3617839179999999E-3</v>
      </c>
      <c r="AG4475" s="122">
        <v>2.2454450720000001E-3</v>
      </c>
      <c r="AH4475" s="122">
        <v>2.114083998E-3</v>
      </c>
      <c r="AI4475" s="122">
        <v>2.003852214E-3</v>
      </c>
      <c r="AJ4475" s="122">
        <v>1.9054903920000001E-3</v>
      </c>
      <c r="AK4475" s="122">
        <v>1.8314609040000001E-3</v>
      </c>
      <c r="AL4475" s="122">
        <v>0</v>
      </c>
    </row>
    <row r="4476" spans="1:38" hidden="1" x14ac:dyDescent="0.25">
      <c r="A4476" s="122" t="s">
        <v>2067</v>
      </c>
      <c r="B4476" s="122">
        <v>1</v>
      </c>
      <c r="C4476" s="122" t="s">
        <v>2266</v>
      </c>
      <c r="D4476" s="122" t="s">
        <v>2121</v>
      </c>
      <c r="E4476" s="122">
        <v>82</v>
      </c>
      <c r="F4476" s="122">
        <v>0</v>
      </c>
      <c r="G4476" s="122">
        <v>0</v>
      </c>
      <c r="H4476" s="122">
        <v>0</v>
      </c>
      <c r="I4476" s="122">
        <v>9.2809288E-4</v>
      </c>
      <c r="J4476" s="122">
        <v>2.8011345179999999E-3</v>
      </c>
      <c r="K4476" s="122">
        <v>4.6394657660000001E-3</v>
      </c>
      <c r="L4476" s="122">
        <v>5.7715765899999999E-3</v>
      </c>
      <c r="M4476" s="122">
        <v>6.9829446179999997E-3</v>
      </c>
      <c r="N4476" s="122">
        <v>8.1798989479999994E-3</v>
      </c>
      <c r="O4476" s="122">
        <v>9.3488310759999999E-3</v>
      </c>
      <c r="P4476" s="122">
        <v>1.0414569412E-2</v>
      </c>
      <c r="Q4476" s="122">
        <v>1.138127211E-2</v>
      </c>
      <c r="R4476" s="122">
        <v>1.224802839E-2</v>
      </c>
      <c r="S4476" s="122">
        <v>1.3062695308E-2</v>
      </c>
      <c r="T4476" s="122">
        <v>1.3791946376E-2</v>
      </c>
      <c r="U4476" s="122">
        <v>1.4467321986E-2</v>
      </c>
      <c r="V4476" s="122">
        <v>1.5121018614E-2</v>
      </c>
      <c r="W4476" s="122">
        <v>1.5639717495999999E-2</v>
      </c>
      <c r="X4476" s="122">
        <v>1.6080411698000001E-2</v>
      </c>
      <c r="Y4476" s="122">
        <v>1.642644523E-2</v>
      </c>
      <c r="Z4476" s="122">
        <v>1.6752341657999999E-2</v>
      </c>
      <c r="AA4476" s="122">
        <v>1.7056633256000001E-2</v>
      </c>
      <c r="AB4476" s="122">
        <v>1.7379334699999999E-2</v>
      </c>
      <c r="AC4476" s="122">
        <v>1.7916582866000001E-2</v>
      </c>
      <c r="AD4476" s="122">
        <v>1.7607541510000001E-2</v>
      </c>
      <c r="AE4476" s="122">
        <v>1.6202006469999999E-2</v>
      </c>
      <c r="AF4476" s="122">
        <v>1.5479088950000001E-2</v>
      </c>
      <c r="AG4476" s="122">
        <v>1.478206015E-2</v>
      </c>
      <c r="AH4476" s="122">
        <v>1.4038792741999999E-2</v>
      </c>
      <c r="AI4476" s="122">
        <v>1.3406212508E-2</v>
      </c>
      <c r="AJ4476" s="122">
        <v>1.3072336679999999E-2</v>
      </c>
      <c r="AK4476" s="122">
        <v>1.2598168492E-2</v>
      </c>
      <c r="AL4476" s="122">
        <v>0</v>
      </c>
    </row>
    <row r="4477" spans="1:38" hidden="1" x14ac:dyDescent="0.25">
      <c r="A4477" s="122" t="s">
        <v>2067</v>
      </c>
      <c r="B4477" s="122">
        <v>1</v>
      </c>
      <c r="C4477" s="122" t="s">
        <v>2266</v>
      </c>
      <c r="D4477" s="122" t="s">
        <v>2122</v>
      </c>
      <c r="E4477" s="122">
        <v>82</v>
      </c>
      <c r="F4477" s="122">
        <v>0</v>
      </c>
      <c r="G4477" s="122">
        <v>0</v>
      </c>
      <c r="H4477" s="122">
        <v>0</v>
      </c>
      <c r="I4477" s="122">
        <v>5.4095092999999997E-4</v>
      </c>
      <c r="J4477" s="122">
        <v>1.639837628E-3</v>
      </c>
      <c r="K4477" s="122">
        <v>2.7375943139999999E-3</v>
      </c>
      <c r="L4477" s="122">
        <v>3.4275633600000001E-3</v>
      </c>
      <c r="M4477" s="122">
        <v>4.1583184240000003E-3</v>
      </c>
      <c r="N4477" s="122">
        <v>4.8772389900000003E-3</v>
      </c>
      <c r="O4477" s="122">
        <v>5.5961627800000004E-3</v>
      </c>
      <c r="P4477" s="122">
        <v>6.2657811320000001E-3</v>
      </c>
      <c r="Q4477" s="122">
        <v>6.8567620940000002E-3</v>
      </c>
      <c r="R4477" s="122">
        <v>7.3976815899999999E-3</v>
      </c>
      <c r="S4477" s="122">
        <v>7.9035215479999997E-3</v>
      </c>
      <c r="T4477" s="122">
        <v>8.3702914619999992E-3</v>
      </c>
      <c r="U4477" s="122">
        <v>8.8045384699999996E-3</v>
      </c>
      <c r="V4477" s="122">
        <v>9.2175578559999995E-3</v>
      </c>
      <c r="W4477" s="122">
        <v>9.5342618539999997E-3</v>
      </c>
      <c r="X4477" s="122">
        <v>9.7969469259999997E-3</v>
      </c>
      <c r="Y4477" s="122">
        <v>1.000114622E-2</v>
      </c>
      <c r="Z4477" s="122">
        <v>1.0228850891999999E-2</v>
      </c>
      <c r="AA4477" s="122">
        <v>1.045165589E-2</v>
      </c>
      <c r="AB4477" s="122">
        <v>1.0654544627999999E-2</v>
      </c>
      <c r="AC4477" s="122">
        <v>1.0978032727999999E-2</v>
      </c>
      <c r="AD4477" s="122">
        <v>1.0791781441999999E-2</v>
      </c>
      <c r="AE4477" s="122">
        <v>9.9443046819999992E-3</v>
      </c>
      <c r="AF4477" s="122">
        <v>9.5155634599999993E-3</v>
      </c>
      <c r="AG4477" s="122">
        <v>9.1027592760000008E-3</v>
      </c>
      <c r="AH4477" s="122">
        <v>8.6447916879999996E-3</v>
      </c>
      <c r="AI4477" s="122">
        <v>8.2518860319999998E-3</v>
      </c>
      <c r="AJ4477" s="122">
        <v>7.8365082900000004E-3</v>
      </c>
      <c r="AK4477" s="122">
        <v>7.5638126980000003E-3</v>
      </c>
      <c r="AL4477" s="122">
        <v>0</v>
      </c>
    </row>
    <row r="4478" spans="1:38" hidden="1" x14ac:dyDescent="0.25">
      <c r="A4478" s="122" t="s">
        <v>2067</v>
      </c>
      <c r="B4478" s="122">
        <v>1</v>
      </c>
      <c r="C4478" s="122" t="s">
        <v>2266</v>
      </c>
      <c r="D4478" s="122" t="s">
        <v>2175</v>
      </c>
      <c r="E4478" s="122">
        <v>82</v>
      </c>
      <c r="F4478" s="122">
        <v>0</v>
      </c>
      <c r="G4478" s="122">
        <v>0</v>
      </c>
      <c r="H4478" s="122">
        <v>0</v>
      </c>
      <c r="I4478" s="122">
        <v>1.1311404000000001E-5</v>
      </c>
      <c r="J4478" s="122">
        <v>3.4655581999999998E-5</v>
      </c>
      <c r="K4478" s="122">
        <v>5.8168214000000002E-5</v>
      </c>
      <c r="L4478" s="122">
        <v>7.3183188000000001E-5</v>
      </c>
      <c r="M4478" s="122">
        <v>8.9395072000000004E-5</v>
      </c>
      <c r="N4478" s="122">
        <v>1.05617434E-4</v>
      </c>
      <c r="O4478" s="122">
        <v>1.21936516E-4</v>
      </c>
      <c r="P4478" s="122">
        <v>1.3497034200000001E-4</v>
      </c>
      <c r="Q4478" s="122">
        <v>1.46928964E-4</v>
      </c>
      <c r="R4478" s="122">
        <v>1.57350544E-4</v>
      </c>
      <c r="S4478" s="122">
        <v>1.6656231800000001E-4</v>
      </c>
      <c r="T4478" s="122">
        <v>1.7454171800000001E-4</v>
      </c>
      <c r="U4478" s="122">
        <v>1.8139432999999999E-4</v>
      </c>
      <c r="V4478" s="122">
        <v>1.86624464E-4</v>
      </c>
      <c r="W4478" s="122">
        <v>1.8998951400000001E-4</v>
      </c>
      <c r="X4478" s="122">
        <v>1.9208753200000001E-4</v>
      </c>
      <c r="Y4478" s="122">
        <v>1.9320142400000001E-4</v>
      </c>
      <c r="Z4478" s="122">
        <v>1.9438705000000001E-4</v>
      </c>
      <c r="AA4478" s="122">
        <v>1.9565005199999999E-4</v>
      </c>
      <c r="AB4478" s="122">
        <v>1.9656002600000001E-4</v>
      </c>
      <c r="AC4478" s="122">
        <v>1.9953174799999999E-4</v>
      </c>
      <c r="AD4478" s="122">
        <v>1.9294431E-4</v>
      </c>
      <c r="AE4478" s="122">
        <v>1.7443452000000001E-4</v>
      </c>
      <c r="AF4478" s="122">
        <v>1.63469696E-4</v>
      </c>
      <c r="AG4478" s="122">
        <v>1.52936888E-4</v>
      </c>
      <c r="AH4478" s="122">
        <v>1.4202042400000001E-4</v>
      </c>
      <c r="AI4478" s="122">
        <v>1.3235890200000001E-4</v>
      </c>
      <c r="AJ4478" s="122">
        <v>1.2329301400000001E-4</v>
      </c>
      <c r="AK4478" s="122">
        <v>1.1590118799999999E-4</v>
      </c>
      <c r="AL4478" s="122">
        <v>0</v>
      </c>
    </row>
    <row r="4479" spans="1:38" hidden="1" x14ac:dyDescent="0.25">
      <c r="A4479" s="122" t="s">
        <v>2067</v>
      </c>
      <c r="B4479" s="122">
        <v>1</v>
      </c>
      <c r="C4479" s="122" t="s">
        <v>2266</v>
      </c>
      <c r="D4479" s="122" t="s">
        <v>2123</v>
      </c>
      <c r="E4479" s="122">
        <v>82</v>
      </c>
      <c r="F4479" s="122">
        <v>0</v>
      </c>
      <c r="G4479" s="122">
        <v>0</v>
      </c>
      <c r="H4479" s="122">
        <v>0</v>
      </c>
      <c r="I4479" s="122">
        <v>8.9533139800000001E-4</v>
      </c>
      <c r="J4479" s="122">
        <v>2.7911796120000001E-3</v>
      </c>
      <c r="K4479" s="122">
        <v>4.7859860880000004E-3</v>
      </c>
      <c r="L4479" s="122">
        <v>6.1125041119999999E-3</v>
      </c>
      <c r="M4479" s="122">
        <v>7.5729462900000002E-3</v>
      </c>
      <c r="N4479" s="122">
        <v>9.0687758980000002E-3</v>
      </c>
      <c r="O4479" s="122">
        <v>1.0601665386000001E-2</v>
      </c>
      <c r="P4479" s="122">
        <v>1.2071696546E-2</v>
      </c>
      <c r="Q4479" s="122">
        <v>1.3434151692000001E-2</v>
      </c>
      <c r="R4479" s="122">
        <v>1.4752716914E-2</v>
      </c>
      <c r="S4479" s="122">
        <v>1.5983201650000001E-2</v>
      </c>
      <c r="T4479" s="122">
        <v>1.7206425938000001E-2</v>
      </c>
      <c r="U4479" s="122">
        <v>1.8485647882000002E-2</v>
      </c>
      <c r="V4479" s="122">
        <v>1.9694777648000001E-2</v>
      </c>
      <c r="W4479" s="122">
        <v>2.0642860134000001E-2</v>
      </c>
      <c r="X4479" s="122">
        <v>2.1404493058000001E-2</v>
      </c>
      <c r="Y4479" s="122">
        <v>2.1899291622000001E-2</v>
      </c>
      <c r="Z4479" s="122">
        <v>2.2429770193999998E-2</v>
      </c>
      <c r="AA4479" s="122">
        <v>2.3004773818E-2</v>
      </c>
      <c r="AB4479" s="122">
        <v>2.3656550554000001E-2</v>
      </c>
      <c r="AC4479" s="122">
        <v>2.4602889661999999E-2</v>
      </c>
      <c r="AD4479" s="122">
        <v>2.4474768708E-2</v>
      </c>
      <c r="AE4479" s="122">
        <v>2.2803239159999999E-2</v>
      </c>
      <c r="AF4479" s="122">
        <v>2.2088053598E-2</v>
      </c>
      <c r="AG4479" s="122">
        <v>2.1358239136000001E-2</v>
      </c>
      <c r="AH4479" s="122">
        <v>2.056107209E-2</v>
      </c>
      <c r="AI4479" s="122">
        <v>1.9917826058E-2</v>
      </c>
      <c r="AJ4479" s="122">
        <v>1.867397623E-2</v>
      </c>
      <c r="AK4479" s="122">
        <v>1.8188589328E-2</v>
      </c>
      <c r="AL4479" s="122">
        <v>0</v>
      </c>
    </row>
    <row r="4480" spans="1:38" x14ac:dyDescent="0.25">
      <c r="A4480" s="122" t="s">
        <v>2067</v>
      </c>
      <c r="B4480" s="122">
        <v>1</v>
      </c>
      <c r="C4480" s="122" t="s">
        <v>2266</v>
      </c>
      <c r="D4480" s="122" t="s">
        <v>2124</v>
      </c>
      <c r="E4480" s="122">
        <v>82</v>
      </c>
      <c r="F4480" s="122">
        <v>0</v>
      </c>
      <c r="G4480" s="122">
        <v>0</v>
      </c>
      <c r="H4480" s="122">
        <v>0</v>
      </c>
      <c r="I4480" s="122">
        <v>6.8876713879999999E-3</v>
      </c>
      <c r="J4480" s="122">
        <v>2.070126773E-2</v>
      </c>
      <c r="K4480" s="122">
        <v>3.4224353462E-2</v>
      </c>
      <c r="L4480" s="122">
        <v>4.2667932085999997E-2</v>
      </c>
      <c r="M4480" s="122">
        <v>5.1934838903999997E-2</v>
      </c>
      <c r="N4480" s="122">
        <v>6.1260879524E-2</v>
      </c>
      <c r="O4480" s="122">
        <v>7.0692647193999994E-2</v>
      </c>
      <c r="P4480" s="122">
        <v>7.9505029655999995E-2</v>
      </c>
      <c r="Q4480" s="122">
        <v>8.7836218834000002E-2</v>
      </c>
      <c r="R4480" s="122">
        <v>9.5335455617999998E-2</v>
      </c>
      <c r="S4480" s="122">
        <v>0.102254287772</v>
      </c>
      <c r="T4480" s="122">
        <v>0.10829220786800001</v>
      </c>
      <c r="U4480" s="122">
        <v>0.113425932178</v>
      </c>
      <c r="V4480" s="122">
        <v>0.117666770494</v>
      </c>
      <c r="W4480" s="122">
        <v>0.121327628942</v>
      </c>
      <c r="X4480" s="122">
        <v>0.12475352227</v>
      </c>
      <c r="Y4480" s="122">
        <v>0.12760603203400001</v>
      </c>
      <c r="Z4480" s="122">
        <v>0.13064215101599999</v>
      </c>
      <c r="AA4480" s="122">
        <v>0.13374929310600001</v>
      </c>
      <c r="AB4480" s="122">
        <v>0.136911239972</v>
      </c>
      <c r="AC4480" s="122">
        <v>0.14185338452999999</v>
      </c>
      <c r="AD4480" s="122">
        <v>0.14026712011</v>
      </c>
      <c r="AE4480" s="122">
        <v>0.12983589148399999</v>
      </c>
      <c r="AF4480" s="122">
        <v>0.124515238848</v>
      </c>
      <c r="AG4480" s="122">
        <v>0.119207623262</v>
      </c>
      <c r="AH4480" s="122">
        <v>0.113184074146</v>
      </c>
      <c r="AI4480" s="122">
        <v>0.10772468150599999</v>
      </c>
      <c r="AJ4480" s="122">
        <v>0.102761019972</v>
      </c>
      <c r="AK4480" s="122">
        <v>9.8082724349999997E-2</v>
      </c>
      <c r="AL4480" s="122">
        <v>0</v>
      </c>
    </row>
    <row r="4481" spans="1:38" hidden="1" x14ac:dyDescent="0.25">
      <c r="A4481" s="122" t="s">
        <v>2067</v>
      </c>
      <c r="B4481" s="122">
        <v>1</v>
      </c>
      <c r="C4481" s="122" t="s">
        <v>2266</v>
      </c>
      <c r="D4481" s="122" t="s">
        <v>474</v>
      </c>
      <c r="E4481" s="122">
        <v>82</v>
      </c>
      <c r="F4481" s="122">
        <v>0</v>
      </c>
      <c r="G4481" s="122">
        <v>0</v>
      </c>
      <c r="H4481" s="122">
        <v>0</v>
      </c>
      <c r="I4481" s="122">
        <v>7.9585165399999997E-4</v>
      </c>
      <c r="J4481" s="122">
        <v>2.4486699119999999E-3</v>
      </c>
      <c r="K4481" s="122">
        <v>4.1318252039999996E-3</v>
      </c>
      <c r="L4481" s="122">
        <v>5.2237101799999996E-3</v>
      </c>
      <c r="M4481" s="122">
        <v>6.4239771700000002E-3</v>
      </c>
      <c r="N4481" s="122">
        <v>7.6449438519999996E-3</v>
      </c>
      <c r="O4481" s="122">
        <v>8.9180748540000007E-3</v>
      </c>
      <c r="P4481" s="122">
        <v>1.012157874E-2</v>
      </c>
      <c r="Q4481" s="122">
        <v>1.1274411824E-2</v>
      </c>
      <c r="R4481" s="122">
        <v>1.2276234360000001E-2</v>
      </c>
      <c r="S4481" s="122">
        <v>1.3135908318E-2</v>
      </c>
      <c r="T4481" s="122">
        <v>1.3926750682E-2</v>
      </c>
      <c r="U4481" s="122">
        <v>1.466386831E-2</v>
      </c>
      <c r="V4481" s="122">
        <v>1.5419722214E-2</v>
      </c>
      <c r="W4481" s="122">
        <v>1.6078259678000001E-2</v>
      </c>
      <c r="X4481" s="122">
        <v>1.6664993826000001E-2</v>
      </c>
      <c r="Y4481" s="122">
        <v>1.7166151729999999E-2</v>
      </c>
      <c r="Z4481" s="122">
        <v>1.7669595449999999E-2</v>
      </c>
      <c r="AA4481" s="122">
        <v>1.8201850445999999E-2</v>
      </c>
      <c r="AB4481" s="122">
        <v>1.8739724068000001E-2</v>
      </c>
      <c r="AC4481" s="122">
        <v>1.9545188884E-2</v>
      </c>
      <c r="AD4481" s="122">
        <v>1.9457451753999998E-2</v>
      </c>
      <c r="AE4481" s="122">
        <v>1.8202811198000001E-2</v>
      </c>
      <c r="AF4481" s="122">
        <v>1.7632373563999999E-2</v>
      </c>
      <c r="AG4481" s="122">
        <v>1.7022804629999999E-2</v>
      </c>
      <c r="AH4481" s="122">
        <v>1.6350625616000002E-2</v>
      </c>
      <c r="AI4481" s="122">
        <v>1.5729428520000002E-2</v>
      </c>
      <c r="AJ4481" s="122">
        <v>1.5048236008E-2</v>
      </c>
      <c r="AK4481" s="122">
        <v>1.4528414368E-2</v>
      </c>
      <c r="AL4481" s="122">
        <v>0</v>
      </c>
    </row>
    <row r="4482" spans="1:38" hidden="1" x14ac:dyDescent="0.25">
      <c r="A4482" s="122" t="s">
        <v>2067</v>
      </c>
      <c r="B4482" s="122">
        <v>1</v>
      </c>
      <c r="C4482" s="122" t="s">
        <v>2266</v>
      </c>
      <c r="D4482" s="122" t="s">
        <v>2125</v>
      </c>
      <c r="E4482" s="122">
        <v>82</v>
      </c>
      <c r="F4482" s="122">
        <v>0</v>
      </c>
      <c r="G4482" s="122">
        <v>0</v>
      </c>
      <c r="H4482" s="122">
        <v>0</v>
      </c>
      <c r="I4482" s="122">
        <v>7.2877875200000005E-4</v>
      </c>
      <c r="J4482" s="122">
        <v>2.180375886E-3</v>
      </c>
      <c r="K4482" s="122">
        <v>3.589241318E-3</v>
      </c>
      <c r="L4482" s="122">
        <v>4.4464279599999998E-3</v>
      </c>
      <c r="M4482" s="122">
        <v>5.3545457420000001E-3</v>
      </c>
      <c r="N4482" s="122">
        <v>6.2497409259999999E-3</v>
      </c>
      <c r="O4482" s="122">
        <v>7.146249084E-3</v>
      </c>
      <c r="P4482" s="122">
        <v>7.9808636960000002E-3</v>
      </c>
      <c r="Q4482" s="122">
        <v>8.7451274040000002E-3</v>
      </c>
      <c r="R4482" s="122">
        <v>9.4558066199999999E-3</v>
      </c>
      <c r="S4482" s="122">
        <v>1.0106563766E-2</v>
      </c>
      <c r="T4482" s="122">
        <v>1.0642424806E-2</v>
      </c>
      <c r="U4482" s="122">
        <v>1.1102500083999999E-2</v>
      </c>
      <c r="V4482" s="122">
        <v>1.149012644E-2</v>
      </c>
      <c r="W4482" s="122">
        <v>1.18055626E-2</v>
      </c>
      <c r="X4482" s="122">
        <v>1.2083909057999999E-2</v>
      </c>
      <c r="Y4482" s="122">
        <v>1.2296887304E-2</v>
      </c>
      <c r="Z4482" s="122">
        <v>1.2529381228E-2</v>
      </c>
      <c r="AA4482" s="122">
        <v>1.2753030108E-2</v>
      </c>
      <c r="AB4482" s="122">
        <v>1.2972212941999999E-2</v>
      </c>
      <c r="AC4482" s="122">
        <v>1.3333987654E-2</v>
      </c>
      <c r="AD4482" s="122">
        <v>1.3070772234E-2</v>
      </c>
      <c r="AE4482" s="122">
        <v>1.1976158948E-2</v>
      </c>
      <c r="AF4482" s="122">
        <v>1.1385763948E-2</v>
      </c>
      <c r="AG4482" s="122">
        <v>1.0834516367999999E-2</v>
      </c>
      <c r="AH4482" s="122">
        <v>1.0258859077999999E-2</v>
      </c>
      <c r="AI4482" s="122">
        <v>9.7406655579999994E-3</v>
      </c>
      <c r="AJ4482" s="122">
        <v>9.3662995140000004E-3</v>
      </c>
      <c r="AK4482" s="122">
        <v>9.0129023660000009E-3</v>
      </c>
      <c r="AL4482" s="122">
        <v>0</v>
      </c>
    </row>
    <row r="4483" spans="1:38" hidden="1" x14ac:dyDescent="0.25">
      <c r="A4483" s="122" t="s">
        <v>2067</v>
      </c>
      <c r="B4483" s="122">
        <v>1</v>
      </c>
      <c r="C4483" s="122" t="s">
        <v>2266</v>
      </c>
      <c r="D4483" s="122" t="s">
        <v>2126</v>
      </c>
      <c r="E4483" s="122">
        <v>82</v>
      </c>
      <c r="F4483" s="122">
        <v>0</v>
      </c>
      <c r="G4483" s="122">
        <v>0</v>
      </c>
      <c r="H4483" s="122">
        <v>0</v>
      </c>
      <c r="I4483" s="122">
        <v>1.3110315399999999E-4</v>
      </c>
      <c r="J4483" s="122">
        <v>3.8742969200000001E-4</v>
      </c>
      <c r="K4483" s="122">
        <v>6.2681249799999999E-4</v>
      </c>
      <c r="L4483" s="122">
        <v>7.6274278599999996E-4</v>
      </c>
      <c r="M4483" s="122">
        <v>9.0762934599999999E-4</v>
      </c>
      <c r="N4483" s="122">
        <v>1.049679592E-3</v>
      </c>
      <c r="O4483" s="122">
        <v>1.2033088340000001E-3</v>
      </c>
      <c r="P4483" s="122">
        <v>1.3381357080000001E-3</v>
      </c>
      <c r="Q4483" s="122">
        <v>1.4635460839999999E-3</v>
      </c>
      <c r="R4483" s="122">
        <v>1.566945406E-3</v>
      </c>
      <c r="S4483" s="122">
        <v>1.6489800860000001E-3</v>
      </c>
      <c r="T4483" s="122">
        <v>1.7282945159999999E-3</v>
      </c>
      <c r="U4483" s="122">
        <v>1.7954681679999999E-3</v>
      </c>
      <c r="V4483" s="122">
        <v>1.86418531E-3</v>
      </c>
      <c r="W4483" s="122">
        <v>1.922496186E-3</v>
      </c>
      <c r="X4483" s="122">
        <v>1.9775387320000001E-3</v>
      </c>
      <c r="Y4483" s="122">
        <v>2.044625336E-3</v>
      </c>
      <c r="Z4483" s="122">
        <v>2.1188724439999999E-3</v>
      </c>
      <c r="AA4483" s="122">
        <v>2.2043439079999999E-3</v>
      </c>
      <c r="AB4483" s="122">
        <v>2.2938614920000001E-3</v>
      </c>
      <c r="AC4483" s="122">
        <v>2.4161236320000001E-3</v>
      </c>
      <c r="AD4483" s="122">
        <v>2.4122733700000002E-3</v>
      </c>
      <c r="AE4483" s="122">
        <v>2.2594090219999999E-3</v>
      </c>
      <c r="AF4483" s="122">
        <v>2.1868569319999998E-3</v>
      </c>
      <c r="AG4483" s="122">
        <v>2.112399458E-3</v>
      </c>
      <c r="AH4483" s="122">
        <v>2.0208757400000002E-3</v>
      </c>
      <c r="AI4483" s="122">
        <v>1.934608754E-3</v>
      </c>
      <c r="AJ4483" s="122">
        <v>1.7953198640000001E-3</v>
      </c>
      <c r="AK4483" s="122">
        <v>1.6749228079999999E-3</v>
      </c>
      <c r="AL4483" s="122">
        <v>0</v>
      </c>
    </row>
    <row r="4484" spans="1:38" hidden="1" x14ac:dyDescent="0.25">
      <c r="A4484" s="122" t="s">
        <v>2067</v>
      </c>
      <c r="B4484" s="122">
        <v>1</v>
      </c>
      <c r="C4484" s="122" t="s">
        <v>2266</v>
      </c>
      <c r="D4484" s="122" t="s">
        <v>2127</v>
      </c>
      <c r="E4484" s="122">
        <v>82</v>
      </c>
      <c r="F4484" s="122">
        <v>0</v>
      </c>
      <c r="G4484" s="122">
        <v>0</v>
      </c>
      <c r="H4484" s="122">
        <v>0</v>
      </c>
      <c r="I4484" s="122">
        <v>1.5556525399999999E-4</v>
      </c>
      <c r="J4484" s="122">
        <v>4.7179129400000001E-4</v>
      </c>
      <c r="K4484" s="122">
        <v>7.8792947999999996E-4</v>
      </c>
      <c r="L4484" s="122">
        <v>9.8741770399999999E-4</v>
      </c>
      <c r="M4484" s="122">
        <v>1.201389748E-3</v>
      </c>
      <c r="N4484" s="122">
        <v>1.417577486E-3</v>
      </c>
      <c r="O4484" s="122">
        <v>1.635444928E-3</v>
      </c>
      <c r="P4484" s="122">
        <v>1.8394918880000001E-3</v>
      </c>
      <c r="Q4484" s="122">
        <v>2.0270384160000002E-3</v>
      </c>
      <c r="R4484" s="122">
        <v>2.203969118E-3</v>
      </c>
      <c r="S4484" s="122">
        <v>2.3726762019999998E-3</v>
      </c>
      <c r="T4484" s="122">
        <v>2.5290385900000002E-3</v>
      </c>
      <c r="U4484" s="122">
        <v>2.675619362E-3</v>
      </c>
      <c r="V4484" s="122">
        <v>2.8068821040000001E-3</v>
      </c>
      <c r="W4484" s="122">
        <v>2.9176917899999999E-3</v>
      </c>
      <c r="X4484" s="122">
        <v>3.0123855059999999E-3</v>
      </c>
      <c r="Y4484" s="122">
        <v>3.0786346760000001E-3</v>
      </c>
      <c r="Z4484" s="122">
        <v>3.1493361900000001E-3</v>
      </c>
      <c r="AA4484" s="122">
        <v>3.2253299000000002E-3</v>
      </c>
      <c r="AB4484" s="122">
        <v>3.303365208E-3</v>
      </c>
      <c r="AC4484" s="122">
        <v>3.4266251760000001E-3</v>
      </c>
      <c r="AD4484" s="122">
        <v>3.392038104E-3</v>
      </c>
      <c r="AE4484" s="122">
        <v>3.1439674240000002E-3</v>
      </c>
      <c r="AF4484" s="122">
        <v>3.0214707380000001E-3</v>
      </c>
      <c r="AG4484" s="122">
        <v>2.9029081379999999E-3</v>
      </c>
      <c r="AH4484" s="122">
        <v>2.77521114E-3</v>
      </c>
      <c r="AI4484" s="122">
        <v>2.667789072E-3</v>
      </c>
      <c r="AJ4484" s="122">
        <v>2.5804533299999999E-3</v>
      </c>
      <c r="AK4484" s="122">
        <v>2.5081567420000002E-3</v>
      </c>
      <c r="AL4484" s="122">
        <v>0</v>
      </c>
    </row>
    <row r="4485" spans="1:38" hidden="1" x14ac:dyDescent="0.25">
      <c r="A4485" s="122" t="s">
        <v>2067</v>
      </c>
      <c r="B4485" s="122">
        <v>1</v>
      </c>
      <c r="C4485" s="122" t="s">
        <v>2266</v>
      </c>
      <c r="D4485" s="122" t="s">
        <v>2128</v>
      </c>
      <c r="E4485" s="122">
        <v>82</v>
      </c>
      <c r="F4485" s="122">
        <v>0</v>
      </c>
      <c r="G4485" s="122">
        <v>0</v>
      </c>
      <c r="H4485" s="122">
        <v>0</v>
      </c>
      <c r="I4485" s="122">
        <v>3.0671814160000001E-3</v>
      </c>
      <c r="J4485" s="122">
        <v>9.3625483899999994E-3</v>
      </c>
      <c r="K4485" s="122">
        <v>1.5697256223999999E-2</v>
      </c>
      <c r="L4485" s="122">
        <v>1.979341754E-2</v>
      </c>
      <c r="M4485" s="122">
        <v>2.4278089393999999E-2</v>
      </c>
      <c r="N4485" s="122">
        <v>2.8759838691999998E-2</v>
      </c>
      <c r="O4485" s="122">
        <v>3.3256766581999997E-2</v>
      </c>
      <c r="P4485" s="122">
        <v>3.7538514234000002E-2</v>
      </c>
      <c r="Q4485" s="122">
        <v>4.1669275518000003E-2</v>
      </c>
      <c r="R4485" s="122">
        <v>4.5626745189999998E-2</v>
      </c>
      <c r="S4485" s="122">
        <v>4.9321553970000001E-2</v>
      </c>
      <c r="T4485" s="122">
        <v>5.3013794028000001E-2</v>
      </c>
      <c r="U4485" s="122">
        <v>5.6485235222000003E-2</v>
      </c>
      <c r="V4485" s="122">
        <v>5.9344245375999999E-2</v>
      </c>
      <c r="W4485" s="122">
        <v>6.1476071851999999E-2</v>
      </c>
      <c r="X4485" s="122">
        <v>6.3144062254000002E-2</v>
      </c>
      <c r="Y4485" s="122">
        <v>6.4396935252000007E-2</v>
      </c>
      <c r="Z4485" s="122">
        <v>6.5973482535999994E-2</v>
      </c>
      <c r="AA4485" s="122">
        <v>6.7718485432E-2</v>
      </c>
      <c r="AB4485" s="122">
        <v>6.9645387214000001E-2</v>
      </c>
      <c r="AC4485" s="122">
        <v>7.2501922142000005E-2</v>
      </c>
      <c r="AD4485" s="122">
        <v>7.2171139741999998E-2</v>
      </c>
      <c r="AE4485" s="122">
        <v>6.7477543015999994E-2</v>
      </c>
      <c r="AF4485" s="122">
        <v>6.5605587866000001E-2</v>
      </c>
      <c r="AG4485" s="122">
        <v>6.3568116586000006E-2</v>
      </c>
      <c r="AH4485" s="122">
        <v>6.1000859088000001E-2</v>
      </c>
      <c r="AI4485" s="122">
        <v>5.8706013469999999E-2</v>
      </c>
      <c r="AJ4485" s="122">
        <v>5.6115516573999998E-2</v>
      </c>
      <c r="AK4485" s="122">
        <v>5.4446234154000003E-2</v>
      </c>
      <c r="AL4485" s="122">
        <v>0</v>
      </c>
    </row>
    <row r="4486" spans="1:38" hidden="1" x14ac:dyDescent="0.25">
      <c r="A4486" s="122" t="s">
        <v>2067</v>
      </c>
      <c r="B4486" s="122">
        <v>1</v>
      </c>
      <c r="C4486" s="122" t="s">
        <v>2266</v>
      </c>
      <c r="D4486" s="122" t="s">
        <v>2129</v>
      </c>
      <c r="E4486" s="122">
        <v>82</v>
      </c>
      <c r="F4486" s="122">
        <v>0</v>
      </c>
      <c r="G4486" s="122">
        <v>0</v>
      </c>
      <c r="H4486" s="122">
        <v>0</v>
      </c>
      <c r="I4486" s="122">
        <v>1.5368163199999999E-3</v>
      </c>
      <c r="J4486" s="122">
        <v>4.7058930619999998E-3</v>
      </c>
      <c r="K4486" s="122">
        <v>7.9128469680000008E-3</v>
      </c>
      <c r="L4486" s="122">
        <v>9.9958387099999997E-3</v>
      </c>
      <c r="M4486" s="122">
        <v>1.2286038544E-2</v>
      </c>
      <c r="N4486" s="122">
        <v>1.4603246631999999E-2</v>
      </c>
      <c r="O4486" s="122">
        <v>1.6979225822E-2</v>
      </c>
      <c r="P4486" s="122">
        <v>1.9245393154E-2</v>
      </c>
      <c r="Q4486" s="122">
        <v>2.1340455551999999E-2</v>
      </c>
      <c r="R4486" s="122">
        <v>2.3260556306000001E-2</v>
      </c>
      <c r="S4486" s="122">
        <v>2.5011022269999999E-2</v>
      </c>
      <c r="T4486" s="122">
        <v>2.6694391958E-2</v>
      </c>
      <c r="U4486" s="122">
        <v>2.8258139961999999E-2</v>
      </c>
      <c r="V4486" s="122">
        <v>2.9908356452E-2</v>
      </c>
      <c r="W4486" s="122">
        <v>3.1293852720000001E-2</v>
      </c>
      <c r="X4486" s="122">
        <v>3.2394047555999998E-2</v>
      </c>
      <c r="Y4486" s="122">
        <v>3.3215290628000001E-2</v>
      </c>
      <c r="Z4486" s="122">
        <v>3.3998906395999999E-2</v>
      </c>
      <c r="AA4486" s="122">
        <v>3.4839455585999997E-2</v>
      </c>
      <c r="AB4486" s="122">
        <v>3.5734022089999998E-2</v>
      </c>
      <c r="AC4486" s="122">
        <v>3.6991689176000001E-2</v>
      </c>
      <c r="AD4486" s="122">
        <v>3.6609986114000001E-2</v>
      </c>
      <c r="AE4486" s="122">
        <v>3.3985056898E-2</v>
      </c>
      <c r="AF4486" s="122">
        <v>3.2786329368000001E-2</v>
      </c>
      <c r="AG4486" s="122">
        <v>3.1567346252E-2</v>
      </c>
      <c r="AH4486" s="122">
        <v>3.0190261400000001E-2</v>
      </c>
      <c r="AI4486" s="122">
        <v>2.9030665976E-2</v>
      </c>
      <c r="AJ4486" s="122">
        <v>2.7903833645999999E-2</v>
      </c>
      <c r="AK4486" s="122">
        <v>2.6995648965999999E-2</v>
      </c>
      <c r="AL4486" s="122">
        <v>0</v>
      </c>
    </row>
    <row r="4487" spans="1:38" hidden="1" x14ac:dyDescent="0.25">
      <c r="A4487" s="122" t="s">
        <v>2067</v>
      </c>
      <c r="B4487" s="122">
        <v>1</v>
      </c>
      <c r="C4487" s="122" t="s">
        <v>2266</v>
      </c>
      <c r="D4487" s="122" t="s">
        <v>2176</v>
      </c>
      <c r="E4487" s="122">
        <v>82</v>
      </c>
      <c r="F4487" s="122">
        <v>0</v>
      </c>
      <c r="G4487" s="122">
        <v>0</v>
      </c>
      <c r="H4487" s="122">
        <v>0</v>
      </c>
      <c r="I4487" s="122">
        <v>3.1674188000000003E-5</v>
      </c>
      <c r="J4487" s="122">
        <v>9.4127098000000003E-5</v>
      </c>
      <c r="K4487" s="122">
        <v>1.5568937799999999E-4</v>
      </c>
      <c r="L4487" s="122">
        <v>1.93656814E-4</v>
      </c>
      <c r="M4487" s="122">
        <v>2.34684632E-4</v>
      </c>
      <c r="N4487" s="122">
        <v>2.7805065599999999E-4</v>
      </c>
      <c r="O4487" s="122">
        <v>3.2200747800000001E-4</v>
      </c>
      <c r="P4487" s="122">
        <v>3.6333512799999998E-4</v>
      </c>
      <c r="Q4487" s="122">
        <v>3.98624226E-4</v>
      </c>
      <c r="R4487" s="122">
        <v>4.3018154400000002E-4</v>
      </c>
      <c r="S4487" s="122">
        <v>4.5847053199999998E-4</v>
      </c>
      <c r="T4487" s="122">
        <v>4.8353229600000001E-4</v>
      </c>
      <c r="U4487" s="122">
        <v>5.0520724800000002E-4</v>
      </c>
      <c r="V4487" s="122">
        <v>5.2362918399999998E-4</v>
      </c>
      <c r="W4487" s="122">
        <v>5.3923495599999996E-4</v>
      </c>
      <c r="X4487" s="122">
        <v>5.5183918399999996E-4</v>
      </c>
      <c r="Y4487" s="122">
        <v>5.6156841000000002E-4</v>
      </c>
      <c r="Z4487" s="122">
        <v>5.7177317599999998E-4</v>
      </c>
      <c r="AA4487" s="122">
        <v>5.8263402599999996E-4</v>
      </c>
      <c r="AB4487" s="122">
        <v>5.9406391199999997E-4</v>
      </c>
      <c r="AC4487" s="122">
        <v>6.1301700199999998E-4</v>
      </c>
      <c r="AD4487" s="122">
        <v>6.02934748E-4</v>
      </c>
      <c r="AE4487" s="122">
        <v>5.5534205999999999E-4</v>
      </c>
      <c r="AF4487" s="122">
        <v>5.3082112199999995E-4</v>
      </c>
      <c r="AG4487" s="122">
        <v>5.0715131999999998E-4</v>
      </c>
      <c r="AH4487" s="122">
        <v>4.8150198199999999E-4</v>
      </c>
      <c r="AI4487" s="122">
        <v>4.5930313000000001E-4</v>
      </c>
      <c r="AJ4487" s="122">
        <v>4.3833423400000001E-4</v>
      </c>
      <c r="AK4487" s="122">
        <v>4.2195147799999999E-4</v>
      </c>
      <c r="AL4487" s="122">
        <v>0</v>
      </c>
    </row>
    <row r="4488" spans="1:38" hidden="1" x14ac:dyDescent="0.25">
      <c r="A4488" s="122" t="s">
        <v>2067</v>
      </c>
      <c r="B4488" s="122">
        <v>1</v>
      </c>
      <c r="C4488" s="122" t="s">
        <v>2266</v>
      </c>
      <c r="D4488" s="122" t="s">
        <v>2130</v>
      </c>
      <c r="E4488" s="122">
        <v>82</v>
      </c>
      <c r="F4488" s="122">
        <v>0</v>
      </c>
      <c r="G4488" s="122">
        <v>0</v>
      </c>
      <c r="H4488" s="122">
        <v>0</v>
      </c>
      <c r="I4488" s="122">
        <v>2.5829398400000001E-4</v>
      </c>
      <c r="J4488" s="122">
        <v>7.80814112E-4</v>
      </c>
      <c r="K4488" s="122">
        <v>1.292301712E-3</v>
      </c>
      <c r="L4488" s="122">
        <v>1.6041100659999999E-3</v>
      </c>
      <c r="M4488" s="122">
        <v>1.937028366E-3</v>
      </c>
      <c r="N4488" s="122">
        <v>2.256789522E-3</v>
      </c>
      <c r="O4488" s="122">
        <v>2.5540697260000001E-3</v>
      </c>
      <c r="P4488" s="122">
        <v>2.8386763859999998E-3</v>
      </c>
      <c r="Q4488" s="122">
        <v>3.1230952480000001E-3</v>
      </c>
      <c r="R4488" s="122">
        <v>3.3889543479999999E-3</v>
      </c>
      <c r="S4488" s="122">
        <v>3.6290609420000001E-3</v>
      </c>
      <c r="T4488" s="122">
        <v>3.8768583880000001E-3</v>
      </c>
      <c r="U4488" s="122">
        <v>4.0925875119999996E-3</v>
      </c>
      <c r="V4488" s="122">
        <v>4.2783640640000004E-3</v>
      </c>
      <c r="W4488" s="122">
        <v>4.4034858920000003E-3</v>
      </c>
      <c r="X4488" s="122">
        <v>4.5403978879999998E-3</v>
      </c>
      <c r="Y4488" s="122">
        <v>4.649444852E-3</v>
      </c>
      <c r="Z4488" s="122">
        <v>4.7748818260000001E-3</v>
      </c>
      <c r="AA4488" s="122">
        <v>4.9025909139999999E-3</v>
      </c>
      <c r="AB4488" s="122">
        <v>5.0341462339999997E-3</v>
      </c>
      <c r="AC4488" s="122">
        <v>5.2242219899999998E-3</v>
      </c>
      <c r="AD4488" s="122">
        <v>5.1449059479999996E-3</v>
      </c>
      <c r="AE4488" s="122">
        <v>4.7489963299999997E-3</v>
      </c>
      <c r="AF4488" s="122">
        <v>4.5446140740000003E-3</v>
      </c>
      <c r="AG4488" s="122">
        <v>4.3205742840000004E-3</v>
      </c>
      <c r="AH4488" s="122">
        <v>4.0842502480000001E-3</v>
      </c>
      <c r="AI4488" s="122">
        <v>3.8667825819999999E-3</v>
      </c>
      <c r="AJ4488" s="122">
        <v>3.7772359819999999E-3</v>
      </c>
      <c r="AK4488" s="122">
        <v>3.6034470679999998E-3</v>
      </c>
      <c r="AL4488" s="122">
        <v>0</v>
      </c>
    </row>
    <row r="4489" spans="1:38" hidden="1" x14ac:dyDescent="0.25">
      <c r="A4489" s="122" t="s">
        <v>2067</v>
      </c>
      <c r="B4489" s="122">
        <v>1</v>
      </c>
      <c r="C4489" s="122" t="s">
        <v>2266</v>
      </c>
      <c r="D4489" s="122" t="s">
        <v>2131</v>
      </c>
      <c r="E4489" s="122">
        <v>82</v>
      </c>
      <c r="F4489" s="122">
        <v>0</v>
      </c>
      <c r="G4489" s="122">
        <v>0</v>
      </c>
      <c r="H4489" s="122">
        <v>0</v>
      </c>
      <c r="I4489" s="122">
        <v>6.2478540799999998E-4</v>
      </c>
      <c r="J4489" s="122">
        <v>1.8743884639999999E-3</v>
      </c>
      <c r="K4489" s="122">
        <v>3.09604347E-3</v>
      </c>
      <c r="L4489" s="122">
        <v>3.8378552420000002E-3</v>
      </c>
      <c r="M4489" s="122">
        <v>4.6219828200000004E-3</v>
      </c>
      <c r="N4489" s="122">
        <v>5.3908769979999997E-3</v>
      </c>
      <c r="O4489" s="122">
        <v>6.1570202979999997E-3</v>
      </c>
      <c r="P4489" s="122">
        <v>6.8517044440000001E-3</v>
      </c>
      <c r="Q4489" s="122">
        <v>7.4692455239999999E-3</v>
      </c>
      <c r="R4489" s="122">
        <v>8.0218455720000009E-3</v>
      </c>
      <c r="S4489" s="122">
        <v>8.5334766400000008E-3</v>
      </c>
      <c r="T4489" s="122">
        <v>8.9911306939999998E-3</v>
      </c>
      <c r="U4489" s="122">
        <v>9.3850196699999996E-3</v>
      </c>
      <c r="V4489" s="122">
        <v>9.7430972599999999E-3</v>
      </c>
      <c r="W4489" s="122">
        <v>1.0038183532E-2</v>
      </c>
      <c r="X4489" s="122">
        <v>1.0281518962E-2</v>
      </c>
      <c r="Y4489" s="122">
        <v>1.0470769374000001E-2</v>
      </c>
      <c r="Z4489" s="122">
        <v>1.0679805474E-2</v>
      </c>
      <c r="AA4489" s="122">
        <v>1.0898479722000001E-2</v>
      </c>
      <c r="AB4489" s="122">
        <v>1.1101844806000001E-2</v>
      </c>
      <c r="AC4489" s="122">
        <v>1.1472991686E-2</v>
      </c>
      <c r="AD4489" s="122">
        <v>1.1307545678E-2</v>
      </c>
      <c r="AE4489" s="122">
        <v>1.0420902960000001E-2</v>
      </c>
      <c r="AF4489" s="122">
        <v>9.9652743839999999E-3</v>
      </c>
      <c r="AG4489" s="122">
        <v>9.526643542E-3</v>
      </c>
      <c r="AH4489" s="122">
        <v>9.0400976119999997E-3</v>
      </c>
      <c r="AI4489" s="122">
        <v>8.6305045320000003E-3</v>
      </c>
      <c r="AJ4489" s="122">
        <v>8.2955204539999997E-3</v>
      </c>
      <c r="AK4489" s="122">
        <v>7.9817317580000002E-3</v>
      </c>
      <c r="AL4489" s="122">
        <v>0</v>
      </c>
    </row>
    <row r="4490" spans="1:38" hidden="1" x14ac:dyDescent="0.25">
      <c r="A4490" s="122" t="s">
        <v>2067</v>
      </c>
      <c r="B4490" s="122">
        <v>1</v>
      </c>
      <c r="C4490" s="122" t="s">
        <v>2266</v>
      </c>
      <c r="D4490" s="122" t="s">
        <v>2132</v>
      </c>
      <c r="E4490" s="122">
        <v>82</v>
      </c>
      <c r="F4490" s="122">
        <v>0</v>
      </c>
      <c r="G4490" s="122">
        <v>0</v>
      </c>
      <c r="H4490" s="122">
        <v>0</v>
      </c>
      <c r="I4490" s="122">
        <v>2.44184148E-4</v>
      </c>
      <c r="J4490" s="122">
        <v>7.5293860199999996E-4</v>
      </c>
      <c r="K4490" s="122">
        <v>1.271211916E-3</v>
      </c>
      <c r="L4490" s="122">
        <v>1.6032145999999999E-3</v>
      </c>
      <c r="M4490" s="122">
        <v>1.9640140519999998E-3</v>
      </c>
      <c r="N4490" s="122">
        <v>2.3256815659999999E-3</v>
      </c>
      <c r="O4490" s="122">
        <v>2.6920279099999999E-3</v>
      </c>
      <c r="P4490" s="122">
        <v>3.0396403959999999E-3</v>
      </c>
      <c r="Q4490" s="122">
        <v>3.3625949240000002E-3</v>
      </c>
      <c r="R4490" s="122">
        <v>3.6644177440000002E-3</v>
      </c>
      <c r="S4490" s="122">
        <v>3.9545801620000003E-3</v>
      </c>
      <c r="T4490" s="122">
        <v>4.2367704339999999E-3</v>
      </c>
      <c r="U4490" s="122">
        <v>4.5215987440000004E-3</v>
      </c>
      <c r="V4490" s="122">
        <v>4.7975505759999997E-3</v>
      </c>
      <c r="W4490" s="122">
        <v>5.0374967760000002E-3</v>
      </c>
      <c r="X4490" s="122">
        <v>5.2292119359999998E-3</v>
      </c>
      <c r="Y4490" s="122">
        <v>5.3665906060000003E-3</v>
      </c>
      <c r="Z4490" s="122">
        <v>5.498864878E-3</v>
      </c>
      <c r="AA4490" s="122">
        <v>5.63007523E-3</v>
      </c>
      <c r="AB4490" s="122">
        <v>5.7583501300000001E-3</v>
      </c>
      <c r="AC4490" s="122">
        <v>5.9778473040000002E-3</v>
      </c>
      <c r="AD4490" s="122">
        <v>5.9334093000000003E-3</v>
      </c>
      <c r="AE4490" s="122">
        <v>5.5148970240000003E-3</v>
      </c>
      <c r="AF4490" s="122">
        <v>5.3561303380000001E-3</v>
      </c>
      <c r="AG4490" s="122">
        <v>5.2114452780000001E-3</v>
      </c>
      <c r="AH4490" s="122">
        <v>5.0283881700000001E-3</v>
      </c>
      <c r="AI4490" s="122">
        <v>4.8868561820000003E-3</v>
      </c>
      <c r="AJ4490" s="122">
        <v>4.8070936160000003E-3</v>
      </c>
      <c r="AK4490" s="122">
        <v>4.7517326999999996E-3</v>
      </c>
      <c r="AL4490" s="122">
        <v>0</v>
      </c>
    </row>
    <row r="4491" spans="1:38" hidden="1" x14ac:dyDescent="0.25">
      <c r="A4491" s="122" t="s">
        <v>2067</v>
      </c>
      <c r="B4491" s="122">
        <v>1</v>
      </c>
      <c r="C4491" s="122" t="s">
        <v>2266</v>
      </c>
      <c r="D4491" s="122" t="s">
        <v>2133</v>
      </c>
      <c r="E4491" s="122">
        <v>82</v>
      </c>
      <c r="F4491" s="122">
        <v>0</v>
      </c>
      <c r="G4491" s="122">
        <v>0</v>
      </c>
      <c r="H4491" s="122">
        <v>0</v>
      </c>
      <c r="I4491" s="122">
        <v>2.6008209499999999E-3</v>
      </c>
      <c r="J4491" s="122">
        <v>7.8326201460000005E-3</v>
      </c>
      <c r="K4491" s="122">
        <v>1.296609782E-2</v>
      </c>
      <c r="L4491" s="122">
        <v>1.6126982378000001E-2</v>
      </c>
      <c r="M4491" s="122">
        <v>1.9481098182000001E-2</v>
      </c>
      <c r="N4491" s="122">
        <v>2.2789849082000001E-2</v>
      </c>
      <c r="O4491" s="122">
        <v>2.6080973568000002E-2</v>
      </c>
      <c r="P4491" s="122">
        <v>2.9086118776000001E-2</v>
      </c>
      <c r="Q4491" s="122">
        <v>3.1814240978000001E-2</v>
      </c>
      <c r="R4491" s="122">
        <v>3.4243375062000002E-2</v>
      </c>
      <c r="S4491" s="122">
        <v>3.641958554E-2</v>
      </c>
      <c r="T4491" s="122">
        <v>3.8324401309999999E-2</v>
      </c>
      <c r="U4491" s="122">
        <v>3.9921075219999998E-2</v>
      </c>
      <c r="V4491" s="122">
        <v>4.130271236E-2</v>
      </c>
      <c r="W4491" s="122">
        <v>4.2492306298E-2</v>
      </c>
      <c r="X4491" s="122">
        <v>4.3443974678E-2</v>
      </c>
      <c r="Y4491" s="122">
        <v>4.4179971966000001E-2</v>
      </c>
      <c r="Z4491" s="122">
        <v>4.4950071113999998E-2</v>
      </c>
      <c r="AA4491" s="122">
        <v>4.5728628425999999E-2</v>
      </c>
      <c r="AB4491" s="122">
        <v>4.6484446866E-2</v>
      </c>
      <c r="AC4491" s="122">
        <v>4.7820381388000002E-2</v>
      </c>
      <c r="AD4491" s="122">
        <v>4.6838793481999999E-2</v>
      </c>
      <c r="AE4491" s="122">
        <v>4.2916486365999998E-2</v>
      </c>
      <c r="AF4491" s="122">
        <v>4.077985613E-2</v>
      </c>
      <c r="AG4491" s="122">
        <v>3.8727668095999999E-2</v>
      </c>
      <c r="AH4491" s="122">
        <v>3.6519379624000002E-2</v>
      </c>
      <c r="AI4491" s="122">
        <v>3.4600229949999999E-2</v>
      </c>
      <c r="AJ4491" s="122">
        <v>3.3261608223999997E-2</v>
      </c>
      <c r="AK4491" s="122">
        <v>3.1674840859999998E-2</v>
      </c>
      <c r="AL4491" s="122">
        <v>0</v>
      </c>
    </row>
    <row r="4492" spans="1:38" hidden="1" x14ac:dyDescent="0.25">
      <c r="A4492" s="122" t="s">
        <v>2067</v>
      </c>
      <c r="B4492" s="122">
        <v>1</v>
      </c>
      <c r="C4492" s="122" t="s">
        <v>2266</v>
      </c>
      <c r="D4492" s="122" t="s">
        <v>2134</v>
      </c>
      <c r="E4492" s="122">
        <v>82</v>
      </c>
      <c r="F4492" s="122">
        <v>0</v>
      </c>
      <c r="G4492" s="122">
        <v>0</v>
      </c>
      <c r="H4492" s="122">
        <v>0</v>
      </c>
      <c r="I4492" s="122">
        <v>1.263903108E-3</v>
      </c>
      <c r="J4492" s="122">
        <v>3.8092897959999998E-3</v>
      </c>
      <c r="K4492" s="122">
        <v>6.3181074579999998E-3</v>
      </c>
      <c r="L4492" s="122">
        <v>7.8702853319999998E-3</v>
      </c>
      <c r="M4492" s="122">
        <v>9.5205856459999998E-3</v>
      </c>
      <c r="N4492" s="122">
        <v>1.114042319E-2</v>
      </c>
      <c r="O4492" s="122">
        <v>1.2756567642E-2</v>
      </c>
      <c r="P4492" s="122">
        <v>1.4250155763999999E-2</v>
      </c>
      <c r="Q4492" s="122">
        <v>1.5610433098E-2</v>
      </c>
      <c r="R4492" s="122">
        <v>1.6829678970000001E-2</v>
      </c>
      <c r="S4492" s="122">
        <v>1.797378791E-2</v>
      </c>
      <c r="T4492" s="122">
        <v>1.8973834022000001E-2</v>
      </c>
      <c r="U4492" s="122">
        <v>1.9877163358000001E-2</v>
      </c>
      <c r="V4492" s="122">
        <v>2.0686280966E-2</v>
      </c>
      <c r="W4492" s="122">
        <v>2.135213691E-2</v>
      </c>
      <c r="X4492" s="122">
        <v>2.1896781737999998E-2</v>
      </c>
      <c r="Y4492" s="122">
        <v>2.2300362864000001E-2</v>
      </c>
      <c r="Z4492" s="122">
        <v>2.2721069072E-2</v>
      </c>
      <c r="AA4492" s="122">
        <v>2.3160547826000001E-2</v>
      </c>
      <c r="AB4492" s="122">
        <v>2.3593930802E-2</v>
      </c>
      <c r="AC4492" s="122">
        <v>2.4365137394000001E-2</v>
      </c>
      <c r="AD4492" s="122">
        <v>2.3977288582E-2</v>
      </c>
      <c r="AE4492" s="122">
        <v>2.2064465201999998E-2</v>
      </c>
      <c r="AF4492" s="122">
        <v>2.1112047241999998E-2</v>
      </c>
      <c r="AG4492" s="122">
        <v>2.0188459902000001E-2</v>
      </c>
      <c r="AH4492" s="122">
        <v>1.9224395242000002E-2</v>
      </c>
      <c r="AI4492" s="122">
        <v>1.8385898934E-2</v>
      </c>
      <c r="AJ4492" s="122">
        <v>1.7653273949999999E-2</v>
      </c>
      <c r="AK4492" s="122">
        <v>1.7012903725999999E-2</v>
      </c>
      <c r="AL4492" s="122">
        <v>0</v>
      </c>
    </row>
    <row r="4493" spans="1:38" hidden="1" x14ac:dyDescent="0.25">
      <c r="A4493" s="122" t="s">
        <v>2067</v>
      </c>
      <c r="B4493" s="122">
        <v>1</v>
      </c>
      <c r="C4493" s="122" t="s">
        <v>2266</v>
      </c>
      <c r="D4493" s="122" t="s">
        <v>2135</v>
      </c>
      <c r="E4493" s="122">
        <v>82</v>
      </c>
      <c r="F4493" s="122">
        <v>0</v>
      </c>
      <c r="G4493" s="122">
        <v>0</v>
      </c>
      <c r="H4493" s="122">
        <v>0</v>
      </c>
      <c r="I4493" s="122">
        <v>5.6302807600000005E-4</v>
      </c>
      <c r="J4493" s="122">
        <v>1.696708182E-3</v>
      </c>
      <c r="K4493" s="122">
        <v>2.8084344600000002E-3</v>
      </c>
      <c r="L4493" s="122">
        <v>3.48412441E-3</v>
      </c>
      <c r="M4493" s="122">
        <v>4.2129966580000001E-3</v>
      </c>
      <c r="N4493" s="122">
        <v>4.9409532900000002E-3</v>
      </c>
      <c r="O4493" s="122">
        <v>5.6520387300000004E-3</v>
      </c>
      <c r="P4493" s="122">
        <v>6.3010863500000003E-3</v>
      </c>
      <c r="Q4493" s="122">
        <v>6.8837421380000003E-3</v>
      </c>
      <c r="R4493" s="122">
        <v>7.4184804199999999E-3</v>
      </c>
      <c r="S4493" s="122">
        <v>7.8982664279999993E-3</v>
      </c>
      <c r="T4493" s="122">
        <v>8.3236772579999996E-3</v>
      </c>
      <c r="U4493" s="122">
        <v>8.6912076160000004E-3</v>
      </c>
      <c r="V4493" s="122">
        <v>9.0253832760000003E-3</v>
      </c>
      <c r="W4493" s="122">
        <v>9.3171617239999997E-3</v>
      </c>
      <c r="X4493" s="122">
        <v>9.5703787140000007E-3</v>
      </c>
      <c r="Y4493" s="122">
        <v>9.7797106159999998E-3</v>
      </c>
      <c r="Z4493" s="122">
        <v>1.000574848E-2</v>
      </c>
      <c r="AA4493" s="122">
        <v>1.0198057662E-2</v>
      </c>
      <c r="AB4493" s="122">
        <v>1.0413329783999999E-2</v>
      </c>
      <c r="AC4493" s="122">
        <v>1.0732723404E-2</v>
      </c>
      <c r="AD4493" s="122">
        <v>1.0548599152E-2</v>
      </c>
      <c r="AE4493" s="122">
        <v>9.713979704E-3</v>
      </c>
      <c r="AF4493" s="122">
        <v>9.2648168600000004E-3</v>
      </c>
      <c r="AG4493" s="122">
        <v>8.821048574E-3</v>
      </c>
      <c r="AH4493" s="122">
        <v>8.3594797780000007E-3</v>
      </c>
      <c r="AI4493" s="122">
        <v>7.9559252500000007E-3</v>
      </c>
      <c r="AJ4493" s="122">
        <v>7.63787362E-3</v>
      </c>
      <c r="AK4493" s="122">
        <v>7.3355672000000004E-3</v>
      </c>
      <c r="AL4493" s="122">
        <v>0</v>
      </c>
    </row>
    <row r="4494" spans="1:38" hidden="1" x14ac:dyDescent="0.25">
      <c r="A4494" s="122" t="s">
        <v>2067</v>
      </c>
      <c r="B4494" s="122">
        <v>1</v>
      </c>
      <c r="C4494" s="122" t="s">
        <v>2266</v>
      </c>
      <c r="D4494" s="122" t="s">
        <v>2136</v>
      </c>
      <c r="E4494" s="122">
        <v>82</v>
      </c>
      <c r="F4494" s="122">
        <v>0</v>
      </c>
      <c r="G4494" s="122">
        <v>0</v>
      </c>
      <c r="H4494" s="122">
        <v>0</v>
      </c>
      <c r="I4494" s="122">
        <v>8.3956103400000003E-4</v>
      </c>
      <c r="J4494" s="122">
        <v>2.5308061479999999E-3</v>
      </c>
      <c r="K4494" s="122">
        <v>4.197445694E-3</v>
      </c>
      <c r="L4494" s="122">
        <v>5.2231274420000001E-3</v>
      </c>
      <c r="M4494" s="122">
        <v>6.319189916E-3</v>
      </c>
      <c r="N4494" s="122">
        <v>7.4012038099999997E-3</v>
      </c>
      <c r="O4494" s="122">
        <v>8.4792110779999992E-3</v>
      </c>
      <c r="P4494" s="122">
        <v>9.471512336E-3</v>
      </c>
      <c r="Q4494" s="122">
        <v>1.0363542357999999E-2</v>
      </c>
      <c r="R4494" s="122">
        <v>1.1181230164E-2</v>
      </c>
      <c r="S4494" s="122">
        <v>1.194214333E-2</v>
      </c>
      <c r="T4494" s="122">
        <v>1.2621104834E-2</v>
      </c>
      <c r="U4494" s="122">
        <v>1.3241938424E-2</v>
      </c>
      <c r="V4494" s="122">
        <v>1.378255567E-2</v>
      </c>
      <c r="W4494" s="122">
        <v>1.424682779E-2</v>
      </c>
      <c r="X4494" s="122">
        <v>1.4620600617999999E-2</v>
      </c>
      <c r="Y4494" s="122">
        <v>1.4904392412000001E-2</v>
      </c>
      <c r="Z4494" s="122">
        <v>1.5222388428E-2</v>
      </c>
      <c r="AA4494" s="122">
        <v>1.553270407E-2</v>
      </c>
      <c r="AB4494" s="122">
        <v>1.5832260418E-2</v>
      </c>
      <c r="AC4494" s="122">
        <v>1.6341776541999999E-2</v>
      </c>
      <c r="AD4494" s="122">
        <v>1.6056274416000001E-2</v>
      </c>
      <c r="AE4494" s="122">
        <v>1.4781388752E-2</v>
      </c>
      <c r="AF4494" s="122">
        <v>1.4122535336000001E-2</v>
      </c>
      <c r="AG4494" s="122">
        <v>1.3502038653999999E-2</v>
      </c>
      <c r="AH4494" s="122">
        <v>1.2812299318000001E-2</v>
      </c>
      <c r="AI4494" s="122">
        <v>1.2216306648000001E-2</v>
      </c>
      <c r="AJ4494" s="122">
        <v>1.171732575E-2</v>
      </c>
      <c r="AK4494" s="122">
        <v>1.1272121172000001E-2</v>
      </c>
      <c r="AL4494" s="122">
        <v>0</v>
      </c>
    </row>
    <row r="4495" spans="1:38" hidden="1" x14ac:dyDescent="0.25">
      <c r="A4495" s="122" t="s">
        <v>2067</v>
      </c>
      <c r="B4495" s="122">
        <v>1</v>
      </c>
      <c r="C4495" s="122" t="s">
        <v>2266</v>
      </c>
      <c r="D4495" s="122" t="s">
        <v>2137</v>
      </c>
      <c r="E4495" s="122">
        <v>82</v>
      </c>
      <c r="F4495" s="122">
        <v>0</v>
      </c>
      <c r="G4495" s="122">
        <v>0</v>
      </c>
      <c r="H4495" s="122">
        <v>0</v>
      </c>
      <c r="I4495" s="122">
        <v>9.5060607200000004E-4</v>
      </c>
      <c r="J4495" s="122">
        <v>2.8585031799999998E-3</v>
      </c>
      <c r="K4495" s="122">
        <v>4.727982298E-3</v>
      </c>
      <c r="L4495" s="122">
        <v>5.8618929200000003E-3</v>
      </c>
      <c r="M4495" s="122">
        <v>7.0678921820000002E-3</v>
      </c>
      <c r="N4495" s="122">
        <v>8.2460908919999992E-3</v>
      </c>
      <c r="O4495" s="122">
        <v>9.4135536819999997E-3</v>
      </c>
      <c r="P4495" s="122">
        <v>1.0460679866E-2</v>
      </c>
      <c r="Q4495" s="122">
        <v>1.1407360718E-2</v>
      </c>
      <c r="R4495" s="122">
        <v>1.2294990786E-2</v>
      </c>
      <c r="S4495" s="122">
        <v>1.3113603074E-2</v>
      </c>
      <c r="T4495" s="122">
        <v>1.3857421785999999E-2</v>
      </c>
      <c r="U4495" s="122">
        <v>1.448892198E-2</v>
      </c>
      <c r="V4495" s="122">
        <v>1.4055074747999999E-2</v>
      </c>
      <c r="W4495" s="122">
        <v>1.4644808022E-2</v>
      </c>
      <c r="X4495" s="122">
        <v>1.5117197367999999E-2</v>
      </c>
      <c r="Y4495" s="122">
        <v>1.550709745E-2</v>
      </c>
      <c r="Z4495" s="122">
        <v>1.5909111712000001E-2</v>
      </c>
      <c r="AA4495" s="122">
        <v>1.6262736151999999E-2</v>
      </c>
      <c r="AB4495" s="122">
        <v>1.6605142683999999E-2</v>
      </c>
      <c r="AC4495" s="122">
        <v>1.7154373652E-2</v>
      </c>
      <c r="AD4495" s="122">
        <v>1.6888519388000001E-2</v>
      </c>
      <c r="AE4495" s="122">
        <v>1.5575243137999999E-2</v>
      </c>
      <c r="AF4495" s="122">
        <v>1.4889170296000001E-2</v>
      </c>
      <c r="AG4495" s="122">
        <v>1.4162908682E-2</v>
      </c>
      <c r="AH4495" s="122">
        <v>1.3386800803999999E-2</v>
      </c>
      <c r="AI4495" s="122">
        <v>1.2724205936E-2</v>
      </c>
      <c r="AJ4495" s="122">
        <v>1.210039337E-2</v>
      </c>
      <c r="AK4495" s="122">
        <v>1.1558718652E-2</v>
      </c>
      <c r="AL4495" s="122">
        <v>0</v>
      </c>
    </row>
    <row r="4496" spans="1:38" hidden="1" x14ac:dyDescent="0.25">
      <c r="A4496" s="122" t="s">
        <v>2067</v>
      </c>
      <c r="B4496" s="122">
        <v>1</v>
      </c>
      <c r="C4496" s="122" t="s">
        <v>2266</v>
      </c>
      <c r="D4496" s="122" t="s">
        <v>2138</v>
      </c>
      <c r="E4496" s="122">
        <v>82</v>
      </c>
      <c r="F4496" s="122">
        <v>0</v>
      </c>
      <c r="G4496" s="122">
        <v>0</v>
      </c>
      <c r="H4496" s="122">
        <v>0</v>
      </c>
      <c r="I4496" s="122">
        <v>1.3347182679999999E-3</v>
      </c>
      <c r="J4496" s="122">
        <v>4.0076697699999997E-3</v>
      </c>
      <c r="K4496" s="122">
        <v>6.6312191140000002E-3</v>
      </c>
      <c r="L4496" s="122">
        <v>8.2350720660000001E-3</v>
      </c>
      <c r="M4496" s="122">
        <v>9.9534946940000001E-3</v>
      </c>
      <c r="N4496" s="122">
        <v>1.1647328679999999E-2</v>
      </c>
      <c r="O4496" s="122">
        <v>1.333135687E-2</v>
      </c>
      <c r="P4496" s="122">
        <v>1.4879960940000001E-2</v>
      </c>
      <c r="Q4496" s="122">
        <v>1.6297935784E-2</v>
      </c>
      <c r="R4496" s="122">
        <v>1.7543874764E-2</v>
      </c>
      <c r="S4496" s="122">
        <v>1.8629105404E-2</v>
      </c>
      <c r="T4496" s="122">
        <v>1.9519559696E-2</v>
      </c>
      <c r="U4496" s="122">
        <v>2.0271863170000001E-2</v>
      </c>
      <c r="V4496" s="122">
        <v>2.0939164271999999E-2</v>
      </c>
      <c r="W4496" s="122">
        <v>2.1526044306000001E-2</v>
      </c>
      <c r="X4496" s="122">
        <v>2.2047289341999999E-2</v>
      </c>
      <c r="Y4496" s="122">
        <v>2.2501598495999999E-2</v>
      </c>
      <c r="Z4496" s="122">
        <v>2.2986714581999999E-2</v>
      </c>
      <c r="AA4496" s="122">
        <v>2.3505145872000002E-2</v>
      </c>
      <c r="AB4496" s="122">
        <v>2.4045964618000001E-2</v>
      </c>
      <c r="AC4496" s="122">
        <v>2.4901282952E-2</v>
      </c>
      <c r="AD4496" s="122">
        <v>2.4591060000000001E-2</v>
      </c>
      <c r="AE4496" s="122">
        <v>2.2685345539999999E-2</v>
      </c>
      <c r="AF4496" s="122">
        <v>2.1714383132000002E-2</v>
      </c>
      <c r="AG4496" s="122">
        <v>2.0799053261999999E-2</v>
      </c>
      <c r="AH4496" s="122">
        <v>1.9761764308000002E-2</v>
      </c>
      <c r="AI4496" s="122">
        <v>1.8833521512E-2</v>
      </c>
      <c r="AJ4496" s="122">
        <v>1.8268741192000001E-2</v>
      </c>
      <c r="AK4496" s="122">
        <v>1.7459695317999999E-2</v>
      </c>
      <c r="AL4496" s="122">
        <v>0</v>
      </c>
    </row>
    <row r="4497" spans="1:38" hidden="1" x14ac:dyDescent="0.25">
      <c r="A4497" s="122" t="s">
        <v>2067</v>
      </c>
      <c r="B4497" s="122">
        <v>1</v>
      </c>
      <c r="C4497" s="122" t="s">
        <v>2266</v>
      </c>
      <c r="D4497" s="122" t="s">
        <v>2139</v>
      </c>
      <c r="E4497" s="122">
        <v>82</v>
      </c>
      <c r="F4497" s="122">
        <v>0</v>
      </c>
      <c r="G4497" s="122">
        <v>0</v>
      </c>
      <c r="H4497" s="122">
        <v>0</v>
      </c>
      <c r="I4497" s="122">
        <v>1.0949582539999999E-3</v>
      </c>
      <c r="J4497" s="122">
        <v>3.3027018699999999E-3</v>
      </c>
      <c r="K4497" s="122">
        <v>5.4743632840000001E-3</v>
      </c>
      <c r="L4497" s="122">
        <v>6.812174174E-3</v>
      </c>
      <c r="M4497" s="122">
        <v>8.2449334759999993E-3</v>
      </c>
      <c r="N4497" s="122">
        <v>9.6651256260000002E-3</v>
      </c>
      <c r="O4497" s="122">
        <v>1.1088476490000001E-2</v>
      </c>
      <c r="P4497" s="122">
        <v>1.2423625968E-2</v>
      </c>
      <c r="Q4497" s="122">
        <v>1.369199351E-2</v>
      </c>
      <c r="R4497" s="122">
        <v>1.4873373501999999E-2</v>
      </c>
      <c r="S4497" s="122">
        <v>1.5942318106000001E-2</v>
      </c>
      <c r="T4497" s="122">
        <v>1.6885368734000001E-2</v>
      </c>
      <c r="U4497" s="122">
        <v>1.7704638718000001E-2</v>
      </c>
      <c r="V4497" s="122">
        <v>1.8382342861999999E-2</v>
      </c>
      <c r="W4497" s="122">
        <v>1.8921618923999999E-2</v>
      </c>
      <c r="X4497" s="122">
        <v>1.9375284084000001E-2</v>
      </c>
      <c r="Y4497" s="122">
        <v>1.9783759242000001E-2</v>
      </c>
      <c r="Z4497" s="122">
        <v>2.026442379E-2</v>
      </c>
      <c r="AA4497" s="122">
        <v>2.0754641050000001E-2</v>
      </c>
      <c r="AB4497" s="122">
        <v>2.1246389710000001E-2</v>
      </c>
      <c r="AC4497" s="122">
        <v>2.1971933177999999E-2</v>
      </c>
      <c r="AD4497" s="122">
        <v>2.1665518575999999E-2</v>
      </c>
      <c r="AE4497" s="122">
        <v>1.9985604210000001E-2</v>
      </c>
      <c r="AF4497" s="122">
        <v>1.9105499764E-2</v>
      </c>
      <c r="AG4497" s="122">
        <v>1.8267569268000002E-2</v>
      </c>
      <c r="AH4497" s="122">
        <v>1.7340757928000002E-2</v>
      </c>
      <c r="AI4497" s="122">
        <v>1.6539236870000001E-2</v>
      </c>
      <c r="AJ4497" s="122">
        <v>1.6058606980000001E-2</v>
      </c>
      <c r="AK4497" s="122">
        <v>1.5410958576E-2</v>
      </c>
      <c r="AL4497" s="122">
        <v>0</v>
      </c>
    </row>
    <row r="4498" spans="1:38" hidden="1" x14ac:dyDescent="0.25">
      <c r="A4498" s="122" t="s">
        <v>2067</v>
      </c>
      <c r="B4498" s="122">
        <v>1</v>
      </c>
      <c r="C4498" s="122" t="s">
        <v>2266</v>
      </c>
      <c r="D4498" s="122" t="s">
        <v>2140</v>
      </c>
      <c r="E4498" s="122">
        <v>82</v>
      </c>
      <c r="F4498" s="122">
        <v>0</v>
      </c>
      <c r="G4498" s="122">
        <v>0</v>
      </c>
      <c r="H4498" s="122">
        <v>0</v>
      </c>
      <c r="I4498" s="122">
        <v>2.7359186400000002E-4</v>
      </c>
      <c r="J4498" s="122">
        <v>8.1705993200000004E-4</v>
      </c>
      <c r="K4498" s="122">
        <v>1.342646084E-3</v>
      </c>
      <c r="L4498" s="122">
        <v>1.66448269E-3</v>
      </c>
      <c r="M4498" s="122">
        <v>2.0059856959999999E-3</v>
      </c>
      <c r="N4498" s="122">
        <v>2.3383043319999998E-3</v>
      </c>
      <c r="O4498" s="122">
        <v>2.6733174260000002E-3</v>
      </c>
      <c r="P4498" s="122">
        <v>2.9873406680000002E-3</v>
      </c>
      <c r="Q4498" s="122">
        <v>3.2752930340000002E-3</v>
      </c>
      <c r="R4498" s="122">
        <v>3.542999486E-3</v>
      </c>
      <c r="S4498" s="122">
        <v>3.7896338740000001E-3</v>
      </c>
      <c r="T4498" s="122">
        <v>3.9989843140000002E-3</v>
      </c>
      <c r="U4498" s="122">
        <v>4.1750832240000004E-3</v>
      </c>
      <c r="V4498" s="122">
        <v>4.3237305799999999E-3</v>
      </c>
      <c r="W4498" s="122">
        <v>4.4415242560000004E-3</v>
      </c>
      <c r="X4498" s="122">
        <v>4.5345906579999998E-3</v>
      </c>
      <c r="Y4498" s="122">
        <v>4.5903150799999999E-3</v>
      </c>
      <c r="Z4498" s="122">
        <v>4.6476224860000004E-3</v>
      </c>
      <c r="AA4498" s="122">
        <v>4.7210345780000001E-3</v>
      </c>
      <c r="AB4498" s="122">
        <v>4.7920189979999998E-3</v>
      </c>
      <c r="AC4498" s="122">
        <v>4.9265291140000002E-3</v>
      </c>
      <c r="AD4498" s="122">
        <v>4.8391272800000001E-3</v>
      </c>
      <c r="AE4498" s="122">
        <v>4.4356186940000004E-3</v>
      </c>
      <c r="AF4498" s="122">
        <v>4.2375748220000002E-3</v>
      </c>
      <c r="AG4498" s="122">
        <v>4.0477811659999996E-3</v>
      </c>
      <c r="AH4498" s="122">
        <v>3.8461038460000001E-3</v>
      </c>
      <c r="AI4498" s="122">
        <v>3.6759999640000002E-3</v>
      </c>
      <c r="AJ4498" s="122">
        <v>3.5440561520000001E-3</v>
      </c>
      <c r="AK4498" s="122">
        <v>3.4302022039999999E-3</v>
      </c>
      <c r="AL4498" s="122">
        <v>0</v>
      </c>
    </row>
    <row r="4499" spans="1:38" hidden="1" x14ac:dyDescent="0.25">
      <c r="A4499" s="122" t="s">
        <v>2067</v>
      </c>
      <c r="B4499" s="122">
        <v>1</v>
      </c>
      <c r="C4499" s="122" t="s">
        <v>2266</v>
      </c>
      <c r="D4499" s="122" t="s">
        <v>2141</v>
      </c>
      <c r="E4499" s="122">
        <v>82</v>
      </c>
      <c r="F4499" s="122">
        <v>0</v>
      </c>
      <c r="G4499" s="122">
        <v>0</v>
      </c>
      <c r="H4499" s="122">
        <v>0</v>
      </c>
      <c r="I4499" s="122">
        <v>2.1010171260000001E-3</v>
      </c>
      <c r="J4499" s="122">
        <v>6.3105890899999998E-3</v>
      </c>
      <c r="K4499" s="122">
        <v>1.0447878973999999E-2</v>
      </c>
      <c r="L4499" s="122">
        <v>1.3004258696E-2</v>
      </c>
      <c r="M4499" s="122">
        <v>1.5681565016000001E-2</v>
      </c>
      <c r="N4499" s="122">
        <v>1.828845434E-2</v>
      </c>
      <c r="O4499" s="122">
        <v>2.0885670052E-2</v>
      </c>
      <c r="P4499" s="122">
        <v>2.328087476E-2</v>
      </c>
      <c r="Q4499" s="122">
        <v>2.5452320165999999E-2</v>
      </c>
      <c r="R4499" s="122">
        <v>2.7381756011999998E-2</v>
      </c>
      <c r="S4499" s="122">
        <v>2.9125073562E-2</v>
      </c>
      <c r="T4499" s="122">
        <v>3.0609283067999999E-2</v>
      </c>
      <c r="U4499" s="122">
        <v>3.1820402848000001E-2</v>
      </c>
      <c r="V4499" s="122">
        <v>3.2783838022000002E-2</v>
      </c>
      <c r="W4499" s="122">
        <v>3.3473701481999997E-2</v>
      </c>
      <c r="X4499" s="122">
        <v>3.3900612278000002E-2</v>
      </c>
      <c r="Y4499" s="122">
        <v>3.4184543509999998E-2</v>
      </c>
      <c r="Z4499" s="122">
        <v>3.4577869092000002E-2</v>
      </c>
      <c r="AA4499" s="122">
        <v>3.5121703890000001E-2</v>
      </c>
      <c r="AB4499" s="122">
        <v>3.5714931174E-2</v>
      </c>
      <c r="AC4499" s="122">
        <v>3.6766266290000002E-2</v>
      </c>
      <c r="AD4499" s="122">
        <v>3.6104084093999997E-2</v>
      </c>
      <c r="AE4499" s="122">
        <v>3.3154499689999999E-2</v>
      </c>
      <c r="AF4499" s="122">
        <v>3.1659387422000002E-2</v>
      </c>
      <c r="AG4499" s="122">
        <v>3.0233143824000001E-2</v>
      </c>
      <c r="AH4499" s="122">
        <v>2.8663144484000001E-2</v>
      </c>
      <c r="AI4499" s="122">
        <v>2.7273682696000001E-2</v>
      </c>
      <c r="AJ4499" s="122">
        <v>2.6191652682000001E-2</v>
      </c>
      <c r="AK4499" s="122">
        <v>2.5123988005999999E-2</v>
      </c>
      <c r="AL4499" s="122">
        <v>0</v>
      </c>
    </row>
    <row r="4500" spans="1:38" hidden="1" x14ac:dyDescent="0.25">
      <c r="A4500" s="122" t="s">
        <v>2067</v>
      </c>
      <c r="B4500" s="122">
        <v>1</v>
      </c>
      <c r="C4500" s="122" t="s">
        <v>2266</v>
      </c>
      <c r="D4500" s="122" t="s">
        <v>2142</v>
      </c>
      <c r="E4500" s="122">
        <v>82</v>
      </c>
      <c r="F4500" s="122">
        <v>0</v>
      </c>
      <c r="G4500" s="122">
        <v>0</v>
      </c>
      <c r="H4500" s="122">
        <v>0</v>
      </c>
      <c r="I4500" s="122">
        <v>1.0033571600000001E-3</v>
      </c>
      <c r="J4500" s="122">
        <v>3.0313450439999998E-3</v>
      </c>
      <c r="K4500" s="122">
        <v>5.0318249540000004E-3</v>
      </c>
      <c r="L4500" s="122">
        <v>6.2802593100000003E-3</v>
      </c>
      <c r="M4500" s="122">
        <v>7.6151516739999996E-3</v>
      </c>
      <c r="N4500" s="122">
        <v>8.9389099540000006E-3</v>
      </c>
      <c r="O4500" s="122">
        <v>1.0284401218E-2</v>
      </c>
      <c r="P4500" s="122">
        <v>1.1540943127999999E-2</v>
      </c>
      <c r="Q4500" s="122">
        <v>1.2693644028E-2</v>
      </c>
      <c r="R4500" s="122">
        <v>1.3721169098000001E-2</v>
      </c>
      <c r="S4500" s="122">
        <v>1.4658244042E-2</v>
      </c>
      <c r="T4500" s="122">
        <v>1.5487455230000001E-2</v>
      </c>
      <c r="U4500" s="122">
        <v>1.6207884628000001E-2</v>
      </c>
      <c r="V4500" s="122">
        <v>1.6867256301999999E-2</v>
      </c>
      <c r="W4500" s="122">
        <v>1.7428197643999999E-2</v>
      </c>
      <c r="X4500" s="122">
        <v>1.7882688954000001E-2</v>
      </c>
      <c r="Y4500" s="122">
        <v>1.8232979778000001E-2</v>
      </c>
      <c r="Z4500" s="122">
        <v>1.8591645747999999E-2</v>
      </c>
      <c r="AA4500" s="122">
        <v>1.9000444918000001E-2</v>
      </c>
      <c r="AB4500" s="122">
        <v>1.9403054813999999E-2</v>
      </c>
      <c r="AC4500" s="122">
        <v>2.0078980116000001E-2</v>
      </c>
      <c r="AD4500" s="122">
        <v>1.9821065757999998E-2</v>
      </c>
      <c r="AE4500" s="122">
        <v>1.8301841999999999E-2</v>
      </c>
      <c r="AF4500" s="122">
        <v>1.7573583923999998E-2</v>
      </c>
      <c r="AG4500" s="122">
        <v>1.6876928302000001E-2</v>
      </c>
      <c r="AH4500" s="122">
        <v>1.6096941146E-2</v>
      </c>
      <c r="AI4500" s="122">
        <v>1.5405926718E-2</v>
      </c>
      <c r="AJ4500" s="122">
        <v>1.4847544426E-2</v>
      </c>
      <c r="AK4500" s="122">
        <v>1.4266748886E-2</v>
      </c>
      <c r="AL4500" s="122">
        <v>0</v>
      </c>
    </row>
    <row r="4501" spans="1:38" hidden="1" x14ac:dyDescent="0.25">
      <c r="A4501" s="122" t="s">
        <v>2067</v>
      </c>
      <c r="B4501" s="122">
        <v>1</v>
      </c>
      <c r="C4501" s="122" t="s">
        <v>2266</v>
      </c>
      <c r="D4501" s="122" t="s">
        <v>2143</v>
      </c>
      <c r="E4501" s="122">
        <v>82</v>
      </c>
      <c r="F4501" s="122">
        <v>0</v>
      </c>
      <c r="G4501" s="122">
        <v>0</v>
      </c>
      <c r="H4501" s="122">
        <v>0</v>
      </c>
      <c r="I4501" s="122">
        <v>1.1608697099999999E-3</v>
      </c>
      <c r="J4501" s="122">
        <v>3.5008996879999999E-3</v>
      </c>
      <c r="K4501" s="122">
        <v>5.8071566539999999E-3</v>
      </c>
      <c r="L4501" s="122">
        <v>7.23802508E-3</v>
      </c>
      <c r="M4501" s="122">
        <v>8.7626909500000006E-3</v>
      </c>
      <c r="N4501" s="122">
        <v>1.0254380941999999E-2</v>
      </c>
      <c r="O4501" s="122">
        <v>1.1737258936E-2</v>
      </c>
      <c r="P4501" s="122">
        <v>1.3116619126E-2</v>
      </c>
      <c r="Q4501" s="122">
        <v>1.4370776888E-2</v>
      </c>
      <c r="R4501" s="122">
        <v>1.5514294224E-2</v>
      </c>
      <c r="S4501" s="122">
        <v>1.6560528971999999E-2</v>
      </c>
      <c r="T4501" s="122">
        <v>1.7496640745999999E-2</v>
      </c>
      <c r="U4501" s="122">
        <v>1.8331227953999999E-2</v>
      </c>
      <c r="V4501" s="122">
        <v>1.9085763241999999E-2</v>
      </c>
      <c r="W4501" s="122">
        <v>1.9705486970000002E-2</v>
      </c>
      <c r="X4501" s="122">
        <v>2.0189667290000001E-2</v>
      </c>
      <c r="Y4501" s="122">
        <v>2.0580235546000001E-2</v>
      </c>
      <c r="Z4501" s="122">
        <v>2.0990123622E-2</v>
      </c>
      <c r="AA4501" s="122">
        <v>2.1362118414E-2</v>
      </c>
      <c r="AB4501" s="122">
        <v>2.1743064642000001E-2</v>
      </c>
      <c r="AC4501" s="122">
        <v>2.2408731982E-2</v>
      </c>
      <c r="AD4501" s="122">
        <v>2.2025635346000001E-2</v>
      </c>
      <c r="AE4501" s="122">
        <v>2.0275560291999999E-2</v>
      </c>
      <c r="AF4501" s="122">
        <v>1.9373842150000001E-2</v>
      </c>
      <c r="AG4501" s="122">
        <v>1.8519682844000001E-2</v>
      </c>
      <c r="AH4501" s="122">
        <v>1.7581355375999998E-2</v>
      </c>
      <c r="AI4501" s="122">
        <v>1.6772839849999999E-2</v>
      </c>
      <c r="AJ4501" s="122">
        <v>1.6011264152E-2</v>
      </c>
      <c r="AK4501" s="122">
        <v>1.5418602680000001E-2</v>
      </c>
      <c r="AL4501" s="122">
        <v>0</v>
      </c>
    </row>
    <row r="4502" spans="1:38" hidden="1" x14ac:dyDescent="0.25">
      <c r="A4502" s="122" t="s">
        <v>2067</v>
      </c>
      <c r="B4502" s="122">
        <v>1</v>
      </c>
      <c r="C4502" s="122" t="s">
        <v>2266</v>
      </c>
      <c r="D4502" s="122" t="s">
        <v>2177</v>
      </c>
      <c r="E4502" s="122">
        <v>82</v>
      </c>
      <c r="F4502" s="122">
        <v>0</v>
      </c>
      <c r="G4502" s="122">
        <v>0</v>
      </c>
      <c r="H4502" s="122">
        <v>0</v>
      </c>
      <c r="I4502" s="122">
        <v>1.1438752E-5</v>
      </c>
      <c r="J4502" s="122">
        <v>3.5912136000000003E-5</v>
      </c>
      <c r="K4502" s="122">
        <v>6.1801661999999998E-5</v>
      </c>
      <c r="L4502" s="122">
        <v>7.9731132000000001E-5</v>
      </c>
      <c r="M4502" s="122">
        <v>9.9759425999999997E-5</v>
      </c>
      <c r="N4502" s="122">
        <v>1.20531658E-4</v>
      </c>
      <c r="O4502" s="122">
        <v>1.42062336E-4</v>
      </c>
      <c r="P4502" s="122">
        <v>1.6310377200000001E-4</v>
      </c>
      <c r="Q4502" s="122">
        <v>1.76857356E-4</v>
      </c>
      <c r="R4502" s="122">
        <v>1.8873296000000001E-4</v>
      </c>
      <c r="S4502" s="122">
        <v>1.9895062199999999E-4</v>
      </c>
      <c r="T4502" s="122">
        <v>2.0752726800000001E-4</v>
      </c>
      <c r="U4502" s="122">
        <v>2.14445166E-4</v>
      </c>
      <c r="V4502" s="122">
        <v>2.1635699800000001E-4</v>
      </c>
      <c r="W4502" s="122">
        <v>2.13032248E-4</v>
      </c>
      <c r="X4502" s="122">
        <v>2.0779889E-4</v>
      </c>
      <c r="Y4502" s="122">
        <v>2.0063758E-4</v>
      </c>
      <c r="Z4502" s="122">
        <v>1.92958012E-4</v>
      </c>
      <c r="AA4502" s="122">
        <v>1.9024904600000001E-4</v>
      </c>
      <c r="AB4502" s="122">
        <v>1.92695256E-4</v>
      </c>
      <c r="AC4502" s="122">
        <v>1.9749982200000001E-4</v>
      </c>
      <c r="AD4502" s="122">
        <v>1.9291206999999999E-4</v>
      </c>
      <c r="AE4502" s="122">
        <v>1.7642050399999999E-4</v>
      </c>
      <c r="AF4502" s="122">
        <v>1.67464232E-4</v>
      </c>
      <c r="AG4502" s="122">
        <v>1.5893594600000001E-4</v>
      </c>
      <c r="AH4502" s="122">
        <v>1.4994662799999999E-4</v>
      </c>
      <c r="AI4502" s="122">
        <v>1.4217034E-4</v>
      </c>
      <c r="AJ4502" s="122">
        <v>1.34893772E-4</v>
      </c>
      <c r="AK4502" s="122">
        <v>1.29131678E-4</v>
      </c>
      <c r="AL4502" s="122">
        <v>0</v>
      </c>
    </row>
    <row r="4503" spans="1:38" hidden="1" x14ac:dyDescent="0.25">
      <c r="A4503" s="122" t="s">
        <v>2067</v>
      </c>
      <c r="B4503" s="122">
        <v>1</v>
      </c>
      <c r="C4503" s="122" t="s">
        <v>2266</v>
      </c>
      <c r="D4503" s="122" t="s">
        <v>2144</v>
      </c>
      <c r="E4503" s="122">
        <v>82</v>
      </c>
      <c r="F4503" s="122">
        <v>0</v>
      </c>
      <c r="G4503" s="122">
        <v>0</v>
      </c>
      <c r="H4503" s="122">
        <v>0</v>
      </c>
      <c r="I4503" s="122">
        <v>5.8473204399999996E-4</v>
      </c>
      <c r="J4503" s="122">
        <v>1.76803354E-3</v>
      </c>
      <c r="K4503" s="122">
        <v>2.9397882799999998E-3</v>
      </c>
      <c r="L4503" s="122">
        <v>3.6620666419999999E-3</v>
      </c>
      <c r="M4503" s="122">
        <v>4.4395495559999996E-3</v>
      </c>
      <c r="N4503" s="122">
        <v>5.2088120759999999E-3</v>
      </c>
      <c r="O4503" s="122">
        <v>5.9687282200000004E-3</v>
      </c>
      <c r="P4503" s="122">
        <v>6.6628965260000002E-3</v>
      </c>
      <c r="Q4503" s="122">
        <v>7.267985712E-3</v>
      </c>
      <c r="R4503" s="122">
        <v>7.8152927579999993E-3</v>
      </c>
      <c r="S4503" s="122">
        <v>8.3197423659999992E-3</v>
      </c>
      <c r="T4503" s="122">
        <v>8.7944062440000002E-3</v>
      </c>
      <c r="U4503" s="122">
        <v>9.1997823320000005E-3</v>
      </c>
      <c r="V4503" s="122">
        <v>9.4893942520000007E-3</v>
      </c>
      <c r="W4503" s="122">
        <v>9.801013196E-3</v>
      </c>
      <c r="X4503" s="122">
        <v>1.0046601396000001E-2</v>
      </c>
      <c r="Y4503" s="122">
        <v>1.0214957869999999E-2</v>
      </c>
      <c r="Z4503" s="122">
        <v>1.0399041015999999E-2</v>
      </c>
      <c r="AA4503" s="122">
        <v>1.058708404E-2</v>
      </c>
      <c r="AB4503" s="122">
        <v>1.0769007105999999E-2</v>
      </c>
      <c r="AC4503" s="122">
        <v>1.1086980554E-2</v>
      </c>
      <c r="AD4503" s="122">
        <v>1.0875871422E-2</v>
      </c>
      <c r="AE4503" s="122">
        <v>9.9793431140000003E-3</v>
      </c>
      <c r="AF4503" s="122">
        <v>9.5116825700000008E-3</v>
      </c>
      <c r="AG4503" s="122">
        <v>9.0628171400000002E-3</v>
      </c>
      <c r="AH4503" s="122">
        <v>8.5607532919999996E-3</v>
      </c>
      <c r="AI4503" s="122">
        <v>8.1350909899999997E-3</v>
      </c>
      <c r="AJ4503" s="122">
        <v>7.6924809259999996E-3</v>
      </c>
      <c r="AK4503" s="122">
        <v>7.374019848E-3</v>
      </c>
      <c r="AL4503" s="122">
        <v>0</v>
      </c>
    </row>
    <row r="4504" spans="1:38" hidden="1" x14ac:dyDescent="0.25">
      <c r="A4504" s="122" t="s">
        <v>2067</v>
      </c>
      <c r="B4504" s="122">
        <v>1</v>
      </c>
      <c r="C4504" s="122" t="s">
        <v>2266</v>
      </c>
      <c r="D4504" s="122" t="s">
        <v>2145</v>
      </c>
      <c r="E4504" s="122">
        <v>82</v>
      </c>
      <c r="F4504" s="122">
        <v>0</v>
      </c>
      <c r="G4504" s="122">
        <v>0</v>
      </c>
      <c r="H4504" s="122">
        <v>0</v>
      </c>
      <c r="I4504" s="122">
        <v>1.8604172599999999E-4</v>
      </c>
      <c r="J4504" s="122">
        <v>5.6631575E-4</v>
      </c>
      <c r="K4504" s="122">
        <v>9.4645758999999997E-4</v>
      </c>
      <c r="L4504" s="122">
        <v>1.18101165E-3</v>
      </c>
      <c r="M4504" s="122">
        <v>1.422611762E-3</v>
      </c>
      <c r="N4504" s="122">
        <v>1.6573189619999999E-3</v>
      </c>
      <c r="O4504" s="122">
        <v>1.8939895780000001E-3</v>
      </c>
      <c r="P4504" s="122">
        <v>2.1141146259999999E-3</v>
      </c>
      <c r="Q4504" s="122">
        <v>2.310477988E-3</v>
      </c>
      <c r="R4504" s="122">
        <v>2.4923889639999999E-3</v>
      </c>
      <c r="S4504" s="122">
        <v>2.6674521640000001E-3</v>
      </c>
      <c r="T4504" s="122">
        <v>2.8310306699999999E-3</v>
      </c>
      <c r="U4504" s="122">
        <v>2.9762227039999999E-3</v>
      </c>
      <c r="V4504" s="122">
        <v>3.1120611080000002E-3</v>
      </c>
      <c r="W4504" s="122">
        <v>3.2288134320000001E-3</v>
      </c>
      <c r="X4504" s="122">
        <v>3.3277805600000002E-3</v>
      </c>
      <c r="Y4504" s="122">
        <v>3.3971279940000002E-3</v>
      </c>
      <c r="Z4504" s="122">
        <v>3.4681849540000001E-3</v>
      </c>
      <c r="AA4504" s="122">
        <v>3.5449097059999999E-3</v>
      </c>
      <c r="AB4504" s="122">
        <v>3.6232311440000001E-3</v>
      </c>
      <c r="AC4504" s="122">
        <v>3.7607210420000001E-3</v>
      </c>
      <c r="AD4504" s="122">
        <v>3.7174759179999998E-3</v>
      </c>
      <c r="AE4504" s="122">
        <v>3.4424235819999999E-3</v>
      </c>
      <c r="AF4504" s="122">
        <v>3.31455007E-3</v>
      </c>
      <c r="AG4504" s="122">
        <v>3.1935799479999999E-3</v>
      </c>
      <c r="AH4504" s="122">
        <v>3.0473788020000002E-3</v>
      </c>
      <c r="AI4504" s="122">
        <v>2.9230645859999998E-3</v>
      </c>
      <c r="AJ4504" s="122">
        <v>2.8257989239999998E-3</v>
      </c>
      <c r="AK4504" s="122">
        <v>2.7603436640000001E-3</v>
      </c>
      <c r="AL4504" s="122">
        <v>0</v>
      </c>
    </row>
    <row r="4505" spans="1:38" hidden="1" x14ac:dyDescent="0.25">
      <c r="A4505" s="122" t="s">
        <v>2067</v>
      </c>
      <c r="B4505" s="122">
        <v>1</v>
      </c>
      <c r="C4505" s="122" t="s">
        <v>2266</v>
      </c>
      <c r="D4505" s="122" t="s">
        <v>2146</v>
      </c>
      <c r="E4505" s="122">
        <v>82</v>
      </c>
      <c r="F4505" s="122">
        <v>0</v>
      </c>
      <c r="G4505" s="122">
        <v>0</v>
      </c>
      <c r="H4505" s="122">
        <v>0</v>
      </c>
      <c r="I4505" s="122">
        <v>1.5510381899999999E-3</v>
      </c>
      <c r="J4505" s="122">
        <v>4.7257714400000001E-3</v>
      </c>
      <c r="K4505" s="122">
        <v>7.9304048720000003E-3</v>
      </c>
      <c r="L4505" s="122">
        <v>9.9953067500000003E-3</v>
      </c>
      <c r="M4505" s="122">
        <v>1.2240838064E-2</v>
      </c>
      <c r="N4505" s="122">
        <v>1.450219277E-2</v>
      </c>
      <c r="O4505" s="122">
        <v>1.6775365048E-2</v>
      </c>
      <c r="P4505" s="122">
        <v>1.8904595398000001E-2</v>
      </c>
      <c r="Q4505" s="122">
        <v>2.0915238161999999E-2</v>
      </c>
      <c r="R4505" s="122">
        <v>2.2762840021999999E-2</v>
      </c>
      <c r="S4505" s="122">
        <v>2.4430061499999999E-2</v>
      </c>
      <c r="T4505" s="122">
        <v>2.6036563774000002E-2</v>
      </c>
      <c r="U4505" s="122">
        <v>2.7560022255999999E-2</v>
      </c>
      <c r="V4505" s="122">
        <v>2.9129131772000001E-2</v>
      </c>
      <c r="W4505" s="122">
        <v>3.0517526416000001E-2</v>
      </c>
      <c r="X4505" s="122">
        <v>3.1728113430000003E-2</v>
      </c>
      <c r="Y4505" s="122">
        <v>3.2623959055999997E-2</v>
      </c>
      <c r="Z4505" s="122">
        <v>3.3517137628000002E-2</v>
      </c>
      <c r="AA4505" s="122">
        <v>3.4325170359999997E-2</v>
      </c>
      <c r="AB4505" s="122">
        <v>3.5186406346000003E-2</v>
      </c>
      <c r="AC4505" s="122">
        <v>3.6513791625999999E-2</v>
      </c>
      <c r="AD4505" s="122">
        <v>3.6123212086000001E-2</v>
      </c>
      <c r="AE4505" s="122">
        <v>3.3497358387999998E-2</v>
      </c>
      <c r="AF4505" s="122">
        <v>3.2319936661999997E-2</v>
      </c>
      <c r="AG4505" s="122">
        <v>3.1139238545999998E-2</v>
      </c>
      <c r="AH4505" s="122">
        <v>2.9822817283999999E-2</v>
      </c>
      <c r="AI4505" s="122">
        <v>2.8684756568E-2</v>
      </c>
      <c r="AJ4505" s="122">
        <v>2.7204994569999998E-2</v>
      </c>
      <c r="AK4505" s="122">
        <v>2.6374714625999999E-2</v>
      </c>
      <c r="AL4505" s="122">
        <v>0</v>
      </c>
    </row>
    <row r="4506" spans="1:38" hidden="1" x14ac:dyDescent="0.25">
      <c r="A4506" s="122" t="s">
        <v>2067</v>
      </c>
      <c r="B4506" s="122">
        <v>1</v>
      </c>
      <c r="C4506" s="122" t="s">
        <v>2266</v>
      </c>
      <c r="D4506" s="122" t="s">
        <v>2147</v>
      </c>
      <c r="E4506" s="122">
        <v>82</v>
      </c>
      <c r="F4506" s="122">
        <v>0</v>
      </c>
      <c r="G4506" s="122">
        <v>0</v>
      </c>
      <c r="H4506" s="122">
        <v>0</v>
      </c>
      <c r="I4506" s="122">
        <v>1.4121523000000001E-4</v>
      </c>
      <c r="J4506" s="122">
        <v>4.2396406000000001E-4</v>
      </c>
      <c r="K4506" s="122">
        <v>6.99495966E-4</v>
      </c>
      <c r="L4506" s="122">
        <v>8.666918E-4</v>
      </c>
      <c r="M4506" s="122">
        <v>1.0386897820000001E-3</v>
      </c>
      <c r="N4506" s="122">
        <v>1.202521372E-3</v>
      </c>
      <c r="O4506" s="122">
        <v>1.3595656359999999E-3</v>
      </c>
      <c r="P4506" s="122">
        <v>1.5018270540000001E-3</v>
      </c>
      <c r="Q4506" s="122">
        <v>1.6280063540000001E-3</v>
      </c>
      <c r="R4506" s="122">
        <v>1.7446748539999999E-3</v>
      </c>
      <c r="S4506" s="122">
        <v>1.8529335499999999E-3</v>
      </c>
      <c r="T4506" s="122">
        <v>1.9625398780000001E-3</v>
      </c>
      <c r="U4506" s="122">
        <v>2.0454216639999999E-3</v>
      </c>
      <c r="V4506" s="122">
        <v>2.12140006E-3</v>
      </c>
      <c r="W4506" s="122">
        <v>2.1849563839999998E-3</v>
      </c>
      <c r="X4506" s="122">
        <v>2.2411015380000001E-3</v>
      </c>
      <c r="Y4506" s="122">
        <v>2.2957555919999998E-3</v>
      </c>
      <c r="Z4506" s="122">
        <v>2.3620611820000001E-3</v>
      </c>
      <c r="AA4506" s="122">
        <v>2.4361744939999999E-3</v>
      </c>
      <c r="AB4506" s="122">
        <v>2.533770616E-3</v>
      </c>
      <c r="AC4506" s="122">
        <v>2.6815958519999998E-3</v>
      </c>
      <c r="AD4506" s="122">
        <v>2.6853904999999999E-3</v>
      </c>
      <c r="AE4506" s="122">
        <v>2.5214654140000002E-3</v>
      </c>
      <c r="AF4506" s="122">
        <v>2.404844468E-3</v>
      </c>
      <c r="AG4506" s="122">
        <v>2.2932392600000001E-3</v>
      </c>
      <c r="AH4506" s="122">
        <v>2.1813503399999998E-3</v>
      </c>
      <c r="AI4506" s="122">
        <v>2.0861286939999999E-3</v>
      </c>
      <c r="AJ4506" s="122">
        <v>2.0265177399999999E-3</v>
      </c>
      <c r="AK4506" s="122">
        <v>1.9371355639999999E-3</v>
      </c>
      <c r="AL4506" s="122">
        <v>0</v>
      </c>
    </row>
    <row r="4507" spans="1:38" hidden="1" x14ac:dyDescent="0.25">
      <c r="A4507" s="122" t="s">
        <v>2067</v>
      </c>
      <c r="B4507" s="122">
        <v>1</v>
      </c>
      <c r="C4507" s="122" t="s">
        <v>2266</v>
      </c>
      <c r="D4507" s="122" t="s">
        <v>475</v>
      </c>
      <c r="E4507" s="122">
        <v>82</v>
      </c>
      <c r="F4507" s="122">
        <v>0</v>
      </c>
      <c r="G4507" s="122">
        <v>0</v>
      </c>
      <c r="H4507" s="122">
        <v>0</v>
      </c>
      <c r="I4507" s="122">
        <v>3.5800343800000001E-4</v>
      </c>
      <c r="J4507" s="122">
        <v>1.0776824500000001E-3</v>
      </c>
      <c r="K4507" s="122">
        <v>1.7891354260000001E-3</v>
      </c>
      <c r="L4507" s="122">
        <v>2.230406724E-3</v>
      </c>
      <c r="M4507" s="122">
        <v>2.6960482379999999E-3</v>
      </c>
      <c r="N4507" s="122">
        <v>3.1492725159999999E-3</v>
      </c>
      <c r="O4507" s="122">
        <v>3.5975269980000001E-3</v>
      </c>
      <c r="P4507" s="122">
        <v>4.0089851619999999E-3</v>
      </c>
      <c r="Q4507" s="122">
        <v>4.3812717259999997E-3</v>
      </c>
      <c r="R4507" s="122">
        <v>4.7249436779999996E-3</v>
      </c>
      <c r="S4507" s="122">
        <v>5.0430573700000004E-3</v>
      </c>
      <c r="T4507" s="122">
        <v>5.3252395820000001E-3</v>
      </c>
      <c r="U4507" s="122">
        <v>5.5766366240000004E-3</v>
      </c>
      <c r="V4507" s="122">
        <v>5.7906747600000004E-3</v>
      </c>
      <c r="W4507" s="122">
        <v>5.9690675460000002E-3</v>
      </c>
      <c r="X4507" s="122">
        <v>6.1223477899999997E-3</v>
      </c>
      <c r="Y4507" s="122">
        <v>6.2581604019999997E-3</v>
      </c>
      <c r="Z4507" s="122">
        <v>6.404731502E-3</v>
      </c>
      <c r="AA4507" s="122">
        <v>6.5421117840000001E-3</v>
      </c>
      <c r="AB4507" s="122">
        <v>6.6884733239999999E-3</v>
      </c>
      <c r="AC4507" s="122">
        <v>6.9188442440000003E-3</v>
      </c>
      <c r="AD4507" s="122">
        <v>6.8338531560000002E-3</v>
      </c>
      <c r="AE4507" s="122">
        <v>6.314396634E-3</v>
      </c>
      <c r="AF4507" s="122">
        <v>6.063629884E-3</v>
      </c>
      <c r="AG4507" s="122">
        <v>5.8091926099999996E-3</v>
      </c>
      <c r="AH4507" s="122">
        <v>5.5261487840000002E-3</v>
      </c>
      <c r="AI4507" s="122">
        <v>5.2788591179999999E-3</v>
      </c>
      <c r="AJ4507" s="122">
        <v>5.1028472559999996E-3</v>
      </c>
      <c r="AK4507" s="122">
        <v>4.9086359140000004E-3</v>
      </c>
      <c r="AL4507" s="122">
        <v>0</v>
      </c>
    </row>
    <row r="4508" spans="1:38" hidden="1" x14ac:dyDescent="0.25">
      <c r="A4508" s="122" t="s">
        <v>2067</v>
      </c>
      <c r="B4508" s="122">
        <v>1</v>
      </c>
      <c r="C4508" s="122" t="s">
        <v>2266</v>
      </c>
      <c r="D4508" s="122" t="s">
        <v>2148</v>
      </c>
      <c r="E4508" s="122">
        <v>82</v>
      </c>
      <c r="F4508" s="122">
        <v>0</v>
      </c>
      <c r="G4508" s="122">
        <v>0</v>
      </c>
      <c r="H4508" s="122">
        <v>0</v>
      </c>
      <c r="I4508" s="122">
        <v>2.4874046599999999E-4</v>
      </c>
      <c r="J4508" s="122">
        <v>7.5124197199999995E-4</v>
      </c>
      <c r="K4508" s="122">
        <v>1.2498754839999999E-3</v>
      </c>
      <c r="L4508" s="122">
        <v>1.5654172300000001E-3</v>
      </c>
      <c r="M4508" s="122">
        <v>1.9015135879999999E-3</v>
      </c>
      <c r="N4508" s="122">
        <v>2.2395322560000001E-3</v>
      </c>
      <c r="O4508" s="122">
        <v>2.5787897459999998E-3</v>
      </c>
      <c r="P4508" s="122">
        <v>2.9003450580000001E-3</v>
      </c>
      <c r="Q4508" s="122">
        <v>3.198422396E-3</v>
      </c>
      <c r="R4508" s="122">
        <v>3.4695382279999998E-3</v>
      </c>
      <c r="S4508" s="122">
        <v>3.7122659339999999E-3</v>
      </c>
      <c r="T4508" s="122">
        <v>3.9272438660000004E-3</v>
      </c>
      <c r="U4508" s="122">
        <v>4.1108321280000004E-3</v>
      </c>
      <c r="V4508" s="122">
        <v>4.2739802300000001E-3</v>
      </c>
      <c r="W4508" s="122">
        <v>4.3929933839999998E-3</v>
      </c>
      <c r="X4508" s="122">
        <v>4.4848209640000001E-3</v>
      </c>
      <c r="Y4508" s="122">
        <v>4.5437492359999996E-3</v>
      </c>
      <c r="Z4508" s="122">
        <v>4.6096614979999999E-3</v>
      </c>
      <c r="AA4508" s="122">
        <v>4.6925021779999996E-3</v>
      </c>
      <c r="AB4508" s="122">
        <v>4.7796896160000003E-3</v>
      </c>
      <c r="AC4508" s="122">
        <v>4.9218164319999999E-3</v>
      </c>
      <c r="AD4508" s="122">
        <v>4.8501783459999996E-3</v>
      </c>
      <c r="AE4508" s="122">
        <v>4.4635925360000002E-3</v>
      </c>
      <c r="AF4508" s="122">
        <v>4.2736618599999998E-3</v>
      </c>
      <c r="AG4508" s="122">
        <v>4.0921820940000003E-3</v>
      </c>
      <c r="AH4508" s="122">
        <v>3.888983852E-3</v>
      </c>
      <c r="AI4508" s="122">
        <v>3.7170084379999999E-3</v>
      </c>
      <c r="AJ4508" s="122">
        <v>3.5845568460000001E-3</v>
      </c>
      <c r="AK4508" s="122">
        <v>3.472060202E-3</v>
      </c>
      <c r="AL4508" s="122">
        <v>0</v>
      </c>
    </row>
    <row r="4509" spans="1:38" hidden="1" x14ac:dyDescent="0.25">
      <c r="A4509" s="122" t="s">
        <v>2067</v>
      </c>
      <c r="B4509" s="122">
        <v>1</v>
      </c>
      <c r="C4509" s="122" t="s">
        <v>2266</v>
      </c>
      <c r="D4509" s="122" t="s">
        <v>2149</v>
      </c>
      <c r="E4509" s="122">
        <v>82</v>
      </c>
      <c r="F4509" s="122">
        <v>0</v>
      </c>
      <c r="G4509" s="122">
        <v>0</v>
      </c>
      <c r="H4509" s="122">
        <v>0</v>
      </c>
      <c r="I4509" s="122">
        <v>1.75058767E-3</v>
      </c>
      <c r="J4509" s="122">
        <v>5.269470024E-3</v>
      </c>
      <c r="K4509" s="122">
        <v>8.7278725560000006E-3</v>
      </c>
      <c r="L4509" s="122">
        <v>1.0860058508E-2</v>
      </c>
      <c r="M4509" s="122">
        <v>1.313927095E-2</v>
      </c>
      <c r="N4509" s="122">
        <v>1.5390430562E-2</v>
      </c>
      <c r="O4509" s="122">
        <v>1.764106708E-2</v>
      </c>
      <c r="P4509" s="122">
        <v>1.9720996827999999E-2</v>
      </c>
      <c r="Q4509" s="122">
        <v>2.1635030013999999E-2</v>
      </c>
      <c r="R4509" s="122">
        <v>2.3381904442000001E-2</v>
      </c>
      <c r="S4509" s="122">
        <v>2.4948976389999999E-2</v>
      </c>
      <c r="T4509" s="122">
        <v>2.6284380563999999E-2</v>
      </c>
      <c r="U4509" s="122">
        <v>2.7390861393999998E-2</v>
      </c>
      <c r="V4509" s="122">
        <v>2.8294219746E-2</v>
      </c>
      <c r="W4509" s="122">
        <v>2.9044363140000001E-2</v>
      </c>
      <c r="X4509" s="122">
        <v>2.9688809306E-2</v>
      </c>
      <c r="Y4509" s="122">
        <v>3.0228097458000001E-2</v>
      </c>
      <c r="Z4509" s="122">
        <v>3.0803672535999999E-2</v>
      </c>
      <c r="AA4509" s="122">
        <v>3.137429152E-2</v>
      </c>
      <c r="AB4509" s="122">
        <v>3.191688266E-2</v>
      </c>
      <c r="AC4509" s="122">
        <v>3.2846748740000001E-2</v>
      </c>
      <c r="AD4509" s="122">
        <v>3.2233572956000003E-2</v>
      </c>
      <c r="AE4509" s="122">
        <v>2.9603025113999999E-2</v>
      </c>
      <c r="AF4509" s="122">
        <v>2.8222717873999999E-2</v>
      </c>
      <c r="AG4509" s="122">
        <v>2.6934279320000001E-2</v>
      </c>
      <c r="AH4509" s="122">
        <v>2.5518939290000001E-2</v>
      </c>
      <c r="AI4509" s="122">
        <v>2.4286662816000001E-2</v>
      </c>
      <c r="AJ4509" s="122">
        <v>2.4141827033999998E-2</v>
      </c>
      <c r="AK4509" s="122">
        <v>2.3165022737999998E-2</v>
      </c>
      <c r="AL4509" s="122">
        <v>0</v>
      </c>
    </row>
    <row r="4510" spans="1:38" hidden="1" x14ac:dyDescent="0.25">
      <c r="A4510" s="122" t="s">
        <v>2067</v>
      </c>
      <c r="B4510" s="122">
        <v>1</v>
      </c>
      <c r="C4510" s="122" t="s">
        <v>2266</v>
      </c>
      <c r="D4510" s="122" t="s">
        <v>2150</v>
      </c>
      <c r="E4510" s="122">
        <v>82</v>
      </c>
      <c r="F4510" s="122">
        <v>0</v>
      </c>
      <c r="G4510" s="122">
        <v>0</v>
      </c>
      <c r="H4510" s="122">
        <v>0</v>
      </c>
      <c r="I4510" s="122">
        <v>3.6039564599999997E-4</v>
      </c>
      <c r="J4510" s="122">
        <v>1.1061898640000001E-3</v>
      </c>
      <c r="K4510" s="122">
        <v>1.8575938419999999E-3</v>
      </c>
      <c r="L4510" s="122">
        <v>2.3351294980000002E-3</v>
      </c>
      <c r="M4510" s="122">
        <v>2.8374053239999999E-3</v>
      </c>
      <c r="N4510" s="122">
        <v>3.33064992E-3</v>
      </c>
      <c r="O4510" s="122">
        <v>3.8155564459999998E-3</v>
      </c>
      <c r="P4510" s="122">
        <v>4.2601798980000001E-3</v>
      </c>
      <c r="Q4510" s="122">
        <v>4.6662193239999997E-3</v>
      </c>
      <c r="R4510" s="122">
        <v>5.0721934639999999E-3</v>
      </c>
      <c r="S4510" s="122">
        <v>5.4460372199999999E-3</v>
      </c>
      <c r="T4510" s="122">
        <v>5.7953632620000002E-3</v>
      </c>
      <c r="U4510" s="122">
        <v>6.117291752E-3</v>
      </c>
      <c r="V4510" s="122">
        <v>6.4095118879999996E-3</v>
      </c>
      <c r="W4510" s="122">
        <v>6.660645368E-3</v>
      </c>
      <c r="X4510" s="122">
        <v>6.8526619719999999E-3</v>
      </c>
      <c r="Y4510" s="122">
        <v>7.031915566E-3</v>
      </c>
      <c r="Z4510" s="122">
        <v>7.2274616440000002E-3</v>
      </c>
      <c r="AA4510" s="122">
        <v>7.3942714040000001E-3</v>
      </c>
      <c r="AB4510" s="122">
        <v>7.5328776119999996E-3</v>
      </c>
      <c r="AC4510" s="122">
        <v>7.7606854519999997E-3</v>
      </c>
      <c r="AD4510" s="122">
        <v>7.5982482420000001E-3</v>
      </c>
      <c r="AE4510" s="122">
        <v>6.9752255560000002E-3</v>
      </c>
      <c r="AF4510" s="122">
        <v>6.6554386079999998E-3</v>
      </c>
      <c r="AG4510" s="122">
        <v>6.3420698379999998E-3</v>
      </c>
      <c r="AH4510" s="122">
        <v>6.0089975919999997E-3</v>
      </c>
      <c r="AI4510" s="122">
        <v>5.7351953619999996E-3</v>
      </c>
      <c r="AJ4510" s="122">
        <v>5.508979372E-3</v>
      </c>
      <c r="AK4510" s="122">
        <v>5.2890526E-3</v>
      </c>
      <c r="AL4510" s="122">
        <v>0</v>
      </c>
    </row>
    <row r="4511" spans="1:38" hidden="1" x14ac:dyDescent="0.25">
      <c r="A4511" s="122" t="s">
        <v>2067</v>
      </c>
      <c r="B4511" s="122">
        <v>1</v>
      </c>
      <c r="C4511" s="122" t="s">
        <v>2266</v>
      </c>
      <c r="D4511" s="122" t="s">
        <v>2151</v>
      </c>
      <c r="E4511" s="122">
        <v>82</v>
      </c>
      <c r="F4511" s="122">
        <v>0</v>
      </c>
      <c r="G4511" s="122">
        <v>0</v>
      </c>
      <c r="H4511" s="122">
        <v>0</v>
      </c>
      <c r="I4511" s="122">
        <v>3.10791988E-4</v>
      </c>
      <c r="J4511" s="122">
        <v>9.8580006199999997E-4</v>
      </c>
      <c r="K4511" s="122">
        <v>1.7077076640000001E-3</v>
      </c>
      <c r="L4511" s="122">
        <v>2.2205187160000001E-3</v>
      </c>
      <c r="M4511" s="122">
        <v>2.8202431659999998E-3</v>
      </c>
      <c r="N4511" s="122">
        <v>3.4415313399999998E-3</v>
      </c>
      <c r="O4511" s="122">
        <v>4.0827938059999997E-3</v>
      </c>
      <c r="P4511" s="122">
        <v>4.7222596980000002E-3</v>
      </c>
      <c r="Q4511" s="122">
        <v>5.3456595920000002E-3</v>
      </c>
      <c r="R4511" s="122">
        <v>5.9428846359999999E-3</v>
      </c>
      <c r="S4511" s="122">
        <v>6.5229491339999996E-3</v>
      </c>
      <c r="T4511" s="122">
        <v>7.1421110800000001E-3</v>
      </c>
      <c r="U4511" s="122">
        <v>7.6998026299999996E-3</v>
      </c>
      <c r="V4511" s="122">
        <v>8.2405085360000001E-3</v>
      </c>
      <c r="W4511" s="122">
        <v>8.7056334039999992E-3</v>
      </c>
      <c r="X4511" s="122">
        <v>9.04400107E-3</v>
      </c>
      <c r="Y4511" s="122">
        <v>9.2686163440000007E-3</v>
      </c>
      <c r="Z4511" s="122">
        <v>9.4604080740000006E-3</v>
      </c>
      <c r="AA4511" s="122">
        <v>9.6416750560000004E-3</v>
      </c>
      <c r="AB4511" s="122">
        <v>9.9032970139999992E-3</v>
      </c>
      <c r="AC4511" s="122">
        <v>1.0297563197999999E-2</v>
      </c>
      <c r="AD4511" s="122">
        <v>1.024715354E-2</v>
      </c>
      <c r="AE4511" s="122">
        <v>9.573191654E-3</v>
      </c>
      <c r="AF4511" s="122">
        <v>9.285738202E-3</v>
      </c>
      <c r="AG4511" s="122">
        <v>9.0065212640000007E-3</v>
      </c>
      <c r="AH4511" s="122">
        <v>8.6980699000000009E-3</v>
      </c>
      <c r="AI4511" s="122">
        <v>8.4425074499999992E-3</v>
      </c>
      <c r="AJ4511" s="122">
        <v>8.1014485499999993E-3</v>
      </c>
      <c r="AK4511" s="122">
        <v>7.8590263179999995E-3</v>
      </c>
      <c r="AL4511" s="122">
        <v>0</v>
      </c>
    </row>
    <row r="4512" spans="1:38" hidden="1" x14ac:dyDescent="0.25">
      <c r="A4512" s="122" t="s">
        <v>2067</v>
      </c>
      <c r="B4512" s="122">
        <v>1</v>
      </c>
      <c r="C4512" s="122" t="s">
        <v>2266</v>
      </c>
      <c r="D4512" s="122" t="s">
        <v>2152</v>
      </c>
      <c r="E4512" s="122">
        <v>82</v>
      </c>
      <c r="F4512" s="122">
        <v>0</v>
      </c>
      <c r="G4512" s="122">
        <v>0</v>
      </c>
      <c r="H4512" s="122">
        <v>0</v>
      </c>
      <c r="I4512" s="122">
        <v>4.0467124100000001E-3</v>
      </c>
      <c r="J4512" s="122">
        <v>1.2137249332E-2</v>
      </c>
      <c r="K4512" s="122">
        <v>2.0001383272E-2</v>
      </c>
      <c r="L4512" s="122">
        <v>2.4770768984000002E-2</v>
      </c>
      <c r="M4512" s="122">
        <v>2.9825907488E-2</v>
      </c>
      <c r="N4512" s="122">
        <v>3.4831290805999997E-2</v>
      </c>
      <c r="O4512" s="122">
        <v>3.9847807402000002E-2</v>
      </c>
      <c r="P4512" s="122">
        <v>4.4449161458E-2</v>
      </c>
      <c r="Q4512" s="122">
        <v>4.8613419296E-2</v>
      </c>
      <c r="R4512" s="122">
        <v>5.2320459931999998E-2</v>
      </c>
      <c r="S4512" s="122">
        <v>5.5621170982E-2</v>
      </c>
      <c r="T4512" s="122">
        <v>5.8359973490000001E-2</v>
      </c>
      <c r="U4512" s="122">
        <v>6.0570994301999997E-2</v>
      </c>
      <c r="V4512" s="122">
        <v>6.2407140484E-2</v>
      </c>
      <c r="W4512" s="122">
        <v>6.4034784137999998E-2</v>
      </c>
      <c r="X4512" s="122">
        <v>6.5479100673999993E-2</v>
      </c>
      <c r="Y4512" s="122">
        <v>6.6656281405999995E-2</v>
      </c>
      <c r="Z4512" s="122">
        <v>6.7912179321999999E-2</v>
      </c>
      <c r="AA4512" s="122">
        <v>6.9297457970000004E-2</v>
      </c>
      <c r="AB4512" s="122">
        <v>7.0628063219999995E-2</v>
      </c>
      <c r="AC4512" s="122">
        <v>7.2779333639999999E-2</v>
      </c>
      <c r="AD4512" s="122">
        <v>7.1442485114000004E-2</v>
      </c>
      <c r="AE4512" s="122">
        <v>6.5602672564E-2</v>
      </c>
      <c r="AF4512" s="122">
        <v>6.2454169778000002E-2</v>
      </c>
      <c r="AG4512" s="122">
        <v>5.9376403164000002E-2</v>
      </c>
      <c r="AH4512" s="122">
        <v>5.6090844914000001E-2</v>
      </c>
      <c r="AI4512" s="122">
        <v>5.3163961500000002E-2</v>
      </c>
      <c r="AJ4512" s="122">
        <v>5.2434309849999999E-2</v>
      </c>
      <c r="AK4512" s="122">
        <v>4.9583783652000002E-2</v>
      </c>
      <c r="AL4512" s="122">
        <v>0</v>
      </c>
    </row>
    <row r="4513" spans="1:38" hidden="1" x14ac:dyDescent="0.25">
      <c r="A4513" s="122" t="s">
        <v>2067</v>
      </c>
      <c r="B4513" s="122">
        <v>1</v>
      </c>
      <c r="C4513" s="122" t="s">
        <v>2266</v>
      </c>
      <c r="D4513" s="122" t="s">
        <v>2153</v>
      </c>
      <c r="E4513" s="122">
        <v>82</v>
      </c>
      <c r="F4513" s="122">
        <v>0</v>
      </c>
      <c r="G4513" s="122">
        <v>0</v>
      </c>
      <c r="H4513" s="122">
        <v>0</v>
      </c>
      <c r="I4513" s="122">
        <v>2.4448019180000002E-3</v>
      </c>
      <c r="J4513" s="122">
        <v>7.3328276060000003E-3</v>
      </c>
      <c r="K4513" s="122">
        <v>1.2096159452E-2</v>
      </c>
      <c r="L4513" s="122">
        <v>1.4982062601999999E-2</v>
      </c>
      <c r="M4513" s="122">
        <v>1.8028921534E-2</v>
      </c>
      <c r="N4513" s="122">
        <v>2.1006470914E-2</v>
      </c>
      <c r="O4513" s="122">
        <v>2.3920963690000002E-2</v>
      </c>
      <c r="P4513" s="122">
        <v>2.6581717994000002E-2</v>
      </c>
      <c r="Q4513" s="122">
        <v>2.9009345664E-2</v>
      </c>
      <c r="R4513" s="122">
        <v>3.1187806493999999E-2</v>
      </c>
      <c r="S4513" s="122">
        <v>3.3167413421999997E-2</v>
      </c>
      <c r="T4513" s="122">
        <v>3.4861681842000003E-2</v>
      </c>
      <c r="U4513" s="122">
        <v>3.6291164754000002E-2</v>
      </c>
      <c r="V4513" s="122">
        <v>3.7504502645999999E-2</v>
      </c>
      <c r="W4513" s="122">
        <v>3.8491381136000001E-2</v>
      </c>
      <c r="X4513" s="122">
        <v>3.9246321841999998E-2</v>
      </c>
      <c r="Y4513" s="122">
        <v>3.9802699612000003E-2</v>
      </c>
      <c r="Z4513" s="122">
        <v>4.0395407831999998E-2</v>
      </c>
      <c r="AA4513" s="122">
        <v>4.1030427022E-2</v>
      </c>
      <c r="AB4513" s="122">
        <v>4.1678126204E-2</v>
      </c>
      <c r="AC4513" s="122">
        <v>4.2940044134000002E-2</v>
      </c>
      <c r="AD4513" s="122">
        <v>4.2191229833999998E-2</v>
      </c>
      <c r="AE4513" s="122">
        <v>3.8787326604E-2</v>
      </c>
      <c r="AF4513" s="122">
        <v>3.7021583715999999E-2</v>
      </c>
      <c r="AG4513" s="122">
        <v>3.5351280899999997E-2</v>
      </c>
      <c r="AH4513" s="122">
        <v>3.3523732319999999E-2</v>
      </c>
      <c r="AI4513" s="122">
        <v>3.1949261292E-2</v>
      </c>
      <c r="AJ4513" s="122">
        <v>3.0673944418000001E-2</v>
      </c>
      <c r="AK4513" s="122">
        <v>2.9446480569999999E-2</v>
      </c>
      <c r="AL4513" s="122">
        <v>0</v>
      </c>
    </row>
    <row r="4514" spans="1:38" hidden="1" x14ac:dyDescent="0.25">
      <c r="A4514" s="122" t="s">
        <v>2067</v>
      </c>
      <c r="B4514" s="122">
        <v>1</v>
      </c>
      <c r="C4514" s="122" t="s">
        <v>2266</v>
      </c>
      <c r="D4514" s="122" t="s">
        <v>2154</v>
      </c>
      <c r="E4514" s="122">
        <v>82</v>
      </c>
      <c r="F4514" s="122">
        <v>0</v>
      </c>
      <c r="G4514" s="122">
        <v>0</v>
      </c>
      <c r="H4514" s="122">
        <v>0</v>
      </c>
      <c r="I4514" s="122">
        <v>7.1625028800000002E-4</v>
      </c>
      <c r="J4514" s="122">
        <v>2.1572444920000002E-3</v>
      </c>
      <c r="K4514" s="122">
        <v>3.5720340239999999E-3</v>
      </c>
      <c r="L4514" s="122">
        <v>4.4510173240000003E-3</v>
      </c>
      <c r="M4514" s="122">
        <v>5.3922254359999996E-3</v>
      </c>
      <c r="N4514" s="122">
        <v>6.3237309200000003E-3</v>
      </c>
      <c r="O4514" s="122">
        <v>7.2533366619999999E-3</v>
      </c>
      <c r="P4514" s="122">
        <v>8.0804869079999994E-3</v>
      </c>
      <c r="Q4514" s="122">
        <v>8.8324172039999996E-3</v>
      </c>
      <c r="R4514" s="122">
        <v>9.5387279000000002E-3</v>
      </c>
      <c r="S4514" s="122">
        <v>1.0166187615999999E-2</v>
      </c>
      <c r="T4514" s="122">
        <v>1.0731126718E-2</v>
      </c>
      <c r="U4514" s="122">
        <v>1.1234329443999999E-2</v>
      </c>
      <c r="V4514" s="122">
        <v>1.174044586E-2</v>
      </c>
      <c r="W4514" s="122">
        <v>1.2163949694E-2</v>
      </c>
      <c r="X4514" s="122">
        <v>1.2504465350000001E-2</v>
      </c>
      <c r="Y4514" s="122">
        <v>1.2834655340000001E-2</v>
      </c>
      <c r="Z4514" s="122">
        <v>1.316243942E-2</v>
      </c>
      <c r="AA4514" s="122">
        <v>1.3464458098000001E-2</v>
      </c>
      <c r="AB4514" s="122">
        <v>1.3780841308000001E-2</v>
      </c>
      <c r="AC4514" s="122">
        <v>1.4291075578000001E-2</v>
      </c>
      <c r="AD4514" s="122">
        <v>1.4101291594E-2</v>
      </c>
      <c r="AE4514" s="122">
        <v>1.3050630294E-2</v>
      </c>
      <c r="AF4514" s="122">
        <v>1.249358435E-2</v>
      </c>
      <c r="AG4514" s="122">
        <v>1.1920227384E-2</v>
      </c>
      <c r="AH4514" s="122">
        <v>1.1317665814E-2</v>
      </c>
      <c r="AI4514" s="122">
        <v>1.081867202E-2</v>
      </c>
      <c r="AJ4514" s="122">
        <v>1.0307469744E-2</v>
      </c>
      <c r="AK4514" s="122">
        <v>9.9653920599999998E-3</v>
      </c>
      <c r="AL4514" s="122">
        <v>0</v>
      </c>
    </row>
    <row r="4515" spans="1:38" hidden="1" x14ac:dyDescent="0.25">
      <c r="A4515" s="122" t="s">
        <v>2067</v>
      </c>
      <c r="B4515" s="122">
        <v>1</v>
      </c>
      <c r="C4515" s="122" t="s">
        <v>2266</v>
      </c>
      <c r="D4515" s="122" t="s">
        <v>2155</v>
      </c>
      <c r="E4515" s="122">
        <v>82</v>
      </c>
      <c r="F4515" s="122">
        <v>0</v>
      </c>
      <c r="G4515" s="122">
        <v>0</v>
      </c>
      <c r="H4515" s="122">
        <v>0</v>
      </c>
      <c r="I4515" s="122">
        <v>6.7398364799999997E-4</v>
      </c>
      <c r="J4515" s="122">
        <v>2.0522557379999999E-3</v>
      </c>
      <c r="K4515" s="122">
        <v>3.43831943E-3</v>
      </c>
      <c r="L4515" s="122">
        <v>4.3270625839999998E-3</v>
      </c>
      <c r="M4515" s="122">
        <v>5.2825449559999998E-3</v>
      </c>
      <c r="N4515" s="122">
        <v>6.2257793520000002E-3</v>
      </c>
      <c r="O4515" s="122">
        <v>7.1621603300000003E-3</v>
      </c>
      <c r="P4515" s="122">
        <v>8.0228087420000007E-3</v>
      </c>
      <c r="Q4515" s="122">
        <v>8.8345498800000005E-3</v>
      </c>
      <c r="R4515" s="122">
        <v>9.6052817379999999E-3</v>
      </c>
      <c r="S4515" s="122">
        <v>1.0289416149999999E-2</v>
      </c>
      <c r="T4515" s="122">
        <v>1.08657666E-2</v>
      </c>
      <c r="U4515" s="122">
        <v>1.1438859197999999E-2</v>
      </c>
      <c r="V4515" s="122">
        <v>1.199129724E-2</v>
      </c>
      <c r="W4515" s="122">
        <v>1.2458707923999999E-2</v>
      </c>
      <c r="X4515" s="122">
        <v>1.284450466E-2</v>
      </c>
      <c r="Y4515" s="122">
        <v>1.3148922800000001E-2</v>
      </c>
      <c r="Z4515" s="122">
        <v>1.3434088824E-2</v>
      </c>
      <c r="AA4515" s="122">
        <v>1.3762430656E-2</v>
      </c>
      <c r="AB4515" s="122">
        <v>1.4072318312000001E-2</v>
      </c>
      <c r="AC4515" s="122">
        <v>1.4551462744E-2</v>
      </c>
      <c r="AD4515" s="122">
        <v>1.4414856222E-2</v>
      </c>
      <c r="AE4515" s="122">
        <v>1.3411141198E-2</v>
      </c>
      <c r="AF4515" s="122">
        <v>1.3018779592000001E-2</v>
      </c>
      <c r="AG4515" s="122">
        <v>1.2567791158E-2</v>
      </c>
      <c r="AH4515" s="122">
        <v>1.2006601568E-2</v>
      </c>
      <c r="AI4515" s="122">
        <v>1.1516411712E-2</v>
      </c>
      <c r="AJ4515" s="122">
        <v>1.1034639719999999E-2</v>
      </c>
      <c r="AK4515" s="122">
        <v>1.0614102772000001E-2</v>
      </c>
      <c r="AL4515" s="122">
        <v>0</v>
      </c>
    </row>
    <row r="4516" spans="1:38" hidden="1" x14ac:dyDescent="0.25">
      <c r="A4516" s="122" t="s">
        <v>2067</v>
      </c>
      <c r="B4516" s="122">
        <v>1</v>
      </c>
      <c r="C4516" s="122" t="s">
        <v>2266</v>
      </c>
      <c r="D4516" s="122" t="s">
        <v>2156</v>
      </c>
      <c r="E4516" s="122">
        <v>82</v>
      </c>
      <c r="F4516" s="122">
        <v>0</v>
      </c>
      <c r="G4516" s="122">
        <v>0</v>
      </c>
      <c r="H4516" s="122">
        <v>0</v>
      </c>
      <c r="I4516" s="122">
        <v>2.6691246139999999E-3</v>
      </c>
      <c r="J4516" s="122">
        <v>7.9992751540000004E-3</v>
      </c>
      <c r="K4516" s="122">
        <v>1.3171213536000001E-2</v>
      </c>
      <c r="L4516" s="122">
        <v>1.6284850374000001E-2</v>
      </c>
      <c r="M4516" s="122">
        <v>1.9548400794000002E-2</v>
      </c>
      <c r="N4516" s="122">
        <v>2.2741240028000001E-2</v>
      </c>
      <c r="O4516" s="122">
        <v>2.5880042604000002E-2</v>
      </c>
      <c r="P4516" s="122">
        <v>2.8735265364E-2</v>
      </c>
      <c r="Q4516" s="122">
        <v>3.1331554175999997E-2</v>
      </c>
      <c r="R4516" s="122">
        <v>3.3711566589999999E-2</v>
      </c>
      <c r="S4516" s="122">
        <v>3.5893573014000001E-2</v>
      </c>
      <c r="T4516" s="122">
        <v>3.7779353481999997E-2</v>
      </c>
      <c r="U4516" s="122">
        <v>3.9414814530000002E-2</v>
      </c>
      <c r="V4516" s="122">
        <v>4.0867777834000002E-2</v>
      </c>
      <c r="W4516" s="122">
        <v>4.2050748063999999E-2</v>
      </c>
      <c r="X4516" s="122">
        <v>4.2984714266E-2</v>
      </c>
      <c r="Y4516" s="122">
        <v>4.373143216E-2</v>
      </c>
      <c r="Z4516" s="122">
        <v>4.4498002639999999E-2</v>
      </c>
      <c r="AA4516" s="122">
        <v>4.5299582535999999E-2</v>
      </c>
      <c r="AB4516" s="122">
        <v>4.6073452151999997E-2</v>
      </c>
      <c r="AC4516" s="122">
        <v>4.7389337423999998E-2</v>
      </c>
      <c r="AD4516" s="122">
        <v>4.6501818584000001E-2</v>
      </c>
      <c r="AE4516" s="122">
        <v>4.2683718401999998E-2</v>
      </c>
      <c r="AF4516" s="122">
        <v>4.0674131497999998E-2</v>
      </c>
      <c r="AG4516" s="122">
        <v>3.8772475248000003E-2</v>
      </c>
      <c r="AH4516" s="122">
        <v>3.6761668060000002E-2</v>
      </c>
      <c r="AI4516" s="122">
        <v>3.4960424901999999E-2</v>
      </c>
      <c r="AJ4516" s="122">
        <v>3.3793315140000002E-2</v>
      </c>
      <c r="AK4516" s="122">
        <v>3.2406219767999997E-2</v>
      </c>
      <c r="AL4516" s="122">
        <v>0</v>
      </c>
    </row>
    <row r="4517" spans="1:38" hidden="1" x14ac:dyDescent="0.25">
      <c r="A4517" s="122" t="s">
        <v>2067</v>
      </c>
      <c r="B4517" s="122">
        <v>1</v>
      </c>
      <c r="C4517" s="122" t="s">
        <v>2266</v>
      </c>
      <c r="D4517" s="122" t="s">
        <v>2178</v>
      </c>
      <c r="E4517" s="122">
        <v>82</v>
      </c>
      <c r="F4517" s="122">
        <v>0</v>
      </c>
      <c r="G4517" s="122">
        <v>0</v>
      </c>
      <c r="H4517" s="122">
        <v>0</v>
      </c>
      <c r="I4517" s="122">
        <v>7.92883156E-4</v>
      </c>
      <c r="J4517" s="122">
        <v>2.3848129500000002E-3</v>
      </c>
      <c r="K4517" s="122">
        <v>3.9466918399999997E-3</v>
      </c>
      <c r="L4517" s="122">
        <v>4.9102406599999997E-3</v>
      </c>
      <c r="M4517" s="122">
        <v>5.940269166E-3</v>
      </c>
      <c r="N4517" s="122">
        <v>6.9606288959999998E-3</v>
      </c>
      <c r="O4517" s="122">
        <v>7.9813755059999995E-3</v>
      </c>
      <c r="P4517" s="122">
        <v>8.9138062779999996E-3</v>
      </c>
      <c r="Q4517" s="122">
        <v>9.7283047419999998E-3</v>
      </c>
      <c r="R4517" s="122">
        <v>1.0453541930000001E-2</v>
      </c>
      <c r="S4517" s="122">
        <v>1.1097859135999999E-2</v>
      </c>
      <c r="T4517" s="122">
        <v>1.1649361412000001E-2</v>
      </c>
      <c r="U4517" s="122">
        <v>1.2097863336000001E-2</v>
      </c>
      <c r="V4517" s="122">
        <v>1.2430102178E-2</v>
      </c>
      <c r="W4517" s="122">
        <v>1.2661458836000001E-2</v>
      </c>
      <c r="X4517" s="122">
        <v>1.2817642291999999E-2</v>
      </c>
      <c r="Y4517" s="122">
        <v>1.2913501484000001E-2</v>
      </c>
      <c r="Z4517" s="122">
        <v>1.3027703624000001E-2</v>
      </c>
      <c r="AA4517" s="122">
        <v>1.3073220861999999E-2</v>
      </c>
      <c r="AB4517" s="122">
        <v>1.3113931921999999E-2</v>
      </c>
      <c r="AC4517" s="122">
        <v>1.3323919908E-2</v>
      </c>
      <c r="AD4517" s="122">
        <v>1.2849674344000001E-2</v>
      </c>
      <c r="AE4517" s="122">
        <v>1.1591268962000001E-2</v>
      </c>
      <c r="AF4517" s="122">
        <v>1.0835028984E-2</v>
      </c>
      <c r="AG4517" s="122">
        <v>1.0076805439999999E-2</v>
      </c>
      <c r="AH4517" s="122">
        <v>9.1647801699999993E-3</v>
      </c>
      <c r="AI4517" s="122">
        <v>8.7232590120000005E-3</v>
      </c>
      <c r="AJ4517" s="122">
        <v>8.5371245959999995E-3</v>
      </c>
      <c r="AK4517" s="122">
        <v>8.1579725240000008E-3</v>
      </c>
      <c r="AL4517" s="122">
        <v>0</v>
      </c>
    </row>
    <row r="4518" spans="1:38" hidden="1" x14ac:dyDescent="0.25">
      <c r="A4518" s="122" t="s">
        <v>2067</v>
      </c>
      <c r="B4518" s="122">
        <v>1</v>
      </c>
      <c r="C4518" s="122" t="s">
        <v>2266</v>
      </c>
      <c r="D4518" s="122" t="s">
        <v>2157</v>
      </c>
      <c r="E4518" s="122">
        <v>82</v>
      </c>
      <c r="F4518" s="122">
        <v>0</v>
      </c>
      <c r="G4518" s="122">
        <v>0</v>
      </c>
      <c r="H4518" s="122">
        <v>0</v>
      </c>
      <c r="I4518" s="122">
        <v>2.2355780200000001E-4</v>
      </c>
      <c r="J4518" s="122">
        <v>6.6800151599999999E-4</v>
      </c>
      <c r="K4518" s="122">
        <v>1.098107296E-3</v>
      </c>
      <c r="L4518" s="122">
        <v>1.360430474E-3</v>
      </c>
      <c r="M4518" s="122">
        <v>1.63921459E-3</v>
      </c>
      <c r="N4518" s="122">
        <v>1.9149415480000001E-3</v>
      </c>
      <c r="O4518" s="122">
        <v>2.1955383579999998E-3</v>
      </c>
      <c r="P4518" s="122">
        <v>2.4567976159999999E-3</v>
      </c>
      <c r="Q4518" s="122">
        <v>2.6930628140000002E-3</v>
      </c>
      <c r="R4518" s="122">
        <v>2.9143025600000001E-3</v>
      </c>
      <c r="S4518" s="122">
        <v>3.1075031779999999E-3</v>
      </c>
      <c r="T4518" s="122">
        <v>3.27111473E-3</v>
      </c>
      <c r="U4518" s="122">
        <v>3.3808629139999999E-3</v>
      </c>
      <c r="V4518" s="122">
        <v>3.472706614E-3</v>
      </c>
      <c r="W4518" s="122">
        <v>3.538769598E-3</v>
      </c>
      <c r="X4518" s="122">
        <v>3.5956216139999999E-3</v>
      </c>
      <c r="Y4518" s="122">
        <v>3.6376383940000001E-3</v>
      </c>
      <c r="Z4518" s="122">
        <v>3.6896487680000002E-3</v>
      </c>
      <c r="AA4518" s="122">
        <v>3.7450241920000001E-3</v>
      </c>
      <c r="AB4518" s="122">
        <v>3.8062568179999998E-3</v>
      </c>
      <c r="AC4518" s="122">
        <v>3.9142487280000001E-3</v>
      </c>
      <c r="AD4518" s="122">
        <v>3.840539222E-3</v>
      </c>
      <c r="AE4518" s="122">
        <v>3.5271615859999998E-3</v>
      </c>
      <c r="AF4518" s="122">
        <v>3.3644180960000001E-3</v>
      </c>
      <c r="AG4518" s="122">
        <v>3.2017382800000002E-3</v>
      </c>
      <c r="AH4518" s="122">
        <v>3.040261822E-3</v>
      </c>
      <c r="AI4518" s="122">
        <v>2.8903812860000002E-3</v>
      </c>
      <c r="AJ4518" s="122">
        <v>2.8519076820000002E-3</v>
      </c>
      <c r="AK4518" s="122">
        <v>2.7386936980000002E-3</v>
      </c>
      <c r="AL4518" s="122">
        <v>0</v>
      </c>
    </row>
    <row r="4519" spans="1:38" hidden="1" x14ac:dyDescent="0.25">
      <c r="A4519" s="122" t="s">
        <v>2067</v>
      </c>
      <c r="B4519" s="122">
        <v>1</v>
      </c>
      <c r="C4519" s="122" t="s">
        <v>2266</v>
      </c>
      <c r="D4519" s="122" t="s">
        <v>2158</v>
      </c>
      <c r="E4519" s="122">
        <v>82</v>
      </c>
      <c r="F4519" s="122">
        <v>0</v>
      </c>
      <c r="G4519" s="122">
        <v>0</v>
      </c>
      <c r="H4519" s="122">
        <v>0</v>
      </c>
      <c r="I4519" s="122">
        <v>8.0677053599999997E-4</v>
      </c>
      <c r="J4519" s="122">
        <v>2.4363284400000002E-3</v>
      </c>
      <c r="K4519" s="122">
        <v>4.0475280820000004E-3</v>
      </c>
      <c r="L4519" s="122">
        <v>5.058772758E-3</v>
      </c>
      <c r="M4519" s="122">
        <v>6.1704313320000001E-3</v>
      </c>
      <c r="N4519" s="122">
        <v>7.2783476480000001E-3</v>
      </c>
      <c r="O4519" s="122">
        <v>8.3876857479999994E-3</v>
      </c>
      <c r="P4519" s="122">
        <v>9.4135045159999993E-3</v>
      </c>
      <c r="Q4519" s="122">
        <v>1.0355551673999999E-2</v>
      </c>
      <c r="R4519" s="122">
        <v>1.1230221262E-2</v>
      </c>
      <c r="S4519" s="122">
        <v>1.203823062E-2</v>
      </c>
      <c r="T4519" s="122">
        <v>1.2818422499999999E-2</v>
      </c>
      <c r="U4519" s="122">
        <v>1.351865918E-2</v>
      </c>
      <c r="V4519" s="122">
        <v>1.4235331812000001E-2</v>
      </c>
      <c r="W4519" s="122">
        <v>1.4874171441999999E-2</v>
      </c>
      <c r="X4519" s="122">
        <v>1.543555286E-2</v>
      </c>
      <c r="Y4519" s="122">
        <v>1.5846208248E-2</v>
      </c>
      <c r="Z4519" s="122">
        <v>1.6228408611999999E-2</v>
      </c>
      <c r="AA4519" s="122">
        <v>1.6605355467999999E-2</v>
      </c>
      <c r="AB4519" s="122">
        <v>1.702715703E-2</v>
      </c>
      <c r="AC4519" s="122">
        <v>1.7675114937999999E-2</v>
      </c>
      <c r="AD4519" s="122">
        <v>1.754618476E-2</v>
      </c>
      <c r="AE4519" s="122">
        <v>1.6339514906E-2</v>
      </c>
      <c r="AF4519" s="122">
        <v>1.578507879E-2</v>
      </c>
      <c r="AG4519" s="122">
        <v>1.5233925512E-2</v>
      </c>
      <c r="AH4519" s="122">
        <v>1.4612998425999999E-2</v>
      </c>
      <c r="AI4519" s="122">
        <v>1.4088373832E-2</v>
      </c>
      <c r="AJ4519" s="122">
        <v>1.3347910498E-2</v>
      </c>
      <c r="AK4519" s="122">
        <v>1.2975192724000001E-2</v>
      </c>
      <c r="AL4519" s="122">
        <v>0</v>
      </c>
    </row>
    <row r="4520" spans="1:38" hidden="1" x14ac:dyDescent="0.25">
      <c r="A4520" s="122" t="s">
        <v>2067</v>
      </c>
      <c r="B4520" s="122">
        <v>1</v>
      </c>
      <c r="C4520" s="122" t="s">
        <v>2266</v>
      </c>
      <c r="D4520" s="122" t="s">
        <v>2159</v>
      </c>
      <c r="E4520" s="122">
        <v>82</v>
      </c>
      <c r="F4520" s="122">
        <v>0</v>
      </c>
      <c r="G4520" s="122">
        <v>0</v>
      </c>
      <c r="H4520" s="122">
        <v>0</v>
      </c>
      <c r="I4520" s="122">
        <v>1.5904072599999999E-4</v>
      </c>
      <c r="J4520" s="122">
        <v>4.8050012400000002E-4</v>
      </c>
      <c r="K4520" s="122">
        <v>7.9677371800000003E-4</v>
      </c>
      <c r="L4520" s="122">
        <v>9.8906436200000007E-4</v>
      </c>
      <c r="M4520" s="122">
        <v>1.1897768999999999E-3</v>
      </c>
      <c r="N4520" s="122">
        <v>1.385492238E-3</v>
      </c>
      <c r="O4520" s="122">
        <v>1.5835788279999999E-3</v>
      </c>
      <c r="P4520" s="122">
        <v>1.7680786760000001E-3</v>
      </c>
      <c r="Q4520" s="122">
        <v>1.9309293639999999E-3</v>
      </c>
      <c r="R4520" s="122">
        <v>2.0778043259999999E-3</v>
      </c>
      <c r="S4520" s="122">
        <v>2.2152498940000002E-3</v>
      </c>
      <c r="T4520" s="122">
        <v>2.345154526E-3</v>
      </c>
      <c r="U4520" s="122">
        <v>2.4550953439999999E-3</v>
      </c>
      <c r="V4520" s="122">
        <v>2.557853896E-3</v>
      </c>
      <c r="W4520" s="122">
        <v>2.6495154399999998E-3</v>
      </c>
      <c r="X4520" s="122">
        <v>2.7235449279999998E-3</v>
      </c>
      <c r="Y4520" s="122">
        <v>2.7863419999999998E-3</v>
      </c>
      <c r="Z4520" s="122">
        <v>2.8571942359999999E-3</v>
      </c>
      <c r="AA4520" s="122">
        <v>2.9273500880000001E-3</v>
      </c>
      <c r="AB4520" s="122">
        <v>3.0087238480000001E-3</v>
      </c>
      <c r="AC4520" s="122">
        <v>3.1251054120000001E-3</v>
      </c>
      <c r="AD4520" s="122">
        <v>3.0886484199999999E-3</v>
      </c>
      <c r="AE4520" s="122">
        <v>2.852279248E-3</v>
      </c>
      <c r="AF4520" s="122">
        <v>2.747003558E-3</v>
      </c>
      <c r="AG4520" s="122">
        <v>2.64772209E-3</v>
      </c>
      <c r="AH4520" s="122">
        <v>2.5238060379999998E-3</v>
      </c>
      <c r="AI4520" s="122">
        <v>2.4232067599999998E-3</v>
      </c>
      <c r="AJ4520" s="122">
        <v>2.3078431740000001E-3</v>
      </c>
      <c r="AK4520" s="122">
        <v>2.23816931E-3</v>
      </c>
      <c r="AL4520" s="122">
        <v>0</v>
      </c>
    </row>
    <row r="4521" spans="1:38" hidden="1" x14ac:dyDescent="0.25">
      <c r="A4521" s="122" t="s">
        <v>2067</v>
      </c>
      <c r="B4521" s="122">
        <v>1</v>
      </c>
      <c r="C4521" s="122" t="s">
        <v>2266</v>
      </c>
      <c r="D4521" s="122" t="s">
        <v>2160</v>
      </c>
      <c r="E4521" s="122">
        <v>82</v>
      </c>
      <c r="F4521" s="122">
        <v>0</v>
      </c>
      <c r="G4521" s="122">
        <v>0</v>
      </c>
      <c r="H4521" s="122">
        <v>0</v>
      </c>
      <c r="I4521" s="122">
        <v>1.1314490979999999E-3</v>
      </c>
      <c r="J4521" s="122">
        <v>3.4397121979999998E-3</v>
      </c>
      <c r="K4521" s="122">
        <v>5.7517538260000002E-3</v>
      </c>
      <c r="L4521" s="122">
        <v>7.2181563740000001E-3</v>
      </c>
      <c r="M4521" s="122">
        <v>8.7915320479999993E-3</v>
      </c>
      <c r="N4521" s="122">
        <v>1.0344041187999999E-2</v>
      </c>
      <c r="O4521" s="122">
        <v>1.1899239144E-2</v>
      </c>
      <c r="P4521" s="122">
        <v>1.3342199181999999E-2</v>
      </c>
      <c r="Q4521" s="122">
        <v>1.4650101024E-2</v>
      </c>
      <c r="R4521" s="122">
        <v>1.5845348246E-2</v>
      </c>
      <c r="S4521" s="122">
        <v>1.6961993541999999E-2</v>
      </c>
      <c r="T4521" s="122">
        <v>1.7993033578000001E-2</v>
      </c>
      <c r="U4521" s="122">
        <v>1.8966793611999998E-2</v>
      </c>
      <c r="V4521" s="122">
        <v>1.9889548353999999E-2</v>
      </c>
      <c r="W4521" s="122">
        <v>2.0669790205999999E-2</v>
      </c>
      <c r="X4521" s="122">
        <v>2.1292190660000002E-2</v>
      </c>
      <c r="Y4521" s="122">
        <v>2.1771085232000002E-2</v>
      </c>
      <c r="Z4521" s="122">
        <v>2.2248354102E-2</v>
      </c>
      <c r="AA4521" s="122">
        <v>2.2744932313999999E-2</v>
      </c>
      <c r="AB4521" s="122">
        <v>2.3293595051999998E-2</v>
      </c>
      <c r="AC4521" s="122">
        <v>2.4092092804000001E-2</v>
      </c>
      <c r="AD4521" s="122">
        <v>2.3790436825999999E-2</v>
      </c>
      <c r="AE4521" s="122">
        <v>2.2010774318000002E-2</v>
      </c>
      <c r="AF4521" s="122">
        <v>2.1154599206000001E-2</v>
      </c>
      <c r="AG4521" s="122">
        <v>2.0348099485999999E-2</v>
      </c>
      <c r="AH4521" s="122">
        <v>1.9453128369999999E-2</v>
      </c>
      <c r="AI4521" s="122">
        <v>1.8657179996000001E-2</v>
      </c>
      <c r="AJ4521" s="122">
        <v>1.8003119056000001E-2</v>
      </c>
      <c r="AK4521" s="122">
        <v>1.743593605E-2</v>
      </c>
      <c r="AL4521" s="122">
        <v>0</v>
      </c>
    </row>
    <row r="4522" spans="1:38" hidden="1" x14ac:dyDescent="0.25">
      <c r="A4522" s="122" t="s">
        <v>2067</v>
      </c>
      <c r="B4522" s="122">
        <v>1</v>
      </c>
      <c r="C4522" s="122" t="s">
        <v>2266</v>
      </c>
      <c r="D4522" s="122" t="s">
        <v>2161</v>
      </c>
      <c r="E4522" s="122">
        <v>82</v>
      </c>
      <c r="F4522" s="122">
        <v>0</v>
      </c>
      <c r="G4522" s="122">
        <v>0</v>
      </c>
      <c r="H4522" s="122">
        <v>0</v>
      </c>
      <c r="I4522" s="122">
        <v>3.999728252E-3</v>
      </c>
      <c r="J4522" s="122">
        <v>1.2206018864000001E-2</v>
      </c>
      <c r="K4522" s="122">
        <v>2.0470692892E-2</v>
      </c>
      <c r="L4522" s="122">
        <v>2.5772718867999998E-2</v>
      </c>
      <c r="M4522" s="122">
        <v>3.1558514103999999E-2</v>
      </c>
      <c r="N4522" s="122">
        <v>3.7434225894000001E-2</v>
      </c>
      <c r="O4522" s="122">
        <v>4.3383568201999997E-2</v>
      </c>
      <c r="P4522" s="122">
        <v>4.8993590151999999E-2</v>
      </c>
      <c r="Q4522" s="122">
        <v>5.4311613616000003E-2</v>
      </c>
      <c r="R4522" s="122">
        <v>5.9298758766E-2</v>
      </c>
      <c r="S4522" s="122">
        <v>6.3902277738000002E-2</v>
      </c>
      <c r="T4522" s="122">
        <v>6.8169419864000005E-2</v>
      </c>
      <c r="U4522" s="122">
        <v>7.2112145377999995E-2</v>
      </c>
      <c r="V4522" s="122">
        <v>7.6306346922000001E-2</v>
      </c>
      <c r="W4522" s="122">
        <v>7.9764226359999996E-2</v>
      </c>
      <c r="X4522" s="122">
        <v>8.2849150253999998E-2</v>
      </c>
      <c r="Y4522" s="122">
        <v>8.5626328033999999E-2</v>
      </c>
      <c r="Z4522" s="122">
        <v>8.8362687556000005E-2</v>
      </c>
      <c r="AA4522" s="122">
        <v>9.1137200700000004E-2</v>
      </c>
      <c r="AB4522" s="122">
        <v>9.4116523280000003E-2</v>
      </c>
      <c r="AC4522" s="122">
        <v>9.8192350828E-2</v>
      </c>
      <c r="AD4522" s="122">
        <v>9.8013944340000006E-2</v>
      </c>
      <c r="AE4522" s="122">
        <v>9.1671141041999998E-2</v>
      </c>
      <c r="AF4522" s="122">
        <v>8.8781573816000006E-2</v>
      </c>
      <c r="AG4522" s="122">
        <v>8.5731968036E-2</v>
      </c>
      <c r="AH4522" s="122">
        <v>8.2151450862E-2</v>
      </c>
      <c r="AI4522" s="122">
        <v>7.9178052382E-2</v>
      </c>
      <c r="AJ4522" s="122">
        <v>7.6011537914000005E-2</v>
      </c>
      <c r="AK4522" s="122">
        <v>7.3810923368000006E-2</v>
      </c>
      <c r="AL4522" s="122">
        <v>0</v>
      </c>
    </row>
    <row r="4523" spans="1:38" hidden="1" x14ac:dyDescent="0.25">
      <c r="A4523" s="122" t="s">
        <v>2067</v>
      </c>
      <c r="B4523" s="122">
        <v>1</v>
      </c>
      <c r="C4523" s="122" t="s">
        <v>2266</v>
      </c>
      <c r="D4523" s="122" t="s">
        <v>2162</v>
      </c>
      <c r="E4523" s="122">
        <v>82</v>
      </c>
      <c r="F4523" s="122">
        <v>0</v>
      </c>
      <c r="G4523" s="122">
        <v>0</v>
      </c>
      <c r="H4523" s="122">
        <v>0</v>
      </c>
      <c r="I4523" s="122">
        <v>4.18085096E-4</v>
      </c>
      <c r="J4523" s="122">
        <v>1.2890092020000001E-3</v>
      </c>
      <c r="K4523" s="122">
        <v>2.1748056199999998E-3</v>
      </c>
      <c r="L4523" s="122">
        <v>2.7557615540000002E-3</v>
      </c>
      <c r="M4523" s="122">
        <v>3.38886327E-3</v>
      </c>
      <c r="N4523" s="122">
        <v>4.0223695979999998E-3</v>
      </c>
      <c r="O4523" s="122">
        <v>4.6499606919999997E-3</v>
      </c>
      <c r="P4523" s="122">
        <v>5.2503621819999999E-3</v>
      </c>
      <c r="Q4523" s="122">
        <v>5.8177507179999997E-3</v>
      </c>
      <c r="R4523" s="122">
        <v>6.3557661959999998E-3</v>
      </c>
      <c r="S4523" s="122">
        <v>6.8457448799999999E-3</v>
      </c>
      <c r="T4523" s="122">
        <v>7.3106255299999999E-3</v>
      </c>
      <c r="U4523" s="122">
        <v>7.7807725840000003E-3</v>
      </c>
      <c r="V4523" s="122">
        <v>8.2498146120000004E-3</v>
      </c>
      <c r="W4523" s="122">
        <v>8.6945009320000006E-3</v>
      </c>
      <c r="X4523" s="122">
        <v>9.0760347339999999E-3</v>
      </c>
      <c r="Y4523" s="122">
        <v>9.4024187919999995E-3</v>
      </c>
      <c r="Z4523" s="122">
        <v>9.7157101860000008E-3</v>
      </c>
      <c r="AA4523" s="122">
        <v>1.0003029036E-2</v>
      </c>
      <c r="AB4523" s="122">
        <v>1.0298307136000001E-2</v>
      </c>
      <c r="AC4523" s="122">
        <v>1.074928751E-2</v>
      </c>
      <c r="AD4523" s="122">
        <v>1.0681157136E-2</v>
      </c>
      <c r="AE4523" s="122">
        <v>9.9572998199999995E-3</v>
      </c>
      <c r="AF4523" s="122">
        <v>9.6823055160000001E-3</v>
      </c>
      <c r="AG4523" s="122">
        <v>9.4048408220000004E-3</v>
      </c>
      <c r="AH4523" s="122">
        <v>9.0551738420000007E-3</v>
      </c>
      <c r="AI4523" s="122">
        <v>8.7501100959999998E-3</v>
      </c>
      <c r="AJ4523" s="122">
        <v>8.5375050280000007E-3</v>
      </c>
      <c r="AK4523" s="122">
        <v>8.3439280080000004E-3</v>
      </c>
      <c r="AL4523" s="122">
        <v>0</v>
      </c>
    </row>
    <row r="4524" spans="1:38" hidden="1" x14ac:dyDescent="0.25">
      <c r="A4524" s="122" t="s">
        <v>2067</v>
      </c>
      <c r="B4524" s="122">
        <v>1</v>
      </c>
      <c r="C4524" s="122" t="s">
        <v>2266</v>
      </c>
      <c r="D4524" s="122" t="s">
        <v>2163</v>
      </c>
      <c r="E4524" s="122">
        <v>82</v>
      </c>
      <c r="F4524" s="122">
        <v>0</v>
      </c>
      <c r="G4524" s="122">
        <v>0</v>
      </c>
      <c r="H4524" s="122">
        <v>0</v>
      </c>
      <c r="I4524" s="122">
        <v>1.433614468E-3</v>
      </c>
      <c r="J4524" s="122">
        <v>4.3350411779999997E-3</v>
      </c>
      <c r="K4524" s="122">
        <v>7.2026739200000004E-3</v>
      </c>
      <c r="L4524" s="122">
        <v>8.9961504620000004E-3</v>
      </c>
      <c r="M4524" s="122">
        <v>1.0917700404000001E-2</v>
      </c>
      <c r="N4524" s="122">
        <v>1.2815583768000001E-2</v>
      </c>
      <c r="O4524" s="122">
        <v>1.4772316416000001E-2</v>
      </c>
      <c r="P4524" s="122">
        <v>1.6622000979999999E-2</v>
      </c>
      <c r="Q4524" s="122">
        <v>1.8337785570000001E-2</v>
      </c>
      <c r="R4524" s="122">
        <v>1.9921440161999999E-2</v>
      </c>
      <c r="S4524" s="122">
        <v>2.1368439066E-2</v>
      </c>
      <c r="T4524" s="122">
        <v>2.2756321900000001E-2</v>
      </c>
      <c r="U4524" s="122">
        <v>2.3987985813999999E-2</v>
      </c>
      <c r="V4524" s="122">
        <v>2.5066971566000001E-2</v>
      </c>
      <c r="W4524" s="122">
        <v>2.5942134426000001E-2</v>
      </c>
      <c r="X4524" s="122">
        <v>2.6697825517999998E-2</v>
      </c>
      <c r="Y4524" s="122">
        <v>2.7363737882E-2</v>
      </c>
      <c r="Z4524" s="122">
        <v>2.808911612E-2</v>
      </c>
      <c r="AA4524" s="122">
        <v>2.8793875266E-2</v>
      </c>
      <c r="AB4524" s="122">
        <v>2.9541916612000001E-2</v>
      </c>
      <c r="AC4524" s="122">
        <v>3.0614547860000001E-2</v>
      </c>
      <c r="AD4524" s="122">
        <v>3.0227545347999998E-2</v>
      </c>
      <c r="AE4524" s="122">
        <v>2.7924325390000001E-2</v>
      </c>
      <c r="AF4524" s="122">
        <v>2.6772608616000001E-2</v>
      </c>
      <c r="AG4524" s="122">
        <v>2.5670206952000001E-2</v>
      </c>
      <c r="AH4524" s="122">
        <v>2.4426028276E-2</v>
      </c>
      <c r="AI4524" s="122">
        <v>2.3372651562E-2</v>
      </c>
      <c r="AJ4524" s="122">
        <v>2.2456798598E-2</v>
      </c>
      <c r="AK4524" s="122">
        <v>2.1603071307999999E-2</v>
      </c>
      <c r="AL4524" s="122">
        <v>0</v>
      </c>
    </row>
    <row r="4525" spans="1:38" hidden="1" x14ac:dyDescent="0.25">
      <c r="A4525" s="122" t="s">
        <v>2067</v>
      </c>
      <c r="B4525" s="122">
        <v>1</v>
      </c>
      <c r="C4525" s="122" t="s">
        <v>2266</v>
      </c>
      <c r="D4525" s="122" t="s">
        <v>2180</v>
      </c>
      <c r="E4525" s="122">
        <v>82</v>
      </c>
      <c r="F4525" s="122">
        <v>0</v>
      </c>
      <c r="G4525" s="122">
        <v>0</v>
      </c>
      <c r="H4525" s="122">
        <v>0</v>
      </c>
      <c r="I4525" s="122">
        <v>2.3471526000000002E-5</v>
      </c>
      <c r="J4525" s="122">
        <v>7.0562076000000001E-5</v>
      </c>
      <c r="K4525" s="122">
        <v>1.16416222E-4</v>
      </c>
      <c r="L4525" s="122">
        <v>1.4404590200000001E-4</v>
      </c>
      <c r="M4525" s="122">
        <v>1.7322793799999999E-4</v>
      </c>
      <c r="N4525" s="122">
        <v>2.0156206199999999E-4</v>
      </c>
      <c r="O4525" s="122">
        <v>2.2917401E-4</v>
      </c>
      <c r="P4525" s="122">
        <v>2.5413663599999997E-4</v>
      </c>
      <c r="Q4525" s="122">
        <v>2.7652731599999997E-4</v>
      </c>
      <c r="R4525" s="122">
        <v>2.9665071799999998E-4</v>
      </c>
      <c r="S4525" s="122">
        <v>3.1472607400000001E-4</v>
      </c>
      <c r="T4525" s="122">
        <v>3.3018031799999999E-4</v>
      </c>
      <c r="U4525" s="122">
        <v>3.4334632800000001E-4</v>
      </c>
      <c r="V4525" s="122">
        <v>3.5399842399999999E-4</v>
      </c>
      <c r="W4525" s="122">
        <v>3.6259763799999998E-4</v>
      </c>
      <c r="X4525" s="122">
        <v>3.6943493599999997E-4</v>
      </c>
      <c r="Y4525" s="122">
        <v>3.7425723400000001E-4</v>
      </c>
      <c r="Z4525" s="122">
        <v>3.7931810800000002E-4</v>
      </c>
      <c r="AA4525" s="122">
        <v>3.8483356600000002E-4</v>
      </c>
      <c r="AB4525" s="122">
        <v>3.90363532E-4</v>
      </c>
      <c r="AC4525" s="122">
        <v>4.0063922600000002E-4</v>
      </c>
      <c r="AD4525" s="122">
        <v>3.9216332999999999E-4</v>
      </c>
      <c r="AE4525" s="122">
        <v>3.5946955199999997E-4</v>
      </c>
      <c r="AF4525" s="122">
        <v>3.41958396E-4</v>
      </c>
      <c r="AG4525" s="122">
        <v>3.2510010000000002E-4</v>
      </c>
      <c r="AH4525" s="122">
        <v>3.07089224E-4</v>
      </c>
      <c r="AI4525" s="122">
        <v>2.91368194E-4</v>
      </c>
      <c r="AJ4525" s="122">
        <v>2.7652006200000001E-4</v>
      </c>
      <c r="AK4525" s="122">
        <v>2.6464284600000003E-4</v>
      </c>
      <c r="AL4525" s="122">
        <v>0</v>
      </c>
    </row>
    <row r="4526" spans="1:38" hidden="1" x14ac:dyDescent="0.25">
      <c r="A4526" s="122" t="s">
        <v>2067</v>
      </c>
      <c r="B4526" s="122">
        <v>1</v>
      </c>
      <c r="C4526" s="122" t="s">
        <v>2266</v>
      </c>
      <c r="D4526" s="122" t="s">
        <v>2164</v>
      </c>
      <c r="E4526" s="122">
        <v>82</v>
      </c>
      <c r="F4526" s="122">
        <v>0</v>
      </c>
      <c r="G4526" s="122">
        <v>0</v>
      </c>
      <c r="H4526" s="122">
        <v>0</v>
      </c>
      <c r="I4526" s="122">
        <v>1.2723757800000001E-4</v>
      </c>
      <c r="J4526" s="122">
        <v>3.83876844E-4</v>
      </c>
      <c r="K4526" s="122">
        <v>6.3597429999999997E-4</v>
      </c>
      <c r="L4526" s="122">
        <v>7.9115912199999999E-4</v>
      </c>
      <c r="M4526" s="122">
        <v>9.5479646600000003E-4</v>
      </c>
      <c r="N4526" s="122">
        <v>1.115022818E-3</v>
      </c>
      <c r="O4526" s="122">
        <v>1.2760495280000001E-3</v>
      </c>
      <c r="P4526" s="122">
        <v>1.426025172E-3</v>
      </c>
      <c r="Q4526" s="122">
        <v>1.55963418E-3</v>
      </c>
      <c r="R4526" s="122">
        <v>1.68254515E-3</v>
      </c>
      <c r="S4526" s="122">
        <v>1.7921409999999999E-3</v>
      </c>
      <c r="T4526" s="122">
        <v>1.887092636E-3</v>
      </c>
      <c r="U4526" s="122">
        <v>1.9666746579999998E-3</v>
      </c>
      <c r="V4526" s="122">
        <v>2.034737328E-3</v>
      </c>
      <c r="W4526" s="122">
        <v>2.08675415E-3</v>
      </c>
      <c r="X4526" s="122">
        <v>2.1272080959999998E-3</v>
      </c>
      <c r="Y4526" s="122">
        <v>2.1571364879999998E-3</v>
      </c>
      <c r="Z4526" s="122">
        <v>2.190998966E-3</v>
      </c>
      <c r="AA4526" s="122">
        <v>2.2288890259999999E-3</v>
      </c>
      <c r="AB4526" s="122">
        <v>2.2600312539999999E-3</v>
      </c>
      <c r="AC4526" s="122">
        <v>2.3235819360000001E-3</v>
      </c>
      <c r="AD4526" s="122">
        <v>2.2744667139999999E-3</v>
      </c>
      <c r="AE4526" s="122">
        <v>2.088525738E-3</v>
      </c>
      <c r="AF4526" s="122">
        <v>1.9858155460000001E-3</v>
      </c>
      <c r="AG4526" s="122">
        <v>1.894374846E-3</v>
      </c>
      <c r="AH4526" s="122">
        <v>1.793158978E-3</v>
      </c>
      <c r="AI4526" s="122">
        <v>1.7045948919999999E-3</v>
      </c>
      <c r="AJ4526" s="122">
        <v>1.6714908599999999E-3</v>
      </c>
      <c r="AK4526" s="122">
        <v>1.6137296760000001E-3</v>
      </c>
      <c r="AL4526" s="122">
        <v>0</v>
      </c>
    </row>
    <row r="4527" spans="1:38" hidden="1" x14ac:dyDescent="0.25">
      <c r="A4527" s="122" t="s">
        <v>2067</v>
      </c>
      <c r="B4527" s="122">
        <v>1</v>
      </c>
      <c r="C4527" s="122" t="s">
        <v>2266</v>
      </c>
      <c r="D4527" s="122" t="s">
        <v>2165</v>
      </c>
      <c r="E4527" s="122">
        <v>82</v>
      </c>
      <c r="F4527" s="122">
        <v>0</v>
      </c>
      <c r="G4527" s="122">
        <v>0</v>
      </c>
      <c r="H4527" s="122">
        <v>0</v>
      </c>
      <c r="I4527" s="122">
        <v>1.1625582799999999E-3</v>
      </c>
      <c r="J4527" s="122">
        <v>3.5342116680000001E-3</v>
      </c>
      <c r="K4527" s="122">
        <v>5.918133182E-3</v>
      </c>
      <c r="L4527" s="122">
        <v>7.4221888259999999E-3</v>
      </c>
      <c r="M4527" s="122">
        <v>9.0721224099999994E-3</v>
      </c>
      <c r="N4527" s="122">
        <v>1.0714560194E-2</v>
      </c>
      <c r="O4527" s="122">
        <v>1.2329436807999999E-2</v>
      </c>
      <c r="P4527" s="122">
        <v>1.3825931366000001E-2</v>
      </c>
      <c r="Q4527" s="122">
        <v>1.5248592294E-2</v>
      </c>
      <c r="R4527" s="122">
        <v>1.6546399792E-2</v>
      </c>
      <c r="S4527" s="122">
        <v>1.7705418925999999E-2</v>
      </c>
      <c r="T4527" s="122">
        <v>1.8808350937999999E-2</v>
      </c>
      <c r="U4527" s="122">
        <v>1.9809696322000001E-2</v>
      </c>
      <c r="V4527" s="122">
        <v>2.0810686259999999E-2</v>
      </c>
      <c r="W4527" s="122">
        <v>2.1626546058000001E-2</v>
      </c>
      <c r="X4527" s="122">
        <v>2.2365148338000001E-2</v>
      </c>
      <c r="Y4527" s="122">
        <v>2.3018817561999999E-2</v>
      </c>
      <c r="Z4527" s="122">
        <v>2.360481825E-2</v>
      </c>
      <c r="AA4527" s="122">
        <v>2.4263018000000001E-2</v>
      </c>
      <c r="AB4527" s="122">
        <v>2.4891471514000001E-2</v>
      </c>
      <c r="AC4527" s="122">
        <v>2.5832394302E-2</v>
      </c>
      <c r="AD4527" s="122">
        <v>2.5654938087999998E-2</v>
      </c>
      <c r="AE4527" s="122">
        <v>2.3919494352000002E-2</v>
      </c>
      <c r="AF4527" s="122">
        <v>2.3217759317999999E-2</v>
      </c>
      <c r="AG4527" s="122">
        <v>2.2509360276E-2</v>
      </c>
      <c r="AH4527" s="122">
        <v>2.1601620508000002E-2</v>
      </c>
      <c r="AI4527" s="122">
        <v>2.0797870860000001E-2</v>
      </c>
      <c r="AJ4527" s="122">
        <v>2.0080898396E-2</v>
      </c>
      <c r="AK4527" s="122">
        <v>1.9344390103999999E-2</v>
      </c>
      <c r="AL4527" s="122">
        <v>0</v>
      </c>
    </row>
    <row r="4528" spans="1:38" hidden="1" x14ac:dyDescent="0.25">
      <c r="A4528" s="122" t="s">
        <v>2067</v>
      </c>
      <c r="B4528" s="122">
        <v>1</v>
      </c>
      <c r="C4528" s="122" t="s">
        <v>2266</v>
      </c>
      <c r="D4528" s="122" t="s">
        <v>2166</v>
      </c>
      <c r="E4528" s="122">
        <v>82</v>
      </c>
      <c r="F4528" s="122">
        <v>0</v>
      </c>
      <c r="G4528" s="122">
        <v>0</v>
      </c>
      <c r="H4528" s="122">
        <v>0</v>
      </c>
      <c r="I4528" s="122">
        <v>1.1198443099999999E-3</v>
      </c>
      <c r="J4528" s="122">
        <v>3.3754345039999998E-3</v>
      </c>
      <c r="K4528" s="122">
        <v>5.5983212479999997E-3</v>
      </c>
      <c r="L4528" s="122">
        <v>6.9694191319999996E-3</v>
      </c>
      <c r="M4528" s="122">
        <v>8.4190061020000002E-3</v>
      </c>
      <c r="N4528" s="122">
        <v>9.8382213799999996E-3</v>
      </c>
      <c r="O4528" s="122">
        <v>1.1253410687999999E-2</v>
      </c>
      <c r="P4528" s="122">
        <v>1.2570914408000001E-2</v>
      </c>
      <c r="Q4528" s="122">
        <v>1.3773880691999999E-2</v>
      </c>
      <c r="R4528" s="122">
        <v>1.4886422642E-2</v>
      </c>
      <c r="S4528" s="122">
        <v>1.5892816810000002E-2</v>
      </c>
      <c r="T4528" s="122">
        <v>1.6785190993999999E-2</v>
      </c>
      <c r="U4528" s="122">
        <v>1.7558335210000001E-2</v>
      </c>
      <c r="V4528" s="122">
        <v>1.8219954012000002E-2</v>
      </c>
      <c r="W4528" s="122">
        <v>1.8778928713999998E-2</v>
      </c>
      <c r="X4528" s="122">
        <v>1.9225429339999999E-2</v>
      </c>
      <c r="Y4528" s="122">
        <v>1.9572733934000001E-2</v>
      </c>
      <c r="Z4528" s="122">
        <v>1.9920500365999998E-2</v>
      </c>
      <c r="AA4528" s="122">
        <v>2.0277015927999999E-2</v>
      </c>
      <c r="AB4528" s="122">
        <v>2.0641837319999998E-2</v>
      </c>
      <c r="AC4528" s="122">
        <v>2.1277810008000001E-2</v>
      </c>
      <c r="AD4528" s="122">
        <v>2.0913540726000001E-2</v>
      </c>
      <c r="AE4528" s="122">
        <v>1.9232702684E-2</v>
      </c>
      <c r="AF4528" s="122">
        <v>1.8368112932E-2</v>
      </c>
      <c r="AG4528" s="122">
        <v>1.7555317546E-2</v>
      </c>
      <c r="AH4528" s="122">
        <v>1.6672532343999999E-2</v>
      </c>
      <c r="AI4528" s="122">
        <v>1.5909968489999999E-2</v>
      </c>
      <c r="AJ4528" s="122">
        <v>1.5329243878E-2</v>
      </c>
      <c r="AK4528" s="122">
        <v>1.4737987264E-2</v>
      </c>
      <c r="AL4528" s="122">
        <v>0</v>
      </c>
    </row>
    <row r="4529" spans="1:38" hidden="1" x14ac:dyDescent="0.25">
      <c r="A4529" s="122" t="s">
        <v>2067</v>
      </c>
      <c r="B4529" s="122">
        <v>1</v>
      </c>
      <c r="C4529" s="122" t="s">
        <v>2266</v>
      </c>
      <c r="D4529" s="122" t="s">
        <v>2167</v>
      </c>
      <c r="E4529" s="122">
        <v>82</v>
      </c>
      <c r="F4529" s="122">
        <v>0</v>
      </c>
      <c r="G4529" s="122">
        <v>0</v>
      </c>
      <c r="H4529" s="122">
        <v>0</v>
      </c>
      <c r="I4529" s="122">
        <v>4.0027652599999999E-4</v>
      </c>
      <c r="J4529" s="122">
        <v>1.196941434E-3</v>
      </c>
      <c r="K4529" s="122">
        <v>1.9691385999999998E-3</v>
      </c>
      <c r="L4529" s="122">
        <v>2.4290534839999998E-3</v>
      </c>
      <c r="M4529" s="122">
        <v>2.9081850200000001E-3</v>
      </c>
      <c r="N4529" s="122">
        <v>3.3717381880000001E-3</v>
      </c>
      <c r="O4529" s="122">
        <v>3.8234004379999998E-3</v>
      </c>
      <c r="P4529" s="122">
        <v>4.2270025200000002E-3</v>
      </c>
      <c r="Q4529" s="122">
        <v>4.5892624440000002E-3</v>
      </c>
      <c r="R4529" s="122">
        <v>4.9357860240000001E-3</v>
      </c>
      <c r="S4529" s="122">
        <v>5.2566900880000001E-3</v>
      </c>
      <c r="T4529" s="122">
        <v>5.5294001880000004E-3</v>
      </c>
      <c r="U4529" s="122">
        <v>5.7634061679999998E-3</v>
      </c>
      <c r="V4529" s="122">
        <v>5.9710527239999998E-3</v>
      </c>
      <c r="W4529" s="122">
        <v>6.1384629539999996E-3</v>
      </c>
      <c r="X4529" s="122">
        <v>6.2720751860000003E-3</v>
      </c>
      <c r="Y4529" s="122">
        <v>6.3793126799999997E-3</v>
      </c>
      <c r="Z4529" s="122">
        <v>6.4911064919999997E-3</v>
      </c>
      <c r="AA4529" s="122">
        <v>6.5978765059999996E-3</v>
      </c>
      <c r="AB4529" s="122">
        <v>6.7020221840000003E-3</v>
      </c>
      <c r="AC4529" s="122">
        <v>6.8778873540000004E-3</v>
      </c>
      <c r="AD4529" s="122">
        <v>6.727031558E-3</v>
      </c>
      <c r="AE4529" s="122">
        <v>6.1517796860000003E-3</v>
      </c>
      <c r="AF4529" s="122">
        <v>5.8281182959999999E-3</v>
      </c>
      <c r="AG4529" s="122">
        <v>5.5112627699999998E-3</v>
      </c>
      <c r="AH4529" s="122">
        <v>5.1830192700000003E-3</v>
      </c>
      <c r="AI4529" s="122">
        <v>4.9037999140000002E-3</v>
      </c>
      <c r="AJ4529" s="122">
        <v>4.6562700600000003E-3</v>
      </c>
      <c r="AK4529" s="122">
        <v>4.4568576E-3</v>
      </c>
      <c r="AL4529" s="122">
        <v>0</v>
      </c>
    </row>
    <row r="4530" spans="1:38" hidden="1" x14ac:dyDescent="0.25">
      <c r="A4530" s="122" t="s">
        <v>2067</v>
      </c>
      <c r="B4530" s="122">
        <v>1</v>
      </c>
      <c r="C4530" s="122" t="s">
        <v>2266</v>
      </c>
      <c r="D4530" s="122" t="s">
        <v>2168</v>
      </c>
      <c r="E4530" s="122">
        <v>82</v>
      </c>
      <c r="F4530" s="122">
        <v>0</v>
      </c>
      <c r="G4530" s="122">
        <v>0</v>
      </c>
      <c r="H4530" s="122">
        <v>0</v>
      </c>
      <c r="I4530" s="122">
        <v>1.0418678400000001E-4</v>
      </c>
      <c r="J4530" s="122">
        <v>3.1578999400000001E-4</v>
      </c>
      <c r="K4530" s="122">
        <v>5.23850834E-4</v>
      </c>
      <c r="L4530" s="122">
        <v>6.5052582399999996E-4</v>
      </c>
      <c r="M4530" s="122">
        <v>7.8247688999999996E-4</v>
      </c>
      <c r="N4530" s="122">
        <v>9.1143286000000003E-4</v>
      </c>
      <c r="O4530" s="122">
        <v>1.0377927040000001E-3</v>
      </c>
      <c r="P4530" s="122">
        <v>1.156272286E-3</v>
      </c>
      <c r="Q4530" s="122">
        <v>1.2601358639999999E-3</v>
      </c>
      <c r="R4530" s="122">
        <v>1.366986478E-3</v>
      </c>
      <c r="S4530" s="122">
        <v>1.4603011279999999E-3</v>
      </c>
      <c r="T4530" s="122">
        <v>1.5497647099999999E-3</v>
      </c>
      <c r="U4530" s="122">
        <v>1.6277444040000001E-3</v>
      </c>
      <c r="V4530" s="122">
        <v>1.7073425459999999E-3</v>
      </c>
      <c r="W4530" s="122">
        <v>1.790197734E-3</v>
      </c>
      <c r="X4530" s="122">
        <v>1.8610032219999999E-3</v>
      </c>
      <c r="Y4530" s="122">
        <v>1.9328460320000001E-3</v>
      </c>
      <c r="Z4530" s="122">
        <v>1.9762168920000002E-3</v>
      </c>
      <c r="AA4530" s="122">
        <v>2.0167095259999998E-3</v>
      </c>
      <c r="AB4530" s="122">
        <v>2.080685776E-3</v>
      </c>
      <c r="AC4530" s="122">
        <v>2.1604838060000002E-3</v>
      </c>
      <c r="AD4530" s="122">
        <v>2.1198501219999999E-3</v>
      </c>
      <c r="AE4530" s="122">
        <v>1.956965582E-3</v>
      </c>
      <c r="AF4530" s="122">
        <v>1.8613836540000001E-3</v>
      </c>
      <c r="AG4530" s="122">
        <v>1.7575901979999999E-3</v>
      </c>
      <c r="AH4530" s="122">
        <v>1.6618639959999999E-3</v>
      </c>
      <c r="AI4530" s="122">
        <v>1.5845992240000001E-3</v>
      </c>
      <c r="AJ4530" s="122">
        <v>1.5017964259999999E-3</v>
      </c>
      <c r="AK4530" s="122">
        <v>1.4468328679999999E-3</v>
      </c>
      <c r="AL4530" s="122">
        <v>0</v>
      </c>
    </row>
    <row r="4531" spans="1:38" hidden="1" x14ac:dyDescent="0.25">
      <c r="A4531" s="122" t="s">
        <v>2067</v>
      </c>
      <c r="B4531" s="122">
        <v>1</v>
      </c>
      <c r="C4531" s="122" t="s">
        <v>2267</v>
      </c>
      <c r="D4531" s="122" t="s">
        <v>2120</v>
      </c>
      <c r="E4531" s="122">
        <v>83</v>
      </c>
      <c r="F4531" s="122">
        <v>0</v>
      </c>
      <c r="G4531" s="122">
        <v>0</v>
      </c>
      <c r="H4531" s="122">
        <v>0</v>
      </c>
      <c r="I4531" s="122">
        <v>0</v>
      </c>
      <c r="J4531" s="122">
        <v>0</v>
      </c>
      <c r="K4531" s="122">
        <v>0</v>
      </c>
      <c r="L4531" s="122">
        <v>0</v>
      </c>
      <c r="M4531" s="122">
        <v>0</v>
      </c>
      <c r="N4531" s="122">
        <v>0</v>
      </c>
      <c r="O4531" s="122">
        <v>0</v>
      </c>
      <c r="P4531" s="122">
        <v>0</v>
      </c>
      <c r="Q4531" s="122">
        <v>8.4479023200000002E-5</v>
      </c>
      <c r="R4531" s="122">
        <v>1.0959472524000001E-3</v>
      </c>
      <c r="S4531" s="122">
        <v>2.305300569E-3</v>
      </c>
      <c r="T4531" s="122">
        <v>2.6542231716000001E-3</v>
      </c>
      <c r="U4531" s="122">
        <v>3.0039472319999998E-3</v>
      </c>
      <c r="V4531" s="122">
        <v>3.3751501212000001E-3</v>
      </c>
      <c r="W4531" s="122">
        <v>3.7390824900000001E-3</v>
      </c>
      <c r="X4531" s="122">
        <v>4.0931243496000001E-3</v>
      </c>
      <c r="Y4531" s="122">
        <v>4.5173848434000002E-3</v>
      </c>
      <c r="Z4531" s="122">
        <v>5.0394762990000003E-3</v>
      </c>
      <c r="AA4531" s="122">
        <v>5.5691384034000004E-3</v>
      </c>
      <c r="AB4531" s="122">
        <v>6.0785098374000002E-3</v>
      </c>
      <c r="AC4531" s="122">
        <v>6.5854196694000002E-3</v>
      </c>
      <c r="AD4531" s="122">
        <v>7.0435419912000001E-3</v>
      </c>
      <c r="AE4531" s="122">
        <v>9.0334239996000005E-3</v>
      </c>
      <c r="AF4531" s="122">
        <v>1.07169291372E-2</v>
      </c>
      <c r="AG4531" s="122">
        <v>1.25728523778E-2</v>
      </c>
      <c r="AH4531" s="122">
        <v>1.3140410283E-2</v>
      </c>
      <c r="AI4531" s="122">
        <v>1.3178061897E-2</v>
      </c>
      <c r="AJ4531" s="122">
        <v>1.2728286284999999E-2</v>
      </c>
      <c r="AK4531" s="122">
        <v>1.3199390146799999E-2</v>
      </c>
      <c r="AL4531" s="122">
        <v>0</v>
      </c>
    </row>
    <row r="4532" spans="1:38" hidden="1" x14ac:dyDescent="0.25">
      <c r="A4532" s="122" t="s">
        <v>2067</v>
      </c>
      <c r="B4532" s="122">
        <v>1</v>
      </c>
      <c r="C4532" s="122" t="s">
        <v>2267</v>
      </c>
      <c r="D4532" s="122" t="s">
        <v>2121</v>
      </c>
      <c r="E4532" s="122">
        <v>83</v>
      </c>
      <c r="F4532" s="122">
        <v>0</v>
      </c>
      <c r="G4532" s="122">
        <v>0</v>
      </c>
      <c r="H4532" s="122">
        <v>0</v>
      </c>
      <c r="I4532" s="122">
        <v>0</v>
      </c>
      <c r="J4532" s="122">
        <v>0</v>
      </c>
      <c r="K4532" s="122">
        <v>0</v>
      </c>
      <c r="L4532" s="122">
        <v>0</v>
      </c>
      <c r="M4532" s="122">
        <v>0</v>
      </c>
      <c r="N4532" s="122">
        <v>0</v>
      </c>
      <c r="O4532" s="122">
        <v>0</v>
      </c>
      <c r="P4532" s="122">
        <v>0</v>
      </c>
      <c r="Q4532" s="122">
        <v>5.9557057559999997E-4</v>
      </c>
      <c r="R4532" s="122">
        <v>7.6438711205999996E-3</v>
      </c>
      <c r="S4532" s="122">
        <v>1.6011221912399998E-2</v>
      </c>
      <c r="T4532" s="122">
        <v>1.8240287293799999E-2</v>
      </c>
      <c r="U4532" s="122">
        <v>2.0582555736599999E-2</v>
      </c>
      <c r="V4532" s="122">
        <v>2.31355835568E-2</v>
      </c>
      <c r="W4532" s="122">
        <v>2.56829843556E-2</v>
      </c>
      <c r="X4532" s="122">
        <v>2.8092316909799998E-2</v>
      </c>
      <c r="Y4532" s="122">
        <v>3.07534563336E-2</v>
      </c>
      <c r="Z4532" s="122">
        <v>3.3777440439600001E-2</v>
      </c>
      <c r="AA4532" s="122">
        <v>3.7004094355800002E-2</v>
      </c>
      <c r="AB4532" s="122">
        <v>4.0062321241800002E-2</v>
      </c>
      <c r="AC4532" s="122">
        <v>4.3135710274800003E-2</v>
      </c>
      <c r="AD4532" s="122">
        <v>4.6287100859999999E-2</v>
      </c>
      <c r="AE4532" s="122">
        <v>5.9390184453600003E-2</v>
      </c>
      <c r="AF4532" s="122">
        <v>7.0238572403999999E-2</v>
      </c>
      <c r="AG4532" s="122">
        <v>8.2768748633999994E-2</v>
      </c>
      <c r="AH4532" s="122">
        <v>8.7260256197399994E-2</v>
      </c>
      <c r="AI4532" s="122">
        <v>8.8164124791600004E-2</v>
      </c>
      <c r="AJ4532" s="122">
        <v>8.7320522975399995E-2</v>
      </c>
      <c r="AK4532" s="122">
        <v>9.0795351589799997E-2</v>
      </c>
      <c r="AL4532" s="122">
        <v>0</v>
      </c>
    </row>
    <row r="4533" spans="1:38" hidden="1" x14ac:dyDescent="0.25">
      <c r="A4533" s="122" t="s">
        <v>2067</v>
      </c>
      <c r="B4533" s="122">
        <v>1</v>
      </c>
      <c r="C4533" s="122" t="s">
        <v>2267</v>
      </c>
      <c r="D4533" s="122" t="s">
        <v>2122</v>
      </c>
      <c r="E4533" s="122">
        <v>83</v>
      </c>
      <c r="F4533" s="122">
        <v>0</v>
      </c>
      <c r="G4533" s="122">
        <v>0</v>
      </c>
      <c r="H4533" s="122">
        <v>0</v>
      </c>
      <c r="I4533" s="122">
        <v>0</v>
      </c>
      <c r="J4533" s="122">
        <v>0</v>
      </c>
      <c r="K4533" s="122">
        <v>0</v>
      </c>
      <c r="L4533" s="122">
        <v>0</v>
      </c>
      <c r="M4533" s="122">
        <v>0</v>
      </c>
      <c r="N4533" s="122">
        <v>0</v>
      </c>
      <c r="O4533" s="122">
        <v>0</v>
      </c>
      <c r="P4533" s="122">
        <v>0</v>
      </c>
      <c r="Q4533" s="122">
        <v>3.5880753480000002E-4</v>
      </c>
      <c r="R4533" s="122">
        <v>4.6168183775999998E-3</v>
      </c>
      <c r="S4533" s="122">
        <v>9.6875142935999997E-3</v>
      </c>
      <c r="T4533" s="122">
        <v>1.1069976317400001E-2</v>
      </c>
      <c r="U4533" s="122">
        <v>1.25261546124E-2</v>
      </c>
      <c r="V4533" s="122">
        <v>1.4103122748E-2</v>
      </c>
      <c r="W4533" s="122">
        <v>1.5656823982800001E-2</v>
      </c>
      <c r="X4533" s="122">
        <v>1.7115166668599999E-2</v>
      </c>
      <c r="Y4533" s="122">
        <v>1.87240638156E-2</v>
      </c>
      <c r="Z4533" s="122">
        <v>2.0624245098599999E-2</v>
      </c>
      <c r="AA4533" s="122">
        <v>2.2674701049E-2</v>
      </c>
      <c r="AB4533" s="122">
        <v>2.4560536657799999E-2</v>
      </c>
      <c r="AC4533" s="122">
        <v>2.6430555465600001E-2</v>
      </c>
      <c r="AD4533" s="122">
        <v>2.836967562E-2</v>
      </c>
      <c r="AE4533" s="122">
        <v>3.64519081212E-2</v>
      </c>
      <c r="AF4533" s="122">
        <v>4.3178223488400003E-2</v>
      </c>
      <c r="AG4533" s="122">
        <v>5.0968815097199999E-2</v>
      </c>
      <c r="AH4533" s="122">
        <v>5.3733019111200001E-2</v>
      </c>
      <c r="AI4533" s="122">
        <v>5.4267399700800002E-2</v>
      </c>
      <c r="AJ4533" s="122">
        <v>5.2346265800399999E-2</v>
      </c>
      <c r="AK4533" s="122">
        <v>5.4512607606599997E-2</v>
      </c>
      <c r="AL4533" s="122">
        <v>0</v>
      </c>
    </row>
    <row r="4534" spans="1:38" hidden="1" x14ac:dyDescent="0.25">
      <c r="A4534" s="122" t="s">
        <v>2067</v>
      </c>
      <c r="B4534" s="122">
        <v>1</v>
      </c>
      <c r="C4534" s="122" t="s">
        <v>2267</v>
      </c>
      <c r="D4534" s="122" t="s">
        <v>2175</v>
      </c>
      <c r="E4534" s="122">
        <v>83</v>
      </c>
      <c r="F4534" s="122">
        <v>0</v>
      </c>
      <c r="G4534" s="122">
        <v>0</v>
      </c>
      <c r="H4534" s="122">
        <v>0</v>
      </c>
      <c r="I4534" s="122">
        <v>0</v>
      </c>
      <c r="J4534" s="122">
        <v>0</v>
      </c>
      <c r="K4534" s="122">
        <v>0</v>
      </c>
      <c r="L4534" s="122">
        <v>0</v>
      </c>
      <c r="M4534" s="122">
        <v>0</v>
      </c>
      <c r="N4534" s="122">
        <v>0</v>
      </c>
      <c r="O4534" s="122">
        <v>0</v>
      </c>
      <c r="P4534" s="122">
        <v>0</v>
      </c>
      <c r="Q4534" s="122">
        <v>7.6886238000000003E-6</v>
      </c>
      <c r="R4534" s="122">
        <v>9.8201360399999995E-5</v>
      </c>
      <c r="S4534" s="122">
        <v>2.041590408E-4</v>
      </c>
      <c r="T4534" s="122">
        <v>2.308373496E-4</v>
      </c>
      <c r="U4534" s="122">
        <v>2.580676098E-4</v>
      </c>
      <c r="V4534" s="122">
        <v>2.855399118E-4</v>
      </c>
      <c r="W4534" s="122">
        <v>3.1199325300000001E-4</v>
      </c>
      <c r="X4534" s="122">
        <v>3.3557478239999998E-4</v>
      </c>
      <c r="Y4534" s="122">
        <v>3.6171006300000002E-4</v>
      </c>
      <c r="Z4534" s="122">
        <v>3.9193860420000002E-4</v>
      </c>
      <c r="AA4534" s="122">
        <v>4.2446092260000002E-4</v>
      </c>
      <c r="AB4534" s="122">
        <v>4.5310396560000002E-4</v>
      </c>
      <c r="AC4534" s="122">
        <v>4.8039016739999998E-4</v>
      </c>
      <c r="AD4534" s="122">
        <v>5.0721716759999998E-4</v>
      </c>
      <c r="AE4534" s="122">
        <v>6.3940931340000003E-4</v>
      </c>
      <c r="AF4534" s="122">
        <v>7.4176751220000003E-4</v>
      </c>
      <c r="AG4534" s="122">
        <v>8.5633101840000005E-4</v>
      </c>
      <c r="AH4534" s="122">
        <v>8.8274780879999998E-4</v>
      </c>
      <c r="AI4534" s="122">
        <v>8.7043834019999997E-4</v>
      </c>
      <c r="AJ4534" s="122">
        <v>8.2357343639999998E-4</v>
      </c>
      <c r="AK4534" s="122">
        <v>8.3530161000000005E-4</v>
      </c>
      <c r="AL4534" s="122">
        <v>0</v>
      </c>
    </row>
    <row r="4535" spans="1:38" hidden="1" x14ac:dyDescent="0.25">
      <c r="A4535" s="122" t="s">
        <v>2067</v>
      </c>
      <c r="B4535" s="122">
        <v>1</v>
      </c>
      <c r="C4535" s="122" t="s">
        <v>2267</v>
      </c>
      <c r="D4535" s="122" t="s">
        <v>2123</v>
      </c>
      <c r="E4535" s="122">
        <v>83</v>
      </c>
      <c r="F4535" s="122">
        <v>0</v>
      </c>
      <c r="G4535" s="122">
        <v>0</v>
      </c>
      <c r="H4535" s="122">
        <v>0</v>
      </c>
      <c r="I4535" s="122">
        <v>0</v>
      </c>
      <c r="J4535" s="122">
        <v>0</v>
      </c>
      <c r="K4535" s="122">
        <v>0</v>
      </c>
      <c r="L4535" s="122">
        <v>0</v>
      </c>
      <c r="M4535" s="122">
        <v>0</v>
      </c>
      <c r="N4535" s="122">
        <v>0</v>
      </c>
      <c r="O4535" s="122">
        <v>0</v>
      </c>
      <c r="P4535" s="122">
        <v>0</v>
      </c>
      <c r="Q4535" s="122">
        <v>7.0299577919999997E-4</v>
      </c>
      <c r="R4535" s="122">
        <v>9.2070219383999993E-3</v>
      </c>
      <c r="S4535" s="122">
        <v>1.95909485772E-2</v>
      </c>
      <c r="T4535" s="122">
        <v>2.2756044940200001E-2</v>
      </c>
      <c r="U4535" s="122">
        <v>2.6299399526400001E-2</v>
      </c>
      <c r="V4535" s="122">
        <v>3.0133564032000001E-2</v>
      </c>
      <c r="W4535" s="122">
        <v>3.3898968160200001E-2</v>
      </c>
      <c r="X4535" s="122">
        <v>3.7393432962599997E-2</v>
      </c>
      <c r="Y4535" s="122">
        <v>4.0999674573000001E-2</v>
      </c>
      <c r="Z4535" s="122">
        <v>4.5224737186200001E-2</v>
      </c>
      <c r="AA4535" s="122">
        <v>4.9908492433800002E-2</v>
      </c>
      <c r="AB4535" s="122">
        <v>5.4532370178E-2</v>
      </c>
      <c r="AC4535" s="122">
        <v>5.9233565390999998E-2</v>
      </c>
      <c r="AD4535" s="122">
        <v>6.4339821031200006E-2</v>
      </c>
      <c r="AE4535" s="122">
        <v>8.35877060304E-2</v>
      </c>
      <c r="AF4535" s="122">
        <v>0.1002276884466</v>
      </c>
      <c r="AG4535" s="122">
        <v>0.11959055745780001</v>
      </c>
      <c r="AH4535" s="122">
        <v>0.1278004727142</v>
      </c>
      <c r="AI4535" s="122">
        <v>0.13098686643900001</v>
      </c>
      <c r="AJ4535" s="122">
        <v>0.1247383213362</v>
      </c>
      <c r="AK4535" s="122">
        <v>0.1310856732042</v>
      </c>
      <c r="AL4535" s="122">
        <v>0</v>
      </c>
    </row>
    <row r="4536" spans="1:38" x14ac:dyDescent="0.25">
      <c r="A4536" s="122" t="s">
        <v>2067</v>
      </c>
      <c r="B4536" s="122">
        <v>1</v>
      </c>
      <c r="C4536" s="122" t="s">
        <v>2267</v>
      </c>
      <c r="D4536" s="122" t="s">
        <v>2124</v>
      </c>
      <c r="E4536" s="122">
        <v>83</v>
      </c>
      <c r="F4536" s="122">
        <v>0</v>
      </c>
      <c r="G4536" s="122">
        <v>0</v>
      </c>
      <c r="H4536" s="122">
        <v>0</v>
      </c>
      <c r="I4536" s="122">
        <v>0</v>
      </c>
      <c r="J4536" s="122">
        <v>0</v>
      </c>
      <c r="K4536" s="122">
        <v>0</v>
      </c>
      <c r="L4536" s="122">
        <v>0</v>
      </c>
      <c r="M4536" s="122">
        <v>0</v>
      </c>
      <c r="N4536" s="122">
        <v>0</v>
      </c>
      <c r="O4536" s="122">
        <v>0</v>
      </c>
      <c r="P4536" s="122">
        <v>0</v>
      </c>
      <c r="Q4536" s="122">
        <v>4.5963818472000003E-3</v>
      </c>
      <c r="R4536" s="122">
        <v>5.9497897087199998E-2</v>
      </c>
      <c r="S4536" s="122">
        <v>0.12533524557840001</v>
      </c>
      <c r="T4536" s="122">
        <v>0.14321988492240001</v>
      </c>
      <c r="U4536" s="122">
        <v>0.16137026256779999</v>
      </c>
      <c r="V4536" s="122">
        <v>0.18003347350560001</v>
      </c>
      <c r="W4536" s="122">
        <v>0.199239899001</v>
      </c>
      <c r="X4536" s="122">
        <v>0.21794314112999999</v>
      </c>
      <c r="Y4536" s="122">
        <v>0.23890297508219999</v>
      </c>
      <c r="Z4536" s="122">
        <v>0.26341138660980001</v>
      </c>
      <c r="AA4536" s="122">
        <v>0.29016697546980003</v>
      </c>
      <c r="AB4536" s="122">
        <v>0.31560368122139998</v>
      </c>
      <c r="AC4536" s="122">
        <v>0.34152418099800003</v>
      </c>
      <c r="AD4536" s="122">
        <v>0.36873735163979998</v>
      </c>
      <c r="AE4536" s="122">
        <v>0.47592730622579998</v>
      </c>
      <c r="AF4536" s="122">
        <v>0.56500562461199999</v>
      </c>
      <c r="AG4536" s="122">
        <v>0.66747572360039997</v>
      </c>
      <c r="AH4536" s="122">
        <v>0.70351284397680003</v>
      </c>
      <c r="AI4536" s="122">
        <v>0.70843666753860002</v>
      </c>
      <c r="AJ4536" s="122">
        <v>0.68642248826579999</v>
      </c>
      <c r="AK4536" s="122">
        <v>0.70688493266819996</v>
      </c>
      <c r="AL4536" s="122">
        <v>0</v>
      </c>
    </row>
    <row r="4537" spans="1:38" hidden="1" x14ac:dyDescent="0.25">
      <c r="A4537" s="122" t="s">
        <v>2067</v>
      </c>
      <c r="B4537" s="122">
        <v>1</v>
      </c>
      <c r="C4537" s="122" t="s">
        <v>2267</v>
      </c>
      <c r="D4537" s="122" t="s">
        <v>474</v>
      </c>
      <c r="E4537" s="122">
        <v>83</v>
      </c>
      <c r="F4537" s="122">
        <v>0</v>
      </c>
      <c r="G4537" s="122">
        <v>0</v>
      </c>
      <c r="H4537" s="122">
        <v>0</v>
      </c>
      <c r="I4537" s="122">
        <v>0</v>
      </c>
      <c r="J4537" s="122">
        <v>0</v>
      </c>
      <c r="K4537" s="122">
        <v>0</v>
      </c>
      <c r="L4537" s="122">
        <v>0</v>
      </c>
      <c r="M4537" s="122">
        <v>0</v>
      </c>
      <c r="N4537" s="122">
        <v>0</v>
      </c>
      <c r="O4537" s="122">
        <v>0</v>
      </c>
      <c r="P4537" s="122">
        <v>0</v>
      </c>
      <c r="Q4537" s="122">
        <v>5.8997873219999997E-4</v>
      </c>
      <c r="R4537" s="122">
        <v>7.6614738486000004E-3</v>
      </c>
      <c r="S4537" s="122">
        <v>1.6100960990399999E-2</v>
      </c>
      <c r="T4537" s="122">
        <v>1.8418570513199999E-2</v>
      </c>
      <c r="U4537" s="122">
        <v>2.08621796526E-2</v>
      </c>
      <c r="V4537" s="122">
        <v>2.3592609440400002E-2</v>
      </c>
      <c r="W4537" s="122">
        <v>2.64031438242E-2</v>
      </c>
      <c r="X4537" s="122">
        <v>2.9113575176400001E-2</v>
      </c>
      <c r="Y4537" s="122">
        <v>3.2138330109600002E-2</v>
      </c>
      <c r="Z4537" s="122">
        <v>3.5626883120400001E-2</v>
      </c>
      <c r="AA4537" s="122">
        <v>3.9488626577400002E-2</v>
      </c>
      <c r="AB4537" s="122">
        <v>4.31982504096E-2</v>
      </c>
      <c r="AC4537" s="122">
        <v>4.7056718022600003E-2</v>
      </c>
      <c r="AD4537" s="122">
        <v>5.1150186086999998E-2</v>
      </c>
      <c r="AE4537" s="122">
        <v>6.6724344086400003E-2</v>
      </c>
      <c r="AF4537" s="122">
        <v>8.0009404074599999E-2</v>
      </c>
      <c r="AG4537" s="122">
        <v>9.5315283920999999E-2</v>
      </c>
      <c r="AH4537" s="122">
        <v>0.10162980604919999</v>
      </c>
      <c r="AI4537" s="122">
        <v>0.1034424406158</v>
      </c>
      <c r="AJ4537" s="122">
        <v>0.100519124706</v>
      </c>
      <c r="AK4537" s="122">
        <v>0.1047066918612</v>
      </c>
      <c r="AL4537" s="122">
        <v>0</v>
      </c>
    </row>
    <row r="4538" spans="1:38" hidden="1" x14ac:dyDescent="0.25">
      <c r="A4538" s="122" t="s">
        <v>2067</v>
      </c>
      <c r="B4538" s="122">
        <v>1</v>
      </c>
      <c r="C4538" s="122" t="s">
        <v>2267</v>
      </c>
      <c r="D4538" s="122" t="s">
        <v>2125</v>
      </c>
      <c r="E4538" s="122">
        <v>83</v>
      </c>
      <c r="F4538" s="122">
        <v>0</v>
      </c>
      <c r="G4538" s="122">
        <v>0</v>
      </c>
      <c r="H4538" s="122">
        <v>0</v>
      </c>
      <c r="I4538" s="122">
        <v>0</v>
      </c>
      <c r="J4538" s="122">
        <v>0</v>
      </c>
      <c r="K4538" s="122">
        <v>0</v>
      </c>
      <c r="L4538" s="122">
        <v>0</v>
      </c>
      <c r="M4538" s="122">
        <v>0</v>
      </c>
      <c r="N4538" s="122">
        <v>0</v>
      </c>
      <c r="O4538" s="122">
        <v>0</v>
      </c>
      <c r="P4538" s="122">
        <v>0</v>
      </c>
      <c r="Q4538" s="122">
        <v>4.576238238E-4</v>
      </c>
      <c r="R4538" s="122">
        <v>5.9012737212000002E-3</v>
      </c>
      <c r="S4538" s="122">
        <v>1.2387829053600001E-2</v>
      </c>
      <c r="T4538" s="122">
        <v>1.40749443978E-2</v>
      </c>
      <c r="U4538" s="122">
        <v>1.5795447954000001E-2</v>
      </c>
      <c r="V4538" s="122">
        <v>1.7580216825600001E-2</v>
      </c>
      <c r="W4538" s="122">
        <v>1.93866728484E-2</v>
      </c>
      <c r="X4538" s="122">
        <v>2.11104663198E-2</v>
      </c>
      <c r="Y4538" s="122">
        <v>2.3022131846999999E-2</v>
      </c>
      <c r="Z4538" s="122">
        <v>2.5262762381999999E-2</v>
      </c>
      <c r="AA4538" s="122">
        <v>2.7667496227800001E-2</v>
      </c>
      <c r="AB4538" s="122">
        <v>2.9903155939799999E-2</v>
      </c>
      <c r="AC4538" s="122">
        <v>3.2102717789999999E-2</v>
      </c>
      <c r="AD4538" s="122">
        <v>3.4360740414000002E-2</v>
      </c>
      <c r="AE4538" s="122">
        <v>4.3899886258800001E-2</v>
      </c>
      <c r="AF4538" s="122">
        <v>5.1664524654600003E-2</v>
      </c>
      <c r="AG4538" s="122">
        <v>6.06653875542E-2</v>
      </c>
      <c r="AH4538" s="122">
        <v>6.3765500713200002E-2</v>
      </c>
      <c r="AI4538" s="122">
        <v>6.4058160308999995E-2</v>
      </c>
      <c r="AJ4538" s="122">
        <v>6.2564957426400003E-2</v>
      </c>
      <c r="AK4538" s="122">
        <v>6.4956237488999993E-2</v>
      </c>
      <c r="AL4538" s="122">
        <v>0</v>
      </c>
    </row>
    <row r="4539" spans="1:38" hidden="1" x14ac:dyDescent="0.25">
      <c r="A4539" s="122" t="s">
        <v>2067</v>
      </c>
      <c r="B4539" s="122">
        <v>1</v>
      </c>
      <c r="C4539" s="122" t="s">
        <v>2267</v>
      </c>
      <c r="D4539" s="122" t="s">
        <v>2126</v>
      </c>
      <c r="E4539" s="122">
        <v>83</v>
      </c>
      <c r="F4539" s="122">
        <v>0</v>
      </c>
      <c r="G4539" s="122">
        <v>0</v>
      </c>
      <c r="H4539" s="122">
        <v>0</v>
      </c>
      <c r="I4539" s="122">
        <v>0</v>
      </c>
      <c r="J4539" s="122">
        <v>0</v>
      </c>
      <c r="K4539" s="122">
        <v>0</v>
      </c>
      <c r="L4539" s="122">
        <v>0</v>
      </c>
      <c r="M4539" s="122">
        <v>0</v>
      </c>
      <c r="N4539" s="122">
        <v>0</v>
      </c>
      <c r="O4539" s="122">
        <v>0</v>
      </c>
      <c r="P4539" s="122">
        <v>0</v>
      </c>
      <c r="Q4539" s="122">
        <v>7.6585852200000007E-5</v>
      </c>
      <c r="R4539" s="122">
        <v>9.7791493800000002E-4</v>
      </c>
      <c r="S4539" s="122">
        <v>2.0211901710000001E-3</v>
      </c>
      <c r="T4539" s="122">
        <v>2.2857240120000002E-3</v>
      </c>
      <c r="U4539" s="122">
        <v>2.5543996764E-3</v>
      </c>
      <c r="V4539" s="122">
        <v>2.8522558349999999E-3</v>
      </c>
      <c r="W4539" s="122">
        <v>3.1570541574E-3</v>
      </c>
      <c r="X4539" s="122">
        <v>3.4547397455999998E-3</v>
      </c>
      <c r="Y4539" s="122">
        <v>3.8279308781999999E-3</v>
      </c>
      <c r="Z4539" s="122">
        <v>4.2722425746000003E-3</v>
      </c>
      <c r="AA4539" s="122">
        <v>4.7822878817999999E-3</v>
      </c>
      <c r="AB4539" s="122">
        <v>5.2877404865999999E-3</v>
      </c>
      <c r="AC4539" s="122">
        <v>5.8170257574000003E-3</v>
      </c>
      <c r="AD4539" s="122">
        <v>6.3414382746000003E-3</v>
      </c>
      <c r="AE4539" s="122">
        <v>8.2821046307999992E-3</v>
      </c>
      <c r="AF4539" s="122">
        <v>9.923177121E-3</v>
      </c>
      <c r="AG4539" s="122">
        <v>1.18278979962E-2</v>
      </c>
      <c r="AH4539" s="122">
        <v>1.25610630288E-2</v>
      </c>
      <c r="AI4539" s="122">
        <v>1.27226876634E-2</v>
      </c>
      <c r="AJ4539" s="122">
        <v>1.19923669866E-2</v>
      </c>
      <c r="AK4539" s="122">
        <v>1.2071212296E-2</v>
      </c>
      <c r="AL4539" s="122">
        <v>0</v>
      </c>
    </row>
    <row r="4540" spans="1:38" hidden="1" x14ac:dyDescent="0.25">
      <c r="A4540" s="122" t="s">
        <v>2067</v>
      </c>
      <c r="B4540" s="122">
        <v>1</v>
      </c>
      <c r="C4540" s="122" t="s">
        <v>2267</v>
      </c>
      <c r="D4540" s="122" t="s">
        <v>2127</v>
      </c>
      <c r="E4540" s="122">
        <v>83</v>
      </c>
      <c r="F4540" s="122">
        <v>0</v>
      </c>
      <c r="G4540" s="122">
        <v>0</v>
      </c>
      <c r="H4540" s="122">
        <v>0</v>
      </c>
      <c r="I4540" s="122">
        <v>0</v>
      </c>
      <c r="J4540" s="122">
        <v>0</v>
      </c>
      <c r="K4540" s="122">
        <v>0</v>
      </c>
      <c r="L4540" s="122">
        <v>0</v>
      </c>
      <c r="M4540" s="122">
        <v>0</v>
      </c>
      <c r="N4540" s="122">
        <v>0</v>
      </c>
      <c r="O4540" s="122">
        <v>0</v>
      </c>
      <c r="P4540" s="122">
        <v>0</v>
      </c>
      <c r="Q4540" s="122">
        <v>1.060729098E-4</v>
      </c>
      <c r="R4540" s="122">
        <v>1.3754753297999999E-3</v>
      </c>
      <c r="S4540" s="122">
        <v>2.9082388763999999E-3</v>
      </c>
      <c r="T4540" s="122">
        <v>3.3447344501999999E-3</v>
      </c>
      <c r="U4540" s="122">
        <v>3.8065840956000001E-3</v>
      </c>
      <c r="V4540" s="122">
        <v>4.2946096908000001E-3</v>
      </c>
      <c r="W4540" s="122">
        <v>4.7913294857999996E-3</v>
      </c>
      <c r="X4540" s="122">
        <v>5.2626079505999996E-3</v>
      </c>
      <c r="Y4540" s="122">
        <v>5.7637950941999997E-3</v>
      </c>
      <c r="Z4540" s="122">
        <v>6.3499496345999999E-3</v>
      </c>
      <c r="AA4540" s="122">
        <v>6.997302312E-3</v>
      </c>
      <c r="AB4540" s="122">
        <v>7.6148180394000004E-3</v>
      </c>
      <c r="AC4540" s="122">
        <v>8.2498936805999994E-3</v>
      </c>
      <c r="AD4540" s="122">
        <v>8.9170672733999996E-3</v>
      </c>
      <c r="AE4540" s="122">
        <v>1.1524548835799999E-2</v>
      </c>
      <c r="AF4540" s="122">
        <v>1.3710352227000001E-2</v>
      </c>
      <c r="AG4540" s="122">
        <v>1.6254169588800001E-2</v>
      </c>
      <c r="AH4540" s="122">
        <v>1.7249749717199999E-2</v>
      </c>
      <c r="AI4540" s="122">
        <v>1.7544354828E-2</v>
      </c>
      <c r="AJ4540" s="122">
        <v>1.72368955044E-2</v>
      </c>
      <c r="AK4540" s="122">
        <v>1.80763544676E-2</v>
      </c>
      <c r="AL4540" s="122">
        <v>0</v>
      </c>
    </row>
    <row r="4541" spans="1:38" hidden="1" x14ac:dyDescent="0.25">
      <c r="A4541" s="122" t="s">
        <v>2067</v>
      </c>
      <c r="B4541" s="122">
        <v>1</v>
      </c>
      <c r="C4541" s="122" t="s">
        <v>2267</v>
      </c>
      <c r="D4541" s="122" t="s">
        <v>2128</v>
      </c>
      <c r="E4541" s="122">
        <v>83</v>
      </c>
      <c r="F4541" s="122">
        <v>0</v>
      </c>
      <c r="G4541" s="122">
        <v>0</v>
      </c>
      <c r="H4541" s="122">
        <v>0</v>
      </c>
      <c r="I4541" s="122">
        <v>0</v>
      </c>
      <c r="J4541" s="122">
        <v>0</v>
      </c>
      <c r="K4541" s="122">
        <v>0</v>
      </c>
      <c r="L4541" s="122">
        <v>0</v>
      </c>
      <c r="M4541" s="122">
        <v>0</v>
      </c>
      <c r="N4541" s="122">
        <v>0</v>
      </c>
      <c r="O4541" s="122">
        <v>0</v>
      </c>
      <c r="P4541" s="122">
        <v>0</v>
      </c>
      <c r="Q4541" s="122">
        <v>2.1805116762000001E-3</v>
      </c>
      <c r="R4541" s="122">
        <v>2.84751917736E-2</v>
      </c>
      <c r="S4541" s="122">
        <v>6.04544735652E-2</v>
      </c>
      <c r="T4541" s="122">
        <v>7.0112426326799995E-2</v>
      </c>
      <c r="U4541" s="122">
        <v>8.03611404024E-2</v>
      </c>
      <c r="V4541" s="122">
        <v>9.0798366773400002E-2</v>
      </c>
      <c r="W4541" s="122">
        <v>0.100953809385</v>
      </c>
      <c r="X4541" s="122">
        <v>0.11031203898</v>
      </c>
      <c r="Y4541" s="122">
        <v>0.120563419119</v>
      </c>
      <c r="Z4541" s="122">
        <v>0.1330211285832</v>
      </c>
      <c r="AA4541" s="122">
        <v>0.14691418212900001</v>
      </c>
      <c r="AB4541" s="122">
        <v>0.16054445618640001</v>
      </c>
      <c r="AC4541" s="122">
        <v>0.1745545906962</v>
      </c>
      <c r="AD4541" s="122">
        <v>0.18972511237680001</v>
      </c>
      <c r="AE4541" s="122">
        <v>0.24734612940180001</v>
      </c>
      <c r="AF4541" s="122">
        <v>0.29769469346760002</v>
      </c>
      <c r="AG4541" s="122">
        <v>0.35593508018640002</v>
      </c>
      <c r="AH4541" s="122">
        <v>0.37916012594460002</v>
      </c>
      <c r="AI4541" s="122">
        <v>0.38607209037540002</v>
      </c>
      <c r="AJ4541" s="122">
        <v>0.37484011653659999</v>
      </c>
      <c r="AK4541" s="122">
        <v>0.39239552352000001</v>
      </c>
      <c r="AL4541" s="122">
        <v>0</v>
      </c>
    </row>
    <row r="4542" spans="1:38" hidden="1" x14ac:dyDescent="0.25">
      <c r="A4542" s="122" t="s">
        <v>2067</v>
      </c>
      <c r="B4542" s="122">
        <v>1</v>
      </c>
      <c r="C4542" s="122" t="s">
        <v>2267</v>
      </c>
      <c r="D4542" s="122" t="s">
        <v>2129</v>
      </c>
      <c r="E4542" s="122">
        <v>83</v>
      </c>
      <c r="F4542" s="122">
        <v>0</v>
      </c>
      <c r="G4542" s="122">
        <v>0</v>
      </c>
      <c r="H4542" s="122">
        <v>0</v>
      </c>
      <c r="I4542" s="122">
        <v>0</v>
      </c>
      <c r="J4542" s="122">
        <v>0</v>
      </c>
      <c r="K4542" s="122">
        <v>0</v>
      </c>
      <c r="L4542" s="122">
        <v>0</v>
      </c>
      <c r="M4542" s="122">
        <v>0</v>
      </c>
      <c r="N4542" s="122">
        <v>0</v>
      </c>
      <c r="O4542" s="122">
        <v>0</v>
      </c>
      <c r="P4542" s="122">
        <v>0</v>
      </c>
      <c r="Q4542" s="122">
        <v>1.116724752E-3</v>
      </c>
      <c r="R4542" s="122">
        <v>1.45166786622E-2</v>
      </c>
      <c r="S4542" s="122">
        <v>3.06565399998E-2</v>
      </c>
      <c r="T4542" s="122">
        <v>3.5304180740400003E-2</v>
      </c>
      <c r="U4542" s="122">
        <v>4.0202653491000002E-2</v>
      </c>
      <c r="V4542" s="122">
        <v>4.5760627769999999E-2</v>
      </c>
      <c r="W4542" s="122">
        <v>5.1389646422400001E-2</v>
      </c>
      <c r="X4542" s="122">
        <v>5.6592073738200001E-2</v>
      </c>
      <c r="Y4542" s="122">
        <v>6.21853978746E-2</v>
      </c>
      <c r="Z4542" s="122">
        <v>6.8551374262800002E-2</v>
      </c>
      <c r="AA4542" s="122">
        <v>7.5583647539400001E-2</v>
      </c>
      <c r="AB4542" s="122">
        <v>8.2372994847000003E-2</v>
      </c>
      <c r="AC4542" s="122">
        <v>8.9060661604199995E-2</v>
      </c>
      <c r="AD4542" s="122">
        <v>9.6241153351199996E-2</v>
      </c>
      <c r="AE4542" s="122">
        <v>0.1245758504562</v>
      </c>
      <c r="AF4542" s="122">
        <v>0.14877263887200001</v>
      </c>
      <c r="AG4542" s="122">
        <v>0.17675411325000001</v>
      </c>
      <c r="AH4542" s="122">
        <v>0.1876521639564</v>
      </c>
      <c r="AI4542" s="122">
        <v>0.19091621097120001</v>
      </c>
      <c r="AJ4542" s="122">
        <v>0.18639187744319999</v>
      </c>
      <c r="AK4542" s="122">
        <v>0.1945583972904</v>
      </c>
      <c r="AL4542" s="122">
        <v>0</v>
      </c>
    </row>
    <row r="4543" spans="1:38" hidden="1" x14ac:dyDescent="0.25">
      <c r="A4543" s="122" t="s">
        <v>2067</v>
      </c>
      <c r="B4543" s="122">
        <v>1</v>
      </c>
      <c r="C4543" s="122" t="s">
        <v>2267</v>
      </c>
      <c r="D4543" s="122" t="s">
        <v>2176</v>
      </c>
      <c r="E4543" s="122">
        <v>83</v>
      </c>
      <c r="F4543" s="122">
        <v>0</v>
      </c>
      <c r="G4543" s="122">
        <v>0</v>
      </c>
      <c r="H4543" s="122">
        <v>0</v>
      </c>
      <c r="I4543" s="122">
        <v>0</v>
      </c>
      <c r="J4543" s="122">
        <v>0</v>
      </c>
      <c r="K4543" s="122">
        <v>0</v>
      </c>
      <c r="L4543" s="122">
        <v>0</v>
      </c>
      <c r="M4543" s="122">
        <v>0</v>
      </c>
      <c r="N4543" s="122">
        <v>0</v>
      </c>
      <c r="O4543" s="122">
        <v>0</v>
      </c>
      <c r="P4543" s="122">
        <v>0</v>
      </c>
      <c r="Q4543" s="122">
        <v>2.08596102E-5</v>
      </c>
      <c r="R4543" s="122">
        <v>2.6847197520000002E-4</v>
      </c>
      <c r="S4543" s="122">
        <v>5.6195645219999995E-4</v>
      </c>
      <c r="T4543" s="122">
        <v>6.3948696239999995E-4</v>
      </c>
      <c r="U4543" s="122">
        <v>7.1875372139999999E-4</v>
      </c>
      <c r="V4543" s="122">
        <v>8.0116719539999998E-4</v>
      </c>
      <c r="W4543" s="122">
        <v>8.85513486E-4</v>
      </c>
      <c r="X4543" s="122">
        <v>9.6405789479999998E-4</v>
      </c>
      <c r="Y4543" s="122">
        <v>1.0513643711999999E-3</v>
      </c>
      <c r="Z4543" s="122">
        <v>1.1528551320000001E-3</v>
      </c>
      <c r="AA4543" s="122">
        <v>1.2640153812E-3</v>
      </c>
      <c r="AB4543" s="122">
        <v>1.3694175924000001E-3</v>
      </c>
      <c r="AC4543" s="122">
        <v>1.475890845E-3</v>
      </c>
      <c r="AD4543" s="122">
        <v>1.5850083678E-3</v>
      </c>
      <c r="AE4543" s="122">
        <v>2.0356673766E-3</v>
      </c>
      <c r="AF4543" s="122">
        <v>2.4086769564000002E-3</v>
      </c>
      <c r="AG4543" s="122">
        <v>2.8396803006E-3</v>
      </c>
      <c r="AH4543" s="122">
        <v>2.9928512328000001E-3</v>
      </c>
      <c r="AI4543" s="122">
        <v>3.020540952E-3</v>
      </c>
      <c r="AJ4543" s="122">
        <v>2.9279849742E-3</v>
      </c>
      <c r="AK4543" s="122">
        <v>3.0410159207999998E-3</v>
      </c>
      <c r="AL4543" s="122">
        <v>0</v>
      </c>
    </row>
    <row r="4544" spans="1:38" hidden="1" x14ac:dyDescent="0.25">
      <c r="A4544" s="122" t="s">
        <v>2067</v>
      </c>
      <c r="B4544" s="122">
        <v>1</v>
      </c>
      <c r="C4544" s="122" t="s">
        <v>2267</v>
      </c>
      <c r="D4544" s="122" t="s">
        <v>2130</v>
      </c>
      <c r="E4544" s="122">
        <v>83</v>
      </c>
      <c r="F4544" s="122">
        <v>0</v>
      </c>
      <c r="G4544" s="122">
        <v>0</v>
      </c>
      <c r="H4544" s="122">
        <v>0</v>
      </c>
      <c r="I4544" s="122">
        <v>0</v>
      </c>
      <c r="J4544" s="122">
        <v>0</v>
      </c>
      <c r="K4544" s="122">
        <v>0</v>
      </c>
      <c r="L4544" s="122">
        <v>0</v>
      </c>
      <c r="M4544" s="122">
        <v>0</v>
      </c>
      <c r="N4544" s="122">
        <v>0</v>
      </c>
      <c r="O4544" s="122">
        <v>0</v>
      </c>
      <c r="P4544" s="122">
        <v>0</v>
      </c>
      <c r="Q4544" s="122">
        <v>1.6342849379999999E-4</v>
      </c>
      <c r="R4544" s="122">
        <v>2.1150120420000001E-3</v>
      </c>
      <c r="S4544" s="122">
        <v>4.4482168302000004E-3</v>
      </c>
      <c r="T4544" s="122">
        <v>5.1272685749999998E-3</v>
      </c>
      <c r="U4544" s="122">
        <v>5.8224949925999997E-3</v>
      </c>
      <c r="V4544" s="122">
        <v>6.5460175638000001E-3</v>
      </c>
      <c r="W4544" s="122">
        <v>7.2312470802E-3</v>
      </c>
      <c r="X4544" s="122">
        <v>7.9320296484000005E-3</v>
      </c>
      <c r="Y4544" s="122">
        <v>8.7046536720000005E-3</v>
      </c>
      <c r="Z4544" s="122">
        <v>9.6275058594000006E-3</v>
      </c>
      <c r="AA4544" s="122">
        <v>1.06360937826E-2</v>
      </c>
      <c r="AB4544" s="122">
        <v>1.16045631702E-2</v>
      </c>
      <c r="AC4544" s="122">
        <v>1.2577761768E-2</v>
      </c>
      <c r="AD4544" s="122">
        <v>1.3525043532E-2</v>
      </c>
      <c r="AE4544" s="122">
        <v>1.7407951017599999E-2</v>
      </c>
      <c r="AF4544" s="122">
        <v>2.0621835234000001E-2</v>
      </c>
      <c r="AG4544" s="122">
        <v>2.4192063409799999E-2</v>
      </c>
      <c r="AH4544" s="122">
        <v>2.5386281434800002E-2</v>
      </c>
      <c r="AI4544" s="122">
        <v>2.5429369937400002E-2</v>
      </c>
      <c r="AJ4544" s="122">
        <v>2.5231163872200001E-2</v>
      </c>
      <c r="AK4544" s="122">
        <v>2.5970140052999999E-2</v>
      </c>
      <c r="AL4544" s="122">
        <v>0</v>
      </c>
    </row>
    <row r="4545" spans="1:38" hidden="1" x14ac:dyDescent="0.25">
      <c r="A4545" s="122" t="s">
        <v>2067</v>
      </c>
      <c r="B4545" s="122">
        <v>1</v>
      </c>
      <c r="C4545" s="122" t="s">
        <v>2267</v>
      </c>
      <c r="D4545" s="122" t="s">
        <v>2131</v>
      </c>
      <c r="E4545" s="122">
        <v>83</v>
      </c>
      <c r="F4545" s="122">
        <v>0</v>
      </c>
      <c r="G4545" s="122">
        <v>0</v>
      </c>
      <c r="H4545" s="122">
        <v>0</v>
      </c>
      <c r="I4545" s="122">
        <v>0</v>
      </c>
      <c r="J4545" s="122">
        <v>0</v>
      </c>
      <c r="K4545" s="122">
        <v>0</v>
      </c>
      <c r="L4545" s="122">
        <v>0</v>
      </c>
      <c r="M4545" s="122">
        <v>0</v>
      </c>
      <c r="N4545" s="122">
        <v>0</v>
      </c>
      <c r="O4545" s="122">
        <v>0</v>
      </c>
      <c r="P4545" s="122">
        <v>0</v>
      </c>
      <c r="Q4545" s="122">
        <v>3.9085821060000001E-4</v>
      </c>
      <c r="R4545" s="122">
        <v>5.0063528657999998E-3</v>
      </c>
      <c r="S4545" s="122">
        <v>1.0459663156799999E-2</v>
      </c>
      <c r="T4545" s="122">
        <v>1.1891055719400001E-2</v>
      </c>
      <c r="U4545" s="122">
        <v>1.3352000719199999E-2</v>
      </c>
      <c r="V4545" s="122">
        <v>1.4907213835799999E-2</v>
      </c>
      <c r="W4545" s="122">
        <v>1.64843467074E-2</v>
      </c>
      <c r="X4545" s="122">
        <v>1.7961709966200001E-2</v>
      </c>
      <c r="Y4545" s="122">
        <v>1.9603289362800001E-2</v>
      </c>
      <c r="Z4545" s="122">
        <v>2.15334982434E-2</v>
      </c>
      <c r="AA4545" s="122">
        <v>2.3644080174E-2</v>
      </c>
      <c r="AB4545" s="122">
        <v>2.5591640131200001E-2</v>
      </c>
      <c r="AC4545" s="122">
        <v>2.7622210129799998E-2</v>
      </c>
      <c r="AD4545" s="122">
        <v>2.9725529347800001E-2</v>
      </c>
      <c r="AE4545" s="122">
        <v>3.8198931170399998E-2</v>
      </c>
      <c r="AF4545" s="122">
        <v>4.5218852678999999E-2</v>
      </c>
      <c r="AG4545" s="122">
        <v>5.3342254165199998E-2</v>
      </c>
      <c r="AH4545" s="122">
        <v>5.6190102968999997E-2</v>
      </c>
      <c r="AI4545" s="122">
        <v>5.6757335434800001E-2</v>
      </c>
      <c r="AJ4545" s="122">
        <v>5.5412370327599998E-2</v>
      </c>
      <c r="AK4545" s="122">
        <v>5.7524564697599999E-2</v>
      </c>
      <c r="AL4545" s="122">
        <v>0</v>
      </c>
    </row>
    <row r="4546" spans="1:38" hidden="1" x14ac:dyDescent="0.25">
      <c r="A4546" s="122" t="s">
        <v>2067</v>
      </c>
      <c r="B4546" s="122">
        <v>1</v>
      </c>
      <c r="C4546" s="122" t="s">
        <v>2267</v>
      </c>
      <c r="D4546" s="122" t="s">
        <v>2132</v>
      </c>
      <c r="E4546" s="122">
        <v>83</v>
      </c>
      <c r="F4546" s="122">
        <v>0</v>
      </c>
      <c r="G4546" s="122">
        <v>0</v>
      </c>
      <c r="H4546" s="122">
        <v>0</v>
      </c>
      <c r="I4546" s="122">
        <v>0</v>
      </c>
      <c r="J4546" s="122">
        <v>0</v>
      </c>
      <c r="K4546" s="122">
        <v>0</v>
      </c>
      <c r="L4546" s="122">
        <v>0</v>
      </c>
      <c r="M4546" s="122">
        <v>0</v>
      </c>
      <c r="N4546" s="122">
        <v>0</v>
      </c>
      <c r="O4546" s="122">
        <v>0</v>
      </c>
      <c r="P4546" s="122">
        <v>0</v>
      </c>
      <c r="Q4546" s="122">
        <v>1.7596129979999999E-4</v>
      </c>
      <c r="R4546" s="122">
        <v>2.2869257267999999E-3</v>
      </c>
      <c r="S4546" s="122">
        <v>4.8472129133999998E-3</v>
      </c>
      <c r="T4546" s="122">
        <v>5.6032634658E-3</v>
      </c>
      <c r="U4546" s="122">
        <v>6.4328455619999999E-3</v>
      </c>
      <c r="V4546" s="122">
        <v>7.3403875115999996E-3</v>
      </c>
      <c r="W4546" s="122">
        <v>8.2723971330000007E-3</v>
      </c>
      <c r="X4546" s="122">
        <v>9.1353797964000005E-3</v>
      </c>
      <c r="Y4546" s="122">
        <v>1.0047287679000001E-2</v>
      </c>
      <c r="Z4546" s="122">
        <v>1.10872614996E-2</v>
      </c>
      <c r="AA4546" s="122">
        <v>1.2214359042599999E-2</v>
      </c>
      <c r="AB4546" s="122">
        <v>1.32739763442E-2</v>
      </c>
      <c r="AC4546" s="122">
        <v>1.4392179087000001E-2</v>
      </c>
      <c r="AD4546" s="122">
        <v>1.55978798976E-2</v>
      </c>
      <c r="AE4546" s="122">
        <v>2.0215440788399999E-2</v>
      </c>
      <c r="AF4546" s="122">
        <v>2.4304204267200001E-2</v>
      </c>
      <c r="AG4546" s="122">
        <v>2.9180291626199999E-2</v>
      </c>
      <c r="AH4546" s="122">
        <v>3.1254712374600001E-2</v>
      </c>
      <c r="AI4546" s="122">
        <v>3.2137741178400001E-2</v>
      </c>
      <c r="AJ4546" s="122">
        <v>3.21103966326E-2</v>
      </c>
      <c r="AK4546" s="122">
        <v>3.4245869915399997E-2</v>
      </c>
      <c r="AL4546" s="122">
        <v>0</v>
      </c>
    </row>
    <row r="4547" spans="1:38" hidden="1" x14ac:dyDescent="0.25">
      <c r="A4547" s="122" t="s">
        <v>2067</v>
      </c>
      <c r="B4547" s="122">
        <v>1</v>
      </c>
      <c r="C4547" s="122" t="s">
        <v>2267</v>
      </c>
      <c r="D4547" s="122" t="s">
        <v>2133</v>
      </c>
      <c r="E4547" s="122">
        <v>83</v>
      </c>
      <c r="F4547" s="122">
        <v>0</v>
      </c>
      <c r="G4547" s="122">
        <v>0</v>
      </c>
      <c r="H4547" s="122">
        <v>0</v>
      </c>
      <c r="I4547" s="122">
        <v>0</v>
      </c>
      <c r="J4547" s="122">
        <v>0</v>
      </c>
      <c r="K4547" s="122">
        <v>0</v>
      </c>
      <c r="L4547" s="122">
        <v>0</v>
      </c>
      <c r="M4547" s="122">
        <v>0</v>
      </c>
      <c r="N4547" s="122">
        <v>0</v>
      </c>
      <c r="O4547" s="122">
        <v>0</v>
      </c>
      <c r="P4547" s="122">
        <v>0</v>
      </c>
      <c r="Q4547" s="122">
        <v>1.6648075158000001E-3</v>
      </c>
      <c r="R4547" s="122">
        <v>2.13709450812E-2</v>
      </c>
      <c r="S4547" s="122">
        <v>4.4640257547600003E-2</v>
      </c>
      <c r="T4547" s="122">
        <v>5.0685237688799997E-2</v>
      </c>
      <c r="U4547" s="122">
        <v>5.6795428060799999E-2</v>
      </c>
      <c r="V4547" s="122">
        <v>6.31943136396E-2</v>
      </c>
      <c r="W4547" s="122">
        <v>6.9779347809600004E-2</v>
      </c>
      <c r="X4547" s="122">
        <v>7.5896184163800007E-2</v>
      </c>
      <c r="Y4547" s="122">
        <v>8.2713384210599997E-2</v>
      </c>
      <c r="Z4547" s="122">
        <v>9.0632008209600004E-2</v>
      </c>
      <c r="AA4547" s="122">
        <v>9.9207535884600004E-2</v>
      </c>
      <c r="AB4547" s="122">
        <v>0.1071545523906</v>
      </c>
      <c r="AC4547" s="122">
        <v>0.1151316654774</v>
      </c>
      <c r="AD4547" s="122">
        <v>0.1231308705198</v>
      </c>
      <c r="AE4547" s="122">
        <v>0.15731495688479999</v>
      </c>
      <c r="AF4547" s="122">
        <v>0.18504440174219999</v>
      </c>
      <c r="AG4547" s="122">
        <v>0.21684668637060001</v>
      </c>
      <c r="AH4547" s="122">
        <v>0.2269917650286</v>
      </c>
      <c r="AI4547" s="122">
        <v>0.2275436901738</v>
      </c>
      <c r="AJ4547" s="122">
        <v>0.2221807062618</v>
      </c>
      <c r="AK4547" s="122">
        <v>0.2282814605214</v>
      </c>
      <c r="AL4547" s="122">
        <v>0</v>
      </c>
    </row>
    <row r="4548" spans="1:38" hidden="1" x14ac:dyDescent="0.25">
      <c r="A4548" s="122" t="s">
        <v>2067</v>
      </c>
      <c r="B4548" s="122">
        <v>1</v>
      </c>
      <c r="C4548" s="122" t="s">
        <v>2267</v>
      </c>
      <c r="D4548" s="122" t="s">
        <v>2134</v>
      </c>
      <c r="E4548" s="122">
        <v>83</v>
      </c>
      <c r="F4548" s="122">
        <v>0</v>
      </c>
      <c r="G4548" s="122">
        <v>0</v>
      </c>
      <c r="H4548" s="122">
        <v>0</v>
      </c>
      <c r="I4548" s="122">
        <v>0</v>
      </c>
      <c r="J4548" s="122">
        <v>0</v>
      </c>
      <c r="K4548" s="122">
        <v>0</v>
      </c>
      <c r="L4548" s="122">
        <v>0</v>
      </c>
      <c r="M4548" s="122">
        <v>0</v>
      </c>
      <c r="N4548" s="122">
        <v>0</v>
      </c>
      <c r="O4548" s="122">
        <v>0</v>
      </c>
      <c r="P4548" s="122">
        <v>0</v>
      </c>
      <c r="Q4548" s="122">
        <v>8.1687837660000004E-4</v>
      </c>
      <c r="R4548" s="122">
        <v>1.0503232997400001E-2</v>
      </c>
      <c r="S4548" s="122">
        <v>2.20308525294E-2</v>
      </c>
      <c r="T4548" s="122">
        <v>2.5093497772200001E-2</v>
      </c>
      <c r="U4548" s="122">
        <v>2.8279098018599999E-2</v>
      </c>
      <c r="V4548" s="122">
        <v>3.1650592802399999E-2</v>
      </c>
      <c r="W4548" s="122">
        <v>3.5063717403000003E-2</v>
      </c>
      <c r="X4548" s="122">
        <v>3.8253456126599999E-2</v>
      </c>
      <c r="Y4548" s="122">
        <v>4.1750558678400003E-2</v>
      </c>
      <c r="Z4548" s="122">
        <v>4.5812076882000001E-2</v>
      </c>
      <c r="AA4548" s="122">
        <v>5.0246442074400002E-2</v>
      </c>
      <c r="AB4548" s="122">
        <v>5.4388020000600001E-2</v>
      </c>
      <c r="AC4548" s="122">
        <v>5.8661155839000001E-2</v>
      </c>
      <c r="AD4548" s="122">
        <v>6.3032034350999994E-2</v>
      </c>
      <c r="AE4548" s="122">
        <v>8.0879648420999997E-2</v>
      </c>
      <c r="AF4548" s="122">
        <v>9.5798919216000006E-2</v>
      </c>
      <c r="AG4548" s="122">
        <v>0.1130406468048</v>
      </c>
      <c r="AH4548" s="122">
        <v>0.1194921543816</v>
      </c>
      <c r="AI4548" s="122">
        <v>0.12091235484899999</v>
      </c>
      <c r="AJ4548" s="122">
        <v>0.11792024132459999</v>
      </c>
      <c r="AK4548" s="122">
        <v>0.1226124766152</v>
      </c>
      <c r="AL4548" s="122">
        <v>0</v>
      </c>
    </row>
    <row r="4549" spans="1:38" hidden="1" x14ac:dyDescent="0.25">
      <c r="A4549" s="122" t="s">
        <v>2067</v>
      </c>
      <c r="B4549" s="122">
        <v>1</v>
      </c>
      <c r="C4549" s="122" t="s">
        <v>2267</v>
      </c>
      <c r="D4549" s="122" t="s">
        <v>2135</v>
      </c>
      <c r="E4549" s="122">
        <v>83</v>
      </c>
      <c r="F4549" s="122">
        <v>0</v>
      </c>
      <c r="G4549" s="122">
        <v>0</v>
      </c>
      <c r="H4549" s="122">
        <v>0</v>
      </c>
      <c r="I4549" s="122">
        <v>0</v>
      </c>
      <c r="J4549" s="122">
        <v>0</v>
      </c>
      <c r="K4549" s="122">
        <v>0</v>
      </c>
      <c r="L4549" s="122">
        <v>0</v>
      </c>
      <c r="M4549" s="122">
        <v>0</v>
      </c>
      <c r="N4549" s="122">
        <v>0</v>
      </c>
      <c r="O4549" s="122">
        <v>0</v>
      </c>
      <c r="P4549" s="122">
        <v>0</v>
      </c>
      <c r="Q4549" s="122">
        <v>3.6021937380000001E-4</v>
      </c>
      <c r="R4549" s="122">
        <v>4.6297990595999998E-3</v>
      </c>
      <c r="S4549" s="122">
        <v>9.6810721721999997E-3</v>
      </c>
      <c r="T4549" s="122">
        <v>1.1008327558799999E-2</v>
      </c>
      <c r="U4549" s="122">
        <v>1.23649191666E-2</v>
      </c>
      <c r="V4549" s="122">
        <v>1.3809091210200001E-2</v>
      </c>
      <c r="W4549" s="122">
        <v>1.5300311254799999E-2</v>
      </c>
      <c r="X4549" s="122">
        <v>1.67193549666E-2</v>
      </c>
      <c r="Y4549" s="122">
        <v>1.8309494345999999E-2</v>
      </c>
      <c r="Z4549" s="122">
        <v>2.0174407538999999E-2</v>
      </c>
      <c r="AA4549" s="122">
        <v>2.21245247652E-2</v>
      </c>
      <c r="AB4549" s="122">
        <v>2.40044953434E-2</v>
      </c>
      <c r="AC4549" s="122">
        <v>2.5839950908200002E-2</v>
      </c>
      <c r="AD4549" s="122">
        <v>2.77303934622E-2</v>
      </c>
      <c r="AE4549" s="122">
        <v>3.5607628055999999E-2</v>
      </c>
      <c r="AF4549" s="122">
        <v>4.2040424282999998E-2</v>
      </c>
      <c r="AG4549" s="122">
        <v>4.9391437352400001E-2</v>
      </c>
      <c r="AH4549" s="122">
        <v>5.1959620970400001E-2</v>
      </c>
      <c r="AI4549" s="122">
        <v>5.2321056816600001E-2</v>
      </c>
      <c r="AJ4549" s="122">
        <v>5.1019428431399998E-2</v>
      </c>
      <c r="AK4549" s="122">
        <v>5.2867640311199997E-2</v>
      </c>
      <c r="AL4549" s="122">
        <v>0</v>
      </c>
    </row>
    <row r="4550" spans="1:38" hidden="1" x14ac:dyDescent="0.25">
      <c r="A4550" s="122" t="s">
        <v>2067</v>
      </c>
      <c r="B4550" s="122">
        <v>1</v>
      </c>
      <c r="C4550" s="122" t="s">
        <v>2267</v>
      </c>
      <c r="D4550" s="122" t="s">
        <v>2136</v>
      </c>
      <c r="E4550" s="122">
        <v>83</v>
      </c>
      <c r="F4550" s="122">
        <v>0</v>
      </c>
      <c r="G4550" s="122">
        <v>0</v>
      </c>
      <c r="H4550" s="122">
        <v>0</v>
      </c>
      <c r="I4550" s="122">
        <v>0</v>
      </c>
      <c r="J4550" s="122">
        <v>0</v>
      </c>
      <c r="K4550" s="122">
        <v>0</v>
      </c>
      <c r="L4550" s="122">
        <v>0</v>
      </c>
      <c r="M4550" s="122">
        <v>0</v>
      </c>
      <c r="N4550" s="122">
        <v>0</v>
      </c>
      <c r="O4550" s="122">
        <v>0</v>
      </c>
      <c r="P4550" s="122">
        <v>0</v>
      </c>
      <c r="Q4550" s="122">
        <v>5.423138292E-4</v>
      </c>
      <c r="R4550" s="122">
        <v>6.978092979E-3</v>
      </c>
      <c r="S4550" s="122">
        <v>1.4637738258000001E-2</v>
      </c>
      <c r="T4550" s="122">
        <v>1.6691811279000001E-2</v>
      </c>
      <c r="U4550" s="122">
        <v>1.8839210933400002E-2</v>
      </c>
      <c r="V4550" s="122">
        <v>2.1087698603399999E-2</v>
      </c>
      <c r="W4550" s="122">
        <v>2.3395631001600001E-2</v>
      </c>
      <c r="X4550" s="122">
        <v>2.55420412962E-2</v>
      </c>
      <c r="Y4550" s="122">
        <v>2.7903883378799999E-2</v>
      </c>
      <c r="Z4550" s="122">
        <v>3.0692624391000001E-2</v>
      </c>
      <c r="AA4550" s="122">
        <v>3.3697955920200001E-2</v>
      </c>
      <c r="AB4550" s="122">
        <v>3.6496053079200001E-2</v>
      </c>
      <c r="AC4550" s="122">
        <v>3.9344227837199999E-2</v>
      </c>
      <c r="AD4550" s="122">
        <v>4.2209094813600002E-2</v>
      </c>
      <c r="AE4550" s="122">
        <v>5.4182756713799997E-2</v>
      </c>
      <c r="AF4550" s="122">
        <v>6.4083014767200006E-2</v>
      </c>
      <c r="AG4550" s="122">
        <v>7.5601566268800005E-2</v>
      </c>
      <c r="AH4550" s="122">
        <v>7.9636801015200001E-2</v>
      </c>
      <c r="AI4550" s="122">
        <v>8.0338874187000003E-2</v>
      </c>
      <c r="AJ4550" s="122">
        <v>7.8269330739600004E-2</v>
      </c>
      <c r="AK4550" s="122">
        <v>8.1238493193E-2</v>
      </c>
      <c r="AL4550" s="122">
        <v>0</v>
      </c>
    </row>
    <row r="4551" spans="1:38" hidden="1" x14ac:dyDescent="0.25">
      <c r="A4551" s="122" t="s">
        <v>2067</v>
      </c>
      <c r="B4551" s="122">
        <v>1</v>
      </c>
      <c r="C4551" s="122" t="s">
        <v>2267</v>
      </c>
      <c r="D4551" s="122" t="s">
        <v>2137</v>
      </c>
      <c r="E4551" s="122">
        <v>83</v>
      </c>
      <c r="F4551" s="122">
        <v>0</v>
      </c>
      <c r="G4551" s="122">
        <v>0</v>
      </c>
      <c r="H4551" s="122">
        <v>0</v>
      </c>
      <c r="I4551" s="122">
        <v>0</v>
      </c>
      <c r="J4551" s="122">
        <v>0</v>
      </c>
      <c r="K4551" s="122">
        <v>0</v>
      </c>
      <c r="L4551" s="122">
        <v>0</v>
      </c>
      <c r="M4551" s="122">
        <v>0</v>
      </c>
      <c r="N4551" s="122">
        <v>0</v>
      </c>
      <c r="O4551" s="122">
        <v>0</v>
      </c>
      <c r="P4551" s="122">
        <v>0</v>
      </c>
      <c r="Q4551" s="122">
        <v>5.9693582519999996E-4</v>
      </c>
      <c r="R4551" s="122">
        <v>7.6731800573999996E-3</v>
      </c>
      <c r="S4551" s="122">
        <v>1.6073620820400002E-2</v>
      </c>
      <c r="T4551" s="122">
        <v>1.8326880514800001E-2</v>
      </c>
      <c r="U4551" s="122">
        <v>2.0613286722599999E-2</v>
      </c>
      <c r="V4551" s="122">
        <v>2.1504660605999999E-2</v>
      </c>
      <c r="W4551" s="122">
        <v>2.4049181699399999E-2</v>
      </c>
      <c r="X4551" s="122">
        <v>2.6409590321400001E-2</v>
      </c>
      <c r="Y4551" s="122">
        <v>2.9032261658400001E-2</v>
      </c>
      <c r="Z4551" s="122">
        <v>3.2077251921E-2</v>
      </c>
      <c r="AA4551" s="122">
        <v>3.5281749102599999E-2</v>
      </c>
      <c r="AB4551" s="122">
        <v>3.8277677552399997E-2</v>
      </c>
      <c r="AC4551" s="122">
        <v>4.13006248512E-2</v>
      </c>
      <c r="AD4551" s="122">
        <v>4.4396919309599998E-2</v>
      </c>
      <c r="AE4551" s="122">
        <v>5.7092712448200002E-2</v>
      </c>
      <c r="AF4551" s="122">
        <v>6.7561732180799999E-2</v>
      </c>
      <c r="AG4551" s="122">
        <v>7.9301955275400002E-2</v>
      </c>
      <c r="AH4551" s="122">
        <v>8.3207697315600002E-2</v>
      </c>
      <c r="AI4551" s="122">
        <v>8.3679003407999997E-2</v>
      </c>
      <c r="AJ4551" s="122">
        <v>8.0828139592200005E-2</v>
      </c>
      <c r="AK4551" s="122">
        <v>8.3304011762400001E-2</v>
      </c>
      <c r="AL4551" s="122">
        <v>0</v>
      </c>
    </row>
    <row r="4552" spans="1:38" hidden="1" x14ac:dyDescent="0.25">
      <c r="A4552" s="122" t="s">
        <v>2067</v>
      </c>
      <c r="B4552" s="122">
        <v>1</v>
      </c>
      <c r="C4552" s="122" t="s">
        <v>2267</v>
      </c>
      <c r="D4552" s="122" t="s">
        <v>2138</v>
      </c>
      <c r="E4552" s="122">
        <v>83</v>
      </c>
      <c r="F4552" s="122">
        <v>0</v>
      </c>
      <c r="G4552" s="122">
        <v>0</v>
      </c>
      <c r="H4552" s="122">
        <v>0</v>
      </c>
      <c r="I4552" s="122">
        <v>0</v>
      </c>
      <c r="J4552" s="122">
        <v>0</v>
      </c>
      <c r="K4552" s="122">
        <v>0</v>
      </c>
      <c r="L4552" s="122">
        <v>0</v>
      </c>
      <c r="M4552" s="122">
        <v>0</v>
      </c>
      <c r="N4552" s="122">
        <v>0</v>
      </c>
      <c r="O4552" s="122">
        <v>0</v>
      </c>
      <c r="P4552" s="122">
        <v>0</v>
      </c>
      <c r="Q4552" s="122">
        <v>8.5285474560000004E-4</v>
      </c>
      <c r="R4552" s="122">
        <v>1.09489556748E-2</v>
      </c>
      <c r="S4552" s="122">
        <v>2.2834088791799999E-2</v>
      </c>
      <c r="T4552" s="122">
        <v>2.5815238019999999E-2</v>
      </c>
      <c r="U4552" s="122">
        <v>2.8840633965000001E-2</v>
      </c>
      <c r="V4552" s="122">
        <v>3.2037511934999999E-2</v>
      </c>
      <c r="W4552" s="122">
        <v>3.5349301330199999E-2</v>
      </c>
      <c r="X4552" s="122">
        <v>3.8516391856800003E-2</v>
      </c>
      <c r="Y4552" s="122">
        <v>4.2127309567199997E-2</v>
      </c>
      <c r="Z4552" s="122">
        <v>4.6347693506400001E-2</v>
      </c>
      <c r="AA4552" s="122">
        <v>5.0994042184799998E-2</v>
      </c>
      <c r="AB4552" s="122">
        <v>5.5430036032800001E-2</v>
      </c>
      <c r="AC4552" s="122">
        <v>5.9951972223E-2</v>
      </c>
      <c r="AD4552" s="122">
        <v>6.4645529348399997E-2</v>
      </c>
      <c r="AE4552" s="122">
        <v>8.3155553051999995E-2</v>
      </c>
      <c r="AF4552" s="122">
        <v>9.8532102325799995E-2</v>
      </c>
      <c r="AG4552" s="122">
        <v>0.1164595230084</v>
      </c>
      <c r="AH4552" s="122">
        <v>0.1228322536584</v>
      </c>
      <c r="AI4552" s="122">
        <v>0.1238560839516</v>
      </c>
      <c r="AJ4552" s="122">
        <v>0.1220314354116</v>
      </c>
      <c r="AK4552" s="122">
        <v>0.1258325114046</v>
      </c>
      <c r="AL4552" s="122">
        <v>0</v>
      </c>
    </row>
    <row r="4553" spans="1:38" hidden="1" x14ac:dyDescent="0.25">
      <c r="A4553" s="122" t="s">
        <v>2067</v>
      </c>
      <c r="B4553" s="122">
        <v>1</v>
      </c>
      <c r="C4553" s="122" t="s">
        <v>2267</v>
      </c>
      <c r="D4553" s="122" t="s">
        <v>2139</v>
      </c>
      <c r="E4553" s="122">
        <v>83</v>
      </c>
      <c r="F4553" s="122">
        <v>0</v>
      </c>
      <c r="G4553" s="122">
        <v>0</v>
      </c>
      <c r="H4553" s="122">
        <v>0</v>
      </c>
      <c r="I4553" s="122">
        <v>0</v>
      </c>
      <c r="J4553" s="122">
        <v>0</v>
      </c>
      <c r="K4553" s="122">
        <v>0</v>
      </c>
      <c r="L4553" s="122">
        <v>0</v>
      </c>
      <c r="M4553" s="122">
        <v>0</v>
      </c>
      <c r="N4553" s="122">
        <v>0</v>
      </c>
      <c r="O4553" s="122">
        <v>0</v>
      </c>
      <c r="P4553" s="122">
        <v>0</v>
      </c>
      <c r="Q4553" s="122">
        <v>7.1648842979999999E-4</v>
      </c>
      <c r="R4553" s="122">
        <v>9.2823228498000003E-3</v>
      </c>
      <c r="S4553" s="122">
        <v>1.9540836743999999E-2</v>
      </c>
      <c r="T4553" s="122">
        <v>2.2331436699E-2</v>
      </c>
      <c r="U4553" s="122">
        <v>2.51882634432E-2</v>
      </c>
      <c r="V4553" s="122">
        <v>2.8125503062800001E-2</v>
      </c>
      <c r="W4553" s="122">
        <v>3.1072407623400002E-2</v>
      </c>
      <c r="X4553" s="122">
        <v>3.3848424324000002E-2</v>
      </c>
      <c r="Y4553" s="122">
        <v>3.70389940206E-2</v>
      </c>
      <c r="Z4553" s="122">
        <v>4.08587889996E-2</v>
      </c>
      <c r="AA4553" s="122">
        <v>4.5026864282399999E-2</v>
      </c>
      <c r="AB4553" s="122">
        <v>4.8976540212599999E-2</v>
      </c>
      <c r="AC4553" s="122">
        <v>5.2899313123800001E-2</v>
      </c>
      <c r="AD4553" s="122">
        <v>5.69548024188E-2</v>
      </c>
      <c r="AE4553" s="122">
        <v>7.3259364406800004E-2</v>
      </c>
      <c r="AF4553" s="122">
        <v>8.6693927634600002E-2</v>
      </c>
      <c r="AG4553" s="122">
        <v>0.10228506288</v>
      </c>
      <c r="AH4553" s="122">
        <v>0.10778411992920001</v>
      </c>
      <c r="AI4553" s="122">
        <v>0.1087680372636</v>
      </c>
      <c r="AJ4553" s="122">
        <v>0.1072681970646</v>
      </c>
      <c r="AK4553" s="122">
        <v>0.1110672056208</v>
      </c>
      <c r="AL4553" s="122">
        <v>0</v>
      </c>
    </row>
    <row r="4554" spans="1:38" hidden="1" x14ac:dyDescent="0.25">
      <c r="A4554" s="122" t="s">
        <v>2067</v>
      </c>
      <c r="B4554" s="122">
        <v>1</v>
      </c>
      <c r="C4554" s="122" t="s">
        <v>2267</v>
      </c>
      <c r="D4554" s="122" t="s">
        <v>2140</v>
      </c>
      <c r="E4554" s="122">
        <v>83</v>
      </c>
      <c r="F4554" s="122">
        <v>0</v>
      </c>
      <c r="G4554" s="122">
        <v>0</v>
      </c>
      <c r="H4554" s="122">
        <v>0</v>
      </c>
      <c r="I4554" s="122">
        <v>0</v>
      </c>
      <c r="J4554" s="122">
        <v>0</v>
      </c>
      <c r="K4554" s="122">
        <v>0</v>
      </c>
      <c r="L4554" s="122">
        <v>0</v>
      </c>
      <c r="M4554" s="122">
        <v>0</v>
      </c>
      <c r="N4554" s="122">
        <v>0</v>
      </c>
      <c r="O4554" s="122">
        <v>0</v>
      </c>
      <c r="P4554" s="122">
        <v>0</v>
      </c>
      <c r="Q4554" s="122">
        <v>1.71392793E-4</v>
      </c>
      <c r="R4554" s="122">
        <v>2.211150513E-3</v>
      </c>
      <c r="S4554" s="122">
        <v>4.6450341365999997E-3</v>
      </c>
      <c r="T4554" s="122">
        <v>5.2887839004000002E-3</v>
      </c>
      <c r="U4554" s="122">
        <v>5.93986107E-3</v>
      </c>
      <c r="V4554" s="122">
        <v>6.6154295921999999E-3</v>
      </c>
      <c r="W4554" s="122">
        <v>7.2937116251999999E-3</v>
      </c>
      <c r="X4554" s="122">
        <v>7.9218839699999998E-3</v>
      </c>
      <c r="Y4554" s="122">
        <v>8.5939514232000001E-3</v>
      </c>
      <c r="Z4554" s="122">
        <v>9.3709165835999999E-3</v>
      </c>
      <c r="AA4554" s="122">
        <v>1.0242209749199999E-2</v>
      </c>
      <c r="AB4554" s="122">
        <v>1.10464176108E-2</v>
      </c>
      <c r="AC4554" s="122">
        <v>1.1861042278799999E-2</v>
      </c>
      <c r="AD4554" s="122">
        <v>1.2721205897400001E-2</v>
      </c>
      <c r="AE4554" s="122">
        <v>1.6259233418999999E-2</v>
      </c>
      <c r="AF4554" s="122">
        <v>1.9228601963999999E-2</v>
      </c>
      <c r="AG4554" s="122">
        <v>2.26646219514E-2</v>
      </c>
      <c r="AH4554" s="122">
        <v>2.39060444766E-2</v>
      </c>
      <c r="AI4554" s="122">
        <v>2.4174710703000001E-2</v>
      </c>
      <c r="AJ4554" s="122">
        <v>2.3673565343999999E-2</v>
      </c>
      <c r="AK4554" s="122">
        <v>2.4721565411399998E-2</v>
      </c>
      <c r="AL4554" s="122">
        <v>0</v>
      </c>
    </row>
    <row r="4555" spans="1:38" hidden="1" x14ac:dyDescent="0.25">
      <c r="A4555" s="122" t="s">
        <v>2067</v>
      </c>
      <c r="B4555" s="122">
        <v>1</v>
      </c>
      <c r="C4555" s="122" t="s">
        <v>2267</v>
      </c>
      <c r="D4555" s="122" t="s">
        <v>2141</v>
      </c>
      <c r="E4555" s="122">
        <v>83</v>
      </c>
      <c r="F4555" s="122">
        <v>0</v>
      </c>
      <c r="G4555" s="122">
        <v>0</v>
      </c>
      <c r="H4555" s="122">
        <v>0</v>
      </c>
      <c r="I4555" s="122">
        <v>0</v>
      </c>
      <c r="J4555" s="122">
        <v>0</v>
      </c>
      <c r="K4555" s="122">
        <v>0</v>
      </c>
      <c r="L4555" s="122">
        <v>0</v>
      </c>
      <c r="M4555" s="122">
        <v>0</v>
      </c>
      <c r="N4555" s="122">
        <v>0</v>
      </c>
      <c r="O4555" s="122">
        <v>0</v>
      </c>
      <c r="P4555" s="122">
        <v>0</v>
      </c>
      <c r="Q4555" s="122">
        <v>1.3318945926E-3</v>
      </c>
      <c r="R4555" s="122">
        <v>1.7088677634600001E-2</v>
      </c>
      <c r="S4555" s="122">
        <v>3.5699219212799997E-2</v>
      </c>
      <c r="T4555" s="122">
        <v>4.0481749050600001E-2</v>
      </c>
      <c r="U4555" s="122">
        <v>4.5270659748599999E-2</v>
      </c>
      <c r="V4555" s="122">
        <v>5.0160195142199999E-2</v>
      </c>
      <c r="W4555" s="122">
        <v>5.4969316373400003E-2</v>
      </c>
      <c r="X4555" s="122">
        <v>5.9224026747600002E-2</v>
      </c>
      <c r="Y4555" s="122">
        <v>6.4000024116599996E-2</v>
      </c>
      <c r="Z4555" s="122">
        <v>6.9718727106600001E-2</v>
      </c>
      <c r="AA4555" s="122">
        <v>7.6195979917199994E-2</v>
      </c>
      <c r="AB4555" s="122">
        <v>8.2328986997400003E-2</v>
      </c>
      <c r="AC4555" s="122">
        <v>8.8517937222000007E-2</v>
      </c>
      <c r="AD4555" s="122">
        <v>9.4911225294599999E-2</v>
      </c>
      <c r="AE4555" s="122">
        <v>0.1215313530288</v>
      </c>
      <c r="AF4555" s="122">
        <v>0.1436589791208</v>
      </c>
      <c r="AG4555" s="122">
        <v>0.16928354663219999</v>
      </c>
      <c r="AH4555" s="122">
        <v>0.17816014118760001</v>
      </c>
      <c r="AI4555" s="122">
        <v>0.17936165238419999</v>
      </c>
      <c r="AJ4555" s="122">
        <v>0.17495485601880001</v>
      </c>
      <c r="AK4555" s="122">
        <v>0.18106928362380001</v>
      </c>
      <c r="AL4555" s="122">
        <v>0</v>
      </c>
    </row>
    <row r="4556" spans="1:38" hidden="1" x14ac:dyDescent="0.25">
      <c r="A4556" s="122" t="s">
        <v>2067</v>
      </c>
      <c r="B4556" s="122">
        <v>1</v>
      </c>
      <c r="C4556" s="122" t="s">
        <v>2267</v>
      </c>
      <c r="D4556" s="122" t="s">
        <v>2142</v>
      </c>
      <c r="E4556" s="122">
        <v>83</v>
      </c>
      <c r="F4556" s="122">
        <v>0</v>
      </c>
      <c r="G4556" s="122">
        <v>0</v>
      </c>
      <c r="H4556" s="122">
        <v>0</v>
      </c>
      <c r="I4556" s="122">
        <v>0</v>
      </c>
      <c r="J4556" s="122">
        <v>0</v>
      </c>
      <c r="K4556" s="122">
        <v>0</v>
      </c>
      <c r="L4556" s="122">
        <v>0</v>
      </c>
      <c r="M4556" s="122">
        <v>0</v>
      </c>
      <c r="N4556" s="122">
        <v>0</v>
      </c>
      <c r="O4556" s="122">
        <v>0</v>
      </c>
      <c r="P4556" s="122">
        <v>0</v>
      </c>
      <c r="Q4556" s="122">
        <v>6.6424575360000005E-4</v>
      </c>
      <c r="R4556" s="122">
        <v>8.5632433457999996E-3</v>
      </c>
      <c r="S4556" s="122">
        <v>1.7966919999600001E-2</v>
      </c>
      <c r="T4556" s="122">
        <v>2.0482652275800001E-2</v>
      </c>
      <c r="U4556" s="122">
        <v>2.3058841891799998E-2</v>
      </c>
      <c r="V4556" s="122">
        <v>2.5807377023999999E-2</v>
      </c>
      <c r="W4556" s="122">
        <v>2.8619964086999999E-2</v>
      </c>
      <c r="X4556" s="122">
        <v>3.12408768672E-2</v>
      </c>
      <c r="Y4556" s="122">
        <v>3.4135637335800002E-2</v>
      </c>
      <c r="Z4556" s="122">
        <v>3.7485995632800001E-2</v>
      </c>
      <c r="AA4556" s="122">
        <v>4.12211641842E-2</v>
      </c>
      <c r="AB4556" s="122">
        <v>4.4727338970600002E-2</v>
      </c>
      <c r="AC4556" s="122">
        <v>4.8341865257400002E-2</v>
      </c>
      <c r="AD4556" s="122">
        <v>5.2106060892599997E-2</v>
      </c>
      <c r="AE4556" s="122">
        <v>6.7087354534200005E-2</v>
      </c>
      <c r="AF4556" s="122">
        <v>7.9742640806400006E-2</v>
      </c>
      <c r="AG4556" s="122">
        <v>9.4498487912399995E-2</v>
      </c>
      <c r="AH4556" s="122">
        <v>0.1000529903802</v>
      </c>
      <c r="AI4556" s="122">
        <v>0.1013149719582</v>
      </c>
      <c r="AJ4556" s="122">
        <v>9.9178541404799994E-2</v>
      </c>
      <c r="AK4556" s="122">
        <v>0.10282085882640001</v>
      </c>
      <c r="AL4556" s="122">
        <v>0</v>
      </c>
    </row>
    <row r="4557" spans="1:38" hidden="1" x14ac:dyDescent="0.25">
      <c r="A4557" s="122" t="s">
        <v>2067</v>
      </c>
      <c r="B4557" s="122">
        <v>1</v>
      </c>
      <c r="C4557" s="122" t="s">
        <v>2267</v>
      </c>
      <c r="D4557" s="122" t="s">
        <v>2143</v>
      </c>
      <c r="E4557" s="122">
        <v>83</v>
      </c>
      <c r="F4557" s="122">
        <v>0</v>
      </c>
      <c r="G4557" s="122">
        <v>0</v>
      </c>
      <c r="H4557" s="122">
        <v>0</v>
      </c>
      <c r="I4557" s="122">
        <v>0</v>
      </c>
      <c r="J4557" s="122">
        <v>0</v>
      </c>
      <c r="K4557" s="122">
        <v>0</v>
      </c>
      <c r="L4557" s="122">
        <v>0</v>
      </c>
      <c r="M4557" s="122">
        <v>0</v>
      </c>
      <c r="N4557" s="122">
        <v>0</v>
      </c>
      <c r="O4557" s="122">
        <v>0</v>
      </c>
      <c r="P4557" s="122">
        <v>0</v>
      </c>
      <c r="Q4557" s="122">
        <v>7.5200842859999997E-4</v>
      </c>
      <c r="R4557" s="122">
        <v>9.6823145562000001E-3</v>
      </c>
      <c r="S4557" s="122">
        <v>2.0298590169E-2</v>
      </c>
      <c r="T4557" s="122">
        <v>2.3139862745999999E-2</v>
      </c>
      <c r="U4557" s="122">
        <v>2.6079706309799999E-2</v>
      </c>
      <c r="V4557" s="122">
        <v>2.9201754410399999E-2</v>
      </c>
      <c r="W4557" s="122">
        <v>3.2359645718399999E-2</v>
      </c>
      <c r="X4557" s="122">
        <v>3.5271144565800001E-2</v>
      </c>
      <c r="Y4557" s="122">
        <v>3.8530148942999998E-2</v>
      </c>
      <c r="Z4557" s="122">
        <v>4.2322003323599998E-2</v>
      </c>
      <c r="AA4557" s="122">
        <v>4.6344778623000002E-2</v>
      </c>
      <c r="AB4557" s="122">
        <v>5.01214602174E-2</v>
      </c>
      <c r="AC4557" s="122">
        <v>5.3950943303400001E-2</v>
      </c>
      <c r="AD4557" s="122">
        <v>5.7901484269199999E-2</v>
      </c>
      <c r="AE4557" s="122">
        <v>7.4322228895200002E-2</v>
      </c>
      <c r="AF4557" s="122">
        <v>8.7911565284400001E-2</v>
      </c>
      <c r="AG4557" s="122">
        <v>0.10369671612299999</v>
      </c>
      <c r="AH4557" s="122">
        <v>0.1092795911922</v>
      </c>
      <c r="AI4557" s="122">
        <v>0.1103042919264</v>
      </c>
      <c r="AJ4557" s="122">
        <v>0.106951953966</v>
      </c>
      <c r="AK4557" s="122">
        <v>0.1111222966854</v>
      </c>
      <c r="AL4557" s="122">
        <v>0</v>
      </c>
    </row>
    <row r="4558" spans="1:38" hidden="1" x14ac:dyDescent="0.25">
      <c r="A4558" s="122" t="s">
        <v>2067</v>
      </c>
      <c r="B4558" s="122">
        <v>1</v>
      </c>
      <c r="C4558" s="122" t="s">
        <v>2267</v>
      </c>
      <c r="D4558" s="122" t="s">
        <v>2177</v>
      </c>
      <c r="E4558" s="122">
        <v>83</v>
      </c>
      <c r="F4558" s="122">
        <v>0</v>
      </c>
      <c r="G4558" s="122">
        <v>0</v>
      </c>
      <c r="H4558" s="122">
        <v>0</v>
      </c>
      <c r="I4558" s="122">
        <v>0</v>
      </c>
      <c r="J4558" s="122">
        <v>0</v>
      </c>
      <c r="K4558" s="122">
        <v>0</v>
      </c>
      <c r="L4558" s="122">
        <v>0</v>
      </c>
      <c r="M4558" s="122">
        <v>0</v>
      </c>
      <c r="N4558" s="122">
        <v>0</v>
      </c>
      <c r="O4558" s="122">
        <v>0</v>
      </c>
      <c r="P4558" s="122">
        <v>0</v>
      </c>
      <c r="Q4558" s="122">
        <v>9.2547311999999993E-6</v>
      </c>
      <c r="R4558" s="122">
        <v>1.17786669E-4</v>
      </c>
      <c r="S4558" s="122">
        <v>2.4385741380000001E-4</v>
      </c>
      <c r="T4558" s="122">
        <v>2.7446210219999998E-4</v>
      </c>
      <c r="U4558" s="122">
        <v>3.0508969920000001E-4</v>
      </c>
      <c r="V4558" s="122">
        <v>3.3103158659999999E-4</v>
      </c>
      <c r="W4558" s="122">
        <v>3.4983474240000002E-4</v>
      </c>
      <c r="X4558" s="122">
        <v>3.6302288880000002E-4</v>
      </c>
      <c r="Y4558" s="122">
        <v>3.7563274320000001E-4</v>
      </c>
      <c r="Z4558" s="122">
        <v>3.8905881300000002E-4</v>
      </c>
      <c r="AA4558" s="122">
        <v>4.127421012E-4</v>
      </c>
      <c r="AB4558" s="122">
        <v>4.4419595219999999E-4</v>
      </c>
      <c r="AC4558" s="122">
        <v>4.754976798E-4</v>
      </c>
      <c r="AD4558" s="122">
        <v>5.0713119600000005E-4</v>
      </c>
      <c r="AE4558" s="122">
        <v>6.4668807059999999E-4</v>
      </c>
      <c r="AF4558" s="122">
        <v>7.5989422080000003E-4</v>
      </c>
      <c r="AG4558" s="122">
        <v>8.899272096E-4</v>
      </c>
      <c r="AH4558" s="122">
        <v>9.3201828719999995E-4</v>
      </c>
      <c r="AI4558" s="122">
        <v>9.3496311480000005E-4</v>
      </c>
      <c r="AJ4558" s="122">
        <v>9.0106147560000001E-4</v>
      </c>
      <c r="AK4558" s="122">
        <v>9.3065707019999999E-4</v>
      </c>
      <c r="AL4558" s="122">
        <v>0</v>
      </c>
    </row>
    <row r="4559" spans="1:38" hidden="1" x14ac:dyDescent="0.25">
      <c r="A4559" s="122" t="s">
        <v>2067</v>
      </c>
      <c r="B4559" s="122">
        <v>1</v>
      </c>
      <c r="C4559" s="122" t="s">
        <v>2267</v>
      </c>
      <c r="D4559" s="122" t="s">
        <v>2144</v>
      </c>
      <c r="E4559" s="122">
        <v>83</v>
      </c>
      <c r="F4559" s="122">
        <v>0</v>
      </c>
      <c r="G4559" s="122">
        <v>0</v>
      </c>
      <c r="H4559" s="122">
        <v>0</v>
      </c>
      <c r="I4559" s="122">
        <v>0</v>
      </c>
      <c r="J4559" s="122">
        <v>0</v>
      </c>
      <c r="K4559" s="122">
        <v>0</v>
      </c>
      <c r="L4559" s="122">
        <v>0</v>
      </c>
      <c r="M4559" s="122">
        <v>0</v>
      </c>
      <c r="N4559" s="122">
        <v>0</v>
      </c>
      <c r="O4559" s="122">
        <v>0</v>
      </c>
      <c r="P4559" s="122">
        <v>0</v>
      </c>
      <c r="Q4559" s="122">
        <v>3.8032643220000002E-4</v>
      </c>
      <c r="R4559" s="122">
        <v>4.8774453156000003E-3</v>
      </c>
      <c r="S4559" s="122">
        <v>1.0197684354E-2</v>
      </c>
      <c r="T4559" s="122">
        <v>1.1630881548E-2</v>
      </c>
      <c r="U4559" s="122">
        <v>1.30884651612E-2</v>
      </c>
      <c r="V4559" s="122">
        <v>1.4519040221399999E-2</v>
      </c>
      <c r="W4559" s="122">
        <v>1.6094873223E-2</v>
      </c>
      <c r="X4559" s="122">
        <v>1.7551310891399999E-2</v>
      </c>
      <c r="Y4559" s="122">
        <v>1.91243616564E-2</v>
      </c>
      <c r="Z4559" s="122">
        <v>2.0967396879000001E-2</v>
      </c>
      <c r="AA4559" s="122">
        <v>2.2968512338199999E-2</v>
      </c>
      <c r="AB4559" s="122">
        <v>2.4824392593E-2</v>
      </c>
      <c r="AC4559" s="122">
        <v>2.66928558468E-2</v>
      </c>
      <c r="AD4559" s="122">
        <v>2.8590736231199999E-2</v>
      </c>
      <c r="AE4559" s="122">
        <v>3.6580345401599997E-2</v>
      </c>
      <c r="AF4559" s="122">
        <v>4.3160616298799998E-2</v>
      </c>
      <c r="AG4559" s="122">
        <v>5.0745162468000003E-2</v>
      </c>
      <c r="AH4559" s="122">
        <v>5.3210666394600002E-2</v>
      </c>
      <c r="AI4559" s="122">
        <v>5.3499317328599999E-2</v>
      </c>
      <c r="AJ4559" s="122">
        <v>5.13841904862E-2</v>
      </c>
      <c r="AK4559" s="122">
        <v>5.3144771050800003E-2</v>
      </c>
      <c r="AL4559" s="122">
        <v>0</v>
      </c>
    </row>
    <row r="4560" spans="1:38" hidden="1" x14ac:dyDescent="0.25">
      <c r="A4560" s="122" t="s">
        <v>2067</v>
      </c>
      <c r="B4560" s="122">
        <v>1</v>
      </c>
      <c r="C4560" s="122" t="s">
        <v>2267</v>
      </c>
      <c r="D4560" s="122" t="s">
        <v>2145</v>
      </c>
      <c r="E4560" s="122">
        <v>83</v>
      </c>
      <c r="F4560" s="122">
        <v>0</v>
      </c>
      <c r="G4560" s="122">
        <v>0</v>
      </c>
      <c r="H4560" s="122">
        <v>0</v>
      </c>
      <c r="I4560" s="122">
        <v>0</v>
      </c>
      <c r="J4560" s="122">
        <v>0</v>
      </c>
      <c r="K4560" s="122">
        <v>0</v>
      </c>
      <c r="L4560" s="122">
        <v>0</v>
      </c>
      <c r="M4560" s="122">
        <v>0</v>
      </c>
      <c r="N4560" s="122">
        <v>0</v>
      </c>
      <c r="O4560" s="122">
        <v>0</v>
      </c>
      <c r="P4560" s="122">
        <v>0</v>
      </c>
      <c r="Q4560" s="122">
        <v>1.209049842E-4</v>
      </c>
      <c r="R4560" s="122">
        <v>1.5554747208E-3</v>
      </c>
      <c r="S4560" s="122">
        <v>3.2695524576000002E-3</v>
      </c>
      <c r="T4560" s="122">
        <v>3.7441284737999999E-3</v>
      </c>
      <c r="U4560" s="122">
        <v>4.2342511067999999E-3</v>
      </c>
      <c r="V4560" s="122">
        <v>4.7615415276000004E-3</v>
      </c>
      <c r="W4560" s="122">
        <v>5.3022421452E-3</v>
      </c>
      <c r="X4560" s="122">
        <v>5.8135994201999998E-3</v>
      </c>
      <c r="Y4560" s="122">
        <v>6.3600760080000001E-3</v>
      </c>
      <c r="Z4560" s="122">
        <v>6.9928378806E-3</v>
      </c>
      <c r="AA4560" s="122">
        <v>7.6906256855999999E-3</v>
      </c>
      <c r="AB4560" s="122">
        <v>8.3521641059999992E-3</v>
      </c>
      <c r="AC4560" s="122">
        <v>9.0542578698000007E-3</v>
      </c>
      <c r="AD4560" s="122">
        <v>9.7725842213999999E-3</v>
      </c>
      <c r="AE4560" s="122">
        <v>1.26185714226E-2</v>
      </c>
      <c r="AF4560" s="122">
        <v>1.50402428748E-2</v>
      </c>
      <c r="AG4560" s="122">
        <v>1.78817211144E-2</v>
      </c>
      <c r="AH4560" s="122">
        <v>1.8941446609799999E-2</v>
      </c>
      <c r="AI4560" s="122">
        <v>1.9223131699200001E-2</v>
      </c>
      <c r="AJ4560" s="122">
        <v>1.8875753067600001E-2</v>
      </c>
      <c r="AK4560" s="122">
        <v>1.9893873113400001E-2</v>
      </c>
      <c r="AL4560" s="122">
        <v>0</v>
      </c>
    </row>
    <row r="4561" spans="1:38" hidden="1" x14ac:dyDescent="0.25">
      <c r="A4561" s="122" t="s">
        <v>2067</v>
      </c>
      <c r="B4561" s="122">
        <v>1</v>
      </c>
      <c r="C4561" s="122" t="s">
        <v>2267</v>
      </c>
      <c r="D4561" s="122" t="s">
        <v>2146</v>
      </c>
      <c r="E4561" s="122">
        <v>83</v>
      </c>
      <c r="F4561" s="122">
        <v>0</v>
      </c>
      <c r="G4561" s="122">
        <v>0</v>
      </c>
      <c r="H4561" s="122">
        <v>0</v>
      </c>
      <c r="I4561" s="122">
        <v>0</v>
      </c>
      <c r="J4561" s="122">
        <v>0</v>
      </c>
      <c r="K4561" s="122">
        <v>0</v>
      </c>
      <c r="L4561" s="122">
        <v>0</v>
      </c>
      <c r="M4561" s="122">
        <v>0</v>
      </c>
      <c r="N4561" s="122">
        <v>0</v>
      </c>
      <c r="O4561" s="122">
        <v>0</v>
      </c>
      <c r="P4561" s="122">
        <v>0</v>
      </c>
      <c r="Q4561" s="122">
        <v>1.0944735515999999E-3</v>
      </c>
      <c r="R4561" s="122">
        <v>1.4206058723999999E-2</v>
      </c>
      <c r="S4561" s="122">
        <v>2.9944443586199999E-2</v>
      </c>
      <c r="T4561" s="122">
        <v>3.4434182554199999E-2</v>
      </c>
      <c r="U4561" s="122">
        <v>3.9209446504800002E-2</v>
      </c>
      <c r="V4561" s="122">
        <v>4.4568393097800002E-2</v>
      </c>
      <c r="W4561" s="122">
        <v>5.0114791326600003E-2</v>
      </c>
      <c r="X4561" s="122">
        <v>5.5428693005400001E-2</v>
      </c>
      <c r="Y4561" s="122">
        <v>6.10783107792E-2</v>
      </c>
      <c r="Z4561" s="122">
        <v>6.7579994281800004E-2</v>
      </c>
      <c r="AA4561" s="122">
        <v>7.4467914034800006E-2</v>
      </c>
      <c r="AB4561" s="122">
        <v>8.1110648361599993E-2</v>
      </c>
      <c r="AC4561" s="122">
        <v>8.7910084033199998E-2</v>
      </c>
      <c r="AD4561" s="122">
        <v>9.4961509328400001E-2</v>
      </c>
      <c r="AE4561" s="122">
        <v>0.12278813950259999</v>
      </c>
      <c r="AF4561" s="122">
        <v>0.14665631323200001</v>
      </c>
      <c r="AG4561" s="122">
        <v>0.17435702100959999</v>
      </c>
      <c r="AH4561" s="122">
        <v>0.1853682580464</v>
      </c>
      <c r="AI4561" s="122">
        <v>0.18864138784920001</v>
      </c>
      <c r="AJ4561" s="122">
        <v>0.18172377383159999</v>
      </c>
      <c r="AK4561" s="122">
        <v>0.1900833022374</v>
      </c>
      <c r="AL4561" s="122">
        <v>0</v>
      </c>
    </row>
    <row r="4562" spans="1:38" hidden="1" x14ac:dyDescent="0.25">
      <c r="A4562" s="122" t="s">
        <v>2067</v>
      </c>
      <c r="B4562" s="122">
        <v>1</v>
      </c>
      <c r="C4562" s="122" t="s">
        <v>2267</v>
      </c>
      <c r="D4562" s="122" t="s">
        <v>2147</v>
      </c>
      <c r="E4562" s="122">
        <v>83</v>
      </c>
      <c r="F4562" s="122">
        <v>0</v>
      </c>
      <c r="G4562" s="122">
        <v>0</v>
      </c>
      <c r="H4562" s="122">
        <v>0</v>
      </c>
      <c r="I4562" s="122">
        <v>0</v>
      </c>
      <c r="J4562" s="122">
        <v>0</v>
      </c>
      <c r="K4562" s="122">
        <v>0</v>
      </c>
      <c r="L4562" s="122">
        <v>0</v>
      </c>
      <c r="M4562" s="122">
        <v>0</v>
      </c>
      <c r="N4562" s="122">
        <v>0</v>
      </c>
      <c r="O4562" s="122">
        <v>0</v>
      </c>
      <c r="P4562" s="122">
        <v>0</v>
      </c>
      <c r="Q4562" s="122">
        <v>8.5191935400000002E-5</v>
      </c>
      <c r="R4562" s="122">
        <v>1.0888341750000001E-3</v>
      </c>
      <c r="S4562" s="122">
        <v>2.2711804830000001E-3</v>
      </c>
      <c r="T4562" s="122">
        <v>2.5955214714000001E-3</v>
      </c>
      <c r="U4562" s="122">
        <v>2.9100066138000001E-3</v>
      </c>
      <c r="V4562" s="122">
        <v>3.2458022454000001E-3</v>
      </c>
      <c r="W4562" s="122">
        <v>3.5880571584000001E-3</v>
      </c>
      <c r="X4562" s="122">
        <v>3.9151823567999998E-3</v>
      </c>
      <c r="Y4562" s="122">
        <v>4.2980939430000004E-3</v>
      </c>
      <c r="Z4562" s="122">
        <v>4.7625804797999998E-3</v>
      </c>
      <c r="AA4562" s="122">
        <v>5.2852418190000002E-3</v>
      </c>
      <c r="AB4562" s="122">
        <v>5.8407708216000002E-3</v>
      </c>
      <c r="AC4562" s="122">
        <v>6.4561710641999996E-3</v>
      </c>
      <c r="AD4562" s="122">
        <v>7.059414648E-3</v>
      </c>
      <c r="AE4562" s="122">
        <v>9.2426987795999997E-3</v>
      </c>
      <c r="AF4562" s="122">
        <v>1.09123255956E-2</v>
      </c>
      <c r="AG4562" s="122">
        <v>1.28404685838E-2</v>
      </c>
      <c r="AH4562" s="122">
        <v>1.3558513597200001E-2</v>
      </c>
      <c r="AI4562" s="122">
        <v>1.3719139777200001E-2</v>
      </c>
      <c r="AJ4562" s="122">
        <v>1.35367235718E-2</v>
      </c>
      <c r="AK4562" s="122">
        <v>1.3960990758000001E-2</v>
      </c>
      <c r="AL4562" s="122">
        <v>0</v>
      </c>
    </row>
    <row r="4563" spans="1:38" hidden="1" x14ac:dyDescent="0.25">
      <c r="A4563" s="122" t="s">
        <v>2067</v>
      </c>
      <c r="B4563" s="122">
        <v>1</v>
      </c>
      <c r="C4563" s="122" t="s">
        <v>2267</v>
      </c>
      <c r="D4563" s="122" t="s">
        <v>475</v>
      </c>
      <c r="E4563" s="122">
        <v>83</v>
      </c>
      <c r="F4563" s="122">
        <v>0</v>
      </c>
      <c r="G4563" s="122">
        <v>0</v>
      </c>
      <c r="H4563" s="122">
        <v>0</v>
      </c>
      <c r="I4563" s="122">
        <v>0</v>
      </c>
      <c r="J4563" s="122">
        <v>0</v>
      </c>
      <c r="K4563" s="122">
        <v>0</v>
      </c>
      <c r="L4563" s="122">
        <v>0</v>
      </c>
      <c r="M4563" s="122">
        <v>0</v>
      </c>
      <c r="N4563" s="122">
        <v>0</v>
      </c>
      <c r="O4563" s="122">
        <v>0</v>
      </c>
      <c r="P4563" s="122">
        <v>0</v>
      </c>
      <c r="Q4563" s="122">
        <v>2.2926763859999999E-4</v>
      </c>
      <c r="R4563" s="122">
        <v>2.9487899297999999E-3</v>
      </c>
      <c r="S4563" s="122">
        <v>6.1813821497999997E-3</v>
      </c>
      <c r="T4563" s="122">
        <v>7.0427984483999997E-3</v>
      </c>
      <c r="U4563" s="122">
        <v>7.9338418301999995E-3</v>
      </c>
      <c r="V4563" s="122">
        <v>8.8598953014E-3</v>
      </c>
      <c r="W4563" s="122">
        <v>9.8021891682000001E-3</v>
      </c>
      <c r="X4563" s="122">
        <v>1.06956797376E-2</v>
      </c>
      <c r="Y4563" s="122">
        <v>1.17164762286E-2</v>
      </c>
      <c r="Z4563" s="122">
        <v>1.29137436714E-2</v>
      </c>
      <c r="AA4563" s="122">
        <v>1.41930076002E-2</v>
      </c>
      <c r="AB4563" s="122">
        <v>1.5418068923400001E-2</v>
      </c>
      <c r="AC4563" s="122">
        <v>1.6657712128200001E-2</v>
      </c>
      <c r="AD4563" s="122">
        <v>1.7964985895999999E-2</v>
      </c>
      <c r="AE4563" s="122">
        <v>2.3146095343800001E-2</v>
      </c>
      <c r="AF4563" s="122">
        <v>2.7514585355399999E-2</v>
      </c>
      <c r="AG4563" s="122">
        <v>3.2527241346599997E-2</v>
      </c>
      <c r="AH4563" s="122">
        <v>3.4348619791199998E-2</v>
      </c>
      <c r="AI4563" s="122">
        <v>3.4715698017000002E-2</v>
      </c>
      <c r="AJ4563" s="122">
        <v>3.4085968402199997E-2</v>
      </c>
      <c r="AK4563" s="122">
        <v>3.5376677965199999E-2</v>
      </c>
      <c r="AL4563" s="122">
        <v>0</v>
      </c>
    </row>
    <row r="4564" spans="1:38" hidden="1" x14ac:dyDescent="0.25">
      <c r="A4564" s="122" t="s">
        <v>2067</v>
      </c>
      <c r="B4564" s="122">
        <v>1</v>
      </c>
      <c r="C4564" s="122" t="s">
        <v>2267</v>
      </c>
      <c r="D4564" s="122" t="s">
        <v>2148</v>
      </c>
      <c r="E4564" s="122">
        <v>83</v>
      </c>
      <c r="F4564" s="122">
        <v>0</v>
      </c>
      <c r="G4564" s="122">
        <v>0</v>
      </c>
      <c r="H4564" s="122">
        <v>0</v>
      </c>
      <c r="I4564" s="122">
        <v>0</v>
      </c>
      <c r="J4564" s="122">
        <v>0</v>
      </c>
      <c r="K4564" s="122">
        <v>0</v>
      </c>
      <c r="L4564" s="122">
        <v>0</v>
      </c>
      <c r="M4564" s="122">
        <v>0</v>
      </c>
      <c r="N4564" s="122">
        <v>0</v>
      </c>
      <c r="O4564" s="122">
        <v>0</v>
      </c>
      <c r="P4564" s="122">
        <v>0</v>
      </c>
      <c r="Q4564" s="122">
        <v>1.6737023159999999E-4</v>
      </c>
      <c r="R4564" s="122">
        <v>2.1653036262000002E-3</v>
      </c>
      <c r="S4564" s="122">
        <v>4.5502038581999998E-3</v>
      </c>
      <c r="T4564" s="122">
        <v>5.1939054024E-3</v>
      </c>
      <c r="U4564" s="122">
        <v>5.8484517233999998E-3</v>
      </c>
      <c r="V4564" s="122">
        <v>6.5393102345999996E-3</v>
      </c>
      <c r="W4564" s="122">
        <v>7.214016381E-3</v>
      </c>
      <c r="X4564" s="122">
        <v>7.8349373388000004E-3</v>
      </c>
      <c r="Y4564" s="122">
        <v>8.5067702147999993E-3</v>
      </c>
      <c r="Z4564" s="122">
        <v>9.2943767202000004E-3</v>
      </c>
      <c r="AA4564" s="122">
        <v>1.0180308137999999E-2</v>
      </c>
      <c r="AB4564" s="122">
        <v>1.1017996703999999E-2</v>
      </c>
      <c r="AC4564" s="122">
        <v>1.18496949714E-2</v>
      </c>
      <c r="AD4564" s="122">
        <v>1.27502563188E-2</v>
      </c>
      <c r="AE4564" s="122">
        <v>1.6361772827399999E-2</v>
      </c>
      <c r="AF4564" s="122">
        <v>1.9392348775800001E-2</v>
      </c>
      <c r="AG4564" s="122">
        <v>2.2913234143800001E-2</v>
      </c>
      <c r="AH4564" s="122">
        <v>2.4172572395400001E-2</v>
      </c>
      <c r="AI4564" s="122">
        <v>2.4444396404999999E-2</v>
      </c>
      <c r="AJ4564" s="122">
        <v>2.39441044128E-2</v>
      </c>
      <c r="AK4564" s="122">
        <v>2.5023233063399999E-2</v>
      </c>
      <c r="AL4564" s="122">
        <v>0</v>
      </c>
    </row>
    <row r="4565" spans="1:38" hidden="1" x14ac:dyDescent="0.25">
      <c r="A4565" s="122" t="s">
        <v>2067</v>
      </c>
      <c r="B4565" s="122">
        <v>1</v>
      </c>
      <c r="C4565" s="122" t="s">
        <v>2267</v>
      </c>
      <c r="D4565" s="122" t="s">
        <v>2149</v>
      </c>
      <c r="E4565" s="122">
        <v>83</v>
      </c>
      <c r="F4565" s="122">
        <v>0</v>
      </c>
      <c r="G4565" s="122">
        <v>0</v>
      </c>
      <c r="H4565" s="122">
        <v>0</v>
      </c>
      <c r="I4565" s="122">
        <v>0</v>
      </c>
      <c r="J4565" s="122">
        <v>0</v>
      </c>
      <c r="K4565" s="122">
        <v>0</v>
      </c>
      <c r="L4565" s="122">
        <v>0</v>
      </c>
      <c r="M4565" s="122">
        <v>0</v>
      </c>
      <c r="N4565" s="122">
        <v>0</v>
      </c>
      <c r="O4565" s="122">
        <v>0</v>
      </c>
      <c r="P4565" s="122">
        <v>0</v>
      </c>
      <c r="Q4565" s="122">
        <v>1.13213958E-3</v>
      </c>
      <c r="R4565" s="122">
        <v>1.45924112334E-2</v>
      </c>
      <c r="S4565" s="122">
        <v>3.0580488767400001E-2</v>
      </c>
      <c r="T4565" s="122">
        <v>3.4761927486000002E-2</v>
      </c>
      <c r="U4565" s="122">
        <v>3.8968782395399998E-2</v>
      </c>
      <c r="V4565" s="122">
        <v>4.3290952847999997E-2</v>
      </c>
      <c r="W4565" s="122">
        <v>4.7695616482799998E-2</v>
      </c>
      <c r="X4565" s="122">
        <v>5.1866048519999999E-2</v>
      </c>
      <c r="Y4565" s="122">
        <v>5.6592797976000003E-2</v>
      </c>
      <c r="Z4565" s="122">
        <v>6.2108883665400003E-2</v>
      </c>
      <c r="AA4565" s="122">
        <v>6.8066028887999994E-2</v>
      </c>
      <c r="AB4565" s="122">
        <v>7.3573840197000001E-2</v>
      </c>
      <c r="AC4565" s="122">
        <v>7.9081361673599998E-2</v>
      </c>
      <c r="AD4565" s="122">
        <v>8.4736339974E-2</v>
      </c>
      <c r="AE4565" s="122">
        <v>0.1085130468708</v>
      </c>
      <c r="AF4565" s="122">
        <v>0.12806460063540001</v>
      </c>
      <c r="AG4565" s="122">
        <v>0.1508123131944</v>
      </c>
      <c r="AH4565" s="122">
        <v>0.15861685270859999</v>
      </c>
      <c r="AI4565" s="122">
        <v>0.15971792376540001</v>
      </c>
      <c r="AJ4565" s="122">
        <v>0.1612624437996</v>
      </c>
      <c r="AK4565" s="122">
        <v>0.16695096449460001</v>
      </c>
      <c r="AL4565" s="122">
        <v>0</v>
      </c>
    </row>
    <row r="4566" spans="1:38" hidden="1" x14ac:dyDescent="0.25">
      <c r="A4566" s="122" t="s">
        <v>2067</v>
      </c>
      <c r="B4566" s="122">
        <v>1</v>
      </c>
      <c r="C4566" s="122" t="s">
        <v>2267</v>
      </c>
      <c r="D4566" s="122" t="s">
        <v>2150</v>
      </c>
      <c r="E4566" s="122">
        <v>83</v>
      </c>
      <c r="F4566" s="122">
        <v>0</v>
      </c>
      <c r="G4566" s="122">
        <v>0</v>
      </c>
      <c r="H4566" s="122">
        <v>0</v>
      </c>
      <c r="I4566" s="122">
        <v>0</v>
      </c>
      <c r="J4566" s="122">
        <v>0</v>
      </c>
      <c r="K4566" s="122">
        <v>0</v>
      </c>
      <c r="L4566" s="122">
        <v>0</v>
      </c>
      <c r="M4566" s="122">
        <v>0</v>
      </c>
      <c r="N4566" s="122">
        <v>0</v>
      </c>
      <c r="O4566" s="122">
        <v>0</v>
      </c>
      <c r="P4566" s="122">
        <v>0</v>
      </c>
      <c r="Q4566" s="122">
        <v>2.4417864900000001E-4</v>
      </c>
      <c r="R4566" s="122">
        <v>3.1655047709999999E-3</v>
      </c>
      <c r="S4566" s="122">
        <v>6.6753222822000004E-3</v>
      </c>
      <c r="T4566" s="122">
        <v>7.6645513230000004E-3</v>
      </c>
      <c r="U4566" s="122">
        <v>8.7030272472000004E-3</v>
      </c>
      <c r="V4566" s="122">
        <v>9.8067338226E-3</v>
      </c>
      <c r="W4566" s="122">
        <v>1.09378743474E-2</v>
      </c>
      <c r="X4566" s="122">
        <v>1.1971532001E-2</v>
      </c>
      <c r="Y4566" s="122">
        <v>1.3165094085000001E-2</v>
      </c>
      <c r="Z4566" s="122">
        <v>1.4572598983800001E-2</v>
      </c>
      <c r="AA4566" s="122">
        <v>1.6041754357200001E-2</v>
      </c>
      <c r="AB4566" s="122">
        <v>1.7364562815600001E-2</v>
      </c>
      <c r="AC4566" s="122">
        <v>1.8684514305599999E-2</v>
      </c>
      <c r="AD4566" s="122">
        <v>1.99744462632E-2</v>
      </c>
      <c r="AE4566" s="122">
        <v>2.5568432346600001E-2</v>
      </c>
      <c r="AF4566" s="122">
        <v>3.0199998113999999E-2</v>
      </c>
      <c r="AG4566" s="122">
        <v>3.5510961400199999E-2</v>
      </c>
      <c r="AH4566" s="122">
        <v>3.7349837381999998E-2</v>
      </c>
      <c r="AI4566" s="122">
        <v>3.7716730623000003E-2</v>
      </c>
      <c r="AJ4566" s="122">
        <v>3.6798849687599999E-2</v>
      </c>
      <c r="AK4566" s="122">
        <v>3.8118350127000003E-2</v>
      </c>
      <c r="AL4566" s="122">
        <v>0</v>
      </c>
    </row>
    <row r="4567" spans="1:38" hidden="1" x14ac:dyDescent="0.25">
      <c r="A4567" s="122" t="s">
        <v>2067</v>
      </c>
      <c r="B4567" s="122">
        <v>1</v>
      </c>
      <c r="C4567" s="122" t="s">
        <v>2267</v>
      </c>
      <c r="D4567" s="122" t="s">
        <v>2151</v>
      </c>
      <c r="E4567" s="122">
        <v>83</v>
      </c>
      <c r="F4567" s="122">
        <v>0</v>
      </c>
      <c r="G4567" s="122">
        <v>0</v>
      </c>
      <c r="H4567" s="122">
        <v>0</v>
      </c>
      <c r="I4567" s="122">
        <v>0</v>
      </c>
      <c r="J4567" s="122">
        <v>0</v>
      </c>
      <c r="K4567" s="122">
        <v>0</v>
      </c>
      <c r="L4567" s="122">
        <v>0</v>
      </c>
      <c r="M4567" s="122">
        <v>0</v>
      </c>
      <c r="N4567" s="122">
        <v>0</v>
      </c>
      <c r="O4567" s="122">
        <v>0</v>
      </c>
      <c r="P4567" s="122">
        <v>0</v>
      </c>
      <c r="Q4567" s="122">
        <v>2.7973305359999998E-4</v>
      </c>
      <c r="R4567" s="122">
        <v>3.7088947038E-3</v>
      </c>
      <c r="S4567" s="122">
        <v>7.9953165864000003E-3</v>
      </c>
      <c r="T4567" s="122">
        <v>9.4456682891999998E-3</v>
      </c>
      <c r="U4567" s="122">
        <v>1.09544539962E-2</v>
      </c>
      <c r="V4567" s="122">
        <v>1.2608210042999999E-2</v>
      </c>
      <c r="W4567" s="122">
        <v>1.42960793118E-2</v>
      </c>
      <c r="X4567" s="122">
        <v>1.5799779652800001E-2</v>
      </c>
      <c r="Y4567" s="122">
        <v>1.7352627949800001E-2</v>
      </c>
      <c r="Z4567" s="122">
        <v>1.9074849393600001E-2</v>
      </c>
      <c r="AA4567" s="122">
        <v>2.09174614506E-2</v>
      </c>
      <c r="AB4567" s="122">
        <v>2.2828783949400001E-2</v>
      </c>
      <c r="AC4567" s="122">
        <v>2.4792266842200001E-2</v>
      </c>
      <c r="AD4567" s="122">
        <v>2.6937946635600001E-2</v>
      </c>
      <c r="AE4567" s="122">
        <v>3.5091554698200002E-2</v>
      </c>
      <c r="AF4567" s="122">
        <v>4.2135358722599998E-2</v>
      </c>
      <c r="AG4567" s="122">
        <v>5.0429951629199998E-2</v>
      </c>
      <c r="AH4567" s="122">
        <v>5.4064176566400002E-2</v>
      </c>
      <c r="AI4567" s="122">
        <v>5.5520999047800002E-2</v>
      </c>
      <c r="AJ4567" s="122">
        <v>5.4116013751800002E-2</v>
      </c>
      <c r="AK4567" s="122">
        <v>5.6640225213000002E-2</v>
      </c>
      <c r="AL4567" s="122">
        <v>0</v>
      </c>
    </row>
    <row r="4568" spans="1:38" hidden="1" x14ac:dyDescent="0.25">
      <c r="A4568" s="122" t="s">
        <v>2067</v>
      </c>
      <c r="B4568" s="122">
        <v>1</v>
      </c>
      <c r="C4568" s="122" t="s">
        <v>2267</v>
      </c>
      <c r="D4568" s="122" t="s">
        <v>2152</v>
      </c>
      <c r="E4568" s="122">
        <v>83</v>
      </c>
      <c r="F4568" s="122">
        <v>0</v>
      </c>
      <c r="G4568" s="122">
        <v>0</v>
      </c>
      <c r="H4568" s="122">
        <v>0</v>
      </c>
      <c r="I4568" s="122">
        <v>0</v>
      </c>
      <c r="J4568" s="122">
        <v>0</v>
      </c>
      <c r="K4568" s="122">
        <v>0</v>
      </c>
      <c r="L4568" s="122">
        <v>0</v>
      </c>
      <c r="M4568" s="122">
        <v>0</v>
      </c>
      <c r="N4568" s="122">
        <v>0</v>
      </c>
      <c r="O4568" s="122">
        <v>0</v>
      </c>
      <c r="P4568" s="122">
        <v>0</v>
      </c>
      <c r="Q4568" s="122">
        <v>2.5438918361999998E-3</v>
      </c>
      <c r="R4568" s="122">
        <v>3.2652672109199997E-2</v>
      </c>
      <c r="S4568" s="122">
        <v>6.8176046967600004E-2</v>
      </c>
      <c r="T4568" s="122">
        <v>7.7182919041799997E-2</v>
      </c>
      <c r="U4568" s="122">
        <v>8.6173920175199994E-2</v>
      </c>
      <c r="V4568" s="122">
        <v>9.5484683665799999E-2</v>
      </c>
      <c r="W4568" s="122">
        <v>0.10515563555640001</v>
      </c>
      <c r="X4568" s="122">
        <v>0.11439132610619999</v>
      </c>
      <c r="Y4568" s="122">
        <v>0.1247933477934</v>
      </c>
      <c r="Z4568" s="122">
        <v>0.13693008915300001</v>
      </c>
      <c r="AA4568" s="122">
        <v>0.15033973709039999</v>
      </c>
      <c r="AB4568" s="122">
        <v>0.16280969313179999</v>
      </c>
      <c r="AC4568" s="122">
        <v>0.175222483722</v>
      </c>
      <c r="AD4568" s="122">
        <v>0.1878096072138</v>
      </c>
      <c r="AE4568" s="122">
        <v>0.24047359273079999</v>
      </c>
      <c r="AF4568" s="122">
        <v>0.28339468820519997</v>
      </c>
      <c r="AG4568" s="122">
        <v>0.3324645385776</v>
      </c>
      <c r="AH4568" s="122">
        <v>0.34864118838120001</v>
      </c>
      <c r="AI4568" s="122">
        <v>0.34962553934879997</v>
      </c>
      <c r="AJ4568" s="122">
        <v>0.35025040573380001</v>
      </c>
      <c r="AK4568" s="122">
        <v>0.357351716007</v>
      </c>
      <c r="AL4568" s="122">
        <v>0</v>
      </c>
    </row>
    <row r="4569" spans="1:38" hidden="1" x14ac:dyDescent="0.25">
      <c r="A4569" s="122" t="s">
        <v>2067</v>
      </c>
      <c r="B4569" s="122">
        <v>1</v>
      </c>
      <c r="C4569" s="122" t="s">
        <v>2267</v>
      </c>
      <c r="D4569" s="122" t="s">
        <v>2153</v>
      </c>
      <c r="E4569" s="122">
        <v>83</v>
      </c>
      <c r="F4569" s="122">
        <v>0</v>
      </c>
      <c r="G4569" s="122">
        <v>0</v>
      </c>
      <c r="H4569" s="122">
        <v>0</v>
      </c>
      <c r="I4569" s="122">
        <v>0</v>
      </c>
      <c r="J4569" s="122">
        <v>0</v>
      </c>
      <c r="K4569" s="122">
        <v>0</v>
      </c>
      <c r="L4569" s="122">
        <v>0</v>
      </c>
      <c r="M4569" s="122">
        <v>0</v>
      </c>
      <c r="N4569" s="122">
        <v>0</v>
      </c>
      <c r="O4569" s="122">
        <v>0</v>
      </c>
      <c r="P4569" s="122">
        <v>0</v>
      </c>
      <c r="Q4569" s="122">
        <v>1.5180301421999999E-3</v>
      </c>
      <c r="R4569" s="122">
        <v>1.9463995808400001E-2</v>
      </c>
      <c r="S4569" s="122">
        <v>4.0654001044799999E-2</v>
      </c>
      <c r="T4569" s="122">
        <v>4.6105681479000002E-2</v>
      </c>
      <c r="U4569" s="122">
        <v>5.1631179514200001E-2</v>
      </c>
      <c r="V4569" s="122">
        <v>5.7382945105199999E-2</v>
      </c>
      <c r="W4569" s="122">
        <v>6.3209170338600004E-2</v>
      </c>
      <c r="X4569" s="122">
        <v>6.8562926975399993E-2</v>
      </c>
      <c r="Y4569" s="122">
        <v>7.4518289274000005E-2</v>
      </c>
      <c r="Z4569" s="122">
        <v>8.1448523956799995E-2</v>
      </c>
      <c r="AA4569" s="122">
        <v>8.9014861306800003E-2</v>
      </c>
      <c r="AB4569" s="122">
        <v>9.6075164242200001E-2</v>
      </c>
      <c r="AC4569" s="122">
        <v>0.10338183750179999</v>
      </c>
      <c r="AD4569" s="122">
        <v>0.11091325056240001</v>
      </c>
      <c r="AE4569" s="122">
        <v>0.14217908141579999</v>
      </c>
      <c r="AF4569" s="122">
        <v>0.16799070536819999</v>
      </c>
      <c r="AG4569" s="122">
        <v>0.1979413826676</v>
      </c>
      <c r="AH4569" s="122">
        <v>0.20837186078280001</v>
      </c>
      <c r="AI4569" s="122">
        <v>0.21010995445440001</v>
      </c>
      <c r="AJ4569" s="122">
        <v>0.20489563920539999</v>
      </c>
      <c r="AK4569" s="122">
        <v>0.21222160476660001</v>
      </c>
      <c r="AL4569" s="122">
        <v>0</v>
      </c>
    </row>
    <row r="4570" spans="1:38" hidden="1" x14ac:dyDescent="0.25">
      <c r="A4570" s="122" t="s">
        <v>2067</v>
      </c>
      <c r="B4570" s="122">
        <v>1</v>
      </c>
      <c r="C4570" s="122" t="s">
        <v>2267</v>
      </c>
      <c r="D4570" s="122" t="s">
        <v>2154</v>
      </c>
      <c r="E4570" s="122">
        <v>83</v>
      </c>
      <c r="F4570" s="122">
        <v>0</v>
      </c>
      <c r="G4570" s="122">
        <v>0</v>
      </c>
      <c r="H4570" s="122">
        <v>0</v>
      </c>
      <c r="I4570" s="122">
        <v>0</v>
      </c>
      <c r="J4570" s="122">
        <v>0</v>
      </c>
      <c r="K4570" s="122">
        <v>0</v>
      </c>
      <c r="L4570" s="122">
        <v>0</v>
      </c>
      <c r="M4570" s="122">
        <v>0</v>
      </c>
      <c r="N4570" s="122">
        <v>0</v>
      </c>
      <c r="O4570" s="122">
        <v>0</v>
      </c>
      <c r="P4570" s="122">
        <v>0</v>
      </c>
      <c r="Q4570" s="122">
        <v>4.6219155839999999E-4</v>
      </c>
      <c r="R4570" s="122">
        <v>5.9530241628000004E-3</v>
      </c>
      <c r="S4570" s="122">
        <v>1.2460911691800001E-2</v>
      </c>
      <c r="T4570" s="122">
        <v>1.4192255305800001E-2</v>
      </c>
      <c r="U4570" s="122">
        <v>1.5983000490599999E-2</v>
      </c>
      <c r="V4570" s="122">
        <v>1.7963212495800001E-2</v>
      </c>
      <c r="W4570" s="122">
        <v>1.9975203190800001E-2</v>
      </c>
      <c r="X4570" s="122">
        <v>2.1845175151800001E-2</v>
      </c>
      <c r="Y4570" s="122">
        <v>2.40289361598E-2</v>
      </c>
      <c r="Z4570" s="122">
        <v>2.6539186588199998E-2</v>
      </c>
      <c r="AA4570" s="122">
        <v>2.92109288328E-2</v>
      </c>
      <c r="AB4570" s="122">
        <v>3.1767181875000002E-2</v>
      </c>
      <c r="AC4570" s="122">
        <v>3.44069888448E-2</v>
      </c>
      <c r="AD4570" s="122">
        <v>3.7069791329999997E-2</v>
      </c>
      <c r="AE4570" s="122">
        <v>4.7838477687000003E-2</v>
      </c>
      <c r="AF4570" s="122">
        <v>5.6691418555199997E-2</v>
      </c>
      <c r="AG4570" s="122">
        <v>6.6744577528199997E-2</v>
      </c>
      <c r="AH4570" s="122">
        <v>7.0346676628799995E-2</v>
      </c>
      <c r="AI4570" s="122">
        <v>7.1147518985400005E-2</v>
      </c>
      <c r="AJ4570" s="122">
        <v>6.8851777651800006E-2</v>
      </c>
      <c r="AK4570" s="122">
        <v>7.1820857823000003E-2</v>
      </c>
      <c r="AL4570" s="122">
        <v>0</v>
      </c>
    </row>
    <row r="4571" spans="1:38" hidden="1" x14ac:dyDescent="0.25">
      <c r="A4571" s="122" t="s">
        <v>2067</v>
      </c>
      <c r="B4571" s="122">
        <v>1</v>
      </c>
      <c r="C4571" s="122" t="s">
        <v>2267</v>
      </c>
      <c r="D4571" s="122" t="s">
        <v>2155</v>
      </c>
      <c r="E4571" s="122">
        <v>83</v>
      </c>
      <c r="F4571" s="122">
        <v>0</v>
      </c>
      <c r="G4571" s="122">
        <v>0</v>
      </c>
      <c r="H4571" s="122">
        <v>0</v>
      </c>
      <c r="I4571" s="122">
        <v>0</v>
      </c>
      <c r="J4571" s="122">
        <v>0</v>
      </c>
      <c r="K4571" s="122">
        <v>0</v>
      </c>
      <c r="L4571" s="122">
        <v>0</v>
      </c>
      <c r="M4571" s="122">
        <v>0</v>
      </c>
      <c r="N4571" s="122">
        <v>0</v>
      </c>
      <c r="O4571" s="122">
        <v>0</v>
      </c>
      <c r="P4571" s="122">
        <v>0</v>
      </c>
      <c r="Q4571" s="122">
        <v>4.6230318419999999E-4</v>
      </c>
      <c r="R4571" s="122">
        <v>5.9945595137999999E-3</v>
      </c>
      <c r="S4571" s="122">
        <v>1.26119546124E-2</v>
      </c>
      <c r="T4571" s="122">
        <v>1.4370321108E-2</v>
      </c>
      <c r="U4571" s="122">
        <v>1.62739835544E-2</v>
      </c>
      <c r="V4571" s="122">
        <v>1.8347022837000002E-2</v>
      </c>
      <c r="W4571" s="122">
        <v>2.0459244834600002E-2</v>
      </c>
      <c r="X4571" s="122">
        <v>2.2439220203400001E-2</v>
      </c>
      <c r="Y4571" s="122">
        <v>2.4617305627199999E-2</v>
      </c>
      <c r="Z4571" s="122">
        <v>2.7086908219800001E-2</v>
      </c>
      <c r="AA4571" s="122">
        <v>2.9857376835000001E-2</v>
      </c>
      <c r="AB4571" s="122">
        <v>3.2439085879199997E-2</v>
      </c>
      <c r="AC4571" s="122">
        <v>3.5033894009399998E-2</v>
      </c>
      <c r="AD4571" s="122">
        <v>3.7894098184800003E-2</v>
      </c>
      <c r="AE4571" s="122">
        <v>4.9159966026599999E-2</v>
      </c>
      <c r="AF4571" s="122">
        <v>5.9074565120999997E-2</v>
      </c>
      <c r="AG4571" s="122">
        <v>7.0370460989400002E-2</v>
      </c>
      <c r="AH4571" s="122">
        <v>7.4628855186599993E-2</v>
      </c>
      <c r="AI4571" s="122">
        <v>7.5736110021000003E-2</v>
      </c>
      <c r="AJ4571" s="122">
        <v>7.3709126548199999E-2</v>
      </c>
      <c r="AK4571" s="122">
        <v>7.6496139891600007E-2</v>
      </c>
      <c r="AL4571" s="122">
        <v>0</v>
      </c>
    </row>
    <row r="4572" spans="1:38" hidden="1" x14ac:dyDescent="0.25">
      <c r="A4572" s="122" t="s">
        <v>2067</v>
      </c>
      <c r="B4572" s="122">
        <v>1</v>
      </c>
      <c r="C4572" s="122" t="s">
        <v>2267</v>
      </c>
      <c r="D4572" s="122" t="s">
        <v>2156</v>
      </c>
      <c r="E4572" s="122">
        <v>83</v>
      </c>
      <c r="F4572" s="122">
        <v>0</v>
      </c>
      <c r="G4572" s="122">
        <v>0</v>
      </c>
      <c r="H4572" s="122">
        <v>0</v>
      </c>
      <c r="I4572" s="122">
        <v>0</v>
      </c>
      <c r="J4572" s="122">
        <v>0</v>
      </c>
      <c r="K4572" s="122">
        <v>0</v>
      </c>
      <c r="L4572" s="122">
        <v>0</v>
      </c>
      <c r="M4572" s="122">
        <v>0</v>
      </c>
      <c r="N4572" s="122">
        <v>0</v>
      </c>
      <c r="O4572" s="122">
        <v>0</v>
      </c>
      <c r="P4572" s="122">
        <v>0</v>
      </c>
      <c r="Q4572" s="122">
        <v>1.6395490253999999E-3</v>
      </c>
      <c r="R4572" s="122">
        <v>2.10390489738E-2</v>
      </c>
      <c r="S4572" s="122">
        <v>4.3995512589600001E-2</v>
      </c>
      <c r="T4572" s="122">
        <v>4.9964395252199999E-2</v>
      </c>
      <c r="U4572" s="122">
        <v>5.6075174469600003E-2</v>
      </c>
      <c r="V4572" s="122">
        <v>6.2528851756799994E-2</v>
      </c>
      <c r="W4572" s="122">
        <v>6.9054236222400006E-2</v>
      </c>
      <c r="X4572" s="122">
        <v>7.5093861413999999E-2</v>
      </c>
      <c r="Y4572" s="122">
        <v>8.1873631983000003E-2</v>
      </c>
      <c r="Z4572" s="122">
        <v>8.9720510536799997E-2</v>
      </c>
      <c r="AA4572" s="122">
        <v>9.8276728664400001E-2</v>
      </c>
      <c r="AB4572" s="122">
        <v>0.10620713961</v>
      </c>
      <c r="AC4572" s="122">
        <v>0.11409389131140001</v>
      </c>
      <c r="AD4572" s="122">
        <v>0.1222450225854</v>
      </c>
      <c r="AE4572" s="122">
        <v>0.15646172204520001</v>
      </c>
      <c r="AF4572" s="122">
        <v>0.18456466374059999</v>
      </c>
      <c r="AG4572" s="122">
        <v>0.21709757234880001</v>
      </c>
      <c r="AH4572" s="122">
        <v>0.22849774327380001</v>
      </c>
      <c r="AI4572" s="122">
        <v>0.2299124622366</v>
      </c>
      <c r="AJ4572" s="122">
        <v>0.22573240138020001</v>
      </c>
      <c r="AK4572" s="122">
        <v>0.23355252955319999</v>
      </c>
      <c r="AL4572" s="122">
        <v>0</v>
      </c>
    </row>
    <row r="4573" spans="1:38" hidden="1" x14ac:dyDescent="0.25">
      <c r="A4573" s="122" t="s">
        <v>2067</v>
      </c>
      <c r="B4573" s="122">
        <v>1</v>
      </c>
      <c r="C4573" s="122" t="s">
        <v>2267</v>
      </c>
      <c r="D4573" s="122" t="s">
        <v>2178</v>
      </c>
      <c r="E4573" s="122">
        <v>83</v>
      </c>
      <c r="F4573" s="122">
        <v>0</v>
      </c>
      <c r="G4573" s="122">
        <v>0</v>
      </c>
      <c r="H4573" s="122">
        <v>0</v>
      </c>
      <c r="I4573" s="122">
        <v>0</v>
      </c>
      <c r="J4573" s="122">
        <v>0</v>
      </c>
      <c r="K4573" s="122">
        <v>0</v>
      </c>
      <c r="L4573" s="122">
        <v>0</v>
      </c>
      <c r="M4573" s="122">
        <v>0</v>
      </c>
      <c r="N4573" s="122">
        <v>0</v>
      </c>
      <c r="O4573" s="122">
        <v>0</v>
      </c>
      <c r="P4573" s="122">
        <v>0</v>
      </c>
      <c r="Q4573" s="122">
        <v>5.0907250680000003E-4</v>
      </c>
      <c r="R4573" s="122">
        <v>6.5239502328000003E-3</v>
      </c>
      <c r="S4573" s="122">
        <v>1.3602881806800001E-2</v>
      </c>
      <c r="T4573" s="122">
        <v>1.5406649543999999E-2</v>
      </c>
      <c r="U4573" s="122">
        <v>1.7211543234599998E-2</v>
      </c>
      <c r="V4573" s="122">
        <v>1.9018407407999999E-2</v>
      </c>
      <c r="W4573" s="122">
        <v>2.0792195166600001E-2</v>
      </c>
      <c r="X4573" s="122">
        <v>2.2392290520599999E-2</v>
      </c>
      <c r="Y4573" s="122">
        <v>2.4176552056799999E-2</v>
      </c>
      <c r="Z4573" s="122">
        <v>2.6267520965399999E-2</v>
      </c>
      <c r="AA4573" s="122">
        <v>2.8362145726200001E-2</v>
      </c>
      <c r="AB4573" s="122">
        <v>3.02298422712E-2</v>
      </c>
      <c r="AC4573" s="122">
        <v>3.2078478603599997E-2</v>
      </c>
      <c r="AD4573" s="122">
        <v>3.3779511480000003E-2</v>
      </c>
      <c r="AE4573" s="122">
        <v>4.2489033873000001E-2</v>
      </c>
      <c r="AF4573" s="122">
        <v>4.9165488200400002E-2</v>
      </c>
      <c r="AG4573" s="122">
        <v>5.6422758506400002E-2</v>
      </c>
      <c r="AH4573" s="122">
        <v>5.6965087179E-2</v>
      </c>
      <c r="AI4573" s="122">
        <v>5.7367321354200002E-2</v>
      </c>
      <c r="AJ4573" s="122">
        <v>5.7026238469199998E-2</v>
      </c>
      <c r="AK4573" s="122">
        <v>5.8794739746600003E-2</v>
      </c>
      <c r="AL4573" s="122">
        <v>0</v>
      </c>
    </row>
    <row r="4574" spans="1:38" hidden="1" x14ac:dyDescent="0.25">
      <c r="A4574" s="122" t="s">
        <v>2067</v>
      </c>
      <c r="B4574" s="122">
        <v>1</v>
      </c>
      <c r="C4574" s="122" t="s">
        <v>2267</v>
      </c>
      <c r="D4574" s="122" t="s">
        <v>2157</v>
      </c>
      <c r="E4574" s="122">
        <v>83</v>
      </c>
      <c r="F4574" s="122">
        <v>0</v>
      </c>
      <c r="G4574" s="122">
        <v>0</v>
      </c>
      <c r="H4574" s="122">
        <v>0</v>
      </c>
      <c r="I4574" s="122">
        <v>0</v>
      </c>
      <c r="J4574" s="122">
        <v>0</v>
      </c>
      <c r="K4574" s="122">
        <v>0</v>
      </c>
      <c r="L4574" s="122">
        <v>0</v>
      </c>
      <c r="M4574" s="122">
        <v>0</v>
      </c>
      <c r="N4574" s="122">
        <v>0</v>
      </c>
      <c r="O4574" s="122">
        <v>0</v>
      </c>
      <c r="P4574" s="122">
        <v>0</v>
      </c>
      <c r="Q4574" s="122">
        <v>1.4092529880000001E-4</v>
      </c>
      <c r="R4574" s="122">
        <v>1.8187871988E-3</v>
      </c>
      <c r="S4574" s="122">
        <v>3.8089327847999998E-3</v>
      </c>
      <c r="T4574" s="122">
        <v>4.3261536317999996E-3</v>
      </c>
      <c r="U4574" s="122">
        <v>4.8099296388E-3</v>
      </c>
      <c r="V4574" s="122">
        <v>5.3133392598000003E-3</v>
      </c>
      <c r="W4574" s="122">
        <v>5.8112421510000001E-3</v>
      </c>
      <c r="X4574" s="122">
        <v>6.2815143534000004E-3</v>
      </c>
      <c r="Y4574" s="122">
        <v>6.8103569819999996E-3</v>
      </c>
      <c r="Z4574" s="122">
        <v>7.4393721401999997E-3</v>
      </c>
      <c r="AA4574" s="122">
        <v>8.1247700820000004E-3</v>
      </c>
      <c r="AB4574" s="122">
        <v>8.7740691323999996E-3</v>
      </c>
      <c r="AC4574" s="122">
        <v>9.4238889888000003E-3</v>
      </c>
      <c r="AD4574" s="122">
        <v>1.0096095523799999E-2</v>
      </c>
      <c r="AE4574" s="122">
        <v>1.29291867276E-2</v>
      </c>
      <c r="AF4574" s="122">
        <v>1.52665240728E-2</v>
      </c>
      <c r="AG4574" s="122">
        <v>1.79273984604E-2</v>
      </c>
      <c r="AH4574" s="122">
        <v>1.8897206671200002E-2</v>
      </c>
      <c r="AI4574" s="122">
        <v>1.9008198666600001E-2</v>
      </c>
      <c r="AJ4574" s="122">
        <v>1.9050157698E-2</v>
      </c>
      <c r="AK4574" s="122">
        <v>1.9737841866599999E-2</v>
      </c>
      <c r="AL4574" s="122">
        <v>0</v>
      </c>
    </row>
    <row r="4575" spans="1:38" hidden="1" x14ac:dyDescent="0.25">
      <c r="A4575" s="122" t="s">
        <v>2067</v>
      </c>
      <c r="B4575" s="122">
        <v>1</v>
      </c>
      <c r="C4575" s="122" t="s">
        <v>2267</v>
      </c>
      <c r="D4575" s="122" t="s">
        <v>2158</v>
      </c>
      <c r="E4575" s="122">
        <v>83</v>
      </c>
      <c r="F4575" s="122">
        <v>0</v>
      </c>
      <c r="G4575" s="122">
        <v>0</v>
      </c>
      <c r="H4575" s="122">
        <v>0</v>
      </c>
      <c r="I4575" s="122">
        <v>0</v>
      </c>
      <c r="J4575" s="122">
        <v>0</v>
      </c>
      <c r="K4575" s="122">
        <v>0</v>
      </c>
      <c r="L4575" s="122">
        <v>0</v>
      </c>
      <c r="M4575" s="122">
        <v>0</v>
      </c>
      <c r="N4575" s="122">
        <v>0</v>
      </c>
      <c r="O4575" s="122">
        <v>0</v>
      </c>
      <c r="P4575" s="122">
        <v>0</v>
      </c>
      <c r="Q4575" s="122">
        <v>5.4189563999999996E-4</v>
      </c>
      <c r="R4575" s="122">
        <v>7.0086678090000003E-3</v>
      </c>
      <c r="S4575" s="122">
        <v>1.4755514373600001E-2</v>
      </c>
      <c r="T4575" s="122">
        <v>1.6952770434600001E-2</v>
      </c>
      <c r="U4575" s="122">
        <v>1.92328995144E-2</v>
      </c>
      <c r="V4575" s="122">
        <v>2.1780459557999999E-2</v>
      </c>
      <c r="W4575" s="122">
        <v>2.4425832545400001E-2</v>
      </c>
      <c r="X4575" s="122">
        <v>2.6965755874200002E-2</v>
      </c>
      <c r="Y4575" s="122">
        <v>2.9667143220000001E-2</v>
      </c>
      <c r="Z4575" s="122">
        <v>3.2721043641000001E-2</v>
      </c>
      <c r="AA4575" s="122">
        <v>3.6025054837199998E-2</v>
      </c>
      <c r="AB4575" s="122">
        <v>3.9250491937800003E-2</v>
      </c>
      <c r="AC4575" s="122">
        <v>4.2554354957400002E-2</v>
      </c>
      <c r="AD4575" s="122">
        <v>4.6125803981400003E-2</v>
      </c>
      <c r="AE4575" s="122">
        <v>5.9894232426599997E-2</v>
      </c>
      <c r="AF4575" s="122">
        <v>7.1627043001800006E-2</v>
      </c>
      <c r="AG4575" s="122">
        <v>8.5298868368999997E-2</v>
      </c>
      <c r="AH4575" s="122">
        <v>9.08293150908E-2</v>
      </c>
      <c r="AI4575" s="122">
        <v>9.2650270026600007E-2</v>
      </c>
      <c r="AJ4575" s="122">
        <v>8.9161294365000004E-2</v>
      </c>
      <c r="AK4575" s="122">
        <v>9.3512576843400003E-2</v>
      </c>
      <c r="AL4575" s="122">
        <v>0</v>
      </c>
    </row>
    <row r="4576" spans="1:38" hidden="1" x14ac:dyDescent="0.25">
      <c r="A4576" s="122" t="s">
        <v>2067</v>
      </c>
      <c r="B4576" s="122">
        <v>1</v>
      </c>
      <c r="C4576" s="122" t="s">
        <v>2267</v>
      </c>
      <c r="D4576" s="122" t="s">
        <v>2159</v>
      </c>
      <c r="E4576" s="122">
        <v>83</v>
      </c>
      <c r="F4576" s="122">
        <v>0</v>
      </c>
      <c r="G4576" s="122">
        <v>0</v>
      </c>
      <c r="H4576" s="122">
        <v>0</v>
      </c>
      <c r="I4576" s="122">
        <v>0</v>
      </c>
      <c r="J4576" s="122">
        <v>0</v>
      </c>
      <c r="K4576" s="122">
        <v>0</v>
      </c>
      <c r="L4576" s="122">
        <v>0</v>
      </c>
      <c r="M4576" s="122">
        <v>0</v>
      </c>
      <c r="N4576" s="122">
        <v>0</v>
      </c>
      <c r="O4576" s="122">
        <v>0</v>
      </c>
      <c r="P4576" s="122">
        <v>0</v>
      </c>
      <c r="Q4576" s="122">
        <v>1.0104357120000001E-4</v>
      </c>
      <c r="R4576" s="122">
        <v>1.2967364982000001E-3</v>
      </c>
      <c r="S4576" s="122">
        <v>2.7152789664000002E-3</v>
      </c>
      <c r="T4576" s="122">
        <v>3.1015415574E-3</v>
      </c>
      <c r="U4576" s="122">
        <v>3.4928466144E-3</v>
      </c>
      <c r="V4576" s="122">
        <v>3.9135881927999999E-3</v>
      </c>
      <c r="W4576" s="122">
        <v>4.3509388494000004E-3</v>
      </c>
      <c r="X4576" s="122">
        <v>4.7580043367999999E-3</v>
      </c>
      <c r="Y4576" s="122">
        <v>5.2165664694000004E-3</v>
      </c>
      <c r="Z4576" s="122">
        <v>5.7609089538000003E-3</v>
      </c>
      <c r="AA4576" s="122">
        <v>6.3508387799999996E-3</v>
      </c>
      <c r="AB4576" s="122">
        <v>6.9356195766E-3</v>
      </c>
      <c r="AC4576" s="122">
        <v>7.5239606442000003E-3</v>
      </c>
      <c r="AD4576" s="122">
        <v>8.1195079679999994E-3</v>
      </c>
      <c r="AE4576" s="122">
        <v>1.0455335319E-2</v>
      </c>
      <c r="AF4576" s="122">
        <v>1.24649182086E-2</v>
      </c>
      <c r="AG4576" s="122">
        <v>1.48253110434E-2</v>
      </c>
      <c r="AH4576" s="122">
        <v>1.5687097997999999E-2</v>
      </c>
      <c r="AI4576" s="122">
        <v>1.59358869384E-2</v>
      </c>
      <c r="AJ4576" s="122">
        <v>1.54159174884E-2</v>
      </c>
      <c r="AK4576" s="122">
        <v>1.61305481766E-2</v>
      </c>
      <c r="AL4576" s="122">
        <v>0</v>
      </c>
    </row>
    <row r="4577" spans="1:38" hidden="1" x14ac:dyDescent="0.25">
      <c r="A4577" s="122" t="s">
        <v>2067</v>
      </c>
      <c r="B4577" s="122">
        <v>1</v>
      </c>
      <c r="C4577" s="122" t="s">
        <v>2267</v>
      </c>
      <c r="D4577" s="122" t="s">
        <v>2160</v>
      </c>
      <c r="E4577" s="122">
        <v>83</v>
      </c>
      <c r="F4577" s="122">
        <v>0</v>
      </c>
      <c r="G4577" s="122">
        <v>0</v>
      </c>
      <c r="H4577" s="122">
        <v>0</v>
      </c>
      <c r="I4577" s="122">
        <v>0</v>
      </c>
      <c r="J4577" s="122">
        <v>0</v>
      </c>
      <c r="K4577" s="122">
        <v>0</v>
      </c>
      <c r="L4577" s="122">
        <v>0</v>
      </c>
      <c r="M4577" s="122">
        <v>0</v>
      </c>
      <c r="N4577" s="122">
        <v>0</v>
      </c>
      <c r="O4577" s="122">
        <v>0</v>
      </c>
      <c r="P4577" s="122">
        <v>0</v>
      </c>
      <c r="Q4577" s="122">
        <v>7.6662523080000004E-4</v>
      </c>
      <c r="R4577" s="122">
        <v>9.8889219E-3</v>
      </c>
      <c r="S4577" s="122">
        <v>2.0790674447400001E-2</v>
      </c>
      <c r="T4577" s="122">
        <v>2.3796359043600002E-2</v>
      </c>
      <c r="U4577" s="122">
        <v>2.6983922565600001E-2</v>
      </c>
      <c r="V4577" s="122">
        <v>3.0431568967799999E-2</v>
      </c>
      <c r="W4577" s="122">
        <v>3.3943190853000002E-2</v>
      </c>
      <c r="X4577" s="122">
        <v>3.7197241910399997E-2</v>
      </c>
      <c r="Y4577" s="122">
        <v>4.0759648472399997E-2</v>
      </c>
      <c r="Z4577" s="122">
        <v>4.4858949478200003E-2</v>
      </c>
      <c r="AA4577" s="122">
        <v>4.9344770045999999E-2</v>
      </c>
      <c r="AB4577" s="122">
        <v>5.3695696540199997E-2</v>
      </c>
      <c r="AC4577" s="122">
        <v>5.8003779833999999E-2</v>
      </c>
      <c r="AD4577" s="122">
        <v>6.2540833126199999E-2</v>
      </c>
      <c r="AE4577" s="122">
        <v>8.0682839351399999E-2</v>
      </c>
      <c r="AF4577" s="122">
        <v>9.5992006453199996E-2</v>
      </c>
      <c r="AG4577" s="122">
        <v>0.11393451051840001</v>
      </c>
      <c r="AH4577" s="122">
        <v>0.12091388054460001</v>
      </c>
      <c r="AI4577" s="122">
        <v>0.12269639768100001</v>
      </c>
      <c r="AJ4577" s="122">
        <v>0.1202571343974</v>
      </c>
      <c r="AK4577" s="122">
        <v>0.1256612751966</v>
      </c>
      <c r="AL4577" s="122">
        <v>0</v>
      </c>
    </row>
    <row r="4578" spans="1:38" hidden="1" x14ac:dyDescent="0.25">
      <c r="A4578" s="122" t="s">
        <v>2067</v>
      </c>
      <c r="B4578" s="122">
        <v>1</v>
      </c>
      <c r="C4578" s="122" t="s">
        <v>2267</v>
      </c>
      <c r="D4578" s="122" t="s">
        <v>2161</v>
      </c>
      <c r="E4578" s="122">
        <v>83</v>
      </c>
      <c r="F4578" s="122">
        <v>0</v>
      </c>
      <c r="G4578" s="122">
        <v>0</v>
      </c>
      <c r="H4578" s="122">
        <v>0</v>
      </c>
      <c r="I4578" s="122">
        <v>0</v>
      </c>
      <c r="J4578" s="122">
        <v>0</v>
      </c>
      <c r="K4578" s="122">
        <v>0</v>
      </c>
      <c r="L4578" s="122">
        <v>0</v>
      </c>
      <c r="M4578" s="122">
        <v>0</v>
      </c>
      <c r="N4578" s="122">
        <v>0</v>
      </c>
      <c r="O4578" s="122">
        <v>0</v>
      </c>
      <c r="P4578" s="122">
        <v>0</v>
      </c>
      <c r="Q4578" s="122">
        <v>2.8420726620000001E-3</v>
      </c>
      <c r="R4578" s="122">
        <v>3.7007757930000003E-2</v>
      </c>
      <c r="S4578" s="122">
        <v>7.8326374869599993E-2</v>
      </c>
      <c r="T4578" s="122">
        <v>9.0156222670799993E-2</v>
      </c>
      <c r="U4578" s="122">
        <v>0.1025934335712</v>
      </c>
      <c r="V4578" s="122">
        <v>0.1167508604262</v>
      </c>
      <c r="W4578" s="122">
        <v>0.1309859627934</v>
      </c>
      <c r="X4578" s="122">
        <v>0.14473662832199999</v>
      </c>
      <c r="Y4578" s="122">
        <v>0.1603089142512</v>
      </c>
      <c r="Z4578" s="122">
        <v>0.17816407460280001</v>
      </c>
      <c r="AA4578" s="122">
        <v>0.1977207152778</v>
      </c>
      <c r="AB4578" s="122">
        <v>0.216954584418</v>
      </c>
      <c r="AC4578" s="122">
        <v>0.2364065002728</v>
      </c>
      <c r="AD4578" s="122">
        <v>0.25766125610939999</v>
      </c>
      <c r="AE4578" s="122">
        <v>0.33603034393499998</v>
      </c>
      <c r="AF4578" s="122">
        <v>0.40285903171800003</v>
      </c>
      <c r="AG4578" s="122">
        <v>0.48003647680560002</v>
      </c>
      <c r="AH4578" s="122">
        <v>0.51062484493019999</v>
      </c>
      <c r="AI4578" s="122">
        <v>0.52070365681620001</v>
      </c>
      <c r="AJ4578" s="122">
        <v>0.50774144558279999</v>
      </c>
      <c r="AK4578" s="122">
        <v>0.53195738378640001</v>
      </c>
      <c r="AL4578" s="122">
        <v>0</v>
      </c>
    </row>
    <row r="4579" spans="1:38" hidden="1" x14ac:dyDescent="0.25">
      <c r="A4579" s="122" t="s">
        <v>2067</v>
      </c>
      <c r="B4579" s="122">
        <v>1</v>
      </c>
      <c r="C4579" s="122" t="s">
        <v>2267</v>
      </c>
      <c r="D4579" s="122" t="s">
        <v>2162</v>
      </c>
      <c r="E4579" s="122">
        <v>83</v>
      </c>
      <c r="F4579" s="122">
        <v>0</v>
      </c>
      <c r="G4579" s="122">
        <v>0</v>
      </c>
      <c r="H4579" s="122">
        <v>0</v>
      </c>
      <c r="I4579" s="122">
        <v>0</v>
      </c>
      <c r="J4579" s="122">
        <v>0</v>
      </c>
      <c r="K4579" s="122">
        <v>0</v>
      </c>
      <c r="L4579" s="122">
        <v>0</v>
      </c>
      <c r="M4579" s="122">
        <v>0</v>
      </c>
      <c r="N4579" s="122">
        <v>0</v>
      </c>
      <c r="O4579" s="122">
        <v>0</v>
      </c>
      <c r="P4579" s="122">
        <v>0</v>
      </c>
      <c r="Q4579" s="122">
        <v>3.044371044E-4</v>
      </c>
      <c r="R4579" s="122">
        <v>3.9665699501999999E-3</v>
      </c>
      <c r="S4579" s="122">
        <v>8.3909742773999995E-3</v>
      </c>
      <c r="T4579" s="122">
        <v>9.6685343898000008E-3</v>
      </c>
      <c r="U4579" s="122">
        <v>1.1069649161999999E-2</v>
      </c>
      <c r="V4579" s="122">
        <v>1.26224493252E-2</v>
      </c>
      <c r="W4579" s="122">
        <v>1.42777989354E-2</v>
      </c>
      <c r="X4579" s="122">
        <v>1.5855741501600001E-2</v>
      </c>
      <c r="Y4579" s="122">
        <v>1.7603131603200001E-2</v>
      </c>
      <c r="Z4579" s="122">
        <v>1.9589608810199999E-2</v>
      </c>
      <c r="AA4579" s="122">
        <v>2.17014130476E-2</v>
      </c>
      <c r="AB4579" s="122">
        <v>2.37393501774E-2</v>
      </c>
      <c r="AC4579" s="122">
        <v>2.5879831606199999E-2</v>
      </c>
      <c r="AD4579" s="122">
        <v>2.8078865185799998E-2</v>
      </c>
      <c r="AE4579" s="122">
        <v>3.64995445386E-2</v>
      </c>
      <c r="AF4579" s="122">
        <v>4.39348416078E-2</v>
      </c>
      <c r="AG4579" s="122">
        <v>5.2660250385600002E-2</v>
      </c>
      <c r="AH4579" s="122">
        <v>5.6283809610599998E-2</v>
      </c>
      <c r="AI4579" s="122">
        <v>5.7543902301600003E-2</v>
      </c>
      <c r="AJ4579" s="122">
        <v>5.7028775661000002E-2</v>
      </c>
      <c r="AK4579" s="122">
        <v>6.0134922619199997E-2</v>
      </c>
      <c r="AL4579" s="122">
        <v>0</v>
      </c>
    </row>
    <row r="4580" spans="1:38" hidden="1" x14ac:dyDescent="0.25">
      <c r="A4580" s="122" t="s">
        <v>2067</v>
      </c>
      <c r="B4580" s="122">
        <v>1</v>
      </c>
      <c r="C4580" s="122" t="s">
        <v>2267</v>
      </c>
      <c r="D4580" s="122" t="s">
        <v>2163</v>
      </c>
      <c r="E4580" s="122">
        <v>83</v>
      </c>
      <c r="F4580" s="122">
        <v>0</v>
      </c>
      <c r="G4580" s="122">
        <v>0</v>
      </c>
      <c r="H4580" s="122">
        <v>0</v>
      </c>
      <c r="I4580" s="122">
        <v>0</v>
      </c>
      <c r="J4580" s="122">
        <v>0</v>
      </c>
      <c r="K4580" s="122">
        <v>0</v>
      </c>
      <c r="L4580" s="122">
        <v>0</v>
      </c>
      <c r="M4580" s="122">
        <v>0</v>
      </c>
      <c r="N4580" s="122">
        <v>0</v>
      </c>
      <c r="O4580" s="122">
        <v>0</v>
      </c>
      <c r="P4580" s="122">
        <v>0</v>
      </c>
      <c r="Q4580" s="122">
        <v>9.5959801079999998E-4</v>
      </c>
      <c r="R4580" s="122">
        <v>1.2432770492999999E-2</v>
      </c>
      <c r="S4580" s="122">
        <v>2.6191748411400002E-2</v>
      </c>
      <c r="T4580" s="122">
        <v>3.00959592648E-2</v>
      </c>
      <c r="U4580" s="122">
        <v>3.41275362714E-2</v>
      </c>
      <c r="V4580" s="122">
        <v>3.8353172285999999E-2</v>
      </c>
      <c r="W4580" s="122">
        <v>4.2601247145599999E-2</v>
      </c>
      <c r="X4580" s="122">
        <v>4.6640831780400002E-2</v>
      </c>
      <c r="Y4580" s="122">
        <v>5.1230166873599998E-2</v>
      </c>
      <c r="Z4580" s="122">
        <v>5.66355709062E-2</v>
      </c>
      <c r="AA4580" s="122">
        <v>6.24678555072E-2</v>
      </c>
      <c r="AB4580" s="122">
        <v>6.8099139022199995E-2</v>
      </c>
      <c r="AC4580" s="122">
        <v>7.3707148686599999E-2</v>
      </c>
      <c r="AD4580" s="122">
        <v>7.9462850095200002E-2</v>
      </c>
      <c r="AE4580" s="122">
        <v>0.1023595948518</v>
      </c>
      <c r="AF4580" s="122">
        <v>0.1214845223592</v>
      </c>
      <c r="AG4580" s="122">
        <v>0.14373443232720001</v>
      </c>
      <c r="AH4580" s="122">
        <v>0.15182369957040001</v>
      </c>
      <c r="AI4580" s="122">
        <v>0.15370705641720001</v>
      </c>
      <c r="AJ4580" s="122">
        <v>0.15000679551000001</v>
      </c>
      <c r="AK4580" s="122">
        <v>0.15569393980140001</v>
      </c>
      <c r="AL4580" s="122">
        <v>0</v>
      </c>
    </row>
    <row r="4581" spans="1:38" hidden="1" x14ac:dyDescent="0.25">
      <c r="A4581" s="122" t="s">
        <v>2067</v>
      </c>
      <c r="B4581" s="122">
        <v>1</v>
      </c>
      <c r="C4581" s="122" t="s">
        <v>2267</v>
      </c>
      <c r="D4581" s="122" t="s">
        <v>2180</v>
      </c>
      <c r="E4581" s="122">
        <v>83</v>
      </c>
      <c r="F4581" s="122">
        <v>0</v>
      </c>
      <c r="G4581" s="122">
        <v>0</v>
      </c>
      <c r="H4581" s="122">
        <v>0</v>
      </c>
      <c r="I4581" s="122">
        <v>0</v>
      </c>
      <c r="J4581" s="122">
        <v>0</v>
      </c>
      <c r="K4581" s="122">
        <v>0</v>
      </c>
      <c r="L4581" s="122">
        <v>0</v>
      </c>
      <c r="M4581" s="122">
        <v>0</v>
      </c>
      <c r="N4581" s="122">
        <v>0</v>
      </c>
      <c r="O4581" s="122">
        <v>0</v>
      </c>
      <c r="P4581" s="122">
        <v>0</v>
      </c>
      <c r="Q4581" s="122">
        <v>1.44704274E-5</v>
      </c>
      <c r="R4581" s="122">
        <v>1.8513666599999999E-4</v>
      </c>
      <c r="S4581" s="122">
        <v>3.8576683859999999E-4</v>
      </c>
      <c r="T4581" s="122">
        <v>4.3667386620000002E-4</v>
      </c>
      <c r="U4581" s="122">
        <v>4.8847595940000002E-4</v>
      </c>
      <c r="V4581" s="122">
        <v>5.4162674280000002E-4</v>
      </c>
      <c r="W4581" s="122">
        <v>5.9544462119999995E-4</v>
      </c>
      <c r="X4581" s="122">
        <v>6.4539849659999999E-4</v>
      </c>
      <c r="Y4581" s="122">
        <v>7.006811526E-4</v>
      </c>
      <c r="Z4581" s="122">
        <v>7.6481279159999998E-4</v>
      </c>
      <c r="AA4581" s="122">
        <v>8.3489002740000005E-4</v>
      </c>
      <c r="AB4581" s="122">
        <v>8.9985332579999998E-4</v>
      </c>
      <c r="AC4581" s="122">
        <v>9.6457466820000005E-4</v>
      </c>
      <c r="AD4581" s="122">
        <v>1.0309281840000001E-3</v>
      </c>
      <c r="AE4581" s="122">
        <v>1.3176715266E-3</v>
      </c>
      <c r="AF4581" s="122">
        <v>1.5516834762000001E-3</v>
      </c>
      <c r="AG4581" s="122">
        <v>1.8203226756000001E-3</v>
      </c>
      <c r="AH4581" s="122">
        <v>1.9087581083999999E-3</v>
      </c>
      <c r="AI4581" s="122">
        <v>1.9161463463999999E-3</v>
      </c>
      <c r="AJ4581" s="122">
        <v>1.8470969945999999E-3</v>
      </c>
      <c r="AK4581" s="122">
        <v>1.9072893839999999E-3</v>
      </c>
      <c r="AL4581" s="122">
        <v>0</v>
      </c>
    </row>
    <row r="4582" spans="1:38" hidden="1" x14ac:dyDescent="0.25">
      <c r="A4582" s="122" t="s">
        <v>2067</v>
      </c>
      <c r="B4582" s="122">
        <v>1</v>
      </c>
      <c r="C4582" s="122" t="s">
        <v>2267</v>
      </c>
      <c r="D4582" s="122" t="s">
        <v>2164</v>
      </c>
      <c r="E4582" s="122">
        <v>83</v>
      </c>
      <c r="F4582" s="122">
        <v>0</v>
      </c>
      <c r="G4582" s="122">
        <v>0</v>
      </c>
      <c r="H4582" s="122">
        <v>0</v>
      </c>
      <c r="I4582" s="122">
        <v>0</v>
      </c>
      <c r="J4582" s="122">
        <v>0</v>
      </c>
      <c r="K4582" s="122">
        <v>0</v>
      </c>
      <c r="L4582" s="122">
        <v>0</v>
      </c>
      <c r="M4582" s="122">
        <v>0</v>
      </c>
      <c r="N4582" s="122">
        <v>0</v>
      </c>
      <c r="O4582" s="122">
        <v>0</v>
      </c>
      <c r="P4582" s="122">
        <v>0</v>
      </c>
      <c r="Q4582" s="122">
        <v>8.1614161199999999E-5</v>
      </c>
      <c r="R4582" s="122">
        <v>1.0500593532E-3</v>
      </c>
      <c r="S4582" s="122">
        <v>2.1966650705999998E-3</v>
      </c>
      <c r="T4582" s="122">
        <v>2.4957394176E-3</v>
      </c>
      <c r="U4582" s="122">
        <v>2.7979732638000001E-3</v>
      </c>
      <c r="V4582" s="122">
        <v>3.1132056383999999E-3</v>
      </c>
      <c r="W4582" s="122">
        <v>3.4267924547999999E-3</v>
      </c>
      <c r="X4582" s="122">
        <v>3.7162106982000002E-3</v>
      </c>
      <c r="Y4582" s="122">
        <v>4.0385734818000002E-3</v>
      </c>
      <c r="Z4582" s="122">
        <v>4.4176711721999997E-3</v>
      </c>
      <c r="AA4582" s="122">
        <v>4.8355392227999996E-3</v>
      </c>
      <c r="AB4582" s="122">
        <v>5.2097555795999999E-3</v>
      </c>
      <c r="AC4582" s="122">
        <v>5.5942221192E-3</v>
      </c>
      <c r="AD4582" s="122">
        <v>5.9791675086000003E-3</v>
      </c>
      <c r="AE4582" s="122">
        <v>7.6557115205999997E-3</v>
      </c>
      <c r="AF4582" s="122">
        <v>9.0109230353999994E-3</v>
      </c>
      <c r="AG4582" s="122">
        <v>1.06071156048E-2</v>
      </c>
      <c r="AH4582" s="122">
        <v>1.11456518316E-2</v>
      </c>
      <c r="AI4582" s="122">
        <v>1.12100370096E-2</v>
      </c>
      <c r="AJ4582" s="122">
        <v>1.11652137168E-2</v>
      </c>
      <c r="AK4582" s="122">
        <v>1.1630195576999999E-2</v>
      </c>
      <c r="AL4582" s="122">
        <v>0</v>
      </c>
    </row>
    <row r="4583" spans="1:38" hidden="1" x14ac:dyDescent="0.25">
      <c r="A4583" s="122" t="s">
        <v>2067</v>
      </c>
      <c r="B4583" s="122">
        <v>1</v>
      </c>
      <c r="C4583" s="122" t="s">
        <v>2267</v>
      </c>
      <c r="D4583" s="122" t="s">
        <v>2165</v>
      </c>
      <c r="E4583" s="122">
        <v>83</v>
      </c>
      <c r="F4583" s="122">
        <v>0</v>
      </c>
      <c r="G4583" s="122">
        <v>0</v>
      </c>
      <c r="H4583" s="122">
        <v>0</v>
      </c>
      <c r="I4583" s="122">
        <v>0</v>
      </c>
      <c r="J4583" s="122">
        <v>0</v>
      </c>
      <c r="K4583" s="122">
        <v>0</v>
      </c>
      <c r="L4583" s="122">
        <v>0</v>
      </c>
      <c r="M4583" s="122">
        <v>0</v>
      </c>
      <c r="N4583" s="122">
        <v>0</v>
      </c>
      <c r="O4583" s="122">
        <v>0</v>
      </c>
      <c r="P4583" s="122">
        <v>0</v>
      </c>
      <c r="Q4583" s="122">
        <v>7.9794360360000002E-4</v>
      </c>
      <c r="R4583" s="122">
        <v>1.03264412394E-2</v>
      </c>
      <c r="S4583" s="122">
        <v>2.1701906311799999E-2</v>
      </c>
      <c r="T4583" s="122">
        <v>2.4874641534599999E-2</v>
      </c>
      <c r="U4583" s="122">
        <v>2.8183112529E-2</v>
      </c>
      <c r="V4583" s="122">
        <v>3.1840936069799999E-2</v>
      </c>
      <c r="W4583" s="122">
        <v>3.5514342006000003E-2</v>
      </c>
      <c r="X4583" s="122">
        <v>3.9071688084000002E-2</v>
      </c>
      <c r="Y4583" s="122">
        <v>4.3095642361199997E-2</v>
      </c>
      <c r="Z4583" s="122">
        <v>4.7593964847E-2</v>
      </c>
      <c r="AA4583" s="122">
        <v>5.2638233676599998E-2</v>
      </c>
      <c r="AB4583" s="122">
        <v>5.7379075096200001E-2</v>
      </c>
      <c r="AC4583" s="122">
        <v>6.2193703657799998E-2</v>
      </c>
      <c r="AD4583" s="122">
        <v>6.7442276358600006E-2</v>
      </c>
      <c r="AE4583" s="122">
        <v>8.7679458180599995E-2</v>
      </c>
      <c r="AF4583" s="122">
        <v>0.10535388966960001</v>
      </c>
      <c r="AG4583" s="122">
        <v>0.1260359974302</v>
      </c>
      <c r="AH4583" s="122">
        <v>0.13426815891060001</v>
      </c>
      <c r="AI4583" s="122">
        <v>0.1367743580346</v>
      </c>
      <c r="AJ4583" s="122">
        <v>0.13413627212699999</v>
      </c>
      <c r="AK4583" s="122">
        <v>0.139415557281</v>
      </c>
      <c r="AL4583" s="122">
        <v>0</v>
      </c>
    </row>
    <row r="4584" spans="1:38" hidden="1" x14ac:dyDescent="0.25">
      <c r="A4584" s="122" t="s">
        <v>2067</v>
      </c>
      <c r="B4584" s="122">
        <v>1</v>
      </c>
      <c r="C4584" s="122" t="s">
        <v>2267</v>
      </c>
      <c r="D4584" s="122" t="s">
        <v>2166</v>
      </c>
      <c r="E4584" s="122">
        <v>83</v>
      </c>
      <c r="F4584" s="122">
        <v>0</v>
      </c>
      <c r="G4584" s="122">
        <v>0</v>
      </c>
      <c r="H4584" s="122">
        <v>0</v>
      </c>
      <c r="I4584" s="122">
        <v>0</v>
      </c>
      <c r="J4584" s="122">
        <v>0</v>
      </c>
      <c r="K4584" s="122">
        <v>0</v>
      </c>
      <c r="L4584" s="122">
        <v>0</v>
      </c>
      <c r="M4584" s="122">
        <v>0</v>
      </c>
      <c r="N4584" s="122">
        <v>0</v>
      </c>
      <c r="O4584" s="122">
        <v>0</v>
      </c>
      <c r="P4584" s="122">
        <v>0</v>
      </c>
      <c r="Q4584" s="122">
        <v>7.2077345340000002E-4</v>
      </c>
      <c r="R4584" s="122">
        <v>9.2904664710000001E-3</v>
      </c>
      <c r="S4584" s="122">
        <v>1.94801621586E-2</v>
      </c>
      <c r="T4584" s="122">
        <v>2.2198948199999999E-2</v>
      </c>
      <c r="U4584" s="122">
        <v>2.4980118563399999E-2</v>
      </c>
      <c r="V4584" s="122">
        <v>2.78770431654E-2</v>
      </c>
      <c r="W4584" s="122">
        <v>3.08380869654E-2</v>
      </c>
      <c r="X4584" s="122">
        <v>3.3586631792999998E-2</v>
      </c>
      <c r="Y4584" s="122">
        <v>3.6643912390799997E-2</v>
      </c>
      <c r="Z4584" s="122">
        <v>4.0165342417200003E-2</v>
      </c>
      <c r="AA4584" s="122">
        <v>4.3990664632199999E-2</v>
      </c>
      <c r="AB4584" s="122">
        <v>4.7582943579600002E-2</v>
      </c>
      <c r="AC4584" s="122">
        <v>5.1228152203799997E-2</v>
      </c>
      <c r="AD4584" s="122">
        <v>5.4977985519600002E-2</v>
      </c>
      <c r="AE4584" s="122">
        <v>7.0499523322800003E-2</v>
      </c>
      <c r="AF4584" s="122">
        <v>8.3347927891799997E-2</v>
      </c>
      <c r="AG4584" s="122">
        <v>9.8296967769000002E-2</v>
      </c>
      <c r="AH4584" s="122">
        <v>0.1036306653954</v>
      </c>
      <c r="AI4584" s="122">
        <v>0.1046297368116</v>
      </c>
      <c r="AJ4584" s="122">
        <v>0.1023961985904</v>
      </c>
      <c r="AK4584" s="122">
        <v>0.1062170841732</v>
      </c>
      <c r="AL4584" s="122">
        <v>0</v>
      </c>
    </row>
    <row r="4585" spans="1:38" hidden="1" x14ac:dyDescent="0.25">
      <c r="A4585" s="122" t="s">
        <v>2067</v>
      </c>
      <c r="B4585" s="122">
        <v>1</v>
      </c>
      <c r="C4585" s="122" t="s">
        <v>2267</v>
      </c>
      <c r="D4585" s="122" t="s">
        <v>2167</v>
      </c>
      <c r="E4585" s="122">
        <v>83</v>
      </c>
      <c r="F4585" s="122">
        <v>0</v>
      </c>
      <c r="G4585" s="122">
        <v>0</v>
      </c>
      <c r="H4585" s="122">
        <v>0</v>
      </c>
      <c r="I4585" s="122">
        <v>0</v>
      </c>
      <c r="J4585" s="122">
        <v>0</v>
      </c>
      <c r="K4585" s="122">
        <v>0</v>
      </c>
      <c r="L4585" s="122">
        <v>0</v>
      </c>
      <c r="M4585" s="122">
        <v>0</v>
      </c>
      <c r="N4585" s="122">
        <v>0</v>
      </c>
      <c r="O4585" s="122">
        <v>0</v>
      </c>
      <c r="P4585" s="122">
        <v>0</v>
      </c>
      <c r="Q4585" s="122">
        <v>2.4015154019999999E-4</v>
      </c>
      <c r="R4585" s="122">
        <v>3.0803745258000002E-3</v>
      </c>
      <c r="S4585" s="122">
        <v>6.4432364568000004E-3</v>
      </c>
      <c r="T4585" s="122">
        <v>7.3128079596000003E-3</v>
      </c>
      <c r="U4585" s="122">
        <v>8.1995573087999991E-3</v>
      </c>
      <c r="V4585" s="122">
        <v>9.1358790665999993E-3</v>
      </c>
      <c r="W4585" s="122">
        <v>1.0080364179599999E-2</v>
      </c>
      <c r="X4585" s="122">
        <v>1.09572519342E-2</v>
      </c>
      <c r="Y4585" s="122">
        <v>1.1943297280200001E-2</v>
      </c>
      <c r="Z4585" s="122">
        <v>1.3087899396E-2</v>
      </c>
      <c r="AA4585" s="122">
        <v>1.43139892038E-2</v>
      </c>
      <c r="AB4585" s="122">
        <v>1.5449301153E-2</v>
      </c>
      <c r="AC4585" s="122">
        <v>1.6559103990000001E-2</v>
      </c>
      <c r="AD4585" s="122">
        <v>1.7684171161799999E-2</v>
      </c>
      <c r="AE4585" s="122">
        <v>2.2550004047999998E-2</v>
      </c>
      <c r="AF4585" s="122">
        <v>2.64459158964E-2</v>
      </c>
      <c r="AG4585" s="122">
        <v>3.0859051937999999E-2</v>
      </c>
      <c r="AH4585" s="122">
        <v>3.2215843373999999E-2</v>
      </c>
      <c r="AI4585" s="122">
        <v>3.2249168694599997E-2</v>
      </c>
      <c r="AJ4585" s="122">
        <v>3.1102930287000001E-2</v>
      </c>
      <c r="AK4585" s="122">
        <v>3.2120702413800002E-2</v>
      </c>
      <c r="AL4585" s="122">
        <v>0</v>
      </c>
    </row>
    <row r="4586" spans="1:38" hidden="1" x14ac:dyDescent="0.25">
      <c r="A4586" s="122" t="s">
        <v>2067</v>
      </c>
      <c r="B4586" s="122">
        <v>1</v>
      </c>
      <c r="C4586" s="122" t="s">
        <v>2267</v>
      </c>
      <c r="D4586" s="122" t="s">
        <v>2168</v>
      </c>
      <c r="E4586" s="122">
        <v>83</v>
      </c>
      <c r="F4586" s="122">
        <v>0</v>
      </c>
      <c r="G4586" s="122">
        <v>0</v>
      </c>
      <c r="H4586" s="122">
        <v>0</v>
      </c>
      <c r="I4586" s="122">
        <v>0</v>
      </c>
      <c r="J4586" s="122">
        <v>0</v>
      </c>
      <c r="K4586" s="122">
        <v>0</v>
      </c>
      <c r="L4586" s="122">
        <v>0</v>
      </c>
      <c r="M4586" s="122">
        <v>0</v>
      </c>
      <c r="N4586" s="122">
        <v>0</v>
      </c>
      <c r="O4586" s="122">
        <v>0</v>
      </c>
      <c r="P4586" s="122">
        <v>0</v>
      </c>
      <c r="Q4586" s="122">
        <v>6.5941675799999997E-5</v>
      </c>
      <c r="R4586" s="122">
        <v>8.5312269900000002E-4</v>
      </c>
      <c r="S4586" s="122">
        <v>1.7899220196E-3</v>
      </c>
      <c r="T4586" s="122">
        <v>2.0496127079999999E-3</v>
      </c>
      <c r="U4586" s="122">
        <v>2.3157804383999998E-3</v>
      </c>
      <c r="V4586" s="122">
        <v>2.6122825014000001E-3</v>
      </c>
      <c r="W4586" s="122">
        <v>2.9397993767999999E-3</v>
      </c>
      <c r="X4586" s="122">
        <v>3.2511537630000001E-3</v>
      </c>
      <c r="Y4586" s="122">
        <v>3.6186585864E-3</v>
      </c>
      <c r="Z4586" s="122">
        <v>3.9846111162E-3</v>
      </c>
      <c r="AA4586" s="122">
        <v>4.3752201635999998E-3</v>
      </c>
      <c r="AB4586" s="122">
        <v>4.7963344572000003E-3</v>
      </c>
      <c r="AC4586" s="122">
        <v>5.2015482089999999E-3</v>
      </c>
      <c r="AD4586" s="122">
        <v>5.5727095710000002E-3</v>
      </c>
      <c r="AE4586" s="122">
        <v>7.1734632683999999E-3</v>
      </c>
      <c r="AF4586" s="122">
        <v>8.4462952859999992E-3</v>
      </c>
      <c r="AG4586" s="122">
        <v>9.8412230201999993E-3</v>
      </c>
      <c r="AH4586" s="122">
        <v>1.0329567276599999E-2</v>
      </c>
      <c r="AI4586" s="122">
        <v>1.0420901376599999E-2</v>
      </c>
      <c r="AJ4586" s="122">
        <v>1.00316880378E-2</v>
      </c>
      <c r="AK4586" s="122">
        <v>1.04273620308E-2</v>
      </c>
      <c r="AL4586" s="122">
        <v>0</v>
      </c>
    </row>
    <row r="4587" spans="1:38" hidden="1" x14ac:dyDescent="0.25">
      <c r="A4587" s="122" t="s">
        <v>2067</v>
      </c>
      <c r="B4587" s="122">
        <v>1</v>
      </c>
      <c r="C4587" s="122" t="s">
        <v>2268</v>
      </c>
      <c r="D4587" s="122" t="s">
        <v>2120</v>
      </c>
      <c r="E4587" s="122">
        <v>84</v>
      </c>
      <c r="F4587" s="122">
        <v>0</v>
      </c>
      <c r="G4587" s="122">
        <v>0</v>
      </c>
      <c r="H4587" s="122">
        <v>0</v>
      </c>
      <c r="I4587" s="122">
        <v>0</v>
      </c>
      <c r="J4587" s="122">
        <v>0</v>
      </c>
      <c r="K4587" s="122">
        <v>0</v>
      </c>
      <c r="L4587" s="122">
        <v>6.1776249999999996E-7</v>
      </c>
      <c r="M4587" s="122">
        <v>1.7394837999999999E-6</v>
      </c>
      <c r="N4587" s="122">
        <v>3.6950659999999999E-6</v>
      </c>
      <c r="O4587" s="122">
        <v>7.1240709999999999E-6</v>
      </c>
      <c r="P4587" s="122">
        <v>3.2569589900000002E-5</v>
      </c>
      <c r="Q4587" s="122">
        <v>8.0992285699999994E-5</v>
      </c>
      <c r="R4587" s="122">
        <v>1.5860620600000001E-4</v>
      </c>
      <c r="S4587" s="122">
        <v>2.6263693709999999E-4</v>
      </c>
      <c r="T4587" s="122">
        <v>4.0296414310000002E-4</v>
      </c>
      <c r="U4587" s="122">
        <v>5.9853190880000001E-4</v>
      </c>
      <c r="V4587" s="122">
        <v>9.7363777269999997E-4</v>
      </c>
      <c r="W4587" s="122">
        <v>1.3922039901000001E-3</v>
      </c>
      <c r="X4587" s="122">
        <v>1.8351766668E-3</v>
      </c>
      <c r="Y4587" s="122">
        <v>2.3778353593999998E-3</v>
      </c>
      <c r="Z4587" s="122">
        <v>3.3396014631999998E-3</v>
      </c>
      <c r="AA4587" s="122">
        <v>4.3062657297000002E-3</v>
      </c>
      <c r="AB4587" s="122">
        <v>5.3582734963000004E-3</v>
      </c>
      <c r="AC4587" s="122">
        <v>6.5364664805000004E-3</v>
      </c>
      <c r="AD4587" s="122">
        <v>7.7353304410999997E-3</v>
      </c>
      <c r="AE4587" s="122">
        <v>8.9867286538999995E-3</v>
      </c>
      <c r="AF4587" s="122">
        <v>1.04455681292E-2</v>
      </c>
      <c r="AG4587" s="122">
        <v>1.1948486059000001E-2</v>
      </c>
      <c r="AH4587" s="122">
        <v>1.34885618108E-2</v>
      </c>
      <c r="AI4587" s="122">
        <v>1.5078873806000001E-2</v>
      </c>
      <c r="AJ4587" s="122">
        <v>1.6827765739600001E-2</v>
      </c>
      <c r="AK4587" s="122">
        <v>2.0468885807000001E-2</v>
      </c>
      <c r="AL4587" s="122">
        <v>0</v>
      </c>
    </row>
    <row r="4588" spans="1:38" hidden="1" x14ac:dyDescent="0.25">
      <c r="A4588" s="122" t="s">
        <v>2067</v>
      </c>
      <c r="B4588" s="122">
        <v>1</v>
      </c>
      <c r="C4588" s="122" t="s">
        <v>2268</v>
      </c>
      <c r="D4588" s="122" t="s">
        <v>2121</v>
      </c>
      <c r="E4588" s="122">
        <v>84</v>
      </c>
      <c r="F4588" s="122">
        <v>0</v>
      </c>
      <c r="G4588" s="122">
        <v>0</v>
      </c>
      <c r="H4588" s="122">
        <v>0</v>
      </c>
      <c r="I4588" s="122">
        <v>0</v>
      </c>
      <c r="J4588" s="122">
        <v>0</v>
      </c>
      <c r="K4588" s="122">
        <v>0</v>
      </c>
      <c r="L4588" s="122">
        <v>7.8863730000000007E-6</v>
      </c>
      <c r="M4588" s="122">
        <v>2.2183732900000001E-5</v>
      </c>
      <c r="N4588" s="122">
        <v>4.68765632E-5</v>
      </c>
      <c r="O4588" s="122">
        <v>9.0048650099999999E-5</v>
      </c>
      <c r="P4588" s="122">
        <v>4.1129835159999997E-4</v>
      </c>
      <c r="Q4588" s="122">
        <v>1.0168313205E-3</v>
      </c>
      <c r="R4588" s="122">
        <v>1.9678225630999999E-3</v>
      </c>
      <c r="S4588" s="122">
        <v>3.2394549518999999E-3</v>
      </c>
      <c r="T4588" s="122">
        <v>4.9066407710000003E-3</v>
      </c>
      <c r="U4588" s="122">
        <v>7.2425577797999999E-3</v>
      </c>
      <c r="V4588" s="122">
        <v>1.1766049182200001E-2</v>
      </c>
      <c r="W4588" s="122">
        <v>1.67608801029E-2</v>
      </c>
      <c r="X4588" s="122">
        <v>2.19659624454E-2</v>
      </c>
      <c r="Y4588" s="122">
        <v>2.8081974284699999E-2</v>
      </c>
      <c r="Z4588" s="122">
        <v>3.8666787435400002E-2</v>
      </c>
      <c r="AA4588" s="122">
        <v>5.03307375029E-2</v>
      </c>
      <c r="AB4588" s="122">
        <v>5.1641774270499999E-2</v>
      </c>
      <c r="AC4588" s="122">
        <v>6.5519558816899998E-2</v>
      </c>
      <c r="AD4588" s="122">
        <v>7.5945639771899998E-2</v>
      </c>
      <c r="AE4588" s="122">
        <v>9.02452022237E-2</v>
      </c>
      <c r="AF4588" s="122">
        <v>9.3238425911799996E-2</v>
      </c>
      <c r="AG4588" s="122">
        <v>0.1206777959262</v>
      </c>
      <c r="AH4588" s="122">
        <v>0.1427144341928</v>
      </c>
      <c r="AI4588" s="122">
        <v>0.12871649616030001</v>
      </c>
      <c r="AJ4588" s="122">
        <v>0.17128112395869999</v>
      </c>
      <c r="AK4588" s="122">
        <v>0.20781100381590001</v>
      </c>
      <c r="AL4588" s="122">
        <v>0</v>
      </c>
    </row>
    <row r="4589" spans="1:38" hidden="1" x14ac:dyDescent="0.25">
      <c r="A4589" s="122" t="s">
        <v>2067</v>
      </c>
      <c r="B4589" s="122">
        <v>1</v>
      </c>
      <c r="C4589" s="122" t="s">
        <v>2268</v>
      </c>
      <c r="D4589" s="122" t="s">
        <v>2122</v>
      </c>
      <c r="E4589" s="122">
        <v>84</v>
      </c>
      <c r="F4589" s="122">
        <v>0</v>
      </c>
      <c r="G4589" s="122">
        <v>0</v>
      </c>
      <c r="H4589" s="122">
        <v>0</v>
      </c>
      <c r="I4589" s="122">
        <v>0</v>
      </c>
      <c r="J4589" s="122">
        <v>0</v>
      </c>
      <c r="K4589" s="122">
        <v>0</v>
      </c>
      <c r="L4589" s="122">
        <v>4.6834860000000002E-6</v>
      </c>
      <c r="M4589" s="122">
        <v>1.3210301000000001E-5</v>
      </c>
      <c r="N4589" s="122">
        <v>2.7950012699999999E-5</v>
      </c>
      <c r="O4589" s="122">
        <v>5.39026723E-5</v>
      </c>
      <c r="P4589" s="122">
        <v>2.4745189479999998E-4</v>
      </c>
      <c r="Q4589" s="122">
        <v>6.1260023960000003E-4</v>
      </c>
      <c r="R4589" s="122">
        <v>1.1885443141999999E-3</v>
      </c>
      <c r="S4589" s="122">
        <v>1.9600169562E-3</v>
      </c>
      <c r="T4589" s="122">
        <v>2.9778257293000001E-3</v>
      </c>
      <c r="U4589" s="122">
        <v>4.4076838500999999E-3</v>
      </c>
      <c r="V4589" s="122">
        <v>7.1724162470000003E-3</v>
      </c>
      <c r="W4589" s="122">
        <v>1.02177436153E-2</v>
      </c>
      <c r="X4589" s="122">
        <v>1.33827020965E-2</v>
      </c>
      <c r="Y4589" s="122">
        <v>1.7097547463899999E-2</v>
      </c>
      <c r="Z4589" s="122">
        <v>2.3609642689099999E-2</v>
      </c>
      <c r="AA4589" s="122">
        <v>3.0840760996799998E-2</v>
      </c>
      <c r="AB4589" s="122">
        <v>3.1659415935199997E-2</v>
      </c>
      <c r="AC4589" s="122">
        <v>4.0145817014000003E-2</v>
      </c>
      <c r="AD4589" s="122">
        <v>4.65475935998E-2</v>
      </c>
      <c r="AE4589" s="122">
        <v>5.5389789659099999E-2</v>
      </c>
      <c r="AF4589" s="122">
        <v>5.7317076034799998E-2</v>
      </c>
      <c r="AG4589" s="122">
        <v>7.4313123867499997E-2</v>
      </c>
      <c r="AH4589" s="122">
        <v>8.7880528285899998E-2</v>
      </c>
      <c r="AI4589" s="122">
        <v>7.9228479456400006E-2</v>
      </c>
      <c r="AJ4589" s="122">
        <v>0.1026783502809</v>
      </c>
      <c r="AK4589" s="122">
        <v>0.12476761757969999</v>
      </c>
      <c r="AL4589" s="122">
        <v>0</v>
      </c>
    </row>
    <row r="4590" spans="1:38" hidden="1" x14ac:dyDescent="0.25">
      <c r="A4590" s="122" t="s">
        <v>2067</v>
      </c>
      <c r="B4590" s="122">
        <v>1</v>
      </c>
      <c r="C4590" s="122" t="s">
        <v>2268</v>
      </c>
      <c r="D4590" s="122" t="s">
        <v>2175</v>
      </c>
      <c r="E4590" s="122">
        <v>84</v>
      </c>
      <c r="F4590" s="122">
        <v>0</v>
      </c>
      <c r="G4590" s="122">
        <v>0</v>
      </c>
      <c r="H4590" s="122">
        <v>0</v>
      </c>
      <c r="I4590" s="122">
        <v>0</v>
      </c>
      <c r="J4590" s="122">
        <v>0</v>
      </c>
      <c r="K4590" s="122">
        <v>0</v>
      </c>
      <c r="L4590" s="122">
        <v>5.5717100000000001E-8</v>
      </c>
      <c r="M4590" s="122">
        <v>1.5868879999999999E-7</v>
      </c>
      <c r="N4590" s="122">
        <v>3.3897389999999998E-7</v>
      </c>
      <c r="O4590" s="122">
        <v>6.5885639999999998E-7</v>
      </c>
      <c r="P4590" s="122">
        <v>2.9926108000000002E-6</v>
      </c>
      <c r="Q4590" s="122">
        <v>7.3713113999999999E-6</v>
      </c>
      <c r="R4590" s="122">
        <v>1.4211787099999999E-5</v>
      </c>
      <c r="S4590" s="122">
        <v>2.32592828E-5</v>
      </c>
      <c r="T4590" s="122">
        <v>3.5045717400000002E-5</v>
      </c>
      <c r="U4590" s="122">
        <v>5.14195717E-5</v>
      </c>
      <c r="V4590" s="122">
        <v>8.2370386900000006E-5</v>
      </c>
      <c r="W4590" s="122">
        <v>1.161670393E-4</v>
      </c>
      <c r="X4590" s="122">
        <v>1.5045695389999999E-4</v>
      </c>
      <c r="Y4590" s="122">
        <v>1.903948764E-4</v>
      </c>
      <c r="Z4590" s="122">
        <v>2.59733081E-4</v>
      </c>
      <c r="AA4590" s="122">
        <v>3.2820899069999998E-4</v>
      </c>
      <c r="AB4590" s="122">
        <v>3.9941612149999999E-4</v>
      </c>
      <c r="AC4590" s="122">
        <v>4.7681915629999998E-4</v>
      </c>
      <c r="AD4590" s="122">
        <v>5.5703404290000005E-4</v>
      </c>
      <c r="AE4590" s="122">
        <v>6.3610405480000001E-4</v>
      </c>
      <c r="AF4590" s="122">
        <v>7.2298536039999998E-4</v>
      </c>
      <c r="AG4590" s="122">
        <v>8.1380572279999999E-4</v>
      </c>
      <c r="AH4590" s="122">
        <v>9.0613593060000002E-4</v>
      </c>
      <c r="AI4590" s="122">
        <v>9.9599089099999989E-4</v>
      </c>
      <c r="AJ4590" s="122">
        <v>1.0888268854999999E-3</v>
      </c>
      <c r="AK4590" s="122">
        <v>1.2953396425E-3</v>
      </c>
      <c r="AL4590" s="122">
        <v>0</v>
      </c>
    </row>
    <row r="4591" spans="1:38" hidden="1" x14ac:dyDescent="0.25">
      <c r="A4591" s="122" t="s">
        <v>2067</v>
      </c>
      <c r="B4591" s="122">
        <v>1</v>
      </c>
      <c r="C4591" s="122" t="s">
        <v>2268</v>
      </c>
      <c r="D4591" s="122" t="s">
        <v>2123</v>
      </c>
      <c r="E4591" s="122">
        <v>84</v>
      </c>
      <c r="F4591" s="122">
        <v>0</v>
      </c>
      <c r="G4591" s="122">
        <v>0</v>
      </c>
      <c r="H4591" s="122">
        <v>0</v>
      </c>
      <c r="I4591" s="122">
        <v>0</v>
      </c>
      <c r="J4591" s="122">
        <v>0</v>
      </c>
      <c r="K4591" s="122">
        <v>0</v>
      </c>
      <c r="L4591" s="122">
        <v>2.7641233000000002E-6</v>
      </c>
      <c r="M4591" s="122">
        <v>7.8630842000000004E-6</v>
      </c>
      <c r="N4591" s="122">
        <v>1.6805577200000001E-5</v>
      </c>
      <c r="O4591" s="122">
        <v>3.26858308E-5</v>
      </c>
      <c r="P4591" s="122">
        <v>1.5098663869999999E-4</v>
      </c>
      <c r="Q4591" s="122">
        <v>3.7645566649999998E-4</v>
      </c>
      <c r="R4591" s="122">
        <v>7.3700711359999998E-4</v>
      </c>
      <c r="S4591" s="122">
        <v>1.224592127E-3</v>
      </c>
      <c r="T4591" s="122">
        <v>1.8744508585E-3</v>
      </c>
      <c r="U4591" s="122">
        <v>2.8030947373E-3</v>
      </c>
      <c r="V4591" s="122">
        <v>4.5751418988000002E-3</v>
      </c>
      <c r="W4591" s="122">
        <v>6.5606567060000004E-3</v>
      </c>
      <c r="X4591" s="122">
        <v>8.6383624621000007E-3</v>
      </c>
      <c r="Y4591" s="122">
        <v>1.10610168463E-2</v>
      </c>
      <c r="Z4591" s="122">
        <v>1.53021980978E-2</v>
      </c>
      <c r="AA4591" s="122">
        <v>1.8540245769799998E-2</v>
      </c>
      <c r="AB4591" s="122">
        <v>3.4879796344399999E-2</v>
      </c>
      <c r="AC4591" s="122">
        <v>2.5947744850800002E-2</v>
      </c>
      <c r="AD4591" s="122">
        <v>2.96415814865E-2</v>
      </c>
      <c r="AE4591" s="122">
        <v>3.0088367365699999E-2</v>
      </c>
      <c r="AF4591" s="122">
        <v>2.2938694527500001E-2</v>
      </c>
      <c r="AG4591" s="122">
        <v>2.3960369918400001E-2</v>
      </c>
      <c r="AH4591" s="122">
        <v>3.1702715230399997E-2</v>
      </c>
      <c r="AI4591" s="122">
        <v>6.7894159402600004E-2</v>
      </c>
      <c r="AJ4591" s="122">
        <v>6.62369298163E-2</v>
      </c>
      <c r="AK4591" s="122">
        <v>8.0829996004700005E-2</v>
      </c>
      <c r="AL4591" s="122">
        <v>0</v>
      </c>
    </row>
    <row r="4592" spans="1:38" x14ac:dyDescent="0.25">
      <c r="A4592" s="122" t="s">
        <v>2067</v>
      </c>
      <c r="B4592" s="122">
        <v>1</v>
      </c>
      <c r="C4592" s="122" t="s">
        <v>2268</v>
      </c>
      <c r="D4592" s="122" t="s">
        <v>2124</v>
      </c>
      <c r="E4592" s="122">
        <v>84</v>
      </c>
      <c r="F4592" s="122">
        <v>0</v>
      </c>
      <c r="G4592" s="122">
        <v>0</v>
      </c>
      <c r="H4592" s="122">
        <v>0</v>
      </c>
      <c r="I4592" s="122">
        <v>0</v>
      </c>
      <c r="J4592" s="122">
        <v>0</v>
      </c>
      <c r="K4592" s="122">
        <v>0</v>
      </c>
      <c r="L4592" s="122">
        <v>1.48766688E-5</v>
      </c>
      <c r="M4592" s="122">
        <v>4.2059505099999998E-5</v>
      </c>
      <c r="N4592" s="122">
        <v>8.9373748800000005E-5</v>
      </c>
      <c r="O4592" s="122">
        <v>1.7307328980000001E-4</v>
      </c>
      <c r="P4592" s="122">
        <v>7.9666083320000002E-4</v>
      </c>
      <c r="Q4592" s="122">
        <v>1.9836162961000001E-3</v>
      </c>
      <c r="R4592" s="122">
        <v>3.8676052044999999E-3</v>
      </c>
      <c r="S4592" s="122">
        <v>6.4017904642999996E-3</v>
      </c>
      <c r="T4592" s="122">
        <v>9.7477406980999992E-3</v>
      </c>
      <c r="U4592" s="122">
        <v>1.44275987905E-2</v>
      </c>
      <c r="V4592" s="122">
        <v>2.3343301004900001E-2</v>
      </c>
      <c r="W4592" s="122">
        <v>3.3394313534100002E-2</v>
      </c>
      <c r="X4592" s="122">
        <v>4.3930371040399999E-2</v>
      </c>
      <c r="Y4592" s="122">
        <v>5.64274972901E-2</v>
      </c>
      <c r="Z4592" s="122">
        <v>7.8213567634000003E-2</v>
      </c>
      <c r="AA4592" s="122">
        <v>8.1570659663000006E-2</v>
      </c>
      <c r="AB4592" s="122">
        <v>9.3650580668399999E-2</v>
      </c>
      <c r="AC4592" s="122">
        <v>0.12190733753250001</v>
      </c>
      <c r="AD4592" s="122">
        <v>0.14811024253239999</v>
      </c>
      <c r="AE4592" s="122">
        <v>0.15538697493369999</v>
      </c>
      <c r="AF4592" s="122">
        <v>0.18310639046630001</v>
      </c>
      <c r="AG4592" s="122">
        <v>0.27107189423509997</v>
      </c>
      <c r="AH4592" s="122">
        <v>0.2471434975373</v>
      </c>
      <c r="AI4592" s="122">
        <v>0.2859044562143</v>
      </c>
      <c r="AJ4592" s="122">
        <v>0.41570555755580002</v>
      </c>
      <c r="AK4592" s="122">
        <v>0.50508649629890001</v>
      </c>
      <c r="AL4592" s="122">
        <v>0</v>
      </c>
    </row>
    <row r="4593" spans="1:38" hidden="1" x14ac:dyDescent="0.25">
      <c r="A4593" s="122" t="s">
        <v>2067</v>
      </c>
      <c r="B4593" s="122">
        <v>1</v>
      </c>
      <c r="C4593" s="122" t="s">
        <v>2268</v>
      </c>
      <c r="D4593" s="122" t="s">
        <v>474</v>
      </c>
      <c r="E4593" s="122">
        <v>84</v>
      </c>
      <c r="F4593" s="122">
        <v>0</v>
      </c>
      <c r="G4593" s="122">
        <v>0</v>
      </c>
      <c r="H4593" s="122">
        <v>0</v>
      </c>
      <c r="I4593" s="122">
        <v>0</v>
      </c>
      <c r="J4593" s="122">
        <v>0</v>
      </c>
      <c r="K4593" s="122">
        <v>0</v>
      </c>
      <c r="L4593" s="122">
        <v>2.3621883999999999E-6</v>
      </c>
      <c r="M4593" s="122">
        <v>6.6700748E-6</v>
      </c>
      <c r="N4593" s="122">
        <v>1.4167037399999999E-5</v>
      </c>
      <c r="O4593" s="122">
        <v>2.74952041E-5</v>
      </c>
      <c r="P4593" s="122">
        <v>1.2659554729999999E-4</v>
      </c>
      <c r="Q4593" s="122">
        <v>3.159348453E-4</v>
      </c>
      <c r="R4593" s="122">
        <v>6.1328854550000002E-4</v>
      </c>
      <c r="S4593" s="122">
        <v>1.0064397766999999E-3</v>
      </c>
      <c r="T4593" s="122">
        <v>1.5171663425999999E-3</v>
      </c>
      <c r="U4593" s="122">
        <v>2.2235741394000001E-3</v>
      </c>
      <c r="V4593" s="122">
        <v>3.5820367880000001E-3</v>
      </c>
      <c r="W4593" s="122">
        <v>5.1099479330000003E-3</v>
      </c>
      <c r="X4593" s="122">
        <v>6.72560911E-3</v>
      </c>
      <c r="Y4593" s="122">
        <v>8.6703764380999995E-3</v>
      </c>
      <c r="Z4593" s="122">
        <v>1.20546775033E-2</v>
      </c>
      <c r="AA4593" s="122">
        <v>1.46694240706E-2</v>
      </c>
      <c r="AB4593" s="122">
        <v>2.7630307844800001E-2</v>
      </c>
      <c r="AC4593" s="122">
        <v>2.0613577835100001E-2</v>
      </c>
      <c r="AD4593" s="122">
        <v>2.3565070363099998E-2</v>
      </c>
      <c r="AE4593" s="122">
        <v>2.4018203997400001E-2</v>
      </c>
      <c r="AF4593" s="122">
        <v>1.83114197698E-2</v>
      </c>
      <c r="AG4593" s="122">
        <v>1.9096737332599999E-2</v>
      </c>
      <c r="AH4593" s="122">
        <v>2.5210711131099999E-2</v>
      </c>
      <c r="AI4593" s="122">
        <v>5.3617112481399998E-2</v>
      </c>
      <c r="AJ4593" s="122">
        <v>5.3376365323800003E-2</v>
      </c>
      <c r="AK4593" s="122">
        <v>6.4564198961000005E-2</v>
      </c>
      <c r="AL4593" s="122">
        <v>0</v>
      </c>
    </row>
    <row r="4594" spans="1:38" hidden="1" x14ac:dyDescent="0.25">
      <c r="A4594" s="122" t="s">
        <v>2067</v>
      </c>
      <c r="B4594" s="122">
        <v>1</v>
      </c>
      <c r="C4594" s="122" t="s">
        <v>2268</v>
      </c>
      <c r="D4594" s="122" t="s">
        <v>2125</v>
      </c>
      <c r="E4594" s="122">
        <v>84</v>
      </c>
      <c r="F4594" s="122">
        <v>0</v>
      </c>
      <c r="G4594" s="122">
        <v>0</v>
      </c>
      <c r="H4594" s="122">
        <v>0</v>
      </c>
      <c r="I4594" s="122">
        <v>0</v>
      </c>
      <c r="J4594" s="122">
        <v>0</v>
      </c>
      <c r="K4594" s="122">
        <v>0</v>
      </c>
      <c r="L4594" s="122">
        <v>1.8260721E-6</v>
      </c>
      <c r="M4594" s="122">
        <v>5.1591462000000002E-6</v>
      </c>
      <c r="N4594" s="122">
        <v>1.0951490500000001E-5</v>
      </c>
      <c r="O4594" s="122">
        <v>2.1177033899999999E-5</v>
      </c>
      <c r="P4594" s="122">
        <v>9.7439865300000001E-5</v>
      </c>
      <c r="Q4594" s="122">
        <v>2.42552175E-4</v>
      </c>
      <c r="R4594" s="122">
        <v>4.7384942809999998E-4</v>
      </c>
      <c r="S4594" s="122">
        <v>7.8598061660000004E-4</v>
      </c>
      <c r="T4594" s="122">
        <v>1.1965505839E-3</v>
      </c>
      <c r="U4594" s="122">
        <v>1.7737435881000001E-3</v>
      </c>
      <c r="V4594" s="122">
        <v>2.8765689380000001E-3</v>
      </c>
      <c r="W4594" s="122">
        <v>4.1187541963000002E-3</v>
      </c>
      <c r="X4594" s="122">
        <v>5.4244465227999998E-3</v>
      </c>
      <c r="Y4594" s="122">
        <v>6.9649778956000002E-3</v>
      </c>
      <c r="Z4594" s="122">
        <v>9.6440563202E-3</v>
      </c>
      <c r="AA4594" s="122">
        <v>1.6036418273200001E-2</v>
      </c>
      <c r="AB4594" s="122">
        <v>2.1529460940900001E-2</v>
      </c>
      <c r="AC4594" s="122">
        <v>3.0272633293399999E-2</v>
      </c>
      <c r="AD4594" s="122">
        <v>3.5149348362600003E-2</v>
      </c>
      <c r="AE4594" s="122">
        <v>4.2897037912600001E-2</v>
      </c>
      <c r="AF4594" s="122">
        <v>4.9310648526100002E-2</v>
      </c>
      <c r="AG4594" s="122">
        <v>4.8166870972299998E-2</v>
      </c>
      <c r="AH4594" s="122">
        <v>6.2335263252399999E-2</v>
      </c>
      <c r="AI4594" s="122">
        <v>6.71364702098E-2</v>
      </c>
      <c r="AJ4594" s="122">
        <v>9.4231206604199994E-2</v>
      </c>
      <c r="AK4594" s="122">
        <v>0.1154710495854</v>
      </c>
      <c r="AL4594" s="122">
        <v>0</v>
      </c>
    </row>
    <row r="4595" spans="1:38" hidden="1" x14ac:dyDescent="0.25">
      <c r="A4595" s="122" t="s">
        <v>2067</v>
      </c>
      <c r="B4595" s="122">
        <v>1</v>
      </c>
      <c r="C4595" s="122" t="s">
        <v>2268</v>
      </c>
      <c r="D4595" s="122" t="s">
        <v>2126</v>
      </c>
      <c r="E4595" s="122">
        <v>84</v>
      </c>
      <c r="F4595" s="122">
        <v>0</v>
      </c>
      <c r="G4595" s="122">
        <v>0</v>
      </c>
      <c r="H4595" s="122">
        <v>0</v>
      </c>
      <c r="I4595" s="122">
        <v>0</v>
      </c>
      <c r="J4595" s="122">
        <v>0</v>
      </c>
      <c r="K4595" s="122">
        <v>0</v>
      </c>
      <c r="L4595" s="122">
        <v>3.1324789999999998E-7</v>
      </c>
      <c r="M4595" s="122">
        <v>8.7448090000000002E-7</v>
      </c>
      <c r="N4595" s="122">
        <v>1.8393413E-6</v>
      </c>
      <c r="O4595" s="122">
        <v>3.5658944E-6</v>
      </c>
      <c r="P4595" s="122">
        <v>1.6337567099999999E-5</v>
      </c>
      <c r="Q4595" s="122">
        <v>4.0592446099999999E-5</v>
      </c>
      <c r="R4595" s="122">
        <v>7.8522792799999997E-5</v>
      </c>
      <c r="S4595" s="122">
        <v>1.2824011569999999E-4</v>
      </c>
      <c r="T4595" s="122">
        <v>1.943158573E-4</v>
      </c>
      <c r="U4595" s="122">
        <v>2.8684530620000002E-4</v>
      </c>
      <c r="V4595" s="122">
        <v>4.6670132360000002E-4</v>
      </c>
      <c r="W4595" s="122">
        <v>6.7072522550000002E-4</v>
      </c>
      <c r="X4595" s="122">
        <v>8.8771374509999997E-4</v>
      </c>
      <c r="Y4595" s="122">
        <v>1.1580793142E-3</v>
      </c>
      <c r="Z4595" s="122">
        <v>1.6309280686000001E-3</v>
      </c>
      <c r="AA4595" s="122">
        <v>2.7718723774E-3</v>
      </c>
      <c r="AB4595" s="122">
        <v>3.8070296816999998E-3</v>
      </c>
      <c r="AC4595" s="122">
        <v>5.4854136901000003E-3</v>
      </c>
      <c r="AD4595" s="122">
        <v>6.4869796084E-3</v>
      </c>
      <c r="AE4595" s="122">
        <v>8.0929083688000003E-3</v>
      </c>
      <c r="AF4595" s="122">
        <v>9.4710694155999992E-3</v>
      </c>
      <c r="AG4595" s="122">
        <v>9.3910689349000001E-3</v>
      </c>
      <c r="AH4595" s="122">
        <v>1.2279322825200001E-2</v>
      </c>
      <c r="AI4595" s="122">
        <v>1.33340754883E-2</v>
      </c>
      <c r="AJ4595" s="122">
        <v>1.8062111067100001E-2</v>
      </c>
      <c r="AK4595" s="122">
        <v>2.14586868193E-2</v>
      </c>
      <c r="AL4595" s="122">
        <v>0</v>
      </c>
    </row>
    <row r="4596" spans="1:38" hidden="1" x14ac:dyDescent="0.25">
      <c r="A4596" s="122" t="s">
        <v>2067</v>
      </c>
      <c r="B4596" s="122">
        <v>1</v>
      </c>
      <c r="C4596" s="122" t="s">
        <v>2268</v>
      </c>
      <c r="D4596" s="122" t="s">
        <v>2127</v>
      </c>
      <c r="E4596" s="122">
        <v>84</v>
      </c>
      <c r="F4596" s="122">
        <v>0</v>
      </c>
      <c r="G4596" s="122">
        <v>0</v>
      </c>
      <c r="H4596" s="122">
        <v>0</v>
      </c>
      <c r="I4596" s="122">
        <v>0</v>
      </c>
      <c r="J4596" s="122">
        <v>0</v>
      </c>
      <c r="K4596" s="122">
        <v>0</v>
      </c>
      <c r="L4596" s="122">
        <v>4.0552300000000002E-7</v>
      </c>
      <c r="M4596" s="122">
        <v>1.1575346000000001E-6</v>
      </c>
      <c r="N4596" s="122">
        <v>2.4840484000000001E-6</v>
      </c>
      <c r="O4596" s="122">
        <v>4.8464399000000002E-6</v>
      </c>
      <c r="P4596" s="122">
        <v>2.2458730299999999E-5</v>
      </c>
      <c r="Q4596" s="122">
        <v>5.6221329599999999E-5</v>
      </c>
      <c r="R4596" s="122">
        <v>1.1044530610000001E-4</v>
      </c>
      <c r="S4596" s="122">
        <v>1.8452135980000001E-4</v>
      </c>
      <c r="T4596" s="122">
        <v>2.8434528060000003E-4</v>
      </c>
      <c r="U4596" s="122">
        <v>4.2745881550000002E-4</v>
      </c>
      <c r="V4596" s="122">
        <v>7.0270697630000004E-4</v>
      </c>
      <c r="W4596" s="122">
        <v>1.0179316486E-3</v>
      </c>
      <c r="X4596" s="122">
        <v>1.3522551001999999E-3</v>
      </c>
      <c r="Y4596" s="122">
        <v>1.7437440256E-3</v>
      </c>
      <c r="Z4596" s="122">
        <v>2.4240924676E-3</v>
      </c>
      <c r="AA4596" s="122">
        <v>4.0557217728000002E-3</v>
      </c>
      <c r="AB4596" s="122">
        <v>5.4824623763000003E-3</v>
      </c>
      <c r="AC4596" s="122">
        <v>7.7795907378000002E-3</v>
      </c>
      <c r="AD4596" s="122">
        <v>9.1217215060999998E-3</v>
      </c>
      <c r="AE4596" s="122">
        <v>1.1261282179600001E-2</v>
      </c>
      <c r="AF4596" s="122">
        <v>1.3085697796000001E-2</v>
      </c>
      <c r="AG4596" s="122">
        <v>1.29054230541E-2</v>
      </c>
      <c r="AH4596" s="122">
        <v>1.6862844020699999E-2</v>
      </c>
      <c r="AI4596" s="122">
        <v>1.83874474791E-2</v>
      </c>
      <c r="AJ4596" s="122">
        <v>2.59610735591E-2</v>
      </c>
      <c r="AK4596" s="122">
        <v>3.2133875069500002E-2</v>
      </c>
      <c r="AL4596" s="122">
        <v>0</v>
      </c>
    </row>
    <row r="4597" spans="1:38" hidden="1" x14ac:dyDescent="0.25">
      <c r="A4597" s="122" t="s">
        <v>2067</v>
      </c>
      <c r="B4597" s="122">
        <v>1</v>
      </c>
      <c r="C4597" s="122" t="s">
        <v>2268</v>
      </c>
      <c r="D4597" s="122" t="s">
        <v>2128</v>
      </c>
      <c r="E4597" s="122">
        <v>84</v>
      </c>
      <c r="F4597" s="122">
        <v>0</v>
      </c>
      <c r="G4597" s="122">
        <v>0</v>
      </c>
      <c r="H4597" s="122">
        <v>0</v>
      </c>
      <c r="I4597" s="122">
        <v>0</v>
      </c>
      <c r="J4597" s="122">
        <v>0</v>
      </c>
      <c r="K4597" s="122">
        <v>0</v>
      </c>
      <c r="L4597" s="122">
        <v>2.6886851899999999E-5</v>
      </c>
      <c r="M4597" s="122">
        <v>7.6115380799999998E-5</v>
      </c>
      <c r="N4597" s="122">
        <v>1.6170781379999999E-4</v>
      </c>
      <c r="O4597" s="122">
        <v>3.1266331049999998E-4</v>
      </c>
      <c r="P4597" s="122">
        <v>1.4382430366E-3</v>
      </c>
      <c r="Q4597" s="122">
        <v>3.5864061460000002E-3</v>
      </c>
      <c r="R4597" s="122">
        <v>7.0174807349999997E-3</v>
      </c>
      <c r="S4597" s="122">
        <v>1.16537193112E-2</v>
      </c>
      <c r="T4597" s="122">
        <v>1.7827693859500001E-2</v>
      </c>
      <c r="U4597" s="122">
        <v>2.65233301154E-2</v>
      </c>
      <c r="V4597" s="122">
        <v>4.2885471435299999E-2</v>
      </c>
      <c r="W4597" s="122">
        <v>6.1107532756500001E-2</v>
      </c>
      <c r="X4597" s="122">
        <v>8.0022376707899995E-2</v>
      </c>
      <c r="Y4597" s="122">
        <v>0.1024961356632</v>
      </c>
      <c r="Z4597" s="122">
        <v>0.14202166286849999</v>
      </c>
      <c r="AA4597" s="122">
        <v>0.16690683624780001</v>
      </c>
      <c r="AB4597" s="122">
        <v>0.21891735088969999</v>
      </c>
      <c r="AC4597" s="122">
        <v>0.25435830901369999</v>
      </c>
      <c r="AD4597" s="122">
        <v>0.33234638121690002</v>
      </c>
      <c r="AE4597" s="122">
        <v>0.39690148576610002</v>
      </c>
      <c r="AF4597" s="122">
        <v>0.55704728359830002</v>
      </c>
      <c r="AG4597" s="122">
        <v>0.61316778785909998</v>
      </c>
      <c r="AH4597" s="122">
        <v>0.70454391567170005</v>
      </c>
      <c r="AI4597" s="122">
        <v>0.95533564191179998</v>
      </c>
      <c r="AJ4597" s="122">
        <v>0.7584585899631</v>
      </c>
      <c r="AK4597" s="122">
        <v>0.9239782137418</v>
      </c>
      <c r="AL4597" s="122">
        <v>0</v>
      </c>
    </row>
    <row r="4598" spans="1:38" hidden="1" x14ac:dyDescent="0.25">
      <c r="A4598" s="122" t="s">
        <v>2067</v>
      </c>
      <c r="B4598" s="122">
        <v>1</v>
      </c>
      <c r="C4598" s="122" t="s">
        <v>2268</v>
      </c>
      <c r="D4598" s="122" t="s">
        <v>2129</v>
      </c>
      <c r="E4598" s="122">
        <v>84</v>
      </c>
      <c r="F4598" s="122">
        <v>0</v>
      </c>
      <c r="G4598" s="122">
        <v>0</v>
      </c>
      <c r="H4598" s="122">
        <v>0</v>
      </c>
      <c r="I4598" s="122">
        <v>0</v>
      </c>
      <c r="J4598" s="122">
        <v>0</v>
      </c>
      <c r="K4598" s="122">
        <v>0</v>
      </c>
      <c r="L4598" s="122">
        <v>1.3578047399999999E-5</v>
      </c>
      <c r="M4598" s="122">
        <v>3.8518524300000001E-5</v>
      </c>
      <c r="N4598" s="122">
        <v>8.2109606499999998E-5</v>
      </c>
      <c r="O4598" s="122">
        <v>1.5963010080000001E-4</v>
      </c>
      <c r="P4598" s="122">
        <v>7.3736409570000002E-4</v>
      </c>
      <c r="Q4598" s="122">
        <v>1.8367379642E-3</v>
      </c>
      <c r="R4598" s="122">
        <v>3.5775180837999999E-3</v>
      </c>
      <c r="S4598" s="122">
        <v>5.9096157970999997E-3</v>
      </c>
      <c r="T4598" s="122">
        <v>8.9768984108000004E-3</v>
      </c>
      <c r="U4598" s="122">
        <v>1.32689536397E-2</v>
      </c>
      <c r="V4598" s="122">
        <v>2.1613451524200002E-2</v>
      </c>
      <c r="W4598" s="122">
        <v>3.11062506765E-2</v>
      </c>
      <c r="X4598" s="122">
        <v>4.10529285016E-2</v>
      </c>
      <c r="Y4598" s="122">
        <v>5.2866474920600003E-2</v>
      </c>
      <c r="Z4598" s="122">
        <v>7.3189727601799995E-2</v>
      </c>
      <c r="AA4598" s="122">
        <v>8.5869364724400002E-2</v>
      </c>
      <c r="AB4598" s="122">
        <v>0.1123232670681</v>
      </c>
      <c r="AC4598" s="122">
        <v>0.12977784889640001</v>
      </c>
      <c r="AD4598" s="122">
        <v>0.16858811497279999</v>
      </c>
      <c r="AE4598" s="122">
        <v>0.1998993890063</v>
      </c>
      <c r="AF4598" s="122">
        <v>0.27838384823840001</v>
      </c>
      <c r="AG4598" s="122">
        <v>0.30449352884890002</v>
      </c>
      <c r="AH4598" s="122">
        <v>0.34868959395530003</v>
      </c>
      <c r="AI4598" s="122">
        <v>0.47242228982669998</v>
      </c>
      <c r="AJ4598" s="122">
        <v>0.37714885445009999</v>
      </c>
      <c r="AK4598" s="122">
        <v>0.45812887663360002</v>
      </c>
      <c r="AL4598" s="122">
        <v>0</v>
      </c>
    </row>
    <row r="4599" spans="1:38" hidden="1" x14ac:dyDescent="0.25">
      <c r="A4599" s="122" t="s">
        <v>2067</v>
      </c>
      <c r="B4599" s="122">
        <v>1</v>
      </c>
      <c r="C4599" s="122" t="s">
        <v>2268</v>
      </c>
      <c r="D4599" s="122" t="s">
        <v>2176</v>
      </c>
      <c r="E4599" s="122">
        <v>84</v>
      </c>
      <c r="F4599" s="122">
        <v>0</v>
      </c>
      <c r="G4599" s="122">
        <v>0</v>
      </c>
      <c r="H4599" s="122">
        <v>0</v>
      </c>
      <c r="I4599" s="122">
        <v>0</v>
      </c>
      <c r="J4599" s="122">
        <v>0</v>
      </c>
      <c r="K4599" s="122">
        <v>0</v>
      </c>
      <c r="L4599" s="122">
        <v>1.4751829999999999E-7</v>
      </c>
      <c r="M4599" s="122">
        <v>4.1655810000000001E-7</v>
      </c>
      <c r="N4599" s="122">
        <v>8.9242140000000004E-7</v>
      </c>
      <c r="O4599" s="122">
        <v>1.73989E-6</v>
      </c>
      <c r="P4599" s="122">
        <v>8.0559615000000001E-6</v>
      </c>
      <c r="Q4599" s="122">
        <v>1.9998647699999998E-5</v>
      </c>
      <c r="R4599" s="122">
        <v>3.8853436199999998E-5</v>
      </c>
      <c r="S4599" s="122">
        <v>6.4022265199999999E-5</v>
      </c>
      <c r="T4599" s="122">
        <v>9.7086877500000002E-5</v>
      </c>
      <c r="U4599" s="122">
        <v>1.4321054900000001E-4</v>
      </c>
      <c r="V4599" s="122">
        <v>2.3111466619999999E-4</v>
      </c>
      <c r="W4599" s="122">
        <v>3.2971064439999998E-4</v>
      </c>
      <c r="X4599" s="122">
        <v>4.322410758E-4</v>
      </c>
      <c r="Y4599" s="122">
        <v>5.5341121280000002E-4</v>
      </c>
      <c r="Z4599" s="122">
        <v>7.639835326E-4</v>
      </c>
      <c r="AA4599" s="122">
        <v>9.7738388450000001E-4</v>
      </c>
      <c r="AB4599" s="122">
        <v>1.2071567367000001E-3</v>
      </c>
      <c r="AC4599" s="122">
        <v>1.4649197477000001E-3</v>
      </c>
      <c r="AD4599" s="122">
        <v>1.7406815484000001E-3</v>
      </c>
      <c r="AE4599" s="122">
        <v>2.0251446947000002E-3</v>
      </c>
      <c r="AF4599" s="122">
        <v>2.3476873985000001E-3</v>
      </c>
      <c r="AG4599" s="122">
        <v>2.698662139E-3</v>
      </c>
      <c r="AH4599" s="122">
        <v>3.0721460462999998E-3</v>
      </c>
      <c r="AI4599" s="122">
        <v>3.4562256805999998E-3</v>
      </c>
      <c r="AJ4599" s="122">
        <v>3.8710195186E-3</v>
      </c>
      <c r="AK4599" s="122">
        <v>4.7158396269000001E-3</v>
      </c>
      <c r="AL4599" s="122">
        <v>0</v>
      </c>
    </row>
    <row r="4600" spans="1:38" hidden="1" x14ac:dyDescent="0.25">
      <c r="A4600" s="122" t="s">
        <v>2067</v>
      </c>
      <c r="B4600" s="122">
        <v>1</v>
      </c>
      <c r="C4600" s="122" t="s">
        <v>2268</v>
      </c>
      <c r="D4600" s="122" t="s">
        <v>2130</v>
      </c>
      <c r="E4600" s="122">
        <v>84</v>
      </c>
      <c r="F4600" s="122">
        <v>0</v>
      </c>
      <c r="G4600" s="122">
        <v>0</v>
      </c>
      <c r="H4600" s="122">
        <v>0</v>
      </c>
      <c r="I4600" s="122">
        <v>0</v>
      </c>
      <c r="J4600" s="122">
        <v>0</v>
      </c>
      <c r="K4600" s="122">
        <v>0</v>
      </c>
      <c r="L4600" s="122">
        <v>1.2219173E-6</v>
      </c>
      <c r="M4600" s="122">
        <v>3.4384153E-6</v>
      </c>
      <c r="N4600" s="122">
        <v>7.2432907000000003E-6</v>
      </c>
      <c r="O4600" s="122">
        <v>1.3800441900000001E-5</v>
      </c>
      <c r="P4600" s="122">
        <v>6.2939742200000001E-5</v>
      </c>
      <c r="Q4600" s="122">
        <v>1.566831875E-4</v>
      </c>
      <c r="R4600" s="122">
        <v>3.0608598469999997E-4</v>
      </c>
      <c r="S4600" s="122">
        <v>5.0677390139999997E-4</v>
      </c>
      <c r="T4600" s="122">
        <v>7.7842191159999997E-4</v>
      </c>
      <c r="U4600" s="122">
        <v>1.1601232448999999E-3</v>
      </c>
      <c r="V4600" s="122">
        <v>1.8883456065E-3</v>
      </c>
      <c r="W4600" s="122">
        <v>2.6924709740000002E-3</v>
      </c>
      <c r="X4600" s="122">
        <v>3.5563727334999998E-3</v>
      </c>
      <c r="Y4600" s="122">
        <v>4.5819061443000001E-3</v>
      </c>
      <c r="Z4600" s="122">
        <v>6.3800344599999996E-3</v>
      </c>
      <c r="AA4600" s="122">
        <v>8.2242248402000003E-3</v>
      </c>
      <c r="AB4600" s="122">
        <v>1.0229550495299999E-2</v>
      </c>
      <c r="AC4600" s="122">
        <v>1.2484264129800001E-2</v>
      </c>
      <c r="AD4600" s="122">
        <v>1.4853419062900001E-2</v>
      </c>
      <c r="AE4600" s="122">
        <v>1.7317966342500001E-2</v>
      </c>
      <c r="AF4600" s="122">
        <v>2.0099674243599999E-2</v>
      </c>
      <c r="AG4600" s="122">
        <v>2.29906885337E-2</v>
      </c>
      <c r="AH4600" s="122">
        <v>2.6058883946500001E-2</v>
      </c>
      <c r="AI4600" s="122">
        <v>2.9097318236200001E-2</v>
      </c>
      <c r="AJ4600" s="122">
        <v>3.3357524000100003E-2</v>
      </c>
      <c r="AK4600" s="122">
        <v>4.0273060044100001E-2</v>
      </c>
      <c r="AL4600" s="122">
        <v>0</v>
      </c>
    </row>
    <row r="4601" spans="1:38" hidden="1" x14ac:dyDescent="0.25">
      <c r="A4601" s="122" t="s">
        <v>2067</v>
      </c>
      <c r="B4601" s="122">
        <v>1</v>
      </c>
      <c r="C4601" s="122" t="s">
        <v>2268</v>
      </c>
      <c r="D4601" s="122" t="s">
        <v>2131</v>
      </c>
      <c r="E4601" s="122">
        <v>84</v>
      </c>
      <c r="F4601" s="122">
        <v>0</v>
      </c>
      <c r="G4601" s="122">
        <v>0</v>
      </c>
      <c r="H4601" s="122">
        <v>0</v>
      </c>
      <c r="I4601" s="122">
        <v>0</v>
      </c>
      <c r="J4601" s="122">
        <v>0</v>
      </c>
      <c r="K4601" s="122">
        <v>0</v>
      </c>
      <c r="L4601" s="122">
        <v>2.7870735999999999E-6</v>
      </c>
      <c r="M4601" s="122">
        <v>7.8664692000000001E-6</v>
      </c>
      <c r="N4601" s="122">
        <v>1.6687711500000001E-5</v>
      </c>
      <c r="O4601" s="122">
        <v>3.2265278399999997E-5</v>
      </c>
      <c r="P4601" s="122">
        <v>1.4808880789999999E-4</v>
      </c>
      <c r="Q4601" s="122">
        <v>3.6729186219999999E-4</v>
      </c>
      <c r="R4601" s="122">
        <v>7.1409073129999996E-4</v>
      </c>
      <c r="S4601" s="122">
        <v>1.1799228546000001E-3</v>
      </c>
      <c r="T4601" s="122">
        <v>1.7970388872999999E-3</v>
      </c>
      <c r="U4601" s="122">
        <v>2.6637071395999999E-3</v>
      </c>
      <c r="V4601" s="122">
        <v>4.3291299830000001E-3</v>
      </c>
      <c r="W4601" s="122">
        <v>6.2131385921000001E-3</v>
      </c>
      <c r="X4601" s="122">
        <v>8.2010109840999993E-3</v>
      </c>
      <c r="Y4601" s="122">
        <v>1.05645952904E-2</v>
      </c>
      <c r="Z4601" s="122">
        <v>1.4681167921899999E-2</v>
      </c>
      <c r="AA4601" s="122">
        <v>1.78052642402E-2</v>
      </c>
      <c r="AB4601" s="122">
        <v>2.3277596327000001E-2</v>
      </c>
      <c r="AC4601" s="122">
        <v>2.6291420109599999E-2</v>
      </c>
      <c r="AD4601" s="122">
        <v>3.0280886668099999E-2</v>
      </c>
      <c r="AE4601" s="122">
        <v>3.3318882871099999E-2</v>
      </c>
      <c r="AF4601" s="122">
        <v>3.75941284608E-2</v>
      </c>
      <c r="AG4601" s="122">
        <v>4.3993330144800002E-2</v>
      </c>
      <c r="AH4601" s="122">
        <v>4.27011669186E-2</v>
      </c>
      <c r="AI4601" s="122">
        <v>4.6863979733299997E-2</v>
      </c>
      <c r="AJ4601" s="122">
        <v>4.9606564210600002E-2</v>
      </c>
      <c r="AK4601" s="122">
        <v>6.0560764199999999E-2</v>
      </c>
      <c r="AL4601" s="122">
        <v>0</v>
      </c>
    </row>
    <row r="4602" spans="1:38" hidden="1" x14ac:dyDescent="0.25">
      <c r="A4602" s="122" t="s">
        <v>2067</v>
      </c>
      <c r="B4602" s="122">
        <v>1</v>
      </c>
      <c r="C4602" s="122" t="s">
        <v>2268</v>
      </c>
      <c r="D4602" s="122" t="s">
        <v>2132</v>
      </c>
      <c r="E4602" s="122">
        <v>84</v>
      </c>
      <c r="F4602" s="122">
        <v>0</v>
      </c>
      <c r="G4602" s="122">
        <v>0</v>
      </c>
      <c r="H4602" s="122">
        <v>0</v>
      </c>
      <c r="I4602" s="122">
        <v>0</v>
      </c>
      <c r="J4602" s="122">
        <v>0</v>
      </c>
      <c r="K4602" s="122">
        <v>0</v>
      </c>
      <c r="L4602" s="122">
        <v>7.2499930000000005E-7</v>
      </c>
      <c r="M4602" s="122">
        <v>2.0392593999999998E-6</v>
      </c>
      <c r="N4602" s="122">
        <v>4.3097819999999997E-6</v>
      </c>
      <c r="O4602" s="122">
        <v>8.2997492000000001E-6</v>
      </c>
      <c r="P4602" s="122">
        <v>3.8018288999999998E-5</v>
      </c>
      <c r="Q4602" s="122">
        <v>9.4227635699999996E-5</v>
      </c>
      <c r="R4602" s="122">
        <v>1.830646589E-4</v>
      </c>
      <c r="S4602" s="122">
        <v>3.0298986059999999E-4</v>
      </c>
      <c r="T4602" s="122">
        <v>4.6154955670000002E-4</v>
      </c>
      <c r="U4602" s="122">
        <v>6.8563831689999997E-4</v>
      </c>
      <c r="V4602" s="122">
        <v>1.1144820036E-3</v>
      </c>
      <c r="W4602" s="122">
        <v>1.6010032468999999E-3</v>
      </c>
      <c r="X4602" s="122">
        <v>2.1103898267E-3</v>
      </c>
      <c r="Y4602" s="122">
        <v>2.7105878324999999E-3</v>
      </c>
      <c r="Z4602" s="122">
        <v>3.7514749939999998E-3</v>
      </c>
      <c r="AA4602" s="122">
        <v>4.5374485698000001E-3</v>
      </c>
      <c r="AB4602" s="122">
        <v>8.4902524641E-3</v>
      </c>
      <c r="AC4602" s="122">
        <v>6.3046110409000003E-3</v>
      </c>
      <c r="AD4602" s="122">
        <v>7.1859980178999999E-3</v>
      </c>
      <c r="AE4602" s="122">
        <v>7.2767831085999999E-3</v>
      </c>
      <c r="AF4602" s="122">
        <v>5.5624021977999996E-3</v>
      </c>
      <c r="AG4602" s="122">
        <v>5.8463694416000002E-3</v>
      </c>
      <c r="AH4602" s="122">
        <v>7.7531735885E-3</v>
      </c>
      <c r="AI4602" s="122">
        <v>1.6657890868599999E-2</v>
      </c>
      <c r="AJ4602" s="122">
        <v>1.7050847462300001E-2</v>
      </c>
      <c r="AK4602" s="122">
        <v>2.1116674746399999E-2</v>
      </c>
      <c r="AL4602" s="122">
        <v>0</v>
      </c>
    </row>
    <row r="4603" spans="1:38" hidden="1" x14ac:dyDescent="0.25">
      <c r="A4603" s="122" t="s">
        <v>2067</v>
      </c>
      <c r="B4603" s="122">
        <v>1</v>
      </c>
      <c r="C4603" s="122" t="s">
        <v>2268</v>
      </c>
      <c r="D4603" s="122" t="s">
        <v>2133</v>
      </c>
      <c r="E4603" s="122">
        <v>84</v>
      </c>
      <c r="F4603" s="122">
        <v>0</v>
      </c>
      <c r="G4603" s="122">
        <v>0</v>
      </c>
      <c r="H4603" s="122">
        <v>0</v>
      </c>
      <c r="I4603" s="122">
        <v>0</v>
      </c>
      <c r="J4603" s="122">
        <v>0</v>
      </c>
      <c r="K4603" s="122">
        <v>0</v>
      </c>
      <c r="L4603" s="122">
        <v>1.17115584E-5</v>
      </c>
      <c r="M4603" s="122">
        <v>3.31562104E-5</v>
      </c>
      <c r="N4603" s="122">
        <v>7.0546988099999999E-5</v>
      </c>
      <c r="O4603" s="122">
        <v>1.36674791E-4</v>
      </c>
      <c r="P4603" s="122">
        <v>6.2865082639999999E-4</v>
      </c>
      <c r="Q4603" s="122">
        <v>1.5644301498E-3</v>
      </c>
      <c r="R4603" s="122">
        <v>3.0482857228999998E-3</v>
      </c>
      <c r="S4603" s="122">
        <v>5.0357318757000002E-3</v>
      </c>
      <c r="T4603" s="122">
        <v>7.6598196890000003E-3</v>
      </c>
      <c r="U4603" s="122">
        <v>1.13306157129E-2</v>
      </c>
      <c r="V4603" s="122">
        <v>1.8351946885400001E-2</v>
      </c>
      <c r="W4603" s="122">
        <v>2.63006331995E-2</v>
      </c>
      <c r="X4603" s="122">
        <v>3.4652905684300003E-2</v>
      </c>
      <c r="Y4603" s="122">
        <v>4.4575857299699997E-2</v>
      </c>
      <c r="Z4603" s="122">
        <v>6.17913412101E-2</v>
      </c>
      <c r="AA4603" s="122">
        <v>7.4708611154900004E-2</v>
      </c>
      <c r="AB4603" s="122">
        <v>9.7465438230300003E-2</v>
      </c>
      <c r="AC4603" s="122">
        <v>0.1095848223104</v>
      </c>
      <c r="AD4603" s="122">
        <v>0.12543130484859999</v>
      </c>
      <c r="AE4603" s="122">
        <v>0.1372174157072</v>
      </c>
      <c r="AF4603" s="122">
        <v>0.15384253686470001</v>
      </c>
      <c r="AG4603" s="122">
        <v>0.17884148341129999</v>
      </c>
      <c r="AH4603" s="122">
        <v>0.17250036440069999</v>
      </c>
      <c r="AI4603" s="122">
        <v>0.18788061132360001</v>
      </c>
      <c r="AJ4603" s="122">
        <v>0.1989018228717</v>
      </c>
      <c r="AK4603" s="122">
        <v>0.24033036640889999</v>
      </c>
      <c r="AL4603" s="122">
        <v>0</v>
      </c>
    </row>
    <row r="4604" spans="1:38" hidden="1" x14ac:dyDescent="0.25">
      <c r="A4604" s="122" t="s">
        <v>2067</v>
      </c>
      <c r="B4604" s="122">
        <v>1</v>
      </c>
      <c r="C4604" s="122" t="s">
        <v>2268</v>
      </c>
      <c r="D4604" s="122" t="s">
        <v>2134</v>
      </c>
      <c r="E4604" s="122">
        <v>84</v>
      </c>
      <c r="F4604" s="122">
        <v>0</v>
      </c>
      <c r="G4604" s="122">
        <v>0</v>
      </c>
      <c r="H4604" s="122">
        <v>0</v>
      </c>
      <c r="I4604" s="122">
        <v>0</v>
      </c>
      <c r="J4604" s="122">
        <v>0</v>
      </c>
      <c r="K4604" s="122">
        <v>0</v>
      </c>
      <c r="L4604" s="122">
        <v>5.7154370999999998E-6</v>
      </c>
      <c r="M4604" s="122">
        <v>1.6203724200000001E-5</v>
      </c>
      <c r="N4604" s="122">
        <v>3.4485703000000002E-5</v>
      </c>
      <c r="O4604" s="122">
        <v>6.6849552600000003E-5</v>
      </c>
      <c r="P4604" s="122">
        <v>3.0799478619999998E-4</v>
      </c>
      <c r="Q4604" s="122">
        <v>7.6762579260000003E-4</v>
      </c>
      <c r="R4604" s="122">
        <v>1.4981488033E-3</v>
      </c>
      <c r="S4604" s="122">
        <v>2.4852335562E-3</v>
      </c>
      <c r="T4604" s="122">
        <v>3.7922613329E-3</v>
      </c>
      <c r="U4604" s="122">
        <v>5.6416440999999999E-3</v>
      </c>
      <c r="V4604" s="122">
        <v>9.1914915012999993E-3</v>
      </c>
      <c r="W4604" s="122">
        <v>1.3215915564099999E-2</v>
      </c>
      <c r="X4604" s="122">
        <v>1.7465876896300001E-2</v>
      </c>
      <c r="Y4604" s="122">
        <v>2.2500190998600001E-2</v>
      </c>
      <c r="Z4604" s="122">
        <v>3.1233884403300001E-2</v>
      </c>
      <c r="AA4604" s="122">
        <v>3.7838273752200002E-2</v>
      </c>
      <c r="AB4604" s="122">
        <v>4.94701539912E-2</v>
      </c>
      <c r="AC4604" s="122">
        <v>5.58349634659E-2</v>
      </c>
      <c r="AD4604" s="122">
        <v>6.4209651759200001E-2</v>
      </c>
      <c r="AE4604" s="122">
        <v>7.0546987761499994E-2</v>
      </c>
      <c r="AF4604" s="122">
        <v>7.9645472190399996E-2</v>
      </c>
      <c r="AG4604" s="122">
        <v>9.3228802762999996E-2</v>
      </c>
      <c r="AH4604" s="122">
        <v>9.0806995508900007E-2</v>
      </c>
      <c r="AI4604" s="122">
        <v>9.9836155070100005E-2</v>
      </c>
      <c r="AJ4604" s="122">
        <v>0.1055652012241</v>
      </c>
      <c r="AK4604" s="122">
        <v>0.129084076086</v>
      </c>
      <c r="AL4604" s="122">
        <v>0</v>
      </c>
    </row>
    <row r="4605" spans="1:38" hidden="1" x14ac:dyDescent="0.25">
      <c r="A4605" s="122" t="s">
        <v>2067</v>
      </c>
      <c r="B4605" s="122">
        <v>1</v>
      </c>
      <c r="C4605" s="122" t="s">
        <v>2268</v>
      </c>
      <c r="D4605" s="122" t="s">
        <v>2135</v>
      </c>
      <c r="E4605" s="122">
        <v>84</v>
      </c>
      <c r="F4605" s="122">
        <v>0</v>
      </c>
      <c r="G4605" s="122">
        <v>0</v>
      </c>
      <c r="H4605" s="122">
        <v>0</v>
      </c>
      <c r="I4605" s="122">
        <v>0</v>
      </c>
      <c r="J4605" s="122">
        <v>0</v>
      </c>
      <c r="K4605" s="122">
        <v>0</v>
      </c>
      <c r="L4605" s="122">
        <v>2.5302198000000002E-6</v>
      </c>
      <c r="M4605" s="122">
        <v>7.1703777999999999E-6</v>
      </c>
      <c r="N4605" s="122">
        <v>1.52949194E-5</v>
      </c>
      <c r="O4605" s="122">
        <v>2.9618953099999999E-5</v>
      </c>
      <c r="P4605" s="122">
        <v>1.3618809570000001E-4</v>
      </c>
      <c r="Q4605" s="122">
        <v>3.385004062E-4</v>
      </c>
      <c r="R4605" s="122">
        <v>6.603802593E-4</v>
      </c>
      <c r="S4605" s="122">
        <v>1.0920923273000001E-3</v>
      </c>
      <c r="T4605" s="122">
        <v>1.6636363758000001E-3</v>
      </c>
      <c r="U4605" s="122">
        <v>2.4667856447E-3</v>
      </c>
      <c r="V4605" s="122">
        <v>4.0102296068999996E-3</v>
      </c>
      <c r="W4605" s="122">
        <v>5.7668620877000002E-3</v>
      </c>
      <c r="X4605" s="122">
        <v>7.6337728586999996E-3</v>
      </c>
      <c r="Y4605" s="122">
        <v>9.8673439186000005E-3</v>
      </c>
      <c r="Z4605" s="122">
        <v>1.37545633702E-2</v>
      </c>
      <c r="AA4605" s="122">
        <v>1.6660957272399999E-2</v>
      </c>
      <c r="AB4605" s="122">
        <v>2.1833964167300001E-2</v>
      </c>
      <c r="AC4605" s="122">
        <v>2.4595027021099999E-2</v>
      </c>
      <c r="AD4605" s="122">
        <v>2.8248476003200001E-2</v>
      </c>
      <c r="AE4605" s="122">
        <v>3.1058627856200002E-2</v>
      </c>
      <c r="AF4605" s="122">
        <v>3.4951641141499998E-2</v>
      </c>
      <c r="AG4605" s="122">
        <v>4.0734945392800002E-2</v>
      </c>
      <c r="AH4605" s="122">
        <v>3.94862498994E-2</v>
      </c>
      <c r="AI4605" s="122">
        <v>4.3200987623800001E-2</v>
      </c>
      <c r="AJ4605" s="122">
        <v>4.5673890775899999E-2</v>
      </c>
      <c r="AK4605" s="122">
        <v>5.5658043055899997E-2</v>
      </c>
      <c r="AL4605" s="122">
        <v>0</v>
      </c>
    </row>
    <row r="4606" spans="1:38" hidden="1" x14ac:dyDescent="0.25">
      <c r="A4606" s="122" t="s">
        <v>2067</v>
      </c>
      <c r="B4606" s="122">
        <v>1</v>
      </c>
      <c r="C4606" s="122" t="s">
        <v>2268</v>
      </c>
      <c r="D4606" s="122" t="s">
        <v>2136</v>
      </c>
      <c r="E4606" s="122">
        <v>84</v>
      </c>
      <c r="F4606" s="122">
        <v>0</v>
      </c>
      <c r="G4606" s="122">
        <v>0</v>
      </c>
      <c r="H4606" s="122">
        <v>0</v>
      </c>
      <c r="I4606" s="122">
        <v>0</v>
      </c>
      <c r="J4606" s="122">
        <v>0</v>
      </c>
      <c r="K4606" s="122">
        <v>0</v>
      </c>
      <c r="L4606" s="122">
        <v>7.1369339999999999E-6</v>
      </c>
      <c r="M4606" s="122">
        <v>2.0075081000000002E-5</v>
      </c>
      <c r="N4606" s="122">
        <v>4.2414117699999999E-5</v>
      </c>
      <c r="O4606" s="122">
        <v>8.1672399899999996E-5</v>
      </c>
      <c r="P4606" s="122">
        <v>3.7405455060000002E-4</v>
      </c>
      <c r="Q4606" s="122">
        <v>9.2590487220000001E-4</v>
      </c>
      <c r="R4606" s="122">
        <v>1.7964259992E-3</v>
      </c>
      <c r="S4606" s="122">
        <v>2.9615662203000001E-3</v>
      </c>
      <c r="T4606" s="122">
        <v>4.4901004761E-3</v>
      </c>
      <c r="U4606" s="122">
        <v>6.6291123057000004E-3</v>
      </c>
      <c r="V4606" s="122">
        <v>1.07245576628E-2</v>
      </c>
      <c r="W4606" s="122">
        <v>1.5268138634000001E-2</v>
      </c>
      <c r="X4606" s="122">
        <v>1.9971849264299998E-2</v>
      </c>
      <c r="Y4606" s="122">
        <v>2.5479937106100001E-2</v>
      </c>
      <c r="Z4606" s="122">
        <v>3.5135438585199998E-2</v>
      </c>
      <c r="AA4606" s="122">
        <v>4.5833927482900001E-2</v>
      </c>
      <c r="AB4606" s="122">
        <v>4.70447262088E-2</v>
      </c>
      <c r="AC4606" s="122">
        <v>5.97606120778E-2</v>
      </c>
      <c r="AD4606" s="122">
        <v>6.9254644317900002E-2</v>
      </c>
      <c r="AE4606" s="122">
        <v>8.23323565604E-2</v>
      </c>
      <c r="AF4606" s="122">
        <v>8.5067210577800006E-2</v>
      </c>
      <c r="AG4606" s="122">
        <v>0.1102279609368</v>
      </c>
      <c r="AH4606" s="122">
        <v>0.13024624833910001</v>
      </c>
      <c r="AI4606" s="122">
        <v>0.11729190776990001</v>
      </c>
      <c r="AJ4606" s="122">
        <v>0.15352701160439999</v>
      </c>
      <c r="AK4606" s="122">
        <v>0.18593741348459999</v>
      </c>
      <c r="AL4606" s="122">
        <v>0</v>
      </c>
    </row>
    <row r="4607" spans="1:38" hidden="1" x14ac:dyDescent="0.25">
      <c r="A4607" s="122" t="s">
        <v>2067</v>
      </c>
      <c r="B4607" s="122">
        <v>1</v>
      </c>
      <c r="C4607" s="122" t="s">
        <v>2268</v>
      </c>
      <c r="D4607" s="122" t="s">
        <v>2137</v>
      </c>
      <c r="E4607" s="122">
        <v>84</v>
      </c>
      <c r="F4607" s="122">
        <v>0</v>
      </c>
      <c r="G4607" s="122">
        <v>0</v>
      </c>
      <c r="H4607" s="122">
        <v>0</v>
      </c>
      <c r="I4607" s="122">
        <v>0</v>
      </c>
      <c r="J4607" s="122">
        <v>0</v>
      </c>
      <c r="K4607" s="122">
        <v>0</v>
      </c>
      <c r="L4607" s="122">
        <v>8.0097901E-6</v>
      </c>
      <c r="M4607" s="122">
        <v>2.2453585099999999E-5</v>
      </c>
      <c r="N4607" s="122">
        <v>4.7255953999999997E-5</v>
      </c>
      <c r="O4607" s="122">
        <v>9.0672099400000006E-5</v>
      </c>
      <c r="P4607" s="122">
        <v>4.1311934620000002E-4</v>
      </c>
      <c r="Q4607" s="122">
        <v>1.0191621637999999E-3</v>
      </c>
      <c r="R4607" s="122">
        <v>1.9753677958000001E-3</v>
      </c>
      <c r="S4607" s="122">
        <v>3.2520797833000001E-3</v>
      </c>
      <c r="T4607" s="122">
        <v>4.9299343777000001E-3</v>
      </c>
      <c r="U4607" s="122">
        <v>7.2533713654E-3</v>
      </c>
      <c r="V4607" s="122">
        <v>1.09366117325E-2</v>
      </c>
      <c r="W4607" s="122">
        <v>1.5694650055700001E-2</v>
      </c>
      <c r="X4607" s="122">
        <v>2.0650203805899998E-2</v>
      </c>
      <c r="Y4607" s="122">
        <v>2.6510295766699998E-2</v>
      </c>
      <c r="Z4607" s="122">
        <v>3.6720493472299998E-2</v>
      </c>
      <c r="AA4607" s="122">
        <v>4.7988107362099998E-2</v>
      </c>
      <c r="AB4607" s="122">
        <v>4.9341304304699997E-2</v>
      </c>
      <c r="AC4607" s="122">
        <v>6.2732216650999997E-2</v>
      </c>
      <c r="AD4607" s="122">
        <v>7.2844321186300007E-2</v>
      </c>
      <c r="AE4607" s="122">
        <v>8.6754123364500002E-2</v>
      </c>
      <c r="AF4607" s="122">
        <v>8.9685045586000003E-2</v>
      </c>
      <c r="AG4607" s="122">
        <v>0.1156231710792</v>
      </c>
      <c r="AH4607" s="122">
        <v>0.1360864609396</v>
      </c>
      <c r="AI4607" s="122">
        <v>0.1221683780359</v>
      </c>
      <c r="AJ4607" s="122">
        <v>0.15854617133250001</v>
      </c>
      <c r="AK4607" s="122">
        <v>0.19066494056870001</v>
      </c>
      <c r="AL4607" s="122">
        <v>0</v>
      </c>
    </row>
    <row r="4608" spans="1:38" hidden="1" x14ac:dyDescent="0.25">
      <c r="A4608" s="122" t="s">
        <v>2067</v>
      </c>
      <c r="B4608" s="122">
        <v>1</v>
      </c>
      <c r="C4608" s="122" t="s">
        <v>2268</v>
      </c>
      <c r="D4608" s="122" t="s">
        <v>2138</v>
      </c>
      <c r="E4608" s="122">
        <v>84</v>
      </c>
      <c r="F4608" s="122">
        <v>0</v>
      </c>
      <c r="G4608" s="122">
        <v>0</v>
      </c>
      <c r="H4608" s="122">
        <v>0</v>
      </c>
      <c r="I4608" s="122">
        <v>0</v>
      </c>
      <c r="J4608" s="122">
        <v>0</v>
      </c>
      <c r="K4608" s="122">
        <v>0</v>
      </c>
      <c r="L4608" s="122">
        <v>3.3820211999999998E-6</v>
      </c>
      <c r="M4608" s="122">
        <v>9.5903143000000001E-6</v>
      </c>
      <c r="N4608" s="122">
        <v>2.0409789799999998E-5</v>
      </c>
      <c r="O4608" s="122">
        <v>3.95059288E-5</v>
      </c>
      <c r="P4608" s="122">
        <v>1.816722053E-4</v>
      </c>
      <c r="Q4608" s="122">
        <v>4.5203459249999999E-4</v>
      </c>
      <c r="R4608" s="122">
        <v>8.7915869919999998E-4</v>
      </c>
      <c r="S4608" s="122">
        <v>1.4487728915E-3</v>
      </c>
      <c r="T4608" s="122">
        <v>2.1946259579000002E-3</v>
      </c>
      <c r="U4608" s="122">
        <v>3.2386475617000002E-3</v>
      </c>
      <c r="V4608" s="122">
        <v>5.2421487018000004E-3</v>
      </c>
      <c r="W4608" s="122">
        <v>7.5100603835999997E-3</v>
      </c>
      <c r="X4608" s="122">
        <v>9.8969915764999996E-3</v>
      </c>
      <c r="Y4608" s="122">
        <v>1.27449439953E-2</v>
      </c>
      <c r="Z4608" s="122">
        <v>1.76932261562E-2</v>
      </c>
      <c r="AA4608" s="122">
        <v>2.9556768754400001E-2</v>
      </c>
      <c r="AB4608" s="122">
        <v>3.9908121975499998E-2</v>
      </c>
      <c r="AC4608" s="122">
        <v>5.6534281041700003E-2</v>
      </c>
      <c r="AD4608" s="122">
        <v>6.6129198670900002E-2</v>
      </c>
      <c r="AE4608" s="122">
        <v>8.1255948833700006E-2</v>
      </c>
      <c r="AF4608" s="122">
        <v>9.4042902642300003E-2</v>
      </c>
      <c r="AG4608" s="122">
        <v>9.2466083866399998E-2</v>
      </c>
      <c r="AH4608" s="122">
        <v>0.120077169921</v>
      </c>
      <c r="AI4608" s="122">
        <v>0.12980797857830001</v>
      </c>
      <c r="AJ4608" s="122">
        <v>0.18379568796820001</v>
      </c>
      <c r="AK4608" s="122">
        <v>0.22368925193879999</v>
      </c>
      <c r="AL4608" s="122">
        <v>0</v>
      </c>
    </row>
    <row r="4609" spans="1:38" hidden="1" x14ac:dyDescent="0.25">
      <c r="A4609" s="122" t="s">
        <v>2067</v>
      </c>
      <c r="B4609" s="122">
        <v>1</v>
      </c>
      <c r="C4609" s="122" t="s">
        <v>2268</v>
      </c>
      <c r="D4609" s="122" t="s">
        <v>2139</v>
      </c>
      <c r="E4609" s="122">
        <v>84</v>
      </c>
      <c r="F4609" s="122">
        <v>0</v>
      </c>
      <c r="G4609" s="122">
        <v>0</v>
      </c>
      <c r="H4609" s="122">
        <v>0</v>
      </c>
      <c r="I4609" s="122">
        <v>0</v>
      </c>
      <c r="J4609" s="122">
        <v>0</v>
      </c>
      <c r="K4609" s="122">
        <v>0</v>
      </c>
      <c r="L4609" s="122">
        <v>2.7976348000000001E-6</v>
      </c>
      <c r="M4609" s="122">
        <v>7.9440534000000003E-6</v>
      </c>
      <c r="N4609" s="122">
        <v>1.6936305900000001E-5</v>
      </c>
      <c r="O4609" s="122">
        <v>3.2859413599999998E-5</v>
      </c>
      <c r="P4609" s="122">
        <v>1.5168232389999999E-4</v>
      </c>
      <c r="Q4609" s="122">
        <v>3.7975698930000002E-4</v>
      </c>
      <c r="R4609" s="122">
        <v>7.453345521E-4</v>
      </c>
      <c r="S4609" s="122">
        <v>1.2398232729999999E-3</v>
      </c>
      <c r="T4609" s="122">
        <v>1.8984582263E-3</v>
      </c>
      <c r="U4609" s="122">
        <v>2.8285060676999998E-3</v>
      </c>
      <c r="V4609" s="122">
        <v>4.6020449309999998E-3</v>
      </c>
      <c r="W4609" s="122">
        <v>6.6014220578999999E-3</v>
      </c>
      <c r="X4609" s="122">
        <v>8.6975325328999993E-3</v>
      </c>
      <c r="Y4609" s="122">
        <v>1.1205555466199999E-2</v>
      </c>
      <c r="Z4609" s="122">
        <v>1.55978375663E-2</v>
      </c>
      <c r="AA4609" s="122">
        <v>2.6098119684600001E-2</v>
      </c>
      <c r="AB4609" s="122">
        <v>3.5261780054399998E-2</v>
      </c>
      <c r="AC4609" s="122">
        <v>4.9883673986E-2</v>
      </c>
      <c r="AD4609" s="122">
        <v>5.8261963039199997E-2</v>
      </c>
      <c r="AE4609" s="122">
        <v>7.1585828622799996E-2</v>
      </c>
      <c r="AF4609" s="122">
        <v>8.2744084468499998E-2</v>
      </c>
      <c r="AG4609" s="122">
        <v>8.1211900573399998E-2</v>
      </c>
      <c r="AH4609" s="122">
        <v>0.10536656042</v>
      </c>
      <c r="AI4609" s="122">
        <v>0.11399487694679999</v>
      </c>
      <c r="AJ4609" s="122">
        <v>0.16156027342980001</v>
      </c>
      <c r="AK4609" s="122">
        <v>0.19744134363470001</v>
      </c>
      <c r="AL4609" s="122">
        <v>0</v>
      </c>
    </row>
    <row r="4610" spans="1:38" hidden="1" x14ac:dyDescent="0.25">
      <c r="A4610" s="122" t="s">
        <v>2067</v>
      </c>
      <c r="B4610" s="122">
        <v>1</v>
      </c>
      <c r="C4610" s="122" t="s">
        <v>2268</v>
      </c>
      <c r="D4610" s="122" t="s">
        <v>2140</v>
      </c>
      <c r="E4610" s="122">
        <v>84</v>
      </c>
      <c r="F4610" s="122">
        <v>0</v>
      </c>
      <c r="G4610" s="122">
        <v>0</v>
      </c>
      <c r="H4610" s="122">
        <v>0</v>
      </c>
      <c r="I4610" s="122">
        <v>0</v>
      </c>
      <c r="J4610" s="122">
        <v>0</v>
      </c>
      <c r="K4610" s="122">
        <v>0</v>
      </c>
      <c r="L4610" s="122">
        <v>6.835669E-7</v>
      </c>
      <c r="M4610" s="122">
        <v>1.9327672999999999E-6</v>
      </c>
      <c r="N4610" s="122">
        <v>4.0974748000000002E-6</v>
      </c>
      <c r="O4610" s="122">
        <v>7.9220508999999993E-6</v>
      </c>
      <c r="P4610" s="122">
        <v>3.64729688E-5</v>
      </c>
      <c r="Q4610" s="122">
        <v>9.0842500300000005E-5</v>
      </c>
      <c r="R4610" s="122">
        <v>1.7754683809999999E-4</v>
      </c>
      <c r="S4610" s="122">
        <v>2.9471725909999998E-4</v>
      </c>
      <c r="T4610" s="122">
        <v>4.4961438520000003E-4</v>
      </c>
      <c r="U4610" s="122">
        <v>6.6701431770000005E-4</v>
      </c>
      <c r="V4610" s="122">
        <v>1.0824519149999999E-3</v>
      </c>
      <c r="W4610" s="122">
        <v>1.5495699321E-3</v>
      </c>
      <c r="X4610" s="122">
        <v>2.0355702239000001E-3</v>
      </c>
      <c r="Y4610" s="122">
        <v>2.5999625798E-3</v>
      </c>
      <c r="Z4610" s="122">
        <v>3.5773462611999999E-3</v>
      </c>
      <c r="AA4610" s="122">
        <v>5.9365096897999996E-3</v>
      </c>
      <c r="AB4610" s="122">
        <v>7.9531209349000005E-3</v>
      </c>
      <c r="AC4610" s="122">
        <v>1.1184878058300001E-2</v>
      </c>
      <c r="AD4610" s="122">
        <v>1.3013168281099999E-2</v>
      </c>
      <c r="AE4610" s="122">
        <v>1.5887807769099999E-2</v>
      </c>
      <c r="AF4610" s="122">
        <v>1.8352531813399998E-2</v>
      </c>
      <c r="AG4610" s="122">
        <v>1.79951693071E-2</v>
      </c>
      <c r="AH4610" s="122">
        <v>2.3369840352700001E-2</v>
      </c>
      <c r="AI4610" s="122">
        <v>2.5336424615099998E-2</v>
      </c>
      <c r="AJ4610" s="122">
        <v>3.5655560489400002E-2</v>
      </c>
      <c r="AK4610" s="122">
        <v>4.3946897355099997E-2</v>
      </c>
      <c r="AL4610" s="122">
        <v>0</v>
      </c>
    </row>
    <row r="4611" spans="1:38" hidden="1" x14ac:dyDescent="0.25">
      <c r="A4611" s="122" t="s">
        <v>2067</v>
      </c>
      <c r="B4611" s="122">
        <v>1</v>
      </c>
      <c r="C4611" s="122" t="s">
        <v>2268</v>
      </c>
      <c r="D4611" s="122" t="s">
        <v>2141</v>
      </c>
      <c r="E4611" s="122">
        <v>84</v>
      </c>
      <c r="F4611" s="122">
        <v>0</v>
      </c>
      <c r="G4611" s="122">
        <v>0</v>
      </c>
      <c r="H4611" s="122">
        <v>0</v>
      </c>
      <c r="I4611" s="122">
        <v>0</v>
      </c>
      <c r="J4611" s="122">
        <v>0</v>
      </c>
      <c r="K4611" s="122">
        <v>0</v>
      </c>
      <c r="L4611" s="122">
        <v>9.4438115000000007E-6</v>
      </c>
      <c r="M4611" s="122">
        <v>2.66895741E-5</v>
      </c>
      <c r="N4611" s="122">
        <v>5.6612703299999997E-5</v>
      </c>
      <c r="O4611" s="122">
        <v>1.0944930370000001E-4</v>
      </c>
      <c r="P4611" s="122">
        <v>5.0317957299999996E-4</v>
      </c>
      <c r="Q4611" s="122">
        <v>1.2515896684000001E-3</v>
      </c>
      <c r="R4611" s="122">
        <v>2.4374762837000002E-3</v>
      </c>
      <c r="S4611" s="122">
        <v>4.0271205538000001E-3</v>
      </c>
      <c r="T4611" s="122">
        <v>6.1178148256999998E-3</v>
      </c>
      <c r="U4611" s="122">
        <v>9.0314390879000003E-3</v>
      </c>
      <c r="V4611" s="122">
        <v>1.45667732686E-2</v>
      </c>
      <c r="W4611" s="122">
        <v>2.07185632039E-2</v>
      </c>
      <c r="X4611" s="122">
        <v>2.7040682412599999E-2</v>
      </c>
      <c r="Y4611" s="122">
        <v>3.4490862281599997E-2</v>
      </c>
      <c r="Z4611" s="122">
        <v>4.7533026540400002E-2</v>
      </c>
      <c r="AA4611" s="122">
        <v>5.7379671657899999E-2</v>
      </c>
      <c r="AB4611" s="122">
        <v>7.4884646725900006E-2</v>
      </c>
      <c r="AC4611" s="122">
        <v>8.4253297144299993E-2</v>
      </c>
      <c r="AD4611" s="122">
        <v>9.6684436474800003E-2</v>
      </c>
      <c r="AE4611" s="122">
        <v>0.1060052936043</v>
      </c>
      <c r="AF4611" s="122">
        <v>0.1194354521145</v>
      </c>
      <c r="AG4611" s="122">
        <v>0.1396144026519</v>
      </c>
      <c r="AH4611" s="122">
        <v>0.1353912080718</v>
      </c>
      <c r="AI4611" s="122">
        <v>0.14809717142260001</v>
      </c>
      <c r="AJ4611" s="122">
        <v>0.15662403983789999</v>
      </c>
      <c r="AK4611" s="122">
        <v>0.1906262873214</v>
      </c>
      <c r="AL4611" s="122">
        <v>0</v>
      </c>
    </row>
    <row r="4612" spans="1:38" hidden="1" x14ac:dyDescent="0.25">
      <c r="A4612" s="122" t="s">
        <v>2067</v>
      </c>
      <c r="B4612" s="122">
        <v>1</v>
      </c>
      <c r="C4612" s="122" t="s">
        <v>2268</v>
      </c>
      <c r="D4612" s="122" t="s">
        <v>2142</v>
      </c>
      <c r="E4612" s="122">
        <v>84</v>
      </c>
      <c r="F4612" s="122">
        <v>0</v>
      </c>
      <c r="G4612" s="122">
        <v>0</v>
      </c>
      <c r="H4612" s="122">
        <v>0</v>
      </c>
      <c r="I4612" s="122">
        <v>0</v>
      </c>
      <c r="J4612" s="122">
        <v>0</v>
      </c>
      <c r="K4612" s="122">
        <v>0</v>
      </c>
      <c r="L4612" s="122">
        <v>4.5607459000000003E-6</v>
      </c>
      <c r="M4612" s="122">
        <v>1.2960758799999999E-5</v>
      </c>
      <c r="N4612" s="122">
        <v>2.76708179E-5</v>
      </c>
      <c r="O4612" s="122">
        <v>5.3894412900000001E-5</v>
      </c>
      <c r="P4612" s="122">
        <v>2.4943936369999998E-4</v>
      </c>
      <c r="Q4612" s="122">
        <v>6.241958956E-4</v>
      </c>
      <c r="R4612" s="122">
        <v>1.2214346667000001E-3</v>
      </c>
      <c r="S4612" s="122">
        <v>2.0267936635999999E-3</v>
      </c>
      <c r="T4612" s="122">
        <v>3.0954461522E-3</v>
      </c>
      <c r="U4612" s="122">
        <v>4.6002096516999996E-3</v>
      </c>
      <c r="V4612" s="122">
        <v>7.4945922198999997E-3</v>
      </c>
      <c r="W4612" s="122">
        <v>1.07871913333E-2</v>
      </c>
      <c r="X4612" s="122">
        <v>1.42640525832E-2</v>
      </c>
      <c r="Y4612" s="122">
        <v>1.8396361267300002E-2</v>
      </c>
      <c r="Z4612" s="122">
        <v>2.5557305749299999E-2</v>
      </c>
      <c r="AA4612" s="122">
        <v>3.1041754037400001E-2</v>
      </c>
      <c r="AB4612" s="122">
        <v>4.0683009744E-2</v>
      </c>
      <c r="AC4612" s="122">
        <v>4.60128383406E-2</v>
      </c>
      <c r="AD4612" s="122">
        <v>5.3079550041700001E-2</v>
      </c>
      <c r="AE4612" s="122">
        <v>5.8516708119599997E-2</v>
      </c>
      <c r="AF4612" s="122">
        <v>6.6296575547299993E-2</v>
      </c>
      <c r="AG4612" s="122">
        <v>7.7936398485699998E-2</v>
      </c>
      <c r="AH4612" s="122">
        <v>7.6034376395999997E-2</v>
      </c>
      <c r="AI4612" s="122">
        <v>8.3654786696400002E-2</v>
      </c>
      <c r="AJ4612" s="122">
        <v>8.8787154432200005E-2</v>
      </c>
      <c r="AK4612" s="122">
        <v>0.10824783850230001</v>
      </c>
      <c r="AL4612" s="122">
        <v>0</v>
      </c>
    </row>
    <row r="4613" spans="1:38" hidden="1" x14ac:dyDescent="0.25">
      <c r="A4613" s="122" t="s">
        <v>2067</v>
      </c>
      <c r="B4613" s="122">
        <v>1</v>
      </c>
      <c r="C4613" s="122" t="s">
        <v>2268</v>
      </c>
      <c r="D4613" s="122" t="s">
        <v>2143</v>
      </c>
      <c r="E4613" s="122">
        <v>84</v>
      </c>
      <c r="F4613" s="122">
        <v>0</v>
      </c>
      <c r="G4613" s="122">
        <v>0</v>
      </c>
      <c r="H4613" s="122">
        <v>0</v>
      </c>
      <c r="I4613" s="122">
        <v>0</v>
      </c>
      <c r="J4613" s="122">
        <v>0</v>
      </c>
      <c r="K4613" s="122">
        <v>0</v>
      </c>
      <c r="L4613" s="122">
        <v>5.2562957E-6</v>
      </c>
      <c r="M4613" s="122">
        <v>1.4913836099999999E-5</v>
      </c>
      <c r="N4613" s="122">
        <v>3.1742905200000001E-5</v>
      </c>
      <c r="O4613" s="122">
        <v>6.1507954900000007E-5</v>
      </c>
      <c r="P4613" s="122">
        <v>2.83495104E-4</v>
      </c>
      <c r="Q4613" s="122">
        <v>7.0666702010000002E-4</v>
      </c>
      <c r="R4613" s="122">
        <v>1.3810554926E-3</v>
      </c>
      <c r="S4613" s="122">
        <v>2.2898223129000001E-3</v>
      </c>
      <c r="T4613" s="122">
        <v>3.4970177740000002E-3</v>
      </c>
      <c r="U4613" s="122">
        <v>5.2028682817000004E-3</v>
      </c>
      <c r="V4613" s="122">
        <v>8.4803365128000002E-3</v>
      </c>
      <c r="W4613" s="122">
        <v>1.2196720091899999E-2</v>
      </c>
      <c r="X4613" s="122">
        <v>1.6104204184499999E-2</v>
      </c>
      <c r="Y4613" s="122">
        <v>2.07646493696E-2</v>
      </c>
      <c r="Z4613" s="122">
        <v>2.8854412396399999E-2</v>
      </c>
      <c r="AA4613" s="122">
        <v>3.4900111286500002E-2</v>
      </c>
      <c r="AB4613" s="122">
        <v>4.5589384521699999E-2</v>
      </c>
      <c r="AC4613" s="122">
        <v>5.1351680853700003E-2</v>
      </c>
      <c r="AD4613" s="122">
        <v>5.8983248384900003E-2</v>
      </c>
      <c r="AE4613" s="122">
        <v>6.48273017418E-2</v>
      </c>
      <c r="AF4613" s="122">
        <v>7.3088070229599997E-2</v>
      </c>
      <c r="AG4613" s="122">
        <v>8.5522517449799995E-2</v>
      </c>
      <c r="AH4613" s="122">
        <v>8.3046049283399995E-2</v>
      </c>
      <c r="AI4613" s="122">
        <v>9.1077180725200005E-2</v>
      </c>
      <c r="AJ4613" s="122">
        <v>9.5746111225200006E-2</v>
      </c>
      <c r="AK4613" s="122">
        <v>0.11698743385760001</v>
      </c>
      <c r="AL4613" s="122">
        <v>0</v>
      </c>
    </row>
    <row r="4614" spans="1:38" hidden="1" x14ac:dyDescent="0.25">
      <c r="A4614" s="122" t="s">
        <v>2067</v>
      </c>
      <c r="B4614" s="122">
        <v>1</v>
      </c>
      <c r="C4614" s="122" t="s">
        <v>2268</v>
      </c>
      <c r="D4614" s="122" t="s">
        <v>2177</v>
      </c>
      <c r="E4614" s="122">
        <v>84</v>
      </c>
      <c r="F4614" s="122">
        <v>0</v>
      </c>
      <c r="G4614" s="122">
        <v>0</v>
      </c>
      <c r="H4614" s="122">
        <v>0</v>
      </c>
      <c r="I4614" s="122">
        <v>0</v>
      </c>
      <c r="J4614" s="122">
        <v>0</v>
      </c>
      <c r="K4614" s="122">
        <v>0</v>
      </c>
      <c r="L4614" s="122">
        <v>6.0726900000000006E-8</v>
      </c>
      <c r="M4614" s="122">
        <v>1.7710320000000001E-7</v>
      </c>
      <c r="N4614" s="122">
        <v>3.868378E-7</v>
      </c>
      <c r="O4614" s="122">
        <v>7.6758259999999995E-7</v>
      </c>
      <c r="P4614" s="122">
        <v>3.6163985999999998E-6</v>
      </c>
      <c r="Q4614" s="122">
        <v>8.8727620000000002E-6</v>
      </c>
      <c r="R4614" s="122">
        <v>1.7046183E-5</v>
      </c>
      <c r="S4614" s="122">
        <v>2.7782049E-5</v>
      </c>
      <c r="T4614" s="122">
        <v>4.1668808399999998E-5</v>
      </c>
      <c r="U4614" s="122">
        <v>6.0788642399999997E-5</v>
      </c>
      <c r="V4614" s="122">
        <v>9.5493490299999997E-5</v>
      </c>
      <c r="W4614" s="122">
        <v>1.3025689870000001E-4</v>
      </c>
      <c r="X4614" s="122">
        <v>1.6276345989999999E-4</v>
      </c>
      <c r="Y4614" s="122">
        <v>1.9772340140000001E-4</v>
      </c>
      <c r="Z4614" s="122">
        <v>2.5782468570000001E-4</v>
      </c>
      <c r="AA4614" s="122">
        <v>3.191475488E-4</v>
      </c>
      <c r="AB4614" s="122">
        <v>3.9156359849999999E-4</v>
      </c>
      <c r="AC4614" s="122">
        <v>4.719630353E-4</v>
      </c>
      <c r="AD4614" s="122">
        <v>5.5693960140000001E-4</v>
      </c>
      <c r="AE4614" s="122">
        <v>6.4334524679999995E-4</v>
      </c>
      <c r="AF4614" s="122">
        <v>7.406530971E-4</v>
      </c>
      <c r="AG4614" s="122">
        <v>8.4573358439999995E-4</v>
      </c>
      <c r="AH4614" s="122">
        <v>9.5671182490000004E-4</v>
      </c>
      <c r="AI4614" s="122">
        <v>1.0698228185E-3</v>
      </c>
      <c r="AJ4614" s="122">
        <v>1.1912720149E-3</v>
      </c>
      <c r="AK4614" s="122">
        <v>1.4432116073E-3</v>
      </c>
      <c r="AL4614" s="122">
        <v>0</v>
      </c>
    </row>
    <row r="4615" spans="1:38" hidden="1" x14ac:dyDescent="0.25">
      <c r="A4615" s="122" t="s">
        <v>2067</v>
      </c>
      <c r="B4615" s="122">
        <v>1</v>
      </c>
      <c r="C4615" s="122" t="s">
        <v>2268</v>
      </c>
      <c r="D4615" s="122" t="s">
        <v>2144</v>
      </c>
      <c r="E4615" s="122">
        <v>84</v>
      </c>
      <c r="F4615" s="122">
        <v>0</v>
      </c>
      <c r="G4615" s="122">
        <v>0</v>
      </c>
      <c r="H4615" s="122">
        <v>0</v>
      </c>
      <c r="I4615" s="122">
        <v>0</v>
      </c>
      <c r="J4615" s="122">
        <v>0</v>
      </c>
      <c r="K4615" s="122">
        <v>0</v>
      </c>
      <c r="L4615" s="122">
        <v>5.0039101000000003E-6</v>
      </c>
      <c r="M4615" s="122">
        <v>1.4103737899999999E-5</v>
      </c>
      <c r="N4615" s="122">
        <v>2.9850148600000002E-5</v>
      </c>
      <c r="O4615" s="122">
        <v>5.7491246199999998E-5</v>
      </c>
      <c r="P4615" s="122">
        <v>2.6313507369999999E-4</v>
      </c>
      <c r="Q4615" s="122">
        <v>6.4934008180000003E-4</v>
      </c>
      <c r="R4615" s="122">
        <v>1.2556395501000001E-3</v>
      </c>
      <c r="S4615" s="122">
        <v>2.0632366413000001E-3</v>
      </c>
      <c r="T4615" s="122">
        <v>3.1287093963000001E-3</v>
      </c>
      <c r="U4615" s="122">
        <v>4.6055488122000001E-3</v>
      </c>
      <c r="V4615" s="122">
        <v>7.3839391424999996E-3</v>
      </c>
      <c r="W4615" s="122">
        <v>1.05036173588E-2</v>
      </c>
      <c r="X4615" s="122">
        <v>1.3723732248600001E-2</v>
      </c>
      <c r="Y4615" s="122">
        <v>1.74630723561E-2</v>
      </c>
      <c r="Z4615" s="122">
        <v>2.4002466387700001E-2</v>
      </c>
      <c r="AA4615" s="122">
        <v>3.12403853635E-2</v>
      </c>
      <c r="AB4615" s="122">
        <v>3.19995357254E-2</v>
      </c>
      <c r="AC4615" s="122">
        <v>4.0544229618399999E-2</v>
      </c>
      <c r="AD4615" s="122">
        <v>4.69102991932E-2</v>
      </c>
      <c r="AE4615" s="122">
        <v>5.5584954000500002E-2</v>
      </c>
      <c r="AF4615" s="122">
        <v>5.72937033545E-2</v>
      </c>
      <c r="AG4615" s="122">
        <v>7.3987035782399999E-2</v>
      </c>
      <c r="AH4615" s="122">
        <v>8.7026218803999994E-2</v>
      </c>
      <c r="AI4615" s="122">
        <v>7.8107106337499996E-2</v>
      </c>
      <c r="AJ4615" s="122">
        <v>0.10079121846770001</v>
      </c>
      <c r="AK4615" s="122">
        <v>0.1216369343222</v>
      </c>
      <c r="AL4615" s="122">
        <v>0</v>
      </c>
    </row>
    <row r="4616" spans="1:38" hidden="1" x14ac:dyDescent="0.25">
      <c r="A4616" s="122" t="s">
        <v>2067</v>
      </c>
      <c r="B4616" s="122">
        <v>1</v>
      </c>
      <c r="C4616" s="122" t="s">
        <v>2268</v>
      </c>
      <c r="D4616" s="122" t="s">
        <v>2145</v>
      </c>
      <c r="E4616" s="122">
        <v>84</v>
      </c>
      <c r="F4616" s="122">
        <v>0</v>
      </c>
      <c r="G4616" s="122">
        <v>0</v>
      </c>
      <c r="H4616" s="122">
        <v>0</v>
      </c>
      <c r="I4616" s="122">
        <v>0</v>
      </c>
      <c r="J4616" s="122">
        <v>0</v>
      </c>
      <c r="K4616" s="122">
        <v>0</v>
      </c>
      <c r="L4616" s="122">
        <v>5.3408530000000004E-7</v>
      </c>
      <c r="M4616" s="122">
        <v>1.4771463E-6</v>
      </c>
      <c r="N4616" s="122">
        <v>3.0712104999999999E-6</v>
      </c>
      <c r="O4616" s="122">
        <v>5.8393281E-6</v>
      </c>
      <c r="P4616" s="122">
        <v>2.6442266E-5</v>
      </c>
      <c r="Q4616" s="122">
        <v>6.4744895000000004E-5</v>
      </c>
      <c r="R4616" s="122">
        <v>1.2451323069999999E-4</v>
      </c>
      <c r="S4616" s="122">
        <v>2.0437336929999999E-4</v>
      </c>
      <c r="T4616" s="122">
        <v>3.0840971949999999E-4</v>
      </c>
      <c r="U4616" s="122">
        <v>4.5130336480000001E-4</v>
      </c>
      <c r="V4616" s="122">
        <v>7.2293898589999999E-4</v>
      </c>
      <c r="W4616" s="122">
        <v>1.0261725665E-3</v>
      </c>
      <c r="X4616" s="122">
        <v>1.3430160135E-3</v>
      </c>
      <c r="Y4616" s="122">
        <v>1.7158406582000001E-3</v>
      </c>
      <c r="Z4616" s="122">
        <v>2.3660898155999999E-3</v>
      </c>
      <c r="AA4616" s="122">
        <v>2.8569504935E-3</v>
      </c>
      <c r="AB4616" s="122">
        <v>5.3421808677999996E-3</v>
      </c>
      <c r="AC4616" s="122">
        <v>3.9662912913999999E-3</v>
      </c>
      <c r="AD4616" s="122">
        <v>4.5022638642999999E-3</v>
      </c>
      <c r="AE4616" s="122">
        <v>4.5422015836999998E-3</v>
      </c>
      <c r="AF4616" s="122">
        <v>3.4421979020999999E-3</v>
      </c>
      <c r="AG4616" s="122">
        <v>3.5826628776E-3</v>
      </c>
      <c r="AH4616" s="122">
        <v>4.6986937895000004E-3</v>
      </c>
      <c r="AI4616" s="122">
        <v>9.9638872327999992E-3</v>
      </c>
      <c r="AJ4616" s="122">
        <v>1.0023158244299999E-2</v>
      </c>
      <c r="AK4616" s="122">
        <v>1.2266952207299999E-2</v>
      </c>
      <c r="AL4616" s="122">
        <v>0</v>
      </c>
    </row>
    <row r="4617" spans="1:38" hidden="1" x14ac:dyDescent="0.25">
      <c r="A4617" s="122" t="s">
        <v>2067</v>
      </c>
      <c r="B4617" s="122">
        <v>1</v>
      </c>
      <c r="C4617" s="122" t="s">
        <v>2268</v>
      </c>
      <c r="D4617" s="122" t="s">
        <v>2146</v>
      </c>
      <c r="E4617" s="122">
        <v>84</v>
      </c>
      <c r="F4617" s="122">
        <v>0</v>
      </c>
      <c r="G4617" s="122">
        <v>0</v>
      </c>
      <c r="H4617" s="122">
        <v>0</v>
      </c>
      <c r="I4617" s="122">
        <v>0</v>
      </c>
      <c r="J4617" s="122">
        <v>0</v>
      </c>
      <c r="K4617" s="122">
        <v>0</v>
      </c>
      <c r="L4617" s="122">
        <v>1.3577370399999999E-5</v>
      </c>
      <c r="M4617" s="122">
        <v>3.8376828200000001E-5</v>
      </c>
      <c r="N4617" s="122">
        <v>8.1541400400000005E-5</v>
      </c>
      <c r="O4617" s="122">
        <v>1.577135138E-4</v>
      </c>
      <c r="P4617" s="122">
        <v>7.2430686440000001E-4</v>
      </c>
      <c r="Q4617" s="122">
        <v>1.8001402243E-3</v>
      </c>
      <c r="R4617" s="122">
        <v>3.5009682720999998E-3</v>
      </c>
      <c r="S4617" s="122">
        <v>5.7723460585000002E-3</v>
      </c>
      <c r="T4617" s="122">
        <v>8.7556813492E-3</v>
      </c>
      <c r="U4617" s="122">
        <v>1.2941144011300001E-2</v>
      </c>
      <c r="V4617" s="122">
        <v>2.1050340661600001E-2</v>
      </c>
      <c r="W4617" s="122">
        <v>3.0334578454900001E-2</v>
      </c>
      <c r="X4617" s="122">
        <v>4.0208990727400001E-2</v>
      </c>
      <c r="Y4617" s="122">
        <v>5.1925292663300003E-2</v>
      </c>
      <c r="Z4617" s="122">
        <v>7.2152621620700005E-2</v>
      </c>
      <c r="AA4617" s="122">
        <v>8.4601797788300001E-2</v>
      </c>
      <c r="AB4617" s="122">
        <v>0.11060193979879999</v>
      </c>
      <c r="AC4617" s="122">
        <v>0.12810124458559999</v>
      </c>
      <c r="AD4617" s="122">
        <v>0.16634652938380001</v>
      </c>
      <c r="AE4617" s="122">
        <v>0.19703075653929999</v>
      </c>
      <c r="AF4617" s="122">
        <v>0.27442377282250002</v>
      </c>
      <c r="AG4617" s="122">
        <v>0.30036406870999999</v>
      </c>
      <c r="AH4617" s="122">
        <v>0.34444570890120002</v>
      </c>
      <c r="AI4617" s="122">
        <v>0.46679323860369998</v>
      </c>
      <c r="AJ4617" s="122">
        <v>0.36770332526569999</v>
      </c>
      <c r="AK4617" s="122">
        <v>0.44759131930149998</v>
      </c>
      <c r="AL4617" s="122">
        <v>0</v>
      </c>
    </row>
    <row r="4618" spans="1:38" hidden="1" x14ac:dyDescent="0.25">
      <c r="A4618" s="122" t="s">
        <v>2067</v>
      </c>
      <c r="B4618" s="122">
        <v>1</v>
      </c>
      <c r="C4618" s="122" t="s">
        <v>2268</v>
      </c>
      <c r="D4618" s="122" t="s">
        <v>2147</v>
      </c>
      <c r="E4618" s="122">
        <v>84</v>
      </c>
      <c r="F4618" s="122">
        <v>0</v>
      </c>
      <c r="G4618" s="122">
        <v>0</v>
      </c>
      <c r="H4618" s="122">
        <v>0</v>
      </c>
      <c r="I4618" s="122">
        <v>0</v>
      </c>
      <c r="J4618" s="122">
        <v>0</v>
      </c>
      <c r="K4618" s="122">
        <v>0</v>
      </c>
      <c r="L4618" s="122">
        <v>6.294069E-7</v>
      </c>
      <c r="M4618" s="122">
        <v>1.7678501000000001E-6</v>
      </c>
      <c r="N4618" s="122">
        <v>3.7224845E-6</v>
      </c>
      <c r="O4618" s="122">
        <v>7.1246802999999998E-6</v>
      </c>
      <c r="P4618" s="122">
        <v>3.2459645099999998E-5</v>
      </c>
      <c r="Q4618" s="122">
        <v>8.0055453100000003E-5</v>
      </c>
      <c r="R4618" s="122">
        <v>1.5530792969999999E-4</v>
      </c>
      <c r="S4618" s="122">
        <v>2.5620496320000001E-4</v>
      </c>
      <c r="T4618" s="122">
        <v>3.922488579E-4</v>
      </c>
      <c r="U4618" s="122">
        <v>5.8054259709999995E-4</v>
      </c>
      <c r="V4618" s="122">
        <v>9.4259732269999996E-4</v>
      </c>
      <c r="W4618" s="122">
        <v>1.3523797358999999E-3</v>
      </c>
      <c r="X4618" s="122">
        <v>1.7876055693E-3</v>
      </c>
      <c r="Y4618" s="122">
        <v>2.3163267275E-3</v>
      </c>
      <c r="Z4618" s="122">
        <v>3.2470452728000001E-3</v>
      </c>
      <c r="AA4618" s="122">
        <v>3.9800714233E-3</v>
      </c>
      <c r="AB4618" s="122">
        <v>5.3126374679000003E-3</v>
      </c>
      <c r="AC4618" s="122">
        <v>6.1451239901999999E-3</v>
      </c>
      <c r="AD4618" s="122">
        <v>7.1913045469999999E-3</v>
      </c>
      <c r="AE4618" s="122">
        <v>8.0619113822000005E-3</v>
      </c>
      <c r="AF4618" s="122">
        <v>9.0723082239000004E-3</v>
      </c>
      <c r="AG4618" s="122">
        <v>1.05900093965E-2</v>
      </c>
      <c r="AH4618" s="122">
        <v>1.0303671298700001E-2</v>
      </c>
      <c r="AI4618" s="122">
        <v>1.13277602623E-2</v>
      </c>
      <c r="AJ4618" s="122">
        <v>1.21184194905E-2</v>
      </c>
      <c r="AK4618" s="122">
        <v>1.4697864705200001E-2</v>
      </c>
      <c r="AL4618" s="122">
        <v>0</v>
      </c>
    </row>
    <row r="4619" spans="1:38" hidden="1" x14ac:dyDescent="0.25">
      <c r="A4619" s="122" t="s">
        <v>2067</v>
      </c>
      <c r="B4619" s="122">
        <v>1</v>
      </c>
      <c r="C4619" s="122" t="s">
        <v>2268</v>
      </c>
      <c r="D4619" s="122" t="s">
        <v>475</v>
      </c>
      <c r="E4619" s="122">
        <v>84</v>
      </c>
      <c r="F4619" s="122">
        <v>0</v>
      </c>
      <c r="G4619" s="122">
        <v>0</v>
      </c>
      <c r="H4619" s="122">
        <v>0</v>
      </c>
      <c r="I4619" s="122">
        <v>0</v>
      </c>
      <c r="J4619" s="122">
        <v>0</v>
      </c>
      <c r="K4619" s="122">
        <v>0</v>
      </c>
      <c r="L4619" s="122">
        <v>1.6197225E-6</v>
      </c>
      <c r="M4619" s="122">
        <v>4.5885705999999996E-6</v>
      </c>
      <c r="N4619" s="122">
        <v>9.7487322999999994E-6</v>
      </c>
      <c r="O4619" s="122">
        <v>1.8852486699999999E-5</v>
      </c>
      <c r="P4619" s="122">
        <v>8.6647943700000007E-5</v>
      </c>
      <c r="Q4619" s="122">
        <v>2.154442149E-4</v>
      </c>
      <c r="R4619" s="122">
        <v>4.2060628920000001E-4</v>
      </c>
      <c r="S4619" s="122">
        <v>6.9730295920000004E-4</v>
      </c>
      <c r="T4619" s="122">
        <v>1.0643447376E-3</v>
      </c>
      <c r="U4619" s="122">
        <v>1.5827913376000001E-3</v>
      </c>
      <c r="V4619" s="122">
        <v>2.5729582007000002E-3</v>
      </c>
      <c r="W4619" s="122">
        <v>3.6945570314E-3</v>
      </c>
      <c r="X4619" s="122">
        <v>4.8834653008000004E-3</v>
      </c>
      <c r="Y4619" s="122">
        <v>6.3142377778000001E-3</v>
      </c>
      <c r="Z4619" s="122">
        <v>8.8043678719000006E-3</v>
      </c>
      <c r="AA4619" s="122">
        <v>1.06880981663E-2</v>
      </c>
      <c r="AB4619" s="122">
        <v>1.4023938420600001E-2</v>
      </c>
      <c r="AC4619" s="122">
        <v>1.5855172577899999E-2</v>
      </c>
      <c r="AD4619" s="122">
        <v>1.8300622838400001E-2</v>
      </c>
      <c r="AE4619" s="122">
        <v>2.0189099918300001E-2</v>
      </c>
      <c r="AF4619" s="122">
        <v>2.2875123821300001E-2</v>
      </c>
      <c r="AG4619" s="122">
        <v>2.6826419156500001E-2</v>
      </c>
      <c r="AH4619" s="122">
        <v>2.6102926858499999E-2</v>
      </c>
      <c r="AI4619" s="122">
        <v>2.8664414106599999E-2</v>
      </c>
      <c r="AJ4619" s="122">
        <v>3.0514626401799999E-2</v>
      </c>
      <c r="AK4619" s="122">
        <v>3.7243891582599997E-2</v>
      </c>
      <c r="AL4619" s="122">
        <v>0</v>
      </c>
    </row>
    <row r="4620" spans="1:38" hidden="1" x14ac:dyDescent="0.25">
      <c r="A4620" s="122" t="s">
        <v>2067</v>
      </c>
      <c r="B4620" s="122">
        <v>1</v>
      </c>
      <c r="C4620" s="122" t="s">
        <v>2268</v>
      </c>
      <c r="D4620" s="122" t="s">
        <v>2148</v>
      </c>
      <c r="E4620" s="122">
        <v>84</v>
      </c>
      <c r="F4620" s="122">
        <v>0</v>
      </c>
      <c r="G4620" s="122">
        <v>0</v>
      </c>
      <c r="H4620" s="122">
        <v>0</v>
      </c>
      <c r="I4620" s="122">
        <v>0</v>
      </c>
      <c r="J4620" s="122">
        <v>0</v>
      </c>
      <c r="K4620" s="122">
        <v>0</v>
      </c>
      <c r="L4620" s="122">
        <v>6.4287919999999995E-7</v>
      </c>
      <c r="M4620" s="122">
        <v>1.8320974000000001E-6</v>
      </c>
      <c r="N4620" s="122">
        <v>3.9243658999999996E-6</v>
      </c>
      <c r="O4620" s="122">
        <v>7.6419083000000005E-6</v>
      </c>
      <c r="P4620" s="122">
        <v>3.5410823499999997E-5</v>
      </c>
      <c r="Q4620" s="122">
        <v>8.8710491900000004E-5</v>
      </c>
      <c r="R4620" s="122">
        <v>1.7386544749999999E-4</v>
      </c>
      <c r="S4620" s="122">
        <v>2.8870048930000001E-4</v>
      </c>
      <c r="T4620" s="122">
        <v>4.415484718E-4</v>
      </c>
      <c r="U4620" s="122">
        <v>6.5674957599999996E-4</v>
      </c>
      <c r="V4620" s="122">
        <v>1.0699968752000001E-3</v>
      </c>
      <c r="W4620" s="122">
        <v>1.5326384328999999E-3</v>
      </c>
      <c r="X4620" s="122">
        <v>2.0132288176999999E-3</v>
      </c>
      <c r="Y4620" s="122">
        <v>2.5735873367999998E-3</v>
      </c>
      <c r="Z4620" s="122">
        <v>3.5481271443000002E-3</v>
      </c>
      <c r="AA4620" s="122">
        <v>5.9006307208E-3</v>
      </c>
      <c r="AB4620" s="122">
        <v>7.9326586776000008E-3</v>
      </c>
      <c r="AC4620" s="122">
        <v>1.1174177599400001E-2</v>
      </c>
      <c r="AD4620" s="122">
        <v>1.30428854669E-2</v>
      </c>
      <c r="AE4620" s="122">
        <v>1.5988004716900001E-2</v>
      </c>
      <c r="AF4620" s="122">
        <v>1.85088181435E-2</v>
      </c>
      <c r="AG4620" s="122">
        <v>1.8192561452399999E-2</v>
      </c>
      <c r="AH4620" s="122">
        <v>2.3630390166499999E-2</v>
      </c>
      <c r="AI4620" s="122">
        <v>2.56190700164E-2</v>
      </c>
      <c r="AJ4620" s="122">
        <v>3.6063028645800001E-2</v>
      </c>
      <c r="AK4620" s="122">
        <v>4.4483164355300003E-2</v>
      </c>
      <c r="AL4620" s="122">
        <v>0</v>
      </c>
    </row>
    <row r="4621" spans="1:38" hidden="1" x14ac:dyDescent="0.25">
      <c r="A4621" s="122" t="s">
        <v>2067</v>
      </c>
      <c r="B4621" s="122">
        <v>1</v>
      </c>
      <c r="C4621" s="122" t="s">
        <v>2268</v>
      </c>
      <c r="D4621" s="122" t="s">
        <v>2149</v>
      </c>
      <c r="E4621" s="122">
        <v>84</v>
      </c>
      <c r="F4621" s="122">
        <v>0</v>
      </c>
      <c r="G4621" s="122">
        <v>0</v>
      </c>
      <c r="H4621" s="122">
        <v>0</v>
      </c>
      <c r="I4621" s="122">
        <v>0</v>
      </c>
      <c r="J4621" s="122">
        <v>0</v>
      </c>
      <c r="K4621" s="122">
        <v>0</v>
      </c>
      <c r="L4621" s="122">
        <v>4.4600760000000001E-6</v>
      </c>
      <c r="M4621" s="122">
        <v>1.2659832299999999E-5</v>
      </c>
      <c r="N4621" s="122">
        <v>2.69688366E-5</v>
      </c>
      <c r="O4621" s="122">
        <v>5.2277195300000003E-5</v>
      </c>
      <c r="P4621" s="122">
        <v>2.407772841E-4</v>
      </c>
      <c r="Q4621" s="122">
        <v>6.0006267349999997E-4</v>
      </c>
      <c r="R4621" s="122">
        <v>1.1717140265E-3</v>
      </c>
      <c r="S4621" s="122">
        <v>1.9402649395999999E-3</v>
      </c>
      <c r="T4621" s="122">
        <v>2.9552091903E-3</v>
      </c>
      <c r="U4621" s="122">
        <v>4.3759839344E-3</v>
      </c>
      <c r="V4621" s="122">
        <v>7.0834967651999996E-3</v>
      </c>
      <c r="W4621" s="122">
        <v>1.01330704806E-2</v>
      </c>
      <c r="X4621" s="122">
        <v>1.3327256811999999E-2</v>
      </c>
      <c r="Y4621" s="122">
        <v>1.7121246187400001E-2</v>
      </c>
      <c r="Z4621" s="122">
        <v>2.3710058510999998E-2</v>
      </c>
      <c r="AA4621" s="122">
        <v>3.9451900476499997E-2</v>
      </c>
      <c r="AB4621" s="122">
        <v>5.2971168637799999E-2</v>
      </c>
      <c r="AC4621" s="122">
        <v>7.4573158484300003E-2</v>
      </c>
      <c r="AD4621" s="122">
        <v>8.6681110268500006E-2</v>
      </c>
      <c r="AE4621" s="122">
        <v>0.106034176523</v>
      </c>
      <c r="AF4621" s="122">
        <v>0.12222987725749999</v>
      </c>
      <c r="AG4621" s="122">
        <v>0.119741379952</v>
      </c>
      <c r="AH4621" s="122">
        <v>0.15505913314780001</v>
      </c>
      <c r="AI4621" s="122">
        <v>0.1673931563544</v>
      </c>
      <c r="AJ4621" s="122">
        <v>0.24288284170380001</v>
      </c>
      <c r="AK4621" s="122">
        <v>0.29678447907389999</v>
      </c>
      <c r="AL4621" s="122">
        <v>0</v>
      </c>
    </row>
    <row r="4622" spans="1:38" hidden="1" x14ac:dyDescent="0.25">
      <c r="A4622" s="122" t="s">
        <v>2067</v>
      </c>
      <c r="B4622" s="122">
        <v>1</v>
      </c>
      <c r="C4622" s="122" t="s">
        <v>2268</v>
      </c>
      <c r="D4622" s="122" t="s">
        <v>2150</v>
      </c>
      <c r="E4622" s="122">
        <v>84</v>
      </c>
      <c r="F4622" s="122">
        <v>0</v>
      </c>
      <c r="G4622" s="122">
        <v>0</v>
      </c>
      <c r="H4622" s="122">
        <v>0</v>
      </c>
      <c r="I4622" s="122">
        <v>0</v>
      </c>
      <c r="J4622" s="122">
        <v>0</v>
      </c>
      <c r="K4622" s="122">
        <v>0</v>
      </c>
      <c r="L4622" s="122">
        <v>1.0559846E-6</v>
      </c>
      <c r="M4622" s="122">
        <v>2.9461008999999999E-6</v>
      </c>
      <c r="N4622" s="122">
        <v>6.1721413000000001E-6</v>
      </c>
      <c r="O4622" s="122">
        <v>1.17636874E-5</v>
      </c>
      <c r="P4622" s="122">
        <v>5.3284165100000003E-5</v>
      </c>
      <c r="Q4622" s="122">
        <v>1.307581495E-4</v>
      </c>
      <c r="R4622" s="122">
        <v>2.533935176E-4</v>
      </c>
      <c r="S4622" s="122">
        <v>4.1726143530000003E-4</v>
      </c>
      <c r="T4622" s="122">
        <v>6.3134102129999996E-4</v>
      </c>
      <c r="U4622" s="122">
        <v>9.2760326209999995E-4</v>
      </c>
      <c r="V4622" s="122">
        <v>1.4889443113E-3</v>
      </c>
      <c r="W4622" s="122">
        <v>2.1168679043E-3</v>
      </c>
      <c r="X4622" s="122">
        <v>2.7655773605999999E-3</v>
      </c>
      <c r="Y4622" s="122">
        <v>3.5517191031999998E-3</v>
      </c>
      <c r="Z4622" s="122">
        <v>4.9307704049999998E-3</v>
      </c>
      <c r="AA4622" s="122">
        <v>5.9592677217999998E-3</v>
      </c>
      <c r="AB4622" s="122">
        <v>1.1106658493799999E-2</v>
      </c>
      <c r="AC4622" s="122">
        <v>8.1849033938999997E-3</v>
      </c>
      <c r="AD4622" s="122">
        <v>9.2022975722000008E-3</v>
      </c>
      <c r="AE4622" s="122">
        <v>9.2036546863999997E-3</v>
      </c>
      <c r="AF4622" s="122">
        <v>6.9117480935999998E-3</v>
      </c>
      <c r="AG4622" s="122">
        <v>7.1147403829000004E-3</v>
      </c>
      <c r="AH4622" s="122">
        <v>9.2651555327999992E-3</v>
      </c>
      <c r="AI4622" s="122">
        <v>1.9549637266500001E-2</v>
      </c>
      <c r="AJ4622" s="122">
        <v>1.95404491579E-2</v>
      </c>
      <c r="AK4622" s="122">
        <v>2.3504521988000002E-2</v>
      </c>
      <c r="AL4622" s="122">
        <v>0</v>
      </c>
    </row>
    <row r="4623" spans="1:38" hidden="1" x14ac:dyDescent="0.25">
      <c r="A4623" s="122" t="s">
        <v>2067</v>
      </c>
      <c r="B4623" s="122">
        <v>1</v>
      </c>
      <c r="C4623" s="122" t="s">
        <v>2268</v>
      </c>
      <c r="D4623" s="122" t="s">
        <v>2151</v>
      </c>
      <c r="E4623" s="122">
        <v>84</v>
      </c>
      <c r="F4623" s="122">
        <v>0</v>
      </c>
      <c r="G4623" s="122">
        <v>0</v>
      </c>
      <c r="H4623" s="122">
        <v>0</v>
      </c>
      <c r="I4623" s="122">
        <v>0</v>
      </c>
      <c r="J4623" s="122">
        <v>0</v>
      </c>
      <c r="K4623" s="122">
        <v>0</v>
      </c>
      <c r="L4623" s="122">
        <v>1.0041264000000001E-6</v>
      </c>
      <c r="M4623" s="122">
        <v>2.9282958E-6</v>
      </c>
      <c r="N4623" s="122">
        <v>6.3776107999999999E-6</v>
      </c>
      <c r="O4623" s="122">
        <v>1.25875964E-5</v>
      </c>
      <c r="P4623" s="122">
        <v>5.90636464E-5</v>
      </c>
      <c r="Q4623" s="122">
        <v>1.497976236E-4</v>
      </c>
      <c r="R4623" s="122">
        <v>2.9689097069999999E-4</v>
      </c>
      <c r="S4623" s="122">
        <v>4.9977169039999996E-4</v>
      </c>
      <c r="T4623" s="122">
        <v>7.7805443600000002E-4</v>
      </c>
      <c r="U4623" s="122">
        <v>1.1675692971E-3</v>
      </c>
      <c r="V4623" s="122">
        <v>1.9142889912E-3</v>
      </c>
      <c r="W4623" s="122">
        <v>2.7668000902999999E-3</v>
      </c>
      <c r="X4623" s="122">
        <v>3.6499516678E-3</v>
      </c>
      <c r="Y4623" s="122">
        <v>4.6814447096000002E-3</v>
      </c>
      <c r="Z4623" s="122">
        <v>6.4541474779000003E-3</v>
      </c>
      <c r="AA4623" s="122">
        <v>7.7705187347000002E-3</v>
      </c>
      <c r="AB4623" s="122">
        <v>1.4601663749900001E-2</v>
      </c>
      <c r="AC4623" s="122">
        <v>1.0860454039199999E-2</v>
      </c>
      <c r="AD4623" s="122">
        <v>1.24104066117E-2</v>
      </c>
      <c r="AE4623" s="122">
        <v>1.26316133829E-2</v>
      </c>
      <c r="AF4623" s="122">
        <v>9.6433444546999997E-3</v>
      </c>
      <c r="AG4623" s="122">
        <v>1.0103810202099999E-2</v>
      </c>
      <c r="AH4623" s="122">
        <v>1.3411383878500001E-2</v>
      </c>
      <c r="AI4623" s="122">
        <v>2.8778087958E-2</v>
      </c>
      <c r="AJ4623" s="122">
        <v>2.8735985598800001E-2</v>
      </c>
      <c r="AK4623" s="122">
        <v>3.4925473263600001E-2</v>
      </c>
      <c r="AL4623" s="122">
        <v>0</v>
      </c>
    </row>
    <row r="4624" spans="1:38" hidden="1" x14ac:dyDescent="0.25">
      <c r="A4624" s="122" t="s">
        <v>2067</v>
      </c>
      <c r="B4624" s="122">
        <v>1</v>
      </c>
      <c r="C4624" s="122" t="s">
        <v>2268</v>
      </c>
      <c r="D4624" s="122" t="s">
        <v>2152</v>
      </c>
      <c r="E4624" s="122">
        <v>84</v>
      </c>
      <c r="F4624" s="122">
        <v>0</v>
      </c>
      <c r="G4624" s="122">
        <v>0</v>
      </c>
      <c r="H4624" s="122">
        <v>0</v>
      </c>
      <c r="I4624" s="122">
        <v>0</v>
      </c>
      <c r="J4624" s="122">
        <v>0</v>
      </c>
      <c r="K4624" s="122">
        <v>0</v>
      </c>
      <c r="L4624" s="122">
        <v>1.0173008200000001E-5</v>
      </c>
      <c r="M4624" s="122">
        <v>2.8737566800000001E-5</v>
      </c>
      <c r="N4624" s="122">
        <v>6.1035341200000004E-5</v>
      </c>
      <c r="O4624" s="122">
        <v>1.180843033E-4</v>
      </c>
      <c r="P4624" s="122">
        <v>5.4268807439999999E-4</v>
      </c>
      <c r="Q4624" s="122">
        <v>1.3483270785E-3</v>
      </c>
      <c r="R4624" s="122">
        <v>2.6218829596999999E-3</v>
      </c>
      <c r="S4624" s="122">
        <v>4.3256206857999998E-3</v>
      </c>
      <c r="T4624" s="122">
        <v>6.5615369414000002E-3</v>
      </c>
      <c r="U4624" s="122">
        <v>9.6768661774000002E-3</v>
      </c>
      <c r="V4624" s="122">
        <v>1.56237135895E-2</v>
      </c>
      <c r="W4624" s="122">
        <v>2.2340616276400001E-2</v>
      </c>
      <c r="X4624" s="122">
        <v>2.93934592263E-2</v>
      </c>
      <c r="Y4624" s="122">
        <v>3.7754232190799999E-2</v>
      </c>
      <c r="Z4624" s="122">
        <v>5.2273044274499997E-2</v>
      </c>
      <c r="AA4624" s="122">
        <v>8.7138745072700002E-2</v>
      </c>
      <c r="AB4624" s="122">
        <v>0.1172185615222</v>
      </c>
      <c r="AC4624" s="122">
        <v>0.16523354896619999</v>
      </c>
      <c r="AD4624" s="122">
        <v>0.19211999568169999</v>
      </c>
      <c r="AE4624" s="122">
        <v>0.23498021765730001</v>
      </c>
      <c r="AF4624" s="122">
        <v>0.27048300456649998</v>
      </c>
      <c r="AG4624" s="122">
        <v>0.2639689147639</v>
      </c>
      <c r="AH4624" s="122">
        <v>0.34082129055920002</v>
      </c>
      <c r="AI4624" s="122">
        <v>0.36642676776959998</v>
      </c>
      <c r="AJ4624" s="122">
        <v>0.52752402756250005</v>
      </c>
      <c r="AK4624" s="122">
        <v>0.63525504737899996</v>
      </c>
      <c r="AL4624" s="122">
        <v>0</v>
      </c>
    </row>
    <row r="4625" spans="1:38" hidden="1" x14ac:dyDescent="0.25">
      <c r="A4625" s="122" t="s">
        <v>2067</v>
      </c>
      <c r="B4625" s="122">
        <v>1</v>
      </c>
      <c r="C4625" s="122" t="s">
        <v>2268</v>
      </c>
      <c r="D4625" s="122" t="s">
        <v>2153</v>
      </c>
      <c r="E4625" s="122">
        <v>84</v>
      </c>
      <c r="F4625" s="122">
        <v>0</v>
      </c>
      <c r="G4625" s="122">
        <v>0</v>
      </c>
      <c r="H4625" s="122">
        <v>0</v>
      </c>
      <c r="I4625" s="122">
        <v>0</v>
      </c>
      <c r="J4625" s="122">
        <v>0</v>
      </c>
      <c r="K4625" s="122">
        <v>0</v>
      </c>
      <c r="L4625" s="122">
        <v>1.08801347E-5</v>
      </c>
      <c r="M4625" s="122">
        <v>3.0684686500000001E-5</v>
      </c>
      <c r="N4625" s="122">
        <v>6.5026459299999994E-5</v>
      </c>
      <c r="O4625" s="122">
        <v>1.253554187E-4</v>
      </c>
      <c r="P4625" s="122">
        <v>5.7452210380000001E-4</v>
      </c>
      <c r="Q4625" s="122">
        <v>1.4265025026000001E-3</v>
      </c>
      <c r="R4625" s="122">
        <v>2.7762843864000001E-3</v>
      </c>
      <c r="S4625" s="122">
        <v>4.5860543941E-3</v>
      </c>
      <c r="T4625" s="122">
        <v>6.9677330825000001E-3</v>
      </c>
      <c r="U4625" s="122">
        <v>1.0300354675700001E-2</v>
      </c>
      <c r="V4625" s="122">
        <v>1.66642961687E-2</v>
      </c>
      <c r="W4625" s="122">
        <v>2.3824258256E-2</v>
      </c>
      <c r="X4625" s="122">
        <v>3.1304665294900003E-2</v>
      </c>
      <c r="Y4625" s="122">
        <v>4.0159360669799998E-2</v>
      </c>
      <c r="Z4625" s="122">
        <v>5.5530199865300001E-2</v>
      </c>
      <c r="AA4625" s="122">
        <v>6.7032978912300006E-2</v>
      </c>
      <c r="AB4625" s="122">
        <v>8.7387869022099995E-2</v>
      </c>
      <c r="AC4625" s="122">
        <v>9.8401080596599994E-2</v>
      </c>
      <c r="AD4625" s="122">
        <v>0.11298542506170001</v>
      </c>
      <c r="AE4625" s="122">
        <v>0.1240152018107</v>
      </c>
      <c r="AF4625" s="122">
        <v>0.13966440505950001</v>
      </c>
      <c r="AG4625" s="122">
        <v>0.16324958008849999</v>
      </c>
      <c r="AH4625" s="122">
        <v>0.15835033452700001</v>
      </c>
      <c r="AI4625" s="122">
        <v>0.1734857453477</v>
      </c>
      <c r="AJ4625" s="122">
        <v>0.18342779100340001</v>
      </c>
      <c r="AK4625" s="122">
        <v>0.22342285663620001</v>
      </c>
      <c r="AL4625" s="122">
        <v>0</v>
      </c>
    </row>
    <row r="4626" spans="1:38" hidden="1" x14ac:dyDescent="0.25">
      <c r="A4626" s="122" t="s">
        <v>2067</v>
      </c>
      <c r="B4626" s="122">
        <v>1</v>
      </c>
      <c r="C4626" s="122" t="s">
        <v>2268</v>
      </c>
      <c r="D4626" s="122" t="s">
        <v>2154</v>
      </c>
      <c r="E4626" s="122">
        <v>84</v>
      </c>
      <c r="F4626" s="122">
        <v>0</v>
      </c>
      <c r="G4626" s="122">
        <v>0</v>
      </c>
      <c r="H4626" s="122">
        <v>0</v>
      </c>
      <c r="I4626" s="122">
        <v>0</v>
      </c>
      <c r="J4626" s="122">
        <v>0</v>
      </c>
      <c r="K4626" s="122">
        <v>0</v>
      </c>
      <c r="L4626" s="122">
        <v>6.0818972000000002E-6</v>
      </c>
      <c r="M4626" s="122">
        <v>1.7130266400000001E-5</v>
      </c>
      <c r="N4626" s="122">
        <v>3.6239471500000003E-5</v>
      </c>
      <c r="O4626" s="122">
        <v>6.9864707499999999E-5</v>
      </c>
      <c r="P4626" s="122">
        <v>3.1911938559999999E-4</v>
      </c>
      <c r="Q4626" s="122">
        <v>7.8911025220000002E-4</v>
      </c>
      <c r="R4626" s="122">
        <v>1.5325343779999999E-3</v>
      </c>
      <c r="S4626" s="122">
        <v>2.521141907E-3</v>
      </c>
      <c r="T4626" s="122">
        <v>3.8177193763000001E-3</v>
      </c>
      <c r="U4626" s="122">
        <v>5.6240733774000004E-3</v>
      </c>
      <c r="V4626" s="122">
        <v>9.1355396854000005E-3</v>
      </c>
      <c r="W4626" s="122">
        <v>1.30359455399E-2</v>
      </c>
      <c r="X4626" s="122">
        <v>1.7081193378000001E-2</v>
      </c>
      <c r="Y4626" s="122">
        <v>2.1941597689299999E-2</v>
      </c>
      <c r="Z4626" s="122">
        <v>3.0380782960200001E-2</v>
      </c>
      <c r="AA4626" s="122">
        <v>3.9730943763899997E-2</v>
      </c>
      <c r="AB4626" s="122">
        <v>4.0949041023699999E-2</v>
      </c>
      <c r="AC4626" s="122">
        <v>5.2261356411100003E-2</v>
      </c>
      <c r="AD4626" s="122">
        <v>6.0822323420799997E-2</v>
      </c>
      <c r="AE4626" s="122">
        <v>7.2692030510199998E-2</v>
      </c>
      <c r="AF4626" s="122">
        <v>7.5255211612300005E-2</v>
      </c>
      <c r="AG4626" s="122">
        <v>9.7314368591399997E-2</v>
      </c>
      <c r="AH4626" s="122">
        <v>0.1150522195411</v>
      </c>
      <c r="AI4626" s="122">
        <v>0.10387285510619999</v>
      </c>
      <c r="AJ4626" s="122">
        <v>0.13505427431129999</v>
      </c>
      <c r="AK4626" s="122">
        <v>0.16438247446109999</v>
      </c>
      <c r="AL4626" s="122">
        <v>0</v>
      </c>
    </row>
    <row r="4627" spans="1:38" hidden="1" x14ac:dyDescent="0.25">
      <c r="A4627" s="122" t="s">
        <v>2067</v>
      </c>
      <c r="B4627" s="122">
        <v>1</v>
      </c>
      <c r="C4627" s="122" t="s">
        <v>2268</v>
      </c>
      <c r="D4627" s="122" t="s">
        <v>2155</v>
      </c>
      <c r="E4627" s="122">
        <v>84</v>
      </c>
      <c r="F4627" s="122">
        <v>0</v>
      </c>
      <c r="G4627" s="122">
        <v>0</v>
      </c>
      <c r="H4627" s="122">
        <v>0</v>
      </c>
      <c r="I4627" s="122">
        <v>0</v>
      </c>
      <c r="J4627" s="122">
        <v>0</v>
      </c>
      <c r="K4627" s="122">
        <v>0</v>
      </c>
      <c r="L4627" s="122">
        <v>1.5086945E-6</v>
      </c>
      <c r="M4627" s="122">
        <v>4.2780983999999999E-6</v>
      </c>
      <c r="N4627" s="122">
        <v>9.0828350999999995E-6</v>
      </c>
      <c r="O4627" s="122">
        <v>1.7534773900000001E-5</v>
      </c>
      <c r="P4627" s="122">
        <v>8.0390635800000004E-5</v>
      </c>
      <c r="Q4627" s="122">
        <v>1.9951176459999999E-4</v>
      </c>
      <c r="R4627" s="122">
        <v>3.8967077420000001E-4</v>
      </c>
      <c r="S4627" s="122">
        <v>6.4418506530000003E-4</v>
      </c>
      <c r="T4627" s="122">
        <v>9.7806366020000007E-4</v>
      </c>
      <c r="U4627" s="122">
        <v>1.4550048118999999E-3</v>
      </c>
      <c r="V4627" s="122">
        <v>2.3788913440000001E-3</v>
      </c>
      <c r="W4627" s="122">
        <v>3.4291446651000001E-3</v>
      </c>
      <c r="X4627" s="122">
        <v>4.5230295530000004E-3</v>
      </c>
      <c r="Y4627" s="122">
        <v>5.8144648010999998E-3</v>
      </c>
      <c r="Z4627" s="122">
        <v>8.0427947978000004E-3</v>
      </c>
      <c r="AA4627" s="122">
        <v>8.3933946156999999E-3</v>
      </c>
      <c r="AB4627" s="122">
        <v>9.6258041970999995E-3</v>
      </c>
      <c r="AC4627" s="122">
        <v>1.25053773226E-2</v>
      </c>
      <c r="AD4627" s="122">
        <v>1.5220872118799999E-2</v>
      </c>
      <c r="AE4627" s="122">
        <v>1.6050388980599999E-2</v>
      </c>
      <c r="AF4627" s="122">
        <v>1.9144818955799999E-2</v>
      </c>
      <c r="AG4627" s="122">
        <v>2.8578498744600001E-2</v>
      </c>
      <c r="AH4627" s="122">
        <v>2.62170569402E-2</v>
      </c>
      <c r="AI4627" s="122">
        <v>3.05648935841E-2</v>
      </c>
      <c r="AJ4627" s="122">
        <v>4.46391166536E-2</v>
      </c>
      <c r="AK4627" s="122">
        <v>5.4658354526300003E-2</v>
      </c>
      <c r="AL4627" s="122">
        <v>0</v>
      </c>
    </row>
    <row r="4628" spans="1:38" hidden="1" x14ac:dyDescent="0.25">
      <c r="A4628" s="122" t="s">
        <v>2067</v>
      </c>
      <c r="B4628" s="122">
        <v>1</v>
      </c>
      <c r="C4628" s="122" t="s">
        <v>2268</v>
      </c>
      <c r="D4628" s="122" t="s">
        <v>2156</v>
      </c>
      <c r="E4628" s="122">
        <v>84</v>
      </c>
      <c r="F4628" s="122">
        <v>0</v>
      </c>
      <c r="G4628" s="122">
        <v>0</v>
      </c>
      <c r="H4628" s="122">
        <v>0</v>
      </c>
      <c r="I4628" s="122">
        <v>0</v>
      </c>
      <c r="J4628" s="122">
        <v>0</v>
      </c>
      <c r="K4628" s="122">
        <v>0</v>
      </c>
      <c r="L4628" s="122">
        <v>6.6879475999999998E-6</v>
      </c>
      <c r="M4628" s="122">
        <v>1.8835087799999999E-5</v>
      </c>
      <c r="N4628" s="122">
        <v>3.9849777100000001E-5</v>
      </c>
      <c r="O4628" s="122">
        <v>7.6692455600000005E-5</v>
      </c>
      <c r="P4628" s="122">
        <v>3.5083419529999998E-4</v>
      </c>
      <c r="Q4628" s="122">
        <v>8.6900254830000003E-4</v>
      </c>
      <c r="R4628" s="122">
        <v>1.6893540487000001E-3</v>
      </c>
      <c r="S4628" s="122">
        <v>2.7914187891000001E-3</v>
      </c>
      <c r="T4628" s="122">
        <v>4.2476136992999998E-3</v>
      </c>
      <c r="U4628" s="122">
        <v>6.2969394800000003E-3</v>
      </c>
      <c r="V4628" s="122">
        <v>1.02313044669E-2</v>
      </c>
      <c r="W4628" s="122">
        <v>1.4670770488199999E-2</v>
      </c>
      <c r="X4628" s="122">
        <v>1.92957668024E-2</v>
      </c>
      <c r="Y4628" s="122">
        <v>2.4769558365799998E-2</v>
      </c>
      <c r="Z4628" s="122">
        <v>3.4250793613399999E-2</v>
      </c>
      <c r="AA4628" s="122">
        <v>5.6962390521899997E-2</v>
      </c>
      <c r="AB4628" s="122">
        <v>7.6466258797199996E-2</v>
      </c>
      <c r="AC4628" s="122">
        <v>0.1075897235527</v>
      </c>
      <c r="AD4628" s="122">
        <v>0.12505064873560001</v>
      </c>
      <c r="AE4628" s="122">
        <v>0.1528875128685</v>
      </c>
      <c r="AF4628" s="122">
        <v>0.17615575332630001</v>
      </c>
      <c r="AG4628" s="122">
        <v>0.17237029489559999</v>
      </c>
      <c r="AH4628" s="122">
        <v>0.2233726201897</v>
      </c>
      <c r="AI4628" s="122">
        <v>0.24096088798939999</v>
      </c>
      <c r="AJ4628" s="122">
        <v>0.3399832336809</v>
      </c>
      <c r="AK4628" s="122">
        <v>0.41518038563780002</v>
      </c>
      <c r="AL4628" s="122">
        <v>0</v>
      </c>
    </row>
    <row r="4629" spans="1:38" hidden="1" x14ac:dyDescent="0.25">
      <c r="A4629" s="122" t="s">
        <v>2067</v>
      </c>
      <c r="B4629" s="122">
        <v>1</v>
      </c>
      <c r="C4629" s="122" t="s">
        <v>2268</v>
      </c>
      <c r="D4629" s="122" t="s">
        <v>2178</v>
      </c>
      <c r="E4629" s="122">
        <v>84</v>
      </c>
      <c r="F4629" s="122">
        <v>0</v>
      </c>
      <c r="G4629" s="122">
        <v>0</v>
      </c>
      <c r="H4629" s="122">
        <v>0</v>
      </c>
      <c r="I4629" s="122">
        <v>0</v>
      </c>
      <c r="J4629" s="122">
        <v>0</v>
      </c>
      <c r="K4629" s="122">
        <v>0</v>
      </c>
      <c r="L4629" s="122">
        <v>3.7402896E-6</v>
      </c>
      <c r="M4629" s="122">
        <v>1.05444781E-5</v>
      </c>
      <c r="N4629" s="122">
        <v>2.2340458399999999E-5</v>
      </c>
      <c r="O4629" s="122">
        <v>4.3125915499999999E-5</v>
      </c>
      <c r="P4629" s="122">
        <v>1.9763891180000001E-4</v>
      </c>
      <c r="Q4629" s="122">
        <v>4.8806135060000002E-4</v>
      </c>
      <c r="R4629" s="122">
        <v>9.441505638E-4</v>
      </c>
      <c r="S4629" s="122">
        <v>1.5497412808000001E-3</v>
      </c>
      <c r="T4629" s="122">
        <v>2.3390375725999999E-3</v>
      </c>
      <c r="U4629" s="122">
        <v>3.4293736265000002E-3</v>
      </c>
      <c r="V4629" s="122">
        <v>5.4862861400000002E-3</v>
      </c>
      <c r="W4629" s="122">
        <v>7.7417326947000001E-3</v>
      </c>
      <c r="X4629" s="122">
        <v>1.0039716784200001E-2</v>
      </c>
      <c r="Y4629" s="122">
        <v>1.2725916097899999E-2</v>
      </c>
      <c r="Z4629" s="122">
        <v>1.74071761219E-2</v>
      </c>
      <c r="AA4629" s="122">
        <v>2.1930670029199999E-2</v>
      </c>
      <c r="AB4629" s="122">
        <v>2.6647939412399999E-2</v>
      </c>
      <c r="AC4629" s="122">
        <v>3.1840021120799998E-2</v>
      </c>
      <c r="AD4629" s="122">
        <v>3.7097199561099997E-2</v>
      </c>
      <c r="AE4629" s="122">
        <v>4.2269400622900001E-2</v>
      </c>
      <c r="AF4629" s="122">
        <v>4.7920579658599999E-2</v>
      </c>
      <c r="AG4629" s="122">
        <v>5.3620811203200003E-2</v>
      </c>
      <c r="AH4629" s="122">
        <v>5.8474361431099998E-2</v>
      </c>
      <c r="AI4629" s="122">
        <v>6.5642019857499997E-2</v>
      </c>
      <c r="AJ4629" s="122">
        <v>7.5393038860399997E-2</v>
      </c>
      <c r="AK4629" s="122">
        <v>9.11756378507E-2</v>
      </c>
      <c r="AL4629" s="122">
        <v>0</v>
      </c>
    </row>
    <row r="4630" spans="1:38" hidden="1" x14ac:dyDescent="0.25">
      <c r="A4630" s="122" t="s">
        <v>2067</v>
      </c>
      <c r="B4630" s="122">
        <v>1</v>
      </c>
      <c r="C4630" s="122" t="s">
        <v>2268</v>
      </c>
      <c r="D4630" s="122" t="s">
        <v>2157</v>
      </c>
      <c r="E4630" s="122">
        <v>84</v>
      </c>
      <c r="F4630" s="122">
        <v>0</v>
      </c>
      <c r="G4630" s="122">
        <v>0</v>
      </c>
      <c r="H4630" s="122">
        <v>0</v>
      </c>
      <c r="I4630" s="122">
        <v>0</v>
      </c>
      <c r="J4630" s="122">
        <v>0</v>
      </c>
      <c r="K4630" s="122">
        <v>0</v>
      </c>
      <c r="L4630" s="122">
        <v>5.5872810000000002E-7</v>
      </c>
      <c r="M4630" s="122">
        <v>1.5793733E-6</v>
      </c>
      <c r="N4630" s="122">
        <v>3.3555505000000001E-6</v>
      </c>
      <c r="O4630" s="122">
        <v>6.5062408000000003E-6</v>
      </c>
      <c r="P4630" s="122">
        <v>2.9995500499999999E-5</v>
      </c>
      <c r="Q4630" s="122">
        <v>7.4693951599999996E-5</v>
      </c>
      <c r="R4630" s="122">
        <v>1.460415599E-4</v>
      </c>
      <c r="S4630" s="122">
        <v>2.4166841919999999E-4</v>
      </c>
      <c r="T4630" s="122">
        <v>3.6777848980000001E-4</v>
      </c>
      <c r="U4630" s="122">
        <v>5.4012914979999996E-4</v>
      </c>
      <c r="V4630" s="122">
        <v>8.6939690079999995E-4</v>
      </c>
      <c r="W4630" s="122">
        <v>1.2346150443E-3</v>
      </c>
      <c r="X4630" s="122">
        <v>1.6140684668000001E-3</v>
      </c>
      <c r="Y4630" s="122">
        <v>2.0603646041999998E-3</v>
      </c>
      <c r="Z4630" s="122">
        <v>2.8399793897999999E-3</v>
      </c>
      <c r="AA4630" s="122">
        <v>4.7092158588999998E-3</v>
      </c>
      <c r="AB4630" s="122">
        <v>6.3170917389999996E-3</v>
      </c>
      <c r="AC4630" s="122">
        <v>8.8866599299000006E-3</v>
      </c>
      <c r="AD4630" s="122">
        <v>1.03278093952E-2</v>
      </c>
      <c r="AE4630" s="122">
        <v>1.2633832588899999E-2</v>
      </c>
      <c r="AF4630" s="122">
        <v>1.45709692469E-2</v>
      </c>
      <c r="AG4630" s="122">
        <v>1.4233926827899999E-2</v>
      </c>
      <c r="AH4630" s="122">
        <v>1.8473349030299999E-2</v>
      </c>
      <c r="AI4630" s="122">
        <v>1.9921636241999999E-2</v>
      </c>
      <c r="AJ4630" s="122">
        <v>2.8692089257300001E-2</v>
      </c>
      <c r="AK4630" s="122">
        <v>3.5087458918199997E-2</v>
      </c>
      <c r="AL4630" s="122">
        <v>0</v>
      </c>
    </row>
    <row r="4631" spans="1:38" hidden="1" x14ac:dyDescent="0.25">
      <c r="A4631" s="122" t="s">
        <v>2067</v>
      </c>
      <c r="B4631" s="122">
        <v>1</v>
      </c>
      <c r="C4631" s="122" t="s">
        <v>2268</v>
      </c>
      <c r="D4631" s="122" t="s">
        <v>2158</v>
      </c>
      <c r="E4631" s="122">
        <v>84</v>
      </c>
      <c r="F4631" s="122">
        <v>0</v>
      </c>
      <c r="G4631" s="122">
        <v>0</v>
      </c>
      <c r="H4631" s="122">
        <v>0</v>
      </c>
      <c r="I4631" s="122">
        <v>0</v>
      </c>
      <c r="J4631" s="122">
        <v>0</v>
      </c>
      <c r="K4631" s="122">
        <v>0</v>
      </c>
      <c r="L4631" s="122">
        <v>6.8716854000000002E-6</v>
      </c>
      <c r="M4631" s="122">
        <v>1.93452073E-5</v>
      </c>
      <c r="N4631" s="122">
        <v>4.0923973000000003E-5</v>
      </c>
      <c r="O4631" s="122">
        <v>7.8856756899999998E-5</v>
      </c>
      <c r="P4631" s="122">
        <v>3.6066707869999998E-4</v>
      </c>
      <c r="Q4631" s="122">
        <v>8.9128525860000004E-4</v>
      </c>
      <c r="R4631" s="122">
        <v>1.7272294907E-3</v>
      </c>
      <c r="S4631" s="122">
        <v>2.8443986427000001E-3</v>
      </c>
      <c r="T4631" s="122">
        <v>4.3106310257E-3</v>
      </c>
      <c r="U4631" s="122">
        <v>6.3478509632000002E-3</v>
      </c>
      <c r="V4631" s="122">
        <v>1.02872475495E-2</v>
      </c>
      <c r="W4631" s="122">
        <v>1.47850029323E-2</v>
      </c>
      <c r="X4631" s="122">
        <v>1.9561453962999999E-2</v>
      </c>
      <c r="Y4631" s="122">
        <v>2.5221311393999999E-2</v>
      </c>
      <c r="Z4631" s="122">
        <v>3.4935029321699999E-2</v>
      </c>
      <c r="AA4631" s="122">
        <v>4.0927484666700001E-2</v>
      </c>
      <c r="AB4631" s="122">
        <v>5.3521709302899997E-2</v>
      </c>
      <c r="AC4631" s="122">
        <v>6.2009562275900001E-2</v>
      </c>
      <c r="AD4631" s="122">
        <v>8.0799762538699998E-2</v>
      </c>
      <c r="AE4631" s="122">
        <v>9.6108679319899998E-2</v>
      </c>
      <c r="AF4631" s="122">
        <v>0.1340287570808</v>
      </c>
      <c r="AG4631" s="122">
        <v>0.14694398316259999</v>
      </c>
      <c r="AH4631" s="122">
        <v>0.16877629517910001</v>
      </c>
      <c r="AI4631" s="122">
        <v>0.22926315433559999</v>
      </c>
      <c r="AJ4631" s="122">
        <v>0.18041065141019999</v>
      </c>
      <c r="AK4631" s="122">
        <v>0.2201951310478</v>
      </c>
      <c r="AL4631" s="122">
        <v>0</v>
      </c>
    </row>
    <row r="4632" spans="1:38" hidden="1" x14ac:dyDescent="0.25">
      <c r="A4632" s="122" t="s">
        <v>2067</v>
      </c>
      <c r="B4632" s="122">
        <v>1</v>
      </c>
      <c r="C4632" s="122" t="s">
        <v>2268</v>
      </c>
      <c r="D4632" s="122" t="s">
        <v>2159</v>
      </c>
      <c r="E4632" s="122">
        <v>84</v>
      </c>
      <c r="F4632" s="122">
        <v>0</v>
      </c>
      <c r="G4632" s="122">
        <v>0</v>
      </c>
      <c r="H4632" s="122">
        <v>0</v>
      </c>
      <c r="I4632" s="122">
        <v>0</v>
      </c>
      <c r="J4632" s="122">
        <v>0</v>
      </c>
      <c r="K4632" s="122">
        <v>0</v>
      </c>
      <c r="L4632" s="122">
        <v>7.1829699999999999E-7</v>
      </c>
      <c r="M4632" s="122">
        <v>2.0249746999999998E-6</v>
      </c>
      <c r="N4632" s="122">
        <v>4.2888627000000004E-6</v>
      </c>
      <c r="O4632" s="122">
        <v>8.2985982999999998E-6</v>
      </c>
      <c r="P4632" s="122">
        <v>3.8214212800000003E-5</v>
      </c>
      <c r="Q4632" s="122">
        <v>9.4951280999999995E-5</v>
      </c>
      <c r="R4632" s="122">
        <v>1.84962493E-4</v>
      </c>
      <c r="S4632" s="122">
        <v>3.0630235390000001E-4</v>
      </c>
      <c r="T4632" s="122">
        <v>4.687212885E-4</v>
      </c>
      <c r="U4632" s="122">
        <v>6.9681843030000004E-4</v>
      </c>
      <c r="V4632" s="122">
        <v>1.1365257329E-3</v>
      </c>
      <c r="W4632" s="122">
        <v>1.6399185609E-3</v>
      </c>
      <c r="X4632" s="122">
        <v>2.1724238106E-3</v>
      </c>
      <c r="Y4632" s="122">
        <v>2.8113095230000002E-3</v>
      </c>
      <c r="Z4632" s="122">
        <v>3.9276884129000001E-3</v>
      </c>
      <c r="AA4632" s="122">
        <v>4.7825232468E-3</v>
      </c>
      <c r="AB4632" s="122">
        <v>6.3084879490999998E-3</v>
      </c>
      <c r="AC4632" s="122">
        <v>7.1614693601000003E-3</v>
      </c>
      <c r="AD4632" s="122">
        <v>8.2712034273000005E-3</v>
      </c>
      <c r="AE4632" s="122">
        <v>9.1196293052999994E-3</v>
      </c>
      <c r="AF4632" s="122">
        <v>1.03631053995E-2</v>
      </c>
      <c r="AG4632" s="122">
        <v>1.22269823981E-2</v>
      </c>
      <c r="AH4632" s="122">
        <v>1.1921269982E-2</v>
      </c>
      <c r="AI4632" s="122">
        <v>1.31581068726E-2</v>
      </c>
      <c r="AJ4632" s="122">
        <v>1.3800721704100001E-2</v>
      </c>
      <c r="AK4632" s="122">
        <v>1.69819333305E-2</v>
      </c>
      <c r="AL4632" s="122">
        <v>0</v>
      </c>
    </row>
    <row r="4633" spans="1:38" hidden="1" x14ac:dyDescent="0.25">
      <c r="A4633" s="122" t="s">
        <v>2067</v>
      </c>
      <c r="B4633" s="122">
        <v>1</v>
      </c>
      <c r="C4633" s="122" t="s">
        <v>2268</v>
      </c>
      <c r="D4633" s="122" t="s">
        <v>2160</v>
      </c>
      <c r="E4633" s="122">
        <v>84</v>
      </c>
      <c r="F4633" s="122">
        <v>0</v>
      </c>
      <c r="G4633" s="122">
        <v>0</v>
      </c>
      <c r="H4633" s="122">
        <v>0</v>
      </c>
      <c r="I4633" s="122">
        <v>0</v>
      </c>
      <c r="J4633" s="122">
        <v>0</v>
      </c>
      <c r="K4633" s="122">
        <v>0</v>
      </c>
      <c r="L4633" s="122">
        <v>9.8630098999999993E-6</v>
      </c>
      <c r="M4633" s="122">
        <v>2.7929296500000001E-5</v>
      </c>
      <c r="N4633" s="122">
        <v>5.9278661600000002E-5</v>
      </c>
      <c r="O4633" s="122">
        <v>1.146144075E-4</v>
      </c>
      <c r="P4633" s="122">
        <v>5.2691803640000001E-4</v>
      </c>
      <c r="Q4633" s="122">
        <v>1.3088767991E-3</v>
      </c>
      <c r="R4633" s="122">
        <v>2.5457838269000001E-3</v>
      </c>
      <c r="S4633" s="122">
        <v>4.2064531148E-3</v>
      </c>
      <c r="T4633" s="122">
        <v>6.4012251693000002E-3</v>
      </c>
      <c r="U4633" s="122">
        <v>9.4950608062000005E-3</v>
      </c>
      <c r="V4633" s="122">
        <v>1.54765638483E-2</v>
      </c>
      <c r="W4633" s="122">
        <v>2.2151543784099999E-2</v>
      </c>
      <c r="X4633" s="122">
        <v>2.90852911958E-2</v>
      </c>
      <c r="Y4633" s="122">
        <v>3.7218951444200003E-2</v>
      </c>
      <c r="Z4633" s="122">
        <v>5.13523654361E-2</v>
      </c>
      <c r="AA4633" s="122">
        <v>6.7115780480500001E-2</v>
      </c>
      <c r="AB4633" s="122">
        <v>6.9215685878999997E-2</v>
      </c>
      <c r="AC4633" s="122">
        <v>8.8102920822600003E-2</v>
      </c>
      <c r="AD4633" s="122">
        <v>0.102613978616</v>
      </c>
      <c r="AE4633" s="122">
        <v>0.1226000427816</v>
      </c>
      <c r="AF4633" s="122">
        <v>0.1274249074363</v>
      </c>
      <c r="AG4633" s="122">
        <v>0.16611783851299999</v>
      </c>
      <c r="AH4633" s="122">
        <v>0.1977550466818</v>
      </c>
      <c r="AI4633" s="122">
        <v>0.1791323902436</v>
      </c>
      <c r="AJ4633" s="122">
        <v>0.23588701088719999</v>
      </c>
      <c r="AK4633" s="122">
        <v>0.28761159336050002</v>
      </c>
      <c r="AL4633" s="122">
        <v>0</v>
      </c>
    </row>
    <row r="4634" spans="1:38" hidden="1" x14ac:dyDescent="0.25">
      <c r="A4634" s="122" t="s">
        <v>2067</v>
      </c>
      <c r="B4634" s="122">
        <v>1</v>
      </c>
      <c r="C4634" s="122" t="s">
        <v>2268</v>
      </c>
      <c r="D4634" s="122" t="s">
        <v>2161</v>
      </c>
      <c r="E4634" s="122">
        <v>84</v>
      </c>
      <c r="F4634" s="122">
        <v>0</v>
      </c>
      <c r="G4634" s="122">
        <v>0</v>
      </c>
      <c r="H4634" s="122">
        <v>0</v>
      </c>
      <c r="I4634" s="122">
        <v>0</v>
      </c>
      <c r="J4634" s="122">
        <v>0</v>
      </c>
      <c r="K4634" s="122">
        <v>0</v>
      </c>
      <c r="L4634" s="122">
        <v>3.5216185999999998E-5</v>
      </c>
      <c r="M4634" s="122">
        <v>1.002564561E-4</v>
      </c>
      <c r="N4634" s="122">
        <v>2.145245104E-4</v>
      </c>
      <c r="O4634" s="122">
        <v>4.1787391720000001E-4</v>
      </c>
      <c r="P4634" s="122">
        <v>1.9348838051E-3</v>
      </c>
      <c r="Q4634" s="122">
        <v>4.8523356222E-3</v>
      </c>
      <c r="R4634" s="122">
        <v>9.5272015165999997E-3</v>
      </c>
      <c r="S4634" s="122">
        <v>1.5847308004299999E-2</v>
      </c>
      <c r="T4634" s="122">
        <v>2.4252041286799999E-2</v>
      </c>
      <c r="U4634" s="122">
        <v>3.6100418204900002E-2</v>
      </c>
      <c r="V4634" s="122">
        <v>5.9375911634499998E-2</v>
      </c>
      <c r="W4634" s="122">
        <v>8.5482278329999994E-2</v>
      </c>
      <c r="X4634" s="122">
        <v>0.1131725571366</v>
      </c>
      <c r="Y4634" s="122">
        <v>0.14638324735139999</v>
      </c>
      <c r="Z4634" s="122">
        <v>0.2039536538751</v>
      </c>
      <c r="AA4634" s="122">
        <v>0.26892779305800002</v>
      </c>
      <c r="AB4634" s="122">
        <v>0.27966226951549999</v>
      </c>
      <c r="AC4634" s="122">
        <v>0.35908182592580001</v>
      </c>
      <c r="AD4634" s="122">
        <v>0.42275814554750002</v>
      </c>
      <c r="AE4634" s="122">
        <v>0.5106083883061</v>
      </c>
      <c r="AF4634" s="122">
        <v>0.53477655829699999</v>
      </c>
      <c r="AG4634" s="122">
        <v>0.69989875362620002</v>
      </c>
      <c r="AH4634" s="122">
        <v>0.8351286024715</v>
      </c>
      <c r="AI4634" s="122">
        <v>0.76020887665210002</v>
      </c>
      <c r="AJ4634" s="122">
        <v>0.99594599919769999</v>
      </c>
      <c r="AK4634" s="122">
        <v>1.2175358762352</v>
      </c>
      <c r="AL4634" s="122">
        <v>0</v>
      </c>
    </row>
    <row r="4635" spans="1:38" hidden="1" x14ac:dyDescent="0.25">
      <c r="A4635" s="122" t="s">
        <v>2067</v>
      </c>
      <c r="B4635" s="122">
        <v>1</v>
      </c>
      <c r="C4635" s="122" t="s">
        <v>2268</v>
      </c>
      <c r="D4635" s="122" t="s">
        <v>2162</v>
      </c>
      <c r="E4635" s="122">
        <v>84</v>
      </c>
      <c r="F4635" s="122">
        <v>0</v>
      </c>
      <c r="G4635" s="122">
        <v>0</v>
      </c>
      <c r="H4635" s="122">
        <v>0</v>
      </c>
      <c r="I4635" s="122">
        <v>0</v>
      </c>
      <c r="J4635" s="122">
        <v>0</v>
      </c>
      <c r="K4635" s="122">
        <v>0</v>
      </c>
      <c r="L4635" s="122">
        <v>1.2461539000000001E-6</v>
      </c>
      <c r="M4635" s="122">
        <v>3.5187075E-6</v>
      </c>
      <c r="N4635" s="122">
        <v>7.4539731000000004E-6</v>
      </c>
      <c r="O4635" s="122">
        <v>1.43362197E-5</v>
      </c>
      <c r="P4635" s="122">
        <v>6.5668864600000002E-5</v>
      </c>
      <c r="Q4635" s="122">
        <v>1.6302667750000001E-4</v>
      </c>
      <c r="R4635" s="122">
        <v>3.175174682E-4</v>
      </c>
      <c r="S4635" s="122">
        <v>5.2450351589999997E-4</v>
      </c>
      <c r="T4635" s="122">
        <v>7.9641223879999999E-4</v>
      </c>
      <c r="U4635" s="122">
        <v>1.1798473013999999E-3</v>
      </c>
      <c r="V4635" s="122">
        <v>1.9164509230000001E-3</v>
      </c>
      <c r="W4635" s="122">
        <v>2.7632621560000001E-3</v>
      </c>
      <c r="X4635" s="122">
        <v>3.6628795921000001E-3</v>
      </c>
      <c r="Y4635" s="122">
        <v>4.7490263700000002E-3</v>
      </c>
      <c r="Z4635" s="122">
        <v>6.6283209604E-3</v>
      </c>
      <c r="AA4635" s="122">
        <v>8.0617448402000007E-3</v>
      </c>
      <c r="AB4635" s="122">
        <v>1.51840768303E-2</v>
      </c>
      <c r="AC4635" s="122">
        <v>1.1336870583600001E-2</v>
      </c>
      <c r="AD4635" s="122">
        <v>1.2936031781199999E-2</v>
      </c>
      <c r="AE4635" s="122">
        <v>1.3138435757500001E-2</v>
      </c>
      <c r="AF4635" s="122">
        <v>1.0055184609399999E-2</v>
      </c>
      <c r="AG4635" s="122">
        <v>1.0550658094500001E-2</v>
      </c>
      <c r="AH4635" s="122">
        <v>1.3961995222400001E-2</v>
      </c>
      <c r="AI4635" s="122">
        <v>2.98266153353E-2</v>
      </c>
      <c r="AJ4635" s="122">
        <v>3.0282682749099999E-2</v>
      </c>
      <c r="AK4635" s="122">
        <v>3.7080372252199997E-2</v>
      </c>
      <c r="AL4635" s="122">
        <v>0</v>
      </c>
    </row>
    <row r="4636" spans="1:38" hidden="1" x14ac:dyDescent="0.25">
      <c r="A4636" s="122" t="s">
        <v>2067</v>
      </c>
      <c r="B4636" s="122">
        <v>1</v>
      </c>
      <c r="C4636" s="122" t="s">
        <v>2268</v>
      </c>
      <c r="D4636" s="122" t="s">
        <v>2163</v>
      </c>
      <c r="E4636" s="122">
        <v>84</v>
      </c>
      <c r="F4636" s="122">
        <v>0</v>
      </c>
      <c r="G4636" s="122">
        <v>0</v>
      </c>
      <c r="H4636" s="122">
        <v>0</v>
      </c>
      <c r="I4636" s="122">
        <v>0</v>
      </c>
      <c r="J4636" s="122">
        <v>0</v>
      </c>
      <c r="K4636" s="122">
        <v>0</v>
      </c>
      <c r="L4636" s="122">
        <v>3.6945920999999999E-6</v>
      </c>
      <c r="M4636" s="122">
        <v>1.05192937E-5</v>
      </c>
      <c r="N4636" s="122">
        <v>2.24569024E-5</v>
      </c>
      <c r="O4636" s="122">
        <v>4.3776038600000003E-5</v>
      </c>
      <c r="P4636" s="122">
        <v>2.029411081E-4</v>
      </c>
      <c r="Q4636" s="122">
        <v>5.0861127939999995E-4</v>
      </c>
      <c r="R4636" s="122">
        <v>9.983032521999999E-4</v>
      </c>
      <c r="S4636" s="122">
        <v>1.6618090174E-3</v>
      </c>
      <c r="T4636" s="122">
        <v>2.5585420950000001E-3</v>
      </c>
      <c r="U4636" s="122">
        <v>3.8323381757999998E-3</v>
      </c>
      <c r="V4636" s="122">
        <v>6.2755507481999998E-3</v>
      </c>
      <c r="W4636" s="122">
        <v>9.0507570797999995E-3</v>
      </c>
      <c r="X4636" s="122">
        <v>1.1984609628099999E-2</v>
      </c>
      <c r="Y4636" s="122">
        <v>1.5498867884099999E-2</v>
      </c>
      <c r="Z4636" s="122">
        <v>2.1620622037399999E-2</v>
      </c>
      <c r="AA4636" s="122">
        <v>3.6207130871500001E-2</v>
      </c>
      <c r="AB4636" s="122">
        <v>4.9029532332399997E-2</v>
      </c>
      <c r="AC4636" s="122">
        <v>6.9505314061399995E-2</v>
      </c>
      <c r="AD4636" s="122">
        <v>8.1286589379800003E-2</v>
      </c>
      <c r="AE4636" s="122">
        <v>0.1000212938539</v>
      </c>
      <c r="AF4636" s="122">
        <v>0.1159495924514</v>
      </c>
      <c r="AG4636" s="122">
        <v>0.1141217114074</v>
      </c>
      <c r="AH4636" s="122">
        <v>0.1484183480081</v>
      </c>
      <c r="AI4636" s="122">
        <v>0.1610934371801</v>
      </c>
      <c r="AJ4636" s="122">
        <v>0.22593032767910001</v>
      </c>
      <c r="AK4636" s="122">
        <v>0.27677315278870002</v>
      </c>
      <c r="AL4636" s="122">
        <v>0</v>
      </c>
    </row>
    <row r="4637" spans="1:38" hidden="1" x14ac:dyDescent="0.25">
      <c r="A4637" s="122" t="s">
        <v>2067</v>
      </c>
      <c r="B4637" s="122">
        <v>1</v>
      </c>
      <c r="C4637" s="122" t="s">
        <v>2268</v>
      </c>
      <c r="D4637" s="122" t="s">
        <v>2180</v>
      </c>
      <c r="E4637" s="122">
        <v>84</v>
      </c>
      <c r="F4637" s="122">
        <v>0</v>
      </c>
      <c r="G4637" s="122">
        <v>0</v>
      </c>
      <c r="H4637" s="122">
        <v>0</v>
      </c>
      <c r="I4637" s="122">
        <v>0</v>
      </c>
      <c r="J4637" s="122">
        <v>0</v>
      </c>
      <c r="K4637" s="122">
        <v>0</v>
      </c>
      <c r="L4637" s="122">
        <v>1.097417E-7</v>
      </c>
      <c r="M4637" s="122">
        <v>3.0749340000000001E-7</v>
      </c>
      <c r="N4637" s="122">
        <v>6.4694119999999995E-7</v>
      </c>
      <c r="O4637" s="122">
        <v>1.2383007000000001E-6</v>
      </c>
      <c r="P4637" s="122">
        <v>5.6347386999999998E-6</v>
      </c>
      <c r="Q4637" s="122">
        <v>1.38732194E-5</v>
      </c>
      <c r="R4637" s="122">
        <v>2.67930874E-5</v>
      </c>
      <c r="S4637" s="122">
        <v>4.39494183E-5</v>
      </c>
      <c r="T4637" s="122">
        <v>6.6295834300000004E-5</v>
      </c>
      <c r="U4637" s="122">
        <v>9.7328092600000002E-5</v>
      </c>
      <c r="V4637" s="122">
        <v>1.5624442379999999E-4</v>
      </c>
      <c r="W4637" s="122">
        <v>2.217068711E-4</v>
      </c>
      <c r="X4637" s="122">
        <v>2.893682144E-4</v>
      </c>
      <c r="Y4637" s="122">
        <v>3.6882059589999998E-4</v>
      </c>
      <c r="Z4637" s="122">
        <v>5.0683239420000004E-4</v>
      </c>
      <c r="AA4637" s="122">
        <v>6.455681763E-4</v>
      </c>
      <c r="AB4637" s="122">
        <v>7.9323067729999996E-4</v>
      </c>
      <c r="AC4637" s="122">
        <v>9.5740439589999998E-4</v>
      </c>
      <c r="AD4637" s="122">
        <v>1.1321818300999999E-3</v>
      </c>
      <c r="AE4637" s="122">
        <v>1.3108602060000001E-3</v>
      </c>
      <c r="AF4637" s="122">
        <v>1.512393628E-3</v>
      </c>
      <c r="AG4637" s="122">
        <v>1.7299257109000001E-3</v>
      </c>
      <c r="AH4637" s="122">
        <v>1.9593301396999998E-3</v>
      </c>
      <c r="AI4637" s="122">
        <v>2.1925324708000002E-3</v>
      </c>
      <c r="AJ4637" s="122">
        <v>2.4420031119E-3</v>
      </c>
      <c r="AK4637" s="122">
        <v>2.9577191001000001E-3</v>
      </c>
      <c r="AL4637" s="122">
        <v>0</v>
      </c>
    </row>
    <row r="4638" spans="1:38" hidden="1" x14ac:dyDescent="0.25">
      <c r="A4638" s="122" t="s">
        <v>2067</v>
      </c>
      <c r="B4638" s="122">
        <v>1</v>
      </c>
      <c r="C4638" s="122" t="s">
        <v>2268</v>
      </c>
      <c r="D4638" s="122" t="s">
        <v>2164</v>
      </c>
      <c r="E4638" s="122">
        <v>84</v>
      </c>
      <c r="F4638" s="122">
        <v>0</v>
      </c>
      <c r="G4638" s="122">
        <v>0</v>
      </c>
      <c r="H4638" s="122">
        <v>0</v>
      </c>
      <c r="I4638" s="122">
        <v>0</v>
      </c>
      <c r="J4638" s="122">
        <v>0</v>
      </c>
      <c r="K4638" s="122">
        <v>0</v>
      </c>
      <c r="L4638" s="122">
        <v>3.2489230000000002E-7</v>
      </c>
      <c r="M4638" s="122">
        <v>9.1997529999999995E-7</v>
      </c>
      <c r="N4638" s="122">
        <v>1.9538897E-6</v>
      </c>
      <c r="O4638" s="122">
        <v>3.7814512000000001E-6</v>
      </c>
      <c r="P4638" s="122">
        <v>1.74106121E-5</v>
      </c>
      <c r="Q4638" s="122">
        <v>4.3257524299999998E-5</v>
      </c>
      <c r="R4638" s="122">
        <v>8.4315678700000004E-5</v>
      </c>
      <c r="S4638" s="122">
        <v>1.393735838E-4</v>
      </c>
      <c r="T4638" s="122">
        <v>2.1216983670000001E-4</v>
      </c>
      <c r="U4638" s="122">
        <v>3.1419732479999999E-4</v>
      </c>
      <c r="V4638" s="122">
        <v>5.0939930739999999E-4</v>
      </c>
      <c r="W4638" s="122">
        <v>7.2803185379999996E-4</v>
      </c>
      <c r="X4638" s="122">
        <v>9.5490010520000003E-4</v>
      </c>
      <c r="Y4638" s="122">
        <v>1.2218058657999999E-3</v>
      </c>
      <c r="Z4638" s="122">
        <v>1.6864453859000001E-3</v>
      </c>
      <c r="AA4638" s="122">
        <v>2.8027374844000002E-3</v>
      </c>
      <c r="AB4638" s="122">
        <v>3.7508826866999999E-3</v>
      </c>
      <c r="AC4638" s="122">
        <v>5.2753114790999997E-3</v>
      </c>
      <c r="AD4638" s="122">
        <v>6.1163944797E-3</v>
      </c>
      <c r="AE4638" s="122">
        <v>7.4808245447999999E-3</v>
      </c>
      <c r="AF4638" s="122">
        <v>8.6003783616000005E-3</v>
      </c>
      <c r="AG4638" s="122">
        <v>8.4217968644E-3</v>
      </c>
      <c r="AH4638" s="122">
        <v>1.08956588516E-2</v>
      </c>
      <c r="AI4638" s="122">
        <v>1.1748734501E-2</v>
      </c>
      <c r="AJ4638" s="122">
        <v>1.6816307446899999E-2</v>
      </c>
      <c r="AK4638" s="122">
        <v>2.0674702540299999E-2</v>
      </c>
      <c r="AL4638" s="122">
        <v>0</v>
      </c>
    </row>
    <row r="4639" spans="1:38" hidden="1" x14ac:dyDescent="0.25">
      <c r="A4639" s="122" t="s">
        <v>2067</v>
      </c>
      <c r="B4639" s="122">
        <v>1</v>
      </c>
      <c r="C4639" s="122" t="s">
        <v>2268</v>
      </c>
      <c r="D4639" s="122" t="s">
        <v>2165</v>
      </c>
      <c r="E4639" s="122">
        <v>84</v>
      </c>
      <c r="F4639" s="122">
        <v>0</v>
      </c>
      <c r="G4639" s="122">
        <v>0</v>
      </c>
      <c r="H4639" s="122">
        <v>0</v>
      </c>
      <c r="I4639" s="122">
        <v>0</v>
      </c>
      <c r="J4639" s="122">
        <v>0</v>
      </c>
      <c r="K4639" s="122">
        <v>0</v>
      </c>
      <c r="L4639" s="122">
        <v>2.5878325000000002E-6</v>
      </c>
      <c r="M4639" s="122">
        <v>7.3470748000000004E-6</v>
      </c>
      <c r="N4639" s="122">
        <v>1.56315238E-5</v>
      </c>
      <c r="O4639" s="122">
        <v>3.01855344E-5</v>
      </c>
      <c r="P4639" s="122">
        <v>1.385393844E-4</v>
      </c>
      <c r="Q4639" s="122">
        <v>3.4436085669999999E-4</v>
      </c>
      <c r="R4639" s="122">
        <v>6.7126066480000001E-4</v>
      </c>
      <c r="S4639" s="122">
        <v>1.1084755919E-3</v>
      </c>
      <c r="T4639" s="122">
        <v>1.6930019954999999E-3</v>
      </c>
      <c r="U4639" s="122">
        <v>2.5197619102000001E-3</v>
      </c>
      <c r="V4639" s="122">
        <v>4.1285241864000002E-3</v>
      </c>
      <c r="W4639" s="122">
        <v>5.9525078767999999E-3</v>
      </c>
      <c r="X4639" s="122">
        <v>7.8756034193999992E-3</v>
      </c>
      <c r="Y4639" s="122">
        <v>1.0178940818699999E-2</v>
      </c>
      <c r="Z4639" s="122">
        <v>1.41318635942E-2</v>
      </c>
      <c r="AA4639" s="122">
        <v>1.47974642005E-2</v>
      </c>
      <c r="AB4639" s="122">
        <v>1.7026365720600001E-2</v>
      </c>
      <c r="AC4639" s="122">
        <v>2.2200093688200001E-2</v>
      </c>
      <c r="AD4639" s="122">
        <v>2.70894496337E-2</v>
      </c>
      <c r="AE4639" s="122">
        <v>2.86267368902E-2</v>
      </c>
      <c r="AF4639" s="122">
        <v>3.4142970666799999E-2</v>
      </c>
      <c r="AG4639" s="122">
        <v>5.1185107373199999E-2</v>
      </c>
      <c r="AH4639" s="122">
        <v>4.7168296513899997E-2</v>
      </c>
      <c r="AI4639" s="122">
        <v>5.51981570913E-2</v>
      </c>
      <c r="AJ4639" s="122">
        <v>8.1234508988399998E-2</v>
      </c>
      <c r="AK4639" s="122">
        <v>9.9615810323000001E-2</v>
      </c>
      <c r="AL4639" s="122">
        <v>0</v>
      </c>
    </row>
    <row r="4640" spans="1:38" hidden="1" x14ac:dyDescent="0.25">
      <c r="A4640" s="122" t="s">
        <v>2067</v>
      </c>
      <c r="B4640" s="122">
        <v>1</v>
      </c>
      <c r="C4640" s="122" t="s">
        <v>2268</v>
      </c>
      <c r="D4640" s="122" t="s">
        <v>2166</v>
      </c>
      <c r="E4640" s="122">
        <v>84</v>
      </c>
      <c r="F4640" s="122">
        <v>0</v>
      </c>
      <c r="G4640" s="122">
        <v>0</v>
      </c>
      <c r="H4640" s="122">
        <v>0</v>
      </c>
      <c r="I4640" s="122">
        <v>0</v>
      </c>
      <c r="J4640" s="122">
        <v>0</v>
      </c>
      <c r="K4640" s="122">
        <v>0</v>
      </c>
      <c r="L4640" s="122">
        <v>5.0612519999999997E-6</v>
      </c>
      <c r="M4640" s="122">
        <v>1.4328908099999999E-5</v>
      </c>
      <c r="N4640" s="122">
        <v>3.0454641900000001E-5</v>
      </c>
      <c r="O4640" s="122">
        <v>5.8972386799999999E-5</v>
      </c>
      <c r="P4640" s="122">
        <v>2.717005454E-4</v>
      </c>
      <c r="Q4640" s="122">
        <v>6.7731534659999995E-4</v>
      </c>
      <c r="R4640" s="122">
        <v>1.3251635234999999E-3</v>
      </c>
      <c r="S4640" s="122">
        <v>2.1974979272999999E-3</v>
      </c>
      <c r="T4640" s="122">
        <v>3.3548217772000001E-3</v>
      </c>
      <c r="U4640" s="122">
        <v>4.9835019349999997E-3</v>
      </c>
      <c r="V4640" s="122">
        <v>8.0956337000000003E-3</v>
      </c>
      <c r="W4640" s="122">
        <v>1.16232272312E-2</v>
      </c>
      <c r="X4640" s="122">
        <v>1.53350843206E-2</v>
      </c>
      <c r="Y4640" s="122">
        <v>1.97481196526E-2</v>
      </c>
      <c r="Z4640" s="122">
        <v>2.7384038195100002E-2</v>
      </c>
      <c r="AA4640" s="122">
        <v>3.3127336823899997E-2</v>
      </c>
      <c r="AB4640" s="122">
        <v>4.3280405207499997E-2</v>
      </c>
      <c r="AC4640" s="122">
        <v>4.8760069001200002E-2</v>
      </c>
      <c r="AD4640" s="122">
        <v>5.6005130394700002E-2</v>
      </c>
      <c r="AE4640" s="122">
        <v>6.1492960297799999E-2</v>
      </c>
      <c r="AF4640" s="122">
        <v>6.9293945386499994E-2</v>
      </c>
      <c r="AG4640" s="122">
        <v>8.1069145306900001E-2</v>
      </c>
      <c r="AH4640" s="122">
        <v>7.87531985795E-2</v>
      </c>
      <c r="AI4640" s="122">
        <v>8.6391755797200001E-2</v>
      </c>
      <c r="AJ4640" s="122">
        <v>9.1667683007799997E-2</v>
      </c>
      <c r="AK4640" s="122">
        <v>0.1118233197639</v>
      </c>
      <c r="AL4640" s="122">
        <v>0</v>
      </c>
    </row>
    <row r="4641" spans="1:38" hidden="1" x14ac:dyDescent="0.25">
      <c r="A4641" s="122" t="s">
        <v>2067</v>
      </c>
      <c r="B4641" s="122">
        <v>1</v>
      </c>
      <c r="C4641" s="122" t="s">
        <v>2268</v>
      </c>
      <c r="D4641" s="122" t="s">
        <v>2167</v>
      </c>
      <c r="E4641" s="122">
        <v>84</v>
      </c>
      <c r="F4641" s="122">
        <v>0</v>
      </c>
      <c r="G4641" s="122">
        <v>0</v>
      </c>
      <c r="H4641" s="122">
        <v>0</v>
      </c>
      <c r="I4641" s="122">
        <v>0</v>
      </c>
      <c r="J4641" s="122">
        <v>0</v>
      </c>
      <c r="K4641" s="122">
        <v>0</v>
      </c>
      <c r="L4641" s="122">
        <v>9.9755950000000003E-7</v>
      </c>
      <c r="M4641" s="122">
        <v>2.8020353000000002E-6</v>
      </c>
      <c r="N4641" s="122">
        <v>5.9083144000000004E-6</v>
      </c>
      <c r="O4641" s="122">
        <v>1.1330204299999999E-5</v>
      </c>
      <c r="P4641" s="122">
        <v>5.1608251600000001E-5</v>
      </c>
      <c r="Q4641" s="122">
        <v>1.272864258E-4</v>
      </c>
      <c r="R4641" s="122">
        <v>2.4734215310000002E-4</v>
      </c>
      <c r="S4641" s="122">
        <v>4.0880922570000003E-4</v>
      </c>
      <c r="T4641" s="122">
        <v>6.2168233000000001E-4</v>
      </c>
      <c r="U4641" s="122">
        <v>9.2076603600000002E-4</v>
      </c>
      <c r="V4641" s="122">
        <v>1.4948612913000001E-3</v>
      </c>
      <c r="W4641" s="122">
        <v>2.1416022347000001E-3</v>
      </c>
      <c r="X4641" s="122">
        <v>2.8155241188E-3</v>
      </c>
      <c r="Y4641" s="122">
        <v>3.6132536642E-3</v>
      </c>
      <c r="Z4641" s="122">
        <v>4.9963039373000003E-3</v>
      </c>
      <c r="AA4641" s="122">
        <v>8.2965626964000005E-3</v>
      </c>
      <c r="AB4641" s="122">
        <v>1.11230776394E-2</v>
      </c>
      <c r="AC4641" s="122">
        <v>1.5615116637299999E-2</v>
      </c>
      <c r="AD4641" s="122">
        <v>1.80900377233E-2</v>
      </c>
      <c r="AE4641" s="122">
        <v>2.2034872109E-2</v>
      </c>
      <c r="AF4641" s="122">
        <v>2.52410193379E-2</v>
      </c>
      <c r="AG4641" s="122">
        <v>2.4501351275799998E-2</v>
      </c>
      <c r="AH4641" s="122">
        <v>3.14932534614E-2</v>
      </c>
      <c r="AI4641" s="122">
        <v>3.3798899972299998E-2</v>
      </c>
      <c r="AJ4641" s="122">
        <v>4.6845179240199999E-2</v>
      </c>
      <c r="AK4641" s="122">
        <v>5.7100154876699998E-2</v>
      </c>
      <c r="AL4641" s="122">
        <v>0</v>
      </c>
    </row>
    <row r="4642" spans="1:38" hidden="1" x14ac:dyDescent="0.25">
      <c r="A4642" s="122" t="s">
        <v>2067</v>
      </c>
      <c r="B4642" s="122">
        <v>1</v>
      </c>
      <c r="C4642" s="122" t="s">
        <v>2268</v>
      </c>
      <c r="D4642" s="122" t="s">
        <v>2168</v>
      </c>
      <c r="E4642" s="122">
        <v>84</v>
      </c>
      <c r="F4642" s="122">
        <v>0</v>
      </c>
      <c r="G4642" s="122">
        <v>0</v>
      </c>
      <c r="H4642" s="122">
        <v>0</v>
      </c>
      <c r="I4642" s="122">
        <v>0</v>
      </c>
      <c r="J4642" s="122">
        <v>0</v>
      </c>
      <c r="K4642" s="122">
        <v>0</v>
      </c>
      <c r="L4642" s="122">
        <v>2.9415649999999999E-7</v>
      </c>
      <c r="M4642" s="122">
        <v>8.1246769999999999E-7</v>
      </c>
      <c r="N4642" s="122">
        <v>1.6889796E-6</v>
      </c>
      <c r="O4642" s="122">
        <v>3.1995697E-6</v>
      </c>
      <c r="P4642" s="122">
        <v>1.4462074000000001E-5</v>
      </c>
      <c r="Q4642" s="122">
        <v>3.5311913799999998E-5</v>
      </c>
      <c r="R4642" s="122">
        <v>6.8291088699999996E-5</v>
      </c>
      <c r="S4642" s="122">
        <v>1.1188454040000001E-4</v>
      </c>
      <c r="T4642" s="122">
        <v>1.6882978609999999E-4</v>
      </c>
      <c r="U4642" s="122">
        <v>2.4682512819999998E-4</v>
      </c>
      <c r="V4642" s="122">
        <v>3.966196376E-4</v>
      </c>
      <c r="W4642" s="122">
        <v>5.6895580979999996E-4</v>
      </c>
      <c r="X4642" s="122">
        <v>7.5105818090000004E-4</v>
      </c>
      <c r="Y4642" s="122">
        <v>9.7625275289999998E-4</v>
      </c>
      <c r="Z4642" s="122">
        <v>1.3482291166000001E-3</v>
      </c>
      <c r="AA4642" s="122">
        <v>1.6253277214999999E-3</v>
      </c>
      <c r="AB4642" s="122">
        <v>3.0678139909999999E-3</v>
      </c>
      <c r="AC4642" s="122">
        <v>2.2785804570999999E-3</v>
      </c>
      <c r="AD4642" s="122">
        <v>2.5673668577000002E-3</v>
      </c>
      <c r="AE4642" s="122">
        <v>2.5821715614000001E-3</v>
      </c>
      <c r="AF4642" s="122">
        <v>1.9330684973E-3</v>
      </c>
      <c r="AG4642" s="122">
        <v>1.9717220830999999E-3</v>
      </c>
      <c r="AH4642" s="122">
        <v>2.5623953082000001E-3</v>
      </c>
      <c r="AI4642" s="122">
        <v>5.4014449061999996E-3</v>
      </c>
      <c r="AJ4642" s="122">
        <v>5.3268972543E-3</v>
      </c>
      <c r="AK4642" s="122">
        <v>6.4297158341999998E-3</v>
      </c>
      <c r="AL4642" s="122">
        <v>0</v>
      </c>
    </row>
    <row r="4643" spans="1:38" hidden="1" x14ac:dyDescent="0.25">
      <c r="A4643" s="122" t="s">
        <v>2067</v>
      </c>
      <c r="B4643" s="122">
        <v>1</v>
      </c>
      <c r="C4643" s="122" t="s">
        <v>2269</v>
      </c>
      <c r="D4643" s="122" t="s">
        <v>2120</v>
      </c>
      <c r="E4643" s="122">
        <v>85</v>
      </c>
      <c r="F4643" s="122">
        <v>0</v>
      </c>
      <c r="G4643" s="122">
        <v>0</v>
      </c>
      <c r="H4643" s="122">
        <v>0</v>
      </c>
      <c r="I4643" s="122">
        <v>0</v>
      </c>
      <c r="J4643" s="122">
        <v>0</v>
      </c>
      <c r="K4643" s="122">
        <v>1.395839775E-3</v>
      </c>
      <c r="L4643" s="122">
        <v>2.834017725E-3</v>
      </c>
      <c r="M4643" s="122">
        <v>2.876970855E-3</v>
      </c>
      <c r="N4643" s="122">
        <v>2.9334624000000001E-3</v>
      </c>
      <c r="O4643" s="122">
        <v>2.98114113E-3</v>
      </c>
      <c r="P4643" s="122">
        <v>3.02258022E-3</v>
      </c>
      <c r="Q4643" s="122">
        <v>3.0809849399999999E-3</v>
      </c>
      <c r="R4643" s="122">
        <v>3.1563473700000001E-3</v>
      </c>
      <c r="S4643" s="122">
        <v>3.2224815149999998E-3</v>
      </c>
      <c r="T4643" s="122">
        <v>3.3116811750000001E-3</v>
      </c>
      <c r="U4643" s="122">
        <v>3.3863298150000002E-3</v>
      </c>
      <c r="V4643" s="122">
        <v>3.4644101250000002E-3</v>
      </c>
      <c r="W4643" s="122">
        <v>3.526880775E-3</v>
      </c>
      <c r="X4643" s="122">
        <v>3.6017732850000001E-3</v>
      </c>
      <c r="Y4643" s="122">
        <v>3.70307124E-3</v>
      </c>
      <c r="Z4643" s="122">
        <v>3.8274851999999999E-3</v>
      </c>
      <c r="AA4643" s="122">
        <v>3.9220810199999999E-3</v>
      </c>
      <c r="AB4643" s="122">
        <v>4.0187612850000002E-3</v>
      </c>
      <c r="AC4643" s="122">
        <v>4.1096974050000004E-3</v>
      </c>
      <c r="AD4643" s="122">
        <v>4.1592774300000003E-3</v>
      </c>
      <c r="AE4643" s="122">
        <v>4.2202520250000002E-3</v>
      </c>
      <c r="AF4643" s="122">
        <v>4.2988324499999998E-3</v>
      </c>
      <c r="AG4643" s="122">
        <v>4.3492366500000003E-3</v>
      </c>
      <c r="AH4643" s="122">
        <v>4.3889770649999998E-3</v>
      </c>
      <c r="AI4643" s="122">
        <v>4.4383988550000001E-3</v>
      </c>
      <c r="AJ4643" s="122">
        <v>4.4760612599999998E-3</v>
      </c>
      <c r="AK4643" s="122">
        <v>4.561958445E-3</v>
      </c>
      <c r="AL4643" s="122">
        <v>0</v>
      </c>
    </row>
    <row r="4644" spans="1:38" hidden="1" x14ac:dyDescent="0.25">
      <c r="A4644" s="122" t="s">
        <v>2067</v>
      </c>
      <c r="B4644" s="122">
        <v>1</v>
      </c>
      <c r="C4644" s="122" t="s">
        <v>2269</v>
      </c>
      <c r="D4644" s="122" t="s">
        <v>2121</v>
      </c>
      <c r="E4644" s="122">
        <v>85</v>
      </c>
      <c r="F4644" s="122">
        <v>0</v>
      </c>
      <c r="G4644" s="122">
        <v>0</v>
      </c>
      <c r="H4644" s="122">
        <v>0</v>
      </c>
      <c r="I4644" s="122">
        <v>0</v>
      </c>
      <c r="J4644" s="122">
        <v>0</v>
      </c>
      <c r="K4644" s="122">
        <v>9.9231061049999993E-3</v>
      </c>
      <c r="L4644" s="122">
        <v>2.016931521E-2</v>
      </c>
      <c r="M4644" s="122">
        <v>2.0500942275E-2</v>
      </c>
      <c r="N4644" s="122">
        <v>2.0842648530000001E-2</v>
      </c>
      <c r="O4644" s="122">
        <v>2.1138475050000001E-2</v>
      </c>
      <c r="P4644" s="122">
        <v>2.1429686355000001E-2</v>
      </c>
      <c r="Q4644" s="122">
        <v>2.1720702464999998E-2</v>
      </c>
      <c r="R4644" s="122">
        <v>2.2014483809999999E-2</v>
      </c>
      <c r="S4644" s="122">
        <v>2.2381405529999999E-2</v>
      </c>
      <c r="T4644" s="122">
        <v>2.2758453299999998E-2</v>
      </c>
      <c r="U4644" s="122">
        <v>2.320257819E-2</v>
      </c>
      <c r="V4644" s="122">
        <v>2.3747432610000001E-2</v>
      </c>
      <c r="W4644" s="122">
        <v>2.4225415005000001E-2</v>
      </c>
      <c r="X4644" s="122">
        <v>2.4720030720000001E-2</v>
      </c>
      <c r="Y4644" s="122">
        <v>2.520977118E-2</v>
      </c>
      <c r="Z4644" s="122">
        <v>2.5653985665E-2</v>
      </c>
      <c r="AA4644" s="122">
        <v>2.6060235630000001E-2</v>
      </c>
      <c r="AB4644" s="122">
        <v>2.6486904015E-2</v>
      </c>
      <c r="AC4644" s="122">
        <v>2.6919274305000001E-2</v>
      </c>
      <c r="AD4644" s="122">
        <v>2.7332966100000002E-2</v>
      </c>
      <c r="AE4644" s="122">
        <v>2.7746017695E-2</v>
      </c>
      <c r="AF4644" s="122">
        <v>2.8174475340000001E-2</v>
      </c>
      <c r="AG4644" s="122">
        <v>2.8631599095000002E-2</v>
      </c>
      <c r="AH4644" s="122">
        <v>2.9145457275000002E-2</v>
      </c>
      <c r="AI4644" s="122">
        <v>2.9693862495000001E-2</v>
      </c>
      <c r="AJ4644" s="122">
        <v>3.0707354865000001E-2</v>
      </c>
      <c r="AK4644" s="122">
        <v>3.1380588360000003E-2</v>
      </c>
      <c r="AL4644" s="122">
        <v>0</v>
      </c>
    </row>
    <row r="4645" spans="1:38" hidden="1" x14ac:dyDescent="0.25">
      <c r="A4645" s="122" t="s">
        <v>2067</v>
      </c>
      <c r="B4645" s="122">
        <v>1</v>
      </c>
      <c r="C4645" s="122" t="s">
        <v>2269</v>
      </c>
      <c r="D4645" s="122" t="s">
        <v>2122</v>
      </c>
      <c r="E4645" s="122">
        <v>85</v>
      </c>
      <c r="F4645" s="122">
        <v>0</v>
      </c>
      <c r="G4645" s="122">
        <v>0</v>
      </c>
      <c r="H4645" s="122">
        <v>0</v>
      </c>
      <c r="I4645" s="122">
        <v>0</v>
      </c>
      <c r="J4645" s="122">
        <v>0</v>
      </c>
      <c r="K4645" s="122">
        <v>5.8552954350000004E-3</v>
      </c>
      <c r="L4645" s="122">
        <v>1.197793938E-2</v>
      </c>
      <c r="M4645" s="122">
        <v>1.2208239285E-2</v>
      </c>
      <c r="N4645" s="122">
        <v>1.242736308E-2</v>
      </c>
      <c r="O4645" s="122">
        <v>1.2653384205E-2</v>
      </c>
      <c r="P4645" s="122">
        <v>1.2892872795E-2</v>
      </c>
      <c r="Q4645" s="122">
        <v>1.3085855475E-2</v>
      </c>
      <c r="R4645" s="122">
        <v>1.32965184E-2</v>
      </c>
      <c r="S4645" s="122">
        <v>1.354176384E-2</v>
      </c>
      <c r="T4645" s="122">
        <v>1.3812037964999999E-2</v>
      </c>
      <c r="U4645" s="122">
        <v>1.412065083E-2</v>
      </c>
      <c r="V4645" s="122">
        <v>1.4476097295E-2</v>
      </c>
      <c r="W4645" s="122">
        <v>1.4768262630000001E-2</v>
      </c>
      <c r="X4645" s="122">
        <v>1.5060610455E-2</v>
      </c>
      <c r="Y4645" s="122">
        <v>1.5348823215E-2</v>
      </c>
      <c r="Z4645" s="122">
        <v>1.5664126170000001E-2</v>
      </c>
      <c r="AA4645" s="122">
        <v>1.5968720790000002E-2</v>
      </c>
      <c r="AB4645" s="122">
        <v>1.6238015145E-2</v>
      </c>
      <c r="AC4645" s="122">
        <v>1.6494254204999999E-2</v>
      </c>
      <c r="AD4645" s="122">
        <v>1.6752558899999999E-2</v>
      </c>
      <c r="AE4645" s="122">
        <v>1.702967079E-2</v>
      </c>
      <c r="AF4645" s="122">
        <v>1.7319882195000001E-2</v>
      </c>
      <c r="AG4645" s="122">
        <v>1.7631276465000002E-2</v>
      </c>
      <c r="AH4645" s="122">
        <v>1.7947155765E-2</v>
      </c>
      <c r="AI4645" s="122">
        <v>1.8277374225E-2</v>
      </c>
      <c r="AJ4645" s="122">
        <v>1.8408219555000001E-2</v>
      </c>
      <c r="AK4645" s="122">
        <v>1.8840586709999999E-2</v>
      </c>
      <c r="AL4645" s="122">
        <v>0</v>
      </c>
    </row>
    <row r="4646" spans="1:38" hidden="1" x14ac:dyDescent="0.25">
      <c r="A4646" s="122" t="s">
        <v>2067</v>
      </c>
      <c r="B4646" s="122">
        <v>1</v>
      </c>
      <c r="C4646" s="122" t="s">
        <v>2269</v>
      </c>
      <c r="D4646" s="122" t="s">
        <v>2175</v>
      </c>
      <c r="E4646" s="122">
        <v>85</v>
      </c>
      <c r="F4646" s="122">
        <v>0</v>
      </c>
      <c r="G4646" s="122">
        <v>0</v>
      </c>
      <c r="H4646" s="122">
        <v>0</v>
      </c>
      <c r="I4646" s="122">
        <v>0</v>
      </c>
      <c r="J4646" s="122">
        <v>0</v>
      </c>
      <c r="K4646" s="122">
        <v>1.2441296999999999E-4</v>
      </c>
      <c r="L4646" s="122">
        <v>2.5574521499999999E-4</v>
      </c>
      <c r="M4646" s="122">
        <v>2.6245164000000002E-4</v>
      </c>
      <c r="N4646" s="122">
        <v>2.6911797000000001E-4</v>
      </c>
      <c r="O4646" s="122">
        <v>2.7570757500000001E-4</v>
      </c>
      <c r="P4646" s="122">
        <v>2.7772321500000002E-4</v>
      </c>
      <c r="Q4646" s="122">
        <v>2.8040858999999998E-4</v>
      </c>
      <c r="R4646" s="122">
        <v>2.8282155000000002E-4</v>
      </c>
      <c r="S4646" s="122">
        <v>2.8538515500000001E-4</v>
      </c>
      <c r="T4646" s="122">
        <v>2.8801640999999998E-4</v>
      </c>
      <c r="U4646" s="122">
        <v>2.9091793500000002E-4</v>
      </c>
      <c r="V4646" s="122">
        <v>2.9309148000000002E-4</v>
      </c>
      <c r="W4646" s="122">
        <v>2.9428690500000001E-4</v>
      </c>
      <c r="X4646" s="122">
        <v>2.9529142500000003E-4</v>
      </c>
      <c r="Y4646" s="122">
        <v>2.96507475E-4</v>
      </c>
      <c r="Z4646" s="122">
        <v>2.9767748999999998E-4</v>
      </c>
      <c r="AA4646" s="122">
        <v>2.9892769499999998E-4</v>
      </c>
      <c r="AB4646" s="122">
        <v>2.9956624500000002E-4</v>
      </c>
      <c r="AC4646" s="122">
        <v>2.9979229500000002E-4</v>
      </c>
      <c r="AD4646" s="122">
        <v>2.9951658000000001E-4</v>
      </c>
      <c r="AE4646" s="122">
        <v>2.9872045500000001E-4</v>
      </c>
      <c r="AF4646" s="122">
        <v>2.9754186E-4</v>
      </c>
      <c r="AG4646" s="122">
        <v>2.962245E-4</v>
      </c>
      <c r="AH4646" s="122">
        <v>2.9484311999999999E-4</v>
      </c>
      <c r="AI4646" s="122">
        <v>2.9316539999999999E-4</v>
      </c>
      <c r="AJ4646" s="122">
        <v>2.8961987999999997E-4</v>
      </c>
      <c r="AK4646" s="122">
        <v>2.88696045E-4</v>
      </c>
      <c r="AL4646" s="122">
        <v>0</v>
      </c>
    </row>
    <row r="4647" spans="1:38" hidden="1" x14ac:dyDescent="0.25">
      <c r="A4647" s="122" t="s">
        <v>2067</v>
      </c>
      <c r="B4647" s="122">
        <v>1</v>
      </c>
      <c r="C4647" s="122" t="s">
        <v>2269</v>
      </c>
      <c r="D4647" s="122" t="s">
        <v>2123</v>
      </c>
      <c r="E4647" s="122">
        <v>85</v>
      </c>
      <c r="F4647" s="122">
        <v>0</v>
      </c>
      <c r="G4647" s="122">
        <v>0</v>
      </c>
      <c r="H4647" s="122">
        <v>0</v>
      </c>
      <c r="I4647" s="122">
        <v>0</v>
      </c>
      <c r="J4647" s="122">
        <v>0</v>
      </c>
      <c r="K4647" s="122">
        <v>1.0236491760000001E-2</v>
      </c>
      <c r="L4647" s="122">
        <v>2.1360715695000001E-2</v>
      </c>
      <c r="M4647" s="122">
        <v>2.2233105180000001E-2</v>
      </c>
      <c r="N4647" s="122">
        <v>2.3107534725E-2</v>
      </c>
      <c r="O4647" s="122">
        <v>2.39712363E-2</v>
      </c>
      <c r="P4647" s="122">
        <v>2.4839497320000001E-2</v>
      </c>
      <c r="Q4647" s="122">
        <v>2.5638542654999999E-2</v>
      </c>
      <c r="R4647" s="122">
        <v>2.6516385885E-2</v>
      </c>
      <c r="S4647" s="122">
        <v>2.7385353104999999E-2</v>
      </c>
      <c r="T4647" s="122">
        <v>2.8392775785000001E-2</v>
      </c>
      <c r="U4647" s="122">
        <v>2.964713829E-2</v>
      </c>
      <c r="V4647" s="122">
        <v>3.0930483375000001E-2</v>
      </c>
      <c r="W4647" s="122">
        <v>3.1975122629999998E-2</v>
      </c>
      <c r="X4647" s="122">
        <v>3.2904612675E-2</v>
      </c>
      <c r="Y4647" s="122">
        <v>3.3608983815E-2</v>
      </c>
      <c r="Z4647" s="122">
        <v>3.4348214175000003E-2</v>
      </c>
      <c r="AA4647" s="122">
        <v>3.5148193575E-2</v>
      </c>
      <c r="AB4647" s="122">
        <v>3.6053668859999999E-2</v>
      </c>
      <c r="AC4647" s="122">
        <v>3.6965302935E-2</v>
      </c>
      <c r="AD4647" s="122">
        <v>3.7993266300000002E-2</v>
      </c>
      <c r="AE4647" s="122">
        <v>3.9050661209999997E-2</v>
      </c>
      <c r="AF4647" s="122">
        <v>4.0203871619999998E-2</v>
      </c>
      <c r="AG4647" s="122">
        <v>4.1369103269999999E-2</v>
      </c>
      <c r="AH4647" s="122">
        <v>4.2686136569999998E-2</v>
      </c>
      <c r="AI4647" s="122">
        <v>4.4116651755E-2</v>
      </c>
      <c r="AJ4647" s="122">
        <v>4.3865792025000003E-2</v>
      </c>
      <c r="AK4647" s="122">
        <v>4.5305684489999998E-2</v>
      </c>
      <c r="AL4647" s="122">
        <v>0</v>
      </c>
    </row>
    <row r="4648" spans="1:38" x14ac:dyDescent="0.25">
      <c r="A4648" s="122" t="s">
        <v>2067</v>
      </c>
      <c r="B4648" s="122">
        <v>1</v>
      </c>
      <c r="C4648" s="122" t="s">
        <v>2269</v>
      </c>
      <c r="D4648" s="122" t="s">
        <v>2124</v>
      </c>
      <c r="E4648" s="122">
        <v>85</v>
      </c>
      <c r="F4648" s="122">
        <v>0</v>
      </c>
      <c r="G4648" s="122">
        <v>0</v>
      </c>
      <c r="H4648" s="122">
        <v>0</v>
      </c>
      <c r="I4648" s="122">
        <v>0</v>
      </c>
      <c r="J4648" s="122">
        <v>0</v>
      </c>
      <c r="K4648" s="122">
        <v>7.3200648344999994E-2</v>
      </c>
      <c r="L4648" s="122">
        <v>0.14910707625</v>
      </c>
      <c r="M4648" s="122">
        <v>0.15247338051000001</v>
      </c>
      <c r="N4648" s="122">
        <v>0.15609470827499999</v>
      </c>
      <c r="O4648" s="122">
        <v>0.15984188484</v>
      </c>
      <c r="P4648" s="122">
        <v>0.16359465011999999</v>
      </c>
      <c r="Q4648" s="122">
        <v>0.16763191664999999</v>
      </c>
      <c r="R4648" s="122">
        <v>0.17135499397500001</v>
      </c>
      <c r="S4648" s="122">
        <v>0.17520080440499999</v>
      </c>
      <c r="T4648" s="122">
        <v>0.178695818895</v>
      </c>
      <c r="U4648" s="122">
        <v>0.18191162385000001</v>
      </c>
      <c r="V4648" s="122">
        <v>0.18479468105999999</v>
      </c>
      <c r="W4648" s="122">
        <v>0.18793256988000001</v>
      </c>
      <c r="X4648" s="122">
        <v>0.19178059048500001</v>
      </c>
      <c r="Y4648" s="122">
        <v>0.19583780353499999</v>
      </c>
      <c r="Z4648" s="122">
        <v>0.20006110129499999</v>
      </c>
      <c r="AA4648" s="122">
        <v>0.20435089323</v>
      </c>
      <c r="AB4648" s="122">
        <v>0.20865901385999999</v>
      </c>
      <c r="AC4648" s="122">
        <v>0.21313160417999999</v>
      </c>
      <c r="AD4648" s="122">
        <v>0.21774285621</v>
      </c>
      <c r="AE4648" s="122">
        <v>0.222344611665</v>
      </c>
      <c r="AF4648" s="122">
        <v>0.22663810685999999</v>
      </c>
      <c r="AG4648" s="122">
        <v>0.2308950864</v>
      </c>
      <c r="AH4648" s="122">
        <v>0.23497757662499999</v>
      </c>
      <c r="AI4648" s="122">
        <v>0.23860295778000001</v>
      </c>
      <c r="AJ4648" s="122">
        <v>0.241389059505</v>
      </c>
      <c r="AK4648" s="122">
        <v>0.244312783605</v>
      </c>
      <c r="AL4648" s="122">
        <v>0</v>
      </c>
    </row>
    <row r="4649" spans="1:38" hidden="1" x14ac:dyDescent="0.25">
      <c r="A4649" s="122" t="s">
        <v>2067</v>
      </c>
      <c r="B4649" s="122">
        <v>1</v>
      </c>
      <c r="C4649" s="122" t="s">
        <v>2269</v>
      </c>
      <c r="D4649" s="122" t="s">
        <v>474</v>
      </c>
      <c r="E4649" s="122">
        <v>85</v>
      </c>
      <c r="F4649" s="122">
        <v>0</v>
      </c>
      <c r="G4649" s="122">
        <v>0</v>
      </c>
      <c r="H4649" s="122">
        <v>0</v>
      </c>
      <c r="I4649" s="122">
        <v>0</v>
      </c>
      <c r="J4649" s="122">
        <v>0</v>
      </c>
      <c r="K4649" s="122">
        <v>8.8373402700000006E-3</v>
      </c>
      <c r="L4649" s="122">
        <v>1.825474233E-2</v>
      </c>
      <c r="M4649" s="122">
        <v>1.885989435E-2</v>
      </c>
      <c r="N4649" s="122">
        <v>1.9479565215000001E-2</v>
      </c>
      <c r="O4649" s="122">
        <v>2.016449952E-2</v>
      </c>
      <c r="P4649" s="122">
        <v>2.0826809684999999E-2</v>
      </c>
      <c r="Q4649" s="122">
        <v>2.1516764939999999E-2</v>
      </c>
      <c r="R4649" s="122">
        <v>2.2065180060000002E-2</v>
      </c>
      <c r="S4649" s="122">
        <v>2.2506847935000001E-2</v>
      </c>
      <c r="T4649" s="122">
        <v>2.2980897720000001E-2</v>
      </c>
      <c r="U4649" s="122">
        <v>2.3517796335E-2</v>
      </c>
      <c r="V4649" s="122">
        <v>2.42165451E-2</v>
      </c>
      <c r="W4649" s="122">
        <v>2.4904703835E-2</v>
      </c>
      <c r="X4649" s="122">
        <v>2.5618693979999999E-2</v>
      </c>
      <c r="Y4649" s="122">
        <v>2.6345004674999999E-2</v>
      </c>
      <c r="Z4649" s="122">
        <v>2.7058638419999999E-2</v>
      </c>
      <c r="AA4649" s="122">
        <v>2.7809974335000001E-2</v>
      </c>
      <c r="AB4649" s="122">
        <v>2.8560200295000001E-2</v>
      </c>
      <c r="AC4649" s="122">
        <v>2.9366218695000001E-2</v>
      </c>
      <c r="AD4649" s="122">
        <v>3.0204663390000001E-2</v>
      </c>
      <c r="AE4649" s="122">
        <v>3.1172404229999999E-2</v>
      </c>
      <c r="AF4649" s="122">
        <v>3.2093804160000003E-2</v>
      </c>
      <c r="AG4649" s="122">
        <v>3.2971732035E-2</v>
      </c>
      <c r="AH4649" s="122">
        <v>3.394497447E-2</v>
      </c>
      <c r="AI4649" s="122">
        <v>3.4839631364999998E-2</v>
      </c>
      <c r="AJ4649" s="122">
        <v>3.5348808330000002E-2</v>
      </c>
      <c r="AK4649" s="122">
        <v>3.6188610315000001E-2</v>
      </c>
      <c r="AL4649" s="122">
        <v>0</v>
      </c>
    </row>
    <row r="4650" spans="1:38" hidden="1" x14ac:dyDescent="0.25">
      <c r="A4650" s="122" t="s">
        <v>2067</v>
      </c>
      <c r="B4650" s="122">
        <v>1</v>
      </c>
      <c r="C4650" s="122" t="s">
        <v>2269</v>
      </c>
      <c r="D4650" s="122" t="s">
        <v>2125</v>
      </c>
      <c r="E4650" s="122">
        <v>85</v>
      </c>
      <c r="F4650" s="122">
        <v>0</v>
      </c>
      <c r="G4650" s="122">
        <v>0</v>
      </c>
      <c r="H4650" s="122">
        <v>0</v>
      </c>
      <c r="I4650" s="122">
        <v>0</v>
      </c>
      <c r="J4650" s="122">
        <v>0</v>
      </c>
      <c r="K4650" s="122">
        <v>7.6768370250000001E-3</v>
      </c>
      <c r="L4650" s="122">
        <v>1.55384592E-2</v>
      </c>
      <c r="M4650" s="122">
        <v>1.5720194985000002E-2</v>
      </c>
      <c r="N4650" s="122">
        <v>1.5924542699999999E-2</v>
      </c>
      <c r="O4650" s="122">
        <v>1.6158256124999999E-2</v>
      </c>
      <c r="P4650" s="122">
        <v>1.6421938335E-2</v>
      </c>
      <c r="Q4650" s="122">
        <v>1.6689726075000001E-2</v>
      </c>
      <c r="R4650" s="122">
        <v>1.6995772530000001E-2</v>
      </c>
      <c r="S4650" s="122">
        <v>1.731641901E-2</v>
      </c>
      <c r="T4650" s="122">
        <v>1.7561344350000001E-2</v>
      </c>
      <c r="U4650" s="122">
        <v>1.7806103534999999E-2</v>
      </c>
      <c r="V4650" s="122">
        <v>1.804514745E-2</v>
      </c>
      <c r="W4650" s="122">
        <v>1.8286433880000001E-2</v>
      </c>
      <c r="X4650" s="122">
        <v>1.8576302414999999E-2</v>
      </c>
      <c r="Y4650" s="122">
        <v>1.8872112105000002E-2</v>
      </c>
      <c r="Z4650" s="122">
        <v>1.9187082750000001E-2</v>
      </c>
      <c r="AA4650" s="122">
        <v>1.9484910554999998E-2</v>
      </c>
      <c r="AB4650" s="122">
        <v>1.9770248024999999E-2</v>
      </c>
      <c r="AC4650" s="122">
        <v>2.0034024285E-2</v>
      </c>
      <c r="AD4650" s="122">
        <v>2.0290338750000001E-2</v>
      </c>
      <c r="AE4650" s="122">
        <v>2.0509231215E-2</v>
      </c>
      <c r="AF4650" s="122">
        <v>2.0723953140000001E-2</v>
      </c>
      <c r="AG4650" s="122">
        <v>2.0985542159999999E-2</v>
      </c>
      <c r="AH4650" s="122">
        <v>2.1298065854999999E-2</v>
      </c>
      <c r="AI4650" s="122">
        <v>2.1574922985000002E-2</v>
      </c>
      <c r="AJ4650" s="122">
        <v>2.2001750430000001E-2</v>
      </c>
      <c r="AK4650" s="122">
        <v>2.2450102454999999E-2</v>
      </c>
      <c r="AL4650" s="122">
        <v>0</v>
      </c>
    </row>
    <row r="4651" spans="1:38" hidden="1" x14ac:dyDescent="0.25">
      <c r="A4651" s="122" t="s">
        <v>2067</v>
      </c>
      <c r="B4651" s="122">
        <v>1</v>
      </c>
      <c r="C4651" s="122" t="s">
        <v>2269</v>
      </c>
      <c r="D4651" s="122" t="s">
        <v>2126</v>
      </c>
      <c r="E4651" s="122">
        <v>85</v>
      </c>
      <c r="F4651" s="122">
        <v>0</v>
      </c>
      <c r="G4651" s="122">
        <v>0</v>
      </c>
      <c r="H4651" s="122">
        <v>0</v>
      </c>
      <c r="I4651" s="122">
        <v>0</v>
      </c>
      <c r="J4651" s="122">
        <v>0</v>
      </c>
      <c r="K4651" s="122">
        <v>1.3406561850000001E-3</v>
      </c>
      <c r="L4651" s="122">
        <v>2.6654768250000001E-3</v>
      </c>
      <c r="M4651" s="122">
        <v>2.6646741000000002E-3</v>
      </c>
      <c r="N4651" s="122">
        <v>2.674617495E-3</v>
      </c>
      <c r="O4651" s="122">
        <v>2.7207787199999998E-3</v>
      </c>
      <c r="P4651" s="122">
        <v>2.7534343650000002E-3</v>
      </c>
      <c r="Q4651" s="122">
        <v>2.7931183500000002E-3</v>
      </c>
      <c r="R4651" s="122">
        <v>2.8164122249999999E-3</v>
      </c>
      <c r="S4651" s="122">
        <v>2.825335755E-3</v>
      </c>
      <c r="T4651" s="122">
        <v>2.851903725E-3</v>
      </c>
      <c r="U4651" s="122">
        <v>2.8795577250000002E-3</v>
      </c>
      <c r="V4651" s="122">
        <v>2.9276872349999999E-3</v>
      </c>
      <c r="W4651" s="122">
        <v>2.97788403E-3</v>
      </c>
      <c r="X4651" s="122">
        <v>3.0400223700000001E-3</v>
      </c>
      <c r="Y4651" s="122">
        <v>3.1378997100000002E-3</v>
      </c>
      <c r="Z4651" s="122">
        <v>3.2447707049999999E-3</v>
      </c>
      <c r="AA4651" s="122">
        <v>3.36793941E-3</v>
      </c>
      <c r="AB4651" s="122">
        <v>3.4959500400000001E-3</v>
      </c>
      <c r="AC4651" s="122">
        <v>3.6301735799999998E-3</v>
      </c>
      <c r="AD4651" s="122">
        <v>3.7446786300000001E-3</v>
      </c>
      <c r="AE4651" s="122">
        <v>3.8692491750000001E-3</v>
      </c>
      <c r="AF4651" s="122">
        <v>3.980438385E-3</v>
      </c>
      <c r="AG4651" s="122">
        <v>4.0915398149999997E-3</v>
      </c>
      <c r="AH4651" s="122">
        <v>4.1954716649999996E-3</v>
      </c>
      <c r="AI4651" s="122">
        <v>4.2850278900000002E-3</v>
      </c>
      <c r="AJ4651" s="122">
        <v>4.2172660199999998E-3</v>
      </c>
      <c r="AK4651" s="122">
        <v>4.1720390250000001E-3</v>
      </c>
      <c r="AL4651" s="122">
        <v>0</v>
      </c>
    </row>
    <row r="4652" spans="1:38" hidden="1" x14ac:dyDescent="0.25">
      <c r="A4652" s="122" t="s">
        <v>2067</v>
      </c>
      <c r="B4652" s="122">
        <v>1</v>
      </c>
      <c r="C4652" s="122" t="s">
        <v>2269</v>
      </c>
      <c r="D4652" s="122" t="s">
        <v>2127</v>
      </c>
      <c r="E4652" s="122">
        <v>85</v>
      </c>
      <c r="F4652" s="122">
        <v>0</v>
      </c>
      <c r="G4652" s="122">
        <v>0</v>
      </c>
      <c r="H4652" s="122">
        <v>0</v>
      </c>
      <c r="I4652" s="122">
        <v>0</v>
      </c>
      <c r="J4652" s="122">
        <v>0</v>
      </c>
      <c r="K4652" s="122">
        <v>1.685260665E-3</v>
      </c>
      <c r="L4652" s="122">
        <v>3.4506227250000001E-3</v>
      </c>
      <c r="M4652" s="122">
        <v>3.5271109500000001E-3</v>
      </c>
      <c r="N4652" s="122">
        <v>3.61203249E-3</v>
      </c>
      <c r="O4652" s="122">
        <v>3.69787473E-3</v>
      </c>
      <c r="P4652" s="122">
        <v>3.7850566049999999E-3</v>
      </c>
      <c r="Q4652" s="122">
        <v>3.8685221849999998E-3</v>
      </c>
      <c r="R4652" s="122">
        <v>3.9613932600000004E-3</v>
      </c>
      <c r="S4652" s="122">
        <v>4.0653033299999997E-3</v>
      </c>
      <c r="T4652" s="122">
        <v>4.1732337899999996E-3</v>
      </c>
      <c r="U4652" s="122">
        <v>4.2911368500000002E-3</v>
      </c>
      <c r="V4652" s="122">
        <v>4.4081858700000002E-3</v>
      </c>
      <c r="W4652" s="122">
        <v>4.5194103899999999E-3</v>
      </c>
      <c r="X4652" s="122">
        <v>4.630868715E-3</v>
      </c>
      <c r="Y4652" s="122">
        <v>4.72480074E-3</v>
      </c>
      <c r="Z4652" s="122">
        <v>4.8227904449999999E-3</v>
      </c>
      <c r="AA4652" s="122">
        <v>4.9278693750000003E-3</v>
      </c>
      <c r="AB4652" s="122">
        <v>5.03448E-3</v>
      </c>
      <c r="AC4652" s="122">
        <v>5.1484291650000001E-3</v>
      </c>
      <c r="AD4652" s="122">
        <v>5.2656116699999998E-3</v>
      </c>
      <c r="AE4652" s="122">
        <v>5.3840603850000002E-3</v>
      </c>
      <c r="AF4652" s="122">
        <v>5.4995704499999996E-3</v>
      </c>
      <c r="AG4652" s="122">
        <v>5.62268817E-3</v>
      </c>
      <c r="AH4652" s="122">
        <v>5.7615214800000002E-3</v>
      </c>
      <c r="AI4652" s="122">
        <v>5.9089755450000003E-3</v>
      </c>
      <c r="AJ4652" s="122">
        <v>6.0615700200000004E-3</v>
      </c>
      <c r="AK4652" s="122">
        <v>6.2475294750000002E-3</v>
      </c>
      <c r="AL4652" s="122">
        <v>0</v>
      </c>
    </row>
    <row r="4653" spans="1:38" hidden="1" x14ac:dyDescent="0.25">
      <c r="A4653" s="122" t="s">
        <v>2067</v>
      </c>
      <c r="B4653" s="122">
        <v>1</v>
      </c>
      <c r="C4653" s="122" t="s">
        <v>2269</v>
      </c>
      <c r="D4653" s="122" t="s">
        <v>2128</v>
      </c>
      <c r="E4653" s="122">
        <v>85</v>
      </c>
      <c r="F4653" s="122">
        <v>0</v>
      </c>
      <c r="G4653" s="122">
        <v>0</v>
      </c>
      <c r="H4653" s="122">
        <v>0</v>
      </c>
      <c r="I4653" s="122">
        <v>0</v>
      </c>
      <c r="J4653" s="122">
        <v>0</v>
      </c>
      <c r="K4653" s="122">
        <v>3.3574026255E-2</v>
      </c>
      <c r="L4653" s="122">
        <v>6.9169947989999994E-2</v>
      </c>
      <c r="M4653" s="122">
        <v>7.1277054584999999E-2</v>
      </c>
      <c r="N4653" s="122">
        <v>7.3281003014999999E-2</v>
      </c>
      <c r="O4653" s="122">
        <v>7.5196280939999999E-2</v>
      </c>
      <c r="P4653" s="122">
        <v>7.724165526E-2</v>
      </c>
      <c r="Q4653" s="122">
        <v>7.9524149099999997E-2</v>
      </c>
      <c r="R4653" s="122">
        <v>8.2009055205E-2</v>
      </c>
      <c r="S4653" s="122">
        <v>8.4506735114999995E-2</v>
      </c>
      <c r="T4653" s="122">
        <v>8.7479454809999996E-2</v>
      </c>
      <c r="U4653" s="122">
        <v>9.0590579145000003E-2</v>
      </c>
      <c r="V4653" s="122">
        <v>9.3199641809999997E-2</v>
      </c>
      <c r="W4653" s="122">
        <v>9.5224445084999998E-2</v>
      </c>
      <c r="X4653" s="122">
        <v>9.7069849799999997E-2</v>
      </c>
      <c r="Y4653" s="122">
        <v>9.8830394190000004E-2</v>
      </c>
      <c r="Z4653" s="122">
        <v>0.101029624575</v>
      </c>
      <c r="AA4653" s="122">
        <v>0.10346471817</v>
      </c>
      <c r="AB4653" s="122">
        <v>0.106142766675</v>
      </c>
      <c r="AC4653" s="122">
        <v>0.10893255004500001</v>
      </c>
      <c r="AD4653" s="122">
        <v>0.11203445401500001</v>
      </c>
      <c r="AE4653" s="122">
        <v>0.115555628595</v>
      </c>
      <c r="AF4653" s="122">
        <v>0.11941290289500001</v>
      </c>
      <c r="AG4653" s="122">
        <v>0.12312606768000001</v>
      </c>
      <c r="AH4653" s="122">
        <v>0.12664179247499999</v>
      </c>
      <c r="AI4653" s="122">
        <v>0.13002989108999999</v>
      </c>
      <c r="AJ4653" s="122">
        <v>0.13181721861000001</v>
      </c>
      <c r="AK4653" s="122">
        <v>0.13561930404</v>
      </c>
      <c r="AL4653" s="122">
        <v>0</v>
      </c>
    </row>
    <row r="4654" spans="1:38" hidden="1" x14ac:dyDescent="0.25">
      <c r="A4654" s="122" t="s">
        <v>2067</v>
      </c>
      <c r="B4654" s="122">
        <v>1</v>
      </c>
      <c r="C4654" s="122" t="s">
        <v>2269</v>
      </c>
      <c r="D4654" s="122" t="s">
        <v>2129</v>
      </c>
      <c r="E4654" s="122">
        <v>85</v>
      </c>
      <c r="F4654" s="122">
        <v>0</v>
      </c>
      <c r="G4654" s="122">
        <v>0</v>
      </c>
      <c r="H4654" s="122">
        <v>0</v>
      </c>
      <c r="I4654" s="122">
        <v>0</v>
      </c>
      <c r="J4654" s="122">
        <v>0</v>
      </c>
      <c r="K4654" s="122">
        <v>1.6924366965E-2</v>
      </c>
      <c r="L4654" s="122">
        <v>3.4931392814999997E-2</v>
      </c>
      <c r="M4654" s="122">
        <v>3.6070081410000003E-2</v>
      </c>
      <c r="N4654" s="122">
        <v>3.7209544349999998E-2</v>
      </c>
      <c r="O4654" s="122">
        <v>3.8391425984999998E-2</v>
      </c>
      <c r="P4654" s="122">
        <v>3.9600555060000001E-2</v>
      </c>
      <c r="Q4654" s="122">
        <v>4.0727407544999997E-2</v>
      </c>
      <c r="R4654" s="122">
        <v>4.1808290865E-2</v>
      </c>
      <c r="S4654" s="122">
        <v>4.2853472310000001E-2</v>
      </c>
      <c r="T4654" s="122">
        <v>4.4049117254999999E-2</v>
      </c>
      <c r="U4654" s="122">
        <v>4.5320183865000002E-2</v>
      </c>
      <c r="V4654" s="122">
        <v>4.6970824065E-2</v>
      </c>
      <c r="W4654" s="122">
        <v>4.8473164079999999E-2</v>
      </c>
      <c r="X4654" s="122">
        <v>4.9798590929999997E-2</v>
      </c>
      <c r="Y4654" s="122">
        <v>5.0975722379999998E-2</v>
      </c>
      <c r="Z4654" s="122">
        <v>5.2064808674999997E-2</v>
      </c>
      <c r="AA4654" s="122">
        <v>5.3229992310000002E-2</v>
      </c>
      <c r="AB4654" s="122">
        <v>5.4460289565E-2</v>
      </c>
      <c r="AC4654" s="122">
        <v>5.5579202745E-2</v>
      </c>
      <c r="AD4654" s="122">
        <v>5.6831301615000003E-2</v>
      </c>
      <c r="AE4654" s="122">
        <v>5.8199579459999998E-2</v>
      </c>
      <c r="AF4654" s="122">
        <v>5.967648423E-2</v>
      </c>
      <c r="AG4654" s="122">
        <v>6.1143281760000001E-2</v>
      </c>
      <c r="AH4654" s="122">
        <v>6.2676966165E-2</v>
      </c>
      <c r="AI4654" s="122">
        <v>6.4300980975000005E-2</v>
      </c>
      <c r="AJ4654" s="122">
        <v>6.5547036719999993E-2</v>
      </c>
      <c r="AK4654" s="122">
        <v>6.7243056704999998E-2</v>
      </c>
      <c r="AL4654" s="122">
        <v>0</v>
      </c>
    </row>
    <row r="4655" spans="1:38" hidden="1" x14ac:dyDescent="0.25">
      <c r="A4655" s="122" t="s">
        <v>2067</v>
      </c>
      <c r="B4655" s="122">
        <v>1</v>
      </c>
      <c r="C4655" s="122" t="s">
        <v>2269</v>
      </c>
      <c r="D4655" s="122" t="s">
        <v>2176</v>
      </c>
      <c r="E4655" s="122">
        <v>85</v>
      </c>
      <c r="F4655" s="122">
        <v>0</v>
      </c>
      <c r="G4655" s="122">
        <v>0</v>
      </c>
      <c r="H4655" s="122">
        <v>0</v>
      </c>
      <c r="I4655" s="122">
        <v>0</v>
      </c>
      <c r="J4655" s="122">
        <v>0</v>
      </c>
      <c r="K4655" s="122">
        <v>3.3299491500000001E-4</v>
      </c>
      <c r="L4655" s="122">
        <v>6.7675278E-4</v>
      </c>
      <c r="M4655" s="122">
        <v>6.8900237999999997E-4</v>
      </c>
      <c r="N4655" s="122">
        <v>7.0848046500000003E-4</v>
      </c>
      <c r="O4655" s="122">
        <v>7.2808510499999997E-4</v>
      </c>
      <c r="P4655" s="122">
        <v>7.4762242500000001E-4</v>
      </c>
      <c r="Q4655" s="122">
        <v>7.6075840499999995E-4</v>
      </c>
      <c r="R4655" s="122">
        <v>7.73204025E-4</v>
      </c>
      <c r="S4655" s="122">
        <v>7.8553496999999998E-4</v>
      </c>
      <c r="T4655" s="122">
        <v>7.9788951E-4</v>
      </c>
      <c r="U4655" s="122">
        <v>8.1024619500000001E-4</v>
      </c>
      <c r="V4655" s="122">
        <v>8.2235505E-4</v>
      </c>
      <c r="W4655" s="122">
        <v>8.3525854499999995E-4</v>
      </c>
      <c r="X4655" s="122">
        <v>8.4832951499999999E-4</v>
      </c>
      <c r="Y4655" s="122">
        <v>8.6184317999999998E-4</v>
      </c>
      <c r="Z4655" s="122">
        <v>8.7559411500000002E-4</v>
      </c>
      <c r="AA4655" s="122">
        <v>8.9018638500000004E-4</v>
      </c>
      <c r="AB4655" s="122">
        <v>9.0538024500000001E-4</v>
      </c>
      <c r="AC4655" s="122">
        <v>9.2104451999999997E-4</v>
      </c>
      <c r="AD4655" s="122">
        <v>9.35962335E-4</v>
      </c>
      <c r="AE4655" s="122">
        <v>9.5102700000000001E-4</v>
      </c>
      <c r="AF4655" s="122">
        <v>9.6618159000000001E-4</v>
      </c>
      <c r="AG4655" s="122">
        <v>9.8231017500000008E-4</v>
      </c>
      <c r="AH4655" s="122">
        <v>9.99630555E-4</v>
      </c>
      <c r="AI4655" s="122">
        <v>1.017324495E-3</v>
      </c>
      <c r="AJ4655" s="122">
        <v>1.029662535E-3</v>
      </c>
      <c r="AK4655" s="122">
        <v>1.0510325100000001E-3</v>
      </c>
      <c r="AL4655" s="122">
        <v>0</v>
      </c>
    </row>
    <row r="4656" spans="1:38" hidden="1" x14ac:dyDescent="0.25">
      <c r="A4656" s="122" t="s">
        <v>2067</v>
      </c>
      <c r="B4656" s="122">
        <v>1</v>
      </c>
      <c r="C4656" s="122" t="s">
        <v>2269</v>
      </c>
      <c r="D4656" s="122" t="s">
        <v>2130</v>
      </c>
      <c r="E4656" s="122">
        <v>85</v>
      </c>
      <c r="F4656" s="122">
        <v>0</v>
      </c>
      <c r="G4656" s="122">
        <v>0</v>
      </c>
      <c r="H4656" s="122">
        <v>0</v>
      </c>
      <c r="I4656" s="122">
        <v>0</v>
      </c>
      <c r="J4656" s="122">
        <v>0</v>
      </c>
      <c r="K4656" s="122">
        <v>2.7640357800000001E-3</v>
      </c>
      <c r="L4656" s="122">
        <v>5.6057128050000004E-3</v>
      </c>
      <c r="M4656" s="122">
        <v>5.6868433049999997E-3</v>
      </c>
      <c r="N4656" s="122">
        <v>5.7503730900000001E-3</v>
      </c>
      <c r="O4656" s="122">
        <v>5.7749620499999996E-3</v>
      </c>
      <c r="P4656" s="122">
        <v>5.841042405E-3</v>
      </c>
      <c r="Q4656" s="122">
        <v>5.9603029199999996E-3</v>
      </c>
      <c r="R4656" s="122">
        <v>6.091272E-3</v>
      </c>
      <c r="S4656" s="122">
        <v>6.2179728599999996E-3</v>
      </c>
      <c r="T4656" s="122">
        <v>6.3973062449999996E-3</v>
      </c>
      <c r="U4656" s="122">
        <v>6.5636599049999998E-3</v>
      </c>
      <c r="V4656" s="122">
        <v>6.7191351150000002E-3</v>
      </c>
      <c r="W4656" s="122">
        <v>6.8208569550000002E-3</v>
      </c>
      <c r="X4656" s="122">
        <v>6.9798448499999999E-3</v>
      </c>
      <c r="Y4656" s="122">
        <v>7.1355337350000004E-3</v>
      </c>
      <c r="Z4656" s="122">
        <v>7.3120962749999999E-3</v>
      </c>
      <c r="AA4656" s="122">
        <v>7.4904984000000001E-3</v>
      </c>
      <c r="AB4656" s="122">
        <v>7.6722701549999999E-3</v>
      </c>
      <c r="AC4656" s="122">
        <v>7.8492788550000008E-3</v>
      </c>
      <c r="AD4656" s="122">
        <v>7.986664785E-3</v>
      </c>
      <c r="AE4656" s="122">
        <v>8.1326792249999998E-3</v>
      </c>
      <c r="AF4656" s="122">
        <v>8.2719418650000001E-3</v>
      </c>
      <c r="AG4656" s="122">
        <v>8.3685868199999992E-3</v>
      </c>
      <c r="AH4656" s="122">
        <v>8.4791726249999998E-3</v>
      </c>
      <c r="AI4656" s="122">
        <v>8.5646652300000008E-3</v>
      </c>
      <c r="AJ4656" s="122">
        <v>8.8728545400000008E-3</v>
      </c>
      <c r="AK4656" s="122">
        <v>8.9757708150000007E-3</v>
      </c>
      <c r="AL4656" s="122">
        <v>0</v>
      </c>
    </row>
    <row r="4657" spans="1:38" hidden="1" x14ac:dyDescent="0.25">
      <c r="A4657" s="122" t="s">
        <v>2067</v>
      </c>
      <c r="B4657" s="122">
        <v>1</v>
      </c>
      <c r="C4657" s="122" t="s">
        <v>2269</v>
      </c>
      <c r="D4657" s="122" t="s">
        <v>2131</v>
      </c>
      <c r="E4657" s="122">
        <v>85</v>
      </c>
      <c r="F4657" s="122">
        <v>0</v>
      </c>
      <c r="G4657" s="122">
        <v>0</v>
      </c>
      <c r="H4657" s="122">
        <v>0</v>
      </c>
      <c r="I4657" s="122">
        <v>0</v>
      </c>
      <c r="J4657" s="122">
        <v>0</v>
      </c>
      <c r="K4657" s="122">
        <v>6.6219619949999999E-3</v>
      </c>
      <c r="L4657" s="122">
        <v>1.341174318E-2</v>
      </c>
      <c r="M4657" s="122">
        <v>1.356949308E-2</v>
      </c>
      <c r="N4657" s="122">
        <v>1.3736128889999999E-2</v>
      </c>
      <c r="O4657" s="122">
        <v>1.3921528335000001E-2</v>
      </c>
      <c r="P4657" s="122">
        <v>1.409850585E-2</v>
      </c>
      <c r="Q4657" s="122">
        <v>1.4254756395E-2</v>
      </c>
      <c r="R4657" s="122">
        <v>1.4418384750000001E-2</v>
      </c>
      <c r="S4657" s="122">
        <v>1.4621117774999999E-2</v>
      </c>
      <c r="T4657" s="122">
        <v>1.4836500855E-2</v>
      </c>
      <c r="U4657" s="122">
        <v>1.5051621584999999E-2</v>
      </c>
      <c r="V4657" s="122">
        <v>1.530145353E-2</v>
      </c>
      <c r="W4657" s="122">
        <v>1.554882153E-2</v>
      </c>
      <c r="X4657" s="122">
        <v>1.580553216E-2</v>
      </c>
      <c r="Y4657" s="122">
        <v>1.606955757E-2</v>
      </c>
      <c r="Z4657" s="122">
        <v>1.6354704465000001E-2</v>
      </c>
      <c r="AA4657" s="122">
        <v>1.6651408784999999E-2</v>
      </c>
      <c r="AB4657" s="122">
        <v>1.6919721554999999E-2</v>
      </c>
      <c r="AC4657" s="122">
        <v>1.723791828E-2</v>
      </c>
      <c r="AD4657" s="122">
        <v>1.755320325E-2</v>
      </c>
      <c r="AE4657" s="122">
        <v>1.7845848405E-2</v>
      </c>
      <c r="AF4657" s="122">
        <v>1.8138430365E-2</v>
      </c>
      <c r="AG4657" s="122">
        <v>1.8452303100000001E-2</v>
      </c>
      <c r="AH4657" s="122">
        <v>1.8767836725000001E-2</v>
      </c>
      <c r="AI4657" s="122">
        <v>1.9115989860000002E-2</v>
      </c>
      <c r="AJ4657" s="122">
        <v>1.9486453635000001E-2</v>
      </c>
      <c r="AK4657" s="122">
        <v>1.9881576000000001E-2</v>
      </c>
      <c r="AL4657" s="122">
        <v>0</v>
      </c>
    </row>
    <row r="4658" spans="1:38" hidden="1" x14ac:dyDescent="0.25">
      <c r="A4658" s="122" t="s">
        <v>2067</v>
      </c>
      <c r="B4658" s="122">
        <v>1</v>
      </c>
      <c r="C4658" s="122" t="s">
        <v>2269</v>
      </c>
      <c r="D4658" s="122" t="s">
        <v>2132</v>
      </c>
      <c r="E4658" s="122">
        <v>85</v>
      </c>
      <c r="F4658" s="122">
        <v>0</v>
      </c>
      <c r="G4658" s="122">
        <v>0</v>
      </c>
      <c r="H4658" s="122">
        <v>0</v>
      </c>
      <c r="I4658" s="122">
        <v>0</v>
      </c>
      <c r="J4658" s="122">
        <v>0</v>
      </c>
      <c r="K4658" s="122">
        <v>2.7189282450000001E-3</v>
      </c>
      <c r="L4658" s="122">
        <v>5.602583415E-3</v>
      </c>
      <c r="M4658" s="122">
        <v>5.7660697049999998E-3</v>
      </c>
      <c r="N4658" s="122">
        <v>5.9259127950000001E-3</v>
      </c>
      <c r="O4658" s="122">
        <v>6.0868950450000004E-3</v>
      </c>
      <c r="P4658" s="122">
        <v>6.2545586400000004E-3</v>
      </c>
      <c r="Q4658" s="122">
        <v>6.4173793200000004E-3</v>
      </c>
      <c r="R4658" s="122">
        <v>6.5863865100000002E-3</v>
      </c>
      <c r="S4658" s="122">
        <v>6.7757126250000002E-3</v>
      </c>
      <c r="T4658" s="122">
        <v>6.9912062550000001E-3</v>
      </c>
      <c r="U4658" s="122">
        <v>7.2517041299999998E-3</v>
      </c>
      <c r="V4658" s="122">
        <v>7.5345131399999999E-3</v>
      </c>
      <c r="W4658" s="122">
        <v>7.8029192999999998E-3</v>
      </c>
      <c r="X4658" s="122">
        <v>8.0387412599999993E-3</v>
      </c>
      <c r="Y4658" s="122">
        <v>8.2361416500000006E-3</v>
      </c>
      <c r="Z4658" s="122">
        <v>8.4207815999999998E-3</v>
      </c>
      <c r="AA4658" s="122">
        <v>8.6019959849999994E-3</v>
      </c>
      <c r="AB4658" s="122">
        <v>8.7759901349999999E-3</v>
      </c>
      <c r="AC4658" s="122">
        <v>8.9815842599999998E-3</v>
      </c>
      <c r="AD4658" s="122">
        <v>9.2106940200000001E-3</v>
      </c>
      <c r="AE4658" s="122">
        <v>9.4442874899999998E-3</v>
      </c>
      <c r="AF4658" s="122">
        <v>9.7490335800000001E-3</v>
      </c>
      <c r="AG4658" s="122">
        <v>1.009412877E-2</v>
      </c>
      <c r="AH4658" s="122">
        <v>1.0439264385000001E-2</v>
      </c>
      <c r="AI4658" s="122">
        <v>1.082405874E-2</v>
      </c>
      <c r="AJ4658" s="122">
        <v>1.129202283E-2</v>
      </c>
      <c r="AK4658" s="122">
        <v>1.1836019414999999E-2</v>
      </c>
      <c r="AL4658" s="122">
        <v>0</v>
      </c>
    </row>
    <row r="4659" spans="1:38" hidden="1" x14ac:dyDescent="0.25">
      <c r="A4659" s="122" t="s">
        <v>2067</v>
      </c>
      <c r="B4659" s="122">
        <v>1</v>
      </c>
      <c r="C4659" s="122" t="s">
        <v>2269</v>
      </c>
      <c r="D4659" s="122" t="s">
        <v>2133</v>
      </c>
      <c r="E4659" s="122">
        <v>85</v>
      </c>
      <c r="F4659" s="122">
        <v>0</v>
      </c>
      <c r="G4659" s="122">
        <v>0</v>
      </c>
      <c r="H4659" s="122">
        <v>0</v>
      </c>
      <c r="I4659" s="122">
        <v>0</v>
      </c>
      <c r="J4659" s="122">
        <v>0</v>
      </c>
      <c r="K4659" s="122">
        <v>2.7732497264999999E-2</v>
      </c>
      <c r="L4659" s="122">
        <v>5.6357248695000001E-2</v>
      </c>
      <c r="M4659" s="122">
        <v>5.7193763054999999E-2</v>
      </c>
      <c r="N4659" s="122">
        <v>5.8069275165000003E-2</v>
      </c>
      <c r="O4659" s="122">
        <v>5.8971223740000002E-2</v>
      </c>
      <c r="P4659" s="122">
        <v>5.9849464290000001E-2</v>
      </c>
      <c r="Q4659" s="122">
        <v>6.0716208794999997E-2</v>
      </c>
      <c r="R4659" s="122">
        <v>6.1548699135000003E-2</v>
      </c>
      <c r="S4659" s="122">
        <v>6.2400715740000001E-2</v>
      </c>
      <c r="T4659" s="122">
        <v>6.3240101430000001E-2</v>
      </c>
      <c r="U4659" s="122">
        <v>6.4025108235000003E-2</v>
      </c>
      <c r="V4659" s="122">
        <v>6.4865565269999995E-2</v>
      </c>
      <c r="W4659" s="122">
        <v>6.5819207025000007E-2</v>
      </c>
      <c r="X4659" s="122">
        <v>6.6785377724999997E-2</v>
      </c>
      <c r="Y4659" s="122">
        <v>6.7803289124999999E-2</v>
      </c>
      <c r="Z4659" s="122">
        <v>6.8835063000000002E-2</v>
      </c>
      <c r="AA4659" s="122">
        <v>6.9867180900000006E-2</v>
      </c>
      <c r="AB4659" s="122">
        <v>7.0844431020000001E-2</v>
      </c>
      <c r="AC4659" s="122">
        <v>7.1849075100000007E-2</v>
      </c>
      <c r="AD4659" s="122">
        <v>7.2709931084999999E-2</v>
      </c>
      <c r="AE4659" s="122">
        <v>7.3494696659999997E-2</v>
      </c>
      <c r="AF4659" s="122">
        <v>7.4226009494999995E-2</v>
      </c>
      <c r="AG4659" s="122">
        <v>7.5012217830000005E-2</v>
      </c>
      <c r="AH4659" s="122">
        <v>7.5816632595000003E-2</v>
      </c>
      <c r="AI4659" s="122">
        <v>7.6637192775000001E-2</v>
      </c>
      <c r="AJ4659" s="122">
        <v>7.8132626220000001E-2</v>
      </c>
      <c r="AK4659" s="122">
        <v>7.8898384289999998E-2</v>
      </c>
      <c r="AL4659" s="122">
        <v>0</v>
      </c>
    </row>
    <row r="4660" spans="1:38" hidden="1" x14ac:dyDescent="0.25">
      <c r="A4660" s="122" t="s">
        <v>2067</v>
      </c>
      <c r="B4660" s="122">
        <v>1</v>
      </c>
      <c r="C4660" s="122" t="s">
        <v>2269</v>
      </c>
      <c r="D4660" s="122" t="s">
        <v>2134</v>
      </c>
      <c r="E4660" s="122">
        <v>85</v>
      </c>
      <c r="F4660" s="122">
        <v>0</v>
      </c>
      <c r="G4660" s="122">
        <v>0</v>
      </c>
      <c r="H4660" s="122">
        <v>0</v>
      </c>
      <c r="I4660" s="122">
        <v>0</v>
      </c>
      <c r="J4660" s="122">
        <v>0</v>
      </c>
      <c r="K4660" s="122">
        <v>1.3513463204999999E-2</v>
      </c>
      <c r="L4660" s="122">
        <v>2.7503447895000002E-2</v>
      </c>
      <c r="M4660" s="122">
        <v>2.795109933E-2</v>
      </c>
      <c r="N4660" s="122">
        <v>2.8386160109999999E-2</v>
      </c>
      <c r="O4660" s="122">
        <v>2.8843647690000002E-2</v>
      </c>
      <c r="P4660" s="122">
        <v>2.9322035985000001E-2</v>
      </c>
      <c r="Q4660" s="122">
        <v>2.9791888004999999E-2</v>
      </c>
      <c r="R4660" s="122">
        <v>3.0249496365E-2</v>
      </c>
      <c r="S4660" s="122">
        <v>3.0795990884999999E-2</v>
      </c>
      <c r="T4660" s="122">
        <v>3.1309221734999997E-2</v>
      </c>
      <c r="U4660" s="122">
        <v>3.1878839190000001E-2</v>
      </c>
      <c r="V4660" s="122">
        <v>3.2487631769999997E-2</v>
      </c>
      <c r="W4660" s="122">
        <v>3.3073769684999997E-2</v>
      </c>
      <c r="X4660" s="122">
        <v>3.3661396065000002E-2</v>
      </c>
      <c r="Y4660" s="122">
        <v>3.4224511860000001E-2</v>
      </c>
      <c r="Z4660" s="122">
        <v>3.4794298935000002E-2</v>
      </c>
      <c r="AA4660" s="122">
        <v>3.5386195515000003E-2</v>
      </c>
      <c r="AB4660" s="122">
        <v>3.5958232695000002E-2</v>
      </c>
      <c r="AC4660" s="122">
        <v>3.6608085030000001E-2</v>
      </c>
      <c r="AD4660" s="122">
        <v>3.7221006075E-2</v>
      </c>
      <c r="AE4660" s="122">
        <v>3.7785505890000001E-2</v>
      </c>
      <c r="AF4660" s="122">
        <v>3.8427379650000003E-2</v>
      </c>
      <c r="AG4660" s="122">
        <v>3.9103339605000002E-2</v>
      </c>
      <c r="AH4660" s="122">
        <v>3.9911107665000001E-2</v>
      </c>
      <c r="AI4660" s="122">
        <v>4.0723535159999998E-2</v>
      </c>
      <c r="AJ4660" s="122">
        <v>4.1468128845E-2</v>
      </c>
      <c r="AK4660" s="122">
        <v>4.2377187764999998E-2</v>
      </c>
      <c r="AL4660" s="122">
        <v>0</v>
      </c>
    </row>
    <row r="4661" spans="1:38" hidden="1" x14ac:dyDescent="0.25">
      <c r="A4661" s="122" t="s">
        <v>2067</v>
      </c>
      <c r="B4661" s="122">
        <v>1</v>
      </c>
      <c r="C4661" s="122" t="s">
        <v>2269</v>
      </c>
      <c r="D4661" s="122" t="s">
        <v>2135</v>
      </c>
      <c r="E4661" s="122">
        <v>85</v>
      </c>
      <c r="F4661" s="122">
        <v>0</v>
      </c>
      <c r="G4661" s="122">
        <v>0</v>
      </c>
      <c r="H4661" s="122">
        <v>0</v>
      </c>
      <c r="I4661" s="122">
        <v>0</v>
      </c>
      <c r="J4661" s="122">
        <v>0</v>
      </c>
      <c r="K4661" s="122">
        <v>6.0068116350000004E-3</v>
      </c>
      <c r="L4661" s="122">
        <v>1.2175599645E-2</v>
      </c>
      <c r="M4661" s="122">
        <v>1.2368766795E-2</v>
      </c>
      <c r="N4661" s="122">
        <v>1.2589710210000001E-2</v>
      </c>
      <c r="O4661" s="122">
        <v>1.2779724375000001E-2</v>
      </c>
      <c r="P4661" s="122">
        <v>1.296552015E-2</v>
      </c>
      <c r="Q4661" s="122">
        <v>1.3137346695E-2</v>
      </c>
      <c r="R4661" s="122">
        <v>1.333390311E-2</v>
      </c>
      <c r="S4661" s="122">
        <v>1.3532758634999999E-2</v>
      </c>
      <c r="T4661" s="122">
        <v>1.3735118595E-2</v>
      </c>
      <c r="U4661" s="122">
        <v>1.393889112E-2</v>
      </c>
      <c r="V4661" s="122">
        <v>1.4174289689999999E-2</v>
      </c>
      <c r="W4661" s="122">
        <v>1.4431982895000001E-2</v>
      </c>
      <c r="X4661" s="122">
        <v>1.4712313275E-2</v>
      </c>
      <c r="Y4661" s="122">
        <v>1.5008984925E-2</v>
      </c>
      <c r="Z4661" s="122">
        <v>1.53224742E-2</v>
      </c>
      <c r="AA4661" s="122">
        <v>1.5581257560000001E-2</v>
      </c>
      <c r="AB4661" s="122">
        <v>1.587039267E-2</v>
      </c>
      <c r="AC4661" s="122">
        <v>1.6125681494999999E-2</v>
      </c>
      <c r="AD4661" s="122">
        <v>1.6375056884999999E-2</v>
      </c>
      <c r="AE4661" s="122">
        <v>1.6635238455E-2</v>
      </c>
      <c r="AF4661" s="122">
        <v>1.6863481965E-2</v>
      </c>
      <c r="AG4661" s="122">
        <v>1.7085625425000001E-2</v>
      </c>
      <c r="AH4661" s="122">
        <v>1.735483002E-2</v>
      </c>
      <c r="AI4661" s="122">
        <v>1.7621841765E-2</v>
      </c>
      <c r="AJ4661" s="122">
        <v>1.7941620509999999E-2</v>
      </c>
      <c r="AK4661" s="122">
        <v>1.8272054954999999E-2</v>
      </c>
      <c r="AL4661" s="122">
        <v>0</v>
      </c>
    </row>
    <row r="4662" spans="1:38" hidden="1" x14ac:dyDescent="0.25">
      <c r="A4662" s="122" t="s">
        <v>2067</v>
      </c>
      <c r="B4662" s="122">
        <v>1</v>
      </c>
      <c r="C4662" s="122" t="s">
        <v>2269</v>
      </c>
      <c r="D4662" s="122" t="s">
        <v>2136</v>
      </c>
      <c r="E4662" s="122">
        <v>85</v>
      </c>
      <c r="F4662" s="122">
        <v>0</v>
      </c>
      <c r="G4662" s="122">
        <v>0</v>
      </c>
      <c r="H4662" s="122">
        <v>0</v>
      </c>
      <c r="I4662" s="122">
        <v>0</v>
      </c>
      <c r="J4662" s="122">
        <v>0</v>
      </c>
      <c r="K4662" s="122">
        <v>8.9776929000000005E-3</v>
      </c>
      <c r="L4662" s="122">
        <v>1.8252707220000001E-2</v>
      </c>
      <c r="M4662" s="122">
        <v>1.8552253665000001E-2</v>
      </c>
      <c r="N4662" s="122">
        <v>1.88585067E-2</v>
      </c>
      <c r="O4662" s="122">
        <v>1.9172191830000001E-2</v>
      </c>
      <c r="P4662" s="122">
        <v>1.9489190985000002E-2</v>
      </c>
      <c r="Q4662" s="122">
        <v>1.9778407275E-2</v>
      </c>
      <c r="R4662" s="122">
        <v>2.0097030855E-2</v>
      </c>
      <c r="S4662" s="122">
        <v>2.046147114E-2</v>
      </c>
      <c r="T4662" s="122">
        <v>2.082641583E-2</v>
      </c>
      <c r="U4662" s="122">
        <v>2.1237317145E-2</v>
      </c>
      <c r="V4662" s="122">
        <v>2.1645388875000001E-2</v>
      </c>
      <c r="W4662" s="122">
        <v>2.2067874344999999E-2</v>
      </c>
      <c r="X4662" s="122">
        <v>2.247589773E-2</v>
      </c>
      <c r="Y4662" s="122">
        <v>2.2873868490000001E-2</v>
      </c>
      <c r="Z4662" s="122">
        <v>2.3311066185E-2</v>
      </c>
      <c r="AA4662" s="122">
        <v>2.3731878389999999E-2</v>
      </c>
      <c r="AB4662" s="122">
        <v>2.4129092625000001E-2</v>
      </c>
      <c r="AC4662" s="122">
        <v>2.4553161600000002E-2</v>
      </c>
      <c r="AD4662" s="122">
        <v>2.4924865349999999E-2</v>
      </c>
      <c r="AE4662" s="122">
        <v>2.5313201925000001E-2</v>
      </c>
      <c r="AF4662" s="122">
        <v>2.5705324920000001E-2</v>
      </c>
      <c r="AG4662" s="122">
        <v>2.6152307279999999E-2</v>
      </c>
      <c r="AH4662" s="122">
        <v>2.6599176780000001E-2</v>
      </c>
      <c r="AI4662" s="122">
        <v>2.7058301654999999E-2</v>
      </c>
      <c r="AJ4662" s="122">
        <v>2.7524389860000002E-2</v>
      </c>
      <c r="AK4662" s="122">
        <v>2.807755764E-2</v>
      </c>
      <c r="AL4662" s="122">
        <v>0</v>
      </c>
    </row>
    <row r="4663" spans="1:38" hidden="1" x14ac:dyDescent="0.25">
      <c r="A4663" s="122" t="s">
        <v>2067</v>
      </c>
      <c r="B4663" s="122">
        <v>1</v>
      </c>
      <c r="C4663" s="122" t="s">
        <v>2269</v>
      </c>
      <c r="D4663" s="122" t="s">
        <v>2137</v>
      </c>
      <c r="E4663" s="122">
        <v>85</v>
      </c>
      <c r="F4663" s="122">
        <v>0</v>
      </c>
      <c r="G4663" s="122">
        <v>0</v>
      </c>
      <c r="H4663" s="122">
        <v>0</v>
      </c>
      <c r="I4663" s="122">
        <v>0</v>
      </c>
      <c r="J4663" s="122">
        <v>0</v>
      </c>
      <c r="K4663" s="122">
        <v>1.011242991E-2</v>
      </c>
      <c r="L4663" s="122">
        <v>2.0484933645000002E-2</v>
      </c>
      <c r="M4663" s="122">
        <v>2.0750336639999999E-2</v>
      </c>
      <c r="N4663" s="122">
        <v>2.1011308065000001E-2</v>
      </c>
      <c r="O4663" s="122">
        <v>2.1284817344999998E-2</v>
      </c>
      <c r="P4663" s="122">
        <v>2.1524566304999999E-2</v>
      </c>
      <c r="Q4663" s="122">
        <v>2.1770492039999999E-2</v>
      </c>
      <c r="R4663" s="122">
        <v>2.2098894014999999E-2</v>
      </c>
      <c r="S4663" s="122">
        <v>2.2468630305000001E-2</v>
      </c>
      <c r="T4663" s="122">
        <v>2.286649596E-2</v>
      </c>
      <c r="U4663" s="122">
        <v>2.3237221095E-2</v>
      </c>
      <c r="V4663" s="122">
        <v>2.2073377920000001E-2</v>
      </c>
      <c r="W4663" s="122">
        <v>2.2684334475000002E-2</v>
      </c>
      <c r="X4663" s="122">
        <v>2.3239303560000001E-2</v>
      </c>
      <c r="Y4663" s="122">
        <v>2.3798842814999999E-2</v>
      </c>
      <c r="Z4663" s="122">
        <v>2.4362691539999998E-2</v>
      </c>
      <c r="AA4663" s="122">
        <v>2.484726915E-2</v>
      </c>
      <c r="AB4663" s="122">
        <v>2.5307000235000002E-2</v>
      </c>
      <c r="AC4663" s="122">
        <v>2.5774070850000001E-2</v>
      </c>
      <c r="AD4663" s="122">
        <v>2.6216796210000001E-2</v>
      </c>
      <c r="AE4663" s="122">
        <v>2.6672680484999999E-2</v>
      </c>
      <c r="AF4663" s="122">
        <v>2.7100726785000001E-2</v>
      </c>
      <c r="AG4663" s="122">
        <v>2.7432356160000001E-2</v>
      </c>
      <c r="AH4663" s="122">
        <v>2.7791877959999999E-2</v>
      </c>
      <c r="AI4663" s="122">
        <v>2.8183264065000001E-2</v>
      </c>
      <c r="AJ4663" s="122">
        <v>2.8424226930000001E-2</v>
      </c>
      <c r="AK4663" s="122">
        <v>2.8791439875000002E-2</v>
      </c>
      <c r="AL4663" s="122">
        <v>0</v>
      </c>
    </row>
    <row r="4664" spans="1:38" hidden="1" x14ac:dyDescent="0.25">
      <c r="A4664" s="122" t="s">
        <v>2067</v>
      </c>
      <c r="B4664" s="122">
        <v>1</v>
      </c>
      <c r="C4664" s="122" t="s">
        <v>2269</v>
      </c>
      <c r="D4664" s="122" t="s">
        <v>2138</v>
      </c>
      <c r="E4664" s="122">
        <v>85</v>
      </c>
      <c r="F4664" s="122">
        <v>0</v>
      </c>
      <c r="G4664" s="122">
        <v>0</v>
      </c>
      <c r="H4664" s="122">
        <v>0</v>
      </c>
      <c r="I4664" s="122">
        <v>0</v>
      </c>
      <c r="J4664" s="122">
        <v>0</v>
      </c>
      <c r="K4664" s="122">
        <v>1.4183161905E-2</v>
      </c>
      <c r="L4664" s="122">
        <v>2.8778229315000001E-2</v>
      </c>
      <c r="M4664" s="122">
        <v>2.9222059349999999E-2</v>
      </c>
      <c r="N4664" s="122">
        <v>2.9677772849999999E-2</v>
      </c>
      <c r="O4664" s="122">
        <v>3.0143293290000001E-2</v>
      </c>
      <c r="P4664" s="122">
        <v>3.0617961825000001E-2</v>
      </c>
      <c r="Q4664" s="122">
        <v>3.1103959095000001E-2</v>
      </c>
      <c r="R4664" s="122">
        <v>3.1533185475000003E-2</v>
      </c>
      <c r="S4664" s="122">
        <v>3.1918800705E-2</v>
      </c>
      <c r="T4664" s="122">
        <v>3.2209738935000003E-2</v>
      </c>
      <c r="U4664" s="122">
        <v>3.251185476E-2</v>
      </c>
      <c r="V4664" s="122">
        <v>3.2884783469999998E-2</v>
      </c>
      <c r="W4664" s="122">
        <v>3.3343146045000001E-2</v>
      </c>
      <c r="X4664" s="122">
        <v>3.3892768305000001E-2</v>
      </c>
      <c r="Y4664" s="122">
        <v>3.4533348795000002E-2</v>
      </c>
      <c r="Z4664" s="122">
        <v>3.5201100164999999E-2</v>
      </c>
      <c r="AA4664" s="122">
        <v>3.5912695005000002E-2</v>
      </c>
      <c r="AB4664" s="122">
        <v>3.6647153894999999E-2</v>
      </c>
      <c r="AC4664" s="122">
        <v>3.7413632024999997E-2</v>
      </c>
      <c r="AD4664" s="122">
        <v>3.8173789994999999E-2</v>
      </c>
      <c r="AE4664" s="122">
        <v>3.8848767210000003E-2</v>
      </c>
      <c r="AF4664" s="122">
        <v>3.9523728915E-2</v>
      </c>
      <c r="AG4664" s="122">
        <v>4.0286006970000003E-2</v>
      </c>
      <c r="AH4664" s="122">
        <v>4.1026721175000003E-2</v>
      </c>
      <c r="AI4664" s="122">
        <v>4.1714989304999998E-2</v>
      </c>
      <c r="AJ4664" s="122">
        <v>4.2913881615000003E-2</v>
      </c>
      <c r="AK4664" s="122">
        <v>4.3490092634999998E-2</v>
      </c>
      <c r="AL4664" s="122">
        <v>0</v>
      </c>
    </row>
    <row r="4665" spans="1:38" hidden="1" x14ac:dyDescent="0.25">
      <c r="A4665" s="122" t="s">
        <v>2067</v>
      </c>
      <c r="B4665" s="122">
        <v>1</v>
      </c>
      <c r="C4665" s="122" t="s">
        <v>2269</v>
      </c>
      <c r="D4665" s="122" t="s">
        <v>2139</v>
      </c>
      <c r="E4665" s="122">
        <v>85</v>
      </c>
      <c r="F4665" s="122">
        <v>0</v>
      </c>
      <c r="G4665" s="122">
        <v>0</v>
      </c>
      <c r="H4665" s="122">
        <v>0</v>
      </c>
      <c r="I4665" s="122">
        <v>0</v>
      </c>
      <c r="J4665" s="122">
        <v>0</v>
      </c>
      <c r="K4665" s="122">
        <v>1.170882405E-2</v>
      </c>
      <c r="L4665" s="122">
        <v>2.3805778919999999E-2</v>
      </c>
      <c r="M4665" s="122">
        <v>2.4205965465E-2</v>
      </c>
      <c r="N4665" s="122">
        <v>2.4627055035000001E-2</v>
      </c>
      <c r="O4665" s="122">
        <v>2.5071957570000001E-2</v>
      </c>
      <c r="P4665" s="122">
        <v>2.5563649979999999E-2</v>
      </c>
      <c r="Q4665" s="122">
        <v>2.6130623969999999E-2</v>
      </c>
      <c r="R4665" s="122">
        <v>2.6733253634999999E-2</v>
      </c>
      <c r="S4665" s="122">
        <v>2.7315303839999999E-2</v>
      </c>
      <c r="T4665" s="122">
        <v>2.7862990979999998E-2</v>
      </c>
      <c r="U4665" s="122">
        <v>2.8394561910000001E-2</v>
      </c>
      <c r="V4665" s="122">
        <v>2.8869316740000001E-2</v>
      </c>
      <c r="W4665" s="122">
        <v>2.9308975905E-2</v>
      </c>
      <c r="X4665" s="122">
        <v>2.9785157489999999E-2</v>
      </c>
      <c r="Y4665" s="122">
        <v>3.036226413E-2</v>
      </c>
      <c r="Z4665" s="122">
        <v>3.103227402E-2</v>
      </c>
      <c r="AA4665" s="122">
        <v>3.1710293505000001E-2</v>
      </c>
      <c r="AB4665" s="122">
        <v>3.2380473345000001E-2</v>
      </c>
      <c r="AC4665" s="122">
        <v>3.3012349094999997E-2</v>
      </c>
      <c r="AD4665" s="122">
        <v>3.3632343689999997E-2</v>
      </c>
      <c r="AE4665" s="122">
        <v>3.4225447244999999E-2</v>
      </c>
      <c r="AF4665" s="122">
        <v>3.4775136329999998E-2</v>
      </c>
      <c r="AG4665" s="122">
        <v>3.5382737609999999E-2</v>
      </c>
      <c r="AH4665" s="122">
        <v>3.6000552885000002E-2</v>
      </c>
      <c r="AI4665" s="122">
        <v>3.6633303465000003E-2</v>
      </c>
      <c r="AJ4665" s="122">
        <v>3.7722204135E-2</v>
      </c>
      <c r="AK4665" s="122">
        <v>3.838692396E-2</v>
      </c>
      <c r="AL4665" s="122">
        <v>0</v>
      </c>
    </row>
    <row r="4666" spans="1:38" hidden="1" x14ac:dyDescent="0.25">
      <c r="A4666" s="122" t="s">
        <v>2067</v>
      </c>
      <c r="B4666" s="122">
        <v>1</v>
      </c>
      <c r="C4666" s="122" t="s">
        <v>2269</v>
      </c>
      <c r="D4666" s="122" t="s">
        <v>2140</v>
      </c>
      <c r="E4666" s="122">
        <v>85</v>
      </c>
      <c r="F4666" s="122">
        <v>0</v>
      </c>
      <c r="G4666" s="122">
        <v>0</v>
      </c>
      <c r="H4666" s="122">
        <v>0</v>
      </c>
      <c r="I4666" s="122">
        <v>0</v>
      </c>
      <c r="J4666" s="122">
        <v>0</v>
      </c>
      <c r="K4666" s="122">
        <v>2.87171478E-3</v>
      </c>
      <c r="L4666" s="122">
        <v>5.8166917049999999E-3</v>
      </c>
      <c r="M4666" s="122">
        <v>5.8892930249999998E-3</v>
      </c>
      <c r="N4666" s="122">
        <v>5.958075585E-3</v>
      </c>
      <c r="O4666" s="122">
        <v>6.0445906950000001E-3</v>
      </c>
      <c r="P4666" s="122">
        <v>6.1469426699999998E-3</v>
      </c>
      <c r="Q4666" s="122">
        <v>6.250765785E-3</v>
      </c>
      <c r="R4666" s="122">
        <v>6.3681525599999997E-3</v>
      </c>
      <c r="S4666" s="122">
        <v>6.4930955099999996E-3</v>
      </c>
      <c r="T4666" s="122">
        <v>6.5988293249999996E-3</v>
      </c>
      <c r="U4666" s="122">
        <v>6.6959659800000003E-3</v>
      </c>
      <c r="V4666" s="122">
        <v>6.7903827750000001E-3</v>
      </c>
      <c r="W4666" s="122">
        <v>6.879776475E-3</v>
      </c>
      <c r="X4666" s="122">
        <v>6.9709171949999997E-3</v>
      </c>
      <c r="Y4666" s="122">
        <v>7.0447870349999997E-3</v>
      </c>
      <c r="Z4666" s="122">
        <v>7.1172165900000002E-3</v>
      </c>
      <c r="AA4666" s="122">
        <v>7.2131045249999998E-3</v>
      </c>
      <c r="AB4666" s="122">
        <v>7.3032564000000003E-3</v>
      </c>
      <c r="AC4666" s="122">
        <v>7.40200296E-3</v>
      </c>
      <c r="AD4666" s="122">
        <v>7.5119911349999999E-3</v>
      </c>
      <c r="AE4666" s="122">
        <v>7.5960191999999999E-3</v>
      </c>
      <c r="AF4666" s="122">
        <v>7.7130805950000004E-3</v>
      </c>
      <c r="AG4666" s="122">
        <v>7.8402099600000004E-3</v>
      </c>
      <c r="AH4666" s="122">
        <v>7.9847644799999999E-3</v>
      </c>
      <c r="AI4666" s="122">
        <v>8.1420933000000001E-3</v>
      </c>
      <c r="AJ4666" s="122">
        <v>8.3251055249999994E-3</v>
      </c>
      <c r="AK4666" s="122">
        <v>8.5442398800000003E-3</v>
      </c>
      <c r="AL4666" s="122">
        <v>0</v>
      </c>
    </row>
    <row r="4667" spans="1:38" hidden="1" x14ac:dyDescent="0.25">
      <c r="A4667" s="122" t="s">
        <v>2067</v>
      </c>
      <c r="B4667" s="122">
        <v>1</v>
      </c>
      <c r="C4667" s="122" t="s">
        <v>2269</v>
      </c>
      <c r="D4667" s="122" t="s">
        <v>2141</v>
      </c>
      <c r="E4667" s="122">
        <v>85</v>
      </c>
      <c r="F4667" s="122">
        <v>0</v>
      </c>
      <c r="G4667" s="122">
        <v>0</v>
      </c>
      <c r="H4667" s="122">
        <v>0</v>
      </c>
      <c r="I4667" s="122">
        <v>0</v>
      </c>
      <c r="J4667" s="122">
        <v>0</v>
      </c>
      <c r="K4667" s="122">
        <v>2.2346413155000001E-2</v>
      </c>
      <c r="L4667" s="122">
        <v>4.5444597495000003E-2</v>
      </c>
      <c r="M4667" s="122">
        <v>4.6038869250000003E-2</v>
      </c>
      <c r="N4667" s="122">
        <v>4.6599574890000002E-2</v>
      </c>
      <c r="O4667" s="122">
        <v>4.7224216875000002E-2</v>
      </c>
      <c r="P4667" s="122">
        <v>4.7904221475000001E-2</v>
      </c>
      <c r="Q4667" s="122">
        <v>4.8574736760000001E-2</v>
      </c>
      <c r="R4667" s="122">
        <v>4.9215693285000001E-2</v>
      </c>
      <c r="S4667" s="122">
        <v>4.9902418830000003E-2</v>
      </c>
      <c r="T4667" s="122">
        <v>5.0509182404999999E-2</v>
      </c>
      <c r="U4667" s="122">
        <v>5.1033313650000002E-2</v>
      </c>
      <c r="V4667" s="122">
        <v>5.1486743549999998E-2</v>
      </c>
      <c r="W4667" s="122">
        <v>5.1849679364999998E-2</v>
      </c>
      <c r="X4667" s="122">
        <v>5.2114596270000001E-2</v>
      </c>
      <c r="Y4667" s="122">
        <v>5.2463240114999997E-2</v>
      </c>
      <c r="Z4667" s="122">
        <v>5.2951413735000001E-2</v>
      </c>
      <c r="AA4667" s="122">
        <v>5.3661229215000002E-2</v>
      </c>
      <c r="AB4667" s="122">
        <v>5.4431194124999999E-2</v>
      </c>
      <c r="AC4667" s="122">
        <v>5.5240510049999997E-2</v>
      </c>
      <c r="AD4667" s="122">
        <v>5.6045966624999999E-2</v>
      </c>
      <c r="AE4667" s="122">
        <v>5.6777245470000001E-2</v>
      </c>
      <c r="AF4667" s="122">
        <v>5.7625265444999997E-2</v>
      </c>
      <c r="AG4667" s="122">
        <v>5.8559042355E-2</v>
      </c>
      <c r="AH4667" s="122">
        <v>5.9506572840000001E-2</v>
      </c>
      <c r="AI4667" s="122">
        <v>6.0409381230000003E-2</v>
      </c>
      <c r="AJ4667" s="122">
        <v>6.1525064865E-2</v>
      </c>
      <c r="AK4667" s="122">
        <v>6.2580964215000007E-2</v>
      </c>
      <c r="AL4667" s="122">
        <v>0</v>
      </c>
    </row>
    <row r="4668" spans="1:38" hidden="1" x14ac:dyDescent="0.25">
      <c r="A4668" s="122" t="s">
        <v>2067</v>
      </c>
      <c r="B4668" s="122">
        <v>1</v>
      </c>
      <c r="C4668" s="122" t="s">
        <v>2269</v>
      </c>
      <c r="D4668" s="122" t="s">
        <v>2142</v>
      </c>
      <c r="E4668" s="122">
        <v>85</v>
      </c>
      <c r="F4668" s="122">
        <v>0</v>
      </c>
      <c r="G4668" s="122">
        <v>0</v>
      </c>
      <c r="H4668" s="122">
        <v>0</v>
      </c>
      <c r="I4668" s="122">
        <v>0</v>
      </c>
      <c r="J4668" s="122">
        <v>0</v>
      </c>
      <c r="K4668" s="122">
        <v>1.0762302374999999E-2</v>
      </c>
      <c r="L4668" s="122">
        <v>2.194695327E-2</v>
      </c>
      <c r="M4668" s="122">
        <v>2.2357013910000001E-2</v>
      </c>
      <c r="N4668" s="122">
        <v>2.2776632174999999E-2</v>
      </c>
      <c r="O4668" s="122">
        <v>2.3253877515E-2</v>
      </c>
      <c r="P4668" s="122">
        <v>2.3747386245000002E-2</v>
      </c>
      <c r="Q4668" s="122">
        <v>2.4225312539999998E-2</v>
      </c>
      <c r="R4668" s="122">
        <v>2.4662292105000001E-2</v>
      </c>
      <c r="S4668" s="122">
        <v>2.5115192684999999E-2</v>
      </c>
      <c r="T4668" s="122">
        <v>2.555625798E-2</v>
      </c>
      <c r="U4668" s="122">
        <v>2.5994079045E-2</v>
      </c>
      <c r="V4668" s="122">
        <v>2.648988507E-2</v>
      </c>
      <c r="W4668" s="122">
        <v>2.6995714350000002E-2</v>
      </c>
      <c r="X4668" s="122">
        <v>2.7490627890000001E-2</v>
      </c>
      <c r="Y4668" s="122">
        <v>2.7982272945000001E-2</v>
      </c>
      <c r="Z4668" s="122">
        <v>2.847063549E-2</v>
      </c>
      <c r="AA4668" s="122">
        <v>2.9030118644999998E-2</v>
      </c>
      <c r="AB4668" s="122">
        <v>2.9571145725000001E-2</v>
      </c>
      <c r="AC4668" s="122">
        <v>3.0168227759999999E-2</v>
      </c>
      <c r="AD4668" s="122">
        <v>3.076911651E-2</v>
      </c>
      <c r="AE4668" s="122">
        <v>3.1341996179999998E-2</v>
      </c>
      <c r="AF4668" s="122">
        <v>3.1986798689999998E-2</v>
      </c>
      <c r="AG4668" s="122">
        <v>3.2689183725000001E-2</v>
      </c>
      <c r="AH4668" s="122">
        <v>3.3418308495E-2</v>
      </c>
      <c r="AI4668" s="122">
        <v>3.4123095435E-2</v>
      </c>
      <c r="AJ4668" s="122">
        <v>3.4877375444999997E-2</v>
      </c>
      <c r="AK4668" s="122">
        <v>3.5536830780000001E-2</v>
      </c>
      <c r="AL4668" s="122">
        <v>0</v>
      </c>
    </row>
    <row r="4669" spans="1:38" hidden="1" x14ac:dyDescent="0.25">
      <c r="A4669" s="122" t="s">
        <v>2067</v>
      </c>
      <c r="B4669" s="122">
        <v>1</v>
      </c>
      <c r="C4669" s="122" t="s">
        <v>2269</v>
      </c>
      <c r="D4669" s="122" t="s">
        <v>2143</v>
      </c>
      <c r="E4669" s="122">
        <v>85</v>
      </c>
      <c r="F4669" s="122">
        <v>0</v>
      </c>
      <c r="G4669" s="122">
        <v>0</v>
      </c>
      <c r="H4669" s="122">
        <v>0</v>
      </c>
      <c r="I4669" s="122">
        <v>0</v>
      </c>
      <c r="J4669" s="122">
        <v>0</v>
      </c>
      <c r="K4669" s="122">
        <v>1.2420619035E-2</v>
      </c>
      <c r="L4669" s="122">
        <v>2.5293956324999999E-2</v>
      </c>
      <c r="M4669" s="122">
        <v>2.5726028790000001E-2</v>
      </c>
      <c r="N4669" s="122">
        <v>2.612849481E-2</v>
      </c>
      <c r="O4669" s="122">
        <v>2.6538906734999999E-2</v>
      </c>
      <c r="P4669" s="122">
        <v>2.6989597800000001E-2</v>
      </c>
      <c r="Q4669" s="122">
        <v>2.7426053160000002E-2</v>
      </c>
      <c r="R4669" s="122">
        <v>2.7885236939999999E-2</v>
      </c>
      <c r="S4669" s="122">
        <v>2.8374535199999999E-2</v>
      </c>
      <c r="T4669" s="122">
        <v>2.8871666175000001E-2</v>
      </c>
      <c r="U4669" s="122">
        <v>2.939947956E-2</v>
      </c>
      <c r="V4669" s="122">
        <v>2.9974030844999999E-2</v>
      </c>
      <c r="W4669" s="122">
        <v>3.052316025E-2</v>
      </c>
      <c r="X4669" s="122">
        <v>3.1037090204999999E-2</v>
      </c>
      <c r="Y4669" s="122">
        <v>3.1584620265000002E-2</v>
      </c>
      <c r="Z4669" s="122">
        <v>3.2143586145E-2</v>
      </c>
      <c r="AA4669" s="122">
        <v>3.2638438140000003E-2</v>
      </c>
      <c r="AB4669" s="122">
        <v>3.3137428665000003E-2</v>
      </c>
      <c r="AC4669" s="122">
        <v>3.3668629499999998E-2</v>
      </c>
      <c r="AD4669" s="122">
        <v>3.4191368144999998E-2</v>
      </c>
      <c r="AE4669" s="122">
        <v>3.4721998245000003E-2</v>
      </c>
      <c r="AF4669" s="122">
        <v>3.5263561739999998E-2</v>
      </c>
      <c r="AG4669" s="122">
        <v>3.587106072E-2</v>
      </c>
      <c r="AH4669" s="122">
        <v>3.6500049299999997E-2</v>
      </c>
      <c r="AI4669" s="122">
        <v>3.7150717229999998E-2</v>
      </c>
      <c r="AJ4669" s="122">
        <v>3.761099331E-2</v>
      </c>
      <c r="AK4669" s="122">
        <v>3.8405964464999998E-2</v>
      </c>
      <c r="AL4669" s="122">
        <v>0</v>
      </c>
    </row>
    <row r="4670" spans="1:38" hidden="1" x14ac:dyDescent="0.25">
      <c r="A4670" s="122" t="s">
        <v>2067</v>
      </c>
      <c r="B4670" s="122">
        <v>1</v>
      </c>
      <c r="C4670" s="122" t="s">
        <v>2269</v>
      </c>
      <c r="D4670" s="122" t="s">
        <v>2177</v>
      </c>
      <c r="E4670" s="122">
        <v>85</v>
      </c>
      <c r="F4670" s="122">
        <v>0</v>
      </c>
      <c r="G4670" s="122">
        <v>0</v>
      </c>
      <c r="H4670" s="122">
        <v>0</v>
      </c>
      <c r="I4670" s="122">
        <v>0</v>
      </c>
      <c r="J4670" s="122">
        <v>0</v>
      </c>
      <c r="K4670" s="122">
        <v>1.3218413999999999E-4</v>
      </c>
      <c r="L4670" s="122">
        <v>2.7862889999999998E-4</v>
      </c>
      <c r="M4670" s="122">
        <v>2.9287961999999997E-4</v>
      </c>
      <c r="N4670" s="122">
        <v>3.0711994499999998E-4</v>
      </c>
      <c r="O4670" s="122">
        <v>3.2121341999999999E-4</v>
      </c>
      <c r="P4670" s="122">
        <v>3.3561280499999998E-4</v>
      </c>
      <c r="Q4670" s="122">
        <v>3.3752499000000002E-4</v>
      </c>
      <c r="R4670" s="122">
        <v>3.3922762499999999E-4</v>
      </c>
      <c r="S4670" s="122">
        <v>3.4087795499999999E-4</v>
      </c>
      <c r="T4670" s="122">
        <v>3.4244710500000002E-4</v>
      </c>
      <c r="U4670" s="122">
        <v>3.4392567E-4</v>
      </c>
      <c r="V4670" s="122">
        <v>3.3978615000000001E-4</v>
      </c>
      <c r="W4670" s="122">
        <v>3.2998085999999999E-4</v>
      </c>
      <c r="X4670" s="122">
        <v>3.1944445500000002E-4</v>
      </c>
      <c r="Y4670" s="122">
        <v>3.0792036000000002E-4</v>
      </c>
      <c r="Z4670" s="122">
        <v>2.95490415E-4</v>
      </c>
      <c r="AA4670" s="122">
        <v>2.9067472500000002E-4</v>
      </c>
      <c r="AB4670" s="122">
        <v>2.9367673499999998E-4</v>
      </c>
      <c r="AC4670" s="122">
        <v>2.9673913500000002E-4</v>
      </c>
      <c r="AD4670" s="122">
        <v>2.9946576000000001E-4</v>
      </c>
      <c r="AE4670" s="122">
        <v>3.0212094E-4</v>
      </c>
      <c r="AF4670" s="122">
        <v>3.0481291499999998E-4</v>
      </c>
      <c r="AG4670" s="122">
        <v>3.0784611000000001E-4</v>
      </c>
      <c r="AH4670" s="122">
        <v>3.1129972499999999E-4</v>
      </c>
      <c r="AI4670" s="122">
        <v>3.1489754999999999E-4</v>
      </c>
      <c r="AJ4670" s="122">
        <v>3.1686962999999998E-4</v>
      </c>
      <c r="AK4670" s="122">
        <v>3.2165265000000002E-4</v>
      </c>
      <c r="AL4670" s="122">
        <v>0</v>
      </c>
    </row>
    <row r="4671" spans="1:38" hidden="1" x14ac:dyDescent="0.25">
      <c r="A4671" s="122" t="s">
        <v>2067</v>
      </c>
      <c r="B4671" s="122">
        <v>1</v>
      </c>
      <c r="C4671" s="122" t="s">
        <v>2269</v>
      </c>
      <c r="D4671" s="122" t="s">
        <v>2144</v>
      </c>
      <c r="E4671" s="122">
        <v>85</v>
      </c>
      <c r="F4671" s="122">
        <v>0</v>
      </c>
      <c r="G4671" s="122">
        <v>0</v>
      </c>
      <c r="H4671" s="122">
        <v>0</v>
      </c>
      <c r="I4671" s="122">
        <v>0</v>
      </c>
      <c r="J4671" s="122">
        <v>0</v>
      </c>
      <c r="K4671" s="122">
        <v>6.2877569699999998E-3</v>
      </c>
      <c r="L4671" s="122">
        <v>1.2797434155000001E-2</v>
      </c>
      <c r="M4671" s="122">
        <v>1.3033893345E-2</v>
      </c>
      <c r="N4671" s="122">
        <v>1.3272221985000001E-2</v>
      </c>
      <c r="O4671" s="122">
        <v>1.349578527E-2</v>
      </c>
      <c r="P4671" s="122">
        <v>1.3710004275E-2</v>
      </c>
      <c r="Q4671" s="122">
        <v>1.387066032E-2</v>
      </c>
      <c r="R4671" s="122">
        <v>1.4047128645E-2</v>
      </c>
      <c r="S4671" s="122">
        <v>1.4254908855E-2</v>
      </c>
      <c r="T4671" s="122">
        <v>1.4511880845E-2</v>
      </c>
      <c r="U4671" s="122">
        <v>1.4754539745E-2</v>
      </c>
      <c r="V4671" s="122">
        <v>1.4903014169999999E-2</v>
      </c>
      <c r="W4671" s="122">
        <v>1.5181451505E-2</v>
      </c>
      <c r="X4671" s="122">
        <v>1.5444398640000001E-2</v>
      </c>
      <c r="Y4671" s="122">
        <v>1.567696251E-2</v>
      </c>
      <c r="Z4671" s="122">
        <v>1.5924750105E-2</v>
      </c>
      <c r="AA4671" s="122">
        <v>1.6175638215E-2</v>
      </c>
      <c r="AB4671" s="122">
        <v>1.6412461560000001E-2</v>
      </c>
      <c r="AC4671" s="122">
        <v>1.6657945425000001E-2</v>
      </c>
      <c r="AD4671" s="122">
        <v>1.6883097164999999E-2</v>
      </c>
      <c r="AE4671" s="122">
        <v>1.7089674360000001E-2</v>
      </c>
      <c r="AF4671" s="122">
        <v>1.7312819534999999E-2</v>
      </c>
      <c r="AG4671" s="122">
        <v>1.7553909780000002E-2</v>
      </c>
      <c r="AH4671" s="122">
        <v>1.7772686744999999E-2</v>
      </c>
      <c r="AI4671" s="122">
        <v>1.8018682439999999E-2</v>
      </c>
      <c r="AJ4671" s="122">
        <v>1.8069893819999999E-2</v>
      </c>
      <c r="AK4671" s="122">
        <v>1.8367836629999999E-2</v>
      </c>
      <c r="AL4671" s="122">
        <v>0</v>
      </c>
    </row>
    <row r="4672" spans="1:38" hidden="1" x14ac:dyDescent="0.25">
      <c r="A4672" s="122" t="s">
        <v>2067</v>
      </c>
      <c r="B4672" s="122">
        <v>1</v>
      </c>
      <c r="C4672" s="122" t="s">
        <v>2269</v>
      </c>
      <c r="D4672" s="122" t="s">
        <v>2145</v>
      </c>
      <c r="E4672" s="122">
        <v>85</v>
      </c>
      <c r="F4672" s="122">
        <v>0</v>
      </c>
      <c r="G4672" s="122">
        <v>0</v>
      </c>
      <c r="H4672" s="122">
        <v>0</v>
      </c>
      <c r="I4672" s="122">
        <v>0</v>
      </c>
      <c r="J4672" s="122">
        <v>0</v>
      </c>
      <c r="K4672" s="122">
        <v>2.0243270849999999E-3</v>
      </c>
      <c r="L4672" s="122">
        <v>4.1271565500000003E-3</v>
      </c>
      <c r="M4672" s="122">
        <v>4.1765893950000002E-3</v>
      </c>
      <c r="N4672" s="122">
        <v>4.2229030799999998E-3</v>
      </c>
      <c r="O4672" s="122">
        <v>4.2824662649999998E-3</v>
      </c>
      <c r="P4672" s="122">
        <v>4.3501390349999997E-3</v>
      </c>
      <c r="Q4672" s="122">
        <v>4.4094547199999999E-3</v>
      </c>
      <c r="R4672" s="122">
        <v>4.47979455E-3</v>
      </c>
      <c r="S4672" s="122">
        <v>4.5703681649999998E-3</v>
      </c>
      <c r="T4672" s="122">
        <v>4.6715587050000004E-3</v>
      </c>
      <c r="U4672" s="122">
        <v>4.7732430899999996E-3</v>
      </c>
      <c r="V4672" s="122">
        <v>4.8874663199999996E-3</v>
      </c>
      <c r="W4672" s="122">
        <v>5.0013275400000003E-3</v>
      </c>
      <c r="X4672" s="122">
        <v>5.1157174199999997E-3</v>
      </c>
      <c r="Y4672" s="122">
        <v>5.2135949250000004E-3</v>
      </c>
      <c r="Z4672" s="122">
        <v>5.3110643849999997E-3</v>
      </c>
      <c r="AA4672" s="122">
        <v>5.4161443050000004E-3</v>
      </c>
      <c r="AB4672" s="122">
        <v>5.5219708500000002E-3</v>
      </c>
      <c r="AC4672" s="122">
        <v>5.6504007449999999E-3</v>
      </c>
      <c r="AD4672" s="122">
        <v>5.7708024000000004E-3</v>
      </c>
      <c r="AE4672" s="122">
        <v>5.8951678499999998E-3</v>
      </c>
      <c r="AF4672" s="122">
        <v>6.0330233699999996E-3</v>
      </c>
      <c r="AG4672" s="122">
        <v>6.1856953950000003E-3</v>
      </c>
      <c r="AH4672" s="122">
        <v>6.3265585350000004E-3</v>
      </c>
      <c r="AI4672" s="122">
        <v>6.4743911099999999E-3</v>
      </c>
      <c r="AJ4672" s="122">
        <v>6.63789489E-3</v>
      </c>
      <c r="AK4672" s="122">
        <v>6.8756983350000004E-3</v>
      </c>
      <c r="AL4672" s="122">
        <v>0</v>
      </c>
    </row>
    <row r="4673" spans="1:38" hidden="1" x14ac:dyDescent="0.25">
      <c r="A4673" s="122" t="s">
        <v>2067</v>
      </c>
      <c r="B4673" s="122">
        <v>1</v>
      </c>
      <c r="C4673" s="122" t="s">
        <v>2269</v>
      </c>
      <c r="D4673" s="122" t="s">
        <v>2146</v>
      </c>
      <c r="E4673" s="122">
        <v>85</v>
      </c>
      <c r="F4673" s="122">
        <v>0</v>
      </c>
      <c r="G4673" s="122">
        <v>0</v>
      </c>
      <c r="H4673" s="122">
        <v>0</v>
      </c>
      <c r="I4673" s="122">
        <v>0</v>
      </c>
      <c r="J4673" s="122">
        <v>0</v>
      </c>
      <c r="K4673" s="122">
        <v>1.6961920304999999E-2</v>
      </c>
      <c r="L4673" s="122">
        <v>3.4929534749999998E-2</v>
      </c>
      <c r="M4673" s="122">
        <v>3.5937377025000002E-2</v>
      </c>
      <c r="N4673" s="122">
        <v>3.6952057560000001E-2</v>
      </c>
      <c r="O4673" s="122">
        <v>3.7930478684999998E-2</v>
      </c>
      <c r="P4673" s="122">
        <v>3.8899308855000002E-2</v>
      </c>
      <c r="Q4673" s="122">
        <v>3.9915896790000002E-2</v>
      </c>
      <c r="R4673" s="122">
        <v>4.0913699970000002E-2</v>
      </c>
      <c r="S4673" s="122">
        <v>4.1858062949999997E-2</v>
      </c>
      <c r="T4673" s="122">
        <v>4.2963618225E-2</v>
      </c>
      <c r="U4673" s="122">
        <v>4.4200548314999998E-2</v>
      </c>
      <c r="V4673" s="122">
        <v>4.5747059324999999E-2</v>
      </c>
      <c r="W4673" s="122">
        <v>4.7270659919999999E-2</v>
      </c>
      <c r="X4673" s="122">
        <v>4.8774865755000001E-2</v>
      </c>
      <c r="Y4673" s="122">
        <v>5.006820126E-2</v>
      </c>
      <c r="Z4673" s="122">
        <v>5.1327045000000002E-2</v>
      </c>
      <c r="AA4673" s="122">
        <v>5.244423393E-2</v>
      </c>
      <c r="AB4673" s="122">
        <v>5.3625698610000001E-2</v>
      </c>
      <c r="AC4673" s="122">
        <v>5.4861173234999998E-2</v>
      </c>
      <c r="AD4673" s="122">
        <v>5.6075659695000002E-2</v>
      </c>
      <c r="AE4673" s="122">
        <v>5.7364393350000001E-2</v>
      </c>
      <c r="AF4673" s="122">
        <v>5.8827572265000003E-2</v>
      </c>
      <c r="AG4673" s="122">
        <v>6.0314072939999998E-2</v>
      </c>
      <c r="AH4673" s="122">
        <v>6.1914127770000001E-2</v>
      </c>
      <c r="AI4673" s="122">
        <v>6.3534815684999996E-2</v>
      </c>
      <c r="AJ4673" s="122">
        <v>6.3905439674999995E-2</v>
      </c>
      <c r="AK4673" s="122">
        <v>6.5696379375000002E-2</v>
      </c>
      <c r="AL4673" s="122">
        <v>0</v>
      </c>
    </row>
    <row r="4674" spans="1:38" hidden="1" x14ac:dyDescent="0.25">
      <c r="A4674" s="122" t="s">
        <v>2067</v>
      </c>
      <c r="B4674" s="122">
        <v>1</v>
      </c>
      <c r="C4674" s="122" t="s">
        <v>2269</v>
      </c>
      <c r="D4674" s="122" t="s">
        <v>2147</v>
      </c>
      <c r="E4674" s="122">
        <v>85</v>
      </c>
      <c r="F4674" s="122">
        <v>0</v>
      </c>
      <c r="G4674" s="122">
        <v>0</v>
      </c>
      <c r="H4674" s="122">
        <v>0</v>
      </c>
      <c r="I4674" s="122">
        <v>0</v>
      </c>
      <c r="J4674" s="122">
        <v>0</v>
      </c>
      <c r="K4674" s="122">
        <v>1.4961147299999999E-3</v>
      </c>
      <c r="L4674" s="122">
        <v>3.0287348849999999E-3</v>
      </c>
      <c r="M4674" s="122">
        <v>3.04944783E-3</v>
      </c>
      <c r="N4674" s="122">
        <v>3.0640632000000002E-3</v>
      </c>
      <c r="O4674" s="122">
        <v>3.0740900849999999E-3</v>
      </c>
      <c r="P4674" s="122">
        <v>3.0902553000000002E-3</v>
      </c>
      <c r="Q4674" s="122">
        <v>3.1069858049999999E-3</v>
      </c>
      <c r="R4674" s="122">
        <v>3.1358616299999999E-3</v>
      </c>
      <c r="S4674" s="122">
        <v>3.1747864500000001E-3</v>
      </c>
      <c r="T4674" s="122">
        <v>3.2384388299999999E-3</v>
      </c>
      <c r="U4674" s="122">
        <v>3.2804311650000001E-3</v>
      </c>
      <c r="V4674" s="122">
        <v>3.3316415550000002E-3</v>
      </c>
      <c r="W4674" s="122">
        <v>3.3844265399999999E-3</v>
      </c>
      <c r="X4674" s="122">
        <v>3.4451920799999998E-3</v>
      </c>
      <c r="Y4674" s="122">
        <v>3.5233101750000002E-3</v>
      </c>
      <c r="Z4674" s="122">
        <v>3.6171826350000001E-3</v>
      </c>
      <c r="AA4674" s="122">
        <v>3.7221462299999999E-3</v>
      </c>
      <c r="AB4674" s="122">
        <v>3.8615819549999999E-3</v>
      </c>
      <c r="AC4674" s="122">
        <v>4.0290386399999996E-3</v>
      </c>
      <c r="AD4674" s="122">
        <v>4.1686504200000004E-3</v>
      </c>
      <c r="AE4674" s="122">
        <v>4.3180212899999997E-3</v>
      </c>
      <c r="AF4674" s="122">
        <v>4.3772109149999997E-3</v>
      </c>
      <c r="AG4674" s="122">
        <v>4.4418110549999997E-3</v>
      </c>
      <c r="AH4674" s="122">
        <v>4.5286261349999999E-3</v>
      </c>
      <c r="AI4674" s="122">
        <v>4.6206350849999998E-3</v>
      </c>
      <c r="AJ4674" s="122">
        <v>4.76035824E-3</v>
      </c>
      <c r="AK4674" s="122">
        <v>4.8251821200000003E-3</v>
      </c>
      <c r="AL4674" s="122">
        <v>0</v>
      </c>
    </row>
    <row r="4675" spans="1:38" hidden="1" x14ac:dyDescent="0.25">
      <c r="A4675" s="122" t="s">
        <v>2067</v>
      </c>
      <c r="B4675" s="122">
        <v>1</v>
      </c>
      <c r="C4675" s="122" t="s">
        <v>2269</v>
      </c>
      <c r="D4675" s="122" t="s">
        <v>475</v>
      </c>
      <c r="E4675" s="122">
        <v>85</v>
      </c>
      <c r="F4675" s="122">
        <v>0</v>
      </c>
      <c r="G4675" s="122">
        <v>0</v>
      </c>
      <c r="H4675" s="122">
        <v>0</v>
      </c>
      <c r="I4675" s="122">
        <v>0</v>
      </c>
      <c r="J4675" s="122">
        <v>0</v>
      </c>
      <c r="K4675" s="122">
        <v>3.8266867650000001E-3</v>
      </c>
      <c r="L4675" s="122">
        <v>7.7943648750000002E-3</v>
      </c>
      <c r="M4675" s="122">
        <v>7.9152181350000007E-3</v>
      </c>
      <c r="N4675" s="122">
        <v>8.0244486300000001E-3</v>
      </c>
      <c r="O4675" s="122">
        <v>8.1343034849999992E-3</v>
      </c>
      <c r="P4675" s="122">
        <v>8.2491459600000008E-3</v>
      </c>
      <c r="Q4675" s="122">
        <v>8.3614830750000004E-3</v>
      </c>
      <c r="R4675" s="122">
        <v>8.4925669950000008E-3</v>
      </c>
      <c r="S4675" s="122">
        <v>8.6406909600000009E-3</v>
      </c>
      <c r="T4675" s="122">
        <v>8.7873178799999993E-3</v>
      </c>
      <c r="U4675" s="122">
        <v>8.9437670850000001E-3</v>
      </c>
      <c r="V4675" s="122">
        <v>9.0942061650000003E-3</v>
      </c>
      <c r="W4675" s="122">
        <v>9.2458919850000008E-3</v>
      </c>
      <c r="X4675" s="122">
        <v>9.4117381049999994E-3</v>
      </c>
      <c r="Y4675" s="122">
        <v>9.6044386350000004E-3</v>
      </c>
      <c r="Z4675" s="122">
        <v>9.8079958349999996E-3</v>
      </c>
      <c r="AA4675" s="122">
        <v>9.9954647100000005E-3</v>
      </c>
      <c r="AB4675" s="122">
        <v>1.0193540940000001E-2</v>
      </c>
      <c r="AC4675" s="122">
        <v>1.0395412995000001E-2</v>
      </c>
      <c r="AD4675" s="122">
        <v>1.060849218E-2</v>
      </c>
      <c r="AE4675" s="122">
        <v>1.0813436205000001E-2</v>
      </c>
      <c r="AF4675" s="122">
        <v>1.1036799014999999E-2</v>
      </c>
      <c r="AG4675" s="122">
        <v>1.1251915124999999E-2</v>
      </c>
      <c r="AH4675" s="122">
        <v>1.147264833E-2</v>
      </c>
      <c r="AI4675" s="122">
        <v>1.169232009E-2</v>
      </c>
      <c r="AJ4675" s="122">
        <v>1.1986757475E-2</v>
      </c>
      <c r="AK4675" s="122">
        <v>1.2226847985000001E-2</v>
      </c>
      <c r="AL4675" s="122">
        <v>0</v>
      </c>
    </row>
    <row r="4676" spans="1:38" hidden="1" x14ac:dyDescent="0.25">
      <c r="A4676" s="122" t="s">
        <v>2067</v>
      </c>
      <c r="B4676" s="122">
        <v>1</v>
      </c>
      <c r="C4676" s="122" t="s">
        <v>2269</v>
      </c>
      <c r="D4676" s="122" t="s">
        <v>2148</v>
      </c>
      <c r="E4676" s="122">
        <v>85</v>
      </c>
      <c r="F4676" s="122">
        <v>0</v>
      </c>
      <c r="G4676" s="122">
        <v>0</v>
      </c>
      <c r="H4676" s="122">
        <v>0</v>
      </c>
      <c r="I4676" s="122">
        <v>0</v>
      </c>
      <c r="J4676" s="122">
        <v>0</v>
      </c>
      <c r="K4676" s="122">
        <v>2.6732918849999999E-3</v>
      </c>
      <c r="L4676" s="122">
        <v>5.4704964599999999E-3</v>
      </c>
      <c r="M4676" s="122">
        <v>5.582577E-3</v>
      </c>
      <c r="N4676" s="122">
        <v>5.7063994349999996E-3</v>
      </c>
      <c r="O4676" s="122">
        <v>5.8308556349999999E-3</v>
      </c>
      <c r="P4676" s="122">
        <v>5.9679356550000002E-3</v>
      </c>
      <c r="Q4676" s="122">
        <v>6.1040611500000003E-3</v>
      </c>
      <c r="R4676" s="122">
        <v>6.2361126300000003E-3</v>
      </c>
      <c r="S4676" s="122">
        <v>6.360536325E-3</v>
      </c>
      <c r="T4676" s="122">
        <v>6.4804490850000002E-3</v>
      </c>
      <c r="U4676" s="122">
        <v>6.5929206749999998E-3</v>
      </c>
      <c r="V4676" s="122">
        <v>6.7122504900000001E-3</v>
      </c>
      <c r="W4676" s="122">
        <v>6.8046041249999996E-3</v>
      </c>
      <c r="X4676" s="122">
        <v>6.89440785E-3</v>
      </c>
      <c r="Y4676" s="122">
        <v>6.9733212449999997E-3</v>
      </c>
      <c r="Z4676" s="122">
        <v>7.0590846149999999E-3</v>
      </c>
      <c r="AA4676" s="122">
        <v>7.1695100400000003E-3</v>
      </c>
      <c r="AB4676" s="122">
        <v>7.2844661999999999E-3</v>
      </c>
      <c r="AC4676" s="122">
        <v>7.3949214900000003E-3</v>
      </c>
      <c r="AD4676" s="122">
        <v>7.52914569E-3</v>
      </c>
      <c r="AE4676" s="122">
        <v>7.6439236500000004E-3</v>
      </c>
      <c r="AF4676" s="122">
        <v>7.7787636300000003E-3</v>
      </c>
      <c r="AG4676" s="122">
        <v>7.9262106000000006E-3</v>
      </c>
      <c r="AH4676" s="122">
        <v>8.0737864350000008E-3</v>
      </c>
      <c r="AI4676" s="122">
        <v>8.2329241499999994E-3</v>
      </c>
      <c r="AJ4676" s="122">
        <v>8.4202440299999994E-3</v>
      </c>
      <c r="AK4676" s="122">
        <v>8.6485018950000006E-3</v>
      </c>
      <c r="AL4676" s="122">
        <v>0</v>
      </c>
    </row>
    <row r="4677" spans="1:38" hidden="1" x14ac:dyDescent="0.25">
      <c r="A4677" s="122" t="s">
        <v>2067</v>
      </c>
      <c r="B4677" s="122">
        <v>1</v>
      </c>
      <c r="C4677" s="122" t="s">
        <v>2269</v>
      </c>
      <c r="D4677" s="122" t="s">
        <v>2149</v>
      </c>
      <c r="E4677" s="122">
        <v>85</v>
      </c>
      <c r="F4677" s="122">
        <v>0</v>
      </c>
      <c r="G4677" s="122">
        <v>0</v>
      </c>
      <c r="H4677" s="122">
        <v>0</v>
      </c>
      <c r="I4677" s="122">
        <v>0</v>
      </c>
      <c r="J4677" s="122">
        <v>0</v>
      </c>
      <c r="K4677" s="122">
        <v>1.8667582395E-2</v>
      </c>
      <c r="L4677" s="122">
        <v>3.7951489125000001E-2</v>
      </c>
      <c r="M4677" s="122">
        <v>3.8575049370000003E-2</v>
      </c>
      <c r="N4677" s="122">
        <v>3.9215315865000003E-2</v>
      </c>
      <c r="O4677" s="122">
        <v>3.9887901240000002E-2</v>
      </c>
      <c r="P4677" s="122">
        <v>4.057918755E-2</v>
      </c>
      <c r="Q4677" s="122">
        <v>4.1289590925000001E-2</v>
      </c>
      <c r="R4677" s="122">
        <v>4.2026401890000002E-2</v>
      </c>
      <c r="S4677" s="122">
        <v>4.2747163470000002E-2</v>
      </c>
      <c r="T4677" s="122">
        <v>4.3372546470000002E-2</v>
      </c>
      <c r="U4677" s="122">
        <v>4.392924921E-2</v>
      </c>
      <c r="V4677" s="122">
        <v>4.443583551E-2</v>
      </c>
      <c r="W4677" s="122">
        <v>4.4988778889999997E-2</v>
      </c>
      <c r="X4677" s="122">
        <v>4.5639891825000001E-2</v>
      </c>
      <c r="Y4677" s="122">
        <v>4.6391256780000001E-2</v>
      </c>
      <c r="Z4677" s="122">
        <v>4.7171733345000001E-2</v>
      </c>
      <c r="AA4677" s="122">
        <v>4.7935688625E-2</v>
      </c>
      <c r="AB4677" s="122">
        <v>4.8642794310000001E-2</v>
      </c>
      <c r="AC4677" s="122">
        <v>4.935152013E-2</v>
      </c>
      <c r="AD4677" s="122">
        <v>5.0037601515000002E-2</v>
      </c>
      <c r="AE4677" s="122">
        <v>5.0695328805000002E-2</v>
      </c>
      <c r="AF4677" s="122">
        <v>5.1369964140000002E-2</v>
      </c>
      <c r="AG4677" s="122">
        <v>5.2169421149999999E-2</v>
      </c>
      <c r="AH4677" s="122">
        <v>5.2978995299999998E-2</v>
      </c>
      <c r="AI4677" s="122">
        <v>5.3793332175E-2</v>
      </c>
      <c r="AJ4677" s="122">
        <v>5.6709956819999997E-2</v>
      </c>
      <c r="AK4677" s="122">
        <v>5.7701406509999997E-2</v>
      </c>
      <c r="AL4677" s="122">
        <v>0</v>
      </c>
    </row>
    <row r="4678" spans="1:38" hidden="1" x14ac:dyDescent="0.25">
      <c r="A4678" s="122" t="s">
        <v>2067</v>
      </c>
      <c r="B4678" s="122">
        <v>1</v>
      </c>
      <c r="C4678" s="122" t="s">
        <v>2269</v>
      </c>
      <c r="D4678" s="122" t="s">
        <v>2150</v>
      </c>
      <c r="E4678" s="122">
        <v>85</v>
      </c>
      <c r="F4678" s="122">
        <v>0</v>
      </c>
      <c r="G4678" s="122">
        <v>0</v>
      </c>
      <c r="H4678" s="122">
        <v>0</v>
      </c>
      <c r="I4678" s="122">
        <v>0</v>
      </c>
      <c r="J4678" s="122">
        <v>0</v>
      </c>
      <c r="K4678" s="122">
        <v>3.973108425E-3</v>
      </c>
      <c r="L4678" s="122">
        <v>8.1603286049999994E-3</v>
      </c>
      <c r="M4678" s="122">
        <v>8.3302228349999997E-3</v>
      </c>
      <c r="N4678" s="122">
        <v>8.4866048850000004E-3</v>
      </c>
      <c r="O4678" s="122">
        <v>8.6272866899999995E-3</v>
      </c>
      <c r="P4678" s="122">
        <v>8.7660183600000007E-3</v>
      </c>
      <c r="Q4678" s="122">
        <v>8.9052938700000007E-3</v>
      </c>
      <c r="R4678" s="122">
        <v>9.1167095250000007E-3</v>
      </c>
      <c r="S4678" s="122">
        <v>9.3311488049999999E-3</v>
      </c>
      <c r="T4678" s="122">
        <v>9.5630803949999996E-3</v>
      </c>
      <c r="U4678" s="122">
        <v>9.8108646900000006E-3</v>
      </c>
      <c r="V4678" s="122">
        <v>1.006608504E-2</v>
      </c>
      <c r="W4678" s="122">
        <v>1.0317124455E-2</v>
      </c>
      <c r="X4678" s="122">
        <v>1.0534433249999999E-2</v>
      </c>
      <c r="Y4678" s="122">
        <v>1.0791925484999999E-2</v>
      </c>
      <c r="Z4678" s="122">
        <v>1.1067897389999999E-2</v>
      </c>
      <c r="AA4678" s="122">
        <v>1.1297449845E-2</v>
      </c>
      <c r="AB4678" s="122">
        <v>1.1480450850000001E-2</v>
      </c>
      <c r="AC4678" s="122">
        <v>1.1660259270000001E-2</v>
      </c>
      <c r="AD4678" s="122">
        <v>1.1795097435E-2</v>
      </c>
      <c r="AE4678" s="122">
        <v>1.1945108175E-2</v>
      </c>
      <c r="AF4678" s="122">
        <v>1.2113986335E-2</v>
      </c>
      <c r="AG4678" s="122">
        <v>1.2284052E-2</v>
      </c>
      <c r="AH4678" s="122">
        <v>1.2475073325000001E-2</v>
      </c>
      <c r="AI4678" s="122">
        <v>1.2703074119999999E-2</v>
      </c>
      <c r="AJ4678" s="122">
        <v>1.294077609E-2</v>
      </c>
      <c r="AK4678" s="122">
        <v>1.3174421699999999E-2</v>
      </c>
      <c r="AL4678" s="122">
        <v>0</v>
      </c>
    </row>
    <row r="4679" spans="1:38" hidden="1" x14ac:dyDescent="0.25">
      <c r="A4679" s="122" t="s">
        <v>2067</v>
      </c>
      <c r="B4679" s="122">
        <v>1</v>
      </c>
      <c r="C4679" s="122" t="s">
        <v>2269</v>
      </c>
      <c r="D4679" s="122" t="s">
        <v>2151</v>
      </c>
      <c r="E4679" s="122">
        <v>85</v>
      </c>
      <c r="F4679" s="122">
        <v>0</v>
      </c>
      <c r="G4679" s="122">
        <v>0</v>
      </c>
      <c r="H4679" s="122">
        <v>0</v>
      </c>
      <c r="I4679" s="122">
        <v>0</v>
      </c>
      <c r="J4679" s="122">
        <v>0</v>
      </c>
      <c r="K4679" s="122">
        <v>3.6525243149999999E-3</v>
      </c>
      <c r="L4679" s="122">
        <v>7.7598110699999999E-3</v>
      </c>
      <c r="M4679" s="122">
        <v>8.2798379399999997E-3</v>
      </c>
      <c r="N4679" s="122">
        <v>8.7691329000000005E-3</v>
      </c>
      <c r="O4679" s="122">
        <v>9.2315318700000003E-3</v>
      </c>
      <c r="P4679" s="122">
        <v>9.7168250850000002E-3</v>
      </c>
      <c r="Q4679" s="122">
        <v>1.0201977225E-2</v>
      </c>
      <c r="R4679" s="122">
        <v>1.068168222E-2</v>
      </c>
      <c r="S4679" s="122">
        <v>1.1176312785E-2</v>
      </c>
      <c r="T4679" s="122">
        <v>1.1785384709999999E-2</v>
      </c>
      <c r="U4679" s="122">
        <v>1.2348883139999999E-2</v>
      </c>
      <c r="V4679" s="122">
        <v>1.2941649765E-2</v>
      </c>
      <c r="W4679" s="122">
        <v>1.3484743469999999E-2</v>
      </c>
      <c r="X4679" s="122">
        <v>1.3903126545E-2</v>
      </c>
      <c r="Y4679" s="122">
        <v>1.422460545E-2</v>
      </c>
      <c r="Z4679" s="122">
        <v>1.4487359205E-2</v>
      </c>
      <c r="AA4679" s="122">
        <v>1.473117987E-2</v>
      </c>
      <c r="AB4679" s="122">
        <v>1.5093079815E-2</v>
      </c>
      <c r="AC4679" s="122">
        <v>1.5471863715000001E-2</v>
      </c>
      <c r="AD4679" s="122">
        <v>1.5907109459999999E-2</v>
      </c>
      <c r="AE4679" s="122">
        <v>1.639413831E-2</v>
      </c>
      <c r="AF4679" s="122">
        <v>1.6901562645E-2</v>
      </c>
      <c r="AG4679" s="122">
        <v>1.7444871180000002E-2</v>
      </c>
      <c r="AH4679" s="122">
        <v>1.8057764340000001E-2</v>
      </c>
      <c r="AI4679" s="122">
        <v>1.8699589095E-2</v>
      </c>
      <c r="AJ4679" s="122">
        <v>1.903057365E-2</v>
      </c>
      <c r="AK4679" s="122">
        <v>1.957593165E-2</v>
      </c>
      <c r="AL4679" s="122">
        <v>0</v>
      </c>
    </row>
    <row r="4680" spans="1:38" hidden="1" x14ac:dyDescent="0.25">
      <c r="A4680" s="122" t="s">
        <v>2067</v>
      </c>
      <c r="B4680" s="122">
        <v>1</v>
      </c>
      <c r="C4680" s="122" t="s">
        <v>2269</v>
      </c>
      <c r="D4680" s="122" t="s">
        <v>2152</v>
      </c>
      <c r="E4680" s="122">
        <v>85</v>
      </c>
      <c r="F4680" s="122">
        <v>0</v>
      </c>
      <c r="G4680" s="122">
        <v>0</v>
      </c>
      <c r="H4680" s="122">
        <v>0</v>
      </c>
      <c r="I4680" s="122">
        <v>0</v>
      </c>
      <c r="J4680" s="122">
        <v>0</v>
      </c>
      <c r="K4680" s="122">
        <v>4.2779894190000001E-2</v>
      </c>
      <c r="L4680" s="122">
        <v>8.6563768169999999E-2</v>
      </c>
      <c r="M4680" s="122">
        <v>8.7564666750000006E-2</v>
      </c>
      <c r="N4680" s="122">
        <v>8.8751258639999997E-2</v>
      </c>
      <c r="O4680" s="122">
        <v>9.0099166410000001E-2</v>
      </c>
      <c r="P4680" s="122">
        <v>9.1461446835000001E-2</v>
      </c>
      <c r="Q4680" s="122">
        <v>9.2776768920000002E-2</v>
      </c>
      <c r="R4680" s="122">
        <v>9.4040272095000002E-2</v>
      </c>
      <c r="S4680" s="122">
        <v>9.5300393925000004E-2</v>
      </c>
      <c r="T4680" s="122">
        <v>9.6301326660000006E-2</v>
      </c>
      <c r="U4680" s="122">
        <v>9.7143287009999996E-2</v>
      </c>
      <c r="V4680" s="122">
        <v>9.8009894070000006E-2</v>
      </c>
      <c r="W4680" s="122">
        <v>9.9187807949999998E-2</v>
      </c>
      <c r="X4680" s="122">
        <v>0.10065944691000001</v>
      </c>
      <c r="Y4680" s="122">
        <v>0.102297826785</v>
      </c>
      <c r="Z4680" s="122">
        <v>0.103998482445</v>
      </c>
      <c r="AA4680" s="122">
        <v>0.105877174755</v>
      </c>
      <c r="AB4680" s="122">
        <v>0.10764041112</v>
      </c>
      <c r="AC4680" s="122">
        <v>0.10934935539</v>
      </c>
      <c r="AD4680" s="122">
        <v>0.11090333033999999</v>
      </c>
      <c r="AE4680" s="122">
        <v>0.11234490415499999</v>
      </c>
      <c r="AF4680" s="122">
        <v>0.113676807585</v>
      </c>
      <c r="AG4680" s="122">
        <v>0.11500707173999999</v>
      </c>
      <c r="AH4680" s="122">
        <v>0.11644828123500001</v>
      </c>
      <c r="AI4680" s="122">
        <v>0.1177546161</v>
      </c>
      <c r="AJ4680" s="122">
        <v>0.123169939035</v>
      </c>
      <c r="AK4680" s="122">
        <v>0.123507502305</v>
      </c>
      <c r="AL4680" s="122">
        <v>0</v>
      </c>
    </row>
    <row r="4681" spans="1:38" hidden="1" x14ac:dyDescent="0.25">
      <c r="A4681" s="122" t="s">
        <v>2067</v>
      </c>
      <c r="B4681" s="122">
        <v>1</v>
      </c>
      <c r="C4681" s="122" t="s">
        <v>2269</v>
      </c>
      <c r="D4681" s="122" t="s">
        <v>2153</v>
      </c>
      <c r="E4681" s="122">
        <v>85</v>
      </c>
      <c r="F4681" s="122">
        <v>0</v>
      </c>
      <c r="G4681" s="122">
        <v>0</v>
      </c>
      <c r="H4681" s="122">
        <v>0</v>
      </c>
      <c r="I4681" s="122">
        <v>0</v>
      </c>
      <c r="J4681" s="122">
        <v>0</v>
      </c>
      <c r="K4681" s="122">
        <v>2.58718317E-2</v>
      </c>
      <c r="L4681" s="122">
        <v>5.2356218310000001E-2</v>
      </c>
      <c r="M4681" s="122">
        <v>5.2930376729999999E-2</v>
      </c>
      <c r="N4681" s="122">
        <v>5.3525170050000001E-2</v>
      </c>
      <c r="O4681" s="122">
        <v>5.4087265320000001E-2</v>
      </c>
      <c r="P4681" s="122">
        <v>5.469624864E-2</v>
      </c>
      <c r="Q4681" s="122">
        <v>5.5363177649999998E-2</v>
      </c>
      <c r="R4681" s="122">
        <v>5.6056651530000001E-2</v>
      </c>
      <c r="S4681" s="122">
        <v>5.682849744E-2</v>
      </c>
      <c r="T4681" s="122">
        <v>5.7526177499999998E-2</v>
      </c>
      <c r="U4681" s="122">
        <v>5.820348534E-2</v>
      </c>
      <c r="V4681" s="122">
        <v>5.8900508040000001E-2</v>
      </c>
      <c r="W4681" s="122">
        <v>5.9621902395000002E-2</v>
      </c>
      <c r="X4681" s="122">
        <v>6.0332426879999998E-2</v>
      </c>
      <c r="Y4681" s="122">
        <v>6.108545982E-2</v>
      </c>
      <c r="Z4681" s="122">
        <v>6.1860201315000002E-2</v>
      </c>
      <c r="AA4681" s="122">
        <v>6.2688961830000001E-2</v>
      </c>
      <c r="AB4681" s="122">
        <v>6.351937647E-2</v>
      </c>
      <c r="AC4681" s="122">
        <v>6.4516476749999996E-2</v>
      </c>
      <c r="AD4681" s="122">
        <v>6.5495312190000002E-2</v>
      </c>
      <c r="AE4681" s="122">
        <v>6.6423489990000001E-2</v>
      </c>
      <c r="AF4681" s="122">
        <v>6.7385338845000003E-2</v>
      </c>
      <c r="AG4681" s="122">
        <v>6.8472441839999995E-2</v>
      </c>
      <c r="AH4681" s="122">
        <v>6.959747124E-2</v>
      </c>
      <c r="AI4681" s="122">
        <v>7.0765474065E-2</v>
      </c>
      <c r="AJ4681" s="122">
        <v>7.2054116145E-2</v>
      </c>
      <c r="AK4681" s="122">
        <v>7.3347794849999995E-2</v>
      </c>
      <c r="AL4681" s="122">
        <v>0</v>
      </c>
    </row>
    <row r="4682" spans="1:38" hidden="1" x14ac:dyDescent="0.25">
      <c r="A4682" s="122" t="s">
        <v>2067</v>
      </c>
      <c r="B4682" s="122">
        <v>1</v>
      </c>
      <c r="C4682" s="122" t="s">
        <v>2269</v>
      </c>
      <c r="D4682" s="122" t="s">
        <v>2154</v>
      </c>
      <c r="E4682" s="122">
        <v>85</v>
      </c>
      <c r="F4682" s="122">
        <v>0</v>
      </c>
      <c r="G4682" s="122">
        <v>0</v>
      </c>
      <c r="H4682" s="122">
        <v>0</v>
      </c>
      <c r="I4682" s="122">
        <v>0</v>
      </c>
      <c r="J4682" s="122">
        <v>0</v>
      </c>
      <c r="K4682" s="122">
        <v>7.6400342700000002E-3</v>
      </c>
      <c r="L4682" s="122">
        <v>1.5554497364999999E-2</v>
      </c>
      <c r="M4682" s="122">
        <v>1.5830816264999999E-2</v>
      </c>
      <c r="N4682" s="122">
        <v>1.6113071369999999E-2</v>
      </c>
      <c r="O4682" s="122">
        <v>1.6400391314999999E-2</v>
      </c>
      <c r="P4682" s="122">
        <v>1.6626927569999998E-2</v>
      </c>
      <c r="Q4682" s="122">
        <v>1.6856315354999998E-2</v>
      </c>
      <c r="R4682" s="122">
        <v>1.7144814554999999E-2</v>
      </c>
      <c r="S4682" s="122">
        <v>1.7418577934999999E-2</v>
      </c>
      <c r="T4682" s="122">
        <v>1.7707713375E-2</v>
      </c>
      <c r="U4682" s="122">
        <v>1.801753008E-2</v>
      </c>
      <c r="V4682" s="122">
        <v>1.8438271829999998E-2</v>
      </c>
      <c r="W4682" s="122">
        <v>1.8841563839999999E-2</v>
      </c>
      <c r="X4682" s="122">
        <v>1.9222814655E-2</v>
      </c>
      <c r="Y4682" s="122">
        <v>1.969742775E-2</v>
      </c>
      <c r="Z4682" s="122">
        <v>2.015652771E-2</v>
      </c>
      <c r="AA4682" s="122">
        <v>2.057187726E-2</v>
      </c>
      <c r="AB4682" s="122">
        <v>2.1002634675E-2</v>
      </c>
      <c r="AC4682" s="122">
        <v>2.147202783E-2</v>
      </c>
      <c r="AD4682" s="122">
        <v>2.1890058630000001E-2</v>
      </c>
      <c r="AE4682" s="122">
        <v>2.2349269799999998E-2</v>
      </c>
      <c r="AF4682" s="122">
        <v>2.2740367979999999E-2</v>
      </c>
      <c r="AG4682" s="122">
        <v>2.3088472605E-2</v>
      </c>
      <c r="AH4682" s="122">
        <v>2.3496218624999999E-2</v>
      </c>
      <c r="AI4682" s="122">
        <v>2.3962633859999999E-2</v>
      </c>
      <c r="AJ4682" s="122">
        <v>2.4212589390000001E-2</v>
      </c>
      <c r="AK4682" s="122">
        <v>2.4822644880000001E-2</v>
      </c>
      <c r="AL4682" s="122">
        <v>0</v>
      </c>
    </row>
    <row r="4683" spans="1:38" hidden="1" x14ac:dyDescent="0.25">
      <c r="A4683" s="122" t="s">
        <v>2067</v>
      </c>
      <c r="B4683" s="122">
        <v>1</v>
      </c>
      <c r="C4683" s="122" t="s">
        <v>2269</v>
      </c>
      <c r="D4683" s="122" t="s">
        <v>2155</v>
      </c>
      <c r="E4683" s="122">
        <v>85</v>
      </c>
      <c r="F4683" s="122">
        <v>0</v>
      </c>
      <c r="G4683" s="122">
        <v>0</v>
      </c>
      <c r="H4683" s="122">
        <v>0</v>
      </c>
      <c r="I4683" s="122">
        <v>0</v>
      </c>
      <c r="J4683" s="122">
        <v>0</v>
      </c>
      <c r="K4683" s="122">
        <v>7.3540382850000004E-3</v>
      </c>
      <c r="L4683" s="122">
        <v>1.5121325999999999E-2</v>
      </c>
      <c r="M4683" s="122">
        <v>1.55088087E-2</v>
      </c>
      <c r="N4683" s="122">
        <v>1.5863486925E-2</v>
      </c>
      <c r="O4683" s="122">
        <v>1.6194233384999999E-2</v>
      </c>
      <c r="P4683" s="122">
        <v>1.6508245875000001E-2</v>
      </c>
      <c r="Q4683" s="122">
        <v>1.6860384749999999E-2</v>
      </c>
      <c r="R4683" s="122">
        <v>1.726443741E-2</v>
      </c>
      <c r="S4683" s="122">
        <v>1.7629714575E-2</v>
      </c>
      <c r="T4683" s="122">
        <v>1.7929886535000002E-2</v>
      </c>
      <c r="U4683" s="122">
        <v>1.8345553380000001E-2</v>
      </c>
      <c r="V4683" s="122">
        <v>1.8832232595000001E-2</v>
      </c>
      <c r="W4683" s="122">
        <v>1.9298135009999998E-2</v>
      </c>
      <c r="X4683" s="122">
        <v>1.9745548679999999E-2</v>
      </c>
      <c r="Y4683" s="122">
        <v>2.0179736444999999E-2</v>
      </c>
      <c r="Z4683" s="122">
        <v>2.0572522574999998E-2</v>
      </c>
      <c r="AA4683" s="122">
        <v>2.1027139980000002E-2</v>
      </c>
      <c r="AB4683" s="122">
        <v>2.144685906E-2</v>
      </c>
      <c r="AC4683" s="122">
        <v>2.1863254379999999E-2</v>
      </c>
      <c r="AD4683" s="122">
        <v>2.2376819520000001E-2</v>
      </c>
      <c r="AE4683" s="122">
        <v>2.2966645184999999E-2</v>
      </c>
      <c r="AF4683" s="122">
        <v>2.3696308515E-2</v>
      </c>
      <c r="AG4683" s="122">
        <v>2.4342748484999999E-2</v>
      </c>
      <c r="AH4683" s="122">
        <v>2.4926492415000001E-2</v>
      </c>
      <c r="AI4683" s="122">
        <v>2.5508080950000001E-2</v>
      </c>
      <c r="AJ4683" s="122">
        <v>2.5920736874999999E-2</v>
      </c>
      <c r="AK4683" s="122">
        <v>2.6438510669999998E-2</v>
      </c>
      <c r="AL4683" s="122">
        <v>0</v>
      </c>
    </row>
    <row r="4684" spans="1:38" hidden="1" x14ac:dyDescent="0.25">
      <c r="A4684" s="122" t="s">
        <v>2067</v>
      </c>
      <c r="B4684" s="122">
        <v>1</v>
      </c>
      <c r="C4684" s="122" t="s">
        <v>2269</v>
      </c>
      <c r="D4684" s="122" t="s">
        <v>2156</v>
      </c>
      <c r="E4684" s="122">
        <v>85</v>
      </c>
      <c r="F4684" s="122">
        <v>0</v>
      </c>
      <c r="G4684" s="122">
        <v>0</v>
      </c>
      <c r="H4684" s="122">
        <v>0</v>
      </c>
      <c r="I4684" s="122">
        <v>0</v>
      </c>
      <c r="J4684" s="122">
        <v>0</v>
      </c>
      <c r="K4684" s="122">
        <v>2.8171208175E-2</v>
      </c>
      <c r="L4684" s="122">
        <v>5.6908932299999999E-2</v>
      </c>
      <c r="M4684" s="122">
        <v>5.7391355174999999E-2</v>
      </c>
      <c r="N4684" s="122">
        <v>5.7945417419999999E-2</v>
      </c>
      <c r="O4684" s="122">
        <v>5.8516903995000001E-2</v>
      </c>
      <c r="P4684" s="122">
        <v>5.9127525765000001E-2</v>
      </c>
      <c r="Q4684" s="122">
        <v>5.9795020890000002E-2</v>
      </c>
      <c r="R4684" s="122">
        <v>6.0592832520000001E-2</v>
      </c>
      <c r="S4684" s="122">
        <v>6.1499454225E-2</v>
      </c>
      <c r="T4684" s="122">
        <v>6.2340704580000003E-2</v>
      </c>
      <c r="U4684" s="122">
        <v>6.3213171284999994E-2</v>
      </c>
      <c r="V4684" s="122">
        <v>6.4182504540000004E-2</v>
      </c>
      <c r="W4684" s="122">
        <v>6.5135247209999997E-2</v>
      </c>
      <c r="X4684" s="122">
        <v>6.6079368299999997E-2</v>
      </c>
      <c r="Y4684" s="122">
        <v>6.7114912425000006E-2</v>
      </c>
      <c r="Z4684" s="122">
        <v>6.8142779924999994E-2</v>
      </c>
      <c r="AA4684" s="122">
        <v>6.9211657349999997E-2</v>
      </c>
      <c r="AB4684" s="122">
        <v>7.0218056205000004E-2</v>
      </c>
      <c r="AC4684" s="122">
        <v>7.1201441850000005E-2</v>
      </c>
      <c r="AD4684" s="122">
        <v>7.2186829605000002E-2</v>
      </c>
      <c r="AE4684" s="122">
        <v>7.309608075E-2</v>
      </c>
      <c r="AF4684" s="122">
        <v>7.403357445E-2</v>
      </c>
      <c r="AG4684" s="122">
        <v>7.5099005024999999E-2</v>
      </c>
      <c r="AH4684" s="122">
        <v>7.631963856E-2</v>
      </c>
      <c r="AI4684" s="122">
        <v>7.7435000279999999E-2</v>
      </c>
      <c r="AJ4684" s="122">
        <v>7.9381624245000004E-2</v>
      </c>
      <c r="AK4684" s="122">
        <v>8.0720165294999993E-2</v>
      </c>
      <c r="AL4684" s="122">
        <v>0</v>
      </c>
    </row>
    <row r="4685" spans="1:38" hidden="1" x14ac:dyDescent="0.25">
      <c r="A4685" s="122" t="s">
        <v>2067</v>
      </c>
      <c r="B4685" s="122">
        <v>1</v>
      </c>
      <c r="C4685" s="122" t="s">
        <v>2269</v>
      </c>
      <c r="D4685" s="122" t="s">
        <v>2178</v>
      </c>
      <c r="E4685" s="122">
        <v>85</v>
      </c>
      <c r="F4685" s="122">
        <v>0</v>
      </c>
      <c r="G4685" s="122">
        <v>0</v>
      </c>
      <c r="H4685" s="122">
        <v>0</v>
      </c>
      <c r="I4685" s="122">
        <v>0</v>
      </c>
      <c r="J4685" s="122">
        <v>0</v>
      </c>
      <c r="K4685" s="122">
        <v>8.4413698049999996E-3</v>
      </c>
      <c r="L4685" s="122">
        <v>1.7159296274999999E-2</v>
      </c>
      <c r="M4685" s="122">
        <v>1.7439793469999999E-2</v>
      </c>
      <c r="N4685" s="122">
        <v>1.7735908410000001E-2</v>
      </c>
      <c r="O4685" s="122">
        <v>1.8046544174999998E-2</v>
      </c>
      <c r="P4685" s="122">
        <v>1.8341620935E-2</v>
      </c>
      <c r="Q4685" s="122">
        <v>1.8566080830000001E-2</v>
      </c>
      <c r="R4685" s="122">
        <v>1.8789091859999999E-2</v>
      </c>
      <c r="S4685" s="122">
        <v>1.9014889409999999E-2</v>
      </c>
      <c r="T4685" s="122">
        <v>1.9222916295E-2</v>
      </c>
      <c r="U4685" s="122">
        <v>1.940245824E-2</v>
      </c>
      <c r="V4685" s="122">
        <v>1.9521372584999998E-2</v>
      </c>
      <c r="W4685" s="122">
        <v>1.9612189575000001E-2</v>
      </c>
      <c r="X4685" s="122">
        <v>1.9704252645E-2</v>
      </c>
      <c r="Y4685" s="122">
        <v>1.9818433965E-2</v>
      </c>
      <c r="Z4685" s="122">
        <v>1.9950197355000001E-2</v>
      </c>
      <c r="AA4685" s="122">
        <v>1.9974119384999999E-2</v>
      </c>
      <c r="AB4685" s="122">
        <v>1.998623418E-2</v>
      </c>
      <c r="AC4685" s="122">
        <v>2.001889758E-2</v>
      </c>
      <c r="AD4685" s="122">
        <v>1.994711763E-2</v>
      </c>
      <c r="AE4685" s="122">
        <v>1.9850106539999999E-2</v>
      </c>
      <c r="AF4685" s="122">
        <v>1.9721526164999999E-2</v>
      </c>
      <c r="AG4685" s="122">
        <v>1.9517919960000001E-2</v>
      </c>
      <c r="AH4685" s="122">
        <v>1.9026686250000001E-2</v>
      </c>
      <c r="AI4685" s="122">
        <v>1.9321434330000001E-2</v>
      </c>
      <c r="AJ4685" s="122">
        <v>2.0053990604999999E-2</v>
      </c>
      <c r="AK4685" s="122">
        <v>2.0320572525E-2</v>
      </c>
      <c r="AL4685" s="122">
        <v>0</v>
      </c>
    </row>
    <row r="4686" spans="1:38" hidden="1" x14ac:dyDescent="0.25">
      <c r="A4686" s="122" t="s">
        <v>2067</v>
      </c>
      <c r="B4686" s="122">
        <v>1</v>
      </c>
      <c r="C4686" s="122" t="s">
        <v>2269</v>
      </c>
      <c r="D4686" s="122" t="s">
        <v>2157</v>
      </c>
      <c r="E4686" s="122">
        <v>85</v>
      </c>
      <c r="F4686" s="122">
        <v>0</v>
      </c>
      <c r="G4686" s="122">
        <v>0</v>
      </c>
      <c r="H4686" s="122">
        <v>0</v>
      </c>
      <c r="I4686" s="122">
        <v>0</v>
      </c>
      <c r="J4686" s="122">
        <v>0</v>
      </c>
      <c r="K4686" s="122">
        <v>2.3486824349999999E-3</v>
      </c>
      <c r="L4686" s="122">
        <v>4.7541509400000001E-3</v>
      </c>
      <c r="M4686" s="122">
        <v>4.8125035199999998E-3</v>
      </c>
      <c r="N4686" s="122">
        <v>4.8793326449999997E-3</v>
      </c>
      <c r="O4686" s="122">
        <v>4.9642916400000001E-3</v>
      </c>
      <c r="P4686" s="122">
        <v>5.0552648849999998E-3</v>
      </c>
      <c r="Q4686" s="122">
        <v>5.1396034800000002E-3</v>
      </c>
      <c r="R4686" s="122">
        <v>5.2381391700000004E-3</v>
      </c>
      <c r="S4686" s="122">
        <v>5.3243449050000002E-3</v>
      </c>
      <c r="T4686" s="122">
        <v>5.3977530750000001E-3</v>
      </c>
      <c r="U4686" s="122">
        <v>5.4222017849999997E-3</v>
      </c>
      <c r="V4686" s="122">
        <v>5.4538570349999997E-3</v>
      </c>
      <c r="W4686" s="122">
        <v>5.48144058E-3</v>
      </c>
      <c r="X4686" s="122">
        <v>5.5274623799999997E-3</v>
      </c>
      <c r="Y4686" s="122">
        <v>5.5827071849999998E-3</v>
      </c>
      <c r="Z4686" s="122">
        <v>5.6502075299999996E-3</v>
      </c>
      <c r="AA4686" s="122">
        <v>5.7218917800000001E-3</v>
      </c>
      <c r="AB4686" s="122">
        <v>5.80091028E-3</v>
      </c>
      <c r="AC4686" s="122">
        <v>5.8810728900000001E-3</v>
      </c>
      <c r="AD4686" s="122">
        <v>5.961838905E-3</v>
      </c>
      <c r="AE4686" s="122">
        <v>6.0402817200000004E-3</v>
      </c>
      <c r="AF4686" s="122">
        <v>6.1237905300000001E-3</v>
      </c>
      <c r="AG4686" s="122">
        <v>6.2014962899999996E-3</v>
      </c>
      <c r="AH4686" s="122">
        <v>6.3117821250000001E-3</v>
      </c>
      <c r="AI4686" s="122">
        <v>6.4020013199999996E-3</v>
      </c>
      <c r="AJ4686" s="122">
        <v>6.6992263800000002E-3</v>
      </c>
      <c r="AK4686" s="122">
        <v>6.8217708900000004E-3</v>
      </c>
      <c r="AL4686" s="122">
        <v>0</v>
      </c>
    </row>
    <row r="4687" spans="1:38" hidden="1" x14ac:dyDescent="0.25">
      <c r="A4687" s="122" t="s">
        <v>2067</v>
      </c>
      <c r="B4687" s="122">
        <v>1</v>
      </c>
      <c r="C4687" s="122" t="s">
        <v>2269</v>
      </c>
      <c r="D4687" s="122" t="s">
        <v>2158</v>
      </c>
      <c r="E4687" s="122">
        <v>85</v>
      </c>
      <c r="F4687" s="122">
        <v>0</v>
      </c>
      <c r="G4687" s="122">
        <v>0</v>
      </c>
      <c r="H4687" s="122">
        <v>0</v>
      </c>
      <c r="I4687" s="122">
        <v>0</v>
      </c>
      <c r="J4687" s="122">
        <v>0</v>
      </c>
      <c r="K4687" s="122">
        <v>8.6570417999999993E-3</v>
      </c>
      <c r="L4687" s="122">
        <v>1.7678353934999998E-2</v>
      </c>
      <c r="M4687" s="122">
        <v>1.8115517970000002E-2</v>
      </c>
      <c r="N4687" s="122">
        <v>1.8545467215E-2</v>
      </c>
      <c r="O4687" s="122">
        <v>1.8965246519999999E-2</v>
      </c>
      <c r="P4687" s="122">
        <v>1.9369830479999999E-2</v>
      </c>
      <c r="Q4687" s="122">
        <v>1.976315583E-2</v>
      </c>
      <c r="R4687" s="122">
        <v>2.0185087064999999E-2</v>
      </c>
      <c r="S4687" s="122">
        <v>2.0626105334999999E-2</v>
      </c>
      <c r="T4687" s="122">
        <v>2.1152015279999999E-2</v>
      </c>
      <c r="U4687" s="122">
        <v>2.1681119624999998E-2</v>
      </c>
      <c r="V4687" s="122">
        <v>2.2356470730000001E-2</v>
      </c>
      <c r="W4687" s="122">
        <v>2.3039609669999999E-2</v>
      </c>
      <c r="X4687" s="122">
        <v>2.3728705275000001E-2</v>
      </c>
      <c r="Y4687" s="122">
        <v>2.4319279379999999E-2</v>
      </c>
      <c r="Z4687" s="122">
        <v>2.4851651714999999E-2</v>
      </c>
      <c r="AA4687" s="122">
        <v>2.5370744354999999E-2</v>
      </c>
      <c r="AB4687" s="122">
        <v>2.5950169245000002E-2</v>
      </c>
      <c r="AC4687" s="122">
        <v>2.655647379E-2</v>
      </c>
      <c r="AD4687" s="122">
        <v>2.7237718859999999E-2</v>
      </c>
      <c r="AE4687" s="122">
        <v>2.798149992E-2</v>
      </c>
      <c r="AF4687" s="122">
        <v>2.873142624E-2</v>
      </c>
      <c r="AG4687" s="122">
        <v>2.9506825260000001E-2</v>
      </c>
      <c r="AH4687" s="122">
        <v>3.0337544655E-2</v>
      </c>
      <c r="AI4687" s="122">
        <v>3.1204805610000001E-2</v>
      </c>
      <c r="AJ4687" s="122">
        <v>3.1354685175000001E-2</v>
      </c>
      <c r="AK4687" s="122">
        <v>3.2319712755E-2</v>
      </c>
      <c r="AL4687" s="122">
        <v>0</v>
      </c>
    </row>
    <row r="4688" spans="1:38" hidden="1" x14ac:dyDescent="0.25">
      <c r="A4688" s="122" t="s">
        <v>2067</v>
      </c>
      <c r="B4688" s="122">
        <v>1</v>
      </c>
      <c r="C4688" s="122" t="s">
        <v>2269</v>
      </c>
      <c r="D4688" s="122" t="s">
        <v>2159</v>
      </c>
      <c r="E4688" s="122">
        <v>85</v>
      </c>
      <c r="F4688" s="122">
        <v>0</v>
      </c>
      <c r="G4688" s="122">
        <v>0</v>
      </c>
      <c r="H4688" s="122">
        <v>0</v>
      </c>
      <c r="I4688" s="122">
        <v>0</v>
      </c>
      <c r="J4688" s="122">
        <v>0</v>
      </c>
      <c r="K4688" s="122">
        <v>1.7041770899999999E-3</v>
      </c>
      <c r="L4688" s="122">
        <v>3.4563785849999998E-3</v>
      </c>
      <c r="M4688" s="122">
        <v>3.4930173300000002E-3</v>
      </c>
      <c r="N4688" s="122">
        <v>3.5302792800000001E-3</v>
      </c>
      <c r="O4688" s="122">
        <v>3.580600485E-3</v>
      </c>
      <c r="P4688" s="122">
        <v>3.63811107E-3</v>
      </c>
      <c r="Q4688" s="122">
        <v>3.6851014200000001E-3</v>
      </c>
      <c r="R4688" s="122">
        <v>3.7346240250000001E-3</v>
      </c>
      <c r="S4688" s="122">
        <v>3.79557288E-3</v>
      </c>
      <c r="T4688" s="122">
        <v>3.86980143E-3</v>
      </c>
      <c r="U4688" s="122">
        <v>3.9374628149999999E-3</v>
      </c>
      <c r="V4688" s="122">
        <v>4.0170878550000004E-3</v>
      </c>
      <c r="W4688" s="122">
        <v>4.1040129900000001E-3</v>
      </c>
      <c r="X4688" s="122">
        <v>4.186839195E-3</v>
      </c>
      <c r="Y4688" s="122">
        <v>4.2762167250000004E-3</v>
      </c>
      <c r="Z4688" s="122">
        <v>4.375413735E-3</v>
      </c>
      <c r="AA4688" s="122">
        <v>4.4725957650000002E-3</v>
      </c>
      <c r="AB4688" s="122">
        <v>4.5854329950000003E-3</v>
      </c>
      <c r="AC4688" s="122">
        <v>4.6954033500000002E-3</v>
      </c>
      <c r="AD4688" s="122">
        <v>4.7946454049999998E-3</v>
      </c>
      <c r="AE4688" s="122">
        <v>4.88454318E-3</v>
      </c>
      <c r="AF4688" s="122">
        <v>4.9999953299999997E-3</v>
      </c>
      <c r="AG4688" s="122">
        <v>5.1284135099999998E-3</v>
      </c>
      <c r="AH4688" s="122">
        <v>5.2395863849999998E-3</v>
      </c>
      <c r="AI4688" s="122">
        <v>5.3672402849999998E-3</v>
      </c>
      <c r="AJ4688" s="122">
        <v>5.4212004000000003E-3</v>
      </c>
      <c r="AK4688" s="122">
        <v>5.5750221449999996E-3</v>
      </c>
      <c r="AL4688" s="122">
        <v>0</v>
      </c>
    </row>
    <row r="4689" spans="1:38" hidden="1" x14ac:dyDescent="0.25">
      <c r="A4689" s="122" t="s">
        <v>2067</v>
      </c>
      <c r="B4689" s="122">
        <v>1</v>
      </c>
      <c r="C4689" s="122" t="s">
        <v>2269</v>
      </c>
      <c r="D4689" s="122" t="s">
        <v>2160</v>
      </c>
      <c r="E4689" s="122">
        <v>85</v>
      </c>
      <c r="F4689" s="122">
        <v>0</v>
      </c>
      <c r="G4689" s="122">
        <v>0</v>
      </c>
      <c r="H4689" s="122">
        <v>0</v>
      </c>
      <c r="I4689" s="122">
        <v>0</v>
      </c>
      <c r="J4689" s="122">
        <v>0</v>
      </c>
      <c r="K4689" s="122">
        <v>1.230212049E-2</v>
      </c>
      <c r="L4689" s="122">
        <v>2.522452251E-2</v>
      </c>
      <c r="M4689" s="122">
        <v>2.5810699695000001E-2</v>
      </c>
      <c r="N4689" s="122">
        <v>2.63569515E-2</v>
      </c>
      <c r="O4689" s="122">
        <v>2.6905158554999999E-2</v>
      </c>
      <c r="P4689" s="122">
        <v>2.7453764415000002E-2</v>
      </c>
      <c r="Q4689" s="122">
        <v>2.7959133840000001E-2</v>
      </c>
      <c r="R4689" s="122">
        <v>2.8480269674999999E-2</v>
      </c>
      <c r="S4689" s="122">
        <v>2.9062398749999999E-2</v>
      </c>
      <c r="T4689" s="122">
        <v>2.9690778479999999E-2</v>
      </c>
      <c r="U4689" s="122">
        <v>3.0418796429999999E-2</v>
      </c>
      <c r="V4689" s="122">
        <v>3.1236369449999999E-2</v>
      </c>
      <c r="W4689" s="122">
        <v>3.2016835620000003E-2</v>
      </c>
      <c r="X4689" s="122">
        <v>3.2731973009999998E-2</v>
      </c>
      <c r="Y4689" s="122">
        <v>3.3412225274999999E-2</v>
      </c>
      <c r="Z4689" s="122">
        <v>3.407039823E-2</v>
      </c>
      <c r="AA4689" s="122">
        <v>3.4751190539999997E-2</v>
      </c>
      <c r="AB4689" s="122">
        <v>3.550050834E-2</v>
      </c>
      <c r="AC4689" s="122">
        <v>3.6197842889999998E-2</v>
      </c>
      <c r="AD4689" s="122">
        <v>3.6930947130000003E-2</v>
      </c>
      <c r="AE4689" s="122">
        <v>3.7693560134999998E-2</v>
      </c>
      <c r="AF4689" s="122">
        <v>3.850483197E-2</v>
      </c>
      <c r="AG4689" s="122">
        <v>3.9412547460000003E-2</v>
      </c>
      <c r="AH4689" s="122">
        <v>4.0385972880000003E-2</v>
      </c>
      <c r="AI4689" s="122">
        <v>4.1324404439999997E-2</v>
      </c>
      <c r="AJ4689" s="122">
        <v>4.2289926525E-2</v>
      </c>
      <c r="AK4689" s="122">
        <v>4.3430910104999998E-2</v>
      </c>
      <c r="AL4689" s="122">
        <v>0</v>
      </c>
    </row>
    <row r="4690" spans="1:38" hidden="1" x14ac:dyDescent="0.25">
      <c r="A4690" s="122" t="s">
        <v>2067</v>
      </c>
      <c r="B4690" s="122">
        <v>1</v>
      </c>
      <c r="C4690" s="122" t="s">
        <v>2269</v>
      </c>
      <c r="D4690" s="122" t="s">
        <v>2161</v>
      </c>
      <c r="E4690" s="122">
        <v>85</v>
      </c>
      <c r="F4690" s="122">
        <v>0</v>
      </c>
      <c r="G4690" s="122">
        <v>0</v>
      </c>
      <c r="H4690" s="122">
        <v>0</v>
      </c>
      <c r="I4690" s="122">
        <v>0</v>
      </c>
      <c r="J4690" s="122">
        <v>0</v>
      </c>
      <c r="K4690" s="122">
        <v>4.3783675649999999E-2</v>
      </c>
      <c r="L4690" s="122">
        <v>9.0065173770000007E-2</v>
      </c>
      <c r="M4690" s="122">
        <v>9.2651355719999995E-2</v>
      </c>
      <c r="N4690" s="122">
        <v>9.5383621904999993E-2</v>
      </c>
      <c r="O4690" s="122">
        <v>9.8093812409999995E-2</v>
      </c>
      <c r="P4690" s="122">
        <v>0.100812354555</v>
      </c>
      <c r="Q4690" s="122">
        <v>0.103651545195</v>
      </c>
      <c r="R4690" s="122">
        <v>0.10658299624500001</v>
      </c>
      <c r="S4690" s="122">
        <v>0.109489105275</v>
      </c>
      <c r="T4690" s="122">
        <v>0.11248815105</v>
      </c>
      <c r="U4690" s="122">
        <v>0.11565289527</v>
      </c>
      <c r="V4690" s="122">
        <v>0.11983848112499999</v>
      </c>
      <c r="W4690" s="122">
        <v>0.12355220377499999</v>
      </c>
      <c r="X4690" s="122">
        <v>0.12736200774000001</v>
      </c>
      <c r="Y4690" s="122">
        <v>0.13141127966999999</v>
      </c>
      <c r="Z4690" s="122">
        <v>0.13531571822999999</v>
      </c>
      <c r="AA4690" s="122">
        <v>0.13924535938499999</v>
      </c>
      <c r="AB4690" s="122">
        <v>0.14343790114499999</v>
      </c>
      <c r="AC4690" s="122">
        <v>0.14753185705499999</v>
      </c>
      <c r="AD4690" s="122">
        <v>0.15215138251499999</v>
      </c>
      <c r="AE4690" s="122">
        <v>0.156987286335</v>
      </c>
      <c r="AF4690" s="122">
        <v>0.161596990005</v>
      </c>
      <c r="AG4690" s="122">
        <v>0.166055573145</v>
      </c>
      <c r="AH4690" s="122">
        <v>0.17055180961499999</v>
      </c>
      <c r="AI4690" s="122">
        <v>0.17537408542499999</v>
      </c>
      <c r="AJ4690" s="122">
        <v>0.178553634435</v>
      </c>
      <c r="AK4690" s="122">
        <v>0.18385451897999999</v>
      </c>
      <c r="AL4690" s="122">
        <v>0</v>
      </c>
    </row>
    <row r="4691" spans="1:38" hidden="1" x14ac:dyDescent="0.25">
      <c r="A4691" s="122" t="s">
        <v>2067</v>
      </c>
      <c r="B4691" s="122">
        <v>1</v>
      </c>
      <c r="C4691" s="122" t="s">
        <v>2269</v>
      </c>
      <c r="D4691" s="122" t="s">
        <v>2162</v>
      </c>
      <c r="E4691" s="122">
        <v>85</v>
      </c>
      <c r="F4691" s="122">
        <v>0</v>
      </c>
      <c r="G4691" s="122">
        <v>0</v>
      </c>
      <c r="H4691" s="122">
        <v>0</v>
      </c>
      <c r="I4691" s="122">
        <v>0</v>
      </c>
      <c r="J4691" s="122">
        <v>0</v>
      </c>
      <c r="K4691" s="122">
        <v>4.6515760499999999E-3</v>
      </c>
      <c r="L4691" s="122">
        <v>9.6302649300000001E-3</v>
      </c>
      <c r="M4691" s="122">
        <v>9.9492252749999992E-3</v>
      </c>
      <c r="N4691" s="122">
        <v>1.024912779E-2</v>
      </c>
      <c r="O4691" s="122">
        <v>1.0513942890000001E-2</v>
      </c>
      <c r="P4691" s="122">
        <v>1.0803482580000001E-2</v>
      </c>
      <c r="Q4691" s="122">
        <v>1.1102944875E-2</v>
      </c>
      <c r="R4691" s="122">
        <v>1.1423791335000001E-2</v>
      </c>
      <c r="S4691" s="122">
        <v>1.172938569E-2</v>
      </c>
      <c r="T4691" s="122">
        <v>1.2063455250000001E-2</v>
      </c>
      <c r="U4691" s="122">
        <v>1.2478741935000001E-2</v>
      </c>
      <c r="V4691" s="122">
        <v>1.295626563E-2</v>
      </c>
      <c r="W4691" s="122">
        <v>1.3467500475E-2</v>
      </c>
      <c r="X4691" s="122">
        <v>1.395237063E-2</v>
      </c>
      <c r="Y4691" s="122">
        <v>1.4429952734999999E-2</v>
      </c>
      <c r="Z4691" s="122">
        <v>1.487831928E-2</v>
      </c>
      <c r="AA4691" s="122">
        <v>1.5283280099999999E-2</v>
      </c>
      <c r="AB4691" s="122">
        <v>1.5695093864999999E-2</v>
      </c>
      <c r="AC4691" s="122">
        <v>1.6150569600000001E-2</v>
      </c>
      <c r="AD4691" s="122">
        <v>1.6580832675000001E-2</v>
      </c>
      <c r="AE4691" s="122">
        <v>1.7051925660000002E-2</v>
      </c>
      <c r="AF4691" s="122">
        <v>1.7623380885000001E-2</v>
      </c>
      <c r="AG4691" s="122">
        <v>1.821638247E-2</v>
      </c>
      <c r="AH4691" s="122">
        <v>1.8799135410000001E-2</v>
      </c>
      <c r="AI4691" s="122">
        <v>1.9380907095E-2</v>
      </c>
      <c r="AJ4691" s="122">
        <v>2.005488276E-2</v>
      </c>
      <c r="AK4691" s="122">
        <v>2.0783764980000001E-2</v>
      </c>
      <c r="AL4691" s="122">
        <v>0</v>
      </c>
    </row>
    <row r="4692" spans="1:38" hidden="1" x14ac:dyDescent="0.25">
      <c r="A4692" s="122" t="s">
        <v>2067</v>
      </c>
      <c r="B4692" s="122">
        <v>1</v>
      </c>
      <c r="C4692" s="122" t="s">
        <v>2269</v>
      </c>
      <c r="D4692" s="122" t="s">
        <v>2163</v>
      </c>
      <c r="E4692" s="122">
        <v>85</v>
      </c>
      <c r="F4692" s="122">
        <v>0</v>
      </c>
      <c r="G4692" s="122">
        <v>0</v>
      </c>
      <c r="H4692" s="122">
        <v>0</v>
      </c>
      <c r="I4692" s="122">
        <v>0</v>
      </c>
      <c r="J4692" s="122">
        <v>0</v>
      </c>
      <c r="K4692" s="122">
        <v>1.540541673E-2</v>
      </c>
      <c r="L4692" s="122">
        <v>3.1437889725000001E-2</v>
      </c>
      <c r="M4692" s="122">
        <v>3.2052831854999998E-2</v>
      </c>
      <c r="N4692" s="122">
        <v>3.2654522669999998E-2</v>
      </c>
      <c r="O4692" s="122">
        <v>3.3401420745E-2</v>
      </c>
      <c r="P4692" s="122">
        <v>3.4202495909999998E-2</v>
      </c>
      <c r="Q4692" s="122">
        <v>3.4996931145E-2</v>
      </c>
      <c r="R4692" s="122">
        <v>3.5806598520000003E-2</v>
      </c>
      <c r="S4692" s="122">
        <v>3.6612330149999997E-2</v>
      </c>
      <c r="T4692" s="122">
        <v>3.755080593E-2</v>
      </c>
      <c r="U4692" s="122">
        <v>3.8471744685000003E-2</v>
      </c>
      <c r="V4692" s="122">
        <v>3.9367469294999999E-2</v>
      </c>
      <c r="W4692" s="122">
        <v>4.0183526955E-2</v>
      </c>
      <c r="X4692" s="122">
        <v>4.1041925925E-2</v>
      </c>
      <c r="Y4692" s="122">
        <v>4.1995305165000003E-2</v>
      </c>
      <c r="Z4692" s="122">
        <v>4.3014749084999998E-2</v>
      </c>
      <c r="AA4692" s="122">
        <v>4.3993159650000002E-2</v>
      </c>
      <c r="AB4692" s="122">
        <v>4.5023236500000001E-2</v>
      </c>
      <c r="AC4692" s="122">
        <v>4.5997688384999999E-2</v>
      </c>
      <c r="AD4692" s="122">
        <v>4.6923556514999999E-2</v>
      </c>
      <c r="AE4692" s="122">
        <v>4.7820547499999998E-2</v>
      </c>
      <c r="AF4692" s="122">
        <v>4.8730527614999998E-2</v>
      </c>
      <c r="AG4692" s="122">
        <v>4.9721020635000002E-2</v>
      </c>
      <c r="AH4692" s="122">
        <v>5.07100407E-2</v>
      </c>
      <c r="AI4692" s="122">
        <v>5.1768859394999998E-2</v>
      </c>
      <c r="AJ4692" s="122">
        <v>5.2751767200000001E-2</v>
      </c>
      <c r="AK4692" s="122">
        <v>5.3810766240000002E-2</v>
      </c>
      <c r="AL4692" s="122">
        <v>0</v>
      </c>
    </row>
    <row r="4693" spans="1:38" hidden="1" x14ac:dyDescent="0.25">
      <c r="A4693" s="122" t="s">
        <v>2067</v>
      </c>
      <c r="B4693" s="122">
        <v>1</v>
      </c>
      <c r="C4693" s="122" t="s">
        <v>2269</v>
      </c>
      <c r="D4693" s="122" t="s">
        <v>2180</v>
      </c>
      <c r="E4693" s="122">
        <v>85</v>
      </c>
      <c r="F4693" s="122">
        <v>0</v>
      </c>
      <c r="G4693" s="122">
        <v>0</v>
      </c>
      <c r="H4693" s="122">
        <v>0</v>
      </c>
      <c r="I4693" s="122">
        <v>0</v>
      </c>
      <c r="J4693" s="122">
        <v>0</v>
      </c>
      <c r="K4693" s="122">
        <v>2.4899687999999998E-4</v>
      </c>
      <c r="L4693" s="122">
        <v>5.0338282499999998E-4</v>
      </c>
      <c r="M4693" s="122">
        <v>5.0857455E-4</v>
      </c>
      <c r="N4693" s="122">
        <v>5.1358725E-4</v>
      </c>
      <c r="O4693" s="122">
        <v>5.1818150999999996E-4</v>
      </c>
      <c r="P4693" s="122">
        <v>5.2292756999999996E-4</v>
      </c>
      <c r="Q4693" s="122">
        <v>5.2774259999999998E-4</v>
      </c>
      <c r="R4693" s="122">
        <v>5.3319684E-4</v>
      </c>
      <c r="S4693" s="122">
        <v>5.3924706000000005E-4</v>
      </c>
      <c r="T4693" s="122">
        <v>5.44839075E-4</v>
      </c>
      <c r="U4693" s="122">
        <v>5.5065565500000003E-4</v>
      </c>
      <c r="V4693" s="122">
        <v>5.5595083499999996E-4</v>
      </c>
      <c r="W4693" s="122">
        <v>5.6165174999999996E-4</v>
      </c>
      <c r="X4693" s="122">
        <v>5.6792290499999996E-4</v>
      </c>
      <c r="Y4693" s="122">
        <v>5.7437489999999998E-4</v>
      </c>
      <c r="Z4693" s="122">
        <v>5.80875735E-4</v>
      </c>
      <c r="AA4693" s="122">
        <v>5.8797370499999999E-4</v>
      </c>
      <c r="AB4693" s="122">
        <v>5.9493125999999998E-4</v>
      </c>
      <c r="AC4693" s="122">
        <v>6.0195250500000004E-4</v>
      </c>
      <c r="AD4693" s="122">
        <v>6.0877277999999996E-4</v>
      </c>
      <c r="AE4693" s="122">
        <v>6.1559223000000004E-4</v>
      </c>
      <c r="AF4693" s="122">
        <v>6.2241960000000002E-4</v>
      </c>
      <c r="AG4693" s="122">
        <v>6.2969114999999998E-4</v>
      </c>
      <c r="AH4693" s="122">
        <v>6.3753690000000005E-4</v>
      </c>
      <c r="AI4693" s="122">
        <v>6.4536202500000003E-4</v>
      </c>
      <c r="AJ4693" s="122">
        <v>6.4955484E-4</v>
      </c>
      <c r="AK4693" s="122">
        <v>6.5919529500000002E-4</v>
      </c>
      <c r="AL4693" s="122">
        <v>0</v>
      </c>
    </row>
    <row r="4694" spans="1:38" hidden="1" x14ac:dyDescent="0.25">
      <c r="A4694" s="122" t="s">
        <v>2067</v>
      </c>
      <c r="B4694" s="122">
        <v>1</v>
      </c>
      <c r="C4694" s="122" t="s">
        <v>2269</v>
      </c>
      <c r="D4694" s="122" t="s">
        <v>2164</v>
      </c>
      <c r="E4694" s="122">
        <v>85</v>
      </c>
      <c r="F4694" s="122">
        <v>0</v>
      </c>
      <c r="G4694" s="122">
        <v>0</v>
      </c>
      <c r="H4694" s="122">
        <v>0</v>
      </c>
      <c r="I4694" s="122">
        <v>0</v>
      </c>
      <c r="J4694" s="122">
        <v>0</v>
      </c>
      <c r="K4694" s="122">
        <v>1.3602515850000001E-3</v>
      </c>
      <c r="L4694" s="122">
        <v>2.7647796E-3</v>
      </c>
      <c r="M4694" s="122">
        <v>2.8031465549999998E-3</v>
      </c>
      <c r="N4694" s="122">
        <v>2.8411145400000001E-3</v>
      </c>
      <c r="O4694" s="122">
        <v>2.8852526999999998E-3</v>
      </c>
      <c r="P4694" s="122">
        <v>2.9342801399999999E-3</v>
      </c>
      <c r="Q4694" s="122">
        <v>2.9765001750000001E-3</v>
      </c>
      <c r="R4694" s="122">
        <v>3.0241894649999999E-3</v>
      </c>
      <c r="S4694" s="122">
        <v>3.0706245899999999E-3</v>
      </c>
      <c r="T4694" s="122">
        <v>3.1139405549999999E-3</v>
      </c>
      <c r="U4694" s="122">
        <v>3.1541366999999999E-3</v>
      </c>
      <c r="V4694" s="122">
        <v>3.1955381700000001E-3</v>
      </c>
      <c r="W4694" s="122">
        <v>3.2323140299999999E-3</v>
      </c>
      <c r="X4694" s="122">
        <v>3.2701056299999998E-3</v>
      </c>
      <c r="Y4694" s="122">
        <v>3.3105713850000002E-3</v>
      </c>
      <c r="Z4694" s="122">
        <v>3.3552238500000001E-3</v>
      </c>
      <c r="AA4694" s="122">
        <v>3.4054417649999999E-3</v>
      </c>
      <c r="AB4694" s="122">
        <v>3.4443910050000002E-3</v>
      </c>
      <c r="AC4694" s="122">
        <v>3.49113072E-3</v>
      </c>
      <c r="AD4694" s="122">
        <v>3.5307543150000001E-3</v>
      </c>
      <c r="AE4694" s="122">
        <v>3.5766096300000002E-3</v>
      </c>
      <c r="AF4694" s="122">
        <v>3.6145101299999999E-3</v>
      </c>
      <c r="AG4694" s="122">
        <v>3.669243435E-3</v>
      </c>
      <c r="AH4694" s="122">
        <v>3.7227156450000002E-3</v>
      </c>
      <c r="AI4694" s="122">
        <v>3.77556399E-3</v>
      </c>
      <c r="AJ4694" s="122">
        <v>3.92638719E-3</v>
      </c>
      <c r="AK4694" s="122">
        <v>4.0196153249999998E-3</v>
      </c>
      <c r="AL4694" s="122">
        <v>0</v>
      </c>
    </row>
    <row r="4695" spans="1:38" hidden="1" x14ac:dyDescent="0.25">
      <c r="A4695" s="122" t="s">
        <v>2067</v>
      </c>
      <c r="B4695" s="122">
        <v>1</v>
      </c>
      <c r="C4695" s="122" t="s">
        <v>2269</v>
      </c>
      <c r="D4695" s="122" t="s">
        <v>2165</v>
      </c>
      <c r="E4695" s="122">
        <v>85</v>
      </c>
      <c r="F4695" s="122">
        <v>0</v>
      </c>
      <c r="G4695" s="122">
        <v>0</v>
      </c>
      <c r="H4695" s="122">
        <v>0</v>
      </c>
      <c r="I4695" s="122">
        <v>0</v>
      </c>
      <c r="J4695" s="122">
        <v>0</v>
      </c>
      <c r="K4695" s="122">
        <v>1.2657980940000001E-2</v>
      </c>
      <c r="L4695" s="122">
        <v>2.5937533709999998E-2</v>
      </c>
      <c r="M4695" s="122">
        <v>2.6634476220000002E-2</v>
      </c>
      <c r="N4695" s="122">
        <v>2.7301048004999998E-2</v>
      </c>
      <c r="O4695" s="122">
        <v>2.7877869690000001E-2</v>
      </c>
      <c r="P4695" s="122">
        <v>2.8449123119999999E-2</v>
      </c>
      <c r="Q4695" s="122">
        <v>2.9101329015E-2</v>
      </c>
      <c r="R4695" s="122">
        <v>2.9740333095000002E-2</v>
      </c>
      <c r="S4695" s="122">
        <v>3.0336171030000001E-2</v>
      </c>
      <c r="T4695" s="122">
        <v>3.1036154324999999E-2</v>
      </c>
      <c r="U4695" s="122">
        <v>3.1770635324999998E-2</v>
      </c>
      <c r="V4695" s="122">
        <v>3.268300893E-2</v>
      </c>
      <c r="W4695" s="122">
        <v>3.3498820244999998E-2</v>
      </c>
      <c r="X4695" s="122">
        <v>3.4381405080000003E-2</v>
      </c>
      <c r="Y4695" s="122">
        <v>3.5327127824999999E-2</v>
      </c>
      <c r="Z4695" s="122">
        <v>3.6147643950000002E-2</v>
      </c>
      <c r="AA4695" s="122">
        <v>3.707062128E-2</v>
      </c>
      <c r="AB4695" s="122">
        <v>3.7935746474999997E-2</v>
      </c>
      <c r="AC4695" s="122">
        <v>3.8812606965000003E-2</v>
      </c>
      <c r="AD4695" s="122">
        <v>3.982529529E-2</v>
      </c>
      <c r="AE4695" s="122">
        <v>4.0962253694999999E-2</v>
      </c>
      <c r="AF4695" s="122">
        <v>4.2260121089999998E-2</v>
      </c>
      <c r="AG4695" s="122">
        <v>4.3598727975000001E-2</v>
      </c>
      <c r="AH4695" s="122">
        <v>4.4846383230000002E-2</v>
      </c>
      <c r="AI4695" s="122">
        <v>4.6065891135000002E-2</v>
      </c>
      <c r="AJ4695" s="122">
        <v>4.717069896E-2</v>
      </c>
      <c r="AK4695" s="122">
        <v>4.8184649699999998E-2</v>
      </c>
      <c r="AL4695" s="122">
        <v>0</v>
      </c>
    </row>
    <row r="4696" spans="1:38" hidden="1" x14ac:dyDescent="0.25">
      <c r="A4696" s="122" t="s">
        <v>2067</v>
      </c>
      <c r="B4696" s="122">
        <v>1</v>
      </c>
      <c r="C4696" s="122" t="s">
        <v>2269</v>
      </c>
      <c r="D4696" s="122" t="s">
        <v>2166</v>
      </c>
      <c r="E4696" s="122">
        <v>85</v>
      </c>
      <c r="F4696" s="122">
        <v>0</v>
      </c>
      <c r="G4696" s="122">
        <v>0</v>
      </c>
      <c r="H4696" s="122">
        <v>0</v>
      </c>
      <c r="I4696" s="122">
        <v>0</v>
      </c>
      <c r="J4696" s="122">
        <v>0</v>
      </c>
      <c r="K4696" s="122">
        <v>1.1973952155E-2</v>
      </c>
      <c r="L4696" s="122">
        <v>2.4355287989999998E-2</v>
      </c>
      <c r="M4696" s="122">
        <v>2.4717018149999999E-2</v>
      </c>
      <c r="N4696" s="122">
        <v>2.5068106965E-2</v>
      </c>
      <c r="O4696" s="122">
        <v>2.5444884795000001E-2</v>
      </c>
      <c r="P4696" s="122">
        <v>2.5866719999999999E-2</v>
      </c>
      <c r="Q4696" s="122">
        <v>2.6286901410000001E-2</v>
      </c>
      <c r="R4696" s="122">
        <v>2.6756707394999999E-2</v>
      </c>
      <c r="S4696" s="122">
        <v>2.7230489385000001E-2</v>
      </c>
      <c r="T4696" s="122">
        <v>2.7697684739999999E-2</v>
      </c>
      <c r="U4696" s="122">
        <v>2.8159921514999998E-2</v>
      </c>
      <c r="V4696" s="122">
        <v>2.8614285975000001E-2</v>
      </c>
      <c r="W4696" s="122">
        <v>2.9087953619999999E-2</v>
      </c>
      <c r="X4696" s="122">
        <v>2.955479142E-2</v>
      </c>
      <c r="Y4696" s="122">
        <v>3.0038400810000001E-2</v>
      </c>
      <c r="Z4696" s="122">
        <v>3.050560095E-2</v>
      </c>
      <c r="AA4696" s="122">
        <v>3.0980547014999998E-2</v>
      </c>
      <c r="AB4696" s="122">
        <v>3.1459107404999999E-2</v>
      </c>
      <c r="AC4696" s="122">
        <v>3.1969444154999999E-2</v>
      </c>
      <c r="AD4696" s="122">
        <v>3.2465014889999998E-2</v>
      </c>
      <c r="AE4696" s="122">
        <v>3.293609946E-2</v>
      </c>
      <c r="AF4696" s="122">
        <v>3.3432970889999997E-2</v>
      </c>
      <c r="AG4696" s="122">
        <v>3.4003164524999997E-2</v>
      </c>
      <c r="AH4696" s="122">
        <v>3.4613273639999997E-2</v>
      </c>
      <c r="AI4696" s="122">
        <v>3.5239515135000003E-2</v>
      </c>
      <c r="AJ4696" s="122">
        <v>3.6008904855000003E-2</v>
      </c>
      <c r="AK4696" s="122">
        <v>3.6710630384999998E-2</v>
      </c>
      <c r="AL4696" s="122">
        <v>0</v>
      </c>
    </row>
    <row r="4697" spans="1:38" hidden="1" x14ac:dyDescent="0.25">
      <c r="A4697" s="122" t="s">
        <v>2067</v>
      </c>
      <c r="B4697" s="122">
        <v>1</v>
      </c>
      <c r="C4697" s="122" t="s">
        <v>2269</v>
      </c>
      <c r="D4697" s="122" t="s">
        <v>2167</v>
      </c>
      <c r="E4697" s="122">
        <v>85</v>
      </c>
      <c r="F4697" s="122">
        <v>0</v>
      </c>
      <c r="G4697" s="122">
        <v>0</v>
      </c>
      <c r="H4697" s="122">
        <v>0</v>
      </c>
      <c r="I4697" s="122">
        <v>0</v>
      </c>
      <c r="J4697" s="122">
        <v>0</v>
      </c>
      <c r="K4697" s="122">
        <v>4.2116850600000004E-3</v>
      </c>
      <c r="L4697" s="122">
        <v>8.4885530399999992E-3</v>
      </c>
      <c r="M4697" s="122">
        <v>8.5380231749999994E-3</v>
      </c>
      <c r="N4697" s="122">
        <v>8.5912983750000005E-3</v>
      </c>
      <c r="O4697" s="122">
        <v>8.6450223750000003E-3</v>
      </c>
      <c r="P4697" s="122">
        <v>8.6977512600000008E-3</v>
      </c>
      <c r="Q4697" s="122">
        <v>8.7584240699999996E-3</v>
      </c>
      <c r="R4697" s="122">
        <v>8.8715330550000002E-3</v>
      </c>
      <c r="S4697" s="122">
        <v>9.0067259700000006E-3</v>
      </c>
      <c r="T4697" s="122">
        <v>9.1242092699999992E-3</v>
      </c>
      <c r="U4697" s="122">
        <v>9.2433064349999993E-3</v>
      </c>
      <c r="V4697" s="122">
        <v>9.3774887250000008E-3</v>
      </c>
      <c r="W4697" s="122">
        <v>9.5082799350000007E-3</v>
      </c>
      <c r="X4697" s="122">
        <v>9.6419104650000004E-3</v>
      </c>
      <c r="Y4697" s="122">
        <v>9.7903725149999996E-3</v>
      </c>
      <c r="Z4697" s="122">
        <v>9.9402672599999999E-3</v>
      </c>
      <c r="AA4697" s="122">
        <v>1.008066642E-2</v>
      </c>
      <c r="AB4697" s="122">
        <v>1.0214189865000001E-2</v>
      </c>
      <c r="AC4697" s="122">
        <v>1.0333875584999999E-2</v>
      </c>
      <c r="AD4697" s="122">
        <v>1.04426685E-2</v>
      </c>
      <c r="AE4697" s="122">
        <v>1.0534953164999999E-2</v>
      </c>
      <c r="AF4697" s="122">
        <v>1.0608128519999999E-2</v>
      </c>
      <c r="AG4697" s="122">
        <v>1.0674850394999999E-2</v>
      </c>
      <c r="AH4697" s="122">
        <v>1.0760288054999999E-2</v>
      </c>
      <c r="AI4697" s="122">
        <v>1.0861587825E-2</v>
      </c>
      <c r="AJ4697" s="122">
        <v>1.0937734665000001E-2</v>
      </c>
      <c r="AK4697" s="122">
        <v>1.110152142E-2</v>
      </c>
      <c r="AL4697" s="122">
        <v>0</v>
      </c>
    </row>
    <row r="4698" spans="1:38" hidden="1" x14ac:dyDescent="0.25">
      <c r="A4698" s="122" t="s">
        <v>2067</v>
      </c>
      <c r="B4698" s="122">
        <v>1</v>
      </c>
      <c r="C4698" s="122" t="s">
        <v>2269</v>
      </c>
      <c r="D4698" s="122" t="s">
        <v>2168</v>
      </c>
      <c r="E4698" s="122">
        <v>85</v>
      </c>
      <c r="F4698" s="122">
        <v>0</v>
      </c>
      <c r="G4698" s="122">
        <v>0</v>
      </c>
      <c r="H4698" s="122">
        <v>0</v>
      </c>
      <c r="I4698" s="122">
        <v>0</v>
      </c>
      <c r="J4698" s="122">
        <v>0</v>
      </c>
      <c r="K4698" s="122">
        <v>1.1204371199999999E-3</v>
      </c>
      <c r="L4698" s="122">
        <v>2.2733231400000001E-3</v>
      </c>
      <c r="M4698" s="122">
        <v>2.2972426949999999E-3</v>
      </c>
      <c r="N4698" s="122">
        <v>2.3223598200000002E-3</v>
      </c>
      <c r="O4698" s="122">
        <v>2.34653463E-3</v>
      </c>
      <c r="P4698" s="122">
        <v>2.37921882E-3</v>
      </c>
      <c r="Q4698" s="122">
        <v>2.4049188900000002E-3</v>
      </c>
      <c r="R4698" s="122">
        <v>2.4570083999999998E-3</v>
      </c>
      <c r="S4698" s="122">
        <v>2.5020557100000002E-3</v>
      </c>
      <c r="T4698" s="122">
        <v>2.557307115E-3</v>
      </c>
      <c r="U4698" s="122">
        <v>2.6105638349999999E-3</v>
      </c>
      <c r="V4698" s="122">
        <v>2.6813674799999999E-3</v>
      </c>
      <c r="W4698" s="122">
        <v>2.7729588150000001E-3</v>
      </c>
      <c r="X4698" s="122">
        <v>2.8608754350000001E-3</v>
      </c>
      <c r="Y4698" s="122">
        <v>2.9663513550000002E-3</v>
      </c>
      <c r="Z4698" s="122">
        <v>3.0263145000000002E-3</v>
      </c>
      <c r="AA4698" s="122">
        <v>3.0812608199999999E-3</v>
      </c>
      <c r="AB4698" s="122">
        <v>3.1710605850000001E-3</v>
      </c>
      <c r="AC4698" s="122">
        <v>3.2460784950000001E-3</v>
      </c>
      <c r="AD4698" s="122">
        <v>3.2907370649999999E-3</v>
      </c>
      <c r="AE4698" s="122">
        <v>3.3513120299999998E-3</v>
      </c>
      <c r="AF4698" s="122">
        <v>3.38802354E-3</v>
      </c>
      <c r="AG4698" s="122">
        <v>3.4043035949999998E-3</v>
      </c>
      <c r="AH4698" s="122">
        <v>3.4501384500000001E-3</v>
      </c>
      <c r="AI4698" s="122">
        <v>3.5097814950000002E-3</v>
      </c>
      <c r="AJ4698" s="122">
        <v>3.5277686400000002E-3</v>
      </c>
      <c r="AK4698" s="122">
        <v>3.603893205E-3</v>
      </c>
      <c r="AL4698" s="122">
        <v>0</v>
      </c>
    </row>
    <row r="4699" spans="1:38" hidden="1" x14ac:dyDescent="0.25">
      <c r="A4699" s="122" t="s">
        <v>2067</v>
      </c>
      <c r="B4699" s="122">
        <v>1</v>
      </c>
      <c r="C4699" s="122" t="s">
        <v>2270</v>
      </c>
      <c r="D4699" s="122" t="s">
        <v>2120</v>
      </c>
      <c r="E4699" s="122">
        <v>86</v>
      </c>
      <c r="F4699" s="122">
        <v>0</v>
      </c>
      <c r="G4699" s="122">
        <v>0</v>
      </c>
      <c r="H4699" s="122">
        <v>0</v>
      </c>
      <c r="I4699" s="122">
        <v>0</v>
      </c>
      <c r="J4699" s="122">
        <v>0</v>
      </c>
      <c r="K4699" s="122">
        <v>0</v>
      </c>
      <c r="L4699" s="122">
        <v>0</v>
      </c>
      <c r="M4699" s="122">
        <v>0</v>
      </c>
      <c r="N4699" s="122">
        <v>0</v>
      </c>
      <c r="O4699" s="122">
        <v>0</v>
      </c>
      <c r="P4699" s="122">
        <v>0</v>
      </c>
      <c r="Q4699" s="122">
        <v>0</v>
      </c>
      <c r="R4699" s="122">
        <v>0</v>
      </c>
      <c r="S4699" s="122">
        <v>0</v>
      </c>
      <c r="T4699" s="122">
        <v>0</v>
      </c>
      <c r="U4699" s="122">
        <v>0</v>
      </c>
      <c r="V4699" s="122">
        <v>0</v>
      </c>
      <c r="W4699" s="122">
        <v>0</v>
      </c>
      <c r="X4699" s="122">
        <v>0</v>
      </c>
      <c r="Y4699" s="122">
        <v>0</v>
      </c>
      <c r="Z4699" s="122">
        <v>0</v>
      </c>
      <c r="AA4699" s="122">
        <v>0</v>
      </c>
      <c r="AB4699" s="122">
        <v>4.4599000000000003E-9</v>
      </c>
      <c r="AC4699" s="122">
        <v>1.3460300000000001E-8</v>
      </c>
      <c r="AD4699" s="122">
        <v>2.68712E-8</v>
      </c>
      <c r="AE4699" s="122">
        <v>4.48621E-8</v>
      </c>
      <c r="AF4699" s="122">
        <v>3.6818130000000001E-7</v>
      </c>
      <c r="AG4699" s="122">
        <v>9.9313700000000003E-7</v>
      </c>
      <c r="AH4699" s="122">
        <v>1.9252171E-6</v>
      </c>
      <c r="AI4699" s="122">
        <v>3.1691193E-6</v>
      </c>
      <c r="AJ4699" s="122">
        <v>4.7100134000000001E-6</v>
      </c>
      <c r="AK4699" s="122">
        <v>6.6098550000000003E-6</v>
      </c>
      <c r="AL4699" s="122">
        <v>0</v>
      </c>
    </row>
    <row r="4700" spans="1:38" hidden="1" x14ac:dyDescent="0.25">
      <c r="A4700" s="122" t="s">
        <v>2067</v>
      </c>
      <c r="B4700" s="122">
        <v>1</v>
      </c>
      <c r="C4700" s="122" t="s">
        <v>2270</v>
      </c>
      <c r="D4700" s="122" t="s">
        <v>2121</v>
      </c>
      <c r="E4700" s="122">
        <v>86</v>
      </c>
      <c r="F4700" s="122">
        <v>0</v>
      </c>
      <c r="G4700" s="122">
        <v>0</v>
      </c>
      <c r="H4700" s="122">
        <v>0</v>
      </c>
      <c r="I4700" s="122">
        <v>0</v>
      </c>
      <c r="J4700" s="122">
        <v>0</v>
      </c>
      <c r="K4700" s="122">
        <v>0</v>
      </c>
      <c r="L4700" s="122">
        <v>0</v>
      </c>
      <c r="M4700" s="122">
        <v>0</v>
      </c>
      <c r="N4700" s="122">
        <v>0</v>
      </c>
      <c r="O4700" s="122">
        <v>0</v>
      </c>
      <c r="P4700" s="122">
        <v>0</v>
      </c>
      <c r="Q4700" s="122">
        <v>0</v>
      </c>
      <c r="R4700" s="122">
        <v>0</v>
      </c>
      <c r="S4700" s="122">
        <v>0</v>
      </c>
      <c r="T4700" s="122">
        <v>0</v>
      </c>
      <c r="U4700" s="122">
        <v>0</v>
      </c>
      <c r="V4700" s="122">
        <v>0</v>
      </c>
      <c r="W4700" s="122">
        <v>0</v>
      </c>
      <c r="X4700" s="122">
        <v>0</v>
      </c>
      <c r="Y4700" s="122">
        <v>0</v>
      </c>
      <c r="Z4700" s="122">
        <v>0</v>
      </c>
      <c r="AA4700" s="122">
        <v>0</v>
      </c>
      <c r="AB4700" s="122">
        <v>2.93944E-8</v>
      </c>
      <c r="AC4700" s="122">
        <v>8.8167199999999996E-8</v>
      </c>
      <c r="AD4700" s="122">
        <v>1.765862E-7</v>
      </c>
      <c r="AE4700" s="122">
        <v>2.9494529999999997E-7</v>
      </c>
      <c r="AF4700" s="122">
        <v>2.4130539999999998E-6</v>
      </c>
      <c r="AG4700" s="122">
        <v>6.5379523000000001E-6</v>
      </c>
      <c r="AH4700" s="122">
        <v>1.2784603800000001E-5</v>
      </c>
      <c r="AI4700" s="122">
        <v>2.1202103500000001E-5</v>
      </c>
      <c r="AJ4700" s="122">
        <v>3.2312349300000001E-5</v>
      </c>
      <c r="AK4700" s="122">
        <v>4.5467563699999998E-5</v>
      </c>
      <c r="AL4700" s="122">
        <v>0</v>
      </c>
    </row>
    <row r="4701" spans="1:38" hidden="1" x14ac:dyDescent="0.25">
      <c r="A4701" s="122" t="s">
        <v>2067</v>
      </c>
      <c r="B4701" s="122">
        <v>1</v>
      </c>
      <c r="C4701" s="122" t="s">
        <v>2270</v>
      </c>
      <c r="D4701" s="122" t="s">
        <v>2122</v>
      </c>
      <c r="E4701" s="122">
        <v>86</v>
      </c>
      <c r="F4701" s="122">
        <v>0</v>
      </c>
      <c r="G4701" s="122">
        <v>0</v>
      </c>
      <c r="H4701" s="122">
        <v>0</v>
      </c>
      <c r="I4701" s="122">
        <v>0</v>
      </c>
      <c r="J4701" s="122">
        <v>0</v>
      </c>
      <c r="K4701" s="122">
        <v>0</v>
      </c>
      <c r="L4701" s="122">
        <v>0</v>
      </c>
      <c r="M4701" s="122">
        <v>0</v>
      </c>
      <c r="N4701" s="122">
        <v>0</v>
      </c>
      <c r="O4701" s="122">
        <v>0</v>
      </c>
      <c r="P4701" s="122">
        <v>0</v>
      </c>
      <c r="Q4701" s="122">
        <v>0</v>
      </c>
      <c r="R4701" s="122">
        <v>0</v>
      </c>
      <c r="S4701" s="122">
        <v>0</v>
      </c>
      <c r="T4701" s="122">
        <v>0</v>
      </c>
      <c r="U4701" s="122">
        <v>0</v>
      </c>
      <c r="V4701" s="122">
        <v>0</v>
      </c>
      <c r="W4701" s="122">
        <v>0</v>
      </c>
      <c r="X4701" s="122">
        <v>0</v>
      </c>
      <c r="Y4701" s="122">
        <v>0</v>
      </c>
      <c r="Z4701" s="122">
        <v>0</v>
      </c>
      <c r="AA4701" s="122">
        <v>0</v>
      </c>
      <c r="AB4701" s="122">
        <v>1.8020499999999999E-8</v>
      </c>
      <c r="AC4701" s="122">
        <v>5.4022699999999997E-8</v>
      </c>
      <c r="AD4701" s="122">
        <v>1.082308E-7</v>
      </c>
      <c r="AE4701" s="122">
        <v>1.8102850000000001E-7</v>
      </c>
      <c r="AF4701" s="122">
        <v>1.4833927000000001E-6</v>
      </c>
      <c r="AG4701" s="122">
        <v>4.0260568000000003E-6</v>
      </c>
      <c r="AH4701" s="122">
        <v>7.8724884999999998E-6</v>
      </c>
      <c r="AI4701" s="122">
        <v>1.3050467299999999E-5</v>
      </c>
      <c r="AJ4701" s="122">
        <v>1.93703699E-5</v>
      </c>
      <c r="AK4701" s="122">
        <v>2.7298263800000001E-5</v>
      </c>
      <c r="AL4701" s="122">
        <v>0</v>
      </c>
    </row>
    <row r="4702" spans="1:38" hidden="1" x14ac:dyDescent="0.25">
      <c r="A4702" s="122" t="s">
        <v>2067</v>
      </c>
      <c r="B4702" s="122">
        <v>1</v>
      </c>
      <c r="C4702" s="122" t="s">
        <v>2270</v>
      </c>
      <c r="D4702" s="122" t="s">
        <v>2175</v>
      </c>
      <c r="E4702" s="122">
        <v>86</v>
      </c>
      <c r="F4702" s="122">
        <v>0</v>
      </c>
      <c r="G4702" s="122">
        <v>0</v>
      </c>
      <c r="H4702" s="122">
        <v>0</v>
      </c>
      <c r="I4702" s="122">
        <v>0</v>
      </c>
      <c r="J4702" s="122">
        <v>0</v>
      </c>
      <c r="K4702" s="122">
        <v>0</v>
      </c>
      <c r="L4702" s="122">
        <v>0</v>
      </c>
      <c r="M4702" s="122">
        <v>0</v>
      </c>
      <c r="N4702" s="122">
        <v>0</v>
      </c>
      <c r="O4702" s="122">
        <v>0</v>
      </c>
      <c r="P4702" s="122">
        <v>0</v>
      </c>
      <c r="Q4702" s="122">
        <v>0</v>
      </c>
      <c r="R4702" s="122">
        <v>0</v>
      </c>
      <c r="S4702" s="122">
        <v>0</v>
      </c>
      <c r="T4702" s="122">
        <v>0</v>
      </c>
      <c r="U4702" s="122">
        <v>0</v>
      </c>
      <c r="V4702" s="122">
        <v>0</v>
      </c>
      <c r="W4702" s="122">
        <v>0</v>
      </c>
      <c r="X4702" s="122">
        <v>0</v>
      </c>
      <c r="Y4702" s="122">
        <v>0</v>
      </c>
      <c r="Z4702" s="122">
        <v>0</v>
      </c>
      <c r="AA4702" s="122">
        <v>0</v>
      </c>
      <c r="AB4702" s="122">
        <v>3.3240000000000001E-10</v>
      </c>
      <c r="AC4702" s="122">
        <v>9.8190000000000009E-10</v>
      </c>
      <c r="AD4702" s="122">
        <v>1.935E-9</v>
      </c>
      <c r="AE4702" s="122">
        <v>3.1755E-9</v>
      </c>
      <c r="AF4702" s="122">
        <v>2.5483500000000001E-8</v>
      </c>
      <c r="AG4702" s="122">
        <v>6.7642099999999997E-8</v>
      </c>
      <c r="AH4702" s="122">
        <v>1.293324E-7</v>
      </c>
      <c r="AI4702" s="122">
        <v>2.0932689999999999E-7</v>
      </c>
      <c r="AJ4702" s="122">
        <v>3.0475760000000001E-7</v>
      </c>
      <c r="AK4702" s="122">
        <v>4.1829379999999999E-7</v>
      </c>
      <c r="AL4702" s="122">
        <v>0</v>
      </c>
    </row>
    <row r="4703" spans="1:38" hidden="1" x14ac:dyDescent="0.25">
      <c r="A4703" s="122" t="s">
        <v>2067</v>
      </c>
      <c r="B4703" s="122">
        <v>1</v>
      </c>
      <c r="C4703" s="122" t="s">
        <v>2270</v>
      </c>
      <c r="D4703" s="122" t="s">
        <v>2123</v>
      </c>
      <c r="E4703" s="122">
        <v>86</v>
      </c>
      <c r="F4703" s="122">
        <v>0</v>
      </c>
      <c r="G4703" s="122">
        <v>0</v>
      </c>
      <c r="H4703" s="122">
        <v>0</v>
      </c>
      <c r="I4703" s="122">
        <v>0</v>
      </c>
      <c r="J4703" s="122">
        <v>0</v>
      </c>
      <c r="K4703" s="122">
        <v>0</v>
      </c>
      <c r="L4703" s="122">
        <v>0</v>
      </c>
      <c r="M4703" s="122">
        <v>0</v>
      </c>
      <c r="N4703" s="122">
        <v>0</v>
      </c>
      <c r="O4703" s="122">
        <v>0</v>
      </c>
      <c r="P4703" s="122">
        <v>0</v>
      </c>
      <c r="Q4703" s="122">
        <v>0</v>
      </c>
      <c r="R4703" s="122">
        <v>0</v>
      </c>
      <c r="S4703" s="122">
        <v>0</v>
      </c>
      <c r="T4703" s="122">
        <v>0</v>
      </c>
      <c r="U4703" s="122">
        <v>0</v>
      </c>
      <c r="V4703" s="122">
        <v>0</v>
      </c>
      <c r="W4703" s="122">
        <v>0</v>
      </c>
      <c r="X4703" s="122">
        <v>0</v>
      </c>
      <c r="Y4703" s="122">
        <v>0</v>
      </c>
      <c r="Z4703" s="122">
        <v>0</v>
      </c>
      <c r="AA4703" s="122">
        <v>0</v>
      </c>
      <c r="AB4703" s="122">
        <v>4.0011300000000003E-8</v>
      </c>
      <c r="AC4703" s="122">
        <v>1.2107040000000001E-7</v>
      </c>
      <c r="AD4703" s="122">
        <v>2.454576E-7</v>
      </c>
      <c r="AE4703" s="122">
        <v>4.1511569999999999E-7</v>
      </c>
      <c r="AF4703" s="122">
        <v>3.4433335000000001E-6</v>
      </c>
      <c r="AG4703" s="122">
        <v>9.4465286999999996E-6</v>
      </c>
      <c r="AH4703" s="122">
        <v>1.8724199100000002E-5</v>
      </c>
      <c r="AI4703" s="122">
        <v>3.1500308100000001E-5</v>
      </c>
      <c r="AJ4703" s="122">
        <v>4.6158544100000001E-5</v>
      </c>
      <c r="AK4703" s="122">
        <v>6.5643737200000001E-5</v>
      </c>
      <c r="AL4703" s="122">
        <v>0</v>
      </c>
    </row>
    <row r="4704" spans="1:38" x14ac:dyDescent="0.25">
      <c r="A4704" s="122" t="s">
        <v>2067</v>
      </c>
      <c r="B4704" s="122">
        <v>1</v>
      </c>
      <c r="C4704" s="122" t="s">
        <v>2270</v>
      </c>
      <c r="D4704" s="122" t="s">
        <v>2124</v>
      </c>
      <c r="E4704" s="122">
        <v>86</v>
      </c>
      <c r="F4704" s="122">
        <v>0</v>
      </c>
      <c r="G4704" s="122">
        <v>0</v>
      </c>
      <c r="H4704" s="122">
        <v>0</v>
      </c>
      <c r="I4704" s="122">
        <v>0</v>
      </c>
      <c r="J4704" s="122">
        <v>0</v>
      </c>
      <c r="K4704" s="122">
        <v>0</v>
      </c>
      <c r="L4704" s="122">
        <v>0</v>
      </c>
      <c r="M4704" s="122">
        <v>0</v>
      </c>
      <c r="N4704" s="122">
        <v>0</v>
      </c>
      <c r="O4704" s="122">
        <v>0</v>
      </c>
      <c r="P4704" s="122">
        <v>0</v>
      </c>
      <c r="Q4704" s="122">
        <v>0</v>
      </c>
      <c r="R4704" s="122">
        <v>0</v>
      </c>
      <c r="S4704" s="122">
        <v>0</v>
      </c>
      <c r="T4704" s="122">
        <v>0</v>
      </c>
      <c r="U4704" s="122">
        <v>0</v>
      </c>
      <c r="V4704" s="122">
        <v>0</v>
      </c>
      <c r="W4704" s="122">
        <v>0</v>
      </c>
      <c r="X4704" s="122">
        <v>0</v>
      </c>
      <c r="Y4704" s="122">
        <v>0</v>
      </c>
      <c r="Z4704" s="122">
        <v>0</v>
      </c>
      <c r="AA4704" s="122">
        <v>0</v>
      </c>
      <c r="AB4704" s="122">
        <v>2.315636E-7</v>
      </c>
      <c r="AC4704" s="122">
        <v>6.9805829999999997E-7</v>
      </c>
      <c r="AD4704" s="122">
        <v>1.4067398999999999E-6</v>
      </c>
      <c r="AE4704" s="122">
        <v>2.363564E-6</v>
      </c>
      <c r="AF4704" s="122">
        <v>1.9410831599999998E-5</v>
      </c>
      <c r="AG4704" s="122">
        <v>5.2724301400000002E-5</v>
      </c>
      <c r="AH4704" s="122">
        <v>1.030725028E-4</v>
      </c>
      <c r="AI4704" s="122">
        <v>1.7036802179999999E-4</v>
      </c>
      <c r="AJ4704" s="122">
        <v>2.54005845E-4</v>
      </c>
      <c r="AK4704" s="122">
        <v>3.539865768E-4</v>
      </c>
      <c r="AL4704" s="122">
        <v>0</v>
      </c>
    </row>
    <row r="4705" spans="1:38" hidden="1" x14ac:dyDescent="0.25">
      <c r="A4705" s="122" t="s">
        <v>2067</v>
      </c>
      <c r="B4705" s="122">
        <v>1</v>
      </c>
      <c r="C4705" s="122" t="s">
        <v>2270</v>
      </c>
      <c r="D4705" s="122" t="s">
        <v>474</v>
      </c>
      <c r="E4705" s="122">
        <v>86</v>
      </c>
      <c r="F4705" s="122">
        <v>0</v>
      </c>
      <c r="G4705" s="122">
        <v>0</v>
      </c>
      <c r="H4705" s="122">
        <v>0</v>
      </c>
      <c r="I4705" s="122">
        <v>0</v>
      </c>
      <c r="J4705" s="122">
        <v>0</v>
      </c>
      <c r="K4705" s="122">
        <v>0</v>
      </c>
      <c r="L4705" s="122">
        <v>0</v>
      </c>
      <c r="M4705" s="122">
        <v>0</v>
      </c>
      <c r="N4705" s="122">
        <v>0</v>
      </c>
      <c r="O4705" s="122">
        <v>0</v>
      </c>
      <c r="P4705" s="122">
        <v>0</v>
      </c>
      <c r="Q4705" s="122">
        <v>0</v>
      </c>
      <c r="R4705" s="122">
        <v>0</v>
      </c>
      <c r="S4705" s="122">
        <v>0</v>
      </c>
      <c r="T4705" s="122">
        <v>0</v>
      </c>
      <c r="U4705" s="122">
        <v>0</v>
      </c>
      <c r="V4705" s="122">
        <v>0</v>
      </c>
      <c r="W4705" s="122">
        <v>0</v>
      </c>
      <c r="X4705" s="122">
        <v>0</v>
      </c>
      <c r="Y4705" s="122">
        <v>0</v>
      </c>
      <c r="Z4705" s="122">
        <v>0</v>
      </c>
      <c r="AA4705" s="122">
        <v>0</v>
      </c>
      <c r="AB4705" s="122">
        <v>3.1695300000000003E-8</v>
      </c>
      <c r="AC4705" s="122">
        <v>9.6181599999999999E-8</v>
      </c>
      <c r="AD4705" s="122">
        <v>1.9513889999999999E-7</v>
      </c>
      <c r="AE4705" s="122">
        <v>3.313684E-7</v>
      </c>
      <c r="AF4705" s="122">
        <v>2.7487321E-6</v>
      </c>
      <c r="AG4705" s="122">
        <v>7.5290104999999998E-6</v>
      </c>
      <c r="AH4705" s="122">
        <v>1.4889903700000001E-5</v>
      </c>
      <c r="AI4705" s="122">
        <v>2.4876301299999999E-5</v>
      </c>
      <c r="AJ4705" s="122">
        <v>3.71963997E-5</v>
      </c>
      <c r="AK4705" s="122">
        <v>5.2433941799999998E-5</v>
      </c>
      <c r="AL4705" s="122">
        <v>0</v>
      </c>
    </row>
    <row r="4706" spans="1:38" hidden="1" x14ac:dyDescent="0.25">
      <c r="A4706" s="122" t="s">
        <v>2067</v>
      </c>
      <c r="B4706" s="122">
        <v>1</v>
      </c>
      <c r="C4706" s="122" t="s">
        <v>2270</v>
      </c>
      <c r="D4706" s="122" t="s">
        <v>2125</v>
      </c>
      <c r="E4706" s="122">
        <v>86</v>
      </c>
      <c r="F4706" s="122">
        <v>0</v>
      </c>
      <c r="G4706" s="122">
        <v>0</v>
      </c>
      <c r="H4706" s="122">
        <v>0</v>
      </c>
      <c r="I4706" s="122">
        <v>0</v>
      </c>
      <c r="J4706" s="122">
        <v>0</v>
      </c>
      <c r="K4706" s="122">
        <v>0</v>
      </c>
      <c r="L4706" s="122">
        <v>0</v>
      </c>
      <c r="M4706" s="122">
        <v>0</v>
      </c>
      <c r="N4706" s="122">
        <v>0</v>
      </c>
      <c r="O4706" s="122">
        <v>0</v>
      </c>
      <c r="P4706" s="122">
        <v>0</v>
      </c>
      <c r="Q4706" s="122">
        <v>0</v>
      </c>
      <c r="R4706" s="122">
        <v>0</v>
      </c>
      <c r="S4706" s="122">
        <v>0</v>
      </c>
      <c r="T4706" s="122">
        <v>0</v>
      </c>
      <c r="U4706" s="122">
        <v>0</v>
      </c>
      <c r="V4706" s="122">
        <v>0</v>
      </c>
      <c r="W4706" s="122">
        <v>0</v>
      </c>
      <c r="X4706" s="122">
        <v>0</v>
      </c>
      <c r="Y4706" s="122">
        <v>0</v>
      </c>
      <c r="Z4706" s="122">
        <v>0</v>
      </c>
      <c r="AA4706" s="122">
        <v>0</v>
      </c>
      <c r="AB4706" s="122">
        <v>2.1940399999999998E-8</v>
      </c>
      <c r="AC4706" s="122">
        <v>6.56163E-8</v>
      </c>
      <c r="AD4706" s="122">
        <v>1.310869E-7</v>
      </c>
      <c r="AE4706" s="122">
        <v>2.1801689999999999E-7</v>
      </c>
      <c r="AF4706" s="122">
        <v>1.7749405000000001E-6</v>
      </c>
      <c r="AG4706" s="122">
        <v>4.7919947999999998E-6</v>
      </c>
      <c r="AH4706" s="122">
        <v>9.3423592999999999E-6</v>
      </c>
      <c r="AI4706" s="122">
        <v>1.54049932E-5</v>
      </c>
      <c r="AJ4706" s="122">
        <v>2.31517253E-5</v>
      </c>
      <c r="AK4706" s="122">
        <v>3.2528117500000002E-5</v>
      </c>
      <c r="AL4706" s="122">
        <v>0</v>
      </c>
    </row>
    <row r="4707" spans="1:38" hidden="1" x14ac:dyDescent="0.25">
      <c r="A4707" s="122" t="s">
        <v>2067</v>
      </c>
      <c r="B4707" s="122">
        <v>1</v>
      </c>
      <c r="C4707" s="122" t="s">
        <v>2270</v>
      </c>
      <c r="D4707" s="122" t="s">
        <v>2126</v>
      </c>
      <c r="E4707" s="122">
        <v>86</v>
      </c>
      <c r="F4707" s="122">
        <v>0</v>
      </c>
      <c r="G4707" s="122">
        <v>0</v>
      </c>
      <c r="H4707" s="122">
        <v>0</v>
      </c>
      <c r="I4707" s="122">
        <v>0</v>
      </c>
      <c r="J4707" s="122">
        <v>0</v>
      </c>
      <c r="K4707" s="122">
        <v>0</v>
      </c>
      <c r="L4707" s="122">
        <v>0</v>
      </c>
      <c r="M4707" s="122">
        <v>0</v>
      </c>
      <c r="N4707" s="122">
        <v>0</v>
      </c>
      <c r="O4707" s="122">
        <v>0</v>
      </c>
      <c r="P4707" s="122">
        <v>0</v>
      </c>
      <c r="Q4707" s="122">
        <v>0</v>
      </c>
      <c r="R4707" s="122">
        <v>0</v>
      </c>
      <c r="S4707" s="122">
        <v>0</v>
      </c>
      <c r="T4707" s="122">
        <v>0</v>
      </c>
      <c r="U4707" s="122">
        <v>0</v>
      </c>
      <c r="V4707" s="122">
        <v>0</v>
      </c>
      <c r="W4707" s="122">
        <v>0</v>
      </c>
      <c r="X4707" s="122">
        <v>0</v>
      </c>
      <c r="Y4707" s="122">
        <v>0</v>
      </c>
      <c r="Z4707" s="122">
        <v>0</v>
      </c>
      <c r="AA4707" s="122">
        <v>0</v>
      </c>
      <c r="AB4707" s="122">
        <v>3.8797000000000002E-9</v>
      </c>
      <c r="AC4707" s="122">
        <v>1.18897E-8</v>
      </c>
      <c r="AD4707" s="122">
        <v>2.4192700000000001E-8</v>
      </c>
      <c r="AE4707" s="122">
        <v>4.1130800000000002E-8</v>
      </c>
      <c r="AF4707" s="122">
        <v>3.4091190000000001E-7</v>
      </c>
      <c r="AG4707" s="122">
        <v>9.3429260000000004E-7</v>
      </c>
      <c r="AH4707" s="122">
        <v>1.8403362999999999E-6</v>
      </c>
      <c r="AI4707" s="122">
        <v>3.0596089E-6</v>
      </c>
      <c r="AJ4707" s="122">
        <v>4.4376915999999999E-6</v>
      </c>
      <c r="AK4707" s="122">
        <v>6.0448977000000001E-6</v>
      </c>
      <c r="AL4707" s="122">
        <v>0</v>
      </c>
    </row>
    <row r="4708" spans="1:38" hidden="1" x14ac:dyDescent="0.25">
      <c r="A4708" s="122" t="s">
        <v>2067</v>
      </c>
      <c r="B4708" s="122">
        <v>1</v>
      </c>
      <c r="C4708" s="122" t="s">
        <v>2270</v>
      </c>
      <c r="D4708" s="122" t="s">
        <v>2127</v>
      </c>
      <c r="E4708" s="122">
        <v>86</v>
      </c>
      <c r="F4708" s="122">
        <v>0</v>
      </c>
      <c r="G4708" s="122">
        <v>0</v>
      </c>
      <c r="H4708" s="122">
        <v>0</v>
      </c>
      <c r="I4708" s="122">
        <v>0</v>
      </c>
      <c r="J4708" s="122">
        <v>0</v>
      </c>
      <c r="K4708" s="122">
        <v>0</v>
      </c>
      <c r="L4708" s="122">
        <v>0</v>
      </c>
      <c r="M4708" s="122">
        <v>0</v>
      </c>
      <c r="N4708" s="122">
        <v>0</v>
      </c>
      <c r="O4708" s="122">
        <v>0</v>
      </c>
      <c r="P4708" s="122">
        <v>0</v>
      </c>
      <c r="Q4708" s="122">
        <v>0</v>
      </c>
      <c r="R4708" s="122">
        <v>0</v>
      </c>
      <c r="S4708" s="122">
        <v>0</v>
      </c>
      <c r="T4708" s="122">
        <v>0</v>
      </c>
      <c r="U4708" s="122">
        <v>0</v>
      </c>
      <c r="V4708" s="122">
        <v>0</v>
      </c>
      <c r="W4708" s="122">
        <v>0</v>
      </c>
      <c r="X4708" s="122">
        <v>0</v>
      </c>
      <c r="Y4708" s="122">
        <v>0</v>
      </c>
      <c r="Z4708" s="122">
        <v>0</v>
      </c>
      <c r="AA4708" s="122">
        <v>0</v>
      </c>
      <c r="AB4708" s="122">
        <v>5.5871000000000003E-9</v>
      </c>
      <c r="AC4708" s="122">
        <v>1.6862400000000001E-8</v>
      </c>
      <c r="AD4708" s="122">
        <v>3.4018799999999998E-8</v>
      </c>
      <c r="AE4708" s="122">
        <v>5.7233500000000001E-8</v>
      </c>
      <c r="AF4708" s="122">
        <v>4.7102069999999999E-7</v>
      </c>
      <c r="AG4708" s="122">
        <v>1.2839265000000001E-6</v>
      </c>
      <c r="AH4708" s="122">
        <v>2.5272812999999999E-6</v>
      </c>
      <c r="AI4708" s="122">
        <v>4.2191449999999997E-6</v>
      </c>
      <c r="AJ4708" s="122">
        <v>6.3783927E-6</v>
      </c>
      <c r="AK4708" s="122">
        <v>9.0520910999999996E-6</v>
      </c>
      <c r="AL4708" s="122">
        <v>0</v>
      </c>
    </row>
    <row r="4709" spans="1:38" hidden="1" x14ac:dyDescent="0.25">
      <c r="A4709" s="122" t="s">
        <v>2067</v>
      </c>
      <c r="B4709" s="122">
        <v>1</v>
      </c>
      <c r="C4709" s="122" t="s">
        <v>2270</v>
      </c>
      <c r="D4709" s="122" t="s">
        <v>2128</v>
      </c>
      <c r="E4709" s="122">
        <v>86</v>
      </c>
      <c r="F4709" s="122">
        <v>0</v>
      </c>
      <c r="G4709" s="122">
        <v>0</v>
      </c>
      <c r="H4709" s="122">
        <v>0</v>
      </c>
      <c r="I4709" s="122">
        <v>0</v>
      </c>
      <c r="J4709" s="122">
        <v>0</v>
      </c>
      <c r="K4709" s="122">
        <v>0</v>
      </c>
      <c r="L4709" s="122">
        <v>0</v>
      </c>
      <c r="M4709" s="122">
        <v>0</v>
      </c>
      <c r="N4709" s="122">
        <v>0</v>
      </c>
      <c r="O4709" s="122">
        <v>0</v>
      </c>
      <c r="P4709" s="122">
        <v>0</v>
      </c>
      <c r="Q4709" s="122">
        <v>0</v>
      </c>
      <c r="R4709" s="122">
        <v>0</v>
      </c>
      <c r="S4709" s="122">
        <v>0</v>
      </c>
      <c r="T4709" s="122">
        <v>0</v>
      </c>
      <c r="U4709" s="122">
        <v>0</v>
      </c>
      <c r="V4709" s="122">
        <v>0</v>
      </c>
      <c r="W4709" s="122">
        <v>0</v>
      </c>
      <c r="X4709" s="122">
        <v>0</v>
      </c>
      <c r="Y4709" s="122">
        <v>0</v>
      </c>
      <c r="Z4709" s="122">
        <v>0</v>
      </c>
      <c r="AA4709" s="122">
        <v>0</v>
      </c>
      <c r="AB4709" s="122">
        <v>1.1779409999999999E-7</v>
      </c>
      <c r="AC4709" s="122">
        <v>3.5678079999999999E-7</v>
      </c>
      <c r="AD4709" s="122">
        <v>7.238048E-7</v>
      </c>
      <c r="AE4709" s="122">
        <v>1.2283775000000001E-6</v>
      </c>
      <c r="AF4709" s="122">
        <v>1.02273346E-5</v>
      </c>
      <c r="AG4709" s="122">
        <v>2.8115522100000001E-5</v>
      </c>
      <c r="AH4709" s="122">
        <v>5.5551200600000001E-5</v>
      </c>
      <c r="AI4709" s="122">
        <v>9.2844344900000006E-5</v>
      </c>
      <c r="AJ4709" s="122">
        <v>1.387069657E-4</v>
      </c>
      <c r="AK4709" s="122">
        <v>1.9649980040000001E-4</v>
      </c>
      <c r="AL4709" s="122">
        <v>0</v>
      </c>
    </row>
    <row r="4710" spans="1:38" hidden="1" x14ac:dyDescent="0.25">
      <c r="A4710" s="122" t="s">
        <v>2067</v>
      </c>
      <c r="B4710" s="122">
        <v>1</v>
      </c>
      <c r="C4710" s="122" t="s">
        <v>2270</v>
      </c>
      <c r="D4710" s="122" t="s">
        <v>2129</v>
      </c>
      <c r="E4710" s="122">
        <v>86</v>
      </c>
      <c r="F4710" s="122">
        <v>0</v>
      </c>
      <c r="G4710" s="122">
        <v>0</v>
      </c>
      <c r="H4710" s="122">
        <v>0</v>
      </c>
      <c r="I4710" s="122">
        <v>0</v>
      </c>
      <c r="J4710" s="122">
        <v>0</v>
      </c>
      <c r="K4710" s="122">
        <v>0</v>
      </c>
      <c r="L4710" s="122">
        <v>0</v>
      </c>
      <c r="M4710" s="122">
        <v>0</v>
      </c>
      <c r="N4710" s="122">
        <v>0</v>
      </c>
      <c r="O4710" s="122">
        <v>0</v>
      </c>
      <c r="P4710" s="122">
        <v>0</v>
      </c>
      <c r="Q4710" s="122">
        <v>0</v>
      </c>
      <c r="R4710" s="122">
        <v>0</v>
      </c>
      <c r="S4710" s="122">
        <v>0</v>
      </c>
      <c r="T4710" s="122">
        <v>0</v>
      </c>
      <c r="U4710" s="122">
        <v>0</v>
      </c>
      <c r="V4710" s="122">
        <v>0</v>
      </c>
      <c r="W4710" s="122">
        <v>0</v>
      </c>
      <c r="X4710" s="122">
        <v>0</v>
      </c>
      <c r="Y4710" s="122">
        <v>0</v>
      </c>
      <c r="Z4710" s="122">
        <v>0</v>
      </c>
      <c r="AA4710" s="122">
        <v>0</v>
      </c>
      <c r="AB4710" s="122">
        <v>6.0438399999999997E-8</v>
      </c>
      <c r="AC4710" s="122">
        <v>1.8203549999999999E-7</v>
      </c>
      <c r="AD4710" s="122">
        <v>3.6716179999999998E-7</v>
      </c>
      <c r="AE4710" s="122">
        <v>6.1867219999999995E-7</v>
      </c>
      <c r="AF4710" s="122">
        <v>5.1111006999999996E-6</v>
      </c>
      <c r="AG4710" s="122">
        <v>1.3961911700000001E-5</v>
      </c>
      <c r="AH4710" s="122">
        <v>2.74931415E-5</v>
      </c>
      <c r="AI4710" s="122">
        <v>4.59123852E-5</v>
      </c>
      <c r="AJ4710" s="122">
        <v>6.8973011699999996E-5</v>
      </c>
      <c r="AK4710" s="122">
        <v>9.7428956099999996E-5</v>
      </c>
      <c r="AL4710" s="122">
        <v>0</v>
      </c>
    </row>
    <row r="4711" spans="1:38" hidden="1" x14ac:dyDescent="0.25">
      <c r="A4711" s="122" t="s">
        <v>2067</v>
      </c>
      <c r="B4711" s="122">
        <v>1</v>
      </c>
      <c r="C4711" s="122" t="s">
        <v>2270</v>
      </c>
      <c r="D4711" s="122" t="s">
        <v>2176</v>
      </c>
      <c r="E4711" s="122">
        <v>86</v>
      </c>
      <c r="F4711" s="122">
        <v>0</v>
      </c>
      <c r="G4711" s="122">
        <v>0</v>
      </c>
      <c r="H4711" s="122">
        <v>0</v>
      </c>
      <c r="I4711" s="122">
        <v>0</v>
      </c>
      <c r="J4711" s="122">
        <v>0</v>
      </c>
      <c r="K4711" s="122">
        <v>0</v>
      </c>
      <c r="L4711" s="122">
        <v>0</v>
      </c>
      <c r="M4711" s="122">
        <v>0</v>
      </c>
      <c r="N4711" s="122">
        <v>0</v>
      </c>
      <c r="O4711" s="122">
        <v>0</v>
      </c>
      <c r="P4711" s="122">
        <v>0</v>
      </c>
      <c r="Q4711" s="122">
        <v>0</v>
      </c>
      <c r="R4711" s="122">
        <v>0</v>
      </c>
      <c r="S4711" s="122">
        <v>0</v>
      </c>
      <c r="T4711" s="122">
        <v>0</v>
      </c>
      <c r="U4711" s="122">
        <v>0</v>
      </c>
      <c r="V4711" s="122">
        <v>0</v>
      </c>
      <c r="W4711" s="122">
        <v>0</v>
      </c>
      <c r="X4711" s="122">
        <v>0</v>
      </c>
      <c r="Y4711" s="122">
        <v>0</v>
      </c>
      <c r="Z4711" s="122">
        <v>0</v>
      </c>
      <c r="AA4711" s="122">
        <v>0</v>
      </c>
      <c r="AB4711" s="122">
        <v>1.0048000000000001E-9</v>
      </c>
      <c r="AC4711" s="122">
        <v>3.0166000000000001E-9</v>
      </c>
      <c r="AD4711" s="122">
        <v>6.0468000000000003E-9</v>
      </c>
      <c r="AE4711" s="122">
        <v>1.0109600000000001E-8</v>
      </c>
      <c r="AF4711" s="122">
        <v>8.2750400000000005E-8</v>
      </c>
      <c r="AG4711" s="122">
        <v>2.24308E-7</v>
      </c>
      <c r="AH4711" s="122">
        <v>4.3848619999999998E-7</v>
      </c>
      <c r="AI4711" s="122">
        <v>7.2639320000000005E-7</v>
      </c>
      <c r="AJ4711" s="122">
        <v>1.0834803999999999E-6</v>
      </c>
      <c r="AK4711" s="122">
        <v>1.5228486999999999E-6</v>
      </c>
      <c r="AL4711" s="122">
        <v>0</v>
      </c>
    </row>
    <row r="4712" spans="1:38" hidden="1" x14ac:dyDescent="0.25">
      <c r="A4712" s="122" t="s">
        <v>2067</v>
      </c>
      <c r="B4712" s="122">
        <v>1</v>
      </c>
      <c r="C4712" s="122" t="s">
        <v>2270</v>
      </c>
      <c r="D4712" s="122" t="s">
        <v>2130</v>
      </c>
      <c r="E4712" s="122">
        <v>86</v>
      </c>
      <c r="F4712" s="122">
        <v>0</v>
      </c>
      <c r="G4712" s="122">
        <v>0</v>
      </c>
      <c r="H4712" s="122">
        <v>0</v>
      </c>
      <c r="I4712" s="122">
        <v>0</v>
      </c>
      <c r="J4712" s="122">
        <v>0</v>
      </c>
      <c r="K4712" s="122">
        <v>0</v>
      </c>
      <c r="L4712" s="122">
        <v>0</v>
      </c>
      <c r="M4712" s="122">
        <v>0</v>
      </c>
      <c r="N4712" s="122">
        <v>0</v>
      </c>
      <c r="O4712" s="122">
        <v>0</v>
      </c>
      <c r="P4712" s="122">
        <v>0</v>
      </c>
      <c r="Q4712" s="122">
        <v>0</v>
      </c>
      <c r="R4712" s="122">
        <v>0</v>
      </c>
      <c r="S4712" s="122">
        <v>0</v>
      </c>
      <c r="T4712" s="122">
        <v>0</v>
      </c>
      <c r="U4712" s="122">
        <v>0</v>
      </c>
      <c r="V4712" s="122">
        <v>0</v>
      </c>
      <c r="W4712" s="122">
        <v>0</v>
      </c>
      <c r="X4712" s="122">
        <v>0</v>
      </c>
      <c r="Y4712" s="122">
        <v>0</v>
      </c>
      <c r="Z4712" s="122">
        <v>0</v>
      </c>
      <c r="AA4712" s="122">
        <v>0</v>
      </c>
      <c r="AB4712" s="122">
        <v>8.5144999999999999E-9</v>
      </c>
      <c r="AC4712" s="122">
        <v>2.5708300000000001E-8</v>
      </c>
      <c r="AD4712" s="122">
        <v>5.15983E-8</v>
      </c>
      <c r="AE4712" s="122">
        <v>8.6451899999999993E-8</v>
      </c>
      <c r="AF4712" s="122">
        <v>7.0846549999999997E-7</v>
      </c>
      <c r="AG4712" s="122">
        <v>1.9109454000000001E-6</v>
      </c>
      <c r="AH4712" s="122">
        <v>3.7193742999999999E-6</v>
      </c>
      <c r="AI4712" s="122">
        <v>6.1153687000000003E-6</v>
      </c>
      <c r="AJ4712" s="122">
        <v>9.3366159000000002E-6</v>
      </c>
      <c r="AK4712" s="122">
        <v>1.3005060000000001E-5</v>
      </c>
      <c r="AL4712" s="122">
        <v>0</v>
      </c>
    </row>
    <row r="4713" spans="1:38" hidden="1" x14ac:dyDescent="0.25">
      <c r="A4713" s="122" t="s">
        <v>2067</v>
      </c>
      <c r="B4713" s="122">
        <v>1</v>
      </c>
      <c r="C4713" s="122" t="s">
        <v>2270</v>
      </c>
      <c r="D4713" s="122" t="s">
        <v>2131</v>
      </c>
      <c r="E4713" s="122">
        <v>86</v>
      </c>
      <c r="F4713" s="122">
        <v>0</v>
      </c>
      <c r="G4713" s="122">
        <v>0</v>
      </c>
      <c r="H4713" s="122">
        <v>0</v>
      </c>
      <c r="I4713" s="122">
        <v>0</v>
      </c>
      <c r="J4713" s="122">
        <v>0</v>
      </c>
      <c r="K4713" s="122">
        <v>0</v>
      </c>
      <c r="L4713" s="122">
        <v>0</v>
      </c>
      <c r="M4713" s="122">
        <v>0</v>
      </c>
      <c r="N4713" s="122">
        <v>0</v>
      </c>
      <c r="O4713" s="122">
        <v>0</v>
      </c>
      <c r="P4713" s="122">
        <v>0</v>
      </c>
      <c r="Q4713" s="122">
        <v>0</v>
      </c>
      <c r="R4713" s="122">
        <v>0</v>
      </c>
      <c r="S4713" s="122">
        <v>0</v>
      </c>
      <c r="T4713" s="122">
        <v>0</v>
      </c>
      <c r="U4713" s="122">
        <v>0</v>
      </c>
      <c r="V4713" s="122">
        <v>0</v>
      </c>
      <c r="W4713" s="122">
        <v>0</v>
      </c>
      <c r="X4713" s="122">
        <v>0</v>
      </c>
      <c r="Y4713" s="122">
        <v>0</v>
      </c>
      <c r="Z4713" s="122">
        <v>0</v>
      </c>
      <c r="AA4713" s="122">
        <v>0</v>
      </c>
      <c r="AB4713" s="122">
        <v>1.8777E-8</v>
      </c>
      <c r="AC4713" s="122">
        <v>5.6458399999999997E-8</v>
      </c>
      <c r="AD4713" s="122">
        <v>1.1340339999999999E-7</v>
      </c>
      <c r="AE4713" s="122">
        <v>1.897046E-7</v>
      </c>
      <c r="AF4713" s="122">
        <v>1.5534987999999999E-6</v>
      </c>
      <c r="AG4713" s="122">
        <v>4.2135360999999996E-6</v>
      </c>
      <c r="AH4713" s="122">
        <v>8.2324788000000006E-6</v>
      </c>
      <c r="AI4713" s="122">
        <v>1.36492582E-5</v>
      </c>
      <c r="AJ4713" s="122">
        <v>2.0504960400000001E-5</v>
      </c>
      <c r="AK4713" s="122">
        <v>2.8806560700000001E-5</v>
      </c>
      <c r="AL4713" s="122">
        <v>0</v>
      </c>
    </row>
    <row r="4714" spans="1:38" hidden="1" x14ac:dyDescent="0.25">
      <c r="A4714" s="122" t="s">
        <v>2067</v>
      </c>
      <c r="B4714" s="122">
        <v>1</v>
      </c>
      <c r="C4714" s="122" t="s">
        <v>2270</v>
      </c>
      <c r="D4714" s="122" t="s">
        <v>2132</v>
      </c>
      <c r="E4714" s="122">
        <v>86</v>
      </c>
      <c r="F4714" s="122">
        <v>0</v>
      </c>
      <c r="G4714" s="122">
        <v>0</v>
      </c>
      <c r="H4714" s="122">
        <v>0</v>
      </c>
      <c r="I4714" s="122">
        <v>0</v>
      </c>
      <c r="J4714" s="122">
        <v>0</v>
      </c>
      <c r="K4714" s="122">
        <v>0</v>
      </c>
      <c r="L4714" s="122">
        <v>0</v>
      </c>
      <c r="M4714" s="122">
        <v>0</v>
      </c>
      <c r="N4714" s="122">
        <v>0</v>
      </c>
      <c r="O4714" s="122">
        <v>0</v>
      </c>
      <c r="P4714" s="122">
        <v>0</v>
      </c>
      <c r="Q4714" s="122">
        <v>0</v>
      </c>
      <c r="R4714" s="122">
        <v>0</v>
      </c>
      <c r="S4714" s="122">
        <v>0</v>
      </c>
      <c r="T4714" s="122">
        <v>0</v>
      </c>
      <c r="U4714" s="122">
        <v>0</v>
      </c>
      <c r="V4714" s="122">
        <v>0</v>
      </c>
      <c r="W4714" s="122">
        <v>0</v>
      </c>
      <c r="X4714" s="122">
        <v>0</v>
      </c>
      <c r="Y4714" s="122">
        <v>0</v>
      </c>
      <c r="Z4714" s="122">
        <v>0</v>
      </c>
      <c r="AA4714" s="122">
        <v>0</v>
      </c>
      <c r="AB4714" s="122">
        <v>9.7393000000000001E-9</v>
      </c>
      <c r="AC4714" s="122">
        <v>2.9416899999999999E-8</v>
      </c>
      <c r="AD4714" s="122">
        <v>5.9506200000000001E-8</v>
      </c>
      <c r="AE4714" s="122">
        <v>1.0039450000000001E-7</v>
      </c>
      <c r="AF4714" s="122">
        <v>8.3497370000000005E-7</v>
      </c>
      <c r="AG4714" s="122">
        <v>2.3049685E-6</v>
      </c>
      <c r="AH4714" s="122">
        <v>4.5791651000000002E-6</v>
      </c>
      <c r="AI4714" s="122">
        <v>7.7286279000000008E-6</v>
      </c>
      <c r="AJ4714" s="122">
        <v>1.1882227899999999E-5</v>
      </c>
      <c r="AK4714" s="122">
        <v>1.7149295000000002E-5</v>
      </c>
      <c r="AL4714" s="122">
        <v>0</v>
      </c>
    </row>
    <row r="4715" spans="1:38" hidden="1" x14ac:dyDescent="0.25">
      <c r="A4715" s="122" t="s">
        <v>2067</v>
      </c>
      <c r="B4715" s="122">
        <v>1</v>
      </c>
      <c r="C4715" s="122" t="s">
        <v>2270</v>
      </c>
      <c r="D4715" s="122" t="s">
        <v>2133</v>
      </c>
      <c r="E4715" s="122">
        <v>86</v>
      </c>
      <c r="F4715" s="122">
        <v>0</v>
      </c>
      <c r="G4715" s="122">
        <v>0</v>
      </c>
      <c r="H4715" s="122">
        <v>0</v>
      </c>
      <c r="I4715" s="122">
        <v>0</v>
      </c>
      <c r="J4715" s="122">
        <v>0</v>
      </c>
      <c r="K4715" s="122">
        <v>0</v>
      </c>
      <c r="L4715" s="122">
        <v>0</v>
      </c>
      <c r="M4715" s="122">
        <v>0</v>
      </c>
      <c r="N4715" s="122">
        <v>0</v>
      </c>
      <c r="O4715" s="122">
        <v>0</v>
      </c>
      <c r="P4715" s="122">
        <v>0</v>
      </c>
      <c r="Q4715" s="122">
        <v>0</v>
      </c>
      <c r="R4715" s="122">
        <v>0</v>
      </c>
      <c r="S4715" s="122">
        <v>0</v>
      </c>
      <c r="T4715" s="122">
        <v>0</v>
      </c>
      <c r="U4715" s="122">
        <v>0</v>
      </c>
      <c r="V4715" s="122">
        <v>0</v>
      </c>
      <c r="W4715" s="122">
        <v>0</v>
      </c>
      <c r="X4715" s="122">
        <v>0</v>
      </c>
      <c r="Y4715" s="122">
        <v>0</v>
      </c>
      <c r="Z4715" s="122">
        <v>0</v>
      </c>
      <c r="AA4715" s="122">
        <v>0</v>
      </c>
      <c r="AB4715" s="122">
        <v>7.8621100000000005E-8</v>
      </c>
      <c r="AC4715" s="122">
        <v>2.3532339999999999E-7</v>
      </c>
      <c r="AD4715" s="122">
        <v>4.6974659999999998E-7</v>
      </c>
      <c r="AE4715" s="122">
        <v>7.8126209999999999E-7</v>
      </c>
      <c r="AF4715" s="122">
        <v>6.3572211999999997E-6</v>
      </c>
      <c r="AG4715" s="122">
        <v>1.7128847799999999E-5</v>
      </c>
      <c r="AH4715" s="122">
        <v>3.3256833200000003E-5</v>
      </c>
      <c r="AI4715" s="122">
        <v>5.4720725400000001E-5</v>
      </c>
      <c r="AJ4715" s="122">
        <v>8.2216417699999995E-5</v>
      </c>
      <c r="AK4715" s="122">
        <v>1.143164454E-4</v>
      </c>
      <c r="AL4715" s="122">
        <v>0</v>
      </c>
    </row>
    <row r="4716" spans="1:38" hidden="1" x14ac:dyDescent="0.25">
      <c r="A4716" s="122" t="s">
        <v>2067</v>
      </c>
      <c r="B4716" s="122">
        <v>1</v>
      </c>
      <c r="C4716" s="122" t="s">
        <v>2270</v>
      </c>
      <c r="D4716" s="122" t="s">
        <v>2134</v>
      </c>
      <c r="E4716" s="122">
        <v>86</v>
      </c>
      <c r="F4716" s="122">
        <v>0</v>
      </c>
      <c r="G4716" s="122">
        <v>0</v>
      </c>
      <c r="H4716" s="122">
        <v>0</v>
      </c>
      <c r="I4716" s="122">
        <v>0</v>
      </c>
      <c r="J4716" s="122">
        <v>0</v>
      </c>
      <c r="K4716" s="122">
        <v>0</v>
      </c>
      <c r="L4716" s="122">
        <v>0</v>
      </c>
      <c r="M4716" s="122">
        <v>0</v>
      </c>
      <c r="N4716" s="122">
        <v>0</v>
      </c>
      <c r="O4716" s="122">
        <v>0</v>
      </c>
      <c r="P4716" s="122">
        <v>0</v>
      </c>
      <c r="Q4716" s="122">
        <v>0</v>
      </c>
      <c r="R4716" s="122">
        <v>0</v>
      </c>
      <c r="S4716" s="122">
        <v>0</v>
      </c>
      <c r="T4716" s="122">
        <v>0</v>
      </c>
      <c r="U4716" s="122">
        <v>0</v>
      </c>
      <c r="V4716" s="122">
        <v>0</v>
      </c>
      <c r="W4716" s="122">
        <v>0</v>
      </c>
      <c r="X4716" s="122">
        <v>0</v>
      </c>
      <c r="Y4716" s="122">
        <v>0</v>
      </c>
      <c r="Z4716" s="122">
        <v>0</v>
      </c>
      <c r="AA4716" s="122">
        <v>0</v>
      </c>
      <c r="AB4716" s="122">
        <v>3.9905400000000001E-8</v>
      </c>
      <c r="AC4716" s="122">
        <v>1.199005E-7</v>
      </c>
      <c r="AD4716" s="122">
        <v>2.404684E-7</v>
      </c>
      <c r="AE4716" s="122">
        <v>4.016669E-7</v>
      </c>
      <c r="AF4716" s="122">
        <v>3.2911825999999999E-6</v>
      </c>
      <c r="AG4716" s="122">
        <v>8.9291474000000006E-6</v>
      </c>
      <c r="AH4716" s="122">
        <v>1.7506937499999999E-5</v>
      </c>
      <c r="AI4716" s="122">
        <v>2.9077544499999999E-5</v>
      </c>
      <c r="AJ4716" s="122">
        <v>4.3635561300000001E-5</v>
      </c>
      <c r="AK4716" s="122">
        <v>6.1400616800000006E-5</v>
      </c>
      <c r="AL4716" s="122">
        <v>0</v>
      </c>
    </row>
    <row r="4717" spans="1:38" hidden="1" x14ac:dyDescent="0.25">
      <c r="A4717" s="122" t="s">
        <v>2067</v>
      </c>
      <c r="B4717" s="122">
        <v>1</v>
      </c>
      <c r="C4717" s="122" t="s">
        <v>2270</v>
      </c>
      <c r="D4717" s="122" t="s">
        <v>2135</v>
      </c>
      <c r="E4717" s="122">
        <v>86</v>
      </c>
      <c r="F4717" s="122">
        <v>0</v>
      </c>
      <c r="G4717" s="122">
        <v>0</v>
      </c>
      <c r="H4717" s="122">
        <v>0</v>
      </c>
      <c r="I4717" s="122">
        <v>0</v>
      </c>
      <c r="J4717" s="122">
        <v>0</v>
      </c>
      <c r="K4717" s="122">
        <v>0</v>
      </c>
      <c r="L4717" s="122">
        <v>0</v>
      </c>
      <c r="M4717" s="122">
        <v>0</v>
      </c>
      <c r="N4717" s="122">
        <v>0</v>
      </c>
      <c r="O4717" s="122">
        <v>0</v>
      </c>
      <c r="P4717" s="122">
        <v>0</v>
      </c>
      <c r="Q4717" s="122">
        <v>0</v>
      </c>
      <c r="R4717" s="122">
        <v>0</v>
      </c>
      <c r="S4717" s="122">
        <v>0</v>
      </c>
      <c r="T4717" s="122">
        <v>0</v>
      </c>
      <c r="U4717" s="122">
        <v>0</v>
      </c>
      <c r="V4717" s="122">
        <v>0</v>
      </c>
      <c r="W4717" s="122">
        <v>0</v>
      </c>
      <c r="X4717" s="122">
        <v>0</v>
      </c>
      <c r="Y4717" s="122">
        <v>0</v>
      </c>
      <c r="Z4717" s="122">
        <v>0</v>
      </c>
      <c r="AA4717" s="122">
        <v>0</v>
      </c>
      <c r="AB4717" s="122">
        <v>1.76125E-8</v>
      </c>
      <c r="AC4717" s="122">
        <v>5.2815599999999999E-8</v>
      </c>
      <c r="AD4717" s="122">
        <v>1.05792E-7</v>
      </c>
      <c r="AE4717" s="122">
        <v>1.7683559999999999E-7</v>
      </c>
      <c r="AF4717" s="122">
        <v>1.4443035000000001E-6</v>
      </c>
      <c r="AG4717" s="122">
        <v>3.9014588000000003E-6</v>
      </c>
      <c r="AH4717" s="122">
        <v>7.6126657999999996E-6</v>
      </c>
      <c r="AI4717" s="122">
        <v>1.2582402E-5</v>
      </c>
      <c r="AJ4717" s="122">
        <v>1.8879383000000001E-5</v>
      </c>
      <c r="AK4717" s="122">
        <v>2.6474514E-5</v>
      </c>
      <c r="AL4717" s="122">
        <v>0</v>
      </c>
    </row>
    <row r="4718" spans="1:38" hidden="1" x14ac:dyDescent="0.25">
      <c r="A4718" s="122" t="s">
        <v>2067</v>
      </c>
      <c r="B4718" s="122">
        <v>1</v>
      </c>
      <c r="C4718" s="122" t="s">
        <v>2270</v>
      </c>
      <c r="D4718" s="122" t="s">
        <v>2136</v>
      </c>
      <c r="E4718" s="122">
        <v>86</v>
      </c>
      <c r="F4718" s="122">
        <v>0</v>
      </c>
      <c r="G4718" s="122">
        <v>0</v>
      </c>
      <c r="H4718" s="122">
        <v>0</v>
      </c>
      <c r="I4718" s="122">
        <v>0</v>
      </c>
      <c r="J4718" s="122">
        <v>0</v>
      </c>
      <c r="K4718" s="122">
        <v>0</v>
      </c>
      <c r="L4718" s="122">
        <v>0</v>
      </c>
      <c r="M4718" s="122">
        <v>0</v>
      </c>
      <c r="N4718" s="122">
        <v>0</v>
      </c>
      <c r="O4718" s="122">
        <v>0</v>
      </c>
      <c r="P4718" s="122">
        <v>0</v>
      </c>
      <c r="Q4718" s="122">
        <v>0</v>
      </c>
      <c r="R4718" s="122">
        <v>0</v>
      </c>
      <c r="S4718" s="122">
        <v>0</v>
      </c>
      <c r="T4718" s="122">
        <v>0</v>
      </c>
      <c r="U4718" s="122">
        <v>0</v>
      </c>
      <c r="V4718" s="122">
        <v>0</v>
      </c>
      <c r="W4718" s="122">
        <v>0</v>
      </c>
      <c r="X4718" s="122">
        <v>0</v>
      </c>
      <c r="Y4718" s="122">
        <v>0</v>
      </c>
      <c r="Z4718" s="122">
        <v>0</v>
      </c>
      <c r="AA4718" s="122">
        <v>0</v>
      </c>
      <c r="AB4718" s="122">
        <v>2.6777799999999999E-8</v>
      </c>
      <c r="AC4718" s="122">
        <v>8.0417600000000004E-8</v>
      </c>
      <c r="AD4718" s="122">
        <v>1.6102849999999999E-7</v>
      </c>
      <c r="AE4718" s="122">
        <v>2.6908399999999998E-7</v>
      </c>
      <c r="AF4718" s="122">
        <v>2.2015792000000002E-6</v>
      </c>
      <c r="AG4718" s="122">
        <v>5.9718123000000003E-6</v>
      </c>
      <c r="AH4718" s="122">
        <v>1.1667682400000001E-5</v>
      </c>
      <c r="AI4718" s="122">
        <v>1.9320252200000001E-5</v>
      </c>
      <c r="AJ4718" s="122">
        <v>2.8963018900000001E-5</v>
      </c>
      <c r="AK4718" s="122">
        <v>4.0681778300000002E-5</v>
      </c>
      <c r="AL4718" s="122">
        <v>0</v>
      </c>
    </row>
    <row r="4719" spans="1:38" hidden="1" x14ac:dyDescent="0.25">
      <c r="A4719" s="122" t="s">
        <v>2067</v>
      </c>
      <c r="B4719" s="122">
        <v>1</v>
      </c>
      <c r="C4719" s="122" t="s">
        <v>2270</v>
      </c>
      <c r="D4719" s="122" t="s">
        <v>2137</v>
      </c>
      <c r="E4719" s="122">
        <v>86</v>
      </c>
      <c r="F4719" s="122">
        <v>0</v>
      </c>
      <c r="G4719" s="122">
        <v>0</v>
      </c>
      <c r="H4719" s="122">
        <v>0</v>
      </c>
      <c r="I4719" s="122">
        <v>0</v>
      </c>
      <c r="J4719" s="122">
        <v>0</v>
      </c>
      <c r="K4719" s="122">
        <v>0</v>
      </c>
      <c r="L4719" s="122">
        <v>0</v>
      </c>
      <c r="M4719" s="122">
        <v>0</v>
      </c>
      <c r="N4719" s="122">
        <v>0</v>
      </c>
      <c r="O4719" s="122">
        <v>0</v>
      </c>
      <c r="P4719" s="122">
        <v>0</v>
      </c>
      <c r="Q4719" s="122">
        <v>0</v>
      </c>
      <c r="R4719" s="122">
        <v>0</v>
      </c>
      <c r="S4719" s="122">
        <v>0</v>
      </c>
      <c r="T4719" s="122">
        <v>0</v>
      </c>
      <c r="U4719" s="122">
        <v>0</v>
      </c>
      <c r="V4719" s="122">
        <v>0</v>
      </c>
      <c r="W4719" s="122">
        <v>0</v>
      </c>
      <c r="X4719" s="122">
        <v>0</v>
      </c>
      <c r="Y4719" s="122">
        <v>0</v>
      </c>
      <c r="Z4719" s="122">
        <v>0</v>
      </c>
      <c r="AA4719" s="122">
        <v>0</v>
      </c>
      <c r="AB4719" s="122">
        <v>2.8085E-8</v>
      </c>
      <c r="AC4719" s="122">
        <v>8.4416400000000001E-8</v>
      </c>
      <c r="AD4719" s="122">
        <v>1.6937510000000001E-7</v>
      </c>
      <c r="AE4719" s="122">
        <v>2.8353549999999999E-7</v>
      </c>
      <c r="AF4719" s="122">
        <v>2.3210909000000001E-6</v>
      </c>
      <c r="AG4719" s="122">
        <v>6.2641082999999999E-6</v>
      </c>
      <c r="AH4719" s="122">
        <v>1.21908586E-5</v>
      </c>
      <c r="AI4719" s="122">
        <v>2.0123501400000001E-5</v>
      </c>
      <c r="AJ4719" s="122">
        <v>2.99098882E-5</v>
      </c>
      <c r="AK4719" s="122">
        <v>4.1716127499999997E-5</v>
      </c>
      <c r="AL4719" s="122">
        <v>0</v>
      </c>
    </row>
    <row r="4720" spans="1:38" hidden="1" x14ac:dyDescent="0.25">
      <c r="A4720" s="122" t="s">
        <v>2067</v>
      </c>
      <c r="B4720" s="122">
        <v>1</v>
      </c>
      <c r="C4720" s="122" t="s">
        <v>2270</v>
      </c>
      <c r="D4720" s="122" t="s">
        <v>2138</v>
      </c>
      <c r="E4720" s="122">
        <v>86</v>
      </c>
      <c r="F4720" s="122">
        <v>0</v>
      </c>
      <c r="G4720" s="122">
        <v>0</v>
      </c>
      <c r="H4720" s="122">
        <v>0</v>
      </c>
      <c r="I4720" s="122">
        <v>0</v>
      </c>
      <c r="J4720" s="122">
        <v>0</v>
      </c>
      <c r="K4720" s="122">
        <v>0</v>
      </c>
      <c r="L4720" s="122">
        <v>0</v>
      </c>
      <c r="M4720" s="122">
        <v>0</v>
      </c>
      <c r="N4720" s="122">
        <v>0</v>
      </c>
      <c r="O4720" s="122">
        <v>0</v>
      </c>
      <c r="P4720" s="122">
        <v>0</v>
      </c>
      <c r="Q4720" s="122">
        <v>0</v>
      </c>
      <c r="R4720" s="122">
        <v>0</v>
      </c>
      <c r="S4720" s="122">
        <v>0</v>
      </c>
      <c r="T4720" s="122">
        <v>0</v>
      </c>
      <c r="U4720" s="122">
        <v>0</v>
      </c>
      <c r="V4720" s="122">
        <v>0</v>
      </c>
      <c r="W4720" s="122">
        <v>0</v>
      </c>
      <c r="X4720" s="122">
        <v>0</v>
      </c>
      <c r="Y4720" s="122">
        <v>0</v>
      </c>
      <c r="Z4720" s="122">
        <v>0</v>
      </c>
      <c r="AA4720" s="122">
        <v>0</v>
      </c>
      <c r="AB4720" s="122">
        <v>4.0669900000000001E-8</v>
      </c>
      <c r="AC4720" s="122">
        <v>1.225388E-7</v>
      </c>
      <c r="AD4720" s="122">
        <v>2.4662389999999998E-7</v>
      </c>
      <c r="AE4720" s="122">
        <v>4.1296950000000001E-7</v>
      </c>
      <c r="AF4720" s="122">
        <v>3.3850813999999999E-6</v>
      </c>
      <c r="AG4720" s="122">
        <v>9.1992064999999994E-6</v>
      </c>
      <c r="AH4720" s="122">
        <v>1.7996299500000001E-5</v>
      </c>
      <c r="AI4720" s="122">
        <v>2.9785465599999999E-5</v>
      </c>
      <c r="AJ4720" s="122">
        <v>4.5156879900000002E-5</v>
      </c>
      <c r="AK4720" s="122">
        <v>6.3013112800000001E-5</v>
      </c>
      <c r="AL4720" s="122">
        <v>0</v>
      </c>
    </row>
    <row r="4721" spans="1:38" hidden="1" x14ac:dyDescent="0.25">
      <c r="A4721" s="122" t="s">
        <v>2067</v>
      </c>
      <c r="B4721" s="122">
        <v>1</v>
      </c>
      <c r="C4721" s="122" t="s">
        <v>2270</v>
      </c>
      <c r="D4721" s="122" t="s">
        <v>2139</v>
      </c>
      <c r="E4721" s="122">
        <v>86</v>
      </c>
      <c r="F4721" s="122">
        <v>0</v>
      </c>
      <c r="G4721" s="122">
        <v>0</v>
      </c>
      <c r="H4721" s="122">
        <v>0</v>
      </c>
      <c r="I4721" s="122">
        <v>0</v>
      </c>
      <c r="J4721" s="122">
        <v>0</v>
      </c>
      <c r="K4721" s="122">
        <v>0</v>
      </c>
      <c r="L4721" s="122">
        <v>0</v>
      </c>
      <c r="M4721" s="122">
        <v>0</v>
      </c>
      <c r="N4721" s="122">
        <v>0</v>
      </c>
      <c r="O4721" s="122">
        <v>0</v>
      </c>
      <c r="P4721" s="122">
        <v>0</v>
      </c>
      <c r="Q4721" s="122">
        <v>0</v>
      </c>
      <c r="R4721" s="122">
        <v>0</v>
      </c>
      <c r="S4721" s="122">
        <v>0</v>
      </c>
      <c r="T4721" s="122">
        <v>0</v>
      </c>
      <c r="U4721" s="122">
        <v>0</v>
      </c>
      <c r="V4721" s="122">
        <v>0</v>
      </c>
      <c r="W4721" s="122">
        <v>0</v>
      </c>
      <c r="X4721" s="122">
        <v>0</v>
      </c>
      <c r="Y4721" s="122">
        <v>0</v>
      </c>
      <c r="Z4721" s="122">
        <v>0</v>
      </c>
      <c r="AA4721" s="122">
        <v>0</v>
      </c>
      <c r="AB4721" s="122">
        <v>3.5934899999999998E-8</v>
      </c>
      <c r="AC4721" s="122">
        <v>1.081235E-7</v>
      </c>
      <c r="AD4721" s="122">
        <v>2.1728360000000001E-7</v>
      </c>
      <c r="AE4721" s="122">
        <v>3.6382279999999998E-7</v>
      </c>
      <c r="AF4721" s="122">
        <v>2.9783795999999998E-6</v>
      </c>
      <c r="AG4721" s="122">
        <v>8.0795575000000001E-6</v>
      </c>
      <c r="AH4721" s="122">
        <v>1.57915795E-5</v>
      </c>
      <c r="AI4721" s="122">
        <v>2.6157024599999999E-5</v>
      </c>
      <c r="AJ4721" s="122">
        <v>3.9693846700000003E-5</v>
      </c>
      <c r="AK4721" s="122">
        <v>5.5619094599999997E-5</v>
      </c>
      <c r="AL4721" s="122">
        <v>0</v>
      </c>
    </row>
    <row r="4722" spans="1:38" hidden="1" x14ac:dyDescent="0.25">
      <c r="A4722" s="122" t="s">
        <v>2067</v>
      </c>
      <c r="B4722" s="122">
        <v>1</v>
      </c>
      <c r="C4722" s="122" t="s">
        <v>2270</v>
      </c>
      <c r="D4722" s="122" t="s">
        <v>2140</v>
      </c>
      <c r="E4722" s="122">
        <v>86</v>
      </c>
      <c r="F4722" s="122">
        <v>0</v>
      </c>
      <c r="G4722" s="122">
        <v>0</v>
      </c>
      <c r="H4722" s="122">
        <v>0</v>
      </c>
      <c r="I4722" s="122">
        <v>0</v>
      </c>
      <c r="J4722" s="122">
        <v>0</v>
      </c>
      <c r="K4722" s="122">
        <v>0</v>
      </c>
      <c r="L4722" s="122">
        <v>0</v>
      </c>
      <c r="M4722" s="122">
        <v>0</v>
      </c>
      <c r="N4722" s="122">
        <v>0</v>
      </c>
      <c r="O4722" s="122">
        <v>0</v>
      </c>
      <c r="P4722" s="122">
        <v>0</v>
      </c>
      <c r="Q4722" s="122">
        <v>0</v>
      </c>
      <c r="R4722" s="122">
        <v>0</v>
      </c>
      <c r="S4722" s="122">
        <v>0</v>
      </c>
      <c r="T4722" s="122">
        <v>0</v>
      </c>
      <c r="U4722" s="122">
        <v>0</v>
      </c>
      <c r="V4722" s="122">
        <v>0</v>
      </c>
      <c r="W4722" s="122">
        <v>0</v>
      </c>
      <c r="X4722" s="122">
        <v>0</v>
      </c>
      <c r="Y4722" s="122">
        <v>0</v>
      </c>
      <c r="Z4722" s="122">
        <v>0</v>
      </c>
      <c r="AA4722" s="122">
        <v>0</v>
      </c>
      <c r="AB4722" s="122">
        <v>8.1049E-9</v>
      </c>
      <c r="AC4722" s="122">
        <v>2.4243399999999999E-8</v>
      </c>
      <c r="AD4722" s="122">
        <v>4.8531599999999999E-8</v>
      </c>
      <c r="AE4722" s="122">
        <v>8.0747099999999994E-8</v>
      </c>
      <c r="AF4722" s="122">
        <v>6.6060080000000002E-7</v>
      </c>
      <c r="AG4722" s="122">
        <v>1.7902919000000001E-6</v>
      </c>
      <c r="AH4722" s="122">
        <v>3.5025029999999998E-6</v>
      </c>
      <c r="AI4722" s="122">
        <v>5.8136427E-6</v>
      </c>
      <c r="AJ4722" s="122">
        <v>8.7602374000000006E-6</v>
      </c>
      <c r="AK4722" s="122">
        <v>1.2379811599999999E-5</v>
      </c>
      <c r="AL4722" s="122">
        <v>0</v>
      </c>
    </row>
    <row r="4723" spans="1:38" hidden="1" x14ac:dyDescent="0.25">
      <c r="A4723" s="122" t="s">
        <v>2067</v>
      </c>
      <c r="B4723" s="122">
        <v>1</v>
      </c>
      <c r="C4723" s="122" t="s">
        <v>2270</v>
      </c>
      <c r="D4723" s="122" t="s">
        <v>2141</v>
      </c>
      <c r="E4723" s="122">
        <v>86</v>
      </c>
      <c r="F4723" s="122">
        <v>0</v>
      </c>
      <c r="G4723" s="122">
        <v>0</v>
      </c>
      <c r="H4723" s="122">
        <v>0</v>
      </c>
      <c r="I4723" s="122">
        <v>0</v>
      </c>
      <c r="J4723" s="122">
        <v>0</v>
      </c>
      <c r="K4723" s="122">
        <v>0</v>
      </c>
      <c r="L4723" s="122">
        <v>0</v>
      </c>
      <c r="M4723" s="122">
        <v>0</v>
      </c>
      <c r="N4723" s="122">
        <v>0</v>
      </c>
      <c r="O4723" s="122">
        <v>0</v>
      </c>
      <c r="P4723" s="122">
        <v>0</v>
      </c>
      <c r="Q4723" s="122">
        <v>0</v>
      </c>
      <c r="R4723" s="122">
        <v>0</v>
      </c>
      <c r="S4723" s="122">
        <v>0</v>
      </c>
      <c r="T4723" s="122">
        <v>0</v>
      </c>
      <c r="U4723" s="122">
        <v>0</v>
      </c>
      <c r="V4723" s="122">
        <v>0</v>
      </c>
      <c r="W4723" s="122">
        <v>0</v>
      </c>
      <c r="X4723" s="122">
        <v>0</v>
      </c>
      <c r="Y4723" s="122">
        <v>0</v>
      </c>
      <c r="Z4723" s="122">
        <v>0</v>
      </c>
      <c r="AA4723" s="122">
        <v>0</v>
      </c>
      <c r="AB4723" s="122">
        <v>6.0406099999999997E-8</v>
      </c>
      <c r="AC4723" s="122">
        <v>1.809262E-7</v>
      </c>
      <c r="AD4723" s="122">
        <v>3.6208810000000002E-7</v>
      </c>
      <c r="AE4723" s="122">
        <v>6.0355249999999999E-7</v>
      </c>
      <c r="AF4723" s="122">
        <v>4.9354202999999997E-6</v>
      </c>
      <c r="AG4723" s="122">
        <v>1.33718073E-5</v>
      </c>
      <c r="AH4723" s="122">
        <v>2.6102454E-5</v>
      </c>
      <c r="AI4723" s="122">
        <v>4.3133693299999999E-5</v>
      </c>
      <c r="AJ4723" s="122">
        <v>6.4740821899999997E-5</v>
      </c>
      <c r="AK4723" s="122">
        <v>9.0674016299999998E-5</v>
      </c>
      <c r="AL4723" s="122">
        <v>0</v>
      </c>
    </row>
    <row r="4724" spans="1:38" hidden="1" x14ac:dyDescent="0.25">
      <c r="A4724" s="122" t="s">
        <v>2067</v>
      </c>
      <c r="B4724" s="122">
        <v>1</v>
      </c>
      <c r="C4724" s="122" t="s">
        <v>2270</v>
      </c>
      <c r="D4724" s="122" t="s">
        <v>2142</v>
      </c>
      <c r="E4724" s="122">
        <v>86</v>
      </c>
      <c r="F4724" s="122">
        <v>0</v>
      </c>
      <c r="G4724" s="122">
        <v>0</v>
      </c>
      <c r="H4724" s="122">
        <v>0</v>
      </c>
      <c r="I4724" s="122">
        <v>0</v>
      </c>
      <c r="J4724" s="122">
        <v>0</v>
      </c>
      <c r="K4724" s="122">
        <v>0</v>
      </c>
      <c r="L4724" s="122">
        <v>0</v>
      </c>
      <c r="M4724" s="122">
        <v>0</v>
      </c>
      <c r="N4724" s="122">
        <v>0</v>
      </c>
      <c r="O4724" s="122">
        <v>0</v>
      </c>
      <c r="P4724" s="122">
        <v>0</v>
      </c>
      <c r="Q4724" s="122">
        <v>0</v>
      </c>
      <c r="R4724" s="122">
        <v>0</v>
      </c>
      <c r="S4724" s="122">
        <v>0</v>
      </c>
      <c r="T4724" s="122">
        <v>0</v>
      </c>
      <c r="U4724" s="122">
        <v>0</v>
      </c>
      <c r="V4724" s="122">
        <v>0</v>
      </c>
      <c r="W4724" s="122">
        <v>0</v>
      </c>
      <c r="X4724" s="122">
        <v>0</v>
      </c>
      <c r="Y4724" s="122">
        <v>0</v>
      </c>
      <c r="Z4724" s="122">
        <v>0</v>
      </c>
      <c r="AA4724" s="122">
        <v>0</v>
      </c>
      <c r="AB4724" s="122">
        <v>3.28172E-8</v>
      </c>
      <c r="AC4724" s="122">
        <v>9.8808299999999997E-8</v>
      </c>
      <c r="AD4724" s="122">
        <v>1.987856E-7</v>
      </c>
      <c r="AE4724" s="122">
        <v>3.3317120000000002E-7</v>
      </c>
      <c r="AF4724" s="122">
        <v>2.7395673999999999E-6</v>
      </c>
      <c r="AG4724" s="122">
        <v>7.4644912999999996E-6</v>
      </c>
      <c r="AH4724" s="122">
        <v>1.46588825E-5</v>
      </c>
      <c r="AI4724" s="122">
        <v>2.4364678099999999E-5</v>
      </c>
      <c r="AJ4724" s="122">
        <v>3.6700326199999999E-5</v>
      </c>
      <c r="AK4724" s="122">
        <v>5.1489573700000003E-5</v>
      </c>
      <c r="AL4724" s="122">
        <v>0</v>
      </c>
    </row>
    <row r="4725" spans="1:38" hidden="1" x14ac:dyDescent="0.25">
      <c r="A4725" s="122" t="s">
        <v>2067</v>
      </c>
      <c r="B4725" s="122">
        <v>1</v>
      </c>
      <c r="C4725" s="122" t="s">
        <v>2270</v>
      </c>
      <c r="D4725" s="122" t="s">
        <v>2143</v>
      </c>
      <c r="E4725" s="122">
        <v>86</v>
      </c>
      <c r="F4725" s="122">
        <v>0</v>
      </c>
      <c r="G4725" s="122">
        <v>0</v>
      </c>
      <c r="H4725" s="122">
        <v>0</v>
      </c>
      <c r="I4725" s="122">
        <v>0</v>
      </c>
      <c r="J4725" s="122">
        <v>0</v>
      </c>
      <c r="K4725" s="122">
        <v>0</v>
      </c>
      <c r="L4725" s="122">
        <v>0</v>
      </c>
      <c r="M4725" s="122">
        <v>0</v>
      </c>
      <c r="N4725" s="122">
        <v>0</v>
      </c>
      <c r="O4725" s="122">
        <v>0</v>
      </c>
      <c r="P4725" s="122">
        <v>0</v>
      </c>
      <c r="Q4725" s="122">
        <v>0</v>
      </c>
      <c r="R4725" s="122">
        <v>0</v>
      </c>
      <c r="S4725" s="122">
        <v>0</v>
      </c>
      <c r="T4725" s="122">
        <v>0</v>
      </c>
      <c r="U4725" s="122">
        <v>0</v>
      </c>
      <c r="V4725" s="122">
        <v>0</v>
      </c>
      <c r="W4725" s="122">
        <v>0</v>
      </c>
      <c r="X4725" s="122">
        <v>0</v>
      </c>
      <c r="Y4725" s="122">
        <v>0</v>
      </c>
      <c r="Z4725" s="122">
        <v>0</v>
      </c>
      <c r="AA4725" s="122">
        <v>0</v>
      </c>
      <c r="AB4725" s="122">
        <v>3.6774899999999998E-8</v>
      </c>
      <c r="AC4725" s="122">
        <v>1.10273E-7</v>
      </c>
      <c r="AD4725" s="122">
        <v>2.208952E-7</v>
      </c>
      <c r="AE4725" s="122">
        <v>3.691012E-7</v>
      </c>
      <c r="AF4725" s="122">
        <v>3.0202117E-6</v>
      </c>
      <c r="AG4725" s="122">
        <v>8.1910647999999996E-6</v>
      </c>
      <c r="AH4725" s="122">
        <v>1.6010682799999999E-5</v>
      </c>
      <c r="AI4725" s="122">
        <v>2.6526469999999999E-5</v>
      </c>
      <c r="AJ4725" s="122">
        <v>3.9576823200000003E-5</v>
      </c>
      <c r="AK4725" s="122">
        <v>5.5646682499999999E-5</v>
      </c>
      <c r="AL4725" s="122">
        <v>0</v>
      </c>
    </row>
    <row r="4726" spans="1:38" hidden="1" x14ac:dyDescent="0.25">
      <c r="A4726" s="122" t="s">
        <v>2067</v>
      </c>
      <c r="B4726" s="122">
        <v>1</v>
      </c>
      <c r="C4726" s="122" t="s">
        <v>2270</v>
      </c>
      <c r="D4726" s="122" t="s">
        <v>2177</v>
      </c>
      <c r="E4726" s="122">
        <v>86</v>
      </c>
      <c r="F4726" s="122">
        <v>0</v>
      </c>
      <c r="G4726" s="122">
        <v>0</v>
      </c>
      <c r="H4726" s="122">
        <v>0</v>
      </c>
      <c r="I4726" s="122">
        <v>0</v>
      </c>
      <c r="J4726" s="122">
        <v>0</v>
      </c>
      <c r="K4726" s="122">
        <v>0</v>
      </c>
      <c r="L4726" s="122">
        <v>0</v>
      </c>
      <c r="M4726" s="122">
        <v>0</v>
      </c>
      <c r="N4726" s="122">
        <v>0</v>
      </c>
      <c r="O4726" s="122">
        <v>0</v>
      </c>
      <c r="P4726" s="122">
        <v>0</v>
      </c>
      <c r="Q4726" s="122">
        <v>0</v>
      </c>
      <c r="R4726" s="122">
        <v>0</v>
      </c>
      <c r="S4726" s="122">
        <v>0</v>
      </c>
      <c r="T4726" s="122">
        <v>0</v>
      </c>
      <c r="U4726" s="122">
        <v>0</v>
      </c>
      <c r="V4726" s="122">
        <v>0</v>
      </c>
      <c r="W4726" s="122">
        <v>0</v>
      </c>
      <c r="X4726" s="122">
        <v>0</v>
      </c>
      <c r="Y4726" s="122">
        <v>0</v>
      </c>
      <c r="Z4726" s="122">
        <v>0</v>
      </c>
      <c r="AA4726" s="122">
        <v>0</v>
      </c>
      <c r="AB4726" s="122">
        <v>3.2589999999999998E-10</v>
      </c>
      <c r="AC4726" s="122">
        <v>9.7189999999999992E-10</v>
      </c>
      <c r="AD4726" s="122">
        <v>1.9346999999999999E-9</v>
      </c>
      <c r="AE4726" s="122">
        <v>3.2116E-9</v>
      </c>
      <c r="AF4726" s="122">
        <v>2.6106299999999999E-8</v>
      </c>
      <c r="AG4726" s="122">
        <v>7.0295900000000004E-8</v>
      </c>
      <c r="AH4726" s="122">
        <v>1.3655110000000001E-7</v>
      </c>
      <c r="AI4726" s="122">
        <v>2.2484409999999999E-7</v>
      </c>
      <c r="AJ4726" s="122">
        <v>3.3343149999999998E-7</v>
      </c>
      <c r="AK4726" s="122">
        <v>4.660449E-7</v>
      </c>
      <c r="AL4726" s="122">
        <v>0</v>
      </c>
    </row>
    <row r="4727" spans="1:38" hidden="1" x14ac:dyDescent="0.25">
      <c r="A4727" s="122" t="s">
        <v>2067</v>
      </c>
      <c r="B4727" s="122">
        <v>1</v>
      </c>
      <c r="C4727" s="122" t="s">
        <v>2270</v>
      </c>
      <c r="D4727" s="122" t="s">
        <v>2144</v>
      </c>
      <c r="E4727" s="122">
        <v>86</v>
      </c>
      <c r="F4727" s="122">
        <v>0</v>
      </c>
      <c r="G4727" s="122">
        <v>0</v>
      </c>
      <c r="H4727" s="122">
        <v>0</v>
      </c>
      <c r="I4727" s="122">
        <v>0</v>
      </c>
      <c r="J4727" s="122">
        <v>0</v>
      </c>
      <c r="K4727" s="122">
        <v>0</v>
      </c>
      <c r="L4727" s="122">
        <v>0</v>
      </c>
      <c r="M4727" s="122">
        <v>0</v>
      </c>
      <c r="N4727" s="122">
        <v>0</v>
      </c>
      <c r="O4727" s="122">
        <v>0</v>
      </c>
      <c r="P4727" s="122">
        <v>0</v>
      </c>
      <c r="Q4727" s="122">
        <v>0</v>
      </c>
      <c r="R4727" s="122">
        <v>0</v>
      </c>
      <c r="S4727" s="122">
        <v>0</v>
      </c>
      <c r="T4727" s="122">
        <v>0</v>
      </c>
      <c r="U4727" s="122">
        <v>0</v>
      </c>
      <c r="V4727" s="122">
        <v>0</v>
      </c>
      <c r="W4727" s="122">
        <v>0</v>
      </c>
      <c r="X4727" s="122">
        <v>0</v>
      </c>
      <c r="Y4727" s="122">
        <v>0</v>
      </c>
      <c r="Z4727" s="122">
        <v>0</v>
      </c>
      <c r="AA4727" s="122">
        <v>0</v>
      </c>
      <c r="AB4727" s="122">
        <v>1.8214099999999999E-8</v>
      </c>
      <c r="AC4727" s="122">
        <v>5.45589E-8</v>
      </c>
      <c r="AD4727" s="122">
        <v>1.090742E-7</v>
      </c>
      <c r="AE4727" s="122">
        <v>1.816664E-7</v>
      </c>
      <c r="AF4727" s="122">
        <v>1.4827878E-6</v>
      </c>
      <c r="AG4727" s="122">
        <v>4.0083903000000004E-6</v>
      </c>
      <c r="AH4727" s="122">
        <v>7.7959579999999997E-6</v>
      </c>
      <c r="AI4727" s="122">
        <v>1.28657554E-5</v>
      </c>
      <c r="AJ4727" s="122">
        <v>1.9014360599999999E-5</v>
      </c>
      <c r="AK4727" s="122">
        <v>2.6613292599999999E-5</v>
      </c>
      <c r="AL4727" s="122">
        <v>0</v>
      </c>
    </row>
    <row r="4728" spans="1:38" hidden="1" x14ac:dyDescent="0.25">
      <c r="A4728" s="122" t="s">
        <v>2067</v>
      </c>
      <c r="B4728" s="122">
        <v>1</v>
      </c>
      <c r="C4728" s="122" t="s">
        <v>2270</v>
      </c>
      <c r="D4728" s="122" t="s">
        <v>2145</v>
      </c>
      <c r="E4728" s="122">
        <v>86</v>
      </c>
      <c r="F4728" s="122">
        <v>0</v>
      </c>
      <c r="G4728" s="122">
        <v>0</v>
      </c>
      <c r="H4728" s="122">
        <v>0</v>
      </c>
      <c r="I4728" s="122">
        <v>0</v>
      </c>
      <c r="J4728" s="122">
        <v>0</v>
      </c>
      <c r="K4728" s="122">
        <v>0</v>
      </c>
      <c r="L4728" s="122">
        <v>0</v>
      </c>
      <c r="M4728" s="122">
        <v>0</v>
      </c>
      <c r="N4728" s="122">
        <v>0</v>
      </c>
      <c r="O4728" s="122">
        <v>0</v>
      </c>
      <c r="P4728" s="122">
        <v>0</v>
      </c>
      <c r="Q4728" s="122">
        <v>0</v>
      </c>
      <c r="R4728" s="122">
        <v>0</v>
      </c>
      <c r="S4728" s="122">
        <v>0</v>
      </c>
      <c r="T4728" s="122">
        <v>0</v>
      </c>
      <c r="U4728" s="122">
        <v>0</v>
      </c>
      <c r="V4728" s="122">
        <v>0</v>
      </c>
      <c r="W4728" s="122">
        <v>0</v>
      </c>
      <c r="X4728" s="122">
        <v>0</v>
      </c>
      <c r="Y4728" s="122">
        <v>0</v>
      </c>
      <c r="Z4728" s="122">
        <v>0</v>
      </c>
      <c r="AA4728" s="122">
        <v>0</v>
      </c>
      <c r="AB4728" s="122">
        <v>6.1281E-9</v>
      </c>
      <c r="AC4728" s="122">
        <v>1.8506399999999999E-8</v>
      </c>
      <c r="AD4728" s="122">
        <v>3.7282600000000002E-8</v>
      </c>
      <c r="AE4728" s="122">
        <v>6.2666699999999998E-8</v>
      </c>
      <c r="AF4728" s="122">
        <v>5.1670919999999998E-7</v>
      </c>
      <c r="AG4728" s="122">
        <v>1.4124877000000001E-6</v>
      </c>
      <c r="AH4728" s="122">
        <v>2.7751339000000001E-6</v>
      </c>
      <c r="AI4728" s="122">
        <v>4.6228647999999996E-6</v>
      </c>
      <c r="AJ4728" s="122">
        <v>6.9848405000000004E-6</v>
      </c>
      <c r="AK4728" s="122">
        <v>9.9622494999999997E-6</v>
      </c>
      <c r="AL4728" s="122">
        <v>0</v>
      </c>
    </row>
    <row r="4729" spans="1:38" hidden="1" x14ac:dyDescent="0.25">
      <c r="A4729" s="122" t="s">
        <v>2067</v>
      </c>
      <c r="B4729" s="122">
        <v>1</v>
      </c>
      <c r="C4729" s="122" t="s">
        <v>2270</v>
      </c>
      <c r="D4729" s="122" t="s">
        <v>2146</v>
      </c>
      <c r="E4729" s="122">
        <v>86</v>
      </c>
      <c r="F4729" s="122">
        <v>0</v>
      </c>
      <c r="G4729" s="122">
        <v>0</v>
      </c>
      <c r="H4729" s="122">
        <v>0</v>
      </c>
      <c r="I4729" s="122">
        <v>0</v>
      </c>
      <c r="J4729" s="122">
        <v>0</v>
      </c>
      <c r="K4729" s="122">
        <v>0</v>
      </c>
      <c r="L4729" s="122">
        <v>0</v>
      </c>
      <c r="M4729" s="122">
        <v>0</v>
      </c>
      <c r="N4729" s="122">
        <v>0</v>
      </c>
      <c r="O4729" s="122">
        <v>0</v>
      </c>
      <c r="P4729" s="122">
        <v>0</v>
      </c>
      <c r="Q4729" s="122">
        <v>0</v>
      </c>
      <c r="R4729" s="122">
        <v>0</v>
      </c>
      <c r="S4729" s="122">
        <v>0</v>
      </c>
      <c r="T4729" s="122">
        <v>0</v>
      </c>
      <c r="U4729" s="122">
        <v>0</v>
      </c>
      <c r="V4729" s="122">
        <v>0</v>
      </c>
      <c r="W4729" s="122">
        <v>0</v>
      </c>
      <c r="X4729" s="122">
        <v>0</v>
      </c>
      <c r="Y4729" s="122">
        <v>0</v>
      </c>
      <c r="Z4729" s="122">
        <v>0</v>
      </c>
      <c r="AA4729" s="122">
        <v>0</v>
      </c>
      <c r="AB4729" s="122">
        <v>5.9512200000000001E-8</v>
      </c>
      <c r="AC4729" s="122">
        <v>1.796838E-7</v>
      </c>
      <c r="AD4729" s="122">
        <v>3.6227989999999999E-7</v>
      </c>
      <c r="AE4729" s="122">
        <v>6.0979400000000001E-7</v>
      </c>
      <c r="AF4729" s="122">
        <v>5.0383941000000001E-6</v>
      </c>
      <c r="AG4729" s="122">
        <v>1.3772564000000001E-5</v>
      </c>
      <c r="AH4729" s="122">
        <v>2.71585238E-5</v>
      </c>
      <c r="AI4729" s="122">
        <v>4.5365325600000002E-5</v>
      </c>
      <c r="AJ4729" s="122">
        <v>6.7245612599999994E-5</v>
      </c>
      <c r="AK4729" s="122">
        <v>9.5187963900000001E-5</v>
      </c>
      <c r="AL4729" s="122">
        <v>0</v>
      </c>
    </row>
    <row r="4730" spans="1:38" hidden="1" x14ac:dyDescent="0.25">
      <c r="A4730" s="122" t="s">
        <v>2067</v>
      </c>
      <c r="B4730" s="122">
        <v>1</v>
      </c>
      <c r="C4730" s="122" t="s">
        <v>2270</v>
      </c>
      <c r="D4730" s="122" t="s">
        <v>2147</v>
      </c>
      <c r="E4730" s="122">
        <v>86</v>
      </c>
      <c r="F4730" s="122">
        <v>0</v>
      </c>
      <c r="G4730" s="122">
        <v>0</v>
      </c>
      <c r="H4730" s="122">
        <v>0</v>
      </c>
      <c r="I4730" s="122">
        <v>0</v>
      </c>
      <c r="J4730" s="122">
        <v>0</v>
      </c>
      <c r="K4730" s="122">
        <v>0</v>
      </c>
      <c r="L4730" s="122">
        <v>0</v>
      </c>
      <c r="M4730" s="122">
        <v>0</v>
      </c>
      <c r="N4730" s="122">
        <v>0</v>
      </c>
      <c r="O4730" s="122">
        <v>0</v>
      </c>
      <c r="P4730" s="122">
        <v>0</v>
      </c>
      <c r="Q4730" s="122">
        <v>0</v>
      </c>
      <c r="R4730" s="122">
        <v>0</v>
      </c>
      <c r="S4730" s="122">
        <v>0</v>
      </c>
      <c r="T4730" s="122">
        <v>0</v>
      </c>
      <c r="U4730" s="122">
        <v>0</v>
      </c>
      <c r="V4730" s="122">
        <v>0</v>
      </c>
      <c r="W4730" s="122">
        <v>0</v>
      </c>
      <c r="X4730" s="122">
        <v>0</v>
      </c>
      <c r="Y4730" s="122">
        <v>0</v>
      </c>
      <c r="Z4730" s="122">
        <v>0</v>
      </c>
      <c r="AA4730" s="122">
        <v>0</v>
      </c>
      <c r="AB4730" s="122">
        <v>4.2854999999999997E-9</v>
      </c>
      <c r="AC4730" s="122">
        <v>1.31961E-8</v>
      </c>
      <c r="AD4730" s="122">
        <v>2.6931800000000002E-8</v>
      </c>
      <c r="AE4730" s="122">
        <v>4.5901399999999997E-8</v>
      </c>
      <c r="AF4730" s="122">
        <v>3.7489419999999998E-7</v>
      </c>
      <c r="AG4730" s="122">
        <v>1.0142762E-6</v>
      </c>
      <c r="AH4730" s="122">
        <v>1.9864739000000001E-6</v>
      </c>
      <c r="AI4730" s="122">
        <v>3.2992401999999998E-6</v>
      </c>
      <c r="AJ4730" s="122">
        <v>5.0091699999999998E-6</v>
      </c>
      <c r="AK4730" s="122">
        <v>6.9912416000000002E-6</v>
      </c>
      <c r="AL4730" s="122">
        <v>0</v>
      </c>
    </row>
    <row r="4731" spans="1:38" hidden="1" x14ac:dyDescent="0.25">
      <c r="A4731" s="122" t="s">
        <v>2067</v>
      </c>
      <c r="B4731" s="122">
        <v>1</v>
      </c>
      <c r="C4731" s="122" t="s">
        <v>2270</v>
      </c>
      <c r="D4731" s="122" t="s">
        <v>475</v>
      </c>
      <c r="E4731" s="122">
        <v>86</v>
      </c>
      <c r="F4731" s="122">
        <v>0</v>
      </c>
      <c r="G4731" s="122">
        <v>0</v>
      </c>
      <c r="H4731" s="122">
        <v>0</v>
      </c>
      <c r="I4731" s="122">
        <v>0</v>
      </c>
      <c r="J4731" s="122">
        <v>0</v>
      </c>
      <c r="K4731" s="122">
        <v>0</v>
      </c>
      <c r="L4731" s="122">
        <v>0</v>
      </c>
      <c r="M4731" s="122">
        <v>0</v>
      </c>
      <c r="N4731" s="122">
        <v>0</v>
      </c>
      <c r="O4731" s="122">
        <v>0</v>
      </c>
      <c r="P4731" s="122">
        <v>0</v>
      </c>
      <c r="Q4731" s="122">
        <v>0</v>
      </c>
      <c r="R4731" s="122">
        <v>0</v>
      </c>
      <c r="S4731" s="122">
        <v>0</v>
      </c>
      <c r="T4731" s="122">
        <v>0</v>
      </c>
      <c r="U4731" s="122">
        <v>0</v>
      </c>
      <c r="V4731" s="122">
        <v>0</v>
      </c>
      <c r="W4731" s="122">
        <v>0</v>
      </c>
      <c r="X4731" s="122">
        <v>0</v>
      </c>
      <c r="Y4731" s="122">
        <v>0</v>
      </c>
      <c r="Z4731" s="122">
        <v>0</v>
      </c>
      <c r="AA4731" s="122">
        <v>0</v>
      </c>
      <c r="AB4731" s="122">
        <v>1.13125E-8</v>
      </c>
      <c r="AC4731" s="122">
        <v>3.4047500000000001E-8</v>
      </c>
      <c r="AD4731" s="122">
        <v>6.8536800000000003E-8</v>
      </c>
      <c r="AE4731" s="122">
        <v>1.1494879999999999E-7</v>
      </c>
      <c r="AF4731" s="122">
        <v>9.4526669999999999E-7</v>
      </c>
      <c r="AG4731" s="122">
        <v>2.5693460000000001E-6</v>
      </c>
      <c r="AH4731" s="122">
        <v>5.0324571000000003E-6</v>
      </c>
      <c r="AI4731" s="122">
        <v>8.3485864999999997E-6</v>
      </c>
      <c r="AJ4731" s="122">
        <v>1.26132744E-5</v>
      </c>
      <c r="AK4731" s="122">
        <v>1.77155695E-5</v>
      </c>
      <c r="AL4731" s="122">
        <v>0</v>
      </c>
    </row>
    <row r="4732" spans="1:38" hidden="1" x14ac:dyDescent="0.25">
      <c r="A4732" s="122" t="s">
        <v>2067</v>
      </c>
      <c r="B4732" s="122">
        <v>1</v>
      </c>
      <c r="C4732" s="122" t="s">
        <v>2270</v>
      </c>
      <c r="D4732" s="122" t="s">
        <v>2148</v>
      </c>
      <c r="E4732" s="122">
        <v>86</v>
      </c>
      <c r="F4732" s="122">
        <v>0</v>
      </c>
      <c r="G4732" s="122">
        <v>0</v>
      </c>
      <c r="H4732" s="122">
        <v>0</v>
      </c>
      <c r="I4732" s="122">
        <v>0</v>
      </c>
      <c r="J4732" s="122">
        <v>0</v>
      </c>
      <c r="K4732" s="122">
        <v>0</v>
      </c>
      <c r="L4732" s="122">
        <v>0</v>
      </c>
      <c r="M4732" s="122">
        <v>0</v>
      </c>
      <c r="N4732" s="122">
        <v>0</v>
      </c>
      <c r="O4732" s="122">
        <v>0</v>
      </c>
      <c r="P4732" s="122">
        <v>0</v>
      </c>
      <c r="Q4732" s="122">
        <v>0</v>
      </c>
      <c r="R4732" s="122">
        <v>0</v>
      </c>
      <c r="S4732" s="122">
        <v>0</v>
      </c>
      <c r="T4732" s="122">
        <v>0</v>
      </c>
      <c r="U4732" s="122">
        <v>0</v>
      </c>
      <c r="V4732" s="122">
        <v>0</v>
      </c>
      <c r="W4732" s="122">
        <v>0</v>
      </c>
      <c r="X4732" s="122">
        <v>0</v>
      </c>
      <c r="Y4732" s="122">
        <v>0</v>
      </c>
      <c r="Z4732" s="122">
        <v>0</v>
      </c>
      <c r="AA4732" s="122">
        <v>0</v>
      </c>
      <c r="AB4732" s="122">
        <v>8.0841000000000002E-9</v>
      </c>
      <c r="AC4732" s="122">
        <v>2.4220199999999999E-8</v>
      </c>
      <c r="AD4732" s="122">
        <v>4.86425E-8</v>
      </c>
      <c r="AE4732" s="122">
        <v>8.1256299999999999E-8</v>
      </c>
      <c r="AF4732" s="122">
        <v>6.6622629999999998E-7</v>
      </c>
      <c r="AG4732" s="122">
        <v>1.8099299000000001E-6</v>
      </c>
      <c r="AH4732" s="122">
        <v>3.5415522999999999E-6</v>
      </c>
      <c r="AI4732" s="122">
        <v>5.8784979000000001E-6</v>
      </c>
      <c r="AJ4732" s="122">
        <v>8.8603484999999999E-6</v>
      </c>
      <c r="AK4732" s="122">
        <v>1.2530877700000001E-5</v>
      </c>
      <c r="AL4732" s="122">
        <v>0</v>
      </c>
    </row>
    <row r="4733" spans="1:38" hidden="1" x14ac:dyDescent="0.25">
      <c r="A4733" s="122" t="s">
        <v>2067</v>
      </c>
      <c r="B4733" s="122">
        <v>1</v>
      </c>
      <c r="C4733" s="122" t="s">
        <v>2270</v>
      </c>
      <c r="D4733" s="122" t="s">
        <v>2149</v>
      </c>
      <c r="E4733" s="122">
        <v>86</v>
      </c>
      <c r="F4733" s="122">
        <v>0</v>
      </c>
      <c r="G4733" s="122">
        <v>0</v>
      </c>
      <c r="H4733" s="122">
        <v>0</v>
      </c>
      <c r="I4733" s="122">
        <v>0</v>
      </c>
      <c r="J4733" s="122">
        <v>0</v>
      </c>
      <c r="K4733" s="122">
        <v>0</v>
      </c>
      <c r="L4733" s="122">
        <v>0</v>
      </c>
      <c r="M4733" s="122">
        <v>0</v>
      </c>
      <c r="N4733" s="122">
        <v>0</v>
      </c>
      <c r="O4733" s="122">
        <v>0</v>
      </c>
      <c r="P4733" s="122">
        <v>0</v>
      </c>
      <c r="Q4733" s="122">
        <v>0</v>
      </c>
      <c r="R4733" s="122">
        <v>0</v>
      </c>
      <c r="S4733" s="122">
        <v>0</v>
      </c>
      <c r="T4733" s="122">
        <v>0</v>
      </c>
      <c r="U4733" s="122">
        <v>0</v>
      </c>
      <c r="V4733" s="122">
        <v>0</v>
      </c>
      <c r="W4733" s="122">
        <v>0</v>
      </c>
      <c r="X4733" s="122">
        <v>0</v>
      </c>
      <c r="Y4733" s="122">
        <v>0</v>
      </c>
      <c r="Z4733" s="122">
        <v>0</v>
      </c>
      <c r="AA4733" s="122">
        <v>0</v>
      </c>
      <c r="AB4733" s="122">
        <v>5.3982300000000003E-8</v>
      </c>
      <c r="AC4733" s="122">
        <v>1.6163830000000001E-7</v>
      </c>
      <c r="AD4733" s="122">
        <v>3.2327070000000001E-7</v>
      </c>
      <c r="AE4733" s="122">
        <v>5.3890059999999999E-7</v>
      </c>
      <c r="AF4733" s="122">
        <v>4.3996737000000003E-6</v>
      </c>
      <c r="AG4733" s="122">
        <v>1.19127536E-5</v>
      </c>
      <c r="AH4733" s="122">
        <v>2.32391436E-5</v>
      </c>
      <c r="AI4733" s="122">
        <v>3.84096814E-5</v>
      </c>
      <c r="AJ4733" s="122">
        <v>5.9674040400000001E-5</v>
      </c>
      <c r="AK4733" s="122">
        <v>8.3603989400000004E-5</v>
      </c>
      <c r="AL4733" s="122">
        <v>0</v>
      </c>
    </row>
    <row r="4734" spans="1:38" hidden="1" x14ac:dyDescent="0.25">
      <c r="A4734" s="122" t="s">
        <v>2067</v>
      </c>
      <c r="B4734" s="122">
        <v>1</v>
      </c>
      <c r="C4734" s="122" t="s">
        <v>2270</v>
      </c>
      <c r="D4734" s="122" t="s">
        <v>2150</v>
      </c>
      <c r="E4734" s="122">
        <v>86</v>
      </c>
      <c r="F4734" s="122">
        <v>0</v>
      </c>
      <c r="G4734" s="122">
        <v>0</v>
      </c>
      <c r="H4734" s="122">
        <v>0</v>
      </c>
      <c r="I4734" s="122">
        <v>0</v>
      </c>
      <c r="J4734" s="122">
        <v>0</v>
      </c>
      <c r="K4734" s="122">
        <v>0</v>
      </c>
      <c r="L4734" s="122">
        <v>0</v>
      </c>
      <c r="M4734" s="122">
        <v>0</v>
      </c>
      <c r="N4734" s="122">
        <v>0</v>
      </c>
      <c r="O4734" s="122">
        <v>0</v>
      </c>
      <c r="P4734" s="122">
        <v>0</v>
      </c>
      <c r="Q4734" s="122">
        <v>0</v>
      </c>
      <c r="R4734" s="122">
        <v>0</v>
      </c>
      <c r="S4734" s="122">
        <v>0</v>
      </c>
      <c r="T4734" s="122">
        <v>0</v>
      </c>
      <c r="U4734" s="122">
        <v>0</v>
      </c>
      <c r="V4734" s="122">
        <v>0</v>
      </c>
      <c r="W4734" s="122">
        <v>0</v>
      </c>
      <c r="X4734" s="122">
        <v>0</v>
      </c>
      <c r="Y4734" s="122">
        <v>0</v>
      </c>
      <c r="Z4734" s="122">
        <v>0</v>
      </c>
      <c r="AA4734" s="122">
        <v>0</v>
      </c>
      <c r="AB4734" s="122">
        <v>1.27407E-8</v>
      </c>
      <c r="AC4734" s="122">
        <v>3.8190199999999997E-8</v>
      </c>
      <c r="AD4734" s="122">
        <v>7.6202900000000005E-8</v>
      </c>
      <c r="AE4734" s="122">
        <v>1.2697870000000001E-7</v>
      </c>
      <c r="AF4734" s="122">
        <v>1.0375243000000001E-6</v>
      </c>
      <c r="AG4734" s="122">
        <v>2.8050318E-6</v>
      </c>
      <c r="AH4734" s="122">
        <v>5.4721691E-6</v>
      </c>
      <c r="AI4734" s="122">
        <v>9.0702883000000005E-6</v>
      </c>
      <c r="AJ4734" s="122">
        <v>1.36171572E-5</v>
      </c>
      <c r="AK4734" s="122">
        <v>1.9088515900000001E-5</v>
      </c>
      <c r="AL4734" s="122">
        <v>0</v>
      </c>
    </row>
    <row r="4735" spans="1:38" hidden="1" x14ac:dyDescent="0.25">
      <c r="A4735" s="122" t="s">
        <v>2067</v>
      </c>
      <c r="B4735" s="122">
        <v>1</v>
      </c>
      <c r="C4735" s="122" t="s">
        <v>2270</v>
      </c>
      <c r="D4735" s="122" t="s">
        <v>2151</v>
      </c>
      <c r="E4735" s="122">
        <v>86</v>
      </c>
      <c r="F4735" s="122">
        <v>0</v>
      </c>
      <c r="G4735" s="122">
        <v>0</v>
      </c>
      <c r="H4735" s="122">
        <v>0</v>
      </c>
      <c r="I4735" s="122">
        <v>0</v>
      </c>
      <c r="J4735" s="122">
        <v>0</v>
      </c>
      <c r="K4735" s="122">
        <v>0</v>
      </c>
      <c r="L4735" s="122">
        <v>0</v>
      </c>
      <c r="M4735" s="122">
        <v>0</v>
      </c>
      <c r="N4735" s="122">
        <v>0</v>
      </c>
      <c r="O4735" s="122">
        <v>0</v>
      </c>
      <c r="P4735" s="122">
        <v>0</v>
      </c>
      <c r="Q4735" s="122">
        <v>0</v>
      </c>
      <c r="R4735" s="122">
        <v>0</v>
      </c>
      <c r="S4735" s="122">
        <v>0</v>
      </c>
      <c r="T4735" s="122">
        <v>0</v>
      </c>
      <c r="U4735" s="122">
        <v>0</v>
      </c>
      <c r="V4735" s="122">
        <v>0</v>
      </c>
      <c r="W4735" s="122">
        <v>0</v>
      </c>
      <c r="X4735" s="122">
        <v>0</v>
      </c>
      <c r="Y4735" s="122">
        <v>0</v>
      </c>
      <c r="Z4735" s="122">
        <v>0</v>
      </c>
      <c r="AA4735" s="122">
        <v>0</v>
      </c>
      <c r="AB4735" s="122">
        <v>1.6749899999999999E-8</v>
      </c>
      <c r="AC4735" s="122">
        <v>5.0674199999999999E-8</v>
      </c>
      <c r="AD4735" s="122">
        <v>1.027688E-7</v>
      </c>
      <c r="AE4735" s="122">
        <v>1.7427270000000001E-7</v>
      </c>
      <c r="AF4735" s="122">
        <v>1.447565E-6</v>
      </c>
      <c r="AG4735" s="122">
        <v>3.9834916000000001E-6</v>
      </c>
      <c r="AH4735" s="122">
        <v>7.9210068000000002E-6</v>
      </c>
      <c r="AI4735" s="122">
        <v>1.33519384E-5</v>
      </c>
      <c r="AJ4735" s="122">
        <v>2.0025252699999999E-5</v>
      </c>
      <c r="AK4735" s="122">
        <v>2.83637103E-5</v>
      </c>
      <c r="AL4735" s="122">
        <v>0</v>
      </c>
    </row>
    <row r="4736" spans="1:38" hidden="1" x14ac:dyDescent="0.25">
      <c r="A4736" s="122" t="s">
        <v>2067</v>
      </c>
      <c r="B4736" s="122">
        <v>1</v>
      </c>
      <c r="C4736" s="122" t="s">
        <v>2270</v>
      </c>
      <c r="D4736" s="122" t="s">
        <v>2152</v>
      </c>
      <c r="E4736" s="122">
        <v>86</v>
      </c>
      <c r="F4736" s="122">
        <v>0</v>
      </c>
      <c r="G4736" s="122">
        <v>0</v>
      </c>
      <c r="H4736" s="122">
        <v>0</v>
      </c>
      <c r="I4736" s="122">
        <v>0</v>
      </c>
      <c r="J4736" s="122">
        <v>0</v>
      </c>
      <c r="K4736" s="122">
        <v>0</v>
      </c>
      <c r="L4736" s="122">
        <v>0</v>
      </c>
      <c r="M4736" s="122">
        <v>0</v>
      </c>
      <c r="N4736" s="122">
        <v>0</v>
      </c>
      <c r="O4736" s="122">
        <v>0</v>
      </c>
      <c r="P4736" s="122">
        <v>0</v>
      </c>
      <c r="Q4736" s="122">
        <v>0</v>
      </c>
      <c r="R4736" s="122">
        <v>0</v>
      </c>
      <c r="S4736" s="122">
        <v>0</v>
      </c>
      <c r="T4736" s="122">
        <v>0</v>
      </c>
      <c r="U4736" s="122">
        <v>0</v>
      </c>
      <c r="V4736" s="122">
        <v>0</v>
      </c>
      <c r="W4736" s="122">
        <v>0</v>
      </c>
      <c r="X4736" s="122">
        <v>0</v>
      </c>
      <c r="Y4736" s="122">
        <v>0</v>
      </c>
      <c r="Z4736" s="122">
        <v>0</v>
      </c>
      <c r="AA4736" s="122">
        <v>0</v>
      </c>
      <c r="AB4736" s="122">
        <v>1.1945619999999999E-7</v>
      </c>
      <c r="AC4736" s="122">
        <v>3.5814600000000001E-7</v>
      </c>
      <c r="AD4736" s="122">
        <v>7.1649710000000001E-7</v>
      </c>
      <c r="AE4736" s="122">
        <v>1.1942469E-6</v>
      </c>
      <c r="AF4736" s="122">
        <v>9.7360562999999993E-6</v>
      </c>
      <c r="AG4736" s="122">
        <v>2.6261570200000001E-5</v>
      </c>
      <c r="AH4736" s="122">
        <v>5.1079834799999998E-5</v>
      </c>
      <c r="AI4736" s="122">
        <v>8.40795151E-5</v>
      </c>
      <c r="AJ4736" s="122">
        <v>1.29607715E-4</v>
      </c>
      <c r="AK4736" s="122">
        <v>1.789509223E-4</v>
      </c>
      <c r="AL4736" s="122">
        <v>0</v>
      </c>
    </row>
    <row r="4737" spans="1:38" hidden="1" x14ac:dyDescent="0.25">
      <c r="A4737" s="122" t="s">
        <v>2067</v>
      </c>
      <c r="B4737" s="122">
        <v>1</v>
      </c>
      <c r="C4737" s="122" t="s">
        <v>2270</v>
      </c>
      <c r="D4737" s="122" t="s">
        <v>2153</v>
      </c>
      <c r="E4737" s="122">
        <v>86</v>
      </c>
      <c r="F4737" s="122">
        <v>0</v>
      </c>
      <c r="G4737" s="122">
        <v>0</v>
      </c>
      <c r="H4737" s="122">
        <v>0</v>
      </c>
      <c r="I4737" s="122">
        <v>0</v>
      </c>
      <c r="J4737" s="122">
        <v>0</v>
      </c>
      <c r="K4737" s="122">
        <v>0</v>
      </c>
      <c r="L4737" s="122">
        <v>0</v>
      </c>
      <c r="M4737" s="122">
        <v>0</v>
      </c>
      <c r="N4737" s="122">
        <v>0</v>
      </c>
      <c r="O4737" s="122">
        <v>0</v>
      </c>
      <c r="P4737" s="122">
        <v>0</v>
      </c>
      <c r="Q4737" s="122">
        <v>0</v>
      </c>
      <c r="R4737" s="122">
        <v>0</v>
      </c>
      <c r="S4737" s="122">
        <v>0</v>
      </c>
      <c r="T4737" s="122">
        <v>0</v>
      </c>
      <c r="U4737" s="122">
        <v>0</v>
      </c>
      <c r="V4737" s="122">
        <v>0</v>
      </c>
      <c r="W4737" s="122">
        <v>0</v>
      </c>
      <c r="X4737" s="122">
        <v>0</v>
      </c>
      <c r="Y4737" s="122">
        <v>0</v>
      </c>
      <c r="Z4737" s="122">
        <v>0</v>
      </c>
      <c r="AA4737" s="122">
        <v>0</v>
      </c>
      <c r="AB4737" s="122">
        <v>7.0491900000000001E-8</v>
      </c>
      <c r="AC4737" s="122">
        <v>2.113073E-7</v>
      </c>
      <c r="AD4737" s="122">
        <v>4.231361E-7</v>
      </c>
      <c r="AE4737" s="122">
        <v>7.060939E-7</v>
      </c>
      <c r="AF4737" s="122">
        <v>5.7713394999999998E-6</v>
      </c>
      <c r="AG4737" s="122">
        <v>1.5635506700000001E-5</v>
      </c>
      <c r="AH4737" s="122">
        <v>3.0528808899999998E-5</v>
      </c>
      <c r="AI4737" s="122">
        <v>5.0528182600000002E-5</v>
      </c>
      <c r="AJ4737" s="122">
        <v>7.5820199500000005E-5</v>
      </c>
      <c r="AK4737" s="122">
        <v>1.062741557E-4</v>
      </c>
      <c r="AL4737" s="122">
        <v>0</v>
      </c>
    </row>
    <row r="4738" spans="1:38" hidden="1" x14ac:dyDescent="0.25">
      <c r="A4738" s="122" t="s">
        <v>2067</v>
      </c>
      <c r="B4738" s="122">
        <v>1</v>
      </c>
      <c r="C4738" s="122" t="s">
        <v>2270</v>
      </c>
      <c r="D4738" s="122" t="s">
        <v>2154</v>
      </c>
      <c r="E4738" s="122">
        <v>86</v>
      </c>
      <c r="F4738" s="122">
        <v>0</v>
      </c>
      <c r="G4738" s="122">
        <v>0</v>
      </c>
      <c r="H4738" s="122">
        <v>0</v>
      </c>
      <c r="I4738" s="122">
        <v>0</v>
      </c>
      <c r="J4738" s="122">
        <v>0</v>
      </c>
      <c r="K4738" s="122">
        <v>0</v>
      </c>
      <c r="L4738" s="122">
        <v>0</v>
      </c>
      <c r="M4738" s="122">
        <v>0</v>
      </c>
      <c r="N4738" s="122">
        <v>0</v>
      </c>
      <c r="O4738" s="122">
        <v>0</v>
      </c>
      <c r="P4738" s="122">
        <v>0</v>
      </c>
      <c r="Q4738" s="122">
        <v>0</v>
      </c>
      <c r="R4738" s="122">
        <v>0</v>
      </c>
      <c r="S4738" s="122">
        <v>0</v>
      </c>
      <c r="T4738" s="122">
        <v>0</v>
      </c>
      <c r="U4738" s="122">
        <v>0</v>
      </c>
      <c r="V4738" s="122">
        <v>0</v>
      </c>
      <c r="W4738" s="122">
        <v>0</v>
      </c>
      <c r="X4738" s="122">
        <v>0</v>
      </c>
      <c r="Y4738" s="122">
        <v>0</v>
      </c>
      <c r="Z4738" s="122">
        <v>0</v>
      </c>
      <c r="AA4738" s="122">
        <v>0</v>
      </c>
      <c r="AB4738" s="122">
        <v>2.3308100000000001E-8</v>
      </c>
      <c r="AC4738" s="122">
        <v>7.0326200000000001E-8</v>
      </c>
      <c r="AD4738" s="122">
        <v>1.4142189999999999E-7</v>
      </c>
      <c r="AE4738" s="122">
        <v>2.375768E-7</v>
      </c>
      <c r="AF4738" s="122">
        <v>1.94764E-6</v>
      </c>
      <c r="AG4738" s="122">
        <v>5.2721935999999998E-6</v>
      </c>
      <c r="AH4738" s="122">
        <v>1.03065752E-5</v>
      </c>
      <c r="AI4738" s="122">
        <v>1.7109873900000001E-5</v>
      </c>
      <c r="AJ4738" s="122">
        <v>2.5478119200000001E-5</v>
      </c>
      <c r="AK4738" s="122">
        <v>3.59657116E-5</v>
      </c>
      <c r="AL4738" s="122">
        <v>0</v>
      </c>
    </row>
    <row r="4739" spans="1:38" hidden="1" x14ac:dyDescent="0.25">
      <c r="A4739" s="122" t="s">
        <v>2067</v>
      </c>
      <c r="B4739" s="122">
        <v>1</v>
      </c>
      <c r="C4739" s="122" t="s">
        <v>2270</v>
      </c>
      <c r="D4739" s="122" t="s">
        <v>2155</v>
      </c>
      <c r="E4739" s="122">
        <v>86</v>
      </c>
      <c r="F4739" s="122">
        <v>0</v>
      </c>
      <c r="G4739" s="122">
        <v>0</v>
      </c>
      <c r="H4739" s="122">
        <v>0</v>
      </c>
      <c r="I4739" s="122">
        <v>0</v>
      </c>
      <c r="J4739" s="122">
        <v>0</v>
      </c>
      <c r="K4739" s="122">
        <v>0</v>
      </c>
      <c r="L4739" s="122">
        <v>0</v>
      </c>
      <c r="M4739" s="122">
        <v>0</v>
      </c>
      <c r="N4739" s="122">
        <v>0</v>
      </c>
      <c r="O4739" s="122">
        <v>0</v>
      </c>
      <c r="P4739" s="122">
        <v>0</v>
      </c>
      <c r="Q4739" s="122">
        <v>0</v>
      </c>
      <c r="R4739" s="122">
        <v>0</v>
      </c>
      <c r="S4739" s="122">
        <v>0</v>
      </c>
      <c r="T4739" s="122">
        <v>0</v>
      </c>
      <c r="U4739" s="122">
        <v>0</v>
      </c>
      <c r="V4739" s="122">
        <v>0</v>
      </c>
      <c r="W4739" s="122">
        <v>0</v>
      </c>
      <c r="X4739" s="122">
        <v>0</v>
      </c>
      <c r="Y4739" s="122">
        <v>0</v>
      </c>
      <c r="Z4739" s="122">
        <v>0</v>
      </c>
      <c r="AA4739" s="122">
        <v>0</v>
      </c>
      <c r="AB4739" s="122">
        <v>2.3801100000000001E-8</v>
      </c>
      <c r="AC4739" s="122">
        <v>7.1607500000000001E-8</v>
      </c>
      <c r="AD4739" s="122">
        <v>1.445667E-7</v>
      </c>
      <c r="AE4739" s="122">
        <v>2.4413959999999999E-7</v>
      </c>
      <c r="AF4739" s="122">
        <v>2.0295133000000002E-6</v>
      </c>
      <c r="AG4739" s="122">
        <v>5.5586043000000004E-6</v>
      </c>
      <c r="AH4739" s="122">
        <v>1.09339623E-5</v>
      </c>
      <c r="AI4739" s="122">
        <v>1.8213358799999999E-5</v>
      </c>
      <c r="AJ4739" s="122">
        <v>2.7275547199999998E-5</v>
      </c>
      <c r="AK4739" s="122">
        <v>3.8306951299999998E-5</v>
      </c>
      <c r="AL4739" s="122">
        <v>0</v>
      </c>
    </row>
    <row r="4740" spans="1:38" hidden="1" x14ac:dyDescent="0.25">
      <c r="A4740" s="122" t="s">
        <v>2067</v>
      </c>
      <c r="B4740" s="122">
        <v>1</v>
      </c>
      <c r="C4740" s="122" t="s">
        <v>2270</v>
      </c>
      <c r="D4740" s="122" t="s">
        <v>2156</v>
      </c>
      <c r="E4740" s="122">
        <v>86</v>
      </c>
      <c r="F4740" s="122">
        <v>0</v>
      </c>
      <c r="G4740" s="122">
        <v>0</v>
      </c>
      <c r="H4740" s="122">
        <v>0</v>
      </c>
      <c r="I4740" s="122">
        <v>0</v>
      </c>
      <c r="J4740" s="122">
        <v>0</v>
      </c>
      <c r="K4740" s="122">
        <v>0</v>
      </c>
      <c r="L4740" s="122">
        <v>0</v>
      </c>
      <c r="M4740" s="122">
        <v>0</v>
      </c>
      <c r="N4740" s="122">
        <v>0</v>
      </c>
      <c r="O4740" s="122">
        <v>0</v>
      </c>
      <c r="P4740" s="122">
        <v>0</v>
      </c>
      <c r="Q4740" s="122">
        <v>0</v>
      </c>
      <c r="R4740" s="122">
        <v>0</v>
      </c>
      <c r="S4740" s="122">
        <v>0</v>
      </c>
      <c r="T4740" s="122">
        <v>0</v>
      </c>
      <c r="U4740" s="122">
        <v>0</v>
      </c>
      <c r="V4740" s="122">
        <v>0</v>
      </c>
      <c r="W4740" s="122">
        <v>0</v>
      </c>
      <c r="X4740" s="122">
        <v>0</v>
      </c>
      <c r="Y4740" s="122">
        <v>0</v>
      </c>
      <c r="Z4740" s="122">
        <v>0</v>
      </c>
      <c r="AA4740" s="122">
        <v>0</v>
      </c>
      <c r="AB4740" s="122">
        <v>7.79259E-8</v>
      </c>
      <c r="AC4740" s="122">
        <v>2.3320220000000001E-7</v>
      </c>
      <c r="AD4740" s="122">
        <v>4.6636699999999998E-7</v>
      </c>
      <c r="AE4740" s="122">
        <v>7.7702469999999996E-7</v>
      </c>
      <c r="AF4740" s="122">
        <v>6.3407396999999997E-6</v>
      </c>
      <c r="AG4740" s="122">
        <v>1.7148665400000001E-5</v>
      </c>
      <c r="AH4740" s="122">
        <v>3.3477475900000002E-5</v>
      </c>
      <c r="AI4740" s="122">
        <v>5.5290378400000001E-5</v>
      </c>
      <c r="AJ4740" s="122">
        <v>8.3530697699999996E-5</v>
      </c>
      <c r="AK4740" s="122">
        <v>1.1695603719999999E-4</v>
      </c>
      <c r="AL4740" s="122">
        <v>0</v>
      </c>
    </row>
    <row r="4741" spans="1:38" hidden="1" x14ac:dyDescent="0.25">
      <c r="A4741" s="122" t="s">
        <v>2067</v>
      </c>
      <c r="B4741" s="122">
        <v>1</v>
      </c>
      <c r="C4741" s="122" t="s">
        <v>2270</v>
      </c>
      <c r="D4741" s="122" t="s">
        <v>2178</v>
      </c>
      <c r="E4741" s="122">
        <v>86</v>
      </c>
      <c r="F4741" s="122">
        <v>0</v>
      </c>
      <c r="G4741" s="122">
        <v>0</v>
      </c>
      <c r="H4741" s="122">
        <v>0</v>
      </c>
      <c r="I4741" s="122">
        <v>0</v>
      </c>
      <c r="J4741" s="122">
        <v>0</v>
      </c>
      <c r="K4741" s="122">
        <v>0</v>
      </c>
      <c r="L4741" s="122">
        <v>0</v>
      </c>
      <c r="M4741" s="122">
        <v>0</v>
      </c>
      <c r="N4741" s="122">
        <v>0</v>
      </c>
      <c r="O4741" s="122">
        <v>0</v>
      </c>
      <c r="P4741" s="122">
        <v>0</v>
      </c>
      <c r="Q4741" s="122">
        <v>0</v>
      </c>
      <c r="R4741" s="122">
        <v>0</v>
      </c>
      <c r="S4741" s="122">
        <v>0</v>
      </c>
      <c r="T4741" s="122">
        <v>0</v>
      </c>
      <c r="U4741" s="122">
        <v>0</v>
      </c>
      <c r="V4741" s="122">
        <v>0</v>
      </c>
      <c r="W4741" s="122">
        <v>0</v>
      </c>
      <c r="X4741" s="122">
        <v>0</v>
      </c>
      <c r="Y4741" s="122">
        <v>0</v>
      </c>
      <c r="Z4741" s="122">
        <v>0</v>
      </c>
      <c r="AA4741" s="122">
        <v>0</v>
      </c>
      <c r="AB4741" s="122">
        <v>2.21801E-8</v>
      </c>
      <c r="AC4741" s="122">
        <v>6.5566799999999997E-8</v>
      </c>
      <c r="AD4741" s="122">
        <v>1.288695E-7</v>
      </c>
      <c r="AE4741" s="122">
        <v>2.1101030000000001E-7</v>
      </c>
      <c r="AF4741" s="122">
        <v>1.6890858999999999E-6</v>
      </c>
      <c r="AG4741" s="122">
        <v>4.4568670000000002E-6</v>
      </c>
      <c r="AH4741" s="122">
        <v>8.3460225999999992E-6</v>
      </c>
      <c r="AI4741" s="122">
        <v>1.3795950299999999E-5</v>
      </c>
      <c r="AJ4741" s="122">
        <v>2.1102160999999999E-5</v>
      </c>
      <c r="AK4741" s="122">
        <v>2.9442625900000001E-5</v>
      </c>
      <c r="AL4741" s="122">
        <v>0</v>
      </c>
    </row>
    <row r="4742" spans="1:38" hidden="1" x14ac:dyDescent="0.25">
      <c r="A4742" s="122" t="s">
        <v>2067</v>
      </c>
      <c r="B4742" s="122">
        <v>1</v>
      </c>
      <c r="C4742" s="122" t="s">
        <v>2270</v>
      </c>
      <c r="D4742" s="122" t="s">
        <v>2157</v>
      </c>
      <c r="E4742" s="122">
        <v>86</v>
      </c>
      <c r="F4742" s="122">
        <v>0</v>
      </c>
      <c r="G4742" s="122">
        <v>0</v>
      </c>
      <c r="H4742" s="122">
        <v>0</v>
      </c>
      <c r="I4742" s="122">
        <v>0</v>
      </c>
      <c r="J4742" s="122">
        <v>0</v>
      </c>
      <c r="K4742" s="122">
        <v>0</v>
      </c>
      <c r="L4742" s="122">
        <v>0</v>
      </c>
      <c r="M4742" s="122">
        <v>0</v>
      </c>
      <c r="N4742" s="122">
        <v>0</v>
      </c>
      <c r="O4742" s="122">
        <v>0</v>
      </c>
      <c r="P4742" s="122">
        <v>0</v>
      </c>
      <c r="Q4742" s="122">
        <v>0</v>
      </c>
      <c r="R4742" s="122">
        <v>0</v>
      </c>
      <c r="S4742" s="122">
        <v>0</v>
      </c>
      <c r="T4742" s="122">
        <v>0</v>
      </c>
      <c r="U4742" s="122">
        <v>0</v>
      </c>
      <c r="V4742" s="122">
        <v>0</v>
      </c>
      <c r="W4742" s="122">
        <v>0</v>
      </c>
      <c r="X4742" s="122">
        <v>0</v>
      </c>
      <c r="Y4742" s="122">
        <v>0</v>
      </c>
      <c r="Z4742" s="122">
        <v>0</v>
      </c>
      <c r="AA4742" s="122">
        <v>0</v>
      </c>
      <c r="AB4742" s="122">
        <v>6.4376999999999998E-9</v>
      </c>
      <c r="AC4742" s="122">
        <v>1.9262000000000001E-8</v>
      </c>
      <c r="AD4742" s="122">
        <v>3.8516800000000002E-8</v>
      </c>
      <c r="AE4742" s="122">
        <v>6.4209300000000006E-8</v>
      </c>
      <c r="AF4742" s="122">
        <v>5.2448310000000002E-7</v>
      </c>
      <c r="AG4742" s="122">
        <v>1.4160958000000001E-6</v>
      </c>
      <c r="AH4742" s="122">
        <v>2.7686522000000001E-6</v>
      </c>
      <c r="AI4742" s="122">
        <v>4.5711767000000001E-6</v>
      </c>
      <c r="AJ4742" s="122">
        <v>7.0493776999999998E-6</v>
      </c>
      <c r="AK4742" s="122">
        <v>9.8841136999999992E-6</v>
      </c>
      <c r="AL4742" s="122">
        <v>0</v>
      </c>
    </row>
    <row r="4743" spans="1:38" hidden="1" x14ac:dyDescent="0.25">
      <c r="A4743" s="122" t="s">
        <v>2067</v>
      </c>
      <c r="B4743" s="122">
        <v>1</v>
      </c>
      <c r="C4743" s="122" t="s">
        <v>2270</v>
      </c>
      <c r="D4743" s="122" t="s">
        <v>2158</v>
      </c>
      <c r="E4743" s="122">
        <v>86</v>
      </c>
      <c r="F4743" s="122">
        <v>0</v>
      </c>
      <c r="G4743" s="122">
        <v>0</v>
      </c>
      <c r="H4743" s="122">
        <v>0</v>
      </c>
      <c r="I4743" s="122">
        <v>0</v>
      </c>
      <c r="J4743" s="122">
        <v>0</v>
      </c>
      <c r="K4743" s="122">
        <v>0</v>
      </c>
      <c r="L4743" s="122">
        <v>0</v>
      </c>
      <c r="M4743" s="122">
        <v>0</v>
      </c>
      <c r="N4743" s="122">
        <v>0</v>
      </c>
      <c r="O4743" s="122">
        <v>0</v>
      </c>
      <c r="P4743" s="122">
        <v>0</v>
      </c>
      <c r="Q4743" s="122">
        <v>0</v>
      </c>
      <c r="R4743" s="122">
        <v>0</v>
      </c>
      <c r="S4743" s="122">
        <v>0</v>
      </c>
      <c r="T4743" s="122">
        <v>0</v>
      </c>
      <c r="U4743" s="122">
        <v>0</v>
      </c>
      <c r="V4743" s="122">
        <v>0</v>
      </c>
      <c r="W4743" s="122">
        <v>0</v>
      </c>
      <c r="X4743" s="122">
        <v>0</v>
      </c>
      <c r="Y4743" s="122">
        <v>0</v>
      </c>
      <c r="Z4743" s="122">
        <v>0</v>
      </c>
      <c r="AA4743" s="122">
        <v>0</v>
      </c>
      <c r="AB4743" s="122">
        <v>2.8798699999999999E-8</v>
      </c>
      <c r="AC4743" s="122">
        <v>8.6979000000000001E-8</v>
      </c>
      <c r="AD4743" s="122">
        <v>1.759708E-7</v>
      </c>
      <c r="AE4743" s="122">
        <v>2.9744850000000002E-7</v>
      </c>
      <c r="AF4743" s="122">
        <v>2.4607551E-6</v>
      </c>
      <c r="AG4743" s="122">
        <v>6.7378080000000003E-6</v>
      </c>
      <c r="AH4743" s="122">
        <v>1.3307510899999999E-5</v>
      </c>
      <c r="AI4743" s="122">
        <v>2.2280951800000001E-5</v>
      </c>
      <c r="AJ4743" s="122">
        <v>3.2993513900000002E-5</v>
      </c>
      <c r="AK4743" s="122">
        <v>4.6828267900000001E-5</v>
      </c>
      <c r="AL4743" s="122">
        <v>0</v>
      </c>
    </row>
    <row r="4744" spans="1:38" hidden="1" x14ac:dyDescent="0.25">
      <c r="A4744" s="122" t="s">
        <v>2067</v>
      </c>
      <c r="B4744" s="122">
        <v>1</v>
      </c>
      <c r="C4744" s="122" t="s">
        <v>2270</v>
      </c>
      <c r="D4744" s="122" t="s">
        <v>2159</v>
      </c>
      <c r="E4744" s="122">
        <v>86</v>
      </c>
      <c r="F4744" s="122">
        <v>0</v>
      </c>
      <c r="G4744" s="122">
        <v>0</v>
      </c>
      <c r="H4744" s="122">
        <v>0</v>
      </c>
      <c r="I4744" s="122">
        <v>0</v>
      </c>
      <c r="J4744" s="122">
        <v>0</v>
      </c>
      <c r="K4744" s="122">
        <v>0</v>
      </c>
      <c r="L4744" s="122">
        <v>0</v>
      </c>
      <c r="M4744" s="122">
        <v>0</v>
      </c>
      <c r="N4744" s="122">
        <v>0</v>
      </c>
      <c r="O4744" s="122">
        <v>0</v>
      </c>
      <c r="P4744" s="122">
        <v>0</v>
      </c>
      <c r="Q4744" s="122">
        <v>0</v>
      </c>
      <c r="R4744" s="122">
        <v>0</v>
      </c>
      <c r="S4744" s="122">
        <v>0</v>
      </c>
      <c r="T4744" s="122">
        <v>0</v>
      </c>
      <c r="U4744" s="122">
        <v>0</v>
      </c>
      <c r="V4744" s="122">
        <v>0</v>
      </c>
      <c r="W4744" s="122">
        <v>0</v>
      </c>
      <c r="X4744" s="122">
        <v>0</v>
      </c>
      <c r="Y4744" s="122">
        <v>0</v>
      </c>
      <c r="Z4744" s="122">
        <v>0</v>
      </c>
      <c r="AA4744" s="122">
        <v>0</v>
      </c>
      <c r="AB4744" s="122">
        <v>5.0888E-9</v>
      </c>
      <c r="AC4744" s="122">
        <v>1.53786E-8</v>
      </c>
      <c r="AD4744" s="122">
        <v>3.0976099999999998E-8</v>
      </c>
      <c r="AE4744" s="122">
        <v>5.19236E-8</v>
      </c>
      <c r="AF4744" s="122">
        <v>4.2823369999999999E-7</v>
      </c>
      <c r="AG4744" s="122">
        <v>1.1710601E-6</v>
      </c>
      <c r="AH4744" s="122">
        <v>2.2983354000000002E-6</v>
      </c>
      <c r="AI4744" s="122">
        <v>3.8323334999999997E-6</v>
      </c>
      <c r="AJ4744" s="122">
        <v>5.7045524999999996E-6</v>
      </c>
      <c r="AK4744" s="122">
        <v>8.0776901999999998E-6</v>
      </c>
      <c r="AL4744" s="122">
        <v>0</v>
      </c>
    </row>
    <row r="4745" spans="1:38" hidden="1" x14ac:dyDescent="0.25">
      <c r="A4745" s="122" t="s">
        <v>2067</v>
      </c>
      <c r="B4745" s="122">
        <v>1</v>
      </c>
      <c r="C4745" s="122" t="s">
        <v>2270</v>
      </c>
      <c r="D4745" s="122" t="s">
        <v>2160</v>
      </c>
      <c r="E4745" s="122">
        <v>86</v>
      </c>
      <c r="F4745" s="122">
        <v>0</v>
      </c>
      <c r="G4745" s="122">
        <v>0</v>
      </c>
      <c r="H4745" s="122">
        <v>0</v>
      </c>
      <c r="I4745" s="122">
        <v>0</v>
      </c>
      <c r="J4745" s="122">
        <v>0</v>
      </c>
      <c r="K4745" s="122">
        <v>0</v>
      </c>
      <c r="L4745" s="122">
        <v>0</v>
      </c>
      <c r="M4745" s="122">
        <v>0</v>
      </c>
      <c r="N4745" s="122">
        <v>0</v>
      </c>
      <c r="O4745" s="122">
        <v>0</v>
      </c>
      <c r="P4745" s="122">
        <v>0</v>
      </c>
      <c r="Q4745" s="122">
        <v>0</v>
      </c>
      <c r="R4745" s="122">
        <v>0</v>
      </c>
      <c r="S4745" s="122">
        <v>0</v>
      </c>
      <c r="T4745" s="122">
        <v>0</v>
      </c>
      <c r="U4745" s="122">
        <v>0</v>
      </c>
      <c r="V4745" s="122">
        <v>0</v>
      </c>
      <c r="W4745" s="122">
        <v>0</v>
      </c>
      <c r="X4745" s="122">
        <v>0</v>
      </c>
      <c r="Y4745" s="122">
        <v>0</v>
      </c>
      <c r="Z4745" s="122">
        <v>0</v>
      </c>
      <c r="AA4745" s="122">
        <v>0</v>
      </c>
      <c r="AB4745" s="122">
        <v>3.93974E-8</v>
      </c>
      <c r="AC4745" s="122">
        <v>1.185568E-7</v>
      </c>
      <c r="AD4745" s="122">
        <v>2.3859439999999999E-7</v>
      </c>
      <c r="AE4745" s="122">
        <v>4.0068950000000001E-7</v>
      </c>
      <c r="AF4745" s="122">
        <v>3.2978161999999999E-6</v>
      </c>
      <c r="AG4745" s="122">
        <v>8.9997542000000005E-6</v>
      </c>
      <c r="AH4745" s="122">
        <v>1.7715236299999999E-5</v>
      </c>
      <c r="AI4745" s="122">
        <v>2.9506579100000001E-5</v>
      </c>
      <c r="AJ4745" s="122">
        <v>4.4500312200000001E-5</v>
      </c>
      <c r="AK4745" s="122">
        <v>6.2927362800000006E-5</v>
      </c>
      <c r="AL4745" s="122">
        <v>0</v>
      </c>
    </row>
    <row r="4746" spans="1:38" hidden="1" x14ac:dyDescent="0.25">
      <c r="A4746" s="122" t="s">
        <v>2067</v>
      </c>
      <c r="B4746" s="122">
        <v>1</v>
      </c>
      <c r="C4746" s="122" t="s">
        <v>2270</v>
      </c>
      <c r="D4746" s="122" t="s">
        <v>2161</v>
      </c>
      <c r="E4746" s="122">
        <v>86</v>
      </c>
      <c r="F4746" s="122">
        <v>0</v>
      </c>
      <c r="G4746" s="122">
        <v>0</v>
      </c>
      <c r="H4746" s="122">
        <v>0</v>
      </c>
      <c r="I4746" s="122">
        <v>0</v>
      </c>
      <c r="J4746" s="122">
        <v>0</v>
      </c>
      <c r="K4746" s="122">
        <v>0</v>
      </c>
      <c r="L4746" s="122">
        <v>0</v>
      </c>
      <c r="M4746" s="122">
        <v>0</v>
      </c>
      <c r="N4746" s="122">
        <v>0</v>
      </c>
      <c r="O4746" s="122">
        <v>0</v>
      </c>
      <c r="P4746" s="122">
        <v>0</v>
      </c>
      <c r="Q4746" s="122">
        <v>0</v>
      </c>
      <c r="R4746" s="122">
        <v>0</v>
      </c>
      <c r="S4746" s="122">
        <v>0</v>
      </c>
      <c r="T4746" s="122">
        <v>0</v>
      </c>
      <c r="U4746" s="122">
        <v>0</v>
      </c>
      <c r="V4746" s="122">
        <v>0</v>
      </c>
      <c r="W4746" s="122">
        <v>0</v>
      </c>
      <c r="X4746" s="122">
        <v>0</v>
      </c>
      <c r="Y4746" s="122">
        <v>0</v>
      </c>
      <c r="Z4746" s="122">
        <v>0</v>
      </c>
      <c r="AA4746" s="122">
        <v>0</v>
      </c>
      <c r="AB4746" s="122">
        <v>1.5918319999999999E-7</v>
      </c>
      <c r="AC4746" s="122">
        <v>4.8320299999999996E-7</v>
      </c>
      <c r="AD4746" s="122">
        <v>9.8298249999999999E-7</v>
      </c>
      <c r="AE4746" s="122">
        <v>1.6688035999999999E-6</v>
      </c>
      <c r="AF4746" s="122">
        <v>1.38402672E-5</v>
      </c>
      <c r="AG4746" s="122">
        <v>3.7918364700000002E-5</v>
      </c>
      <c r="AH4746" s="122">
        <v>7.4812252799999997E-5</v>
      </c>
      <c r="AI4746" s="122">
        <v>1.2522114689999999E-4</v>
      </c>
      <c r="AJ4746" s="122">
        <v>1.8788617380000001E-4</v>
      </c>
      <c r="AK4746" s="122">
        <v>2.663881554E-4</v>
      </c>
      <c r="AL4746" s="122">
        <v>0</v>
      </c>
    </row>
    <row r="4747" spans="1:38" hidden="1" x14ac:dyDescent="0.25">
      <c r="A4747" s="122" t="s">
        <v>2067</v>
      </c>
      <c r="B4747" s="122">
        <v>1</v>
      </c>
      <c r="C4747" s="122" t="s">
        <v>2270</v>
      </c>
      <c r="D4747" s="122" t="s">
        <v>2162</v>
      </c>
      <c r="E4747" s="122">
        <v>86</v>
      </c>
      <c r="F4747" s="122">
        <v>0</v>
      </c>
      <c r="G4747" s="122">
        <v>0</v>
      </c>
      <c r="H4747" s="122">
        <v>0</v>
      </c>
      <c r="I4747" s="122">
        <v>0</v>
      </c>
      <c r="J4747" s="122">
        <v>0</v>
      </c>
      <c r="K4747" s="122">
        <v>0</v>
      </c>
      <c r="L4747" s="122">
        <v>0</v>
      </c>
      <c r="M4747" s="122">
        <v>0</v>
      </c>
      <c r="N4747" s="122">
        <v>0</v>
      </c>
      <c r="O4747" s="122">
        <v>0</v>
      </c>
      <c r="P4747" s="122">
        <v>0</v>
      </c>
      <c r="Q4747" s="122">
        <v>0</v>
      </c>
      <c r="R4747" s="122">
        <v>0</v>
      </c>
      <c r="S4747" s="122">
        <v>0</v>
      </c>
      <c r="T4747" s="122">
        <v>0</v>
      </c>
      <c r="U4747" s="122">
        <v>0</v>
      </c>
      <c r="V4747" s="122">
        <v>0</v>
      </c>
      <c r="W4747" s="122">
        <v>0</v>
      </c>
      <c r="X4747" s="122">
        <v>0</v>
      </c>
      <c r="Y4747" s="122">
        <v>0</v>
      </c>
      <c r="Z4747" s="122">
        <v>0</v>
      </c>
      <c r="AA4747" s="122">
        <v>0</v>
      </c>
      <c r="AB4747" s="122">
        <v>1.7418000000000001E-8</v>
      </c>
      <c r="AC4747" s="122">
        <v>5.2897099999999999E-8</v>
      </c>
      <c r="AD4747" s="122">
        <v>1.0712140000000001E-7</v>
      </c>
      <c r="AE4747" s="122">
        <v>1.8126509999999999E-7</v>
      </c>
      <c r="AF4747" s="122">
        <v>1.5093863999999999E-6</v>
      </c>
      <c r="AG4747" s="122">
        <v>4.1596642999999998E-6</v>
      </c>
      <c r="AH4747" s="122">
        <v>8.2462077999999994E-6</v>
      </c>
      <c r="AI4747" s="122">
        <v>1.38384153E-5</v>
      </c>
      <c r="AJ4747" s="122">
        <v>2.11030999E-5</v>
      </c>
      <c r="AK4747" s="122">
        <v>3.0113749E-5</v>
      </c>
      <c r="AL4747" s="122">
        <v>0</v>
      </c>
    </row>
    <row r="4748" spans="1:38" hidden="1" x14ac:dyDescent="0.25">
      <c r="A4748" s="122" t="s">
        <v>2067</v>
      </c>
      <c r="B4748" s="122">
        <v>1</v>
      </c>
      <c r="C4748" s="122" t="s">
        <v>2270</v>
      </c>
      <c r="D4748" s="122" t="s">
        <v>2163</v>
      </c>
      <c r="E4748" s="122">
        <v>86</v>
      </c>
      <c r="F4748" s="122">
        <v>0</v>
      </c>
      <c r="G4748" s="122">
        <v>0</v>
      </c>
      <c r="H4748" s="122">
        <v>0</v>
      </c>
      <c r="I4748" s="122">
        <v>0</v>
      </c>
      <c r="J4748" s="122">
        <v>0</v>
      </c>
      <c r="K4748" s="122">
        <v>0</v>
      </c>
      <c r="L4748" s="122">
        <v>0</v>
      </c>
      <c r="M4748" s="122">
        <v>0</v>
      </c>
      <c r="N4748" s="122">
        <v>0</v>
      </c>
      <c r="O4748" s="122">
        <v>0</v>
      </c>
      <c r="P4748" s="122">
        <v>0</v>
      </c>
      <c r="Q4748" s="122">
        <v>0</v>
      </c>
      <c r="R4748" s="122">
        <v>0</v>
      </c>
      <c r="S4748" s="122">
        <v>0</v>
      </c>
      <c r="T4748" s="122">
        <v>0</v>
      </c>
      <c r="U4748" s="122">
        <v>0</v>
      </c>
      <c r="V4748" s="122">
        <v>0</v>
      </c>
      <c r="W4748" s="122">
        <v>0</v>
      </c>
      <c r="X4748" s="122">
        <v>0</v>
      </c>
      <c r="Y4748" s="122">
        <v>0</v>
      </c>
      <c r="Z4748" s="122">
        <v>0</v>
      </c>
      <c r="AA4748" s="122">
        <v>0</v>
      </c>
      <c r="AB4748" s="122">
        <v>4.9965499999999998E-8</v>
      </c>
      <c r="AC4748" s="122">
        <v>1.5065369999999999E-7</v>
      </c>
      <c r="AD4748" s="122">
        <v>3.0315229999999999E-7</v>
      </c>
      <c r="AE4748" s="122">
        <v>5.0834120000000002E-7</v>
      </c>
      <c r="AF4748" s="122">
        <v>4.1736143999999999E-6</v>
      </c>
      <c r="AG4748" s="122">
        <v>1.13536677E-5</v>
      </c>
      <c r="AH4748" s="122">
        <v>2.22438706E-5</v>
      </c>
      <c r="AI4748" s="122">
        <v>3.6964161099999999E-5</v>
      </c>
      <c r="AJ4748" s="122">
        <v>5.55089664E-5</v>
      </c>
      <c r="AK4748" s="122">
        <v>7.7966812199999996E-5</v>
      </c>
      <c r="AL4748" s="122">
        <v>0</v>
      </c>
    </row>
    <row r="4749" spans="1:38" hidden="1" x14ac:dyDescent="0.25">
      <c r="A4749" s="122" t="s">
        <v>2067</v>
      </c>
      <c r="B4749" s="122">
        <v>1</v>
      </c>
      <c r="C4749" s="122" t="s">
        <v>2270</v>
      </c>
      <c r="D4749" s="122" t="s">
        <v>2180</v>
      </c>
      <c r="E4749" s="122">
        <v>86</v>
      </c>
      <c r="F4749" s="122">
        <v>0</v>
      </c>
      <c r="G4749" s="122">
        <v>0</v>
      </c>
      <c r="H4749" s="122">
        <v>0</v>
      </c>
      <c r="I4749" s="122">
        <v>0</v>
      </c>
      <c r="J4749" s="122">
        <v>0</v>
      </c>
      <c r="K4749" s="122">
        <v>0</v>
      </c>
      <c r="L4749" s="122">
        <v>0</v>
      </c>
      <c r="M4749" s="122">
        <v>0</v>
      </c>
      <c r="N4749" s="122">
        <v>0</v>
      </c>
      <c r="O4749" s="122">
        <v>0</v>
      </c>
      <c r="P4749" s="122">
        <v>0</v>
      </c>
      <c r="Q4749" s="122">
        <v>0</v>
      </c>
      <c r="R4749" s="122">
        <v>0</v>
      </c>
      <c r="S4749" s="122">
        <v>0</v>
      </c>
      <c r="T4749" s="122">
        <v>0</v>
      </c>
      <c r="U4749" s="122">
        <v>0</v>
      </c>
      <c r="V4749" s="122">
        <v>0</v>
      </c>
      <c r="W4749" s="122">
        <v>0</v>
      </c>
      <c r="X4749" s="122">
        <v>0</v>
      </c>
      <c r="Y4749" s="122">
        <v>0</v>
      </c>
      <c r="Z4749" s="122">
        <v>0</v>
      </c>
      <c r="AA4749" s="122">
        <v>0</v>
      </c>
      <c r="AB4749" s="122">
        <v>6.6019999999999995E-10</v>
      </c>
      <c r="AC4749" s="122">
        <v>1.9715000000000001E-9</v>
      </c>
      <c r="AD4749" s="122">
        <v>3.9330000000000004E-9</v>
      </c>
      <c r="AE4749" s="122">
        <v>6.5439000000000001E-9</v>
      </c>
      <c r="AF4749" s="122">
        <v>5.33083E-8</v>
      </c>
      <c r="AG4749" s="122">
        <v>1.4378840000000001E-7</v>
      </c>
      <c r="AH4749" s="122">
        <v>2.7965440000000002E-7</v>
      </c>
      <c r="AI4749" s="122">
        <v>4.608034E-7</v>
      </c>
      <c r="AJ4749" s="122">
        <v>6.8350529999999995E-7</v>
      </c>
      <c r="AK4749" s="122">
        <v>9.5511280000000003E-7</v>
      </c>
      <c r="AL4749" s="122">
        <v>0</v>
      </c>
    </row>
    <row r="4750" spans="1:38" hidden="1" x14ac:dyDescent="0.25">
      <c r="A4750" s="122" t="s">
        <v>2067</v>
      </c>
      <c r="B4750" s="122">
        <v>1</v>
      </c>
      <c r="C4750" s="122" t="s">
        <v>2270</v>
      </c>
      <c r="D4750" s="122" t="s">
        <v>2164</v>
      </c>
      <c r="E4750" s="122">
        <v>86</v>
      </c>
      <c r="F4750" s="122">
        <v>0</v>
      </c>
      <c r="G4750" s="122">
        <v>0</v>
      </c>
      <c r="H4750" s="122">
        <v>0</v>
      </c>
      <c r="I4750" s="122">
        <v>0</v>
      </c>
      <c r="J4750" s="122">
        <v>0</v>
      </c>
      <c r="K4750" s="122">
        <v>0</v>
      </c>
      <c r="L4750" s="122">
        <v>0</v>
      </c>
      <c r="M4750" s="122">
        <v>0</v>
      </c>
      <c r="N4750" s="122">
        <v>0</v>
      </c>
      <c r="O4750" s="122">
        <v>0</v>
      </c>
      <c r="P4750" s="122">
        <v>0</v>
      </c>
      <c r="Q4750" s="122">
        <v>0</v>
      </c>
      <c r="R4750" s="122">
        <v>0</v>
      </c>
      <c r="S4750" s="122">
        <v>0</v>
      </c>
      <c r="T4750" s="122">
        <v>0</v>
      </c>
      <c r="U4750" s="122">
        <v>0</v>
      </c>
      <c r="V4750" s="122">
        <v>0</v>
      </c>
      <c r="W4750" s="122">
        <v>0</v>
      </c>
      <c r="X4750" s="122">
        <v>0</v>
      </c>
      <c r="Y4750" s="122">
        <v>0</v>
      </c>
      <c r="Z4750" s="122">
        <v>0</v>
      </c>
      <c r="AA4750" s="122">
        <v>0</v>
      </c>
      <c r="AB4750" s="122">
        <v>3.8225E-9</v>
      </c>
      <c r="AC4750" s="122">
        <v>1.14343E-8</v>
      </c>
      <c r="AD4750" s="122">
        <v>2.28106E-8</v>
      </c>
      <c r="AE4750" s="122">
        <v>3.8019999999999999E-8</v>
      </c>
      <c r="AF4750" s="122">
        <v>3.0957129999999999E-7</v>
      </c>
      <c r="AG4750" s="122">
        <v>8.3786229999999999E-7</v>
      </c>
      <c r="AH4750" s="122">
        <v>1.6329627000000001E-6</v>
      </c>
      <c r="AI4750" s="122">
        <v>2.6958399E-6</v>
      </c>
      <c r="AJ4750" s="122">
        <v>4.1316092999999998E-6</v>
      </c>
      <c r="AK4750" s="122">
        <v>5.8240498999999998E-6</v>
      </c>
      <c r="AL4750" s="122">
        <v>0</v>
      </c>
    </row>
    <row r="4751" spans="1:38" hidden="1" x14ac:dyDescent="0.25">
      <c r="A4751" s="122" t="s">
        <v>2067</v>
      </c>
      <c r="B4751" s="122">
        <v>1</v>
      </c>
      <c r="C4751" s="122" t="s">
        <v>2270</v>
      </c>
      <c r="D4751" s="122" t="s">
        <v>2165</v>
      </c>
      <c r="E4751" s="122">
        <v>86</v>
      </c>
      <c r="F4751" s="122">
        <v>0</v>
      </c>
      <c r="G4751" s="122">
        <v>0</v>
      </c>
      <c r="H4751" s="122">
        <v>0</v>
      </c>
      <c r="I4751" s="122">
        <v>0</v>
      </c>
      <c r="J4751" s="122">
        <v>0</v>
      </c>
      <c r="K4751" s="122">
        <v>0</v>
      </c>
      <c r="L4751" s="122">
        <v>0</v>
      </c>
      <c r="M4751" s="122">
        <v>0</v>
      </c>
      <c r="N4751" s="122">
        <v>0</v>
      </c>
      <c r="O4751" s="122">
        <v>0</v>
      </c>
      <c r="P4751" s="122">
        <v>0</v>
      </c>
      <c r="Q4751" s="122">
        <v>0</v>
      </c>
      <c r="R4751" s="122">
        <v>0</v>
      </c>
      <c r="S4751" s="122">
        <v>0</v>
      </c>
      <c r="T4751" s="122">
        <v>0</v>
      </c>
      <c r="U4751" s="122">
        <v>0</v>
      </c>
      <c r="V4751" s="122">
        <v>0</v>
      </c>
      <c r="W4751" s="122">
        <v>0</v>
      </c>
      <c r="X4751" s="122">
        <v>0</v>
      </c>
      <c r="Y4751" s="122">
        <v>0</v>
      </c>
      <c r="Z4751" s="122">
        <v>0</v>
      </c>
      <c r="AA4751" s="122">
        <v>0</v>
      </c>
      <c r="AB4751" s="122">
        <v>4.21E-8</v>
      </c>
      <c r="AC4751" s="122">
        <v>1.2712080000000001E-7</v>
      </c>
      <c r="AD4751" s="122">
        <v>2.5729349999999999E-7</v>
      </c>
      <c r="AE4751" s="122">
        <v>4.3543630000000001E-7</v>
      </c>
      <c r="AF4751" s="122">
        <v>3.6194447E-6</v>
      </c>
      <c r="AG4751" s="122">
        <v>9.9556578000000005E-6</v>
      </c>
      <c r="AH4751" s="122">
        <v>1.9671787499999999E-5</v>
      </c>
      <c r="AI4751" s="122">
        <v>3.2892109999999997E-5</v>
      </c>
      <c r="AJ4751" s="122">
        <v>4.9636190100000002E-5</v>
      </c>
      <c r="AK4751" s="122">
        <v>6.9815090999999997E-5</v>
      </c>
      <c r="AL4751" s="122">
        <v>0</v>
      </c>
    </row>
    <row r="4752" spans="1:38" hidden="1" x14ac:dyDescent="0.25">
      <c r="A4752" s="122" t="s">
        <v>2067</v>
      </c>
      <c r="B4752" s="122">
        <v>1</v>
      </c>
      <c r="C4752" s="122" t="s">
        <v>2270</v>
      </c>
      <c r="D4752" s="122" t="s">
        <v>2166</v>
      </c>
      <c r="E4752" s="122">
        <v>86</v>
      </c>
      <c r="F4752" s="122">
        <v>0</v>
      </c>
      <c r="G4752" s="122">
        <v>0</v>
      </c>
      <c r="H4752" s="122">
        <v>0</v>
      </c>
      <c r="I4752" s="122">
        <v>0</v>
      </c>
      <c r="J4752" s="122">
        <v>0</v>
      </c>
      <c r="K4752" s="122">
        <v>0</v>
      </c>
      <c r="L4752" s="122">
        <v>0</v>
      </c>
      <c r="M4752" s="122">
        <v>0</v>
      </c>
      <c r="N4752" s="122">
        <v>0</v>
      </c>
      <c r="O4752" s="122">
        <v>0</v>
      </c>
      <c r="P4752" s="122">
        <v>0</v>
      </c>
      <c r="Q4752" s="122">
        <v>0</v>
      </c>
      <c r="R4752" s="122">
        <v>0</v>
      </c>
      <c r="S4752" s="122">
        <v>0</v>
      </c>
      <c r="T4752" s="122">
        <v>0</v>
      </c>
      <c r="U4752" s="122">
        <v>0</v>
      </c>
      <c r="V4752" s="122">
        <v>0</v>
      </c>
      <c r="W4752" s="122">
        <v>0</v>
      </c>
      <c r="X4752" s="122">
        <v>0</v>
      </c>
      <c r="Y4752" s="122">
        <v>0</v>
      </c>
      <c r="Z4752" s="122">
        <v>0</v>
      </c>
      <c r="AA4752" s="122">
        <v>0</v>
      </c>
      <c r="AB4752" s="122">
        <v>3.4912399999999997E-8</v>
      </c>
      <c r="AC4752" s="122">
        <v>1.047078E-7</v>
      </c>
      <c r="AD4752" s="122">
        <v>2.09742E-7</v>
      </c>
      <c r="AE4752" s="122">
        <v>3.501168E-7</v>
      </c>
      <c r="AF4752" s="122">
        <v>2.8634273999999998E-6</v>
      </c>
      <c r="AG4752" s="122">
        <v>7.7645355000000004E-6</v>
      </c>
      <c r="AH4752" s="122">
        <v>1.5183051900000001E-5</v>
      </c>
      <c r="AI4752" s="122">
        <v>2.51618276E-5</v>
      </c>
      <c r="AJ4752" s="122">
        <v>3.78909977E-5</v>
      </c>
      <c r="AK4752" s="122">
        <v>5.3190300600000001E-5</v>
      </c>
      <c r="AL4752" s="122">
        <v>0</v>
      </c>
    </row>
    <row r="4753" spans="1:38" hidden="1" x14ac:dyDescent="0.25">
      <c r="A4753" s="122" t="s">
        <v>2067</v>
      </c>
      <c r="B4753" s="122">
        <v>1</v>
      </c>
      <c r="C4753" s="122" t="s">
        <v>2270</v>
      </c>
      <c r="D4753" s="122" t="s">
        <v>2167</v>
      </c>
      <c r="E4753" s="122">
        <v>86</v>
      </c>
      <c r="F4753" s="122">
        <v>0</v>
      </c>
      <c r="G4753" s="122">
        <v>0</v>
      </c>
      <c r="H4753" s="122">
        <v>0</v>
      </c>
      <c r="I4753" s="122">
        <v>0</v>
      </c>
      <c r="J4753" s="122">
        <v>0</v>
      </c>
      <c r="K4753" s="122">
        <v>0</v>
      </c>
      <c r="L4753" s="122">
        <v>0</v>
      </c>
      <c r="M4753" s="122">
        <v>0</v>
      </c>
      <c r="N4753" s="122">
        <v>0</v>
      </c>
      <c r="O4753" s="122">
        <v>0</v>
      </c>
      <c r="P4753" s="122">
        <v>0</v>
      </c>
      <c r="Q4753" s="122">
        <v>0</v>
      </c>
      <c r="R4753" s="122">
        <v>0</v>
      </c>
      <c r="S4753" s="122">
        <v>0</v>
      </c>
      <c r="T4753" s="122">
        <v>0</v>
      </c>
      <c r="U4753" s="122">
        <v>0</v>
      </c>
      <c r="V4753" s="122">
        <v>0</v>
      </c>
      <c r="W4753" s="122">
        <v>0</v>
      </c>
      <c r="X4753" s="122">
        <v>0</v>
      </c>
      <c r="Y4753" s="122">
        <v>0</v>
      </c>
      <c r="Z4753" s="122">
        <v>0</v>
      </c>
      <c r="AA4753" s="122">
        <v>0</v>
      </c>
      <c r="AB4753" s="122">
        <v>1.13354E-8</v>
      </c>
      <c r="AC4753" s="122">
        <v>3.3845999999999997E-8</v>
      </c>
      <c r="AD4753" s="122">
        <v>6.7465399999999997E-8</v>
      </c>
      <c r="AE4753" s="122">
        <v>1.119885E-7</v>
      </c>
      <c r="AF4753" s="122">
        <v>9.0855239999999999E-7</v>
      </c>
      <c r="AG4753" s="122">
        <v>2.4375746999999999E-6</v>
      </c>
      <c r="AH4753" s="122">
        <v>4.7199814999999999E-6</v>
      </c>
      <c r="AI4753" s="122">
        <v>7.7554245000000007E-6</v>
      </c>
      <c r="AJ4753" s="122">
        <v>1.1509422E-5</v>
      </c>
      <c r="AK4753" s="122">
        <v>1.6085075499999999E-5</v>
      </c>
      <c r="AL4753" s="122">
        <v>0</v>
      </c>
    </row>
    <row r="4754" spans="1:38" hidden="1" x14ac:dyDescent="0.25">
      <c r="A4754" s="122" t="s">
        <v>2067</v>
      </c>
      <c r="B4754" s="122">
        <v>1</v>
      </c>
      <c r="C4754" s="122" t="s">
        <v>2270</v>
      </c>
      <c r="D4754" s="122" t="s">
        <v>2168</v>
      </c>
      <c r="E4754" s="122">
        <v>86</v>
      </c>
      <c r="F4754" s="122">
        <v>0</v>
      </c>
      <c r="G4754" s="122">
        <v>0</v>
      </c>
      <c r="H4754" s="122">
        <v>0</v>
      </c>
      <c r="I4754" s="122">
        <v>0</v>
      </c>
      <c r="J4754" s="122">
        <v>0</v>
      </c>
      <c r="K4754" s="122">
        <v>0</v>
      </c>
      <c r="L4754" s="122">
        <v>0</v>
      </c>
      <c r="M4754" s="122">
        <v>0</v>
      </c>
      <c r="N4754" s="122">
        <v>0</v>
      </c>
      <c r="O4754" s="122">
        <v>0</v>
      </c>
      <c r="P4754" s="122">
        <v>0</v>
      </c>
      <c r="Q4754" s="122">
        <v>0</v>
      </c>
      <c r="R4754" s="122">
        <v>0</v>
      </c>
      <c r="S4754" s="122">
        <v>0</v>
      </c>
      <c r="T4754" s="122">
        <v>0</v>
      </c>
      <c r="U4754" s="122">
        <v>0</v>
      </c>
      <c r="V4754" s="122">
        <v>0</v>
      </c>
      <c r="W4754" s="122">
        <v>0</v>
      </c>
      <c r="X4754" s="122">
        <v>0</v>
      </c>
      <c r="Y4754" s="122">
        <v>0</v>
      </c>
      <c r="Z4754" s="122">
        <v>0</v>
      </c>
      <c r="AA4754" s="122">
        <v>0</v>
      </c>
      <c r="AB4754" s="122">
        <v>3.5191E-9</v>
      </c>
      <c r="AC4754" s="122">
        <v>1.0631699999999999E-8</v>
      </c>
      <c r="AD4754" s="122">
        <v>2.126E-8</v>
      </c>
      <c r="AE4754" s="122">
        <v>3.5625100000000002E-8</v>
      </c>
      <c r="AF4754" s="122">
        <v>2.9017340000000001E-7</v>
      </c>
      <c r="AG4754" s="122">
        <v>7.7736400000000003E-7</v>
      </c>
      <c r="AH4754" s="122">
        <v>1.5133972E-6</v>
      </c>
      <c r="AI4754" s="122">
        <v>2.5060650000000001E-6</v>
      </c>
      <c r="AJ4754" s="122">
        <v>3.7121560999999998E-6</v>
      </c>
      <c r="AK4754" s="122">
        <v>5.2217072000000002E-6</v>
      </c>
      <c r="AL4754" s="122">
        <v>0</v>
      </c>
    </row>
    <row r="4755" spans="1:38" hidden="1" x14ac:dyDescent="0.25">
      <c r="A4755" s="122" t="s">
        <v>2067</v>
      </c>
      <c r="B4755" s="122">
        <v>1</v>
      </c>
      <c r="C4755" s="122" t="s">
        <v>2271</v>
      </c>
      <c r="D4755" s="122" t="s">
        <v>2120</v>
      </c>
      <c r="E4755" s="122">
        <v>87</v>
      </c>
      <c r="F4755" s="122">
        <v>0</v>
      </c>
      <c r="G4755" s="122">
        <v>0</v>
      </c>
      <c r="H4755" s="122">
        <v>0</v>
      </c>
      <c r="I4755" s="122">
        <v>0</v>
      </c>
      <c r="J4755" s="122">
        <v>0</v>
      </c>
      <c r="K4755" s="122">
        <v>0</v>
      </c>
      <c r="L4755" s="122">
        <v>0</v>
      </c>
      <c r="M4755" s="122">
        <v>0</v>
      </c>
      <c r="N4755" s="122">
        <v>0</v>
      </c>
      <c r="O4755" s="122">
        <v>0</v>
      </c>
      <c r="P4755" s="122">
        <v>0</v>
      </c>
      <c r="Q4755" s="122">
        <v>0</v>
      </c>
      <c r="R4755" s="122">
        <v>0</v>
      </c>
      <c r="S4755" s="122">
        <v>0</v>
      </c>
      <c r="T4755" s="122">
        <v>0</v>
      </c>
      <c r="U4755" s="122">
        <v>0</v>
      </c>
      <c r="V4755" s="122">
        <v>0</v>
      </c>
      <c r="W4755" s="122">
        <v>0</v>
      </c>
      <c r="X4755" s="122">
        <v>0</v>
      </c>
      <c r="Y4755" s="122">
        <v>0</v>
      </c>
      <c r="Z4755" s="122">
        <v>0</v>
      </c>
      <c r="AA4755" s="122">
        <v>0</v>
      </c>
      <c r="AB4755" s="122">
        <v>1.890861E-7</v>
      </c>
      <c r="AC4755" s="122">
        <v>4.0131879999999998E-7</v>
      </c>
      <c r="AD4755" s="122">
        <v>6.3025070000000002E-7</v>
      </c>
      <c r="AE4755" s="122">
        <v>8.7967840000000002E-7</v>
      </c>
      <c r="AF4755" s="122">
        <v>3.8301990999999999E-6</v>
      </c>
      <c r="AG4755" s="122">
        <v>7.2225147000000003E-6</v>
      </c>
      <c r="AH4755" s="122">
        <v>1.08396264E-5</v>
      </c>
      <c r="AI4755" s="122">
        <v>1.19042819E-5</v>
      </c>
      <c r="AJ4755" s="122">
        <v>1.31128174E-5</v>
      </c>
      <c r="AK4755" s="122">
        <v>1.46365165E-5</v>
      </c>
      <c r="AL4755" s="122">
        <v>0</v>
      </c>
    </row>
    <row r="4756" spans="1:38" hidden="1" x14ac:dyDescent="0.25">
      <c r="A4756" s="122" t="s">
        <v>2067</v>
      </c>
      <c r="B4756" s="122">
        <v>1</v>
      </c>
      <c r="C4756" s="122" t="s">
        <v>2271</v>
      </c>
      <c r="D4756" s="122" t="s">
        <v>2121</v>
      </c>
      <c r="E4756" s="122">
        <v>87</v>
      </c>
      <c r="F4756" s="122">
        <v>0</v>
      </c>
      <c r="G4756" s="122">
        <v>0</v>
      </c>
      <c r="H4756" s="122">
        <v>0</v>
      </c>
      <c r="I4756" s="122">
        <v>0</v>
      </c>
      <c r="J4756" s="122">
        <v>0</v>
      </c>
      <c r="K4756" s="122">
        <v>0</v>
      </c>
      <c r="L4756" s="122">
        <v>0</v>
      </c>
      <c r="M4756" s="122">
        <v>0</v>
      </c>
      <c r="N4756" s="122">
        <v>0</v>
      </c>
      <c r="O4756" s="122">
        <v>0</v>
      </c>
      <c r="P4756" s="122">
        <v>0</v>
      </c>
      <c r="Q4756" s="122">
        <v>0</v>
      </c>
      <c r="R4756" s="122">
        <v>0</v>
      </c>
      <c r="S4756" s="122">
        <v>0</v>
      </c>
      <c r="T4756" s="122">
        <v>0</v>
      </c>
      <c r="U4756" s="122">
        <v>0</v>
      </c>
      <c r="V4756" s="122">
        <v>0</v>
      </c>
      <c r="W4756" s="122">
        <v>0</v>
      </c>
      <c r="X4756" s="122">
        <v>0</v>
      </c>
      <c r="Y4756" s="122">
        <v>0</v>
      </c>
      <c r="Z4756" s="122">
        <v>0</v>
      </c>
      <c r="AA4756" s="122">
        <v>0</v>
      </c>
      <c r="AB4756" s="122">
        <v>1.2462311E-6</v>
      </c>
      <c r="AC4756" s="122">
        <v>2.6287119999999998E-6</v>
      </c>
      <c r="AD4756" s="122">
        <v>4.1417342000000001E-6</v>
      </c>
      <c r="AE4756" s="122">
        <v>5.7834397E-6</v>
      </c>
      <c r="AF4756" s="122">
        <v>2.5103059699999999E-5</v>
      </c>
      <c r="AG4756" s="122">
        <v>4.7546768400000002E-5</v>
      </c>
      <c r="AH4756" s="122">
        <v>7.19816615E-5</v>
      </c>
      <c r="AI4756" s="122">
        <v>7.9642258099999998E-5</v>
      </c>
      <c r="AJ4756" s="122">
        <v>8.9958542499999996E-5</v>
      </c>
      <c r="AK4756" s="122">
        <v>1.006809902E-4</v>
      </c>
      <c r="AL4756" s="122">
        <v>0</v>
      </c>
    </row>
    <row r="4757" spans="1:38" hidden="1" x14ac:dyDescent="0.25">
      <c r="A4757" s="122" t="s">
        <v>2067</v>
      </c>
      <c r="B4757" s="122">
        <v>1</v>
      </c>
      <c r="C4757" s="122" t="s">
        <v>2271</v>
      </c>
      <c r="D4757" s="122" t="s">
        <v>2122</v>
      </c>
      <c r="E4757" s="122">
        <v>87</v>
      </c>
      <c r="F4757" s="122">
        <v>0</v>
      </c>
      <c r="G4757" s="122">
        <v>0</v>
      </c>
      <c r="H4757" s="122">
        <v>0</v>
      </c>
      <c r="I4757" s="122">
        <v>0</v>
      </c>
      <c r="J4757" s="122">
        <v>0</v>
      </c>
      <c r="K4757" s="122">
        <v>0</v>
      </c>
      <c r="L4757" s="122">
        <v>0</v>
      </c>
      <c r="M4757" s="122">
        <v>0</v>
      </c>
      <c r="N4757" s="122">
        <v>0</v>
      </c>
      <c r="O4757" s="122">
        <v>0</v>
      </c>
      <c r="P4757" s="122">
        <v>0</v>
      </c>
      <c r="Q4757" s="122">
        <v>0</v>
      </c>
      <c r="R4757" s="122">
        <v>0</v>
      </c>
      <c r="S4757" s="122">
        <v>0</v>
      </c>
      <c r="T4757" s="122">
        <v>0</v>
      </c>
      <c r="U4757" s="122">
        <v>0</v>
      </c>
      <c r="V4757" s="122">
        <v>0</v>
      </c>
      <c r="W4757" s="122">
        <v>0</v>
      </c>
      <c r="X4757" s="122">
        <v>0</v>
      </c>
      <c r="Y4757" s="122">
        <v>0</v>
      </c>
      <c r="Z4757" s="122">
        <v>0</v>
      </c>
      <c r="AA4757" s="122">
        <v>0</v>
      </c>
      <c r="AB4757" s="122">
        <v>7.6401229999999995E-7</v>
      </c>
      <c r="AC4757" s="122">
        <v>1.6106914E-6</v>
      </c>
      <c r="AD4757" s="122">
        <v>2.5384968000000002E-6</v>
      </c>
      <c r="AE4757" s="122">
        <v>3.5497013000000001E-6</v>
      </c>
      <c r="AF4757" s="122">
        <v>1.5431770400000001E-5</v>
      </c>
      <c r="AG4757" s="122">
        <v>2.9279196400000001E-5</v>
      </c>
      <c r="AH4757" s="122">
        <v>4.4324783700000001E-5</v>
      </c>
      <c r="AI4757" s="122">
        <v>4.9021960699999998E-5</v>
      </c>
      <c r="AJ4757" s="122">
        <v>5.3927686399999997E-5</v>
      </c>
      <c r="AK4757" s="122">
        <v>6.0447844700000002E-5</v>
      </c>
      <c r="AL4757" s="122">
        <v>0</v>
      </c>
    </row>
    <row r="4758" spans="1:38" hidden="1" x14ac:dyDescent="0.25">
      <c r="A4758" s="122" t="s">
        <v>2067</v>
      </c>
      <c r="B4758" s="122">
        <v>1</v>
      </c>
      <c r="C4758" s="122" t="s">
        <v>2271</v>
      </c>
      <c r="D4758" s="122" t="s">
        <v>2175</v>
      </c>
      <c r="E4758" s="122">
        <v>87</v>
      </c>
      <c r="F4758" s="122">
        <v>0</v>
      </c>
      <c r="G4758" s="122">
        <v>0</v>
      </c>
      <c r="H4758" s="122">
        <v>0</v>
      </c>
      <c r="I4758" s="122">
        <v>0</v>
      </c>
      <c r="J4758" s="122">
        <v>0</v>
      </c>
      <c r="K4758" s="122">
        <v>0</v>
      </c>
      <c r="L4758" s="122">
        <v>0</v>
      </c>
      <c r="M4758" s="122">
        <v>0</v>
      </c>
      <c r="N4758" s="122">
        <v>0</v>
      </c>
      <c r="O4758" s="122">
        <v>0</v>
      </c>
      <c r="P4758" s="122">
        <v>0</v>
      </c>
      <c r="Q4758" s="122">
        <v>0</v>
      </c>
      <c r="R4758" s="122">
        <v>0</v>
      </c>
      <c r="S4758" s="122">
        <v>0</v>
      </c>
      <c r="T4758" s="122">
        <v>0</v>
      </c>
      <c r="U4758" s="122">
        <v>0</v>
      </c>
      <c r="V4758" s="122">
        <v>0</v>
      </c>
      <c r="W4758" s="122">
        <v>0</v>
      </c>
      <c r="X4758" s="122">
        <v>0</v>
      </c>
      <c r="Y4758" s="122">
        <v>0</v>
      </c>
      <c r="Z4758" s="122">
        <v>0</v>
      </c>
      <c r="AA4758" s="122">
        <v>0</v>
      </c>
      <c r="AB4758" s="122">
        <v>1.4094800000000001E-8</v>
      </c>
      <c r="AC4758" s="122">
        <v>2.92752E-8</v>
      </c>
      <c r="AD4758" s="122">
        <v>4.5385400000000001E-8</v>
      </c>
      <c r="AE4758" s="122">
        <v>6.2265900000000004E-8</v>
      </c>
      <c r="AF4758" s="122">
        <v>2.651055E-7</v>
      </c>
      <c r="AG4758" s="122">
        <v>4.9192210000000002E-7</v>
      </c>
      <c r="AH4758" s="122">
        <v>7.2818539999999995E-7</v>
      </c>
      <c r="AI4758" s="122">
        <v>7.8630249999999996E-7</v>
      </c>
      <c r="AJ4758" s="122">
        <v>8.4845419999999999E-7</v>
      </c>
      <c r="AK4758" s="122">
        <v>9.2624770000000005E-7</v>
      </c>
      <c r="AL4758" s="122">
        <v>0</v>
      </c>
    </row>
    <row r="4759" spans="1:38" hidden="1" x14ac:dyDescent="0.25">
      <c r="A4759" s="122" t="s">
        <v>2067</v>
      </c>
      <c r="B4759" s="122">
        <v>1</v>
      </c>
      <c r="C4759" s="122" t="s">
        <v>2271</v>
      </c>
      <c r="D4759" s="122" t="s">
        <v>2123</v>
      </c>
      <c r="E4759" s="122">
        <v>87</v>
      </c>
      <c r="F4759" s="122">
        <v>0</v>
      </c>
      <c r="G4759" s="122">
        <v>0</v>
      </c>
      <c r="H4759" s="122">
        <v>0</v>
      </c>
      <c r="I4759" s="122">
        <v>0</v>
      </c>
      <c r="J4759" s="122">
        <v>0</v>
      </c>
      <c r="K4759" s="122">
        <v>0</v>
      </c>
      <c r="L4759" s="122">
        <v>0</v>
      </c>
      <c r="M4759" s="122">
        <v>0</v>
      </c>
      <c r="N4759" s="122">
        <v>0</v>
      </c>
      <c r="O4759" s="122">
        <v>0</v>
      </c>
      <c r="P4759" s="122">
        <v>0</v>
      </c>
      <c r="Q4759" s="122">
        <v>0</v>
      </c>
      <c r="R4759" s="122">
        <v>0</v>
      </c>
      <c r="S4759" s="122">
        <v>0</v>
      </c>
      <c r="T4759" s="122">
        <v>0</v>
      </c>
      <c r="U4759" s="122">
        <v>0</v>
      </c>
      <c r="V4759" s="122">
        <v>0</v>
      </c>
      <c r="W4759" s="122">
        <v>0</v>
      </c>
      <c r="X4759" s="122">
        <v>0</v>
      </c>
      <c r="Y4759" s="122">
        <v>0</v>
      </c>
      <c r="Z4759" s="122">
        <v>0</v>
      </c>
      <c r="AA4759" s="122">
        <v>0</v>
      </c>
      <c r="AB4759" s="122">
        <v>1.6963554999999999E-6</v>
      </c>
      <c r="AC4759" s="122">
        <v>3.6097234000000001E-6</v>
      </c>
      <c r="AD4759" s="122">
        <v>5.7570778000000003E-6</v>
      </c>
      <c r="AE4759" s="122">
        <v>8.1398040000000005E-6</v>
      </c>
      <c r="AF4759" s="122">
        <v>3.5821081900000001E-5</v>
      </c>
      <c r="AG4759" s="122">
        <v>6.8699172500000003E-5</v>
      </c>
      <c r="AH4759" s="122">
        <v>1.054236003E-4</v>
      </c>
      <c r="AI4759" s="122">
        <v>1.1832579140000001E-4</v>
      </c>
      <c r="AJ4759" s="122">
        <v>1.2850676099999999E-4</v>
      </c>
      <c r="AK4759" s="122">
        <v>1.4535805159999999E-4</v>
      </c>
      <c r="AL4759" s="122">
        <v>0</v>
      </c>
    </row>
    <row r="4760" spans="1:38" x14ac:dyDescent="0.25">
      <c r="A4760" s="122" t="s">
        <v>2067</v>
      </c>
      <c r="B4760" s="122">
        <v>1</v>
      </c>
      <c r="C4760" s="122" t="s">
        <v>2271</v>
      </c>
      <c r="D4760" s="122" t="s">
        <v>2124</v>
      </c>
      <c r="E4760" s="122">
        <v>87</v>
      </c>
      <c r="F4760" s="122">
        <v>0</v>
      </c>
      <c r="G4760" s="122">
        <v>0</v>
      </c>
      <c r="H4760" s="122">
        <v>0</v>
      </c>
      <c r="I4760" s="122">
        <v>0</v>
      </c>
      <c r="J4760" s="122">
        <v>0</v>
      </c>
      <c r="K4760" s="122">
        <v>0</v>
      </c>
      <c r="L4760" s="122">
        <v>0</v>
      </c>
      <c r="M4760" s="122">
        <v>0</v>
      </c>
      <c r="N4760" s="122">
        <v>0</v>
      </c>
      <c r="O4760" s="122">
        <v>0</v>
      </c>
      <c r="P4760" s="122">
        <v>0</v>
      </c>
      <c r="Q4760" s="122">
        <v>0</v>
      </c>
      <c r="R4760" s="122">
        <v>0</v>
      </c>
      <c r="S4760" s="122">
        <v>0</v>
      </c>
      <c r="T4760" s="122">
        <v>0</v>
      </c>
      <c r="U4760" s="122">
        <v>0</v>
      </c>
      <c r="V4760" s="122">
        <v>0</v>
      </c>
      <c r="W4760" s="122">
        <v>0</v>
      </c>
      <c r="X4760" s="122">
        <v>0</v>
      </c>
      <c r="Y4760" s="122">
        <v>0</v>
      </c>
      <c r="Z4760" s="122">
        <v>0</v>
      </c>
      <c r="AA4760" s="122">
        <v>0</v>
      </c>
      <c r="AB4760" s="122">
        <v>9.8175822999999996E-6</v>
      </c>
      <c r="AC4760" s="122">
        <v>2.0812656200000001E-5</v>
      </c>
      <c r="AD4760" s="122">
        <v>3.2994334900000001E-5</v>
      </c>
      <c r="AE4760" s="122">
        <v>4.6345989999999999E-5</v>
      </c>
      <c r="AF4760" s="122">
        <v>2.01931353E-4</v>
      </c>
      <c r="AG4760" s="122">
        <v>3.8343353209999999E-4</v>
      </c>
      <c r="AH4760" s="122">
        <v>5.8033319650000002E-4</v>
      </c>
      <c r="AI4760" s="122">
        <v>6.3995980309999997E-4</v>
      </c>
      <c r="AJ4760" s="122">
        <v>7.0715983459999996E-4</v>
      </c>
      <c r="AK4760" s="122">
        <v>7.838493254E-4</v>
      </c>
      <c r="AL4760" s="122">
        <v>0</v>
      </c>
    </row>
    <row r="4761" spans="1:38" hidden="1" x14ac:dyDescent="0.25">
      <c r="A4761" s="122" t="s">
        <v>2067</v>
      </c>
      <c r="B4761" s="122">
        <v>1</v>
      </c>
      <c r="C4761" s="122" t="s">
        <v>2271</v>
      </c>
      <c r="D4761" s="122" t="s">
        <v>474</v>
      </c>
      <c r="E4761" s="122">
        <v>87</v>
      </c>
      <c r="F4761" s="122">
        <v>0</v>
      </c>
      <c r="G4761" s="122">
        <v>0</v>
      </c>
      <c r="H4761" s="122">
        <v>0</v>
      </c>
      <c r="I4761" s="122">
        <v>0</v>
      </c>
      <c r="J4761" s="122">
        <v>0</v>
      </c>
      <c r="K4761" s="122">
        <v>0</v>
      </c>
      <c r="L4761" s="122">
        <v>0</v>
      </c>
      <c r="M4761" s="122">
        <v>0</v>
      </c>
      <c r="N4761" s="122">
        <v>0</v>
      </c>
      <c r="O4761" s="122">
        <v>0</v>
      </c>
      <c r="P4761" s="122">
        <v>0</v>
      </c>
      <c r="Q4761" s="122">
        <v>0</v>
      </c>
      <c r="R4761" s="122">
        <v>0</v>
      </c>
      <c r="S4761" s="122">
        <v>0</v>
      </c>
      <c r="T4761" s="122">
        <v>0</v>
      </c>
      <c r="U4761" s="122">
        <v>0</v>
      </c>
      <c r="V4761" s="122">
        <v>0</v>
      </c>
      <c r="W4761" s="122">
        <v>0</v>
      </c>
      <c r="X4761" s="122">
        <v>0</v>
      </c>
      <c r="Y4761" s="122">
        <v>0</v>
      </c>
      <c r="Z4761" s="122">
        <v>0</v>
      </c>
      <c r="AA4761" s="122">
        <v>0</v>
      </c>
      <c r="AB4761" s="122">
        <v>1.3437815E-6</v>
      </c>
      <c r="AC4761" s="122">
        <v>2.8676602000000001E-6</v>
      </c>
      <c r="AD4761" s="122">
        <v>4.5768794E-6</v>
      </c>
      <c r="AE4761" s="122">
        <v>6.4976431000000003E-6</v>
      </c>
      <c r="AF4761" s="122">
        <v>2.8595126299999999E-5</v>
      </c>
      <c r="AG4761" s="122">
        <v>5.4754165100000001E-5</v>
      </c>
      <c r="AH4761" s="122">
        <v>8.3835214499999996E-5</v>
      </c>
      <c r="AI4761" s="122">
        <v>9.3443785499999998E-5</v>
      </c>
      <c r="AJ4761" s="122">
        <v>1.035558841E-4</v>
      </c>
      <c r="AK4761" s="122">
        <v>1.161069731E-4</v>
      </c>
      <c r="AL4761" s="122">
        <v>0</v>
      </c>
    </row>
    <row r="4762" spans="1:38" hidden="1" x14ac:dyDescent="0.25">
      <c r="A4762" s="122" t="s">
        <v>2067</v>
      </c>
      <c r="B4762" s="122">
        <v>1</v>
      </c>
      <c r="C4762" s="122" t="s">
        <v>2271</v>
      </c>
      <c r="D4762" s="122" t="s">
        <v>2125</v>
      </c>
      <c r="E4762" s="122">
        <v>87</v>
      </c>
      <c r="F4762" s="122">
        <v>0</v>
      </c>
      <c r="G4762" s="122">
        <v>0</v>
      </c>
      <c r="H4762" s="122">
        <v>0</v>
      </c>
      <c r="I4762" s="122">
        <v>0</v>
      </c>
      <c r="J4762" s="122">
        <v>0</v>
      </c>
      <c r="K4762" s="122">
        <v>0</v>
      </c>
      <c r="L4762" s="122">
        <v>0</v>
      </c>
      <c r="M4762" s="122">
        <v>0</v>
      </c>
      <c r="N4762" s="122">
        <v>0</v>
      </c>
      <c r="O4762" s="122">
        <v>0</v>
      </c>
      <c r="P4762" s="122">
        <v>0</v>
      </c>
      <c r="Q4762" s="122">
        <v>0</v>
      </c>
      <c r="R4762" s="122">
        <v>0</v>
      </c>
      <c r="S4762" s="122">
        <v>0</v>
      </c>
      <c r="T4762" s="122">
        <v>0</v>
      </c>
      <c r="U4762" s="122">
        <v>0</v>
      </c>
      <c r="V4762" s="122">
        <v>0</v>
      </c>
      <c r="W4762" s="122">
        <v>0</v>
      </c>
      <c r="X4762" s="122">
        <v>0</v>
      </c>
      <c r="Y4762" s="122">
        <v>0</v>
      </c>
      <c r="Z4762" s="122">
        <v>0</v>
      </c>
      <c r="AA4762" s="122">
        <v>0</v>
      </c>
      <c r="AB4762" s="122">
        <v>9.302068E-7</v>
      </c>
      <c r="AC4762" s="122">
        <v>1.9563558000000002E-6</v>
      </c>
      <c r="AD4762" s="122">
        <v>3.0745726999999998E-6</v>
      </c>
      <c r="AE4762" s="122">
        <v>4.2749884E-6</v>
      </c>
      <c r="AF4762" s="122">
        <v>1.8464749500000002E-5</v>
      </c>
      <c r="AG4762" s="122">
        <v>3.4849423000000002E-5</v>
      </c>
      <c r="AH4762" s="122">
        <v>5.2600655699999997E-5</v>
      </c>
      <c r="AI4762" s="122">
        <v>5.7866354899999997E-5</v>
      </c>
      <c r="AJ4762" s="122">
        <v>6.4455092500000002E-5</v>
      </c>
      <c r="AK4762" s="122">
        <v>7.2028558699999996E-5</v>
      </c>
      <c r="AL4762" s="122">
        <v>0</v>
      </c>
    </row>
    <row r="4763" spans="1:38" hidden="1" x14ac:dyDescent="0.25">
      <c r="A4763" s="122" t="s">
        <v>2067</v>
      </c>
      <c r="B4763" s="122">
        <v>1</v>
      </c>
      <c r="C4763" s="122" t="s">
        <v>2271</v>
      </c>
      <c r="D4763" s="122" t="s">
        <v>2126</v>
      </c>
      <c r="E4763" s="122">
        <v>87</v>
      </c>
      <c r="F4763" s="122">
        <v>0</v>
      </c>
      <c r="G4763" s="122">
        <v>0</v>
      </c>
      <c r="H4763" s="122">
        <v>0</v>
      </c>
      <c r="I4763" s="122">
        <v>0</v>
      </c>
      <c r="J4763" s="122">
        <v>0</v>
      </c>
      <c r="K4763" s="122">
        <v>0</v>
      </c>
      <c r="L4763" s="122">
        <v>0</v>
      </c>
      <c r="M4763" s="122">
        <v>0</v>
      </c>
      <c r="N4763" s="122">
        <v>0</v>
      </c>
      <c r="O4763" s="122">
        <v>0</v>
      </c>
      <c r="P4763" s="122">
        <v>0</v>
      </c>
      <c r="Q4763" s="122">
        <v>0</v>
      </c>
      <c r="R4763" s="122">
        <v>0</v>
      </c>
      <c r="S4763" s="122">
        <v>0</v>
      </c>
      <c r="T4763" s="122">
        <v>0</v>
      </c>
      <c r="U4763" s="122">
        <v>0</v>
      </c>
      <c r="V4763" s="122">
        <v>0</v>
      </c>
      <c r="W4763" s="122">
        <v>0</v>
      </c>
      <c r="X4763" s="122">
        <v>0</v>
      </c>
      <c r="Y4763" s="122">
        <v>0</v>
      </c>
      <c r="Z4763" s="122">
        <v>0</v>
      </c>
      <c r="AA4763" s="122">
        <v>0</v>
      </c>
      <c r="AB4763" s="122">
        <v>1.644874E-7</v>
      </c>
      <c r="AC4763" s="122">
        <v>3.5449250000000001E-7</v>
      </c>
      <c r="AD4763" s="122">
        <v>5.6742699999999996E-7</v>
      </c>
      <c r="AE4763" s="122">
        <v>8.0651460000000005E-7</v>
      </c>
      <c r="AF4763" s="122">
        <v>3.5465144E-6</v>
      </c>
      <c r="AG4763" s="122">
        <v>6.7945733000000003E-6</v>
      </c>
      <c r="AH4763" s="122">
        <v>1.03617182E-5</v>
      </c>
      <c r="AI4763" s="122">
        <v>1.14929239E-5</v>
      </c>
      <c r="AJ4763" s="122">
        <v>1.2354665499999999E-5</v>
      </c>
      <c r="AK4763" s="122">
        <v>1.33855048E-5</v>
      </c>
      <c r="AL4763" s="122">
        <v>0</v>
      </c>
    </row>
    <row r="4764" spans="1:38" hidden="1" x14ac:dyDescent="0.25">
      <c r="A4764" s="122" t="s">
        <v>2067</v>
      </c>
      <c r="B4764" s="122">
        <v>1</v>
      </c>
      <c r="C4764" s="122" t="s">
        <v>2271</v>
      </c>
      <c r="D4764" s="122" t="s">
        <v>2127</v>
      </c>
      <c r="E4764" s="122">
        <v>87</v>
      </c>
      <c r="F4764" s="122">
        <v>0</v>
      </c>
      <c r="G4764" s="122">
        <v>0</v>
      </c>
      <c r="H4764" s="122">
        <v>0</v>
      </c>
      <c r="I4764" s="122">
        <v>0</v>
      </c>
      <c r="J4764" s="122">
        <v>0</v>
      </c>
      <c r="K4764" s="122">
        <v>0</v>
      </c>
      <c r="L4764" s="122">
        <v>0</v>
      </c>
      <c r="M4764" s="122">
        <v>0</v>
      </c>
      <c r="N4764" s="122">
        <v>0</v>
      </c>
      <c r="O4764" s="122">
        <v>0</v>
      </c>
      <c r="P4764" s="122">
        <v>0</v>
      </c>
      <c r="Q4764" s="122">
        <v>0</v>
      </c>
      <c r="R4764" s="122">
        <v>0</v>
      </c>
      <c r="S4764" s="122">
        <v>0</v>
      </c>
      <c r="T4764" s="122">
        <v>0</v>
      </c>
      <c r="U4764" s="122">
        <v>0</v>
      </c>
      <c r="V4764" s="122">
        <v>0</v>
      </c>
      <c r="W4764" s="122">
        <v>0</v>
      </c>
      <c r="X4764" s="122">
        <v>0</v>
      </c>
      <c r="Y4764" s="122">
        <v>0</v>
      </c>
      <c r="Z4764" s="122">
        <v>0</v>
      </c>
      <c r="AA4764" s="122">
        <v>0</v>
      </c>
      <c r="AB4764" s="122">
        <v>2.368765E-7</v>
      </c>
      <c r="AC4764" s="122">
        <v>5.0275270000000003E-7</v>
      </c>
      <c r="AD4764" s="122">
        <v>7.9789230000000004E-7</v>
      </c>
      <c r="AE4764" s="122">
        <v>1.1222651000000001E-6</v>
      </c>
      <c r="AF4764" s="122">
        <v>4.9000396000000002E-6</v>
      </c>
      <c r="AG4764" s="122">
        <v>9.3372589000000008E-6</v>
      </c>
      <c r="AH4764" s="122">
        <v>1.42294523E-5</v>
      </c>
      <c r="AI4764" s="122">
        <v>1.5848532999999999E-5</v>
      </c>
      <c r="AJ4764" s="122">
        <v>1.7757635300000001E-5</v>
      </c>
      <c r="AK4764" s="122">
        <v>2.0044476199999998E-5</v>
      </c>
      <c r="AL4764" s="122">
        <v>0</v>
      </c>
    </row>
    <row r="4765" spans="1:38" hidden="1" x14ac:dyDescent="0.25">
      <c r="A4765" s="122" t="s">
        <v>2067</v>
      </c>
      <c r="B4765" s="122">
        <v>1</v>
      </c>
      <c r="C4765" s="122" t="s">
        <v>2271</v>
      </c>
      <c r="D4765" s="122" t="s">
        <v>2128</v>
      </c>
      <c r="E4765" s="122">
        <v>87</v>
      </c>
      <c r="F4765" s="122">
        <v>0</v>
      </c>
      <c r="G4765" s="122">
        <v>0</v>
      </c>
      <c r="H4765" s="122">
        <v>0</v>
      </c>
      <c r="I4765" s="122">
        <v>0</v>
      </c>
      <c r="J4765" s="122">
        <v>0</v>
      </c>
      <c r="K4765" s="122">
        <v>0</v>
      </c>
      <c r="L4765" s="122">
        <v>0</v>
      </c>
      <c r="M4765" s="122">
        <v>0</v>
      </c>
      <c r="N4765" s="122">
        <v>0</v>
      </c>
      <c r="O4765" s="122">
        <v>0</v>
      </c>
      <c r="P4765" s="122">
        <v>0</v>
      </c>
      <c r="Q4765" s="122">
        <v>0</v>
      </c>
      <c r="R4765" s="122">
        <v>0</v>
      </c>
      <c r="S4765" s="122">
        <v>0</v>
      </c>
      <c r="T4765" s="122">
        <v>0</v>
      </c>
      <c r="U4765" s="122">
        <v>0</v>
      </c>
      <c r="V4765" s="122">
        <v>0</v>
      </c>
      <c r="W4765" s="122">
        <v>0</v>
      </c>
      <c r="X4765" s="122">
        <v>0</v>
      </c>
      <c r="Y4765" s="122">
        <v>0</v>
      </c>
      <c r="Z4765" s="122">
        <v>0</v>
      </c>
      <c r="AA4765" s="122">
        <v>0</v>
      </c>
      <c r="AB4765" s="122">
        <v>4.9941064999999996E-6</v>
      </c>
      <c r="AC4765" s="122">
        <v>1.0637445000000001E-5</v>
      </c>
      <c r="AD4765" s="122">
        <v>1.69764573E-5</v>
      </c>
      <c r="AE4765" s="122">
        <v>2.4086664300000001E-5</v>
      </c>
      <c r="AF4765" s="122">
        <v>1.063952103E-4</v>
      </c>
      <c r="AG4765" s="122">
        <v>2.044680281E-4</v>
      </c>
      <c r="AH4765" s="122">
        <v>3.1277212599999999E-4</v>
      </c>
      <c r="AI4765" s="122">
        <v>3.4875470220000003E-4</v>
      </c>
      <c r="AJ4765" s="122">
        <v>3.8616432209999998E-4</v>
      </c>
      <c r="AK4765" s="122">
        <v>4.3511886040000002E-4</v>
      </c>
      <c r="AL4765" s="122">
        <v>0</v>
      </c>
    </row>
    <row r="4766" spans="1:38" hidden="1" x14ac:dyDescent="0.25">
      <c r="A4766" s="122" t="s">
        <v>2067</v>
      </c>
      <c r="B4766" s="122">
        <v>1</v>
      </c>
      <c r="C4766" s="122" t="s">
        <v>2271</v>
      </c>
      <c r="D4766" s="122" t="s">
        <v>2129</v>
      </c>
      <c r="E4766" s="122">
        <v>87</v>
      </c>
      <c r="F4766" s="122">
        <v>0</v>
      </c>
      <c r="G4766" s="122">
        <v>0</v>
      </c>
      <c r="H4766" s="122">
        <v>0</v>
      </c>
      <c r="I4766" s="122">
        <v>0</v>
      </c>
      <c r="J4766" s="122">
        <v>0</v>
      </c>
      <c r="K4766" s="122">
        <v>0</v>
      </c>
      <c r="L4766" s="122">
        <v>0</v>
      </c>
      <c r="M4766" s="122">
        <v>0</v>
      </c>
      <c r="N4766" s="122">
        <v>0</v>
      </c>
      <c r="O4766" s="122">
        <v>0</v>
      </c>
      <c r="P4766" s="122">
        <v>0</v>
      </c>
      <c r="Q4766" s="122">
        <v>0</v>
      </c>
      <c r="R4766" s="122">
        <v>0</v>
      </c>
      <c r="S4766" s="122">
        <v>0</v>
      </c>
      <c r="T4766" s="122">
        <v>0</v>
      </c>
      <c r="U4766" s="122">
        <v>0</v>
      </c>
      <c r="V4766" s="122">
        <v>0</v>
      </c>
      <c r="W4766" s="122">
        <v>0</v>
      </c>
      <c r="X4766" s="122">
        <v>0</v>
      </c>
      <c r="Y4766" s="122">
        <v>0</v>
      </c>
      <c r="Z4766" s="122">
        <v>0</v>
      </c>
      <c r="AA4766" s="122">
        <v>0</v>
      </c>
      <c r="AB4766" s="122">
        <v>2.5624025E-6</v>
      </c>
      <c r="AC4766" s="122">
        <v>5.4274016999999997E-6</v>
      </c>
      <c r="AD4766" s="122">
        <v>8.6115844999999999E-6</v>
      </c>
      <c r="AE4766" s="122">
        <v>1.2131245799999999E-5</v>
      </c>
      <c r="AF4766" s="122">
        <v>5.31709048E-5</v>
      </c>
      <c r="AG4766" s="122">
        <v>1.0153695720000001E-4</v>
      </c>
      <c r="AH4766" s="122">
        <v>1.5479572419999999E-4</v>
      </c>
      <c r="AI4766" s="122">
        <v>1.7246241820000001E-4</v>
      </c>
      <c r="AJ4766" s="122">
        <v>1.9202291809999999E-4</v>
      </c>
      <c r="AK4766" s="122">
        <v>2.157415747E-4</v>
      </c>
      <c r="AL4766" s="122">
        <v>0</v>
      </c>
    </row>
    <row r="4767" spans="1:38" hidden="1" x14ac:dyDescent="0.25">
      <c r="A4767" s="122" t="s">
        <v>2067</v>
      </c>
      <c r="B4767" s="122">
        <v>1</v>
      </c>
      <c r="C4767" s="122" t="s">
        <v>2271</v>
      </c>
      <c r="D4767" s="122" t="s">
        <v>2176</v>
      </c>
      <c r="E4767" s="122">
        <v>87</v>
      </c>
      <c r="F4767" s="122">
        <v>0</v>
      </c>
      <c r="G4767" s="122">
        <v>0</v>
      </c>
      <c r="H4767" s="122">
        <v>0</v>
      </c>
      <c r="I4767" s="122">
        <v>0</v>
      </c>
      <c r="J4767" s="122">
        <v>0</v>
      </c>
      <c r="K4767" s="122">
        <v>0</v>
      </c>
      <c r="L4767" s="122">
        <v>0</v>
      </c>
      <c r="M4767" s="122">
        <v>0</v>
      </c>
      <c r="N4767" s="122">
        <v>0</v>
      </c>
      <c r="O4767" s="122">
        <v>0</v>
      </c>
      <c r="P4767" s="122">
        <v>0</v>
      </c>
      <c r="Q4767" s="122">
        <v>0</v>
      </c>
      <c r="R4767" s="122">
        <v>0</v>
      </c>
      <c r="S4767" s="122">
        <v>0</v>
      </c>
      <c r="T4767" s="122">
        <v>0</v>
      </c>
      <c r="U4767" s="122">
        <v>0</v>
      </c>
      <c r="V4767" s="122">
        <v>0</v>
      </c>
      <c r="W4767" s="122">
        <v>0</v>
      </c>
      <c r="X4767" s="122">
        <v>0</v>
      </c>
      <c r="Y4767" s="122">
        <v>0</v>
      </c>
      <c r="Z4767" s="122">
        <v>0</v>
      </c>
      <c r="AA4767" s="122">
        <v>0</v>
      </c>
      <c r="AB4767" s="122">
        <v>4.2598899999999998E-8</v>
      </c>
      <c r="AC4767" s="122">
        <v>8.9941499999999998E-8</v>
      </c>
      <c r="AD4767" s="122">
        <v>1.4182529999999999E-7</v>
      </c>
      <c r="AE4767" s="122">
        <v>1.9823409999999999E-7</v>
      </c>
      <c r="AF4767" s="122">
        <v>8.6085410000000003E-7</v>
      </c>
      <c r="AG4767" s="122">
        <v>1.6312633E-6</v>
      </c>
      <c r="AH4767" s="122">
        <v>2.4688262000000002E-6</v>
      </c>
      <c r="AI4767" s="122">
        <v>2.7285781000000002E-6</v>
      </c>
      <c r="AJ4767" s="122">
        <v>3.0164416000000002E-6</v>
      </c>
      <c r="AK4767" s="122">
        <v>3.3721164000000001E-6</v>
      </c>
      <c r="AL4767" s="122">
        <v>0</v>
      </c>
    </row>
    <row r="4768" spans="1:38" hidden="1" x14ac:dyDescent="0.25">
      <c r="A4768" s="122" t="s">
        <v>2067</v>
      </c>
      <c r="B4768" s="122">
        <v>1</v>
      </c>
      <c r="C4768" s="122" t="s">
        <v>2271</v>
      </c>
      <c r="D4768" s="122" t="s">
        <v>2130</v>
      </c>
      <c r="E4768" s="122">
        <v>87</v>
      </c>
      <c r="F4768" s="122">
        <v>0</v>
      </c>
      <c r="G4768" s="122">
        <v>0</v>
      </c>
      <c r="H4768" s="122">
        <v>0</v>
      </c>
      <c r="I4768" s="122">
        <v>0</v>
      </c>
      <c r="J4768" s="122">
        <v>0</v>
      </c>
      <c r="K4768" s="122">
        <v>0</v>
      </c>
      <c r="L4768" s="122">
        <v>0</v>
      </c>
      <c r="M4768" s="122">
        <v>0</v>
      </c>
      <c r="N4768" s="122">
        <v>0</v>
      </c>
      <c r="O4768" s="122">
        <v>0</v>
      </c>
      <c r="P4768" s="122">
        <v>0</v>
      </c>
      <c r="Q4768" s="122">
        <v>0</v>
      </c>
      <c r="R4768" s="122">
        <v>0</v>
      </c>
      <c r="S4768" s="122">
        <v>0</v>
      </c>
      <c r="T4768" s="122">
        <v>0</v>
      </c>
      <c r="U4768" s="122">
        <v>0</v>
      </c>
      <c r="V4768" s="122">
        <v>0</v>
      </c>
      <c r="W4768" s="122">
        <v>0</v>
      </c>
      <c r="X4768" s="122">
        <v>0</v>
      </c>
      <c r="Y4768" s="122">
        <v>0</v>
      </c>
      <c r="Z4768" s="122">
        <v>0</v>
      </c>
      <c r="AA4768" s="122">
        <v>0</v>
      </c>
      <c r="AB4768" s="122">
        <v>3.6098679999999999E-7</v>
      </c>
      <c r="AC4768" s="122">
        <v>7.6649520000000005E-7</v>
      </c>
      <c r="AD4768" s="122">
        <v>1.2102105E-6</v>
      </c>
      <c r="AE4768" s="122">
        <v>1.6951932E-6</v>
      </c>
      <c r="AF4768" s="122">
        <v>7.3701834000000001E-6</v>
      </c>
      <c r="AG4768" s="122">
        <v>1.38972071E-5</v>
      </c>
      <c r="AH4768" s="122">
        <v>2.0941340200000002E-5</v>
      </c>
      <c r="AI4768" s="122">
        <v>2.2971389400000001E-5</v>
      </c>
      <c r="AJ4768" s="122">
        <v>2.5993416499999999E-5</v>
      </c>
      <c r="AK4768" s="122">
        <v>2.87977234E-5</v>
      </c>
      <c r="AL4768" s="122">
        <v>0</v>
      </c>
    </row>
    <row r="4769" spans="1:38" hidden="1" x14ac:dyDescent="0.25">
      <c r="A4769" s="122" t="s">
        <v>2067</v>
      </c>
      <c r="B4769" s="122">
        <v>1</v>
      </c>
      <c r="C4769" s="122" t="s">
        <v>2271</v>
      </c>
      <c r="D4769" s="122" t="s">
        <v>2131</v>
      </c>
      <c r="E4769" s="122">
        <v>87</v>
      </c>
      <c r="F4769" s="122">
        <v>0</v>
      </c>
      <c r="G4769" s="122">
        <v>0</v>
      </c>
      <c r="H4769" s="122">
        <v>0</v>
      </c>
      <c r="I4769" s="122">
        <v>0</v>
      </c>
      <c r="J4769" s="122">
        <v>0</v>
      </c>
      <c r="K4769" s="122">
        <v>0</v>
      </c>
      <c r="L4769" s="122">
        <v>0</v>
      </c>
      <c r="M4769" s="122">
        <v>0</v>
      </c>
      <c r="N4769" s="122">
        <v>0</v>
      </c>
      <c r="O4769" s="122">
        <v>0</v>
      </c>
      <c r="P4769" s="122">
        <v>0</v>
      </c>
      <c r="Q4769" s="122">
        <v>0</v>
      </c>
      <c r="R4769" s="122">
        <v>0</v>
      </c>
      <c r="S4769" s="122">
        <v>0</v>
      </c>
      <c r="T4769" s="122">
        <v>0</v>
      </c>
      <c r="U4769" s="122">
        <v>0</v>
      </c>
      <c r="V4769" s="122">
        <v>0</v>
      </c>
      <c r="W4769" s="122">
        <v>0</v>
      </c>
      <c r="X4769" s="122">
        <v>0</v>
      </c>
      <c r="Y4769" s="122">
        <v>0</v>
      </c>
      <c r="Z4769" s="122">
        <v>0</v>
      </c>
      <c r="AA4769" s="122">
        <v>0</v>
      </c>
      <c r="AB4769" s="122">
        <v>7.9608709999999999E-7</v>
      </c>
      <c r="AC4769" s="122">
        <v>1.6833114000000001E-6</v>
      </c>
      <c r="AD4769" s="122">
        <v>2.6598174999999999E-6</v>
      </c>
      <c r="AE4769" s="122">
        <v>3.7198271E-6</v>
      </c>
      <c r="AF4769" s="122">
        <v>1.6161085300000001E-5</v>
      </c>
      <c r="AG4769" s="122">
        <v>3.0642626000000001E-5</v>
      </c>
      <c r="AH4769" s="122">
        <v>4.63516513E-5</v>
      </c>
      <c r="AI4769" s="122">
        <v>5.1271221400000002E-5</v>
      </c>
      <c r="AJ4769" s="122">
        <v>5.7086420299999999E-5</v>
      </c>
      <c r="AK4769" s="122">
        <v>6.3787738400000003E-5</v>
      </c>
      <c r="AL4769" s="122">
        <v>0</v>
      </c>
    </row>
    <row r="4770" spans="1:38" hidden="1" x14ac:dyDescent="0.25">
      <c r="A4770" s="122" t="s">
        <v>2067</v>
      </c>
      <c r="B4770" s="122">
        <v>1</v>
      </c>
      <c r="C4770" s="122" t="s">
        <v>2271</v>
      </c>
      <c r="D4770" s="122" t="s">
        <v>2132</v>
      </c>
      <c r="E4770" s="122">
        <v>87</v>
      </c>
      <c r="F4770" s="122">
        <v>0</v>
      </c>
      <c r="G4770" s="122">
        <v>0</v>
      </c>
      <c r="H4770" s="122">
        <v>0</v>
      </c>
      <c r="I4770" s="122">
        <v>0</v>
      </c>
      <c r="J4770" s="122">
        <v>0</v>
      </c>
      <c r="K4770" s="122">
        <v>0</v>
      </c>
      <c r="L4770" s="122">
        <v>0</v>
      </c>
      <c r="M4770" s="122">
        <v>0</v>
      </c>
      <c r="N4770" s="122">
        <v>0</v>
      </c>
      <c r="O4770" s="122">
        <v>0</v>
      </c>
      <c r="P4770" s="122">
        <v>0</v>
      </c>
      <c r="Q4770" s="122">
        <v>0</v>
      </c>
      <c r="R4770" s="122">
        <v>0</v>
      </c>
      <c r="S4770" s="122">
        <v>0</v>
      </c>
      <c r="T4770" s="122">
        <v>0</v>
      </c>
      <c r="U4770" s="122">
        <v>0</v>
      </c>
      <c r="V4770" s="122">
        <v>0</v>
      </c>
      <c r="W4770" s="122">
        <v>0</v>
      </c>
      <c r="X4770" s="122">
        <v>0</v>
      </c>
      <c r="Y4770" s="122">
        <v>0</v>
      </c>
      <c r="Z4770" s="122">
        <v>0</v>
      </c>
      <c r="AA4770" s="122">
        <v>0</v>
      </c>
      <c r="AB4770" s="122">
        <v>4.1291769999999999E-7</v>
      </c>
      <c r="AC4770" s="122">
        <v>8.7706670000000005E-7</v>
      </c>
      <c r="AD4770" s="122">
        <v>1.3956863000000001E-6</v>
      </c>
      <c r="AE4770" s="122">
        <v>1.9685876999999999E-6</v>
      </c>
      <c r="AF4770" s="122">
        <v>8.6862512999999993E-6</v>
      </c>
      <c r="AG4770" s="122">
        <v>1.6762710399999998E-5</v>
      </c>
      <c r="AH4770" s="122">
        <v>2.5782254399999999E-5</v>
      </c>
      <c r="AI4770" s="122">
        <v>2.90313354E-5</v>
      </c>
      <c r="AJ4770" s="122">
        <v>3.30804762E-5</v>
      </c>
      <c r="AK4770" s="122">
        <v>3.7974500300000002E-5</v>
      </c>
      <c r="AL4770" s="122">
        <v>0</v>
      </c>
    </row>
    <row r="4771" spans="1:38" hidden="1" x14ac:dyDescent="0.25">
      <c r="A4771" s="122" t="s">
        <v>2067</v>
      </c>
      <c r="B4771" s="122">
        <v>1</v>
      </c>
      <c r="C4771" s="122" t="s">
        <v>2271</v>
      </c>
      <c r="D4771" s="122" t="s">
        <v>2133</v>
      </c>
      <c r="E4771" s="122">
        <v>87</v>
      </c>
      <c r="F4771" s="122">
        <v>0</v>
      </c>
      <c r="G4771" s="122">
        <v>0</v>
      </c>
      <c r="H4771" s="122">
        <v>0</v>
      </c>
      <c r="I4771" s="122">
        <v>0</v>
      </c>
      <c r="J4771" s="122">
        <v>0</v>
      </c>
      <c r="K4771" s="122">
        <v>0</v>
      </c>
      <c r="L4771" s="122">
        <v>0</v>
      </c>
      <c r="M4771" s="122">
        <v>0</v>
      </c>
      <c r="N4771" s="122">
        <v>0</v>
      </c>
      <c r="O4771" s="122">
        <v>0</v>
      </c>
      <c r="P4771" s="122">
        <v>0</v>
      </c>
      <c r="Q4771" s="122">
        <v>0</v>
      </c>
      <c r="R4771" s="122">
        <v>0</v>
      </c>
      <c r="S4771" s="122">
        <v>0</v>
      </c>
      <c r="T4771" s="122">
        <v>0</v>
      </c>
      <c r="U4771" s="122">
        <v>0</v>
      </c>
      <c r="V4771" s="122">
        <v>0</v>
      </c>
      <c r="W4771" s="122">
        <v>0</v>
      </c>
      <c r="X4771" s="122">
        <v>0</v>
      </c>
      <c r="Y4771" s="122">
        <v>0</v>
      </c>
      <c r="Z4771" s="122">
        <v>0</v>
      </c>
      <c r="AA4771" s="122">
        <v>0</v>
      </c>
      <c r="AB4771" s="122">
        <v>3.3332901E-6</v>
      </c>
      <c r="AC4771" s="122">
        <v>7.0161818999999998E-6</v>
      </c>
      <c r="AD4771" s="122">
        <v>1.1017655699999999E-5</v>
      </c>
      <c r="AE4771" s="122">
        <v>1.5319392999999999E-5</v>
      </c>
      <c r="AF4771" s="122">
        <v>6.6134326400000006E-5</v>
      </c>
      <c r="AG4771" s="122">
        <v>1.245682622E-4</v>
      </c>
      <c r="AH4771" s="122">
        <v>1.8724726589999999E-4</v>
      </c>
      <c r="AI4771" s="122">
        <v>2.0554951750000001E-4</v>
      </c>
      <c r="AJ4771" s="122">
        <v>2.288929546E-4</v>
      </c>
      <c r="AK4771" s="122">
        <v>2.5313634589999999E-4</v>
      </c>
      <c r="AL4771" s="122">
        <v>0</v>
      </c>
    </row>
    <row r="4772" spans="1:38" hidden="1" x14ac:dyDescent="0.25">
      <c r="A4772" s="122" t="s">
        <v>2067</v>
      </c>
      <c r="B4772" s="122">
        <v>1</v>
      </c>
      <c r="C4772" s="122" t="s">
        <v>2271</v>
      </c>
      <c r="D4772" s="122" t="s">
        <v>2134</v>
      </c>
      <c r="E4772" s="122">
        <v>87</v>
      </c>
      <c r="F4772" s="122">
        <v>0</v>
      </c>
      <c r="G4772" s="122">
        <v>0</v>
      </c>
      <c r="H4772" s="122">
        <v>0</v>
      </c>
      <c r="I4772" s="122">
        <v>0</v>
      </c>
      <c r="J4772" s="122">
        <v>0</v>
      </c>
      <c r="K4772" s="122">
        <v>0</v>
      </c>
      <c r="L4772" s="122">
        <v>0</v>
      </c>
      <c r="M4772" s="122">
        <v>0</v>
      </c>
      <c r="N4772" s="122">
        <v>0</v>
      </c>
      <c r="O4772" s="122">
        <v>0</v>
      </c>
      <c r="P4772" s="122">
        <v>0</v>
      </c>
      <c r="Q4772" s="122">
        <v>0</v>
      </c>
      <c r="R4772" s="122">
        <v>0</v>
      </c>
      <c r="S4772" s="122">
        <v>0</v>
      </c>
      <c r="T4772" s="122">
        <v>0</v>
      </c>
      <c r="U4772" s="122">
        <v>0</v>
      </c>
      <c r="V4772" s="122">
        <v>0</v>
      </c>
      <c r="W4772" s="122">
        <v>0</v>
      </c>
      <c r="X4772" s="122">
        <v>0</v>
      </c>
      <c r="Y4772" s="122">
        <v>0</v>
      </c>
      <c r="Z4772" s="122">
        <v>0</v>
      </c>
      <c r="AA4772" s="122">
        <v>0</v>
      </c>
      <c r="AB4772" s="122">
        <v>1.6918651000000001E-6</v>
      </c>
      <c r="AC4772" s="122">
        <v>3.5748405E-6</v>
      </c>
      <c r="AD4772" s="122">
        <v>5.6400579999999997E-6</v>
      </c>
      <c r="AE4772" s="122">
        <v>7.8760923000000003E-6</v>
      </c>
      <c r="AF4772" s="122">
        <v>3.4238252800000002E-5</v>
      </c>
      <c r="AG4772" s="122">
        <v>6.4936555599999997E-5</v>
      </c>
      <c r="AH4772" s="122">
        <v>9.8570004100000002E-5</v>
      </c>
      <c r="AI4772" s="122">
        <v>1.092250731E-4</v>
      </c>
      <c r="AJ4772" s="122">
        <v>1.214827018E-4</v>
      </c>
      <c r="AK4772" s="122">
        <v>1.359623082E-4</v>
      </c>
      <c r="AL4772" s="122">
        <v>0</v>
      </c>
    </row>
    <row r="4773" spans="1:38" hidden="1" x14ac:dyDescent="0.25">
      <c r="A4773" s="122" t="s">
        <v>2067</v>
      </c>
      <c r="B4773" s="122">
        <v>1</v>
      </c>
      <c r="C4773" s="122" t="s">
        <v>2271</v>
      </c>
      <c r="D4773" s="122" t="s">
        <v>2135</v>
      </c>
      <c r="E4773" s="122">
        <v>87</v>
      </c>
      <c r="F4773" s="122">
        <v>0</v>
      </c>
      <c r="G4773" s="122">
        <v>0</v>
      </c>
      <c r="H4773" s="122">
        <v>0</v>
      </c>
      <c r="I4773" s="122">
        <v>0</v>
      </c>
      <c r="J4773" s="122">
        <v>0</v>
      </c>
      <c r="K4773" s="122">
        <v>0</v>
      </c>
      <c r="L4773" s="122">
        <v>0</v>
      </c>
      <c r="M4773" s="122">
        <v>0</v>
      </c>
      <c r="N4773" s="122">
        <v>0</v>
      </c>
      <c r="O4773" s="122">
        <v>0</v>
      </c>
      <c r="P4773" s="122">
        <v>0</v>
      </c>
      <c r="Q4773" s="122">
        <v>0</v>
      </c>
      <c r="R4773" s="122">
        <v>0</v>
      </c>
      <c r="S4773" s="122">
        <v>0</v>
      </c>
      <c r="T4773" s="122">
        <v>0</v>
      </c>
      <c r="U4773" s="122">
        <v>0</v>
      </c>
      <c r="V4773" s="122">
        <v>0</v>
      </c>
      <c r="W4773" s="122">
        <v>0</v>
      </c>
      <c r="X4773" s="122">
        <v>0</v>
      </c>
      <c r="Y4773" s="122">
        <v>0</v>
      </c>
      <c r="Z4773" s="122">
        <v>0</v>
      </c>
      <c r="AA4773" s="122">
        <v>0</v>
      </c>
      <c r="AB4773" s="122">
        <v>7.467153E-7</v>
      </c>
      <c r="AC4773" s="122">
        <v>1.5746996999999999E-6</v>
      </c>
      <c r="AD4773" s="122">
        <v>2.4812942999999999E-6</v>
      </c>
      <c r="AE4773" s="122">
        <v>3.4674850000000001E-6</v>
      </c>
      <c r="AF4773" s="122">
        <v>1.50251243E-5</v>
      </c>
      <c r="AG4773" s="122">
        <v>2.8373066800000001E-5</v>
      </c>
      <c r="AH4773" s="122">
        <v>4.2861893900000002E-5</v>
      </c>
      <c r="AI4773" s="122">
        <v>4.7263749600000003E-5</v>
      </c>
      <c r="AJ4773" s="122">
        <v>5.2560764199999998E-5</v>
      </c>
      <c r="AK4773" s="122">
        <v>5.8623776300000002E-5</v>
      </c>
      <c r="AL4773" s="122">
        <v>0</v>
      </c>
    </row>
    <row r="4774" spans="1:38" hidden="1" x14ac:dyDescent="0.25">
      <c r="A4774" s="122" t="s">
        <v>2067</v>
      </c>
      <c r="B4774" s="122">
        <v>1</v>
      </c>
      <c r="C4774" s="122" t="s">
        <v>2271</v>
      </c>
      <c r="D4774" s="122" t="s">
        <v>2136</v>
      </c>
      <c r="E4774" s="122">
        <v>87</v>
      </c>
      <c r="F4774" s="122">
        <v>0</v>
      </c>
      <c r="G4774" s="122">
        <v>0</v>
      </c>
      <c r="H4774" s="122">
        <v>0</v>
      </c>
      <c r="I4774" s="122">
        <v>0</v>
      </c>
      <c r="J4774" s="122">
        <v>0</v>
      </c>
      <c r="K4774" s="122">
        <v>0</v>
      </c>
      <c r="L4774" s="122">
        <v>0</v>
      </c>
      <c r="M4774" s="122">
        <v>0</v>
      </c>
      <c r="N4774" s="122">
        <v>0</v>
      </c>
      <c r="O4774" s="122">
        <v>0</v>
      </c>
      <c r="P4774" s="122">
        <v>0</v>
      </c>
      <c r="Q4774" s="122">
        <v>0</v>
      </c>
      <c r="R4774" s="122">
        <v>0</v>
      </c>
      <c r="S4774" s="122">
        <v>0</v>
      </c>
      <c r="T4774" s="122">
        <v>0</v>
      </c>
      <c r="U4774" s="122">
        <v>0</v>
      </c>
      <c r="V4774" s="122">
        <v>0</v>
      </c>
      <c r="W4774" s="122">
        <v>0</v>
      </c>
      <c r="X4774" s="122">
        <v>0</v>
      </c>
      <c r="Y4774" s="122">
        <v>0</v>
      </c>
      <c r="Z4774" s="122">
        <v>0</v>
      </c>
      <c r="AA4774" s="122">
        <v>0</v>
      </c>
      <c r="AB4774" s="122">
        <v>1.1352940999999999E-6</v>
      </c>
      <c r="AC4774" s="122">
        <v>2.3976571000000002E-6</v>
      </c>
      <c r="AD4774" s="122">
        <v>3.7768374000000001E-6</v>
      </c>
      <c r="AE4774" s="122">
        <v>5.2763384000000002E-6</v>
      </c>
      <c r="AF4774" s="122">
        <v>2.29030815E-5</v>
      </c>
      <c r="AG4774" s="122">
        <v>4.3429558E-5</v>
      </c>
      <c r="AH4774" s="122">
        <v>6.5693014299999996E-5</v>
      </c>
      <c r="AI4774" s="122">
        <v>7.2573389300000004E-5</v>
      </c>
      <c r="AJ4774" s="122">
        <v>8.0633906900000001E-5</v>
      </c>
      <c r="AK4774" s="122">
        <v>9.0083597999999994E-5</v>
      </c>
      <c r="AL4774" s="122">
        <v>0</v>
      </c>
    </row>
    <row r="4775" spans="1:38" hidden="1" x14ac:dyDescent="0.25">
      <c r="A4775" s="122" t="s">
        <v>2067</v>
      </c>
      <c r="B4775" s="122">
        <v>1</v>
      </c>
      <c r="C4775" s="122" t="s">
        <v>2271</v>
      </c>
      <c r="D4775" s="122" t="s">
        <v>2137</v>
      </c>
      <c r="E4775" s="122">
        <v>87</v>
      </c>
      <c r="F4775" s="122">
        <v>0</v>
      </c>
      <c r="G4775" s="122">
        <v>0</v>
      </c>
      <c r="H4775" s="122">
        <v>0</v>
      </c>
      <c r="I4775" s="122">
        <v>0</v>
      </c>
      <c r="J4775" s="122">
        <v>0</v>
      </c>
      <c r="K4775" s="122">
        <v>0</v>
      </c>
      <c r="L4775" s="122">
        <v>0</v>
      </c>
      <c r="M4775" s="122">
        <v>0</v>
      </c>
      <c r="N4775" s="122">
        <v>0</v>
      </c>
      <c r="O4775" s="122">
        <v>0</v>
      </c>
      <c r="P4775" s="122">
        <v>0</v>
      </c>
      <c r="Q4775" s="122">
        <v>0</v>
      </c>
      <c r="R4775" s="122">
        <v>0</v>
      </c>
      <c r="S4775" s="122">
        <v>0</v>
      </c>
      <c r="T4775" s="122">
        <v>0</v>
      </c>
      <c r="U4775" s="122">
        <v>0</v>
      </c>
      <c r="V4775" s="122">
        <v>0</v>
      </c>
      <c r="W4775" s="122">
        <v>0</v>
      </c>
      <c r="X4775" s="122">
        <v>0</v>
      </c>
      <c r="Y4775" s="122">
        <v>0</v>
      </c>
      <c r="Z4775" s="122">
        <v>0</v>
      </c>
      <c r="AA4775" s="122">
        <v>0</v>
      </c>
      <c r="AB4775" s="122">
        <v>1.1907157000000001E-6</v>
      </c>
      <c r="AC4775" s="122">
        <v>2.5168810000000001E-6</v>
      </c>
      <c r="AD4775" s="122">
        <v>3.9726022000000002E-6</v>
      </c>
      <c r="AE4775" s="122">
        <v>5.5597110000000004E-6</v>
      </c>
      <c r="AF4775" s="122">
        <v>2.4146365000000001E-5</v>
      </c>
      <c r="AG4775" s="122">
        <v>4.5555258099999997E-5</v>
      </c>
      <c r="AH4775" s="122">
        <v>6.8638674299999994E-5</v>
      </c>
      <c r="AI4775" s="122">
        <v>7.5590664600000006E-5</v>
      </c>
      <c r="AJ4775" s="122">
        <v>8.3270019199999996E-5</v>
      </c>
      <c r="AK4775" s="122">
        <v>9.23740066E-5</v>
      </c>
      <c r="AL4775" s="122">
        <v>0</v>
      </c>
    </row>
    <row r="4776" spans="1:38" hidden="1" x14ac:dyDescent="0.25">
      <c r="A4776" s="122" t="s">
        <v>2067</v>
      </c>
      <c r="B4776" s="122">
        <v>1</v>
      </c>
      <c r="C4776" s="122" t="s">
        <v>2271</v>
      </c>
      <c r="D4776" s="122" t="s">
        <v>2138</v>
      </c>
      <c r="E4776" s="122">
        <v>87</v>
      </c>
      <c r="F4776" s="122">
        <v>0</v>
      </c>
      <c r="G4776" s="122">
        <v>0</v>
      </c>
      <c r="H4776" s="122">
        <v>0</v>
      </c>
      <c r="I4776" s="122">
        <v>0</v>
      </c>
      <c r="J4776" s="122">
        <v>0</v>
      </c>
      <c r="K4776" s="122">
        <v>0</v>
      </c>
      <c r="L4776" s="122">
        <v>0</v>
      </c>
      <c r="M4776" s="122">
        <v>0</v>
      </c>
      <c r="N4776" s="122">
        <v>0</v>
      </c>
      <c r="O4776" s="122">
        <v>0</v>
      </c>
      <c r="P4776" s="122">
        <v>0</v>
      </c>
      <c r="Q4776" s="122">
        <v>0</v>
      </c>
      <c r="R4776" s="122">
        <v>0</v>
      </c>
      <c r="S4776" s="122">
        <v>0</v>
      </c>
      <c r="T4776" s="122">
        <v>0</v>
      </c>
      <c r="U4776" s="122">
        <v>0</v>
      </c>
      <c r="V4776" s="122">
        <v>0</v>
      </c>
      <c r="W4776" s="122">
        <v>0</v>
      </c>
      <c r="X4776" s="122">
        <v>0</v>
      </c>
      <c r="Y4776" s="122">
        <v>0</v>
      </c>
      <c r="Z4776" s="122">
        <v>0</v>
      </c>
      <c r="AA4776" s="122">
        <v>0</v>
      </c>
      <c r="AB4776" s="122">
        <v>1.7242794E-6</v>
      </c>
      <c r="AC4776" s="122">
        <v>3.6535034999999998E-6</v>
      </c>
      <c r="AD4776" s="122">
        <v>5.7844322999999999E-6</v>
      </c>
      <c r="AE4776" s="122">
        <v>8.0977207999999996E-6</v>
      </c>
      <c r="AF4776" s="122">
        <v>3.5215084399999997E-5</v>
      </c>
      <c r="AG4776" s="122">
        <v>6.6900539900000005E-5</v>
      </c>
      <c r="AH4776" s="122">
        <v>1.013252778E-4</v>
      </c>
      <c r="AI4776" s="122">
        <v>1.11884264E-4</v>
      </c>
      <c r="AJ4776" s="122">
        <v>1.257180981E-4</v>
      </c>
      <c r="AK4776" s="122">
        <v>1.3953293470000001E-4</v>
      </c>
      <c r="AL4776" s="122">
        <v>0</v>
      </c>
    </row>
    <row r="4777" spans="1:38" hidden="1" x14ac:dyDescent="0.25">
      <c r="A4777" s="122" t="s">
        <v>2067</v>
      </c>
      <c r="B4777" s="122">
        <v>1</v>
      </c>
      <c r="C4777" s="122" t="s">
        <v>2271</v>
      </c>
      <c r="D4777" s="122" t="s">
        <v>2139</v>
      </c>
      <c r="E4777" s="122">
        <v>87</v>
      </c>
      <c r="F4777" s="122">
        <v>0</v>
      </c>
      <c r="G4777" s="122">
        <v>0</v>
      </c>
      <c r="H4777" s="122">
        <v>0</v>
      </c>
      <c r="I4777" s="122">
        <v>0</v>
      </c>
      <c r="J4777" s="122">
        <v>0</v>
      </c>
      <c r="K4777" s="122">
        <v>0</v>
      </c>
      <c r="L4777" s="122">
        <v>0</v>
      </c>
      <c r="M4777" s="122">
        <v>0</v>
      </c>
      <c r="N4777" s="122">
        <v>0</v>
      </c>
      <c r="O4777" s="122">
        <v>0</v>
      </c>
      <c r="P4777" s="122">
        <v>0</v>
      </c>
      <c r="Q4777" s="122">
        <v>0</v>
      </c>
      <c r="R4777" s="122">
        <v>0</v>
      </c>
      <c r="S4777" s="122">
        <v>0</v>
      </c>
      <c r="T4777" s="122">
        <v>0</v>
      </c>
      <c r="U4777" s="122">
        <v>0</v>
      </c>
      <c r="V4777" s="122">
        <v>0</v>
      </c>
      <c r="W4777" s="122">
        <v>0</v>
      </c>
      <c r="X4777" s="122">
        <v>0</v>
      </c>
      <c r="Y4777" s="122">
        <v>0</v>
      </c>
      <c r="Z4777" s="122">
        <v>0</v>
      </c>
      <c r="AA4777" s="122">
        <v>0</v>
      </c>
      <c r="AB4777" s="122">
        <v>1.5235284999999999E-6</v>
      </c>
      <c r="AC4777" s="122">
        <v>3.2237108999999999E-6</v>
      </c>
      <c r="AD4777" s="122">
        <v>5.0962719999999999E-6</v>
      </c>
      <c r="AE4777" s="122">
        <v>7.1340260000000001E-6</v>
      </c>
      <c r="AF4777" s="122">
        <v>3.0984155399999997E-5</v>
      </c>
      <c r="AG4777" s="122">
        <v>5.8757976699999998E-5</v>
      </c>
      <c r="AH4777" s="122">
        <v>8.8911955700000003E-5</v>
      </c>
      <c r="AI4777" s="122">
        <v>9.8254614499999996E-5</v>
      </c>
      <c r="AJ4777" s="122">
        <v>1.1050885099999999E-4</v>
      </c>
      <c r="AK4777" s="122">
        <v>1.2316000829999999E-4</v>
      </c>
      <c r="AL4777" s="122">
        <v>0</v>
      </c>
    </row>
    <row r="4778" spans="1:38" hidden="1" x14ac:dyDescent="0.25">
      <c r="A4778" s="122" t="s">
        <v>2067</v>
      </c>
      <c r="B4778" s="122">
        <v>1</v>
      </c>
      <c r="C4778" s="122" t="s">
        <v>2271</v>
      </c>
      <c r="D4778" s="122" t="s">
        <v>2140</v>
      </c>
      <c r="E4778" s="122">
        <v>87</v>
      </c>
      <c r="F4778" s="122">
        <v>0</v>
      </c>
      <c r="G4778" s="122">
        <v>0</v>
      </c>
      <c r="H4778" s="122">
        <v>0</v>
      </c>
      <c r="I4778" s="122">
        <v>0</v>
      </c>
      <c r="J4778" s="122">
        <v>0</v>
      </c>
      <c r="K4778" s="122">
        <v>0</v>
      </c>
      <c r="L4778" s="122">
        <v>0</v>
      </c>
      <c r="M4778" s="122">
        <v>0</v>
      </c>
      <c r="N4778" s="122">
        <v>0</v>
      </c>
      <c r="O4778" s="122">
        <v>0</v>
      </c>
      <c r="P4778" s="122">
        <v>0</v>
      </c>
      <c r="Q4778" s="122">
        <v>0</v>
      </c>
      <c r="R4778" s="122">
        <v>0</v>
      </c>
      <c r="S4778" s="122">
        <v>0</v>
      </c>
      <c r="T4778" s="122">
        <v>0</v>
      </c>
      <c r="U4778" s="122">
        <v>0</v>
      </c>
      <c r="V4778" s="122">
        <v>0</v>
      </c>
      <c r="W4778" s="122">
        <v>0</v>
      </c>
      <c r="X4778" s="122">
        <v>0</v>
      </c>
      <c r="Y4778" s="122">
        <v>0</v>
      </c>
      <c r="Z4778" s="122">
        <v>0</v>
      </c>
      <c r="AA4778" s="122">
        <v>0</v>
      </c>
      <c r="AB4778" s="122">
        <v>3.4362439999999998E-7</v>
      </c>
      <c r="AC4778" s="122">
        <v>7.2281790000000002E-7</v>
      </c>
      <c r="AD4778" s="122">
        <v>1.1382836999999999E-6</v>
      </c>
      <c r="AE4778" s="122">
        <v>1.5833306E-6</v>
      </c>
      <c r="AF4778" s="122">
        <v>6.8722459000000001E-6</v>
      </c>
      <c r="AG4778" s="122">
        <v>1.30197635E-5</v>
      </c>
      <c r="AH4778" s="122">
        <v>1.9720281300000001E-5</v>
      </c>
      <c r="AI4778" s="122">
        <v>2.1838004499999999E-5</v>
      </c>
      <c r="AJ4778" s="122">
        <v>2.4388761799999999E-5</v>
      </c>
      <c r="AK4778" s="122">
        <v>2.7413206099999998E-5</v>
      </c>
      <c r="AL4778" s="122">
        <v>0</v>
      </c>
    </row>
    <row r="4779" spans="1:38" hidden="1" x14ac:dyDescent="0.25">
      <c r="A4779" s="122" t="s">
        <v>2067</v>
      </c>
      <c r="B4779" s="122">
        <v>1</v>
      </c>
      <c r="C4779" s="122" t="s">
        <v>2271</v>
      </c>
      <c r="D4779" s="122" t="s">
        <v>2141</v>
      </c>
      <c r="E4779" s="122">
        <v>87</v>
      </c>
      <c r="F4779" s="122">
        <v>0</v>
      </c>
      <c r="G4779" s="122">
        <v>0</v>
      </c>
      <c r="H4779" s="122">
        <v>0</v>
      </c>
      <c r="I4779" s="122">
        <v>0</v>
      </c>
      <c r="J4779" s="122">
        <v>0</v>
      </c>
      <c r="K4779" s="122">
        <v>0</v>
      </c>
      <c r="L4779" s="122">
        <v>0</v>
      </c>
      <c r="M4779" s="122">
        <v>0</v>
      </c>
      <c r="N4779" s="122">
        <v>0</v>
      </c>
      <c r="O4779" s="122">
        <v>0</v>
      </c>
      <c r="P4779" s="122">
        <v>0</v>
      </c>
      <c r="Q4779" s="122">
        <v>0</v>
      </c>
      <c r="R4779" s="122">
        <v>0</v>
      </c>
      <c r="S4779" s="122">
        <v>0</v>
      </c>
      <c r="T4779" s="122">
        <v>0</v>
      </c>
      <c r="U4779" s="122">
        <v>0</v>
      </c>
      <c r="V4779" s="122">
        <v>0</v>
      </c>
      <c r="W4779" s="122">
        <v>0</v>
      </c>
      <c r="X4779" s="122">
        <v>0</v>
      </c>
      <c r="Y4779" s="122">
        <v>0</v>
      </c>
      <c r="Z4779" s="122">
        <v>0</v>
      </c>
      <c r="AA4779" s="122">
        <v>0</v>
      </c>
      <c r="AB4779" s="122">
        <v>2.5610335000000001E-6</v>
      </c>
      <c r="AC4779" s="122">
        <v>5.3943278000000002E-6</v>
      </c>
      <c r="AD4779" s="122">
        <v>8.4925835000000005E-6</v>
      </c>
      <c r="AE4779" s="122">
        <v>1.1834771399999999E-5</v>
      </c>
      <c r="AF4779" s="122">
        <v>5.1343297799999998E-5</v>
      </c>
      <c r="AG4779" s="122">
        <v>9.7245466600000006E-5</v>
      </c>
      <c r="AH4779" s="122">
        <v>1.4696568110000001E-4</v>
      </c>
      <c r="AI4779" s="122">
        <v>1.62024713E-4</v>
      </c>
      <c r="AJ4779" s="122">
        <v>1.8024037550000001E-4</v>
      </c>
      <c r="AK4779" s="122">
        <v>2.0078378999999999E-4</v>
      </c>
      <c r="AL4779" s="122">
        <v>0</v>
      </c>
    </row>
    <row r="4780" spans="1:38" hidden="1" x14ac:dyDescent="0.25">
      <c r="A4780" s="122" t="s">
        <v>2067</v>
      </c>
      <c r="B4780" s="122">
        <v>1</v>
      </c>
      <c r="C4780" s="122" t="s">
        <v>2271</v>
      </c>
      <c r="D4780" s="122" t="s">
        <v>2142</v>
      </c>
      <c r="E4780" s="122">
        <v>87</v>
      </c>
      <c r="F4780" s="122">
        <v>0</v>
      </c>
      <c r="G4780" s="122">
        <v>0</v>
      </c>
      <c r="H4780" s="122">
        <v>0</v>
      </c>
      <c r="I4780" s="122">
        <v>0</v>
      </c>
      <c r="J4780" s="122">
        <v>0</v>
      </c>
      <c r="K4780" s="122">
        <v>0</v>
      </c>
      <c r="L4780" s="122">
        <v>0</v>
      </c>
      <c r="M4780" s="122">
        <v>0</v>
      </c>
      <c r="N4780" s="122">
        <v>0</v>
      </c>
      <c r="O4780" s="122">
        <v>0</v>
      </c>
      <c r="P4780" s="122">
        <v>0</v>
      </c>
      <c r="Q4780" s="122">
        <v>0</v>
      </c>
      <c r="R4780" s="122">
        <v>0</v>
      </c>
      <c r="S4780" s="122">
        <v>0</v>
      </c>
      <c r="T4780" s="122">
        <v>0</v>
      </c>
      <c r="U4780" s="122">
        <v>0</v>
      </c>
      <c r="V4780" s="122">
        <v>0</v>
      </c>
      <c r="W4780" s="122">
        <v>0</v>
      </c>
      <c r="X4780" s="122">
        <v>0</v>
      </c>
      <c r="Y4780" s="122">
        <v>0</v>
      </c>
      <c r="Z4780" s="122">
        <v>0</v>
      </c>
      <c r="AA4780" s="122">
        <v>0</v>
      </c>
      <c r="AB4780" s="122">
        <v>1.3913473E-6</v>
      </c>
      <c r="AC4780" s="122">
        <v>2.9459776999999998E-6</v>
      </c>
      <c r="AD4780" s="122">
        <v>4.6624103000000001E-6</v>
      </c>
      <c r="AE4780" s="122">
        <v>6.5329931999999999E-6</v>
      </c>
      <c r="AF4780" s="122">
        <v>2.8499785900000001E-5</v>
      </c>
      <c r="AG4780" s="122">
        <v>5.4284954099999999E-5</v>
      </c>
      <c r="AH4780" s="122">
        <v>8.2534486999999998E-5</v>
      </c>
      <c r="AI4780" s="122">
        <v>9.1521955999999995E-5</v>
      </c>
      <c r="AJ4780" s="122">
        <v>1.021748007E-4</v>
      </c>
      <c r="AK4780" s="122">
        <v>1.140158138E-4</v>
      </c>
      <c r="AL4780" s="122">
        <v>0</v>
      </c>
    </row>
    <row r="4781" spans="1:38" hidden="1" x14ac:dyDescent="0.25">
      <c r="A4781" s="122" t="s">
        <v>2067</v>
      </c>
      <c r="B4781" s="122">
        <v>1</v>
      </c>
      <c r="C4781" s="122" t="s">
        <v>2271</v>
      </c>
      <c r="D4781" s="122" t="s">
        <v>2143</v>
      </c>
      <c r="E4781" s="122">
        <v>87</v>
      </c>
      <c r="F4781" s="122">
        <v>0</v>
      </c>
      <c r="G4781" s="122">
        <v>0</v>
      </c>
      <c r="H4781" s="122">
        <v>0</v>
      </c>
      <c r="I4781" s="122">
        <v>0</v>
      </c>
      <c r="J4781" s="122">
        <v>0</v>
      </c>
      <c r="K4781" s="122">
        <v>0</v>
      </c>
      <c r="L4781" s="122">
        <v>0</v>
      </c>
      <c r="M4781" s="122">
        <v>0</v>
      </c>
      <c r="N4781" s="122">
        <v>0</v>
      </c>
      <c r="O4781" s="122">
        <v>0</v>
      </c>
      <c r="P4781" s="122">
        <v>0</v>
      </c>
      <c r="Q4781" s="122">
        <v>0</v>
      </c>
      <c r="R4781" s="122">
        <v>0</v>
      </c>
      <c r="S4781" s="122">
        <v>0</v>
      </c>
      <c r="T4781" s="122">
        <v>0</v>
      </c>
      <c r="U4781" s="122">
        <v>0</v>
      </c>
      <c r="V4781" s="122">
        <v>0</v>
      </c>
      <c r="W4781" s="122">
        <v>0</v>
      </c>
      <c r="X4781" s="122">
        <v>0</v>
      </c>
      <c r="Y4781" s="122">
        <v>0</v>
      </c>
      <c r="Z4781" s="122">
        <v>0</v>
      </c>
      <c r="AA4781" s="122">
        <v>0</v>
      </c>
      <c r="AB4781" s="122">
        <v>1.5591439E-6</v>
      </c>
      <c r="AC4781" s="122">
        <v>3.2877978000000002E-6</v>
      </c>
      <c r="AD4781" s="122">
        <v>5.1809803000000001E-6</v>
      </c>
      <c r="AE4781" s="122">
        <v>7.2375282000000004E-6</v>
      </c>
      <c r="AF4781" s="122">
        <v>3.1419335599999998E-5</v>
      </c>
      <c r="AG4781" s="122">
        <v>5.9568905200000002E-5</v>
      </c>
      <c r="AH4781" s="122">
        <v>9.0145581500000006E-5</v>
      </c>
      <c r="AI4781" s="122">
        <v>9.9642376200000004E-5</v>
      </c>
      <c r="AJ4781" s="122">
        <v>1.10183054E-4</v>
      </c>
      <c r="AK4781" s="122">
        <v>1.2322109760000001E-4</v>
      </c>
      <c r="AL4781" s="122">
        <v>0</v>
      </c>
    </row>
    <row r="4782" spans="1:38" hidden="1" x14ac:dyDescent="0.25">
      <c r="A4782" s="122" t="s">
        <v>2067</v>
      </c>
      <c r="B4782" s="122">
        <v>1</v>
      </c>
      <c r="C4782" s="122" t="s">
        <v>2271</v>
      </c>
      <c r="D4782" s="122" t="s">
        <v>2177</v>
      </c>
      <c r="E4782" s="122">
        <v>87</v>
      </c>
      <c r="F4782" s="122">
        <v>0</v>
      </c>
      <c r="G4782" s="122">
        <v>0</v>
      </c>
      <c r="H4782" s="122">
        <v>0</v>
      </c>
      <c r="I4782" s="122">
        <v>0</v>
      </c>
      <c r="J4782" s="122">
        <v>0</v>
      </c>
      <c r="K4782" s="122">
        <v>0</v>
      </c>
      <c r="L4782" s="122">
        <v>0</v>
      </c>
      <c r="M4782" s="122">
        <v>0</v>
      </c>
      <c r="N4782" s="122">
        <v>0</v>
      </c>
      <c r="O4782" s="122">
        <v>0</v>
      </c>
      <c r="P4782" s="122">
        <v>0</v>
      </c>
      <c r="Q4782" s="122">
        <v>0</v>
      </c>
      <c r="R4782" s="122">
        <v>0</v>
      </c>
      <c r="S4782" s="122">
        <v>0</v>
      </c>
      <c r="T4782" s="122">
        <v>0</v>
      </c>
      <c r="U4782" s="122">
        <v>0</v>
      </c>
      <c r="V4782" s="122">
        <v>0</v>
      </c>
      <c r="W4782" s="122">
        <v>0</v>
      </c>
      <c r="X4782" s="122">
        <v>0</v>
      </c>
      <c r="Y4782" s="122">
        <v>0</v>
      </c>
      <c r="Z4782" s="122">
        <v>0</v>
      </c>
      <c r="AA4782" s="122">
        <v>0</v>
      </c>
      <c r="AB4782" s="122">
        <v>1.38177E-8</v>
      </c>
      <c r="AC4782" s="122">
        <v>2.8977100000000001E-8</v>
      </c>
      <c r="AD4782" s="122">
        <v>4.5377700000000001E-8</v>
      </c>
      <c r="AE4782" s="122">
        <v>6.2974700000000003E-8</v>
      </c>
      <c r="AF4782" s="122">
        <v>2.7158390000000001E-7</v>
      </c>
      <c r="AG4782" s="122">
        <v>5.1122150000000004E-7</v>
      </c>
      <c r="AH4782" s="122">
        <v>7.6882909999999995E-7</v>
      </c>
      <c r="AI4782" s="122">
        <v>8.4459040000000004E-7</v>
      </c>
      <c r="AJ4782" s="122">
        <v>9.2828329999999995E-7</v>
      </c>
      <c r="AK4782" s="122">
        <v>1.0319853000000001E-6</v>
      </c>
      <c r="AL4782" s="122">
        <v>0</v>
      </c>
    </row>
    <row r="4783" spans="1:38" hidden="1" x14ac:dyDescent="0.25">
      <c r="A4783" s="122" t="s">
        <v>2067</v>
      </c>
      <c r="B4783" s="122">
        <v>1</v>
      </c>
      <c r="C4783" s="122" t="s">
        <v>2271</v>
      </c>
      <c r="D4783" s="122" t="s">
        <v>2144</v>
      </c>
      <c r="E4783" s="122">
        <v>87</v>
      </c>
      <c r="F4783" s="122">
        <v>0</v>
      </c>
      <c r="G4783" s="122">
        <v>0</v>
      </c>
      <c r="H4783" s="122">
        <v>0</v>
      </c>
      <c r="I4783" s="122">
        <v>0</v>
      </c>
      <c r="J4783" s="122">
        <v>0</v>
      </c>
      <c r="K4783" s="122">
        <v>0</v>
      </c>
      <c r="L4783" s="122">
        <v>0</v>
      </c>
      <c r="M4783" s="122">
        <v>0</v>
      </c>
      <c r="N4783" s="122">
        <v>0</v>
      </c>
      <c r="O4783" s="122">
        <v>0</v>
      </c>
      <c r="P4783" s="122">
        <v>0</v>
      </c>
      <c r="Q4783" s="122">
        <v>0</v>
      </c>
      <c r="R4783" s="122">
        <v>0</v>
      </c>
      <c r="S4783" s="122">
        <v>0</v>
      </c>
      <c r="T4783" s="122">
        <v>0</v>
      </c>
      <c r="U4783" s="122">
        <v>0</v>
      </c>
      <c r="V4783" s="122">
        <v>0</v>
      </c>
      <c r="W4783" s="122">
        <v>0</v>
      </c>
      <c r="X4783" s="122">
        <v>0</v>
      </c>
      <c r="Y4783" s="122">
        <v>0</v>
      </c>
      <c r="Z4783" s="122">
        <v>0</v>
      </c>
      <c r="AA4783" s="122">
        <v>0</v>
      </c>
      <c r="AB4783" s="122">
        <v>7.7222009999999995E-7</v>
      </c>
      <c r="AC4783" s="122">
        <v>1.6266760999999999E-6</v>
      </c>
      <c r="AD4783" s="122">
        <v>2.5582771000000001E-6</v>
      </c>
      <c r="AE4783" s="122">
        <v>3.5622085999999998E-6</v>
      </c>
      <c r="AF4783" s="122">
        <v>1.5425477700000002E-5</v>
      </c>
      <c r="AG4783" s="122">
        <v>2.9150718499999999E-5</v>
      </c>
      <c r="AH4783" s="122">
        <v>4.3893890999999999E-5</v>
      </c>
      <c r="AI4783" s="122">
        <v>4.8328120399999997E-5</v>
      </c>
      <c r="AJ4783" s="122">
        <v>5.2936546100000001E-5</v>
      </c>
      <c r="AK4783" s="122">
        <v>5.8931080599999997E-5</v>
      </c>
      <c r="AL4783" s="122">
        <v>0</v>
      </c>
    </row>
    <row r="4784" spans="1:38" hidden="1" x14ac:dyDescent="0.25">
      <c r="A4784" s="122" t="s">
        <v>2067</v>
      </c>
      <c r="B4784" s="122">
        <v>1</v>
      </c>
      <c r="C4784" s="122" t="s">
        <v>2271</v>
      </c>
      <c r="D4784" s="122" t="s">
        <v>2145</v>
      </c>
      <c r="E4784" s="122">
        <v>87</v>
      </c>
      <c r="F4784" s="122">
        <v>0</v>
      </c>
      <c r="G4784" s="122">
        <v>0</v>
      </c>
      <c r="H4784" s="122">
        <v>0</v>
      </c>
      <c r="I4784" s="122">
        <v>0</v>
      </c>
      <c r="J4784" s="122">
        <v>0</v>
      </c>
      <c r="K4784" s="122">
        <v>0</v>
      </c>
      <c r="L4784" s="122">
        <v>0</v>
      </c>
      <c r="M4784" s="122">
        <v>0</v>
      </c>
      <c r="N4784" s="122">
        <v>0</v>
      </c>
      <c r="O4784" s="122">
        <v>0</v>
      </c>
      <c r="P4784" s="122">
        <v>0</v>
      </c>
      <c r="Q4784" s="122">
        <v>0</v>
      </c>
      <c r="R4784" s="122">
        <v>0</v>
      </c>
      <c r="S4784" s="122">
        <v>0</v>
      </c>
      <c r="T4784" s="122">
        <v>0</v>
      </c>
      <c r="U4784" s="122">
        <v>0</v>
      </c>
      <c r="V4784" s="122">
        <v>0</v>
      </c>
      <c r="W4784" s="122">
        <v>0</v>
      </c>
      <c r="X4784" s="122">
        <v>0</v>
      </c>
      <c r="Y4784" s="122">
        <v>0</v>
      </c>
      <c r="Z4784" s="122">
        <v>0</v>
      </c>
      <c r="AA4784" s="122">
        <v>0</v>
      </c>
      <c r="AB4784" s="122">
        <v>2.5981339999999999E-7</v>
      </c>
      <c r="AC4784" s="122">
        <v>5.5177110000000004E-7</v>
      </c>
      <c r="AD4784" s="122">
        <v>8.7444329999999999E-7</v>
      </c>
      <c r="AE4784" s="122">
        <v>1.2288014999999999E-6</v>
      </c>
      <c r="AF4784" s="122">
        <v>5.3753387000000002E-6</v>
      </c>
      <c r="AG4784" s="122">
        <v>1.02722111E-5</v>
      </c>
      <c r="AH4784" s="122">
        <v>1.5624946100000001E-5</v>
      </c>
      <c r="AI4784" s="122">
        <v>1.73650408E-5</v>
      </c>
      <c r="AJ4784" s="122">
        <v>1.9446004000000001E-5</v>
      </c>
      <c r="AK4784" s="122">
        <v>2.2059883199999999E-5</v>
      </c>
      <c r="AL4784" s="122">
        <v>0</v>
      </c>
    </row>
    <row r="4785" spans="1:38" hidden="1" x14ac:dyDescent="0.25">
      <c r="A4785" s="122" t="s">
        <v>2067</v>
      </c>
      <c r="B4785" s="122">
        <v>1</v>
      </c>
      <c r="C4785" s="122" t="s">
        <v>2271</v>
      </c>
      <c r="D4785" s="122" t="s">
        <v>2146</v>
      </c>
      <c r="E4785" s="122">
        <v>87</v>
      </c>
      <c r="F4785" s="122">
        <v>0</v>
      </c>
      <c r="G4785" s="122">
        <v>0</v>
      </c>
      <c r="H4785" s="122">
        <v>0</v>
      </c>
      <c r="I4785" s="122">
        <v>0</v>
      </c>
      <c r="J4785" s="122">
        <v>0</v>
      </c>
      <c r="K4785" s="122">
        <v>0</v>
      </c>
      <c r="L4785" s="122">
        <v>0</v>
      </c>
      <c r="M4785" s="122">
        <v>0</v>
      </c>
      <c r="N4785" s="122">
        <v>0</v>
      </c>
      <c r="O4785" s="122">
        <v>0</v>
      </c>
      <c r="P4785" s="122">
        <v>0</v>
      </c>
      <c r="Q4785" s="122">
        <v>0</v>
      </c>
      <c r="R4785" s="122">
        <v>0</v>
      </c>
      <c r="S4785" s="122">
        <v>0</v>
      </c>
      <c r="T4785" s="122">
        <v>0</v>
      </c>
      <c r="U4785" s="122">
        <v>0</v>
      </c>
      <c r="V4785" s="122">
        <v>0</v>
      </c>
      <c r="W4785" s="122">
        <v>0</v>
      </c>
      <c r="X4785" s="122">
        <v>0</v>
      </c>
      <c r="Y4785" s="122">
        <v>0</v>
      </c>
      <c r="Z4785" s="122">
        <v>0</v>
      </c>
      <c r="AA4785" s="122">
        <v>0</v>
      </c>
      <c r="AB4785" s="122">
        <v>2.5231342999999999E-6</v>
      </c>
      <c r="AC4785" s="122">
        <v>5.3572850000000002E-6</v>
      </c>
      <c r="AD4785" s="122">
        <v>8.4970829000000006E-6</v>
      </c>
      <c r="AE4785" s="122">
        <v>1.19571578E-5</v>
      </c>
      <c r="AF4785" s="122">
        <v>5.2414536199999999E-5</v>
      </c>
      <c r="AG4785" s="122">
        <v>1.0015994E-4</v>
      </c>
      <c r="AH4785" s="122">
        <v>1.5291171250000001E-4</v>
      </c>
      <c r="AI4785" s="122">
        <v>1.7040747750000001E-4</v>
      </c>
      <c r="AJ4785" s="122">
        <v>1.8721378750000001E-4</v>
      </c>
      <c r="AK4785" s="122">
        <v>2.1077923909999999E-4</v>
      </c>
      <c r="AL4785" s="122">
        <v>0</v>
      </c>
    </row>
    <row r="4786" spans="1:38" hidden="1" x14ac:dyDescent="0.25">
      <c r="A4786" s="122" t="s">
        <v>2067</v>
      </c>
      <c r="B4786" s="122">
        <v>1</v>
      </c>
      <c r="C4786" s="122" t="s">
        <v>2271</v>
      </c>
      <c r="D4786" s="122" t="s">
        <v>2147</v>
      </c>
      <c r="E4786" s="122">
        <v>87</v>
      </c>
      <c r="F4786" s="122">
        <v>0</v>
      </c>
      <c r="G4786" s="122">
        <v>0</v>
      </c>
      <c r="H4786" s="122">
        <v>0</v>
      </c>
      <c r="I4786" s="122">
        <v>0</v>
      </c>
      <c r="J4786" s="122">
        <v>0</v>
      </c>
      <c r="K4786" s="122">
        <v>0</v>
      </c>
      <c r="L4786" s="122">
        <v>0</v>
      </c>
      <c r="M4786" s="122">
        <v>0</v>
      </c>
      <c r="N4786" s="122">
        <v>0</v>
      </c>
      <c r="O4786" s="122">
        <v>0</v>
      </c>
      <c r="P4786" s="122">
        <v>0</v>
      </c>
      <c r="Q4786" s="122">
        <v>0</v>
      </c>
      <c r="R4786" s="122">
        <v>0</v>
      </c>
      <c r="S4786" s="122">
        <v>0</v>
      </c>
      <c r="T4786" s="122">
        <v>0</v>
      </c>
      <c r="U4786" s="122">
        <v>0</v>
      </c>
      <c r="V4786" s="122">
        <v>0</v>
      </c>
      <c r="W4786" s="122">
        <v>0</v>
      </c>
      <c r="X4786" s="122">
        <v>0</v>
      </c>
      <c r="Y4786" s="122">
        <v>0</v>
      </c>
      <c r="Z4786" s="122">
        <v>0</v>
      </c>
      <c r="AA4786" s="122">
        <v>0</v>
      </c>
      <c r="AB4786" s="122">
        <v>1.8169070000000001E-7</v>
      </c>
      <c r="AC4786" s="122">
        <v>3.9344229999999999E-7</v>
      </c>
      <c r="AD4786" s="122">
        <v>6.3167099999999997E-7</v>
      </c>
      <c r="AE4786" s="122">
        <v>9.0005770000000005E-7</v>
      </c>
      <c r="AF4786" s="122">
        <v>3.9000332000000001E-6</v>
      </c>
      <c r="AG4786" s="122">
        <v>7.3762475999999997E-6</v>
      </c>
      <c r="AH4786" s="122">
        <v>1.1184523000000001E-5</v>
      </c>
      <c r="AI4786" s="122">
        <v>1.2393059900000001E-5</v>
      </c>
      <c r="AJ4786" s="122">
        <v>1.3945678300000001E-5</v>
      </c>
      <c r="AK4786" s="122">
        <v>1.5481038900000001E-5</v>
      </c>
      <c r="AL4786" s="122">
        <v>0</v>
      </c>
    </row>
    <row r="4787" spans="1:38" hidden="1" x14ac:dyDescent="0.25">
      <c r="A4787" s="122" t="s">
        <v>2067</v>
      </c>
      <c r="B4787" s="122">
        <v>1</v>
      </c>
      <c r="C4787" s="122" t="s">
        <v>2271</v>
      </c>
      <c r="D4787" s="122" t="s">
        <v>475</v>
      </c>
      <c r="E4787" s="122">
        <v>87</v>
      </c>
      <c r="F4787" s="122">
        <v>0</v>
      </c>
      <c r="G4787" s="122">
        <v>0</v>
      </c>
      <c r="H4787" s="122">
        <v>0</v>
      </c>
      <c r="I4787" s="122">
        <v>0</v>
      </c>
      <c r="J4787" s="122">
        <v>0</v>
      </c>
      <c r="K4787" s="122">
        <v>0</v>
      </c>
      <c r="L4787" s="122">
        <v>0</v>
      </c>
      <c r="M4787" s="122">
        <v>0</v>
      </c>
      <c r="N4787" s="122">
        <v>0</v>
      </c>
      <c r="O4787" s="122">
        <v>0</v>
      </c>
      <c r="P4787" s="122">
        <v>0</v>
      </c>
      <c r="Q4787" s="122">
        <v>0</v>
      </c>
      <c r="R4787" s="122">
        <v>0</v>
      </c>
      <c r="S4787" s="122">
        <v>0</v>
      </c>
      <c r="T4787" s="122">
        <v>0</v>
      </c>
      <c r="U4787" s="122">
        <v>0</v>
      </c>
      <c r="V4787" s="122">
        <v>0</v>
      </c>
      <c r="W4787" s="122">
        <v>0</v>
      </c>
      <c r="X4787" s="122">
        <v>0</v>
      </c>
      <c r="Y4787" s="122">
        <v>0</v>
      </c>
      <c r="Z4787" s="122">
        <v>0</v>
      </c>
      <c r="AA4787" s="122">
        <v>0</v>
      </c>
      <c r="AB4787" s="122">
        <v>4.7961469999999999E-7</v>
      </c>
      <c r="AC4787" s="122">
        <v>1.0151294E-6</v>
      </c>
      <c r="AD4787" s="122">
        <v>1.6074931E-6</v>
      </c>
      <c r="AE4787" s="122">
        <v>2.2539760000000001E-6</v>
      </c>
      <c r="AF4787" s="122">
        <v>9.8336320999999993E-6</v>
      </c>
      <c r="AG4787" s="122">
        <v>1.86853762E-5</v>
      </c>
      <c r="AH4787" s="122">
        <v>2.8334442599999999E-5</v>
      </c>
      <c r="AI4787" s="122">
        <v>3.1360109199999999E-5</v>
      </c>
      <c r="AJ4787" s="122">
        <v>3.5115731399999998E-5</v>
      </c>
      <c r="AK4787" s="122">
        <v>3.9228428700000003E-5</v>
      </c>
      <c r="AL4787" s="122">
        <v>0</v>
      </c>
    </row>
    <row r="4788" spans="1:38" hidden="1" x14ac:dyDescent="0.25">
      <c r="A4788" s="122" t="s">
        <v>2067</v>
      </c>
      <c r="B4788" s="122">
        <v>1</v>
      </c>
      <c r="C4788" s="122" t="s">
        <v>2271</v>
      </c>
      <c r="D4788" s="122" t="s">
        <v>2148</v>
      </c>
      <c r="E4788" s="122">
        <v>87</v>
      </c>
      <c r="F4788" s="122">
        <v>0</v>
      </c>
      <c r="G4788" s="122">
        <v>0</v>
      </c>
      <c r="H4788" s="122">
        <v>0</v>
      </c>
      <c r="I4788" s="122">
        <v>0</v>
      </c>
      <c r="J4788" s="122">
        <v>0</v>
      </c>
      <c r="K4788" s="122">
        <v>0</v>
      </c>
      <c r="L4788" s="122">
        <v>0</v>
      </c>
      <c r="M4788" s="122">
        <v>0</v>
      </c>
      <c r="N4788" s="122">
        <v>0</v>
      </c>
      <c r="O4788" s="122">
        <v>0</v>
      </c>
      <c r="P4788" s="122">
        <v>0</v>
      </c>
      <c r="Q4788" s="122">
        <v>0</v>
      </c>
      <c r="R4788" s="122">
        <v>0</v>
      </c>
      <c r="S4788" s="122">
        <v>0</v>
      </c>
      <c r="T4788" s="122">
        <v>0</v>
      </c>
      <c r="U4788" s="122">
        <v>0</v>
      </c>
      <c r="V4788" s="122">
        <v>0</v>
      </c>
      <c r="W4788" s="122">
        <v>0</v>
      </c>
      <c r="X4788" s="122">
        <v>0</v>
      </c>
      <c r="Y4788" s="122">
        <v>0</v>
      </c>
      <c r="Z4788" s="122">
        <v>0</v>
      </c>
      <c r="AA4788" s="122">
        <v>0</v>
      </c>
      <c r="AB4788" s="122">
        <v>3.4274029999999999E-7</v>
      </c>
      <c r="AC4788" s="122">
        <v>7.2212639999999999E-7</v>
      </c>
      <c r="AD4788" s="122">
        <v>1.1408831000000001E-6</v>
      </c>
      <c r="AE4788" s="122">
        <v>1.5933158999999999E-6</v>
      </c>
      <c r="AF4788" s="122">
        <v>6.9307686000000002E-6</v>
      </c>
      <c r="AG4788" s="122">
        <v>1.3162579500000001E-5</v>
      </c>
      <c r="AH4788" s="122">
        <v>1.9940142200000001E-5</v>
      </c>
      <c r="AI4788" s="122">
        <v>2.2081622599999999E-5</v>
      </c>
      <c r="AJ4788" s="122">
        <v>2.4667474100000001E-5</v>
      </c>
      <c r="AK4788" s="122">
        <v>2.7747719000000001E-5</v>
      </c>
      <c r="AL4788" s="122">
        <v>0</v>
      </c>
    </row>
    <row r="4789" spans="1:38" hidden="1" x14ac:dyDescent="0.25">
      <c r="A4789" s="122" t="s">
        <v>2067</v>
      </c>
      <c r="B4789" s="122">
        <v>1</v>
      </c>
      <c r="C4789" s="122" t="s">
        <v>2271</v>
      </c>
      <c r="D4789" s="122" t="s">
        <v>2149</v>
      </c>
      <c r="E4789" s="122">
        <v>87</v>
      </c>
      <c r="F4789" s="122">
        <v>0</v>
      </c>
      <c r="G4789" s="122">
        <v>0</v>
      </c>
      <c r="H4789" s="122">
        <v>0</v>
      </c>
      <c r="I4789" s="122">
        <v>0</v>
      </c>
      <c r="J4789" s="122">
        <v>0</v>
      </c>
      <c r="K4789" s="122">
        <v>0</v>
      </c>
      <c r="L4789" s="122">
        <v>0</v>
      </c>
      <c r="M4789" s="122">
        <v>0</v>
      </c>
      <c r="N4789" s="122">
        <v>0</v>
      </c>
      <c r="O4789" s="122">
        <v>0</v>
      </c>
      <c r="P4789" s="122">
        <v>0</v>
      </c>
      <c r="Q4789" s="122">
        <v>0</v>
      </c>
      <c r="R4789" s="122">
        <v>0</v>
      </c>
      <c r="S4789" s="122">
        <v>0</v>
      </c>
      <c r="T4789" s="122">
        <v>0</v>
      </c>
      <c r="U4789" s="122">
        <v>0</v>
      </c>
      <c r="V4789" s="122">
        <v>0</v>
      </c>
      <c r="W4789" s="122">
        <v>0</v>
      </c>
      <c r="X4789" s="122">
        <v>0</v>
      </c>
      <c r="Y4789" s="122">
        <v>0</v>
      </c>
      <c r="Z4789" s="122">
        <v>0</v>
      </c>
      <c r="AA4789" s="122">
        <v>0</v>
      </c>
      <c r="AB4789" s="122">
        <v>2.2886844E-6</v>
      </c>
      <c r="AC4789" s="122">
        <v>4.8192580999999998E-6</v>
      </c>
      <c r="AD4789" s="122">
        <v>7.5821426000000002E-6</v>
      </c>
      <c r="AE4789" s="122">
        <v>1.05670436E-5</v>
      </c>
      <c r="AF4789" s="122">
        <v>4.5769912599999999E-5</v>
      </c>
      <c r="AG4789" s="122">
        <v>8.6634608400000001E-5</v>
      </c>
      <c r="AH4789" s="122">
        <v>1.3084427089999999E-4</v>
      </c>
      <c r="AI4789" s="122">
        <v>1.4427972990000001E-4</v>
      </c>
      <c r="AJ4789" s="122">
        <v>1.661343051E-4</v>
      </c>
      <c r="AK4789" s="122">
        <v>1.85128293E-4</v>
      </c>
      <c r="AL4789" s="122">
        <v>0</v>
      </c>
    </row>
    <row r="4790" spans="1:38" hidden="1" x14ac:dyDescent="0.25">
      <c r="A4790" s="122" t="s">
        <v>2067</v>
      </c>
      <c r="B4790" s="122">
        <v>1</v>
      </c>
      <c r="C4790" s="122" t="s">
        <v>2271</v>
      </c>
      <c r="D4790" s="122" t="s">
        <v>2150</v>
      </c>
      <c r="E4790" s="122">
        <v>87</v>
      </c>
      <c r="F4790" s="122">
        <v>0</v>
      </c>
      <c r="G4790" s="122">
        <v>0</v>
      </c>
      <c r="H4790" s="122">
        <v>0</v>
      </c>
      <c r="I4790" s="122">
        <v>0</v>
      </c>
      <c r="J4790" s="122">
        <v>0</v>
      </c>
      <c r="K4790" s="122">
        <v>0</v>
      </c>
      <c r="L4790" s="122">
        <v>0</v>
      </c>
      <c r="M4790" s="122">
        <v>0</v>
      </c>
      <c r="N4790" s="122">
        <v>0</v>
      </c>
      <c r="O4790" s="122">
        <v>0</v>
      </c>
      <c r="P4790" s="122">
        <v>0</v>
      </c>
      <c r="Q4790" s="122">
        <v>0</v>
      </c>
      <c r="R4790" s="122">
        <v>0</v>
      </c>
      <c r="S4790" s="122">
        <v>0</v>
      </c>
      <c r="T4790" s="122">
        <v>0</v>
      </c>
      <c r="U4790" s="122">
        <v>0</v>
      </c>
      <c r="V4790" s="122">
        <v>0</v>
      </c>
      <c r="W4790" s="122">
        <v>0</v>
      </c>
      <c r="X4790" s="122">
        <v>0</v>
      </c>
      <c r="Y4790" s="122">
        <v>0</v>
      </c>
      <c r="Z4790" s="122">
        <v>0</v>
      </c>
      <c r="AA4790" s="122">
        <v>0</v>
      </c>
      <c r="AB4790" s="122">
        <v>5.4016489999999997E-7</v>
      </c>
      <c r="AC4790" s="122">
        <v>1.1386436999999999E-6</v>
      </c>
      <c r="AD4790" s="122">
        <v>1.7872980999999999E-6</v>
      </c>
      <c r="AE4790" s="122">
        <v>2.4898640999999999E-6</v>
      </c>
      <c r="AF4790" s="122">
        <v>1.07933908E-5</v>
      </c>
      <c r="AG4790" s="122">
        <v>2.03993836E-5</v>
      </c>
      <c r="AH4790" s="122">
        <v>3.0810170299999998E-5</v>
      </c>
      <c r="AI4790" s="122">
        <v>3.4071064700000003E-5</v>
      </c>
      <c r="AJ4790" s="122">
        <v>3.7910571100000002E-5</v>
      </c>
      <c r="AK4790" s="122">
        <v>4.2268609300000003E-5</v>
      </c>
      <c r="AL4790" s="122">
        <v>0</v>
      </c>
    </row>
    <row r="4791" spans="1:38" hidden="1" x14ac:dyDescent="0.25">
      <c r="A4791" s="122" t="s">
        <v>2067</v>
      </c>
      <c r="B4791" s="122">
        <v>1</v>
      </c>
      <c r="C4791" s="122" t="s">
        <v>2271</v>
      </c>
      <c r="D4791" s="122" t="s">
        <v>2151</v>
      </c>
      <c r="E4791" s="122">
        <v>87</v>
      </c>
      <c r="F4791" s="122">
        <v>0</v>
      </c>
      <c r="G4791" s="122">
        <v>0</v>
      </c>
      <c r="H4791" s="122">
        <v>0</v>
      </c>
      <c r="I4791" s="122">
        <v>0</v>
      </c>
      <c r="J4791" s="122">
        <v>0</v>
      </c>
      <c r="K4791" s="122">
        <v>0</v>
      </c>
      <c r="L4791" s="122">
        <v>0</v>
      </c>
      <c r="M4791" s="122">
        <v>0</v>
      </c>
      <c r="N4791" s="122">
        <v>0</v>
      </c>
      <c r="O4791" s="122">
        <v>0</v>
      </c>
      <c r="P4791" s="122">
        <v>0</v>
      </c>
      <c r="Q4791" s="122">
        <v>0</v>
      </c>
      <c r="R4791" s="122">
        <v>0</v>
      </c>
      <c r="S4791" s="122">
        <v>0</v>
      </c>
      <c r="T4791" s="122">
        <v>0</v>
      </c>
      <c r="U4791" s="122">
        <v>0</v>
      </c>
      <c r="V4791" s="122">
        <v>0</v>
      </c>
      <c r="W4791" s="122">
        <v>0</v>
      </c>
      <c r="X4791" s="122">
        <v>0</v>
      </c>
      <c r="Y4791" s="122">
        <v>0</v>
      </c>
      <c r="Z4791" s="122">
        <v>0</v>
      </c>
      <c r="AA4791" s="122">
        <v>0</v>
      </c>
      <c r="AB4791" s="122">
        <v>7.1014210000000003E-7</v>
      </c>
      <c r="AC4791" s="122">
        <v>1.5108533E-6</v>
      </c>
      <c r="AD4791" s="122">
        <v>2.4103867999999998E-6</v>
      </c>
      <c r="AE4791" s="122">
        <v>3.4172294999999999E-6</v>
      </c>
      <c r="AF4791" s="122">
        <v>1.5059053600000001E-5</v>
      </c>
      <c r="AG4791" s="122">
        <v>2.8969644600000001E-5</v>
      </c>
      <c r="AH4791" s="122">
        <v>4.4597958199999997E-5</v>
      </c>
      <c r="AI4791" s="122">
        <v>5.0154388199999999E-5</v>
      </c>
      <c r="AJ4791" s="122">
        <v>5.5750899799999999E-5</v>
      </c>
      <c r="AK4791" s="122">
        <v>6.2807113599999996E-5</v>
      </c>
      <c r="AL4791" s="122">
        <v>0</v>
      </c>
    </row>
    <row r="4792" spans="1:38" hidden="1" x14ac:dyDescent="0.25">
      <c r="A4792" s="122" t="s">
        <v>2067</v>
      </c>
      <c r="B4792" s="122">
        <v>1</v>
      </c>
      <c r="C4792" s="122" t="s">
        <v>2271</v>
      </c>
      <c r="D4792" s="122" t="s">
        <v>2152</v>
      </c>
      <c r="E4792" s="122">
        <v>87</v>
      </c>
      <c r="F4792" s="122">
        <v>0</v>
      </c>
      <c r="G4792" s="122">
        <v>0</v>
      </c>
      <c r="H4792" s="122">
        <v>0</v>
      </c>
      <c r="I4792" s="122">
        <v>0</v>
      </c>
      <c r="J4792" s="122">
        <v>0</v>
      </c>
      <c r="K4792" s="122">
        <v>0</v>
      </c>
      <c r="L4792" s="122">
        <v>0</v>
      </c>
      <c r="M4792" s="122">
        <v>0</v>
      </c>
      <c r="N4792" s="122">
        <v>0</v>
      </c>
      <c r="O4792" s="122">
        <v>0</v>
      </c>
      <c r="P4792" s="122">
        <v>0</v>
      </c>
      <c r="Q4792" s="122">
        <v>0</v>
      </c>
      <c r="R4792" s="122">
        <v>0</v>
      </c>
      <c r="S4792" s="122">
        <v>0</v>
      </c>
      <c r="T4792" s="122">
        <v>0</v>
      </c>
      <c r="U4792" s="122">
        <v>0</v>
      </c>
      <c r="V4792" s="122">
        <v>0</v>
      </c>
      <c r="W4792" s="122">
        <v>0</v>
      </c>
      <c r="X4792" s="122">
        <v>0</v>
      </c>
      <c r="Y4792" s="122">
        <v>0</v>
      </c>
      <c r="Z4792" s="122">
        <v>0</v>
      </c>
      <c r="AA4792" s="122">
        <v>0</v>
      </c>
      <c r="AB4792" s="122">
        <v>5.0645719999999998E-6</v>
      </c>
      <c r="AC4792" s="122">
        <v>1.0678146700000001E-5</v>
      </c>
      <c r="AD4792" s="122">
        <v>1.68050594E-5</v>
      </c>
      <c r="AE4792" s="122">
        <v>2.34174139E-5</v>
      </c>
      <c r="AF4792" s="122">
        <v>1.012844304E-4</v>
      </c>
      <c r="AG4792" s="122">
        <v>1.909853015E-4</v>
      </c>
      <c r="AH4792" s="122">
        <v>2.8759681800000003E-4</v>
      </c>
      <c r="AI4792" s="122">
        <v>3.158310426E-4</v>
      </c>
      <c r="AJ4792" s="122">
        <v>3.6083173739999999E-4</v>
      </c>
      <c r="AK4792" s="122">
        <v>3.9625954449999998E-4</v>
      </c>
      <c r="AL4792" s="122">
        <v>0</v>
      </c>
    </row>
    <row r="4793" spans="1:38" hidden="1" x14ac:dyDescent="0.25">
      <c r="A4793" s="122" t="s">
        <v>2067</v>
      </c>
      <c r="B4793" s="122">
        <v>1</v>
      </c>
      <c r="C4793" s="122" t="s">
        <v>2271</v>
      </c>
      <c r="D4793" s="122" t="s">
        <v>2153</v>
      </c>
      <c r="E4793" s="122">
        <v>87</v>
      </c>
      <c r="F4793" s="122">
        <v>0</v>
      </c>
      <c r="G4793" s="122">
        <v>0</v>
      </c>
      <c r="H4793" s="122">
        <v>0</v>
      </c>
      <c r="I4793" s="122">
        <v>0</v>
      </c>
      <c r="J4793" s="122">
        <v>0</v>
      </c>
      <c r="K4793" s="122">
        <v>0</v>
      </c>
      <c r="L4793" s="122">
        <v>0</v>
      </c>
      <c r="M4793" s="122">
        <v>0</v>
      </c>
      <c r="N4793" s="122">
        <v>0</v>
      </c>
      <c r="O4793" s="122">
        <v>0</v>
      </c>
      <c r="P4793" s="122">
        <v>0</v>
      </c>
      <c r="Q4793" s="122">
        <v>0</v>
      </c>
      <c r="R4793" s="122">
        <v>0</v>
      </c>
      <c r="S4793" s="122">
        <v>0</v>
      </c>
      <c r="T4793" s="122">
        <v>0</v>
      </c>
      <c r="U4793" s="122">
        <v>0</v>
      </c>
      <c r="V4793" s="122">
        <v>0</v>
      </c>
      <c r="W4793" s="122">
        <v>0</v>
      </c>
      <c r="X4793" s="122">
        <v>0</v>
      </c>
      <c r="Y4793" s="122">
        <v>0</v>
      </c>
      <c r="Z4793" s="122">
        <v>0</v>
      </c>
      <c r="AA4793" s="122">
        <v>0</v>
      </c>
      <c r="AB4793" s="122">
        <v>2.9886400999999998E-6</v>
      </c>
      <c r="AC4793" s="122">
        <v>6.3001414000000003E-6</v>
      </c>
      <c r="AD4793" s="122">
        <v>9.9244324E-6</v>
      </c>
      <c r="AE4793" s="122">
        <v>1.38454554E-5</v>
      </c>
      <c r="AF4793" s="122">
        <v>6.0039385399999999E-5</v>
      </c>
      <c r="AG4793" s="122">
        <v>1.1370805080000001E-4</v>
      </c>
      <c r="AH4793" s="122">
        <v>1.718875626E-4</v>
      </c>
      <c r="AI4793" s="122">
        <v>1.8980091130000001E-4</v>
      </c>
      <c r="AJ4793" s="122">
        <v>2.1108569259999999E-4</v>
      </c>
      <c r="AK4793" s="122">
        <v>2.3532792120000001E-4</v>
      </c>
      <c r="AL4793" s="122">
        <v>0</v>
      </c>
    </row>
    <row r="4794" spans="1:38" hidden="1" x14ac:dyDescent="0.25">
      <c r="A4794" s="122" t="s">
        <v>2067</v>
      </c>
      <c r="B4794" s="122">
        <v>1</v>
      </c>
      <c r="C4794" s="122" t="s">
        <v>2271</v>
      </c>
      <c r="D4794" s="122" t="s">
        <v>2154</v>
      </c>
      <c r="E4794" s="122">
        <v>87</v>
      </c>
      <c r="F4794" s="122">
        <v>0</v>
      </c>
      <c r="G4794" s="122">
        <v>0</v>
      </c>
      <c r="H4794" s="122">
        <v>0</v>
      </c>
      <c r="I4794" s="122">
        <v>0</v>
      </c>
      <c r="J4794" s="122">
        <v>0</v>
      </c>
      <c r="K4794" s="122">
        <v>0</v>
      </c>
      <c r="L4794" s="122">
        <v>0</v>
      </c>
      <c r="M4794" s="122">
        <v>0</v>
      </c>
      <c r="N4794" s="122">
        <v>0</v>
      </c>
      <c r="O4794" s="122">
        <v>0</v>
      </c>
      <c r="P4794" s="122">
        <v>0</v>
      </c>
      <c r="Q4794" s="122">
        <v>0</v>
      </c>
      <c r="R4794" s="122">
        <v>0</v>
      </c>
      <c r="S4794" s="122">
        <v>0</v>
      </c>
      <c r="T4794" s="122">
        <v>0</v>
      </c>
      <c r="U4794" s="122">
        <v>0</v>
      </c>
      <c r="V4794" s="122">
        <v>0</v>
      </c>
      <c r="W4794" s="122">
        <v>0</v>
      </c>
      <c r="X4794" s="122">
        <v>0</v>
      </c>
      <c r="Y4794" s="122">
        <v>0</v>
      </c>
      <c r="Z4794" s="122">
        <v>0</v>
      </c>
      <c r="AA4794" s="122">
        <v>0</v>
      </c>
      <c r="AB4794" s="122">
        <v>9.8819159999999994E-7</v>
      </c>
      <c r="AC4794" s="122">
        <v>2.0967792999999999E-6</v>
      </c>
      <c r="AD4794" s="122">
        <v>3.3169765000000001E-6</v>
      </c>
      <c r="AE4794" s="122">
        <v>4.6585299999999999E-6</v>
      </c>
      <c r="AF4794" s="122">
        <v>2.0261346699999999E-5</v>
      </c>
      <c r="AG4794" s="122">
        <v>3.8341632899999998E-5</v>
      </c>
      <c r="AH4794" s="122">
        <v>5.8029518700000001E-5</v>
      </c>
      <c r="AI4794" s="122">
        <v>6.4270462500000001E-5</v>
      </c>
      <c r="AJ4794" s="122">
        <v>7.09318423E-5</v>
      </c>
      <c r="AK4794" s="122">
        <v>7.9640587000000002E-5</v>
      </c>
      <c r="AL4794" s="122">
        <v>0</v>
      </c>
    </row>
    <row r="4795" spans="1:38" hidden="1" x14ac:dyDescent="0.25">
      <c r="A4795" s="122" t="s">
        <v>2067</v>
      </c>
      <c r="B4795" s="122">
        <v>1</v>
      </c>
      <c r="C4795" s="122" t="s">
        <v>2271</v>
      </c>
      <c r="D4795" s="122" t="s">
        <v>2155</v>
      </c>
      <c r="E4795" s="122">
        <v>87</v>
      </c>
      <c r="F4795" s="122">
        <v>0</v>
      </c>
      <c r="G4795" s="122">
        <v>0</v>
      </c>
      <c r="H4795" s="122">
        <v>0</v>
      </c>
      <c r="I4795" s="122">
        <v>0</v>
      </c>
      <c r="J4795" s="122">
        <v>0</v>
      </c>
      <c r="K4795" s="122">
        <v>0</v>
      </c>
      <c r="L4795" s="122">
        <v>0</v>
      </c>
      <c r="M4795" s="122">
        <v>0</v>
      </c>
      <c r="N4795" s="122">
        <v>0</v>
      </c>
      <c r="O4795" s="122">
        <v>0</v>
      </c>
      <c r="P4795" s="122">
        <v>0</v>
      </c>
      <c r="Q4795" s="122">
        <v>0</v>
      </c>
      <c r="R4795" s="122">
        <v>0</v>
      </c>
      <c r="S4795" s="122">
        <v>0</v>
      </c>
      <c r="T4795" s="122">
        <v>0</v>
      </c>
      <c r="U4795" s="122">
        <v>0</v>
      </c>
      <c r="V4795" s="122">
        <v>0</v>
      </c>
      <c r="W4795" s="122">
        <v>0</v>
      </c>
      <c r="X4795" s="122">
        <v>0</v>
      </c>
      <c r="Y4795" s="122">
        <v>0</v>
      </c>
      <c r="Z4795" s="122">
        <v>0</v>
      </c>
      <c r="AA4795" s="122">
        <v>0</v>
      </c>
      <c r="AB4795" s="122">
        <v>1.0090927999999999E-6</v>
      </c>
      <c r="AC4795" s="122">
        <v>2.1349831999999999E-6</v>
      </c>
      <c r="AD4795" s="122">
        <v>3.3907348E-6</v>
      </c>
      <c r="AE4795" s="122">
        <v>4.7872170000000003E-6</v>
      </c>
      <c r="AF4795" s="122">
        <v>2.1113076299999999E-5</v>
      </c>
      <c r="AG4795" s="122">
        <v>4.0424532899999998E-5</v>
      </c>
      <c r="AH4795" s="122">
        <v>6.1561920999999995E-5</v>
      </c>
      <c r="AI4795" s="122">
        <v>6.8415524400000001E-5</v>
      </c>
      <c r="AJ4795" s="122">
        <v>7.5935935399999995E-5</v>
      </c>
      <c r="AK4795" s="122">
        <v>8.48249055E-5</v>
      </c>
      <c r="AL4795" s="122">
        <v>0</v>
      </c>
    </row>
    <row r="4796" spans="1:38" hidden="1" x14ac:dyDescent="0.25">
      <c r="A4796" s="122" t="s">
        <v>2067</v>
      </c>
      <c r="B4796" s="122">
        <v>1</v>
      </c>
      <c r="C4796" s="122" t="s">
        <v>2271</v>
      </c>
      <c r="D4796" s="122" t="s">
        <v>2156</v>
      </c>
      <c r="E4796" s="122">
        <v>87</v>
      </c>
      <c r="F4796" s="122">
        <v>0</v>
      </c>
      <c r="G4796" s="122">
        <v>0</v>
      </c>
      <c r="H4796" s="122">
        <v>0</v>
      </c>
      <c r="I4796" s="122">
        <v>0</v>
      </c>
      <c r="J4796" s="122">
        <v>0</v>
      </c>
      <c r="K4796" s="122">
        <v>0</v>
      </c>
      <c r="L4796" s="122">
        <v>0</v>
      </c>
      <c r="M4796" s="122">
        <v>0</v>
      </c>
      <c r="N4796" s="122">
        <v>0</v>
      </c>
      <c r="O4796" s="122">
        <v>0</v>
      </c>
      <c r="P4796" s="122">
        <v>0</v>
      </c>
      <c r="Q4796" s="122">
        <v>0</v>
      </c>
      <c r="R4796" s="122">
        <v>0</v>
      </c>
      <c r="S4796" s="122">
        <v>0</v>
      </c>
      <c r="T4796" s="122">
        <v>0</v>
      </c>
      <c r="U4796" s="122">
        <v>0</v>
      </c>
      <c r="V4796" s="122">
        <v>0</v>
      </c>
      <c r="W4796" s="122">
        <v>0</v>
      </c>
      <c r="X4796" s="122">
        <v>0</v>
      </c>
      <c r="Y4796" s="122">
        <v>0</v>
      </c>
      <c r="Z4796" s="122">
        <v>0</v>
      </c>
      <c r="AA4796" s="122">
        <v>0</v>
      </c>
      <c r="AB4796" s="122">
        <v>3.3038187000000001E-6</v>
      </c>
      <c r="AC4796" s="122">
        <v>6.9529393999999997E-6</v>
      </c>
      <c r="AD4796" s="122">
        <v>1.0938390700000001E-5</v>
      </c>
      <c r="AE4796" s="122">
        <v>1.5236304600000001E-5</v>
      </c>
      <c r="AF4796" s="122">
        <v>6.5962869499999998E-5</v>
      </c>
      <c r="AG4796" s="122">
        <v>1.2471238429999999E-4</v>
      </c>
      <c r="AH4796" s="122">
        <v>1.8848955900000001E-4</v>
      </c>
      <c r="AI4796" s="122">
        <v>2.076893262E-4</v>
      </c>
      <c r="AJ4796" s="122">
        <v>2.3255194929999999E-4</v>
      </c>
      <c r="AK4796" s="122">
        <v>2.5898131970000001E-4</v>
      </c>
      <c r="AL4796" s="122">
        <v>0</v>
      </c>
    </row>
    <row r="4797" spans="1:38" hidden="1" x14ac:dyDescent="0.25">
      <c r="A4797" s="122" t="s">
        <v>2067</v>
      </c>
      <c r="B4797" s="122">
        <v>1</v>
      </c>
      <c r="C4797" s="122" t="s">
        <v>2271</v>
      </c>
      <c r="D4797" s="122" t="s">
        <v>2178</v>
      </c>
      <c r="E4797" s="122">
        <v>87</v>
      </c>
      <c r="F4797" s="122">
        <v>0</v>
      </c>
      <c r="G4797" s="122">
        <v>0</v>
      </c>
      <c r="H4797" s="122">
        <v>0</v>
      </c>
      <c r="I4797" s="122">
        <v>0</v>
      </c>
      <c r="J4797" s="122">
        <v>0</v>
      </c>
      <c r="K4797" s="122">
        <v>0</v>
      </c>
      <c r="L4797" s="122">
        <v>0</v>
      </c>
      <c r="M4797" s="122">
        <v>0</v>
      </c>
      <c r="N4797" s="122">
        <v>0</v>
      </c>
      <c r="O4797" s="122">
        <v>0</v>
      </c>
      <c r="P4797" s="122">
        <v>0</v>
      </c>
      <c r="Q4797" s="122">
        <v>0</v>
      </c>
      <c r="R4797" s="122">
        <v>0</v>
      </c>
      <c r="S4797" s="122">
        <v>0</v>
      </c>
      <c r="T4797" s="122">
        <v>0</v>
      </c>
      <c r="U4797" s="122">
        <v>0</v>
      </c>
      <c r="V4797" s="122">
        <v>0</v>
      </c>
      <c r="W4797" s="122">
        <v>0</v>
      </c>
      <c r="X4797" s="122">
        <v>0</v>
      </c>
      <c r="Y4797" s="122">
        <v>0</v>
      </c>
      <c r="Z4797" s="122">
        <v>0</v>
      </c>
      <c r="AA4797" s="122">
        <v>0</v>
      </c>
      <c r="AB4797" s="122">
        <v>9.4036909999999996E-7</v>
      </c>
      <c r="AC4797" s="122">
        <v>1.9548786999999999E-6</v>
      </c>
      <c r="AD4797" s="122">
        <v>3.0225646999999999E-6</v>
      </c>
      <c r="AE4797" s="122">
        <v>4.1375989999999998E-6</v>
      </c>
      <c r="AF4797" s="122">
        <v>1.7571601300000001E-5</v>
      </c>
      <c r="AG4797" s="122">
        <v>3.2412231499999997E-5</v>
      </c>
      <c r="AH4797" s="122">
        <v>4.6990941900000001E-5</v>
      </c>
      <c r="AI4797" s="122">
        <v>5.18222467E-5</v>
      </c>
      <c r="AJ4797" s="122">
        <v>5.8749044500000001E-5</v>
      </c>
      <c r="AK4797" s="122">
        <v>6.5196208E-5</v>
      </c>
      <c r="AL4797" s="122">
        <v>0</v>
      </c>
    </row>
    <row r="4798" spans="1:38" hidden="1" x14ac:dyDescent="0.25">
      <c r="A4798" s="122" t="s">
        <v>2067</v>
      </c>
      <c r="B4798" s="122">
        <v>1</v>
      </c>
      <c r="C4798" s="122" t="s">
        <v>2271</v>
      </c>
      <c r="D4798" s="122" t="s">
        <v>2157</v>
      </c>
      <c r="E4798" s="122">
        <v>87</v>
      </c>
      <c r="F4798" s="122">
        <v>0</v>
      </c>
      <c r="G4798" s="122">
        <v>0</v>
      </c>
      <c r="H4798" s="122">
        <v>0</v>
      </c>
      <c r="I4798" s="122">
        <v>0</v>
      </c>
      <c r="J4798" s="122">
        <v>0</v>
      </c>
      <c r="K4798" s="122">
        <v>0</v>
      </c>
      <c r="L4798" s="122">
        <v>0</v>
      </c>
      <c r="M4798" s="122">
        <v>0</v>
      </c>
      <c r="N4798" s="122">
        <v>0</v>
      </c>
      <c r="O4798" s="122">
        <v>0</v>
      </c>
      <c r="P4798" s="122">
        <v>0</v>
      </c>
      <c r="Q4798" s="122">
        <v>0</v>
      </c>
      <c r="R4798" s="122">
        <v>0</v>
      </c>
      <c r="S4798" s="122">
        <v>0</v>
      </c>
      <c r="T4798" s="122">
        <v>0</v>
      </c>
      <c r="U4798" s="122">
        <v>0</v>
      </c>
      <c r="V4798" s="122">
        <v>0</v>
      </c>
      <c r="W4798" s="122">
        <v>0</v>
      </c>
      <c r="X4798" s="122">
        <v>0</v>
      </c>
      <c r="Y4798" s="122">
        <v>0</v>
      </c>
      <c r="Z4798" s="122">
        <v>0</v>
      </c>
      <c r="AA4798" s="122">
        <v>0</v>
      </c>
      <c r="AB4798" s="122">
        <v>2.7293769999999998E-7</v>
      </c>
      <c r="AC4798" s="122">
        <v>5.742966E-7</v>
      </c>
      <c r="AD4798" s="122">
        <v>9.0339090000000003E-7</v>
      </c>
      <c r="AE4798" s="122">
        <v>1.2590493E-6</v>
      </c>
      <c r="AF4798" s="122">
        <v>5.4562108999999997E-6</v>
      </c>
      <c r="AG4798" s="122">
        <v>1.0298450499999999E-5</v>
      </c>
      <c r="AH4798" s="122">
        <v>1.55884522E-5</v>
      </c>
      <c r="AI4798" s="122">
        <v>1.7170882999999999E-5</v>
      </c>
      <c r="AJ4798" s="122">
        <v>1.9625677499999999E-5</v>
      </c>
      <c r="AK4798" s="122">
        <v>2.1886863400000001E-5</v>
      </c>
      <c r="AL4798" s="122">
        <v>0</v>
      </c>
    </row>
    <row r="4799" spans="1:38" hidden="1" x14ac:dyDescent="0.25">
      <c r="A4799" s="122" t="s">
        <v>2067</v>
      </c>
      <c r="B4799" s="122">
        <v>1</v>
      </c>
      <c r="C4799" s="122" t="s">
        <v>2271</v>
      </c>
      <c r="D4799" s="122" t="s">
        <v>2158</v>
      </c>
      <c r="E4799" s="122">
        <v>87</v>
      </c>
      <c r="F4799" s="122">
        <v>0</v>
      </c>
      <c r="G4799" s="122">
        <v>0</v>
      </c>
      <c r="H4799" s="122">
        <v>0</v>
      </c>
      <c r="I4799" s="122">
        <v>0</v>
      </c>
      <c r="J4799" s="122">
        <v>0</v>
      </c>
      <c r="K4799" s="122">
        <v>0</v>
      </c>
      <c r="L4799" s="122">
        <v>0</v>
      </c>
      <c r="M4799" s="122">
        <v>0</v>
      </c>
      <c r="N4799" s="122">
        <v>0</v>
      </c>
      <c r="O4799" s="122">
        <v>0</v>
      </c>
      <c r="P4799" s="122">
        <v>0</v>
      </c>
      <c r="Q4799" s="122">
        <v>0</v>
      </c>
      <c r="R4799" s="122">
        <v>0</v>
      </c>
      <c r="S4799" s="122">
        <v>0</v>
      </c>
      <c r="T4799" s="122">
        <v>0</v>
      </c>
      <c r="U4799" s="122">
        <v>0</v>
      </c>
      <c r="V4799" s="122">
        <v>0</v>
      </c>
      <c r="W4799" s="122">
        <v>0</v>
      </c>
      <c r="X4799" s="122">
        <v>0</v>
      </c>
      <c r="Y4799" s="122">
        <v>0</v>
      </c>
      <c r="Z4799" s="122">
        <v>0</v>
      </c>
      <c r="AA4799" s="122">
        <v>0</v>
      </c>
      <c r="AB4799" s="122">
        <v>1.2209773000000001E-6</v>
      </c>
      <c r="AC4799" s="122">
        <v>2.5932838999999998E-6</v>
      </c>
      <c r="AD4799" s="122">
        <v>4.1273015000000002E-6</v>
      </c>
      <c r="AE4799" s="122">
        <v>5.8325241000000002E-6</v>
      </c>
      <c r="AF4799" s="122">
        <v>2.5599295099999999E-5</v>
      </c>
      <c r="AG4799" s="122">
        <v>4.9000203700000002E-5</v>
      </c>
      <c r="AH4799" s="122">
        <v>7.4925805900000005E-5</v>
      </c>
      <c r="AI4799" s="122">
        <v>8.3694776599999994E-5</v>
      </c>
      <c r="AJ4799" s="122">
        <v>9.1854924900000004E-5</v>
      </c>
      <c r="AK4799" s="122">
        <v>1.036940623E-4</v>
      </c>
      <c r="AL4799" s="122">
        <v>0</v>
      </c>
    </row>
    <row r="4800" spans="1:38" hidden="1" x14ac:dyDescent="0.25">
      <c r="A4800" s="122" t="s">
        <v>2067</v>
      </c>
      <c r="B4800" s="122">
        <v>1</v>
      </c>
      <c r="C4800" s="122" t="s">
        <v>2271</v>
      </c>
      <c r="D4800" s="122" t="s">
        <v>2159</v>
      </c>
      <c r="E4800" s="122">
        <v>87</v>
      </c>
      <c r="F4800" s="122">
        <v>0</v>
      </c>
      <c r="G4800" s="122">
        <v>0</v>
      </c>
      <c r="H4800" s="122">
        <v>0</v>
      </c>
      <c r="I4800" s="122">
        <v>0</v>
      </c>
      <c r="J4800" s="122">
        <v>0</v>
      </c>
      <c r="K4800" s="122">
        <v>0</v>
      </c>
      <c r="L4800" s="122">
        <v>0</v>
      </c>
      <c r="M4800" s="122">
        <v>0</v>
      </c>
      <c r="N4800" s="122">
        <v>0</v>
      </c>
      <c r="O4800" s="122">
        <v>0</v>
      </c>
      <c r="P4800" s="122">
        <v>0</v>
      </c>
      <c r="Q4800" s="122">
        <v>0</v>
      </c>
      <c r="R4800" s="122">
        <v>0</v>
      </c>
      <c r="S4800" s="122">
        <v>0</v>
      </c>
      <c r="T4800" s="122">
        <v>0</v>
      </c>
      <c r="U4800" s="122">
        <v>0</v>
      </c>
      <c r="V4800" s="122">
        <v>0</v>
      </c>
      <c r="W4800" s="122">
        <v>0</v>
      </c>
      <c r="X4800" s="122">
        <v>0</v>
      </c>
      <c r="Y4800" s="122">
        <v>0</v>
      </c>
      <c r="Z4800" s="122">
        <v>0</v>
      </c>
      <c r="AA4800" s="122">
        <v>0</v>
      </c>
      <c r="AB4800" s="122">
        <v>2.1574849999999999E-7</v>
      </c>
      <c r="AC4800" s="122">
        <v>4.58514E-7</v>
      </c>
      <c r="AD4800" s="122">
        <v>7.2652729999999998E-7</v>
      </c>
      <c r="AE4800" s="122">
        <v>1.0181447E-6</v>
      </c>
      <c r="AF4800" s="122">
        <v>4.4549252000000003E-6</v>
      </c>
      <c r="AG4800" s="122">
        <v>8.5164466000000008E-6</v>
      </c>
      <c r="AH4800" s="122">
        <v>1.29404087E-5</v>
      </c>
      <c r="AI4800" s="122">
        <v>1.43955381E-5</v>
      </c>
      <c r="AJ4800" s="122">
        <v>1.5881644099999999E-5</v>
      </c>
      <c r="AK4800" s="122">
        <v>1.7886814000000001E-5</v>
      </c>
      <c r="AL4800" s="122">
        <v>0</v>
      </c>
    </row>
    <row r="4801" spans="1:38" hidden="1" x14ac:dyDescent="0.25">
      <c r="A4801" s="122" t="s">
        <v>2067</v>
      </c>
      <c r="B4801" s="122">
        <v>1</v>
      </c>
      <c r="C4801" s="122" t="s">
        <v>2271</v>
      </c>
      <c r="D4801" s="122" t="s">
        <v>2160</v>
      </c>
      <c r="E4801" s="122">
        <v>87</v>
      </c>
      <c r="F4801" s="122">
        <v>0</v>
      </c>
      <c r="G4801" s="122">
        <v>0</v>
      </c>
      <c r="H4801" s="122">
        <v>0</v>
      </c>
      <c r="I4801" s="122">
        <v>0</v>
      </c>
      <c r="J4801" s="122">
        <v>0</v>
      </c>
      <c r="K4801" s="122">
        <v>0</v>
      </c>
      <c r="L4801" s="122">
        <v>0</v>
      </c>
      <c r="M4801" s="122">
        <v>0</v>
      </c>
      <c r="N4801" s="122">
        <v>0</v>
      </c>
      <c r="O4801" s="122">
        <v>0</v>
      </c>
      <c r="P4801" s="122">
        <v>0</v>
      </c>
      <c r="Q4801" s="122">
        <v>0</v>
      </c>
      <c r="R4801" s="122">
        <v>0</v>
      </c>
      <c r="S4801" s="122">
        <v>0</v>
      </c>
      <c r="T4801" s="122">
        <v>0</v>
      </c>
      <c r="U4801" s="122">
        <v>0</v>
      </c>
      <c r="V4801" s="122">
        <v>0</v>
      </c>
      <c r="W4801" s="122">
        <v>0</v>
      </c>
      <c r="X4801" s="122">
        <v>0</v>
      </c>
      <c r="Y4801" s="122">
        <v>0</v>
      </c>
      <c r="Z4801" s="122">
        <v>0</v>
      </c>
      <c r="AA4801" s="122">
        <v>0</v>
      </c>
      <c r="AB4801" s="122">
        <v>1.6703288E-6</v>
      </c>
      <c r="AC4801" s="122">
        <v>3.5347797000000001E-6</v>
      </c>
      <c r="AD4801" s="122">
        <v>5.5961056999999996E-6</v>
      </c>
      <c r="AE4801" s="122">
        <v>7.8569268999999999E-6</v>
      </c>
      <c r="AF4801" s="122">
        <v>3.4307261599999999E-5</v>
      </c>
      <c r="AG4801" s="122">
        <v>6.54500385E-5</v>
      </c>
      <c r="AH4801" s="122">
        <v>9.9742796999999995E-5</v>
      </c>
      <c r="AI4801" s="122">
        <v>1.1083667200000001E-4</v>
      </c>
      <c r="AJ4801" s="122">
        <v>1.238901941E-4</v>
      </c>
      <c r="AK4801" s="122">
        <v>1.393430546E-4</v>
      </c>
      <c r="AL4801" s="122">
        <v>0</v>
      </c>
    </row>
    <row r="4802" spans="1:38" hidden="1" x14ac:dyDescent="0.25">
      <c r="A4802" s="122" t="s">
        <v>2067</v>
      </c>
      <c r="B4802" s="122">
        <v>1</v>
      </c>
      <c r="C4802" s="122" t="s">
        <v>2271</v>
      </c>
      <c r="D4802" s="122" t="s">
        <v>2161</v>
      </c>
      <c r="E4802" s="122">
        <v>87</v>
      </c>
      <c r="F4802" s="122">
        <v>0</v>
      </c>
      <c r="G4802" s="122">
        <v>0</v>
      </c>
      <c r="H4802" s="122">
        <v>0</v>
      </c>
      <c r="I4802" s="122">
        <v>0</v>
      </c>
      <c r="J4802" s="122">
        <v>0</v>
      </c>
      <c r="K4802" s="122">
        <v>0</v>
      </c>
      <c r="L4802" s="122">
        <v>0</v>
      </c>
      <c r="M4802" s="122">
        <v>0</v>
      </c>
      <c r="N4802" s="122">
        <v>0</v>
      </c>
      <c r="O4802" s="122">
        <v>0</v>
      </c>
      <c r="P4802" s="122">
        <v>0</v>
      </c>
      <c r="Q4802" s="122">
        <v>0</v>
      </c>
      <c r="R4802" s="122">
        <v>0</v>
      </c>
      <c r="S4802" s="122">
        <v>0</v>
      </c>
      <c r="T4802" s="122">
        <v>0</v>
      </c>
      <c r="U4802" s="122">
        <v>0</v>
      </c>
      <c r="V4802" s="122">
        <v>0</v>
      </c>
      <c r="W4802" s="122">
        <v>0</v>
      </c>
      <c r="X4802" s="122">
        <v>0</v>
      </c>
      <c r="Y4802" s="122">
        <v>0</v>
      </c>
      <c r="Z4802" s="122">
        <v>0</v>
      </c>
      <c r="AA4802" s="122">
        <v>0</v>
      </c>
      <c r="AB4802" s="122">
        <v>6.7488739999999996E-6</v>
      </c>
      <c r="AC4802" s="122">
        <v>1.44067316E-5</v>
      </c>
      <c r="AD4802" s="122">
        <v>2.3055331200000001E-5</v>
      </c>
      <c r="AE4802" s="122">
        <v>3.2722768299999998E-5</v>
      </c>
      <c r="AF4802" s="122">
        <v>1.4398063640000001E-4</v>
      </c>
      <c r="AG4802" s="122">
        <v>2.7575846629999999E-4</v>
      </c>
      <c r="AH4802" s="122">
        <v>4.2121839139999998E-4</v>
      </c>
      <c r="AI4802" s="122">
        <v>4.7037290000000002E-4</v>
      </c>
      <c r="AJ4802" s="122">
        <v>5.2308070169999996E-4</v>
      </c>
      <c r="AK4802" s="122">
        <v>5.8987597160000001E-4</v>
      </c>
      <c r="AL4802" s="122">
        <v>0</v>
      </c>
    </row>
    <row r="4803" spans="1:38" hidden="1" x14ac:dyDescent="0.25">
      <c r="A4803" s="122" t="s">
        <v>2067</v>
      </c>
      <c r="B4803" s="122">
        <v>1</v>
      </c>
      <c r="C4803" s="122" t="s">
        <v>2271</v>
      </c>
      <c r="D4803" s="122" t="s">
        <v>2162</v>
      </c>
      <c r="E4803" s="122">
        <v>87</v>
      </c>
      <c r="F4803" s="122">
        <v>0</v>
      </c>
      <c r="G4803" s="122">
        <v>0</v>
      </c>
      <c r="H4803" s="122">
        <v>0</v>
      </c>
      <c r="I4803" s="122">
        <v>0</v>
      </c>
      <c r="J4803" s="122">
        <v>0</v>
      </c>
      <c r="K4803" s="122">
        <v>0</v>
      </c>
      <c r="L4803" s="122">
        <v>0</v>
      </c>
      <c r="M4803" s="122">
        <v>0</v>
      </c>
      <c r="N4803" s="122">
        <v>0</v>
      </c>
      <c r="O4803" s="122">
        <v>0</v>
      </c>
      <c r="P4803" s="122">
        <v>0</v>
      </c>
      <c r="Q4803" s="122">
        <v>0</v>
      </c>
      <c r="R4803" s="122">
        <v>0</v>
      </c>
      <c r="S4803" s="122">
        <v>0</v>
      </c>
      <c r="T4803" s="122">
        <v>0</v>
      </c>
      <c r="U4803" s="122">
        <v>0</v>
      </c>
      <c r="V4803" s="122">
        <v>0</v>
      </c>
      <c r="W4803" s="122">
        <v>0</v>
      </c>
      <c r="X4803" s="122">
        <v>0</v>
      </c>
      <c r="Y4803" s="122">
        <v>0</v>
      </c>
      <c r="Z4803" s="122">
        <v>0</v>
      </c>
      <c r="AA4803" s="122">
        <v>0</v>
      </c>
      <c r="AB4803" s="122">
        <v>7.3846740000000001E-7</v>
      </c>
      <c r="AC4803" s="122">
        <v>1.5771300000000001E-6</v>
      </c>
      <c r="AD4803" s="122">
        <v>2.5124752999999998E-6</v>
      </c>
      <c r="AE4803" s="122">
        <v>3.5543401000000002E-6</v>
      </c>
      <c r="AF4803" s="122">
        <v>1.5702183499999998E-5</v>
      </c>
      <c r="AG4803" s="122">
        <v>3.0250846699999999E-5</v>
      </c>
      <c r="AH4803" s="122">
        <v>4.6428950700000003E-5</v>
      </c>
      <c r="AI4803" s="122">
        <v>5.1981759399999999E-5</v>
      </c>
      <c r="AJ4803" s="122">
        <v>5.87516584E-5</v>
      </c>
      <c r="AK4803" s="122">
        <v>6.6682307600000006E-5</v>
      </c>
      <c r="AL4803" s="122">
        <v>0</v>
      </c>
    </row>
    <row r="4804" spans="1:38" hidden="1" x14ac:dyDescent="0.25">
      <c r="A4804" s="122" t="s">
        <v>2067</v>
      </c>
      <c r="B4804" s="122">
        <v>1</v>
      </c>
      <c r="C4804" s="122" t="s">
        <v>2271</v>
      </c>
      <c r="D4804" s="122" t="s">
        <v>2163</v>
      </c>
      <c r="E4804" s="122">
        <v>87</v>
      </c>
      <c r="F4804" s="122">
        <v>0</v>
      </c>
      <c r="G4804" s="122">
        <v>0</v>
      </c>
      <c r="H4804" s="122">
        <v>0</v>
      </c>
      <c r="I4804" s="122">
        <v>0</v>
      </c>
      <c r="J4804" s="122">
        <v>0</v>
      </c>
      <c r="K4804" s="122">
        <v>0</v>
      </c>
      <c r="L4804" s="122">
        <v>0</v>
      </c>
      <c r="M4804" s="122">
        <v>0</v>
      </c>
      <c r="N4804" s="122">
        <v>0</v>
      </c>
      <c r="O4804" s="122">
        <v>0</v>
      </c>
      <c r="P4804" s="122">
        <v>0</v>
      </c>
      <c r="Q4804" s="122">
        <v>0</v>
      </c>
      <c r="R4804" s="122">
        <v>0</v>
      </c>
      <c r="S4804" s="122">
        <v>0</v>
      </c>
      <c r="T4804" s="122">
        <v>0</v>
      </c>
      <c r="U4804" s="122">
        <v>0</v>
      </c>
      <c r="V4804" s="122">
        <v>0</v>
      </c>
      <c r="W4804" s="122">
        <v>0</v>
      </c>
      <c r="X4804" s="122">
        <v>0</v>
      </c>
      <c r="Y4804" s="122">
        <v>0</v>
      </c>
      <c r="Z4804" s="122">
        <v>0</v>
      </c>
      <c r="AA4804" s="122">
        <v>0</v>
      </c>
      <c r="AB4804" s="122">
        <v>2.1183811999999999E-6</v>
      </c>
      <c r="AC4804" s="122">
        <v>4.4917509000000001E-6</v>
      </c>
      <c r="AD4804" s="122">
        <v>7.1102748000000004E-6</v>
      </c>
      <c r="AE4804" s="122">
        <v>9.9678180000000006E-6</v>
      </c>
      <c r="AF4804" s="122">
        <v>4.3418212000000003E-5</v>
      </c>
      <c r="AG4804" s="122">
        <v>8.2568697500000004E-5</v>
      </c>
      <c r="AH4804" s="122">
        <v>1.2524054629999999E-4</v>
      </c>
      <c r="AI4804" s="122">
        <v>1.3884986770000001E-4</v>
      </c>
      <c r="AJ4804" s="122">
        <v>1.545386151E-4</v>
      </c>
      <c r="AK4804" s="122">
        <v>1.7264562310000001E-4</v>
      </c>
      <c r="AL4804" s="122">
        <v>0</v>
      </c>
    </row>
    <row r="4805" spans="1:38" hidden="1" x14ac:dyDescent="0.25">
      <c r="A4805" s="122" t="s">
        <v>2067</v>
      </c>
      <c r="B4805" s="122">
        <v>1</v>
      </c>
      <c r="C4805" s="122" t="s">
        <v>2271</v>
      </c>
      <c r="D4805" s="122" t="s">
        <v>2180</v>
      </c>
      <c r="E4805" s="122">
        <v>87</v>
      </c>
      <c r="F4805" s="122">
        <v>0</v>
      </c>
      <c r="G4805" s="122">
        <v>0</v>
      </c>
      <c r="H4805" s="122">
        <v>0</v>
      </c>
      <c r="I4805" s="122">
        <v>0</v>
      </c>
      <c r="J4805" s="122">
        <v>0</v>
      </c>
      <c r="K4805" s="122">
        <v>0</v>
      </c>
      <c r="L4805" s="122">
        <v>0</v>
      </c>
      <c r="M4805" s="122">
        <v>0</v>
      </c>
      <c r="N4805" s="122">
        <v>0</v>
      </c>
      <c r="O4805" s="122">
        <v>0</v>
      </c>
      <c r="P4805" s="122">
        <v>0</v>
      </c>
      <c r="Q4805" s="122">
        <v>0</v>
      </c>
      <c r="R4805" s="122">
        <v>0</v>
      </c>
      <c r="S4805" s="122">
        <v>0</v>
      </c>
      <c r="T4805" s="122">
        <v>0</v>
      </c>
      <c r="U4805" s="122">
        <v>0</v>
      </c>
      <c r="V4805" s="122">
        <v>0</v>
      </c>
      <c r="W4805" s="122">
        <v>0</v>
      </c>
      <c r="X4805" s="122">
        <v>0</v>
      </c>
      <c r="Y4805" s="122">
        <v>0</v>
      </c>
      <c r="Z4805" s="122">
        <v>0</v>
      </c>
      <c r="AA4805" s="122">
        <v>0</v>
      </c>
      <c r="AB4805" s="122">
        <v>2.7992E-8</v>
      </c>
      <c r="AC4805" s="122">
        <v>5.87817E-8</v>
      </c>
      <c r="AD4805" s="122">
        <v>9.2246700000000002E-8</v>
      </c>
      <c r="AE4805" s="122">
        <v>1.2831539999999999E-7</v>
      </c>
      <c r="AF4805" s="122">
        <v>5.5456710000000004E-7</v>
      </c>
      <c r="AG4805" s="122">
        <v>1.0456901000000001E-6</v>
      </c>
      <c r="AH4805" s="122">
        <v>1.5745494E-6</v>
      </c>
      <c r="AI4805" s="122">
        <v>1.7309332999999999E-6</v>
      </c>
      <c r="AJ4805" s="122">
        <v>1.9028990999999999E-6</v>
      </c>
      <c r="AK4805" s="122">
        <v>2.1149515999999998E-6</v>
      </c>
      <c r="AL4805" s="122">
        <v>0</v>
      </c>
    </row>
    <row r="4806" spans="1:38" hidden="1" x14ac:dyDescent="0.25">
      <c r="A4806" s="122" t="s">
        <v>2067</v>
      </c>
      <c r="B4806" s="122">
        <v>1</v>
      </c>
      <c r="C4806" s="122" t="s">
        <v>2271</v>
      </c>
      <c r="D4806" s="122" t="s">
        <v>2164</v>
      </c>
      <c r="E4806" s="122">
        <v>87</v>
      </c>
      <c r="F4806" s="122">
        <v>0</v>
      </c>
      <c r="G4806" s="122">
        <v>0</v>
      </c>
      <c r="H4806" s="122">
        <v>0</v>
      </c>
      <c r="I4806" s="122">
        <v>0</v>
      </c>
      <c r="J4806" s="122">
        <v>0</v>
      </c>
      <c r="K4806" s="122">
        <v>0</v>
      </c>
      <c r="L4806" s="122">
        <v>0</v>
      </c>
      <c r="M4806" s="122">
        <v>0</v>
      </c>
      <c r="N4806" s="122">
        <v>0</v>
      </c>
      <c r="O4806" s="122">
        <v>0</v>
      </c>
      <c r="P4806" s="122">
        <v>0</v>
      </c>
      <c r="Q4806" s="122">
        <v>0</v>
      </c>
      <c r="R4806" s="122">
        <v>0</v>
      </c>
      <c r="S4806" s="122">
        <v>0</v>
      </c>
      <c r="T4806" s="122">
        <v>0</v>
      </c>
      <c r="U4806" s="122">
        <v>0</v>
      </c>
      <c r="V4806" s="122">
        <v>0</v>
      </c>
      <c r="W4806" s="122">
        <v>0</v>
      </c>
      <c r="X4806" s="122">
        <v>0</v>
      </c>
      <c r="Y4806" s="122">
        <v>0</v>
      </c>
      <c r="Z4806" s="122">
        <v>0</v>
      </c>
      <c r="AA4806" s="122">
        <v>0</v>
      </c>
      <c r="AB4806" s="122">
        <v>1.620615E-7</v>
      </c>
      <c r="AC4806" s="122">
        <v>3.409147E-7</v>
      </c>
      <c r="AD4806" s="122">
        <v>5.3501129999999998E-7</v>
      </c>
      <c r="AE4806" s="122">
        <v>7.455162E-7</v>
      </c>
      <c r="AF4806" s="122">
        <v>3.2204774000000001E-6</v>
      </c>
      <c r="AG4806" s="122">
        <v>6.0932910000000001E-6</v>
      </c>
      <c r="AH4806" s="122">
        <v>9.1941345999999999E-6</v>
      </c>
      <c r="AI4806" s="122">
        <v>1.01264847E-5</v>
      </c>
      <c r="AJ4806" s="122">
        <v>1.15025233E-5</v>
      </c>
      <c r="AK4806" s="122">
        <v>1.28964709E-5</v>
      </c>
      <c r="AL4806" s="122">
        <v>0</v>
      </c>
    </row>
    <row r="4807" spans="1:38" hidden="1" x14ac:dyDescent="0.25">
      <c r="A4807" s="122" t="s">
        <v>2067</v>
      </c>
      <c r="B4807" s="122">
        <v>1</v>
      </c>
      <c r="C4807" s="122" t="s">
        <v>2271</v>
      </c>
      <c r="D4807" s="122" t="s">
        <v>2165</v>
      </c>
      <c r="E4807" s="122">
        <v>87</v>
      </c>
      <c r="F4807" s="122">
        <v>0</v>
      </c>
      <c r="G4807" s="122">
        <v>0</v>
      </c>
      <c r="H4807" s="122">
        <v>0</v>
      </c>
      <c r="I4807" s="122">
        <v>0</v>
      </c>
      <c r="J4807" s="122">
        <v>0</v>
      </c>
      <c r="K4807" s="122">
        <v>0</v>
      </c>
      <c r="L4807" s="122">
        <v>0</v>
      </c>
      <c r="M4807" s="122">
        <v>0</v>
      </c>
      <c r="N4807" s="122">
        <v>0</v>
      </c>
      <c r="O4807" s="122">
        <v>0</v>
      </c>
      <c r="P4807" s="122">
        <v>0</v>
      </c>
      <c r="Q4807" s="122">
        <v>0</v>
      </c>
      <c r="R4807" s="122">
        <v>0</v>
      </c>
      <c r="S4807" s="122">
        <v>0</v>
      </c>
      <c r="T4807" s="122">
        <v>0</v>
      </c>
      <c r="U4807" s="122">
        <v>0</v>
      </c>
      <c r="V4807" s="122">
        <v>0</v>
      </c>
      <c r="W4807" s="122">
        <v>0</v>
      </c>
      <c r="X4807" s="122">
        <v>0</v>
      </c>
      <c r="Y4807" s="122">
        <v>0</v>
      </c>
      <c r="Z4807" s="122">
        <v>0</v>
      </c>
      <c r="AA4807" s="122">
        <v>0</v>
      </c>
      <c r="AB4807" s="122">
        <v>1.7849088E-6</v>
      </c>
      <c r="AC4807" s="122">
        <v>3.7901157000000001E-6</v>
      </c>
      <c r="AD4807" s="122">
        <v>6.0346831000000001E-6</v>
      </c>
      <c r="AE4807" s="122">
        <v>8.5382604999999995E-6</v>
      </c>
      <c r="AF4807" s="122">
        <v>3.7653171199999998E-5</v>
      </c>
      <c r="AG4807" s="122">
        <v>7.2401775700000001E-5</v>
      </c>
      <c r="AH4807" s="122">
        <v>1.107588447E-4</v>
      </c>
      <c r="AI4807" s="122">
        <v>1.2355386900000001E-4</v>
      </c>
      <c r="AJ4807" s="122">
        <v>1.381886311E-4</v>
      </c>
      <c r="AK4807" s="122">
        <v>1.5459487890000001E-4</v>
      </c>
      <c r="AL4807" s="122">
        <v>0</v>
      </c>
    </row>
    <row r="4808" spans="1:38" hidden="1" x14ac:dyDescent="0.25">
      <c r="A4808" s="122" t="s">
        <v>2067</v>
      </c>
      <c r="B4808" s="122">
        <v>1</v>
      </c>
      <c r="C4808" s="122" t="s">
        <v>2271</v>
      </c>
      <c r="D4808" s="122" t="s">
        <v>2166</v>
      </c>
      <c r="E4808" s="122">
        <v>87</v>
      </c>
      <c r="F4808" s="122">
        <v>0</v>
      </c>
      <c r="G4808" s="122">
        <v>0</v>
      </c>
      <c r="H4808" s="122">
        <v>0</v>
      </c>
      <c r="I4808" s="122">
        <v>0</v>
      </c>
      <c r="J4808" s="122">
        <v>0</v>
      </c>
      <c r="K4808" s="122">
        <v>0</v>
      </c>
      <c r="L4808" s="122">
        <v>0</v>
      </c>
      <c r="M4808" s="122">
        <v>0</v>
      </c>
      <c r="N4808" s="122">
        <v>0</v>
      </c>
      <c r="O4808" s="122">
        <v>0</v>
      </c>
      <c r="P4808" s="122">
        <v>0</v>
      </c>
      <c r="Q4808" s="122">
        <v>0</v>
      </c>
      <c r="R4808" s="122">
        <v>0</v>
      </c>
      <c r="S4808" s="122">
        <v>0</v>
      </c>
      <c r="T4808" s="122">
        <v>0</v>
      </c>
      <c r="U4808" s="122">
        <v>0</v>
      </c>
      <c r="V4808" s="122">
        <v>0</v>
      </c>
      <c r="W4808" s="122">
        <v>0</v>
      </c>
      <c r="X4808" s="122">
        <v>0</v>
      </c>
      <c r="Y4808" s="122">
        <v>0</v>
      </c>
      <c r="Z4808" s="122">
        <v>0</v>
      </c>
      <c r="AA4808" s="122">
        <v>0</v>
      </c>
      <c r="AB4808" s="122">
        <v>1.4801774999999999E-6</v>
      </c>
      <c r="AC4808" s="122">
        <v>3.1218695E-6</v>
      </c>
      <c r="AD4808" s="122">
        <v>4.9193878999999996E-6</v>
      </c>
      <c r="AE4808" s="122">
        <v>6.8652715999999996E-6</v>
      </c>
      <c r="AF4808" s="122">
        <v>2.9788304899999999E-5</v>
      </c>
      <c r="AG4808" s="122">
        <v>5.64670027E-5</v>
      </c>
      <c r="AH4808" s="122">
        <v>8.5485738800000004E-5</v>
      </c>
      <c r="AI4808" s="122">
        <v>9.4516318500000002E-5</v>
      </c>
      <c r="AJ4808" s="122">
        <v>1.054896657E-4</v>
      </c>
      <c r="AK4808" s="122">
        <v>1.177818142E-4</v>
      </c>
      <c r="AL4808" s="122">
        <v>0</v>
      </c>
    </row>
    <row r="4809" spans="1:38" hidden="1" x14ac:dyDescent="0.25">
      <c r="A4809" s="122" t="s">
        <v>2067</v>
      </c>
      <c r="B4809" s="122">
        <v>1</v>
      </c>
      <c r="C4809" s="122" t="s">
        <v>2271</v>
      </c>
      <c r="D4809" s="122" t="s">
        <v>2167</v>
      </c>
      <c r="E4809" s="122">
        <v>87</v>
      </c>
      <c r="F4809" s="122">
        <v>0</v>
      </c>
      <c r="G4809" s="122">
        <v>0</v>
      </c>
      <c r="H4809" s="122">
        <v>0</v>
      </c>
      <c r="I4809" s="122">
        <v>0</v>
      </c>
      <c r="J4809" s="122">
        <v>0</v>
      </c>
      <c r="K4809" s="122">
        <v>0</v>
      </c>
      <c r="L4809" s="122">
        <v>0</v>
      </c>
      <c r="M4809" s="122">
        <v>0</v>
      </c>
      <c r="N4809" s="122">
        <v>0</v>
      </c>
      <c r="O4809" s="122">
        <v>0</v>
      </c>
      <c r="P4809" s="122">
        <v>0</v>
      </c>
      <c r="Q4809" s="122">
        <v>0</v>
      </c>
      <c r="R4809" s="122">
        <v>0</v>
      </c>
      <c r="S4809" s="122">
        <v>0</v>
      </c>
      <c r="T4809" s="122">
        <v>0</v>
      </c>
      <c r="U4809" s="122">
        <v>0</v>
      </c>
      <c r="V4809" s="122">
        <v>0</v>
      </c>
      <c r="W4809" s="122">
        <v>0</v>
      </c>
      <c r="X4809" s="122">
        <v>0</v>
      </c>
      <c r="Y4809" s="122">
        <v>0</v>
      </c>
      <c r="Z4809" s="122">
        <v>0</v>
      </c>
      <c r="AA4809" s="122">
        <v>0</v>
      </c>
      <c r="AB4809" s="122">
        <v>4.8058620000000002E-7</v>
      </c>
      <c r="AC4809" s="122">
        <v>1.0091202E-6</v>
      </c>
      <c r="AD4809" s="122">
        <v>1.582366E-6</v>
      </c>
      <c r="AE4809" s="122">
        <v>2.1959284000000001E-6</v>
      </c>
      <c r="AF4809" s="122">
        <v>9.4516928000000006E-6</v>
      </c>
      <c r="AG4809" s="122">
        <v>1.7727079600000001E-5</v>
      </c>
      <c r="AH4809" s="122">
        <v>2.6575098900000001E-5</v>
      </c>
      <c r="AI4809" s="122">
        <v>2.9131992399999999E-5</v>
      </c>
      <c r="AJ4809" s="122">
        <v>3.2042573500000001E-5</v>
      </c>
      <c r="AK4809" s="122">
        <v>3.5617948199999998E-5</v>
      </c>
      <c r="AL4809" s="122">
        <v>0</v>
      </c>
    </row>
    <row r="4810" spans="1:38" hidden="1" x14ac:dyDescent="0.25">
      <c r="A4810" s="122" t="s">
        <v>2067</v>
      </c>
      <c r="B4810" s="122">
        <v>1</v>
      </c>
      <c r="C4810" s="122" t="s">
        <v>2271</v>
      </c>
      <c r="D4810" s="122" t="s">
        <v>2168</v>
      </c>
      <c r="E4810" s="122">
        <v>87</v>
      </c>
      <c r="F4810" s="122">
        <v>0</v>
      </c>
      <c r="G4810" s="122">
        <v>0</v>
      </c>
      <c r="H4810" s="122">
        <v>0</v>
      </c>
      <c r="I4810" s="122">
        <v>0</v>
      </c>
      <c r="J4810" s="122">
        <v>0</v>
      </c>
      <c r="K4810" s="122">
        <v>0</v>
      </c>
      <c r="L4810" s="122">
        <v>0</v>
      </c>
      <c r="M4810" s="122">
        <v>0</v>
      </c>
      <c r="N4810" s="122">
        <v>0</v>
      </c>
      <c r="O4810" s="122">
        <v>0</v>
      </c>
      <c r="P4810" s="122">
        <v>0</v>
      </c>
      <c r="Q4810" s="122">
        <v>0</v>
      </c>
      <c r="R4810" s="122">
        <v>0</v>
      </c>
      <c r="S4810" s="122">
        <v>0</v>
      </c>
      <c r="T4810" s="122">
        <v>0</v>
      </c>
      <c r="U4810" s="122">
        <v>0</v>
      </c>
      <c r="V4810" s="122">
        <v>0</v>
      </c>
      <c r="W4810" s="122">
        <v>0</v>
      </c>
      <c r="X4810" s="122">
        <v>0</v>
      </c>
      <c r="Y4810" s="122">
        <v>0</v>
      </c>
      <c r="Z4810" s="122">
        <v>0</v>
      </c>
      <c r="AA4810" s="122">
        <v>0</v>
      </c>
      <c r="AB4810" s="122">
        <v>1.4920110000000001E-7</v>
      </c>
      <c r="AC4810" s="122">
        <v>3.16985E-7</v>
      </c>
      <c r="AD4810" s="122">
        <v>4.9864179999999999E-7</v>
      </c>
      <c r="AE4810" s="122">
        <v>6.9855469999999997E-7</v>
      </c>
      <c r="AF4810" s="122">
        <v>3.0186812E-6</v>
      </c>
      <c r="AG4810" s="122">
        <v>5.6533216000000002E-6</v>
      </c>
      <c r="AH4810" s="122">
        <v>8.5209399999999994E-6</v>
      </c>
      <c r="AI4810" s="122">
        <v>9.4136262000000001E-6</v>
      </c>
      <c r="AJ4810" s="122">
        <v>1.0334752999999999E-5</v>
      </c>
      <c r="AK4810" s="122">
        <v>1.1562675E-5</v>
      </c>
      <c r="AL4810" s="122">
        <v>0</v>
      </c>
    </row>
    <row r="4811" spans="1:38" hidden="1" x14ac:dyDescent="0.25">
      <c r="A4811" s="122" t="s">
        <v>2067</v>
      </c>
      <c r="B4811" s="122">
        <v>1</v>
      </c>
      <c r="C4811" s="122" t="s">
        <v>2272</v>
      </c>
      <c r="D4811" s="122" t="s">
        <v>2120</v>
      </c>
      <c r="E4811" s="122">
        <v>88</v>
      </c>
      <c r="F4811" s="122">
        <v>0</v>
      </c>
      <c r="G4811" s="122">
        <v>0</v>
      </c>
      <c r="H4811" s="122">
        <v>0</v>
      </c>
      <c r="I4811" s="122">
        <v>0</v>
      </c>
      <c r="J4811" s="122">
        <v>0</v>
      </c>
      <c r="K4811" s="122">
        <v>0</v>
      </c>
      <c r="L4811" s="122">
        <v>0</v>
      </c>
      <c r="M4811" s="122">
        <v>0</v>
      </c>
      <c r="N4811" s="122">
        <v>0</v>
      </c>
      <c r="O4811" s="122">
        <v>0</v>
      </c>
      <c r="P4811" s="122">
        <v>0</v>
      </c>
      <c r="Q4811" s="122">
        <v>0</v>
      </c>
      <c r="R4811" s="122">
        <v>0</v>
      </c>
      <c r="S4811" s="122">
        <v>0</v>
      </c>
      <c r="T4811" s="122">
        <v>0</v>
      </c>
      <c r="U4811" s="122">
        <v>0</v>
      </c>
      <c r="V4811" s="122">
        <v>0</v>
      </c>
      <c r="W4811" s="122">
        <v>0</v>
      </c>
      <c r="X4811" s="122">
        <v>0</v>
      </c>
      <c r="Y4811" s="122">
        <v>0</v>
      </c>
      <c r="Z4811" s="122">
        <v>0</v>
      </c>
      <c r="AA4811" s="122">
        <v>0</v>
      </c>
      <c r="AB4811" s="122">
        <v>0</v>
      </c>
      <c r="AC4811" s="122">
        <v>0</v>
      </c>
      <c r="AD4811" s="122">
        <v>0</v>
      </c>
      <c r="AE4811" s="122">
        <v>0</v>
      </c>
      <c r="AF4811" s="122">
        <v>1.6195904E-6</v>
      </c>
      <c r="AG4811" s="122">
        <v>3.5861103999999999E-6</v>
      </c>
      <c r="AH4811" s="122">
        <v>5.9619788E-6</v>
      </c>
      <c r="AI4811" s="122">
        <v>8.8101090000000002E-6</v>
      </c>
      <c r="AJ4811" s="122">
        <v>1.2163467800000001E-5</v>
      </c>
      <c r="AK4811" s="122">
        <v>1.4000625600000001E-5</v>
      </c>
      <c r="AL4811" s="122">
        <v>0</v>
      </c>
    </row>
    <row r="4812" spans="1:38" hidden="1" x14ac:dyDescent="0.25">
      <c r="A4812" s="122" t="s">
        <v>2067</v>
      </c>
      <c r="B4812" s="122">
        <v>1</v>
      </c>
      <c r="C4812" s="122" t="s">
        <v>2272</v>
      </c>
      <c r="D4812" s="122" t="s">
        <v>2121</v>
      </c>
      <c r="E4812" s="122">
        <v>88</v>
      </c>
      <c r="F4812" s="122">
        <v>0</v>
      </c>
      <c r="G4812" s="122">
        <v>0</v>
      </c>
      <c r="H4812" s="122">
        <v>0</v>
      </c>
      <c r="I4812" s="122">
        <v>0</v>
      </c>
      <c r="J4812" s="122">
        <v>0</v>
      </c>
      <c r="K4812" s="122">
        <v>0</v>
      </c>
      <c r="L4812" s="122">
        <v>0</v>
      </c>
      <c r="M4812" s="122">
        <v>0</v>
      </c>
      <c r="N4812" s="122">
        <v>0</v>
      </c>
      <c r="O4812" s="122">
        <v>0</v>
      </c>
      <c r="P4812" s="122">
        <v>0</v>
      </c>
      <c r="Q4812" s="122">
        <v>0</v>
      </c>
      <c r="R4812" s="122">
        <v>0</v>
      </c>
      <c r="S4812" s="122">
        <v>0</v>
      </c>
      <c r="T4812" s="122">
        <v>0</v>
      </c>
      <c r="U4812" s="122">
        <v>0</v>
      </c>
      <c r="V4812" s="122">
        <v>0</v>
      </c>
      <c r="W4812" s="122">
        <v>0</v>
      </c>
      <c r="X4812" s="122">
        <v>0</v>
      </c>
      <c r="Y4812" s="122">
        <v>0</v>
      </c>
      <c r="Z4812" s="122">
        <v>0</v>
      </c>
      <c r="AA4812" s="122">
        <v>0</v>
      </c>
      <c r="AB4812" s="122">
        <v>0</v>
      </c>
      <c r="AC4812" s="122">
        <v>0</v>
      </c>
      <c r="AD4812" s="122">
        <v>0</v>
      </c>
      <c r="AE4812" s="122">
        <v>0</v>
      </c>
      <c r="AF4812" s="122">
        <v>1.0614768399999999E-5</v>
      </c>
      <c r="AG4812" s="122">
        <v>2.3607839400000001E-5</v>
      </c>
      <c r="AH4812" s="122">
        <v>3.9591137800000002E-5</v>
      </c>
      <c r="AI4812" s="122">
        <v>5.8941562199999997E-5</v>
      </c>
      <c r="AJ4812" s="122">
        <v>8.3445669599999998E-5</v>
      </c>
      <c r="AK4812" s="122">
        <v>9.6306852599999996E-5</v>
      </c>
      <c r="AL4812" s="122">
        <v>0</v>
      </c>
    </row>
    <row r="4813" spans="1:38" hidden="1" x14ac:dyDescent="0.25">
      <c r="A4813" s="122" t="s">
        <v>2067</v>
      </c>
      <c r="B4813" s="122">
        <v>1</v>
      </c>
      <c r="C4813" s="122" t="s">
        <v>2272</v>
      </c>
      <c r="D4813" s="122" t="s">
        <v>2122</v>
      </c>
      <c r="E4813" s="122">
        <v>88</v>
      </c>
      <c r="F4813" s="122">
        <v>0</v>
      </c>
      <c r="G4813" s="122">
        <v>0</v>
      </c>
      <c r="H4813" s="122">
        <v>0</v>
      </c>
      <c r="I4813" s="122">
        <v>0</v>
      </c>
      <c r="J4813" s="122">
        <v>0</v>
      </c>
      <c r="K4813" s="122">
        <v>0</v>
      </c>
      <c r="L4813" s="122">
        <v>0</v>
      </c>
      <c r="M4813" s="122">
        <v>0</v>
      </c>
      <c r="N4813" s="122">
        <v>0</v>
      </c>
      <c r="O4813" s="122">
        <v>0</v>
      </c>
      <c r="P4813" s="122">
        <v>0</v>
      </c>
      <c r="Q4813" s="122">
        <v>0</v>
      </c>
      <c r="R4813" s="122">
        <v>0</v>
      </c>
      <c r="S4813" s="122">
        <v>0</v>
      </c>
      <c r="T4813" s="122">
        <v>0</v>
      </c>
      <c r="U4813" s="122">
        <v>0</v>
      </c>
      <c r="V4813" s="122">
        <v>0</v>
      </c>
      <c r="W4813" s="122">
        <v>0</v>
      </c>
      <c r="X4813" s="122">
        <v>0</v>
      </c>
      <c r="Y4813" s="122">
        <v>0</v>
      </c>
      <c r="Z4813" s="122">
        <v>0</v>
      </c>
      <c r="AA4813" s="122">
        <v>0</v>
      </c>
      <c r="AB4813" s="122">
        <v>0</v>
      </c>
      <c r="AC4813" s="122">
        <v>0</v>
      </c>
      <c r="AD4813" s="122">
        <v>0</v>
      </c>
      <c r="AE4813" s="122">
        <v>0</v>
      </c>
      <c r="AF4813" s="122">
        <v>6.5252870000000003E-6</v>
      </c>
      <c r="AG4813" s="122">
        <v>1.4537655999999999E-5</v>
      </c>
      <c r="AH4813" s="122">
        <v>2.4379384800000002E-5</v>
      </c>
      <c r="AI4813" s="122">
        <v>3.6280123199999998E-5</v>
      </c>
      <c r="AJ4813" s="122">
        <v>5.0023397200000001E-5</v>
      </c>
      <c r="AK4813" s="122">
        <v>5.7821656999999998E-5</v>
      </c>
      <c r="AL4813" s="122">
        <v>0</v>
      </c>
    </row>
    <row r="4814" spans="1:38" hidden="1" x14ac:dyDescent="0.25">
      <c r="A4814" s="122" t="s">
        <v>2067</v>
      </c>
      <c r="B4814" s="122">
        <v>1</v>
      </c>
      <c r="C4814" s="122" t="s">
        <v>2272</v>
      </c>
      <c r="D4814" s="122" t="s">
        <v>2175</v>
      </c>
      <c r="E4814" s="122">
        <v>88</v>
      </c>
      <c r="F4814" s="122">
        <v>0</v>
      </c>
      <c r="G4814" s="122">
        <v>0</v>
      </c>
      <c r="H4814" s="122">
        <v>0</v>
      </c>
      <c r="I4814" s="122">
        <v>0</v>
      </c>
      <c r="J4814" s="122">
        <v>0</v>
      </c>
      <c r="K4814" s="122">
        <v>0</v>
      </c>
      <c r="L4814" s="122">
        <v>0</v>
      </c>
      <c r="M4814" s="122">
        <v>0</v>
      </c>
      <c r="N4814" s="122">
        <v>0</v>
      </c>
      <c r="O4814" s="122">
        <v>0</v>
      </c>
      <c r="P4814" s="122">
        <v>0</v>
      </c>
      <c r="Q4814" s="122">
        <v>0</v>
      </c>
      <c r="R4814" s="122">
        <v>0</v>
      </c>
      <c r="S4814" s="122">
        <v>0</v>
      </c>
      <c r="T4814" s="122">
        <v>0</v>
      </c>
      <c r="U4814" s="122">
        <v>0</v>
      </c>
      <c r="V4814" s="122">
        <v>0</v>
      </c>
      <c r="W4814" s="122">
        <v>0</v>
      </c>
      <c r="X4814" s="122">
        <v>0</v>
      </c>
      <c r="Y4814" s="122">
        <v>0</v>
      </c>
      <c r="Z4814" s="122">
        <v>0</v>
      </c>
      <c r="AA4814" s="122">
        <v>0</v>
      </c>
      <c r="AB4814" s="122">
        <v>0</v>
      </c>
      <c r="AC4814" s="122">
        <v>0</v>
      </c>
      <c r="AD4814" s="122">
        <v>0</v>
      </c>
      <c r="AE4814" s="122">
        <v>0</v>
      </c>
      <c r="AF4814" s="122">
        <v>1.120992E-7</v>
      </c>
      <c r="AG4814" s="122">
        <v>2.4424820000000002E-7</v>
      </c>
      <c r="AH4814" s="122">
        <v>4.005144E-7</v>
      </c>
      <c r="AI4814" s="122">
        <v>5.8192599999999997E-7</v>
      </c>
      <c r="AJ4814" s="122">
        <v>7.8702720000000003E-7</v>
      </c>
      <c r="AK4814" s="122">
        <v>8.8600639999999999E-7</v>
      </c>
      <c r="AL4814" s="122">
        <v>0</v>
      </c>
    </row>
    <row r="4815" spans="1:38" hidden="1" x14ac:dyDescent="0.25">
      <c r="A4815" s="122" t="s">
        <v>2067</v>
      </c>
      <c r="B4815" s="122">
        <v>1</v>
      </c>
      <c r="C4815" s="122" t="s">
        <v>2272</v>
      </c>
      <c r="D4815" s="122" t="s">
        <v>2123</v>
      </c>
      <c r="E4815" s="122">
        <v>88</v>
      </c>
      <c r="F4815" s="122">
        <v>0</v>
      </c>
      <c r="G4815" s="122">
        <v>0</v>
      </c>
      <c r="H4815" s="122">
        <v>0</v>
      </c>
      <c r="I4815" s="122">
        <v>0</v>
      </c>
      <c r="J4815" s="122">
        <v>0</v>
      </c>
      <c r="K4815" s="122">
        <v>0</v>
      </c>
      <c r="L4815" s="122">
        <v>0</v>
      </c>
      <c r="M4815" s="122">
        <v>0</v>
      </c>
      <c r="N4815" s="122">
        <v>0</v>
      </c>
      <c r="O4815" s="122">
        <v>0</v>
      </c>
      <c r="P4815" s="122">
        <v>0</v>
      </c>
      <c r="Q4815" s="122">
        <v>0</v>
      </c>
      <c r="R4815" s="122">
        <v>0</v>
      </c>
      <c r="S4815" s="122">
        <v>0</v>
      </c>
      <c r="T4815" s="122">
        <v>0</v>
      </c>
      <c r="U4815" s="122">
        <v>0</v>
      </c>
      <c r="V4815" s="122">
        <v>0</v>
      </c>
      <c r="W4815" s="122">
        <v>0</v>
      </c>
      <c r="X4815" s="122">
        <v>0</v>
      </c>
      <c r="Y4815" s="122">
        <v>0</v>
      </c>
      <c r="Z4815" s="122">
        <v>0</v>
      </c>
      <c r="AA4815" s="122">
        <v>0</v>
      </c>
      <c r="AB4815" s="122">
        <v>0</v>
      </c>
      <c r="AC4815" s="122">
        <v>0</v>
      </c>
      <c r="AD4815" s="122">
        <v>0</v>
      </c>
      <c r="AE4815" s="122">
        <v>0</v>
      </c>
      <c r="AF4815" s="122">
        <v>1.5146858200000001E-5</v>
      </c>
      <c r="AG4815" s="122">
        <v>3.4110394599999998E-5</v>
      </c>
      <c r="AH4815" s="122">
        <v>5.7984773E-5</v>
      </c>
      <c r="AI4815" s="122">
        <v>8.7570432400000005E-5</v>
      </c>
      <c r="AJ4815" s="122">
        <v>1.1920305080000001E-4</v>
      </c>
      <c r="AK4815" s="122">
        <v>1.3904289579999999E-4</v>
      </c>
      <c r="AL4815" s="122">
        <v>0</v>
      </c>
    </row>
    <row r="4816" spans="1:38" x14ac:dyDescent="0.25">
      <c r="A4816" s="122" t="s">
        <v>2067</v>
      </c>
      <c r="B4816" s="122">
        <v>1</v>
      </c>
      <c r="C4816" s="122" t="s">
        <v>2272</v>
      </c>
      <c r="D4816" s="122" t="s">
        <v>2124</v>
      </c>
      <c r="E4816" s="122">
        <v>88</v>
      </c>
      <c r="F4816" s="122">
        <v>0</v>
      </c>
      <c r="G4816" s="122">
        <v>0</v>
      </c>
      <c r="H4816" s="122">
        <v>0</v>
      </c>
      <c r="I4816" s="122">
        <v>0</v>
      </c>
      <c r="J4816" s="122">
        <v>0</v>
      </c>
      <c r="K4816" s="122">
        <v>0</v>
      </c>
      <c r="L4816" s="122">
        <v>0</v>
      </c>
      <c r="M4816" s="122">
        <v>0</v>
      </c>
      <c r="N4816" s="122">
        <v>0</v>
      </c>
      <c r="O4816" s="122">
        <v>0</v>
      </c>
      <c r="P4816" s="122">
        <v>0</v>
      </c>
      <c r="Q4816" s="122">
        <v>0</v>
      </c>
      <c r="R4816" s="122">
        <v>0</v>
      </c>
      <c r="S4816" s="122">
        <v>0</v>
      </c>
      <c r="T4816" s="122">
        <v>0</v>
      </c>
      <c r="U4816" s="122">
        <v>0</v>
      </c>
      <c r="V4816" s="122">
        <v>0</v>
      </c>
      <c r="W4816" s="122">
        <v>0</v>
      </c>
      <c r="X4816" s="122">
        <v>0</v>
      </c>
      <c r="Y4816" s="122">
        <v>0</v>
      </c>
      <c r="Z4816" s="122">
        <v>0</v>
      </c>
      <c r="AA4816" s="122">
        <v>0</v>
      </c>
      <c r="AB4816" s="122">
        <v>0</v>
      </c>
      <c r="AC4816" s="122">
        <v>0</v>
      </c>
      <c r="AD4816" s="122">
        <v>0</v>
      </c>
      <c r="AE4816" s="122">
        <v>0</v>
      </c>
      <c r="AF4816" s="122">
        <v>8.5386186000000001E-5</v>
      </c>
      <c r="AG4816" s="122">
        <v>1.903817564E-4</v>
      </c>
      <c r="AH4816" s="122">
        <v>3.1919312679999998E-4</v>
      </c>
      <c r="AI4816" s="122">
        <v>4.7362080660000002E-4</v>
      </c>
      <c r="AJ4816" s="122">
        <v>6.5596244940000002E-4</v>
      </c>
      <c r="AK4816" s="122">
        <v>7.4979458620000002E-4</v>
      </c>
      <c r="AL4816" s="122">
        <v>0</v>
      </c>
    </row>
    <row r="4817" spans="1:38" hidden="1" x14ac:dyDescent="0.25">
      <c r="A4817" s="122" t="s">
        <v>2067</v>
      </c>
      <c r="B4817" s="122">
        <v>1</v>
      </c>
      <c r="C4817" s="122" t="s">
        <v>2272</v>
      </c>
      <c r="D4817" s="122" t="s">
        <v>474</v>
      </c>
      <c r="E4817" s="122">
        <v>88</v>
      </c>
      <c r="F4817" s="122">
        <v>0</v>
      </c>
      <c r="G4817" s="122">
        <v>0</v>
      </c>
      <c r="H4817" s="122">
        <v>0</v>
      </c>
      <c r="I4817" s="122">
        <v>0</v>
      </c>
      <c r="J4817" s="122">
        <v>0</v>
      </c>
      <c r="K4817" s="122">
        <v>0</v>
      </c>
      <c r="L4817" s="122">
        <v>0</v>
      </c>
      <c r="M4817" s="122">
        <v>0</v>
      </c>
      <c r="N4817" s="122">
        <v>0</v>
      </c>
      <c r="O4817" s="122">
        <v>0</v>
      </c>
      <c r="P4817" s="122">
        <v>0</v>
      </c>
      <c r="Q4817" s="122">
        <v>0</v>
      </c>
      <c r="R4817" s="122">
        <v>0</v>
      </c>
      <c r="S4817" s="122">
        <v>0</v>
      </c>
      <c r="T4817" s="122">
        <v>0</v>
      </c>
      <c r="U4817" s="122">
        <v>0</v>
      </c>
      <c r="V4817" s="122">
        <v>0</v>
      </c>
      <c r="W4817" s="122">
        <v>0</v>
      </c>
      <c r="X4817" s="122">
        <v>0</v>
      </c>
      <c r="Y4817" s="122">
        <v>0</v>
      </c>
      <c r="Z4817" s="122">
        <v>0</v>
      </c>
      <c r="AA4817" s="122">
        <v>0</v>
      </c>
      <c r="AB4817" s="122">
        <v>0</v>
      </c>
      <c r="AC4817" s="122">
        <v>0</v>
      </c>
      <c r="AD4817" s="122">
        <v>0</v>
      </c>
      <c r="AE4817" s="122">
        <v>0</v>
      </c>
      <c r="AF4817" s="122">
        <v>1.2091380199999999E-5</v>
      </c>
      <c r="AG4817" s="122">
        <v>2.7186443800000002E-5</v>
      </c>
      <c r="AH4817" s="122">
        <v>4.6110793600000003E-5</v>
      </c>
      <c r="AI4817" s="122">
        <v>6.9155782600000007E-5</v>
      </c>
      <c r="AJ4817" s="122">
        <v>9.6058582600000003E-5</v>
      </c>
      <c r="AK4817" s="122">
        <v>1.110626456E-4</v>
      </c>
      <c r="AL4817" s="122">
        <v>0</v>
      </c>
    </row>
    <row r="4818" spans="1:38" hidden="1" x14ac:dyDescent="0.25">
      <c r="A4818" s="122" t="s">
        <v>2067</v>
      </c>
      <c r="B4818" s="122">
        <v>1</v>
      </c>
      <c r="C4818" s="122" t="s">
        <v>2272</v>
      </c>
      <c r="D4818" s="122" t="s">
        <v>2125</v>
      </c>
      <c r="E4818" s="122">
        <v>88</v>
      </c>
      <c r="F4818" s="122">
        <v>0</v>
      </c>
      <c r="G4818" s="122">
        <v>0</v>
      </c>
      <c r="H4818" s="122">
        <v>0</v>
      </c>
      <c r="I4818" s="122">
        <v>0</v>
      </c>
      <c r="J4818" s="122">
        <v>0</v>
      </c>
      <c r="K4818" s="122">
        <v>0</v>
      </c>
      <c r="L4818" s="122">
        <v>0</v>
      </c>
      <c r="M4818" s="122">
        <v>0</v>
      </c>
      <c r="N4818" s="122">
        <v>0</v>
      </c>
      <c r="O4818" s="122">
        <v>0</v>
      </c>
      <c r="P4818" s="122">
        <v>0</v>
      </c>
      <c r="Q4818" s="122">
        <v>0</v>
      </c>
      <c r="R4818" s="122">
        <v>0</v>
      </c>
      <c r="S4818" s="122">
        <v>0</v>
      </c>
      <c r="T4818" s="122">
        <v>0</v>
      </c>
      <c r="U4818" s="122">
        <v>0</v>
      </c>
      <c r="V4818" s="122">
        <v>0</v>
      </c>
      <c r="W4818" s="122">
        <v>0</v>
      </c>
      <c r="X4818" s="122">
        <v>0</v>
      </c>
      <c r="Y4818" s="122">
        <v>0</v>
      </c>
      <c r="Z4818" s="122">
        <v>0</v>
      </c>
      <c r="AA4818" s="122">
        <v>0</v>
      </c>
      <c r="AB4818" s="122">
        <v>0</v>
      </c>
      <c r="AC4818" s="122">
        <v>0</v>
      </c>
      <c r="AD4818" s="122">
        <v>0</v>
      </c>
      <c r="AE4818" s="122">
        <v>0</v>
      </c>
      <c r="AF4818" s="122">
        <v>7.8077748000000001E-6</v>
      </c>
      <c r="AG4818" s="122">
        <v>1.7303375599999999E-5</v>
      </c>
      <c r="AH4818" s="122">
        <v>2.8931254999999999E-5</v>
      </c>
      <c r="AI4818" s="122">
        <v>4.2825673799999998E-5</v>
      </c>
      <c r="AJ4818" s="122">
        <v>5.9788633800000002E-5</v>
      </c>
      <c r="AK4818" s="122">
        <v>6.8899240799999995E-5</v>
      </c>
      <c r="AL4818" s="122">
        <v>0</v>
      </c>
    </row>
    <row r="4819" spans="1:38" hidden="1" x14ac:dyDescent="0.25">
      <c r="A4819" s="122" t="s">
        <v>2067</v>
      </c>
      <c r="B4819" s="122">
        <v>1</v>
      </c>
      <c r="C4819" s="122" t="s">
        <v>2272</v>
      </c>
      <c r="D4819" s="122" t="s">
        <v>2126</v>
      </c>
      <c r="E4819" s="122">
        <v>88</v>
      </c>
      <c r="F4819" s="122">
        <v>0</v>
      </c>
      <c r="G4819" s="122">
        <v>0</v>
      </c>
      <c r="H4819" s="122">
        <v>0</v>
      </c>
      <c r="I4819" s="122">
        <v>0</v>
      </c>
      <c r="J4819" s="122">
        <v>0</v>
      </c>
      <c r="K4819" s="122">
        <v>0</v>
      </c>
      <c r="L4819" s="122">
        <v>0</v>
      </c>
      <c r="M4819" s="122">
        <v>0</v>
      </c>
      <c r="N4819" s="122">
        <v>0</v>
      </c>
      <c r="O4819" s="122">
        <v>0</v>
      </c>
      <c r="P4819" s="122">
        <v>0</v>
      </c>
      <c r="Q4819" s="122">
        <v>0</v>
      </c>
      <c r="R4819" s="122">
        <v>0</v>
      </c>
      <c r="S4819" s="122">
        <v>0</v>
      </c>
      <c r="T4819" s="122">
        <v>0</v>
      </c>
      <c r="U4819" s="122">
        <v>0</v>
      </c>
      <c r="V4819" s="122">
        <v>0</v>
      </c>
      <c r="W4819" s="122">
        <v>0</v>
      </c>
      <c r="X4819" s="122">
        <v>0</v>
      </c>
      <c r="Y4819" s="122">
        <v>0</v>
      </c>
      <c r="Z4819" s="122">
        <v>0</v>
      </c>
      <c r="AA4819" s="122">
        <v>0</v>
      </c>
      <c r="AB4819" s="122">
        <v>0</v>
      </c>
      <c r="AC4819" s="122">
        <v>0</v>
      </c>
      <c r="AD4819" s="122">
        <v>0</v>
      </c>
      <c r="AE4819" s="122">
        <v>0</v>
      </c>
      <c r="AF4819" s="122">
        <v>1.4996349999999999E-6</v>
      </c>
      <c r="AG4819" s="122">
        <v>3.3736297999999999E-6</v>
      </c>
      <c r="AH4819" s="122">
        <v>5.6991212E-6</v>
      </c>
      <c r="AI4819" s="122">
        <v>8.5056715999999992E-6</v>
      </c>
      <c r="AJ4819" s="122">
        <v>1.1460204999999999E-5</v>
      </c>
      <c r="AK4819" s="122">
        <v>1.2803964599999999E-5</v>
      </c>
      <c r="AL4819" s="122">
        <v>0</v>
      </c>
    </row>
    <row r="4820" spans="1:38" hidden="1" x14ac:dyDescent="0.25">
      <c r="A4820" s="122" t="s">
        <v>2067</v>
      </c>
      <c r="B4820" s="122">
        <v>1</v>
      </c>
      <c r="C4820" s="122" t="s">
        <v>2272</v>
      </c>
      <c r="D4820" s="122" t="s">
        <v>2127</v>
      </c>
      <c r="E4820" s="122">
        <v>88</v>
      </c>
      <c r="F4820" s="122">
        <v>0</v>
      </c>
      <c r="G4820" s="122">
        <v>0</v>
      </c>
      <c r="H4820" s="122">
        <v>0</v>
      </c>
      <c r="I4820" s="122">
        <v>0</v>
      </c>
      <c r="J4820" s="122">
        <v>0</v>
      </c>
      <c r="K4820" s="122">
        <v>0</v>
      </c>
      <c r="L4820" s="122">
        <v>0</v>
      </c>
      <c r="M4820" s="122">
        <v>0</v>
      </c>
      <c r="N4820" s="122">
        <v>0</v>
      </c>
      <c r="O4820" s="122">
        <v>0</v>
      </c>
      <c r="P4820" s="122">
        <v>0</v>
      </c>
      <c r="Q4820" s="122">
        <v>0</v>
      </c>
      <c r="R4820" s="122">
        <v>0</v>
      </c>
      <c r="S4820" s="122">
        <v>0</v>
      </c>
      <c r="T4820" s="122">
        <v>0</v>
      </c>
      <c r="U4820" s="122">
        <v>0</v>
      </c>
      <c r="V4820" s="122">
        <v>0</v>
      </c>
      <c r="W4820" s="122">
        <v>0</v>
      </c>
      <c r="X4820" s="122">
        <v>0</v>
      </c>
      <c r="Y4820" s="122">
        <v>0</v>
      </c>
      <c r="Z4820" s="122">
        <v>0</v>
      </c>
      <c r="AA4820" s="122">
        <v>0</v>
      </c>
      <c r="AB4820" s="122">
        <v>0</v>
      </c>
      <c r="AC4820" s="122">
        <v>0</v>
      </c>
      <c r="AD4820" s="122">
        <v>0</v>
      </c>
      <c r="AE4820" s="122">
        <v>0</v>
      </c>
      <c r="AF4820" s="122">
        <v>2.0719699999999998E-6</v>
      </c>
      <c r="AG4820" s="122">
        <v>4.6361196000000003E-6</v>
      </c>
      <c r="AH4820" s="122">
        <v>7.8264405999999992E-6</v>
      </c>
      <c r="AI4820" s="122">
        <v>1.17291664E-5</v>
      </c>
      <c r="AJ4820" s="122">
        <v>1.64720072E-5</v>
      </c>
      <c r="AK4820" s="122">
        <v>1.9173633599999999E-5</v>
      </c>
      <c r="AL4820" s="122">
        <v>0</v>
      </c>
    </row>
    <row r="4821" spans="1:38" hidden="1" x14ac:dyDescent="0.25">
      <c r="A4821" s="122" t="s">
        <v>2067</v>
      </c>
      <c r="B4821" s="122">
        <v>1</v>
      </c>
      <c r="C4821" s="122" t="s">
        <v>2272</v>
      </c>
      <c r="D4821" s="122" t="s">
        <v>2128</v>
      </c>
      <c r="E4821" s="122">
        <v>88</v>
      </c>
      <c r="F4821" s="122">
        <v>0</v>
      </c>
      <c r="G4821" s="122">
        <v>0</v>
      </c>
      <c r="H4821" s="122">
        <v>0</v>
      </c>
      <c r="I4821" s="122">
        <v>0</v>
      </c>
      <c r="J4821" s="122">
        <v>0</v>
      </c>
      <c r="K4821" s="122">
        <v>0</v>
      </c>
      <c r="L4821" s="122">
        <v>0</v>
      </c>
      <c r="M4821" s="122">
        <v>0</v>
      </c>
      <c r="N4821" s="122">
        <v>0</v>
      </c>
      <c r="O4821" s="122">
        <v>0</v>
      </c>
      <c r="P4821" s="122">
        <v>0</v>
      </c>
      <c r="Q4821" s="122">
        <v>0</v>
      </c>
      <c r="R4821" s="122">
        <v>0</v>
      </c>
      <c r="S4821" s="122">
        <v>0</v>
      </c>
      <c r="T4821" s="122">
        <v>0</v>
      </c>
      <c r="U4821" s="122">
        <v>0</v>
      </c>
      <c r="V4821" s="122">
        <v>0</v>
      </c>
      <c r="W4821" s="122">
        <v>0</v>
      </c>
      <c r="X4821" s="122">
        <v>0</v>
      </c>
      <c r="Y4821" s="122">
        <v>0</v>
      </c>
      <c r="Z4821" s="122">
        <v>0</v>
      </c>
      <c r="AA4821" s="122">
        <v>0</v>
      </c>
      <c r="AB4821" s="122">
        <v>0</v>
      </c>
      <c r="AC4821" s="122">
        <v>0</v>
      </c>
      <c r="AD4821" s="122">
        <v>0</v>
      </c>
      <c r="AE4821" s="122">
        <v>0</v>
      </c>
      <c r="AF4821" s="122">
        <v>4.4988958200000001E-5</v>
      </c>
      <c r="AG4821" s="122">
        <v>1.0152211279999999E-4</v>
      </c>
      <c r="AH4821" s="122">
        <v>1.7202998800000001E-4</v>
      </c>
      <c r="AI4821" s="122">
        <v>2.5810602880000001E-4</v>
      </c>
      <c r="AJ4821" s="122">
        <v>3.5820656399999999E-4</v>
      </c>
      <c r="AK4821" s="122">
        <v>4.1621489660000001E-4</v>
      </c>
      <c r="AL4821" s="122">
        <v>0</v>
      </c>
    </row>
    <row r="4822" spans="1:38" hidden="1" x14ac:dyDescent="0.25">
      <c r="A4822" s="122" t="s">
        <v>2067</v>
      </c>
      <c r="B4822" s="122">
        <v>1</v>
      </c>
      <c r="C4822" s="122" t="s">
        <v>2272</v>
      </c>
      <c r="D4822" s="122" t="s">
        <v>2129</v>
      </c>
      <c r="E4822" s="122">
        <v>88</v>
      </c>
      <c r="F4822" s="122">
        <v>0</v>
      </c>
      <c r="G4822" s="122">
        <v>0</v>
      </c>
      <c r="H4822" s="122">
        <v>0</v>
      </c>
      <c r="I4822" s="122">
        <v>0</v>
      </c>
      <c r="J4822" s="122">
        <v>0</v>
      </c>
      <c r="K4822" s="122">
        <v>0</v>
      </c>
      <c r="L4822" s="122">
        <v>0</v>
      </c>
      <c r="M4822" s="122">
        <v>0</v>
      </c>
      <c r="N4822" s="122">
        <v>0</v>
      </c>
      <c r="O4822" s="122">
        <v>0</v>
      </c>
      <c r="P4822" s="122">
        <v>0</v>
      </c>
      <c r="Q4822" s="122">
        <v>0</v>
      </c>
      <c r="R4822" s="122">
        <v>0</v>
      </c>
      <c r="S4822" s="122">
        <v>0</v>
      </c>
      <c r="T4822" s="122">
        <v>0</v>
      </c>
      <c r="U4822" s="122">
        <v>0</v>
      </c>
      <c r="V4822" s="122">
        <v>0</v>
      </c>
      <c r="W4822" s="122">
        <v>0</v>
      </c>
      <c r="X4822" s="122">
        <v>0</v>
      </c>
      <c r="Y4822" s="122">
        <v>0</v>
      </c>
      <c r="Z4822" s="122">
        <v>0</v>
      </c>
      <c r="AA4822" s="122">
        <v>0</v>
      </c>
      <c r="AB4822" s="122">
        <v>0</v>
      </c>
      <c r="AC4822" s="122">
        <v>0</v>
      </c>
      <c r="AD4822" s="122">
        <v>0</v>
      </c>
      <c r="AE4822" s="122">
        <v>0</v>
      </c>
      <c r="AF4822" s="122">
        <v>2.2483188999999998E-5</v>
      </c>
      <c r="AG4822" s="122">
        <v>5.0414954799999998E-5</v>
      </c>
      <c r="AH4822" s="122">
        <v>8.5140280599999997E-5</v>
      </c>
      <c r="AI4822" s="122">
        <v>1.276358126E-4</v>
      </c>
      <c r="AJ4822" s="122">
        <v>1.7812072679999999E-4</v>
      </c>
      <c r="AK4822" s="122">
        <v>2.0636857040000001E-4</v>
      </c>
      <c r="AL4822" s="122">
        <v>0</v>
      </c>
    </row>
    <row r="4823" spans="1:38" hidden="1" x14ac:dyDescent="0.25">
      <c r="A4823" s="122" t="s">
        <v>2067</v>
      </c>
      <c r="B4823" s="122">
        <v>1</v>
      </c>
      <c r="C4823" s="122" t="s">
        <v>2272</v>
      </c>
      <c r="D4823" s="122" t="s">
        <v>2176</v>
      </c>
      <c r="E4823" s="122">
        <v>88</v>
      </c>
      <c r="F4823" s="122">
        <v>0</v>
      </c>
      <c r="G4823" s="122">
        <v>0</v>
      </c>
      <c r="H4823" s="122">
        <v>0</v>
      </c>
      <c r="I4823" s="122">
        <v>0</v>
      </c>
      <c r="J4823" s="122">
        <v>0</v>
      </c>
      <c r="K4823" s="122">
        <v>0</v>
      </c>
      <c r="L4823" s="122">
        <v>0</v>
      </c>
      <c r="M4823" s="122">
        <v>0</v>
      </c>
      <c r="N4823" s="122">
        <v>0</v>
      </c>
      <c r="O4823" s="122">
        <v>0</v>
      </c>
      <c r="P4823" s="122">
        <v>0</v>
      </c>
      <c r="Q4823" s="122">
        <v>0</v>
      </c>
      <c r="R4823" s="122">
        <v>0</v>
      </c>
      <c r="S4823" s="122">
        <v>0</v>
      </c>
      <c r="T4823" s="122">
        <v>0</v>
      </c>
      <c r="U4823" s="122">
        <v>0</v>
      </c>
      <c r="V4823" s="122">
        <v>0</v>
      </c>
      <c r="W4823" s="122">
        <v>0</v>
      </c>
      <c r="X4823" s="122">
        <v>0</v>
      </c>
      <c r="Y4823" s="122">
        <v>0</v>
      </c>
      <c r="Z4823" s="122">
        <v>0</v>
      </c>
      <c r="AA4823" s="122">
        <v>0</v>
      </c>
      <c r="AB4823" s="122">
        <v>0</v>
      </c>
      <c r="AC4823" s="122">
        <v>0</v>
      </c>
      <c r="AD4823" s="122">
        <v>0</v>
      </c>
      <c r="AE4823" s="122">
        <v>0</v>
      </c>
      <c r="AF4823" s="122">
        <v>3.6400999999999999E-7</v>
      </c>
      <c r="AG4823" s="122">
        <v>8.0995220000000001E-7</v>
      </c>
      <c r="AH4823" s="122">
        <v>1.3578964E-6</v>
      </c>
      <c r="AI4823" s="122">
        <v>2.0193633999999999E-6</v>
      </c>
      <c r="AJ4823" s="122">
        <v>2.7980553999999999E-6</v>
      </c>
      <c r="AK4823" s="122">
        <v>3.2256132000000001E-6</v>
      </c>
      <c r="AL4823" s="122">
        <v>0</v>
      </c>
    </row>
    <row r="4824" spans="1:38" hidden="1" x14ac:dyDescent="0.25">
      <c r="A4824" s="122" t="s">
        <v>2067</v>
      </c>
      <c r="B4824" s="122">
        <v>1</v>
      </c>
      <c r="C4824" s="122" t="s">
        <v>2272</v>
      </c>
      <c r="D4824" s="122" t="s">
        <v>2130</v>
      </c>
      <c r="E4824" s="122">
        <v>88</v>
      </c>
      <c r="F4824" s="122">
        <v>0</v>
      </c>
      <c r="G4824" s="122">
        <v>0</v>
      </c>
      <c r="H4824" s="122">
        <v>0</v>
      </c>
      <c r="I4824" s="122">
        <v>0</v>
      </c>
      <c r="J4824" s="122">
        <v>0</v>
      </c>
      <c r="K4824" s="122">
        <v>0</v>
      </c>
      <c r="L4824" s="122">
        <v>0</v>
      </c>
      <c r="M4824" s="122">
        <v>0</v>
      </c>
      <c r="N4824" s="122">
        <v>0</v>
      </c>
      <c r="O4824" s="122">
        <v>0</v>
      </c>
      <c r="P4824" s="122">
        <v>0</v>
      </c>
      <c r="Q4824" s="122">
        <v>0</v>
      </c>
      <c r="R4824" s="122">
        <v>0</v>
      </c>
      <c r="S4824" s="122">
        <v>0</v>
      </c>
      <c r="T4824" s="122">
        <v>0</v>
      </c>
      <c r="U4824" s="122">
        <v>0</v>
      </c>
      <c r="V4824" s="122">
        <v>0</v>
      </c>
      <c r="W4824" s="122">
        <v>0</v>
      </c>
      <c r="X4824" s="122">
        <v>0</v>
      </c>
      <c r="Y4824" s="122">
        <v>0</v>
      </c>
      <c r="Z4824" s="122">
        <v>0</v>
      </c>
      <c r="AA4824" s="122">
        <v>0</v>
      </c>
      <c r="AB4824" s="122">
        <v>0</v>
      </c>
      <c r="AC4824" s="122">
        <v>0</v>
      </c>
      <c r="AD4824" s="122">
        <v>0</v>
      </c>
      <c r="AE4824" s="122">
        <v>0</v>
      </c>
      <c r="AF4824" s="122">
        <v>3.1164641999999999E-6</v>
      </c>
      <c r="AG4824" s="122">
        <v>6.9002174E-6</v>
      </c>
      <c r="AH4824" s="122">
        <v>1.15180932E-5</v>
      </c>
      <c r="AI4824" s="122">
        <v>1.7000642799999999E-5</v>
      </c>
      <c r="AJ4824" s="122">
        <v>2.41115294E-5</v>
      </c>
      <c r="AK4824" s="122">
        <v>2.75465914E-5</v>
      </c>
      <c r="AL4824" s="122">
        <v>0</v>
      </c>
    </row>
    <row r="4825" spans="1:38" hidden="1" x14ac:dyDescent="0.25">
      <c r="A4825" s="122" t="s">
        <v>2067</v>
      </c>
      <c r="B4825" s="122">
        <v>1</v>
      </c>
      <c r="C4825" s="122" t="s">
        <v>2272</v>
      </c>
      <c r="D4825" s="122" t="s">
        <v>2131</v>
      </c>
      <c r="E4825" s="122">
        <v>88</v>
      </c>
      <c r="F4825" s="122">
        <v>0</v>
      </c>
      <c r="G4825" s="122">
        <v>0</v>
      </c>
      <c r="H4825" s="122">
        <v>0</v>
      </c>
      <c r="I4825" s="122">
        <v>0</v>
      </c>
      <c r="J4825" s="122">
        <v>0</v>
      </c>
      <c r="K4825" s="122">
        <v>0</v>
      </c>
      <c r="L4825" s="122">
        <v>0</v>
      </c>
      <c r="M4825" s="122">
        <v>0</v>
      </c>
      <c r="N4825" s="122">
        <v>0</v>
      </c>
      <c r="O4825" s="122">
        <v>0</v>
      </c>
      <c r="P4825" s="122">
        <v>0</v>
      </c>
      <c r="Q4825" s="122">
        <v>0</v>
      </c>
      <c r="R4825" s="122">
        <v>0</v>
      </c>
      <c r="S4825" s="122">
        <v>0</v>
      </c>
      <c r="T4825" s="122">
        <v>0</v>
      </c>
      <c r="U4825" s="122">
        <v>0</v>
      </c>
      <c r="V4825" s="122">
        <v>0</v>
      </c>
      <c r="W4825" s="122">
        <v>0</v>
      </c>
      <c r="X4825" s="122">
        <v>0</v>
      </c>
      <c r="Y4825" s="122">
        <v>0</v>
      </c>
      <c r="Z4825" s="122">
        <v>0</v>
      </c>
      <c r="AA4825" s="122">
        <v>0</v>
      </c>
      <c r="AB4825" s="122">
        <v>0</v>
      </c>
      <c r="AC4825" s="122">
        <v>0</v>
      </c>
      <c r="AD4825" s="122">
        <v>0</v>
      </c>
      <c r="AE4825" s="122">
        <v>0</v>
      </c>
      <c r="AF4825" s="122">
        <v>6.8336759999999997E-6</v>
      </c>
      <c r="AG4825" s="122">
        <v>1.5214623800000001E-5</v>
      </c>
      <c r="AH4825" s="122">
        <v>2.5494196599999999E-5</v>
      </c>
      <c r="AI4825" s="122">
        <v>3.7944753999999997E-5</v>
      </c>
      <c r="AJ4825" s="122">
        <v>5.2953443200000001E-5</v>
      </c>
      <c r="AK4825" s="122">
        <v>6.1016447199999999E-5</v>
      </c>
      <c r="AL4825" s="122">
        <v>0</v>
      </c>
    </row>
    <row r="4826" spans="1:38" hidden="1" x14ac:dyDescent="0.25">
      <c r="A4826" s="122" t="s">
        <v>2067</v>
      </c>
      <c r="B4826" s="122">
        <v>1</v>
      </c>
      <c r="C4826" s="122" t="s">
        <v>2272</v>
      </c>
      <c r="D4826" s="122" t="s">
        <v>2132</v>
      </c>
      <c r="E4826" s="122">
        <v>88</v>
      </c>
      <c r="F4826" s="122">
        <v>0</v>
      </c>
      <c r="G4826" s="122">
        <v>0</v>
      </c>
      <c r="H4826" s="122">
        <v>0</v>
      </c>
      <c r="I4826" s="122">
        <v>0</v>
      </c>
      <c r="J4826" s="122">
        <v>0</v>
      </c>
      <c r="K4826" s="122">
        <v>0</v>
      </c>
      <c r="L4826" s="122">
        <v>0</v>
      </c>
      <c r="M4826" s="122">
        <v>0</v>
      </c>
      <c r="N4826" s="122">
        <v>0</v>
      </c>
      <c r="O4826" s="122">
        <v>0</v>
      </c>
      <c r="P4826" s="122">
        <v>0</v>
      </c>
      <c r="Q4826" s="122">
        <v>0</v>
      </c>
      <c r="R4826" s="122">
        <v>0</v>
      </c>
      <c r="S4826" s="122">
        <v>0</v>
      </c>
      <c r="T4826" s="122">
        <v>0</v>
      </c>
      <c r="U4826" s="122">
        <v>0</v>
      </c>
      <c r="V4826" s="122">
        <v>0</v>
      </c>
      <c r="W4826" s="122">
        <v>0</v>
      </c>
      <c r="X4826" s="122">
        <v>0</v>
      </c>
      <c r="Y4826" s="122">
        <v>0</v>
      </c>
      <c r="Z4826" s="122">
        <v>0</v>
      </c>
      <c r="AA4826" s="122">
        <v>0</v>
      </c>
      <c r="AB4826" s="122">
        <v>0</v>
      </c>
      <c r="AC4826" s="122">
        <v>0</v>
      </c>
      <c r="AD4826" s="122">
        <v>0</v>
      </c>
      <c r="AE4826" s="122">
        <v>0</v>
      </c>
      <c r="AF4826" s="122">
        <v>3.6729604000000002E-6</v>
      </c>
      <c r="AG4826" s="122">
        <v>8.3229919999999995E-6</v>
      </c>
      <c r="AH4826" s="122">
        <v>1.4180678399999999E-5</v>
      </c>
      <c r="AI4826" s="122">
        <v>2.1485481600000001E-5</v>
      </c>
      <c r="AJ4826" s="122">
        <v>3.0685495800000002E-5</v>
      </c>
      <c r="AK4826" s="122">
        <v>3.6324678400000001E-5</v>
      </c>
      <c r="AL4826" s="122">
        <v>0</v>
      </c>
    </row>
    <row r="4827" spans="1:38" hidden="1" x14ac:dyDescent="0.25">
      <c r="A4827" s="122" t="s">
        <v>2067</v>
      </c>
      <c r="B4827" s="122">
        <v>1</v>
      </c>
      <c r="C4827" s="122" t="s">
        <v>2272</v>
      </c>
      <c r="D4827" s="122" t="s">
        <v>2133</v>
      </c>
      <c r="E4827" s="122">
        <v>88</v>
      </c>
      <c r="F4827" s="122">
        <v>0</v>
      </c>
      <c r="G4827" s="122">
        <v>0</v>
      </c>
      <c r="H4827" s="122">
        <v>0</v>
      </c>
      <c r="I4827" s="122">
        <v>0</v>
      </c>
      <c r="J4827" s="122">
        <v>0</v>
      </c>
      <c r="K4827" s="122">
        <v>0</v>
      </c>
      <c r="L4827" s="122">
        <v>0</v>
      </c>
      <c r="M4827" s="122">
        <v>0</v>
      </c>
      <c r="N4827" s="122">
        <v>0</v>
      </c>
      <c r="O4827" s="122">
        <v>0</v>
      </c>
      <c r="P4827" s="122">
        <v>0</v>
      </c>
      <c r="Q4827" s="122">
        <v>0</v>
      </c>
      <c r="R4827" s="122">
        <v>0</v>
      </c>
      <c r="S4827" s="122">
        <v>0</v>
      </c>
      <c r="T4827" s="122">
        <v>0</v>
      </c>
      <c r="U4827" s="122">
        <v>0</v>
      </c>
      <c r="V4827" s="122">
        <v>0</v>
      </c>
      <c r="W4827" s="122">
        <v>0</v>
      </c>
      <c r="X4827" s="122">
        <v>0</v>
      </c>
      <c r="Y4827" s="122">
        <v>0</v>
      </c>
      <c r="Z4827" s="122">
        <v>0</v>
      </c>
      <c r="AA4827" s="122">
        <v>0</v>
      </c>
      <c r="AB4827" s="122">
        <v>0</v>
      </c>
      <c r="AC4827" s="122">
        <v>0</v>
      </c>
      <c r="AD4827" s="122">
        <v>0</v>
      </c>
      <c r="AE4827" s="122">
        <v>0</v>
      </c>
      <c r="AF4827" s="122">
        <v>2.7964740599999999E-5</v>
      </c>
      <c r="AG4827" s="122">
        <v>6.1850418599999999E-5</v>
      </c>
      <c r="AH4827" s="122">
        <v>1.029891804E-4</v>
      </c>
      <c r="AI4827" s="122">
        <v>1.521228798E-4</v>
      </c>
      <c r="AJ4827" s="122">
        <v>2.12321424E-4</v>
      </c>
      <c r="AK4827" s="122">
        <v>2.4213870660000001E-4</v>
      </c>
      <c r="AL4827" s="122">
        <v>0</v>
      </c>
    </row>
    <row r="4828" spans="1:38" hidden="1" x14ac:dyDescent="0.25">
      <c r="A4828" s="122" t="s">
        <v>2067</v>
      </c>
      <c r="B4828" s="122">
        <v>1</v>
      </c>
      <c r="C4828" s="122" t="s">
        <v>2272</v>
      </c>
      <c r="D4828" s="122" t="s">
        <v>2134</v>
      </c>
      <c r="E4828" s="122">
        <v>88</v>
      </c>
      <c r="F4828" s="122">
        <v>0</v>
      </c>
      <c r="G4828" s="122">
        <v>0</v>
      </c>
      <c r="H4828" s="122">
        <v>0</v>
      </c>
      <c r="I4828" s="122">
        <v>0</v>
      </c>
      <c r="J4828" s="122">
        <v>0</v>
      </c>
      <c r="K4828" s="122">
        <v>0</v>
      </c>
      <c r="L4828" s="122">
        <v>0</v>
      </c>
      <c r="M4828" s="122">
        <v>0</v>
      </c>
      <c r="N4828" s="122">
        <v>0</v>
      </c>
      <c r="O4828" s="122">
        <v>0</v>
      </c>
      <c r="P4828" s="122">
        <v>0</v>
      </c>
      <c r="Q4828" s="122">
        <v>0</v>
      </c>
      <c r="R4828" s="122">
        <v>0</v>
      </c>
      <c r="S4828" s="122">
        <v>0</v>
      </c>
      <c r="T4828" s="122">
        <v>0</v>
      </c>
      <c r="U4828" s="122">
        <v>0</v>
      </c>
      <c r="V4828" s="122">
        <v>0</v>
      </c>
      <c r="W4828" s="122">
        <v>0</v>
      </c>
      <c r="X4828" s="122">
        <v>0</v>
      </c>
      <c r="Y4828" s="122">
        <v>0</v>
      </c>
      <c r="Z4828" s="122">
        <v>0</v>
      </c>
      <c r="AA4828" s="122">
        <v>0</v>
      </c>
      <c r="AB4828" s="122">
        <v>0</v>
      </c>
      <c r="AC4828" s="122">
        <v>0</v>
      </c>
      <c r="AD4828" s="122">
        <v>0</v>
      </c>
      <c r="AE4828" s="122">
        <v>0</v>
      </c>
      <c r="AF4828" s="122">
        <v>1.4477562600000001E-5</v>
      </c>
      <c r="AG4828" s="122">
        <v>3.2242186800000002E-5</v>
      </c>
      <c r="AH4828" s="122">
        <v>5.4215178400000002E-5</v>
      </c>
      <c r="AI4828" s="122">
        <v>8.0835182199999995E-5</v>
      </c>
      <c r="AJ4828" s="122">
        <v>1.126875236E-4</v>
      </c>
      <c r="AK4828" s="122">
        <v>1.300553554E-4</v>
      </c>
      <c r="AL4828" s="122">
        <v>0</v>
      </c>
    </row>
    <row r="4829" spans="1:38" hidden="1" x14ac:dyDescent="0.25">
      <c r="A4829" s="122" t="s">
        <v>2067</v>
      </c>
      <c r="B4829" s="122">
        <v>1</v>
      </c>
      <c r="C4829" s="122" t="s">
        <v>2272</v>
      </c>
      <c r="D4829" s="122" t="s">
        <v>2135</v>
      </c>
      <c r="E4829" s="122">
        <v>88</v>
      </c>
      <c r="F4829" s="122">
        <v>0</v>
      </c>
      <c r="G4829" s="122">
        <v>0</v>
      </c>
      <c r="H4829" s="122">
        <v>0</v>
      </c>
      <c r="I4829" s="122">
        <v>0</v>
      </c>
      <c r="J4829" s="122">
        <v>0</v>
      </c>
      <c r="K4829" s="122">
        <v>0</v>
      </c>
      <c r="L4829" s="122">
        <v>0</v>
      </c>
      <c r="M4829" s="122">
        <v>0</v>
      </c>
      <c r="N4829" s="122">
        <v>0</v>
      </c>
      <c r="O4829" s="122">
        <v>0</v>
      </c>
      <c r="P4829" s="122">
        <v>0</v>
      </c>
      <c r="Q4829" s="122">
        <v>0</v>
      </c>
      <c r="R4829" s="122">
        <v>0</v>
      </c>
      <c r="S4829" s="122">
        <v>0</v>
      </c>
      <c r="T4829" s="122">
        <v>0</v>
      </c>
      <c r="U4829" s="122">
        <v>0</v>
      </c>
      <c r="V4829" s="122">
        <v>0</v>
      </c>
      <c r="W4829" s="122">
        <v>0</v>
      </c>
      <c r="X4829" s="122">
        <v>0</v>
      </c>
      <c r="Y4829" s="122">
        <v>0</v>
      </c>
      <c r="Z4829" s="122">
        <v>0</v>
      </c>
      <c r="AA4829" s="122">
        <v>0</v>
      </c>
      <c r="AB4829" s="122">
        <v>0</v>
      </c>
      <c r="AC4829" s="122">
        <v>0</v>
      </c>
      <c r="AD4829" s="122">
        <v>0</v>
      </c>
      <c r="AE4829" s="122">
        <v>0</v>
      </c>
      <c r="AF4829" s="122">
        <v>6.3533375999999998E-6</v>
      </c>
      <c r="AG4829" s="122">
        <v>1.40877464E-5</v>
      </c>
      <c r="AH4829" s="122">
        <v>2.3574770600000001E-5</v>
      </c>
      <c r="AI4829" s="122">
        <v>3.4978908200000003E-5</v>
      </c>
      <c r="AJ4829" s="122">
        <v>4.8755438199999998E-5</v>
      </c>
      <c r="AK4829" s="122">
        <v>5.6076836000000003E-5</v>
      </c>
      <c r="AL4829" s="122">
        <v>0</v>
      </c>
    </row>
    <row r="4830" spans="1:38" hidden="1" x14ac:dyDescent="0.25">
      <c r="A4830" s="122" t="s">
        <v>2067</v>
      </c>
      <c r="B4830" s="122">
        <v>1</v>
      </c>
      <c r="C4830" s="122" t="s">
        <v>2272</v>
      </c>
      <c r="D4830" s="122" t="s">
        <v>2136</v>
      </c>
      <c r="E4830" s="122">
        <v>88</v>
      </c>
      <c r="F4830" s="122">
        <v>0</v>
      </c>
      <c r="G4830" s="122">
        <v>0</v>
      </c>
      <c r="H4830" s="122">
        <v>0</v>
      </c>
      <c r="I4830" s="122">
        <v>0</v>
      </c>
      <c r="J4830" s="122">
        <v>0</v>
      </c>
      <c r="K4830" s="122">
        <v>0</v>
      </c>
      <c r="L4830" s="122">
        <v>0</v>
      </c>
      <c r="M4830" s="122">
        <v>0</v>
      </c>
      <c r="N4830" s="122">
        <v>0</v>
      </c>
      <c r="O4830" s="122">
        <v>0</v>
      </c>
      <c r="P4830" s="122">
        <v>0</v>
      </c>
      <c r="Q4830" s="122">
        <v>0</v>
      </c>
      <c r="R4830" s="122">
        <v>0</v>
      </c>
      <c r="S4830" s="122">
        <v>0</v>
      </c>
      <c r="T4830" s="122">
        <v>0</v>
      </c>
      <c r="U4830" s="122">
        <v>0</v>
      </c>
      <c r="V4830" s="122">
        <v>0</v>
      </c>
      <c r="W4830" s="122">
        <v>0</v>
      </c>
      <c r="X4830" s="122">
        <v>0</v>
      </c>
      <c r="Y4830" s="122">
        <v>0</v>
      </c>
      <c r="Z4830" s="122">
        <v>0</v>
      </c>
      <c r="AA4830" s="122">
        <v>0</v>
      </c>
      <c r="AB4830" s="122">
        <v>0</v>
      </c>
      <c r="AC4830" s="122">
        <v>0</v>
      </c>
      <c r="AD4830" s="122">
        <v>0</v>
      </c>
      <c r="AE4830" s="122">
        <v>0</v>
      </c>
      <c r="AF4830" s="122">
        <v>9.6845127999999992E-6</v>
      </c>
      <c r="AG4830" s="122">
        <v>2.15635692E-5</v>
      </c>
      <c r="AH4830" s="122">
        <v>3.6132274999999998E-5</v>
      </c>
      <c r="AI4830" s="122">
        <v>5.3710040800000001E-5</v>
      </c>
      <c r="AJ4830" s="122">
        <v>7.4796124600000002E-5</v>
      </c>
      <c r="AK4830" s="122">
        <v>8.6169869599999995E-5</v>
      </c>
      <c r="AL4830" s="122">
        <v>0</v>
      </c>
    </row>
    <row r="4831" spans="1:38" hidden="1" x14ac:dyDescent="0.25">
      <c r="A4831" s="122" t="s">
        <v>2067</v>
      </c>
      <c r="B4831" s="122">
        <v>1</v>
      </c>
      <c r="C4831" s="122" t="s">
        <v>2272</v>
      </c>
      <c r="D4831" s="122" t="s">
        <v>2137</v>
      </c>
      <c r="E4831" s="122">
        <v>88</v>
      </c>
      <c r="F4831" s="122">
        <v>0</v>
      </c>
      <c r="G4831" s="122">
        <v>0</v>
      </c>
      <c r="H4831" s="122">
        <v>0</v>
      </c>
      <c r="I4831" s="122">
        <v>0</v>
      </c>
      <c r="J4831" s="122">
        <v>0</v>
      </c>
      <c r="K4831" s="122">
        <v>0</v>
      </c>
      <c r="L4831" s="122">
        <v>0</v>
      </c>
      <c r="M4831" s="122">
        <v>0</v>
      </c>
      <c r="N4831" s="122">
        <v>0</v>
      </c>
      <c r="O4831" s="122">
        <v>0</v>
      </c>
      <c r="P4831" s="122">
        <v>0</v>
      </c>
      <c r="Q4831" s="122">
        <v>0</v>
      </c>
      <c r="R4831" s="122">
        <v>0</v>
      </c>
      <c r="S4831" s="122">
        <v>0</v>
      </c>
      <c r="T4831" s="122">
        <v>0</v>
      </c>
      <c r="U4831" s="122">
        <v>0</v>
      </c>
      <c r="V4831" s="122">
        <v>0</v>
      </c>
      <c r="W4831" s="122">
        <v>0</v>
      </c>
      <c r="X4831" s="122">
        <v>0</v>
      </c>
      <c r="Y4831" s="122">
        <v>0</v>
      </c>
      <c r="Z4831" s="122">
        <v>0</v>
      </c>
      <c r="AA4831" s="122">
        <v>0</v>
      </c>
      <c r="AB4831" s="122">
        <v>0</v>
      </c>
      <c r="AC4831" s="122">
        <v>0</v>
      </c>
      <c r="AD4831" s="122">
        <v>0</v>
      </c>
      <c r="AE4831" s="122">
        <v>0</v>
      </c>
      <c r="AF4831" s="122">
        <v>1.02102322E-5</v>
      </c>
      <c r="AG4831" s="122">
        <v>2.2619018200000001E-5</v>
      </c>
      <c r="AH4831" s="122">
        <v>3.7752437999999999E-5</v>
      </c>
      <c r="AI4831" s="122">
        <v>5.5943062799999999E-5</v>
      </c>
      <c r="AJ4831" s="122">
        <v>7.7241386000000004E-5</v>
      </c>
      <c r="AK4831" s="122">
        <v>8.8360770199999997E-5</v>
      </c>
      <c r="AL4831" s="122">
        <v>0</v>
      </c>
    </row>
    <row r="4832" spans="1:38" hidden="1" x14ac:dyDescent="0.25">
      <c r="A4832" s="122" t="s">
        <v>2067</v>
      </c>
      <c r="B4832" s="122">
        <v>1</v>
      </c>
      <c r="C4832" s="122" t="s">
        <v>2272</v>
      </c>
      <c r="D4832" s="122" t="s">
        <v>2138</v>
      </c>
      <c r="E4832" s="122">
        <v>88</v>
      </c>
      <c r="F4832" s="122">
        <v>0</v>
      </c>
      <c r="G4832" s="122">
        <v>0</v>
      </c>
      <c r="H4832" s="122">
        <v>0</v>
      </c>
      <c r="I4832" s="122">
        <v>0</v>
      </c>
      <c r="J4832" s="122">
        <v>0</v>
      </c>
      <c r="K4832" s="122">
        <v>0</v>
      </c>
      <c r="L4832" s="122">
        <v>0</v>
      </c>
      <c r="M4832" s="122">
        <v>0</v>
      </c>
      <c r="N4832" s="122">
        <v>0</v>
      </c>
      <c r="O4832" s="122">
        <v>0</v>
      </c>
      <c r="P4832" s="122">
        <v>0</v>
      </c>
      <c r="Q4832" s="122">
        <v>0</v>
      </c>
      <c r="R4832" s="122">
        <v>0</v>
      </c>
      <c r="S4832" s="122">
        <v>0</v>
      </c>
      <c r="T4832" s="122">
        <v>0</v>
      </c>
      <c r="U4832" s="122">
        <v>0</v>
      </c>
      <c r="V4832" s="122">
        <v>0</v>
      </c>
      <c r="W4832" s="122">
        <v>0</v>
      </c>
      <c r="X4832" s="122">
        <v>0</v>
      </c>
      <c r="Y4832" s="122">
        <v>0</v>
      </c>
      <c r="Z4832" s="122">
        <v>0</v>
      </c>
      <c r="AA4832" s="122">
        <v>0</v>
      </c>
      <c r="AB4832" s="122">
        <v>0</v>
      </c>
      <c r="AC4832" s="122">
        <v>0</v>
      </c>
      <c r="AD4832" s="122">
        <v>0</v>
      </c>
      <c r="AE4832" s="122">
        <v>0</v>
      </c>
      <c r="AF4832" s="122">
        <v>1.48906136E-5</v>
      </c>
      <c r="AG4832" s="122">
        <v>3.32173408E-5</v>
      </c>
      <c r="AH4832" s="122">
        <v>5.5730626000000003E-5</v>
      </c>
      <c r="AI4832" s="122">
        <v>8.2803193399999994E-5</v>
      </c>
      <c r="AJ4832" s="122">
        <v>1.166162832E-4</v>
      </c>
      <c r="AK4832" s="122">
        <v>1.3347085419999999E-4</v>
      </c>
      <c r="AL4832" s="122">
        <v>0</v>
      </c>
    </row>
    <row r="4833" spans="1:38" hidden="1" x14ac:dyDescent="0.25">
      <c r="A4833" s="122" t="s">
        <v>2067</v>
      </c>
      <c r="B4833" s="122">
        <v>1</v>
      </c>
      <c r="C4833" s="122" t="s">
        <v>2272</v>
      </c>
      <c r="D4833" s="122" t="s">
        <v>2139</v>
      </c>
      <c r="E4833" s="122">
        <v>88</v>
      </c>
      <c r="F4833" s="122">
        <v>0</v>
      </c>
      <c r="G4833" s="122">
        <v>0</v>
      </c>
      <c r="H4833" s="122">
        <v>0</v>
      </c>
      <c r="I4833" s="122">
        <v>0</v>
      </c>
      <c r="J4833" s="122">
        <v>0</v>
      </c>
      <c r="K4833" s="122">
        <v>0</v>
      </c>
      <c r="L4833" s="122">
        <v>0</v>
      </c>
      <c r="M4833" s="122">
        <v>0</v>
      </c>
      <c r="N4833" s="122">
        <v>0</v>
      </c>
      <c r="O4833" s="122">
        <v>0</v>
      </c>
      <c r="P4833" s="122">
        <v>0</v>
      </c>
      <c r="Q4833" s="122">
        <v>0</v>
      </c>
      <c r="R4833" s="122">
        <v>0</v>
      </c>
      <c r="S4833" s="122">
        <v>0</v>
      </c>
      <c r="T4833" s="122">
        <v>0</v>
      </c>
      <c r="U4833" s="122">
        <v>0</v>
      </c>
      <c r="V4833" s="122">
        <v>0</v>
      </c>
      <c r="W4833" s="122">
        <v>0</v>
      </c>
      <c r="X4833" s="122">
        <v>0</v>
      </c>
      <c r="Y4833" s="122">
        <v>0</v>
      </c>
      <c r="Z4833" s="122">
        <v>0</v>
      </c>
      <c r="AA4833" s="122">
        <v>0</v>
      </c>
      <c r="AB4833" s="122">
        <v>0</v>
      </c>
      <c r="AC4833" s="122">
        <v>0</v>
      </c>
      <c r="AD4833" s="122">
        <v>0</v>
      </c>
      <c r="AE4833" s="122">
        <v>0</v>
      </c>
      <c r="AF4833" s="122">
        <v>1.31015754E-5</v>
      </c>
      <c r="AG4833" s="122">
        <v>2.9174409400000001E-5</v>
      </c>
      <c r="AH4833" s="122">
        <v>4.8903087599999997E-5</v>
      </c>
      <c r="AI4833" s="122">
        <v>7.2716176199999998E-5</v>
      </c>
      <c r="AJ4833" s="122">
        <v>1.025081644E-4</v>
      </c>
      <c r="AK4833" s="122">
        <v>1.1780925820000001E-4</v>
      </c>
      <c r="AL4833" s="122">
        <v>0</v>
      </c>
    </row>
    <row r="4834" spans="1:38" hidden="1" x14ac:dyDescent="0.25">
      <c r="A4834" s="122" t="s">
        <v>2067</v>
      </c>
      <c r="B4834" s="122">
        <v>1</v>
      </c>
      <c r="C4834" s="122" t="s">
        <v>2272</v>
      </c>
      <c r="D4834" s="122" t="s">
        <v>2140</v>
      </c>
      <c r="E4834" s="122">
        <v>88</v>
      </c>
      <c r="F4834" s="122">
        <v>0</v>
      </c>
      <c r="G4834" s="122">
        <v>0</v>
      </c>
      <c r="H4834" s="122">
        <v>0</v>
      </c>
      <c r="I4834" s="122">
        <v>0</v>
      </c>
      <c r="J4834" s="122">
        <v>0</v>
      </c>
      <c r="K4834" s="122">
        <v>0</v>
      </c>
      <c r="L4834" s="122">
        <v>0</v>
      </c>
      <c r="M4834" s="122">
        <v>0</v>
      </c>
      <c r="N4834" s="122">
        <v>0</v>
      </c>
      <c r="O4834" s="122">
        <v>0</v>
      </c>
      <c r="P4834" s="122">
        <v>0</v>
      </c>
      <c r="Q4834" s="122">
        <v>0</v>
      </c>
      <c r="R4834" s="122">
        <v>0</v>
      </c>
      <c r="S4834" s="122">
        <v>0</v>
      </c>
      <c r="T4834" s="122">
        <v>0</v>
      </c>
      <c r="U4834" s="122">
        <v>0</v>
      </c>
      <c r="V4834" s="122">
        <v>0</v>
      </c>
      <c r="W4834" s="122">
        <v>0</v>
      </c>
      <c r="X4834" s="122">
        <v>0</v>
      </c>
      <c r="Y4834" s="122">
        <v>0</v>
      </c>
      <c r="Z4834" s="122">
        <v>0</v>
      </c>
      <c r="AA4834" s="122">
        <v>0</v>
      </c>
      <c r="AB4834" s="122">
        <v>0</v>
      </c>
      <c r="AC4834" s="122">
        <v>0</v>
      </c>
      <c r="AD4834" s="122">
        <v>0</v>
      </c>
      <c r="AE4834" s="122">
        <v>0</v>
      </c>
      <c r="AF4834" s="122">
        <v>2.9059126E-6</v>
      </c>
      <c r="AG4834" s="122">
        <v>6.4645506000000003E-6</v>
      </c>
      <c r="AH4834" s="122">
        <v>1.084649E-5</v>
      </c>
      <c r="AI4834" s="122">
        <v>1.61618482E-5</v>
      </c>
      <c r="AJ4834" s="122">
        <v>2.2623049400000001E-5</v>
      </c>
      <c r="AK4834" s="122">
        <v>2.6222225199999999E-5</v>
      </c>
      <c r="AL4834" s="122">
        <v>0</v>
      </c>
    </row>
    <row r="4835" spans="1:38" hidden="1" x14ac:dyDescent="0.25">
      <c r="A4835" s="122" t="s">
        <v>2067</v>
      </c>
      <c r="B4835" s="122">
        <v>1</v>
      </c>
      <c r="C4835" s="122" t="s">
        <v>2272</v>
      </c>
      <c r="D4835" s="122" t="s">
        <v>2141</v>
      </c>
      <c r="E4835" s="122">
        <v>88</v>
      </c>
      <c r="F4835" s="122">
        <v>0</v>
      </c>
      <c r="G4835" s="122">
        <v>0</v>
      </c>
      <c r="H4835" s="122">
        <v>0</v>
      </c>
      <c r="I4835" s="122">
        <v>0</v>
      </c>
      <c r="J4835" s="122">
        <v>0</v>
      </c>
      <c r="K4835" s="122">
        <v>0</v>
      </c>
      <c r="L4835" s="122">
        <v>0</v>
      </c>
      <c r="M4835" s="122">
        <v>0</v>
      </c>
      <c r="N4835" s="122">
        <v>0</v>
      </c>
      <c r="O4835" s="122">
        <v>0</v>
      </c>
      <c r="P4835" s="122">
        <v>0</v>
      </c>
      <c r="Q4835" s="122">
        <v>0</v>
      </c>
      <c r="R4835" s="122">
        <v>0</v>
      </c>
      <c r="S4835" s="122">
        <v>0</v>
      </c>
      <c r="T4835" s="122">
        <v>0</v>
      </c>
      <c r="U4835" s="122">
        <v>0</v>
      </c>
      <c r="V4835" s="122">
        <v>0</v>
      </c>
      <c r="W4835" s="122">
        <v>0</v>
      </c>
      <c r="X4835" s="122">
        <v>0</v>
      </c>
      <c r="Y4835" s="122">
        <v>0</v>
      </c>
      <c r="Z4835" s="122">
        <v>0</v>
      </c>
      <c r="AA4835" s="122">
        <v>0</v>
      </c>
      <c r="AB4835" s="122">
        <v>0</v>
      </c>
      <c r="AC4835" s="122">
        <v>0</v>
      </c>
      <c r="AD4835" s="122">
        <v>0</v>
      </c>
      <c r="AE4835" s="122">
        <v>0</v>
      </c>
      <c r="AF4835" s="122">
        <v>2.1710389800000001E-5</v>
      </c>
      <c r="AG4835" s="122">
        <v>4.82841514E-5</v>
      </c>
      <c r="AH4835" s="122">
        <v>8.0833623799999994E-5</v>
      </c>
      <c r="AI4835" s="122">
        <v>1.199110864E-4</v>
      </c>
      <c r="AJ4835" s="122">
        <v>1.6719122399999999E-4</v>
      </c>
      <c r="AK4835" s="122">
        <v>1.9206063440000001E-4</v>
      </c>
      <c r="AL4835" s="122">
        <v>0</v>
      </c>
    </row>
    <row r="4836" spans="1:38" hidden="1" x14ac:dyDescent="0.25">
      <c r="A4836" s="122" t="s">
        <v>2067</v>
      </c>
      <c r="B4836" s="122">
        <v>1</v>
      </c>
      <c r="C4836" s="122" t="s">
        <v>2272</v>
      </c>
      <c r="D4836" s="122" t="s">
        <v>2142</v>
      </c>
      <c r="E4836" s="122">
        <v>88</v>
      </c>
      <c r="F4836" s="122">
        <v>0</v>
      </c>
      <c r="G4836" s="122">
        <v>0</v>
      </c>
      <c r="H4836" s="122">
        <v>0</v>
      </c>
      <c r="I4836" s="122">
        <v>0</v>
      </c>
      <c r="J4836" s="122">
        <v>0</v>
      </c>
      <c r="K4836" s="122">
        <v>0</v>
      </c>
      <c r="L4836" s="122">
        <v>0</v>
      </c>
      <c r="M4836" s="122">
        <v>0</v>
      </c>
      <c r="N4836" s="122">
        <v>0</v>
      </c>
      <c r="O4836" s="122">
        <v>0</v>
      </c>
      <c r="P4836" s="122">
        <v>0</v>
      </c>
      <c r="Q4836" s="122">
        <v>0</v>
      </c>
      <c r="R4836" s="122">
        <v>0</v>
      </c>
      <c r="S4836" s="122">
        <v>0</v>
      </c>
      <c r="T4836" s="122">
        <v>0</v>
      </c>
      <c r="U4836" s="122">
        <v>0</v>
      </c>
      <c r="V4836" s="122">
        <v>0</v>
      </c>
      <c r="W4836" s="122">
        <v>0</v>
      </c>
      <c r="X4836" s="122">
        <v>0</v>
      </c>
      <c r="Y4836" s="122">
        <v>0</v>
      </c>
      <c r="Z4836" s="122">
        <v>0</v>
      </c>
      <c r="AA4836" s="122">
        <v>0</v>
      </c>
      <c r="AB4836" s="122">
        <v>0</v>
      </c>
      <c r="AC4836" s="122">
        <v>0</v>
      </c>
      <c r="AD4836" s="122">
        <v>0</v>
      </c>
      <c r="AE4836" s="122">
        <v>0</v>
      </c>
      <c r="AF4836" s="122">
        <v>1.2051065799999999E-5</v>
      </c>
      <c r="AG4836" s="122">
        <v>2.6953471799999999E-5</v>
      </c>
      <c r="AH4836" s="122">
        <v>4.5395371400000003E-5</v>
      </c>
      <c r="AI4836" s="122">
        <v>6.7733477199999998E-5</v>
      </c>
      <c r="AJ4836" s="122">
        <v>9.4777487799999996E-5</v>
      </c>
      <c r="AK4836" s="122">
        <v>1.090623378E-4</v>
      </c>
      <c r="AL4836" s="122">
        <v>0</v>
      </c>
    </row>
    <row r="4837" spans="1:38" hidden="1" x14ac:dyDescent="0.25">
      <c r="A4837" s="122" t="s">
        <v>2067</v>
      </c>
      <c r="B4837" s="122">
        <v>1</v>
      </c>
      <c r="C4837" s="122" t="s">
        <v>2272</v>
      </c>
      <c r="D4837" s="122" t="s">
        <v>2143</v>
      </c>
      <c r="E4837" s="122">
        <v>88</v>
      </c>
      <c r="F4837" s="122">
        <v>0</v>
      </c>
      <c r="G4837" s="122">
        <v>0</v>
      </c>
      <c r="H4837" s="122">
        <v>0</v>
      </c>
      <c r="I4837" s="122">
        <v>0</v>
      </c>
      <c r="J4837" s="122">
        <v>0</v>
      </c>
      <c r="K4837" s="122">
        <v>0</v>
      </c>
      <c r="L4837" s="122">
        <v>0</v>
      </c>
      <c r="M4837" s="122">
        <v>0</v>
      </c>
      <c r="N4837" s="122">
        <v>0</v>
      </c>
      <c r="O4837" s="122">
        <v>0</v>
      </c>
      <c r="P4837" s="122">
        <v>0</v>
      </c>
      <c r="Q4837" s="122">
        <v>0</v>
      </c>
      <c r="R4837" s="122">
        <v>0</v>
      </c>
      <c r="S4837" s="122">
        <v>0</v>
      </c>
      <c r="T4837" s="122">
        <v>0</v>
      </c>
      <c r="U4837" s="122">
        <v>0</v>
      </c>
      <c r="V4837" s="122">
        <v>0</v>
      </c>
      <c r="W4837" s="122">
        <v>0</v>
      </c>
      <c r="X4837" s="122">
        <v>0</v>
      </c>
      <c r="Y4837" s="122">
        <v>0</v>
      </c>
      <c r="Z4837" s="122">
        <v>0</v>
      </c>
      <c r="AA4837" s="122">
        <v>0</v>
      </c>
      <c r="AB4837" s="122">
        <v>0</v>
      </c>
      <c r="AC4837" s="122">
        <v>0</v>
      </c>
      <c r="AD4837" s="122">
        <v>0</v>
      </c>
      <c r="AE4837" s="122">
        <v>0</v>
      </c>
      <c r="AF4837" s="122">
        <v>1.3285590399999999E-5</v>
      </c>
      <c r="AG4837" s="122">
        <v>2.9577049999999998E-5</v>
      </c>
      <c r="AH4837" s="122">
        <v>4.9581602799999998E-5</v>
      </c>
      <c r="AI4837" s="122">
        <v>7.3743229400000001E-5</v>
      </c>
      <c r="AJ4837" s="122">
        <v>1.022059546E-4</v>
      </c>
      <c r="AK4837" s="122">
        <v>1.1786769319999999E-4</v>
      </c>
      <c r="AL4837" s="122">
        <v>0</v>
      </c>
    </row>
    <row r="4838" spans="1:38" hidden="1" x14ac:dyDescent="0.25">
      <c r="A4838" s="122" t="s">
        <v>2067</v>
      </c>
      <c r="B4838" s="122">
        <v>1</v>
      </c>
      <c r="C4838" s="122" t="s">
        <v>2272</v>
      </c>
      <c r="D4838" s="122" t="s">
        <v>2177</v>
      </c>
      <c r="E4838" s="122">
        <v>88</v>
      </c>
      <c r="F4838" s="122">
        <v>0</v>
      </c>
      <c r="G4838" s="122">
        <v>0</v>
      </c>
      <c r="H4838" s="122">
        <v>0</v>
      </c>
      <c r="I4838" s="122">
        <v>0</v>
      </c>
      <c r="J4838" s="122">
        <v>0</v>
      </c>
      <c r="K4838" s="122">
        <v>0</v>
      </c>
      <c r="L4838" s="122">
        <v>0</v>
      </c>
      <c r="M4838" s="122">
        <v>0</v>
      </c>
      <c r="N4838" s="122">
        <v>0</v>
      </c>
      <c r="O4838" s="122">
        <v>0</v>
      </c>
      <c r="P4838" s="122">
        <v>0</v>
      </c>
      <c r="Q4838" s="122">
        <v>0</v>
      </c>
      <c r="R4838" s="122">
        <v>0</v>
      </c>
      <c r="S4838" s="122">
        <v>0</v>
      </c>
      <c r="T4838" s="122">
        <v>0</v>
      </c>
      <c r="U4838" s="122">
        <v>0</v>
      </c>
      <c r="V4838" s="122">
        <v>0</v>
      </c>
      <c r="W4838" s="122">
        <v>0</v>
      </c>
      <c r="X4838" s="122">
        <v>0</v>
      </c>
      <c r="Y4838" s="122">
        <v>0</v>
      </c>
      <c r="Z4838" s="122">
        <v>0</v>
      </c>
      <c r="AA4838" s="122">
        <v>0</v>
      </c>
      <c r="AB4838" s="122">
        <v>0</v>
      </c>
      <c r="AC4838" s="122">
        <v>0</v>
      </c>
      <c r="AD4838" s="122">
        <v>0</v>
      </c>
      <c r="AE4838" s="122">
        <v>0</v>
      </c>
      <c r="AF4838" s="122">
        <v>1.1483860000000001E-7</v>
      </c>
      <c r="AG4838" s="122">
        <v>2.5383079999999998E-7</v>
      </c>
      <c r="AH4838" s="122">
        <v>4.22869E-7</v>
      </c>
      <c r="AI4838" s="122">
        <v>6.2506360000000005E-7</v>
      </c>
      <c r="AJ4838" s="122">
        <v>8.6107680000000002E-7</v>
      </c>
      <c r="AK4838" s="122">
        <v>9.8715039999999991E-7</v>
      </c>
      <c r="AL4838" s="122">
        <v>0</v>
      </c>
    </row>
    <row r="4839" spans="1:38" hidden="1" x14ac:dyDescent="0.25">
      <c r="A4839" s="122" t="s">
        <v>2067</v>
      </c>
      <c r="B4839" s="122">
        <v>1</v>
      </c>
      <c r="C4839" s="122" t="s">
        <v>2272</v>
      </c>
      <c r="D4839" s="122" t="s">
        <v>2144</v>
      </c>
      <c r="E4839" s="122">
        <v>88</v>
      </c>
      <c r="F4839" s="122">
        <v>0</v>
      </c>
      <c r="G4839" s="122">
        <v>0</v>
      </c>
      <c r="H4839" s="122">
        <v>0</v>
      </c>
      <c r="I4839" s="122">
        <v>0</v>
      </c>
      <c r="J4839" s="122">
        <v>0</v>
      </c>
      <c r="K4839" s="122">
        <v>0</v>
      </c>
      <c r="L4839" s="122">
        <v>0</v>
      </c>
      <c r="M4839" s="122">
        <v>0</v>
      </c>
      <c r="N4839" s="122">
        <v>0</v>
      </c>
      <c r="O4839" s="122">
        <v>0</v>
      </c>
      <c r="P4839" s="122">
        <v>0</v>
      </c>
      <c r="Q4839" s="122">
        <v>0</v>
      </c>
      <c r="R4839" s="122">
        <v>0</v>
      </c>
      <c r="S4839" s="122">
        <v>0</v>
      </c>
      <c r="T4839" s="122">
        <v>0</v>
      </c>
      <c r="U4839" s="122">
        <v>0</v>
      </c>
      <c r="V4839" s="122">
        <v>0</v>
      </c>
      <c r="W4839" s="122">
        <v>0</v>
      </c>
      <c r="X4839" s="122">
        <v>0</v>
      </c>
      <c r="Y4839" s="122">
        <v>0</v>
      </c>
      <c r="Z4839" s="122">
        <v>0</v>
      </c>
      <c r="AA4839" s="122">
        <v>0</v>
      </c>
      <c r="AB4839" s="122">
        <v>0</v>
      </c>
      <c r="AC4839" s="122">
        <v>0</v>
      </c>
      <c r="AD4839" s="122">
        <v>0</v>
      </c>
      <c r="AE4839" s="122">
        <v>0</v>
      </c>
      <c r="AF4839" s="122">
        <v>6.5226260000000003E-6</v>
      </c>
      <c r="AG4839" s="122">
        <v>1.44738644E-5</v>
      </c>
      <c r="AH4839" s="122">
        <v>2.4142386399999999E-5</v>
      </c>
      <c r="AI4839" s="122">
        <v>3.5766626800000001E-5</v>
      </c>
      <c r="AJ4839" s="122">
        <v>4.9104014000000001E-5</v>
      </c>
      <c r="AK4839" s="122">
        <v>5.6370789400000002E-5</v>
      </c>
      <c r="AL4839" s="122">
        <v>0</v>
      </c>
    </row>
    <row r="4840" spans="1:38" hidden="1" x14ac:dyDescent="0.25">
      <c r="A4840" s="122" t="s">
        <v>2067</v>
      </c>
      <c r="B4840" s="122">
        <v>1</v>
      </c>
      <c r="C4840" s="122" t="s">
        <v>2272</v>
      </c>
      <c r="D4840" s="122" t="s">
        <v>2145</v>
      </c>
      <c r="E4840" s="122">
        <v>88</v>
      </c>
      <c r="F4840" s="122">
        <v>0</v>
      </c>
      <c r="G4840" s="122">
        <v>0</v>
      </c>
      <c r="H4840" s="122">
        <v>0</v>
      </c>
      <c r="I4840" s="122">
        <v>0</v>
      </c>
      <c r="J4840" s="122">
        <v>0</v>
      </c>
      <c r="K4840" s="122">
        <v>0</v>
      </c>
      <c r="L4840" s="122">
        <v>0</v>
      </c>
      <c r="M4840" s="122">
        <v>0</v>
      </c>
      <c r="N4840" s="122">
        <v>0</v>
      </c>
      <c r="O4840" s="122">
        <v>0</v>
      </c>
      <c r="P4840" s="122">
        <v>0</v>
      </c>
      <c r="Q4840" s="122">
        <v>0</v>
      </c>
      <c r="R4840" s="122">
        <v>0</v>
      </c>
      <c r="S4840" s="122">
        <v>0</v>
      </c>
      <c r="T4840" s="122">
        <v>0</v>
      </c>
      <c r="U4840" s="122">
        <v>0</v>
      </c>
      <c r="V4840" s="122">
        <v>0</v>
      </c>
      <c r="W4840" s="122">
        <v>0</v>
      </c>
      <c r="X4840" s="122">
        <v>0</v>
      </c>
      <c r="Y4840" s="122">
        <v>0</v>
      </c>
      <c r="Z4840" s="122">
        <v>0</v>
      </c>
      <c r="AA4840" s="122">
        <v>0</v>
      </c>
      <c r="AB4840" s="122">
        <v>0</v>
      </c>
      <c r="AC4840" s="122">
        <v>0</v>
      </c>
      <c r="AD4840" s="122">
        <v>0</v>
      </c>
      <c r="AE4840" s="122">
        <v>0</v>
      </c>
      <c r="AF4840" s="122">
        <v>2.2729490000000002E-6</v>
      </c>
      <c r="AG4840" s="122">
        <v>5.1003406E-6</v>
      </c>
      <c r="AH4840" s="122">
        <v>8.5939859999999994E-6</v>
      </c>
      <c r="AI4840" s="122">
        <v>1.2851501799999999E-5</v>
      </c>
      <c r="AJ4840" s="122">
        <v>1.8038140399999998E-5</v>
      </c>
      <c r="AK4840" s="122">
        <v>2.11014802E-5</v>
      </c>
      <c r="AL4840" s="122">
        <v>0</v>
      </c>
    </row>
    <row r="4841" spans="1:38" hidden="1" x14ac:dyDescent="0.25">
      <c r="A4841" s="122" t="s">
        <v>2067</v>
      </c>
      <c r="B4841" s="122">
        <v>1</v>
      </c>
      <c r="C4841" s="122" t="s">
        <v>2272</v>
      </c>
      <c r="D4841" s="122" t="s">
        <v>2146</v>
      </c>
      <c r="E4841" s="122">
        <v>88</v>
      </c>
      <c r="F4841" s="122">
        <v>0</v>
      </c>
      <c r="G4841" s="122">
        <v>0</v>
      </c>
      <c r="H4841" s="122">
        <v>0</v>
      </c>
      <c r="I4841" s="122">
        <v>0</v>
      </c>
      <c r="J4841" s="122">
        <v>0</v>
      </c>
      <c r="K4841" s="122">
        <v>0</v>
      </c>
      <c r="L4841" s="122">
        <v>0</v>
      </c>
      <c r="M4841" s="122">
        <v>0</v>
      </c>
      <c r="N4841" s="122">
        <v>0</v>
      </c>
      <c r="O4841" s="122">
        <v>0</v>
      </c>
      <c r="P4841" s="122">
        <v>0</v>
      </c>
      <c r="Q4841" s="122">
        <v>0</v>
      </c>
      <c r="R4841" s="122">
        <v>0</v>
      </c>
      <c r="S4841" s="122">
        <v>0</v>
      </c>
      <c r="T4841" s="122">
        <v>0</v>
      </c>
      <c r="U4841" s="122">
        <v>0</v>
      </c>
      <c r="V4841" s="122">
        <v>0</v>
      </c>
      <c r="W4841" s="122">
        <v>0</v>
      </c>
      <c r="X4841" s="122">
        <v>0</v>
      </c>
      <c r="Y4841" s="122">
        <v>0</v>
      </c>
      <c r="Z4841" s="122">
        <v>0</v>
      </c>
      <c r="AA4841" s="122">
        <v>0</v>
      </c>
      <c r="AB4841" s="122">
        <v>0</v>
      </c>
      <c r="AC4841" s="122">
        <v>0</v>
      </c>
      <c r="AD4841" s="122">
        <v>0</v>
      </c>
      <c r="AE4841" s="122">
        <v>0</v>
      </c>
      <c r="AF4841" s="122">
        <v>2.2163360399999999E-5</v>
      </c>
      <c r="AG4841" s="122">
        <v>4.9731240600000002E-5</v>
      </c>
      <c r="AH4841" s="122">
        <v>8.4104042199999998E-5</v>
      </c>
      <c r="AI4841" s="122">
        <v>1.2611499440000001E-4</v>
      </c>
      <c r="AJ4841" s="122">
        <v>1.7365977059999999E-4</v>
      </c>
      <c r="AK4841" s="122">
        <v>2.0162182600000001E-4</v>
      </c>
      <c r="AL4841" s="122">
        <v>0</v>
      </c>
    </row>
    <row r="4842" spans="1:38" hidden="1" x14ac:dyDescent="0.25">
      <c r="A4842" s="122" t="s">
        <v>2067</v>
      </c>
      <c r="B4842" s="122">
        <v>1</v>
      </c>
      <c r="C4842" s="122" t="s">
        <v>2272</v>
      </c>
      <c r="D4842" s="122" t="s">
        <v>2147</v>
      </c>
      <c r="E4842" s="122">
        <v>88</v>
      </c>
      <c r="F4842" s="122">
        <v>0</v>
      </c>
      <c r="G4842" s="122">
        <v>0</v>
      </c>
      <c r="H4842" s="122">
        <v>0</v>
      </c>
      <c r="I4842" s="122">
        <v>0</v>
      </c>
      <c r="J4842" s="122">
        <v>0</v>
      </c>
      <c r="K4842" s="122">
        <v>0</v>
      </c>
      <c r="L4842" s="122">
        <v>0</v>
      </c>
      <c r="M4842" s="122">
        <v>0</v>
      </c>
      <c r="N4842" s="122">
        <v>0</v>
      </c>
      <c r="O4842" s="122">
        <v>0</v>
      </c>
      <c r="P4842" s="122">
        <v>0</v>
      </c>
      <c r="Q4842" s="122">
        <v>0</v>
      </c>
      <c r="R4842" s="122">
        <v>0</v>
      </c>
      <c r="S4842" s="122">
        <v>0</v>
      </c>
      <c r="T4842" s="122">
        <v>0</v>
      </c>
      <c r="U4842" s="122">
        <v>0</v>
      </c>
      <c r="V4842" s="122">
        <v>0</v>
      </c>
      <c r="W4842" s="122">
        <v>0</v>
      </c>
      <c r="X4842" s="122">
        <v>0</v>
      </c>
      <c r="Y4842" s="122">
        <v>0</v>
      </c>
      <c r="Z4842" s="122">
        <v>0</v>
      </c>
      <c r="AA4842" s="122">
        <v>0</v>
      </c>
      <c r="AB4842" s="122">
        <v>0</v>
      </c>
      <c r="AC4842" s="122">
        <v>0</v>
      </c>
      <c r="AD4842" s="122">
        <v>0</v>
      </c>
      <c r="AE4842" s="122">
        <v>0</v>
      </c>
      <c r="AF4842" s="122">
        <v>1.6491196E-6</v>
      </c>
      <c r="AG4842" s="122">
        <v>3.6624416E-6</v>
      </c>
      <c r="AH4842" s="122">
        <v>6.1516777999999998E-6</v>
      </c>
      <c r="AI4842" s="122">
        <v>9.1718432E-6</v>
      </c>
      <c r="AJ4842" s="122">
        <v>1.29360306E-5</v>
      </c>
      <c r="AK4842" s="122">
        <v>1.48084572E-5</v>
      </c>
      <c r="AL4842" s="122">
        <v>0</v>
      </c>
    </row>
    <row r="4843" spans="1:38" hidden="1" x14ac:dyDescent="0.25">
      <c r="A4843" s="122" t="s">
        <v>2067</v>
      </c>
      <c r="B4843" s="122">
        <v>1</v>
      </c>
      <c r="C4843" s="122" t="s">
        <v>2272</v>
      </c>
      <c r="D4843" s="122" t="s">
        <v>475</v>
      </c>
      <c r="E4843" s="122">
        <v>88</v>
      </c>
      <c r="F4843" s="122">
        <v>0</v>
      </c>
      <c r="G4843" s="122">
        <v>0</v>
      </c>
      <c r="H4843" s="122">
        <v>0</v>
      </c>
      <c r="I4843" s="122">
        <v>0</v>
      </c>
      <c r="J4843" s="122">
        <v>0</v>
      </c>
      <c r="K4843" s="122">
        <v>0</v>
      </c>
      <c r="L4843" s="122">
        <v>0</v>
      </c>
      <c r="M4843" s="122">
        <v>0</v>
      </c>
      <c r="N4843" s="122">
        <v>0</v>
      </c>
      <c r="O4843" s="122">
        <v>0</v>
      </c>
      <c r="P4843" s="122">
        <v>0</v>
      </c>
      <c r="Q4843" s="122">
        <v>0</v>
      </c>
      <c r="R4843" s="122">
        <v>0</v>
      </c>
      <c r="S4843" s="122">
        <v>0</v>
      </c>
      <c r="T4843" s="122">
        <v>0</v>
      </c>
      <c r="U4843" s="122">
        <v>0</v>
      </c>
      <c r="V4843" s="122">
        <v>0</v>
      </c>
      <c r="W4843" s="122">
        <v>0</v>
      </c>
      <c r="X4843" s="122">
        <v>0</v>
      </c>
      <c r="Y4843" s="122">
        <v>0</v>
      </c>
      <c r="Z4843" s="122">
        <v>0</v>
      </c>
      <c r="AA4843" s="122">
        <v>0</v>
      </c>
      <c r="AB4843" s="122">
        <v>0</v>
      </c>
      <c r="AC4843" s="122">
        <v>0</v>
      </c>
      <c r="AD4843" s="122">
        <v>0</v>
      </c>
      <c r="AE4843" s="122">
        <v>0</v>
      </c>
      <c r="AF4843" s="122">
        <v>4.1581276000000002E-6</v>
      </c>
      <c r="AG4843" s="122">
        <v>9.2776308000000007E-6</v>
      </c>
      <c r="AH4843" s="122">
        <v>1.5584425200000001E-5</v>
      </c>
      <c r="AI4843" s="122">
        <v>2.3208957999999999E-5</v>
      </c>
      <c r="AJ4843" s="122">
        <v>3.2573401600000001E-5</v>
      </c>
      <c r="AK4843" s="122">
        <v>3.7524129199999998E-5</v>
      </c>
      <c r="AL4843" s="122">
        <v>0</v>
      </c>
    </row>
    <row r="4844" spans="1:38" hidden="1" x14ac:dyDescent="0.25">
      <c r="A4844" s="122" t="s">
        <v>2067</v>
      </c>
      <c r="B4844" s="122">
        <v>1</v>
      </c>
      <c r="C4844" s="122" t="s">
        <v>2272</v>
      </c>
      <c r="D4844" s="122" t="s">
        <v>2148</v>
      </c>
      <c r="E4844" s="122">
        <v>88</v>
      </c>
      <c r="F4844" s="122">
        <v>0</v>
      </c>
      <c r="G4844" s="122">
        <v>0</v>
      </c>
      <c r="H4844" s="122">
        <v>0</v>
      </c>
      <c r="I4844" s="122">
        <v>0</v>
      </c>
      <c r="J4844" s="122">
        <v>0</v>
      </c>
      <c r="K4844" s="122">
        <v>0</v>
      </c>
      <c r="L4844" s="122">
        <v>0</v>
      </c>
      <c r="M4844" s="122">
        <v>0</v>
      </c>
      <c r="N4844" s="122">
        <v>0</v>
      </c>
      <c r="O4844" s="122">
        <v>0</v>
      </c>
      <c r="P4844" s="122">
        <v>0</v>
      </c>
      <c r="Q4844" s="122">
        <v>0</v>
      </c>
      <c r="R4844" s="122">
        <v>0</v>
      </c>
      <c r="S4844" s="122">
        <v>0</v>
      </c>
      <c r="T4844" s="122">
        <v>0</v>
      </c>
      <c r="U4844" s="122">
        <v>0</v>
      </c>
      <c r="V4844" s="122">
        <v>0</v>
      </c>
      <c r="W4844" s="122">
        <v>0</v>
      </c>
      <c r="X4844" s="122">
        <v>0</v>
      </c>
      <c r="Y4844" s="122">
        <v>0</v>
      </c>
      <c r="Z4844" s="122">
        <v>0</v>
      </c>
      <c r="AA4844" s="122">
        <v>0</v>
      </c>
      <c r="AB4844" s="122">
        <v>0</v>
      </c>
      <c r="AC4844" s="122">
        <v>0</v>
      </c>
      <c r="AD4844" s="122">
        <v>0</v>
      </c>
      <c r="AE4844" s="122">
        <v>0</v>
      </c>
      <c r="AF4844" s="122">
        <v>2.9306587999999998E-6</v>
      </c>
      <c r="AG4844" s="122">
        <v>6.5354614000000001E-6</v>
      </c>
      <c r="AH4844" s="122">
        <v>1.0967417400000001E-5</v>
      </c>
      <c r="AI4844" s="122">
        <v>1.6342145E-5</v>
      </c>
      <c r="AJ4844" s="122">
        <v>2.2881583400000001E-5</v>
      </c>
      <c r="AK4844" s="122">
        <v>2.6542204999999998E-5</v>
      </c>
      <c r="AL4844" s="122">
        <v>0</v>
      </c>
    </row>
    <row r="4845" spans="1:38" hidden="1" x14ac:dyDescent="0.25">
      <c r="A4845" s="122" t="s">
        <v>2067</v>
      </c>
      <c r="B4845" s="122">
        <v>1</v>
      </c>
      <c r="C4845" s="122" t="s">
        <v>2272</v>
      </c>
      <c r="D4845" s="122" t="s">
        <v>2149</v>
      </c>
      <c r="E4845" s="122">
        <v>88</v>
      </c>
      <c r="F4845" s="122">
        <v>0</v>
      </c>
      <c r="G4845" s="122">
        <v>0</v>
      </c>
      <c r="H4845" s="122">
        <v>0</v>
      </c>
      <c r="I4845" s="122">
        <v>0</v>
      </c>
      <c r="J4845" s="122">
        <v>0</v>
      </c>
      <c r="K4845" s="122">
        <v>0</v>
      </c>
      <c r="L4845" s="122">
        <v>0</v>
      </c>
      <c r="M4845" s="122">
        <v>0</v>
      </c>
      <c r="N4845" s="122">
        <v>0</v>
      </c>
      <c r="O4845" s="122">
        <v>0</v>
      </c>
      <c r="P4845" s="122">
        <v>0</v>
      </c>
      <c r="Q4845" s="122">
        <v>0</v>
      </c>
      <c r="R4845" s="122">
        <v>0</v>
      </c>
      <c r="S4845" s="122">
        <v>0</v>
      </c>
      <c r="T4845" s="122">
        <v>0</v>
      </c>
      <c r="U4845" s="122">
        <v>0</v>
      </c>
      <c r="V4845" s="122">
        <v>0</v>
      </c>
      <c r="W4845" s="122">
        <v>0</v>
      </c>
      <c r="X4845" s="122">
        <v>0</v>
      </c>
      <c r="Y4845" s="122">
        <v>0</v>
      </c>
      <c r="Z4845" s="122">
        <v>0</v>
      </c>
      <c r="AA4845" s="122">
        <v>0</v>
      </c>
      <c r="AB4845" s="122">
        <v>0</v>
      </c>
      <c r="AC4845" s="122">
        <v>0</v>
      </c>
      <c r="AD4845" s="122">
        <v>0</v>
      </c>
      <c r="AE4845" s="122">
        <v>0</v>
      </c>
      <c r="AF4845" s="122">
        <v>1.9353697199999999E-5</v>
      </c>
      <c r="AG4845" s="122">
        <v>4.3015666400000002E-5</v>
      </c>
      <c r="AH4845" s="122">
        <v>7.1966574000000005E-5</v>
      </c>
      <c r="AI4845" s="122">
        <v>1.067783972E-4</v>
      </c>
      <c r="AJ4845" s="122">
        <v>1.541064132E-4</v>
      </c>
      <c r="AK4845" s="122">
        <v>1.7708529860000001E-4</v>
      </c>
      <c r="AL4845" s="122">
        <v>0</v>
      </c>
    </row>
    <row r="4846" spans="1:38" hidden="1" x14ac:dyDescent="0.25">
      <c r="A4846" s="122" t="s">
        <v>2067</v>
      </c>
      <c r="B4846" s="122">
        <v>1</v>
      </c>
      <c r="C4846" s="122" t="s">
        <v>2272</v>
      </c>
      <c r="D4846" s="122" t="s">
        <v>2150</v>
      </c>
      <c r="E4846" s="122">
        <v>88</v>
      </c>
      <c r="F4846" s="122">
        <v>0</v>
      </c>
      <c r="G4846" s="122">
        <v>0</v>
      </c>
      <c r="H4846" s="122">
        <v>0</v>
      </c>
      <c r="I4846" s="122">
        <v>0</v>
      </c>
      <c r="J4846" s="122">
        <v>0</v>
      </c>
      <c r="K4846" s="122">
        <v>0</v>
      </c>
      <c r="L4846" s="122">
        <v>0</v>
      </c>
      <c r="M4846" s="122">
        <v>0</v>
      </c>
      <c r="N4846" s="122">
        <v>0</v>
      </c>
      <c r="O4846" s="122">
        <v>0</v>
      </c>
      <c r="P4846" s="122">
        <v>0</v>
      </c>
      <c r="Q4846" s="122">
        <v>0</v>
      </c>
      <c r="R4846" s="122">
        <v>0</v>
      </c>
      <c r="S4846" s="122">
        <v>0</v>
      </c>
      <c r="T4846" s="122">
        <v>0</v>
      </c>
      <c r="U4846" s="122">
        <v>0</v>
      </c>
      <c r="V4846" s="122">
        <v>0</v>
      </c>
      <c r="W4846" s="122">
        <v>0</v>
      </c>
      <c r="X4846" s="122">
        <v>0</v>
      </c>
      <c r="Y4846" s="122">
        <v>0</v>
      </c>
      <c r="Z4846" s="122">
        <v>0</v>
      </c>
      <c r="AA4846" s="122">
        <v>0</v>
      </c>
      <c r="AB4846" s="122">
        <v>0</v>
      </c>
      <c r="AC4846" s="122">
        <v>0</v>
      </c>
      <c r="AD4846" s="122">
        <v>0</v>
      </c>
      <c r="AE4846" s="122">
        <v>0</v>
      </c>
      <c r="AF4846" s="122">
        <v>4.5639592000000001E-6</v>
      </c>
      <c r="AG4846" s="122">
        <v>1.01286668E-5</v>
      </c>
      <c r="AH4846" s="122">
        <v>1.69461176E-5</v>
      </c>
      <c r="AI4846" s="122">
        <v>2.5215279200000001E-5</v>
      </c>
      <c r="AJ4846" s="122">
        <v>3.5165898599999999E-5</v>
      </c>
      <c r="AK4846" s="122">
        <v>4.0432227599999999E-5</v>
      </c>
      <c r="AL4846" s="122">
        <v>0</v>
      </c>
    </row>
    <row r="4847" spans="1:38" hidden="1" x14ac:dyDescent="0.25">
      <c r="A4847" s="122" t="s">
        <v>2067</v>
      </c>
      <c r="B4847" s="122">
        <v>1</v>
      </c>
      <c r="C4847" s="122" t="s">
        <v>2272</v>
      </c>
      <c r="D4847" s="122" t="s">
        <v>2151</v>
      </c>
      <c r="E4847" s="122">
        <v>88</v>
      </c>
      <c r="F4847" s="122">
        <v>0</v>
      </c>
      <c r="G4847" s="122">
        <v>0</v>
      </c>
      <c r="H4847" s="122">
        <v>0</v>
      </c>
      <c r="I4847" s="122">
        <v>0</v>
      </c>
      <c r="J4847" s="122">
        <v>0</v>
      </c>
      <c r="K4847" s="122">
        <v>0</v>
      </c>
      <c r="L4847" s="122">
        <v>0</v>
      </c>
      <c r="M4847" s="122">
        <v>0</v>
      </c>
      <c r="N4847" s="122">
        <v>0</v>
      </c>
      <c r="O4847" s="122">
        <v>0</v>
      </c>
      <c r="P4847" s="122">
        <v>0</v>
      </c>
      <c r="Q4847" s="122">
        <v>0</v>
      </c>
      <c r="R4847" s="122">
        <v>0</v>
      </c>
      <c r="S4847" s="122">
        <v>0</v>
      </c>
      <c r="T4847" s="122">
        <v>0</v>
      </c>
      <c r="U4847" s="122">
        <v>0</v>
      </c>
      <c r="V4847" s="122">
        <v>0</v>
      </c>
      <c r="W4847" s="122">
        <v>0</v>
      </c>
      <c r="X4847" s="122">
        <v>0</v>
      </c>
      <c r="Y4847" s="122">
        <v>0</v>
      </c>
      <c r="Z4847" s="122">
        <v>0</v>
      </c>
      <c r="AA4847" s="122">
        <v>0</v>
      </c>
      <c r="AB4847" s="122">
        <v>0</v>
      </c>
      <c r="AC4847" s="122">
        <v>0</v>
      </c>
      <c r="AD4847" s="122">
        <v>0</v>
      </c>
      <c r="AE4847" s="122">
        <v>0</v>
      </c>
      <c r="AF4847" s="122">
        <v>6.3676846000000001E-6</v>
      </c>
      <c r="AG4847" s="122">
        <v>1.4383958E-5</v>
      </c>
      <c r="AH4847" s="122">
        <v>2.4529635399999999E-5</v>
      </c>
      <c r="AI4847" s="122">
        <v>3.7118208999999998E-5</v>
      </c>
      <c r="AJ4847" s="122">
        <v>5.17146124E-5</v>
      </c>
      <c r="AK4847" s="122">
        <v>6.0078426199999998E-5</v>
      </c>
      <c r="AL4847" s="122">
        <v>0</v>
      </c>
    </row>
    <row r="4848" spans="1:38" hidden="1" x14ac:dyDescent="0.25">
      <c r="A4848" s="122" t="s">
        <v>2067</v>
      </c>
      <c r="B4848" s="122">
        <v>1</v>
      </c>
      <c r="C4848" s="122" t="s">
        <v>2272</v>
      </c>
      <c r="D4848" s="122" t="s">
        <v>2152</v>
      </c>
      <c r="E4848" s="122">
        <v>88</v>
      </c>
      <c r="F4848" s="122">
        <v>0</v>
      </c>
      <c r="G4848" s="122">
        <v>0</v>
      </c>
      <c r="H4848" s="122">
        <v>0</v>
      </c>
      <c r="I4848" s="122">
        <v>0</v>
      </c>
      <c r="J4848" s="122">
        <v>0</v>
      </c>
      <c r="K4848" s="122">
        <v>0</v>
      </c>
      <c r="L4848" s="122">
        <v>0</v>
      </c>
      <c r="M4848" s="122">
        <v>0</v>
      </c>
      <c r="N4848" s="122">
        <v>0</v>
      </c>
      <c r="O4848" s="122">
        <v>0</v>
      </c>
      <c r="P4848" s="122">
        <v>0</v>
      </c>
      <c r="Q4848" s="122">
        <v>0</v>
      </c>
      <c r="R4848" s="122">
        <v>0</v>
      </c>
      <c r="S4848" s="122">
        <v>0</v>
      </c>
      <c r="T4848" s="122">
        <v>0</v>
      </c>
      <c r="U4848" s="122">
        <v>0</v>
      </c>
      <c r="V4848" s="122">
        <v>0</v>
      </c>
      <c r="W4848" s="122">
        <v>0</v>
      </c>
      <c r="X4848" s="122">
        <v>0</v>
      </c>
      <c r="Y4848" s="122">
        <v>0</v>
      </c>
      <c r="Z4848" s="122">
        <v>0</v>
      </c>
      <c r="AA4848" s="122">
        <v>0</v>
      </c>
      <c r="AB4848" s="122">
        <v>0</v>
      </c>
      <c r="AC4848" s="122">
        <v>0</v>
      </c>
      <c r="AD4848" s="122">
        <v>0</v>
      </c>
      <c r="AE4848" s="122">
        <v>0</v>
      </c>
      <c r="AF4848" s="122">
        <v>4.2827877400000001E-5</v>
      </c>
      <c r="AG4848" s="122">
        <v>9.4827692800000004E-5</v>
      </c>
      <c r="AH4848" s="122">
        <v>1.581831404E-4</v>
      </c>
      <c r="AI4848" s="122">
        <v>2.3373991999999999E-4</v>
      </c>
      <c r="AJ4848" s="122">
        <v>3.3470802319999999E-4</v>
      </c>
      <c r="AK4848" s="122">
        <v>3.7904384400000001E-4</v>
      </c>
      <c r="AL4848" s="122">
        <v>0</v>
      </c>
    </row>
    <row r="4849" spans="1:38" hidden="1" x14ac:dyDescent="0.25">
      <c r="A4849" s="122" t="s">
        <v>2067</v>
      </c>
      <c r="B4849" s="122">
        <v>1</v>
      </c>
      <c r="C4849" s="122" t="s">
        <v>2272</v>
      </c>
      <c r="D4849" s="122" t="s">
        <v>2153</v>
      </c>
      <c r="E4849" s="122">
        <v>88</v>
      </c>
      <c r="F4849" s="122">
        <v>0</v>
      </c>
      <c r="G4849" s="122">
        <v>0</v>
      </c>
      <c r="H4849" s="122">
        <v>0</v>
      </c>
      <c r="I4849" s="122">
        <v>0</v>
      </c>
      <c r="J4849" s="122">
        <v>0</v>
      </c>
      <c r="K4849" s="122">
        <v>0</v>
      </c>
      <c r="L4849" s="122">
        <v>0</v>
      </c>
      <c r="M4849" s="122">
        <v>0</v>
      </c>
      <c r="N4849" s="122">
        <v>0</v>
      </c>
      <c r="O4849" s="122">
        <v>0</v>
      </c>
      <c r="P4849" s="122">
        <v>0</v>
      </c>
      <c r="Q4849" s="122">
        <v>0</v>
      </c>
      <c r="R4849" s="122">
        <v>0</v>
      </c>
      <c r="S4849" s="122">
        <v>0</v>
      </c>
      <c r="T4849" s="122">
        <v>0</v>
      </c>
      <c r="U4849" s="122">
        <v>0</v>
      </c>
      <c r="V4849" s="122">
        <v>0</v>
      </c>
      <c r="W4849" s="122">
        <v>0</v>
      </c>
      <c r="X4849" s="122">
        <v>0</v>
      </c>
      <c r="Y4849" s="122">
        <v>0</v>
      </c>
      <c r="Z4849" s="122">
        <v>0</v>
      </c>
      <c r="AA4849" s="122">
        <v>0</v>
      </c>
      <c r="AB4849" s="122">
        <v>0</v>
      </c>
      <c r="AC4849" s="122">
        <v>0</v>
      </c>
      <c r="AD4849" s="122">
        <v>0</v>
      </c>
      <c r="AE4849" s="122">
        <v>0</v>
      </c>
      <c r="AF4849" s="122">
        <v>2.5387509400000002E-5</v>
      </c>
      <c r="AG4849" s="122">
        <v>5.6458125400000002E-5</v>
      </c>
      <c r="AH4849" s="122">
        <v>9.4541082400000006E-5</v>
      </c>
      <c r="AI4849" s="122">
        <v>1.4046766740000001E-4</v>
      </c>
      <c r="AJ4849" s="122">
        <v>1.95803383E-4</v>
      </c>
      <c r="AK4849" s="122">
        <v>2.2510397819999999E-4</v>
      </c>
      <c r="AL4849" s="122">
        <v>0</v>
      </c>
    </row>
    <row r="4850" spans="1:38" hidden="1" x14ac:dyDescent="0.25">
      <c r="A4850" s="122" t="s">
        <v>2067</v>
      </c>
      <c r="B4850" s="122">
        <v>1</v>
      </c>
      <c r="C4850" s="122" t="s">
        <v>2272</v>
      </c>
      <c r="D4850" s="122" t="s">
        <v>2154</v>
      </c>
      <c r="E4850" s="122">
        <v>88</v>
      </c>
      <c r="F4850" s="122">
        <v>0</v>
      </c>
      <c r="G4850" s="122">
        <v>0</v>
      </c>
      <c r="H4850" s="122">
        <v>0</v>
      </c>
      <c r="I4850" s="122">
        <v>0</v>
      </c>
      <c r="J4850" s="122">
        <v>0</v>
      </c>
      <c r="K4850" s="122">
        <v>0</v>
      </c>
      <c r="L4850" s="122">
        <v>0</v>
      </c>
      <c r="M4850" s="122">
        <v>0</v>
      </c>
      <c r="N4850" s="122">
        <v>0</v>
      </c>
      <c r="O4850" s="122">
        <v>0</v>
      </c>
      <c r="P4850" s="122">
        <v>0</v>
      </c>
      <c r="Q4850" s="122">
        <v>0</v>
      </c>
      <c r="R4850" s="122">
        <v>0</v>
      </c>
      <c r="S4850" s="122">
        <v>0</v>
      </c>
      <c r="T4850" s="122">
        <v>0</v>
      </c>
      <c r="U4850" s="122">
        <v>0</v>
      </c>
      <c r="V4850" s="122">
        <v>0</v>
      </c>
      <c r="W4850" s="122">
        <v>0</v>
      </c>
      <c r="X4850" s="122">
        <v>0</v>
      </c>
      <c r="Y4850" s="122">
        <v>0</v>
      </c>
      <c r="Z4850" s="122">
        <v>0</v>
      </c>
      <c r="AA4850" s="122">
        <v>0</v>
      </c>
      <c r="AB4850" s="122">
        <v>0</v>
      </c>
      <c r="AC4850" s="122">
        <v>0</v>
      </c>
      <c r="AD4850" s="122">
        <v>0</v>
      </c>
      <c r="AE4850" s="122">
        <v>0</v>
      </c>
      <c r="AF4850" s="122">
        <v>8.5674616000000002E-6</v>
      </c>
      <c r="AG4850" s="122">
        <v>1.9037321399999999E-5</v>
      </c>
      <c r="AH4850" s="122">
        <v>3.1917222E-5</v>
      </c>
      <c r="AI4850" s="122">
        <v>4.7565219199999998E-5</v>
      </c>
      <c r="AJ4850" s="122">
        <v>6.5796476E-5</v>
      </c>
      <c r="AK4850" s="122">
        <v>7.6180560399999997E-5</v>
      </c>
      <c r="AL4850" s="122">
        <v>0</v>
      </c>
    </row>
    <row r="4851" spans="1:38" hidden="1" x14ac:dyDescent="0.25">
      <c r="A4851" s="122" t="s">
        <v>2067</v>
      </c>
      <c r="B4851" s="122">
        <v>1</v>
      </c>
      <c r="C4851" s="122" t="s">
        <v>2272</v>
      </c>
      <c r="D4851" s="122" t="s">
        <v>2155</v>
      </c>
      <c r="E4851" s="122">
        <v>88</v>
      </c>
      <c r="F4851" s="122">
        <v>0</v>
      </c>
      <c r="G4851" s="122">
        <v>0</v>
      </c>
      <c r="H4851" s="122">
        <v>0</v>
      </c>
      <c r="I4851" s="122">
        <v>0</v>
      </c>
      <c r="J4851" s="122">
        <v>0</v>
      </c>
      <c r="K4851" s="122">
        <v>0</v>
      </c>
      <c r="L4851" s="122">
        <v>0</v>
      </c>
      <c r="M4851" s="122">
        <v>0</v>
      </c>
      <c r="N4851" s="122">
        <v>0</v>
      </c>
      <c r="O4851" s="122">
        <v>0</v>
      </c>
      <c r="P4851" s="122">
        <v>0</v>
      </c>
      <c r="Q4851" s="122">
        <v>0</v>
      </c>
      <c r="R4851" s="122">
        <v>0</v>
      </c>
      <c r="S4851" s="122">
        <v>0</v>
      </c>
      <c r="T4851" s="122">
        <v>0</v>
      </c>
      <c r="U4851" s="122">
        <v>0</v>
      </c>
      <c r="V4851" s="122">
        <v>0</v>
      </c>
      <c r="W4851" s="122">
        <v>0</v>
      </c>
      <c r="X4851" s="122">
        <v>0</v>
      </c>
      <c r="Y4851" s="122">
        <v>0</v>
      </c>
      <c r="Z4851" s="122">
        <v>0</v>
      </c>
      <c r="AA4851" s="122">
        <v>0</v>
      </c>
      <c r="AB4851" s="122">
        <v>0</v>
      </c>
      <c r="AC4851" s="122">
        <v>0</v>
      </c>
      <c r="AD4851" s="122">
        <v>0</v>
      </c>
      <c r="AE4851" s="122">
        <v>0</v>
      </c>
      <c r="AF4851" s="122">
        <v>8.9276133999999994E-6</v>
      </c>
      <c r="AG4851" s="122">
        <v>2.0071519400000001E-5</v>
      </c>
      <c r="AH4851" s="122">
        <v>3.3860103399999999E-5</v>
      </c>
      <c r="AI4851" s="122">
        <v>5.0632892200000002E-5</v>
      </c>
      <c r="AJ4851" s="122">
        <v>7.0438279800000002E-5</v>
      </c>
      <c r="AK4851" s="122">
        <v>8.1139643800000002E-5</v>
      </c>
      <c r="AL4851" s="122">
        <v>0</v>
      </c>
    </row>
    <row r="4852" spans="1:38" hidden="1" x14ac:dyDescent="0.25">
      <c r="A4852" s="122" t="s">
        <v>2067</v>
      </c>
      <c r="B4852" s="122">
        <v>1</v>
      </c>
      <c r="C4852" s="122" t="s">
        <v>2272</v>
      </c>
      <c r="D4852" s="122" t="s">
        <v>2156</v>
      </c>
      <c r="E4852" s="122">
        <v>88</v>
      </c>
      <c r="F4852" s="122">
        <v>0</v>
      </c>
      <c r="G4852" s="122">
        <v>0</v>
      </c>
      <c r="H4852" s="122">
        <v>0</v>
      </c>
      <c r="I4852" s="122">
        <v>0</v>
      </c>
      <c r="J4852" s="122">
        <v>0</v>
      </c>
      <c r="K4852" s="122">
        <v>0</v>
      </c>
      <c r="L4852" s="122">
        <v>0</v>
      </c>
      <c r="M4852" s="122">
        <v>0</v>
      </c>
      <c r="N4852" s="122">
        <v>0</v>
      </c>
      <c r="O4852" s="122">
        <v>0</v>
      </c>
      <c r="P4852" s="122">
        <v>0</v>
      </c>
      <c r="Q4852" s="122">
        <v>0</v>
      </c>
      <c r="R4852" s="122">
        <v>0</v>
      </c>
      <c r="S4852" s="122">
        <v>0</v>
      </c>
      <c r="T4852" s="122">
        <v>0</v>
      </c>
      <c r="U4852" s="122">
        <v>0</v>
      </c>
      <c r="V4852" s="122">
        <v>0</v>
      </c>
      <c r="W4852" s="122">
        <v>0</v>
      </c>
      <c r="X4852" s="122">
        <v>0</v>
      </c>
      <c r="Y4852" s="122">
        <v>0</v>
      </c>
      <c r="Z4852" s="122">
        <v>0</v>
      </c>
      <c r="AA4852" s="122">
        <v>0</v>
      </c>
      <c r="AB4852" s="122">
        <v>0</v>
      </c>
      <c r="AC4852" s="122">
        <v>0</v>
      </c>
      <c r="AD4852" s="122">
        <v>0</v>
      </c>
      <c r="AE4852" s="122">
        <v>0</v>
      </c>
      <c r="AF4852" s="122">
        <v>2.78922404E-5</v>
      </c>
      <c r="AG4852" s="122">
        <v>6.1921978199999997E-5</v>
      </c>
      <c r="AH4852" s="122">
        <v>1.036724628E-4</v>
      </c>
      <c r="AI4852" s="122">
        <v>1.537065072E-4</v>
      </c>
      <c r="AJ4852" s="122">
        <v>2.157155128E-4</v>
      </c>
      <c r="AK4852" s="122">
        <v>2.4772974240000001E-4</v>
      </c>
      <c r="AL4852" s="122">
        <v>0</v>
      </c>
    </row>
    <row r="4853" spans="1:38" hidden="1" x14ac:dyDescent="0.25">
      <c r="A4853" s="122" t="s">
        <v>2067</v>
      </c>
      <c r="B4853" s="122">
        <v>1</v>
      </c>
      <c r="C4853" s="122" t="s">
        <v>2272</v>
      </c>
      <c r="D4853" s="122" t="s">
        <v>2178</v>
      </c>
      <c r="E4853" s="122">
        <v>88</v>
      </c>
      <c r="F4853" s="122">
        <v>0</v>
      </c>
      <c r="G4853" s="122">
        <v>0</v>
      </c>
      <c r="H4853" s="122">
        <v>0</v>
      </c>
      <c r="I4853" s="122">
        <v>0</v>
      </c>
      <c r="J4853" s="122">
        <v>0</v>
      </c>
      <c r="K4853" s="122">
        <v>0</v>
      </c>
      <c r="L4853" s="122">
        <v>0</v>
      </c>
      <c r="M4853" s="122">
        <v>0</v>
      </c>
      <c r="N4853" s="122">
        <v>0</v>
      </c>
      <c r="O4853" s="122">
        <v>0</v>
      </c>
      <c r="P4853" s="122">
        <v>0</v>
      </c>
      <c r="Q4853" s="122">
        <v>0</v>
      </c>
      <c r="R4853" s="122">
        <v>0</v>
      </c>
      <c r="S4853" s="122">
        <v>0</v>
      </c>
      <c r="T4853" s="122">
        <v>0</v>
      </c>
      <c r="U4853" s="122">
        <v>0</v>
      </c>
      <c r="V4853" s="122">
        <v>0</v>
      </c>
      <c r="W4853" s="122">
        <v>0</v>
      </c>
      <c r="X4853" s="122">
        <v>0</v>
      </c>
      <c r="Y4853" s="122">
        <v>0</v>
      </c>
      <c r="Z4853" s="122">
        <v>0</v>
      </c>
      <c r="AA4853" s="122">
        <v>0</v>
      </c>
      <c r="AB4853" s="122">
        <v>0</v>
      </c>
      <c r="AC4853" s="122">
        <v>0</v>
      </c>
      <c r="AD4853" s="122">
        <v>0</v>
      </c>
      <c r="AE4853" s="122">
        <v>0</v>
      </c>
      <c r="AF4853" s="122">
        <v>7.4301091999999997E-6</v>
      </c>
      <c r="AG4853" s="122">
        <v>1.6093265200000001E-5</v>
      </c>
      <c r="AH4853" s="122">
        <v>2.5845817199999999E-5</v>
      </c>
      <c r="AI4853" s="122">
        <v>3.8352556000000002E-5</v>
      </c>
      <c r="AJ4853" s="122">
        <v>5.44956958E-5</v>
      </c>
      <c r="AK4853" s="122">
        <v>6.2363725000000002E-5</v>
      </c>
      <c r="AL4853" s="122">
        <v>0</v>
      </c>
    </row>
    <row r="4854" spans="1:38" hidden="1" x14ac:dyDescent="0.25">
      <c r="A4854" s="122" t="s">
        <v>2067</v>
      </c>
      <c r="B4854" s="122">
        <v>1</v>
      </c>
      <c r="C4854" s="122" t="s">
        <v>2272</v>
      </c>
      <c r="D4854" s="122" t="s">
        <v>2157</v>
      </c>
      <c r="E4854" s="122">
        <v>88</v>
      </c>
      <c r="F4854" s="122">
        <v>0</v>
      </c>
      <c r="G4854" s="122">
        <v>0</v>
      </c>
      <c r="H4854" s="122">
        <v>0</v>
      </c>
      <c r="I4854" s="122">
        <v>0</v>
      </c>
      <c r="J4854" s="122">
        <v>0</v>
      </c>
      <c r="K4854" s="122">
        <v>0</v>
      </c>
      <c r="L4854" s="122">
        <v>0</v>
      </c>
      <c r="M4854" s="122">
        <v>0</v>
      </c>
      <c r="N4854" s="122">
        <v>0</v>
      </c>
      <c r="O4854" s="122">
        <v>0</v>
      </c>
      <c r="P4854" s="122">
        <v>0</v>
      </c>
      <c r="Q4854" s="122">
        <v>0</v>
      </c>
      <c r="R4854" s="122">
        <v>0</v>
      </c>
      <c r="S4854" s="122">
        <v>0</v>
      </c>
      <c r="T4854" s="122">
        <v>0</v>
      </c>
      <c r="U4854" s="122">
        <v>0</v>
      </c>
      <c r="V4854" s="122">
        <v>0</v>
      </c>
      <c r="W4854" s="122">
        <v>0</v>
      </c>
      <c r="X4854" s="122">
        <v>0</v>
      </c>
      <c r="Y4854" s="122">
        <v>0</v>
      </c>
      <c r="Z4854" s="122">
        <v>0</v>
      </c>
      <c r="AA4854" s="122">
        <v>0</v>
      </c>
      <c r="AB4854" s="122">
        <v>0</v>
      </c>
      <c r="AC4854" s="122">
        <v>0</v>
      </c>
      <c r="AD4854" s="122">
        <v>0</v>
      </c>
      <c r="AE4854" s="122">
        <v>0</v>
      </c>
      <c r="AF4854" s="122">
        <v>2.3071456000000001E-6</v>
      </c>
      <c r="AG4854" s="122">
        <v>5.1133690000000002E-6</v>
      </c>
      <c r="AH4854" s="122">
        <v>8.5739137999999994E-6</v>
      </c>
      <c r="AI4854" s="122">
        <v>1.27078098E-5</v>
      </c>
      <c r="AJ4854" s="122">
        <v>1.8204805799999999E-5</v>
      </c>
      <c r="AK4854" s="122">
        <v>2.0935977400000001E-5</v>
      </c>
      <c r="AL4854" s="122">
        <v>0</v>
      </c>
    </row>
    <row r="4855" spans="1:38" hidden="1" x14ac:dyDescent="0.25">
      <c r="A4855" s="122" t="s">
        <v>2067</v>
      </c>
      <c r="B4855" s="122">
        <v>1</v>
      </c>
      <c r="C4855" s="122" t="s">
        <v>2272</v>
      </c>
      <c r="D4855" s="122" t="s">
        <v>2158</v>
      </c>
      <c r="E4855" s="122">
        <v>88</v>
      </c>
      <c r="F4855" s="122">
        <v>0</v>
      </c>
      <c r="G4855" s="122">
        <v>0</v>
      </c>
      <c r="H4855" s="122">
        <v>0</v>
      </c>
      <c r="I4855" s="122">
        <v>0</v>
      </c>
      <c r="J4855" s="122">
        <v>0</v>
      </c>
      <c r="K4855" s="122">
        <v>0</v>
      </c>
      <c r="L4855" s="122">
        <v>0</v>
      </c>
      <c r="M4855" s="122">
        <v>0</v>
      </c>
      <c r="N4855" s="122">
        <v>0</v>
      </c>
      <c r="O4855" s="122">
        <v>0</v>
      </c>
      <c r="P4855" s="122">
        <v>0</v>
      </c>
      <c r="Q4855" s="122">
        <v>0</v>
      </c>
      <c r="R4855" s="122">
        <v>0</v>
      </c>
      <c r="S4855" s="122">
        <v>0</v>
      </c>
      <c r="T4855" s="122">
        <v>0</v>
      </c>
      <c r="U4855" s="122">
        <v>0</v>
      </c>
      <c r="V4855" s="122">
        <v>0</v>
      </c>
      <c r="W4855" s="122">
        <v>0</v>
      </c>
      <c r="X4855" s="122">
        <v>0</v>
      </c>
      <c r="Y4855" s="122">
        <v>0</v>
      </c>
      <c r="Z4855" s="122">
        <v>0</v>
      </c>
      <c r="AA4855" s="122">
        <v>0</v>
      </c>
      <c r="AB4855" s="122">
        <v>0</v>
      </c>
      <c r="AC4855" s="122">
        <v>0</v>
      </c>
      <c r="AD4855" s="122">
        <v>0</v>
      </c>
      <c r="AE4855" s="122">
        <v>0</v>
      </c>
      <c r="AF4855" s="122">
        <v>1.08246002E-5</v>
      </c>
      <c r="AG4855" s="122">
        <v>2.43294968E-5</v>
      </c>
      <c r="AH4855" s="122">
        <v>4.1210467399999997E-5</v>
      </c>
      <c r="AI4855" s="122">
        <v>6.1940745999999994E-5</v>
      </c>
      <c r="AJ4855" s="122">
        <v>8.5204756599999997E-5</v>
      </c>
      <c r="AK4855" s="122">
        <v>9.91890202E-5</v>
      </c>
      <c r="AL4855" s="122">
        <v>0</v>
      </c>
    </row>
    <row r="4856" spans="1:38" hidden="1" x14ac:dyDescent="0.25">
      <c r="A4856" s="122" t="s">
        <v>2067</v>
      </c>
      <c r="B4856" s="122">
        <v>1</v>
      </c>
      <c r="C4856" s="122" t="s">
        <v>2272</v>
      </c>
      <c r="D4856" s="122" t="s">
        <v>2159</v>
      </c>
      <c r="E4856" s="122">
        <v>88</v>
      </c>
      <c r="F4856" s="122">
        <v>0</v>
      </c>
      <c r="G4856" s="122">
        <v>0</v>
      </c>
      <c r="H4856" s="122">
        <v>0</v>
      </c>
      <c r="I4856" s="122">
        <v>0</v>
      </c>
      <c r="J4856" s="122">
        <v>0</v>
      </c>
      <c r="K4856" s="122">
        <v>0</v>
      </c>
      <c r="L4856" s="122">
        <v>0</v>
      </c>
      <c r="M4856" s="122">
        <v>0</v>
      </c>
      <c r="N4856" s="122">
        <v>0</v>
      </c>
      <c r="O4856" s="122">
        <v>0</v>
      </c>
      <c r="P4856" s="122">
        <v>0</v>
      </c>
      <c r="Q4856" s="122">
        <v>0</v>
      </c>
      <c r="R4856" s="122">
        <v>0</v>
      </c>
      <c r="S4856" s="122">
        <v>0</v>
      </c>
      <c r="T4856" s="122">
        <v>0</v>
      </c>
      <c r="U4856" s="122">
        <v>0</v>
      </c>
      <c r="V4856" s="122">
        <v>0</v>
      </c>
      <c r="W4856" s="122">
        <v>0</v>
      </c>
      <c r="X4856" s="122">
        <v>0</v>
      </c>
      <c r="Y4856" s="122">
        <v>0</v>
      </c>
      <c r="Z4856" s="122">
        <v>0</v>
      </c>
      <c r="AA4856" s="122">
        <v>0</v>
      </c>
      <c r="AB4856" s="122">
        <v>0</v>
      </c>
      <c r="AC4856" s="122">
        <v>0</v>
      </c>
      <c r="AD4856" s="122">
        <v>0</v>
      </c>
      <c r="AE4856" s="122">
        <v>0</v>
      </c>
      <c r="AF4856" s="122">
        <v>1.8837544E-6</v>
      </c>
      <c r="AG4856" s="122">
        <v>4.2285714000000001E-6</v>
      </c>
      <c r="AH4856" s="122">
        <v>7.1174447999999997E-6</v>
      </c>
      <c r="AI4856" s="122">
        <v>1.06538354E-5</v>
      </c>
      <c r="AJ4856" s="122">
        <v>1.4731835200000001E-5</v>
      </c>
      <c r="AK4856" s="122">
        <v>1.7109711999999999E-5</v>
      </c>
      <c r="AL4856" s="122">
        <v>0</v>
      </c>
    </row>
    <row r="4857" spans="1:38" hidden="1" x14ac:dyDescent="0.25">
      <c r="A4857" s="122" t="s">
        <v>2067</v>
      </c>
      <c r="B4857" s="122">
        <v>1</v>
      </c>
      <c r="C4857" s="122" t="s">
        <v>2272</v>
      </c>
      <c r="D4857" s="122" t="s">
        <v>2160</v>
      </c>
      <c r="E4857" s="122">
        <v>88</v>
      </c>
      <c r="F4857" s="122">
        <v>0</v>
      </c>
      <c r="G4857" s="122">
        <v>0</v>
      </c>
      <c r="H4857" s="122">
        <v>0</v>
      </c>
      <c r="I4857" s="122">
        <v>0</v>
      </c>
      <c r="J4857" s="122">
        <v>0</v>
      </c>
      <c r="K4857" s="122">
        <v>0</v>
      </c>
      <c r="L4857" s="122">
        <v>0</v>
      </c>
      <c r="M4857" s="122">
        <v>0</v>
      </c>
      <c r="N4857" s="122">
        <v>0</v>
      </c>
      <c r="O4857" s="122">
        <v>0</v>
      </c>
      <c r="P4857" s="122">
        <v>0</v>
      </c>
      <c r="Q4857" s="122">
        <v>0</v>
      </c>
      <c r="R4857" s="122">
        <v>0</v>
      </c>
      <c r="S4857" s="122">
        <v>0</v>
      </c>
      <c r="T4857" s="122">
        <v>0</v>
      </c>
      <c r="U4857" s="122">
        <v>0</v>
      </c>
      <c r="V4857" s="122">
        <v>0</v>
      </c>
      <c r="W4857" s="122">
        <v>0</v>
      </c>
      <c r="X4857" s="122">
        <v>0</v>
      </c>
      <c r="Y4857" s="122">
        <v>0</v>
      </c>
      <c r="Z4857" s="122">
        <v>0</v>
      </c>
      <c r="AA4857" s="122">
        <v>0</v>
      </c>
      <c r="AB4857" s="122">
        <v>0</v>
      </c>
      <c r="AC4857" s="122">
        <v>0</v>
      </c>
      <c r="AD4857" s="122">
        <v>0</v>
      </c>
      <c r="AE4857" s="122">
        <v>0</v>
      </c>
      <c r="AF4857" s="122">
        <v>1.4506742800000001E-5</v>
      </c>
      <c r="AG4857" s="122">
        <v>3.24971404E-5</v>
      </c>
      <c r="AH4857" s="122">
        <v>5.4860234600000003E-5</v>
      </c>
      <c r="AI4857" s="122">
        <v>8.2027892599999995E-5</v>
      </c>
      <c r="AJ4857" s="122">
        <v>1.149207168E-4</v>
      </c>
      <c r="AK4857" s="122">
        <v>1.3328922360000001E-4</v>
      </c>
      <c r="AL4857" s="122">
        <v>0</v>
      </c>
    </row>
    <row r="4858" spans="1:38" hidden="1" x14ac:dyDescent="0.25">
      <c r="A4858" s="122" t="s">
        <v>2067</v>
      </c>
      <c r="B4858" s="122">
        <v>1</v>
      </c>
      <c r="C4858" s="122" t="s">
        <v>2272</v>
      </c>
      <c r="D4858" s="122" t="s">
        <v>2161</v>
      </c>
      <c r="E4858" s="122">
        <v>88</v>
      </c>
      <c r="F4858" s="122">
        <v>0</v>
      </c>
      <c r="G4858" s="122">
        <v>0</v>
      </c>
      <c r="H4858" s="122">
        <v>0</v>
      </c>
      <c r="I4858" s="122">
        <v>0</v>
      </c>
      <c r="J4858" s="122">
        <v>0</v>
      </c>
      <c r="K4858" s="122">
        <v>0</v>
      </c>
      <c r="L4858" s="122">
        <v>0</v>
      </c>
      <c r="M4858" s="122">
        <v>0</v>
      </c>
      <c r="N4858" s="122">
        <v>0</v>
      </c>
      <c r="O4858" s="122">
        <v>0</v>
      </c>
      <c r="P4858" s="122">
        <v>0</v>
      </c>
      <c r="Q4858" s="122">
        <v>0</v>
      </c>
      <c r="R4858" s="122">
        <v>0</v>
      </c>
      <c r="S4858" s="122">
        <v>0</v>
      </c>
      <c r="T4858" s="122">
        <v>0</v>
      </c>
      <c r="U4858" s="122">
        <v>0</v>
      </c>
      <c r="V4858" s="122">
        <v>0</v>
      </c>
      <c r="W4858" s="122">
        <v>0</v>
      </c>
      <c r="X4858" s="122">
        <v>0</v>
      </c>
      <c r="Y4858" s="122">
        <v>0</v>
      </c>
      <c r="Z4858" s="122">
        <v>0</v>
      </c>
      <c r="AA4858" s="122">
        <v>0</v>
      </c>
      <c r="AB4858" s="122">
        <v>0</v>
      </c>
      <c r="AC4858" s="122">
        <v>0</v>
      </c>
      <c r="AD4858" s="122">
        <v>0</v>
      </c>
      <c r="AE4858" s="122">
        <v>0</v>
      </c>
      <c r="AF4858" s="122">
        <v>6.0881865199999998E-5</v>
      </c>
      <c r="AG4858" s="122">
        <v>1.3691911819999999E-4</v>
      </c>
      <c r="AH4858" s="122">
        <v>2.3167727800000001E-4</v>
      </c>
      <c r="AI4858" s="122">
        <v>3.4811310219999997E-4</v>
      </c>
      <c r="AJ4858" s="122">
        <v>4.8521038879999998E-4</v>
      </c>
      <c r="AK4858" s="122">
        <v>5.6424850520000005E-4</v>
      </c>
      <c r="AL4858" s="122">
        <v>0</v>
      </c>
    </row>
    <row r="4859" spans="1:38" hidden="1" x14ac:dyDescent="0.25">
      <c r="A4859" s="122" t="s">
        <v>2067</v>
      </c>
      <c r="B4859" s="122">
        <v>1</v>
      </c>
      <c r="C4859" s="122" t="s">
        <v>2272</v>
      </c>
      <c r="D4859" s="122" t="s">
        <v>2162</v>
      </c>
      <c r="E4859" s="122">
        <v>88</v>
      </c>
      <c r="F4859" s="122">
        <v>0</v>
      </c>
      <c r="G4859" s="122">
        <v>0</v>
      </c>
      <c r="H4859" s="122">
        <v>0</v>
      </c>
      <c r="I4859" s="122">
        <v>0</v>
      </c>
      <c r="J4859" s="122">
        <v>0</v>
      </c>
      <c r="K4859" s="122">
        <v>0</v>
      </c>
      <c r="L4859" s="122">
        <v>0</v>
      </c>
      <c r="M4859" s="122">
        <v>0</v>
      </c>
      <c r="N4859" s="122">
        <v>0</v>
      </c>
      <c r="O4859" s="122">
        <v>0</v>
      </c>
      <c r="P4859" s="122">
        <v>0</v>
      </c>
      <c r="Q4859" s="122">
        <v>0</v>
      </c>
      <c r="R4859" s="122">
        <v>0</v>
      </c>
      <c r="S4859" s="122">
        <v>0</v>
      </c>
      <c r="T4859" s="122">
        <v>0</v>
      </c>
      <c r="U4859" s="122">
        <v>0</v>
      </c>
      <c r="V4859" s="122">
        <v>0</v>
      </c>
      <c r="W4859" s="122">
        <v>0</v>
      </c>
      <c r="X4859" s="122">
        <v>0</v>
      </c>
      <c r="Y4859" s="122">
        <v>0</v>
      </c>
      <c r="Z4859" s="122">
        <v>0</v>
      </c>
      <c r="AA4859" s="122">
        <v>0</v>
      </c>
      <c r="AB4859" s="122">
        <v>0</v>
      </c>
      <c r="AC4859" s="122">
        <v>0</v>
      </c>
      <c r="AD4859" s="122">
        <v>0</v>
      </c>
      <c r="AE4859" s="122">
        <v>0</v>
      </c>
      <c r="AF4859" s="122">
        <v>6.6396304000000001E-6</v>
      </c>
      <c r="AG4859" s="122">
        <v>1.50200982E-5</v>
      </c>
      <c r="AH4859" s="122">
        <v>2.5536712600000001E-5</v>
      </c>
      <c r="AI4859" s="122">
        <v>3.8470607999999999E-5</v>
      </c>
      <c r="AJ4859" s="122">
        <v>5.4498120199999997E-5</v>
      </c>
      <c r="AK4859" s="122">
        <v>6.3785260399999998E-5</v>
      </c>
      <c r="AL4859" s="122">
        <v>0</v>
      </c>
    </row>
    <row r="4860" spans="1:38" hidden="1" x14ac:dyDescent="0.25">
      <c r="A4860" s="122" t="s">
        <v>2067</v>
      </c>
      <c r="B4860" s="122">
        <v>1</v>
      </c>
      <c r="C4860" s="122" t="s">
        <v>2272</v>
      </c>
      <c r="D4860" s="122" t="s">
        <v>2163</v>
      </c>
      <c r="E4860" s="122">
        <v>88</v>
      </c>
      <c r="F4860" s="122">
        <v>0</v>
      </c>
      <c r="G4860" s="122">
        <v>0</v>
      </c>
      <c r="H4860" s="122">
        <v>0</v>
      </c>
      <c r="I4860" s="122">
        <v>0</v>
      </c>
      <c r="J4860" s="122">
        <v>0</v>
      </c>
      <c r="K4860" s="122">
        <v>0</v>
      </c>
      <c r="L4860" s="122">
        <v>0</v>
      </c>
      <c r="M4860" s="122">
        <v>0</v>
      </c>
      <c r="N4860" s="122">
        <v>0</v>
      </c>
      <c r="O4860" s="122">
        <v>0</v>
      </c>
      <c r="P4860" s="122">
        <v>0</v>
      </c>
      <c r="Q4860" s="122">
        <v>0</v>
      </c>
      <c r="R4860" s="122">
        <v>0</v>
      </c>
      <c r="S4860" s="122">
        <v>0</v>
      </c>
      <c r="T4860" s="122">
        <v>0</v>
      </c>
      <c r="U4860" s="122">
        <v>0</v>
      </c>
      <c r="V4860" s="122">
        <v>0</v>
      </c>
      <c r="W4860" s="122">
        <v>0</v>
      </c>
      <c r="X4860" s="122">
        <v>0</v>
      </c>
      <c r="Y4860" s="122">
        <v>0</v>
      </c>
      <c r="Z4860" s="122">
        <v>0</v>
      </c>
      <c r="AA4860" s="122">
        <v>0</v>
      </c>
      <c r="AB4860" s="122">
        <v>0</v>
      </c>
      <c r="AC4860" s="122">
        <v>0</v>
      </c>
      <c r="AD4860" s="122">
        <v>0</v>
      </c>
      <c r="AE4860" s="122">
        <v>0</v>
      </c>
      <c r="AF4860" s="122">
        <v>1.83592862E-5</v>
      </c>
      <c r="AG4860" s="122">
        <v>4.0996867400000003E-5</v>
      </c>
      <c r="AH4860" s="122">
        <v>6.8884430199999999E-5</v>
      </c>
      <c r="AI4860" s="122">
        <v>1.027598702E-4</v>
      </c>
      <c r="AJ4860" s="122">
        <v>1.43350235E-4</v>
      </c>
      <c r="AK4860" s="122">
        <v>1.651449448E-4</v>
      </c>
      <c r="AL4860" s="122">
        <v>0</v>
      </c>
    </row>
    <row r="4861" spans="1:38" hidden="1" x14ac:dyDescent="0.25">
      <c r="A4861" s="122" t="s">
        <v>2067</v>
      </c>
      <c r="B4861" s="122">
        <v>1</v>
      </c>
      <c r="C4861" s="122" t="s">
        <v>2272</v>
      </c>
      <c r="D4861" s="122" t="s">
        <v>2180</v>
      </c>
      <c r="E4861" s="122">
        <v>88</v>
      </c>
      <c r="F4861" s="122">
        <v>0</v>
      </c>
      <c r="G4861" s="122">
        <v>0</v>
      </c>
      <c r="H4861" s="122">
        <v>0</v>
      </c>
      <c r="I4861" s="122">
        <v>0</v>
      </c>
      <c r="J4861" s="122">
        <v>0</v>
      </c>
      <c r="K4861" s="122">
        <v>0</v>
      </c>
      <c r="L4861" s="122">
        <v>0</v>
      </c>
      <c r="M4861" s="122">
        <v>0</v>
      </c>
      <c r="N4861" s="122">
        <v>0</v>
      </c>
      <c r="O4861" s="122">
        <v>0</v>
      </c>
      <c r="P4861" s="122">
        <v>0</v>
      </c>
      <c r="Q4861" s="122">
        <v>0</v>
      </c>
      <c r="R4861" s="122">
        <v>0</v>
      </c>
      <c r="S4861" s="122">
        <v>0</v>
      </c>
      <c r="T4861" s="122">
        <v>0</v>
      </c>
      <c r="U4861" s="122">
        <v>0</v>
      </c>
      <c r="V4861" s="122">
        <v>0</v>
      </c>
      <c r="W4861" s="122">
        <v>0</v>
      </c>
      <c r="X4861" s="122">
        <v>0</v>
      </c>
      <c r="Y4861" s="122">
        <v>0</v>
      </c>
      <c r="Z4861" s="122">
        <v>0</v>
      </c>
      <c r="AA4861" s="122">
        <v>0</v>
      </c>
      <c r="AB4861" s="122">
        <v>0</v>
      </c>
      <c r="AC4861" s="122">
        <v>0</v>
      </c>
      <c r="AD4861" s="122">
        <v>0</v>
      </c>
      <c r="AE4861" s="122">
        <v>0</v>
      </c>
      <c r="AF4861" s="122">
        <v>2.3449740000000001E-7</v>
      </c>
      <c r="AG4861" s="122">
        <v>5.1920440000000002E-7</v>
      </c>
      <c r="AH4861" s="122">
        <v>8.6602900000000001E-7</v>
      </c>
      <c r="AI4861" s="122">
        <v>1.2810274E-6</v>
      </c>
      <c r="AJ4861" s="122">
        <v>1.7651318E-6</v>
      </c>
      <c r="AK4861" s="122">
        <v>2.0230666000000001E-6</v>
      </c>
      <c r="AL4861" s="122">
        <v>0</v>
      </c>
    </row>
    <row r="4862" spans="1:38" hidden="1" x14ac:dyDescent="0.25">
      <c r="A4862" s="122" t="s">
        <v>2067</v>
      </c>
      <c r="B4862" s="122">
        <v>1</v>
      </c>
      <c r="C4862" s="122" t="s">
        <v>2272</v>
      </c>
      <c r="D4862" s="122" t="s">
        <v>2164</v>
      </c>
      <c r="E4862" s="122">
        <v>88</v>
      </c>
      <c r="F4862" s="122">
        <v>0</v>
      </c>
      <c r="G4862" s="122">
        <v>0</v>
      </c>
      <c r="H4862" s="122">
        <v>0</v>
      </c>
      <c r="I4862" s="122">
        <v>0</v>
      </c>
      <c r="J4862" s="122">
        <v>0</v>
      </c>
      <c r="K4862" s="122">
        <v>0</v>
      </c>
      <c r="L4862" s="122">
        <v>0</v>
      </c>
      <c r="M4862" s="122">
        <v>0</v>
      </c>
      <c r="N4862" s="122">
        <v>0</v>
      </c>
      <c r="O4862" s="122">
        <v>0</v>
      </c>
      <c r="P4862" s="122">
        <v>0</v>
      </c>
      <c r="Q4862" s="122">
        <v>0</v>
      </c>
      <c r="R4862" s="122">
        <v>0</v>
      </c>
      <c r="S4862" s="122">
        <v>0</v>
      </c>
      <c r="T4862" s="122">
        <v>0</v>
      </c>
      <c r="U4862" s="122">
        <v>0</v>
      </c>
      <c r="V4862" s="122">
        <v>0</v>
      </c>
      <c r="W4862" s="122">
        <v>0</v>
      </c>
      <c r="X4862" s="122">
        <v>0</v>
      </c>
      <c r="Y4862" s="122">
        <v>0</v>
      </c>
      <c r="Z4862" s="122">
        <v>0</v>
      </c>
      <c r="AA4862" s="122">
        <v>0</v>
      </c>
      <c r="AB4862" s="122">
        <v>0</v>
      </c>
      <c r="AC4862" s="122">
        <v>0</v>
      </c>
      <c r="AD4862" s="122">
        <v>0</v>
      </c>
      <c r="AE4862" s="122">
        <v>0</v>
      </c>
      <c r="AF4862" s="122">
        <v>1.3617712E-6</v>
      </c>
      <c r="AG4862" s="122">
        <v>3.0254302000000001E-6</v>
      </c>
      <c r="AH4862" s="122">
        <v>5.0569304E-6</v>
      </c>
      <c r="AI4862" s="122">
        <v>7.4943985999999998E-6</v>
      </c>
      <c r="AJ4862" s="122">
        <v>1.06697566E-5</v>
      </c>
      <c r="AK4862" s="122">
        <v>1.2336176999999999E-5</v>
      </c>
      <c r="AL4862" s="122">
        <v>0</v>
      </c>
    </row>
    <row r="4863" spans="1:38" hidden="1" x14ac:dyDescent="0.25">
      <c r="A4863" s="122" t="s">
        <v>2067</v>
      </c>
      <c r="B4863" s="122">
        <v>1</v>
      </c>
      <c r="C4863" s="122" t="s">
        <v>2272</v>
      </c>
      <c r="D4863" s="122" t="s">
        <v>2165</v>
      </c>
      <c r="E4863" s="122">
        <v>88</v>
      </c>
      <c r="F4863" s="122">
        <v>0</v>
      </c>
      <c r="G4863" s="122">
        <v>0</v>
      </c>
      <c r="H4863" s="122">
        <v>0</v>
      </c>
      <c r="I4863" s="122">
        <v>0</v>
      </c>
      <c r="J4863" s="122">
        <v>0</v>
      </c>
      <c r="K4863" s="122">
        <v>0</v>
      </c>
      <c r="L4863" s="122">
        <v>0</v>
      </c>
      <c r="M4863" s="122">
        <v>0</v>
      </c>
      <c r="N4863" s="122">
        <v>0</v>
      </c>
      <c r="O4863" s="122">
        <v>0</v>
      </c>
      <c r="P4863" s="122">
        <v>0</v>
      </c>
      <c r="Q4863" s="122">
        <v>0</v>
      </c>
      <c r="R4863" s="122">
        <v>0</v>
      </c>
      <c r="S4863" s="122">
        <v>0</v>
      </c>
      <c r="T4863" s="122">
        <v>0</v>
      </c>
      <c r="U4863" s="122">
        <v>0</v>
      </c>
      <c r="V4863" s="122">
        <v>0</v>
      </c>
      <c r="W4863" s="122">
        <v>0</v>
      </c>
      <c r="X4863" s="122">
        <v>0</v>
      </c>
      <c r="Y4863" s="122">
        <v>0</v>
      </c>
      <c r="Z4863" s="122">
        <v>0</v>
      </c>
      <c r="AA4863" s="122">
        <v>0</v>
      </c>
      <c r="AB4863" s="122">
        <v>0</v>
      </c>
      <c r="AC4863" s="122">
        <v>0</v>
      </c>
      <c r="AD4863" s="122">
        <v>0</v>
      </c>
      <c r="AE4863" s="122">
        <v>0</v>
      </c>
      <c r="AF4863" s="122">
        <v>1.5921552599999998E-5</v>
      </c>
      <c r="AG4863" s="122">
        <v>3.5948804800000001E-5</v>
      </c>
      <c r="AH4863" s="122">
        <v>6.0919248199999999E-5</v>
      </c>
      <c r="AI4863" s="122">
        <v>9.1439622999999994E-5</v>
      </c>
      <c r="AJ4863" s="122">
        <v>1.281839672E-4</v>
      </c>
      <c r="AK4863" s="122">
        <v>1.4787842460000001E-4</v>
      </c>
      <c r="AL4863" s="122">
        <v>0</v>
      </c>
    </row>
    <row r="4864" spans="1:38" hidden="1" x14ac:dyDescent="0.25">
      <c r="A4864" s="122" t="s">
        <v>2067</v>
      </c>
      <c r="B4864" s="122">
        <v>1</v>
      </c>
      <c r="C4864" s="122" t="s">
        <v>2272</v>
      </c>
      <c r="D4864" s="122" t="s">
        <v>2166</v>
      </c>
      <c r="E4864" s="122">
        <v>88</v>
      </c>
      <c r="F4864" s="122">
        <v>0</v>
      </c>
      <c r="G4864" s="122">
        <v>0</v>
      </c>
      <c r="H4864" s="122">
        <v>0</v>
      </c>
      <c r="I4864" s="122">
        <v>0</v>
      </c>
      <c r="J4864" s="122">
        <v>0</v>
      </c>
      <c r="K4864" s="122">
        <v>0</v>
      </c>
      <c r="L4864" s="122">
        <v>0</v>
      </c>
      <c r="M4864" s="122">
        <v>0</v>
      </c>
      <c r="N4864" s="122">
        <v>0</v>
      </c>
      <c r="O4864" s="122">
        <v>0</v>
      </c>
      <c r="P4864" s="122">
        <v>0</v>
      </c>
      <c r="Q4864" s="122">
        <v>0</v>
      </c>
      <c r="R4864" s="122">
        <v>0</v>
      </c>
      <c r="S4864" s="122">
        <v>0</v>
      </c>
      <c r="T4864" s="122">
        <v>0</v>
      </c>
      <c r="U4864" s="122">
        <v>0</v>
      </c>
      <c r="V4864" s="122">
        <v>0</v>
      </c>
      <c r="W4864" s="122">
        <v>0</v>
      </c>
      <c r="X4864" s="122">
        <v>0</v>
      </c>
      <c r="Y4864" s="122">
        <v>0</v>
      </c>
      <c r="Z4864" s="122">
        <v>0</v>
      </c>
      <c r="AA4864" s="122">
        <v>0</v>
      </c>
      <c r="AB4864" s="122">
        <v>0</v>
      </c>
      <c r="AC4864" s="122">
        <v>0</v>
      </c>
      <c r="AD4864" s="122">
        <v>0</v>
      </c>
      <c r="AE4864" s="122">
        <v>0</v>
      </c>
      <c r="AF4864" s="122">
        <v>1.2595913E-5</v>
      </c>
      <c r="AG4864" s="122">
        <v>2.80368988E-5</v>
      </c>
      <c r="AH4864" s="122">
        <v>4.7018609999999998E-5</v>
      </c>
      <c r="AI4864" s="122">
        <v>6.9949541799999997E-5</v>
      </c>
      <c r="AJ4864" s="122">
        <v>9.7852361000000005E-5</v>
      </c>
      <c r="AK4864" s="122">
        <v>1.126647224E-4</v>
      </c>
      <c r="AL4864" s="122">
        <v>0</v>
      </c>
    </row>
    <row r="4865" spans="1:38" hidden="1" x14ac:dyDescent="0.25">
      <c r="A4865" s="122" t="s">
        <v>2067</v>
      </c>
      <c r="B4865" s="122">
        <v>1</v>
      </c>
      <c r="C4865" s="122" t="s">
        <v>2272</v>
      </c>
      <c r="D4865" s="122" t="s">
        <v>2167</v>
      </c>
      <c r="E4865" s="122">
        <v>88</v>
      </c>
      <c r="F4865" s="122">
        <v>0</v>
      </c>
      <c r="G4865" s="122">
        <v>0</v>
      </c>
      <c r="H4865" s="122">
        <v>0</v>
      </c>
      <c r="I4865" s="122">
        <v>0</v>
      </c>
      <c r="J4865" s="122">
        <v>0</v>
      </c>
      <c r="K4865" s="122">
        <v>0</v>
      </c>
      <c r="L4865" s="122">
        <v>0</v>
      </c>
      <c r="M4865" s="122">
        <v>0</v>
      </c>
      <c r="N4865" s="122">
        <v>0</v>
      </c>
      <c r="O4865" s="122">
        <v>0</v>
      </c>
      <c r="P4865" s="122">
        <v>0</v>
      </c>
      <c r="Q4865" s="122">
        <v>0</v>
      </c>
      <c r="R4865" s="122">
        <v>0</v>
      </c>
      <c r="S4865" s="122">
        <v>0</v>
      </c>
      <c r="T4865" s="122">
        <v>0</v>
      </c>
      <c r="U4865" s="122">
        <v>0</v>
      </c>
      <c r="V4865" s="122">
        <v>0</v>
      </c>
      <c r="W4865" s="122">
        <v>0</v>
      </c>
      <c r="X4865" s="122">
        <v>0</v>
      </c>
      <c r="Y4865" s="122">
        <v>0</v>
      </c>
      <c r="Z4865" s="122">
        <v>0</v>
      </c>
      <c r="AA4865" s="122">
        <v>0</v>
      </c>
      <c r="AB4865" s="122">
        <v>0</v>
      </c>
      <c r="AC4865" s="122">
        <v>0</v>
      </c>
      <c r="AD4865" s="122">
        <v>0</v>
      </c>
      <c r="AE4865" s="122">
        <v>0</v>
      </c>
      <c r="AF4865" s="122">
        <v>3.9966255999999997E-6</v>
      </c>
      <c r="AG4865" s="122">
        <v>8.8018189999999996E-6</v>
      </c>
      <c r="AH4865" s="122">
        <v>1.46167562E-5</v>
      </c>
      <c r="AI4865" s="122">
        <v>2.1559975600000002E-5</v>
      </c>
      <c r="AJ4865" s="122">
        <v>2.9722735800000001E-5</v>
      </c>
      <c r="AK4865" s="122">
        <v>3.4070508E-5</v>
      </c>
      <c r="AL4865" s="122">
        <v>0</v>
      </c>
    </row>
    <row r="4866" spans="1:38" hidden="1" x14ac:dyDescent="0.25">
      <c r="A4866" s="122" t="s">
        <v>2067</v>
      </c>
      <c r="B4866" s="122">
        <v>1</v>
      </c>
      <c r="C4866" s="122" t="s">
        <v>2272</v>
      </c>
      <c r="D4866" s="122" t="s">
        <v>2168</v>
      </c>
      <c r="E4866" s="122">
        <v>88</v>
      </c>
      <c r="F4866" s="122">
        <v>0</v>
      </c>
      <c r="G4866" s="122">
        <v>0</v>
      </c>
      <c r="H4866" s="122">
        <v>0</v>
      </c>
      <c r="I4866" s="122">
        <v>0</v>
      </c>
      <c r="J4866" s="122">
        <v>0</v>
      </c>
      <c r="K4866" s="122">
        <v>0</v>
      </c>
      <c r="L4866" s="122">
        <v>0</v>
      </c>
      <c r="M4866" s="122">
        <v>0</v>
      </c>
      <c r="N4866" s="122">
        <v>0</v>
      </c>
      <c r="O4866" s="122">
        <v>0</v>
      </c>
      <c r="P4866" s="122">
        <v>0</v>
      </c>
      <c r="Q4866" s="122">
        <v>0</v>
      </c>
      <c r="R4866" s="122">
        <v>0</v>
      </c>
      <c r="S4866" s="122">
        <v>0</v>
      </c>
      <c r="T4866" s="122">
        <v>0</v>
      </c>
      <c r="U4866" s="122">
        <v>0</v>
      </c>
      <c r="V4866" s="122">
        <v>0</v>
      </c>
      <c r="W4866" s="122">
        <v>0</v>
      </c>
      <c r="X4866" s="122">
        <v>0</v>
      </c>
      <c r="Y4866" s="122">
        <v>0</v>
      </c>
      <c r="Z4866" s="122">
        <v>0</v>
      </c>
      <c r="AA4866" s="122">
        <v>0</v>
      </c>
      <c r="AB4866" s="122">
        <v>0</v>
      </c>
      <c r="AC4866" s="122">
        <v>0</v>
      </c>
      <c r="AD4866" s="122">
        <v>0</v>
      </c>
      <c r="AE4866" s="122">
        <v>0</v>
      </c>
      <c r="AF4866" s="122">
        <v>1.2764420000000001E-6</v>
      </c>
      <c r="AG4866" s="122">
        <v>2.8069776E-6</v>
      </c>
      <c r="AH4866" s="122">
        <v>4.6866617999999999E-6</v>
      </c>
      <c r="AI4866" s="122">
        <v>6.9668269999999996E-6</v>
      </c>
      <c r="AJ4866" s="122">
        <v>9.5865312000000001E-6</v>
      </c>
      <c r="AK4866" s="122">
        <v>1.1060328599999999E-5</v>
      </c>
      <c r="AL4866" s="122">
        <v>0</v>
      </c>
    </row>
    <row r="4867" spans="1:38" hidden="1" x14ac:dyDescent="0.25">
      <c r="A4867" s="122" t="s">
        <v>2067</v>
      </c>
      <c r="B4867" s="122">
        <v>1</v>
      </c>
      <c r="C4867" s="122" t="s">
        <v>2273</v>
      </c>
      <c r="D4867" s="122" t="s">
        <v>2120</v>
      </c>
      <c r="E4867" s="122">
        <v>89</v>
      </c>
      <c r="F4867" s="122">
        <v>0</v>
      </c>
      <c r="G4867" s="122">
        <v>0</v>
      </c>
      <c r="H4867" s="122">
        <v>0</v>
      </c>
      <c r="I4867" s="122">
        <v>0</v>
      </c>
      <c r="J4867" s="122">
        <v>0</v>
      </c>
      <c r="K4867" s="122">
        <v>0</v>
      </c>
      <c r="L4867" s="122">
        <v>0</v>
      </c>
      <c r="M4867" s="122">
        <v>0</v>
      </c>
      <c r="N4867" s="122">
        <v>0</v>
      </c>
      <c r="O4867" s="122">
        <v>0</v>
      </c>
      <c r="P4867" s="122">
        <v>0</v>
      </c>
      <c r="Q4867" s="122">
        <v>0</v>
      </c>
      <c r="R4867" s="122">
        <v>0</v>
      </c>
      <c r="S4867" s="122">
        <v>0</v>
      </c>
      <c r="T4867" s="122">
        <v>0</v>
      </c>
      <c r="U4867" s="122">
        <v>0</v>
      </c>
      <c r="V4867" s="122">
        <v>0</v>
      </c>
      <c r="W4867" s="122">
        <v>0</v>
      </c>
      <c r="X4867" s="122">
        <v>0</v>
      </c>
      <c r="Y4867" s="122">
        <v>0</v>
      </c>
      <c r="Z4867" s="122">
        <v>0</v>
      </c>
      <c r="AA4867" s="122">
        <v>0</v>
      </c>
      <c r="AB4867" s="122">
        <v>0</v>
      </c>
      <c r="AC4867" s="122">
        <v>0</v>
      </c>
      <c r="AD4867" s="122">
        <v>0</v>
      </c>
      <c r="AE4867" s="122">
        <v>0</v>
      </c>
      <c r="AF4867" s="122">
        <v>0</v>
      </c>
      <c r="AG4867" s="122">
        <v>0</v>
      </c>
      <c r="AH4867" s="122">
        <v>0</v>
      </c>
      <c r="AI4867" s="122">
        <v>0</v>
      </c>
      <c r="AJ4867" s="122">
        <v>0</v>
      </c>
      <c r="AK4867" s="122">
        <v>0</v>
      </c>
      <c r="AL4867" s="122">
        <v>0</v>
      </c>
    </row>
    <row r="4868" spans="1:38" hidden="1" x14ac:dyDescent="0.25">
      <c r="A4868" s="122" t="s">
        <v>2067</v>
      </c>
      <c r="B4868" s="122">
        <v>1</v>
      </c>
      <c r="C4868" s="122" t="s">
        <v>2273</v>
      </c>
      <c r="D4868" s="122" t="s">
        <v>2121</v>
      </c>
      <c r="E4868" s="122">
        <v>89</v>
      </c>
      <c r="F4868" s="122">
        <v>0</v>
      </c>
      <c r="G4868" s="122">
        <v>0</v>
      </c>
      <c r="H4868" s="122">
        <v>0</v>
      </c>
      <c r="I4868" s="122">
        <v>0</v>
      </c>
      <c r="J4868" s="122">
        <v>0</v>
      </c>
      <c r="K4868" s="122">
        <v>0</v>
      </c>
      <c r="L4868" s="122">
        <v>0</v>
      </c>
      <c r="M4868" s="122">
        <v>0</v>
      </c>
      <c r="N4868" s="122">
        <v>0</v>
      </c>
      <c r="O4868" s="122">
        <v>0</v>
      </c>
      <c r="P4868" s="122">
        <v>0</v>
      </c>
      <c r="Q4868" s="122">
        <v>0</v>
      </c>
      <c r="R4868" s="122">
        <v>0</v>
      </c>
      <c r="S4868" s="122">
        <v>0</v>
      </c>
      <c r="T4868" s="122">
        <v>0</v>
      </c>
      <c r="U4868" s="122">
        <v>0</v>
      </c>
      <c r="V4868" s="122">
        <v>0</v>
      </c>
      <c r="W4868" s="122">
        <v>0</v>
      </c>
      <c r="X4868" s="122">
        <v>0</v>
      </c>
      <c r="Y4868" s="122">
        <v>0</v>
      </c>
      <c r="Z4868" s="122">
        <v>0</v>
      </c>
      <c r="AA4868" s="122">
        <v>0</v>
      </c>
      <c r="AB4868" s="122">
        <v>0</v>
      </c>
      <c r="AC4868" s="122">
        <v>0</v>
      </c>
      <c r="AD4868" s="122">
        <v>0</v>
      </c>
      <c r="AE4868" s="122">
        <v>0</v>
      </c>
      <c r="AF4868" s="122">
        <v>0</v>
      </c>
      <c r="AG4868" s="122">
        <v>0</v>
      </c>
      <c r="AH4868" s="122">
        <v>0</v>
      </c>
      <c r="AI4868" s="122">
        <v>0</v>
      </c>
      <c r="AJ4868" s="122">
        <v>0</v>
      </c>
      <c r="AK4868" s="122">
        <v>0</v>
      </c>
      <c r="AL4868" s="122">
        <v>0</v>
      </c>
    </row>
    <row r="4869" spans="1:38" hidden="1" x14ac:dyDescent="0.25">
      <c r="A4869" s="122" t="s">
        <v>2067</v>
      </c>
      <c r="B4869" s="122">
        <v>1</v>
      </c>
      <c r="C4869" s="122" t="s">
        <v>2273</v>
      </c>
      <c r="D4869" s="122" t="s">
        <v>2122</v>
      </c>
      <c r="E4869" s="122">
        <v>89</v>
      </c>
      <c r="F4869" s="122">
        <v>0</v>
      </c>
      <c r="G4869" s="122">
        <v>0</v>
      </c>
      <c r="H4869" s="122">
        <v>0</v>
      </c>
      <c r="I4869" s="122">
        <v>0</v>
      </c>
      <c r="J4869" s="122">
        <v>0</v>
      </c>
      <c r="K4869" s="122">
        <v>0</v>
      </c>
      <c r="L4869" s="122">
        <v>0</v>
      </c>
      <c r="M4869" s="122">
        <v>0</v>
      </c>
      <c r="N4869" s="122">
        <v>0</v>
      </c>
      <c r="O4869" s="122">
        <v>0</v>
      </c>
      <c r="P4869" s="122">
        <v>0</v>
      </c>
      <c r="Q4869" s="122">
        <v>0</v>
      </c>
      <c r="R4869" s="122">
        <v>0</v>
      </c>
      <c r="S4869" s="122">
        <v>0</v>
      </c>
      <c r="T4869" s="122">
        <v>0</v>
      </c>
      <c r="U4869" s="122">
        <v>0</v>
      </c>
      <c r="V4869" s="122">
        <v>0</v>
      </c>
      <c r="W4869" s="122">
        <v>0</v>
      </c>
      <c r="X4869" s="122">
        <v>0</v>
      </c>
      <c r="Y4869" s="122">
        <v>0</v>
      </c>
      <c r="Z4869" s="122">
        <v>0</v>
      </c>
      <c r="AA4869" s="122">
        <v>0</v>
      </c>
      <c r="AB4869" s="122">
        <v>0</v>
      </c>
      <c r="AC4869" s="122">
        <v>0</v>
      </c>
      <c r="AD4869" s="122">
        <v>0</v>
      </c>
      <c r="AE4869" s="122">
        <v>0</v>
      </c>
      <c r="AF4869" s="122">
        <v>0</v>
      </c>
      <c r="AG4869" s="122">
        <v>0</v>
      </c>
      <c r="AH4869" s="122">
        <v>0</v>
      </c>
      <c r="AI4869" s="122">
        <v>0</v>
      </c>
      <c r="AJ4869" s="122">
        <v>0</v>
      </c>
      <c r="AK4869" s="122">
        <v>0</v>
      </c>
      <c r="AL4869" s="122">
        <v>0</v>
      </c>
    </row>
    <row r="4870" spans="1:38" hidden="1" x14ac:dyDescent="0.25">
      <c r="A4870" s="122" t="s">
        <v>2067</v>
      </c>
      <c r="B4870" s="122">
        <v>1</v>
      </c>
      <c r="C4870" s="122" t="s">
        <v>2273</v>
      </c>
      <c r="D4870" s="122" t="s">
        <v>2175</v>
      </c>
      <c r="E4870" s="122">
        <v>89</v>
      </c>
      <c r="F4870" s="122">
        <v>0</v>
      </c>
      <c r="G4870" s="122">
        <v>0</v>
      </c>
      <c r="H4870" s="122">
        <v>0</v>
      </c>
      <c r="I4870" s="122">
        <v>0</v>
      </c>
      <c r="J4870" s="122">
        <v>0</v>
      </c>
      <c r="K4870" s="122">
        <v>0</v>
      </c>
      <c r="L4870" s="122">
        <v>0</v>
      </c>
      <c r="M4870" s="122">
        <v>0</v>
      </c>
      <c r="N4870" s="122">
        <v>0</v>
      </c>
      <c r="O4870" s="122">
        <v>0</v>
      </c>
      <c r="P4870" s="122">
        <v>0</v>
      </c>
      <c r="Q4870" s="122">
        <v>0</v>
      </c>
      <c r="R4870" s="122">
        <v>0</v>
      </c>
      <c r="S4870" s="122">
        <v>0</v>
      </c>
      <c r="T4870" s="122">
        <v>0</v>
      </c>
      <c r="U4870" s="122">
        <v>0</v>
      </c>
      <c r="V4870" s="122">
        <v>0</v>
      </c>
      <c r="W4870" s="122">
        <v>0</v>
      </c>
      <c r="X4870" s="122">
        <v>0</v>
      </c>
      <c r="Y4870" s="122">
        <v>0</v>
      </c>
      <c r="Z4870" s="122">
        <v>0</v>
      </c>
      <c r="AA4870" s="122">
        <v>0</v>
      </c>
      <c r="AB4870" s="122">
        <v>0</v>
      </c>
      <c r="AC4870" s="122">
        <v>0</v>
      </c>
      <c r="AD4870" s="122">
        <v>0</v>
      </c>
      <c r="AE4870" s="122">
        <v>0</v>
      </c>
      <c r="AF4870" s="122">
        <v>0</v>
      </c>
      <c r="AG4870" s="122">
        <v>0</v>
      </c>
      <c r="AH4870" s="122">
        <v>0</v>
      </c>
      <c r="AI4870" s="122">
        <v>0</v>
      </c>
      <c r="AJ4870" s="122">
        <v>0</v>
      </c>
      <c r="AK4870" s="122">
        <v>0</v>
      </c>
      <c r="AL4870" s="122">
        <v>0</v>
      </c>
    </row>
    <row r="4871" spans="1:38" hidden="1" x14ac:dyDescent="0.25">
      <c r="A4871" s="122" t="s">
        <v>2067</v>
      </c>
      <c r="B4871" s="122">
        <v>1</v>
      </c>
      <c r="C4871" s="122" t="s">
        <v>2273</v>
      </c>
      <c r="D4871" s="122" t="s">
        <v>2123</v>
      </c>
      <c r="E4871" s="122">
        <v>89</v>
      </c>
      <c r="F4871" s="122">
        <v>0</v>
      </c>
      <c r="G4871" s="122">
        <v>0</v>
      </c>
      <c r="H4871" s="122">
        <v>0</v>
      </c>
      <c r="I4871" s="122">
        <v>0</v>
      </c>
      <c r="J4871" s="122">
        <v>0</v>
      </c>
      <c r="K4871" s="122">
        <v>0</v>
      </c>
      <c r="L4871" s="122">
        <v>0</v>
      </c>
      <c r="M4871" s="122">
        <v>0</v>
      </c>
      <c r="N4871" s="122">
        <v>0</v>
      </c>
      <c r="O4871" s="122">
        <v>0</v>
      </c>
      <c r="P4871" s="122">
        <v>0</v>
      </c>
      <c r="Q4871" s="122">
        <v>0</v>
      </c>
      <c r="R4871" s="122">
        <v>0</v>
      </c>
      <c r="S4871" s="122">
        <v>0</v>
      </c>
      <c r="T4871" s="122">
        <v>0</v>
      </c>
      <c r="U4871" s="122">
        <v>0</v>
      </c>
      <c r="V4871" s="122">
        <v>0</v>
      </c>
      <c r="W4871" s="122">
        <v>0</v>
      </c>
      <c r="X4871" s="122">
        <v>0</v>
      </c>
      <c r="Y4871" s="122">
        <v>0</v>
      </c>
      <c r="Z4871" s="122">
        <v>0</v>
      </c>
      <c r="AA4871" s="122">
        <v>0</v>
      </c>
      <c r="AB4871" s="122">
        <v>0</v>
      </c>
      <c r="AC4871" s="122">
        <v>0</v>
      </c>
      <c r="AD4871" s="122">
        <v>0</v>
      </c>
      <c r="AE4871" s="122">
        <v>0</v>
      </c>
      <c r="AF4871" s="122">
        <v>0</v>
      </c>
      <c r="AG4871" s="122">
        <v>0</v>
      </c>
      <c r="AH4871" s="122">
        <v>0</v>
      </c>
      <c r="AI4871" s="122">
        <v>0</v>
      </c>
      <c r="AJ4871" s="122">
        <v>0</v>
      </c>
      <c r="AK4871" s="122">
        <v>0</v>
      </c>
      <c r="AL4871" s="122">
        <v>0</v>
      </c>
    </row>
    <row r="4872" spans="1:38" x14ac:dyDescent="0.25">
      <c r="A4872" s="122" t="s">
        <v>2067</v>
      </c>
      <c r="B4872" s="122">
        <v>1</v>
      </c>
      <c r="C4872" s="122" t="s">
        <v>2273</v>
      </c>
      <c r="D4872" s="122" t="s">
        <v>2124</v>
      </c>
      <c r="E4872" s="122">
        <v>89</v>
      </c>
      <c r="F4872" s="122">
        <v>0</v>
      </c>
      <c r="G4872" s="122">
        <v>0</v>
      </c>
      <c r="H4872" s="122">
        <v>0</v>
      </c>
      <c r="I4872" s="122">
        <v>0</v>
      </c>
      <c r="J4872" s="122">
        <v>0</v>
      </c>
      <c r="K4872" s="122">
        <v>0</v>
      </c>
      <c r="L4872" s="122">
        <v>0</v>
      </c>
      <c r="M4872" s="122">
        <v>0</v>
      </c>
      <c r="N4872" s="122">
        <v>0</v>
      </c>
      <c r="O4872" s="122">
        <v>0</v>
      </c>
      <c r="P4872" s="122">
        <v>0</v>
      </c>
      <c r="Q4872" s="122">
        <v>0</v>
      </c>
      <c r="R4872" s="122">
        <v>0</v>
      </c>
      <c r="S4872" s="122">
        <v>0</v>
      </c>
      <c r="T4872" s="122">
        <v>0</v>
      </c>
      <c r="U4872" s="122">
        <v>0</v>
      </c>
      <c r="V4872" s="122">
        <v>0</v>
      </c>
      <c r="W4872" s="122">
        <v>0</v>
      </c>
      <c r="X4872" s="122">
        <v>0</v>
      </c>
      <c r="Y4872" s="122">
        <v>0</v>
      </c>
      <c r="Z4872" s="122">
        <v>0</v>
      </c>
      <c r="AA4872" s="122">
        <v>0</v>
      </c>
      <c r="AB4872" s="122">
        <v>0</v>
      </c>
      <c r="AC4872" s="122">
        <v>0</v>
      </c>
      <c r="AD4872" s="122">
        <v>0</v>
      </c>
      <c r="AE4872" s="122">
        <v>0</v>
      </c>
      <c r="AF4872" s="122">
        <v>0</v>
      </c>
      <c r="AG4872" s="122">
        <v>0</v>
      </c>
      <c r="AH4872" s="122">
        <v>0</v>
      </c>
      <c r="AI4872" s="122">
        <v>0</v>
      </c>
      <c r="AJ4872" s="122">
        <v>0</v>
      </c>
      <c r="AK4872" s="122">
        <v>0</v>
      </c>
      <c r="AL4872" s="122">
        <v>0</v>
      </c>
    </row>
    <row r="4873" spans="1:38" hidden="1" x14ac:dyDescent="0.25">
      <c r="A4873" s="122" t="s">
        <v>2067</v>
      </c>
      <c r="B4873" s="122">
        <v>1</v>
      </c>
      <c r="C4873" s="122" t="s">
        <v>2273</v>
      </c>
      <c r="D4873" s="122" t="s">
        <v>474</v>
      </c>
      <c r="E4873" s="122">
        <v>89</v>
      </c>
      <c r="F4873" s="122">
        <v>0</v>
      </c>
      <c r="G4873" s="122">
        <v>0</v>
      </c>
      <c r="H4873" s="122">
        <v>0</v>
      </c>
      <c r="I4873" s="122">
        <v>0</v>
      </c>
      <c r="J4873" s="122">
        <v>0</v>
      </c>
      <c r="K4873" s="122">
        <v>0</v>
      </c>
      <c r="L4873" s="122">
        <v>0</v>
      </c>
      <c r="M4873" s="122">
        <v>0</v>
      </c>
      <c r="N4873" s="122">
        <v>0</v>
      </c>
      <c r="O4873" s="122">
        <v>0</v>
      </c>
      <c r="P4873" s="122">
        <v>0</v>
      </c>
      <c r="Q4873" s="122">
        <v>0</v>
      </c>
      <c r="R4873" s="122">
        <v>0</v>
      </c>
      <c r="S4873" s="122">
        <v>0</v>
      </c>
      <c r="T4873" s="122">
        <v>0</v>
      </c>
      <c r="U4873" s="122">
        <v>0</v>
      </c>
      <c r="V4873" s="122">
        <v>0</v>
      </c>
      <c r="W4873" s="122">
        <v>0</v>
      </c>
      <c r="X4873" s="122">
        <v>0</v>
      </c>
      <c r="Y4873" s="122">
        <v>0</v>
      </c>
      <c r="Z4873" s="122">
        <v>0</v>
      </c>
      <c r="AA4873" s="122">
        <v>0</v>
      </c>
      <c r="AB4873" s="122">
        <v>0</v>
      </c>
      <c r="AC4873" s="122">
        <v>0</v>
      </c>
      <c r="AD4873" s="122">
        <v>0</v>
      </c>
      <c r="AE4873" s="122">
        <v>0</v>
      </c>
      <c r="AF4873" s="122">
        <v>0</v>
      </c>
      <c r="AG4873" s="122">
        <v>0</v>
      </c>
      <c r="AH4873" s="122">
        <v>0</v>
      </c>
      <c r="AI4873" s="122">
        <v>0</v>
      </c>
      <c r="AJ4873" s="122">
        <v>0</v>
      </c>
      <c r="AK4873" s="122">
        <v>0</v>
      </c>
      <c r="AL4873" s="122">
        <v>0</v>
      </c>
    </row>
    <row r="4874" spans="1:38" hidden="1" x14ac:dyDescent="0.25">
      <c r="A4874" s="122" t="s">
        <v>2067</v>
      </c>
      <c r="B4874" s="122">
        <v>1</v>
      </c>
      <c r="C4874" s="122" t="s">
        <v>2273</v>
      </c>
      <c r="D4874" s="122" t="s">
        <v>2125</v>
      </c>
      <c r="E4874" s="122">
        <v>89</v>
      </c>
      <c r="F4874" s="122">
        <v>0</v>
      </c>
      <c r="G4874" s="122">
        <v>0</v>
      </c>
      <c r="H4874" s="122">
        <v>0</v>
      </c>
      <c r="I4874" s="122">
        <v>0</v>
      </c>
      <c r="J4874" s="122">
        <v>0</v>
      </c>
      <c r="K4874" s="122">
        <v>0</v>
      </c>
      <c r="L4874" s="122">
        <v>0</v>
      </c>
      <c r="M4874" s="122">
        <v>0</v>
      </c>
      <c r="N4874" s="122">
        <v>0</v>
      </c>
      <c r="O4874" s="122">
        <v>0</v>
      </c>
      <c r="P4874" s="122">
        <v>0</v>
      </c>
      <c r="Q4874" s="122">
        <v>0</v>
      </c>
      <c r="R4874" s="122">
        <v>0</v>
      </c>
      <c r="S4874" s="122">
        <v>0</v>
      </c>
      <c r="T4874" s="122">
        <v>0</v>
      </c>
      <c r="U4874" s="122">
        <v>0</v>
      </c>
      <c r="V4874" s="122">
        <v>0</v>
      </c>
      <c r="W4874" s="122">
        <v>0</v>
      </c>
      <c r="X4874" s="122">
        <v>0</v>
      </c>
      <c r="Y4874" s="122">
        <v>0</v>
      </c>
      <c r="Z4874" s="122">
        <v>0</v>
      </c>
      <c r="AA4874" s="122">
        <v>0</v>
      </c>
      <c r="AB4874" s="122">
        <v>0</v>
      </c>
      <c r="AC4874" s="122">
        <v>0</v>
      </c>
      <c r="AD4874" s="122">
        <v>0</v>
      </c>
      <c r="AE4874" s="122">
        <v>0</v>
      </c>
      <c r="AF4874" s="122">
        <v>0</v>
      </c>
      <c r="AG4874" s="122">
        <v>0</v>
      </c>
      <c r="AH4874" s="122">
        <v>0</v>
      </c>
      <c r="AI4874" s="122">
        <v>0</v>
      </c>
      <c r="AJ4874" s="122">
        <v>0</v>
      </c>
      <c r="AK4874" s="122">
        <v>0</v>
      </c>
      <c r="AL4874" s="122">
        <v>0</v>
      </c>
    </row>
    <row r="4875" spans="1:38" hidden="1" x14ac:dyDescent="0.25">
      <c r="A4875" s="122" t="s">
        <v>2067</v>
      </c>
      <c r="B4875" s="122">
        <v>1</v>
      </c>
      <c r="C4875" s="122" t="s">
        <v>2273</v>
      </c>
      <c r="D4875" s="122" t="s">
        <v>2126</v>
      </c>
      <c r="E4875" s="122">
        <v>89</v>
      </c>
      <c r="F4875" s="122">
        <v>0</v>
      </c>
      <c r="G4875" s="122">
        <v>0</v>
      </c>
      <c r="H4875" s="122">
        <v>0</v>
      </c>
      <c r="I4875" s="122">
        <v>0</v>
      </c>
      <c r="J4875" s="122">
        <v>0</v>
      </c>
      <c r="K4875" s="122">
        <v>0</v>
      </c>
      <c r="L4875" s="122">
        <v>0</v>
      </c>
      <c r="M4875" s="122">
        <v>0</v>
      </c>
      <c r="N4875" s="122">
        <v>0</v>
      </c>
      <c r="O4875" s="122">
        <v>0</v>
      </c>
      <c r="P4875" s="122">
        <v>0</v>
      </c>
      <c r="Q4875" s="122">
        <v>0</v>
      </c>
      <c r="R4875" s="122">
        <v>0</v>
      </c>
      <c r="S4875" s="122">
        <v>0</v>
      </c>
      <c r="T4875" s="122">
        <v>0</v>
      </c>
      <c r="U4875" s="122">
        <v>0</v>
      </c>
      <c r="V4875" s="122">
        <v>0</v>
      </c>
      <c r="W4875" s="122">
        <v>0</v>
      </c>
      <c r="X4875" s="122">
        <v>0</v>
      </c>
      <c r="Y4875" s="122">
        <v>0</v>
      </c>
      <c r="Z4875" s="122">
        <v>0</v>
      </c>
      <c r="AA4875" s="122">
        <v>0</v>
      </c>
      <c r="AB4875" s="122">
        <v>0</v>
      </c>
      <c r="AC4875" s="122">
        <v>0</v>
      </c>
      <c r="AD4875" s="122">
        <v>0</v>
      </c>
      <c r="AE4875" s="122">
        <v>0</v>
      </c>
      <c r="AF4875" s="122">
        <v>0</v>
      </c>
      <c r="AG4875" s="122">
        <v>0</v>
      </c>
      <c r="AH4875" s="122">
        <v>0</v>
      </c>
      <c r="AI4875" s="122">
        <v>0</v>
      </c>
      <c r="AJ4875" s="122">
        <v>0</v>
      </c>
      <c r="AK4875" s="122">
        <v>0</v>
      </c>
      <c r="AL4875" s="122">
        <v>0</v>
      </c>
    </row>
    <row r="4876" spans="1:38" hidden="1" x14ac:dyDescent="0.25">
      <c r="A4876" s="122" t="s">
        <v>2067</v>
      </c>
      <c r="B4876" s="122">
        <v>1</v>
      </c>
      <c r="C4876" s="122" t="s">
        <v>2273</v>
      </c>
      <c r="D4876" s="122" t="s">
        <v>2127</v>
      </c>
      <c r="E4876" s="122">
        <v>89</v>
      </c>
      <c r="F4876" s="122">
        <v>0</v>
      </c>
      <c r="G4876" s="122">
        <v>0</v>
      </c>
      <c r="H4876" s="122">
        <v>0</v>
      </c>
      <c r="I4876" s="122">
        <v>0</v>
      </c>
      <c r="J4876" s="122">
        <v>0</v>
      </c>
      <c r="K4876" s="122">
        <v>0</v>
      </c>
      <c r="L4876" s="122">
        <v>0</v>
      </c>
      <c r="M4876" s="122">
        <v>0</v>
      </c>
      <c r="N4876" s="122">
        <v>0</v>
      </c>
      <c r="O4876" s="122">
        <v>0</v>
      </c>
      <c r="P4876" s="122">
        <v>0</v>
      </c>
      <c r="Q4876" s="122">
        <v>0</v>
      </c>
      <c r="R4876" s="122">
        <v>0</v>
      </c>
      <c r="S4876" s="122">
        <v>0</v>
      </c>
      <c r="T4876" s="122">
        <v>0</v>
      </c>
      <c r="U4876" s="122">
        <v>0</v>
      </c>
      <c r="V4876" s="122">
        <v>0</v>
      </c>
      <c r="W4876" s="122">
        <v>0</v>
      </c>
      <c r="X4876" s="122">
        <v>0</v>
      </c>
      <c r="Y4876" s="122">
        <v>0</v>
      </c>
      <c r="Z4876" s="122">
        <v>0</v>
      </c>
      <c r="AA4876" s="122">
        <v>0</v>
      </c>
      <c r="AB4876" s="122">
        <v>0</v>
      </c>
      <c r="AC4876" s="122">
        <v>0</v>
      </c>
      <c r="AD4876" s="122">
        <v>0</v>
      </c>
      <c r="AE4876" s="122">
        <v>0</v>
      </c>
      <c r="AF4876" s="122">
        <v>0</v>
      </c>
      <c r="AG4876" s="122">
        <v>0</v>
      </c>
      <c r="AH4876" s="122">
        <v>0</v>
      </c>
      <c r="AI4876" s="122">
        <v>0</v>
      </c>
      <c r="AJ4876" s="122">
        <v>0</v>
      </c>
      <c r="AK4876" s="122">
        <v>0</v>
      </c>
      <c r="AL4876" s="122">
        <v>0</v>
      </c>
    </row>
    <row r="4877" spans="1:38" hidden="1" x14ac:dyDescent="0.25">
      <c r="A4877" s="122" t="s">
        <v>2067</v>
      </c>
      <c r="B4877" s="122">
        <v>1</v>
      </c>
      <c r="C4877" s="122" t="s">
        <v>2273</v>
      </c>
      <c r="D4877" s="122" t="s">
        <v>2128</v>
      </c>
      <c r="E4877" s="122">
        <v>89</v>
      </c>
      <c r="F4877" s="122">
        <v>0</v>
      </c>
      <c r="G4877" s="122">
        <v>0</v>
      </c>
      <c r="H4877" s="122">
        <v>0</v>
      </c>
      <c r="I4877" s="122">
        <v>0</v>
      </c>
      <c r="J4877" s="122">
        <v>0</v>
      </c>
      <c r="K4877" s="122">
        <v>0</v>
      </c>
      <c r="L4877" s="122">
        <v>0</v>
      </c>
      <c r="M4877" s="122">
        <v>0</v>
      </c>
      <c r="N4877" s="122">
        <v>0</v>
      </c>
      <c r="O4877" s="122">
        <v>0</v>
      </c>
      <c r="P4877" s="122">
        <v>0</v>
      </c>
      <c r="Q4877" s="122">
        <v>0</v>
      </c>
      <c r="R4877" s="122">
        <v>0</v>
      </c>
      <c r="S4877" s="122">
        <v>0</v>
      </c>
      <c r="T4877" s="122">
        <v>0</v>
      </c>
      <c r="U4877" s="122">
        <v>0</v>
      </c>
      <c r="V4877" s="122">
        <v>0</v>
      </c>
      <c r="W4877" s="122">
        <v>0</v>
      </c>
      <c r="X4877" s="122">
        <v>0</v>
      </c>
      <c r="Y4877" s="122">
        <v>0</v>
      </c>
      <c r="Z4877" s="122">
        <v>0</v>
      </c>
      <c r="AA4877" s="122">
        <v>0</v>
      </c>
      <c r="AB4877" s="122">
        <v>0</v>
      </c>
      <c r="AC4877" s="122">
        <v>0</v>
      </c>
      <c r="AD4877" s="122">
        <v>0</v>
      </c>
      <c r="AE4877" s="122">
        <v>0</v>
      </c>
      <c r="AF4877" s="122">
        <v>0</v>
      </c>
      <c r="AG4877" s="122">
        <v>0</v>
      </c>
      <c r="AH4877" s="122">
        <v>0</v>
      </c>
      <c r="AI4877" s="122">
        <v>0</v>
      </c>
      <c r="AJ4877" s="122">
        <v>0</v>
      </c>
      <c r="AK4877" s="122">
        <v>0</v>
      </c>
      <c r="AL4877" s="122">
        <v>0</v>
      </c>
    </row>
    <row r="4878" spans="1:38" hidden="1" x14ac:dyDescent="0.25">
      <c r="A4878" s="122" t="s">
        <v>2067</v>
      </c>
      <c r="B4878" s="122">
        <v>1</v>
      </c>
      <c r="C4878" s="122" t="s">
        <v>2273</v>
      </c>
      <c r="D4878" s="122" t="s">
        <v>2129</v>
      </c>
      <c r="E4878" s="122">
        <v>89</v>
      </c>
      <c r="F4878" s="122">
        <v>0</v>
      </c>
      <c r="G4878" s="122">
        <v>0</v>
      </c>
      <c r="H4878" s="122">
        <v>0</v>
      </c>
      <c r="I4878" s="122">
        <v>0</v>
      </c>
      <c r="J4878" s="122">
        <v>0</v>
      </c>
      <c r="K4878" s="122">
        <v>0</v>
      </c>
      <c r="L4878" s="122">
        <v>0</v>
      </c>
      <c r="M4878" s="122">
        <v>0</v>
      </c>
      <c r="N4878" s="122">
        <v>0</v>
      </c>
      <c r="O4878" s="122">
        <v>0</v>
      </c>
      <c r="P4878" s="122">
        <v>0</v>
      </c>
      <c r="Q4878" s="122">
        <v>0</v>
      </c>
      <c r="R4878" s="122">
        <v>0</v>
      </c>
      <c r="S4878" s="122">
        <v>0</v>
      </c>
      <c r="T4878" s="122">
        <v>0</v>
      </c>
      <c r="U4878" s="122">
        <v>0</v>
      </c>
      <c r="V4878" s="122">
        <v>0</v>
      </c>
      <c r="W4878" s="122">
        <v>0</v>
      </c>
      <c r="X4878" s="122">
        <v>0</v>
      </c>
      <c r="Y4878" s="122">
        <v>0</v>
      </c>
      <c r="Z4878" s="122">
        <v>0</v>
      </c>
      <c r="AA4878" s="122">
        <v>0</v>
      </c>
      <c r="AB4878" s="122">
        <v>0</v>
      </c>
      <c r="AC4878" s="122">
        <v>0</v>
      </c>
      <c r="AD4878" s="122">
        <v>0</v>
      </c>
      <c r="AE4878" s="122">
        <v>0</v>
      </c>
      <c r="AF4878" s="122">
        <v>0</v>
      </c>
      <c r="AG4878" s="122">
        <v>0</v>
      </c>
      <c r="AH4878" s="122">
        <v>0</v>
      </c>
      <c r="AI4878" s="122">
        <v>0</v>
      </c>
      <c r="AJ4878" s="122">
        <v>0</v>
      </c>
      <c r="AK4878" s="122">
        <v>0</v>
      </c>
      <c r="AL4878" s="122">
        <v>0</v>
      </c>
    </row>
    <row r="4879" spans="1:38" hidden="1" x14ac:dyDescent="0.25">
      <c r="A4879" s="122" t="s">
        <v>2067</v>
      </c>
      <c r="B4879" s="122">
        <v>1</v>
      </c>
      <c r="C4879" s="122" t="s">
        <v>2273</v>
      </c>
      <c r="D4879" s="122" t="s">
        <v>2176</v>
      </c>
      <c r="E4879" s="122">
        <v>89</v>
      </c>
      <c r="F4879" s="122">
        <v>0</v>
      </c>
      <c r="G4879" s="122">
        <v>0</v>
      </c>
      <c r="H4879" s="122">
        <v>0</v>
      </c>
      <c r="I4879" s="122">
        <v>0</v>
      </c>
      <c r="J4879" s="122">
        <v>0</v>
      </c>
      <c r="K4879" s="122">
        <v>0</v>
      </c>
      <c r="L4879" s="122">
        <v>0</v>
      </c>
      <c r="M4879" s="122">
        <v>0</v>
      </c>
      <c r="N4879" s="122">
        <v>0</v>
      </c>
      <c r="O4879" s="122">
        <v>0</v>
      </c>
      <c r="P4879" s="122">
        <v>0</v>
      </c>
      <c r="Q4879" s="122">
        <v>0</v>
      </c>
      <c r="R4879" s="122">
        <v>0</v>
      </c>
      <c r="S4879" s="122">
        <v>0</v>
      </c>
      <c r="T4879" s="122">
        <v>0</v>
      </c>
      <c r="U4879" s="122">
        <v>0</v>
      </c>
      <c r="V4879" s="122">
        <v>0</v>
      </c>
      <c r="W4879" s="122">
        <v>0</v>
      </c>
      <c r="X4879" s="122">
        <v>0</v>
      </c>
      <c r="Y4879" s="122">
        <v>0</v>
      </c>
      <c r="Z4879" s="122">
        <v>0</v>
      </c>
      <c r="AA4879" s="122">
        <v>0</v>
      </c>
      <c r="AB4879" s="122">
        <v>0</v>
      </c>
      <c r="AC4879" s="122">
        <v>0</v>
      </c>
      <c r="AD4879" s="122">
        <v>0</v>
      </c>
      <c r="AE4879" s="122">
        <v>0</v>
      </c>
      <c r="AF4879" s="122">
        <v>0</v>
      </c>
      <c r="AG4879" s="122">
        <v>0</v>
      </c>
      <c r="AH4879" s="122">
        <v>0</v>
      </c>
      <c r="AI4879" s="122">
        <v>0</v>
      </c>
      <c r="AJ4879" s="122">
        <v>0</v>
      </c>
      <c r="AK4879" s="122">
        <v>0</v>
      </c>
      <c r="AL4879" s="122">
        <v>0</v>
      </c>
    </row>
    <row r="4880" spans="1:38" hidden="1" x14ac:dyDescent="0.25">
      <c r="A4880" s="122" t="s">
        <v>2067</v>
      </c>
      <c r="B4880" s="122">
        <v>1</v>
      </c>
      <c r="C4880" s="122" t="s">
        <v>2273</v>
      </c>
      <c r="D4880" s="122" t="s">
        <v>2130</v>
      </c>
      <c r="E4880" s="122">
        <v>89</v>
      </c>
      <c r="F4880" s="122">
        <v>0</v>
      </c>
      <c r="G4880" s="122">
        <v>0</v>
      </c>
      <c r="H4880" s="122">
        <v>0</v>
      </c>
      <c r="I4880" s="122">
        <v>0</v>
      </c>
      <c r="J4880" s="122">
        <v>0</v>
      </c>
      <c r="K4880" s="122">
        <v>0</v>
      </c>
      <c r="L4880" s="122">
        <v>0</v>
      </c>
      <c r="M4880" s="122">
        <v>0</v>
      </c>
      <c r="N4880" s="122">
        <v>0</v>
      </c>
      <c r="O4880" s="122">
        <v>0</v>
      </c>
      <c r="P4880" s="122">
        <v>0</v>
      </c>
      <c r="Q4880" s="122">
        <v>0</v>
      </c>
      <c r="R4880" s="122">
        <v>0</v>
      </c>
      <c r="S4880" s="122">
        <v>0</v>
      </c>
      <c r="T4880" s="122">
        <v>0</v>
      </c>
      <c r="U4880" s="122">
        <v>0</v>
      </c>
      <c r="V4880" s="122">
        <v>0</v>
      </c>
      <c r="W4880" s="122">
        <v>0</v>
      </c>
      <c r="X4880" s="122">
        <v>0</v>
      </c>
      <c r="Y4880" s="122">
        <v>0</v>
      </c>
      <c r="Z4880" s="122">
        <v>0</v>
      </c>
      <c r="AA4880" s="122">
        <v>0</v>
      </c>
      <c r="AB4880" s="122">
        <v>0</v>
      </c>
      <c r="AC4880" s="122">
        <v>0</v>
      </c>
      <c r="AD4880" s="122">
        <v>0</v>
      </c>
      <c r="AE4880" s="122">
        <v>0</v>
      </c>
      <c r="AF4880" s="122">
        <v>0</v>
      </c>
      <c r="AG4880" s="122">
        <v>0</v>
      </c>
      <c r="AH4880" s="122">
        <v>0</v>
      </c>
      <c r="AI4880" s="122">
        <v>0</v>
      </c>
      <c r="AJ4880" s="122">
        <v>0</v>
      </c>
      <c r="AK4880" s="122">
        <v>0</v>
      </c>
      <c r="AL4880" s="122">
        <v>0</v>
      </c>
    </row>
    <row r="4881" spans="1:38" hidden="1" x14ac:dyDescent="0.25">
      <c r="A4881" s="122" t="s">
        <v>2067</v>
      </c>
      <c r="B4881" s="122">
        <v>1</v>
      </c>
      <c r="C4881" s="122" t="s">
        <v>2273</v>
      </c>
      <c r="D4881" s="122" t="s">
        <v>2131</v>
      </c>
      <c r="E4881" s="122">
        <v>89</v>
      </c>
      <c r="F4881" s="122">
        <v>0</v>
      </c>
      <c r="G4881" s="122">
        <v>0</v>
      </c>
      <c r="H4881" s="122">
        <v>0</v>
      </c>
      <c r="I4881" s="122">
        <v>0</v>
      </c>
      <c r="J4881" s="122">
        <v>0</v>
      </c>
      <c r="K4881" s="122">
        <v>0</v>
      </c>
      <c r="L4881" s="122">
        <v>0</v>
      </c>
      <c r="M4881" s="122">
        <v>0</v>
      </c>
      <c r="N4881" s="122">
        <v>0</v>
      </c>
      <c r="O4881" s="122">
        <v>0</v>
      </c>
      <c r="P4881" s="122">
        <v>0</v>
      </c>
      <c r="Q4881" s="122">
        <v>0</v>
      </c>
      <c r="R4881" s="122">
        <v>0</v>
      </c>
      <c r="S4881" s="122">
        <v>0</v>
      </c>
      <c r="T4881" s="122">
        <v>0</v>
      </c>
      <c r="U4881" s="122">
        <v>0</v>
      </c>
      <c r="V4881" s="122">
        <v>0</v>
      </c>
      <c r="W4881" s="122">
        <v>0</v>
      </c>
      <c r="X4881" s="122">
        <v>0</v>
      </c>
      <c r="Y4881" s="122">
        <v>0</v>
      </c>
      <c r="Z4881" s="122">
        <v>0</v>
      </c>
      <c r="AA4881" s="122">
        <v>0</v>
      </c>
      <c r="AB4881" s="122">
        <v>0</v>
      </c>
      <c r="AC4881" s="122">
        <v>0</v>
      </c>
      <c r="AD4881" s="122">
        <v>0</v>
      </c>
      <c r="AE4881" s="122">
        <v>0</v>
      </c>
      <c r="AF4881" s="122">
        <v>0</v>
      </c>
      <c r="AG4881" s="122">
        <v>0</v>
      </c>
      <c r="AH4881" s="122">
        <v>0</v>
      </c>
      <c r="AI4881" s="122">
        <v>0</v>
      </c>
      <c r="AJ4881" s="122">
        <v>0</v>
      </c>
      <c r="AK4881" s="122">
        <v>0</v>
      </c>
      <c r="AL4881" s="122">
        <v>0</v>
      </c>
    </row>
    <row r="4882" spans="1:38" hidden="1" x14ac:dyDescent="0.25">
      <c r="A4882" s="122" t="s">
        <v>2067</v>
      </c>
      <c r="B4882" s="122">
        <v>1</v>
      </c>
      <c r="C4882" s="122" t="s">
        <v>2273</v>
      </c>
      <c r="D4882" s="122" t="s">
        <v>2132</v>
      </c>
      <c r="E4882" s="122">
        <v>89</v>
      </c>
      <c r="F4882" s="122">
        <v>0</v>
      </c>
      <c r="G4882" s="122">
        <v>0</v>
      </c>
      <c r="H4882" s="122">
        <v>0</v>
      </c>
      <c r="I4882" s="122">
        <v>0</v>
      </c>
      <c r="J4882" s="122">
        <v>0</v>
      </c>
      <c r="K4882" s="122">
        <v>0</v>
      </c>
      <c r="L4882" s="122">
        <v>0</v>
      </c>
      <c r="M4882" s="122">
        <v>0</v>
      </c>
      <c r="N4882" s="122">
        <v>0</v>
      </c>
      <c r="O4882" s="122">
        <v>0</v>
      </c>
      <c r="P4882" s="122">
        <v>0</v>
      </c>
      <c r="Q4882" s="122">
        <v>0</v>
      </c>
      <c r="R4882" s="122">
        <v>0</v>
      </c>
      <c r="S4882" s="122">
        <v>0</v>
      </c>
      <c r="T4882" s="122">
        <v>0</v>
      </c>
      <c r="U4882" s="122">
        <v>0</v>
      </c>
      <c r="V4882" s="122">
        <v>0</v>
      </c>
      <c r="W4882" s="122">
        <v>0</v>
      </c>
      <c r="X4882" s="122">
        <v>0</v>
      </c>
      <c r="Y4882" s="122">
        <v>0</v>
      </c>
      <c r="Z4882" s="122">
        <v>0</v>
      </c>
      <c r="AA4882" s="122">
        <v>0</v>
      </c>
      <c r="AB4882" s="122">
        <v>0</v>
      </c>
      <c r="AC4882" s="122">
        <v>0</v>
      </c>
      <c r="AD4882" s="122">
        <v>0</v>
      </c>
      <c r="AE4882" s="122">
        <v>0</v>
      </c>
      <c r="AF4882" s="122">
        <v>0</v>
      </c>
      <c r="AG4882" s="122">
        <v>0</v>
      </c>
      <c r="AH4882" s="122">
        <v>0</v>
      </c>
      <c r="AI4882" s="122">
        <v>0</v>
      </c>
      <c r="AJ4882" s="122">
        <v>0</v>
      </c>
      <c r="AK4882" s="122">
        <v>0</v>
      </c>
      <c r="AL4882" s="122">
        <v>0</v>
      </c>
    </row>
    <row r="4883" spans="1:38" hidden="1" x14ac:dyDescent="0.25">
      <c r="A4883" s="122" t="s">
        <v>2067</v>
      </c>
      <c r="B4883" s="122">
        <v>1</v>
      </c>
      <c r="C4883" s="122" t="s">
        <v>2273</v>
      </c>
      <c r="D4883" s="122" t="s">
        <v>2133</v>
      </c>
      <c r="E4883" s="122">
        <v>89</v>
      </c>
      <c r="F4883" s="122">
        <v>0</v>
      </c>
      <c r="G4883" s="122">
        <v>0</v>
      </c>
      <c r="H4883" s="122">
        <v>0</v>
      </c>
      <c r="I4883" s="122">
        <v>0</v>
      </c>
      <c r="J4883" s="122">
        <v>0</v>
      </c>
      <c r="K4883" s="122">
        <v>0</v>
      </c>
      <c r="L4883" s="122">
        <v>0</v>
      </c>
      <c r="M4883" s="122">
        <v>0</v>
      </c>
      <c r="N4883" s="122">
        <v>0</v>
      </c>
      <c r="O4883" s="122">
        <v>0</v>
      </c>
      <c r="P4883" s="122">
        <v>0</v>
      </c>
      <c r="Q4883" s="122">
        <v>0</v>
      </c>
      <c r="R4883" s="122">
        <v>0</v>
      </c>
      <c r="S4883" s="122">
        <v>0</v>
      </c>
      <c r="T4883" s="122">
        <v>0</v>
      </c>
      <c r="U4883" s="122">
        <v>0</v>
      </c>
      <c r="V4883" s="122">
        <v>0</v>
      </c>
      <c r="W4883" s="122">
        <v>0</v>
      </c>
      <c r="X4883" s="122">
        <v>0</v>
      </c>
      <c r="Y4883" s="122">
        <v>0</v>
      </c>
      <c r="Z4883" s="122">
        <v>0</v>
      </c>
      <c r="AA4883" s="122">
        <v>0</v>
      </c>
      <c r="AB4883" s="122">
        <v>0</v>
      </c>
      <c r="AC4883" s="122">
        <v>0</v>
      </c>
      <c r="AD4883" s="122">
        <v>0</v>
      </c>
      <c r="AE4883" s="122">
        <v>0</v>
      </c>
      <c r="AF4883" s="122">
        <v>0</v>
      </c>
      <c r="AG4883" s="122">
        <v>0</v>
      </c>
      <c r="AH4883" s="122">
        <v>0</v>
      </c>
      <c r="AI4883" s="122">
        <v>0</v>
      </c>
      <c r="AJ4883" s="122">
        <v>0</v>
      </c>
      <c r="AK4883" s="122">
        <v>0</v>
      </c>
      <c r="AL4883" s="122">
        <v>0</v>
      </c>
    </row>
    <row r="4884" spans="1:38" hidden="1" x14ac:dyDescent="0.25">
      <c r="A4884" s="122" t="s">
        <v>2067</v>
      </c>
      <c r="B4884" s="122">
        <v>1</v>
      </c>
      <c r="C4884" s="122" t="s">
        <v>2273</v>
      </c>
      <c r="D4884" s="122" t="s">
        <v>2134</v>
      </c>
      <c r="E4884" s="122">
        <v>89</v>
      </c>
      <c r="F4884" s="122">
        <v>0</v>
      </c>
      <c r="G4884" s="122">
        <v>0</v>
      </c>
      <c r="H4884" s="122">
        <v>0</v>
      </c>
      <c r="I4884" s="122">
        <v>0</v>
      </c>
      <c r="J4884" s="122">
        <v>0</v>
      </c>
      <c r="K4884" s="122">
        <v>0</v>
      </c>
      <c r="L4884" s="122">
        <v>0</v>
      </c>
      <c r="M4884" s="122">
        <v>0</v>
      </c>
      <c r="N4884" s="122">
        <v>0</v>
      </c>
      <c r="O4884" s="122">
        <v>0</v>
      </c>
      <c r="P4884" s="122">
        <v>0</v>
      </c>
      <c r="Q4884" s="122">
        <v>0</v>
      </c>
      <c r="R4884" s="122">
        <v>0</v>
      </c>
      <c r="S4884" s="122">
        <v>0</v>
      </c>
      <c r="T4884" s="122">
        <v>0</v>
      </c>
      <c r="U4884" s="122">
        <v>0</v>
      </c>
      <c r="V4884" s="122">
        <v>0</v>
      </c>
      <c r="W4884" s="122">
        <v>0</v>
      </c>
      <c r="X4884" s="122">
        <v>0</v>
      </c>
      <c r="Y4884" s="122">
        <v>0</v>
      </c>
      <c r="Z4884" s="122">
        <v>0</v>
      </c>
      <c r="AA4884" s="122">
        <v>0</v>
      </c>
      <c r="AB4884" s="122">
        <v>0</v>
      </c>
      <c r="AC4884" s="122">
        <v>0</v>
      </c>
      <c r="AD4884" s="122">
        <v>0</v>
      </c>
      <c r="AE4884" s="122">
        <v>0</v>
      </c>
      <c r="AF4884" s="122">
        <v>0</v>
      </c>
      <c r="AG4884" s="122">
        <v>0</v>
      </c>
      <c r="AH4884" s="122">
        <v>0</v>
      </c>
      <c r="AI4884" s="122">
        <v>0</v>
      </c>
      <c r="AJ4884" s="122">
        <v>0</v>
      </c>
      <c r="AK4884" s="122">
        <v>0</v>
      </c>
      <c r="AL4884" s="122">
        <v>0</v>
      </c>
    </row>
    <row r="4885" spans="1:38" hidden="1" x14ac:dyDescent="0.25">
      <c r="A4885" s="122" t="s">
        <v>2067</v>
      </c>
      <c r="B4885" s="122">
        <v>1</v>
      </c>
      <c r="C4885" s="122" t="s">
        <v>2273</v>
      </c>
      <c r="D4885" s="122" t="s">
        <v>2135</v>
      </c>
      <c r="E4885" s="122">
        <v>89</v>
      </c>
      <c r="F4885" s="122">
        <v>0</v>
      </c>
      <c r="G4885" s="122">
        <v>0</v>
      </c>
      <c r="H4885" s="122">
        <v>0</v>
      </c>
      <c r="I4885" s="122">
        <v>0</v>
      </c>
      <c r="J4885" s="122">
        <v>0</v>
      </c>
      <c r="K4885" s="122">
        <v>0</v>
      </c>
      <c r="L4885" s="122">
        <v>0</v>
      </c>
      <c r="M4885" s="122">
        <v>0</v>
      </c>
      <c r="N4885" s="122">
        <v>0</v>
      </c>
      <c r="O4885" s="122">
        <v>0</v>
      </c>
      <c r="P4885" s="122">
        <v>0</v>
      </c>
      <c r="Q4885" s="122">
        <v>0</v>
      </c>
      <c r="R4885" s="122">
        <v>0</v>
      </c>
      <c r="S4885" s="122">
        <v>0</v>
      </c>
      <c r="T4885" s="122">
        <v>0</v>
      </c>
      <c r="U4885" s="122">
        <v>0</v>
      </c>
      <c r="V4885" s="122">
        <v>0</v>
      </c>
      <c r="W4885" s="122">
        <v>0</v>
      </c>
      <c r="X4885" s="122">
        <v>0</v>
      </c>
      <c r="Y4885" s="122">
        <v>0</v>
      </c>
      <c r="Z4885" s="122">
        <v>0</v>
      </c>
      <c r="AA4885" s="122">
        <v>0</v>
      </c>
      <c r="AB4885" s="122">
        <v>0</v>
      </c>
      <c r="AC4885" s="122">
        <v>0</v>
      </c>
      <c r="AD4885" s="122">
        <v>0</v>
      </c>
      <c r="AE4885" s="122">
        <v>0</v>
      </c>
      <c r="AF4885" s="122">
        <v>0</v>
      </c>
      <c r="AG4885" s="122">
        <v>0</v>
      </c>
      <c r="AH4885" s="122">
        <v>0</v>
      </c>
      <c r="AI4885" s="122">
        <v>0</v>
      </c>
      <c r="AJ4885" s="122">
        <v>0</v>
      </c>
      <c r="AK4885" s="122">
        <v>0</v>
      </c>
      <c r="AL4885" s="122">
        <v>0</v>
      </c>
    </row>
    <row r="4886" spans="1:38" hidden="1" x14ac:dyDescent="0.25">
      <c r="A4886" s="122" t="s">
        <v>2067</v>
      </c>
      <c r="B4886" s="122">
        <v>1</v>
      </c>
      <c r="C4886" s="122" t="s">
        <v>2273</v>
      </c>
      <c r="D4886" s="122" t="s">
        <v>2136</v>
      </c>
      <c r="E4886" s="122">
        <v>89</v>
      </c>
      <c r="F4886" s="122">
        <v>0</v>
      </c>
      <c r="G4886" s="122">
        <v>0</v>
      </c>
      <c r="H4886" s="122">
        <v>0</v>
      </c>
      <c r="I4886" s="122">
        <v>0</v>
      </c>
      <c r="J4886" s="122">
        <v>0</v>
      </c>
      <c r="K4886" s="122">
        <v>0</v>
      </c>
      <c r="L4886" s="122">
        <v>0</v>
      </c>
      <c r="M4886" s="122">
        <v>0</v>
      </c>
      <c r="N4886" s="122">
        <v>0</v>
      </c>
      <c r="O4886" s="122">
        <v>0</v>
      </c>
      <c r="P4886" s="122">
        <v>0</v>
      </c>
      <c r="Q4886" s="122">
        <v>0</v>
      </c>
      <c r="R4886" s="122">
        <v>0</v>
      </c>
      <c r="S4886" s="122">
        <v>0</v>
      </c>
      <c r="T4886" s="122">
        <v>0</v>
      </c>
      <c r="U4886" s="122">
        <v>0</v>
      </c>
      <c r="V4886" s="122">
        <v>0</v>
      </c>
      <c r="W4886" s="122">
        <v>0</v>
      </c>
      <c r="X4886" s="122">
        <v>0</v>
      </c>
      <c r="Y4886" s="122">
        <v>0</v>
      </c>
      <c r="Z4886" s="122">
        <v>0</v>
      </c>
      <c r="AA4886" s="122">
        <v>0</v>
      </c>
      <c r="AB4886" s="122">
        <v>0</v>
      </c>
      <c r="AC4886" s="122">
        <v>0</v>
      </c>
      <c r="AD4886" s="122">
        <v>0</v>
      </c>
      <c r="AE4886" s="122">
        <v>0</v>
      </c>
      <c r="AF4886" s="122">
        <v>0</v>
      </c>
      <c r="AG4886" s="122">
        <v>0</v>
      </c>
      <c r="AH4886" s="122">
        <v>0</v>
      </c>
      <c r="AI4886" s="122">
        <v>0</v>
      </c>
      <c r="AJ4886" s="122">
        <v>0</v>
      </c>
      <c r="AK4886" s="122">
        <v>0</v>
      </c>
      <c r="AL4886" s="122">
        <v>0</v>
      </c>
    </row>
    <row r="4887" spans="1:38" hidden="1" x14ac:dyDescent="0.25">
      <c r="A4887" s="122" t="s">
        <v>2067</v>
      </c>
      <c r="B4887" s="122">
        <v>1</v>
      </c>
      <c r="C4887" s="122" t="s">
        <v>2273</v>
      </c>
      <c r="D4887" s="122" t="s">
        <v>2137</v>
      </c>
      <c r="E4887" s="122">
        <v>89</v>
      </c>
      <c r="F4887" s="122">
        <v>0</v>
      </c>
      <c r="G4887" s="122">
        <v>0</v>
      </c>
      <c r="H4887" s="122">
        <v>0</v>
      </c>
      <c r="I4887" s="122">
        <v>0</v>
      </c>
      <c r="J4887" s="122">
        <v>0</v>
      </c>
      <c r="K4887" s="122">
        <v>0</v>
      </c>
      <c r="L4887" s="122">
        <v>0</v>
      </c>
      <c r="M4887" s="122">
        <v>0</v>
      </c>
      <c r="N4887" s="122">
        <v>0</v>
      </c>
      <c r="O4887" s="122">
        <v>0</v>
      </c>
      <c r="P4887" s="122">
        <v>0</v>
      </c>
      <c r="Q4887" s="122">
        <v>0</v>
      </c>
      <c r="R4887" s="122">
        <v>0</v>
      </c>
      <c r="S4887" s="122">
        <v>0</v>
      </c>
      <c r="T4887" s="122">
        <v>0</v>
      </c>
      <c r="U4887" s="122">
        <v>0</v>
      </c>
      <c r="V4887" s="122">
        <v>0</v>
      </c>
      <c r="W4887" s="122">
        <v>0</v>
      </c>
      <c r="X4887" s="122">
        <v>0</v>
      </c>
      <c r="Y4887" s="122">
        <v>0</v>
      </c>
      <c r="Z4887" s="122">
        <v>0</v>
      </c>
      <c r="AA4887" s="122">
        <v>0</v>
      </c>
      <c r="AB4887" s="122">
        <v>0</v>
      </c>
      <c r="AC4887" s="122">
        <v>0</v>
      </c>
      <c r="AD4887" s="122">
        <v>0</v>
      </c>
      <c r="AE4887" s="122">
        <v>0</v>
      </c>
      <c r="AF4887" s="122">
        <v>0</v>
      </c>
      <c r="AG4887" s="122">
        <v>0</v>
      </c>
      <c r="AH4887" s="122">
        <v>0</v>
      </c>
      <c r="AI4887" s="122">
        <v>0</v>
      </c>
      <c r="AJ4887" s="122">
        <v>0</v>
      </c>
      <c r="AK4887" s="122">
        <v>0</v>
      </c>
      <c r="AL4887" s="122">
        <v>0</v>
      </c>
    </row>
    <row r="4888" spans="1:38" hidden="1" x14ac:dyDescent="0.25">
      <c r="A4888" s="122" t="s">
        <v>2067</v>
      </c>
      <c r="B4888" s="122">
        <v>1</v>
      </c>
      <c r="C4888" s="122" t="s">
        <v>2273</v>
      </c>
      <c r="D4888" s="122" t="s">
        <v>2138</v>
      </c>
      <c r="E4888" s="122">
        <v>89</v>
      </c>
      <c r="F4888" s="122">
        <v>0</v>
      </c>
      <c r="G4888" s="122">
        <v>0</v>
      </c>
      <c r="H4888" s="122">
        <v>0</v>
      </c>
      <c r="I4888" s="122">
        <v>0</v>
      </c>
      <c r="J4888" s="122">
        <v>0</v>
      </c>
      <c r="K4888" s="122">
        <v>0</v>
      </c>
      <c r="L4888" s="122">
        <v>0</v>
      </c>
      <c r="M4888" s="122">
        <v>0</v>
      </c>
      <c r="N4888" s="122">
        <v>0</v>
      </c>
      <c r="O4888" s="122">
        <v>0</v>
      </c>
      <c r="P4888" s="122">
        <v>0</v>
      </c>
      <c r="Q4888" s="122">
        <v>0</v>
      </c>
      <c r="R4888" s="122">
        <v>0</v>
      </c>
      <c r="S4888" s="122">
        <v>0</v>
      </c>
      <c r="T4888" s="122">
        <v>0</v>
      </c>
      <c r="U4888" s="122">
        <v>0</v>
      </c>
      <c r="V4888" s="122">
        <v>0</v>
      </c>
      <c r="W4888" s="122">
        <v>0</v>
      </c>
      <c r="X4888" s="122">
        <v>0</v>
      </c>
      <c r="Y4888" s="122">
        <v>0</v>
      </c>
      <c r="Z4888" s="122">
        <v>0</v>
      </c>
      <c r="AA4888" s="122">
        <v>0</v>
      </c>
      <c r="AB4888" s="122">
        <v>0</v>
      </c>
      <c r="AC4888" s="122">
        <v>0</v>
      </c>
      <c r="AD4888" s="122">
        <v>0</v>
      </c>
      <c r="AE4888" s="122">
        <v>0</v>
      </c>
      <c r="AF4888" s="122">
        <v>0</v>
      </c>
      <c r="AG4888" s="122">
        <v>0</v>
      </c>
      <c r="AH4888" s="122">
        <v>0</v>
      </c>
      <c r="AI4888" s="122">
        <v>0</v>
      </c>
      <c r="AJ4888" s="122">
        <v>0</v>
      </c>
      <c r="AK4888" s="122">
        <v>0</v>
      </c>
      <c r="AL4888" s="122">
        <v>0</v>
      </c>
    </row>
    <row r="4889" spans="1:38" hidden="1" x14ac:dyDescent="0.25">
      <c r="A4889" s="122" t="s">
        <v>2067</v>
      </c>
      <c r="B4889" s="122">
        <v>1</v>
      </c>
      <c r="C4889" s="122" t="s">
        <v>2273</v>
      </c>
      <c r="D4889" s="122" t="s">
        <v>2139</v>
      </c>
      <c r="E4889" s="122">
        <v>89</v>
      </c>
      <c r="F4889" s="122">
        <v>0</v>
      </c>
      <c r="G4889" s="122">
        <v>0</v>
      </c>
      <c r="H4889" s="122">
        <v>0</v>
      </c>
      <c r="I4889" s="122">
        <v>0</v>
      </c>
      <c r="J4889" s="122">
        <v>0</v>
      </c>
      <c r="K4889" s="122">
        <v>0</v>
      </c>
      <c r="L4889" s="122">
        <v>0</v>
      </c>
      <c r="M4889" s="122">
        <v>0</v>
      </c>
      <c r="N4889" s="122">
        <v>0</v>
      </c>
      <c r="O4889" s="122">
        <v>0</v>
      </c>
      <c r="P4889" s="122">
        <v>0</v>
      </c>
      <c r="Q4889" s="122">
        <v>0</v>
      </c>
      <c r="R4889" s="122">
        <v>0</v>
      </c>
      <c r="S4889" s="122">
        <v>0</v>
      </c>
      <c r="T4889" s="122">
        <v>0</v>
      </c>
      <c r="U4889" s="122">
        <v>0</v>
      </c>
      <c r="V4889" s="122">
        <v>0</v>
      </c>
      <c r="W4889" s="122">
        <v>0</v>
      </c>
      <c r="X4889" s="122">
        <v>0</v>
      </c>
      <c r="Y4889" s="122">
        <v>0</v>
      </c>
      <c r="Z4889" s="122">
        <v>0</v>
      </c>
      <c r="AA4889" s="122">
        <v>0</v>
      </c>
      <c r="AB4889" s="122">
        <v>0</v>
      </c>
      <c r="AC4889" s="122">
        <v>0</v>
      </c>
      <c r="AD4889" s="122">
        <v>0</v>
      </c>
      <c r="AE4889" s="122">
        <v>0</v>
      </c>
      <c r="AF4889" s="122">
        <v>0</v>
      </c>
      <c r="AG4889" s="122">
        <v>0</v>
      </c>
      <c r="AH4889" s="122">
        <v>0</v>
      </c>
      <c r="AI4889" s="122">
        <v>0</v>
      </c>
      <c r="AJ4889" s="122">
        <v>0</v>
      </c>
      <c r="AK4889" s="122">
        <v>0</v>
      </c>
      <c r="AL4889" s="122">
        <v>0</v>
      </c>
    </row>
    <row r="4890" spans="1:38" hidden="1" x14ac:dyDescent="0.25">
      <c r="A4890" s="122" t="s">
        <v>2067</v>
      </c>
      <c r="B4890" s="122">
        <v>1</v>
      </c>
      <c r="C4890" s="122" t="s">
        <v>2273</v>
      </c>
      <c r="D4890" s="122" t="s">
        <v>2140</v>
      </c>
      <c r="E4890" s="122">
        <v>89</v>
      </c>
      <c r="F4890" s="122">
        <v>0</v>
      </c>
      <c r="G4890" s="122">
        <v>0</v>
      </c>
      <c r="H4890" s="122">
        <v>0</v>
      </c>
      <c r="I4890" s="122">
        <v>0</v>
      </c>
      <c r="J4890" s="122">
        <v>0</v>
      </c>
      <c r="K4890" s="122">
        <v>0</v>
      </c>
      <c r="L4890" s="122">
        <v>0</v>
      </c>
      <c r="M4890" s="122">
        <v>0</v>
      </c>
      <c r="N4890" s="122">
        <v>0</v>
      </c>
      <c r="O4890" s="122">
        <v>0</v>
      </c>
      <c r="P4890" s="122">
        <v>0</v>
      </c>
      <c r="Q4890" s="122">
        <v>0</v>
      </c>
      <c r="R4890" s="122">
        <v>0</v>
      </c>
      <c r="S4890" s="122">
        <v>0</v>
      </c>
      <c r="T4890" s="122">
        <v>0</v>
      </c>
      <c r="U4890" s="122">
        <v>0</v>
      </c>
      <c r="V4890" s="122">
        <v>0</v>
      </c>
      <c r="W4890" s="122">
        <v>0</v>
      </c>
      <c r="X4890" s="122">
        <v>0</v>
      </c>
      <c r="Y4890" s="122">
        <v>0</v>
      </c>
      <c r="Z4890" s="122">
        <v>0</v>
      </c>
      <c r="AA4890" s="122">
        <v>0</v>
      </c>
      <c r="AB4890" s="122">
        <v>0</v>
      </c>
      <c r="AC4890" s="122">
        <v>0</v>
      </c>
      <c r="AD4890" s="122">
        <v>0</v>
      </c>
      <c r="AE4890" s="122">
        <v>0</v>
      </c>
      <c r="AF4890" s="122">
        <v>0</v>
      </c>
      <c r="AG4890" s="122">
        <v>0</v>
      </c>
      <c r="AH4890" s="122">
        <v>0</v>
      </c>
      <c r="AI4890" s="122">
        <v>0</v>
      </c>
      <c r="AJ4890" s="122">
        <v>0</v>
      </c>
      <c r="AK4890" s="122">
        <v>0</v>
      </c>
      <c r="AL4890" s="122">
        <v>0</v>
      </c>
    </row>
    <row r="4891" spans="1:38" hidden="1" x14ac:dyDescent="0.25">
      <c r="A4891" s="122" t="s">
        <v>2067</v>
      </c>
      <c r="B4891" s="122">
        <v>1</v>
      </c>
      <c r="C4891" s="122" t="s">
        <v>2273</v>
      </c>
      <c r="D4891" s="122" t="s">
        <v>2141</v>
      </c>
      <c r="E4891" s="122">
        <v>89</v>
      </c>
      <c r="F4891" s="122">
        <v>0</v>
      </c>
      <c r="G4891" s="122">
        <v>0</v>
      </c>
      <c r="H4891" s="122">
        <v>0</v>
      </c>
      <c r="I4891" s="122">
        <v>0</v>
      </c>
      <c r="J4891" s="122">
        <v>0</v>
      </c>
      <c r="K4891" s="122">
        <v>0</v>
      </c>
      <c r="L4891" s="122">
        <v>0</v>
      </c>
      <c r="M4891" s="122">
        <v>0</v>
      </c>
      <c r="N4891" s="122">
        <v>0</v>
      </c>
      <c r="O4891" s="122">
        <v>0</v>
      </c>
      <c r="P4891" s="122">
        <v>0</v>
      </c>
      <c r="Q4891" s="122">
        <v>0</v>
      </c>
      <c r="R4891" s="122">
        <v>0</v>
      </c>
      <c r="S4891" s="122">
        <v>0</v>
      </c>
      <c r="T4891" s="122">
        <v>0</v>
      </c>
      <c r="U4891" s="122">
        <v>0</v>
      </c>
      <c r="V4891" s="122">
        <v>0</v>
      </c>
      <c r="W4891" s="122">
        <v>0</v>
      </c>
      <c r="X4891" s="122">
        <v>0</v>
      </c>
      <c r="Y4891" s="122">
        <v>0</v>
      </c>
      <c r="Z4891" s="122">
        <v>0</v>
      </c>
      <c r="AA4891" s="122">
        <v>0</v>
      </c>
      <c r="AB4891" s="122">
        <v>0</v>
      </c>
      <c r="AC4891" s="122">
        <v>0</v>
      </c>
      <c r="AD4891" s="122">
        <v>0</v>
      </c>
      <c r="AE4891" s="122">
        <v>0</v>
      </c>
      <c r="AF4891" s="122">
        <v>0</v>
      </c>
      <c r="AG4891" s="122">
        <v>0</v>
      </c>
      <c r="AH4891" s="122">
        <v>0</v>
      </c>
      <c r="AI4891" s="122">
        <v>0</v>
      </c>
      <c r="AJ4891" s="122">
        <v>0</v>
      </c>
      <c r="AK4891" s="122">
        <v>0</v>
      </c>
      <c r="AL4891" s="122">
        <v>0</v>
      </c>
    </row>
    <row r="4892" spans="1:38" hidden="1" x14ac:dyDescent="0.25">
      <c r="A4892" s="122" t="s">
        <v>2067</v>
      </c>
      <c r="B4892" s="122">
        <v>1</v>
      </c>
      <c r="C4892" s="122" t="s">
        <v>2273</v>
      </c>
      <c r="D4892" s="122" t="s">
        <v>2142</v>
      </c>
      <c r="E4892" s="122">
        <v>89</v>
      </c>
      <c r="F4892" s="122">
        <v>0</v>
      </c>
      <c r="G4892" s="122">
        <v>0</v>
      </c>
      <c r="H4892" s="122">
        <v>0</v>
      </c>
      <c r="I4892" s="122">
        <v>0</v>
      </c>
      <c r="J4892" s="122">
        <v>0</v>
      </c>
      <c r="K4892" s="122">
        <v>0</v>
      </c>
      <c r="L4892" s="122">
        <v>0</v>
      </c>
      <c r="M4892" s="122">
        <v>0</v>
      </c>
      <c r="N4892" s="122">
        <v>0</v>
      </c>
      <c r="O4892" s="122">
        <v>0</v>
      </c>
      <c r="P4892" s="122">
        <v>0</v>
      </c>
      <c r="Q4892" s="122">
        <v>0</v>
      </c>
      <c r="R4892" s="122">
        <v>0</v>
      </c>
      <c r="S4892" s="122">
        <v>0</v>
      </c>
      <c r="T4892" s="122">
        <v>0</v>
      </c>
      <c r="U4892" s="122">
        <v>0</v>
      </c>
      <c r="V4892" s="122">
        <v>0</v>
      </c>
      <c r="W4892" s="122">
        <v>0</v>
      </c>
      <c r="X4892" s="122">
        <v>0</v>
      </c>
      <c r="Y4892" s="122">
        <v>0</v>
      </c>
      <c r="Z4892" s="122">
        <v>0</v>
      </c>
      <c r="AA4892" s="122">
        <v>0</v>
      </c>
      <c r="AB4892" s="122">
        <v>0</v>
      </c>
      <c r="AC4892" s="122">
        <v>0</v>
      </c>
      <c r="AD4892" s="122">
        <v>0</v>
      </c>
      <c r="AE4892" s="122">
        <v>0</v>
      </c>
      <c r="AF4892" s="122">
        <v>0</v>
      </c>
      <c r="AG4892" s="122">
        <v>0</v>
      </c>
      <c r="AH4892" s="122">
        <v>0</v>
      </c>
      <c r="AI4892" s="122">
        <v>0</v>
      </c>
      <c r="AJ4892" s="122">
        <v>0</v>
      </c>
      <c r="AK4892" s="122">
        <v>0</v>
      </c>
      <c r="AL4892" s="122">
        <v>0</v>
      </c>
    </row>
    <row r="4893" spans="1:38" hidden="1" x14ac:dyDescent="0.25">
      <c r="A4893" s="122" t="s">
        <v>2067</v>
      </c>
      <c r="B4893" s="122">
        <v>1</v>
      </c>
      <c r="C4893" s="122" t="s">
        <v>2273</v>
      </c>
      <c r="D4893" s="122" t="s">
        <v>2143</v>
      </c>
      <c r="E4893" s="122">
        <v>89</v>
      </c>
      <c r="F4893" s="122">
        <v>0</v>
      </c>
      <c r="G4893" s="122">
        <v>0</v>
      </c>
      <c r="H4893" s="122">
        <v>0</v>
      </c>
      <c r="I4893" s="122">
        <v>0</v>
      </c>
      <c r="J4893" s="122">
        <v>0</v>
      </c>
      <c r="K4893" s="122">
        <v>0</v>
      </c>
      <c r="L4893" s="122">
        <v>0</v>
      </c>
      <c r="M4893" s="122">
        <v>0</v>
      </c>
      <c r="N4893" s="122">
        <v>0</v>
      </c>
      <c r="O4893" s="122">
        <v>0</v>
      </c>
      <c r="P4893" s="122">
        <v>0</v>
      </c>
      <c r="Q4893" s="122">
        <v>0</v>
      </c>
      <c r="R4893" s="122">
        <v>0</v>
      </c>
      <c r="S4893" s="122">
        <v>0</v>
      </c>
      <c r="T4893" s="122">
        <v>0</v>
      </c>
      <c r="U4893" s="122">
        <v>0</v>
      </c>
      <c r="V4893" s="122">
        <v>0</v>
      </c>
      <c r="W4893" s="122">
        <v>0</v>
      </c>
      <c r="X4893" s="122">
        <v>0</v>
      </c>
      <c r="Y4893" s="122">
        <v>0</v>
      </c>
      <c r="Z4893" s="122">
        <v>0</v>
      </c>
      <c r="AA4893" s="122">
        <v>0</v>
      </c>
      <c r="AB4893" s="122">
        <v>0</v>
      </c>
      <c r="AC4893" s="122">
        <v>0</v>
      </c>
      <c r="AD4893" s="122">
        <v>0</v>
      </c>
      <c r="AE4893" s="122">
        <v>0</v>
      </c>
      <c r="AF4893" s="122">
        <v>0</v>
      </c>
      <c r="AG4893" s="122">
        <v>0</v>
      </c>
      <c r="AH4893" s="122">
        <v>0</v>
      </c>
      <c r="AI4893" s="122">
        <v>0</v>
      </c>
      <c r="AJ4893" s="122">
        <v>0</v>
      </c>
      <c r="AK4893" s="122">
        <v>0</v>
      </c>
      <c r="AL4893" s="122">
        <v>0</v>
      </c>
    </row>
    <row r="4894" spans="1:38" hidden="1" x14ac:dyDescent="0.25">
      <c r="A4894" s="122" t="s">
        <v>2067</v>
      </c>
      <c r="B4894" s="122">
        <v>1</v>
      </c>
      <c r="C4894" s="122" t="s">
        <v>2273</v>
      </c>
      <c r="D4894" s="122" t="s">
        <v>2177</v>
      </c>
      <c r="E4894" s="122">
        <v>89</v>
      </c>
      <c r="F4894" s="122">
        <v>0</v>
      </c>
      <c r="G4894" s="122">
        <v>0</v>
      </c>
      <c r="H4894" s="122">
        <v>0</v>
      </c>
      <c r="I4894" s="122">
        <v>0</v>
      </c>
      <c r="J4894" s="122">
        <v>0</v>
      </c>
      <c r="K4894" s="122">
        <v>0</v>
      </c>
      <c r="L4894" s="122">
        <v>0</v>
      </c>
      <c r="M4894" s="122">
        <v>0</v>
      </c>
      <c r="N4894" s="122">
        <v>0</v>
      </c>
      <c r="O4894" s="122">
        <v>0</v>
      </c>
      <c r="P4894" s="122">
        <v>0</v>
      </c>
      <c r="Q4894" s="122">
        <v>0</v>
      </c>
      <c r="R4894" s="122">
        <v>0</v>
      </c>
      <c r="S4894" s="122">
        <v>0</v>
      </c>
      <c r="T4894" s="122">
        <v>0</v>
      </c>
      <c r="U4894" s="122">
        <v>0</v>
      </c>
      <c r="V4894" s="122">
        <v>0</v>
      </c>
      <c r="W4894" s="122">
        <v>0</v>
      </c>
      <c r="X4894" s="122">
        <v>0</v>
      </c>
      <c r="Y4894" s="122">
        <v>0</v>
      </c>
      <c r="Z4894" s="122">
        <v>0</v>
      </c>
      <c r="AA4894" s="122">
        <v>0</v>
      </c>
      <c r="AB4894" s="122">
        <v>0</v>
      </c>
      <c r="AC4894" s="122">
        <v>0</v>
      </c>
      <c r="AD4894" s="122">
        <v>0</v>
      </c>
      <c r="AE4894" s="122">
        <v>0</v>
      </c>
      <c r="AF4894" s="122">
        <v>0</v>
      </c>
      <c r="AG4894" s="122">
        <v>0</v>
      </c>
      <c r="AH4894" s="122">
        <v>0</v>
      </c>
      <c r="AI4894" s="122">
        <v>0</v>
      </c>
      <c r="AJ4894" s="122">
        <v>0</v>
      </c>
      <c r="AK4894" s="122">
        <v>0</v>
      </c>
      <c r="AL4894" s="122">
        <v>0</v>
      </c>
    </row>
    <row r="4895" spans="1:38" hidden="1" x14ac:dyDescent="0.25">
      <c r="A4895" s="122" t="s">
        <v>2067</v>
      </c>
      <c r="B4895" s="122">
        <v>1</v>
      </c>
      <c r="C4895" s="122" t="s">
        <v>2273</v>
      </c>
      <c r="D4895" s="122" t="s">
        <v>2144</v>
      </c>
      <c r="E4895" s="122">
        <v>89</v>
      </c>
      <c r="F4895" s="122">
        <v>0</v>
      </c>
      <c r="G4895" s="122">
        <v>0</v>
      </c>
      <c r="H4895" s="122">
        <v>0</v>
      </c>
      <c r="I4895" s="122">
        <v>0</v>
      </c>
      <c r="J4895" s="122">
        <v>0</v>
      </c>
      <c r="K4895" s="122">
        <v>0</v>
      </c>
      <c r="L4895" s="122">
        <v>0</v>
      </c>
      <c r="M4895" s="122">
        <v>0</v>
      </c>
      <c r="N4895" s="122">
        <v>0</v>
      </c>
      <c r="O4895" s="122">
        <v>0</v>
      </c>
      <c r="P4895" s="122">
        <v>0</v>
      </c>
      <c r="Q4895" s="122">
        <v>0</v>
      </c>
      <c r="R4895" s="122">
        <v>0</v>
      </c>
      <c r="S4895" s="122">
        <v>0</v>
      </c>
      <c r="T4895" s="122">
        <v>0</v>
      </c>
      <c r="U4895" s="122">
        <v>0</v>
      </c>
      <c r="V4895" s="122">
        <v>0</v>
      </c>
      <c r="W4895" s="122">
        <v>0</v>
      </c>
      <c r="X4895" s="122">
        <v>0</v>
      </c>
      <c r="Y4895" s="122">
        <v>0</v>
      </c>
      <c r="Z4895" s="122">
        <v>0</v>
      </c>
      <c r="AA4895" s="122">
        <v>0</v>
      </c>
      <c r="AB4895" s="122">
        <v>0</v>
      </c>
      <c r="AC4895" s="122">
        <v>0</v>
      </c>
      <c r="AD4895" s="122">
        <v>0</v>
      </c>
      <c r="AE4895" s="122">
        <v>0</v>
      </c>
      <c r="AF4895" s="122">
        <v>0</v>
      </c>
      <c r="AG4895" s="122">
        <v>0</v>
      </c>
      <c r="AH4895" s="122">
        <v>0</v>
      </c>
      <c r="AI4895" s="122">
        <v>0</v>
      </c>
      <c r="AJ4895" s="122">
        <v>0</v>
      </c>
      <c r="AK4895" s="122">
        <v>0</v>
      </c>
      <c r="AL4895" s="122">
        <v>0</v>
      </c>
    </row>
    <row r="4896" spans="1:38" hidden="1" x14ac:dyDescent="0.25">
      <c r="A4896" s="122" t="s">
        <v>2067</v>
      </c>
      <c r="B4896" s="122">
        <v>1</v>
      </c>
      <c r="C4896" s="122" t="s">
        <v>2273</v>
      </c>
      <c r="D4896" s="122" t="s">
        <v>2145</v>
      </c>
      <c r="E4896" s="122">
        <v>89</v>
      </c>
      <c r="F4896" s="122">
        <v>0</v>
      </c>
      <c r="G4896" s="122">
        <v>0</v>
      </c>
      <c r="H4896" s="122">
        <v>0</v>
      </c>
      <c r="I4896" s="122">
        <v>0</v>
      </c>
      <c r="J4896" s="122">
        <v>0</v>
      </c>
      <c r="K4896" s="122">
        <v>0</v>
      </c>
      <c r="L4896" s="122">
        <v>0</v>
      </c>
      <c r="M4896" s="122">
        <v>0</v>
      </c>
      <c r="N4896" s="122">
        <v>0</v>
      </c>
      <c r="O4896" s="122">
        <v>0</v>
      </c>
      <c r="P4896" s="122">
        <v>0</v>
      </c>
      <c r="Q4896" s="122">
        <v>0</v>
      </c>
      <c r="R4896" s="122">
        <v>0</v>
      </c>
      <c r="S4896" s="122">
        <v>0</v>
      </c>
      <c r="T4896" s="122">
        <v>0</v>
      </c>
      <c r="U4896" s="122">
        <v>0</v>
      </c>
      <c r="V4896" s="122">
        <v>0</v>
      </c>
      <c r="W4896" s="122">
        <v>0</v>
      </c>
      <c r="X4896" s="122">
        <v>0</v>
      </c>
      <c r="Y4896" s="122">
        <v>0</v>
      </c>
      <c r="Z4896" s="122">
        <v>0</v>
      </c>
      <c r="AA4896" s="122">
        <v>0</v>
      </c>
      <c r="AB4896" s="122">
        <v>0</v>
      </c>
      <c r="AC4896" s="122">
        <v>0</v>
      </c>
      <c r="AD4896" s="122">
        <v>0</v>
      </c>
      <c r="AE4896" s="122">
        <v>0</v>
      </c>
      <c r="AF4896" s="122">
        <v>0</v>
      </c>
      <c r="AG4896" s="122">
        <v>0</v>
      </c>
      <c r="AH4896" s="122">
        <v>0</v>
      </c>
      <c r="AI4896" s="122">
        <v>0</v>
      </c>
      <c r="AJ4896" s="122">
        <v>0</v>
      </c>
      <c r="AK4896" s="122">
        <v>0</v>
      </c>
      <c r="AL4896" s="122">
        <v>0</v>
      </c>
    </row>
    <row r="4897" spans="1:38" hidden="1" x14ac:dyDescent="0.25">
      <c r="A4897" s="122" t="s">
        <v>2067</v>
      </c>
      <c r="B4897" s="122">
        <v>1</v>
      </c>
      <c r="C4897" s="122" t="s">
        <v>2273</v>
      </c>
      <c r="D4897" s="122" t="s">
        <v>2146</v>
      </c>
      <c r="E4897" s="122">
        <v>89</v>
      </c>
      <c r="F4897" s="122">
        <v>0</v>
      </c>
      <c r="G4897" s="122">
        <v>0</v>
      </c>
      <c r="H4897" s="122">
        <v>0</v>
      </c>
      <c r="I4897" s="122">
        <v>0</v>
      </c>
      <c r="J4897" s="122">
        <v>0</v>
      </c>
      <c r="K4897" s="122">
        <v>0</v>
      </c>
      <c r="L4897" s="122">
        <v>0</v>
      </c>
      <c r="M4897" s="122">
        <v>0</v>
      </c>
      <c r="N4897" s="122">
        <v>0</v>
      </c>
      <c r="O4897" s="122">
        <v>0</v>
      </c>
      <c r="P4897" s="122">
        <v>0</v>
      </c>
      <c r="Q4897" s="122">
        <v>0</v>
      </c>
      <c r="R4897" s="122">
        <v>0</v>
      </c>
      <c r="S4897" s="122">
        <v>0</v>
      </c>
      <c r="T4897" s="122">
        <v>0</v>
      </c>
      <c r="U4897" s="122">
        <v>0</v>
      </c>
      <c r="V4897" s="122">
        <v>0</v>
      </c>
      <c r="W4897" s="122">
        <v>0</v>
      </c>
      <c r="X4897" s="122">
        <v>0</v>
      </c>
      <c r="Y4897" s="122">
        <v>0</v>
      </c>
      <c r="Z4897" s="122">
        <v>0</v>
      </c>
      <c r="AA4897" s="122">
        <v>0</v>
      </c>
      <c r="AB4897" s="122">
        <v>0</v>
      </c>
      <c r="AC4897" s="122">
        <v>0</v>
      </c>
      <c r="AD4897" s="122">
        <v>0</v>
      </c>
      <c r="AE4897" s="122">
        <v>0</v>
      </c>
      <c r="AF4897" s="122">
        <v>0</v>
      </c>
      <c r="AG4897" s="122">
        <v>0</v>
      </c>
      <c r="AH4897" s="122">
        <v>0</v>
      </c>
      <c r="AI4897" s="122">
        <v>0</v>
      </c>
      <c r="AJ4897" s="122">
        <v>0</v>
      </c>
      <c r="AK4897" s="122">
        <v>0</v>
      </c>
      <c r="AL4897" s="122">
        <v>0</v>
      </c>
    </row>
    <row r="4898" spans="1:38" hidden="1" x14ac:dyDescent="0.25">
      <c r="A4898" s="122" t="s">
        <v>2067</v>
      </c>
      <c r="B4898" s="122">
        <v>1</v>
      </c>
      <c r="C4898" s="122" t="s">
        <v>2273</v>
      </c>
      <c r="D4898" s="122" t="s">
        <v>2147</v>
      </c>
      <c r="E4898" s="122">
        <v>89</v>
      </c>
      <c r="F4898" s="122">
        <v>0</v>
      </c>
      <c r="G4898" s="122">
        <v>0</v>
      </c>
      <c r="H4898" s="122">
        <v>0</v>
      </c>
      <c r="I4898" s="122">
        <v>0</v>
      </c>
      <c r="J4898" s="122">
        <v>0</v>
      </c>
      <c r="K4898" s="122">
        <v>0</v>
      </c>
      <c r="L4898" s="122">
        <v>0</v>
      </c>
      <c r="M4898" s="122">
        <v>0</v>
      </c>
      <c r="N4898" s="122">
        <v>0</v>
      </c>
      <c r="O4898" s="122">
        <v>0</v>
      </c>
      <c r="P4898" s="122">
        <v>0</v>
      </c>
      <c r="Q4898" s="122">
        <v>0</v>
      </c>
      <c r="R4898" s="122">
        <v>0</v>
      </c>
      <c r="S4898" s="122">
        <v>0</v>
      </c>
      <c r="T4898" s="122">
        <v>0</v>
      </c>
      <c r="U4898" s="122">
        <v>0</v>
      </c>
      <c r="V4898" s="122">
        <v>0</v>
      </c>
      <c r="W4898" s="122">
        <v>0</v>
      </c>
      <c r="X4898" s="122">
        <v>0</v>
      </c>
      <c r="Y4898" s="122">
        <v>0</v>
      </c>
      <c r="Z4898" s="122">
        <v>0</v>
      </c>
      <c r="AA4898" s="122">
        <v>0</v>
      </c>
      <c r="AB4898" s="122">
        <v>0</v>
      </c>
      <c r="AC4898" s="122">
        <v>0</v>
      </c>
      <c r="AD4898" s="122">
        <v>0</v>
      </c>
      <c r="AE4898" s="122">
        <v>0</v>
      </c>
      <c r="AF4898" s="122">
        <v>0</v>
      </c>
      <c r="AG4898" s="122">
        <v>0</v>
      </c>
      <c r="AH4898" s="122">
        <v>0</v>
      </c>
      <c r="AI4898" s="122">
        <v>0</v>
      </c>
      <c r="AJ4898" s="122">
        <v>0</v>
      </c>
      <c r="AK4898" s="122">
        <v>0</v>
      </c>
      <c r="AL4898" s="122">
        <v>0</v>
      </c>
    </row>
    <row r="4899" spans="1:38" hidden="1" x14ac:dyDescent="0.25">
      <c r="A4899" s="122" t="s">
        <v>2067</v>
      </c>
      <c r="B4899" s="122">
        <v>1</v>
      </c>
      <c r="C4899" s="122" t="s">
        <v>2273</v>
      </c>
      <c r="D4899" s="122" t="s">
        <v>475</v>
      </c>
      <c r="E4899" s="122">
        <v>89</v>
      </c>
      <c r="F4899" s="122">
        <v>0</v>
      </c>
      <c r="G4899" s="122">
        <v>0</v>
      </c>
      <c r="H4899" s="122">
        <v>0</v>
      </c>
      <c r="I4899" s="122">
        <v>0</v>
      </c>
      <c r="J4899" s="122">
        <v>0</v>
      </c>
      <c r="K4899" s="122">
        <v>0</v>
      </c>
      <c r="L4899" s="122">
        <v>0</v>
      </c>
      <c r="M4899" s="122">
        <v>0</v>
      </c>
      <c r="N4899" s="122">
        <v>0</v>
      </c>
      <c r="O4899" s="122">
        <v>0</v>
      </c>
      <c r="P4899" s="122">
        <v>0</v>
      </c>
      <c r="Q4899" s="122">
        <v>0</v>
      </c>
      <c r="R4899" s="122">
        <v>0</v>
      </c>
      <c r="S4899" s="122">
        <v>0</v>
      </c>
      <c r="T4899" s="122">
        <v>0</v>
      </c>
      <c r="U4899" s="122">
        <v>0</v>
      </c>
      <c r="V4899" s="122">
        <v>0</v>
      </c>
      <c r="W4899" s="122">
        <v>0</v>
      </c>
      <c r="X4899" s="122">
        <v>0</v>
      </c>
      <c r="Y4899" s="122">
        <v>0</v>
      </c>
      <c r="Z4899" s="122">
        <v>0</v>
      </c>
      <c r="AA4899" s="122">
        <v>0</v>
      </c>
      <c r="AB4899" s="122">
        <v>0</v>
      </c>
      <c r="AC4899" s="122">
        <v>0</v>
      </c>
      <c r="AD4899" s="122">
        <v>0</v>
      </c>
      <c r="AE4899" s="122">
        <v>0</v>
      </c>
      <c r="AF4899" s="122">
        <v>0</v>
      </c>
      <c r="AG4899" s="122">
        <v>0</v>
      </c>
      <c r="AH4899" s="122">
        <v>0</v>
      </c>
      <c r="AI4899" s="122">
        <v>0</v>
      </c>
      <c r="AJ4899" s="122">
        <v>0</v>
      </c>
      <c r="AK4899" s="122">
        <v>0</v>
      </c>
      <c r="AL4899" s="122">
        <v>0</v>
      </c>
    </row>
    <row r="4900" spans="1:38" hidden="1" x14ac:dyDescent="0.25">
      <c r="A4900" s="122" t="s">
        <v>2067</v>
      </c>
      <c r="B4900" s="122">
        <v>1</v>
      </c>
      <c r="C4900" s="122" t="s">
        <v>2273</v>
      </c>
      <c r="D4900" s="122" t="s">
        <v>2148</v>
      </c>
      <c r="E4900" s="122">
        <v>89</v>
      </c>
      <c r="F4900" s="122">
        <v>0</v>
      </c>
      <c r="G4900" s="122">
        <v>0</v>
      </c>
      <c r="H4900" s="122">
        <v>0</v>
      </c>
      <c r="I4900" s="122">
        <v>0</v>
      </c>
      <c r="J4900" s="122">
        <v>0</v>
      </c>
      <c r="K4900" s="122">
        <v>0</v>
      </c>
      <c r="L4900" s="122">
        <v>0</v>
      </c>
      <c r="M4900" s="122">
        <v>0</v>
      </c>
      <c r="N4900" s="122">
        <v>0</v>
      </c>
      <c r="O4900" s="122">
        <v>0</v>
      </c>
      <c r="P4900" s="122">
        <v>0</v>
      </c>
      <c r="Q4900" s="122">
        <v>0</v>
      </c>
      <c r="R4900" s="122">
        <v>0</v>
      </c>
      <c r="S4900" s="122">
        <v>0</v>
      </c>
      <c r="T4900" s="122">
        <v>0</v>
      </c>
      <c r="U4900" s="122">
        <v>0</v>
      </c>
      <c r="V4900" s="122">
        <v>0</v>
      </c>
      <c r="W4900" s="122">
        <v>0</v>
      </c>
      <c r="X4900" s="122">
        <v>0</v>
      </c>
      <c r="Y4900" s="122">
        <v>0</v>
      </c>
      <c r="Z4900" s="122">
        <v>0</v>
      </c>
      <c r="AA4900" s="122">
        <v>0</v>
      </c>
      <c r="AB4900" s="122">
        <v>0</v>
      </c>
      <c r="AC4900" s="122">
        <v>0</v>
      </c>
      <c r="AD4900" s="122">
        <v>0</v>
      </c>
      <c r="AE4900" s="122">
        <v>0</v>
      </c>
      <c r="AF4900" s="122">
        <v>0</v>
      </c>
      <c r="AG4900" s="122">
        <v>0</v>
      </c>
      <c r="AH4900" s="122">
        <v>0</v>
      </c>
      <c r="AI4900" s="122">
        <v>0</v>
      </c>
      <c r="AJ4900" s="122">
        <v>0</v>
      </c>
      <c r="AK4900" s="122">
        <v>0</v>
      </c>
      <c r="AL4900" s="122">
        <v>0</v>
      </c>
    </row>
    <row r="4901" spans="1:38" hidden="1" x14ac:dyDescent="0.25">
      <c r="A4901" s="122" t="s">
        <v>2067</v>
      </c>
      <c r="B4901" s="122">
        <v>1</v>
      </c>
      <c r="C4901" s="122" t="s">
        <v>2273</v>
      </c>
      <c r="D4901" s="122" t="s">
        <v>2149</v>
      </c>
      <c r="E4901" s="122">
        <v>89</v>
      </c>
      <c r="F4901" s="122">
        <v>0</v>
      </c>
      <c r="G4901" s="122">
        <v>0</v>
      </c>
      <c r="H4901" s="122">
        <v>0</v>
      </c>
      <c r="I4901" s="122">
        <v>0</v>
      </c>
      <c r="J4901" s="122">
        <v>0</v>
      </c>
      <c r="K4901" s="122">
        <v>0</v>
      </c>
      <c r="L4901" s="122">
        <v>0</v>
      </c>
      <c r="M4901" s="122">
        <v>0</v>
      </c>
      <c r="N4901" s="122">
        <v>0</v>
      </c>
      <c r="O4901" s="122">
        <v>0</v>
      </c>
      <c r="P4901" s="122">
        <v>0</v>
      </c>
      <c r="Q4901" s="122">
        <v>0</v>
      </c>
      <c r="R4901" s="122">
        <v>0</v>
      </c>
      <c r="S4901" s="122">
        <v>0</v>
      </c>
      <c r="T4901" s="122">
        <v>0</v>
      </c>
      <c r="U4901" s="122">
        <v>0</v>
      </c>
      <c r="V4901" s="122">
        <v>0</v>
      </c>
      <c r="W4901" s="122">
        <v>0</v>
      </c>
      <c r="X4901" s="122">
        <v>0</v>
      </c>
      <c r="Y4901" s="122">
        <v>0</v>
      </c>
      <c r="Z4901" s="122">
        <v>0</v>
      </c>
      <c r="AA4901" s="122">
        <v>0</v>
      </c>
      <c r="AB4901" s="122">
        <v>0</v>
      </c>
      <c r="AC4901" s="122">
        <v>0</v>
      </c>
      <c r="AD4901" s="122">
        <v>0</v>
      </c>
      <c r="AE4901" s="122">
        <v>0</v>
      </c>
      <c r="AF4901" s="122">
        <v>0</v>
      </c>
      <c r="AG4901" s="122">
        <v>0</v>
      </c>
      <c r="AH4901" s="122">
        <v>0</v>
      </c>
      <c r="AI4901" s="122">
        <v>0</v>
      </c>
      <c r="AJ4901" s="122">
        <v>0</v>
      </c>
      <c r="AK4901" s="122">
        <v>0</v>
      </c>
      <c r="AL4901" s="122">
        <v>0</v>
      </c>
    </row>
    <row r="4902" spans="1:38" hidden="1" x14ac:dyDescent="0.25">
      <c r="A4902" s="122" t="s">
        <v>2067</v>
      </c>
      <c r="B4902" s="122">
        <v>1</v>
      </c>
      <c r="C4902" s="122" t="s">
        <v>2273</v>
      </c>
      <c r="D4902" s="122" t="s">
        <v>2150</v>
      </c>
      <c r="E4902" s="122">
        <v>89</v>
      </c>
      <c r="F4902" s="122">
        <v>0</v>
      </c>
      <c r="G4902" s="122">
        <v>0</v>
      </c>
      <c r="H4902" s="122">
        <v>0</v>
      </c>
      <c r="I4902" s="122">
        <v>0</v>
      </c>
      <c r="J4902" s="122">
        <v>0</v>
      </c>
      <c r="K4902" s="122">
        <v>0</v>
      </c>
      <c r="L4902" s="122">
        <v>0</v>
      </c>
      <c r="M4902" s="122">
        <v>0</v>
      </c>
      <c r="N4902" s="122">
        <v>0</v>
      </c>
      <c r="O4902" s="122">
        <v>0</v>
      </c>
      <c r="P4902" s="122">
        <v>0</v>
      </c>
      <c r="Q4902" s="122">
        <v>0</v>
      </c>
      <c r="R4902" s="122">
        <v>0</v>
      </c>
      <c r="S4902" s="122">
        <v>0</v>
      </c>
      <c r="T4902" s="122">
        <v>0</v>
      </c>
      <c r="U4902" s="122">
        <v>0</v>
      </c>
      <c r="V4902" s="122">
        <v>0</v>
      </c>
      <c r="W4902" s="122">
        <v>0</v>
      </c>
      <c r="X4902" s="122">
        <v>0</v>
      </c>
      <c r="Y4902" s="122">
        <v>0</v>
      </c>
      <c r="Z4902" s="122">
        <v>0</v>
      </c>
      <c r="AA4902" s="122">
        <v>0</v>
      </c>
      <c r="AB4902" s="122">
        <v>0</v>
      </c>
      <c r="AC4902" s="122">
        <v>0</v>
      </c>
      <c r="AD4902" s="122">
        <v>0</v>
      </c>
      <c r="AE4902" s="122">
        <v>0</v>
      </c>
      <c r="AF4902" s="122">
        <v>0</v>
      </c>
      <c r="AG4902" s="122">
        <v>0</v>
      </c>
      <c r="AH4902" s="122">
        <v>0</v>
      </c>
      <c r="AI4902" s="122">
        <v>0</v>
      </c>
      <c r="AJ4902" s="122">
        <v>0</v>
      </c>
      <c r="AK4902" s="122">
        <v>0</v>
      </c>
      <c r="AL4902" s="122">
        <v>0</v>
      </c>
    </row>
    <row r="4903" spans="1:38" hidden="1" x14ac:dyDescent="0.25">
      <c r="A4903" s="122" t="s">
        <v>2067</v>
      </c>
      <c r="B4903" s="122">
        <v>1</v>
      </c>
      <c r="C4903" s="122" t="s">
        <v>2273</v>
      </c>
      <c r="D4903" s="122" t="s">
        <v>2151</v>
      </c>
      <c r="E4903" s="122">
        <v>89</v>
      </c>
      <c r="F4903" s="122">
        <v>0</v>
      </c>
      <c r="G4903" s="122">
        <v>0</v>
      </c>
      <c r="H4903" s="122">
        <v>0</v>
      </c>
      <c r="I4903" s="122">
        <v>0</v>
      </c>
      <c r="J4903" s="122">
        <v>0</v>
      </c>
      <c r="K4903" s="122">
        <v>0</v>
      </c>
      <c r="L4903" s="122">
        <v>0</v>
      </c>
      <c r="M4903" s="122">
        <v>0</v>
      </c>
      <c r="N4903" s="122">
        <v>0</v>
      </c>
      <c r="O4903" s="122">
        <v>0</v>
      </c>
      <c r="P4903" s="122">
        <v>0</v>
      </c>
      <c r="Q4903" s="122">
        <v>0</v>
      </c>
      <c r="R4903" s="122">
        <v>0</v>
      </c>
      <c r="S4903" s="122">
        <v>0</v>
      </c>
      <c r="T4903" s="122">
        <v>0</v>
      </c>
      <c r="U4903" s="122">
        <v>0</v>
      </c>
      <c r="V4903" s="122">
        <v>0</v>
      </c>
      <c r="W4903" s="122">
        <v>0</v>
      </c>
      <c r="X4903" s="122">
        <v>0</v>
      </c>
      <c r="Y4903" s="122">
        <v>0</v>
      </c>
      <c r="Z4903" s="122">
        <v>0</v>
      </c>
      <c r="AA4903" s="122">
        <v>0</v>
      </c>
      <c r="AB4903" s="122">
        <v>0</v>
      </c>
      <c r="AC4903" s="122">
        <v>0</v>
      </c>
      <c r="AD4903" s="122">
        <v>0</v>
      </c>
      <c r="AE4903" s="122">
        <v>0</v>
      </c>
      <c r="AF4903" s="122">
        <v>0</v>
      </c>
      <c r="AG4903" s="122">
        <v>0</v>
      </c>
      <c r="AH4903" s="122">
        <v>0</v>
      </c>
      <c r="AI4903" s="122">
        <v>0</v>
      </c>
      <c r="AJ4903" s="122">
        <v>0</v>
      </c>
      <c r="AK4903" s="122">
        <v>0</v>
      </c>
      <c r="AL4903" s="122">
        <v>0</v>
      </c>
    </row>
    <row r="4904" spans="1:38" hidden="1" x14ac:dyDescent="0.25">
      <c r="A4904" s="122" t="s">
        <v>2067</v>
      </c>
      <c r="B4904" s="122">
        <v>1</v>
      </c>
      <c r="C4904" s="122" t="s">
        <v>2273</v>
      </c>
      <c r="D4904" s="122" t="s">
        <v>2152</v>
      </c>
      <c r="E4904" s="122">
        <v>89</v>
      </c>
      <c r="F4904" s="122">
        <v>0</v>
      </c>
      <c r="G4904" s="122">
        <v>0</v>
      </c>
      <c r="H4904" s="122">
        <v>0</v>
      </c>
      <c r="I4904" s="122">
        <v>0</v>
      </c>
      <c r="J4904" s="122">
        <v>0</v>
      </c>
      <c r="K4904" s="122">
        <v>0</v>
      </c>
      <c r="L4904" s="122">
        <v>0</v>
      </c>
      <c r="M4904" s="122">
        <v>0</v>
      </c>
      <c r="N4904" s="122">
        <v>0</v>
      </c>
      <c r="O4904" s="122">
        <v>0</v>
      </c>
      <c r="P4904" s="122">
        <v>0</v>
      </c>
      <c r="Q4904" s="122">
        <v>0</v>
      </c>
      <c r="R4904" s="122">
        <v>0</v>
      </c>
      <c r="S4904" s="122">
        <v>0</v>
      </c>
      <c r="T4904" s="122">
        <v>0</v>
      </c>
      <c r="U4904" s="122">
        <v>0</v>
      </c>
      <c r="V4904" s="122">
        <v>0</v>
      </c>
      <c r="W4904" s="122">
        <v>0</v>
      </c>
      <c r="X4904" s="122">
        <v>0</v>
      </c>
      <c r="Y4904" s="122">
        <v>0</v>
      </c>
      <c r="Z4904" s="122">
        <v>0</v>
      </c>
      <c r="AA4904" s="122">
        <v>0</v>
      </c>
      <c r="AB4904" s="122">
        <v>0</v>
      </c>
      <c r="AC4904" s="122">
        <v>0</v>
      </c>
      <c r="AD4904" s="122">
        <v>0</v>
      </c>
      <c r="AE4904" s="122">
        <v>0</v>
      </c>
      <c r="AF4904" s="122">
        <v>0</v>
      </c>
      <c r="AG4904" s="122">
        <v>0</v>
      </c>
      <c r="AH4904" s="122">
        <v>0</v>
      </c>
      <c r="AI4904" s="122">
        <v>0</v>
      </c>
      <c r="AJ4904" s="122">
        <v>0</v>
      </c>
      <c r="AK4904" s="122">
        <v>0</v>
      </c>
      <c r="AL4904" s="122">
        <v>0</v>
      </c>
    </row>
    <row r="4905" spans="1:38" hidden="1" x14ac:dyDescent="0.25">
      <c r="A4905" s="122" t="s">
        <v>2067</v>
      </c>
      <c r="B4905" s="122">
        <v>1</v>
      </c>
      <c r="C4905" s="122" t="s">
        <v>2273</v>
      </c>
      <c r="D4905" s="122" t="s">
        <v>2153</v>
      </c>
      <c r="E4905" s="122">
        <v>89</v>
      </c>
      <c r="F4905" s="122">
        <v>0</v>
      </c>
      <c r="G4905" s="122">
        <v>0</v>
      </c>
      <c r="H4905" s="122">
        <v>0</v>
      </c>
      <c r="I4905" s="122">
        <v>0</v>
      </c>
      <c r="J4905" s="122">
        <v>0</v>
      </c>
      <c r="K4905" s="122">
        <v>0</v>
      </c>
      <c r="L4905" s="122">
        <v>0</v>
      </c>
      <c r="M4905" s="122">
        <v>0</v>
      </c>
      <c r="N4905" s="122">
        <v>0</v>
      </c>
      <c r="O4905" s="122">
        <v>0</v>
      </c>
      <c r="P4905" s="122">
        <v>0</v>
      </c>
      <c r="Q4905" s="122">
        <v>0</v>
      </c>
      <c r="R4905" s="122">
        <v>0</v>
      </c>
      <c r="S4905" s="122">
        <v>0</v>
      </c>
      <c r="T4905" s="122">
        <v>0</v>
      </c>
      <c r="U4905" s="122">
        <v>0</v>
      </c>
      <c r="V4905" s="122">
        <v>0</v>
      </c>
      <c r="W4905" s="122">
        <v>0</v>
      </c>
      <c r="X4905" s="122">
        <v>0</v>
      </c>
      <c r="Y4905" s="122">
        <v>0</v>
      </c>
      <c r="Z4905" s="122">
        <v>0</v>
      </c>
      <c r="AA4905" s="122">
        <v>0</v>
      </c>
      <c r="AB4905" s="122">
        <v>0</v>
      </c>
      <c r="AC4905" s="122">
        <v>0</v>
      </c>
      <c r="AD4905" s="122">
        <v>0</v>
      </c>
      <c r="AE4905" s="122">
        <v>0</v>
      </c>
      <c r="AF4905" s="122">
        <v>0</v>
      </c>
      <c r="AG4905" s="122">
        <v>0</v>
      </c>
      <c r="AH4905" s="122">
        <v>0</v>
      </c>
      <c r="AI4905" s="122">
        <v>0</v>
      </c>
      <c r="AJ4905" s="122">
        <v>0</v>
      </c>
      <c r="AK4905" s="122">
        <v>0</v>
      </c>
      <c r="AL4905" s="122">
        <v>0</v>
      </c>
    </row>
    <row r="4906" spans="1:38" hidden="1" x14ac:dyDescent="0.25">
      <c r="A4906" s="122" t="s">
        <v>2067</v>
      </c>
      <c r="B4906" s="122">
        <v>1</v>
      </c>
      <c r="C4906" s="122" t="s">
        <v>2273</v>
      </c>
      <c r="D4906" s="122" t="s">
        <v>2154</v>
      </c>
      <c r="E4906" s="122">
        <v>89</v>
      </c>
      <c r="F4906" s="122">
        <v>0</v>
      </c>
      <c r="G4906" s="122">
        <v>0</v>
      </c>
      <c r="H4906" s="122">
        <v>0</v>
      </c>
      <c r="I4906" s="122">
        <v>0</v>
      </c>
      <c r="J4906" s="122">
        <v>0</v>
      </c>
      <c r="K4906" s="122">
        <v>0</v>
      </c>
      <c r="L4906" s="122">
        <v>0</v>
      </c>
      <c r="M4906" s="122">
        <v>0</v>
      </c>
      <c r="N4906" s="122">
        <v>0</v>
      </c>
      <c r="O4906" s="122">
        <v>0</v>
      </c>
      <c r="P4906" s="122">
        <v>0</v>
      </c>
      <c r="Q4906" s="122">
        <v>0</v>
      </c>
      <c r="R4906" s="122">
        <v>0</v>
      </c>
      <c r="S4906" s="122">
        <v>0</v>
      </c>
      <c r="T4906" s="122">
        <v>0</v>
      </c>
      <c r="U4906" s="122">
        <v>0</v>
      </c>
      <c r="V4906" s="122">
        <v>0</v>
      </c>
      <c r="W4906" s="122">
        <v>0</v>
      </c>
      <c r="X4906" s="122">
        <v>0</v>
      </c>
      <c r="Y4906" s="122">
        <v>0</v>
      </c>
      <c r="Z4906" s="122">
        <v>0</v>
      </c>
      <c r="AA4906" s="122">
        <v>0</v>
      </c>
      <c r="AB4906" s="122">
        <v>0</v>
      </c>
      <c r="AC4906" s="122">
        <v>0</v>
      </c>
      <c r="AD4906" s="122">
        <v>0</v>
      </c>
      <c r="AE4906" s="122">
        <v>0</v>
      </c>
      <c r="AF4906" s="122">
        <v>0</v>
      </c>
      <c r="AG4906" s="122">
        <v>0</v>
      </c>
      <c r="AH4906" s="122">
        <v>0</v>
      </c>
      <c r="AI4906" s="122">
        <v>0</v>
      </c>
      <c r="AJ4906" s="122">
        <v>0</v>
      </c>
      <c r="AK4906" s="122">
        <v>0</v>
      </c>
      <c r="AL4906" s="122">
        <v>0</v>
      </c>
    </row>
    <row r="4907" spans="1:38" hidden="1" x14ac:dyDescent="0.25">
      <c r="A4907" s="122" t="s">
        <v>2067</v>
      </c>
      <c r="B4907" s="122">
        <v>1</v>
      </c>
      <c r="C4907" s="122" t="s">
        <v>2273</v>
      </c>
      <c r="D4907" s="122" t="s">
        <v>2155</v>
      </c>
      <c r="E4907" s="122">
        <v>89</v>
      </c>
      <c r="F4907" s="122">
        <v>0</v>
      </c>
      <c r="G4907" s="122">
        <v>0</v>
      </c>
      <c r="H4907" s="122">
        <v>0</v>
      </c>
      <c r="I4907" s="122">
        <v>0</v>
      </c>
      <c r="J4907" s="122">
        <v>0</v>
      </c>
      <c r="K4907" s="122">
        <v>0</v>
      </c>
      <c r="L4907" s="122">
        <v>0</v>
      </c>
      <c r="M4907" s="122">
        <v>0</v>
      </c>
      <c r="N4907" s="122">
        <v>0</v>
      </c>
      <c r="O4907" s="122">
        <v>0</v>
      </c>
      <c r="P4907" s="122">
        <v>0</v>
      </c>
      <c r="Q4907" s="122">
        <v>0</v>
      </c>
      <c r="R4907" s="122">
        <v>0</v>
      </c>
      <c r="S4907" s="122">
        <v>0</v>
      </c>
      <c r="T4907" s="122">
        <v>0</v>
      </c>
      <c r="U4907" s="122">
        <v>0</v>
      </c>
      <c r="V4907" s="122">
        <v>0</v>
      </c>
      <c r="W4907" s="122">
        <v>0</v>
      </c>
      <c r="X4907" s="122">
        <v>0</v>
      </c>
      <c r="Y4907" s="122">
        <v>0</v>
      </c>
      <c r="Z4907" s="122">
        <v>0</v>
      </c>
      <c r="AA4907" s="122">
        <v>0</v>
      </c>
      <c r="AB4907" s="122">
        <v>0</v>
      </c>
      <c r="AC4907" s="122">
        <v>0</v>
      </c>
      <c r="AD4907" s="122">
        <v>0</v>
      </c>
      <c r="AE4907" s="122">
        <v>0</v>
      </c>
      <c r="AF4907" s="122">
        <v>0</v>
      </c>
      <c r="AG4907" s="122">
        <v>0</v>
      </c>
      <c r="AH4907" s="122">
        <v>0</v>
      </c>
      <c r="AI4907" s="122">
        <v>0</v>
      </c>
      <c r="AJ4907" s="122">
        <v>0</v>
      </c>
      <c r="AK4907" s="122">
        <v>0</v>
      </c>
      <c r="AL4907" s="122">
        <v>0</v>
      </c>
    </row>
    <row r="4908" spans="1:38" hidden="1" x14ac:dyDescent="0.25">
      <c r="A4908" s="122" t="s">
        <v>2067</v>
      </c>
      <c r="B4908" s="122">
        <v>1</v>
      </c>
      <c r="C4908" s="122" t="s">
        <v>2273</v>
      </c>
      <c r="D4908" s="122" t="s">
        <v>2156</v>
      </c>
      <c r="E4908" s="122">
        <v>89</v>
      </c>
      <c r="F4908" s="122">
        <v>0</v>
      </c>
      <c r="G4908" s="122">
        <v>0</v>
      </c>
      <c r="H4908" s="122">
        <v>0</v>
      </c>
      <c r="I4908" s="122">
        <v>0</v>
      </c>
      <c r="J4908" s="122">
        <v>0</v>
      </c>
      <c r="K4908" s="122">
        <v>0</v>
      </c>
      <c r="L4908" s="122">
        <v>0</v>
      </c>
      <c r="M4908" s="122">
        <v>0</v>
      </c>
      <c r="N4908" s="122">
        <v>0</v>
      </c>
      <c r="O4908" s="122">
        <v>0</v>
      </c>
      <c r="P4908" s="122">
        <v>0</v>
      </c>
      <c r="Q4908" s="122">
        <v>0</v>
      </c>
      <c r="R4908" s="122">
        <v>0</v>
      </c>
      <c r="S4908" s="122">
        <v>0</v>
      </c>
      <c r="T4908" s="122">
        <v>0</v>
      </c>
      <c r="U4908" s="122">
        <v>0</v>
      </c>
      <c r="V4908" s="122">
        <v>0</v>
      </c>
      <c r="W4908" s="122">
        <v>0</v>
      </c>
      <c r="X4908" s="122">
        <v>0</v>
      </c>
      <c r="Y4908" s="122">
        <v>0</v>
      </c>
      <c r="Z4908" s="122">
        <v>0</v>
      </c>
      <c r="AA4908" s="122">
        <v>0</v>
      </c>
      <c r="AB4908" s="122">
        <v>0</v>
      </c>
      <c r="AC4908" s="122">
        <v>0</v>
      </c>
      <c r="AD4908" s="122">
        <v>0</v>
      </c>
      <c r="AE4908" s="122">
        <v>0</v>
      </c>
      <c r="AF4908" s="122">
        <v>0</v>
      </c>
      <c r="AG4908" s="122">
        <v>0</v>
      </c>
      <c r="AH4908" s="122">
        <v>0</v>
      </c>
      <c r="AI4908" s="122">
        <v>0</v>
      </c>
      <c r="AJ4908" s="122">
        <v>0</v>
      </c>
      <c r="AK4908" s="122">
        <v>0</v>
      </c>
      <c r="AL4908" s="122">
        <v>0</v>
      </c>
    </row>
    <row r="4909" spans="1:38" hidden="1" x14ac:dyDescent="0.25">
      <c r="A4909" s="122" t="s">
        <v>2067</v>
      </c>
      <c r="B4909" s="122">
        <v>1</v>
      </c>
      <c r="C4909" s="122" t="s">
        <v>2273</v>
      </c>
      <c r="D4909" s="122" t="s">
        <v>2178</v>
      </c>
      <c r="E4909" s="122">
        <v>89</v>
      </c>
      <c r="F4909" s="122">
        <v>0</v>
      </c>
      <c r="G4909" s="122">
        <v>0</v>
      </c>
      <c r="H4909" s="122">
        <v>0</v>
      </c>
      <c r="I4909" s="122">
        <v>0</v>
      </c>
      <c r="J4909" s="122">
        <v>0</v>
      </c>
      <c r="K4909" s="122">
        <v>0</v>
      </c>
      <c r="L4909" s="122">
        <v>0</v>
      </c>
      <c r="M4909" s="122">
        <v>0</v>
      </c>
      <c r="N4909" s="122">
        <v>0</v>
      </c>
      <c r="O4909" s="122">
        <v>0</v>
      </c>
      <c r="P4909" s="122">
        <v>0</v>
      </c>
      <c r="Q4909" s="122">
        <v>0</v>
      </c>
      <c r="R4909" s="122">
        <v>0</v>
      </c>
      <c r="S4909" s="122">
        <v>0</v>
      </c>
      <c r="T4909" s="122">
        <v>0</v>
      </c>
      <c r="U4909" s="122">
        <v>0</v>
      </c>
      <c r="V4909" s="122">
        <v>0</v>
      </c>
      <c r="W4909" s="122">
        <v>0</v>
      </c>
      <c r="X4909" s="122">
        <v>0</v>
      </c>
      <c r="Y4909" s="122">
        <v>0</v>
      </c>
      <c r="Z4909" s="122">
        <v>0</v>
      </c>
      <c r="AA4909" s="122">
        <v>0</v>
      </c>
      <c r="AB4909" s="122">
        <v>0</v>
      </c>
      <c r="AC4909" s="122">
        <v>0</v>
      </c>
      <c r="AD4909" s="122">
        <v>0</v>
      </c>
      <c r="AE4909" s="122">
        <v>0</v>
      </c>
      <c r="AF4909" s="122">
        <v>0</v>
      </c>
      <c r="AG4909" s="122">
        <v>0</v>
      </c>
      <c r="AH4909" s="122">
        <v>0</v>
      </c>
      <c r="AI4909" s="122">
        <v>0</v>
      </c>
      <c r="AJ4909" s="122">
        <v>0</v>
      </c>
      <c r="AK4909" s="122">
        <v>0</v>
      </c>
      <c r="AL4909" s="122">
        <v>0</v>
      </c>
    </row>
    <row r="4910" spans="1:38" hidden="1" x14ac:dyDescent="0.25">
      <c r="A4910" s="122" t="s">
        <v>2067</v>
      </c>
      <c r="B4910" s="122">
        <v>1</v>
      </c>
      <c r="C4910" s="122" t="s">
        <v>2273</v>
      </c>
      <c r="D4910" s="122" t="s">
        <v>2157</v>
      </c>
      <c r="E4910" s="122">
        <v>89</v>
      </c>
      <c r="F4910" s="122">
        <v>0</v>
      </c>
      <c r="G4910" s="122">
        <v>0</v>
      </c>
      <c r="H4910" s="122">
        <v>0</v>
      </c>
      <c r="I4910" s="122">
        <v>0</v>
      </c>
      <c r="J4910" s="122">
        <v>0</v>
      </c>
      <c r="K4910" s="122">
        <v>0</v>
      </c>
      <c r="L4910" s="122">
        <v>0</v>
      </c>
      <c r="M4910" s="122">
        <v>0</v>
      </c>
      <c r="N4910" s="122">
        <v>0</v>
      </c>
      <c r="O4910" s="122">
        <v>0</v>
      </c>
      <c r="P4910" s="122">
        <v>0</v>
      </c>
      <c r="Q4910" s="122">
        <v>0</v>
      </c>
      <c r="R4910" s="122">
        <v>0</v>
      </c>
      <c r="S4910" s="122">
        <v>0</v>
      </c>
      <c r="T4910" s="122">
        <v>0</v>
      </c>
      <c r="U4910" s="122">
        <v>0</v>
      </c>
      <c r="V4910" s="122">
        <v>0</v>
      </c>
      <c r="W4910" s="122">
        <v>0</v>
      </c>
      <c r="X4910" s="122">
        <v>0</v>
      </c>
      <c r="Y4910" s="122">
        <v>0</v>
      </c>
      <c r="Z4910" s="122">
        <v>0</v>
      </c>
      <c r="AA4910" s="122">
        <v>0</v>
      </c>
      <c r="AB4910" s="122">
        <v>0</v>
      </c>
      <c r="AC4910" s="122">
        <v>0</v>
      </c>
      <c r="AD4910" s="122">
        <v>0</v>
      </c>
      <c r="AE4910" s="122">
        <v>0</v>
      </c>
      <c r="AF4910" s="122">
        <v>0</v>
      </c>
      <c r="AG4910" s="122">
        <v>0</v>
      </c>
      <c r="AH4910" s="122">
        <v>0</v>
      </c>
      <c r="AI4910" s="122">
        <v>0</v>
      </c>
      <c r="AJ4910" s="122">
        <v>0</v>
      </c>
      <c r="AK4910" s="122">
        <v>0</v>
      </c>
      <c r="AL4910" s="122">
        <v>0</v>
      </c>
    </row>
    <row r="4911" spans="1:38" hidden="1" x14ac:dyDescent="0.25">
      <c r="A4911" s="122" t="s">
        <v>2067</v>
      </c>
      <c r="B4911" s="122">
        <v>1</v>
      </c>
      <c r="C4911" s="122" t="s">
        <v>2273</v>
      </c>
      <c r="D4911" s="122" t="s">
        <v>2158</v>
      </c>
      <c r="E4911" s="122">
        <v>89</v>
      </c>
      <c r="F4911" s="122">
        <v>0</v>
      </c>
      <c r="G4911" s="122">
        <v>0</v>
      </c>
      <c r="H4911" s="122">
        <v>0</v>
      </c>
      <c r="I4911" s="122">
        <v>0</v>
      </c>
      <c r="J4911" s="122">
        <v>0</v>
      </c>
      <c r="K4911" s="122">
        <v>0</v>
      </c>
      <c r="L4911" s="122">
        <v>0</v>
      </c>
      <c r="M4911" s="122">
        <v>0</v>
      </c>
      <c r="N4911" s="122">
        <v>0</v>
      </c>
      <c r="O4911" s="122">
        <v>0</v>
      </c>
      <c r="P4911" s="122">
        <v>0</v>
      </c>
      <c r="Q4911" s="122">
        <v>0</v>
      </c>
      <c r="R4911" s="122">
        <v>0</v>
      </c>
      <c r="S4911" s="122">
        <v>0</v>
      </c>
      <c r="T4911" s="122">
        <v>0</v>
      </c>
      <c r="U4911" s="122">
        <v>0</v>
      </c>
      <c r="V4911" s="122">
        <v>0</v>
      </c>
      <c r="W4911" s="122">
        <v>0</v>
      </c>
      <c r="X4911" s="122">
        <v>0</v>
      </c>
      <c r="Y4911" s="122">
        <v>0</v>
      </c>
      <c r="Z4911" s="122">
        <v>0</v>
      </c>
      <c r="AA4911" s="122">
        <v>0</v>
      </c>
      <c r="AB4911" s="122">
        <v>0</v>
      </c>
      <c r="AC4911" s="122">
        <v>0</v>
      </c>
      <c r="AD4911" s="122">
        <v>0</v>
      </c>
      <c r="AE4911" s="122">
        <v>0</v>
      </c>
      <c r="AF4911" s="122">
        <v>0</v>
      </c>
      <c r="AG4911" s="122">
        <v>0</v>
      </c>
      <c r="AH4911" s="122">
        <v>0</v>
      </c>
      <c r="AI4911" s="122">
        <v>0</v>
      </c>
      <c r="AJ4911" s="122">
        <v>0</v>
      </c>
      <c r="AK4911" s="122">
        <v>0</v>
      </c>
      <c r="AL4911" s="122">
        <v>0</v>
      </c>
    </row>
    <row r="4912" spans="1:38" hidden="1" x14ac:dyDescent="0.25">
      <c r="A4912" s="122" t="s">
        <v>2067</v>
      </c>
      <c r="B4912" s="122">
        <v>1</v>
      </c>
      <c r="C4912" s="122" t="s">
        <v>2273</v>
      </c>
      <c r="D4912" s="122" t="s">
        <v>2159</v>
      </c>
      <c r="E4912" s="122">
        <v>89</v>
      </c>
      <c r="F4912" s="122">
        <v>0</v>
      </c>
      <c r="G4912" s="122">
        <v>0</v>
      </c>
      <c r="H4912" s="122">
        <v>0</v>
      </c>
      <c r="I4912" s="122">
        <v>0</v>
      </c>
      <c r="J4912" s="122">
        <v>0</v>
      </c>
      <c r="K4912" s="122">
        <v>0</v>
      </c>
      <c r="L4912" s="122">
        <v>0</v>
      </c>
      <c r="M4912" s="122">
        <v>0</v>
      </c>
      <c r="N4912" s="122">
        <v>0</v>
      </c>
      <c r="O4912" s="122">
        <v>0</v>
      </c>
      <c r="P4912" s="122">
        <v>0</v>
      </c>
      <c r="Q4912" s="122">
        <v>0</v>
      </c>
      <c r="R4912" s="122">
        <v>0</v>
      </c>
      <c r="S4912" s="122">
        <v>0</v>
      </c>
      <c r="T4912" s="122">
        <v>0</v>
      </c>
      <c r="U4912" s="122">
        <v>0</v>
      </c>
      <c r="V4912" s="122">
        <v>0</v>
      </c>
      <c r="W4912" s="122">
        <v>0</v>
      </c>
      <c r="X4912" s="122">
        <v>0</v>
      </c>
      <c r="Y4912" s="122">
        <v>0</v>
      </c>
      <c r="Z4912" s="122">
        <v>0</v>
      </c>
      <c r="AA4912" s="122">
        <v>0</v>
      </c>
      <c r="AB4912" s="122">
        <v>0</v>
      </c>
      <c r="AC4912" s="122">
        <v>0</v>
      </c>
      <c r="AD4912" s="122">
        <v>0</v>
      </c>
      <c r="AE4912" s="122">
        <v>0</v>
      </c>
      <c r="AF4912" s="122">
        <v>0</v>
      </c>
      <c r="AG4912" s="122">
        <v>0</v>
      </c>
      <c r="AH4912" s="122">
        <v>0</v>
      </c>
      <c r="AI4912" s="122">
        <v>0</v>
      </c>
      <c r="AJ4912" s="122">
        <v>0</v>
      </c>
      <c r="AK4912" s="122">
        <v>0</v>
      </c>
      <c r="AL4912" s="122">
        <v>0</v>
      </c>
    </row>
    <row r="4913" spans="1:38" hidden="1" x14ac:dyDescent="0.25">
      <c r="A4913" s="122" t="s">
        <v>2067</v>
      </c>
      <c r="B4913" s="122">
        <v>1</v>
      </c>
      <c r="C4913" s="122" t="s">
        <v>2273</v>
      </c>
      <c r="D4913" s="122" t="s">
        <v>2160</v>
      </c>
      <c r="E4913" s="122">
        <v>89</v>
      </c>
      <c r="F4913" s="122">
        <v>0</v>
      </c>
      <c r="G4913" s="122">
        <v>0</v>
      </c>
      <c r="H4913" s="122">
        <v>0</v>
      </c>
      <c r="I4913" s="122">
        <v>0</v>
      </c>
      <c r="J4913" s="122">
        <v>0</v>
      </c>
      <c r="K4913" s="122">
        <v>0</v>
      </c>
      <c r="L4913" s="122">
        <v>0</v>
      </c>
      <c r="M4913" s="122">
        <v>0</v>
      </c>
      <c r="N4913" s="122">
        <v>0</v>
      </c>
      <c r="O4913" s="122">
        <v>0</v>
      </c>
      <c r="P4913" s="122">
        <v>0</v>
      </c>
      <c r="Q4913" s="122">
        <v>0</v>
      </c>
      <c r="R4913" s="122">
        <v>0</v>
      </c>
      <c r="S4913" s="122">
        <v>0</v>
      </c>
      <c r="T4913" s="122">
        <v>0</v>
      </c>
      <c r="U4913" s="122">
        <v>0</v>
      </c>
      <c r="V4913" s="122">
        <v>0</v>
      </c>
      <c r="W4913" s="122">
        <v>0</v>
      </c>
      <c r="X4913" s="122">
        <v>0</v>
      </c>
      <c r="Y4913" s="122">
        <v>0</v>
      </c>
      <c r="Z4913" s="122">
        <v>0</v>
      </c>
      <c r="AA4913" s="122">
        <v>0</v>
      </c>
      <c r="AB4913" s="122">
        <v>0</v>
      </c>
      <c r="AC4913" s="122">
        <v>0</v>
      </c>
      <c r="AD4913" s="122">
        <v>0</v>
      </c>
      <c r="AE4913" s="122">
        <v>0</v>
      </c>
      <c r="AF4913" s="122">
        <v>0</v>
      </c>
      <c r="AG4913" s="122">
        <v>0</v>
      </c>
      <c r="AH4913" s="122">
        <v>0</v>
      </c>
      <c r="AI4913" s="122">
        <v>0</v>
      </c>
      <c r="AJ4913" s="122">
        <v>0</v>
      </c>
      <c r="AK4913" s="122">
        <v>0</v>
      </c>
      <c r="AL4913" s="122">
        <v>0</v>
      </c>
    </row>
    <row r="4914" spans="1:38" hidden="1" x14ac:dyDescent="0.25">
      <c r="A4914" s="122" t="s">
        <v>2067</v>
      </c>
      <c r="B4914" s="122">
        <v>1</v>
      </c>
      <c r="C4914" s="122" t="s">
        <v>2273</v>
      </c>
      <c r="D4914" s="122" t="s">
        <v>2161</v>
      </c>
      <c r="E4914" s="122">
        <v>89</v>
      </c>
      <c r="F4914" s="122">
        <v>0</v>
      </c>
      <c r="G4914" s="122">
        <v>0</v>
      </c>
      <c r="H4914" s="122">
        <v>0</v>
      </c>
      <c r="I4914" s="122">
        <v>0</v>
      </c>
      <c r="J4914" s="122">
        <v>0</v>
      </c>
      <c r="K4914" s="122">
        <v>0</v>
      </c>
      <c r="L4914" s="122">
        <v>0</v>
      </c>
      <c r="M4914" s="122">
        <v>0</v>
      </c>
      <c r="N4914" s="122">
        <v>0</v>
      </c>
      <c r="O4914" s="122">
        <v>0</v>
      </c>
      <c r="P4914" s="122">
        <v>0</v>
      </c>
      <c r="Q4914" s="122">
        <v>0</v>
      </c>
      <c r="R4914" s="122">
        <v>0</v>
      </c>
      <c r="S4914" s="122">
        <v>0</v>
      </c>
      <c r="T4914" s="122">
        <v>0</v>
      </c>
      <c r="U4914" s="122">
        <v>0</v>
      </c>
      <c r="V4914" s="122">
        <v>0</v>
      </c>
      <c r="W4914" s="122">
        <v>0</v>
      </c>
      <c r="X4914" s="122">
        <v>0</v>
      </c>
      <c r="Y4914" s="122">
        <v>0</v>
      </c>
      <c r="Z4914" s="122">
        <v>0</v>
      </c>
      <c r="AA4914" s="122">
        <v>0</v>
      </c>
      <c r="AB4914" s="122">
        <v>0</v>
      </c>
      <c r="AC4914" s="122">
        <v>0</v>
      </c>
      <c r="AD4914" s="122">
        <v>0</v>
      </c>
      <c r="AE4914" s="122">
        <v>0</v>
      </c>
      <c r="AF4914" s="122">
        <v>0</v>
      </c>
      <c r="AG4914" s="122">
        <v>0</v>
      </c>
      <c r="AH4914" s="122">
        <v>0</v>
      </c>
      <c r="AI4914" s="122">
        <v>0</v>
      </c>
      <c r="AJ4914" s="122">
        <v>0</v>
      </c>
      <c r="AK4914" s="122">
        <v>0</v>
      </c>
      <c r="AL4914" s="122">
        <v>0</v>
      </c>
    </row>
    <row r="4915" spans="1:38" hidden="1" x14ac:dyDescent="0.25">
      <c r="A4915" s="122" t="s">
        <v>2067</v>
      </c>
      <c r="B4915" s="122">
        <v>1</v>
      </c>
      <c r="C4915" s="122" t="s">
        <v>2273</v>
      </c>
      <c r="D4915" s="122" t="s">
        <v>2162</v>
      </c>
      <c r="E4915" s="122">
        <v>89</v>
      </c>
      <c r="F4915" s="122">
        <v>0</v>
      </c>
      <c r="G4915" s="122">
        <v>0</v>
      </c>
      <c r="H4915" s="122">
        <v>0</v>
      </c>
      <c r="I4915" s="122">
        <v>0</v>
      </c>
      <c r="J4915" s="122">
        <v>0</v>
      </c>
      <c r="K4915" s="122">
        <v>0</v>
      </c>
      <c r="L4915" s="122">
        <v>0</v>
      </c>
      <c r="M4915" s="122">
        <v>0</v>
      </c>
      <c r="N4915" s="122">
        <v>0</v>
      </c>
      <c r="O4915" s="122">
        <v>0</v>
      </c>
      <c r="P4915" s="122">
        <v>0</v>
      </c>
      <c r="Q4915" s="122">
        <v>0</v>
      </c>
      <c r="R4915" s="122">
        <v>0</v>
      </c>
      <c r="S4915" s="122">
        <v>0</v>
      </c>
      <c r="T4915" s="122">
        <v>0</v>
      </c>
      <c r="U4915" s="122">
        <v>0</v>
      </c>
      <c r="V4915" s="122">
        <v>0</v>
      </c>
      <c r="W4915" s="122">
        <v>0</v>
      </c>
      <c r="X4915" s="122">
        <v>0</v>
      </c>
      <c r="Y4915" s="122">
        <v>0</v>
      </c>
      <c r="Z4915" s="122">
        <v>0</v>
      </c>
      <c r="AA4915" s="122">
        <v>0</v>
      </c>
      <c r="AB4915" s="122">
        <v>0</v>
      </c>
      <c r="AC4915" s="122">
        <v>0</v>
      </c>
      <c r="AD4915" s="122">
        <v>0</v>
      </c>
      <c r="AE4915" s="122">
        <v>0</v>
      </c>
      <c r="AF4915" s="122">
        <v>0</v>
      </c>
      <c r="AG4915" s="122">
        <v>0</v>
      </c>
      <c r="AH4915" s="122">
        <v>0</v>
      </c>
      <c r="AI4915" s="122">
        <v>0</v>
      </c>
      <c r="AJ4915" s="122">
        <v>0</v>
      </c>
      <c r="AK4915" s="122">
        <v>0</v>
      </c>
      <c r="AL4915" s="122">
        <v>0</v>
      </c>
    </row>
    <row r="4916" spans="1:38" hidden="1" x14ac:dyDescent="0.25">
      <c r="A4916" s="122" t="s">
        <v>2067</v>
      </c>
      <c r="B4916" s="122">
        <v>1</v>
      </c>
      <c r="C4916" s="122" t="s">
        <v>2273</v>
      </c>
      <c r="D4916" s="122" t="s">
        <v>2163</v>
      </c>
      <c r="E4916" s="122">
        <v>89</v>
      </c>
      <c r="F4916" s="122">
        <v>0</v>
      </c>
      <c r="G4916" s="122">
        <v>0</v>
      </c>
      <c r="H4916" s="122">
        <v>0</v>
      </c>
      <c r="I4916" s="122">
        <v>0</v>
      </c>
      <c r="J4916" s="122">
        <v>0</v>
      </c>
      <c r="K4916" s="122">
        <v>0</v>
      </c>
      <c r="L4916" s="122">
        <v>0</v>
      </c>
      <c r="M4916" s="122">
        <v>0</v>
      </c>
      <c r="N4916" s="122">
        <v>0</v>
      </c>
      <c r="O4916" s="122">
        <v>0</v>
      </c>
      <c r="P4916" s="122">
        <v>0</v>
      </c>
      <c r="Q4916" s="122">
        <v>0</v>
      </c>
      <c r="R4916" s="122">
        <v>0</v>
      </c>
      <c r="S4916" s="122">
        <v>0</v>
      </c>
      <c r="T4916" s="122">
        <v>0</v>
      </c>
      <c r="U4916" s="122">
        <v>0</v>
      </c>
      <c r="V4916" s="122">
        <v>0</v>
      </c>
      <c r="W4916" s="122">
        <v>0</v>
      </c>
      <c r="X4916" s="122">
        <v>0</v>
      </c>
      <c r="Y4916" s="122">
        <v>0</v>
      </c>
      <c r="Z4916" s="122">
        <v>0</v>
      </c>
      <c r="AA4916" s="122">
        <v>0</v>
      </c>
      <c r="AB4916" s="122">
        <v>0</v>
      </c>
      <c r="AC4916" s="122">
        <v>0</v>
      </c>
      <c r="AD4916" s="122">
        <v>0</v>
      </c>
      <c r="AE4916" s="122">
        <v>0</v>
      </c>
      <c r="AF4916" s="122">
        <v>0</v>
      </c>
      <c r="AG4916" s="122">
        <v>0</v>
      </c>
      <c r="AH4916" s="122">
        <v>0</v>
      </c>
      <c r="AI4916" s="122">
        <v>0</v>
      </c>
      <c r="AJ4916" s="122">
        <v>0</v>
      </c>
      <c r="AK4916" s="122">
        <v>0</v>
      </c>
      <c r="AL4916" s="122">
        <v>0</v>
      </c>
    </row>
    <row r="4917" spans="1:38" hidden="1" x14ac:dyDescent="0.25">
      <c r="A4917" s="122" t="s">
        <v>2067</v>
      </c>
      <c r="B4917" s="122">
        <v>1</v>
      </c>
      <c r="C4917" s="122" t="s">
        <v>2273</v>
      </c>
      <c r="D4917" s="122" t="s">
        <v>2180</v>
      </c>
      <c r="E4917" s="122">
        <v>89</v>
      </c>
      <c r="F4917" s="122">
        <v>0</v>
      </c>
      <c r="G4917" s="122">
        <v>0</v>
      </c>
      <c r="H4917" s="122">
        <v>0</v>
      </c>
      <c r="I4917" s="122">
        <v>0</v>
      </c>
      <c r="J4917" s="122">
        <v>0</v>
      </c>
      <c r="K4917" s="122">
        <v>0</v>
      </c>
      <c r="L4917" s="122">
        <v>0</v>
      </c>
      <c r="M4917" s="122">
        <v>0</v>
      </c>
      <c r="N4917" s="122">
        <v>0</v>
      </c>
      <c r="O4917" s="122">
        <v>0</v>
      </c>
      <c r="P4917" s="122">
        <v>0</v>
      </c>
      <c r="Q4917" s="122">
        <v>0</v>
      </c>
      <c r="R4917" s="122">
        <v>0</v>
      </c>
      <c r="S4917" s="122">
        <v>0</v>
      </c>
      <c r="T4917" s="122">
        <v>0</v>
      </c>
      <c r="U4917" s="122">
        <v>0</v>
      </c>
      <c r="V4917" s="122">
        <v>0</v>
      </c>
      <c r="W4917" s="122">
        <v>0</v>
      </c>
      <c r="X4917" s="122">
        <v>0</v>
      </c>
      <c r="Y4917" s="122">
        <v>0</v>
      </c>
      <c r="Z4917" s="122">
        <v>0</v>
      </c>
      <c r="AA4917" s="122">
        <v>0</v>
      </c>
      <c r="AB4917" s="122">
        <v>0</v>
      </c>
      <c r="AC4917" s="122">
        <v>0</v>
      </c>
      <c r="AD4917" s="122">
        <v>0</v>
      </c>
      <c r="AE4917" s="122">
        <v>0</v>
      </c>
      <c r="AF4917" s="122">
        <v>0</v>
      </c>
      <c r="AG4917" s="122">
        <v>0</v>
      </c>
      <c r="AH4917" s="122">
        <v>0</v>
      </c>
      <c r="AI4917" s="122">
        <v>0</v>
      </c>
      <c r="AJ4917" s="122">
        <v>0</v>
      </c>
      <c r="AK4917" s="122">
        <v>0</v>
      </c>
      <c r="AL4917" s="122">
        <v>0</v>
      </c>
    </row>
    <row r="4918" spans="1:38" hidden="1" x14ac:dyDescent="0.25">
      <c r="A4918" s="122" t="s">
        <v>2067</v>
      </c>
      <c r="B4918" s="122">
        <v>1</v>
      </c>
      <c r="C4918" s="122" t="s">
        <v>2273</v>
      </c>
      <c r="D4918" s="122" t="s">
        <v>2164</v>
      </c>
      <c r="E4918" s="122">
        <v>89</v>
      </c>
      <c r="F4918" s="122">
        <v>0</v>
      </c>
      <c r="G4918" s="122">
        <v>0</v>
      </c>
      <c r="H4918" s="122">
        <v>0</v>
      </c>
      <c r="I4918" s="122">
        <v>0</v>
      </c>
      <c r="J4918" s="122">
        <v>0</v>
      </c>
      <c r="K4918" s="122">
        <v>0</v>
      </c>
      <c r="L4918" s="122">
        <v>0</v>
      </c>
      <c r="M4918" s="122">
        <v>0</v>
      </c>
      <c r="N4918" s="122">
        <v>0</v>
      </c>
      <c r="O4918" s="122">
        <v>0</v>
      </c>
      <c r="P4918" s="122">
        <v>0</v>
      </c>
      <c r="Q4918" s="122">
        <v>0</v>
      </c>
      <c r="R4918" s="122">
        <v>0</v>
      </c>
      <c r="S4918" s="122">
        <v>0</v>
      </c>
      <c r="T4918" s="122">
        <v>0</v>
      </c>
      <c r="U4918" s="122">
        <v>0</v>
      </c>
      <c r="V4918" s="122">
        <v>0</v>
      </c>
      <c r="W4918" s="122">
        <v>0</v>
      </c>
      <c r="X4918" s="122">
        <v>0</v>
      </c>
      <c r="Y4918" s="122">
        <v>0</v>
      </c>
      <c r="Z4918" s="122">
        <v>0</v>
      </c>
      <c r="AA4918" s="122">
        <v>0</v>
      </c>
      <c r="AB4918" s="122">
        <v>0</v>
      </c>
      <c r="AC4918" s="122">
        <v>0</v>
      </c>
      <c r="AD4918" s="122">
        <v>0</v>
      </c>
      <c r="AE4918" s="122">
        <v>0</v>
      </c>
      <c r="AF4918" s="122">
        <v>0</v>
      </c>
      <c r="AG4918" s="122">
        <v>0</v>
      </c>
      <c r="AH4918" s="122">
        <v>0</v>
      </c>
      <c r="AI4918" s="122">
        <v>0</v>
      </c>
      <c r="AJ4918" s="122">
        <v>0</v>
      </c>
      <c r="AK4918" s="122">
        <v>0</v>
      </c>
      <c r="AL4918" s="122">
        <v>0</v>
      </c>
    </row>
    <row r="4919" spans="1:38" hidden="1" x14ac:dyDescent="0.25">
      <c r="A4919" s="122" t="s">
        <v>2067</v>
      </c>
      <c r="B4919" s="122">
        <v>1</v>
      </c>
      <c r="C4919" s="122" t="s">
        <v>2273</v>
      </c>
      <c r="D4919" s="122" t="s">
        <v>2165</v>
      </c>
      <c r="E4919" s="122">
        <v>89</v>
      </c>
      <c r="F4919" s="122">
        <v>0</v>
      </c>
      <c r="G4919" s="122">
        <v>0</v>
      </c>
      <c r="H4919" s="122">
        <v>0</v>
      </c>
      <c r="I4919" s="122">
        <v>0</v>
      </c>
      <c r="J4919" s="122">
        <v>0</v>
      </c>
      <c r="K4919" s="122">
        <v>0</v>
      </c>
      <c r="L4919" s="122">
        <v>0</v>
      </c>
      <c r="M4919" s="122">
        <v>0</v>
      </c>
      <c r="N4919" s="122">
        <v>0</v>
      </c>
      <c r="O4919" s="122">
        <v>0</v>
      </c>
      <c r="P4919" s="122">
        <v>0</v>
      </c>
      <c r="Q4919" s="122">
        <v>0</v>
      </c>
      <c r="R4919" s="122">
        <v>0</v>
      </c>
      <c r="S4919" s="122">
        <v>0</v>
      </c>
      <c r="T4919" s="122">
        <v>0</v>
      </c>
      <c r="U4919" s="122">
        <v>0</v>
      </c>
      <c r="V4919" s="122">
        <v>0</v>
      </c>
      <c r="W4919" s="122">
        <v>0</v>
      </c>
      <c r="X4919" s="122">
        <v>0</v>
      </c>
      <c r="Y4919" s="122">
        <v>0</v>
      </c>
      <c r="Z4919" s="122">
        <v>0</v>
      </c>
      <c r="AA4919" s="122">
        <v>0</v>
      </c>
      <c r="AB4919" s="122">
        <v>0</v>
      </c>
      <c r="AC4919" s="122">
        <v>0</v>
      </c>
      <c r="AD4919" s="122">
        <v>0</v>
      </c>
      <c r="AE4919" s="122">
        <v>0</v>
      </c>
      <c r="AF4919" s="122">
        <v>0</v>
      </c>
      <c r="AG4919" s="122">
        <v>0</v>
      </c>
      <c r="AH4919" s="122">
        <v>0</v>
      </c>
      <c r="AI4919" s="122">
        <v>0</v>
      </c>
      <c r="AJ4919" s="122">
        <v>0</v>
      </c>
      <c r="AK4919" s="122">
        <v>0</v>
      </c>
      <c r="AL4919" s="122">
        <v>0</v>
      </c>
    </row>
    <row r="4920" spans="1:38" hidden="1" x14ac:dyDescent="0.25">
      <c r="A4920" s="122" t="s">
        <v>2067</v>
      </c>
      <c r="B4920" s="122">
        <v>1</v>
      </c>
      <c r="C4920" s="122" t="s">
        <v>2273</v>
      </c>
      <c r="D4920" s="122" t="s">
        <v>2166</v>
      </c>
      <c r="E4920" s="122">
        <v>89</v>
      </c>
      <c r="F4920" s="122">
        <v>0</v>
      </c>
      <c r="G4920" s="122">
        <v>0</v>
      </c>
      <c r="H4920" s="122">
        <v>0</v>
      </c>
      <c r="I4920" s="122">
        <v>0</v>
      </c>
      <c r="J4920" s="122">
        <v>0</v>
      </c>
      <c r="K4920" s="122">
        <v>0</v>
      </c>
      <c r="L4920" s="122">
        <v>0</v>
      </c>
      <c r="M4920" s="122">
        <v>0</v>
      </c>
      <c r="N4920" s="122">
        <v>0</v>
      </c>
      <c r="O4920" s="122">
        <v>0</v>
      </c>
      <c r="P4920" s="122">
        <v>0</v>
      </c>
      <c r="Q4920" s="122">
        <v>0</v>
      </c>
      <c r="R4920" s="122">
        <v>0</v>
      </c>
      <c r="S4920" s="122">
        <v>0</v>
      </c>
      <c r="T4920" s="122">
        <v>0</v>
      </c>
      <c r="U4920" s="122">
        <v>0</v>
      </c>
      <c r="V4920" s="122">
        <v>0</v>
      </c>
      <c r="W4920" s="122">
        <v>0</v>
      </c>
      <c r="X4920" s="122">
        <v>0</v>
      </c>
      <c r="Y4920" s="122">
        <v>0</v>
      </c>
      <c r="Z4920" s="122">
        <v>0</v>
      </c>
      <c r="AA4920" s="122">
        <v>0</v>
      </c>
      <c r="AB4920" s="122">
        <v>0</v>
      </c>
      <c r="AC4920" s="122">
        <v>0</v>
      </c>
      <c r="AD4920" s="122">
        <v>0</v>
      </c>
      <c r="AE4920" s="122">
        <v>0</v>
      </c>
      <c r="AF4920" s="122">
        <v>0</v>
      </c>
      <c r="AG4920" s="122">
        <v>0</v>
      </c>
      <c r="AH4920" s="122">
        <v>0</v>
      </c>
      <c r="AI4920" s="122">
        <v>0</v>
      </c>
      <c r="AJ4920" s="122">
        <v>0</v>
      </c>
      <c r="AK4920" s="122">
        <v>0</v>
      </c>
      <c r="AL4920" s="122">
        <v>0</v>
      </c>
    </row>
    <row r="4921" spans="1:38" hidden="1" x14ac:dyDescent="0.25">
      <c r="A4921" s="122" t="s">
        <v>2067</v>
      </c>
      <c r="B4921" s="122">
        <v>1</v>
      </c>
      <c r="C4921" s="122" t="s">
        <v>2273</v>
      </c>
      <c r="D4921" s="122" t="s">
        <v>2167</v>
      </c>
      <c r="E4921" s="122">
        <v>89</v>
      </c>
      <c r="F4921" s="122">
        <v>0</v>
      </c>
      <c r="G4921" s="122">
        <v>0</v>
      </c>
      <c r="H4921" s="122">
        <v>0</v>
      </c>
      <c r="I4921" s="122">
        <v>0</v>
      </c>
      <c r="J4921" s="122">
        <v>0</v>
      </c>
      <c r="K4921" s="122">
        <v>0</v>
      </c>
      <c r="L4921" s="122">
        <v>0</v>
      </c>
      <c r="M4921" s="122">
        <v>0</v>
      </c>
      <c r="N4921" s="122">
        <v>0</v>
      </c>
      <c r="O4921" s="122">
        <v>0</v>
      </c>
      <c r="P4921" s="122">
        <v>0</v>
      </c>
      <c r="Q4921" s="122">
        <v>0</v>
      </c>
      <c r="R4921" s="122">
        <v>0</v>
      </c>
      <c r="S4921" s="122">
        <v>0</v>
      </c>
      <c r="T4921" s="122">
        <v>0</v>
      </c>
      <c r="U4921" s="122">
        <v>0</v>
      </c>
      <c r="V4921" s="122">
        <v>0</v>
      </c>
      <c r="W4921" s="122">
        <v>0</v>
      </c>
      <c r="X4921" s="122">
        <v>0</v>
      </c>
      <c r="Y4921" s="122">
        <v>0</v>
      </c>
      <c r="Z4921" s="122">
        <v>0</v>
      </c>
      <c r="AA4921" s="122">
        <v>0</v>
      </c>
      <c r="AB4921" s="122">
        <v>0</v>
      </c>
      <c r="AC4921" s="122">
        <v>0</v>
      </c>
      <c r="AD4921" s="122">
        <v>0</v>
      </c>
      <c r="AE4921" s="122">
        <v>0</v>
      </c>
      <c r="AF4921" s="122">
        <v>0</v>
      </c>
      <c r="AG4921" s="122">
        <v>0</v>
      </c>
      <c r="AH4921" s="122">
        <v>0</v>
      </c>
      <c r="AI4921" s="122">
        <v>0</v>
      </c>
      <c r="AJ4921" s="122">
        <v>0</v>
      </c>
      <c r="AK4921" s="122">
        <v>0</v>
      </c>
      <c r="AL4921" s="122">
        <v>0</v>
      </c>
    </row>
    <row r="4922" spans="1:38" hidden="1" x14ac:dyDescent="0.25">
      <c r="A4922" s="122" t="s">
        <v>2067</v>
      </c>
      <c r="B4922" s="122">
        <v>1</v>
      </c>
      <c r="C4922" s="122" t="s">
        <v>2273</v>
      </c>
      <c r="D4922" s="122" t="s">
        <v>2168</v>
      </c>
      <c r="E4922" s="122">
        <v>89</v>
      </c>
      <c r="F4922" s="122">
        <v>0</v>
      </c>
      <c r="G4922" s="122">
        <v>0</v>
      </c>
      <c r="H4922" s="122">
        <v>0</v>
      </c>
      <c r="I4922" s="122">
        <v>0</v>
      </c>
      <c r="J4922" s="122">
        <v>0</v>
      </c>
      <c r="K4922" s="122">
        <v>0</v>
      </c>
      <c r="L4922" s="122">
        <v>0</v>
      </c>
      <c r="M4922" s="122">
        <v>0</v>
      </c>
      <c r="N4922" s="122">
        <v>0</v>
      </c>
      <c r="O4922" s="122">
        <v>0</v>
      </c>
      <c r="P4922" s="122">
        <v>0</v>
      </c>
      <c r="Q4922" s="122">
        <v>0</v>
      </c>
      <c r="R4922" s="122">
        <v>0</v>
      </c>
      <c r="S4922" s="122">
        <v>0</v>
      </c>
      <c r="T4922" s="122">
        <v>0</v>
      </c>
      <c r="U4922" s="122">
        <v>0</v>
      </c>
      <c r="V4922" s="122">
        <v>0</v>
      </c>
      <c r="W4922" s="122">
        <v>0</v>
      </c>
      <c r="X4922" s="122">
        <v>0</v>
      </c>
      <c r="Y4922" s="122">
        <v>0</v>
      </c>
      <c r="Z4922" s="122">
        <v>0</v>
      </c>
      <c r="AA4922" s="122">
        <v>0</v>
      </c>
      <c r="AB4922" s="122">
        <v>0</v>
      </c>
      <c r="AC4922" s="122">
        <v>0</v>
      </c>
      <c r="AD4922" s="122">
        <v>0</v>
      </c>
      <c r="AE4922" s="122">
        <v>0</v>
      </c>
      <c r="AF4922" s="122">
        <v>0</v>
      </c>
      <c r="AG4922" s="122">
        <v>0</v>
      </c>
      <c r="AH4922" s="122">
        <v>0</v>
      </c>
      <c r="AI4922" s="122">
        <v>0</v>
      </c>
      <c r="AJ4922" s="122">
        <v>0</v>
      </c>
      <c r="AK4922" s="122">
        <v>0</v>
      </c>
      <c r="AL4922" s="122">
        <v>0</v>
      </c>
    </row>
    <row r="4923" spans="1:38" hidden="1" x14ac:dyDescent="0.25">
      <c r="A4923" s="122" t="s">
        <v>2067</v>
      </c>
      <c r="B4923" s="122">
        <v>1</v>
      </c>
      <c r="C4923" s="122" t="s">
        <v>2274</v>
      </c>
      <c r="D4923" s="122" t="s">
        <v>2120</v>
      </c>
      <c r="E4923" s="122">
        <v>90</v>
      </c>
      <c r="F4923" s="122">
        <v>0</v>
      </c>
      <c r="G4923" s="122">
        <v>0</v>
      </c>
      <c r="H4923" s="122">
        <v>0</v>
      </c>
      <c r="I4923" s="122">
        <v>0</v>
      </c>
      <c r="J4923" s="122">
        <v>2.0792E-7</v>
      </c>
      <c r="K4923" s="122">
        <v>2.2632000000000002E-6</v>
      </c>
      <c r="L4923" s="122">
        <v>5.5282800000000004E-6</v>
      </c>
      <c r="M4923" s="122">
        <v>1.039232E-5</v>
      </c>
      <c r="N4923" s="122">
        <v>1.6907760000000002E-5</v>
      </c>
      <c r="O4923" s="122">
        <v>2.557324E-5</v>
      </c>
      <c r="P4923" s="122">
        <v>3.3489840000000002E-5</v>
      </c>
      <c r="Q4923" s="122">
        <v>4.1330079999999998E-5</v>
      </c>
      <c r="R4923" s="122">
        <v>4.880048E-5</v>
      </c>
      <c r="S4923" s="122">
        <v>4.8845560000000003E-5</v>
      </c>
      <c r="T4923" s="122">
        <v>4.9213560000000003E-5</v>
      </c>
      <c r="U4923" s="122">
        <v>4.9335919999999998E-5</v>
      </c>
      <c r="V4923" s="122">
        <v>4.9484039999999999E-5</v>
      </c>
      <c r="W4923" s="122">
        <v>4.9389279999999997E-5</v>
      </c>
      <c r="X4923" s="122">
        <v>4.9449079999999999E-5</v>
      </c>
      <c r="Y4923" s="122">
        <v>4.9842839999999999E-5</v>
      </c>
      <c r="Z4923" s="122">
        <v>5.0507080000000002E-5</v>
      </c>
      <c r="AA4923" s="122">
        <v>5.0740759999999998E-5</v>
      </c>
      <c r="AB4923" s="122">
        <v>5.0971679999999997E-5</v>
      </c>
      <c r="AC4923" s="122">
        <v>5.1103239999999998E-5</v>
      </c>
      <c r="AD4923" s="122">
        <v>5.0705799999999998E-5</v>
      </c>
      <c r="AE4923" s="122">
        <v>5.0439919999999999E-5</v>
      </c>
      <c r="AF4923" s="122">
        <v>5.0371840000000001E-5</v>
      </c>
      <c r="AG4923" s="122">
        <v>4.9963360000000001E-5</v>
      </c>
      <c r="AH4923" s="122">
        <v>4.943068E-5</v>
      </c>
      <c r="AI4923" s="122">
        <v>4.900748E-5</v>
      </c>
      <c r="AJ4923" s="122">
        <v>4.8453640000000003E-5</v>
      </c>
      <c r="AK4923" s="122">
        <v>4.8415000000000003E-5</v>
      </c>
      <c r="AL4923" s="122">
        <v>0</v>
      </c>
    </row>
    <row r="4924" spans="1:38" hidden="1" x14ac:dyDescent="0.25">
      <c r="A4924" s="122" t="s">
        <v>2067</v>
      </c>
      <c r="B4924" s="122">
        <v>1</v>
      </c>
      <c r="C4924" s="122" t="s">
        <v>2274</v>
      </c>
      <c r="D4924" s="122" t="s">
        <v>2121</v>
      </c>
      <c r="E4924" s="122">
        <v>90</v>
      </c>
      <c r="F4924" s="122">
        <v>0</v>
      </c>
      <c r="G4924" s="122">
        <v>0</v>
      </c>
      <c r="H4924" s="122">
        <v>0</v>
      </c>
      <c r="I4924" s="122">
        <v>0</v>
      </c>
      <c r="J4924" s="122">
        <v>1.4673999999999999E-6</v>
      </c>
      <c r="K4924" s="122">
        <v>1.6087119999999999E-5</v>
      </c>
      <c r="L4924" s="122">
        <v>3.9343800000000001E-5</v>
      </c>
      <c r="M4924" s="122">
        <v>7.4057240000000002E-5</v>
      </c>
      <c r="N4924" s="122">
        <v>1.2012992E-4</v>
      </c>
      <c r="O4924" s="122">
        <v>1.8133016000000001E-4</v>
      </c>
      <c r="P4924" s="122">
        <v>2.3743728E-4</v>
      </c>
      <c r="Q4924" s="122">
        <v>2.9137412000000001E-4</v>
      </c>
      <c r="R4924" s="122">
        <v>3.4036503999999997E-4</v>
      </c>
      <c r="S4924" s="122">
        <v>3.3925368000000002E-4</v>
      </c>
      <c r="T4924" s="122">
        <v>3.3820488E-4</v>
      </c>
      <c r="U4924" s="122">
        <v>3.3804203999999999E-4</v>
      </c>
      <c r="V4924" s="122">
        <v>3.3919848000000001E-4</v>
      </c>
      <c r="W4924" s="122">
        <v>3.3924264000000001E-4</v>
      </c>
      <c r="X4924" s="122">
        <v>3.3938247999999998E-4</v>
      </c>
      <c r="Y4924" s="122">
        <v>3.3931808000000003E-4</v>
      </c>
      <c r="Z4924" s="122">
        <v>3.3852596000000002E-4</v>
      </c>
      <c r="AA4924" s="122">
        <v>3.3714596000000002E-4</v>
      </c>
      <c r="AB4924" s="122">
        <v>3.3594444E-4</v>
      </c>
      <c r="AC4924" s="122">
        <v>3.3473371999999998E-4</v>
      </c>
      <c r="AD4924" s="122">
        <v>3.3321388000000002E-4</v>
      </c>
      <c r="AE4924" s="122">
        <v>3.3161859999999998E-4</v>
      </c>
      <c r="AF4924" s="122">
        <v>3.3013555999999999E-4</v>
      </c>
      <c r="AG4924" s="122">
        <v>3.2891288000000001E-4</v>
      </c>
      <c r="AH4924" s="122">
        <v>3.2825231999999998E-4</v>
      </c>
      <c r="AI4924" s="122">
        <v>3.2786959999999999E-4</v>
      </c>
      <c r="AJ4924" s="122">
        <v>3.3241164E-4</v>
      </c>
      <c r="AK4924" s="122">
        <v>3.3303815999999998E-4</v>
      </c>
      <c r="AL4924" s="122">
        <v>0</v>
      </c>
    </row>
    <row r="4925" spans="1:38" hidden="1" x14ac:dyDescent="0.25">
      <c r="A4925" s="122" t="s">
        <v>2067</v>
      </c>
      <c r="B4925" s="122">
        <v>1</v>
      </c>
      <c r="C4925" s="122" t="s">
        <v>2274</v>
      </c>
      <c r="D4925" s="122" t="s">
        <v>2122</v>
      </c>
      <c r="E4925" s="122">
        <v>90</v>
      </c>
      <c r="F4925" s="122">
        <v>0</v>
      </c>
      <c r="G4925" s="122">
        <v>0</v>
      </c>
      <c r="H4925" s="122">
        <v>0</v>
      </c>
      <c r="I4925" s="122">
        <v>0</v>
      </c>
      <c r="J4925" s="122">
        <v>8.5927999999999995E-7</v>
      </c>
      <c r="K4925" s="122">
        <v>9.4925600000000001E-6</v>
      </c>
      <c r="L4925" s="122">
        <v>2.3365240000000001E-5</v>
      </c>
      <c r="M4925" s="122">
        <v>4.4101119999999998E-5</v>
      </c>
      <c r="N4925" s="122">
        <v>7.1627520000000006E-5</v>
      </c>
      <c r="O4925" s="122">
        <v>1.0854344E-4</v>
      </c>
      <c r="P4925" s="122">
        <v>1.4285116E-4</v>
      </c>
      <c r="Q4925" s="122">
        <v>1.7554151999999999E-4</v>
      </c>
      <c r="R4925" s="122">
        <v>2.0557676000000001E-4</v>
      </c>
      <c r="S4925" s="122">
        <v>2.0526396E-4</v>
      </c>
      <c r="T4925" s="122">
        <v>2.0525567999999999E-4</v>
      </c>
      <c r="U4925" s="122">
        <v>2.057258E-4</v>
      </c>
      <c r="V4925" s="122">
        <v>2.0677092000000001E-4</v>
      </c>
      <c r="W4925" s="122">
        <v>2.0680863999999999E-4</v>
      </c>
      <c r="X4925" s="122">
        <v>2.0676816000000001E-4</v>
      </c>
      <c r="Y4925" s="122">
        <v>2.0659152000000001E-4</v>
      </c>
      <c r="Z4925" s="122">
        <v>2.06701E-4</v>
      </c>
      <c r="AA4925" s="122">
        <v>2.0658967999999999E-4</v>
      </c>
      <c r="AB4925" s="122">
        <v>2.0595396E-4</v>
      </c>
      <c r="AC4925" s="122">
        <v>2.0510112E-4</v>
      </c>
      <c r="AD4925" s="122">
        <v>2.0422896E-4</v>
      </c>
      <c r="AE4925" s="122">
        <v>2.0353803999999999E-4</v>
      </c>
      <c r="AF4925" s="122">
        <v>2.0294648E-4</v>
      </c>
      <c r="AG4925" s="122">
        <v>2.0254352E-4</v>
      </c>
      <c r="AH4925" s="122">
        <v>2.0213043999999999E-4</v>
      </c>
      <c r="AI4925" s="122">
        <v>2.0181212000000001E-4</v>
      </c>
      <c r="AJ4925" s="122">
        <v>1.9927200000000001E-4</v>
      </c>
      <c r="AK4925" s="122">
        <v>1.9995279999999999E-4</v>
      </c>
      <c r="AL4925" s="122">
        <v>0</v>
      </c>
    </row>
    <row r="4926" spans="1:38" hidden="1" x14ac:dyDescent="0.25">
      <c r="A4926" s="122" t="s">
        <v>2067</v>
      </c>
      <c r="B4926" s="122">
        <v>1</v>
      </c>
      <c r="C4926" s="122" t="s">
        <v>2274</v>
      </c>
      <c r="D4926" s="122" t="s">
        <v>2175</v>
      </c>
      <c r="E4926" s="122">
        <v>90</v>
      </c>
      <c r="F4926" s="122">
        <v>0</v>
      </c>
      <c r="G4926" s="122">
        <v>0</v>
      </c>
      <c r="H4926" s="122">
        <v>0</v>
      </c>
      <c r="I4926" s="122">
        <v>0</v>
      </c>
      <c r="J4926" s="122">
        <v>1.8399999999999999E-8</v>
      </c>
      <c r="K4926" s="122">
        <v>2.0148E-7</v>
      </c>
      <c r="L4926" s="122">
        <v>4.9864000000000002E-7</v>
      </c>
      <c r="M4926" s="122">
        <v>9.4852000000000003E-7</v>
      </c>
      <c r="N4926" s="122">
        <v>1.55112E-6</v>
      </c>
      <c r="O4926" s="122">
        <v>2.3653200000000002E-6</v>
      </c>
      <c r="P4926" s="122">
        <v>3.0774E-6</v>
      </c>
      <c r="Q4926" s="122">
        <v>3.7618799999999998E-6</v>
      </c>
      <c r="R4926" s="122">
        <v>4.3727599999999996E-6</v>
      </c>
      <c r="S4926" s="122">
        <v>4.3258400000000004E-6</v>
      </c>
      <c r="T4926" s="122">
        <v>4.2798400000000003E-6</v>
      </c>
      <c r="U4926" s="122">
        <v>4.2384400000000002E-6</v>
      </c>
      <c r="V4926" s="122">
        <v>4.1860000000000002E-6</v>
      </c>
      <c r="W4926" s="122">
        <v>4.1206799999999997E-6</v>
      </c>
      <c r="X4926" s="122">
        <v>4.0544399999999999E-6</v>
      </c>
      <c r="Y4926" s="122">
        <v>3.9909600000000002E-6</v>
      </c>
      <c r="Z4926" s="122">
        <v>3.9284000000000004E-6</v>
      </c>
      <c r="AA4926" s="122">
        <v>3.8676799999999997E-6</v>
      </c>
      <c r="AB4926" s="122">
        <v>3.7996E-6</v>
      </c>
      <c r="AC4926" s="122">
        <v>3.72784E-6</v>
      </c>
      <c r="AD4926" s="122">
        <v>3.65148E-6</v>
      </c>
      <c r="AE4926" s="122">
        <v>3.5705200000000001E-6</v>
      </c>
      <c r="AF4926" s="122">
        <v>3.4867999999999998E-6</v>
      </c>
      <c r="AG4926" s="122">
        <v>3.40308E-6</v>
      </c>
      <c r="AH4926" s="122">
        <v>3.3202800000000001E-6</v>
      </c>
      <c r="AI4926" s="122">
        <v>3.2374799999999998E-6</v>
      </c>
      <c r="AJ4926" s="122">
        <v>3.1353599999999998E-6</v>
      </c>
      <c r="AK4926" s="122">
        <v>3.0636000000000002E-6</v>
      </c>
      <c r="AL4926" s="122">
        <v>0</v>
      </c>
    </row>
    <row r="4927" spans="1:38" hidden="1" x14ac:dyDescent="0.25">
      <c r="A4927" s="122" t="s">
        <v>2067</v>
      </c>
      <c r="B4927" s="122">
        <v>1</v>
      </c>
      <c r="C4927" s="122" t="s">
        <v>2274</v>
      </c>
      <c r="D4927" s="122" t="s">
        <v>2123</v>
      </c>
      <c r="E4927" s="122">
        <v>90</v>
      </c>
      <c r="F4927" s="122">
        <v>0</v>
      </c>
      <c r="G4927" s="122">
        <v>0</v>
      </c>
      <c r="H4927" s="122">
        <v>0</v>
      </c>
      <c r="I4927" s="122">
        <v>0</v>
      </c>
      <c r="J4927" s="122">
        <v>1.46188E-6</v>
      </c>
      <c r="K4927" s="122">
        <v>1.659588E-5</v>
      </c>
      <c r="L4927" s="122">
        <v>4.1667720000000002E-5</v>
      </c>
      <c r="M4927" s="122">
        <v>8.0315079999999998E-5</v>
      </c>
      <c r="N4927" s="122">
        <v>1.3318379999999999E-4</v>
      </c>
      <c r="O4927" s="122">
        <v>2.0563012E-4</v>
      </c>
      <c r="P4927" s="122">
        <v>2.7521708000000002E-4</v>
      </c>
      <c r="Q4927" s="122">
        <v>3.4393096000000001E-4</v>
      </c>
      <c r="R4927" s="122">
        <v>4.0996856000000001E-4</v>
      </c>
      <c r="S4927" s="122">
        <v>4.1510308000000001E-4</v>
      </c>
      <c r="T4927" s="122">
        <v>4.2193408000000001E-4</v>
      </c>
      <c r="U4927" s="122">
        <v>4.3193356E-4</v>
      </c>
      <c r="V4927" s="122">
        <v>4.4179872000000002E-4</v>
      </c>
      <c r="W4927" s="122">
        <v>4.4776675999999999E-4</v>
      </c>
      <c r="X4927" s="122">
        <v>4.5174852000000001E-4</v>
      </c>
      <c r="Y4927" s="122">
        <v>4.5236951999999997E-4</v>
      </c>
      <c r="Z4927" s="122">
        <v>4.5325272000000001E-4</v>
      </c>
      <c r="AA4927" s="122">
        <v>4.5471828000000003E-4</v>
      </c>
      <c r="AB4927" s="122">
        <v>4.5728415999999998E-4</v>
      </c>
      <c r="AC4927" s="122">
        <v>4.5965315999999998E-4</v>
      </c>
      <c r="AD4927" s="122">
        <v>4.6317308E-4</v>
      </c>
      <c r="AE4927" s="122">
        <v>4.6673164E-4</v>
      </c>
      <c r="AF4927" s="122">
        <v>4.7109152000000002E-4</v>
      </c>
      <c r="AG4927" s="122">
        <v>4.7523796E-4</v>
      </c>
      <c r="AH4927" s="122">
        <v>4.8075519999999999E-4</v>
      </c>
      <c r="AI4927" s="122">
        <v>4.8712068000000001E-4</v>
      </c>
      <c r="AJ4927" s="122">
        <v>4.7485339999999999E-4</v>
      </c>
      <c r="AK4927" s="122">
        <v>4.8082236000000002E-4</v>
      </c>
      <c r="AL4927" s="122">
        <v>0</v>
      </c>
    </row>
    <row r="4928" spans="1:38" x14ac:dyDescent="0.25">
      <c r="A4928" s="122" t="s">
        <v>2067</v>
      </c>
      <c r="B4928" s="122">
        <v>1</v>
      </c>
      <c r="C4928" s="122" t="s">
        <v>2274</v>
      </c>
      <c r="D4928" s="122" t="s">
        <v>2124</v>
      </c>
      <c r="E4928" s="122">
        <v>90</v>
      </c>
      <c r="F4928" s="122">
        <v>0</v>
      </c>
      <c r="G4928" s="122">
        <v>0</v>
      </c>
      <c r="H4928" s="122">
        <v>0</v>
      </c>
      <c r="I4928" s="122">
        <v>0</v>
      </c>
      <c r="J4928" s="122">
        <v>1.0844039999999999E-5</v>
      </c>
      <c r="K4928" s="122">
        <v>1.1867264E-4</v>
      </c>
      <c r="L4928" s="122">
        <v>2.9085983999999998E-4</v>
      </c>
      <c r="M4928" s="122">
        <v>5.5079295999999999E-4</v>
      </c>
      <c r="N4928" s="122">
        <v>8.9967811999999996E-4</v>
      </c>
      <c r="O4928" s="122">
        <v>1.3711541999999999E-3</v>
      </c>
      <c r="P4928" s="122">
        <v>1.8126005600000001E-3</v>
      </c>
      <c r="Q4928" s="122">
        <v>2.2487136800000002E-3</v>
      </c>
      <c r="R4928" s="122">
        <v>2.6493111200000001E-3</v>
      </c>
      <c r="S4928" s="122">
        <v>2.6556655600000001E-3</v>
      </c>
      <c r="T4928" s="122">
        <v>2.6555321600000002E-3</v>
      </c>
      <c r="U4928" s="122">
        <v>2.6503001199999999E-3</v>
      </c>
      <c r="V4928" s="122">
        <v>2.63953244E-3</v>
      </c>
      <c r="W4928" s="122">
        <v>2.6317326799999998E-3</v>
      </c>
      <c r="X4928" s="122">
        <v>2.6329636399999999E-3</v>
      </c>
      <c r="Y4928" s="122">
        <v>2.63593432E-3</v>
      </c>
      <c r="Z4928" s="122">
        <v>2.6399722E-3</v>
      </c>
      <c r="AA4928" s="122">
        <v>2.6437212E-3</v>
      </c>
      <c r="AB4928" s="122">
        <v>2.6465097200000002E-3</v>
      </c>
      <c r="AC4928" s="122">
        <v>2.6502311199999998E-3</v>
      </c>
      <c r="AD4928" s="122">
        <v>2.6544879600000001E-3</v>
      </c>
      <c r="AE4928" s="122">
        <v>2.6574512800000001E-3</v>
      </c>
      <c r="AF4928" s="122">
        <v>2.6556444000000001E-3</v>
      </c>
      <c r="AG4928" s="122">
        <v>2.6524667200000002E-3</v>
      </c>
      <c r="AH4928" s="122">
        <v>2.6464471599999999E-3</v>
      </c>
      <c r="AI4928" s="122">
        <v>2.6345699599999999E-3</v>
      </c>
      <c r="AJ4928" s="122">
        <v>2.6130713999999999E-3</v>
      </c>
      <c r="AK4928" s="122">
        <v>2.5928571599999999E-3</v>
      </c>
      <c r="AL4928" s="122">
        <v>0</v>
      </c>
    </row>
    <row r="4929" spans="1:38" hidden="1" x14ac:dyDescent="0.25">
      <c r="A4929" s="122" t="s">
        <v>2067</v>
      </c>
      <c r="B4929" s="122">
        <v>1</v>
      </c>
      <c r="C4929" s="122" t="s">
        <v>2274</v>
      </c>
      <c r="D4929" s="122" t="s">
        <v>474</v>
      </c>
      <c r="E4929" s="122">
        <v>90</v>
      </c>
      <c r="F4929" s="122">
        <v>0</v>
      </c>
      <c r="G4929" s="122">
        <v>0</v>
      </c>
      <c r="H4929" s="122">
        <v>0</v>
      </c>
      <c r="I4929" s="122">
        <v>0</v>
      </c>
      <c r="J4929" s="122">
        <v>1.2824800000000001E-6</v>
      </c>
      <c r="K4929" s="122">
        <v>1.432716E-5</v>
      </c>
      <c r="L4929" s="122">
        <v>3.560952E-5</v>
      </c>
      <c r="M4929" s="122">
        <v>6.8129680000000005E-5</v>
      </c>
      <c r="N4929" s="122">
        <v>1.1227404000000001E-4</v>
      </c>
      <c r="O4929" s="122">
        <v>1.7297472E-4</v>
      </c>
      <c r="P4929" s="122">
        <v>2.3075716000000001E-4</v>
      </c>
      <c r="Q4929" s="122">
        <v>2.8863895999999998E-4</v>
      </c>
      <c r="R4929" s="122">
        <v>3.4114888E-4</v>
      </c>
      <c r="S4929" s="122">
        <v>3.4115532000000002E-4</v>
      </c>
      <c r="T4929" s="122">
        <v>3.4151043999999998E-4</v>
      </c>
      <c r="U4929" s="122">
        <v>3.4263468000000002E-4</v>
      </c>
      <c r="V4929" s="122">
        <v>3.4589883999999998E-4</v>
      </c>
      <c r="W4929" s="122">
        <v>3.4875543999999999E-4</v>
      </c>
      <c r="X4929" s="122">
        <v>3.5172060000000002E-4</v>
      </c>
      <c r="Y4929" s="122">
        <v>3.5459835999999999E-4</v>
      </c>
      <c r="Z4929" s="122">
        <v>3.570612E-4</v>
      </c>
      <c r="AA4929" s="122">
        <v>3.5978255999999999E-4</v>
      </c>
      <c r="AB4929" s="122">
        <v>3.622408E-4</v>
      </c>
      <c r="AC4929" s="122">
        <v>3.6516088000000001E-4</v>
      </c>
      <c r="AD4929" s="122">
        <v>3.6822264000000002E-4</v>
      </c>
      <c r="AE4929" s="122">
        <v>3.7257056E-4</v>
      </c>
      <c r="AF4929" s="122">
        <v>3.7606104000000002E-4</v>
      </c>
      <c r="AG4929" s="122">
        <v>3.7877135999999999E-4</v>
      </c>
      <c r="AH4929" s="122">
        <v>3.8230692000000002E-4</v>
      </c>
      <c r="AI4929" s="122">
        <v>3.8468695999999998E-4</v>
      </c>
      <c r="AJ4929" s="122">
        <v>3.8265560000000002E-4</v>
      </c>
      <c r="AK4929" s="122">
        <v>3.8406412E-4</v>
      </c>
      <c r="AL4929" s="122">
        <v>0</v>
      </c>
    </row>
    <row r="4930" spans="1:38" hidden="1" x14ac:dyDescent="0.25">
      <c r="A4930" s="122" t="s">
        <v>2067</v>
      </c>
      <c r="B4930" s="122">
        <v>1</v>
      </c>
      <c r="C4930" s="122" t="s">
        <v>2274</v>
      </c>
      <c r="D4930" s="122" t="s">
        <v>2125</v>
      </c>
      <c r="E4930" s="122">
        <v>90</v>
      </c>
      <c r="F4930" s="122">
        <v>0</v>
      </c>
      <c r="G4930" s="122">
        <v>0</v>
      </c>
      <c r="H4930" s="122">
        <v>0</v>
      </c>
      <c r="I4930" s="122">
        <v>0</v>
      </c>
      <c r="J4930" s="122">
        <v>1.1417199999999999E-6</v>
      </c>
      <c r="K4930" s="122">
        <v>1.2445759999999999E-5</v>
      </c>
      <c r="L4930" s="122">
        <v>3.0310320000000002E-5</v>
      </c>
      <c r="M4930" s="122">
        <v>5.6786999999999997E-5</v>
      </c>
      <c r="N4930" s="122">
        <v>9.17838E-5</v>
      </c>
      <c r="O4930" s="122">
        <v>1.3860903999999999E-4</v>
      </c>
      <c r="P4930" s="122">
        <v>1.8195207999999999E-4</v>
      </c>
      <c r="Q4930" s="122">
        <v>2.2388568E-4</v>
      </c>
      <c r="R4930" s="122">
        <v>2.6277039999999998E-4</v>
      </c>
      <c r="S4930" s="122">
        <v>2.6247968000000003E-4</v>
      </c>
      <c r="T4930" s="122">
        <v>2.6097271999999999E-4</v>
      </c>
      <c r="U4930" s="122">
        <v>2.5941975999999999E-4</v>
      </c>
      <c r="V4930" s="122">
        <v>2.5774996E-4</v>
      </c>
      <c r="W4930" s="122">
        <v>2.5607556000000002E-4</v>
      </c>
      <c r="X4930" s="122">
        <v>2.5503503999999998E-4</v>
      </c>
      <c r="Y4930" s="122">
        <v>2.5401476E-4</v>
      </c>
      <c r="Z4930" s="122">
        <v>2.5318952E-4</v>
      </c>
      <c r="AA4930" s="122">
        <v>2.5207908E-4</v>
      </c>
      <c r="AB4930" s="122">
        <v>2.5075428000000002E-4</v>
      </c>
      <c r="AC4930" s="122">
        <v>2.4911760000000002E-4</v>
      </c>
      <c r="AD4930" s="122">
        <v>2.4735856000000002E-4</v>
      </c>
      <c r="AE4930" s="122">
        <v>2.4512572E-4</v>
      </c>
      <c r="AF4930" s="122">
        <v>2.4283400000000001E-4</v>
      </c>
      <c r="AG4930" s="122">
        <v>2.4107680000000001E-4</v>
      </c>
      <c r="AH4930" s="122">
        <v>2.3987068000000001E-4</v>
      </c>
      <c r="AI4930" s="122">
        <v>2.3822296E-4</v>
      </c>
      <c r="AJ4930" s="122">
        <v>2.3817236000000001E-4</v>
      </c>
      <c r="AK4930" s="122">
        <v>2.3825976E-4</v>
      </c>
      <c r="AL4930" s="122">
        <v>0</v>
      </c>
    </row>
    <row r="4931" spans="1:38" hidden="1" x14ac:dyDescent="0.25">
      <c r="A4931" s="122" t="s">
        <v>2067</v>
      </c>
      <c r="B4931" s="122">
        <v>1</v>
      </c>
      <c r="C4931" s="122" t="s">
        <v>2274</v>
      </c>
      <c r="D4931" s="122" t="s">
        <v>2126</v>
      </c>
      <c r="E4931" s="122">
        <v>90</v>
      </c>
      <c r="F4931" s="122">
        <v>0</v>
      </c>
      <c r="G4931" s="122">
        <v>0</v>
      </c>
      <c r="H4931" s="122">
        <v>0</v>
      </c>
      <c r="I4931" s="122">
        <v>0</v>
      </c>
      <c r="J4931" s="122">
        <v>2.0332E-7</v>
      </c>
      <c r="K4931" s="122">
        <v>2.17304E-6</v>
      </c>
      <c r="L4931" s="122">
        <v>5.19984E-6</v>
      </c>
      <c r="M4931" s="122">
        <v>9.6259599999999996E-6</v>
      </c>
      <c r="N4931" s="122">
        <v>1.541552E-5</v>
      </c>
      <c r="O4931" s="122">
        <v>2.3339480000000001E-5</v>
      </c>
      <c r="P4931" s="122">
        <v>3.0507200000000002E-5</v>
      </c>
      <c r="Q4931" s="122">
        <v>3.7468839999999999E-5</v>
      </c>
      <c r="R4931" s="122">
        <v>4.3544519999999998E-5</v>
      </c>
      <c r="S4931" s="122">
        <v>4.2826E-5</v>
      </c>
      <c r="T4931" s="122">
        <v>4.238072E-5</v>
      </c>
      <c r="U4931" s="122">
        <v>4.1952919999999997E-5</v>
      </c>
      <c r="V4931" s="122">
        <v>4.1817680000000003E-5</v>
      </c>
      <c r="W4931" s="122">
        <v>4.1700840000000002E-5</v>
      </c>
      <c r="X4931" s="122">
        <v>4.1736719999999998E-5</v>
      </c>
      <c r="Y4931" s="122">
        <v>4.2235360000000003E-5</v>
      </c>
      <c r="Z4931" s="122">
        <v>4.2817720000000003E-5</v>
      </c>
      <c r="AA4931" s="122">
        <v>4.3571200000000001E-5</v>
      </c>
      <c r="AB4931" s="122">
        <v>4.4340320000000001E-5</v>
      </c>
      <c r="AC4931" s="122">
        <v>4.5139799999999998E-5</v>
      </c>
      <c r="AD4931" s="122">
        <v>4.5651320000000003E-5</v>
      </c>
      <c r="AE4931" s="122">
        <v>4.6244720000000003E-5</v>
      </c>
      <c r="AF4931" s="122">
        <v>4.6641239999999999E-5</v>
      </c>
      <c r="AG4931" s="122">
        <v>4.7002800000000003E-5</v>
      </c>
      <c r="AH4931" s="122">
        <v>4.7252120000000003E-5</v>
      </c>
      <c r="AI4931" s="122">
        <v>4.7313759999999998E-5</v>
      </c>
      <c r="AJ4931" s="122">
        <v>4.5652239999999999E-5</v>
      </c>
      <c r="AK4931" s="122">
        <v>4.4276839999999999E-5</v>
      </c>
      <c r="AL4931" s="122">
        <v>0</v>
      </c>
    </row>
    <row r="4932" spans="1:38" hidden="1" x14ac:dyDescent="0.25">
      <c r="A4932" s="122" t="s">
        <v>2067</v>
      </c>
      <c r="B4932" s="122">
        <v>1</v>
      </c>
      <c r="C4932" s="122" t="s">
        <v>2274</v>
      </c>
      <c r="D4932" s="122" t="s">
        <v>2127</v>
      </c>
      <c r="E4932" s="122">
        <v>90</v>
      </c>
      <c r="F4932" s="122">
        <v>0</v>
      </c>
      <c r="G4932" s="122">
        <v>0</v>
      </c>
      <c r="H4932" s="122">
        <v>0</v>
      </c>
      <c r="I4932" s="122">
        <v>0</v>
      </c>
      <c r="J4932" s="122">
        <v>2.4747999999999999E-7</v>
      </c>
      <c r="K4932" s="122">
        <v>2.7323999999999999E-6</v>
      </c>
      <c r="L4932" s="122">
        <v>6.7307200000000003E-6</v>
      </c>
      <c r="M4932" s="122">
        <v>1.2741079999999999E-5</v>
      </c>
      <c r="N4932" s="122">
        <v>2.081868E-5</v>
      </c>
      <c r="O4932" s="122">
        <v>3.1720680000000001E-5</v>
      </c>
      <c r="P4932" s="122">
        <v>4.1938199999999998E-5</v>
      </c>
      <c r="Q4932" s="122">
        <v>5.1894439999999998E-5</v>
      </c>
      <c r="R4932" s="122">
        <v>6.1247160000000003E-5</v>
      </c>
      <c r="S4932" s="122">
        <v>6.16216E-5</v>
      </c>
      <c r="T4932" s="122">
        <v>6.20172E-5</v>
      </c>
      <c r="U4932" s="122">
        <v>6.2518600000000001E-5</v>
      </c>
      <c r="V4932" s="122">
        <v>6.2964800000000004E-5</v>
      </c>
      <c r="W4932" s="122">
        <v>6.3287720000000002E-5</v>
      </c>
      <c r="X4932" s="122">
        <v>6.357752E-5</v>
      </c>
      <c r="Y4932" s="122">
        <v>6.3595000000000004E-5</v>
      </c>
      <c r="Z4932" s="122">
        <v>6.3640999999999996E-5</v>
      </c>
      <c r="AA4932" s="122">
        <v>6.3752320000000004E-5</v>
      </c>
      <c r="AB4932" s="122">
        <v>6.3854440000000006E-5</v>
      </c>
      <c r="AC4932" s="122">
        <v>6.4019120000000007E-5</v>
      </c>
      <c r="AD4932" s="122">
        <v>6.4193E-5</v>
      </c>
      <c r="AE4932" s="122">
        <v>6.4350320000000001E-5</v>
      </c>
      <c r="AF4932" s="122">
        <v>6.4441400000000003E-5</v>
      </c>
      <c r="AG4932" s="122">
        <v>6.459228E-5</v>
      </c>
      <c r="AH4932" s="122">
        <v>6.4889439999999999E-5</v>
      </c>
      <c r="AI4932" s="122">
        <v>6.5244559999999999E-5</v>
      </c>
      <c r="AJ4932" s="122">
        <v>6.5617160000000003E-5</v>
      </c>
      <c r="AK4932" s="122">
        <v>6.6304399999999995E-5</v>
      </c>
      <c r="AL4932" s="122">
        <v>0</v>
      </c>
    </row>
    <row r="4933" spans="1:38" hidden="1" x14ac:dyDescent="0.25">
      <c r="A4933" s="122" t="s">
        <v>2067</v>
      </c>
      <c r="B4933" s="122">
        <v>1</v>
      </c>
      <c r="C4933" s="122" t="s">
        <v>2274</v>
      </c>
      <c r="D4933" s="122" t="s">
        <v>2128</v>
      </c>
      <c r="E4933" s="122">
        <v>90</v>
      </c>
      <c r="F4933" s="122">
        <v>0</v>
      </c>
      <c r="G4933" s="122">
        <v>0</v>
      </c>
      <c r="H4933" s="122">
        <v>0</v>
      </c>
      <c r="I4933" s="122">
        <v>0</v>
      </c>
      <c r="J4933" s="122">
        <v>4.9045199999999999E-6</v>
      </c>
      <c r="K4933" s="122">
        <v>5.4429960000000003E-5</v>
      </c>
      <c r="L4933" s="122">
        <v>1.3492811999999999E-4</v>
      </c>
      <c r="M4933" s="122">
        <v>2.5748040000000001E-4</v>
      </c>
      <c r="N4933" s="122">
        <v>4.2236740000000002E-4</v>
      </c>
      <c r="O4933" s="122">
        <v>6.4504788E-4</v>
      </c>
      <c r="P4933" s="122">
        <v>8.5582447999999996E-4</v>
      </c>
      <c r="Q4933" s="122">
        <v>1.0667841600000001E-3</v>
      </c>
      <c r="R4933" s="122">
        <v>1.2679375599999999E-3</v>
      </c>
      <c r="S4933" s="122">
        <v>1.28093992E-3</v>
      </c>
      <c r="T4933" s="122">
        <v>1.29999956E-3</v>
      </c>
      <c r="U4933" s="122">
        <v>1.3198292399999999E-3</v>
      </c>
      <c r="V4933" s="122">
        <v>1.3312262000000001E-3</v>
      </c>
      <c r="W4933" s="122">
        <v>1.3334848000000001E-3</v>
      </c>
      <c r="X4933" s="122">
        <v>1.33267612E-3</v>
      </c>
      <c r="Y4933" s="122">
        <v>1.33023536E-3</v>
      </c>
      <c r="Z4933" s="122">
        <v>1.3331692400000001E-3</v>
      </c>
      <c r="AA4933" s="122">
        <v>1.3385401999999999E-3</v>
      </c>
      <c r="AB4933" s="122">
        <v>1.34625348E-3</v>
      </c>
      <c r="AC4933" s="122">
        <v>1.3545454399999999E-3</v>
      </c>
      <c r="AD4933" s="122">
        <v>1.3658043999999999E-3</v>
      </c>
      <c r="AE4933" s="122">
        <v>1.3811150400000001E-3</v>
      </c>
      <c r="AF4933" s="122">
        <v>1.39922708E-3</v>
      </c>
      <c r="AG4933" s="122">
        <v>1.41444296E-3</v>
      </c>
      <c r="AH4933" s="122">
        <v>1.4263100399999999E-3</v>
      </c>
      <c r="AI4933" s="122">
        <v>1.4357446399999999E-3</v>
      </c>
      <c r="AJ4933" s="122">
        <v>1.4269402399999999E-3</v>
      </c>
      <c r="AK4933" s="122">
        <v>1.43930872E-3</v>
      </c>
      <c r="AL4933" s="122">
        <v>0</v>
      </c>
    </row>
    <row r="4934" spans="1:38" hidden="1" x14ac:dyDescent="0.25">
      <c r="A4934" s="122" t="s">
        <v>2067</v>
      </c>
      <c r="B4934" s="122">
        <v>1</v>
      </c>
      <c r="C4934" s="122" t="s">
        <v>2274</v>
      </c>
      <c r="D4934" s="122" t="s">
        <v>2129</v>
      </c>
      <c r="E4934" s="122">
        <v>90</v>
      </c>
      <c r="F4934" s="122">
        <v>0</v>
      </c>
      <c r="G4934" s="122">
        <v>0</v>
      </c>
      <c r="H4934" s="122">
        <v>0</v>
      </c>
      <c r="I4934" s="122">
        <v>0</v>
      </c>
      <c r="J4934" s="122">
        <v>2.4646800000000002E-6</v>
      </c>
      <c r="K4934" s="122">
        <v>2.7438079999999999E-5</v>
      </c>
      <c r="L4934" s="122">
        <v>6.8139799999999994E-5</v>
      </c>
      <c r="M4934" s="122">
        <v>1.302996E-4</v>
      </c>
      <c r="N4934" s="122">
        <v>2.1446304E-4</v>
      </c>
      <c r="O4934" s="122">
        <v>3.2932871999999998E-4</v>
      </c>
      <c r="P4934" s="122">
        <v>4.3876731999999998E-4</v>
      </c>
      <c r="Q4934" s="122">
        <v>5.4634108E-4</v>
      </c>
      <c r="R4934" s="122">
        <v>6.4639568000000001E-4</v>
      </c>
      <c r="S4934" s="122">
        <v>6.4956599999999997E-4</v>
      </c>
      <c r="T4934" s="122">
        <v>6.5459747999999996E-4</v>
      </c>
      <c r="U4934" s="122">
        <v>6.6027755999999995E-4</v>
      </c>
      <c r="V4934" s="122">
        <v>6.7091183999999995E-4</v>
      </c>
      <c r="W4934" s="122">
        <v>6.78799E-4</v>
      </c>
      <c r="X4934" s="122">
        <v>6.8368696000000004E-4</v>
      </c>
      <c r="Y4934" s="122">
        <v>6.8612220000000002E-4</v>
      </c>
      <c r="Z4934" s="122">
        <v>6.8703852000000004E-4</v>
      </c>
      <c r="AA4934" s="122">
        <v>6.8864483999999998E-4</v>
      </c>
      <c r="AB4934" s="122">
        <v>6.9074244000000003E-4</v>
      </c>
      <c r="AC4934" s="122">
        <v>6.9111135999999997E-4</v>
      </c>
      <c r="AD4934" s="122">
        <v>6.9282624000000003E-4</v>
      </c>
      <c r="AE4934" s="122">
        <v>6.9559820000000003E-4</v>
      </c>
      <c r="AF4934" s="122">
        <v>6.9926256000000001E-4</v>
      </c>
      <c r="AG4934" s="122">
        <v>7.0239884000000002E-4</v>
      </c>
      <c r="AH4934" s="122">
        <v>7.0590219999999996E-4</v>
      </c>
      <c r="AI4934" s="122">
        <v>7.0998884000000005E-4</v>
      </c>
      <c r="AJ4934" s="122">
        <v>7.0955644000000005E-4</v>
      </c>
      <c r="AK4934" s="122">
        <v>7.1364124000000001E-4</v>
      </c>
      <c r="AL4934" s="122">
        <v>0</v>
      </c>
    </row>
    <row r="4935" spans="1:38" hidden="1" x14ac:dyDescent="0.25">
      <c r="A4935" s="122" t="s">
        <v>2067</v>
      </c>
      <c r="B4935" s="122">
        <v>1</v>
      </c>
      <c r="C4935" s="122" t="s">
        <v>2274</v>
      </c>
      <c r="D4935" s="122" t="s">
        <v>2176</v>
      </c>
      <c r="E4935" s="122">
        <v>90</v>
      </c>
      <c r="F4935" s="122">
        <v>0</v>
      </c>
      <c r="G4935" s="122">
        <v>0</v>
      </c>
      <c r="H4935" s="122">
        <v>0</v>
      </c>
      <c r="I4935" s="122">
        <v>0</v>
      </c>
      <c r="J4935" s="122">
        <v>4.9679999999999999E-8</v>
      </c>
      <c r="K4935" s="122">
        <v>5.4003999999999996E-7</v>
      </c>
      <c r="L4935" s="122">
        <v>1.3202000000000001E-6</v>
      </c>
      <c r="M4935" s="122">
        <v>2.4886000000000002E-6</v>
      </c>
      <c r="N4935" s="122">
        <v>4.0838800000000003E-6</v>
      </c>
      <c r="O4935" s="122">
        <v>6.2458800000000001E-6</v>
      </c>
      <c r="P4935" s="122">
        <v>8.2836800000000003E-6</v>
      </c>
      <c r="Q4935" s="122">
        <v>1.020556E-5</v>
      </c>
      <c r="R4935" s="122">
        <v>1.1954480000000001E-5</v>
      </c>
      <c r="S4935" s="122">
        <v>1.190664E-5</v>
      </c>
      <c r="T4935" s="122">
        <v>1.1856960000000001E-5</v>
      </c>
      <c r="U4935" s="122">
        <v>1.180452E-5</v>
      </c>
      <c r="V4935" s="122">
        <v>1.1746559999999999E-5</v>
      </c>
      <c r="W4935" s="122">
        <v>1.169688E-5</v>
      </c>
      <c r="X4935" s="122">
        <v>1.1647199999999999E-5</v>
      </c>
      <c r="Y4935" s="122">
        <v>1.160028E-5</v>
      </c>
      <c r="Z4935" s="122">
        <v>1.1554280000000001E-5</v>
      </c>
      <c r="AA4935" s="122">
        <v>1.151656E-5</v>
      </c>
      <c r="AB4935" s="122">
        <v>1.148344E-5</v>
      </c>
      <c r="AC4935" s="122">
        <v>1.1453080000000001E-5</v>
      </c>
      <c r="AD4935" s="122">
        <v>1.140984E-5</v>
      </c>
      <c r="AE4935" s="122">
        <v>1.1366600000000001E-5</v>
      </c>
      <c r="AF4935" s="122">
        <v>1.132152E-5</v>
      </c>
      <c r="AG4935" s="122">
        <v>1.128472E-5</v>
      </c>
      <c r="AH4935" s="122">
        <v>1.1258040000000001E-5</v>
      </c>
      <c r="AI4935" s="122">
        <v>1.1233199999999999E-5</v>
      </c>
      <c r="AJ4935" s="122">
        <v>1.1145799999999999E-5</v>
      </c>
      <c r="AK4935" s="122">
        <v>1.1154080000000001E-5</v>
      </c>
      <c r="AL4935" s="122">
        <v>0</v>
      </c>
    </row>
    <row r="4936" spans="1:38" hidden="1" x14ac:dyDescent="0.25">
      <c r="A4936" s="122" t="s">
        <v>2067</v>
      </c>
      <c r="B4936" s="122">
        <v>1</v>
      </c>
      <c r="C4936" s="122" t="s">
        <v>2274</v>
      </c>
      <c r="D4936" s="122" t="s">
        <v>2130</v>
      </c>
      <c r="E4936" s="122">
        <v>90</v>
      </c>
      <c r="F4936" s="122">
        <v>0</v>
      </c>
      <c r="G4936" s="122">
        <v>0</v>
      </c>
      <c r="H4936" s="122">
        <v>0</v>
      </c>
      <c r="I4936" s="122">
        <v>0</v>
      </c>
      <c r="J4936" s="122">
        <v>4.094E-7</v>
      </c>
      <c r="K4936" s="122">
        <v>4.4813200000000003E-6</v>
      </c>
      <c r="L4936" s="122">
        <v>1.0935119999999999E-5</v>
      </c>
      <c r="M4936" s="122">
        <v>2.0542680000000001E-5</v>
      </c>
      <c r="N4936" s="122">
        <v>3.3142999999999998E-5</v>
      </c>
      <c r="O4936" s="122">
        <v>4.9538320000000001E-5</v>
      </c>
      <c r="P4936" s="122">
        <v>6.4717399999999998E-5</v>
      </c>
      <c r="Q4936" s="122">
        <v>7.9955360000000001E-5</v>
      </c>
      <c r="R4936" s="122">
        <v>9.4176719999999997E-5</v>
      </c>
      <c r="S4936" s="122">
        <v>9.4251240000000006E-5</v>
      </c>
      <c r="T4936" s="122">
        <v>9.5068200000000006E-5</v>
      </c>
      <c r="U4936" s="122">
        <v>9.562664E-5</v>
      </c>
      <c r="V4936" s="122">
        <v>9.5973480000000004E-5</v>
      </c>
      <c r="W4936" s="122">
        <v>9.5516240000000001E-5</v>
      </c>
      <c r="X4936" s="122">
        <v>9.5826280000000006E-5</v>
      </c>
      <c r="Y4936" s="122">
        <v>9.6042480000000006E-5</v>
      </c>
      <c r="Z4936" s="122">
        <v>9.6489600000000005E-5</v>
      </c>
      <c r="AA4936" s="122">
        <v>9.6905439999999998E-5</v>
      </c>
      <c r="AB4936" s="122">
        <v>9.7310240000000005E-5</v>
      </c>
      <c r="AC4936" s="122">
        <v>9.7603720000000003E-5</v>
      </c>
      <c r="AD4936" s="122">
        <v>9.7364519999999994E-5</v>
      </c>
      <c r="AE4936" s="122">
        <v>9.720168E-5</v>
      </c>
      <c r="AF4936" s="122">
        <v>9.6926600000000001E-5</v>
      </c>
      <c r="AG4936" s="122">
        <v>9.6136319999999998E-5</v>
      </c>
      <c r="AH4936" s="122">
        <v>9.5496920000000005E-5</v>
      </c>
      <c r="AI4936" s="122">
        <v>9.4567720000000001E-5</v>
      </c>
      <c r="AJ4936" s="122">
        <v>9.6049840000000006E-5</v>
      </c>
      <c r="AK4936" s="122">
        <v>9.5258640000000006E-5</v>
      </c>
      <c r="AL4936" s="122">
        <v>0</v>
      </c>
    </row>
    <row r="4937" spans="1:38" hidden="1" x14ac:dyDescent="0.25">
      <c r="A4937" s="122" t="s">
        <v>2067</v>
      </c>
      <c r="B4937" s="122">
        <v>1</v>
      </c>
      <c r="C4937" s="122" t="s">
        <v>2274</v>
      </c>
      <c r="D4937" s="122" t="s">
        <v>2131</v>
      </c>
      <c r="E4937" s="122">
        <v>90</v>
      </c>
      <c r="F4937" s="122">
        <v>0</v>
      </c>
      <c r="G4937" s="122">
        <v>0</v>
      </c>
      <c r="H4937" s="122">
        <v>0</v>
      </c>
      <c r="I4937" s="122">
        <v>0</v>
      </c>
      <c r="J4937" s="122">
        <v>9.816400000000001E-7</v>
      </c>
      <c r="K4937" s="122">
        <v>1.0735479999999999E-5</v>
      </c>
      <c r="L4937" s="122">
        <v>2.6162040000000001E-5</v>
      </c>
      <c r="M4937" s="122">
        <v>4.901852E-5</v>
      </c>
      <c r="N4937" s="122">
        <v>7.9170600000000004E-5</v>
      </c>
      <c r="O4937" s="122">
        <v>1.1942152E-4</v>
      </c>
      <c r="P4937" s="122">
        <v>1.5620864000000001E-4</v>
      </c>
      <c r="Q4937" s="122">
        <v>1.9122200000000001E-4</v>
      </c>
      <c r="R4937" s="122">
        <v>2.2292152000000001E-4</v>
      </c>
      <c r="S4937" s="122">
        <v>2.2162432000000001E-4</v>
      </c>
      <c r="T4937" s="122">
        <v>2.2047983999999999E-4</v>
      </c>
      <c r="U4937" s="122">
        <v>2.1928936000000001E-4</v>
      </c>
      <c r="V4937" s="122">
        <v>2.1855980000000001E-4</v>
      </c>
      <c r="W4937" s="122">
        <v>2.1773916000000001E-4</v>
      </c>
      <c r="X4937" s="122">
        <v>2.1699488000000001E-4</v>
      </c>
      <c r="Y4937" s="122">
        <v>2.1629291999999999E-4</v>
      </c>
      <c r="Z4937" s="122">
        <v>2.1581359999999999E-4</v>
      </c>
      <c r="AA4937" s="122">
        <v>2.1542168E-4</v>
      </c>
      <c r="AB4937" s="122">
        <v>2.1460011999999999E-4</v>
      </c>
      <c r="AC4937" s="122">
        <v>2.1434895999999999E-4</v>
      </c>
      <c r="AD4937" s="122">
        <v>2.1399015999999999E-4</v>
      </c>
      <c r="AE4937" s="122">
        <v>2.1329279999999999E-4</v>
      </c>
      <c r="AF4937" s="122">
        <v>2.1253839999999999E-4</v>
      </c>
      <c r="AG4937" s="122">
        <v>2.1197535999999999E-4</v>
      </c>
      <c r="AH4937" s="122">
        <v>2.1137367999999999E-4</v>
      </c>
      <c r="AI4937" s="122">
        <v>2.1107192E-4</v>
      </c>
      <c r="AJ4937" s="122">
        <v>2.1094403999999999E-4</v>
      </c>
      <c r="AK4937" s="122">
        <v>2.1100015999999999E-4</v>
      </c>
      <c r="AL4937" s="122">
        <v>0</v>
      </c>
    </row>
    <row r="4938" spans="1:38" hidden="1" x14ac:dyDescent="0.25">
      <c r="A4938" s="122" t="s">
        <v>2067</v>
      </c>
      <c r="B4938" s="122">
        <v>1</v>
      </c>
      <c r="C4938" s="122" t="s">
        <v>2274</v>
      </c>
      <c r="D4938" s="122" t="s">
        <v>2132</v>
      </c>
      <c r="E4938" s="122">
        <v>90</v>
      </c>
      <c r="F4938" s="122">
        <v>0</v>
      </c>
      <c r="G4938" s="122">
        <v>0</v>
      </c>
      <c r="H4938" s="122">
        <v>0</v>
      </c>
      <c r="I4938" s="122">
        <v>0</v>
      </c>
      <c r="J4938" s="122">
        <v>3.9467999999999998E-7</v>
      </c>
      <c r="K4938" s="122">
        <v>4.4077199999999999E-6</v>
      </c>
      <c r="L4938" s="122">
        <v>1.092868E-5</v>
      </c>
      <c r="M4938" s="122">
        <v>2.082972E-5</v>
      </c>
      <c r="N4938" s="122">
        <v>3.4155000000000001E-5</v>
      </c>
      <c r="O4938" s="122">
        <v>5.22146E-5</v>
      </c>
      <c r="P4938" s="122">
        <v>6.9299000000000002E-5</v>
      </c>
      <c r="Q4938" s="122">
        <v>8.6086240000000005E-5</v>
      </c>
      <c r="R4938" s="122">
        <v>1.0183204E-4</v>
      </c>
      <c r="S4938" s="122">
        <v>1.0270511999999999E-4</v>
      </c>
      <c r="T4938" s="122">
        <v>1.0389376E-4</v>
      </c>
      <c r="U4938" s="122">
        <v>1.0565096000000001E-4</v>
      </c>
      <c r="V4938" s="122">
        <v>1.0761976E-4</v>
      </c>
      <c r="W4938" s="122">
        <v>1.0926932E-4</v>
      </c>
      <c r="X4938" s="122">
        <v>1.1036412E-4</v>
      </c>
      <c r="Y4938" s="122">
        <v>1.1085632000000001E-4</v>
      </c>
      <c r="Z4938" s="122">
        <v>1.1111943999999999E-4</v>
      </c>
      <c r="AA4938" s="122">
        <v>1.1128504000000001E-4</v>
      </c>
      <c r="AB4938" s="122">
        <v>1.1130987999999999E-4</v>
      </c>
      <c r="AC4938" s="122">
        <v>1.116834E-4</v>
      </c>
      <c r="AD4938" s="122">
        <v>1.1228692E-4</v>
      </c>
      <c r="AE4938" s="122">
        <v>1.1287756E-4</v>
      </c>
      <c r="AF4938" s="122">
        <v>1.1423456E-4</v>
      </c>
      <c r="AG4938" s="122">
        <v>1.1595863999999999E-4</v>
      </c>
      <c r="AH4938" s="122">
        <v>1.1757232E-4</v>
      </c>
      <c r="AI4938" s="122">
        <v>1.1951535999999999E-4</v>
      </c>
      <c r="AJ4938" s="122">
        <v>1.2223763999999999E-4</v>
      </c>
      <c r="AK4938" s="122">
        <v>1.2561404E-4</v>
      </c>
      <c r="AL4938" s="122">
        <v>0</v>
      </c>
    </row>
    <row r="4939" spans="1:38" hidden="1" x14ac:dyDescent="0.25">
      <c r="A4939" s="122" t="s">
        <v>2067</v>
      </c>
      <c r="B4939" s="122">
        <v>1</v>
      </c>
      <c r="C4939" s="122" t="s">
        <v>2274</v>
      </c>
      <c r="D4939" s="122" t="s">
        <v>2133</v>
      </c>
      <c r="E4939" s="122">
        <v>90</v>
      </c>
      <c r="F4939" s="122">
        <v>0</v>
      </c>
      <c r="G4939" s="122">
        <v>0</v>
      </c>
      <c r="H4939" s="122">
        <v>0</v>
      </c>
      <c r="I4939" s="122">
        <v>0</v>
      </c>
      <c r="J4939" s="122">
        <v>4.1031999999999999E-6</v>
      </c>
      <c r="K4939" s="122">
        <v>4.4960399999999997E-5</v>
      </c>
      <c r="L4939" s="122">
        <v>1.0993448E-4</v>
      </c>
      <c r="M4939" s="122">
        <v>2.0660624000000001E-4</v>
      </c>
      <c r="N4939" s="122">
        <v>3.3469232000000001E-4</v>
      </c>
      <c r="O4939" s="122">
        <v>5.0586659999999999E-4</v>
      </c>
      <c r="P4939" s="122">
        <v>6.631222E-4</v>
      </c>
      <c r="Q4939" s="122">
        <v>8.1448336000000004E-4</v>
      </c>
      <c r="R4939" s="122">
        <v>9.5160107999999995E-4</v>
      </c>
      <c r="S4939" s="122">
        <v>9.4586028000000005E-4</v>
      </c>
      <c r="T4939" s="122">
        <v>9.3978735999999995E-4</v>
      </c>
      <c r="U4939" s="122">
        <v>9.3279259999999998E-4</v>
      </c>
      <c r="V4939" s="122">
        <v>9.265136E-4</v>
      </c>
      <c r="W4939" s="122">
        <v>9.2170567999999998E-4</v>
      </c>
      <c r="X4939" s="122">
        <v>9.1689959999999998E-4</v>
      </c>
      <c r="Y4939" s="122">
        <v>9.1261792000000002E-4</v>
      </c>
      <c r="Z4939" s="122">
        <v>9.0833532000000005E-4</v>
      </c>
      <c r="AA4939" s="122">
        <v>9.0388344000000005E-4</v>
      </c>
      <c r="AB4939" s="122">
        <v>8.9854927999999997E-4</v>
      </c>
      <c r="AC4939" s="122">
        <v>8.9342304000000002E-4</v>
      </c>
      <c r="AD4939" s="122">
        <v>8.8640159999999997E-4</v>
      </c>
      <c r="AE4939" s="122">
        <v>8.7840496000000001E-4</v>
      </c>
      <c r="AF4939" s="122">
        <v>8.6974776000000003E-4</v>
      </c>
      <c r="AG4939" s="122">
        <v>8.6172259999999997E-4</v>
      </c>
      <c r="AH4939" s="122">
        <v>8.5388879999999997E-4</v>
      </c>
      <c r="AI4939" s="122">
        <v>8.4620127999999995E-4</v>
      </c>
      <c r="AJ4939" s="122">
        <v>8.4579648000000004E-4</v>
      </c>
      <c r="AK4939" s="122">
        <v>8.3733707999999996E-4</v>
      </c>
      <c r="AL4939" s="122">
        <v>0</v>
      </c>
    </row>
    <row r="4940" spans="1:38" hidden="1" x14ac:dyDescent="0.25">
      <c r="A4940" s="122" t="s">
        <v>2067</v>
      </c>
      <c r="B4940" s="122">
        <v>1</v>
      </c>
      <c r="C4940" s="122" t="s">
        <v>2274</v>
      </c>
      <c r="D4940" s="122" t="s">
        <v>2134</v>
      </c>
      <c r="E4940" s="122">
        <v>90</v>
      </c>
      <c r="F4940" s="122">
        <v>0</v>
      </c>
      <c r="G4940" s="122">
        <v>0</v>
      </c>
      <c r="H4940" s="122">
        <v>0</v>
      </c>
      <c r="I4940" s="122">
        <v>0</v>
      </c>
      <c r="J4940" s="122">
        <v>1.9954800000000001E-6</v>
      </c>
      <c r="K4940" s="122">
        <v>2.1907960000000002E-5</v>
      </c>
      <c r="L4940" s="122">
        <v>5.3650719999999999E-5</v>
      </c>
      <c r="M4940" s="122">
        <v>1.0097E-4</v>
      </c>
      <c r="N4940" s="122">
        <v>1.636082E-4</v>
      </c>
      <c r="O4940" s="122">
        <v>2.4742664000000002E-4</v>
      </c>
      <c r="P4940" s="122">
        <v>3.2488328000000001E-4</v>
      </c>
      <c r="Q4940" s="122">
        <v>3.9964615999999999E-4</v>
      </c>
      <c r="R4940" s="122">
        <v>4.6768568000000001E-4</v>
      </c>
      <c r="S4940" s="122">
        <v>4.6680064000000001E-4</v>
      </c>
      <c r="T4940" s="122">
        <v>4.6527435999999998E-4</v>
      </c>
      <c r="U4940" s="122">
        <v>4.6444820000000002E-4</v>
      </c>
      <c r="V4940" s="122">
        <v>4.6403972000000002E-4</v>
      </c>
      <c r="W4940" s="122">
        <v>4.6315191999999998E-4</v>
      </c>
      <c r="X4940" s="122">
        <v>4.6213899999999997E-4</v>
      </c>
      <c r="Y4940" s="122">
        <v>4.6065412000000002E-4</v>
      </c>
      <c r="Z4940" s="122">
        <v>4.5913980000000001E-4</v>
      </c>
      <c r="AA4940" s="122">
        <v>4.5779752E-4</v>
      </c>
      <c r="AB4940" s="122">
        <v>4.5607344000000001E-4</v>
      </c>
      <c r="AC4940" s="122">
        <v>4.5521139999999999E-4</v>
      </c>
      <c r="AD4940" s="122">
        <v>4.5375872000000001E-4</v>
      </c>
      <c r="AE4940" s="122">
        <v>4.5161052E-4</v>
      </c>
      <c r="AF4940" s="122">
        <v>4.5027468000000001E-4</v>
      </c>
      <c r="AG4940" s="122">
        <v>4.4920932000000002E-4</v>
      </c>
      <c r="AH4940" s="122">
        <v>4.4950095999999999E-4</v>
      </c>
      <c r="AI4940" s="122">
        <v>4.496546E-4</v>
      </c>
      <c r="AJ4940" s="122">
        <v>4.4889836000000001E-4</v>
      </c>
      <c r="AK4940" s="122">
        <v>4.4974292E-4</v>
      </c>
      <c r="AL4940" s="122">
        <v>0</v>
      </c>
    </row>
    <row r="4941" spans="1:38" hidden="1" x14ac:dyDescent="0.25">
      <c r="A4941" s="122" t="s">
        <v>2067</v>
      </c>
      <c r="B4941" s="122">
        <v>1</v>
      </c>
      <c r="C4941" s="122" t="s">
        <v>2274</v>
      </c>
      <c r="D4941" s="122" t="s">
        <v>2135</v>
      </c>
      <c r="E4941" s="122">
        <v>90</v>
      </c>
      <c r="F4941" s="122">
        <v>0</v>
      </c>
      <c r="G4941" s="122">
        <v>0</v>
      </c>
      <c r="H4941" s="122">
        <v>0</v>
      </c>
      <c r="I4941" s="122">
        <v>0</v>
      </c>
      <c r="J4941" s="122">
        <v>8.8871999999999998E-7</v>
      </c>
      <c r="K4941" s="122">
        <v>9.7381999999999994E-6</v>
      </c>
      <c r="L4941" s="122">
        <v>2.3750720000000001E-5</v>
      </c>
      <c r="M4941" s="122">
        <v>4.4680720000000002E-5</v>
      </c>
      <c r="N4941" s="122">
        <v>7.2563160000000001E-5</v>
      </c>
      <c r="O4941" s="122">
        <v>1.096272E-4</v>
      </c>
      <c r="P4941" s="122">
        <v>1.4365615999999999E-4</v>
      </c>
      <c r="Q4941" s="122">
        <v>1.7623243999999999E-4</v>
      </c>
      <c r="R4941" s="122">
        <v>2.0615451999999999E-4</v>
      </c>
      <c r="S4941" s="122">
        <v>2.0512779999999999E-4</v>
      </c>
      <c r="T4941" s="122">
        <v>2.0411212000000001E-4</v>
      </c>
      <c r="U4941" s="122">
        <v>2.0307804000000001E-4</v>
      </c>
      <c r="V4941" s="122">
        <v>2.024598E-4</v>
      </c>
      <c r="W4941" s="122">
        <v>2.0210008000000001E-4</v>
      </c>
      <c r="X4941" s="122">
        <v>2.01986E-4</v>
      </c>
      <c r="Y4941" s="122">
        <v>2.0201727999999999E-4</v>
      </c>
      <c r="Z4941" s="122">
        <v>2.0219300000000001E-4</v>
      </c>
      <c r="AA4941" s="122">
        <v>2.0157751999999999E-4</v>
      </c>
      <c r="AB4941" s="122">
        <v>2.0129048E-4</v>
      </c>
      <c r="AC4941" s="122">
        <v>2.0051859999999999E-4</v>
      </c>
      <c r="AD4941" s="122">
        <v>1.9962712E-4</v>
      </c>
      <c r="AE4941" s="122">
        <v>1.9882396E-4</v>
      </c>
      <c r="AF4941" s="122">
        <v>1.9759852000000001E-4</v>
      </c>
      <c r="AG4941" s="122">
        <v>1.9627556E-4</v>
      </c>
      <c r="AH4941" s="122">
        <v>1.9545952E-4</v>
      </c>
      <c r="AI4941" s="122">
        <v>1.9457447999999999E-4</v>
      </c>
      <c r="AJ4941" s="122">
        <v>1.9422028000000001E-4</v>
      </c>
      <c r="AK4941" s="122">
        <v>1.9391851999999999E-4</v>
      </c>
      <c r="AL4941" s="122">
        <v>0</v>
      </c>
    </row>
    <row r="4942" spans="1:38" hidden="1" x14ac:dyDescent="0.25">
      <c r="A4942" s="122" t="s">
        <v>2067</v>
      </c>
      <c r="B4942" s="122">
        <v>1</v>
      </c>
      <c r="C4942" s="122" t="s">
        <v>2274</v>
      </c>
      <c r="D4942" s="122" t="s">
        <v>2136</v>
      </c>
      <c r="E4942" s="122">
        <v>90</v>
      </c>
      <c r="F4942" s="122">
        <v>0</v>
      </c>
      <c r="G4942" s="122">
        <v>0</v>
      </c>
      <c r="H4942" s="122">
        <v>0</v>
      </c>
      <c r="I4942" s="122">
        <v>0</v>
      </c>
      <c r="J4942" s="122">
        <v>1.32572E-6</v>
      </c>
      <c r="K4942" s="122">
        <v>1.4554400000000001E-5</v>
      </c>
      <c r="L4942" s="122">
        <v>3.5604920000000003E-5</v>
      </c>
      <c r="M4942" s="122">
        <v>6.7018319999999996E-5</v>
      </c>
      <c r="N4942" s="122">
        <v>1.0869432E-4</v>
      </c>
      <c r="O4942" s="122">
        <v>1.6446287999999999E-4</v>
      </c>
      <c r="P4942" s="122">
        <v>2.1593687999999999E-4</v>
      </c>
      <c r="Q4942" s="122">
        <v>2.6531880000000001E-4</v>
      </c>
      <c r="R4942" s="122">
        <v>3.1071895999999999E-4</v>
      </c>
      <c r="S4942" s="122">
        <v>3.1015132000000001E-4</v>
      </c>
      <c r="T4942" s="122">
        <v>3.0949352000000002E-4</v>
      </c>
      <c r="U4942" s="122">
        <v>3.0940980000000002E-4</v>
      </c>
      <c r="V4942" s="122">
        <v>3.0917428000000002E-4</v>
      </c>
      <c r="W4942" s="122">
        <v>3.0902984E-4</v>
      </c>
      <c r="X4942" s="122">
        <v>3.085726E-4</v>
      </c>
      <c r="Y4942" s="122">
        <v>3.0787708000000003E-4</v>
      </c>
      <c r="Z4942" s="122">
        <v>3.0760843999999999E-4</v>
      </c>
      <c r="AA4942" s="122">
        <v>3.0702331999999999E-4</v>
      </c>
      <c r="AB4942" s="122">
        <v>3.0603983999999998E-4</v>
      </c>
      <c r="AC4942" s="122">
        <v>3.0531120000000002E-4</v>
      </c>
      <c r="AD4942" s="122">
        <v>3.0385759999999998E-4</v>
      </c>
      <c r="AE4942" s="122">
        <v>3.0254199999999999E-4</v>
      </c>
      <c r="AF4942" s="122">
        <v>3.0120340000000002E-4</v>
      </c>
      <c r="AG4942" s="122">
        <v>3.0043152000000002E-4</v>
      </c>
      <c r="AH4942" s="122">
        <v>2.99575E-4</v>
      </c>
      <c r="AI4942" s="122">
        <v>2.9876815999999999E-4</v>
      </c>
      <c r="AJ4942" s="122">
        <v>2.9795579999999998E-4</v>
      </c>
      <c r="AK4942" s="122">
        <v>2.9798340000000001E-4</v>
      </c>
      <c r="AL4942" s="122">
        <v>0</v>
      </c>
    </row>
    <row r="4943" spans="1:38" hidden="1" x14ac:dyDescent="0.25">
      <c r="A4943" s="122" t="s">
        <v>2067</v>
      </c>
      <c r="B4943" s="122">
        <v>1</v>
      </c>
      <c r="C4943" s="122" t="s">
        <v>2274</v>
      </c>
      <c r="D4943" s="122" t="s">
        <v>2137</v>
      </c>
      <c r="E4943" s="122">
        <v>90</v>
      </c>
      <c r="F4943" s="122">
        <v>0</v>
      </c>
      <c r="G4943" s="122">
        <v>0</v>
      </c>
      <c r="H4943" s="122">
        <v>0</v>
      </c>
      <c r="I4943" s="122">
        <v>0</v>
      </c>
      <c r="J4943" s="122">
        <v>1.49776E-6</v>
      </c>
      <c r="K4943" s="122">
        <v>1.63944E-5</v>
      </c>
      <c r="L4943" s="122">
        <v>3.9959280000000001E-5</v>
      </c>
      <c r="M4943" s="122">
        <v>7.4957920000000004E-5</v>
      </c>
      <c r="N4943" s="122">
        <v>1.2110236000000001E-4</v>
      </c>
      <c r="O4943" s="122">
        <v>1.8258504E-4</v>
      </c>
      <c r="P4943" s="122">
        <v>2.3848884E-4</v>
      </c>
      <c r="Q4943" s="122">
        <v>2.9204204000000001E-4</v>
      </c>
      <c r="R4943" s="122">
        <v>3.416696E-4</v>
      </c>
      <c r="S4943" s="122">
        <v>3.4057572000000002E-4</v>
      </c>
      <c r="T4943" s="122">
        <v>3.3981027999999998E-4</v>
      </c>
      <c r="U4943" s="122">
        <v>3.3854711999999998E-4</v>
      </c>
      <c r="V4943" s="122">
        <v>3.1528676000000002E-4</v>
      </c>
      <c r="W4943" s="122">
        <v>3.1766219999999998E-4</v>
      </c>
      <c r="X4943" s="122">
        <v>3.1905323999999999E-4</v>
      </c>
      <c r="Y4943" s="122">
        <v>3.2032744E-4</v>
      </c>
      <c r="Z4943" s="122">
        <v>3.2148571999999999E-4</v>
      </c>
      <c r="AA4943" s="122">
        <v>3.2145352000000001E-4</v>
      </c>
      <c r="AB4943" s="122">
        <v>3.2097971999999999E-4</v>
      </c>
      <c r="AC4943" s="122">
        <v>3.2049303999999999E-4</v>
      </c>
      <c r="AD4943" s="122">
        <v>3.1960708000000002E-4</v>
      </c>
      <c r="AE4943" s="122">
        <v>3.1879012000000001E-4</v>
      </c>
      <c r="AF4943" s="122">
        <v>3.1755455999999999E-4</v>
      </c>
      <c r="AG4943" s="122">
        <v>3.1513587999999998E-4</v>
      </c>
      <c r="AH4943" s="122">
        <v>3.1300791999999998E-4</v>
      </c>
      <c r="AI4943" s="122">
        <v>3.1118999999999998E-4</v>
      </c>
      <c r="AJ4943" s="122">
        <v>3.0769675999999999E-4</v>
      </c>
      <c r="AK4943" s="122">
        <v>3.0555959999999999E-4</v>
      </c>
      <c r="AL4943" s="122">
        <v>0</v>
      </c>
    </row>
    <row r="4944" spans="1:38" hidden="1" x14ac:dyDescent="0.25">
      <c r="A4944" s="122" t="s">
        <v>2067</v>
      </c>
      <c r="B4944" s="122">
        <v>1</v>
      </c>
      <c r="C4944" s="122" t="s">
        <v>2274</v>
      </c>
      <c r="D4944" s="122" t="s">
        <v>2138</v>
      </c>
      <c r="E4944" s="122">
        <v>90</v>
      </c>
      <c r="F4944" s="122">
        <v>0</v>
      </c>
      <c r="G4944" s="122">
        <v>0</v>
      </c>
      <c r="H4944" s="122">
        <v>0</v>
      </c>
      <c r="I4944" s="122">
        <v>0</v>
      </c>
      <c r="J4944" s="122">
        <v>2.09944E-6</v>
      </c>
      <c r="K4944" s="122">
        <v>2.299356E-5</v>
      </c>
      <c r="L4944" s="122">
        <v>5.6137480000000001E-5</v>
      </c>
      <c r="M4944" s="122">
        <v>1.0556172E-4</v>
      </c>
      <c r="N4944" s="122">
        <v>1.7105283999999999E-4</v>
      </c>
      <c r="O4944" s="122">
        <v>2.585752E-4</v>
      </c>
      <c r="P4944" s="122">
        <v>3.3924172E-4</v>
      </c>
      <c r="Q4944" s="122">
        <v>4.1724668000000002E-4</v>
      </c>
      <c r="R4944" s="122">
        <v>4.8753284E-4</v>
      </c>
      <c r="S4944" s="122">
        <v>4.8381972000000002E-4</v>
      </c>
      <c r="T4944" s="122">
        <v>4.7865667999999999E-4</v>
      </c>
      <c r="U4944" s="122">
        <v>4.7367028E-4</v>
      </c>
      <c r="V4944" s="122">
        <v>4.6971243999999998E-4</v>
      </c>
      <c r="W4944" s="122">
        <v>4.6692392000000001E-4</v>
      </c>
      <c r="X4944" s="122">
        <v>4.6531483999999999E-4</v>
      </c>
      <c r="Y4944" s="122">
        <v>4.6481160000000002E-4</v>
      </c>
      <c r="Z4944" s="122">
        <v>4.6450799999999998E-4</v>
      </c>
      <c r="AA4944" s="122">
        <v>4.6460828E-4</v>
      </c>
      <c r="AB4944" s="122">
        <v>4.6481160000000002E-4</v>
      </c>
      <c r="AC4944" s="122">
        <v>4.6522744E-4</v>
      </c>
      <c r="AD4944" s="122">
        <v>4.6537371999999999E-4</v>
      </c>
      <c r="AE4944" s="122">
        <v>4.6431848E-4</v>
      </c>
      <c r="AF4944" s="122">
        <v>4.6312156000000003E-4</v>
      </c>
      <c r="AG4944" s="122">
        <v>4.6279588000000001E-4</v>
      </c>
      <c r="AH4944" s="122">
        <v>4.6206539999999998E-4</v>
      </c>
      <c r="AI4944" s="122">
        <v>4.6060259999999999E-4</v>
      </c>
      <c r="AJ4944" s="122">
        <v>4.6454847999999999E-4</v>
      </c>
      <c r="AK4944" s="122">
        <v>4.6155388000000002E-4</v>
      </c>
      <c r="AL4944" s="122">
        <v>0</v>
      </c>
    </row>
    <row r="4945" spans="1:38" hidden="1" x14ac:dyDescent="0.25">
      <c r="A4945" s="122" t="s">
        <v>2067</v>
      </c>
      <c r="B4945" s="122">
        <v>1</v>
      </c>
      <c r="C4945" s="122" t="s">
        <v>2274</v>
      </c>
      <c r="D4945" s="122" t="s">
        <v>2139</v>
      </c>
      <c r="E4945" s="122">
        <v>90</v>
      </c>
      <c r="F4945" s="122">
        <v>0</v>
      </c>
      <c r="G4945" s="122">
        <v>0</v>
      </c>
      <c r="H4945" s="122">
        <v>0</v>
      </c>
      <c r="I4945" s="122">
        <v>0</v>
      </c>
      <c r="J4945" s="122">
        <v>1.7305199999999999E-6</v>
      </c>
      <c r="K4945" s="122">
        <v>1.898236E-5</v>
      </c>
      <c r="L4945" s="122">
        <v>4.6437000000000003E-5</v>
      </c>
      <c r="M4945" s="122">
        <v>8.7441400000000006E-5</v>
      </c>
      <c r="N4945" s="122">
        <v>1.419422E-4</v>
      </c>
      <c r="O4945" s="122">
        <v>2.1507208E-4</v>
      </c>
      <c r="P4945" s="122">
        <v>2.8324132000000002E-4</v>
      </c>
      <c r="Q4945" s="122">
        <v>3.5053196000000002E-4</v>
      </c>
      <c r="R4945" s="122">
        <v>4.1332195999999998E-4</v>
      </c>
      <c r="S4945" s="122">
        <v>4.140414E-4</v>
      </c>
      <c r="T4945" s="122">
        <v>4.1406164000000001E-4</v>
      </c>
      <c r="U4945" s="122">
        <v>4.1368535999999998E-4</v>
      </c>
      <c r="V4945" s="122">
        <v>4.1235780000000002E-4</v>
      </c>
      <c r="W4945" s="122">
        <v>4.1043132000000002E-4</v>
      </c>
      <c r="X4945" s="122">
        <v>4.0892160000000001E-4</v>
      </c>
      <c r="Y4945" s="122">
        <v>4.0866952E-4</v>
      </c>
      <c r="Z4945" s="122">
        <v>4.0949660000000001E-4</v>
      </c>
      <c r="AA4945" s="122">
        <v>4.1024087999999998E-4</v>
      </c>
      <c r="AB4945" s="122">
        <v>4.1069536000000001E-4</v>
      </c>
      <c r="AC4945" s="122">
        <v>4.1049940000000002E-4</v>
      </c>
      <c r="AD4945" s="122">
        <v>4.1000995999999998E-4</v>
      </c>
      <c r="AE4945" s="122">
        <v>4.0906052000000003E-4</v>
      </c>
      <c r="AF4945" s="122">
        <v>4.0747995999999999E-4</v>
      </c>
      <c r="AG4945" s="122">
        <v>4.0646796E-4</v>
      </c>
      <c r="AH4945" s="122">
        <v>4.0545780000000002E-4</v>
      </c>
      <c r="AI4945" s="122">
        <v>4.0449179999999999E-4</v>
      </c>
      <c r="AJ4945" s="122">
        <v>4.0834843999999998E-4</v>
      </c>
      <c r="AK4945" s="122">
        <v>4.0739531999999998E-4</v>
      </c>
      <c r="AL4945" s="122">
        <v>0</v>
      </c>
    </row>
    <row r="4946" spans="1:38" hidden="1" x14ac:dyDescent="0.25">
      <c r="A4946" s="122" t="s">
        <v>2067</v>
      </c>
      <c r="B4946" s="122">
        <v>1</v>
      </c>
      <c r="C4946" s="122" t="s">
        <v>2274</v>
      </c>
      <c r="D4946" s="122" t="s">
        <v>2140</v>
      </c>
      <c r="E4946" s="122">
        <v>90</v>
      </c>
      <c r="F4946" s="122">
        <v>0</v>
      </c>
      <c r="G4946" s="122">
        <v>0</v>
      </c>
      <c r="H4946" s="122">
        <v>0</v>
      </c>
      <c r="I4946" s="122">
        <v>0</v>
      </c>
      <c r="J4946" s="122">
        <v>4.2780000000000001E-7</v>
      </c>
      <c r="K4946" s="122">
        <v>4.6551999999999999E-6</v>
      </c>
      <c r="L4946" s="122">
        <v>1.1346359999999999E-5</v>
      </c>
      <c r="M4946" s="122">
        <v>2.1274079999999999E-5</v>
      </c>
      <c r="N4946" s="122">
        <v>3.4339920000000001E-5</v>
      </c>
      <c r="O4946" s="122">
        <v>5.1852119999999999E-5</v>
      </c>
      <c r="P4946" s="122">
        <v>6.8106679999999995E-5</v>
      </c>
      <c r="Q4946" s="122">
        <v>8.3851560000000006E-5</v>
      </c>
      <c r="R4946" s="122">
        <v>9.8457480000000002E-5</v>
      </c>
      <c r="S4946" s="122">
        <v>9.84216E-5</v>
      </c>
      <c r="T4946" s="122">
        <v>9.8062799999999999E-5</v>
      </c>
      <c r="U4946" s="122">
        <v>9.7554959999999994E-5</v>
      </c>
      <c r="V4946" s="122">
        <v>9.6990999999999993E-5</v>
      </c>
      <c r="W4946" s="122">
        <v>9.6341479999999998E-5</v>
      </c>
      <c r="X4946" s="122">
        <v>9.5703919999999998E-5</v>
      </c>
      <c r="Y4946" s="122">
        <v>9.4821639999999996E-5</v>
      </c>
      <c r="Z4946" s="122">
        <v>9.3917279999999995E-5</v>
      </c>
      <c r="AA4946" s="122">
        <v>9.3317440000000005E-5</v>
      </c>
      <c r="AB4946" s="122">
        <v>9.26302E-5</v>
      </c>
      <c r="AC4946" s="122">
        <v>9.2041399999999996E-5</v>
      </c>
      <c r="AD4946" s="122">
        <v>9.1577720000000004E-5</v>
      </c>
      <c r="AE4946" s="122">
        <v>9.078744E-5</v>
      </c>
      <c r="AF4946" s="122">
        <v>9.0378039999999997E-5</v>
      </c>
      <c r="AG4946" s="122">
        <v>9.0066159999999999E-5</v>
      </c>
      <c r="AH4946" s="122">
        <v>8.9929080000000005E-5</v>
      </c>
      <c r="AI4946" s="122">
        <v>8.9902399999999995E-5</v>
      </c>
      <c r="AJ4946" s="122">
        <v>9.0120440000000001E-5</v>
      </c>
      <c r="AK4946" s="122">
        <v>9.0678879999999995E-5</v>
      </c>
      <c r="AL4946" s="122">
        <v>0</v>
      </c>
    </row>
    <row r="4947" spans="1:38" hidden="1" x14ac:dyDescent="0.25">
      <c r="A4947" s="122" t="s">
        <v>2067</v>
      </c>
      <c r="B4947" s="122">
        <v>1</v>
      </c>
      <c r="C4947" s="122" t="s">
        <v>2274</v>
      </c>
      <c r="D4947" s="122" t="s">
        <v>2141</v>
      </c>
      <c r="E4947" s="122">
        <v>90</v>
      </c>
      <c r="F4947" s="122">
        <v>0</v>
      </c>
      <c r="G4947" s="122">
        <v>0</v>
      </c>
      <c r="H4947" s="122">
        <v>0</v>
      </c>
      <c r="I4947" s="122">
        <v>0</v>
      </c>
      <c r="J4947" s="122">
        <v>3.3055599999999999E-6</v>
      </c>
      <c r="K4947" s="122">
        <v>3.6227760000000003E-5</v>
      </c>
      <c r="L4947" s="122">
        <v>8.8647520000000003E-5</v>
      </c>
      <c r="M4947" s="122">
        <v>1.6631023999999999E-4</v>
      </c>
      <c r="N4947" s="122">
        <v>2.6858479999999999E-4</v>
      </c>
      <c r="O4947" s="122">
        <v>4.0509808000000001E-4</v>
      </c>
      <c r="P4947" s="122">
        <v>5.3077099999999998E-4</v>
      </c>
      <c r="Q4947" s="122">
        <v>6.5161023999999997E-4</v>
      </c>
      <c r="R4947" s="122">
        <v>7.6092095999999996E-4</v>
      </c>
      <c r="S4947" s="122">
        <v>7.5641295999999999E-4</v>
      </c>
      <c r="T4947" s="122">
        <v>7.5059856000000004E-4</v>
      </c>
      <c r="U4947" s="122">
        <v>7.4351272000000004E-4</v>
      </c>
      <c r="V4947" s="122">
        <v>7.3541579999999995E-4</v>
      </c>
      <c r="W4947" s="122">
        <v>7.2608239999999999E-4</v>
      </c>
      <c r="X4947" s="122">
        <v>7.1548399999999996E-4</v>
      </c>
      <c r="Y4947" s="122">
        <v>7.0614416000000003E-4</v>
      </c>
      <c r="Z4947" s="122">
        <v>6.9873815999999997E-4</v>
      </c>
      <c r="AA4947" s="122">
        <v>6.9422463999999995E-4</v>
      </c>
      <c r="AB4947" s="122">
        <v>6.9037351999999997E-4</v>
      </c>
      <c r="AC4947" s="122">
        <v>6.8689960000000003E-4</v>
      </c>
      <c r="AD4947" s="122">
        <v>6.8325272000000002E-4</v>
      </c>
      <c r="AE4947" s="122">
        <v>6.7859843999999996E-4</v>
      </c>
      <c r="AF4947" s="122">
        <v>6.7522755999999996E-4</v>
      </c>
      <c r="AG4947" s="122">
        <v>6.7271227999999997E-4</v>
      </c>
      <c r="AH4947" s="122">
        <v>6.7019607999999997E-4</v>
      </c>
      <c r="AI4947" s="122">
        <v>6.6701931999999995E-4</v>
      </c>
      <c r="AJ4947" s="122">
        <v>6.6601743999999995E-4</v>
      </c>
      <c r="AK4947" s="122">
        <v>6.6416271999999998E-4</v>
      </c>
      <c r="AL4947" s="122">
        <v>0</v>
      </c>
    </row>
    <row r="4948" spans="1:38" hidden="1" x14ac:dyDescent="0.25">
      <c r="A4948" s="122" t="s">
        <v>2067</v>
      </c>
      <c r="B4948" s="122">
        <v>1</v>
      </c>
      <c r="C4948" s="122" t="s">
        <v>2274</v>
      </c>
      <c r="D4948" s="122" t="s">
        <v>2142</v>
      </c>
      <c r="E4948" s="122">
        <v>90</v>
      </c>
      <c r="F4948" s="122">
        <v>0</v>
      </c>
      <c r="G4948" s="122">
        <v>0</v>
      </c>
      <c r="H4948" s="122">
        <v>0</v>
      </c>
      <c r="I4948" s="122">
        <v>0</v>
      </c>
      <c r="J4948" s="122">
        <v>1.58792E-6</v>
      </c>
      <c r="K4948" s="122">
        <v>1.7447799999999999E-5</v>
      </c>
      <c r="L4948" s="122">
        <v>4.281128E-5</v>
      </c>
      <c r="M4948" s="122">
        <v>8.0762199999999997E-5</v>
      </c>
      <c r="N4948" s="122">
        <v>1.3127664000000001E-4</v>
      </c>
      <c r="O4948" s="122">
        <v>1.9947623999999999E-4</v>
      </c>
      <c r="P4948" s="122">
        <v>2.6311724000000001E-4</v>
      </c>
      <c r="Q4948" s="122">
        <v>3.2497252000000001E-4</v>
      </c>
      <c r="R4948" s="122">
        <v>3.8130228E-4</v>
      </c>
      <c r="S4948" s="122">
        <v>3.8069231999999999E-4</v>
      </c>
      <c r="T4948" s="122">
        <v>3.7978243999999998E-4</v>
      </c>
      <c r="U4948" s="122">
        <v>3.7871155999999998E-4</v>
      </c>
      <c r="V4948" s="122">
        <v>3.7837116000000002E-4</v>
      </c>
      <c r="W4948" s="122">
        <v>3.7803720000000003E-4</v>
      </c>
      <c r="X4948" s="122">
        <v>3.7741987999999999E-4</v>
      </c>
      <c r="Y4948" s="122">
        <v>3.7663512000000001E-4</v>
      </c>
      <c r="Z4948" s="122">
        <v>3.7569395999999998E-4</v>
      </c>
      <c r="AA4948" s="122">
        <v>3.7556792E-4</v>
      </c>
      <c r="AB4948" s="122">
        <v>3.7506284000000001E-4</v>
      </c>
      <c r="AC4948" s="122">
        <v>3.7513367999999998E-4</v>
      </c>
      <c r="AD4948" s="122">
        <v>3.7510423999999998E-4</v>
      </c>
      <c r="AE4948" s="122">
        <v>3.7459823999999998E-4</v>
      </c>
      <c r="AF4948" s="122">
        <v>3.7480708000000001E-4</v>
      </c>
      <c r="AG4948" s="122">
        <v>3.7552560000000002E-4</v>
      </c>
      <c r="AH4948" s="122">
        <v>3.7637568000000002E-4</v>
      </c>
      <c r="AI4948" s="122">
        <v>3.7677495999999998E-4</v>
      </c>
      <c r="AJ4948" s="122">
        <v>3.7755235999999999E-4</v>
      </c>
      <c r="AK4948" s="122">
        <v>3.7714756000000002E-4</v>
      </c>
      <c r="AL4948" s="122">
        <v>0</v>
      </c>
    </row>
    <row r="4949" spans="1:38" hidden="1" x14ac:dyDescent="0.25">
      <c r="A4949" s="122" t="s">
        <v>2067</v>
      </c>
      <c r="B4949" s="122">
        <v>1</v>
      </c>
      <c r="C4949" s="122" t="s">
        <v>2274</v>
      </c>
      <c r="D4949" s="122" t="s">
        <v>2143</v>
      </c>
      <c r="E4949" s="122">
        <v>90</v>
      </c>
      <c r="F4949" s="122">
        <v>0</v>
      </c>
      <c r="G4949" s="122">
        <v>0</v>
      </c>
      <c r="H4949" s="122">
        <v>0</v>
      </c>
      <c r="I4949" s="122">
        <v>0</v>
      </c>
      <c r="J4949" s="122">
        <v>1.8335600000000001E-6</v>
      </c>
      <c r="K4949" s="122">
        <v>2.0136040000000001E-5</v>
      </c>
      <c r="L4949" s="122">
        <v>4.9340520000000001E-5</v>
      </c>
      <c r="M4949" s="122">
        <v>9.2931959999999994E-5</v>
      </c>
      <c r="N4949" s="122">
        <v>1.5059572E-4</v>
      </c>
      <c r="O4949" s="122">
        <v>2.2765584000000001E-4</v>
      </c>
      <c r="P4949" s="122">
        <v>2.9904048000000002E-4</v>
      </c>
      <c r="Q4949" s="122">
        <v>3.6790892000000003E-4</v>
      </c>
      <c r="R4949" s="122">
        <v>4.3113223999999999E-4</v>
      </c>
      <c r="S4949" s="122">
        <v>4.3009632000000001E-4</v>
      </c>
      <c r="T4949" s="122">
        <v>4.2905120000000002E-4</v>
      </c>
      <c r="U4949" s="122">
        <v>4.2832623999999999E-4</v>
      </c>
      <c r="V4949" s="122">
        <v>4.2813672000000002E-4</v>
      </c>
      <c r="W4949" s="122">
        <v>4.2743384000000002E-4</v>
      </c>
      <c r="X4949" s="122">
        <v>4.2610996E-4</v>
      </c>
      <c r="Y4949" s="122">
        <v>4.2512187999999999E-4</v>
      </c>
      <c r="Z4949" s="122">
        <v>4.2416140000000002E-4</v>
      </c>
      <c r="AA4949" s="122">
        <v>4.2224872000000001E-4</v>
      </c>
      <c r="AB4949" s="122">
        <v>4.2029555999999999E-4</v>
      </c>
      <c r="AC4949" s="122">
        <v>4.1865979999999999E-4</v>
      </c>
      <c r="AD4949" s="122">
        <v>4.1682440000000002E-4</v>
      </c>
      <c r="AE4949" s="122">
        <v>4.1499544000000001E-4</v>
      </c>
      <c r="AF4949" s="122">
        <v>4.1320236000000002E-4</v>
      </c>
      <c r="AG4949" s="122">
        <v>4.1207811999999998E-4</v>
      </c>
      <c r="AH4949" s="122">
        <v>4.1108360000000001E-4</v>
      </c>
      <c r="AI4949" s="122">
        <v>4.1020500000000002E-4</v>
      </c>
      <c r="AJ4949" s="122">
        <v>4.0714415999999997E-4</v>
      </c>
      <c r="AK4949" s="122">
        <v>4.0759679999999998E-4</v>
      </c>
      <c r="AL4949" s="122">
        <v>0</v>
      </c>
    </row>
    <row r="4950" spans="1:38" hidden="1" x14ac:dyDescent="0.25">
      <c r="A4950" s="122" t="s">
        <v>2067</v>
      </c>
      <c r="B4950" s="122">
        <v>1</v>
      </c>
      <c r="C4950" s="122" t="s">
        <v>2274</v>
      </c>
      <c r="D4950" s="122" t="s">
        <v>2177</v>
      </c>
      <c r="E4950" s="122">
        <v>90</v>
      </c>
      <c r="F4950" s="122">
        <v>0</v>
      </c>
      <c r="G4950" s="122">
        <v>0</v>
      </c>
      <c r="H4950" s="122">
        <v>0</v>
      </c>
      <c r="I4950" s="122">
        <v>0</v>
      </c>
      <c r="J4950" s="122">
        <v>1.8399999999999999E-8</v>
      </c>
      <c r="K4950" s="122">
        <v>2.1436E-7</v>
      </c>
      <c r="L4950" s="122">
        <v>5.4372E-7</v>
      </c>
      <c r="M4950" s="122">
        <v>1.0580000000000001E-6</v>
      </c>
      <c r="N4950" s="122">
        <v>1.7700800000000001E-6</v>
      </c>
      <c r="O4950" s="122">
        <v>2.7553999999999999E-6</v>
      </c>
      <c r="P4950" s="122">
        <v>3.7186400000000001E-6</v>
      </c>
      <c r="Q4950" s="122">
        <v>4.5273200000000004E-6</v>
      </c>
      <c r="R4950" s="122">
        <v>5.2449200000000001E-6</v>
      </c>
      <c r="S4950" s="122">
        <v>5.1667199999999997E-6</v>
      </c>
      <c r="T4950" s="122">
        <v>5.0885200000000002E-6</v>
      </c>
      <c r="U4950" s="122">
        <v>5.0103199999999998E-6</v>
      </c>
      <c r="V4950" s="122">
        <v>4.853E-6</v>
      </c>
      <c r="W4950" s="122">
        <v>4.6211599999999996E-6</v>
      </c>
      <c r="X4950" s="122">
        <v>4.3856400000000002E-6</v>
      </c>
      <c r="Y4950" s="122">
        <v>4.1446000000000001E-6</v>
      </c>
      <c r="Z4950" s="122">
        <v>3.89896E-6</v>
      </c>
      <c r="AA4950" s="122">
        <v>3.7609599999999998E-6</v>
      </c>
      <c r="AB4950" s="122">
        <v>3.72508E-6</v>
      </c>
      <c r="AC4950" s="122">
        <v>3.6901200000000002E-6</v>
      </c>
      <c r="AD4950" s="122">
        <v>3.65056E-6</v>
      </c>
      <c r="AE4950" s="122">
        <v>3.6109999999999998E-6</v>
      </c>
      <c r="AF4950" s="122">
        <v>3.5714400000000001E-6</v>
      </c>
      <c r="AG4950" s="122">
        <v>3.5364799999999998E-6</v>
      </c>
      <c r="AH4950" s="122">
        <v>3.5061199999999999E-6</v>
      </c>
      <c r="AI4950" s="122">
        <v>3.47668E-6</v>
      </c>
      <c r="AJ4950" s="122">
        <v>3.4297599999999999E-6</v>
      </c>
      <c r="AK4950" s="122">
        <v>3.4132000000000002E-6</v>
      </c>
      <c r="AL4950" s="122">
        <v>0</v>
      </c>
    </row>
    <row r="4951" spans="1:38" hidden="1" x14ac:dyDescent="0.25">
      <c r="A4951" s="122" t="s">
        <v>2067</v>
      </c>
      <c r="B4951" s="122">
        <v>1</v>
      </c>
      <c r="C4951" s="122" t="s">
        <v>2274</v>
      </c>
      <c r="D4951" s="122" t="s">
        <v>2144</v>
      </c>
      <c r="E4951" s="122">
        <v>90</v>
      </c>
      <c r="F4951" s="122">
        <v>0</v>
      </c>
      <c r="G4951" s="122">
        <v>0</v>
      </c>
      <c r="H4951" s="122">
        <v>0</v>
      </c>
      <c r="I4951" s="122">
        <v>0</v>
      </c>
      <c r="J4951" s="122">
        <v>9.2643999999999998E-7</v>
      </c>
      <c r="K4951" s="122">
        <v>1.01936E-5</v>
      </c>
      <c r="L4951" s="122">
        <v>2.4963280000000001E-5</v>
      </c>
      <c r="M4951" s="122">
        <v>4.7083760000000002E-5</v>
      </c>
      <c r="N4951" s="122">
        <v>7.6497080000000002E-5</v>
      </c>
      <c r="O4951" s="122">
        <v>1.1576912E-4</v>
      </c>
      <c r="P4951" s="122">
        <v>1.5190487999999999E-4</v>
      </c>
      <c r="Q4951" s="122">
        <v>1.8606908E-4</v>
      </c>
      <c r="R4951" s="122">
        <v>2.1718164000000001E-4</v>
      </c>
      <c r="S4951" s="122">
        <v>2.1607395999999999E-4</v>
      </c>
      <c r="T4951" s="122">
        <v>2.1565536000000001E-4</v>
      </c>
      <c r="U4951" s="122">
        <v>2.1496168E-4</v>
      </c>
      <c r="V4951" s="122">
        <v>2.1286868E-4</v>
      </c>
      <c r="W4951" s="122">
        <v>2.1259544E-4</v>
      </c>
      <c r="X4951" s="122">
        <v>2.1203699999999999E-4</v>
      </c>
      <c r="Y4951" s="122">
        <v>2.1100844E-4</v>
      </c>
      <c r="Z4951" s="122">
        <v>2.1013995999999999E-4</v>
      </c>
      <c r="AA4951" s="122">
        <v>2.0926688000000001E-4</v>
      </c>
      <c r="AB4951" s="122">
        <v>2.0816656000000001E-4</v>
      </c>
      <c r="AC4951" s="122">
        <v>2.0713708000000001E-4</v>
      </c>
      <c r="AD4951" s="122">
        <v>2.0582055999999999E-4</v>
      </c>
      <c r="AE4951" s="122">
        <v>2.0425472000000001E-4</v>
      </c>
      <c r="AF4951" s="122">
        <v>2.0286368000000001E-4</v>
      </c>
      <c r="AG4951" s="122">
        <v>2.0165480000000001E-4</v>
      </c>
      <c r="AH4951" s="122">
        <v>2.0016624000000001E-4</v>
      </c>
      <c r="AI4951" s="122">
        <v>1.9895551999999999E-4</v>
      </c>
      <c r="AJ4951" s="122">
        <v>1.9560948E-4</v>
      </c>
      <c r="AK4951" s="122">
        <v>1.9493512000000001E-4</v>
      </c>
      <c r="AL4951" s="122">
        <v>0</v>
      </c>
    </row>
    <row r="4952" spans="1:38" hidden="1" x14ac:dyDescent="0.25">
      <c r="A4952" s="122" t="s">
        <v>2067</v>
      </c>
      <c r="B4952" s="122">
        <v>1</v>
      </c>
      <c r="C4952" s="122" t="s">
        <v>2274</v>
      </c>
      <c r="D4952" s="122" t="s">
        <v>2145</v>
      </c>
      <c r="E4952" s="122">
        <v>90</v>
      </c>
      <c r="F4952" s="122">
        <v>0</v>
      </c>
      <c r="G4952" s="122">
        <v>0</v>
      </c>
      <c r="H4952" s="122">
        <v>0</v>
      </c>
      <c r="I4952" s="122">
        <v>0</v>
      </c>
      <c r="J4952" s="122">
        <v>2.9624000000000001E-7</v>
      </c>
      <c r="K4952" s="122">
        <v>3.2816399999999999E-6</v>
      </c>
      <c r="L4952" s="122">
        <v>8.0509200000000008E-6</v>
      </c>
      <c r="M4952" s="122">
        <v>1.508708E-5</v>
      </c>
      <c r="N4952" s="122">
        <v>2.4339520000000001E-5</v>
      </c>
      <c r="O4952" s="122">
        <v>3.6735600000000001E-5</v>
      </c>
      <c r="P4952" s="122">
        <v>4.8198799999999997E-5</v>
      </c>
      <c r="Q4952" s="122">
        <v>5.9151399999999997E-5</v>
      </c>
      <c r="R4952" s="122">
        <v>6.9262200000000002E-5</v>
      </c>
      <c r="S4952" s="122">
        <v>6.9276920000000002E-5</v>
      </c>
      <c r="T4952" s="122">
        <v>6.9422280000000006E-5</v>
      </c>
      <c r="U4952" s="122">
        <v>6.9541879999999998E-5</v>
      </c>
      <c r="V4952" s="122">
        <v>6.9810520000000007E-5</v>
      </c>
      <c r="W4952" s="122">
        <v>7.0036839999999996E-5</v>
      </c>
      <c r="X4952" s="122">
        <v>7.0233719999999999E-5</v>
      </c>
      <c r="Y4952" s="122">
        <v>7.0173920000000004E-5</v>
      </c>
      <c r="Z4952" s="122">
        <v>7.0083759999999999E-5</v>
      </c>
      <c r="AA4952" s="122">
        <v>7.0069959999999995E-5</v>
      </c>
      <c r="AB4952" s="122">
        <v>7.0037760000000006E-5</v>
      </c>
      <c r="AC4952" s="122">
        <v>7.0261320000000006E-5</v>
      </c>
      <c r="AD4952" s="122">
        <v>7.0351479999999997E-5</v>
      </c>
      <c r="AE4952" s="122">
        <v>7.0459120000000006E-5</v>
      </c>
      <c r="AF4952" s="122">
        <v>7.0691879999999998E-5</v>
      </c>
      <c r="AG4952" s="122">
        <v>7.1059880000000006E-5</v>
      </c>
      <c r="AH4952" s="122">
        <v>7.1253079999999996E-5</v>
      </c>
      <c r="AI4952" s="122">
        <v>7.1487679999999995E-5</v>
      </c>
      <c r="AJ4952" s="122">
        <v>7.1856599999999999E-5</v>
      </c>
      <c r="AK4952" s="122">
        <v>7.2970719999999997E-5</v>
      </c>
      <c r="AL4952" s="122">
        <v>0</v>
      </c>
    </row>
    <row r="4953" spans="1:38" hidden="1" x14ac:dyDescent="0.25">
      <c r="A4953" s="122" t="s">
        <v>2067</v>
      </c>
      <c r="B4953" s="122">
        <v>1</v>
      </c>
      <c r="C4953" s="122" t="s">
        <v>2274</v>
      </c>
      <c r="D4953" s="122" t="s">
        <v>2146</v>
      </c>
      <c r="E4953" s="122">
        <v>90</v>
      </c>
      <c r="F4953" s="122">
        <v>0</v>
      </c>
      <c r="G4953" s="122">
        <v>0</v>
      </c>
      <c r="H4953" s="122">
        <v>0</v>
      </c>
      <c r="I4953" s="122">
        <v>0</v>
      </c>
      <c r="J4953" s="122">
        <v>2.47572E-6</v>
      </c>
      <c r="K4953" s="122">
        <v>2.7498799999999998E-5</v>
      </c>
      <c r="L4953" s="122">
        <v>6.8136119999999994E-5</v>
      </c>
      <c r="M4953" s="122">
        <v>1.2981936000000001E-4</v>
      </c>
      <c r="N4953" s="122">
        <v>2.1297908E-4</v>
      </c>
      <c r="O4953" s="122">
        <v>3.2537456E-4</v>
      </c>
      <c r="P4953" s="122">
        <v>4.3099791999999998E-4</v>
      </c>
      <c r="Q4953" s="122">
        <v>5.3545564000000005E-4</v>
      </c>
      <c r="R4953" s="122">
        <v>6.3256439999999998E-4</v>
      </c>
      <c r="S4953" s="122">
        <v>6.3447799999999995E-4</v>
      </c>
      <c r="T4953" s="122">
        <v>6.3846620000000004E-4</v>
      </c>
      <c r="U4953" s="122">
        <v>6.4396503999999998E-4</v>
      </c>
      <c r="V4953" s="122">
        <v>6.5343276000000001E-4</v>
      </c>
      <c r="W4953" s="122">
        <v>6.6195931999999996E-4</v>
      </c>
      <c r="X4953" s="122">
        <v>6.6963212000000004E-4</v>
      </c>
      <c r="Y4953" s="122">
        <v>6.7390736000000004E-4</v>
      </c>
      <c r="Z4953" s="122">
        <v>6.7730307999999998E-4</v>
      </c>
      <c r="AA4953" s="122">
        <v>6.7847975999999995E-4</v>
      </c>
      <c r="AB4953" s="122">
        <v>6.8015692000000002E-4</v>
      </c>
      <c r="AC4953" s="122">
        <v>6.8218276000000003E-4</v>
      </c>
      <c r="AD4953" s="122">
        <v>6.8361428E-4</v>
      </c>
      <c r="AE4953" s="122">
        <v>6.8561619999999996E-4</v>
      </c>
      <c r="AF4953" s="122">
        <v>6.8931552000000001E-4</v>
      </c>
      <c r="AG4953" s="122">
        <v>6.9287316E-4</v>
      </c>
      <c r="AH4953" s="122">
        <v>6.9731123999999995E-4</v>
      </c>
      <c r="AI4953" s="122">
        <v>7.0152943999999997E-4</v>
      </c>
      <c r="AJ4953" s="122">
        <v>6.9178572000000004E-4</v>
      </c>
      <c r="AK4953" s="122">
        <v>6.972266E-4</v>
      </c>
      <c r="AL4953" s="122">
        <v>0</v>
      </c>
    </row>
    <row r="4954" spans="1:38" hidden="1" x14ac:dyDescent="0.25">
      <c r="A4954" s="122" t="s">
        <v>2067</v>
      </c>
      <c r="B4954" s="122">
        <v>1</v>
      </c>
      <c r="C4954" s="122" t="s">
        <v>2274</v>
      </c>
      <c r="D4954" s="122" t="s">
        <v>2147</v>
      </c>
      <c r="E4954" s="122">
        <v>90</v>
      </c>
      <c r="F4954" s="122">
        <v>0</v>
      </c>
      <c r="G4954" s="122">
        <v>0</v>
      </c>
      <c r="H4954" s="122">
        <v>0</v>
      </c>
      <c r="I4954" s="122">
        <v>0</v>
      </c>
      <c r="J4954" s="122">
        <v>2.2172E-7</v>
      </c>
      <c r="K4954" s="122">
        <v>2.42512E-6</v>
      </c>
      <c r="L4954" s="122">
        <v>5.9082399999999999E-6</v>
      </c>
      <c r="M4954" s="122">
        <v>1.101608E-5</v>
      </c>
      <c r="N4954" s="122">
        <v>1.7660319999999999E-5</v>
      </c>
      <c r="O4954" s="122">
        <v>2.6369960000000001E-5</v>
      </c>
      <c r="P4954" s="122">
        <v>3.4239639999999999E-5</v>
      </c>
      <c r="Q4954" s="122">
        <v>4.1678760000000002E-5</v>
      </c>
      <c r="R4954" s="122">
        <v>4.8483080000000002E-5</v>
      </c>
      <c r="S4954" s="122">
        <v>4.8123359999999998E-5</v>
      </c>
      <c r="T4954" s="122">
        <v>4.8125199999999998E-5</v>
      </c>
      <c r="U4954" s="122">
        <v>4.779308E-5</v>
      </c>
      <c r="V4954" s="122">
        <v>4.758792E-5</v>
      </c>
      <c r="W4954" s="122">
        <v>4.73938E-5</v>
      </c>
      <c r="X4954" s="122">
        <v>4.7299039999999998E-5</v>
      </c>
      <c r="Y4954" s="122">
        <v>4.742324E-5</v>
      </c>
      <c r="Z4954" s="122">
        <v>4.7731439999999998E-5</v>
      </c>
      <c r="AA4954" s="122">
        <v>4.8153720000000001E-5</v>
      </c>
      <c r="AB4954" s="122">
        <v>4.897804E-5</v>
      </c>
      <c r="AC4954" s="122">
        <v>5.0099519999999998E-5</v>
      </c>
      <c r="AD4954" s="122">
        <v>5.0819880000000003E-5</v>
      </c>
      <c r="AE4954" s="122">
        <v>5.160832E-5</v>
      </c>
      <c r="AF4954" s="122">
        <v>5.1289999999999999E-5</v>
      </c>
      <c r="AG4954" s="122">
        <v>5.1026880000000003E-5</v>
      </c>
      <c r="AH4954" s="122">
        <v>5.100388E-5</v>
      </c>
      <c r="AI4954" s="122">
        <v>5.1019520000000003E-5</v>
      </c>
      <c r="AJ4954" s="122">
        <v>5.1531959999999998E-5</v>
      </c>
      <c r="AK4954" s="122">
        <v>5.120904E-5</v>
      </c>
      <c r="AL4954" s="122">
        <v>0</v>
      </c>
    </row>
    <row r="4955" spans="1:38" hidden="1" x14ac:dyDescent="0.25">
      <c r="A4955" s="122" t="s">
        <v>2067</v>
      </c>
      <c r="B4955" s="122">
        <v>1</v>
      </c>
      <c r="C4955" s="122" t="s">
        <v>2274</v>
      </c>
      <c r="D4955" s="122" t="s">
        <v>475</v>
      </c>
      <c r="E4955" s="122">
        <v>90</v>
      </c>
      <c r="F4955" s="122">
        <v>0</v>
      </c>
      <c r="G4955" s="122">
        <v>0</v>
      </c>
      <c r="H4955" s="122">
        <v>0</v>
      </c>
      <c r="I4955" s="122">
        <v>0</v>
      </c>
      <c r="J4955" s="122">
        <v>5.6487999999999996E-7</v>
      </c>
      <c r="K4955" s="122">
        <v>6.2035599999999999E-6</v>
      </c>
      <c r="L4955" s="122">
        <v>1.520392E-5</v>
      </c>
      <c r="M4955" s="122">
        <v>2.859268E-5</v>
      </c>
      <c r="N4955" s="122">
        <v>4.6250240000000003E-5</v>
      </c>
      <c r="O4955" s="122">
        <v>6.9777399999999994E-5</v>
      </c>
      <c r="P4955" s="122">
        <v>9.139924E-5</v>
      </c>
      <c r="Q4955" s="122">
        <v>1.1216548E-4</v>
      </c>
      <c r="R4955" s="122">
        <v>1.3130332000000001E-4</v>
      </c>
      <c r="S4955" s="122">
        <v>1.3097396000000001E-4</v>
      </c>
      <c r="T4955" s="122">
        <v>1.305848E-4</v>
      </c>
      <c r="U4955" s="122">
        <v>1.3030328000000001E-4</v>
      </c>
      <c r="V4955" s="122">
        <v>1.2989756000000001E-4</v>
      </c>
      <c r="W4955" s="122">
        <v>1.2947619999999999E-4</v>
      </c>
      <c r="X4955" s="122">
        <v>1.29214E-4</v>
      </c>
      <c r="Y4955" s="122">
        <v>1.2927380000000001E-4</v>
      </c>
      <c r="Z4955" s="122">
        <v>1.2942467999999999E-4</v>
      </c>
      <c r="AA4955" s="122">
        <v>1.2931336000000001E-4</v>
      </c>
      <c r="AB4955" s="122">
        <v>1.2928852000000001E-4</v>
      </c>
      <c r="AC4955" s="122">
        <v>1.2926368000000001E-4</v>
      </c>
      <c r="AD4955" s="122">
        <v>1.2932716E-4</v>
      </c>
      <c r="AE4955" s="122">
        <v>1.2924160000000001E-4</v>
      </c>
      <c r="AF4955" s="122">
        <v>1.293244E-4</v>
      </c>
      <c r="AG4955" s="122">
        <v>1.2925908000000001E-4</v>
      </c>
      <c r="AH4955" s="122">
        <v>1.2921124E-4</v>
      </c>
      <c r="AI4955" s="122">
        <v>1.2910267999999999E-4</v>
      </c>
      <c r="AJ4955" s="122">
        <v>1.2975863999999999E-4</v>
      </c>
      <c r="AK4955" s="122">
        <v>1.2976139999999999E-4</v>
      </c>
      <c r="AL4955" s="122">
        <v>0</v>
      </c>
    </row>
    <row r="4956" spans="1:38" hidden="1" x14ac:dyDescent="0.25">
      <c r="A4956" s="122" t="s">
        <v>2067</v>
      </c>
      <c r="B4956" s="122">
        <v>1</v>
      </c>
      <c r="C4956" s="122" t="s">
        <v>2274</v>
      </c>
      <c r="D4956" s="122" t="s">
        <v>2148</v>
      </c>
      <c r="E4956" s="122">
        <v>90</v>
      </c>
      <c r="F4956" s="122">
        <v>0</v>
      </c>
      <c r="G4956" s="122">
        <v>0</v>
      </c>
      <c r="H4956" s="122">
        <v>0</v>
      </c>
      <c r="I4956" s="122">
        <v>0</v>
      </c>
      <c r="J4956" s="122">
        <v>3.9376E-7</v>
      </c>
      <c r="K4956" s="122">
        <v>4.3341200000000003E-6</v>
      </c>
      <c r="L4956" s="122">
        <v>1.067108E-5</v>
      </c>
      <c r="M4956" s="122">
        <v>2.0166400000000001E-5</v>
      </c>
      <c r="N4956" s="122">
        <v>3.2889999999999999E-5</v>
      </c>
      <c r="O4956" s="122">
        <v>5.001856E-5</v>
      </c>
      <c r="P4956" s="122">
        <v>6.6124079999999998E-5</v>
      </c>
      <c r="Q4956" s="122">
        <v>8.1883679999999995E-5</v>
      </c>
      <c r="R4956" s="122">
        <v>9.6416000000000007E-5</v>
      </c>
      <c r="S4956" s="122">
        <v>9.6412320000000007E-5</v>
      </c>
      <c r="T4956" s="122">
        <v>9.6303760000000002E-5</v>
      </c>
      <c r="U4956" s="122">
        <v>9.6053520000000006E-5</v>
      </c>
      <c r="V4956" s="122">
        <v>9.5875040000000002E-5</v>
      </c>
      <c r="W4956" s="122">
        <v>9.5289000000000002E-5</v>
      </c>
      <c r="X4956" s="122">
        <v>9.4653279999999996E-5</v>
      </c>
      <c r="Y4956" s="122">
        <v>9.3859320000000006E-5</v>
      </c>
      <c r="Z4956" s="122">
        <v>9.3150919999999998E-5</v>
      </c>
      <c r="AA4956" s="122">
        <v>9.2753480000000004E-5</v>
      </c>
      <c r="AB4956" s="122">
        <v>9.239192E-5</v>
      </c>
      <c r="AC4956" s="122">
        <v>9.1953999999999994E-5</v>
      </c>
      <c r="AD4956" s="122">
        <v>9.178748E-5</v>
      </c>
      <c r="AE4956" s="122">
        <v>9.1359679999999997E-5</v>
      </c>
      <c r="AF4956" s="122">
        <v>9.1148079999999994E-5</v>
      </c>
      <c r="AG4956" s="122">
        <v>9.1054240000000003E-5</v>
      </c>
      <c r="AH4956" s="122">
        <v>9.0931879999999994E-5</v>
      </c>
      <c r="AI4956" s="122">
        <v>9.0905199999999998E-5</v>
      </c>
      <c r="AJ4956" s="122">
        <v>9.1149920000000001E-5</v>
      </c>
      <c r="AK4956" s="122">
        <v>9.1785639999999994E-5</v>
      </c>
      <c r="AL4956" s="122">
        <v>0</v>
      </c>
    </row>
    <row r="4957" spans="1:38" hidden="1" x14ac:dyDescent="0.25">
      <c r="A4957" s="122" t="s">
        <v>2067</v>
      </c>
      <c r="B4957" s="122">
        <v>1</v>
      </c>
      <c r="C4957" s="122" t="s">
        <v>2274</v>
      </c>
      <c r="D4957" s="122" t="s">
        <v>2149</v>
      </c>
      <c r="E4957" s="122">
        <v>90</v>
      </c>
      <c r="F4957" s="122">
        <v>0</v>
      </c>
      <c r="G4957" s="122">
        <v>0</v>
      </c>
      <c r="H4957" s="122">
        <v>0</v>
      </c>
      <c r="I4957" s="122">
        <v>0</v>
      </c>
      <c r="J4957" s="122">
        <v>2.7599999999999998E-6</v>
      </c>
      <c r="K4957" s="122">
        <v>3.0264319999999999E-5</v>
      </c>
      <c r="L4957" s="122">
        <v>7.4031480000000003E-5</v>
      </c>
      <c r="M4957" s="122">
        <v>1.3934780000000001E-4</v>
      </c>
      <c r="N4957" s="122">
        <v>2.2602376E-4</v>
      </c>
      <c r="O4957" s="122">
        <v>3.421664E-4</v>
      </c>
      <c r="P4957" s="122">
        <v>4.4961044E-4</v>
      </c>
      <c r="Q4957" s="122">
        <v>5.5388324000000004E-4</v>
      </c>
      <c r="R4957" s="122">
        <v>6.4976840000000003E-4</v>
      </c>
      <c r="S4957" s="122">
        <v>6.4795415999999997E-4</v>
      </c>
      <c r="T4957" s="122">
        <v>6.4454371999999997E-4</v>
      </c>
      <c r="U4957" s="122">
        <v>6.4001271999999997E-4</v>
      </c>
      <c r="V4957" s="122">
        <v>6.3470340000000005E-4</v>
      </c>
      <c r="W4957" s="122">
        <v>6.3000496000000005E-4</v>
      </c>
      <c r="X4957" s="122">
        <v>6.2659176000000002E-4</v>
      </c>
      <c r="Y4957" s="122">
        <v>6.2441595999999998E-4</v>
      </c>
      <c r="Z4957" s="122">
        <v>6.2247015999999998E-4</v>
      </c>
      <c r="AA4957" s="122">
        <v>6.2015175999999999E-4</v>
      </c>
      <c r="AB4957" s="122">
        <v>6.1695659999999998E-4</v>
      </c>
      <c r="AC4957" s="122">
        <v>6.1367219999999996E-4</v>
      </c>
      <c r="AD4957" s="122">
        <v>6.1000507999999995E-4</v>
      </c>
      <c r="AE4957" s="122">
        <v>6.0590831999999997E-4</v>
      </c>
      <c r="AF4957" s="122">
        <v>6.0193023999999999E-4</v>
      </c>
      <c r="AG4957" s="122">
        <v>5.9931008000000004E-4</v>
      </c>
      <c r="AH4957" s="122">
        <v>5.9667887999999996E-4</v>
      </c>
      <c r="AI4957" s="122">
        <v>5.9396671999999997E-4</v>
      </c>
      <c r="AJ4957" s="122">
        <v>6.1389300000000001E-4</v>
      </c>
      <c r="AK4957" s="122">
        <v>6.1237683999999998E-4</v>
      </c>
      <c r="AL4957" s="122">
        <v>0</v>
      </c>
    </row>
    <row r="4958" spans="1:38" hidden="1" x14ac:dyDescent="0.25">
      <c r="A4958" s="122" t="s">
        <v>2067</v>
      </c>
      <c r="B4958" s="122">
        <v>1</v>
      </c>
      <c r="C4958" s="122" t="s">
        <v>2274</v>
      </c>
      <c r="D4958" s="122" t="s">
        <v>2150</v>
      </c>
      <c r="E4958" s="122">
        <v>90</v>
      </c>
      <c r="F4958" s="122">
        <v>0</v>
      </c>
      <c r="G4958" s="122">
        <v>0</v>
      </c>
      <c r="H4958" s="122">
        <v>0</v>
      </c>
      <c r="I4958" s="122">
        <v>0</v>
      </c>
      <c r="J4958" s="122">
        <v>5.7960000000000003E-7</v>
      </c>
      <c r="K4958" s="122">
        <v>6.4409200000000002E-6</v>
      </c>
      <c r="L4958" s="122">
        <v>1.5917840000000001E-5</v>
      </c>
      <c r="M4958" s="122">
        <v>3.0092279999999998E-5</v>
      </c>
      <c r="N4958" s="122">
        <v>4.8913640000000002E-5</v>
      </c>
      <c r="O4958" s="122">
        <v>7.400664E-5</v>
      </c>
      <c r="P4958" s="122">
        <v>9.7126239999999995E-5</v>
      </c>
      <c r="Q4958" s="122">
        <v>1.1946108000000001E-4</v>
      </c>
      <c r="R4958" s="122">
        <v>1.4095319999999999E-4</v>
      </c>
      <c r="S4958" s="122">
        <v>1.4143987999999999E-4</v>
      </c>
      <c r="T4958" s="122">
        <v>1.4211331999999999E-4</v>
      </c>
      <c r="U4958" s="122">
        <v>1.4293579999999999E-4</v>
      </c>
      <c r="V4958" s="122">
        <v>1.4377944E-4</v>
      </c>
      <c r="W4958" s="122">
        <v>1.4447679999999999E-4</v>
      </c>
      <c r="X4958" s="122">
        <v>1.4462768E-4</v>
      </c>
      <c r="Y4958" s="122">
        <v>1.4525696000000001E-4</v>
      </c>
      <c r="Z4958" s="122">
        <v>1.4605E-4</v>
      </c>
      <c r="AA4958" s="122">
        <v>1.4615672000000001E-4</v>
      </c>
      <c r="AB4958" s="122">
        <v>1.4561116000000001E-4</v>
      </c>
      <c r="AC4958" s="122">
        <v>1.4499200000000001E-4</v>
      </c>
      <c r="AD4958" s="122">
        <v>1.4379323999999999E-4</v>
      </c>
      <c r="AE4958" s="122">
        <v>1.4276744E-4</v>
      </c>
      <c r="AF4958" s="122">
        <v>1.4194587999999999E-4</v>
      </c>
      <c r="AG4958" s="122">
        <v>1.4111604E-4</v>
      </c>
      <c r="AH4958" s="122">
        <v>1.4050148E-4</v>
      </c>
      <c r="AI4958" s="122">
        <v>1.402632E-4</v>
      </c>
      <c r="AJ4958" s="122">
        <v>1.4008563999999999E-4</v>
      </c>
      <c r="AK4958" s="122">
        <v>1.3981791999999999E-4</v>
      </c>
      <c r="AL4958" s="122">
        <v>0</v>
      </c>
    </row>
    <row r="4959" spans="1:38" hidden="1" x14ac:dyDescent="0.25">
      <c r="A4959" s="122" t="s">
        <v>2067</v>
      </c>
      <c r="B4959" s="122">
        <v>1</v>
      </c>
      <c r="C4959" s="122" t="s">
        <v>2274</v>
      </c>
      <c r="D4959" s="122" t="s">
        <v>2151</v>
      </c>
      <c r="E4959" s="122">
        <v>90</v>
      </c>
      <c r="F4959" s="122">
        <v>0</v>
      </c>
      <c r="G4959" s="122">
        <v>0</v>
      </c>
      <c r="H4959" s="122">
        <v>0</v>
      </c>
      <c r="I4959" s="122">
        <v>0</v>
      </c>
      <c r="J4959" s="122">
        <v>5.1612000000000004E-7</v>
      </c>
      <c r="K4959" s="122">
        <v>5.9211199999999996E-6</v>
      </c>
      <c r="L4959" s="122">
        <v>1.5136759999999999E-5</v>
      </c>
      <c r="M4959" s="122">
        <v>2.9910120000000002E-5</v>
      </c>
      <c r="N4959" s="122">
        <v>5.0542040000000001E-5</v>
      </c>
      <c r="O4959" s="122">
        <v>7.918992E-5</v>
      </c>
      <c r="P4959" s="122">
        <v>1.0766116E-4</v>
      </c>
      <c r="Q4959" s="122">
        <v>1.3685552E-4</v>
      </c>
      <c r="R4959" s="122">
        <v>1.651492E-4</v>
      </c>
      <c r="S4959" s="122">
        <v>1.6940879999999999E-4</v>
      </c>
      <c r="T4959" s="122">
        <v>1.7513855999999999E-4</v>
      </c>
      <c r="U4959" s="122">
        <v>1.7991244000000001E-4</v>
      </c>
      <c r="V4959" s="122">
        <v>1.8485284E-4</v>
      </c>
      <c r="W4959" s="122">
        <v>1.8883459999999999E-4</v>
      </c>
      <c r="X4959" s="122">
        <v>1.90877E-4</v>
      </c>
      <c r="Y4959" s="122">
        <v>1.9146028000000001E-4</v>
      </c>
      <c r="Z4959" s="122">
        <v>1.9117232E-4</v>
      </c>
      <c r="AA4959" s="122">
        <v>1.9057984E-4</v>
      </c>
      <c r="AB4959" s="122">
        <v>1.9143175999999999E-4</v>
      </c>
      <c r="AC4959" s="122">
        <v>1.9238856E-4</v>
      </c>
      <c r="AD4959" s="122">
        <v>1.939222E-4</v>
      </c>
      <c r="AE4959" s="122">
        <v>1.959416E-4</v>
      </c>
      <c r="AF4959" s="122">
        <v>1.9804472E-4</v>
      </c>
      <c r="AG4959" s="122">
        <v>2.0040267999999999E-4</v>
      </c>
      <c r="AH4959" s="122">
        <v>2.0337611999999999E-4</v>
      </c>
      <c r="AI4959" s="122">
        <v>2.0647468E-4</v>
      </c>
      <c r="AJ4959" s="122">
        <v>2.0600824E-4</v>
      </c>
      <c r="AK4959" s="122">
        <v>2.0775624000000001E-4</v>
      </c>
      <c r="AL4959" s="122">
        <v>0</v>
      </c>
    </row>
    <row r="4960" spans="1:38" hidden="1" x14ac:dyDescent="0.25">
      <c r="A4960" s="122" t="s">
        <v>2067</v>
      </c>
      <c r="B4960" s="122">
        <v>1</v>
      </c>
      <c r="C4960" s="122" t="s">
        <v>2274</v>
      </c>
      <c r="D4960" s="122" t="s">
        <v>2152</v>
      </c>
      <c r="E4960" s="122">
        <v>90</v>
      </c>
      <c r="F4960" s="122">
        <v>0</v>
      </c>
      <c r="G4960" s="122">
        <v>0</v>
      </c>
      <c r="H4960" s="122">
        <v>0</v>
      </c>
      <c r="I4960" s="122">
        <v>0</v>
      </c>
      <c r="J4960" s="122">
        <v>6.3581199999999999E-6</v>
      </c>
      <c r="K4960" s="122">
        <v>6.9355119999999997E-5</v>
      </c>
      <c r="L4960" s="122">
        <v>1.6885772000000001E-4</v>
      </c>
      <c r="M4960" s="122">
        <v>3.1631808000000001E-4</v>
      </c>
      <c r="N4960" s="122">
        <v>5.1153288000000004E-4</v>
      </c>
      <c r="O4960" s="122">
        <v>7.7288832000000003E-4</v>
      </c>
      <c r="P4960" s="122">
        <v>1.0133772399999999E-3</v>
      </c>
      <c r="Q4960" s="122">
        <v>1.2445621999999999E-3</v>
      </c>
      <c r="R4960" s="122">
        <v>1.45395236E-3</v>
      </c>
      <c r="S4960" s="122">
        <v>1.4445481200000001E-3</v>
      </c>
      <c r="T4960" s="122">
        <v>1.4310986400000001E-3</v>
      </c>
      <c r="U4960" s="122">
        <v>1.4152967200000001E-3</v>
      </c>
      <c r="V4960" s="122">
        <v>1.39993364E-3</v>
      </c>
      <c r="W4960" s="122">
        <v>1.38898656E-3</v>
      </c>
      <c r="X4960" s="122">
        <v>1.3819577600000001E-3</v>
      </c>
      <c r="Y4960" s="122">
        <v>1.3769069600000001E-3</v>
      </c>
      <c r="Z4960" s="122">
        <v>1.3723465200000001E-3</v>
      </c>
      <c r="AA4960" s="122">
        <v>1.3697502800000001E-3</v>
      </c>
      <c r="AB4960" s="122">
        <v>1.3652487200000001E-3</v>
      </c>
      <c r="AC4960" s="122">
        <v>1.3597278000000001E-3</v>
      </c>
      <c r="AD4960" s="122">
        <v>1.35201452E-3</v>
      </c>
      <c r="AE4960" s="122">
        <v>1.34274092E-3</v>
      </c>
      <c r="AF4960" s="122">
        <v>1.3320146399999999E-3</v>
      </c>
      <c r="AG4960" s="122">
        <v>1.32117336E-3</v>
      </c>
      <c r="AH4960" s="122">
        <v>1.31150508E-3</v>
      </c>
      <c r="AI4960" s="122">
        <v>1.3002047200000001E-3</v>
      </c>
      <c r="AJ4960" s="122">
        <v>1.3333320799999999E-3</v>
      </c>
      <c r="AK4960" s="122">
        <v>1.3107672399999999E-3</v>
      </c>
      <c r="AL4960" s="122">
        <v>0</v>
      </c>
    </row>
    <row r="4961" spans="1:38" hidden="1" x14ac:dyDescent="0.25">
      <c r="A4961" s="122" t="s">
        <v>2067</v>
      </c>
      <c r="B4961" s="122">
        <v>1</v>
      </c>
      <c r="C4961" s="122" t="s">
        <v>2274</v>
      </c>
      <c r="D4961" s="122" t="s">
        <v>2153</v>
      </c>
      <c r="E4961" s="122">
        <v>90</v>
      </c>
      <c r="F4961" s="122">
        <v>0</v>
      </c>
      <c r="G4961" s="122">
        <v>0</v>
      </c>
      <c r="H4961" s="122">
        <v>0</v>
      </c>
      <c r="I4961" s="122">
        <v>0</v>
      </c>
      <c r="J4961" s="122">
        <v>3.8410000000000002E-6</v>
      </c>
      <c r="K4961" s="122">
        <v>4.1943719999999998E-5</v>
      </c>
      <c r="L4961" s="122">
        <v>1.0213011999999999E-4</v>
      </c>
      <c r="M4961" s="122">
        <v>1.9120543999999999E-4</v>
      </c>
      <c r="N4961" s="122">
        <v>3.0850084000000002E-4</v>
      </c>
      <c r="O4961" s="122">
        <v>4.6397072000000001E-4</v>
      </c>
      <c r="P4961" s="122">
        <v>6.0602515999999996E-4</v>
      </c>
      <c r="Q4961" s="122">
        <v>7.4267460000000001E-4</v>
      </c>
      <c r="R4961" s="122">
        <v>8.6668876000000001E-4</v>
      </c>
      <c r="S4961" s="122">
        <v>8.6139691999999996E-4</v>
      </c>
      <c r="T4961" s="122">
        <v>8.5487504000000001E-4</v>
      </c>
      <c r="U4961" s="122">
        <v>8.4797596000000001E-4</v>
      </c>
      <c r="V4961" s="122">
        <v>8.4131055999999999E-4</v>
      </c>
      <c r="W4961" s="122">
        <v>8.3492115999999998E-4</v>
      </c>
      <c r="X4961" s="122">
        <v>8.2830635999999998E-4</v>
      </c>
      <c r="Y4961" s="122">
        <v>8.2219756000000003E-4</v>
      </c>
      <c r="Z4961" s="122">
        <v>8.1629667999999999E-4</v>
      </c>
      <c r="AA4961" s="122">
        <v>8.1101771999999997E-4</v>
      </c>
      <c r="AB4961" s="122">
        <v>8.0564307999999999E-4</v>
      </c>
      <c r="AC4961" s="122">
        <v>8.0224368E-4</v>
      </c>
      <c r="AD4961" s="122">
        <v>7.9844867999999999E-4</v>
      </c>
      <c r="AE4961" s="122">
        <v>7.9389008000000001E-4</v>
      </c>
      <c r="AF4961" s="122">
        <v>7.8959183999999997E-4</v>
      </c>
      <c r="AG4961" s="122">
        <v>7.8659447999999998E-4</v>
      </c>
      <c r="AH4961" s="122">
        <v>7.8384552000000001E-4</v>
      </c>
      <c r="AI4961" s="122">
        <v>7.8136703999999999E-4</v>
      </c>
      <c r="AJ4961" s="122">
        <v>7.7999624000000005E-4</v>
      </c>
      <c r="AK4961" s="122">
        <v>7.7842948E-4</v>
      </c>
      <c r="AL4961" s="122">
        <v>0</v>
      </c>
    </row>
    <row r="4962" spans="1:38" hidden="1" x14ac:dyDescent="0.25">
      <c r="A4962" s="122" t="s">
        <v>2067</v>
      </c>
      <c r="B4962" s="122">
        <v>1</v>
      </c>
      <c r="C4962" s="122" t="s">
        <v>2274</v>
      </c>
      <c r="D4962" s="122" t="s">
        <v>2154</v>
      </c>
      <c r="E4962" s="122">
        <v>90</v>
      </c>
      <c r="F4962" s="122">
        <v>0</v>
      </c>
      <c r="G4962" s="122">
        <v>0</v>
      </c>
      <c r="H4962" s="122">
        <v>0</v>
      </c>
      <c r="I4962" s="122">
        <v>0</v>
      </c>
      <c r="J4962" s="122">
        <v>1.1297599999999999E-6</v>
      </c>
      <c r="K4962" s="122">
        <v>1.238596E-5</v>
      </c>
      <c r="L4962" s="122">
        <v>3.0341600000000001E-5</v>
      </c>
      <c r="M4962" s="122">
        <v>5.71872E-5</v>
      </c>
      <c r="N4962" s="122">
        <v>9.2870320000000006E-5</v>
      </c>
      <c r="O4962" s="122">
        <v>1.4068547999999999E-4</v>
      </c>
      <c r="P4962" s="122">
        <v>1.8422356E-4</v>
      </c>
      <c r="Q4962" s="122">
        <v>2.2612036000000001E-4</v>
      </c>
      <c r="R4962" s="122">
        <v>2.6507499999999998E-4</v>
      </c>
      <c r="S4962" s="122">
        <v>2.6402803999999998E-4</v>
      </c>
      <c r="T4962" s="122">
        <v>2.6314760000000002E-4</v>
      </c>
      <c r="U4962" s="122">
        <v>2.6249991999999998E-4</v>
      </c>
      <c r="V4962" s="122">
        <v>2.6336471999999998E-4</v>
      </c>
      <c r="W4962" s="122">
        <v>2.6384956000000001E-4</v>
      </c>
      <c r="X4962" s="122">
        <v>2.6391119999999999E-4</v>
      </c>
      <c r="Y4962" s="122">
        <v>2.6512284000000002E-4</v>
      </c>
      <c r="Z4962" s="122">
        <v>2.6598212000000001E-4</v>
      </c>
      <c r="AA4962" s="122">
        <v>2.6614219999999999E-4</v>
      </c>
      <c r="AB4962" s="122">
        <v>2.6638508000000001E-4</v>
      </c>
      <c r="AC4962" s="122">
        <v>2.6699872E-4</v>
      </c>
      <c r="AD4962" s="122">
        <v>2.6685979999999999E-4</v>
      </c>
      <c r="AE4962" s="122">
        <v>2.6711740000000001E-4</v>
      </c>
      <c r="AF4962" s="122">
        <v>2.6646143999999999E-4</v>
      </c>
      <c r="AG4962" s="122">
        <v>2.6523508000000001E-4</v>
      </c>
      <c r="AH4962" s="122">
        <v>2.6462696000000002E-4</v>
      </c>
      <c r="AI4962" s="122">
        <v>2.6458740000000002E-4</v>
      </c>
      <c r="AJ4962" s="122">
        <v>2.6210432000000001E-4</v>
      </c>
      <c r="AK4962" s="122">
        <v>2.6343923999999999E-4</v>
      </c>
      <c r="AL4962" s="122">
        <v>0</v>
      </c>
    </row>
    <row r="4963" spans="1:38" hidden="1" x14ac:dyDescent="0.25">
      <c r="A4963" s="122" t="s">
        <v>2067</v>
      </c>
      <c r="B4963" s="122">
        <v>1</v>
      </c>
      <c r="C4963" s="122" t="s">
        <v>2274</v>
      </c>
      <c r="D4963" s="122" t="s">
        <v>2155</v>
      </c>
      <c r="E4963" s="122">
        <v>90</v>
      </c>
      <c r="F4963" s="122">
        <v>0</v>
      </c>
      <c r="G4963" s="122">
        <v>0</v>
      </c>
      <c r="H4963" s="122">
        <v>0</v>
      </c>
      <c r="I4963" s="122">
        <v>0</v>
      </c>
      <c r="J4963" s="122">
        <v>1.07548E-6</v>
      </c>
      <c r="K4963" s="122">
        <v>1.192228E-5</v>
      </c>
      <c r="L4963" s="122">
        <v>2.9497039999999998E-5</v>
      </c>
      <c r="M4963" s="122">
        <v>5.6023400000000003E-5</v>
      </c>
      <c r="N4963" s="122">
        <v>9.1431440000000003E-5</v>
      </c>
      <c r="O4963" s="122">
        <v>1.3891724E-4</v>
      </c>
      <c r="P4963" s="122">
        <v>1.8290888E-4</v>
      </c>
      <c r="Q4963" s="122">
        <v>2.2617555999999999E-4</v>
      </c>
      <c r="R4963" s="122">
        <v>2.6692419999999999E-4</v>
      </c>
      <c r="S4963" s="122">
        <v>2.6722871999999999E-4</v>
      </c>
      <c r="T4963" s="122">
        <v>2.6644948000000002E-4</v>
      </c>
      <c r="U4963" s="122">
        <v>2.6727932000000001E-4</v>
      </c>
      <c r="V4963" s="122">
        <v>2.6899235999999999E-4</v>
      </c>
      <c r="W4963" s="122">
        <v>2.7024356000000002E-4</v>
      </c>
      <c r="X4963" s="122">
        <v>2.710872E-4</v>
      </c>
      <c r="Y4963" s="122">
        <v>2.7161528000000003E-4</v>
      </c>
      <c r="Z4963" s="122">
        <v>2.7147176000000002E-4</v>
      </c>
      <c r="AA4963" s="122">
        <v>2.7203204000000002E-4</v>
      </c>
      <c r="AB4963" s="122">
        <v>2.7201915999999998E-4</v>
      </c>
      <c r="AC4963" s="122">
        <v>2.7186368E-4</v>
      </c>
      <c r="AD4963" s="122">
        <v>2.7279471999999997E-4</v>
      </c>
      <c r="AE4963" s="122">
        <v>2.7449579999999998E-4</v>
      </c>
      <c r="AF4963" s="122">
        <v>2.7766244E-4</v>
      </c>
      <c r="AG4963" s="122">
        <v>2.7964320000000001E-4</v>
      </c>
      <c r="AH4963" s="122">
        <v>2.8073615999999997E-4</v>
      </c>
      <c r="AI4963" s="122">
        <v>2.8165155999999999E-4</v>
      </c>
      <c r="AJ4963" s="122">
        <v>2.8059539999999999E-4</v>
      </c>
      <c r="AK4963" s="122">
        <v>2.8058804000000002E-4</v>
      </c>
      <c r="AL4963" s="122">
        <v>0</v>
      </c>
    </row>
    <row r="4964" spans="1:38" hidden="1" x14ac:dyDescent="0.25">
      <c r="A4964" s="122" t="s">
        <v>2067</v>
      </c>
      <c r="B4964" s="122">
        <v>1</v>
      </c>
      <c r="C4964" s="122" t="s">
        <v>2274</v>
      </c>
      <c r="D4964" s="122" t="s">
        <v>2156</v>
      </c>
      <c r="E4964" s="122">
        <v>90</v>
      </c>
      <c r="F4964" s="122">
        <v>0</v>
      </c>
      <c r="G4964" s="122">
        <v>0</v>
      </c>
      <c r="H4964" s="122">
        <v>0</v>
      </c>
      <c r="I4964" s="122">
        <v>0</v>
      </c>
      <c r="J4964" s="122">
        <v>4.1906000000000002E-6</v>
      </c>
      <c r="K4964" s="122">
        <v>4.5671560000000002E-5</v>
      </c>
      <c r="L4964" s="122">
        <v>1.1101088E-4</v>
      </c>
      <c r="M4964" s="122">
        <v>2.0732016E-4</v>
      </c>
      <c r="N4964" s="122">
        <v>3.3397839999999999E-4</v>
      </c>
      <c r="O4964" s="122">
        <v>5.0196948000000004E-4</v>
      </c>
      <c r="P4964" s="122">
        <v>6.5512280000000001E-4</v>
      </c>
      <c r="Q4964" s="122">
        <v>8.0212592000000001E-4</v>
      </c>
      <c r="R4964" s="122">
        <v>9.3682311999999999E-4</v>
      </c>
      <c r="S4964" s="122">
        <v>9.3219920000000005E-4</v>
      </c>
      <c r="T4964" s="122">
        <v>9.2642251999999997E-4</v>
      </c>
      <c r="U4964" s="122">
        <v>9.2096324000000003E-4</v>
      </c>
      <c r="V4964" s="122">
        <v>9.1675700000000003E-4</v>
      </c>
      <c r="W4964" s="122">
        <v>9.1212848000000004E-4</v>
      </c>
      <c r="X4964" s="122">
        <v>9.0720647999999995E-4</v>
      </c>
      <c r="Y4964" s="122">
        <v>9.0335260000000005E-4</v>
      </c>
      <c r="Z4964" s="122">
        <v>8.9920064E-4</v>
      </c>
      <c r="AA4964" s="122">
        <v>8.9540287999999996E-4</v>
      </c>
      <c r="AB4964" s="122">
        <v>8.9060508000000005E-4</v>
      </c>
      <c r="AC4964" s="122">
        <v>8.8536935999999997E-4</v>
      </c>
      <c r="AD4964" s="122">
        <v>8.8002508E-4</v>
      </c>
      <c r="AE4964" s="122">
        <v>8.7364028000000004E-4</v>
      </c>
      <c r="AF4964" s="122">
        <v>8.6749283999999999E-4</v>
      </c>
      <c r="AG4964" s="122">
        <v>8.6271896000000002E-4</v>
      </c>
      <c r="AH4964" s="122">
        <v>8.5955416000000002E-4</v>
      </c>
      <c r="AI4964" s="122">
        <v>8.5501027999999998E-4</v>
      </c>
      <c r="AJ4964" s="122">
        <v>8.5931772000000001E-4</v>
      </c>
      <c r="AK4964" s="122">
        <v>8.5667179999999999E-4</v>
      </c>
      <c r="AL4964" s="122">
        <v>0</v>
      </c>
    </row>
    <row r="4965" spans="1:38" hidden="1" x14ac:dyDescent="0.25">
      <c r="A4965" s="122" t="s">
        <v>2067</v>
      </c>
      <c r="B4965" s="122">
        <v>1</v>
      </c>
      <c r="C4965" s="122" t="s">
        <v>2274</v>
      </c>
      <c r="D4965" s="122" t="s">
        <v>2178</v>
      </c>
      <c r="E4965" s="122">
        <v>90</v>
      </c>
      <c r="F4965" s="122">
        <v>0</v>
      </c>
      <c r="G4965" s="122">
        <v>0</v>
      </c>
      <c r="H4965" s="122">
        <v>0</v>
      </c>
      <c r="I4965" s="122">
        <v>0</v>
      </c>
      <c r="J4965" s="122">
        <v>1.24936E-6</v>
      </c>
      <c r="K4965" s="122">
        <v>1.3685E-5</v>
      </c>
      <c r="L4965" s="122">
        <v>3.3472359999999999E-5</v>
      </c>
      <c r="M4965" s="122">
        <v>6.2999759999999997E-5</v>
      </c>
      <c r="N4965" s="122">
        <v>1.0222396E-4</v>
      </c>
      <c r="O4965" s="122">
        <v>1.5480655999999999E-4</v>
      </c>
      <c r="P4965" s="122">
        <v>2.0322248000000001E-4</v>
      </c>
      <c r="Q4965" s="122">
        <v>2.4905595999999999E-4</v>
      </c>
      <c r="R4965" s="122">
        <v>2.9049735999999999E-4</v>
      </c>
      <c r="S4965" s="122">
        <v>2.8822496000000002E-4</v>
      </c>
      <c r="T4965" s="122">
        <v>2.8566460000000002E-4</v>
      </c>
      <c r="U4965" s="122">
        <v>2.8267735999999998E-4</v>
      </c>
      <c r="V4965" s="122">
        <v>2.7883543999999999E-4</v>
      </c>
      <c r="W4965" s="122">
        <v>2.7464116000000001E-4</v>
      </c>
      <c r="X4965" s="122">
        <v>2.7052047999999998E-4</v>
      </c>
      <c r="Y4965" s="122">
        <v>2.6675215999999999E-4</v>
      </c>
      <c r="Z4965" s="122">
        <v>2.6325892E-4</v>
      </c>
      <c r="AA4965" s="122">
        <v>2.5840868E-4</v>
      </c>
      <c r="AB4965" s="122">
        <v>2.5349404E-4</v>
      </c>
      <c r="AC4965" s="122">
        <v>2.48929E-4</v>
      </c>
      <c r="AD4965" s="122">
        <v>2.4317347999999999E-4</v>
      </c>
      <c r="AE4965" s="122">
        <v>2.3724776E-4</v>
      </c>
      <c r="AF4965" s="122">
        <v>2.3108836000000001E-4</v>
      </c>
      <c r="AG4965" s="122">
        <v>2.2421687999999999E-4</v>
      </c>
      <c r="AH4965" s="122">
        <v>2.1428916000000001E-4</v>
      </c>
      <c r="AI4965" s="122">
        <v>2.1334064E-4</v>
      </c>
      <c r="AJ4965" s="122">
        <v>2.1708688E-4</v>
      </c>
      <c r="AK4965" s="122">
        <v>2.1565903999999999E-4</v>
      </c>
      <c r="AL4965" s="122">
        <v>0</v>
      </c>
    </row>
    <row r="4966" spans="1:38" hidden="1" x14ac:dyDescent="0.25">
      <c r="A4966" s="122" t="s">
        <v>2067</v>
      </c>
      <c r="B4966" s="122">
        <v>1</v>
      </c>
      <c r="C4966" s="122" t="s">
        <v>2274</v>
      </c>
      <c r="D4966" s="122" t="s">
        <v>2157</v>
      </c>
      <c r="E4966" s="122">
        <v>90</v>
      </c>
      <c r="F4966" s="122">
        <v>0</v>
      </c>
      <c r="G4966" s="122">
        <v>0</v>
      </c>
      <c r="H4966" s="122">
        <v>0</v>
      </c>
      <c r="I4966" s="122">
        <v>0</v>
      </c>
      <c r="J4966" s="122">
        <v>3.4960000000000001E-7</v>
      </c>
      <c r="K4966" s="122">
        <v>3.8078799999999999E-6</v>
      </c>
      <c r="L4966" s="122">
        <v>9.2736000000000005E-6</v>
      </c>
      <c r="M4966" s="122">
        <v>1.738432E-5</v>
      </c>
      <c r="N4966" s="122">
        <v>2.8122560000000001E-5</v>
      </c>
      <c r="O4966" s="122">
        <v>4.2584959999999997E-5</v>
      </c>
      <c r="P4966" s="122">
        <v>5.601144E-5</v>
      </c>
      <c r="Q4966" s="122">
        <v>6.8945719999999994E-5</v>
      </c>
      <c r="R4966" s="122">
        <v>8.0986679999999994E-5</v>
      </c>
      <c r="S4966" s="122">
        <v>8.0705160000000005E-5</v>
      </c>
      <c r="T4966" s="122">
        <v>8.0213880000000007E-5</v>
      </c>
      <c r="U4966" s="122">
        <v>7.8996719999999997E-5</v>
      </c>
      <c r="V4966" s="122">
        <v>7.7900999999999998E-5</v>
      </c>
      <c r="W4966" s="122">
        <v>7.6760200000000004E-5</v>
      </c>
      <c r="X4966" s="122">
        <v>7.5887119999999995E-5</v>
      </c>
      <c r="Y4966" s="122">
        <v>7.5141920000000001E-5</v>
      </c>
      <c r="Z4966" s="122">
        <v>7.4559560000000001E-5</v>
      </c>
      <c r="AA4966" s="122">
        <v>7.402504E-5</v>
      </c>
      <c r="AB4966" s="122">
        <v>7.3575159999999997E-5</v>
      </c>
      <c r="AC4966" s="122">
        <v>7.3129880000000005E-5</v>
      </c>
      <c r="AD4966" s="122">
        <v>7.2680000000000002E-5</v>
      </c>
      <c r="AE4966" s="122">
        <v>7.219332E-5</v>
      </c>
      <c r="AF4966" s="122">
        <v>7.1755399999999994E-5</v>
      </c>
      <c r="AG4966" s="122">
        <v>7.1241119999999999E-5</v>
      </c>
      <c r="AH4966" s="122">
        <v>7.1086560000000002E-5</v>
      </c>
      <c r="AI4966" s="122">
        <v>7.0688199999999999E-5</v>
      </c>
      <c r="AJ4966" s="122">
        <v>7.2519919999999998E-5</v>
      </c>
      <c r="AK4966" s="122">
        <v>7.239848E-5</v>
      </c>
      <c r="AL4966" s="122">
        <v>0</v>
      </c>
    </row>
    <row r="4967" spans="1:38" hidden="1" x14ac:dyDescent="0.25">
      <c r="A4967" s="122" t="s">
        <v>2067</v>
      </c>
      <c r="B4967" s="122">
        <v>1</v>
      </c>
      <c r="C4967" s="122" t="s">
        <v>2274</v>
      </c>
      <c r="D4967" s="122" t="s">
        <v>2158</v>
      </c>
      <c r="E4967" s="122">
        <v>90</v>
      </c>
      <c r="F4967" s="122">
        <v>0</v>
      </c>
      <c r="G4967" s="122">
        <v>0</v>
      </c>
      <c r="H4967" s="122">
        <v>0</v>
      </c>
      <c r="I4967" s="122">
        <v>0</v>
      </c>
      <c r="J4967" s="122">
        <v>1.27604E-6</v>
      </c>
      <c r="K4967" s="122">
        <v>1.4034599999999999E-5</v>
      </c>
      <c r="L4967" s="122">
        <v>3.4484360000000002E-5</v>
      </c>
      <c r="M4967" s="122">
        <v>6.5440520000000006E-5</v>
      </c>
      <c r="N4967" s="122">
        <v>1.068902E-4</v>
      </c>
      <c r="O4967" s="122">
        <v>1.6268728E-4</v>
      </c>
      <c r="P4967" s="122">
        <v>2.1461483999999999E-4</v>
      </c>
      <c r="Q4967" s="122">
        <v>2.6511455999999998E-4</v>
      </c>
      <c r="R4967" s="122">
        <v>3.1208055999999999E-4</v>
      </c>
      <c r="S4967" s="122">
        <v>3.1264728000000001E-4</v>
      </c>
      <c r="T4967" s="122">
        <v>3.1433272000000001E-4</v>
      </c>
      <c r="U4967" s="122">
        <v>3.1587556000000001E-4</v>
      </c>
      <c r="V4967" s="122">
        <v>3.1933108000000001E-4</v>
      </c>
      <c r="W4967" s="122">
        <v>3.2263756000000001E-4</v>
      </c>
      <c r="X4967" s="122">
        <v>3.25772E-4</v>
      </c>
      <c r="Y4967" s="122">
        <v>3.2733232000000003E-4</v>
      </c>
      <c r="Z4967" s="122">
        <v>3.2793767999999998E-4</v>
      </c>
      <c r="AA4967" s="122">
        <v>3.2822564000000001E-4</v>
      </c>
      <c r="AB4967" s="122">
        <v>3.2913643999999998E-4</v>
      </c>
      <c r="AC4967" s="122">
        <v>3.3022204000000003E-4</v>
      </c>
      <c r="AD4967" s="122">
        <v>3.3205284E-4</v>
      </c>
      <c r="AE4967" s="122">
        <v>3.3443379999999998E-4</v>
      </c>
      <c r="AF4967" s="122">
        <v>3.3666204E-4</v>
      </c>
      <c r="AG4967" s="122">
        <v>3.3896756000000001E-4</v>
      </c>
      <c r="AH4967" s="122">
        <v>3.4167787999999998E-4</v>
      </c>
      <c r="AI4967" s="122">
        <v>3.4455287999999998E-4</v>
      </c>
      <c r="AJ4967" s="122">
        <v>3.3941928E-4</v>
      </c>
      <c r="AK4967" s="122">
        <v>3.4300451999999998E-4</v>
      </c>
      <c r="AL4967" s="122">
        <v>0</v>
      </c>
    </row>
    <row r="4968" spans="1:38" hidden="1" x14ac:dyDescent="0.25">
      <c r="A4968" s="122" t="s">
        <v>2067</v>
      </c>
      <c r="B4968" s="122">
        <v>1</v>
      </c>
      <c r="C4968" s="122" t="s">
        <v>2274</v>
      </c>
      <c r="D4968" s="122" t="s">
        <v>2159</v>
      </c>
      <c r="E4968" s="122">
        <v>90</v>
      </c>
      <c r="F4968" s="122">
        <v>0</v>
      </c>
      <c r="G4968" s="122">
        <v>0</v>
      </c>
      <c r="H4968" s="122">
        <v>0</v>
      </c>
      <c r="I4968" s="122">
        <v>0</v>
      </c>
      <c r="J4968" s="122">
        <v>2.5208000000000002E-7</v>
      </c>
      <c r="K4968" s="122">
        <v>2.7627600000000002E-6</v>
      </c>
      <c r="L4968" s="122">
        <v>6.7426800000000001E-6</v>
      </c>
      <c r="M4968" s="122">
        <v>1.26178E-5</v>
      </c>
      <c r="N4968" s="122">
        <v>2.0347640000000001E-5</v>
      </c>
      <c r="O4968" s="122">
        <v>3.0715120000000001E-5</v>
      </c>
      <c r="P4968" s="122">
        <v>4.0309799999999998E-5</v>
      </c>
      <c r="Q4968" s="122">
        <v>4.9434359999999999E-5</v>
      </c>
      <c r="R4968" s="122">
        <v>5.7741039999999998E-5</v>
      </c>
      <c r="S4968" s="122">
        <v>5.7533120000000001E-5</v>
      </c>
      <c r="T4968" s="122">
        <v>5.7507360000000002E-5</v>
      </c>
      <c r="U4968" s="122">
        <v>5.7365679999999997E-5</v>
      </c>
      <c r="V4968" s="122">
        <v>5.7378559999999997E-5</v>
      </c>
      <c r="W4968" s="122">
        <v>5.7470560000000002E-5</v>
      </c>
      <c r="X4968" s="122">
        <v>5.7481600000000002E-5</v>
      </c>
      <c r="Y4968" s="122">
        <v>5.7557040000000001E-5</v>
      </c>
      <c r="Z4968" s="122">
        <v>5.7737359999999998E-5</v>
      </c>
      <c r="AA4968" s="122">
        <v>5.7862480000000002E-5</v>
      </c>
      <c r="AB4968" s="122">
        <v>5.8158719999999997E-5</v>
      </c>
      <c r="AC4968" s="122">
        <v>5.8385959999999997E-5</v>
      </c>
      <c r="AD4968" s="122">
        <v>5.8451279999999999E-5</v>
      </c>
      <c r="AE4968" s="122">
        <v>5.837952E-5</v>
      </c>
      <c r="AF4968" s="122">
        <v>5.8587439999999997E-5</v>
      </c>
      <c r="AG4968" s="122">
        <v>5.8914040000000002E-5</v>
      </c>
      <c r="AH4968" s="122">
        <v>5.901156E-5</v>
      </c>
      <c r="AI4968" s="122">
        <v>5.9262719999999999E-5</v>
      </c>
      <c r="AJ4968" s="122">
        <v>5.8684960000000002E-5</v>
      </c>
      <c r="AK4968" s="122">
        <v>5.9167040000000001E-5</v>
      </c>
      <c r="AL4968" s="122">
        <v>0</v>
      </c>
    </row>
    <row r="4969" spans="1:38" hidden="1" x14ac:dyDescent="0.25">
      <c r="A4969" s="122" t="s">
        <v>2067</v>
      </c>
      <c r="B4969" s="122">
        <v>1</v>
      </c>
      <c r="C4969" s="122" t="s">
        <v>2274</v>
      </c>
      <c r="D4969" s="122" t="s">
        <v>2160</v>
      </c>
      <c r="E4969" s="122">
        <v>90</v>
      </c>
      <c r="F4969" s="122">
        <v>0</v>
      </c>
      <c r="G4969" s="122">
        <v>0</v>
      </c>
      <c r="H4969" s="122">
        <v>0</v>
      </c>
      <c r="I4969" s="122">
        <v>0</v>
      </c>
      <c r="J4969" s="122">
        <v>1.80228E-6</v>
      </c>
      <c r="K4969" s="122">
        <v>1.9944680000000001E-5</v>
      </c>
      <c r="L4969" s="122">
        <v>4.920528E-5</v>
      </c>
      <c r="M4969" s="122">
        <v>9.3238319999999999E-5</v>
      </c>
      <c r="N4969" s="122">
        <v>1.5191223999999999E-4</v>
      </c>
      <c r="O4969" s="122">
        <v>2.3079764E-4</v>
      </c>
      <c r="P4969" s="122">
        <v>3.0418327999999999E-4</v>
      </c>
      <c r="Q4969" s="122">
        <v>3.7506007999999998E-4</v>
      </c>
      <c r="R4969" s="122">
        <v>4.4033224E-4</v>
      </c>
      <c r="S4969" s="122">
        <v>4.405236E-4</v>
      </c>
      <c r="T4969" s="122">
        <v>4.4122372000000002E-4</v>
      </c>
      <c r="U4969" s="122">
        <v>4.4317595999999998E-4</v>
      </c>
      <c r="V4969" s="122">
        <v>4.4616779999999997E-4</v>
      </c>
      <c r="W4969" s="122">
        <v>4.4835095999999999E-4</v>
      </c>
      <c r="X4969" s="122">
        <v>4.4937859999999999E-4</v>
      </c>
      <c r="Y4969" s="122">
        <v>4.4972175999999998E-4</v>
      </c>
      <c r="Z4969" s="122">
        <v>4.4958744000000002E-4</v>
      </c>
      <c r="AA4969" s="122">
        <v>4.4958192000000001E-4</v>
      </c>
      <c r="AB4969" s="122">
        <v>4.5026824E-4</v>
      </c>
      <c r="AC4969" s="122">
        <v>4.5010999999999998E-4</v>
      </c>
      <c r="AD4969" s="122">
        <v>4.5022223999999998E-4</v>
      </c>
      <c r="AE4969" s="122">
        <v>4.5051112000000002E-4</v>
      </c>
      <c r="AF4969" s="122">
        <v>4.5118272E-4</v>
      </c>
      <c r="AG4969" s="122">
        <v>4.5276144000000001E-4</v>
      </c>
      <c r="AH4969" s="122">
        <v>4.5484892E-4</v>
      </c>
      <c r="AI4969" s="122">
        <v>4.5628964000000001E-4</v>
      </c>
      <c r="AJ4969" s="122">
        <v>4.5779475999999997E-4</v>
      </c>
      <c r="AK4969" s="122">
        <v>4.6092643999999999E-4</v>
      </c>
      <c r="AL4969" s="122">
        <v>0</v>
      </c>
    </row>
    <row r="4970" spans="1:38" hidden="1" x14ac:dyDescent="0.25">
      <c r="A4970" s="122" t="s">
        <v>2067</v>
      </c>
      <c r="B4970" s="122">
        <v>1</v>
      </c>
      <c r="C4970" s="122" t="s">
        <v>2274</v>
      </c>
      <c r="D4970" s="122" t="s">
        <v>2161</v>
      </c>
      <c r="E4970" s="122">
        <v>90</v>
      </c>
      <c r="F4970" s="122">
        <v>0</v>
      </c>
      <c r="G4970" s="122">
        <v>0</v>
      </c>
      <c r="H4970" s="122">
        <v>0</v>
      </c>
      <c r="I4970" s="122">
        <v>0</v>
      </c>
      <c r="J4970" s="122">
        <v>6.3940000000000001E-6</v>
      </c>
      <c r="K4970" s="122">
        <v>7.0982599999999994E-5</v>
      </c>
      <c r="L4970" s="122">
        <v>1.756878E-4</v>
      </c>
      <c r="M4970" s="122">
        <v>3.3469232000000001E-4</v>
      </c>
      <c r="N4970" s="122">
        <v>5.4975979999999998E-4</v>
      </c>
      <c r="O4970" s="122">
        <v>8.4146787999999999E-4</v>
      </c>
      <c r="P4970" s="122">
        <v>1.1169839600000001E-3</v>
      </c>
      <c r="Q4970" s="122">
        <v>1.39044292E-3</v>
      </c>
      <c r="R4970" s="122">
        <v>1.6478745600000001E-3</v>
      </c>
      <c r="S4970" s="122">
        <v>1.6596183599999999E-3</v>
      </c>
      <c r="T4970" s="122">
        <v>1.6716445999999999E-3</v>
      </c>
      <c r="U4970" s="122">
        <v>1.6849662E-3</v>
      </c>
      <c r="V4970" s="122">
        <v>1.7117244000000001E-3</v>
      </c>
      <c r="W4970" s="122">
        <v>1.73017592E-3</v>
      </c>
      <c r="X4970" s="122">
        <v>1.7485584400000001E-3</v>
      </c>
      <c r="Y4970" s="122">
        <v>1.7687671600000001E-3</v>
      </c>
      <c r="Z4970" s="122">
        <v>1.78560316E-3</v>
      </c>
      <c r="AA4970" s="122">
        <v>1.8014400399999999E-3</v>
      </c>
      <c r="AB4970" s="122">
        <v>1.8192834400000001E-3</v>
      </c>
      <c r="AC4970" s="122">
        <v>1.8345168000000001E-3</v>
      </c>
      <c r="AD4970" s="122">
        <v>1.8548671999999999E-3</v>
      </c>
      <c r="AE4970" s="122">
        <v>1.87630412E-3</v>
      </c>
      <c r="AF4970" s="122">
        <v>1.89352192E-3</v>
      </c>
      <c r="AG4970" s="122">
        <v>1.9076061999999999E-3</v>
      </c>
      <c r="AH4970" s="122">
        <v>1.9208486800000001E-3</v>
      </c>
      <c r="AI4970" s="122">
        <v>1.9364187600000001E-3</v>
      </c>
      <c r="AJ4970" s="122">
        <v>1.9328684799999999E-3</v>
      </c>
      <c r="AK4970" s="122">
        <v>1.9512215600000001E-3</v>
      </c>
      <c r="AL4970" s="122">
        <v>0</v>
      </c>
    </row>
    <row r="4971" spans="1:38" hidden="1" x14ac:dyDescent="0.25">
      <c r="A4971" s="122" t="s">
        <v>2067</v>
      </c>
      <c r="B4971" s="122">
        <v>1</v>
      </c>
      <c r="C4971" s="122" t="s">
        <v>2274</v>
      </c>
      <c r="D4971" s="122" t="s">
        <v>2162</v>
      </c>
      <c r="E4971" s="122">
        <v>90</v>
      </c>
      <c r="F4971" s="122">
        <v>0</v>
      </c>
      <c r="G4971" s="122">
        <v>0</v>
      </c>
      <c r="H4971" s="122">
        <v>0</v>
      </c>
      <c r="I4971" s="122">
        <v>0</v>
      </c>
      <c r="J4971" s="122">
        <v>6.7528E-7</v>
      </c>
      <c r="K4971" s="122">
        <v>7.5412400000000002E-6</v>
      </c>
      <c r="L4971" s="122">
        <v>1.878548E-5</v>
      </c>
      <c r="M4971" s="122">
        <v>3.5940720000000001E-5</v>
      </c>
      <c r="N4971" s="122">
        <v>5.9072279999999999E-5</v>
      </c>
      <c r="O4971" s="122">
        <v>9.019036E-5</v>
      </c>
      <c r="P4971" s="122">
        <v>1.197012E-4</v>
      </c>
      <c r="Q4971" s="122">
        <v>1.4894155999999999E-4</v>
      </c>
      <c r="R4971" s="122">
        <v>1.7662252000000001E-4</v>
      </c>
      <c r="S4971" s="122">
        <v>1.7779184000000001E-4</v>
      </c>
      <c r="T4971" s="122">
        <v>1.7927028E-4</v>
      </c>
      <c r="U4971" s="122">
        <v>1.8180487999999999E-4</v>
      </c>
      <c r="V4971" s="122">
        <v>1.8506168E-4</v>
      </c>
      <c r="W4971" s="122">
        <v>1.8859355999999999E-4</v>
      </c>
      <c r="X4971" s="122">
        <v>1.9155227999999999E-4</v>
      </c>
      <c r="Y4971" s="122">
        <v>1.9422396E-4</v>
      </c>
      <c r="Z4971" s="122">
        <v>1.9633167999999999E-4</v>
      </c>
      <c r="AA4971" s="122">
        <v>1.9772272E-4</v>
      </c>
      <c r="AB4971" s="122">
        <v>1.9906776000000001E-4</v>
      </c>
      <c r="AC4971" s="122">
        <v>2.0082771999999999E-4</v>
      </c>
      <c r="AD4971" s="122">
        <v>2.0213596E-4</v>
      </c>
      <c r="AE4971" s="122">
        <v>2.0380392E-4</v>
      </c>
      <c r="AF4971" s="122">
        <v>2.0650320000000001E-4</v>
      </c>
      <c r="AG4971" s="122">
        <v>2.0926504000000001E-4</v>
      </c>
      <c r="AH4971" s="122">
        <v>2.1172604E-4</v>
      </c>
      <c r="AI4971" s="122">
        <v>2.1399751999999999E-4</v>
      </c>
      <c r="AJ4971" s="122">
        <v>2.17097E-4</v>
      </c>
      <c r="AK4971" s="122">
        <v>2.2057551999999999E-4</v>
      </c>
      <c r="AL4971" s="122">
        <v>0</v>
      </c>
    </row>
    <row r="4972" spans="1:38" hidden="1" x14ac:dyDescent="0.25">
      <c r="A4972" s="122" t="s">
        <v>2067</v>
      </c>
      <c r="B4972" s="122">
        <v>1</v>
      </c>
      <c r="C4972" s="122" t="s">
        <v>2274</v>
      </c>
      <c r="D4972" s="122" t="s">
        <v>2163</v>
      </c>
      <c r="E4972" s="122">
        <v>90</v>
      </c>
      <c r="F4972" s="122">
        <v>0</v>
      </c>
      <c r="G4972" s="122">
        <v>0</v>
      </c>
      <c r="H4972" s="122">
        <v>0</v>
      </c>
      <c r="I4972" s="122">
        <v>0</v>
      </c>
      <c r="J4972" s="122">
        <v>2.2705600000000001E-6</v>
      </c>
      <c r="K4972" s="122">
        <v>2.497524E-5</v>
      </c>
      <c r="L4972" s="122">
        <v>6.1325359999999998E-5</v>
      </c>
      <c r="M4972" s="122">
        <v>1.1578752E-4</v>
      </c>
      <c r="N4972" s="122">
        <v>1.8820992000000001E-4</v>
      </c>
      <c r="O4972" s="122">
        <v>2.8652388000000002E-4</v>
      </c>
      <c r="P4972" s="122">
        <v>3.7895811999999999E-4</v>
      </c>
      <c r="Q4972" s="122">
        <v>4.6946956000000001E-4</v>
      </c>
      <c r="R4972" s="122">
        <v>5.5360448E-4</v>
      </c>
      <c r="S4972" s="122">
        <v>5.5496424000000004E-4</v>
      </c>
      <c r="T4972" s="122">
        <v>5.5802876000000002E-4</v>
      </c>
      <c r="U4972" s="122">
        <v>5.6050079999999996E-4</v>
      </c>
      <c r="V4972" s="122">
        <v>5.6230859999999996E-4</v>
      </c>
      <c r="W4972" s="122">
        <v>5.6271431999999999E-4</v>
      </c>
      <c r="X4972" s="122">
        <v>5.6346596000000004E-4</v>
      </c>
      <c r="Y4972" s="122">
        <v>5.6524799999999997E-4</v>
      </c>
      <c r="Z4972" s="122">
        <v>5.6761515999999995E-4</v>
      </c>
      <c r="AA4972" s="122">
        <v>5.6914696000000004E-4</v>
      </c>
      <c r="AB4972" s="122">
        <v>5.7104859999999999E-4</v>
      </c>
      <c r="AC4972" s="122">
        <v>5.7196860000000005E-4</v>
      </c>
      <c r="AD4972" s="122">
        <v>5.720422E-4</v>
      </c>
      <c r="AE4972" s="122">
        <v>5.7154907999999998E-4</v>
      </c>
      <c r="AF4972" s="122">
        <v>5.7100260000000002E-4</v>
      </c>
      <c r="AG4972" s="122">
        <v>5.7118291999999995E-4</v>
      </c>
      <c r="AH4972" s="122">
        <v>5.7112403999999995E-4</v>
      </c>
      <c r="AI4972" s="122">
        <v>5.7161348000000004E-4</v>
      </c>
      <c r="AJ4972" s="122">
        <v>5.7104583999999996E-4</v>
      </c>
      <c r="AK4972" s="122">
        <v>5.7108631999999997E-4</v>
      </c>
      <c r="AL4972" s="122">
        <v>0</v>
      </c>
    </row>
    <row r="4973" spans="1:38" hidden="1" x14ac:dyDescent="0.25">
      <c r="A4973" s="122" t="s">
        <v>2067</v>
      </c>
      <c r="B4973" s="122">
        <v>1</v>
      </c>
      <c r="C4973" s="122" t="s">
        <v>2274</v>
      </c>
      <c r="D4973" s="122" t="s">
        <v>2180</v>
      </c>
      <c r="E4973" s="122">
        <v>90</v>
      </c>
      <c r="F4973" s="122">
        <v>0</v>
      </c>
      <c r="G4973" s="122">
        <v>0</v>
      </c>
      <c r="H4973" s="122">
        <v>0</v>
      </c>
      <c r="I4973" s="122">
        <v>0</v>
      </c>
      <c r="J4973" s="122">
        <v>3.6799999999999999E-8</v>
      </c>
      <c r="K4973" s="122">
        <v>4.0387999999999999E-7</v>
      </c>
      <c r="L4973" s="122">
        <v>9.816400000000001E-7</v>
      </c>
      <c r="M4973" s="122">
        <v>1.83724E-6</v>
      </c>
      <c r="N4973" s="122">
        <v>2.9605599999999998E-6</v>
      </c>
      <c r="O4973" s="122">
        <v>4.4454400000000001E-6</v>
      </c>
      <c r="P4973" s="122">
        <v>5.7941600000000001E-6</v>
      </c>
      <c r="Q4973" s="122">
        <v>7.0794000000000004E-6</v>
      </c>
      <c r="R4973" s="122">
        <v>8.2441199999999993E-6</v>
      </c>
      <c r="S4973" s="122">
        <v>8.1742000000000004E-6</v>
      </c>
      <c r="T4973" s="122">
        <v>8.0969200000000001E-6</v>
      </c>
      <c r="U4973" s="122">
        <v>8.0223999999999996E-6</v>
      </c>
      <c r="V4973" s="122">
        <v>7.9405199999999993E-6</v>
      </c>
      <c r="W4973" s="122">
        <v>7.8650800000000006E-6</v>
      </c>
      <c r="X4973" s="122">
        <v>7.7970000000000001E-6</v>
      </c>
      <c r="Y4973" s="122">
        <v>7.7307599999999995E-6</v>
      </c>
      <c r="Z4973" s="122">
        <v>7.6654400000000006E-6</v>
      </c>
      <c r="AA4973" s="122">
        <v>7.6065599999999999E-6</v>
      </c>
      <c r="AB4973" s="122">
        <v>7.5458400000000001E-6</v>
      </c>
      <c r="AC4973" s="122">
        <v>7.4851200000000003E-6</v>
      </c>
      <c r="AD4973" s="122">
        <v>7.4216399999999996E-6</v>
      </c>
      <c r="AE4973" s="122">
        <v>7.3572399999999999E-6</v>
      </c>
      <c r="AF4973" s="122">
        <v>7.2928400000000001E-6</v>
      </c>
      <c r="AG4973" s="122">
        <v>7.2339600000000003E-6</v>
      </c>
      <c r="AH4973" s="122">
        <v>7.1806000000000003E-6</v>
      </c>
      <c r="AI4973" s="122">
        <v>7.1263200000000004E-6</v>
      </c>
      <c r="AJ4973" s="122">
        <v>7.0315600000000003E-6</v>
      </c>
      <c r="AK4973" s="122">
        <v>6.9956800000000001E-6</v>
      </c>
      <c r="AL4973" s="122">
        <v>0</v>
      </c>
    </row>
    <row r="4974" spans="1:38" hidden="1" x14ac:dyDescent="0.25">
      <c r="A4974" s="122" t="s">
        <v>2067</v>
      </c>
      <c r="B4974" s="122">
        <v>1</v>
      </c>
      <c r="C4974" s="122" t="s">
        <v>2274</v>
      </c>
      <c r="D4974" s="122" t="s">
        <v>2164</v>
      </c>
      <c r="E4974" s="122">
        <v>90</v>
      </c>
      <c r="F4974" s="122">
        <v>0</v>
      </c>
      <c r="G4974" s="122">
        <v>0</v>
      </c>
      <c r="H4974" s="122">
        <v>0</v>
      </c>
      <c r="I4974" s="122">
        <v>0</v>
      </c>
      <c r="J4974" s="122">
        <v>2.0148E-7</v>
      </c>
      <c r="K4974" s="122">
        <v>2.2052399999999999E-6</v>
      </c>
      <c r="L4974" s="122">
        <v>5.3930400000000001E-6</v>
      </c>
      <c r="M4974" s="122">
        <v>1.012644E-5</v>
      </c>
      <c r="N4974" s="122">
        <v>1.637508E-5</v>
      </c>
      <c r="O4974" s="122">
        <v>2.4749840000000001E-5</v>
      </c>
      <c r="P4974" s="122">
        <v>3.2510959999999998E-5</v>
      </c>
      <c r="Q4974" s="122">
        <v>3.9928919999999998E-5</v>
      </c>
      <c r="R4974" s="122">
        <v>4.6757159999999997E-5</v>
      </c>
      <c r="S4974" s="122">
        <v>4.6543720000000001E-5</v>
      </c>
      <c r="T4974" s="122">
        <v>4.6275079999999999E-5</v>
      </c>
      <c r="U4974" s="122">
        <v>4.5953079999999997E-5</v>
      </c>
      <c r="V4974" s="122">
        <v>4.5643960000000003E-5</v>
      </c>
      <c r="W4974" s="122">
        <v>4.5263999999999999E-5</v>
      </c>
      <c r="X4974" s="122">
        <v>4.4895080000000002E-5</v>
      </c>
      <c r="Y4974" s="122">
        <v>4.4559279999999997E-5</v>
      </c>
      <c r="Z4974" s="122">
        <v>4.4274999999999999E-5</v>
      </c>
      <c r="AA4974" s="122">
        <v>4.4056959999999999E-5</v>
      </c>
      <c r="AB4974" s="122">
        <v>4.3686200000000002E-5</v>
      </c>
      <c r="AC4974" s="122">
        <v>4.3411120000000003E-5</v>
      </c>
      <c r="AD4974" s="122">
        <v>4.3043120000000003E-5</v>
      </c>
      <c r="AE4974" s="122">
        <v>4.2747799999999998E-5</v>
      </c>
      <c r="AF4974" s="122">
        <v>4.2353120000000001E-5</v>
      </c>
      <c r="AG4974" s="122">
        <v>4.2151640000000001E-5</v>
      </c>
      <c r="AH4974" s="122">
        <v>4.1927159999999998E-5</v>
      </c>
      <c r="AI4974" s="122">
        <v>4.1688879999999999E-5</v>
      </c>
      <c r="AJ4974" s="122">
        <v>4.2503999999999998E-5</v>
      </c>
      <c r="AK4974" s="122">
        <v>4.2659479999999999E-5</v>
      </c>
      <c r="AL4974" s="122">
        <v>0</v>
      </c>
    </row>
    <row r="4975" spans="1:38" hidden="1" x14ac:dyDescent="0.25">
      <c r="A4975" s="122" t="s">
        <v>2067</v>
      </c>
      <c r="B4975" s="122">
        <v>1</v>
      </c>
      <c r="C4975" s="122" t="s">
        <v>2274</v>
      </c>
      <c r="D4975" s="122" t="s">
        <v>2165</v>
      </c>
      <c r="E4975" s="122">
        <v>90</v>
      </c>
      <c r="F4975" s="122">
        <v>0</v>
      </c>
      <c r="G4975" s="122">
        <v>0</v>
      </c>
      <c r="H4975" s="122">
        <v>0</v>
      </c>
      <c r="I4975" s="122">
        <v>0</v>
      </c>
      <c r="J4975" s="122">
        <v>1.85104E-6</v>
      </c>
      <c r="K4975" s="122">
        <v>2.0521520000000001E-5</v>
      </c>
      <c r="L4975" s="122">
        <v>5.05954E-5</v>
      </c>
      <c r="M4975" s="122">
        <v>9.6214520000000007E-5</v>
      </c>
      <c r="N4975" s="122">
        <v>1.5735403999999999E-4</v>
      </c>
      <c r="O4975" s="122">
        <v>2.3914204E-4</v>
      </c>
      <c r="P4975" s="122">
        <v>3.1521132E-4</v>
      </c>
      <c r="Q4975" s="122">
        <v>3.9038267999999998E-4</v>
      </c>
      <c r="R4975" s="122">
        <v>4.5981416000000002E-4</v>
      </c>
      <c r="S4975" s="122">
        <v>4.5983071999999999E-4</v>
      </c>
      <c r="T4975" s="122">
        <v>4.6121716E-4</v>
      </c>
      <c r="U4975" s="122">
        <v>4.6287131999999998E-4</v>
      </c>
      <c r="V4975" s="122">
        <v>4.6683100000000002E-4</v>
      </c>
      <c r="W4975" s="122">
        <v>4.6910432E-4</v>
      </c>
      <c r="X4975" s="122">
        <v>4.7202348E-4</v>
      </c>
      <c r="Y4975" s="122">
        <v>4.7549556000000003E-4</v>
      </c>
      <c r="Z4975" s="122">
        <v>4.7699792000000001E-4</v>
      </c>
      <c r="AA4975" s="122">
        <v>4.7958864000000002E-4</v>
      </c>
      <c r="AB4975" s="122">
        <v>4.8115540000000001E-4</v>
      </c>
      <c r="AC4975" s="122">
        <v>4.8262372E-4</v>
      </c>
      <c r="AD4975" s="122">
        <v>4.8550699999999999E-4</v>
      </c>
      <c r="AE4975" s="122">
        <v>4.8957891999999996E-4</v>
      </c>
      <c r="AF4975" s="122">
        <v>4.9518540000000001E-4</v>
      </c>
      <c r="AG4975" s="122">
        <v>5.0085167999999996E-4</v>
      </c>
      <c r="AH4975" s="122">
        <v>5.0508460000000003E-4</v>
      </c>
      <c r="AI4975" s="122">
        <v>5.0864316000000004E-4</v>
      </c>
      <c r="AJ4975" s="122">
        <v>5.1062944000000005E-4</v>
      </c>
      <c r="AK4975" s="122">
        <v>5.1137648000000005E-4</v>
      </c>
      <c r="AL4975" s="122">
        <v>0</v>
      </c>
    </row>
    <row r="4976" spans="1:38" hidden="1" x14ac:dyDescent="0.25">
      <c r="A4976" s="122" t="s">
        <v>2067</v>
      </c>
      <c r="B4976" s="122">
        <v>1</v>
      </c>
      <c r="C4976" s="122" t="s">
        <v>2274</v>
      </c>
      <c r="D4976" s="122" t="s">
        <v>2166</v>
      </c>
      <c r="E4976" s="122">
        <v>90</v>
      </c>
      <c r="F4976" s="122">
        <v>0</v>
      </c>
      <c r="G4976" s="122">
        <v>0</v>
      </c>
      <c r="H4976" s="122">
        <v>0</v>
      </c>
      <c r="I4976" s="122">
        <v>0</v>
      </c>
      <c r="J4976" s="122">
        <v>1.7682399999999999E-6</v>
      </c>
      <c r="K4976" s="122">
        <v>1.9412E-5</v>
      </c>
      <c r="L4976" s="122">
        <v>4.7509719999999998E-5</v>
      </c>
      <c r="M4976" s="122">
        <v>8.9287840000000005E-5</v>
      </c>
      <c r="N4976" s="122">
        <v>1.4448415999999999E-4</v>
      </c>
      <c r="O4976" s="122">
        <v>2.1827091999999999E-4</v>
      </c>
      <c r="P4976" s="122">
        <v>2.8659931999999998E-4</v>
      </c>
      <c r="Q4976" s="122">
        <v>3.5262771999999999E-4</v>
      </c>
      <c r="R4976" s="122">
        <v>4.1368444000000002E-4</v>
      </c>
      <c r="S4976" s="122">
        <v>4.1275524000000002E-4</v>
      </c>
      <c r="T4976" s="122">
        <v>4.1160524000000002E-4</v>
      </c>
      <c r="U4976" s="122">
        <v>4.1026664E-4</v>
      </c>
      <c r="V4976" s="122">
        <v>4.0871460000000001E-4</v>
      </c>
      <c r="W4976" s="122">
        <v>4.0733643999999998E-4</v>
      </c>
      <c r="X4976" s="122">
        <v>4.0575863999999998E-4</v>
      </c>
      <c r="Y4976" s="122">
        <v>4.0431056E-4</v>
      </c>
      <c r="Z4976" s="122">
        <v>4.0254692E-4</v>
      </c>
      <c r="AA4976" s="122">
        <v>4.0080075999999998E-4</v>
      </c>
      <c r="AB4976" s="122">
        <v>3.990086E-4</v>
      </c>
      <c r="AC4976" s="122">
        <v>3.9753108000000002E-4</v>
      </c>
      <c r="AD4976" s="122">
        <v>3.9577847999999998E-4</v>
      </c>
      <c r="AE4976" s="122">
        <v>3.9365051999999998E-4</v>
      </c>
      <c r="AF4976" s="122">
        <v>3.9175256000000002E-4</v>
      </c>
      <c r="AG4976" s="122">
        <v>3.9062004E-4</v>
      </c>
      <c r="AH4976" s="122">
        <v>3.8983344E-4</v>
      </c>
      <c r="AI4976" s="122">
        <v>3.8910204000000001E-4</v>
      </c>
      <c r="AJ4976" s="122">
        <v>3.8980124000000002E-4</v>
      </c>
      <c r="AK4976" s="122">
        <v>3.8960436000000002E-4</v>
      </c>
      <c r="AL4976" s="122">
        <v>0</v>
      </c>
    </row>
    <row r="4977" spans="1:38" hidden="1" x14ac:dyDescent="0.25">
      <c r="A4977" s="122" t="s">
        <v>2067</v>
      </c>
      <c r="B4977" s="122">
        <v>1</v>
      </c>
      <c r="C4977" s="122" t="s">
        <v>2274</v>
      </c>
      <c r="D4977" s="122" t="s">
        <v>2167</v>
      </c>
      <c r="E4977" s="122">
        <v>90</v>
      </c>
      <c r="F4977" s="122">
        <v>0</v>
      </c>
      <c r="G4977" s="122">
        <v>0</v>
      </c>
      <c r="H4977" s="122">
        <v>0</v>
      </c>
      <c r="I4977" s="122">
        <v>0</v>
      </c>
      <c r="J4977" s="122">
        <v>6.2743999999999996E-7</v>
      </c>
      <c r="K4977" s="122">
        <v>6.8282400000000004E-6</v>
      </c>
      <c r="L4977" s="122">
        <v>1.6558160000000001E-5</v>
      </c>
      <c r="M4977" s="122">
        <v>3.0843000000000003E-5</v>
      </c>
      <c r="N4977" s="122">
        <v>4.9517159999999998E-5</v>
      </c>
      <c r="O4977" s="122">
        <v>7.4158439999999994E-5</v>
      </c>
      <c r="P4977" s="122">
        <v>9.6370000000000001E-5</v>
      </c>
      <c r="Q4977" s="122">
        <v>1.1749044000000001E-4</v>
      </c>
      <c r="R4977" s="122">
        <v>1.3716187999999999E-4</v>
      </c>
      <c r="S4977" s="122">
        <v>1.3652248000000001E-4</v>
      </c>
      <c r="T4977" s="122">
        <v>1.3559143999999999E-4</v>
      </c>
      <c r="U4977" s="122">
        <v>1.3466684000000001E-4</v>
      </c>
      <c r="V4977" s="122">
        <v>1.3394464000000001E-4</v>
      </c>
      <c r="W4977" s="122">
        <v>1.3314975999999999E-4</v>
      </c>
      <c r="X4977" s="122">
        <v>1.323742E-4</v>
      </c>
      <c r="Y4977" s="122">
        <v>1.3177619999999999E-4</v>
      </c>
      <c r="Z4977" s="122">
        <v>1.3116992E-4</v>
      </c>
      <c r="AA4977" s="122">
        <v>1.3041552E-4</v>
      </c>
      <c r="AB4977" s="122">
        <v>1.2955072E-4</v>
      </c>
      <c r="AC4977" s="122">
        <v>1.2849916E-4</v>
      </c>
      <c r="AD4977" s="122">
        <v>1.2730592000000001E-4</v>
      </c>
      <c r="AE4977" s="122">
        <v>1.2591303999999999E-4</v>
      </c>
      <c r="AF4977" s="122">
        <v>1.2430119999999999E-4</v>
      </c>
      <c r="AG4977" s="122">
        <v>1.2263047999999999E-4</v>
      </c>
      <c r="AH4977" s="122">
        <v>1.2118792E-4</v>
      </c>
      <c r="AI4977" s="122">
        <v>1.1993028E-4</v>
      </c>
      <c r="AJ4977" s="122">
        <v>1.1840215999999999E-4</v>
      </c>
      <c r="AK4977" s="122">
        <v>1.1781888E-4</v>
      </c>
      <c r="AL4977" s="122">
        <v>0</v>
      </c>
    </row>
    <row r="4978" spans="1:38" hidden="1" x14ac:dyDescent="0.25">
      <c r="A4978" s="122" t="s">
        <v>2067</v>
      </c>
      <c r="B4978" s="122">
        <v>1</v>
      </c>
      <c r="C4978" s="122" t="s">
        <v>2274</v>
      </c>
      <c r="D4978" s="122" t="s">
        <v>2168</v>
      </c>
      <c r="E4978" s="122">
        <v>90</v>
      </c>
      <c r="F4978" s="122">
        <v>0</v>
      </c>
      <c r="G4978" s="122">
        <v>0</v>
      </c>
      <c r="H4978" s="122">
        <v>0</v>
      </c>
      <c r="I4978" s="122">
        <v>0</v>
      </c>
      <c r="J4978" s="122">
        <v>1.656E-7</v>
      </c>
      <c r="K4978" s="122">
        <v>1.8160799999999999E-6</v>
      </c>
      <c r="L4978" s="122">
        <v>4.4344000000000003E-6</v>
      </c>
      <c r="M4978" s="122">
        <v>8.2984E-6</v>
      </c>
      <c r="N4978" s="122">
        <v>1.338508E-5</v>
      </c>
      <c r="O4978" s="122">
        <v>2.0128680000000001E-5</v>
      </c>
      <c r="P4978" s="122">
        <v>2.6361680000000001E-5</v>
      </c>
      <c r="Q4978" s="122">
        <v>3.2260720000000002E-5</v>
      </c>
      <c r="R4978" s="122">
        <v>3.7987719999999997E-5</v>
      </c>
      <c r="S4978" s="122">
        <v>3.7926080000000001E-5</v>
      </c>
      <c r="T4978" s="122">
        <v>3.800336E-5</v>
      </c>
      <c r="U4978" s="122">
        <v>3.8033720000000003E-5</v>
      </c>
      <c r="V4978" s="122">
        <v>3.8299600000000002E-5</v>
      </c>
      <c r="W4978" s="122">
        <v>3.8831359999999999E-5</v>
      </c>
      <c r="X4978" s="122">
        <v>3.9276639999999999E-5</v>
      </c>
      <c r="Y4978" s="122">
        <v>3.9926160000000001E-5</v>
      </c>
      <c r="Z4978" s="122">
        <v>3.9934439999999998E-5</v>
      </c>
      <c r="AA4978" s="122">
        <v>3.9862679999999999E-5</v>
      </c>
      <c r="AB4978" s="122">
        <v>4.021964E-5</v>
      </c>
      <c r="AC4978" s="122">
        <v>4.0364080000000001E-5</v>
      </c>
      <c r="AD4978" s="122">
        <v>4.0117519999999998E-5</v>
      </c>
      <c r="AE4978" s="122">
        <v>4.0054959999999999E-5</v>
      </c>
      <c r="AF4978" s="122">
        <v>3.9698920000000002E-5</v>
      </c>
      <c r="AG4978" s="122">
        <v>3.9107360000000002E-5</v>
      </c>
      <c r="AH4978" s="122">
        <v>3.8857119999999999E-5</v>
      </c>
      <c r="AI4978" s="122">
        <v>3.8754080000000001E-5</v>
      </c>
      <c r="AJ4978" s="122">
        <v>3.818828E-5</v>
      </c>
      <c r="AK4978" s="122">
        <v>3.8247159999999999E-5</v>
      </c>
      <c r="AL4978" s="122">
        <v>0</v>
      </c>
    </row>
    <row r="4979" spans="1:38" hidden="1" x14ac:dyDescent="0.25">
      <c r="A4979" s="122" t="s">
        <v>2067</v>
      </c>
      <c r="B4979" s="122">
        <v>1</v>
      </c>
      <c r="C4979" s="122" t="s">
        <v>2275</v>
      </c>
      <c r="D4979" s="122" t="s">
        <v>2120</v>
      </c>
      <c r="E4979" s="122">
        <v>91</v>
      </c>
      <c r="F4979" s="122">
        <v>0</v>
      </c>
      <c r="G4979" s="122">
        <v>0</v>
      </c>
      <c r="H4979" s="122">
        <v>0</v>
      </c>
      <c r="I4979" s="122">
        <v>0</v>
      </c>
      <c r="J4979" s="122">
        <v>0</v>
      </c>
      <c r="K4979" s="122">
        <v>1.006954865E-3</v>
      </c>
      <c r="L4979" s="122">
        <v>2.4168617409999998E-3</v>
      </c>
      <c r="M4979" s="122">
        <v>2.8316755879999999E-3</v>
      </c>
      <c r="N4979" s="122">
        <v>2.8872132800000002E-3</v>
      </c>
      <c r="O4979" s="122">
        <v>2.9342247829999999E-3</v>
      </c>
      <c r="P4979" s="122">
        <v>2.3055886070000001E-3</v>
      </c>
      <c r="Q4979" s="122">
        <v>1.6678891529999999E-3</v>
      </c>
      <c r="R4979" s="122">
        <v>1.0097652880000001E-3</v>
      </c>
      <c r="S4979" s="122">
        <v>3.1715461399999998E-4</v>
      </c>
      <c r="T4979" s="122">
        <v>3.2603912600000001E-4</v>
      </c>
      <c r="U4979" s="122">
        <v>2.6665401000000003E-4</v>
      </c>
      <c r="V4979" s="122">
        <v>2.04430786E-4</v>
      </c>
      <c r="W4979" s="122">
        <v>1.3884423E-4</v>
      </c>
      <c r="X4979" s="122">
        <v>7.0917895999999996E-5</v>
      </c>
      <c r="Y4979" s="122">
        <v>0</v>
      </c>
      <c r="Z4979" s="122">
        <v>0</v>
      </c>
      <c r="AA4979" s="122">
        <v>0</v>
      </c>
      <c r="AB4979" s="122">
        <v>0</v>
      </c>
      <c r="AC4979" s="122">
        <v>0</v>
      </c>
      <c r="AD4979" s="122">
        <v>0</v>
      </c>
      <c r="AE4979" s="122">
        <v>0</v>
      </c>
      <c r="AF4979" s="122">
        <v>0</v>
      </c>
      <c r="AG4979" s="122">
        <v>0</v>
      </c>
      <c r="AH4979" s="122">
        <v>0</v>
      </c>
      <c r="AI4979" s="122">
        <v>0</v>
      </c>
      <c r="AJ4979" s="122">
        <v>0</v>
      </c>
      <c r="AK4979" s="122">
        <v>0</v>
      </c>
      <c r="AL4979" s="122">
        <v>0</v>
      </c>
    </row>
    <row r="4980" spans="1:38" hidden="1" x14ac:dyDescent="0.25">
      <c r="A4980" s="122" t="s">
        <v>2067</v>
      </c>
      <c r="B4980" s="122">
        <v>1</v>
      </c>
      <c r="C4980" s="122" t="s">
        <v>2275</v>
      </c>
      <c r="D4980" s="122" t="s">
        <v>2121</v>
      </c>
      <c r="E4980" s="122">
        <v>91</v>
      </c>
      <c r="F4980" s="122">
        <v>0</v>
      </c>
      <c r="G4980" s="122">
        <v>0</v>
      </c>
      <c r="H4980" s="122">
        <v>0</v>
      </c>
      <c r="I4980" s="122">
        <v>0</v>
      </c>
      <c r="J4980" s="122">
        <v>0</v>
      </c>
      <c r="K4980" s="122">
        <v>7.1585001669999997E-3</v>
      </c>
      <c r="L4980" s="122">
        <v>1.7200470602000001E-2</v>
      </c>
      <c r="M4980" s="122">
        <v>2.0178175864E-2</v>
      </c>
      <c r="N4980" s="122">
        <v>2.0514044746999999E-2</v>
      </c>
      <c r="O4980" s="122">
        <v>2.0805801932999999E-2</v>
      </c>
      <c r="P4980" s="122">
        <v>1.6346313207000002E-2</v>
      </c>
      <c r="Q4980" s="122">
        <v>1.1758485522E-2</v>
      </c>
      <c r="R4980" s="122">
        <v>7.042783195E-3</v>
      </c>
      <c r="S4980" s="122">
        <v>2.202762562E-3</v>
      </c>
      <c r="T4980" s="122">
        <v>2.2405953009999998E-3</v>
      </c>
      <c r="U4980" s="122">
        <v>1.827069202E-3</v>
      </c>
      <c r="V4980" s="122">
        <v>1.4013102879999999E-3</v>
      </c>
      <c r="W4980" s="122">
        <v>9.5369367099999995E-4</v>
      </c>
      <c r="X4980" s="122">
        <v>4.8672840299999998E-4</v>
      </c>
      <c r="Y4980" s="122">
        <v>0</v>
      </c>
      <c r="Z4980" s="122">
        <v>0</v>
      </c>
      <c r="AA4980" s="122">
        <v>0</v>
      </c>
      <c r="AB4980" s="122">
        <v>0</v>
      </c>
      <c r="AC4980" s="122">
        <v>0</v>
      </c>
      <c r="AD4980" s="122">
        <v>0</v>
      </c>
      <c r="AE4980" s="122">
        <v>0</v>
      </c>
      <c r="AF4980" s="122">
        <v>0</v>
      </c>
      <c r="AG4980" s="122">
        <v>0</v>
      </c>
      <c r="AH4980" s="122">
        <v>0</v>
      </c>
      <c r="AI4980" s="122">
        <v>0</v>
      </c>
      <c r="AJ4980" s="122">
        <v>0</v>
      </c>
      <c r="AK4980" s="122">
        <v>0</v>
      </c>
      <c r="AL4980" s="122">
        <v>0</v>
      </c>
    </row>
    <row r="4981" spans="1:38" hidden="1" x14ac:dyDescent="0.25">
      <c r="A4981" s="122" t="s">
        <v>2067</v>
      </c>
      <c r="B4981" s="122">
        <v>1</v>
      </c>
      <c r="C4981" s="122" t="s">
        <v>2275</v>
      </c>
      <c r="D4981" s="122" t="s">
        <v>2122</v>
      </c>
      <c r="E4981" s="122">
        <v>91</v>
      </c>
      <c r="F4981" s="122">
        <v>0</v>
      </c>
      <c r="G4981" s="122">
        <v>0</v>
      </c>
      <c r="H4981" s="122">
        <v>0</v>
      </c>
      <c r="I4981" s="122">
        <v>0</v>
      </c>
      <c r="J4981" s="122">
        <v>0</v>
      </c>
      <c r="K4981" s="122">
        <v>4.223993788E-3</v>
      </c>
      <c r="L4981" s="122">
        <v>1.0214833202E-2</v>
      </c>
      <c r="M4981" s="122">
        <v>1.2016032749E-2</v>
      </c>
      <c r="N4981" s="122">
        <v>1.2231433914000001E-2</v>
      </c>
      <c r="O4981" s="122">
        <v>1.2454248330999999E-2</v>
      </c>
      <c r="P4981" s="122">
        <v>9.8345322670000002E-3</v>
      </c>
      <c r="Q4981" s="122">
        <v>7.0840180250000004E-3</v>
      </c>
      <c r="R4981" s="122">
        <v>4.2537670280000002E-3</v>
      </c>
      <c r="S4981" s="122">
        <v>1.332770929E-3</v>
      </c>
      <c r="T4981" s="122">
        <v>1.359810473E-3</v>
      </c>
      <c r="U4981" s="122">
        <v>1.111919774E-3</v>
      </c>
      <c r="V4981" s="122">
        <v>8.5421909299999998E-4</v>
      </c>
      <c r="W4981" s="122">
        <v>5.8138895500000004E-4</v>
      </c>
      <c r="X4981" s="122">
        <v>2.9653798999999998E-4</v>
      </c>
      <c r="Y4981" s="122">
        <v>0</v>
      </c>
      <c r="Z4981" s="122">
        <v>0</v>
      </c>
      <c r="AA4981" s="122">
        <v>0</v>
      </c>
      <c r="AB4981" s="122">
        <v>0</v>
      </c>
      <c r="AC4981" s="122">
        <v>0</v>
      </c>
      <c r="AD4981" s="122">
        <v>0</v>
      </c>
      <c r="AE4981" s="122">
        <v>0</v>
      </c>
      <c r="AF4981" s="122">
        <v>0</v>
      </c>
      <c r="AG4981" s="122">
        <v>0</v>
      </c>
      <c r="AH4981" s="122">
        <v>0</v>
      </c>
      <c r="AI4981" s="122">
        <v>0</v>
      </c>
      <c r="AJ4981" s="122">
        <v>0</v>
      </c>
      <c r="AK4981" s="122">
        <v>0</v>
      </c>
      <c r="AL4981" s="122">
        <v>0</v>
      </c>
    </row>
    <row r="4982" spans="1:38" hidden="1" x14ac:dyDescent="0.25">
      <c r="A4982" s="122" t="s">
        <v>2067</v>
      </c>
      <c r="B4982" s="122">
        <v>1</v>
      </c>
      <c r="C4982" s="122" t="s">
        <v>2275</v>
      </c>
      <c r="D4982" s="122" t="s">
        <v>2175</v>
      </c>
      <c r="E4982" s="122">
        <v>91</v>
      </c>
      <c r="F4982" s="122">
        <v>0</v>
      </c>
      <c r="G4982" s="122">
        <v>0</v>
      </c>
      <c r="H4982" s="122">
        <v>0</v>
      </c>
      <c r="I4982" s="122">
        <v>0</v>
      </c>
      <c r="J4982" s="122">
        <v>0</v>
      </c>
      <c r="K4982" s="122">
        <v>8.9750814999999996E-5</v>
      </c>
      <c r="L4982" s="122">
        <v>2.1810084799999999E-4</v>
      </c>
      <c r="M4982" s="122">
        <v>2.5831924300000002E-4</v>
      </c>
      <c r="N4982" s="122">
        <v>2.6487505099999999E-4</v>
      </c>
      <c r="O4982" s="122">
        <v>2.7136837000000001E-4</v>
      </c>
      <c r="P4982" s="122">
        <v>2.11844038E-4</v>
      </c>
      <c r="Q4982" s="122">
        <v>1.51799228E-4</v>
      </c>
      <c r="R4982" s="122">
        <v>9.0479325999999997E-5</v>
      </c>
      <c r="S4982" s="122">
        <v>2.8087619000000001E-5</v>
      </c>
      <c r="T4982" s="122">
        <v>2.8355768E-5</v>
      </c>
      <c r="U4982" s="122">
        <v>2.2908151000000001E-5</v>
      </c>
      <c r="V4982" s="122">
        <v>1.7295215000000001E-5</v>
      </c>
      <c r="W4982" s="122">
        <v>1.1584986E-5</v>
      </c>
      <c r="X4982" s="122">
        <v>5.8138500000000002E-6</v>
      </c>
      <c r="Y4982" s="122">
        <v>0</v>
      </c>
      <c r="Z4982" s="122">
        <v>0</v>
      </c>
      <c r="AA4982" s="122">
        <v>0</v>
      </c>
      <c r="AB4982" s="122">
        <v>0</v>
      </c>
      <c r="AC4982" s="122">
        <v>0</v>
      </c>
      <c r="AD4982" s="122">
        <v>0</v>
      </c>
      <c r="AE4982" s="122">
        <v>0</v>
      </c>
      <c r="AF4982" s="122">
        <v>0</v>
      </c>
      <c r="AG4982" s="122">
        <v>0</v>
      </c>
      <c r="AH4982" s="122">
        <v>0</v>
      </c>
      <c r="AI4982" s="122">
        <v>0</v>
      </c>
      <c r="AJ4982" s="122">
        <v>0</v>
      </c>
      <c r="AK4982" s="122">
        <v>0</v>
      </c>
      <c r="AL4982" s="122">
        <v>0</v>
      </c>
    </row>
    <row r="4983" spans="1:38" hidden="1" x14ac:dyDescent="0.25">
      <c r="A4983" s="122" t="s">
        <v>2067</v>
      </c>
      <c r="B4983" s="122">
        <v>1</v>
      </c>
      <c r="C4983" s="122" t="s">
        <v>2275</v>
      </c>
      <c r="D4983" s="122" t="s">
        <v>2123</v>
      </c>
      <c r="E4983" s="122">
        <v>91</v>
      </c>
      <c r="F4983" s="122">
        <v>0</v>
      </c>
      <c r="G4983" s="122">
        <v>0</v>
      </c>
      <c r="H4983" s="122">
        <v>0</v>
      </c>
      <c r="I4983" s="122">
        <v>0</v>
      </c>
      <c r="J4983" s="122">
        <v>0</v>
      </c>
      <c r="K4983" s="122">
        <v>7.3845758770000004E-3</v>
      </c>
      <c r="L4983" s="122">
        <v>1.8216501401E-2</v>
      </c>
      <c r="M4983" s="122">
        <v>2.1883067206000001E-2</v>
      </c>
      <c r="N4983" s="122">
        <v>2.2743222753999998E-2</v>
      </c>
      <c r="O4983" s="122">
        <v>2.3593982013E-2</v>
      </c>
      <c r="P4983" s="122">
        <v>1.8947277033999999E-2</v>
      </c>
      <c r="Q4983" s="122">
        <v>1.3879404896E-2</v>
      </c>
      <c r="R4983" s="122">
        <v>8.4830130560000008E-3</v>
      </c>
      <c r="S4983" s="122">
        <v>2.6952470720000002E-3</v>
      </c>
      <c r="T4983" s="122">
        <v>2.7953006620000001E-3</v>
      </c>
      <c r="U4983" s="122">
        <v>2.3345415800000002E-3</v>
      </c>
      <c r="V4983" s="122">
        <v>1.8251739660000001E-3</v>
      </c>
      <c r="W4983" s="122">
        <v>1.2587799979999999E-3</v>
      </c>
      <c r="X4983" s="122">
        <v>6.4788041499999995E-4</v>
      </c>
      <c r="Y4983" s="122">
        <v>0</v>
      </c>
      <c r="Z4983" s="122">
        <v>0</v>
      </c>
      <c r="AA4983" s="122">
        <v>0</v>
      </c>
      <c r="AB4983" s="122">
        <v>0</v>
      </c>
      <c r="AC4983" s="122">
        <v>0</v>
      </c>
      <c r="AD4983" s="122">
        <v>0</v>
      </c>
      <c r="AE4983" s="122">
        <v>0</v>
      </c>
      <c r="AF4983" s="122">
        <v>0</v>
      </c>
      <c r="AG4983" s="122">
        <v>0</v>
      </c>
      <c r="AH4983" s="122">
        <v>0</v>
      </c>
      <c r="AI4983" s="122">
        <v>0</v>
      </c>
      <c r="AJ4983" s="122">
        <v>0</v>
      </c>
      <c r="AK4983" s="122">
        <v>0</v>
      </c>
      <c r="AL4983" s="122">
        <v>0</v>
      </c>
    </row>
    <row r="4984" spans="1:38" x14ac:dyDescent="0.25">
      <c r="A4984" s="122" t="s">
        <v>2067</v>
      </c>
      <c r="B4984" s="122">
        <v>1</v>
      </c>
      <c r="C4984" s="122" t="s">
        <v>2275</v>
      </c>
      <c r="D4984" s="122" t="s">
        <v>2124</v>
      </c>
      <c r="E4984" s="122">
        <v>91</v>
      </c>
      <c r="F4984" s="122">
        <v>0</v>
      </c>
      <c r="G4984" s="122">
        <v>0</v>
      </c>
      <c r="H4984" s="122">
        <v>0</v>
      </c>
      <c r="I4984" s="122">
        <v>0</v>
      </c>
      <c r="J4984" s="122">
        <v>0</v>
      </c>
      <c r="K4984" s="122">
        <v>5.2806739188000003E-2</v>
      </c>
      <c r="L4984" s="122">
        <v>0.127159096281</v>
      </c>
      <c r="M4984" s="122">
        <v>0.15007284044200001</v>
      </c>
      <c r="N4984" s="122">
        <v>0.15363373102</v>
      </c>
      <c r="O4984" s="122">
        <v>0.15732632705300001</v>
      </c>
      <c r="P4984" s="122">
        <v>0.12478807773599999</v>
      </c>
      <c r="Q4984" s="122">
        <v>9.0747408555999998E-2</v>
      </c>
      <c r="R4984" s="122">
        <v>5.4819183195000003E-2</v>
      </c>
      <c r="S4984" s="122">
        <v>1.7243141096999998E-2</v>
      </c>
      <c r="T4984" s="122">
        <v>1.7592806602000001E-2</v>
      </c>
      <c r="U4984" s="122">
        <v>1.4324494268000001E-2</v>
      </c>
      <c r="V4984" s="122">
        <v>1.0904533787000001E-2</v>
      </c>
      <c r="W4984" s="122">
        <v>7.3984310329999999E-3</v>
      </c>
      <c r="X4984" s="122">
        <v>3.7760924110000001E-3</v>
      </c>
      <c r="Y4984" s="122">
        <v>0</v>
      </c>
      <c r="Z4984" s="122">
        <v>0</v>
      </c>
      <c r="AA4984" s="122">
        <v>0</v>
      </c>
      <c r="AB4984" s="122">
        <v>0</v>
      </c>
      <c r="AC4984" s="122">
        <v>0</v>
      </c>
      <c r="AD4984" s="122">
        <v>0</v>
      </c>
      <c r="AE4984" s="122">
        <v>0</v>
      </c>
      <c r="AF4984" s="122">
        <v>0</v>
      </c>
      <c r="AG4984" s="122">
        <v>0</v>
      </c>
      <c r="AH4984" s="122">
        <v>0</v>
      </c>
      <c r="AI4984" s="122">
        <v>0</v>
      </c>
      <c r="AJ4984" s="122">
        <v>0</v>
      </c>
      <c r="AK4984" s="122">
        <v>0</v>
      </c>
      <c r="AL4984" s="122">
        <v>0</v>
      </c>
    </row>
    <row r="4985" spans="1:38" hidden="1" x14ac:dyDescent="0.25">
      <c r="A4985" s="122" t="s">
        <v>2067</v>
      </c>
      <c r="B4985" s="122">
        <v>1</v>
      </c>
      <c r="C4985" s="122" t="s">
        <v>2275</v>
      </c>
      <c r="D4985" s="122" t="s">
        <v>474</v>
      </c>
      <c r="E4985" s="122">
        <v>91</v>
      </c>
      <c r="F4985" s="122">
        <v>0</v>
      </c>
      <c r="G4985" s="122">
        <v>0</v>
      </c>
      <c r="H4985" s="122">
        <v>0</v>
      </c>
      <c r="I4985" s="122">
        <v>0</v>
      </c>
      <c r="J4985" s="122">
        <v>0</v>
      </c>
      <c r="K4985" s="122">
        <v>6.3752321919999999E-3</v>
      </c>
      <c r="L4985" s="122">
        <v>1.5567715296E-2</v>
      </c>
      <c r="M4985" s="122">
        <v>1.8562964147E-2</v>
      </c>
      <c r="N4985" s="122">
        <v>1.9172451795E-2</v>
      </c>
      <c r="O4985" s="122">
        <v>1.984715502E-2</v>
      </c>
      <c r="P4985" s="122">
        <v>1.5886445581999999E-2</v>
      </c>
      <c r="Q4985" s="122">
        <v>1.164808407E-2</v>
      </c>
      <c r="R4985" s="122">
        <v>7.0590010680000002E-3</v>
      </c>
      <c r="S4985" s="122">
        <v>2.2151084900000001E-3</v>
      </c>
      <c r="T4985" s="122">
        <v>2.262495718E-3</v>
      </c>
      <c r="U4985" s="122">
        <v>1.851890782E-3</v>
      </c>
      <c r="V4985" s="122">
        <v>1.428992124E-3</v>
      </c>
      <c r="W4985" s="122">
        <v>9.8043500799999996E-4</v>
      </c>
      <c r="X4985" s="122">
        <v>5.0442307299999997E-4</v>
      </c>
      <c r="Y4985" s="122">
        <v>0</v>
      </c>
      <c r="Z4985" s="122">
        <v>0</v>
      </c>
      <c r="AA4985" s="122">
        <v>0</v>
      </c>
      <c r="AB4985" s="122">
        <v>0</v>
      </c>
      <c r="AC4985" s="122">
        <v>0</v>
      </c>
      <c r="AD4985" s="122">
        <v>0</v>
      </c>
      <c r="AE4985" s="122">
        <v>0</v>
      </c>
      <c r="AF4985" s="122">
        <v>0</v>
      </c>
      <c r="AG4985" s="122">
        <v>0</v>
      </c>
      <c r="AH4985" s="122">
        <v>0</v>
      </c>
      <c r="AI4985" s="122">
        <v>0</v>
      </c>
      <c r="AJ4985" s="122">
        <v>0</v>
      </c>
      <c r="AK4985" s="122">
        <v>0</v>
      </c>
      <c r="AL4985" s="122">
        <v>0</v>
      </c>
    </row>
    <row r="4986" spans="1:38" hidden="1" x14ac:dyDescent="0.25">
      <c r="A4986" s="122" t="s">
        <v>2067</v>
      </c>
      <c r="B4986" s="122">
        <v>1</v>
      </c>
      <c r="C4986" s="122" t="s">
        <v>2275</v>
      </c>
      <c r="D4986" s="122" t="s">
        <v>2125</v>
      </c>
      <c r="E4986" s="122">
        <v>91</v>
      </c>
      <c r="F4986" s="122">
        <v>0</v>
      </c>
      <c r="G4986" s="122">
        <v>0</v>
      </c>
      <c r="H4986" s="122">
        <v>0</v>
      </c>
      <c r="I4986" s="122">
        <v>0</v>
      </c>
      <c r="J4986" s="122">
        <v>0</v>
      </c>
      <c r="K4986" s="122">
        <v>5.5380480750000004E-3</v>
      </c>
      <c r="L4986" s="122">
        <v>1.3251258348999999E-2</v>
      </c>
      <c r="M4986" s="122">
        <v>1.5472696421E-2</v>
      </c>
      <c r="N4986" s="122">
        <v>1.5673477533E-2</v>
      </c>
      <c r="O4986" s="122">
        <v>1.5903960695E-2</v>
      </c>
      <c r="P4986" s="122">
        <v>1.2526461885E-2</v>
      </c>
      <c r="Q4986" s="122">
        <v>9.0349704829999992E-3</v>
      </c>
      <c r="R4986" s="122">
        <v>5.4372177230000004E-3</v>
      </c>
      <c r="S4986" s="122">
        <v>1.7042696159999999E-3</v>
      </c>
      <c r="T4986" s="122">
        <v>1.728934578E-3</v>
      </c>
      <c r="U4986" s="122">
        <v>1.402128182E-3</v>
      </c>
      <c r="V4986" s="122">
        <v>1.0648244250000001E-3</v>
      </c>
      <c r="W4986" s="122">
        <v>7.1989068200000003E-4</v>
      </c>
      <c r="X4986" s="122">
        <v>3.6576077300000002E-4</v>
      </c>
      <c r="Y4986" s="122">
        <v>0</v>
      </c>
      <c r="Z4986" s="122">
        <v>0</v>
      </c>
      <c r="AA4986" s="122">
        <v>0</v>
      </c>
      <c r="AB4986" s="122">
        <v>0</v>
      </c>
      <c r="AC4986" s="122">
        <v>0</v>
      </c>
      <c r="AD4986" s="122">
        <v>0</v>
      </c>
      <c r="AE4986" s="122">
        <v>0</v>
      </c>
      <c r="AF4986" s="122">
        <v>0</v>
      </c>
      <c r="AG4986" s="122">
        <v>0</v>
      </c>
      <c r="AH4986" s="122">
        <v>0</v>
      </c>
      <c r="AI4986" s="122">
        <v>0</v>
      </c>
      <c r="AJ4986" s="122">
        <v>0</v>
      </c>
      <c r="AK4986" s="122">
        <v>0</v>
      </c>
      <c r="AL4986" s="122">
        <v>0</v>
      </c>
    </row>
    <row r="4987" spans="1:38" hidden="1" x14ac:dyDescent="0.25">
      <c r="A4987" s="122" t="s">
        <v>2067</v>
      </c>
      <c r="B4987" s="122">
        <v>1</v>
      </c>
      <c r="C4987" s="122" t="s">
        <v>2275</v>
      </c>
      <c r="D4987" s="122" t="s">
        <v>2126</v>
      </c>
      <c r="E4987" s="122">
        <v>91</v>
      </c>
      <c r="F4987" s="122">
        <v>0</v>
      </c>
      <c r="G4987" s="122">
        <v>0</v>
      </c>
      <c r="H4987" s="122">
        <v>0</v>
      </c>
      <c r="I4987" s="122">
        <v>0</v>
      </c>
      <c r="J4987" s="122">
        <v>0</v>
      </c>
      <c r="K4987" s="122">
        <v>9.6714541700000005E-4</v>
      </c>
      <c r="L4987" s="122">
        <v>2.2731291309999999E-3</v>
      </c>
      <c r="M4987" s="122">
        <v>2.6227210729999999E-3</v>
      </c>
      <c r="N4987" s="122">
        <v>2.6324495820000001E-3</v>
      </c>
      <c r="O4987" s="122">
        <v>2.6779597670000001E-3</v>
      </c>
      <c r="P4987" s="122">
        <v>2.1002877209999999E-3</v>
      </c>
      <c r="Q4987" s="122">
        <v>1.512052661E-3</v>
      </c>
      <c r="R4987" s="122">
        <v>9.01014653E-4</v>
      </c>
      <c r="S4987" s="122">
        <v>2.7806734900000002E-4</v>
      </c>
      <c r="T4987" s="122">
        <v>2.8077335999999997E-4</v>
      </c>
      <c r="U4987" s="122">
        <v>2.2674885099999999E-4</v>
      </c>
      <c r="V4987" s="122">
        <v>1.72759937E-4</v>
      </c>
      <c r="W4987" s="122">
        <v>1.17231737E-4</v>
      </c>
      <c r="X4987" s="122">
        <v>5.9857342999999998E-5</v>
      </c>
      <c r="Y4987" s="122">
        <v>0</v>
      </c>
      <c r="Z4987" s="122">
        <v>0</v>
      </c>
      <c r="AA4987" s="122">
        <v>0</v>
      </c>
      <c r="AB4987" s="122">
        <v>0</v>
      </c>
      <c r="AC4987" s="122">
        <v>0</v>
      </c>
      <c r="AD4987" s="122">
        <v>0</v>
      </c>
      <c r="AE4987" s="122">
        <v>0</v>
      </c>
      <c r="AF4987" s="122">
        <v>0</v>
      </c>
      <c r="AG4987" s="122">
        <v>0</v>
      </c>
      <c r="AH4987" s="122">
        <v>0</v>
      </c>
      <c r="AI4987" s="122">
        <v>0</v>
      </c>
      <c r="AJ4987" s="122">
        <v>0</v>
      </c>
      <c r="AK4987" s="122">
        <v>0</v>
      </c>
      <c r="AL4987" s="122">
        <v>0</v>
      </c>
    </row>
    <row r="4988" spans="1:38" hidden="1" x14ac:dyDescent="0.25">
      <c r="A4988" s="122" t="s">
        <v>2067</v>
      </c>
      <c r="B4988" s="122">
        <v>1</v>
      </c>
      <c r="C4988" s="122" t="s">
        <v>2275</v>
      </c>
      <c r="D4988" s="122" t="s">
        <v>2127</v>
      </c>
      <c r="E4988" s="122">
        <v>91</v>
      </c>
      <c r="F4988" s="122">
        <v>0</v>
      </c>
      <c r="G4988" s="122">
        <v>0</v>
      </c>
      <c r="H4988" s="122">
        <v>0</v>
      </c>
      <c r="I4988" s="122">
        <v>0</v>
      </c>
      <c r="J4988" s="122">
        <v>0</v>
      </c>
      <c r="K4988" s="122">
        <v>1.2157424789999999E-3</v>
      </c>
      <c r="L4988" s="122">
        <v>2.9427043030000001E-3</v>
      </c>
      <c r="M4988" s="122">
        <v>3.4715803500000001E-3</v>
      </c>
      <c r="N4988" s="122">
        <v>3.5550854289999999E-3</v>
      </c>
      <c r="O4988" s="122">
        <v>3.6396781329999998E-3</v>
      </c>
      <c r="P4988" s="122">
        <v>2.8871966689999998E-3</v>
      </c>
      <c r="Q4988" s="122">
        <v>2.0942215419999998E-3</v>
      </c>
      <c r="R4988" s="122">
        <v>1.2673125149999999E-3</v>
      </c>
      <c r="S4988" s="122">
        <v>4.0010441100000001E-4</v>
      </c>
      <c r="T4988" s="122">
        <v>4.1085963800000002E-4</v>
      </c>
      <c r="U4988" s="122">
        <v>3.37902544E-4</v>
      </c>
      <c r="V4988" s="122">
        <v>2.60121932E-4</v>
      </c>
      <c r="W4988" s="122">
        <v>1.77918048E-4</v>
      </c>
      <c r="X4988" s="122">
        <v>9.1180151999999993E-5</v>
      </c>
      <c r="Y4988" s="122">
        <v>0</v>
      </c>
      <c r="Z4988" s="122">
        <v>0</v>
      </c>
      <c r="AA4988" s="122">
        <v>0</v>
      </c>
      <c r="AB4988" s="122">
        <v>0</v>
      </c>
      <c r="AC4988" s="122">
        <v>0</v>
      </c>
      <c r="AD4988" s="122">
        <v>0</v>
      </c>
      <c r="AE4988" s="122">
        <v>0</v>
      </c>
      <c r="AF4988" s="122">
        <v>0</v>
      </c>
      <c r="AG4988" s="122">
        <v>0</v>
      </c>
      <c r="AH4988" s="122">
        <v>0</v>
      </c>
      <c r="AI4988" s="122">
        <v>0</v>
      </c>
      <c r="AJ4988" s="122">
        <v>0</v>
      </c>
      <c r="AK4988" s="122">
        <v>0</v>
      </c>
      <c r="AL4988" s="122">
        <v>0</v>
      </c>
    </row>
    <row r="4989" spans="1:38" hidden="1" x14ac:dyDescent="0.25">
      <c r="A4989" s="122" t="s">
        <v>2067</v>
      </c>
      <c r="B4989" s="122">
        <v>1</v>
      </c>
      <c r="C4989" s="122" t="s">
        <v>2275</v>
      </c>
      <c r="D4989" s="122" t="s">
        <v>2128</v>
      </c>
      <c r="E4989" s="122">
        <v>91</v>
      </c>
      <c r="F4989" s="122">
        <v>0</v>
      </c>
      <c r="G4989" s="122">
        <v>0</v>
      </c>
      <c r="H4989" s="122">
        <v>0</v>
      </c>
      <c r="I4989" s="122">
        <v>0</v>
      </c>
      <c r="J4989" s="122">
        <v>0</v>
      </c>
      <c r="K4989" s="122">
        <v>2.4220207221E-2</v>
      </c>
      <c r="L4989" s="122">
        <v>5.8988401815000001E-2</v>
      </c>
      <c r="M4989" s="122">
        <v>7.0154868923999997E-2</v>
      </c>
      <c r="N4989" s="122">
        <v>7.2125660453000007E-2</v>
      </c>
      <c r="O4989" s="122">
        <v>7.4012857520000003E-2</v>
      </c>
      <c r="P4989" s="122">
        <v>5.8919027159999998E-2</v>
      </c>
      <c r="Q4989" s="122">
        <v>4.3050336363999998E-2</v>
      </c>
      <c r="R4989" s="122">
        <v>2.6235998739999999E-2</v>
      </c>
      <c r="S4989" s="122">
        <v>8.3170936869999997E-3</v>
      </c>
      <c r="T4989" s="122">
        <v>8.6124515050000003E-3</v>
      </c>
      <c r="U4989" s="122">
        <v>7.1334871649999998E-3</v>
      </c>
      <c r="V4989" s="122">
        <v>5.4996102209999998E-3</v>
      </c>
      <c r="W4989" s="122">
        <v>3.748745959E-3</v>
      </c>
      <c r="X4989" s="122">
        <v>1.911271152E-3</v>
      </c>
      <c r="Y4989" s="122">
        <v>0</v>
      </c>
      <c r="Z4989" s="122">
        <v>0</v>
      </c>
      <c r="AA4989" s="122">
        <v>0</v>
      </c>
      <c r="AB4989" s="122">
        <v>0</v>
      </c>
      <c r="AC4989" s="122">
        <v>0</v>
      </c>
      <c r="AD4989" s="122">
        <v>0</v>
      </c>
      <c r="AE4989" s="122">
        <v>0</v>
      </c>
      <c r="AF4989" s="122">
        <v>0</v>
      </c>
      <c r="AG4989" s="122">
        <v>0</v>
      </c>
      <c r="AH4989" s="122">
        <v>0</v>
      </c>
      <c r="AI4989" s="122">
        <v>0</v>
      </c>
      <c r="AJ4989" s="122">
        <v>0</v>
      </c>
      <c r="AK4989" s="122">
        <v>0</v>
      </c>
      <c r="AL4989" s="122">
        <v>0</v>
      </c>
    </row>
    <row r="4990" spans="1:38" hidden="1" x14ac:dyDescent="0.25">
      <c r="A4990" s="122" t="s">
        <v>2067</v>
      </c>
      <c r="B4990" s="122">
        <v>1</v>
      </c>
      <c r="C4990" s="122" t="s">
        <v>2275</v>
      </c>
      <c r="D4990" s="122" t="s">
        <v>2129</v>
      </c>
      <c r="E4990" s="122">
        <v>91</v>
      </c>
      <c r="F4990" s="122">
        <v>0</v>
      </c>
      <c r="G4990" s="122">
        <v>0</v>
      </c>
      <c r="H4990" s="122">
        <v>0</v>
      </c>
      <c r="I4990" s="122">
        <v>0</v>
      </c>
      <c r="J4990" s="122">
        <v>0</v>
      </c>
      <c r="K4990" s="122">
        <v>1.2209190203E-2</v>
      </c>
      <c r="L4990" s="122">
        <v>2.9789627938E-2</v>
      </c>
      <c r="M4990" s="122">
        <v>3.5502194342999997E-2</v>
      </c>
      <c r="N4990" s="122">
        <v>3.6622901335999998E-2</v>
      </c>
      <c r="O4990" s="122">
        <v>3.7787229605999999E-2</v>
      </c>
      <c r="P4990" s="122">
        <v>3.0206838515000001E-2</v>
      </c>
      <c r="Q4990" s="122">
        <v>2.2047750242000001E-2</v>
      </c>
      <c r="R4990" s="122">
        <v>1.3375136068000001E-2</v>
      </c>
      <c r="S4990" s="122">
        <v>4.2176088360000004E-3</v>
      </c>
      <c r="T4990" s="122">
        <v>4.3366859760000003E-3</v>
      </c>
      <c r="U4990" s="122">
        <v>3.5687040759999999E-3</v>
      </c>
      <c r="V4990" s="122">
        <v>2.771697222E-3</v>
      </c>
      <c r="W4990" s="122">
        <v>1.9082661429999999E-3</v>
      </c>
      <c r="X4990" s="122">
        <v>9.805164810000001E-4</v>
      </c>
      <c r="Y4990" s="122">
        <v>0</v>
      </c>
      <c r="Z4990" s="122">
        <v>0</v>
      </c>
      <c r="AA4990" s="122">
        <v>0</v>
      </c>
      <c r="AB4990" s="122">
        <v>0</v>
      </c>
      <c r="AC4990" s="122">
        <v>0</v>
      </c>
      <c r="AD4990" s="122">
        <v>0</v>
      </c>
      <c r="AE4990" s="122">
        <v>0</v>
      </c>
      <c r="AF4990" s="122">
        <v>0</v>
      </c>
      <c r="AG4990" s="122">
        <v>0</v>
      </c>
      <c r="AH4990" s="122">
        <v>0</v>
      </c>
      <c r="AI4990" s="122">
        <v>0</v>
      </c>
      <c r="AJ4990" s="122">
        <v>0</v>
      </c>
      <c r="AK4990" s="122">
        <v>0</v>
      </c>
      <c r="AL4990" s="122">
        <v>0</v>
      </c>
    </row>
    <row r="4991" spans="1:38" hidden="1" x14ac:dyDescent="0.25">
      <c r="A4991" s="122" t="s">
        <v>2067</v>
      </c>
      <c r="B4991" s="122">
        <v>1</v>
      </c>
      <c r="C4991" s="122" t="s">
        <v>2275</v>
      </c>
      <c r="D4991" s="122" t="s">
        <v>2176</v>
      </c>
      <c r="E4991" s="122">
        <v>91</v>
      </c>
      <c r="F4991" s="122">
        <v>0</v>
      </c>
      <c r="G4991" s="122">
        <v>0</v>
      </c>
      <c r="H4991" s="122">
        <v>0</v>
      </c>
      <c r="I4991" s="122">
        <v>0</v>
      </c>
      <c r="J4991" s="122">
        <v>0</v>
      </c>
      <c r="K4991" s="122">
        <v>2.40221954E-4</v>
      </c>
      <c r="L4991" s="122">
        <v>5.7713733000000001E-4</v>
      </c>
      <c r="M4991" s="122">
        <v>6.78155149E-4</v>
      </c>
      <c r="N4991" s="122">
        <v>6.9731079599999999E-4</v>
      </c>
      <c r="O4991" s="122">
        <v>7.16627016E-4</v>
      </c>
      <c r="P4991" s="122">
        <v>5.7027777800000004E-4</v>
      </c>
      <c r="Q4991" s="122">
        <v>4.1183573199999999E-4</v>
      </c>
      <c r="R4991" s="122">
        <v>2.4735993799999999E-4</v>
      </c>
      <c r="S4991" s="122">
        <v>7.7311548999999994E-5</v>
      </c>
      <c r="T4991" s="122">
        <v>7.8553418999999998E-5</v>
      </c>
      <c r="U4991" s="122">
        <v>6.3802060000000001E-5</v>
      </c>
      <c r="V4991" s="122">
        <v>4.8526268000000002E-5</v>
      </c>
      <c r="W4991" s="122">
        <v>3.2881869999999999E-5</v>
      </c>
      <c r="X4991" s="122">
        <v>1.6703546999999999E-5</v>
      </c>
      <c r="Y4991" s="122">
        <v>0</v>
      </c>
      <c r="Z4991" s="122">
        <v>0</v>
      </c>
      <c r="AA4991" s="122">
        <v>0</v>
      </c>
      <c r="AB4991" s="122">
        <v>0</v>
      </c>
      <c r="AC4991" s="122">
        <v>0</v>
      </c>
      <c r="AD4991" s="122">
        <v>0</v>
      </c>
      <c r="AE4991" s="122">
        <v>0</v>
      </c>
      <c r="AF4991" s="122">
        <v>0</v>
      </c>
      <c r="AG4991" s="122">
        <v>0</v>
      </c>
      <c r="AH4991" s="122">
        <v>0</v>
      </c>
      <c r="AI4991" s="122">
        <v>0</v>
      </c>
      <c r="AJ4991" s="122">
        <v>0</v>
      </c>
      <c r="AK4991" s="122">
        <v>0</v>
      </c>
      <c r="AL4991" s="122">
        <v>0</v>
      </c>
    </row>
    <row r="4992" spans="1:38" hidden="1" x14ac:dyDescent="0.25">
      <c r="A4992" s="122" t="s">
        <v>2067</v>
      </c>
      <c r="B4992" s="122">
        <v>1</v>
      </c>
      <c r="C4992" s="122" t="s">
        <v>2275</v>
      </c>
      <c r="D4992" s="122" t="s">
        <v>2130</v>
      </c>
      <c r="E4992" s="122">
        <v>91</v>
      </c>
      <c r="F4992" s="122">
        <v>0</v>
      </c>
      <c r="G4992" s="122">
        <v>0</v>
      </c>
      <c r="H4992" s="122">
        <v>0</v>
      </c>
      <c r="I4992" s="122">
        <v>0</v>
      </c>
      <c r="J4992" s="122">
        <v>0</v>
      </c>
      <c r="K4992" s="122">
        <v>1.9939678289999999E-3</v>
      </c>
      <c r="L4992" s="122">
        <v>4.7805738190000004E-3</v>
      </c>
      <c r="M4992" s="122">
        <v>5.5973097949999998E-3</v>
      </c>
      <c r="N4992" s="122">
        <v>5.6597133670000001E-3</v>
      </c>
      <c r="O4992" s="122">
        <v>5.6840769580000002E-3</v>
      </c>
      <c r="P4992" s="122">
        <v>4.455478356E-3</v>
      </c>
      <c r="Q4992" s="122">
        <v>3.2266052770000002E-3</v>
      </c>
      <c r="R4992" s="122">
        <v>1.9486949440000001E-3</v>
      </c>
      <c r="S4992" s="122">
        <v>6.1196822400000003E-4</v>
      </c>
      <c r="T4992" s="122">
        <v>6.2982188499999996E-4</v>
      </c>
      <c r="U4992" s="122">
        <v>5.1685047399999996E-4</v>
      </c>
      <c r="V4992" s="122">
        <v>3.9648875E-4</v>
      </c>
      <c r="W4992" s="122">
        <v>2.6851997899999999E-4</v>
      </c>
      <c r="X4992" s="122">
        <v>1.3743071299999999E-4</v>
      </c>
      <c r="Y4992" s="122">
        <v>0</v>
      </c>
      <c r="Z4992" s="122">
        <v>0</v>
      </c>
      <c r="AA4992" s="122">
        <v>0</v>
      </c>
      <c r="AB4992" s="122">
        <v>0</v>
      </c>
      <c r="AC4992" s="122">
        <v>0</v>
      </c>
      <c r="AD4992" s="122">
        <v>0</v>
      </c>
      <c r="AE4992" s="122">
        <v>0</v>
      </c>
      <c r="AF4992" s="122">
        <v>0</v>
      </c>
      <c r="AG4992" s="122">
        <v>0</v>
      </c>
      <c r="AH4992" s="122">
        <v>0</v>
      </c>
      <c r="AI4992" s="122">
        <v>0</v>
      </c>
      <c r="AJ4992" s="122">
        <v>0</v>
      </c>
      <c r="AK4992" s="122">
        <v>0</v>
      </c>
      <c r="AL4992" s="122">
        <v>0</v>
      </c>
    </row>
    <row r="4993" spans="1:38" hidden="1" x14ac:dyDescent="0.25">
      <c r="A4993" s="122" t="s">
        <v>2067</v>
      </c>
      <c r="B4993" s="122">
        <v>1</v>
      </c>
      <c r="C4993" s="122" t="s">
        <v>2275</v>
      </c>
      <c r="D4993" s="122" t="s">
        <v>2131</v>
      </c>
      <c r="E4993" s="122">
        <v>91</v>
      </c>
      <c r="F4993" s="122">
        <v>0</v>
      </c>
      <c r="G4993" s="122">
        <v>0</v>
      </c>
      <c r="H4993" s="122">
        <v>0</v>
      </c>
      <c r="I4993" s="122">
        <v>0</v>
      </c>
      <c r="J4993" s="122">
        <v>0</v>
      </c>
      <c r="K4993" s="122">
        <v>4.7770641520000004E-3</v>
      </c>
      <c r="L4993" s="122">
        <v>1.1437587105000001E-2</v>
      </c>
      <c r="M4993" s="122">
        <v>1.3355854651999999E-2</v>
      </c>
      <c r="N4993" s="122">
        <v>1.3519566340000001E-2</v>
      </c>
      <c r="O4993" s="122">
        <v>1.3702434466E-2</v>
      </c>
      <c r="P4993" s="122">
        <v>1.075417497E-2</v>
      </c>
      <c r="Q4993" s="122">
        <v>7.7168014139999998E-3</v>
      </c>
      <c r="R4993" s="122">
        <v>4.6126698310000004E-3</v>
      </c>
      <c r="S4993" s="122">
        <v>1.4389998560000001E-3</v>
      </c>
      <c r="T4993" s="122">
        <v>1.4606700919999999E-3</v>
      </c>
      <c r="U4993" s="122">
        <v>1.185228863E-3</v>
      </c>
      <c r="V4993" s="122">
        <v>9.02922545E-4</v>
      </c>
      <c r="W4993" s="122">
        <v>6.1211772299999995E-4</v>
      </c>
      <c r="X4993" s="122">
        <v>3.11205503E-4</v>
      </c>
      <c r="Y4993" s="122">
        <v>0</v>
      </c>
      <c r="Z4993" s="122">
        <v>0</v>
      </c>
      <c r="AA4993" s="122">
        <v>0</v>
      </c>
      <c r="AB4993" s="122">
        <v>0</v>
      </c>
      <c r="AC4993" s="122">
        <v>0</v>
      </c>
      <c r="AD4993" s="122">
        <v>0</v>
      </c>
      <c r="AE4993" s="122">
        <v>0</v>
      </c>
      <c r="AF4993" s="122">
        <v>0</v>
      </c>
      <c r="AG4993" s="122">
        <v>0</v>
      </c>
      <c r="AH4993" s="122">
        <v>0</v>
      </c>
      <c r="AI4993" s="122">
        <v>0</v>
      </c>
      <c r="AJ4993" s="122">
        <v>0</v>
      </c>
      <c r="AK4993" s="122">
        <v>0</v>
      </c>
      <c r="AL4993" s="122">
        <v>0</v>
      </c>
    </row>
    <row r="4994" spans="1:38" hidden="1" x14ac:dyDescent="0.25">
      <c r="A4994" s="122" t="s">
        <v>2067</v>
      </c>
      <c r="B4994" s="122">
        <v>1</v>
      </c>
      <c r="C4994" s="122" t="s">
        <v>2275</v>
      </c>
      <c r="D4994" s="122" t="s">
        <v>2132</v>
      </c>
      <c r="E4994" s="122">
        <v>91</v>
      </c>
      <c r="F4994" s="122">
        <v>0</v>
      </c>
      <c r="G4994" s="122">
        <v>0</v>
      </c>
      <c r="H4994" s="122">
        <v>0</v>
      </c>
      <c r="I4994" s="122">
        <v>0</v>
      </c>
      <c r="J4994" s="122">
        <v>0</v>
      </c>
      <c r="K4994" s="122">
        <v>1.96142688E-3</v>
      </c>
      <c r="L4994" s="122">
        <v>4.7779049850000003E-3</v>
      </c>
      <c r="M4994" s="122">
        <v>5.6752889480000002E-3</v>
      </c>
      <c r="N4994" s="122">
        <v>5.8324851689999999E-3</v>
      </c>
      <c r="O4994" s="122">
        <v>5.991100444E-3</v>
      </c>
      <c r="P4994" s="122">
        <v>4.770903844E-3</v>
      </c>
      <c r="Q4994" s="122">
        <v>3.4740435240000001E-3</v>
      </c>
      <c r="R4994" s="122">
        <v>2.10708953E-3</v>
      </c>
      <c r="S4994" s="122">
        <v>6.6686125100000001E-4</v>
      </c>
      <c r="T4994" s="122">
        <v>6.8829181399999995E-4</v>
      </c>
      <c r="U4994" s="122">
        <v>5.7103001899999996E-4</v>
      </c>
      <c r="V4994" s="122">
        <v>4.4460369799999999E-4</v>
      </c>
      <c r="W4994" s="122">
        <v>3.07180895E-4</v>
      </c>
      <c r="X4994" s="122">
        <v>1.5827989100000001E-4</v>
      </c>
      <c r="Y4994" s="122">
        <v>0</v>
      </c>
      <c r="Z4994" s="122">
        <v>0</v>
      </c>
      <c r="AA4994" s="122">
        <v>0</v>
      </c>
      <c r="AB4994" s="122">
        <v>0</v>
      </c>
      <c r="AC4994" s="122">
        <v>0</v>
      </c>
      <c r="AD4994" s="122">
        <v>0</v>
      </c>
      <c r="AE4994" s="122">
        <v>0</v>
      </c>
      <c r="AF4994" s="122">
        <v>0</v>
      </c>
      <c r="AG4994" s="122">
        <v>0</v>
      </c>
      <c r="AH4994" s="122">
        <v>0</v>
      </c>
      <c r="AI4994" s="122">
        <v>0</v>
      </c>
      <c r="AJ4994" s="122">
        <v>0</v>
      </c>
      <c r="AK4994" s="122">
        <v>0</v>
      </c>
      <c r="AL4994" s="122">
        <v>0</v>
      </c>
    </row>
    <row r="4995" spans="1:38" hidden="1" x14ac:dyDescent="0.25">
      <c r="A4995" s="122" t="s">
        <v>2067</v>
      </c>
      <c r="B4995" s="122">
        <v>1</v>
      </c>
      <c r="C4995" s="122" t="s">
        <v>2275</v>
      </c>
      <c r="D4995" s="122" t="s">
        <v>2133</v>
      </c>
      <c r="E4995" s="122">
        <v>91</v>
      </c>
      <c r="F4995" s="122">
        <v>0</v>
      </c>
      <c r="G4995" s="122">
        <v>0</v>
      </c>
      <c r="H4995" s="122">
        <v>0</v>
      </c>
      <c r="I4995" s="122">
        <v>0</v>
      </c>
      <c r="J4995" s="122">
        <v>0</v>
      </c>
      <c r="K4995" s="122">
        <v>2.0006144438000001E-2</v>
      </c>
      <c r="L4995" s="122">
        <v>4.8061681268999998E-2</v>
      </c>
      <c r="M4995" s="122">
        <v>5.6293305033E-2</v>
      </c>
      <c r="N4995" s="122">
        <v>5.7153759578999999E-2</v>
      </c>
      <c r="O4995" s="122">
        <v>5.8043147322999998E-2</v>
      </c>
      <c r="P4995" s="122">
        <v>4.5652468497999997E-2</v>
      </c>
      <c r="Q4995" s="122">
        <v>3.2868672956000003E-2</v>
      </c>
      <c r="R4995" s="122">
        <v>1.9690405713999999E-2</v>
      </c>
      <c r="S4995" s="122">
        <v>6.1414347399999999E-3</v>
      </c>
      <c r="T4995" s="122">
        <v>6.2260598750000003E-3</v>
      </c>
      <c r="U4995" s="122">
        <v>5.0416093560000002E-3</v>
      </c>
      <c r="V4995" s="122">
        <v>3.8276466270000002E-3</v>
      </c>
      <c r="W4995" s="122">
        <v>2.591135652E-3</v>
      </c>
      <c r="X4995" s="122">
        <v>1.3149805480000001E-3</v>
      </c>
      <c r="Y4995" s="122">
        <v>0</v>
      </c>
      <c r="Z4995" s="122">
        <v>0</v>
      </c>
      <c r="AA4995" s="122">
        <v>0</v>
      </c>
      <c r="AB4995" s="122">
        <v>0</v>
      </c>
      <c r="AC4995" s="122">
        <v>0</v>
      </c>
      <c r="AD4995" s="122">
        <v>0</v>
      </c>
      <c r="AE4995" s="122">
        <v>0</v>
      </c>
      <c r="AF4995" s="122">
        <v>0</v>
      </c>
      <c r="AG4995" s="122">
        <v>0</v>
      </c>
      <c r="AH4995" s="122">
        <v>0</v>
      </c>
      <c r="AI4995" s="122">
        <v>0</v>
      </c>
      <c r="AJ4995" s="122">
        <v>0</v>
      </c>
      <c r="AK4995" s="122">
        <v>0</v>
      </c>
      <c r="AL4995" s="122">
        <v>0</v>
      </c>
    </row>
    <row r="4996" spans="1:38" hidden="1" x14ac:dyDescent="0.25">
      <c r="A4996" s="122" t="s">
        <v>2067</v>
      </c>
      <c r="B4996" s="122">
        <v>1</v>
      </c>
      <c r="C4996" s="122" t="s">
        <v>2275</v>
      </c>
      <c r="D4996" s="122" t="s">
        <v>2134</v>
      </c>
      <c r="E4996" s="122">
        <v>91</v>
      </c>
      <c r="F4996" s="122">
        <v>0</v>
      </c>
      <c r="G4996" s="122">
        <v>0</v>
      </c>
      <c r="H4996" s="122">
        <v>0</v>
      </c>
      <c r="I4996" s="122">
        <v>0</v>
      </c>
      <c r="J4996" s="122">
        <v>0</v>
      </c>
      <c r="K4996" s="122">
        <v>9.7485735060000005E-3</v>
      </c>
      <c r="L4996" s="122">
        <v>2.3455047608999999E-2</v>
      </c>
      <c r="M4996" s="122">
        <v>2.7511036951999999E-2</v>
      </c>
      <c r="N4996" s="122">
        <v>2.793862624E-2</v>
      </c>
      <c r="O4996" s="122">
        <v>2.8389712183000002E-2</v>
      </c>
      <c r="P4996" s="122">
        <v>2.2366505049E-2</v>
      </c>
      <c r="Q4996" s="122">
        <v>1.6127815277E-2</v>
      </c>
      <c r="R4996" s="122">
        <v>9.6772941230000003E-3</v>
      </c>
      <c r="S4996" s="122">
        <v>3.0309197869999999E-3</v>
      </c>
      <c r="T4996" s="122">
        <v>3.0824281249999998E-3</v>
      </c>
      <c r="U4996" s="122">
        <v>2.5102748860000002E-3</v>
      </c>
      <c r="V4996" s="122">
        <v>1.9170596900000001E-3</v>
      </c>
      <c r="W4996" s="122">
        <v>1.302031087E-3</v>
      </c>
      <c r="X4996" s="122">
        <v>6.6278127299999998E-4</v>
      </c>
      <c r="Y4996" s="122">
        <v>0</v>
      </c>
      <c r="Z4996" s="122">
        <v>0</v>
      </c>
      <c r="AA4996" s="122">
        <v>0</v>
      </c>
      <c r="AB4996" s="122">
        <v>0</v>
      </c>
      <c r="AC4996" s="122">
        <v>0</v>
      </c>
      <c r="AD4996" s="122">
        <v>0</v>
      </c>
      <c r="AE4996" s="122">
        <v>0</v>
      </c>
      <c r="AF4996" s="122">
        <v>0</v>
      </c>
      <c r="AG4996" s="122">
        <v>0</v>
      </c>
      <c r="AH4996" s="122">
        <v>0</v>
      </c>
      <c r="AI4996" s="122">
        <v>0</v>
      </c>
      <c r="AJ4996" s="122">
        <v>0</v>
      </c>
      <c r="AK4996" s="122">
        <v>0</v>
      </c>
      <c r="AL4996" s="122">
        <v>0</v>
      </c>
    </row>
    <row r="4997" spans="1:38" hidden="1" x14ac:dyDescent="0.25">
      <c r="A4997" s="122" t="s">
        <v>2067</v>
      </c>
      <c r="B4997" s="122">
        <v>1</v>
      </c>
      <c r="C4997" s="122" t="s">
        <v>2275</v>
      </c>
      <c r="D4997" s="122" t="s">
        <v>2135</v>
      </c>
      <c r="E4997" s="122">
        <v>91</v>
      </c>
      <c r="F4997" s="122">
        <v>0</v>
      </c>
      <c r="G4997" s="122">
        <v>0</v>
      </c>
      <c r="H4997" s="122">
        <v>0</v>
      </c>
      <c r="I4997" s="122">
        <v>0</v>
      </c>
      <c r="J4997" s="122">
        <v>0</v>
      </c>
      <c r="K4997" s="122">
        <v>4.3332965410000004E-3</v>
      </c>
      <c r="L4997" s="122">
        <v>1.0383398465999999E-2</v>
      </c>
      <c r="M4997" s="122">
        <v>1.2174032626E-2</v>
      </c>
      <c r="N4997" s="122">
        <v>1.2391221451E-2</v>
      </c>
      <c r="O4997" s="122">
        <v>1.2578599859000001E-2</v>
      </c>
      <c r="P4997" s="122">
        <v>9.8899465629999992E-3</v>
      </c>
      <c r="Q4997" s="122">
        <v>7.1118928650000003E-3</v>
      </c>
      <c r="R4997" s="122">
        <v>4.2657269479999997E-3</v>
      </c>
      <c r="S4997" s="122">
        <v>1.3318850090000001E-3</v>
      </c>
      <c r="T4997" s="122">
        <v>1.3522382299999999E-3</v>
      </c>
      <c r="U4997" s="122">
        <v>1.0976074200000001E-3</v>
      </c>
      <c r="V4997" s="122">
        <v>8.36409728E-4</v>
      </c>
      <c r="W4997" s="122">
        <v>5.6815077900000004E-4</v>
      </c>
      <c r="X4997" s="122">
        <v>2.8968001999999998E-4</v>
      </c>
      <c r="Y4997" s="122">
        <v>0</v>
      </c>
      <c r="Z4997" s="122">
        <v>0</v>
      </c>
      <c r="AA4997" s="122">
        <v>0</v>
      </c>
      <c r="AB4997" s="122">
        <v>0</v>
      </c>
      <c r="AC4997" s="122">
        <v>0</v>
      </c>
      <c r="AD4997" s="122">
        <v>0</v>
      </c>
      <c r="AE4997" s="122">
        <v>0</v>
      </c>
      <c r="AF4997" s="122">
        <v>0</v>
      </c>
      <c r="AG4997" s="122">
        <v>0</v>
      </c>
      <c r="AH4997" s="122">
        <v>0</v>
      </c>
      <c r="AI4997" s="122">
        <v>0</v>
      </c>
      <c r="AJ4997" s="122">
        <v>0</v>
      </c>
      <c r="AK4997" s="122">
        <v>0</v>
      </c>
      <c r="AL4997" s="122">
        <v>0</v>
      </c>
    </row>
    <row r="4998" spans="1:38" hidden="1" x14ac:dyDescent="0.25">
      <c r="A4998" s="122" t="s">
        <v>2067</v>
      </c>
      <c r="B4998" s="122">
        <v>1</v>
      </c>
      <c r="C4998" s="122" t="s">
        <v>2275</v>
      </c>
      <c r="D4998" s="122" t="s">
        <v>2136</v>
      </c>
      <c r="E4998" s="122">
        <v>91</v>
      </c>
      <c r="F4998" s="122">
        <v>0</v>
      </c>
      <c r="G4998" s="122">
        <v>0</v>
      </c>
      <c r="H4998" s="122">
        <v>0</v>
      </c>
      <c r="I4998" s="122">
        <v>0</v>
      </c>
      <c r="J4998" s="122">
        <v>0</v>
      </c>
      <c r="K4998" s="122">
        <v>6.4764817739999996E-3</v>
      </c>
      <c r="L4998" s="122">
        <v>1.5565979842E-2</v>
      </c>
      <c r="M4998" s="122">
        <v>1.8260166974E-2</v>
      </c>
      <c r="N4998" s="122">
        <v>1.8561185187999998E-2</v>
      </c>
      <c r="O4998" s="122">
        <v>1.8870463814999999E-2</v>
      </c>
      <c r="P4998" s="122">
        <v>1.4866125981000001E-2</v>
      </c>
      <c r="Q4998" s="122">
        <v>1.0707025833000001E-2</v>
      </c>
      <c r="R4998" s="122">
        <v>6.429359531E-3</v>
      </c>
      <c r="S4998" s="122">
        <v>2.0138037359999999E-3</v>
      </c>
      <c r="T4998" s="122">
        <v>2.0503843220000002E-3</v>
      </c>
      <c r="U4998" s="122">
        <v>1.6723163800000001E-3</v>
      </c>
      <c r="V4998" s="122">
        <v>1.277271205E-3</v>
      </c>
      <c r="W4998" s="122">
        <v>8.6875688199999999E-4</v>
      </c>
      <c r="X4998" s="122">
        <v>4.4254235199999998E-4</v>
      </c>
      <c r="Y4998" s="122">
        <v>0</v>
      </c>
      <c r="Z4998" s="122">
        <v>0</v>
      </c>
      <c r="AA4998" s="122">
        <v>0</v>
      </c>
      <c r="AB4998" s="122">
        <v>0</v>
      </c>
      <c r="AC4998" s="122">
        <v>0</v>
      </c>
      <c r="AD4998" s="122">
        <v>0</v>
      </c>
      <c r="AE4998" s="122">
        <v>0</v>
      </c>
      <c r="AF4998" s="122">
        <v>0</v>
      </c>
      <c r="AG4998" s="122">
        <v>0</v>
      </c>
      <c r="AH4998" s="122">
        <v>0</v>
      </c>
      <c r="AI4998" s="122">
        <v>0</v>
      </c>
      <c r="AJ4998" s="122">
        <v>0</v>
      </c>
      <c r="AK4998" s="122">
        <v>0</v>
      </c>
      <c r="AL4998" s="122">
        <v>0</v>
      </c>
    </row>
    <row r="4999" spans="1:38" hidden="1" x14ac:dyDescent="0.25">
      <c r="A4999" s="122" t="s">
        <v>2067</v>
      </c>
      <c r="B4999" s="122">
        <v>1</v>
      </c>
      <c r="C4999" s="122" t="s">
        <v>2275</v>
      </c>
      <c r="D4999" s="122" t="s">
        <v>2137</v>
      </c>
      <c r="E4999" s="122">
        <v>91</v>
      </c>
      <c r="F4999" s="122">
        <v>0</v>
      </c>
      <c r="G4999" s="122">
        <v>0</v>
      </c>
      <c r="H4999" s="122">
        <v>0</v>
      </c>
      <c r="I4999" s="122">
        <v>0</v>
      </c>
      <c r="J4999" s="122">
        <v>0</v>
      </c>
      <c r="K4999" s="122">
        <v>7.2950781820000001E-3</v>
      </c>
      <c r="L4999" s="122">
        <v>1.7469631291000001E-2</v>
      </c>
      <c r="M4999" s="122">
        <v>2.042364373E-2</v>
      </c>
      <c r="N4999" s="122">
        <v>2.0680045588999999E-2</v>
      </c>
      <c r="O4999" s="122">
        <v>2.0949841451000002E-2</v>
      </c>
      <c r="P4999" s="122">
        <v>1.6418686543000001E-2</v>
      </c>
      <c r="Q4999" s="122">
        <v>1.1785438847E-2</v>
      </c>
      <c r="R4999" s="122">
        <v>7.0697871440000004E-3</v>
      </c>
      <c r="S4999" s="122">
        <v>2.211347285E-3</v>
      </c>
      <c r="T4999" s="122">
        <v>2.2512326690000001E-3</v>
      </c>
      <c r="U4999" s="122">
        <v>1.8297973610000001E-3</v>
      </c>
      <c r="V4999" s="122">
        <v>1.3025262530000001E-3</v>
      </c>
      <c r="W4999" s="122">
        <v>8.9302476199999996E-4</v>
      </c>
      <c r="X4999" s="122">
        <v>4.5757372499999999E-4</v>
      </c>
      <c r="Y4999" s="122">
        <v>0</v>
      </c>
      <c r="Z4999" s="122">
        <v>0</v>
      </c>
      <c r="AA4999" s="122">
        <v>0</v>
      </c>
      <c r="AB4999" s="122">
        <v>0</v>
      </c>
      <c r="AC4999" s="122">
        <v>0</v>
      </c>
      <c r="AD4999" s="122">
        <v>0</v>
      </c>
      <c r="AE4999" s="122">
        <v>0</v>
      </c>
      <c r="AF4999" s="122">
        <v>0</v>
      </c>
      <c r="AG4999" s="122">
        <v>0</v>
      </c>
      <c r="AH4999" s="122">
        <v>0</v>
      </c>
      <c r="AI4999" s="122">
        <v>0</v>
      </c>
      <c r="AJ4999" s="122">
        <v>0</v>
      </c>
      <c r="AK4999" s="122">
        <v>0</v>
      </c>
      <c r="AL4999" s="122">
        <v>0</v>
      </c>
    </row>
    <row r="5000" spans="1:38" hidden="1" x14ac:dyDescent="0.25">
      <c r="A5000" s="122" t="s">
        <v>2067</v>
      </c>
      <c r="B5000" s="122">
        <v>1</v>
      </c>
      <c r="C5000" s="122" t="s">
        <v>2275</v>
      </c>
      <c r="D5000" s="122" t="s">
        <v>2138</v>
      </c>
      <c r="E5000" s="122">
        <v>91</v>
      </c>
      <c r="F5000" s="122">
        <v>0</v>
      </c>
      <c r="G5000" s="122">
        <v>0</v>
      </c>
      <c r="H5000" s="122">
        <v>0</v>
      </c>
      <c r="I5000" s="122">
        <v>0</v>
      </c>
      <c r="J5000" s="122">
        <v>0</v>
      </c>
      <c r="K5000" s="122">
        <v>1.0231692576E-2</v>
      </c>
      <c r="L5000" s="122">
        <v>2.4542186144E-2</v>
      </c>
      <c r="M5000" s="122">
        <v>2.8761987632E-2</v>
      </c>
      <c r="N5000" s="122">
        <v>2.9209875561999998E-2</v>
      </c>
      <c r="O5000" s="122">
        <v>2.9668904727000001E-2</v>
      </c>
      <c r="P5000" s="122">
        <v>2.3355021704000001E-2</v>
      </c>
      <c r="Q5000" s="122">
        <v>1.683810401E-2</v>
      </c>
      <c r="R5000" s="122">
        <v>1.0087966294E-2</v>
      </c>
      <c r="S5000" s="122">
        <v>3.1414264420000001E-3</v>
      </c>
      <c r="T5000" s="122">
        <v>3.1710849870000002E-3</v>
      </c>
      <c r="U5000" s="122">
        <v>2.5601213329999998E-3</v>
      </c>
      <c r="V5000" s="122">
        <v>1.940495438E-3</v>
      </c>
      <c r="W5000" s="122">
        <v>1.3126352330000001E-3</v>
      </c>
      <c r="X5000" s="122">
        <v>6.6733664199999996E-4</v>
      </c>
      <c r="Y5000" s="122">
        <v>0</v>
      </c>
      <c r="Z5000" s="122">
        <v>0</v>
      </c>
      <c r="AA5000" s="122">
        <v>0</v>
      </c>
      <c r="AB5000" s="122">
        <v>0</v>
      </c>
      <c r="AC5000" s="122">
        <v>0</v>
      </c>
      <c r="AD5000" s="122">
        <v>0</v>
      </c>
      <c r="AE5000" s="122">
        <v>0</v>
      </c>
      <c r="AF5000" s="122">
        <v>0</v>
      </c>
      <c r="AG5000" s="122">
        <v>0</v>
      </c>
      <c r="AH5000" s="122">
        <v>0</v>
      </c>
      <c r="AI5000" s="122">
        <v>0</v>
      </c>
      <c r="AJ5000" s="122">
        <v>0</v>
      </c>
      <c r="AK5000" s="122">
        <v>0</v>
      </c>
      <c r="AL5000" s="122">
        <v>0</v>
      </c>
    </row>
    <row r="5001" spans="1:38" hidden="1" x14ac:dyDescent="0.25">
      <c r="A5001" s="122" t="s">
        <v>2067</v>
      </c>
      <c r="B5001" s="122">
        <v>1</v>
      </c>
      <c r="C5001" s="122" t="s">
        <v>2275</v>
      </c>
      <c r="D5001" s="122" t="s">
        <v>2139</v>
      </c>
      <c r="E5001" s="122">
        <v>91</v>
      </c>
      <c r="F5001" s="122">
        <v>0</v>
      </c>
      <c r="G5001" s="122">
        <v>0</v>
      </c>
      <c r="H5001" s="122">
        <v>0</v>
      </c>
      <c r="I5001" s="122">
        <v>0</v>
      </c>
      <c r="J5001" s="122">
        <v>0</v>
      </c>
      <c r="K5001" s="122">
        <v>8.4467124840000001E-3</v>
      </c>
      <c r="L5001" s="122">
        <v>2.0301661246999999E-2</v>
      </c>
      <c r="M5001" s="122">
        <v>2.3824867002999999E-2</v>
      </c>
      <c r="N5001" s="122">
        <v>2.4238787019999999E-2</v>
      </c>
      <c r="O5001" s="122">
        <v>2.4677380700000001E-2</v>
      </c>
      <c r="P5001" s="122">
        <v>1.9499652108999999E-2</v>
      </c>
      <c r="Q5001" s="122">
        <v>1.4145793130000001E-2</v>
      </c>
      <c r="R5001" s="122">
        <v>8.5523924569999993E-3</v>
      </c>
      <c r="S5001" s="122">
        <v>2.6883535069999998E-3</v>
      </c>
      <c r="T5001" s="122">
        <v>2.7431429129999999E-3</v>
      </c>
      <c r="U5001" s="122">
        <v>2.2359086260000001E-3</v>
      </c>
      <c r="V5001" s="122">
        <v>1.7035474329999999E-3</v>
      </c>
      <c r="W5001" s="122">
        <v>1.1538206259999999E-3</v>
      </c>
      <c r="X5001" s="122">
        <v>5.8645926500000003E-4</v>
      </c>
      <c r="Y5001" s="122">
        <v>0</v>
      </c>
      <c r="Z5001" s="122">
        <v>0</v>
      </c>
      <c r="AA5001" s="122">
        <v>0</v>
      </c>
      <c r="AB5001" s="122">
        <v>0</v>
      </c>
      <c r="AC5001" s="122">
        <v>0</v>
      </c>
      <c r="AD5001" s="122">
        <v>0</v>
      </c>
      <c r="AE5001" s="122">
        <v>0</v>
      </c>
      <c r="AF5001" s="122">
        <v>0</v>
      </c>
      <c r="AG5001" s="122">
        <v>0</v>
      </c>
      <c r="AH5001" s="122">
        <v>0</v>
      </c>
      <c r="AI5001" s="122">
        <v>0</v>
      </c>
      <c r="AJ5001" s="122">
        <v>0</v>
      </c>
      <c r="AK5001" s="122">
        <v>0</v>
      </c>
      <c r="AL5001" s="122">
        <v>0</v>
      </c>
    </row>
    <row r="5002" spans="1:38" hidden="1" x14ac:dyDescent="0.25">
      <c r="A5002" s="122" t="s">
        <v>2067</v>
      </c>
      <c r="B5002" s="122">
        <v>1</v>
      </c>
      <c r="C5002" s="122" t="s">
        <v>2275</v>
      </c>
      <c r="D5002" s="122" t="s">
        <v>2140</v>
      </c>
      <c r="E5002" s="122">
        <v>91</v>
      </c>
      <c r="F5002" s="122">
        <v>0</v>
      </c>
      <c r="G5002" s="122">
        <v>0</v>
      </c>
      <c r="H5002" s="122">
        <v>0</v>
      </c>
      <c r="I5002" s="122">
        <v>0</v>
      </c>
      <c r="J5002" s="122">
        <v>0</v>
      </c>
      <c r="K5002" s="122">
        <v>2.0716471929999999E-3</v>
      </c>
      <c r="L5002" s="122">
        <v>4.9604970520000001E-3</v>
      </c>
      <c r="M5002" s="122">
        <v>5.7965721870000004E-3</v>
      </c>
      <c r="N5002" s="122">
        <v>5.8641409890000003E-3</v>
      </c>
      <c r="O5002" s="122">
        <v>5.949462204E-3</v>
      </c>
      <c r="P5002" s="122">
        <v>4.6888154459999998E-3</v>
      </c>
      <c r="Q5002" s="122">
        <v>3.383847376E-3</v>
      </c>
      <c r="R5002" s="122">
        <v>2.0372734969999998E-3</v>
      </c>
      <c r="S5002" s="122">
        <v>6.3904573599999996E-4</v>
      </c>
      <c r="T5002" s="122">
        <v>6.4966253799999998E-4</v>
      </c>
      <c r="U5002" s="122">
        <v>5.27268735E-4</v>
      </c>
      <c r="V5002" s="122">
        <v>4.0069291499999999E-4</v>
      </c>
      <c r="W5002" s="122">
        <v>2.7083919099999998E-4</v>
      </c>
      <c r="X5002" s="122">
        <v>1.3725511099999999E-4</v>
      </c>
      <c r="Y5002" s="122">
        <v>0</v>
      </c>
      <c r="Z5002" s="122">
        <v>0</v>
      </c>
      <c r="AA5002" s="122">
        <v>0</v>
      </c>
      <c r="AB5002" s="122">
        <v>0</v>
      </c>
      <c r="AC5002" s="122">
        <v>0</v>
      </c>
      <c r="AD5002" s="122">
        <v>0</v>
      </c>
      <c r="AE5002" s="122">
        <v>0</v>
      </c>
      <c r="AF5002" s="122">
        <v>0</v>
      </c>
      <c r="AG5002" s="122">
        <v>0</v>
      </c>
      <c r="AH5002" s="122">
        <v>0</v>
      </c>
      <c r="AI5002" s="122">
        <v>0</v>
      </c>
      <c r="AJ5002" s="122">
        <v>0</v>
      </c>
      <c r="AK5002" s="122">
        <v>0</v>
      </c>
      <c r="AL5002" s="122">
        <v>0</v>
      </c>
    </row>
    <row r="5003" spans="1:38" hidden="1" x14ac:dyDescent="0.25">
      <c r="A5003" s="122" t="s">
        <v>2067</v>
      </c>
      <c r="B5003" s="122">
        <v>1</v>
      </c>
      <c r="C5003" s="122" t="s">
        <v>2275</v>
      </c>
      <c r="D5003" s="122" t="s">
        <v>2141</v>
      </c>
      <c r="E5003" s="122">
        <v>91</v>
      </c>
      <c r="F5003" s="122">
        <v>0</v>
      </c>
      <c r="G5003" s="122">
        <v>0</v>
      </c>
      <c r="H5003" s="122">
        <v>0</v>
      </c>
      <c r="I5003" s="122">
        <v>0</v>
      </c>
      <c r="J5003" s="122">
        <v>0</v>
      </c>
      <c r="K5003" s="122">
        <v>1.6120638534E-2</v>
      </c>
      <c r="L5003" s="122">
        <v>3.8755329759999999E-2</v>
      </c>
      <c r="M5003" s="122">
        <v>4.5314033610999997E-2</v>
      </c>
      <c r="N5003" s="122">
        <v>4.5864889966000001E-2</v>
      </c>
      <c r="O5003" s="122">
        <v>4.6481012522000001E-2</v>
      </c>
      <c r="P5003" s="122">
        <v>3.6540777343E-2</v>
      </c>
      <c r="Q5003" s="122">
        <v>2.6295896424000001E-2</v>
      </c>
      <c r="R5003" s="122">
        <v>1.5744881894000001E-2</v>
      </c>
      <c r="S5003" s="122">
        <v>4.9113617140000001E-3</v>
      </c>
      <c r="T5003" s="122">
        <v>4.9726863619999999E-3</v>
      </c>
      <c r="U5003" s="122">
        <v>4.0185797890000003E-3</v>
      </c>
      <c r="V5003" s="122">
        <v>3.038177212E-3</v>
      </c>
      <c r="W5003" s="122">
        <v>2.0411913199999999E-3</v>
      </c>
      <c r="X5003" s="122">
        <v>1.026118422E-3</v>
      </c>
      <c r="Y5003" s="122">
        <v>0</v>
      </c>
      <c r="Z5003" s="122">
        <v>0</v>
      </c>
      <c r="AA5003" s="122">
        <v>0</v>
      </c>
      <c r="AB5003" s="122">
        <v>0</v>
      </c>
      <c r="AC5003" s="122">
        <v>0</v>
      </c>
      <c r="AD5003" s="122">
        <v>0</v>
      </c>
      <c r="AE5003" s="122">
        <v>0</v>
      </c>
      <c r="AF5003" s="122">
        <v>0</v>
      </c>
      <c r="AG5003" s="122">
        <v>0</v>
      </c>
      <c r="AH5003" s="122">
        <v>0</v>
      </c>
      <c r="AI5003" s="122">
        <v>0</v>
      </c>
      <c r="AJ5003" s="122">
        <v>0</v>
      </c>
      <c r="AK5003" s="122">
        <v>0</v>
      </c>
      <c r="AL5003" s="122">
        <v>0</v>
      </c>
    </row>
    <row r="5004" spans="1:38" hidden="1" x14ac:dyDescent="0.25">
      <c r="A5004" s="122" t="s">
        <v>2067</v>
      </c>
      <c r="B5004" s="122">
        <v>1</v>
      </c>
      <c r="C5004" s="122" t="s">
        <v>2275</v>
      </c>
      <c r="D5004" s="122" t="s">
        <v>2142</v>
      </c>
      <c r="E5004" s="122">
        <v>91</v>
      </c>
      <c r="F5004" s="122">
        <v>0</v>
      </c>
      <c r="G5004" s="122">
        <v>0</v>
      </c>
      <c r="H5004" s="122">
        <v>0</v>
      </c>
      <c r="I5004" s="122">
        <v>0</v>
      </c>
      <c r="J5004" s="122">
        <v>0</v>
      </c>
      <c r="K5004" s="122">
        <v>7.7638943899999997E-3</v>
      </c>
      <c r="L5004" s="122">
        <v>1.8716447414000002E-2</v>
      </c>
      <c r="M5004" s="122">
        <v>2.2005025168E-2</v>
      </c>
      <c r="N5004" s="122">
        <v>2.2417537995999999E-2</v>
      </c>
      <c r="O5004" s="122">
        <v>2.2887913265E-2</v>
      </c>
      <c r="P5004" s="122">
        <v>1.8114227473999999E-2</v>
      </c>
      <c r="Q5004" s="122">
        <v>1.3114354442000001E-2</v>
      </c>
      <c r="R5004" s="122">
        <v>7.8898587669999996E-3</v>
      </c>
      <c r="S5004" s="122">
        <v>2.4718196300000002E-3</v>
      </c>
      <c r="T5004" s="122">
        <v>2.5160428580000001E-3</v>
      </c>
      <c r="U5004" s="122">
        <v>2.046884147E-3</v>
      </c>
      <c r="V5004" s="122">
        <v>1.563139396E-3</v>
      </c>
      <c r="W5004" s="122">
        <v>1.062752796E-3</v>
      </c>
      <c r="X5004" s="122">
        <v>5.4128050900000002E-4</v>
      </c>
      <c r="Y5004" s="122">
        <v>0</v>
      </c>
      <c r="Z5004" s="122">
        <v>0</v>
      </c>
      <c r="AA5004" s="122">
        <v>0</v>
      </c>
      <c r="AB5004" s="122">
        <v>0</v>
      </c>
      <c r="AC5004" s="122">
        <v>0</v>
      </c>
      <c r="AD5004" s="122">
        <v>0</v>
      </c>
      <c r="AE5004" s="122">
        <v>0</v>
      </c>
      <c r="AF5004" s="122">
        <v>0</v>
      </c>
      <c r="AG5004" s="122">
        <v>0</v>
      </c>
      <c r="AH5004" s="122">
        <v>0</v>
      </c>
      <c r="AI5004" s="122">
        <v>0</v>
      </c>
      <c r="AJ5004" s="122">
        <v>0</v>
      </c>
      <c r="AK5004" s="122">
        <v>0</v>
      </c>
      <c r="AL5004" s="122">
        <v>0</v>
      </c>
    </row>
    <row r="5005" spans="1:38" hidden="1" x14ac:dyDescent="0.25">
      <c r="A5005" s="122" t="s">
        <v>2067</v>
      </c>
      <c r="B5005" s="122">
        <v>1</v>
      </c>
      <c r="C5005" s="122" t="s">
        <v>2275</v>
      </c>
      <c r="D5005" s="122" t="s">
        <v>2143</v>
      </c>
      <c r="E5005" s="122">
        <v>91</v>
      </c>
      <c r="F5005" s="122">
        <v>0</v>
      </c>
      <c r="G5005" s="122">
        <v>0</v>
      </c>
      <c r="H5005" s="122">
        <v>0</v>
      </c>
      <c r="I5005" s="122">
        <v>0</v>
      </c>
      <c r="J5005" s="122">
        <v>0</v>
      </c>
      <c r="K5005" s="122">
        <v>8.9601988350000005E-3</v>
      </c>
      <c r="L5005" s="122">
        <v>2.1570784361E-2</v>
      </c>
      <c r="M5005" s="122">
        <v>2.5320998415999999E-2</v>
      </c>
      <c r="N5005" s="122">
        <v>2.5716555368000001E-2</v>
      </c>
      <c r="O5005" s="122">
        <v>2.6121242833000002E-2</v>
      </c>
      <c r="P5005" s="122">
        <v>2.0587348299E-2</v>
      </c>
      <c r="Q5005" s="122">
        <v>1.4847072373E-2</v>
      </c>
      <c r="R5005" s="122">
        <v>8.9209296400000002E-3</v>
      </c>
      <c r="S5005" s="122">
        <v>2.79260177E-3</v>
      </c>
      <c r="T5005" s="122">
        <v>2.842448217E-3</v>
      </c>
      <c r="U5005" s="122">
        <v>2.3150402659999998E-3</v>
      </c>
      <c r="V5005" s="122">
        <v>1.768735325E-3</v>
      </c>
      <c r="W5005" s="122">
        <v>1.201619965E-3</v>
      </c>
      <c r="X5005" s="122">
        <v>6.1110919799999995E-4</v>
      </c>
      <c r="Y5005" s="122">
        <v>0</v>
      </c>
      <c r="Z5005" s="122">
        <v>0</v>
      </c>
      <c r="AA5005" s="122">
        <v>0</v>
      </c>
      <c r="AB5005" s="122">
        <v>0</v>
      </c>
      <c r="AC5005" s="122">
        <v>0</v>
      </c>
      <c r="AD5005" s="122">
        <v>0</v>
      </c>
      <c r="AE5005" s="122">
        <v>0</v>
      </c>
      <c r="AF5005" s="122">
        <v>0</v>
      </c>
      <c r="AG5005" s="122">
        <v>0</v>
      </c>
      <c r="AH5005" s="122">
        <v>0</v>
      </c>
      <c r="AI5005" s="122">
        <v>0</v>
      </c>
      <c r="AJ5005" s="122">
        <v>0</v>
      </c>
      <c r="AK5005" s="122">
        <v>0</v>
      </c>
      <c r="AL5005" s="122">
        <v>0</v>
      </c>
    </row>
    <row r="5006" spans="1:38" hidden="1" x14ac:dyDescent="0.25">
      <c r="A5006" s="122" t="s">
        <v>2067</v>
      </c>
      <c r="B5006" s="122">
        <v>1</v>
      </c>
      <c r="C5006" s="122" t="s">
        <v>2275</v>
      </c>
      <c r="D5006" s="122" t="s">
        <v>2177</v>
      </c>
      <c r="E5006" s="122">
        <v>91</v>
      </c>
      <c r="F5006" s="122">
        <v>0</v>
      </c>
      <c r="G5006" s="122">
        <v>0</v>
      </c>
      <c r="H5006" s="122">
        <v>0</v>
      </c>
      <c r="I5006" s="122">
        <v>0</v>
      </c>
      <c r="J5006" s="122">
        <v>0</v>
      </c>
      <c r="K5006" s="122">
        <v>9.5357423000000006E-5</v>
      </c>
      <c r="L5006" s="122">
        <v>2.37615609E-4</v>
      </c>
      <c r="M5006" s="122">
        <v>2.8826887600000002E-4</v>
      </c>
      <c r="N5006" s="122">
        <v>3.02277486E-4</v>
      </c>
      <c r="O5006" s="122">
        <v>3.16157954E-4</v>
      </c>
      <c r="P5006" s="122">
        <v>2.5600161299999999E-4</v>
      </c>
      <c r="Q5006" s="122">
        <v>1.82718627E-4</v>
      </c>
      <c r="R5006" s="122">
        <v>1.08524409E-4</v>
      </c>
      <c r="S5006" s="122">
        <v>3.3548683E-5</v>
      </c>
      <c r="T5006" s="122">
        <v>3.3714002000000002E-5</v>
      </c>
      <c r="U5006" s="122">
        <v>2.7082258000000002E-5</v>
      </c>
      <c r="V5006" s="122">
        <v>2.0050267999999999E-5</v>
      </c>
      <c r="W5006" s="122">
        <v>1.2990593E-5</v>
      </c>
      <c r="X5006" s="122">
        <v>6.290032E-6</v>
      </c>
      <c r="Y5006" s="122">
        <v>0</v>
      </c>
      <c r="Z5006" s="122">
        <v>0</v>
      </c>
      <c r="AA5006" s="122">
        <v>0</v>
      </c>
      <c r="AB5006" s="122">
        <v>0</v>
      </c>
      <c r="AC5006" s="122">
        <v>0</v>
      </c>
      <c r="AD5006" s="122">
        <v>0</v>
      </c>
      <c r="AE5006" s="122">
        <v>0</v>
      </c>
      <c r="AF5006" s="122">
        <v>0</v>
      </c>
      <c r="AG5006" s="122">
        <v>0</v>
      </c>
      <c r="AH5006" s="122">
        <v>0</v>
      </c>
      <c r="AI5006" s="122">
        <v>0</v>
      </c>
      <c r="AJ5006" s="122">
        <v>0</v>
      </c>
      <c r="AK5006" s="122">
        <v>0</v>
      </c>
      <c r="AL5006" s="122">
        <v>0</v>
      </c>
    </row>
    <row r="5007" spans="1:38" hidden="1" x14ac:dyDescent="0.25">
      <c r="A5007" s="122" t="s">
        <v>2067</v>
      </c>
      <c r="B5007" s="122">
        <v>1</v>
      </c>
      <c r="C5007" s="122" t="s">
        <v>2275</v>
      </c>
      <c r="D5007" s="122" t="s">
        <v>2144</v>
      </c>
      <c r="E5007" s="122">
        <v>91</v>
      </c>
      <c r="F5007" s="122">
        <v>0</v>
      </c>
      <c r="G5007" s="122">
        <v>0</v>
      </c>
      <c r="H5007" s="122">
        <v>0</v>
      </c>
      <c r="I5007" s="122">
        <v>0</v>
      </c>
      <c r="J5007" s="122">
        <v>0</v>
      </c>
      <c r="K5007" s="122">
        <v>4.5359697250000001E-3</v>
      </c>
      <c r="L5007" s="122">
        <v>1.0913701477E-2</v>
      </c>
      <c r="M5007" s="122">
        <v>1.2828687956E-2</v>
      </c>
      <c r="N5007" s="122">
        <v>1.3062973455E-2</v>
      </c>
      <c r="O5007" s="122">
        <v>1.3283391142000001E-2</v>
      </c>
      <c r="P5007" s="122">
        <v>1.0457829984E-2</v>
      </c>
      <c r="Q5007" s="122">
        <v>7.5088712440000002E-3</v>
      </c>
      <c r="R5007" s="122">
        <v>4.4938995989999998E-3</v>
      </c>
      <c r="S5007" s="122">
        <v>1.402957941E-3</v>
      </c>
      <c r="T5007" s="122">
        <v>1.4287113190000001E-3</v>
      </c>
      <c r="U5007" s="122">
        <v>1.161835038E-3</v>
      </c>
      <c r="V5007" s="122">
        <v>8.7941086099999999E-4</v>
      </c>
      <c r="W5007" s="122">
        <v>5.9765507900000001E-4</v>
      </c>
      <c r="X5007" s="122">
        <v>3.0409441300000001E-4</v>
      </c>
      <c r="Y5007" s="122">
        <v>0</v>
      </c>
      <c r="Z5007" s="122">
        <v>0</v>
      </c>
      <c r="AA5007" s="122">
        <v>0</v>
      </c>
      <c r="AB5007" s="122">
        <v>0</v>
      </c>
      <c r="AC5007" s="122">
        <v>0</v>
      </c>
      <c r="AD5007" s="122">
        <v>0</v>
      </c>
      <c r="AE5007" s="122">
        <v>0</v>
      </c>
      <c r="AF5007" s="122">
        <v>0</v>
      </c>
      <c r="AG5007" s="122">
        <v>0</v>
      </c>
      <c r="AH5007" s="122">
        <v>0</v>
      </c>
      <c r="AI5007" s="122">
        <v>0</v>
      </c>
      <c r="AJ5007" s="122">
        <v>0</v>
      </c>
      <c r="AK5007" s="122">
        <v>0</v>
      </c>
      <c r="AL5007" s="122">
        <v>0</v>
      </c>
    </row>
    <row r="5008" spans="1:38" hidden="1" x14ac:dyDescent="0.25">
      <c r="A5008" s="122" t="s">
        <v>2067</v>
      </c>
      <c r="B5008" s="122">
        <v>1</v>
      </c>
      <c r="C5008" s="122" t="s">
        <v>2275</v>
      </c>
      <c r="D5008" s="122" t="s">
        <v>2145</v>
      </c>
      <c r="E5008" s="122">
        <v>91</v>
      </c>
      <c r="F5008" s="122">
        <v>0</v>
      </c>
      <c r="G5008" s="122">
        <v>0</v>
      </c>
      <c r="H5008" s="122">
        <v>0</v>
      </c>
      <c r="I5008" s="122">
        <v>0</v>
      </c>
      <c r="J5008" s="122">
        <v>0</v>
      </c>
      <c r="K5008" s="122">
        <v>1.4603434089999999E-3</v>
      </c>
      <c r="L5008" s="122">
        <v>3.5196549570000002E-3</v>
      </c>
      <c r="M5008" s="122">
        <v>4.1108333279999999E-3</v>
      </c>
      <c r="N5008" s="122">
        <v>4.1563253200000002E-3</v>
      </c>
      <c r="O5008" s="122">
        <v>4.2150697259999998E-3</v>
      </c>
      <c r="P5008" s="122">
        <v>3.3182347169999999E-3</v>
      </c>
      <c r="Q5008" s="122">
        <v>2.3870552790000001E-3</v>
      </c>
      <c r="R5008" s="122">
        <v>1.4331575300000001E-3</v>
      </c>
      <c r="S5008" s="122">
        <v>4.4981243300000001E-4</v>
      </c>
      <c r="T5008" s="122">
        <v>4.5992062200000001E-4</v>
      </c>
      <c r="U5008" s="122">
        <v>3.7586579799999998E-4</v>
      </c>
      <c r="V5008" s="122">
        <v>2.8840413700000002E-4</v>
      </c>
      <c r="W5008" s="122">
        <v>1.9688939200000001E-4</v>
      </c>
      <c r="X5008" s="122">
        <v>1.00726731E-4</v>
      </c>
      <c r="Y5008" s="122">
        <v>0</v>
      </c>
      <c r="Z5008" s="122">
        <v>0</v>
      </c>
      <c r="AA5008" s="122">
        <v>0</v>
      </c>
      <c r="AB5008" s="122">
        <v>0</v>
      </c>
      <c r="AC5008" s="122">
        <v>0</v>
      </c>
      <c r="AD5008" s="122">
        <v>0</v>
      </c>
      <c r="AE5008" s="122">
        <v>0</v>
      </c>
      <c r="AF5008" s="122">
        <v>0</v>
      </c>
      <c r="AG5008" s="122">
        <v>0</v>
      </c>
      <c r="AH5008" s="122">
        <v>0</v>
      </c>
      <c r="AI5008" s="122">
        <v>0</v>
      </c>
      <c r="AJ5008" s="122">
        <v>0</v>
      </c>
      <c r="AK5008" s="122">
        <v>0</v>
      </c>
      <c r="AL5008" s="122">
        <v>0</v>
      </c>
    </row>
    <row r="5009" spans="1:38" hidden="1" x14ac:dyDescent="0.25">
      <c r="A5009" s="122" t="s">
        <v>2067</v>
      </c>
      <c r="B5009" s="122">
        <v>1</v>
      </c>
      <c r="C5009" s="122" t="s">
        <v>2275</v>
      </c>
      <c r="D5009" s="122" t="s">
        <v>2146</v>
      </c>
      <c r="E5009" s="122">
        <v>91</v>
      </c>
      <c r="F5009" s="122">
        <v>0</v>
      </c>
      <c r="G5009" s="122">
        <v>0</v>
      </c>
      <c r="H5009" s="122">
        <v>0</v>
      </c>
      <c r="I5009" s="122">
        <v>0</v>
      </c>
      <c r="J5009" s="122">
        <v>0</v>
      </c>
      <c r="K5009" s="122">
        <v>1.2236281162E-2</v>
      </c>
      <c r="L5009" s="122">
        <v>2.9788043564999998E-2</v>
      </c>
      <c r="M5009" s="122">
        <v>3.5371578886000003E-2</v>
      </c>
      <c r="N5009" s="122">
        <v>3.6369474428000002E-2</v>
      </c>
      <c r="O5009" s="122">
        <v>3.7333537318000001E-2</v>
      </c>
      <c r="P5009" s="122">
        <v>2.9671935839000001E-2</v>
      </c>
      <c r="Q5009" s="122">
        <v>2.1608439916000002E-2</v>
      </c>
      <c r="R5009" s="122">
        <v>1.3088941985E-2</v>
      </c>
      <c r="S5009" s="122">
        <v>4.1196411130000003E-3</v>
      </c>
      <c r="T5009" s="122">
        <v>4.2298171299999998E-3</v>
      </c>
      <c r="U5009" s="122">
        <v>3.4805392159999999E-3</v>
      </c>
      <c r="V5009" s="122">
        <v>2.6994844590000002E-3</v>
      </c>
      <c r="W5009" s="122">
        <v>1.860926375E-3</v>
      </c>
      <c r="X5009" s="122">
        <v>9.6036021900000005E-4</v>
      </c>
      <c r="Y5009" s="122">
        <v>0</v>
      </c>
      <c r="Z5009" s="122">
        <v>0</v>
      </c>
      <c r="AA5009" s="122">
        <v>0</v>
      </c>
      <c r="AB5009" s="122">
        <v>0</v>
      </c>
      <c r="AC5009" s="122">
        <v>0</v>
      </c>
      <c r="AD5009" s="122">
        <v>0</v>
      </c>
      <c r="AE5009" s="122">
        <v>0</v>
      </c>
      <c r="AF5009" s="122">
        <v>0</v>
      </c>
      <c r="AG5009" s="122">
        <v>0</v>
      </c>
      <c r="AH5009" s="122">
        <v>0</v>
      </c>
      <c r="AI5009" s="122">
        <v>0</v>
      </c>
      <c r="AJ5009" s="122">
        <v>0</v>
      </c>
      <c r="AK5009" s="122">
        <v>0</v>
      </c>
      <c r="AL5009" s="122">
        <v>0</v>
      </c>
    </row>
    <row r="5010" spans="1:38" hidden="1" x14ac:dyDescent="0.25">
      <c r="A5010" s="122" t="s">
        <v>2067</v>
      </c>
      <c r="B5010" s="122">
        <v>1</v>
      </c>
      <c r="C5010" s="122" t="s">
        <v>2275</v>
      </c>
      <c r="D5010" s="122" t="s">
        <v>2147</v>
      </c>
      <c r="E5010" s="122">
        <v>91</v>
      </c>
      <c r="F5010" s="122">
        <v>0</v>
      </c>
      <c r="G5010" s="122">
        <v>0</v>
      </c>
      <c r="H5010" s="122">
        <v>0</v>
      </c>
      <c r="I5010" s="122">
        <v>0</v>
      </c>
      <c r="J5010" s="122">
        <v>0</v>
      </c>
      <c r="K5010" s="122">
        <v>1.0792926060000001E-3</v>
      </c>
      <c r="L5010" s="122">
        <v>2.5829171619999999E-3</v>
      </c>
      <c r="M5010" s="122">
        <v>3.0014376350000001E-3</v>
      </c>
      <c r="N5010" s="122">
        <v>3.0157555259999998E-3</v>
      </c>
      <c r="O5010" s="122">
        <v>3.0257110520000002E-3</v>
      </c>
      <c r="P5010" s="122">
        <v>2.3572108489999999E-3</v>
      </c>
      <c r="Q5010" s="122">
        <v>1.681964207E-3</v>
      </c>
      <c r="R5010" s="122">
        <v>1.003211853E-3</v>
      </c>
      <c r="S5010" s="122">
        <v>3.1246002900000002E-4</v>
      </c>
      <c r="T5010" s="122">
        <v>3.1882836999999999E-4</v>
      </c>
      <c r="U5010" s="122">
        <v>2.58315288E-4</v>
      </c>
      <c r="V5010" s="122">
        <v>1.9659672199999999E-4</v>
      </c>
      <c r="W5010" s="122">
        <v>1.3323604000000001E-4</v>
      </c>
      <c r="X5010" s="122">
        <v>6.7834577999999996E-5</v>
      </c>
      <c r="Y5010" s="122">
        <v>0</v>
      </c>
      <c r="Z5010" s="122">
        <v>0</v>
      </c>
      <c r="AA5010" s="122">
        <v>0</v>
      </c>
      <c r="AB5010" s="122">
        <v>0</v>
      </c>
      <c r="AC5010" s="122">
        <v>0</v>
      </c>
      <c r="AD5010" s="122">
        <v>0</v>
      </c>
      <c r="AE5010" s="122">
        <v>0</v>
      </c>
      <c r="AF5010" s="122">
        <v>0</v>
      </c>
      <c r="AG5010" s="122">
        <v>0</v>
      </c>
      <c r="AH5010" s="122">
        <v>0</v>
      </c>
      <c r="AI5010" s="122">
        <v>0</v>
      </c>
      <c r="AJ5010" s="122">
        <v>0</v>
      </c>
      <c r="AK5010" s="122">
        <v>0</v>
      </c>
      <c r="AL5010" s="122">
        <v>0</v>
      </c>
    </row>
    <row r="5011" spans="1:38" hidden="1" x14ac:dyDescent="0.25">
      <c r="A5011" s="122" t="s">
        <v>2067</v>
      </c>
      <c r="B5011" s="122">
        <v>1</v>
      </c>
      <c r="C5011" s="122" t="s">
        <v>2275</v>
      </c>
      <c r="D5011" s="122" t="s">
        <v>475</v>
      </c>
      <c r="E5011" s="122">
        <v>91</v>
      </c>
      <c r="F5011" s="122">
        <v>0</v>
      </c>
      <c r="G5011" s="122">
        <v>0</v>
      </c>
      <c r="H5011" s="122">
        <v>0</v>
      </c>
      <c r="I5011" s="122">
        <v>0</v>
      </c>
      <c r="J5011" s="122">
        <v>0</v>
      </c>
      <c r="K5011" s="122">
        <v>2.7605607330000001E-3</v>
      </c>
      <c r="L5011" s="122">
        <v>6.6470648789999998E-3</v>
      </c>
      <c r="M5011" s="122">
        <v>7.7906009230000002E-3</v>
      </c>
      <c r="N5011" s="122">
        <v>7.8979356680000008E-3</v>
      </c>
      <c r="O5011" s="122">
        <v>8.0062876389999996E-3</v>
      </c>
      <c r="P5011" s="122">
        <v>6.2923520029999997E-3</v>
      </c>
      <c r="Q5011" s="122">
        <v>4.5264824710000004E-3</v>
      </c>
      <c r="R5011" s="122">
        <v>2.7169070250000001E-3</v>
      </c>
      <c r="S5011" s="122">
        <v>8.5041042800000004E-4</v>
      </c>
      <c r="T5011" s="122">
        <v>8.6512144600000001E-4</v>
      </c>
      <c r="U5011" s="122">
        <v>7.0427001399999995E-4</v>
      </c>
      <c r="V5011" s="122">
        <v>5.3663892099999999E-4</v>
      </c>
      <c r="W5011" s="122">
        <v>3.6398735099999998E-4</v>
      </c>
      <c r="X5011" s="122">
        <v>1.8531389800000001E-4</v>
      </c>
      <c r="Y5011" s="122">
        <v>0</v>
      </c>
      <c r="Z5011" s="122">
        <v>0</v>
      </c>
      <c r="AA5011" s="122">
        <v>0</v>
      </c>
      <c r="AB5011" s="122">
        <v>0</v>
      </c>
      <c r="AC5011" s="122">
        <v>0</v>
      </c>
      <c r="AD5011" s="122">
        <v>0</v>
      </c>
      <c r="AE5011" s="122">
        <v>0</v>
      </c>
      <c r="AF5011" s="122">
        <v>0</v>
      </c>
      <c r="AG5011" s="122">
        <v>0</v>
      </c>
      <c r="AH5011" s="122">
        <v>0</v>
      </c>
      <c r="AI5011" s="122">
        <v>0</v>
      </c>
      <c r="AJ5011" s="122">
        <v>0</v>
      </c>
      <c r="AK5011" s="122">
        <v>0</v>
      </c>
      <c r="AL5011" s="122">
        <v>0</v>
      </c>
    </row>
    <row r="5012" spans="1:38" hidden="1" x14ac:dyDescent="0.25">
      <c r="A5012" s="122" t="s">
        <v>2067</v>
      </c>
      <c r="B5012" s="122">
        <v>1</v>
      </c>
      <c r="C5012" s="122" t="s">
        <v>2275</v>
      </c>
      <c r="D5012" s="122" t="s">
        <v>2148</v>
      </c>
      <c r="E5012" s="122">
        <v>91</v>
      </c>
      <c r="F5012" s="122">
        <v>0</v>
      </c>
      <c r="G5012" s="122">
        <v>0</v>
      </c>
      <c r="H5012" s="122">
        <v>0</v>
      </c>
      <c r="I5012" s="122">
        <v>0</v>
      </c>
      <c r="J5012" s="122">
        <v>0</v>
      </c>
      <c r="K5012" s="122">
        <v>1.92850546E-3</v>
      </c>
      <c r="L5012" s="122">
        <v>4.6652610480000002E-3</v>
      </c>
      <c r="M5012" s="122">
        <v>5.4946846639999996E-3</v>
      </c>
      <c r="N5012" s="122">
        <v>5.6164330110000001E-3</v>
      </c>
      <c r="O5012" s="122">
        <v>5.739091008E-3</v>
      </c>
      <c r="P5012" s="122">
        <v>4.5522714440000001E-3</v>
      </c>
      <c r="Q5012" s="122">
        <v>3.3044286030000001E-3</v>
      </c>
      <c r="R5012" s="122">
        <v>1.9950317240000001E-3</v>
      </c>
      <c r="S5012" s="122">
        <v>6.2599977299999997E-4</v>
      </c>
      <c r="T5012" s="122">
        <v>6.3800794400000003E-4</v>
      </c>
      <c r="U5012" s="122">
        <v>5.1915465699999995E-4</v>
      </c>
      <c r="V5012" s="122">
        <v>3.9608296700000001E-4</v>
      </c>
      <c r="W5012" s="122">
        <v>2.6788005999999999E-4</v>
      </c>
      <c r="X5012" s="122">
        <v>1.35748256E-4</v>
      </c>
      <c r="Y5012" s="122">
        <v>0</v>
      </c>
      <c r="Z5012" s="122">
        <v>0</v>
      </c>
      <c r="AA5012" s="122">
        <v>0</v>
      </c>
      <c r="AB5012" s="122">
        <v>0</v>
      </c>
      <c r="AC5012" s="122">
        <v>0</v>
      </c>
      <c r="AD5012" s="122">
        <v>0</v>
      </c>
      <c r="AE5012" s="122">
        <v>0</v>
      </c>
      <c r="AF5012" s="122">
        <v>0</v>
      </c>
      <c r="AG5012" s="122">
        <v>0</v>
      </c>
      <c r="AH5012" s="122">
        <v>0</v>
      </c>
      <c r="AI5012" s="122">
        <v>0</v>
      </c>
      <c r="AJ5012" s="122">
        <v>0</v>
      </c>
      <c r="AK5012" s="122">
        <v>0</v>
      </c>
      <c r="AL5012" s="122">
        <v>0</v>
      </c>
    </row>
    <row r="5013" spans="1:38" hidden="1" x14ac:dyDescent="0.25">
      <c r="A5013" s="122" t="s">
        <v>2067</v>
      </c>
      <c r="B5013" s="122">
        <v>1</v>
      </c>
      <c r="C5013" s="122" t="s">
        <v>2275</v>
      </c>
      <c r="D5013" s="122" t="s">
        <v>2149</v>
      </c>
      <c r="E5013" s="122">
        <v>91</v>
      </c>
      <c r="F5013" s="122">
        <v>0</v>
      </c>
      <c r="G5013" s="122">
        <v>0</v>
      </c>
      <c r="H5013" s="122">
        <v>0</v>
      </c>
      <c r="I5013" s="122">
        <v>0</v>
      </c>
      <c r="J5013" s="122">
        <v>0</v>
      </c>
      <c r="K5013" s="122">
        <v>1.3466740987E-2</v>
      </c>
      <c r="L5013" s="122">
        <v>3.2365177725999998E-2</v>
      </c>
      <c r="M5013" s="122">
        <v>3.7967723941000002E-2</v>
      </c>
      <c r="N5013" s="122">
        <v>3.8597049868999998E-2</v>
      </c>
      <c r="O5013" s="122">
        <v>3.9260153870000002E-2</v>
      </c>
      <c r="P5013" s="122">
        <v>3.0953327363000001E-2</v>
      </c>
      <c r="Q5013" s="122">
        <v>2.2352088283000001E-2</v>
      </c>
      <c r="R5013" s="122">
        <v>1.3444913342000001E-2</v>
      </c>
      <c r="S5013" s="122">
        <v>4.2071462790000003E-3</v>
      </c>
      <c r="T5013" s="122">
        <v>4.2700766569999998E-3</v>
      </c>
      <c r="U5013" s="122">
        <v>3.459175888E-3</v>
      </c>
      <c r="V5013" s="122">
        <v>2.622110421E-3</v>
      </c>
      <c r="W5013" s="122">
        <v>1.7710948779999999E-3</v>
      </c>
      <c r="X5013" s="122">
        <v>8.9863374299999999E-4</v>
      </c>
      <c r="Y5013" s="122">
        <v>0</v>
      </c>
      <c r="Z5013" s="122">
        <v>0</v>
      </c>
      <c r="AA5013" s="122">
        <v>0</v>
      </c>
      <c r="AB5013" s="122">
        <v>0</v>
      </c>
      <c r="AC5013" s="122">
        <v>0</v>
      </c>
      <c r="AD5013" s="122">
        <v>0</v>
      </c>
      <c r="AE5013" s="122">
        <v>0</v>
      </c>
      <c r="AF5013" s="122">
        <v>0</v>
      </c>
      <c r="AG5013" s="122">
        <v>0</v>
      </c>
      <c r="AH5013" s="122">
        <v>0</v>
      </c>
      <c r="AI5013" s="122">
        <v>0</v>
      </c>
      <c r="AJ5013" s="122">
        <v>0</v>
      </c>
      <c r="AK5013" s="122">
        <v>0</v>
      </c>
      <c r="AL5013" s="122">
        <v>0</v>
      </c>
    </row>
    <row r="5014" spans="1:38" hidden="1" x14ac:dyDescent="0.25">
      <c r="A5014" s="122" t="s">
        <v>2067</v>
      </c>
      <c r="B5014" s="122">
        <v>1</v>
      </c>
      <c r="C5014" s="122" t="s">
        <v>2275</v>
      </c>
      <c r="D5014" s="122" t="s">
        <v>2150</v>
      </c>
      <c r="E5014" s="122">
        <v>91</v>
      </c>
      <c r="F5014" s="122">
        <v>0</v>
      </c>
      <c r="G5014" s="122">
        <v>0</v>
      </c>
      <c r="H5014" s="122">
        <v>0</v>
      </c>
      <c r="I5014" s="122">
        <v>0</v>
      </c>
      <c r="J5014" s="122">
        <v>0</v>
      </c>
      <c r="K5014" s="122">
        <v>2.866189291E-3</v>
      </c>
      <c r="L5014" s="122">
        <v>6.9591602570000001E-3</v>
      </c>
      <c r="M5014" s="122">
        <v>8.1990717409999997E-3</v>
      </c>
      <c r="N5014" s="122">
        <v>8.3528057549999996E-3</v>
      </c>
      <c r="O5014" s="122">
        <v>8.4915123509999996E-3</v>
      </c>
      <c r="P5014" s="122">
        <v>6.6866156699999998E-3</v>
      </c>
      <c r="Q5014" s="122">
        <v>4.8208736870000001E-3</v>
      </c>
      <c r="R5014" s="122">
        <v>2.916579946E-3</v>
      </c>
      <c r="S5014" s="122">
        <v>9.18365238E-4</v>
      </c>
      <c r="T5014" s="122">
        <v>9.4149645100000004E-4</v>
      </c>
      <c r="U5014" s="122">
        <v>7.7254913399999999E-4</v>
      </c>
      <c r="V5014" s="122">
        <v>5.9398879400000002E-4</v>
      </c>
      <c r="W5014" s="122">
        <v>4.0615951600000001E-4</v>
      </c>
      <c r="X5014" s="122">
        <v>2.07419184E-4</v>
      </c>
      <c r="Y5014" s="122">
        <v>0</v>
      </c>
      <c r="Z5014" s="122">
        <v>0</v>
      </c>
      <c r="AA5014" s="122">
        <v>0</v>
      </c>
      <c r="AB5014" s="122">
        <v>0</v>
      </c>
      <c r="AC5014" s="122">
        <v>0</v>
      </c>
      <c r="AD5014" s="122">
        <v>0</v>
      </c>
      <c r="AE5014" s="122">
        <v>0</v>
      </c>
      <c r="AF5014" s="122">
        <v>0</v>
      </c>
      <c r="AG5014" s="122">
        <v>0</v>
      </c>
      <c r="AH5014" s="122">
        <v>0</v>
      </c>
      <c r="AI5014" s="122">
        <v>0</v>
      </c>
      <c r="AJ5014" s="122">
        <v>0</v>
      </c>
      <c r="AK5014" s="122">
        <v>0</v>
      </c>
      <c r="AL5014" s="122">
        <v>0</v>
      </c>
    </row>
    <row r="5015" spans="1:38" hidden="1" x14ac:dyDescent="0.25">
      <c r="A5015" s="122" t="s">
        <v>2067</v>
      </c>
      <c r="B5015" s="122">
        <v>1</v>
      </c>
      <c r="C5015" s="122" t="s">
        <v>2275</v>
      </c>
      <c r="D5015" s="122" t="s">
        <v>2151</v>
      </c>
      <c r="E5015" s="122">
        <v>91</v>
      </c>
      <c r="F5015" s="122">
        <v>0</v>
      </c>
      <c r="G5015" s="122">
        <v>0</v>
      </c>
      <c r="H5015" s="122">
        <v>0</v>
      </c>
      <c r="I5015" s="122">
        <v>0</v>
      </c>
      <c r="J5015" s="122">
        <v>0</v>
      </c>
      <c r="K5015" s="122">
        <v>2.6349206660000002E-3</v>
      </c>
      <c r="L5015" s="122">
        <v>6.6175969649999999E-3</v>
      </c>
      <c r="M5015" s="122">
        <v>8.1494799960000006E-3</v>
      </c>
      <c r="N5015" s="122">
        <v>8.6308794319999993E-3</v>
      </c>
      <c r="O5015" s="122">
        <v>9.0862478489999992E-3</v>
      </c>
      <c r="P5015" s="122">
        <v>7.4118804060000001E-3</v>
      </c>
      <c r="Q5015" s="122">
        <v>5.5228323989999998E-3</v>
      </c>
      <c r="R5015" s="122">
        <v>3.4172394409999998E-3</v>
      </c>
      <c r="S5015" s="122">
        <v>1.0999645999999999E-3</v>
      </c>
      <c r="T5015" s="122">
        <v>1.160284678E-3</v>
      </c>
      <c r="U5015" s="122">
        <v>9.7240319400000003E-4</v>
      </c>
      <c r="V5015" s="122">
        <v>7.63672532E-4</v>
      </c>
      <c r="W5015" s="122">
        <v>5.3086066600000002E-4</v>
      </c>
      <c r="X5015" s="122">
        <v>2.73747698E-4</v>
      </c>
      <c r="Y5015" s="122">
        <v>0</v>
      </c>
      <c r="Z5015" s="122">
        <v>0</v>
      </c>
      <c r="AA5015" s="122">
        <v>0</v>
      </c>
      <c r="AB5015" s="122">
        <v>0</v>
      </c>
      <c r="AC5015" s="122">
        <v>0</v>
      </c>
      <c r="AD5015" s="122">
        <v>0</v>
      </c>
      <c r="AE5015" s="122">
        <v>0</v>
      </c>
      <c r="AF5015" s="122">
        <v>0</v>
      </c>
      <c r="AG5015" s="122">
        <v>0</v>
      </c>
      <c r="AH5015" s="122">
        <v>0</v>
      </c>
      <c r="AI5015" s="122">
        <v>0</v>
      </c>
      <c r="AJ5015" s="122">
        <v>0</v>
      </c>
      <c r="AK5015" s="122">
        <v>0</v>
      </c>
      <c r="AL5015" s="122">
        <v>0</v>
      </c>
    </row>
    <row r="5016" spans="1:38" hidden="1" x14ac:dyDescent="0.25">
      <c r="A5016" s="122" t="s">
        <v>2067</v>
      </c>
      <c r="B5016" s="122">
        <v>1</v>
      </c>
      <c r="C5016" s="122" t="s">
        <v>2275</v>
      </c>
      <c r="D5016" s="122" t="s">
        <v>2152</v>
      </c>
      <c r="E5016" s="122">
        <v>91</v>
      </c>
      <c r="F5016" s="122">
        <v>0</v>
      </c>
      <c r="G5016" s="122">
        <v>0</v>
      </c>
      <c r="H5016" s="122">
        <v>0</v>
      </c>
      <c r="I5016" s="122">
        <v>0</v>
      </c>
      <c r="J5016" s="122">
        <v>0</v>
      </c>
      <c r="K5016" s="122">
        <v>3.0861293721999999E-2</v>
      </c>
      <c r="L5016" s="122">
        <v>7.3821918821000004E-2</v>
      </c>
      <c r="M5016" s="122">
        <v>8.6186049313000002E-2</v>
      </c>
      <c r="N5016" s="122">
        <v>8.7352013371000001E-2</v>
      </c>
      <c r="O5016" s="122">
        <v>8.8681205025000001E-2</v>
      </c>
      <c r="P5016" s="122">
        <v>6.9765717490000004E-2</v>
      </c>
      <c r="Q5016" s="122">
        <v>5.0224632009999999E-2</v>
      </c>
      <c r="R5016" s="122">
        <v>3.0084976263999998E-2</v>
      </c>
      <c r="S5016" s="122">
        <v>9.3793987769999997E-3</v>
      </c>
      <c r="T5016" s="122">
        <v>9.4809750419999998E-3</v>
      </c>
      <c r="U5016" s="122">
        <v>7.6494746579999998E-3</v>
      </c>
      <c r="V5016" s="122">
        <v>5.7834574070000002E-3</v>
      </c>
      <c r="W5016" s="122">
        <v>3.9047738729999998E-3</v>
      </c>
      <c r="X5016" s="122">
        <v>1.981949375E-3</v>
      </c>
      <c r="Y5016" s="122">
        <v>0</v>
      </c>
      <c r="Z5016" s="122">
        <v>0</v>
      </c>
      <c r="AA5016" s="122">
        <v>0</v>
      </c>
      <c r="AB5016" s="122">
        <v>0</v>
      </c>
      <c r="AC5016" s="122">
        <v>0</v>
      </c>
      <c r="AD5016" s="122">
        <v>0</v>
      </c>
      <c r="AE5016" s="122">
        <v>0</v>
      </c>
      <c r="AF5016" s="122">
        <v>0</v>
      </c>
      <c r="AG5016" s="122">
        <v>0</v>
      </c>
      <c r="AH5016" s="122">
        <v>0</v>
      </c>
      <c r="AI5016" s="122">
        <v>0</v>
      </c>
      <c r="AJ5016" s="122">
        <v>0</v>
      </c>
      <c r="AK5016" s="122">
        <v>0</v>
      </c>
      <c r="AL5016" s="122">
        <v>0</v>
      </c>
    </row>
    <row r="5017" spans="1:38" hidden="1" x14ac:dyDescent="0.25">
      <c r="A5017" s="122" t="s">
        <v>2067</v>
      </c>
      <c r="B5017" s="122">
        <v>1</v>
      </c>
      <c r="C5017" s="122" t="s">
        <v>2275</v>
      </c>
      <c r="D5017" s="122" t="s">
        <v>2153</v>
      </c>
      <c r="E5017" s="122">
        <v>91</v>
      </c>
      <c r="F5017" s="122">
        <v>0</v>
      </c>
      <c r="G5017" s="122">
        <v>0</v>
      </c>
      <c r="H5017" s="122">
        <v>0</v>
      </c>
      <c r="I5017" s="122">
        <v>0</v>
      </c>
      <c r="J5017" s="122">
        <v>0</v>
      </c>
      <c r="K5017" s="122">
        <v>1.8663865689000001E-2</v>
      </c>
      <c r="L5017" s="122">
        <v>4.4649587283000003E-2</v>
      </c>
      <c r="M5017" s="122">
        <v>5.2097041332000001E-2</v>
      </c>
      <c r="N5017" s="122">
        <v>5.2681296080000002E-2</v>
      </c>
      <c r="O5017" s="122">
        <v>5.3236051274000003E-2</v>
      </c>
      <c r="P5017" s="122">
        <v>4.1721655695999997E-2</v>
      </c>
      <c r="Q5017" s="122">
        <v>2.9970813607000001E-2</v>
      </c>
      <c r="R5017" s="122">
        <v>1.7933412784E-2</v>
      </c>
      <c r="S5017" s="122">
        <v>5.5930209929999997E-3</v>
      </c>
      <c r="T5017" s="122">
        <v>5.6635172859999996E-3</v>
      </c>
      <c r="U5017" s="122">
        <v>4.5831892609999999E-3</v>
      </c>
      <c r="V5017" s="122">
        <v>3.4756547910000002E-3</v>
      </c>
      <c r="W5017" s="122">
        <v>2.3471635670000001E-3</v>
      </c>
      <c r="X5017" s="122">
        <v>1.1879245909999999E-3</v>
      </c>
      <c r="Y5017" s="122">
        <v>0</v>
      </c>
      <c r="Z5017" s="122">
        <v>0</v>
      </c>
      <c r="AA5017" s="122">
        <v>0</v>
      </c>
      <c r="AB5017" s="122">
        <v>0</v>
      </c>
      <c r="AC5017" s="122">
        <v>0</v>
      </c>
      <c r="AD5017" s="122">
        <v>0</v>
      </c>
      <c r="AE5017" s="122">
        <v>0</v>
      </c>
      <c r="AF5017" s="122">
        <v>0</v>
      </c>
      <c r="AG5017" s="122">
        <v>0</v>
      </c>
      <c r="AH5017" s="122">
        <v>0</v>
      </c>
      <c r="AI5017" s="122">
        <v>0</v>
      </c>
      <c r="AJ5017" s="122">
        <v>0</v>
      </c>
      <c r="AK5017" s="122">
        <v>0</v>
      </c>
      <c r="AL5017" s="122">
        <v>0</v>
      </c>
    </row>
    <row r="5018" spans="1:38" hidden="1" x14ac:dyDescent="0.25">
      <c r="A5018" s="122" t="s">
        <v>2067</v>
      </c>
      <c r="B5018" s="122">
        <v>1</v>
      </c>
      <c r="C5018" s="122" t="s">
        <v>2275</v>
      </c>
      <c r="D5018" s="122" t="s">
        <v>2154</v>
      </c>
      <c r="E5018" s="122">
        <v>91</v>
      </c>
      <c r="F5018" s="122">
        <v>0</v>
      </c>
      <c r="G5018" s="122">
        <v>0</v>
      </c>
      <c r="H5018" s="122">
        <v>0</v>
      </c>
      <c r="I5018" s="122">
        <v>0</v>
      </c>
      <c r="J5018" s="122">
        <v>0</v>
      </c>
      <c r="K5018" s="122">
        <v>5.5114989510000002E-3</v>
      </c>
      <c r="L5018" s="122">
        <v>1.3264936321000001E-2</v>
      </c>
      <c r="M5018" s="122">
        <v>1.5581575989E-2</v>
      </c>
      <c r="N5018" s="122">
        <v>1.5859034268000002E-2</v>
      </c>
      <c r="O5018" s="122">
        <v>1.6142285831000001E-2</v>
      </c>
      <c r="P5018" s="122">
        <v>1.2682825183000001E-2</v>
      </c>
      <c r="Q5018" s="122">
        <v>9.1251531839999997E-3</v>
      </c>
      <c r="R5018" s="122">
        <v>5.4848984120000003E-3</v>
      </c>
      <c r="S5018" s="122">
        <v>1.7143240170000001E-3</v>
      </c>
      <c r="T5018" s="122">
        <v>1.7433442249999999E-3</v>
      </c>
      <c r="U5018" s="122">
        <v>1.41877715E-3</v>
      </c>
      <c r="V5018" s="122">
        <v>1.088022082E-3</v>
      </c>
      <c r="W5018" s="122">
        <v>7.4174443000000004E-4</v>
      </c>
      <c r="X5018" s="122">
        <v>3.78490336E-4</v>
      </c>
      <c r="Y5018" s="122">
        <v>0</v>
      </c>
      <c r="Z5018" s="122">
        <v>0</v>
      </c>
      <c r="AA5018" s="122">
        <v>0</v>
      </c>
      <c r="AB5018" s="122">
        <v>0</v>
      </c>
      <c r="AC5018" s="122">
        <v>0</v>
      </c>
      <c r="AD5018" s="122">
        <v>0</v>
      </c>
      <c r="AE5018" s="122">
        <v>0</v>
      </c>
      <c r="AF5018" s="122">
        <v>0</v>
      </c>
      <c r="AG5018" s="122">
        <v>0</v>
      </c>
      <c r="AH5018" s="122">
        <v>0</v>
      </c>
      <c r="AI5018" s="122">
        <v>0</v>
      </c>
      <c r="AJ5018" s="122">
        <v>0</v>
      </c>
      <c r="AK5018" s="122">
        <v>0</v>
      </c>
      <c r="AL5018" s="122">
        <v>0</v>
      </c>
    </row>
    <row r="5019" spans="1:38" hidden="1" x14ac:dyDescent="0.25">
      <c r="A5019" s="122" t="s">
        <v>2067</v>
      </c>
      <c r="B5019" s="122">
        <v>1</v>
      </c>
      <c r="C5019" s="122" t="s">
        <v>2275</v>
      </c>
      <c r="D5019" s="122" t="s">
        <v>2155</v>
      </c>
      <c r="E5019" s="122">
        <v>91</v>
      </c>
      <c r="F5019" s="122">
        <v>0</v>
      </c>
      <c r="G5019" s="122">
        <v>0</v>
      </c>
      <c r="H5019" s="122">
        <v>0</v>
      </c>
      <c r="I5019" s="122">
        <v>0</v>
      </c>
      <c r="J5019" s="122">
        <v>0</v>
      </c>
      <c r="K5019" s="122">
        <v>5.3051824209999999E-3</v>
      </c>
      <c r="L5019" s="122">
        <v>1.2895525874000001E-2</v>
      </c>
      <c r="M5019" s="122">
        <v>1.5264638109000001E-2</v>
      </c>
      <c r="N5019" s="122">
        <v>1.5613384472000001E-2</v>
      </c>
      <c r="O5019" s="122">
        <v>1.5939372183000001E-2</v>
      </c>
      <c r="P5019" s="122">
        <v>1.2592296023999999E-2</v>
      </c>
      <c r="Q5019" s="122">
        <v>9.1273561190000005E-3</v>
      </c>
      <c r="R5019" s="122">
        <v>5.5231677829999997E-3</v>
      </c>
      <c r="S5019" s="122">
        <v>1.7351043779999999E-3</v>
      </c>
      <c r="T5019" s="122">
        <v>1.765217748E-3</v>
      </c>
      <c r="U5019" s="122">
        <v>1.4446064640000001E-3</v>
      </c>
      <c r="V5019" s="122">
        <v>1.1112695719999999E-3</v>
      </c>
      <c r="W5019" s="122">
        <v>7.5971911400000004E-4</v>
      </c>
      <c r="X5019" s="122">
        <v>3.88782828E-4</v>
      </c>
      <c r="Y5019" s="122">
        <v>0</v>
      </c>
      <c r="Z5019" s="122">
        <v>0</v>
      </c>
      <c r="AA5019" s="122">
        <v>0</v>
      </c>
      <c r="AB5019" s="122">
        <v>0</v>
      </c>
      <c r="AC5019" s="122">
        <v>0</v>
      </c>
      <c r="AD5019" s="122">
        <v>0</v>
      </c>
      <c r="AE5019" s="122">
        <v>0</v>
      </c>
      <c r="AF5019" s="122">
        <v>0</v>
      </c>
      <c r="AG5019" s="122">
        <v>0</v>
      </c>
      <c r="AH5019" s="122">
        <v>0</v>
      </c>
      <c r="AI5019" s="122">
        <v>0</v>
      </c>
      <c r="AJ5019" s="122">
        <v>0</v>
      </c>
      <c r="AK5019" s="122">
        <v>0</v>
      </c>
      <c r="AL5019" s="122">
        <v>0</v>
      </c>
    </row>
    <row r="5020" spans="1:38" hidden="1" x14ac:dyDescent="0.25">
      <c r="A5020" s="122" t="s">
        <v>2067</v>
      </c>
      <c r="B5020" s="122">
        <v>1</v>
      </c>
      <c r="C5020" s="122" t="s">
        <v>2275</v>
      </c>
      <c r="D5020" s="122" t="s">
        <v>2156</v>
      </c>
      <c r="E5020" s="122">
        <v>91</v>
      </c>
      <c r="F5020" s="122">
        <v>0</v>
      </c>
      <c r="G5020" s="122">
        <v>0</v>
      </c>
      <c r="H5020" s="122">
        <v>0</v>
      </c>
      <c r="I5020" s="122">
        <v>0</v>
      </c>
      <c r="J5020" s="122">
        <v>0</v>
      </c>
      <c r="K5020" s="122">
        <v>2.0322629075000001E-2</v>
      </c>
      <c r="L5020" s="122">
        <v>4.8532159367999997E-2</v>
      </c>
      <c r="M5020" s="122">
        <v>5.6487785829999998E-2</v>
      </c>
      <c r="N5020" s="122">
        <v>5.7031854613999997E-2</v>
      </c>
      <c r="O5020" s="122">
        <v>5.7595977621000001E-2</v>
      </c>
      <c r="P5020" s="122">
        <v>4.5101782207999999E-2</v>
      </c>
      <c r="Q5020" s="122">
        <v>3.2369988587999998E-2</v>
      </c>
      <c r="R5020" s="122">
        <v>1.9384609069000001E-2</v>
      </c>
      <c r="S5020" s="122">
        <v>6.0527335819999997E-3</v>
      </c>
      <c r="T5020" s="122">
        <v>6.137512962E-3</v>
      </c>
      <c r="U5020" s="122">
        <v>4.9776736169999999E-3</v>
      </c>
      <c r="V5020" s="122">
        <v>3.7873404310000002E-3</v>
      </c>
      <c r="W5020" s="122">
        <v>2.5642100119999999E-3</v>
      </c>
      <c r="X5020" s="122">
        <v>1.301079514E-3</v>
      </c>
      <c r="Y5020" s="122">
        <v>0</v>
      </c>
      <c r="Z5020" s="122">
        <v>0</v>
      </c>
      <c r="AA5020" s="122">
        <v>0</v>
      </c>
      <c r="AB5020" s="122">
        <v>0</v>
      </c>
      <c r="AC5020" s="122">
        <v>0</v>
      </c>
      <c r="AD5020" s="122">
        <v>0</v>
      </c>
      <c r="AE5020" s="122">
        <v>0</v>
      </c>
      <c r="AF5020" s="122">
        <v>0</v>
      </c>
      <c r="AG5020" s="122">
        <v>0</v>
      </c>
      <c r="AH5020" s="122">
        <v>0</v>
      </c>
      <c r="AI5020" s="122">
        <v>0</v>
      </c>
      <c r="AJ5020" s="122">
        <v>0</v>
      </c>
      <c r="AK5020" s="122">
        <v>0</v>
      </c>
      <c r="AL5020" s="122">
        <v>0</v>
      </c>
    </row>
    <row r="5021" spans="1:38" hidden="1" x14ac:dyDescent="0.25">
      <c r="A5021" s="122" t="s">
        <v>2067</v>
      </c>
      <c r="B5021" s="122">
        <v>1</v>
      </c>
      <c r="C5021" s="122" t="s">
        <v>2275</v>
      </c>
      <c r="D5021" s="122" t="s">
        <v>2178</v>
      </c>
      <c r="E5021" s="122">
        <v>91</v>
      </c>
      <c r="F5021" s="122">
        <v>0</v>
      </c>
      <c r="G5021" s="122">
        <v>0</v>
      </c>
      <c r="H5021" s="122">
        <v>0</v>
      </c>
      <c r="I5021" s="122">
        <v>0</v>
      </c>
      <c r="J5021" s="122">
        <v>0</v>
      </c>
      <c r="K5021" s="122">
        <v>6.089579944E-3</v>
      </c>
      <c r="L5021" s="122">
        <v>1.4633515029E-2</v>
      </c>
      <c r="M5021" s="122">
        <v>1.7165221269000001E-2</v>
      </c>
      <c r="N5021" s="122">
        <v>1.7456285538999999E-2</v>
      </c>
      <c r="O5021" s="122">
        <v>1.7762531472E-2</v>
      </c>
      <c r="P5021" s="122">
        <v>1.3990772950000001E-2</v>
      </c>
      <c r="Q5021" s="122">
        <v>1.0050733133000001E-2</v>
      </c>
      <c r="R5021" s="122">
        <v>6.010928441E-3</v>
      </c>
      <c r="S5021" s="122">
        <v>1.8714324369999999E-3</v>
      </c>
      <c r="T5021" s="122">
        <v>1.8925181240000001E-3</v>
      </c>
      <c r="U5021" s="122">
        <v>1.52783232E-3</v>
      </c>
      <c r="V5021" s="122">
        <v>1.151934882E-3</v>
      </c>
      <c r="W5021" s="122">
        <v>7.7208244399999996E-4</v>
      </c>
      <c r="X5021" s="122">
        <v>3.8796967999999999E-4</v>
      </c>
      <c r="Y5021" s="122">
        <v>0</v>
      </c>
      <c r="Z5021" s="122">
        <v>0</v>
      </c>
      <c r="AA5021" s="122">
        <v>0</v>
      </c>
      <c r="AB5021" s="122">
        <v>0</v>
      </c>
      <c r="AC5021" s="122">
        <v>0</v>
      </c>
      <c r="AD5021" s="122">
        <v>0</v>
      </c>
      <c r="AE5021" s="122">
        <v>0</v>
      </c>
      <c r="AF5021" s="122">
        <v>0</v>
      </c>
      <c r="AG5021" s="122">
        <v>0</v>
      </c>
      <c r="AH5021" s="122">
        <v>0</v>
      </c>
      <c r="AI5021" s="122">
        <v>0</v>
      </c>
      <c r="AJ5021" s="122">
        <v>0</v>
      </c>
      <c r="AK5021" s="122">
        <v>0</v>
      </c>
      <c r="AL5021" s="122">
        <v>0</v>
      </c>
    </row>
    <row r="5022" spans="1:38" hidden="1" x14ac:dyDescent="0.25">
      <c r="A5022" s="122" t="s">
        <v>2067</v>
      </c>
      <c r="B5022" s="122">
        <v>1</v>
      </c>
      <c r="C5022" s="122" t="s">
        <v>2275</v>
      </c>
      <c r="D5022" s="122" t="s">
        <v>2157</v>
      </c>
      <c r="E5022" s="122">
        <v>91</v>
      </c>
      <c r="F5022" s="122">
        <v>0</v>
      </c>
      <c r="G5022" s="122">
        <v>0</v>
      </c>
      <c r="H5022" s="122">
        <v>0</v>
      </c>
      <c r="I5022" s="122">
        <v>0</v>
      </c>
      <c r="J5022" s="122">
        <v>0</v>
      </c>
      <c r="K5022" s="122">
        <v>1.694333074E-3</v>
      </c>
      <c r="L5022" s="122">
        <v>4.0543583010000002E-3</v>
      </c>
      <c r="M5022" s="122">
        <v>4.736735808E-3</v>
      </c>
      <c r="N5022" s="122">
        <v>4.8024054189999997E-3</v>
      </c>
      <c r="O5022" s="122">
        <v>4.8861644089999998E-3</v>
      </c>
      <c r="P5022" s="122">
        <v>3.8560965239999999E-3</v>
      </c>
      <c r="Q5022" s="122">
        <v>2.7823203519999999E-3</v>
      </c>
      <c r="R5022" s="122">
        <v>1.675763558E-3</v>
      </c>
      <c r="S5022" s="122">
        <v>5.2401851600000001E-4</v>
      </c>
      <c r="T5022" s="122">
        <v>5.3141515699999995E-4</v>
      </c>
      <c r="U5022" s="122">
        <v>4.2696756200000002E-4</v>
      </c>
      <c r="V5022" s="122">
        <v>3.2182625999999998E-4</v>
      </c>
      <c r="W5022" s="122">
        <v>2.15790337E-4</v>
      </c>
      <c r="X5022" s="122">
        <v>1.0883369E-4</v>
      </c>
      <c r="Y5022" s="122">
        <v>0</v>
      </c>
      <c r="Z5022" s="122">
        <v>0</v>
      </c>
      <c r="AA5022" s="122">
        <v>0</v>
      </c>
      <c r="AB5022" s="122">
        <v>0</v>
      </c>
      <c r="AC5022" s="122">
        <v>0</v>
      </c>
      <c r="AD5022" s="122">
        <v>0</v>
      </c>
      <c r="AE5022" s="122">
        <v>0</v>
      </c>
      <c r="AF5022" s="122">
        <v>0</v>
      </c>
      <c r="AG5022" s="122">
        <v>0</v>
      </c>
      <c r="AH5022" s="122">
        <v>0</v>
      </c>
      <c r="AI5022" s="122">
        <v>0</v>
      </c>
      <c r="AJ5022" s="122">
        <v>0</v>
      </c>
      <c r="AK5022" s="122">
        <v>0</v>
      </c>
      <c r="AL5022" s="122">
        <v>0</v>
      </c>
    </row>
    <row r="5023" spans="1:38" hidden="1" x14ac:dyDescent="0.25">
      <c r="A5023" s="122" t="s">
        <v>2067</v>
      </c>
      <c r="B5023" s="122">
        <v>1</v>
      </c>
      <c r="C5023" s="122" t="s">
        <v>2275</v>
      </c>
      <c r="D5023" s="122" t="s">
        <v>2158</v>
      </c>
      <c r="E5023" s="122">
        <v>91</v>
      </c>
      <c r="F5023" s="122">
        <v>0</v>
      </c>
      <c r="G5023" s="122">
        <v>0</v>
      </c>
      <c r="H5023" s="122">
        <v>0</v>
      </c>
      <c r="I5023" s="122">
        <v>0</v>
      </c>
      <c r="J5023" s="122">
        <v>0</v>
      </c>
      <c r="K5023" s="122">
        <v>6.245164898E-3</v>
      </c>
      <c r="L5023" s="122">
        <v>1.5076168912000001E-2</v>
      </c>
      <c r="M5023" s="122">
        <v>1.7830307516E-2</v>
      </c>
      <c r="N5023" s="122">
        <v>1.8253080405E-2</v>
      </c>
      <c r="O5023" s="122">
        <v>1.8666775778000001E-2</v>
      </c>
      <c r="P5023" s="122">
        <v>1.4775079508E-2</v>
      </c>
      <c r="Q5023" s="122">
        <v>1.0698769375E-2</v>
      </c>
      <c r="R5023" s="122">
        <v>6.4575294140000001E-3</v>
      </c>
      <c r="S5023" s="122">
        <v>2.0300065799999998E-3</v>
      </c>
      <c r="T5023" s="122">
        <v>2.0824395969999999E-3</v>
      </c>
      <c r="U5023" s="122">
        <v>1.7072635510000001E-3</v>
      </c>
      <c r="V5023" s="122">
        <v>1.3192313819999999E-3</v>
      </c>
      <c r="W5023" s="122">
        <v>9.0701122399999997E-4</v>
      </c>
      <c r="X5023" s="122">
        <v>4.6720968700000002E-4</v>
      </c>
      <c r="Y5023" s="122">
        <v>0</v>
      </c>
      <c r="Z5023" s="122">
        <v>0</v>
      </c>
      <c r="AA5023" s="122">
        <v>0</v>
      </c>
      <c r="AB5023" s="122">
        <v>0</v>
      </c>
      <c r="AC5023" s="122">
        <v>0</v>
      </c>
      <c r="AD5023" s="122">
        <v>0</v>
      </c>
      <c r="AE5023" s="122">
        <v>0</v>
      </c>
      <c r="AF5023" s="122">
        <v>0</v>
      </c>
      <c r="AG5023" s="122">
        <v>0</v>
      </c>
      <c r="AH5023" s="122">
        <v>0</v>
      </c>
      <c r="AI5023" s="122">
        <v>0</v>
      </c>
      <c r="AJ5023" s="122">
        <v>0</v>
      </c>
      <c r="AK5023" s="122">
        <v>0</v>
      </c>
      <c r="AL5023" s="122">
        <v>0</v>
      </c>
    </row>
    <row r="5024" spans="1:38" hidden="1" x14ac:dyDescent="0.25">
      <c r="A5024" s="122" t="s">
        <v>2067</v>
      </c>
      <c r="B5024" s="122">
        <v>1</v>
      </c>
      <c r="C5024" s="122" t="s">
        <v>2275</v>
      </c>
      <c r="D5024" s="122" t="s">
        <v>2159</v>
      </c>
      <c r="E5024" s="122">
        <v>91</v>
      </c>
      <c r="F5024" s="122">
        <v>0</v>
      </c>
      <c r="G5024" s="122">
        <v>0</v>
      </c>
      <c r="H5024" s="122">
        <v>0</v>
      </c>
      <c r="I5024" s="122">
        <v>0</v>
      </c>
      <c r="J5024" s="122">
        <v>0</v>
      </c>
      <c r="K5024" s="122">
        <v>1.2293888110000001E-3</v>
      </c>
      <c r="L5024" s="122">
        <v>2.9476132489999998E-3</v>
      </c>
      <c r="M5024" s="122">
        <v>3.4380229659999998E-3</v>
      </c>
      <c r="N5024" s="122">
        <v>3.474620954E-3</v>
      </c>
      <c r="O5024" s="122">
        <v>3.5242498760000001E-3</v>
      </c>
      <c r="P5024" s="122">
        <v>2.775108014E-3</v>
      </c>
      <c r="Q5024" s="122">
        <v>1.9949265209999998E-3</v>
      </c>
      <c r="R5024" s="122">
        <v>1.194765159E-3</v>
      </c>
      <c r="S5024" s="122">
        <v>3.7355766000000002E-4</v>
      </c>
      <c r="T5024" s="122">
        <v>3.8098673199999999E-4</v>
      </c>
      <c r="U5024" s="122">
        <v>3.1005222499999997E-4</v>
      </c>
      <c r="V5024" s="122">
        <v>2.37043716E-4</v>
      </c>
      <c r="W5024" s="122">
        <v>1.6156491400000001E-4</v>
      </c>
      <c r="X5024" s="122">
        <v>8.2437229000000003E-5</v>
      </c>
      <c r="Y5024" s="122">
        <v>0</v>
      </c>
      <c r="Z5024" s="122">
        <v>0</v>
      </c>
      <c r="AA5024" s="122">
        <v>0</v>
      </c>
      <c r="AB5024" s="122">
        <v>0</v>
      </c>
      <c r="AC5024" s="122">
        <v>0</v>
      </c>
      <c r="AD5024" s="122">
        <v>0</v>
      </c>
      <c r="AE5024" s="122">
        <v>0</v>
      </c>
      <c r="AF5024" s="122">
        <v>0</v>
      </c>
      <c r="AG5024" s="122">
        <v>0</v>
      </c>
      <c r="AH5024" s="122">
        <v>0</v>
      </c>
      <c r="AI5024" s="122">
        <v>0</v>
      </c>
      <c r="AJ5024" s="122">
        <v>0</v>
      </c>
      <c r="AK5024" s="122">
        <v>0</v>
      </c>
      <c r="AL5024" s="122">
        <v>0</v>
      </c>
    </row>
    <row r="5025" spans="1:38" hidden="1" x14ac:dyDescent="0.25">
      <c r="A5025" s="122" t="s">
        <v>2067</v>
      </c>
      <c r="B5025" s="122">
        <v>1</v>
      </c>
      <c r="C5025" s="122" t="s">
        <v>2275</v>
      </c>
      <c r="D5025" s="122" t="s">
        <v>2160</v>
      </c>
      <c r="E5025" s="122">
        <v>91</v>
      </c>
      <c r="F5025" s="122">
        <v>0</v>
      </c>
      <c r="G5025" s="122">
        <v>0</v>
      </c>
      <c r="H5025" s="122">
        <v>0</v>
      </c>
      <c r="I5025" s="122">
        <v>0</v>
      </c>
      <c r="J5025" s="122">
        <v>0</v>
      </c>
      <c r="K5025" s="122">
        <v>8.8747146740000005E-3</v>
      </c>
      <c r="L5025" s="122">
        <v>2.1511570891999999E-2</v>
      </c>
      <c r="M5025" s="122">
        <v>2.5404335803E-2</v>
      </c>
      <c r="N5025" s="122">
        <v>2.5941409774000002E-2</v>
      </c>
      <c r="O5025" s="122">
        <v>2.6481730799999999E-2</v>
      </c>
      <c r="P5025" s="122">
        <v>2.0941409391000001E-2</v>
      </c>
      <c r="Q5025" s="122">
        <v>1.5135655276E-2</v>
      </c>
      <c r="R5025" s="122">
        <v>9.1112901179999997E-3</v>
      </c>
      <c r="S5025" s="122">
        <v>2.8603010870000001E-3</v>
      </c>
      <c r="T5025" s="122">
        <v>2.9230906670000001E-3</v>
      </c>
      <c r="U5025" s="122">
        <v>2.395305409E-3</v>
      </c>
      <c r="V5025" s="122">
        <v>1.8432245859999999E-3</v>
      </c>
      <c r="W5025" s="122">
        <v>1.260422114E-3</v>
      </c>
      <c r="X5025" s="122">
        <v>6.4448069700000004E-4</v>
      </c>
      <c r="Y5025" s="122">
        <v>0</v>
      </c>
      <c r="Z5025" s="122">
        <v>0</v>
      </c>
      <c r="AA5025" s="122">
        <v>0</v>
      </c>
      <c r="AB5025" s="122">
        <v>0</v>
      </c>
      <c r="AC5025" s="122">
        <v>0</v>
      </c>
      <c r="AD5025" s="122">
        <v>0</v>
      </c>
      <c r="AE5025" s="122">
        <v>0</v>
      </c>
      <c r="AF5025" s="122">
        <v>0</v>
      </c>
      <c r="AG5025" s="122">
        <v>0</v>
      </c>
      <c r="AH5025" s="122">
        <v>0</v>
      </c>
      <c r="AI5025" s="122">
        <v>0</v>
      </c>
      <c r="AJ5025" s="122">
        <v>0</v>
      </c>
      <c r="AK5025" s="122">
        <v>0</v>
      </c>
      <c r="AL5025" s="122">
        <v>0</v>
      </c>
    </row>
    <row r="5026" spans="1:38" hidden="1" x14ac:dyDescent="0.25">
      <c r="A5026" s="122" t="s">
        <v>2067</v>
      </c>
      <c r="B5026" s="122">
        <v>1</v>
      </c>
      <c r="C5026" s="122" t="s">
        <v>2275</v>
      </c>
      <c r="D5026" s="122" t="s">
        <v>2161</v>
      </c>
      <c r="E5026" s="122">
        <v>91</v>
      </c>
      <c r="F5026" s="122">
        <v>0</v>
      </c>
      <c r="G5026" s="122">
        <v>0</v>
      </c>
      <c r="H5026" s="122">
        <v>0</v>
      </c>
      <c r="I5026" s="122">
        <v>0</v>
      </c>
      <c r="J5026" s="122">
        <v>0</v>
      </c>
      <c r="K5026" s="122">
        <v>3.1585418626999998E-2</v>
      </c>
      <c r="L5026" s="122">
        <v>7.6807931955999997E-2</v>
      </c>
      <c r="M5026" s="122">
        <v>9.1192652964000004E-2</v>
      </c>
      <c r="N5026" s="122">
        <v>9.3879811270000002E-2</v>
      </c>
      <c r="O5026" s="122">
        <v>9.6550032684000003E-2</v>
      </c>
      <c r="P5026" s="122">
        <v>7.6898480098999994E-2</v>
      </c>
      <c r="Q5026" s="122">
        <v>5.6111683523E-2</v>
      </c>
      <c r="R5026" s="122">
        <v>3.4097592704E-2</v>
      </c>
      <c r="S5026" s="122">
        <v>1.0775841251E-2</v>
      </c>
      <c r="T5026" s="122">
        <v>1.1074586131E-2</v>
      </c>
      <c r="U5026" s="122">
        <v>9.1070005250000006E-3</v>
      </c>
      <c r="V5026" s="122">
        <v>7.0715392090000004E-3</v>
      </c>
      <c r="W5026" s="122">
        <v>4.8639381000000004E-3</v>
      </c>
      <c r="X5026" s="122">
        <v>2.5077128370000002E-3</v>
      </c>
      <c r="Y5026" s="122">
        <v>0</v>
      </c>
      <c r="Z5026" s="122">
        <v>0</v>
      </c>
      <c r="AA5026" s="122">
        <v>0</v>
      </c>
      <c r="AB5026" s="122">
        <v>0</v>
      </c>
      <c r="AC5026" s="122">
        <v>0</v>
      </c>
      <c r="AD5026" s="122">
        <v>0</v>
      </c>
      <c r="AE5026" s="122">
        <v>0</v>
      </c>
      <c r="AF5026" s="122">
        <v>0</v>
      </c>
      <c r="AG5026" s="122">
        <v>0</v>
      </c>
      <c r="AH5026" s="122">
        <v>0</v>
      </c>
      <c r="AI5026" s="122">
        <v>0</v>
      </c>
      <c r="AJ5026" s="122">
        <v>0</v>
      </c>
      <c r="AK5026" s="122">
        <v>0</v>
      </c>
      <c r="AL5026" s="122">
        <v>0</v>
      </c>
    </row>
    <row r="5027" spans="1:38" hidden="1" x14ac:dyDescent="0.25">
      <c r="A5027" s="122" t="s">
        <v>2067</v>
      </c>
      <c r="B5027" s="122">
        <v>1</v>
      </c>
      <c r="C5027" s="122" t="s">
        <v>2275</v>
      </c>
      <c r="D5027" s="122" t="s">
        <v>2162</v>
      </c>
      <c r="E5027" s="122">
        <v>91</v>
      </c>
      <c r="F5027" s="122">
        <v>0</v>
      </c>
      <c r="G5027" s="122">
        <v>0</v>
      </c>
      <c r="H5027" s="122">
        <v>0</v>
      </c>
      <c r="I5027" s="122">
        <v>0</v>
      </c>
      <c r="J5027" s="122">
        <v>0</v>
      </c>
      <c r="K5027" s="122">
        <v>3.3556339880000002E-3</v>
      </c>
      <c r="L5027" s="122">
        <v>8.2127275649999994E-3</v>
      </c>
      <c r="M5027" s="122">
        <v>9.7925847459999996E-3</v>
      </c>
      <c r="N5027" s="122">
        <v>1.0087540736E-2</v>
      </c>
      <c r="O5027" s="122">
        <v>1.0348476606999999E-2</v>
      </c>
      <c r="P5027" s="122">
        <v>8.2407693059999999E-3</v>
      </c>
      <c r="Q5027" s="122">
        <v>6.0105709090000001E-3</v>
      </c>
      <c r="R5027" s="122">
        <v>3.6546525539999999E-3</v>
      </c>
      <c r="S5027" s="122">
        <v>1.154398056E-3</v>
      </c>
      <c r="T5027" s="122">
        <v>1.1876611879999999E-3</v>
      </c>
      <c r="U5027" s="122">
        <v>9.8262924199999995E-4</v>
      </c>
      <c r="V5027" s="122">
        <v>7.6453551300000001E-4</v>
      </c>
      <c r="W5027" s="122">
        <v>5.3018119699999998E-4</v>
      </c>
      <c r="X5027" s="122">
        <v>2.7471746399999999E-4</v>
      </c>
      <c r="Y5027" s="122">
        <v>0</v>
      </c>
      <c r="Z5027" s="122">
        <v>0</v>
      </c>
      <c r="AA5027" s="122">
        <v>0</v>
      </c>
      <c r="AB5027" s="122">
        <v>0</v>
      </c>
      <c r="AC5027" s="122">
        <v>0</v>
      </c>
      <c r="AD5027" s="122">
        <v>0</v>
      </c>
      <c r="AE5027" s="122">
        <v>0</v>
      </c>
      <c r="AF5027" s="122">
        <v>0</v>
      </c>
      <c r="AG5027" s="122">
        <v>0</v>
      </c>
      <c r="AH5027" s="122">
        <v>0</v>
      </c>
      <c r="AI5027" s="122">
        <v>0</v>
      </c>
      <c r="AJ5027" s="122">
        <v>0</v>
      </c>
      <c r="AK5027" s="122">
        <v>0</v>
      </c>
      <c r="AL5027" s="122">
        <v>0</v>
      </c>
    </row>
    <row r="5028" spans="1:38" hidden="1" x14ac:dyDescent="0.25">
      <c r="A5028" s="122" t="s">
        <v>2067</v>
      </c>
      <c r="B5028" s="122">
        <v>1</v>
      </c>
      <c r="C5028" s="122" t="s">
        <v>2275</v>
      </c>
      <c r="D5028" s="122" t="s">
        <v>2163</v>
      </c>
      <c r="E5028" s="122">
        <v>91</v>
      </c>
      <c r="F5028" s="122">
        <v>0</v>
      </c>
      <c r="G5028" s="122">
        <v>0</v>
      </c>
      <c r="H5028" s="122">
        <v>0</v>
      </c>
      <c r="I5028" s="122">
        <v>0</v>
      </c>
      <c r="J5028" s="122">
        <v>0</v>
      </c>
      <c r="K5028" s="122">
        <v>1.1113423440000001E-2</v>
      </c>
      <c r="L5028" s="122">
        <v>2.6810354913999999E-2</v>
      </c>
      <c r="M5028" s="122">
        <v>3.1548192585000003E-2</v>
      </c>
      <c r="N5028" s="122">
        <v>3.2139693683999999E-2</v>
      </c>
      <c r="O5028" s="122">
        <v>3.2875756361E-2</v>
      </c>
      <c r="P5028" s="122">
        <v>2.6089261911999999E-2</v>
      </c>
      <c r="Q5028" s="122">
        <v>1.8945561355000001E-2</v>
      </c>
      <c r="R5028" s="122">
        <v>1.1455099054E-2</v>
      </c>
      <c r="S5028" s="122">
        <v>3.6033601590000001E-3</v>
      </c>
      <c r="T5028" s="122">
        <v>3.6969196389999999E-3</v>
      </c>
      <c r="U5028" s="122">
        <v>3.0294287519999998E-3</v>
      </c>
      <c r="V5028" s="122">
        <v>2.3230317389999998E-3</v>
      </c>
      <c r="W5028" s="122">
        <v>1.5819240639999999E-3</v>
      </c>
      <c r="X5028" s="122">
        <v>8.0810142000000004E-4</v>
      </c>
      <c r="Y5028" s="122">
        <v>0</v>
      </c>
      <c r="Z5028" s="122">
        <v>0</v>
      </c>
      <c r="AA5028" s="122">
        <v>0</v>
      </c>
      <c r="AB5028" s="122">
        <v>0</v>
      </c>
      <c r="AC5028" s="122">
        <v>0</v>
      </c>
      <c r="AD5028" s="122">
        <v>0</v>
      </c>
      <c r="AE5028" s="122">
        <v>0</v>
      </c>
      <c r="AF5028" s="122">
        <v>0</v>
      </c>
      <c r="AG5028" s="122">
        <v>0</v>
      </c>
      <c r="AH5028" s="122">
        <v>0</v>
      </c>
      <c r="AI5028" s="122">
        <v>0</v>
      </c>
      <c r="AJ5028" s="122">
        <v>0</v>
      </c>
      <c r="AK5028" s="122">
        <v>0</v>
      </c>
      <c r="AL5028" s="122">
        <v>0</v>
      </c>
    </row>
    <row r="5029" spans="1:38" hidden="1" x14ac:dyDescent="0.25">
      <c r="A5029" s="122" t="s">
        <v>2067</v>
      </c>
      <c r="B5029" s="122">
        <v>1</v>
      </c>
      <c r="C5029" s="122" t="s">
        <v>2275</v>
      </c>
      <c r="D5029" s="122" t="s">
        <v>2180</v>
      </c>
      <c r="E5029" s="122">
        <v>91</v>
      </c>
      <c r="F5029" s="122">
        <v>0</v>
      </c>
      <c r="G5029" s="122">
        <v>0</v>
      </c>
      <c r="H5029" s="122">
        <v>0</v>
      </c>
      <c r="I5029" s="122">
        <v>0</v>
      </c>
      <c r="J5029" s="122">
        <v>0</v>
      </c>
      <c r="K5029" s="122">
        <v>1.79625817E-4</v>
      </c>
      <c r="L5029" s="122">
        <v>4.2928677400000002E-4</v>
      </c>
      <c r="M5029" s="122">
        <v>5.0056773900000002E-4</v>
      </c>
      <c r="N5029" s="122">
        <v>5.0549013199999995E-4</v>
      </c>
      <c r="O5029" s="122">
        <v>5.1002651700000001E-4</v>
      </c>
      <c r="P5029" s="122">
        <v>3.98883107E-4</v>
      </c>
      <c r="Q5029" s="122">
        <v>2.8569338E-4</v>
      </c>
      <c r="R5029" s="122">
        <v>1.7057835900000001E-4</v>
      </c>
      <c r="S5029" s="122">
        <v>5.3072144999999999E-5</v>
      </c>
      <c r="T5029" s="122">
        <v>5.3640083000000002E-5</v>
      </c>
      <c r="U5029" s="122">
        <v>4.3361037999999998E-5</v>
      </c>
      <c r="V5029" s="122">
        <v>3.2805933999999997E-5</v>
      </c>
      <c r="W5029" s="122">
        <v>2.2110823000000001E-5</v>
      </c>
      <c r="X5029" s="122">
        <v>1.1182367E-5</v>
      </c>
      <c r="Y5029" s="122">
        <v>0</v>
      </c>
      <c r="Z5029" s="122">
        <v>0</v>
      </c>
      <c r="AA5029" s="122">
        <v>0</v>
      </c>
      <c r="AB5029" s="122">
        <v>0</v>
      </c>
      <c r="AC5029" s="122">
        <v>0</v>
      </c>
      <c r="AD5029" s="122">
        <v>0</v>
      </c>
      <c r="AE5029" s="122">
        <v>0</v>
      </c>
      <c r="AF5029" s="122">
        <v>0</v>
      </c>
      <c r="AG5029" s="122">
        <v>0</v>
      </c>
      <c r="AH5029" s="122">
        <v>0</v>
      </c>
      <c r="AI5029" s="122">
        <v>0</v>
      </c>
      <c r="AJ5029" s="122">
        <v>0</v>
      </c>
      <c r="AK5029" s="122">
        <v>0</v>
      </c>
      <c r="AL5029" s="122">
        <v>0</v>
      </c>
    </row>
    <row r="5030" spans="1:38" hidden="1" x14ac:dyDescent="0.25">
      <c r="A5030" s="122" t="s">
        <v>2067</v>
      </c>
      <c r="B5030" s="122">
        <v>1</v>
      </c>
      <c r="C5030" s="122" t="s">
        <v>2275</v>
      </c>
      <c r="D5030" s="122" t="s">
        <v>2164</v>
      </c>
      <c r="E5030" s="122">
        <v>91</v>
      </c>
      <c r="F5030" s="122">
        <v>0</v>
      </c>
      <c r="G5030" s="122">
        <v>0</v>
      </c>
      <c r="H5030" s="122">
        <v>0</v>
      </c>
      <c r="I5030" s="122">
        <v>0</v>
      </c>
      <c r="J5030" s="122">
        <v>0</v>
      </c>
      <c r="K5030" s="122">
        <v>9.8128137800000009E-4</v>
      </c>
      <c r="L5030" s="122">
        <v>2.3578151729999998E-3</v>
      </c>
      <c r="M5030" s="122">
        <v>2.7590135369999999E-3</v>
      </c>
      <c r="N5030" s="122">
        <v>2.7963218430000002E-3</v>
      </c>
      <c r="O5030" s="122">
        <v>2.839845036E-3</v>
      </c>
      <c r="P5030" s="122">
        <v>2.2382341660000002E-3</v>
      </c>
      <c r="Q5030" s="122">
        <v>1.6113263249999999E-3</v>
      </c>
      <c r="R5030" s="122">
        <v>9.6748633799999999E-4</v>
      </c>
      <c r="S5030" s="122">
        <v>3.0220866899999997E-4</v>
      </c>
      <c r="T5030" s="122">
        <v>3.0657103399999998E-4</v>
      </c>
      <c r="U5030" s="122">
        <v>2.4837004500000002E-4</v>
      </c>
      <c r="V5030" s="122">
        <v>1.8856490800000001E-4</v>
      </c>
      <c r="W5030" s="122">
        <v>1.2724817E-4</v>
      </c>
      <c r="X5030" s="122">
        <v>6.4387400000000006E-5</v>
      </c>
      <c r="Y5030" s="122">
        <v>0</v>
      </c>
      <c r="Z5030" s="122">
        <v>0</v>
      </c>
      <c r="AA5030" s="122">
        <v>0</v>
      </c>
      <c r="AB5030" s="122">
        <v>0</v>
      </c>
      <c r="AC5030" s="122">
        <v>0</v>
      </c>
      <c r="AD5030" s="122">
        <v>0</v>
      </c>
      <c r="AE5030" s="122">
        <v>0</v>
      </c>
      <c r="AF5030" s="122">
        <v>0</v>
      </c>
      <c r="AG5030" s="122">
        <v>0</v>
      </c>
      <c r="AH5030" s="122">
        <v>0</v>
      </c>
      <c r="AI5030" s="122">
        <v>0</v>
      </c>
      <c r="AJ5030" s="122">
        <v>0</v>
      </c>
      <c r="AK5030" s="122">
        <v>0</v>
      </c>
      <c r="AL5030" s="122">
        <v>0</v>
      </c>
    </row>
    <row r="5031" spans="1:38" hidden="1" x14ac:dyDescent="0.25">
      <c r="A5031" s="122" t="s">
        <v>2067</v>
      </c>
      <c r="B5031" s="122">
        <v>1</v>
      </c>
      <c r="C5031" s="122" t="s">
        <v>2275</v>
      </c>
      <c r="D5031" s="122" t="s">
        <v>2165</v>
      </c>
      <c r="E5031" s="122">
        <v>91</v>
      </c>
      <c r="F5031" s="122">
        <v>0</v>
      </c>
      <c r="G5031" s="122">
        <v>0</v>
      </c>
      <c r="H5031" s="122">
        <v>0</v>
      </c>
      <c r="I5031" s="122">
        <v>0</v>
      </c>
      <c r="J5031" s="122">
        <v>0</v>
      </c>
      <c r="K5031" s="122">
        <v>9.1314313510000005E-3</v>
      </c>
      <c r="L5031" s="122">
        <v>2.2119629993999999E-2</v>
      </c>
      <c r="M5031" s="122">
        <v>2.6215143234E-2</v>
      </c>
      <c r="N5031" s="122">
        <v>2.6870621995E-2</v>
      </c>
      <c r="O5031" s="122">
        <v>2.7439133470000002E-2</v>
      </c>
      <c r="P5031" s="122">
        <v>2.1700657068999998E-2</v>
      </c>
      <c r="Q5031" s="122">
        <v>1.5753981558000001E-2</v>
      </c>
      <c r="R5031" s="122">
        <v>9.5144050749999994E-3</v>
      </c>
      <c r="S5031" s="122">
        <v>2.9856650949999998E-3</v>
      </c>
      <c r="T5031" s="122">
        <v>3.055544408E-3</v>
      </c>
      <c r="U5031" s="122">
        <v>2.5017550249999999E-3</v>
      </c>
      <c r="V5031" s="122">
        <v>1.9285893059999999E-3</v>
      </c>
      <c r="W5031" s="122">
        <v>1.318763901E-3</v>
      </c>
      <c r="X5031" s="122">
        <v>6.7695757500000004E-4</v>
      </c>
      <c r="Y5031" s="122">
        <v>0</v>
      </c>
      <c r="Z5031" s="122">
        <v>0</v>
      </c>
      <c r="AA5031" s="122">
        <v>0</v>
      </c>
      <c r="AB5031" s="122">
        <v>0</v>
      </c>
      <c r="AC5031" s="122">
        <v>0</v>
      </c>
      <c r="AD5031" s="122">
        <v>0</v>
      </c>
      <c r="AE5031" s="122">
        <v>0</v>
      </c>
      <c r="AF5031" s="122">
        <v>0</v>
      </c>
      <c r="AG5031" s="122">
        <v>0</v>
      </c>
      <c r="AH5031" s="122">
        <v>0</v>
      </c>
      <c r="AI5031" s="122">
        <v>0</v>
      </c>
      <c r="AJ5031" s="122">
        <v>0</v>
      </c>
      <c r="AK5031" s="122">
        <v>0</v>
      </c>
      <c r="AL5031" s="122">
        <v>0</v>
      </c>
    </row>
    <row r="5032" spans="1:38" hidden="1" x14ac:dyDescent="0.25">
      <c r="A5032" s="122" t="s">
        <v>2067</v>
      </c>
      <c r="B5032" s="122">
        <v>1</v>
      </c>
      <c r="C5032" s="122" t="s">
        <v>2275</v>
      </c>
      <c r="D5032" s="122" t="s">
        <v>2166</v>
      </c>
      <c r="E5032" s="122">
        <v>91</v>
      </c>
      <c r="F5032" s="122">
        <v>0</v>
      </c>
      <c r="G5032" s="122">
        <v>0</v>
      </c>
      <c r="H5032" s="122">
        <v>0</v>
      </c>
      <c r="I5032" s="122">
        <v>0</v>
      </c>
      <c r="J5032" s="122">
        <v>0</v>
      </c>
      <c r="K5032" s="122">
        <v>8.6379747019999994E-3</v>
      </c>
      <c r="L5032" s="122">
        <v>2.0770284451000001E-2</v>
      </c>
      <c r="M5032" s="122">
        <v>2.4327873395000001E-2</v>
      </c>
      <c r="N5032" s="122">
        <v>2.4672885447000002E-2</v>
      </c>
      <c r="O5032" s="122">
        <v>2.5044438713000002E-2</v>
      </c>
      <c r="P5032" s="122">
        <v>1.9730830559999999E-2</v>
      </c>
      <c r="Q5032" s="122">
        <v>1.4230393744E-2</v>
      </c>
      <c r="R5032" s="122">
        <v>8.5598958829999992E-3</v>
      </c>
      <c r="S5032" s="122">
        <v>2.6800060840000001E-3</v>
      </c>
      <c r="T5032" s="122">
        <v>2.7268688789999999E-3</v>
      </c>
      <c r="U5032" s="122">
        <v>2.2174316570000002E-3</v>
      </c>
      <c r="V5032" s="122">
        <v>1.688497867E-3</v>
      </c>
      <c r="W5032" s="122">
        <v>1.1451196260000001E-3</v>
      </c>
      <c r="X5032" s="122">
        <v>5.8192367099999995E-4</v>
      </c>
      <c r="Y5032" s="122">
        <v>0</v>
      </c>
      <c r="Z5032" s="122">
        <v>0</v>
      </c>
      <c r="AA5032" s="122">
        <v>0</v>
      </c>
      <c r="AB5032" s="122">
        <v>0</v>
      </c>
      <c r="AC5032" s="122">
        <v>0</v>
      </c>
      <c r="AD5032" s="122">
        <v>0</v>
      </c>
      <c r="AE5032" s="122">
        <v>0</v>
      </c>
      <c r="AF5032" s="122">
        <v>0</v>
      </c>
      <c r="AG5032" s="122">
        <v>0</v>
      </c>
      <c r="AH5032" s="122">
        <v>0</v>
      </c>
      <c r="AI5032" s="122">
        <v>0</v>
      </c>
      <c r="AJ5032" s="122">
        <v>0</v>
      </c>
      <c r="AK5032" s="122">
        <v>0</v>
      </c>
      <c r="AL5032" s="122">
        <v>0</v>
      </c>
    </row>
    <row r="5033" spans="1:38" hidden="1" x14ac:dyDescent="0.25">
      <c r="A5033" s="122" t="s">
        <v>2067</v>
      </c>
      <c r="B5033" s="122">
        <v>1</v>
      </c>
      <c r="C5033" s="122" t="s">
        <v>2275</v>
      </c>
      <c r="D5033" s="122" t="s">
        <v>2167</v>
      </c>
      <c r="E5033" s="122">
        <v>91</v>
      </c>
      <c r="F5033" s="122">
        <v>0</v>
      </c>
      <c r="G5033" s="122">
        <v>0</v>
      </c>
      <c r="H5033" s="122">
        <v>0</v>
      </c>
      <c r="I5033" s="122">
        <v>0</v>
      </c>
      <c r="J5033" s="122">
        <v>0</v>
      </c>
      <c r="K5033" s="122">
        <v>3.0382974440000001E-3</v>
      </c>
      <c r="L5033" s="122">
        <v>7.2390714270000002E-3</v>
      </c>
      <c r="M5033" s="122">
        <v>8.4036006109999995E-3</v>
      </c>
      <c r="N5033" s="122">
        <v>8.4558485340000007E-3</v>
      </c>
      <c r="O5033" s="122">
        <v>8.5089689299999993E-3</v>
      </c>
      <c r="P5033" s="122">
        <v>6.6345425579999997E-3</v>
      </c>
      <c r="Q5033" s="122">
        <v>4.7413663219999999E-3</v>
      </c>
      <c r="R5033" s="122">
        <v>2.8381443860000001E-3</v>
      </c>
      <c r="S5033" s="122">
        <v>8.8643573199999998E-4</v>
      </c>
      <c r="T5033" s="122">
        <v>8.9828886700000002E-4</v>
      </c>
      <c r="U5033" s="122">
        <v>7.2785684300000003E-4</v>
      </c>
      <c r="V5033" s="122">
        <v>5.53355124E-4</v>
      </c>
      <c r="W5033" s="122">
        <v>3.7431702000000002E-4</v>
      </c>
      <c r="X5033" s="122">
        <v>1.89845537E-4</v>
      </c>
      <c r="Y5033" s="122">
        <v>0</v>
      </c>
      <c r="Z5033" s="122">
        <v>0</v>
      </c>
      <c r="AA5033" s="122">
        <v>0</v>
      </c>
      <c r="AB5033" s="122">
        <v>0</v>
      </c>
      <c r="AC5033" s="122">
        <v>0</v>
      </c>
      <c r="AD5033" s="122">
        <v>0</v>
      </c>
      <c r="AE5033" s="122">
        <v>0</v>
      </c>
      <c r="AF5033" s="122">
        <v>0</v>
      </c>
      <c r="AG5033" s="122">
        <v>0</v>
      </c>
      <c r="AH5033" s="122">
        <v>0</v>
      </c>
      <c r="AI5033" s="122">
        <v>0</v>
      </c>
      <c r="AJ5033" s="122">
        <v>0</v>
      </c>
      <c r="AK5033" s="122">
        <v>0</v>
      </c>
      <c r="AL5033" s="122">
        <v>0</v>
      </c>
    </row>
    <row r="5034" spans="1:38" hidden="1" x14ac:dyDescent="0.25">
      <c r="A5034" s="122" t="s">
        <v>2067</v>
      </c>
      <c r="B5034" s="122">
        <v>1</v>
      </c>
      <c r="C5034" s="122" t="s">
        <v>2275</v>
      </c>
      <c r="D5034" s="122" t="s">
        <v>2168</v>
      </c>
      <c r="E5034" s="122">
        <v>91</v>
      </c>
      <c r="F5034" s="122">
        <v>0</v>
      </c>
      <c r="G5034" s="122">
        <v>0</v>
      </c>
      <c r="H5034" s="122">
        <v>0</v>
      </c>
      <c r="I5034" s="122">
        <v>0</v>
      </c>
      <c r="J5034" s="122">
        <v>0</v>
      </c>
      <c r="K5034" s="122">
        <v>8.08280186E-4</v>
      </c>
      <c r="L5034" s="122">
        <v>1.938699077E-3</v>
      </c>
      <c r="M5034" s="122">
        <v>2.2610750820000001E-3</v>
      </c>
      <c r="N5034" s="122">
        <v>2.2857455809999999E-3</v>
      </c>
      <c r="O5034" s="122">
        <v>2.3096053049999998E-3</v>
      </c>
      <c r="P5034" s="122">
        <v>1.814840342E-3</v>
      </c>
      <c r="Q5034" s="122">
        <v>1.3019013629999999E-3</v>
      </c>
      <c r="R5034" s="122">
        <v>7.8603568400000001E-4</v>
      </c>
      <c r="S5034" s="122">
        <v>2.4625095600000002E-4</v>
      </c>
      <c r="T5034" s="122">
        <v>2.5176976299999998E-4</v>
      </c>
      <c r="U5034" s="122">
        <v>2.05566662E-4</v>
      </c>
      <c r="V5034" s="122">
        <v>1.58224521E-4</v>
      </c>
      <c r="W5034" s="122">
        <v>1.09164328E-4</v>
      </c>
      <c r="X5034" s="122">
        <v>5.6329482999999997E-5</v>
      </c>
      <c r="Y5034" s="122">
        <v>0</v>
      </c>
      <c r="Z5034" s="122">
        <v>0</v>
      </c>
      <c r="AA5034" s="122">
        <v>0</v>
      </c>
      <c r="AB5034" s="122">
        <v>0</v>
      </c>
      <c r="AC5034" s="122">
        <v>0</v>
      </c>
      <c r="AD5034" s="122">
        <v>0</v>
      </c>
      <c r="AE5034" s="122">
        <v>0</v>
      </c>
      <c r="AF5034" s="122">
        <v>0</v>
      </c>
      <c r="AG5034" s="122">
        <v>0</v>
      </c>
      <c r="AH5034" s="122">
        <v>0</v>
      </c>
      <c r="AI5034" s="122">
        <v>0</v>
      </c>
      <c r="AJ5034" s="122">
        <v>0</v>
      </c>
      <c r="AK5034" s="122">
        <v>0</v>
      </c>
      <c r="AL5034" s="122">
        <v>0</v>
      </c>
    </row>
    <row r="5035" spans="1:38" hidden="1" x14ac:dyDescent="0.25">
      <c r="A5035" s="122" t="s">
        <v>2067</v>
      </c>
      <c r="B5035" s="122">
        <v>1</v>
      </c>
      <c r="C5035" s="122" t="s">
        <v>2276</v>
      </c>
      <c r="D5035" s="122" t="s">
        <v>2120</v>
      </c>
      <c r="E5035" s="122">
        <v>92</v>
      </c>
      <c r="F5035" s="122">
        <v>0</v>
      </c>
      <c r="G5035" s="122">
        <v>0</v>
      </c>
      <c r="H5035" s="122">
        <v>0</v>
      </c>
      <c r="I5035" s="122">
        <v>0</v>
      </c>
      <c r="J5035" s="122">
        <v>0</v>
      </c>
      <c r="K5035" s="122">
        <v>0</v>
      </c>
      <c r="L5035" s="122">
        <v>0</v>
      </c>
      <c r="M5035" s="122">
        <v>0</v>
      </c>
      <c r="N5035" s="122">
        <v>0</v>
      </c>
      <c r="O5035" s="122">
        <v>0</v>
      </c>
      <c r="P5035" s="122">
        <v>0</v>
      </c>
      <c r="Q5035" s="122">
        <v>0</v>
      </c>
      <c r="R5035" s="122">
        <v>3.2384259719999998E-4</v>
      </c>
      <c r="S5035" s="122">
        <v>7.0365959400000005E-4</v>
      </c>
      <c r="T5035" s="122">
        <v>7.9782825479999999E-4</v>
      </c>
      <c r="U5035" s="122">
        <v>8.9245101480000004E-4</v>
      </c>
      <c r="V5035" s="122">
        <v>9.917659992E-4</v>
      </c>
      <c r="W5035" s="122">
        <v>1.0901543736E-3</v>
      </c>
      <c r="X5035" s="122">
        <v>1.1959184832E-3</v>
      </c>
      <c r="Y5035" s="122">
        <v>1.3148952071999999E-3</v>
      </c>
      <c r="Z5035" s="122">
        <v>1.4477651315999999E-3</v>
      </c>
      <c r="AA5035" s="122">
        <v>1.5749875188000001E-3</v>
      </c>
      <c r="AB5035" s="122">
        <v>1.7080524935999999E-3</v>
      </c>
      <c r="AC5035" s="122">
        <v>1.8437001576000001E-3</v>
      </c>
      <c r="AD5035" s="122">
        <v>1.9648031400000001E-3</v>
      </c>
      <c r="AE5035" s="122">
        <v>2.094622206E-3</v>
      </c>
      <c r="AF5035" s="122">
        <v>2.0172984707999999E-3</v>
      </c>
      <c r="AG5035" s="122">
        <v>1.889801598E-3</v>
      </c>
      <c r="AH5035" s="122">
        <v>1.73376168E-3</v>
      </c>
      <c r="AI5035" s="122">
        <v>1.5273215748E-3</v>
      </c>
      <c r="AJ5035" s="122">
        <v>1.2580406688E-3</v>
      </c>
      <c r="AK5035" s="122">
        <v>1.257038724E-3</v>
      </c>
      <c r="AL5035" s="122">
        <v>0</v>
      </c>
    </row>
    <row r="5036" spans="1:38" hidden="1" x14ac:dyDescent="0.25">
      <c r="A5036" s="122" t="s">
        <v>2067</v>
      </c>
      <c r="B5036" s="122">
        <v>1</v>
      </c>
      <c r="C5036" s="122" t="s">
        <v>2276</v>
      </c>
      <c r="D5036" s="122" t="s">
        <v>2121</v>
      </c>
      <c r="E5036" s="122">
        <v>92</v>
      </c>
      <c r="F5036" s="122">
        <v>0</v>
      </c>
      <c r="G5036" s="122">
        <v>0</v>
      </c>
      <c r="H5036" s="122">
        <v>0</v>
      </c>
      <c r="I5036" s="122">
        <v>0</v>
      </c>
      <c r="J5036" s="122">
        <v>0</v>
      </c>
      <c r="K5036" s="122">
        <v>0</v>
      </c>
      <c r="L5036" s="122">
        <v>0</v>
      </c>
      <c r="M5036" s="122">
        <v>0</v>
      </c>
      <c r="N5036" s="122">
        <v>0</v>
      </c>
      <c r="O5036" s="122">
        <v>0</v>
      </c>
      <c r="P5036" s="122">
        <v>0</v>
      </c>
      <c r="Q5036" s="122">
        <v>0</v>
      </c>
      <c r="R5036" s="122">
        <v>2.2586952899999999E-3</v>
      </c>
      <c r="S5036" s="122">
        <v>4.8871932743999999E-3</v>
      </c>
      <c r="T5036" s="122">
        <v>5.4828157704000001E-3</v>
      </c>
      <c r="U5036" s="122">
        <v>6.1149284496E-3</v>
      </c>
      <c r="V5036" s="122">
        <v>6.7982413763999997E-3</v>
      </c>
      <c r="W5036" s="122">
        <v>7.4880449147999998E-3</v>
      </c>
      <c r="X5036" s="122">
        <v>8.2079404044E-3</v>
      </c>
      <c r="Y5036" s="122">
        <v>8.9515448087999997E-3</v>
      </c>
      <c r="Z5036" s="122">
        <v>9.7037465459999996E-3</v>
      </c>
      <c r="AA5036" s="122">
        <v>1.0464991594800001E-2</v>
      </c>
      <c r="AB5036" s="122">
        <v>1.1257454516399999E-2</v>
      </c>
      <c r="AC5036" s="122">
        <v>1.2076575344400001E-2</v>
      </c>
      <c r="AD5036" s="122">
        <v>1.29118334976E-2</v>
      </c>
      <c r="AE5036" s="122">
        <v>1.3771079553599999E-2</v>
      </c>
      <c r="AF5036" s="122">
        <v>1.32213401316E-2</v>
      </c>
      <c r="AG5036" s="122">
        <v>1.24408136352E-2</v>
      </c>
      <c r="AH5036" s="122">
        <v>1.15132242024E-2</v>
      </c>
      <c r="AI5036" s="122">
        <v>1.02181161588E-2</v>
      </c>
      <c r="AJ5036" s="122">
        <v>8.6306016767999996E-3</v>
      </c>
      <c r="AK5036" s="122">
        <v>8.646859602E-3</v>
      </c>
      <c r="AL5036" s="122">
        <v>0</v>
      </c>
    </row>
    <row r="5037" spans="1:38" hidden="1" x14ac:dyDescent="0.25">
      <c r="A5037" s="122" t="s">
        <v>2067</v>
      </c>
      <c r="B5037" s="122">
        <v>1</v>
      </c>
      <c r="C5037" s="122" t="s">
        <v>2276</v>
      </c>
      <c r="D5037" s="122" t="s">
        <v>2122</v>
      </c>
      <c r="E5037" s="122">
        <v>92</v>
      </c>
      <c r="F5037" s="122">
        <v>0</v>
      </c>
      <c r="G5037" s="122">
        <v>0</v>
      </c>
      <c r="H5037" s="122">
        <v>0</v>
      </c>
      <c r="I5037" s="122">
        <v>0</v>
      </c>
      <c r="J5037" s="122">
        <v>0</v>
      </c>
      <c r="K5037" s="122">
        <v>0</v>
      </c>
      <c r="L5037" s="122">
        <v>0</v>
      </c>
      <c r="M5037" s="122">
        <v>0</v>
      </c>
      <c r="N5037" s="122">
        <v>0</v>
      </c>
      <c r="O5037" s="122">
        <v>0</v>
      </c>
      <c r="P5037" s="122">
        <v>0</v>
      </c>
      <c r="Q5037" s="122">
        <v>0</v>
      </c>
      <c r="R5037" s="122">
        <v>1.3642283256E-3</v>
      </c>
      <c r="S5037" s="122">
        <v>2.9569732295999999E-3</v>
      </c>
      <c r="T5037" s="122">
        <v>3.3275045892000002E-3</v>
      </c>
      <c r="U5037" s="122">
        <v>3.7214299368E-3</v>
      </c>
      <c r="V5037" s="122">
        <v>4.1441113091999996E-3</v>
      </c>
      <c r="W5037" s="122">
        <v>4.5648511823999996E-3</v>
      </c>
      <c r="X5037" s="122">
        <v>5.0006650103999999E-3</v>
      </c>
      <c r="Y5037" s="122">
        <v>5.4500961864000002E-3</v>
      </c>
      <c r="Z5037" s="122">
        <v>5.9250328955999998E-3</v>
      </c>
      <c r="AA5037" s="122">
        <v>6.4125486671999998E-3</v>
      </c>
      <c r="AB5037" s="122">
        <v>6.9014753784000004E-3</v>
      </c>
      <c r="AC5037" s="122">
        <v>7.3996833048000001E-3</v>
      </c>
      <c r="AD5037" s="122">
        <v>7.9137496487999993E-3</v>
      </c>
      <c r="AE5037" s="122">
        <v>8.4522742356000005E-3</v>
      </c>
      <c r="AF5037" s="122">
        <v>8.1276421104000008E-3</v>
      </c>
      <c r="AG5037" s="122">
        <v>7.6610259167999998E-3</v>
      </c>
      <c r="AH5037" s="122">
        <v>7.0895998008000003E-3</v>
      </c>
      <c r="AI5037" s="122">
        <v>6.2895264564000004E-3</v>
      </c>
      <c r="AJ5037" s="122">
        <v>5.1738097068000002E-3</v>
      </c>
      <c r="AK5037" s="122">
        <v>5.1914867724000002E-3</v>
      </c>
      <c r="AL5037" s="122">
        <v>0</v>
      </c>
    </row>
    <row r="5038" spans="1:38" hidden="1" x14ac:dyDescent="0.25">
      <c r="A5038" s="122" t="s">
        <v>2067</v>
      </c>
      <c r="B5038" s="122">
        <v>1</v>
      </c>
      <c r="C5038" s="122" t="s">
        <v>2276</v>
      </c>
      <c r="D5038" s="122" t="s">
        <v>2175</v>
      </c>
      <c r="E5038" s="122">
        <v>92</v>
      </c>
      <c r="F5038" s="122">
        <v>0</v>
      </c>
      <c r="G5038" s="122">
        <v>0</v>
      </c>
      <c r="H5038" s="122">
        <v>0</v>
      </c>
      <c r="I5038" s="122">
        <v>0</v>
      </c>
      <c r="J5038" s="122">
        <v>0</v>
      </c>
      <c r="K5038" s="122">
        <v>0</v>
      </c>
      <c r="L5038" s="122">
        <v>0</v>
      </c>
      <c r="M5038" s="122">
        <v>0</v>
      </c>
      <c r="N5038" s="122">
        <v>0</v>
      </c>
      <c r="O5038" s="122">
        <v>0</v>
      </c>
      <c r="P5038" s="122">
        <v>0</v>
      </c>
      <c r="Q5038" s="122">
        <v>0</v>
      </c>
      <c r="R5038" s="122">
        <v>2.90176464E-5</v>
      </c>
      <c r="S5038" s="122">
        <v>6.2316592799999997E-5</v>
      </c>
      <c r="T5038" s="122">
        <v>6.9386968799999997E-5</v>
      </c>
      <c r="U5038" s="122">
        <v>7.6670002800000001E-5</v>
      </c>
      <c r="V5038" s="122">
        <v>8.3904073200000005E-5</v>
      </c>
      <c r="W5038" s="122">
        <v>9.0963675600000006E-5</v>
      </c>
      <c r="X5038" s="122">
        <v>9.8047398E-5</v>
      </c>
      <c r="Y5038" s="122">
        <v>1.052845236E-4</v>
      </c>
      <c r="Z5038" s="122">
        <v>1.125980292E-4</v>
      </c>
      <c r="AA5038" s="122">
        <v>1.200402552E-4</v>
      </c>
      <c r="AB5038" s="122">
        <v>1.2732152040000001E-4</v>
      </c>
      <c r="AC5038" s="122">
        <v>1.3449336119999999E-4</v>
      </c>
      <c r="AD5038" s="122">
        <v>1.4148872400000001E-4</v>
      </c>
      <c r="AE5038" s="122">
        <v>1.48262826E-4</v>
      </c>
      <c r="AF5038" s="122">
        <v>1.396264188E-4</v>
      </c>
      <c r="AG5038" s="122">
        <v>1.2871348559999999E-4</v>
      </c>
      <c r="AH5038" s="122">
        <v>1.1647081680000001E-4</v>
      </c>
      <c r="AI5038" s="122">
        <v>1.0088278440000001E-4</v>
      </c>
      <c r="AJ5038" s="122">
        <v>8.1400497599999996E-5</v>
      </c>
      <c r="AK5038" s="122">
        <v>7.9549609199999996E-5</v>
      </c>
      <c r="AL5038" s="122">
        <v>0</v>
      </c>
    </row>
    <row r="5039" spans="1:38" hidden="1" x14ac:dyDescent="0.25">
      <c r="A5039" s="122" t="s">
        <v>2067</v>
      </c>
      <c r="B5039" s="122">
        <v>1</v>
      </c>
      <c r="C5039" s="122" t="s">
        <v>2276</v>
      </c>
      <c r="D5039" s="122" t="s">
        <v>2123</v>
      </c>
      <c r="E5039" s="122">
        <v>92</v>
      </c>
      <c r="F5039" s="122">
        <v>0</v>
      </c>
      <c r="G5039" s="122">
        <v>0</v>
      </c>
      <c r="H5039" s="122">
        <v>0</v>
      </c>
      <c r="I5039" s="122">
        <v>0</v>
      </c>
      <c r="J5039" s="122">
        <v>0</v>
      </c>
      <c r="K5039" s="122">
        <v>0</v>
      </c>
      <c r="L5039" s="122">
        <v>0</v>
      </c>
      <c r="M5039" s="122">
        <v>0</v>
      </c>
      <c r="N5039" s="122">
        <v>0</v>
      </c>
      <c r="O5039" s="122">
        <v>0</v>
      </c>
      <c r="P5039" s="122">
        <v>0</v>
      </c>
      <c r="Q5039" s="122">
        <v>0</v>
      </c>
      <c r="R5039" s="122">
        <v>2.7205922448000001E-3</v>
      </c>
      <c r="S5039" s="122">
        <v>5.9798529119999997E-3</v>
      </c>
      <c r="T5039" s="122">
        <v>6.8401994027999999E-3</v>
      </c>
      <c r="U5039" s="122">
        <v>7.8133614048000004E-3</v>
      </c>
      <c r="V5039" s="122">
        <v>8.8545526607999997E-3</v>
      </c>
      <c r="W5039" s="122">
        <v>9.8834696507999996E-3</v>
      </c>
      <c r="X5039" s="122">
        <v>1.09255163628E-2</v>
      </c>
      <c r="Y5039" s="122">
        <v>1.1933956920000001E-2</v>
      </c>
      <c r="Z5039" s="122">
        <v>1.29923813532E-2</v>
      </c>
      <c r="AA5039" s="122">
        <v>1.41144369192E-2</v>
      </c>
      <c r="AB5039" s="122">
        <v>1.5323517364799999E-2</v>
      </c>
      <c r="AC5039" s="122">
        <v>1.6583443494E-2</v>
      </c>
      <c r="AD5039" s="122">
        <v>1.7947658071199999E-2</v>
      </c>
      <c r="AE5039" s="122">
        <v>1.9381871943599999E-2</v>
      </c>
      <c r="AF5039" s="122">
        <v>1.8866333877599999E-2</v>
      </c>
      <c r="AG5039" s="122">
        <v>1.7975429839199999E-2</v>
      </c>
      <c r="AH5039" s="122">
        <v>1.68621496116E-2</v>
      </c>
      <c r="AI5039" s="122">
        <v>1.51812205404E-2</v>
      </c>
      <c r="AJ5039" s="122">
        <v>1.23289087344E-2</v>
      </c>
      <c r="AK5039" s="122">
        <v>1.2483892518E-2</v>
      </c>
      <c r="AL5039" s="122">
        <v>0</v>
      </c>
    </row>
    <row r="5040" spans="1:38" x14ac:dyDescent="0.25">
      <c r="A5040" s="122" t="s">
        <v>2067</v>
      </c>
      <c r="B5040" s="122">
        <v>1</v>
      </c>
      <c r="C5040" s="122" t="s">
        <v>2276</v>
      </c>
      <c r="D5040" s="122" t="s">
        <v>2124</v>
      </c>
      <c r="E5040" s="122">
        <v>92</v>
      </c>
      <c r="F5040" s="122">
        <v>0</v>
      </c>
      <c r="G5040" s="122">
        <v>0</v>
      </c>
      <c r="H5040" s="122">
        <v>0</v>
      </c>
      <c r="I5040" s="122">
        <v>0</v>
      </c>
      <c r="J5040" s="122">
        <v>0</v>
      </c>
      <c r="K5040" s="122">
        <v>0</v>
      </c>
      <c r="L5040" s="122">
        <v>0</v>
      </c>
      <c r="M5040" s="122">
        <v>0</v>
      </c>
      <c r="N5040" s="122">
        <v>0</v>
      </c>
      <c r="O5040" s="122">
        <v>0</v>
      </c>
      <c r="P5040" s="122">
        <v>0</v>
      </c>
      <c r="Q5040" s="122">
        <v>0</v>
      </c>
      <c r="R5040" s="122">
        <v>1.7581094129999999E-2</v>
      </c>
      <c r="S5040" s="122">
        <v>3.8256766009199999E-2</v>
      </c>
      <c r="T5040" s="122">
        <v>4.3050212320800002E-2</v>
      </c>
      <c r="U5040" s="122">
        <v>4.7941938145200001E-2</v>
      </c>
      <c r="V5040" s="122">
        <v>5.2901670148799998E-2</v>
      </c>
      <c r="W5040" s="122">
        <v>5.8089717972E-2</v>
      </c>
      <c r="X5040" s="122">
        <v>6.3678062280000003E-2</v>
      </c>
      <c r="Y5040" s="122">
        <v>6.9538547482800001E-2</v>
      </c>
      <c r="Z5040" s="122">
        <v>7.5674097647999997E-2</v>
      </c>
      <c r="AA5040" s="122">
        <v>8.2061053628399994E-2</v>
      </c>
      <c r="AB5040" s="122">
        <v>8.8684179382800002E-2</v>
      </c>
      <c r="AC5040" s="122">
        <v>9.5615499884400004E-2</v>
      </c>
      <c r="AD5040" s="122">
        <v>0.1028596564644</v>
      </c>
      <c r="AE5040" s="122">
        <v>0.1103554881192</v>
      </c>
      <c r="AF5040" s="122">
        <v>0.106353692448</v>
      </c>
      <c r="AG5040" s="122">
        <v>0.1003270100736</v>
      </c>
      <c r="AH5040" s="122">
        <v>9.2822339242800006E-2</v>
      </c>
      <c r="AI5040" s="122">
        <v>8.21069589732E-2</v>
      </c>
      <c r="AJ5040" s="122">
        <v>6.7844749989599995E-2</v>
      </c>
      <c r="AK5040" s="122">
        <v>6.73199086788E-2</v>
      </c>
      <c r="AL5040" s="122">
        <v>0</v>
      </c>
    </row>
    <row r="5041" spans="1:38" hidden="1" x14ac:dyDescent="0.25">
      <c r="A5041" s="122" t="s">
        <v>2067</v>
      </c>
      <c r="B5041" s="122">
        <v>1</v>
      </c>
      <c r="C5041" s="122" t="s">
        <v>2276</v>
      </c>
      <c r="D5041" s="122" t="s">
        <v>474</v>
      </c>
      <c r="E5041" s="122">
        <v>92</v>
      </c>
      <c r="F5041" s="122">
        <v>0</v>
      </c>
      <c r="G5041" s="122">
        <v>0</v>
      </c>
      <c r="H5041" s="122">
        <v>0</v>
      </c>
      <c r="I5041" s="122">
        <v>0</v>
      </c>
      <c r="J5041" s="122">
        <v>0</v>
      </c>
      <c r="K5041" s="122">
        <v>0</v>
      </c>
      <c r="L5041" s="122">
        <v>0</v>
      </c>
      <c r="M5041" s="122">
        <v>0</v>
      </c>
      <c r="N5041" s="122">
        <v>0</v>
      </c>
      <c r="O5041" s="122">
        <v>0</v>
      </c>
      <c r="P5041" s="122">
        <v>0</v>
      </c>
      <c r="Q5041" s="122">
        <v>0</v>
      </c>
      <c r="R5041" s="122">
        <v>2.2638966876E-3</v>
      </c>
      <c r="S5041" s="122">
        <v>4.9145848307999996E-3</v>
      </c>
      <c r="T5041" s="122">
        <v>5.5364055864000001E-3</v>
      </c>
      <c r="U5041" s="122">
        <v>6.1980027144000003E-3</v>
      </c>
      <c r="V5041" s="122">
        <v>6.9325355064000001E-3</v>
      </c>
      <c r="W5041" s="122">
        <v>7.6980122484E-3</v>
      </c>
      <c r="X5041" s="122">
        <v>8.5063289243999998E-3</v>
      </c>
      <c r="Y5041" s="122">
        <v>9.3546461280000007E-3</v>
      </c>
      <c r="Z5041" s="122">
        <v>1.02350633532E-2</v>
      </c>
      <c r="AA5041" s="122">
        <v>1.11676330836E-2</v>
      </c>
      <c r="AB5041" s="122">
        <v>1.2138646074E-2</v>
      </c>
      <c r="AC5041" s="122">
        <v>1.3174328080799999E-2</v>
      </c>
      <c r="AD5041" s="122">
        <v>1.42683960048E-2</v>
      </c>
      <c r="AE5041" s="122">
        <v>1.54716853992E-2</v>
      </c>
      <c r="AF5041" s="122">
        <v>1.50605501904E-2</v>
      </c>
      <c r="AG5041" s="122">
        <v>1.43266595532E-2</v>
      </c>
      <c r="AH5041" s="122">
        <v>1.3409160079200001E-2</v>
      </c>
      <c r="AI5041" s="122">
        <v>1.1988854602799999E-2</v>
      </c>
      <c r="AJ5041" s="122">
        <v>9.9351274547999999E-3</v>
      </c>
      <c r="AK5041" s="122">
        <v>9.9717006108000009E-3</v>
      </c>
      <c r="AL5041" s="122">
        <v>0</v>
      </c>
    </row>
    <row r="5042" spans="1:38" hidden="1" x14ac:dyDescent="0.25">
      <c r="A5042" s="122" t="s">
        <v>2067</v>
      </c>
      <c r="B5042" s="122">
        <v>1</v>
      </c>
      <c r="C5042" s="122" t="s">
        <v>2276</v>
      </c>
      <c r="D5042" s="122" t="s">
        <v>2125</v>
      </c>
      <c r="E5042" s="122">
        <v>92</v>
      </c>
      <c r="F5042" s="122">
        <v>0</v>
      </c>
      <c r="G5042" s="122">
        <v>0</v>
      </c>
      <c r="H5042" s="122">
        <v>0</v>
      </c>
      <c r="I5042" s="122">
        <v>0</v>
      </c>
      <c r="J5042" s="122">
        <v>0</v>
      </c>
      <c r="K5042" s="122">
        <v>0</v>
      </c>
      <c r="L5042" s="122">
        <v>0</v>
      </c>
      <c r="M5042" s="122">
        <v>0</v>
      </c>
      <c r="N5042" s="122">
        <v>0</v>
      </c>
      <c r="O5042" s="122">
        <v>0</v>
      </c>
      <c r="P5042" s="122">
        <v>0</v>
      </c>
      <c r="Q5042" s="122">
        <v>0</v>
      </c>
      <c r="R5042" s="122">
        <v>1.7437734096000001E-3</v>
      </c>
      <c r="S5042" s="122">
        <v>3.7812051659999999E-3</v>
      </c>
      <c r="T5042" s="122">
        <v>4.2307627308000003E-3</v>
      </c>
      <c r="U5042" s="122">
        <v>4.6927133928000003E-3</v>
      </c>
      <c r="V5042" s="122">
        <v>5.1658328208000004E-3</v>
      </c>
      <c r="W5042" s="122">
        <v>5.6523134424000003E-3</v>
      </c>
      <c r="X5042" s="122">
        <v>6.1680013739999996E-3</v>
      </c>
      <c r="Y5042" s="122">
        <v>6.7011539543999996E-3</v>
      </c>
      <c r="Z5042" s="122">
        <v>7.2576086256000002E-3</v>
      </c>
      <c r="AA5042" s="122">
        <v>7.8245427131999994E-3</v>
      </c>
      <c r="AB5042" s="122">
        <v>8.4027437352000005E-3</v>
      </c>
      <c r="AC5042" s="122">
        <v>8.9877015732000003E-3</v>
      </c>
      <c r="AD5042" s="122">
        <v>9.5849632644000003E-3</v>
      </c>
      <c r="AE5042" s="122">
        <v>1.0179271702800001E-2</v>
      </c>
      <c r="AF5042" s="122">
        <v>9.7250588975999995E-3</v>
      </c>
      <c r="AG5042" s="122">
        <v>9.1184993484000002E-3</v>
      </c>
      <c r="AH5042" s="122">
        <v>8.4132976020000003E-3</v>
      </c>
      <c r="AI5042" s="122">
        <v>7.4242638359999997E-3</v>
      </c>
      <c r="AJ5042" s="122">
        <v>6.1838065668000002E-3</v>
      </c>
      <c r="AK5042" s="122">
        <v>6.1860817260000001E-3</v>
      </c>
      <c r="AL5042" s="122">
        <v>0</v>
      </c>
    </row>
    <row r="5043" spans="1:38" hidden="1" x14ac:dyDescent="0.25">
      <c r="A5043" s="122" t="s">
        <v>2067</v>
      </c>
      <c r="B5043" s="122">
        <v>1</v>
      </c>
      <c r="C5043" s="122" t="s">
        <v>2276</v>
      </c>
      <c r="D5043" s="122" t="s">
        <v>2126</v>
      </c>
      <c r="E5043" s="122">
        <v>92</v>
      </c>
      <c r="F5043" s="122">
        <v>0</v>
      </c>
      <c r="G5043" s="122">
        <v>0</v>
      </c>
      <c r="H5043" s="122">
        <v>0</v>
      </c>
      <c r="I5043" s="122">
        <v>0</v>
      </c>
      <c r="J5043" s="122">
        <v>0</v>
      </c>
      <c r="K5043" s="122">
        <v>0</v>
      </c>
      <c r="L5043" s="122">
        <v>0</v>
      </c>
      <c r="M5043" s="122">
        <v>0</v>
      </c>
      <c r="N5043" s="122">
        <v>0</v>
      </c>
      <c r="O5043" s="122">
        <v>0</v>
      </c>
      <c r="P5043" s="122">
        <v>0</v>
      </c>
      <c r="Q5043" s="122">
        <v>0</v>
      </c>
      <c r="R5043" s="122">
        <v>2.889650772E-4</v>
      </c>
      <c r="S5043" s="122">
        <v>6.1693894800000004E-4</v>
      </c>
      <c r="T5043" s="122">
        <v>6.8706173760000005E-4</v>
      </c>
      <c r="U5043" s="122">
        <v>7.5889367040000001E-4</v>
      </c>
      <c r="V5043" s="122">
        <v>8.3811693600000002E-4</v>
      </c>
      <c r="W5043" s="122">
        <v>9.2046012360000003E-4</v>
      </c>
      <c r="X5043" s="122">
        <v>1.0093969152000001E-3</v>
      </c>
      <c r="Y5043" s="122">
        <v>1.1142127871999999E-3</v>
      </c>
      <c r="Z5043" s="122">
        <v>1.2273505416E-3</v>
      </c>
      <c r="AA5043" s="122">
        <v>1.3524612227999999E-3</v>
      </c>
      <c r="AB5043" s="122">
        <v>1.485847476E-3</v>
      </c>
      <c r="AC5043" s="122">
        <v>1.6285752444E-3</v>
      </c>
      <c r="AD5043" s="122">
        <v>1.7689505892E-3</v>
      </c>
      <c r="AE5043" s="122">
        <v>1.92041028E-3</v>
      </c>
      <c r="AF5043" s="122">
        <v>1.8678867288E-3</v>
      </c>
      <c r="AG5043" s="122">
        <v>1.77782892E-3</v>
      </c>
      <c r="AH5043" s="122">
        <v>1.6573219428E-3</v>
      </c>
      <c r="AI5043" s="122">
        <v>1.4745442008E-3</v>
      </c>
      <c r="AJ5043" s="122">
        <v>1.1853037536000001E-3</v>
      </c>
      <c r="AK5043" s="122">
        <v>1.1495971487999999E-3</v>
      </c>
      <c r="AL5043" s="122">
        <v>0</v>
      </c>
    </row>
    <row r="5044" spans="1:38" hidden="1" x14ac:dyDescent="0.25">
      <c r="A5044" s="122" t="s">
        <v>2067</v>
      </c>
      <c r="B5044" s="122">
        <v>1</v>
      </c>
      <c r="C5044" s="122" t="s">
        <v>2276</v>
      </c>
      <c r="D5044" s="122" t="s">
        <v>2127</v>
      </c>
      <c r="E5044" s="122">
        <v>92</v>
      </c>
      <c r="F5044" s="122">
        <v>0</v>
      </c>
      <c r="G5044" s="122">
        <v>0</v>
      </c>
      <c r="H5044" s="122">
        <v>0</v>
      </c>
      <c r="I5044" s="122">
        <v>0</v>
      </c>
      <c r="J5044" s="122">
        <v>0</v>
      </c>
      <c r="K5044" s="122">
        <v>0</v>
      </c>
      <c r="L5044" s="122">
        <v>0</v>
      </c>
      <c r="M5044" s="122">
        <v>0</v>
      </c>
      <c r="N5044" s="122">
        <v>0</v>
      </c>
      <c r="O5044" s="122">
        <v>0</v>
      </c>
      <c r="P5044" s="122">
        <v>0</v>
      </c>
      <c r="Q5044" s="122">
        <v>0</v>
      </c>
      <c r="R5044" s="122">
        <v>4.064405724E-4</v>
      </c>
      <c r="S5044" s="122">
        <v>8.8769776680000002E-4</v>
      </c>
      <c r="T5044" s="122">
        <v>1.0053878495999999E-3</v>
      </c>
      <c r="U5044" s="122">
        <v>1.1309085708000001E-3</v>
      </c>
      <c r="V5044" s="122">
        <v>1.2619432043999999E-3</v>
      </c>
      <c r="W5044" s="122">
        <v>1.3969439699999999E-3</v>
      </c>
      <c r="X5044" s="122">
        <v>1.5376151867999999E-3</v>
      </c>
      <c r="Y5044" s="122">
        <v>1.6776933732E-3</v>
      </c>
      <c r="Z5044" s="122">
        <v>1.8242442419999999E-3</v>
      </c>
      <c r="AA5044" s="122">
        <v>1.9788812604000002E-3</v>
      </c>
      <c r="AB5044" s="122">
        <v>2.1397528968000001E-3</v>
      </c>
      <c r="AC5044" s="122">
        <v>2.3096979948000001E-3</v>
      </c>
      <c r="AD5044" s="122">
        <v>2.4874249283999999E-3</v>
      </c>
      <c r="AE5044" s="122">
        <v>2.6722509408000001E-3</v>
      </c>
      <c r="AF5044" s="122">
        <v>2.5807647455999999E-3</v>
      </c>
      <c r="AG5044" s="122">
        <v>2.4431333723999998E-3</v>
      </c>
      <c r="AH5044" s="122">
        <v>2.2759529088E-3</v>
      </c>
      <c r="AI5044" s="122">
        <v>2.0333696268000001E-3</v>
      </c>
      <c r="AJ5044" s="122">
        <v>1.7036633772E-3</v>
      </c>
      <c r="AK5044" s="122">
        <v>1.7214944892E-3</v>
      </c>
      <c r="AL5044" s="122">
        <v>0</v>
      </c>
    </row>
    <row r="5045" spans="1:38" hidden="1" x14ac:dyDescent="0.25">
      <c r="A5045" s="122" t="s">
        <v>2067</v>
      </c>
      <c r="B5045" s="122">
        <v>1</v>
      </c>
      <c r="C5045" s="122" t="s">
        <v>2276</v>
      </c>
      <c r="D5045" s="122" t="s">
        <v>2128</v>
      </c>
      <c r="E5045" s="122">
        <v>92</v>
      </c>
      <c r="F5045" s="122">
        <v>0</v>
      </c>
      <c r="G5045" s="122">
        <v>0</v>
      </c>
      <c r="H5045" s="122">
        <v>0</v>
      </c>
      <c r="I5045" s="122">
        <v>0</v>
      </c>
      <c r="J5045" s="122">
        <v>0</v>
      </c>
      <c r="K5045" s="122">
        <v>0</v>
      </c>
      <c r="L5045" s="122">
        <v>0</v>
      </c>
      <c r="M5045" s="122">
        <v>0</v>
      </c>
      <c r="N5045" s="122">
        <v>0</v>
      </c>
      <c r="O5045" s="122">
        <v>0</v>
      </c>
      <c r="P5045" s="122">
        <v>0</v>
      </c>
      <c r="Q5045" s="122">
        <v>0</v>
      </c>
      <c r="R5045" s="122">
        <v>8.4141633491999993E-3</v>
      </c>
      <c r="S5045" s="122">
        <v>1.84528513104E-2</v>
      </c>
      <c r="T5045" s="122">
        <v>2.1074970439200001E-2</v>
      </c>
      <c r="U5045" s="122">
        <v>2.3874713750400001E-2</v>
      </c>
      <c r="V5045" s="122">
        <v>2.6680511985600001E-2</v>
      </c>
      <c r="W5045" s="122">
        <v>2.9433754670399999E-2</v>
      </c>
      <c r="X5045" s="122">
        <v>3.2230685670000002E-2</v>
      </c>
      <c r="Y5045" s="122">
        <v>3.5092928644800001E-2</v>
      </c>
      <c r="Z5045" s="122">
        <v>3.8214953426400002E-2</v>
      </c>
      <c r="AA5045" s="122">
        <v>4.1548258795200001E-2</v>
      </c>
      <c r="AB5045" s="122">
        <v>4.5112760715599998E-2</v>
      </c>
      <c r="AC5045" s="122">
        <v>4.8869524844399999E-2</v>
      </c>
      <c r="AD5045" s="122">
        <v>5.2924011620400002E-2</v>
      </c>
      <c r="AE5045" s="122">
        <v>5.7353302694399998E-2</v>
      </c>
      <c r="AF5045" s="122">
        <v>5.6036486168399999E-2</v>
      </c>
      <c r="AG5045" s="122">
        <v>5.3499926789999999E-2</v>
      </c>
      <c r="AH5045" s="122">
        <v>5.0026847629199997E-2</v>
      </c>
      <c r="AI5045" s="122">
        <v>4.4745291631200002E-2</v>
      </c>
      <c r="AJ5045" s="122">
        <v>3.7048515211199999E-2</v>
      </c>
      <c r="AK5045" s="122">
        <v>3.7369633454400003E-2</v>
      </c>
      <c r="AL5045" s="122">
        <v>0</v>
      </c>
    </row>
    <row r="5046" spans="1:38" hidden="1" x14ac:dyDescent="0.25">
      <c r="A5046" s="122" t="s">
        <v>2067</v>
      </c>
      <c r="B5046" s="122">
        <v>1</v>
      </c>
      <c r="C5046" s="122" t="s">
        <v>2276</v>
      </c>
      <c r="D5046" s="122" t="s">
        <v>2129</v>
      </c>
      <c r="E5046" s="122">
        <v>92</v>
      </c>
      <c r="F5046" s="122">
        <v>0</v>
      </c>
      <c r="G5046" s="122">
        <v>0</v>
      </c>
      <c r="H5046" s="122">
        <v>0</v>
      </c>
      <c r="I5046" s="122">
        <v>0</v>
      </c>
      <c r="J5046" s="122">
        <v>0</v>
      </c>
      <c r="K5046" s="122">
        <v>0</v>
      </c>
      <c r="L5046" s="122">
        <v>0</v>
      </c>
      <c r="M5046" s="122">
        <v>0</v>
      </c>
      <c r="N5046" s="122">
        <v>0</v>
      </c>
      <c r="O5046" s="122">
        <v>0</v>
      </c>
      <c r="P5046" s="122">
        <v>0</v>
      </c>
      <c r="Q5046" s="122">
        <v>0</v>
      </c>
      <c r="R5046" s="122">
        <v>4.2895481555999997E-3</v>
      </c>
      <c r="S5046" s="122">
        <v>9.3574642283999997E-3</v>
      </c>
      <c r="T5046" s="122">
        <v>1.06120214064E-2</v>
      </c>
      <c r="U5046" s="122">
        <v>1.1943917676000001E-2</v>
      </c>
      <c r="V5046" s="122">
        <v>1.3446464071200001E-2</v>
      </c>
      <c r="W5046" s="122">
        <v>1.49829932952E-2</v>
      </c>
      <c r="X5046" s="122">
        <v>1.6534925470799999E-2</v>
      </c>
      <c r="Y5046" s="122">
        <v>1.8100579273199999E-2</v>
      </c>
      <c r="Z5046" s="122">
        <v>1.9693770477600001E-2</v>
      </c>
      <c r="AA5046" s="122">
        <v>2.13755329752E-2</v>
      </c>
      <c r="AB5046" s="122">
        <v>2.3146692795599999E-2</v>
      </c>
      <c r="AC5046" s="122">
        <v>2.4934046140800002E-2</v>
      </c>
      <c r="AD5046" s="122">
        <v>2.68465669296E-2</v>
      </c>
      <c r="AE5046" s="122">
        <v>2.8885984485600001E-2</v>
      </c>
      <c r="AF5046" s="122">
        <v>2.8004180440800001E-2</v>
      </c>
      <c r="AG5046" s="122">
        <v>2.65675755528E-2</v>
      </c>
      <c r="AH5046" s="122">
        <v>2.4759054495600001E-2</v>
      </c>
      <c r="AI5046" s="122">
        <v>2.2126959575999999E-2</v>
      </c>
      <c r="AJ5046" s="122">
        <v>1.8422634096E-2</v>
      </c>
      <c r="AK5046" s="122">
        <v>1.8528692469600001E-2</v>
      </c>
      <c r="AL5046" s="122">
        <v>0</v>
      </c>
    </row>
    <row r="5047" spans="1:38" hidden="1" x14ac:dyDescent="0.25">
      <c r="A5047" s="122" t="s">
        <v>2067</v>
      </c>
      <c r="B5047" s="122">
        <v>1</v>
      </c>
      <c r="C5047" s="122" t="s">
        <v>2276</v>
      </c>
      <c r="D5047" s="122" t="s">
        <v>2176</v>
      </c>
      <c r="E5047" s="122">
        <v>92</v>
      </c>
      <c r="F5047" s="122">
        <v>0</v>
      </c>
      <c r="G5047" s="122">
        <v>0</v>
      </c>
      <c r="H5047" s="122">
        <v>0</v>
      </c>
      <c r="I5047" s="122">
        <v>0</v>
      </c>
      <c r="J5047" s="122">
        <v>0</v>
      </c>
      <c r="K5047" s="122">
        <v>0</v>
      </c>
      <c r="L5047" s="122">
        <v>0</v>
      </c>
      <c r="M5047" s="122">
        <v>0</v>
      </c>
      <c r="N5047" s="122">
        <v>0</v>
      </c>
      <c r="O5047" s="122">
        <v>0</v>
      </c>
      <c r="P5047" s="122">
        <v>0</v>
      </c>
      <c r="Q5047" s="122">
        <v>0</v>
      </c>
      <c r="R5047" s="122">
        <v>7.9331082000000001E-5</v>
      </c>
      <c r="S5047" s="122">
        <v>1.715290584E-4</v>
      </c>
      <c r="T5047" s="122">
        <v>1.9222224959999999E-4</v>
      </c>
      <c r="U5047" s="122">
        <v>2.1353653079999999E-4</v>
      </c>
      <c r="V5047" s="122">
        <v>2.3541779279999999E-4</v>
      </c>
      <c r="W5047" s="122">
        <v>2.5817734440000001E-4</v>
      </c>
      <c r="X5047" s="122">
        <v>2.8167593280000001E-4</v>
      </c>
      <c r="Y5047" s="122">
        <v>3.0602531400000002E-4</v>
      </c>
      <c r="Z5047" s="122">
        <v>3.3119783039999999E-4</v>
      </c>
      <c r="AA5047" s="122">
        <v>3.5747150519999999E-4</v>
      </c>
      <c r="AB5047" s="122">
        <v>3.848043696E-4</v>
      </c>
      <c r="AC5047" s="122">
        <v>4.132007652E-4</v>
      </c>
      <c r="AD5047" s="122">
        <v>4.421397E-4</v>
      </c>
      <c r="AE5047" s="122">
        <v>4.7201971680000001E-4</v>
      </c>
      <c r="AF5047" s="122">
        <v>4.5339674520000002E-4</v>
      </c>
      <c r="AG5047" s="122">
        <v>4.2682695719999998E-4</v>
      </c>
      <c r="AH5047" s="122">
        <v>3.9488041919999998E-4</v>
      </c>
      <c r="AI5047" s="122">
        <v>3.5007703680000002E-4</v>
      </c>
      <c r="AJ5047" s="122">
        <v>2.8939674479999997E-4</v>
      </c>
      <c r="AK5047" s="122">
        <v>2.8960996559999999E-4</v>
      </c>
      <c r="AL5047" s="122">
        <v>0</v>
      </c>
    </row>
    <row r="5048" spans="1:38" hidden="1" x14ac:dyDescent="0.25">
      <c r="A5048" s="122" t="s">
        <v>2067</v>
      </c>
      <c r="B5048" s="122">
        <v>1</v>
      </c>
      <c r="C5048" s="122" t="s">
        <v>2276</v>
      </c>
      <c r="D5048" s="122" t="s">
        <v>2130</v>
      </c>
      <c r="E5048" s="122">
        <v>92</v>
      </c>
      <c r="F5048" s="122">
        <v>0</v>
      </c>
      <c r="G5048" s="122">
        <v>0</v>
      </c>
      <c r="H5048" s="122">
        <v>0</v>
      </c>
      <c r="I5048" s="122">
        <v>0</v>
      </c>
      <c r="J5048" s="122">
        <v>0</v>
      </c>
      <c r="K5048" s="122">
        <v>0</v>
      </c>
      <c r="L5048" s="122">
        <v>0</v>
      </c>
      <c r="M5048" s="122">
        <v>0</v>
      </c>
      <c r="N5048" s="122">
        <v>0</v>
      </c>
      <c r="O5048" s="122">
        <v>0</v>
      </c>
      <c r="P5048" s="122">
        <v>0</v>
      </c>
      <c r="Q5048" s="122">
        <v>0</v>
      </c>
      <c r="R5048" s="122">
        <v>6.2496704879999999E-4</v>
      </c>
      <c r="S5048" s="122">
        <v>1.3577536332E-3</v>
      </c>
      <c r="T5048" s="122">
        <v>1.5411966047999999E-3</v>
      </c>
      <c r="U5048" s="122">
        <v>1.7298211956E-3</v>
      </c>
      <c r="V5048" s="122">
        <v>1.9235048759999999E-3</v>
      </c>
      <c r="W5048" s="122">
        <v>2.1083181852E-3</v>
      </c>
      <c r="X5048" s="122">
        <v>2.3175598283999999E-3</v>
      </c>
      <c r="Y5048" s="122">
        <v>2.5337021232000002E-3</v>
      </c>
      <c r="Z5048" s="122">
        <v>2.7658364604000001E-3</v>
      </c>
      <c r="AA5048" s="122">
        <v>3.0079544676000001E-3</v>
      </c>
      <c r="AB5048" s="122">
        <v>3.2608655316000001E-3</v>
      </c>
      <c r="AC5048" s="122">
        <v>3.5213582352000001E-3</v>
      </c>
      <c r="AD5048" s="122">
        <v>3.7728245916E-3</v>
      </c>
      <c r="AE5048" s="122">
        <v>4.0364629452000001E-3</v>
      </c>
      <c r="AF5048" s="122">
        <v>3.8817460091999999E-3</v>
      </c>
      <c r="AG5048" s="122">
        <v>3.6362631816000001E-3</v>
      </c>
      <c r="AH5048" s="122">
        <v>3.3494968032E-3</v>
      </c>
      <c r="AI5048" s="122">
        <v>2.9472334128E-3</v>
      </c>
      <c r="AJ5048" s="122">
        <v>2.4938023368E-3</v>
      </c>
      <c r="AK5048" s="122">
        <v>2.4732560363999998E-3</v>
      </c>
      <c r="AL5048" s="122">
        <v>0</v>
      </c>
    </row>
    <row r="5049" spans="1:38" hidden="1" x14ac:dyDescent="0.25">
      <c r="A5049" s="122" t="s">
        <v>2067</v>
      </c>
      <c r="B5049" s="122">
        <v>1</v>
      </c>
      <c r="C5049" s="122" t="s">
        <v>2276</v>
      </c>
      <c r="D5049" s="122" t="s">
        <v>2131</v>
      </c>
      <c r="E5049" s="122">
        <v>92</v>
      </c>
      <c r="F5049" s="122">
        <v>0</v>
      </c>
      <c r="G5049" s="122">
        <v>0</v>
      </c>
      <c r="H5049" s="122">
        <v>0</v>
      </c>
      <c r="I5049" s="122">
        <v>0</v>
      </c>
      <c r="J5049" s="122">
        <v>0</v>
      </c>
      <c r="K5049" s="122">
        <v>0</v>
      </c>
      <c r="L5049" s="122">
        <v>0</v>
      </c>
      <c r="M5049" s="122">
        <v>0</v>
      </c>
      <c r="N5049" s="122">
        <v>0</v>
      </c>
      <c r="O5049" s="122">
        <v>0</v>
      </c>
      <c r="P5049" s="122">
        <v>0</v>
      </c>
      <c r="Q5049" s="122">
        <v>0</v>
      </c>
      <c r="R5049" s="122">
        <v>1.4793323423999999E-3</v>
      </c>
      <c r="S5049" s="122">
        <v>3.1926604428000002E-3</v>
      </c>
      <c r="T5049" s="122">
        <v>3.5743114440000001E-3</v>
      </c>
      <c r="U5049" s="122">
        <v>3.9667828380000004E-3</v>
      </c>
      <c r="V5049" s="122">
        <v>4.3803882564E-3</v>
      </c>
      <c r="W5049" s="122">
        <v>4.8061209695999998E-3</v>
      </c>
      <c r="X5049" s="122">
        <v>5.248005882E-3</v>
      </c>
      <c r="Y5049" s="122">
        <v>5.7060163007999999E-3</v>
      </c>
      <c r="Z5049" s="122">
        <v>6.1862475912000002E-3</v>
      </c>
      <c r="AA5049" s="122">
        <v>6.6866952203999998E-3</v>
      </c>
      <c r="AB5049" s="122">
        <v>7.1912139839999997E-3</v>
      </c>
      <c r="AC5049" s="122">
        <v>7.7333072856000003E-3</v>
      </c>
      <c r="AD5049" s="122">
        <v>8.2919664444000007E-3</v>
      </c>
      <c r="AE5049" s="122">
        <v>8.8573646508000002E-3</v>
      </c>
      <c r="AF5049" s="122">
        <v>8.5117593816000005E-3</v>
      </c>
      <c r="AG5049" s="122">
        <v>8.0177730179999997E-3</v>
      </c>
      <c r="AH5049" s="122">
        <v>7.4137904496000004E-3</v>
      </c>
      <c r="AI5049" s="122">
        <v>6.5781069804000001E-3</v>
      </c>
      <c r="AJ5049" s="122">
        <v>5.4768578892E-3</v>
      </c>
      <c r="AK5049" s="122">
        <v>5.4783292895999999E-3</v>
      </c>
      <c r="AL5049" s="122">
        <v>0</v>
      </c>
    </row>
    <row r="5050" spans="1:38" hidden="1" x14ac:dyDescent="0.25">
      <c r="A5050" s="122" t="s">
        <v>2067</v>
      </c>
      <c r="B5050" s="122">
        <v>1</v>
      </c>
      <c r="C5050" s="122" t="s">
        <v>2276</v>
      </c>
      <c r="D5050" s="122" t="s">
        <v>2132</v>
      </c>
      <c r="E5050" s="122">
        <v>92</v>
      </c>
      <c r="F5050" s="122">
        <v>0</v>
      </c>
      <c r="G5050" s="122">
        <v>0</v>
      </c>
      <c r="H5050" s="122">
        <v>0</v>
      </c>
      <c r="I5050" s="122">
        <v>0</v>
      </c>
      <c r="J5050" s="122">
        <v>0</v>
      </c>
      <c r="K5050" s="122">
        <v>0</v>
      </c>
      <c r="L5050" s="122">
        <v>0</v>
      </c>
      <c r="M5050" s="122">
        <v>0</v>
      </c>
      <c r="N5050" s="122">
        <v>0</v>
      </c>
      <c r="O5050" s="122">
        <v>0</v>
      </c>
      <c r="P5050" s="122">
        <v>0</v>
      </c>
      <c r="Q5050" s="122">
        <v>0</v>
      </c>
      <c r="R5050" s="122">
        <v>6.7576601999999998E-4</v>
      </c>
      <c r="S5050" s="122">
        <v>1.4795414627999999E-3</v>
      </c>
      <c r="T5050" s="122">
        <v>1.684275078E-3</v>
      </c>
      <c r="U5050" s="122">
        <v>1.9111518984E-3</v>
      </c>
      <c r="V5050" s="122">
        <v>2.1569252915999999E-3</v>
      </c>
      <c r="W5050" s="122">
        <v>2.4118724052000001E-3</v>
      </c>
      <c r="X5050" s="122">
        <v>2.6691516012000002E-3</v>
      </c>
      <c r="Y5050" s="122">
        <v>2.9245085135999999E-3</v>
      </c>
      <c r="Z5050" s="122">
        <v>3.1852021368E-3</v>
      </c>
      <c r="AA5050" s="122">
        <v>3.4542978815999999E-3</v>
      </c>
      <c r="AB5050" s="122">
        <v>3.7299681756E-3</v>
      </c>
      <c r="AC5050" s="122">
        <v>4.0293351636000001E-3</v>
      </c>
      <c r="AD5050" s="122">
        <v>4.3510443468000003E-3</v>
      </c>
      <c r="AE5050" s="122">
        <v>4.6874487204000004E-3</v>
      </c>
      <c r="AF5050" s="122">
        <v>4.5748957955999998E-3</v>
      </c>
      <c r="AG5050" s="122">
        <v>4.3860342660000003E-3</v>
      </c>
      <c r="AH5050" s="122">
        <v>4.1237847419999998E-3</v>
      </c>
      <c r="AI5050" s="122">
        <v>3.7247256131999998E-3</v>
      </c>
      <c r="AJ5050" s="122">
        <v>3.1737331572000002E-3</v>
      </c>
      <c r="AK5050" s="122">
        <v>3.2613919908E-3</v>
      </c>
      <c r="AL5050" s="122">
        <v>0</v>
      </c>
    </row>
    <row r="5051" spans="1:38" hidden="1" x14ac:dyDescent="0.25">
      <c r="A5051" s="122" t="s">
        <v>2067</v>
      </c>
      <c r="B5051" s="122">
        <v>1</v>
      </c>
      <c r="C5051" s="122" t="s">
        <v>2276</v>
      </c>
      <c r="D5051" s="122" t="s">
        <v>2133</v>
      </c>
      <c r="E5051" s="122">
        <v>92</v>
      </c>
      <c r="F5051" s="122">
        <v>0</v>
      </c>
      <c r="G5051" s="122">
        <v>0</v>
      </c>
      <c r="H5051" s="122">
        <v>0</v>
      </c>
      <c r="I5051" s="122">
        <v>0</v>
      </c>
      <c r="J5051" s="122">
        <v>0</v>
      </c>
      <c r="K5051" s="122">
        <v>0</v>
      </c>
      <c r="L5051" s="122">
        <v>0</v>
      </c>
      <c r="M5051" s="122">
        <v>0</v>
      </c>
      <c r="N5051" s="122">
        <v>0</v>
      </c>
      <c r="O5051" s="122">
        <v>0</v>
      </c>
      <c r="P5051" s="122">
        <v>0</v>
      </c>
      <c r="Q5051" s="122">
        <v>0</v>
      </c>
      <c r="R5051" s="122">
        <v>6.3149223240000002E-3</v>
      </c>
      <c r="S5051" s="122">
        <v>1.3625791206E-2</v>
      </c>
      <c r="T5051" s="122">
        <v>1.52353861008E-2</v>
      </c>
      <c r="U5051" s="122">
        <v>1.6873511016000001E-2</v>
      </c>
      <c r="V5051" s="122">
        <v>1.8569239797600001E-2</v>
      </c>
      <c r="W5051" s="122">
        <v>2.0344633080000001E-2</v>
      </c>
      <c r="X5051" s="122">
        <v>2.2175150451600002E-2</v>
      </c>
      <c r="Y5051" s="122">
        <v>2.4075751216800001E-2</v>
      </c>
      <c r="Z5051" s="122">
        <v>2.6037201837599999E-2</v>
      </c>
      <c r="AA5051" s="122">
        <v>2.8056517866E-2</v>
      </c>
      <c r="AB5051" s="122">
        <v>3.0110274681600002E-2</v>
      </c>
      <c r="AC5051" s="122">
        <v>3.2233066796399999E-2</v>
      </c>
      <c r="AD5051" s="122">
        <v>3.4347480668400002E-2</v>
      </c>
      <c r="AE5051" s="122">
        <v>3.6477354093599999E-2</v>
      </c>
      <c r="AF5051" s="122">
        <v>3.4831786711199998E-2</v>
      </c>
      <c r="AG5051" s="122">
        <v>3.2593814119200003E-2</v>
      </c>
      <c r="AH5051" s="122">
        <v>2.9949569232000001E-2</v>
      </c>
      <c r="AI5051" s="122">
        <v>2.6372040421200001E-2</v>
      </c>
      <c r="AJ5051" s="122">
        <v>2.1959936857200001E-2</v>
      </c>
      <c r="AK5051" s="122">
        <v>2.1740295152399999E-2</v>
      </c>
      <c r="AL5051" s="122">
        <v>0</v>
      </c>
    </row>
    <row r="5052" spans="1:38" hidden="1" x14ac:dyDescent="0.25">
      <c r="A5052" s="122" t="s">
        <v>2067</v>
      </c>
      <c r="B5052" s="122">
        <v>1</v>
      </c>
      <c r="C5052" s="122" t="s">
        <v>2276</v>
      </c>
      <c r="D5052" s="122" t="s">
        <v>2134</v>
      </c>
      <c r="E5052" s="122">
        <v>92</v>
      </c>
      <c r="F5052" s="122">
        <v>0</v>
      </c>
      <c r="G5052" s="122">
        <v>0</v>
      </c>
      <c r="H5052" s="122">
        <v>0</v>
      </c>
      <c r="I5052" s="122">
        <v>0</v>
      </c>
      <c r="J5052" s="122">
        <v>0</v>
      </c>
      <c r="K5052" s="122">
        <v>0</v>
      </c>
      <c r="L5052" s="122">
        <v>0</v>
      </c>
      <c r="M5052" s="122">
        <v>0</v>
      </c>
      <c r="N5052" s="122">
        <v>0</v>
      </c>
      <c r="O5052" s="122">
        <v>0</v>
      </c>
      <c r="P5052" s="122">
        <v>0</v>
      </c>
      <c r="Q5052" s="122">
        <v>0</v>
      </c>
      <c r="R5052" s="122">
        <v>3.1036110107999998E-3</v>
      </c>
      <c r="S5052" s="122">
        <v>6.7245981923999996E-3</v>
      </c>
      <c r="T5052" s="122">
        <v>7.5428101787999996E-3</v>
      </c>
      <c r="U5052" s="122">
        <v>8.4015155448000003E-3</v>
      </c>
      <c r="V5052" s="122">
        <v>9.3003216971999994E-3</v>
      </c>
      <c r="W5052" s="122">
        <v>1.02230600352E-2</v>
      </c>
      <c r="X5052" s="122">
        <v>1.1176795708799999E-2</v>
      </c>
      <c r="Y5052" s="122">
        <v>1.21525201392E-2</v>
      </c>
      <c r="Z5052" s="122">
        <v>1.31611150644E-2</v>
      </c>
      <c r="AA5052" s="122">
        <v>1.4210011213199999E-2</v>
      </c>
      <c r="AB5052" s="122">
        <v>1.5282955243199999E-2</v>
      </c>
      <c r="AC5052" s="122">
        <v>1.6423187721600001E-2</v>
      </c>
      <c r="AD5052" s="122">
        <v>1.7582849583599999E-2</v>
      </c>
      <c r="AE5052" s="122">
        <v>1.8753941994E-2</v>
      </c>
      <c r="AF5052" s="122">
        <v>1.8032685573600001E-2</v>
      </c>
      <c r="AG5052" s="122">
        <v>1.6990925246400002E-2</v>
      </c>
      <c r="AH5052" s="122">
        <v>1.5765939992399999E-2</v>
      </c>
      <c r="AI5052" s="122">
        <v>1.40135967468E-2</v>
      </c>
      <c r="AJ5052" s="122">
        <v>1.1655022144799999E-2</v>
      </c>
      <c r="AK5052" s="122">
        <v>1.16769510036E-2</v>
      </c>
      <c r="AL5052" s="122">
        <v>0</v>
      </c>
    </row>
    <row r="5053" spans="1:38" hidden="1" x14ac:dyDescent="0.25">
      <c r="A5053" s="122" t="s">
        <v>2067</v>
      </c>
      <c r="B5053" s="122">
        <v>1</v>
      </c>
      <c r="C5053" s="122" t="s">
        <v>2276</v>
      </c>
      <c r="D5053" s="122" t="s">
        <v>2135</v>
      </c>
      <c r="E5053" s="122">
        <v>92</v>
      </c>
      <c r="F5053" s="122">
        <v>0</v>
      </c>
      <c r="G5053" s="122">
        <v>0</v>
      </c>
      <c r="H5053" s="122">
        <v>0</v>
      </c>
      <c r="I5053" s="122">
        <v>0</v>
      </c>
      <c r="J5053" s="122">
        <v>0</v>
      </c>
      <c r="K5053" s="122">
        <v>0</v>
      </c>
      <c r="L5053" s="122">
        <v>0</v>
      </c>
      <c r="M5053" s="122">
        <v>0</v>
      </c>
      <c r="N5053" s="122">
        <v>0</v>
      </c>
      <c r="O5053" s="122">
        <v>0</v>
      </c>
      <c r="P5053" s="122">
        <v>0</v>
      </c>
      <c r="Q5053" s="122">
        <v>0</v>
      </c>
      <c r="R5053" s="122">
        <v>1.3680640488000001E-3</v>
      </c>
      <c r="S5053" s="122">
        <v>2.9550068867999998E-3</v>
      </c>
      <c r="T5053" s="122">
        <v>3.3089737559999998E-3</v>
      </c>
      <c r="U5053" s="122">
        <v>3.6735280991999999E-3</v>
      </c>
      <c r="V5053" s="122">
        <v>4.0577120219999997E-3</v>
      </c>
      <c r="W5053" s="122">
        <v>4.4609075700000004E-3</v>
      </c>
      <c r="X5053" s="122">
        <v>4.8850178111999997E-3</v>
      </c>
      <c r="Y5053" s="122">
        <v>5.3294256756E-3</v>
      </c>
      <c r="Z5053" s="122">
        <v>5.7958013927999997E-3</v>
      </c>
      <c r="AA5053" s="122">
        <v>6.2569553712000002E-3</v>
      </c>
      <c r="AB5053" s="122">
        <v>6.7452285912000002E-3</v>
      </c>
      <c r="AC5053" s="122">
        <v>7.2343334687999996E-3</v>
      </c>
      <c r="AD5053" s="122">
        <v>7.7354212427999999E-3</v>
      </c>
      <c r="AE5053" s="122">
        <v>8.2565070696000008E-3</v>
      </c>
      <c r="AF5053" s="122">
        <v>7.9134687311999997E-3</v>
      </c>
      <c r="AG5053" s="122">
        <v>7.4239333115999999E-3</v>
      </c>
      <c r="AH5053" s="122">
        <v>6.8556155400000002E-3</v>
      </c>
      <c r="AI5053" s="122">
        <v>6.0639476135999999E-3</v>
      </c>
      <c r="AJ5053" s="122">
        <v>5.0426674980000004E-3</v>
      </c>
      <c r="AK5053" s="122">
        <v>5.0348288999999997E-3</v>
      </c>
      <c r="AL5053" s="122">
        <v>0</v>
      </c>
    </row>
    <row r="5054" spans="1:38" hidden="1" x14ac:dyDescent="0.25">
      <c r="A5054" s="122" t="s">
        <v>2067</v>
      </c>
      <c r="B5054" s="122">
        <v>1</v>
      </c>
      <c r="C5054" s="122" t="s">
        <v>2276</v>
      </c>
      <c r="D5054" s="122" t="s">
        <v>2136</v>
      </c>
      <c r="E5054" s="122">
        <v>92</v>
      </c>
      <c r="F5054" s="122">
        <v>0</v>
      </c>
      <c r="G5054" s="122">
        <v>0</v>
      </c>
      <c r="H5054" s="122">
        <v>0</v>
      </c>
      <c r="I5054" s="122">
        <v>0</v>
      </c>
      <c r="J5054" s="122">
        <v>0</v>
      </c>
      <c r="K5054" s="122">
        <v>0</v>
      </c>
      <c r="L5054" s="122">
        <v>0</v>
      </c>
      <c r="M5054" s="122">
        <v>0</v>
      </c>
      <c r="N5054" s="122">
        <v>0</v>
      </c>
      <c r="O5054" s="122">
        <v>0</v>
      </c>
      <c r="P5054" s="122">
        <v>0</v>
      </c>
      <c r="Q5054" s="122">
        <v>0</v>
      </c>
      <c r="R5054" s="122">
        <v>2.0619638064000002E-3</v>
      </c>
      <c r="S5054" s="122">
        <v>4.4679572831999997E-3</v>
      </c>
      <c r="T5054" s="122">
        <v>5.0173620804000001E-3</v>
      </c>
      <c r="U5054" s="122">
        <v>5.5969933380000001E-3</v>
      </c>
      <c r="V5054" s="122">
        <v>6.1964836367999999E-3</v>
      </c>
      <c r="W5054" s="122">
        <v>6.8211518388000001E-3</v>
      </c>
      <c r="X5054" s="122">
        <v>7.4628074352000003E-3</v>
      </c>
      <c r="Y5054" s="122">
        <v>8.1221069723999995E-3</v>
      </c>
      <c r="Z5054" s="122">
        <v>8.8175256468000004E-3</v>
      </c>
      <c r="AA5054" s="122">
        <v>9.5299948295999998E-3</v>
      </c>
      <c r="AB5054" s="122">
        <v>1.02553383036E-2</v>
      </c>
      <c r="AC5054" s="122">
        <v>1.10150853396E-2</v>
      </c>
      <c r="AD5054" s="122">
        <v>1.17742695756E-2</v>
      </c>
      <c r="AE5054" s="122">
        <v>1.25636089572E-2</v>
      </c>
      <c r="AF5054" s="122">
        <v>1.20626502252E-2</v>
      </c>
      <c r="AG5054" s="122">
        <v>1.13635280052E-2</v>
      </c>
      <c r="AH5054" s="122">
        <v>1.0507376303999999E-2</v>
      </c>
      <c r="AI5054" s="122">
        <v>9.3111790739999999E-3</v>
      </c>
      <c r="AJ5054" s="122">
        <v>7.7359982736000003E-3</v>
      </c>
      <c r="AK5054" s="122">
        <v>7.7367159239999997E-3</v>
      </c>
      <c r="AL5054" s="122">
        <v>0</v>
      </c>
    </row>
    <row r="5055" spans="1:38" hidden="1" x14ac:dyDescent="0.25">
      <c r="A5055" s="122" t="s">
        <v>2067</v>
      </c>
      <c r="B5055" s="122">
        <v>1</v>
      </c>
      <c r="C5055" s="122" t="s">
        <v>2276</v>
      </c>
      <c r="D5055" s="122" t="s">
        <v>2137</v>
      </c>
      <c r="E5055" s="122">
        <v>92</v>
      </c>
      <c r="F5055" s="122">
        <v>0</v>
      </c>
      <c r="G5055" s="122">
        <v>0</v>
      </c>
      <c r="H5055" s="122">
        <v>0</v>
      </c>
      <c r="I5055" s="122">
        <v>0</v>
      </c>
      <c r="J5055" s="122">
        <v>0</v>
      </c>
      <c r="K5055" s="122">
        <v>0</v>
      </c>
      <c r="L5055" s="122">
        <v>0</v>
      </c>
      <c r="M5055" s="122">
        <v>0</v>
      </c>
      <c r="N5055" s="122">
        <v>0</v>
      </c>
      <c r="O5055" s="122">
        <v>0</v>
      </c>
      <c r="P5055" s="122">
        <v>0</v>
      </c>
      <c r="Q5055" s="122">
        <v>0</v>
      </c>
      <c r="R5055" s="122">
        <v>2.2673557367999999E-3</v>
      </c>
      <c r="S5055" s="122">
        <v>4.9062396324000002E-3</v>
      </c>
      <c r="T5055" s="122">
        <v>5.5088446272E-3</v>
      </c>
      <c r="U5055" s="122">
        <v>6.1240584324000003E-3</v>
      </c>
      <c r="V5055" s="122">
        <v>6.3190052771999999E-3</v>
      </c>
      <c r="W5055" s="122">
        <v>7.0116988740000002E-3</v>
      </c>
      <c r="X5055" s="122">
        <v>7.7162856407999997E-3</v>
      </c>
      <c r="Y5055" s="122">
        <v>8.4505490123999993E-3</v>
      </c>
      <c r="Z5055" s="122">
        <v>9.2153081039999998E-3</v>
      </c>
      <c r="AA5055" s="122">
        <v>9.9779015412000006E-3</v>
      </c>
      <c r="AB5055" s="122">
        <v>1.07559722196E-2</v>
      </c>
      <c r="AC5055" s="122">
        <v>1.1562811947599999E-2</v>
      </c>
      <c r="AD5055" s="122">
        <v>1.23845654736E-2</v>
      </c>
      <c r="AE5055" s="122">
        <v>1.3238353977600001E-2</v>
      </c>
      <c r="AF5055" s="122">
        <v>1.2717465774E-2</v>
      </c>
      <c r="AG5055" s="122">
        <v>1.1919726522000001E-2</v>
      </c>
      <c r="AH5055" s="122">
        <v>1.09785246456E-2</v>
      </c>
      <c r="AI5055" s="122">
        <v>9.6982959887999994E-3</v>
      </c>
      <c r="AJ5055" s="122">
        <v>7.9889062823999997E-3</v>
      </c>
      <c r="AK5055" s="122">
        <v>7.9334248151999992E-3</v>
      </c>
      <c r="AL5055" s="122">
        <v>0</v>
      </c>
    </row>
    <row r="5056" spans="1:38" hidden="1" x14ac:dyDescent="0.25">
      <c r="A5056" s="122" t="s">
        <v>2067</v>
      </c>
      <c r="B5056" s="122">
        <v>1</v>
      </c>
      <c r="C5056" s="122" t="s">
        <v>2276</v>
      </c>
      <c r="D5056" s="122" t="s">
        <v>2138</v>
      </c>
      <c r="E5056" s="122">
        <v>92</v>
      </c>
      <c r="F5056" s="122">
        <v>0</v>
      </c>
      <c r="G5056" s="122">
        <v>0</v>
      </c>
      <c r="H5056" s="122">
        <v>0</v>
      </c>
      <c r="I5056" s="122">
        <v>0</v>
      </c>
      <c r="J5056" s="122">
        <v>0</v>
      </c>
      <c r="K5056" s="122">
        <v>0</v>
      </c>
      <c r="L5056" s="122">
        <v>0</v>
      </c>
      <c r="M5056" s="122">
        <v>0</v>
      </c>
      <c r="N5056" s="122">
        <v>0</v>
      </c>
      <c r="O5056" s="122">
        <v>0</v>
      </c>
      <c r="P5056" s="122">
        <v>0</v>
      </c>
      <c r="Q5056" s="122">
        <v>0</v>
      </c>
      <c r="R5056" s="122">
        <v>3.2353180296E-3</v>
      </c>
      <c r="S5056" s="122">
        <v>6.9697744548000004E-3</v>
      </c>
      <c r="T5056" s="122">
        <v>7.7597567952000001E-3</v>
      </c>
      <c r="U5056" s="122">
        <v>8.5683437759999995E-3</v>
      </c>
      <c r="V5056" s="122">
        <v>9.4140153372000001E-3</v>
      </c>
      <c r="W5056" s="122">
        <v>1.0306323963599999E-2</v>
      </c>
      <c r="X5056" s="122">
        <v>1.1253619597200001E-2</v>
      </c>
      <c r="Y5056" s="122">
        <v>1.2262182684000001E-2</v>
      </c>
      <c r="Z5056" s="122">
        <v>1.33149896496E-2</v>
      </c>
      <c r="AA5056" s="122">
        <v>1.4421437244E-2</v>
      </c>
      <c r="AB5056" s="122">
        <v>1.55757602244E-2</v>
      </c>
      <c r="AC5056" s="122">
        <v>1.6784573742E-2</v>
      </c>
      <c r="AD5056" s="122">
        <v>1.8032935698000001E-2</v>
      </c>
      <c r="AE5056" s="122">
        <v>1.9281666609599998E-2</v>
      </c>
      <c r="AF5056" s="122">
        <v>1.8547165656000002E-2</v>
      </c>
      <c r="AG5056" s="122">
        <v>1.75048100472E-2</v>
      </c>
      <c r="AH5056" s="122">
        <v>1.6206636753599998E-2</v>
      </c>
      <c r="AI5056" s="122">
        <v>1.4354771413200001E-2</v>
      </c>
      <c r="AJ5056" s="122">
        <v>1.2061365111599999E-2</v>
      </c>
      <c r="AK5056" s="122">
        <v>1.19836097892E-2</v>
      </c>
      <c r="AL5056" s="122">
        <v>0</v>
      </c>
    </row>
    <row r="5057" spans="1:38" hidden="1" x14ac:dyDescent="0.25">
      <c r="A5057" s="122" t="s">
        <v>2067</v>
      </c>
      <c r="B5057" s="122">
        <v>1</v>
      </c>
      <c r="C5057" s="122" t="s">
        <v>2276</v>
      </c>
      <c r="D5057" s="122" t="s">
        <v>2139</v>
      </c>
      <c r="E5057" s="122">
        <v>92</v>
      </c>
      <c r="F5057" s="122">
        <v>0</v>
      </c>
      <c r="G5057" s="122">
        <v>0</v>
      </c>
      <c r="H5057" s="122">
        <v>0</v>
      </c>
      <c r="I5057" s="122">
        <v>0</v>
      </c>
      <c r="J5057" s="122">
        <v>0</v>
      </c>
      <c r="K5057" s="122">
        <v>0</v>
      </c>
      <c r="L5057" s="122">
        <v>0</v>
      </c>
      <c r="M5057" s="122">
        <v>0</v>
      </c>
      <c r="N5057" s="122">
        <v>0</v>
      </c>
      <c r="O5057" s="122">
        <v>0</v>
      </c>
      <c r="P5057" s="122">
        <v>0</v>
      </c>
      <c r="Q5057" s="122">
        <v>0</v>
      </c>
      <c r="R5057" s="122">
        <v>2.7428430252000001E-3</v>
      </c>
      <c r="S5057" s="122">
        <v>5.9645570531999996E-3</v>
      </c>
      <c r="T5057" s="122">
        <v>6.7125671363999998E-3</v>
      </c>
      <c r="U5057" s="122">
        <v>7.4832509040000002E-3</v>
      </c>
      <c r="V5057" s="122">
        <v>8.2644968999999995E-3</v>
      </c>
      <c r="W5057" s="122">
        <v>9.0593671584000002E-3</v>
      </c>
      <c r="X5057" s="122">
        <v>9.8897448708000005E-3</v>
      </c>
      <c r="Y5057" s="122">
        <v>1.0781104134E-2</v>
      </c>
      <c r="Z5057" s="122">
        <v>1.17381106404E-2</v>
      </c>
      <c r="AA5057" s="122">
        <v>1.27338816852E-2</v>
      </c>
      <c r="AB5057" s="122">
        <v>1.37623371792E-2</v>
      </c>
      <c r="AC5057" s="122">
        <v>1.4810061899999999E-2</v>
      </c>
      <c r="AD5057" s="122">
        <v>1.5887599584E-2</v>
      </c>
      <c r="AE5057" s="122">
        <v>1.6986991113600001E-2</v>
      </c>
      <c r="AF5057" s="122">
        <v>1.6318809788400002E-2</v>
      </c>
      <c r="AG5057" s="122">
        <v>1.5374273804400001E-2</v>
      </c>
      <c r="AH5057" s="122">
        <v>1.4221167758400001E-2</v>
      </c>
      <c r="AI5057" s="122">
        <v>1.2606084920399999E-2</v>
      </c>
      <c r="AJ5057" s="122">
        <v>1.06021934712E-2</v>
      </c>
      <c r="AK5057" s="122">
        <v>1.0577441688000001E-2</v>
      </c>
      <c r="AL5057" s="122">
        <v>0</v>
      </c>
    </row>
    <row r="5058" spans="1:38" hidden="1" x14ac:dyDescent="0.25">
      <c r="A5058" s="122" t="s">
        <v>2067</v>
      </c>
      <c r="B5058" s="122">
        <v>1</v>
      </c>
      <c r="C5058" s="122" t="s">
        <v>2276</v>
      </c>
      <c r="D5058" s="122" t="s">
        <v>2140</v>
      </c>
      <c r="E5058" s="122">
        <v>92</v>
      </c>
      <c r="F5058" s="122">
        <v>0</v>
      </c>
      <c r="G5058" s="122">
        <v>0</v>
      </c>
      <c r="H5058" s="122">
        <v>0</v>
      </c>
      <c r="I5058" s="122">
        <v>0</v>
      </c>
      <c r="J5058" s="122">
        <v>0</v>
      </c>
      <c r="K5058" s="122">
        <v>0</v>
      </c>
      <c r="L5058" s="122">
        <v>0</v>
      </c>
      <c r="M5058" s="122">
        <v>0</v>
      </c>
      <c r="N5058" s="122">
        <v>0</v>
      </c>
      <c r="O5058" s="122">
        <v>0</v>
      </c>
      <c r="P5058" s="122">
        <v>0</v>
      </c>
      <c r="Q5058" s="122">
        <v>0</v>
      </c>
      <c r="R5058" s="122">
        <v>6.5337510240000003E-4</v>
      </c>
      <c r="S5058" s="122">
        <v>1.4178293172E-3</v>
      </c>
      <c r="T5058" s="122">
        <v>1.5897462252000001E-3</v>
      </c>
      <c r="U5058" s="122">
        <v>1.7646897912000001E-3</v>
      </c>
      <c r="V5058" s="122">
        <v>1.9439011500000001E-3</v>
      </c>
      <c r="W5058" s="122">
        <v>2.126530152E-3</v>
      </c>
      <c r="X5058" s="122">
        <v>2.3145955608000002E-3</v>
      </c>
      <c r="Y5058" s="122">
        <v>2.5014794915999999E-3</v>
      </c>
      <c r="Z5058" s="122">
        <v>2.6921222831999998E-3</v>
      </c>
      <c r="AA5058" s="122">
        <v>2.8965616344000002E-3</v>
      </c>
      <c r="AB5058" s="122">
        <v>3.1040274024000001E-3</v>
      </c>
      <c r="AC5058" s="122">
        <v>3.3207004175999999E-3</v>
      </c>
      <c r="AD5058" s="122">
        <v>3.5485932528000002E-3</v>
      </c>
      <c r="AE5058" s="122">
        <v>3.7701044183999998E-3</v>
      </c>
      <c r="AF5058" s="122">
        <v>3.6194910983999998E-3</v>
      </c>
      <c r="AG5058" s="122">
        <v>3.4066763183999999E-3</v>
      </c>
      <c r="AH5058" s="122">
        <v>3.1541925803999999E-3</v>
      </c>
      <c r="AI5058" s="122">
        <v>2.8018199628E-3</v>
      </c>
      <c r="AJ5058" s="122">
        <v>2.3398520952000001E-3</v>
      </c>
      <c r="AK5058" s="122">
        <v>2.3543485367999999E-3</v>
      </c>
      <c r="AL5058" s="122">
        <v>0</v>
      </c>
    </row>
    <row r="5059" spans="1:38" hidden="1" x14ac:dyDescent="0.25">
      <c r="A5059" s="122" t="s">
        <v>2067</v>
      </c>
      <c r="B5059" s="122">
        <v>1</v>
      </c>
      <c r="C5059" s="122" t="s">
        <v>2276</v>
      </c>
      <c r="D5059" s="122" t="s">
        <v>2141</v>
      </c>
      <c r="E5059" s="122">
        <v>92</v>
      </c>
      <c r="F5059" s="122">
        <v>0</v>
      </c>
      <c r="G5059" s="122">
        <v>0</v>
      </c>
      <c r="H5059" s="122">
        <v>0</v>
      </c>
      <c r="I5059" s="122">
        <v>0</v>
      </c>
      <c r="J5059" s="122">
        <v>0</v>
      </c>
      <c r="K5059" s="122">
        <v>0</v>
      </c>
      <c r="L5059" s="122">
        <v>0</v>
      </c>
      <c r="M5059" s="122">
        <v>0</v>
      </c>
      <c r="N5059" s="122">
        <v>0</v>
      </c>
      <c r="O5059" s="122">
        <v>0</v>
      </c>
      <c r="P5059" s="122">
        <v>0</v>
      </c>
      <c r="Q5059" s="122">
        <v>0</v>
      </c>
      <c r="R5059" s="122">
        <v>5.0495507028000004E-3</v>
      </c>
      <c r="S5059" s="122">
        <v>1.0896668923200001E-2</v>
      </c>
      <c r="T5059" s="122">
        <v>1.2168337472400001E-2</v>
      </c>
      <c r="U5059" s="122">
        <v>1.34495856816E-2</v>
      </c>
      <c r="V5059" s="122">
        <v>1.47392484744E-2</v>
      </c>
      <c r="W5059" s="122">
        <v>1.6026669875999999E-2</v>
      </c>
      <c r="X5059" s="122">
        <v>1.7303922687600001E-2</v>
      </c>
      <c r="Y5059" s="122">
        <v>1.86287706108E-2</v>
      </c>
      <c r="Z5059" s="122">
        <v>2.00291332692E-2</v>
      </c>
      <c r="AA5059" s="122">
        <v>2.1548704444800001E-2</v>
      </c>
      <c r="AB5059" s="122">
        <v>2.3134326632400001E-2</v>
      </c>
      <c r="AC5059" s="122">
        <v>2.4782101155599999E-2</v>
      </c>
      <c r="AD5059" s="122">
        <v>2.6475582114000001E-2</v>
      </c>
      <c r="AE5059" s="122">
        <v>2.8180042657200002E-2</v>
      </c>
      <c r="AF5059" s="122">
        <v>2.7041612023200001E-2</v>
      </c>
      <c r="AG5059" s="122">
        <v>2.5444688811599999E-2</v>
      </c>
      <c r="AH5059" s="122">
        <v>2.3506665464400001E-2</v>
      </c>
      <c r="AI5059" s="122">
        <v>2.0787800131200001E-2</v>
      </c>
      <c r="AJ5059" s="122">
        <v>1.7292219663599999E-2</v>
      </c>
      <c r="AK5059" s="122">
        <v>1.7244062073599999E-2</v>
      </c>
      <c r="AL5059" s="122">
        <v>0</v>
      </c>
    </row>
    <row r="5060" spans="1:38" hidden="1" x14ac:dyDescent="0.25">
      <c r="A5060" s="122" t="s">
        <v>2067</v>
      </c>
      <c r="B5060" s="122">
        <v>1</v>
      </c>
      <c r="C5060" s="122" t="s">
        <v>2276</v>
      </c>
      <c r="D5060" s="122" t="s">
        <v>2142</v>
      </c>
      <c r="E5060" s="122">
        <v>92</v>
      </c>
      <c r="F5060" s="122">
        <v>0</v>
      </c>
      <c r="G5060" s="122">
        <v>0</v>
      </c>
      <c r="H5060" s="122">
        <v>0</v>
      </c>
      <c r="I5060" s="122">
        <v>0</v>
      </c>
      <c r="J5060" s="122">
        <v>0</v>
      </c>
      <c r="K5060" s="122">
        <v>0</v>
      </c>
      <c r="L5060" s="122">
        <v>0</v>
      </c>
      <c r="M5060" s="122">
        <v>0</v>
      </c>
      <c r="N5060" s="122">
        <v>0</v>
      </c>
      <c r="O5060" s="122">
        <v>0</v>
      </c>
      <c r="P5060" s="122">
        <v>0</v>
      </c>
      <c r="Q5060" s="122">
        <v>0</v>
      </c>
      <c r="R5060" s="122">
        <v>2.5303615032E-3</v>
      </c>
      <c r="S5060" s="122">
        <v>5.4841417272000004E-3</v>
      </c>
      <c r="T5060" s="122">
        <v>6.1568442659999997E-3</v>
      </c>
      <c r="U5060" s="122">
        <v>6.8506152227999998E-3</v>
      </c>
      <c r="V5060" s="122">
        <v>7.5833305728000002E-3</v>
      </c>
      <c r="W5060" s="122">
        <v>8.3443409339999993E-3</v>
      </c>
      <c r="X5060" s="122">
        <v>9.1278784103999994E-3</v>
      </c>
      <c r="Y5060" s="122">
        <v>9.9360112115999995E-3</v>
      </c>
      <c r="Z5060" s="122">
        <v>1.07691582216E-2</v>
      </c>
      <c r="AA5060" s="122">
        <v>1.1657605638E-2</v>
      </c>
      <c r="AB5060" s="122">
        <v>1.2568317743999999E-2</v>
      </c>
      <c r="AC5060" s="122">
        <v>1.3534126924799999E-2</v>
      </c>
      <c r="AD5060" s="122">
        <v>1.45350382632E-2</v>
      </c>
      <c r="AE5060" s="122">
        <v>1.555585833E-2</v>
      </c>
      <c r="AF5060" s="122">
        <v>1.50103360488E-2</v>
      </c>
      <c r="AG5060" s="122">
        <v>1.4203888511999999E-2</v>
      </c>
      <c r="AH5060" s="122">
        <v>1.3201113099600001E-2</v>
      </c>
      <c r="AI5060" s="122">
        <v>1.1742283561200001E-2</v>
      </c>
      <c r="AJ5060" s="122">
        <v>9.8026266468000008E-3</v>
      </c>
      <c r="AK5060" s="122">
        <v>9.7921040555999997E-3</v>
      </c>
      <c r="AL5060" s="122">
        <v>0</v>
      </c>
    </row>
    <row r="5061" spans="1:38" hidden="1" x14ac:dyDescent="0.25">
      <c r="A5061" s="122" t="s">
        <v>2067</v>
      </c>
      <c r="B5061" s="122">
        <v>1</v>
      </c>
      <c r="C5061" s="122" t="s">
        <v>2276</v>
      </c>
      <c r="D5061" s="122" t="s">
        <v>2143</v>
      </c>
      <c r="E5061" s="122">
        <v>92</v>
      </c>
      <c r="F5061" s="122">
        <v>0</v>
      </c>
      <c r="G5061" s="122">
        <v>0</v>
      </c>
      <c r="H5061" s="122">
        <v>0</v>
      </c>
      <c r="I5061" s="122">
        <v>0</v>
      </c>
      <c r="J5061" s="122">
        <v>0</v>
      </c>
      <c r="K5061" s="122">
        <v>0</v>
      </c>
      <c r="L5061" s="122">
        <v>0</v>
      </c>
      <c r="M5061" s="122">
        <v>0</v>
      </c>
      <c r="N5061" s="122">
        <v>0</v>
      </c>
      <c r="O5061" s="122">
        <v>0</v>
      </c>
      <c r="P5061" s="122">
        <v>0</v>
      </c>
      <c r="Q5061" s="122">
        <v>0</v>
      </c>
      <c r="R5061" s="122">
        <v>2.8610369747999998E-3</v>
      </c>
      <c r="S5061" s="122">
        <v>6.1958502455999997E-3</v>
      </c>
      <c r="T5061" s="122">
        <v>6.9555705084000004E-3</v>
      </c>
      <c r="U5061" s="122">
        <v>7.7480922024000002E-3</v>
      </c>
      <c r="V5061" s="122">
        <v>8.5807464407999991E-3</v>
      </c>
      <c r="W5061" s="122">
        <v>9.4346699364000006E-3</v>
      </c>
      <c r="X5061" s="122">
        <v>1.0305431604E-2</v>
      </c>
      <c r="Y5061" s="122">
        <v>1.1215141202399999E-2</v>
      </c>
      <c r="Z5061" s="122">
        <v>1.21584699E-2</v>
      </c>
      <c r="AA5061" s="122">
        <v>1.3106596146E-2</v>
      </c>
      <c r="AB5061" s="122">
        <v>1.4084058020399999E-2</v>
      </c>
      <c r="AC5061" s="122">
        <v>1.51044836448E-2</v>
      </c>
      <c r="AD5061" s="122">
        <v>1.6151677484399999E-2</v>
      </c>
      <c r="AE5061" s="122">
        <v>1.72334424396E-2</v>
      </c>
      <c r="AF5061" s="122">
        <v>1.65480115356E-2</v>
      </c>
      <c r="AG5061" s="122">
        <v>1.55864567208E-2</v>
      </c>
      <c r="AH5061" s="122">
        <v>1.44184819812E-2</v>
      </c>
      <c r="AI5061" s="122">
        <v>1.27841349816E-2</v>
      </c>
      <c r="AJ5061" s="122">
        <v>1.05709366044E-2</v>
      </c>
      <c r="AK5061" s="122">
        <v>1.0582688270400001E-2</v>
      </c>
      <c r="AL5061" s="122">
        <v>0</v>
      </c>
    </row>
    <row r="5062" spans="1:38" hidden="1" x14ac:dyDescent="0.25">
      <c r="A5062" s="122" t="s">
        <v>2067</v>
      </c>
      <c r="B5062" s="122">
        <v>1</v>
      </c>
      <c r="C5062" s="122" t="s">
        <v>2276</v>
      </c>
      <c r="D5062" s="122" t="s">
        <v>2177</v>
      </c>
      <c r="E5062" s="122">
        <v>92</v>
      </c>
      <c r="F5062" s="122">
        <v>0</v>
      </c>
      <c r="G5062" s="122">
        <v>0</v>
      </c>
      <c r="H5062" s="122">
        <v>0</v>
      </c>
      <c r="I5062" s="122">
        <v>0</v>
      </c>
      <c r="J5062" s="122">
        <v>0</v>
      </c>
      <c r="K5062" s="122">
        <v>0</v>
      </c>
      <c r="L5062" s="122">
        <v>0</v>
      </c>
      <c r="M5062" s="122">
        <v>0</v>
      </c>
      <c r="N5062" s="122">
        <v>0</v>
      </c>
      <c r="O5062" s="122">
        <v>0</v>
      </c>
      <c r="P5062" s="122">
        <v>0</v>
      </c>
      <c r="Q5062" s="122">
        <v>0</v>
      </c>
      <c r="R5062" s="122">
        <v>3.4804918799999998E-5</v>
      </c>
      <c r="S5062" s="122">
        <v>7.4433918000000002E-5</v>
      </c>
      <c r="T5062" s="122">
        <v>8.2500047999999997E-5</v>
      </c>
      <c r="U5062" s="122">
        <v>9.0639985200000002E-5</v>
      </c>
      <c r="V5062" s="122">
        <v>9.7271538000000003E-5</v>
      </c>
      <c r="W5062" s="122">
        <v>1.01996646E-4</v>
      </c>
      <c r="X5062" s="122">
        <v>1.0606705680000001E-4</v>
      </c>
      <c r="Y5062" s="122">
        <v>1.093370856E-4</v>
      </c>
      <c r="Z5062" s="122">
        <v>1.117707132E-4</v>
      </c>
      <c r="AA5062" s="122">
        <v>1.167260868E-4</v>
      </c>
      <c r="AB5062" s="122">
        <v>1.2481842719999999E-4</v>
      </c>
      <c r="AC5062" s="122">
        <v>1.331236668E-4</v>
      </c>
      <c r="AD5062" s="122">
        <v>1.414647648E-4</v>
      </c>
      <c r="AE5062" s="122">
        <v>1.499505828E-4</v>
      </c>
      <c r="AF5062" s="122">
        <v>1.4303851440000001E-4</v>
      </c>
      <c r="AG5062" s="122">
        <v>1.3376324880000001E-4</v>
      </c>
      <c r="AH5062" s="122">
        <v>1.2297163919999999E-4</v>
      </c>
      <c r="AI5062" s="122">
        <v>1.0836111E-4</v>
      </c>
      <c r="AJ5062" s="122">
        <v>8.9059240800000005E-5</v>
      </c>
      <c r="AK5062" s="122">
        <v>8.8630789199999998E-5</v>
      </c>
      <c r="AL5062" s="122">
        <v>0</v>
      </c>
    </row>
    <row r="5063" spans="1:38" hidden="1" x14ac:dyDescent="0.25">
      <c r="A5063" s="122" t="s">
        <v>2067</v>
      </c>
      <c r="B5063" s="122">
        <v>1</v>
      </c>
      <c r="C5063" s="122" t="s">
        <v>2276</v>
      </c>
      <c r="D5063" s="122" t="s">
        <v>2144</v>
      </c>
      <c r="E5063" s="122">
        <v>92</v>
      </c>
      <c r="F5063" s="122">
        <v>0</v>
      </c>
      <c r="G5063" s="122">
        <v>0</v>
      </c>
      <c r="H5063" s="122">
        <v>0</v>
      </c>
      <c r="I5063" s="122">
        <v>0</v>
      </c>
      <c r="J5063" s="122">
        <v>0</v>
      </c>
      <c r="K5063" s="122">
        <v>0</v>
      </c>
      <c r="L5063" s="122">
        <v>0</v>
      </c>
      <c r="M5063" s="122">
        <v>0</v>
      </c>
      <c r="N5063" s="122">
        <v>0</v>
      </c>
      <c r="O5063" s="122">
        <v>0</v>
      </c>
      <c r="P5063" s="122">
        <v>0</v>
      </c>
      <c r="Q5063" s="122">
        <v>0</v>
      </c>
      <c r="R5063" s="122">
        <v>1.4412413148000001E-3</v>
      </c>
      <c r="S5063" s="122">
        <v>3.1126952459999998E-3</v>
      </c>
      <c r="T5063" s="122">
        <v>3.4961061227999999E-3</v>
      </c>
      <c r="U5063" s="122">
        <v>3.8884883531999999E-3</v>
      </c>
      <c r="V5063" s="122">
        <v>4.2663259020000004E-3</v>
      </c>
      <c r="W5063" s="122">
        <v>4.6925673060000004E-3</v>
      </c>
      <c r="X5063" s="122">
        <v>5.1280965180000001E-3</v>
      </c>
      <c r="Y5063" s="122">
        <v>5.5666126703999997E-3</v>
      </c>
      <c r="Z5063" s="122">
        <v>6.0236151948000003E-3</v>
      </c>
      <c r="AA5063" s="122">
        <v>6.4956403787999996E-3</v>
      </c>
      <c r="AB5063" s="122">
        <v>6.9756184895999997E-3</v>
      </c>
      <c r="AC5063" s="122">
        <v>7.4731187351999998E-3</v>
      </c>
      <c r="AD5063" s="122">
        <v>7.9754147604E-3</v>
      </c>
      <c r="AE5063" s="122">
        <v>8.4820556015999995E-3</v>
      </c>
      <c r="AF5063" s="122">
        <v>8.1243277811999994E-3</v>
      </c>
      <c r="AG5063" s="122">
        <v>7.6274091492000004E-3</v>
      </c>
      <c r="AH5063" s="122">
        <v>7.0206799559999998E-3</v>
      </c>
      <c r="AI5063" s="122">
        <v>6.2005066116000004E-3</v>
      </c>
      <c r="AJ5063" s="122">
        <v>5.0787199031999998E-3</v>
      </c>
      <c r="AK5063" s="122">
        <v>5.0612214060000004E-3</v>
      </c>
      <c r="AL5063" s="122">
        <v>0</v>
      </c>
    </row>
    <row r="5064" spans="1:38" hidden="1" x14ac:dyDescent="0.25">
      <c r="A5064" s="122" t="s">
        <v>2067</v>
      </c>
      <c r="B5064" s="122">
        <v>1</v>
      </c>
      <c r="C5064" s="122" t="s">
        <v>2276</v>
      </c>
      <c r="D5064" s="122" t="s">
        <v>2145</v>
      </c>
      <c r="E5064" s="122">
        <v>92</v>
      </c>
      <c r="F5064" s="122">
        <v>0</v>
      </c>
      <c r="G5064" s="122">
        <v>0</v>
      </c>
      <c r="H5064" s="122">
        <v>0</v>
      </c>
      <c r="I5064" s="122">
        <v>0</v>
      </c>
      <c r="J5064" s="122">
        <v>0</v>
      </c>
      <c r="K5064" s="122">
        <v>0</v>
      </c>
      <c r="L5064" s="122">
        <v>0</v>
      </c>
      <c r="M5064" s="122">
        <v>0</v>
      </c>
      <c r="N5064" s="122">
        <v>0</v>
      </c>
      <c r="O5064" s="122">
        <v>0</v>
      </c>
      <c r="P5064" s="122">
        <v>0</v>
      </c>
      <c r="Q5064" s="122">
        <v>0</v>
      </c>
      <c r="R5064" s="122">
        <v>4.5962879040000002E-4</v>
      </c>
      <c r="S5064" s="122">
        <v>9.9798349200000002E-4</v>
      </c>
      <c r="T5064" s="122">
        <v>1.1254409688E-3</v>
      </c>
      <c r="U5064" s="122">
        <v>1.2579654144E-3</v>
      </c>
      <c r="V5064" s="122">
        <v>1.3991481359999999E-3</v>
      </c>
      <c r="W5064" s="122">
        <v>1.5459039444E-3</v>
      </c>
      <c r="X5064" s="122">
        <v>1.6986024383999999E-3</v>
      </c>
      <c r="Y5064" s="122">
        <v>1.8512555064000001E-3</v>
      </c>
      <c r="Z5064" s="122">
        <v>2.0089363079999999E-3</v>
      </c>
      <c r="AA5064" s="122">
        <v>2.1749575644000002E-3</v>
      </c>
      <c r="AB5064" s="122">
        <v>2.3469461088000002E-3</v>
      </c>
      <c r="AC5064" s="122">
        <v>2.53489341E-3</v>
      </c>
      <c r="AD5064" s="122">
        <v>2.7260722283999998E-3</v>
      </c>
      <c r="AE5064" s="122">
        <v>2.9259270911999999E-3</v>
      </c>
      <c r="AF5064" s="122">
        <v>2.8310963363999998E-3</v>
      </c>
      <c r="AG5064" s="122">
        <v>2.6877675780000001E-3</v>
      </c>
      <c r="AH5064" s="122">
        <v>2.4991574592000002E-3</v>
      </c>
      <c r="AI5064" s="122">
        <v>2.2279378680000001E-3</v>
      </c>
      <c r="AJ5064" s="122">
        <v>1.8656450963999999E-3</v>
      </c>
      <c r="AK5064" s="122">
        <v>1.8945851567999999E-3</v>
      </c>
      <c r="AL5064" s="122">
        <v>0</v>
      </c>
    </row>
    <row r="5065" spans="1:38" hidden="1" x14ac:dyDescent="0.25">
      <c r="A5065" s="122" t="s">
        <v>2067</v>
      </c>
      <c r="B5065" s="122">
        <v>1</v>
      </c>
      <c r="C5065" s="122" t="s">
        <v>2276</v>
      </c>
      <c r="D5065" s="122" t="s">
        <v>2146</v>
      </c>
      <c r="E5065" s="122">
        <v>92</v>
      </c>
      <c r="F5065" s="122">
        <v>0</v>
      </c>
      <c r="G5065" s="122">
        <v>0</v>
      </c>
      <c r="H5065" s="122">
        <v>0</v>
      </c>
      <c r="I5065" s="122">
        <v>0</v>
      </c>
      <c r="J5065" s="122">
        <v>0</v>
      </c>
      <c r="K5065" s="122">
        <v>0</v>
      </c>
      <c r="L5065" s="122">
        <v>0</v>
      </c>
      <c r="M5065" s="122">
        <v>0</v>
      </c>
      <c r="N5065" s="122">
        <v>0</v>
      </c>
      <c r="O5065" s="122">
        <v>0</v>
      </c>
      <c r="P5065" s="122">
        <v>0</v>
      </c>
      <c r="Q5065" s="122">
        <v>0</v>
      </c>
      <c r="R5065" s="122">
        <v>4.1977627116000001E-3</v>
      </c>
      <c r="S5065" s="122">
        <v>9.1401071699999999E-3</v>
      </c>
      <c r="T5065" s="122">
        <v>1.0350510115200001E-2</v>
      </c>
      <c r="U5065" s="122">
        <v>1.1648843002800001E-2</v>
      </c>
      <c r="V5065" s="122">
        <v>1.3096133693999999E-2</v>
      </c>
      <c r="W5065" s="122">
        <v>1.4611300798800001E-2</v>
      </c>
      <c r="X5065" s="122">
        <v>1.6195011878400001E-2</v>
      </c>
      <c r="Y5065" s="122">
        <v>1.7778334545599999E-2</v>
      </c>
      <c r="Z5065" s="122">
        <v>1.9414707705599998E-2</v>
      </c>
      <c r="AA5065" s="122">
        <v>2.1059996502000002E-2</v>
      </c>
      <c r="AB5065" s="122">
        <v>2.2791975231599999E-2</v>
      </c>
      <c r="AC5065" s="122">
        <v>2.4611922334800002E-2</v>
      </c>
      <c r="AD5065" s="122">
        <v>2.6489608858800001E-2</v>
      </c>
      <c r="AE5065" s="122">
        <v>2.8471459612799999E-2</v>
      </c>
      <c r="AF5065" s="122">
        <v>2.7605814440400001E-2</v>
      </c>
      <c r="AG5065" s="122">
        <v>2.6207273163600001E-2</v>
      </c>
      <c r="AH5065" s="122">
        <v>2.4457713124799999E-2</v>
      </c>
      <c r="AI5065" s="122">
        <v>2.1863310287999999E-2</v>
      </c>
      <c r="AJ5065" s="122">
        <v>1.79612471988E-2</v>
      </c>
      <c r="AK5065" s="122">
        <v>1.8102508551600002E-2</v>
      </c>
      <c r="AL5065" s="122">
        <v>0</v>
      </c>
    </row>
    <row r="5066" spans="1:38" hidden="1" x14ac:dyDescent="0.25">
      <c r="A5066" s="122" t="s">
        <v>2067</v>
      </c>
      <c r="B5066" s="122">
        <v>1</v>
      </c>
      <c r="C5066" s="122" t="s">
        <v>2276</v>
      </c>
      <c r="D5066" s="122" t="s">
        <v>2147</v>
      </c>
      <c r="E5066" s="122">
        <v>92</v>
      </c>
      <c r="F5066" s="122">
        <v>0</v>
      </c>
      <c r="G5066" s="122">
        <v>0</v>
      </c>
      <c r="H5066" s="122">
        <v>0</v>
      </c>
      <c r="I5066" s="122">
        <v>0</v>
      </c>
      <c r="J5066" s="122">
        <v>0</v>
      </c>
      <c r="K5066" s="122">
        <v>0</v>
      </c>
      <c r="L5066" s="122">
        <v>0</v>
      </c>
      <c r="M5066" s="122">
        <v>0</v>
      </c>
      <c r="N5066" s="122">
        <v>0</v>
      </c>
      <c r="O5066" s="122">
        <v>0</v>
      </c>
      <c r="P5066" s="122">
        <v>0</v>
      </c>
      <c r="Q5066" s="122">
        <v>0</v>
      </c>
      <c r="R5066" s="122">
        <v>3.2174070000000001E-4</v>
      </c>
      <c r="S5066" s="122">
        <v>6.9324489960000005E-4</v>
      </c>
      <c r="T5066" s="122">
        <v>7.8018318839999997E-4</v>
      </c>
      <c r="U5066" s="122">
        <v>8.645419236E-4</v>
      </c>
      <c r="V5066" s="122">
        <v>9.537579444E-4</v>
      </c>
      <c r="W5066" s="122">
        <v>1.0461219468000001E-3</v>
      </c>
      <c r="X5066" s="122">
        <v>1.1439278232E-3</v>
      </c>
      <c r="Y5066" s="122">
        <v>1.2510652452000001E-3</v>
      </c>
      <c r="Z5066" s="122">
        <v>1.3682171304E-3</v>
      </c>
      <c r="AA5066" s="122">
        <v>1.4946997571999999E-3</v>
      </c>
      <c r="AB5066" s="122">
        <v>1.6412482139999999E-3</v>
      </c>
      <c r="AC5066" s="122">
        <v>1.8075148512000001E-3</v>
      </c>
      <c r="AD5066" s="122">
        <v>1.9692308484000002E-3</v>
      </c>
      <c r="AE5066" s="122">
        <v>2.1431477867999999E-3</v>
      </c>
      <c r="AF5066" s="122">
        <v>2.0540788979999999E-3</v>
      </c>
      <c r="AG5066" s="122">
        <v>1.9300264416000001E-3</v>
      </c>
      <c r="AH5066" s="122">
        <v>1.7889267732E-3</v>
      </c>
      <c r="AI5066" s="122">
        <v>1.590031806E-3</v>
      </c>
      <c r="AJ5066" s="122">
        <v>1.3379451636E-3</v>
      </c>
      <c r="AK5066" s="122">
        <v>1.3295694935999999E-3</v>
      </c>
      <c r="AL5066" s="122">
        <v>0</v>
      </c>
    </row>
    <row r="5067" spans="1:38" hidden="1" x14ac:dyDescent="0.25">
      <c r="A5067" s="122" t="s">
        <v>2067</v>
      </c>
      <c r="B5067" s="122">
        <v>1</v>
      </c>
      <c r="C5067" s="122" t="s">
        <v>2276</v>
      </c>
      <c r="D5067" s="122" t="s">
        <v>475</v>
      </c>
      <c r="E5067" s="122">
        <v>92</v>
      </c>
      <c r="F5067" s="122">
        <v>0</v>
      </c>
      <c r="G5067" s="122">
        <v>0</v>
      </c>
      <c r="H5067" s="122">
        <v>0</v>
      </c>
      <c r="I5067" s="122">
        <v>0</v>
      </c>
      <c r="J5067" s="122">
        <v>0</v>
      </c>
      <c r="K5067" s="122">
        <v>0</v>
      </c>
      <c r="L5067" s="122">
        <v>0</v>
      </c>
      <c r="M5067" s="122">
        <v>0</v>
      </c>
      <c r="N5067" s="122">
        <v>0</v>
      </c>
      <c r="O5067" s="122">
        <v>0</v>
      </c>
      <c r="P5067" s="122">
        <v>0</v>
      </c>
      <c r="Q5067" s="122">
        <v>0</v>
      </c>
      <c r="R5067" s="122">
        <v>8.7134094960000005E-4</v>
      </c>
      <c r="S5067" s="122">
        <v>1.8867772715999999E-3</v>
      </c>
      <c r="T5067" s="122">
        <v>2.1169823303999998E-3</v>
      </c>
      <c r="U5067" s="122">
        <v>2.3570870411999999E-3</v>
      </c>
      <c r="V5067" s="122">
        <v>2.6034228323999998E-3</v>
      </c>
      <c r="W5067" s="122">
        <v>2.8578934956000001E-3</v>
      </c>
      <c r="X5067" s="122">
        <v>3.1250360028000001E-3</v>
      </c>
      <c r="Y5067" s="122">
        <v>3.4103666784E-3</v>
      </c>
      <c r="Z5067" s="122">
        <v>3.7099227672000002E-3</v>
      </c>
      <c r="AA5067" s="122">
        <v>4.0138722336000004E-3</v>
      </c>
      <c r="AB5067" s="122">
        <v>4.3324551432000003E-3</v>
      </c>
      <c r="AC5067" s="122">
        <v>4.663609638E-3</v>
      </c>
      <c r="AD5067" s="122">
        <v>5.0113509744000003E-3</v>
      </c>
      <c r="AE5067" s="122">
        <v>5.3669932992000003E-3</v>
      </c>
      <c r="AF5067" s="122">
        <v>5.1792010895999998E-3</v>
      </c>
      <c r="AG5067" s="122">
        <v>4.88910792E-3</v>
      </c>
      <c r="AH5067" s="122">
        <v>4.5319986167999997E-3</v>
      </c>
      <c r="AI5067" s="122">
        <v>4.0235076912E-3</v>
      </c>
      <c r="AJ5067" s="122">
        <v>3.3689950895999998E-3</v>
      </c>
      <c r="AK5067" s="122">
        <v>3.369084012E-3</v>
      </c>
      <c r="AL5067" s="122">
        <v>0</v>
      </c>
    </row>
    <row r="5068" spans="1:38" hidden="1" x14ac:dyDescent="0.25">
      <c r="A5068" s="122" t="s">
        <v>2067</v>
      </c>
      <c r="B5068" s="122">
        <v>1</v>
      </c>
      <c r="C5068" s="122" t="s">
        <v>2276</v>
      </c>
      <c r="D5068" s="122" t="s">
        <v>2148</v>
      </c>
      <c r="E5068" s="122">
        <v>92</v>
      </c>
      <c r="F5068" s="122">
        <v>0</v>
      </c>
      <c r="G5068" s="122">
        <v>0</v>
      </c>
      <c r="H5068" s="122">
        <v>0</v>
      </c>
      <c r="I5068" s="122">
        <v>0</v>
      </c>
      <c r="J5068" s="122">
        <v>0</v>
      </c>
      <c r="K5068" s="122">
        <v>0</v>
      </c>
      <c r="L5068" s="122">
        <v>0</v>
      </c>
      <c r="M5068" s="122">
        <v>0</v>
      </c>
      <c r="N5068" s="122">
        <v>0</v>
      </c>
      <c r="O5068" s="122">
        <v>0</v>
      </c>
      <c r="P5068" s="122">
        <v>0</v>
      </c>
      <c r="Q5068" s="122">
        <v>0</v>
      </c>
      <c r="R5068" s="122">
        <v>6.3982778279999999E-4</v>
      </c>
      <c r="S5068" s="122">
        <v>1.3888837092E-3</v>
      </c>
      <c r="T5068" s="122">
        <v>1.5612268176E-3</v>
      </c>
      <c r="U5068" s="122">
        <v>1.7375326812E-3</v>
      </c>
      <c r="V5068" s="122">
        <v>1.9215339504E-3</v>
      </c>
      <c r="W5068" s="122">
        <v>2.1032944715999998E-3</v>
      </c>
      <c r="X5068" s="122">
        <v>2.2891916532E-3</v>
      </c>
      <c r="Y5068" s="122">
        <v>2.4761033219999999E-3</v>
      </c>
      <c r="Z5068" s="122">
        <v>2.6701335263999999E-3</v>
      </c>
      <c r="AA5068" s="122">
        <v>2.8790554188E-3</v>
      </c>
      <c r="AB5068" s="122">
        <v>3.09604119E-3</v>
      </c>
      <c r="AC5068" s="122">
        <v>3.3175235724E-3</v>
      </c>
      <c r="AD5068" s="122">
        <v>3.5566968492000001E-3</v>
      </c>
      <c r="AE5068" s="122">
        <v>3.7938807084E-3</v>
      </c>
      <c r="AF5068" s="122">
        <v>3.6503138856000001E-3</v>
      </c>
      <c r="AG5068" s="122">
        <v>3.4440447911999999E-3</v>
      </c>
      <c r="AH5068" s="122">
        <v>3.1893585756000002E-3</v>
      </c>
      <c r="AI5068" s="122">
        <v>2.8330761863999999E-3</v>
      </c>
      <c r="AJ5068" s="122">
        <v>2.3665916880000002E-3</v>
      </c>
      <c r="AK5068" s="122">
        <v>2.3830777884000002E-3</v>
      </c>
      <c r="AL5068" s="122">
        <v>0</v>
      </c>
    </row>
    <row r="5069" spans="1:38" hidden="1" x14ac:dyDescent="0.25">
      <c r="A5069" s="122" t="s">
        <v>2067</v>
      </c>
      <c r="B5069" s="122">
        <v>1</v>
      </c>
      <c r="C5069" s="122" t="s">
        <v>2276</v>
      </c>
      <c r="D5069" s="122" t="s">
        <v>2149</v>
      </c>
      <c r="E5069" s="122">
        <v>92</v>
      </c>
      <c r="F5069" s="122">
        <v>0</v>
      </c>
      <c r="G5069" s="122">
        <v>0</v>
      </c>
      <c r="H5069" s="122">
        <v>0</v>
      </c>
      <c r="I5069" s="122">
        <v>0</v>
      </c>
      <c r="J5069" s="122">
        <v>0</v>
      </c>
      <c r="K5069" s="122">
        <v>0</v>
      </c>
      <c r="L5069" s="122">
        <v>0</v>
      </c>
      <c r="M5069" s="122">
        <v>0</v>
      </c>
      <c r="N5069" s="122">
        <v>0</v>
      </c>
      <c r="O5069" s="122">
        <v>0</v>
      </c>
      <c r="P5069" s="122">
        <v>0</v>
      </c>
      <c r="Q5069" s="122">
        <v>0</v>
      </c>
      <c r="R5069" s="122">
        <v>4.3119264504000001E-3</v>
      </c>
      <c r="S5069" s="122">
        <v>9.3342506580000005E-3</v>
      </c>
      <c r="T5069" s="122">
        <v>1.0449026405999999E-2</v>
      </c>
      <c r="U5069" s="122">
        <v>1.1577343443600001E-2</v>
      </c>
      <c r="V5069" s="122">
        <v>1.2720766113600001E-2</v>
      </c>
      <c r="W5069" s="122">
        <v>1.3905974271599999E-2</v>
      </c>
      <c r="X5069" s="122">
        <v>1.5154087630799999E-2</v>
      </c>
      <c r="Y5069" s="122">
        <v>1.64727164532E-2</v>
      </c>
      <c r="Z5069" s="122">
        <v>1.7842940608800002E-2</v>
      </c>
      <c r="AA5069" s="122">
        <v>1.9249502911199999E-2</v>
      </c>
      <c r="AB5069" s="122">
        <v>2.0674142992800001E-2</v>
      </c>
      <c r="AC5069" s="122">
        <v>2.2140171466800002E-2</v>
      </c>
      <c r="AD5069" s="122">
        <v>2.3637287565600001E-2</v>
      </c>
      <c r="AE5069" s="122">
        <v>2.5161427149599999E-2</v>
      </c>
      <c r="AF5069" s="122">
        <v>2.4106208103600001E-2</v>
      </c>
      <c r="AG5069" s="122">
        <v>2.2668312715199999E-2</v>
      </c>
      <c r="AH5069" s="122">
        <v>2.09281002216E-2</v>
      </c>
      <c r="AI5069" s="122">
        <v>1.8511115582400001E-2</v>
      </c>
      <c r="AJ5069" s="122">
        <v>1.5938886583200002E-2</v>
      </c>
      <c r="AK5069" s="122">
        <v>1.5899509477200001E-2</v>
      </c>
      <c r="AL5069" s="122">
        <v>0</v>
      </c>
    </row>
    <row r="5070" spans="1:38" hidden="1" x14ac:dyDescent="0.25">
      <c r="A5070" s="122" t="s">
        <v>2067</v>
      </c>
      <c r="B5070" s="122">
        <v>1</v>
      </c>
      <c r="C5070" s="122" t="s">
        <v>2276</v>
      </c>
      <c r="D5070" s="122" t="s">
        <v>2150</v>
      </c>
      <c r="E5070" s="122">
        <v>92</v>
      </c>
      <c r="F5070" s="122">
        <v>0</v>
      </c>
      <c r="G5070" s="122">
        <v>0</v>
      </c>
      <c r="H5070" s="122">
        <v>0</v>
      </c>
      <c r="I5070" s="122">
        <v>0</v>
      </c>
      <c r="J5070" s="122">
        <v>0</v>
      </c>
      <c r="K5070" s="122">
        <v>0</v>
      </c>
      <c r="L5070" s="122">
        <v>0</v>
      </c>
      <c r="M5070" s="122">
        <v>0</v>
      </c>
      <c r="N5070" s="122">
        <v>0</v>
      </c>
      <c r="O5070" s="122">
        <v>0</v>
      </c>
      <c r="P5070" s="122">
        <v>0</v>
      </c>
      <c r="Q5070" s="122">
        <v>0</v>
      </c>
      <c r="R5070" s="122">
        <v>9.3537818280000002E-4</v>
      </c>
      <c r="S5070" s="122">
        <v>2.0375453615999999E-3</v>
      </c>
      <c r="T5070" s="122">
        <v>2.3038739796000002E-3</v>
      </c>
      <c r="U5070" s="122">
        <v>2.5856064335999999E-3</v>
      </c>
      <c r="V5070" s="122">
        <v>2.8816451831999998E-3</v>
      </c>
      <c r="W5070" s="122">
        <v>3.1890100415999999E-3</v>
      </c>
      <c r="X5070" s="122">
        <v>3.4978111655999998E-3</v>
      </c>
      <c r="Y5070" s="122">
        <v>3.8320223076000002E-3</v>
      </c>
      <c r="Z5070" s="122">
        <v>4.1864867724000004E-3</v>
      </c>
      <c r="AA5070" s="122">
        <v>4.5367094939999996E-3</v>
      </c>
      <c r="AB5070" s="122">
        <v>4.8794171472000001E-3</v>
      </c>
      <c r="AC5070" s="122">
        <v>5.2310474315999996E-3</v>
      </c>
      <c r="AD5070" s="122">
        <v>5.5718919755999999E-3</v>
      </c>
      <c r="AE5070" s="122">
        <v>5.9286718799999999E-3</v>
      </c>
      <c r="AF5070" s="122">
        <v>5.6846890751999996E-3</v>
      </c>
      <c r="AG5070" s="122">
        <v>5.3375852304E-3</v>
      </c>
      <c r="AH5070" s="122">
        <v>4.9279829279999998E-3</v>
      </c>
      <c r="AI5070" s="122">
        <v>4.3713237995999998E-3</v>
      </c>
      <c r="AJ5070" s="122">
        <v>3.6371313407999998E-3</v>
      </c>
      <c r="AK5070" s="122">
        <v>3.6301860672E-3</v>
      </c>
      <c r="AL5070" s="122">
        <v>0</v>
      </c>
    </row>
    <row r="5071" spans="1:38" hidden="1" x14ac:dyDescent="0.25">
      <c r="A5071" s="122" t="s">
        <v>2067</v>
      </c>
      <c r="B5071" s="122">
        <v>1</v>
      </c>
      <c r="C5071" s="122" t="s">
        <v>2276</v>
      </c>
      <c r="D5071" s="122" t="s">
        <v>2151</v>
      </c>
      <c r="E5071" s="122">
        <v>92</v>
      </c>
      <c r="F5071" s="122">
        <v>0</v>
      </c>
      <c r="G5071" s="122">
        <v>0</v>
      </c>
      <c r="H5071" s="122">
        <v>0</v>
      </c>
      <c r="I5071" s="122">
        <v>0</v>
      </c>
      <c r="J5071" s="122">
        <v>0</v>
      </c>
      <c r="K5071" s="122">
        <v>0</v>
      </c>
      <c r="L5071" s="122">
        <v>0</v>
      </c>
      <c r="M5071" s="122">
        <v>0</v>
      </c>
      <c r="N5071" s="122">
        <v>0</v>
      </c>
      <c r="O5071" s="122">
        <v>0</v>
      </c>
      <c r="P5071" s="122">
        <v>0</v>
      </c>
      <c r="Q5071" s="122">
        <v>0</v>
      </c>
      <c r="R5071" s="122">
        <v>1.0959450228E-3</v>
      </c>
      <c r="S5071" s="122">
        <v>2.4404544444000002E-3</v>
      </c>
      <c r="T5071" s="122">
        <v>2.8392567756000001E-3</v>
      </c>
      <c r="U5071" s="122">
        <v>3.2544890879999998E-3</v>
      </c>
      <c r="V5071" s="122">
        <v>3.7048408440000001E-3</v>
      </c>
      <c r="W5071" s="122">
        <v>4.1681170608000003E-3</v>
      </c>
      <c r="X5071" s="122">
        <v>4.6163386992000002E-3</v>
      </c>
      <c r="Y5071" s="122">
        <v>5.0509063271999997E-3</v>
      </c>
      <c r="Z5071" s="122">
        <v>5.4799150187999999E-3</v>
      </c>
      <c r="AA5071" s="122">
        <v>5.9155902372000002E-3</v>
      </c>
      <c r="AB5071" s="122">
        <v>6.4148553432000002E-3</v>
      </c>
      <c r="AC5071" s="122">
        <v>6.9410165003999996E-3</v>
      </c>
      <c r="AD5071" s="122">
        <v>7.5143673923999997E-3</v>
      </c>
      <c r="AE5071" s="122">
        <v>8.1368427647999994E-3</v>
      </c>
      <c r="AF5071" s="122">
        <v>7.9313386763999998E-3</v>
      </c>
      <c r="AG5071" s="122">
        <v>7.5800303939999999E-3</v>
      </c>
      <c r="AH5071" s="122">
        <v>7.1332931003999997E-3</v>
      </c>
      <c r="AI5071" s="122">
        <v>6.4348171355999998E-3</v>
      </c>
      <c r="AJ5071" s="122">
        <v>5.3487283487999998E-3</v>
      </c>
      <c r="AK5071" s="122">
        <v>5.3941095659999997E-3</v>
      </c>
      <c r="AL5071" s="122">
        <v>0</v>
      </c>
    </row>
    <row r="5072" spans="1:38" hidden="1" x14ac:dyDescent="0.25">
      <c r="A5072" s="122" t="s">
        <v>2067</v>
      </c>
      <c r="B5072" s="122">
        <v>1</v>
      </c>
      <c r="C5072" s="122" t="s">
        <v>2276</v>
      </c>
      <c r="D5072" s="122" t="s">
        <v>2152</v>
      </c>
      <c r="E5072" s="122">
        <v>92</v>
      </c>
      <c r="F5072" s="122">
        <v>0</v>
      </c>
      <c r="G5072" s="122">
        <v>0</v>
      </c>
      <c r="H5072" s="122">
        <v>0</v>
      </c>
      <c r="I5072" s="122">
        <v>0</v>
      </c>
      <c r="J5072" s="122">
        <v>0</v>
      </c>
      <c r="K5072" s="122">
        <v>0</v>
      </c>
      <c r="L5072" s="122">
        <v>0</v>
      </c>
      <c r="M5072" s="122">
        <v>0</v>
      </c>
      <c r="N5072" s="122">
        <v>0</v>
      </c>
      <c r="O5072" s="122">
        <v>0</v>
      </c>
      <c r="P5072" s="122">
        <v>0</v>
      </c>
      <c r="Q5072" s="122">
        <v>0</v>
      </c>
      <c r="R5072" s="122">
        <v>9.6485713224000007E-3</v>
      </c>
      <c r="S5072" s="122">
        <v>2.0809749572400001E-2</v>
      </c>
      <c r="T5072" s="122">
        <v>2.3200277385600002E-2</v>
      </c>
      <c r="U5072" s="122">
        <v>2.5601648586E-2</v>
      </c>
      <c r="V5072" s="122">
        <v>2.80575559104E-2</v>
      </c>
      <c r="W5072" s="122">
        <v>3.0658825067999999E-2</v>
      </c>
      <c r="X5072" s="122">
        <v>3.3422561239199997E-2</v>
      </c>
      <c r="Y5072" s="122">
        <v>3.6324152697599997E-2</v>
      </c>
      <c r="Z5072" s="122">
        <v>3.9337938577199999E-2</v>
      </c>
      <c r="AA5072" s="122">
        <v>4.25170273392E-2</v>
      </c>
      <c r="AB5072" s="122">
        <v>4.5749289043199998E-2</v>
      </c>
      <c r="AC5072" s="122">
        <v>4.9056512812799997E-2</v>
      </c>
      <c r="AD5072" s="122">
        <v>5.2389679491599998E-2</v>
      </c>
      <c r="AE5072" s="122">
        <v>5.5759735459200002E-2</v>
      </c>
      <c r="AF5072" s="122">
        <v>5.3344728257999997E-2</v>
      </c>
      <c r="AG5072" s="122">
        <v>4.9972114203600003E-2</v>
      </c>
      <c r="AH5072" s="122">
        <v>4.60001419476E-2</v>
      </c>
      <c r="AI5072" s="122">
        <v>4.0521180151200001E-2</v>
      </c>
      <c r="AJ5072" s="122">
        <v>3.4618112937599997E-2</v>
      </c>
      <c r="AK5072" s="122">
        <v>3.4032250197599999E-2</v>
      </c>
      <c r="AL5072" s="122">
        <v>0</v>
      </c>
    </row>
    <row r="5073" spans="1:38" hidden="1" x14ac:dyDescent="0.25">
      <c r="A5073" s="122" t="s">
        <v>2067</v>
      </c>
      <c r="B5073" s="122">
        <v>1</v>
      </c>
      <c r="C5073" s="122" t="s">
        <v>2276</v>
      </c>
      <c r="D5073" s="122" t="s">
        <v>2153</v>
      </c>
      <c r="E5073" s="122">
        <v>92</v>
      </c>
      <c r="F5073" s="122">
        <v>0</v>
      </c>
      <c r="G5073" s="122">
        <v>0</v>
      </c>
      <c r="H5073" s="122">
        <v>0</v>
      </c>
      <c r="I5073" s="122">
        <v>0</v>
      </c>
      <c r="J5073" s="122">
        <v>0</v>
      </c>
      <c r="K5073" s="122">
        <v>0</v>
      </c>
      <c r="L5073" s="122">
        <v>0</v>
      </c>
      <c r="M5073" s="122">
        <v>0</v>
      </c>
      <c r="N5073" s="122">
        <v>0</v>
      </c>
      <c r="O5073" s="122">
        <v>0</v>
      </c>
      <c r="P5073" s="122">
        <v>0</v>
      </c>
      <c r="Q5073" s="122">
        <v>0</v>
      </c>
      <c r="R5073" s="122">
        <v>5.7514359491999999E-3</v>
      </c>
      <c r="S5073" s="122">
        <v>1.24090442184E-2</v>
      </c>
      <c r="T5073" s="122">
        <v>1.385882538E-2</v>
      </c>
      <c r="U5073" s="122">
        <v>1.53392501172E-2</v>
      </c>
      <c r="V5073" s="122">
        <v>1.68616067508E-2</v>
      </c>
      <c r="W5073" s="122">
        <v>1.8429054116400001E-2</v>
      </c>
      <c r="X5073" s="122">
        <v>2.0032538369999998E-2</v>
      </c>
      <c r="Y5073" s="122">
        <v>2.1690368601600001E-2</v>
      </c>
      <c r="Z5073" s="122">
        <v>2.3398926087600001E-2</v>
      </c>
      <c r="AA5073" s="122">
        <v>2.51739651276E-2</v>
      </c>
      <c r="AB5073" s="122">
        <v>2.6996982626400001E-2</v>
      </c>
      <c r="AC5073" s="122">
        <v>2.8943502725999999E-2</v>
      </c>
      <c r="AD5073" s="122">
        <v>3.0939363179999999E-2</v>
      </c>
      <c r="AE5073" s="122">
        <v>3.2967727906799998E-2</v>
      </c>
      <c r="AF5073" s="122">
        <v>3.1621688392800003E-2</v>
      </c>
      <c r="AG5073" s="122">
        <v>2.9752193824799999E-2</v>
      </c>
      <c r="AH5073" s="122">
        <v>2.74928364408E-2</v>
      </c>
      <c r="AI5073" s="122">
        <v>2.4351491378400002E-2</v>
      </c>
      <c r="AJ5073" s="122">
        <v>2.0251512272400001E-2</v>
      </c>
      <c r="AK5073" s="122">
        <v>2.0210841128399999E-2</v>
      </c>
      <c r="AL5073" s="122">
        <v>0</v>
      </c>
    </row>
    <row r="5074" spans="1:38" hidden="1" x14ac:dyDescent="0.25">
      <c r="A5074" s="122" t="s">
        <v>2067</v>
      </c>
      <c r="B5074" s="122">
        <v>1</v>
      </c>
      <c r="C5074" s="122" t="s">
        <v>2276</v>
      </c>
      <c r="D5074" s="122" t="s">
        <v>2154</v>
      </c>
      <c r="E5074" s="122">
        <v>92</v>
      </c>
      <c r="F5074" s="122">
        <v>0</v>
      </c>
      <c r="G5074" s="122">
        <v>0</v>
      </c>
      <c r="H5074" s="122">
        <v>0</v>
      </c>
      <c r="I5074" s="122">
        <v>0</v>
      </c>
      <c r="J5074" s="122">
        <v>0</v>
      </c>
      <c r="K5074" s="122">
        <v>0</v>
      </c>
      <c r="L5074" s="122">
        <v>0</v>
      </c>
      <c r="M5074" s="122">
        <v>0</v>
      </c>
      <c r="N5074" s="122">
        <v>0</v>
      </c>
      <c r="O5074" s="122">
        <v>0</v>
      </c>
      <c r="P5074" s="122">
        <v>0</v>
      </c>
      <c r="Q5074" s="122">
        <v>0</v>
      </c>
      <c r="R5074" s="122">
        <v>1.759065168E-3</v>
      </c>
      <c r="S5074" s="122">
        <v>3.8035125480000002E-3</v>
      </c>
      <c r="T5074" s="122">
        <v>4.2660249647999996E-3</v>
      </c>
      <c r="U5074" s="122">
        <v>4.7484338891999999E-3</v>
      </c>
      <c r="V5074" s="122">
        <v>5.2783736855999998E-3</v>
      </c>
      <c r="W5074" s="122">
        <v>5.8239033636E-3</v>
      </c>
      <c r="X5074" s="122">
        <v>6.3826666403999999E-3</v>
      </c>
      <c r="Y5074" s="122">
        <v>6.9942088992000001E-3</v>
      </c>
      <c r="Z5074" s="122">
        <v>7.6243059503999996E-3</v>
      </c>
      <c r="AA5074" s="122">
        <v>8.2610351976000005E-3</v>
      </c>
      <c r="AB5074" s="122">
        <v>8.9265322883999992E-3</v>
      </c>
      <c r="AC5074" s="122">
        <v>9.6328213643999995E-3</v>
      </c>
      <c r="AD5074" s="122">
        <v>1.0340655728400001E-2</v>
      </c>
      <c r="AE5074" s="122">
        <v>1.1092531363200001E-2</v>
      </c>
      <c r="AF5074" s="122">
        <v>1.0671295020000001E-2</v>
      </c>
      <c r="AG5074" s="122">
        <v>1.0032250895999999E-2</v>
      </c>
      <c r="AH5074" s="122">
        <v>9.2816259636000001E-3</v>
      </c>
      <c r="AI5074" s="122">
        <v>8.2459120380000001E-3</v>
      </c>
      <c r="AJ5074" s="122">
        <v>6.8051844791999997E-3</v>
      </c>
      <c r="AK5074" s="122">
        <v>6.8398311708000002E-3</v>
      </c>
      <c r="AL5074" s="122">
        <v>0</v>
      </c>
    </row>
    <row r="5075" spans="1:38" hidden="1" x14ac:dyDescent="0.25">
      <c r="A5075" s="122" t="s">
        <v>2067</v>
      </c>
      <c r="B5075" s="122">
        <v>1</v>
      </c>
      <c r="C5075" s="122" t="s">
        <v>2276</v>
      </c>
      <c r="D5075" s="122" t="s">
        <v>2155</v>
      </c>
      <c r="E5075" s="122">
        <v>92</v>
      </c>
      <c r="F5075" s="122">
        <v>0</v>
      </c>
      <c r="G5075" s="122">
        <v>0</v>
      </c>
      <c r="H5075" s="122">
        <v>0</v>
      </c>
      <c r="I5075" s="122">
        <v>0</v>
      </c>
      <c r="J5075" s="122">
        <v>0</v>
      </c>
      <c r="K5075" s="122">
        <v>0</v>
      </c>
      <c r="L5075" s="122">
        <v>0</v>
      </c>
      <c r="M5075" s="122">
        <v>0</v>
      </c>
      <c r="N5075" s="122">
        <v>0</v>
      </c>
      <c r="O5075" s="122">
        <v>0</v>
      </c>
      <c r="P5075" s="122">
        <v>0</v>
      </c>
      <c r="Q5075" s="122">
        <v>0</v>
      </c>
      <c r="R5075" s="122">
        <v>1.7713384691999999E-3</v>
      </c>
      <c r="S5075" s="122">
        <v>3.8496162396000001E-3</v>
      </c>
      <c r="T5075" s="122">
        <v>4.3195494156000004E-3</v>
      </c>
      <c r="U5075" s="122">
        <v>4.8348828636000001E-3</v>
      </c>
      <c r="V5075" s="122">
        <v>5.3911538208000001E-3</v>
      </c>
      <c r="W5075" s="122">
        <v>5.9650289208000003E-3</v>
      </c>
      <c r="X5075" s="122">
        <v>6.5562331955999996E-3</v>
      </c>
      <c r="Y5075" s="122">
        <v>7.1654682156E-3</v>
      </c>
      <c r="Z5075" s="122">
        <v>7.7816580767999998E-3</v>
      </c>
      <c r="AA5075" s="122">
        <v>8.4438547475999999E-3</v>
      </c>
      <c r="AB5075" s="122">
        <v>9.1153363320000003E-3</v>
      </c>
      <c r="AC5075" s="122">
        <v>9.8083341623999998E-3</v>
      </c>
      <c r="AD5075" s="122">
        <v>1.05705969144E-2</v>
      </c>
      <c r="AE5075" s="122">
        <v>1.13989510392E-2</v>
      </c>
      <c r="AF5075" s="122">
        <v>1.1119886016000001E-2</v>
      </c>
      <c r="AG5075" s="122">
        <v>1.05772504968E-2</v>
      </c>
      <c r="AH5075" s="122">
        <v>9.8466218483999994E-3</v>
      </c>
      <c r="AI5075" s="122">
        <v>8.7777241895999995E-3</v>
      </c>
      <c r="AJ5075" s="122">
        <v>7.2852759539999996E-3</v>
      </c>
      <c r="AK5075" s="122">
        <v>7.2850797780000002E-3</v>
      </c>
      <c r="AL5075" s="122">
        <v>0</v>
      </c>
    </row>
    <row r="5076" spans="1:38" hidden="1" x14ac:dyDescent="0.25">
      <c r="A5076" s="122" t="s">
        <v>2067</v>
      </c>
      <c r="B5076" s="122">
        <v>1</v>
      </c>
      <c r="C5076" s="122" t="s">
        <v>2276</v>
      </c>
      <c r="D5076" s="122" t="s">
        <v>2156</v>
      </c>
      <c r="E5076" s="122">
        <v>92</v>
      </c>
      <c r="F5076" s="122">
        <v>0</v>
      </c>
      <c r="G5076" s="122">
        <v>0</v>
      </c>
      <c r="H5076" s="122">
        <v>0</v>
      </c>
      <c r="I5076" s="122">
        <v>0</v>
      </c>
      <c r="J5076" s="122">
        <v>0</v>
      </c>
      <c r="K5076" s="122">
        <v>0</v>
      </c>
      <c r="L5076" s="122">
        <v>0</v>
      </c>
      <c r="M5076" s="122">
        <v>0</v>
      </c>
      <c r="N5076" s="122">
        <v>0</v>
      </c>
      <c r="O5076" s="122">
        <v>0</v>
      </c>
      <c r="P5076" s="122">
        <v>0</v>
      </c>
      <c r="Q5076" s="122">
        <v>0</v>
      </c>
      <c r="R5076" s="122">
        <v>6.2168500020000003E-3</v>
      </c>
      <c r="S5076" s="122">
        <v>1.34289921864E-2</v>
      </c>
      <c r="T5076" s="122">
        <v>1.5018709387199999E-2</v>
      </c>
      <c r="U5076" s="122">
        <v>1.6659528828000002E-2</v>
      </c>
      <c r="V5076" s="122">
        <v>1.8373698153600002E-2</v>
      </c>
      <c r="W5076" s="122">
        <v>2.0133221923199999E-2</v>
      </c>
      <c r="X5076" s="122">
        <v>2.1940729860000001E-2</v>
      </c>
      <c r="Y5076" s="122">
        <v>2.3831320825200002E-2</v>
      </c>
      <c r="Z5076" s="122">
        <v>2.57753424144E-2</v>
      </c>
      <c r="AA5076" s="122">
        <v>2.7793279663199999E-2</v>
      </c>
      <c r="AB5076" s="122">
        <v>2.9844053076E-2</v>
      </c>
      <c r="AC5076" s="122">
        <v>3.19425242712E-2</v>
      </c>
      <c r="AD5076" s="122">
        <v>3.4100372474400002E-2</v>
      </c>
      <c r="AE5076" s="122">
        <v>3.6279510517199999E-2</v>
      </c>
      <c r="AF5076" s="122">
        <v>3.4741483360799998E-2</v>
      </c>
      <c r="AG5076" s="122">
        <v>3.2631524372400002E-2</v>
      </c>
      <c r="AH5076" s="122">
        <v>3.0148269791999999E-2</v>
      </c>
      <c r="AI5076" s="122">
        <v>2.6646578281200001E-2</v>
      </c>
      <c r="AJ5076" s="122">
        <v>2.23109799E-2</v>
      </c>
      <c r="AK5076" s="122">
        <v>2.2242283325999999E-2</v>
      </c>
      <c r="AL5076" s="122">
        <v>0</v>
      </c>
    </row>
    <row r="5077" spans="1:38" hidden="1" x14ac:dyDescent="0.25">
      <c r="A5077" s="122" t="s">
        <v>2067</v>
      </c>
      <c r="B5077" s="122">
        <v>1</v>
      </c>
      <c r="C5077" s="122" t="s">
        <v>2276</v>
      </c>
      <c r="D5077" s="122" t="s">
        <v>2178</v>
      </c>
      <c r="E5077" s="122">
        <v>92</v>
      </c>
      <c r="F5077" s="122">
        <v>0</v>
      </c>
      <c r="G5077" s="122">
        <v>0</v>
      </c>
      <c r="H5077" s="122">
        <v>0</v>
      </c>
      <c r="I5077" s="122">
        <v>0</v>
      </c>
      <c r="J5077" s="122">
        <v>0</v>
      </c>
      <c r="K5077" s="122">
        <v>0</v>
      </c>
      <c r="L5077" s="122">
        <v>0</v>
      </c>
      <c r="M5077" s="122">
        <v>0</v>
      </c>
      <c r="N5077" s="122">
        <v>0</v>
      </c>
      <c r="O5077" s="122">
        <v>0</v>
      </c>
      <c r="P5077" s="122">
        <v>0</v>
      </c>
      <c r="Q5077" s="122">
        <v>0</v>
      </c>
      <c r="R5077" s="122">
        <v>1.9277687291999999E-3</v>
      </c>
      <c r="S5077" s="122">
        <v>4.1520824064000001E-3</v>
      </c>
      <c r="T5077" s="122">
        <v>4.6310576075999999E-3</v>
      </c>
      <c r="U5077" s="122">
        <v>5.1134250455999999E-3</v>
      </c>
      <c r="V5077" s="122">
        <v>5.5884358031999997E-3</v>
      </c>
      <c r="W5077" s="122">
        <v>6.0621028356000004E-3</v>
      </c>
      <c r="X5077" s="122">
        <v>6.5425214579999998E-3</v>
      </c>
      <c r="Y5077" s="122">
        <v>7.0371761063999999E-3</v>
      </c>
      <c r="Z5077" s="122">
        <v>7.5462605448000002E-3</v>
      </c>
      <c r="AA5077" s="122">
        <v>8.0209940027999999E-3</v>
      </c>
      <c r="AB5077" s="122">
        <v>8.4945421236000008E-3</v>
      </c>
      <c r="AC5077" s="122">
        <v>8.9809154112000002E-3</v>
      </c>
      <c r="AD5077" s="122">
        <v>9.4228287851999999E-3</v>
      </c>
      <c r="AE5077" s="122">
        <v>9.8521307759999992E-3</v>
      </c>
      <c r="AF5077" s="122">
        <v>9.2546533716000006E-3</v>
      </c>
      <c r="AG5077" s="122">
        <v>8.4807978240000002E-3</v>
      </c>
      <c r="AH5077" s="122">
        <v>7.5160428479999998E-3</v>
      </c>
      <c r="AI5077" s="122">
        <v>6.6488036652000001E-3</v>
      </c>
      <c r="AJ5077" s="122">
        <v>5.6363696399999996E-3</v>
      </c>
      <c r="AK5077" s="122">
        <v>5.5992939036000004E-3</v>
      </c>
      <c r="AL5077" s="122">
        <v>0</v>
      </c>
    </row>
    <row r="5078" spans="1:38" hidden="1" x14ac:dyDescent="0.25">
      <c r="A5078" s="122" t="s">
        <v>2067</v>
      </c>
      <c r="B5078" s="122">
        <v>1</v>
      </c>
      <c r="C5078" s="122" t="s">
        <v>2276</v>
      </c>
      <c r="D5078" s="122" t="s">
        <v>2157</v>
      </c>
      <c r="E5078" s="122">
        <v>92</v>
      </c>
      <c r="F5078" s="122">
        <v>0</v>
      </c>
      <c r="G5078" s="122">
        <v>0</v>
      </c>
      <c r="H5078" s="122">
        <v>0</v>
      </c>
      <c r="I5078" s="122">
        <v>0</v>
      </c>
      <c r="J5078" s="122">
        <v>0</v>
      </c>
      <c r="K5078" s="122">
        <v>0</v>
      </c>
      <c r="L5078" s="122">
        <v>0</v>
      </c>
      <c r="M5078" s="122">
        <v>0</v>
      </c>
      <c r="N5078" s="122">
        <v>0</v>
      </c>
      <c r="O5078" s="122">
        <v>0</v>
      </c>
      <c r="P5078" s="122">
        <v>0</v>
      </c>
      <c r="Q5078" s="122">
        <v>0</v>
      </c>
      <c r="R5078" s="122">
        <v>5.3743524720000001E-4</v>
      </c>
      <c r="S5078" s="122">
        <v>1.1626214664E-3</v>
      </c>
      <c r="T5078" s="122">
        <v>1.3003908864000001E-3</v>
      </c>
      <c r="U5078" s="122">
        <v>1.4289953496E-3</v>
      </c>
      <c r="V5078" s="122">
        <v>1.5612903336E-3</v>
      </c>
      <c r="W5078" s="122">
        <v>1.6943062644E-3</v>
      </c>
      <c r="X5078" s="122">
        <v>1.8353166083999999E-3</v>
      </c>
      <c r="Y5078" s="122">
        <v>1.9823207724E-3</v>
      </c>
      <c r="Z5078" s="122">
        <v>2.1372188495999999E-3</v>
      </c>
      <c r="AA5078" s="122">
        <v>2.2977363239999999E-3</v>
      </c>
      <c r="AB5078" s="122">
        <v>2.4655008132000002E-3</v>
      </c>
      <c r="AC5078" s="122">
        <v>2.6383779384E-3</v>
      </c>
      <c r="AD5078" s="122">
        <v>2.8163160024E-3</v>
      </c>
      <c r="AE5078" s="122">
        <v>2.9979509388000001E-3</v>
      </c>
      <c r="AF5078" s="122">
        <v>2.8736903268000002E-3</v>
      </c>
      <c r="AG5078" s="122">
        <v>2.6946332556E-3</v>
      </c>
      <c r="AH5078" s="122">
        <v>2.4933204192000001E-3</v>
      </c>
      <c r="AI5078" s="122">
        <v>2.2030273752000002E-3</v>
      </c>
      <c r="AJ5078" s="122">
        <v>1.8828829368E-3</v>
      </c>
      <c r="AK5078" s="122">
        <v>1.8797256288E-3</v>
      </c>
      <c r="AL5078" s="122">
        <v>0</v>
      </c>
    </row>
    <row r="5079" spans="1:38" hidden="1" x14ac:dyDescent="0.25">
      <c r="A5079" s="122" t="s">
        <v>2067</v>
      </c>
      <c r="B5079" s="122">
        <v>1</v>
      </c>
      <c r="C5079" s="122" t="s">
        <v>2276</v>
      </c>
      <c r="D5079" s="122" t="s">
        <v>2158</v>
      </c>
      <c r="E5079" s="122">
        <v>92</v>
      </c>
      <c r="F5079" s="122">
        <v>0</v>
      </c>
      <c r="G5079" s="122">
        <v>0</v>
      </c>
      <c r="H5079" s="122">
        <v>0</v>
      </c>
      <c r="I5079" s="122">
        <v>0</v>
      </c>
      <c r="J5079" s="122">
        <v>0</v>
      </c>
      <c r="K5079" s="122">
        <v>0</v>
      </c>
      <c r="L5079" s="122">
        <v>0</v>
      </c>
      <c r="M5079" s="122">
        <v>0</v>
      </c>
      <c r="N5079" s="122">
        <v>0</v>
      </c>
      <c r="O5079" s="122">
        <v>0</v>
      </c>
      <c r="P5079" s="122">
        <v>0</v>
      </c>
      <c r="Q5079" s="122">
        <v>0</v>
      </c>
      <c r="R5079" s="122">
        <v>2.0709983543999999E-3</v>
      </c>
      <c r="S5079" s="122">
        <v>4.5039067764000001E-3</v>
      </c>
      <c r="T5079" s="122">
        <v>5.0958033756000002E-3</v>
      </c>
      <c r="U5079" s="122">
        <v>5.7139553987999997E-3</v>
      </c>
      <c r="V5079" s="122">
        <v>6.4000469495999997E-3</v>
      </c>
      <c r="W5079" s="122">
        <v>7.1215139375999997E-3</v>
      </c>
      <c r="X5079" s="122">
        <v>7.8787846536000003E-3</v>
      </c>
      <c r="Y5079" s="122">
        <v>8.6353468044000001E-3</v>
      </c>
      <c r="Z5079" s="122">
        <v>9.4002597012000002E-3</v>
      </c>
      <c r="AA5079" s="122">
        <v>1.01881130496E-2</v>
      </c>
      <c r="AB5079" s="122">
        <v>1.10293316568E-2</v>
      </c>
      <c r="AC5079" s="122">
        <v>1.19138150316E-2</v>
      </c>
      <c r="AD5079" s="122">
        <v>1.28668395672E-2</v>
      </c>
      <c r="AE5079" s="122">
        <v>1.3887955505999999E-2</v>
      </c>
      <c r="AF5079" s="122">
        <v>1.3482698502E-2</v>
      </c>
      <c r="AG5079" s="122">
        <v>1.28211111024E-2</v>
      </c>
      <c r="AH5079" s="122">
        <v>1.19841302184E-2</v>
      </c>
      <c r="AI5079" s="122">
        <v>1.0738054999200001E-2</v>
      </c>
      <c r="AJ5079" s="122">
        <v>8.8125401231999995E-3</v>
      </c>
      <c r="AK5079" s="122">
        <v>8.9056335143999996E-3</v>
      </c>
      <c r="AL5079" s="122">
        <v>0</v>
      </c>
    </row>
    <row r="5080" spans="1:38" hidden="1" x14ac:dyDescent="0.25">
      <c r="A5080" s="122" t="s">
        <v>2067</v>
      </c>
      <c r="B5080" s="122">
        <v>1</v>
      </c>
      <c r="C5080" s="122" t="s">
        <v>2276</v>
      </c>
      <c r="D5080" s="122" t="s">
        <v>2159</v>
      </c>
      <c r="E5080" s="122">
        <v>92</v>
      </c>
      <c r="F5080" s="122">
        <v>0</v>
      </c>
      <c r="G5080" s="122">
        <v>0</v>
      </c>
      <c r="H5080" s="122">
        <v>0</v>
      </c>
      <c r="I5080" s="122">
        <v>0</v>
      </c>
      <c r="J5080" s="122">
        <v>0</v>
      </c>
      <c r="K5080" s="122">
        <v>0</v>
      </c>
      <c r="L5080" s="122">
        <v>0</v>
      </c>
      <c r="M5080" s="122">
        <v>0</v>
      </c>
      <c r="N5080" s="122">
        <v>0</v>
      </c>
      <c r="O5080" s="122">
        <v>0</v>
      </c>
      <c r="P5080" s="122">
        <v>0</v>
      </c>
      <c r="Q5080" s="122">
        <v>0</v>
      </c>
      <c r="R5080" s="122">
        <v>3.8317401840000002E-4</v>
      </c>
      <c r="S5080" s="122">
        <v>8.2879954080000001E-4</v>
      </c>
      <c r="T5080" s="122">
        <v>9.3228688319999995E-4</v>
      </c>
      <c r="U5080" s="122">
        <v>1.037699484E-3</v>
      </c>
      <c r="V5080" s="122">
        <v>1.1499825060000001E-3</v>
      </c>
      <c r="W5080" s="122">
        <v>1.26854517E-3</v>
      </c>
      <c r="X5080" s="122">
        <v>1.3901813651999999E-3</v>
      </c>
      <c r="Y5080" s="122">
        <v>1.518409074E-3</v>
      </c>
      <c r="Z5080" s="122">
        <v>1.6550217792000001E-3</v>
      </c>
      <c r="AA5080" s="122">
        <v>1.7960573688000001E-3</v>
      </c>
      <c r="AB5080" s="122">
        <v>1.9488990552E-3</v>
      </c>
      <c r="AC5080" s="122">
        <v>2.1064607039999999E-3</v>
      </c>
      <c r="AD5080" s="122">
        <v>2.2649449428E-3</v>
      </c>
      <c r="AE5080" s="122">
        <v>2.4243274104E-3</v>
      </c>
      <c r="AF5080" s="122">
        <v>2.3463308076000001E-3</v>
      </c>
      <c r="AG5080" s="122">
        <v>2.2283643900000002E-3</v>
      </c>
      <c r="AH5080" s="122">
        <v>2.0697747467999998E-3</v>
      </c>
      <c r="AI5080" s="122">
        <v>1.8469501668E-3</v>
      </c>
      <c r="AJ5080" s="122">
        <v>1.5236812236000001E-3</v>
      </c>
      <c r="AK5080" s="122">
        <v>1.5361863984E-3</v>
      </c>
      <c r="AL5080" s="122">
        <v>0</v>
      </c>
    </row>
    <row r="5081" spans="1:38" hidden="1" x14ac:dyDescent="0.25">
      <c r="A5081" s="122" t="s">
        <v>2067</v>
      </c>
      <c r="B5081" s="122">
        <v>1</v>
      </c>
      <c r="C5081" s="122" t="s">
        <v>2276</v>
      </c>
      <c r="D5081" s="122" t="s">
        <v>2160</v>
      </c>
      <c r="E5081" s="122">
        <v>92</v>
      </c>
      <c r="F5081" s="122">
        <v>0</v>
      </c>
      <c r="G5081" s="122">
        <v>0</v>
      </c>
      <c r="H5081" s="122">
        <v>0</v>
      </c>
      <c r="I5081" s="122">
        <v>0</v>
      </c>
      <c r="J5081" s="122">
        <v>0</v>
      </c>
      <c r="K5081" s="122">
        <v>0</v>
      </c>
      <c r="L5081" s="122">
        <v>0</v>
      </c>
      <c r="M5081" s="122">
        <v>0</v>
      </c>
      <c r="N5081" s="122">
        <v>0</v>
      </c>
      <c r="O5081" s="122">
        <v>0</v>
      </c>
      <c r="P5081" s="122">
        <v>0</v>
      </c>
      <c r="Q5081" s="122">
        <v>0</v>
      </c>
      <c r="R5081" s="122">
        <v>2.9220875891999998E-3</v>
      </c>
      <c r="S5081" s="122">
        <v>6.3460518372000004E-3</v>
      </c>
      <c r="T5081" s="122">
        <v>7.1529055548000004E-3</v>
      </c>
      <c r="U5081" s="122">
        <v>8.0167283004000008E-3</v>
      </c>
      <c r="V5081" s="122">
        <v>8.9421194363999996E-3</v>
      </c>
      <c r="W5081" s="122">
        <v>9.8963630771999999E-3</v>
      </c>
      <c r="X5081" s="122">
        <v>1.0868193735599999E-2</v>
      </c>
      <c r="Y5081" s="122">
        <v>1.18640914908E-2</v>
      </c>
      <c r="Z5081" s="122">
        <v>1.28872960608E-2</v>
      </c>
      <c r="AA5081" s="122">
        <v>1.3955012724E-2</v>
      </c>
      <c r="AB5081" s="122">
        <v>1.50884132928E-2</v>
      </c>
      <c r="AC5081" s="122">
        <v>1.6239144162000001E-2</v>
      </c>
      <c r="AD5081" s="122">
        <v>1.7445828526799999E-2</v>
      </c>
      <c r="AE5081" s="122">
        <v>1.8708306954000001E-2</v>
      </c>
      <c r="AF5081" s="122">
        <v>1.80690313584E-2</v>
      </c>
      <c r="AG5081" s="122">
        <v>1.7125280158800001E-2</v>
      </c>
      <c r="AH5081" s="122">
        <v>1.59535242876E-2</v>
      </c>
      <c r="AI5081" s="122">
        <v>1.42203651252E-2</v>
      </c>
      <c r="AJ5081" s="122">
        <v>1.18859963904E-2</v>
      </c>
      <c r="AK5081" s="122">
        <v>1.1967302176800001E-2</v>
      </c>
      <c r="AL5081" s="122">
        <v>0</v>
      </c>
    </row>
    <row r="5082" spans="1:38" hidden="1" x14ac:dyDescent="0.25">
      <c r="A5082" s="122" t="s">
        <v>2067</v>
      </c>
      <c r="B5082" s="122">
        <v>1</v>
      </c>
      <c r="C5082" s="122" t="s">
        <v>2276</v>
      </c>
      <c r="D5082" s="122" t="s">
        <v>2161</v>
      </c>
      <c r="E5082" s="122">
        <v>92</v>
      </c>
      <c r="F5082" s="122">
        <v>0</v>
      </c>
      <c r="G5082" s="122">
        <v>0</v>
      </c>
      <c r="H5082" s="122">
        <v>0</v>
      </c>
      <c r="I5082" s="122">
        <v>0</v>
      </c>
      <c r="J5082" s="122">
        <v>0</v>
      </c>
      <c r="K5082" s="122">
        <v>0</v>
      </c>
      <c r="L5082" s="122">
        <v>0</v>
      </c>
      <c r="M5082" s="122">
        <v>0</v>
      </c>
      <c r="N5082" s="122">
        <v>0</v>
      </c>
      <c r="O5082" s="122">
        <v>0</v>
      </c>
      <c r="P5082" s="122">
        <v>0</v>
      </c>
      <c r="Q5082" s="122">
        <v>0</v>
      </c>
      <c r="R5082" s="122">
        <v>1.0935459993600001E-2</v>
      </c>
      <c r="S5082" s="122">
        <v>2.3907990024E-2</v>
      </c>
      <c r="T5082" s="122">
        <v>2.7099899771999999E-2</v>
      </c>
      <c r="U5082" s="122">
        <v>3.0479767273199999E-2</v>
      </c>
      <c r="V5082" s="122">
        <v>3.4306484145600002E-2</v>
      </c>
      <c r="W5082" s="122">
        <v>3.8189828747999997E-2</v>
      </c>
      <c r="X5082" s="122">
        <v>4.2288773025600003E-2</v>
      </c>
      <c r="Y5082" s="122">
        <v>4.6661825987999998E-2</v>
      </c>
      <c r="Z5082" s="122">
        <v>5.1183837397199998E-2</v>
      </c>
      <c r="AA5082" s="122">
        <v>5.5916667254399997E-2</v>
      </c>
      <c r="AB5082" s="122">
        <v>6.0963925431600001E-2</v>
      </c>
      <c r="AC5082" s="122">
        <v>6.6186018313200007E-2</v>
      </c>
      <c r="AD5082" s="122">
        <v>7.1874867525600003E-2</v>
      </c>
      <c r="AE5082" s="122">
        <v>7.7916925837200002E-2</v>
      </c>
      <c r="AF5082" s="122">
        <v>7.5832069095600002E-2</v>
      </c>
      <c r="AG5082" s="122">
        <v>7.2153372401999996E-2</v>
      </c>
      <c r="AH5082" s="122">
        <v>6.7372462379999998E-2</v>
      </c>
      <c r="AI5082" s="122">
        <v>6.03489284652E-2</v>
      </c>
      <c r="AJ5082" s="122">
        <v>5.0184240839999998E-2</v>
      </c>
      <c r="AK5082" s="122">
        <v>5.0660752343999998E-2</v>
      </c>
      <c r="AL5082" s="122">
        <v>0</v>
      </c>
    </row>
    <row r="5083" spans="1:38" hidden="1" x14ac:dyDescent="0.25">
      <c r="A5083" s="122" t="s">
        <v>2067</v>
      </c>
      <c r="B5083" s="122">
        <v>1</v>
      </c>
      <c r="C5083" s="122" t="s">
        <v>2276</v>
      </c>
      <c r="D5083" s="122" t="s">
        <v>2162</v>
      </c>
      <c r="E5083" s="122">
        <v>92</v>
      </c>
      <c r="F5083" s="122">
        <v>0</v>
      </c>
      <c r="G5083" s="122">
        <v>0</v>
      </c>
      <c r="H5083" s="122">
        <v>0</v>
      </c>
      <c r="I5083" s="122">
        <v>0</v>
      </c>
      <c r="J5083" s="122">
        <v>0</v>
      </c>
      <c r="K5083" s="122">
        <v>0</v>
      </c>
      <c r="L5083" s="122">
        <v>0</v>
      </c>
      <c r="M5083" s="122">
        <v>0</v>
      </c>
      <c r="N5083" s="122">
        <v>0</v>
      </c>
      <c r="O5083" s="122">
        <v>0</v>
      </c>
      <c r="P5083" s="122">
        <v>0</v>
      </c>
      <c r="Q5083" s="122">
        <v>0</v>
      </c>
      <c r="R5083" s="122">
        <v>1.1720857524E-3</v>
      </c>
      <c r="S5083" s="122">
        <v>2.5612232040000001E-3</v>
      </c>
      <c r="T5083" s="122">
        <v>2.9062476635999999E-3</v>
      </c>
      <c r="U5083" s="122">
        <v>3.2887127148000001E-3</v>
      </c>
      <c r="V5083" s="122">
        <v>3.7090250208000001E-3</v>
      </c>
      <c r="W5083" s="122">
        <v>4.1627872644000004E-3</v>
      </c>
      <c r="X5083" s="122">
        <v>4.6326894863999999E-3</v>
      </c>
      <c r="Y5083" s="122">
        <v>5.1238214891999997E-3</v>
      </c>
      <c r="Z5083" s="122">
        <v>5.6277976331999997E-3</v>
      </c>
      <c r="AA5083" s="122">
        <v>6.1372966943999997E-3</v>
      </c>
      <c r="AB5083" s="122">
        <v>6.6707231975999997E-3</v>
      </c>
      <c r="AC5083" s="122">
        <v>7.2454987776000004E-3</v>
      </c>
      <c r="AD5083" s="122">
        <v>7.8326278175999998E-3</v>
      </c>
      <c r="AE5083" s="122">
        <v>8.4633199092000004E-3</v>
      </c>
      <c r="AF5083" s="122">
        <v>8.2700639567999997E-3</v>
      </c>
      <c r="AG5083" s="122">
        <v>7.9152623747999994E-3</v>
      </c>
      <c r="AH5083" s="122">
        <v>7.4261542007999998E-3</v>
      </c>
      <c r="AI5083" s="122">
        <v>6.6692691636000001E-3</v>
      </c>
      <c r="AJ5083" s="122">
        <v>5.6366204075999999E-3</v>
      </c>
      <c r="AK5083" s="122">
        <v>5.7269256876000003E-3</v>
      </c>
      <c r="AL5083" s="122">
        <v>0</v>
      </c>
    </row>
    <row r="5084" spans="1:38" hidden="1" x14ac:dyDescent="0.25">
      <c r="A5084" s="122" t="s">
        <v>2067</v>
      </c>
      <c r="B5084" s="122">
        <v>1</v>
      </c>
      <c r="C5084" s="122" t="s">
        <v>2276</v>
      </c>
      <c r="D5084" s="122" t="s">
        <v>2163</v>
      </c>
      <c r="E5084" s="122">
        <v>92</v>
      </c>
      <c r="F5084" s="122">
        <v>0</v>
      </c>
      <c r="G5084" s="122">
        <v>0</v>
      </c>
      <c r="H5084" s="122">
        <v>0</v>
      </c>
      <c r="I5084" s="122">
        <v>0</v>
      </c>
      <c r="J5084" s="122">
        <v>0</v>
      </c>
      <c r="K5084" s="122">
        <v>0</v>
      </c>
      <c r="L5084" s="122">
        <v>0</v>
      </c>
      <c r="M5084" s="122">
        <v>0</v>
      </c>
      <c r="N5084" s="122">
        <v>0</v>
      </c>
      <c r="O5084" s="122">
        <v>0</v>
      </c>
      <c r="P5084" s="122">
        <v>0</v>
      </c>
      <c r="Q5084" s="122">
        <v>0</v>
      </c>
      <c r="R5084" s="122">
        <v>3.6737719524000002E-3</v>
      </c>
      <c r="S5084" s="122">
        <v>7.9946513447999995E-3</v>
      </c>
      <c r="T5084" s="122">
        <v>9.0464912592000003E-3</v>
      </c>
      <c r="U5084" s="122">
        <v>1.0139044206E-2</v>
      </c>
      <c r="V5084" s="122">
        <v>1.1269831292399999E-2</v>
      </c>
      <c r="W5084" s="122">
        <v>1.2420676972800001E-2</v>
      </c>
      <c r="X5084" s="122">
        <v>1.36273973568E-2</v>
      </c>
      <c r="Y5084" s="122">
        <v>1.49117916984E-2</v>
      </c>
      <c r="Z5084" s="122">
        <v>1.6270540844400001E-2</v>
      </c>
      <c r="AA5084" s="122">
        <v>1.7666304140400001E-2</v>
      </c>
      <c r="AB5084" s="122">
        <v>1.91357599056E-2</v>
      </c>
      <c r="AC5084" s="122">
        <v>2.0635569163200002E-2</v>
      </c>
      <c r="AD5084" s="122">
        <v>2.2166242292399999E-2</v>
      </c>
      <c r="AE5084" s="122">
        <v>2.3734597534799999E-2</v>
      </c>
      <c r="AF5084" s="122">
        <v>2.2867608717600001E-2</v>
      </c>
      <c r="AG5084" s="122">
        <v>2.1604449945599999E-2</v>
      </c>
      <c r="AH5084" s="122">
        <v>2.0031803353200001E-2</v>
      </c>
      <c r="AI5084" s="122">
        <v>1.7814463250399998E-2</v>
      </c>
      <c r="AJ5084" s="122">
        <v>1.4826398778000001E-2</v>
      </c>
      <c r="AK5084" s="122">
        <v>1.4827451133599999E-2</v>
      </c>
      <c r="AL5084" s="122">
        <v>0</v>
      </c>
    </row>
    <row r="5085" spans="1:38" hidden="1" x14ac:dyDescent="0.25">
      <c r="A5085" s="122" t="s">
        <v>2067</v>
      </c>
      <c r="B5085" s="122">
        <v>1</v>
      </c>
      <c r="C5085" s="122" t="s">
        <v>2276</v>
      </c>
      <c r="D5085" s="122" t="s">
        <v>2180</v>
      </c>
      <c r="E5085" s="122">
        <v>92</v>
      </c>
      <c r="F5085" s="122">
        <v>0</v>
      </c>
      <c r="G5085" s="122">
        <v>0</v>
      </c>
      <c r="H5085" s="122">
        <v>0</v>
      </c>
      <c r="I5085" s="122">
        <v>0</v>
      </c>
      <c r="J5085" s="122">
        <v>0</v>
      </c>
      <c r="K5085" s="122">
        <v>0</v>
      </c>
      <c r="L5085" s="122">
        <v>0</v>
      </c>
      <c r="M5085" s="122">
        <v>0</v>
      </c>
      <c r="N5085" s="122">
        <v>0</v>
      </c>
      <c r="O5085" s="122">
        <v>0</v>
      </c>
      <c r="P5085" s="122">
        <v>0</v>
      </c>
      <c r="Q5085" s="122">
        <v>0</v>
      </c>
      <c r="R5085" s="122">
        <v>5.4706250399999998E-5</v>
      </c>
      <c r="S5085" s="122">
        <v>1.177497396E-4</v>
      </c>
      <c r="T5085" s="122">
        <v>1.3125902999999999E-4</v>
      </c>
      <c r="U5085" s="122">
        <v>1.4512264320000001E-4</v>
      </c>
      <c r="V5085" s="122">
        <v>1.5915348840000001E-4</v>
      </c>
      <c r="W5085" s="122">
        <v>1.7360587079999999E-4</v>
      </c>
      <c r="X5085" s="122">
        <v>1.8857088359999999E-4</v>
      </c>
      <c r="Y5085" s="122">
        <v>2.039503584E-4</v>
      </c>
      <c r="Z5085" s="122">
        <v>2.1971913E-4</v>
      </c>
      <c r="AA5085" s="122">
        <v>2.3611220760000001E-4</v>
      </c>
      <c r="AB5085" s="122">
        <v>2.5285751760000002E-4</v>
      </c>
      <c r="AC5085" s="122">
        <v>2.7004904760000002E-4</v>
      </c>
      <c r="AD5085" s="122">
        <v>2.8757849879999998E-4</v>
      </c>
      <c r="AE5085" s="122">
        <v>3.055346328E-4</v>
      </c>
      <c r="AF5085" s="122">
        <v>2.9208073799999999E-4</v>
      </c>
      <c r="AG5085" s="122">
        <v>2.7360923999999998E-4</v>
      </c>
      <c r="AH5085" s="122">
        <v>2.5184383440000002E-4</v>
      </c>
      <c r="AI5085" s="122">
        <v>2.220790308E-4</v>
      </c>
      <c r="AJ5085" s="122">
        <v>1.825637172E-4</v>
      </c>
      <c r="AK5085" s="122">
        <v>1.816399212E-4</v>
      </c>
      <c r="AL5085" s="122">
        <v>0</v>
      </c>
    </row>
    <row r="5086" spans="1:38" hidden="1" x14ac:dyDescent="0.25">
      <c r="A5086" s="122" t="s">
        <v>2067</v>
      </c>
      <c r="B5086" s="122">
        <v>1</v>
      </c>
      <c r="C5086" s="122" t="s">
        <v>2276</v>
      </c>
      <c r="D5086" s="122" t="s">
        <v>2164</v>
      </c>
      <c r="E5086" s="122">
        <v>92</v>
      </c>
      <c r="F5086" s="122">
        <v>0</v>
      </c>
      <c r="G5086" s="122">
        <v>0</v>
      </c>
      <c r="H5086" s="122">
        <v>0</v>
      </c>
      <c r="I5086" s="122">
        <v>0</v>
      </c>
      <c r="J5086" s="122">
        <v>0</v>
      </c>
      <c r="K5086" s="122">
        <v>0</v>
      </c>
      <c r="L5086" s="122">
        <v>0</v>
      </c>
      <c r="M5086" s="122">
        <v>0</v>
      </c>
      <c r="N5086" s="122">
        <v>0</v>
      </c>
      <c r="O5086" s="122">
        <v>0</v>
      </c>
      <c r="P5086" s="122">
        <v>0</v>
      </c>
      <c r="Q5086" s="122">
        <v>0</v>
      </c>
      <c r="R5086" s="122">
        <v>3.1028313720000002E-4</v>
      </c>
      <c r="S5086" s="122">
        <v>6.7050014160000004E-4</v>
      </c>
      <c r="T5086" s="122">
        <v>7.5018988799999999E-4</v>
      </c>
      <c r="U5086" s="122">
        <v>8.3125761000000002E-4</v>
      </c>
      <c r="V5086" s="122">
        <v>9.1479530040000005E-4</v>
      </c>
      <c r="W5086" s="122">
        <v>9.9910410719999997E-4</v>
      </c>
      <c r="X5086" s="122">
        <v>1.0857928344E-3</v>
      </c>
      <c r="Y5086" s="122">
        <v>1.1755255056E-3</v>
      </c>
      <c r="Z5086" s="122">
        <v>1.2691299192000001E-3</v>
      </c>
      <c r="AA5086" s="122">
        <v>1.3675210272000001E-3</v>
      </c>
      <c r="AB5086" s="122">
        <v>1.4639338128E-3</v>
      </c>
      <c r="AC5086" s="122">
        <v>1.5661975475999999E-3</v>
      </c>
      <c r="AD5086" s="122">
        <v>1.667894784E-3</v>
      </c>
      <c r="AE5086" s="122">
        <v>1.7751655896000001E-3</v>
      </c>
      <c r="AF5086" s="122">
        <v>1.6961688107999999E-3</v>
      </c>
      <c r="AG5086" s="122">
        <v>1.5943354572E-3</v>
      </c>
      <c r="AH5086" s="122">
        <v>1.4705708328E-3</v>
      </c>
      <c r="AI5086" s="122">
        <v>1.29922983E-3</v>
      </c>
      <c r="AJ5086" s="122">
        <v>1.1035494156000001E-3</v>
      </c>
      <c r="AK5086" s="122">
        <v>1.1075970732E-3</v>
      </c>
      <c r="AL5086" s="122">
        <v>0</v>
      </c>
    </row>
    <row r="5087" spans="1:38" hidden="1" x14ac:dyDescent="0.25">
      <c r="A5087" s="122" t="s">
        <v>2067</v>
      </c>
      <c r="B5087" s="122">
        <v>1</v>
      </c>
      <c r="C5087" s="122" t="s">
        <v>2276</v>
      </c>
      <c r="D5087" s="122" t="s">
        <v>2165</v>
      </c>
      <c r="E5087" s="122">
        <v>92</v>
      </c>
      <c r="F5087" s="122">
        <v>0</v>
      </c>
      <c r="G5087" s="122">
        <v>0</v>
      </c>
      <c r="H5087" s="122">
        <v>0</v>
      </c>
      <c r="I5087" s="122">
        <v>0</v>
      </c>
      <c r="J5087" s="122">
        <v>0</v>
      </c>
      <c r="K5087" s="122">
        <v>0</v>
      </c>
      <c r="L5087" s="122">
        <v>0</v>
      </c>
      <c r="M5087" s="122">
        <v>0</v>
      </c>
      <c r="N5087" s="122">
        <v>0</v>
      </c>
      <c r="O5087" s="122">
        <v>0</v>
      </c>
      <c r="P5087" s="122">
        <v>0</v>
      </c>
      <c r="Q5087" s="122">
        <v>0</v>
      </c>
      <c r="R5087" s="122">
        <v>3.0513706283999999E-3</v>
      </c>
      <c r="S5087" s="122">
        <v>6.6241921800000002E-3</v>
      </c>
      <c r="T5087" s="122">
        <v>7.4770245672000002E-3</v>
      </c>
      <c r="U5087" s="122">
        <v>8.3729989512000003E-3</v>
      </c>
      <c r="V5087" s="122">
        <v>9.3562528416000004E-3</v>
      </c>
      <c r="W5087" s="122">
        <v>1.0354442639999999E-2</v>
      </c>
      <c r="X5087" s="122">
        <v>1.1415864546E-2</v>
      </c>
      <c r="Y5087" s="122">
        <v>1.2544039597199999E-2</v>
      </c>
      <c r="Z5087" s="122">
        <v>1.36730245176E-2</v>
      </c>
      <c r="AA5087" s="122">
        <v>1.4886425016E-2</v>
      </c>
      <c r="AB5087" s="122">
        <v>1.61234373864E-2</v>
      </c>
      <c r="AC5087" s="122">
        <v>1.7412184503599999E-2</v>
      </c>
      <c r="AD5087" s="122">
        <v>1.8813091067999999E-2</v>
      </c>
      <c r="AE5087" s="122">
        <v>2.0330645650799999E-2</v>
      </c>
      <c r="AF5087" s="122">
        <v>1.9831263080400001E-2</v>
      </c>
      <c r="AG5087" s="122">
        <v>1.89442317492E-2</v>
      </c>
      <c r="AH5087" s="122">
        <v>1.7715504036000002E-2</v>
      </c>
      <c r="AI5087" s="122">
        <v>1.5851983831200001E-2</v>
      </c>
      <c r="AJ5087" s="122">
        <v>1.325778513E-2</v>
      </c>
      <c r="AK5087" s="122">
        <v>1.32771858108E-2</v>
      </c>
      <c r="AL5087" s="122">
        <v>0</v>
      </c>
    </row>
    <row r="5088" spans="1:38" hidden="1" x14ac:dyDescent="0.25">
      <c r="A5088" s="122" t="s">
        <v>2067</v>
      </c>
      <c r="B5088" s="122">
        <v>1</v>
      </c>
      <c r="C5088" s="122" t="s">
        <v>2276</v>
      </c>
      <c r="D5088" s="122" t="s">
        <v>2166</v>
      </c>
      <c r="E5088" s="122">
        <v>92</v>
      </c>
      <c r="F5088" s="122">
        <v>0</v>
      </c>
      <c r="G5088" s="122">
        <v>0</v>
      </c>
      <c r="H5088" s="122">
        <v>0</v>
      </c>
      <c r="I5088" s="122">
        <v>0</v>
      </c>
      <c r="J5088" s="122">
        <v>0</v>
      </c>
      <c r="K5088" s="122">
        <v>0</v>
      </c>
      <c r="L5088" s="122">
        <v>0</v>
      </c>
      <c r="M5088" s="122">
        <v>0</v>
      </c>
      <c r="N5088" s="122">
        <v>0</v>
      </c>
      <c r="O5088" s="122">
        <v>0</v>
      </c>
      <c r="P5088" s="122">
        <v>0</v>
      </c>
      <c r="Q5088" s="122">
        <v>0</v>
      </c>
      <c r="R5088" s="122">
        <v>2.7452493971999998E-3</v>
      </c>
      <c r="S5088" s="122">
        <v>5.9460369936E-3</v>
      </c>
      <c r="T5088" s="122">
        <v>6.6727426044000003E-3</v>
      </c>
      <c r="U5088" s="122">
        <v>7.4214126107999996E-3</v>
      </c>
      <c r="V5088" s="122">
        <v>8.1914885544000001E-3</v>
      </c>
      <c r="W5088" s="122">
        <v>8.9910494291999994E-3</v>
      </c>
      <c r="X5088" s="122">
        <v>9.8132550443999992E-3</v>
      </c>
      <c r="Y5088" s="122">
        <v>1.0666105923600001E-2</v>
      </c>
      <c r="Z5088" s="122">
        <v>1.1538893912400001E-2</v>
      </c>
      <c r="AA5088" s="122">
        <v>1.24408378356E-2</v>
      </c>
      <c r="AB5088" s="122">
        <v>1.3370738527200001E-2</v>
      </c>
      <c r="AC5088" s="122">
        <v>1.43421920292E-2</v>
      </c>
      <c r="AD5088" s="122">
        <v>1.5336164526E-2</v>
      </c>
      <c r="AE5088" s="122">
        <v>1.6347053826000001E-2</v>
      </c>
      <c r="AF5088" s="122">
        <v>1.5688976368800001E-2</v>
      </c>
      <c r="AG5088" s="122">
        <v>1.47748307808E-2</v>
      </c>
      <c r="AH5088" s="122">
        <v>1.36731558912E-2</v>
      </c>
      <c r="AI5088" s="122">
        <v>1.21264608108E-2</v>
      </c>
      <c r="AJ5088" s="122">
        <v>1.0120653992399999E-2</v>
      </c>
      <c r="AK5088" s="122">
        <v>1.01155422408E-2</v>
      </c>
      <c r="AL5088" s="122">
        <v>0</v>
      </c>
    </row>
    <row r="5089" spans="1:38" hidden="1" x14ac:dyDescent="0.25">
      <c r="A5089" s="122" t="s">
        <v>2067</v>
      </c>
      <c r="B5089" s="122">
        <v>1</v>
      </c>
      <c r="C5089" s="122" t="s">
        <v>2276</v>
      </c>
      <c r="D5089" s="122" t="s">
        <v>2167</v>
      </c>
      <c r="E5089" s="122">
        <v>92</v>
      </c>
      <c r="F5089" s="122">
        <v>0</v>
      </c>
      <c r="G5089" s="122">
        <v>0</v>
      </c>
      <c r="H5089" s="122">
        <v>0</v>
      </c>
      <c r="I5089" s="122">
        <v>0</v>
      </c>
      <c r="J5089" s="122">
        <v>0</v>
      </c>
      <c r="K5089" s="122">
        <v>0</v>
      </c>
      <c r="L5089" s="122">
        <v>0</v>
      </c>
      <c r="M5089" s="122">
        <v>0</v>
      </c>
      <c r="N5089" s="122">
        <v>0</v>
      </c>
      <c r="O5089" s="122">
        <v>0</v>
      </c>
      <c r="P5089" s="122">
        <v>0</v>
      </c>
      <c r="Q5089" s="122">
        <v>0</v>
      </c>
      <c r="R5089" s="122">
        <v>9.1022303279999996E-4</v>
      </c>
      <c r="S5089" s="122">
        <v>1.9667045195999999E-3</v>
      </c>
      <c r="T5089" s="122">
        <v>2.1981440399999998E-3</v>
      </c>
      <c r="U5089" s="122">
        <v>2.436029148E-3</v>
      </c>
      <c r="V5089" s="122">
        <v>2.6845189356000001E-3</v>
      </c>
      <c r="W5089" s="122">
        <v>2.9389972367999998E-3</v>
      </c>
      <c r="X5089" s="122">
        <v>3.2014615091999999E-3</v>
      </c>
      <c r="Y5089" s="122">
        <v>3.4763884247999998E-3</v>
      </c>
      <c r="Z5089" s="122">
        <v>3.759955044E-3</v>
      </c>
      <c r="AA5089" s="122">
        <v>4.0480865339999998E-3</v>
      </c>
      <c r="AB5089" s="122">
        <v>4.3412313660000004E-3</v>
      </c>
      <c r="AC5089" s="122">
        <v>4.6360026096E-3</v>
      </c>
      <c r="AD5089" s="122">
        <v>4.9330174151999999E-3</v>
      </c>
      <c r="AE5089" s="122">
        <v>5.2287747647999996E-3</v>
      </c>
      <c r="AF5089" s="122">
        <v>4.9780403699999998E-3</v>
      </c>
      <c r="AG5089" s="122">
        <v>4.6383655656000002E-3</v>
      </c>
      <c r="AH5089" s="122">
        <v>4.2505974912E-3</v>
      </c>
      <c r="AI5089" s="122">
        <v>3.7376399435999999E-3</v>
      </c>
      <c r="AJ5089" s="122">
        <v>3.0741570336000001E-3</v>
      </c>
      <c r="AK5089" s="122">
        <v>3.0590024376E-3</v>
      </c>
      <c r="AL5089" s="122">
        <v>0</v>
      </c>
    </row>
    <row r="5090" spans="1:38" hidden="1" x14ac:dyDescent="0.25">
      <c r="A5090" s="122" t="s">
        <v>2067</v>
      </c>
      <c r="B5090" s="122">
        <v>1</v>
      </c>
      <c r="C5090" s="122" t="s">
        <v>2276</v>
      </c>
      <c r="D5090" s="122" t="s">
        <v>2168</v>
      </c>
      <c r="E5090" s="122">
        <v>92</v>
      </c>
      <c r="F5090" s="122">
        <v>0</v>
      </c>
      <c r="G5090" s="122">
        <v>0</v>
      </c>
      <c r="H5090" s="122">
        <v>0</v>
      </c>
      <c r="I5090" s="122">
        <v>0</v>
      </c>
      <c r="J5090" s="122">
        <v>0</v>
      </c>
      <c r="K5090" s="122">
        <v>0</v>
      </c>
      <c r="L5090" s="122">
        <v>0</v>
      </c>
      <c r="M5090" s="122">
        <v>0</v>
      </c>
      <c r="N5090" s="122">
        <v>0</v>
      </c>
      <c r="O5090" s="122">
        <v>0</v>
      </c>
      <c r="P5090" s="122">
        <v>0</v>
      </c>
      <c r="Q5090" s="122">
        <v>0</v>
      </c>
      <c r="R5090" s="122">
        <v>2.5209009960000002E-4</v>
      </c>
      <c r="S5090" s="122">
        <v>5.4634774800000003E-4</v>
      </c>
      <c r="T5090" s="122">
        <v>6.1608944159999995E-4</v>
      </c>
      <c r="U5090" s="122">
        <v>6.8800161359999995E-4</v>
      </c>
      <c r="V5090" s="122">
        <v>7.6760227679999995E-4</v>
      </c>
      <c r="W5090" s="122">
        <v>8.5711802879999996E-4</v>
      </c>
      <c r="X5090" s="122">
        <v>9.499136988E-4</v>
      </c>
      <c r="Y5090" s="122">
        <v>1.0532990136E-3</v>
      </c>
      <c r="Z5090" s="122">
        <v>1.1447183963999999E-3</v>
      </c>
      <c r="AA5090" s="122">
        <v>1.2373399200000001E-3</v>
      </c>
      <c r="AB5090" s="122">
        <v>1.3477630487999999E-3</v>
      </c>
      <c r="AC5090" s="122">
        <v>1.4562618036000001E-3</v>
      </c>
      <c r="AD5090" s="122">
        <v>1.5545129352E-3</v>
      </c>
      <c r="AE5090" s="122">
        <v>1.6633444655999999E-3</v>
      </c>
      <c r="AF5090" s="122">
        <v>1.5898862819999999E-3</v>
      </c>
      <c r="AG5090" s="122">
        <v>1.4792156015999999E-3</v>
      </c>
      <c r="AH5090" s="122">
        <v>1.3628956151999999E-3</v>
      </c>
      <c r="AI5090" s="122">
        <v>1.2077699256000001E-3</v>
      </c>
      <c r="AJ5090" s="122">
        <v>9.915137844000001E-4</v>
      </c>
      <c r="AK5090" s="122">
        <v>9.9304572600000004E-4</v>
      </c>
      <c r="AL5090" s="122">
        <v>0</v>
      </c>
    </row>
    <row r="5091" spans="1:38" hidden="1" x14ac:dyDescent="0.25">
      <c r="A5091" s="122" t="s">
        <v>2277</v>
      </c>
      <c r="B5091" s="122">
        <v>1</v>
      </c>
      <c r="C5091" s="122" t="s">
        <v>2278</v>
      </c>
      <c r="D5091" s="122" t="s">
        <v>2120</v>
      </c>
      <c r="E5091" s="122">
        <v>93</v>
      </c>
      <c r="F5091" s="122">
        <v>0</v>
      </c>
      <c r="G5091" s="122">
        <v>0</v>
      </c>
      <c r="H5091" s="122">
        <v>0</v>
      </c>
      <c r="I5091" s="122">
        <v>0</v>
      </c>
      <c r="J5091" s="122">
        <v>0</v>
      </c>
      <c r="K5091" s="122">
        <v>0</v>
      </c>
      <c r="L5091" s="122">
        <v>0</v>
      </c>
      <c r="M5091" s="122">
        <v>0</v>
      </c>
      <c r="N5091" s="122">
        <v>0</v>
      </c>
      <c r="O5091" s="122">
        <v>0</v>
      </c>
      <c r="P5091" s="122">
        <v>0</v>
      </c>
      <c r="Q5091" s="122">
        <v>0</v>
      </c>
      <c r="R5091" s="122">
        <v>0</v>
      </c>
      <c r="S5091" s="122">
        <v>0</v>
      </c>
      <c r="T5091" s="122">
        <v>0</v>
      </c>
      <c r="U5091" s="122">
        <v>0</v>
      </c>
      <c r="V5091" s="122">
        <v>0</v>
      </c>
      <c r="W5091" s="122">
        <v>0</v>
      </c>
      <c r="X5091" s="122">
        <v>0</v>
      </c>
      <c r="Y5091" s="122">
        <v>0</v>
      </c>
      <c r="Z5091" s="122">
        <v>0</v>
      </c>
      <c r="AA5091" s="122">
        <v>0</v>
      </c>
      <c r="AB5091" s="122">
        <v>0</v>
      </c>
      <c r="AC5091" s="122">
        <v>0</v>
      </c>
      <c r="AD5091" s="122">
        <v>0</v>
      </c>
      <c r="AE5091" s="122">
        <v>0</v>
      </c>
      <c r="AF5091" s="122">
        <v>0</v>
      </c>
      <c r="AG5091" s="122">
        <v>0</v>
      </c>
      <c r="AH5091" s="122">
        <v>0</v>
      </c>
      <c r="AI5091" s="122">
        <v>0</v>
      </c>
      <c r="AJ5091" s="122">
        <v>0</v>
      </c>
      <c r="AK5091" s="122">
        <v>0</v>
      </c>
      <c r="AL5091" s="122">
        <v>0</v>
      </c>
    </row>
    <row r="5092" spans="1:38" hidden="1" x14ac:dyDescent="0.25">
      <c r="A5092" s="122" t="s">
        <v>2277</v>
      </c>
      <c r="B5092" s="122">
        <v>1</v>
      </c>
      <c r="C5092" s="122" t="s">
        <v>2278</v>
      </c>
      <c r="D5092" s="122" t="s">
        <v>2121</v>
      </c>
      <c r="E5092" s="122">
        <v>93</v>
      </c>
      <c r="F5092" s="122">
        <v>0</v>
      </c>
      <c r="G5092" s="122">
        <v>0</v>
      </c>
      <c r="H5092" s="122">
        <v>0</v>
      </c>
      <c r="I5092" s="122">
        <v>2.7739134800000001E-3</v>
      </c>
      <c r="J5092" s="122">
        <v>4.1608708399999998E-3</v>
      </c>
      <c r="K5092" s="122">
        <v>4.1608708399999998E-3</v>
      </c>
      <c r="L5092" s="122">
        <v>5.5478269600000001E-3</v>
      </c>
      <c r="M5092" s="122">
        <v>5.5478269600000001E-3</v>
      </c>
      <c r="N5092" s="122">
        <v>5.5478269600000001E-3</v>
      </c>
      <c r="O5092" s="122">
        <v>5.5478269600000001E-3</v>
      </c>
      <c r="P5092" s="122">
        <v>5.5478269600000001E-3</v>
      </c>
      <c r="Q5092" s="122">
        <v>5.5478269600000001E-3</v>
      </c>
      <c r="R5092" s="122">
        <v>5.5478269600000001E-3</v>
      </c>
      <c r="S5092" s="122">
        <v>5.5478269600000001E-3</v>
      </c>
      <c r="T5092" s="122">
        <v>5.5478269600000001E-3</v>
      </c>
      <c r="U5092" s="122">
        <v>5.5478269600000001E-3</v>
      </c>
      <c r="V5092" s="122">
        <v>5.5478269600000001E-3</v>
      </c>
      <c r="W5092" s="122">
        <v>5.5478269600000001E-3</v>
      </c>
      <c r="X5092" s="122">
        <v>5.5478269600000001E-3</v>
      </c>
      <c r="Y5092" s="122">
        <v>5.5478269600000001E-3</v>
      </c>
      <c r="Z5092" s="122">
        <v>5.6420000000000003E-3</v>
      </c>
      <c r="AA5092" s="122">
        <v>5.0965673999999999E-3</v>
      </c>
      <c r="AB5092" s="122">
        <v>5.6168651999999996E-3</v>
      </c>
      <c r="AC5092" s="122">
        <v>5.6168651999999996E-3</v>
      </c>
      <c r="AD5092" s="122">
        <v>5.7668382399999997E-3</v>
      </c>
      <c r="AE5092" s="122">
        <v>4.5008651999999998E-3</v>
      </c>
      <c r="AF5092" s="122">
        <v>3.36308088E-3</v>
      </c>
      <c r="AG5092" s="122">
        <v>3.1460808799999998E-3</v>
      </c>
      <c r="AH5092" s="122">
        <v>3.4820539199999999E-3</v>
      </c>
      <c r="AI5092" s="122">
        <v>4.4380269599999999E-3</v>
      </c>
      <c r="AJ5092" s="122">
        <v>4.1255134799999997E-3</v>
      </c>
      <c r="AK5092" s="122">
        <v>3.1837843199999999E-3</v>
      </c>
      <c r="AL5092" s="122">
        <v>0</v>
      </c>
    </row>
    <row r="5093" spans="1:38" hidden="1" x14ac:dyDescent="0.25">
      <c r="A5093" s="122" t="s">
        <v>2277</v>
      </c>
      <c r="B5093" s="122">
        <v>1</v>
      </c>
      <c r="C5093" s="122" t="s">
        <v>2278</v>
      </c>
      <c r="D5093" s="122" t="s">
        <v>2122</v>
      </c>
      <c r="E5093" s="122">
        <v>93</v>
      </c>
      <c r="F5093" s="122">
        <v>0</v>
      </c>
      <c r="G5093" s="122">
        <v>0</v>
      </c>
      <c r="H5093" s="122">
        <v>0</v>
      </c>
      <c r="I5093" s="122">
        <v>0</v>
      </c>
      <c r="J5093" s="122">
        <v>0</v>
      </c>
      <c r="K5093" s="122">
        <v>0</v>
      </c>
      <c r="L5093" s="122">
        <v>0</v>
      </c>
      <c r="M5093" s="122">
        <v>0</v>
      </c>
      <c r="N5093" s="122">
        <v>0</v>
      </c>
      <c r="O5093" s="122">
        <v>0</v>
      </c>
      <c r="P5093" s="122">
        <v>0</v>
      </c>
      <c r="Q5093" s="122">
        <v>0</v>
      </c>
      <c r="R5093" s="122">
        <v>0</v>
      </c>
      <c r="S5093" s="122">
        <v>0</v>
      </c>
      <c r="T5093" s="122">
        <v>0</v>
      </c>
      <c r="U5093" s="122">
        <v>0</v>
      </c>
      <c r="V5093" s="122">
        <v>0</v>
      </c>
      <c r="W5093" s="122">
        <v>0</v>
      </c>
      <c r="X5093" s="122">
        <v>0</v>
      </c>
      <c r="Y5093" s="122">
        <v>0</v>
      </c>
      <c r="Z5093" s="122">
        <v>0</v>
      </c>
      <c r="AA5093" s="122">
        <v>0</v>
      </c>
      <c r="AB5093" s="122">
        <v>0</v>
      </c>
      <c r="AC5093" s="122">
        <v>0</v>
      </c>
      <c r="AD5093" s="122">
        <v>0</v>
      </c>
      <c r="AE5093" s="122">
        <v>0</v>
      </c>
      <c r="AF5093" s="122">
        <v>0</v>
      </c>
      <c r="AG5093" s="122">
        <v>0</v>
      </c>
      <c r="AH5093" s="122">
        <v>0</v>
      </c>
      <c r="AI5093" s="122">
        <v>0</v>
      </c>
      <c r="AJ5093" s="122">
        <v>0</v>
      </c>
      <c r="AK5093" s="122">
        <v>0</v>
      </c>
      <c r="AL5093" s="122">
        <v>0</v>
      </c>
    </row>
    <row r="5094" spans="1:38" hidden="1" x14ac:dyDescent="0.25">
      <c r="A5094" s="122" t="s">
        <v>2277</v>
      </c>
      <c r="B5094" s="122">
        <v>1</v>
      </c>
      <c r="C5094" s="122" t="s">
        <v>2278</v>
      </c>
      <c r="D5094" s="122" t="s">
        <v>2175</v>
      </c>
      <c r="E5094" s="122">
        <v>93</v>
      </c>
      <c r="F5094" s="122">
        <v>0</v>
      </c>
      <c r="G5094" s="122">
        <v>0</v>
      </c>
      <c r="H5094" s="122">
        <v>0</v>
      </c>
      <c r="I5094" s="122">
        <v>0</v>
      </c>
      <c r="J5094" s="122">
        <v>0</v>
      </c>
      <c r="K5094" s="122">
        <v>0</v>
      </c>
      <c r="L5094" s="122">
        <v>0</v>
      </c>
      <c r="M5094" s="122">
        <v>0</v>
      </c>
      <c r="N5094" s="122">
        <v>0</v>
      </c>
      <c r="O5094" s="122">
        <v>0</v>
      </c>
      <c r="P5094" s="122">
        <v>0</v>
      </c>
      <c r="Q5094" s="122">
        <v>0</v>
      </c>
      <c r="R5094" s="122">
        <v>0</v>
      </c>
      <c r="S5094" s="122">
        <v>0</v>
      </c>
      <c r="T5094" s="122">
        <v>0</v>
      </c>
      <c r="U5094" s="122">
        <v>0</v>
      </c>
      <c r="V5094" s="122">
        <v>0</v>
      </c>
      <c r="W5094" s="122">
        <v>0</v>
      </c>
      <c r="X5094" s="122">
        <v>0</v>
      </c>
      <c r="Y5094" s="122">
        <v>0</v>
      </c>
      <c r="Z5094" s="122">
        <v>0</v>
      </c>
      <c r="AA5094" s="122">
        <v>0</v>
      </c>
      <c r="AB5094" s="122">
        <v>0</v>
      </c>
      <c r="AC5094" s="122">
        <v>0</v>
      </c>
      <c r="AD5094" s="122">
        <v>0</v>
      </c>
      <c r="AE5094" s="122">
        <v>0</v>
      </c>
      <c r="AF5094" s="122">
        <v>0</v>
      </c>
      <c r="AG5094" s="122">
        <v>0</v>
      </c>
      <c r="AH5094" s="122">
        <v>0</v>
      </c>
      <c r="AI5094" s="122">
        <v>0</v>
      </c>
      <c r="AJ5094" s="122">
        <v>0</v>
      </c>
      <c r="AK5094" s="122">
        <v>0</v>
      </c>
      <c r="AL5094" s="122">
        <v>0</v>
      </c>
    </row>
    <row r="5095" spans="1:38" hidden="1" x14ac:dyDescent="0.25">
      <c r="A5095" s="122" t="s">
        <v>2277</v>
      </c>
      <c r="B5095" s="122">
        <v>1</v>
      </c>
      <c r="C5095" s="122" t="s">
        <v>2278</v>
      </c>
      <c r="D5095" s="122" t="s">
        <v>2123</v>
      </c>
      <c r="E5095" s="122">
        <v>93</v>
      </c>
      <c r="F5095" s="122">
        <v>0</v>
      </c>
      <c r="G5095" s="122">
        <v>0</v>
      </c>
      <c r="H5095" s="122">
        <v>0</v>
      </c>
      <c r="I5095" s="122">
        <v>0</v>
      </c>
      <c r="J5095" s="122">
        <v>0</v>
      </c>
      <c r="K5095" s="122">
        <v>0</v>
      </c>
      <c r="L5095" s="122">
        <v>0</v>
      </c>
      <c r="M5095" s="122">
        <v>0</v>
      </c>
      <c r="N5095" s="122">
        <v>0</v>
      </c>
      <c r="O5095" s="122">
        <v>0</v>
      </c>
      <c r="P5095" s="122">
        <v>0</v>
      </c>
      <c r="Q5095" s="122">
        <v>0</v>
      </c>
      <c r="R5095" s="122">
        <v>0</v>
      </c>
      <c r="S5095" s="122">
        <v>0</v>
      </c>
      <c r="T5095" s="122">
        <v>0</v>
      </c>
      <c r="U5095" s="122">
        <v>0</v>
      </c>
      <c r="V5095" s="122">
        <v>0</v>
      </c>
      <c r="W5095" s="122">
        <v>0</v>
      </c>
      <c r="X5095" s="122">
        <v>0</v>
      </c>
      <c r="Y5095" s="122">
        <v>0</v>
      </c>
      <c r="Z5095" s="122">
        <v>0</v>
      </c>
      <c r="AA5095" s="122">
        <v>0</v>
      </c>
      <c r="AB5095" s="122">
        <v>0</v>
      </c>
      <c r="AC5095" s="122">
        <v>0</v>
      </c>
      <c r="AD5095" s="122">
        <v>0</v>
      </c>
      <c r="AE5095" s="122">
        <v>0</v>
      </c>
      <c r="AF5095" s="122">
        <v>0</v>
      </c>
      <c r="AG5095" s="122">
        <v>0</v>
      </c>
      <c r="AH5095" s="122">
        <v>0</v>
      </c>
      <c r="AI5095" s="122">
        <v>0</v>
      </c>
      <c r="AJ5095" s="122">
        <v>0</v>
      </c>
      <c r="AK5095" s="122">
        <v>0</v>
      </c>
      <c r="AL5095" s="122">
        <v>0</v>
      </c>
    </row>
    <row r="5096" spans="1:38" x14ac:dyDescent="0.25">
      <c r="A5096" s="122" t="s">
        <v>2277</v>
      </c>
      <c r="B5096" s="122">
        <v>1</v>
      </c>
      <c r="C5096" s="122" t="s">
        <v>2278</v>
      </c>
      <c r="D5096" s="122" t="s">
        <v>2124</v>
      </c>
      <c r="E5096" s="122">
        <v>93</v>
      </c>
      <c r="F5096" s="122">
        <v>0.94011254099999997</v>
      </c>
      <c r="G5096" s="122">
        <v>0.84480663948000001</v>
      </c>
      <c r="H5096" s="122">
        <v>0.96241627839999999</v>
      </c>
      <c r="I5096" s="122">
        <v>0</v>
      </c>
      <c r="J5096" s="122">
        <v>0</v>
      </c>
      <c r="K5096" s="122">
        <v>0</v>
      </c>
      <c r="L5096" s="122">
        <v>0</v>
      </c>
      <c r="M5096" s="122">
        <v>0</v>
      </c>
      <c r="N5096" s="122">
        <v>0</v>
      </c>
      <c r="O5096" s="122">
        <v>0</v>
      </c>
      <c r="P5096" s="122">
        <v>0</v>
      </c>
      <c r="Q5096" s="122">
        <v>0</v>
      </c>
      <c r="R5096" s="122">
        <v>0</v>
      </c>
      <c r="S5096" s="122">
        <v>0</v>
      </c>
      <c r="T5096" s="122">
        <v>0</v>
      </c>
      <c r="U5096" s="122">
        <v>0</v>
      </c>
      <c r="V5096" s="122">
        <v>0</v>
      </c>
      <c r="W5096" s="122">
        <v>0</v>
      </c>
      <c r="X5096" s="122">
        <v>0</v>
      </c>
      <c r="Y5096" s="122">
        <v>0</v>
      </c>
      <c r="Z5096" s="122">
        <v>0</v>
      </c>
      <c r="AA5096" s="122">
        <v>0</v>
      </c>
      <c r="AB5096" s="122">
        <v>0</v>
      </c>
      <c r="AC5096" s="122">
        <v>0</v>
      </c>
      <c r="AD5096" s="122">
        <v>0</v>
      </c>
      <c r="AE5096" s="122">
        <v>0</v>
      </c>
      <c r="AF5096" s="122">
        <v>0</v>
      </c>
      <c r="AG5096" s="122">
        <v>0</v>
      </c>
      <c r="AH5096" s="122">
        <v>0</v>
      </c>
      <c r="AI5096" s="122">
        <v>0</v>
      </c>
      <c r="AJ5096" s="122">
        <v>0</v>
      </c>
      <c r="AK5096" s="122">
        <v>0</v>
      </c>
      <c r="AL5096" s="122">
        <v>0</v>
      </c>
    </row>
    <row r="5097" spans="1:38" hidden="1" x14ac:dyDescent="0.25">
      <c r="A5097" s="122" t="s">
        <v>2277</v>
      </c>
      <c r="B5097" s="122">
        <v>1</v>
      </c>
      <c r="C5097" s="122" t="s">
        <v>2278</v>
      </c>
      <c r="D5097" s="122" t="s">
        <v>474</v>
      </c>
      <c r="E5097" s="122">
        <v>93</v>
      </c>
      <c r="F5097" s="122">
        <v>0</v>
      </c>
      <c r="G5097" s="122">
        <v>0</v>
      </c>
      <c r="H5097" s="122">
        <v>0</v>
      </c>
      <c r="I5097" s="122">
        <v>0</v>
      </c>
      <c r="J5097" s="122">
        <v>0</v>
      </c>
      <c r="K5097" s="122">
        <v>0</v>
      </c>
      <c r="L5097" s="122">
        <v>0</v>
      </c>
      <c r="M5097" s="122">
        <v>0</v>
      </c>
      <c r="N5097" s="122">
        <v>0</v>
      </c>
      <c r="O5097" s="122">
        <v>0</v>
      </c>
      <c r="P5097" s="122">
        <v>0</v>
      </c>
      <c r="Q5097" s="122">
        <v>0</v>
      </c>
      <c r="R5097" s="122">
        <v>0</v>
      </c>
      <c r="S5097" s="122">
        <v>0</v>
      </c>
      <c r="T5097" s="122">
        <v>0</v>
      </c>
      <c r="U5097" s="122">
        <v>0</v>
      </c>
      <c r="V5097" s="122">
        <v>0</v>
      </c>
      <c r="W5097" s="122">
        <v>0</v>
      </c>
      <c r="X5097" s="122">
        <v>0</v>
      </c>
      <c r="Y5097" s="122">
        <v>0</v>
      </c>
      <c r="Z5097" s="122">
        <v>0</v>
      </c>
      <c r="AA5097" s="122">
        <v>0</v>
      </c>
      <c r="AB5097" s="122">
        <v>0</v>
      </c>
      <c r="AC5097" s="122">
        <v>0</v>
      </c>
      <c r="AD5097" s="122">
        <v>0</v>
      </c>
      <c r="AE5097" s="122">
        <v>0</v>
      </c>
      <c r="AF5097" s="122">
        <v>0</v>
      </c>
      <c r="AG5097" s="122">
        <v>0</v>
      </c>
      <c r="AH5097" s="122">
        <v>0</v>
      </c>
      <c r="AI5097" s="122">
        <v>0</v>
      </c>
      <c r="AJ5097" s="122">
        <v>0</v>
      </c>
      <c r="AK5097" s="122">
        <v>0</v>
      </c>
      <c r="AL5097" s="122">
        <v>0</v>
      </c>
    </row>
    <row r="5098" spans="1:38" hidden="1" x14ac:dyDescent="0.25">
      <c r="A5098" s="122" t="s">
        <v>2277</v>
      </c>
      <c r="B5098" s="122">
        <v>1</v>
      </c>
      <c r="C5098" s="122" t="s">
        <v>2278</v>
      </c>
      <c r="D5098" s="122" t="s">
        <v>2125</v>
      </c>
      <c r="E5098" s="122">
        <v>93</v>
      </c>
      <c r="F5098" s="122">
        <v>0</v>
      </c>
      <c r="G5098" s="122">
        <v>0</v>
      </c>
      <c r="H5098" s="122">
        <v>0</v>
      </c>
      <c r="I5098" s="122">
        <v>0</v>
      </c>
      <c r="J5098" s="122">
        <v>0</v>
      </c>
      <c r="K5098" s="122">
        <v>0</v>
      </c>
      <c r="L5098" s="122">
        <v>0</v>
      </c>
      <c r="M5098" s="122">
        <v>0</v>
      </c>
      <c r="N5098" s="122">
        <v>0</v>
      </c>
      <c r="O5098" s="122">
        <v>0</v>
      </c>
      <c r="P5098" s="122">
        <v>0</v>
      </c>
      <c r="Q5098" s="122">
        <v>0</v>
      </c>
      <c r="R5098" s="122">
        <v>0</v>
      </c>
      <c r="S5098" s="122">
        <v>0</v>
      </c>
      <c r="T5098" s="122">
        <v>0</v>
      </c>
      <c r="U5098" s="122">
        <v>0</v>
      </c>
      <c r="V5098" s="122">
        <v>0</v>
      </c>
      <c r="W5098" s="122">
        <v>0</v>
      </c>
      <c r="X5098" s="122">
        <v>0</v>
      </c>
      <c r="Y5098" s="122">
        <v>0</v>
      </c>
      <c r="Z5098" s="122">
        <v>0</v>
      </c>
      <c r="AA5098" s="122">
        <v>0</v>
      </c>
      <c r="AB5098" s="122">
        <v>0</v>
      </c>
      <c r="AC5098" s="122">
        <v>0</v>
      </c>
      <c r="AD5098" s="122">
        <v>0</v>
      </c>
      <c r="AE5098" s="122">
        <v>0</v>
      </c>
      <c r="AF5098" s="122">
        <v>0</v>
      </c>
      <c r="AG5098" s="122">
        <v>0</v>
      </c>
      <c r="AH5098" s="122">
        <v>0</v>
      </c>
      <c r="AI5098" s="122">
        <v>0</v>
      </c>
      <c r="AJ5098" s="122">
        <v>0</v>
      </c>
      <c r="AK5098" s="122">
        <v>0</v>
      </c>
      <c r="AL5098" s="122">
        <v>0</v>
      </c>
    </row>
    <row r="5099" spans="1:38" hidden="1" x14ac:dyDescent="0.25">
      <c r="A5099" s="122" t="s">
        <v>2277</v>
      </c>
      <c r="B5099" s="122">
        <v>1</v>
      </c>
      <c r="C5099" s="122" t="s">
        <v>2278</v>
      </c>
      <c r="D5099" s="122" t="s">
        <v>2126</v>
      </c>
      <c r="E5099" s="122">
        <v>93</v>
      </c>
      <c r="F5099" s="122">
        <v>0</v>
      </c>
      <c r="G5099" s="122">
        <v>0</v>
      </c>
      <c r="H5099" s="122">
        <v>0</v>
      </c>
      <c r="I5099" s="122">
        <v>0</v>
      </c>
      <c r="J5099" s="122">
        <v>0</v>
      </c>
      <c r="K5099" s="122">
        <v>0</v>
      </c>
      <c r="L5099" s="122">
        <v>0</v>
      </c>
      <c r="M5099" s="122">
        <v>0</v>
      </c>
      <c r="N5099" s="122">
        <v>0</v>
      </c>
      <c r="O5099" s="122">
        <v>0</v>
      </c>
      <c r="P5099" s="122">
        <v>0</v>
      </c>
      <c r="Q5099" s="122">
        <v>0</v>
      </c>
      <c r="R5099" s="122">
        <v>0</v>
      </c>
      <c r="S5099" s="122">
        <v>0</v>
      </c>
      <c r="T5099" s="122">
        <v>0</v>
      </c>
      <c r="U5099" s="122">
        <v>0</v>
      </c>
      <c r="V5099" s="122">
        <v>0</v>
      </c>
      <c r="W5099" s="122">
        <v>0</v>
      </c>
      <c r="X5099" s="122">
        <v>0</v>
      </c>
      <c r="Y5099" s="122">
        <v>0</v>
      </c>
      <c r="Z5099" s="122">
        <v>0</v>
      </c>
      <c r="AA5099" s="122">
        <v>0</v>
      </c>
      <c r="AB5099" s="122">
        <v>0</v>
      </c>
      <c r="AC5099" s="122">
        <v>0</v>
      </c>
      <c r="AD5099" s="122">
        <v>0</v>
      </c>
      <c r="AE5099" s="122">
        <v>0</v>
      </c>
      <c r="AF5099" s="122">
        <v>0</v>
      </c>
      <c r="AG5099" s="122">
        <v>0</v>
      </c>
      <c r="AH5099" s="122">
        <v>0</v>
      </c>
      <c r="AI5099" s="122">
        <v>0</v>
      </c>
      <c r="AJ5099" s="122">
        <v>0</v>
      </c>
      <c r="AK5099" s="122">
        <v>0</v>
      </c>
      <c r="AL5099" s="122">
        <v>0</v>
      </c>
    </row>
    <row r="5100" spans="1:38" hidden="1" x14ac:dyDescent="0.25">
      <c r="A5100" s="122" t="s">
        <v>2277</v>
      </c>
      <c r="B5100" s="122">
        <v>1</v>
      </c>
      <c r="C5100" s="122" t="s">
        <v>2278</v>
      </c>
      <c r="D5100" s="122" t="s">
        <v>2127</v>
      </c>
      <c r="E5100" s="122">
        <v>93</v>
      </c>
      <c r="F5100" s="122">
        <v>0</v>
      </c>
      <c r="G5100" s="122">
        <v>0</v>
      </c>
      <c r="H5100" s="122">
        <v>0</v>
      </c>
      <c r="I5100" s="122">
        <v>0</v>
      </c>
      <c r="J5100" s="122">
        <v>0</v>
      </c>
      <c r="K5100" s="122">
        <v>0</v>
      </c>
      <c r="L5100" s="122">
        <v>0</v>
      </c>
      <c r="M5100" s="122">
        <v>0</v>
      </c>
      <c r="N5100" s="122">
        <v>0</v>
      </c>
      <c r="O5100" s="122">
        <v>0</v>
      </c>
      <c r="P5100" s="122">
        <v>0</v>
      </c>
      <c r="Q5100" s="122">
        <v>0</v>
      </c>
      <c r="R5100" s="122">
        <v>0</v>
      </c>
      <c r="S5100" s="122">
        <v>0</v>
      </c>
      <c r="T5100" s="122">
        <v>0</v>
      </c>
      <c r="U5100" s="122">
        <v>0</v>
      </c>
      <c r="V5100" s="122">
        <v>0</v>
      </c>
      <c r="W5100" s="122">
        <v>0</v>
      </c>
      <c r="X5100" s="122">
        <v>0</v>
      </c>
      <c r="Y5100" s="122">
        <v>0</v>
      </c>
      <c r="Z5100" s="122">
        <v>0</v>
      </c>
      <c r="AA5100" s="122">
        <v>0</v>
      </c>
      <c r="AB5100" s="122">
        <v>0</v>
      </c>
      <c r="AC5100" s="122">
        <v>0</v>
      </c>
      <c r="AD5100" s="122">
        <v>0</v>
      </c>
      <c r="AE5100" s="122">
        <v>0</v>
      </c>
      <c r="AF5100" s="122">
        <v>0</v>
      </c>
      <c r="AG5100" s="122">
        <v>0</v>
      </c>
      <c r="AH5100" s="122">
        <v>0</v>
      </c>
      <c r="AI5100" s="122">
        <v>0</v>
      </c>
      <c r="AJ5100" s="122">
        <v>0</v>
      </c>
      <c r="AK5100" s="122">
        <v>0</v>
      </c>
      <c r="AL5100" s="122">
        <v>0</v>
      </c>
    </row>
    <row r="5101" spans="1:38" hidden="1" x14ac:dyDescent="0.25">
      <c r="A5101" s="122" t="s">
        <v>2277</v>
      </c>
      <c r="B5101" s="122">
        <v>1</v>
      </c>
      <c r="C5101" s="122" t="s">
        <v>2278</v>
      </c>
      <c r="D5101" s="122" t="s">
        <v>2128</v>
      </c>
      <c r="E5101" s="122">
        <v>93</v>
      </c>
      <c r="F5101" s="122">
        <v>0</v>
      </c>
      <c r="G5101" s="122">
        <v>0</v>
      </c>
      <c r="H5101" s="122">
        <v>0</v>
      </c>
      <c r="I5101" s="122">
        <v>0</v>
      </c>
      <c r="J5101" s="122">
        <v>0</v>
      </c>
      <c r="K5101" s="122">
        <v>0</v>
      </c>
      <c r="L5101" s="122">
        <v>0</v>
      </c>
      <c r="M5101" s="122">
        <v>0</v>
      </c>
      <c r="N5101" s="122">
        <v>0</v>
      </c>
      <c r="O5101" s="122">
        <v>0</v>
      </c>
      <c r="P5101" s="122">
        <v>0</v>
      </c>
      <c r="Q5101" s="122">
        <v>0</v>
      </c>
      <c r="R5101" s="122">
        <v>0</v>
      </c>
      <c r="S5101" s="122">
        <v>0</v>
      </c>
      <c r="T5101" s="122">
        <v>0</v>
      </c>
      <c r="U5101" s="122">
        <v>0</v>
      </c>
      <c r="V5101" s="122">
        <v>0</v>
      </c>
      <c r="W5101" s="122">
        <v>0</v>
      </c>
      <c r="X5101" s="122">
        <v>0</v>
      </c>
      <c r="Y5101" s="122">
        <v>0</v>
      </c>
      <c r="Z5101" s="122">
        <v>0</v>
      </c>
      <c r="AA5101" s="122">
        <v>0</v>
      </c>
      <c r="AB5101" s="122">
        <v>0</v>
      </c>
      <c r="AC5101" s="122">
        <v>0</v>
      </c>
      <c r="AD5101" s="122">
        <v>0</v>
      </c>
      <c r="AE5101" s="122">
        <v>0</v>
      </c>
      <c r="AF5101" s="122">
        <v>0</v>
      </c>
      <c r="AG5101" s="122">
        <v>0</v>
      </c>
      <c r="AH5101" s="122">
        <v>0</v>
      </c>
      <c r="AI5101" s="122">
        <v>0</v>
      </c>
      <c r="AJ5101" s="122">
        <v>0</v>
      </c>
      <c r="AK5101" s="122">
        <v>0</v>
      </c>
      <c r="AL5101" s="122">
        <v>0</v>
      </c>
    </row>
    <row r="5102" spans="1:38" hidden="1" x14ac:dyDescent="0.25">
      <c r="A5102" s="122" t="s">
        <v>2277</v>
      </c>
      <c r="B5102" s="122">
        <v>1</v>
      </c>
      <c r="C5102" s="122" t="s">
        <v>2278</v>
      </c>
      <c r="D5102" s="122" t="s">
        <v>2129</v>
      </c>
      <c r="E5102" s="122">
        <v>93</v>
      </c>
      <c r="F5102" s="122">
        <v>0</v>
      </c>
      <c r="G5102" s="122">
        <v>0</v>
      </c>
      <c r="H5102" s="122">
        <v>0</v>
      </c>
      <c r="I5102" s="122">
        <v>0</v>
      </c>
      <c r="J5102" s="122">
        <v>0</v>
      </c>
      <c r="K5102" s="122">
        <v>0</v>
      </c>
      <c r="L5102" s="122">
        <v>0</v>
      </c>
      <c r="M5102" s="122">
        <v>0</v>
      </c>
      <c r="N5102" s="122">
        <v>0</v>
      </c>
      <c r="O5102" s="122">
        <v>0</v>
      </c>
      <c r="P5102" s="122">
        <v>0</v>
      </c>
      <c r="Q5102" s="122">
        <v>0</v>
      </c>
      <c r="R5102" s="122">
        <v>0</v>
      </c>
      <c r="S5102" s="122">
        <v>0</v>
      </c>
      <c r="T5102" s="122">
        <v>0</v>
      </c>
      <c r="U5102" s="122">
        <v>0</v>
      </c>
      <c r="V5102" s="122">
        <v>0</v>
      </c>
      <c r="W5102" s="122">
        <v>0</v>
      </c>
      <c r="X5102" s="122">
        <v>0</v>
      </c>
      <c r="Y5102" s="122">
        <v>0</v>
      </c>
      <c r="Z5102" s="122">
        <v>0</v>
      </c>
      <c r="AA5102" s="122">
        <v>0</v>
      </c>
      <c r="AB5102" s="122">
        <v>0</v>
      </c>
      <c r="AC5102" s="122">
        <v>0</v>
      </c>
      <c r="AD5102" s="122">
        <v>0</v>
      </c>
      <c r="AE5102" s="122">
        <v>0</v>
      </c>
      <c r="AF5102" s="122">
        <v>0</v>
      </c>
      <c r="AG5102" s="122">
        <v>0</v>
      </c>
      <c r="AH5102" s="122">
        <v>0</v>
      </c>
      <c r="AI5102" s="122">
        <v>0</v>
      </c>
      <c r="AJ5102" s="122">
        <v>0</v>
      </c>
      <c r="AK5102" s="122">
        <v>0</v>
      </c>
      <c r="AL5102" s="122">
        <v>0</v>
      </c>
    </row>
    <row r="5103" spans="1:38" hidden="1" x14ac:dyDescent="0.25">
      <c r="A5103" s="122" t="s">
        <v>2277</v>
      </c>
      <c r="B5103" s="122">
        <v>1</v>
      </c>
      <c r="C5103" s="122" t="s">
        <v>2278</v>
      </c>
      <c r="D5103" s="122" t="s">
        <v>2176</v>
      </c>
      <c r="E5103" s="122">
        <v>93</v>
      </c>
      <c r="F5103" s="122">
        <v>0</v>
      </c>
      <c r="G5103" s="122">
        <v>0</v>
      </c>
      <c r="H5103" s="122">
        <v>0</v>
      </c>
      <c r="I5103" s="122">
        <v>0</v>
      </c>
      <c r="J5103" s="122">
        <v>0</v>
      </c>
      <c r="K5103" s="122">
        <v>0</v>
      </c>
      <c r="L5103" s="122">
        <v>0</v>
      </c>
      <c r="M5103" s="122">
        <v>0</v>
      </c>
      <c r="N5103" s="122">
        <v>0</v>
      </c>
      <c r="O5103" s="122">
        <v>0</v>
      </c>
      <c r="P5103" s="122">
        <v>0</v>
      </c>
      <c r="Q5103" s="122">
        <v>0</v>
      </c>
      <c r="R5103" s="122">
        <v>0</v>
      </c>
      <c r="S5103" s="122">
        <v>0</v>
      </c>
      <c r="T5103" s="122">
        <v>0</v>
      </c>
      <c r="U5103" s="122">
        <v>0</v>
      </c>
      <c r="V5103" s="122">
        <v>0</v>
      </c>
      <c r="W5103" s="122">
        <v>0</v>
      </c>
      <c r="X5103" s="122">
        <v>0</v>
      </c>
      <c r="Y5103" s="122">
        <v>0</v>
      </c>
      <c r="Z5103" s="122">
        <v>0</v>
      </c>
      <c r="AA5103" s="122">
        <v>0</v>
      </c>
      <c r="AB5103" s="122">
        <v>0</v>
      </c>
      <c r="AC5103" s="122">
        <v>0</v>
      </c>
      <c r="AD5103" s="122">
        <v>0</v>
      </c>
      <c r="AE5103" s="122">
        <v>0</v>
      </c>
      <c r="AF5103" s="122">
        <v>0</v>
      </c>
      <c r="AG5103" s="122">
        <v>0</v>
      </c>
      <c r="AH5103" s="122">
        <v>0</v>
      </c>
      <c r="AI5103" s="122">
        <v>0</v>
      </c>
      <c r="AJ5103" s="122">
        <v>0</v>
      </c>
      <c r="AK5103" s="122">
        <v>0</v>
      </c>
      <c r="AL5103" s="122">
        <v>0</v>
      </c>
    </row>
    <row r="5104" spans="1:38" hidden="1" x14ac:dyDescent="0.25">
      <c r="A5104" s="122" t="s">
        <v>2277</v>
      </c>
      <c r="B5104" s="122">
        <v>1</v>
      </c>
      <c r="C5104" s="122" t="s">
        <v>2278</v>
      </c>
      <c r="D5104" s="122" t="s">
        <v>2130</v>
      </c>
      <c r="E5104" s="122">
        <v>93</v>
      </c>
      <c r="F5104" s="122">
        <v>0</v>
      </c>
      <c r="G5104" s="122">
        <v>0</v>
      </c>
      <c r="H5104" s="122">
        <v>0</v>
      </c>
      <c r="I5104" s="122">
        <v>0</v>
      </c>
      <c r="J5104" s="122">
        <v>0</v>
      </c>
      <c r="K5104" s="122">
        <v>0</v>
      </c>
      <c r="L5104" s="122">
        <v>0</v>
      </c>
      <c r="M5104" s="122">
        <v>0</v>
      </c>
      <c r="N5104" s="122">
        <v>0</v>
      </c>
      <c r="O5104" s="122">
        <v>0</v>
      </c>
      <c r="P5104" s="122">
        <v>0</v>
      </c>
      <c r="Q5104" s="122">
        <v>0</v>
      </c>
      <c r="R5104" s="122">
        <v>0</v>
      </c>
      <c r="S5104" s="122">
        <v>0</v>
      </c>
      <c r="T5104" s="122">
        <v>0</v>
      </c>
      <c r="U5104" s="122">
        <v>0</v>
      </c>
      <c r="V5104" s="122">
        <v>0</v>
      </c>
      <c r="W5104" s="122">
        <v>0</v>
      </c>
      <c r="X5104" s="122">
        <v>0</v>
      </c>
      <c r="Y5104" s="122">
        <v>0</v>
      </c>
      <c r="Z5104" s="122">
        <v>0</v>
      </c>
      <c r="AA5104" s="122">
        <v>0</v>
      </c>
      <c r="AB5104" s="122">
        <v>0</v>
      </c>
      <c r="AC5104" s="122">
        <v>0</v>
      </c>
      <c r="AD5104" s="122">
        <v>0</v>
      </c>
      <c r="AE5104" s="122">
        <v>0</v>
      </c>
      <c r="AF5104" s="122">
        <v>0</v>
      </c>
      <c r="AG5104" s="122">
        <v>0</v>
      </c>
      <c r="AH5104" s="122">
        <v>0</v>
      </c>
      <c r="AI5104" s="122">
        <v>0</v>
      </c>
      <c r="AJ5104" s="122">
        <v>0</v>
      </c>
      <c r="AK5104" s="122">
        <v>0</v>
      </c>
      <c r="AL5104" s="122">
        <v>0</v>
      </c>
    </row>
    <row r="5105" spans="1:38" hidden="1" x14ac:dyDescent="0.25">
      <c r="A5105" s="122" t="s">
        <v>2277</v>
      </c>
      <c r="B5105" s="122">
        <v>1</v>
      </c>
      <c r="C5105" s="122" t="s">
        <v>2278</v>
      </c>
      <c r="D5105" s="122" t="s">
        <v>2131</v>
      </c>
      <c r="E5105" s="122">
        <v>93</v>
      </c>
      <c r="F5105" s="122">
        <v>0</v>
      </c>
      <c r="G5105" s="122">
        <v>0</v>
      </c>
      <c r="H5105" s="122">
        <v>0</v>
      </c>
      <c r="I5105" s="122">
        <v>0</v>
      </c>
      <c r="J5105" s="122">
        <v>0</v>
      </c>
      <c r="K5105" s="122">
        <v>0</v>
      </c>
      <c r="L5105" s="122">
        <v>0</v>
      </c>
      <c r="M5105" s="122">
        <v>0</v>
      </c>
      <c r="N5105" s="122">
        <v>0</v>
      </c>
      <c r="O5105" s="122">
        <v>0</v>
      </c>
      <c r="P5105" s="122">
        <v>0</v>
      </c>
      <c r="Q5105" s="122">
        <v>0</v>
      </c>
      <c r="R5105" s="122">
        <v>0</v>
      </c>
      <c r="S5105" s="122">
        <v>0</v>
      </c>
      <c r="T5105" s="122">
        <v>0</v>
      </c>
      <c r="U5105" s="122">
        <v>0</v>
      </c>
      <c r="V5105" s="122">
        <v>0</v>
      </c>
      <c r="W5105" s="122">
        <v>0</v>
      </c>
      <c r="X5105" s="122">
        <v>0</v>
      </c>
      <c r="Y5105" s="122">
        <v>0</v>
      </c>
      <c r="Z5105" s="122">
        <v>0</v>
      </c>
      <c r="AA5105" s="122">
        <v>0</v>
      </c>
      <c r="AB5105" s="122">
        <v>0</v>
      </c>
      <c r="AC5105" s="122">
        <v>0</v>
      </c>
      <c r="AD5105" s="122">
        <v>0</v>
      </c>
      <c r="AE5105" s="122">
        <v>0</v>
      </c>
      <c r="AF5105" s="122">
        <v>0</v>
      </c>
      <c r="AG5105" s="122">
        <v>0</v>
      </c>
      <c r="AH5105" s="122">
        <v>0</v>
      </c>
      <c r="AI5105" s="122">
        <v>0</v>
      </c>
      <c r="AJ5105" s="122">
        <v>0</v>
      </c>
      <c r="AK5105" s="122">
        <v>0</v>
      </c>
      <c r="AL5105" s="122">
        <v>0</v>
      </c>
    </row>
    <row r="5106" spans="1:38" hidden="1" x14ac:dyDescent="0.25">
      <c r="A5106" s="122" t="s">
        <v>2277</v>
      </c>
      <c r="B5106" s="122">
        <v>1</v>
      </c>
      <c r="C5106" s="122" t="s">
        <v>2278</v>
      </c>
      <c r="D5106" s="122" t="s">
        <v>2132</v>
      </c>
      <c r="E5106" s="122">
        <v>93</v>
      </c>
      <c r="F5106" s="122">
        <v>0</v>
      </c>
      <c r="G5106" s="122">
        <v>0</v>
      </c>
      <c r="H5106" s="122">
        <v>0</v>
      </c>
      <c r="I5106" s="122">
        <v>0</v>
      </c>
      <c r="J5106" s="122">
        <v>0</v>
      </c>
      <c r="K5106" s="122">
        <v>0</v>
      </c>
      <c r="L5106" s="122">
        <v>0</v>
      </c>
      <c r="M5106" s="122">
        <v>0</v>
      </c>
      <c r="N5106" s="122">
        <v>0</v>
      </c>
      <c r="O5106" s="122">
        <v>0</v>
      </c>
      <c r="P5106" s="122">
        <v>0</v>
      </c>
      <c r="Q5106" s="122">
        <v>0</v>
      </c>
      <c r="R5106" s="122">
        <v>0</v>
      </c>
      <c r="S5106" s="122">
        <v>0</v>
      </c>
      <c r="T5106" s="122">
        <v>0</v>
      </c>
      <c r="U5106" s="122">
        <v>0</v>
      </c>
      <c r="V5106" s="122">
        <v>0</v>
      </c>
      <c r="W5106" s="122">
        <v>0</v>
      </c>
      <c r="X5106" s="122">
        <v>0</v>
      </c>
      <c r="Y5106" s="122">
        <v>0</v>
      </c>
      <c r="Z5106" s="122">
        <v>0</v>
      </c>
      <c r="AA5106" s="122">
        <v>0</v>
      </c>
      <c r="AB5106" s="122">
        <v>0</v>
      </c>
      <c r="AC5106" s="122">
        <v>0</v>
      </c>
      <c r="AD5106" s="122">
        <v>0</v>
      </c>
      <c r="AE5106" s="122">
        <v>0</v>
      </c>
      <c r="AF5106" s="122">
        <v>0</v>
      </c>
      <c r="AG5106" s="122">
        <v>0</v>
      </c>
      <c r="AH5106" s="122">
        <v>0</v>
      </c>
      <c r="AI5106" s="122">
        <v>0</v>
      </c>
      <c r="AJ5106" s="122">
        <v>0</v>
      </c>
      <c r="AK5106" s="122">
        <v>0</v>
      </c>
      <c r="AL5106" s="122">
        <v>0</v>
      </c>
    </row>
    <row r="5107" spans="1:38" hidden="1" x14ac:dyDescent="0.25">
      <c r="A5107" s="122" t="s">
        <v>2277</v>
      </c>
      <c r="B5107" s="122">
        <v>1</v>
      </c>
      <c r="C5107" s="122" t="s">
        <v>2278</v>
      </c>
      <c r="D5107" s="122" t="s">
        <v>2133</v>
      </c>
      <c r="E5107" s="122">
        <v>93</v>
      </c>
      <c r="F5107" s="122">
        <v>0</v>
      </c>
      <c r="G5107" s="122">
        <v>0</v>
      </c>
      <c r="H5107" s="122">
        <v>0</v>
      </c>
      <c r="I5107" s="122">
        <v>0</v>
      </c>
      <c r="J5107" s="122">
        <v>0</v>
      </c>
      <c r="K5107" s="122">
        <v>0</v>
      </c>
      <c r="L5107" s="122">
        <v>0</v>
      </c>
      <c r="M5107" s="122">
        <v>0</v>
      </c>
      <c r="N5107" s="122">
        <v>0</v>
      </c>
      <c r="O5107" s="122">
        <v>0</v>
      </c>
      <c r="P5107" s="122">
        <v>0</v>
      </c>
      <c r="Q5107" s="122">
        <v>0</v>
      </c>
      <c r="R5107" s="122">
        <v>0</v>
      </c>
      <c r="S5107" s="122">
        <v>0</v>
      </c>
      <c r="T5107" s="122">
        <v>0</v>
      </c>
      <c r="U5107" s="122">
        <v>0</v>
      </c>
      <c r="V5107" s="122">
        <v>0</v>
      </c>
      <c r="W5107" s="122">
        <v>0</v>
      </c>
      <c r="X5107" s="122">
        <v>0</v>
      </c>
      <c r="Y5107" s="122">
        <v>0</v>
      </c>
      <c r="Z5107" s="122">
        <v>0</v>
      </c>
      <c r="AA5107" s="122">
        <v>0</v>
      </c>
      <c r="AB5107" s="122">
        <v>0</v>
      </c>
      <c r="AC5107" s="122">
        <v>0</v>
      </c>
      <c r="AD5107" s="122">
        <v>0</v>
      </c>
      <c r="AE5107" s="122">
        <v>0</v>
      </c>
      <c r="AF5107" s="122">
        <v>0</v>
      </c>
      <c r="AG5107" s="122">
        <v>0</v>
      </c>
      <c r="AH5107" s="122">
        <v>0</v>
      </c>
      <c r="AI5107" s="122">
        <v>0</v>
      </c>
      <c r="AJ5107" s="122">
        <v>0</v>
      </c>
      <c r="AK5107" s="122">
        <v>0</v>
      </c>
      <c r="AL5107" s="122">
        <v>0</v>
      </c>
    </row>
    <row r="5108" spans="1:38" hidden="1" x14ac:dyDescent="0.25">
      <c r="A5108" s="122" t="s">
        <v>2277</v>
      </c>
      <c r="B5108" s="122">
        <v>1</v>
      </c>
      <c r="C5108" s="122" t="s">
        <v>2278</v>
      </c>
      <c r="D5108" s="122" t="s">
        <v>2134</v>
      </c>
      <c r="E5108" s="122">
        <v>93</v>
      </c>
      <c r="F5108" s="122">
        <v>0</v>
      </c>
      <c r="G5108" s="122">
        <v>0</v>
      </c>
      <c r="H5108" s="122">
        <v>0</v>
      </c>
      <c r="I5108" s="122">
        <v>0</v>
      </c>
      <c r="J5108" s="122">
        <v>0</v>
      </c>
      <c r="K5108" s="122">
        <v>0</v>
      </c>
      <c r="L5108" s="122">
        <v>0</v>
      </c>
      <c r="M5108" s="122">
        <v>0</v>
      </c>
      <c r="N5108" s="122">
        <v>0</v>
      </c>
      <c r="O5108" s="122">
        <v>0</v>
      </c>
      <c r="P5108" s="122">
        <v>0</v>
      </c>
      <c r="Q5108" s="122">
        <v>0</v>
      </c>
      <c r="R5108" s="122">
        <v>0</v>
      </c>
      <c r="S5108" s="122">
        <v>0</v>
      </c>
      <c r="T5108" s="122">
        <v>0</v>
      </c>
      <c r="U5108" s="122">
        <v>0</v>
      </c>
      <c r="V5108" s="122">
        <v>0</v>
      </c>
      <c r="W5108" s="122">
        <v>0</v>
      </c>
      <c r="X5108" s="122">
        <v>0</v>
      </c>
      <c r="Y5108" s="122">
        <v>0</v>
      </c>
      <c r="Z5108" s="122">
        <v>0</v>
      </c>
      <c r="AA5108" s="122">
        <v>0</v>
      </c>
      <c r="AB5108" s="122">
        <v>0</v>
      </c>
      <c r="AC5108" s="122">
        <v>0</v>
      </c>
      <c r="AD5108" s="122">
        <v>0</v>
      </c>
      <c r="AE5108" s="122">
        <v>0</v>
      </c>
      <c r="AF5108" s="122">
        <v>0</v>
      </c>
      <c r="AG5108" s="122">
        <v>0</v>
      </c>
      <c r="AH5108" s="122">
        <v>0</v>
      </c>
      <c r="AI5108" s="122">
        <v>0</v>
      </c>
      <c r="AJ5108" s="122">
        <v>0</v>
      </c>
      <c r="AK5108" s="122">
        <v>0</v>
      </c>
      <c r="AL5108" s="122">
        <v>0</v>
      </c>
    </row>
    <row r="5109" spans="1:38" hidden="1" x14ac:dyDescent="0.25">
      <c r="A5109" s="122" t="s">
        <v>2277</v>
      </c>
      <c r="B5109" s="122">
        <v>1</v>
      </c>
      <c r="C5109" s="122" t="s">
        <v>2278</v>
      </c>
      <c r="D5109" s="122" t="s">
        <v>2135</v>
      </c>
      <c r="E5109" s="122">
        <v>93</v>
      </c>
      <c r="F5109" s="122">
        <v>3.7396741958800002</v>
      </c>
      <c r="G5109" s="122">
        <v>3.36055679552</v>
      </c>
      <c r="H5109" s="122">
        <v>3.8283962442399999</v>
      </c>
      <c r="I5109" s="122">
        <v>3.5717336513600002</v>
      </c>
      <c r="J5109" s="122">
        <v>3.4935575227600002</v>
      </c>
      <c r="K5109" s="122">
        <v>3.6521026071199998</v>
      </c>
      <c r="L5109" s="122">
        <v>3.5432657388000002</v>
      </c>
      <c r="M5109" s="122">
        <v>3.4217856109999998</v>
      </c>
      <c r="N5109" s="122">
        <v>4.4907219913200001</v>
      </c>
      <c r="O5109" s="122">
        <v>3.4588804342000001</v>
      </c>
      <c r="P5109" s="122">
        <v>3.3885070452799999</v>
      </c>
      <c r="Q5109" s="122">
        <v>1.9896744942</v>
      </c>
      <c r="R5109" s="122">
        <v>1.1436419894800001</v>
      </c>
      <c r="S5109" s="122">
        <v>0</v>
      </c>
      <c r="T5109" s="122">
        <v>0</v>
      </c>
      <c r="U5109" s="122">
        <v>0</v>
      </c>
      <c r="V5109" s="122">
        <v>0</v>
      </c>
      <c r="W5109" s="122">
        <v>0</v>
      </c>
      <c r="X5109" s="122">
        <v>0</v>
      </c>
      <c r="Y5109" s="122">
        <v>0</v>
      </c>
      <c r="Z5109" s="122">
        <v>0</v>
      </c>
      <c r="AA5109" s="122">
        <v>0</v>
      </c>
      <c r="AB5109" s="122">
        <v>0</v>
      </c>
      <c r="AC5109" s="122">
        <v>0</v>
      </c>
      <c r="AD5109" s="122">
        <v>0</v>
      </c>
      <c r="AE5109" s="122">
        <v>0</v>
      </c>
      <c r="AF5109" s="122">
        <v>0</v>
      </c>
      <c r="AG5109" s="122">
        <v>0</v>
      </c>
      <c r="AH5109" s="122">
        <v>0</v>
      </c>
      <c r="AI5109" s="122">
        <v>0</v>
      </c>
      <c r="AJ5109" s="122">
        <v>0</v>
      </c>
      <c r="AK5109" s="122">
        <v>0</v>
      </c>
      <c r="AL5109" s="122">
        <v>0</v>
      </c>
    </row>
    <row r="5110" spans="1:38" hidden="1" x14ac:dyDescent="0.25">
      <c r="A5110" s="122" t="s">
        <v>2277</v>
      </c>
      <c r="B5110" s="122">
        <v>1</v>
      </c>
      <c r="C5110" s="122" t="s">
        <v>2278</v>
      </c>
      <c r="D5110" s="122" t="s">
        <v>2136</v>
      </c>
      <c r="E5110" s="122">
        <v>93</v>
      </c>
      <c r="F5110" s="122">
        <v>21.67452835896</v>
      </c>
      <c r="G5110" s="122">
        <v>19.47722709668</v>
      </c>
      <c r="H5110" s="122">
        <v>21.22633028952</v>
      </c>
      <c r="I5110" s="122">
        <v>19.803278797480001</v>
      </c>
      <c r="J5110" s="122">
        <v>19.369835598400002</v>
      </c>
      <c r="K5110" s="122">
        <v>20.24888000808</v>
      </c>
      <c r="L5110" s="122">
        <v>19.645440044400001</v>
      </c>
      <c r="M5110" s="122">
        <v>18.971900223399999</v>
      </c>
      <c r="N5110" s="122">
        <v>24.898558596360001</v>
      </c>
      <c r="O5110" s="122">
        <v>19.177570410360001</v>
      </c>
      <c r="P5110" s="122">
        <v>17.548742043000001</v>
      </c>
      <c r="Q5110" s="122">
        <v>12.018436816199999</v>
      </c>
      <c r="R5110" s="122">
        <v>13.08974145144</v>
      </c>
      <c r="S5110" s="122">
        <v>7.7712555269600001</v>
      </c>
      <c r="T5110" s="122">
        <v>10.48588570808</v>
      </c>
      <c r="U5110" s="122">
        <v>9.2205421404399992</v>
      </c>
      <c r="V5110" s="122">
        <v>7.6474418555600003</v>
      </c>
      <c r="W5110" s="122">
        <v>8.8151853592399991</v>
      </c>
      <c r="X5110" s="122">
        <v>6.5385582515199996</v>
      </c>
      <c r="Y5110" s="122">
        <v>2.3447223252399998</v>
      </c>
      <c r="Z5110" s="122">
        <v>3.4604881078399998</v>
      </c>
      <c r="AA5110" s="122">
        <v>4.9925374325999998</v>
      </c>
      <c r="AB5110" s="122">
        <v>2.7776000000000001</v>
      </c>
      <c r="AC5110" s="122">
        <v>3.4247065673999999</v>
      </c>
      <c r="AD5110" s="122">
        <v>4.2083371347999998</v>
      </c>
      <c r="AE5110" s="122">
        <v>3.5681125674</v>
      </c>
      <c r="AF5110" s="122">
        <v>2.3397065673999999</v>
      </c>
      <c r="AG5110" s="122">
        <v>4.3200611348000004</v>
      </c>
      <c r="AH5110" s="122">
        <v>2.7450005674</v>
      </c>
      <c r="AI5110" s="122">
        <v>3.1065100000000001</v>
      </c>
      <c r="AJ5110" s="122">
        <v>1.7562245674000001</v>
      </c>
      <c r="AK5110" s="122">
        <v>2.2320745674000002</v>
      </c>
      <c r="AL5110" s="122">
        <v>0</v>
      </c>
    </row>
    <row r="5111" spans="1:38" hidden="1" x14ac:dyDescent="0.25">
      <c r="A5111" s="122" t="s">
        <v>2277</v>
      </c>
      <c r="B5111" s="122">
        <v>1</v>
      </c>
      <c r="C5111" s="122" t="s">
        <v>2278</v>
      </c>
      <c r="D5111" s="122" t="s">
        <v>2137</v>
      </c>
      <c r="E5111" s="122">
        <v>93</v>
      </c>
      <c r="F5111" s="122">
        <v>11.307320449360001</v>
      </c>
      <c r="G5111" s="122">
        <v>10.161016868080001</v>
      </c>
      <c r="H5111" s="122">
        <v>11.575581423159999</v>
      </c>
      <c r="I5111" s="122">
        <v>10.79953355248</v>
      </c>
      <c r="J5111" s="122">
        <v>9.6849177992000008</v>
      </c>
      <c r="K5111" s="122">
        <v>10.12444000404</v>
      </c>
      <c r="L5111" s="122">
        <v>9.8227200222000004</v>
      </c>
      <c r="M5111" s="122">
        <v>9.4859501123199994</v>
      </c>
      <c r="N5111" s="122">
        <v>12.44927929756</v>
      </c>
      <c r="O5111" s="122">
        <v>9.5887852045600006</v>
      </c>
      <c r="P5111" s="122">
        <v>9.3852438669599998</v>
      </c>
      <c r="Q5111" s="122">
        <v>6.9085554977600001</v>
      </c>
      <c r="R5111" s="122">
        <v>8.1329610754800008</v>
      </c>
      <c r="S5111" s="122">
        <v>5.2533656604000001</v>
      </c>
      <c r="T5111" s="122">
        <v>7.7724265916400004</v>
      </c>
      <c r="U5111" s="122">
        <v>7.5644172872800004</v>
      </c>
      <c r="V5111" s="122">
        <v>7.0239993179600004</v>
      </c>
      <c r="W5111" s="122">
        <v>9.1960718142799998</v>
      </c>
      <c r="X5111" s="122">
        <v>7.8929553232399998</v>
      </c>
      <c r="Y5111" s="122">
        <v>3.3581088495200002</v>
      </c>
      <c r="Z5111" s="122">
        <v>3.2656640000000001</v>
      </c>
      <c r="AA5111" s="122">
        <v>2.3454600000000001</v>
      </c>
      <c r="AB5111" s="122">
        <v>1.8044480000000001</v>
      </c>
      <c r="AC5111" s="122">
        <v>0</v>
      </c>
      <c r="AD5111" s="122">
        <v>0</v>
      </c>
      <c r="AE5111" s="122">
        <v>0</v>
      </c>
      <c r="AF5111" s="122">
        <v>0</v>
      </c>
      <c r="AG5111" s="122">
        <v>0</v>
      </c>
      <c r="AH5111" s="122">
        <v>0</v>
      </c>
      <c r="AI5111" s="122">
        <v>0</v>
      </c>
      <c r="AJ5111" s="122">
        <v>0</v>
      </c>
      <c r="AK5111" s="122">
        <v>0</v>
      </c>
      <c r="AL5111" s="122">
        <v>0</v>
      </c>
    </row>
    <row r="5112" spans="1:38" hidden="1" x14ac:dyDescent="0.25">
      <c r="A5112" s="122" t="s">
        <v>2277</v>
      </c>
      <c r="B5112" s="122">
        <v>1</v>
      </c>
      <c r="C5112" s="122" t="s">
        <v>2278</v>
      </c>
      <c r="D5112" s="122" t="s">
        <v>2138</v>
      </c>
      <c r="E5112" s="122">
        <v>93</v>
      </c>
      <c r="F5112" s="122">
        <v>0</v>
      </c>
      <c r="G5112" s="122">
        <v>0</v>
      </c>
      <c r="H5112" s="122">
        <v>0</v>
      </c>
      <c r="I5112" s="122">
        <v>0</v>
      </c>
      <c r="J5112" s="122">
        <v>0</v>
      </c>
      <c r="K5112" s="122">
        <v>0</v>
      </c>
      <c r="L5112" s="122">
        <v>0</v>
      </c>
      <c r="M5112" s="122">
        <v>0</v>
      </c>
      <c r="N5112" s="122">
        <v>0</v>
      </c>
      <c r="O5112" s="122">
        <v>0</v>
      </c>
      <c r="P5112" s="122">
        <v>0</v>
      </c>
      <c r="Q5112" s="122">
        <v>0</v>
      </c>
      <c r="R5112" s="122">
        <v>0</v>
      </c>
      <c r="S5112" s="122">
        <v>0</v>
      </c>
      <c r="T5112" s="122">
        <v>0</v>
      </c>
      <c r="U5112" s="122">
        <v>0</v>
      </c>
      <c r="V5112" s="122">
        <v>0</v>
      </c>
      <c r="W5112" s="122">
        <v>0</v>
      </c>
      <c r="X5112" s="122">
        <v>0</v>
      </c>
      <c r="Y5112" s="122">
        <v>0</v>
      </c>
      <c r="Z5112" s="122">
        <v>0</v>
      </c>
      <c r="AA5112" s="122">
        <v>0</v>
      </c>
      <c r="AB5112" s="122">
        <v>0</v>
      </c>
      <c r="AC5112" s="122">
        <v>0</v>
      </c>
      <c r="AD5112" s="122">
        <v>0</v>
      </c>
      <c r="AE5112" s="122">
        <v>0</v>
      </c>
      <c r="AF5112" s="122">
        <v>0</v>
      </c>
      <c r="AG5112" s="122">
        <v>0</v>
      </c>
      <c r="AH5112" s="122">
        <v>0</v>
      </c>
      <c r="AI5112" s="122">
        <v>0</v>
      </c>
      <c r="AJ5112" s="122">
        <v>0</v>
      </c>
      <c r="AK5112" s="122">
        <v>0</v>
      </c>
      <c r="AL5112" s="122">
        <v>0</v>
      </c>
    </row>
    <row r="5113" spans="1:38" hidden="1" x14ac:dyDescent="0.25">
      <c r="A5113" s="122" t="s">
        <v>2277</v>
      </c>
      <c r="B5113" s="122">
        <v>1</v>
      </c>
      <c r="C5113" s="122" t="s">
        <v>2278</v>
      </c>
      <c r="D5113" s="122" t="s">
        <v>2139</v>
      </c>
      <c r="E5113" s="122">
        <v>93</v>
      </c>
      <c r="F5113" s="122">
        <v>0</v>
      </c>
      <c r="G5113" s="122">
        <v>0</v>
      </c>
      <c r="H5113" s="122">
        <v>0</v>
      </c>
      <c r="I5113" s="122">
        <v>0</v>
      </c>
      <c r="J5113" s="122">
        <v>0</v>
      </c>
      <c r="K5113" s="122">
        <v>0</v>
      </c>
      <c r="L5113" s="122">
        <v>0</v>
      </c>
      <c r="M5113" s="122">
        <v>0</v>
      </c>
      <c r="N5113" s="122">
        <v>0</v>
      </c>
      <c r="O5113" s="122">
        <v>0</v>
      </c>
      <c r="P5113" s="122">
        <v>0</v>
      </c>
      <c r="Q5113" s="122">
        <v>0</v>
      </c>
      <c r="R5113" s="122">
        <v>0</v>
      </c>
      <c r="S5113" s="122">
        <v>0</v>
      </c>
      <c r="T5113" s="122">
        <v>0</v>
      </c>
      <c r="U5113" s="122">
        <v>0</v>
      </c>
      <c r="V5113" s="122">
        <v>0</v>
      </c>
      <c r="W5113" s="122">
        <v>0</v>
      </c>
      <c r="X5113" s="122">
        <v>0</v>
      </c>
      <c r="Y5113" s="122">
        <v>0</v>
      </c>
      <c r="Z5113" s="122">
        <v>0</v>
      </c>
      <c r="AA5113" s="122">
        <v>0</v>
      </c>
      <c r="AB5113" s="122">
        <v>0</v>
      </c>
      <c r="AC5113" s="122">
        <v>0</v>
      </c>
      <c r="AD5113" s="122">
        <v>0</v>
      </c>
      <c r="AE5113" s="122">
        <v>0</v>
      </c>
      <c r="AF5113" s="122">
        <v>0</v>
      </c>
      <c r="AG5113" s="122">
        <v>0</v>
      </c>
      <c r="AH5113" s="122">
        <v>0</v>
      </c>
      <c r="AI5113" s="122">
        <v>0</v>
      </c>
      <c r="AJ5113" s="122">
        <v>0</v>
      </c>
      <c r="AK5113" s="122">
        <v>0</v>
      </c>
      <c r="AL5113" s="122">
        <v>0</v>
      </c>
    </row>
    <row r="5114" spans="1:38" hidden="1" x14ac:dyDescent="0.25">
      <c r="A5114" s="122" t="s">
        <v>2277</v>
      </c>
      <c r="B5114" s="122">
        <v>1</v>
      </c>
      <c r="C5114" s="122" t="s">
        <v>2278</v>
      </c>
      <c r="D5114" s="122" t="s">
        <v>2140</v>
      </c>
      <c r="E5114" s="122">
        <v>93</v>
      </c>
      <c r="F5114" s="122">
        <v>0</v>
      </c>
      <c r="G5114" s="122">
        <v>0</v>
      </c>
      <c r="H5114" s="122">
        <v>0</v>
      </c>
      <c r="I5114" s="122">
        <v>0</v>
      </c>
      <c r="J5114" s="122">
        <v>0</v>
      </c>
      <c r="K5114" s="122">
        <v>0</v>
      </c>
      <c r="L5114" s="122">
        <v>0</v>
      </c>
      <c r="M5114" s="122">
        <v>0</v>
      </c>
      <c r="N5114" s="122">
        <v>0</v>
      </c>
      <c r="O5114" s="122">
        <v>0</v>
      </c>
      <c r="P5114" s="122">
        <v>0</v>
      </c>
      <c r="Q5114" s="122">
        <v>0</v>
      </c>
      <c r="R5114" s="122">
        <v>0</v>
      </c>
      <c r="S5114" s="122">
        <v>0</v>
      </c>
      <c r="T5114" s="122">
        <v>0</v>
      </c>
      <c r="U5114" s="122">
        <v>0</v>
      </c>
      <c r="V5114" s="122">
        <v>0</v>
      </c>
      <c r="W5114" s="122">
        <v>0</v>
      </c>
      <c r="X5114" s="122">
        <v>0</v>
      </c>
      <c r="Y5114" s="122">
        <v>0</v>
      </c>
      <c r="Z5114" s="122">
        <v>0</v>
      </c>
      <c r="AA5114" s="122">
        <v>0</v>
      </c>
      <c r="AB5114" s="122">
        <v>0</v>
      </c>
      <c r="AC5114" s="122">
        <v>0</v>
      </c>
      <c r="AD5114" s="122">
        <v>0</v>
      </c>
      <c r="AE5114" s="122">
        <v>0</v>
      </c>
      <c r="AF5114" s="122">
        <v>0</v>
      </c>
      <c r="AG5114" s="122">
        <v>0</v>
      </c>
      <c r="AH5114" s="122">
        <v>0</v>
      </c>
      <c r="AI5114" s="122">
        <v>0</v>
      </c>
      <c r="AJ5114" s="122">
        <v>0</v>
      </c>
      <c r="AK5114" s="122">
        <v>0</v>
      </c>
      <c r="AL5114" s="122">
        <v>0</v>
      </c>
    </row>
    <row r="5115" spans="1:38" hidden="1" x14ac:dyDescent="0.25">
      <c r="A5115" s="122" t="s">
        <v>2277</v>
      </c>
      <c r="B5115" s="122">
        <v>1</v>
      </c>
      <c r="C5115" s="122" t="s">
        <v>2278</v>
      </c>
      <c r="D5115" s="122" t="s">
        <v>2141</v>
      </c>
      <c r="E5115" s="122">
        <v>93</v>
      </c>
      <c r="F5115" s="122">
        <v>0.94011254099999997</v>
      </c>
      <c r="G5115" s="122">
        <v>0.84480663948000001</v>
      </c>
      <c r="H5115" s="122">
        <v>0.96241627839999999</v>
      </c>
      <c r="I5115" s="122">
        <v>0.89789415435999997</v>
      </c>
      <c r="J5115" s="122">
        <v>0.87824154440000002</v>
      </c>
      <c r="K5115" s="122">
        <v>0.91809801623999998</v>
      </c>
      <c r="L5115" s="122">
        <v>0</v>
      </c>
      <c r="M5115" s="122">
        <v>0</v>
      </c>
      <c r="N5115" s="122">
        <v>0</v>
      </c>
      <c r="O5115" s="122">
        <v>0</v>
      </c>
      <c r="P5115" s="122">
        <v>0</v>
      </c>
      <c r="Q5115" s="122">
        <v>0</v>
      </c>
      <c r="R5115" s="122">
        <v>0</v>
      </c>
      <c r="S5115" s="122">
        <v>0</v>
      </c>
      <c r="T5115" s="122">
        <v>0</v>
      </c>
      <c r="U5115" s="122">
        <v>0</v>
      </c>
      <c r="V5115" s="122">
        <v>0</v>
      </c>
      <c r="W5115" s="122">
        <v>0</v>
      </c>
      <c r="X5115" s="122">
        <v>0</v>
      </c>
      <c r="Y5115" s="122">
        <v>0</v>
      </c>
      <c r="Z5115" s="122">
        <v>0</v>
      </c>
      <c r="AA5115" s="122">
        <v>0</v>
      </c>
      <c r="AB5115" s="122">
        <v>0</v>
      </c>
      <c r="AC5115" s="122">
        <v>0</v>
      </c>
      <c r="AD5115" s="122">
        <v>0</v>
      </c>
      <c r="AE5115" s="122">
        <v>0</v>
      </c>
      <c r="AF5115" s="122">
        <v>0</v>
      </c>
      <c r="AG5115" s="122">
        <v>0</v>
      </c>
      <c r="AH5115" s="122">
        <v>0</v>
      </c>
      <c r="AI5115" s="122">
        <v>0</v>
      </c>
      <c r="AJ5115" s="122">
        <v>0</v>
      </c>
      <c r="AK5115" s="122">
        <v>0</v>
      </c>
      <c r="AL5115" s="122">
        <v>0</v>
      </c>
    </row>
    <row r="5116" spans="1:38" hidden="1" x14ac:dyDescent="0.25">
      <c r="A5116" s="122" t="s">
        <v>2277</v>
      </c>
      <c r="B5116" s="122">
        <v>1</v>
      </c>
      <c r="C5116" s="122" t="s">
        <v>2278</v>
      </c>
      <c r="D5116" s="122" t="s">
        <v>2142</v>
      </c>
      <c r="E5116" s="122">
        <v>93</v>
      </c>
      <c r="F5116" s="122">
        <v>0</v>
      </c>
      <c r="G5116" s="122">
        <v>0</v>
      </c>
      <c r="H5116" s="122">
        <v>0</v>
      </c>
      <c r="I5116" s="122">
        <v>0</v>
      </c>
      <c r="J5116" s="122">
        <v>0</v>
      </c>
      <c r="K5116" s="122">
        <v>0</v>
      </c>
      <c r="L5116" s="122">
        <v>0</v>
      </c>
      <c r="M5116" s="122">
        <v>0</v>
      </c>
      <c r="N5116" s="122">
        <v>0</v>
      </c>
      <c r="O5116" s="122">
        <v>0</v>
      </c>
      <c r="P5116" s="122">
        <v>0</v>
      </c>
      <c r="Q5116" s="122">
        <v>0</v>
      </c>
      <c r="R5116" s="122">
        <v>0</v>
      </c>
      <c r="S5116" s="122">
        <v>0</v>
      </c>
      <c r="T5116" s="122">
        <v>0</v>
      </c>
      <c r="U5116" s="122">
        <v>0</v>
      </c>
      <c r="V5116" s="122">
        <v>0</v>
      </c>
      <c r="W5116" s="122">
        <v>0</v>
      </c>
      <c r="X5116" s="122">
        <v>0</v>
      </c>
      <c r="Y5116" s="122">
        <v>0</v>
      </c>
      <c r="Z5116" s="122">
        <v>0</v>
      </c>
      <c r="AA5116" s="122">
        <v>0</v>
      </c>
      <c r="AB5116" s="122">
        <v>0</v>
      </c>
      <c r="AC5116" s="122">
        <v>0</v>
      </c>
      <c r="AD5116" s="122">
        <v>0</v>
      </c>
      <c r="AE5116" s="122">
        <v>0</v>
      </c>
      <c r="AF5116" s="122">
        <v>0</v>
      </c>
      <c r="AG5116" s="122">
        <v>0</v>
      </c>
      <c r="AH5116" s="122">
        <v>0</v>
      </c>
      <c r="AI5116" s="122">
        <v>0</v>
      </c>
      <c r="AJ5116" s="122">
        <v>0</v>
      </c>
      <c r="AK5116" s="122">
        <v>0</v>
      </c>
      <c r="AL5116" s="122">
        <v>0</v>
      </c>
    </row>
    <row r="5117" spans="1:38" hidden="1" x14ac:dyDescent="0.25">
      <c r="A5117" s="122" t="s">
        <v>2277</v>
      </c>
      <c r="B5117" s="122">
        <v>1</v>
      </c>
      <c r="C5117" s="122" t="s">
        <v>2278</v>
      </c>
      <c r="D5117" s="122" t="s">
        <v>2143</v>
      </c>
      <c r="E5117" s="122">
        <v>93</v>
      </c>
      <c r="F5117" s="122">
        <v>0</v>
      </c>
      <c r="G5117" s="122">
        <v>0</v>
      </c>
      <c r="H5117" s="122">
        <v>0</v>
      </c>
      <c r="I5117" s="122">
        <v>0</v>
      </c>
      <c r="J5117" s="122">
        <v>0</v>
      </c>
      <c r="K5117" s="122">
        <v>0</v>
      </c>
      <c r="L5117" s="122">
        <v>0</v>
      </c>
      <c r="M5117" s="122">
        <v>0</v>
      </c>
      <c r="N5117" s="122">
        <v>0</v>
      </c>
      <c r="O5117" s="122">
        <v>0</v>
      </c>
      <c r="P5117" s="122">
        <v>0</v>
      </c>
      <c r="Q5117" s="122">
        <v>0</v>
      </c>
      <c r="R5117" s="122">
        <v>0</v>
      </c>
      <c r="S5117" s="122">
        <v>0</v>
      </c>
      <c r="T5117" s="122">
        <v>0</v>
      </c>
      <c r="U5117" s="122">
        <v>0</v>
      </c>
      <c r="V5117" s="122">
        <v>0</v>
      </c>
      <c r="W5117" s="122">
        <v>0</v>
      </c>
      <c r="X5117" s="122">
        <v>0</v>
      </c>
      <c r="Y5117" s="122">
        <v>0</v>
      </c>
      <c r="Z5117" s="122">
        <v>0</v>
      </c>
      <c r="AA5117" s="122">
        <v>0</v>
      </c>
      <c r="AB5117" s="122">
        <v>0</v>
      </c>
      <c r="AC5117" s="122">
        <v>0</v>
      </c>
      <c r="AD5117" s="122">
        <v>0</v>
      </c>
      <c r="AE5117" s="122">
        <v>0</v>
      </c>
      <c r="AF5117" s="122">
        <v>0</v>
      </c>
      <c r="AG5117" s="122">
        <v>0</v>
      </c>
      <c r="AH5117" s="122">
        <v>0</v>
      </c>
      <c r="AI5117" s="122">
        <v>0</v>
      </c>
      <c r="AJ5117" s="122">
        <v>0</v>
      </c>
      <c r="AK5117" s="122">
        <v>0</v>
      </c>
      <c r="AL5117" s="122">
        <v>0</v>
      </c>
    </row>
    <row r="5118" spans="1:38" hidden="1" x14ac:dyDescent="0.25">
      <c r="A5118" s="122" t="s">
        <v>2277</v>
      </c>
      <c r="B5118" s="122">
        <v>1</v>
      </c>
      <c r="C5118" s="122" t="s">
        <v>2278</v>
      </c>
      <c r="D5118" s="122" t="s">
        <v>2177</v>
      </c>
      <c r="E5118" s="122">
        <v>93</v>
      </c>
      <c r="F5118" s="122">
        <v>0</v>
      </c>
      <c r="G5118" s="122">
        <v>0</v>
      </c>
      <c r="H5118" s="122">
        <v>0</v>
      </c>
      <c r="I5118" s="122">
        <v>0</v>
      </c>
      <c r="J5118" s="122">
        <v>0</v>
      </c>
      <c r="K5118" s="122">
        <v>0</v>
      </c>
      <c r="L5118" s="122">
        <v>0</v>
      </c>
      <c r="M5118" s="122">
        <v>0</v>
      </c>
      <c r="N5118" s="122">
        <v>0</v>
      </c>
      <c r="O5118" s="122">
        <v>0</v>
      </c>
      <c r="P5118" s="122">
        <v>0</v>
      </c>
      <c r="Q5118" s="122">
        <v>0</v>
      </c>
      <c r="R5118" s="122">
        <v>0</v>
      </c>
      <c r="S5118" s="122">
        <v>0</v>
      </c>
      <c r="T5118" s="122">
        <v>0</v>
      </c>
      <c r="U5118" s="122">
        <v>0</v>
      </c>
      <c r="V5118" s="122">
        <v>0</v>
      </c>
      <c r="W5118" s="122">
        <v>0</v>
      </c>
      <c r="X5118" s="122">
        <v>0</v>
      </c>
      <c r="Y5118" s="122">
        <v>0</v>
      </c>
      <c r="Z5118" s="122">
        <v>0</v>
      </c>
      <c r="AA5118" s="122">
        <v>0</v>
      </c>
      <c r="AB5118" s="122">
        <v>0</v>
      </c>
      <c r="AC5118" s="122">
        <v>0</v>
      </c>
      <c r="AD5118" s="122">
        <v>0</v>
      </c>
      <c r="AE5118" s="122">
        <v>0</v>
      </c>
      <c r="AF5118" s="122">
        <v>0</v>
      </c>
      <c r="AG5118" s="122">
        <v>0</v>
      </c>
      <c r="AH5118" s="122">
        <v>0</v>
      </c>
      <c r="AI5118" s="122">
        <v>0</v>
      </c>
      <c r="AJ5118" s="122">
        <v>0</v>
      </c>
      <c r="AK5118" s="122">
        <v>0</v>
      </c>
      <c r="AL5118" s="122">
        <v>0</v>
      </c>
    </row>
    <row r="5119" spans="1:38" hidden="1" x14ac:dyDescent="0.25">
      <c r="A5119" s="122" t="s">
        <v>2277</v>
      </c>
      <c r="B5119" s="122">
        <v>1</v>
      </c>
      <c r="C5119" s="122" t="s">
        <v>2278</v>
      </c>
      <c r="D5119" s="122" t="s">
        <v>2144</v>
      </c>
      <c r="E5119" s="122">
        <v>93</v>
      </c>
      <c r="F5119" s="122">
        <v>0</v>
      </c>
      <c r="G5119" s="122">
        <v>0</v>
      </c>
      <c r="H5119" s="122">
        <v>0</v>
      </c>
      <c r="I5119" s="122">
        <v>0</v>
      </c>
      <c r="J5119" s="122">
        <v>0</v>
      </c>
      <c r="K5119" s="122">
        <v>0</v>
      </c>
      <c r="L5119" s="122">
        <v>0</v>
      </c>
      <c r="M5119" s="122">
        <v>0</v>
      </c>
      <c r="N5119" s="122">
        <v>0</v>
      </c>
      <c r="O5119" s="122">
        <v>0</v>
      </c>
      <c r="P5119" s="122">
        <v>0</v>
      </c>
      <c r="Q5119" s="122">
        <v>0</v>
      </c>
      <c r="R5119" s="122">
        <v>0</v>
      </c>
      <c r="S5119" s="122">
        <v>0</v>
      </c>
      <c r="T5119" s="122">
        <v>0</v>
      </c>
      <c r="U5119" s="122">
        <v>0</v>
      </c>
      <c r="V5119" s="122">
        <v>0</v>
      </c>
      <c r="W5119" s="122">
        <v>0</v>
      </c>
      <c r="X5119" s="122">
        <v>0</v>
      </c>
      <c r="Y5119" s="122">
        <v>0</v>
      </c>
      <c r="Z5119" s="122">
        <v>0</v>
      </c>
      <c r="AA5119" s="122">
        <v>0</v>
      </c>
      <c r="AB5119" s="122">
        <v>0</v>
      </c>
      <c r="AC5119" s="122">
        <v>0</v>
      </c>
      <c r="AD5119" s="122">
        <v>0</v>
      </c>
      <c r="AE5119" s="122">
        <v>0</v>
      </c>
      <c r="AF5119" s="122">
        <v>0</v>
      </c>
      <c r="AG5119" s="122">
        <v>0</v>
      </c>
      <c r="AH5119" s="122">
        <v>0</v>
      </c>
      <c r="AI5119" s="122">
        <v>0</v>
      </c>
      <c r="AJ5119" s="122">
        <v>0</v>
      </c>
      <c r="AK5119" s="122">
        <v>0</v>
      </c>
      <c r="AL5119" s="122">
        <v>0</v>
      </c>
    </row>
    <row r="5120" spans="1:38" hidden="1" x14ac:dyDescent="0.25">
      <c r="A5120" s="122" t="s">
        <v>2277</v>
      </c>
      <c r="B5120" s="122">
        <v>1</v>
      </c>
      <c r="C5120" s="122" t="s">
        <v>2278</v>
      </c>
      <c r="D5120" s="122" t="s">
        <v>2145</v>
      </c>
      <c r="E5120" s="122">
        <v>93</v>
      </c>
      <c r="F5120" s="122">
        <v>0</v>
      </c>
      <c r="G5120" s="122">
        <v>0</v>
      </c>
      <c r="H5120" s="122">
        <v>0</v>
      </c>
      <c r="I5120" s="122">
        <v>0</v>
      </c>
      <c r="J5120" s="122">
        <v>0</v>
      </c>
      <c r="K5120" s="122">
        <v>0</v>
      </c>
      <c r="L5120" s="122">
        <v>0</v>
      </c>
      <c r="M5120" s="122">
        <v>0</v>
      </c>
      <c r="N5120" s="122">
        <v>0</v>
      </c>
      <c r="O5120" s="122">
        <v>0</v>
      </c>
      <c r="P5120" s="122">
        <v>0</v>
      </c>
      <c r="Q5120" s="122">
        <v>0</v>
      </c>
      <c r="R5120" s="122">
        <v>0</v>
      </c>
      <c r="S5120" s="122">
        <v>0</v>
      </c>
      <c r="T5120" s="122">
        <v>0</v>
      </c>
      <c r="U5120" s="122">
        <v>0</v>
      </c>
      <c r="V5120" s="122">
        <v>0</v>
      </c>
      <c r="W5120" s="122">
        <v>0</v>
      </c>
      <c r="X5120" s="122">
        <v>0</v>
      </c>
      <c r="Y5120" s="122">
        <v>0</v>
      </c>
      <c r="Z5120" s="122">
        <v>0</v>
      </c>
      <c r="AA5120" s="122">
        <v>0</v>
      </c>
      <c r="AB5120" s="122">
        <v>0</v>
      </c>
      <c r="AC5120" s="122">
        <v>0</v>
      </c>
      <c r="AD5120" s="122">
        <v>0</v>
      </c>
      <c r="AE5120" s="122">
        <v>0</v>
      </c>
      <c r="AF5120" s="122">
        <v>0</v>
      </c>
      <c r="AG5120" s="122">
        <v>0</v>
      </c>
      <c r="AH5120" s="122">
        <v>0</v>
      </c>
      <c r="AI5120" s="122">
        <v>0</v>
      </c>
      <c r="AJ5120" s="122">
        <v>0</v>
      </c>
      <c r="AK5120" s="122">
        <v>0</v>
      </c>
      <c r="AL5120" s="122">
        <v>0</v>
      </c>
    </row>
    <row r="5121" spans="1:38" hidden="1" x14ac:dyDescent="0.25">
      <c r="A5121" s="122" t="s">
        <v>2277</v>
      </c>
      <c r="B5121" s="122">
        <v>1</v>
      </c>
      <c r="C5121" s="122" t="s">
        <v>2278</v>
      </c>
      <c r="D5121" s="122" t="s">
        <v>2146</v>
      </c>
      <c r="E5121" s="122">
        <v>93</v>
      </c>
      <c r="F5121" s="122">
        <v>0</v>
      </c>
      <c r="G5121" s="122">
        <v>0</v>
      </c>
      <c r="H5121" s="122">
        <v>0</v>
      </c>
      <c r="I5121" s="122">
        <v>0</v>
      </c>
      <c r="J5121" s="122">
        <v>0</v>
      </c>
      <c r="K5121" s="122">
        <v>0</v>
      </c>
      <c r="L5121" s="122">
        <v>0</v>
      </c>
      <c r="M5121" s="122">
        <v>0</v>
      </c>
      <c r="N5121" s="122">
        <v>0</v>
      </c>
      <c r="O5121" s="122">
        <v>0</v>
      </c>
      <c r="P5121" s="122">
        <v>0</v>
      </c>
      <c r="Q5121" s="122">
        <v>0</v>
      </c>
      <c r="R5121" s="122">
        <v>0</v>
      </c>
      <c r="S5121" s="122">
        <v>0</v>
      </c>
      <c r="T5121" s="122">
        <v>0</v>
      </c>
      <c r="U5121" s="122">
        <v>0</v>
      </c>
      <c r="V5121" s="122">
        <v>0</v>
      </c>
      <c r="W5121" s="122">
        <v>0</v>
      </c>
      <c r="X5121" s="122">
        <v>0</v>
      </c>
      <c r="Y5121" s="122">
        <v>0</v>
      </c>
      <c r="Z5121" s="122">
        <v>0</v>
      </c>
      <c r="AA5121" s="122">
        <v>0</v>
      </c>
      <c r="AB5121" s="122">
        <v>0</v>
      </c>
      <c r="AC5121" s="122">
        <v>0</v>
      </c>
      <c r="AD5121" s="122">
        <v>0</v>
      </c>
      <c r="AE5121" s="122">
        <v>0</v>
      </c>
      <c r="AF5121" s="122">
        <v>0</v>
      </c>
      <c r="AG5121" s="122">
        <v>0</v>
      </c>
      <c r="AH5121" s="122">
        <v>0</v>
      </c>
      <c r="AI5121" s="122">
        <v>0</v>
      </c>
      <c r="AJ5121" s="122">
        <v>0</v>
      </c>
      <c r="AK5121" s="122">
        <v>0</v>
      </c>
      <c r="AL5121" s="122">
        <v>0</v>
      </c>
    </row>
    <row r="5122" spans="1:38" hidden="1" x14ac:dyDescent="0.25">
      <c r="A5122" s="122" t="s">
        <v>2277</v>
      </c>
      <c r="B5122" s="122">
        <v>1</v>
      </c>
      <c r="C5122" s="122" t="s">
        <v>2278</v>
      </c>
      <c r="D5122" s="122" t="s">
        <v>2147</v>
      </c>
      <c r="E5122" s="122">
        <v>93</v>
      </c>
      <c r="F5122" s="122">
        <v>0</v>
      </c>
      <c r="G5122" s="122">
        <v>0</v>
      </c>
      <c r="H5122" s="122">
        <v>0</v>
      </c>
      <c r="I5122" s="122">
        <v>0</v>
      </c>
      <c r="J5122" s="122">
        <v>0</v>
      </c>
      <c r="K5122" s="122">
        <v>0</v>
      </c>
      <c r="L5122" s="122">
        <v>0</v>
      </c>
      <c r="M5122" s="122">
        <v>0</v>
      </c>
      <c r="N5122" s="122">
        <v>0</v>
      </c>
      <c r="O5122" s="122">
        <v>0</v>
      </c>
      <c r="P5122" s="122">
        <v>0</v>
      </c>
      <c r="Q5122" s="122">
        <v>0</v>
      </c>
      <c r="R5122" s="122">
        <v>0</v>
      </c>
      <c r="S5122" s="122">
        <v>0</v>
      </c>
      <c r="T5122" s="122">
        <v>0</v>
      </c>
      <c r="U5122" s="122">
        <v>0</v>
      </c>
      <c r="V5122" s="122">
        <v>0</v>
      </c>
      <c r="W5122" s="122">
        <v>0</v>
      </c>
      <c r="X5122" s="122">
        <v>0</v>
      </c>
      <c r="Y5122" s="122">
        <v>0</v>
      </c>
      <c r="Z5122" s="122">
        <v>0</v>
      </c>
      <c r="AA5122" s="122">
        <v>0</v>
      </c>
      <c r="AB5122" s="122">
        <v>0</v>
      </c>
      <c r="AC5122" s="122">
        <v>0</v>
      </c>
      <c r="AD5122" s="122">
        <v>0</v>
      </c>
      <c r="AE5122" s="122">
        <v>0</v>
      </c>
      <c r="AF5122" s="122">
        <v>0</v>
      </c>
      <c r="AG5122" s="122">
        <v>0</v>
      </c>
      <c r="AH5122" s="122">
        <v>0</v>
      </c>
      <c r="AI5122" s="122">
        <v>0</v>
      </c>
      <c r="AJ5122" s="122">
        <v>0</v>
      </c>
      <c r="AK5122" s="122">
        <v>0</v>
      </c>
      <c r="AL5122" s="122">
        <v>0</v>
      </c>
    </row>
    <row r="5123" spans="1:38" hidden="1" x14ac:dyDescent="0.25">
      <c r="A5123" s="122" t="s">
        <v>2277</v>
      </c>
      <c r="B5123" s="122">
        <v>1</v>
      </c>
      <c r="C5123" s="122" t="s">
        <v>2278</v>
      </c>
      <c r="D5123" s="122" t="s">
        <v>475</v>
      </c>
      <c r="E5123" s="122">
        <v>93</v>
      </c>
      <c r="F5123" s="122">
        <v>0</v>
      </c>
      <c r="G5123" s="122">
        <v>0</v>
      </c>
      <c r="H5123" s="122">
        <v>0</v>
      </c>
      <c r="I5123" s="122">
        <v>0</v>
      </c>
      <c r="J5123" s="122">
        <v>0</v>
      </c>
      <c r="K5123" s="122">
        <v>0</v>
      </c>
      <c r="L5123" s="122">
        <v>0</v>
      </c>
      <c r="M5123" s="122">
        <v>0</v>
      </c>
      <c r="N5123" s="122">
        <v>0</v>
      </c>
      <c r="O5123" s="122">
        <v>0</v>
      </c>
      <c r="P5123" s="122">
        <v>0</v>
      </c>
      <c r="Q5123" s="122">
        <v>0</v>
      </c>
      <c r="R5123" s="122">
        <v>0</v>
      </c>
      <c r="S5123" s="122">
        <v>0</v>
      </c>
      <c r="T5123" s="122">
        <v>0</v>
      </c>
      <c r="U5123" s="122">
        <v>0</v>
      </c>
      <c r="V5123" s="122">
        <v>0</v>
      </c>
      <c r="W5123" s="122">
        <v>0</v>
      </c>
      <c r="X5123" s="122">
        <v>0</v>
      </c>
      <c r="Y5123" s="122">
        <v>0</v>
      </c>
      <c r="Z5123" s="122">
        <v>0</v>
      </c>
      <c r="AA5123" s="122">
        <v>0</v>
      </c>
      <c r="AB5123" s="122">
        <v>0</v>
      </c>
      <c r="AC5123" s="122">
        <v>0</v>
      </c>
      <c r="AD5123" s="122">
        <v>0</v>
      </c>
      <c r="AE5123" s="122">
        <v>0</v>
      </c>
      <c r="AF5123" s="122">
        <v>0</v>
      </c>
      <c r="AG5123" s="122">
        <v>0</v>
      </c>
      <c r="AH5123" s="122">
        <v>0</v>
      </c>
      <c r="AI5123" s="122">
        <v>0</v>
      </c>
      <c r="AJ5123" s="122">
        <v>0</v>
      </c>
      <c r="AK5123" s="122">
        <v>0</v>
      </c>
      <c r="AL5123" s="122">
        <v>0</v>
      </c>
    </row>
    <row r="5124" spans="1:38" hidden="1" x14ac:dyDescent="0.25">
      <c r="A5124" s="122" t="s">
        <v>2277</v>
      </c>
      <c r="B5124" s="122">
        <v>1</v>
      </c>
      <c r="C5124" s="122" t="s">
        <v>2278</v>
      </c>
      <c r="D5124" s="122" t="s">
        <v>2148</v>
      </c>
      <c r="E5124" s="122">
        <v>93</v>
      </c>
      <c r="F5124" s="122">
        <v>0</v>
      </c>
      <c r="G5124" s="122">
        <v>0</v>
      </c>
      <c r="H5124" s="122">
        <v>0</v>
      </c>
      <c r="I5124" s="122">
        <v>0</v>
      </c>
      <c r="J5124" s="122">
        <v>0</v>
      </c>
      <c r="K5124" s="122">
        <v>0</v>
      </c>
      <c r="L5124" s="122">
        <v>0</v>
      </c>
      <c r="M5124" s="122">
        <v>0</v>
      </c>
      <c r="N5124" s="122">
        <v>0</v>
      </c>
      <c r="O5124" s="122">
        <v>0</v>
      </c>
      <c r="P5124" s="122">
        <v>0</v>
      </c>
      <c r="Q5124" s="122">
        <v>0</v>
      </c>
      <c r="R5124" s="122">
        <v>0</v>
      </c>
      <c r="S5124" s="122">
        <v>0</v>
      </c>
      <c r="T5124" s="122">
        <v>0</v>
      </c>
      <c r="U5124" s="122">
        <v>0</v>
      </c>
      <c r="V5124" s="122">
        <v>0</v>
      </c>
      <c r="W5124" s="122">
        <v>0</v>
      </c>
      <c r="X5124" s="122">
        <v>0</v>
      </c>
      <c r="Y5124" s="122">
        <v>0</v>
      </c>
      <c r="Z5124" s="122">
        <v>0</v>
      </c>
      <c r="AA5124" s="122">
        <v>0</v>
      </c>
      <c r="AB5124" s="122">
        <v>0</v>
      </c>
      <c r="AC5124" s="122">
        <v>0</v>
      </c>
      <c r="AD5124" s="122">
        <v>0</v>
      </c>
      <c r="AE5124" s="122">
        <v>0</v>
      </c>
      <c r="AF5124" s="122">
        <v>0</v>
      </c>
      <c r="AG5124" s="122">
        <v>0</v>
      </c>
      <c r="AH5124" s="122">
        <v>0</v>
      </c>
      <c r="AI5124" s="122">
        <v>0</v>
      </c>
      <c r="AJ5124" s="122">
        <v>0</v>
      </c>
      <c r="AK5124" s="122">
        <v>0</v>
      </c>
      <c r="AL5124" s="122">
        <v>0</v>
      </c>
    </row>
    <row r="5125" spans="1:38" hidden="1" x14ac:dyDescent="0.25">
      <c r="A5125" s="122" t="s">
        <v>2277</v>
      </c>
      <c r="B5125" s="122">
        <v>1</v>
      </c>
      <c r="C5125" s="122" t="s">
        <v>2278</v>
      </c>
      <c r="D5125" s="122" t="s">
        <v>2149</v>
      </c>
      <c r="E5125" s="122">
        <v>93</v>
      </c>
      <c r="F5125" s="122">
        <v>0</v>
      </c>
      <c r="G5125" s="122">
        <v>0</v>
      </c>
      <c r="H5125" s="122">
        <v>0</v>
      </c>
      <c r="I5125" s="122">
        <v>0</v>
      </c>
      <c r="J5125" s="122">
        <v>0</v>
      </c>
      <c r="K5125" s="122">
        <v>0</v>
      </c>
      <c r="L5125" s="122">
        <v>0</v>
      </c>
      <c r="M5125" s="122">
        <v>0</v>
      </c>
      <c r="N5125" s="122">
        <v>0</v>
      </c>
      <c r="O5125" s="122">
        <v>0</v>
      </c>
      <c r="P5125" s="122">
        <v>0</v>
      </c>
      <c r="Q5125" s="122">
        <v>0</v>
      </c>
      <c r="R5125" s="122">
        <v>0</v>
      </c>
      <c r="S5125" s="122">
        <v>0</v>
      </c>
      <c r="T5125" s="122">
        <v>0</v>
      </c>
      <c r="U5125" s="122">
        <v>0</v>
      </c>
      <c r="V5125" s="122">
        <v>0</v>
      </c>
      <c r="W5125" s="122">
        <v>0</v>
      </c>
      <c r="X5125" s="122">
        <v>0</v>
      </c>
      <c r="Y5125" s="122">
        <v>0</v>
      </c>
      <c r="Z5125" s="122">
        <v>0</v>
      </c>
      <c r="AA5125" s="122">
        <v>0</v>
      </c>
      <c r="AB5125" s="122">
        <v>0</v>
      </c>
      <c r="AC5125" s="122">
        <v>0</v>
      </c>
      <c r="AD5125" s="122">
        <v>0</v>
      </c>
      <c r="AE5125" s="122">
        <v>0</v>
      </c>
      <c r="AF5125" s="122">
        <v>0</v>
      </c>
      <c r="AG5125" s="122">
        <v>0</v>
      </c>
      <c r="AH5125" s="122">
        <v>0</v>
      </c>
      <c r="AI5125" s="122">
        <v>0</v>
      </c>
      <c r="AJ5125" s="122">
        <v>0</v>
      </c>
      <c r="AK5125" s="122">
        <v>0</v>
      </c>
      <c r="AL5125" s="122">
        <v>0</v>
      </c>
    </row>
    <row r="5126" spans="1:38" hidden="1" x14ac:dyDescent="0.25">
      <c r="A5126" s="122" t="s">
        <v>2277</v>
      </c>
      <c r="B5126" s="122">
        <v>1</v>
      </c>
      <c r="C5126" s="122" t="s">
        <v>2278</v>
      </c>
      <c r="D5126" s="122" t="s">
        <v>2150</v>
      </c>
      <c r="E5126" s="122">
        <v>93</v>
      </c>
      <c r="F5126" s="122">
        <v>0</v>
      </c>
      <c r="G5126" s="122">
        <v>0</v>
      </c>
      <c r="H5126" s="122">
        <v>0</v>
      </c>
      <c r="I5126" s="122">
        <v>0</v>
      </c>
      <c r="J5126" s="122">
        <v>0</v>
      </c>
      <c r="K5126" s="122">
        <v>0</v>
      </c>
      <c r="L5126" s="122">
        <v>0</v>
      </c>
      <c r="M5126" s="122">
        <v>0</v>
      </c>
      <c r="N5126" s="122">
        <v>0</v>
      </c>
      <c r="O5126" s="122">
        <v>0</v>
      </c>
      <c r="P5126" s="122">
        <v>0</v>
      </c>
      <c r="Q5126" s="122">
        <v>0</v>
      </c>
      <c r="R5126" s="122">
        <v>0</v>
      </c>
      <c r="S5126" s="122">
        <v>0</v>
      </c>
      <c r="T5126" s="122">
        <v>0</v>
      </c>
      <c r="U5126" s="122">
        <v>0</v>
      </c>
      <c r="V5126" s="122">
        <v>0</v>
      </c>
      <c r="W5126" s="122">
        <v>0</v>
      </c>
      <c r="X5126" s="122">
        <v>0</v>
      </c>
      <c r="Y5126" s="122">
        <v>0</v>
      </c>
      <c r="Z5126" s="122">
        <v>0</v>
      </c>
      <c r="AA5126" s="122">
        <v>0</v>
      </c>
      <c r="AB5126" s="122">
        <v>0</v>
      </c>
      <c r="AC5126" s="122">
        <v>0</v>
      </c>
      <c r="AD5126" s="122">
        <v>0</v>
      </c>
      <c r="AE5126" s="122">
        <v>0</v>
      </c>
      <c r="AF5126" s="122">
        <v>0</v>
      </c>
      <c r="AG5126" s="122">
        <v>0</v>
      </c>
      <c r="AH5126" s="122">
        <v>0</v>
      </c>
      <c r="AI5126" s="122">
        <v>0</v>
      </c>
      <c r="AJ5126" s="122">
        <v>0</v>
      </c>
      <c r="AK5126" s="122">
        <v>0</v>
      </c>
      <c r="AL5126" s="122">
        <v>0</v>
      </c>
    </row>
    <row r="5127" spans="1:38" hidden="1" x14ac:dyDescent="0.25">
      <c r="A5127" s="122" t="s">
        <v>2277</v>
      </c>
      <c r="B5127" s="122">
        <v>1</v>
      </c>
      <c r="C5127" s="122" t="s">
        <v>2278</v>
      </c>
      <c r="D5127" s="122" t="s">
        <v>2151</v>
      </c>
      <c r="E5127" s="122">
        <v>93</v>
      </c>
      <c r="F5127" s="122">
        <v>0</v>
      </c>
      <c r="G5127" s="122">
        <v>0</v>
      </c>
      <c r="H5127" s="122">
        <v>0</v>
      </c>
      <c r="I5127" s="122">
        <v>0</v>
      </c>
      <c r="J5127" s="122">
        <v>0</v>
      </c>
      <c r="K5127" s="122">
        <v>0</v>
      </c>
      <c r="L5127" s="122">
        <v>0</v>
      </c>
      <c r="M5127" s="122">
        <v>0</v>
      </c>
      <c r="N5127" s="122">
        <v>0</v>
      </c>
      <c r="O5127" s="122">
        <v>0</v>
      </c>
      <c r="P5127" s="122">
        <v>0</v>
      </c>
      <c r="Q5127" s="122">
        <v>0</v>
      </c>
      <c r="R5127" s="122">
        <v>0</v>
      </c>
      <c r="S5127" s="122">
        <v>0</v>
      </c>
      <c r="T5127" s="122">
        <v>0</v>
      </c>
      <c r="U5127" s="122">
        <v>0</v>
      </c>
      <c r="V5127" s="122">
        <v>0</v>
      </c>
      <c r="W5127" s="122">
        <v>0</v>
      </c>
      <c r="X5127" s="122">
        <v>0</v>
      </c>
      <c r="Y5127" s="122">
        <v>0</v>
      </c>
      <c r="Z5127" s="122">
        <v>0</v>
      </c>
      <c r="AA5127" s="122">
        <v>0</v>
      </c>
      <c r="AB5127" s="122">
        <v>0</v>
      </c>
      <c r="AC5127" s="122">
        <v>0</v>
      </c>
      <c r="AD5127" s="122">
        <v>0</v>
      </c>
      <c r="AE5127" s="122">
        <v>0</v>
      </c>
      <c r="AF5127" s="122">
        <v>0</v>
      </c>
      <c r="AG5127" s="122">
        <v>0</v>
      </c>
      <c r="AH5127" s="122">
        <v>0</v>
      </c>
      <c r="AI5127" s="122">
        <v>0</v>
      </c>
      <c r="AJ5127" s="122">
        <v>0</v>
      </c>
      <c r="AK5127" s="122">
        <v>0</v>
      </c>
      <c r="AL5127" s="122">
        <v>0</v>
      </c>
    </row>
    <row r="5128" spans="1:38" hidden="1" x14ac:dyDescent="0.25">
      <c r="A5128" s="122" t="s">
        <v>2277</v>
      </c>
      <c r="B5128" s="122">
        <v>1</v>
      </c>
      <c r="C5128" s="122" t="s">
        <v>2278</v>
      </c>
      <c r="D5128" s="122" t="s">
        <v>2152</v>
      </c>
      <c r="E5128" s="122">
        <v>93</v>
      </c>
      <c r="F5128" s="122">
        <v>0</v>
      </c>
      <c r="G5128" s="122">
        <v>0</v>
      </c>
      <c r="H5128" s="122">
        <v>0</v>
      </c>
      <c r="I5128" s="122">
        <v>0</v>
      </c>
      <c r="J5128" s="122">
        <v>0</v>
      </c>
      <c r="K5128" s="122">
        <v>0</v>
      </c>
      <c r="L5128" s="122">
        <v>0</v>
      </c>
      <c r="M5128" s="122">
        <v>0</v>
      </c>
      <c r="N5128" s="122">
        <v>0</v>
      </c>
      <c r="O5128" s="122">
        <v>0</v>
      </c>
      <c r="P5128" s="122">
        <v>0</v>
      </c>
      <c r="Q5128" s="122">
        <v>0</v>
      </c>
      <c r="R5128" s="122">
        <v>0</v>
      </c>
      <c r="S5128" s="122">
        <v>0</v>
      </c>
      <c r="T5128" s="122">
        <v>0</v>
      </c>
      <c r="U5128" s="122">
        <v>0</v>
      </c>
      <c r="V5128" s="122">
        <v>0</v>
      </c>
      <c r="W5128" s="122">
        <v>0</v>
      </c>
      <c r="X5128" s="122">
        <v>0</v>
      </c>
      <c r="Y5128" s="122">
        <v>0</v>
      </c>
      <c r="Z5128" s="122">
        <v>0</v>
      </c>
      <c r="AA5128" s="122">
        <v>0</v>
      </c>
      <c r="AB5128" s="122">
        <v>0</v>
      </c>
      <c r="AC5128" s="122">
        <v>0</v>
      </c>
      <c r="AD5128" s="122">
        <v>0</v>
      </c>
      <c r="AE5128" s="122">
        <v>0</v>
      </c>
      <c r="AF5128" s="122">
        <v>0</v>
      </c>
      <c r="AG5128" s="122">
        <v>0</v>
      </c>
      <c r="AH5128" s="122">
        <v>0</v>
      </c>
      <c r="AI5128" s="122">
        <v>0</v>
      </c>
      <c r="AJ5128" s="122">
        <v>0</v>
      </c>
      <c r="AK5128" s="122">
        <v>0</v>
      </c>
      <c r="AL5128" s="122">
        <v>0</v>
      </c>
    </row>
    <row r="5129" spans="1:38" hidden="1" x14ac:dyDescent="0.25">
      <c r="A5129" s="122" t="s">
        <v>2277</v>
      </c>
      <c r="B5129" s="122">
        <v>1</v>
      </c>
      <c r="C5129" s="122" t="s">
        <v>2278</v>
      </c>
      <c r="D5129" s="122" t="s">
        <v>2153</v>
      </c>
      <c r="E5129" s="122">
        <v>93</v>
      </c>
      <c r="F5129" s="122">
        <v>0</v>
      </c>
      <c r="G5129" s="122">
        <v>0</v>
      </c>
      <c r="H5129" s="122">
        <v>0</v>
      </c>
      <c r="I5129" s="122">
        <v>0</v>
      </c>
      <c r="J5129" s="122">
        <v>0</v>
      </c>
      <c r="K5129" s="122">
        <v>0</v>
      </c>
      <c r="L5129" s="122">
        <v>0</v>
      </c>
      <c r="M5129" s="122">
        <v>0</v>
      </c>
      <c r="N5129" s="122">
        <v>0</v>
      </c>
      <c r="O5129" s="122">
        <v>0</v>
      </c>
      <c r="P5129" s="122">
        <v>0</v>
      </c>
      <c r="Q5129" s="122">
        <v>0</v>
      </c>
      <c r="R5129" s="122">
        <v>0</v>
      </c>
      <c r="S5129" s="122">
        <v>0</v>
      </c>
      <c r="T5129" s="122">
        <v>0</v>
      </c>
      <c r="U5129" s="122">
        <v>0</v>
      </c>
      <c r="V5129" s="122">
        <v>0</v>
      </c>
      <c r="W5129" s="122">
        <v>0</v>
      </c>
      <c r="X5129" s="122">
        <v>0</v>
      </c>
      <c r="Y5129" s="122">
        <v>0</v>
      </c>
      <c r="Z5129" s="122">
        <v>0</v>
      </c>
      <c r="AA5129" s="122">
        <v>0</v>
      </c>
      <c r="AB5129" s="122">
        <v>0</v>
      </c>
      <c r="AC5129" s="122">
        <v>0</v>
      </c>
      <c r="AD5129" s="122">
        <v>0</v>
      </c>
      <c r="AE5129" s="122">
        <v>0</v>
      </c>
      <c r="AF5129" s="122">
        <v>0</v>
      </c>
      <c r="AG5129" s="122">
        <v>0</v>
      </c>
      <c r="AH5129" s="122">
        <v>0</v>
      </c>
      <c r="AI5129" s="122">
        <v>0</v>
      </c>
      <c r="AJ5129" s="122">
        <v>0</v>
      </c>
      <c r="AK5129" s="122">
        <v>0</v>
      </c>
      <c r="AL5129" s="122">
        <v>0</v>
      </c>
    </row>
    <row r="5130" spans="1:38" hidden="1" x14ac:dyDescent="0.25">
      <c r="A5130" s="122" t="s">
        <v>2277</v>
      </c>
      <c r="B5130" s="122">
        <v>1</v>
      </c>
      <c r="C5130" s="122" t="s">
        <v>2278</v>
      </c>
      <c r="D5130" s="122" t="s">
        <v>2154</v>
      </c>
      <c r="E5130" s="122">
        <v>93</v>
      </c>
      <c r="F5130" s="122">
        <v>0</v>
      </c>
      <c r="G5130" s="122">
        <v>0</v>
      </c>
      <c r="H5130" s="122">
        <v>0</v>
      </c>
      <c r="I5130" s="122">
        <v>0</v>
      </c>
      <c r="J5130" s="122">
        <v>0</v>
      </c>
      <c r="K5130" s="122">
        <v>0</v>
      </c>
      <c r="L5130" s="122">
        <v>0</v>
      </c>
      <c r="M5130" s="122">
        <v>0</v>
      </c>
      <c r="N5130" s="122">
        <v>0</v>
      </c>
      <c r="O5130" s="122">
        <v>0</v>
      </c>
      <c r="P5130" s="122">
        <v>0</v>
      </c>
      <c r="Q5130" s="122">
        <v>0</v>
      </c>
      <c r="R5130" s="122">
        <v>0</v>
      </c>
      <c r="S5130" s="122">
        <v>0</v>
      </c>
      <c r="T5130" s="122">
        <v>0</v>
      </c>
      <c r="U5130" s="122">
        <v>0</v>
      </c>
      <c r="V5130" s="122">
        <v>0</v>
      </c>
      <c r="W5130" s="122">
        <v>0</v>
      </c>
      <c r="X5130" s="122">
        <v>0</v>
      </c>
      <c r="Y5130" s="122">
        <v>0</v>
      </c>
      <c r="Z5130" s="122">
        <v>0</v>
      </c>
      <c r="AA5130" s="122">
        <v>0</v>
      </c>
      <c r="AB5130" s="122">
        <v>0</v>
      </c>
      <c r="AC5130" s="122">
        <v>0</v>
      </c>
      <c r="AD5130" s="122">
        <v>0</v>
      </c>
      <c r="AE5130" s="122">
        <v>0</v>
      </c>
      <c r="AF5130" s="122">
        <v>0</v>
      </c>
      <c r="AG5130" s="122">
        <v>0</v>
      </c>
      <c r="AH5130" s="122">
        <v>0</v>
      </c>
      <c r="AI5130" s="122">
        <v>0</v>
      </c>
      <c r="AJ5130" s="122">
        <v>0</v>
      </c>
      <c r="AK5130" s="122">
        <v>0</v>
      </c>
      <c r="AL5130" s="122">
        <v>0</v>
      </c>
    </row>
    <row r="5131" spans="1:38" hidden="1" x14ac:dyDescent="0.25">
      <c r="A5131" s="122" t="s">
        <v>2277</v>
      </c>
      <c r="B5131" s="122">
        <v>1</v>
      </c>
      <c r="C5131" s="122" t="s">
        <v>2278</v>
      </c>
      <c r="D5131" s="122" t="s">
        <v>2155</v>
      </c>
      <c r="E5131" s="122">
        <v>93</v>
      </c>
      <c r="F5131" s="122">
        <v>0</v>
      </c>
      <c r="G5131" s="122">
        <v>0</v>
      </c>
      <c r="H5131" s="122">
        <v>0</v>
      </c>
      <c r="I5131" s="122">
        <v>0</v>
      </c>
      <c r="J5131" s="122">
        <v>0</v>
      </c>
      <c r="K5131" s="122">
        <v>0</v>
      </c>
      <c r="L5131" s="122">
        <v>0</v>
      </c>
      <c r="M5131" s="122">
        <v>0</v>
      </c>
      <c r="N5131" s="122">
        <v>0</v>
      </c>
      <c r="O5131" s="122">
        <v>0</v>
      </c>
      <c r="P5131" s="122">
        <v>0</v>
      </c>
      <c r="Q5131" s="122">
        <v>0</v>
      </c>
      <c r="R5131" s="122">
        <v>0</v>
      </c>
      <c r="S5131" s="122">
        <v>0</v>
      </c>
      <c r="T5131" s="122">
        <v>0</v>
      </c>
      <c r="U5131" s="122">
        <v>0</v>
      </c>
      <c r="V5131" s="122">
        <v>0</v>
      </c>
      <c r="W5131" s="122">
        <v>0</v>
      </c>
      <c r="X5131" s="122">
        <v>0</v>
      </c>
      <c r="Y5131" s="122">
        <v>0</v>
      </c>
      <c r="Z5131" s="122">
        <v>0</v>
      </c>
      <c r="AA5131" s="122">
        <v>0</v>
      </c>
      <c r="AB5131" s="122">
        <v>0</v>
      </c>
      <c r="AC5131" s="122">
        <v>0</v>
      </c>
      <c r="AD5131" s="122">
        <v>0</v>
      </c>
      <c r="AE5131" s="122">
        <v>0</v>
      </c>
      <c r="AF5131" s="122">
        <v>0</v>
      </c>
      <c r="AG5131" s="122">
        <v>0</v>
      </c>
      <c r="AH5131" s="122">
        <v>0</v>
      </c>
      <c r="AI5131" s="122">
        <v>0</v>
      </c>
      <c r="AJ5131" s="122">
        <v>0</v>
      </c>
      <c r="AK5131" s="122">
        <v>0</v>
      </c>
      <c r="AL5131" s="122">
        <v>0</v>
      </c>
    </row>
    <row r="5132" spans="1:38" hidden="1" x14ac:dyDescent="0.25">
      <c r="A5132" s="122" t="s">
        <v>2277</v>
      </c>
      <c r="B5132" s="122">
        <v>1</v>
      </c>
      <c r="C5132" s="122" t="s">
        <v>2278</v>
      </c>
      <c r="D5132" s="122" t="s">
        <v>2156</v>
      </c>
      <c r="E5132" s="122">
        <v>93</v>
      </c>
      <c r="F5132" s="122">
        <v>0</v>
      </c>
      <c r="G5132" s="122">
        <v>0</v>
      </c>
      <c r="H5132" s="122">
        <v>0</v>
      </c>
      <c r="I5132" s="122">
        <v>0</v>
      </c>
      <c r="J5132" s="122">
        <v>0</v>
      </c>
      <c r="K5132" s="122">
        <v>0</v>
      </c>
      <c r="L5132" s="122">
        <v>0</v>
      </c>
      <c r="M5132" s="122">
        <v>0</v>
      </c>
      <c r="N5132" s="122">
        <v>0</v>
      </c>
      <c r="O5132" s="122">
        <v>0</v>
      </c>
      <c r="P5132" s="122">
        <v>0</v>
      </c>
      <c r="Q5132" s="122">
        <v>0</v>
      </c>
      <c r="R5132" s="122">
        <v>0</v>
      </c>
      <c r="S5132" s="122">
        <v>0</v>
      </c>
      <c r="T5132" s="122">
        <v>0</v>
      </c>
      <c r="U5132" s="122">
        <v>0</v>
      </c>
      <c r="V5132" s="122">
        <v>0</v>
      </c>
      <c r="W5132" s="122">
        <v>0</v>
      </c>
      <c r="X5132" s="122">
        <v>0</v>
      </c>
      <c r="Y5132" s="122">
        <v>0</v>
      </c>
      <c r="Z5132" s="122">
        <v>0</v>
      </c>
      <c r="AA5132" s="122">
        <v>0</v>
      </c>
      <c r="AB5132" s="122">
        <v>0</v>
      </c>
      <c r="AC5132" s="122">
        <v>0</v>
      </c>
      <c r="AD5132" s="122">
        <v>0</v>
      </c>
      <c r="AE5132" s="122">
        <v>0</v>
      </c>
      <c r="AF5132" s="122">
        <v>0</v>
      </c>
      <c r="AG5132" s="122">
        <v>0</v>
      </c>
      <c r="AH5132" s="122">
        <v>0</v>
      </c>
      <c r="AI5132" s="122">
        <v>0</v>
      </c>
      <c r="AJ5132" s="122">
        <v>0</v>
      </c>
      <c r="AK5132" s="122">
        <v>0</v>
      </c>
      <c r="AL5132" s="122">
        <v>0</v>
      </c>
    </row>
    <row r="5133" spans="1:38" hidden="1" x14ac:dyDescent="0.25">
      <c r="A5133" s="122" t="s">
        <v>2277</v>
      </c>
      <c r="B5133" s="122">
        <v>1</v>
      </c>
      <c r="C5133" s="122" t="s">
        <v>2278</v>
      </c>
      <c r="D5133" s="122" t="s">
        <v>2178</v>
      </c>
      <c r="E5133" s="122">
        <v>93</v>
      </c>
      <c r="F5133" s="122">
        <v>0</v>
      </c>
      <c r="G5133" s="122">
        <v>0</v>
      </c>
      <c r="H5133" s="122">
        <v>0</v>
      </c>
      <c r="I5133" s="122">
        <v>0</v>
      </c>
      <c r="J5133" s="122">
        <v>0</v>
      </c>
      <c r="K5133" s="122">
        <v>0</v>
      </c>
      <c r="L5133" s="122">
        <v>0</v>
      </c>
      <c r="M5133" s="122">
        <v>0</v>
      </c>
      <c r="N5133" s="122">
        <v>0</v>
      </c>
      <c r="O5133" s="122">
        <v>0</v>
      </c>
      <c r="P5133" s="122">
        <v>0</v>
      </c>
      <c r="Q5133" s="122">
        <v>0</v>
      </c>
      <c r="R5133" s="122">
        <v>0</v>
      </c>
      <c r="S5133" s="122">
        <v>0</v>
      </c>
      <c r="T5133" s="122">
        <v>0</v>
      </c>
      <c r="U5133" s="122">
        <v>0</v>
      </c>
      <c r="V5133" s="122">
        <v>0</v>
      </c>
      <c r="W5133" s="122">
        <v>0</v>
      </c>
      <c r="X5133" s="122">
        <v>0</v>
      </c>
      <c r="Y5133" s="122">
        <v>0</v>
      </c>
      <c r="Z5133" s="122">
        <v>0</v>
      </c>
      <c r="AA5133" s="122">
        <v>0</v>
      </c>
      <c r="AB5133" s="122">
        <v>0</v>
      </c>
      <c r="AC5133" s="122">
        <v>0</v>
      </c>
      <c r="AD5133" s="122">
        <v>0</v>
      </c>
      <c r="AE5133" s="122">
        <v>0</v>
      </c>
      <c r="AF5133" s="122">
        <v>0</v>
      </c>
      <c r="AG5133" s="122">
        <v>0</v>
      </c>
      <c r="AH5133" s="122">
        <v>0</v>
      </c>
      <c r="AI5133" s="122">
        <v>0</v>
      </c>
      <c r="AJ5133" s="122">
        <v>0</v>
      </c>
      <c r="AK5133" s="122">
        <v>0</v>
      </c>
      <c r="AL5133" s="122">
        <v>0</v>
      </c>
    </row>
    <row r="5134" spans="1:38" hidden="1" x14ac:dyDescent="0.25">
      <c r="A5134" s="122" t="s">
        <v>2277</v>
      </c>
      <c r="B5134" s="122">
        <v>1</v>
      </c>
      <c r="C5134" s="122" t="s">
        <v>2278</v>
      </c>
      <c r="D5134" s="122" t="s">
        <v>2157</v>
      </c>
      <c r="E5134" s="122">
        <v>93</v>
      </c>
      <c r="F5134" s="122">
        <v>0</v>
      </c>
      <c r="G5134" s="122">
        <v>0</v>
      </c>
      <c r="H5134" s="122">
        <v>0</v>
      </c>
      <c r="I5134" s="122">
        <v>0</v>
      </c>
      <c r="J5134" s="122">
        <v>0</v>
      </c>
      <c r="K5134" s="122">
        <v>0</v>
      </c>
      <c r="L5134" s="122">
        <v>0</v>
      </c>
      <c r="M5134" s="122">
        <v>0</v>
      </c>
      <c r="N5134" s="122">
        <v>0</v>
      </c>
      <c r="O5134" s="122">
        <v>0</v>
      </c>
      <c r="P5134" s="122">
        <v>0</v>
      </c>
      <c r="Q5134" s="122">
        <v>0</v>
      </c>
      <c r="R5134" s="122">
        <v>0</v>
      </c>
      <c r="S5134" s="122">
        <v>0</v>
      </c>
      <c r="T5134" s="122">
        <v>0</v>
      </c>
      <c r="U5134" s="122">
        <v>0</v>
      </c>
      <c r="V5134" s="122">
        <v>0</v>
      </c>
      <c r="W5134" s="122">
        <v>0</v>
      </c>
      <c r="X5134" s="122">
        <v>0</v>
      </c>
      <c r="Y5134" s="122">
        <v>0</v>
      </c>
      <c r="Z5134" s="122">
        <v>0</v>
      </c>
      <c r="AA5134" s="122">
        <v>0</v>
      </c>
      <c r="AB5134" s="122">
        <v>0</v>
      </c>
      <c r="AC5134" s="122">
        <v>0</v>
      </c>
      <c r="AD5134" s="122">
        <v>0</v>
      </c>
      <c r="AE5134" s="122">
        <v>0</v>
      </c>
      <c r="AF5134" s="122">
        <v>0</v>
      </c>
      <c r="AG5134" s="122">
        <v>0</v>
      </c>
      <c r="AH5134" s="122">
        <v>0</v>
      </c>
      <c r="AI5134" s="122">
        <v>0</v>
      </c>
      <c r="AJ5134" s="122">
        <v>0</v>
      </c>
      <c r="AK5134" s="122">
        <v>0</v>
      </c>
      <c r="AL5134" s="122">
        <v>0</v>
      </c>
    </row>
    <row r="5135" spans="1:38" hidden="1" x14ac:dyDescent="0.25">
      <c r="A5135" s="122" t="s">
        <v>2277</v>
      </c>
      <c r="B5135" s="122">
        <v>1</v>
      </c>
      <c r="C5135" s="122" t="s">
        <v>2278</v>
      </c>
      <c r="D5135" s="122" t="s">
        <v>2158</v>
      </c>
      <c r="E5135" s="122">
        <v>93</v>
      </c>
      <c r="F5135" s="122">
        <v>0</v>
      </c>
      <c r="G5135" s="122">
        <v>0</v>
      </c>
      <c r="H5135" s="122">
        <v>0</v>
      </c>
      <c r="I5135" s="122">
        <v>0</v>
      </c>
      <c r="J5135" s="122">
        <v>0</v>
      </c>
      <c r="K5135" s="122">
        <v>0</v>
      </c>
      <c r="L5135" s="122">
        <v>0</v>
      </c>
      <c r="M5135" s="122">
        <v>0</v>
      </c>
      <c r="N5135" s="122">
        <v>0</v>
      </c>
      <c r="O5135" s="122">
        <v>0</v>
      </c>
      <c r="P5135" s="122">
        <v>0</v>
      </c>
      <c r="Q5135" s="122">
        <v>0</v>
      </c>
      <c r="R5135" s="122">
        <v>0</v>
      </c>
      <c r="S5135" s="122">
        <v>0</v>
      </c>
      <c r="T5135" s="122">
        <v>0</v>
      </c>
      <c r="U5135" s="122">
        <v>0</v>
      </c>
      <c r="V5135" s="122">
        <v>0</v>
      </c>
      <c r="W5135" s="122">
        <v>0</v>
      </c>
      <c r="X5135" s="122">
        <v>0</v>
      </c>
      <c r="Y5135" s="122">
        <v>0</v>
      </c>
      <c r="Z5135" s="122">
        <v>0</v>
      </c>
      <c r="AA5135" s="122">
        <v>0</v>
      </c>
      <c r="AB5135" s="122">
        <v>0</v>
      </c>
      <c r="AC5135" s="122">
        <v>0</v>
      </c>
      <c r="AD5135" s="122">
        <v>0</v>
      </c>
      <c r="AE5135" s="122">
        <v>0</v>
      </c>
      <c r="AF5135" s="122">
        <v>0</v>
      </c>
      <c r="AG5135" s="122">
        <v>0</v>
      </c>
      <c r="AH5135" s="122">
        <v>0</v>
      </c>
      <c r="AI5135" s="122">
        <v>0</v>
      </c>
      <c r="AJ5135" s="122">
        <v>0</v>
      </c>
      <c r="AK5135" s="122">
        <v>0</v>
      </c>
      <c r="AL5135" s="122">
        <v>0</v>
      </c>
    </row>
    <row r="5136" spans="1:38" hidden="1" x14ac:dyDescent="0.25">
      <c r="A5136" s="122" t="s">
        <v>2277</v>
      </c>
      <c r="B5136" s="122">
        <v>1</v>
      </c>
      <c r="C5136" s="122" t="s">
        <v>2278</v>
      </c>
      <c r="D5136" s="122" t="s">
        <v>2159</v>
      </c>
      <c r="E5136" s="122">
        <v>93</v>
      </c>
      <c r="F5136" s="122">
        <v>0</v>
      </c>
      <c r="G5136" s="122">
        <v>0</v>
      </c>
      <c r="H5136" s="122">
        <v>0</v>
      </c>
      <c r="I5136" s="122">
        <v>0</v>
      </c>
      <c r="J5136" s="122">
        <v>0</v>
      </c>
      <c r="K5136" s="122">
        <v>0</v>
      </c>
      <c r="L5136" s="122">
        <v>0</v>
      </c>
      <c r="M5136" s="122">
        <v>0</v>
      </c>
      <c r="N5136" s="122">
        <v>0</v>
      </c>
      <c r="O5136" s="122">
        <v>0</v>
      </c>
      <c r="P5136" s="122">
        <v>0</v>
      </c>
      <c r="Q5136" s="122">
        <v>0</v>
      </c>
      <c r="R5136" s="122">
        <v>0</v>
      </c>
      <c r="S5136" s="122">
        <v>0</v>
      </c>
      <c r="T5136" s="122">
        <v>0</v>
      </c>
      <c r="U5136" s="122">
        <v>0</v>
      </c>
      <c r="V5136" s="122">
        <v>0</v>
      </c>
      <c r="W5136" s="122">
        <v>0</v>
      </c>
      <c r="X5136" s="122">
        <v>0</v>
      </c>
      <c r="Y5136" s="122">
        <v>0</v>
      </c>
      <c r="Z5136" s="122">
        <v>0</v>
      </c>
      <c r="AA5136" s="122">
        <v>0</v>
      </c>
      <c r="AB5136" s="122">
        <v>0</v>
      </c>
      <c r="AC5136" s="122">
        <v>0</v>
      </c>
      <c r="AD5136" s="122">
        <v>0</v>
      </c>
      <c r="AE5136" s="122">
        <v>0</v>
      </c>
      <c r="AF5136" s="122">
        <v>0</v>
      </c>
      <c r="AG5136" s="122">
        <v>0</v>
      </c>
      <c r="AH5136" s="122">
        <v>0</v>
      </c>
      <c r="AI5136" s="122">
        <v>0</v>
      </c>
      <c r="AJ5136" s="122">
        <v>0</v>
      </c>
      <c r="AK5136" s="122">
        <v>0</v>
      </c>
      <c r="AL5136" s="122">
        <v>0</v>
      </c>
    </row>
    <row r="5137" spans="1:38" hidden="1" x14ac:dyDescent="0.25">
      <c r="A5137" s="122" t="s">
        <v>2277</v>
      </c>
      <c r="B5137" s="122">
        <v>1</v>
      </c>
      <c r="C5137" s="122" t="s">
        <v>2278</v>
      </c>
      <c r="D5137" s="122" t="s">
        <v>2160</v>
      </c>
      <c r="E5137" s="122">
        <v>93</v>
      </c>
      <c r="F5137" s="122">
        <v>0</v>
      </c>
      <c r="G5137" s="122">
        <v>0</v>
      </c>
      <c r="H5137" s="122">
        <v>0</v>
      </c>
      <c r="I5137" s="122">
        <v>0</v>
      </c>
      <c r="J5137" s="122">
        <v>0</v>
      </c>
      <c r="K5137" s="122">
        <v>0</v>
      </c>
      <c r="L5137" s="122">
        <v>0</v>
      </c>
      <c r="M5137" s="122">
        <v>0</v>
      </c>
      <c r="N5137" s="122">
        <v>0</v>
      </c>
      <c r="O5137" s="122">
        <v>0</v>
      </c>
      <c r="P5137" s="122">
        <v>0</v>
      </c>
      <c r="Q5137" s="122">
        <v>0</v>
      </c>
      <c r="R5137" s="122">
        <v>0</v>
      </c>
      <c r="S5137" s="122">
        <v>0</v>
      </c>
      <c r="T5137" s="122">
        <v>0</v>
      </c>
      <c r="U5137" s="122">
        <v>0</v>
      </c>
      <c r="V5137" s="122">
        <v>0</v>
      </c>
      <c r="W5137" s="122">
        <v>0</v>
      </c>
      <c r="X5137" s="122">
        <v>0</v>
      </c>
      <c r="Y5137" s="122">
        <v>0</v>
      </c>
      <c r="Z5137" s="122">
        <v>0</v>
      </c>
      <c r="AA5137" s="122">
        <v>0</v>
      </c>
      <c r="AB5137" s="122">
        <v>0</v>
      </c>
      <c r="AC5137" s="122">
        <v>0</v>
      </c>
      <c r="AD5137" s="122">
        <v>0</v>
      </c>
      <c r="AE5137" s="122">
        <v>0</v>
      </c>
      <c r="AF5137" s="122">
        <v>0</v>
      </c>
      <c r="AG5137" s="122">
        <v>0</v>
      </c>
      <c r="AH5137" s="122">
        <v>0</v>
      </c>
      <c r="AI5137" s="122">
        <v>0</v>
      </c>
      <c r="AJ5137" s="122">
        <v>0</v>
      </c>
      <c r="AK5137" s="122">
        <v>0</v>
      </c>
      <c r="AL5137" s="122">
        <v>0</v>
      </c>
    </row>
    <row r="5138" spans="1:38" hidden="1" x14ac:dyDescent="0.25">
      <c r="A5138" s="122" t="s">
        <v>2277</v>
      </c>
      <c r="B5138" s="122">
        <v>1</v>
      </c>
      <c r="C5138" s="122" t="s">
        <v>2278</v>
      </c>
      <c r="D5138" s="122" t="s">
        <v>2161</v>
      </c>
      <c r="E5138" s="122">
        <v>93</v>
      </c>
      <c r="F5138" s="122">
        <v>0</v>
      </c>
      <c r="G5138" s="122">
        <v>0</v>
      </c>
      <c r="H5138" s="122">
        <v>0</v>
      </c>
      <c r="I5138" s="122">
        <v>0</v>
      </c>
      <c r="J5138" s="122">
        <v>0</v>
      </c>
      <c r="K5138" s="122">
        <v>0</v>
      </c>
      <c r="L5138" s="122">
        <v>0</v>
      </c>
      <c r="M5138" s="122">
        <v>0</v>
      </c>
      <c r="N5138" s="122">
        <v>0</v>
      </c>
      <c r="O5138" s="122">
        <v>0</v>
      </c>
      <c r="P5138" s="122">
        <v>0</v>
      </c>
      <c r="Q5138" s="122">
        <v>0</v>
      </c>
      <c r="R5138" s="122">
        <v>0</v>
      </c>
      <c r="S5138" s="122">
        <v>0</v>
      </c>
      <c r="T5138" s="122">
        <v>0</v>
      </c>
      <c r="U5138" s="122">
        <v>0</v>
      </c>
      <c r="V5138" s="122">
        <v>0</v>
      </c>
      <c r="W5138" s="122">
        <v>0</v>
      </c>
      <c r="X5138" s="122">
        <v>0</v>
      </c>
      <c r="Y5138" s="122">
        <v>0</v>
      </c>
      <c r="Z5138" s="122">
        <v>0</v>
      </c>
      <c r="AA5138" s="122">
        <v>0</v>
      </c>
      <c r="AB5138" s="122">
        <v>0</v>
      </c>
      <c r="AC5138" s="122">
        <v>0</v>
      </c>
      <c r="AD5138" s="122">
        <v>0</v>
      </c>
      <c r="AE5138" s="122">
        <v>0</v>
      </c>
      <c r="AF5138" s="122">
        <v>0</v>
      </c>
      <c r="AG5138" s="122">
        <v>0</v>
      </c>
      <c r="AH5138" s="122">
        <v>0</v>
      </c>
      <c r="AI5138" s="122">
        <v>0</v>
      </c>
      <c r="AJ5138" s="122">
        <v>0</v>
      </c>
      <c r="AK5138" s="122">
        <v>0</v>
      </c>
      <c r="AL5138" s="122">
        <v>0</v>
      </c>
    </row>
    <row r="5139" spans="1:38" hidden="1" x14ac:dyDescent="0.25">
      <c r="A5139" s="122" t="s">
        <v>2277</v>
      </c>
      <c r="B5139" s="122">
        <v>1</v>
      </c>
      <c r="C5139" s="122" t="s">
        <v>2278</v>
      </c>
      <c r="D5139" s="122" t="s">
        <v>2179</v>
      </c>
      <c r="E5139" s="122">
        <v>93</v>
      </c>
      <c r="F5139" s="122">
        <v>0</v>
      </c>
      <c r="G5139" s="122">
        <v>0</v>
      </c>
      <c r="H5139" s="122">
        <v>0</v>
      </c>
      <c r="I5139" s="122">
        <v>0</v>
      </c>
      <c r="J5139" s="122">
        <v>0</v>
      </c>
      <c r="K5139" s="122">
        <v>0</v>
      </c>
      <c r="L5139" s="122">
        <v>0</v>
      </c>
      <c r="M5139" s="122">
        <v>0</v>
      </c>
      <c r="N5139" s="122">
        <v>0</v>
      </c>
      <c r="O5139" s="122">
        <v>0</v>
      </c>
      <c r="P5139" s="122">
        <v>0</v>
      </c>
      <c r="Q5139" s="122">
        <v>0</v>
      </c>
      <c r="R5139" s="122">
        <v>0</v>
      </c>
      <c r="S5139" s="122">
        <v>0</v>
      </c>
      <c r="T5139" s="122">
        <v>0</v>
      </c>
      <c r="U5139" s="122">
        <v>0</v>
      </c>
      <c r="V5139" s="122">
        <v>0</v>
      </c>
      <c r="W5139" s="122">
        <v>0</v>
      </c>
      <c r="X5139" s="122">
        <v>0</v>
      </c>
      <c r="Y5139" s="122">
        <v>0</v>
      </c>
      <c r="Z5139" s="122">
        <v>0</v>
      </c>
      <c r="AA5139" s="122">
        <v>0</v>
      </c>
      <c r="AB5139" s="122">
        <v>0</v>
      </c>
      <c r="AC5139" s="122">
        <v>0</v>
      </c>
      <c r="AD5139" s="122">
        <v>0</v>
      </c>
      <c r="AE5139" s="122">
        <v>0</v>
      </c>
      <c r="AF5139" s="122">
        <v>0</v>
      </c>
      <c r="AG5139" s="122">
        <v>0</v>
      </c>
      <c r="AH5139" s="122">
        <v>0</v>
      </c>
      <c r="AI5139" s="122">
        <v>0</v>
      </c>
      <c r="AJ5139" s="122">
        <v>0</v>
      </c>
      <c r="AK5139" s="122">
        <v>0</v>
      </c>
      <c r="AL5139" s="122">
        <v>0</v>
      </c>
    </row>
    <row r="5140" spans="1:38" hidden="1" x14ac:dyDescent="0.25">
      <c r="A5140" s="122" t="s">
        <v>2277</v>
      </c>
      <c r="B5140" s="122">
        <v>1</v>
      </c>
      <c r="C5140" s="122" t="s">
        <v>2278</v>
      </c>
      <c r="D5140" s="122" t="s">
        <v>2162</v>
      </c>
      <c r="E5140" s="122">
        <v>93</v>
      </c>
      <c r="F5140" s="122">
        <v>0</v>
      </c>
      <c r="G5140" s="122">
        <v>0</v>
      </c>
      <c r="H5140" s="122">
        <v>0</v>
      </c>
      <c r="I5140" s="122">
        <v>0</v>
      </c>
      <c r="J5140" s="122">
        <v>0</v>
      </c>
      <c r="K5140" s="122">
        <v>0</v>
      </c>
      <c r="L5140" s="122">
        <v>0</v>
      </c>
      <c r="M5140" s="122">
        <v>0</v>
      </c>
      <c r="N5140" s="122">
        <v>0</v>
      </c>
      <c r="O5140" s="122">
        <v>0</v>
      </c>
      <c r="P5140" s="122">
        <v>0</v>
      </c>
      <c r="Q5140" s="122">
        <v>0</v>
      </c>
      <c r="R5140" s="122">
        <v>0</v>
      </c>
      <c r="S5140" s="122">
        <v>0</v>
      </c>
      <c r="T5140" s="122">
        <v>0</v>
      </c>
      <c r="U5140" s="122">
        <v>0</v>
      </c>
      <c r="V5140" s="122">
        <v>0</v>
      </c>
      <c r="W5140" s="122">
        <v>0</v>
      </c>
      <c r="X5140" s="122">
        <v>0</v>
      </c>
      <c r="Y5140" s="122">
        <v>0</v>
      </c>
      <c r="Z5140" s="122">
        <v>0</v>
      </c>
      <c r="AA5140" s="122">
        <v>0</v>
      </c>
      <c r="AB5140" s="122">
        <v>0</v>
      </c>
      <c r="AC5140" s="122">
        <v>0</v>
      </c>
      <c r="AD5140" s="122">
        <v>0</v>
      </c>
      <c r="AE5140" s="122">
        <v>0</v>
      </c>
      <c r="AF5140" s="122">
        <v>0</v>
      </c>
      <c r="AG5140" s="122">
        <v>0</v>
      </c>
      <c r="AH5140" s="122">
        <v>0</v>
      </c>
      <c r="AI5140" s="122">
        <v>0</v>
      </c>
      <c r="AJ5140" s="122">
        <v>0</v>
      </c>
      <c r="AK5140" s="122">
        <v>0</v>
      </c>
      <c r="AL5140" s="122">
        <v>0</v>
      </c>
    </row>
    <row r="5141" spans="1:38" hidden="1" x14ac:dyDescent="0.25">
      <c r="A5141" s="122" t="s">
        <v>2277</v>
      </c>
      <c r="B5141" s="122">
        <v>1</v>
      </c>
      <c r="C5141" s="122" t="s">
        <v>2278</v>
      </c>
      <c r="D5141" s="122" t="s">
        <v>2163</v>
      </c>
      <c r="E5141" s="122">
        <v>93</v>
      </c>
      <c r="F5141" s="122">
        <v>0</v>
      </c>
      <c r="G5141" s="122">
        <v>0</v>
      </c>
      <c r="H5141" s="122">
        <v>0</v>
      </c>
      <c r="I5141" s="122">
        <v>0</v>
      </c>
      <c r="J5141" s="122">
        <v>0</v>
      </c>
      <c r="K5141" s="122">
        <v>0</v>
      </c>
      <c r="L5141" s="122">
        <v>0</v>
      </c>
      <c r="M5141" s="122">
        <v>0</v>
      </c>
      <c r="N5141" s="122">
        <v>0</v>
      </c>
      <c r="O5141" s="122">
        <v>0</v>
      </c>
      <c r="P5141" s="122">
        <v>0</v>
      </c>
      <c r="Q5141" s="122">
        <v>0</v>
      </c>
      <c r="R5141" s="122">
        <v>0</v>
      </c>
      <c r="S5141" s="122">
        <v>0</v>
      </c>
      <c r="T5141" s="122">
        <v>0</v>
      </c>
      <c r="U5141" s="122">
        <v>0</v>
      </c>
      <c r="V5141" s="122">
        <v>0</v>
      </c>
      <c r="W5141" s="122">
        <v>0</v>
      </c>
      <c r="X5141" s="122">
        <v>0</v>
      </c>
      <c r="Y5141" s="122">
        <v>0</v>
      </c>
      <c r="Z5141" s="122">
        <v>0</v>
      </c>
      <c r="AA5141" s="122">
        <v>0</v>
      </c>
      <c r="AB5141" s="122">
        <v>0</v>
      </c>
      <c r="AC5141" s="122">
        <v>0</v>
      </c>
      <c r="AD5141" s="122">
        <v>0</v>
      </c>
      <c r="AE5141" s="122">
        <v>0</v>
      </c>
      <c r="AF5141" s="122">
        <v>0</v>
      </c>
      <c r="AG5141" s="122">
        <v>0</v>
      </c>
      <c r="AH5141" s="122">
        <v>0</v>
      </c>
      <c r="AI5141" s="122">
        <v>0</v>
      </c>
      <c r="AJ5141" s="122">
        <v>0</v>
      </c>
      <c r="AK5141" s="122">
        <v>0</v>
      </c>
      <c r="AL5141" s="122">
        <v>0</v>
      </c>
    </row>
    <row r="5142" spans="1:38" hidden="1" x14ac:dyDescent="0.25">
      <c r="A5142" s="122" t="s">
        <v>2277</v>
      </c>
      <c r="B5142" s="122">
        <v>1</v>
      </c>
      <c r="C5142" s="122" t="s">
        <v>2278</v>
      </c>
      <c r="D5142" s="122" t="s">
        <v>2180</v>
      </c>
      <c r="E5142" s="122">
        <v>93</v>
      </c>
      <c r="F5142" s="122">
        <v>0</v>
      </c>
      <c r="G5142" s="122">
        <v>0</v>
      </c>
      <c r="H5142" s="122">
        <v>0</v>
      </c>
      <c r="I5142" s="122">
        <v>0</v>
      </c>
      <c r="J5142" s="122">
        <v>0</v>
      </c>
      <c r="K5142" s="122">
        <v>0</v>
      </c>
      <c r="L5142" s="122">
        <v>0</v>
      </c>
      <c r="M5142" s="122">
        <v>0</v>
      </c>
      <c r="N5142" s="122">
        <v>0</v>
      </c>
      <c r="O5142" s="122">
        <v>0</v>
      </c>
      <c r="P5142" s="122">
        <v>0</v>
      </c>
      <c r="Q5142" s="122">
        <v>0</v>
      </c>
      <c r="R5142" s="122">
        <v>0</v>
      </c>
      <c r="S5142" s="122">
        <v>0</v>
      </c>
      <c r="T5142" s="122">
        <v>0</v>
      </c>
      <c r="U5142" s="122">
        <v>0</v>
      </c>
      <c r="V5142" s="122">
        <v>0</v>
      </c>
      <c r="W5142" s="122">
        <v>0</v>
      </c>
      <c r="X5142" s="122">
        <v>0</v>
      </c>
      <c r="Y5142" s="122">
        <v>0</v>
      </c>
      <c r="Z5142" s="122">
        <v>0</v>
      </c>
      <c r="AA5142" s="122">
        <v>0</v>
      </c>
      <c r="AB5142" s="122">
        <v>0</v>
      </c>
      <c r="AC5142" s="122">
        <v>0</v>
      </c>
      <c r="AD5142" s="122">
        <v>0</v>
      </c>
      <c r="AE5142" s="122">
        <v>0</v>
      </c>
      <c r="AF5142" s="122">
        <v>0</v>
      </c>
      <c r="AG5142" s="122">
        <v>0</v>
      </c>
      <c r="AH5142" s="122">
        <v>0</v>
      </c>
      <c r="AI5142" s="122">
        <v>0</v>
      </c>
      <c r="AJ5142" s="122">
        <v>0</v>
      </c>
      <c r="AK5142" s="122">
        <v>0</v>
      </c>
      <c r="AL5142" s="122">
        <v>0</v>
      </c>
    </row>
    <row r="5143" spans="1:38" hidden="1" x14ac:dyDescent="0.25">
      <c r="A5143" s="122" t="s">
        <v>2277</v>
      </c>
      <c r="B5143" s="122">
        <v>1</v>
      </c>
      <c r="C5143" s="122" t="s">
        <v>2278</v>
      </c>
      <c r="D5143" s="122" t="s">
        <v>2164</v>
      </c>
      <c r="E5143" s="122">
        <v>93</v>
      </c>
      <c r="F5143" s="122">
        <v>0</v>
      </c>
      <c r="G5143" s="122">
        <v>0</v>
      </c>
      <c r="H5143" s="122">
        <v>0</v>
      </c>
      <c r="I5143" s="122">
        <v>0</v>
      </c>
      <c r="J5143" s="122">
        <v>0</v>
      </c>
      <c r="K5143" s="122">
        <v>0</v>
      </c>
      <c r="L5143" s="122">
        <v>0</v>
      </c>
      <c r="M5143" s="122">
        <v>0</v>
      </c>
      <c r="N5143" s="122">
        <v>0</v>
      </c>
      <c r="O5143" s="122">
        <v>0</v>
      </c>
      <c r="P5143" s="122">
        <v>0</v>
      </c>
      <c r="Q5143" s="122">
        <v>0</v>
      </c>
      <c r="R5143" s="122">
        <v>0</v>
      </c>
      <c r="S5143" s="122">
        <v>0</v>
      </c>
      <c r="T5143" s="122">
        <v>0</v>
      </c>
      <c r="U5143" s="122">
        <v>0</v>
      </c>
      <c r="V5143" s="122">
        <v>0</v>
      </c>
      <c r="W5143" s="122">
        <v>0</v>
      </c>
      <c r="X5143" s="122">
        <v>0</v>
      </c>
      <c r="Y5143" s="122">
        <v>0</v>
      </c>
      <c r="Z5143" s="122">
        <v>0</v>
      </c>
      <c r="AA5143" s="122">
        <v>0</v>
      </c>
      <c r="AB5143" s="122">
        <v>0</v>
      </c>
      <c r="AC5143" s="122">
        <v>0</v>
      </c>
      <c r="AD5143" s="122">
        <v>0</v>
      </c>
      <c r="AE5143" s="122">
        <v>0</v>
      </c>
      <c r="AF5143" s="122">
        <v>0</v>
      </c>
      <c r="AG5143" s="122">
        <v>0</v>
      </c>
      <c r="AH5143" s="122">
        <v>0</v>
      </c>
      <c r="AI5143" s="122">
        <v>0</v>
      </c>
      <c r="AJ5143" s="122">
        <v>0</v>
      </c>
      <c r="AK5143" s="122">
        <v>0</v>
      </c>
      <c r="AL5143" s="122">
        <v>0</v>
      </c>
    </row>
    <row r="5144" spans="1:38" hidden="1" x14ac:dyDescent="0.25">
      <c r="A5144" s="122" t="s">
        <v>2277</v>
      </c>
      <c r="B5144" s="122">
        <v>1</v>
      </c>
      <c r="C5144" s="122" t="s">
        <v>2278</v>
      </c>
      <c r="D5144" s="122" t="s">
        <v>2165</v>
      </c>
      <c r="E5144" s="122">
        <v>93</v>
      </c>
      <c r="F5144" s="122">
        <v>0</v>
      </c>
      <c r="G5144" s="122">
        <v>0</v>
      </c>
      <c r="H5144" s="122">
        <v>0</v>
      </c>
      <c r="I5144" s="122">
        <v>0</v>
      </c>
      <c r="J5144" s="122">
        <v>0</v>
      </c>
      <c r="K5144" s="122">
        <v>0</v>
      </c>
      <c r="L5144" s="122">
        <v>0</v>
      </c>
      <c r="M5144" s="122">
        <v>0</v>
      </c>
      <c r="N5144" s="122">
        <v>0</v>
      </c>
      <c r="O5144" s="122">
        <v>0</v>
      </c>
      <c r="P5144" s="122">
        <v>0</v>
      </c>
      <c r="Q5144" s="122">
        <v>0</v>
      </c>
      <c r="R5144" s="122">
        <v>0</v>
      </c>
      <c r="S5144" s="122">
        <v>0</v>
      </c>
      <c r="T5144" s="122">
        <v>0</v>
      </c>
      <c r="U5144" s="122">
        <v>0</v>
      </c>
      <c r="V5144" s="122">
        <v>0</v>
      </c>
      <c r="W5144" s="122">
        <v>0</v>
      </c>
      <c r="X5144" s="122">
        <v>0</v>
      </c>
      <c r="Y5144" s="122">
        <v>0</v>
      </c>
      <c r="Z5144" s="122">
        <v>0</v>
      </c>
      <c r="AA5144" s="122">
        <v>0</v>
      </c>
      <c r="AB5144" s="122">
        <v>0</v>
      </c>
      <c r="AC5144" s="122">
        <v>0</v>
      </c>
      <c r="AD5144" s="122">
        <v>0</v>
      </c>
      <c r="AE5144" s="122">
        <v>0</v>
      </c>
      <c r="AF5144" s="122">
        <v>0</v>
      </c>
      <c r="AG5144" s="122">
        <v>0</v>
      </c>
      <c r="AH5144" s="122">
        <v>0</v>
      </c>
      <c r="AI5144" s="122">
        <v>0</v>
      </c>
      <c r="AJ5144" s="122">
        <v>0</v>
      </c>
      <c r="AK5144" s="122">
        <v>0</v>
      </c>
      <c r="AL5144" s="122">
        <v>0</v>
      </c>
    </row>
    <row r="5145" spans="1:38" hidden="1" x14ac:dyDescent="0.25">
      <c r="A5145" s="122" t="s">
        <v>2277</v>
      </c>
      <c r="B5145" s="122">
        <v>1</v>
      </c>
      <c r="C5145" s="122" t="s">
        <v>2278</v>
      </c>
      <c r="D5145" s="122" t="s">
        <v>2166</v>
      </c>
      <c r="E5145" s="122">
        <v>93</v>
      </c>
      <c r="F5145" s="122">
        <v>0</v>
      </c>
      <c r="G5145" s="122">
        <v>0</v>
      </c>
      <c r="H5145" s="122">
        <v>0</v>
      </c>
      <c r="I5145" s="122">
        <v>0</v>
      </c>
      <c r="J5145" s="122">
        <v>0</v>
      </c>
      <c r="K5145" s="122">
        <v>0</v>
      </c>
      <c r="L5145" s="122">
        <v>0</v>
      </c>
      <c r="M5145" s="122">
        <v>0</v>
      </c>
      <c r="N5145" s="122">
        <v>0</v>
      </c>
      <c r="O5145" s="122">
        <v>0</v>
      </c>
      <c r="P5145" s="122">
        <v>0</v>
      </c>
      <c r="Q5145" s="122">
        <v>0</v>
      </c>
      <c r="R5145" s="122">
        <v>0</v>
      </c>
      <c r="S5145" s="122">
        <v>0</v>
      </c>
      <c r="T5145" s="122">
        <v>0</v>
      </c>
      <c r="U5145" s="122">
        <v>0</v>
      </c>
      <c r="V5145" s="122">
        <v>0</v>
      </c>
      <c r="W5145" s="122">
        <v>0</v>
      </c>
      <c r="X5145" s="122">
        <v>0</v>
      </c>
      <c r="Y5145" s="122">
        <v>0</v>
      </c>
      <c r="Z5145" s="122">
        <v>0</v>
      </c>
      <c r="AA5145" s="122">
        <v>0</v>
      </c>
      <c r="AB5145" s="122">
        <v>0</v>
      </c>
      <c r="AC5145" s="122">
        <v>0</v>
      </c>
      <c r="AD5145" s="122">
        <v>0</v>
      </c>
      <c r="AE5145" s="122">
        <v>0</v>
      </c>
      <c r="AF5145" s="122">
        <v>0</v>
      </c>
      <c r="AG5145" s="122">
        <v>0</v>
      </c>
      <c r="AH5145" s="122">
        <v>0</v>
      </c>
      <c r="AI5145" s="122">
        <v>0</v>
      </c>
      <c r="AJ5145" s="122">
        <v>0</v>
      </c>
      <c r="AK5145" s="122">
        <v>0</v>
      </c>
      <c r="AL5145" s="122">
        <v>0</v>
      </c>
    </row>
    <row r="5146" spans="1:38" hidden="1" x14ac:dyDescent="0.25">
      <c r="A5146" s="122" t="s">
        <v>2277</v>
      </c>
      <c r="B5146" s="122">
        <v>1</v>
      </c>
      <c r="C5146" s="122" t="s">
        <v>2278</v>
      </c>
      <c r="D5146" s="122" t="s">
        <v>2167</v>
      </c>
      <c r="E5146" s="122">
        <v>93</v>
      </c>
      <c r="F5146" s="122">
        <v>0</v>
      </c>
      <c r="G5146" s="122">
        <v>0</v>
      </c>
      <c r="H5146" s="122">
        <v>0</v>
      </c>
      <c r="I5146" s="122">
        <v>0</v>
      </c>
      <c r="J5146" s="122">
        <v>0</v>
      </c>
      <c r="K5146" s="122">
        <v>0</v>
      </c>
      <c r="L5146" s="122">
        <v>0</v>
      </c>
      <c r="M5146" s="122">
        <v>0</v>
      </c>
      <c r="N5146" s="122">
        <v>0</v>
      </c>
      <c r="O5146" s="122">
        <v>0</v>
      </c>
      <c r="P5146" s="122">
        <v>3.5398280000000002E-5</v>
      </c>
      <c r="Q5146" s="122">
        <v>3.5398280000000002E-5</v>
      </c>
      <c r="R5146" s="122">
        <v>3.5398280000000002E-5</v>
      </c>
      <c r="S5146" s="122">
        <v>3.5398280000000002E-5</v>
      </c>
      <c r="T5146" s="122">
        <v>3.5398280000000002E-5</v>
      </c>
      <c r="U5146" s="122">
        <v>3.5398280000000002E-5</v>
      </c>
      <c r="V5146" s="122">
        <v>3.5398280000000002E-5</v>
      </c>
      <c r="W5146" s="122">
        <v>3.5398280000000002E-5</v>
      </c>
      <c r="X5146" s="122">
        <v>3.5398280000000002E-5</v>
      </c>
      <c r="Y5146" s="122">
        <v>3.5398280000000002E-5</v>
      </c>
      <c r="Z5146" s="122">
        <v>1.7594359999999999E-5</v>
      </c>
      <c r="AA5146" s="122">
        <v>6.9540440000000005E-5</v>
      </c>
      <c r="AB5146" s="122">
        <v>4.1053919999999998E-5</v>
      </c>
      <c r="AC5146" s="122">
        <v>1.340564E-5</v>
      </c>
      <c r="AD5146" s="122">
        <v>8.3824000000000002E-7</v>
      </c>
      <c r="AE5146" s="122">
        <v>0</v>
      </c>
      <c r="AF5146" s="122">
        <v>0</v>
      </c>
      <c r="AG5146" s="122">
        <v>0</v>
      </c>
      <c r="AH5146" s="122">
        <v>1.7594359999999999E-5</v>
      </c>
      <c r="AI5146" s="122">
        <v>8.3824000000000002E-7</v>
      </c>
      <c r="AJ5146" s="122">
        <v>0</v>
      </c>
      <c r="AK5146" s="122">
        <v>0</v>
      </c>
      <c r="AL5146" s="122">
        <v>0</v>
      </c>
    </row>
    <row r="5147" spans="1:38" hidden="1" x14ac:dyDescent="0.25">
      <c r="A5147" s="122" t="s">
        <v>2277</v>
      </c>
      <c r="B5147" s="122">
        <v>1</v>
      </c>
      <c r="C5147" s="122" t="s">
        <v>2278</v>
      </c>
      <c r="D5147" s="122" t="s">
        <v>2168</v>
      </c>
      <c r="E5147" s="122">
        <v>93</v>
      </c>
      <c r="F5147" s="122">
        <v>0</v>
      </c>
      <c r="G5147" s="122">
        <v>0</v>
      </c>
      <c r="H5147" s="122">
        <v>0</v>
      </c>
      <c r="I5147" s="122">
        <v>0</v>
      </c>
      <c r="J5147" s="122">
        <v>0</v>
      </c>
      <c r="K5147" s="122">
        <v>0</v>
      </c>
      <c r="L5147" s="122">
        <v>0</v>
      </c>
      <c r="M5147" s="122">
        <v>0</v>
      </c>
      <c r="N5147" s="122">
        <v>0</v>
      </c>
      <c r="O5147" s="122">
        <v>0</v>
      </c>
      <c r="P5147" s="122">
        <v>0</v>
      </c>
      <c r="Q5147" s="122">
        <v>0</v>
      </c>
      <c r="R5147" s="122">
        <v>0</v>
      </c>
      <c r="S5147" s="122">
        <v>0</v>
      </c>
      <c r="T5147" s="122">
        <v>0</v>
      </c>
      <c r="U5147" s="122">
        <v>0</v>
      </c>
      <c r="V5147" s="122">
        <v>0</v>
      </c>
      <c r="W5147" s="122">
        <v>0</v>
      </c>
      <c r="X5147" s="122">
        <v>0</v>
      </c>
      <c r="Y5147" s="122">
        <v>0</v>
      </c>
      <c r="Z5147" s="122">
        <v>0</v>
      </c>
      <c r="AA5147" s="122">
        <v>0</v>
      </c>
      <c r="AB5147" s="122">
        <v>0</v>
      </c>
      <c r="AC5147" s="122">
        <v>0</v>
      </c>
      <c r="AD5147" s="122">
        <v>0</v>
      </c>
      <c r="AE5147" s="122">
        <v>0</v>
      </c>
      <c r="AF5147" s="122">
        <v>0</v>
      </c>
      <c r="AG5147" s="122">
        <v>0</v>
      </c>
      <c r="AH5147" s="122">
        <v>0</v>
      </c>
      <c r="AI5147" s="122">
        <v>0</v>
      </c>
      <c r="AJ5147" s="122">
        <v>0</v>
      </c>
      <c r="AK5147" s="122">
        <v>0</v>
      </c>
      <c r="AL5147" s="122">
        <v>0</v>
      </c>
    </row>
    <row r="5148" spans="1:38" hidden="1" x14ac:dyDescent="0.25">
      <c r="A5148" s="122" t="s">
        <v>2069</v>
      </c>
      <c r="B5148" s="122">
        <v>1</v>
      </c>
      <c r="C5148" s="122" t="s">
        <v>2279</v>
      </c>
      <c r="D5148" s="122" t="s">
        <v>2120</v>
      </c>
      <c r="E5148" s="122">
        <v>94</v>
      </c>
      <c r="F5148" s="122">
        <v>0</v>
      </c>
      <c r="G5148" s="122">
        <v>0</v>
      </c>
      <c r="H5148" s="122">
        <v>0</v>
      </c>
      <c r="I5148" s="122">
        <v>0</v>
      </c>
      <c r="J5148" s="122">
        <v>0</v>
      </c>
      <c r="K5148" s="122">
        <v>0</v>
      </c>
      <c r="L5148" s="122">
        <v>0</v>
      </c>
      <c r="M5148" s="122">
        <v>0</v>
      </c>
      <c r="N5148" s="122">
        <v>0</v>
      </c>
      <c r="O5148" s="122">
        <v>0</v>
      </c>
      <c r="P5148" s="122">
        <v>0</v>
      </c>
      <c r="Q5148" s="122">
        <v>0</v>
      </c>
      <c r="R5148" s="122">
        <v>0</v>
      </c>
      <c r="S5148" s="122">
        <v>0</v>
      </c>
      <c r="T5148" s="122">
        <v>0</v>
      </c>
      <c r="U5148" s="122">
        <v>0</v>
      </c>
      <c r="V5148" s="122">
        <v>0</v>
      </c>
      <c r="W5148" s="122">
        <v>0</v>
      </c>
      <c r="X5148" s="122">
        <v>0</v>
      </c>
      <c r="Y5148" s="122">
        <v>0</v>
      </c>
      <c r="Z5148" s="122">
        <v>0</v>
      </c>
      <c r="AA5148" s="122">
        <v>0</v>
      </c>
      <c r="AB5148" s="122">
        <v>0</v>
      </c>
      <c r="AC5148" s="122">
        <v>0</v>
      </c>
      <c r="AD5148" s="122">
        <v>0</v>
      </c>
      <c r="AE5148" s="122">
        <v>0</v>
      </c>
      <c r="AF5148" s="122">
        <v>0</v>
      </c>
      <c r="AG5148" s="122">
        <v>0</v>
      </c>
      <c r="AH5148" s="122">
        <v>0</v>
      </c>
      <c r="AI5148" s="122">
        <v>0</v>
      </c>
      <c r="AJ5148" s="122">
        <v>0</v>
      </c>
      <c r="AK5148" s="122">
        <v>0</v>
      </c>
      <c r="AL5148" s="122">
        <v>0</v>
      </c>
    </row>
    <row r="5149" spans="1:38" hidden="1" x14ac:dyDescent="0.25">
      <c r="A5149" s="122" t="s">
        <v>2069</v>
      </c>
      <c r="B5149" s="122">
        <v>1</v>
      </c>
      <c r="C5149" s="122" t="s">
        <v>2279</v>
      </c>
      <c r="D5149" s="122" t="s">
        <v>2121</v>
      </c>
      <c r="E5149" s="122">
        <v>94</v>
      </c>
      <c r="F5149" s="122">
        <v>0</v>
      </c>
      <c r="G5149" s="122">
        <v>0</v>
      </c>
      <c r="H5149" s="122">
        <v>0</v>
      </c>
      <c r="I5149" s="122">
        <v>0</v>
      </c>
      <c r="J5149" s="122">
        <v>0</v>
      </c>
      <c r="K5149" s="122">
        <v>0</v>
      </c>
      <c r="L5149" s="122">
        <v>0</v>
      </c>
      <c r="M5149" s="122">
        <v>0</v>
      </c>
      <c r="N5149" s="122">
        <v>0</v>
      </c>
      <c r="O5149" s="122">
        <v>0</v>
      </c>
      <c r="P5149" s="122">
        <v>0</v>
      </c>
      <c r="Q5149" s="122">
        <v>0</v>
      </c>
      <c r="R5149" s="122">
        <v>0</v>
      </c>
      <c r="S5149" s="122">
        <v>0</v>
      </c>
      <c r="T5149" s="122">
        <v>0</v>
      </c>
      <c r="U5149" s="122">
        <v>0</v>
      </c>
      <c r="V5149" s="122">
        <v>0</v>
      </c>
      <c r="W5149" s="122">
        <v>0</v>
      </c>
      <c r="X5149" s="122">
        <v>0</v>
      </c>
      <c r="Y5149" s="122">
        <v>0</v>
      </c>
      <c r="Z5149" s="122">
        <v>0</v>
      </c>
      <c r="AA5149" s="122">
        <v>0</v>
      </c>
      <c r="AB5149" s="122">
        <v>0</v>
      </c>
      <c r="AC5149" s="122">
        <v>0</v>
      </c>
      <c r="AD5149" s="122">
        <v>0</v>
      </c>
      <c r="AE5149" s="122">
        <v>0</v>
      </c>
      <c r="AF5149" s="122">
        <v>0</v>
      </c>
      <c r="AG5149" s="122">
        <v>0</v>
      </c>
      <c r="AH5149" s="122">
        <v>0</v>
      </c>
      <c r="AI5149" s="122">
        <v>0</v>
      </c>
      <c r="AJ5149" s="122">
        <v>0</v>
      </c>
      <c r="AK5149" s="122">
        <v>0</v>
      </c>
      <c r="AL5149" s="122">
        <v>0</v>
      </c>
    </row>
    <row r="5150" spans="1:38" hidden="1" x14ac:dyDescent="0.25">
      <c r="A5150" s="122" t="s">
        <v>2069</v>
      </c>
      <c r="B5150" s="122">
        <v>1</v>
      </c>
      <c r="C5150" s="122" t="s">
        <v>2279</v>
      </c>
      <c r="D5150" s="122" t="s">
        <v>2122</v>
      </c>
      <c r="E5150" s="122">
        <v>94</v>
      </c>
      <c r="F5150" s="122">
        <v>0</v>
      </c>
      <c r="G5150" s="122">
        <v>0</v>
      </c>
      <c r="H5150" s="122">
        <v>0</v>
      </c>
      <c r="I5150" s="122">
        <v>0</v>
      </c>
      <c r="J5150" s="122">
        <v>0</v>
      </c>
      <c r="K5150" s="122">
        <v>0</v>
      </c>
      <c r="L5150" s="122">
        <v>0</v>
      </c>
      <c r="M5150" s="122">
        <v>0</v>
      </c>
      <c r="N5150" s="122">
        <v>0</v>
      </c>
      <c r="O5150" s="122">
        <v>0</v>
      </c>
      <c r="P5150" s="122">
        <v>0</v>
      </c>
      <c r="Q5150" s="122">
        <v>0</v>
      </c>
      <c r="R5150" s="122">
        <v>0</v>
      </c>
      <c r="S5150" s="122">
        <v>0</v>
      </c>
      <c r="T5150" s="122">
        <v>0</v>
      </c>
      <c r="U5150" s="122">
        <v>0</v>
      </c>
      <c r="V5150" s="122">
        <v>0</v>
      </c>
      <c r="W5150" s="122">
        <v>0</v>
      </c>
      <c r="X5150" s="122">
        <v>0</v>
      </c>
      <c r="Y5150" s="122">
        <v>0</v>
      </c>
      <c r="Z5150" s="122">
        <v>0</v>
      </c>
      <c r="AA5150" s="122">
        <v>0</v>
      </c>
      <c r="AB5150" s="122">
        <v>0</v>
      </c>
      <c r="AC5150" s="122">
        <v>0</v>
      </c>
      <c r="AD5150" s="122">
        <v>0</v>
      </c>
      <c r="AE5150" s="122">
        <v>0</v>
      </c>
      <c r="AF5150" s="122">
        <v>0</v>
      </c>
      <c r="AG5150" s="122">
        <v>0</v>
      </c>
      <c r="AH5150" s="122">
        <v>0</v>
      </c>
      <c r="AI5150" s="122">
        <v>0</v>
      </c>
      <c r="AJ5150" s="122">
        <v>0</v>
      </c>
      <c r="AK5150" s="122">
        <v>0</v>
      </c>
      <c r="AL5150" s="122">
        <v>0</v>
      </c>
    </row>
    <row r="5151" spans="1:38" hidden="1" x14ac:dyDescent="0.25">
      <c r="A5151" s="122" t="s">
        <v>2069</v>
      </c>
      <c r="B5151" s="122">
        <v>1</v>
      </c>
      <c r="C5151" s="122" t="s">
        <v>2279</v>
      </c>
      <c r="D5151" s="122" t="s">
        <v>2175</v>
      </c>
      <c r="E5151" s="122">
        <v>94</v>
      </c>
      <c r="F5151" s="122">
        <v>0</v>
      </c>
      <c r="G5151" s="122">
        <v>0</v>
      </c>
      <c r="H5151" s="122">
        <v>0</v>
      </c>
      <c r="I5151" s="122">
        <v>0</v>
      </c>
      <c r="J5151" s="122">
        <v>0</v>
      </c>
      <c r="K5151" s="122">
        <v>0</v>
      </c>
      <c r="L5151" s="122">
        <v>0</v>
      </c>
      <c r="M5151" s="122">
        <v>0</v>
      </c>
      <c r="N5151" s="122">
        <v>0</v>
      </c>
      <c r="O5151" s="122">
        <v>0</v>
      </c>
      <c r="P5151" s="122">
        <v>0</v>
      </c>
      <c r="Q5151" s="122">
        <v>0</v>
      </c>
      <c r="R5151" s="122">
        <v>0</v>
      </c>
      <c r="S5151" s="122">
        <v>0</v>
      </c>
      <c r="T5151" s="122">
        <v>0</v>
      </c>
      <c r="U5151" s="122">
        <v>0</v>
      </c>
      <c r="V5151" s="122">
        <v>0</v>
      </c>
      <c r="W5151" s="122">
        <v>0</v>
      </c>
      <c r="X5151" s="122">
        <v>0</v>
      </c>
      <c r="Y5151" s="122">
        <v>0</v>
      </c>
      <c r="Z5151" s="122">
        <v>0</v>
      </c>
      <c r="AA5151" s="122">
        <v>0</v>
      </c>
      <c r="AB5151" s="122">
        <v>0</v>
      </c>
      <c r="AC5151" s="122">
        <v>0</v>
      </c>
      <c r="AD5151" s="122">
        <v>0</v>
      </c>
      <c r="AE5151" s="122">
        <v>0</v>
      </c>
      <c r="AF5151" s="122">
        <v>0</v>
      </c>
      <c r="AG5151" s="122">
        <v>0</v>
      </c>
      <c r="AH5151" s="122">
        <v>0</v>
      </c>
      <c r="AI5151" s="122">
        <v>0</v>
      </c>
      <c r="AJ5151" s="122">
        <v>0</v>
      </c>
      <c r="AK5151" s="122">
        <v>0</v>
      </c>
      <c r="AL5151" s="122">
        <v>0</v>
      </c>
    </row>
    <row r="5152" spans="1:38" hidden="1" x14ac:dyDescent="0.25">
      <c r="A5152" s="122" t="s">
        <v>2069</v>
      </c>
      <c r="B5152" s="122">
        <v>1</v>
      </c>
      <c r="C5152" s="122" t="s">
        <v>2279</v>
      </c>
      <c r="D5152" s="122" t="s">
        <v>2123</v>
      </c>
      <c r="E5152" s="122">
        <v>94</v>
      </c>
      <c r="F5152" s="122">
        <v>2.4917389694600001E-2</v>
      </c>
      <c r="G5152" s="122">
        <v>2.4917389694600001E-2</v>
      </c>
      <c r="H5152" s="122">
        <v>2.4917389694600001E-2</v>
      </c>
      <c r="I5152" s="122">
        <v>3.11467369956E-2</v>
      </c>
      <c r="J5152" s="122">
        <v>3.42614113845E-2</v>
      </c>
      <c r="K5152" s="122">
        <v>4.3054973349700001E-2</v>
      </c>
      <c r="L5152" s="122">
        <v>4.7810947772100001E-2</v>
      </c>
      <c r="M5152" s="122">
        <v>5.0526612216099998E-2</v>
      </c>
      <c r="N5152" s="122">
        <v>6.1954520943499999E-2</v>
      </c>
      <c r="O5152" s="122">
        <v>6.2868937550800003E-2</v>
      </c>
      <c r="P5152" s="122">
        <v>3.8286288315E-2</v>
      </c>
      <c r="Q5152" s="122">
        <v>2.54416277535E-2</v>
      </c>
      <c r="R5152" s="122">
        <v>2.43225204391E-2</v>
      </c>
      <c r="S5152" s="122">
        <v>2.54334909141E-2</v>
      </c>
      <c r="T5152" s="122">
        <v>2.5322926587799999E-2</v>
      </c>
      <c r="U5152" s="122">
        <v>2.43088356494E-2</v>
      </c>
      <c r="V5152" s="122">
        <v>2.8941692592099999E-2</v>
      </c>
      <c r="W5152" s="122">
        <v>2.81635633104E-2</v>
      </c>
      <c r="X5152" s="122">
        <v>2.6619042930499999E-2</v>
      </c>
      <c r="Y5152" s="122">
        <v>2.9672192515300001E-2</v>
      </c>
      <c r="Z5152" s="122">
        <v>4.31782474542E-2</v>
      </c>
      <c r="AA5152" s="122">
        <v>4.2267300428000002E-3</v>
      </c>
      <c r="AB5152" s="122">
        <v>4.6438483359000004E-3</v>
      </c>
      <c r="AC5152" s="122">
        <v>1.5287576232600001E-2</v>
      </c>
      <c r="AD5152" s="122">
        <v>2.8292917113299999E-2</v>
      </c>
      <c r="AE5152" s="122">
        <v>3.4820876195000003E-2</v>
      </c>
      <c r="AF5152" s="122">
        <v>3.6200064325200003E-2</v>
      </c>
      <c r="AG5152" s="122">
        <v>3.8378051022000002E-2</v>
      </c>
      <c r="AH5152" s="122">
        <v>4.9738649986799999E-2</v>
      </c>
      <c r="AI5152" s="122">
        <v>5.00504046162E-2</v>
      </c>
      <c r="AJ5152" s="122">
        <v>5.47143668853E-2</v>
      </c>
      <c r="AK5152" s="122">
        <v>6.6763968378799998E-2</v>
      </c>
      <c r="AL5152" s="122">
        <v>0</v>
      </c>
    </row>
    <row r="5153" spans="1:38" x14ac:dyDescent="0.25">
      <c r="A5153" s="122" t="s">
        <v>2069</v>
      </c>
      <c r="B5153" s="122">
        <v>1</v>
      </c>
      <c r="C5153" s="122" t="s">
        <v>2279</v>
      </c>
      <c r="D5153" s="122" t="s">
        <v>2124</v>
      </c>
      <c r="E5153" s="122">
        <v>94</v>
      </c>
      <c r="F5153" s="122">
        <v>9.5480642725000002E-3</v>
      </c>
      <c r="G5153" s="122">
        <v>9.5480642725000002E-3</v>
      </c>
      <c r="H5153" s="122">
        <v>9.5480642725000002E-3</v>
      </c>
      <c r="I5153" s="122">
        <v>1.1935080140599999E-2</v>
      </c>
      <c r="J5153" s="122">
        <v>1.31285885424E-2</v>
      </c>
      <c r="K5153" s="122">
        <v>1.64981823004E-2</v>
      </c>
      <c r="L5153" s="122">
        <v>1.8320619056699999E-2</v>
      </c>
      <c r="M5153" s="122">
        <v>1.93612306091E-2</v>
      </c>
      <c r="N5153" s="122">
        <v>2.3746897653000001E-2</v>
      </c>
      <c r="O5153" s="122">
        <v>2.41039117597E-2</v>
      </c>
      <c r="P5153" s="122">
        <v>1.4690736857700001E-2</v>
      </c>
      <c r="Q5153" s="122">
        <v>9.7688075302999992E-3</v>
      </c>
      <c r="R5153" s="122">
        <v>9.3399774007000003E-3</v>
      </c>
      <c r="S5153" s="122">
        <v>9.8073945302000008E-3</v>
      </c>
      <c r="T5153" s="122">
        <v>9.7650287450999993E-3</v>
      </c>
      <c r="U5153" s="122">
        <v>9.3764400581000003E-3</v>
      </c>
      <c r="V5153" s="122">
        <v>1.11516992398E-2</v>
      </c>
      <c r="W5153" s="122">
        <v>1.0853528684799999E-2</v>
      </c>
      <c r="X5153" s="122">
        <v>1.0219979112499999E-2</v>
      </c>
      <c r="Y5153" s="122">
        <v>7.0700846311000003E-3</v>
      </c>
      <c r="Z5153" s="122">
        <v>6.2451035178E-3</v>
      </c>
      <c r="AA5153" s="122">
        <v>8.0483102073799995E-2</v>
      </c>
      <c r="AB5153" s="122">
        <v>8.7556342353500002E-2</v>
      </c>
      <c r="AC5153" s="122">
        <v>2.5262675871E-2</v>
      </c>
      <c r="AD5153" s="122">
        <v>1.8052316247800002E-2</v>
      </c>
      <c r="AE5153" s="122">
        <v>1.64611190287E-2</v>
      </c>
      <c r="AF5153" s="122">
        <v>1.51481103701E-2</v>
      </c>
      <c r="AG5153" s="122">
        <v>1.32685158372E-2</v>
      </c>
      <c r="AH5153" s="122">
        <v>1.3341334586499999E-2</v>
      </c>
      <c r="AI5153" s="122">
        <v>7.9030185197999994E-3</v>
      </c>
      <c r="AJ5153" s="122">
        <v>7.9623342446999996E-3</v>
      </c>
      <c r="AK5153" s="122">
        <v>8.3078528208000001E-3</v>
      </c>
      <c r="AL5153" s="122">
        <v>0</v>
      </c>
    </row>
    <row r="5154" spans="1:38" hidden="1" x14ac:dyDescent="0.25">
      <c r="A5154" s="122" t="s">
        <v>2069</v>
      </c>
      <c r="B5154" s="122">
        <v>1</v>
      </c>
      <c r="C5154" s="122" t="s">
        <v>2279</v>
      </c>
      <c r="D5154" s="122" t="s">
        <v>474</v>
      </c>
      <c r="E5154" s="122">
        <v>94</v>
      </c>
      <c r="F5154" s="122">
        <v>1.7222755336E-3</v>
      </c>
      <c r="G5154" s="122">
        <v>1.7222755336E-3</v>
      </c>
      <c r="H5154" s="122">
        <v>1.7222755336E-3</v>
      </c>
      <c r="I5154" s="122">
        <v>2.1528446533000001E-3</v>
      </c>
      <c r="J5154" s="122">
        <v>2.3681286269999998E-3</v>
      </c>
      <c r="K5154" s="122">
        <v>2.9759339869000001E-3</v>
      </c>
      <c r="L5154" s="122">
        <v>3.3046647431999999E-3</v>
      </c>
      <c r="M5154" s="122">
        <v>3.4923696805999999E-3</v>
      </c>
      <c r="N5154" s="122">
        <v>4.2822597918999996E-3</v>
      </c>
      <c r="O5154" s="122">
        <v>4.3454643134999997E-3</v>
      </c>
      <c r="P5154" s="122">
        <v>2.6463257747999999E-3</v>
      </c>
      <c r="Q5154" s="122">
        <v>1.7585100911E-3</v>
      </c>
      <c r="R5154" s="122">
        <v>1.6811587657E-3</v>
      </c>
      <c r="S5154" s="122">
        <v>1.7579476280999999E-3</v>
      </c>
      <c r="T5154" s="122">
        <v>1.7503057339E-3</v>
      </c>
      <c r="U5154" s="122">
        <v>1.6802121792999999E-3</v>
      </c>
      <c r="V5154" s="122">
        <v>2.0004325801000001E-3</v>
      </c>
      <c r="W5154" s="122">
        <v>1.9466491717000001E-3</v>
      </c>
      <c r="X5154" s="122">
        <v>1.8398931706999999E-3</v>
      </c>
      <c r="Y5154" s="122">
        <v>1.4120474237999999E-3</v>
      </c>
      <c r="Z5154" s="122">
        <v>1.8864671272999999E-3</v>
      </c>
      <c r="AA5154" s="122">
        <v>0</v>
      </c>
      <c r="AB5154" s="122">
        <v>0</v>
      </c>
      <c r="AC5154" s="122">
        <v>1.0528200160000001E-2</v>
      </c>
      <c r="AD5154" s="122">
        <v>1.1895319999999999E-2</v>
      </c>
      <c r="AE5154" s="122">
        <v>1.028637E-2</v>
      </c>
      <c r="AF5154" s="122">
        <v>9.1460527600000004E-3</v>
      </c>
      <c r="AG5154" s="122">
        <v>1.1130703E-2</v>
      </c>
      <c r="AH5154" s="122">
        <v>1.1115139E-2</v>
      </c>
      <c r="AI5154" s="122">
        <v>7.4672799999999998E-3</v>
      </c>
      <c r="AJ5154" s="122">
        <v>4.4905398000000003E-3</v>
      </c>
      <c r="AK5154" s="122">
        <v>6.4328720000000001E-3</v>
      </c>
      <c r="AL5154" s="122">
        <v>0</v>
      </c>
    </row>
    <row r="5155" spans="1:38" hidden="1" x14ac:dyDescent="0.25">
      <c r="A5155" s="122" t="s">
        <v>2069</v>
      </c>
      <c r="B5155" s="122">
        <v>1</v>
      </c>
      <c r="C5155" s="122" t="s">
        <v>2279</v>
      </c>
      <c r="D5155" s="122" t="s">
        <v>2125</v>
      </c>
      <c r="E5155" s="122">
        <v>94</v>
      </c>
      <c r="F5155" s="122">
        <v>0</v>
      </c>
      <c r="G5155" s="122">
        <v>0</v>
      </c>
      <c r="H5155" s="122">
        <v>0</v>
      </c>
      <c r="I5155" s="122">
        <v>0</v>
      </c>
      <c r="J5155" s="122">
        <v>0</v>
      </c>
      <c r="K5155" s="122">
        <v>0</v>
      </c>
      <c r="L5155" s="122">
        <v>0</v>
      </c>
      <c r="M5155" s="122">
        <v>0</v>
      </c>
      <c r="N5155" s="122">
        <v>0</v>
      </c>
      <c r="O5155" s="122">
        <v>0</v>
      </c>
      <c r="P5155" s="122">
        <v>0</v>
      </c>
      <c r="Q5155" s="122">
        <v>0</v>
      </c>
      <c r="R5155" s="122">
        <v>0</v>
      </c>
      <c r="S5155" s="122">
        <v>0</v>
      </c>
      <c r="T5155" s="122">
        <v>0</v>
      </c>
      <c r="U5155" s="122">
        <v>0</v>
      </c>
      <c r="V5155" s="122">
        <v>0</v>
      </c>
      <c r="W5155" s="122">
        <v>0</v>
      </c>
      <c r="X5155" s="122">
        <v>0</v>
      </c>
      <c r="Y5155" s="122">
        <v>0</v>
      </c>
      <c r="Z5155" s="122">
        <v>0</v>
      </c>
      <c r="AA5155" s="122">
        <v>0</v>
      </c>
      <c r="AB5155" s="122">
        <v>0</v>
      </c>
      <c r="AC5155" s="122">
        <v>0</v>
      </c>
      <c r="AD5155" s="122">
        <v>0</v>
      </c>
      <c r="AE5155" s="122">
        <v>0</v>
      </c>
      <c r="AF5155" s="122">
        <v>0</v>
      </c>
      <c r="AG5155" s="122">
        <v>0</v>
      </c>
      <c r="AH5155" s="122">
        <v>0</v>
      </c>
      <c r="AI5155" s="122">
        <v>0</v>
      </c>
      <c r="AJ5155" s="122">
        <v>0</v>
      </c>
      <c r="AK5155" s="122">
        <v>0</v>
      </c>
      <c r="AL5155" s="122">
        <v>0</v>
      </c>
    </row>
    <row r="5156" spans="1:38" hidden="1" x14ac:dyDescent="0.25">
      <c r="A5156" s="122" t="s">
        <v>2069</v>
      </c>
      <c r="B5156" s="122">
        <v>1</v>
      </c>
      <c r="C5156" s="122" t="s">
        <v>2279</v>
      </c>
      <c r="D5156" s="122" t="s">
        <v>2126</v>
      </c>
      <c r="E5156" s="122">
        <v>94</v>
      </c>
      <c r="F5156" s="122">
        <v>0</v>
      </c>
      <c r="G5156" s="122">
        <v>0</v>
      </c>
      <c r="H5156" s="122">
        <v>0</v>
      </c>
      <c r="I5156" s="122">
        <v>0</v>
      </c>
      <c r="J5156" s="122">
        <v>0</v>
      </c>
      <c r="K5156" s="122">
        <v>0</v>
      </c>
      <c r="L5156" s="122">
        <v>0</v>
      </c>
      <c r="M5156" s="122">
        <v>0</v>
      </c>
      <c r="N5156" s="122">
        <v>0</v>
      </c>
      <c r="O5156" s="122">
        <v>0</v>
      </c>
      <c r="P5156" s="122">
        <v>0</v>
      </c>
      <c r="Q5156" s="122">
        <v>0</v>
      </c>
      <c r="R5156" s="122">
        <v>0</v>
      </c>
      <c r="S5156" s="122">
        <v>0</v>
      </c>
      <c r="T5156" s="122">
        <v>0</v>
      </c>
      <c r="U5156" s="122">
        <v>0</v>
      </c>
      <c r="V5156" s="122">
        <v>0</v>
      </c>
      <c r="W5156" s="122">
        <v>0</v>
      </c>
      <c r="X5156" s="122">
        <v>0</v>
      </c>
      <c r="Y5156" s="122">
        <v>0</v>
      </c>
      <c r="Z5156" s="122">
        <v>0</v>
      </c>
      <c r="AA5156" s="122">
        <v>0</v>
      </c>
      <c r="AB5156" s="122">
        <v>0</v>
      </c>
      <c r="AC5156" s="122">
        <v>0</v>
      </c>
      <c r="AD5156" s="122">
        <v>0</v>
      </c>
      <c r="AE5156" s="122">
        <v>0</v>
      </c>
      <c r="AF5156" s="122">
        <v>0</v>
      </c>
      <c r="AG5156" s="122">
        <v>0</v>
      </c>
      <c r="AH5156" s="122">
        <v>0</v>
      </c>
      <c r="AI5156" s="122">
        <v>0</v>
      </c>
      <c r="AJ5156" s="122">
        <v>0</v>
      </c>
      <c r="AK5156" s="122">
        <v>0</v>
      </c>
      <c r="AL5156" s="122">
        <v>0</v>
      </c>
    </row>
    <row r="5157" spans="1:38" hidden="1" x14ac:dyDescent="0.25">
      <c r="A5157" s="122" t="s">
        <v>2069</v>
      </c>
      <c r="B5157" s="122">
        <v>1</v>
      </c>
      <c r="C5157" s="122" t="s">
        <v>2279</v>
      </c>
      <c r="D5157" s="122" t="s">
        <v>2127</v>
      </c>
      <c r="E5157" s="122">
        <v>94</v>
      </c>
      <c r="F5157" s="122">
        <v>0</v>
      </c>
      <c r="G5157" s="122">
        <v>0</v>
      </c>
      <c r="H5157" s="122">
        <v>0</v>
      </c>
      <c r="I5157" s="122">
        <v>0</v>
      </c>
      <c r="J5157" s="122">
        <v>0</v>
      </c>
      <c r="K5157" s="122">
        <v>0</v>
      </c>
      <c r="L5157" s="122">
        <v>0</v>
      </c>
      <c r="M5157" s="122">
        <v>0</v>
      </c>
      <c r="N5157" s="122">
        <v>0</v>
      </c>
      <c r="O5157" s="122">
        <v>0</v>
      </c>
      <c r="P5157" s="122">
        <v>0</v>
      </c>
      <c r="Q5157" s="122">
        <v>0</v>
      </c>
      <c r="R5157" s="122">
        <v>0</v>
      </c>
      <c r="S5157" s="122">
        <v>0</v>
      </c>
      <c r="T5157" s="122">
        <v>0</v>
      </c>
      <c r="U5157" s="122">
        <v>0</v>
      </c>
      <c r="V5157" s="122">
        <v>0</v>
      </c>
      <c r="W5157" s="122">
        <v>0</v>
      </c>
      <c r="X5157" s="122">
        <v>0</v>
      </c>
      <c r="Y5157" s="122">
        <v>0</v>
      </c>
      <c r="Z5157" s="122">
        <v>0</v>
      </c>
      <c r="AA5157" s="122">
        <v>0</v>
      </c>
      <c r="AB5157" s="122">
        <v>0</v>
      </c>
      <c r="AC5157" s="122">
        <v>0</v>
      </c>
      <c r="AD5157" s="122">
        <v>0</v>
      </c>
      <c r="AE5157" s="122">
        <v>0</v>
      </c>
      <c r="AF5157" s="122">
        <v>0</v>
      </c>
      <c r="AG5157" s="122">
        <v>0</v>
      </c>
      <c r="AH5157" s="122">
        <v>0</v>
      </c>
      <c r="AI5157" s="122">
        <v>0</v>
      </c>
      <c r="AJ5157" s="122">
        <v>0</v>
      </c>
      <c r="AK5157" s="122">
        <v>0</v>
      </c>
      <c r="AL5157" s="122">
        <v>0</v>
      </c>
    </row>
    <row r="5158" spans="1:38" hidden="1" x14ac:dyDescent="0.25">
      <c r="A5158" s="122" t="s">
        <v>2069</v>
      </c>
      <c r="B5158" s="122">
        <v>1</v>
      </c>
      <c r="C5158" s="122" t="s">
        <v>2279</v>
      </c>
      <c r="D5158" s="122" t="s">
        <v>2128</v>
      </c>
      <c r="E5158" s="122">
        <v>94</v>
      </c>
      <c r="F5158" s="122">
        <v>8.9756750949999996E-4</v>
      </c>
      <c r="G5158" s="122">
        <v>8.9756750949999996E-4</v>
      </c>
      <c r="H5158" s="122">
        <v>8.9756750949999996E-4</v>
      </c>
      <c r="I5158" s="122">
        <v>1.1219590967000001E-3</v>
      </c>
      <c r="J5158" s="122">
        <v>1.2341543352999999E-3</v>
      </c>
      <c r="K5158" s="122">
        <v>1.5509133990999999E-3</v>
      </c>
      <c r="L5158" s="122">
        <v>1.7222320194999999E-3</v>
      </c>
      <c r="M5158" s="122">
        <v>1.8200553151E-3</v>
      </c>
      <c r="N5158" s="122">
        <v>2.2317076027999999E-3</v>
      </c>
      <c r="O5158" s="122">
        <v>2.2646467560999998E-3</v>
      </c>
      <c r="P5158" s="122">
        <v>1.3791381291999999E-3</v>
      </c>
      <c r="Q5158" s="122">
        <v>9.1645147569999999E-4</v>
      </c>
      <c r="R5158" s="122">
        <v>8.7613825790000001E-4</v>
      </c>
      <c r="S5158" s="122">
        <v>9.161583978E-4</v>
      </c>
      <c r="T5158" s="122">
        <v>9.1217535399999998E-4</v>
      </c>
      <c r="U5158" s="122">
        <v>8.7564641899999995E-4</v>
      </c>
      <c r="V5158" s="122">
        <v>1.0425286875000001E-3</v>
      </c>
      <c r="W5158" s="122">
        <v>1.0144993561999999E-3</v>
      </c>
      <c r="X5158" s="122">
        <v>9.5886299869999997E-4</v>
      </c>
      <c r="Y5158" s="122">
        <v>7.7164027470000003E-4</v>
      </c>
      <c r="Z5158" s="122">
        <v>1.0176538157999999E-3</v>
      </c>
      <c r="AA5158" s="122">
        <v>3.7807211679200002E-2</v>
      </c>
      <c r="AB5158" s="122">
        <v>4.1138313490200001E-2</v>
      </c>
      <c r="AC5158" s="122">
        <v>2.6561246743000001E-3</v>
      </c>
      <c r="AD5158" s="122">
        <v>1.4825552421E-3</v>
      </c>
      <c r="AE5158" s="122">
        <v>1.5644644534999999E-3</v>
      </c>
      <c r="AF5158" s="122">
        <v>1.6426873611E-3</v>
      </c>
      <c r="AG5158" s="122">
        <v>1.5914608786000001E-3</v>
      </c>
      <c r="AH5158" s="122">
        <v>1.3561083909999999E-3</v>
      </c>
      <c r="AI5158" s="122">
        <v>3.7173077030000002E-4</v>
      </c>
      <c r="AJ5158" s="122">
        <v>3.5318038870000001E-4</v>
      </c>
      <c r="AK5158" s="122">
        <v>3.6943970170000002E-4</v>
      </c>
      <c r="AL5158" s="122">
        <v>0</v>
      </c>
    </row>
    <row r="5159" spans="1:38" hidden="1" x14ac:dyDescent="0.25">
      <c r="A5159" s="122" t="s">
        <v>2069</v>
      </c>
      <c r="B5159" s="122">
        <v>1</v>
      </c>
      <c r="C5159" s="122" t="s">
        <v>2279</v>
      </c>
      <c r="D5159" s="122" t="s">
        <v>2210</v>
      </c>
      <c r="E5159" s="122">
        <v>94</v>
      </c>
      <c r="F5159" s="122">
        <v>0</v>
      </c>
      <c r="G5159" s="122">
        <v>0</v>
      </c>
      <c r="H5159" s="122">
        <v>0</v>
      </c>
      <c r="I5159" s="122">
        <v>0</v>
      </c>
      <c r="J5159" s="122">
        <v>0</v>
      </c>
      <c r="K5159" s="122">
        <v>0</v>
      </c>
      <c r="L5159" s="122">
        <v>0</v>
      </c>
      <c r="M5159" s="122">
        <v>0</v>
      </c>
      <c r="N5159" s="122">
        <v>0</v>
      </c>
      <c r="O5159" s="122">
        <v>0</v>
      </c>
      <c r="P5159" s="122">
        <v>0</v>
      </c>
      <c r="Q5159" s="122">
        <v>0</v>
      </c>
      <c r="R5159" s="122">
        <v>0</v>
      </c>
      <c r="S5159" s="122">
        <v>0</v>
      </c>
      <c r="T5159" s="122">
        <v>0</v>
      </c>
      <c r="U5159" s="122">
        <v>0</v>
      </c>
      <c r="V5159" s="122">
        <v>0</v>
      </c>
      <c r="W5159" s="122">
        <v>0</v>
      </c>
      <c r="X5159" s="122">
        <v>0</v>
      </c>
      <c r="Y5159" s="122">
        <v>0</v>
      </c>
      <c r="Z5159" s="122">
        <v>0</v>
      </c>
      <c r="AA5159" s="122">
        <v>0</v>
      </c>
      <c r="AB5159" s="122">
        <v>0</v>
      </c>
      <c r="AC5159" s="122">
        <v>0</v>
      </c>
      <c r="AD5159" s="122">
        <v>0</v>
      </c>
      <c r="AE5159" s="122">
        <v>0</v>
      </c>
      <c r="AF5159" s="122">
        <v>0</v>
      </c>
      <c r="AG5159" s="122">
        <v>0</v>
      </c>
      <c r="AH5159" s="122">
        <v>0</v>
      </c>
      <c r="AI5159" s="122">
        <v>0</v>
      </c>
      <c r="AJ5159" s="122">
        <v>0</v>
      </c>
      <c r="AK5159" s="122">
        <v>0</v>
      </c>
      <c r="AL5159" s="122">
        <v>0</v>
      </c>
    </row>
    <row r="5160" spans="1:38" hidden="1" x14ac:dyDescent="0.25">
      <c r="A5160" s="122" t="s">
        <v>2069</v>
      </c>
      <c r="B5160" s="122">
        <v>1</v>
      </c>
      <c r="C5160" s="122" t="s">
        <v>2279</v>
      </c>
      <c r="D5160" s="122" t="s">
        <v>2129</v>
      </c>
      <c r="E5160" s="122">
        <v>94</v>
      </c>
      <c r="F5160" s="122">
        <v>0</v>
      </c>
      <c r="G5160" s="122">
        <v>0</v>
      </c>
      <c r="H5160" s="122">
        <v>0</v>
      </c>
      <c r="I5160" s="122">
        <v>0</v>
      </c>
      <c r="J5160" s="122">
        <v>0</v>
      </c>
      <c r="K5160" s="122">
        <v>0</v>
      </c>
      <c r="L5160" s="122">
        <v>0</v>
      </c>
      <c r="M5160" s="122">
        <v>0</v>
      </c>
      <c r="N5160" s="122">
        <v>0</v>
      </c>
      <c r="O5160" s="122">
        <v>0</v>
      </c>
      <c r="P5160" s="122">
        <v>0</v>
      </c>
      <c r="Q5160" s="122">
        <v>0</v>
      </c>
      <c r="R5160" s="122">
        <v>0</v>
      </c>
      <c r="S5160" s="122">
        <v>0</v>
      </c>
      <c r="T5160" s="122">
        <v>0</v>
      </c>
      <c r="U5160" s="122">
        <v>0</v>
      </c>
      <c r="V5160" s="122">
        <v>0</v>
      </c>
      <c r="W5160" s="122">
        <v>0</v>
      </c>
      <c r="X5160" s="122">
        <v>2.4824799999999998E-6</v>
      </c>
      <c r="Y5160" s="122">
        <v>3.4755960000000001E-5</v>
      </c>
      <c r="Z5160" s="122">
        <v>3.3558120000000001E-5</v>
      </c>
      <c r="AA5160" s="122">
        <v>5.3251043E-5</v>
      </c>
      <c r="AB5160" s="122">
        <v>5.4002047600000001E-5</v>
      </c>
      <c r="AC5160" s="122">
        <v>3.2052961700000001E-5</v>
      </c>
      <c r="AD5160" s="122">
        <v>3.2342782400000002E-5</v>
      </c>
      <c r="AE5160" s="122">
        <v>2.3023182499999999E-5</v>
      </c>
      <c r="AF5160" s="122">
        <v>2.3041794099999999E-5</v>
      </c>
      <c r="AG5160" s="122">
        <v>3.1731702500000003E-5</v>
      </c>
      <c r="AH5160" s="122">
        <v>3.1685834099999999E-5</v>
      </c>
      <c r="AI5160" s="122">
        <v>3.1648622499999999E-5</v>
      </c>
      <c r="AJ5160" s="122">
        <v>6.4814915999999997E-6</v>
      </c>
      <c r="AK5160" s="122">
        <v>6.5051308999999996E-6</v>
      </c>
      <c r="AL5160" s="122">
        <v>0</v>
      </c>
    </row>
    <row r="5161" spans="1:38" hidden="1" x14ac:dyDescent="0.25">
      <c r="A5161" s="122" t="s">
        <v>2069</v>
      </c>
      <c r="B5161" s="122">
        <v>1</v>
      </c>
      <c r="C5161" s="122" t="s">
        <v>2279</v>
      </c>
      <c r="D5161" s="122" t="s">
        <v>2176</v>
      </c>
      <c r="E5161" s="122">
        <v>94</v>
      </c>
      <c r="F5161" s="122">
        <v>0</v>
      </c>
      <c r="G5161" s="122">
        <v>0</v>
      </c>
      <c r="H5161" s="122">
        <v>0</v>
      </c>
      <c r="I5161" s="122">
        <v>0</v>
      </c>
      <c r="J5161" s="122">
        <v>0</v>
      </c>
      <c r="K5161" s="122">
        <v>0</v>
      </c>
      <c r="L5161" s="122">
        <v>0</v>
      </c>
      <c r="M5161" s="122">
        <v>0</v>
      </c>
      <c r="N5161" s="122">
        <v>0</v>
      </c>
      <c r="O5161" s="122">
        <v>0</v>
      </c>
      <c r="P5161" s="122">
        <v>0</v>
      </c>
      <c r="Q5161" s="122">
        <v>0</v>
      </c>
      <c r="R5161" s="122">
        <v>0</v>
      </c>
      <c r="S5161" s="122">
        <v>0</v>
      </c>
      <c r="T5161" s="122">
        <v>0</v>
      </c>
      <c r="U5161" s="122">
        <v>0</v>
      </c>
      <c r="V5161" s="122">
        <v>0</v>
      </c>
      <c r="W5161" s="122">
        <v>0</v>
      </c>
      <c r="X5161" s="122">
        <v>0</v>
      </c>
      <c r="Y5161" s="122">
        <v>0</v>
      </c>
      <c r="Z5161" s="122">
        <v>0</v>
      </c>
      <c r="AA5161" s="122">
        <v>0</v>
      </c>
      <c r="AB5161" s="122">
        <v>0</v>
      </c>
      <c r="AC5161" s="122">
        <v>0</v>
      </c>
      <c r="AD5161" s="122">
        <v>0</v>
      </c>
      <c r="AE5161" s="122">
        <v>0</v>
      </c>
      <c r="AF5161" s="122">
        <v>0</v>
      </c>
      <c r="AG5161" s="122">
        <v>0</v>
      </c>
      <c r="AH5161" s="122">
        <v>0</v>
      </c>
      <c r="AI5161" s="122">
        <v>0</v>
      </c>
      <c r="AJ5161" s="122">
        <v>0</v>
      </c>
      <c r="AK5161" s="122">
        <v>0</v>
      </c>
      <c r="AL5161" s="122">
        <v>0</v>
      </c>
    </row>
    <row r="5162" spans="1:38" hidden="1" x14ac:dyDescent="0.25">
      <c r="A5162" s="122" t="s">
        <v>2069</v>
      </c>
      <c r="B5162" s="122">
        <v>1</v>
      </c>
      <c r="C5162" s="122" t="s">
        <v>2279</v>
      </c>
      <c r="D5162" s="122" t="s">
        <v>2130</v>
      </c>
      <c r="E5162" s="122">
        <v>94</v>
      </c>
      <c r="F5162" s="122">
        <v>1.7875529320000001E-4</v>
      </c>
      <c r="G5162" s="122">
        <v>1.7875529320000001E-4</v>
      </c>
      <c r="H5162" s="122">
        <v>1.7875529320000001E-4</v>
      </c>
      <c r="I5162" s="122">
        <v>2.2344466859999999E-4</v>
      </c>
      <c r="J5162" s="122">
        <v>2.4578824630000002E-4</v>
      </c>
      <c r="K5162" s="122">
        <v>3.088732734E-4</v>
      </c>
      <c r="L5162" s="122">
        <v>3.4299196409999998E-4</v>
      </c>
      <c r="M5162" s="122">
        <v>3.6247368280000001E-4</v>
      </c>
      <c r="N5162" s="122">
        <v>4.444569926E-4</v>
      </c>
      <c r="O5162" s="122">
        <v>4.5101644790000001E-4</v>
      </c>
      <c r="P5162" s="122">
        <v>2.7466221650000001E-4</v>
      </c>
      <c r="Q5162" s="122">
        <v>1.825163217E-4</v>
      </c>
      <c r="R5162" s="122">
        <v>1.744875479E-4</v>
      </c>
      <c r="S5162" s="122">
        <v>1.8245815409999999E-4</v>
      </c>
      <c r="T5162" s="122">
        <v>1.816640976E-4</v>
      </c>
      <c r="U5162" s="122">
        <v>1.743889767E-4</v>
      </c>
      <c r="V5162" s="122">
        <v>2.076251885E-4</v>
      </c>
      <c r="W5162" s="122">
        <v>2.0204322329999999E-4</v>
      </c>
      <c r="X5162" s="122">
        <v>1.9096280870000001E-4</v>
      </c>
      <c r="Y5162" s="122">
        <v>1.4655674840000001E-4</v>
      </c>
      <c r="Z5162" s="122">
        <v>1.95796837E-4</v>
      </c>
      <c r="AA5162" s="122">
        <v>3.5362912030999999E-3</v>
      </c>
      <c r="AB5162" s="122">
        <v>3.8482458774E-3</v>
      </c>
      <c r="AC5162" s="122">
        <v>1.4233451500000001E-4</v>
      </c>
      <c r="AD5162" s="122">
        <v>2.758600879E-4</v>
      </c>
      <c r="AE5162" s="122">
        <v>3.8492166299999999E-4</v>
      </c>
      <c r="AF5162" s="122">
        <v>3.9061313100000001E-4</v>
      </c>
      <c r="AG5162" s="122">
        <v>3.8653211659999998E-4</v>
      </c>
      <c r="AH5162" s="122">
        <v>3.4577655180000001E-4</v>
      </c>
      <c r="AI5162" s="122">
        <v>2.901692838E-4</v>
      </c>
      <c r="AJ5162" s="122">
        <v>2.9739385759999998E-4</v>
      </c>
      <c r="AK5162" s="122">
        <v>3.1128843039999999E-4</v>
      </c>
      <c r="AL5162" s="122">
        <v>0</v>
      </c>
    </row>
    <row r="5163" spans="1:38" hidden="1" x14ac:dyDescent="0.25">
      <c r="A5163" s="122" t="s">
        <v>2069</v>
      </c>
      <c r="B5163" s="122">
        <v>1</v>
      </c>
      <c r="C5163" s="122" t="s">
        <v>2279</v>
      </c>
      <c r="D5163" s="122" t="s">
        <v>2131</v>
      </c>
      <c r="E5163" s="122">
        <v>94</v>
      </c>
      <c r="F5163" s="122">
        <v>0</v>
      </c>
      <c r="G5163" s="122">
        <v>0</v>
      </c>
      <c r="H5163" s="122">
        <v>0</v>
      </c>
      <c r="I5163" s="122">
        <v>0</v>
      </c>
      <c r="J5163" s="122">
        <v>0</v>
      </c>
      <c r="K5163" s="122">
        <v>0</v>
      </c>
      <c r="L5163" s="122">
        <v>0</v>
      </c>
      <c r="M5163" s="122">
        <v>0</v>
      </c>
      <c r="N5163" s="122">
        <v>0</v>
      </c>
      <c r="O5163" s="122">
        <v>0</v>
      </c>
      <c r="P5163" s="122">
        <v>0</v>
      </c>
      <c r="Q5163" s="122">
        <v>0</v>
      </c>
      <c r="R5163" s="122">
        <v>0</v>
      </c>
      <c r="S5163" s="122">
        <v>0</v>
      </c>
      <c r="T5163" s="122">
        <v>0</v>
      </c>
      <c r="U5163" s="122">
        <v>0</v>
      </c>
      <c r="V5163" s="122">
        <v>0</v>
      </c>
      <c r="W5163" s="122">
        <v>0</v>
      </c>
      <c r="X5163" s="122">
        <v>0</v>
      </c>
      <c r="Y5163" s="122">
        <v>0</v>
      </c>
      <c r="Z5163" s="122">
        <v>0</v>
      </c>
      <c r="AA5163" s="122">
        <v>0</v>
      </c>
      <c r="AB5163" s="122">
        <v>0</v>
      </c>
      <c r="AC5163" s="122">
        <v>0</v>
      </c>
      <c r="AD5163" s="122">
        <v>0</v>
      </c>
      <c r="AE5163" s="122">
        <v>0</v>
      </c>
      <c r="AF5163" s="122">
        <v>0</v>
      </c>
      <c r="AG5163" s="122">
        <v>0</v>
      </c>
      <c r="AH5163" s="122">
        <v>0</v>
      </c>
      <c r="AI5163" s="122">
        <v>0</v>
      </c>
      <c r="AJ5163" s="122">
        <v>0</v>
      </c>
      <c r="AK5163" s="122">
        <v>0</v>
      </c>
      <c r="AL5163" s="122">
        <v>0</v>
      </c>
    </row>
    <row r="5164" spans="1:38" hidden="1" x14ac:dyDescent="0.25">
      <c r="A5164" s="122" t="s">
        <v>2069</v>
      </c>
      <c r="B5164" s="122">
        <v>1</v>
      </c>
      <c r="C5164" s="122" t="s">
        <v>2279</v>
      </c>
      <c r="D5164" s="122" t="s">
        <v>2132</v>
      </c>
      <c r="E5164" s="122">
        <v>94</v>
      </c>
      <c r="F5164" s="122">
        <v>7.3514707530999996E-3</v>
      </c>
      <c r="G5164" s="122">
        <v>7.3514707530999996E-3</v>
      </c>
      <c r="H5164" s="122">
        <v>7.3514707530999996E-3</v>
      </c>
      <c r="I5164" s="122">
        <v>9.1893380862000003E-3</v>
      </c>
      <c r="J5164" s="122">
        <v>1.01082724039E-2</v>
      </c>
      <c r="K5164" s="122">
        <v>1.2702670256E-2</v>
      </c>
      <c r="L5164" s="122">
        <v>1.4105842587099999E-2</v>
      </c>
      <c r="M5164" s="122">
        <v>1.49070562138E-2</v>
      </c>
      <c r="N5164" s="122">
        <v>1.8278674345099999E-2</v>
      </c>
      <c r="O5164" s="122">
        <v>1.8548458288900001E-2</v>
      </c>
      <c r="P5164" s="122">
        <v>1.12957472418E-2</v>
      </c>
      <c r="Q5164" s="122">
        <v>7.5061381927999998E-3</v>
      </c>
      <c r="R5164" s="122">
        <v>7.1759643343E-3</v>
      </c>
      <c r="S5164" s="122">
        <v>7.5037373543999997E-3</v>
      </c>
      <c r="T5164" s="122">
        <v>7.4711184575000002E-3</v>
      </c>
      <c r="U5164" s="122">
        <v>7.1719273053000004E-3</v>
      </c>
      <c r="V5164" s="122">
        <v>8.5387753374000005E-3</v>
      </c>
      <c r="W5164" s="122">
        <v>8.3092015410000004E-3</v>
      </c>
      <c r="X5164" s="122">
        <v>7.8535162983000006E-3</v>
      </c>
      <c r="Y5164" s="122">
        <v>4.7710752796999998E-3</v>
      </c>
      <c r="Z5164" s="122">
        <v>6.1815840549999995E-4</v>
      </c>
      <c r="AA5164" s="122">
        <v>6.7492605289999998E-4</v>
      </c>
      <c r="AB5164" s="122">
        <v>1.6347297573E-3</v>
      </c>
      <c r="AC5164" s="122">
        <v>1.2735262883999999E-3</v>
      </c>
      <c r="AD5164" s="122">
        <v>1.5124818688999999E-3</v>
      </c>
      <c r="AE5164" s="122">
        <v>1.6900038577E-3</v>
      </c>
      <c r="AF5164" s="122">
        <v>2.4177446997000001E-3</v>
      </c>
      <c r="AG5164" s="122">
        <v>3.439236221E-3</v>
      </c>
      <c r="AH5164" s="122">
        <v>4.1649079265999997E-3</v>
      </c>
      <c r="AI5164" s="122">
        <v>2.3615271818999998E-3</v>
      </c>
      <c r="AJ5164" s="122">
        <v>2.8707190473000002E-3</v>
      </c>
      <c r="AK5164" s="122">
        <v>2.9504809725999998E-3</v>
      </c>
      <c r="AL5164" s="122">
        <v>0</v>
      </c>
    </row>
    <row r="5165" spans="1:38" hidden="1" x14ac:dyDescent="0.25">
      <c r="A5165" s="122" t="s">
        <v>2069</v>
      </c>
      <c r="B5165" s="122">
        <v>1</v>
      </c>
      <c r="C5165" s="122" t="s">
        <v>2279</v>
      </c>
      <c r="D5165" s="122" t="s">
        <v>2133</v>
      </c>
      <c r="E5165" s="122">
        <v>94</v>
      </c>
      <c r="F5165" s="122">
        <v>0</v>
      </c>
      <c r="G5165" s="122">
        <v>0</v>
      </c>
      <c r="H5165" s="122">
        <v>0</v>
      </c>
      <c r="I5165" s="122">
        <v>0</v>
      </c>
      <c r="J5165" s="122">
        <v>0</v>
      </c>
      <c r="K5165" s="122">
        <v>0</v>
      </c>
      <c r="L5165" s="122">
        <v>0</v>
      </c>
      <c r="M5165" s="122">
        <v>0</v>
      </c>
      <c r="N5165" s="122">
        <v>0</v>
      </c>
      <c r="O5165" s="122">
        <v>0</v>
      </c>
      <c r="P5165" s="122">
        <v>0</v>
      </c>
      <c r="Q5165" s="122">
        <v>0</v>
      </c>
      <c r="R5165" s="122">
        <v>0</v>
      </c>
      <c r="S5165" s="122">
        <v>0</v>
      </c>
      <c r="T5165" s="122">
        <v>0</v>
      </c>
      <c r="U5165" s="122">
        <v>0</v>
      </c>
      <c r="V5165" s="122">
        <v>0</v>
      </c>
      <c r="W5165" s="122">
        <v>0</v>
      </c>
      <c r="X5165" s="122">
        <v>0</v>
      </c>
      <c r="Y5165" s="122">
        <v>0</v>
      </c>
      <c r="Z5165" s="122">
        <v>0</v>
      </c>
      <c r="AA5165" s="122">
        <v>0</v>
      </c>
      <c r="AB5165" s="122">
        <v>0</v>
      </c>
      <c r="AC5165" s="122">
        <v>0</v>
      </c>
      <c r="AD5165" s="122">
        <v>0</v>
      </c>
      <c r="AE5165" s="122">
        <v>0</v>
      </c>
      <c r="AF5165" s="122">
        <v>0</v>
      </c>
      <c r="AG5165" s="122">
        <v>0</v>
      </c>
      <c r="AH5165" s="122">
        <v>0</v>
      </c>
      <c r="AI5165" s="122">
        <v>0</v>
      </c>
      <c r="AJ5165" s="122">
        <v>0</v>
      </c>
      <c r="AK5165" s="122">
        <v>0</v>
      </c>
      <c r="AL5165" s="122">
        <v>0</v>
      </c>
    </row>
    <row r="5166" spans="1:38" hidden="1" x14ac:dyDescent="0.25">
      <c r="A5166" s="122" t="s">
        <v>2069</v>
      </c>
      <c r="B5166" s="122">
        <v>1</v>
      </c>
      <c r="C5166" s="122" t="s">
        <v>2279</v>
      </c>
      <c r="D5166" s="122" t="s">
        <v>2134</v>
      </c>
      <c r="E5166" s="122">
        <v>94</v>
      </c>
      <c r="F5166" s="122">
        <v>4.1863852899999999E-4</v>
      </c>
      <c r="G5166" s="122">
        <v>4.1863852899999999E-4</v>
      </c>
      <c r="H5166" s="122">
        <v>4.1863852899999999E-4</v>
      </c>
      <c r="I5166" s="122">
        <v>5.2329878280000001E-4</v>
      </c>
      <c r="J5166" s="122">
        <v>5.7562759890000001E-4</v>
      </c>
      <c r="K5166" s="122">
        <v>7.2336854850000003E-4</v>
      </c>
      <c r="L5166" s="122">
        <v>8.0327405090000002E-4</v>
      </c>
      <c r="M5166" s="122">
        <v>8.4890035720000003E-4</v>
      </c>
      <c r="N5166" s="122">
        <v>1.0409014161999999E-3</v>
      </c>
      <c r="O5166" s="122">
        <v>1.0562648903000001E-3</v>
      </c>
      <c r="P5166" s="122">
        <v>6.4325029960000002E-4</v>
      </c>
      <c r="Q5166" s="122">
        <v>4.2744586880000003E-4</v>
      </c>
      <c r="R5166" s="122">
        <v>4.0864460369999998E-4</v>
      </c>
      <c r="S5166" s="122">
        <v>4.273095114E-4</v>
      </c>
      <c r="T5166" s="122">
        <v>4.2545138550000001E-4</v>
      </c>
      <c r="U5166" s="122">
        <v>4.0841369989999998E-4</v>
      </c>
      <c r="V5166" s="122">
        <v>4.8625147000000001E-4</v>
      </c>
      <c r="W5166" s="122">
        <v>4.7317711810000002E-4</v>
      </c>
      <c r="X5166" s="122">
        <v>4.4722857700000001E-4</v>
      </c>
      <c r="Y5166" s="122">
        <v>3.4323037590000002E-4</v>
      </c>
      <c r="Z5166" s="122">
        <v>4.585487869E-4</v>
      </c>
      <c r="AA5166" s="122">
        <v>1.07481107E-5</v>
      </c>
      <c r="AB5166" s="122">
        <v>1.1682672200000001E-5</v>
      </c>
      <c r="AC5166" s="122">
        <v>3.6732180060000002E-4</v>
      </c>
      <c r="AD5166" s="122">
        <v>2.274966134E-4</v>
      </c>
      <c r="AE5166" s="122">
        <v>6.8346525000000002E-5</v>
      </c>
      <c r="AF5166" s="122">
        <v>2.1985884397999998E-3</v>
      </c>
      <c r="AG5166" s="122">
        <v>8.8758346890000005E-4</v>
      </c>
      <c r="AH5166" s="122">
        <v>1.2352237E-6</v>
      </c>
      <c r="AI5166" s="122">
        <v>1.0368566000000001E-6</v>
      </c>
      <c r="AJ5166" s="122">
        <v>1.0627147999999999E-6</v>
      </c>
      <c r="AK5166" s="122">
        <v>1.1113127E-6</v>
      </c>
      <c r="AL5166" s="122">
        <v>0</v>
      </c>
    </row>
    <row r="5167" spans="1:38" hidden="1" x14ac:dyDescent="0.25">
      <c r="A5167" s="122" t="s">
        <v>2069</v>
      </c>
      <c r="B5167" s="122">
        <v>1</v>
      </c>
      <c r="C5167" s="122" t="s">
        <v>2279</v>
      </c>
      <c r="D5167" s="122" t="s">
        <v>2135</v>
      </c>
      <c r="E5167" s="122">
        <v>94</v>
      </c>
      <c r="F5167" s="122">
        <v>0</v>
      </c>
      <c r="G5167" s="122">
        <v>0</v>
      </c>
      <c r="H5167" s="122">
        <v>0</v>
      </c>
      <c r="I5167" s="122">
        <v>0</v>
      </c>
      <c r="J5167" s="122">
        <v>0</v>
      </c>
      <c r="K5167" s="122">
        <v>0</v>
      </c>
      <c r="L5167" s="122">
        <v>0</v>
      </c>
      <c r="M5167" s="122">
        <v>0</v>
      </c>
      <c r="N5167" s="122">
        <v>0</v>
      </c>
      <c r="O5167" s="122">
        <v>0</v>
      </c>
      <c r="P5167" s="122">
        <v>0</v>
      </c>
      <c r="Q5167" s="122">
        <v>0</v>
      </c>
      <c r="R5167" s="122">
        <v>0</v>
      </c>
      <c r="S5167" s="122">
        <v>0</v>
      </c>
      <c r="T5167" s="122">
        <v>0</v>
      </c>
      <c r="U5167" s="122">
        <v>0</v>
      </c>
      <c r="V5167" s="122">
        <v>0</v>
      </c>
      <c r="W5167" s="122">
        <v>0</v>
      </c>
      <c r="X5167" s="122">
        <v>0</v>
      </c>
      <c r="Y5167" s="122">
        <v>0</v>
      </c>
      <c r="Z5167" s="122">
        <v>0</v>
      </c>
      <c r="AA5167" s="122">
        <v>0</v>
      </c>
      <c r="AB5167" s="122">
        <v>0</v>
      </c>
      <c r="AC5167" s="122">
        <v>0</v>
      </c>
      <c r="AD5167" s="122">
        <v>0</v>
      </c>
      <c r="AE5167" s="122">
        <v>0</v>
      </c>
      <c r="AF5167" s="122">
        <v>0</v>
      </c>
      <c r="AG5167" s="122">
        <v>0</v>
      </c>
      <c r="AH5167" s="122">
        <v>0</v>
      </c>
      <c r="AI5167" s="122">
        <v>0</v>
      </c>
      <c r="AJ5167" s="122">
        <v>0</v>
      </c>
      <c r="AK5167" s="122">
        <v>0</v>
      </c>
      <c r="AL5167" s="122">
        <v>0</v>
      </c>
    </row>
    <row r="5168" spans="1:38" hidden="1" x14ac:dyDescent="0.25">
      <c r="A5168" s="122" t="s">
        <v>2069</v>
      </c>
      <c r="B5168" s="122">
        <v>1</v>
      </c>
      <c r="C5168" s="122" t="s">
        <v>2279</v>
      </c>
      <c r="D5168" s="122" t="s">
        <v>2136</v>
      </c>
      <c r="E5168" s="122">
        <v>94</v>
      </c>
      <c r="F5168" s="122">
        <v>0</v>
      </c>
      <c r="G5168" s="122">
        <v>0</v>
      </c>
      <c r="H5168" s="122">
        <v>0</v>
      </c>
      <c r="I5168" s="122">
        <v>0</v>
      </c>
      <c r="J5168" s="122">
        <v>0</v>
      </c>
      <c r="K5168" s="122">
        <v>0</v>
      </c>
      <c r="L5168" s="122">
        <v>0</v>
      </c>
      <c r="M5168" s="122">
        <v>0</v>
      </c>
      <c r="N5168" s="122">
        <v>0</v>
      </c>
      <c r="O5168" s="122">
        <v>0</v>
      </c>
      <c r="P5168" s="122">
        <v>0</v>
      </c>
      <c r="Q5168" s="122">
        <v>0</v>
      </c>
      <c r="R5168" s="122">
        <v>0</v>
      </c>
      <c r="S5168" s="122">
        <v>0</v>
      </c>
      <c r="T5168" s="122">
        <v>0</v>
      </c>
      <c r="U5168" s="122">
        <v>0</v>
      </c>
      <c r="V5168" s="122">
        <v>0</v>
      </c>
      <c r="W5168" s="122">
        <v>0</v>
      </c>
      <c r="X5168" s="122">
        <v>0</v>
      </c>
      <c r="Y5168" s="122">
        <v>0</v>
      </c>
      <c r="Z5168" s="122">
        <v>0</v>
      </c>
      <c r="AA5168" s="122">
        <v>0</v>
      </c>
      <c r="AB5168" s="122">
        <v>0</v>
      </c>
      <c r="AC5168" s="122">
        <v>0</v>
      </c>
      <c r="AD5168" s="122">
        <v>0</v>
      </c>
      <c r="AE5168" s="122">
        <v>0</v>
      </c>
      <c r="AF5168" s="122">
        <v>0</v>
      </c>
      <c r="AG5168" s="122">
        <v>0</v>
      </c>
      <c r="AH5168" s="122">
        <v>0</v>
      </c>
      <c r="AI5168" s="122">
        <v>0</v>
      </c>
      <c r="AJ5168" s="122">
        <v>0</v>
      </c>
      <c r="AK5168" s="122">
        <v>0</v>
      </c>
      <c r="AL5168" s="122">
        <v>0</v>
      </c>
    </row>
    <row r="5169" spans="1:38" hidden="1" x14ac:dyDescent="0.25">
      <c r="A5169" s="122" t="s">
        <v>2069</v>
      </c>
      <c r="B5169" s="122">
        <v>1</v>
      </c>
      <c r="C5169" s="122" t="s">
        <v>2279</v>
      </c>
      <c r="D5169" s="122" t="s">
        <v>2137</v>
      </c>
      <c r="E5169" s="122">
        <v>94</v>
      </c>
      <c r="F5169" s="122">
        <v>0</v>
      </c>
      <c r="G5169" s="122">
        <v>0</v>
      </c>
      <c r="H5169" s="122">
        <v>0</v>
      </c>
      <c r="I5169" s="122">
        <v>0</v>
      </c>
      <c r="J5169" s="122">
        <v>0</v>
      </c>
      <c r="K5169" s="122">
        <v>0</v>
      </c>
      <c r="L5169" s="122">
        <v>0</v>
      </c>
      <c r="M5169" s="122">
        <v>0</v>
      </c>
      <c r="N5169" s="122">
        <v>0</v>
      </c>
      <c r="O5169" s="122">
        <v>0</v>
      </c>
      <c r="P5169" s="122">
        <v>0</v>
      </c>
      <c r="Q5169" s="122">
        <v>0</v>
      </c>
      <c r="R5169" s="122">
        <v>0</v>
      </c>
      <c r="S5169" s="122">
        <v>0</v>
      </c>
      <c r="T5169" s="122">
        <v>0</v>
      </c>
      <c r="U5169" s="122">
        <v>0</v>
      </c>
      <c r="V5169" s="122">
        <v>0</v>
      </c>
      <c r="W5169" s="122">
        <v>0</v>
      </c>
      <c r="X5169" s="122">
        <v>0</v>
      </c>
      <c r="Y5169" s="122">
        <v>0</v>
      </c>
      <c r="Z5169" s="122">
        <v>0</v>
      </c>
      <c r="AA5169" s="122">
        <v>0</v>
      </c>
      <c r="AB5169" s="122">
        <v>0</v>
      </c>
      <c r="AC5169" s="122">
        <v>0</v>
      </c>
      <c r="AD5169" s="122">
        <v>0</v>
      </c>
      <c r="AE5169" s="122">
        <v>0</v>
      </c>
      <c r="AF5169" s="122">
        <v>0</v>
      </c>
      <c r="AG5169" s="122">
        <v>0</v>
      </c>
      <c r="AH5169" s="122">
        <v>0</v>
      </c>
      <c r="AI5169" s="122">
        <v>0</v>
      </c>
      <c r="AJ5169" s="122">
        <v>0</v>
      </c>
      <c r="AK5169" s="122">
        <v>0</v>
      </c>
      <c r="AL5169" s="122">
        <v>0</v>
      </c>
    </row>
    <row r="5170" spans="1:38" hidden="1" x14ac:dyDescent="0.25">
      <c r="A5170" s="122" t="s">
        <v>2069</v>
      </c>
      <c r="B5170" s="122">
        <v>1</v>
      </c>
      <c r="C5170" s="122" t="s">
        <v>2279</v>
      </c>
      <c r="D5170" s="122" t="s">
        <v>2138</v>
      </c>
      <c r="E5170" s="122">
        <v>94</v>
      </c>
      <c r="F5170" s="122">
        <v>3.7983501225E-3</v>
      </c>
      <c r="G5170" s="122">
        <v>3.8033634424999999E-3</v>
      </c>
      <c r="H5170" s="122">
        <v>3.8083767624999998E-3</v>
      </c>
      <c r="I5170" s="122">
        <v>4.7629767042999998E-3</v>
      </c>
      <c r="J5170" s="122">
        <v>5.2427833324999997E-3</v>
      </c>
      <c r="K5170" s="122">
        <v>6.5882671607000003E-3</v>
      </c>
      <c r="L5170" s="122">
        <v>7.3182703181000003E-3</v>
      </c>
      <c r="M5170" s="122">
        <v>7.7372525012999998E-3</v>
      </c>
      <c r="N5170" s="122">
        <v>9.4843106435000008E-3</v>
      </c>
      <c r="O5170" s="122">
        <v>9.6287150342E-3</v>
      </c>
      <c r="P5170" s="122">
        <v>5.8864057922E-3</v>
      </c>
      <c r="Q5170" s="122">
        <v>3.9334078779999998E-3</v>
      </c>
      <c r="R5170" s="122">
        <v>3.7678268105000002E-3</v>
      </c>
      <c r="S5170" s="122">
        <v>3.9421933119999997E-3</v>
      </c>
      <c r="T5170" s="122">
        <v>3.9303530438000002E-3</v>
      </c>
      <c r="U5170" s="122">
        <v>3.7807806674999998E-3</v>
      </c>
      <c r="V5170" s="122">
        <v>4.4979744852E-3</v>
      </c>
      <c r="W5170" s="122">
        <v>4.3952945371E-3</v>
      </c>
      <c r="X5170" s="122">
        <v>4.1971367107000003E-3</v>
      </c>
      <c r="Y5170" s="122">
        <v>3.3534047765000001E-3</v>
      </c>
      <c r="Z5170" s="122">
        <v>4.3822724310999999E-3</v>
      </c>
      <c r="AA5170" s="122">
        <v>3.4460260362000001E-3</v>
      </c>
      <c r="AB5170" s="122">
        <v>3.6782426500999998E-3</v>
      </c>
      <c r="AC5170" s="122">
        <v>2.4575312044000002E-3</v>
      </c>
      <c r="AD5170" s="122">
        <v>2.3211491567E-3</v>
      </c>
      <c r="AE5170" s="122">
        <v>1.2750409942E-3</v>
      </c>
      <c r="AF5170" s="122">
        <v>1.2656275262000001E-3</v>
      </c>
      <c r="AG5170" s="122">
        <v>3.925316838E-3</v>
      </c>
      <c r="AH5170" s="122">
        <v>3.5196877195999999E-3</v>
      </c>
      <c r="AI5170" s="122">
        <v>3.5164877646999999E-3</v>
      </c>
      <c r="AJ5170" s="122">
        <v>2.6288615471999999E-3</v>
      </c>
      <c r="AK5170" s="122">
        <v>2.2073759880000001E-3</v>
      </c>
      <c r="AL5170" s="122">
        <v>0</v>
      </c>
    </row>
    <row r="5171" spans="1:38" hidden="1" x14ac:dyDescent="0.25">
      <c r="A5171" s="122" t="s">
        <v>2069</v>
      </c>
      <c r="B5171" s="122">
        <v>1</v>
      </c>
      <c r="C5171" s="122" t="s">
        <v>2279</v>
      </c>
      <c r="D5171" s="122" t="s">
        <v>2139</v>
      </c>
      <c r="E5171" s="122">
        <v>94</v>
      </c>
      <c r="F5171" s="122">
        <v>0</v>
      </c>
      <c r="G5171" s="122">
        <v>0</v>
      </c>
      <c r="H5171" s="122">
        <v>0</v>
      </c>
      <c r="I5171" s="122">
        <v>0</v>
      </c>
      <c r="J5171" s="122">
        <v>0</v>
      </c>
      <c r="K5171" s="122">
        <v>0</v>
      </c>
      <c r="L5171" s="122">
        <v>0</v>
      </c>
      <c r="M5171" s="122">
        <v>0</v>
      </c>
      <c r="N5171" s="122">
        <v>0</v>
      </c>
      <c r="O5171" s="122">
        <v>0</v>
      </c>
      <c r="P5171" s="122">
        <v>0</v>
      </c>
      <c r="Q5171" s="122">
        <v>0</v>
      </c>
      <c r="R5171" s="122">
        <v>9.9299199999999993E-6</v>
      </c>
      <c r="S5171" s="122">
        <v>1.9861080000000001E-5</v>
      </c>
      <c r="T5171" s="122">
        <v>1.9861080000000001E-5</v>
      </c>
      <c r="U5171" s="122">
        <v>2.4826039999999999E-5</v>
      </c>
      <c r="V5171" s="122">
        <v>3.9720920000000003E-5</v>
      </c>
      <c r="W5171" s="122">
        <v>4.2700639999999998E-5</v>
      </c>
      <c r="X5171" s="122">
        <v>4.2700639999999998E-5</v>
      </c>
      <c r="Y5171" s="122">
        <v>4.2700639999999998E-5</v>
      </c>
      <c r="Z5171" s="122">
        <v>4.1228759999999998E-5</v>
      </c>
      <c r="AA5171" s="122">
        <v>3.6503365313000002E-3</v>
      </c>
      <c r="AB5171" s="122">
        <v>3.9675047106E-3</v>
      </c>
      <c r="AC5171" s="122">
        <v>1.8367054740000001E-4</v>
      </c>
      <c r="AD5171" s="122">
        <v>1.191830952E-4</v>
      </c>
      <c r="AE5171" s="122">
        <v>2.1195985890000001E-4</v>
      </c>
      <c r="AF5171" s="122">
        <v>2.1508868539999999E-4</v>
      </c>
      <c r="AG5171" s="122">
        <v>2.2304293600000001E-4</v>
      </c>
      <c r="AH5171" s="122">
        <v>2.039590047E-4</v>
      </c>
      <c r="AI5171" s="122">
        <v>1.7852143369999999E-4</v>
      </c>
      <c r="AJ5171" s="122">
        <v>1.4903074139999999E-4</v>
      </c>
      <c r="AK5171" s="122">
        <v>1.557341746E-4</v>
      </c>
      <c r="AL5171" s="122">
        <v>0</v>
      </c>
    </row>
    <row r="5172" spans="1:38" hidden="1" x14ac:dyDescent="0.25">
      <c r="A5172" s="122" t="s">
        <v>2069</v>
      </c>
      <c r="B5172" s="122">
        <v>1</v>
      </c>
      <c r="C5172" s="122" t="s">
        <v>2279</v>
      </c>
      <c r="D5172" s="122" t="s">
        <v>2140</v>
      </c>
      <c r="E5172" s="122">
        <v>94</v>
      </c>
      <c r="F5172" s="122">
        <v>4.1369077405000003E-3</v>
      </c>
      <c r="G5172" s="122">
        <v>4.1369077405000003E-3</v>
      </c>
      <c r="H5172" s="122">
        <v>4.1369077405000003E-3</v>
      </c>
      <c r="I5172" s="122">
        <v>5.1711352461999999E-3</v>
      </c>
      <c r="J5172" s="122">
        <v>5.6882490979E-3</v>
      </c>
      <c r="K5172" s="122">
        <v>7.1481995621000003E-3</v>
      </c>
      <c r="L5172" s="122">
        <v>7.9378098205000001E-3</v>
      </c>
      <c r="M5172" s="122">
        <v>8.3886781745999995E-3</v>
      </c>
      <c r="N5172" s="122">
        <v>1.02859950019E-2</v>
      </c>
      <c r="O5172" s="122">
        <v>1.04378119727E-2</v>
      </c>
      <c r="P5172" s="122">
        <v>6.3564783218000003E-3</v>
      </c>
      <c r="Q5172" s="122">
        <v>4.2239450836E-3</v>
      </c>
      <c r="R5172" s="122">
        <v>4.0381451244999996E-3</v>
      </c>
      <c r="S5172" s="122">
        <v>4.2225937333999998E-3</v>
      </c>
      <c r="T5172" s="122">
        <v>4.2042379777000004E-3</v>
      </c>
      <c r="U5172" s="122">
        <v>4.0358728230999999E-3</v>
      </c>
      <c r="V5172" s="122">
        <v>4.8050426273999998E-3</v>
      </c>
      <c r="W5172" s="122">
        <v>4.6758541982999998E-3</v>
      </c>
      <c r="X5172" s="122">
        <v>4.4194243582999998E-3</v>
      </c>
      <c r="Y5172" s="122">
        <v>3.3917415784999998E-3</v>
      </c>
      <c r="Z5172" s="122">
        <v>4.8949212544000002E-3</v>
      </c>
      <c r="AA5172" s="122">
        <v>7.3810800000000001E-8</v>
      </c>
      <c r="AB5172" s="122">
        <v>8.8508000000000001E-8</v>
      </c>
      <c r="AC5172" s="122">
        <v>5.2670859999999998E-3</v>
      </c>
      <c r="AD5172" s="122">
        <v>6.0314875999999996E-3</v>
      </c>
      <c r="AE5172" s="122">
        <v>6.4431211999999996E-3</v>
      </c>
      <c r="AF5172" s="122">
        <v>5.0865728000000004E-3</v>
      </c>
      <c r="AG5172" s="122">
        <v>6.2621507999999996E-3</v>
      </c>
      <c r="AH5172" s="122">
        <v>3.6977612E-3</v>
      </c>
      <c r="AI5172" s="122">
        <v>3.6159095999999998E-3</v>
      </c>
      <c r="AJ5172" s="122">
        <v>2.9289612E-3</v>
      </c>
      <c r="AK5172" s="122">
        <v>4.6475780000000003E-3</v>
      </c>
      <c r="AL5172" s="122">
        <v>0</v>
      </c>
    </row>
    <row r="5173" spans="1:38" hidden="1" x14ac:dyDescent="0.25">
      <c r="A5173" s="122" t="s">
        <v>2069</v>
      </c>
      <c r="B5173" s="122">
        <v>1</v>
      </c>
      <c r="C5173" s="122" t="s">
        <v>2279</v>
      </c>
      <c r="D5173" s="122" t="s">
        <v>2211</v>
      </c>
      <c r="E5173" s="122">
        <v>94</v>
      </c>
      <c r="F5173" s="122">
        <v>0</v>
      </c>
      <c r="G5173" s="122">
        <v>0</v>
      </c>
      <c r="H5173" s="122">
        <v>0</v>
      </c>
      <c r="I5173" s="122">
        <v>0</v>
      </c>
      <c r="J5173" s="122">
        <v>0</v>
      </c>
      <c r="K5173" s="122">
        <v>0</v>
      </c>
      <c r="L5173" s="122">
        <v>0</v>
      </c>
      <c r="M5173" s="122">
        <v>0</v>
      </c>
      <c r="N5173" s="122">
        <v>0</v>
      </c>
      <c r="O5173" s="122">
        <v>0</v>
      </c>
      <c r="P5173" s="122">
        <v>0</v>
      </c>
      <c r="Q5173" s="122">
        <v>0</v>
      </c>
      <c r="R5173" s="122">
        <v>0</v>
      </c>
      <c r="S5173" s="122">
        <v>0</v>
      </c>
      <c r="T5173" s="122">
        <v>0</v>
      </c>
      <c r="U5173" s="122">
        <v>0</v>
      </c>
      <c r="V5173" s="122">
        <v>0</v>
      </c>
      <c r="W5173" s="122">
        <v>0</v>
      </c>
      <c r="X5173" s="122">
        <v>0</v>
      </c>
      <c r="Y5173" s="122">
        <v>0</v>
      </c>
      <c r="Z5173" s="122">
        <v>0</v>
      </c>
      <c r="AA5173" s="122">
        <v>0</v>
      </c>
      <c r="AB5173" s="122">
        <v>0</v>
      </c>
      <c r="AC5173" s="122">
        <v>0</v>
      </c>
      <c r="AD5173" s="122">
        <v>0</v>
      </c>
      <c r="AE5173" s="122">
        <v>0</v>
      </c>
      <c r="AF5173" s="122">
        <v>0</v>
      </c>
      <c r="AG5173" s="122">
        <v>0</v>
      </c>
      <c r="AH5173" s="122">
        <v>0</v>
      </c>
      <c r="AI5173" s="122">
        <v>0</v>
      </c>
      <c r="AJ5173" s="122">
        <v>0</v>
      </c>
      <c r="AK5173" s="122">
        <v>0</v>
      </c>
      <c r="AL5173" s="122">
        <v>0</v>
      </c>
    </row>
    <row r="5174" spans="1:38" hidden="1" x14ac:dyDescent="0.25">
      <c r="A5174" s="122" t="s">
        <v>2069</v>
      </c>
      <c r="B5174" s="122">
        <v>1</v>
      </c>
      <c r="C5174" s="122" t="s">
        <v>2279</v>
      </c>
      <c r="D5174" s="122" t="s">
        <v>2141</v>
      </c>
      <c r="E5174" s="122">
        <v>94</v>
      </c>
      <c r="F5174" s="122">
        <v>0</v>
      </c>
      <c r="G5174" s="122">
        <v>0</v>
      </c>
      <c r="H5174" s="122">
        <v>0</v>
      </c>
      <c r="I5174" s="122">
        <v>0</v>
      </c>
      <c r="J5174" s="122">
        <v>0</v>
      </c>
      <c r="K5174" s="122">
        <v>0</v>
      </c>
      <c r="L5174" s="122">
        <v>0</v>
      </c>
      <c r="M5174" s="122">
        <v>0</v>
      </c>
      <c r="N5174" s="122">
        <v>0</v>
      </c>
      <c r="O5174" s="122">
        <v>0</v>
      </c>
      <c r="P5174" s="122">
        <v>0</v>
      </c>
      <c r="Q5174" s="122">
        <v>0</v>
      </c>
      <c r="R5174" s="122">
        <v>0</v>
      </c>
      <c r="S5174" s="122">
        <v>0</v>
      </c>
      <c r="T5174" s="122">
        <v>0</v>
      </c>
      <c r="U5174" s="122">
        <v>0</v>
      </c>
      <c r="V5174" s="122">
        <v>0</v>
      </c>
      <c r="W5174" s="122">
        <v>0</v>
      </c>
      <c r="X5174" s="122">
        <v>0</v>
      </c>
      <c r="Y5174" s="122">
        <v>0</v>
      </c>
      <c r="Z5174" s="122">
        <v>0</v>
      </c>
      <c r="AA5174" s="122">
        <v>0</v>
      </c>
      <c r="AB5174" s="122">
        <v>0</v>
      </c>
      <c r="AC5174" s="122">
        <v>0</v>
      </c>
      <c r="AD5174" s="122">
        <v>0</v>
      </c>
      <c r="AE5174" s="122">
        <v>0</v>
      </c>
      <c r="AF5174" s="122">
        <v>0</v>
      </c>
      <c r="AG5174" s="122">
        <v>0</v>
      </c>
      <c r="AH5174" s="122">
        <v>0</v>
      </c>
      <c r="AI5174" s="122">
        <v>0</v>
      </c>
      <c r="AJ5174" s="122">
        <v>0</v>
      </c>
      <c r="AK5174" s="122">
        <v>0</v>
      </c>
      <c r="AL5174" s="122">
        <v>0</v>
      </c>
    </row>
    <row r="5175" spans="1:38" hidden="1" x14ac:dyDescent="0.25">
      <c r="A5175" s="122" t="s">
        <v>2069</v>
      </c>
      <c r="B5175" s="122">
        <v>1</v>
      </c>
      <c r="C5175" s="122" t="s">
        <v>2279</v>
      </c>
      <c r="D5175" s="122" t="s">
        <v>2142</v>
      </c>
      <c r="E5175" s="122">
        <v>94</v>
      </c>
      <c r="F5175" s="122">
        <v>2.1770085171000002E-3</v>
      </c>
      <c r="G5175" s="122">
        <v>2.1770085171000002E-3</v>
      </c>
      <c r="H5175" s="122">
        <v>2.1770085171000002E-3</v>
      </c>
      <c r="I5175" s="122">
        <v>2.7212597275000001E-3</v>
      </c>
      <c r="J5175" s="122">
        <v>2.9933865076999999E-3</v>
      </c>
      <c r="K5175" s="122">
        <v>3.7616709243000002E-3</v>
      </c>
      <c r="L5175" s="122">
        <v>4.1771964707E-3</v>
      </c>
      <c r="M5175" s="122">
        <v>4.4144605511000001E-3</v>
      </c>
      <c r="N5175" s="122">
        <v>5.4129059331E-3</v>
      </c>
      <c r="O5175" s="122">
        <v>5.4927977162000001E-3</v>
      </c>
      <c r="P5175" s="122">
        <v>3.3450354364999999E-3</v>
      </c>
      <c r="Q5175" s="122">
        <v>2.2228104173000001E-3</v>
      </c>
      <c r="R5175" s="122">
        <v>2.1250342612E-3</v>
      </c>
      <c r="S5175" s="122">
        <v>2.2220986054000001E-3</v>
      </c>
      <c r="T5175" s="122">
        <v>2.2124393905999999E-3</v>
      </c>
      <c r="U5175" s="122">
        <v>2.1238392888000002E-3</v>
      </c>
      <c r="V5175" s="122">
        <v>2.5286070457000002E-3</v>
      </c>
      <c r="W5175" s="122">
        <v>2.4606234328000002E-3</v>
      </c>
      <c r="X5175" s="122">
        <v>2.325680032E-3</v>
      </c>
      <c r="Y5175" s="122">
        <v>1.7848713641000001E-3</v>
      </c>
      <c r="Z5175" s="122">
        <v>2.3845523405999999E-3</v>
      </c>
      <c r="AA5175" s="122">
        <v>3.0997519330000002E-4</v>
      </c>
      <c r="AB5175" s="122">
        <v>3.367218442E-4</v>
      </c>
      <c r="AC5175" s="122">
        <v>1.31394457019E-2</v>
      </c>
      <c r="AD5175" s="122">
        <v>1.33226617961E-2</v>
      </c>
      <c r="AE5175" s="122">
        <v>1.1926544967399999E-2</v>
      </c>
      <c r="AF5175" s="122">
        <v>1.17355429566E-2</v>
      </c>
      <c r="AG5175" s="122">
        <v>1.3035948170899999E-2</v>
      </c>
      <c r="AH5175" s="122">
        <v>1.13893885927E-2</v>
      </c>
      <c r="AI5175" s="122">
        <v>8.0050772457999995E-3</v>
      </c>
      <c r="AJ5175" s="122">
        <v>8.9716271564999998E-3</v>
      </c>
      <c r="AK5175" s="122">
        <v>1.2439340433999999E-2</v>
      </c>
      <c r="AL5175" s="122">
        <v>0</v>
      </c>
    </row>
    <row r="5176" spans="1:38" hidden="1" x14ac:dyDescent="0.25">
      <c r="A5176" s="122" t="s">
        <v>2069</v>
      </c>
      <c r="B5176" s="122">
        <v>1</v>
      </c>
      <c r="C5176" s="122" t="s">
        <v>2279</v>
      </c>
      <c r="D5176" s="122" t="s">
        <v>2143</v>
      </c>
      <c r="E5176" s="122">
        <v>94</v>
      </c>
      <c r="F5176" s="122">
        <v>3.2798425560000001E-4</v>
      </c>
      <c r="G5176" s="122">
        <v>3.2798425560000001E-4</v>
      </c>
      <c r="H5176" s="122">
        <v>3.2798425560000001E-4</v>
      </c>
      <c r="I5176" s="122">
        <v>4.0997997699999999E-4</v>
      </c>
      <c r="J5176" s="122">
        <v>4.509778377E-4</v>
      </c>
      <c r="K5176" s="122">
        <v>5.667264965E-4</v>
      </c>
      <c r="L5176" s="122">
        <v>6.2932881189999999E-4</v>
      </c>
      <c r="M5176" s="122">
        <v>6.6507495239999999E-4</v>
      </c>
      <c r="N5176" s="122">
        <v>8.1549836699999995E-4</v>
      </c>
      <c r="O5176" s="122">
        <v>8.2753480060000003E-4</v>
      </c>
      <c r="P5176" s="122">
        <v>5.0395641579999997E-4</v>
      </c>
      <c r="Q5176" s="122">
        <v>3.3488481950000001E-4</v>
      </c>
      <c r="R5176" s="122">
        <v>3.201534595E-4</v>
      </c>
      <c r="S5176" s="122">
        <v>3.347778453E-4</v>
      </c>
      <c r="T5176" s="122">
        <v>3.3332203080000002E-4</v>
      </c>
      <c r="U5176" s="122">
        <v>3.1997413629999998E-4</v>
      </c>
      <c r="V5176" s="122">
        <v>3.8095567999999998E-4</v>
      </c>
      <c r="W5176" s="122">
        <v>3.7071316479999998E-4</v>
      </c>
      <c r="X5176" s="122">
        <v>3.5038224590000001E-4</v>
      </c>
      <c r="Y5176" s="122">
        <v>2.6890548929999999E-4</v>
      </c>
      <c r="Z5176" s="122">
        <v>3.5925175289999999E-4</v>
      </c>
      <c r="AA5176" s="122">
        <v>9.0933427686000004E-3</v>
      </c>
      <c r="AB5176" s="122">
        <v>9.8954879899000002E-3</v>
      </c>
      <c r="AC5176" s="122">
        <v>3.660021838E-4</v>
      </c>
      <c r="AD5176" s="122">
        <v>4.4334183300000002E-5</v>
      </c>
      <c r="AE5176" s="122">
        <v>6.1861777200000005E-5</v>
      </c>
      <c r="AF5176" s="122">
        <v>1.8057655959999999E-4</v>
      </c>
      <c r="AG5176" s="122">
        <v>2.3821609041999999E-3</v>
      </c>
      <c r="AH5176" s="122">
        <v>5.5571072500000002E-5</v>
      </c>
      <c r="AI5176" s="122">
        <v>4.6633847599999999E-5</v>
      </c>
      <c r="AJ5176" s="122">
        <v>4.7795857000000003E-5</v>
      </c>
      <c r="AK5176" s="122">
        <v>5.0028828400000001E-5</v>
      </c>
      <c r="AL5176" s="122">
        <v>0</v>
      </c>
    </row>
    <row r="5177" spans="1:38" hidden="1" x14ac:dyDescent="0.25">
      <c r="A5177" s="122" t="s">
        <v>2069</v>
      </c>
      <c r="B5177" s="122">
        <v>1</v>
      </c>
      <c r="C5177" s="122" t="s">
        <v>2279</v>
      </c>
      <c r="D5177" s="122" t="s">
        <v>2177</v>
      </c>
      <c r="E5177" s="122">
        <v>94</v>
      </c>
      <c r="F5177" s="122">
        <v>0</v>
      </c>
      <c r="G5177" s="122">
        <v>0</v>
      </c>
      <c r="H5177" s="122">
        <v>0</v>
      </c>
      <c r="I5177" s="122">
        <v>0</v>
      </c>
      <c r="J5177" s="122">
        <v>0</v>
      </c>
      <c r="K5177" s="122">
        <v>0</v>
      </c>
      <c r="L5177" s="122">
        <v>0</v>
      </c>
      <c r="M5177" s="122">
        <v>0</v>
      </c>
      <c r="N5177" s="122">
        <v>0</v>
      </c>
      <c r="O5177" s="122">
        <v>0</v>
      </c>
      <c r="P5177" s="122">
        <v>0</v>
      </c>
      <c r="Q5177" s="122">
        <v>0</v>
      </c>
      <c r="R5177" s="122">
        <v>0</v>
      </c>
      <c r="S5177" s="122">
        <v>0</v>
      </c>
      <c r="T5177" s="122">
        <v>0</v>
      </c>
      <c r="U5177" s="122">
        <v>0</v>
      </c>
      <c r="V5177" s="122">
        <v>0</v>
      </c>
      <c r="W5177" s="122">
        <v>0</v>
      </c>
      <c r="X5177" s="122">
        <v>0</v>
      </c>
      <c r="Y5177" s="122">
        <v>0</v>
      </c>
      <c r="Z5177" s="122">
        <v>0</v>
      </c>
      <c r="AA5177" s="122">
        <v>0</v>
      </c>
      <c r="AB5177" s="122">
        <v>0</v>
      </c>
      <c r="AC5177" s="122">
        <v>0</v>
      </c>
      <c r="AD5177" s="122">
        <v>0</v>
      </c>
      <c r="AE5177" s="122">
        <v>0</v>
      </c>
      <c r="AF5177" s="122">
        <v>0</v>
      </c>
      <c r="AG5177" s="122">
        <v>0</v>
      </c>
      <c r="AH5177" s="122">
        <v>0</v>
      </c>
      <c r="AI5177" s="122">
        <v>0</v>
      </c>
      <c r="AJ5177" s="122">
        <v>0</v>
      </c>
      <c r="AK5177" s="122">
        <v>0</v>
      </c>
      <c r="AL5177" s="122">
        <v>0</v>
      </c>
    </row>
    <row r="5178" spans="1:38" hidden="1" x14ac:dyDescent="0.25">
      <c r="A5178" s="122" t="s">
        <v>2069</v>
      </c>
      <c r="B5178" s="122">
        <v>1</v>
      </c>
      <c r="C5178" s="122" t="s">
        <v>2279</v>
      </c>
      <c r="D5178" s="122" t="s">
        <v>2144</v>
      </c>
      <c r="E5178" s="122">
        <v>94</v>
      </c>
      <c r="F5178" s="122">
        <v>1.5960641E-5</v>
      </c>
      <c r="G5178" s="122">
        <v>1.5960641E-5</v>
      </c>
      <c r="H5178" s="122">
        <v>1.5960641E-5</v>
      </c>
      <c r="I5178" s="122">
        <v>1.9950897200000001E-5</v>
      </c>
      <c r="J5178" s="122">
        <v>2.1945340299999999E-5</v>
      </c>
      <c r="K5178" s="122">
        <v>2.7577926300000002E-5</v>
      </c>
      <c r="L5178" s="122">
        <v>3.0623755499999998E-5</v>
      </c>
      <c r="M5178" s="122">
        <v>3.2364397299999998E-5</v>
      </c>
      <c r="N5178" s="122">
        <v>3.9683925599999999E-5</v>
      </c>
      <c r="O5178" s="122">
        <v>4.0268810900000002E-5</v>
      </c>
      <c r="P5178" s="122">
        <v>2.4523013699999999E-5</v>
      </c>
      <c r="Q5178" s="122">
        <v>1.6296231500000001E-5</v>
      </c>
      <c r="R5178" s="122">
        <v>1.55796206E-5</v>
      </c>
      <c r="S5178" s="122">
        <v>1.6291182600000001E-5</v>
      </c>
      <c r="T5178" s="122">
        <v>1.62204528E-5</v>
      </c>
      <c r="U5178" s="122">
        <v>1.55699547E-5</v>
      </c>
      <c r="V5178" s="122">
        <v>1.85385474E-5</v>
      </c>
      <c r="W5178" s="122">
        <v>1.8039898400000001E-5</v>
      </c>
      <c r="X5178" s="122">
        <v>1.70499203E-5</v>
      </c>
      <c r="Y5178" s="122">
        <v>1.30849287E-5</v>
      </c>
      <c r="Z5178" s="122">
        <v>1.74822919E-5</v>
      </c>
      <c r="AA5178" s="122">
        <v>5.0518462340000002E-4</v>
      </c>
      <c r="AB5178" s="122">
        <v>5.4974907279999995E-4</v>
      </c>
      <c r="AC5178" s="122">
        <v>2.03329417E-5</v>
      </c>
      <c r="AD5178" s="122">
        <v>5.2954834699999997E-5</v>
      </c>
      <c r="AE5178" s="122">
        <v>8.2483560600000004E-5</v>
      </c>
      <c r="AF5178" s="122">
        <v>8.3702879699999998E-5</v>
      </c>
      <c r="AG5178" s="122">
        <v>8.2827880000000006E-5</v>
      </c>
      <c r="AH5178" s="122">
        <v>7.4094804600000001E-5</v>
      </c>
      <c r="AI5178" s="122">
        <v>6.2179312699999997E-5</v>
      </c>
      <c r="AJ5178" s="122">
        <v>6.3726997500000005E-5</v>
      </c>
      <c r="AK5178" s="122">
        <v>6.67046725E-5</v>
      </c>
      <c r="AL5178" s="122">
        <v>0</v>
      </c>
    </row>
    <row r="5179" spans="1:38" hidden="1" x14ac:dyDescent="0.25">
      <c r="A5179" s="122" t="s">
        <v>2069</v>
      </c>
      <c r="B5179" s="122">
        <v>1</v>
      </c>
      <c r="C5179" s="122" t="s">
        <v>2279</v>
      </c>
      <c r="D5179" s="122" t="s">
        <v>2145</v>
      </c>
      <c r="E5179" s="122">
        <v>94</v>
      </c>
      <c r="F5179" s="122">
        <v>0</v>
      </c>
      <c r="G5179" s="122">
        <v>0</v>
      </c>
      <c r="H5179" s="122">
        <v>0</v>
      </c>
      <c r="I5179" s="122">
        <v>0</v>
      </c>
      <c r="J5179" s="122">
        <v>0</v>
      </c>
      <c r="K5179" s="122">
        <v>0</v>
      </c>
      <c r="L5179" s="122">
        <v>0</v>
      </c>
      <c r="M5179" s="122">
        <v>0</v>
      </c>
      <c r="N5179" s="122">
        <v>0</v>
      </c>
      <c r="O5179" s="122">
        <v>0</v>
      </c>
      <c r="P5179" s="122">
        <v>0</v>
      </c>
      <c r="Q5179" s="122">
        <v>0</v>
      </c>
      <c r="R5179" s="122">
        <v>0</v>
      </c>
      <c r="S5179" s="122">
        <v>0</v>
      </c>
      <c r="T5179" s="122">
        <v>0</v>
      </c>
      <c r="U5179" s="122">
        <v>0</v>
      </c>
      <c r="V5179" s="122">
        <v>0</v>
      </c>
      <c r="W5179" s="122">
        <v>0</v>
      </c>
      <c r="X5179" s="122">
        <v>0</v>
      </c>
      <c r="Y5179" s="122">
        <v>0</v>
      </c>
      <c r="Z5179" s="122">
        <v>0</v>
      </c>
      <c r="AA5179" s="122">
        <v>0</v>
      </c>
      <c r="AB5179" s="122">
        <v>0</v>
      </c>
      <c r="AC5179" s="122">
        <v>0</v>
      </c>
      <c r="AD5179" s="122">
        <v>0</v>
      </c>
      <c r="AE5179" s="122">
        <v>0</v>
      </c>
      <c r="AF5179" s="122">
        <v>0</v>
      </c>
      <c r="AG5179" s="122">
        <v>0</v>
      </c>
      <c r="AH5179" s="122">
        <v>0</v>
      </c>
      <c r="AI5179" s="122">
        <v>0</v>
      </c>
      <c r="AJ5179" s="122">
        <v>0</v>
      </c>
      <c r="AK5179" s="122">
        <v>0</v>
      </c>
      <c r="AL5179" s="122">
        <v>0</v>
      </c>
    </row>
    <row r="5180" spans="1:38" hidden="1" x14ac:dyDescent="0.25">
      <c r="A5180" s="122" t="s">
        <v>2069</v>
      </c>
      <c r="B5180" s="122">
        <v>1</v>
      </c>
      <c r="C5180" s="122" t="s">
        <v>2279</v>
      </c>
      <c r="D5180" s="122" t="s">
        <v>2146</v>
      </c>
      <c r="E5180" s="122">
        <v>94</v>
      </c>
      <c r="F5180" s="122">
        <v>1.3538343129999999E-4</v>
      </c>
      <c r="G5180" s="122">
        <v>1.3538343129999999E-4</v>
      </c>
      <c r="H5180" s="122">
        <v>1.3538343129999999E-4</v>
      </c>
      <c r="I5180" s="122">
        <v>1.69228413E-4</v>
      </c>
      <c r="J5180" s="122">
        <v>1.8615217189999999E-4</v>
      </c>
      <c r="K5180" s="122">
        <v>2.3392963900000001E-4</v>
      </c>
      <c r="L5180" s="122">
        <v>2.5977064350000002E-4</v>
      </c>
      <c r="M5180" s="122">
        <v>2.7452567229999998E-4</v>
      </c>
      <c r="N5180" s="122">
        <v>3.3661667669999999E-4</v>
      </c>
      <c r="O5180" s="122">
        <v>3.4158475629999998E-4</v>
      </c>
      <c r="P5180" s="122">
        <v>2.0802028510000001E-4</v>
      </c>
      <c r="Q5180" s="122">
        <v>1.3823127500000001E-4</v>
      </c>
      <c r="R5180" s="122">
        <v>1.321515689E-4</v>
      </c>
      <c r="S5180" s="122">
        <v>1.381874592E-4</v>
      </c>
      <c r="T5180" s="122">
        <v>1.3758680600000001E-4</v>
      </c>
      <c r="U5180" s="122">
        <v>1.3207692849999999E-4</v>
      </c>
      <c r="V5180" s="122">
        <v>1.5724871000000001E-4</v>
      </c>
      <c r="W5180" s="122">
        <v>1.5302061749999999E-4</v>
      </c>
      <c r="X5180" s="122">
        <v>1.4462814860000001E-4</v>
      </c>
      <c r="Y5180" s="122">
        <v>1.109971381E-4</v>
      </c>
      <c r="Z5180" s="122">
        <v>1.4829012929999999E-4</v>
      </c>
      <c r="AA5180" s="122">
        <v>1.4819050357E-3</v>
      </c>
      <c r="AB5180" s="122">
        <v>1.6127407916000001E-3</v>
      </c>
      <c r="AC5180" s="122">
        <v>5.5867213365999998E-3</v>
      </c>
      <c r="AD5180" s="122">
        <v>3.9555213070000001E-3</v>
      </c>
      <c r="AE5180" s="122">
        <v>8.6915210519000006E-3</v>
      </c>
      <c r="AF5180" s="122">
        <v>1.90089535329E-2</v>
      </c>
      <c r="AG5180" s="122">
        <v>1.2138312635899999E-2</v>
      </c>
      <c r="AH5180" s="122">
        <v>1.20312061495E-2</v>
      </c>
      <c r="AI5180" s="122">
        <v>9.9176639245999992E-3</v>
      </c>
      <c r="AJ5180" s="122">
        <v>1.1880648237699999E-2</v>
      </c>
      <c r="AK5180" s="122">
        <v>1.29127310081E-2</v>
      </c>
      <c r="AL5180" s="122">
        <v>0</v>
      </c>
    </row>
    <row r="5181" spans="1:38" hidden="1" x14ac:dyDescent="0.25">
      <c r="A5181" s="122" t="s">
        <v>2069</v>
      </c>
      <c r="B5181" s="122">
        <v>1</v>
      </c>
      <c r="C5181" s="122" t="s">
        <v>2279</v>
      </c>
      <c r="D5181" s="122" t="s">
        <v>2147</v>
      </c>
      <c r="E5181" s="122">
        <v>94</v>
      </c>
      <c r="F5181" s="122">
        <v>0</v>
      </c>
      <c r="G5181" s="122">
        <v>0</v>
      </c>
      <c r="H5181" s="122">
        <v>0</v>
      </c>
      <c r="I5181" s="122">
        <v>0</v>
      </c>
      <c r="J5181" s="122">
        <v>0</v>
      </c>
      <c r="K5181" s="122">
        <v>0</v>
      </c>
      <c r="L5181" s="122">
        <v>0</v>
      </c>
      <c r="M5181" s="122">
        <v>0</v>
      </c>
      <c r="N5181" s="122">
        <v>0</v>
      </c>
      <c r="O5181" s="122">
        <v>0</v>
      </c>
      <c r="P5181" s="122">
        <v>0</v>
      </c>
      <c r="Q5181" s="122">
        <v>0</v>
      </c>
      <c r="R5181" s="122">
        <v>0</v>
      </c>
      <c r="S5181" s="122">
        <v>0</v>
      </c>
      <c r="T5181" s="122">
        <v>0</v>
      </c>
      <c r="U5181" s="122">
        <v>0</v>
      </c>
      <c r="V5181" s="122">
        <v>0</v>
      </c>
      <c r="W5181" s="122">
        <v>0</v>
      </c>
      <c r="X5181" s="122">
        <v>0</v>
      </c>
      <c r="Y5181" s="122">
        <v>0</v>
      </c>
      <c r="Z5181" s="122">
        <v>0</v>
      </c>
      <c r="AA5181" s="122">
        <v>0</v>
      </c>
      <c r="AB5181" s="122">
        <v>0</v>
      </c>
      <c r="AC5181" s="122">
        <v>0</v>
      </c>
      <c r="AD5181" s="122">
        <v>0</v>
      </c>
      <c r="AE5181" s="122">
        <v>0</v>
      </c>
      <c r="AF5181" s="122">
        <v>0</v>
      </c>
      <c r="AG5181" s="122">
        <v>0</v>
      </c>
      <c r="AH5181" s="122">
        <v>0</v>
      </c>
      <c r="AI5181" s="122">
        <v>0</v>
      </c>
      <c r="AJ5181" s="122">
        <v>0</v>
      </c>
      <c r="AK5181" s="122">
        <v>0</v>
      </c>
      <c r="AL5181" s="122">
        <v>0</v>
      </c>
    </row>
    <row r="5182" spans="1:38" hidden="1" x14ac:dyDescent="0.25">
      <c r="A5182" s="122" t="s">
        <v>2069</v>
      </c>
      <c r="B5182" s="122">
        <v>1</v>
      </c>
      <c r="C5182" s="122" t="s">
        <v>2279</v>
      </c>
      <c r="D5182" s="122" t="s">
        <v>475</v>
      </c>
      <c r="E5182" s="122">
        <v>94</v>
      </c>
      <c r="F5182" s="122">
        <v>0</v>
      </c>
      <c r="G5182" s="122">
        <v>0</v>
      </c>
      <c r="H5182" s="122">
        <v>0</v>
      </c>
      <c r="I5182" s="122">
        <v>0</v>
      </c>
      <c r="J5182" s="122">
        <v>0</v>
      </c>
      <c r="K5182" s="122">
        <v>0</v>
      </c>
      <c r="L5182" s="122">
        <v>0</v>
      </c>
      <c r="M5182" s="122">
        <v>0</v>
      </c>
      <c r="N5182" s="122">
        <v>0</v>
      </c>
      <c r="O5182" s="122">
        <v>0</v>
      </c>
      <c r="P5182" s="122">
        <v>0</v>
      </c>
      <c r="Q5182" s="122">
        <v>0</v>
      </c>
      <c r="R5182" s="122">
        <v>0</v>
      </c>
      <c r="S5182" s="122">
        <v>0</v>
      </c>
      <c r="T5182" s="122">
        <v>0</v>
      </c>
      <c r="U5182" s="122">
        <v>0</v>
      </c>
      <c r="V5182" s="122">
        <v>0</v>
      </c>
      <c r="W5182" s="122">
        <v>0</v>
      </c>
      <c r="X5182" s="122">
        <v>0</v>
      </c>
      <c r="Y5182" s="122">
        <v>0</v>
      </c>
      <c r="Z5182" s="122">
        <v>0</v>
      </c>
      <c r="AA5182" s="122">
        <v>0</v>
      </c>
      <c r="AB5182" s="122">
        <v>0</v>
      </c>
      <c r="AC5182" s="122">
        <v>0</v>
      </c>
      <c r="AD5182" s="122">
        <v>0</v>
      </c>
      <c r="AE5182" s="122">
        <v>0</v>
      </c>
      <c r="AF5182" s="122">
        <v>0</v>
      </c>
      <c r="AG5182" s="122">
        <v>0</v>
      </c>
      <c r="AH5182" s="122">
        <v>0</v>
      </c>
      <c r="AI5182" s="122">
        <v>0</v>
      </c>
      <c r="AJ5182" s="122">
        <v>0</v>
      </c>
      <c r="AK5182" s="122">
        <v>0</v>
      </c>
      <c r="AL5182" s="122">
        <v>0</v>
      </c>
    </row>
    <row r="5183" spans="1:38" hidden="1" x14ac:dyDescent="0.25">
      <c r="A5183" s="122" t="s">
        <v>2069</v>
      </c>
      <c r="B5183" s="122">
        <v>1</v>
      </c>
      <c r="C5183" s="122" t="s">
        <v>2279</v>
      </c>
      <c r="D5183" s="122" t="s">
        <v>2148</v>
      </c>
      <c r="E5183" s="122">
        <v>94</v>
      </c>
      <c r="F5183" s="122">
        <v>0</v>
      </c>
      <c r="G5183" s="122">
        <v>0</v>
      </c>
      <c r="H5183" s="122">
        <v>0</v>
      </c>
      <c r="I5183" s="122">
        <v>0</v>
      </c>
      <c r="J5183" s="122">
        <v>0</v>
      </c>
      <c r="K5183" s="122">
        <v>0</v>
      </c>
      <c r="L5183" s="122">
        <v>0</v>
      </c>
      <c r="M5183" s="122">
        <v>0</v>
      </c>
      <c r="N5183" s="122">
        <v>0</v>
      </c>
      <c r="O5183" s="122">
        <v>0</v>
      </c>
      <c r="P5183" s="122">
        <v>0</v>
      </c>
      <c r="Q5183" s="122">
        <v>0</v>
      </c>
      <c r="R5183" s="122">
        <v>0</v>
      </c>
      <c r="S5183" s="122">
        <v>0</v>
      </c>
      <c r="T5183" s="122">
        <v>0</v>
      </c>
      <c r="U5183" s="122">
        <v>0</v>
      </c>
      <c r="V5183" s="122">
        <v>0</v>
      </c>
      <c r="W5183" s="122">
        <v>0</v>
      </c>
      <c r="X5183" s="122">
        <v>0</v>
      </c>
      <c r="Y5183" s="122">
        <v>0</v>
      </c>
      <c r="Z5183" s="122">
        <v>0</v>
      </c>
      <c r="AA5183" s="122">
        <v>0</v>
      </c>
      <c r="AB5183" s="122">
        <v>0</v>
      </c>
      <c r="AC5183" s="122">
        <v>0</v>
      </c>
      <c r="AD5183" s="122">
        <v>0</v>
      </c>
      <c r="AE5183" s="122">
        <v>0</v>
      </c>
      <c r="AF5183" s="122">
        <v>0</v>
      </c>
      <c r="AG5183" s="122">
        <v>0</v>
      </c>
      <c r="AH5183" s="122">
        <v>0</v>
      </c>
      <c r="AI5183" s="122">
        <v>0</v>
      </c>
      <c r="AJ5183" s="122">
        <v>5.3112294E-6</v>
      </c>
      <c r="AK5183" s="122">
        <v>5.5590318999999997E-6</v>
      </c>
      <c r="AL5183" s="122">
        <v>0</v>
      </c>
    </row>
    <row r="5184" spans="1:38" hidden="1" x14ac:dyDescent="0.25">
      <c r="A5184" s="122" t="s">
        <v>2069</v>
      </c>
      <c r="B5184" s="122">
        <v>1</v>
      </c>
      <c r="C5184" s="122" t="s">
        <v>2279</v>
      </c>
      <c r="D5184" s="122" t="s">
        <v>2149</v>
      </c>
      <c r="E5184" s="122">
        <v>94</v>
      </c>
      <c r="F5184" s="122">
        <v>7.6609615099999998E-5</v>
      </c>
      <c r="G5184" s="122">
        <v>7.6609615099999998E-5</v>
      </c>
      <c r="H5184" s="122">
        <v>7.6609615099999998E-5</v>
      </c>
      <c r="I5184" s="122">
        <v>9.5761687499999997E-5</v>
      </c>
      <c r="J5184" s="122">
        <v>1.053382818E-4</v>
      </c>
      <c r="K5184" s="122">
        <v>1.3237367619999999E-4</v>
      </c>
      <c r="L5184" s="122">
        <v>1.4699692890000001E-4</v>
      </c>
      <c r="M5184" s="122">
        <v>1.553455001E-4</v>
      </c>
      <c r="N5184" s="122">
        <v>1.904818644E-4</v>
      </c>
      <c r="O5184" s="122">
        <v>1.932925832E-4</v>
      </c>
      <c r="P5184" s="122">
        <v>1.177124383E-4</v>
      </c>
      <c r="Q5184" s="122">
        <v>7.8221647799999998E-5</v>
      </c>
      <c r="R5184" s="122">
        <v>7.4780763499999997E-5</v>
      </c>
      <c r="S5184" s="122">
        <v>7.81956085E-5</v>
      </c>
      <c r="T5184" s="122">
        <v>7.7855635000000003E-5</v>
      </c>
      <c r="U5184" s="122">
        <v>7.4738438699999994E-5</v>
      </c>
      <c r="V5184" s="122">
        <v>8.8982394299999995E-5</v>
      </c>
      <c r="W5184" s="122">
        <v>8.6590130899999996E-5</v>
      </c>
      <c r="X5184" s="122">
        <v>8.18415378E-5</v>
      </c>
      <c r="Y5184" s="122">
        <v>6.2810563399999996E-5</v>
      </c>
      <c r="Z5184" s="122">
        <v>8.3912345499999994E-5</v>
      </c>
      <c r="AA5184" s="122">
        <v>2.9363769020999998E-3</v>
      </c>
      <c r="AB5184" s="122">
        <v>3.1954179543999999E-3</v>
      </c>
      <c r="AC5184" s="122">
        <v>1.18187718E-4</v>
      </c>
      <c r="AD5184" s="122">
        <v>2.1690363939999999E-4</v>
      </c>
      <c r="AE5184" s="122">
        <v>3.0553604400000001E-4</v>
      </c>
      <c r="AF5184" s="122">
        <v>3.1020675339999998E-4</v>
      </c>
      <c r="AG5184" s="122">
        <v>3.0666325370000001E-4</v>
      </c>
      <c r="AH5184" s="122">
        <v>2.7447840549999999E-4</v>
      </c>
      <c r="AI5184" s="122">
        <v>2.3079045E-4</v>
      </c>
      <c r="AJ5184" s="122">
        <v>2.536517675E-4</v>
      </c>
      <c r="AK5184" s="122">
        <v>2.4677537170000001E-4</v>
      </c>
      <c r="AL5184" s="122">
        <v>0</v>
      </c>
    </row>
    <row r="5185" spans="1:38" hidden="1" x14ac:dyDescent="0.25">
      <c r="A5185" s="122" t="s">
        <v>2069</v>
      </c>
      <c r="B5185" s="122">
        <v>1</v>
      </c>
      <c r="C5185" s="122" t="s">
        <v>2279</v>
      </c>
      <c r="D5185" s="122" t="s">
        <v>2150</v>
      </c>
      <c r="E5185" s="122">
        <v>94</v>
      </c>
      <c r="F5185" s="122">
        <v>1.6432718312100001E-2</v>
      </c>
      <c r="G5185" s="122">
        <v>1.6432718312100001E-2</v>
      </c>
      <c r="H5185" s="122">
        <v>1.6432718312100001E-2</v>
      </c>
      <c r="I5185" s="122">
        <v>2.0540897329799999E-2</v>
      </c>
      <c r="J5185" s="122">
        <v>2.2594988035900002E-2</v>
      </c>
      <c r="K5185" s="122">
        <v>2.8394235384099999E-2</v>
      </c>
      <c r="L5185" s="122">
        <v>3.1530744259699997E-2</v>
      </c>
      <c r="M5185" s="122">
        <v>3.3321692596199999E-2</v>
      </c>
      <c r="N5185" s="122">
        <v>4.0858260415100003E-2</v>
      </c>
      <c r="O5185" s="122">
        <v>4.1461306556500002E-2</v>
      </c>
      <c r="P5185" s="122">
        <v>2.5249345549400001E-2</v>
      </c>
      <c r="Q5185" s="122">
        <v>1.6778446594100001E-2</v>
      </c>
      <c r="R5185" s="122">
        <v>1.6040408631200001E-2</v>
      </c>
      <c r="S5185" s="122">
        <v>1.6773080388299999E-2</v>
      </c>
      <c r="T5185" s="122">
        <v>1.6700164354499999E-2</v>
      </c>
      <c r="U5185" s="122">
        <v>1.60313845021E-2</v>
      </c>
      <c r="V5185" s="122">
        <v>1.9086697065700001E-2</v>
      </c>
      <c r="W5185" s="122">
        <v>1.8592150805800001E-2</v>
      </c>
      <c r="X5185" s="122">
        <v>1.75797642135E-2</v>
      </c>
      <c r="Y5185" s="122">
        <v>1.5331541857300001E-2</v>
      </c>
      <c r="Z5185" s="122">
        <v>2.3542696528299999E-2</v>
      </c>
      <c r="AA5185" s="122">
        <v>4.5649802900000001E-5</v>
      </c>
      <c r="AB5185" s="122">
        <v>5.7758345800000002E-5</v>
      </c>
      <c r="AC5185" s="122">
        <v>5.56354272E-3</v>
      </c>
      <c r="AD5185" s="122">
        <v>1.0242066039999999E-2</v>
      </c>
      <c r="AE5185" s="122">
        <v>9.1834199199999998E-3</v>
      </c>
      <c r="AF5185" s="122">
        <v>4.4186425999999997E-3</v>
      </c>
      <c r="AG5185" s="122">
        <v>3.31773936E-3</v>
      </c>
      <c r="AH5185" s="122">
        <v>3.2820093600000001E-3</v>
      </c>
      <c r="AI5185" s="122">
        <v>2.9966933599999998E-3</v>
      </c>
      <c r="AJ5185" s="122">
        <v>1.7591101200000001E-3</v>
      </c>
      <c r="AK5185" s="122">
        <v>1.39294512E-3</v>
      </c>
      <c r="AL5185" s="122">
        <v>0</v>
      </c>
    </row>
    <row r="5186" spans="1:38" hidden="1" x14ac:dyDescent="0.25">
      <c r="A5186" s="122" t="s">
        <v>2069</v>
      </c>
      <c r="B5186" s="122">
        <v>1</v>
      </c>
      <c r="C5186" s="122" t="s">
        <v>2279</v>
      </c>
      <c r="D5186" s="122" t="s">
        <v>2151</v>
      </c>
      <c r="E5186" s="122">
        <v>94</v>
      </c>
      <c r="F5186" s="122">
        <v>0</v>
      </c>
      <c r="G5186" s="122">
        <v>0</v>
      </c>
      <c r="H5186" s="122">
        <v>0</v>
      </c>
      <c r="I5186" s="122">
        <v>0</v>
      </c>
      <c r="J5186" s="122">
        <v>0</v>
      </c>
      <c r="K5186" s="122">
        <v>0</v>
      </c>
      <c r="L5186" s="122">
        <v>0</v>
      </c>
      <c r="M5186" s="122">
        <v>0</v>
      </c>
      <c r="N5186" s="122">
        <v>0</v>
      </c>
      <c r="O5186" s="122">
        <v>0</v>
      </c>
      <c r="P5186" s="122">
        <v>0</v>
      </c>
      <c r="Q5186" s="122">
        <v>0</v>
      </c>
      <c r="R5186" s="122">
        <v>0</v>
      </c>
      <c r="S5186" s="122">
        <v>0</v>
      </c>
      <c r="T5186" s="122">
        <v>0</v>
      </c>
      <c r="U5186" s="122">
        <v>0</v>
      </c>
      <c r="V5186" s="122">
        <v>0</v>
      </c>
      <c r="W5186" s="122">
        <v>0</v>
      </c>
      <c r="X5186" s="122">
        <v>0</v>
      </c>
      <c r="Y5186" s="122">
        <v>0</v>
      </c>
      <c r="Z5186" s="122">
        <v>0</v>
      </c>
      <c r="AA5186" s="122">
        <v>0</v>
      </c>
      <c r="AB5186" s="122">
        <v>0</v>
      </c>
      <c r="AC5186" s="122">
        <v>0</v>
      </c>
      <c r="AD5186" s="122">
        <v>0</v>
      </c>
      <c r="AE5186" s="122">
        <v>0</v>
      </c>
      <c r="AF5186" s="122">
        <v>0</v>
      </c>
      <c r="AG5186" s="122">
        <v>0</v>
      </c>
      <c r="AH5186" s="122">
        <v>0</v>
      </c>
      <c r="AI5186" s="122">
        <v>0</v>
      </c>
      <c r="AJ5186" s="122">
        <v>0</v>
      </c>
      <c r="AK5186" s="122">
        <v>0</v>
      </c>
      <c r="AL5186" s="122">
        <v>0</v>
      </c>
    </row>
    <row r="5187" spans="1:38" hidden="1" x14ac:dyDescent="0.25">
      <c r="A5187" s="122" t="s">
        <v>2069</v>
      </c>
      <c r="B5187" s="122">
        <v>1</v>
      </c>
      <c r="C5187" s="122" t="s">
        <v>2279</v>
      </c>
      <c r="D5187" s="122" t="s">
        <v>2152</v>
      </c>
      <c r="E5187" s="122">
        <v>94</v>
      </c>
      <c r="F5187" s="122">
        <v>8.0152890038000003E-3</v>
      </c>
      <c r="G5187" s="122">
        <v>8.0154898838000008E-3</v>
      </c>
      <c r="H5187" s="122">
        <v>8.0156907637999996E-3</v>
      </c>
      <c r="I5187" s="122">
        <v>1.00197138903E-2</v>
      </c>
      <c r="J5187" s="122">
        <v>1.10218265505E-2</v>
      </c>
      <c r="K5187" s="122">
        <v>1.38506920756E-2</v>
      </c>
      <c r="L5187" s="122">
        <v>1.53807679528E-2</v>
      </c>
      <c r="M5187" s="122">
        <v>1.62545281655E-2</v>
      </c>
      <c r="N5187" s="122">
        <v>1.9930795956399999E-2</v>
      </c>
      <c r="O5187" s="122">
        <v>2.0225141279600001E-2</v>
      </c>
      <c r="P5187" s="122">
        <v>1.2317730828100001E-2</v>
      </c>
      <c r="Q5187" s="122">
        <v>8.1861321720999997E-3</v>
      </c>
      <c r="R5187" s="122">
        <v>7.8263441469999997E-3</v>
      </c>
      <c r="S5187" s="122">
        <v>8.1839162651000004E-3</v>
      </c>
      <c r="T5187" s="122">
        <v>8.1485517797999993E-3</v>
      </c>
      <c r="U5187" s="122">
        <v>7.8225447922000008E-3</v>
      </c>
      <c r="V5187" s="122">
        <v>9.3130166049000002E-3</v>
      </c>
      <c r="W5187" s="122">
        <v>9.0629129313E-3</v>
      </c>
      <c r="X5187" s="122">
        <v>8.5662808741999996E-3</v>
      </c>
      <c r="Y5187" s="122">
        <v>6.1262216987999999E-3</v>
      </c>
      <c r="Z5187" s="122">
        <v>6.6575895806999996E-3</v>
      </c>
      <c r="AA5187" s="122">
        <v>1.0356235182699999E-2</v>
      </c>
      <c r="AB5187" s="122">
        <v>1.12690619721E-2</v>
      </c>
      <c r="AC5187" s="122">
        <v>5.2837644860000003E-4</v>
      </c>
      <c r="AD5187" s="122">
        <v>9.7488737029999999E-4</v>
      </c>
      <c r="AE5187" s="122">
        <v>7.7763724399999997E-4</v>
      </c>
      <c r="AF5187" s="122">
        <v>8.0077062210000001E-4</v>
      </c>
      <c r="AG5187" s="122">
        <v>1.0983048418E-3</v>
      </c>
      <c r="AH5187" s="122">
        <v>1.5942260048999999E-3</v>
      </c>
      <c r="AI5187" s="122">
        <v>1.5578757663999999E-3</v>
      </c>
      <c r="AJ5187" s="122">
        <v>1.5158215942999999E-3</v>
      </c>
      <c r="AK5187" s="122">
        <v>1.8224587484000001E-3</v>
      </c>
      <c r="AL5187" s="122">
        <v>0</v>
      </c>
    </row>
    <row r="5188" spans="1:38" hidden="1" x14ac:dyDescent="0.25">
      <c r="A5188" s="122" t="s">
        <v>2069</v>
      </c>
      <c r="B5188" s="122">
        <v>1</v>
      </c>
      <c r="C5188" s="122" t="s">
        <v>2279</v>
      </c>
      <c r="D5188" s="122" t="s">
        <v>2153</v>
      </c>
      <c r="E5188" s="122">
        <v>94</v>
      </c>
      <c r="F5188" s="122">
        <v>0</v>
      </c>
      <c r="G5188" s="122">
        <v>0</v>
      </c>
      <c r="H5188" s="122">
        <v>0</v>
      </c>
      <c r="I5188" s="122">
        <v>0</v>
      </c>
      <c r="J5188" s="122">
        <v>0</v>
      </c>
      <c r="K5188" s="122">
        <v>0</v>
      </c>
      <c r="L5188" s="122">
        <v>0</v>
      </c>
      <c r="M5188" s="122">
        <v>0</v>
      </c>
      <c r="N5188" s="122">
        <v>0</v>
      </c>
      <c r="O5188" s="122">
        <v>0</v>
      </c>
      <c r="P5188" s="122">
        <v>0</v>
      </c>
      <c r="Q5188" s="122">
        <v>0</v>
      </c>
      <c r="R5188" s="122">
        <v>0</v>
      </c>
      <c r="S5188" s="122">
        <v>0</v>
      </c>
      <c r="T5188" s="122">
        <v>0</v>
      </c>
      <c r="U5188" s="122">
        <v>0</v>
      </c>
      <c r="V5188" s="122">
        <v>0</v>
      </c>
      <c r="W5188" s="122">
        <v>0</v>
      </c>
      <c r="X5188" s="122">
        <v>0</v>
      </c>
      <c r="Y5188" s="122">
        <v>0</v>
      </c>
      <c r="Z5188" s="122">
        <v>0</v>
      </c>
      <c r="AA5188" s="122">
        <v>0</v>
      </c>
      <c r="AB5188" s="122">
        <v>0</v>
      </c>
      <c r="AC5188" s="122">
        <v>0</v>
      </c>
      <c r="AD5188" s="122">
        <v>0</v>
      </c>
      <c r="AE5188" s="122">
        <v>0</v>
      </c>
      <c r="AF5188" s="122">
        <v>0</v>
      </c>
      <c r="AG5188" s="122">
        <v>0</v>
      </c>
      <c r="AH5188" s="122">
        <v>0</v>
      </c>
      <c r="AI5188" s="122">
        <v>0</v>
      </c>
      <c r="AJ5188" s="122">
        <v>0</v>
      </c>
      <c r="AK5188" s="122">
        <v>0</v>
      </c>
      <c r="AL5188" s="122">
        <v>0</v>
      </c>
    </row>
    <row r="5189" spans="1:38" hidden="1" x14ac:dyDescent="0.25">
      <c r="A5189" s="122" t="s">
        <v>2069</v>
      </c>
      <c r="B5189" s="122">
        <v>1</v>
      </c>
      <c r="C5189" s="122" t="s">
        <v>2279</v>
      </c>
      <c r="D5189" s="122" t="s">
        <v>2154</v>
      </c>
      <c r="E5189" s="122">
        <v>94</v>
      </c>
      <c r="F5189" s="122">
        <v>0</v>
      </c>
      <c r="G5189" s="122">
        <v>0</v>
      </c>
      <c r="H5189" s="122">
        <v>0</v>
      </c>
      <c r="I5189" s="122">
        <v>0</v>
      </c>
      <c r="J5189" s="122">
        <v>0</v>
      </c>
      <c r="K5189" s="122">
        <v>0</v>
      </c>
      <c r="L5189" s="122">
        <v>0</v>
      </c>
      <c r="M5189" s="122">
        <v>0</v>
      </c>
      <c r="N5189" s="122">
        <v>0</v>
      </c>
      <c r="O5189" s="122">
        <v>0</v>
      </c>
      <c r="P5189" s="122">
        <v>0</v>
      </c>
      <c r="Q5189" s="122">
        <v>0</v>
      </c>
      <c r="R5189" s="122">
        <v>0</v>
      </c>
      <c r="S5189" s="122">
        <v>0</v>
      </c>
      <c r="T5189" s="122">
        <v>0</v>
      </c>
      <c r="U5189" s="122">
        <v>0</v>
      </c>
      <c r="V5189" s="122">
        <v>0</v>
      </c>
      <c r="W5189" s="122">
        <v>0</v>
      </c>
      <c r="X5189" s="122">
        <v>0</v>
      </c>
      <c r="Y5189" s="122">
        <v>0</v>
      </c>
      <c r="Z5189" s="122">
        <v>0</v>
      </c>
      <c r="AA5189" s="122">
        <v>0</v>
      </c>
      <c r="AB5189" s="122">
        <v>0</v>
      </c>
      <c r="AC5189" s="122">
        <v>0</v>
      </c>
      <c r="AD5189" s="122">
        <v>0</v>
      </c>
      <c r="AE5189" s="122">
        <v>0</v>
      </c>
      <c r="AF5189" s="122">
        <v>0</v>
      </c>
      <c r="AG5189" s="122">
        <v>0</v>
      </c>
      <c r="AH5189" s="122">
        <v>0</v>
      </c>
      <c r="AI5189" s="122">
        <v>0</v>
      </c>
      <c r="AJ5189" s="122">
        <v>0</v>
      </c>
      <c r="AK5189" s="122">
        <v>0</v>
      </c>
      <c r="AL5189" s="122">
        <v>0</v>
      </c>
    </row>
    <row r="5190" spans="1:38" hidden="1" x14ac:dyDescent="0.25">
      <c r="A5190" s="122" t="s">
        <v>2069</v>
      </c>
      <c r="B5190" s="122">
        <v>1</v>
      </c>
      <c r="C5190" s="122" t="s">
        <v>2279</v>
      </c>
      <c r="D5190" s="122" t="s">
        <v>2155</v>
      </c>
      <c r="E5190" s="122">
        <v>94</v>
      </c>
      <c r="F5190" s="122">
        <v>2.3452055417999999E-2</v>
      </c>
      <c r="G5190" s="122">
        <v>2.3452055417999999E-2</v>
      </c>
      <c r="H5190" s="122">
        <v>2.3452055417999999E-2</v>
      </c>
      <c r="I5190" s="122">
        <v>2.9315069620600001E-2</v>
      </c>
      <c r="J5190" s="122">
        <v>3.2246576713399998E-2</v>
      </c>
      <c r="K5190" s="122">
        <v>4.0523008695299997E-2</v>
      </c>
      <c r="L5190" s="122">
        <v>4.4999296331799998E-2</v>
      </c>
      <c r="M5190" s="122">
        <v>4.7555258133000003E-2</v>
      </c>
      <c r="N5190" s="122">
        <v>5.8311118213699997E-2</v>
      </c>
      <c r="O5190" s="122">
        <v>5.9171760045299997E-2</v>
      </c>
      <c r="P5190" s="122">
        <v>3.6034760304100001E-2</v>
      </c>
      <c r="Q5190" s="122">
        <v>2.3945464280200002E-2</v>
      </c>
      <c r="R5190" s="122">
        <v>2.2892169020099998E-2</v>
      </c>
      <c r="S5190" s="122">
        <v>2.3937804473999999E-2</v>
      </c>
      <c r="T5190" s="122">
        <v>2.3833743429E-2</v>
      </c>
      <c r="U5190" s="122">
        <v>2.2879289308400001E-2</v>
      </c>
      <c r="V5190" s="122">
        <v>2.72396983078E-2</v>
      </c>
      <c r="W5190" s="122">
        <v>2.65073284814E-2</v>
      </c>
      <c r="X5190" s="122">
        <v>2.5098323569500001E-2</v>
      </c>
      <c r="Y5190" s="122">
        <v>1.50904706417E-2</v>
      </c>
      <c r="Z5190" s="122">
        <v>2.1829497522099998E-2</v>
      </c>
      <c r="AA5190" s="122">
        <v>9.9314960094999995E-3</v>
      </c>
      <c r="AB5190" s="122">
        <v>1.07905192197E-2</v>
      </c>
      <c r="AC5190" s="122">
        <v>1.15415907859E-2</v>
      </c>
      <c r="AD5190" s="122">
        <v>2.5725122923700001E-2</v>
      </c>
      <c r="AE5190" s="122">
        <v>2.6490543018399999E-2</v>
      </c>
      <c r="AF5190" s="122">
        <v>3.09554137372E-2</v>
      </c>
      <c r="AG5190" s="122">
        <v>3.3731507906199998E-2</v>
      </c>
      <c r="AH5190" s="122">
        <v>3.7196387323700002E-2</v>
      </c>
      <c r="AI5190" s="122">
        <v>4.3364158893599999E-2</v>
      </c>
      <c r="AJ5190" s="122">
        <v>5.1349367962799999E-2</v>
      </c>
      <c r="AK5190" s="122">
        <v>7.3672408968099998E-2</v>
      </c>
      <c r="AL5190" s="122">
        <v>0</v>
      </c>
    </row>
    <row r="5191" spans="1:38" hidden="1" x14ac:dyDescent="0.25">
      <c r="A5191" s="122" t="s">
        <v>2069</v>
      </c>
      <c r="B5191" s="122">
        <v>1</v>
      </c>
      <c r="C5191" s="122" t="s">
        <v>2279</v>
      </c>
      <c r="D5191" s="122" t="s">
        <v>2156</v>
      </c>
      <c r="E5191" s="122">
        <v>94</v>
      </c>
      <c r="F5191" s="122">
        <v>3.1920109699999999E-5</v>
      </c>
      <c r="G5191" s="122">
        <v>3.1920109699999999E-5</v>
      </c>
      <c r="H5191" s="122">
        <v>3.1920109699999999E-5</v>
      </c>
      <c r="I5191" s="122">
        <v>3.99004244E-5</v>
      </c>
      <c r="J5191" s="122">
        <v>4.3890680599999998E-5</v>
      </c>
      <c r="K5191" s="122">
        <v>5.5155734200000001E-5</v>
      </c>
      <c r="L5191" s="122">
        <v>6.1248609400000006E-5</v>
      </c>
      <c r="M5191" s="122">
        <v>6.4727356899999997E-5</v>
      </c>
      <c r="N5191" s="122">
        <v>7.93668205E-5</v>
      </c>
      <c r="O5191" s="122">
        <v>8.05387202E-5</v>
      </c>
      <c r="P5191" s="122">
        <v>4.9047069700000003E-5</v>
      </c>
      <c r="Q5191" s="122">
        <v>3.2592592999999998E-5</v>
      </c>
      <c r="R5191" s="122">
        <v>3.1157945200000002E-5</v>
      </c>
      <c r="S5191" s="122">
        <v>3.2582285899999998E-5</v>
      </c>
      <c r="T5191" s="122">
        <v>3.2439597900000003E-5</v>
      </c>
      <c r="U5191" s="122">
        <v>3.1141279299999997E-5</v>
      </c>
      <c r="V5191" s="122">
        <v>3.70757364E-5</v>
      </c>
      <c r="W5191" s="122">
        <v>4.84911545E-5</v>
      </c>
      <c r="X5191" s="122">
        <v>8.3750810599999995E-5</v>
      </c>
      <c r="Y5191" s="122">
        <v>9.2207365199999995E-5</v>
      </c>
      <c r="Z5191" s="122">
        <v>9.87240138E-5</v>
      </c>
      <c r="AA5191" s="122">
        <v>9.6205093979999997E-4</v>
      </c>
      <c r="AB5191" s="122">
        <v>1.0394127751E-3</v>
      </c>
      <c r="AC5191" s="122">
        <v>1.0000884946E-3</v>
      </c>
      <c r="AD5191" s="122">
        <v>6.8591770309999996E-4</v>
      </c>
      <c r="AE5191" s="122">
        <v>7.2618763879999998E-4</v>
      </c>
      <c r="AF5191" s="122">
        <v>8.6247728730000004E-4</v>
      </c>
      <c r="AG5191" s="122">
        <v>1.0639532351000001E-3</v>
      </c>
      <c r="AH5191" s="122">
        <v>9.5702446499999999E-4</v>
      </c>
      <c r="AI5191" s="122">
        <v>1.2443135388E-3</v>
      </c>
      <c r="AJ5191" s="122">
        <v>9.6161189329999996E-4</v>
      </c>
      <c r="AK5191" s="122">
        <v>1.0883229395E-3</v>
      </c>
      <c r="AL5191" s="122">
        <v>0</v>
      </c>
    </row>
    <row r="5192" spans="1:38" hidden="1" x14ac:dyDescent="0.25">
      <c r="A5192" s="122" t="s">
        <v>2069</v>
      </c>
      <c r="B5192" s="122">
        <v>1</v>
      </c>
      <c r="C5192" s="122" t="s">
        <v>2279</v>
      </c>
      <c r="D5192" s="122" t="s">
        <v>2178</v>
      </c>
      <c r="E5192" s="122">
        <v>94</v>
      </c>
      <c r="F5192" s="122">
        <v>0</v>
      </c>
      <c r="G5192" s="122">
        <v>0</v>
      </c>
      <c r="H5192" s="122">
        <v>0</v>
      </c>
      <c r="I5192" s="122">
        <v>0</v>
      </c>
      <c r="J5192" s="122">
        <v>0</v>
      </c>
      <c r="K5192" s="122">
        <v>0</v>
      </c>
      <c r="L5192" s="122">
        <v>0</v>
      </c>
      <c r="M5192" s="122">
        <v>0</v>
      </c>
      <c r="N5192" s="122">
        <v>0</v>
      </c>
      <c r="O5192" s="122">
        <v>0</v>
      </c>
      <c r="P5192" s="122">
        <v>0</v>
      </c>
      <c r="Q5192" s="122">
        <v>0</v>
      </c>
      <c r="R5192" s="122">
        <v>0</v>
      </c>
      <c r="S5192" s="122">
        <v>0</v>
      </c>
      <c r="T5192" s="122">
        <v>0</v>
      </c>
      <c r="U5192" s="122">
        <v>0</v>
      </c>
      <c r="V5192" s="122">
        <v>0</v>
      </c>
      <c r="W5192" s="122">
        <v>0</v>
      </c>
      <c r="X5192" s="122">
        <v>0</v>
      </c>
      <c r="Y5192" s="122">
        <v>0</v>
      </c>
      <c r="Z5192" s="122">
        <v>0</v>
      </c>
      <c r="AA5192" s="122">
        <v>0</v>
      </c>
      <c r="AB5192" s="122">
        <v>0</v>
      </c>
      <c r="AC5192" s="122">
        <v>0</v>
      </c>
      <c r="AD5192" s="122">
        <v>0</v>
      </c>
      <c r="AE5192" s="122">
        <v>0</v>
      </c>
      <c r="AF5192" s="122">
        <v>0</v>
      </c>
      <c r="AG5192" s="122">
        <v>0</v>
      </c>
      <c r="AH5192" s="122">
        <v>0</v>
      </c>
      <c r="AI5192" s="122">
        <v>0</v>
      </c>
      <c r="AJ5192" s="122">
        <v>0</v>
      </c>
      <c r="AK5192" s="122">
        <v>0</v>
      </c>
      <c r="AL5192" s="122">
        <v>0</v>
      </c>
    </row>
    <row r="5193" spans="1:38" hidden="1" x14ac:dyDescent="0.25">
      <c r="A5193" s="122" t="s">
        <v>2069</v>
      </c>
      <c r="B5193" s="122">
        <v>1</v>
      </c>
      <c r="C5193" s="122" t="s">
        <v>2279</v>
      </c>
      <c r="D5193" s="122" t="s">
        <v>2212</v>
      </c>
      <c r="E5193" s="122">
        <v>94</v>
      </c>
      <c r="F5193" s="122">
        <v>0</v>
      </c>
      <c r="G5193" s="122">
        <v>0</v>
      </c>
      <c r="H5193" s="122">
        <v>0</v>
      </c>
      <c r="I5193" s="122">
        <v>0</v>
      </c>
      <c r="J5193" s="122">
        <v>0</v>
      </c>
      <c r="K5193" s="122">
        <v>0</v>
      </c>
      <c r="L5193" s="122">
        <v>0</v>
      </c>
      <c r="M5193" s="122">
        <v>0</v>
      </c>
      <c r="N5193" s="122">
        <v>0</v>
      </c>
      <c r="O5193" s="122">
        <v>0</v>
      </c>
      <c r="P5193" s="122">
        <v>0</v>
      </c>
      <c r="Q5193" s="122">
        <v>0</v>
      </c>
      <c r="R5193" s="122">
        <v>0</v>
      </c>
      <c r="S5193" s="122">
        <v>0</v>
      </c>
      <c r="T5193" s="122">
        <v>0</v>
      </c>
      <c r="U5193" s="122">
        <v>0</v>
      </c>
      <c r="V5193" s="122">
        <v>0</v>
      </c>
      <c r="W5193" s="122">
        <v>0</v>
      </c>
      <c r="X5193" s="122">
        <v>0</v>
      </c>
      <c r="Y5193" s="122">
        <v>0</v>
      </c>
      <c r="Z5193" s="122">
        <v>0</v>
      </c>
      <c r="AA5193" s="122">
        <v>0</v>
      </c>
      <c r="AB5193" s="122">
        <v>0</v>
      </c>
      <c r="AC5193" s="122">
        <v>0</v>
      </c>
      <c r="AD5193" s="122">
        <v>0</v>
      </c>
      <c r="AE5193" s="122">
        <v>0</v>
      </c>
      <c r="AF5193" s="122">
        <v>0</v>
      </c>
      <c r="AG5193" s="122">
        <v>0</v>
      </c>
      <c r="AH5193" s="122">
        <v>0</v>
      </c>
      <c r="AI5193" s="122">
        <v>0</v>
      </c>
      <c r="AJ5193" s="122">
        <v>0</v>
      </c>
      <c r="AK5193" s="122">
        <v>0</v>
      </c>
      <c r="AL5193" s="122">
        <v>0</v>
      </c>
    </row>
    <row r="5194" spans="1:38" hidden="1" x14ac:dyDescent="0.25">
      <c r="A5194" s="122" t="s">
        <v>2069</v>
      </c>
      <c r="B5194" s="122">
        <v>1</v>
      </c>
      <c r="C5194" s="122" t="s">
        <v>2279</v>
      </c>
      <c r="D5194" s="122" t="s">
        <v>2157</v>
      </c>
      <c r="E5194" s="122">
        <v>94</v>
      </c>
      <c r="F5194" s="122">
        <v>0</v>
      </c>
      <c r="G5194" s="122">
        <v>0</v>
      </c>
      <c r="H5194" s="122">
        <v>0</v>
      </c>
      <c r="I5194" s="122">
        <v>0</v>
      </c>
      <c r="J5194" s="122">
        <v>0</v>
      </c>
      <c r="K5194" s="122">
        <v>0</v>
      </c>
      <c r="L5194" s="122">
        <v>0</v>
      </c>
      <c r="M5194" s="122">
        <v>0</v>
      </c>
      <c r="N5194" s="122">
        <v>0</v>
      </c>
      <c r="O5194" s="122">
        <v>0</v>
      </c>
      <c r="P5194" s="122">
        <v>0</v>
      </c>
      <c r="Q5194" s="122">
        <v>0</v>
      </c>
      <c r="R5194" s="122">
        <v>0</v>
      </c>
      <c r="S5194" s="122">
        <v>0</v>
      </c>
      <c r="T5194" s="122">
        <v>0</v>
      </c>
      <c r="U5194" s="122">
        <v>0</v>
      </c>
      <c r="V5194" s="122">
        <v>0</v>
      </c>
      <c r="W5194" s="122">
        <v>0</v>
      </c>
      <c r="X5194" s="122">
        <v>0</v>
      </c>
      <c r="Y5194" s="122">
        <v>0</v>
      </c>
      <c r="Z5194" s="122">
        <v>0</v>
      </c>
      <c r="AA5194" s="122">
        <v>0</v>
      </c>
      <c r="AB5194" s="122">
        <v>0</v>
      </c>
      <c r="AC5194" s="122">
        <v>0</v>
      </c>
      <c r="AD5194" s="122">
        <v>0</v>
      </c>
      <c r="AE5194" s="122">
        <v>0</v>
      </c>
      <c r="AF5194" s="122">
        <v>0</v>
      </c>
      <c r="AG5194" s="122">
        <v>0</v>
      </c>
      <c r="AH5194" s="122">
        <v>0</v>
      </c>
      <c r="AI5194" s="122">
        <v>0</v>
      </c>
      <c r="AJ5194" s="122">
        <v>0</v>
      </c>
      <c r="AK5194" s="122">
        <v>0</v>
      </c>
      <c r="AL5194" s="122">
        <v>0</v>
      </c>
    </row>
    <row r="5195" spans="1:38" hidden="1" x14ac:dyDescent="0.25">
      <c r="A5195" s="122" t="s">
        <v>2069</v>
      </c>
      <c r="B5195" s="122">
        <v>1</v>
      </c>
      <c r="C5195" s="122" t="s">
        <v>2279</v>
      </c>
      <c r="D5195" s="122" t="s">
        <v>2158</v>
      </c>
      <c r="E5195" s="122">
        <v>94</v>
      </c>
      <c r="F5195" s="122">
        <v>0</v>
      </c>
      <c r="G5195" s="122">
        <v>0</v>
      </c>
      <c r="H5195" s="122">
        <v>0</v>
      </c>
      <c r="I5195" s="122">
        <v>0</v>
      </c>
      <c r="J5195" s="122">
        <v>0</v>
      </c>
      <c r="K5195" s="122">
        <v>0</v>
      </c>
      <c r="L5195" s="122">
        <v>0</v>
      </c>
      <c r="M5195" s="122">
        <v>0</v>
      </c>
      <c r="N5195" s="122">
        <v>0</v>
      </c>
      <c r="O5195" s="122">
        <v>0</v>
      </c>
      <c r="P5195" s="122">
        <v>0</v>
      </c>
      <c r="Q5195" s="122">
        <v>0</v>
      </c>
      <c r="R5195" s="122">
        <v>0</v>
      </c>
      <c r="S5195" s="122">
        <v>0</v>
      </c>
      <c r="T5195" s="122">
        <v>0</v>
      </c>
      <c r="U5195" s="122">
        <v>0</v>
      </c>
      <c r="V5195" s="122">
        <v>0</v>
      </c>
      <c r="W5195" s="122">
        <v>0</v>
      </c>
      <c r="X5195" s="122">
        <v>0</v>
      </c>
      <c r="Y5195" s="122">
        <v>0</v>
      </c>
      <c r="Z5195" s="122">
        <v>0</v>
      </c>
      <c r="AA5195" s="122">
        <v>3.157408759E-4</v>
      </c>
      <c r="AB5195" s="122">
        <v>3.4359379630000001E-4</v>
      </c>
      <c r="AC5195" s="122">
        <v>1.27077672E-5</v>
      </c>
      <c r="AD5195" s="122">
        <v>2.4630232899999999E-5</v>
      </c>
      <c r="AE5195" s="122">
        <v>0</v>
      </c>
      <c r="AF5195" s="122">
        <v>0</v>
      </c>
      <c r="AG5195" s="122">
        <v>0</v>
      </c>
      <c r="AH5195" s="122">
        <v>0</v>
      </c>
      <c r="AI5195" s="122">
        <v>0</v>
      </c>
      <c r="AJ5195" s="122">
        <v>0</v>
      </c>
      <c r="AK5195" s="122">
        <v>0</v>
      </c>
      <c r="AL5195" s="122">
        <v>0</v>
      </c>
    </row>
    <row r="5196" spans="1:38" hidden="1" x14ac:dyDescent="0.25">
      <c r="A5196" s="122" t="s">
        <v>2069</v>
      </c>
      <c r="B5196" s="122">
        <v>1</v>
      </c>
      <c r="C5196" s="122" t="s">
        <v>2279</v>
      </c>
      <c r="D5196" s="122" t="s">
        <v>2159</v>
      </c>
      <c r="E5196" s="122">
        <v>94</v>
      </c>
      <c r="F5196" s="122">
        <v>0</v>
      </c>
      <c r="G5196" s="122">
        <v>0</v>
      </c>
      <c r="H5196" s="122">
        <v>0</v>
      </c>
      <c r="I5196" s="122">
        <v>0</v>
      </c>
      <c r="J5196" s="122">
        <v>0</v>
      </c>
      <c r="K5196" s="122">
        <v>0</v>
      </c>
      <c r="L5196" s="122">
        <v>0</v>
      </c>
      <c r="M5196" s="122">
        <v>0</v>
      </c>
      <c r="N5196" s="122">
        <v>0</v>
      </c>
      <c r="O5196" s="122">
        <v>0</v>
      </c>
      <c r="P5196" s="122">
        <v>0</v>
      </c>
      <c r="Q5196" s="122">
        <v>0</v>
      </c>
      <c r="R5196" s="122">
        <v>0</v>
      </c>
      <c r="S5196" s="122">
        <v>0</v>
      </c>
      <c r="T5196" s="122">
        <v>0</v>
      </c>
      <c r="U5196" s="122">
        <v>0</v>
      </c>
      <c r="V5196" s="122">
        <v>0</v>
      </c>
      <c r="W5196" s="122">
        <v>0</v>
      </c>
      <c r="X5196" s="122">
        <v>0</v>
      </c>
      <c r="Y5196" s="122">
        <v>0</v>
      </c>
      <c r="Z5196" s="122">
        <v>0</v>
      </c>
      <c r="AA5196" s="122">
        <v>0</v>
      </c>
      <c r="AB5196" s="122">
        <v>0</v>
      </c>
      <c r="AC5196" s="122">
        <v>0</v>
      </c>
      <c r="AD5196" s="122">
        <v>0</v>
      </c>
      <c r="AE5196" s="122">
        <v>0</v>
      </c>
      <c r="AF5196" s="122">
        <v>0</v>
      </c>
      <c r="AG5196" s="122">
        <v>0</v>
      </c>
      <c r="AH5196" s="122">
        <v>0</v>
      </c>
      <c r="AI5196" s="122">
        <v>0</v>
      </c>
      <c r="AJ5196" s="122">
        <v>0</v>
      </c>
      <c r="AK5196" s="122">
        <v>0</v>
      </c>
      <c r="AL5196" s="122">
        <v>0</v>
      </c>
    </row>
    <row r="5197" spans="1:38" hidden="1" x14ac:dyDescent="0.25">
      <c r="A5197" s="122" t="s">
        <v>2069</v>
      </c>
      <c r="B5197" s="122">
        <v>1</v>
      </c>
      <c r="C5197" s="122" t="s">
        <v>2279</v>
      </c>
      <c r="D5197" s="122" t="s">
        <v>2160</v>
      </c>
      <c r="E5197" s="122">
        <v>94</v>
      </c>
      <c r="F5197" s="122">
        <v>0</v>
      </c>
      <c r="G5197" s="122">
        <v>0</v>
      </c>
      <c r="H5197" s="122">
        <v>0</v>
      </c>
      <c r="I5197" s="122">
        <v>0</v>
      </c>
      <c r="J5197" s="122">
        <v>0</v>
      </c>
      <c r="K5197" s="122">
        <v>0</v>
      </c>
      <c r="L5197" s="122">
        <v>0</v>
      </c>
      <c r="M5197" s="122">
        <v>0</v>
      </c>
      <c r="N5197" s="122">
        <v>0</v>
      </c>
      <c r="O5197" s="122">
        <v>0</v>
      </c>
      <c r="P5197" s="122">
        <v>0</v>
      </c>
      <c r="Q5197" s="122">
        <v>0</v>
      </c>
      <c r="R5197" s="122">
        <v>0</v>
      </c>
      <c r="S5197" s="122">
        <v>0</v>
      </c>
      <c r="T5197" s="122">
        <v>0</v>
      </c>
      <c r="U5197" s="122">
        <v>0</v>
      </c>
      <c r="V5197" s="122">
        <v>0</v>
      </c>
      <c r="W5197" s="122">
        <v>0</v>
      </c>
      <c r="X5197" s="122">
        <v>0</v>
      </c>
      <c r="Y5197" s="122">
        <v>0</v>
      </c>
      <c r="Z5197" s="122">
        <v>0</v>
      </c>
      <c r="AA5197" s="122">
        <v>0</v>
      </c>
      <c r="AB5197" s="122">
        <v>0</v>
      </c>
      <c r="AC5197" s="122">
        <v>0</v>
      </c>
      <c r="AD5197" s="122">
        <v>0</v>
      </c>
      <c r="AE5197" s="122">
        <v>0</v>
      </c>
      <c r="AF5197" s="122">
        <v>0</v>
      </c>
      <c r="AG5197" s="122">
        <v>0</v>
      </c>
      <c r="AH5197" s="122">
        <v>0</v>
      </c>
      <c r="AI5197" s="122">
        <v>0</v>
      </c>
      <c r="AJ5197" s="122">
        <v>0</v>
      </c>
      <c r="AK5197" s="122">
        <v>0</v>
      </c>
      <c r="AL5197" s="122">
        <v>0</v>
      </c>
    </row>
    <row r="5198" spans="1:38" hidden="1" x14ac:dyDescent="0.25">
      <c r="A5198" s="122" t="s">
        <v>2069</v>
      </c>
      <c r="B5198" s="122">
        <v>1</v>
      </c>
      <c r="C5198" s="122" t="s">
        <v>2279</v>
      </c>
      <c r="D5198" s="122" t="s">
        <v>2161</v>
      </c>
      <c r="E5198" s="122">
        <v>94</v>
      </c>
      <c r="F5198" s="122">
        <v>4.0849623033999999E-2</v>
      </c>
      <c r="G5198" s="122">
        <v>4.0849623033999999E-2</v>
      </c>
      <c r="H5198" s="122">
        <v>4.0849623033999999E-2</v>
      </c>
      <c r="I5198" s="122">
        <v>5.10620294775E-2</v>
      </c>
      <c r="J5198" s="122">
        <v>5.6168232118899999E-2</v>
      </c>
      <c r="K5198" s="122">
        <v>7.0584416140600001E-2</v>
      </c>
      <c r="L5198" s="122">
        <v>7.8381372929199999E-2</v>
      </c>
      <c r="M5198" s="122">
        <v>8.2833439480099996E-2</v>
      </c>
      <c r="N5198" s="122">
        <v>0.1015683771633</v>
      </c>
      <c r="O5198" s="122">
        <v>0.1030674730689</v>
      </c>
      <c r="P5198" s="122">
        <v>6.2766624271300003E-2</v>
      </c>
      <c r="Q5198" s="122">
        <v>4.1709060448199997E-2</v>
      </c>
      <c r="R5198" s="122">
        <v>3.9874392566900001E-2</v>
      </c>
      <c r="S5198" s="122">
        <v>4.1695719515500003E-2</v>
      </c>
      <c r="T5198" s="122">
        <v>4.1514461641900001E-2</v>
      </c>
      <c r="U5198" s="122">
        <v>3.98519586218E-2</v>
      </c>
      <c r="V5198" s="122">
        <v>4.7447073856300002E-2</v>
      </c>
      <c r="W5198" s="122">
        <v>4.6171408129600001E-2</v>
      </c>
      <c r="X5198" s="122">
        <v>4.3639316918100003E-2</v>
      </c>
      <c r="Y5198" s="122">
        <v>3.6053487428500001E-2</v>
      </c>
      <c r="Z5198" s="122">
        <v>4.6839805604699997E-2</v>
      </c>
      <c r="AA5198" s="122">
        <v>6.2841722510000003E-2</v>
      </c>
      <c r="AB5198" s="122">
        <v>6.8383250857700001E-2</v>
      </c>
      <c r="AC5198" s="122">
        <v>7.6287027526299997E-2</v>
      </c>
      <c r="AD5198" s="122">
        <v>8.3985984982700004E-2</v>
      </c>
      <c r="AE5198" s="122">
        <v>9.0328259310700001E-2</v>
      </c>
      <c r="AF5198" s="122">
        <v>9.8836308652700003E-2</v>
      </c>
      <c r="AG5198" s="122">
        <v>0.11901246439469999</v>
      </c>
      <c r="AH5198" s="122">
        <v>0.12802001718700001</v>
      </c>
      <c r="AI5198" s="122">
        <v>0.1244310764388</v>
      </c>
      <c r="AJ5198" s="122">
        <v>0.13014950078849999</v>
      </c>
      <c r="AK5198" s="122">
        <v>0.13599445613989999</v>
      </c>
      <c r="AL5198" s="122">
        <v>0</v>
      </c>
    </row>
    <row r="5199" spans="1:38" hidden="1" x14ac:dyDescent="0.25">
      <c r="A5199" s="122" t="s">
        <v>2069</v>
      </c>
      <c r="B5199" s="122">
        <v>1</v>
      </c>
      <c r="C5199" s="122" t="s">
        <v>2279</v>
      </c>
      <c r="D5199" s="122" t="s">
        <v>2162</v>
      </c>
      <c r="E5199" s="122">
        <v>94</v>
      </c>
      <c r="F5199" s="122">
        <v>8.7478373468999997E-3</v>
      </c>
      <c r="G5199" s="122">
        <v>8.7478373468999997E-3</v>
      </c>
      <c r="H5199" s="122">
        <v>8.7478373468999997E-3</v>
      </c>
      <c r="I5199" s="122">
        <v>1.0934795730899999E-2</v>
      </c>
      <c r="J5199" s="122">
        <v>1.20282761745E-2</v>
      </c>
      <c r="K5199" s="122">
        <v>1.5115462269100001E-2</v>
      </c>
      <c r="L5199" s="122">
        <v>1.6785160015300001E-2</v>
      </c>
      <c r="M5199" s="122">
        <v>1.7738557697000001E-2</v>
      </c>
      <c r="N5199" s="122">
        <v>2.1750594217499999E-2</v>
      </c>
      <c r="O5199" s="122">
        <v>2.2071622161999999E-2</v>
      </c>
      <c r="P5199" s="122">
        <v>1.3441303625299999E-2</v>
      </c>
      <c r="Q5199" s="122">
        <v>8.9318825540000008E-3</v>
      </c>
      <c r="R5199" s="122">
        <v>8.5389936154999999E-3</v>
      </c>
      <c r="S5199" s="122">
        <v>8.9290260973999992E-3</v>
      </c>
      <c r="T5199" s="122">
        <v>8.8902103435000001E-3</v>
      </c>
      <c r="U5199" s="122">
        <v>8.5341894529999997E-3</v>
      </c>
      <c r="V5199" s="122">
        <v>1.01606626228E-2</v>
      </c>
      <c r="W5199" s="122">
        <v>9.8874830151000001E-3</v>
      </c>
      <c r="X5199" s="122">
        <v>9.3452420822000004E-3</v>
      </c>
      <c r="Y5199" s="122">
        <v>7.3193309895999998E-3</v>
      </c>
      <c r="Z5199" s="122">
        <v>9.7784776181000007E-3</v>
      </c>
      <c r="AA5199" s="122">
        <v>1.3125747649999999E-4</v>
      </c>
      <c r="AB5199" s="122">
        <v>1.3960883649999999E-4</v>
      </c>
      <c r="AC5199" s="122">
        <v>1.6882019679999999E-2</v>
      </c>
      <c r="AD5199" s="122">
        <v>1.72359482E-2</v>
      </c>
      <c r="AE5199" s="122">
        <v>1.6149976999999999E-2</v>
      </c>
      <c r="AF5199" s="122">
        <v>1.6385102039599999E-2</v>
      </c>
      <c r="AG5199" s="122">
        <v>1.76333784E-2</v>
      </c>
      <c r="AH5199" s="122">
        <v>1.04106302704E-2</v>
      </c>
      <c r="AI5199" s="122">
        <v>1.43440484596E-2</v>
      </c>
      <c r="AJ5199" s="122">
        <v>7.1073336418999997E-3</v>
      </c>
      <c r="AK5199" s="122">
        <v>4.2610171564000003E-3</v>
      </c>
      <c r="AL5199" s="122">
        <v>0</v>
      </c>
    </row>
    <row r="5200" spans="1:38" hidden="1" x14ac:dyDescent="0.25">
      <c r="A5200" s="122" t="s">
        <v>2069</v>
      </c>
      <c r="B5200" s="122">
        <v>1</v>
      </c>
      <c r="C5200" s="122" t="s">
        <v>2279</v>
      </c>
      <c r="D5200" s="122" t="s">
        <v>2163</v>
      </c>
      <c r="E5200" s="122">
        <v>94</v>
      </c>
      <c r="F5200" s="122">
        <v>1.6392219492399999E-2</v>
      </c>
      <c r="G5200" s="122">
        <v>1.6392219492399999E-2</v>
      </c>
      <c r="H5200" s="122">
        <v>1.6392219492399999E-2</v>
      </c>
      <c r="I5200" s="122">
        <v>2.04902742653E-2</v>
      </c>
      <c r="J5200" s="122">
        <v>2.2539301059799999E-2</v>
      </c>
      <c r="K5200" s="122">
        <v>2.83242560977E-2</v>
      </c>
      <c r="L5200" s="122">
        <v>3.1453034869899997E-2</v>
      </c>
      <c r="M5200" s="122">
        <v>3.3239568637999997E-2</v>
      </c>
      <c r="N5200" s="122">
        <v>4.0757562990499999E-2</v>
      </c>
      <c r="O5200" s="122">
        <v>4.1359123575899999E-2</v>
      </c>
      <c r="P5200" s="122">
        <v>2.5187117494099999E-2</v>
      </c>
      <c r="Q5200" s="122">
        <v>1.6737095625899999E-2</v>
      </c>
      <c r="R5200" s="122">
        <v>1.6000876243499999E-2</v>
      </c>
      <c r="S5200" s="122">
        <v>1.6731742366500001E-2</v>
      </c>
      <c r="T5200" s="122">
        <v>1.6659007060600001E-2</v>
      </c>
      <c r="U5200" s="122">
        <v>1.5991874597200001E-2</v>
      </c>
      <c r="V5200" s="122">
        <v>1.90396577006E-2</v>
      </c>
      <c r="W5200" s="122">
        <v>1.85277556194E-2</v>
      </c>
      <c r="X5200" s="122">
        <v>1.75116725147E-2</v>
      </c>
      <c r="Y5200" s="122">
        <v>8.5030711905000004E-3</v>
      </c>
      <c r="Z5200" s="122">
        <v>8.8993586548000003E-3</v>
      </c>
      <c r="AA5200" s="122">
        <v>1.31476982453E-2</v>
      </c>
      <c r="AB5200" s="122">
        <v>1.42868440492E-2</v>
      </c>
      <c r="AC5200" s="122">
        <v>1.67436093031E-2</v>
      </c>
      <c r="AD5200" s="122">
        <v>1.4187308079699999E-2</v>
      </c>
      <c r="AE5200" s="122">
        <v>1.391523672E-2</v>
      </c>
      <c r="AF5200" s="122">
        <v>1.46623997716E-2</v>
      </c>
      <c r="AG5200" s="122">
        <v>1.4313574631600001E-2</v>
      </c>
      <c r="AH5200" s="122">
        <v>1.4112691646900001E-2</v>
      </c>
      <c r="AI5200" s="122">
        <v>1.3217540472700001E-2</v>
      </c>
      <c r="AJ5200" s="122">
        <v>1.2768439852400001E-2</v>
      </c>
      <c r="AK5200" s="122">
        <v>1.49749234645E-2</v>
      </c>
      <c r="AL5200" s="122">
        <v>0</v>
      </c>
    </row>
    <row r="5201" spans="1:38" hidden="1" x14ac:dyDescent="0.25">
      <c r="A5201" s="122" t="s">
        <v>2069</v>
      </c>
      <c r="B5201" s="122">
        <v>1</v>
      </c>
      <c r="C5201" s="122" t="s">
        <v>2279</v>
      </c>
      <c r="D5201" s="122" t="s">
        <v>2180</v>
      </c>
      <c r="E5201" s="122">
        <v>94</v>
      </c>
      <c r="F5201" s="122">
        <v>0</v>
      </c>
      <c r="G5201" s="122">
        <v>0</v>
      </c>
      <c r="H5201" s="122">
        <v>0</v>
      </c>
      <c r="I5201" s="122">
        <v>0</v>
      </c>
      <c r="J5201" s="122">
        <v>0</v>
      </c>
      <c r="K5201" s="122">
        <v>0</v>
      </c>
      <c r="L5201" s="122">
        <v>0</v>
      </c>
      <c r="M5201" s="122">
        <v>0</v>
      </c>
      <c r="N5201" s="122">
        <v>0</v>
      </c>
      <c r="O5201" s="122">
        <v>0</v>
      </c>
      <c r="P5201" s="122">
        <v>0</v>
      </c>
      <c r="Q5201" s="122">
        <v>0</v>
      </c>
      <c r="R5201" s="122">
        <v>0</v>
      </c>
      <c r="S5201" s="122">
        <v>0</v>
      </c>
      <c r="T5201" s="122">
        <v>0</v>
      </c>
      <c r="U5201" s="122">
        <v>0</v>
      </c>
      <c r="V5201" s="122">
        <v>0</v>
      </c>
      <c r="W5201" s="122">
        <v>0</v>
      </c>
      <c r="X5201" s="122">
        <v>0</v>
      </c>
      <c r="Y5201" s="122">
        <v>0</v>
      </c>
      <c r="Z5201" s="122">
        <v>0</v>
      </c>
      <c r="AA5201" s="122">
        <v>0</v>
      </c>
      <c r="AB5201" s="122">
        <v>0</v>
      </c>
      <c r="AC5201" s="122">
        <v>0</v>
      </c>
      <c r="AD5201" s="122">
        <v>0</v>
      </c>
      <c r="AE5201" s="122">
        <v>0</v>
      </c>
      <c r="AF5201" s="122">
        <v>0</v>
      </c>
      <c r="AG5201" s="122">
        <v>0</v>
      </c>
      <c r="AH5201" s="122">
        <v>0</v>
      </c>
      <c r="AI5201" s="122">
        <v>0</v>
      </c>
      <c r="AJ5201" s="122">
        <v>0</v>
      </c>
      <c r="AK5201" s="122">
        <v>0</v>
      </c>
      <c r="AL5201" s="122">
        <v>0</v>
      </c>
    </row>
    <row r="5202" spans="1:38" hidden="1" x14ac:dyDescent="0.25">
      <c r="A5202" s="122" t="s">
        <v>2069</v>
      </c>
      <c r="B5202" s="122">
        <v>1</v>
      </c>
      <c r="C5202" s="122" t="s">
        <v>2279</v>
      </c>
      <c r="D5202" s="122" t="s">
        <v>2164</v>
      </c>
      <c r="E5202" s="122">
        <v>94</v>
      </c>
      <c r="F5202" s="122">
        <v>7.9226901367999997E-3</v>
      </c>
      <c r="G5202" s="122">
        <v>7.9226901367999997E-3</v>
      </c>
      <c r="H5202" s="122">
        <v>7.9226901367999997E-3</v>
      </c>
      <c r="I5202" s="122">
        <v>9.9033627330999997E-3</v>
      </c>
      <c r="J5202" s="122">
        <v>1.08936983182E-2</v>
      </c>
      <c r="K5202" s="122">
        <v>1.3689683811300001E-2</v>
      </c>
      <c r="L5202" s="122">
        <v>1.52018861366E-2</v>
      </c>
      <c r="M5202" s="122">
        <v>1.6065353634699998E-2</v>
      </c>
      <c r="N5202" s="122">
        <v>1.9698950803699999E-2</v>
      </c>
      <c r="O5202" s="122">
        <v>1.9989697304399999E-2</v>
      </c>
      <c r="P5202" s="122">
        <v>1.2173441940399999E-2</v>
      </c>
      <c r="Q5202" s="122">
        <v>8.0893758678999995E-3</v>
      </c>
      <c r="R5202" s="122">
        <v>7.7335457466000002E-3</v>
      </c>
      <c r="S5202" s="122">
        <v>8.0867879449000001E-3</v>
      </c>
      <c r="T5202" s="122">
        <v>8.0516332513000007E-3</v>
      </c>
      <c r="U5202" s="122">
        <v>7.7291955259000001E-3</v>
      </c>
      <c r="V5202" s="122">
        <v>9.2022502767999999E-3</v>
      </c>
      <c r="W5202" s="122">
        <v>8.9548377599000008E-3</v>
      </c>
      <c r="X5202" s="122">
        <v>8.4637444644999997E-3</v>
      </c>
      <c r="Y5202" s="122">
        <v>6.4956037311999998E-3</v>
      </c>
      <c r="Z5202" s="122">
        <v>8.6779950135000006E-3</v>
      </c>
      <c r="AA5202" s="122">
        <v>1.2615812634999999E-3</v>
      </c>
      <c r="AB5202" s="122">
        <v>5.944611616E-4</v>
      </c>
      <c r="AC5202" s="122">
        <v>1.20365205769E-2</v>
      </c>
      <c r="AD5202" s="122">
        <v>1.313133566E-2</v>
      </c>
      <c r="AE5202" s="122">
        <v>1.4547097956700001E-2</v>
      </c>
      <c r="AF5202" s="122">
        <v>1.20966652E-2</v>
      </c>
      <c r="AG5202" s="122">
        <v>1.70596212E-2</v>
      </c>
      <c r="AH5202" s="122">
        <v>1.56611653835E-2</v>
      </c>
      <c r="AI5202" s="122">
        <v>1.6011800832699999E-2</v>
      </c>
      <c r="AJ5202" s="122">
        <v>1.6110334519999998E-2</v>
      </c>
      <c r="AK5202" s="122">
        <v>1.6420460238699999E-2</v>
      </c>
      <c r="AL5202" s="122">
        <v>0</v>
      </c>
    </row>
    <row r="5203" spans="1:38" hidden="1" x14ac:dyDescent="0.25">
      <c r="A5203" s="122" t="s">
        <v>2069</v>
      </c>
      <c r="B5203" s="122">
        <v>1</v>
      </c>
      <c r="C5203" s="122" t="s">
        <v>2279</v>
      </c>
      <c r="D5203" s="122" t="s">
        <v>2165</v>
      </c>
      <c r="E5203" s="122">
        <v>94</v>
      </c>
      <c r="F5203" s="122">
        <v>3.7066981063999999E-3</v>
      </c>
      <c r="G5203" s="122">
        <v>3.7066981063999999E-3</v>
      </c>
      <c r="H5203" s="122">
        <v>3.7066981063999999E-3</v>
      </c>
      <c r="I5203" s="122">
        <v>4.6333726061000002E-3</v>
      </c>
      <c r="J5203" s="122">
        <v>5.0967105721000001E-3</v>
      </c>
      <c r="K5203" s="122">
        <v>6.4048367322999998E-3</v>
      </c>
      <c r="L5203" s="122">
        <v>7.1123328964000001E-3</v>
      </c>
      <c r="M5203" s="122">
        <v>7.5163132825000001E-3</v>
      </c>
      <c r="N5203" s="122">
        <v>9.2163238287999993E-3</v>
      </c>
      <c r="O5203" s="122">
        <v>9.3523516379000003E-3</v>
      </c>
      <c r="P5203" s="122">
        <v>5.6954488107999997E-3</v>
      </c>
      <c r="Q5203" s="122">
        <v>3.7846832094999999E-3</v>
      </c>
      <c r="R5203" s="122">
        <v>3.6182061403999999E-3</v>
      </c>
      <c r="S5203" s="122">
        <v>3.7834734798999998E-3</v>
      </c>
      <c r="T5203" s="122">
        <v>3.7670261789E-3</v>
      </c>
      <c r="U5203" s="122">
        <v>3.6161705451E-3</v>
      </c>
      <c r="V5203" s="122">
        <v>4.3053514491999999E-3</v>
      </c>
      <c r="W5203" s="122">
        <v>4.1895976930999999E-3</v>
      </c>
      <c r="X5203" s="122">
        <v>3.9598353923999997E-3</v>
      </c>
      <c r="Y5203" s="122">
        <v>3.1008520836999999E-3</v>
      </c>
      <c r="Z5203" s="122">
        <v>4.1867304128000004E-3</v>
      </c>
      <c r="AA5203" s="122">
        <v>2.673443593E-4</v>
      </c>
      <c r="AB5203" s="122">
        <v>2.9161663460000001E-4</v>
      </c>
      <c r="AC5203" s="122">
        <v>9.1839333269000002E-3</v>
      </c>
      <c r="AD5203" s="122">
        <v>8.7351996546E-3</v>
      </c>
      <c r="AE5203" s="122">
        <v>8.9277497366000002E-3</v>
      </c>
      <c r="AF5203" s="122">
        <v>9.6445268892000006E-3</v>
      </c>
      <c r="AG5203" s="122">
        <v>9.4188125482999995E-3</v>
      </c>
      <c r="AH5203" s="122">
        <v>1.0998654033899999E-2</v>
      </c>
      <c r="AI5203" s="122">
        <v>9.4879045248000005E-3</v>
      </c>
      <c r="AJ5203" s="122">
        <v>1.23663384501E-2</v>
      </c>
      <c r="AK5203" s="122">
        <v>1.1662518961E-2</v>
      </c>
      <c r="AL5203" s="122">
        <v>0</v>
      </c>
    </row>
    <row r="5204" spans="1:38" hidden="1" x14ac:dyDescent="0.25">
      <c r="A5204" s="122" t="s">
        <v>2069</v>
      </c>
      <c r="B5204" s="122">
        <v>1</v>
      </c>
      <c r="C5204" s="122" t="s">
        <v>2279</v>
      </c>
      <c r="D5204" s="122" t="s">
        <v>2166</v>
      </c>
      <c r="E5204" s="122">
        <v>94</v>
      </c>
      <c r="F5204" s="122">
        <v>0</v>
      </c>
      <c r="G5204" s="122">
        <v>0</v>
      </c>
      <c r="H5204" s="122">
        <v>0</v>
      </c>
      <c r="I5204" s="122">
        <v>0</v>
      </c>
      <c r="J5204" s="122">
        <v>0</v>
      </c>
      <c r="K5204" s="122">
        <v>0</v>
      </c>
      <c r="L5204" s="122">
        <v>0</v>
      </c>
      <c r="M5204" s="122">
        <v>0</v>
      </c>
      <c r="N5204" s="122">
        <v>0</v>
      </c>
      <c r="O5204" s="122">
        <v>0</v>
      </c>
      <c r="P5204" s="122">
        <v>0</v>
      </c>
      <c r="Q5204" s="122">
        <v>0</v>
      </c>
      <c r="R5204" s="122">
        <v>0</v>
      </c>
      <c r="S5204" s="122">
        <v>0</v>
      </c>
      <c r="T5204" s="122">
        <v>0</v>
      </c>
      <c r="U5204" s="122">
        <v>0</v>
      </c>
      <c r="V5204" s="122">
        <v>0</v>
      </c>
      <c r="W5204" s="122">
        <v>0</v>
      </c>
      <c r="X5204" s="122">
        <v>0</v>
      </c>
      <c r="Y5204" s="122">
        <v>0</v>
      </c>
      <c r="Z5204" s="122">
        <v>0</v>
      </c>
      <c r="AA5204" s="122">
        <v>0</v>
      </c>
      <c r="AB5204" s="122">
        <v>0</v>
      </c>
      <c r="AC5204" s="122">
        <v>0</v>
      </c>
      <c r="AD5204" s="122">
        <v>0</v>
      </c>
      <c r="AE5204" s="122">
        <v>0</v>
      </c>
      <c r="AF5204" s="122">
        <v>0</v>
      </c>
      <c r="AG5204" s="122">
        <v>0</v>
      </c>
      <c r="AH5204" s="122">
        <v>0</v>
      </c>
      <c r="AI5204" s="122">
        <v>0</v>
      </c>
      <c r="AJ5204" s="122">
        <v>0</v>
      </c>
      <c r="AK5204" s="122">
        <v>0</v>
      </c>
      <c r="AL5204" s="122">
        <v>0</v>
      </c>
    </row>
    <row r="5205" spans="1:38" hidden="1" x14ac:dyDescent="0.25">
      <c r="A5205" s="122" t="s">
        <v>2069</v>
      </c>
      <c r="B5205" s="122">
        <v>1</v>
      </c>
      <c r="C5205" s="122" t="s">
        <v>2279</v>
      </c>
      <c r="D5205" s="122" t="s">
        <v>2167</v>
      </c>
      <c r="E5205" s="122">
        <v>94</v>
      </c>
      <c r="F5205" s="122">
        <v>0</v>
      </c>
      <c r="G5205" s="122">
        <v>0</v>
      </c>
      <c r="H5205" s="122">
        <v>0</v>
      </c>
      <c r="I5205" s="122">
        <v>0</v>
      </c>
      <c r="J5205" s="122">
        <v>0</v>
      </c>
      <c r="K5205" s="122">
        <v>0</v>
      </c>
      <c r="L5205" s="122">
        <v>0</v>
      </c>
      <c r="M5205" s="122">
        <v>0</v>
      </c>
      <c r="N5205" s="122">
        <v>0</v>
      </c>
      <c r="O5205" s="122">
        <v>0</v>
      </c>
      <c r="P5205" s="122">
        <v>0</v>
      </c>
      <c r="Q5205" s="122">
        <v>0</v>
      </c>
      <c r="R5205" s="122">
        <v>0</v>
      </c>
      <c r="S5205" s="122">
        <v>0</v>
      </c>
      <c r="T5205" s="122">
        <v>0</v>
      </c>
      <c r="U5205" s="122">
        <v>0</v>
      </c>
      <c r="V5205" s="122">
        <v>0</v>
      </c>
      <c r="W5205" s="122">
        <v>0</v>
      </c>
      <c r="X5205" s="122">
        <v>0</v>
      </c>
      <c r="Y5205" s="122">
        <v>0</v>
      </c>
      <c r="Z5205" s="122">
        <v>0</v>
      </c>
      <c r="AA5205" s="122">
        <v>0</v>
      </c>
      <c r="AB5205" s="122">
        <v>0</v>
      </c>
      <c r="AC5205" s="122">
        <v>0</v>
      </c>
      <c r="AD5205" s="122">
        <v>0</v>
      </c>
      <c r="AE5205" s="122">
        <v>0</v>
      </c>
      <c r="AF5205" s="122">
        <v>0</v>
      </c>
      <c r="AG5205" s="122">
        <v>0</v>
      </c>
      <c r="AH5205" s="122">
        <v>0</v>
      </c>
      <c r="AI5205" s="122">
        <v>0</v>
      </c>
      <c r="AJ5205" s="122">
        <v>0</v>
      </c>
      <c r="AK5205" s="122">
        <v>0</v>
      </c>
      <c r="AL5205" s="122">
        <v>0</v>
      </c>
    </row>
    <row r="5206" spans="1:38" hidden="1" x14ac:dyDescent="0.25">
      <c r="A5206" s="122" t="s">
        <v>2069</v>
      </c>
      <c r="B5206" s="122">
        <v>1</v>
      </c>
      <c r="C5206" s="122" t="s">
        <v>2279</v>
      </c>
      <c r="D5206" s="122" t="s">
        <v>2168</v>
      </c>
      <c r="E5206" s="122">
        <v>94</v>
      </c>
      <c r="F5206" s="122">
        <v>0</v>
      </c>
      <c r="G5206" s="122">
        <v>0</v>
      </c>
      <c r="H5206" s="122">
        <v>0</v>
      </c>
      <c r="I5206" s="122">
        <v>0</v>
      </c>
      <c r="J5206" s="122">
        <v>0</v>
      </c>
      <c r="K5206" s="122">
        <v>0</v>
      </c>
      <c r="L5206" s="122">
        <v>0</v>
      </c>
      <c r="M5206" s="122">
        <v>0</v>
      </c>
      <c r="N5206" s="122">
        <v>0</v>
      </c>
      <c r="O5206" s="122">
        <v>0</v>
      </c>
      <c r="P5206" s="122">
        <v>0</v>
      </c>
      <c r="Q5206" s="122">
        <v>0</v>
      </c>
      <c r="R5206" s="122">
        <v>0</v>
      </c>
      <c r="S5206" s="122">
        <v>0</v>
      </c>
      <c r="T5206" s="122">
        <v>0</v>
      </c>
      <c r="U5206" s="122">
        <v>0</v>
      </c>
      <c r="V5206" s="122">
        <v>0</v>
      </c>
      <c r="W5206" s="122">
        <v>0</v>
      </c>
      <c r="X5206" s="122">
        <v>0</v>
      </c>
      <c r="Y5206" s="122">
        <v>0</v>
      </c>
      <c r="Z5206" s="122">
        <v>0</v>
      </c>
      <c r="AA5206" s="122">
        <v>0</v>
      </c>
      <c r="AB5206" s="122">
        <v>0</v>
      </c>
      <c r="AC5206" s="122">
        <v>0</v>
      </c>
      <c r="AD5206" s="122">
        <v>0</v>
      </c>
      <c r="AE5206" s="122">
        <v>0</v>
      </c>
      <c r="AF5206" s="122">
        <v>0</v>
      </c>
      <c r="AG5206" s="122">
        <v>0</v>
      </c>
      <c r="AH5206" s="122">
        <v>0</v>
      </c>
      <c r="AI5206" s="122">
        <v>0</v>
      </c>
      <c r="AJ5206" s="122">
        <v>0</v>
      </c>
      <c r="AK5206" s="122">
        <v>0</v>
      </c>
      <c r="AL5206" s="122">
        <v>0</v>
      </c>
    </row>
    <row r="5207" spans="1:38" hidden="1" x14ac:dyDescent="0.25">
      <c r="A5207" s="122" t="s">
        <v>2280</v>
      </c>
      <c r="B5207" s="122">
        <v>1</v>
      </c>
      <c r="C5207" s="122" t="s">
        <v>2281</v>
      </c>
      <c r="D5207" s="122" t="s">
        <v>2120</v>
      </c>
      <c r="E5207" s="122">
        <v>95</v>
      </c>
      <c r="F5207" s="122">
        <v>0</v>
      </c>
      <c r="G5207" s="122">
        <v>0</v>
      </c>
      <c r="H5207" s="122">
        <v>0</v>
      </c>
      <c r="I5207" s="122">
        <v>0</v>
      </c>
      <c r="J5207" s="122">
        <v>0</v>
      </c>
      <c r="K5207" s="122">
        <v>0</v>
      </c>
      <c r="L5207" s="122">
        <v>0</v>
      </c>
      <c r="M5207" s="122">
        <v>0</v>
      </c>
      <c r="N5207" s="122">
        <v>0</v>
      </c>
      <c r="O5207" s="122">
        <v>0</v>
      </c>
      <c r="P5207" s="122">
        <v>0</v>
      </c>
      <c r="Q5207" s="122">
        <v>0</v>
      </c>
      <c r="R5207" s="122">
        <v>0</v>
      </c>
      <c r="S5207" s="122">
        <v>0</v>
      </c>
      <c r="T5207" s="122">
        <v>0</v>
      </c>
      <c r="U5207" s="122">
        <v>0</v>
      </c>
      <c r="V5207" s="122">
        <v>0</v>
      </c>
      <c r="W5207" s="122">
        <v>0</v>
      </c>
      <c r="X5207" s="122">
        <v>0</v>
      </c>
      <c r="Y5207" s="122">
        <v>0</v>
      </c>
      <c r="Z5207" s="122">
        <v>0</v>
      </c>
      <c r="AA5207" s="122">
        <v>0</v>
      </c>
      <c r="AB5207" s="122">
        <v>0</v>
      </c>
      <c r="AC5207" s="122">
        <v>0</v>
      </c>
      <c r="AD5207" s="122">
        <v>0</v>
      </c>
      <c r="AE5207" s="122">
        <v>0</v>
      </c>
      <c r="AF5207" s="122">
        <v>0</v>
      </c>
      <c r="AG5207" s="122">
        <v>0</v>
      </c>
      <c r="AH5207" s="122">
        <v>0</v>
      </c>
      <c r="AI5207" s="122">
        <v>0</v>
      </c>
      <c r="AJ5207" s="122">
        <v>0</v>
      </c>
      <c r="AK5207" s="122">
        <v>0</v>
      </c>
      <c r="AL5207" s="122">
        <v>0</v>
      </c>
    </row>
    <row r="5208" spans="1:38" hidden="1" x14ac:dyDescent="0.25">
      <c r="A5208" s="122" t="s">
        <v>2280</v>
      </c>
      <c r="B5208" s="122">
        <v>1</v>
      </c>
      <c r="C5208" s="122" t="s">
        <v>2281</v>
      </c>
      <c r="D5208" s="122" t="s">
        <v>2121</v>
      </c>
      <c r="E5208" s="122">
        <v>95</v>
      </c>
      <c r="F5208" s="122">
        <v>0</v>
      </c>
      <c r="G5208" s="122">
        <v>0</v>
      </c>
      <c r="H5208" s="122">
        <v>0</v>
      </c>
      <c r="I5208" s="122">
        <v>0</v>
      </c>
      <c r="J5208" s="122">
        <v>0</v>
      </c>
      <c r="K5208" s="122">
        <v>0</v>
      </c>
      <c r="L5208" s="122">
        <v>0</v>
      </c>
      <c r="M5208" s="122">
        <v>0</v>
      </c>
      <c r="N5208" s="122">
        <v>0</v>
      </c>
      <c r="O5208" s="122">
        <v>0</v>
      </c>
      <c r="P5208" s="122">
        <v>0</v>
      </c>
      <c r="Q5208" s="122">
        <v>0</v>
      </c>
      <c r="R5208" s="122">
        <v>0</v>
      </c>
      <c r="S5208" s="122">
        <v>0</v>
      </c>
      <c r="T5208" s="122">
        <v>0</v>
      </c>
      <c r="U5208" s="122">
        <v>0</v>
      </c>
      <c r="V5208" s="122">
        <v>0</v>
      </c>
      <c r="W5208" s="122">
        <v>0</v>
      </c>
      <c r="X5208" s="122">
        <v>0</v>
      </c>
      <c r="Y5208" s="122">
        <v>0</v>
      </c>
      <c r="Z5208" s="122">
        <v>0</v>
      </c>
      <c r="AA5208" s="122">
        <v>0</v>
      </c>
      <c r="AB5208" s="122">
        <v>0</v>
      </c>
      <c r="AC5208" s="122">
        <v>0</v>
      </c>
      <c r="AD5208" s="122">
        <v>0</v>
      </c>
      <c r="AE5208" s="122">
        <v>0</v>
      </c>
      <c r="AF5208" s="122">
        <v>0</v>
      </c>
      <c r="AG5208" s="122">
        <v>0</v>
      </c>
      <c r="AH5208" s="122">
        <v>0</v>
      </c>
      <c r="AI5208" s="122">
        <v>0</v>
      </c>
      <c r="AJ5208" s="122">
        <v>0</v>
      </c>
      <c r="AK5208" s="122">
        <v>0</v>
      </c>
      <c r="AL5208" s="122">
        <v>0</v>
      </c>
    </row>
    <row r="5209" spans="1:38" hidden="1" x14ac:dyDescent="0.25">
      <c r="A5209" s="122" t="s">
        <v>2280</v>
      </c>
      <c r="B5209" s="122">
        <v>1</v>
      </c>
      <c r="C5209" s="122" t="s">
        <v>2281</v>
      </c>
      <c r="D5209" s="122" t="s">
        <v>2122</v>
      </c>
      <c r="E5209" s="122">
        <v>95</v>
      </c>
      <c r="F5209" s="122">
        <v>0</v>
      </c>
      <c r="G5209" s="122">
        <v>0</v>
      </c>
      <c r="H5209" s="122">
        <v>0</v>
      </c>
      <c r="I5209" s="122">
        <v>0</v>
      </c>
      <c r="J5209" s="122">
        <v>0</v>
      </c>
      <c r="K5209" s="122">
        <v>0</v>
      </c>
      <c r="L5209" s="122">
        <v>0</v>
      </c>
      <c r="M5209" s="122">
        <v>0</v>
      </c>
      <c r="N5209" s="122">
        <v>0</v>
      </c>
      <c r="O5209" s="122">
        <v>0</v>
      </c>
      <c r="P5209" s="122">
        <v>0</v>
      </c>
      <c r="Q5209" s="122">
        <v>0</v>
      </c>
      <c r="R5209" s="122">
        <v>0</v>
      </c>
      <c r="S5209" s="122">
        <v>0</v>
      </c>
      <c r="T5209" s="122">
        <v>0</v>
      </c>
      <c r="U5209" s="122">
        <v>0</v>
      </c>
      <c r="V5209" s="122">
        <v>0</v>
      </c>
      <c r="W5209" s="122">
        <v>0</v>
      </c>
      <c r="X5209" s="122">
        <v>0</v>
      </c>
      <c r="Y5209" s="122">
        <v>0</v>
      </c>
      <c r="Z5209" s="122">
        <v>0</v>
      </c>
      <c r="AA5209" s="122">
        <v>0</v>
      </c>
      <c r="AB5209" s="122">
        <v>0</v>
      </c>
      <c r="AC5209" s="122">
        <v>0</v>
      </c>
      <c r="AD5209" s="122">
        <v>0</v>
      </c>
      <c r="AE5209" s="122">
        <v>0</v>
      </c>
      <c r="AF5209" s="122">
        <v>0</v>
      </c>
      <c r="AG5209" s="122">
        <v>0</v>
      </c>
      <c r="AH5209" s="122">
        <v>0</v>
      </c>
      <c r="AI5209" s="122">
        <v>0</v>
      </c>
      <c r="AJ5209" s="122">
        <v>0</v>
      </c>
      <c r="AK5209" s="122">
        <v>0</v>
      </c>
      <c r="AL5209" s="122">
        <v>0</v>
      </c>
    </row>
    <row r="5210" spans="1:38" hidden="1" x14ac:dyDescent="0.25">
      <c r="A5210" s="122" t="s">
        <v>2280</v>
      </c>
      <c r="B5210" s="122">
        <v>1</v>
      </c>
      <c r="C5210" s="122" t="s">
        <v>2281</v>
      </c>
      <c r="D5210" s="122" t="s">
        <v>2175</v>
      </c>
      <c r="E5210" s="122">
        <v>95</v>
      </c>
      <c r="F5210" s="122">
        <v>0</v>
      </c>
      <c r="G5210" s="122">
        <v>0</v>
      </c>
      <c r="H5210" s="122">
        <v>0</v>
      </c>
      <c r="I5210" s="122">
        <v>0</v>
      </c>
      <c r="J5210" s="122">
        <v>0</v>
      </c>
      <c r="K5210" s="122">
        <v>0</v>
      </c>
      <c r="L5210" s="122">
        <v>0</v>
      </c>
      <c r="M5210" s="122">
        <v>0</v>
      </c>
      <c r="N5210" s="122">
        <v>0</v>
      </c>
      <c r="O5210" s="122">
        <v>0</v>
      </c>
      <c r="P5210" s="122">
        <v>0</v>
      </c>
      <c r="Q5210" s="122">
        <v>0</v>
      </c>
      <c r="R5210" s="122">
        <v>0</v>
      </c>
      <c r="S5210" s="122">
        <v>0</v>
      </c>
      <c r="T5210" s="122">
        <v>0</v>
      </c>
      <c r="U5210" s="122">
        <v>0</v>
      </c>
      <c r="V5210" s="122">
        <v>0</v>
      </c>
      <c r="W5210" s="122">
        <v>0</v>
      </c>
      <c r="X5210" s="122">
        <v>0</v>
      </c>
      <c r="Y5210" s="122">
        <v>0</v>
      </c>
      <c r="Z5210" s="122">
        <v>0</v>
      </c>
      <c r="AA5210" s="122">
        <v>0</v>
      </c>
      <c r="AB5210" s="122">
        <v>0</v>
      </c>
      <c r="AC5210" s="122">
        <v>0</v>
      </c>
      <c r="AD5210" s="122">
        <v>0</v>
      </c>
      <c r="AE5210" s="122">
        <v>0</v>
      </c>
      <c r="AF5210" s="122">
        <v>0</v>
      </c>
      <c r="AG5210" s="122">
        <v>0</v>
      </c>
      <c r="AH5210" s="122">
        <v>0</v>
      </c>
      <c r="AI5210" s="122">
        <v>0</v>
      </c>
      <c r="AJ5210" s="122">
        <v>0</v>
      </c>
      <c r="AK5210" s="122">
        <v>0</v>
      </c>
      <c r="AL5210" s="122">
        <v>0</v>
      </c>
    </row>
    <row r="5211" spans="1:38" hidden="1" x14ac:dyDescent="0.25">
      <c r="A5211" s="122" t="s">
        <v>2280</v>
      </c>
      <c r="B5211" s="122">
        <v>1</v>
      </c>
      <c r="C5211" s="122" t="s">
        <v>2281</v>
      </c>
      <c r="D5211" s="122" t="s">
        <v>2123</v>
      </c>
      <c r="E5211" s="122">
        <v>95</v>
      </c>
      <c r="F5211" s="122">
        <v>0</v>
      </c>
      <c r="G5211" s="122">
        <v>0</v>
      </c>
      <c r="H5211" s="122">
        <v>0</v>
      </c>
      <c r="I5211" s="122">
        <v>0</v>
      </c>
      <c r="J5211" s="122">
        <v>0</v>
      </c>
      <c r="K5211" s="122">
        <v>0</v>
      </c>
      <c r="L5211" s="122">
        <v>0</v>
      </c>
      <c r="M5211" s="122">
        <v>0</v>
      </c>
      <c r="N5211" s="122">
        <v>0</v>
      </c>
      <c r="O5211" s="122">
        <v>0</v>
      </c>
      <c r="P5211" s="122">
        <v>0</v>
      </c>
      <c r="Q5211" s="122">
        <v>0</v>
      </c>
      <c r="R5211" s="122">
        <v>0</v>
      </c>
      <c r="S5211" s="122">
        <v>0</v>
      </c>
      <c r="T5211" s="122">
        <v>0</v>
      </c>
      <c r="U5211" s="122">
        <v>0</v>
      </c>
      <c r="V5211" s="122">
        <v>0</v>
      </c>
      <c r="W5211" s="122">
        <v>0</v>
      </c>
      <c r="X5211" s="122">
        <v>0</v>
      </c>
      <c r="Y5211" s="122">
        <v>0</v>
      </c>
      <c r="Z5211" s="122">
        <v>0</v>
      </c>
      <c r="AA5211" s="122">
        <v>0</v>
      </c>
      <c r="AB5211" s="122">
        <v>0</v>
      </c>
      <c r="AC5211" s="122">
        <v>0</v>
      </c>
      <c r="AD5211" s="122">
        <v>0</v>
      </c>
      <c r="AE5211" s="122">
        <v>0</v>
      </c>
      <c r="AF5211" s="122">
        <v>0</v>
      </c>
      <c r="AG5211" s="122">
        <v>0</v>
      </c>
      <c r="AH5211" s="122">
        <v>0</v>
      </c>
      <c r="AI5211" s="122">
        <v>0</v>
      </c>
      <c r="AJ5211" s="122">
        <v>0</v>
      </c>
      <c r="AK5211" s="122">
        <v>0</v>
      </c>
      <c r="AL5211" s="122">
        <v>0</v>
      </c>
    </row>
    <row r="5212" spans="1:38" x14ac:dyDescent="0.25">
      <c r="A5212" s="122" t="s">
        <v>2280</v>
      </c>
      <c r="B5212" s="122">
        <v>1</v>
      </c>
      <c r="C5212" s="122" t="s">
        <v>2281</v>
      </c>
      <c r="D5212" s="122" t="s">
        <v>2124</v>
      </c>
      <c r="E5212" s="122">
        <v>95</v>
      </c>
      <c r="F5212" s="122">
        <v>0</v>
      </c>
      <c r="G5212" s="122">
        <v>0</v>
      </c>
      <c r="H5212" s="122">
        <v>0</v>
      </c>
      <c r="I5212" s="122">
        <v>0</v>
      </c>
      <c r="J5212" s="122">
        <v>0</v>
      </c>
      <c r="K5212" s="122">
        <v>0</v>
      </c>
      <c r="L5212" s="122">
        <v>0</v>
      </c>
      <c r="M5212" s="122">
        <v>0</v>
      </c>
      <c r="N5212" s="122">
        <v>0</v>
      </c>
      <c r="O5212" s="122">
        <v>0</v>
      </c>
      <c r="P5212" s="122">
        <v>0</v>
      </c>
      <c r="Q5212" s="122">
        <v>0</v>
      </c>
      <c r="R5212" s="122">
        <v>0</v>
      </c>
      <c r="S5212" s="122">
        <v>0</v>
      </c>
      <c r="T5212" s="122">
        <v>0</v>
      </c>
      <c r="U5212" s="122">
        <v>0</v>
      </c>
      <c r="V5212" s="122">
        <v>0</v>
      </c>
      <c r="W5212" s="122">
        <v>0</v>
      </c>
      <c r="X5212" s="122">
        <v>0</v>
      </c>
      <c r="Y5212" s="122">
        <v>0</v>
      </c>
      <c r="Z5212" s="122">
        <v>0</v>
      </c>
      <c r="AA5212" s="122">
        <v>0</v>
      </c>
      <c r="AB5212" s="122">
        <v>0</v>
      </c>
      <c r="AC5212" s="122">
        <v>0</v>
      </c>
      <c r="AD5212" s="122">
        <v>0</v>
      </c>
      <c r="AE5212" s="122">
        <v>0</v>
      </c>
      <c r="AF5212" s="122">
        <v>0</v>
      </c>
      <c r="AG5212" s="122">
        <v>0</v>
      </c>
      <c r="AH5212" s="122">
        <v>0</v>
      </c>
      <c r="AI5212" s="122">
        <v>0</v>
      </c>
      <c r="AJ5212" s="122">
        <v>0</v>
      </c>
      <c r="AK5212" s="122">
        <v>0</v>
      </c>
      <c r="AL5212" s="122">
        <v>0</v>
      </c>
    </row>
    <row r="5213" spans="1:38" hidden="1" x14ac:dyDescent="0.25">
      <c r="A5213" s="122" t="s">
        <v>2280</v>
      </c>
      <c r="B5213" s="122">
        <v>1</v>
      </c>
      <c r="C5213" s="122" t="s">
        <v>2281</v>
      </c>
      <c r="D5213" s="122" t="s">
        <v>474</v>
      </c>
      <c r="E5213" s="122">
        <v>95</v>
      </c>
      <c r="F5213" s="122">
        <v>0</v>
      </c>
      <c r="G5213" s="122">
        <v>0</v>
      </c>
      <c r="H5213" s="122">
        <v>0</v>
      </c>
      <c r="I5213" s="122">
        <v>0</v>
      </c>
      <c r="J5213" s="122">
        <v>0</v>
      </c>
      <c r="K5213" s="122">
        <v>0</v>
      </c>
      <c r="L5213" s="122">
        <v>0</v>
      </c>
      <c r="M5213" s="122">
        <v>0</v>
      </c>
      <c r="N5213" s="122">
        <v>0</v>
      </c>
      <c r="O5213" s="122">
        <v>0</v>
      </c>
      <c r="P5213" s="122">
        <v>0</v>
      </c>
      <c r="Q5213" s="122">
        <v>0</v>
      </c>
      <c r="R5213" s="122">
        <v>0</v>
      </c>
      <c r="S5213" s="122">
        <v>0</v>
      </c>
      <c r="T5213" s="122">
        <v>0</v>
      </c>
      <c r="U5213" s="122">
        <v>0</v>
      </c>
      <c r="V5213" s="122">
        <v>0</v>
      </c>
      <c r="W5213" s="122">
        <v>0</v>
      </c>
      <c r="X5213" s="122">
        <v>0</v>
      </c>
      <c r="Y5213" s="122">
        <v>0</v>
      </c>
      <c r="Z5213" s="122">
        <v>0</v>
      </c>
      <c r="AA5213" s="122">
        <v>0</v>
      </c>
      <c r="AB5213" s="122">
        <v>0</v>
      </c>
      <c r="AC5213" s="122">
        <v>0</v>
      </c>
      <c r="AD5213" s="122">
        <v>0</v>
      </c>
      <c r="AE5213" s="122">
        <v>0</v>
      </c>
      <c r="AF5213" s="122">
        <v>0</v>
      </c>
      <c r="AG5213" s="122">
        <v>0</v>
      </c>
      <c r="AH5213" s="122">
        <v>0</v>
      </c>
      <c r="AI5213" s="122">
        <v>0</v>
      </c>
      <c r="AJ5213" s="122">
        <v>0</v>
      </c>
      <c r="AK5213" s="122">
        <v>0</v>
      </c>
      <c r="AL5213" s="122">
        <v>0</v>
      </c>
    </row>
    <row r="5214" spans="1:38" hidden="1" x14ac:dyDescent="0.25">
      <c r="A5214" s="122" t="s">
        <v>2280</v>
      </c>
      <c r="B5214" s="122">
        <v>1</v>
      </c>
      <c r="C5214" s="122" t="s">
        <v>2281</v>
      </c>
      <c r="D5214" s="122" t="s">
        <v>2125</v>
      </c>
      <c r="E5214" s="122">
        <v>95</v>
      </c>
      <c r="F5214" s="122">
        <v>0</v>
      </c>
      <c r="G5214" s="122">
        <v>0</v>
      </c>
      <c r="H5214" s="122">
        <v>0</v>
      </c>
      <c r="I5214" s="122">
        <v>0</v>
      </c>
      <c r="J5214" s="122">
        <v>0</v>
      </c>
      <c r="K5214" s="122">
        <v>0</v>
      </c>
      <c r="L5214" s="122">
        <v>0</v>
      </c>
      <c r="M5214" s="122">
        <v>0</v>
      </c>
      <c r="N5214" s="122">
        <v>0</v>
      </c>
      <c r="O5214" s="122">
        <v>0</v>
      </c>
      <c r="P5214" s="122">
        <v>0</v>
      </c>
      <c r="Q5214" s="122">
        <v>0</v>
      </c>
      <c r="R5214" s="122">
        <v>0</v>
      </c>
      <c r="S5214" s="122">
        <v>0</v>
      </c>
      <c r="T5214" s="122">
        <v>0</v>
      </c>
      <c r="U5214" s="122">
        <v>0</v>
      </c>
      <c r="V5214" s="122">
        <v>0</v>
      </c>
      <c r="W5214" s="122">
        <v>0</v>
      </c>
      <c r="X5214" s="122">
        <v>0</v>
      </c>
      <c r="Y5214" s="122">
        <v>0</v>
      </c>
      <c r="Z5214" s="122">
        <v>0</v>
      </c>
      <c r="AA5214" s="122">
        <v>0</v>
      </c>
      <c r="AB5214" s="122">
        <v>0</v>
      </c>
      <c r="AC5214" s="122">
        <v>0</v>
      </c>
      <c r="AD5214" s="122">
        <v>0</v>
      </c>
      <c r="AE5214" s="122">
        <v>0</v>
      </c>
      <c r="AF5214" s="122">
        <v>0</v>
      </c>
      <c r="AG5214" s="122">
        <v>0</v>
      </c>
      <c r="AH5214" s="122">
        <v>0</v>
      </c>
      <c r="AI5214" s="122">
        <v>0</v>
      </c>
      <c r="AJ5214" s="122">
        <v>0</v>
      </c>
      <c r="AK5214" s="122">
        <v>0</v>
      </c>
      <c r="AL5214" s="122">
        <v>0</v>
      </c>
    </row>
    <row r="5215" spans="1:38" hidden="1" x14ac:dyDescent="0.25">
      <c r="A5215" s="122" t="s">
        <v>2280</v>
      </c>
      <c r="B5215" s="122">
        <v>1</v>
      </c>
      <c r="C5215" s="122" t="s">
        <v>2281</v>
      </c>
      <c r="D5215" s="122" t="s">
        <v>2126</v>
      </c>
      <c r="E5215" s="122">
        <v>95</v>
      </c>
      <c r="F5215" s="122">
        <v>0</v>
      </c>
      <c r="G5215" s="122">
        <v>0</v>
      </c>
      <c r="H5215" s="122">
        <v>0</v>
      </c>
      <c r="I5215" s="122">
        <v>0</v>
      </c>
      <c r="J5215" s="122">
        <v>0</v>
      </c>
      <c r="K5215" s="122">
        <v>0</v>
      </c>
      <c r="L5215" s="122">
        <v>0</v>
      </c>
      <c r="M5215" s="122">
        <v>0</v>
      </c>
      <c r="N5215" s="122">
        <v>0</v>
      </c>
      <c r="O5215" s="122">
        <v>0</v>
      </c>
      <c r="P5215" s="122">
        <v>0</v>
      </c>
      <c r="Q5215" s="122">
        <v>0</v>
      </c>
      <c r="R5215" s="122">
        <v>0</v>
      </c>
      <c r="S5215" s="122">
        <v>0</v>
      </c>
      <c r="T5215" s="122">
        <v>0</v>
      </c>
      <c r="U5215" s="122">
        <v>0</v>
      </c>
      <c r="V5215" s="122">
        <v>0</v>
      </c>
      <c r="W5215" s="122">
        <v>0</v>
      </c>
      <c r="X5215" s="122">
        <v>0</v>
      </c>
      <c r="Y5215" s="122">
        <v>0</v>
      </c>
      <c r="Z5215" s="122">
        <v>0</v>
      </c>
      <c r="AA5215" s="122">
        <v>0</v>
      </c>
      <c r="AB5215" s="122">
        <v>0</v>
      </c>
      <c r="AC5215" s="122">
        <v>0</v>
      </c>
      <c r="AD5215" s="122">
        <v>0</v>
      </c>
      <c r="AE5215" s="122">
        <v>0</v>
      </c>
      <c r="AF5215" s="122">
        <v>0</v>
      </c>
      <c r="AG5215" s="122">
        <v>0</v>
      </c>
      <c r="AH5215" s="122">
        <v>0</v>
      </c>
      <c r="AI5215" s="122">
        <v>0</v>
      </c>
      <c r="AJ5215" s="122">
        <v>0</v>
      </c>
      <c r="AK5215" s="122">
        <v>0</v>
      </c>
      <c r="AL5215" s="122">
        <v>0</v>
      </c>
    </row>
    <row r="5216" spans="1:38" hidden="1" x14ac:dyDescent="0.25">
      <c r="A5216" s="122" t="s">
        <v>2280</v>
      </c>
      <c r="B5216" s="122">
        <v>1</v>
      </c>
      <c r="C5216" s="122" t="s">
        <v>2281</v>
      </c>
      <c r="D5216" s="122" t="s">
        <v>2127</v>
      </c>
      <c r="E5216" s="122">
        <v>95</v>
      </c>
      <c r="F5216" s="122">
        <v>0</v>
      </c>
      <c r="G5216" s="122">
        <v>0</v>
      </c>
      <c r="H5216" s="122">
        <v>0</v>
      </c>
      <c r="I5216" s="122">
        <v>0</v>
      </c>
      <c r="J5216" s="122">
        <v>0</v>
      </c>
      <c r="K5216" s="122">
        <v>0</v>
      </c>
      <c r="L5216" s="122">
        <v>0</v>
      </c>
      <c r="M5216" s="122">
        <v>0</v>
      </c>
      <c r="N5216" s="122">
        <v>0</v>
      </c>
      <c r="O5216" s="122">
        <v>0</v>
      </c>
      <c r="P5216" s="122">
        <v>0</v>
      </c>
      <c r="Q5216" s="122">
        <v>0</v>
      </c>
      <c r="R5216" s="122">
        <v>0</v>
      </c>
      <c r="S5216" s="122">
        <v>0</v>
      </c>
      <c r="T5216" s="122">
        <v>0</v>
      </c>
      <c r="U5216" s="122">
        <v>0</v>
      </c>
      <c r="V5216" s="122">
        <v>0</v>
      </c>
      <c r="W5216" s="122">
        <v>0</v>
      </c>
      <c r="X5216" s="122">
        <v>0</v>
      </c>
      <c r="Y5216" s="122">
        <v>0</v>
      </c>
      <c r="Z5216" s="122">
        <v>0</v>
      </c>
      <c r="AA5216" s="122">
        <v>0</v>
      </c>
      <c r="AB5216" s="122">
        <v>0</v>
      </c>
      <c r="AC5216" s="122">
        <v>0</v>
      </c>
      <c r="AD5216" s="122">
        <v>0</v>
      </c>
      <c r="AE5216" s="122">
        <v>0</v>
      </c>
      <c r="AF5216" s="122">
        <v>0</v>
      </c>
      <c r="AG5216" s="122">
        <v>0</v>
      </c>
      <c r="AH5216" s="122">
        <v>0</v>
      </c>
      <c r="AI5216" s="122">
        <v>0</v>
      </c>
      <c r="AJ5216" s="122">
        <v>0</v>
      </c>
      <c r="AK5216" s="122">
        <v>0</v>
      </c>
      <c r="AL5216" s="122">
        <v>0</v>
      </c>
    </row>
    <row r="5217" spans="1:38" hidden="1" x14ac:dyDescent="0.25">
      <c r="A5217" s="122" t="s">
        <v>2280</v>
      </c>
      <c r="B5217" s="122">
        <v>1</v>
      </c>
      <c r="C5217" s="122" t="s">
        <v>2281</v>
      </c>
      <c r="D5217" s="122" t="s">
        <v>2128</v>
      </c>
      <c r="E5217" s="122">
        <v>95</v>
      </c>
      <c r="F5217" s="122">
        <v>0</v>
      </c>
      <c r="G5217" s="122">
        <v>0</v>
      </c>
      <c r="H5217" s="122">
        <v>0</v>
      </c>
      <c r="I5217" s="122">
        <v>0</v>
      </c>
      <c r="J5217" s="122">
        <v>0</v>
      </c>
      <c r="K5217" s="122">
        <v>0</v>
      </c>
      <c r="L5217" s="122">
        <v>0</v>
      </c>
      <c r="M5217" s="122">
        <v>0</v>
      </c>
      <c r="N5217" s="122">
        <v>0</v>
      </c>
      <c r="O5217" s="122">
        <v>0</v>
      </c>
      <c r="P5217" s="122">
        <v>0</v>
      </c>
      <c r="Q5217" s="122">
        <v>0</v>
      </c>
      <c r="R5217" s="122">
        <v>0</v>
      </c>
      <c r="S5217" s="122">
        <v>0</v>
      </c>
      <c r="T5217" s="122">
        <v>0</v>
      </c>
      <c r="U5217" s="122">
        <v>0</v>
      </c>
      <c r="V5217" s="122">
        <v>0</v>
      </c>
      <c r="W5217" s="122">
        <v>0</v>
      </c>
      <c r="X5217" s="122">
        <v>0</v>
      </c>
      <c r="Y5217" s="122">
        <v>0</v>
      </c>
      <c r="Z5217" s="122">
        <v>0</v>
      </c>
      <c r="AA5217" s="122">
        <v>0</v>
      </c>
      <c r="AB5217" s="122">
        <v>0</v>
      </c>
      <c r="AC5217" s="122">
        <v>0</v>
      </c>
      <c r="AD5217" s="122">
        <v>0</v>
      </c>
      <c r="AE5217" s="122">
        <v>0</v>
      </c>
      <c r="AF5217" s="122">
        <v>0</v>
      </c>
      <c r="AG5217" s="122">
        <v>0</v>
      </c>
      <c r="AH5217" s="122">
        <v>0</v>
      </c>
      <c r="AI5217" s="122">
        <v>0</v>
      </c>
      <c r="AJ5217" s="122">
        <v>0</v>
      </c>
      <c r="AK5217" s="122">
        <v>0</v>
      </c>
      <c r="AL5217" s="122">
        <v>0</v>
      </c>
    </row>
    <row r="5218" spans="1:38" hidden="1" x14ac:dyDescent="0.25">
      <c r="A5218" s="122" t="s">
        <v>2280</v>
      </c>
      <c r="B5218" s="122">
        <v>1</v>
      </c>
      <c r="C5218" s="122" t="s">
        <v>2281</v>
      </c>
      <c r="D5218" s="122" t="s">
        <v>2210</v>
      </c>
      <c r="E5218" s="122">
        <v>95</v>
      </c>
      <c r="F5218" s="122">
        <v>0</v>
      </c>
      <c r="G5218" s="122">
        <v>0</v>
      </c>
      <c r="H5218" s="122">
        <v>0</v>
      </c>
      <c r="I5218" s="122">
        <v>0</v>
      </c>
      <c r="J5218" s="122">
        <v>0</v>
      </c>
      <c r="K5218" s="122">
        <v>0</v>
      </c>
      <c r="L5218" s="122">
        <v>0</v>
      </c>
      <c r="M5218" s="122">
        <v>0</v>
      </c>
      <c r="N5218" s="122">
        <v>0</v>
      </c>
      <c r="O5218" s="122">
        <v>0</v>
      </c>
      <c r="P5218" s="122">
        <v>0</v>
      </c>
      <c r="Q5218" s="122">
        <v>0</v>
      </c>
      <c r="R5218" s="122">
        <v>0</v>
      </c>
      <c r="S5218" s="122">
        <v>0</v>
      </c>
      <c r="T5218" s="122">
        <v>0</v>
      </c>
      <c r="U5218" s="122">
        <v>0</v>
      </c>
      <c r="V5218" s="122">
        <v>0</v>
      </c>
      <c r="W5218" s="122">
        <v>0</v>
      </c>
      <c r="X5218" s="122">
        <v>0</v>
      </c>
      <c r="Y5218" s="122">
        <v>0</v>
      </c>
      <c r="Z5218" s="122">
        <v>0</v>
      </c>
      <c r="AA5218" s="122">
        <v>0</v>
      </c>
      <c r="AB5218" s="122">
        <v>0</v>
      </c>
      <c r="AC5218" s="122">
        <v>0</v>
      </c>
      <c r="AD5218" s="122">
        <v>0</v>
      </c>
      <c r="AE5218" s="122">
        <v>0</v>
      </c>
      <c r="AF5218" s="122">
        <v>0</v>
      </c>
      <c r="AG5218" s="122">
        <v>0</v>
      </c>
      <c r="AH5218" s="122">
        <v>0</v>
      </c>
      <c r="AI5218" s="122">
        <v>0</v>
      </c>
      <c r="AJ5218" s="122">
        <v>0</v>
      </c>
      <c r="AK5218" s="122">
        <v>0</v>
      </c>
      <c r="AL5218" s="122">
        <v>0</v>
      </c>
    </row>
    <row r="5219" spans="1:38" hidden="1" x14ac:dyDescent="0.25">
      <c r="A5219" s="122" t="s">
        <v>2280</v>
      </c>
      <c r="B5219" s="122">
        <v>1</v>
      </c>
      <c r="C5219" s="122" t="s">
        <v>2281</v>
      </c>
      <c r="D5219" s="122" t="s">
        <v>2129</v>
      </c>
      <c r="E5219" s="122">
        <v>95</v>
      </c>
      <c r="F5219" s="122">
        <v>0</v>
      </c>
      <c r="G5219" s="122">
        <v>0</v>
      </c>
      <c r="H5219" s="122">
        <v>0</v>
      </c>
      <c r="I5219" s="122">
        <v>0</v>
      </c>
      <c r="J5219" s="122">
        <v>0</v>
      </c>
      <c r="K5219" s="122">
        <v>0</v>
      </c>
      <c r="L5219" s="122">
        <v>0</v>
      </c>
      <c r="M5219" s="122">
        <v>0</v>
      </c>
      <c r="N5219" s="122">
        <v>0</v>
      </c>
      <c r="O5219" s="122">
        <v>0</v>
      </c>
      <c r="P5219" s="122">
        <v>0</v>
      </c>
      <c r="Q5219" s="122">
        <v>0</v>
      </c>
      <c r="R5219" s="122">
        <v>0</v>
      </c>
      <c r="S5219" s="122">
        <v>0</v>
      </c>
      <c r="T5219" s="122">
        <v>0</v>
      </c>
      <c r="U5219" s="122">
        <v>0</v>
      </c>
      <c r="V5219" s="122">
        <v>0</v>
      </c>
      <c r="W5219" s="122">
        <v>0</v>
      </c>
      <c r="X5219" s="122">
        <v>0</v>
      </c>
      <c r="Y5219" s="122">
        <v>0</v>
      </c>
      <c r="Z5219" s="122">
        <v>0</v>
      </c>
      <c r="AA5219" s="122">
        <v>0</v>
      </c>
      <c r="AB5219" s="122">
        <v>0</v>
      </c>
      <c r="AC5219" s="122">
        <v>0</v>
      </c>
      <c r="AD5219" s="122">
        <v>0</v>
      </c>
      <c r="AE5219" s="122">
        <v>0</v>
      </c>
      <c r="AF5219" s="122">
        <v>0</v>
      </c>
      <c r="AG5219" s="122">
        <v>0</v>
      </c>
      <c r="AH5219" s="122">
        <v>0</v>
      </c>
      <c r="AI5219" s="122">
        <v>0</v>
      </c>
      <c r="AJ5219" s="122">
        <v>0</v>
      </c>
      <c r="AK5219" s="122">
        <v>0</v>
      </c>
      <c r="AL5219" s="122">
        <v>0</v>
      </c>
    </row>
    <row r="5220" spans="1:38" hidden="1" x14ac:dyDescent="0.25">
      <c r="A5220" s="122" t="s">
        <v>2280</v>
      </c>
      <c r="B5220" s="122">
        <v>1</v>
      </c>
      <c r="C5220" s="122" t="s">
        <v>2281</v>
      </c>
      <c r="D5220" s="122" t="s">
        <v>2176</v>
      </c>
      <c r="E5220" s="122">
        <v>95</v>
      </c>
      <c r="F5220" s="122">
        <v>0</v>
      </c>
      <c r="G5220" s="122">
        <v>0</v>
      </c>
      <c r="H5220" s="122">
        <v>0</v>
      </c>
      <c r="I5220" s="122">
        <v>0</v>
      </c>
      <c r="J5220" s="122">
        <v>0</v>
      </c>
      <c r="K5220" s="122">
        <v>0</v>
      </c>
      <c r="L5220" s="122">
        <v>0</v>
      </c>
      <c r="M5220" s="122">
        <v>0</v>
      </c>
      <c r="N5220" s="122">
        <v>0</v>
      </c>
      <c r="O5220" s="122">
        <v>0</v>
      </c>
      <c r="P5220" s="122">
        <v>0</v>
      </c>
      <c r="Q5220" s="122">
        <v>0</v>
      </c>
      <c r="R5220" s="122">
        <v>0</v>
      </c>
      <c r="S5220" s="122">
        <v>0</v>
      </c>
      <c r="T5220" s="122">
        <v>0</v>
      </c>
      <c r="U5220" s="122">
        <v>0</v>
      </c>
      <c r="V5220" s="122">
        <v>0</v>
      </c>
      <c r="W5220" s="122">
        <v>0</v>
      </c>
      <c r="X5220" s="122">
        <v>0</v>
      </c>
      <c r="Y5220" s="122">
        <v>0</v>
      </c>
      <c r="Z5220" s="122">
        <v>0</v>
      </c>
      <c r="AA5220" s="122">
        <v>0</v>
      </c>
      <c r="AB5220" s="122">
        <v>0</v>
      </c>
      <c r="AC5220" s="122">
        <v>0</v>
      </c>
      <c r="AD5220" s="122">
        <v>0</v>
      </c>
      <c r="AE5220" s="122">
        <v>0</v>
      </c>
      <c r="AF5220" s="122">
        <v>0</v>
      </c>
      <c r="AG5220" s="122">
        <v>0</v>
      </c>
      <c r="AH5220" s="122">
        <v>0</v>
      </c>
      <c r="AI5220" s="122">
        <v>0</v>
      </c>
      <c r="AJ5220" s="122">
        <v>0</v>
      </c>
      <c r="AK5220" s="122">
        <v>0</v>
      </c>
      <c r="AL5220" s="122">
        <v>0</v>
      </c>
    </row>
    <row r="5221" spans="1:38" hidden="1" x14ac:dyDescent="0.25">
      <c r="A5221" s="122" t="s">
        <v>2280</v>
      </c>
      <c r="B5221" s="122">
        <v>1</v>
      </c>
      <c r="C5221" s="122" t="s">
        <v>2281</v>
      </c>
      <c r="D5221" s="122" t="s">
        <v>2130</v>
      </c>
      <c r="E5221" s="122">
        <v>95</v>
      </c>
      <c r="F5221" s="122">
        <v>0</v>
      </c>
      <c r="G5221" s="122">
        <v>0</v>
      </c>
      <c r="H5221" s="122">
        <v>0</v>
      </c>
      <c r="I5221" s="122">
        <v>0</v>
      </c>
      <c r="J5221" s="122">
        <v>0</v>
      </c>
      <c r="K5221" s="122">
        <v>0</v>
      </c>
      <c r="L5221" s="122">
        <v>0</v>
      </c>
      <c r="M5221" s="122">
        <v>0</v>
      </c>
      <c r="N5221" s="122">
        <v>0</v>
      </c>
      <c r="O5221" s="122">
        <v>0</v>
      </c>
      <c r="P5221" s="122">
        <v>0</v>
      </c>
      <c r="Q5221" s="122">
        <v>0</v>
      </c>
      <c r="R5221" s="122">
        <v>0</v>
      </c>
      <c r="S5221" s="122">
        <v>0</v>
      </c>
      <c r="T5221" s="122">
        <v>0</v>
      </c>
      <c r="U5221" s="122">
        <v>0</v>
      </c>
      <c r="V5221" s="122">
        <v>0</v>
      </c>
      <c r="W5221" s="122">
        <v>0</v>
      </c>
      <c r="X5221" s="122">
        <v>0</v>
      </c>
      <c r="Y5221" s="122">
        <v>0</v>
      </c>
      <c r="Z5221" s="122">
        <v>0</v>
      </c>
      <c r="AA5221" s="122">
        <v>0</v>
      </c>
      <c r="AB5221" s="122">
        <v>0</v>
      </c>
      <c r="AC5221" s="122">
        <v>0</v>
      </c>
      <c r="AD5221" s="122">
        <v>0</v>
      </c>
      <c r="AE5221" s="122">
        <v>0</v>
      </c>
      <c r="AF5221" s="122">
        <v>0</v>
      </c>
      <c r="AG5221" s="122">
        <v>0</v>
      </c>
      <c r="AH5221" s="122">
        <v>0</v>
      </c>
      <c r="AI5221" s="122">
        <v>0</v>
      </c>
      <c r="AJ5221" s="122">
        <v>0</v>
      </c>
      <c r="AK5221" s="122">
        <v>0</v>
      </c>
      <c r="AL5221" s="122">
        <v>0</v>
      </c>
    </row>
    <row r="5222" spans="1:38" hidden="1" x14ac:dyDescent="0.25">
      <c r="A5222" s="122" t="s">
        <v>2280</v>
      </c>
      <c r="B5222" s="122">
        <v>1</v>
      </c>
      <c r="C5222" s="122" t="s">
        <v>2281</v>
      </c>
      <c r="D5222" s="122" t="s">
        <v>2131</v>
      </c>
      <c r="E5222" s="122">
        <v>95</v>
      </c>
      <c r="F5222" s="122">
        <v>0</v>
      </c>
      <c r="G5222" s="122">
        <v>0</v>
      </c>
      <c r="H5222" s="122">
        <v>0</v>
      </c>
      <c r="I5222" s="122">
        <v>0</v>
      </c>
      <c r="J5222" s="122">
        <v>0</v>
      </c>
      <c r="K5222" s="122">
        <v>0</v>
      </c>
      <c r="L5222" s="122">
        <v>0</v>
      </c>
      <c r="M5222" s="122">
        <v>0</v>
      </c>
      <c r="N5222" s="122">
        <v>0</v>
      </c>
      <c r="O5222" s="122">
        <v>0</v>
      </c>
      <c r="P5222" s="122">
        <v>0</v>
      </c>
      <c r="Q5222" s="122">
        <v>0</v>
      </c>
      <c r="R5222" s="122">
        <v>0</v>
      </c>
      <c r="S5222" s="122">
        <v>0</v>
      </c>
      <c r="T5222" s="122">
        <v>0</v>
      </c>
      <c r="U5222" s="122">
        <v>0</v>
      </c>
      <c r="V5222" s="122">
        <v>0</v>
      </c>
      <c r="W5222" s="122">
        <v>0</v>
      </c>
      <c r="X5222" s="122">
        <v>0</v>
      </c>
      <c r="Y5222" s="122">
        <v>0</v>
      </c>
      <c r="Z5222" s="122">
        <v>0</v>
      </c>
      <c r="AA5222" s="122">
        <v>0</v>
      </c>
      <c r="AB5222" s="122">
        <v>0</v>
      </c>
      <c r="AC5222" s="122">
        <v>0</v>
      </c>
      <c r="AD5222" s="122">
        <v>0</v>
      </c>
      <c r="AE5222" s="122">
        <v>0</v>
      </c>
      <c r="AF5222" s="122">
        <v>0</v>
      </c>
      <c r="AG5222" s="122">
        <v>0</v>
      </c>
      <c r="AH5222" s="122">
        <v>0</v>
      </c>
      <c r="AI5222" s="122">
        <v>0</v>
      </c>
      <c r="AJ5222" s="122">
        <v>0</v>
      </c>
      <c r="AK5222" s="122">
        <v>0</v>
      </c>
      <c r="AL5222" s="122">
        <v>0</v>
      </c>
    </row>
    <row r="5223" spans="1:38" hidden="1" x14ac:dyDescent="0.25">
      <c r="A5223" s="122" t="s">
        <v>2280</v>
      </c>
      <c r="B5223" s="122">
        <v>1</v>
      </c>
      <c r="C5223" s="122" t="s">
        <v>2281</v>
      </c>
      <c r="D5223" s="122" t="s">
        <v>2132</v>
      </c>
      <c r="E5223" s="122">
        <v>95</v>
      </c>
      <c r="F5223" s="122">
        <v>0</v>
      </c>
      <c r="G5223" s="122">
        <v>0</v>
      </c>
      <c r="H5223" s="122">
        <v>0</v>
      </c>
      <c r="I5223" s="122">
        <v>0</v>
      </c>
      <c r="J5223" s="122">
        <v>0</v>
      </c>
      <c r="K5223" s="122">
        <v>0</v>
      </c>
      <c r="L5223" s="122">
        <v>0</v>
      </c>
      <c r="M5223" s="122">
        <v>0</v>
      </c>
      <c r="N5223" s="122">
        <v>0</v>
      </c>
      <c r="O5223" s="122">
        <v>0</v>
      </c>
      <c r="P5223" s="122">
        <v>0</v>
      </c>
      <c r="Q5223" s="122">
        <v>0</v>
      </c>
      <c r="R5223" s="122">
        <v>0</v>
      </c>
      <c r="S5223" s="122">
        <v>0</v>
      </c>
      <c r="T5223" s="122">
        <v>0</v>
      </c>
      <c r="U5223" s="122">
        <v>0</v>
      </c>
      <c r="V5223" s="122">
        <v>0</v>
      </c>
      <c r="W5223" s="122">
        <v>0</v>
      </c>
      <c r="X5223" s="122">
        <v>0</v>
      </c>
      <c r="Y5223" s="122">
        <v>0</v>
      </c>
      <c r="Z5223" s="122">
        <v>0</v>
      </c>
      <c r="AA5223" s="122">
        <v>0</v>
      </c>
      <c r="AB5223" s="122">
        <v>0</v>
      </c>
      <c r="AC5223" s="122">
        <v>0</v>
      </c>
      <c r="AD5223" s="122">
        <v>0</v>
      </c>
      <c r="AE5223" s="122">
        <v>0</v>
      </c>
      <c r="AF5223" s="122">
        <v>0</v>
      </c>
      <c r="AG5223" s="122">
        <v>0</v>
      </c>
      <c r="AH5223" s="122">
        <v>0</v>
      </c>
      <c r="AI5223" s="122">
        <v>0</v>
      </c>
      <c r="AJ5223" s="122">
        <v>0</v>
      </c>
      <c r="AK5223" s="122">
        <v>0</v>
      </c>
      <c r="AL5223" s="122">
        <v>0</v>
      </c>
    </row>
    <row r="5224" spans="1:38" hidden="1" x14ac:dyDescent="0.25">
      <c r="A5224" s="122" t="s">
        <v>2280</v>
      </c>
      <c r="B5224" s="122">
        <v>1</v>
      </c>
      <c r="C5224" s="122" t="s">
        <v>2281</v>
      </c>
      <c r="D5224" s="122" t="s">
        <v>2133</v>
      </c>
      <c r="E5224" s="122">
        <v>95</v>
      </c>
      <c r="F5224" s="122">
        <v>0</v>
      </c>
      <c r="G5224" s="122">
        <v>0</v>
      </c>
      <c r="H5224" s="122">
        <v>0</v>
      </c>
      <c r="I5224" s="122">
        <v>0</v>
      </c>
      <c r="J5224" s="122">
        <v>0</v>
      </c>
      <c r="K5224" s="122">
        <v>0</v>
      </c>
      <c r="L5224" s="122">
        <v>0</v>
      </c>
      <c r="M5224" s="122">
        <v>0</v>
      </c>
      <c r="N5224" s="122">
        <v>0</v>
      </c>
      <c r="O5224" s="122">
        <v>0</v>
      </c>
      <c r="P5224" s="122">
        <v>0</v>
      </c>
      <c r="Q5224" s="122">
        <v>0</v>
      </c>
      <c r="R5224" s="122">
        <v>0</v>
      </c>
      <c r="S5224" s="122">
        <v>0</v>
      </c>
      <c r="T5224" s="122">
        <v>0</v>
      </c>
      <c r="U5224" s="122">
        <v>0</v>
      </c>
      <c r="V5224" s="122">
        <v>0</v>
      </c>
      <c r="W5224" s="122">
        <v>0</v>
      </c>
      <c r="X5224" s="122">
        <v>0</v>
      </c>
      <c r="Y5224" s="122">
        <v>0</v>
      </c>
      <c r="Z5224" s="122">
        <v>0</v>
      </c>
      <c r="AA5224" s="122">
        <v>0</v>
      </c>
      <c r="AB5224" s="122">
        <v>0</v>
      </c>
      <c r="AC5224" s="122">
        <v>0</v>
      </c>
      <c r="AD5224" s="122">
        <v>0</v>
      </c>
      <c r="AE5224" s="122">
        <v>0</v>
      </c>
      <c r="AF5224" s="122">
        <v>0</v>
      </c>
      <c r="AG5224" s="122">
        <v>0</v>
      </c>
      <c r="AH5224" s="122">
        <v>0</v>
      </c>
      <c r="AI5224" s="122">
        <v>0</v>
      </c>
      <c r="AJ5224" s="122">
        <v>0</v>
      </c>
      <c r="AK5224" s="122">
        <v>0</v>
      </c>
      <c r="AL5224" s="122">
        <v>0</v>
      </c>
    </row>
    <row r="5225" spans="1:38" hidden="1" x14ac:dyDescent="0.25">
      <c r="A5225" s="122" t="s">
        <v>2280</v>
      </c>
      <c r="B5225" s="122">
        <v>1</v>
      </c>
      <c r="C5225" s="122" t="s">
        <v>2281</v>
      </c>
      <c r="D5225" s="122" t="s">
        <v>2134</v>
      </c>
      <c r="E5225" s="122">
        <v>95</v>
      </c>
      <c r="F5225" s="122">
        <v>0</v>
      </c>
      <c r="G5225" s="122">
        <v>0</v>
      </c>
      <c r="H5225" s="122">
        <v>0</v>
      </c>
      <c r="I5225" s="122">
        <v>0</v>
      </c>
      <c r="J5225" s="122">
        <v>0</v>
      </c>
      <c r="K5225" s="122">
        <v>0</v>
      </c>
      <c r="L5225" s="122">
        <v>0</v>
      </c>
      <c r="M5225" s="122">
        <v>0</v>
      </c>
      <c r="N5225" s="122">
        <v>0</v>
      </c>
      <c r="O5225" s="122">
        <v>0</v>
      </c>
      <c r="P5225" s="122">
        <v>0</v>
      </c>
      <c r="Q5225" s="122">
        <v>0</v>
      </c>
      <c r="R5225" s="122">
        <v>0</v>
      </c>
      <c r="S5225" s="122">
        <v>0</v>
      </c>
      <c r="T5225" s="122">
        <v>0</v>
      </c>
      <c r="U5225" s="122">
        <v>0</v>
      </c>
      <c r="V5225" s="122">
        <v>0</v>
      </c>
      <c r="W5225" s="122">
        <v>0</v>
      </c>
      <c r="X5225" s="122">
        <v>0</v>
      </c>
      <c r="Y5225" s="122">
        <v>0</v>
      </c>
      <c r="Z5225" s="122">
        <v>0</v>
      </c>
      <c r="AA5225" s="122">
        <v>0</v>
      </c>
      <c r="AB5225" s="122">
        <v>0</v>
      </c>
      <c r="AC5225" s="122">
        <v>0</v>
      </c>
      <c r="AD5225" s="122">
        <v>0</v>
      </c>
      <c r="AE5225" s="122">
        <v>0</v>
      </c>
      <c r="AF5225" s="122">
        <v>0</v>
      </c>
      <c r="AG5225" s="122">
        <v>0</v>
      </c>
      <c r="AH5225" s="122">
        <v>0</v>
      </c>
      <c r="AI5225" s="122">
        <v>0</v>
      </c>
      <c r="AJ5225" s="122">
        <v>0</v>
      </c>
      <c r="AK5225" s="122">
        <v>0</v>
      </c>
      <c r="AL5225" s="122">
        <v>0</v>
      </c>
    </row>
    <row r="5226" spans="1:38" hidden="1" x14ac:dyDescent="0.25">
      <c r="A5226" s="122" t="s">
        <v>2280</v>
      </c>
      <c r="B5226" s="122">
        <v>1</v>
      </c>
      <c r="C5226" s="122" t="s">
        <v>2281</v>
      </c>
      <c r="D5226" s="122" t="s">
        <v>2135</v>
      </c>
      <c r="E5226" s="122">
        <v>95</v>
      </c>
      <c r="F5226" s="122">
        <v>0</v>
      </c>
      <c r="G5226" s="122">
        <v>0</v>
      </c>
      <c r="H5226" s="122">
        <v>0</v>
      </c>
      <c r="I5226" s="122">
        <v>0</v>
      </c>
      <c r="J5226" s="122">
        <v>0</v>
      </c>
      <c r="K5226" s="122">
        <v>0</v>
      </c>
      <c r="L5226" s="122">
        <v>0</v>
      </c>
      <c r="M5226" s="122">
        <v>0</v>
      </c>
      <c r="N5226" s="122">
        <v>0</v>
      </c>
      <c r="O5226" s="122">
        <v>0</v>
      </c>
      <c r="P5226" s="122">
        <v>0</v>
      </c>
      <c r="Q5226" s="122">
        <v>0</v>
      </c>
      <c r="R5226" s="122">
        <v>0</v>
      </c>
      <c r="S5226" s="122">
        <v>0</v>
      </c>
      <c r="T5226" s="122">
        <v>0</v>
      </c>
      <c r="U5226" s="122">
        <v>0</v>
      </c>
      <c r="V5226" s="122">
        <v>0</v>
      </c>
      <c r="W5226" s="122">
        <v>0</v>
      </c>
      <c r="X5226" s="122">
        <v>0</v>
      </c>
      <c r="Y5226" s="122">
        <v>0</v>
      </c>
      <c r="Z5226" s="122">
        <v>0</v>
      </c>
      <c r="AA5226" s="122">
        <v>0</v>
      </c>
      <c r="AB5226" s="122">
        <v>0</v>
      </c>
      <c r="AC5226" s="122">
        <v>0</v>
      </c>
      <c r="AD5226" s="122">
        <v>0</v>
      </c>
      <c r="AE5226" s="122">
        <v>0</v>
      </c>
      <c r="AF5226" s="122">
        <v>0</v>
      </c>
      <c r="AG5226" s="122">
        <v>0</v>
      </c>
      <c r="AH5226" s="122">
        <v>0</v>
      </c>
      <c r="AI5226" s="122">
        <v>0</v>
      </c>
      <c r="AJ5226" s="122">
        <v>0</v>
      </c>
      <c r="AK5226" s="122">
        <v>0</v>
      </c>
      <c r="AL5226" s="122">
        <v>0</v>
      </c>
    </row>
    <row r="5227" spans="1:38" hidden="1" x14ac:dyDescent="0.25">
      <c r="A5227" s="122" t="s">
        <v>2280</v>
      </c>
      <c r="B5227" s="122">
        <v>1</v>
      </c>
      <c r="C5227" s="122" t="s">
        <v>2281</v>
      </c>
      <c r="D5227" s="122" t="s">
        <v>2136</v>
      </c>
      <c r="E5227" s="122">
        <v>95</v>
      </c>
      <c r="F5227" s="122">
        <v>0</v>
      </c>
      <c r="G5227" s="122">
        <v>0</v>
      </c>
      <c r="H5227" s="122">
        <v>0</v>
      </c>
      <c r="I5227" s="122">
        <v>0</v>
      </c>
      <c r="J5227" s="122">
        <v>0</v>
      </c>
      <c r="K5227" s="122">
        <v>0</v>
      </c>
      <c r="L5227" s="122">
        <v>0</v>
      </c>
      <c r="M5227" s="122">
        <v>0</v>
      </c>
      <c r="N5227" s="122">
        <v>0</v>
      </c>
      <c r="O5227" s="122">
        <v>0</v>
      </c>
      <c r="P5227" s="122">
        <v>0</v>
      </c>
      <c r="Q5227" s="122">
        <v>0</v>
      </c>
      <c r="R5227" s="122">
        <v>0</v>
      </c>
      <c r="S5227" s="122">
        <v>0</v>
      </c>
      <c r="T5227" s="122">
        <v>0</v>
      </c>
      <c r="U5227" s="122">
        <v>0</v>
      </c>
      <c r="V5227" s="122">
        <v>0</v>
      </c>
      <c r="W5227" s="122">
        <v>0</v>
      </c>
      <c r="X5227" s="122">
        <v>0</v>
      </c>
      <c r="Y5227" s="122">
        <v>0</v>
      </c>
      <c r="Z5227" s="122">
        <v>0</v>
      </c>
      <c r="AA5227" s="122">
        <v>0</v>
      </c>
      <c r="AB5227" s="122">
        <v>0</v>
      </c>
      <c r="AC5227" s="122">
        <v>0</v>
      </c>
      <c r="AD5227" s="122">
        <v>0</v>
      </c>
      <c r="AE5227" s="122">
        <v>0</v>
      </c>
      <c r="AF5227" s="122">
        <v>0</v>
      </c>
      <c r="AG5227" s="122">
        <v>0</v>
      </c>
      <c r="AH5227" s="122">
        <v>0</v>
      </c>
      <c r="AI5227" s="122">
        <v>0</v>
      </c>
      <c r="AJ5227" s="122">
        <v>0</v>
      </c>
      <c r="AK5227" s="122">
        <v>0</v>
      </c>
      <c r="AL5227" s="122">
        <v>0</v>
      </c>
    </row>
    <row r="5228" spans="1:38" hidden="1" x14ac:dyDescent="0.25">
      <c r="A5228" s="122" t="s">
        <v>2280</v>
      </c>
      <c r="B5228" s="122">
        <v>1</v>
      </c>
      <c r="C5228" s="122" t="s">
        <v>2281</v>
      </c>
      <c r="D5228" s="122" t="s">
        <v>2137</v>
      </c>
      <c r="E5228" s="122">
        <v>95</v>
      </c>
      <c r="F5228" s="122">
        <v>0</v>
      </c>
      <c r="G5228" s="122">
        <v>0</v>
      </c>
      <c r="H5228" s="122">
        <v>0</v>
      </c>
      <c r="I5228" s="122">
        <v>0</v>
      </c>
      <c r="J5228" s="122">
        <v>0</v>
      </c>
      <c r="K5228" s="122">
        <v>0</v>
      </c>
      <c r="L5228" s="122">
        <v>0</v>
      </c>
      <c r="M5228" s="122">
        <v>0</v>
      </c>
      <c r="N5228" s="122">
        <v>0</v>
      </c>
      <c r="O5228" s="122">
        <v>0</v>
      </c>
      <c r="P5228" s="122">
        <v>0</v>
      </c>
      <c r="Q5228" s="122">
        <v>0</v>
      </c>
      <c r="R5228" s="122">
        <v>0</v>
      </c>
      <c r="S5228" s="122">
        <v>0</v>
      </c>
      <c r="T5228" s="122">
        <v>0</v>
      </c>
      <c r="U5228" s="122">
        <v>0</v>
      </c>
      <c r="V5228" s="122">
        <v>0</v>
      </c>
      <c r="W5228" s="122">
        <v>0</v>
      </c>
      <c r="X5228" s="122">
        <v>0</v>
      </c>
      <c r="Y5228" s="122">
        <v>0</v>
      </c>
      <c r="Z5228" s="122">
        <v>0</v>
      </c>
      <c r="AA5228" s="122">
        <v>0</v>
      </c>
      <c r="AB5228" s="122">
        <v>0</v>
      </c>
      <c r="AC5228" s="122">
        <v>0</v>
      </c>
      <c r="AD5228" s="122">
        <v>0</v>
      </c>
      <c r="AE5228" s="122">
        <v>0</v>
      </c>
      <c r="AF5228" s="122">
        <v>0</v>
      </c>
      <c r="AG5228" s="122">
        <v>0</v>
      </c>
      <c r="AH5228" s="122">
        <v>0</v>
      </c>
      <c r="AI5228" s="122">
        <v>0</v>
      </c>
      <c r="AJ5228" s="122">
        <v>0</v>
      </c>
      <c r="AK5228" s="122">
        <v>0</v>
      </c>
      <c r="AL5228" s="122">
        <v>0</v>
      </c>
    </row>
    <row r="5229" spans="1:38" hidden="1" x14ac:dyDescent="0.25">
      <c r="A5229" s="122" t="s">
        <v>2280</v>
      </c>
      <c r="B5229" s="122">
        <v>1</v>
      </c>
      <c r="C5229" s="122" t="s">
        <v>2281</v>
      </c>
      <c r="D5229" s="122" t="s">
        <v>2138</v>
      </c>
      <c r="E5229" s="122">
        <v>95</v>
      </c>
      <c r="F5229" s="122">
        <v>0</v>
      </c>
      <c r="G5229" s="122">
        <v>0</v>
      </c>
      <c r="H5229" s="122">
        <v>0</v>
      </c>
      <c r="I5229" s="122">
        <v>0</v>
      </c>
      <c r="J5229" s="122">
        <v>0</v>
      </c>
      <c r="K5229" s="122">
        <v>0</v>
      </c>
      <c r="L5229" s="122">
        <v>0</v>
      </c>
      <c r="M5229" s="122">
        <v>0</v>
      </c>
      <c r="N5229" s="122">
        <v>0</v>
      </c>
      <c r="O5229" s="122">
        <v>0</v>
      </c>
      <c r="P5229" s="122">
        <v>0</v>
      </c>
      <c r="Q5229" s="122">
        <v>0</v>
      </c>
      <c r="R5229" s="122">
        <v>0</v>
      </c>
      <c r="S5229" s="122">
        <v>0</v>
      </c>
      <c r="T5229" s="122">
        <v>0</v>
      </c>
      <c r="U5229" s="122">
        <v>0</v>
      </c>
      <c r="V5229" s="122">
        <v>0</v>
      </c>
      <c r="W5229" s="122">
        <v>0</v>
      </c>
      <c r="X5229" s="122">
        <v>0</v>
      </c>
      <c r="Y5229" s="122">
        <v>0</v>
      </c>
      <c r="Z5229" s="122">
        <v>0</v>
      </c>
      <c r="AA5229" s="122">
        <v>0</v>
      </c>
      <c r="AB5229" s="122">
        <v>0</v>
      </c>
      <c r="AC5229" s="122">
        <v>0</v>
      </c>
      <c r="AD5229" s="122">
        <v>0</v>
      </c>
      <c r="AE5229" s="122">
        <v>0</v>
      </c>
      <c r="AF5229" s="122">
        <v>0</v>
      </c>
      <c r="AG5229" s="122">
        <v>0</v>
      </c>
      <c r="AH5229" s="122">
        <v>0</v>
      </c>
      <c r="AI5229" s="122">
        <v>0</v>
      </c>
      <c r="AJ5229" s="122">
        <v>0</v>
      </c>
      <c r="AK5229" s="122">
        <v>0</v>
      </c>
      <c r="AL5229" s="122">
        <v>0</v>
      </c>
    </row>
    <row r="5230" spans="1:38" hidden="1" x14ac:dyDescent="0.25">
      <c r="A5230" s="122" t="s">
        <v>2280</v>
      </c>
      <c r="B5230" s="122">
        <v>1</v>
      </c>
      <c r="C5230" s="122" t="s">
        <v>2281</v>
      </c>
      <c r="D5230" s="122" t="s">
        <v>2139</v>
      </c>
      <c r="E5230" s="122">
        <v>95</v>
      </c>
      <c r="F5230" s="122">
        <v>0</v>
      </c>
      <c r="G5230" s="122">
        <v>0</v>
      </c>
      <c r="H5230" s="122">
        <v>0</v>
      </c>
      <c r="I5230" s="122">
        <v>0</v>
      </c>
      <c r="J5230" s="122">
        <v>0</v>
      </c>
      <c r="K5230" s="122">
        <v>0</v>
      </c>
      <c r="L5230" s="122">
        <v>0</v>
      </c>
      <c r="M5230" s="122">
        <v>0</v>
      </c>
      <c r="N5230" s="122">
        <v>0</v>
      </c>
      <c r="O5230" s="122">
        <v>0</v>
      </c>
      <c r="P5230" s="122">
        <v>0</v>
      </c>
      <c r="Q5230" s="122">
        <v>0</v>
      </c>
      <c r="R5230" s="122">
        <v>0</v>
      </c>
      <c r="S5230" s="122">
        <v>0</v>
      </c>
      <c r="T5230" s="122">
        <v>0</v>
      </c>
      <c r="U5230" s="122">
        <v>0</v>
      </c>
      <c r="V5230" s="122">
        <v>0</v>
      </c>
      <c r="W5230" s="122">
        <v>0</v>
      </c>
      <c r="X5230" s="122">
        <v>0</v>
      </c>
      <c r="Y5230" s="122">
        <v>0</v>
      </c>
      <c r="Z5230" s="122">
        <v>0</v>
      </c>
      <c r="AA5230" s="122">
        <v>0</v>
      </c>
      <c r="AB5230" s="122">
        <v>0</v>
      </c>
      <c r="AC5230" s="122">
        <v>0</v>
      </c>
      <c r="AD5230" s="122">
        <v>0</v>
      </c>
      <c r="AE5230" s="122">
        <v>0</v>
      </c>
      <c r="AF5230" s="122">
        <v>0</v>
      </c>
      <c r="AG5230" s="122">
        <v>0</v>
      </c>
      <c r="AH5230" s="122">
        <v>0</v>
      </c>
      <c r="AI5230" s="122">
        <v>0</v>
      </c>
      <c r="AJ5230" s="122">
        <v>0</v>
      </c>
      <c r="AK5230" s="122">
        <v>0</v>
      </c>
      <c r="AL5230" s="122">
        <v>0</v>
      </c>
    </row>
    <row r="5231" spans="1:38" hidden="1" x14ac:dyDescent="0.25">
      <c r="A5231" s="122" t="s">
        <v>2280</v>
      </c>
      <c r="B5231" s="122">
        <v>1</v>
      </c>
      <c r="C5231" s="122" t="s">
        <v>2281</v>
      </c>
      <c r="D5231" s="122" t="s">
        <v>2140</v>
      </c>
      <c r="E5231" s="122">
        <v>95</v>
      </c>
      <c r="F5231" s="122">
        <v>0</v>
      </c>
      <c r="G5231" s="122">
        <v>0</v>
      </c>
      <c r="H5231" s="122">
        <v>0</v>
      </c>
      <c r="I5231" s="122">
        <v>0</v>
      </c>
      <c r="J5231" s="122">
        <v>0</v>
      </c>
      <c r="K5231" s="122">
        <v>0</v>
      </c>
      <c r="L5231" s="122">
        <v>0</v>
      </c>
      <c r="M5231" s="122">
        <v>0</v>
      </c>
      <c r="N5231" s="122">
        <v>0</v>
      </c>
      <c r="O5231" s="122">
        <v>0</v>
      </c>
      <c r="P5231" s="122">
        <v>0</v>
      </c>
      <c r="Q5231" s="122">
        <v>0</v>
      </c>
      <c r="R5231" s="122">
        <v>0</v>
      </c>
      <c r="S5231" s="122">
        <v>0</v>
      </c>
      <c r="T5231" s="122">
        <v>0</v>
      </c>
      <c r="U5231" s="122">
        <v>0</v>
      </c>
      <c r="V5231" s="122">
        <v>0</v>
      </c>
      <c r="W5231" s="122">
        <v>0</v>
      </c>
      <c r="X5231" s="122">
        <v>0</v>
      </c>
      <c r="Y5231" s="122">
        <v>0</v>
      </c>
      <c r="Z5231" s="122">
        <v>0</v>
      </c>
      <c r="AA5231" s="122">
        <v>0</v>
      </c>
      <c r="AB5231" s="122">
        <v>0</v>
      </c>
      <c r="AC5231" s="122">
        <v>0</v>
      </c>
      <c r="AD5231" s="122">
        <v>0</v>
      </c>
      <c r="AE5231" s="122">
        <v>0</v>
      </c>
      <c r="AF5231" s="122">
        <v>0</v>
      </c>
      <c r="AG5231" s="122">
        <v>0</v>
      </c>
      <c r="AH5231" s="122">
        <v>0</v>
      </c>
      <c r="AI5231" s="122">
        <v>0</v>
      </c>
      <c r="AJ5231" s="122">
        <v>0</v>
      </c>
      <c r="AK5231" s="122">
        <v>0</v>
      </c>
      <c r="AL5231" s="122">
        <v>0</v>
      </c>
    </row>
    <row r="5232" spans="1:38" hidden="1" x14ac:dyDescent="0.25">
      <c r="A5232" s="122" t="s">
        <v>2280</v>
      </c>
      <c r="B5232" s="122">
        <v>1</v>
      </c>
      <c r="C5232" s="122" t="s">
        <v>2281</v>
      </c>
      <c r="D5232" s="122" t="s">
        <v>2211</v>
      </c>
      <c r="E5232" s="122">
        <v>95</v>
      </c>
      <c r="F5232" s="122">
        <v>0</v>
      </c>
      <c r="G5232" s="122">
        <v>0</v>
      </c>
      <c r="H5232" s="122">
        <v>0</v>
      </c>
      <c r="I5232" s="122">
        <v>0</v>
      </c>
      <c r="J5232" s="122">
        <v>0</v>
      </c>
      <c r="K5232" s="122">
        <v>0</v>
      </c>
      <c r="L5232" s="122">
        <v>0</v>
      </c>
      <c r="M5232" s="122">
        <v>0</v>
      </c>
      <c r="N5232" s="122">
        <v>0</v>
      </c>
      <c r="O5232" s="122">
        <v>0</v>
      </c>
      <c r="P5232" s="122">
        <v>0</v>
      </c>
      <c r="Q5232" s="122">
        <v>0</v>
      </c>
      <c r="R5232" s="122">
        <v>0</v>
      </c>
      <c r="S5232" s="122">
        <v>0</v>
      </c>
      <c r="T5232" s="122">
        <v>0</v>
      </c>
      <c r="U5232" s="122">
        <v>0</v>
      </c>
      <c r="V5232" s="122">
        <v>0</v>
      </c>
      <c r="W5232" s="122">
        <v>0</v>
      </c>
      <c r="X5232" s="122">
        <v>0</v>
      </c>
      <c r="Y5232" s="122">
        <v>0</v>
      </c>
      <c r="Z5232" s="122">
        <v>0</v>
      </c>
      <c r="AA5232" s="122">
        <v>0</v>
      </c>
      <c r="AB5232" s="122">
        <v>0</v>
      </c>
      <c r="AC5232" s="122">
        <v>0</v>
      </c>
      <c r="AD5232" s="122">
        <v>0</v>
      </c>
      <c r="AE5232" s="122">
        <v>0</v>
      </c>
      <c r="AF5232" s="122">
        <v>0</v>
      </c>
      <c r="AG5232" s="122">
        <v>0</v>
      </c>
      <c r="AH5232" s="122">
        <v>0</v>
      </c>
      <c r="AI5232" s="122">
        <v>0</v>
      </c>
      <c r="AJ5232" s="122">
        <v>0</v>
      </c>
      <c r="AK5232" s="122">
        <v>0</v>
      </c>
      <c r="AL5232" s="122">
        <v>0</v>
      </c>
    </row>
    <row r="5233" spans="1:38" hidden="1" x14ac:dyDescent="0.25">
      <c r="A5233" s="122" t="s">
        <v>2280</v>
      </c>
      <c r="B5233" s="122">
        <v>1</v>
      </c>
      <c r="C5233" s="122" t="s">
        <v>2281</v>
      </c>
      <c r="D5233" s="122" t="s">
        <v>2141</v>
      </c>
      <c r="E5233" s="122">
        <v>95</v>
      </c>
      <c r="F5233" s="122">
        <v>0</v>
      </c>
      <c r="G5233" s="122">
        <v>0</v>
      </c>
      <c r="H5233" s="122">
        <v>0</v>
      </c>
      <c r="I5233" s="122">
        <v>0</v>
      </c>
      <c r="J5233" s="122">
        <v>0</v>
      </c>
      <c r="K5233" s="122">
        <v>0</v>
      </c>
      <c r="L5233" s="122">
        <v>0</v>
      </c>
      <c r="M5233" s="122">
        <v>0</v>
      </c>
      <c r="N5233" s="122">
        <v>0</v>
      </c>
      <c r="O5233" s="122">
        <v>0</v>
      </c>
      <c r="P5233" s="122">
        <v>0</v>
      </c>
      <c r="Q5233" s="122">
        <v>0</v>
      </c>
      <c r="R5233" s="122">
        <v>0</v>
      </c>
      <c r="S5233" s="122">
        <v>0</v>
      </c>
      <c r="T5233" s="122">
        <v>0</v>
      </c>
      <c r="U5233" s="122">
        <v>0</v>
      </c>
      <c r="V5233" s="122">
        <v>0</v>
      </c>
      <c r="W5233" s="122">
        <v>0</v>
      </c>
      <c r="X5233" s="122">
        <v>0</v>
      </c>
      <c r="Y5233" s="122">
        <v>0</v>
      </c>
      <c r="Z5233" s="122">
        <v>0</v>
      </c>
      <c r="AA5233" s="122">
        <v>0</v>
      </c>
      <c r="AB5233" s="122">
        <v>0</v>
      </c>
      <c r="AC5233" s="122">
        <v>0</v>
      </c>
      <c r="AD5233" s="122">
        <v>0</v>
      </c>
      <c r="AE5233" s="122">
        <v>0</v>
      </c>
      <c r="AF5233" s="122">
        <v>0</v>
      </c>
      <c r="AG5233" s="122">
        <v>0</v>
      </c>
      <c r="AH5233" s="122">
        <v>0</v>
      </c>
      <c r="AI5233" s="122">
        <v>0</v>
      </c>
      <c r="AJ5233" s="122">
        <v>0</v>
      </c>
      <c r="AK5233" s="122">
        <v>0</v>
      </c>
      <c r="AL5233" s="122">
        <v>0</v>
      </c>
    </row>
    <row r="5234" spans="1:38" hidden="1" x14ac:dyDescent="0.25">
      <c r="A5234" s="122" t="s">
        <v>2280</v>
      </c>
      <c r="B5234" s="122">
        <v>1</v>
      </c>
      <c r="C5234" s="122" t="s">
        <v>2281</v>
      </c>
      <c r="D5234" s="122" t="s">
        <v>2142</v>
      </c>
      <c r="E5234" s="122">
        <v>95</v>
      </c>
      <c r="F5234" s="122">
        <v>0</v>
      </c>
      <c r="G5234" s="122">
        <v>0</v>
      </c>
      <c r="H5234" s="122">
        <v>0</v>
      </c>
      <c r="I5234" s="122">
        <v>0</v>
      </c>
      <c r="J5234" s="122">
        <v>0</v>
      </c>
      <c r="K5234" s="122">
        <v>0</v>
      </c>
      <c r="L5234" s="122">
        <v>0</v>
      </c>
      <c r="M5234" s="122">
        <v>0</v>
      </c>
      <c r="N5234" s="122">
        <v>0</v>
      </c>
      <c r="O5234" s="122">
        <v>0</v>
      </c>
      <c r="P5234" s="122">
        <v>0</v>
      </c>
      <c r="Q5234" s="122">
        <v>0</v>
      </c>
      <c r="R5234" s="122">
        <v>0</v>
      </c>
      <c r="S5234" s="122">
        <v>0</v>
      </c>
      <c r="T5234" s="122">
        <v>0</v>
      </c>
      <c r="U5234" s="122">
        <v>0</v>
      </c>
      <c r="V5234" s="122">
        <v>0</v>
      </c>
      <c r="W5234" s="122">
        <v>0</v>
      </c>
      <c r="X5234" s="122">
        <v>0</v>
      </c>
      <c r="Y5234" s="122">
        <v>0</v>
      </c>
      <c r="Z5234" s="122">
        <v>0</v>
      </c>
      <c r="AA5234" s="122">
        <v>0</v>
      </c>
      <c r="AB5234" s="122">
        <v>0</v>
      </c>
      <c r="AC5234" s="122">
        <v>0</v>
      </c>
      <c r="AD5234" s="122">
        <v>0</v>
      </c>
      <c r="AE5234" s="122">
        <v>0</v>
      </c>
      <c r="AF5234" s="122">
        <v>0</v>
      </c>
      <c r="AG5234" s="122">
        <v>0</v>
      </c>
      <c r="AH5234" s="122">
        <v>0</v>
      </c>
      <c r="AI5234" s="122">
        <v>0</v>
      </c>
      <c r="AJ5234" s="122">
        <v>0</v>
      </c>
      <c r="AK5234" s="122">
        <v>0</v>
      </c>
      <c r="AL5234" s="122">
        <v>0</v>
      </c>
    </row>
    <row r="5235" spans="1:38" hidden="1" x14ac:dyDescent="0.25">
      <c r="A5235" s="122" t="s">
        <v>2280</v>
      </c>
      <c r="B5235" s="122">
        <v>1</v>
      </c>
      <c r="C5235" s="122" t="s">
        <v>2281</v>
      </c>
      <c r="D5235" s="122" t="s">
        <v>2143</v>
      </c>
      <c r="E5235" s="122">
        <v>95</v>
      </c>
      <c r="F5235" s="122">
        <v>0</v>
      </c>
      <c r="G5235" s="122">
        <v>0</v>
      </c>
      <c r="H5235" s="122">
        <v>0</v>
      </c>
      <c r="I5235" s="122">
        <v>0</v>
      </c>
      <c r="J5235" s="122">
        <v>0</v>
      </c>
      <c r="K5235" s="122">
        <v>0</v>
      </c>
      <c r="L5235" s="122">
        <v>0</v>
      </c>
      <c r="M5235" s="122">
        <v>0</v>
      </c>
      <c r="N5235" s="122">
        <v>0</v>
      </c>
      <c r="O5235" s="122">
        <v>0</v>
      </c>
      <c r="P5235" s="122">
        <v>0</v>
      </c>
      <c r="Q5235" s="122">
        <v>0</v>
      </c>
      <c r="R5235" s="122">
        <v>0</v>
      </c>
      <c r="S5235" s="122">
        <v>0</v>
      </c>
      <c r="T5235" s="122">
        <v>0</v>
      </c>
      <c r="U5235" s="122">
        <v>0</v>
      </c>
      <c r="V5235" s="122">
        <v>1.3377E-3</v>
      </c>
      <c r="W5235" s="122">
        <v>1.9292000000000001E-3</v>
      </c>
      <c r="X5235" s="122">
        <v>8.1769999999999998E-4</v>
      </c>
      <c r="Y5235" s="122">
        <v>5.421E-4</v>
      </c>
      <c r="Z5235" s="122">
        <v>7.0719999999999995E-4</v>
      </c>
      <c r="AA5235" s="122">
        <v>3.7959999999999999E-3</v>
      </c>
      <c r="AB5235" s="122">
        <v>5.4239900000000001E-3</v>
      </c>
      <c r="AC5235" s="122">
        <v>8.0210000000000004E-3</v>
      </c>
      <c r="AD5235" s="122">
        <v>8.8400000000000006E-3</v>
      </c>
      <c r="AE5235" s="122">
        <v>7.5269999999999998E-3</v>
      </c>
      <c r="AF5235" s="122">
        <v>1.0036E-2</v>
      </c>
      <c r="AG5235" s="122">
        <v>5.0179999999999999E-3</v>
      </c>
      <c r="AH5235" s="122">
        <v>0</v>
      </c>
      <c r="AI5235" s="122">
        <v>0</v>
      </c>
      <c r="AJ5235" s="122">
        <v>0</v>
      </c>
      <c r="AK5235" s="122">
        <v>0</v>
      </c>
      <c r="AL5235" s="122">
        <v>0</v>
      </c>
    </row>
    <row r="5236" spans="1:38" hidden="1" x14ac:dyDescent="0.25">
      <c r="A5236" s="122" t="s">
        <v>2280</v>
      </c>
      <c r="B5236" s="122">
        <v>1</v>
      </c>
      <c r="C5236" s="122" t="s">
        <v>2281</v>
      </c>
      <c r="D5236" s="122" t="s">
        <v>2177</v>
      </c>
      <c r="E5236" s="122">
        <v>95</v>
      </c>
      <c r="F5236" s="122">
        <v>0</v>
      </c>
      <c r="G5236" s="122">
        <v>0</v>
      </c>
      <c r="H5236" s="122">
        <v>0</v>
      </c>
      <c r="I5236" s="122">
        <v>0</v>
      </c>
      <c r="J5236" s="122">
        <v>0</v>
      </c>
      <c r="K5236" s="122">
        <v>0</v>
      </c>
      <c r="L5236" s="122">
        <v>0</v>
      </c>
      <c r="M5236" s="122">
        <v>0</v>
      </c>
      <c r="N5236" s="122">
        <v>0</v>
      </c>
      <c r="O5236" s="122">
        <v>0</v>
      </c>
      <c r="P5236" s="122">
        <v>0</v>
      </c>
      <c r="Q5236" s="122">
        <v>0</v>
      </c>
      <c r="R5236" s="122">
        <v>0</v>
      </c>
      <c r="S5236" s="122">
        <v>0</v>
      </c>
      <c r="T5236" s="122">
        <v>0</v>
      </c>
      <c r="U5236" s="122">
        <v>0</v>
      </c>
      <c r="V5236" s="122">
        <v>0</v>
      </c>
      <c r="W5236" s="122">
        <v>0</v>
      </c>
      <c r="X5236" s="122">
        <v>0</v>
      </c>
      <c r="Y5236" s="122">
        <v>0</v>
      </c>
      <c r="Z5236" s="122">
        <v>0</v>
      </c>
      <c r="AA5236" s="122">
        <v>0</v>
      </c>
      <c r="AB5236" s="122">
        <v>0</v>
      </c>
      <c r="AC5236" s="122">
        <v>0</v>
      </c>
      <c r="AD5236" s="122">
        <v>0</v>
      </c>
      <c r="AE5236" s="122">
        <v>0</v>
      </c>
      <c r="AF5236" s="122">
        <v>0</v>
      </c>
      <c r="AG5236" s="122">
        <v>0</v>
      </c>
      <c r="AH5236" s="122">
        <v>0</v>
      </c>
      <c r="AI5236" s="122">
        <v>0</v>
      </c>
      <c r="AJ5236" s="122">
        <v>0</v>
      </c>
      <c r="AK5236" s="122">
        <v>0</v>
      </c>
      <c r="AL5236" s="122">
        <v>0</v>
      </c>
    </row>
    <row r="5237" spans="1:38" hidden="1" x14ac:dyDescent="0.25">
      <c r="A5237" s="122" t="s">
        <v>2280</v>
      </c>
      <c r="B5237" s="122">
        <v>1</v>
      </c>
      <c r="C5237" s="122" t="s">
        <v>2281</v>
      </c>
      <c r="D5237" s="122" t="s">
        <v>2144</v>
      </c>
      <c r="E5237" s="122">
        <v>95</v>
      </c>
      <c r="F5237" s="122">
        <v>0</v>
      </c>
      <c r="G5237" s="122">
        <v>0</v>
      </c>
      <c r="H5237" s="122">
        <v>0</v>
      </c>
      <c r="I5237" s="122">
        <v>0</v>
      </c>
      <c r="J5237" s="122">
        <v>0</v>
      </c>
      <c r="K5237" s="122">
        <v>0</v>
      </c>
      <c r="L5237" s="122">
        <v>0</v>
      </c>
      <c r="M5237" s="122">
        <v>0</v>
      </c>
      <c r="N5237" s="122">
        <v>0</v>
      </c>
      <c r="O5237" s="122">
        <v>0</v>
      </c>
      <c r="P5237" s="122">
        <v>0</v>
      </c>
      <c r="Q5237" s="122">
        <v>0</v>
      </c>
      <c r="R5237" s="122">
        <v>0</v>
      </c>
      <c r="S5237" s="122">
        <v>0</v>
      </c>
      <c r="T5237" s="122">
        <v>0</v>
      </c>
      <c r="U5237" s="122">
        <v>0</v>
      </c>
      <c r="V5237" s="122">
        <v>0</v>
      </c>
      <c r="W5237" s="122">
        <v>0</v>
      </c>
      <c r="X5237" s="122">
        <v>0</v>
      </c>
      <c r="Y5237" s="122">
        <v>0</v>
      </c>
      <c r="Z5237" s="122">
        <v>0</v>
      </c>
      <c r="AA5237" s="122">
        <v>0</v>
      </c>
      <c r="AB5237" s="122">
        <v>0</v>
      </c>
      <c r="AC5237" s="122">
        <v>0</v>
      </c>
      <c r="AD5237" s="122">
        <v>0</v>
      </c>
      <c r="AE5237" s="122">
        <v>0</v>
      </c>
      <c r="AF5237" s="122">
        <v>0</v>
      </c>
      <c r="AG5237" s="122">
        <v>0</v>
      </c>
      <c r="AH5237" s="122">
        <v>0</v>
      </c>
      <c r="AI5237" s="122">
        <v>0</v>
      </c>
      <c r="AJ5237" s="122">
        <v>0</v>
      </c>
      <c r="AK5237" s="122">
        <v>0</v>
      </c>
      <c r="AL5237" s="122">
        <v>0</v>
      </c>
    </row>
    <row r="5238" spans="1:38" hidden="1" x14ac:dyDescent="0.25">
      <c r="A5238" s="122" t="s">
        <v>2280</v>
      </c>
      <c r="B5238" s="122">
        <v>1</v>
      </c>
      <c r="C5238" s="122" t="s">
        <v>2281</v>
      </c>
      <c r="D5238" s="122" t="s">
        <v>2145</v>
      </c>
      <c r="E5238" s="122">
        <v>95</v>
      </c>
      <c r="F5238" s="122">
        <v>0</v>
      </c>
      <c r="G5238" s="122">
        <v>0</v>
      </c>
      <c r="H5238" s="122">
        <v>0</v>
      </c>
      <c r="I5238" s="122">
        <v>0</v>
      </c>
      <c r="J5238" s="122">
        <v>0</v>
      </c>
      <c r="K5238" s="122">
        <v>0</v>
      </c>
      <c r="L5238" s="122">
        <v>0</v>
      </c>
      <c r="M5238" s="122">
        <v>0</v>
      </c>
      <c r="N5238" s="122">
        <v>0</v>
      </c>
      <c r="O5238" s="122">
        <v>0</v>
      </c>
      <c r="P5238" s="122">
        <v>0</v>
      </c>
      <c r="Q5238" s="122">
        <v>0</v>
      </c>
      <c r="R5238" s="122">
        <v>0</v>
      </c>
      <c r="S5238" s="122">
        <v>0</v>
      </c>
      <c r="T5238" s="122">
        <v>0</v>
      </c>
      <c r="U5238" s="122">
        <v>0</v>
      </c>
      <c r="V5238" s="122">
        <v>0</v>
      </c>
      <c r="W5238" s="122">
        <v>0</v>
      </c>
      <c r="X5238" s="122">
        <v>0</v>
      </c>
      <c r="Y5238" s="122">
        <v>0</v>
      </c>
      <c r="Z5238" s="122">
        <v>0</v>
      </c>
      <c r="AA5238" s="122">
        <v>0</v>
      </c>
      <c r="AB5238" s="122">
        <v>0</v>
      </c>
      <c r="AC5238" s="122">
        <v>0</v>
      </c>
      <c r="AD5238" s="122">
        <v>0</v>
      </c>
      <c r="AE5238" s="122">
        <v>0</v>
      </c>
      <c r="AF5238" s="122">
        <v>0</v>
      </c>
      <c r="AG5238" s="122">
        <v>0</v>
      </c>
      <c r="AH5238" s="122">
        <v>0</v>
      </c>
      <c r="AI5238" s="122">
        <v>0</v>
      </c>
      <c r="AJ5238" s="122">
        <v>0</v>
      </c>
      <c r="AK5238" s="122">
        <v>0</v>
      </c>
      <c r="AL5238" s="122">
        <v>0</v>
      </c>
    </row>
    <row r="5239" spans="1:38" hidden="1" x14ac:dyDescent="0.25">
      <c r="A5239" s="122" t="s">
        <v>2280</v>
      </c>
      <c r="B5239" s="122">
        <v>1</v>
      </c>
      <c r="C5239" s="122" t="s">
        <v>2281</v>
      </c>
      <c r="D5239" s="122" t="s">
        <v>2146</v>
      </c>
      <c r="E5239" s="122">
        <v>95</v>
      </c>
      <c r="F5239" s="122">
        <v>0</v>
      </c>
      <c r="G5239" s="122">
        <v>0</v>
      </c>
      <c r="H5239" s="122">
        <v>0</v>
      </c>
      <c r="I5239" s="122">
        <v>0</v>
      </c>
      <c r="J5239" s="122">
        <v>0</v>
      </c>
      <c r="K5239" s="122">
        <v>0</v>
      </c>
      <c r="L5239" s="122">
        <v>0</v>
      </c>
      <c r="M5239" s="122">
        <v>0</v>
      </c>
      <c r="N5239" s="122">
        <v>0</v>
      </c>
      <c r="O5239" s="122">
        <v>0</v>
      </c>
      <c r="P5239" s="122">
        <v>0</v>
      </c>
      <c r="Q5239" s="122">
        <v>0</v>
      </c>
      <c r="R5239" s="122">
        <v>0</v>
      </c>
      <c r="S5239" s="122">
        <v>0</v>
      </c>
      <c r="T5239" s="122">
        <v>0</v>
      </c>
      <c r="U5239" s="122">
        <v>0</v>
      </c>
      <c r="V5239" s="122">
        <v>0</v>
      </c>
      <c r="W5239" s="122">
        <v>0</v>
      </c>
      <c r="X5239" s="122">
        <v>0</v>
      </c>
      <c r="Y5239" s="122">
        <v>0</v>
      </c>
      <c r="Z5239" s="122">
        <v>0</v>
      </c>
      <c r="AA5239" s="122">
        <v>0</v>
      </c>
      <c r="AB5239" s="122">
        <v>0</v>
      </c>
      <c r="AC5239" s="122">
        <v>0</v>
      </c>
      <c r="AD5239" s="122">
        <v>0</v>
      </c>
      <c r="AE5239" s="122">
        <v>0</v>
      </c>
      <c r="AF5239" s="122">
        <v>0</v>
      </c>
      <c r="AG5239" s="122">
        <v>0</v>
      </c>
      <c r="AH5239" s="122">
        <v>0</v>
      </c>
      <c r="AI5239" s="122">
        <v>0</v>
      </c>
      <c r="AJ5239" s="122">
        <v>0</v>
      </c>
      <c r="AK5239" s="122">
        <v>0</v>
      </c>
      <c r="AL5239" s="122">
        <v>0</v>
      </c>
    </row>
    <row r="5240" spans="1:38" hidden="1" x14ac:dyDescent="0.25">
      <c r="A5240" s="122" t="s">
        <v>2280</v>
      </c>
      <c r="B5240" s="122">
        <v>1</v>
      </c>
      <c r="C5240" s="122" t="s">
        <v>2281</v>
      </c>
      <c r="D5240" s="122" t="s">
        <v>2147</v>
      </c>
      <c r="E5240" s="122">
        <v>95</v>
      </c>
      <c r="F5240" s="122">
        <v>0</v>
      </c>
      <c r="G5240" s="122">
        <v>0</v>
      </c>
      <c r="H5240" s="122">
        <v>0</v>
      </c>
      <c r="I5240" s="122">
        <v>0</v>
      </c>
      <c r="J5240" s="122">
        <v>0</v>
      </c>
      <c r="K5240" s="122">
        <v>0</v>
      </c>
      <c r="L5240" s="122">
        <v>0</v>
      </c>
      <c r="M5240" s="122">
        <v>0</v>
      </c>
      <c r="N5240" s="122">
        <v>0</v>
      </c>
      <c r="O5240" s="122">
        <v>0</v>
      </c>
      <c r="P5240" s="122">
        <v>0</v>
      </c>
      <c r="Q5240" s="122">
        <v>0</v>
      </c>
      <c r="R5240" s="122">
        <v>0</v>
      </c>
      <c r="S5240" s="122">
        <v>0</v>
      </c>
      <c r="T5240" s="122">
        <v>0</v>
      </c>
      <c r="U5240" s="122">
        <v>0</v>
      </c>
      <c r="V5240" s="122">
        <v>0</v>
      </c>
      <c r="W5240" s="122">
        <v>0</v>
      </c>
      <c r="X5240" s="122">
        <v>0</v>
      </c>
      <c r="Y5240" s="122">
        <v>0</v>
      </c>
      <c r="Z5240" s="122">
        <v>0</v>
      </c>
      <c r="AA5240" s="122">
        <v>0</v>
      </c>
      <c r="AB5240" s="122">
        <v>0</v>
      </c>
      <c r="AC5240" s="122">
        <v>0</v>
      </c>
      <c r="AD5240" s="122">
        <v>0</v>
      </c>
      <c r="AE5240" s="122">
        <v>0</v>
      </c>
      <c r="AF5240" s="122">
        <v>0</v>
      </c>
      <c r="AG5240" s="122">
        <v>0</v>
      </c>
      <c r="AH5240" s="122">
        <v>0</v>
      </c>
      <c r="AI5240" s="122">
        <v>0</v>
      </c>
      <c r="AJ5240" s="122">
        <v>0</v>
      </c>
      <c r="AK5240" s="122">
        <v>0</v>
      </c>
      <c r="AL5240" s="122">
        <v>0</v>
      </c>
    </row>
    <row r="5241" spans="1:38" hidden="1" x14ac:dyDescent="0.25">
      <c r="A5241" s="122" t="s">
        <v>2280</v>
      </c>
      <c r="B5241" s="122">
        <v>1</v>
      </c>
      <c r="C5241" s="122" t="s">
        <v>2281</v>
      </c>
      <c r="D5241" s="122" t="s">
        <v>475</v>
      </c>
      <c r="E5241" s="122">
        <v>95</v>
      </c>
      <c r="F5241" s="122">
        <v>0</v>
      </c>
      <c r="G5241" s="122">
        <v>0</v>
      </c>
      <c r="H5241" s="122">
        <v>0</v>
      </c>
      <c r="I5241" s="122">
        <v>0</v>
      </c>
      <c r="J5241" s="122">
        <v>0</v>
      </c>
      <c r="K5241" s="122">
        <v>0</v>
      </c>
      <c r="L5241" s="122">
        <v>0</v>
      </c>
      <c r="M5241" s="122">
        <v>0</v>
      </c>
      <c r="N5241" s="122">
        <v>0</v>
      </c>
      <c r="O5241" s="122">
        <v>0</v>
      </c>
      <c r="P5241" s="122">
        <v>0</v>
      </c>
      <c r="Q5241" s="122">
        <v>0</v>
      </c>
      <c r="R5241" s="122">
        <v>0</v>
      </c>
      <c r="S5241" s="122">
        <v>0</v>
      </c>
      <c r="T5241" s="122">
        <v>0</v>
      </c>
      <c r="U5241" s="122">
        <v>0</v>
      </c>
      <c r="V5241" s="122">
        <v>0</v>
      </c>
      <c r="W5241" s="122">
        <v>0</v>
      </c>
      <c r="X5241" s="122">
        <v>0</v>
      </c>
      <c r="Y5241" s="122">
        <v>0</v>
      </c>
      <c r="Z5241" s="122">
        <v>0</v>
      </c>
      <c r="AA5241" s="122">
        <v>0</v>
      </c>
      <c r="AB5241" s="122">
        <v>0</v>
      </c>
      <c r="AC5241" s="122">
        <v>0</v>
      </c>
      <c r="AD5241" s="122">
        <v>0</v>
      </c>
      <c r="AE5241" s="122">
        <v>0</v>
      </c>
      <c r="AF5241" s="122">
        <v>0</v>
      </c>
      <c r="AG5241" s="122">
        <v>0</v>
      </c>
      <c r="AH5241" s="122">
        <v>0</v>
      </c>
      <c r="AI5241" s="122">
        <v>0</v>
      </c>
      <c r="AJ5241" s="122">
        <v>0</v>
      </c>
      <c r="AK5241" s="122">
        <v>0</v>
      </c>
      <c r="AL5241" s="122">
        <v>0</v>
      </c>
    </row>
    <row r="5242" spans="1:38" hidden="1" x14ac:dyDescent="0.25">
      <c r="A5242" s="122" t="s">
        <v>2280</v>
      </c>
      <c r="B5242" s="122">
        <v>1</v>
      </c>
      <c r="C5242" s="122" t="s">
        <v>2281</v>
      </c>
      <c r="D5242" s="122" t="s">
        <v>2148</v>
      </c>
      <c r="E5242" s="122">
        <v>95</v>
      </c>
      <c r="F5242" s="122">
        <v>0</v>
      </c>
      <c r="G5242" s="122">
        <v>0</v>
      </c>
      <c r="H5242" s="122">
        <v>0</v>
      </c>
      <c r="I5242" s="122">
        <v>0</v>
      </c>
      <c r="J5242" s="122">
        <v>0</v>
      </c>
      <c r="K5242" s="122">
        <v>0</v>
      </c>
      <c r="L5242" s="122">
        <v>0</v>
      </c>
      <c r="M5242" s="122">
        <v>0</v>
      </c>
      <c r="N5242" s="122">
        <v>0</v>
      </c>
      <c r="O5242" s="122">
        <v>0</v>
      </c>
      <c r="P5242" s="122">
        <v>0</v>
      </c>
      <c r="Q5242" s="122">
        <v>0</v>
      </c>
      <c r="R5242" s="122">
        <v>0</v>
      </c>
      <c r="S5242" s="122">
        <v>0</v>
      </c>
      <c r="T5242" s="122">
        <v>0</v>
      </c>
      <c r="U5242" s="122">
        <v>0</v>
      </c>
      <c r="V5242" s="122">
        <v>0</v>
      </c>
      <c r="W5242" s="122">
        <v>0</v>
      </c>
      <c r="X5242" s="122">
        <v>0</v>
      </c>
      <c r="Y5242" s="122">
        <v>0</v>
      </c>
      <c r="Z5242" s="122">
        <v>0</v>
      </c>
      <c r="AA5242" s="122">
        <v>0</v>
      </c>
      <c r="AB5242" s="122">
        <v>0</v>
      </c>
      <c r="AC5242" s="122">
        <v>0</v>
      </c>
      <c r="AD5242" s="122">
        <v>0</v>
      </c>
      <c r="AE5242" s="122">
        <v>0</v>
      </c>
      <c r="AF5242" s="122">
        <v>0</v>
      </c>
      <c r="AG5242" s="122">
        <v>0</v>
      </c>
      <c r="AH5242" s="122">
        <v>0</v>
      </c>
      <c r="AI5242" s="122">
        <v>0</v>
      </c>
      <c r="AJ5242" s="122">
        <v>0</v>
      </c>
      <c r="AK5242" s="122">
        <v>0</v>
      </c>
      <c r="AL5242" s="122">
        <v>0</v>
      </c>
    </row>
    <row r="5243" spans="1:38" hidden="1" x14ac:dyDescent="0.25">
      <c r="A5243" s="122" t="s">
        <v>2280</v>
      </c>
      <c r="B5243" s="122">
        <v>1</v>
      </c>
      <c r="C5243" s="122" t="s">
        <v>2281</v>
      </c>
      <c r="D5243" s="122" t="s">
        <v>2149</v>
      </c>
      <c r="E5243" s="122">
        <v>95</v>
      </c>
      <c r="F5243" s="122">
        <v>0</v>
      </c>
      <c r="G5243" s="122">
        <v>0</v>
      </c>
      <c r="H5243" s="122">
        <v>0</v>
      </c>
      <c r="I5243" s="122">
        <v>0</v>
      </c>
      <c r="J5243" s="122">
        <v>0</v>
      </c>
      <c r="K5243" s="122">
        <v>0</v>
      </c>
      <c r="L5243" s="122">
        <v>0</v>
      </c>
      <c r="M5243" s="122">
        <v>0</v>
      </c>
      <c r="N5243" s="122">
        <v>0</v>
      </c>
      <c r="O5243" s="122">
        <v>0</v>
      </c>
      <c r="P5243" s="122">
        <v>0</v>
      </c>
      <c r="Q5243" s="122">
        <v>0</v>
      </c>
      <c r="R5243" s="122">
        <v>0</v>
      </c>
      <c r="S5243" s="122">
        <v>0</v>
      </c>
      <c r="T5243" s="122">
        <v>0</v>
      </c>
      <c r="U5243" s="122">
        <v>0</v>
      </c>
      <c r="V5243" s="122">
        <v>0</v>
      </c>
      <c r="W5243" s="122">
        <v>0</v>
      </c>
      <c r="X5243" s="122">
        <v>0</v>
      </c>
      <c r="Y5243" s="122">
        <v>0</v>
      </c>
      <c r="Z5243" s="122">
        <v>0</v>
      </c>
      <c r="AA5243" s="122">
        <v>0</v>
      </c>
      <c r="AB5243" s="122">
        <v>0</v>
      </c>
      <c r="AC5243" s="122">
        <v>0</v>
      </c>
      <c r="AD5243" s="122">
        <v>0</v>
      </c>
      <c r="AE5243" s="122">
        <v>0</v>
      </c>
      <c r="AF5243" s="122">
        <v>0</v>
      </c>
      <c r="AG5243" s="122">
        <v>0</v>
      </c>
      <c r="AH5243" s="122">
        <v>0</v>
      </c>
      <c r="AI5243" s="122">
        <v>0</v>
      </c>
      <c r="AJ5243" s="122">
        <v>0</v>
      </c>
      <c r="AK5243" s="122">
        <v>0</v>
      </c>
      <c r="AL5243" s="122">
        <v>0</v>
      </c>
    </row>
    <row r="5244" spans="1:38" hidden="1" x14ac:dyDescent="0.25">
      <c r="A5244" s="122" t="s">
        <v>2280</v>
      </c>
      <c r="B5244" s="122">
        <v>1</v>
      </c>
      <c r="C5244" s="122" t="s">
        <v>2281</v>
      </c>
      <c r="D5244" s="122" t="s">
        <v>2150</v>
      </c>
      <c r="E5244" s="122">
        <v>95</v>
      </c>
      <c r="F5244" s="122">
        <v>0</v>
      </c>
      <c r="G5244" s="122">
        <v>0</v>
      </c>
      <c r="H5244" s="122">
        <v>0</v>
      </c>
      <c r="I5244" s="122">
        <v>0</v>
      </c>
      <c r="J5244" s="122">
        <v>0</v>
      </c>
      <c r="K5244" s="122">
        <v>0</v>
      </c>
      <c r="L5244" s="122">
        <v>0</v>
      </c>
      <c r="M5244" s="122">
        <v>0</v>
      </c>
      <c r="N5244" s="122">
        <v>0</v>
      </c>
      <c r="O5244" s="122">
        <v>0</v>
      </c>
      <c r="P5244" s="122">
        <v>0</v>
      </c>
      <c r="Q5244" s="122">
        <v>0</v>
      </c>
      <c r="R5244" s="122">
        <v>0</v>
      </c>
      <c r="S5244" s="122">
        <v>0</v>
      </c>
      <c r="T5244" s="122">
        <v>0</v>
      </c>
      <c r="U5244" s="122">
        <v>0</v>
      </c>
      <c r="V5244" s="122">
        <v>0</v>
      </c>
      <c r="W5244" s="122">
        <v>0</v>
      </c>
      <c r="X5244" s="122">
        <v>0</v>
      </c>
      <c r="Y5244" s="122">
        <v>0</v>
      </c>
      <c r="Z5244" s="122">
        <v>0</v>
      </c>
      <c r="AA5244" s="122">
        <v>0</v>
      </c>
      <c r="AB5244" s="122">
        <v>0</v>
      </c>
      <c r="AC5244" s="122">
        <v>0</v>
      </c>
      <c r="AD5244" s="122">
        <v>0</v>
      </c>
      <c r="AE5244" s="122">
        <v>0</v>
      </c>
      <c r="AF5244" s="122">
        <v>0</v>
      </c>
      <c r="AG5244" s="122">
        <v>0</v>
      </c>
      <c r="AH5244" s="122">
        <v>0</v>
      </c>
      <c r="AI5244" s="122">
        <v>0</v>
      </c>
      <c r="AJ5244" s="122">
        <v>0</v>
      </c>
      <c r="AK5244" s="122">
        <v>0</v>
      </c>
      <c r="AL5244" s="122">
        <v>0</v>
      </c>
    </row>
    <row r="5245" spans="1:38" hidden="1" x14ac:dyDescent="0.25">
      <c r="A5245" s="122" t="s">
        <v>2280</v>
      </c>
      <c r="B5245" s="122">
        <v>1</v>
      </c>
      <c r="C5245" s="122" t="s">
        <v>2281</v>
      </c>
      <c r="D5245" s="122" t="s">
        <v>2151</v>
      </c>
      <c r="E5245" s="122">
        <v>95</v>
      </c>
      <c r="F5245" s="122">
        <v>0</v>
      </c>
      <c r="G5245" s="122">
        <v>0</v>
      </c>
      <c r="H5245" s="122">
        <v>0</v>
      </c>
      <c r="I5245" s="122">
        <v>0</v>
      </c>
      <c r="J5245" s="122">
        <v>0</v>
      </c>
      <c r="K5245" s="122">
        <v>0</v>
      </c>
      <c r="L5245" s="122">
        <v>0</v>
      </c>
      <c r="M5245" s="122">
        <v>0</v>
      </c>
      <c r="N5245" s="122">
        <v>0</v>
      </c>
      <c r="O5245" s="122">
        <v>0</v>
      </c>
      <c r="P5245" s="122">
        <v>0</v>
      </c>
      <c r="Q5245" s="122">
        <v>0</v>
      </c>
      <c r="R5245" s="122">
        <v>0</v>
      </c>
      <c r="S5245" s="122">
        <v>0</v>
      </c>
      <c r="T5245" s="122">
        <v>0</v>
      </c>
      <c r="U5245" s="122">
        <v>0</v>
      </c>
      <c r="V5245" s="122">
        <v>0</v>
      </c>
      <c r="W5245" s="122">
        <v>0</v>
      </c>
      <c r="X5245" s="122">
        <v>0</v>
      </c>
      <c r="Y5245" s="122">
        <v>0</v>
      </c>
      <c r="Z5245" s="122">
        <v>0</v>
      </c>
      <c r="AA5245" s="122">
        <v>0</v>
      </c>
      <c r="AB5245" s="122">
        <v>0</v>
      </c>
      <c r="AC5245" s="122">
        <v>0</v>
      </c>
      <c r="AD5245" s="122">
        <v>0</v>
      </c>
      <c r="AE5245" s="122">
        <v>0</v>
      </c>
      <c r="AF5245" s="122">
        <v>0</v>
      </c>
      <c r="AG5245" s="122">
        <v>0</v>
      </c>
      <c r="AH5245" s="122">
        <v>0</v>
      </c>
      <c r="AI5245" s="122">
        <v>0</v>
      </c>
      <c r="AJ5245" s="122">
        <v>0</v>
      </c>
      <c r="AK5245" s="122">
        <v>0</v>
      </c>
      <c r="AL5245" s="122">
        <v>0</v>
      </c>
    </row>
    <row r="5246" spans="1:38" hidden="1" x14ac:dyDescent="0.25">
      <c r="A5246" s="122" t="s">
        <v>2280</v>
      </c>
      <c r="B5246" s="122">
        <v>1</v>
      </c>
      <c r="C5246" s="122" t="s">
        <v>2281</v>
      </c>
      <c r="D5246" s="122" t="s">
        <v>2152</v>
      </c>
      <c r="E5246" s="122">
        <v>95</v>
      </c>
      <c r="F5246" s="122">
        <v>0</v>
      </c>
      <c r="G5246" s="122">
        <v>0</v>
      </c>
      <c r="H5246" s="122">
        <v>0</v>
      </c>
      <c r="I5246" s="122">
        <v>0</v>
      </c>
      <c r="J5246" s="122">
        <v>0</v>
      </c>
      <c r="K5246" s="122">
        <v>0</v>
      </c>
      <c r="L5246" s="122">
        <v>0</v>
      </c>
      <c r="M5246" s="122">
        <v>0</v>
      </c>
      <c r="N5246" s="122">
        <v>0</v>
      </c>
      <c r="O5246" s="122">
        <v>0</v>
      </c>
      <c r="P5246" s="122">
        <v>0</v>
      </c>
      <c r="Q5246" s="122">
        <v>0</v>
      </c>
      <c r="R5246" s="122">
        <v>0</v>
      </c>
      <c r="S5246" s="122">
        <v>0</v>
      </c>
      <c r="T5246" s="122">
        <v>0</v>
      </c>
      <c r="U5246" s="122">
        <v>0</v>
      </c>
      <c r="V5246" s="122">
        <v>0</v>
      </c>
      <c r="W5246" s="122">
        <v>0</v>
      </c>
      <c r="X5246" s="122">
        <v>0</v>
      </c>
      <c r="Y5246" s="122">
        <v>0</v>
      </c>
      <c r="Z5246" s="122">
        <v>0</v>
      </c>
      <c r="AA5246" s="122">
        <v>0</v>
      </c>
      <c r="AB5246" s="122">
        <v>0</v>
      </c>
      <c r="AC5246" s="122">
        <v>0</v>
      </c>
      <c r="AD5246" s="122">
        <v>0</v>
      </c>
      <c r="AE5246" s="122">
        <v>0</v>
      </c>
      <c r="AF5246" s="122">
        <v>0</v>
      </c>
      <c r="AG5246" s="122">
        <v>0</v>
      </c>
      <c r="AH5246" s="122">
        <v>0</v>
      </c>
      <c r="AI5246" s="122">
        <v>0</v>
      </c>
      <c r="AJ5246" s="122">
        <v>0</v>
      </c>
      <c r="AK5246" s="122">
        <v>0</v>
      </c>
      <c r="AL5246" s="122">
        <v>0</v>
      </c>
    </row>
    <row r="5247" spans="1:38" hidden="1" x14ac:dyDescent="0.25">
      <c r="A5247" s="122" t="s">
        <v>2280</v>
      </c>
      <c r="B5247" s="122">
        <v>1</v>
      </c>
      <c r="C5247" s="122" t="s">
        <v>2281</v>
      </c>
      <c r="D5247" s="122" t="s">
        <v>2153</v>
      </c>
      <c r="E5247" s="122">
        <v>95</v>
      </c>
      <c r="F5247" s="122">
        <v>0</v>
      </c>
      <c r="G5247" s="122">
        <v>0</v>
      </c>
      <c r="H5247" s="122">
        <v>0</v>
      </c>
      <c r="I5247" s="122">
        <v>0</v>
      </c>
      <c r="J5247" s="122">
        <v>0</v>
      </c>
      <c r="K5247" s="122">
        <v>0</v>
      </c>
      <c r="L5247" s="122">
        <v>0</v>
      </c>
      <c r="M5247" s="122">
        <v>0</v>
      </c>
      <c r="N5247" s="122">
        <v>0</v>
      </c>
      <c r="O5247" s="122">
        <v>0</v>
      </c>
      <c r="P5247" s="122">
        <v>0</v>
      </c>
      <c r="Q5247" s="122">
        <v>0</v>
      </c>
      <c r="R5247" s="122">
        <v>0</v>
      </c>
      <c r="S5247" s="122">
        <v>0</v>
      </c>
      <c r="T5247" s="122">
        <v>0</v>
      </c>
      <c r="U5247" s="122">
        <v>0</v>
      </c>
      <c r="V5247" s="122">
        <v>0</v>
      </c>
      <c r="W5247" s="122">
        <v>0</v>
      </c>
      <c r="X5247" s="122">
        <v>0</v>
      </c>
      <c r="Y5247" s="122">
        <v>0</v>
      </c>
      <c r="Z5247" s="122">
        <v>3.5243000000000002E-3</v>
      </c>
      <c r="AA5247" s="122">
        <v>9.7297200000000007E-3</v>
      </c>
      <c r="AB5247" s="122">
        <v>6.7860000000000004E-3</v>
      </c>
      <c r="AC5247" s="122">
        <v>5.0911899999999998E-3</v>
      </c>
      <c r="AD5247" s="122">
        <v>2.9353999999999999E-3</v>
      </c>
      <c r="AE5247" s="122">
        <v>3.7128E-3</v>
      </c>
      <c r="AF5247" s="122">
        <v>1.6146000000000001E-3</v>
      </c>
      <c r="AG5247" s="122">
        <v>3.5503000000000002E-3</v>
      </c>
      <c r="AH5247" s="122">
        <v>1.504841E-2</v>
      </c>
      <c r="AI5247" s="122">
        <v>1.0374E-2</v>
      </c>
      <c r="AJ5247" s="122">
        <v>9.4249999999999994E-3</v>
      </c>
      <c r="AK5247" s="122">
        <v>5.1636E-3</v>
      </c>
      <c r="AL5247" s="122">
        <v>0</v>
      </c>
    </row>
    <row r="5248" spans="1:38" hidden="1" x14ac:dyDescent="0.25">
      <c r="A5248" s="122" t="s">
        <v>2280</v>
      </c>
      <c r="B5248" s="122">
        <v>1</v>
      </c>
      <c r="C5248" s="122" t="s">
        <v>2281</v>
      </c>
      <c r="D5248" s="122" t="s">
        <v>2154</v>
      </c>
      <c r="E5248" s="122">
        <v>95</v>
      </c>
      <c r="F5248" s="122">
        <v>0</v>
      </c>
      <c r="G5248" s="122">
        <v>0</v>
      </c>
      <c r="H5248" s="122">
        <v>0</v>
      </c>
      <c r="I5248" s="122">
        <v>0</v>
      </c>
      <c r="J5248" s="122">
        <v>0</v>
      </c>
      <c r="K5248" s="122">
        <v>0</v>
      </c>
      <c r="L5248" s="122">
        <v>0</v>
      </c>
      <c r="M5248" s="122">
        <v>0</v>
      </c>
      <c r="N5248" s="122">
        <v>0</v>
      </c>
      <c r="O5248" s="122">
        <v>0</v>
      </c>
      <c r="P5248" s="122">
        <v>0</v>
      </c>
      <c r="Q5248" s="122">
        <v>0</v>
      </c>
      <c r="R5248" s="122">
        <v>0</v>
      </c>
      <c r="S5248" s="122">
        <v>0</v>
      </c>
      <c r="T5248" s="122">
        <v>0</v>
      </c>
      <c r="U5248" s="122">
        <v>0</v>
      </c>
      <c r="V5248" s="122">
        <v>0</v>
      </c>
      <c r="W5248" s="122">
        <v>0</v>
      </c>
      <c r="X5248" s="122">
        <v>0</v>
      </c>
      <c r="Y5248" s="122">
        <v>0</v>
      </c>
      <c r="Z5248" s="122">
        <v>0</v>
      </c>
      <c r="AA5248" s="122">
        <v>0</v>
      </c>
      <c r="AB5248" s="122">
        <v>0</v>
      </c>
      <c r="AC5248" s="122">
        <v>0</v>
      </c>
      <c r="AD5248" s="122">
        <v>0</v>
      </c>
      <c r="AE5248" s="122">
        <v>0</v>
      </c>
      <c r="AF5248" s="122">
        <v>0</v>
      </c>
      <c r="AG5248" s="122">
        <v>0</v>
      </c>
      <c r="AH5248" s="122">
        <v>0</v>
      </c>
      <c r="AI5248" s="122">
        <v>0</v>
      </c>
      <c r="AJ5248" s="122">
        <v>0</v>
      </c>
      <c r="AK5248" s="122">
        <v>0</v>
      </c>
      <c r="AL5248" s="122">
        <v>0</v>
      </c>
    </row>
    <row r="5249" spans="1:38" hidden="1" x14ac:dyDescent="0.25">
      <c r="A5249" s="122" t="s">
        <v>2280</v>
      </c>
      <c r="B5249" s="122">
        <v>1</v>
      </c>
      <c r="C5249" s="122" t="s">
        <v>2281</v>
      </c>
      <c r="D5249" s="122" t="s">
        <v>2155</v>
      </c>
      <c r="E5249" s="122">
        <v>95</v>
      </c>
      <c r="F5249" s="122">
        <v>0</v>
      </c>
      <c r="G5249" s="122">
        <v>0</v>
      </c>
      <c r="H5249" s="122">
        <v>0</v>
      </c>
      <c r="I5249" s="122">
        <v>0</v>
      </c>
      <c r="J5249" s="122">
        <v>0</v>
      </c>
      <c r="K5249" s="122">
        <v>0</v>
      </c>
      <c r="L5249" s="122">
        <v>0</v>
      </c>
      <c r="M5249" s="122">
        <v>0</v>
      </c>
      <c r="N5249" s="122">
        <v>0</v>
      </c>
      <c r="O5249" s="122">
        <v>0</v>
      </c>
      <c r="P5249" s="122">
        <v>0</v>
      </c>
      <c r="Q5249" s="122">
        <v>0</v>
      </c>
      <c r="R5249" s="122">
        <v>0</v>
      </c>
      <c r="S5249" s="122">
        <v>0</v>
      </c>
      <c r="T5249" s="122">
        <v>0</v>
      </c>
      <c r="U5249" s="122">
        <v>0</v>
      </c>
      <c r="V5249" s="122">
        <v>0</v>
      </c>
      <c r="W5249" s="122">
        <v>0</v>
      </c>
      <c r="X5249" s="122">
        <v>0</v>
      </c>
      <c r="Y5249" s="122">
        <v>0</v>
      </c>
      <c r="Z5249" s="122">
        <v>0</v>
      </c>
      <c r="AA5249" s="122">
        <v>0</v>
      </c>
      <c r="AB5249" s="122">
        <v>0</v>
      </c>
      <c r="AC5249" s="122">
        <v>0</v>
      </c>
      <c r="AD5249" s="122">
        <v>0</v>
      </c>
      <c r="AE5249" s="122">
        <v>0</v>
      </c>
      <c r="AF5249" s="122">
        <v>0</v>
      </c>
      <c r="AG5249" s="122">
        <v>0</v>
      </c>
      <c r="AH5249" s="122">
        <v>0</v>
      </c>
      <c r="AI5249" s="122">
        <v>0</v>
      </c>
      <c r="AJ5249" s="122">
        <v>0</v>
      </c>
      <c r="AK5249" s="122">
        <v>0</v>
      </c>
      <c r="AL5249" s="122">
        <v>0</v>
      </c>
    </row>
    <row r="5250" spans="1:38" hidden="1" x14ac:dyDescent="0.25">
      <c r="A5250" s="122" t="s">
        <v>2280</v>
      </c>
      <c r="B5250" s="122">
        <v>1</v>
      </c>
      <c r="C5250" s="122" t="s">
        <v>2281</v>
      </c>
      <c r="D5250" s="122" t="s">
        <v>2156</v>
      </c>
      <c r="E5250" s="122">
        <v>95</v>
      </c>
      <c r="F5250" s="122">
        <v>0</v>
      </c>
      <c r="G5250" s="122">
        <v>0</v>
      </c>
      <c r="H5250" s="122">
        <v>0</v>
      </c>
      <c r="I5250" s="122">
        <v>0</v>
      </c>
      <c r="J5250" s="122">
        <v>0</v>
      </c>
      <c r="K5250" s="122">
        <v>0</v>
      </c>
      <c r="L5250" s="122">
        <v>0</v>
      </c>
      <c r="M5250" s="122">
        <v>0</v>
      </c>
      <c r="N5250" s="122">
        <v>0</v>
      </c>
      <c r="O5250" s="122">
        <v>0</v>
      </c>
      <c r="P5250" s="122">
        <v>0</v>
      </c>
      <c r="Q5250" s="122">
        <v>0</v>
      </c>
      <c r="R5250" s="122">
        <v>0</v>
      </c>
      <c r="S5250" s="122">
        <v>0</v>
      </c>
      <c r="T5250" s="122">
        <v>0</v>
      </c>
      <c r="U5250" s="122">
        <v>0</v>
      </c>
      <c r="V5250" s="122">
        <v>0</v>
      </c>
      <c r="W5250" s="122">
        <v>0</v>
      </c>
      <c r="X5250" s="122">
        <v>0</v>
      </c>
      <c r="Y5250" s="122">
        <v>0</v>
      </c>
      <c r="Z5250" s="122">
        <v>0</v>
      </c>
      <c r="AA5250" s="122">
        <v>0</v>
      </c>
      <c r="AB5250" s="122">
        <v>0</v>
      </c>
      <c r="AC5250" s="122">
        <v>0</v>
      </c>
      <c r="AD5250" s="122">
        <v>0</v>
      </c>
      <c r="AE5250" s="122">
        <v>0</v>
      </c>
      <c r="AF5250" s="122">
        <v>0</v>
      </c>
      <c r="AG5250" s="122">
        <v>0</v>
      </c>
      <c r="AH5250" s="122">
        <v>0</v>
      </c>
      <c r="AI5250" s="122">
        <v>0</v>
      </c>
      <c r="AJ5250" s="122">
        <v>0</v>
      </c>
      <c r="AK5250" s="122">
        <v>0</v>
      </c>
      <c r="AL5250" s="122">
        <v>0</v>
      </c>
    </row>
    <row r="5251" spans="1:38" hidden="1" x14ac:dyDescent="0.25">
      <c r="A5251" s="122" t="s">
        <v>2280</v>
      </c>
      <c r="B5251" s="122">
        <v>1</v>
      </c>
      <c r="C5251" s="122" t="s">
        <v>2281</v>
      </c>
      <c r="D5251" s="122" t="s">
        <v>2178</v>
      </c>
      <c r="E5251" s="122">
        <v>95</v>
      </c>
      <c r="F5251" s="122">
        <v>0</v>
      </c>
      <c r="G5251" s="122">
        <v>0</v>
      </c>
      <c r="H5251" s="122">
        <v>0</v>
      </c>
      <c r="I5251" s="122">
        <v>0</v>
      </c>
      <c r="J5251" s="122">
        <v>0</v>
      </c>
      <c r="K5251" s="122">
        <v>0</v>
      </c>
      <c r="L5251" s="122">
        <v>0</v>
      </c>
      <c r="M5251" s="122">
        <v>0</v>
      </c>
      <c r="N5251" s="122">
        <v>0</v>
      </c>
      <c r="O5251" s="122">
        <v>0</v>
      </c>
      <c r="P5251" s="122">
        <v>0</v>
      </c>
      <c r="Q5251" s="122">
        <v>0</v>
      </c>
      <c r="R5251" s="122">
        <v>0</v>
      </c>
      <c r="S5251" s="122">
        <v>0</v>
      </c>
      <c r="T5251" s="122">
        <v>0</v>
      </c>
      <c r="U5251" s="122">
        <v>0</v>
      </c>
      <c r="V5251" s="122">
        <v>0</v>
      </c>
      <c r="W5251" s="122">
        <v>0</v>
      </c>
      <c r="X5251" s="122">
        <v>0</v>
      </c>
      <c r="Y5251" s="122">
        <v>0</v>
      </c>
      <c r="Z5251" s="122">
        <v>0</v>
      </c>
      <c r="AA5251" s="122">
        <v>0</v>
      </c>
      <c r="AB5251" s="122">
        <v>0</v>
      </c>
      <c r="AC5251" s="122">
        <v>0</v>
      </c>
      <c r="AD5251" s="122">
        <v>0</v>
      </c>
      <c r="AE5251" s="122">
        <v>0</v>
      </c>
      <c r="AF5251" s="122">
        <v>0</v>
      </c>
      <c r="AG5251" s="122">
        <v>0</v>
      </c>
      <c r="AH5251" s="122">
        <v>0</v>
      </c>
      <c r="AI5251" s="122">
        <v>0</v>
      </c>
      <c r="AJ5251" s="122">
        <v>0</v>
      </c>
      <c r="AK5251" s="122">
        <v>0</v>
      </c>
      <c r="AL5251" s="122">
        <v>0</v>
      </c>
    </row>
    <row r="5252" spans="1:38" hidden="1" x14ac:dyDescent="0.25">
      <c r="A5252" s="122" t="s">
        <v>2280</v>
      </c>
      <c r="B5252" s="122">
        <v>1</v>
      </c>
      <c r="C5252" s="122" t="s">
        <v>2281</v>
      </c>
      <c r="D5252" s="122" t="s">
        <v>2212</v>
      </c>
      <c r="E5252" s="122">
        <v>95</v>
      </c>
      <c r="F5252" s="122">
        <v>0</v>
      </c>
      <c r="G5252" s="122">
        <v>0</v>
      </c>
      <c r="H5252" s="122">
        <v>0</v>
      </c>
      <c r="I5252" s="122">
        <v>0</v>
      </c>
      <c r="J5252" s="122">
        <v>0</v>
      </c>
      <c r="K5252" s="122">
        <v>0</v>
      </c>
      <c r="L5252" s="122">
        <v>0</v>
      </c>
      <c r="M5252" s="122">
        <v>0</v>
      </c>
      <c r="N5252" s="122">
        <v>0</v>
      </c>
      <c r="O5252" s="122">
        <v>0</v>
      </c>
      <c r="P5252" s="122">
        <v>0</v>
      </c>
      <c r="Q5252" s="122">
        <v>0</v>
      </c>
      <c r="R5252" s="122">
        <v>0</v>
      </c>
      <c r="S5252" s="122">
        <v>0</v>
      </c>
      <c r="T5252" s="122">
        <v>0</v>
      </c>
      <c r="U5252" s="122">
        <v>0</v>
      </c>
      <c r="V5252" s="122">
        <v>0</v>
      </c>
      <c r="W5252" s="122">
        <v>0</v>
      </c>
      <c r="X5252" s="122">
        <v>0</v>
      </c>
      <c r="Y5252" s="122">
        <v>0</v>
      </c>
      <c r="Z5252" s="122">
        <v>0</v>
      </c>
      <c r="AA5252" s="122">
        <v>0</v>
      </c>
      <c r="AB5252" s="122">
        <v>0</v>
      </c>
      <c r="AC5252" s="122">
        <v>0</v>
      </c>
      <c r="AD5252" s="122">
        <v>0</v>
      </c>
      <c r="AE5252" s="122">
        <v>0</v>
      </c>
      <c r="AF5252" s="122">
        <v>0</v>
      </c>
      <c r="AG5252" s="122">
        <v>0</v>
      </c>
      <c r="AH5252" s="122">
        <v>0</v>
      </c>
      <c r="AI5252" s="122">
        <v>0</v>
      </c>
      <c r="AJ5252" s="122">
        <v>0</v>
      </c>
      <c r="AK5252" s="122">
        <v>0</v>
      </c>
      <c r="AL5252" s="122">
        <v>0</v>
      </c>
    </row>
    <row r="5253" spans="1:38" hidden="1" x14ac:dyDescent="0.25">
      <c r="A5253" s="122" t="s">
        <v>2280</v>
      </c>
      <c r="B5253" s="122">
        <v>1</v>
      </c>
      <c r="C5253" s="122" t="s">
        <v>2281</v>
      </c>
      <c r="D5253" s="122" t="s">
        <v>2157</v>
      </c>
      <c r="E5253" s="122">
        <v>95</v>
      </c>
      <c r="F5253" s="122">
        <v>0</v>
      </c>
      <c r="G5253" s="122">
        <v>0</v>
      </c>
      <c r="H5253" s="122">
        <v>0</v>
      </c>
      <c r="I5253" s="122">
        <v>0</v>
      </c>
      <c r="J5253" s="122">
        <v>0</v>
      </c>
      <c r="K5253" s="122">
        <v>0</v>
      </c>
      <c r="L5253" s="122">
        <v>0</v>
      </c>
      <c r="M5253" s="122">
        <v>0</v>
      </c>
      <c r="N5253" s="122">
        <v>0</v>
      </c>
      <c r="O5253" s="122">
        <v>0</v>
      </c>
      <c r="P5253" s="122">
        <v>0</v>
      </c>
      <c r="Q5253" s="122">
        <v>0</v>
      </c>
      <c r="R5253" s="122">
        <v>0</v>
      </c>
      <c r="S5253" s="122">
        <v>0</v>
      </c>
      <c r="T5253" s="122">
        <v>0</v>
      </c>
      <c r="U5253" s="122">
        <v>0</v>
      </c>
      <c r="V5253" s="122">
        <v>0</v>
      </c>
      <c r="W5253" s="122">
        <v>0</v>
      </c>
      <c r="X5253" s="122">
        <v>0</v>
      </c>
      <c r="Y5253" s="122">
        <v>0</v>
      </c>
      <c r="Z5253" s="122">
        <v>0</v>
      </c>
      <c r="AA5253" s="122">
        <v>0</v>
      </c>
      <c r="AB5253" s="122">
        <v>0</v>
      </c>
      <c r="AC5253" s="122">
        <v>0</v>
      </c>
      <c r="AD5253" s="122">
        <v>0</v>
      </c>
      <c r="AE5253" s="122">
        <v>0</v>
      </c>
      <c r="AF5253" s="122">
        <v>0</v>
      </c>
      <c r="AG5253" s="122">
        <v>0</v>
      </c>
      <c r="AH5253" s="122">
        <v>0</v>
      </c>
      <c r="AI5253" s="122">
        <v>0</v>
      </c>
      <c r="AJ5253" s="122">
        <v>0</v>
      </c>
      <c r="AK5253" s="122">
        <v>0</v>
      </c>
      <c r="AL5253" s="122">
        <v>0</v>
      </c>
    </row>
    <row r="5254" spans="1:38" hidden="1" x14ac:dyDescent="0.25">
      <c r="A5254" s="122" t="s">
        <v>2280</v>
      </c>
      <c r="B5254" s="122">
        <v>1</v>
      </c>
      <c r="C5254" s="122" t="s">
        <v>2281</v>
      </c>
      <c r="D5254" s="122" t="s">
        <v>2158</v>
      </c>
      <c r="E5254" s="122">
        <v>95</v>
      </c>
      <c r="F5254" s="122">
        <v>0</v>
      </c>
      <c r="G5254" s="122">
        <v>0</v>
      </c>
      <c r="H5254" s="122">
        <v>0</v>
      </c>
      <c r="I5254" s="122">
        <v>0</v>
      </c>
      <c r="J5254" s="122">
        <v>0</v>
      </c>
      <c r="K5254" s="122">
        <v>0</v>
      </c>
      <c r="L5254" s="122">
        <v>0</v>
      </c>
      <c r="M5254" s="122">
        <v>0</v>
      </c>
      <c r="N5254" s="122">
        <v>0</v>
      </c>
      <c r="O5254" s="122">
        <v>0</v>
      </c>
      <c r="P5254" s="122">
        <v>0</v>
      </c>
      <c r="Q5254" s="122">
        <v>0</v>
      </c>
      <c r="R5254" s="122">
        <v>0</v>
      </c>
      <c r="S5254" s="122">
        <v>0</v>
      </c>
      <c r="T5254" s="122">
        <v>0</v>
      </c>
      <c r="U5254" s="122">
        <v>0</v>
      </c>
      <c r="V5254" s="122">
        <v>0</v>
      </c>
      <c r="W5254" s="122">
        <v>0</v>
      </c>
      <c r="X5254" s="122">
        <v>0</v>
      </c>
      <c r="Y5254" s="122">
        <v>0</v>
      </c>
      <c r="Z5254" s="122">
        <v>0</v>
      </c>
      <c r="AA5254" s="122">
        <v>0</v>
      </c>
      <c r="AB5254" s="122">
        <v>0</v>
      </c>
      <c r="AC5254" s="122">
        <v>0</v>
      </c>
      <c r="AD5254" s="122">
        <v>0</v>
      </c>
      <c r="AE5254" s="122">
        <v>0</v>
      </c>
      <c r="AF5254" s="122">
        <v>0</v>
      </c>
      <c r="AG5254" s="122">
        <v>0</v>
      </c>
      <c r="AH5254" s="122">
        <v>0</v>
      </c>
      <c r="AI5254" s="122">
        <v>0</v>
      </c>
      <c r="AJ5254" s="122">
        <v>0</v>
      </c>
      <c r="AK5254" s="122">
        <v>0</v>
      </c>
      <c r="AL5254" s="122">
        <v>0</v>
      </c>
    </row>
    <row r="5255" spans="1:38" hidden="1" x14ac:dyDescent="0.25">
      <c r="A5255" s="122" t="s">
        <v>2280</v>
      </c>
      <c r="B5255" s="122">
        <v>1</v>
      </c>
      <c r="C5255" s="122" t="s">
        <v>2281</v>
      </c>
      <c r="D5255" s="122" t="s">
        <v>2159</v>
      </c>
      <c r="E5255" s="122">
        <v>95</v>
      </c>
      <c r="F5255" s="122">
        <v>0</v>
      </c>
      <c r="G5255" s="122">
        <v>0</v>
      </c>
      <c r="H5255" s="122">
        <v>0</v>
      </c>
      <c r="I5255" s="122">
        <v>0</v>
      </c>
      <c r="J5255" s="122">
        <v>0</v>
      </c>
      <c r="K5255" s="122">
        <v>0</v>
      </c>
      <c r="L5255" s="122">
        <v>0</v>
      </c>
      <c r="M5255" s="122">
        <v>0</v>
      </c>
      <c r="N5255" s="122">
        <v>0</v>
      </c>
      <c r="O5255" s="122">
        <v>0</v>
      </c>
      <c r="P5255" s="122">
        <v>0</v>
      </c>
      <c r="Q5255" s="122">
        <v>0</v>
      </c>
      <c r="R5255" s="122">
        <v>0</v>
      </c>
      <c r="S5255" s="122">
        <v>0</v>
      </c>
      <c r="T5255" s="122">
        <v>0</v>
      </c>
      <c r="U5255" s="122">
        <v>0</v>
      </c>
      <c r="V5255" s="122">
        <v>0</v>
      </c>
      <c r="W5255" s="122">
        <v>0</v>
      </c>
      <c r="X5255" s="122">
        <v>0</v>
      </c>
      <c r="Y5255" s="122">
        <v>0</v>
      </c>
      <c r="Z5255" s="122">
        <v>0</v>
      </c>
      <c r="AA5255" s="122">
        <v>0</v>
      </c>
      <c r="AB5255" s="122">
        <v>0</v>
      </c>
      <c r="AC5255" s="122">
        <v>0</v>
      </c>
      <c r="AD5255" s="122">
        <v>0</v>
      </c>
      <c r="AE5255" s="122">
        <v>0</v>
      </c>
      <c r="AF5255" s="122">
        <v>0</v>
      </c>
      <c r="AG5255" s="122">
        <v>0</v>
      </c>
      <c r="AH5255" s="122">
        <v>0</v>
      </c>
      <c r="AI5255" s="122">
        <v>0</v>
      </c>
      <c r="AJ5255" s="122">
        <v>0</v>
      </c>
      <c r="AK5255" s="122">
        <v>0</v>
      </c>
      <c r="AL5255" s="122">
        <v>0</v>
      </c>
    </row>
    <row r="5256" spans="1:38" hidden="1" x14ac:dyDescent="0.25">
      <c r="A5256" s="122" t="s">
        <v>2280</v>
      </c>
      <c r="B5256" s="122">
        <v>1</v>
      </c>
      <c r="C5256" s="122" t="s">
        <v>2281</v>
      </c>
      <c r="D5256" s="122" t="s">
        <v>2160</v>
      </c>
      <c r="E5256" s="122">
        <v>95</v>
      </c>
      <c r="F5256" s="122">
        <v>0</v>
      </c>
      <c r="G5256" s="122">
        <v>0</v>
      </c>
      <c r="H5256" s="122">
        <v>0</v>
      </c>
      <c r="I5256" s="122">
        <v>0</v>
      </c>
      <c r="J5256" s="122">
        <v>0</v>
      </c>
      <c r="K5256" s="122">
        <v>0</v>
      </c>
      <c r="L5256" s="122">
        <v>0</v>
      </c>
      <c r="M5256" s="122">
        <v>0</v>
      </c>
      <c r="N5256" s="122">
        <v>0</v>
      </c>
      <c r="O5256" s="122">
        <v>0</v>
      </c>
      <c r="P5256" s="122">
        <v>0</v>
      </c>
      <c r="Q5256" s="122">
        <v>0</v>
      </c>
      <c r="R5256" s="122">
        <v>0</v>
      </c>
      <c r="S5256" s="122">
        <v>0</v>
      </c>
      <c r="T5256" s="122">
        <v>0</v>
      </c>
      <c r="U5256" s="122">
        <v>0</v>
      </c>
      <c r="V5256" s="122">
        <v>0</v>
      </c>
      <c r="W5256" s="122">
        <v>0</v>
      </c>
      <c r="X5256" s="122">
        <v>0</v>
      </c>
      <c r="Y5256" s="122">
        <v>0</v>
      </c>
      <c r="Z5256" s="122">
        <v>0</v>
      </c>
      <c r="AA5256" s="122">
        <v>0</v>
      </c>
      <c r="AB5256" s="122">
        <v>0</v>
      </c>
      <c r="AC5256" s="122">
        <v>0</v>
      </c>
      <c r="AD5256" s="122">
        <v>0</v>
      </c>
      <c r="AE5256" s="122">
        <v>0</v>
      </c>
      <c r="AF5256" s="122">
        <v>0</v>
      </c>
      <c r="AG5256" s="122">
        <v>0</v>
      </c>
      <c r="AH5256" s="122">
        <v>0</v>
      </c>
      <c r="AI5256" s="122">
        <v>0</v>
      </c>
      <c r="AJ5256" s="122">
        <v>0</v>
      </c>
      <c r="AK5256" s="122">
        <v>0</v>
      </c>
      <c r="AL5256" s="122">
        <v>0</v>
      </c>
    </row>
    <row r="5257" spans="1:38" hidden="1" x14ac:dyDescent="0.25">
      <c r="A5257" s="122" t="s">
        <v>2280</v>
      </c>
      <c r="B5257" s="122">
        <v>1</v>
      </c>
      <c r="C5257" s="122" t="s">
        <v>2281</v>
      </c>
      <c r="D5257" s="122" t="s">
        <v>2161</v>
      </c>
      <c r="E5257" s="122">
        <v>95</v>
      </c>
      <c r="F5257" s="122">
        <v>0</v>
      </c>
      <c r="G5257" s="122">
        <v>0</v>
      </c>
      <c r="H5257" s="122">
        <v>0</v>
      </c>
      <c r="I5257" s="122">
        <v>0</v>
      </c>
      <c r="J5257" s="122">
        <v>0</v>
      </c>
      <c r="K5257" s="122">
        <v>0</v>
      </c>
      <c r="L5257" s="122">
        <v>0</v>
      </c>
      <c r="M5257" s="122">
        <v>0</v>
      </c>
      <c r="N5257" s="122">
        <v>0</v>
      </c>
      <c r="O5257" s="122">
        <v>0</v>
      </c>
      <c r="P5257" s="122">
        <v>0</v>
      </c>
      <c r="Q5257" s="122">
        <v>0</v>
      </c>
      <c r="R5257" s="122">
        <v>0</v>
      </c>
      <c r="S5257" s="122">
        <v>0</v>
      </c>
      <c r="T5257" s="122">
        <v>0</v>
      </c>
      <c r="U5257" s="122">
        <v>0</v>
      </c>
      <c r="V5257" s="122">
        <v>0</v>
      </c>
      <c r="W5257" s="122">
        <v>0</v>
      </c>
      <c r="X5257" s="122">
        <v>0</v>
      </c>
      <c r="Y5257" s="122">
        <v>0</v>
      </c>
      <c r="Z5257" s="122">
        <v>0</v>
      </c>
      <c r="AA5257" s="122">
        <v>0</v>
      </c>
      <c r="AB5257" s="122">
        <v>0</v>
      </c>
      <c r="AC5257" s="122">
        <v>0</v>
      </c>
      <c r="AD5257" s="122">
        <v>0</v>
      </c>
      <c r="AE5257" s="122">
        <v>0</v>
      </c>
      <c r="AF5257" s="122">
        <v>0</v>
      </c>
      <c r="AG5257" s="122">
        <v>0</v>
      </c>
      <c r="AH5257" s="122">
        <v>0</v>
      </c>
      <c r="AI5257" s="122">
        <v>0</v>
      </c>
      <c r="AJ5257" s="122">
        <v>0</v>
      </c>
      <c r="AK5257" s="122">
        <v>0</v>
      </c>
      <c r="AL5257" s="122">
        <v>0</v>
      </c>
    </row>
    <row r="5258" spans="1:38" hidden="1" x14ac:dyDescent="0.25">
      <c r="A5258" s="122" t="s">
        <v>2280</v>
      </c>
      <c r="B5258" s="122">
        <v>1</v>
      </c>
      <c r="C5258" s="122" t="s">
        <v>2281</v>
      </c>
      <c r="D5258" s="122" t="s">
        <v>2162</v>
      </c>
      <c r="E5258" s="122">
        <v>95</v>
      </c>
      <c r="F5258" s="122">
        <v>0</v>
      </c>
      <c r="G5258" s="122">
        <v>0</v>
      </c>
      <c r="H5258" s="122">
        <v>0</v>
      </c>
      <c r="I5258" s="122">
        <v>0</v>
      </c>
      <c r="J5258" s="122">
        <v>0</v>
      </c>
      <c r="K5258" s="122">
        <v>0</v>
      </c>
      <c r="L5258" s="122">
        <v>0</v>
      </c>
      <c r="M5258" s="122">
        <v>0</v>
      </c>
      <c r="N5258" s="122">
        <v>0</v>
      </c>
      <c r="O5258" s="122">
        <v>0</v>
      </c>
      <c r="P5258" s="122">
        <v>0</v>
      </c>
      <c r="Q5258" s="122">
        <v>0</v>
      </c>
      <c r="R5258" s="122">
        <v>0</v>
      </c>
      <c r="S5258" s="122">
        <v>0</v>
      </c>
      <c r="T5258" s="122">
        <v>0</v>
      </c>
      <c r="U5258" s="122">
        <v>0</v>
      </c>
      <c r="V5258" s="122">
        <v>0</v>
      </c>
      <c r="W5258" s="122">
        <v>0</v>
      </c>
      <c r="X5258" s="122">
        <v>0</v>
      </c>
      <c r="Y5258" s="122">
        <v>0</v>
      </c>
      <c r="Z5258" s="122">
        <v>0</v>
      </c>
      <c r="AA5258" s="122">
        <v>0</v>
      </c>
      <c r="AB5258" s="122">
        <v>0</v>
      </c>
      <c r="AC5258" s="122">
        <v>6.0319999999999999E-2</v>
      </c>
      <c r="AD5258" s="122">
        <v>5.8500000000000003E-2</v>
      </c>
      <c r="AE5258" s="122">
        <v>7.2682999999999998E-2</v>
      </c>
      <c r="AF5258" s="122">
        <v>7.5920650000000006E-2</v>
      </c>
      <c r="AG5258" s="122">
        <v>8.3199999999999996E-2</v>
      </c>
      <c r="AH5258" s="122">
        <v>5.6607200000000003E-2</v>
      </c>
      <c r="AI5258" s="122">
        <v>5.0127999999999999E-2</v>
      </c>
      <c r="AJ5258" s="122">
        <v>4.3042999999999998E-2</v>
      </c>
      <c r="AK5258" s="122">
        <v>3.4790599999999998E-2</v>
      </c>
      <c r="AL5258" s="122">
        <v>0</v>
      </c>
    </row>
    <row r="5259" spans="1:38" hidden="1" x14ac:dyDescent="0.25">
      <c r="A5259" s="122" t="s">
        <v>2280</v>
      </c>
      <c r="B5259" s="122">
        <v>1</v>
      </c>
      <c r="C5259" s="122" t="s">
        <v>2281</v>
      </c>
      <c r="D5259" s="122" t="s">
        <v>2163</v>
      </c>
      <c r="E5259" s="122">
        <v>95</v>
      </c>
      <c r="F5259" s="122">
        <v>0</v>
      </c>
      <c r="G5259" s="122">
        <v>0</v>
      </c>
      <c r="H5259" s="122">
        <v>0</v>
      </c>
      <c r="I5259" s="122">
        <v>0</v>
      </c>
      <c r="J5259" s="122">
        <v>0</v>
      </c>
      <c r="K5259" s="122">
        <v>0</v>
      </c>
      <c r="L5259" s="122">
        <v>0</v>
      </c>
      <c r="M5259" s="122">
        <v>0</v>
      </c>
      <c r="N5259" s="122">
        <v>0</v>
      </c>
      <c r="O5259" s="122">
        <v>0</v>
      </c>
      <c r="P5259" s="122">
        <v>0</v>
      </c>
      <c r="Q5259" s="122">
        <v>0</v>
      </c>
      <c r="R5259" s="122">
        <v>0</v>
      </c>
      <c r="S5259" s="122">
        <v>0</v>
      </c>
      <c r="T5259" s="122">
        <v>0</v>
      </c>
      <c r="U5259" s="122">
        <v>0</v>
      </c>
      <c r="V5259" s="122">
        <v>0</v>
      </c>
      <c r="W5259" s="122">
        <v>0</v>
      </c>
      <c r="X5259" s="122">
        <v>0</v>
      </c>
      <c r="Y5259" s="122">
        <v>0</v>
      </c>
      <c r="Z5259" s="122">
        <v>0</v>
      </c>
      <c r="AA5259" s="122">
        <v>0</v>
      </c>
      <c r="AB5259" s="122">
        <v>0</v>
      </c>
      <c r="AC5259" s="122">
        <v>0</v>
      </c>
      <c r="AD5259" s="122">
        <v>0</v>
      </c>
      <c r="AE5259" s="122">
        <v>0</v>
      </c>
      <c r="AF5259" s="122">
        <v>0</v>
      </c>
      <c r="AG5259" s="122">
        <v>0</v>
      </c>
      <c r="AH5259" s="122">
        <v>0</v>
      </c>
      <c r="AI5259" s="122">
        <v>0</v>
      </c>
      <c r="AJ5259" s="122">
        <v>0</v>
      </c>
      <c r="AK5259" s="122">
        <v>0</v>
      </c>
      <c r="AL5259" s="122">
        <v>0</v>
      </c>
    </row>
    <row r="5260" spans="1:38" hidden="1" x14ac:dyDescent="0.25">
      <c r="A5260" s="122" t="s">
        <v>2280</v>
      </c>
      <c r="B5260" s="122">
        <v>1</v>
      </c>
      <c r="C5260" s="122" t="s">
        <v>2281</v>
      </c>
      <c r="D5260" s="122" t="s">
        <v>2180</v>
      </c>
      <c r="E5260" s="122">
        <v>95</v>
      </c>
      <c r="F5260" s="122">
        <v>0</v>
      </c>
      <c r="G5260" s="122">
        <v>0</v>
      </c>
      <c r="H5260" s="122">
        <v>0</v>
      </c>
      <c r="I5260" s="122">
        <v>0</v>
      </c>
      <c r="J5260" s="122">
        <v>0</v>
      </c>
      <c r="K5260" s="122">
        <v>0</v>
      </c>
      <c r="L5260" s="122">
        <v>0</v>
      </c>
      <c r="M5260" s="122">
        <v>0</v>
      </c>
      <c r="N5260" s="122">
        <v>0</v>
      </c>
      <c r="O5260" s="122">
        <v>0</v>
      </c>
      <c r="P5260" s="122">
        <v>0</v>
      </c>
      <c r="Q5260" s="122">
        <v>0</v>
      </c>
      <c r="R5260" s="122">
        <v>0</v>
      </c>
      <c r="S5260" s="122">
        <v>0</v>
      </c>
      <c r="T5260" s="122">
        <v>0</v>
      </c>
      <c r="U5260" s="122">
        <v>0</v>
      </c>
      <c r="V5260" s="122">
        <v>0</v>
      </c>
      <c r="W5260" s="122">
        <v>0</v>
      </c>
      <c r="X5260" s="122">
        <v>0</v>
      </c>
      <c r="Y5260" s="122">
        <v>0</v>
      </c>
      <c r="Z5260" s="122">
        <v>0</v>
      </c>
      <c r="AA5260" s="122">
        <v>0</v>
      </c>
      <c r="AB5260" s="122">
        <v>0</v>
      </c>
      <c r="AC5260" s="122">
        <v>0</v>
      </c>
      <c r="AD5260" s="122">
        <v>0</v>
      </c>
      <c r="AE5260" s="122">
        <v>0</v>
      </c>
      <c r="AF5260" s="122">
        <v>0</v>
      </c>
      <c r="AG5260" s="122">
        <v>0</v>
      </c>
      <c r="AH5260" s="122">
        <v>0</v>
      </c>
      <c r="AI5260" s="122">
        <v>0</v>
      </c>
      <c r="AJ5260" s="122">
        <v>0</v>
      </c>
      <c r="AK5260" s="122">
        <v>0</v>
      </c>
      <c r="AL5260" s="122">
        <v>0</v>
      </c>
    </row>
    <row r="5261" spans="1:38" hidden="1" x14ac:dyDescent="0.25">
      <c r="A5261" s="122" t="s">
        <v>2280</v>
      </c>
      <c r="B5261" s="122">
        <v>1</v>
      </c>
      <c r="C5261" s="122" t="s">
        <v>2281</v>
      </c>
      <c r="D5261" s="122" t="s">
        <v>2164</v>
      </c>
      <c r="E5261" s="122">
        <v>95</v>
      </c>
      <c r="F5261" s="122">
        <v>0</v>
      </c>
      <c r="G5261" s="122">
        <v>0</v>
      </c>
      <c r="H5261" s="122">
        <v>0</v>
      </c>
      <c r="I5261" s="122">
        <v>0</v>
      </c>
      <c r="J5261" s="122">
        <v>0</v>
      </c>
      <c r="K5261" s="122">
        <v>0</v>
      </c>
      <c r="L5261" s="122">
        <v>0</v>
      </c>
      <c r="M5261" s="122">
        <v>0</v>
      </c>
      <c r="N5261" s="122">
        <v>0</v>
      </c>
      <c r="O5261" s="122">
        <v>0</v>
      </c>
      <c r="P5261" s="122">
        <v>0</v>
      </c>
      <c r="Q5261" s="122">
        <v>0</v>
      </c>
      <c r="R5261" s="122">
        <v>0</v>
      </c>
      <c r="S5261" s="122">
        <v>0</v>
      </c>
      <c r="T5261" s="122">
        <v>0</v>
      </c>
      <c r="U5261" s="122">
        <v>0</v>
      </c>
      <c r="V5261" s="122">
        <v>0</v>
      </c>
      <c r="W5261" s="122">
        <v>0</v>
      </c>
      <c r="X5261" s="122">
        <v>0</v>
      </c>
      <c r="Y5261" s="122">
        <v>0</v>
      </c>
      <c r="Z5261" s="122">
        <v>0</v>
      </c>
      <c r="AA5261" s="122">
        <v>0</v>
      </c>
      <c r="AB5261" s="122">
        <v>0</v>
      </c>
      <c r="AC5261" s="122">
        <v>0</v>
      </c>
      <c r="AD5261" s="122">
        <v>0</v>
      </c>
      <c r="AE5261" s="122">
        <v>0</v>
      </c>
      <c r="AF5261" s="122">
        <v>0</v>
      </c>
      <c r="AG5261" s="122">
        <v>0</v>
      </c>
      <c r="AH5261" s="122">
        <v>0</v>
      </c>
      <c r="AI5261" s="122">
        <v>0</v>
      </c>
      <c r="AJ5261" s="122">
        <v>0</v>
      </c>
      <c r="AK5261" s="122">
        <v>0</v>
      </c>
      <c r="AL5261" s="122">
        <v>0</v>
      </c>
    </row>
    <row r="5262" spans="1:38" hidden="1" x14ac:dyDescent="0.25">
      <c r="A5262" s="122" t="s">
        <v>2280</v>
      </c>
      <c r="B5262" s="122">
        <v>1</v>
      </c>
      <c r="C5262" s="122" t="s">
        <v>2281</v>
      </c>
      <c r="D5262" s="122" t="s">
        <v>2165</v>
      </c>
      <c r="E5262" s="122">
        <v>95</v>
      </c>
      <c r="F5262" s="122">
        <v>0</v>
      </c>
      <c r="G5262" s="122">
        <v>0</v>
      </c>
      <c r="H5262" s="122">
        <v>0</v>
      </c>
      <c r="I5262" s="122">
        <v>0</v>
      </c>
      <c r="J5262" s="122">
        <v>0</v>
      </c>
      <c r="K5262" s="122">
        <v>0</v>
      </c>
      <c r="L5262" s="122">
        <v>0</v>
      </c>
      <c r="M5262" s="122">
        <v>0</v>
      </c>
      <c r="N5262" s="122">
        <v>0</v>
      </c>
      <c r="O5262" s="122">
        <v>0</v>
      </c>
      <c r="P5262" s="122">
        <v>0</v>
      </c>
      <c r="Q5262" s="122">
        <v>0</v>
      </c>
      <c r="R5262" s="122">
        <v>0</v>
      </c>
      <c r="S5262" s="122">
        <v>0</v>
      </c>
      <c r="T5262" s="122">
        <v>0</v>
      </c>
      <c r="U5262" s="122">
        <v>0</v>
      </c>
      <c r="V5262" s="122">
        <v>0</v>
      </c>
      <c r="W5262" s="122">
        <v>0</v>
      </c>
      <c r="X5262" s="122">
        <v>0</v>
      </c>
      <c r="Y5262" s="122">
        <v>0</v>
      </c>
      <c r="Z5262" s="122">
        <v>0</v>
      </c>
      <c r="AA5262" s="122">
        <v>0</v>
      </c>
      <c r="AB5262" s="122">
        <v>0</v>
      </c>
      <c r="AC5262" s="122">
        <v>0</v>
      </c>
      <c r="AD5262" s="122">
        <v>0</v>
      </c>
      <c r="AE5262" s="122">
        <v>0</v>
      </c>
      <c r="AF5262" s="122">
        <v>0</v>
      </c>
      <c r="AG5262" s="122">
        <v>0</v>
      </c>
      <c r="AH5262" s="122">
        <v>0</v>
      </c>
      <c r="AI5262" s="122">
        <v>0</v>
      </c>
      <c r="AJ5262" s="122">
        <v>0</v>
      </c>
      <c r="AK5262" s="122">
        <v>0</v>
      </c>
      <c r="AL5262" s="122">
        <v>0</v>
      </c>
    </row>
    <row r="5263" spans="1:38" hidden="1" x14ac:dyDescent="0.25">
      <c r="A5263" s="122" t="s">
        <v>2280</v>
      </c>
      <c r="B5263" s="122">
        <v>1</v>
      </c>
      <c r="C5263" s="122" t="s">
        <v>2281</v>
      </c>
      <c r="D5263" s="122" t="s">
        <v>2166</v>
      </c>
      <c r="E5263" s="122">
        <v>95</v>
      </c>
      <c r="F5263" s="122">
        <v>0</v>
      </c>
      <c r="G5263" s="122">
        <v>0</v>
      </c>
      <c r="H5263" s="122">
        <v>0</v>
      </c>
      <c r="I5263" s="122">
        <v>0</v>
      </c>
      <c r="J5263" s="122">
        <v>0</v>
      </c>
      <c r="K5263" s="122">
        <v>0</v>
      </c>
      <c r="L5263" s="122">
        <v>0</v>
      </c>
      <c r="M5263" s="122">
        <v>0</v>
      </c>
      <c r="N5263" s="122">
        <v>0</v>
      </c>
      <c r="O5263" s="122">
        <v>0</v>
      </c>
      <c r="P5263" s="122">
        <v>0</v>
      </c>
      <c r="Q5263" s="122">
        <v>0</v>
      </c>
      <c r="R5263" s="122">
        <v>0</v>
      </c>
      <c r="S5263" s="122">
        <v>0</v>
      </c>
      <c r="T5263" s="122">
        <v>0</v>
      </c>
      <c r="U5263" s="122">
        <v>0</v>
      </c>
      <c r="V5263" s="122">
        <v>0</v>
      </c>
      <c r="W5263" s="122">
        <v>0</v>
      </c>
      <c r="X5263" s="122">
        <v>0</v>
      </c>
      <c r="Y5263" s="122">
        <v>0</v>
      </c>
      <c r="Z5263" s="122">
        <v>0</v>
      </c>
      <c r="AA5263" s="122">
        <v>0</v>
      </c>
      <c r="AB5263" s="122">
        <v>0</v>
      </c>
      <c r="AC5263" s="122">
        <v>0</v>
      </c>
      <c r="AD5263" s="122">
        <v>0</v>
      </c>
      <c r="AE5263" s="122">
        <v>0</v>
      </c>
      <c r="AF5263" s="122">
        <v>0</v>
      </c>
      <c r="AG5263" s="122">
        <v>0</v>
      </c>
      <c r="AH5263" s="122">
        <v>0</v>
      </c>
      <c r="AI5263" s="122">
        <v>0</v>
      </c>
      <c r="AJ5263" s="122">
        <v>0</v>
      </c>
      <c r="AK5263" s="122">
        <v>0</v>
      </c>
      <c r="AL5263" s="122">
        <v>0</v>
      </c>
    </row>
    <row r="5264" spans="1:38" hidden="1" x14ac:dyDescent="0.25">
      <c r="A5264" s="122" t="s">
        <v>2280</v>
      </c>
      <c r="B5264" s="122">
        <v>1</v>
      </c>
      <c r="C5264" s="122" t="s">
        <v>2281</v>
      </c>
      <c r="D5264" s="122" t="s">
        <v>2167</v>
      </c>
      <c r="E5264" s="122">
        <v>95</v>
      </c>
      <c r="F5264" s="122">
        <v>0</v>
      </c>
      <c r="G5264" s="122">
        <v>0</v>
      </c>
      <c r="H5264" s="122">
        <v>0</v>
      </c>
      <c r="I5264" s="122">
        <v>0</v>
      </c>
      <c r="J5264" s="122">
        <v>0</v>
      </c>
      <c r="K5264" s="122">
        <v>0</v>
      </c>
      <c r="L5264" s="122">
        <v>0</v>
      </c>
      <c r="M5264" s="122">
        <v>0</v>
      </c>
      <c r="N5264" s="122">
        <v>0</v>
      </c>
      <c r="O5264" s="122">
        <v>0</v>
      </c>
      <c r="P5264" s="122">
        <v>0</v>
      </c>
      <c r="Q5264" s="122">
        <v>0</v>
      </c>
      <c r="R5264" s="122">
        <v>0</v>
      </c>
      <c r="S5264" s="122">
        <v>0</v>
      </c>
      <c r="T5264" s="122">
        <v>0</v>
      </c>
      <c r="U5264" s="122">
        <v>0</v>
      </c>
      <c r="V5264" s="122">
        <v>0</v>
      </c>
      <c r="W5264" s="122">
        <v>0</v>
      </c>
      <c r="X5264" s="122">
        <v>0</v>
      </c>
      <c r="Y5264" s="122">
        <v>0</v>
      </c>
      <c r="Z5264" s="122">
        <v>0</v>
      </c>
      <c r="AA5264" s="122">
        <v>0</v>
      </c>
      <c r="AB5264" s="122">
        <v>0</v>
      </c>
      <c r="AC5264" s="122">
        <v>0</v>
      </c>
      <c r="AD5264" s="122">
        <v>0</v>
      </c>
      <c r="AE5264" s="122">
        <v>0</v>
      </c>
      <c r="AF5264" s="122">
        <v>0</v>
      </c>
      <c r="AG5264" s="122">
        <v>0</v>
      </c>
      <c r="AH5264" s="122">
        <v>0</v>
      </c>
      <c r="AI5264" s="122">
        <v>0</v>
      </c>
      <c r="AJ5264" s="122">
        <v>0</v>
      </c>
      <c r="AK5264" s="122">
        <v>0</v>
      </c>
      <c r="AL5264" s="122">
        <v>0</v>
      </c>
    </row>
    <row r="5265" spans="1:38" hidden="1" x14ac:dyDescent="0.25">
      <c r="A5265" s="122" t="s">
        <v>2280</v>
      </c>
      <c r="B5265" s="122">
        <v>1</v>
      </c>
      <c r="C5265" s="122" t="s">
        <v>2281</v>
      </c>
      <c r="D5265" s="122" t="s">
        <v>2168</v>
      </c>
      <c r="E5265" s="122">
        <v>95</v>
      </c>
      <c r="F5265" s="122">
        <v>0</v>
      </c>
      <c r="G5265" s="122">
        <v>0</v>
      </c>
      <c r="H5265" s="122">
        <v>0</v>
      </c>
      <c r="I5265" s="122">
        <v>0</v>
      </c>
      <c r="J5265" s="122">
        <v>0</v>
      </c>
      <c r="K5265" s="122">
        <v>0</v>
      </c>
      <c r="L5265" s="122">
        <v>0</v>
      </c>
      <c r="M5265" s="122">
        <v>0</v>
      </c>
      <c r="N5265" s="122">
        <v>0</v>
      </c>
      <c r="O5265" s="122">
        <v>0</v>
      </c>
      <c r="P5265" s="122">
        <v>0</v>
      </c>
      <c r="Q5265" s="122">
        <v>0</v>
      </c>
      <c r="R5265" s="122">
        <v>0</v>
      </c>
      <c r="S5265" s="122">
        <v>0</v>
      </c>
      <c r="T5265" s="122">
        <v>0</v>
      </c>
      <c r="U5265" s="122">
        <v>0</v>
      </c>
      <c r="V5265" s="122">
        <v>0</v>
      </c>
      <c r="W5265" s="122">
        <v>0</v>
      </c>
      <c r="X5265" s="122">
        <v>0</v>
      </c>
      <c r="Y5265" s="122">
        <v>0</v>
      </c>
      <c r="Z5265" s="122">
        <v>0</v>
      </c>
      <c r="AA5265" s="122">
        <v>0</v>
      </c>
      <c r="AB5265" s="122">
        <v>0</v>
      </c>
      <c r="AC5265" s="122">
        <v>0</v>
      </c>
      <c r="AD5265" s="122">
        <v>0</v>
      </c>
      <c r="AE5265" s="122">
        <v>0</v>
      </c>
      <c r="AF5265" s="122">
        <v>0</v>
      </c>
      <c r="AG5265" s="122">
        <v>0</v>
      </c>
      <c r="AH5265" s="122">
        <v>0</v>
      </c>
      <c r="AI5265" s="122">
        <v>0</v>
      </c>
      <c r="AJ5265" s="122">
        <v>0</v>
      </c>
      <c r="AK5265" s="122">
        <v>0</v>
      </c>
      <c r="AL5265" s="122">
        <v>0</v>
      </c>
    </row>
    <row r="5266" spans="1:38" hidden="1" x14ac:dyDescent="0.25">
      <c r="A5266" s="122" t="s">
        <v>2073</v>
      </c>
      <c r="B5266" s="122">
        <v>1</v>
      </c>
      <c r="C5266" s="122" t="s">
        <v>2282</v>
      </c>
      <c r="D5266" s="122" t="s">
        <v>2120</v>
      </c>
      <c r="E5266" s="122">
        <v>96</v>
      </c>
      <c r="F5266" s="122">
        <v>0</v>
      </c>
      <c r="G5266" s="122">
        <v>0</v>
      </c>
      <c r="H5266" s="122">
        <v>0</v>
      </c>
      <c r="I5266" s="122">
        <v>0</v>
      </c>
      <c r="J5266" s="122">
        <v>0</v>
      </c>
      <c r="K5266" s="122">
        <v>0</v>
      </c>
      <c r="L5266" s="122">
        <v>0</v>
      </c>
      <c r="M5266" s="122">
        <v>0</v>
      </c>
      <c r="N5266" s="122">
        <v>0</v>
      </c>
      <c r="O5266" s="122">
        <v>0</v>
      </c>
      <c r="P5266" s="122">
        <v>0</v>
      </c>
      <c r="Q5266" s="122">
        <v>0</v>
      </c>
      <c r="R5266" s="122">
        <v>0</v>
      </c>
      <c r="S5266" s="122">
        <v>0</v>
      </c>
      <c r="T5266" s="122">
        <v>0</v>
      </c>
      <c r="U5266" s="122">
        <v>0</v>
      </c>
      <c r="V5266" s="122">
        <v>0</v>
      </c>
      <c r="W5266" s="122">
        <v>0</v>
      </c>
      <c r="X5266" s="122">
        <v>0</v>
      </c>
      <c r="Y5266" s="122">
        <v>0</v>
      </c>
      <c r="Z5266" s="122">
        <v>0</v>
      </c>
      <c r="AA5266" s="122">
        <v>0</v>
      </c>
      <c r="AB5266" s="122">
        <v>0</v>
      </c>
      <c r="AC5266" s="122">
        <v>0</v>
      </c>
      <c r="AD5266" s="122">
        <v>0</v>
      </c>
      <c r="AE5266" s="122">
        <v>0</v>
      </c>
      <c r="AF5266" s="122">
        <v>0</v>
      </c>
      <c r="AG5266" s="122">
        <v>0</v>
      </c>
      <c r="AH5266" s="122">
        <v>0</v>
      </c>
      <c r="AI5266" s="122">
        <v>0</v>
      </c>
      <c r="AJ5266" s="122">
        <v>0</v>
      </c>
      <c r="AK5266" s="122">
        <v>0</v>
      </c>
      <c r="AL5266" s="122">
        <v>0</v>
      </c>
    </row>
    <row r="5267" spans="1:38" hidden="1" x14ac:dyDescent="0.25">
      <c r="A5267" s="122" t="s">
        <v>2073</v>
      </c>
      <c r="B5267" s="122">
        <v>1</v>
      </c>
      <c r="C5267" s="122" t="s">
        <v>2282</v>
      </c>
      <c r="D5267" s="122" t="s">
        <v>2121</v>
      </c>
      <c r="E5267" s="122">
        <v>96</v>
      </c>
      <c r="F5267" s="122">
        <v>0</v>
      </c>
      <c r="G5267" s="122">
        <v>0</v>
      </c>
      <c r="H5267" s="122">
        <v>0</v>
      </c>
      <c r="I5267" s="122">
        <v>0</v>
      </c>
      <c r="J5267" s="122">
        <v>0</v>
      </c>
      <c r="K5267" s="122">
        <v>0</v>
      </c>
      <c r="L5267" s="122">
        <v>0</v>
      </c>
      <c r="M5267" s="122">
        <v>0</v>
      </c>
      <c r="N5267" s="122">
        <v>0</v>
      </c>
      <c r="O5267" s="122">
        <v>0</v>
      </c>
      <c r="P5267" s="122">
        <v>0</v>
      </c>
      <c r="Q5267" s="122">
        <v>0</v>
      </c>
      <c r="R5267" s="122">
        <v>0</v>
      </c>
      <c r="S5267" s="122">
        <v>0</v>
      </c>
      <c r="T5267" s="122">
        <v>0</v>
      </c>
      <c r="U5267" s="122">
        <v>0</v>
      </c>
      <c r="V5267" s="122">
        <v>0</v>
      </c>
      <c r="W5267" s="122">
        <v>0</v>
      </c>
      <c r="X5267" s="122">
        <v>0</v>
      </c>
      <c r="Y5267" s="122">
        <v>0</v>
      </c>
      <c r="Z5267" s="122">
        <v>0</v>
      </c>
      <c r="AA5267" s="122">
        <v>0</v>
      </c>
      <c r="AB5267" s="122">
        <v>0</v>
      </c>
      <c r="AC5267" s="122">
        <v>0</v>
      </c>
      <c r="AD5267" s="122">
        <v>0</v>
      </c>
      <c r="AE5267" s="122">
        <v>0</v>
      </c>
      <c r="AF5267" s="122">
        <v>0</v>
      </c>
      <c r="AG5267" s="122">
        <v>0</v>
      </c>
      <c r="AH5267" s="122">
        <v>0</v>
      </c>
      <c r="AI5267" s="122">
        <v>0</v>
      </c>
      <c r="AJ5267" s="122">
        <v>0</v>
      </c>
      <c r="AK5267" s="122">
        <v>0</v>
      </c>
      <c r="AL5267" s="122">
        <v>0</v>
      </c>
    </row>
    <row r="5268" spans="1:38" hidden="1" x14ac:dyDescent="0.25">
      <c r="A5268" s="122" t="s">
        <v>2073</v>
      </c>
      <c r="B5268" s="122">
        <v>1</v>
      </c>
      <c r="C5268" s="122" t="s">
        <v>2282</v>
      </c>
      <c r="D5268" s="122" t="s">
        <v>2122</v>
      </c>
      <c r="E5268" s="122">
        <v>96</v>
      </c>
      <c r="F5268" s="122">
        <v>0</v>
      </c>
      <c r="G5268" s="122">
        <v>0</v>
      </c>
      <c r="H5268" s="122">
        <v>0</v>
      </c>
      <c r="I5268" s="122">
        <v>0</v>
      </c>
      <c r="J5268" s="122">
        <v>0</v>
      </c>
      <c r="K5268" s="122">
        <v>0</v>
      </c>
      <c r="L5268" s="122">
        <v>0</v>
      </c>
      <c r="M5268" s="122">
        <v>0</v>
      </c>
      <c r="N5268" s="122">
        <v>0</v>
      </c>
      <c r="O5268" s="122">
        <v>0</v>
      </c>
      <c r="P5268" s="122">
        <v>0</v>
      </c>
      <c r="Q5268" s="122">
        <v>0</v>
      </c>
      <c r="R5268" s="122">
        <v>0</v>
      </c>
      <c r="S5268" s="122">
        <v>0</v>
      </c>
      <c r="T5268" s="122">
        <v>0</v>
      </c>
      <c r="U5268" s="122">
        <v>0</v>
      </c>
      <c r="V5268" s="122">
        <v>0</v>
      </c>
      <c r="W5268" s="122">
        <v>0</v>
      </c>
      <c r="X5268" s="122">
        <v>0</v>
      </c>
      <c r="Y5268" s="122">
        <v>0</v>
      </c>
      <c r="Z5268" s="122">
        <v>0</v>
      </c>
      <c r="AA5268" s="122">
        <v>0</v>
      </c>
      <c r="AB5268" s="122">
        <v>0</v>
      </c>
      <c r="AC5268" s="122">
        <v>0</v>
      </c>
      <c r="AD5268" s="122">
        <v>0</v>
      </c>
      <c r="AE5268" s="122">
        <v>0</v>
      </c>
      <c r="AF5268" s="122">
        <v>0</v>
      </c>
      <c r="AG5268" s="122">
        <v>0</v>
      </c>
      <c r="AH5268" s="122">
        <v>0</v>
      </c>
      <c r="AI5268" s="122">
        <v>0</v>
      </c>
      <c r="AJ5268" s="122">
        <v>0</v>
      </c>
      <c r="AK5268" s="122">
        <v>0</v>
      </c>
      <c r="AL5268" s="122">
        <v>0</v>
      </c>
    </row>
    <row r="5269" spans="1:38" hidden="1" x14ac:dyDescent="0.25">
      <c r="A5269" s="122" t="s">
        <v>2073</v>
      </c>
      <c r="B5269" s="122">
        <v>1</v>
      </c>
      <c r="C5269" s="122" t="s">
        <v>2282</v>
      </c>
      <c r="D5269" s="122" t="s">
        <v>2175</v>
      </c>
      <c r="E5269" s="122">
        <v>96</v>
      </c>
      <c r="F5269" s="122">
        <v>0</v>
      </c>
      <c r="G5269" s="122">
        <v>0</v>
      </c>
      <c r="H5269" s="122">
        <v>0</v>
      </c>
      <c r="I5269" s="122">
        <v>0</v>
      </c>
      <c r="J5269" s="122">
        <v>0</v>
      </c>
      <c r="K5269" s="122">
        <v>0</v>
      </c>
      <c r="L5269" s="122">
        <v>0</v>
      </c>
      <c r="M5269" s="122">
        <v>0</v>
      </c>
      <c r="N5269" s="122">
        <v>0</v>
      </c>
      <c r="O5269" s="122">
        <v>0</v>
      </c>
      <c r="P5269" s="122">
        <v>0</v>
      </c>
      <c r="Q5269" s="122">
        <v>0</v>
      </c>
      <c r="R5269" s="122">
        <v>0</v>
      </c>
      <c r="S5269" s="122">
        <v>0</v>
      </c>
      <c r="T5269" s="122">
        <v>0</v>
      </c>
      <c r="U5269" s="122">
        <v>0</v>
      </c>
      <c r="V5269" s="122">
        <v>0</v>
      </c>
      <c r="W5269" s="122">
        <v>0</v>
      </c>
      <c r="X5269" s="122">
        <v>0</v>
      </c>
      <c r="Y5269" s="122">
        <v>0</v>
      </c>
      <c r="Z5269" s="122">
        <v>0</v>
      </c>
      <c r="AA5269" s="122">
        <v>0</v>
      </c>
      <c r="AB5269" s="122">
        <v>0</v>
      </c>
      <c r="AC5269" s="122">
        <v>0</v>
      </c>
      <c r="AD5269" s="122">
        <v>0</v>
      </c>
      <c r="AE5269" s="122">
        <v>0</v>
      </c>
      <c r="AF5269" s="122">
        <v>0</v>
      </c>
      <c r="AG5269" s="122">
        <v>0</v>
      </c>
      <c r="AH5269" s="122">
        <v>0</v>
      </c>
      <c r="AI5269" s="122">
        <v>0</v>
      </c>
      <c r="AJ5269" s="122">
        <v>0</v>
      </c>
      <c r="AK5269" s="122">
        <v>0</v>
      </c>
      <c r="AL5269" s="122">
        <v>0</v>
      </c>
    </row>
    <row r="5270" spans="1:38" hidden="1" x14ac:dyDescent="0.25">
      <c r="A5270" s="122" t="s">
        <v>2073</v>
      </c>
      <c r="B5270" s="122">
        <v>1</v>
      </c>
      <c r="C5270" s="122" t="s">
        <v>2282</v>
      </c>
      <c r="D5270" s="122" t="s">
        <v>2123</v>
      </c>
      <c r="E5270" s="122">
        <v>96</v>
      </c>
      <c r="F5270" s="122">
        <v>0.34929551622083632</v>
      </c>
      <c r="G5270" s="122">
        <v>0.34929551622083632</v>
      </c>
      <c r="H5270" s="122">
        <v>0.34929551622083632</v>
      </c>
      <c r="I5270" s="122">
        <v>0.43661939560854529</v>
      </c>
      <c r="J5270" s="122">
        <v>0.48028133452940008</v>
      </c>
      <c r="K5270" s="122">
        <v>0.60355073421762695</v>
      </c>
      <c r="L5270" s="122">
        <v>0.67022067337877556</v>
      </c>
      <c r="M5270" s="122">
        <v>0.70828924586923669</v>
      </c>
      <c r="N5270" s="122">
        <v>0.8684872913419891</v>
      </c>
      <c r="O5270" s="122">
        <v>0.88130570984731516</v>
      </c>
      <c r="P5270" s="122">
        <v>0.75169331135886619</v>
      </c>
      <c r="Q5270" s="122">
        <v>0.52902233614955685</v>
      </c>
      <c r="R5270" s="122">
        <v>0.51823821821985627</v>
      </c>
      <c r="S5270" s="122">
        <v>0.4738134329310143</v>
      </c>
      <c r="T5270" s="122">
        <v>0.44009738703834722</v>
      </c>
      <c r="U5270" s="122">
        <v>0.40549086871203349</v>
      </c>
      <c r="V5270" s="122">
        <v>0.4332335385876902</v>
      </c>
      <c r="W5270" s="122">
        <v>0.41398306986977279</v>
      </c>
      <c r="X5270" s="122">
        <v>0.37621445917679508</v>
      </c>
      <c r="Y5270" s="122">
        <v>0.3748231869307439</v>
      </c>
      <c r="Z5270" s="122">
        <v>0.54875662883025655</v>
      </c>
      <c r="AA5270" s="122">
        <v>0.11635606697337141</v>
      </c>
      <c r="AB5270" s="122">
        <v>0.1058544725971434</v>
      </c>
      <c r="AC5270" s="122">
        <v>0.12895542916021441</v>
      </c>
      <c r="AD5270" s="122">
        <v>0.15776919030335279</v>
      </c>
      <c r="AE5270" s="122">
        <v>0.19819929595466429</v>
      </c>
      <c r="AF5270" s="122">
        <v>0.18956023015458731</v>
      </c>
      <c r="AG5270" s="122">
        <v>0.19297201421528101</v>
      </c>
      <c r="AH5270" s="122">
        <v>0.22910222777490349</v>
      </c>
      <c r="AI5270" s="122">
        <v>0.20378901228810001</v>
      </c>
      <c r="AJ5270" s="122">
        <v>0.2516818760727938</v>
      </c>
      <c r="AK5270" s="122">
        <v>0.29766098632309629</v>
      </c>
      <c r="AL5270" s="122">
        <v>0</v>
      </c>
    </row>
    <row r="5271" spans="1:38" x14ac:dyDescent="0.25">
      <c r="A5271" s="122" t="s">
        <v>2073</v>
      </c>
      <c r="B5271" s="122">
        <v>1</v>
      </c>
      <c r="C5271" s="122" t="s">
        <v>2282</v>
      </c>
      <c r="D5271" s="122" t="s">
        <v>2124</v>
      </c>
      <c r="E5271" s="122">
        <v>96</v>
      </c>
      <c r="F5271" s="122">
        <v>0.13384612005131249</v>
      </c>
      <c r="G5271" s="122">
        <v>0.13384612005131249</v>
      </c>
      <c r="H5271" s="122">
        <v>0.13384612005131249</v>
      </c>
      <c r="I5271" s="122">
        <v>0.1673076507271907</v>
      </c>
      <c r="J5271" s="122">
        <v>0.1840384164019295</v>
      </c>
      <c r="K5271" s="122">
        <v>0.23127386567151861</v>
      </c>
      <c r="L5271" s="122">
        <v>0.25682103826749758</v>
      </c>
      <c r="M5271" s="122">
        <v>0.2714084881310766</v>
      </c>
      <c r="N5271" s="122">
        <v>0.33304658973348589</v>
      </c>
      <c r="O5271" s="122">
        <v>0.33821047383711972</v>
      </c>
      <c r="P5271" s="122">
        <v>0.28879646642537049</v>
      </c>
      <c r="Q5271" s="122">
        <v>0.20347144959101249</v>
      </c>
      <c r="R5271" s="122">
        <v>0.19933909633971059</v>
      </c>
      <c r="S5271" s="122">
        <v>0.18390367737803751</v>
      </c>
      <c r="T5271" s="122">
        <v>0.17098406787609169</v>
      </c>
      <c r="U5271" s="122">
        <v>0.1577232386112265</v>
      </c>
      <c r="V5271" s="122">
        <v>0.16835391618786821</v>
      </c>
      <c r="W5271" s="122">
        <v>0.16097735398587701</v>
      </c>
      <c r="X5271" s="122">
        <v>0.14491718696792641</v>
      </c>
      <c r="Y5271" s="122">
        <v>8.9966960542895602E-2</v>
      </c>
      <c r="Z5271" s="122">
        <v>8.0001789988583705E-2</v>
      </c>
      <c r="AA5271" s="122">
        <v>0.29331321039288177</v>
      </c>
      <c r="AB5271" s="122">
        <v>0.23928228911482849</v>
      </c>
      <c r="AC5271" s="122">
        <v>0.2095444963104327</v>
      </c>
      <c r="AD5271" s="122">
        <v>0.21546395952739339</v>
      </c>
      <c r="AE5271" s="122">
        <v>0.2094478976626753</v>
      </c>
      <c r="AF5271" s="122">
        <v>0.1491903962600907</v>
      </c>
      <c r="AG5271" s="122">
        <v>0.1014208330404589</v>
      </c>
      <c r="AH5271" s="122">
        <v>9.1908194264926593E-2</v>
      </c>
      <c r="AI5271" s="122">
        <v>5.4009572097783801E-2</v>
      </c>
      <c r="AJ5271" s="122">
        <v>5.1052132420198799E-2</v>
      </c>
      <c r="AK5271" s="122">
        <v>5.8117378194092101E-2</v>
      </c>
      <c r="AL5271" s="122">
        <v>0</v>
      </c>
    </row>
    <row r="5272" spans="1:38" hidden="1" x14ac:dyDescent="0.25">
      <c r="A5272" s="122" t="s">
        <v>2073</v>
      </c>
      <c r="B5272" s="122">
        <v>1</v>
      </c>
      <c r="C5272" s="122" t="s">
        <v>2282</v>
      </c>
      <c r="D5272" s="122" t="s">
        <v>474</v>
      </c>
      <c r="E5272" s="122">
        <v>96</v>
      </c>
      <c r="F5272" s="122">
        <v>2.4143099205426101E-2</v>
      </c>
      <c r="G5272" s="122">
        <v>2.4143099205426101E-2</v>
      </c>
      <c r="H5272" s="122">
        <v>2.4143099205426101E-2</v>
      </c>
      <c r="I5272" s="122">
        <v>3.0178874560782401E-2</v>
      </c>
      <c r="J5272" s="122">
        <v>3.3196762572060702E-2</v>
      </c>
      <c r="K5272" s="122">
        <v>4.1717070270257298E-2</v>
      </c>
      <c r="L5272" s="122">
        <v>4.6325257609241499E-2</v>
      </c>
      <c r="M5272" s="122">
        <v>4.8956534416602401E-2</v>
      </c>
      <c r="N5272" s="122">
        <v>6.0029329339695098E-2</v>
      </c>
      <c r="O5272" s="122">
        <v>6.0915330408822903E-2</v>
      </c>
      <c r="P5272" s="122">
        <v>5.1956597643167401E-2</v>
      </c>
      <c r="Q5272" s="122">
        <v>3.6565711712991097E-2</v>
      </c>
      <c r="R5272" s="122">
        <v>3.58203208380206E-2</v>
      </c>
      <c r="S5272" s="122">
        <v>3.2749704702890702E-2</v>
      </c>
      <c r="T5272" s="122">
        <v>3.0419271711441001E-2</v>
      </c>
      <c r="U5272" s="122">
        <v>2.8027289944177702E-2</v>
      </c>
      <c r="V5272" s="122">
        <v>2.9944846118966299E-2</v>
      </c>
      <c r="W5272" s="122">
        <v>2.8614265279852402E-2</v>
      </c>
      <c r="X5272" s="122">
        <v>2.60037211667772E-2</v>
      </c>
      <c r="Y5272" s="122">
        <v>1.7837181908757702E-2</v>
      </c>
      <c r="Z5272" s="122">
        <v>2.3975302337498498E-2</v>
      </c>
      <c r="AA5272" s="122">
        <v>0.35516487103060002</v>
      </c>
      <c r="AB5272" s="122">
        <v>0.23483570219559999</v>
      </c>
      <c r="AC5272" s="122">
        <v>0.22061638764300001</v>
      </c>
      <c r="AD5272" s="122">
        <v>0.25639656804599997</v>
      </c>
      <c r="AE5272" s="122">
        <v>0.21783546894</v>
      </c>
      <c r="AF5272" s="122">
        <v>0.20407712840100001</v>
      </c>
      <c r="AG5272" s="122">
        <v>0.2161593684</v>
      </c>
      <c r="AH5272" s="122">
        <v>0.2205117818</v>
      </c>
      <c r="AI5272" s="122">
        <v>0.15343324189800001</v>
      </c>
      <c r="AJ5272" s="122">
        <v>0.10358159792</v>
      </c>
      <c r="AK5272" s="122">
        <v>0.10111952948</v>
      </c>
      <c r="AL5272" s="122">
        <v>0</v>
      </c>
    </row>
    <row r="5273" spans="1:38" hidden="1" x14ac:dyDescent="0.25">
      <c r="A5273" s="122" t="s">
        <v>2073</v>
      </c>
      <c r="B5273" s="122">
        <v>1</v>
      </c>
      <c r="C5273" s="122" t="s">
        <v>2282</v>
      </c>
      <c r="D5273" s="122" t="s">
        <v>2125</v>
      </c>
      <c r="E5273" s="122">
        <v>96</v>
      </c>
      <c r="F5273" s="122">
        <v>0</v>
      </c>
      <c r="G5273" s="122">
        <v>0</v>
      </c>
      <c r="H5273" s="122">
        <v>0</v>
      </c>
      <c r="I5273" s="122">
        <v>0</v>
      </c>
      <c r="J5273" s="122">
        <v>0</v>
      </c>
      <c r="K5273" s="122">
        <v>0</v>
      </c>
      <c r="L5273" s="122">
        <v>0</v>
      </c>
      <c r="M5273" s="122">
        <v>0</v>
      </c>
      <c r="N5273" s="122">
        <v>0</v>
      </c>
      <c r="O5273" s="122">
        <v>0</v>
      </c>
      <c r="P5273" s="122">
        <v>0</v>
      </c>
      <c r="Q5273" s="122">
        <v>0</v>
      </c>
      <c r="R5273" s="122">
        <v>0</v>
      </c>
      <c r="S5273" s="122">
        <v>0</v>
      </c>
      <c r="T5273" s="122">
        <v>0</v>
      </c>
      <c r="U5273" s="122">
        <v>0</v>
      </c>
      <c r="V5273" s="122">
        <v>0</v>
      </c>
      <c r="W5273" s="122">
        <v>0</v>
      </c>
      <c r="X5273" s="122">
        <v>0</v>
      </c>
      <c r="Y5273" s="122">
        <v>0</v>
      </c>
      <c r="Z5273" s="122">
        <v>0</v>
      </c>
      <c r="AA5273" s="122">
        <v>0</v>
      </c>
      <c r="AB5273" s="122">
        <v>0</v>
      </c>
      <c r="AC5273" s="122">
        <v>0</v>
      </c>
      <c r="AD5273" s="122">
        <v>0</v>
      </c>
      <c r="AE5273" s="122">
        <v>0</v>
      </c>
      <c r="AF5273" s="122">
        <v>0</v>
      </c>
      <c r="AG5273" s="122">
        <v>0</v>
      </c>
      <c r="AH5273" s="122">
        <v>0</v>
      </c>
      <c r="AI5273" s="122">
        <v>0</v>
      </c>
      <c r="AJ5273" s="122">
        <v>0</v>
      </c>
      <c r="AK5273" s="122">
        <v>0</v>
      </c>
      <c r="AL5273" s="122">
        <v>0</v>
      </c>
    </row>
    <row r="5274" spans="1:38" hidden="1" x14ac:dyDescent="0.25">
      <c r="A5274" s="122" t="s">
        <v>2073</v>
      </c>
      <c r="B5274" s="122">
        <v>1</v>
      </c>
      <c r="C5274" s="122" t="s">
        <v>2282</v>
      </c>
      <c r="D5274" s="122" t="s">
        <v>2126</v>
      </c>
      <c r="E5274" s="122">
        <v>96</v>
      </c>
      <c r="F5274" s="122">
        <v>0</v>
      </c>
      <c r="G5274" s="122">
        <v>0</v>
      </c>
      <c r="H5274" s="122">
        <v>0</v>
      </c>
      <c r="I5274" s="122">
        <v>0</v>
      </c>
      <c r="J5274" s="122">
        <v>0</v>
      </c>
      <c r="K5274" s="122">
        <v>0</v>
      </c>
      <c r="L5274" s="122">
        <v>0</v>
      </c>
      <c r="M5274" s="122">
        <v>0</v>
      </c>
      <c r="N5274" s="122">
        <v>0</v>
      </c>
      <c r="O5274" s="122">
        <v>0</v>
      </c>
      <c r="P5274" s="122">
        <v>0</v>
      </c>
      <c r="Q5274" s="122">
        <v>0</v>
      </c>
      <c r="R5274" s="122">
        <v>0</v>
      </c>
      <c r="S5274" s="122">
        <v>0</v>
      </c>
      <c r="T5274" s="122">
        <v>0</v>
      </c>
      <c r="U5274" s="122">
        <v>0</v>
      </c>
      <c r="V5274" s="122">
        <v>0</v>
      </c>
      <c r="W5274" s="122">
        <v>0</v>
      </c>
      <c r="X5274" s="122">
        <v>0</v>
      </c>
      <c r="Y5274" s="122">
        <v>0</v>
      </c>
      <c r="Z5274" s="122">
        <v>0</v>
      </c>
      <c r="AA5274" s="122">
        <v>0</v>
      </c>
      <c r="AB5274" s="122">
        <v>0</v>
      </c>
      <c r="AC5274" s="122">
        <v>0</v>
      </c>
      <c r="AD5274" s="122">
        <v>0</v>
      </c>
      <c r="AE5274" s="122">
        <v>0</v>
      </c>
      <c r="AF5274" s="122">
        <v>0</v>
      </c>
      <c r="AG5274" s="122">
        <v>0</v>
      </c>
      <c r="AH5274" s="122">
        <v>0</v>
      </c>
      <c r="AI5274" s="122">
        <v>0</v>
      </c>
      <c r="AJ5274" s="122">
        <v>0</v>
      </c>
      <c r="AK5274" s="122">
        <v>0</v>
      </c>
      <c r="AL5274" s="122">
        <v>0</v>
      </c>
    </row>
    <row r="5275" spans="1:38" hidden="1" x14ac:dyDescent="0.25">
      <c r="A5275" s="122" t="s">
        <v>2073</v>
      </c>
      <c r="B5275" s="122">
        <v>1</v>
      </c>
      <c r="C5275" s="122" t="s">
        <v>2282</v>
      </c>
      <c r="D5275" s="122" t="s">
        <v>2127</v>
      </c>
      <c r="E5275" s="122">
        <v>96</v>
      </c>
      <c r="F5275" s="122">
        <v>0</v>
      </c>
      <c r="G5275" s="122">
        <v>0</v>
      </c>
      <c r="H5275" s="122">
        <v>0</v>
      </c>
      <c r="I5275" s="122">
        <v>0</v>
      </c>
      <c r="J5275" s="122">
        <v>0</v>
      </c>
      <c r="K5275" s="122">
        <v>0</v>
      </c>
      <c r="L5275" s="122">
        <v>0</v>
      </c>
      <c r="M5275" s="122">
        <v>0</v>
      </c>
      <c r="N5275" s="122">
        <v>0</v>
      </c>
      <c r="O5275" s="122">
        <v>0</v>
      </c>
      <c r="P5275" s="122">
        <v>0</v>
      </c>
      <c r="Q5275" s="122">
        <v>0</v>
      </c>
      <c r="R5275" s="122">
        <v>0</v>
      </c>
      <c r="S5275" s="122">
        <v>0</v>
      </c>
      <c r="T5275" s="122">
        <v>0</v>
      </c>
      <c r="U5275" s="122">
        <v>0</v>
      </c>
      <c r="V5275" s="122">
        <v>0</v>
      </c>
      <c r="W5275" s="122">
        <v>0</v>
      </c>
      <c r="X5275" s="122">
        <v>0</v>
      </c>
      <c r="Y5275" s="122">
        <v>0</v>
      </c>
      <c r="Z5275" s="122">
        <v>0</v>
      </c>
      <c r="AA5275" s="122">
        <v>0</v>
      </c>
      <c r="AB5275" s="122">
        <v>0</v>
      </c>
      <c r="AC5275" s="122">
        <v>0</v>
      </c>
      <c r="AD5275" s="122">
        <v>0</v>
      </c>
      <c r="AE5275" s="122">
        <v>0</v>
      </c>
      <c r="AF5275" s="122">
        <v>0</v>
      </c>
      <c r="AG5275" s="122">
        <v>0</v>
      </c>
      <c r="AH5275" s="122">
        <v>0</v>
      </c>
      <c r="AI5275" s="122">
        <v>0</v>
      </c>
      <c r="AJ5275" s="122">
        <v>0</v>
      </c>
      <c r="AK5275" s="122">
        <v>0</v>
      </c>
      <c r="AL5275" s="122">
        <v>0</v>
      </c>
    </row>
    <row r="5276" spans="1:38" hidden="1" x14ac:dyDescent="0.25">
      <c r="A5276" s="122" t="s">
        <v>2073</v>
      </c>
      <c r="B5276" s="122">
        <v>1</v>
      </c>
      <c r="C5276" s="122" t="s">
        <v>2282</v>
      </c>
      <c r="D5276" s="122" t="s">
        <v>2128</v>
      </c>
      <c r="E5276" s="122">
        <v>96</v>
      </c>
      <c r="F5276" s="122">
        <v>1.2582222234332301E-2</v>
      </c>
      <c r="G5276" s="122">
        <v>1.2582222234332301E-2</v>
      </c>
      <c r="H5276" s="122">
        <v>1.2582222234332301E-2</v>
      </c>
      <c r="I5276" s="122">
        <v>1.5727776739715298E-2</v>
      </c>
      <c r="J5276" s="122">
        <v>1.7300555323807101E-2</v>
      </c>
      <c r="K5276" s="122">
        <v>2.17409300314533E-2</v>
      </c>
      <c r="L5276" s="122">
        <v>2.41424955162255E-2</v>
      </c>
      <c r="M5276" s="122">
        <v>2.55137896423514E-2</v>
      </c>
      <c r="N5276" s="122">
        <v>3.1284397833690199E-2</v>
      </c>
      <c r="O5276" s="122">
        <v>3.1746139236869399E-2</v>
      </c>
      <c r="P5276" s="122">
        <v>2.7077278750775601E-2</v>
      </c>
      <c r="Q5276" s="122">
        <v>1.9056288726277799E-2</v>
      </c>
      <c r="R5276" s="122">
        <v>1.86678270007101E-2</v>
      </c>
      <c r="S5276" s="122">
        <v>1.70675708076168E-2</v>
      </c>
      <c r="T5276" s="122">
        <v>1.58530595637573E-2</v>
      </c>
      <c r="U5276" s="122">
        <v>1.46064742248425E-2</v>
      </c>
      <c r="V5276" s="122">
        <v>1.56058134312875E-2</v>
      </c>
      <c r="W5276" s="122">
        <v>1.49123780460252E-2</v>
      </c>
      <c r="X5276" s="122">
        <v>1.35518887396956E-2</v>
      </c>
      <c r="Y5276" s="122">
        <v>1.0656731169189601E-2</v>
      </c>
      <c r="Z5276" s="122">
        <v>1.38087402035252E-2</v>
      </c>
      <c r="AA5276" s="122">
        <v>3.2417526807644703E-2</v>
      </c>
      <c r="AB5276" s="122">
        <v>3.17132314682287E-2</v>
      </c>
      <c r="AC5276" s="122">
        <v>2.2716226779237101E-2</v>
      </c>
      <c r="AD5276" s="122">
        <v>8.7061607770523002E-3</v>
      </c>
      <c r="AE5276" s="122">
        <v>1.2733612618178E-2</v>
      </c>
      <c r="AF5276" s="122">
        <v>1.3052481561359601E-2</v>
      </c>
      <c r="AG5276" s="122">
        <v>9.8646359589587007E-3</v>
      </c>
      <c r="AH5276" s="122">
        <v>1.17570591692028E-2</v>
      </c>
      <c r="AI5276" s="122">
        <v>5.1287107288000003E-3</v>
      </c>
      <c r="AJ5276" s="122">
        <v>3.2469203362474998E-3</v>
      </c>
      <c r="AK5276" s="122">
        <v>3.3279782393886999E-3</v>
      </c>
      <c r="AL5276" s="122">
        <v>0</v>
      </c>
    </row>
    <row r="5277" spans="1:38" hidden="1" x14ac:dyDescent="0.25">
      <c r="A5277" s="122" t="s">
        <v>2073</v>
      </c>
      <c r="B5277" s="122">
        <v>1</v>
      </c>
      <c r="C5277" s="122" t="s">
        <v>2282</v>
      </c>
      <c r="D5277" s="122" t="s">
        <v>2210</v>
      </c>
      <c r="E5277" s="122">
        <v>96</v>
      </c>
      <c r="F5277" s="122">
        <v>0</v>
      </c>
      <c r="G5277" s="122">
        <v>0</v>
      </c>
      <c r="H5277" s="122">
        <v>0</v>
      </c>
      <c r="I5277" s="122">
        <v>0</v>
      </c>
      <c r="J5277" s="122">
        <v>0</v>
      </c>
      <c r="K5277" s="122">
        <v>0</v>
      </c>
      <c r="L5277" s="122">
        <v>0</v>
      </c>
      <c r="M5277" s="122">
        <v>0</v>
      </c>
      <c r="N5277" s="122">
        <v>0</v>
      </c>
      <c r="O5277" s="122">
        <v>0</v>
      </c>
      <c r="P5277" s="122">
        <v>0</v>
      </c>
      <c r="Q5277" s="122">
        <v>0</v>
      </c>
      <c r="R5277" s="122">
        <v>0</v>
      </c>
      <c r="S5277" s="122">
        <v>0</v>
      </c>
      <c r="T5277" s="122">
        <v>0</v>
      </c>
      <c r="U5277" s="122">
        <v>0</v>
      </c>
      <c r="V5277" s="122">
        <v>0</v>
      </c>
      <c r="W5277" s="122">
        <v>0</v>
      </c>
      <c r="X5277" s="122">
        <v>0</v>
      </c>
      <c r="Y5277" s="122">
        <v>0</v>
      </c>
      <c r="Z5277" s="122">
        <v>0</v>
      </c>
      <c r="AA5277" s="122">
        <v>0</v>
      </c>
      <c r="AB5277" s="122">
        <v>0</v>
      </c>
      <c r="AC5277" s="122">
        <v>0</v>
      </c>
      <c r="AD5277" s="122">
        <v>0</v>
      </c>
      <c r="AE5277" s="122">
        <v>0</v>
      </c>
      <c r="AF5277" s="122">
        <v>0</v>
      </c>
      <c r="AG5277" s="122">
        <v>0</v>
      </c>
      <c r="AH5277" s="122">
        <v>0</v>
      </c>
      <c r="AI5277" s="122">
        <v>0</v>
      </c>
      <c r="AJ5277" s="122">
        <v>0</v>
      </c>
      <c r="AK5277" s="122">
        <v>0</v>
      </c>
      <c r="AL5277" s="122">
        <v>0</v>
      </c>
    </row>
    <row r="5278" spans="1:38" hidden="1" x14ac:dyDescent="0.25">
      <c r="A5278" s="122" t="s">
        <v>2073</v>
      </c>
      <c r="B5278" s="122">
        <v>1</v>
      </c>
      <c r="C5278" s="122" t="s">
        <v>2282</v>
      </c>
      <c r="D5278" s="122" t="s">
        <v>2129</v>
      </c>
      <c r="E5278" s="122">
        <v>96</v>
      </c>
      <c r="F5278" s="122">
        <v>0</v>
      </c>
      <c r="G5278" s="122">
        <v>0</v>
      </c>
      <c r="H5278" s="122">
        <v>0</v>
      </c>
      <c r="I5278" s="122">
        <v>0</v>
      </c>
      <c r="J5278" s="122">
        <v>0</v>
      </c>
      <c r="K5278" s="122">
        <v>0</v>
      </c>
      <c r="L5278" s="122">
        <v>0</v>
      </c>
      <c r="M5278" s="122">
        <v>0</v>
      </c>
      <c r="N5278" s="122">
        <v>0</v>
      </c>
      <c r="O5278" s="122">
        <v>0</v>
      </c>
      <c r="P5278" s="122">
        <v>0</v>
      </c>
      <c r="Q5278" s="122">
        <v>0</v>
      </c>
      <c r="R5278" s="122">
        <v>0</v>
      </c>
      <c r="S5278" s="122">
        <v>0</v>
      </c>
      <c r="T5278" s="122">
        <v>0</v>
      </c>
      <c r="U5278" s="122">
        <v>0</v>
      </c>
      <c r="V5278" s="122">
        <v>0</v>
      </c>
      <c r="W5278" s="122">
        <v>0</v>
      </c>
      <c r="X5278" s="122">
        <v>9.4504179000000005E-5</v>
      </c>
      <c r="Y5278" s="122">
        <v>1.323049914E-3</v>
      </c>
      <c r="Z5278" s="122">
        <v>1.277467488E-3</v>
      </c>
      <c r="AA5278" s="122">
        <v>1.2039799226158999E-3</v>
      </c>
      <c r="AB5278" s="122">
        <v>1.1580115690177E-3</v>
      </c>
      <c r="AC5278" s="122">
        <v>1.1959715400214001E-3</v>
      </c>
      <c r="AD5278" s="122">
        <v>1.2185453078042E-3</v>
      </c>
      <c r="AE5278" s="122">
        <v>8.6180018760060001E-4</v>
      </c>
      <c r="AF5278" s="122">
        <v>8.6110542240029999E-4</v>
      </c>
      <c r="AG5278" s="122">
        <v>1.1927864978003E-3</v>
      </c>
      <c r="AH5278" s="122">
        <v>1.1924690834002999E-3</v>
      </c>
      <c r="AI5278" s="122">
        <v>1.1919686083999999E-3</v>
      </c>
      <c r="AJ5278" s="122">
        <v>2.3444736480030001E-4</v>
      </c>
      <c r="AK5278" s="122">
        <v>2.3457357480029999E-4</v>
      </c>
      <c r="AL5278" s="122">
        <v>0</v>
      </c>
    </row>
    <row r="5279" spans="1:38" hidden="1" x14ac:dyDescent="0.25">
      <c r="A5279" s="122" t="s">
        <v>2073</v>
      </c>
      <c r="B5279" s="122">
        <v>1</v>
      </c>
      <c r="C5279" s="122" t="s">
        <v>2282</v>
      </c>
      <c r="D5279" s="122" t="s">
        <v>2176</v>
      </c>
      <c r="E5279" s="122">
        <v>96</v>
      </c>
      <c r="F5279" s="122">
        <v>0</v>
      </c>
      <c r="G5279" s="122">
        <v>0</v>
      </c>
      <c r="H5279" s="122">
        <v>0</v>
      </c>
      <c r="I5279" s="122">
        <v>0</v>
      </c>
      <c r="J5279" s="122">
        <v>0</v>
      </c>
      <c r="K5279" s="122">
        <v>0</v>
      </c>
      <c r="L5279" s="122">
        <v>0</v>
      </c>
      <c r="M5279" s="122">
        <v>0</v>
      </c>
      <c r="N5279" s="122">
        <v>0</v>
      </c>
      <c r="O5279" s="122">
        <v>0</v>
      </c>
      <c r="P5279" s="122">
        <v>0</v>
      </c>
      <c r="Q5279" s="122">
        <v>0</v>
      </c>
      <c r="R5279" s="122">
        <v>0</v>
      </c>
      <c r="S5279" s="122">
        <v>0</v>
      </c>
      <c r="T5279" s="122">
        <v>0</v>
      </c>
      <c r="U5279" s="122">
        <v>0</v>
      </c>
      <c r="V5279" s="122">
        <v>0</v>
      </c>
      <c r="W5279" s="122">
        <v>0</v>
      </c>
      <c r="X5279" s="122">
        <v>0</v>
      </c>
      <c r="Y5279" s="122">
        <v>0</v>
      </c>
      <c r="Z5279" s="122">
        <v>0</v>
      </c>
      <c r="AA5279" s="122">
        <v>0</v>
      </c>
      <c r="AB5279" s="122">
        <v>0</v>
      </c>
      <c r="AC5279" s="122">
        <v>0</v>
      </c>
      <c r="AD5279" s="122">
        <v>0</v>
      </c>
      <c r="AE5279" s="122">
        <v>0</v>
      </c>
      <c r="AF5279" s="122">
        <v>0</v>
      </c>
      <c r="AG5279" s="122">
        <v>0</v>
      </c>
      <c r="AH5279" s="122">
        <v>0</v>
      </c>
      <c r="AI5279" s="122">
        <v>0</v>
      </c>
      <c r="AJ5279" s="122">
        <v>0</v>
      </c>
      <c r="AK5279" s="122">
        <v>0</v>
      </c>
      <c r="AL5279" s="122">
        <v>0</v>
      </c>
    </row>
    <row r="5280" spans="1:38" hidden="1" x14ac:dyDescent="0.25">
      <c r="A5280" s="122" t="s">
        <v>2073</v>
      </c>
      <c r="B5280" s="122">
        <v>1</v>
      </c>
      <c r="C5280" s="122" t="s">
        <v>2282</v>
      </c>
      <c r="D5280" s="122" t="s">
        <v>2130</v>
      </c>
      <c r="E5280" s="122">
        <v>96</v>
      </c>
      <c r="F5280" s="122">
        <v>2.5058162280577E-3</v>
      </c>
      <c r="G5280" s="122">
        <v>2.5058162280577E-3</v>
      </c>
      <c r="H5280" s="122">
        <v>2.5058162280577E-3</v>
      </c>
      <c r="I5280" s="122">
        <v>3.1322711183721999E-3</v>
      </c>
      <c r="J5280" s="122">
        <v>3.4454986734293001E-3</v>
      </c>
      <c r="K5280" s="122">
        <v>4.3298223579555997E-3</v>
      </c>
      <c r="L5280" s="122">
        <v>4.8081068083483001E-3</v>
      </c>
      <c r="M5280" s="122">
        <v>5.0812088503726996E-3</v>
      </c>
      <c r="N5280" s="122">
        <v>6.2304551657164997E-3</v>
      </c>
      <c r="O5280" s="122">
        <v>6.3224146293918001E-3</v>
      </c>
      <c r="P5280" s="122">
        <v>5.3925860219767004E-3</v>
      </c>
      <c r="Q5280" s="122">
        <v>3.7951617548023001E-3</v>
      </c>
      <c r="R5280" s="122">
        <v>3.7177982767883999E-3</v>
      </c>
      <c r="S5280" s="122">
        <v>3.3990982649503999E-3</v>
      </c>
      <c r="T5280" s="122">
        <v>3.1572221338791E-3</v>
      </c>
      <c r="U5280" s="122">
        <v>2.9089576905170999E-3</v>
      </c>
      <c r="V5280" s="122">
        <v>3.1079813448649002E-3</v>
      </c>
      <c r="W5280" s="122">
        <v>2.9698803595937001E-3</v>
      </c>
      <c r="X5280" s="122">
        <v>2.6989306820884998E-3</v>
      </c>
      <c r="Y5280" s="122">
        <v>1.8513251444702999E-3</v>
      </c>
      <c r="Z5280" s="122">
        <v>2.4884012547351998E-3</v>
      </c>
      <c r="AA5280" s="122">
        <v>2.9205682387316999E-3</v>
      </c>
      <c r="AB5280" s="122">
        <v>2.8590247260484999E-3</v>
      </c>
      <c r="AC5280" s="122">
        <v>1.547077522027E-3</v>
      </c>
      <c r="AD5280" s="122">
        <v>2.9798036461742999E-3</v>
      </c>
      <c r="AE5280" s="122">
        <v>5.0983582990428E-3</v>
      </c>
      <c r="AF5280" s="122">
        <v>4.5194490433461002E-3</v>
      </c>
      <c r="AG5280" s="122">
        <v>4.3504336157358997E-3</v>
      </c>
      <c r="AH5280" s="122">
        <v>4.0168443981737001E-3</v>
      </c>
      <c r="AI5280" s="122">
        <v>3.3387720516000001E-3</v>
      </c>
      <c r="AJ5280" s="122">
        <v>2.5796905110121002E-3</v>
      </c>
      <c r="AK5280" s="122">
        <v>2.6488181521617002E-3</v>
      </c>
      <c r="AL5280" s="122">
        <v>0</v>
      </c>
    </row>
    <row r="5281" spans="1:38" hidden="1" x14ac:dyDescent="0.25">
      <c r="A5281" s="122" t="s">
        <v>2073</v>
      </c>
      <c r="B5281" s="122">
        <v>1</v>
      </c>
      <c r="C5281" s="122" t="s">
        <v>2282</v>
      </c>
      <c r="D5281" s="122" t="s">
        <v>2131</v>
      </c>
      <c r="E5281" s="122">
        <v>96</v>
      </c>
      <c r="F5281" s="122">
        <v>0</v>
      </c>
      <c r="G5281" s="122">
        <v>0</v>
      </c>
      <c r="H5281" s="122">
        <v>0</v>
      </c>
      <c r="I5281" s="122">
        <v>0</v>
      </c>
      <c r="J5281" s="122">
        <v>0</v>
      </c>
      <c r="K5281" s="122">
        <v>0</v>
      </c>
      <c r="L5281" s="122">
        <v>0</v>
      </c>
      <c r="M5281" s="122">
        <v>0</v>
      </c>
      <c r="N5281" s="122">
        <v>0</v>
      </c>
      <c r="O5281" s="122">
        <v>0</v>
      </c>
      <c r="P5281" s="122">
        <v>0</v>
      </c>
      <c r="Q5281" s="122">
        <v>0</v>
      </c>
      <c r="R5281" s="122">
        <v>0</v>
      </c>
      <c r="S5281" s="122">
        <v>0</v>
      </c>
      <c r="T5281" s="122">
        <v>0</v>
      </c>
      <c r="U5281" s="122">
        <v>0</v>
      </c>
      <c r="V5281" s="122">
        <v>0</v>
      </c>
      <c r="W5281" s="122">
        <v>0</v>
      </c>
      <c r="X5281" s="122">
        <v>0</v>
      </c>
      <c r="Y5281" s="122">
        <v>0</v>
      </c>
      <c r="Z5281" s="122">
        <v>0</v>
      </c>
      <c r="AA5281" s="122">
        <v>0</v>
      </c>
      <c r="AB5281" s="122">
        <v>0</v>
      </c>
      <c r="AC5281" s="122">
        <v>0</v>
      </c>
      <c r="AD5281" s="122">
        <v>0</v>
      </c>
      <c r="AE5281" s="122">
        <v>0</v>
      </c>
      <c r="AF5281" s="122">
        <v>0</v>
      </c>
      <c r="AG5281" s="122">
        <v>0</v>
      </c>
      <c r="AH5281" s="122">
        <v>0</v>
      </c>
      <c r="AI5281" s="122">
        <v>0</v>
      </c>
      <c r="AJ5281" s="122">
        <v>0</v>
      </c>
      <c r="AK5281" s="122">
        <v>0</v>
      </c>
      <c r="AL5281" s="122">
        <v>0</v>
      </c>
    </row>
    <row r="5282" spans="1:38" hidden="1" x14ac:dyDescent="0.25">
      <c r="A5282" s="122" t="s">
        <v>2073</v>
      </c>
      <c r="B5282" s="122">
        <v>1</v>
      </c>
      <c r="C5282" s="122" t="s">
        <v>2282</v>
      </c>
      <c r="D5282" s="122" t="s">
        <v>2132</v>
      </c>
      <c r="E5282" s="122">
        <v>96</v>
      </c>
      <c r="F5282" s="122">
        <v>0.1030539640272264</v>
      </c>
      <c r="G5282" s="122">
        <v>0.1030539640272264</v>
      </c>
      <c r="H5282" s="122">
        <v>0.1030539640272264</v>
      </c>
      <c r="I5282" s="122">
        <v>0.12881745414478299</v>
      </c>
      <c r="J5282" s="122">
        <v>0.1416992004269613</v>
      </c>
      <c r="K5282" s="122">
        <v>0.1780678322062266</v>
      </c>
      <c r="L5282" s="122">
        <v>0.1977377142595792</v>
      </c>
      <c r="M5282" s="122">
        <v>0.20896922767060239</v>
      </c>
      <c r="N5282" s="122">
        <v>0.2562330572288149</v>
      </c>
      <c r="O5282" s="122">
        <v>0.26001492341312049</v>
      </c>
      <c r="P5282" s="122">
        <v>0.2217748908937901</v>
      </c>
      <c r="Q5282" s="122">
        <v>0.1560794408700894</v>
      </c>
      <c r="R5282" s="122">
        <v>0.1528977618871297</v>
      </c>
      <c r="S5282" s="122">
        <v>0.1397909509589525</v>
      </c>
      <c r="T5282" s="122">
        <v>0.12984357910201089</v>
      </c>
      <c r="U5282" s="122">
        <v>0.1196334889413392</v>
      </c>
      <c r="V5282" s="122">
        <v>0.12781851283033471</v>
      </c>
      <c r="W5282" s="122">
        <v>0.12213897527407711</v>
      </c>
      <c r="X5282" s="122">
        <v>0.1109959605812456</v>
      </c>
      <c r="Y5282" s="122">
        <v>6.02688809470351E-2</v>
      </c>
      <c r="Z5282" s="122">
        <v>7.8562385070722E-3</v>
      </c>
      <c r="AA5282" s="122">
        <v>1.8798509290000001E-2</v>
      </c>
      <c r="AB5282" s="122">
        <v>3.4142027548300001E-2</v>
      </c>
      <c r="AC5282" s="122">
        <v>5.6673158110002999E-3</v>
      </c>
      <c r="AD5282" s="122">
        <v>6.9917075169E-3</v>
      </c>
      <c r="AE5282" s="122">
        <v>9.7482975810999992E-3</v>
      </c>
      <c r="AF5282" s="122">
        <v>1.0628332424100001E-2</v>
      </c>
      <c r="AG5282" s="122">
        <v>1.52214419200963E-2</v>
      </c>
      <c r="AH5282" s="122">
        <v>1.7203419267221701E-2</v>
      </c>
      <c r="AI5282" s="122">
        <v>1.5990785923500599E-2</v>
      </c>
      <c r="AJ5282" s="122">
        <v>1.8195584497726899E-2</v>
      </c>
      <c r="AK5282" s="122">
        <v>1.5978471293525E-2</v>
      </c>
      <c r="AL5282" s="122">
        <v>0</v>
      </c>
    </row>
    <row r="5283" spans="1:38" hidden="1" x14ac:dyDescent="0.25">
      <c r="A5283" s="122" t="s">
        <v>2073</v>
      </c>
      <c r="B5283" s="122">
        <v>1</v>
      </c>
      <c r="C5283" s="122" t="s">
        <v>2282</v>
      </c>
      <c r="D5283" s="122" t="s">
        <v>2133</v>
      </c>
      <c r="E5283" s="122">
        <v>96</v>
      </c>
      <c r="F5283" s="122">
        <v>0</v>
      </c>
      <c r="G5283" s="122">
        <v>0</v>
      </c>
      <c r="H5283" s="122">
        <v>0</v>
      </c>
      <c r="I5283" s="122">
        <v>0</v>
      </c>
      <c r="J5283" s="122">
        <v>0</v>
      </c>
      <c r="K5283" s="122">
        <v>0</v>
      </c>
      <c r="L5283" s="122">
        <v>0</v>
      </c>
      <c r="M5283" s="122">
        <v>0</v>
      </c>
      <c r="N5283" s="122">
        <v>0</v>
      </c>
      <c r="O5283" s="122">
        <v>0</v>
      </c>
      <c r="P5283" s="122">
        <v>0</v>
      </c>
      <c r="Q5283" s="122">
        <v>0</v>
      </c>
      <c r="R5283" s="122">
        <v>0</v>
      </c>
      <c r="S5283" s="122">
        <v>0</v>
      </c>
      <c r="T5283" s="122">
        <v>0</v>
      </c>
      <c r="U5283" s="122">
        <v>0</v>
      </c>
      <c r="V5283" s="122">
        <v>0</v>
      </c>
      <c r="W5283" s="122">
        <v>0</v>
      </c>
      <c r="X5283" s="122">
        <v>0</v>
      </c>
      <c r="Y5283" s="122">
        <v>0</v>
      </c>
      <c r="Z5283" s="122">
        <v>0</v>
      </c>
      <c r="AA5283" s="122">
        <v>0</v>
      </c>
      <c r="AB5283" s="122">
        <v>0</v>
      </c>
      <c r="AC5283" s="122">
        <v>0</v>
      </c>
      <c r="AD5283" s="122">
        <v>0</v>
      </c>
      <c r="AE5283" s="122">
        <v>0</v>
      </c>
      <c r="AF5283" s="122">
        <v>0</v>
      </c>
      <c r="AG5283" s="122">
        <v>0</v>
      </c>
      <c r="AH5283" s="122">
        <v>0</v>
      </c>
      <c r="AI5283" s="122">
        <v>0</v>
      </c>
      <c r="AJ5283" s="122">
        <v>0</v>
      </c>
      <c r="AK5283" s="122">
        <v>0</v>
      </c>
      <c r="AL5283" s="122">
        <v>0</v>
      </c>
    </row>
    <row r="5284" spans="1:38" hidden="1" x14ac:dyDescent="0.25">
      <c r="A5284" s="122" t="s">
        <v>2073</v>
      </c>
      <c r="B5284" s="122">
        <v>1</v>
      </c>
      <c r="C5284" s="122" t="s">
        <v>2282</v>
      </c>
      <c r="D5284" s="122" t="s">
        <v>2134</v>
      </c>
      <c r="E5284" s="122">
        <v>96</v>
      </c>
      <c r="F5284" s="122">
        <v>5.8685342682192002E-3</v>
      </c>
      <c r="G5284" s="122">
        <v>5.8729492812192004E-3</v>
      </c>
      <c r="H5284" s="122">
        <v>5.8773642942191997E-3</v>
      </c>
      <c r="I5284" s="122">
        <v>7.3489122076239996E-3</v>
      </c>
      <c r="J5284" s="122">
        <v>8.0868938942264008E-3</v>
      </c>
      <c r="K5284" s="122">
        <v>1.01623661973271E-2</v>
      </c>
      <c r="L5284" s="122">
        <v>1.12869060988469E-2</v>
      </c>
      <c r="M5284" s="122">
        <v>1.1930913730972201E-2</v>
      </c>
      <c r="N5284" s="122">
        <v>1.4626824865182299E-2</v>
      </c>
      <c r="O5284" s="122">
        <v>1.48466038733593E-2</v>
      </c>
      <c r="P5284" s="122">
        <v>1.26733927674498E-2</v>
      </c>
      <c r="Q5284" s="122">
        <v>8.9367021157657003E-3</v>
      </c>
      <c r="R5284" s="122">
        <v>8.7599341197673007E-3</v>
      </c>
      <c r="S5284" s="122">
        <v>8.0179648754442005E-3</v>
      </c>
      <c r="T5284" s="122">
        <v>7.4559139425430998E-3</v>
      </c>
      <c r="U5284" s="122">
        <v>6.8789032138629998E-3</v>
      </c>
      <c r="V5284" s="122">
        <v>7.3494241940438004E-3</v>
      </c>
      <c r="W5284" s="122">
        <v>7.0304112344084001E-3</v>
      </c>
      <c r="X5284" s="122">
        <v>6.4002735524281004E-3</v>
      </c>
      <c r="Y5284" s="122">
        <v>4.4196232172463001E-3</v>
      </c>
      <c r="Z5284" s="122">
        <v>5.9160496615686996E-3</v>
      </c>
      <c r="AA5284" s="122">
        <v>1.9898492618035401E-2</v>
      </c>
      <c r="AB5284" s="122">
        <v>1.4918255428208699E-2</v>
      </c>
      <c r="AC5284" s="122">
        <v>6.4734636667073998E-3</v>
      </c>
      <c r="AD5284" s="122">
        <v>4.5615541378093002E-3</v>
      </c>
      <c r="AE5284" s="122">
        <v>3.5609812396015001E-3</v>
      </c>
      <c r="AF5284" s="122">
        <v>6.7085595844006002E-3</v>
      </c>
      <c r="AG5284" s="122">
        <v>6.5190563136006E-3</v>
      </c>
      <c r="AH5284" s="122">
        <v>1.4346808200600001E-5</v>
      </c>
      <c r="AI5284" s="122">
        <v>1.1923434799999999E-5</v>
      </c>
      <c r="AJ5284" s="122">
        <v>9.2131630009000002E-6</v>
      </c>
      <c r="AK5284" s="122">
        <v>9.4601492005999992E-6</v>
      </c>
      <c r="AL5284" s="122">
        <v>0</v>
      </c>
    </row>
    <row r="5285" spans="1:38" hidden="1" x14ac:dyDescent="0.25">
      <c r="A5285" s="122" t="s">
        <v>2073</v>
      </c>
      <c r="B5285" s="122">
        <v>1</v>
      </c>
      <c r="C5285" s="122" t="s">
        <v>2282</v>
      </c>
      <c r="D5285" s="122" t="s">
        <v>2135</v>
      </c>
      <c r="E5285" s="122">
        <v>96</v>
      </c>
      <c r="F5285" s="122">
        <v>0</v>
      </c>
      <c r="G5285" s="122">
        <v>0</v>
      </c>
      <c r="H5285" s="122">
        <v>0</v>
      </c>
      <c r="I5285" s="122">
        <v>0</v>
      </c>
      <c r="J5285" s="122">
        <v>0</v>
      </c>
      <c r="K5285" s="122">
        <v>0</v>
      </c>
      <c r="L5285" s="122">
        <v>0</v>
      </c>
      <c r="M5285" s="122">
        <v>0</v>
      </c>
      <c r="N5285" s="122">
        <v>0</v>
      </c>
      <c r="O5285" s="122">
        <v>0</v>
      </c>
      <c r="P5285" s="122">
        <v>0</v>
      </c>
      <c r="Q5285" s="122">
        <v>0</v>
      </c>
      <c r="R5285" s="122">
        <v>0</v>
      </c>
      <c r="S5285" s="122">
        <v>0</v>
      </c>
      <c r="T5285" s="122">
        <v>0</v>
      </c>
      <c r="U5285" s="122">
        <v>0</v>
      </c>
      <c r="V5285" s="122">
        <v>0</v>
      </c>
      <c r="W5285" s="122">
        <v>0</v>
      </c>
      <c r="X5285" s="122">
        <v>0</v>
      </c>
      <c r="Y5285" s="122">
        <v>0</v>
      </c>
      <c r="Z5285" s="122">
        <v>0</v>
      </c>
      <c r="AA5285" s="122">
        <v>0</v>
      </c>
      <c r="AB5285" s="122">
        <v>0</v>
      </c>
      <c r="AC5285" s="122">
        <v>0</v>
      </c>
      <c r="AD5285" s="122">
        <v>0</v>
      </c>
      <c r="AE5285" s="122">
        <v>0</v>
      </c>
      <c r="AF5285" s="122">
        <v>0</v>
      </c>
      <c r="AG5285" s="122">
        <v>0</v>
      </c>
      <c r="AH5285" s="122">
        <v>0</v>
      </c>
      <c r="AI5285" s="122">
        <v>0</v>
      </c>
      <c r="AJ5285" s="122">
        <v>0</v>
      </c>
      <c r="AK5285" s="122">
        <v>0</v>
      </c>
      <c r="AL5285" s="122">
        <v>0</v>
      </c>
    </row>
    <row r="5286" spans="1:38" hidden="1" x14ac:dyDescent="0.25">
      <c r="A5286" s="122" t="s">
        <v>2073</v>
      </c>
      <c r="B5286" s="122">
        <v>1</v>
      </c>
      <c r="C5286" s="122" t="s">
        <v>2282</v>
      </c>
      <c r="D5286" s="122" t="s">
        <v>2136</v>
      </c>
      <c r="E5286" s="122">
        <v>96</v>
      </c>
      <c r="F5286" s="122">
        <v>0</v>
      </c>
      <c r="G5286" s="122">
        <v>0</v>
      </c>
      <c r="H5286" s="122">
        <v>0</v>
      </c>
      <c r="I5286" s="122">
        <v>0</v>
      </c>
      <c r="J5286" s="122">
        <v>0</v>
      </c>
      <c r="K5286" s="122">
        <v>0</v>
      </c>
      <c r="L5286" s="122">
        <v>0</v>
      </c>
      <c r="M5286" s="122">
        <v>0</v>
      </c>
      <c r="N5286" s="122">
        <v>0</v>
      </c>
      <c r="O5286" s="122">
        <v>0</v>
      </c>
      <c r="P5286" s="122">
        <v>0</v>
      </c>
      <c r="Q5286" s="122">
        <v>0</v>
      </c>
      <c r="R5286" s="122">
        <v>0</v>
      </c>
      <c r="S5286" s="122">
        <v>0</v>
      </c>
      <c r="T5286" s="122">
        <v>0</v>
      </c>
      <c r="U5286" s="122">
        <v>0</v>
      </c>
      <c r="V5286" s="122">
        <v>0</v>
      </c>
      <c r="W5286" s="122">
        <v>0</v>
      </c>
      <c r="X5286" s="122">
        <v>0</v>
      </c>
      <c r="Y5286" s="122">
        <v>0</v>
      </c>
      <c r="Z5286" s="122">
        <v>0</v>
      </c>
      <c r="AA5286" s="122">
        <v>0</v>
      </c>
      <c r="AB5286" s="122">
        <v>0</v>
      </c>
      <c r="AC5286" s="122">
        <v>0</v>
      </c>
      <c r="AD5286" s="122">
        <v>0</v>
      </c>
      <c r="AE5286" s="122">
        <v>0</v>
      </c>
      <c r="AF5286" s="122">
        <v>0</v>
      </c>
      <c r="AG5286" s="122">
        <v>0</v>
      </c>
      <c r="AH5286" s="122">
        <v>0</v>
      </c>
      <c r="AI5286" s="122">
        <v>0</v>
      </c>
      <c r="AJ5286" s="122">
        <v>0</v>
      </c>
      <c r="AK5286" s="122">
        <v>0</v>
      </c>
      <c r="AL5286" s="122">
        <v>0</v>
      </c>
    </row>
    <row r="5287" spans="1:38" hidden="1" x14ac:dyDescent="0.25">
      <c r="A5287" s="122" t="s">
        <v>2073</v>
      </c>
      <c r="B5287" s="122">
        <v>1</v>
      </c>
      <c r="C5287" s="122" t="s">
        <v>2282</v>
      </c>
      <c r="D5287" s="122" t="s">
        <v>2137</v>
      </c>
      <c r="E5287" s="122">
        <v>96</v>
      </c>
      <c r="F5287" s="122">
        <v>0</v>
      </c>
      <c r="G5287" s="122">
        <v>0</v>
      </c>
      <c r="H5287" s="122">
        <v>0</v>
      </c>
      <c r="I5287" s="122">
        <v>0</v>
      </c>
      <c r="J5287" s="122">
        <v>0</v>
      </c>
      <c r="K5287" s="122">
        <v>0</v>
      </c>
      <c r="L5287" s="122">
        <v>0</v>
      </c>
      <c r="M5287" s="122">
        <v>0</v>
      </c>
      <c r="N5287" s="122">
        <v>0</v>
      </c>
      <c r="O5287" s="122">
        <v>0</v>
      </c>
      <c r="P5287" s="122">
        <v>0</v>
      </c>
      <c r="Q5287" s="122">
        <v>0</v>
      </c>
      <c r="R5287" s="122">
        <v>0</v>
      </c>
      <c r="S5287" s="122">
        <v>0</v>
      </c>
      <c r="T5287" s="122">
        <v>0</v>
      </c>
      <c r="U5287" s="122">
        <v>0</v>
      </c>
      <c r="V5287" s="122">
        <v>0</v>
      </c>
      <c r="W5287" s="122">
        <v>0</v>
      </c>
      <c r="X5287" s="122">
        <v>0</v>
      </c>
      <c r="Y5287" s="122">
        <v>0</v>
      </c>
      <c r="Z5287" s="122">
        <v>0</v>
      </c>
      <c r="AA5287" s="122">
        <v>0</v>
      </c>
      <c r="AB5287" s="122">
        <v>0</v>
      </c>
      <c r="AC5287" s="122">
        <v>0</v>
      </c>
      <c r="AD5287" s="122">
        <v>0</v>
      </c>
      <c r="AE5287" s="122">
        <v>0</v>
      </c>
      <c r="AF5287" s="122">
        <v>0</v>
      </c>
      <c r="AG5287" s="122">
        <v>0</v>
      </c>
      <c r="AH5287" s="122">
        <v>0</v>
      </c>
      <c r="AI5287" s="122">
        <v>0</v>
      </c>
      <c r="AJ5287" s="122">
        <v>0</v>
      </c>
      <c r="AK5287" s="122">
        <v>0</v>
      </c>
      <c r="AL5287" s="122">
        <v>0</v>
      </c>
    </row>
    <row r="5288" spans="1:38" hidden="1" x14ac:dyDescent="0.25">
      <c r="A5288" s="122" t="s">
        <v>2073</v>
      </c>
      <c r="B5288" s="122">
        <v>1</v>
      </c>
      <c r="C5288" s="122" t="s">
        <v>2282</v>
      </c>
      <c r="D5288" s="122" t="s">
        <v>2138</v>
      </c>
      <c r="E5288" s="122">
        <v>96</v>
      </c>
      <c r="F5288" s="122">
        <v>5.3245807368324703E-2</v>
      </c>
      <c r="G5288" s="122">
        <v>5.3303933478324697E-2</v>
      </c>
      <c r="H5288" s="122">
        <v>5.3362061141324697E-2</v>
      </c>
      <c r="I5288" s="122">
        <v>6.6731639700655807E-2</v>
      </c>
      <c r="J5288" s="122">
        <v>7.3445492483921501E-2</v>
      </c>
      <c r="K5288" s="122">
        <v>9.2294522152752301E-2</v>
      </c>
      <c r="L5288" s="122">
        <v>0.102515660932698</v>
      </c>
      <c r="M5288" s="122">
        <v>0.1083768732032635</v>
      </c>
      <c r="N5288" s="122">
        <v>0.13285522286611701</v>
      </c>
      <c r="O5288" s="122">
        <v>0.13486736009212141</v>
      </c>
      <c r="P5288" s="122">
        <v>0.115167670004597</v>
      </c>
      <c r="Q5288" s="122">
        <v>8.1282343823722597E-2</v>
      </c>
      <c r="R5288" s="122">
        <v>7.9696564673251993E-2</v>
      </c>
      <c r="S5288" s="122">
        <v>7.29826788598186E-2</v>
      </c>
      <c r="T5288" s="122">
        <v>6.7901208582280506E-2</v>
      </c>
      <c r="U5288" s="122">
        <v>6.2683996916233206E-2</v>
      </c>
      <c r="V5288" s="122">
        <v>6.7197959601400903E-2</v>
      </c>
      <c r="W5288" s="122">
        <v>6.4737404137036103E-2</v>
      </c>
      <c r="X5288" s="122">
        <v>6.0266718717179799E-2</v>
      </c>
      <c r="Y5288" s="122">
        <v>4.5924184720519401E-2</v>
      </c>
      <c r="Z5288" s="122">
        <v>5.9108457221910299E-2</v>
      </c>
      <c r="AA5288" s="122">
        <v>7.1200654421036902E-2</v>
      </c>
      <c r="AB5288" s="122">
        <v>7.7859108529289303E-2</v>
      </c>
      <c r="AC5288" s="122">
        <v>6.30771793802445E-2</v>
      </c>
      <c r="AD5288" s="122">
        <v>5.9568586180786497E-2</v>
      </c>
      <c r="AE5288" s="122">
        <v>5.3658068100971401E-2</v>
      </c>
      <c r="AF5288" s="122">
        <v>4.8796716626922698E-2</v>
      </c>
      <c r="AG5288" s="122">
        <v>5.5913557339131399E-2</v>
      </c>
      <c r="AH5288" s="122">
        <v>5.2835026466768902E-2</v>
      </c>
      <c r="AI5288" s="122">
        <v>4.6238710973400002E-2</v>
      </c>
      <c r="AJ5288" s="122">
        <v>3.8102584992260102E-2</v>
      </c>
      <c r="AK5288" s="122">
        <v>4.57976241659983E-2</v>
      </c>
      <c r="AL5288" s="122">
        <v>0</v>
      </c>
    </row>
    <row r="5289" spans="1:38" hidden="1" x14ac:dyDescent="0.25">
      <c r="A5289" s="122" t="s">
        <v>2073</v>
      </c>
      <c r="B5289" s="122">
        <v>1</v>
      </c>
      <c r="C5289" s="122" t="s">
        <v>2282</v>
      </c>
      <c r="D5289" s="122" t="s">
        <v>2139</v>
      </c>
      <c r="E5289" s="122">
        <v>96</v>
      </c>
      <c r="F5289" s="122">
        <v>0</v>
      </c>
      <c r="G5289" s="122">
        <v>0</v>
      </c>
      <c r="H5289" s="122">
        <v>0</v>
      </c>
      <c r="I5289" s="122">
        <v>0</v>
      </c>
      <c r="J5289" s="122">
        <v>0</v>
      </c>
      <c r="K5289" s="122">
        <v>0</v>
      </c>
      <c r="L5289" s="122">
        <v>0</v>
      </c>
      <c r="M5289" s="122">
        <v>0</v>
      </c>
      <c r="N5289" s="122">
        <v>0</v>
      </c>
      <c r="O5289" s="122">
        <v>0</v>
      </c>
      <c r="P5289" s="122">
        <v>0</v>
      </c>
      <c r="Q5289" s="122">
        <v>0</v>
      </c>
      <c r="R5289" s="122">
        <v>3.7801348199999999E-4</v>
      </c>
      <c r="S5289" s="122">
        <v>7.5602858100000002E-4</v>
      </c>
      <c r="T5289" s="122">
        <v>7.5602858100000002E-4</v>
      </c>
      <c r="U5289" s="122">
        <v>9.4503643200000002E-4</v>
      </c>
      <c r="V5289" s="122">
        <v>1.5120566550000001E-3</v>
      </c>
      <c r="W5289" s="122">
        <v>1.6254617160000001E-3</v>
      </c>
      <c r="X5289" s="122">
        <v>1.6254617160000001E-3</v>
      </c>
      <c r="Y5289" s="122">
        <v>1.6254617160000001E-3</v>
      </c>
      <c r="Z5289" s="122">
        <v>1.5694595820000001E-3</v>
      </c>
      <c r="AA5289" s="122">
        <v>4.439897751586E-3</v>
      </c>
      <c r="AB5289" s="122">
        <v>4.3210358957097E-3</v>
      </c>
      <c r="AC5289" s="122">
        <v>3.0376865055863002E-3</v>
      </c>
      <c r="AD5289" s="122">
        <v>2.3552619595466999E-3</v>
      </c>
      <c r="AE5289" s="122">
        <v>3.4915773426121002E-3</v>
      </c>
      <c r="AF5289" s="122">
        <v>3.2189977484701998E-3</v>
      </c>
      <c r="AG5289" s="122">
        <v>3.5370108348650999E-3</v>
      </c>
      <c r="AH5289" s="122">
        <v>3.3821731420831001E-3</v>
      </c>
      <c r="AI5289" s="122">
        <v>3.0711468493999998E-3</v>
      </c>
      <c r="AJ5289" s="122">
        <v>1.5116982895011001E-3</v>
      </c>
      <c r="AK5289" s="122">
        <v>1.5453498894770999E-3</v>
      </c>
      <c r="AL5289" s="122">
        <v>0</v>
      </c>
    </row>
    <row r="5290" spans="1:38" hidden="1" x14ac:dyDescent="0.25">
      <c r="A5290" s="122" t="s">
        <v>2073</v>
      </c>
      <c r="B5290" s="122">
        <v>1</v>
      </c>
      <c r="C5290" s="122" t="s">
        <v>2282</v>
      </c>
      <c r="D5290" s="122" t="s">
        <v>2140</v>
      </c>
      <c r="E5290" s="122">
        <v>96</v>
      </c>
      <c r="F5290" s="122">
        <v>5.7991766516222003E-2</v>
      </c>
      <c r="G5290" s="122">
        <v>5.7991766516222003E-2</v>
      </c>
      <c r="H5290" s="122">
        <v>5.7991766516222003E-2</v>
      </c>
      <c r="I5290" s="122">
        <v>7.2489707811127499E-2</v>
      </c>
      <c r="J5290" s="122">
        <v>7.9738677572080099E-2</v>
      </c>
      <c r="K5290" s="122">
        <v>0.10020447326948639</v>
      </c>
      <c r="L5290" s="122">
        <v>0.1112733456521761</v>
      </c>
      <c r="M5290" s="122">
        <v>0.1175936776277661</v>
      </c>
      <c r="N5290" s="122">
        <v>0.1441905476126073</v>
      </c>
      <c r="O5290" s="122">
        <v>0.14631872595535481</v>
      </c>
      <c r="P5290" s="122">
        <v>0.1247998346344863</v>
      </c>
      <c r="Q5290" s="122">
        <v>8.7830900223798705E-2</v>
      </c>
      <c r="R5290" s="122">
        <v>8.6040468861790703E-2</v>
      </c>
      <c r="S5290" s="122">
        <v>7.8664845739596298E-2</v>
      </c>
      <c r="T5290" s="122">
        <v>7.3067141759233595E-2</v>
      </c>
      <c r="U5290" s="122">
        <v>6.73215963246791E-2</v>
      </c>
      <c r="V5290" s="122">
        <v>7.1927571959716594E-2</v>
      </c>
      <c r="W5290" s="122">
        <v>6.8731512974737896E-2</v>
      </c>
      <c r="X5290" s="122">
        <v>6.2460981972293099E-2</v>
      </c>
      <c r="Y5290" s="122">
        <v>4.2844939385072799E-2</v>
      </c>
      <c r="Z5290" s="122">
        <v>6.2210031557178198E-2</v>
      </c>
      <c r="AA5290" s="122">
        <v>9.5007549492000007E-2</v>
      </c>
      <c r="AB5290" s="122">
        <v>0.1029872625366</v>
      </c>
      <c r="AC5290" s="122">
        <v>0.100927373178</v>
      </c>
      <c r="AD5290" s="122">
        <v>9.1505747799999995E-2</v>
      </c>
      <c r="AE5290" s="122">
        <v>9.6453679599999995E-2</v>
      </c>
      <c r="AF5290" s="122">
        <v>8.3874704800000005E-2</v>
      </c>
      <c r="AG5290" s="122">
        <v>8.6147003999999999E-2</v>
      </c>
      <c r="AH5290" s="122">
        <v>8.0424893999999997E-2</v>
      </c>
      <c r="AI5290" s="122">
        <v>7.1992210400000006E-2</v>
      </c>
      <c r="AJ5290" s="122">
        <v>6.3436773500000002E-2</v>
      </c>
      <c r="AK5290" s="122">
        <v>6.6032950600000001E-2</v>
      </c>
      <c r="AL5290" s="122">
        <v>0</v>
      </c>
    </row>
    <row r="5291" spans="1:38" hidden="1" x14ac:dyDescent="0.25">
      <c r="A5291" s="122" t="s">
        <v>2073</v>
      </c>
      <c r="B5291" s="122">
        <v>1</v>
      </c>
      <c r="C5291" s="122" t="s">
        <v>2282</v>
      </c>
      <c r="D5291" s="122" t="s">
        <v>2211</v>
      </c>
      <c r="E5291" s="122">
        <v>96</v>
      </c>
      <c r="F5291" s="122">
        <v>0</v>
      </c>
      <c r="G5291" s="122">
        <v>0</v>
      </c>
      <c r="H5291" s="122">
        <v>0</v>
      </c>
      <c r="I5291" s="122">
        <v>0</v>
      </c>
      <c r="J5291" s="122">
        <v>0</v>
      </c>
      <c r="K5291" s="122">
        <v>0</v>
      </c>
      <c r="L5291" s="122">
        <v>0</v>
      </c>
      <c r="M5291" s="122">
        <v>0</v>
      </c>
      <c r="N5291" s="122">
        <v>0</v>
      </c>
      <c r="O5291" s="122">
        <v>0</v>
      </c>
      <c r="P5291" s="122">
        <v>0</v>
      </c>
      <c r="Q5291" s="122">
        <v>0</v>
      </c>
      <c r="R5291" s="122">
        <v>0</v>
      </c>
      <c r="S5291" s="122">
        <v>0</v>
      </c>
      <c r="T5291" s="122">
        <v>0</v>
      </c>
      <c r="U5291" s="122">
        <v>0</v>
      </c>
      <c r="V5291" s="122">
        <v>0</v>
      </c>
      <c r="W5291" s="122">
        <v>0</v>
      </c>
      <c r="X5291" s="122">
        <v>0</v>
      </c>
      <c r="Y5291" s="122">
        <v>0</v>
      </c>
      <c r="Z5291" s="122">
        <v>0</v>
      </c>
      <c r="AA5291" s="122">
        <v>0</v>
      </c>
      <c r="AB5291" s="122">
        <v>0</v>
      </c>
      <c r="AC5291" s="122">
        <v>0</v>
      </c>
      <c r="AD5291" s="122">
        <v>0</v>
      </c>
      <c r="AE5291" s="122">
        <v>0</v>
      </c>
      <c r="AF5291" s="122">
        <v>0</v>
      </c>
      <c r="AG5291" s="122">
        <v>0</v>
      </c>
      <c r="AH5291" s="122">
        <v>0</v>
      </c>
      <c r="AI5291" s="122">
        <v>0</v>
      </c>
      <c r="AJ5291" s="122">
        <v>0</v>
      </c>
      <c r="AK5291" s="122">
        <v>0</v>
      </c>
      <c r="AL5291" s="122">
        <v>0</v>
      </c>
    </row>
    <row r="5292" spans="1:38" hidden="1" x14ac:dyDescent="0.25">
      <c r="A5292" s="122" t="s">
        <v>2073</v>
      </c>
      <c r="B5292" s="122">
        <v>1</v>
      </c>
      <c r="C5292" s="122" t="s">
        <v>2282</v>
      </c>
      <c r="D5292" s="122" t="s">
        <v>2141</v>
      </c>
      <c r="E5292" s="122">
        <v>96</v>
      </c>
      <c r="F5292" s="122">
        <v>0</v>
      </c>
      <c r="G5292" s="122">
        <v>0</v>
      </c>
      <c r="H5292" s="122">
        <v>0</v>
      </c>
      <c r="I5292" s="122">
        <v>0</v>
      </c>
      <c r="J5292" s="122">
        <v>0</v>
      </c>
      <c r="K5292" s="122">
        <v>0</v>
      </c>
      <c r="L5292" s="122">
        <v>0</v>
      </c>
      <c r="M5292" s="122">
        <v>0</v>
      </c>
      <c r="N5292" s="122">
        <v>0</v>
      </c>
      <c r="O5292" s="122">
        <v>0</v>
      </c>
      <c r="P5292" s="122">
        <v>0</v>
      </c>
      <c r="Q5292" s="122">
        <v>0</v>
      </c>
      <c r="R5292" s="122">
        <v>0</v>
      </c>
      <c r="S5292" s="122">
        <v>0</v>
      </c>
      <c r="T5292" s="122">
        <v>0</v>
      </c>
      <c r="U5292" s="122">
        <v>0</v>
      </c>
      <c r="V5292" s="122">
        <v>0</v>
      </c>
      <c r="W5292" s="122">
        <v>0</v>
      </c>
      <c r="X5292" s="122">
        <v>0</v>
      </c>
      <c r="Y5292" s="122">
        <v>0</v>
      </c>
      <c r="Z5292" s="122">
        <v>0</v>
      </c>
      <c r="AA5292" s="122">
        <v>0</v>
      </c>
      <c r="AB5292" s="122">
        <v>0</v>
      </c>
      <c r="AC5292" s="122">
        <v>0</v>
      </c>
      <c r="AD5292" s="122">
        <v>0</v>
      </c>
      <c r="AE5292" s="122">
        <v>0</v>
      </c>
      <c r="AF5292" s="122">
        <v>0</v>
      </c>
      <c r="AG5292" s="122">
        <v>0</v>
      </c>
      <c r="AH5292" s="122">
        <v>0</v>
      </c>
      <c r="AI5292" s="122">
        <v>0</v>
      </c>
      <c r="AJ5292" s="122">
        <v>0</v>
      </c>
      <c r="AK5292" s="122">
        <v>0</v>
      </c>
      <c r="AL5292" s="122">
        <v>0</v>
      </c>
    </row>
    <row r="5293" spans="1:38" hidden="1" x14ac:dyDescent="0.25">
      <c r="A5293" s="122" t="s">
        <v>2073</v>
      </c>
      <c r="B5293" s="122">
        <v>1</v>
      </c>
      <c r="C5293" s="122" t="s">
        <v>2282</v>
      </c>
      <c r="D5293" s="122" t="s">
        <v>2142</v>
      </c>
      <c r="E5293" s="122">
        <v>96</v>
      </c>
      <c r="F5293" s="122">
        <v>3.0517608279460502E-2</v>
      </c>
      <c r="G5293" s="122">
        <v>3.0552856620460499E-2</v>
      </c>
      <c r="H5293" s="122">
        <v>3.0588103188460499E-2</v>
      </c>
      <c r="I5293" s="122">
        <v>3.8252753776925698E-2</v>
      </c>
      <c r="J5293" s="122">
        <v>4.2102701654658299E-2</v>
      </c>
      <c r="K5293" s="122">
        <v>5.2907875640502297E-2</v>
      </c>
      <c r="L5293" s="122">
        <v>5.8768010582285798E-2</v>
      </c>
      <c r="M5293" s="122">
        <v>6.2129273676616997E-2</v>
      </c>
      <c r="N5293" s="122">
        <v>7.6160867975310603E-2</v>
      </c>
      <c r="O5293" s="122">
        <v>7.7316048550630401E-2</v>
      </c>
      <c r="P5293" s="122">
        <v>6.6027188396301006E-2</v>
      </c>
      <c r="Q5293" s="122">
        <v>4.6607890451183201E-2</v>
      </c>
      <c r="R5293" s="122">
        <v>4.57009402097317E-2</v>
      </c>
      <c r="S5293" s="122">
        <v>4.1854838059750502E-2</v>
      </c>
      <c r="T5293" s="122">
        <v>3.8944347686765197E-2</v>
      </c>
      <c r="U5293" s="122">
        <v>3.5956058653989702E-2</v>
      </c>
      <c r="V5293" s="122">
        <v>3.84151557967089E-2</v>
      </c>
      <c r="W5293" s="122">
        <v>3.6768510364704701E-2</v>
      </c>
      <c r="X5293" s="122">
        <v>3.3503950676307799E-2</v>
      </c>
      <c r="Y5293" s="122">
        <v>2.3216448103161601E-2</v>
      </c>
      <c r="Z5293" s="122">
        <v>3.1010462406138799E-2</v>
      </c>
      <c r="AA5293" s="122">
        <v>0.18186625442234439</v>
      </c>
      <c r="AB5293" s="122">
        <v>0.18597251109805971</v>
      </c>
      <c r="AC5293" s="122">
        <v>0.18200204448259991</v>
      </c>
      <c r="AD5293" s="122">
        <v>0.17123903065056781</v>
      </c>
      <c r="AE5293" s="122">
        <v>0.1504675505290968</v>
      </c>
      <c r="AF5293" s="122">
        <v>0.1075984777025793</v>
      </c>
      <c r="AG5293" s="122">
        <v>0.1143503377512303</v>
      </c>
      <c r="AH5293" s="122">
        <v>0.11899693962556331</v>
      </c>
      <c r="AI5293" s="122">
        <v>9.5781300355369206E-2</v>
      </c>
      <c r="AJ5293" s="122">
        <v>8.3624145981784401E-2</v>
      </c>
      <c r="AK5293" s="122">
        <v>0.1005829433027835</v>
      </c>
      <c r="AL5293" s="122">
        <v>0</v>
      </c>
    </row>
    <row r="5294" spans="1:38" hidden="1" x14ac:dyDescent="0.25">
      <c r="A5294" s="122" t="s">
        <v>2073</v>
      </c>
      <c r="B5294" s="122">
        <v>1</v>
      </c>
      <c r="C5294" s="122" t="s">
        <v>2282</v>
      </c>
      <c r="D5294" s="122" t="s">
        <v>2143</v>
      </c>
      <c r="E5294" s="122">
        <v>96</v>
      </c>
      <c r="F5294" s="122">
        <v>4.5977266339754996E-3</v>
      </c>
      <c r="G5294" s="122">
        <v>4.5977266339754996E-3</v>
      </c>
      <c r="H5294" s="122">
        <v>4.5977266339754996E-3</v>
      </c>
      <c r="I5294" s="122">
        <v>5.7471587385196001E-3</v>
      </c>
      <c r="J5294" s="122">
        <v>6.3218745671915003E-3</v>
      </c>
      <c r="K5294" s="122">
        <v>7.9444510011238006E-3</v>
      </c>
      <c r="L5294" s="122">
        <v>8.8220190412444006E-3</v>
      </c>
      <c r="M5294" s="122">
        <v>9.3231102342560008E-3</v>
      </c>
      <c r="N5294" s="122">
        <v>1.14317738593876E-2</v>
      </c>
      <c r="O5294" s="122">
        <v>1.1600501223126201E-2</v>
      </c>
      <c r="P5294" s="122">
        <v>9.8944310150301008E-3</v>
      </c>
      <c r="Q5294" s="122">
        <v>6.9634447202925002E-3</v>
      </c>
      <c r="R5294" s="122">
        <v>6.8214952464502997E-3</v>
      </c>
      <c r="S5294" s="122">
        <v>6.2367377376970996E-3</v>
      </c>
      <c r="T5294" s="122">
        <v>5.7929394633829999E-3</v>
      </c>
      <c r="U5294" s="122">
        <v>5.3374184531850997E-3</v>
      </c>
      <c r="V5294" s="122">
        <v>5.7025909562402003E-3</v>
      </c>
      <c r="W5294" s="122">
        <v>5.4492001930421998E-3</v>
      </c>
      <c r="X5294" s="122">
        <v>4.952056754366E-3</v>
      </c>
      <c r="Y5294" s="122">
        <v>3.3968493429484001E-3</v>
      </c>
      <c r="Z5294" s="122">
        <v>4.5657718965845997E-3</v>
      </c>
      <c r="AA5294" s="122">
        <v>7.5100313538222002E-3</v>
      </c>
      <c r="AB5294" s="122">
        <v>7.3517788163248001E-3</v>
      </c>
      <c r="AC5294" s="122">
        <v>3.9781991334983001E-3</v>
      </c>
      <c r="AD5294" s="122">
        <v>6.3439989744136999E-3</v>
      </c>
      <c r="AE5294" s="122">
        <v>6.6844814092710996E-3</v>
      </c>
      <c r="AF5294" s="122">
        <v>5.2291023374234002E-3</v>
      </c>
      <c r="AG5294" s="122">
        <v>7.6385880942190002E-4</v>
      </c>
      <c r="AH5294" s="122">
        <v>6.4556345802790004E-4</v>
      </c>
      <c r="AI5294" s="122">
        <v>5.3658849419999999E-4</v>
      </c>
      <c r="AJ5294" s="122">
        <v>4.1459274803419999E-4</v>
      </c>
      <c r="AK5294" s="122">
        <v>4.2570205062610002E-4</v>
      </c>
      <c r="AL5294" s="122">
        <v>0</v>
      </c>
    </row>
    <row r="5295" spans="1:38" hidden="1" x14ac:dyDescent="0.25">
      <c r="A5295" s="122" t="s">
        <v>2073</v>
      </c>
      <c r="B5295" s="122">
        <v>1</v>
      </c>
      <c r="C5295" s="122" t="s">
        <v>2282</v>
      </c>
      <c r="D5295" s="122" t="s">
        <v>2177</v>
      </c>
      <c r="E5295" s="122">
        <v>96</v>
      </c>
      <c r="F5295" s="122">
        <v>0</v>
      </c>
      <c r="G5295" s="122">
        <v>0</v>
      </c>
      <c r="H5295" s="122">
        <v>0</v>
      </c>
      <c r="I5295" s="122">
        <v>0</v>
      </c>
      <c r="J5295" s="122">
        <v>0</v>
      </c>
      <c r="K5295" s="122">
        <v>0</v>
      </c>
      <c r="L5295" s="122">
        <v>0</v>
      </c>
      <c r="M5295" s="122">
        <v>0</v>
      </c>
      <c r="N5295" s="122">
        <v>0</v>
      </c>
      <c r="O5295" s="122">
        <v>0</v>
      </c>
      <c r="P5295" s="122">
        <v>0</v>
      </c>
      <c r="Q5295" s="122">
        <v>0</v>
      </c>
      <c r="R5295" s="122">
        <v>0</v>
      </c>
      <c r="S5295" s="122">
        <v>0</v>
      </c>
      <c r="T5295" s="122">
        <v>0</v>
      </c>
      <c r="U5295" s="122">
        <v>0</v>
      </c>
      <c r="V5295" s="122">
        <v>0</v>
      </c>
      <c r="W5295" s="122">
        <v>0</v>
      </c>
      <c r="X5295" s="122">
        <v>0</v>
      </c>
      <c r="Y5295" s="122">
        <v>0</v>
      </c>
      <c r="Z5295" s="122">
        <v>0</v>
      </c>
      <c r="AA5295" s="122">
        <v>0</v>
      </c>
      <c r="AB5295" s="122">
        <v>0</v>
      </c>
      <c r="AC5295" s="122">
        <v>0</v>
      </c>
      <c r="AD5295" s="122">
        <v>0</v>
      </c>
      <c r="AE5295" s="122">
        <v>0</v>
      </c>
      <c r="AF5295" s="122">
        <v>0</v>
      </c>
      <c r="AG5295" s="122">
        <v>0</v>
      </c>
      <c r="AH5295" s="122">
        <v>0</v>
      </c>
      <c r="AI5295" s="122">
        <v>0</v>
      </c>
      <c r="AJ5295" s="122">
        <v>0</v>
      </c>
      <c r="AK5295" s="122">
        <v>0</v>
      </c>
      <c r="AL5295" s="122">
        <v>0</v>
      </c>
    </row>
    <row r="5296" spans="1:38" hidden="1" x14ac:dyDescent="0.25">
      <c r="A5296" s="122" t="s">
        <v>2073</v>
      </c>
      <c r="B5296" s="122">
        <v>1</v>
      </c>
      <c r="C5296" s="122" t="s">
        <v>2282</v>
      </c>
      <c r="D5296" s="122" t="s">
        <v>2144</v>
      </c>
      <c r="E5296" s="122">
        <v>96</v>
      </c>
      <c r="F5296" s="122">
        <v>2.2373450738359999E-4</v>
      </c>
      <c r="G5296" s="122">
        <v>2.2373450738359999E-4</v>
      </c>
      <c r="H5296" s="122">
        <v>2.2373450738359999E-4</v>
      </c>
      <c r="I5296" s="122">
        <v>2.7966746842979999E-4</v>
      </c>
      <c r="J5296" s="122">
        <v>3.0763405905259998E-4</v>
      </c>
      <c r="K5296" s="122">
        <v>3.8659080671739999E-4</v>
      </c>
      <c r="L5296" s="122">
        <v>4.2929469595249999E-4</v>
      </c>
      <c r="M5296" s="122">
        <v>4.5367927817259999E-4</v>
      </c>
      <c r="N5296" s="122">
        <v>5.5629143785690003E-4</v>
      </c>
      <c r="O5296" s="122">
        <v>5.6450210386349998E-4</v>
      </c>
      <c r="P5296" s="122">
        <v>4.814802433909E-4</v>
      </c>
      <c r="Q5296" s="122">
        <v>3.388538348769E-4</v>
      </c>
      <c r="R5296" s="122">
        <v>3.3194628028469997E-4</v>
      </c>
      <c r="S5296" s="122">
        <v>3.0349092287239998E-4</v>
      </c>
      <c r="T5296" s="122">
        <v>2.8189476965710002E-4</v>
      </c>
      <c r="U5296" s="122">
        <v>2.597271255427E-4</v>
      </c>
      <c r="V5296" s="122">
        <v>2.774985784646E-4</v>
      </c>
      <c r="W5296" s="122">
        <v>2.6516775564060002E-4</v>
      </c>
      <c r="X5296" s="122">
        <v>2.4097596502229999E-4</v>
      </c>
      <c r="Y5296" s="122">
        <v>1.6529696495809999E-4</v>
      </c>
      <c r="Z5296" s="122">
        <v>2.2217881990849999E-4</v>
      </c>
      <c r="AA5296" s="122">
        <v>4.1722404876179999E-4</v>
      </c>
      <c r="AB5296" s="122">
        <v>4.0843206260679998E-4</v>
      </c>
      <c r="AC5296" s="122">
        <v>2.2101129186100001E-4</v>
      </c>
      <c r="AD5296" s="122">
        <v>5.7201455849409995E-4</v>
      </c>
      <c r="AE5296" s="122">
        <v>1.0925046496947999E-3</v>
      </c>
      <c r="AF5296" s="122">
        <v>9.6845319163120004E-4</v>
      </c>
      <c r="AG5296" s="122">
        <v>9.3223583762909999E-4</v>
      </c>
      <c r="AH5296" s="122">
        <v>8.6075296883720003E-4</v>
      </c>
      <c r="AI5296" s="122">
        <v>7.1545021320000004E-4</v>
      </c>
      <c r="AJ5296" s="122">
        <v>5.5278984224560001E-4</v>
      </c>
      <c r="AK5296" s="122">
        <v>5.6760408763450001E-4</v>
      </c>
      <c r="AL5296" s="122">
        <v>0</v>
      </c>
    </row>
    <row r="5297" spans="1:38" hidden="1" x14ac:dyDescent="0.25">
      <c r="A5297" s="122" t="s">
        <v>2073</v>
      </c>
      <c r="B5297" s="122">
        <v>1</v>
      </c>
      <c r="C5297" s="122" t="s">
        <v>2282</v>
      </c>
      <c r="D5297" s="122" t="s">
        <v>2145</v>
      </c>
      <c r="E5297" s="122">
        <v>96</v>
      </c>
      <c r="F5297" s="122">
        <v>0</v>
      </c>
      <c r="G5297" s="122">
        <v>0</v>
      </c>
      <c r="H5297" s="122">
        <v>0</v>
      </c>
      <c r="I5297" s="122">
        <v>0</v>
      </c>
      <c r="J5297" s="122">
        <v>0</v>
      </c>
      <c r="K5297" s="122">
        <v>0</v>
      </c>
      <c r="L5297" s="122">
        <v>0</v>
      </c>
      <c r="M5297" s="122">
        <v>0</v>
      </c>
      <c r="N5297" s="122">
        <v>0</v>
      </c>
      <c r="O5297" s="122">
        <v>0</v>
      </c>
      <c r="P5297" s="122">
        <v>0</v>
      </c>
      <c r="Q5297" s="122">
        <v>0</v>
      </c>
      <c r="R5297" s="122">
        <v>0</v>
      </c>
      <c r="S5297" s="122">
        <v>0</v>
      </c>
      <c r="T5297" s="122">
        <v>0</v>
      </c>
      <c r="U5297" s="122">
        <v>0</v>
      </c>
      <c r="V5297" s="122">
        <v>0</v>
      </c>
      <c r="W5297" s="122">
        <v>0</v>
      </c>
      <c r="X5297" s="122">
        <v>0</v>
      </c>
      <c r="Y5297" s="122">
        <v>0</v>
      </c>
      <c r="Z5297" s="122">
        <v>0</v>
      </c>
      <c r="AA5297" s="122">
        <v>0</v>
      </c>
      <c r="AB5297" s="122">
        <v>0</v>
      </c>
      <c r="AC5297" s="122">
        <v>0</v>
      </c>
      <c r="AD5297" s="122">
        <v>0</v>
      </c>
      <c r="AE5297" s="122">
        <v>0</v>
      </c>
      <c r="AF5297" s="122">
        <v>0</v>
      </c>
      <c r="AG5297" s="122">
        <v>0</v>
      </c>
      <c r="AH5297" s="122">
        <v>0</v>
      </c>
      <c r="AI5297" s="122">
        <v>0</v>
      </c>
      <c r="AJ5297" s="122">
        <v>0</v>
      </c>
      <c r="AK5297" s="122">
        <v>0</v>
      </c>
      <c r="AL5297" s="122">
        <v>0</v>
      </c>
    </row>
    <row r="5298" spans="1:38" hidden="1" x14ac:dyDescent="0.25">
      <c r="A5298" s="122" t="s">
        <v>2073</v>
      </c>
      <c r="B5298" s="122">
        <v>1</v>
      </c>
      <c r="C5298" s="122" t="s">
        <v>2282</v>
      </c>
      <c r="D5298" s="122" t="s">
        <v>2146</v>
      </c>
      <c r="E5298" s="122">
        <v>96</v>
      </c>
      <c r="F5298" s="122">
        <v>1.8978209837584999E-3</v>
      </c>
      <c r="G5298" s="122">
        <v>1.8978209837584999E-3</v>
      </c>
      <c r="H5298" s="122">
        <v>1.8978209837584999E-3</v>
      </c>
      <c r="I5298" s="122">
        <v>2.3722760097482001E-3</v>
      </c>
      <c r="J5298" s="122">
        <v>2.6095038561429001E-3</v>
      </c>
      <c r="K5298" s="122">
        <v>3.2792607786927999E-3</v>
      </c>
      <c r="L5298" s="122">
        <v>3.6414973753903998E-3</v>
      </c>
      <c r="M5298" s="122">
        <v>3.8483352253602002E-3</v>
      </c>
      <c r="N5298" s="122">
        <v>4.7187356956750999E-3</v>
      </c>
      <c r="O5298" s="122">
        <v>4.7883823659320996E-3</v>
      </c>
      <c r="P5298" s="122">
        <v>4.0841609713147004E-3</v>
      </c>
      <c r="Q5298" s="122">
        <v>2.8743266620496E-3</v>
      </c>
      <c r="R5298" s="122">
        <v>2.815733511515E-3</v>
      </c>
      <c r="S5298" s="122">
        <v>2.5743614131103001E-3</v>
      </c>
      <c r="T5298" s="122">
        <v>2.3911730643806999E-3</v>
      </c>
      <c r="U5298" s="122">
        <v>2.2031457767576999E-3</v>
      </c>
      <c r="V5298" s="122">
        <v>2.3538799272455001E-3</v>
      </c>
      <c r="W5298" s="122">
        <v>2.2492868011399999E-3</v>
      </c>
      <c r="X5298" s="122">
        <v>2.0440784709848999E-3</v>
      </c>
      <c r="Y5298" s="122">
        <v>1.402130136841E-3</v>
      </c>
      <c r="Z5298" s="122">
        <v>1.8846304462685E-3</v>
      </c>
      <c r="AA5298" s="122">
        <v>1.8325885272314199E-2</v>
      </c>
      <c r="AB5298" s="122">
        <v>3.72776186363937E-2</v>
      </c>
      <c r="AC5298" s="122">
        <v>2.7088747593047E-2</v>
      </c>
      <c r="AD5298" s="122">
        <v>2.55860722042285E-2</v>
      </c>
      <c r="AE5298" s="122">
        <v>1.9986799454619099E-2</v>
      </c>
      <c r="AF5298" s="122">
        <v>3.2753299193821001E-2</v>
      </c>
      <c r="AG5298" s="122">
        <v>4.6107362463419503E-2</v>
      </c>
      <c r="AH5298" s="122">
        <v>5.2986947808824902E-2</v>
      </c>
      <c r="AI5298" s="122">
        <v>4.8659723595200002E-2</v>
      </c>
      <c r="AJ5298" s="122">
        <v>6.9507916750498402E-2</v>
      </c>
      <c r="AK5298" s="122">
        <v>7.1655529421023101E-2</v>
      </c>
      <c r="AL5298" s="122">
        <v>0</v>
      </c>
    </row>
    <row r="5299" spans="1:38" hidden="1" x14ac:dyDescent="0.25">
      <c r="A5299" s="122" t="s">
        <v>2073</v>
      </c>
      <c r="B5299" s="122">
        <v>1</v>
      </c>
      <c r="C5299" s="122" t="s">
        <v>2282</v>
      </c>
      <c r="D5299" s="122" t="s">
        <v>2147</v>
      </c>
      <c r="E5299" s="122">
        <v>96</v>
      </c>
      <c r="F5299" s="122">
        <v>0</v>
      </c>
      <c r="G5299" s="122">
        <v>0</v>
      </c>
      <c r="H5299" s="122">
        <v>0</v>
      </c>
      <c r="I5299" s="122">
        <v>0</v>
      </c>
      <c r="J5299" s="122">
        <v>0</v>
      </c>
      <c r="K5299" s="122">
        <v>0</v>
      </c>
      <c r="L5299" s="122">
        <v>0</v>
      </c>
      <c r="M5299" s="122">
        <v>0</v>
      </c>
      <c r="N5299" s="122">
        <v>0</v>
      </c>
      <c r="O5299" s="122">
        <v>0</v>
      </c>
      <c r="P5299" s="122">
        <v>0</v>
      </c>
      <c r="Q5299" s="122">
        <v>0</v>
      </c>
      <c r="R5299" s="122">
        <v>0</v>
      </c>
      <c r="S5299" s="122">
        <v>0</v>
      </c>
      <c r="T5299" s="122">
        <v>0</v>
      </c>
      <c r="U5299" s="122">
        <v>0</v>
      </c>
      <c r="V5299" s="122">
        <v>0</v>
      </c>
      <c r="W5299" s="122">
        <v>0</v>
      </c>
      <c r="X5299" s="122">
        <v>0</v>
      </c>
      <c r="Y5299" s="122">
        <v>0</v>
      </c>
      <c r="Z5299" s="122">
        <v>0</v>
      </c>
      <c r="AA5299" s="122">
        <v>0</v>
      </c>
      <c r="AB5299" s="122">
        <v>0</v>
      </c>
      <c r="AC5299" s="122">
        <v>0</v>
      </c>
      <c r="AD5299" s="122">
        <v>0</v>
      </c>
      <c r="AE5299" s="122">
        <v>0</v>
      </c>
      <c r="AF5299" s="122">
        <v>0</v>
      </c>
      <c r="AG5299" s="122">
        <v>0</v>
      </c>
      <c r="AH5299" s="122">
        <v>0</v>
      </c>
      <c r="AI5299" s="122">
        <v>0</v>
      </c>
      <c r="AJ5299" s="122">
        <v>0</v>
      </c>
      <c r="AK5299" s="122">
        <v>0</v>
      </c>
      <c r="AL5299" s="122">
        <v>0</v>
      </c>
    </row>
    <row r="5300" spans="1:38" hidden="1" x14ac:dyDescent="0.25">
      <c r="A5300" s="122" t="s">
        <v>2073</v>
      </c>
      <c r="B5300" s="122">
        <v>1</v>
      </c>
      <c r="C5300" s="122" t="s">
        <v>2282</v>
      </c>
      <c r="D5300" s="122" t="s">
        <v>475</v>
      </c>
      <c r="E5300" s="122">
        <v>96</v>
      </c>
      <c r="F5300" s="122">
        <v>0</v>
      </c>
      <c r="G5300" s="122">
        <v>0</v>
      </c>
      <c r="H5300" s="122">
        <v>0</v>
      </c>
      <c r="I5300" s="122">
        <v>0</v>
      </c>
      <c r="J5300" s="122">
        <v>0</v>
      </c>
      <c r="K5300" s="122">
        <v>0</v>
      </c>
      <c r="L5300" s="122">
        <v>0</v>
      </c>
      <c r="M5300" s="122">
        <v>0</v>
      </c>
      <c r="N5300" s="122">
        <v>0</v>
      </c>
      <c r="O5300" s="122">
        <v>0</v>
      </c>
      <c r="P5300" s="122">
        <v>0</v>
      </c>
      <c r="Q5300" s="122">
        <v>0</v>
      </c>
      <c r="R5300" s="122">
        <v>0</v>
      </c>
      <c r="S5300" s="122">
        <v>0</v>
      </c>
      <c r="T5300" s="122">
        <v>0</v>
      </c>
      <c r="U5300" s="122">
        <v>0</v>
      </c>
      <c r="V5300" s="122">
        <v>0</v>
      </c>
      <c r="W5300" s="122">
        <v>0</v>
      </c>
      <c r="X5300" s="122">
        <v>0</v>
      </c>
      <c r="Y5300" s="122">
        <v>0</v>
      </c>
      <c r="Z5300" s="122">
        <v>0</v>
      </c>
      <c r="AA5300" s="122">
        <v>0</v>
      </c>
      <c r="AB5300" s="122">
        <v>0</v>
      </c>
      <c r="AC5300" s="122">
        <v>0</v>
      </c>
      <c r="AD5300" s="122">
        <v>0</v>
      </c>
      <c r="AE5300" s="122">
        <v>0</v>
      </c>
      <c r="AF5300" s="122">
        <v>0</v>
      </c>
      <c r="AG5300" s="122">
        <v>0</v>
      </c>
      <c r="AH5300" s="122">
        <v>0</v>
      </c>
      <c r="AI5300" s="122">
        <v>0</v>
      </c>
      <c r="AJ5300" s="122">
        <v>0</v>
      </c>
      <c r="AK5300" s="122">
        <v>0</v>
      </c>
      <c r="AL5300" s="122">
        <v>0</v>
      </c>
    </row>
    <row r="5301" spans="1:38" hidden="1" x14ac:dyDescent="0.25">
      <c r="A5301" s="122" t="s">
        <v>2073</v>
      </c>
      <c r="B5301" s="122">
        <v>1</v>
      </c>
      <c r="C5301" s="122" t="s">
        <v>2282</v>
      </c>
      <c r="D5301" s="122" t="s">
        <v>2148</v>
      </c>
      <c r="E5301" s="122">
        <v>96</v>
      </c>
      <c r="F5301" s="122">
        <v>0</v>
      </c>
      <c r="G5301" s="122">
        <v>0</v>
      </c>
      <c r="H5301" s="122">
        <v>0</v>
      </c>
      <c r="I5301" s="122">
        <v>0</v>
      </c>
      <c r="J5301" s="122">
        <v>0</v>
      </c>
      <c r="K5301" s="122">
        <v>0</v>
      </c>
      <c r="L5301" s="122">
        <v>0</v>
      </c>
      <c r="M5301" s="122">
        <v>0</v>
      </c>
      <c r="N5301" s="122">
        <v>0</v>
      </c>
      <c r="O5301" s="122">
        <v>0</v>
      </c>
      <c r="P5301" s="122">
        <v>0</v>
      </c>
      <c r="Q5301" s="122">
        <v>0</v>
      </c>
      <c r="R5301" s="122">
        <v>0</v>
      </c>
      <c r="S5301" s="122">
        <v>0</v>
      </c>
      <c r="T5301" s="122">
        <v>0</v>
      </c>
      <c r="U5301" s="122">
        <v>0</v>
      </c>
      <c r="V5301" s="122">
        <v>0</v>
      </c>
      <c r="W5301" s="122">
        <v>0</v>
      </c>
      <c r="X5301" s="122">
        <v>0</v>
      </c>
      <c r="Y5301" s="122">
        <v>0</v>
      </c>
      <c r="Z5301" s="122">
        <v>0</v>
      </c>
      <c r="AA5301" s="122">
        <v>0</v>
      </c>
      <c r="AB5301" s="122">
        <v>0</v>
      </c>
      <c r="AC5301" s="122">
        <v>0</v>
      </c>
      <c r="AD5301" s="122">
        <v>0</v>
      </c>
      <c r="AE5301" s="122">
        <v>0</v>
      </c>
      <c r="AF5301" s="122">
        <v>0</v>
      </c>
      <c r="AG5301" s="122">
        <v>0</v>
      </c>
      <c r="AH5301" s="122">
        <v>0</v>
      </c>
      <c r="AI5301" s="122">
        <v>0</v>
      </c>
      <c r="AJ5301" s="122">
        <v>4.6066113203899999E-5</v>
      </c>
      <c r="AK5301" s="122">
        <v>4.7299273603E-5</v>
      </c>
      <c r="AL5301" s="122">
        <v>0</v>
      </c>
    </row>
    <row r="5302" spans="1:38" hidden="1" x14ac:dyDescent="0.25">
      <c r="A5302" s="122" t="s">
        <v>2073</v>
      </c>
      <c r="B5302" s="122">
        <v>1</v>
      </c>
      <c r="C5302" s="122" t="s">
        <v>2282</v>
      </c>
      <c r="D5302" s="122" t="s">
        <v>2149</v>
      </c>
      <c r="E5302" s="122">
        <v>96</v>
      </c>
      <c r="F5302" s="122">
        <v>1.0739214620820001E-3</v>
      </c>
      <c r="G5302" s="122">
        <v>1.0739214620820001E-3</v>
      </c>
      <c r="H5302" s="122">
        <v>1.0739214620820001E-3</v>
      </c>
      <c r="I5302" s="122">
        <v>1.3424019383024999E-3</v>
      </c>
      <c r="J5302" s="122">
        <v>1.4766418448126E-3</v>
      </c>
      <c r="K5302" s="122">
        <v>1.8556385329236999E-3</v>
      </c>
      <c r="L5302" s="122">
        <v>2.060618092092E-3</v>
      </c>
      <c r="M5302" s="122">
        <v>2.1776600463883E-3</v>
      </c>
      <c r="N5302" s="122">
        <v>2.6701947219926999E-3</v>
      </c>
      <c r="O5302" s="122">
        <v>2.7096065858251001E-3</v>
      </c>
      <c r="P5302" s="122">
        <v>2.3111079694755998E-3</v>
      </c>
      <c r="Q5302" s="122">
        <v>1.6264983731296E-3</v>
      </c>
      <c r="R5302" s="122">
        <v>1.5933415278664999E-3</v>
      </c>
      <c r="S5302" s="122">
        <v>1.4567558679073999E-3</v>
      </c>
      <c r="T5302" s="122">
        <v>1.3530961074338999E-3</v>
      </c>
      <c r="U5302" s="122">
        <v>1.2466959590642999E-3</v>
      </c>
      <c r="V5302" s="122">
        <v>1.3319923139708E-3</v>
      </c>
      <c r="W5302" s="122">
        <v>1.2728056562543999E-3</v>
      </c>
      <c r="X5302" s="122">
        <v>1.1566853920665001E-3</v>
      </c>
      <c r="Y5302" s="122">
        <v>7.934248481587E-4</v>
      </c>
      <c r="Z5302" s="122">
        <v>1.0664586598008001E-3</v>
      </c>
      <c r="AA5302" s="122">
        <v>2.4251138924571E-3</v>
      </c>
      <c r="AB5302" s="122">
        <v>2.3740116571652E-3</v>
      </c>
      <c r="AC5302" s="122">
        <v>1.2846266962170999E-3</v>
      </c>
      <c r="AD5302" s="122">
        <v>2.3429577506240999E-3</v>
      </c>
      <c r="AE5302" s="122">
        <v>4.0468845213515996E-3</v>
      </c>
      <c r="AF5302" s="122">
        <v>3.5891455995161001E-3</v>
      </c>
      <c r="AG5302" s="122">
        <v>3.4515113671079998E-3</v>
      </c>
      <c r="AH5302" s="122">
        <v>3.1885828407377001E-3</v>
      </c>
      <c r="AI5302" s="122">
        <v>2.6555312702E-3</v>
      </c>
      <c r="AJ5302" s="122">
        <v>2.2002615207809E-3</v>
      </c>
      <c r="AK5302" s="122">
        <v>2.0998615007280998E-3</v>
      </c>
      <c r="AL5302" s="122">
        <v>0</v>
      </c>
    </row>
    <row r="5303" spans="1:38" hidden="1" x14ac:dyDescent="0.25">
      <c r="A5303" s="122" t="s">
        <v>2073</v>
      </c>
      <c r="B5303" s="122">
        <v>1</v>
      </c>
      <c r="C5303" s="122" t="s">
        <v>2282</v>
      </c>
      <c r="D5303" s="122" t="s">
        <v>2150</v>
      </c>
      <c r="E5303" s="122">
        <v>96</v>
      </c>
      <c r="F5303" s="122">
        <v>0.230356182540565</v>
      </c>
      <c r="G5303" s="122">
        <v>0.230356182540565</v>
      </c>
      <c r="H5303" s="122">
        <v>0.230356182540565</v>
      </c>
      <c r="I5303" s="122">
        <v>0.28794522756385638</v>
      </c>
      <c r="J5303" s="122">
        <v>0.31673975163050211</v>
      </c>
      <c r="K5303" s="122">
        <v>0.39803443483745993</v>
      </c>
      <c r="L5303" s="122">
        <v>0.44200245480376582</v>
      </c>
      <c r="M5303" s="122">
        <v>0.46710821855718238</v>
      </c>
      <c r="N5303" s="122">
        <v>0.57275689903593974</v>
      </c>
      <c r="O5303" s="122">
        <v>0.58121049249728141</v>
      </c>
      <c r="P5303" s="122">
        <v>0.49573267637993118</v>
      </c>
      <c r="Q5303" s="122">
        <v>0.34888385419170009</v>
      </c>
      <c r="R5303" s="122">
        <v>0.3417718579476135</v>
      </c>
      <c r="S5303" s="122">
        <v>0.31247424802002383</v>
      </c>
      <c r="T5303" s="122">
        <v>0.29023892272688367</v>
      </c>
      <c r="U5303" s="122">
        <v>0.26741633957107042</v>
      </c>
      <c r="V5303" s="122">
        <v>0.28571229534625991</v>
      </c>
      <c r="W5303" s="122">
        <v>0.2737256203731197</v>
      </c>
      <c r="X5303" s="122">
        <v>0.2490539372749731</v>
      </c>
      <c r="Y5303" s="122">
        <v>0.19421948341184611</v>
      </c>
      <c r="Z5303" s="122">
        <v>0.2997352729684285</v>
      </c>
      <c r="AA5303" s="122">
        <v>3.6110953884182097E-2</v>
      </c>
      <c r="AB5303" s="122">
        <v>4.3129050628064103E-2</v>
      </c>
      <c r="AC5303" s="122">
        <v>3.0974693933000001E-2</v>
      </c>
      <c r="AD5303" s="122">
        <v>3.7698734211599999E-2</v>
      </c>
      <c r="AE5303" s="122">
        <v>3.8463771565500002E-2</v>
      </c>
      <c r="AF5303" s="122">
        <v>2.2589230140499999E-2</v>
      </c>
      <c r="AG5303" s="122">
        <v>2.0028545213300001E-2</v>
      </c>
      <c r="AH5303" s="122">
        <v>1.9941946737000001E-2</v>
      </c>
      <c r="AI5303" s="122">
        <v>1.8599236689000001E-2</v>
      </c>
      <c r="AJ5303" s="122">
        <v>1.4154573705E-2</v>
      </c>
      <c r="AK5303" s="122">
        <v>2.2399194774E-2</v>
      </c>
      <c r="AL5303" s="122">
        <v>0</v>
      </c>
    </row>
    <row r="5304" spans="1:38" hidden="1" x14ac:dyDescent="0.25">
      <c r="A5304" s="122" t="s">
        <v>2073</v>
      </c>
      <c r="B5304" s="122">
        <v>1</v>
      </c>
      <c r="C5304" s="122" t="s">
        <v>2282</v>
      </c>
      <c r="D5304" s="122" t="s">
        <v>2151</v>
      </c>
      <c r="E5304" s="122">
        <v>96</v>
      </c>
      <c r="F5304" s="122">
        <v>0</v>
      </c>
      <c r="G5304" s="122">
        <v>0</v>
      </c>
      <c r="H5304" s="122">
        <v>0</v>
      </c>
      <c r="I5304" s="122">
        <v>0</v>
      </c>
      <c r="J5304" s="122">
        <v>0</v>
      </c>
      <c r="K5304" s="122">
        <v>0</v>
      </c>
      <c r="L5304" s="122">
        <v>0</v>
      </c>
      <c r="M5304" s="122">
        <v>0</v>
      </c>
      <c r="N5304" s="122">
        <v>0</v>
      </c>
      <c r="O5304" s="122">
        <v>0</v>
      </c>
      <c r="P5304" s="122">
        <v>0</v>
      </c>
      <c r="Q5304" s="122">
        <v>0</v>
      </c>
      <c r="R5304" s="122">
        <v>0</v>
      </c>
      <c r="S5304" s="122">
        <v>0</v>
      </c>
      <c r="T5304" s="122">
        <v>0</v>
      </c>
      <c r="U5304" s="122">
        <v>0</v>
      </c>
      <c r="V5304" s="122">
        <v>0</v>
      </c>
      <c r="W5304" s="122">
        <v>0</v>
      </c>
      <c r="X5304" s="122">
        <v>0</v>
      </c>
      <c r="Y5304" s="122">
        <v>0</v>
      </c>
      <c r="Z5304" s="122">
        <v>0</v>
      </c>
      <c r="AA5304" s="122">
        <v>0</v>
      </c>
      <c r="AB5304" s="122">
        <v>0</v>
      </c>
      <c r="AC5304" s="122">
        <v>0</v>
      </c>
      <c r="AD5304" s="122">
        <v>0</v>
      </c>
      <c r="AE5304" s="122">
        <v>0</v>
      </c>
      <c r="AF5304" s="122">
        <v>0</v>
      </c>
      <c r="AG5304" s="122">
        <v>0</v>
      </c>
      <c r="AH5304" s="122">
        <v>0</v>
      </c>
      <c r="AI5304" s="122">
        <v>0</v>
      </c>
      <c r="AJ5304" s="122">
        <v>0</v>
      </c>
      <c r="AK5304" s="122">
        <v>0</v>
      </c>
      <c r="AL5304" s="122">
        <v>0</v>
      </c>
    </row>
    <row r="5305" spans="1:38" hidden="1" x14ac:dyDescent="0.25">
      <c r="A5305" s="122" t="s">
        <v>2073</v>
      </c>
      <c r="B5305" s="122">
        <v>1</v>
      </c>
      <c r="C5305" s="122" t="s">
        <v>2282</v>
      </c>
      <c r="D5305" s="122" t="s">
        <v>2152</v>
      </c>
      <c r="E5305" s="122">
        <v>96</v>
      </c>
      <c r="F5305" s="122">
        <v>0.11235946661066799</v>
      </c>
      <c r="G5305" s="122">
        <v>0.11237645735066799</v>
      </c>
      <c r="H5305" s="122">
        <v>0.112393447136668</v>
      </c>
      <c r="I5305" s="122">
        <v>0.14050030452873499</v>
      </c>
      <c r="J5305" s="122">
        <v>0.1545622274206685</v>
      </c>
      <c r="K5305" s="122">
        <v>0.19423184290743051</v>
      </c>
      <c r="L5305" s="122">
        <v>0.2156948538136417</v>
      </c>
      <c r="M5305" s="122">
        <v>0.22795753366509769</v>
      </c>
      <c r="N5305" s="122">
        <v>0.27950615207781482</v>
      </c>
      <c r="O5305" s="122">
        <v>0.28364650222300092</v>
      </c>
      <c r="P5305" s="122">
        <v>0.24197048454004261</v>
      </c>
      <c r="Q5305" s="122">
        <v>0.17035989874251031</v>
      </c>
      <c r="R5305" s="122">
        <v>0.1669079117895704</v>
      </c>
      <c r="S5305" s="122">
        <v>0.15263458188238049</v>
      </c>
      <c r="T5305" s="122">
        <v>0.14180597835830319</v>
      </c>
      <c r="U5305" s="122">
        <v>0.1306909342653291</v>
      </c>
      <c r="V5305" s="122">
        <v>0.139632033615845</v>
      </c>
      <c r="W5305" s="122">
        <v>0.13345663972037999</v>
      </c>
      <c r="X5305" s="122">
        <v>0.1213244286359874</v>
      </c>
      <c r="Y5305" s="122">
        <v>7.7661899917459601E-2</v>
      </c>
      <c r="Z5305" s="122">
        <v>8.4900734022952395E-2</v>
      </c>
      <c r="AA5305" s="122">
        <v>3.4604916160478699E-2</v>
      </c>
      <c r="AB5305" s="122">
        <v>1.8706907971509E-2</v>
      </c>
      <c r="AC5305" s="122">
        <v>1.79890945130542E-2</v>
      </c>
      <c r="AD5305" s="122">
        <v>4.31460844726472E-2</v>
      </c>
      <c r="AE5305" s="122">
        <v>4.85915207446245E-2</v>
      </c>
      <c r="AF5305" s="122">
        <v>5.0310045297781401E-2</v>
      </c>
      <c r="AG5305" s="122">
        <v>6.5062188485964206E-2</v>
      </c>
      <c r="AH5305" s="122">
        <v>9.3724693570461495E-2</v>
      </c>
      <c r="AI5305" s="122">
        <v>0.1100265282746198</v>
      </c>
      <c r="AJ5305" s="122">
        <v>0.1185703603544707</v>
      </c>
      <c r="AK5305" s="122">
        <v>0.1082981054637443</v>
      </c>
      <c r="AL5305" s="122">
        <v>0</v>
      </c>
    </row>
    <row r="5306" spans="1:38" hidden="1" x14ac:dyDescent="0.25">
      <c r="A5306" s="122" t="s">
        <v>2073</v>
      </c>
      <c r="B5306" s="122">
        <v>1</v>
      </c>
      <c r="C5306" s="122" t="s">
        <v>2282</v>
      </c>
      <c r="D5306" s="122" t="s">
        <v>2153</v>
      </c>
      <c r="E5306" s="122">
        <v>96</v>
      </c>
      <c r="F5306" s="122">
        <v>0</v>
      </c>
      <c r="G5306" s="122">
        <v>0</v>
      </c>
      <c r="H5306" s="122">
        <v>0</v>
      </c>
      <c r="I5306" s="122">
        <v>0</v>
      </c>
      <c r="J5306" s="122">
        <v>0</v>
      </c>
      <c r="K5306" s="122">
        <v>0</v>
      </c>
      <c r="L5306" s="122">
        <v>0</v>
      </c>
      <c r="M5306" s="122">
        <v>0</v>
      </c>
      <c r="N5306" s="122">
        <v>0</v>
      </c>
      <c r="O5306" s="122">
        <v>0</v>
      </c>
      <c r="P5306" s="122">
        <v>0</v>
      </c>
      <c r="Q5306" s="122">
        <v>0</v>
      </c>
      <c r="R5306" s="122">
        <v>0</v>
      </c>
      <c r="S5306" s="122">
        <v>0</v>
      </c>
      <c r="T5306" s="122">
        <v>0</v>
      </c>
      <c r="U5306" s="122">
        <v>0</v>
      </c>
      <c r="V5306" s="122">
        <v>0</v>
      </c>
      <c r="W5306" s="122">
        <v>0</v>
      </c>
      <c r="X5306" s="122">
        <v>0</v>
      </c>
      <c r="Y5306" s="122">
        <v>0</v>
      </c>
      <c r="Z5306" s="122">
        <v>0</v>
      </c>
      <c r="AA5306" s="122">
        <v>0</v>
      </c>
      <c r="AB5306" s="122">
        <v>0</v>
      </c>
      <c r="AC5306" s="122">
        <v>0</v>
      </c>
      <c r="AD5306" s="122">
        <v>0</v>
      </c>
      <c r="AE5306" s="122">
        <v>0</v>
      </c>
      <c r="AF5306" s="122">
        <v>0</v>
      </c>
      <c r="AG5306" s="122">
        <v>0</v>
      </c>
      <c r="AH5306" s="122">
        <v>0</v>
      </c>
      <c r="AI5306" s="122">
        <v>0</v>
      </c>
      <c r="AJ5306" s="122">
        <v>0</v>
      </c>
      <c r="AK5306" s="122">
        <v>0</v>
      </c>
      <c r="AL5306" s="122">
        <v>0</v>
      </c>
    </row>
    <row r="5307" spans="1:38" hidden="1" x14ac:dyDescent="0.25">
      <c r="A5307" s="122" t="s">
        <v>2073</v>
      </c>
      <c r="B5307" s="122">
        <v>1</v>
      </c>
      <c r="C5307" s="122" t="s">
        <v>2282</v>
      </c>
      <c r="D5307" s="122" t="s">
        <v>2154</v>
      </c>
      <c r="E5307" s="122">
        <v>96</v>
      </c>
      <c r="F5307" s="122">
        <v>0</v>
      </c>
      <c r="G5307" s="122">
        <v>0</v>
      </c>
      <c r="H5307" s="122">
        <v>0</v>
      </c>
      <c r="I5307" s="122">
        <v>0</v>
      </c>
      <c r="J5307" s="122">
        <v>0</v>
      </c>
      <c r="K5307" s="122">
        <v>0</v>
      </c>
      <c r="L5307" s="122">
        <v>0</v>
      </c>
      <c r="M5307" s="122">
        <v>0</v>
      </c>
      <c r="N5307" s="122">
        <v>0</v>
      </c>
      <c r="O5307" s="122">
        <v>0</v>
      </c>
      <c r="P5307" s="122">
        <v>0</v>
      </c>
      <c r="Q5307" s="122">
        <v>0</v>
      </c>
      <c r="R5307" s="122">
        <v>0</v>
      </c>
      <c r="S5307" s="122">
        <v>0</v>
      </c>
      <c r="T5307" s="122">
        <v>0</v>
      </c>
      <c r="U5307" s="122">
        <v>0</v>
      </c>
      <c r="V5307" s="122">
        <v>0</v>
      </c>
      <c r="W5307" s="122">
        <v>0</v>
      </c>
      <c r="X5307" s="122">
        <v>0</v>
      </c>
      <c r="Y5307" s="122">
        <v>0</v>
      </c>
      <c r="Z5307" s="122">
        <v>0</v>
      </c>
      <c r="AA5307" s="122">
        <v>0</v>
      </c>
      <c r="AB5307" s="122">
        <v>0</v>
      </c>
      <c r="AC5307" s="122">
        <v>0</v>
      </c>
      <c r="AD5307" s="122">
        <v>0</v>
      </c>
      <c r="AE5307" s="122">
        <v>0</v>
      </c>
      <c r="AF5307" s="122">
        <v>0</v>
      </c>
      <c r="AG5307" s="122">
        <v>0</v>
      </c>
      <c r="AH5307" s="122">
        <v>0</v>
      </c>
      <c r="AI5307" s="122">
        <v>0</v>
      </c>
      <c r="AJ5307" s="122">
        <v>0</v>
      </c>
      <c r="AK5307" s="122">
        <v>0</v>
      </c>
      <c r="AL5307" s="122">
        <v>0</v>
      </c>
    </row>
    <row r="5308" spans="1:38" hidden="1" x14ac:dyDescent="0.25">
      <c r="A5308" s="122" t="s">
        <v>2073</v>
      </c>
      <c r="B5308" s="122">
        <v>1</v>
      </c>
      <c r="C5308" s="122" t="s">
        <v>2282</v>
      </c>
      <c r="D5308" s="122" t="s">
        <v>2155</v>
      </c>
      <c r="E5308" s="122">
        <v>96</v>
      </c>
      <c r="F5308" s="122">
        <v>0.32875424801876818</v>
      </c>
      <c r="G5308" s="122">
        <v>0.32875424801876818</v>
      </c>
      <c r="H5308" s="122">
        <v>0.32875424801876818</v>
      </c>
      <c r="I5308" s="122">
        <v>0.41094281152066009</v>
      </c>
      <c r="J5308" s="122">
        <v>0.45203709094020622</v>
      </c>
      <c r="K5308" s="122">
        <v>0.56805730138748023</v>
      </c>
      <c r="L5308" s="122">
        <v>0.63080653328900915</v>
      </c>
      <c r="M5308" s="122">
        <v>0.66663637997003189</v>
      </c>
      <c r="N5308" s="122">
        <v>0.81741354586784787</v>
      </c>
      <c r="O5308" s="122">
        <v>0.82947814450695545</v>
      </c>
      <c r="P5308" s="122">
        <v>0.70748795247398955</v>
      </c>
      <c r="Q5308" s="122">
        <v>0.497911747191225</v>
      </c>
      <c r="R5308" s="122">
        <v>0.48776181789581879</v>
      </c>
      <c r="S5308" s="122">
        <v>0.44594955299460842</v>
      </c>
      <c r="T5308" s="122">
        <v>0.41421627023334467</v>
      </c>
      <c r="U5308" s="122">
        <v>0.38164488261896118</v>
      </c>
      <c r="V5308" s="122">
        <v>0.40775606800528569</v>
      </c>
      <c r="W5308" s="122">
        <v>0.3896376756065919</v>
      </c>
      <c r="X5308" s="122">
        <v>0.35579121485559478</v>
      </c>
      <c r="Y5308" s="122">
        <v>0.19567635256769561</v>
      </c>
      <c r="Z5308" s="122">
        <v>0.28229592404945819</v>
      </c>
      <c r="AA5308" s="122">
        <v>0.28437079236314772</v>
      </c>
      <c r="AB5308" s="122">
        <v>0.29074825639680479</v>
      </c>
      <c r="AC5308" s="122">
        <v>0.2203339330306244</v>
      </c>
      <c r="AD5308" s="122">
        <v>0.27683946275261911</v>
      </c>
      <c r="AE5308" s="122">
        <v>0.2670767064713177</v>
      </c>
      <c r="AF5308" s="122">
        <v>0.30105925375068199</v>
      </c>
      <c r="AG5308" s="122">
        <v>0.2828005235627738</v>
      </c>
      <c r="AH5308" s="122">
        <v>0.29448142878421513</v>
      </c>
      <c r="AI5308" s="122">
        <v>0.30615868886773862</v>
      </c>
      <c r="AJ5308" s="122">
        <v>0.33729524814859202</v>
      </c>
      <c r="AK5308" s="122">
        <v>0.41220639957550798</v>
      </c>
      <c r="AL5308" s="122">
        <v>0</v>
      </c>
    </row>
    <row r="5309" spans="1:38" hidden="1" x14ac:dyDescent="0.25">
      <c r="A5309" s="122" t="s">
        <v>2073</v>
      </c>
      <c r="B5309" s="122">
        <v>1</v>
      </c>
      <c r="C5309" s="122" t="s">
        <v>2282</v>
      </c>
      <c r="D5309" s="122" t="s">
        <v>2156</v>
      </c>
      <c r="E5309" s="122">
        <v>96</v>
      </c>
      <c r="F5309" s="122">
        <v>4.474674617675E-4</v>
      </c>
      <c r="G5309" s="122">
        <v>4.474674617675E-4</v>
      </c>
      <c r="H5309" s="122">
        <v>4.474674617675E-4</v>
      </c>
      <c r="I5309" s="122">
        <v>5.5933404685929995E-4</v>
      </c>
      <c r="J5309" s="122">
        <v>6.1526789810519998E-4</v>
      </c>
      <c r="K5309" s="122">
        <v>7.7318338663480001E-4</v>
      </c>
      <c r="L5309" s="122">
        <v>8.5859050190499999E-4</v>
      </c>
      <c r="M5309" s="122">
        <v>9.0735855614520002E-4</v>
      </c>
      <c r="N5309" s="122">
        <v>1.1125808755135E-3</v>
      </c>
      <c r="O5309" s="122">
        <v>1.1290022077269999E-3</v>
      </c>
      <c r="P5309" s="122">
        <v>9.6296144098150004E-4</v>
      </c>
      <c r="Q5309" s="122">
        <v>6.7770715855410002E-4</v>
      </c>
      <c r="R5309" s="122">
        <v>6.6389183376939999E-4</v>
      </c>
      <c r="S5309" s="122">
        <v>6.0698168984480003E-4</v>
      </c>
      <c r="T5309" s="122">
        <v>5.637899863142E-4</v>
      </c>
      <c r="U5309" s="122">
        <v>5.1945720498510004E-4</v>
      </c>
      <c r="V5309" s="122">
        <v>5.549964936295E-4</v>
      </c>
      <c r="W5309" s="122">
        <v>1.0028531722809E-3</v>
      </c>
      <c r="X5309" s="122">
        <v>2.3720225739443002E-3</v>
      </c>
      <c r="Y5309" s="122">
        <v>2.8443871518162001E-3</v>
      </c>
      <c r="Z5309" s="122">
        <v>2.8715457506170001E-3</v>
      </c>
      <c r="AA5309" s="122">
        <v>2.36662355300939E-2</v>
      </c>
      <c r="AB5309" s="122">
        <v>2.2649751674327201E-2</v>
      </c>
      <c r="AC5309" s="122">
        <v>2.7528866806045001E-2</v>
      </c>
      <c r="AD5309" s="122">
        <v>2.7529809765112701E-2</v>
      </c>
      <c r="AE5309" s="122">
        <v>1.8405076964487298E-2</v>
      </c>
      <c r="AF5309" s="122">
        <v>8.4609542368284992E-3</v>
      </c>
      <c r="AG5309" s="122">
        <v>9.4895377376264002E-3</v>
      </c>
      <c r="AH5309" s="122">
        <v>7.0802504042336003E-3</v>
      </c>
      <c r="AI5309" s="122">
        <v>8.4940257550000006E-3</v>
      </c>
      <c r="AJ5309" s="122">
        <v>6.5497192080407997E-3</v>
      </c>
      <c r="AK5309" s="122">
        <v>6.3363716156312E-3</v>
      </c>
      <c r="AL5309" s="122">
        <v>0</v>
      </c>
    </row>
    <row r="5310" spans="1:38" hidden="1" x14ac:dyDescent="0.25">
      <c r="A5310" s="122" t="s">
        <v>2073</v>
      </c>
      <c r="B5310" s="122">
        <v>1</v>
      </c>
      <c r="C5310" s="122" t="s">
        <v>2282</v>
      </c>
      <c r="D5310" s="122" t="s">
        <v>2178</v>
      </c>
      <c r="E5310" s="122">
        <v>96</v>
      </c>
      <c r="F5310" s="122">
        <v>0</v>
      </c>
      <c r="G5310" s="122">
        <v>0</v>
      </c>
      <c r="H5310" s="122">
        <v>0</v>
      </c>
      <c r="I5310" s="122">
        <v>0</v>
      </c>
      <c r="J5310" s="122">
        <v>0</v>
      </c>
      <c r="K5310" s="122">
        <v>0</v>
      </c>
      <c r="L5310" s="122">
        <v>0</v>
      </c>
      <c r="M5310" s="122">
        <v>0</v>
      </c>
      <c r="N5310" s="122">
        <v>0</v>
      </c>
      <c r="O5310" s="122">
        <v>0</v>
      </c>
      <c r="P5310" s="122">
        <v>0</v>
      </c>
      <c r="Q5310" s="122">
        <v>0</v>
      </c>
      <c r="R5310" s="122">
        <v>0</v>
      </c>
      <c r="S5310" s="122">
        <v>0</v>
      </c>
      <c r="T5310" s="122">
        <v>0</v>
      </c>
      <c r="U5310" s="122">
        <v>0</v>
      </c>
      <c r="V5310" s="122">
        <v>0</v>
      </c>
      <c r="W5310" s="122">
        <v>0</v>
      </c>
      <c r="X5310" s="122">
        <v>0</v>
      </c>
      <c r="Y5310" s="122">
        <v>0</v>
      </c>
      <c r="Z5310" s="122">
        <v>0</v>
      </c>
      <c r="AA5310" s="122">
        <v>0</v>
      </c>
      <c r="AB5310" s="122">
        <v>0</v>
      </c>
      <c r="AC5310" s="122">
        <v>0</v>
      </c>
      <c r="AD5310" s="122">
        <v>0</v>
      </c>
      <c r="AE5310" s="122">
        <v>0</v>
      </c>
      <c r="AF5310" s="122">
        <v>0</v>
      </c>
      <c r="AG5310" s="122">
        <v>0</v>
      </c>
      <c r="AH5310" s="122">
        <v>0</v>
      </c>
      <c r="AI5310" s="122">
        <v>0</v>
      </c>
      <c r="AJ5310" s="122">
        <v>0</v>
      </c>
      <c r="AK5310" s="122">
        <v>0</v>
      </c>
      <c r="AL5310" s="122">
        <v>0</v>
      </c>
    </row>
    <row r="5311" spans="1:38" hidden="1" x14ac:dyDescent="0.25">
      <c r="A5311" s="122" t="s">
        <v>2073</v>
      </c>
      <c r="B5311" s="122">
        <v>1</v>
      </c>
      <c r="C5311" s="122" t="s">
        <v>2282</v>
      </c>
      <c r="D5311" s="122" t="s">
        <v>2212</v>
      </c>
      <c r="E5311" s="122">
        <v>96</v>
      </c>
      <c r="F5311" s="122">
        <v>0</v>
      </c>
      <c r="G5311" s="122">
        <v>0</v>
      </c>
      <c r="H5311" s="122">
        <v>0</v>
      </c>
      <c r="I5311" s="122">
        <v>0</v>
      </c>
      <c r="J5311" s="122">
        <v>0</v>
      </c>
      <c r="K5311" s="122">
        <v>0</v>
      </c>
      <c r="L5311" s="122">
        <v>0</v>
      </c>
      <c r="M5311" s="122">
        <v>0</v>
      </c>
      <c r="N5311" s="122">
        <v>0</v>
      </c>
      <c r="O5311" s="122">
        <v>0</v>
      </c>
      <c r="P5311" s="122">
        <v>0</v>
      </c>
      <c r="Q5311" s="122">
        <v>0</v>
      </c>
      <c r="R5311" s="122">
        <v>0</v>
      </c>
      <c r="S5311" s="122">
        <v>0</v>
      </c>
      <c r="T5311" s="122">
        <v>0</v>
      </c>
      <c r="U5311" s="122">
        <v>0</v>
      </c>
      <c r="V5311" s="122">
        <v>0</v>
      </c>
      <c r="W5311" s="122">
        <v>0</v>
      </c>
      <c r="X5311" s="122">
        <v>0</v>
      </c>
      <c r="Y5311" s="122">
        <v>0</v>
      </c>
      <c r="Z5311" s="122">
        <v>0</v>
      </c>
      <c r="AA5311" s="122">
        <v>0</v>
      </c>
      <c r="AB5311" s="122">
        <v>0</v>
      </c>
      <c r="AC5311" s="122">
        <v>0</v>
      </c>
      <c r="AD5311" s="122">
        <v>0</v>
      </c>
      <c r="AE5311" s="122">
        <v>0</v>
      </c>
      <c r="AF5311" s="122">
        <v>0</v>
      </c>
      <c r="AG5311" s="122">
        <v>0</v>
      </c>
      <c r="AH5311" s="122">
        <v>0</v>
      </c>
      <c r="AI5311" s="122">
        <v>0</v>
      </c>
      <c r="AJ5311" s="122">
        <v>0</v>
      </c>
      <c r="AK5311" s="122">
        <v>0</v>
      </c>
      <c r="AL5311" s="122">
        <v>0</v>
      </c>
    </row>
    <row r="5312" spans="1:38" hidden="1" x14ac:dyDescent="0.25">
      <c r="A5312" s="122" t="s">
        <v>2073</v>
      </c>
      <c r="B5312" s="122">
        <v>1</v>
      </c>
      <c r="C5312" s="122" t="s">
        <v>2282</v>
      </c>
      <c r="D5312" s="122" t="s">
        <v>2157</v>
      </c>
      <c r="E5312" s="122">
        <v>96</v>
      </c>
      <c r="F5312" s="122">
        <v>0</v>
      </c>
      <c r="G5312" s="122">
        <v>0</v>
      </c>
      <c r="H5312" s="122">
        <v>0</v>
      </c>
      <c r="I5312" s="122">
        <v>0</v>
      </c>
      <c r="J5312" s="122">
        <v>0</v>
      </c>
      <c r="K5312" s="122">
        <v>0</v>
      </c>
      <c r="L5312" s="122">
        <v>0</v>
      </c>
      <c r="M5312" s="122">
        <v>0</v>
      </c>
      <c r="N5312" s="122">
        <v>0</v>
      </c>
      <c r="O5312" s="122">
        <v>0</v>
      </c>
      <c r="P5312" s="122">
        <v>0</v>
      </c>
      <c r="Q5312" s="122">
        <v>0</v>
      </c>
      <c r="R5312" s="122">
        <v>0</v>
      </c>
      <c r="S5312" s="122">
        <v>0</v>
      </c>
      <c r="T5312" s="122">
        <v>0</v>
      </c>
      <c r="U5312" s="122">
        <v>0</v>
      </c>
      <c r="V5312" s="122">
        <v>0</v>
      </c>
      <c r="W5312" s="122">
        <v>0</v>
      </c>
      <c r="X5312" s="122">
        <v>0</v>
      </c>
      <c r="Y5312" s="122">
        <v>0</v>
      </c>
      <c r="Z5312" s="122">
        <v>0</v>
      </c>
      <c r="AA5312" s="122">
        <v>0</v>
      </c>
      <c r="AB5312" s="122">
        <v>0</v>
      </c>
      <c r="AC5312" s="122">
        <v>0</v>
      </c>
      <c r="AD5312" s="122">
        <v>0</v>
      </c>
      <c r="AE5312" s="122">
        <v>0</v>
      </c>
      <c r="AF5312" s="122">
        <v>0</v>
      </c>
      <c r="AG5312" s="122">
        <v>0</v>
      </c>
      <c r="AH5312" s="122">
        <v>0</v>
      </c>
      <c r="AI5312" s="122">
        <v>0</v>
      </c>
      <c r="AJ5312" s="122">
        <v>0</v>
      </c>
      <c r="AK5312" s="122">
        <v>0</v>
      </c>
      <c r="AL5312" s="122">
        <v>0</v>
      </c>
    </row>
    <row r="5313" spans="1:38" hidden="1" x14ac:dyDescent="0.25">
      <c r="A5313" s="122" t="s">
        <v>2073</v>
      </c>
      <c r="B5313" s="122">
        <v>1</v>
      </c>
      <c r="C5313" s="122" t="s">
        <v>2282</v>
      </c>
      <c r="D5313" s="122" t="s">
        <v>2158</v>
      </c>
      <c r="E5313" s="122">
        <v>96</v>
      </c>
      <c r="F5313" s="122">
        <v>0</v>
      </c>
      <c r="G5313" s="122">
        <v>0</v>
      </c>
      <c r="H5313" s="122">
        <v>0</v>
      </c>
      <c r="I5313" s="122">
        <v>0</v>
      </c>
      <c r="J5313" s="122">
        <v>0</v>
      </c>
      <c r="K5313" s="122">
        <v>0</v>
      </c>
      <c r="L5313" s="122">
        <v>0</v>
      </c>
      <c r="M5313" s="122">
        <v>0</v>
      </c>
      <c r="N5313" s="122">
        <v>0</v>
      </c>
      <c r="O5313" s="122">
        <v>0</v>
      </c>
      <c r="P5313" s="122">
        <v>0</v>
      </c>
      <c r="Q5313" s="122">
        <v>0</v>
      </c>
      <c r="R5313" s="122">
        <v>0</v>
      </c>
      <c r="S5313" s="122">
        <v>0</v>
      </c>
      <c r="T5313" s="122">
        <v>0</v>
      </c>
      <c r="U5313" s="122">
        <v>0</v>
      </c>
      <c r="V5313" s="122">
        <v>0</v>
      </c>
      <c r="W5313" s="122">
        <v>0</v>
      </c>
      <c r="X5313" s="122">
        <v>0</v>
      </c>
      <c r="Y5313" s="122">
        <v>0</v>
      </c>
      <c r="Z5313" s="122">
        <v>0</v>
      </c>
      <c r="AA5313" s="122">
        <v>2.6076514982619999E-4</v>
      </c>
      <c r="AB5313" s="122">
        <v>2.552702700544E-4</v>
      </c>
      <c r="AC5313" s="122">
        <v>1.381321641632E-4</v>
      </c>
      <c r="AD5313" s="122">
        <v>2.6605415362980001E-4</v>
      </c>
      <c r="AE5313" s="122">
        <v>0</v>
      </c>
      <c r="AF5313" s="122">
        <v>0</v>
      </c>
      <c r="AG5313" s="122">
        <v>0</v>
      </c>
      <c r="AH5313" s="122">
        <v>0</v>
      </c>
      <c r="AI5313" s="122">
        <v>0</v>
      </c>
      <c r="AJ5313" s="122">
        <v>0</v>
      </c>
      <c r="AK5313" s="122">
        <v>0</v>
      </c>
      <c r="AL5313" s="122">
        <v>0</v>
      </c>
    </row>
    <row r="5314" spans="1:38" hidden="1" x14ac:dyDescent="0.25">
      <c r="A5314" s="122" t="s">
        <v>2073</v>
      </c>
      <c r="B5314" s="122">
        <v>1</v>
      </c>
      <c r="C5314" s="122" t="s">
        <v>2282</v>
      </c>
      <c r="D5314" s="122" t="s">
        <v>2159</v>
      </c>
      <c r="E5314" s="122">
        <v>96</v>
      </c>
      <c r="F5314" s="122">
        <v>0</v>
      </c>
      <c r="G5314" s="122">
        <v>0</v>
      </c>
      <c r="H5314" s="122">
        <v>0</v>
      </c>
      <c r="I5314" s="122">
        <v>0</v>
      </c>
      <c r="J5314" s="122">
        <v>0</v>
      </c>
      <c r="K5314" s="122">
        <v>0</v>
      </c>
      <c r="L5314" s="122">
        <v>0</v>
      </c>
      <c r="M5314" s="122">
        <v>0</v>
      </c>
      <c r="N5314" s="122">
        <v>0</v>
      </c>
      <c r="O5314" s="122">
        <v>0</v>
      </c>
      <c r="P5314" s="122">
        <v>0</v>
      </c>
      <c r="Q5314" s="122">
        <v>0</v>
      </c>
      <c r="R5314" s="122">
        <v>0</v>
      </c>
      <c r="S5314" s="122">
        <v>0</v>
      </c>
      <c r="T5314" s="122">
        <v>0</v>
      </c>
      <c r="U5314" s="122">
        <v>0</v>
      </c>
      <c r="V5314" s="122">
        <v>0</v>
      </c>
      <c r="W5314" s="122">
        <v>0</v>
      </c>
      <c r="X5314" s="122">
        <v>0</v>
      </c>
      <c r="Y5314" s="122">
        <v>0</v>
      </c>
      <c r="Z5314" s="122">
        <v>0</v>
      </c>
      <c r="AA5314" s="122">
        <v>0</v>
      </c>
      <c r="AB5314" s="122">
        <v>0</v>
      </c>
      <c r="AC5314" s="122">
        <v>0</v>
      </c>
      <c r="AD5314" s="122">
        <v>0</v>
      </c>
      <c r="AE5314" s="122">
        <v>0</v>
      </c>
      <c r="AF5314" s="122">
        <v>0</v>
      </c>
      <c r="AG5314" s="122">
        <v>0</v>
      </c>
      <c r="AH5314" s="122">
        <v>0</v>
      </c>
      <c r="AI5314" s="122">
        <v>0</v>
      </c>
      <c r="AJ5314" s="122">
        <v>0</v>
      </c>
      <c r="AK5314" s="122">
        <v>0</v>
      </c>
      <c r="AL5314" s="122">
        <v>0</v>
      </c>
    </row>
    <row r="5315" spans="1:38" hidden="1" x14ac:dyDescent="0.25">
      <c r="A5315" s="122" t="s">
        <v>2073</v>
      </c>
      <c r="B5315" s="122">
        <v>1</v>
      </c>
      <c r="C5315" s="122" t="s">
        <v>2282</v>
      </c>
      <c r="D5315" s="122" t="s">
        <v>2160</v>
      </c>
      <c r="E5315" s="122">
        <v>96</v>
      </c>
      <c r="F5315" s="122">
        <v>0</v>
      </c>
      <c r="G5315" s="122">
        <v>0</v>
      </c>
      <c r="H5315" s="122">
        <v>0</v>
      </c>
      <c r="I5315" s="122">
        <v>0</v>
      </c>
      <c r="J5315" s="122">
        <v>0</v>
      </c>
      <c r="K5315" s="122">
        <v>0</v>
      </c>
      <c r="L5315" s="122">
        <v>0</v>
      </c>
      <c r="M5315" s="122">
        <v>0</v>
      </c>
      <c r="N5315" s="122">
        <v>0</v>
      </c>
      <c r="O5315" s="122">
        <v>0</v>
      </c>
      <c r="P5315" s="122">
        <v>0</v>
      </c>
      <c r="Q5315" s="122">
        <v>0</v>
      </c>
      <c r="R5315" s="122">
        <v>0</v>
      </c>
      <c r="S5315" s="122">
        <v>0</v>
      </c>
      <c r="T5315" s="122">
        <v>0</v>
      </c>
      <c r="U5315" s="122">
        <v>0</v>
      </c>
      <c r="V5315" s="122">
        <v>0</v>
      </c>
      <c r="W5315" s="122">
        <v>0</v>
      </c>
      <c r="X5315" s="122">
        <v>0</v>
      </c>
      <c r="Y5315" s="122">
        <v>0</v>
      </c>
      <c r="Z5315" s="122">
        <v>0</v>
      </c>
      <c r="AA5315" s="122">
        <v>0</v>
      </c>
      <c r="AB5315" s="122">
        <v>0</v>
      </c>
      <c r="AC5315" s="122">
        <v>0</v>
      </c>
      <c r="AD5315" s="122">
        <v>0</v>
      </c>
      <c r="AE5315" s="122">
        <v>0</v>
      </c>
      <c r="AF5315" s="122">
        <v>0</v>
      </c>
      <c r="AG5315" s="122">
        <v>0</v>
      </c>
      <c r="AH5315" s="122">
        <v>0</v>
      </c>
      <c r="AI5315" s="122">
        <v>0</v>
      </c>
      <c r="AJ5315" s="122">
        <v>0</v>
      </c>
      <c r="AK5315" s="122">
        <v>0</v>
      </c>
      <c r="AL5315" s="122">
        <v>0</v>
      </c>
    </row>
    <row r="5316" spans="1:38" hidden="1" x14ac:dyDescent="0.25">
      <c r="A5316" s="122" t="s">
        <v>2073</v>
      </c>
      <c r="B5316" s="122">
        <v>1</v>
      </c>
      <c r="C5316" s="122" t="s">
        <v>2282</v>
      </c>
      <c r="D5316" s="122" t="s">
        <v>2161</v>
      </c>
      <c r="E5316" s="122">
        <v>96</v>
      </c>
      <c r="F5316" s="122">
        <v>0.57263582989324013</v>
      </c>
      <c r="G5316" s="122">
        <v>0.57263582989324013</v>
      </c>
      <c r="H5316" s="122">
        <v>0.57263582989324013</v>
      </c>
      <c r="I5316" s="122">
        <v>0.71579478814580022</v>
      </c>
      <c r="J5316" s="122">
        <v>0.78737426660558008</v>
      </c>
      <c r="K5316" s="122">
        <v>0.98946238786293195</v>
      </c>
      <c r="L5316" s="122">
        <v>1.098761232421487</v>
      </c>
      <c r="M5316" s="122">
        <v>1.161170931157937</v>
      </c>
      <c r="N5316" s="122">
        <v>1.423799956706004</v>
      </c>
      <c r="O5316" s="122">
        <v>1.444814502264461</v>
      </c>
      <c r="P5316" s="122">
        <v>1.2323276513811441</v>
      </c>
      <c r="Q5316" s="122">
        <v>0.86728037278707049</v>
      </c>
      <c r="R5316" s="122">
        <v>0.84960086435614268</v>
      </c>
      <c r="S5316" s="122">
        <v>0.7767707749836974</v>
      </c>
      <c r="T5316" s="122">
        <v>0.72149661606186932</v>
      </c>
      <c r="U5316" s="122">
        <v>0.66476261467499675</v>
      </c>
      <c r="V5316" s="122">
        <v>0.71024400582594915</v>
      </c>
      <c r="W5316" s="122">
        <v>0.67868474649775079</v>
      </c>
      <c r="X5316" s="122">
        <v>0.61676680515980042</v>
      </c>
      <c r="Y5316" s="122">
        <v>0.45543256656613068</v>
      </c>
      <c r="Z5316" s="122">
        <v>0.59529172712602552</v>
      </c>
      <c r="AA5316" s="122">
        <v>1.12474965029451</v>
      </c>
      <c r="AB5316" s="122">
        <v>0.9716335339244081</v>
      </c>
      <c r="AC5316" s="122">
        <v>0.92409448980907261</v>
      </c>
      <c r="AD5316" s="122">
        <v>0.96931525488642245</v>
      </c>
      <c r="AE5316" s="122">
        <v>1.0198669196593231</v>
      </c>
      <c r="AF5316" s="122">
        <v>1.0408853894100221</v>
      </c>
      <c r="AG5316" s="122">
        <v>1.117649450637815</v>
      </c>
      <c r="AH5316" s="122">
        <v>1.114565093316203</v>
      </c>
      <c r="AI5316" s="122">
        <v>0.98628164620383141</v>
      </c>
      <c r="AJ5316" s="122">
        <v>0.9393727800366275</v>
      </c>
      <c r="AK5316" s="122">
        <v>0.9644114098926807</v>
      </c>
      <c r="AL5316" s="122">
        <v>0</v>
      </c>
    </row>
    <row r="5317" spans="1:38" hidden="1" x14ac:dyDescent="0.25">
      <c r="A5317" s="122" t="s">
        <v>2073</v>
      </c>
      <c r="B5317" s="122">
        <v>1</v>
      </c>
      <c r="C5317" s="122" t="s">
        <v>2282</v>
      </c>
      <c r="D5317" s="122" t="s">
        <v>2162</v>
      </c>
      <c r="E5317" s="122">
        <v>96</v>
      </c>
      <c r="F5317" s="122">
        <v>0.12262842255070069</v>
      </c>
      <c r="G5317" s="122">
        <v>0.12262842255070069</v>
      </c>
      <c r="H5317" s="122">
        <v>0.12262842255070069</v>
      </c>
      <c r="I5317" s="122">
        <v>0.1532855272466758</v>
      </c>
      <c r="J5317" s="122">
        <v>0.1686140807048635</v>
      </c>
      <c r="K5317" s="122">
        <v>0.2118907080264015</v>
      </c>
      <c r="L5317" s="122">
        <v>0.23529676141782219</v>
      </c>
      <c r="M5317" s="122">
        <v>0.2486616309763974</v>
      </c>
      <c r="N5317" s="122">
        <v>0.30490292909138178</v>
      </c>
      <c r="O5317" s="122">
        <v>0.3094031380206772</v>
      </c>
      <c r="P5317" s="122">
        <v>0.26389965041217811</v>
      </c>
      <c r="Q5317" s="122">
        <v>0.18572575902472399</v>
      </c>
      <c r="R5317" s="122">
        <v>0.1819397387929369</v>
      </c>
      <c r="S5317" s="122">
        <v>0.1663433713008815</v>
      </c>
      <c r="T5317" s="122">
        <v>0.15450655879360251</v>
      </c>
      <c r="U5317" s="122">
        <v>0.1423571244518633</v>
      </c>
      <c r="V5317" s="122">
        <v>0.15209684168209531</v>
      </c>
      <c r="W5317" s="122">
        <v>0.14533851225501851</v>
      </c>
      <c r="X5317" s="122">
        <v>0.13207895212188561</v>
      </c>
      <c r="Y5317" s="122">
        <v>9.2458786979318405E-2</v>
      </c>
      <c r="Z5317" s="122">
        <v>0.12427564721482109</v>
      </c>
      <c r="AA5317" s="122">
        <v>0.15375102029407769</v>
      </c>
      <c r="AB5317" s="122">
        <v>0.14735514751053849</v>
      </c>
      <c r="AC5317" s="122">
        <v>0.14982307022899999</v>
      </c>
      <c r="AD5317" s="122">
        <v>0.15678152568029999</v>
      </c>
      <c r="AE5317" s="122">
        <v>0.1433545784677</v>
      </c>
      <c r="AF5317" s="122">
        <v>0.13786370744767021</v>
      </c>
      <c r="AG5317" s="122">
        <v>0.13627719945450001</v>
      </c>
      <c r="AH5317" s="122">
        <v>0.12370302882338401</v>
      </c>
      <c r="AI5317" s="122">
        <v>0.15245771494719421</v>
      </c>
      <c r="AJ5317" s="122">
        <v>8.82187009260363E-2</v>
      </c>
      <c r="AK5317" s="122">
        <v>5.23831883893923E-2</v>
      </c>
      <c r="AL5317" s="122">
        <v>0</v>
      </c>
    </row>
    <row r="5318" spans="1:38" hidden="1" x14ac:dyDescent="0.25">
      <c r="A5318" s="122" t="s">
        <v>2073</v>
      </c>
      <c r="B5318" s="122">
        <v>1</v>
      </c>
      <c r="C5318" s="122" t="s">
        <v>2282</v>
      </c>
      <c r="D5318" s="122" t="s">
        <v>2163</v>
      </c>
      <c r="E5318" s="122">
        <v>96</v>
      </c>
      <c r="F5318" s="122">
        <v>0.22978845846729881</v>
      </c>
      <c r="G5318" s="122">
        <v>0.22978845846729881</v>
      </c>
      <c r="H5318" s="122">
        <v>0.22978845846729881</v>
      </c>
      <c r="I5318" s="122">
        <v>0.28723557303027353</v>
      </c>
      <c r="J5318" s="122">
        <v>0.31595913108826101</v>
      </c>
      <c r="K5318" s="122">
        <v>0.39705345829445438</v>
      </c>
      <c r="L5318" s="122">
        <v>0.44091311830487151</v>
      </c>
      <c r="M5318" s="122">
        <v>0.46595700775703708</v>
      </c>
      <c r="N5318" s="122">
        <v>0.57134531223158047</v>
      </c>
      <c r="O5318" s="122">
        <v>0.57977807052690511</v>
      </c>
      <c r="P5318" s="122">
        <v>0.49451092000953972</v>
      </c>
      <c r="Q5318" s="122">
        <v>0.34802401248969722</v>
      </c>
      <c r="R5318" s="122">
        <v>0.34092954445389112</v>
      </c>
      <c r="S5318" s="122">
        <v>0.31170414030913263</v>
      </c>
      <c r="T5318" s="122">
        <v>0.2895236139549312</v>
      </c>
      <c r="U5318" s="122">
        <v>0.2667572795470548</v>
      </c>
      <c r="V5318" s="122">
        <v>0.28500814381828821</v>
      </c>
      <c r="W5318" s="122">
        <v>0.27234398020890949</v>
      </c>
      <c r="X5318" s="122">
        <v>0.2474974250889091</v>
      </c>
      <c r="Y5318" s="122">
        <v>0.1074119523528182</v>
      </c>
      <c r="Z5318" s="122">
        <v>0.11310283604393639</v>
      </c>
      <c r="AA5318" s="122">
        <v>0.1064317608207722</v>
      </c>
      <c r="AB5318" s="122">
        <v>0.1087339353028268</v>
      </c>
      <c r="AC5318" s="122">
        <v>0.1024416481750955</v>
      </c>
      <c r="AD5318" s="122">
        <v>0.10510897106383831</v>
      </c>
      <c r="AE5318" s="122">
        <v>0.1024660022592</v>
      </c>
      <c r="AF5318" s="122">
        <v>0.10748205660097</v>
      </c>
      <c r="AG5318" s="122">
        <v>0.1055339210391</v>
      </c>
      <c r="AH5318" s="122">
        <v>0.10745548621036891</v>
      </c>
      <c r="AI5318" s="122">
        <v>8.7856541932161497E-2</v>
      </c>
      <c r="AJ5318" s="122">
        <v>9.0285608031599698E-2</v>
      </c>
      <c r="AK5318" s="122">
        <v>9.7251827621236894E-2</v>
      </c>
      <c r="AL5318" s="122">
        <v>0</v>
      </c>
    </row>
    <row r="5319" spans="1:38" hidden="1" x14ac:dyDescent="0.25">
      <c r="A5319" s="122" t="s">
        <v>2073</v>
      </c>
      <c r="B5319" s="122">
        <v>1</v>
      </c>
      <c r="C5319" s="122" t="s">
        <v>2282</v>
      </c>
      <c r="D5319" s="122" t="s">
        <v>2180</v>
      </c>
      <c r="E5319" s="122">
        <v>96</v>
      </c>
      <c r="F5319" s="122">
        <v>0</v>
      </c>
      <c r="G5319" s="122">
        <v>0</v>
      </c>
      <c r="H5319" s="122">
        <v>0</v>
      </c>
      <c r="I5319" s="122">
        <v>0</v>
      </c>
      <c r="J5319" s="122">
        <v>0</v>
      </c>
      <c r="K5319" s="122">
        <v>0</v>
      </c>
      <c r="L5319" s="122">
        <v>0</v>
      </c>
      <c r="M5319" s="122">
        <v>0</v>
      </c>
      <c r="N5319" s="122">
        <v>0</v>
      </c>
      <c r="O5319" s="122">
        <v>0</v>
      </c>
      <c r="P5319" s="122">
        <v>0</v>
      </c>
      <c r="Q5319" s="122">
        <v>0</v>
      </c>
      <c r="R5319" s="122">
        <v>0</v>
      </c>
      <c r="S5319" s="122">
        <v>0</v>
      </c>
      <c r="T5319" s="122">
        <v>0</v>
      </c>
      <c r="U5319" s="122">
        <v>0</v>
      </c>
      <c r="V5319" s="122">
        <v>0</v>
      </c>
      <c r="W5319" s="122">
        <v>0</v>
      </c>
      <c r="X5319" s="122">
        <v>0</v>
      </c>
      <c r="Y5319" s="122">
        <v>0</v>
      </c>
      <c r="Z5319" s="122">
        <v>0</v>
      </c>
      <c r="AA5319" s="122">
        <v>0</v>
      </c>
      <c r="AB5319" s="122">
        <v>0</v>
      </c>
      <c r="AC5319" s="122">
        <v>0</v>
      </c>
      <c r="AD5319" s="122">
        <v>0</v>
      </c>
      <c r="AE5319" s="122">
        <v>0</v>
      </c>
      <c r="AF5319" s="122">
        <v>0</v>
      </c>
      <c r="AG5319" s="122">
        <v>0</v>
      </c>
      <c r="AH5319" s="122">
        <v>0</v>
      </c>
      <c r="AI5319" s="122">
        <v>0</v>
      </c>
      <c r="AJ5319" s="122">
        <v>0</v>
      </c>
      <c r="AK5319" s="122">
        <v>0</v>
      </c>
      <c r="AL5319" s="122">
        <v>0</v>
      </c>
    </row>
    <row r="5320" spans="1:38" hidden="1" x14ac:dyDescent="0.25">
      <c r="A5320" s="122" t="s">
        <v>2073</v>
      </c>
      <c r="B5320" s="122">
        <v>1</v>
      </c>
      <c r="C5320" s="122" t="s">
        <v>2282</v>
      </c>
      <c r="D5320" s="122" t="s">
        <v>2164</v>
      </c>
      <c r="E5320" s="122">
        <v>96</v>
      </c>
      <c r="F5320" s="122">
        <v>0.11106139251420211</v>
      </c>
      <c r="G5320" s="122">
        <v>0.11106139251420211</v>
      </c>
      <c r="H5320" s="122">
        <v>0.11106139251420211</v>
      </c>
      <c r="I5320" s="122">
        <v>0.1388267395348024</v>
      </c>
      <c r="J5320" s="122">
        <v>0.15270941382140271</v>
      </c>
      <c r="K5320" s="122">
        <v>0.19190393637138881</v>
      </c>
      <c r="L5320" s="122">
        <v>0.2131021935651963</v>
      </c>
      <c r="M5320" s="122">
        <v>0.22520641002733621</v>
      </c>
      <c r="N5320" s="122">
        <v>0.27614270093756432</v>
      </c>
      <c r="O5320" s="122">
        <v>0.28021842273471143</v>
      </c>
      <c r="P5320" s="122">
        <v>0.2390070905827755</v>
      </c>
      <c r="Q5320" s="122">
        <v>0.16820701671610319</v>
      </c>
      <c r="R5320" s="122">
        <v>0.16477811784671861</v>
      </c>
      <c r="S5320" s="122">
        <v>0.1506528911670004</v>
      </c>
      <c r="T5320" s="122">
        <v>0.13993259643531161</v>
      </c>
      <c r="U5320" s="122">
        <v>0.12892916745612151</v>
      </c>
      <c r="V5320" s="122">
        <v>0.13775017922650901</v>
      </c>
      <c r="W5320" s="122">
        <v>0.13162933324768469</v>
      </c>
      <c r="X5320" s="122">
        <v>0.119620491729398</v>
      </c>
      <c r="Y5320" s="122">
        <v>8.20533516299677E-2</v>
      </c>
      <c r="Z5320" s="122">
        <v>0.1102894976858964</v>
      </c>
      <c r="AA5320" s="122">
        <v>0.25665125156079999</v>
      </c>
      <c r="AB5320" s="122">
        <v>0.22297488425760001</v>
      </c>
      <c r="AC5320" s="122">
        <v>0.174787839162</v>
      </c>
      <c r="AD5320" s="122">
        <v>0.1094721845938</v>
      </c>
      <c r="AE5320" s="122">
        <v>0.1052075952</v>
      </c>
      <c r="AF5320" s="122">
        <v>0.10615305379999999</v>
      </c>
      <c r="AG5320" s="122">
        <v>0.103019504</v>
      </c>
      <c r="AH5320" s="122">
        <v>9.6088544485700006E-2</v>
      </c>
      <c r="AI5320" s="122">
        <v>9.9848921600000001E-2</v>
      </c>
      <c r="AJ5320" s="122">
        <v>9.8341918200000003E-2</v>
      </c>
      <c r="AK5320" s="122">
        <v>0.1084531782</v>
      </c>
      <c r="AL5320" s="122">
        <v>0</v>
      </c>
    </row>
    <row r="5321" spans="1:38" hidden="1" x14ac:dyDescent="0.25">
      <c r="A5321" s="122" t="s">
        <v>2073</v>
      </c>
      <c r="B5321" s="122">
        <v>1</v>
      </c>
      <c r="C5321" s="122" t="s">
        <v>2282</v>
      </c>
      <c r="D5321" s="122" t="s">
        <v>2165</v>
      </c>
      <c r="E5321" s="122">
        <v>96</v>
      </c>
      <c r="F5321" s="122">
        <v>5.1961024860869599E-2</v>
      </c>
      <c r="G5321" s="122">
        <v>5.1961024860869599E-2</v>
      </c>
      <c r="H5321" s="122">
        <v>5.1961024860869599E-2</v>
      </c>
      <c r="I5321" s="122">
        <v>6.4951282075937006E-2</v>
      </c>
      <c r="J5321" s="122">
        <v>7.1446410020670703E-2</v>
      </c>
      <c r="K5321" s="122">
        <v>8.9783903667529197E-2</v>
      </c>
      <c r="L5321" s="122">
        <v>9.9701690503873605E-2</v>
      </c>
      <c r="M5321" s="122">
        <v>0.1053647514907239</v>
      </c>
      <c r="N5321" s="122">
        <v>0.12919573274749349</v>
      </c>
      <c r="O5321" s="122">
        <v>0.13110259422265949</v>
      </c>
      <c r="P5321" s="122">
        <v>0.11182151852495301</v>
      </c>
      <c r="Q5321" s="122">
        <v>7.8697097394431995E-2</v>
      </c>
      <c r="R5321" s="122">
        <v>7.7092857595317005E-2</v>
      </c>
      <c r="S5321" s="122">
        <v>7.0484248281354703E-2</v>
      </c>
      <c r="T5321" s="122">
        <v>6.5468665328804201E-2</v>
      </c>
      <c r="U5321" s="122">
        <v>6.0320618439240303E-2</v>
      </c>
      <c r="V5321" s="122">
        <v>6.4447602137280804E-2</v>
      </c>
      <c r="W5321" s="122">
        <v>6.1583913466055198E-2</v>
      </c>
      <c r="X5321" s="122">
        <v>5.5965474123703902E-2</v>
      </c>
      <c r="Y5321" s="122">
        <v>3.9170391930958601E-2</v>
      </c>
      <c r="Z5321" s="122">
        <v>5.32095718249323E-2</v>
      </c>
      <c r="AA5321" s="122">
        <v>0.1344777975385899</v>
      </c>
      <c r="AB5321" s="122">
        <v>9.3018173534413606E-2</v>
      </c>
      <c r="AC5321" s="122">
        <v>0.1055067433154571</v>
      </c>
      <c r="AD5321" s="122">
        <v>8.40908961284519E-2</v>
      </c>
      <c r="AE5321" s="122">
        <v>7.3105247456608097E-2</v>
      </c>
      <c r="AF5321" s="122">
        <v>5.5737793755602699E-2</v>
      </c>
      <c r="AG5321" s="122">
        <v>3.2562012887002403E-2</v>
      </c>
      <c r="AH5321" s="122">
        <v>3.6599459302203298E-2</v>
      </c>
      <c r="AI5321" s="122">
        <v>2.85661654742E-2</v>
      </c>
      <c r="AJ5321" s="122">
        <v>3.8094067207003597E-2</v>
      </c>
      <c r="AK5321" s="122">
        <v>3.6557760488802701E-2</v>
      </c>
      <c r="AL5321" s="122">
        <v>0</v>
      </c>
    </row>
    <row r="5322" spans="1:38" hidden="1" x14ac:dyDescent="0.25">
      <c r="A5322" s="122" t="s">
        <v>2073</v>
      </c>
      <c r="B5322" s="122">
        <v>1</v>
      </c>
      <c r="C5322" s="122" t="s">
        <v>2282</v>
      </c>
      <c r="D5322" s="122" t="s">
        <v>2166</v>
      </c>
      <c r="E5322" s="122">
        <v>96</v>
      </c>
      <c r="F5322" s="122">
        <v>0</v>
      </c>
      <c r="G5322" s="122">
        <v>0</v>
      </c>
      <c r="H5322" s="122">
        <v>0</v>
      </c>
      <c r="I5322" s="122">
        <v>0</v>
      </c>
      <c r="J5322" s="122">
        <v>0</v>
      </c>
      <c r="K5322" s="122">
        <v>0</v>
      </c>
      <c r="L5322" s="122">
        <v>0</v>
      </c>
      <c r="M5322" s="122">
        <v>0</v>
      </c>
      <c r="N5322" s="122">
        <v>0</v>
      </c>
      <c r="O5322" s="122">
        <v>0</v>
      </c>
      <c r="P5322" s="122">
        <v>0</v>
      </c>
      <c r="Q5322" s="122">
        <v>0</v>
      </c>
      <c r="R5322" s="122">
        <v>0</v>
      </c>
      <c r="S5322" s="122">
        <v>0</v>
      </c>
      <c r="T5322" s="122">
        <v>0</v>
      </c>
      <c r="U5322" s="122">
        <v>0</v>
      </c>
      <c r="V5322" s="122">
        <v>0</v>
      </c>
      <c r="W5322" s="122">
        <v>0</v>
      </c>
      <c r="X5322" s="122">
        <v>0</v>
      </c>
      <c r="Y5322" s="122">
        <v>0</v>
      </c>
      <c r="Z5322" s="122">
        <v>0</v>
      </c>
      <c r="AA5322" s="122">
        <v>0</v>
      </c>
      <c r="AB5322" s="122">
        <v>0</v>
      </c>
      <c r="AC5322" s="122">
        <v>0</v>
      </c>
      <c r="AD5322" s="122">
        <v>0</v>
      </c>
      <c r="AE5322" s="122">
        <v>0</v>
      </c>
      <c r="AF5322" s="122">
        <v>0</v>
      </c>
      <c r="AG5322" s="122">
        <v>0</v>
      </c>
      <c r="AH5322" s="122">
        <v>0</v>
      </c>
      <c r="AI5322" s="122">
        <v>0</v>
      </c>
      <c r="AJ5322" s="122">
        <v>0</v>
      </c>
      <c r="AK5322" s="122">
        <v>0</v>
      </c>
      <c r="AL5322" s="122">
        <v>0</v>
      </c>
    </row>
    <row r="5323" spans="1:38" hidden="1" x14ac:dyDescent="0.25">
      <c r="A5323" s="122" t="s">
        <v>2073</v>
      </c>
      <c r="B5323" s="122">
        <v>1</v>
      </c>
      <c r="C5323" s="122" t="s">
        <v>2282</v>
      </c>
      <c r="D5323" s="122" t="s">
        <v>2167</v>
      </c>
      <c r="E5323" s="122">
        <v>96</v>
      </c>
      <c r="F5323" s="122">
        <v>0</v>
      </c>
      <c r="G5323" s="122">
        <v>0</v>
      </c>
      <c r="H5323" s="122">
        <v>0</v>
      </c>
      <c r="I5323" s="122">
        <v>0</v>
      </c>
      <c r="J5323" s="122">
        <v>0</v>
      </c>
      <c r="K5323" s="122">
        <v>0</v>
      </c>
      <c r="L5323" s="122">
        <v>0</v>
      </c>
      <c r="M5323" s="122">
        <v>0</v>
      </c>
      <c r="N5323" s="122">
        <v>0</v>
      </c>
      <c r="O5323" s="122">
        <v>0</v>
      </c>
      <c r="P5323" s="122">
        <v>0</v>
      </c>
      <c r="Q5323" s="122">
        <v>0</v>
      </c>
      <c r="R5323" s="122">
        <v>0</v>
      </c>
      <c r="S5323" s="122">
        <v>0</v>
      </c>
      <c r="T5323" s="122">
        <v>0</v>
      </c>
      <c r="U5323" s="122">
        <v>0</v>
      </c>
      <c r="V5323" s="122">
        <v>0</v>
      </c>
      <c r="W5323" s="122">
        <v>0</v>
      </c>
      <c r="X5323" s="122">
        <v>0</v>
      </c>
      <c r="Y5323" s="122">
        <v>0</v>
      </c>
      <c r="Z5323" s="122">
        <v>0</v>
      </c>
      <c r="AA5323" s="122">
        <v>0</v>
      </c>
      <c r="AB5323" s="122">
        <v>0</v>
      </c>
      <c r="AC5323" s="122">
        <v>0</v>
      </c>
      <c r="AD5323" s="122">
        <v>0</v>
      </c>
      <c r="AE5323" s="122">
        <v>0</v>
      </c>
      <c r="AF5323" s="122">
        <v>0</v>
      </c>
      <c r="AG5323" s="122">
        <v>0</v>
      </c>
      <c r="AH5323" s="122">
        <v>0</v>
      </c>
      <c r="AI5323" s="122">
        <v>0</v>
      </c>
      <c r="AJ5323" s="122">
        <v>0</v>
      </c>
      <c r="AK5323" s="122">
        <v>0</v>
      </c>
      <c r="AL5323" s="122">
        <v>0</v>
      </c>
    </row>
    <row r="5324" spans="1:38" hidden="1" x14ac:dyDescent="0.25">
      <c r="A5324" s="122" t="s">
        <v>2073</v>
      </c>
      <c r="B5324" s="122">
        <v>1</v>
      </c>
      <c r="C5324" s="122" t="s">
        <v>2282</v>
      </c>
      <c r="D5324" s="122" t="s">
        <v>2168</v>
      </c>
      <c r="E5324" s="122">
        <v>96</v>
      </c>
      <c r="F5324" s="122">
        <v>0</v>
      </c>
      <c r="G5324" s="122">
        <v>0</v>
      </c>
      <c r="H5324" s="122">
        <v>0</v>
      </c>
      <c r="I5324" s="122">
        <v>0</v>
      </c>
      <c r="J5324" s="122">
        <v>0</v>
      </c>
      <c r="K5324" s="122">
        <v>0</v>
      </c>
      <c r="L5324" s="122">
        <v>0</v>
      </c>
      <c r="M5324" s="122">
        <v>0</v>
      </c>
      <c r="N5324" s="122">
        <v>0</v>
      </c>
      <c r="O5324" s="122">
        <v>0</v>
      </c>
      <c r="P5324" s="122">
        <v>0</v>
      </c>
      <c r="Q5324" s="122">
        <v>0</v>
      </c>
      <c r="R5324" s="122">
        <v>0</v>
      </c>
      <c r="S5324" s="122">
        <v>0</v>
      </c>
      <c r="T5324" s="122">
        <v>0</v>
      </c>
      <c r="U5324" s="122">
        <v>0</v>
      </c>
      <c r="V5324" s="122">
        <v>0</v>
      </c>
      <c r="W5324" s="122">
        <v>0</v>
      </c>
      <c r="X5324" s="122">
        <v>0</v>
      </c>
      <c r="Y5324" s="122">
        <v>0</v>
      </c>
      <c r="Z5324" s="122">
        <v>0</v>
      </c>
      <c r="AA5324" s="122">
        <v>0</v>
      </c>
      <c r="AB5324" s="122">
        <v>0</v>
      </c>
      <c r="AC5324" s="122">
        <v>0</v>
      </c>
      <c r="AD5324" s="122">
        <v>0</v>
      </c>
      <c r="AE5324" s="122">
        <v>0</v>
      </c>
      <c r="AF5324" s="122">
        <v>0</v>
      </c>
      <c r="AG5324" s="122">
        <v>0</v>
      </c>
      <c r="AH5324" s="122">
        <v>0</v>
      </c>
      <c r="AI5324" s="122">
        <v>0</v>
      </c>
      <c r="AJ5324" s="122">
        <v>0</v>
      </c>
      <c r="AK5324" s="122">
        <v>0</v>
      </c>
      <c r="AL5324" s="122">
        <v>0</v>
      </c>
    </row>
    <row r="5325" spans="1:38" hidden="1" x14ac:dyDescent="0.25">
      <c r="A5325" s="122" t="s">
        <v>2072</v>
      </c>
      <c r="B5325" s="122">
        <v>1</v>
      </c>
      <c r="C5325" s="122" t="s">
        <v>2283</v>
      </c>
      <c r="D5325" s="122" t="s">
        <v>2120</v>
      </c>
      <c r="E5325" s="122">
        <v>97</v>
      </c>
      <c r="F5325" s="122">
        <v>0</v>
      </c>
      <c r="G5325" s="122">
        <v>0</v>
      </c>
      <c r="H5325" s="122">
        <v>0</v>
      </c>
      <c r="I5325" s="122">
        <v>0</v>
      </c>
      <c r="J5325" s="122">
        <v>0</v>
      </c>
      <c r="K5325" s="122">
        <v>0</v>
      </c>
      <c r="L5325" s="122">
        <v>0</v>
      </c>
      <c r="M5325" s="122">
        <v>0</v>
      </c>
      <c r="N5325" s="122">
        <v>0</v>
      </c>
      <c r="O5325" s="122">
        <v>0</v>
      </c>
      <c r="P5325" s="122">
        <v>0</v>
      </c>
      <c r="Q5325" s="122">
        <v>0</v>
      </c>
      <c r="R5325" s="122">
        <v>0</v>
      </c>
      <c r="S5325" s="122">
        <v>0</v>
      </c>
      <c r="T5325" s="122">
        <v>0</v>
      </c>
      <c r="U5325" s="122">
        <v>0</v>
      </c>
      <c r="V5325" s="122">
        <v>0</v>
      </c>
      <c r="W5325" s="122">
        <v>0</v>
      </c>
      <c r="X5325" s="122">
        <v>0</v>
      </c>
      <c r="Y5325" s="122">
        <v>0</v>
      </c>
      <c r="Z5325" s="122">
        <v>0</v>
      </c>
      <c r="AA5325" s="122">
        <v>0</v>
      </c>
      <c r="AB5325" s="122">
        <v>0</v>
      </c>
      <c r="AC5325" s="122">
        <v>0</v>
      </c>
      <c r="AD5325" s="122">
        <v>0</v>
      </c>
      <c r="AE5325" s="122">
        <v>0</v>
      </c>
      <c r="AF5325" s="122">
        <v>0</v>
      </c>
      <c r="AG5325" s="122">
        <v>0</v>
      </c>
      <c r="AH5325" s="122">
        <v>0</v>
      </c>
      <c r="AI5325" s="122">
        <v>0</v>
      </c>
      <c r="AJ5325" s="122">
        <v>0</v>
      </c>
      <c r="AK5325" s="122">
        <v>0</v>
      </c>
      <c r="AL5325" s="122">
        <v>0</v>
      </c>
    </row>
    <row r="5326" spans="1:38" hidden="1" x14ac:dyDescent="0.25">
      <c r="A5326" s="122" t="s">
        <v>2072</v>
      </c>
      <c r="B5326" s="122">
        <v>1</v>
      </c>
      <c r="C5326" s="122" t="s">
        <v>2283</v>
      </c>
      <c r="D5326" s="122" t="s">
        <v>2121</v>
      </c>
      <c r="E5326" s="122">
        <v>97</v>
      </c>
      <c r="F5326" s="122">
        <v>0</v>
      </c>
      <c r="G5326" s="122">
        <v>0</v>
      </c>
      <c r="H5326" s="122">
        <v>0</v>
      </c>
      <c r="I5326" s="122">
        <v>0</v>
      </c>
      <c r="J5326" s="122">
        <v>0</v>
      </c>
      <c r="K5326" s="122">
        <v>0</v>
      </c>
      <c r="L5326" s="122">
        <v>0</v>
      </c>
      <c r="M5326" s="122">
        <v>0</v>
      </c>
      <c r="N5326" s="122">
        <v>0</v>
      </c>
      <c r="O5326" s="122">
        <v>0</v>
      </c>
      <c r="P5326" s="122">
        <v>0</v>
      </c>
      <c r="Q5326" s="122">
        <v>0</v>
      </c>
      <c r="R5326" s="122">
        <v>0</v>
      </c>
      <c r="S5326" s="122">
        <v>0</v>
      </c>
      <c r="T5326" s="122">
        <v>0</v>
      </c>
      <c r="U5326" s="122">
        <v>0</v>
      </c>
      <c r="V5326" s="122">
        <v>0</v>
      </c>
      <c r="W5326" s="122">
        <v>0</v>
      </c>
      <c r="X5326" s="122">
        <v>0</v>
      </c>
      <c r="Y5326" s="122">
        <v>0</v>
      </c>
      <c r="Z5326" s="122">
        <v>0</v>
      </c>
      <c r="AA5326" s="122">
        <v>0</v>
      </c>
      <c r="AB5326" s="122">
        <v>0</v>
      </c>
      <c r="AC5326" s="122">
        <v>0</v>
      </c>
      <c r="AD5326" s="122">
        <v>0</v>
      </c>
      <c r="AE5326" s="122">
        <v>0</v>
      </c>
      <c r="AF5326" s="122">
        <v>0</v>
      </c>
      <c r="AG5326" s="122">
        <v>0</v>
      </c>
      <c r="AH5326" s="122">
        <v>0</v>
      </c>
      <c r="AI5326" s="122">
        <v>0</v>
      </c>
      <c r="AJ5326" s="122">
        <v>0</v>
      </c>
      <c r="AK5326" s="122">
        <v>0</v>
      </c>
      <c r="AL5326" s="122">
        <v>0</v>
      </c>
    </row>
    <row r="5327" spans="1:38" hidden="1" x14ac:dyDescent="0.25">
      <c r="A5327" s="122" t="s">
        <v>2072</v>
      </c>
      <c r="B5327" s="122">
        <v>1</v>
      </c>
      <c r="C5327" s="122" t="s">
        <v>2283</v>
      </c>
      <c r="D5327" s="122" t="s">
        <v>2122</v>
      </c>
      <c r="E5327" s="122">
        <v>97</v>
      </c>
      <c r="F5327" s="122">
        <v>0</v>
      </c>
      <c r="G5327" s="122">
        <v>0</v>
      </c>
      <c r="H5327" s="122">
        <v>0</v>
      </c>
      <c r="I5327" s="122">
        <v>0</v>
      </c>
      <c r="J5327" s="122">
        <v>0</v>
      </c>
      <c r="K5327" s="122">
        <v>0</v>
      </c>
      <c r="L5327" s="122">
        <v>0</v>
      </c>
      <c r="M5327" s="122">
        <v>0</v>
      </c>
      <c r="N5327" s="122">
        <v>0</v>
      </c>
      <c r="O5327" s="122">
        <v>0</v>
      </c>
      <c r="P5327" s="122">
        <v>0</v>
      </c>
      <c r="Q5327" s="122">
        <v>0</v>
      </c>
      <c r="R5327" s="122">
        <v>0</v>
      </c>
      <c r="S5327" s="122">
        <v>0</v>
      </c>
      <c r="T5327" s="122">
        <v>0</v>
      </c>
      <c r="U5327" s="122">
        <v>0</v>
      </c>
      <c r="V5327" s="122">
        <v>0</v>
      </c>
      <c r="W5327" s="122">
        <v>0</v>
      </c>
      <c r="X5327" s="122">
        <v>0</v>
      </c>
      <c r="Y5327" s="122">
        <v>0</v>
      </c>
      <c r="Z5327" s="122">
        <v>0</v>
      </c>
      <c r="AA5327" s="122">
        <v>0</v>
      </c>
      <c r="AB5327" s="122">
        <v>0</v>
      </c>
      <c r="AC5327" s="122">
        <v>0</v>
      </c>
      <c r="AD5327" s="122">
        <v>0</v>
      </c>
      <c r="AE5327" s="122">
        <v>0</v>
      </c>
      <c r="AF5327" s="122">
        <v>0</v>
      </c>
      <c r="AG5327" s="122">
        <v>0</v>
      </c>
      <c r="AH5327" s="122">
        <v>0</v>
      </c>
      <c r="AI5327" s="122">
        <v>0</v>
      </c>
      <c r="AJ5327" s="122">
        <v>0</v>
      </c>
      <c r="AK5327" s="122">
        <v>0</v>
      </c>
      <c r="AL5327" s="122">
        <v>0</v>
      </c>
    </row>
    <row r="5328" spans="1:38" hidden="1" x14ac:dyDescent="0.25">
      <c r="A5328" s="122" t="s">
        <v>2072</v>
      </c>
      <c r="B5328" s="122">
        <v>1</v>
      </c>
      <c r="C5328" s="122" t="s">
        <v>2283</v>
      </c>
      <c r="D5328" s="122" t="s">
        <v>2175</v>
      </c>
      <c r="E5328" s="122">
        <v>97</v>
      </c>
      <c r="F5328" s="122">
        <v>0</v>
      </c>
      <c r="G5328" s="122">
        <v>0</v>
      </c>
      <c r="H5328" s="122">
        <v>0</v>
      </c>
      <c r="I5328" s="122">
        <v>0</v>
      </c>
      <c r="J5328" s="122">
        <v>0</v>
      </c>
      <c r="K5328" s="122">
        <v>0</v>
      </c>
      <c r="L5328" s="122">
        <v>0</v>
      </c>
      <c r="M5328" s="122">
        <v>0</v>
      </c>
      <c r="N5328" s="122">
        <v>0</v>
      </c>
      <c r="O5328" s="122">
        <v>0</v>
      </c>
      <c r="P5328" s="122">
        <v>0</v>
      </c>
      <c r="Q5328" s="122">
        <v>0</v>
      </c>
      <c r="R5328" s="122">
        <v>0</v>
      </c>
      <c r="S5328" s="122">
        <v>0</v>
      </c>
      <c r="T5328" s="122">
        <v>0</v>
      </c>
      <c r="U5328" s="122">
        <v>0</v>
      </c>
      <c r="V5328" s="122">
        <v>0</v>
      </c>
      <c r="W5328" s="122">
        <v>0</v>
      </c>
      <c r="X5328" s="122">
        <v>0</v>
      </c>
      <c r="Y5328" s="122">
        <v>0</v>
      </c>
      <c r="Z5328" s="122">
        <v>0</v>
      </c>
      <c r="AA5328" s="122">
        <v>0</v>
      </c>
      <c r="AB5328" s="122">
        <v>0</v>
      </c>
      <c r="AC5328" s="122">
        <v>0</v>
      </c>
      <c r="AD5328" s="122">
        <v>0</v>
      </c>
      <c r="AE5328" s="122">
        <v>0</v>
      </c>
      <c r="AF5328" s="122">
        <v>0</v>
      </c>
      <c r="AG5328" s="122">
        <v>0</v>
      </c>
      <c r="AH5328" s="122">
        <v>0</v>
      </c>
      <c r="AI5328" s="122">
        <v>0</v>
      </c>
      <c r="AJ5328" s="122">
        <v>0</v>
      </c>
      <c r="AK5328" s="122">
        <v>0</v>
      </c>
      <c r="AL5328" s="122">
        <v>0</v>
      </c>
    </row>
    <row r="5329" spans="1:38" hidden="1" x14ac:dyDescent="0.25">
      <c r="A5329" s="122" t="s">
        <v>2072</v>
      </c>
      <c r="B5329" s="122">
        <v>1</v>
      </c>
      <c r="C5329" s="122" t="s">
        <v>2283</v>
      </c>
      <c r="D5329" s="122" t="s">
        <v>2123</v>
      </c>
      <c r="E5329" s="122">
        <v>97</v>
      </c>
      <c r="F5329" s="122">
        <v>0</v>
      </c>
      <c r="G5329" s="122">
        <v>0</v>
      </c>
      <c r="H5329" s="122">
        <v>0</v>
      </c>
      <c r="I5329" s="122">
        <v>0</v>
      </c>
      <c r="J5329" s="122">
        <v>0</v>
      </c>
      <c r="K5329" s="122">
        <v>0</v>
      </c>
      <c r="L5329" s="122">
        <v>0</v>
      </c>
      <c r="M5329" s="122">
        <v>0</v>
      </c>
      <c r="N5329" s="122">
        <v>0</v>
      </c>
      <c r="O5329" s="122">
        <v>0</v>
      </c>
      <c r="P5329" s="122">
        <v>0</v>
      </c>
      <c r="Q5329" s="122">
        <v>0</v>
      </c>
      <c r="R5329" s="122">
        <v>0</v>
      </c>
      <c r="S5329" s="122">
        <v>0</v>
      </c>
      <c r="T5329" s="122">
        <v>0</v>
      </c>
      <c r="U5329" s="122">
        <v>0</v>
      </c>
      <c r="V5329" s="122">
        <v>0</v>
      </c>
      <c r="W5329" s="122">
        <v>0</v>
      </c>
      <c r="X5329" s="122">
        <v>0</v>
      </c>
      <c r="Y5329" s="122">
        <v>0</v>
      </c>
      <c r="Z5329" s="122">
        <v>0</v>
      </c>
      <c r="AA5329" s="122">
        <v>0</v>
      </c>
      <c r="AB5329" s="122">
        <v>0</v>
      </c>
      <c r="AC5329" s="122">
        <v>0</v>
      </c>
      <c r="AD5329" s="122">
        <v>0</v>
      </c>
      <c r="AE5329" s="122">
        <v>0</v>
      </c>
      <c r="AF5329" s="122">
        <v>0</v>
      </c>
      <c r="AG5329" s="122">
        <v>0</v>
      </c>
      <c r="AH5329" s="122">
        <v>0</v>
      </c>
      <c r="AI5329" s="122">
        <v>0</v>
      </c>
      <c r="AJ5329" s="122">
        <v>0</v>
      </c>
      <c r="AK5329" s="122">
        <v>0</v>
      </c>
      <c r="AL5329" s="122">
        <v>0</v>
      </c>
    </row>
    <row r="5330" spans="1:38" x14ac:dyDescent="0.25">
      <c r="A5330" s="122" t="s">
        <v>2072</v>
      </c>
      <c r="B5330" s="122">
        <v>1</v>
      </c>
      <c r="C5330" s="122" t="s">
        <v>2283</v>
      </c>
      <c r="D5330" s="122" t="s">
        <v>2124</v>
      </c>
      <c r="E5330" s="122">
        <v>97</v>
      </c>
      <c r="F5330" s="122">
        <v>0</v>
      </c>
      <c r="G5330" s="122">
        <v>0</v>
      </c>
      <c r="H5330" s="122">
        <v>0</v>
      </c>
      <c r="I5330" s="122">
        <v>0</v>
      </c>
      <c r="J5330" s="122">
        <v>0</v>
      </c>
      <c r="K5330" s="122">
        <v>0</v>
      </c>
      <c r="L5330" s="122">
        <v>0</v>
      </c>
      <c r="M5330" s="122">
        <v>0</v>
      </c>
      <c r="N5330" s="122">
        <v>0</v>
      </c>
      <c r="O5330" s="122">
        <v>0</v>
      </c>
      <c r="P5330" s="122">
        <v>0</v>
      </c>
      <c r="Q5330" s="122">
        <v>0</v>
      </c>
      <c r="R5330" s="122">
        <v>0</v>
      </c>
      <c r="S5330" s="122">
        <v>0</v>
      </c>
      <c r="T5330" s="122">
        <v>0</v>
      </c>
      <c r="U5330" s="122">
        <v>0</v>
      </c>
      <c r="V5330" s="122">
        <v>0</v>
      </c>
      <c r="W5330" s="122">
        <v>0</v>
      </c>
      <c r="X5330" s="122">
        <v>0</v>
      </c>
      <c r="Y5330" s="122">
        <v>0</v>
      </c>
      <c r="Z5330" s="122">
        <v>0</v>
      </c>
      <c r="AA5330" s="122">
        <v>0</v>
      </c>
      <c r="AB5330" s="122">
        <v>0</v>
      </c>
      <c r="AC5330" s="122">
        <v>0</v>
      </c>
      <c r="AD5330" s="122">
        <v>0</v>
      </c>
      <c r="AE5330" s="122">
        <v>0</v>
      </c>
      <c r="AF5330" s="122">
        <v>0</v>
      </c>
      <c r="AG5330" s="122">
        <v>0</v>
      </c>
      <c r="AH5330" s="122">
        <v>0</v>
      </c>
      <c r="AI5330" s="122">
        <v>0</v>
      </c>
      <c r="AJ5330" s="122">
        <v>0</v>
      </c>
      <c r="AK5330" s="122">
        <v>0</v>
      </c>
      <c r="AL5330" s="122">
        <v>0</v>
      </c>
    </row>
    <row r="5331" spans="1:38" hidden="1" x14ac:dyDescent="0.25">
      <c r="A5331" s="122" t="s">
        <v>2072</v>
      </c>
      <c r="B5331" s="122">
        <v>1</v>
      </c>
      <c r="C5331" s="122" t="s">
        <v>2283</v>
      </c>
      <c r="D5331" s="122" t="s">
        <v>474</v>
      </c>
      <c r="E5331" s="122">
        <v>97</v>
      </c>
      <c r="F5331" s="122">
        <v>0</v>
      </c>
      <c r="G5331" s="122">
        <v>0</v>
      </c>
      <c r="H5331" s="122">
        <v>0</v>
      </c>
      <c r="I5331" s="122">
        <v>0</v>
      </c>
      <c r="J5331" s="122">
        <v>0</v>
      </c>
      <c r="K5331" s="122">
        <v>0</v>
      </c>
      <c r="L5331" s="122">
        <v>0</v>
      </c>
      <c r="M5331" s="122">
        <v>0</v>
      </c>
      <c r="N5331" s="122">
        <v>0</v>
      </c>
      <c r="O5331" s="122">
        <v>0</v>
      </c>
      <c r="P5331" s="122">
        <v>0</v>
      </c>
      <c r="Q5331" s="122">
        <v>0</v>
      </c>
      <c r="R5331" s="122">
        <v>0</v>
      </c>
      <c r="S5331" s="122">
        <v>0</v>
      </c>
      <c r="T5331" s="122">
        <v>0</v>
      </c>
      <c r="U5331" s="122">
        <v>0</v>
      </c>
      <c r="V5331" s="122">
        <v>0</v>
      </c>
      <c r="W5331" s="122">
        <v>0</v>
      </c>
      <c r="X5331" s="122">
        <v>0</v>
      </c>
      <c r="Y5331" s="122">
        <v>0</v>
      </c>
      <c r="Z5331" s="122">
        <v>0</v>
      </c>
      <c r="AA5331" s="122">
        <v>0</v>
      </c>
      <c r="AB5331" s="122">
        <v>0</v>
      </c>
      <c r="AC5331" s="122">
        <v>0</v>
      </c>
      <c r="AD5331" s="122">
        <v>0</v>
      </c>
      <c r="AE5331" s="122">
        <v>0</v>
      </c>
      <c r="AF5331" s="122">
        <v>0</v>
      </c>
      <c r="AG5331" s="122">
        <v>0</v>
      </c>
      <c r="AH5331" s="122">
        <v>0</v>
      </c>
      <c r="AI5331" s="122">
        <v>0</v>
      </c>
      <c r="AJ5331" s="122">
        <v>0</v>
      </c>
      <c r="AK5331" s="122">
        <v>0</v>
      </c>
      <c r="AL5331" s="122">
        <v>0</v>
      </c>
    </row>
    <row r="5332" spans="1:38" hidden="1" x14ac:dyDescent="0.25">
      <c r="A5332" s="122" t="s">
        <v>2072</v>
      </c>
      <c r="B5332" s="122">
        <v>1</v>
      </c>
      <c r="C5332" s="122" t="s">
        <v>2283</v>
      </c>
      <c r="D5332" s="122" t="s">
        <v>2125</v>
      </c>
      <c r="E5332" s="122">
        <v>97</v>
      </c>
      <c r="F5332" s="122">
        <v>0</v>
      </c>
      <c r="G5332" s="122">
        <v>0</v>
      </c>
      <c r="H5332" s="122">
        <v>0</v>
      </c>
      <c r="I5332" s="122">
        <v>0</v>
      </c>
      <c r="J5332" s="122">
        <v>0</v>
      </c>
      <c r="K5332" s="122">
        <v>0</v>
      </c>
      <c r="L5332" s="122">
        <v>0</v>
      </c>
      <c r="M5332" s="122">
        <v>0</v>
      </c>
      <c r="N5332" s="122">
        <v>0</v>
      </c>
      <c r="O5332" s="122">
        <v>0</v>
      </c>
      <c r="P5332" s="122">
        <v>0</v>
      </c>
      <c r="Q5332" s="122">
        <v>0</v>
      </c>
      <c r="R5332" s="122">
        <v>0</v>
      </c>
      <c r="S5332" s="122">
        <v>0</v>
      </c>
      <c r="T5332" s="122">
        <v>0</v>
      </c>
      <c r="U5332" s="122">
        <v>0</v>
      </c>
      <c r="V5332" s="122">
        <v>0</v>
      </c>
      <c r="W5332" s="122">
        <v>0</v>
      </c>
      <c r="X5332" s="122">
        <v>0</v>
      </c>
      <c r="Y5332" s="122">
        <v>0</v>
      </c>
      <c r="Z5332" s="122">
        <v>0</v>
      </c>
      <c r="AA5332" s="122">
        <v>0</v>
      </c>
      <c r="AB5332" s="122">
        <v>0</v>
      </c>
      <c r="AC5332" s="122">
        <v>0</v>
      </c>
      <c r="AD5332" s="122">
        <v>0</v>
      </c>
      <c r="AE5332" s="122">
        <v>0</v>
      </c>
      <c r="AF5332" s="122">
        <v>0</v>
      </c>
      <c r="AG5332" s="122">
        <v>0</v>
      </c>
      <c r="AH5332" s="122">
        <v>0</v>
      </c>
      <c r="AI5332" s="122">
        <v>0</v>
      </c>
      <c r="AJ5332" s="122">
        <v>0</v>
      </c>
      <c r="AK5332" s="122">
        <v>0</v>
      </c>
      <c r="AL5332" s="122">
        <v>0</v>
      </c>
    </row>
    <row r="5333" spans="1:38" hidden="1" x14ac:dyDescent="0.25">
      <c r="A5333" s="122" t="s">
        <v>2072</v>
      </c>
      <c r="B5333" s="122">
        <v>1</v>
      </c>
      <c r="C5333" s="122" t="s">
        <v>2283</v>
      </c>
      <c r="D5333" s="122" t="s">
        <v>2126</v>
      </c>
      <c r="E5333" s="122">
        <v>97</v>
      </c>
      <c r="F5333" s="122">
        <v>0</v>
      </c>
      <c r="G5333" s="122">
        <v>0</v>
      </c>
      <c r="H5333" s="122">
        <v>0</v>
      </c>
      <c r="I5333" s="122">
        <v>0</v>
      </c>
      <c r="J5333" s="122">
        <v>0</v>
      </c>
      <c r="K5333" s="122">
        <v>0</v>
      </c>
      <c r="L5333" s="122">
        <v>0</v>
      </c>
      <c r="M5333" s="122">
        <v>0</v>
      </c>
      <c r="N5333" s="122">
        <v>0</v>
      </c>
      <c r="O5333" s="122">
        <v>0</v>
      </c>
      <c r="P5333" s="122">
        <v>0</v>
      </c>
      <c r="Q5333" s="122">
        <v>0</v>
      </c>
      <c r="R5333" s="122">
        <v>0</v>
      </c>
      <c r="S5333" s="122">
        <v>0</v>
      </c>
      <c r="T5333" s="122">
        <v>0</v>
      </c>
      <c r="U5333" s="122">
        <v>0</v>
      </c>
      <c r="V5333" s="122">
        <v>0</v>
      </c>
      <c r="W5333" s="122">
        <v>0</v>
      </c>
      <c r="X5333" s="122">
        <v>0</v>
      </c>
      <c r="Y5333" s="122">
        <v>0</v>
      </c>
      <c r="Z5333" s="122">
        <v>0</v>
      </c>
      <c r="AA5333" s="122">
        <v>0</v>
      </c>
      <c r="AB5333" s="122">
        <v>0</v>
      </c>
      <c r="AC5333" s="122">
        <v>0</v>
      </c>
      <c r="AD5333" s="122">
        <v>0</v>
      </c>
      <c r="AE5333" s="122">
        <v>0</v>
      </c>
      <c r="AF5333" s="122">
        <v>0</v>
      </c>
      <c r="AG5333" s="122">
        <v>0</v>
      </c>
      <c r="AH5333" s="122">
        <v>0</v>
      </c>
      <c r="AI5333" s="122">
        <v>0</v>
      </c>
      <c r="AJ5333" s="122">
        <v>0</v>
      </c>
      <c r="AK5333" s="122">
        <v>0</v>
      </c>
      <c r="AL5333" s="122">
        <v>0</v>
      </c>
    </row>
    <row r="5334" spans="1:38" hidden="1" x14ac:dyDescent="0.25">
      <c r="A5334" s="122" t="s">
        <v>2072</v>
      </c>
      <c r="B5334" s="122">
        <v>1</v>
      </c>
      <c r="C5334" s="122" t="s">
        <v>2283</v>
      </c>
      <c r="D5334" s="122" t="s">
        <v>2127</v>
      </c>
      <c r="E5334" s="122">
        <v>97</v>
      </c>
      <c r="F5334" s="122">
        <v>0</v>
      </c>
      <c r="G5334" s="122">
        <v>0</v>
      </c>
      <c r="H5334" s="122">
        <v>0</v>
      </c>
      <c r="I5334" s="122">
        <v>0</v>
      </c>
      <c r="J5334" s="122">
        <v>0</v>
      </c>
      <c r="K5334" s="122">
        <v>0</v>
      </c>
      <c r="L5334" s="122">
        <v>0</v>
      </c>
      <c r="M5334" s="122">
        <v>0</v>
      </c>
      <c r="N5334" s="122">
        <v>0</v>
      </c>
      <c r="O5334" s="122">
        <v>0</v>
      </c>
      <c r="P5334" s="122">
        <v>0</v>
      </c>
      <c r="Q5334" s="122">
        <v>0</v>
      </c>
      <c r="R5334" s="122">
        <v>0</v>
      </c>
      <c r="S5334" s="122">
        <v>0</v>
      </c>
      <c r="T5334" s="122">
        <v>0</v>
      </c>
      <c r="U5334" s="122">
        <v>0</v>
      </c>
      <c r="V5334" s="122">
        <v>0</v>
      </c>
      <c r="W5334" s="122">
        <v>0</v>
      </c>
      <c r="X5334" s="122">
        <v>0</v>
      </c>
      <c r="Y5334" s="122">
        <v>0</v>
      </c>
      <c r="Z5334" s="122">
        <v>0</v>
      </c>
      <c r="AA5334" s="122">
        <v>0</v>
      </c>
      <c r="AB5334" s="122">
        <v>0</v>
      </c>
      <c r="AC5334" s="122">
        <v>0</v>
      </c>
      <c r="AD5334" s="122">
        <v>0</v>
      </c>
      <c r="AE5334" s="122">
        <v>0</v>
      </c>
      <c r="AF5334" s="122">
        <v>0</v>
      </c>
      <c r="AG5334" s="122">
        <v>0</v>
      </c>
      <c r="AH5334" s="122">
        <v>0</v>
      </c>
      <c r="AI5334" s="122">
        <v>0</v>
      </c>
      <c r="AJ5334" s="122">
        <v>0</v>
      </c>
      <c r="AK5334" s="122">
        <v>0</v>
      </c>
      <c r="AL5334" s="122">
        <v>0</v>
      </c>
    </row>
    <row r="5335" spans="1:38" hidden="1" x14ac:dyDescent="0.25">
      <c r="A5335" s="122" t="s">
        <v>2072</v>
      </c>
      <c r="B5335" s="122">
        <v>1</v>
      </c>
      <c r="C5335" s="122" t="s">
        <v>2283</v>
      </c>
      <c r="D5335" s="122" t="s">
        <v>2128</v>
      </c>
      <c r="E5335" s="122">
        <v>97</v>
      </c>
      <c r="F5335" s="122">
        <v>0</v>
      </c>
      <c r="G5335" s="122">
        <v>0</v>
      </c>
      <c r="H5335" s="122">
        <v>0</v>
      </c>
      <c r="I5335" s="122">
        <v>0</v>
      </c>
      <c r="J5335" s="122">
        <v>0</v>
      </c>
      <c r="K5335" s="122">
        <v>0</v>
      </c>
      <c r="L5335" s="122">
        <v>0</v>
      </c>
      <c r="M5335" s="122">
        <v>0</v>
      </c>
      <c r="N5335" s="122">
        <v>0</v>
      </c>
      <c r="O5335" s="122">
        <v>0</v>
      </c>
      <c r="P5335" s="122">
        <v>0</v>
      </c>
      <c r="Q5335" s="122">
        <v>0</v>
      </c>
      <c r="R5335" s="122">
        <v>0</v>
      </c>
      <c r="S5335" s="122">
        <v>0</v>
      </c>
      <c r="T5335" s="122">
        <v>0</v>
      </c>
      <c r="U5335" s="122">
        <v>0</v>
      </c>
      <c r="V5335" s="122">
        <v>0</v>
      </c>
      <c r="W5335" s="122">
        <v>0</v>
      </c>
      <c r="X5335" s="122">
        <v>0</v>
      </c>
      <c r="Y5335" s="122">
        <v>0</v>
      </c>
      <c r="Z5335" s="122">
        <v>0</v>
      </c>
      <c r="AA5335" s="122">
        <v>0</v>
      </c>
      <c r="AB5335" s="122">
        <v>0</v>
      </c>
      <c r="AC5335" s="122">
        <v>0</v>
      </c>
      <c r="AD5335" s="122">
        <v>0</v>
      </c>
      <c r="AE5335" s="122">
        <v>0</v>
      </c>
      <c r="AF5335" s="122">
        <v>0</v>
      </c>
      <c r="AG5335" s="122">
        <v>0</v>
      </c>
      <c r="AH5335" s="122">
        <v>0</v>
      </c>
      <c r="AI5335" s="122">
        <v>0</v>
      </c>
      <c r="AJ5335" s="122">
        <v>0</v>
      </c>
      <c r="AK5335" s="122">
        <v>0</v>
      </c>
      <c r="AL5335" s="122">
        <v>0</v>
      </c>
    </row>
    <row r="5336" spans="1:38" hidden="1" x14ac:dyDescent="0.25">
      <c r="A5336" s="122" t="s">
        <v>2072</v>
      </c>
      <c r="B5336" s="122">
        <v>1</v>
      </c>
      <c r="C5336" s="122" t="s">
        <v>2283</v>
      </c>
      <c r="D5336" s="122" t="s">
        <v>2129</v>
      </c>
      <c r="E5336" s="122">
        <v>97</v>
      </c>
      <c r="F5336" s="122">
        <v>0</v>
      </c>
      <c r="G5336" s="122">
        <v>0</v>
      </c>
      <c r="H5336" s="122">
        <v>0</v>
      </c>
      <c r="I5336" s="122">
        <v>0</v>
      </c>
      <c r="J5336" s="122">
        <v>0</v>
      </c>
      <c r="K5336" s="122">
        <v>0</v>
      </c>
      <c r="L5336" s="122">
        <v>0</v>
      </c>
      <c r="M5336" s="122">
        <v>0</v>
      </c>
      <c r="N5336" s="122">
        <v>0</v>
      </c>
      <c r="O5336" s="122">
        <v>0</v>
      </c>
      <c r="P5336" s="122">
        <v>0</v>
      </c>
      <c r="Q5336" s="122">
        <v>0</v>
      </c>
      <c r="R5336" s="122">
        <v>0</v>
      </c>
      <c r="S5336" s="122">
        <v>0</v>
      </c>
      <c r="T5336" s="122">
        <v>0</v>
      </c>
      <c r="U5336" s="122">
        <v>0</v>
      </c>
      <c r="V5336" s="122">
        <v>0</v>
      </c>
      <c r="W5336" s="122">
        <v>0</v>
      </c>
      <c r="X5336" s="122">
        <v>0</v>
      </c>
      <c r="Y5336" s="122">
        <v>0</v>
      </c>
      <c r="Z5336" s="122">
        <v>0</v>
      </c>
      <c r="AA5336" s="122">
        <v>0</v>
      </c>
      <c r="AB5336" s="122">
        <v>0</v>
      </c>
      <c r="AC5336" s="122">
        <v>0</v>
      </c>
      <c r="AD5336" s="122">
        <v>0</v>
      </c>
      <c r="AE5336" s="122">
        <v>0</v>
      </c>
      <c r="AF5336" s="122">
        <v>0</v>
      </c>
      <c r="AG5336" s="122">
        <v>0</v>
      </c>
      <c r="AH5336" s="122">
        <v>0</v>
      </c>
      <c r="AI5336" s="122">
        <v>0</v>
      </c>
      <c r="AJ5336" s="122">
        <v>0</v>
      </c>
      <c r="AK5336" s="122">
        <v>0</v>
      </c>
      <c r="AL5336" s="122">
        <v>0</v>
      </c>
    </row>
    <row r="5337" spans="1:38" hidden="1" x14ac:dyDescent="0.25">
      <c r="A5337" s="122" t="s">
        <v>2072</v>
      </c>
      <c r="B5337" s="122">
        <v>1</v>
      </c>
      <c r="C5337" s="122" t="s">
        <v>2283</v>
      </c>
      <c r="D5337" s="122" t="s">
        <v>2176</v>
      </c>
      <c r="E5337" s="122">
        <v>97</v>
      </c>
      <c r="F5337" s="122">
        <v>0</v>
      </c>
      <c r="G5337" s="122">
        <v>0</v>
      </c>
      <c r="H5337" s="122">
        <v>0</v>
      </c>
      <c r="I5337" s="122">
        <v>0</v>
      </c>
      <c r="J5337" s="122">
        <v>0</v>
      </c>
      <c r="K5337" s="122">
        <v>0</v>
      </c>
      <c r="L5337" s="122">
        <v>0</v>
      </c>
      <c r="M5337" s="122">
        <v>0</v>
      </c>
      <c r="N5337" s="122">
        <v>0</v>
      </c>
      <c r="O5337" s="122">
        <v>0</v>
      </c>
      <c r="P5337" s="122">
        <v>0</v>
      </c>
      <c r="Q5337" s="122">
        <v>0</v>
      </c>
      <c r="R5337" s="122">
        <v>0</v>
      </c>
      <c r="S5337" s="122">
        <v>0</v>
      </c>
      <c r="T5337" s="122">
        <v>0</v>
      </c>
      <c r="U5337" s="122">
        <v>0</v>
      </c>
      <c r="V5337" s="122">
        <v>0</v>
      </c>
      <c r="W5337" s="122">
        <v>0</v>
      </c>
      <c r="X5337" s="122">
        <v>0</v>
      </c>
      <c r="Y5337" s="122">
        <v>0</v>
      </c>
      <c r="Z5337" s="122">
        <v>0</v>
      </c>
      <c r="AA5337" s="122">
        <v>0</v>
      </c>
      <c r="AB5337" s="122">
        <v>0</v>
      </c>
      <c r="AC5337" s="122">
        <v>0</v>
      </c>
      <c r="AD5337" s="122">
        <v>0</v>
      </c>
      <c r="AE5337" s="122">
        <v>0</v>
      </c>
      <c r="AF5337" s="122">
        <v>0</v>
      </c>
      <c r="AG5337" s="122">
        <v>0</v>
      </c>
      <c r="AH5337" s="122">
        <v>0</v>
      </c>
      <c r="AI5337" s="122">
        <v>0</v>
      </c>
      <c r="AJ5337" s="122">
        <v>0</v>
      </c>
      <c r="AK5337" s="122">
        <v>0</v>
      </c>
      <c r="AL5337" s="122">
        <v>0</v>
      </c>
    </row>
    <row r="5338" spans="1:38" hidden="1" x14ac:dyDescent="0.25">
      <c r="A5338" s="122" t="s">
        <v>2072</v>
      </c>
      <c r="B5338" s="122">
        <v>1</v>
      </c>
      <c r="C5338" s="122" t="s">
        <v>2283</v>
      </c>
      <c r="D5338" s="122" t="s">
        <v>2130</v>
      </c>
      <c r="E5338" s="122">
        <v>97</v>
      </c>
      <c r="F5338" s="122">
        <v>0</v>
      </c>
      <c r="G5338" s="122">
        <v>0</v>
      </c>
      <c r="H5338" s="122">
        <v>0</v>
      </c>
      <c r="I5338" s="122">
        <v>0</v>
      </c>
      <c r="J5338" s="122">
        <v>0</v>
      </c>
      <c r="K5338" s="122">
        <v>0</v>
      </c>
      <c r="L5338" s="122">
        <v>0</v>
      </c>
      <c r="M5338" s="122">
        <v>0</v>
      </c>
      <c r="N5338" s="122">
        <v>0</v>
      </c>
      <c r="O5338" s="122">
        <v>0</v>
      </c>
      <c r="P5338" s="122">
        <v>0</v>
      </c>
      <c r="Q5338" s="122">
        <v>0</v>
      </c>
      <c r="R5338" s="122">
        <v>0</v>
      </c>
      <c r="S5338" s="122">
        <v>0</v>
      </c>
      <c r="T5338" s="122">
        <v>0</v>
      </c>
      <c r="U5338" s="122">
        <v>0</v>
      </c>
      <c r="V5338" s="122">
        <v>0</v>
      </c>
      <c r="W5338" s="122">
        <v>0</v>
      </c>
      <c r="X5338" s="122">
        <v>0</v>
      </c>
      <c r="Y5338" s="122">
        <v>0</v>
      </c>
      <c r="Z5338" s="122">
        <v>0</v>
      </c>
      <c r="AA5338" s="122">
        <v>0</v>
      </c>
      <c r="AB5338" s="122">
        <v>0</v>
      </c>
      <c r="AC5338" s="122">
        <v>0</v>
      </c>
      <c r="AD5338" s="122">
        <v>0</v>
      </c>
      <c r="AE5338" s="122">
        <v>0</v>
      </c>
      <c r="AF5338" s="122">
        <v>0</v>
      </c>
      <c r="AG5338" s="122">
        <v>0</v>
      </c>
      <c r="AH5338" s="122">
        <v>0</v>
      </c>
      <c r="AI5338" s="122">
        <v>0</v>
      </c>
      <c r="AJ5338" s="122">
        <v>0</v>
      </c>
      <c r="AK5338" s="122">
        <v>0</v>
      </c>
      <c r="AL5338" s="122">
        <v>0</v>
      </c>
    </row>
    <row r="5339" spans="1:38" hidden="1" x14ac:dyDescent="0.25">
      <c r="A5339" s="122" t="s">
        <v>2072</v>
      </c>
      <c r="B5339" s="122">
        <v>1</v>
      </c>
      <c r="C5339" s="122" t="s">
        <v>2283</v>
      </c>
      <c r="D5339" s="122" t="s">
        <v>2131</v>
      </c>
      <c r="E5339" s="122">
        <v>97</v>
      </c>
      <c r="F5339" s="122">
        <v>0</v>
      </c>
      <c r="G5339" s="122">
        <v>0</v>
      </c>
      <c r="H5339" s="122">
        <v>0</v>
      </c>
      <c r="I5339" s="122">
        <v>0</v>
      </c>
      <c r="J5339" s="122">
        <v>0</v>
      </c>
      <c r="K5339" s="122">
        <v>0</v>
      </c>
      <c r="L5339" s="122">
        <v>0</v>
      </c>
      <c r="M5339" s="122">
        <v>0</v>
      </c>
      <c r="N5339" s="122">
        <v>0</v>
      </c>
      <c r="O5339" s="122">
        <v>0</v>
      </c>
      <c r="P5339" s="122">
        <v>0</v>
      </c>
      <c r="Q5339" s="122">
        <v>0</v>
      </c>
      <c r="R5339" s="122">
        <v>0</v>
      </c>
      <c r="S5339" s="122">
        <v>0</v>
      </c>
      <c r="T5339" s="122">
        <v>0</v>
      </c>
      <c r="U5339" s="122">
        <v>0</v>
      </c>
      <c r="V5339" s="122">
        <v>0</v>
      </c>
      <c r="W5339" s="122">
        <v>0</v>
      </c>
      <c r="X5339" s="122">
        <v>0</v>
      </c>
      <c r="Y5339" s="122">
        <v>0</v>
      </c>
      <c r="Z5339" s="122">
        <v>0</v>
      </c>
      <c r="AA5339" s="122">
        <v>0</v>
      </c>
      <c r="AB5339" s="122">
        <v>0</v>
      </c>
      <c r="AC5339" s="122">
        <v>0</v>
      </c>
      <c r="AD5339" s="122">
        <v>0</v>
      </c>
      <c r="AE5339" s="122">
        <v>0</v>
      </c>
      <c r="AF5339" s="122">
        <v>0</v>
      </c>
      <c r="AG5339" s="122">
        <v>0</v>
      </c>
      <c r="AH5339" s="122">
        <v>0</v>
      </c>
      <c r="AI5339" s="122">
        <v>0</v>
      </c>
      <c r="AJ5339" s="122">
        <v>0</v>
      </c>
      <c r="AK5339" s="122">
        <v>0</v>
      </c>
      <c r="AL5339" s="122">
        <v>0</v>
      </c>
    </row>
    <row r="5340" spans="1:38" hidden="1" x14ac:dyDescent="0.25">
      <c r="A5340" s="122" t="s">
        <v>2072</v>
      </c>
      <c r="B5340" s="122">
        <v>1</v>
      </c>
      <c r="C5340" s="122" t="s">
        <v>2283</v>
      </c>
      <c r="D5340" s="122" t="s">
        <v>2132</v>
      </c>
      <c r="E5340" s="122">
        <v>97</v>
      </c>
      <c r="F5340" s="122">
        <v>0</v>
      </c>
      <c r="G5340" s="122">
        <v>0</v>
      </c>
      <c r="H5340" s="122">
        <v>0</v>
      </c>
      <c r="I5340" s="122">
        <v>0</v>
      </c>
      <c r="J5340" s="122">
        <v>0</v>
      </c>
      <c r="K5340" s="122">
        <v>0</v>
      </c>
      <c r="L5340" s="122">
        <v>0</v>
      </c>
      <c r="M5340" s="122">
        <v>0</v>
      </c>
      <c r="N5340" s="122">
        <v>0</v>
      </c>
      <c r="O5340" s="122">
        <v>0</v>
      </c>
      <c r="P5340" s="122">
        <v>0</v>
      </c>
      <c r="Q5340" s="122">
        <v>0</v>
      </c>
      <c r="R5340" s="122">
        <v>0</v>
      </c>
      <c r="S5340" s="122">
        <v>0</v>
      </c>
      <c r="T5340" s="122">
        <v>0</v>
      </c>
      <c r="U5340" s="122">
        <v>0</v>
      </c>
      <c r="V5340" s="122">
        <v>0</v>
      </c>
      <c r="W5340" s="122">
        <v>0</v>
      </c>
      <c r="X5340" s="122">
        <v>0</v>
      </c>
      <c r="Y5340" s="122">
        <v>0</v>
      </c>
      <c r="Z5340" s="122">
        <v>0</v>
      </c>
      <c r="AA5340" s="122">
        <v>0</v>
      </c>
      <c r="AB5340" s="122">
        <v>0</v>
      </c>
      <c r="AC5340" s="122">
        <v>0</v>
      </c>
      <c r="AD5340" s="122">
        <v>0</v>
      </c>
      <c r="AE5340" s="122">
        <v>0</v>
      </c>
      <c r="AF5340" s="122">
        <v>0</v>
      </c>
      <c r="AG5340" s="122">
        <v>0</v>
      </c>
      <c r="AH5340" s="122">
        <v>0</v>
      </c>
      <c r="AI5340" s="122">
        <v>0</v>
      </c>
      <c r="AJ5340" s="122">
        <v>0</v>
      </c>
      <c r="AK5340" s="122">
        <v>0</v>
      </c>
      <c r="AL5340" s="122">
        <v>0</v>
      </c>
    </row>
    <row r="5341" spans="1:38" hidden="1" x14ac:dyDescent="0.25">
      <c r="A5341" s="122" t="s">
        <v>2072</v>
      </c>
      <c r="B5341" s="122">
        <v>1</v>
      </c>
      <c r="C5341" s="122" t="s">
        <v>2283</v>
      </c>
      <c r="D5341" s="122" t="s">
        <v>2133</v>
      </c>
      <c r="E5341" s="122">
        <v>97</v>
      </c>
      <c r="F5341" s="122">
        <v>0</v>
      </c>
      <c r="G5341" s="122">
        <v>0</v>
      </c>
      <c r="H5341" s="122">
        <v>0</v>
      </c>
      <c r="I5341" s="122">
        <v>0</v>
      </c>
      <c r="J5341" s="122">
        <v>0</v>
      </c>
      <c r="K5341" s="122">
        <v>0</v>
      </c>
      <c r="L5341" s="122">
        <v>0</v>
      </c>
      <c r="M5341" s="122">
        <v>0</v>
      </c>
      <c r="N5341" s="122">
        <v>0</v>
      </c>
      <c r="O5341" s="122">
        <v>0</v>
      </c>
      <c r="P5341" s="122">
        <v>0</v>
      </c>
      <c r="Q5341" s="122">
        <v>0</v>
      </c>
      <c r="R5341" s="122">
        <v>0</v>
      </c>
      <c r="S5341" s="122">
        <v>0</v>
      </c>
      <c r="T5341" s="122">
        <v>0</v>
      </c>
      <c r="U5341" s="122">
        <v>0</v>
      </c>
      <c r="V5341" s="122">
        <v>0</v>
      </c>
      <c r="W5341" s="122">
        <v>0</v>
      </c>
      <c r="X5341" s="122">
        <v>0</v>
      </c>
      <c r="Y5341" s="122">
        <v>0</v>
      </c>
      <c r="Z5341" s="122">
        <v>0</v>
      </c>
      <c r="AA5341" s="122">
        <v>0</v>
      </c>
      <c r="AB5341" s="122">
        <v>0</v>
      </c>
      <c r="AC5341" s="122">
        <v>0</v>
      </c>
      <c r="AD5341" s="122">
        <v>0</v>
      </c>
      <c r="AE5341" s="122">
        <v>0</v>
      </c>
      <c r="AF5341" s="122">
        <v>0</v>
      </c>
      <c r="AG5341" s="122">
        <v>0</v>
      </c>
      <c r="AH5341" s="122">
        <v>0</v>
      </c>
      <c r="AI5341" s="122">
        <v>0</v>
      </c>
      <c r="AJ5341" s="122">
        <v>0</v>
      </c>
      <c r="AK5341" s="122">
        <v>0</v>
      </c>
      <c r="AL5341" s="122">
        <v>0</v>
      </c>
    </row>
    <row r="5342" spans="1:38" hidden="1" x14ac:dyDescent="0.25">
      <c r="A5342" s="122" t="s">
        <v>2072</v>
      </c>
      <c r="B5342" s="122">
        <v>1</v>
      </c>
      <c r="C5342" s="122" t="s">
        <v>2283</v>
      </c>
      <c r="D5342" s="122" t="s">
        <v>2134</v>
      </c>
      <c r="E5342" s="122">
        <v>97</v>
      </c>
      <c r="F5342" s="122">
        <v>0.29323250944200002</v>
      </c>
      <c r="G5342" s="122">
        <v>0.26674518675600001</v>
      </c>
      <c r="H5342" s="122">
        <v>0.23220040958999999</v>
      </c>
      <c r="I5342" s="122">
        <v>0.183471752967</v>
      </c>
      <c r="J5342" s="122">
        <v>0.138129873042</v>
      </c>
      <c r="K5342" s="122">
        <v>0.122304214188</v>
      </c>
      <c r="L5342" s="122">
        <v>0.110842826178</v>
      </c>
      <c r="M5342" s="122">
        <v>9.8123992409999999E-2</v>
      </c>
      <c r="N5342" s="122">
        <v>9.4681154034000001E-2</v>
      </c>
      <c r="O5342" s="122">
        <v>8.6520230148000005E-2</v>
      </c>
      <c r="P5342" s="122">
        <v>6.5942753187000006E-2</v>
      </c>
      <c r="Q5342" s="122">
        <v>6.3492228939000001E-2</v>
      </c>
      <c r="R5342" s="122">
        <v>5.8731651039E-2</v>
      </c>
      <c r="S5342" s="122">
        <v>3.6684387749999998E-2</v>
      </c>
      <c r="T5342" s="122">
        <v>3.008808273E-2</v>
      </c>
      <c r="U5342" s="122">
        <v>3.4535680977000001E-2</v>
      </c>
      <c r="V5342" s="122">
        <v>6.6293450342999993E-2</v>
      </c>
      <c r="W5342" s="122">
        <v>0.115130936886</v>
      </c>
      <c r="X5342" s="122">
        <v>5.9551276367999999E-2</v>
      </c>
      <c r="Y5342" s="122">
        <v>3.5609285865E-2</v>
      </c>
      <c r="Z5342" s="122">
        <v>0.11031847860000001</v>
      </c>
      <c r="AA5342" s="122">
        <v>0.110387165871</v>
      </c>
      <c r="AB5342" s="122">
        <v>7.8914599752000006E-2</v>
      </c>
      <c r="AC5342" s="122">
        <v>7.1543760683999993E-2</v>
      </c>
      <c r="AD5342" s="122">
        <v>0.16248848649600001</v>
      </c>
      <c r="AE5342" s="122">
        <v>0.14354003202900001</v>
      </c>
      <c r="AF5342" s="122">
        <v>3.8318520002999998E-2</v>
      </c>
      <c r="AG5342" s="122">
        <v>1.4847289289999999E-2</v>
      </c>
      <c r="AH5342" s="122">
        <v>0.10075529204399999</v>
      </c>
      <c r="AI5342" s="122">
        <v>0.10618148786999999</v>
      </c>
      <c r="AJ5342" s="122">
        <v>0.11547553089</v>
      </c>
      <c r="AK5342" s="122">
        <v>0.118565655132</v>
      </c>
      <c r="AL5342" s="122">
        <v>0</v>
      </c>
    </row>
    <row r="5343" spans="1:38" hidden="1" x14ac:dyDescent="0.25">
      <c r="A5343" s="122" t="s">
        <v>2072</v>
      </c>
      <c r="B5343" s="122">
        <v>1</v>
      </c>
      <c r="C5343" s="122" t="s">
        <v>2283</v>
      </c>
      <c r="D5343" s="122" t="s">
        <v>2135</v>
      </c>
      <c r="E5343" s="122">
        <v>97</v>
      </c>
      <c r="F5343" s="122">
        <v>0</v>
      </c>
      <c r="G5343" s="122">
        <v>0</v>
      </c>
      <c r="H5343" s="122">
        <v>0</v>
      </c>
      <c r="I5343" s="122">
        <v>0</v>
      </c>
      <c r="J5343" s="122">
        <v>0</v>
      </c>
      <c r="K5343" s="122">
        <v>0</v>
      </c>
      <c r="L5343" s="122">
        <v>0</v>
      </c>
      <c r="M5343" s="122">
        <v>0</v>
      </c>
      <c r="N5343" s="122">
        <v>0</v>
      </c>
      <c r="O5343" s="122">
        <v>0</v>
      </c>
      <c r="P5343" s="122">
        <v>0</v>
      </c>
      <c r="Q5343" s="122">
        <v>0</v>
      </c>
      <c r="R5343" s="122">
        <v>0</v>
      </c>
      <c r="S5343" s="122">
        <v>0</v>
      </c>
      <c r="T5343" s="122">
        <v>0</v>
      </c>
      <c r="U5343" s="122">
        <v>0</v>
      </c>
      <c r="V5343" s="122">
        <v>0</v>
      </c>
      <c r="W5343" s="122">
        <v>0</v>
      </c>
      <c r="X5343" s="122">
        <v>0</v>
      </c>
      <c r="Y5343" s="122">
        <v>0</v>
      </c>
      <c r="Z5343" s="122">
        <v>0</v>
      </c>
      <c r="AA5343" s="122">
        <v>0</v>
      </c>
      <c r="AB5343" s="122">
        <v>0</v>
      </c>
      <c r="AC5343" s="122">
        <v>0</v>
      </c>
      <c r="AD5343" s="122">
        <v>0</v>
      </c>
      <c r="AE5343" s="122">
        <v>0</v>
      </c>
      <c r="AF5343" s="122">
        <v>0</v>
      </c>
      <c r="AG5343" s="122">
        <v>0</v>
      </c>
      <c r="AH5343" s="122">
        <v>0</v>
      </c>
      <c r="AI5343" s="122">
        <v>0</v>
      </c>
      <c r="AJ5343" s="122">
        <v>0</v>
      </c>
      <c r="AK5343" s="122">
        <v>0</v>
      </c>
      <c r="AL5343" s="122">
        <v>0</v>
      </c>
    </row>
    <row r="5344" spans="1:38" hidden="1" x14ac:dyDescent="0.25">
      <c r="A5344" s="122" t="s">
        <v>2072</v>
      </c>
      <c r="B5344" s="122">
        <v>1</v>
      </c>
      <c r="C5344" s="122" t="s">
        <v>2283</v>
      </c>
      <c r="D5344" s="122" t="s">
        <v>2136</v>
      </c>
      <c r="E5344" s="122">
        <v>97</v>
      </c>
      <c r="F5344" s="122">
        <v>0.88939451172299999</v>
      </c>
      <c r="G5344" s="122">
        <v>0.86126293833900003</v>
      </c>
      <c r="H5344" s="122">
        <v>0.85709121335399996</v>
      </c>
      <c r="I5344" s="122">
        <v>0.84418450340100004</v>
      </c>
      <c r="J5344" s="122">
        <v>0.58779206200199996</v>
      </c>
      <c r="K5344" s="122">
        <v>0.50732749231800001</v>
      </c>
      <c r="L5344" s="122">
        <v>0.46197366867599998</v>
      </c>
      <c r="M5344" s="122">
        <v>0.50712371339999995</v>
      </c>
      <c r="N5344" s="122">
        <v>0.37544837022900002</v>
      </c>
      <c r="O5344" s="122">
        <v>0.32212381581600003</v>
      </c>
      <c r="P5344" s="122">
        <v>0.48454553435699999</v>
      </c>
      <c r="Q5344" s="122">
        <v>0.45209098406100001</v>
      </c>
      <c r="R5344" s="122">
        <v>0.40615870328100001</v>
      </c>
      <c r="S5344" s="122">
        <v>0.51870776883900005</v>
      </c>
      <c r="T5344" s="122">
        <v>0.31397055080399999</v>
      </c>
      <c r="U5344" s="122">
        <v>0.39308842401900002</v>
      </c>
      <c r="V5344" s="122">
        <v>0.38425448941500001</v>
      </c>
      <c r="W5344" s="122">
        <v>0.48761782001699999</v>
      </c>
      <c r="X5344" s="122">
        <v>0.43625488022699999</v>
      </c>
      <c r="Y5344" s="122">
        <v>0.36153527095799998</v>
      </c>
      <c r="Z5344" s="122">
        <v>0.38448674126100002</v>
      </c>
      <c r="AA5344" s="122">
        <v>1.2667598914380001</v>
      </c>
      <c r="AB5344" s="122">
        <v>0.790946476377</v>
      </c>
      <c r="AC5344" s="122">
        <v>0.895114879089</v>
      </c>
      <c r="AD5344" s="122">
        <v>0.81881211747899996</v>
      </c>
      <c r="AE5344" s="122">
        <v>0.46474789860600002</v>
      </c>
      <c r="AF5344" s="122">
        <v>0.31702264536899999</v>
      </c>
      <c r="AG5344" s="122">
        <v>0.22014855438</v>
      </c>
      <c r="AH5344" s="122">
        <v>0.42776912956500002</v>
      </c>
      <c r="AI5344" s="122">
        <v>0.39237012905700003</v>
      </c>
      <c r="AJ5344" s="122">
        <v>0.73675012367399995</v>
      </c>
      <c r="AK5344" s="122">
        <v>0.58784967939900001</v>
      </c>
      <c r="AL5344" s="122">
        <v>0</v>
      </c>
    </row>
    <row r="5345" spans="1:38" hidden="1" x14ac:dyDescent="0.25">
      <c r="A5345" s="122" t="s">
        <v>2072</v>
      </c>
      <c r="B5345" s="122">
        <v>1</v>
      </c>
      <c r="C5345" s="122" t="s">
        <v>2283</v>
      </c>
      <c r="D5345" s="122" t="s">
        <v>2137</v>
      </c>
      <c r="E5345" s="122">
        <v>97</v>
      </c>
      <c r="F5345" s="122">
        <v>0</v>
      </c>
      <c r="G5345" s="122">
        <v>0</v>
      </c>
      <c r="H5345" s="122">
        <v>0</v>
      </c>
      <c r="I5345" s="122">
        <v>0</v>
      </c>
      <c r="J5345" s="122">
        <v>0</v>
      </c>
      <c r="K5345" s="122">
        <v>0</v>
      </c>
      <c r="L5345" s="122">
        <v>0</v>
      </c>
      <c r="M5345" s="122">
        <v>0</v>
      </c>
      <c r="N5345" s="122">
        <v>0</v>
      </c>
      <c r="O5345" s="122">
        <v>0</v>
      </c>
      <c r="P5345" s="122">
        <v>0</v>
      </c>
      <c r="Q5345" s="122">
        <v>0</v>
      </c>
      <c r="R5345" s="122">
        <v>0</v>
      </c>
      <c r="S5345" s="122">
        <v>0</v>
      </c>
      <c r="T5345" s="122">
        <v>0</v>
      </c>
      <c r="U5345" s="122">
        <v>0</v>
      </c>
      <c r="V5345" s="122">
        <v>0</v>
      </c>
      <c r="W5345" s="122">
        <v>0</v>
      </c>
      <c r="X5345" s="122">
        <v>0</v>
      </c>
      <c r="Y5345" s="122">
        <v>0</v>
      </c>
      <c r="Z5345" s="122">
        <v>0</v>
      </c>
      <c r="AA5345" s="122">
        <v>0</v>
      </c>
      <c r="AB5345" s="122">
        <v>0</v>
      </c>
      <c r="AC5345" s="122">
        <v>0</v>
      </c>
      <c r="AD5345" s="122">
        <v>0</v>
      </c>
      <c r="AE5345" s="122">
        <v>0</v>
      </c>
      <c r="AF5345" s="122">
        <v>0</v>
      </c>
      <c r="AG5345" s="122">
        <v>0</v>
      </c>
      <c r="AH5345" s="122">
        <v>0</v>
      </c>
      <c r="AI5345" s="122">
        <v>0</v>
      </c>
      <c r="AJ5345" s="122">
        <v>0</v>
      </c>
      <c r="AK5345" s="122">
        <v>0</v>
      </c>
      <c r="AL5345" s="122">
        <v>0</v>
      </c>
    </row>
    <row r="5346" spans="1:38" hidden="1" x14ac:dyDescent="0.25">
      <c r="A5346" s="122" t="s">
        <v>2072</v>
      </c>
      <c r="B5346" s="122">
        <v>1</v>
      </c>
      <c r="C5346" s="122" t="s">
        <v>2283</v>
      </c>
      <c r="D5346" s="122" t="s">
        <v>2138</v>
      </c>
      <c r="E5346" s="122">
        <v>97</v>
      </c>
      <c r="F5346" s="122">
        <v>0</v>
      </c>
      <c r="G5346" s="122">
        <v>0</v>
      </c>
      <c r="H5346" s="122">
        <v>0</v>
      </c>
      <c r="I5346" s="122">
        <v>0</v>
      </c>
      <c r="J5346" s="122">
        <v>0</v>
      </c>
      <c r="K5346" s="122">
        <v>0</v>
      </c>
      <c r="L5346" s="122">
        <v>0</v>
      </c>
      <c r="M5346" s="122">
        <v>0</v>
      </c>
      <c r="N5346" s="122">
        <v>0</v>
      </c>
      <c r="O5346" s="122">
        <v>0</v>
      </c>
      <c r="P5346" s="122">
        <v>0</v>
      </c>
      <c r="Q5346" s="122">
        <v>0</v>
      </c>
      <c r="R5346" s="122">
        <v>0</v>
      </c>
      <c r="S5346" s="122">
        <v>0</v>
      </c>
      <c r="T5346" s="122">
        <v>0</v>
      </c>
      <c r="U5346" s="122">
        <v>0</v>
      </c>
      <c r="V5346" s="122">
        <v>0</v>
      </c>
      <c r="W5346" s="122">
        <v>0</v>
      </c>
      <c r="X5346" s="122">
        <v>0</v>
      </c>
      <c r="Y5346" s="122">
        <v>0</v>
      </c>
      <c r="Z5346" s="122">
        <v>0</v>
      </c>
      <c r="AA5346" s="122">
        <v>0</v>
      </c>
      <c r="AB5346" s="122">
        <v>0</v>
      </c>
      <c r="AC5346" s="122">
        <v>0</v>
      </c>
      <c r="AD5346" s="122">
        <v>0</v>
      </c>
      <c r="AE5346" s="122">
        <v>0</v>
      </c>
      <c r="AF5346" s="122">
        <v>0</v>
      </c>
      <c r="AG5346" s="122">
        <v>0</v>
      </c>
      <c r="AH5346" s="122">
        <v>0</v>
      </c>
      <c r="AI5346" s="122">
        <v>0</v>
      </c>
      <c r="AJ5346" s="122">
        <v>0</v>
      </c>
      <c r="AK5346" s="122">
        <v>0</v>
      </c>
      <c r="AL5346" s="122">
        <v>0</v>
      </c>
    </row>
    <row r="5347" spans="1:38" hidden="1" x14ac:dyDescent="0.25">
      <c r="A5347" s="122" t="s">
        <v>2072</v>
      </c>
      <c r="B5347" s="122">
        <v>1</v>
      </c>
      <c r="C5347" s="122" t="s">
        <v>2283</v>
      </c>
      <c r="D5347" s="122" t="s">
        <v>2139</v>
      </c>
      <c r="E5347" s="122">
        <v>97</v>
      </c>
      <c r="F5347" s="122">
        <v>3.8111488502099999</v>
      </c>
      <c r="G5347" s="122">
        <v>3.322120934145</v>
      </c>
      <c r="H5347" s="122">
        <v>3.4180241462400001</v>
      </c>
      <c r="I5347" s="122">
        <v>3.3514929646499998</v>
      </c>
      <c r="J5347" s="122">
        <v>3.4141361326170001</v>
      </c>
      <c r="K5347" s="122">
        <v>3.1695926353589998</v>
      </c>
      <c r="L5347" s="122">
        <v>3.2592585693929998</v>
      </c>
      <c r="M5347" s="122">
        <v>1.9639422400319999</v>
      </c>
      <c r="N5347" s="122">
        <v>0.39563494818</v>
      </c>
      <c r="O5347" s="122">
        <v>0.16353203004</v>
      </c>
      <c r="P5347" s="122">
        <v>0.49179360339599998</v>
      </c>
      <c r="Q5347" s="122">
        <v>0.17700372040199999</v>
      </c>
      <c r="R5347" s="122">
        <v>0.42572055986399998</v>
      </c>
      <c r="S5347" s="122">
        <v>0.26593852956000003</v>
      </c>
      <c r="T5347" s="122">
        <v>0.215619168162</v>
      </c>
      <c r="U5347" s="122">
        <v>0.248487932094</v>
      </c>
      <c r="V5347" s="122">
        <v>0</v>
      </c>
      <c r="W5347" s="122">
        <v>0</v>
      </c>
      <c r="X5347" s="122">
        <v>0</v>
      </c>
      <c r="Y5347" s="122">
        <v>0</v>
      </c>
      <c r="Z5347" s="122">
        <v>0</v>
      </c>
      <c r="AA5347" s="122">
        <v>0</v>
      </c>
      <c r="AB5347" s="122">
        <v>0</v>
      </c>
      <c r="AC5347" s="122">
        <v>0</v>
      </c>
      <c r="AD5347" s="122">
        <v>0</v>
      </c>
      <c r="AE5347" s="122">
        <v>0</v>
      </c>
      <c r="AF5347" s="122">
        <v>0</v>
      </c>
      <c r="AG5347" s="122">
        <v>0</v>
      </c>
      <c r="AH5347" s="122">
        <v>0</v>
      </c>
      <c r="AI5347" s="122">
        <v>0</v>
      </c>
      <c r="AJ5347" s="122">
        <v>0</v>
      </c>
      <c r="AK5347" s="122">
        <v>0</v>
      </c>
      <c r="AL5347" s="122">
        <v>0</v>
      </c>
    </row>
    <row r="5348" spans="1:38" hidden="1" x14ac:dyDescent="0.25">
      <c r="A5348" s="122" t="s">
        <v>2072</v>
      </c>
      <c r="B5348" s="122">
        <v>1</v>
      </c>
      <c r="C5348" s="122" t="s">
        <v>2283</v>
      </c>
      <c r="D5348" s="122" t="s">
        <v>2140</v>
      </c>
      <c r="E5348" s="122">
        <v>97</v>
      </c>
      <c r="F5348" s="122">
        <v>0</v>
      </c>
      <c r="G5348" s="122">
        <v>0</v>
      </c>
      <c r="H5348" s="122">
        <v>0</v>
      </c>
      <c r="I5348" s="122">
        <v>0</v>
      </c>
      <c r="J5348" s="122">
        <v>0</v>
      </c>
      <c r="K5348" s="122">
        <v>0</v>
      </c>
      <c r="L5348" s="122">
        <v>0</v>
      </c>
      <c r="M5348" s="122">
        <v>0</v>
      </c>
      <c r="N5348" s="122">
        <v>0</v>
      </c>
      <c r="O5348" s="122">
        <v>0</v>
      </c>
      <c r="P5348" s="122">
        <v>0</v>
      </c>
      <c r="Q5348" s="122">
        <v>0</v>
      </c>
      <c r="R5348" s="122">
        <v>0</v>
      </c>
      <c r="S5348" s="122">
        <v>0</v>
      </c>
      <c r="T5348" s="122">
        <v>0</v>
      </c>
      <c r="U5348" s="122">
        <v>0</v>
      </c>
      <c r="V5348" s="122">
        <v>0</v>
      </c>
      <c r="W5348" s="122">
        <v>0</v>
      </c>
      <c r="X5348" s="122">
        <v>0</v>
      </c>
      <c r="Y5348" s="122">
        <v>0</v>
      </c>
      <c r="Z5348" s="122">
        <v>0</v>
      </c>
      <c r="AA5348" s="122">
        <v>0</v>
      </c>
      <c r="AB5348" s="122">
        <v>0</v>
      </c>
      <c r="AC5348" s="122">
        <v>0</v>
      </c>
      <c r="AD5348" s="122">
        <v>0</v>
      </c>
      <c r="AE5348" s="122">
        <v>0</v>
      </c>
      <c r="AF5348" s="122">
        <v>0</v>
      </c>
      <c r="AG5348" s="122">
        <v>0</v>
      </c>
      <c r="AH5348" s="122">
        <v>0</v>
      </c>
      <c r="AI5348" s="122">
        <v>0</v>
      </c>
      <c r="AJ5348" s="122">
        <v>0</v>
      </c>
      <c r="AK5348" s="122">
        <v>0</v>
      </c>
      <c r="AL5348" s="122">
        <v>0</v>
      </c>
    </row>
    <row r="5349" spans="1:38" hidden="1" x14ac:dyDescent="0.25">
      <c r="A5349" s="122" t="s">
        <v>2072</v>
      </c>
      <c r="B5349" s="122">
        <v>1</v>
      </c>
      <c r="C5349" s="122" t="s">
        <v>2283</v>
      </c>
      <c r="D5349" s="122" t="s">
        <v>2141</v>
      </c>
      <c r="E5349" s="122">
        <v>97</v>
      </c>
      <c r="F5349" s="122">
        <v>0</v>
      </c>
      <c r="G5349" s="122">
        <v>0</v>
      </c>
      <c r="H5349" s="122">
        <v>0</v>
      </c>
      <c r="I5349" s="122">
        <v>0</v>
      </c>
      <c r="J5349" s="122">
        <v>0</v>
      </c>
      <c r="K5349" s="122">
        <v>0</v>
      </c>
      <c r="L5349" s="122">
        <v>0</v>
      </c>
      <c r="M5349" s="122">
        <v>0</v>
      </c>
      <c r="N5349" s="122">
        <v>0</v>
      </c>
      <c r="O5349" s="122">
        <v>0</v>
      </c>
      <c r="P5349" s="122">
        <v>0</v>
      </c>
      <c r="Q5349" s="122">
        <v>0</v>
      </c>
      <c r="R5349" s="122">
        <v>0</v>
      </c>
      <c r="S5349" s="122">
        <v>0</v>
      </c>
      <c r="T5349" s="122">
        <v>0</v>
      </c>
      <c r="U5349" s="122">
        <v>0</v>
      </c>
      <c r="V5349" s="122">
        <v>0</v>
      </c>
      <c r="W5349" s="122">
        <v>0</v>
      </c>
      <c r="X5349" s="122">
        <v>0</v>
      </c>
      <c r="Y5349" s="122">
        <v>0</v>
      </c>
      <c r="Z5349" s="122">
        <v>0</v>
      </c>
      <c r="AA5349" s="122">
        <v>0</v>
      </c>
      <c r="AB5349" s="122">
        <v>0</v>
      </c>
      <c r="AC5349" s="122">
        <v>0</v>
      </c>
      <c r="AD5349" s="122">
        <v>0</v>
      </c>
      <c r="AE5349" s="122">
        <v>0</v>
      </c>
      <c r="AF5349" s="122">
        <v>0</v>
      </c>
      <c r="AG5349" s="122">
        <v>0</v>
      </c>
      <c r="AH5349" s="122">
        <v>0</v>
      </c>
      <c r="AI5349" s="122">
        <v>0</v>
      </c>
      <c r="AJ5349" s="122">
        <v>0</v>
      </c>
      <c r="AK5349" s="122">
        <v>0</v>
      </c>
      <c r="AL5349" s="122">
        <v>0</v>
      </c>
    </row>
    <row r="5350" spans="1:38" hidden="1" x14ac:dyDescent="0.25">
      <c r="A5350" s="122" t="s">
        <v>2072</v>
      </c>
      <c r="B5350" s="122">
        <v>1</v>
      </c>
      <c r="C5350" s="122" t="s">
        <v>2283</v>
      </c>
      <c r="D5350" s="122" t="s">
        <v>2142</v>
      </c>
      <c r="E5350" s="122">
        <v>97</v>
      </c>
      <c r="F5350" s="122">
        <v>0</v>
      </c>
      <c r="G5350" s="122">
        <v>0</v>
      </c>
      <c r="H5350" s="122">
        <v>0</v>
      </c>
      <c r="I5350" s="122">
        <v>0</v>
      </c>
      <c r="J5350" s="122">
        <v>0</v>
      </c>
      <c r="K5350" s="122">
        <v>0</v>
      </c>
      <c r="L5350" s="122">
        <v>0</v>
      </c>
      <c r="M5350" s="122">
        <v>0</v>
      </c>
      <c r="N5350" s="122">
        <v>0</v>
      </c>
      <c r="O5350" s="122">
        <v>0</v>
      </c>
      <c r="P5350" s="122">
        <v>0</v>
      </c>
      <c r="Q5350" s="122">
        <v>0</v>
      </c>
      <c r="R5350" s="122">
        <v>0</v>
      </c>
      <c r="S5350" s="122">
        <v>0</v>
      </c>
      <c r="T5350" s="122">
        <v>0</v>
      </c>
      <c r="U5350" s="122">
        <v>0</v>
      </c>
      <c r="V5350" s="122">
        <v>0</v>
      </c>
      <c r="W5350" s="122">
        <v>0</v>
      </c>
      <c r="X5350" s="122">
        <v>0</v>
      </c>
      <c r="Y5350" s="122">
        <v>0</v>
      </c>
      <c r="Z5350" s="122">
        <v>0</v>
      </c>
      <c r="AA5350" s="122">
        <v>0</v>
      </c>
      <c r="AB5350" s="122">
        <v>0</v>
      </c>
      <c r="AC5350" s="122">
        <v>0</v>
      </c>
      <c r="AD5350" s="122">
        <v>0</v>
      </c>
      <c r="AE5350" s="122">
        <v>0</v>
      </c>
      <c r="AF5350" s="122">
        <v>0</v>
      </c>
      <c r="AG5350" s="122">
        <v>0</v>
      </c>
      <c r="AH5350" s="122">
        <v>0</v>
      </c>
      <c r="AI5350" s="122">
        <v>0</v>
      </c>
      <c r="AJ5350" s="122">
        <v>0</v>
      </c>
      <c r="AK5350" s="122">
        <v>0</v>
      </c>
      <c r="AL5350" s="122">
        <v>0</v>
      </c>
    </row>
    <row r="5351" spans="1:38" hidden="1" x14ac:dyDescent="0.25">
      <c r="A5351" s="122" t="s">
        <v>2072</v>
      </c>
      <c r="B5351" s="122">
        <v>1</v>
      </c>
      <c r="C5351" s="122" t="s">
        <v>2283</v>
      </c>
      <c r="D5351" s="122" t="s">
        <v>2143</v>
      </c>
      <c r="E5351" s="122">
        <v>97</v>
      </c>
      <c r="F5351" s="122">
        <v>2.1817122580260002</v>
      </c>
      <c r="G5351" s="122">
        <v>0.62944418791500001</v>
      </c>
      <c r="H5351" s="122">
        <v>0.50743575147599995</v>
      </c>
      <c r="I5351" s="122">
        <v>0.55541147756099996</v>
      </c>
      <c r="J5351" s="122">
        <v>0.50077550831399997</v>
      </c>
      <c r="K5351" s="122">
        <v>0.51366670187999997</v>
      </c>
      <c r="L5351" s="122">
        <v>0.31463563649100001</v>
      </c>
      <c r="M5351" s="122">
        <v>0.33422158687499998</v>
      </c>
      <c r="N5351" s="122">
        <v>0.24129313983</v>
      </c>
      <c r="O5351" s="122">
        <v>0.27369629379900001</v>
      </c>
      <c r="P5351" s="122">
        <v>0.31540562641800002</v>
      </c>
      <c r="Q5351" s="122">
        <v>0.369271834041</v>
      </c>
      <c r="R5351" s="122">
        <v>0.32961160690500002</v>
      </c>
      <c r="S5351" s="122">
        <v>0.37056680220900001</v>
      </c>
      <c r="T5351" s="122">
        <v>0.27222416362200003</v>
      </c>
      <c r="U5351" s="122">
        <v>0.35337489737700001</v>
      </c>
      <c r="V5351" s="122">
        <v>0.21990244249800001</v>
      </c>
      <c r="W5351" s="122">
        <v>0.16265214737100001</v>
      </c>
      <c r="X5351" s="122">
        <v>0.123134356662</v>
      </c>
      <c r="Y5351" s="122">
        <v>0.31952419460999998</v>
      </c>
      <c r="Z5351" s="122">
        <v>0.18075553550099999</v>
      </c>
      <c r="AA5351" s="122">
        <v>0.131462082831</v>
      </c>
      <c r="AB5351" s="122">
        <v>0.233345220273</v>
      </c>
      <c r="AC5351" s="122">
        <v>0.23667692991</v>
      </c>
      <c r="AD5351" s="122">
        <v>0.25919142074399998</v>
      </c>
      <c r="AE5351" s="122">
        <v>0.36121850071200001</v>
      </c>
      <c r="AF5351" s="122">
        <v>3.1979441070000003E-2</v>
      </c>
      <c r="AG5351" s="122">
        <v>0</v>
      </c>
      <c r="AH5351" s="122">
        <v>8.4513488888999996E-2</v>
      </c>
      <c r="AI5351" s="122">
        <v>0.22377398399099999</v>
      </c>
      <c r="AJ5351" s="122">
        <v>0.108134765976</v>
      </c>
      <c r="AK5351" s="122">
        <v>0.113462804505</v>
      </c>
      <c r="AL5351" s="122">
        <v>0</v>
      </c>
    </row>
    <row r="5352" spans="1:38" hidden="1" x14ac:dyDescent="0.25">
      <c r="A5352" s="122" t="s">
        <v>2072</v>
      </c>
      <c r="B5352" s="122">
        <v>1</v>
      </c>
      <c r="C5352" s="122" t="s">
        <v>2283</v>
      </c>
      <c r="D5352" s="122" t="s">
        <v>2177</v>
      </c>
      <c r="E5352" s="122">
        <v>97</v>
      </c>
      <c r="F5352" s="122">
        <v>0</v>
      </c>
      <c r="G5352" s="122">
        <v>0</v>
      </c>
      <c r="H5352" s="122">
        <v>0</v>
      </c>
      <c r="I5352" s="122">
        <v>0</v>
      </c>
      <c r="J5352" s="122">
        <v>0</v>
      </c>
      <c r="K5352" s="122">
        <v>0</v>
      </c>
      <c r="L5352" s="122">
        <v>0</v>
      </c>
      <c r="M5352" s="122">
        <v>0</v>
      </c>
      <c r="N5352" s="122">
        <v>0</v>
      </c>
      <c r="O5352" s="122">
        <v>0</v>
      </c>
      <c r="P5352" s="122">
        <v>0</v>
      </c>
      <c r="Q5352" s="122">
        <v>0</v>
      </c>
      <c r="R5352" s="122">
        <v>0</v>
      </c>
      <c r="S5352" s="122">
        <v>0</v>
      </c>
      <c r="T5352" s="122">
        <v>0</v>
      </c>
      <c r="U5352" s="122">
        <v>0</v>
      </c>
      <c r="V5352" s="122">
        <v>0</v>
      </c>
      <c r="W5352" s="122">
        <v>0</v>
      </c>
      <c r="X5352" s="122">
        <v>0</v>
      </c>
      <c r="Y5352" s="122">
        <v>0</v>
      </c>
      <c r="Z5352" s="122">
        <v>0</v>
      </c>
      <c r="AA5352" s="122">
        <v>0</v>
      </c>
      <c r="AB5352" s="122">
        <v>0</v>
      </c>
      <c r="AC5352" s="122">
        <v>0</v>
      </c>
      <c r="AD5352" s="122">
        <v>0</v>
      </c>
      <c r="AE5352" s="122">
        <v>0</v>
      </c>
      <c r="AF5352" s="122">
        <v>0</v>
      </c>
      <c r="AG5352" s="122">
        <v>0</v>
      </c>
      <c r="AH5352" s="122">
        <v>0</v>
      </c>
      <c r="AI5352" s="122">
        <v>0</v>
      </c>
      <c r="AJ5352" s="122">
        <v>0</v>
      </c>
      <c r="AK5352" s="122">
        <v>0</v>
      </c>
      <c r="AL5352" s="122">
        <v>0</v>
      </c>
    </row>
    <row r="5353" spans="1:38" hidden="1" x14ac:dyDescent="0.25">
      <c r="A5353" s="122" t="s">
        <v>2072</v>
      </c>
      <c r="B5353" s="122">
        <v>1</v>
      </c>
      <c r="C5353" s="122" t="s">
        <v>2283</v>
      </c>
      <c r="D5353" s="122" t="s">
        <v>2144</v>
      </c>
      <c r="E5353" s="122">
        <v>97</v>
      </c>
      <c r="F5353" s="122">
        <v>0</v>
      </c>
      <c r="G5353" s="122">
        <v>0</v>
      </c>
      <c r="H5353" s="122">
        <v>0</v>
      </c>
      <c r="I5353" s="122">
        <v>0</v>
      </c>
      <c r="J5353" s="122">
        <v>0</v>
      </c>
      <c r="K5353" s="122">
        <v>0</v>
      </c>
      <c r="L5353" s="122">
        <v>0</v>
      </c>
      <c r="M5353" s="122">
        <v>0</v>
      </c>
      <c r="N5353" s="122">
        <v>0</v>
      </c>
      <c r="O5353" s="122">
        <v>0</v>
      </c>
      <c r="P5353" s="122">
        <v>0</v>
      </c>
      <c r="Q5353" s="122">
        <v>0</v>
      </c>
      <c r="R5353" s="122">
        <v>0</v>
      </c>
      <c r="S5353" s="122">
        <v>0</v>
      </c>
      <c r="T5353" s="122">
        <v>0</v>
      </c>
      <c r="U5353" s="122">
        <v>0</v>
      </c>
      <c r="V5353" s="122">
        <v>0</v>
      </c>
      <c r="W5353" s="122">
        <v>0</v>
      </c>
      <c r="X5353" s="122">
        <v>0</v>
      </c>
      <c r="Y5353" s="122">
        <v>0</v>
      </c>
      <c r="Z5353" s="122">
        <v>0</v>
      </c>
      <c r="AA5353" s="122">
        <v>0</v>
      </c>
      <c r="AB5353" s="122">
        <v>0</v>
      </c>
      <c r="AC5353" s="122">
        <v>0</v>
      </c>
      <c r="AD5353" s="122">
        <v>0</v>
      </c>
      <c r="AE5353" s="122">
        <v>0</v>
      </c>
      <c r="AF5353" s="122">
        <v>0</v>
      </c>
      <c r="AG5353" s="122">
        <v>0</v>
      </c>
      <c r="AH5353" s="122">
        <v>0</v>
      </c>
      <c r="AI5353" s="122">
        <v>0</v>
      </c>
      <c r="AJ5353" s="122">
        <v>0</v>
      </c>
      <c r="AK5353" s="122">
        <v>0</v>
      </c>
      <c r="AL5353" s="122">
        <v>0</v>
      </c>
    </row>
    <row r="5354" spans="1:38" hidden="1" x14ac:dyDescent="0.25">
      <c r="A5354" s="122" t="s">
        <v>2072</v>
      </c>
      <c r="B5354" s="122">
        <v>1</v>
      </c>
      <c r="C5354" s="122" t="s">
        <v>2283</v>
      </c>
      <c r="D5354" s="122" t="s">
        <v>2145</v>
      </c>
      <c r="E5354" s="122">
        <v>97</v>
      </c>
      <c r="F5354" s="122">
        <v>1.479535877217</v>
      </c>
      <c r="G5354" s="122">
        <v>1.271644125141</v>
      </c>
      <c r="H5354" s="122">
        <v>1.2073301872740001</v>
      </c>
      <c r="I5354" s="122">
        <v>1.084355006919</v>
      </c>
      <c r="J5354" s="122">
        <v>1.553716656732</v>
      </c>
      <c r="K5354" s="122">
        <v>1.4872045377959999</v>
      </c>
      <c r="L5354" s="122">
        <v>1.2179076187260001</v>
      </c>
      <c r="M5354" s="122">
        <v>1.1161312359360001</v>
      </c>
      <c r="N5354" s="122">
        <v>1.1009947168980001</v>
      </c>
      <c r="O5354" s="122">
        <v>1.1014876309079999</v>
      </c>
      <c r="P5354" s="122">
        <v>1.3598270667900001</v>
      </c>
      <c r="Q5354" s="122">
        <v>4.5799546397999998E-2</v>
      </c>
      <c r="R5354" s="122">
        <v>0.439181951535</v>
      </c>
      <c r="S5354" s="122">
        <v>0.212827091961</v>
      </c>
      <c r="T5354" s="122">
        <v>0.15225622911</v>
      </c>
      <c r="U5354" s="122">
        <v>9.2624395944000001E-2</v>
      </c>
      <c r="V5354" s="122">
        <v>6.6771648119999999E-2</v>
      </c>
      <c r="W5354" s="122">
        <v>0.25857685697999999</v>
      </c>
      <c r="X5354" s="122">
        <v>0.230864155983</v>
      </c>
      <c r="Y5354" s="122">
        <v>4.2077045480999997E-2</v>
      </c>
      <c r="Z5354" s="122">
        <v>0</v>
      </c>
      <c r="AA5354" s="122">
        <v>0</v>
      </c>
      <c r="AB5354" s="122">
        <v>0</v>
      </c>
      <c r="AC5354" s="122">
        <v>0</v>
      </c>
      <c r="AD5354" s="122">
        <v>0</v>
      </c>
      <c r="AE5354" s="122">
        <v>0</v>
      </c>
      <c r="AF5354" s="122">
        <v>0</v>
      </c>
      <c r="AG5354" s="122">
        <v>0</v>
      </c>
      <c r="AH5354" s="122">
        <v>0</v>
      </c>
      <c r="AI5354" s="122">
        <v>0</v>
      </c>
      <c r="AJ5354" s="122">
        <v>0</v>
      </c>
      <c r="AK5354" s="122">
        <v>0</v>
      </c>
      <c r="AL5354" s="122">
        <v>0</v>
      </c>
    </row>
    <row r="5355" spans="1:38" hidden="1" x14ac:dyDescent="0.25">
      <c r="A5355" s="122" t="s">
        <v>2072</v>
      </c>
      <c r="B5355" s="122">
        <v>1</v>
      </c>
      <c r="C5355" s="122" t="s">
        <v>2283</v>
      </c>
      <c r="D5355" s="122" t="s">
        <v>2146</v>
      </c>
      <c r="E5355" s="122">
        <v>97</v>
      </c>
      <c r="F5355" s="122">
        <v>0</v>
      </c>
      <c r="G5355" s="122">
        <v>0</v>
      </c>
      <c r="H5355" s="122">
        <v>0</v>
      </c>
      <c r="I5355" s="122">
        <v>0</v>
      </c>
      <c r="J5355" s="122">
        <v>0</v>
      </c>
      <c r="K5355" s="122">
        <v>0</v>
      </c>
      <c r="L5355" s="122">
        <v>0</v>
      </c>
      <c r="M5355" s="122">
        <v>0</v>
      </c>
      <c r="N5355" s="122">
        <v>0</v>
      </c>
      <c r="O5355" s="122">
        <v>0</v>
      </c>
      <c r="P5355" s="122">
        <v>0</v>
      </c>
      <c r="Q5355" s="122">
        <v>0</v>
      </c>
      <c r="R5355" s="122">
        <v>0</v>
      </c>
      <c r="S5355" s="122">
        <v>0</v>
      </c>
      <c r="T5355" s="122">
        <v>0</v>
      </c>
      <c r="U5355" s="122">
        <v>0</v>
      </c>
      <c r="V5355" s="122">
        <v>0</v>
      </c>
      <c r="W5355" s="122">
        <v>0</v>
      </c>
      <c r="X5355" s="122">
        <v>0</v>
      </c>
      <c r="Y5355" s="122">
        <v>0</v>
      </c>
      <c r="Z5355" s="122">
        <v>0</v>
      </c>
      <c r="AA5355" s="122">
        <v>0</v>
      </c>
      <c r="AB5355" s="122">
        <v>0</v>
      </c>
      <c r="AC5355" s="122">
        <v>0</v>
      </c>
      <c r="AD5355" s="122">
        <v>0</v>
      </c>
      <c r="AE5355" s="122">
        <v>0</v>
      </c>
      <c r="AF5355" s="122">
        <v>0</v>
      </c>
      <c r="AG5355" s="122">
        <v>0</v>
      </c>
      <c r="AH5355" s="122">
        <v>0</v>
      </c>
      <c r="AI5355" s="122">
        <v>0</v>
      </c>
      <c r="AJ5355" s="122">
        <v>0</v>
      </c>
      <c r="AK5355" s="122">
        <v>0</v>
      </c>
      <c r="AL5355" s="122">
        <v>0</v>
      </c>
    </row>
    <row r="5356" spans="1:38" hidden="1" x14ac:dyDescent="0.25">
      <c r="A5356" s="122" t="s">
        <v>2072</v>
      </c>
      <c r="B5356" s="122">
        <v>1</v>
      </c>
      <c r="C5356" s="122" t="s">
        <v>2283</v>
      </c>
      <c r="D5356" s="122" t="s">
        <v>2147</v>
      </c>
      <c r="E5356" s="122">
        <v>97</v>
      </c>
      <c r="F5356" s="122">
        <v>0</v>
      </c>
      <c r="G5356" s="122">
        <v>0</v>
      </c>
      <c r="H5356" s="122">
        <v>0</v>
      </c>
      <c r="I5356" s="122">
        <v>0</v>
      </c>
      <c r="J5356" s="122">
        <v>0</v>
      </c>
      <c r="K5356" s="122">
        <v>0</v>
      </c>
      <c r="L5356" s="122">
        <v>0</v>
      </c>
      <c r="M5356" s="122">
        <v>0</v>
      </c>
      <c r="N5356" s="122">
        <v>0</v>
      </c>
      <c r="O5356" s="122">
        <v>0</v>
      </c>
      <c r="P5356" s="122">
        <v>0</v>
      </c>
      <c r="Q5356" s="122">
        <v>0</v>
      </c>
      <c r="R5356" s="122">
        <v>0</v>
      </c>
      <c r="S5356" s="122">
        <v>0</v>
      </c>
      <c r="T5356" s="122">
        <v>0</v>
      </c>
      <c r="U5356" s="122">
        <v>0</v>
      </c>
      <c r="V5356" s="122">
        <v>0</v>
      </c>
      <c r="W5356" s="122">
        <v>0</v>
      </c>
      <c r="X5356" s="122">
        <v>0</v>
      </c>
      <c r="Y5356" s="122">
        <v>0</v>
      </c>
      <c r="Z5356" s="122">
        <v>0</v>
      </c>
      <c r="AA5356" s="122">
        <v>0</v>
      </c>
      <c r="AB5356" s="122">
        <v>0</v>
      </c>
      <c r="AC5356" s="122">
        <v>0</v>
      </c>
      <c r="AD5356" s="122">
        <v>0</v>
      </c>
      <c r="AE5356" s="122">
        <v>0</v>
      </c>
      <c r="AF5356" s="122">
        <v>0</v>
      </c>
      <c r="AG5356" s="122">
        <v>0</v>
      </c>
      <c r="AH5356" s="122">
        <v>0</v>
      </c>
      <c r="AI5356" s="122">
        <v>0</v>
      </c>
      <c r="AJ5356" s="122">
        <v>0</v>
      </c>
      <c r="AK5356" s="122">
        <v>0</v>
      </c>
      <c r="AL5356" s="122">
        <v>0</v>
      </c>
    </row>
    <row r="5357" spans="1:38" hidden="1" x14ac:dyDescent="0.25">
      <c r="A5357" s="122" t="s">
        <v>2072</v>
      </c>
      <c r="B5357" s="122">
        <v>1</v>
      </c>
      <c r="C5357" s="122" t="s">
        <v>2283</v>
      </c>
      <c r="D5357" s="122" t="s">
        <v>475</v>
      </c>
      <c r="E5357" s="122">
        <v>97</v>
      </c>
      <c r="F5357" s="122">
        <v>0</v>
      </c>
      <c r="G5357" s="122">
        <v>0</v>
      </c>
      <c r="H5357" s="122">
        <v>0</v>
      </c>
      <c r="I5357" s="122">
        <v>0</v>
      </c>
      <c r="J5357" s="122">
        <v>0</v>
      </c>
      <c r="K5357" s="122">
        <v>0</v>
      </c>
      <c r="L5357" s="122">
        <v>0</v>
      </c>
      <c r="M5357" s="122">
        <v>0</v>
      </c>
      <c r="N5357" s="122">
        <v>0</v>
      </c>
      <c r="O5357" s="122">
        <v>0</v>
      </c>
      <c r="P5357" s="122">
        <v>0</v>
      </c>
      <c r="Q5357" s="122">
        <v>0</v>
      </c>
      <c r="R5357" s="122">
        <v>0</v>
      </c>
      <c r="S5357" s="122">
        <v>0</v>
      </c>
      <c r="T5357" s="122">
        <v>0</v>
      </c>
      <c r="U5357" s="122">
        <v>0</v>
      </c>
      <c r="V5357" s="122">
        <v>0</v>
      </c>
      <c r="W5357" s="122">
        <v>0</v>
      </c>
      <c r="X5357" s="122">
        <v>0</v>
      </c>
      <c r="Y5357" s="122">
        <v>0</v>
      </c>
      <c r="Z5357" s="122">
        <v>0</v>
      </c>
      <c r="AA5357" s="122">
        <v>0</v>
      </c>
      <c r="AB5357" s="122">
        <v>0</v>
      </c>
      <c r="AC5357" s="122">
        <v>0</v>
      </c>
      <c r="AD5357" s="122">
        <v>0</v>
      </c>
      <c r="AE5357" s="122">
        <v>0</v>
      </c>
      <c r="AF5357" s="122">
        <v>0</v>
      </c>
      <c r="AG5357" s="122">
        <v>0</v>
      </c>
      <c r="AH5357" s="122">
        <v>0</v>
      </c>
      <c r="AI5357" s="122">
        <v>0</v>
      </c>
      <c r="AJ5357" s="122">
        <v>0</v>
      </c>
      <c r="AK5357" s="122">
        <v>0</v>
      </c>
      <c r="AL5357" s="122">
        <v>0</v>
      </c>
    </row>
    <row r="5358" spans="1:38" hidden="1" x14ac:dyDescent="0.25">
      <c r="A5358" s="122" t="s">
        <v>2072</v>
      </c>
      <c r="B5358" s="122">
        <v>1</v>
      </c>
      <c r="C5358" s="122" t="s">
        <v>2283</v>
      </c>
      <c r="D5358" s="122" t="s">
        <v>2148</v>
      </c>
      <c r="E5358" s="122">
        <v>97</v>
      </c>
      <c r="F5358" s="122">
        <v>0</v>
      </c>
      <c r="G5358" s="122">
        <v>0</v>
      </c>
      <c r="H5358" s="122">
        <v>0</v>
      </c>
      <c r="I5358" s="122">
        <v>0</v>
      </c>
      <c r="J5358" s="122">
        <v>0</v>
      </c>
      <c r="K5358" s="122">
        <v>0</v>
      </c>
      <c r="L5358" s="122">
        <v>0</v>
      </c>
      <c r="M5358" s="122">
        <v>0</v>
      </c>
      <c r="N5358" s="122">
        <v>0</v>
      </c>
      <c r="O5358" s="122">
        <v>0</v>
      </c>
      <c r="P5358" s="122">
        <v>0</v>
      </c>
      <c r="Q5358" s="122">
        <v>0</v>
      </c>
      <c r="R5358" s="122">
        <v>0</v>
      </c>
      <c r="S5358" s="122">
        <v>0</v>
      </c>
      <c r="T5358" s="122">
        <v>0</v>
      </c>
      <c r="U5358" s="122">
        <v>0</v>
      </c>
      <c r="V5358" s="122">
        <v>0</v>
      </c>
      <c r="W5358" s="122">
        <v>0</v>
      </c>
      <c r="X5358" s="122">
        <v>0</v>
      </c>
      <c r="Y5358" s="122">
        <v>0</v>
      </c>
      <c r="Z5358" s="122">
        <v>0</v>
      </c>
      <c r="AA5358" s="122">
        <v>0</v>
      </c>
      <c r="AB5358" s="122">
        <v>0</v>
      </c>
      <c r="AC5358" s="122">
        <v>0</v>
      </c>
      <c r="AD5358" s="122">
        <v>0</v>
      </c>
      <c r="AE5358" s="122">
        <v>0</v>
      </c>
      <c r="AF5358" s="122">
        <v>0</v>
      </c>
      <c r="AG5358" s="122">
        <v>0</v>
      </c>
      <c r="AH5358" s="122">
        <v>0</v>
      </c>
      <c r="AI5358" s="122">
        <v>0</v>
      </c>
      <c r="AJ5358" s="122">
        <v>0</v>
      </c>
      <c r="AK5358" s="122">
        <v>0</v>
      </c>
      <c r="AL5358" s="122">
        <v>0</v>
      </c>
    </row>
    <row r="5359" spans="1:38" hidden="1" x14ac:dyDescent="0.25">
      <c r="A5359" s="122" t="s">
        <v>2072</v>
      </c>
      <c r="B5359" s="122">
        <v>1</v>
      </c>
      <c r="C5359" s="122" t="s">
        <v>2283</v>
      </c>
      <c r="D5359" s="122" t="s">
        <v>2149</v>
      </c>
      <c r="E5359" s="122">
        <v>97</v>
      </c>
      <c r="F5359" s="122">
        <v>0</v>
      </c>
      <c r="G5359" s="122">
        <v>0</v>
      </c>
      <c r="H5359" s="122">
        <v>0</v>
      </c>
      <c r="I5359" s="122">
        <v>0</v>
      </c>
      <c r="J5359" s="122">
        <v>0</v>
      </c>
      <c r="K5359" s="122">
        <v>0</v>
      </c>
      <c r="L5359" s="122">
        <v>0</v>
      </c>
      <c r="M5359" s="122">
        <v>0</v>
      </c>
      <c r="N5359" s="122">
        <v>0</v>
      </c>
      <c r="O5359" s="122">
        <v>0</v>
      </c>
      <c r="P5359" s="122">
        <v>0</v>
      </c>
      <c r="Q5359" s="122">
        <v>0</v>
      </c>
      <c r="R5359" s="122">
        <v>0</v>
      </c>
      <c r="S5359" s="122">
        <v>0</v>
      </c>
      <c r="T5359" s="122">
        <v>0</v>
      </c>
      <c r="U5359" s="122">
        <v>0</v>
      </c>
      <c r="V5359" s="122">
        <v>0</v>
      </c>
      <c r="W5359" s="122">
        <v>0</v>
      </c>
      <c r="X5359" s="122">
        <v>0</v>
      </c>
      <c r="Y5359" s="122">
        <v>0</v>
      </c>
      <c r="Z5359" s="122">
        <v>0</v>
      </c>
      <c r="AA5359" s="122">
        <v>0</v>
      </c>
      <c r="AB5359" s="122">
        <v>0</v>
      </c>
      <c r="AC5359" s="122">
        <v>0</v>
      </c>
      <c r="AD5359" s="122">
        <v>0</v>
      </c>
      <c r="AE5359" s="122">
        <v>0</v>
      </c>
      <c r="AF5359" s="122">
        <v>0</v>
      </c>
      <c r="AG5359" s="122">
        <v>0</v>
      </c>
      <c r="AH5359" s="122">
        <v>0</v>
      </c>
      <c r="AI5359" s="122">
        <v>0</v>
      </c>
      <c r="AJ5359" s="122">
        <v>0</v>
      </c>
      <c r="AK5359" s="122">
        <v>0</v>
      </c>
      <c r="AL5359" s="122">
        <v>0</v>
      </c>
    </row>
    <row r="5360" spans="1:38" hidden="1" x14ac:dyDescent="0.25">
      <c r="A5360" s="122" t="s">
        <v>2072</v>
      </c>
      <c r="B5360" s="122">
        <v>1</v>
      </c>
      <c r="C5360" s="122" t="s">
        <v>2283</v>
      </c>
      <c r="D5360" s="122" t="s">
        <v>2150</v>
      </c>
      <c r="E5360" s="122">
        <v>97</v>
      </c>
      <c r="F5360" s="122">
        <v>0</v>
      </c>
      <c r="G5360" s="122">
        <v>0</v>
      </c>
      <c r="H5360" s="122">
        <v>0</v>
      </c>
      <c r="I5360" s="122">
        <v>0</v>
      </c>
      <c r="J5360" s="122">
        <v>0</v>
      </c>
      <c r="K5360" s="122">
        <v>0</v>
      </c>
      <c r="L5360" s="122">
        <v>0</v>
      </c>
      <c r="M5360" s="122">
        <v>0</v>
      </c>
      <c r="N5360" s="122">
        <v>0</v>
      </c>
      <c r="O5360" s="122">
        <v>0</v>
      </c>
      <c r="P5360" s="122">
        <v>0</v>
      </c>
      <c r="Q5360" s="122">
        <v>0</v>
      </c>
      <c r="R5360" s="122">
        <v>0</v>
      </c>
      <c r="S5360" s="122">
        <v>0</v>
      </c>
      <c r="T5360" s="122">
        <v>0</v>
      </c>
      <c r="U5360" s="122">
        <v>0</v>
      </c>
      <c r="V5360" s="122">
        <v>0</v>
      </c>
      <c r="W5360" s="122">
        <v>0</v>
      </c>
      <c r="X5360" s="122">
        <v>0</v>
      </c>
      <c r="Y5360" s="122">
        <v>0</v>
      </c>
      <c r="Z5360" s="122">
        <v>0</v>
      </c>
      <c r="AA5360" s="122">
        <v>0</v>
      </c>
      <c r="AB5360" s="122">
        <v>0</v>
      </c>
      <c r="AC5360" s="122">
        <v>0</v>
      </c>
      <c r="AD5360" s="122">
        <v>0</v>
      </c>
      <c r="AE5360" s="122">
        <v>0</v>
      </c>
      <c r="AF5360" s="122">
        <v>0</v>
      </c>
      <c r="AG5360" s="122">
        <v>0</v>
      </c>
      <c r="AH5360" s="122">
        <v>0</v>
      </c>
      <c r="AI5360" s="122">
        <v>0</v>
      </c>
      <c r="AJ5360" s="122">
        <v>0</v>
      </c>
      <c r="AK5360" s="122">
        <v>0</v>
      </c>
      <c r="AL5360" s="122">
        <v>0</v>
      </c>
    </row>
    <row r="5361" spans="1:38" hidden="1" x14ac:dyDescent="0.25">
      <c r="A5361" s="122" t="s">
        <v>2072</v>
      </c>
      <c r="B5361" s="122">
        <v>1</v>
      </c>
      <c r="C5361" s="122" t="s">
        <v>2283</v>
      </c>
      <c r="D5361" s="122" t="s">
        <v>2151</v>
      </c>
      <c r="E5361" s="122">
        <v>97</v>
      </c>
      <c r="F5361" s="122">
        <v>0</v>
      </c>
      <c r="G5361" s="122">
        <v>0</v>
      </c>
      <c r="H5361" s="122">
        <v>0</v>
      </c>
      <c r="I5361" s="122">
        <v>0</v>
      </c>
      <c r="J5361" s="122">
        <v>0</v>
      </c>
      <c r="K5361" s="122">
        <v>0</v>
      </c>
      <c r="L5361" s="122">
        <v>0</v>
      </c>
      <c r="M5361" s="122">
        <v>0</v>
      </c>
      <c r="N5361" s="122">
        <v>0</v>
      </c>
      <c r="O5361" s="122">
        <v>0</v>
      </c>
      <c r="P5361" s="122">
        <v>0</v>
      </c>
      <c r="Q5361" s="122">
        <v>0</v>
      </c>
      <c r="R5361" s="122">
        <v>0</v>
      </c>
      <c r="S5361" s="122">
        <v>0</v>
      </c>
      <c r="T5361" s="122">
        <v>0</v>
      </c>
      <c r="U5361" s="122">
        <v>0</v>
      </c>
      <c r="V5361" s="122">
        <v>0</v>
      </c>
      <c r="W5361" s="122">
        <v>0</v>
      </c>
      <c r="X5361" s="122">
        <v>0</v>
      </c>
      <c r="Y5361" s="122">
        <v>0</v>
      </c>
      <c r="Z5361" s="122">
        <v>0</v>
      </c>
      <c r="AA5361" s="122">
        <v>0</v>
      </c>
      <c r="AB5361" s="122">
        <v>0</v>
      </c>
      <c r="AC5361" s="122">
        <v>0</v>
      </c>
      <c r="AD5361" s="122">
        <v>0</v>
      </c>
      <c r="AE5361" s="122">
        <v>0</v>
      </c>
      <c r="AF5361" s="122">
        <v>0</v>
      </c>
      <c r="AG5361" s="122">
        <v>0</v>
      </c>
      <c r="AH5361" s="122">
        <v>0</v>
      </c>
      <c r="AI5361" s="122">
        <v>0</v>
      </c>
      <c r="AJ5361" s="122">
        <v>0</v>
      </c>
      <c r="AK5361" s="122">
        <v>0</v>
      </c>
      <c r="AL5361" s="122">
        <v>0</v>
      </c>
    </row>
    <row r="5362" spans="1:38" hidden="1" x14ac:dyDescent="0.25">
      <c r="A5362" s="122" t="s">
        <v>2072</v>
      </c>
      <c r="B5362" s="122">
        <v>1</v>
      </c>
      <c r="C5362" s="122" t="s">
        <v>2283</v>
      </c>
      <c r="D5362" s="122" t="s">
        <v>2152</v>
      </c>
      <c r="E5362" s="122">
        <v>97</v>
      </c>
      <c r="F5362" s="122">
        <v>1.7299629148290001</v>
      </c>
      <c r="G5362" s="122">
        <v>1.59656276148</v>
      </c>
      <c r="H5362" s="122">
        <v>1.418826541401</v>
      </c>
      <c r="I5362" s="122">
        <v>1.1495825600580001</v>
      </c>
      <c r="J5362" s="122">
        <v>0.89215611394200001</v>
      </c>
      <c r="K5362" s="122">
        <v>0.81929418399300002</v>
      </c>
      <c r="L5362" s="122">
        <v>0.77557992219600003</v>
      </c>
      <c r="M5362" s="122">
        <v>0.72296333486700004</v>
      </c>
      <c r="N5362" s="122">
        <v>0.74122465907099999</v>
      </c>
      <c r="O5362" s="122">
        <v>0.72688580832899996</v>
      </c>
      <c r="P5362" s="122">
        <v>0.66657437710199996</v>
      </c>
      <c r="Q5362" s="122">
        <v>0.74829315357600001</v>
      </c>
      <c r="R5362" s="122">
        <v>0.30060521458200001</v>
      </c>
      <c r="S5362" s="122">
        <v>0.18781011719099999</v>
      </c>
      <c r="T5362" s="122">
        <v>0.14983027022699999</v>
      </c>
      <c r="U5362" s="122">
        <v>0.17365498569900001</v>
      </c>
      <c r="V5362" s="122">
        <v>0.378000834216</v>
      </c>
      <c r="W5362" s="122">
        <v>0.58381184128800001</v>
      </c>
      <c r="X5362" s="122">
        <v>0.33040518650099998</v>
      </c>
      <c r="Y5362" s="122">
        <v>0.19647156973800001</v>
      </c>
      <c r="Z5362" s="122">
        <v>2.5771095720000001E-2</v>
      </c>
      <c r="AA5362" s="122">
        <v>0.45468473722199998</v>
      </c>
      <c r="AB5362" s="122">
        <v>0.59067527246399998</v>
      </c>
      <c r="AC5362" s="122">
        <v>0.563462309424</v>
      </c>
      <c r="AD5362" s="122">
        <v>0.15178359923699999</v>
      </c>
      <c r="AE5362" s="122">
        <v>1.9456364043E-2</v>
      </c>
      <c r="AF5362" s="122">
        <v>1.8016407585000001E-2</v>
      </c>
      <c r="AG5362" s="122">
        <v>2.4198656156999999E-2</v>
      </c>
      <c r="AH5362" s="122">
        <v>2.8302023369999998E-2</v>
      </c>
      <c r="AI5362" s="122">
        <v>2.6814183392999999E-2</v>
      </c>
      <c r="AJ5362" s="122">
        <v>2.6009274557999999E-2</v>
      </c>
      <c r="AK5362" s="122">
        <v>2.6806509198000001E-2</v>
      </c>
      <c r="AL5362" s="122">
        <v>0</v>
      </c>
    </row>
    <row r="5363" spans="1:38" hidden="1" x14ac:dyDescent="0.25">
      <c r="A5363" s="122" t="s">
        <v>2072</v>
      </c>
      <c r="B5363" s="122">
        <v>1</v>
      </c>
      <c r="C5363" s="122" t="s">
        <v>2283</v>
      </c>
      <c r="D5363" s="122" t="s">
        <v>2153</v>
      </c>
      <c r="E5363" s="122">
        <v>97</v>
      </c>
      <c r="F5363" s="122">
        <v>0.73404457879200002</v>
      </c>
      <c r="G5363" s="122">
        <v>0.63026369511900004</v>
      </c>
      <c r="H5363" s="122">
        <v>0.65521683216000004</v>
      </c>
      <c r="I5363" s="122">
        <v>0.48193118041799998</v>
      </c>
      <c r="J5363" s="122">
        <v>0.363406425624</v>
      </c>
      <c r="K5363" s="122">
        <v>0.29977389966899998</v>
      </c>
      <c r="L5363" s="122">
        <v>0.440569106544</v>
      </c>
      <c r="M5363" s="122">
        <v>0.33352437279000002</v>
      </c>
      <c r="N5363" s="122">
        <v>0.36605530707299999</v>
      </c>
      <c r="O5363" s="122">
        <v>0.37958667978900001</v>
      </c>
      <c r="P5363" s="122">
        <v>0.39477691689299999</v>
      </c>
      <c r="Q5363" s="122">
        <v>0.25327282888500002</v>
      </c>
      <c r="R5363" s="122">
        <v>0.45206491852199998</v>
      </c>
      <c r="S5363" s="122">
        <v>0.41816952496499998</v>
      </c>
      <c r="T5363" s="122">
        <v>0.23379293304900001</v>
      </c>
      <c r="U5363" s="122">
        <v>4.3180794599999997E-3</v>
      </c>
      <c r="V5363" s="122">
        <v>2.8031150729999998E-3</v>
      </c>
      <c r="W5363" s="122">
        <v>0.26082504522</v>
      </c>
      <c r="X5363" s="122">
        <v>0.430205190111</v>
      </c>
      <c r="Y5363" s="122">
        <v>0.28485113577299997</v>
      </c>
      <c r="Z5363" s="122">
        <v>0.340715879562</v>
      </c>
      <c r="AA5363" s="122">
        <v>0.49840838576099999</v>
      </c>
      <c r="AB5363" s="122">
        <v>0.31565347274400002</v>
      </c>
      <c r="AC5363" s="122">
        <v>0.18401663573400001</v>
      </c>
      <c r="AD5363" s="122">
        <v>0</v>
      </c>
      <c r="AE5363" s="122">
        <v>0</v>
      </c>
      <c r="AF5363" s="122">
        <v>0</v>
      </c>
      <c r="AG5363" s="122">
        <v>0</v>
      </c>
      <c r="AH5363" s="122">
        <v>0</v>
      </c>
      <c r="AI5363" s="122">
        <v>0</v>
      </c>
      <c r="AJ5363" s="122">
        <v>0</v>
      </c>
      <c r="AK5363" s="122">
        <v>0</v>
      </c>
      <c r="AL5363" s="122">
        <v>0</v>
      </c>
    </row>
    <row r="5364" spans="1:38" hidden="1" x14ac:dyDescent="0.25">
      <c r="A5364" s="122" t="s">
        <v>2072</v>
      </c>
      <c r="B5364" s="122">
        <v>1</v>
      </c>
      <c r="C5364" s="122" t="s">
        <v>2283</v>
      </c>
      <c r="D5364" s="122" t="s">
        <v>2154</v>
      </c>
      <c r="E5364" s="122">
        <v>97</v>
      </c>
      <c r="F5364" s="122">
        <v>0</v>
      </c>
      <c r="G5364" s="122">
        <v>0</v>
      </c>
      <c r="H5364" s="122">
        <v>0</v>
      </c>
      <c r="I5364" s="122">
        <v>0</v>
      </c>
      <c r="J5364" s="122">
        <v>0</v>
      </c>
      <c r="K5364" s="122">
        <v>0</v>
      </c>
      <c r="L5364" s="122">
        <v>0</v>
      </c>
      <c r="M5364" s="122">
        <v>0</v>
      </c>
      <c r="N5364" s="122">
        <v>0</v>
      </c>
      <c r="O5364" s="122">
        <v>0</v>
      </c>
      <c r="P5364" s="122">
        <v>0</v>
      </c>
      <c r="Q5364" s="122">
        <v>0</v>
      </c>
      <c r="R5364" s="122">
        <v>0</v>
      </c>
      <c r="S5364" s="122">
        <v>0</v>
      </c>
      <c r="T5364" s="122">
        <v>0</v>
      </c>
      <c r="U5364" s="122">
        <v>0</v>
      </c>
      <c r="V5364" s="122">
        <v>0</v>
      </c>
      <c r="W5364" s="122">
        <v>0</v>
      </c>
      <c r="X5364" s="122">
        <v>0</v>
      </c>
      <c r="Y5364" s="122">
        <v>0</v>
      </c>
      <c r="Z5364" s="122">
        <v>0</v>
      </c>
      <c r="AA5364" s="122">
        <v>0</v>
      </c>
      <c r="AB5364" s="122">
        <v>0</v>
      </c>
      <c r="AC5364" s="122">
        <v>0</v>
      </c>
      <c r="AD5364" s="122">
        <v>0</v>
      </c>
      <c r="AE5364" s="122">
        <v>0</v>
      </c>
      <c r="AF5364" s="122">
        <v>0</v>
      </c>
      <c r="AG5364" s="122">
        <v>0</v>
      </c>
      <c r="AH5364" s="122">
        <v>0</v>
      </c>
      <c r="AI5364" s="122">
        <v>0</v>
      </c>
      <c r="AJ5364" s="122">
        <v>0</v>
      </c>
      <c r="AK5364" s="122">
        <v>0</v>
      </c>
      <c r="AL5364" s="122">
        <v>0</v>
      </c>
    </row>
    <row r="5365" spans="1:38" hidden="1" x14ac:dyDescent="0.25">
      <c r="A5365" s="122" t="s">
        <v>2072</v>
      </c>
      <c r="B5365" s="122">
        <v>1</v>
      </c>
      <c r="C5365" s="122" t="s">
        <v>2283</v>
      </c>
      <c r="D5365" s="122" t="s">
        <v>2155</v>
      </c>
      <c r="E5365" s="122">
        <v>97</v>
      </c>
      <c r="F5365" s="122">
        <v>0.94347141349800001</v>
      </c>
      <c r="G5365" s="122">
        <v>0.79514226855299996</v>
      </c>
      <c r="H5365" s="122">
        <v>0.36118158364199998</v>
      </c>
      <c r="I5365" s="122">
        <v>0.31009704433200003</v>
      </c>
      <c r="J5365" s="122">
        <v>0.20505744815999999</v>
      </c>
      <c r="K5365" s="122">
        <v>0.242841209103</v>
      </c>
      <c r="L5365" s="122">
        <v>0.26961009127800001</v>
      </c>
      <c r="M5365" s="122">
        <v>0.30574637302199997</v>
      </c>
      <c r="N5365" s="122">
        <v>0.167130487065</v>
      </c>
      <c r="O5365" s="122">
        <v>0.16710060956100001</v>
      </c>
      <c r="P5365" s="122">
        <v>0.19822646252100001</v>
      </c>
      <c r="Q5365" s="122">
        <v>0</v>
      </c>
      <c r="R5365" s="122">
        <v>0</v>
      </c>
      <c r="S5365" s="122">
        <v>0</v>
      </c>
      <c r="T5365" s="122">
        <v>0</v>
      </c>
      <c r="U5365" s="122">
        <v>0</v>
      </c>
      <c r="V5365" s="122">
        <v>0</v>
      </c>
      <c r="W5365" s="122">
        <v>0</v>
      </c>
      <c r="X5365" s="122">
        <v>0</v>
      </c>
      <c r="Y5365" s="122">
        <v>0</v>
      </c>
      <c r="Z5365" s="122">
        <v>0</v>
      </c>
      <c r="AA5365" s="122">
        <v>0</v>
      </c>
      <c r="AB5365" s="122">
        <v>0</v>
      </c>
      <c r="AC5365" s="122">
        <v>0</v>
      </c>
      <c r="AD5365" s="122">
        <v>0</v>
      </c>
      <c r="AE5365" s="122">
        <v>0</v>
      </c>
      <c r="AF5365" s="122">
        <v>0</v>
      </c>
      <c r="AG5365" s="122">
        <v>0</v>
      </c>
      <c r="AH5365" s="122">
        <v>0</v>
      </c>
      <c r="AI5365" s="122">
        <v>0</v>
      </c>
      <c r="AJ5365" s="122">
        <v>0</v>
      </c>
      <c r="AK5365" s="122">
        <v>0</v>
      </c>
      <c r="AL5365" s="122">
        <v>0</v>
      </c>
    </row>
    <row r="5366" spans="1:38" hidden="1" x14ac:dyDescent="0.25">
      <c r="A5366" s="122" t="s">
        <v>2072</v>
      </c>
      <c r="B5366" s="122">
        <v>1</v>
      </c>
      <c r="C5366" s="122" t="s">
        <v>2283</v>
      </c>
      <c r="D5366" s="122" t="s">
        <v>2156</v>
      </c>
      <c r="E5366" s="122">
        <v>97</v>
      </c>
      <c r="F5366" s="122">
        <v>0</v>
      </c>
      <c r="G5366" s="122">
        <v>0</v>
      </c>
      <c r="H5366" s="122">
        <v>0</v>
      </c>
      <c r="I5366" s="122">
        <v>0</v>
      </c>
      <c r="J5366" s="122">
        <v>0</v>
      </c>
      <c r="K5366" s="122">
        <v>0</v>
      </c>
      <c r="L5366" s="122">
        <v>0</v>
      </c>
      <c r="M5366" s="122">
        <v>0</v>
      </c>
      <c r="N5366" s="122">
        <v>0</v>
      </c>
      <c r="O5366" s="122">
        <v>0</v>
      </c>
      <c r="P5366" s="122">
        <v>0</v>
      </c>
      <c r="Q5366" s="122">
        <v>0</v>
      </c>
      <c r="R5366" s="122">
        <v>0</v>
      </c>
      <c r="S5366" s="122">
        <v>0</v>
      </c>
      <c r="T5366" s="122">
        <v>0</v>
      </c>
      <c r="U5366" s="122">
        <v>0</v>
      </c>
      <c r="V5366" s="122">
        <v>0</v>
      </c>
      <c r="W5366" s="122">
        <v>0</v>
      </c>
      <c r="X5366" s="122">
        <v>0</v>
      </c>
      <c r="Y5366" s="122">
        <v>0</v>
      </c>
      <c r="Z5366" s="122">
        <v>0</v>
      </c>
      <c r="AA5366" s="122">
        <v>0</v>
      </c>
      <c r="AB5366" s="122">
        <v>0</v>
      </c>
      <c r="AC5366" s="122">
        <v>0</v>
      </c>
      <c r="AD5366" s="122">
        <v>0</v>
      </c>
      <c r="AE5366" s="122">
        <v>0</v>
      </c>
      <c r="AF5366" s="122">
        <v>0</v>
      </c>
      <c r="AG5366" s="122">
        <v>0</v>
      </c>
      <c r="AH5366" s="122">
        <v>0</v>
      </c>
      <c r="AI5366" s="122">
        <v>0</v>
      </c>
      <c r="AJ5366" s="122">
        <v>0</v>
      </c>
      <c r="AK5366" s="122">
        <v>0</v>
      </c>
      <c r="AL5366" s="122">
        <v>0</v>
      </c>
    </row>
    <row r="5367" spans="1:38" hidden="1" x14ac:dyDescent="0.25">
      <c r="A5367" s="122" t="s">
        <v>2072</v>
      </c>
      <c r="B5367" s="122">
        <v>1</v>
      </c>
      <c r="C5367" s="122" t="s">
        <v>2283</v>
      </c>
      <c r="D5367" s="122" t="s">
        <v>2178</v>
      </c>
      <c r="E5367" s="122">
        <v>97</v>
      </c>
      <c r="F5367" s="122">
        <v>0</v>
      </c>
      <c r="G5367" s="122">
        <v>0</v>
      </c>
      <c r="H5367" s="122">
        <v>0</v>
      </c>
      <c r="I5367" s="122">
        <v>0</v>
      </c>
      <c r="J5367" s="122">
        <v>0</v>
      </c>
      <c r="K5367" s="122">
        <v>0</v>
      </c>
      <c r="L5367" s="122">
        <v>0</v>
      </c>
      <c r="M5367" s="122">
        <v>0</v>
      </c>
      <c r="N5367" s="122">
        <v>0</v>
      </c>
      <c r="O5367" s="122">
        <v>0</v>
      </c>
      <c r="P5367" s="122">
        <v>0</v>
      </c>
      <c r="Q5367" s="122">
        <v>0</v>
      </c>
      <c r="R5367" s="122">
        <v>0</v>
      </c>
      <c r="S5367" s="122">
        <v>0</v>
      </c>
      <c r="T5367" s="122">
        <v>0</v>
      </c>
      <c r="U5367" s="122">
        <v>0</v>
      </c>
      <c r="V5367" s="122">
        <v>0</v>
      </c>
      <c r="W5367" s="122">
        <v>0</v>
      </c>
      <c r="X5367" s="122">
        <v>0</v>
      </c>
      <c r="Y5367" s="122">
        <v>0</v>
      </c>
      <c r="Z5367" s="122">
        <v>0</v>
      </c>
      <c r="AA5367" s="122">
        <v>0</v>
      </c>
      <c r="AB5367" s="122">
        <v>0</v>
      </c>
      <c r="AC5367" s="122">
        <v>0</v>
      </c>
      <c r="AD5367" s="122">
        <v>0</v>
      </c>
      <c r="AE5367" s="122">
        <v>0</v>
      </c>
      <c r="AF5367" s="122">
        <v>0</v>
      </c>
      <c r="AG5367" s="122">
        <v>0</v>
      </c>
      <c r="AH5367" s="122">
        <v>0</v>
      </c>
      <c r="AI5367" s="122">
        <v>0</v>
      </c>
      <c r="AJ5367" s="122">
        <v>0</v>
      </c>
      <c r="AK5367" s="122">
        <v>0</v>
      </c>
      <c r="AL5367" s="122">
        <v>0</v>
      </c>
    </row>
    <row r="5368" spans="1:38" hidden="1" x14ac:dyDescent="0.25">
      <c r="A5368" s="122" t="s">
        <v>2072</v>
      </c>
      <c r="B5368" s="122">
        <v>1</v>
      </c>
      <c r="C5368" s="122" t="s">
        <v>2283</v>
      </c>
      <c r="D5368" s="122" t="s">
        <v>2157</v>
      </c>
      <c r="E5368" s="122">
        <v>97</v>
      </c>
      <c r="F5368" s="122">
        <v>0</v>
      </c>
      <c r="G5368" s="122">
        <v>0</v>
      </c>
      <c r="H5368" s="122">
        <v>0</v>
      </c>
      <c r="I5368" s="122">
        <v>0</v>
      </c>
      <c r="J5368" s="122">
        <v>0</v>
      </c>
      <c r="K5368" s="122">
        <v>0</v>
      </c>
      <c r="L5368" s="122">
        <v>0</v>
      </c>
      <c r="M5368" s="122">
        <v>0</v>
      </c>
      <c r="N5368" s="122">
        <v>0</v>
      </c>
      <c r="O5368" s="122">
        <v>0</v>
      </c>
      <c r="P5368" s="122">
        <v>0</v>
      </c>
      <c r="Q5368" s="122">
        <v>0</v>
      </c>
      <c r="R5368" s="122">
        <v>0</v>
      </c>
      <c r="S5368" s="122">
        <v>0</v>
      </c>
      <c r="T5368" s="122">
        <v>0</v>
      </c>
      <c r="U5368" s="122">
        <v>0</v>
      </c>
      <c r="V5368" s="122">
        <v>0</v>
      </c>
      <c r="W5368" s="122">
        <v>0</v>
      </c>
      <c r="X5368" s="122">
        <v>0</v>
      </c>
      <c r="Y5368" s="122">
        <v>0</v>
      </c>
      <c r="Z5368" s="122">
        <v>0</v>
      </c>
      <c r="AA5368" s="122">
        <v>0</v>
      </c>
      <c r="AB5368" s="122">
        <v>0</v>
      </c>
      <c r="AC5368" s="122">
        <v>0</v>
      </c>
      <c r="AD5368" s="122">
        <v>0</v>
      </c>
      <c r="AE5368" s="122">
        <v>0</v>
      </c>
      <c r="AF5368" s="122">
        <v>0</v>
      </c>
      <c r="AG5368" s="122">
        <v>0</v>
      </c>
      <c r="AH5368" s="122">
        <v>0</v>
      </c>
      <c r="AI5368" s="122">
        <v>0</v>
      </c>
      <c r="AJ5368" s="122">
        <v>0</v>
      </c>
      <c r="AK5368" s="122">
        <v>0</v>
      </c>
      <c r="AL5368" s="122">
        <v>0</v>
      </c>
    </row>
    <row r="5369" spans="1:38" hidden="1" x14ac:dyDescent="0.25">
      <c r="A5369" s="122" t="s">
        <v>2072</v>
      </c>
      <c r="B5369" s="122">
        <v>1</v>
      </c>
      <c r="C5369" s="122" t="s">
        <v>2283</v>
      </c>
      <c r="D5369" s="122" t="s">
        <v>2158</v>
      </c>
      <c r="E5369" s="122">
        <v>97</v>
      </c>
      <c r="F5369" s="122">
        <v>0.20215721799299999</v>
      </c>
      <c r="G5369" s="122">
        <v>0.18756665753400001</v>
      </c>
      <c r="H5369" s="122">
        <v>0.16846902683699999</v>
      </c>
      <c r="I5369" s="122">
        <v>0.128010165195</v>
      </c>
      <c r="J5369" s="122">
        <v>7.4485483355999998E-2</v>
      </c>
      <c r="K5369" s="122">
        <v>8.4168959055000006E-2</v>
      </c>
      <c r="L5369" s="122">
        <v>5.6346503036999999E-2</v>
      </c>
      <c r="M5369" s="122">
        <v>6.8574474279E-2</v>
      </c>
      <c r="N5369" s="122">
        <v>7.5337661333999995E-2</v>
      </c>
      <c r="O5369" s="122">
        <v>5.1324714675000001E-2</v>
      </c>
      <c r="P5369" s="122">
        <v>5.2827087564000001E-2</v>
      </c>
      <c r="Q5369" s="122">
        <v>5.8174087731000003E-2</v>
      </c>
      <c r="R5369" s="122">
        <v>4.6353300053999999E-2</v>
      </c>
      <c r="S5369" s="122">
        <v>2.8954394769E-2</v>
      </c>
      <c r="T5369" s="122">
        <v>2.3606289345E-2</v>
      </c>
      <c r="U5369" s="122">
        <v>2.7152224581000001E-2</v>
      </c>
      <c r="V5369" s="122">
        <v>0.119754990726</v>
      </c>
      <c r="W5369" s="122">
        <v>6.8068190585999999E-2</v>
      </c>
      <c r="X5369" s="122">
        <v>3.2260373789999998E-2</v>
      </c>
      <c r="Y5369" s="122">
        <v>1.9195292316E-2</v>
      </c>
      <c r="Z5369" s="122">
        <v>4.1505125979000003E-2</v>
      </c>
      <c r="AA5369" s="122">
        <v>5.8481862365999997E-2</v>
      </c>
      <c r="AB5369" s="122">
        <v>6.1940693076000003E-2</v>
      </c>
      <c r="AC5369" s="122">
        <v>6.3431098404000005E-2</v>
      </c>
      <c r="AD5369" s="122">
        <v>7.8628877175E-2</v>
      </c>
      <c r="AE5369" s="122">
        <v>0.111023134839</v>
      </c>
      <c r="AF5369" s="122">
        <v>4.9146879801E-2</v>
      </c>
      <c r="AG5369" s="122">
        <v>4.3329552197999999E-2</v>
      </c>
      <c r="AH5369" s="122">
        <v>5.5699512297000001E-2</v>
      </c>
      <c r="AI5369" s="122">
        <v>4.1270871197999999E-2</v>
      </c>
      <c r="AJ5369" s="122">
        <v>5.5063595994E-2</v>
      </c>
      <c r="AK5369" s="122">
        <v>6.7249542428999998E-2</v>
      </c>
      <c r="AL5369" s="122">
        <v>0</v>
      </c>
    </row>
    <row r="5370" spans="1:38" hidden="1" x14ac:dyDescent="0.25">
      <c r="A5370" s="122" t="s">
        <v>2072</v>
      </c>
      <c r="B5370" s="122">
        <v>1</v>
      </c>
      <c r="C5370" s="122" t="s">
        <v>2283</v>
      </c>
      <c r="D5370" s="122" t="s">
        <v>2159</v>
      </c>
      <c r="E5370" s="122">
        <v>97</v>
      </c>
      <c r="F5370" s="122">
        <v>0</v>
      </c>
      <c r="G5370" s="122">
        <v>0</v>
      </c>
      <c r="H5370" s="122">
        <v>0</v>
      </c>
      <c r="I5370" s="122">
        <v>0</v>
      </c>
      <c r="J5370" s="122">
        <v>0</v>
      </c>
      <c r="K5370" s="122">
        <v>0</v>
      </c>
      <c r="L5370" s="122">
        <v>0</v>
      </c>
      <c r="M5370" s="122">
        <v>0</v>
      </c>
      <c r="N5370" s="122">
        <v>0</v>
      </c>
      <c r="O5370" s="122">
        <v>0</v>
      </c>
      <c r="P5370" s="122">
        <v>0</v>
      </c>
      <c r="Q5370" s="122">
        <v>0</v>
      </c>
      <c r="R5370" s="122">
        <v>0</v>
      </c>
      <c r="S5370" s="122">
        <v>0</v>
      </c>
      <c r="T5370" s="122">
        <v>0</v>
      </c>
      <c r="U5370" s="122">
        <v>0</v>
      </c>
      <c r="V5370" s="122">
        <v>0</v>
      </c>
      <c r="W5370" s="122">
        <v>0</v>
      </c>
      <c r="X5370" s="122">
        <v>0</v>
      </c>
      <c r="Y5370" s="122">
        <v>0</v>
      </c>
      <c r="Z5370" s="122">
        <v>0</v>
      </c>
      <c r="AA5370" s="122">
        <v>0</v>
      </c>
      <c r="AB5370" s="122">
        <v>0</v>
      </c>
      <c r="AC5370" s="122">
        <v>0</v>
      </c>
      <c r="AD5370" s="122">
        <v>0</v>
      </c>
      <c r="AE5370" s="122">
        <v>0</v>
      </c>
      <c r="AF5370" s="122">
        <v>0</v>
      </c>
      <c r="AG5370" s="122">
        <v>0</v>
      </c>
      <c r="AH5370" s="122">
        <v>0</v>
      </c>
      <c r="AI5370" s="122">
        <v>0</v>
      </c>
      <c r="AJ5370" s="122">
        <v>0</v>
      </c>
      <c r="AK5370" s="122">
        <v>0</v>
      </c>
      <c r="AL5370" s="122">
        <v>0</v>
      </c>
    </row>
    <row r="5371" spans="1:38" hidden="1" x14ac:dyDescent="0.25">
      <c r="A5371" s="122" t="s">
        <v>2072</v>
      </c>
      <c r="B5371" s="122">
        <v>1</v>
      </c>
      <c r="C5371" s="122" t="s">
        <v>2283</v>
      </c>
      <c r="D5371" s="122" t="s">
        <v>2160</v>
      </c>
      <c r="E5371" s="122">
        <v>97</v>
      </c>
      <c r="F5371" s="122">
        <v>0.50818219781999996</v>
      </c>
      <c r="G5371" s="122">
        <v>0.46227874043700001</v>
      </c>
      <c r="H5371" s="122">
        <v>0.40241143360800002</v>
      </c>
      <c r="I5371" s="122">
        <v>0.31796296624800002</v>
      </c>
      <c r="J5371" s="122">
        <v>0.23938390166099999</v>
      </c>
      <c r="K5371" s="122">
        <v>0.211957482675</v>
      </c>
      <c r="L5371" s="122">
        <v>0.19209449557200001</v>
      </c>
      <c r="M5371" s="122">
        <v>0.17005231187700001</v>
      </c>
      <c r="N5371" s="122">
        <v>0.16408575112500001</v>
      </c>
      <c r="O5371" s="122">
        <v>0.14994258548100001</v>
      </c>
      <c r="P5371" s="122">
        <v>0.11428109897700001</v>
      </c>
      <c r="Q5371" s="122">
        <v>0.11003425353</v>
      </c>
      <c r="R5371" s="122">
        <v>0.10677240840299999</v>
      </c>
      <c r="S5371" s="122">
        <v>6.6679315274999998E-2</v>
      </c>
      <c r="T5371" s="122">
        <v>5.5704127302000001E-2</v>
      </c>
      <c r="U5371" s="122">
        <v>6.3534077699999997E-2</v>
      </c>
      <c r="V5371" s="122">
        <v>0.11119341112800001</v>
      </c>
      <c r="W5371" s="122">
        <v>0.17884027305299999</v>
      </c>
      <c r="X5371" s="122">
        <v>0.10209081789299999</v>
      </c>
      <c r="Y5371" s="122">
        <v>6.1310777057999997E-2</v>
      </c>
      <c r="Z5371" s="122">
        <v>0</v>
      </c>
      <c r="AA5371" s="122">
        <v>0</v>
      </c>
      <c r="AB5371" s="122">
        <v>0</v>
      </c>
      <c r="AC5371" s="122">
        <v>0</v>
      </c>
      <c r="AD5371" s="122">
        <v>0</v>
      </c>
      <c r="AE5371" s="122">
        <v>0</v>
      </c>
      <c r="AF5371" s="122">
        <v>0</v>
      </c>
      <c r="AG5371" s="122">
        <v>0</v>
      </c>
      <c r="AH5371" s="122">
        <v>0</v>
      </c>
      <c r="AI5371" s="122">
        <v>0</v>
      </c>
      <c r="AJ5371" s="122">
        <v>0</v>
      </c>
      <c r="AK5371" s="122">
        <v>0</v>
      </c>
      <c r="AL5371" s="122">
        <v>0</v>
      </c>
    </row>
    <row r="5372" spans="1:38" hidden="1" x14ac:dyDescent="0.25">
      <c r="A5372" s="122" t="s">
        <v>2072</v>
      </c>
      <c r="B5372" s="122">
        <v>1</v>
      </c>
      <c r="C5372" s="122" t="s">
        <v>2283</v>
      </c>
      <c r="D5372" s="122" t="s">
        <v>2161</v>
      </c>
      <c r="E5372" s="122">
        <v>97</v>
      </c>
      <c r="F5372" s="122">
        <v>1.2054215102250001</v>
      </c>
      <c r="G5372" s="122">
        <v>1.0965373046069999</v>
      </c>
      <c r="H5372" s="122">
        <v>0.95453048004899999</v>
      </c>
      <c r="I5372" s="122">
        <v>0.75421649783099998</v>
      </c>
      <c r="J5372" s="122">
        <v>0.56782489813500003</v>
      </c>
      <c r="K5372" s="122">
        <v>0.50276871218399999</v>
      </c>
      <c r="L5372" s="122">
        <v>0.455653184037</v>
      </c>
      <c r="M5372" s="122">
        <v>0.40336854690899998</v>
      </c>
      <c r="N5372" s="122">
        <v>0.38921570914199999</v>
      </c>
      <c r="O5372" s="122">
        <v>0.35566774821899999</v>
      </c>
      <c r="P5372" s="122">
        <v>0.27107776689599999</v>
      </c>
      <c r="Q5372" s="122">
        <v>0.26100413589600002</v>
      </c>
      <c r="R5372" s="122">
        <v>0.24655886922600001</v>
      </c>
      <c r="S5372" s="122">
        <v>0.15399104052900001</v>
      </c>
      <c r="T5372" s="122">
        <v>0.127343813418</v>
      </c>
      <c r="U5372" s="122">
        <v>0.14575245941100001</v>
      </c>
      <c r="V5372" s="122">
        <v>0.26872310612400002</v>
      </c>
      <c r="W5372" s="122">
        <v>0.41731844351699998</v>
      </c>
      <c r="X5372" s="122">
        <v>0.24365963550600001</v>
      </c>
      <c r="Y5372" s="122">
        <v>0</v>
      </c>
      <c r="Z5372" s="122">
        <v>0</v>
      </c>
      <c r="AA5372" s="122">
        <v>0</v>
      </c>
      <c r="AB5372" s="122">
        <v>0</v>
      </c>
      <c r="AC5372" s="122">
        <v>0</v>
      </c>
      <c r="AD5372" s="122">
        <v>0</v>
      </c>
      <c r="AE5372" s="122">
        <v>0</v>
      </c>
      <c r="AF5372" s="122">
        <v>0</v>
      </c>
      <c r="AG5372" s="122">
        <v>0</v>
      </c>
      <c r="AH5372" s="122">
        <v>0</v>
      </c>
      <c r="AI5372" s="122">
        <v>0</v>
      </c>
      <c r="AJ5372" s="122">
        <v>0</v>
      </c>
      <c r="AK5372" s="122">
        <v>0</v>
      </c>
      <c r="AL5372" s="122">
        <v>0</v>
      </c>
    </row>
    <row r="5373" spans="1:38" hidden="1" x14ac:dyDescent="0.25">
      <c r="A5373" s="122" t="s">
        <v>2072</v>
      </c>
      <c r="B5373" s="122">
        <v>1</v>
      </c>
      <c r="C5373" s="122" t="s">
        <v>2283</v>
      </c>
      <c r="D5373" s="122" t="s">
        <v>2179</v>
      </c>
      <c r="E5373" s="122">
        <v>97</v>
      </c>
      <c r="F5373" s="122">
        <v>0</v>
      </c>
      <c r="G5373" s="122">
        <v>0</v>
      </c>
      <c r="H5373" s="122">
        <v>0</v>
      </c>
      <c r="I5373" s="122">
        <v>0</v>
      </c>
      <c r="J5373" s="122">
        <v>0</v>
      </c>
      <c r="K5373" s="122">
        <v>0</v>
      </c>
      <c r="L5373" s="122">
        <v>0</v>
      </c>
      <c r="M5373" s="122">
        <v>0</v>
      </c>
      <c r="N5373" s="122">
        <v>0</v>
      </c>
      <c r="O5373" s="122">
        <v>0</v>
      </c>
      <c r="P5373" s="122">
        <v>0</v>
      </c>
      <c r="Q5373" s="122">
        <v>0</v>
      </c>
      <c r="R5373" s="122">
        <v>0</v>
      </c>
      <c r="S5373" s="122">
        <v>0</v>
      </c>
      <c r="T5373" s="122">
        <v>0</v>
      </c>
      <c r="U5373" s="122">
        <v>0</v>
      </c>
      <c r="V5373" s="122">
        <v>0</v>
      </c>
      <c r="W5373" s="122">
        <v>0</v>
      </c>
      <c r="X5373" s="122">
        <v>0</v>
      </c>
      <c r="Y5373" s="122">
        <v>0</v>
      </c>
      <c r="Z5373" s="122">
        <v>0</v>
      </c>
      <c r="AA5373" s="122">
        <v>0</v>
      </c>
      <c r="AB5373" s="122">
        <v>0</v>
      </c>
      <c r="AC5373" s="122">
        <v>0</v>
      </c>
      <c r="AD5373" s="122">
        <v>0</v>
      </c>
      <c r="AE5373" s="122">
        <v>0</v>
      </c>
      <c r="AF5373" s="122">
        <v>0</v>
      </c>
      <c r="AG5373" s="122">
        <v>0</v>
      </c>
      <c r="AH5373" s="122">
        <v>0</v>
      </c>
      <c r="AI5373" s="122">
        <v>0</v>
      </c>
      <c r="AJ5373" s="122">
        <v>0</v>
      </c>
      <c r="AK5373" s="122">
        <v>0</v>
      </c>
      <c r="AL5373" s="122">
        <v>0</v>
      </c>
    </row>
    <row r="5374" spans="1:38" hidden="1" x14ac:dyDescent="0.25">
      <c r="A5374" s="122" t="s">
        <v>2072</v>
      </c>
      <c r="B5374" s="122">
        <v>1</v>
      </c>
      <c r="C5374" s="122" t="s">
        <v>2283</v>
      </c>
      <c r="D5374" s="122" t="s">
        <v>2162</v>
      </c>
      <c r="E5374" s="122">
        <v>97</v>
      </c>
      <c r="F5374" s="122">
        <v>0</v>
      </c>
      <c r="G5374" s="122">
        <v>0</v>
      </c>
      <c r="H5374" s="122">
        <v>0</v>
      </c>
      <c r="I5374" s="122">
        <v>0</v>
      </c>
      <c r="J5374" s="122">
        <v>0</v>
      </c>
      <c r="K5374" s="122">
        <v>0</v>
      </c>
      <c r="L5374" s="122">
        <v>0</v>
      </c>
      <c r="M5374" s="122">
        <v>0</v>
      </c>
      <c r="N5374" s="122">
        <v>0</v>
      </c>
      <c r="O5374" s="122">
        <v>0</v>
      </c>
      <c r="P5374" s="122">
        <v>0</v>
      </c>
      <c r="Q5374" s="122">
        <v>0</v>
      </c>
      <c r="R5374" s="122">
        <v>0</v>
      </c>
      <c r="S5374" s="122">
        <v>0</v>
      </c>
      <c r="T5374" s="122">
        <v>0</v>
      </c>
      <c r="U5374" s="122">
        <v>0</v>
      </c>
      <c r="V5374" s="122">
        <v>0</v>
      </c>
      <c r="W5374" s="122">
        <v>0</v>
      </c>
      <c r="X5374" s="122">
        <v>0</v>
      </c>
      <c r="Y5374" s="122">
        <v>0</v>
      </c>
      <c r="Z5374" s="122">
        <v>0</v>
      </c>
      <c r="AA5374" s="122">
        <v>0</v>
      </c>
      <c r="AB5374" s="122">
        <v>0</v>
      </c>
      <c r="AC5374" s="122">
        <v>0</v>
      </c>
      <c r="AD5374" s="122">
        <v>0</v>
      </c>
      <c r="AE5374" s="122">
        <v>0</v>
      </c>
      <c r="AF5374" s="122">
        <v>0</v>
      </c>
      <c r="AG5374" s="122">
        <v>0</v>
      </c>
      <c r="AH5374" s="122">
        <v>0</v>
      </c>
      <c r="AI5374" s="122">
        <v>0</v>
      </c>
      <c r="AJ5374" s="122">
        <v>0</v>
      </c>
      <c r="AK5374" s="122">
        <v>0</v>
      </c>
      <c r="AL5374" s="122">
        <v>0</v>
      </c>
    </row>
    <row r="5375" spans="1:38" hidden="1" x14ac:dyDescent="0.25">
      <c r="A5375" s="122" t="s">
        <v>2072</v>
      </c>
      <c r="B5375" s="122">
        <v>1</v>
      </c>
      <c r="C5375" s="122" t="s">
        <v>2283</v>
      </c>
      <c r="D5375" s="122" t="s">
        <v>2163</v>
      </c>
      <c r="E5375" s="122">
        <v>97</v>
      </c>
      <c r="F5375" s="122">
        <v>0</v>
      </c>
      <c r="G5375" s="122">
        <v>0</v>
      </c>
      <c r="H5375" s="122">
        <v>0</v>
      </c>
      <c r="I5375" s="122">
        <v>0</v>
      </c>
      <c r="J5375" s="122">
        <v>0</v>
      </c>
      <c r="K5375" s="122">
        <v>0</v>
      </c>
      <c r="L5375" s="122">
        <v>0</v>
      </c>
      <c r="M5375" s="122">
        <v>0</v>
      </c>
      <c r="N5375" s="122">
        <v>0</v>
      </c>
      <c r="O5375" s="122">
        <v>0</v>
      </c>
      <c r="P5375" s="122">
        <v>0</v>
      </c>
      <c r="Q5375" s="122">
        <v>0</v>
      </c>
      <c r="R5375" s="122">
        <v>0</v>
      </c>
      <c r="S5375" s="122">
        <v>0</v>
      </c>
      <c r="T5375" s="122">
        <v>0</v>
      </c>
      <c r="U5375" s="122">
        <v>0</v>
      </c>
      <c r="V5375" s="122">
        <v>0</v>
      </c>
      <c r="W5375" s="122">
        <v>0</v>
      </c>
      <c r="X5375" s="122">
        <v>0</v>
      </c>
      <c r="Y5375" s="122">
        <v>0</v>
      </c>
      <c r="Z5375" s="122">
        <v>0</v>
      </c>
      <c r="AA5375" s="122">
        <v>0</v>
      </c>
      <c r="AB5375" s="122">
        <v>0</v>
      </c>
      <c r="AC5375" s="122">
        <v>0</v>
      </c>
      <c r="AD5375" s="122">
        <v>0</v>
      </c>
      <c r="AE5375" s="122">
        <v>0</v>
      </c>
      <c r="AF5375" s="122">
        <v>0</v>
      </c>
      <c r="AG5375" s="122">
        <v>0</v>
      </c>
      <c r="AH5375" s="122">
        <v>0</v>
      </c>
      <c r="AI5375" s="122">
        <v>0</v>
      </c>
      <c r="AJ5375" s="122">
        <v>0</v>
      </c>
      <c r="AK5375" s="122">
        <v>0</v>
      </c>
      <c r="AL5375" s="122">
        <v>0</v>
      </c>
    </row>
    <row r="5376" spans="1:38" hidden="1" x14ac:dyDescent="0.25">
      <c r="A5376" s="122" t="s">
        <v>2072</v>
      </c>
      <c r="B5376" s="122">
        <v>1</v>
      </c>
      <c r="C5376" s="122" t="s">
        <v>2283</v>
      </c>
      <c r="D5376" s="122" t="s">
        <v>2180</v>
      </c>
      <c r="E5376" s="122">
        <v>97</v>
      </c>
      <c r="F5376" s="122">
        <v>0</v>
      </c>
      <c r="G5376" s="122">
        <v>0</v>
      </c>
      <c r="H5376" s="122">
        <v>0</v>
      </c>
      <c r="I5376" s="122">
        <v>0</v>
      </c>
      <c r="J5376" s="122">
        <v>0</v>
      </c>
      <c r="K5376" s="122">
        <v>0</v>
      </c>
      <c r="L5376" s="122">
        <v>0</v>
      </c>
      <c r="M5376" s="122">
        <v>0</v>
      </c>
      <c r="N5376" s="122">
        <v>0</v>
      </c>
      <c r="O5376" s="122">
        <v>0</v>
      </c>
      <c r="P5376" s="122">
        <v>0</v>
      </c>
      <c r="Q5376" s="122">
        <v>0</v>
      </c>
      <c r="R5376" s="122">
        <v>0</v>
      </c>
      <c r="S5376" s="122">
        <v>0</v>
      </c>
      <c r="T5376" s="122">
        <v>0</v>
      </c>
      <c r="U5376" s="122">
        <v>0</v>
      </c>
      <c r="V5376" s="122">
        <v>0</v>
      </c>
      <c r="W5376" s="122">
        <v>0</v>
      </c>
      <c r="X5376" s="122">
        <v>0</v>
      </c>
      <c r="Y5376" s="122">
        <v>0</v>
      </c>
      <c r="Z5376" s="122">
        <v>0</v>
      </c>
      <c r="AA5376" s="122">
        <v>0</v>
      </c>
      <c r="AB5376" s="122">
        <v>0</v>
      </c>
      <c r="AC5376" s="122">
        <v>0</v>
      </c>
      <c r="AD5376" s="122">
        <v>0</v>
      </c>
      <c r="AE5376" s="122">
        <v>0</v>
      </c>
      <c r="AF5376" s="122">
        <v>0</v>
      </c>
      <c r="AG5376" s="122">
        <v>0</v>
      </c>
      <c r="AH5376" s="122">
        <v>0</v>
      </c>
      <c r="AI5376" s="122">
        <v>0</v>
      </c>
      <c r="AJ5376" s="122">
        <v>0</v>
      </c>
      <c r="AK5376" s="122">
        <v>0</v>
      </c>
      <c r="AL5376" s="122">
        <v>0</v>
      </c>
    </row>
    <row r="5377" spans="1:38" hidden="1" x14ac:dyDescent="0.25">
      <c r="A5377" s="122" t="s">
        <v>2072</v>
      </c>
      <c r="B5377" s="122">
        <v>1</v>
      </c>
      <c r="C5377" s="122" t="s">
        <v>2283</v>
      </c>
      <c r="D5377" s="122" t="s">
        <v>2164</v>
      </c>
      <c r="E5377" s="122">
        <v>97</v>
      </c>
      <c r="F5377" s="122">
        <v>0</v>
      </c>
      <c r="G5377" s="122">
        <v>0</v>
      </c>
      <c r="H5377" s="122">
        <v>0</v>
      </c>
      <c r="I5377" s="122">
        <v>0</v>
      </c>
      <c r="J5377" s="122">
        <v>0</v>
      </c>
      <c r="K5377" s="122">
        <v>0</v>
      </c>
      <c r="L5377" s="122">
        <v>0</v>
      </c>
      <c r="M5377" s="122">
        <v>0</v>
      </c>
      <c r="N5377" s="122">
        <v>0</v>
      </c>
      <c r="O5377" s="122">
        <v>0</v>
      </c>
      <c r="P5377" s="122">
        <v>0</v>
      </c>
      <c r="Q5377" s="122">
        <v>0</v>
      </c>
      <c r="R5377" s="122">
        <v>0</v>
      </c>
      <c r="S5377" s="122">
        <v>0</v>
      </c>
      <c r="T5377" s="122">
        <v>0</v>
      </c>
      <c r="U5377" s="122">
        <v>0</v>
      </c>
      <c r="V5377" s="122">
        <v>0</v>
      </c>
      <c r="W5377" s="122">
        <v>0</v>
      </c>
      <c r="X5377" s="122">
        <v>0</v>
      </c>
      <c r="Y5377" s="122">
        <v>0</v>
      </c>
      <c r="Z5377" s="122">
        <v>0</v>
      </c>
      <c r="AA5377" s="122">
        <v>0</v>
      </c>
      <c r="AB5377" s="122">
        <v>0</v>
      </c>
      <c r="AC5377" s="122">
        <v>0</v>
      </c>
      <c r="AD5377" s="122">
        <v>0</v>
      </c>
      <c r="AE5377" s="122">
        <v>0</v>
      </c>
      <c r="AF5377" s="122">
        <v>0</v>
      </c>
      <c r="AG5377" s="122">
        <v>0</v>
      </c>
      <c r="AH5377" s="122">
        <v>0</v>
      </c>
      <c r="AI5377" s="122">
        <v>0</v>
      </c>
      <c r="AJ5377" s="122">
        <v>0</v>
      </c>
      <c r="AK5377" s="122">
        <v>0</v>
      </c>
      <c r="AL5377" s="122">
        <v>0</v>
      </c>
    </row>
    <row r="5378" spans="1:38" hidden="1" x14ac:dyDescent="0.25">
      <c r="A5378" s="122" t="s">
        <v>2072</v>
      </c>
      <c r="B5378" s="122">
        <v>1</v>
      </c>
      <c r="C5378" s="122" t="s">
        <v>2283</v>
      </c>
      <c r="D5378" s="122" t="s">
        <v>2165</v>
      </c>
      <c r="E5378" s="122">
        <v>97</v>
      </c>
      <c r="F5378" s="122">
        <v>5.1483700997639996</v>
      </c>
      <c r="G5378" s="122">
        <v>4.9708941865440002</v>
      </c>
      <c r="H5378" s="122">
        <v>4.634177636025</v>
      </c>
      <c r="I5378" s="122">
        <v>5.0145994548989998</v>
      </c>
      <c r="J5378" s="122">
        <v>3.9456359334840001</v>
      </c>
      <c r="K5378" s="122">
        <v>4.2319292851080004</v>
      </c>
      <c r="L5378" s="122">
        <v>5.2469614047209996</v>
      </c>
      <c r="M5378" s="122">
        <v>5.0236977453030001</v>
      </c>
      <c r="N5378" s="122">
        <v>4.5820519057739997</v>
      </c>
      <c r="O5378" s="122">
        <v>4.7032685994839998</v>
      </c>
      <c r="P5378" s="122">
        <v>4.2121277245590001</v>
      </c>
      <c r="Q5378" s="122">
        <v>0.784988511858</v>
      </c>
      <c r="R5378" s="122">
        <v>2.4748157251589999</v>
      </c>
      <c r="S5378" s="122">
        <v>1.545126898008</v>
      </c>
      <c r="T5378" s="122">
        <v>1.1973912968160001</v>
      </c>
      <c r="U5378" s="122">
        <v>1.3967481564540001</v>
      </c>
      <c r="V5378" s="122">
        <v>0.96568911426299997</v>
      </c>
      <c r="W5378" s="122">
        <v>1.51347835362</v>
      </c>
      <c r="X5378" s="122">
        <v>0.92578170463800002</v>
      </c>
      <c r="Y5378" s="122">
        <v>0.56057246835300001</v>
      </c>
      <c r="Z5378" s="122">
        <v>0.69527254960200002</v>
      </c>
      <c r="AA5378" s="122">
        <v>0.72626774644199998</v>
      </c>
      <c r="AB5378" s="122">
        <v>0.71329050003600003</v>
      </c>
      <c r="AC5378" s="122">
        <v>0.785199623904</v>
      </c>
      <c r="AD5378" s="122">
        <v>0.90560881505400004</v>
      </c>
      <c r="AE5378" s="122">
        <v>0.792645800781</v>
      </c>
      <c r="AF5378" s="122">
        <v>0.81703133895299995</v>
      </c>
      <c r="AG5378" s="122">
        <v>0.68561656066499999</v>
      </c>
      <c r="AH5378" s="122">
        <v>0.72716376871199995</v>
      </c>
      <c r="AI5378" s="122">
        <v>0.64147062045600001</v>
      </c>
      <c r="AJ5378" s="122">
        <v>0.39215381788199999</v>
      </c>
      <c r="AK5378" s="122">
        <v>0</v>
      </c>
      <c r="AL5378" s="122">
        <v>0</v>
      </c>
    </row>
    <row r="5379" spans="1:38" hidden="1" x14ac:dyDescent="0.25">
      <c r="A5379" s="122" t="s">
        <v>2072</v>
      </c>
      <c r="B5379" s="122">
        <v>1</v>
      </c>
      <c r="C5379" s="122" t="s">
        <v>2283</v>
      </c>
      <c r="D5379" s="122" t="s">
        <v>2166</v>
      </c>
      <c r="E5379" s="122">
        <v>97</v>
      </c>
      <c r="F5379" s="122">
        <v>0</v>
      </c>
      <c r="G5379" s="122">
        <v>0</v>
      </c>
      <c r="H5379" s="122">
        <v>0</v>
      </c>
      <c r="I5379" s="122">
        <v>0</v>
      </c>
      <c r="J5379" s="122">
        <v>0</v>
      </c>
      <c r="K5379" s="122">
        <v>0</v>
      </c>
      <c r="L5379" s="122">
        <v>0</v>
      </c>
      <c r="M5379" s="122">
        <v>0</v>
      </c>
      <c r="N5379" s="122">
        <v>0</v>
      </c>
      <c r="O5379" s="122">
        <v>0</v>
      </c>
      <c r="P5379" s="122">
        <v>0</v>
      </c>
      <c r="Q5379" s="122">
        <v>0</v>
      </c>
      <c r="R5379" s="122">
        <v>0</v>
      </c>
      <c r="S5379" s="122">
        <v>0</v>
      </c>
      <c r="T5379" s="122">
        <v>0</v>
      </c>
      <c r="U5379" s="122">
        <v>0</v>
      </c>
      <c r="V5379" s="122">
        <v>0</v>
      </c>
      <c r="W5379" s="122">
        <v>0</v>
      </c>
      <c r="X5379" s="122">
        <v>0</v>
      </c>
      <c r="Y5379" s="122">
        <v>0</v>
      </c>
      <c r="Z5379" s="122">
        <v>0</v>
      </c>
      <c r="AA5379" s="122">
        <v>0</v>
      </c>
      <c r="AB5379" s="122">
        <v>0</v>
      </c>
      <c r="AC5379" s="122">
        <v>0</v>
      </c>
      <c r="AD5379" s="122">
        <v>0</v>
      </c>
      <c r="AE5379" s="122">
        <v>0</v>
      </c>
      <c r="AF5379" s="122">
        <v>0</v>
      </c>
      <c r="AG5379" s="122">
        <v>0</v>
      </c>
      <c r="AH5379" s="122">
        <v>0</v>
      </c>
      <c r="AI5379" s="122">
        <v>0</v>
      </c>
      <c r="AJ5379" s="122">
        <v>0</v>
      </c>
      <c r="AK5379" s="122">
        <v>0</v>
      </c>
      <c r="AL5379" s="122">
        <v>0</v>
      </c>
    </row>
    <row r="5380" spans="1:38" hidden="1" x14ac:dyDescent="0.25">
      <c r="A5380" s="122" t="s">
        <v>2072</v>
      </c>
      <c r="B5380" s="122">
        <v>1</v>
      </c>
      <c r="C5380" s="122" t="s">
        <v>2283</v>
      </c>
      <c r="D5380" s="122" t="s">
        <v>2167</v>
      </c>
      <c r="E5380" s="122">
        <v>97</v>
      </c>
      <c r="F5380" s="122">
        <v>0.16365302387399999</v>
      </c>
      <c r="G5380" s="122">
        <v>0.19341489024</v>
      </c>
      <c r="H5380" s="122">
        <v>0.18037930320000001</v>
      </c>
      <c r="I5380" s="122">
        <v>0.1935695616</v>
      </c>
      <c r="J5380" s="122">
        <v>0.2058774528</v>
      </c>
      <c r="K5380" s="122">
        <v>0.18923382720000001</v>
      </c>
      <c r="L5380" s="122">
        <v>0.19931338128000001</v>
      </c>
      <c r="M5380" s="122">
        <v>0.23496883199999999</v>
      </c>
      <c r="N5380" s="122">
        <v>0.264339936</v>
      </c>
      <c r="O5380" s="122">
        <v>0.32039555184000001</v>
      </c>
      <c r="P5380" s="122">
        <v>0.26198007028199999</v>
      </c>
      <c r="Q5380" s="122">
        <v>0.27835760899200002</v>
      </c>
      <c r="R5380" s="122">
        <v>0.19184265816599999</v>
      </c>
      <c r="S5380" s="122">
        <v>0.13137549936599999</v>
      </c>
      <c r="T5380" s="122">
        <v>0.191416219833</v>
      </c>
      <c r="U5380" s="122">
        <v>0.16402669356899999</v>
      </c>
      <c r="V5380" s="122">
        <v>0.14672218701299999</v>
      </c>
      <c r="W5380" s="122">
        <v>0.13872648455700001</v>
      </c>
      <c r="X5380" s="122">
        <v>7.7145095109E-2</v>
      </c>
      <c r="Y5380" s="122">
        <v>4.9219632252000003E-2</v>
      </c>
      <c r="Z5380" s="122">
        <v>0</v>
      </c>
      <c r="AA5380" s="122">
        <v>0</v>
      </c>
      <c r="AB5380" s="122">
        <v>0</v>
      </c>
      <c r="AC5380" s="122">
        <v>0</v>
      </c>
      <c r="AD5380" s="122">
        <v>0</v>
      </c>
      <c r="AE5380" s="122">
        <v>0</v>
      </c>
      <c r="AF5380" s="122">
        <v>0</v>
      </c>
      <c r="AG5380" s="122">
        <v>0</v>
      </c>
      <c r="AH5380" s="122">
        <v>0</v>
      </c>
      <c r="AI5380" s="122">
        <v>0</v>
      </c>
      <c r="AJ5380" s="122">
        <v>0</v>
      </c>
      <c r="AK5380" s="122">
        <v>0</v>
      </c>
      <c r="AL5380" s="122">
        <v>0</v>
      </c>
    </row>
    <row r="5381" spans="1:38" hidden="1" x14ac:dyDescent="0.25">
      <c r="A5381" s="122" t="s">
        <v>2072</v>
      </c>
      <c r="B5381" s="122">
        <v>1</v>
      </c>
      <c r="C5381" s="122" t="s">
        <v>2283</v>
      </c>
      <c r="D5381" s="122" t="s">
        <v>2168</v>
      </c>
      <c r="E5381" s="122">
        <v>97</v>
      </c>
      <c r="F5381" s="122">
        <v>0</v>
      </c>
      <c r="G5381" s="122">
        <v>0</v>
      </c>
      <c r="H5381" s="122">
        <v>0</v>
      </c>
      <c r="I5381" s="122">
        <v>0</v>
      </c>
      <c r="J5381" s="122">
        <v>0</v>
      </c>
      <c r="K5381" s="122">
        <v>0</v>
      </c>
      <c r="L5381" s="122">
        <v>0</v>
      </c>
      <c r="M5381" s="122">
        <v>0</v>
      </c>
      <c r="N5381" s="122">
        <v>0</v>
      </c>
      <c r="O5381" s="122">
        <v>0</v>
      </c>
      <c r="P5381" s="122">
        <v>0</v>
      </c>
      <c r="Q5381" s="122">
        <v>0</v>
      </c>
      <c r="R5381" s="122">
        <v>0</v>
      </c>
      <c r="S5381" s="122">
        <v>0</v>
      </c>
      <c r="T5381" s="122">
        <v>0</v>
      </c>
      <c r="U5381" s="122">
        <v>0</v>
      </c>
      <c r="V5381" s="122">
        <v>0</v>
      </c>
      <c r="W5381" s="122">
        <v>0</v>
      </c>
      <c r="X5381" s="122">
        <v>0</v>
      </c>
      <c r="Y5381" s="122">
        <v>0</v>
      </c>
      <c r="Z5381" s="122">
        <v>0</v>
      </c>
      <c r="AA5381" s="122">
        <v>0</v>
      </c>
      <c r="AB5381" s="122">
        <v>0</v>
      </c>
      <c r="AC5381" s="122">
        <v>0</v>
      </c>
      <c r="AD5381" s="122">
        <v>0</v>
      </c>
      <c r="AE5381" s="122">
        <v>0</v>
      </c>
      <c r="AF5381" s="122">
        <v>0</v>
      </c>
      <c r="AG5381" s="122">
        <v>0</v>
      </c>
      <c r="AH5381" s="122">
        <v>0</v>
      </c>
      <c r="AI5381" s="122">
        <v>0</v>
      </c>
      <c r="AJ5381" s="122">
        <v>0</v>
      </c>
      <c r="AK5381" s="122">
        <v>0</v>
      </c>
      <c r="AL5381" s="122">
        <v>0</v>
      </c>
    </row>
    <row r="5382" spans="1:38" hidden="1" x14ac:dyDescent="0.25">
      <c r="A5382" s="122" t="s">
        <v>2284</v>
      </c>
      <c r="B5382" s="122">
        <v>1</v>
      </c>
      <c r="C5382" s="122" t="s">
        <v>2285</v>
      </c>
      <c r="D5382" s="122" t="s">
        <v>2120</v>
      </c>
      <c r="E5382" s="122">
        <v>98</v>
      </c>
      <c r="F5382" s="122">
        <v>0</v>
      </c>
      <c r="G5382" s="122">
        <v>0</v>
      </c>
      <c r="H5382" s="122">
        <v>0</v>
      </c>
      <c r="I5382" s="122">
        <v>0</v>
      </c>
      <c r="J5382" s="122">
        <v>0</v>
      </c>
      <c r="K5382" s="122">
        <v>0</v>
      </c>
      <c r="L5382" s="122">
        <v>0</v>
      </c>
      <c r="M5382" s="122">
        <v>0</v>
      </c>
      <c r="N5382" s="122">
        <v>0</v>
      </c>
      <c r="O5382" s="122">
        <v>0</v>
      </c>
      <c r="P5382" s="122">
        <v>0</v>
      </c>
      <c r="Q5382" s="122">
        <v>0</v>
      </c>
      <c r="R5382" s="122">
        <v>0</v>
      </c>
      <c r="S5382" s="122">
        <v>0</v>
      </c>
      <c r="T5382" s="122">
        <v>0</v>
      </c>
      <c r="U5382" s="122">
        <v>0</v>
      </c>
      <c r="V5382" s="122">
        <v>0</v>
      </c>
      <c r="W5382" s="122">
        <v>0</v>
      </c>
      <c r="X5382" s="122">
        <v>0</v>
      </c>
      <c r="Y5382" s="122">
        <v>0</v>
      </c>
      <c r="Z5382" s="122">
        <v>0</v>
      </c>
      <c r="AA5382" s="122">
        <v>0</v>
      </c>
      <c r="AB5382" s="122">
        <v>0</v>
      </c>
      <c r="AC5382" s="122">
        <v>0</v>
      </c>
      <c r="AD5382" s="122">
        <v>0</v>
      </c>
      <c r="AE5382" s="122">
        <v>0</v>
      </c>
      <c r="AF5382" s="122">
        <v>0</v>
      </c>
      <c r="AG5382" s="122">
        <v>0</v>
      </c>
      <c r="AH5382" s="122">
        <v>0</v>
      </c>
      <c r="AI5382" s="122">
        <v>0</v>
      </c>
      <c r="AJ5382" s="122">
        <v>0</v>
      </c>
      <c r="AK5382" s="122">
        <v>0</v>
      </c>
      <c r="AL5382" s="122">
        <v>0</v>
      </c>
    </row>
    <row r="5383" spans="1:38" hidden="1" x14ac:dyDescent="0.25">
      <c r="A5383" s="122" t="s">
        <v>2284</v>
      </c>
      <c r="B5383" s="122">
        <v>1</v>
      </c>
      <c r="C5383" s="122" t="s">
        <v>2285</v>
      </c>
      <c r="D5383" s="122" t="s">
        <v>2121</v>
      </c>
      <c r="E5383" s="122">
        <v>98</v>
      </c>
      <c r="F5383" s="122">
        <v>0</v>
      </c>
      <c r="G5383" s="122">
        <v>0</v>
      </c>
      <c r="H5383" s="122">
        <v>0</v>
      </c>
      <c r="I5383" s="122">
        <v>0</v>
      </c>
      <c r="J5383" s="122">
        <v>0</v>
      </c>
      <c r="K5383" s="122">
        <v>0</v>
      </c>
      <c r="L5383" s="122">
        <v>0</v>
      </c>
      <c r="M5383" s="122">
        <v>0</v>
      </c>
      <c r="N5383" s="122">
        <v>0</v>
      </c>
      <c r="O5383" s="122">
        <v>0</v>
      </c>
      <c r="P5383" s="122">
        <v>0</v>
      </c>
      <c r="Q5383" s="122">
        <v>0</v>
      </c>
      <c r="R5383" s="122">
        <v>0</v>
      </c>
      <c r="S5383" s="122">
        <v>0</v>
      </c>
      <c r="T5383" s="122">
        <v>0</v>
      </c>
      <c r="U5383" s="122">
        <v>0</v>
      </c>
      <c r="V5383" s="122">
        <v>0</v>
      </c>
      <c r="W5383" s="122">
        <v>0</v>
      </c>
      <c r="X5383" s="122">
        <v>0</v>
      </c>
      <c r="Y5383" s="122">
        <v>0</v>
      </c>
      <c r="Z5383" s="122">
        <v>0</v>
      </c>
      <c r="AA5383" s="122">
        <v>0</v>
      </c>
      <c r="AB5383" s="122">
        <v>0</v>
      </c>
      <c r="AC5383" s="122">
        <v>0</v>
      </c>
      <c r="AD5383" s="122">
        <v>0</v>
      </c>
      <c r="AE5383" s="122">
        <v>0</v>
      </c>
      <c r="AF5383" s="122">
        <v>0</v>
      </c>
      <c r="AG5383" s="122">
        <v>0</v>
      </c>
      <c r="AH5383" s="122">
        <v>0</v>
      </c>
      <c r="AI5383" s="122">
        <v>0</v>
      </c>
      <c r="AJ5383" s="122">
        <v>0</v>
      </c>
      <c r="AK5383" s="122">
        <v>0</v>
      </c>
      <c r="AL5383" s="122">
        <v>0</v>
      </c>
    </row>
    <row r="5384" spans="1:38" hidden="1" x14ac:dyDescent="0.25">
      <c r="A5384" s="122" t="s">
        <v>2284</v>
      </c>
      <c r="B5384" s="122">
        <v>1</v>
      </c>
      <c r="C5384" s="122" t="s">
        <v>2285</v>
      </c>
      <c r="D5384" s="122" t="s">
        <v>2122</v>
      </c>
      <c r="E5384" s="122">
        <v>98</v>
      </c>
      <c r="F5384" s="122">
        <v>0</v>
      </c>
      <c r="G5384" s="122">
        <v>0</v>
      </c>
      <c r="H5384" s="122">
        <v>0</v>
      </c>
      <c r="I5384" s="122">
        <v>0</v>
      </c>
      <c r="J5384" s="122">
        <v>0</v>
      </c>
      <c r="K5384" s="122">
        <v>0</v>
      </c>
      <c r="L5384" s="122">
        <v>0</v>
      </c>
      <c r="M5384" s="122">
        <v>0</v>
      </c>
      <c r="N5384" s="122">
        <v>0</v>
      </c>
      <c r="O5384" s="122">
        <v>0</v>
      </c>
      <c r="P5384" s="122">
        <v>0</v>
      </c>
      <c r="Q5384" s="122">
        <v>0</v>
      </c>
      <c r="R5384" s="122">
        <v>0</v>
      </c>
      <c r="S5384" s="122">
        <v>0</v>
      </c>
      <c r="T5384" s="122">
        <v>0</v>
      </c>
      <c r="U5384" s="122">
        <v>0</v>
      </c>
      <c r="V5384" s="122">
        <v>0</v>
      </c>
      <c r="W5384" s="122">
        <v>0</v>
      </c>
      <c r="X5384" s="122">
        <v>0</v>
      </c>
      <c r="Y5384" s="122">
        <v>0</v>
      </c>
      <c r="Z5384" s="122">
        <v>0</v>
      </c>
      <c r="AA5384" s="122">
        <v>0</v>
      </c>
      <c r="AB5384" s="122">
        <v>0</v>
      </c>
      <c r="AC5384" s="122">
        <v>0</v>
      </c>
      <c r="AD5384" s="122">
        <v>0</v>
      </c>
      <c r="AE5384" s="122">
        <v>0</v>
      </c>
      <c r="AF5384" s="122">
        <v>0</v>
      </c>
      <c r="AG5384" s="122">
        <v>0</v>
      </c>
      <c r="AH5384" s="122">
        <v>0</v>
      </c>
      <c r="AI5384" s="122">
        <v>0</v>
      </c>
      <c r="AJ5384" s="122">
        <v>0</v>
      </c>
      <c r="AK5384" s="122">
        <v>0</v>
      </c>
      <c r="AL5384" s="122">
        <v>0</v>
      </c>
    </row>
    <row r="5385" spans="1:38" hidden="1" x14ac:dyDescent="0.25">
      <c r="A5385" s="122" t="s">
        <v>2284</v>
      </c>
      <c r="B5385" s="122">
        <v>1</v>
      </c>
      <c r="C5385" s="122" t="s">
        <v>2285</v>
      </c>
      <c r="D5385" s="122" t="s">
        <v>2175</v>
      </c>
      <c r="E5385" s="122">
        <v>98</v>
      </c>
      <c r="F5385" s="122">
        <v>0</v>
      </c>
      <c r="G5385" s="122">
        <v>0</v>
      </c>
      <c r="H5385" s="122">
        <v>0</v>
      </c>
      <c r="I5385" s="122">
        <v>0</v>
      </c>
      <c r="J5385" s="122">
        <v>0</v>
      </c>
      <c r="K5385" s="122">
        <v>0</v>
      </c>
      <c r="L5385" s="122">
        <v>0</v>
      </c>
      <c r="M5385" s="122">
        <v>0</v>
      </c>
      <c r="N5385" s="122">
        <v>0</v>
      </c>
      <c r="O5385" s="122">
        <v>0</v>
      </c>
      <c r="P5385" s="122">
        <v>0</v>
      </c>
      <c r="Q5385" s="122">
        <v>0</v>
      </c>
      <c r="R5385" s="122">
        <v>0</v>
      </c>
      <c r="S5385" s="122">
        <v>0</v>
      </c>
      <c r="T5385" s="122">
        <v>0</v>
      </c>
      <c r="U5385" s="122">
        <v>0</v>
      </c>
      <c r="V5385" s="122">
        <v>0</v>
      </c>
      <c r="W5385" s="122">
        <v>0</v>
      </c>
      <c r="X5385" s="122">
        <v>0</v>
      </c>
      <c r="Y5385" s="122">
        <v>0</v>
      </c>
      <c r="Z5385" s="122">
        <v>0</v>
      </c>
      <c r="AA5385" s="122">
        <v>0</v>
      </c>
      <c r="AB5385" s="122">
        <v>0</v>
      </c>
      <c r="AC5385" s="122">
        <v>0</v>
      </c>
      <c r="AD5385" s="122">
        <v>0</v>
      </c>
      <c r="AE5385" s="122">
        <v>0</v>
      </c>
      <c r="AF5385" s="122">
        <v>0</v>
      </c>
      <c r="AG5385" s="122">
        <v>0</v>
      </c>
      <c r="AH5385" s="122">
        <v>0</v>
      </c>
      <c r="AI5385" s="122">
        <v>0</v>
      </c>
      <c r="AJ5385" s="122">
        <v>0</v>
      </c>
      <c r="AK5385" s="122">
        <v>0</v>
      </c>
      <c r="AL5385" s="122">
        <v>0</v>
      </c>
    </row>
    <row r="5386" spans="1:38" hidden="1" x14ac:dyDescent="0.25">
      <c r="A5386" s="122" t="s">
        <v>2284</v>
      </c>
      <c r="B5386" s="122">
        <v>1</v>
      </c>
      <c r="C5386" s="122" t="s">
        <v>2285</v>
      </c>
      <c r="D5386" s="122" t="s">
        <v>2123</v>
      </c>
      <c r="E5386" s="122">
        <v>98</v>
      </c>
      <c r="F5386" s="122">
        <v>0</v>
      </c>
      <c r="G5386" s="122">
        <v>0</v>
      </c>
      <c r="H5386" s="122">
        <v>0</v>
      </c>
      <c r="I5386" s="122">
        <v>0</v>
      </c>
      <c r="J5386" s="122">
        <v>0</v>
      </c>
      <c r="K5386" s="122">
        <v>0</v>
      </c>
      <c r="L5386" s="122">
        <v>0</v>
      </c>
      <c r="M5386" s="122">
        <v>0</v>
      </c>
      <c r="N5386" s="122">
        <v>0</v>
      </c>
      <c r="O5386" s="122">
        <v>0</v>
      </c>
      <c r="P5386" s="122">
        <v>0</v>
      </c>
      <c r="Q5386" s="122">
        <v>0</v>
      </c>
      <c r="R5386" s="122">
        <v>0</v>
      </c>
      <c r="S5386" s="122">
        <v>0</v>
      </c>
      <c r="T5386" s="122">
        <v>0</v>
      </c>
      <c r="U5386" s="122">
        <v>0</v>
      </c>
      <c r="V5386" s="122">
        <v>0</v>
      </c>
      <c r="W5386" s="122">
        <v>0</v>
      </c>
      <c r="X5386" s="122">
        <v>0</v>
      </c>
      <c r="Y5386" s="122">
        <v>0</v>
      </c>
      <c r="Z5386" s="122">
        <v>0</v>
      </c>
      <c r="AA5386" s="122">
        <v>0</v>
      </c>
      <c r="AB5386" s="122">
        <v>0</v>
      </c>
      <c r="AC5386" s="122">
        <v>0</v>
      </c>
      <c r="AD5386" s="122">
        <v>0</v>
      </c>
      <c r="AE5386" s="122">
        <v>0</v>
      </c>
      <c r="AF5386" s="122">
        <v>0</v>
      </c>
      <c r="AG5386" s="122">
        <v>0</v>
      </c>
      <c r="AH5386" s="122">
        <v>0</v>
      </c>
      <c r="AI5386" s="122">
        <v>0</v>
      </c>
      <c r="AJ5386" s="122">
        <v>0</v>
      </c>
      <c r="AK5386" s="122">
        <v>0</v>
      </c>
      <c r="AL5386" s="122">
        <v>0</v>
      </c>
    </row>
    <row r="5387" spans="1:38" x14ac:dyDescent="0.25">
      <c r="A5387" s="122" t="s">
        <v>2284</v>
      </c>
      <c r="B5387" s="122">
        <v>1</v>
      </c>
      <c r="C5387" s="122" t="s">
        <v>2285</v>
      </c>
      <c r="D5387" s="122" t="s">
        <v>2124</v>
      </c>
      <c r="E5387" s="122">
        <v>98</v>
      </c>
      <c r="F5387" s="122">
        <v>0</v>
      </c>
      <c r="G5387" s="122">
        <v>0</v>
      </c>
      <c r="H5387" s="122">
        <v>0</v>
      </c>
      <c r="I5387" s="122">
        <v>0</v>
      </c>
      <c r="J5387" s="122">
        <v>0</v>
      </c>
      <c r="K5387" s="122">
        <v>0</v>
      </c>
      <c r="L5387" s="122">
        <v>0</v>
      </c>
      <c r="M5387" s="122">
        <v>0</v>
      </c>
      <c r="N5387" s="122">
        <v>0</v>
      </c>
      <c r="O5387" s="122">
        <v>0</v>
      </c>
      <c r="P5387" s="122">
        <v>0</v>
      </c>
      <c r="Q5387" s="122">
        <v>0</v>
      </c>
      <c r="R5387" s="122">
        <v>0</v>
      </c>
      <c r="S5387" s="122">
        <v>0</v>
      </c>
      <c r="T5387" s="122">
        <v>0</v>
      </c>
      <c r="U5387" s="122">
        <v>0</v>
      </c>
      <c r="V5387" s="122">
        <v>0</v>
      </c>
      <c r="W5387" s="122">
        <v>0</v>
      </c>
      <c r="X5387" s="122">
        <v>0</v>
      </c>
      <c r="Y5387" s="122">
        <v>0</v>
      </c>
      <c r="Z5387" s="122">
        <v>0</v>
      </c>
      <c r="AA5387" s="122">
        <v>0</v>
      </c>
      <c r="AB5387" s="122">
        <v>0</v>
      </c>
      <c r="AC5387" s="122">
        <v>0</v>
      </c>
      <c r="AD5387" s="122">
        <v>0</v>
      </c>
      <c r="AE5387" s="122">
        <v>0</v>
      </c>
      <c r="AF5387" s="122">
        <v>0</v>
      </c>
      <c r="AG5387" s="122">
        <v>0</v>
      </c>
      <c r="AH5387" s="122">
        <v>0</v>
      </c>
      <c r="AI5387" s="122">
        <v>0</v>
      </c>
      <c r="AJ5387" s="122">
        <v>0</v>
      </c>
      <c r="AK5387" s="122">
        <v>0</v>
      </c>
      <c r="AL5387" s="122">
        <v>0</v>
      </c>
    </row>
    <row r="5388" spans="1:38" hidden="1" x14ac:dyDescent="0.25">
      <c r="A5388" s="122" t="s">
        <v>2284</v>
      </c>
      <c r="B5388" s="122">
        <v>1</v>
      </c>
      <c r="C5388" s="122" t="s">
        <v>2285</v>
      </c>
      <c r="D5388" s="122" t="s">
        <v>474</v>
      </c>
      <c r="E5388" s="122">
        <v>98</v>
      </c>
      <c r="F5388" s="122">
        <v>0</v>
      </c>
      <c r="G5388" s="122">
        <v>0</v>
      </c>
      <c r="H5388" s="122">
        <v>0</v>
      </c>
      <c r="I5388" s="122">
        <v>0</v>
      </c>
      <c r="J5388" s="122">
        <v>0</v>
      </c>
      <c r="K5388" s="122">
        <v>0</v>
      </c>
      <c r="L5388" s="122">
        <v>0</v>
      </c>
      <c r="M5388" s="122">
        <v>0</v>
      </c>
      <c r="N5388" s="122">
        <v>0</v>
      </c>
      <c r="O5388" s="122">
        <v>0</v>
      </c>
      <c r="P5388" s="122">
        <v>0</v>
      </c>
      <c r="Q5388" s="122">
        <v>0</v>
      </c>
      <c r="R5388" s="122">
        <v>0</v>
      </c>
      <c r="S5388" s="122">
        <v>0</v>
      </c>
      <c r="T5388" s="122">
        <v>0</v>
      </c>
      <c r="U5388" s="122">
        <v>0</v>
      </c>
      <c r="V5388" s="122">
        <v>0</v>
      </c>
      <c r="W5388" s="122">
        <v>0</v>
      </c>
      <c r="X5388" s="122">
        <v>0</v>
      </c>
      <c r="Y5388" s="122">
        <v>0</v>
      </c>
      <c r="Z5388" s="122">
        <v>0</v>
      </c>
      <c r="AA5388" s="122">
        <v>0</v>
      </c>
      <c r="AB5388" s="122">
        <v>0</v>
      </c>
      <c r="AC5388" s="122">
        <v>0</v>
      </c>
      <c r="AD5388" s="122">
        <v>0</v>
      </c>
      <c r="AE5388" s="122">
        <v>0</v>
      </c>
      <c r="AF5388" s="122">
        <v>0</v>
      </c>
      <c r="AG5388" s="122">
        <v>0</v>
      </c>
      <c r="AH5388" s="122">
        <v>0</v>
      </c>
      <c r="AI5388" s="122">
        <v>0</v>
      </c>
      <c r="AJ5388" s="122">
        <v>0</v>
      </c>
      <c r="AK5388" s="122">
        <v>0</v>
      </c>
      <c r="AL5388" s="122">
        <v>0</v>
      </c>
    </row>
    <row r="5389" spans="1:38" hidden="1" x14ac:dyDescent="0.25">
      <c r="A5389" s="122" t="s">
        <v>2284</v>
      </c>
      <c r="B5389" s="122">
        <v>1</v>
      </c>
      <c r="C5389" s="122" t="s">
        <v>2285</v>
      </c>
      <c r="D5389" s="122" t="s">
        <v>2125</v>
      </c>
      <c r="E5389" s="122">
        <v>98</v>
      </c>
      <c r="F5389" s="122">
        <v>0</v>
      </c>
      <c r="G5389" s="122">
        <v>0</v>
      </c>
      <c r="H5389" s="122">
        <v>0</v>
      </c>
      <c r="I5389" s="122">
        <v>0</v>
      </c>
      <c r="J5389" s="122">
        <v>0</v>
      </c>
      <c r="K5389" s="122">
        <v>0</v>
      </c>
      <c r="L5389" s="122">
        <v>0</v>
      </c>
      <c r="M5389" s="122">
        <v>0</v>
      </c>
      <c r="N5389" s="122">
        <v>0</v>
      </c>
      <c r="O5389" s="122">
        <v>0</v>
      </c>
      <c r="P5389" s="122">
        <v>0</v>
      </c>
      <c r="Q5389" s="122">
        <v>0</v>
      </c>
      <c r="R5389" s="122">
        <v>0</v>
      </c>
      <c r="S5389" s="122">
        <v>0</v>
      </c>
      <c r="T5389" s="122">
        <v>0</v>
      </c>
      <c r="U5389" s="122">
        <v>0</v>
      </c>
      <c r="V5389" s="122">
        <v>0</v>
      </c>
      <c r="W5389" s="122">
        <v>0</v>
      </c>
      <c r="X5389" s="122">
        <v>0</v>
      </c>
      <c r="Y5389" s="122">
        <v>0</v>
      </c>
      <c r="Z5389" s="122">
        <v>0</v>
      </c>
      <c r="AA5389" s="122">
        <v>0</v>
      </c>
      <c r="AB5389" s="122">
        <v>0</v>
      </c>
      <c r="AC5389" s="122">
        <v>0</v>
      </c>
      <c r="AD5389" s="122">
        <v>0</v>
      </c>
      <c r="AE5389" s="122">
        <v>0</v>
      </c>
      <c r="AF5389" s="122">
        <v>0</v>
      </c>
      <c r="AG5389" s="122">
        <v>0</v>
      </c>
      <c r="AH5389" s="122">
        <v>0</v>
      </c>
      <c r="AI5389" s="122">
        <v>0</v>
      </c>
      <c r="AJ5389" s="122">
        <v>0</v>
      </c>
      <c r="AK5389" s="122">
        <v>0</v>
      </c>
      <c r="AL5389" s="122">
        <v>0</v>
      </c>
    </row>
    <row r="5390" spans="1:38" hidden="1" x14ac:dyDescent="0.25">
      <c r="A5390" s="122" t="s">
        <v>2284</v>
      </c>
      <c r="B5390" s="122">
        <v>1</v>
      </c>
      <c r="C5390" s="122" t="s">
        <v>2285</v>
      </c>
      <c r="D5390" s="122" t="s">
        <v>2126</v>
      </c>
      <c r="E5390" s="122">
        <v>98</v>
      </c>
      <c r="F5390" s="122">
        <v>0</v>
      </c>
      <c r="G5390" s="122">
        <v>0</v>
      </c>
      <c r="H5390" s="122">
        <v>0</v>
      </c>
      <c r="I5390" s="122">
        <v>0</v>
      </c>
      <c r="J5390" s="122">
        <v>0</v>
      </c>
      <c r="K5390" s="122">
        <v>0</v>
      </c>
      <c r="L5390" s="122">
        <v>0</v>
      </c>
      <c r="M5390" s="122">
        <v>0</v>
      </c>
      <c r="N5390" s="122">
        <v>0</v>
      </c>
      <c r="O5390" s="122">
        <v>0</v>
      </c>
      <c r="P5390" s="122">
        <v>0</v>
      </c>
      <c r="Q5390" s="122">
        <v>0</v>
      </c>
      <c r="R5390" s="122">
        <v>0</v>
      </c>
      <c r="S5390" s="122">
        <v>0</v>
      </c>
      <c r="T5390" s="122">
        <v>0</v>
      </c>
      <c r="U5390" s="122">
        <v>0</v>
      </c>
      <c r="V5390" s="122">
        <v>0</v>
      </c>
      <c r="W5390" s="122">
        <v>0</v>
      </c>
      <c r="X5390" s="122">
        <v>0</v>
      </c>
      <c r="Y5390" s="122">
        <v>0</v>
      </c>
      <c r="Z5390" s="122">
        <v>0</v>
      </c>
      <c r="AA5390" s="122">
        <v>0</v>
      </c>
      <c r="AB5390" s="122">
        <v>0</v>
      </c>
      <c r="AC5390" s="122">
        <v>0</v>
      </c>
      <c r="AD5390" s="122">
        <v>0</v>
      </c>
      <c r="AE5390" s="122">
        <v>0</v>
      </c>
      <c r="AF5390" s="122">
        <v>0</v>
      </c>
      <c r="AG5390" s="122">
        <v>0</v>
      </c>
      <c r="AH5390" s="122">
        <v>0</v>
      </c>
      <c r="AI5390" s="122">
        <v>0</v>
      </c>
      <c r="AJ5390" s="122">
        <v>0</v>
      </c>
      <c r="AK5390" s="122">
        <v>0</v>
      </c>
      <c r="AL5390" s="122">
        <v>0</v>
      </c>
    </row>
    <row r="5391" spans="1:38" hidden="1" x14ac:dyDescent="0.25">
      <c r="A5391" s="122" t="s">
        <v>2284</v>
      </c>
      <c r="B5391" s="122">
        <v>1</v>
      </c>
      <c r="C5391" s="122" t="s">
        <v>2285</v>
      </c>
      <c r="D5391" s="122" t="s">
        <v>2127</v>
      </c>
      <c r="E5391" s="122">
        <v>98</v>
      </c>
      <c r="F5391" s="122">
        <v>0</v>
      </c>
      <c r="G5391" s="122">
        <v>0</v>
      </c>
      <c r="H5391" s="122">
        <v>0</v>
      </c>
      <c r="I5391" s="122">
        <v>0</v>
      </c>
      <c r="J5391" s="122">
        <v>0</v>
      </c>
      <c r="K5391" s="122">
        <v>0</v>
      </c>
      <c r="L5391" s="122">
        <v>0</v>
      </c>
      <c r="M5391" s="122">
        <v>0</v>
      </c>
      <c r="N5391" s="122">
        <v>0</v>
      </c>
      <c r="O5391" s="122">
        <v>0</v>
      </c>
      <c r="P5391" s="122">
        <v>0</v>
      </c>
      <c r="Q5391" s="122">
        <v>0</v>
      </c>
      <c r="R5391" s="122">
        <v>0</v>
      </c>
      <c r="S5391" s="122">
        <v>0</v>
      </c>
      <c r="T5391" s="122">
        <v>0</v>
      </c>
      <c r="U5391" s="122">
        <v>0</v>
      </c>
      <c r="V5391" s="122">
        <v>0</v>
      </c>
      <c r="W5391" s="122">
        <v>0</v>
      </c>
      <c r="X5391" s="122">
        <v>0</v>
      </c>
      <c r="Y5391" s="122">
        <v>0</v>
      </c>
      <c r="Z5391" s="122">
        <v>0</v>
      </c>
      <c r="AA5391" s="122">
        <v>0</v>
      </c>
      <c r="AB5391" s="122">
        <v>0</v>
      </c>
      <c r="AC5391" s="122">
        <v>0</v>
      </c>
      <c r="AD5391" s="122">
        <v>0</v>
      </c>
      <c r="AE5391" s="122">
        <v>0</v>
      </c>
      <c r="AF5391" s="122">
        <v>0</v>
      </c>
      <c r="AG5391" s="122">
        <v>0</v>
      </c>
      <c r="AH5391" s="122">
        <v>0</v>
      </c>
      <c r="AI5391" s="122">
        <v>0</v>
      </c>
      <c r="AJ5391" s="122">
        <v>0</v>
      </c>
      <c r="AK5391" s="122">
        <v>0</v>
      </c>
      <c r="AL5391" s="122">
        <v>0</v>
      </c>
    </row>
    <row r="5392" spans="1:38" hidden="1" x14ac:dyDescent="0.25">
      <c r="A5392" s="122" t="s">
        <v>2284</v>
      </c>
      <c r="B5392" s="122">
        <v>1</v>
      </c>
      <c r="C5392" s="122" t="s">
        <v>2285</v>
      </c>
      <c r="D5392" s="122" t="s">
        <v>2128</v>
      </c>
      <c r="E5392" s="122">
        <v>98</v>
      </c>
      <c r="F5392" s="122">
        <v>0</v>
      </c>
      <c r="G5392" s="122">
        <v>0</v>
      </c>
      <c r="H5392" s="122">
        <v>0</v>
      </c>
      <c r="I5392" s="122">
        <v>0</v>
      </c>
      <c r="J5392" s="122">
        <v>0</v>
      </c>
      <c r="K5392" s="122">
        <v>0</v>
      </c>
      <c r="L5392" s="122">
        <v>0</v>
      </c>
      <c r="M5392" s="122">
        <v>0</v>
      </c>
      <c r="N5392" s="122">
        <v>0</v>
      </c>
      <c r="O5392" s="122">
        <v>0</v>
      </c>
      <c r="P5392" s="122">
        <v>0</v>
      </c>
      <c r="Q5392" s="122">
        <v>0</v>
      </c>
      <c r="R5392" s="122">
        <v>0</v>
      </c>
      <c r="S5392" s="122">
        <v>0</v>
      </c>
      <c r="T5392" s="122">
        <v>0</v>
      </c>
      <c r="U5392" s="122">
        <v>0</v>
      </c>
      <c r="V5392" s="122">
        <v>0</v>
      </c>
      <c r="W5392" s="122">
        <v>0</v>
      </c>
      <c r="X5392" s="122">
        <v>0</v>
      </c>
      <c r="Y5392" s="122">
        <v>0</v>
      </c>
      <c r="Z5392" s="122">
        <v>0</v>
      </c>
      <c r="AA5392" s="122">
        <v>0</v>
      </c>
      <c r="AB5392" s="122">
        <v>0</v>
      </c>
      <c r="AC5392" s="122">
        <v>0</v>
      </c>
      <c r="AD5392" s="122">
        <v>0</v>
      </c>
      <c r="AE5392" s="122">
        <v>0</v>
      </c>
      <c r="AF5392" s="122">
        <v>0</v>
      </c>
      <c r="AG5392" s="122">
        <v>0</v>
      </c>
      <c r="AH5392" s="122">
        <v>0</v>
      </c>
      <c r="AI5392" s="122">
        <v>0</v>
      </c>
      <c r="AJ5392" s="122">
        <v>0</v>
      </c>
      <c r="AK5392" s="122">
        <v>0</v>
      </c>
      <c r="AL5392" s="122">
        <v>0</v>
      </c>
    </row>
    <row r="5393" spans="1:38" hidden="1" x14ac:dyDescent="0.25">
      <c r="A5393" s="122" t="s">
        <v>2284</v>
      </c>
      <c r="B5393" s="122">
        <v>1</v>
      </c>
      <c r="C5393" s="122" t="s">
        <v>2285</v>
      </c>
      <c r="D5393" s="122" t="s">
        <v>2210</v>
      </c>
      <c r="E5393" s="122">
        <v>98</v>
      </c>
      <c r="F5393" s="122">
        <v>0</v>
      </c>
      <c r="G5393" s="122">
        <v>0</v>
      </c>
      <c r="H5393" s="122">
        <v>0</v>
      </c>
      <c r="I5393" s="122">
        <v>0</v>
      </c>
      <c r="J5393" s="122">
        <v>0</v>
      </c>
      <c r="K5393" s="122">
        <v>0</v>
      </c>
      <c r="L5393" s="122">
        <v>0</v>
      </c>
      <c r="M5393" s="122">
        <v>0</v>
      </c>
      <c r="N5393" s="122">
        <v>0</v>
      </c>
      <c r="O5393" s="122">
        <v>0</v>
      </c>
      <c r="P5393" s="122">
        <v>0</v>
      </c>
      <c r="Q5393" s="122">
        <v>0</v>
      </c>
      <c r="R5393" s="122">
        <v>0</v>
      </c>
      <c r="S5393" s="122">
        <v>0</v>
      </c>
      <c r="T5393" s="122">
        <v>0</v>
      </c>
      <c r="U5393" s="122">
        <v>0</v>
      </c>
      <c r="V5393" s="122">
        <v>0</v>
      </c>
      <c r="W5393" s="122">
        <v>0</v>
      </c>
      <c r="X5393" s="122">
        <v>0</v>
      </c>
      <c r="Y5393" s="122">
        <v>0</v>
      </c>
      <c r="Z5393" s="122">
        <v>0</v>
      </c>
      <c r="AA5393" s="122">
        <v>0</v>
      </c>
      <c r="AB5393" s="122">
        <v>0</v>
      </c>
      <c r="AC5393" s="122">
        <v>0</v>
      </c>
      <c r="AD5393" s="122">
        <v>0</v>
      </c>
      <c r="AE5393" s="122">
        <v>0</v>
      </c>
      <c r="AF5393" s="122">
        <v>0</v>
      </c>
      <c r="AG5393" s="122">
        <v>0</v>
      </c>
      <c r="AH5393" s="122">
        <v>0</v>
      </c>
      <c r="AI5393" s="122">
        <v>0</v>
      </c>
      <c r="AJ5393" s="122">
        <v>0</v>
      </c>
      <c r="AK5393" s="122">
        <v>0</v>
      </c>
      <c r="AL5393" s="122">
        <v>0</v>
      </c>
    </row>
    <row r="5394" spans="1:38" hidden="1" x14ac:dyDescent="0.25">
      <c r="A5394" s="122" t="s">
        <v>2284</v>
      </c>
      <c r="B5394" s="122">
        <v>1</v>
      </c>
      <c r="C5394" s="122" t="s">
        <v>2285</v>
      </c>
      <c r="D5394" s="122" t="s">
        <v>2129</v>
      </c>
      <c r="E5394" s="122">
        <v>98</v>
      </c>
      <c r="F5394" s="122">
        <v>0</v>
      </c>
      <c r="G5394" s="122">
        <v>0</v>
      </c>
      <c r="H5394" s="122">
        <v>0</v>
      </c>
      <c r="I5394" s="122">
        <v>0</v>
      </c>
      <c r="J5394" s="122">
        <v>0</v>
      </c>
      <c r="K5394" s="122">
        <v>0</v>
      </c>
      <c r="L5394" s="122">
        <v>0</v>
      </c>
      <c r="M5394" s="122">
        <v>0</v>
      </c>
      <c r="N5394" s="122">
        <v>0</v>
      </c>
      <c r="O5394" s="122">
        <v>0</v>
      </c>
      <c r="P5394" s="122">
        <v>0</v>
      </c>
      <c r="Q5394" s="122">
        <v>0</v>
      </c>
      <c r="R5394" s="122">
        <v>0</v>
      </c>
      <c r="S5394" s="122">
        <v>0</v>
      </c>
      <c r="T5394" s="122">
        <v>0</v>
      </c>
      <c r="U5394" s="122">
        <v>0</v>
      </c>
      <c r="V5394" s="122">
        <v>0</v>
      </c>
      <c r="W5394" s="122">
        <v>0</v>
      </c>
      <c r="X5394" s="122">
        <v>0</v>
      </c>
      <c r="Y5394" s="122">
        <v>0</v>
      </c>
      <c r="Z5394" s="122">
        <v>0</v>
      </c>
      <c r="AA5394" s="122">
        <v>0</v>
      </c>
      <c r="AB5394" s="122">
        <v>0</v>
      </c>
      <c r="AC5394" s="122">
        <v>0</v>
      </c>
      <c r="AD5394" s="122">
        <v>0</v>
      </c>
      <c r="AE5394" s="122">
        <v>0</v>
      </c>
      <c r="AF5394" s="122">
        <v>0</v>
      </c>
      <c r="AG5394" s="122">
        <v>0</v>
      </c>
      <c r="AH5394" s="122">
        <v>0</v>
      </c>
      <c r="AI5394" s="122">
        <v>0</v>
      </c>
      <c r="AJ5394" s="122">
        <v>0</v>
      </c>
      <c r="AK5394" s="122">
        <v>0</v>
      </c>
      <c r="AL5394" s="122">
        <v>0</v>
      </c>
    </row>
    <row r="5395" spans="1:38" hidden="1" x14ac:dyDescent="0.25">
      <c r="A5395" s="122" t="s">
        <v>2284</v>
      </c>
      <c r="B5395" s="122">
        <v>1</v>
      </c>
      <c r="C5395" s="122" t="s">
        <v>2285</v>
      </c>
      <c r="D5395" s="122" t="s">
        <v>2176</v>
      </c>
      <c r="E5395" s="122">
        <v>98</v>
      </c>
      <c r="F5395" s="122">
        <v>0</v>
      </c>
      <c r="G5395" s="122">
        <v>0</v>
      </c>
      <c r="H5395" s="122">
        <v>0</v>
      </c>
      <c r="I5395" s="122">
        <v>0</v>
      </c>
      <c r="J5395" s="122">
        <v>0</v>
      </c>
      <c r="K5395" s="122">
        <v>0</v>
      </c>
      <c r="L5395" s="122">
        <v>0</v>
      </c>
      <c r="M5395" s="122">
        <v>0</v>
      </c>
      <c r="N5395" s="122">
        <v>0</v>
      </c>
      <c r="O5395" s="122">
        <v>0</v>
      </c>
      <c r="P5395" s="122">
        <v>0</v>
      </c>
      <c r="Q5395" s="122">
        <v>0</v>
      </c>
      <c r="R5395" s="122">
        <v>0</v>
      </c>
      <c r="S5395" s="122">
        <v>0</v>
      </c>
      <c r="T5395" s="122">
        <v>0</v>
      </c>
      <c r="U5395" s="122">
        <v>0</v>
      </c>
      <c r="V5395" s="122">
        <v>0</v>
      </c>
      <c r="W5395" s="122">
        <v>0</v>
      </c>
      <c r="X5395" s="122">
        <v>0</v>
      </c>
      <c r="Y5395" s="122">
        <v>0</v>
      </c>
      <c r="Z5395" s="122">
        <v>0</v>
      </c>
      <c r="AA5395" s="122">
        <v>0</v>
      </c>
      <c r="AB5395" s="122">
        <v>0</v>
      </c>
      <c r="AC5395" s="122">
        <v>0</v>
      </c>
      <c r="AD5395" s="122">
        <v>0</v>
      </c>
      <c r="AE5395" s="122">
        <v>0</v>
      </c>
      <c r="AF5395" s="122">
        <v>0</v>
      </c>
      <c r="AG5395" s="122">
        <v>0</v>
      </c>
      <c r="AH5395" s="122">
        <v>0</v>
      </c>
      <c r="AI5395" s="122">
        <v>0</v>
      </c>
      <c r="AJ5395" s="122">
        <v>0</v>
      </c>
      <c r="AK5395" s="122">
        <v>0</v>
      </c>
      <c r="AL5395" s="122">
        <v>0</v>
      </c>
    </row>
    <row r="5396" spans="1:38" hidden="1" x14ac:dyDescent="0.25">
      <c r="A5396" s="122" t="s">
        <v>2284</v>
      </c>
      <c r="B5396" s="122">
        <v>1</v>
      </c>
      <c r="C5396" s="122" t="s">
        <v>2285</v>
      </c>
      <c r="D5396" s="122" t="s">
        <v>2130</v>
      </c>
      <c r="E5396" s="122">
        <v>98</v>
      </c>
      <c r="F5396" s="122">
        <v>0</v>
      </c>
      <c r="G5396" s="122">
        <v>0</v>
      </c>
      <c r="H5396" s="122">
        <v>0</v>
      </c>
      <c r="I5396" s="122">
        <v>0</v>
      </c>
      <c r="J5396" s="122">
        <v>0</v>
      </c>
      <c r="K5396" s="122">
        <v>0</v>
      </c>
      <c r="L5396" s="122">
        <v>0</v>
      </c>
      <c r="M5396" s="122">
        <v>0</v>
      </c>
      <c r="N5396" s="122">
        <v>0</v>
      </c>
      <c r="O5396" s="122">
        <v>0</v>
      </c>
      <c r="P5396" s="122">
        <v>0</v>
      </c>
      <c r="Q5396" s="122">
        <v>0</v>
      </c>
      <c r="R5396" s="122">
        <v>0</v>
      </c>
      <c r="S5396" s="122">
        <v>0</v>
      </c>
      <c r="T5396" s="122">
        <v>0</v>
      </c>
      <c r="U5396" s="122">
        <v>0</v>
      </c>
      <c r="V5396" s="122">
        <v>0</v>
      </c>
      <c r="W5396" s="122">
        <v>0</v>
      </c>
      <c r="X5396" s="122">
        <v>0</v>
      </c>
      <c r="Y5396" s="122">
        <v>0</v>
      </c>
      <c r="Z5396" s="122">
        <v>0</v>
      </c>
      <c r="AA5396" s="122">
        <v>0</v>
      </c>
      <c r="AB5396" s="122">
        <v>0</v>
      </c>
      <c r="AC5396" s="122">
        <v>0</v>
      </c>
      <c r="AD5396" s="122">
        <v>0</v>
      </c>
      <c r="AE5396" s="122">
        <v>0</v>
      </c>
      <c r="AF5396" s="122">
        <v>0</v>
      </c>
      <c r="AG5396" s="122">
        <v>0</v>
      </c>
      <c r="AH5396" s="122">
        <v>0</v>
      </c>
      <c r="AI5396" s="122">
        <v>0</v>
      </c>
      <c r="AJ5396" s="122">
        <v>0</v>
      </c>
      <c r="AK5396" s="122">
        <v>0</v>
      </c>
      <c r="AL5396" s="122">
        <v>0</v>
      </c>
    </row>
    <row r="5397" spans="1:38" hidden="1" x14ac:dyDescent="0.25">
      <c r="A5397" s="122" t="s">
        <v>2284</v>
      </c>
      <c r="B5397" s="122">
        <v>1</v>
      </c>
      <c r="C5397" s="122" t="s">
        <v>2285</v>
      </c>
      <c r="D5397" s="122" t="s">
        <v>2131</v>
      </c>
      <c r="E5397" s="122">
        <v>98</v>
      </c>
      <c r="F5397" s="122">
        <v>0</v>
      </c>
      <c r="G5397" s="122">
        <v>0</v>
      </c>
      <c r="H5397" s="122">
        <v>0</v>
      </c>
      <c r="I5397" s="122">
        <v>0</v>
      </c>
      <c r="J5397" s="122">
        <v>0</v>
      </c>
      <c r="K5397" s="122">
        <v>0</v>
      </c>
      <c r="L5397" s="122">
        <v>0</v>
      </c>
      <c r="M5397" s="122">
        <v>0</v>
      </c>
      <c r="N5397" s="122">
        <v>0</v>
      </c>
      <c r="O5397" s="122">
        <v>0</v>
      </c>
      <c r="P5397" s="122">
        <v>0</v>
      </c>
      <c r="Q5397" s="122">
        <v>0</v>
      </c>
      <c r="R5397" s="122">
        <v>0</v>
      </c>
      <c r="S5397" s="122">
        <v>0</v>
      </c>
      <c r="T5397" s="122">
        <v>0</v>
      </c>
      <c r="U5397" s="122">
        <v>0</v>
      </c>
      <c r="V5397" s="122">
        <v>0</v>
      </c>
      <c r="W5397" s="122">
        <v>0</v>
      </c>
      <c r="X5397" s="122">
        <v>0</v>
      </c>
      <c r="Y5397" s="122">
        <v>0</v>
      </c>
      <c r="Z5397" s="122">
        <v>0</v>
      </c>
      <c r="AA5397" s="122">
        <v>0</v>
      </c>
      <c r="AB5397" s="122">
        <v>0</v>
      </c>
      <c r="AC5397" s="122">
        <v>0</v>
      </c>
      <c r="AD5397" s="122">
        <v>0</v>
      </c>
      <c r="AE5397" s="122">
        <v>0</v>
      </c>
      <c r="AF5397" s="122">
        <v>0</v>
      </c>
      <c r="AG5397" s="122">
        <v>0</v>
      </c>
      <c r="AH5397" s="122">
        <v>0</v>
      </c>
      <c r="AI5397" s="122">
        <v>0</v>
      </c>
      <c r="AJ5397" s="122">
        <v>0</v>
      </c>
      <c r="AK5397" s="122">
        <v>0</v>
      </c>
      <c r="AL5397" s="122">
        <v>0</v>
      </c>
    </row>
    <row r="5398" spans="1:38" hidden="1" x14ac:dyDescent="0.25">
      <c r="A5398" s="122" t="s">
        <v>2284</v>
      </c>
      <c r="B5398" s="122">
        <v>1</v>
      </c>
      <c r="C5398" s="122" t="s">
        <v>2285</v>
      </c>
      <c r="D5398" s="122" t="s">
        <v>2132</v>
      </c>
      <c r="E5398" s="122">
        <v>98</v>
      </c>
      <c r="F5398" s="122">
        <v>0</v>
      </c>
      <c r="G5398" s="122">
        <v>0</v>
      </c>
      <c r="H5398" s="122">
        <v>0</v>
      </c>
      <c r="I5398" s="122">
        <v>0</v>
      </c>
      <c r="J5398" s="122">
        <v>0</v>
      </c>
      <c r="K5398" s="122">
        <v>0</v>
      </c>
      <c r="L5398" s="122">
        <v>0</v>
      </c>
      <c r="M5398" s="122">
        <v>0</v>
      </c>
      <c r="N5398" s="122">
        <v>0</v>
      </c>
      <c r="O5398" s="122">
        <v>0</v>
      </c>
      <c r="P5398" s="122">
        <v>0</v>
      </c>
      <c r="Q5398" s="122">
        <v>0</v>
      </c>
      <c r="R5398" s="122">
        <v>0</v>
      </c>
      <c r="S5398" s="122">
        <v>0</v>
      </c>
      <c r="T5398" s="122">
        <v>0</v>
      </c>
      <c r="U5398" s="122">
        <v>0</v>
      </c>
      <c r="V5398" s="122">
        <v>0</v>
      </c>
      <c r="W5398" s="122">
        <v>0</v>
      </c>
      <c r="X5398" s="122">
        <v>0</v>
      </c>
      <c r="Y5398" s="122">
        <v>0</v>
      </c>
      <c r="Z5398" s="122">
        <v>0</v>
      </c>
      <c r="AA5398" s="122">
        <v>0</v>
      </c>
      <c r="AB5398" s="122">
        <v>0</v>
      </c>
      <c r="AC5398" s="122">
        <v>0</v>
      </c>
      <c r="AD5398" s="122">
        <v>0</v>
      </c>
      <c r="AE5398" s="122">
        <v>0</v>
      </c>
      <c r="AF5398" s="122">
        <v>0</v>
      </c>
      <c r="AG5398" s="122">
        <v>0</v>
      </c>
      <c r="AH5398" s="122">
        <v>0</v>
      </c>
      <c r="AI5398" s="122">
        <v>0</v>
      </c>
      <c r="AJ5398" s="122">
        <v>0</v>
      </c>
      <c r="AK5398" s="122">
        <v>0</v>
      </c>
      <c r="AL5398" s="122">
        <v>0</v>
      </c>
    </row>
    <row r="5399" spans="1:38" hidden="1" x14ac:dyDescent="0.25">
      <c r="A5399" s="122" t="s">
        <v>2284</v>
      </c>
      <c r="B5399" s="122">
        <v>1</v>
      </c>
      <c r="C5399" s="122" t="s">
        <v>2285</v>
      </c>
      <c r="D5399" s="122" t="s">
        <v>2133</v>
      </c>
      <c r="E5399" s="122">
        <v>98</v>
      </c>
      <c r="F5399" s="122">
        <v>0</v>
      </c>
      <c r="G5399" s="122">
        <v>0</v>
      </c>
      <c r="H5399" s="122">
        <v>0</v>
      </c>
      <c r="I5399" s="122">
        <v>0</v>
      </c>
      <c r="J5399" s="122">
        <v>0</v>
      </c>
      <c r="K5399" s="122">
        <v>0</v>
      </c>
      <c r="L5399" s="122">
        <v>0</v>
      </c>
      <c r="M5399" s="122">
        <v>0</v>
      </c>
      <c r="N5399" s="122">
        <v>0</v>
      </c>
      <c r="O5399" s="122">
        <v>0</v>
      </c>
      <c r="P5399" s="122">
        <v>0</v>
      </c>
      <c r="Q5399" s="122">
        <v>0</v>
      </c>
      <c r="R5399" s="122">
        <v>0</v>
      </c>
      <c r="S5399" s="122">
        <v>0</v>
      </c>
      <c r="T5399" s="122">
        <v>0</v>
      </c>
      <c r="U5399" s="122">
        <v>0</v>
      </c>
      <c r="V5399" s="122">
        <v>0</v>
      </c>
      <c r="W5399" s="122">
        <v>0</v>
      </c>
      <c r="X5399" s="122">
        <v>0</v>
      </c>
      <c r="Y5399" s="122">
        <v>0</v>
      </c>
      <c r="Z5399" s="122">
        <v>0</v>
      </c>
      <c r="AA5399" s="122">
        <v>0</v>
      </c>
      <c r="AB5399" s="122">
        <v>0</v>
      </c>
      <c r="AC5399" s="122">
        <v>0</v>
      </c>
      <c r="AD5399" s="122">
        <v>0</v>
      </c>
      <c r="AE5399" s="122">
        <v>0</v>
      </c>
      <c r="AF5399" s="122">
        <v>0</v>
      </c>
      <c r="AG5399" s="122">
        <v>0</v>
      </c>
      <c r="AH5399" s="122">
        <v>0</v>
      </c>
      <c r="AI5399" s="122">
        <v>0</v>
      </c>
      <c r="AJ5399" s="122">
        <v>0</v>
      </c>
      <c r="AK5399" s="122">
        <v>0</v>
      </c>
      <c r="AL5399" s="122">
        <v>0</v>
      </c>
    </row>
    <row r="5400" spans="1:38" hidden="1" x14ac:dyDescent="0.25">
      <c r="A5400" s="122" t="s">
        <v>2284</v>
      </c>
      <c r="B5400" s="122">
        <v>1</v>
      </c>
      <c r="C5400" s="122" t="s">
        <v>2285</v>
      </c>
      <c r="D5400" s="122" t="s">
        <v>2134</v>
      </c>
      <c r="E5400" s="122">
        <v>98</v>
      </c>
      <c r="F5400" s="122">
        <v>0</v>
      </c>
      <c r="G5400" s="122">
        <v>0</v>
      </c>
      <c r="H5400" s="122">
        <v>0</v>
      </c>
      <c r="I5400" s="122">
        <v>0</v>
      </c>
      <c r="J5400" s="122">
        <v>0</v>
      </c>
      <c r="K5400" s="122">
        <v>0</v>
      </c>
      <c r="L5400" s="122">
        <v>0</v>
      </c>
      <c r="M5400" s="122">
        <v>0</v>
      </c>
      <c r="N5400" s="122">
        <v>0</v>
      </c>
      <c r="O5400" s="122">
        <v>0</v>
      </c>
      <c r="P5400" s="122">
        <v>0</v>
      </c>
      <c r="Q5400" s="122">
        <v>0</v>
      </c>
      <c r="R5400" s="122">
        <v>0</v>
      </c>
      <c r="S5400" s="122">
        <v>0</v>
      </c>
      <c r="T5400" s="122">
        <v>0</v>
      </c>
      <c r="U5400" s="122">
        <v>0</v>
      </c>
      <c r="V5400" s="122">
        <v>0</v>
      </c>
      <c r="W5400" s="122">
        <v>0</v>
      </c>
      <c r="X5400" s="122">
        <v>0</v>
      </c>
      <c r="Y5400" s="122">
        <v>0</v>
      </c>
      <c r="Z5400" s="122">
        <v>0</v>
      </c>
      <c r="AA5400" s="122">
        <v>0</v>
      </c>
      <c r="AB5400" s="122">
        <v>0</v>
      </c>
      <c r="AC5400" s="122">
        <v>0</v>
      </c>
      <c r="AD5400" s="122">
        <v>0</v>
      </c>
      <c r="AE5400" s="122">
        <v>0</v>
      </c>
      <c r="AF5400" s="122">
        <v>0</v>
      </c>
      <c r="AG5400" s="122">
        <v>0</v>
      </c>
      <c r="AH5400" s="122">
        <v>0</v>
      </c>
      <c r="AI5400" s="122">
        <v>0</v>
      </c>
      <c r="AJ5400" s="122">
        <v>0</v>
      </c>
      <c r="AK5400" s="122">
        <v>0</v>
      </c>
      <c r="AL5400" s="122">
        <v>0</v>
      </c>
    </row>
    <row r="5401" spans="1:38" hidden="1" x14ac:dyDescent="0.25">
      <c r="A5401" s="122" t="s">
        <v>2284</v>
      </c>
      <c r="B5401" s="122">
        <v>1</v>
      </c>
      <c r="C5401" s="122" t="s">
        <v>2285</v>
      </c>
      <c r="D5401" s="122" t="s">
        <v>2135</v>
      </c>
      <c r="E5401" s="122">
        <v>98</v>
      </c>
      <c r="F5401" s="122">
        <v>0</v>
      </c>
      <c r="G5401" s="122">
        <v>0</v>
      </c>
      <c r="H5401" s="122">
        <v>0</v>
      </c>
      <c r="I5401" s="122">
        <v>0</v>
      </c>
      <c r="J5401" s="122">
        <v>0</v>
      </c>
      <c r="K5401" s="122">
        <v>0</v>
      </c>
      <c r="L5401" s="122">
        <v>0</v>
      </c>
      <c r="M5401" s="122">
        <v>0</v>
      </c>
      <c r="N5401" s="122">
        <v>0</v>
      </c>
      <c r="O5401" s="122">
        <v>0</v>
      </c>
      <c r="P5401" s="122">
        <v>0</v>
      </c>
      <c r="Q5401" s="122">
        <v>0</v>
      </c>
      <c r="R5401" s="122">
        <v>0</v>
      </c>
      <c r="S5401" s="122">
        <v>0</v>
      </c>
      <c r="T5401" s="122">
        <v>0</v>
      </c>
      <c r="U5401" s="122">
        <v>0</v>
      </c>
      <c r="V5401" s="122">
        <v>0</v>
      </c>
      <c r="W5401" s="122">
        <v>0</v>
      </c>
      <c r="X5401" s="122">
        <v>0</v>
      </c>
      <c r="Y5401" s="122">
        <v>0</v>
      </c>
      <c r="Z5401" s="122">
        <v>0</v>
      </c>
      <c r="AA5401" s="122">
        <v>0</v>
      </c>
      <c r="AB5401" s="122">
        <v>0</v>
      </c>
      <c r="AC5401" s="122">
        <v>0</v>
      </c>
      <c r="AD5401" s="122">
        <v>0</v>
      </c>
      <c r="AE5401" s="122">
        <v>0</v>
      </c>
      <c r="AF5401" s="122">
        <v>0</v>
      </c>
      <c r="AG5401" s="122">
        <v>0</v>
      </c>
      <c r="AH5401" s="122">
        <v>0</v>
      </c>
      <c r="AI5401" s="122">
        <v>0</v>
      </c>
      <c r="AJ5401" s="122">
        <v>0</v>
      </c>
      <c r="AK5401" s="122">
        <v>0</v>
      </c>
      <c r="AL5401" s="122">
        <v>0</v>
      </c>
    </row>
    <row r="5402" spans="1:38" hidden="1" x14ac:dyDescent="0.25">
      <c r="A5402" s="122" t="s">
        <v>2284</v>
      </c>
      <c r="B5402" s="122">
        <v>1</v>
      </c>
      <c r="C5402" s="122" t="s">
        <v>2285</v>
      </c>
      <c r="D5402" s="122" t="s">
        <v>2136</v>
      </c>
      <c r="E5402" s="122">
        <v>98</v>
      </c>
      <c r="F5402" s="122">
        <v>0</v>
      </c>
      <c r="G5402" s="122">
        <v>0</v>
      </c>
      <c r="H5402" s="122">
        <v>0</v>
      </c>
      <c r="I5402" s="122">
        <v>0</v>
      </c>
      <c r="J5402" s="122">
        <v>0</v>
      </c>
      <c r="K5402" s="122">
        <v>0</v>
      </c>
      <c r="L5402" s="122">
        <v>0</v>
      </c>
      <c r="M5402" s="122">
        <v>0</v>
      </c>
      <c r="N5402" s="122">
        <v>0</v>
      </c>
      <c r="O5402" s="122">
        <v>0</v>
      </c>
      <c r="P5402" s="122">
        <v>0</v>
      </c>
      <c r="Q5402" s="122">
        <v>0</v>
      </c>
      <c r="R5402" s="122">
        <v>0</v>
      </c>
      <c r="S5402" s="122">
        <v>0</v>
      </c>
      <c r="T5402" s="122">
        <v>0</v>
      </c>
      <c r="U5402" s="122">
        <v>0</v>
      </c>
      <c r="V5402" s="122">
        <v>0</v>
      </c>
      <c r="W5402" s="122">
        <v>0</v>
      </c>
      <c r="X5402" s="122">
        <v>0</v>
      </c>
      <c r="Y5402" s="122">
        <v>0</v>
      </c>
      <c r="Z5402" s="122">
        <v>0</v>
      </c>
      <c r="AA5402" s="122">
        <v>0</v>
      </c>
      <c r="AB5402" s="122">
        <v>0</v>
      </c>
      <c r="AC5402" s="122">
        <v>0</v>
      </c>
      <c r="AD5402" s="122">
        <v>0</v>
      </c>
      <c r="AE5402" s="122">
        <v>0</v>
      </c>
      <c r="AF5402" s="122">
        <v>0</v>
      </c>
      <c r="AG5402" s="122">
        <v>0</v>
      </c>
      <c r="AH5402" s="122">
        <v>0</v>
      </c>
      <c r="AI5402" s="122">
        <v>0</v>
      </c>
      <c r="AJ5402" s="122">
        <v>0</v>
      </c>
      <c r="AK5402" s="122">
        <v>0</v>
      </c>
      <c r="AL5402" s="122">
        <v>0</v>
      </c>
    </row>
    <row r="5403" spans="1:38" hidden="1" x14ac:dyDescent="0.25">
      <c r="A5403" s="122" t="s">
        <v>2284</v>
      </c>
      <c r="B5403" s="122">
        <v>1</v>
      </c>
      <c r="C5403" s="122" t="s">
        <v>2285</v>
      </c>
      <c r="D5403" s="122" t="s">
        <v>2137</v>
      </c>
      <c r="E5403" s="122">
        <v>98</v>
      </c>
      <c r="F5403" s="122">
        <v>0</v>
      </c>
      <c r="G5403" s="122">
        <v>0</v>
      </c>
      <c r="H5403" s="122">
        <v>0</v>
      </c>
      <c r="I5403" s="122">
        <v>0</v>
      </c>
      <c r="J5403" s="122">
        <v>0</v>
      </c>
      <c r="K5403" s="122">
        <v>0</v>
      </c>
      <c r="L5403" s="122">
        <v>0</v>
      </c>
      <c r="M5403" s="122">
        <v>0</v>
      </c>
      <c r="N5403" s="122">
        <v>0</v>
      </c>
      <c r="O5403" s="122">
        <v>0</v>
      </c>
      <c r="P5403" s="122">
        <v>0</v>
      </c>
      <c r="Q5403" s="122">
        <v>0</v>
      </c>
      <c r="R5403" s="122">
        <v>0</v>
      </c>
      <c r="S5403" s="122">
        <v>0</v>
      </c>
      <c r="T5403" s="122">
        <v>0</v>
      </c>
      <c r="U5403" s="122">
        <v>0</v>
      </c>
      <c r="V5403" s="122">
        <v>0</v>
      </c>
      <c r="W5403" s="122">
        <v>0</v>
      </c>
      <c r="X5403" s="122">
        <v>0</v>
      </c>
      <c r="Y5403" s="122">
        <v>0</v>
      </c>
      <c r="Z5403" s="122">
        <v>0</v>
      </c>
      <c r="AA5403" s="122">
        <v>0</v>
      </c>
      <c r="AB5403" s="122">
        <v>0</v>
      </c>
      <c r="AC5403" s="122">
        <v>0</v>
      </c>
      <c r="AD5403" s="122">
        <v>0</v>
      </c>
      <c r="AE5403" s="122">
        <v>0</v>
      </c>
      <c r="AF5403" s="122">
        <v>0</v>
      </c>
      <c r="AG5403" s="122">
        <v>0</v>
      </c>
      <c r="AH5403" s="122">
        <v>0</v>
      </c>
      <c r="AI5403" s="122">
        <v>0</v>
      </c>
      <c r="AJ5403" s="122">
        <v>0</v>
      </c>
      <c r="AK5403" s="122">
        <v>0</v>
      </c>
      <c r="AL5403" s="122">
        <v>0</v>
      </c>
    </row>
    <row r="5404" spans="1:38" hidden="1" x14ac:dyDescent="0.25">
      <c r="A5404" s="122" t="s">
        <v>2284</v>
      </c>
      <c r="B5404" s="122">
        <v>1</v>
      </c>
      <c r="C5404" s="122" t="s">
        <v>2285</v>
      </c>
      <c r="D5404" s="122" t="s">
        <v>2138</v>
      </c>
      <c r="E5404" s="122">
        <v>98</v>
      </c>
      <c r="F5404" s="122">
        <v>0</v>
      </c>
      <c r="G5404" s="122">
        <v>0</v>
      </c>
      <c r="H5404" s="122">
        <v>0</v>
      </c>
      <c r="I5404" s="122">
        <v>0</v>
      </c>
      <c r="J5404" s="122">
        <v>0</v>
      </c>
      <c r="K5404" s="122">
        <v>0</v>
      </c>
      <c r="L5404" s="122">
        <v>0</v>
      </c>
      <c r="M5404" s="122">
        <v>0</v>
      </c>
      <c r="N5404" s="122">
        <v>0</v>
      </c>
      <c r="O5404" s="122">
        <v>0</v>
      </c>
      <c r="P5404" s="122">
        <v>0</v>
      </c>
      <c r="Q5404" s="122">
        <v>0</v>
      </c>
      <c r="R5404" s="122">
        <v>0</v>
      </c>
      <c r="S5404" s="122">
        <v>0</v>
      </c>
      <c r="T5404" s="122">
        <v>0</v>
      </c>
      <c r="U5404" s="122">
        <v>0</v>
      </c>
      <c r="V5404" s="122">
        <v>0</v>
      </c>
      <c r="W5404" s="122">
        <v>0</v>
      </c>
      <c r="X5404" s="122">
        <v>0</v>
      </c>
      <c r="Y5404" s="122">
        <v>0</v>
      </c>
      <c r="Z5404" s="122">
        <v>0</v>
      </c>
      <c r="AA5404" s="122">
        <v>0</v>
      </c>
      <c r="AB5404" s="122">
        <v>0</v>
      </c>
      <c r="AC5404" s="122">
        <v>0</v>
      </c>
      <c r="AD5404" s="122">
        <v>0</v>
      </c>
      <c r="AE5404" s="122">
        <v>0</v>
      </c>
      <c r="AF5404" s="122">
        <v>0</v>
      </c>
      <c r="AG5404" s="122">
        <v>0</v>
      </c>
      <c r="AH5404" s="122">
        <v>0</v>
      </c>
      <c r="AI5404" s="122">
        <v>0</v>
      </c>
      <c r="AJ5404" s="122">
        <v>0</v>
      </c>
      <c r="AK5404" s="122">
        <v>0</v>
      </c>
      <c r="AL5404" s="122">
        <v>0</v>
      </c>
    </row>
    <row r="5405" spans="1:38" hidden="1" x14ac:dyDescent="0.25">
      <c r="A5405" s="122" t="s">
        <v>2284</v>
      </c>
      <c r="B5405" s="122">
        <v>1</v>
      </c>
      <c r="C5405" s="122" t="s">
        <v>2285</v>
      </c>
      <c r="D5405" s="122" t="s">
        <v>2139</v>
      </c>
      <c r="E5405" s="122">
        <v>98</v>
      </c>
      <c r="F5405" s="122">
        <v>0</v>
      </c>
      <c r="G5405" s="122">
        <v>0</v>
      </c>
      <c r="H5405" s="122">
        <v>0</v>
      </c>
      <c r="I5405" s="122">
        <v>0</v>
      </c>
      <c r="J5405" s="122">
        <v>0</v>
      </c>
      <c r="K5405" s="122">
        <v>0</v>
      </c>
      <c r="L5405" s="122">
        <v>0</v>
      </c>
      <c r="M5405" s="122">
        <v>0</v>
      </c>
      <c r="N5405" s="122">
        <v>0</v>
      </c>
      <c r="O5405" s="122">
        <v>0</v>
      </c>
      <c r="P5405" s="122">
        <v>0</v>
      </c>
      <c r="Q5405" s="122">
        <v>0</v>
      </c>
      <c r="R5405" s="122">
        <v>0</v>
      </c>
      <c r="S5405" s="122">
        <v>0</v>
      </c>
      <c r="T5405" s="122">
        <v>0</v>
      </c>
      <c r="U5405" s="122">
        <v>0</v>
      </c>
      <c r="V5405" s="122">
        <v>0</v>
      </c>
      <c r="W5405" s="122">
        <v>0</v>
      </c>
      <c r="X5405" s="122">
        <v>0</v>
      </c>
      <c r="Y5405" s="122">
        <v>0</v>
      </c>
      <c r="Z5405" s="122">
        <v>0</v>
      </c>
      <c r="AA5405" s="122">
        <v>0</v>
      </c>
      <c r="AB5405" s="122">
        <v>0</v>
      </c>
      <c r="AC5405" s="122">
        <v>0</v>
      </c>
      <c r="AD5405" s="122">
        <v>0</v>
      </c>
      <c r="AE5405" s="122">
        <v>0</v>
      </c>
      <c r="AF5405" s="122">
        <v>0</v>
      </c>
      <c r="AG5405" s="122">
        <v>0</v>
      </c>
      <c r="AH5405" s="122">
        <v>0</v>
      </c>
      <c r="AI5405" s="122">
        <v>0</v>
      </c>
      <c r="AJ5405" s="122">
        <v>0</v>
      </c>
      <c r="AK5405" s="122">
        <v>0</v>
      </c>
      <c r="AL5405" s="122">
        <v>0</v>
      </c>
    </row>
    <row r="5406" spans="1:38" hidden="1" x14ac:dyDescent="0.25">
      <c r="A5406" s="122" t="s">
        <v>2284</v>
      </c>
      <c r="B5406" s="122">
        <v>1</v>
      </c>
      <c r="C5406" s="122" t="s">
        <v>2285</v>
      </c>
      <c r="D5406" s="122" t="s">
        <v>2140</v>
      </c>
      <c r="E5406" s="122">
        <v>98</v>
      </c>
      <c r="F5406" s="122">
        <v>0</v>
      </c>
      <c r="G5406" s="122">
        <v>0</v>
      </c>
      <c r="H5406" s="122">
        <v>0</v>
      </c>
      <c r="I5406" s="122">
        <v>0</v>
      </c>
      <c r="J5406" s="122">
        <v>0</v>
      </c>
      <c r="K5406" s="122">
        <v>0</v>
      </c>
      <c r="L5406" s="122">
        <v>0</v>
      </c>
      <c r="M5406" s="122">
        <v>0</v>
      </c>
      <c r="N5406" s="122">
        <v>0</v>
      </c>
      <c r="O5406" s="122">
        <v>0</v>
      </c>
      <c r="P5406" s="122">
        <v>0</v>
      </c>
      <c r="Q5406" s="122">
        <v>0</v>
      </c>
      <c r="R5406" s="122">
        <v>0</v>
      </c>
      <c r="S5406" s="122">
        <v>0</v>
      </c>
      <c r="T5406" s="122">
        <v>0</v>
      </c>
      <c r="U5406" s="122">
        <v>0</v>
      </c>
      <c r="V5406" s="122">
        <v>0</v>
      </c>
      <c r="W5406" s="122">
        <v>0</v>
      </c>
      <c r="X5406" s="122">
        <v>0</v>
      </c>
      <c r="Y5406" s="122">
        <v>0</v>
      </c>
      <c r="Z5406" s="122">
        <v>0</v>
      </c>
      <c r="AA5406" s="122">
        <v>0</v>
      </c>
      <c r="AB5406" s="122">
        <v>0</v>
      </c>
      <c r="AC5406" s="122">
        <v>0</v>
      </c>
      <c r="AD5406" s="122">
        <v>0</v>
      </c>
      <c r="AE5406" s="122">
        <v>0</v>
      </c>
      <c r="AF5406" s="122">
        <v>0</v>
      </c>
      <c r="AG5406" s="122">
        <v>0</v>
      </c>
      <c r="AH5406" s="122">
        <v>0</v>
      </c>
      <c r="AI5406" s="122">
        <v>0</v>
      </c>
      <c r="AJ5406" s="122">
        <v>0</v>
      </c>
      <c r="AK5406" s="122">
        <v>0</v>
      </c>
      <c r="AL5406" s="122">
        <v>0</v>
      </c>
    </row>
    <row r="5407" spans="1:38" hidden="1" x14ac:dyDescent="0.25">
      <c r="A5407" s="122" t="s">
        <v>2284</v>
      </c>
      <c r="B5407" s="122">
        <v>1</v>
      </c>
      <c r="C5407" s="122" t="s">
        <v>2285</v>
      </c>
      <c r="D5407" s="122" t="s">
        <v>2211</v>
      </c>
      <c r="E5407" s="122">
        <v>98</v>
      </c>
      <c r="F5407" s="122">
        <v>0</v>
      </c>
      <c r="G5407" s="122">
        <v>0</v>
      </c>
      <c r="H5407" s="122">
        <v>0</v>
      </c>
      <c r="I5407" s="122">
        <v>0</v>
      </c>
      <c r="J5407" s="122">
        <v>0</v>
      </c>
      <c r="K5407" s="122">
        <v>0</v>
      </c>
      <c r="L5407" s="122">
        <v>0</v>
      </c>
      <c r="M5407" s="122">
        <v>0</v>
      </c>
      <c r="N5407" s="122">
        <v>0</v>
      </c>
      <c r="O5407" s="122">
        <v>0</v>
      </c>
      <c r="P5407" s="122">
        <v>0</v>
      </c>
      <c r="Q5407" s="122">
        <v>0</v>
      </c>
      <c r="R5407" s="122">
        <v>0</v>
      </c>
      <c r="S5407" s="122">
        <v>0</v>
      </c>
      <c r="T5407" s="122">
        <v>0</v>
      </c>
      <c r="U5407" s="122">
        <v>0</v>
      </c>
      <c r="V5407" s="122">
        <v>0</v>
      </c>
      <c r="W5407" s="122">
        <v>0</v>
      </c>
      <c r="X5407" s="122">
        <v>0</v>
      </c>
      <c r="Y5407" s="122">
        <v>0</v>
      </c>
      <c r="Z5407" s="122">
        <v>0</v>
      </c>
      <c r="AA5407" s="122">
        <v>0</v>
      </c>
      <c r="AB5407" s="122">
        <v>0</v>
      </c>
      <c r="AC5407" s="122">
        <v>0</v>
      </c>
      <c r="AD5407" s="122">
        <v>0</v>
      </c>
      <c r="AE5407" s="122">
        <v>0</v>
      </c>
      <c r="AF5407" s="122">
        <v>0</v>
      </c>
      <c r="AG5407" s="122">
        <v>0</v>
      </c>
      <c r="AH5407" s="122">
        <v>0</v>
      </c>
      <c r="AI5407" s="122">
        <v>0</v>
      </c>
      <c r="AJ5407" s="122">
        <v>0</v>
      </c>
      <c r="AK5407" s="122">
        <v>0</v>
      </c>
      <c r="AL5407" s="122">
        <v>0</v>
      </c>
    </row>
    <row r="5408" spans="1:38" hidden="1" x14ac:dyDescent="0.25">
      <c r="A5408" s="122" t="s">
        <v>2284</v>
      </c>
      <c r="B5408" s="122">
        <v>1</v>
      </c>
      <c r="C5408" s="122" t="s">
        <v>2285</v>
      </c>
      <c r="D5408" s="122" t="s">
        <v>2141</v>
      </c>
      <c r="E5408" s="122">
        <v>98</v>
      </c>
      <c r="F5408" s="122">
        <v>0</v>
      </c>
      <c r="G5408" s="122">
        <v>0</v>
      </c>
      <c r="H5408" s="122">
        <v>0</v>
      </c>
      <c r="I5408" s="122">
        <v>0</v>
      </c>
      <c r="J5408" s="122">
        <v>0</v>
      </c>
      <c r="K5408" s="122">
        <v>0</v>
      </c>
      <c r="L5408" s="122">
        <v>0</v>
      </c>
      <c r="M5408" s="122">
        <v>0</v>
      </c>
      <c r="N5408" s="122">
        <v>0</v>
      </c>
      <c r="O5408" s="122">
        <v>0</v>
      </c>
      <c r="P5408" s="122">
        <v>0</v>
      </c>
      <c r="Q5408" s="122">
        <v>0</v>
      </c>
      <c r="R5408" s="122">
        <v>0</v>
      </c>
      <c r="S5408" s="122">
        <v>0</v>
      </c>
      <c r="T5408" s="122">
        <v>0</v>
      </c>
      <c r="U5408" s="122">
        <v>0</v>
      </c>
      <c r="V5408" s="122">
        <v>0</v>
      </c>
      <c r="W5408" s="122">
        <v>0</v>
      </c>
      <c r="X5408" s="122">
        <v>0</v>
      </c>
      <c r="Y5408" s="122">
        <v>0</v>
      </c>
      <c r="Z5408" s="122">
        <v>0</v>
      </c>
      <c r="AA5408" s="122">
        <v>0</v>
      </c>
      <c r="AB5408" s="122">
        <v>0</v>
      </c>
      <c r="AC5408" s="122">
        <v>0</v>
      </c>
      <c r="AD5408" s="122">
        <v>0</v>
      </c>
      <c r="AE5408" s="122">
        <v>0</v>
      </c>
      <c r="AF5408" s="122">
        <v>0</v>
      </c>
      <c r="AG5408" s="122">
        <v>0</v>
      </c>
      <c r="AH5408" s="122">
        <v>0</v>
      </c>
      <c r="AI5408" s="122">
        <v>0</v>
      </c>
      <c r="AJ5408" s="122">
        <v>0</v>
      </c>
      <c r="AK5408" s="122">
        <v>0</v>
      </c>
      <c r="AL5408" s="122">
        <v>0</v>
      </c>
    </row>
    <row r="5409" spans="1:38" hidden="1" x14ac:dyDescent="0.25">
      <c r="A5409" s="122" t="s">
        <v>2284</v>
      </c>
      <c r="B5409" s="122">
        <v>1</v>
      </c>
      <c r="C5409" s="122" t="s">
        <v>2285</v>
      </c>
      <c r="D5409" s="122" t="s">
        <v>2142</v>
      </c>
      <c r="E5409" s="122">
        <v>98</v>
      </c>
      <c r="F5409" s="122">
        <v>0</v>
      </c>
      <c r="G5409" s="122">
        <v>0</v>
      </c>
      <c r="H5409" s="122">
        <v>0</v>
      </c>
      <c r="I5409" s="122">
        <v>0</v>
      </c>
      <c r="J5409" s="122">
        <v>0</v>
      </c>
      <c r="K5409" s="122">
        <v>0</v>
      </c>
      <c r="L5409" s="122">
        <v>0</v>
      </c>
      <c r="M5409" s="122">
        <v>0</v>
      </c>
      <c r="N5409" s="122">
        <v>0</v>
      </c>
      <c r="O5409" s="122">
        <v>0</v>
      </c>
      <c r="P5409" s="122">
        <v>0</v>
      </c>
      <c r="Q5409" s="122">
        <v>0</v>
      </c>
      <c r="R5409" s="122">
        <v>0</v>
      </c>
      <c r="S5409" s="122">
        <v>0</v>
      </c>
      <c r="T5409" s="122">
        <v>0</v>
      </c>
      <c r="U5409" s="122">
        <v>0</v>
      </c>
      <c r="V5409" s="122">
        <v>0</v>
      </c>
      <c r="W5409" s="122">
        <v>0</v>
      </c>
      <c r="X5409" s="122">
        <v>0</v>
      </c>
      <c r="Y5409" s="122">
        <v>0</v>
      </c>
      <c r="Z5409" s="122">
        <v>0</v>
      </c>
      <c r="AA5409" s="122">
        <v>0</v>
      </c>
      <c r="AB5409" s="122">
        <v>0</v>
      </c>
      <c r="AC5409" s="122">
        <v>0</v>
      </c>
      <c r="AD5409" s="122">
        <v>0</v>
      </c>
      <c r="AE5409" s="122">
        <v>0</v>
      </c>
      <c r="AF5409" s="122">
        <v>0</v>
      </c>
      <c r="AG5409" s="122">
        <v>0</v>
      </c>
      <c r="AH5409" s="122">
        <v>0</v>
      </c>
      <c r="AI5409" s="122">
        <v>0</v>
      </c>
      <c r="AJ5409" s="122">
        <v>0</v>
      </c>
      <c r="AK5409" s="122">
        <v>0</v>
      </c>
      <c r="AL5409" s="122">
        <v>0</v>
      </c>
    </row>
    <row r="5410" spans="1:38" hidden="1" x14ac:dyDescent="0.25">
      <c r="A5410" s="122" t="s">
        <v>2284</v>
      </c>
      <c r="B5410" s="122">
        <v>1</v>
      </c>
      <c r="C5410" s="122" t="s">
        <v>2285</v>
      </c>
      <c r="D5410" s="122" t="s">
        <v>2143</v>
      </c>
      <c r="E5410" s="122">
        <v>98</v>
      </c>
      <c r="F5410" s="122">
        <v>0</v>
      </c>
      <c r="G5410" s="122">
        <v>0</v>
      </c>
      <c r="H5410" s="122">
        <v>0</v>
      </c>
      <c r="I5410" s="122">
        <v>0</v>
      </c>
      <c r="J5410" s="122">
        <v>0</v>
      </c>
      <c r="K5410" s="122">
        <v>0</v>
      </c>
      <c r="L5410" s="122">
        <v>0</v>
      </c>
      <c r="M5410" s="122">
        <v>0</v>
      </c>
      <c r="N5410" s="122">
        <v>0</v>
      </c>
      <c r="O5410" s="122">
        <v>0</v>
      </c>
      <c r="P5410" s="122">
        <v>0</v>
      </c>
      <c r="Q5410" s="122">
        <v>0</v>
      </c>
      <c r="R5410" s="122">
        <v>0</v>
      </c>
      <c r="S5410" s="122">
        <v>0</v>
      </c>
      <c r="T5410" s="122">
        <v>0</v>
      </c>
      <c r="U5410" s="122">
        <v>0</v>
      </c>
      <c r="V5410" s="122">
        <v>0</v>
      </c>
      <c r="W5410" s="122">
        <v>0</v>
      </c>
      <c r="X5410" s="122">
        <v>0</v>
      </c>
      <c r="Y5410" s="122">
        <v>0</v>
      </c>
      <c r="Z5410" s="122">
        <v>0</v>
      </c>
      <c r="AA5410" s="122">
        <v>0</v>
      </c>
      <c r="AB5410" s="122">
        <v>0</v>
      </c>
      <c r="AC5410" s="122">
        <v>0</v>
      </c>
      <c r="AD5410" s="122">
        <v>0</v>
      </c>
      <c r="AE5410" s="122">
        <v>0</v>
      </c>
      <c r="AF5410" s="122">
        <v>0</v>
      </c>
      <c r="AG5410" s="122">
        <v>0</v>
      </c>
      <c r="AH5410" s="122">
        <v>0</v>
      </c>
      <c r="AI5410" s="122">
        <v>0</v>
      </c>
      <c r="AJ5410" s="122">
        <v>0</v>
      </c>
      <c r="AK5410" s="122">
        <v>0</v>
      </c>
      <c r="AL5410" s="122">
        <v>0</v>
      </c>
    </row>
    <row r="5411" spans="1:38" hidden="1" x14ac:dyDescent="0.25">
      <c r="A5411" s="122" t="s">
        <v>2284</v>
      </c>
      <c r="B5411" s="122">
        <v>1</v>
      </c>
      <c r="C5411" s="122" t="s">
        <v>2285</v>
      </c>
      <c r="D5411" s="122" t="s">
        <v>2177</v>
      </c>
      <c r="E5411" s="122">
        <v>98</v>
      </c>
      <c r="F5411" s="122">
        <v>0</v>
      </c>
      <c r="G5411" s="122">
        <v>0</v>
      </c>
      <c r="H5411" s="122">
        <v>0</v>
      </c>
      <c r="I5411" s="122">
        <v>0</v>
      </c>
      <c r="J5411" s="122">
        <v>0</v>
      </c>
      <c r="K5411" s="122">
        <v>0</v>
      </c>
      <c r="L5411" s="122">
        <v>0</v>
      </c>
      <c r="M5411" s="122">
        <v>0</v>
      </c>
      <c r="N5411" s="122">
        <v>0</v>
      </c>
      <c r="O5411" s="122">
        <v>0</v>
      </c>
      <c r="P5411" s="122">
        <v>0</v>
      </c>
      <c r="Q5411" s="122">
        <v>0</v>
      </c>
      <c r="R5411" s="122">
        <v>0</v>
      </c>
      <c r="S5411" s="122">
        <v>0</v>
      </c>
      <c r="T5411" s="122">
        <v>0</v>
      </c>
      <c r="U5411" s="122">
        <v>0</v>
      </c>
      <c r="V5411" s="122">
        <v>0</v>
      </c>
      <c r="W5411" s="122">
        <v>0</v>
      </c>
      <c r="X5411" s="122">
        <v>0</v>
      </c>
      <c r="Y5411" s="122">
        <v>0</v>
      </c>
      <c r="Z5411" s="122">
        <v>0</v>
      </c>
      <c r="AA5411" s="122">
        <v>0</v>
      </c>
      <c r="AB5411" s="122">
        <v>0</v>
      </c>
      <c r="AC5411" s="122">
        <v>0</v>
      </c>
      <c r="AD5411" s="122">
        <v>0</v>
      </c>
      <c r="AE5411" s="122">
        <v>0</v>
      </c>
      <c r="AF5411" s="122">
        <v>0</v>
      </c>
      <c r="AG5411" s="122">
        <v>0</v>
      </c>
      <c r="AH5411" s="122">
        <v>0</v>
      </c>
      <c r="AI5411" s="122">
        <v>0</v>
      </c>
      <c r="AJ5411" s="122">
        <v>0</v>
      </c>
      <c r="AK5411" s="122">
        <v>0</v>
      </c>
      <c r="AL5411" s="122">
        <v>0</v>
      </c>
    </row>
    <row r="5412" spans="1:38" hidden="1" x14ac:dyDescent="0.25">
      <c r="A5412" s="122" t="s">
        <v>2284</v>
      </c>
      <c r="B5412" s="122">
        <v>1</v>
      </c>
      <c r="C5412" s="122" t="s">
        <v>2285</v>
      </c>
      <c r="D5412" s="122" t="s">
        <v>2144</v>
      </c>
      <c r="E5412" s="122">
        <v>98</v>
      </c>
      <c r="F5412" s="122">
        <v>0</v>
      </c>
      <c r="G5412" s="122">
        <v>0</v>
      </c>
      <c r="H5412" s="122">
        <v>0</v>
      </c>
      <c r="I5412" s="122">
        <v>0</v>
      </c>
      <c r="J5412" s="122">
        <v>0</v>
      </c>
      <c r="K5412" s="122">
        <v>0</v>
      </c>
      <c r="L5412" s="122">
        <v>0</v>
      </c>
      <c r="M5412" s="122">
        <v>0</v>
      </c>
      <c r="N5412" s="122">
        <v>0</v>
      </c>
      <c r="O5412" s="122">
        <v>0</v>
      </c>
      <c r="P5412" s="122">
        <v>0</v>
      </c>
      <c r="Q5412" s="122">
        <v>0</v>
      </c>
      <c r="R5412" s="122">
        <v>0</v>
      </c>
      <c r="S5412" s="122">
        <v>0</v>
      </c>
      <c r="T5412" s="122">
        <v>0</v>
      </c>
      <c r="U5412" s="122">
        <v>0</v>
      </c>
      <c r="V5412" s="122">
        <v>0</v>
      </c>
      <c r="W5412" s="122">
        <v>0</v>
      </c>
      <c r="X5412" s="122">
        <v>0</v>
      </c>
      <c r="Y5412" s="122">
        <v>0</v>
      </c>
      <c r="Z5412" s="122">
        <v>0</v>
      </c>
      <c r="AA5412" s="122">
        <v>0</v>
      </c>
      <c r="AB5412" s="122">
        <v>0</v>
      </c>
      <c r="AC5412" s="122">
        <v>0</v>
      </c>
      <c r="AD5412" s="122">
        <v>0</v>
      </c>
      <c r="AE5412" s="122">
        <v>0</v>
      </c>
      <c r="AF5412" s="122">
        <v>0</v>
      </c>
      <c r="AG5412" s="122">
        <v>0</v>
      </c>
      <c r="AH5412" s="122">
        <v>0</v>
      </c>
      <c r="AI5412" s="122">
        <v>0</v>
      </c>
      <c r="AJ5412" s="122">
        <v>0</v>
      </c>
      <c r="AK5412" s="122">
        <v>0</v>
      </c>
      <c r="AL5412" s="122">
        <v>0</v>
      </c>
    </row>
    <row r="5413" spans="1:38" hidden="1" x14ac:dyDescent="0.25">
      <c r="A5413" s="122" t="s">
        <v>2284</v>
      </c>
      <c r="B5413" s="122">
        <v>1</v>
      </c>
      <c r="C5413" s="122" t="s">
        <v>2285</v>
      </c>
      <c r="D5413" s="122" t="s">
        <v>2145</v>
      </c>
      <c r="E5413" s="122">
        <v>98</v>
      </c>
      <c r="F5413" s="122">
        <v>0</v>
      </c>
      <c r="G5413" s="122">
        <v>0</v>
      </c>
      <c r="H5413" s="122">
        <v>0</v>
      </c>
      <c r="I5413" s="122">
        <v>0</v>
      </c>
      <c r="J5413" s="122">
        <v>0</v>
      </c>
      <c r="K5413" s="122">
        <v>0</v>
      </c>
      <c r="L5413" s="122">
        <v>0</v>
      </c>
      <c r="M5413" s="122">
        <v>0</v>
      </c>
      <c r="N5413" s="122">
        <v>0</v>
      </c>
      <c r="O5413" s="122">
        <v>0</v>
      </c>
      <c r="P5413" s="122">
        <v>0</v>
      </c>
      <c r="Q5413" s="122">
        <v>0</v>
      </c>
      <c r="R5413" s="122">
        <v>0</v>
      </c>
      <c r="S5413" s="122">
        <v>0</v>
      </c>
      <c r="T5413" s="122">
        <v>0</v>
      </c>
      <c r="U5413" s="122">
        <v>0</v>
      </c>
      <c r="V5413" s="122">
        <v>0</v>
      </c>
      <c r="W5413" s="122">
        <v>0</v>
      </c>
      <c r="X5413" s="122">
        <v>0</v>
      </c>
      <c r="Y5413" s="122">
        <v>0</v>
      </c>
      <c r="Z5413" s="122">
        <v>0</v>
      </c>
      <c r="AA5413" s="122">
        <v>0</v>
      </c>
      <c r="AB5413" s="122">
        <v>0</v>
      </c>
      <c r="AC5413" s="122">
        <v>0</v>
      </c>
      <c r="AD5413" s="122">
        <v>0</v>
      </c>
      <c r="AE5413" s="122">
        <v>0</v>
      </c>
      <c r="AF5413" s="122">
        <v>0</v>
      </c>
      <c r="AG5413" s="122">
        <v>0</v>
      </c>
      <c r="AH5413" s="122">
        <v>0</v>
      </c>
      <c r="AI5413" s="122">
        <v>0</v>
      </c>
      <c r="AJ5413" s="122">
        <v>0</v>
      </c>
      <c r="AK5413" s="122">
        <v>0</v>
      </c>
      <c r="AL5413" s="122">
        <v>0</v>
      </c>
    </row>
    <row r="5414" spans="1:38" hidden="1" x14ac:dyDescent="0.25">
      <c r="A5414" s="122" t="s">
        <v>2284</v>
      </c>
      <c r="B5414" s="122">
        <v>1</v>
      </c>
      <c r="C5414" s="122" t="s">
        <v>2285</v>
      </c>
      <c r="D5414" s="122" t="s">
        <v>2146</v>
      </c>
      <c r="E5414" s="122">
        <v>98</v>
      </c>
      <c r="F5414" s="122">
        <v>0</v>
      </c>
      <c r="G5414" s="122">
        <v>0</v>
      </c>
      <c r="H5414" s="122">
        <v>0</v>
      </c>
      <c r="I5414" s="122">
        <v>0</v>
      </c>
      <c r="J5414" s="122">
        <v>0</v>
      </c>
      <c r="K5414" s="122">
        <v>0</v>
      </c>
      <c r="L5414" s="122">
        <v>0</v>
      </c>
      <c r="M5414" s="122">
        <v>0</v>
      </c>
      <c r="N5414" s="122">
        <v>0</v>
      </c>
      <c r="O5414" s="122">
        <v>0</v>
      </c>
      <c r="P5414" s="122">
        <v>0</v>
      </c>
      <c r="Q5414" s="122">
        <v>0</v>
      </c>
      <c r="R5414" s="122">
        <v>0</v>
      </c>
      <c r="S5414" s="122">
        <v>0</v>
      </c>
      <c r="T5414" s="122">
        <v>0</v>
      </c>
      <c r="U5414" s="122">
        <v>0</v>
      </c>
      <c r="V5414" s="122">
        <v>0</v>
      </c>
      <c r="W5414" s="122">
        <v>0</v>
      </c>
      <c r="X5414" s="122">
        <v>0</v>
      </c>
      <c r="Y5414" s="122">
        <v>0</v>
      </c>
      <c r="Z5414" s="122">
        <v>0</v>
      </c>
      <c r="AA5414" s="122">
        <v>0</v>
      </c>
      <c r="AB5414" s="122">
        <v>0</v>
      </c>
      <c r="AC5414" s="122">
        <v>0</v>
      </c>
      <c r="AD5414" s="122">
        <v>0</v>
      </c>
      <c r="AE5414" s="122">
        <v>0</v>
      </c>
      <c r="AF5414" s="122">
        <v>0</v>
      </c>
      <c r="AG5414" s="122">
        <v>0</v>
      </c>
      <c r="AH5414" s="122">
        <v>0</v>
      </c>
      <c r="AI5414" s="122">
        <v>0</v>
      </c>
      <c r="AJ5414" s="122">
        <v>0</v>
      </c>
      <c r="AK5414" s="122">
        <v>0</v>
      </c>
      <c r="AL5414" s="122">
        <v>0</v>
      </c>
    </row>
    <row r="5415" spans="1:38" hidden="1" x14ac:dyDescent="0.25">
      <c r="A5415" s="122" t="s">
        <v>2284</v>
      </c>
      <c r="B5415" s="122">
        <v>1</v>
      </c>
      <c r="C5415" s="122" t="s">
        <v>2285</v>
      </c>
      <c r="D5415" s="122" t="s">
        <v>2147</v>
      </c>
      <c r="E5415" s="122">
        <v>98</v>
      </c>
      <c r="F5415" s="122">
        <v>0</v>
      </c>
      <c r="G5415" s="122">
        <v>0</v>
      </c>
      <c r="H5415" s="122">
        <v>0</v>
      </c>
      <c r="I5415" s="122">
        <v>0</v>
      </c>
      <c r="J5415" s="122">
        <v>0</v>
      </c>
      <c r="K5415" s="122">
        <v>0</v>
      </c>
      <c r="L5415" s="122">
        <v>0</v>
      </c>
      <c r="M5415" s="122">
        <v>0</v>
      </c>
      <c r="N5415" s="122">
        <v>0</v>
      </c>
      <c r="O5415" s="122">
        <v>0</v>
      </c>
      <c r="P5415" s="122">
        <v>0</v>
      </c>
      <c r="Q5415" s="122">
        <v>0</v>
      </c>
      <c r="R5415" s="122">
        <v>0</v>
      </c>
      <c r="S5415" s="122">
        <v>0</v>
      </c>
      <c r="T5415" s="122">
        <v>0</v>
      </c>
      <c r="U5415" s="122">
        <v>0</v>
      </c>
      <c r="V5415" s="122">
        <v>0</v>
      </c>
      <c r="W5415" s="122">
        <v>0</v>
      </c>
      <c r="X5415" s="122">
        <v>0</v>
      </c>
      <c r="Y5415" s="122">
        <v>0</v>
      </c>
      <c r="Z5415" s="122">
        <v>0</v>
      </c>
      <c r="AA5415" s="122">
        <v>0</v>
      </c>
      <c r="AB5415" s="122">
        <v>0</v>
      </c>
      <c r="AC5415" s="122">
        <v>0</v>
      </c>
      <c r="AD5415" s="122">
        <v>0</v>
      </c>
      <c r="AE5415" s="122">
        <v>0</v>
      </c>
      <c r="AF5415" s="122">
        <v>0</v>
      </c>
      <c r="AG5415" s="122">
        <v>0</v>
      </c>
      <c r="AH5415" s="122">
        <v>0</v>
      </c>
      <c r="AI5415" s="122">
        <v>0</v>
      </c>
      <c r="AJ5415" s="122">
        <v>0</v>
      </c>
      <c r="AK5415" s="122">
        <v>0</v>
      </c>
      <c r="AL5415" s="122">
        <v>0</v>
      </c>
    </row>
    <row r="5416" spans="1:38" hidden="1" x14ac:dyDescent="0.25">
      <c r="A5416" s="122" t="s">
        <v>2284</v>
      </c>
      <c r="B5416" s="122">
        <v>1</v>
      </c>
      <c r="C5416" s="122" t="s">
        <v>2285</v>
      </c>
      <c r="D5416" s="122" t="s">
        <v>475</v>
      </c>
      <c r="E5416" s="122">
        <v>98</v>
      </c>
      <c r="F5416" s="122">
        <v>0</v>
      </c>
      <c r="G5416" s="122">
        <v>0</v>
      </c>
      <c r="H5416" s="122">
        <v>0</v>
      </c>
      <c r="I5416" s="122">
        <v>0</v>
      </c>
      <c r="J5416" s="122">
        <v>0</v>
      </c>
      <c r="K5416" s="122">
        <v>0</v>
      </c>
      <c r="L5416" s="122">
        <v>0</v>
      </c>
      <c r="M5416" s="122">
        <v>0</v>
      </c>
      <c r="N5416" s="122">
        <v>0</v>
      </c>
      <c r="O5416" s="122">
        <v>0</v>
      </c>
      <c r="P5416" s="122">
        <v>0</v>
      </c>
      <c r="Q5416" s="122">
        <v>0</v>
      </c>
      <c r="R5416" s="122">
        <v>0</v>
      </c>
      <c r="S5416" s="122">
        <v>0</v>
      </c>
      <c r="T5416" s="122">
        <v>0</v>
      </c>
      <c r="U5416" s="122">
        <v>0</v>
      </c>
      <c r="V5416" s="122">
        <v>0</v>
      </c>
      <c r="W5416" s="122">
        <v>0</v>
      </c>
      <c r="X5416" s="122">
        <v>0</v>
      </c>
      <c r="Y5416" s="122">
        <v>0</v>
      </c>
      <c r="Z5416" s="122">
        <v>0</v>
      </c>
      <c r="AA5416" s="122">
        <v>0</v>
      </c>
      <c r="AB5416" s="122">
        <v>0</v>
      </c>
      <c r="AC5416" s="122">
        <v>0</v>
      </c>
      <c r="AD5416" s="122">
        <v>0</v>
      </c>
      <c r="AE5416" s="122">
        <v>0</v>
      </c>
      <c r="AF5416" s="122">
        <v>0</v>
      </c>
      <c r="AG5416" s="122">
        <v>0</v>
      </c>
      <c r="AH5416" s="122">
        <v>0</v>
      </c>
      <c r="AI5416" s="122">
        <v>0</v>
      </c>
      <c r="AJ5416" s="122">
        <v>0</v>
      </c>
      <c r="AK5416" s="122">
        <v>0</v>
      </c>
      <c r="AL5416" s="122">
        <v>0</v>
      </c>
    </row>
    <row r="5417" spans="1:38" hidden="1" x14ac:dyDescent="0.25">
      <c r="A5417" s="122" t="s">
        <v>2284</v>
      </c>
      <c r="B5417" s="122">
        <v>1</v>
      </c>
      <c r="C5417" s="122" t="s">
        <v>2285</v>
      </c>
      <c r="D5417" s="122" t="s">
        <v>2148</v>
      </c>
      <c r="E5417" s="122">
        <v>98</v>
      </c>
      <c r="F5417" s="122">
        <v>0</v>
      </c>
      <c r="G5417" s="122">
        <v>0</v>
      </c>
      <c r="H5417" s="122">
        <v>0</v>
      </c>
      <c r="I5417" s="122">
        <v>0</v>
      </c>
      <c r="J5417" s="122">
        <v>0</v>
      </c>
      <c r="K5417" s="122">
        <v>0</v>
      </c>
      <c r="L5417" s="122">
        <v>0</v>
      </c>
      <c r="M5417" s="122">
        <v>0</v>
      </c>
      <c r="N5417" s="122">
        <v>0</v>
      </c>
      <c r="O5417" s="122">
        <v>0</v>
      </c>
      <c r="P5417" s="122">
        <v>0</v>
      </c>
      <c r="Q5417" s="122">
        <v>0</v>
      </c>
      <c r="R5417" s="122">
        <v>0</v>
      </c>
      <c r="S5417" s="122">
        <v>0</v>
      </c>
      <c r="T5417" s="122">
        <v>0</v>
      </c>
      <c r="U5417" s="122">
        <v>0</v>
      </c>
      <c r="V5417" s="122">
        <v>0</v>
      </c>
      <c r="W5417" s="122">
        <v>0</v>
      </c>
      <c r="X5417" s="122">
        <v>0</v>
      </c>
      <c r="Y5417" s="122">
        <v>0</v>
      </c>
      <c r="Z5417" s="122">
        <v>0</v>
      </c>
      <c r="AA5417" s="122">
        <v>0</v>
      </c>
      <c r="AB5417" s="122">
        <v>0</v>
      </c>
      <c r="AC5417" s="122">
        <v>0</v>
      </c>
      <c r="AD5417" s="122">
        <v>0</v>
      </c>
      <c r="AE5417" s="122">
        <v>0</v>
      </c>
      <c r="AF5417" s="122">
        <v>0</v>
      </c>
      <c r="AG5417" s="122">
        <v>0</v>
      </c>
      <c r="AH5417" s="122">
        <v>0</v>
      </c>
      <c r="AI5417" s="122">
        <v>0</v>
      </c>
      <c r="AJ5417" s="122">
        <v>0</v>
      </c>
      <c r="AK5417" s="122">
        <v>0</v>
      </c>
      <c r="AL5417" s="122">
        <v>0</v>
      </c>
    </row>
    <row r="5418" spans="1:38" hidden="1" x14ac:dyDescent="0.25">
      <c r="A5418" s="122" t="s">
        <v>2284</v>
      </c>
      <c r="B5418" s="122">
        <v>1</v>
      </c>
      <c r="C5418" s="122" t="s">
        <v>2285</v>
      </c>
      <c r="D5418" s="122" t="s">
        <v>2149</v>
      </c>
      <c r="E5418" s="122">
        <v>98</v>
      </c>
      <c r="F5418" s="122">
        <v>0</v>
      </c>
      <c r="G5418" s="122">
        <v>0</v>
      </c>
      <c r="H5418" s="122">
        <v>0</v>
      </c>
      <c r="I5418" s="122">
        <v>0</v>
      </c>
      <c r="J5418" s="122">
        <v>0</v>
      </c>
      <c r="K5418" s="122">
        <v>0</v>
      </c>
      <c r="L5418" s="122">
        <v>0</v>
      </c>
      <c r="M5418" s="122">
        <v>0</v>
      </c>
      <c r="N5418" s="122">
        <v>0</v>
      </c>
      <c r="O5418" s="122">
        <v>0</v>
      </c>
      <c r="P5418" s="122">
        <v>0</v>
      </c>
      <c r="Q5418" s="122">
        <v>0</v>
      </c>
      <c r="R5418" s="122">
        <v>0</v>
      </c>
      <c r="S5418" s="122">
        <v>0</v>
      </c>
      <c r="T5418" s="122">
        <v>0</v>
      </c>
      <c r="U5418" s="122">
        <v>0</v>
      </c>
      <c r="V5418" s="122">
        <v>0</v>
      </c>
      <c r="W5418" s="122">
        <v>0</v>
      </c>
      <c r="X5418" s="122">
        <v>0</v>
      </c>
      <c r="Y5418" s="122">
        <v>0</v>
      </c>
      <c r="Z5418" s="122">
        <v>0</v>
      </c>
      <c r="AA5418" s="122">
        <v>0</v>
      </c>
      <c r="AB5418" s="122">
        <v>0</v>
      </c>
      <c r="AC5418" s="122">
        <v>0</v>
      </c>
      <c r="AD5418" s="122">
        <v>0</v>
      </c>
      <c r="AE5418" s="122">
        <v>0</v>
      </c>
      <c r="AF5418" s="122">
        <v>0</v>
      </c>
      <c r="AG5418" s="122">
        <v>0</v>
      </c>
      <c r="AH5418" s="122">
        <v>0</v>
      </c>
      <c r="AI5418" s="122">
        <v>0</v>
      </c>
      <c r="AJ5418" s="122">
        <v>0</v>
      </c>
      <c r="AK5418" s="122">
        <v>0</v>
      </c>
      <c r="AL5418" s="122">
        <v>0</v>
      </c>
    </row>
    <row r="5419" spans="1:38" hidden="1" x14ac:dyDescent="0.25">
      <c r="A5419" s="122" t="s">
        <v>2284</v>
      </c>
      <c r="B5419" s="122">
        <v>1</v>
      </c>
      <c r="C5419" s="122" t="s">
        <v>2285</v>
      </c>
      <c r="D5419" s="122" t="s">
        <v>2150</v>
      </c>
      <c r="E5419" s="122">
        <v>98</v>
      </c>
      <c r="F5419" s="122">
        <v>0</v>
      </c>
      <c r="G5419" s="122">
        <v>0</v>
      </c>
      <c r="H5419" s="122">
        <v>0</v>
      </c>
      <c r="I5419" s="122">
        <v>0</v>
      </c>
      <c r="J5419" s="122">
        <v>0</v>
      </c>
      <c r="K5419" s="122">
        <v>0</v>
      </c>
      <c r="L5419" s="122">
        <v>0</v>
      </c>
      <c r="M5419" s="122">
        <v>0</v>
      </c>
      <c r="N5419" s="122">
        <v>0</v>
      </c>
      <c r="O5419" s="122">
        <v>0</v>
      </c>
      <c r="P5419" s="122">
        <v>0</v>
      </c>
      <c r="Q5419" s="122">
        <v>0</v>
      </c>
      <c r="R5419" s="122">
        <v>0</v>
      </c>
      <c r="S5419" s="122">
        <v>0</v>
      </c>
      <c r="T5419" s="122">
        <v>0</v>
      </c>
      <c r="U5419" s="122">
        <v>0</v>
      </c>
      <c r="V5419" s="122">
        <v>0</v>
      </c>
      <c r="W5419" s="122">
        <v>0</v>
      </c>
      <c r="X5419" s="122">
        <v>0</v>
      </c>
      <c r="Y5419" s="122">
        <v>0</v>
      </c>
      <c r="Z5419" s="122">
        <v>0</v>
      </c>
      <c r="AA5419" s="122">
        <v>0</v>
      </c>
      <c r="AB5419" s="122">
        <v>0</v>
      </c>
      <c r="AC5419" s="122">
        <v>0</v>
      </c>
      <c r="AD5419" s="122">
        <v>0</v>
      </c>
      <c r="AE5419" s="122">
        <v>0</v>
      </c>
      <c r="AF5419" s="122">
        <v>0</v>
      </c>
      <c r="AG5419" s="122">
        <v>0</v>
      </c>
      <c r="AH5419" s="122">
        <v>0</v>
      </c>
      <c r="AI5419" s="122">
        <v>0</v>
      </c>
      <c r="AJ5419" s="122">
        <v>0</v>
      </c>
      <c r="AK5419" s="122">
        <v>0</v>
      </c>
      <c r="AL5419" s="122">
        <v>0</v>
      </c>
    </row>
    <row r="5420" spans="1:38" hidden="1" x14ac:dyDescent="0.25">
      <c r="A5420" s="122" t="s">
        <v>2284</v>
      </c>
      <c r="B5420" s="122">
        <v>1</v>
      </c>
      <c r="C5420" s="122" t="s">
        <v>2285</v>
      </c>
      <c r="D5420" s="122" t="s">
        <v>2151</v>
      </c>
      <c r="E5420" s="122">
        <v>98</v>
      </c>
      <c r="F5420" s="122">
        <v>0</v>
      </c>
      <c r="G5420" s="122">
        <v>0</v>
      </c>
      <c r="H5420" s="122">
        <v>0</v>
      </c>
      <c r="I5420" s="122">
        <v>0</v>
      </c>
      <c r="J5420" s="122">
        <v>0</v>
      </c>
      <c r="K5420" s="122">
        <v>0</v>
      </c>
      <c r="L5420" s="122">
        <v>0</v>
      </c>
      <c r="M5420" s="122">
        <v>0</v>
      </c>
      <c r="N5420" s="122">
        <v>0</v>
      </c>
      <c r="O5420" s="122">
        <v>0</v>
      </c>
      <c r="P5420" s="122">
        <v>0</v>
      </c>
      <c r="Q5420" s="122">
        <v>0</v>
      </c>
      <c r="R5420" s="122">
        <v>0</v>
      </c>
      <c r="S5420" s="122">
        <v>0</v>
      </c>
      <c r="T5420" s="122">
        <v>0</v>
      </c>
      <c r="U5420" s="122">
        <v>0</v>
      </c>
      <c r="V5420" s="122">
        <v>0</v>
      </c>
      <c r="W5420" s="122">
        <v>0</v>
      </c>
      <c r="X5420" s="122">
        <v>0</v>
      </c>
      <c r="Y5420" s="122">
        <v>0</v>
      </c>
      <c r="Z5420" s="122">
        <v>0</v>
      </c>
      <c r="AA5420" s="122">
        <v>0</v>
      </c>
      <c r="AB5420" s="122">
        <v>0</v>
      </c>
      <c r="AC5420" s="122">
        <v>0</v>
      </c>
      <c r="AD5420" s="122">
        <v>0</v>
      </c>
      <c r="AE5420" s="122">
        <v>0</v>
      </c>
      <c r="AF5420" s="122">
        <v>0</v>
      </c>
      <c r="AG5420" s="122">
        <v>0</v>
      </c>
      <c r="AH5420" s="122">
        <v>0</v>
      </c>
      <c r="AI5420" s="122">
        <v>0</v>
      </c>
      <c r="AJ5420" s="122">
        <v>0</v>
      </c>
      <c r="AK5420" s="122">
        <v>0</v>
      </c>
      <c r="AL5420" s="122">
        <v>0</v>
      </c>
    </row>
    <row r="5421" spans="1:38" hidden="1" x14ac:dyDescent="0.25">
      <c r="A5421" s="122" t="s">
        <v>2284</v>
      </c>
      <c r="B5421" s="122">
        <v>1</v>
      </c>
      <c r="C5421" s="122" t="s">
        <v>2285</v>
      </c>
      <c r="D5421" s="122" t="s">
        <v>2152</v>
      </c>
      <c r="E5421" s="122">
        <v>98</v>
      </c>
      <c r="F5421" s="122">
        <v>0</v>
      </c>
      <c r="G5421" s="122">
        <v>0</v>
      </c>
      <c r="H5421" s="122">
        <v>0</v>
      </c>
      <c r="I5421" s="122">
        <v>0</v>
      </c>
      <c r="J5421" s="122">
        <v>0</v>
      </c>
      <c r="K5421" s="122">
        <v>0</v>
      </c>
      <c r="L5421" s="122">
        <v>0</v>
      </c>
      <c r="M5421" s="122">
        <v>0</v>
      </c>
      <c r="N5421" s="122">
        <v>0</v>
      </c>
      <c r="O5421" s="122">
        <v>0</v>
      </c>
      <c r="P5421" s="122">
        <v>0</v>
      </c>
      <c r="Q5421" s="122">
        <v>0</v>
      </c>
      <c r="R5421" s="122">
        <v>0</v>
      </c>
      <c r="S5421" s="122">
        <v>0</v>
      </c>
      <c r="T5421" s="122">
        <v>0</v>
      </c>
      <c r="U5421" s="122">
        <v>0</v>
      </c>
      <c r="V5421" s="122">
        <v>0</v>
      </c>
      <c r="W5421" s="122">
        <v>0</v>
      </c>
      <c r="X5421" s="122">
        <v>0</v>
      </c>
      <c r="Y5421" s="122">
        <v>0</v>
      </c>
      <c r="Z5421" s="122">
        <v>0</v>
      </c>
      <c r="AA5421" s="122">
        <v>0</v>
      </c>
      <c r="AB5421" s="122">
        <v>0</v>
      </c>
      <c r="AC5421" s="122">
        <v>0</v>
      </c>
      <c r="AD5421" s="122">
        <v>0</v>
      </c>
      <c r="AE5421" s="122">
        <v>0</v>
      </c>
      <c r="AF5421" s="122">
        <v>0</v>
      </c>
      <c r="AG5421" s="122">
        <v>0</v>
      </c>
      <c r="AH5421" s="122">
        <v>0</v>
      </c>
      <c r="AI5421" s="122">
        <v>0</v>
      </c>
      <c r="AJ5421" s="122">
        <v>0</v>
      </c>
      <c r="AK5421" s="122">
        <v>0</v>
      </c>
      <c r="AL5421" s="122">
        <v>0</v>
      </c>
    </row>
    <row r="5422" spans="1:38" hidden="1" x14ac:dyDescent="0.25">
      <c r="A5422" s="122" t="s">
        <v>2284</v>
      </c>
      <c r="B5422" s="122">
        <v>1</v>
      </c>
      <c r="C5422" s="122" t="s">
        <v>2285</v>
      </c>
      <c r="D5422" s="122" t="s">
        <v>2153</v>
      </c>
      <c r="E5422" s="122">
        <v>98</v>
      </c>
      <c r="F5422" s="122">
        <v>0</v>
      </c>
      <c r="G5422" s="122">
        <v>0</v>
      </c>
      <c r="H5422" s="122">
        <v>0</v>
      </c>
      <c r="I5422" s="122">
        <v>0</v>
      </c>
      <c r="J5422" s="122">
        <v>0</v>
      </c>
      <c r="K5422" s="122">
        <v>0</v>
      </c>
      <c r="L5422" s="122">
        <v>0</v>
      </c>
      <c r="M5422" s="122">
        <v>0</v>
      </c>
      <c r="N5422" s="122">
        <v>0</v>
      </c>
      <c r="O5422" s="122">
        <v>0</v>
      </c>
      <c r="P5422" s="122">
        <v>0</v>
      </c>
      <c r="Q5422" s="122">
        <v>0</v>
      </c>
      <c r="R5422" s="122">
        <v>0</v>
      </c>
      <c r="S5422" s="122">
        <v>0</v>
      </c>
      <c r="T5422" s="122">
        <v>0</v>
      </c>
      <c r="U5422" s="122">
        <v>0</v>
      </c>
      <c r="V5422" s="122">
        <v>0</v>
      </c>
      <c r="W5422" s="122">
        <v>0</v>
      </c>
      <c r="X5422" s="122">
        <v>0</v>
      </c>
      <c r="Y5422" s="122">
        <v>0</v>
      </c>
      <c r="Z5422" s="122">
        <v>0</v>
      </c>
      <c r="AA5422" s="122">
        <v>0</v>
      </c>
      <c r="AB5422" s="122">
        <v>0</v>
      </c>
      <c r="AC5422" s="122">
        <v>0</v>
      </c>
      <c r="AD5422" s="122">
        <v>0</v>
      </c>
      <c r="AE5422" s="122">
        <v>0</v>
      </c>
      <c r="AF5422" s="122">
        <v>0</v>
      </c>
      <c r="AG5422" s="122">
        <v>0</v>
      </c>
      <c r="AH5422" s="122">
        <v>0</v>
      </c>
      <c r="AI5422" s="122">
        <v>0</v>
      </c>
      <c r="AJ5422" s="122">
        <v>0</v>
      </c>
      <c r="AK5422" s="122">
        <v>0</v>
      </c>
      <c r="AL5422" s="122">
        <v>0</v>
      </c>
    </row>
    <row r="5423" spans="1:38" hidden="1" x14ac:dyDescent="0.25">
      <c r="A5423" s="122" t="s">
        <v>2284</v>
      </c>
      <c r="B5423" s="122">
        <v>1</v>
      </c>
      <c r="C5423" s="122" t="s">
        <v>2285</v>
      </c>
      <c r="D5423" s="122" t="s">
        <v>2154</v>
      </c>
      <c r="E5423" s="122">
        <v>98</v>
      </c>
      <c r="F5423" s="122">
        <v>0</v>
      </c>
      <c r="G5423" s="122">
        <v>0</v>
      </c>
      <c r="H5423" s="122">
        <v>0</v>
      </c>
      <c r="I5423" s="122">
        <v>0</v>
      </c>
      <c r="J5423" s="122">
        <v>0</v>
      </c>
      <c r="K5423" s="122">
        <v>0</v>
      </c>
      <c r="L5423" s="122">
        <v>0</v>
      </c>
      <c r="M5423" s="122">
        <v>0</v>
      </c>
      <c r="N5423" s="122">
        <v>0</v>
      </c>
      <c r="O5423" s="122">
        <v>0</v>
      </c>
      <c r="P5423" s="122">
        <v>0</v>
      </c>
      <c r="Q5423" s="122">
        <v>0</v>
      </c>
      <c r="R5423" s="122">
        <v>0</v>
      </c>
      <c r="S5423" s="122">
        <v>0</v>
      </c>
      <c r="T5423" s="122">
        <v>0</v>
      </c>
      <c r="U5423" s="122">
        <v>0</v>
      </c>
      <c r="V5423" s="122">
        <v>0</v>
      </c>
      <c r="W5423" s="122">
        <v>0</v>
      </c>
      <c r="X5423" s="122">
        <v>0</v>
      </c>
      <c r="Y5423" s="122">
        <v>0</v>
      </c>
      <c r="Z5423" s="122">
        <v>0</v>
      </c>
      <c r="AA5423" s="122">
        <v>0</v>
      </c>
      <c r="AB5423" s="122">
        <v>0</v>
      </c>
      <c r="AC5423" s="122">
        <v>0</v>
      </c>
      <c r="AD5423" s="122">
        <v>0</v>
      </c>
      <c r="AE5423" s="122">
        <v>0</v>
      </c>
      <c r="AF5423" s="122">
        <v>0</v>
      </c>
      <c r="AG5423" s="122">
        <v>0</v>
      </c>
      <c r="AH5423" s="122">
        <v>0</v>
      </c>
      <c r="AI5423" s="122">
        <v>0</v>
      </c>
      <c r="AJ5423" s="122">
        <v>0</v>
      </c>
      <c r="AK5423" s="122">
        <v>0</v>
      </c>
      <c r="AL5423" s="122">
        <v>0</v>
      </c>
    </row>
    <row r="5424" spans="1:38" hidden="1" x14ac:dyDescent="0.25">
      <c r="A5424" s="122" t="s">
        <v>2284</v>
      </c>
      <c r="B5424" s="122">
        <v>1</v>
      </c>
      <c r="C5424" s="122" t="s">
        <v>2285</v>
      </c>
      <c r="D5424" s="122" t="s">
        <v>2155</v>
      </c>
      <c r="E5424" s="122">
        <v>98</v>
      </c>
      <c r="F5424" s="122">
        <v>0</v>
      </c>
      <c r="G5424" s="122">
        <v>0</v>
      </c>
      <c r="H5424" s="122">
        <v>0</v>
      </c>
      <c r="I5424" s="122">
        <v>0</v>
      </c>
      <c r="J5424" s="122">
        <v>0</v>
      </c>
      <c r="K5424" s="122">
        <v>0</v>
      </c>
      <c r="L5424" s="122">
        <v>0</v>
      </c>
      <c r="M5424" s="122">
        <v>0</v>
      </c>
      <c r="N5424" s="122">
        <v>0</v>
      </c>
      <c r="O5424" s="122">
        <v>0</v>
      </c>
      <c r="P5424" s="122">
        <v>0</v>
      </c>
      <c r="Q5424" s="122">
        <v>0</v>
      </c>
      <c r="R5424" s="122">
        <v>0</v>
      </c>
      <c r="S5424" s="122">
        <v>0</v>
      </c>
      <c r="T5424" s="122">
        <v>0</v>
      </c>
      <c r="U5424" s="122">
        <v>0</v>
      </c>
      <c r="V5424" s="122">
        <v>0</v>
      </c>
      <c r="W5424" s="122">
        <v>0</v>
      </c>
      <c r="X5424" s="122">
        <v>0</v>
      </c>
      <c r="Y5424" s="122">
        <v>0</v>
      </c>
      <c r="Z5424" s="122">
        <v>0</v>
      </c>
      <c r="AA5424" s="122">
        <v>0</v>
      </c>
      <c r="AB5424" s="122">
        <v>0</v>
      </c>
      <c r="AC5424" s="122">
        <v>0</v>
      </c>
      <c r="AD5424" s="122">
        <v>0</v>
      </c>
      <c r="AE5424" s="122">
        <v>0</v>
      </c>
      <c r="AF5424" s="122">
        <v>0</v>
      </c>
      <c r="AG5424" s="122">
        <v>0</v>
      </c>
      <c r="AH5424" s="122">
        <v>0</v>
      </c>
      <c r="AI5424" s="122">
        <v>0</v>
      </c>
      <c r="AJ5424" s="122">
        <v>0</v>
      </c>
      <c r="AK5424" s="122">
        <v>0</v>
      </c>
      <c r="AL5424" s="122">
        <v>0</v>
      </c>
    </row>
    <row r="5425" spans="1:38" hidden="1" x14ac:dyDescent="0.25">
      <c r="A5425" s="122" t="s">
        <v>2284</v>
      </c>
      <c r="B5425" s="122">
        <v>1</v>
      </c>
      <c r="C5425" s="122" t="s">
        <v>2285</v>
      </c>
      <c r="D5425" s="122" t="s">
        <v>2156</v>
      </c>
      <c r="E5425" s="122">
        <v>98</v>
      </c>
      <c r="F5425" s="122">
        <v>0</v>
      </c>
      <c r="G5425" s="122">
        <v>9.3284298899999998E-4</v>
      </c>
      <c r="H5425" s="122">
        <v>1.3534528410000001E-3</v>
      </c>
      <c r="I5425" s="122">
        <v>1.3275660060000001E-3</v>
      </c>
      <c r="J5425" s="122">
        <v>1.3494688739999999E-3</v>
      </c>
      <c r="K5425" s="122">
        <v>1.566564246E-3</v>
      </c>
      <c r="L5425" s="122">
        <v>1.2861483959999999E-3</v>
      </c>
      <c r="M5425" s="122">
        <v>9.4872913199999995E-4</v>
      </c>
      <c r="N5425" s="122">
        <v>1.053689988E-3</v>
      </c>
      <c r="O5425" s="122">
        <v>1.78436505E-3</v>
      </c>
      <c r="P5425" s="122">
        <v>1.9817461169999999E-3</v>
      </c>
      <c r="Q5425" s="122">
        <v>1.7139517980000001E-3</v>
      </c>
      <c r="R5425" s="122">
        <v>2.3102427269999998E-3</v>
      </c>
      <c r="S5425" s="122">
        <v>1.764029514E-3</v>
      </c>
      <c r="T5425" s="122">
        <v>1.713367032E-3</v>
      </c>
      <c r="U5425" s="122">
        <v>2.0195775600000002E-3</v>
      </c>
      <c r="V5425" s="122">
        <v>1.991323152E-3</v>
      </c>
      <c r="W5425" s="122">
        <v>1.5487640219999999E-3</v>
      </c>
      <c r="X5425" s="122">
        <v>2.5127149710000001E-3</v>
      </c>
      <c r="Y5425" s="122">
        <v>1.264541889E-3</v>
      </c>
      <c r="Z5425" s="122">
        <v>1.625247702E-3</v>
      </c>
      <c r="AA5425" s="122">
        <v>4.7202815400000002E-4</v>
      </c>
      <c r="AB5425" s="122">
        <v>1.639016886E-3</v>
      </c>
      <c r="AC5425" s="122">
        <v>2.2644765000000001E-5</v>
      </c>
      <c r="AD5425" s="122">
        <v>7.8436811699999999E-4</v>
      </c>
      <c r="AE5425" s="122">
        <v>0</v>
      </c>
      <c r="AF5425" s="122">
        <v>2.8413130200000001E-4</v>
      </c>
      <c r="AG5425" s="122">
        <v>7.8160406999999997E-5</v>
      </c>
      <c r="AH5425" s="122">
        <v>0</v>
      </c>
      <c r="AI5425" s="122">
        <v>4.2574544999999999E-4</v>
      </c>
      <c r="AJ5425" s="122">
        <v>1.17074529E-4</v>
      </c>
      <c r="AK5425" s="122">
        <v>1.0645897080000001E-3</v>
      </c>
      <c r="AL5425" s="122">
        <v>0</v>
      </c>
    </row>
    <row r="5426" spans="1:38" hidden="1" x14ac:dyDescent="0.25">
      <c r="A5426" s="122" t="s">
        <v>2284</v>
      </c>
      <c r="B5426" s="122">
        <v>1</v>
      </c>
      <c r="C5426" s="122" t="s">
        <v>2285</v>
      </c>
      <c r="D5426" s="122" t="s">
        <v>2178</v>
      </c>
      <c r="E5426" s="122">
        <v>98</v>
      </c>
      <c r="F5426" s="122">
        <v>0</v>
      </c>
      <c r="G5426" s="122">
        <v>0</v>
      </c>
      <c r="H5426" s="122">
        <v>0</v>
      </c>
      <c r="I5426" s="122">
        <v>0</v>
      </c>
      <c r="J5426" s="122">
        <v>0</v>
      </c>
      <c r="K5426" s="122">
        <v>0</v>
      </c>
      <c r="L5426" s="122">
        <v>0</v>
      </c>
      <c r="M5426" s="122">
        <v>0</v>
      </c>
      <c r="N5426" s="122">
        <v>0</v>
      </c>
      <c r="O5426" s="122">
        <v>0</v>
      </c>
      <c r="P5426" s="122">
        <v>0</v>
      </c>
      <c r="Q5426" s="122">
        <v>0</v>
      </c>
      <c r="R5426" s="122">
        <v>0</v>
      </c>
      <c r="S5426" s="122">
        <v>0</v>
      </c>
      <c r="T5426" s="122">
        <v>0</v>
      </c>
      <c r="U5426" s="122">
        <v>0</v>
      </c>
      <c r="V5426" s="122">
        <v>0</v>
      </c>
      <c r="W5426" s="122">
        <v>0</v>
      </c>
      <c r="X5426" s="122">
        <v>0</v>
      </c>
      <c r="Y5426" s="122">
        <v>0</v>
      </c>
      <c r="Z5426" s="122">
        <v>0</v>
      </c>
      <c r="AA5426" s="122">
        <v>0</v>
      </c>
      <c r="AB5426" s="122">
        <v>0</v>
      </c>
      <c r="AC5426" s="122">
        <v>0</v>
      </c>
      <c r="AD5426" s="122">
        <v>0</v>
      </c>
      <c r="AE5426" s="122">
        <v>0</v>
      </c>
      <c r="AF5426" s="122">
        <v>0</v>
      </c>
      <c r="AG5426" s="122">
        <v>0</v>
      </c>
      <c r="AH5426" s="122">
        <v>0</v>
      </c>
      <c r="AI5426" s="122">
        <v>0</v>
      </c>
      <c r="AJ5426" s="122">
        <v>0</v>
      </c>
      <c r="AK5426" s="122">
        <v>0</v>
      </c>
      <c r="AL5426" s="122">
        <v>0</v>
      </c>
    </row>
    <row r="5427" spans="1:38" hidden="1" x14ac:dyDescent="0.25">
      <c r="A5427" s="122" t="s">
        <v>2284</v>
      </c>
      <c r="B5427" s="122">
        <v>1</v>
      </c>
      <c r="C5427" s="122" t="s">
        <v>2285</v>
      </c>
      <c r="D5427" s="122" t="s">
        <v>2212</v>
      </c>
      <c r="E5427" s="122">
        <v>98</v>
      </c>
      <c r="F5427" s="122">
        <v>0</v>
      </c>
      <c r="G5427" s="122">
        <v>0</v>
      </c>
      <c r="H5427" s="122">
        <v>0</v>
      </c>
      <c r="I5427" s="122">
        <v>0</v>
      </c>
      <c r="J5427" s="122">
        <v>0</v>
      </c>
      <c r="K5427" s="122">
        <v>0</v>
      </c>
      <c r="L5427" s="122">
        <v>0</v>
      </c>
      <c r="M5427" s="122">
        <v>0</v>
      </c>
      <c r="N5427" s="122">
        <v>0</v>
      </c>
      <c r="O5427" s="122">
        <v>0</v>
      </c>
      <c r="P5427" s="122">
        <v>0</v>
      </c>
      <c r="Q5427" s="122">
        <v>0</v>
      </c>
      <c r="R5427" s="122">
        <v>0</v>
      </c>
      <c r="S5427" s="122">
        <v>0</v>
      </c>
      <c r="T5427" s="122">
        <v>0</v>
      </c>
      <c r="U5427" s="122">
        <v>0</v>
      </c>
      <c r="V5427" s="122">
        <v>0</v>
      </c>
      <c r="W5427" s="122">
        <v>0</v>
      </c>
      <c r="X5427" s="122">
        <v>0</v>
      </c>
      <c r="Y5427" s="122">
        <v>0</v>
      </c>
      <c r="Z5427" s="122">
        <v>0</v>
      </c>
      <c r="AA5427" s="122">
        <v>0</v>
      </c>
      <c r="AB5427" s="122">
        <v>0</v>
      </c>
      <c r="AC5427" s="122">
        <v>0</v>
      </c>
      <c r="AD5427" s="122">
        <v>0</v>
      </c>
      <c r="AE5427" s="122">
        <v>0</v>
      </c>
      <c r="AF5427" s="122">
        <v>0</v>
      </c>
      <c r="AG5427" s="122">
        <v>0</v>
      </c>
      <c r="AH5427" s="122">
        <v>0</v>
      </c>
      <c r="AI5427" s="122">
        <v>0</v>
      </c>
      <c r="AJ5427" s="122">
        <v>0</v>
      </c>
      <c r="AK5427" s="122">
        <v>0</v>
      </c>
      <c r="AL5427" s="122">
        <v>0</v>
      </c>
    </row>
    <row r="5428" spans="1:38" hidden="1" x14ac:dyDescent="0.25">
      <c r="A5428" s="122" t="s">
        <v>2284</v>
      </c>
      <c r="B5428" s="122">
        <v>1</v>
      </c>
      <c r="C5428" s="122" t="s">
        <v>2285</v>
      </c>
      <c r="D5428" s="122" t="s">
        <v>2157</v>
      </c>
      <c r="E5428" s="122">
        <v>98</v>
      </c>
      <c r="F5428" s="122">
        <v>0</v>
      </c>
      <c r="G5428" s="122">
        <v>0</v>
      </c>
      <c r="H5428" s="122">
        <v>0</v>
      </c>
      <c r="I5428" s="122">
        <v>0</v>
      </c>
      <c r="J5428" s="122">
        <v>0</v>
      </c>
      <c r="K5428" s="122">
        <v>0</v>
      </c>
      <c r="L5428" s="122">
        <v>0</v>
      </c>
      <c r="M5428" s="122">
        <v>0</v>
      </c>
      <c r="N5428" s="122">
        <v>0</v>
      </c>
      <c r="O5428" s="122">
        <v>0</v>
      </c>
      <c r="P5428" s="122">
        <v>0</v>
      </c>
      <c r="Q5428" s="122">
        <v>0</v>
      </c>
      <c r="R5428" s="122">
        <v>0</v>
      </c>
      <c r="S5428" s="122">
        <v>0</v>
      </c>
      <c r="T5428" s="122">
        <v>0</v>
      </c>
      <c r="U5428" s="122">
        <v>0</v>
      </c>
      <c r="V5428" s="122">
        <v>0</v>
      </c>
      <c r="W5428" s="122">
        <v>0</v>
      </c>
      <c r="X5428" s="122">
        <v>0</v>
      </c>
      <c r="Y5428" s="122">
        <v>0</v>
      </c>
      <c r="Z5428" s="122">
        <v>0</v>
      </c>
      <c r="AA5428" s="122">
        <v>0</v>
      </c>
      <c r="AB5428" s="122">
        <v>0</v>
      </c>
      <c r="AC5428" s="122">
        <v>0</v>
      </c>
      <c r="AD5428" s="122">
        <v>0</v>
      </c>
      <c r="AE5428" s="122">
        <v>0</v>
      </c>
      <c r="AF5428" s="122">
        <v>0</v>
      </c>
      <c r="AG5428" s="122">
        <v>0</v>
      </c>
      <c r="AH5428" s="122">
        <v>0</v>
      </c>
      <c r="AI5428" s="122">
        <v>0</v>
      </c>
      <c r="AJ5428" s="122">
        <v>0</v>
      </c>
      <c r="AK5428" s="122">
        <v>0</v>
      </c>
      <c r="AL5428" s="122">
        <v>0</v>
      </c>
    </row>
    <row r="5429" spans="1:38" hidden="1" x14ac:dyDescent="0.25">
      <c r="A5429" s="122" t="s">
        <v>2284</v>
      </c>
      <c r="B5429" s="122">
        <v>1</v>
      </c>
      <c r="C5429" s="122" t="s">
        <v>2285</v>
      </c>
      <c r="D5429" s="122" t="s">
        <v>2158</v>
      </c>
      <c r="E5429" s="122">
        <v>98</v>
      </c>
      <c r="F5429" s="122">
        <v>0</v>
      </c>
      <c r="G5429" s="122">
        <v>0</v>
      </c>
      <c r="H5429" s="122">
        <v>0</v>
      </c>
      <c r="I5429" s="122">
        <v>0</v>
      </c>
      <c r="J5429" s="122">
        <v>0</v>
      </c>
      <c r="K5429" s="122">
        <v>0</v>
      </c>
      <c r="L5429" s="122">
        <v>0</v>
      </c>
      <c r="M5429" s="122">
        <v>0</v>
      </c>
      <c r="N5429" s="122">
        <v>0</v>
      </c>
      <c r="O5429" s="122">
        <v>0</v>
      </c>
      <c r="P5429" s="122">
        <v>0</v>
      </c>
      <c r="Q5429" s="122">
        <v>0</v>
      </c>
      <c r="R5429" s="122">
        <v>0</v>
      </c>
      <c r="S5429" s="122">
        <v>0</v>
      </c>
      <c r="T5429" s="122">
        <v>0</v>
      </c>
      <c r="U5429" s="122">
        <v>0</v>
      </c>
      <c r="V5429" s="122">
        <v>0</v>
      </c>
      <c r="W5429" s="122">
        <v>0</v>
      </c>
      <c r="X5429" s="122">
        <v>0</v>
      </c>
      <c r="Y5429" s="122">
        <v>0</v>
      </c>
      <c r="Z5429" s="122">
        <v>0</v>
      </c>
      <c r="AA5429" s="122">
        <v>0</v>
      </c>
      <c r="AB5429" s="122">
        <v>0</v>
      </c>
      <c r="AC5429" s="122">
        <v>0</v>
      </c>
      <c r="AD5429" s="122">
        <v>0</v>
      </c>
      <c r="AE5429" s="122">
        <v>0</v>
      </c>
      <c r="AF5429" s="122">
        <v>0</v>
      </c>
      <c r="AG5429" s="122">
        <v>0</v>
      </c>
      <c r="AH5429" s="122">
        <v>0</v>
      </c>
      <c r="AI5429" s="122">
        <v>0</v>
      </c>
      <c r="AJ5429" s="122">
        <v>0</v>
      </c>
      <c r="AK5429" s="122">
        <v>0</v>
      </c>
      <c r="AL5429" s="122">
        <v>0</v>
      </c>
    </row>
    <row r="5430" spans="1:38" hidden="1" x14ac:dyDescent="0.25">
      <c r="A5430" s="122" t="s">
        <v>2284</v>
      </c>
      <c r="B5430" s="122">
        <v>1</v>
      </c>
      <c r="C5430" s="122" t="s">
        <v>2285</v>
      </c>
      <c r="D5430" s="122" t="s">
        <v>2159</v>
      </c>
      <c r="E5430" s="122">
        <v>98</v>
      </c>
      <c r="F5430" s="122">
        <v>0</v>
      </c>
      <c r="G5430" s="122">
        <v>0</v>
      </c>
      <c r="H5430" s="122">
        <v>0</v>
      </c>
      <c r="I5430" s="122">
        <v>0</v>
      </c>
      <c r="J5430" s="122">
        <v>0</v>
      </c>
      <c r="K5430" s="122">
        <v>0</v>
      </c>
      <c r="L5430" s="122">
        <v>0</v>
      </c>
      <c r="M5430" s="122">
        <v>0</v>
      </c>
      <c r="N5430" s="122">
        <v>0</v>
      </c>
      <c r="O5430" s="122">
        <v>0</v>
      </c>
      <c r="P5430" s="122">
        <v>0</v>
      </c>
      <c r="Q5430" s="122">
        <v>0</v>
      </c>
      <c r="R5430" s="122">
        <v>0</v>
      </c>
      <c r="S5430" s="122">
        <v>0</v>
      </c>
      <c r="T5430" s="122">
        <v>0</v>
      </c>
      <c r="U5430" s="122">
        <v>0</v>
      </c>
      <c r="V5430" s="122">
        <v>0</v>
      </c>
      <c r="W5430" s="122">
        <v>0</v>
      </c>
      <c r="X5430" s="122">
        <v>0</v>
      </c>
      <c r="Y5430" s="122">
        <v>0</v>
      </c>
      <c r="Z5430" s="122">
        <v>0</v>
      </c>
      <c r="AA5430" s="122">
        <v>0</v>
      </c>
      <c r="AB5430" s="122">
        <v>0</v>
      </c>
      <c r="AC5430" s="122">
        <v>0</v>
      </c>
      <c r="AD5430" s="122">
        <v>0</v>
      </c>
      <c r="AE5430" s="122">
        <v>0</v>
      </c>
      <c r="AF5430" s="122">
        <v>0</v>
      </c>
      <c r="AG5430" s="122">
        <v>0</v>
      </c>
      <c r="AH5430" s="122">
        <v>0</v>
      </c>
      <c r="AI5430" s="122">
        <v>0</v>
      </c>
      <c r="AJ5430" s="122">
        <v>0</v>
      </c>
      <c r="AK5430" s="122">
        <v>0</v>
      </c>
      <c r="AL5430" s="122">
        <v>0</v>
      </c>
    </row>
    <row r="5431" spans="1:38" hidden="1" x14ac:dyDescent="0.25">
      <c r="A5431" s="122" t="s">
        <v>2284</v>
      </c>
      <c r="B5431" s="122">
        <v>1</v>
      </c>
      <c r="C5431" s="122" t="s">
        <v>2285</v>
      </c>
      <c r="D5431" s="122" t="s">
        <v>2160</v>
      </c>
      <c r="E5431" s="122">
        <v>98</v>
      </c>
      <c r="F5431" s="122">
        <v>0</v>
      </c>
      <c r="G5431" s="122">
        <v>0</v>
      </c>
      <c r="H5431" s="122">
        <v>0</v>
      </c>
      <c r="I5431" s="122">
        <v>0</v>
      </c>
      <c r="J5431" s="122">
        <v>0</v>
      </c>
      <c r="K5431" s="122">
        <v>0</v>
      </c>
      <c r="L5431" s="122">
        <v>0</v>
      </c>
      <c r="M5431" s="122">
        <v>0</v>
      </c>
      <c r="N5431" s="122">
        <v>0</v>
      </c>
      <c r="O5431" s="122">
        <v>0</v>
      </c>
      <c r="P5431" s="122">
        <v>0</v>
      </c>
      <c r="Q5431" s="122">
        <v>0</v>
      </c>
      <c r="R5431" s="122">
        <v>0</v>
      </c>
      <c r="S5431" s="122">
        <v>0</v>
      </c>
      <c r="T5431" s="122">
        <v>0</v>
      </c>
      <c r="U5431" s="122">
        <v>0</v>
      </c>
      <c r="V5431" s="122">
        <v>0</v>
      </c>
      <c r="W5431" s="122">
        <v>0</v>
      </c>
      <c r="X5431" s="122">
        <v>0</v>
      </c>
      <c r="Y5431" s="122">
        <v>0</v>
      </c>
      <c r="Z5431" s="122">
        <v>0</v>
      </c>
      <c r="AA5431" s="122">
        <v>0</v>
      </c>
      <c r="AB5431" s="122">
        <v>0</v>
      </c>
      <c r="AC5431" s="122">
        <v>0</v>
      </c>
      <c r="AD5431" s="122">
        <v>0</v>
      </c>
      <c r="AE5431" s="122">
        <v>0</v>
      </c>
      <c r="AF5431" s="122">
        <v>0</v>
      </c>
      <c r="AG5431" s="122">
        <v>0</v>
      </c>
      <c r="AH5431" s="122">
        <v>0</v>
      </c>
      <c r="AI5431" s="122">
        <v>0</v>
      </c>
      <c r="AJ5431" s="122">
        <v>0</v>
      </c>
      <c r="AK5431" s="122">
        <v>0</v>
      </c>
      <c r="AL5431" s="122">
        <v>0</v>
      </c>
    </row>
    <row r="5432" spans="1:38" hidden="1" x14ac:dyDescent="0.25">
      <c r="A5432" s="122" t="s">
        <v>2284</v>
      </c>
      <c r="B5432" s="122">
        <v>1</v>
      </c>
      <c r="C5432" s="122" t="s">
        <v>2285</v>
      </c>
      <c r="D5432" s="122" t="s">
        <v>2161</v>
      </c>
      <c r="E5432" s="122">
        <v>98</v>
      </c>
      <c r="F5432" s="122">
        <v>0</v>
      </c>
      <c r="G5432" s="122">
        <v>0</v>
      </c>
      <c r="H5432" s="122">
        <v>0</v>
      </c>
      <c r="I5432" s="122">
        <v>0</v>
      </c>
      <c r="J5432" s="122">
        <v>0</v>
      </c>
      <c r="K5432" s="122">
        <v>0</v>
      </c>
      <c r="L5432" s="122">
        <v>0</v>
      </c>
      <c r="M5432" s="122">
        <v>0</v>
      </c>
      <c r="N5432" s="122">
        <v>0</v>
      </c>
      <c r="O5432" s="122">
        <v>0</v>
      </c>
      <c r="P5432" s="122">
        <v>0</v>
      </c>
      <c r="Q5432" s="122">
        <v>0</v>
      </c>
      <c r="R5432" s="122">
        <v>0</v>
      </c>
      <c r="S5432" s="122">
        <v>0</v>
      </c>
      <c r="T5432" s="122">
        <v>0</v>
      </c>
      <c r="U5432" s="122">
        <v>0</v>
      </c>
      <c r="V5432" s="122">
        <v>0</v>
      </c>
      <c r="W5432" s="122">
        <v>0</v>
      </c>
      <c r="X5432" s="122">
        <v>0</v>
      </c>
      <c r="Y5432" s="122">
        <v>0</v>
      </c>
      <c r="Z5432" s="122">
        <v>0</v>
      </c>
      <c r="AA5432" s="122">
        <v>0</v>
      </c>
      <c r="AB5432" s="122">
        <v>0</v>
      </c>
      <c r="AC5432" s="122">
        <v>0</v>
      </c>
      <c r="AD5432" s="122">
        <v>0</v>
      </c>
      <c r="AE5432" s="122">
        <v>0</v>
      </c>
      <c r="AF5432" s="122">
        <v>0</v>
      </c>
      <c r="AG5432" s="122">
        <v>0</v>
      </c>
      <c r="AH5432" s="122">
        <v>0</v>
      </c>
      <c r="AI5432" s="122">
        <v>0</v>
      </c>
      <c r="AJ5432" s="122">
        <v>0</v>
      </c>
      <c r="AK5432" s="122">
        <v>0</v>
      </c>
      <c r="AL5432" s="122">
        <v>0</v>
      </c>
    </row>
    <row r="5433" spans="1:38" hidden="1" x14ac:dyDescent="0.25">
      <c r="A5433" s="122" t="s">
        <v>2284</v>
      </c>
      <c r="B5433" s="122">
        <v>1</v>
      </c>
      <c r="C5433" s="122" t="s">
        <v>2285</v>
      </c>
      <c r="D5433" s="122" t="s">
        <v>2162</v>
      </c>
      <c r="E5433" s="122">
        <v>98</v>
      </c>
      <c r="F5433" s="122">
        <v>0</v>
      </c>
      <c r="G5433" s="122">
        <v>0</v>
      </c>
      <c r="H5433" s="122">
        <v>0</v>
      </c>
      <c r="I5433" s="122">
        <v>0</v>
      </c>
      <c r="J5433" s="122">
        <v>0</v>
      </c>
      <c r="K5433" s="122">
        <v>0</v>
      </c>
      <c r="L5433" s="122">
        <v>0</v>
      </c>
      <c r="M5433" s="122">
        <v>0</v>
      </c>
      <c r="N5433" s="122">
        <v>0</v>
      </c>
      <c r="O5433" s="122">
        <v>0</v>
      </c>
      <c r="P5433" s="122">
        <v>0</v>
      </c>
      <c r="Q5433" s="122">
        <v>0</v>
      </c>
      <c r="R5433" s="122">
        <v>0</v>
      </c>
      <c r="S5433" s="122">
        <v>0</v>
      </c>
      <c r="T5433" s="122">
        <v>0</v>
      </c>
      <c r="U5433" s="122">
        <v>0</v>
      </c>
      <c r="V5433" s="122">
        <v>0</v>
      </c>
      <c r="W5433" s="122">
        <v>0</v>
      </c>
      <c r="X5433" s="122">
        <v>0</v>
      </c>
      <c r="Y5433" s="122">
        <v>0</v>
      </c>
      <c r="Z5433" s="122">
        <v>0</v>
      </c>
      <c r="AA5433" s="122">
        <v>0</v>
      </c>
      <c r="AB5433" s="122">
        <v>0</v>
      </c>
      <c r="AC5433" s="122">
        <v>0</v>
      </c>
      <c r="AD5433" s="122">
        <v>0</v>
      </c>
      <c r="AE5433" s="122">
        <v>0</v>
      </c>
      <c r="AF5433" s="122">
        <v>0</v>
      </c>
      <c r="AG5433" s="122">
        <v>0</v>
      </c>
      <c r="AH5433" s="122">
        <v>0</v>
      </c>
      <c r="AI5433" s="122">
        <v>0</v>
      </c>
      <c r="AJ5433" s="122">
        <v>0</v>
      </c>
      <c r="AK5433" s="122">
        <v>0</v>
      </c>
      <c r="AL5433" s="122">
        <v>0</v>
      </c>
    </row>
    <row r="5434" spans="1:38" hidden="1" x14ac:dyDescent="0.25">
      <c r="A5434" s="122" t="s">
        <v>2284</v>
      </c>
      <c r="B5434" s="122">
        <v>1</v>
      </c>
      <c r="C5434" s="122" t="s">
        <v>2285</v>
      </c>
      <c r="D5434" s="122" t="s">
        <v>2163</v>
      </c>
      <c r="E5434" s="122">
        <v>98</v>
      </c>
      <c r="F5434" s="122">
        <v>0</v>
      </c>
      <c r="G5434" s="122">
        <v>0</v>
      </c>
      <c r="H5434" s="122">
        <v>0</v>
      </c>
      <c r="I5434" s="122">
        <v>0</v>
      </c>
      <c r="J5434" s="122">
        <v>0</v>
      </c>
      <c r="K5434" s="122">
        <v>0</v>
      </c>
      <c r="L5434" s="122">
        <v>0</v>
      </c>
      <c r="M5434" s="122">
        <v>0</v>
      </c>
      <c r="N5434" s="122">
        <v>0</v>
      </c>
      <c r="O5434" s="122">
        <v>0</v>
      </c>
      <c r="P5434" s="122">
        <v>0</v>
      </c>
      <c r="Q5434" s="122">
        <v>0</v>
      </c>
      <c r="R5434" s="122">
        <v>0</v>
      </c>
      <c r="S5434" s="122">
        <v>0</v>
      </c>
      <c r="T5434" s="122">
        <v>0</v>
      </c>
      <c r="U5434" s="122">
        <v>0</v>
      </c>
      <c r="V5434" s="122">
        <v>0</v>
      </c>
      <c r="W5434" s="122">
        <v>0</v>
      </c>
      <c r="X5434" s="122">
        <v>0</v>
      </c>
      <c r="Y5434" s="122">
        <v>0</v>
      </c>
      <c r="Z5434" s="122">
        <v>0</v>
      </c>
      <c r="AA5434" s="122">
        <v>0</v>
      </c>
      <c r="AB5434" s="122">
        <v>0</v>
      </c>
      <c r="AC5434" s="122">
        <v>0</v>
      </c>
      <c r="AD5434" s="122">
        <v>0</v>
      </c>
      <c r="AE5434" s="122">
        <v>0</v>
      </c>
      <c r="AF5434" s="122">
        <v>0</v>
      </c>
      <c r="AG5434" s="122">
        <v>0</v>
      </c>
      <c r="AH5434" s="122">
        <v>0</v>
      </c>
      <c r="AI5434" s="122">
        <v>0</v>
      </c>
      <c r="AJ5434" s="122">
        <v>0</v>
      </c>
      <c r="AK5434" s="122">
        <v>0</v>
      </c>
      <c r="AL5434" s="122">
        <v>0</v>
      </c>
    </row>
    <row r="5435" spans="1:38" hidden="1" x14ac:dyDescent="0.25">
      <c r="A5435" s="122" t="s">
        <v>2284</v>
      </c>
      <c r="B5435" s="122">
        <v>1</v>
      </c>
      <c r="C5435" s="122" t="s">
        <v>2285</v>
      </c>
      <c r="D5435" s="122" t="s">
        <v>2180</v>
      </c>
      <c r="E5435" s="122">
        <v>98</v>
      </c>
      <c r="F5435" s="122">
        <v>0</v>
      </c>
      <c r="G5435" s="122">
        <v>0</v>
      </c>
      <c r="H5435" s="122">
        <v>0</v>
      </c>
      <c r="I5435" s="122">
        <v>0</v>
      </c>
      <c r="J5435" s="122">
        <v>0</v>
      </c>
      <c r="K5435" s="122">
        <v>0</v>
      </c>
      <c r="L5435" s="122">
        <v>0</v>
      </c>
      <c r="M5435" s="122">
        <v>0</v>
      </c>
      <c r="N5435" s="122">
        <v>0</v>
      </c>
      <c r="O5435" s="122">
        <v>0</v>
      </c>
      <c r="P5435" s="122">
        <v>0</v>
      </c>
      <c r="Q5435" s="122">
        <v>0</v>
      </c>
      <c r="R5435" s="122">
        <v>0</v>
      </c>
      <c r="S5435" s="122">
        <v>0</v>
      </c>
      <c r="T5435" s="122">
        <v>0</v>
      </c>
      <c r="U5435" s="122">
        <v>0</v>
      </c>
      <c r="V5435" s="122">
        <v>0</v>
      </c>
      <c r="W5435" s="122">
        <v>0</v>
      </c>
      <c r="X5435" s="122">
        <v>0</v>
      </c>
      <c r="Y5435" s="122">
        <v>0</v>
      </c>
      <c r="Z5435" s="122">
        <v>0</v>
      </c>
      <c r="AA5435" s="122">
        <v>0</v>
      </c>
      <c r="AB5435" s="122">
        <v>0</v>
      </c>
      <c r="AC5435" s="122">
        <v>0</v>
      </c>
      <c r="AD5435" s="122">
        <v>0</v>
      </c>
      <c r="AE5435" s="122">
        <v>0</v>
      </c>
      <c r="AF5435" s="122">
        <v>0</v>
      </c>
      <c r="AG5435" s="122">
        <v>0</v>
      </c>
      <c r="AH5435" s="122">
        <v>0</v>
      </c>
      <c r="AI5435" s="122">
        <v>0</v>
      </c>
      <c r="AJ5435" s="122">
        <v>0</v>
      </c>
      <c r="AK5435" s="122">
        <v>0</v>
      </c>
      <c r="AL5435" s="122">
        <v>0</v>
      </c>
    </row>
    <row r="5436" spans="1:38" hidden="1" x14ac:dyDescent="0.25">
      <c r="A5436" s="122" t="s">
        <v>2284</v>
      </c>
      <c r="B5436" s="122">
        <v>1</v>
      </c>
      <c r="C5436" s="122" t="s">
        <v>2285</v>
      </c>
      <c r="D5436" s="122" t="s">
        <v>2164</v>
      </c>
      <c r="E5436" s="122">
        <v>98</v>
      </c>
      <c r="F5436" s="122">
        <v>0</v>
      </c>
      <c r="G5436" s="122">
        <v>0</v>
      </c>
      <c r="H5436" s="122">
        <v>0</v>
      </c>
      <c r="I5436" s="122">
        <v>0</v>
      </c>
      <c r="J5436" s="122">
        <v>0</v>
      </c>
      <c r="K5436" s="122">
        <v>0</v>
      </c>
      <c r="L5436" s="122">
        <v>0</v>
      </c>
      <c r="M5436" s="122">
        <v>0</v>
      </c>
      <c r="N5436" s="122">
        <v>0</v>
      </c>
      <c r="O5436" s="122">
        <v>0</v>
      </c>
      <c r="P5436" s="122">
        <v>0</v>
      </c>
      <c r="Q5436" s="122">
        <v>0</v>
      </c>
      <c r="R5436" s="122">
        <v>0</v>
      </c>
      <c r="S5436" s="122">
        <v>0</v>
      </c>
      <c r="T5436" s="122">
        <v>0</v>
      </c>
      <c r="U5436" s="122">
        <v>0</v>
      </c>
      <c r="V5436" s="122">
        <v>0</v>
      </c>
      <c r="W5436" s="122">
        <v>0</v>
      </c>
      <c r="X5436" s="122">
        <v>0</v>
      </c>
      <c r="Y5436" s="122">
        <v>0</v>
      </c>
      <c r="Z5436" s="122">
        <v>0</v>
      </c>
      <c r="AA5436" s="122">
        <v>0</v>
      </c>
      <c r="AB5436" s="122">
        <v>0</v>
      </c>
      <c r="AC5436" s="122">
        <v>0</v>
      </c>
      <c r="AD5436" s="122">
        <v>0</v>
      </c>
      <c r="AE5436" s="122">
        <v>0</v>
      </c>
      <c r="AF5436" s="122">
        <v>0</v>
      </c>
      <c r="AG5436" s="122">
        <v>0</v>
      </c>
      <c r="AH5436" s="122">
        <v>0</v>
      </c>
      <c r="AI5436" s="122">
        <v>0</v>
      </c>
      <c r="AJ5436" s="122">
        <v>0</v>
      </c>
      <c r="AK5436" s="122">
        <v>0</v>
      </c>
      <c r="AL5436" s="122">
        <v>0</v>
      </c>
    </row>
    <row r="5437" spans="1:38" hidden="1" x14ac:dyDescent="0.25">
      <c r="A5437" s="122" t="s">
        <v>2284</v>
      </c>
      <c r="B5437" s="122">
        <v>1</v>
      </c>
      <c r="C5437" s="122" t="s">
        <v>2285</v>
      </c>
      <c r="D5437" s="122" t="s">
        <v>2165</v>
      </c>
      <c r="E5437" s="122">
        <v>98</v>
      </c>
      <c r="F5437" s="122">
        <v>0</v>
      </c>
      <c r="G5437" s="122">
        <v>0</v>
      </c>
      <c r="H5437" s="122">
        <v>0</v>
      </c>
      <c r="I5437" s="122">
        <v>0</v>
      </c>
      <c r="J5437" s="122">
        <v>0</v>
      </c>
      <c r="K5437" s="122">
        <v>0</v>
      </c>
      <c r="L5437" s="122">
        <v>0</v>
      </c>
      <c r="M5437" s="122">
        <v>0</v>
      </c>
      <c r="N5437" s="122">
        <v>0</v>
      </c>
      <c r="O5437" s="122">
        <v>0</v>
      </c>
      <c r="P5437" s="122">
        <v>0</v>
      </c>
      <c r="Q5437" s="122">
        <v>0</v>
      </c>
      <c r="R5437" s="122">
        <v>0</v>
      </c>
      <c r="S5437" s="122">
        <v>0</v>
      </c>
      <c r="T5437" s="122">
        <v>0</v>
      </c>
      <c r="U5437" s="122">
        <v>0</v>
      </c>
      <c r="V5437" s="122">
        <v>0</v>
      </c>
      <c r="W5437" s="122">
        <v>0</v>
      </c>
      <c r="X5437" s="122">
        <v>0</v>
      </c>
      <c r="Y5437" s="122">
        <v>0</v>
      </c>
      <c r="Z5437" s="122">
        <v>0</v>
      </c>
      <c r="AA5437" s="122">
        <v>0</v>
      </c>
      <c r="AB5437" s="122">
        <v>0</v>
      </c>
      <c r="AC5437" s="122">
        <v>0</v>
      </c>
      <c r="AD5437" s="122">
        <v>0</v>
      </c>
      <c r="AE5437" s="122">
        <v>0</v>
      </c>
      <c r="AF5437" s="122">
        <v>0</v>
      </c>
      <c r="AG5437" s="122">
        <v>0</v>
      </c>
      <c r="AH5437" s="122">
        <v>0</v>
      </c>
      <c r="AI5437" s="122">
        <v>0</v>
      </c>
      <c r="AJ5437" s="122">
        <v>0</v>
      </c>
      <c r="AK5437" s="122">
        <v>0</v>
      </c>
      <c r="AL5437" s="122">
        <v>0</v>
      </c>
    </row>
    <row r="5438" spans="1:38" hidden="1" x14ac:dyDescent="0.25">
      <c r="A5438" s="122" t="s">
        <v>2284</v>
      </c>
      <c r="B5438" s="122">
        <v>1</v>
      </c>
      <c r="C5438" s="122" t="s">
        <v>2285</v>
      </c>
      <c r="D5438" s="122" t="s">
        <v>2166</v>
      </c>
      <c r="E5438" s="122">
        <v>98</v>
      </c>
      <c r="F5438" s="122">
        <v>0</v>
      </c>
      <c r="G5438" s="122">
        <v>0</v>
      </c>
      <c r="H5438" s="122">
        <v>0</v>
      </c>
      <c r="I5438" s="122">
        <v>0</v>
      </c>
      <c r="J5438" s="122">
        <v>0</v>
      </c>
      <c r="K5438" s="122">
        <v>0</v>
      </c>
      <c r="L5438" s="122">
        <v>0</v>
      </c>
      <c r="M5438" s="122">
        <v>0</v>
      </c>
      <c r="N5438" s="122">
        <v>0</v>
      </c>
      <c r="O5438" s="122">
        <v>0</v>
      </c>
      <c r="P5438" s="122">
        <v>0</v>
      </c>
      <c r="Q5438" s="122">
        <v>0</v>
      </c>
      <c r="R5438" s="122">
        <v>0</v>
      </c>
      <c r="S5438" s="122">
        <v>0</v>
      </c>
      <c r="T5438" s="122">
        <v>0</v>
      </c>
      <c r="U5438" s="122">
        <v>0</v>
      </c>
      <c r="V5438" s="122">
        <v>0</v>
      </c>
      <c r="W5438" s="122">
        <v>0</v>
      </c>
      <c r="X5438" s="122">
        <v>0</v>
      </c>
      <c r="Y5438" s="122">
        <v>0</v>
      </c>
      <c r="Z5438" s="122">
        <v>0</v>
      </c>
      <c r="AA5438" s="122">
        <v>0</v>
      </c>
      <c r="AB5438" s="122">
        <v>0</v>
      </c>
      <c r="AC5438" s="122">
        <v>0</v>
      </c>
      <c r="AD5438" s="122">
        <v>0</v>
      </c>
      <c r="AE5438" s="122">
        <v>0</v>
      </c>
      <c r="AF5438" s="122">
        <v>0</v>
      </c>
      <c r="AG5438" s="122">
        <v>0</v>
      </c>
      <c r="AH5438" s="122">
        <v>0</v>
      </c>
      <c r="AI5438" s="122">
        <v>0</v>
      </c>
      <c r="AJ5438" s="122">
        <v>0</v>
      </c>
      <c r="AK5438" s="122">
        <v>0</v>
      </c>
      <c r="AL5438" s="122">
        <v>0</v>
      </c>
    </row>
    <row r="5439" spans="1:38" hidden="1" x14ac:dyDescent="0.25">
      <c r="A5439" s="122" t="s">
        <v>2284</v>
      </c>
      <c r="B5439" s="122">
        <v>1</v>
      </c>
      <c r="C5439" s="122" t="s">
        <v>2285</v>
      </c>
      <c r="D5439" s="122" t="s">
        <v>2167</v>
      </c>
      <c r="E5439" s="122">
        <v>98</v>
      </c>
      <c r="F5439" s="122">
        <v>0</v>
      </c>
      <c r="G5439" s="122">
        <v>0</v>
      </c>
      <c r="H5439" s="122">
        <v>0</v>
      </c>
      <c r="I5439" s="122">
        <v>0</v>
      </c>
      <c r="J5439" s="122">
        <v>0</v>
      </c>
      <c r="K5439" s="122">
        <v>0</v>
      </c>
      <c r="L5439" s="122">
        <v>0</v>
      </c>
      <c r="M5439" s="122">
        <v>0</v>
      </c>
      <c r="N5439" s="122">
        <v>0</v>
      </c>
      <c r="O5439" s="122">
        <v>0</v>
      </c>
      <c r="P5439" s="122">
        <v>0</v>
      </c>
      <c r="Q5439" s="122">
        <v>0</v>
      </c>
      <c r="R5439" s="122">
        <v>0</v>
      </c>
      <c r="S5439" s="122">
        <v>0</v>
      </c>
      <c r="T5439" s="122">
        <v>0</v>
      </c>
      <c r="U5439" s="122">
        <v>0</v>
      </c>
      <c r="V5439" s="122">
        <v>0</v>
      </c>
      <c r="W5439" s="122">
        <v>0</v>
      </c>
      <c r="X5439" s="122">
        <v>0</v>
      </c>
      <c r="Y5439" s="122">
        <v>0</v>
      </c>
      <c r="Z5439" s="122">
        <v>0</v>
      </c>
      <c r="AA5439" s="122">
        <v>0</v>
      </c>
      <c r="AB5439" s="122">
        <v>0</v>
      </c>
      <c r="AC5439" s="122">
        <v>0</v>
      </c>
      <c r="AD5439" s="122">
        <v>0</v>
      </c>
      <c r="AE5439" s="122">
        <v>0</v>
      </c>
      <c r="AF5439" s="122">
        <v>0</v>
      </c>
      <c r="AG5439" s="122">
        <v>0</v>
      </c>
      <c r="AH5439" s="122">
        <v>0</v>
      </c>
      <c r="AI5439" s="122">
        <v>0</v>
      </c>
      <c r="AJ5439" s="122">
        <v>0</v>
      </c>
      <c r="AK5439" s="122">
        <v>0</v>
      </c>
      <c r="AL5439" s="122">
        <v>0</v>
      </c>
    </row>
    <row r="5440" spans="1:38" hidden="1" x14ac:dyDescent="0.25">
      <c r="A5440" s="122" t="s">
        <v>2284</v>
      </c>
      <c r="B5440" s="122">
        <v>1</v>
      </c>
      <c r="C5440" s="122" t="s">
        <v>2285</v>
      </c>
      <c r="D5440" s="122" t="s">
        <v>2168</v>
      </c>
      <c r="E5440" s="122">
        <v>98</v>
      </c>
      <c r="F5440" s="122">
        <v>0</v>
      </c>
      <c r="G5440" s="122">
        <v>0</v>
      </c>
      <c r="H5440" s="122">
        <v>0</v>
      </c>
      <c r="I5440" s="122">
        <v>0</v>
      </c>
      <c r="J5440" s="122">
        <v>0</v>
      </c>
      <c r="K5440" s="122">
        <v>0</v>
      </c>
      <c r="L5440" s="122">
        <v>0</v>
      </c>
      <c r="M5440" s="122">
        <v>0</v>
      </c>
      <c r="N5440" s="122">
        <v>0</v>
      </c>
      <c r="O5440" s="122">
        <v>0</v>
      </c>
      <c r="P5440" s="122">
        <v>0</v>
      </c>
      <c r="Q5440" s="122">
        <v>0</v>
      </c>
      <c r="R5440" s="122">
        <v>0</v>
      </c>
      <c r="S5440" s="122">
        <v>0</v>
      </c>
      <c r="T5440" s="122">
        <v>0</v>
      </c>
      <c r="U5440" s="122">
        <v>0</v>
      </c>
      <c r="V5440" s="122">
        <v>0</v>
      </c>
      <c r="W5440" s="122">
        <v>0</v>
      </c>
      <c r="X5440" s="122">
        <v>0</v>
      </c>
      <c r="Y5440" s="122">
        <v>0</v>
      </c>
      <c r="Z5440" s="122">
        <v>0</v>
      </c>
      <c r="AA5440" s="122">
        <v>0</v>
      </c>
      <c r="AB5440" s="122">
        <v>0</v>
      </c>
      <c r="AC5440" s="122">
        <v>0</v>
      </c>
      <c r="AD5440" s="122">
        <v>0</v>
      </c>
      <c r="AE5440" s="122">
        <v>0</v>
      </c>
      <c r="AF5440" s="122">
        <v>0</v>
      </c>
      <c r="AG5440" s="122">
        <v>0</v>
      </c>
      <c r="AH5440" s="122">
        <v>0</v>
      </c>
      <c r="AI5440" s="122">
        <v>0</v>
      </c>
      <c r="AJ5440" s="122">
        <v>0</v>
      </c>
      <c r="AK5440" s="122">
        <v>0</v>
      </c>
      <c r="AL5440" s="122">
        <v>0</v>
      </c>
    </row>
    <row r="5441" spans="1:38" hidden="1" x14ac:dyDescent="0.25">
      <c r="A5441" s="122" t="s">
        <v>2286</v>
      </c>
      <c r="B5441" s="122">
        <v>1</v>
      </c>
      <c r="C5441" s="122" t="s">
        <v>2287</v>
      </c>
      <c r="D5441" s="122" t="s">
        <v>2120</v>
      </c>
      <c r="E5441" s="122">
        <v>99</v>
      </c>
      <c r="F5441" s="122">
        <v>0</v>
      </c>
      <c r="G5441" s="122">
        <v>0</v>
      </c>
      <c r="H5441" s="122">
        <v>0</v>
      </c>
      <c r="I5441" s="122">
        <v>0</v>
      </c>
      <c r="J5441" s="122">
        <v>2.9835000000000002E-8</v>
      </c>
      <c r="K5441" s="122">
        <v>8.8841999999999996E-8</v>
      </c>
      <c r="L5441" s="122">
        <v>7.9692600000000003E-7</v>
      </c>
      <c r="M5441" s="122">
        <v>2.1852479999999999E-6</v>
      </c>
      <c r="N5441" s="122">
        <v>4.2982289999999999E-6</v>
      </c>
      <c r="O5441" s="122">
        <v>7.1610630000000004E-6</v>
      </c>
      <c r="P5441" s="122">
        <v>1.0776401999999999E-5</v>
      </c>
      <c r="Q5441" s="122">
        <v>1.4540916E-5</v>
      </c>
      <c r="R5441" s="122">
        <v>1.8503004E-5</v>
      </c>
      <c r="S5441" s="122">
        <v>2.2545978E-5</v>
      </c>
      <c r="T5441" s="122">
        <v>2.6883324E-5</v>
      </c>
      <c r="U5441" s="122">
        <v>3.1263765000000001E-5</v>
      </c>
      <c r="V5441" s="122">
        <v>3.5808629999999997E-5</v>
      </c>
      <c r="W5441" s="122">
        <v>4.0312389E-5</v>
      </c>
      <c r="X5441" s="122">
        <v>4.5081348000000003E-5</v>
      </c>
      <c r="Y5441" s="122">
        <v>5.0340263999999998E-5</v>
      </c>
      <c r="Z5441" s="122">
        <v>5.6122287000000001E-5</v>
      </c>
      <c r="AA5441" s="122">
        <v>6.1674249000000001E-5</v>
      </c>
      <c r="AB5441" s="122">
        <v>6.7429751999999998E-5</v>
      </c>
      <c r="AC5441" s="122">
        <v>7.3257521999999995E-5</v>
      </c>
      <c r="AD5441" s="122">
        <v>7.8467375999999995E-5</v>
      </c>
      <c r="AE5441" s="122">
        <v>8.3975579999999995E-5</v>
      </c>
      <c r="AF5441" s="122">
        <v>8.9953188000000005E-5</v>
      </c>
      <c r="AG5441" s="122">
        <v>9.5444153999999998E-5</v>
      </c>
      <c r="AH5441" s="122">
        <v>1.00736883E-4</v>
      </c>
      <c r="AI5441" s="122">
        <v>1.06291497E-4</v>
      </c>
      <c r="AJ5441" s="122">
        <v>1.0739274E-4</v>
      </c>
      <c r="AK5441" s="122">
        <v>1.09015101E-4</v>
      </c>
      <c r="AL5441" s="122">
        <v>0</v>
      </c>
    </row>
    <row r="5442" spans="1:38" hidden="1" x14ac:dyDescent="0.25">
      <c r="A5442" s="122" t="s">
        <v>2286</v>
      </c>
      <c r="B5442" s="122">
        <v>1</v>
      </c>
      <c r="C5442" s="122" t="s">
        <v>2287</v>
      </c>
      <c r="D5442" s="122" t="s">
        <v>2121</v>
      </c>
      <c r="E5442" s="122">
        <v>99</v>
      </c>
      <c r="F5442" s="122">
        <v>0</v>
      </c>
      <c r="G5442" s="122">
        <v>0</v>
      </c>
      <c r="H5442" s="122">
        <v>0</v>
      </c>
      <c r="I5442" s="122">
        <v>0</v>
      </c>
      <c r="J5442" s="122">
        <v>2.11497E-7</v>
      </c>
      <c r="K5442" s="122">
        <v>6.3250200000000003E-7</v>
      </c>
      <c r="L5442" s="122">
        <v>5.6706390000000004E-6</v>
      </c>
      <c r="M5442" s="122">
        <v>1.5571218E-5</v>
      </c>
      <c r="N5442" s="122">
        <v>3.0540431999999997E-5</v>
      </c>
      <c r="O5442" s="122">
        <v>5.0777181E-5</v>
      </c>
      <c r="P5442" s="122">
        <v>7.6401468000000003E-5</v>
      </c>
      <c r="Q5442" s="122">
        <v>1.02511071E-4</v>
      </c>
      <c r="R5442" s="122">
        <v>1.2905427600000001E-4</v>
      </c>
      <c r="S5442" s="122">
        <v>1.5659131800000001E-4</v>
      </c>
      <c r="T5442" s="122">
        <v>1.8474826500000001E-4</v>
      </c>
      <c r="U5442" s="122">
        <v>2.14215963E-4</v>
      </c>
      <c r="V5442" s="122">
        <v>2.4545851200000001E-4</v>
      </c>
      <c r="W5442" s="122">
        <v>2.7689730899999997E-4</v>
      </c>
      <c r="X5442" s="122">
        <v>3.0940486200000002E-4</v>
      </c>
      <c r="Y5442" s="122">
        <v>3.4270801499999999E-4</v>
      </c>
      <c r="Z5442" s="122">
        <v>3.7616299500000002E-4</v>
      </c>
      <c r="AA5442" s="122">
        <v>4.0979367000000002E-4</v>
      </c>
      <c r="AB5442" s="122">
        <v>4.44417519E-4</v>
      </c>
      <c r="AC5442" s="122">
        <v>4.7985022799999999E-4</v>
      </c>
      <c r="AD5442" s="122">
        <v>5.1565554299999995E-4</v>
      </c>
      <c r="AE5442" s="122">
        <v>5.5209800099999999E-4</v>
      </c>
      <c r="AF5442" s="122">
        <v>5.8955087099999998E-4</v>
      </c>
      <c r="AG5442" s="122">
        <v>6.2832112199999999E-4</v>
      </c>
      <c r="AH5442" s="122">
        <v>6.6895175100000002E-4</v>
      </c>
      <c r="AI5442" s="122">
        <v>7.1111324699999997E-4</v>
      </c>
      <c r="AJ5442" s="122">
        <v>7.3675013100000001E-4</v>
      </c>
      <c r="AK5442" s="122">
        <v>7.4988880200000003E-4</v>
      </c>
      <c r="AL5442" s="122">
        <v>0</v>
      </c>
    </row>
    <row r="5443" spans="1:38" hidden="1" x14ac:dyDescent="0.25">
      <c r="A5443" s="122" t="s">
        <v>2286</v>
      </c>
      <c r="B5443" s="122">
        <v>1</v>
      </c>
      <c r="C5443" s="122" t="s">
        <v>2287</v>
      </c>
      <c r="D5443" s="122" t="s">
        <v>2122</v>
      </c>
      <c r="E5443" s="122">
        <v>99</v>
      </c>
      <c r="F5443" s="122">
        <v>0</v>
      </c>
      <c r="G5443" s="122">
        <v>0</v>
      </c>
      <c r="H5443" s="122">
        <v>0</v>
      </c>
      <c r="I5443" s="122">
        <v>0</v>
      </c>
      <c r="J5443" s="122">
        <v>1.23981E-7</v>
      </c>
      <c r="K5443" s="122">
        <v>3.7326899999999998E-7</v>
      </c>
      <c r="L5443" s="122">
        <v>3.3673770000000002E-6</v>
      </c>
      <c r="M5443" s="122">
        <v>9.2727179999999994E-6</v>
      </c>
      <c r="N5443" s="122">
        <v>1.8209295000000002E-5</v>
      </c>
      <c r="O5443" s="122">
        <v>3.0394571999999999E-5</v>
      </c>
      <c r="P5443" s="122">
        <v>4.5965789999999999E-5</v>
      </c>
      <c r="Q5443" s="122">
        <v>6.1758450000000005E-5</v>
      </c>
      <c r="R5443" s="122">
        <v>7.7947584000000002E-5</v>
      </c>
      <c r="S5443" s="122">
        <v>9.4744688999999998E-5</v>
      </c>
      <c r="T5443" s="122">
        <v>1.1212324499999999E-4</v>
      </c>
      <c r="U5443" s="122">
        <v>1.3036767899999999E-4</v>
      </c>
      <c r="V5443" s="122">
        <v>1.4962782899999999E-4</v>
      </c>
      <c r="W5443" s="122">
        <v>1.6880178899999999E-4</v>
      </c>
      <c r="X5443" s="122">
        <v>1.8850415999999999E-4</v>
      </c>
      <c r="Y5443" s="122">
        <v>2.0865538199999999E-4</v>
      </c>
      <c r="Z5443" s="122">
        <v>2.2968242699999999E-4</v>
      </c>
      <c r="AA5443" s="122">
        <v>2.5110594600000002E-4</v>
      </c>
      <c r="AB5443" s="122">
        <v>2.7245388300000002E-4</v>
      </c>
      <c r="AC5443" s="122">
        <v>2.9401862100000002E-4</v>
      </c>
      <c r="AD5443" s="122">
        <v>3.1604878499999999E-4</v>
      </c>
      <c r="AE5443" s="122">
        <v>3.3886128900000002E-4</v>
      </c>
      <c r="AF5443" s="122">
        <v>3.6241834199999997E-4</v>
      </c>
      <c r="AG5443" s="122">
        <v>3.8691884400000003E-4</v>
      </c>
      <c r="AH5443" s="122">
        <v>4.1192654100000002E-4</v>
      </c>
      <c r="AI5443" s="122">
        <v>4.3770928499999999E-4</v>
      </c>
      <c r="AJ5443" s="122">
        <v>4.4166142800000001E-4</v>
      </c>
      <c r="AK5443" s="122">
        <v>4.5022606199999999E-4</v>
      </c>
      <c r="AL5443" s="122">
        <v>0</v>
      </c>
    </row>
    <row r="5444" spans="1:38" hidden="1" x14ac:dyDescent="0.25">
      <c r="A5444" s="122" t="s">
        <v>2286</v>
      </c>
      <c r="B5444" s="122">
        <v>1</v>
      </c>
      <c r="C5444" s="122" t="s">
        <v>2287</v>
      </c>
      <c r="D5444" s="122" t="s">
        <v>2175</v>
      </c>
      <c r="E5444" s="122">
        <v>99</v>
      </c>
      <c r="F5444" s="122">
        <v>0</v>
      </c>
      <c r="G5444" s="122">
        <v>0</v>
      </c>
      <c r="H5444" s="122">
        <v>0</v>
      </c>
      <c r="I5444" s="122">
        <v>0</v>
      </c>
      <c r="J5444" s="122">
        <v>2.6519999999999999E-9</v>
      </c>
      <c r="K5444" s="122">
        <v>7.9560000000000002E-9</v>
      </c>
      <c r="L5444" s="122">
        <v>7.1603999999999997E-8</v>
      </c>
      <c r="M5444" s="122">
        <v>1.99563E-7</v>
      </c>
      <c r="N5444" s="122">
        <v>3.94485E-7</v>
      </c>
      <c r="O5444" s="122">
        <v>6.6233699999999996E-7</v>
      </c>
      <c r="P5444" s="122">
        <v>9.8985899999999997E-7</v>
      </c>
      <c r="Q5444" s="122">
        <v>1.3233479999999999E-6</v>
      </c>
      <c r="R5444" s="122">
        <v>1.6581630000000001E-6</v>
      </c>
      <c r="S5444" s="122">
        <v>1.9969560000000002E-6</v>
      </c>
      <c r="T5444" s="122">
        <v>2.3377379999999999E-6</v>
      </c>
      <c r="U5444" s="122">
        <v>2.6858129999999999E-6</v>
      </c>
      <c r="V5444" s="122">
        <v>3.029247E-6</v>
      </c>
      <c r="W5444" s="122">
        <v>3.363399E-6</v>
      </c>
      <c r="X5444" s="122">
        <v>3.6962249999999999E-6</v>
      </c>
      <c r="Y5444" s="122">
        <v>4.0310400000000003E-6</v>
      </c>
      <c r="Z5444" s="122">
        <v>4.3645289999999996E-6</v>
      </c>
      <c r="AA5444" s="122">
        <v>4.7006700000000002E-6</v>
      </c>
      <c r="AB5444" s="122">
        <v>5.0262030000000001E-6</v>
      </c>
      <c r="AC5444" s="122">
        <v>5.3437799999999999E-6</v>
      </c>
      <c r="AD5444" s="122">
        <v>5.6507489999999998E-6</v>
      </c>
      <c r="AE5444" s="122">
        <v>5.9437950000000002E-6</v>
      </c>
      <c r="AF5444" s="122">
        <v>6.2262330000000001E-6</v>
      </c>
      <c r="AG5444" s="122">
        <v>6.5007149999999996E-6</v>
      </c>
      <c r="AH5444" s="122">
        <v>6.7672409999999998E-6</v>
      </c>
      <c r="AI5444" s="122">
        <v>7.0205069999999999E-6</v>
      </c>
      <c r="AJ5444" s="122">
        <v>6.9489030000000004E-6</v>
      </c>
      <c r="AK5444" s="122">
        <v>6.8991779999999998E-6</v>
      </c>
      <c r="AL5444" s="122">
        <v>0</v>
      </c>
    </row>
    <row r="5445" spans="1:38" hidden="1" x14ac:dyDescent="0.25">
      <c r="A5445" s="122" t="s">
        <v>2286</v>
      </c>
      <c r="B5445" s="122">
        <v>1</v>
      </c>
      <c r="C5445" s="122" t="s">
        <v>2287</v>
      </c>
      <c r="D5445" s="122" t="s">
        <v>2123</v>
      </c>
      <c r="E5445" s="122">
        <v>99</v>
      </c>
      <c r="F5445" s="122">
        <v>0</v>
      </c>
      <c r="G5445" s="122">
        <v>0</v>
      </c>
      <c r="H5445" s="122">
        <v>0</v>
      </c>
      <c r="I5445" s="122">
        <v>0</v>
      </c>
      <c r="J5445" s="122">
        <v>2.1083399999999999E-7</v>
      </c>
      <c r="K5445" s="122">
        <v>6.5239199999999998E-7</v>
      </c>
      <c r="L5445" s="122">
        <v>6.0054540000000004E-6</v>
      </c>
      <c r="M5445" s="122">
        <v>1.6887273E-5</v>
      </c>
      <c r="N5445" s="122">
        <v>3.3858746999999997E-5</v>
      </c>
      <c r="O5445" s="122">
        <v>5.7581550000000001E-5</v>
      </c>
      <c r="P5445" s="122">
        <v>8.8558235999999994E-5</v>
      </c>
      <c r="Q5445" s="122">
        <v>1.21001478E-4</v>
      </c>
      <c r="R5445" s="122">
        <v>1.55445654E-4</v>
      </c>
      <c r="S5445" s="122">
        <v>1.9160169599999999E-4</v>
      </c>
      <c r="T5445" s="122">
        <v>2.30485983E-4</v>
      </c>
      <c r="U5445" s="122">
        <v>2.7371490899999999E-4</v>
      </c>
      <c r="V5445" s="122">
        <v>3.1970390399999998E-4</v>
      </c>
      <c r="W5445" s="122">
        <v>3.6547676099999999E-4</v>
      </c>
      <c r="X5445" s="122">
        <v>4.1184565500000002E-4</v>
      </c>
      <c r="Y5445" s="122">
        <v>4.56888549E-4</v>
      </c>
      <c r="Z5445" s="122">
        <v>5.03645961E-4</v>
      </c>
      <c r="AA5445" s="122">
        <v>5.5270066799999998E-4</v>
      </c>
      <c r="AB5445" s="122">
        <v>6.0493644899999998E-4</v>
      </c>
      <c r="AC5445" s="122">
        <v>6.5892652799999995E-4</v>
      </c>
      <c r="AD5445" s="122">
        <v>7.1676930000000002E-4</v>
      </c>
      <c r="AE5445" s="122">
        <v>7.7704064100000004E-4</v>
      </c>
      <c r="AF5445" s="122">
        <v>8.41266114E-4</v>
      </c>
      <c r="AG5445" s="122">
        <v>9.0784589999999999E-4</v>
      </c>
      <c r="AH5445" s="122">
        <v>9.797402939999999E-4</v>
      </c>
      <c r="AI5445" s="122">
        <v>1.0565130420000001E-3</v>
      </c>
      <c r="AJ5445" s="122">
        <v>1.0524554819999999E-3</v>
      </c>
      <c r="AK5445" s="122">
        <v>1.082651154E-3</v>
      </c>
      <c r="AL5445" s="122">
        <v>0</v>
      </c>
    </row>
    <row r="5446" spans="1:38" x14ac:dyDescent="0.25">
      <c r="A5446" s="122" t="s">
        <v>2286</v>
      </c>
      <c r="B5446" s="122">
        <v>1</v>
      </c>
      <c r="C5446" s="122" t="s">
        <v>2287</v>
      </c>
      <c r="D5446" s="122" t="s">
        <v>2124</v>
      </c>
      <c r="E5446" s="122">
        <v>99</v>
      </c>
      <c r="F5446" s="122">
        <v>0</v>
      </c>
      <c r="G5446" s="122">
        <v>0</v>
      </c>
      <c r="H5446" s="122">
        <v>0</v>
      </c>
      <c r="I5446" s="122">
        <v>0</v>
      </c>
      <c r="J5446" s="122">
        <v>1.5626910000000001E-6</v>
      </c>
      <c r="K5446" s="122">
        <v>4.664868E-6</v>
      </c>
      <c r="L5446" s="122">
        <v>4.1921490000000001E-5</v>
      </c>
      <c r="M5446" s="122">
        <v>1.15810188E-4</v>
      </c>
      <c r="N5446" s="122">
        <v>2.28721077E-4</v>
      </c>
      <c r="O5446" s="122">
        <v>3.8395722300000001E-4</v>
      </c>
      <c r="P5446" s="122">
        <v>5.8325038199999999E-4</v>
      </c>
      <c r="Q5446" s="122">
        <v>7.9113999899999997E-4</v>
      </c>
      <c r="R5446" s="122">
        <v>1.004525223E-3</v>
      </c>
      <c r="S5446" s="122">
        <v>1.225792191E-3</v>
      </c>
      <c r="T5446" s="122">
        <v>1.4506121759999999E-3</v>
      </c>
      <c r="U5446" s="122">
        <v>1.6794830909999999E-3</v>
      </c>
      <c r="V5446" s="122">
        <v>1.9100771429999999E-3</v>
      </c>
      <c r="W5446" s="122">
        <v>2.1480749160000001E-3</v>
      </c>
      <c r="X5446" s="122">
        <v>2.400394152E-3</v>
      </c>
      <c r="Y5446" s="122">
        <v>2.6622665549999999E-3</v>
      </c>
      <c r="Z5446" s="122">
        <v>2.9334839429999999E-3</v>
      </c>
      <c r="AA5446" s="122">
        <v>3.2133906090000002E-3</v>
      </c>
      <c r="AB5446" s="122">
        <v>3.5010417779999998E-3</v>
      </c>
      <c r="AC5446" s="122">
        <v>3.7991849219999999E-3</v>
      </c>
      <c r="AD5446" s="122">
        <v>4.1078691030000001E-3</v>
      </c>
      <c r="AE5446" s="122">
        <v>4.4242739189999996E-3</v>
      </c>
      <c r="AF5446" s="122">
        <v>4.7424025349999998E-3</v>
      </c>
      <c r="AG5446" s="122">
        <v>5.0669980529999999E-3</v>
      </c>
      <c r="AH5446" s="122">
        <v>5.3932490819999998E-3</v>
      </c>
      <c r="AI5446" s="122">
        <v>5.7141026279999996E-3</v>
      </c>
      <c r="AJ5446" s="122">
        <v>5.7915569400000004E-3</v>
      </c>
      <c r="AK5446" s="122">
        <v>5.838242748E-3</v>
      </c>
      <c r="AL5446" s="122">
        <v>0</v>
      </c>
    </row>
    <row r="5447" spans="1:38" hidden="1" x14ac:dyDescent="0.25">
      <c r="A5447" s="122" t="s">
        <v>2286</v>
      </c>
      <c r="B5447" s="122">
        <v>1</v>
      </c>
      <c r="C5447" s="122" t="s">
        <v>2287</v>
      </c>
      <c r="D5447" s="122" t="s">
        <v>474</v>
      </c>
      <c r="E5447" s="122">
        <v>99</v>
      </c>
      <c r="F5447" s="122">
        <v>0</v>
      </c>
      <c r="G5447" s="122">
        <v>0</v>
      </c>
      <c r="H5447" s="122">
        <v>0</v>
      </c>
      <c r="I5447" s="122">
        <v>0</v>
      </c>
      <c r="J5447" s="122">
        <v>1.84977E-7</v>
      </c>
      <c r="K5447" s="122">
        <v>5.62887E-7</v>
      </c>
      <c r="L5447" s="122">
        <v>5.1322830000000001E-6</v>
      </c>
      <c r="M5447" s="122">
        <v>1.4324778E-5</v>
      </c>
      <c r="N5447" s="122">
        <v>2.8542812999999999E-5</v>
      </c>
      <c r="O5447" s="122">
        <v>4.8437453999999999E-5</v>
      </c>
      <c r="P5447" s="122">
        <v>7.4252022E-5</v>
      </c>
      <c r="Q5447" s="122">
        <v>1.01548395E-4</v>
      </c>
      <c r="R5447" s="122">
        <v>1.2935130000000001E-4</v>
      </c>
      <c r="S5447" s="122">
        <v>1.5746913E-4</v>
      </c>
      <c r="T5447" s="122">
        <v>1.8655361399999999E-4</v>
      </c>
      <c r="U5447" s="122">
        <v>2.1712587E-4</v>
      </c>
      <c r="V5447" s="122">
        <v>2.5030769400000001E-4</v>
      </c>
      <c r="W5447" s="122">
        <v>2.8466170199999998E-4</v>
      </c>
      <c r="X5447" s="122">
        <v>3.2065265700000002E-4</v>
      </c>
      <c r="Y5447" s="122">
        <v>3.5814066600000001E-4</v>
      </c>
      <c r="Z5447" s="122">
        <v>3.9675909000000002E-4</v>
      </c>
      <c r="AA5447" s="122">
        <v>4.3730816999999999E-4</v>
      </c>
      <c r="AB5447" s="122">
        <v>4.7920512899999999E-4</v>
      </c>
      <c r="AC5447" s="122">
        <v>5.2346833499999999E-4</v>
      </c>
      <c r="AD5447" s="122">
        <v>5.6983192500000002E-4</v>
      </c>
      <c r="AE5447" s="122">
        <v>6.2027694300000004E-4</v>
      </c>
      <c r="AF5447" s="122">
        <v>6.7156264500000003E-4</v>
      </c>
      <c r="AG5447" s="122">
        <v>7.2356571299999999E-4</v>
      </c>
      <c r="AH5447" s="122">
        <v>7.7911118999999997E-4</v>
      </c>
      <c r="AI5447" s="122">
        <v>8.34345057E-4</v>
      </c>
      <c r="AJ5447" s="122">
        <v>8.48110926E-4</v>
      </c>
      <c r="AK5447" s="122">
        <v>8.6478471300000003E-4</v>
      </c>
      <c r="AL5447" s="122">
        <v>0</v>
      </c>
    </row>
    <row r="5448" spans="1:38" hidden="1" x14ac:dyDescent="0.25">
      <c r="A5448" s="122" t="s">
        <v>2286</v>
      </c>
      <c r="B5448" s="122">
        <v>1</v>
      </c>
      <c r="C5448" s="122" t="s">
        <v>2287</v>
      </c>
      <c r="D5448" s="122" t="s">
        <v>2125</v>
      </c>
      <c r="E5448" s="122">
        <v>99</v>
      </c>
      <c r="F5448" s="122">
        <v>0</v>
      </c>
      <c r="G5448" s="122">
        <v>0</v>
      </c>
      <c r="H5448" s="122">
        <v>0</v>
      </c>
      <c r="I5448" s="122">
        <v>0</v>
      </c>
      <c r="J5448" s="122">
        <v>1.6442399999999999E-7</v>
      </c>
      <c r="K5448" s="122">
        <v>4.8929399999999996E-7</v>
      </c>
      <c r="L5448" s="122">
        <v>4.3685069999999997E-6</v>
      </c>
      <c r="M5448" s="122">
        <v>1.1939967000000001E-5</v>
      </c>
      <c r="N5448" s="122">
        <v>2.3333622E-5</v>
      </c>
      <c r="O5448" s="122">
        <v>3.8814009000000003E-5</v>
      </c>
      <c r="P5448" s="122">
        <v>5.8547541E-5</v>
      </c>
      <c r="Q5448" s="122">
        <v>7.8767051999999995E-5</v>
      </c>
      <c r="R5448" s="122">
        <v>9.9633651E-5</v>
      </c>
      <c r="S5448" s="122">
        <v>1.21153968E-4</v>
      </c>
      <c r="T5448" s="122">
        <v>1.4255892300000001E-4</v>
      </c>
      <c r="U5448" s="122">
        <v>1.6439350200000001E-4</v>
      </c>
      <c r="V5448" s="122">
        <v>1.8651847499999999E-4</v>
      </c>
      <c r="W5448" s="122">
        <v>2.0901472800000001E-4</v>
      </c>
      <c r="X5448" s="122">
        <v>2.3250747000000001E-4</v>
      </c>
      <c r="Y5448" s="122">
        <v>2.5655182799999999E-4</v>
      </c>
      <c r="Z5448" s="122">
        <v>2.8133874600000001E-4</v>
      </c>
      <c r="AA5448" s="122">
        <v>3.0639749400000001E-4</v>
      </c>
      <c r="AB5448" s="122">
        <v>3.3172077900000001E-4</v>
      </c>
      <c r="AC5448" s="122">
        <v>3.5711699400000003E-4</v>
      </c>
      <c r="AD5448" s="122">
        <v>3.8279100599999998E-4</v>
      </c>
      <c r="AE5448" s="122">
        <v>4.0809837900000003E-4</v>
      </c>
      <c r="AF5448" s="122">
        <v>4.3364841000000001E-4</v>
      </c>
      <c r="AG5448" s="122">
        <v>4.6052841899999999E-4</v>
      </c>
      <c r="AH5448" s="122">
        <v>4.8883719299999998E-4</v>
      </c>
      <c r="AI5448" s="122">
        <v>5.1667987799999999E-4</v>
      </c>
      <c r="AJ5448" s="122">
        <v>5.2787993700000003E-4</v>
      </c>
      <c r="AK5448" s="122">
        <v>5.3648103599999997E-4</v>
      </c>
      <c r="AL5448" s="122">
        <v>0</v>
      </c>
    </row>
    <row r="5449" spans="1:38" hidden="1" x14ac:dyDescent="0.25">
      <c r="A5449" s="122" t="s">
        <v>2286</v>
      </c>
      <c r="B5449" s="122">
        <v>1</v>
      </c>
      <c r="C5449" s="122" t="s">
        <v>2287</v>
      </c>
      <c r="D5449" s="122" t="s">
        <v>2126</v>
      </c>
      <c r="E5449" s="122">
        <v>99</v>
      </c>
      <c r="F5449" s="122">
        <v>0</v>
      </c>
      <c r="G5449" s="122">
        <v>0</v>
      </c>
      <c r="H5449" s="122">
        <v>0</v>
      </c>
      <c r="I5449" s="122">
        <v>0</v>
      </c>
      <c r="J5449" s="122">
        <v>2.9172000000000001E-8</v>
      </c>
      <c r="K5449" s="122">
        <v>8.5526999999999996E-8</v>
      </c>
      <c r="L5449" s="122">
        <v>7.4919E-7</v>
      </c>
      <c r="M5449" s="122">
        <v>2.0241389999999998E-6</v>
      </c>
      <c r="N5449" s="122">
        <v>3.9189930000000001E-6</v>
      </c>
      <c r="O5449" s="122">
        <v>6.5358540000000004E-6</v>
      </c>
      <c r="P5449" s="122">
        <v>9.8163779999999995E-6</v>
      </c>
      <c r="Q5449" s="122">
        <v>1.3182429E-5</v>
      </c>
      <c r="R5449" s="122">
        <v>1.6510689000000001E-5</v>
      </c>
      <c r="S5449" s="122">
        <v>1.9767344999999999E-5</v>
      </c>
      <c r="T5449" s="122">
        <v>2.3151297000000002E-5</v>
      </c>
      <c r="U5449" s="122">
        <v>2.6584973999999999E-5</v>
      </c>
      <c r="V5449" s="122">
        <v>3.0261308999999999E-5</v>
      </c>
      <c r="W5449" s="122">
        <v>3.4037093999999997E-5</v>
      </c>
      <c r="X5449" s="122">
        <v>3.8050233000000001E-5</v>
      </c>
      <c r="Y5449" s="122">
        <v>4.2657419999999997E-5</v>
      </c>
      <c r="Z5449" s="122">
        <v>4.7577543000000001E-5</v>
      </c>
      <c r="AA5449" s="122">
        <v>5.2960439999999998E-5</v>
      </c>
      <c r="AB5449" s="122">
        <v>5.8657599000000003E-5</v>
      </c>
      <c r="AC5449" s="122">
        <v>6.4709463E-5</v>
      </c>
      <c r="AD5449" s="122">
        <v>7.0645965000000005E-5</v>
      </c>
      <c r="AE5449" s="122">
        <v>7.6991538E-5</v>
      </c>
      <c r="AF5449" s="122">
        <v>8.3290701000000001E-5</v>
      </c>
      <c r="AG5449" s="122">
        <v>8.9788763999999998E-5</v>
      </c>
      <c r="AH5449" s="122">
        <v>9.6295446000000006E-5</v>
      </c>
      <c r="AI5449" s="122">
        <v>1.02618477E-4</v>
      </c>
      <c r="AJ5449" s="122">
        <v>1.0118308199999999E-4</v>
      </c>
      <c r="AK5449" s="122">
        <v>9.9697299000000002E-5</v>
      </c>
      <c r="AL5449" s="122">
        <v>0</v>
      </c>
    </row>
    <row r="5450" spans="1:38" hidden="1" x14ac:dyDescent="0.25">
      <c r="A5450" s="122" t="s">
        <v>2286</v>
      </c>
      <c r="B5450" s="122">
        <v>1</v>
      </c>
      <c r="C5450" s="122" t="s">
        <v>2287</v>
      </c>
      <c r="D5450" s="122" t="s">
        <v>2127</v>
      </c>
      <c r="E5450" s="122">
        <v>99</v>
      </c>
      <c r="F5450" s="122">
        <v>0</v>
      </c>
      <c r="G5450" s="122">
        <v>0</v>
      </c>
      <c r="H5450" s="122">
        <v>0</v>
      </c>
      <c r="I5450" s="122">
        <v>0</v>
      </c>
      <c r="J5450" s="122">
        <v>3.5801999999999999E-8</v>
      </c>
      <c r="K5450" s="122">
        <v>1.07406E-7</v>
      </c>
      <c r="L5450" s="122">
        <v>9.6996900000000002E-7</v>
      </c>
      <c r="M5450" s="122">
        <v>2.6791829999999999E-6</v>
      </c>
      <c r="N5450" s="122">
        <v>5.2927290000000003E-6</v>
      </c>
      <c r="O5450" s="122">
        <v>8.8828739999999998E-6</v>
      </c>
      <c r="P5450" s="122">
        <v>1.3494702E-5</v>
      </c>
      <c r="Q5450" s="122">
        <v>1.8257694E-5</v>
      </c>
      <c r="R5450" s="122">
        <v>2.3222901E-5</v>
      </c>
      <c r="S5450" s="122">
        <v>2.8442700000000001E-5</v>
      </c>
      <c r="T5450" s="122">
        <v>3.3877310999999998E-5</v>
      </c>
      <c r="U5450" s="122">
        <v>3.9617565000000003E-5</v>
      </c>
      <c r="V5450" s="122">
        <v>4.5564011999999999E-5</v>
      </c>
      <c r="W5450" s="122">
        <v>5.1656982000000001E-5</v>
      </c>
      <c r="X5450" s="122">
        <v>5.7961448999999998E-5</v>
      </c>
      <c r="Y5450" s="122">
        <v>6.4230114000000005E-5</v>
      </c>
      <c r="Z5450" s="122">
        <v>7.0716242999999997E-5</v>
      </c>
      <c r="AA5450" s="122">
        <v>7.7490113999999997E-5</v>
      </c>
      <c r="AB5450" s="122">
        <v>8.4472166999999997E-5</v>
      </c>
      <c r="AC5450" s="122">
        <v>9.1773785999999994E-5</v>
      </c>
      <c r="AD5450" s="122">
        <v>9.9339279000000002E-5</v>
      </c>
      <c r="AE5450" s="122">
        <v>1.07133507E-4</v>
      </c>
      <c r="AF5450" s="122">
        <v>1.15078236E-4</v>
      </c>
      <c r="AG5450" s="122">
        <v>1.2339026700000001E-4</v>
      </c>
      <c r="AH5450" s="122">
        <v>1.32239328E-4</v>
      </c>
      <c r="AI5450" s="122">
        <v>1.41509394E-4</v>
      </c>
      <c r="AJ5450" s="122">
        <v>1.4543302800000001E-4</v>
      </c>
      <c r="AK5450" s="122">
        <v>1.4929434000000001E-4</v>
      </c>
      <c r="AL5450" s="122">
        <v>0</v>
      </c>
    </row>
    <row r="5451" spans="1:38" hidden="1" x14ac:dyDescent="0.25">
      <c r="A5451" s="122" t="s">
        <v>2286</v>
      </c>
      <c r="B5451" s="122">
        <v>1</v>
      </c>
      <c r="C5451" s="122" t="s">
        <v>2287</v>
      </c>
      <c r="D5451" s="122" t="s">
        <v>2128</v>
      </c>
      <c r="E5451" s="122">
        <v>99</v>
      </c>
      <c r="F5451" s="122">
        <v>0</v>
      </c>
      <c r="G5451" s="122">
        <v>0</v>
      </c>
      <c r="H5451" s="122">
        <v>0</v>
      </c>
      <c r="I5451" s="122">
        <v>0</v>
      </c>
      <c r="J5451" s="122">
        <v>7.0675799999999996E-7</v>
      </c>
      <c r="K5451" s="122">
        <v>2.1395009999999998E-6</v>
      </c>
      <c r="L5451" s="122">
        <v>1.9447115999999999E-5</v>
      </c>
      <c r="M5451" s="122">
        <v>5.4137927999999999E-5</v>
      </c>
      <c r="N5451" s="122">
        <v>1.07376165E-4</v>
      </c>
      <c r="O5451" s="122">
        <v>1.8062970900000001E-4</v>
      </c>
      <c r="P5451" s="122">
        <v>2.7538368000000002E-4</v>
      </c>
      <c r="Q5451" s="122">
        <v>3.7531435500000001E-4</v>
      </c>
      <c r="R5451" s="122">
        <v>4.8075721200000003E-4</v>
      </c>
      <c r="S5451" s="122">
        <v>5.9125146599999998E-4</v>
      </c>
      <c r="T5451" s="122">
        <v>7.1013863699999997E-4</v>
      </c>
      <c r="U5451" s="122">
        <v>8.3636985900000004E-4</v>
      </c>
      <c r="V5451" s="122">
        <v>9.6333170699999999E-4</v>
      </c>
      <c r="W5451" s="122">
        <v>1.0884185910000001E-3</v>
      </c>
      <c r="X5451" s="122">
        <v>1.21496076E-3</v>
      </c>
      <c r="Y5451" s="122">
        <v>1.3435244160000001E-3</v>
      </c>
      <c r="Z5451" s="122">
        <v>1.481391288E-3</v>
      </c>
      <c r="AA5451" s="122">
        <v>1.62696885E-3</v>
      </c>
      <c r="AB5451" s="122">
        <v>1.780945296E-3</v>
      </c>
      <c r="AC5451" s="122">
        <v>1.9417811399999999E-3</v>
      </c>
      <c r="AD5451" s="122">
        <v>2.1136068720000001E-3</v>
      </c>
      <c r="AE5451" s="122">
        <v>2.2993575929999999E-3</v>
      </c>
      <c r="AF5451" s="122">
        <v>2.4987150630000001E-3</v>
      </c>
      <c r="AG5451" s="122">
        <v>2.7020047859999999E-3</v>
      </c>
      <c r="AH5451" s="122">
        <v>2.9067060360000001E-3</v>
      </c>
      <c r="AI5451" s="122">
        <v>3.1139770740000001E-3</v>
      </c>
      <c r="AJ5451" s="122">
        <v>3.1626406110000001E-3</v>
      </c>
      <c r="AK5451" s="122">
        <v>3.240839472E-3</v>
      </c>
      <c r="AL5451" s="122">
        <v>0</v>
      </c>
    </row>
    <row r="5452" spans="1:38" hidden="1" x14ac:dyDescent="0.25">
      <c r="A5452" s="122" t="s">
        <v>2286</v>
      </c>
      <c r="B5452" s="122">
        <v>1</v>
      </c>
      <c r="C5452" s="122" t="s">
        <v>2287</v>
      </c>
      <c r="D5452" s="122" t="s">
        <v>2129</v>
      </c>
      <c r="E5452" s="122">
        <v>99</v>
      </c>
      <c r="F5452" s="122">
        <v>0</v>
      </c>
      <c r="G5452" s="122">
        <v>0</v>
      </c>
      <c r="H5452" s="122">
        <v>0</v>
      </c>
      <c r="I5452" s="122">
        <v>0</v>
      </c>
      <c r="J5452" s="122">
        <v>3.5536799999999998E-7</v>
      </c>
      <c r="K5452" s="122">
        <v>1.078701E-6</v>
      </c>
      <c r="L5452" s="122">
        <v>9.821019E-6</v>
      </c>
      <c r="M5452" s="122">
        <v>2.7396485999999999E-5</v>
      </c>
      <c r="N5452" s="122">
        <v>5.4521804999999997E-5</v>
      </c>
      <c r="O5452" s="122">
        <v>9.2220647999999994E-5</v>
      </c>
      <c r="P5452" s="122">
        <v>1.41184524E-4</v>
      </c>
      <c r="Q5452" s="122">
        <v>1.9221298199999999E-4</v>
      </c>
      <c r="R5452" s="122">
        <v>2.4509054699999998E-4</v>
      </c>
      <c r="S5452" s="122">
        <v>2.9982451199999998E-4</v>
      </c>
      <c r="T5452" s="122">
        <v>3.5758043099999999E-4</v>
      </c>
      <c r="U5452" s="122">
        <v>4.1841465900000001E-4</v>
      </c>
      <c r="V5452" s="122">
        <v>4.8550031399999998E-4</v>
      </c>
      <c r="W5452" s="122">
        <v>5.5404987300000002E-4</v>
      </c>
      <c r="X5452" s="122">
        <v>6.2329690800000002E-4</v>
      </c>
      <c r="Y5452" s="122">
        <v>6.9297621899999998E-4</v>
      </c>
      <c r="Z5452" s="122">
        <v>7.63423284E-4</v>
      </c>
      <c r="AA5452" s="122">
        <v>8.3703484800000004E-4</v>
      </c>
      <c r="AB5452" s="122">
        <v>9.1377643500000004E-4</v>
      </c>
      <c r="AC5452" s="122">
        <v>9.9072885600000001E-4</v>
      </c>
      <c r="AD5452" s="122">
        <v>1.072161831E-3</v>
      </c>
      <c r="AE5452" s="122">
        <v>1.1580713820000001E-3</v>
      </c>
      <c r="AF5452" s="122">
        <v>1.2487306649999999E-3</v>
      </c>
      <c r="AG5452" s="122">
        <v>1.341790671E-3</v>
      </c>
      <c r="AH5452" s="122">
        <v>1.4385734219999999E-3</v>
      </c>
      <c r="AI5452" s="122">
        <v>1.5398904299999999E-3</v>
      </c>
      <c r="AJ5452" s="122">
        <v>1.5726452820000001E-3</v>
      </c>
      <c r="AK5452" s="122">
        <v>1.60687995E-3</v>
      </c>
      <c r="AL5452" s="122">
        <v>0</v>
      </c>
    </row>
    <row r="5453" spans="1:38" hidden="1" x14ac:dyDescent="0.25">
      <c r="A5453" s="122" t="s">
        <v>2286</v>
      </c>
      <c r="B5453" s="122">
        <v>1</v>
      </c>
      <c r="C5453" s="122" t="s">
        <v>2287</v>
      </c>
      <c r="D5453" s="122" t="s">
        <v>2176</v>
      </c>
      <c r="E5453" s="122">
        <v>99</v>
      </c>
      <c r="F5453" s="122">
        <v>0</v>
      </c>
      <c r="G5453" s="122">
        <v>0</v>
      </c>
      <c r="H5453" s="122">
        <v>0</v>
      </c>
      <c r="I5453" s="122">
        <v>0</v>
      </c>
      <c r="J5453" s="122">
        <v>7.2930000000000004E-9</v>
      </c>
      <c r="K5453" s="122">
        <v>2.1216E-8</v>
      </c>
      <c r="L5453" s="122">
        <v>1.9028100000000001E-7</v>
      </c>
      <c r="M5453" s="122">
        <v>5.23107E-7</v>
      </c>
      <c r="N5453" s="122">
        <v>1.038258E-6</v>
      </c>
      <c r="O5453" s="122">
        <v>1.7489939999999999E-6</v>
      </c>
      <c r="P5453" s="122">
        <v>2.6652599999999999E-6</v>
      </c>
      <c r="Q5453" s="122">
        <v>3.5901449999999999E-6</v>
      </c>
      <c r="R5453" s="122">
        <v>4.5329310000000001E-6</v>
      </c>
      <c r="S5453" s="122">
        <v>5.4962699999999998E-6</v>
      </c>
      <c r="T5453" s="122">
        <v>6.4768469999999998E-6</v>
      </c>
      <c r="U5453" s="122">
        <v>7.4806290000000002E-6</v>
      </c>
      <c r="V5453" s="122">
        <v>8.5003230000000002E-6</v>
      </c>
      <c r="W5453" s="122">
        <v>9.5472000000000007E-6</v>
      </c>
      <c r="X5453" s="122">
        <v>1.0617945E-5</v>
      </c>
      <c r="Y5453" s="122">
        <v>1.1715873E-5</v>
      </c>
      <c r="Z5453" s="122">
        <v>1.2838995E-5</v>
      </c>
      <c r="AA5453" s="122">
        <v>1.3997919000000001E-5</v>
      </c>
      <c r="AB5453" s="122">
        <v>1.5191319E-5</v>
      </c>
      <c r="AC5453" s="122">
        <v>1.6417868999999999E-5</v>
      </c>
      <c r="AD5453" s="122">
        <v>1.7657679000000001E-5</v>
      </c>
      <c r="AE5453" s="122">
        <v>1.8924008999999998E-5</v>
      </c>
      <c r="AF5453" s="122">
        <v>2.0217522000000001E-5</v>
      </c>
      <c r="AG5453" s="122">
        <v>2.1556782000000001E-5</v>
      </c>
      <c r="AH5453" s="122">
        <v>2.2943777999999999E-5</v>
      </c>
      <c r="AI5453" s="122">
        <v>2.4363261000000001E-5</v>
      </c>
      <c r="AJ5453" s="122">
        <v>2.4704043E-5</v>
      </c>
      <c r="AK5453" s="122">
        <v>2.5115766000000001E-5</v>
      </c>
      <c r="AL5453" s="122">
        <v>0</v>
      </c>
    </row>
    <row r="5454" spans="1:38" hidden="1" x14ac:dyDescent="0.25">
      <c r="A5454" s="122" t="s">
        <v>2286</v>
      </c>
      <c r="B5454" s="122">
        <v>1</v>
      </c>
      <c r="C5454" s="122" t="s">
        <v>2287</v>
      </c>
      <c r="D5454" s="122" t="s">
        <v>2130</v>
      </c>
      <c r="E5454" s="122">
        <v>99</v>
      </c>
      <c r="F5454" s="122">
        <v>0</v>
      </c>
      <c r="G5454" s="122">
        <v>0</v>
      </c>
      <c r="H5454" s="122">
        <v>0</v>
      </c>
      <c r="I5454" s="122">
        <v>0</v>
      </c>
      <c r="J5454" s="122">
        <v>5.9007E-8</v>
      </c>
      <c r="K5454" s="122">
        <v>1.76358E-7</v>
      </c>
      <c r="L5454" s="122">
        <v>1.5759509999999999E-6</v>
      </c>
      <c r="M5454" s="122">
        <v>4.3194450000000003E-6</v>
      </c>
      <c r="N5454" s="122">
        <v>8.4260670000000002E-6</v>
      </c>
      <c r="O5454" s="122">
        <v>1.3871949000000001E-5</v>
      </c>
      <c r="P5454" s="122">
        <v>2.082483E-5</v>
      </c>
      <c r="Q5454" s="122">
        <v>2.8129764000000001E-5</v>
      </c>
      <c r="R5454" s="122">
        <v>3.5708516999999999E-5</v>
      </c>
      <c r="S5454" s="122">
        <v>4.3504071000000003E-5</v>
      </c>
      <c r="T5454" s="122">
        <v>5.1932126999999998E-5</v>
      </c>
      <c r="U5454" s="122">
        <v>6.0598199999999999E-5</v>
      </c>
      <c r="V5454" s="122">
        <v>6.9450575999999996E-5</v>
      </c>
      <c r="W5454" s="122">
        <v>7.7962833000000002E-5</v>
      </c>
      <c r="X5454" s="122">
        <v>8.7362184000000005E-5</v>
      </c>
      <c r="Y5454" s="122">
        <v>9.7002204000000002E-5</v>
      </c>
      <c r="Z5454" s="122">
        <v>1.07217045E-4</v>
      </c>
      <c r="AA5454" s="122">
        <v>1.17787254E-4</v>
      </c>
      <c r="AB5454" s="122">
        <v>1.2873139500000001E-4</v>
      </c>
      <c r="AC5454" s="122">
        <v>1.39917531E-4</v>
      </c>
      <c r="AD5454" s="122">
        <v>1.5067404299999999E-4</v>
      </c>
      <c r="AE5454" s="122">
        <v>1.6182636600000001E-4</v>
      </c>
      <c r="AF5454" s="122">
        <v>1.7309007299999999E-4</v>
      </c>
      <c r="AG5454" s="122">
        <v>1.8364901100000001E-4</v>
      </c>
      <c r="AH5454" s="122">
        <v>1.94615694E-4</v>
      </c>
      <c r="AI5454" s="122">
        <v>2.0510833199999999E-4</v>
      </c>
      <c r="AJ5454" s="122">
        <v>2.12883333E-4</v>
      </c>
      <c r="AK5454" s="122">
        <v>2.14490445E-4</v>
      </c>
      <c r="AL5454" s="122">
        <v>0</v>
      </c>
    </row>
    <row r="5455" spans="1:38" hidden="1" x14ac:dyDescent="0.25">
      <c r="A5455" s="122" t="s">
        <v>2286</v>
      </c>
      <c r="B5455" s="122">
        <v>1</v>
      </c>
      <c r="C5455" s="122" t="s">
        <v>2287</v>
      </c>
      <c r="D5455" s="122" t="s">
        <v>2131</v>
      </c>
      <c r="E5455" s="122">
        <v>99</v>
      </c>
      <c r="F5455" s="122">
        <v>0</v>
      </c>
      <c r="G5455" s="122">
        <v>0</v>
      </c>
      <c r="H5455" s="122">
        <v>0</v>
      </c>
      <c r="I5455" s="122">
        <v>0</v>
      </c>
      <c r="J5455" s="122">
        <v>1.4121899999999999E-7</v>
      </c>
      <c r="K5455" s="122">
        <v>4.2166799999999999E-7</v>
      </c>
      <c r="L5455" s="122">
        <v>3.7704809999999998E-6</v>
      </c>
      <c r="M5455" s="122">
        <v>1.0306335000000001E-5</v>
      </c>
      <c r="N5455" s="122">
        <v>2.0127354000000001E-5</v>
      </c>
      <c r="O5455" s="122">
        <v>3.3441057000000003E-5</v>
      </c>
      <c r="P5455" s="122">
        <v>5.0264018999999997E-5</v>
      </c>
      <c r="Q5455" s="122">
        <v>6.7275273000000002E-5</v>
      </c>
      <c r="R5455" s="122">
        <v>8.4523880999999994E-5</v>
      </c>
      <c r="S5455" s="122">
        <v>1.02296922E-4</v>
      </c>
      <c r="T5455" s="122">
        <v>1.20439254E-4</v>
      </c>
      <c r="U5455" s="122">
        <v>1.38962811E-4</v>
      </c>
      <c r="V5455" s="122">
        <v>1.58159313E-4</v>
      </c>
      <c r="W5455" s="122">
        <v>1.7772377999999999E-4</v>
      </c>
      <c r="X5455" s="122">
        <v>1.97827929E-4</v>
      </c>
      <c r="Y5455" s="122">
        <v>2.1845319599999999E-4</v>
      </c>
      <c r="Z5455" s="122">
        <v>2.3980776299999999E-4</v>
      </c>
      <c r="AA5455" s="122">
        <v>2.6184124200000002E-4</v>
      </c>
      <c r="AB5455" s="122">
        <v>2.83891959E-4</v>
      </c>
      <c r="AC5455" s="122">
        <v>3.07275306E-4</v>
      </c>
      <c r="AD5455" s="122">
        <v>3.3115325100000002E-4</v>
      </c>
      <c r="AE5455" s="122">
        <v>3.5510147399999998E-4</v>
      </c>
      <c r="AF5455" s="122">
        <v>3.7954694699999998E-4</v>
      </c>
      <c r="AG5455" s="122">
        <v>4.0493653199999999E-4</v>
      </c>
      <c r="AH5455" s="122">
        <v>4.30763034E-4</v>
      </c>
      <c r="AI5455" s="122">
        <v>4.57792881E-4</v>
      </c>
      <c r="AJ5455" s="122">
        <v>4.6753102499999999E-4</v>
      </c>
      <c r="AK5455" s="122">
        <v>4.7510182199999999E-4</v>
      </c>
      <c r="AL5455" s="122">
        <v>0</v>
      </c>
    </row>
    <row r="5456" spans="1:38" hidden="1" x14ac:dyDescent="0.25">
      <c r="A5456" s="122" t="s">
        <v>2286</v>
      </c>
      <c r="B5456" s="122">
        <v>1</v>
      </c>
      <c r="C5456" s="122" t="s">
        <v>2287</v>
      </c>
      <c r="D5456" s="122" t="s">
        <v>2132</v>
      </c>
      <c r="E5456" s="122">
        <v>99</v>
      </c>
      <c r="F5456" s="122">
        <v>0</v>
      </c>
      <c r="G5456" s="122">
        <v>0</v>
      </c>
      <c r="H5456" s="122">
        <v>0</v>
      </c>
      <c r="I5456" s="122">
        <v>0</v>
      </c>
      <c r="J5456" s="122">
        <v>5.7018000000000001E-8</v>
      </c>
      <c r="K5456" s="122">
        <v>1.73043E-7</v>
      </c>
      <c r="L5456" s="122">
        <v>1.5752880000000001E-6</v>
      </c>
      <c r="M5456" s="122">
        <v>4.3797779999999998E-6</v>
      </c>
      <c r="N5456" s="122">
        <v>8.6833110000000005E-6</v>
      </c>
      <c r="O5456" s="122">
        <v>1.4621139E-5</v>
      </c>
      <c r="P5456" s="122">
        <v>2.2298679E-5</v>
      </c>
      <c r="Q5456" s="122">
        <v>3.0287166000000001E-5</v>
      </c>
      <c r="R5456" s="122">
        <v>3.8611130999999998E-5</v>
      </c>
      <c r="S5456" s="122">
        <v>4.7406488999999997E-5</v>
      </c>
      <c r="T5456" s="122">
        <v>5.6752800000000003E-5</v>
      </c>
      <c r="U5456" s="122">
        <v>6.6950403000000003E-5</v>
      </c>
      <c r="V5456" s="122">
        <v>7.7878631999999998E-5</v>
      </c>
      <c r="W5456" s="122">
        <v>8.9187423000000002E-5</v>
      </c>
      <c r="X5456" s="122">
        <v>1.0061555399999999E-4</v>
      </c>
      <c r="Y5456" s="122">
        <v>1.11964125E-4</v>
      </c>
      <c r="Z5456" s="122">
        <v>1.23473142E-4</v>
      </c>
      <c r="AA5456" s="122">
        <v>1.3526525999999999E-4</v>
      </c>
      <c r="AB5456" s="122">
        <v>1.4725031100000001E-4</v>
      </c>
      <c r="AC5456" s="122">
        <v>1.6010123999999999E-4</v>
      </c>
      <c r="AD5456" s="122">
        <v>1.73766333E-4</v>
      </c>
      <c r="AE5456" s="122">
        <v>1.8792469799999999E-4</v>
      </c>
      <c r="AF5456" s="122">
        <v>2.0399847000000001E-4</v>
      </c>
      <c r="AG5456" s="122">
        <v>2.21515593E-4</v>
      </c>
      <c r="AH5456" s="122">
        <v>2.3960422200000001E-4</v>
      </c>
      <c r="AI5456" s="122">
        <v>2.5921642499999998E-4</v>
      </c>
      <c r="AJ5456" s="122">
        <v>2.7092500500000002E-4</v>
      </c>
      <c r="AK5456" s="122">
        <v>2.82840441E-4</v>
      </c>
      <c r="AL5456" s="122">
        <v>0</v>
      </c>
    </row>
    <row r="5457" spans="1:38" hidden="1" x14ac:dyDescent="0.25">
      <c r="A5457" s="122" t="s">
        <v>2286</v>
      </c>
      <c r="B5457" s="122">
        <v>1</v>
      </c>
      <c r="C5457" s="122" t="s">
        <v>2287</v>
      </c>
      <c r="D5457" s="122" t="s">
        <v>2133</v>
      </c>
      <c r="E5457" s="122">
        <v>99</v>
      </c>
      <c r="F5457" s="122">
        <v>0</v>
      </c>
      <c r="G5457" s="122">
        <v>0</v>
      </c>
      <c r="H5457" s="122">
        <v>0</v>
      </c>
      <c r="I5457" s="122">
        <v>0</v>
      </c>
      <c r="J5457" s="122">
        <v>5.9139599999999996E-7</v>
      </c>
      <c r="K5457" s="122">
        <v>1.7675579999999999E-6</v>
      </c>
      <c r="L5457" s="122">
        <v>1.5845036999999999E-5</v>
      </c>
      <c r="M5457" s="122">
        <v>4.3441086000000002E-5</v>
      </c>
      <c r="N5457" s="122">
        <v>8.5087431000000006E-5</v>
      </c>
      <c r="O5457" s="122">
        <v>1.4165525400000001E-4</v>
      </c>
      <c r="P5457" s="122">
        <v>2.1337660500000001E-4</v>
      </c>
      <c r="Q5457" s="122">
        <v>2.8655058899999998E-4</v>
      </c>
      <c r="R5457" s="122">
        <v>3.6081388199999998E-4</v>
      </c>
      <c r="S5457" s="122">
        <v>4.3658616299999998E-4</v>
      </c>
      <c r="T5457" s="122">
        <v>5.1336885599999999E-4</v>
      </c>
      <c r="U5457" s="122">
        <v>5.91106269E-4</v>
      </c>
      <c r="V5457" s="122">
        <v>6.7046405399999996E-4</v>
      </c>
      <c r="W5457" s="122">
        <v>7.5231538200000003E-4</v>
      </c>
      <c r="X5457" s="122">
        <v>8.3590973700000001E-4</v>
      </c>
      <c r="Y5457" s="122">
        <v>9.2173442400000005E-4</v>
      </c>
      <c r="Z5457" s="122">
        <v>1.009324017E-3</v>
      </c>
      <c r="AA5457" s="122">
        <v>1.0986519960000001E-3</v>
      </c>
      <c r="AB5457" s="122">
        <v>1.188682755E-3</v>
      </c>
      <c r="AC5457" s="122">
        <v>1.280748261E-3</v>
      </c>
      <c r="AD5457" s="122">
        <v>1.3717231319999999E-3</v>
      </c>
      <c r="AE5457" s="122">
        <v>1.4624175540000001E-3</v>
      </c>
      <c r="AF5457" s="122">
        <v>1.553179602E-3</v>
      </c>
      <c r="AG5457" s="122">
        <v>1.6461447990000001E-3</v>
      </c>
      <c r="AH5457" s="122">
        <v>1.740157536E-3</v>
      </c>
      <c r="AI5457" s="122">
        <v>1.835319915E-3</v>
      </c>
      <c r="AJ5457" s="122">
        <v>1.874606643E-3</v>
      </c>
      <c r="AK5457" s="122">
        <v>1.885402272E-3</v>
      </c>
      <c r="AL5457" s="122">
        <v>0</v>
      </c>
    </row>
    <row r="5458" spans="1:38" hidden="1" x14ac:dyDescent="0.25">
      <c r="A5458" s="122" t="s">
        <v>2286</v>
      </c>
      <c r="B5458" s="122">
        <v>1</v>
      </c>
      <c r="C5458" s="122" t="s">
        <v>2287</v>
      </c>
      <c r="D5458" s="122" t="s">
        <v>2134</v>
      </c>
      <c r="E5458" s="122">
        <v>99</v>
      </c>
      <c r="F5458" s="122">
        <v>0</v>
      </c>
      <c r="G5458" s="122">
        <v>0</v>
      </c>
      <c r="H5458" s="122">
        <v>0</v>
      </c>
      <c r="I5458" s="122">
        <v>0</v>
      </c>
      <c r="J5458" s="122">
        <v>2.8774200000000001E-7</v>
      </c>
      <c r="K5458" s="122">
        <v>8.6123699999999997E-7</v>
      </c>
      <c r="L5458" s="122">
        <v>7.7325689999999997E-6</v>
      </c>
      <c r="M5458" s="122">
        <v>2.1229923000000001E-5</v>
      </c>
      <c r="N5458" s="122">
        <v>4.1593305000000001E-5</v>
      </c>
      <c r="O5458" s="122">
        <v>6.9285488999999996E-5</v>
      </c>
      <c r="P5458" s="122">
        <v>1.04539188E-4</v>
      </c>
      <c r="Q5458" s="122">
        <v>1.40603073E-4</v>
      </c>
      <c r="R5458" s="122">
        <v>1.7732995799999999E-4</v>
      </c>
      <c r="S5458" s="122">
        <v>2.1546439199999999E-4</v>
      </c>
      <c r="T5458" s="122">
        <v>2.5416105E-4</v>
      </c>
      <c r="U5458" s="122">
        <v>2.9431829700000002E-4</v>
      </c>
      <c r="V5458" s="122">
        <v>3.3579889200000001E-4</v>
      </c>
      <c r="W5458" s="122">
        <v>3.7803398099999999E-4</v>
      </c>
      <c r="X5458" s="122">
        <v>4.2131793599999999E-4</v>
      </c>
      <c r="Y5458" s="122">
        <v>4.6525627199999999E-4</v>
      </c>
      <c r="Z5458" s="122">
        <v>5.1018645599999995E-4</v>
      </c>
      <c r="AA5458" s="122">
        <v>5.5644330299999998E-4</v>
      </c>
      <c r="AB5458" s="122">
        <v>6.0333464100000001E-4</v>
      </c>
      <c r="AC5458" s="122">
        <v>6.52558413E-4</v>
      </c>
      <c r="AD5458" s="122">
        <v>7.02199875E-4</v>
      </c>
      <c r="AE5458" s="122">
        <v>7.5186653099999995E-4</v>
      </c>
      <c r="AF5458" s="122">
        <v>8.0409302999999996E-4</v>
      </c>
      <c r="AG5458" s="122">
        <v>8.5812355199999999E-4</v>
      </c>
      <c r="AH5458" s="122">
        <v>9.1604721000000005E-4</v>
      </c>
      <c r="AI5458" s="122">
        <v>9.7525377299999998E-4</v>
      </c>
      <c r="AJ5458" s="122">
        <v>9.9492896100000002E-4</v>
      </c>
      <c r="AK5458" s="122">
        <v>1.012670178E-3</v>
      </c>
      <c r="AL5458" s="122">
        <v>0</v>
      </c>
    </row>
    <row r="5459" spans="1:38" hidden="1" x14ac:dyDescent="0.25">
      <c r="A5459" s="122" t="s">
        <v>2286</v>
      </c>
      <c r="B5459" s="122">
        <v>1</v>
      </c>
      <c r="C5459" s="122" t="s">
        <v>2287</v>
      </c>
      <c r="D5459" s="122" t="s">
        <v>2135</v>
      </c>
      <c r="E5459" s="122">
        <v>99</v>
      </c>
      <c r="F5459" s="122">
        <v>0</v>
      </c>
      <c r="G5459" s="122">
        <v>0</v>
      </c>
      <c r="H5459" s="122">
        <v>0</v>
      </c>
      <c r="I5459" s="122">
        <v>0</v>
      </c>
      <c r="J5459" s="122">
        <v>1.2795899999999999E-7</v>
      </c>
      <c r="K5459" s="122">
        <v>3.8255100000000002E-7</v>
      </c>
      <c r="L5459" s="122">
        <v>3.4230690000000001E-6</v>
      </c>
      <c r="M5459" s="122">
        <v>9.3947100000000007E-6</v>
      </c>
      <c r="N5459" s="122">
        <v>1.8447312000000002E-5</v>
      </c>
      <c r="O5459" s="122">
        <v>3.0698226000000001E-5</v>
      </c>
      <c r="P5459" s="122">
        <v>4.6225023000000002E-5</v>
      </c>
      <c r="Q5459" s="122">
        <v>6.2001771000000001E-5</v>
      </c>
      <c r="R5459" s="122">
        <v>7.8166374000000007E-5</v>
      </c>
      <c r="S5459" s="122">
        <v>9.4681704000000003E-5</v>
      </c>
      <c r="T5459" s="122">
        <v>1.1149869899999999E-4</v>
      </c>
      <c r="U5459" s="122">
        <v>1.2868962599999999E-4</v>
      </c>
      <c r="V5459" s="122">
        <v>1.46508414E-4</v>
      </c>
      <c r="W5459" s="122">
        <v>1.6495771499999999E-4</v>
      </c>
      <c r="X5459" s="122">
        <v>1.8414427199999999E-4</v>
      </c>
      <c r="Y5459" s="122">
        <v>2.04035598E-4</v>
      </c>
      <c r="Z5459" s="122">
        <v>2.2467279900000001E-4</v>
      </c>
      <c r="AA5459" s="122">
        <v>2.4501297600000002E-4</v>
      </c>
      <c r="AB5459" s="122">
        <v>2.6628599399999999E-4</v>
      </c>
      <c r="AC5459" s="122">
        <v>2.8744895400000003E-4</v>
      </c>
      <c r="AD5459" s="122">
        <v>3.0892683900000001E-4</v>
      </c>
      <c r="AE5459" s="122">
        <v>3.3101269499999998E-4</v>
      </c>
      <c r="AF5459" s="122">
        <v>3.5286848999999999E-4</v>
      </c>
      <c r="AG5459" s="122">
        <v>3.7494440100000002E-4</v>
      </c>
      <c r="AH5459" s="122">
        <v>3.98331063E-4</v>
      </c>
      <c r="AI5459" s="122">
        <v>4.2201077100000002E-4</v>
      </c>
      <c r="AJ5459" s="122">
        <v>4.3046667299999998E-4</v>
      </c>
      <c r="AK5459" s="122">
        <v>4.3663986600000001E-4</v>
      </c>
      <c r="AL5459" s="122">
        <v>0</v>
      </c>
    </row>
    <row r="5460" spans="1:38" hidden="1" x14ac:dyDescent="0.25">
      <c r="A5460" s="122" t="s">
        <v>2286</v>
      </c>
      <c r="B5460" s="122">
        <v>1</v>
      </c>
      <c r="C5460" s="122" t="s">
        <v>2287</v>
      </c>
      <c r="D5460" s="122" t="s">
        <v>2136</v>
      </c>
      <c r="E5460" s="122">
        <v>99</v>
      </c>
      <c r="F5460" s="122">
        <v>0</v>
      </c>
      <c r="G5460" s="122">
        <v>0</v>
      </c>
      <c r="H5460" s="122">
        <v>0</v>
      </c>
      <c r="I5460" s="122">
        <v>0</v>
      </c>
      <c r="J5460" s="122">
        <v>1.9094399999999999E-7</v>
      </c>
      <c r="K5460" s="122">
        <v>5.7216899999999999E-7</v>
      </c>
      <c r="L5460" s="122">
        <v>5.1316199999999998E-6</v>
      </c>
      <c r="M5460" s="122">
        <v>1.4091402000000001E-5</v>
      </c>
      <c r="N5460" s="122">
        <v>2.7632513999999998E-5</v>
      </c>
      <c r="O5460" s="122">
        <v>4.6053968999999998E-5</v>
      </c>
      <c r="P5460" s="122">
        <v>6.9483063000000004E-5</v>
      </c>
      <c r="Q5460" s="122">
        <v>9.3344432999999997E-5</v>
      </c>
      <c r="R5460" s="122">
        <v>1.17813774E-4</v>
      </c>
      <c r="S5460" s="122">
        <v>1.4315893799999999E-4</v>
      </c>
      <c r="T5460" s="122">
        <v>1.69064337E-4</v>
      </c>
      <c r="U5460" s="122">
        <v>1.9607164200000001E-4</v>
      </c>
      <c r="V5460" s="122">
        <v>2.2373133899999999E-4</v>
      </c>
      <c r="W5460" s="122">
        <v>2.52236361E-4</v>
      </c>
      <c r="X5460" s="122">
        <v>2.8131620399999999E-4</v>
      </c>
      <c r="Y5460" s="122">
        <v>3.1095296700000001E-4</v>
      </c>
      <c r="Z5460" s="122">
        <v>3.4180898699999999E-4</v>
      </c>
      <c r="AA5460" s="122">
        <v>3.73180821E-4</v>
      </c>
      <c r="AB5460" s="122">
        <v>4.04856309E-4</v>
      </c>
      <c r="AC5460" s="122">
        <v>4.3767348299999999E-4</v>
      </c>
      <c r="AD5460" s="122">
        <v>4.7022479400000001E-4</v>
      </c>
      <c r="AE5460" s="122">
        <v>5.0368905599999997E-4</v>
      </c>
      <c r="AF5460" s="122">
        <v>5.3788394399999998E-4</v>
      </c>
      <c r="AG5460" s="122">
        <v>5.7391269000000005E-4</v>
      </c>
      <c r="AH5460" s="122">
        <v>6.10508964E-4</v>
      </c>
      <c r="AI5460" s="122">
        <v>6.4799697299999998E-4</v>
      </c>
      <c r="AJ5460" s="122">
        <v>6.6038247599999999E-4</v>
      </c>
      <c r="AK5460" s="122">
        <v>6.7095798899999997E-4</v>
      </c>
      <c r="AL5460" s="122">
        <v>0</v>
      </c>
    </row>
    <row r="5461" spans="1:38" hidden="1" x14ac:dyDescent="0.25">
      <c r="A5461" s="122" t="s">
        <v>2286</v>
      </c>
      <c r="B5461" s="122">
        <v>1</v>
      </c>
      <c r="C5461" s="122" t="s">
        <v>2287</v>
      </c>
      <c r="D5461" s="122" t="s">
        <v>2137</v>
      </c>
      <c r="E5461" s="122">
        <v>99</v>
      </c>
      <c r="F5461" s="122">
        <v>0</v>
      </c>
      <c r="G5461" s="122">
        <v>0</v>
      </c>
      <c r="H5461" s="122">
        <v>0</v>
      </c>
      <c r="I5461" s="122">
        <v>0</v>
      </c>
      <c r="J5461" s="122">
        <v>2.16138E-7</v>
      </c>
      <c r="K5461" s="122">
        <v>6.4443599999999996E-7</v>
      </c>
      <c r="L5461" s="122">
        <v>5.7594810000000002E-6</v>
      </c>
      <c r="M5461" s="122">
        <v>1.5760835999999998E-5</v>
      </c>
      <c r="N5461" s="122">
        <v>3.0787068000000001E-5</v>
      </c>
      <c r="O5461" s="122">
        <v>5.1128570999999998E-5</v>
      </c>
      <c r="P5461" s="122">
        <v>7.6739597999999994E-5</v>
      </c>
      <c r="Q5461" s="122">
        <v>1.0274577299999999E-4</v>
      </c>
      <c r="R5461" s="122">
        <v>1.29548874E-4</v>
      </c>
      <c r="S5461" s="122">
        <v>1.57201941E-4</v>
      </c>
      <c r="T5461" s="122">
        <v>1.8562475099999999E-4</v>
      </c>
      <c r="U5461" s="122">
        <v>2.1453552899999999E-4</v>
      </c>
      <c r="V5461" s="122">
        <v>2.28154875E-4</v>
      </c>
      <c r="W5461" s="122">
        <v>2.5928272499999998E-4</v>
      </c>
      <c r="X5461" s="122">
        <v>2.9087136000000003E-4</v>
      </c>
      <c r="Y5461" s="122">
        <v>3.2352742499999998E-4</v>
      </c>
      <c r="Z5461" s="122">
        <v>3.5722837800000002E-4</v>
      </c>
      <c r="AA5461" s="122">
        <v>3.90719823E-4</v>
      </c>
      <c r="AB5461" s="122">
        <v>4.2462033900000001E-4</v>
      </c>
      <c r="AC5461" s="122">
        <v>4.5943645799999998E-4</v>
      </c>
      <c r="AD5461" s="122">
        <v>4.9459799999999996E-4</v>
      </c>
      <c r="AE5461" s="122">
        <v>5.3074011899999999E-4</v>
      </c>
      <c r="AF5461" s="122">
        <v>5.6708246399999999E-4</v>
      </c>
      <c r="AG5461" s="122">
        <v>6.0200399999999995E-4</v>
      </c>
      <c r="AH5461" s="122">
        <v>6.3788423399999995E-4</v>
      </c>
      <c r="AI5461" s="122">
        <v>6.7493731499999995E-4</v>
      </c>
      <c r="AJ5461" s="122">
        <v>6.8197174500000003E-4</v>
      </c>
      <c r="AK5461" s="122">
        <v>6.8801697900000005E-4</v>
      </c>
      <c r="AL5461" s="122">
        <v>0</v>
      </c>
    </row>
    <row r="5462" spans="1:38" hidden="1" x14ac:dyDescent="0.25">
      <c r="A5462" s="122" t="s">
        <v>2286</v>
      </c>
      <c r="B5462" s="122">
        <v>1</v>
      </c>
      <c r="C5462" s="122" t="s">
        <v>2287</v>
      </c>
      <c r="D5462" s="122" t="s">
        <v>2138</v>
      </c>
      <c r="E5462" s="122">
        <v>99</v>
      </c>
      <c r="F5462" s="122">
        <v>0</v>
      </c>
      <c r="G5462" s="122">
        <v>0</v>
      </c>
      <c r="H5462" s="122">
        <v>0</v>
      </c>
      <c r="I5462" s="122">
        <v>0</v>
      </c>
      <c r="J5462" s="122">
        <v>3.0232799999999998E-7</v>
      </c>
      <c r="K5462" s="122">
        <v>9.0366900000000002E-7</v>
      </c>
      <c r="L5462" s="122">
        <v>8.0912520000000003E-6</v>
      </c>
      <c r="M5462" s="122">
        <v>2.2195251E-5</v>
      </c>
      <c r="N5462" s="122">
        <v>4.3486170000000002E-5</v>
      </c>
      <c r="O5462" s="122">
        <v>7.2407556000000001E-5</v>
      </c>
      <c r="P5462" s="122">
        <v>1.09159635E-4</v>
      </c>
      <c r="Q5462" s="122">
        <v>1.46795493E-4</v>
      </c>
      <c r="R5462" s="122">
        <v>1.8485500800000001E-4</v>
      </c>
      <c r="S5462" s="122">
        <v>2.2331961600000001E-4</v>
      </c>
      <c r="T5462" s="122">
        <v>2.6147128799999998E-4</v>
      </c>
      <c r="U5462" s="122">
        <v>3.0016264200000001E-4</v>
      </c>
      <c r="V5462" s="122">
        <v>3.3990418799999998E-4</v>
      </c>
      <c r="W5462" s="122">
        <v>3.8111295300000001E-4</v>
      </c>
      <c r="X5462" s="122">
        <v>4.2421392000000001E-4</v>
      </c>
      <c r="Y5462" s="122">
        <v>4.6945438799999998E-4</v>
      </c>
      <c r="Z5462" s="122">
        <v>5.1615146700000004E-4</v>
      </c>
      <c r="AA5462" s="122">
        <v>5.6472218399999995E-4</v>
      </c>
      <c r="AB5462" s="122">
        <v>6.1489404599999998E-4</v>
      </c>
      <c r="AC5462" s="122">
        <v>6.6691766699999999E-4</v>
      </c>
      <c r="AD5462" s="122">
        <v>7.20175131E-4</v>
      </c>
      <c r="AE5462" s="122">
        <v>7.7302352400000004E-4</v>
      </c>
      <c r="AF5462" s="122">
        <v>8.2703415599999996E-4</v>
      </c>
      <c r="AG5462" s="122">
        <v>8.8407735000000005E-4</v>
      </c>
      <c r="AH5462" s="122">
        <v>9.4165293300000003E-4</v>
      </c>
      <c r="AI5462" s="122">
        <v>9.9899712900000008E-4</v>
      </c>
      <c r="AJ5462" s="122">
        <v>1.029616458E-3</v>
      </c>
      <c r="AK5462" s="122">
        <v>1.039265097E-3</v>
      </c>
      <c r="AL5462" s="122">
        <v>0</v>
      </c>
    </row>
    <row r="5463" spans="1:38" hidden="1" x14ac:dyDescent="0.25">
      <c r="A5463" s="122" t="s">
        <v>2286</v>
      </c>
      <c r="B5463" s="122">
        <v>1</v>
      </c>
      <c r="C5463" s="122" t="s">
        <v>2287</v>
      </c>
      <c r="D5463" s="122" t="s">
        <v>2139</v>
      </c>
      <c r="E5463" s="122">
        <v>99</v>
      </c>
      <c r="F5463" s="122">
        <v>0</v>
      </c>
      <c r="G5463" s="122">
        <v>0</v>
      </c>
      <c r="H5463" s="122">
        <v>0</v>
      </c>
      <c r="I5463" s="122">
        <v>0</v>
      </c>
      <c r="J5463" s="122">
        <v>2.4928799999999998E-7</v>
      </c>
      <c r="K5463" s="122">
        <v>7.4587499999999997E-7</v>
      </c>
      <c r="L5463" s="122">
        <v>6.6929849999999999E-6</v>
      </c>
      <c r="M5463" s="122">
        <v>1.8385653000000001E-5</v>
      </c>
      <c r="N5463" s="122">
        <v>3.6085101000000001E-5</v>
      </c>
      <c r="O5463" s="122">
        <v>6.0225593999999998E-5</v>
      </c>
      <c r="P5463" s="122">
        <v>9.1139958000000003E-5</v>
      </c>
      <c r="Q5463" s="122">
        <v>1.23323304E-4</v>
      </c>
      <c r="R5463" s="122">
        <v>1.5671662499999999E-4</v>
      </c>
      <c r="S5463" s="122">
        <v>1.91111739E-4</v>
      </c>
      <c r="T5463" s="122">
        <v>2.26185102E-4</v>
      </c>
      <c r="U5463" s="122">
        <v>2.6215020000000002E-4</v>
      </c>
      <c r="V5463" s="122">
        <v>2.98399725E-4</v>
      </c>
      <c r="W5463" s="122">
        <v>3.3500262900000002E-4</v>
      </c>
      <c r="X5463" s="122">
        <v>3.7280158500000002E-4</v>
      </c>
      <c r="Y5463" s="122">
        <v>4.12751976E-4</v>
      </c>
      <c r="Z5463" s="122">
        <v>4.5502419299999999E-4</v>
      </c>
      <c r="AA5463" s="122">
        <v>4.9864031100000001E-4</v>
      </c>
      <c r="AB5463" s="122">
        <v>5.4330463199999996E-4</v>
      </c>
      <c r="AC5463" s="122">
        <v>5.8846288800000002E-4</v>
      </c>
      <c r="AD5463" s="122">
        <v>6.3449763000000001E-4</v>
      </c>
      <c r="AE5463" s="122">
        <v>6.8102763300000003E-4</v>
      </c>
      <c r="AF5463" s="122">
        <v>7.27669683E-4</v>
      </c>
      <c r="AG5463" s="122">
        <v>7.7647510200000002E-4</v>
      </c>
      <c r="AH5463" s="122">
        <v>8.2629159600000005E-4</v>
      </c>
      <c r="AI5463" s="122">
        <v>8.7730016400000002E-4</v>
      </c>
      <c r="AJ5463" s="122">
        <v>9.0505467E-4</v>
      </c>
      <c r="AK5463" s="122">
        <v>9.17316855E-4</v>
      </c>
      <c r="AL5463" s="122">
        <v>0</v>
      </c>
    </row>
    <row r="5464" spans="1:38" hidden="1" x14ac:dyDescent="0.25">
      <c r="A5464" s="122" t="s">
        <v>2286</v>
      </c>
      <c r="B5464" s="122">
        <v>1</v>
      </c>
      <c r="C5464" s="122" t="s">
        <v>2287</v>
      </c>
      <c r="D5464" s="122" t="s">
        <v>2140</v>
      </c>
      <c r="E5464" s="122">
        <v>99</v>
      </c>
      <c r="F5464" s="122">
        <v>0</v>
      </c>
      <c r="G5464" s="122">
        <v>0</v>
      </c>
      <c r="H5464" s="122">
        <v>0</v>
      </c>
      <c r="I5464" s="122">
        <v>0</v>
      </c>
      <c r="J5464" s="122">
        <v>6.1658999999999996E-8</v>
      </c>
      <c r="K5464" s="122">
        <v>1.82988E-7</v>
      </c>
      <c r="L5464" s="122">
        <v>1.635621E-6</v>
      </c>
      <c r="M5464" s="122">
        <v>4.473261E-6</v>
      </c>
      <c r="N5464" s="122">
        <v>8.7303839999999999E-6</v>
      </c>
      <c r="O5464" s="122">
        <v>1.4519699999999999E-5</v>
      </c>
      <c r="P5464" s="122">
        <v>2.1915465000000001E-5</v>
      </c>
      <c r="Q5464" s="122">
        <v>2.9500847999999998E-5</v>
      </c>
      <c r="R5464" s="122">
        <v>3.7331540999999999E-5</v>
      </c>
      <c r="S5464" s="122">
        <v>4.5428759999999998E-5</v>
      </c>
      <c r="T5464" s="122">
        <v>5.3567747999999997E-5</v>
      </c>
      <c r="U5464" s="122">
        <v>6.1820108999999999E-5</v>
      </c>
      <c r="V5464" s="122">
        <v>7.0187169E-5</v>
      </c>
      <c r="W5464" s="122">
        <v>7.8635778000000003E-5</v>
      </c>
      <c r="X5464" s="122">
        <v>8.7250799999999995E-5</v>
      </c>
      <c r="Y5464" s="122">
        <v>9.5768361000000003E-5</v>
      </c>
      <c r="Z5464" s="122">
        <v>1.04359515E-4</v>
      </c>
      <c r="AA5464" s="122">
        <v>1.13425377E-4</v>
      </c>
      <c r="AB5464" s="122">
        <v>1.2253963800000001E-4</v>
      </c>
      <c r="AC5464" s="122">
        <v>1.31944956E-4</v>
      </c>
      <c r="AD5464" s="122">
        <v>1.4171890199999999E-4</v>
      </c>
      <c r="AE5464" s="122">
        <v>1.51147425E-4</v>
      </c>
      <c r="AF5464" s="122">
        <v>1.6139607899999999E-4</v>
      </c>
      <c r="AG5464" s="122">
        <v>1.7205380399999999E-4</v>
      </c>
      <c r="AH5464" s="122">
        <v>1.8326778600000001E-4</v>
      </c>
      <c r="AI5464" s="122">
        <v>1.9498829999999999E-4</v>
      </c>
      <c r="AJ5464" s="122">
        <v>1.9974134699999999E-4</v>
      </c>
      <c r="AK5464" s="122">
        <v>2.0417814300000001E-4</v>
      </c>
      <c r="AL5464" s="122">
        <v>0</v>
      </c>
    </row>
    <row r="5465" spans="1:38" hidden="1" x14ac:dyDescent="0.25">
      <c r="A5465" s="122" t="s">
        <v>2286</v>
      </c>
      <c r="B5465" s="122">
        <v>1</v>
      </c>
      <c r="C5465" s="122" t="s">
        <v>2287</v>
      </c>
      <c r="D5465" s="122" t="s">
        <v>2141</v>
      </c>
      <c r="E5465" s="122">
        <v>99</v>
      </c>
      <c r="F5465" s="122">
        <v>0</v>
      </c>
      <c r="G5465" s="122">
        <v>0</v>
      </c>
      <c r="H5465" s="122">
        <v>0</v>
      </c>
      <c r="I5465" s="122">
        <v>0</v>
      </c>
      <c r="J5465" s="122">
        <v>4.76697E-7</v>
      </c>
      <c r="K5465" s="122">
        <v>1.4241240000000001E-6</v>
      </c>
      <c r="L5465" s="122">
        <v>1.2776673E-5</v>
      </c>
      <c r="M5465" s="122">
        <v>3.4968609000000001E-5</v>
      </c>
      <c r="N5465" s="122">
        <v>6.8281044000000006E-5</v>
      </c>
      <c r="O5465" s="122">
        <v>1.13437311E-4</v>
      </c>
      <c r="P5465" s="122">
        <v>1.7078880000000001E-4</v>
      </c>
      <c r="Q5465" s="122">
        <v>2.2924882499999999E-4</v>
      </c>
      <c r="R5465" s="122">
        <v>2.8851439500000002E-4</v>
      </c>
      <c r="S5465" s="122">
        <v>3.4914243E-4</v>
      </c>
      <c r="T5465" s="122">
        <v>4.1002174200000001E-4</v>
      </c>
      <c r="U5465" s="122">
        <v>4.7116028699999997E-4</v>
      </c>
      <c r="V5465" s="122">
        <v>5.32178166E-4</v>
      </c>
      <c r="W5465" s="122">
        <v>5.9264376599999999E-4</v>
      </c>
      <c r="X5465" s="122">
        <v>6.5228459399999995E-4</v>
      </c>
      <c r="Y5465" s="122">
        <v>7.13197719E-4</v>
      </c>
      <c r="Z5465" s="122">
        <v>7.7642338800000001E-4</v>
      </c>
      <c r="AA5465" s="122">
        <v>8.4381601200000001E-4</v>
      </c>
      <c r="AB5465" s="122">
        <v>9.1328846700000003E-4</v>
      </c>
      <c r="AC5465" s="122">
        <v>9.8469157800000007E-4</v>
      </c>
      <c r="AD5465" s="122">
        <v>1.0573457700000001E-3</v>
      </c>
      <c r="AE5465" s="122">
        <v>1.129769238E-3</v>
      </c>
      <c r="AF5465" s="122">
        <v>1.205808708E-3</v>
      </c>
      <c r="AG5465" s="122">
        <v>1.28507964E-3</v>
      </c>
      <c r="AH5465" s="122">
        <v>1.3658058569999999E-3</v>
      </c>
      <c r="AI5465" s="122">
        <v>1.4466938460000001E-3</v>
      </c>
      <c r="AJ5465" s="122">
        <v>1.476147621E-3</v>
      </c>
      <c r="AK5465" s="122">
        <v>1.495472082E-3</v>
      </c>
      <c r="AL5465" s="122">
        <v>0</v>
      </c>
    </row>
    <row r="5466" spans="1:38" hidden="1" x14ac:dyDescent="0.25">
      <c r="A5466" s="122" t="s">
        <v>2286</v>
      </c>
      <c r="B5466" s="122">
        <v>1</v>
      </c>
      <c r="C5466" s="122" t="s">
        <v>2287</v>
      </c>
      <c r="D5466" s="122" t="s">
        <v>2142</v>
      </c>
      <c r="E5466" s="122">
        <v>99</v>
      </c>
      <c r="F5466" s="122">
        <v>0</v>
      </c>
      <c r="G5466" s="122">
        <v>0</v>
      </c>
      <c r="H5466" s="122">
        <v>0</v>
      </c>
      <c r="I5466" s="122">
        <v>0</v>
      </c>
      <c r="J5466" s="122">
        <v>2.2873499999999999E-7</v>
      </c>
      <c r="K5466" s="122">
        <v>6.8554200000000004E-7</v>
      </c>
      <c r="L5466" s="122">
        <v>6.1705410000000001E-6</v>
      </c>
      <c r="M5466" s="122">
        <v>1.6981418999999998E-5</v>
      </c>
      <c r="N5466" s="122">
        <v>3.3374094E-5</v>
      </c>
      <c r="O5466" s="122">
        <v>5.5858413000000003E-5</v>
      </c>
      <c r="P5466" s="122">
        <v>8.4664437000000003E-5</v>
      </c>
      <c r="Q5466" s="122">
        <v>1.14331698E-4</v>
      </c>
      <c r="R5466" s="122">
        <v>1.44576432E-4</v>
      </c>
      <c r="S5466" s="122">
        <v>1.7571820499999999E-4</v>
      </c>
      <c r="T5466" s="122">
        <v>2.07459993E-4</v>
      </c>
      <c r="U5466" s="122">
        <v>2.3998809899999999E-4</v>
      </c>
      <c r="V5466" s="122">
        <v>2.7380507699999998E-4</v>
      </c>
      <c r="W5466" s="122">
        <v>3.0856152600000001E-4</v>
      </c>
      <c r="X5466" s="122">
        <v>3.4408241399999998E-4</v>
      </c>
      <c r="Y5466" s="122">
        <v>3.8039757600000001E-4</v>
      </c>
      <c r="Z5466" s="122">
        <v>4.1746325399999999E-4</v>
      </c>
      <c r="AA5466" s="122">
        <v>4.5649472700000002E-4</v>
      </c>
      <c r="AB5466" s="122">
        <v>4.9616732099999996E-4</v>
      </c>
      <c r="AC5466" s="122">
        <v>5.3776460400000001E-4</v>
      </c>
      <c r="AD5466" s="122">
        <v>5.8048036800000002E-4</v>
      </c>
      <c r="AE5466" s="122">
        <v>6.2365161299999996E-4</v>
      </c>
      <c r="AF5466" s="122">
        <v>6.6932369400000003E-4</v>
      </c>
      <c r="AG5466" s="122">
        <v>7.1736467399999997E-4</v>
      </c>
      <c r="AH5466" s="122">
        <v>7.6702337399999995E-4</v>
      </c>
      <c r="AI5466" s="122">
        <v>8.1718529100000003E-4</v>
      </c>
      <c r="AJ5466" s="122">
        <v>8.3679948299999996E-4</v>
      </c>
      <c r="AK5466" s="122">
        <v>8.4920885400000001E-4</v>
      </c>
      <c r="AL5466" s="122">
        <v>0</v>
      </c>
    </row>
    <row r="5467" spans="1:38" hidden="1" x14ac:dyDescent="0.25">
      <c r="A5467" s="122" t="s">
        <v>2286</v>
      </c>
      <c r="B5467" s="122">
        <v>1</v>
      </c>
      <c r="C5467" s="122" t="s">
        <v>2287</v>
      </c>
      <c r="D5467" s="122" t="s">
        <v>2143</v>
      </c>
      <c r="E5467" s="122">
        <v>99</v>
      </c>
      <c r="F5467" s="122">
        <v>0</v>
      </c>
      <c r="G5467" s="122">
        <v>0</v>
      </c>
      <c r="H5467" s="122">
        <v>0</v>
      </c>
      <c r="I5467" s="122">
        <v>0</v>
      </c>
      <c r="J5467" s="122">
        <v>2.6453699999999998E-7</v>
      </c>
      <c r="K5467" s="122">
        <v>7.9162200000000005E-7</v>
      </c>
      <c r="L5467" s="122">
        <v>7.1113379999999998E-6</v>
      </c>
      <c r="M5467" s="122">
        <v>1.9539936000000001E-5</v>
      </c>
      <c r="N5467" s="122">
        <v>3.8285597999999999E-5</v>
      </c>
      <c r="O5467" s="122">
        <v>6.3749438999999997E-5</v>
      </c>
      <c r="P5467" s="122">
        <v>9.6223842E-5</v>
      </c>
      <c r="Q5467" s="122">
        <v>1.2943749000000001E-4</v>
      </c>
      <c r="R5467" s="122">
        <v>1.6346994299999999E-4</v>
      </c>
      <c r="S5467" s="122">
        <v>1.9852208999999999E-4</v>
      </c>
      <c r="T5467" s="122">
        <v>2.3437381500000001E-4</v>
      </c>
      <c r="U5467" s="122">
        <v>2.7142822200000002E-4</v>
      </c>
      <c r="V5467" s="122">
        <v>3.0981791099999998E-4</v>
      </c>
      <c r="W5467" s="122">
        <v>3.4888054500000002E-4</v>
      </c>
      <c r="X5467" s="122">
        <v>3.8847092700000001E-4</v>
      </c>
      <c r="Y5467" s="122">
        <v>4.2936874500000002E-4</v>
      </c>
      <c r="Z5467" s="122">
        <v>4.7131940699999999E-4</v>
      </c>
      <c r="AA5467" s="122">
        <v>5.1323492999999997E-4</v>
      </c>
      <c r="AB5467" s="122">
        <v>5.5600506000000002E-4</v>
      </c>
      <c r="AC5467" s="122">
        <v>6.0016152299999996E-4</v>
      </c>
      <c r="AD5467" s="122">
        <v>6.4504397100000001E-4</v>
      </c>
      <c r="AE5467" s="122">
        <v>6.9090765900000001E-4</v>
      </c>
      <c r="AF5467" s="122">
        <v>7.3788982799999998E-4</v>
      </c>
      <c r="AG5467" s="122">
        <v>7.8719117099999999E-4</v>
      </c>
      <c r="AH5467" s="122">
        <v>8.3775619200000004E-4</v>
      </c>
      <c r="AI5467" s="122">
        <v>8.8969163400000003E-4</v>
      </c>
      <c r="AJ5467" s="122">
        <v>9.0238609499999998E-4</v>
      </c>
      <c r="AK5467" s="122">
        <v>9.1777167299999997E-4</v>
      </c>
      <c r="AL5467" s="122">
        <v>0</v>
      </c>
    </row>
    <row r="5468" spans="1:38" hidden="1" x14ac:dyDescent="0.25">
      <c r="A5468" s="122" t="s">
        <v>2286</v>
      </c>
      <c r="B5468" s="122">
        <v>1</v>
      </c>
      <c r="C5468" s="122" t="s">
        <v>2287</v>
      </c>
      <c r="D5468" s="122" t="s">
        <v>2177</v>
      </c>
      <c r="E5468" s="122">
        <v>99</v>
      </c>
      <c r="F5468" s="122">
        <v>0</v>
      </c>
      <c r="G5468" s="122">
        <v>0</v>
      </c>
      <c r="H5468" s="122">
        <v>0</v>
      </c>
      <c r="I5468" s="122">
        <v>0</v>
      </c>
      <c r="J5468" s="122">
        <v>2.6519999999999999E-9</v>
      </c>
      <c r="K5468" s="122">
        <v>8.6189999999999993E-9</v>
      </c>
      <c r="L5468" s="122">
        <v>7.8233999999999998E-8</v>
      </c>
      <c r="M5468" s="122">
        <v>2.22768E-7</v>
      </c>
      <c r="N5468" s="122">
        <v>4.50177E-7</v>
      </c>
      <c r="O5468" s="122">
        <v>7.7173199999999999E-7</v>
      </c>
      <c r="P5468" s="122">
        <v>1.1967149999999999E-6</v>
      </c>
      <c r="Q5468" s="122">
        <v>1.593189E-6</v>
      </c>
      <c r="R5468" s="122">
        <v>1.9883370000000001E-6</v>
      </c>
      <c r="S5468" s="122">
        <v>2.3848110000000001E-6</v>
      </c>
      <c r="T5468" s="122">
        <v>2.779959E-6</v>
      </c>
      <c r="U5468" s="122">
        <v>3.1751069999999999E-6</v>
      </c>
      <c r="V5468" s="122">
        <v>3.5119109999999999E-6</v>
      </c>
      <c r="W5468" s="122">
        <v>3.771807E-6</v>
      </c>
      <c r="X5468" s="122">
        <v>3.9985529999999999E-6</v>
      </c>
      <c r="Y5468" s="122">
        <v>4.1861819999999998E-6</v>
      </c>
      <c r="Z5468" s="122">
        <v>4.3327050000000004E-6</v>
      </c>
      <c r="AA5468" s="122">
        <v>4.5707220000000003E-6</v>
      </c>
      <c r="AB5468" s="122">
        <v>4.9274160000000001E-6</v>
      </c>
      <c r="AC5468" s="122">
        <v>5.2894139999999997E-6</v>
      </c>
      <c r="AD5468" s="122">
        <v>5.6494230000000001E-6</v>
      </c>
      <c r="AE5468" s="122">
        <v>6.0114209999999997E-6</v>
      </c>
      <c r="AF5468" s="122">
        <v>6.3780599999999997E-6</v>
      </c>
      <c r="AG5468" s="122">
        <v>6.7559699999999998E-6</v>
      </c>
      <c r="AH5468" s="122">
        <v>7.1451509999999999E-6</v>
      </c>
      <c r="AI5468" s="122">
        <v>7.5409619999999997E-6</v>
      </c>
      <c r="AJ5468" s="122">
        <v>7.6026209999999998E-6</v>
      </c>
      <c r="AK5468" s="122">
        <v>7.6861590000000006E-6</v>
      </c>
      <c r="AL5468" s="122">
        <v>0</v>
      </c>
    </row>
    <row r="5469" spans="1:38" hidden="1" x14ac:dyDescent="0.25">
      <c r="A5469" s="122" t="s">
        <v>2286</v>
      </c>
      <c r="B5469" s="122">
        <v>1</v>
      </c>
      <c r="C5469" s="122" t="s">
        <v>2287</v>
      </c>
      <c r="D5469" s="122" t="s">
        <v>2144</v>
      </c>
      <c r="E5469" s="122">
        <v>99</v>
      </c>
      <c r="F5469" s="122">
        <v>0</v>
      </c>
      <c r="G5469" s="122">
        <v>0</v>
      </c>
      <c r="H5469" s="122">
        <v>0</v>
      </c>
      <c r="I5469" s="122">
        <v>0</v>
      </c>
      <c r="J5469" s="122">
        <v>1.3326299999999999E-7</v>
      </c>
      <c r="K5469" s="122">
        <v>4.0045200000000002E-7</v>
      </c>
      <c r="L5469" s="122">
        <v>3.5981010000000001E-6</v>
      </c>
      <c r="M5469" s="122">
        <v>9.8999160000000003E-6</v>
      </c>
      <c r="N5469" s="122">
        <v>1.9447115999999999E-5</v>
      </c>
      <c r="O5469" s="122">
        <v>3.2418047999999998E-5</v>
      </c>
      <c r="P5469" s="122">
        <v>4.8879011999999997E-5</v>
      </c>
      <c r="Q5469" s="122">
        <v>6.5462631000000004E-5</v>
      </c>
      <c r="R5469" s="122">
        <v>8.2347915000000006E-5</v>
      </c>
      <c r="S5469" s="122">
        <v>9.9734427000000006E-5</v>
      </c>
      <c r="T5469" s="122">
        <v>1.17803829E-4</v>
      </c>
      <c r="U5469" s="122">
        <v>1.3621997999999999E-4</v>
      </c>
      <c r="V5469" s="122">
        <v>1.5404075699999999E-4</v>
      </c>
      <c r="W5469" s="122">
        <v>1.7352433799999999E-4</v>
      </c>
      <c r="X5469" s="122">
        <v>1.9330759499999999E-4</v>
      </c>
      <c r="Y5469" s="122">
        <v>2.13116709E-4</v>
      </c>
      <c r="Z5469" s="122">
        <v>2.3350395899999999E-4</v>
      </c>
      <c r="AA5469" s="122">
        <v>2.5435995000000001E-4</v>
      </c>
      <c r="AB5469" s="122">
        <v>2.7538102799999999E-4</v>
      </c>
      <c r="AC5469" s="122">
        <v>2.9693648399999999E-4</v>
      </c>
      <c r="AD5469" s="122">
        <v>3.1851116699999998E-4</v>
      </c>
      <c r="AE5469" s="122">
        <v>3.4005468900000002E-4</v>
      </c>
      <c r="AF5469" s="122">
        <v>3.6227049300000002E-4</v>
      </c>
      <c r="AG5469" s="122">
        <v>3.8522090100000001E-4</v>
      </c>
      <c r="AH5469" s="122">
        <v>4.0792202099999999E-4</v>
      </c>
      <c r="AI5469" s="122">
        <v>4.3151421299999999E-4</v>
      </c>
      <c r="AJ5469" s="122">
        <v>4.3354431899999998E-4</v>
      </c>
      <c r="AK5469" s="122">
        <v>4.38928542E-4</v>
      </c>
      <c r="AL5469" s="122">
        <v>0</v>
      </c>
    </row>
    <row r="5470" spans="1:38" hidden="1" x14ac:dyDescent="0.25">
      <c r="A5470" s="122" t="s">
        <v>2286</v>
      </c>
      <c r="B5470" s="122">
        <v>1</v>
      </c>
      <c r="C5470" s="122" t="s">
        <v>2287</v>
      </c>
      <c r="D5470" s="122" t="s">
        <v>2145</v>
      </c>
      <c r="E5470" s="122">
        <v>99</v>
      </c>
      <c r="F5470" s="122">
        <v>0</v>
      </c>
      <c r="G5470" s="122">
        <v>0</v>
      </c>
      <c r="H5470" s="122">
        <v>0</v>
      </c>
      <c r="I5470" s="122">
        <v>0</v>
      </c>
      <c r="J5470" s="122">
        <v>4.2431999999999999E-8</v>
      </c>
      <c r="K5470" s="122">
        <v>1.2928500000000001E-7</v>
      </c>
      <c r="L5470" s="122">
        <v>1.16025E-6</v>
      </c>
      <c r="M5470" s="122">
        <v>3.1724549999999999E-6</v>
      </c>
      <c r="N5470" s="122">
        <v>6.1877790000000003E-6</v>
      </c>
      <c r="O5470" s="122">
        <v>1.0287108E-5</v>
      </c>
      <c r="P5470" s="122">
        <v>1.5508895999999999E-5</v>
      </c>
      <c r="Q5470" s="122">
        <v>2.0810244E-5</v>
      </c>
      <c r="R5470" s="122">
        <v>2.6261430000000001E-5</v>
      </c>
      <c r="S5470" s="122">
        <v>3.1976490000000001E-5</v>
      </c>
      <c r="T5470" s="122">
        <v>3.7922936999999997E-5</v>
      </c>
      <c r="U5470" s="122">
        <v>4.4068284000000002E-5</v>
      </c>
      <c r="V5470" s="122">
        <v>5.0517947999999998E-5</v>
      </c>
      <c r="W5470" s="122">
        <v>5.7165186000000001E-5</v>
      </c>
      <c r="X5470" s="122">
        <v>6.4029887999999995E-5</v>
      </c>
      <c r="Y5470" s="122">
        <v>7.0874699999999994E-5</v>
      </c>
      <c r="Z5470" s="122">
        <v>7.7875979999999996E-5</v>
      </c>
      <c r="AA5470" s="122">
        <v>8.5168317000000002E-5</v>
      </c>
      <c r="AB5470" s="122">
        <v>9.2651598E-5</v>
      </c>
      <c r="AC5470" s="122">
        <v>1.00721634E-4</v>
      </c>
      <c r="AD5470" s="122">
        <v>1.08869904E-4</v>
      </c>
      <c r="AE5470" s="122">
        <v>1.1730392699999999E-4</v>
      </c>
      <c r="AF5470" s="122">
        <v>1.2624116700000001E-4</v>
      </c>
      <c r="AG5470" s="122">
        <v>1.3574527199999999E-4</v>
      </c>
      <c r="AH5470" s="122">
        <v>1.45208271E-4</v>
      </c>
      <c r="AI5470" s="122">
        <v>1.5504984300000001E-4</v>
      </c>
      <c r="AJ5470" s="122">
        <v>1.5926055599999999E-4</v>
      </c>
      <c r="AK5470" s="122">
        <v>1.64305986E-4</v>
      </c>
      <c r="AL5470" s="122">
        <v>0</v>
      </c>
    </row>
    <row r="5471" spans="1:38" hidden="1" x14ac:dyDescent="0.25">
      <c r="A5471" s="122" t="s">
        <v>2286</v>
      </c>
      <c r="B5471" s="122">
        <v>1</v>
      </c>
      <c r="C5471" s="122" t="s">
        <v>2287</v>
      </c>
      <c r="D5471" s="122" t="s">
        <v>2146</v>
      </c>
      <c r="E5471" s="122">
        <v>99</v>
      </c>
      <c r="F5471" s="122">
        <v>0</v>
      </c>
      <c r="G5471" s="122">
        <v>0</v>
      </c>
      <c r="H5471" s="122">
        <v>0</v>
      </c>
      <c r="I5471" s="122">
        <v>0</v>
      </c>
      <c r="J5471" s="122">
        <v>3.56694E-7</v>
      </c>
      <c r="K5471" s="122">
        <v>1.08069E-6</v>
      </c>
      <c r="L5471" s="122">
        <v>9.8203559999999997E-6</v>
      </c>
      <c r="M5471" s="122">
        <v>2.7295710000000001E-5</v>
      </c>
      <c r="N5471" s="122">
        <v>5.4144558000000002E-5</v>
      </c>
      <c r="O5471" s="122">
        <v>9.1112774999999998E-5</v>
      </c>
      <c r="P5471" s="122">
        <v>1.3868435100000001E-4</v>
      </c>
      <c r="Q5471" s="122">
        <v>1.8838349400000001E-4</v>
      </c>
      <c r="R5471" s="122">
        <v>2.3984621699999999E-4</v>
      </c>
      <c r="S5471" s="122">
        <v>2.92859697E-4</v>
      </c>
      <c r="T5471" s="122">
        <v>3.4876916099999997E-4</v>
      </c>
      <c r="U5471" s="122">
        <v>4.0807782600000002E-4</v>
      </c>
      <c r="V5471" s="122">
        <v>4.7285159999999998E-4</v>
      </c>
      <c r="W5471" s="122">
        <v>5.4030522000000003E-4</v>
      </c>
      <c r="X5471" s="122">
        <v>6.1048376999999995E-4</v>
      </c>
      <c r="Y5471" s="122">
        <v>6.80639115E-4</v>
      </c>
      <c r="Z5471" s="122">
        <v>7.5260511300000003E-4</v>
      </c>
      <c r="AA5471" s="122">
        <v>8.2467851700000002E-4</v>
      </c>
      <c r="AB5471" s="122">
        <v>8.99773212E-4</v>
      </c>
      <c r="AC5471" s="122">
        <v>9.7792964100000004E-4</v>
      </c>
      <c r="AD5471" s="122">
        <v>1.0579060049999999E-3</v>
      </c>
      <c r="AE5471" s="122">
        <v>1.1414526239999999E-3</v>
      </c>
      <c r="AF5471" s="122">
        <v>1.2309669060000001E-3</v>
      </c>
      <c r="AG5471" s="122">
        <v>1.3235939730000001E-3</v>
      </c>
      <c r="AH5471" s="122">
        <v>1.4210649179999999E-3</v>
      </c>
      <c r="AI5471" s="122">
        <v>1.521541905E-3</v>
      </c>
      <c r="AJ5471" s="122">
        <v>1.5332591039999999E-3</v>
      </c>
      <c r="AK5471" s="122">
        <v>1.569919689E-3</v>
      </c>
      <c r="AL5471" s="122">
        <v>0</v>
      </c>
    </row>
    <row r="5472" spans="1:38" hidden="1" x14ac:dyDescent="0.25">
      <c r="A5472" s="122" t="s">
        <v>2286</v>
      </c>
      <c r="B5472" s="122">
        <v>1</v>
      </c>
      <c r="C5472" s="122" t="s">
        <v>2287</v>
      </c>
      <c r="D5472" s="122" t="s">
        <v>2147</v>
      </c>
      <c r="E5472" s="122">
        <v>99</v>
      </c>
      <c r="F5472" s="122">
        <v>0</v>
      </c>
      <c r="G5472" s="122">
        <v>0</v>
      </c>
      <c r="H5472" s="122">
        <v>0</v>
      </c>
      <c r="I5472" s="122">
        <v>0</v>
      </c>
      <c r="J5472" s="122">
        <v>3.1824000000000001E-8</v>
      </c>
      <c r="K5472" s="122">
        <v>9.5471999999999996E-8</v>
      </c>
      <c r="L5472" s="122">
        <v>8.51292E-7</v>
      </c>
      <c r="M5472" s="122">
        <v>2.3158590000000001E-6</v>
      </c>
      <c r="N5472" s="122">
        <v>4.4898359999999999E-6</v>
      </c>
      <c r="O5472" s="122">
        <v>7.3844939999999996E-6</v>
      </c>
      <c r="P5472" s="122">
        <v>1.1017733999999999E-5</v>
      </c>
      <c r="Q5472" s="122">
        <v>1.4663571E-5</v>
      </c>
      <c r="R5472" s="122">
        <v>1.8383000999999999E-5</v>
      </c>
      <c r="S5472" s="122">
        <v>2.2212489000000001E-5</v>
      </c>
      <c r="T5472" s="122">
        <v>2.6288613E-5</v>
      </c>
      <c r="U5472" s="122">
        <v>3.0286503E-5</v>
      </c>
      <c r="V5472" s="122">
        <v>3.4436883000000002E-5</v>
      </c>
      <c r="W5472" s="122">
        <v>3.8684060999999998E-5</v>
      </c>
      <c r="X5472" s="122">
        <v>4.3121519999999998E-5</v>
      </c>
      <c r="Y5472" s="122">
        <v>4.7896445999999997E-5</v>
      </c>
      <c r="Z5472" s="122">
        <v>5.3038674E-5</v>
      </c>
      <c r="AA5472" s="122">
        <v>5.8530302999999999E-5</v>
      </c>
      <c r="AB5472" s="122">
        <v>6.4792338000000004E-5</v>
      </c>
      <c r="AC5472" s="122">
        <v>7.1819474999999997E-5</v>
      </c>
      <c r="AD5472" s="122">
        <v>7.8644397000000001E-5</v>
      </c>
      <c r="AE5472" s="122">
        <v>8.5921485000000006E-5</v>
      </c>
      <c r="AF5472" s="122">
        <v>9.1593450000000006E-5</v>
      </c>
      <c r="AG5472" s="122">
        <v>9.7475586000000001E-5</v>
      </c>
      <c r="AH5472" s="122">
        <v>1.03941825E-4</v>
      </c>
      <c r="AI5472" s="122">
        <v>1.10656026E-4</v>
      </c>
      <c r="AJ5472" s="122">
        <v>1.14213684E-4</v>
      </c>
      <c r="AK5472" s="122">
        <v>1.1530564500000001E-4</v>
      </c>
      <c r="AL5472" s="122">
        <v>0</v>
      </c>
    </row>
    <row r="5473" spans="1:38" hidden="1" x14ac:dyDescent="0.25">
      <c r="A5473" s="122" t="s">
        <v>2286</v>
      </c>
      <c r="B5473" s="122">
        <v>1</v>
      </c>
      <c r="C5473" s="122" t="s">
        <v>2287</v>
      </c>
      <c r="D5473" s="122" t="s">
        <v>475</v>
      </c>
      <c r="E5473" s="122">
        <v>99</v>
      </c>
      <c r="F5473" s="122">
        <v>0</v>
      </c>
      <c r="G5473" s="122">
        <v>0</v>
      </c>
      <c r="H5473" s="122">
        <v>0</v>
      </c>
      <c r="I5473" s="122">
        <v>0</v>
      </c>
      <c r="J5473" s="122">
        <v>8.1548999999999998E-8</v>
      </c>
      <c r="K5473" s="122">
        <v>2.43984E-7</v>
      </c>
      <c r="L5473" s="122">
        <v>2.1912150000000001E-6</v>
      </c>
      <c r="M5473" s="122">
        <v>6.012084E-6</v>
      </c>
      <c r="N5473" s="122">
        <v>1.1758304999999999E-5</v>
      </c>
      <c r="O5473" s="122">
        <v>1.9539273000000001E-5</v>
      </c>
      <c r="P5473" s="122">
        <v>2.9410017000000001E-5</v>
      </c>
      <c r="Q5473" s="122">
        <v>3.9461759999999999E-5</v>
      </c>
      <c r="R5473" s="122">
        <v>4.9785333000000003E-5</v>
      </c>
      <c r="S5473" s="122">
        <v>6.0454329000000001E-5</v>
      </c>
      <c r="T5473" s="122">
        <v>7.1333496E-5</v>
      </c>
      <c r="U5473" s="122">
        <v>8.2572672000000007E-5</v>
      </c>
      <c r="V5473" s="122">
        <v>9.3999476999999997E-5</v>
      </c>
      <c r="W5473" s="122">
        <v>1.05680874E-4</v>
      </c>
      <c r="X5473" s="122">
        <v>1.17800514E-4</v>
      </c>
      <c r="Y5473" s="122">
        <v>1.3056525300000001E-4</v>
      </c>
      <c r="Z5473" s="122">
        <v>1.4381398199999999E-4</v>
      </c>
      <c r="AA5473" s="122">
        <v>1.5717741E-4</v>
      </c>
      <c r="AB5473" s="122">
        <v>1.71034773E-4</v>
      </c>
      <c r="AC5473" s="122">
        <v>1.8530385900000001E-4</v>
      </c>
      <c r="AD5473" s="122">
        <v>2.0013649500000001E-4</v>
      </c>
      <c r="AE5473" s="122">
        <v>2.15168694E-4</v>
      </c>
      <c r="AF5473" s="122">
        <v>2.3094477899999999E-4</v>
      </c>
      <c r="AG5473" s="122">
        <v>2.4692374199999998E-4</v>
      </c>
      <c r="AH5473" s="122">
        <v>2.6332238400000001E-4</v>
      </c>
      <c r="AI5473" s="122">
        <v>2.8000943100000002E-4</v>
      </c>
      <c r="AJ5473" s="122">
        <v>2.87593488E-4</v>
      </c>
      <c r="AK5473" s="122">
        <v>2.9218012200000001E-4</v>
      </c>
      <c r="AL5473" s="122">
        <v>0</v>
      </c>
    </row>
    <row r="5474" spans="1:38" hidden="1" x14ac:dyDescent="0.25">
      <c r="A5474" s="122" t="s">
        <v>2286</v>
      </c>
      <c r="B5474" s="122">
        <v>1</v>
      </c>
      <c r="C5474" s="122" t="s">
        <v>2287</v>
      </c>
      <c r="D5474" s="122" t="s">
        <v>2148</v>
      </c>
      <c r="E5474" s="122">
        <v>99</v>
      </c>
      <c r="F5474" s="122">
        <v>0</v>
      </c>
      <c r="G5474" s="122">
        <v>0</v>
      </c>
      <c r="H5474" s="122">
        <v>0</v>
      </c>
      <c r="I5474" s="122">
        <v>0</v>
      </c>
      <c r="J5474" s="122">
        <v>5.7018000000000001E-8</v>
      </c>
      <c r="K5474" s="122">
        <v>1.7039100000000001E-7</v>
      </c>
      <c r="L5474" s="122">
        <v>1.5381599999999999E-6</v>
      </c>
      <c r="M5474" s="122">
        <v>4.2398849999999996E-6</v>
      </c>
      <c r="N5474" s="122">
        <v>8.3610929999999995E-6</v>
      </c>
      <c r="O5474" s="122">
        <v>1.4006537999999999E-5</v>
      </c>
      <c r="P5474" s="122">
        <v>2.1276995999999999E-5</v>
      </c>
      <c r="Q5474" s="122">
        <v>2.8808013000000002E-5</v>
      </c>
      <c r="R5474" s="122">
        <v>3.6557819999999999E-5</v>
      </c>
      <c r="S5474" s="122">
        <v>4.4501223000000003E-5</v>
      </c>
      <c r="T5474" s="122">
        <v>5.2607061E-5</v>
      </c>
      <c r="U5474" s="122">
        <v>6.0868704E-5</v>
      </c>
      <c r="V5474" s="122">
        <v>6.9378972000000004E-5</v>
      </c>
      <c r="W5474" s="122">
        <v>7.7776530000000005E-5</v>
      </c>
      <c r="X5474" s="122">
        <v>8.6292764999999999E-5</v>
      </c>
      <c r="Y5474" s="122">
        <v>9.4797066000000001E-5</v>
      </c>
      <c r="Z5474" s="122">
        <v>1.03506897E-4</v>
      </c>
      <c r="AA5474" s="122">
        <v>1.12739835E-4</v>
      </c>
      <c r="AB5474" s="122">
        <v>1.2222471300000001E-4</v>
      </c>
      <c r="AC5474" s="122">
        <v>1.31818323E-4</v>
      </c>
      <c r="AD5474" s="122">
        <v>1.42042446E-4</v>
      </c>
      <c r="AE5474" s="122">
        <v>1.5210081899999999E-4</v>
      </c>
      <c r="AF5474" s="122">
        <v>1.62770478E-4</v>
      </c>
      <c r="AG5474" s="122">
        <v>1.7394070199999999E-4</v>
      </c>
      <c r="AH5474" s="122">
        <v>1.85311152E-4</v>
      </c>
      <c r="AI5474" s="122">
        <v>1.9716360300000001E-4</v>
      </c>
      <c r="AJ5474" s="122">
        <v>2.02024056E-4</v>
      </c>
      <c r="AK5474" s="122">
        <v>2.0666969699999999E-4</v>
      </c>
      <c r="AL5474" s="122">
        <v>0</v>
      </c>
    </row>
    <row r="5475" spans="1:38" hidden="1" x14ac:dyDescent="0.25">
      <c r="A5475" s="122" t="s">
        <v>2286</v>
      </c>
      <c r="B5475" s="122">
        <v>1</v>
      </c>
      <c r="C5475" s="122" t="s">
        <v>2287</v>
      </c>
      <c r="D5475" s="122" t="s">
        <v>2149</v>
      </c>
      <c r="E5475" s="122">
        <v>99</v>
      </c>
      <c r="F5475" s="122">
        <v>0</v>
      </c>
      <c r="G5475" s="122">
        <v>0</v>
      </c>
      <c r="H5475" s="122">
        <v>0</v>
      </c>
      <c r="I5475" s="122">
        <v>0</v>
      </c>
      <c r="J5475" s="122">
        <v>3.9779999999999998E-7</v>
      </c>
      <c r="K5475" s="122">
        <v>1.189422E-6</v>
      </c>
      <c r="L5475" s="122">
        <v>1.0670322E-5</v>
      </c>
      <c r="M5475" s="122">
        <v>2.9299296000000002E-5</v>
      </c>
      <c r="N5475" s="122">
        <v>5.7460884E-5</v>
      </c>
      <c r="O5475" s="122">
        <v>9.5814770999999997E-5</v>
      </c>
      <c r="P5475" s="122">
        <v>1.4467389300000001E-4</v>
      </c>
      <c r="Q5475" s="122">
        <v>1.9486630799999999E-4</v>
      </c>
      <c r="R5475" s="122">
        <v>2.4636881100000002E-4</v>
      </c>
      <c r="S5475" s="122">
        <v>2.9908062600000001E-4</v>
      </c>
      <c r="T5475" s="122">
        <v>3.5208813900000001E-4</v>
      </c>
      <c r="U5475" s="122">
        <v>4.0557301200000001E-4</v>
      </c>
      <c r="V5475" s="122">
        <v>4.5929855399999997E-4</v>
      </c>
      <c r="W5475" s="122">
        <v>5.1422346299999995E-4</v>
      </c>
      <c r="X5475" s="122">
        <v>5.7124477799999998E-4</v>
      </c>
      <c r="Y5475" s="122">
        <v>6.3065421900000002E-4</v>
      </c>
      <c r="Z5475" s="122">
        <v>6.9167607600000003E-4</v>
      </c>
      <c r="AA5475" s="122">
        <v>7.5378260100000003E-4</v>
      </c>
      <c r="AB5475" s="122">
        <v>8.1616626000000005E-4</v>
      </c>
      <c r="AC5475" s="122">
        <v>8.7971746200000002E-4</v>
      </c>
      <c r="AD5475" s="122">
        <v>9.4399398600000003E-4</v>
      </c>
      <c r="AE5475" s="122">
        <v>1.0087491960000001E-3</v>
      </c>
      <c r="AF5475" s="122">
        <v>1.074916596E-3</v>
      </c>
      <c r="AG5475" s="122">
        <v>1.144859118E-3</v>
      </c>
      <c r="AH5475" s="122">
        <v>1.2159837690000001E-3</v>
      </c>
      <c r="AI5475" s="122">
        <v>1.288251432E-3</v>
      </c>
      <c r="AJ5475" s="122">
        <v>1.3606205339999999E-3</v>
      </c>
      <c r="AK5475" s="122">
        <v>1.3788669569999999E-3</v>
      </c>
      <c r="AL5475" s="122">
        <v>0</v>
      </c>
    </row>
    <row r="5476" spans="1:38" hidden="1" x14ac:dyDescent="0.25">
      <c r="A5476" s="122" t="s">
        <v>2286</v>
      </c>
      <c r="B5476" s="122">
        <v>1</v>
      </c>
      <c r="C5476" s="122" t="s">
        <v>2287</v>
      </c>
      <c r="D5476" s="122" t="s">
        <v>2150</v>
      </c>
      <c r="E5476" s="122">
        <v>99</v>
      </c>
      <c r="F5476" s="122">
        <v>0</v>
      </c>
      <c r="G5476" s="122">
        <v>0</v>
      </c>
      <c r="H5476" s="122">
        <v>0</v>
      </c>
      <c r="I5476" s="122">
        <v>0</v>
      </c>
      <c r="J5476" s="122">
        <v>8.3538000000000003E-8</v>
      </c>
      <c r="K5476" s="122">
        <v>2.5326599999999999E-7</v>
      </c>
      <c r="L5476" s="122">
        <v>2.2939799999999998E-6</v>
      </c>
      <c r="M5476" s="122">
        <v>6.3270090000000002E-6</v>
      </c>
      <c r="N5476" s="122">
        <v>1.2435228000000001E-5</v>
      </c>
      <c r="O5476" s="122">
        <v>2.0723391000000001E-5</v>
      </c>
      <c r="P5476" s="122">
        <v>3.1252494000000003E-5</v>
      </c>
      <c r="Q5476" s="122">
        <v>4.2028896000000002E-5</v>
      </c>
      <c r="R5476" s="122">
        <v>5.3444430000000002E-5</v>
      </c>
      <c r="S5476" s="122">
        <v>6.5285609999999998E-5</v>
      </c>
      <c r="T5476" s="122">
        <v>7.7630670000000007E-5</v>
      </c>
      <c r="U5476" s="122">
        <v>9.0577734000000005E-5</v>
      </c>
      <c r="V5476" s="122">
        <v>1.04045253E-4</v>
      </c>
      <c r="W5476" s="122">
        <v>1.17925158E-4</v>
      </c>
      <c r="X5476" s="122">
        <v>1.3185279899999999E-4</v>
      </c>
      <c r="Y5476" s="122">
        <v>1.4670797699999999E-4</v>
      </c>
      <c r="Z5476" s="122">
        <v>1.62287814E-4</v>
      </c>
      <c r="AA5476" s="122">
        <v>1.7765085E-4</v>
      </c>
      <c r="AB5476" s="122">
        <v>1.9262802E-4</v>
      </c>
      <c r="AC5476" s="122">
        <v>2.0785049999999999E-4</v>
      </c>
      <c r="AD5476" s="122">
        <v>2.2252268999999999E-4</v>
      </c>
      <c r="AE5476" s="122">
        <v>2.3768682600000001E-4</v>
      </c>
      <c r="AF5476" s="122">
        <v>2.53485453E-4</v>
      </c>
      <c r="AG5476" s="122">
        <v>2.6957381100000001E-4</v>
      </c>
      <c r="AH5476" s="122">
        <v>2.8633047300000001E-4</v>
      </c>
      <c r="AI5476" s="122">
        <v>3.0421556100000002E-4</v>
      </c>
      <c r="AJ5476" s="122">
        <v>3.1048289999999998E-4</v>
      </c>
      <c r="AK5476" s="122">
        <v>3.1482356100000003E-4</v>
      </c>
      <c r="AL5476" s="122">
        <v>0</v>
      </c>
    </row>
    <row r="5477" spans="1:38" hidden="1" x14ac:dyDescent="0.25">
      <c r="A5477" s="122" t="s">
        <v>2286</v>
      </c>
      <c r="B5477" s="122">
        <v>1</v>
      </c>
      <c r="C5477" s="122" t="s">
        <v>2287</v>
      </c>
      <c r="D5477" s="122" t="s">
        <v>2151</v>
      </c>
      <c r="E5477" s="122">
        <v>99</v>
      </c>
      <c r="F5477" s="122">
        <v>0</v>
      </c>
      <c r="G5477" s="122">
        <v>0</v>
      </c>
      <c r="H5477" s="122">
        <v>0</v>
      </c>
      <c r="I5477" s="122">
        <v>0</v>
      </c>
      <c r="J5477" s="122">
        <v>7.4256E-8</v>
      </c>
      <c r="K5477" s="122">
        <v>2.32713E-7</v>
      </c>
      <c r="L5477" s="122">
        <v>2.1819330000000001E-6</v>
      </c>
      <c r="M5477" s="122">
        <v>6.2892179999999999E-6</v>
      </c>
      <c r="N5477" s="122">
        <v>1.2848939999999999E-5</v>
      </c>
      <c r="O5477" s="122">
        <v>2.2175361000000001E-5</v>
      </c>
      <c r="P5477" s="122">
        <v>3.4642413000000001E-5</v>
      </c>
      <c r="Q5477" s="122">
        <v>4.8148386000000003E-5</v>
      </c>
      <c r="R5477" s="122">
        <v>6.2618360999999997E-5</v>
      </c>
      <c r="S5477" s="122">
        <v>7.8194882999999999E-5</v>
      </c>
      <c r="T5477" s="122">
        <v>9.5670900000000006E-5</v>
      </c>
      <c r="U5477" s="122">
        <v>1.14010143E-4</v>
      </c>
      <c r="V5477" s="122">
        <v>1.3376754299999999E-4</v>
      </c>
      <c r="W5477" s="122">
        <v>1.5413092500000001E-4</v>
      </c>
      <c r="X5477" s="122">
        <v>1.7401628400000001E-4</v>
      </c>
      <c r="Y5477" s="122">
        <v>1.9337256900000001E-4</v>
      </c>
      <c r="Z5477" s="122">
        <v>2.1242718900000001E-4</v>
      </c>
      <c r="AA5477" s="122">
        <v>2.3164556999999999E-4</v>
      </c>
      <c r="AB5477" s="122">
        <v>2.5324345800000001E-4</v>
      </c>
      <c r="AC5477" s="122">
        <v>2.7579407700000001E-4</v>
      </c>
      <c r="AD5477" s="122">
        <v>3.0009833099999998E-4</v>
      </c>
      <c r="AE5477" s="122">
        <v>3.2621522699999999E-4</v>
      </c>
      <c r="AF5477" s="122">
        <v>3.5366541599999999E-4</v>
      </c>
      <c r="AG5477" s="122">
        <v>3.8282813399999999E-4</v>
      </c>
      <c r="AH5477" s="122">
        <v>4.1446516800000002E-4</v>
      </c>
      <c r="AI5477" s="122">
        <v>4.4782069800000001E-4</v>
      </c>
      <c r="AJ5477" s="122">
        <v>4.5659351399999999E-4</v>
      </c>
      <c r="AK5477" s="122">
        <v>4.6779821400000002E-4</v>
      </c>
      <c r="AL5477" s="122">
        <v>0</v>
      </c>
    </row>
    <row r="5478" spans="1:38" hidden="1" x14ac:dyDescent="0.25">
      <c r="A5478" s="122" t="s">
        <v>2286</v>
      </c>
      <c r="B5478" s="122">
        <v>1</v>
      </c>
      <c r="C5478" s="122" t="s">
        <v>2287</v>
      </c>
      <c r="D5478" s="122" t="s">
        <v>2152</v>
      </c>
      <c r="E5478" s="122">
        <v>99</v>
      </c>
      <c r="F5478" s="122">
        <v>0</v>
      </c>
      <c r="G5478" s="122">
        <v>0</v>
      </c>
      <c r="H5478" s="122">
        <v>0</v>
      </c>
      <c r="I5478" s="122">
        <v>0</v>
      </c>
      <c r="J5478" s="122">
        <v>9.1626600000000003E-7</v>
      </c>
      <c r="K5478" s="122">
        <v>2.7262560000000001E-6</v>
      </c>
      <c r="L5478" s="122">
        <v>2.4337403999999999E-5</v>
      </c>
      <c r="M5478" s="122">
        <v>6.6509507999999999E-5</v>
      </c>
      <c r="N5478" s="122">
        <v>1.3004479800000001E-4</v>
      </c>
      <c r="O5478" s="122">
        <v>2.16427731E-4</v>
      </c>
      <c r="P5478" s="122">
        <v>3.2607997500000001E-4</v>
      </c>
      <c r="Q5478" s="122">
        <v>4.3786044899999998E-4</v>
      </c>
      <c r="R5478" s="122">
        <v>5.5128715199999996E-4</v>
      </c>
      <c r="S5478" s="122">
        <v>6.6676915500000003E-4</v>
      </c>
      <c r="T5478" s="122">
        <v>7.8175258199999998E-4</v>
      </c>
      <c r="U5478" s="122">
        <v>8.9686661999999998E-4</v>
      </c>
      <c r="V5478" s="122">
        <v>1.013051403E-3</v>
      </c>
      <c r="W5478" s="122">
        <v>1.133719392E-3</v>
      </c>
      <c r="X5478" s="122">
        <v>1.2598896180000001E-3</v>
      </c>
      <c r="Y5478" s="122">
        <v>1.390661064E-3</v>
      </c>
      <c r="Z5478" s="122">
        <v>1.5249232049999999E-3</v>
      </c>
      <c r="AA5478" s="122">
        <v>1.664904384E-3</v>
      </c>
      <c r="AB5478" s="122">
        <v>1.806073659E-3</v>
      </c>
      <c r="AC5478" s="122">
        <v>1.949210718E-3</v>
      </c>
      <c r="AD5478" s="122">
        <v>2.092267554E-3</v>
      </c>
      <c r="AE5478" s="122">
        <v>2.2354695870000002E-3</v>
      </c>
      <c r="AF5478" s="122">
        <v>2.378687532E-3</v>
      </c>
      <c r="AG5478" s="122">
        <v>2.5238328179999999E-3</v>
      </c>
      <c r="AH5478" s="122">
        <v>2.6727426179999998E-3</v>
      </c>
      <c r="AI5478" s="122">
        <v>2.820006852E-3</v>
      </c>
      <c r="AJ5478" s="122">
        <v>2.95517001E-3</v>
      </c>
      <c r="AK5478" s="122">
        <v>2.9514081479999998E-3</v>
      </c>
      <c r="AL5478" s="122">
        <v>0</v>
      </c>
    </row>
    <row r="5479" spans="1:38" hidden="1" x14ac:dyDescent="0.25">
      <c r="A5479" s="122" t="s">
        <v>2286</v>
      </c>
      <c r="B5479" s="122">
        <v>1</v>
      </c>
      <c r="C5479" s="122" t="s">
        <v>2287</v>
      </c>
      <c r="D5479" s="122" t="s">
        <v>2153</v>
      </c>
      <c r="E5479" s="122">
        <v>99</v>
      </c>
      <c r="F5479" s="122">
        <v>0</v>
      </c>
      <c r="G5479" s="122">
        <v>0</v>
      </c>
      <c r="H5479" s="122">
        <v>0</v>
      </c>
      <c r="I5479" s="122">
        <v>0</v>
      </c>
      <c r="J5479" s="122">
        <v>5.5360500000000001E-7</v>
      </c>
      <c r="K5479" s="122">
        <v>1.6488809999999999E-6</v>
      </c>
      <c r="L5479" s="122">
        <v>1.4719926000000001E-5</v>
      </c>
      <c r="M5479" s="122">
        <v>4.0202993999999998E-5</v>
      </c>
      <c r="N5479" s="122">
        <v>7.8428922000000004E-5</v>
      </c>
      <c r="O5479" s="122">
        <v>1.2992346899999999E-4</v>
      </c>
      <c r="P5479" s="122">
        <v>1.95004212E-4</v>
      </c>
      <c r="Q5479" s="122">
        <v>2.6128697400000002E-4</v>
      </c>
      <c r="R5479" s="122">
        <v>3.28617939E-4</v>
      </c>
      <c r="S5479" s="122">
        <v>3.97600437E-4</v>
      </c>
      <c r="T5479" s="122">
        <v>4.6698471300000001E-4</v>
      </c>
      <c r="U5479" s="122">
        <v>5.3735884800000001E-4</v>
      </c>
      <c r="V5479" s="122">
        <v>6.0880836900000001E-4</v>
      </c>
      <c r="W5479" s="122">
        <v>6.8148046200000004E-4</v>
      </c>
      <c r="X5479" s="122">
        <v>7.5514175100000001E-4</v>
      </c>
      <c r="Y5479" s="122">
        <v>8.3041081499999995E-4</v>
      </c>
      <c r="Z5479" s="122">
        <v>9.0705228900000003E-4</v>
      </c>
      <c r="AA5479" s="122">
        <v>9.8577558299999999E-4</v>
      </c>
      <c r="AB5479" s="122">
        <v>1.065777141E-3</v>
      </c>
      <c r="AC5479" s="122">
        <v>1.1500404630000001E-3</v>
      </c>
      <c r="AD5479" s="122">
        <v>1.235613873E-3</v>
      </c>
      <c r="AE5479" s="122">
        <v>1.321713042E-3</v>
      </c>
      <c r="AF5479" s="122">
        <v>1.4100385650000001E-3</v>
      </c>
      <c r="AG5479" s="122">
        <v>1.5026291670000001E-3</v>
      </c>
      <c r="AH5479" s="122">
        <v>1.597414299E-3</v>
      </c>
      <c r="AI5479" s="122">
        <v>1.694702919E-3</v>
      </c>
      <c r="AJ5479" s="122">
        <v>1.7287671960000001E-3</v>
      </c>
      <c r="AK5479" s="122">
        <v>1.7527624919999999E-3</v>
      </c>
      <c r="AL5479" s="122">
        <v>0</v>
      </c>
    </row>
    <row r="5480" spans="1:38" hidden="1" x14ac:dyDescent="0.25">
      <c r="A5480" s="122" t="s">
        <v>2286</v>
      </c>
      <c r="B5480" s="122">
        <v>1</v>
      </c>
      <c r="C5480" s="122" t="s">
        <v>2287</v>
      </c>
      <c r="D5480" s="122" t="s">
        <v>2154</v>
      </c>
      <c r="E5480" s="122">
        <v>99</v>
      </c>
      <c r="F5480" s="122">
        <v>0</v>
      </c>
      <c r="G5480" s="122">
        <v>0</v>
      </c>
      <c r="H5480" s="122">
        <v>0</v>
      </c>
      <c r="I5480" s="122">
        <v>0</v>
      </c>
      <c r="J5480" s="122">
        <v>1.63098E-7</v>
      </c>
      <c r="K5480" s="122">
        <v>4.8664200000000002E-7</v>
      </c>
      <c r="L5480" s="122">
        <v>4.3731480000000002E-6</v>
      </c>
      <c r="M5480" s="122">
        <v>1.2024168E-5</v>
      </c>
      <c r="N5480" s="122">
        <v>2.3610093E-5</v>
      </c>
      <c r="O5480" s="122">
        <v>3.9395460000000003E-5</v>
      </c>
      <c r="P5480" s="122">
        <v>5.9278830000000001E-5</v>
      </c>
      <c r="Q5480" s="122">
        <v>7.9553370000000001E-5</v>
      </c>
      <c r="R5480" s="122">
        <v>1.00506822E-4</v>
      </c>
      <c r="S5480" s="122">
        <v>1.21869345E-4</v>
      </c>
      <c r="T5480" s="122">
        <v>1.4374701900000001E-4</v>
      </c>
      <c r="U5480" s="122">
        <v>1.66345374E-4</v>
      </c>
      <c r="V5480" s="122">
        <v>1.90582002E-4</v>
      </c>
      <c r="W5480" s="122">
        <v>2.1535963800000001E-4</v>
      </c>
      <c r="X5480" s="122">
        <v>2.4059938500000001E-4</v>
      </c>
      <c r="Y5480" s="122">
        <v>2.6777177700000002E-4</v>
      </c>
      <c r="Z5480" s="122">
        <v>2.9555412899999998E-4</v>
      </c>
      <c r="AA5480" s="122">
        <v>3.2349029700000001E-4</v>
      </c>
      <c r="AB5480" s="122">
        <v>3.5239842300000001E-4</v>
      </c>
      <c r="AC5480" s="122">
        <v>3.8275056299999998E-4</v>
      </c>
      <c r="AD5480" s="122">
        <v>4.12970766E-4</v>
      </c>
      <c r="AE5480" s="122">
        <v>4.44711891E-4</v>
      </c>
      <c r="AF5480" s="122">
        <v>4.7584239299999998E-4</v>
      </c>
      <c r="AG5480" s="122">
        <v>5.0667719700000005E-4</v>
      </c>
      <c r="AH5480" s="122">
        <v>5.3928950400000003E-4</v>
      </c>
      <c r="AI5480" s="122">
        <v>5.7386097600000004E-4</v>
      </c>
      <c r="AJ5480" s="122">
        <v>5.8092325199999998E-4</v>
      </c>
      <c r="AK5480" s="122">
        <v>5.9317681800000004E-4</v>
      </c>
      <c r="AL5480" s="122">
        <v>0</v>
      </c>
    </row>
    <row r="5481" spans="1:38" hidden="1" x14ac:dyDescent="0.25">
      <c r="A5481" s="122" t="s">
        <v>2286</v>
      </c>
      <c r="B5481" s="122">
        <v>1</v>
      </c>
      <c r="C5481" s="122" t="s">
        <v>2287</v>
      </c>
      <c r="D5481" s="122" t="s">
        <v>2155</v>
      </c>
      <c r="E5481" s="122">
        <v>99</v>
      </c>
      <c r="F5481" s="122">
        <v>0</v>
      </c>
      <c r="G5481" s="122">
        <v>0</v>
      </c>
      <c r="H5481" s="122">
        <v>0</v>
      </c>
      <c r="I5481" s="122">
        <v>0</v>
      </c>
      <c r="J5481" s="122">
        <v>1.55142E-7</v>
      </c>
      <c r="K5481" s="122">
        <v>4.6874099999999998E-7</v>
      </c>
      <c r="L5481" s="122">
        <v>4.2511559999999997E-6</v>
      </c>
      <c r="M5481" s="122">
        <v>1.1779521E-5</v>
      </c>
      <c r="N5481" s="122">
        <v>2.3244117E-5</v>
      </c>
      <c r="O5481" s="122">
        <v>3.8900199000000001E-5</v>
      </c>
      <c r="P5481" s="122">
        <v>5.8855172999999998E-5</v>
      </c>
      <c r="Q5481" s="122">
        <v>7.9572597000000003E-5</v>
      </c>
      <c r="R5481" s="122">
        <v>1.0120827600000001E-4</v>
      </c>
      <c r="S5481" s="122">
        <v>1.2334650900000001E-4</v>
      </c>
      <c r="T5481" s="122">
        <v>1.45551042E-4</v>
      </c>
      <c r="U5481" s="122">
        <v>1.69373958E-4</v>
      </c>
      <c r="V5481" s="122">
        <v>1.94654148E-4</v>
      </c>
      <c r="W5481" s="122">
        <v>2.2057811099999999E-4</v>
      </c>
      <c r="X5481" s="122">
        <v>2.4714253199999999E-4</v>
      </c>
      <c r="Y5481" s="122">
        <v>2.7432818399999998E-4</v>
      </c>
      <c r="Z5481" s="122">
        <v>3.0165372899999999E-4</v>
      </c>
      <c r="AA5481" s="122">
        <v>3.30648708E-4</v>
      </c>
      <c r="AB5481" s="122">
        <v>3.59851869E-4</v>
      </c>
      <c r="AC5481" s="122">
        <v>3.89723997E-4</v>
      </c>
      <c r="AD5481" s="122">
        <v>4.2215397900000003E-4</v>
      </c>
      <c r="AE5481" s="122">
        <v>4.5699661800000001E-4</v>
      </c>
      <c r="AF5481" s="122">
        <v>4.9584510299999999E-4</v>
      </c>
      <c r="AG5481" s="122">
        <v>5.3420230499999998E-4</v>
      </c>
      <c r="AH5481" s="122">
        <v>5.7211728599999997E-4</v>
      </c>
      <c r="AI5481" s="122">
        <v>6.1087162500000002E-4</v>
      </c>
      <c r="AJ5481" s="122">
        <v>6.2190659699999998E-4</v>
      </c>
      <c r="AK5481" s="122">
        <v>6.31790601E-4</v>
      </c>
      <c r="AL5481" s="122">
        <v>0</v>
      </c>
    </row>
    <row r="5482" spans="1:38" hidden="1" x14ac:dyDescent="0.25">
      <c r="A5482" s="122" t="s">
        <v>2286</v>
      </c>
      <c r="B5482" s="122">
        <v>1</v>
      </c>
      <c r="C5482" s="122" t="s">
        <v>2287</v>
      </c>
      <c r="D5482" s="122" t="s">
        <v>2156</v>
      </c>
      <c r="E5482" s="122">
        <v>99</v>
      </c>
      <c r="F5482" s="122">
        <v>0</v>
      </c>
      <c r="G5482" s="122">
        <v>0</v>
      </c>
      <c r="H5482" s="122">
        <v>0</v>
      </c>
      <c r="I5482" s="122">
        <v>0</v>
      </c>
      <c r="J5482" s="122">
        <v>6.0399299999999997E-7</v>
      </c>
      <c r="K5482" s="122">
        <v>1.7954039999999999E-6</v>
      </c>
      <c r="L5482" s="122">
        <v>1.6000178999999999E-5</v>
      </c>
      <c r="M5482" s="122">
        <v>4.3591587000000002E-5</v>
      </c>
      <c r="N5482" s="122">
        <v>8.4905769000000005E-5</v>
      </c>
      <c r="O5482" s="122">
        <v>1.4056395599999999E-4</v>
      </c>
      <c r="P5482" s="122">
        <v>2.1080283899999999E-4</v>
      </c>
      <c r="Q5482" s="122">
        <v>2.8220263500000002E-4</v>
      </c>
      <c r="R5482" s="122">
        <v>3.55210206E-4</v>
      </c>
      <c r="S5482" s="122">
        <v>4.30281033E-4</v>
      </c>
      <c r="T5482" s="122">
        <v>5.060679E-4</v>
      </c>
      <c r="U5482" s="122">
        <v>5.8361039099999999E-4</v>
      </c>
      <c r="V5482" s="122">
        <v>6.6340443000000005E-4</v>
      </c>
      <c r="W5482" s="122">
        <v>7.44497949E-4</v>
      </c>
      <c r="X5482" s="122">
        <v>8.2707261000000004E-4</v>
      </c>
      <c r="Y5482" s="122">
        <v>9.1237617900000005E-4</v>
      </c>
      <c r="Z5482" s="122">
        <v>9.9917348699999991E-4</v>
      </c>
      <c r="AA5482" s="122">
        <v>1.0883443349999999E-3</v>
      </c>
      <c r="AB5482" s="122">
        <v>1.1781728790000001E-3</v>
      </c>
      <c r="AC5482" s="122">
        <v>1.269203442E-3</v>
      </c>
      <c r="AD5482" s="122">
        <v>1.361854377E-3</v>
      </c>
      <c r="AE5482" s="122">
        <v>1.4544860849999999E-3</v>
      </c>
      <c r="AF5482" s="122">
        <v>1.54915254E-3</v>
      </c>
      <c r="AG5482" s="122">
        <v>1.648049598E-3</v>
      </c>
      <c r="AH5482" s="122">
        <v>1.751702355E-3</v>
      </c>
      <c r="AI5482" s="122">
        <v>1.854426249E-3</v>
      </c>
      <c r="AJ5482" s="122">
        <v>1.90457358E-3</v>
      </c>
      <c r="AK5482" s="122">
        <v>1.9289368409999999E-3</v>
      </c>
      <c r="AL5482" s="122">
        <v>0</v>
      </c>
    </row>
    <row r="5483" spans="1:38" hidden="1" x14ac:dyDescent="0.25">
      <c r="A5483" s="122" t="s">
        <v>2286</v>
      </c>
      <c r="B5483" s="122">
        <v>1</v>
      </c>
      <c r="C5483" s="122" t="s">
        <v>2287</v>
      </c>
      <c r="D5483" s="122" t="s">
        <v>2178</v>
      </c>
      <c r="E5483" s="122">
        <v>99</v>
      </c>
      <c r="F5483" s="122">
        <v>0</v>
      </c>
      <c r="G5483" s="122">
        <v>0</v>
      </c>
      <c r="H5483" s="122">
        <v>0</v>
      </c>
      <c r="I5483" s="122">
        <v>0</v>
      </c>
      <c r="J5483" s="122">
        <v>1.8033600000000001E-7</v>
      </c>
      <c r="K5483" s="122">
        <v>5.3769299999999997E-7</v>
      </c>
      <c r="L5483" s="122">
        <v>4.8246509999999999E-6</v>
      </c>
      <c r="M5483" s="122">
        <v>1.3246077000000001E-5</v>
      </c>
      <c r="N5483" s="122">
        <v>2.5987610999999998E-5</v>
      </c>
      <c r="O5483" s="122">
        <v>4.3349592000000001E-5</v>
      </c>
      <c r="P5483" s="122">
        <v>6.5391690000000005E-5</v>
      </c>
      <c r="Q5483" s="122">
        <v>8.7622742999999995E-5</v>
      </c>
      <c r="R5483" s="122">
        <v>1.10146179E-4</v>
      </c>
      <c r="S5483" s="122">
        <v>1.3303758000000001E-4</v>
      </c>
      <c r="T5483" s="122">
        <v>1.56046995E-4</v>
      </c>
      <c r="U5483" s="122">
        <v>1.79131329E-4</v>
      </c>
      <c r="V5483" s="122">
        <v>2.0177675700000001E-4</v>
      </c>
      <c r="W5483" s="122">
        <v>2.2416825599999999E-4</v>
      </c>
      <c r="X5483" s="122">
        <v>2.46625392E-4</v>
      </c>
      <c r="Y5483" s="122">
        <v>2.6941668000000002E-4</v>
      </c>
      <c r="Z5483" s="122">
        <v>2.9252819699999999E-4</v>
      </c>
      <c r="AA5483" s="122">
        <v>3.14090283E-4</v>
      </c>
      <c r="AB5483" s="122">
        <v>3.3534473699999999E-4</v>
      </c>
      <c r="AC5483" s="122">
        <v>3.5684781600000003E-4</v>
      </c>
      <c r="AD5483" s="122">
        <v>3.7631614800000003E-4</v>
      </c>
      <c r="AE5483" s="122">
        <v>3.9498291299999998E-4</v>
      </c>
      <c r="AF5483" s="122">
        <v>4.1267307900000002E-4</v>
      </c>
      <c r="AG5483" s="122">
        <v>4.28321205E-4</v>
      </c>
      <c r="AH5483" s="122">
        <v>4.36704177E-4</v>
      </c>
      <c r="AI5483" s="122">
        <v>4.62713004E-4</v>
      </c>
      <c r="AJ5483" s="122">
        <v>4.8114771900000002E-4</v>
      </c>
      <c r="AK5483" s="122">
        <v>4.8559247099999998E-4</v>
      </c>
      <c r="AL5483" s="122">
        <v>0</v>
      </c>
    </row>
    <row r="5484" spans="1:38" hidden="1" x14ac:dyDescent="0.25">
      <c r="A5484" s="122" t="s">
        <v>2286</v>
      </c>
      <c r="B5484" s="122">
        <v>1</v>
      </c>
      <c r="C5484" s="122" t="s">
        <v>2287</v>
      </c>
      <c r="D5484" s="122" t="s">
        <v>2157</v>
      </c>
      <c r="E5484" s="122">
        <v>99</v>
      </c>
      <c r="F5484" s="122">
        <v>0</v>
      </c>
      <c r="G5484" s="122">
        <v>0</v>
      </c>
      <c r="H5484" s="122">
        <v>0</v>
      </c>
      <c r="I5484" s="122">
        <v>0</v>
      </c>
      <c r="J5484" s="122">
        <v>5.0388000000000001E-8</v>
      </c>
      <c r="K5484" s="122">
        <v>1.4983799999999999E-7</v>
      </c>
      <c r="L5484" s="122">
        <v>1.3366080000000001E-6</v>
      </c>
      <c r="M5484" s="122">
        <v>3.6551189999999998E-6</v>
      </c>
      <c r="N5484" s="122">
        <v>7.1497920000000003E-6</v>
      </c>
      <c r="O5484" s="122">
        <v>1.1924718E-5</v>
      </c>
      <c r="P5484" s="122">
        <v>1.8022992000000002E-5</v>
      </c>
      <c r="Q5484" s="122">
        <v>2.4256518E-5</v>
      </c>
      <c r="R5484" s="122">
        <v>3.0707507999999999E-5</v>
      </c>
      <c r="S5484" s="122">
        <v>3.7251981000000003E-5</v>
      </c>
      <c r="T5484" s="122">
        <v>4.3817669999999997E-5</v>
      </c>
      <c r="U5484" s="122">
        <v>5.0059814999999999E-5</v>
      </c>
      <c r="V5484" s="122">
        <v>5.6372237999999999E-5</v>
      </c>
      <c r="W5484" s="122">
        <v>6.2652836999999999E-5</v>
      </c>
      <c r="X5484" s="122">
        <v>6.9183387000000004E-5</v>
      </c>
      <c r="Y5484" s="122">
        <v>7.5892946999999995E-5</v>
      </c>
      <c r="Z5484" s="122">
        <v>8.2848479999999997E-5</v>
      </c>
      <c r="AA5484" s="122">
        <v>8.9975730000000002E-5</v>
      </c>
      <c r="AB5484" s="122">
        <v>9.7332378000000003E-5</v>
      </c>
      <c r="AC5484" s="122">
        <v>1.0483356E-4</v>
      </c>
      <c r="AD5484" s="122">
        <v>1.12473972E-4</v>
      </c>
      <c r="AE5484" s="122">
        <v>1.20191292E-4</v>
      </c>
      <c r="AF5484" s="122">
        <v>1.2813999900000001E-4</v>
      </c>
      <c r="AG5484" s="122">
        <v>1.3609202100000001E-4</v>
      </c>
      <c r="AH5484" s="122">
        <v>1.4486947800000001E-4</v>
      </c>
      <c r="AI5484" s="122">
        <v>1.5331609800000001E-4</v>
      </c>
      <c r="AJ5484" s="122">
        <v>1.60731753E-4</v>
      </c>
      <c r="AK5484" s="122">
        <v>1.6301711400000001E-4</v>
      </c>
      <c r="AL5484" s="122">
        <v>0</v>
      </c>
    </row>
    <row r="5485" spans="1:38" hidden="1" x14ac:dyDescent="0.25">
      <c r="A5485" s="122" t="s">
        <v>2286</v>
      </c>
      <c r="B5485" s="122">
        <v>1</v>
      </c>
      <c r="C5485" s="122" t="s">
        <v>2287</v>
      </c>
      <c r="D5485" s="122" t="s">
        <v>2158</v>
      </c>
      <c r="E5485" s="122">
        <v>99</v>
      </c>
      <c r="F5485" s="122">
        <v>0</v>
      </c>
      <c r="G5485" s="122">
        <v>0</v>
      </c>
      <c r="H5485" s="122">
        <v>0</v>
      </c>
      <c r="I5485" s="122">
        <v>0</v>
      </c>
      <c r="J5485" s="122">
        <v>1.8365100000000001E-7</v>
      </c>
      <c r="K5485" s="122">
        <v>5.5161599999999995E-7</v>
      </c>
      <c r="L5485" s="122">
        <v>4.9705110000000002E-6</v>
      </c>
      <c r="M5485" s="122">
        <v>1.3759239E-5</v>
      </c>
      <c r="N5485" s="122">
        <v>2.7174381E-5</v>
      </c>
      <c r="O5485" s="122">
        <v>4.5556719000000002E-5</v>
      </c>
      <c r="P5485" s="122">
        <v>6.9057417E-5</v>
      </c>
      <c r="Q5485" s="122">
        <v>9.3272165999999998E-5</v>
      </c>
      <c r="R5485" s="122">
        <v>1.18330251E-4</v>
      </c>
      <c r="S5485" s="122">
        <v>1.4431056900000001E-4</v>
      </c>
      <c r="T5485" s="122">
        <v>1.71707055E-4</v>
      </c>
      <c r="U5485" s="122">
        <v>2.00168982E-4</v>
      </c>
      <c r="V5485" s="122">
        <v>2.3108135699999999E-4</v>
      </c>
      <c r="W5485" s="122">
        <v>2.6334360000000002E-4</v>
      </c>
      <c r="X5485" s="122">
        <v>2.9699681699999999E-4</v>
      </c>
      <c r="Y5485" s="122">
        <v>3.3060229799999999E-4</v>
      </c>
      <c r="Z5485" s="122">
        <v>3.6439806000000002E-4</v>
      </c>
      <c r="AA5485" s="122">
        <v>3.9895163100000001E-4</v>
      </c>
      <c r="AB5485" s="122">
        <v>4.3541199000000002E-4</v>
      </c>
      <c r="AC5485" s="122">
        <v>4.7338332600000002E-4</v>
      </c>
      <c r="AD5485" s="122">
        <v>5.1385815000000001E-4</v>
      </c>
      <c r="AE5485" s="122">
        <v>5.5678342199999998E-4</v>
      </c>
      <c r="AF5485" s="122">
        <v>6.0120508500000004E-4</v>
      </c>
      <c r="AG5485" s="122">
        <v>6.4752823200000002E-4</v>
      </c>
      <c r="AH5485" s="122">
        <v>6.9631309799999999E-4</v>
      </c>
      <c r="AI5485" s="122">
        <v>7.4729779800000002E-4</v>
      </c>
      <c r="AJ5485" s="122">
        <v>7.5228090599999999E-4</v>
      </c>
      <c r="AK5485" s="122">
        <v>7.7233068899999996E-4</v>
      </c>
      <c r="AL5485" s="122">
        <v>0</v>
      </c>
    </row>
    <row r="5486" spans="1:38" hidden="1" x14ac:dyDescent="0.25">
      <c r="A5486" s="122" t="s">
        <v>2286</v>
      </c>
      <c r="B5486" s="122">
        <v>1</v>
      </c>
      <c r="C5486" s="122" t="s">
        <v>2287</v>
      </c>
      <c r="D5486" s="122" t="s">
        <v>2159</v>
      </c>
      <c r="E5486" s="122">
        <v>99</v>
      </c>
      <c r="F5486" s="122">
        <v>0</v>
      </c>
      <c r="G5486" s="122">
        <v>0</v>
      </c>
      <c r="H5486" s="122">
        <v>0</v>
      </c>
      <c r="I5486" s="122">
        <v>0</v>
      </c>
      <c r="J5486" s="122">
        <v>3.6465000000000003E-8</v>
      </c>
      <c r="K5486" s="122">
        <v>1.08732E-7</v>
      </c>
      <c r="L5486" s="122">
        <v>9.7195800000000008E-7</v>
      </c>
      <c r="M5486" s="122">
        <v>2.6533259999999999E-6</v>
      </c>
      <c r="N5486" s="122">
        <v>5.1727259999999999E-6</v>
      </c>
      <c r="O5486" s="122">
        <v>8.6010990000000003E-6</v>
      </c>
      <c r="P5486" s="122">
        <v>1.2970932000000001E-5</v>
      </c>
      <c r="Q5486" s="122">
        <v>1.7391815999999999E-5</v>
      </c>
      <c r="R5486" s="122">
        <v>2.1893586000000002E-5</v>
      </c>
      <c r="S5486" s="122">
        <v>2.6555802E-5</v>
      </c>
      <c r="T5486" s="122">
        <v>3.1414266000000002E-5</v>
      </c>
      <c r="U5486" s="122">
        <v>3.635229E-5</v>
      </c>
      <c r="V5486" s="122">
        <v>4.1521701000000002E-5</v>
      </c>
      <c r="W5486" s="122">
        <v>4.6909239000000001E-5</v>
      </c>
      <c r="X5486" s="122">
        <v>5.2404183000000002E-5</v>
      </c>
      <c r="Y5486" s="122">
        <v>5.8131840000000001E-5</v>
      </c>
      <c r="Z5486" s="122">
        <v>6.4156521000000006E-5</v>
      </c>
      <c r="AA5486" s="122">
        <v>7.0331040000000004E-5</v>
      </c>
      <c r="AB5486" s="122">
        <v>7.6937834999999996E-5</v>
      </c>
      <c r="AC5486" s="122">
        <v>8.3697782999999997E-5</v>
      </c>
      <c r="AD5486" s="122">
        <v>9.0454416000000003E-5</v>
      </c>
      <c r="AE5486" s="122">
        <v>9.7193811000000001E-5</v>
      </c>
      <c r="AF5486" s="122">
        <v>1.04624715E-4</v>
      </c>
      <c r="AG5486" s="122">
        <v>1.12542924E-4</v>
      </c>
      <c r="AH5486" s="122">
        <v>1.20260244E-4</v>
      </c>
      <c r="AI5486" s="122">
        <v>1.2853581E-4</v>
      </c>
      <c r="AJ5486" s="122">
        <v>1.30068666E-4</v>
      </c>
      <c r="AK5486" s="122">
        <v>1.3322388299999999E-4</v>
      </c>
      <c r="AL5486" s="122">
        <v>0</v>
      </c>
    </row>
    <row r="5487" spans="1:38" hidden="1" x14ac:dyDescent="0.25">
      <c r="A5487" s="122" t="s">
        <v>2286</v>
      </c>
      <c r="B5487" s="122">
        <v>1</v>
      </c>
      <c r="C5487" s="122" t="s">
        <v>2287</v>
      </c>
      <c r="D5487" s="122" t="s">
        <v>2160</v>
      </c>
      <c r="E5487" s="122">
        <v>99</v>
      </c>
      <c r="F5487" s="122">
        <v>0</v>
      </c>
      <c r="G5487" s="122">
        <v>0</v>
      </c>
      <c r="H5487" s="122">
        <v>0</v>
      </c>
      <c r="I5487" s="122">
        <v>0</v>
      </c>
      <c r="J5487" s="122">
        <v>2.5989599999999999E-7</v>
      </c>
      <c r="K5487" s="122">
        <v>7.8366600000000002E-7</v>
      </c>
      <c r="L5487" s="122">
        <v>7.0921110000000003E-6</v>
      </c>
      <c r="M5487" s="122">
        <v>1.9604247E-5</v>
      </c>
      <c r="N5487" s="122">
        <v>3.8619750000000002E-5</v>
      </c>
      <c r="O5487" s="122">
        <v>6.4629239999999997E-5</v>
      </c>
      <c r="P5487" s="122">
        <v>9.7878689999999994E-5</v>
      </c>
      <c r="Q5487" s="122">
        <v>1.3195357500000001E-4</v>
      </c>
      <c r="R5487" s="122">
        <v>1.6695864899999999E-4</v>
      </c>
      <c r="S5487" s="122">
        <v>2.03334807E-4</v>
      </c>
      <c r="T5487" s="122">
        <v>2.4102304200000001E-4</v>
      </c>
      <c r="U5487" s="122">
        <v>2.8083884399999999E-4</v>
      </c>
      <c r="V5487" s="122">
        <v>3.2286575100000001E-4</v>
      </c>
      <c r="W5487" s="122">
        <v>3.6595345799999998E-4</v>
      </c>
      <c r="X5487" s="122">
        <v>4.09684938E-4</v>
      </c>
      <c r="Y5487" s="122">
        <v>4.5421400700000001E-4</v>
      </c>
      <c r="Z5487" s="122">
        <v>4.9957248899999999E-4</v>
      </c>
      <c r="AA5487" s="122">
        <v>5.4645786000000001E-4</v>
      </c>
      <c r="AB5487" s="122">
        <v>5.9565511200000004E-4</v>
      </c>
      <c r="AC5487" s="122">
        <v>6.4524618600000005E-4</v>
      </c>
      <c r="AD5487" s="122">
        <v>6.9672747300000002E-4</v>
      </c>
      <c r="AE5487" s="122">
        <v>7.5003665100000004E-4</v>
      </c>
      <c r="AF5487" s="122">
        <v>8.0571340200000002E-4</v>
      </c>
      <c r="AG5487" s="122">
        <v>8.6490935699999995E-4</v>
      </c>
      <c r="AH5487" s="122">
        <v>9.2694626700000002E-4</v>
      </c>
      <c r="AI5487" s="122">
        <v>9.8964352499999997E-4</v>
      </c>
      <c r="AJ5487" s="122">
        <v>1.014646581E-3</v>
      </c>
      <c r="AK5487" s="122">
        <v>1.0378509179999999E-3</v>
      </c>
      <c r="AL5487" s="122">
        <v>0</v>
      </c>
    </row>
    <row r="5488" spans="1:38" hidden="1" x14ac:dyDescent="0.25">
      <c r="A5488" s="122" t="s">
        <v>2286</v>
      </c>
      <c r="B5488" s="122">
        <v>1</v>
      </c>
      <c r="C5488" s="122" t="s">
        <v>2287</v>
      </c>
      <c r="D5488" s="122" t="s">
        <v>2161</v>
      </c>
      <c r="E5488" s="122">
        <v>99</v>
      </c>
      <c r="F5488" s="122">
        <v>0</v>
      </c>
      <c r="G5488" s="122">
        <v>0</v>
      </c>
      <c r="H5488" s="122">
        <v>0</v>
      </c>
      <c r="I5488" s="122">
        <v>0</v>
      </c>
      <c r="J5488" s="122">
        <v>9.2157000000000001E-7</v>
      </c>
      <c r="K5488" s="122">
        <v>2.7899039999999999E-6</v>
      </c>
      <c r="L5488" s="122">
        <v>2.5321959E-5</v>
      </c>
      <c r="M5488" s="122">
        <v>7.0372809000000003E-5</v>
      </c>
      <c r="N5488" s="122">
        <v>1.3976305200000001E-4</v>
      </c>
      <c r="O5488" s="122">
        <v>2.35632189E-4</v>
      </c>
      <c r="P5488" s="122">
        <v>3.5941826699999998E-4</v>
      </c>
      <c r="Q5488" s="122">
        <v>4.8918394200000005E-4</v>
      </c>
      <c r="R5488" s="122">
        <v>6.2481584100000003E-4</v>
      </c>
      <c r="S5488" s="122">
        <v>7.6604014500000002E-4</v>
      </c>
      <c r="T5488" s="122">
        <v>9.13153215E-4</v>
      </c>
      <c r="U5488" s="122">
        <v>1.0677555329999999E-3</v>
      </c>
      <c r="V5488" s="122">
        <v>1.23867627E-3</v>
      </c>
      <c r="W5488" s="122">
        <v>1.412205249E-3</v>
      </c>
      <c r="X5488" s="122">
        <v>1.594107918E-3</v>
      </c>
      <c r="Y5488" s="122">
        <v>1.786436925E-3</v>
      </c>
      <c r="Z5488" s="122">
        <v>1.9841262869999998E-3</v>
      </c>
      <c r="AA5488" s="122">
        <v>2.189614518E-3</v>
      </c>
      <c r="AB5488" s="122">
        <v>2.4067118790000001E-3</v>
      </c>
      <c r="AC5488" s="122">
        <v>2.629833921E-3</v>
      </c>
      <c r="AD5488" s="122">
        <v>2.8704405989999999E-3</v>
      </c>
      <c r="AE5488" s="122">
        <v>3.123776214E-3</v>
      </c>
      <c r="AF5488" s="122">
        <v>3.3814173510000002E-3</v>
      </c>
      <c r="AG5488" s="122">
        <v>3.6440933099999998E-3</v>
      </c>
      <c r="AH5488" s="122">
        <v>3.9145369769999997E-3</v>
      </c>
      <c r="AI5488" s="122">
        <v>4.1998875359999998E-3</v>
      </c>
      <c r="AJ5488" s="122">
        <v>4.2839698589999999E-3</v>
      </c>
      <c r="AK5488" s="122">
        <v>4.3934961330000001E-3</v>
      </c>
      <c r="AL5488" s="122">
        <v>0</v>
      </c>
    </row>
    <row r="5489" spans="1:38" hidden="1" x14ac:dyDescent="0.25">
      <c r="A5489" s="122" t="s">
        <v>2286</v>
      </c>
      <c r="B5489" s="122">
        <v>1</v>
      </c>
      <c r="C5489" s="122" t="s">
        <v>2287</v>
      </c>
      <c r="D5489" s="122" t="s">
        <v>2162</v>
      </c>
      <c r="E5489" s="122">
        <v>99</v>
      </c>
      <c r="F5489" s="122">
        <v>0</v>
      </c>
      <c r="G5489" s="122">
        <v>0</v>
      </c>
      <c r="H5489" s="122">
        <v>0</v>
      </c>
      <c r="I5489" s="122">
        <v>0</v>
      </c>
      <c r="J5489" s="122">
        <v>9.7461000000000002E-8</v>
      </c>
      <c r="K5489" s="122">
        <v>2.9636100000000002E-7</v>
      </c>
      <c r="L5489" s="122">
        <v>2.7076920000000001E-6</v>
      </c>
      <c r="M5489" s="122">
        <v>7.5568740000000001E-6</v>
      </c>
      <c r="N5489" s="122">
        <v>1.5017613000000001E-5</v>
      </c>
      <c r="O5489" s="122">
        <v>2.5255659000000001E-5</v>
      </c>
      <c r="P5489" s="122">
        <v>3.8516985000000003E-5</v>
      </c>
      <c r="Q5489" s="122">
        <v>5.2400205000000001E-5</v>
      </c>
      <c r="R5489" s="122">
        <v>6.6968966999999998E-5</v>
      </c>
      <c r="S5489" s="122">
        <v>8.2064814000000006E-5</v>
      </c>
      <c r="T5489" s="122">
        <v>9.7928414999999997E-5</v>
      </c>
      <c r="U5489" s="122">
        <v>1.15208847E-4</v>
      </c>
      <c r="V5489" s="122">
        <v>1.3391870700000001E-4</v>
      </c>
      <c r="W5489" s="122">
        <v>1.5393401399999999E-4</v>
      </c>
      <c r="X5489" s="122">
        <v>1.7463287400000001E-4</v>
      </c>
      <c r="Y5489" s="122">
        <v>1.96164462E-4</v>
      </c>
      <c r="Z5489" s="122">
        <v>2.1816015000000001E-4</v>
      </c>
      <c r="AA5489" s="122">
        <v>2.4032755500000001E-4</v>
      </c>
      <c r="AB5489" s="122">
        <v>2.6334426300000002E-4</v>
      </c>
      <c r="AC5489" s="122">
        <v>2.8789250099999999E-4</v>
      </c>
      <c r="AD5489" s="122">
        <v>3.1280870399999998E-4</v>
      </c>
      <c r="AE5489" s="122">
        <v>3.3930417299999998E-4</v>
      </c>
      <c r="AF5489" s="122">
        <v>3.6876921900000001E-4</v>
      </c>
      <c r="AG5489" s="122">
        <v>3.9975916500000001E-4</v>
      </c>
      <c r="AH5489" s="122">
        <v>4.3148106300000002E-4</v>
      </c>
      <c r="AI5489" s="122">
        <v>4.6413712800000002E-4</v>
      </c>
      <c r="AJ5489" s="122">
        <v>4.8116893499999998E-4</v>
      </c>
      <c r="AK5489" s="122">
        <v>4.9666125599999997E-4</v>
      </c>
      <c r="AL5489" s="122">
        <v>0</v>
      </c>
    </row>
    <row r="5490" spans="1:38" hidden="1" x14ac:dyDescent="0.25">
      <c r="A5490" s="122" t="s">
        <v>2286</v>
      </c>
      <c r="B5490" s="122">
        <v>1</v>
      </c>
      <c r="C5490" s="122" t="s">
        <v>2287</v>
      </c>
      <c r="D5490" s="122" t="s">
        <v>2163</v>
      </c>
      <c r="E5490" s="122">
        <v>99</v>
      </c>
      <c r="F5490" s="122">
        <v>0</v>
      </c>
      <c r="G5490" s="122">
        <v>0</v>
      </c>
      <c r="H5490" s="122">
        <v>0</v>
      </c>
      <c r="I5490" s="122">
        <v>0</v>
      </c>
      <c r="J5490" s="122">
        <v>3.2752200000000001E-7</v>
      </c>
      <c r="K5490" s="122">
        <v>9.8190299999999995E-7</v>
      </c>
      <c r="L5490" s="122">
        <v>8.8391160000000002E-6</v>
      </c>
      <c r="M5490" s="122">
        <v>2.434536E-5</v>
      </c>
      <c r="N5490" s="122">
        <v>4.7847384000000002E-5</v>
      </c>
      <c r="O5490" s="122">
        <v>8.0233607999999999E-5</v>
      </c>
      <c r="P5490" s="122">
        <v>1.21939623E-4</v>
      </c>
      <c r="Q5490" s="122">
        <v>1.6516788600000001E-4</v>
      </c>
      <c r="R5490" s="122">
        <v>2.0990712599999999E-4</v>
      </c>
      <c r="S5490" s="122">
        <v>2.5615800600000001E-4</v>
      </c>
      <c r="T5490" s="122">
        <v>3.0482883600000001E-4</v>
      </c>
      <c r="U5490" s="122">
        <v>3.5518700100000002E-4</v>
      </c>
      <c r="V5490" s="122">
        <v>4.0691028300000003E-4</v>
      </c>
      <c r="W5490" s="122">
        <v>4.5929921699999998E-4</v>
      </c>
      <c r="X5490" s="122">
        <v>5.13695052E-4</v>
      </c>
      <c r="Y5490" s="122">
        <v>5.7089405099999997E-4</v>
      </c>
      <c r="Z5490" s="122">
        <v>6.3072250800000004E-4</v>
      </c>
      <c r="AA5490" s="122">
        <v>6.9178679699999997E-4</v>
      </c>
      <c r="AB5490" s="122">
        <v>7.5543479699999999E-4</v>
      </c>
      <c r="AC5490" s="122">
        <v>8.1993342600000004E-4</v>
      </c>
      <c r="AD5490" s="122">
        <v>8.8524555600000005E-4</v>
      </c>
      <c r="AE5490" s="122">
        <v>9.5154621900000005E-4</v>
      </c>
      <c r="AF5490" s="122">
        <v>1.0196860439999999E-3</v>
      </c>
      <c r="AG5490" s="122">
        <v>1.091128935E-3</v>
      </c>
      <c r="AH5490" s="122">
        <v>1.1639064450000001E-3</v>
      </c>
      <c r="AI5490" s="122">
        <v>1.2397688939999999E-3</v>
      </c>
      <c r="AJ5490" s="122">
        <v>1.265653077E-3</v>
      </c>
      <c r="AK5490" s="122">
        <v>1.285893804E-3</v>
      </c>
      <c r="AL5490" s="122">
        <v>0</v>
      </c>
    </row>
    <row r="5491" spans="1:38" hidden="1" x14ac:dyDescent="0.25">
      <c r="A5491" s="122" t="s">
        <v>2286</v>
      </c>
      <c r="B5491" s="122">
        <v>1</v>
      </c>
      <c r="C5491" s="122" t="s">
        <v>2287</v>
      </c>
      <c r="D5491" s="122" t="s">
        <v>2180</v>
      </c>
      <c r="E5491" s="122">
        <v>99</v>
      </c>
      <c r="F5491" s="122">
        <v>0</v>
      </c>
      <c r="G5491" s="122">
        <v>0</v>
      </c>
      <c r="H5491" s="122">
        <v>0</v>
      </c>
      <c r="I5491" s="122">
        <v>0</v>
      </c>
      <c r="J5491" s="122">
        <v>5.3039999999999999E-9</v>
      </c>
      <c r="K5491" s="122">
        <v>1.5912E-8</v>
      </c>
      <c r="L5491" s="122">
        <v>1.4121899999999999E-7</v>
      </c>
      <c r="M5491" s="122">
        <v>3.8652899999999998E-7</v>
      </c>
      <c r="N5491" s="122">
        <v>7.5250500000000003E-7</v>
      </c>
      <c r="O5491" s="122">
        <v>1.244451E-6</v>
      </c>
      <c r="P5491" s="122">
        <v>1.8643559999999999E-6</v>
      </c>
      <c r="Q5491" s="122">
        <v>2.4908910000000001E-6</v>
      </c>
      <c r="R5491" s="122">
        <v>3.126045E-6</v>
      </c>
      <c r="S5491" s="122">
        <v>3.7731330000000002E-6</v>
      </c>
      <c r="T5491" s="122">
        <v>4.4228729999999999E-6</v>
      </c>
      <c r="U5491" s="122">
        <v>5.0838840000000001E-6</v>
      </c>
      <c r="V5491" s="122">
        <v>5.7462210000000001E-6</v>
      </c>
      <c r="W5491" s="122">
        <v>6.4198290000000001E-6</v>
      </c>
      <c r="X5491" s="122">
        <v>7.108023E-6</v>
      </c>
      <c r="Y5491" s="122">
        <v>7.8081510000000002E-6</v>
      </c>
      <c r="Z5491" s="122">
        <v>8.5175609999999995E-6</v>
      </c>
      <c r="AA5491" s="122">
        <v>9.2455350000000006E-6</v>
      </c>
      <c r="AB5491" s="122">
        <v>9.9821280000000005E-6</v>
      </c>
      <c r="AC5491" s="122">
        <v>1.0729992E-5</v>
      </c>
      <c r="AD5491" s="122">
        <v>1.1485149E-5</v>
      </c>
      <c r="AE5491" s="122">
        <v>1.2248925000000001E-5</v>
      </c>
      <c r="AF5491" s="122">
        <v>1.3023971999999999E-5</v>
      </c>
      <c r="AG5491" s="122">
        <v>1.3818909E-5</v>
      </c>
      <c r="AH5491" s="122">
        <v>1.4633073E-5</v>
      </c>
      <c r="AI5491" s="122">
        <v>1.5455193000000002E-5</v>
      </c>
      <c r="AJ5491" s="122">
        <v>1.5584477999999999E-5</v>
      </c>
      <c r="AK5491" s="122">
        <v>1.5752217000000001E-5</v>
      </c>
      <c r="AL5491" s="122">
        <v>0</v>
      </c>
    </row>
    <row r="5492" spans="1:38" hidden="1" x14ac:dyDescent="0.25">
      <c r="A5492" s="122" t="s">
        <v>2286</v>
      </c>
      <c r="B5492" s="122">
        <v>1</v>
      </c>
      <c r="C5492" s="122" t="s">
        <v>2287</v>
      </c>
      <c r="D5492" s="122" t="s">
        <v>2164</v>
      </c>
      <c r="E5492" s="122">
        <v>99</v>
      </c>
      <c r="F5492" s="122">
        <v>0</v>
      </c>
      <c r="G5492" s="122">
        <v>0</v>
      </c>
      <c r="H5492" s="122">
        <v>0</v>
      </c>
      <c r="I5492" s="122">
        <v>0</v>
      </c>
      <c r="J5492" s="122">
        <v>2.9172000000000001E-8</v>
      </c>
      <c r="K5492" s="122">
        <v>8.6853000000000004E-8</v>
      </c>
      <c r="L5492" s="122">
        <v>7.7703599999999997E-7</v>
      </c>
      <c r="M5492" s="122">
        <v>2.1288930000000001E-6</v>
      </c>
      <c r="N5492" s="122">
        <v>4.1629770000000002E-6</v>
      </c>
      <c r="O5492" s="122">
        <v>6.9310019999999998E-6</v>
      </c>
      <c r="P5492" s="122">
        <v>1.0461477E-5</v>
      </c>
      <c r="Q5492" s="122">
        <v>1.4047643999999999E-5</v>
      </c>
      <c r="R5492" s="122">
        <v>1.772862E-5</v>
      </c>
      <c r="S5492" s="122">
        <v>2.1483852000000001E-5</v>
      </c>
      <c r="T5492" s="122">
        <v>2.5278201000000001E-5</v>
      </c>
      <c r="U5492" s="122">
        <v>2.9120286000000001E-5</v>
      </c>
      <c r="V5492" s="122">
        <v>3.3029996999999999E-5</v>
      </c>
      <c r="W5492" s="122">
        <v>3.6945674999999999E-5</v>
      </c>
      <c r="X5492" s="122">
        <v>4.0929641999999997E-5</v>
      </c>
      <c r="Y5492" s="122">
        <v>4.5004440000000002E-5</v>
      </c>
      <c r="Z5492" s="122">
        <v>4.9197251999999999E-5</v>
      </c>
      <c r="AA5492" s="122">
        <v>5.3549847000000002E-5</v>
      </c>
      <c r="AB5492" s="122">
        <v>5.7792384000000002E-5</v>
      </c>
      <c r="AC5492" s="122">
        <v>6.2231168999999997E-5</v>
      </c>
      <c r="AD5492" s="122">
        <v>6.6610284000000005E-5</v>
      </c>
      <c r="AE5492" s="122">
        <v>7.1168408999999999E-5</v>
      </c>
      <c r="AF5492" s="122">
        <v>7.5633714000000006E-5</v>
      </c>
      <c r="AG5492" s="122">
        <v>8.0521349999999994E-5</v>
      </c>
      <c r="AH5492" s="122">
        <v>8.5444787999999999E-5</v>
      </c>
      <c r="AI5492" s="122">
        <v>9.0417951000000007E-5</v>
      </c>
      <c r="AJ5492" s="122">
        <v>9.4204344000000002E-5</v>
      </c>
      <c r="AK5492" s="122">
        <v>9.6054776999999998E-5</v>
      </c>
      <c r="AL5492" s="122">
        <v>0</v>
      </c>
    </row>
    <row r="5493" spans="1:38" hidden="1" x14ac:dyDescent="0.25">
      <c r="A5493" s="122" t="s">
        <v>2286</v>
      </c>
      <c r="B5493" s="122">
        <v>1</v>
      </c>
      <c r="C5493" s="122" t="s">
        <v>2287</v>
      </c>
      <c r="D5493" s="122" t="s">
        <v>2165</v>
      </c>
      <c r="E5493" s="122">
        <v>99</v>
      </c>
      <c r="F5493" s="122">
        <v>0</v>
      </c>
      <c r="G5493" s="122">
        <v>0</v>
      </c>
      <c r="H5493" s="122">
        <v>0</v>
      </c>
      <c r="I5493" s="122">
        <v>0</v>
      </c>
      <c r="J5493" s="122">
        <v>2.6652599999999999E-7</v>
      </c>
      <c r="K5493" s="122">
        <v>8.06871E-7</v>
      </c>
      <c r="L5493" s="122">
        <v>7.292337E-6</v>
      </c>
      <c r="M5493" s="122">
        <v>2.0230119E-5</v>
      </c>
      <c r="N5493" s="122">
        <v>4.0003431000000002E-5</v>
      </c>
      <c r="O5493" s="122">
        <v>6.6965652000000004E-5</v>
      </c>
      <c r="P5493" s="122">
        <v>1.01427066E-4</v>
      </c>
      <c r="Q5493" s="122">
        <v>1.3734376500000001E-4</v>
      </c>
      <c r="R5493" s="122">
        <v>1.74345132E-4</v>
      </c>
      <c r="S5493" s="122">
        <v>2.1224685300000001E-4</v>
      </c>
      <c r="T5493" s="122">
        <v>2.5194464100000003E-4</v>
      </c>
      <c r="U5493" s="122">
        <v>2.9331981899999998E-4</v>
      </c>
      <c r="V5493" s="122">
        <v>3.3781839E-4</v>
      </c>
      <c r="W5493" s="122">
        <v>3.8289244499999998E-4</v>
      </c>
      <c r="X5493" s="122">
        <v>4.3033009499999998E-4</v>
      </c>
      <c r="Y5493" s="122">
        <v>4.8024537599999998E-4</v>
      </c>
      <c r="Z5493" s="122">
        <v>5.3003070900000001E-4</v>
      </c>
      <c r="AA5493" s="122">
        <v>5.8293081600000005E-4</v>
      </c>
      <c r="AB5493" s="122">
        <v>6.3651513900000003E-4</v>
      </c>
      <c r="AC5493" s="122">
        <v>6.9185574900000005E-4</v>
      </c>
      <c r="AD5493" s="122">
        <v>7.5133149000000004E-4</v>
      </c>
      <c r="AE5493" s="122">
        <v>8.1507827699999998E-4</v>
      </c>
      <c r="AF5493" s="122">
        <v>8.8429282500000002E-4</v>
      </c>
      <c r="AG5493" s="122">
        <v>9.5677529999999998E-4</v>
      </c>
      <c r="AH5493" s="122">
        <v>1.0293227490000001E-3</v>
      </c>
      <c r="AI5493" s="122">
        <v>1.1031935459999999E-3</v>
      </c>
      <c r="AJ5493" s="122">
        <v>1.131748956E-3</v>
      </c>
      <c r="AK5493" s="122">
        <v>1.1514486749999999E-3</v>
      </c>
      <c r="AL5493" s="122">
        <v>0</v>
      </c>
    </row>
    <row r="5494" spans="1:38" hidden="1" x14ac:dyDescent="0.25">
      <c r="A5494" s="122" t="s">
        <v>2286</v>
      </c>
      <c r="B5494" s="122">
        <v>1</v>
      </c>
      <c r="C5494" s="122" t="s">
        <v>2287</v>
      </c>
      <c r="D5494" s="122" t="s">
        <v>2166</v>
      </c>
      <c r="E5494" s="122">
        <v>99</v>
      </c>
      <c r="F5494" s="122">
        <v>0</v>
      </c>
      <c r="G5494" s="122">
        <v>0</v>
      </c>
      <c r="H5494" s="122">
        <v>0</v>
      </c>
      <c r="I5494" s="122">
        <v>0</v>
      </c>
      <c r="J5494" s="122">
        <v>2.5459200000000001E-7</v>
      </c>
      <c r="K5494" s="122">
        <v>7.6311299999999999E-7</v>
      </c>
      <c r="L5494" s="122">
        <v>6.8474639999999999E-6</v>
      </c>
      <c r="M5494" s="122">
        <v>1.8773508000000001E-5</v>
      </c>
      <c r="N5494" s="122">
        <v>3.6731525999999997E-5</v>
      </c>
      <c r="O5494" s="122">
        <v>6.1121307000000006E-5</v>
      </c>
      <c r="P5494" s="122">
        <v>9.2220647999999994E-5</v>
      </c>
      <c r="Q5494" s="122">
        <v>1.2406122299999999E-4</v>
      </c>
      <c r="R5494" s="122">
        <v>1.56854529E-4</v>
      </c>
      <c r="S5494" s="122">
        <v>1.90518354E-4</v>
      </c>
      <c r="T5494" s="122">
        <v>2.2484318999999999E-4</v>
      </c>
      <c r="U5494" s="122">
        <v>2.5998417899999999E-4</v>
      </c>
      <c r="V5494" s="122">
        <v>2.95763637E-4</v>
      </c>
      <c r="W5494" s="122">
        <v>3.3247593599999999E-4</v>
      </c>
      <c r="X5494" s="122">
        <v>3.6991819800000003E-4</v>
      </c>
      <c r="Y5494" s="122">
        <v>4.0834899299999999E-4</v>
      </c>
      <c r="Z5494" s="122">
        <v>4.47301569E-4</v>
      </c>
      <c r="AA5494" s="122">
        <v>4.8716510700000002E-4</v>
      </c>
      <c r="AB5494" s="122">
        <v>5.2784546099999999E-4</v>
      </c>
      <c r="AC5494" s="122">
        <v>5.6987236799999996E-4</v>
      </c>
      <c r="AD5494" s="122">
        <v>6.1247475900000001E-4</v>
      </c>
      <c r="AE5494" s="122">
        <v>6.5537152200000005E-4</v>
      </c>
      <c r="AF5494" s="122">
        <v>6.9958500299999995E-4</v>
      </c>
      <c r="AG5494" s="122">
        <v>7.4620053299999996E-4</v>
      </c>
      <c r="AH5494" s="122">
        <v>7.9445035800000002E-4</v>
      </c>
      <c r="AI5494" s="122">
        <v>8.4392142899999999E-4</v>
      </c>
      <c r="AJ5494" s="122">
        <v>8.6394800699999999E-4</v>
      </c>
      <c r="AK5494" s="122">
        <v>8.7725905800000001E-4</v>
      </c>
      <c r="AL5494" s="122">
        <v>0</v>
      </c>
    </row>
    <row r="5495" spans="1:38" hidden="1" x14ac:dyDescent="0.25">
      <c r="A5495" s="122" t="s">
        <v>2286</v>
      </c>
      <c r="B5495" s="122">
        <v>1</v>
      </c>
      <c r="C5495" s="122" t="s">
        <v>2287</v>
      </c>
      <c r="D5495" s="122" t="s">
        <v>2167</v>
      </c>
      <c r="E5495" s="122">
        <v>99</v>
      </c>
      <c r="F5495" s="122">
        <v>0</v>
      </c>
      <c r="G5495" s="122">
        <v>0</v>
      </c>
      <c r="H5495" s="122">
        <v>0</v>
      </c>
      <c r="I5495" s="122">
        <v>0</v>
      </c>
      <c r="J5495" s="122">
        <v>9.0168000000000004E-8</v>
      </c>
      <c r="K5495" s="122">
        <v>2.6851499999999999E-7</v>
      </c>
      <c r="L5495" s="122">
        <v>2.3868000000000002E-6</v>
      </c>
      <c r="M5495" s="122">
        <v>6.484803E-6</v>
      </c>
      <c r="N5495" s="122">
        <v>1.2588380999999999E-5</v>
      </c>
      <c r="O5495" s="122">
        <v>2.0766486E-5</v>
      </c>
      <c r="P5495" s="122">
        <v>3.1009173000000001E-5</v>
      </c>
      <c r="Q5495" s="122">
        <v>4.1335397999999999E-5</v>
      </c>
      <c r="R5495" s="122">
        <v>5.2007045999999998E-5</v>
      </c>
      <c r="S5495" s="122">
        <v>6.3015497999999994E-5</v>
      </c>
      <c r="T5495" s="122">
        <v>7.4068371000000005E-5</v>
      </c>
      <c r="U5495" s="122">
        <v>8.5338044999999998E-5</v>
      </c>
      <c r="V5495" s="122">
        <v>9.6927947999999995E-5</v>
      </c>
      <c r="W5495" s="122">
        <v>1.08679623E-4</v>
      </c>
      <c r="X5495" s="122">
        <v>1.20681249E-4</v>
      </c>
      <c r="Y5495" s="122">
        <v>1.33092609E-4</v>
      </c>
      <c r="Z5495" s="122">
        <v>1.4575325699999999E-4</v>
      </c>
      <c r="AA5495" s="122">
        <v>1.58517333E-4</v>
      </c>
      <c r="AB5495" s="122">
        <v>1.7138152199999999E-4</v>
      </c>
      <c r="AC5495" s="122">
        <v>1.84206594E-4</v>
      </c>
      <c r="AD5495" s="122">
        <v>1.9700846100000001E-4</v>
      </c>
      <c r="AE5495" s="122">
        <v>2.0962733999999999E-4</v>
      </c>
      <c r="AF5495" s="122">
        <v>2.21975052E-4</v>
      </c>
      <c r="AG5495" s="122">
        <v>2.3425977900000001E-4</v>
      </c>
      <c r="AH5495" s="122">
        <v>2.4697214100000001E-4</v>
      </c>
      <c r="AI5495" s="122">
        <v>2.6011479000000002E-4</v>
      </c>
      <c r="AJ5495" s="122">
        <v>2.6242468200000002E-4</v>
      </c>
      <c r="AK5495" s="122">
        <v>2.6528884200000002E-4</v>
      </c>
      <c r="AL5495" s="122">
        <v>0</v>
      </c>
    </row>
    <row r="5496" spans="1:38" hidden="1" x14ac:dyDescent="0.25">
      <c r="A5496" s="122" t="s">
        <v>2286</v>
      </c>
      <c r="B5496" s="122">
        <v>1</v>
      </c>
      <c r="C5496" s="122" t="s">
        <v>2287</v>
      </c>
      <c r="D5496" s="122" t="s">
        <v>2168</v>
      </c>
      <c r="E5496" s="122">
        <v>99</v>
      </c>
      <c r="F5496" s="122">
        <v>0</v>
      </c>
      <c r="G5496" s="122">
        <v>0</v>
      </c>
      <c r="H5496" s="122">
        <v>0</v>
      </c>
      <c r="I5496" s="122">
        <v>0</v>
      </c>
      <c r="J5496" s="122">
        <v>2.3867999999999999E-8</v>
      </c>
      <c r="K5496" s="122">
        <v>7.1603999999999997E-8</v>
      </c>
      <c r="L5496" s="122">
        <v>6.3913199999999998E-7</v>
      </c>
      <c r="M5496" s="122">
        <v>1.745016E-6</v>
      </c>
      <c r="N5496" s="122">
        <v>3.4031789999999999E-6</v>
      </c>
      <c r="O5496" s="122">
        <v>5.6368260000000003E-6</v>
      </c>
      <c r="P5496" s="122">
        <v>8.4824220000000005E-6</v>
      </c>
      <c r="Q5496" s="122">
        <v>1.1349897E-5</v>
      </c>
      <c r="R5496" s="122">
        <v>1.4403675000000001E-5</v>
      </c>
      <c r="S5496" s="122">
        <v>1.7505852E-5</v>
      </c>
      <c r="T5496" s="122">
        <v>2.0759856000000001E-5</v>
      </c>
      <c r="U5496" s="122">
        <v>2.4102039000000001E-5</v>
      </c>
      <c r="V5496" s="122">
        <v>2.7715388999999999E-5</v>
      </c>
      <c r="W5496" s="122">
        <v>3.1694715000000001E-5</v>
      </c>
      <c r="X5496" s="122">
        <v>3.5807967000000003E-5</v>
      </c>
      <c r="Y5496" s="122">
        <v>4.0324985999999999E-5</v>
      </c>
      <c r="Z5496" s="122">
        <v>4.437459E-5</v>
      </c>
      <c r="AA5496" s="122">
        <v>4.8452702999999999E-5</v>
      </c>
      <c r="AB5496" s="122">
        <v>5.3206413000000002E-5</v>
      </c>
      <c r="AC5496" s="122">
        <v>5.7863325000000001E-5</v>
      </c>
      <c r="AD5496" s="122">
        <v>6.2081994000000003E-5</v>
      </c>
      <c r="AE5496" s="122">
        <v>6.6685203000000005E-5</v>
      </c>
      <c r="AF5496" s="122">
        <v>7.0894590000000003E-5</v>
      </c>
      <c r="AG5496" s="122">
        <v>7.4707502999999997E-5</v>
      </c>
      <c r="AH5496" s="122">
        <v>7.9188057000000004E-5</v>
      </c>
      <c r="AI5496" s="122">
        <v>8.4053150999999996E-5</v>
      </c>
      <c r="AJ5496" s="122">
        <v>8.4640569000000006E-5</v>
      </c>
      <c r="AK5496" s="122">
        <v>8.6121047999999996E-5</v>
      </c>
      <c r="AL5496" s="122">
        <v>0</v>
      </c>
    </row>
    <row r="5497" spans="1:38" hidden="1" x14ac:dyDescent="0.25">
      <c r="A5497" s="122" t="s">
        <v>2288</v>
      </c>
      <c r="B5497" s="122">
        <v>1</v>
      </c>
      <c r="C5497" s="122" t="s">
        <v>2289</v>
      </c>
      <c r="D5497" s="122" t="s">
        <v>2120</v>
      </c>
      <c r="E5497" s="122">
        <v>100</v>
      </c>
      <c r="F5497" s="122">
        <v>0.12048709674999999</v>
      </c>
      <c r="G5497" s="122">
        <v>0.1154371371</v>
      </c>
      <c r="H5497" s="122">
        <v>0.11436216955</v>
      </c>
      <c r="I5497" s="122">
        <v>0.1108390284</v>
      </c>
      <c r="J5497" s="122">
        <v>0.10423592555</v>
      </c>
      <c r="K5497" s="122">
        <v>9.5553187849999999E-2</v>
      </c>
      <c r="L5497" s="122">
        <v>8.7625963400000006E-2</v>
      </c>
      <c r="M5497" s="122">
        <v>8.0715915299999996E-2</v>
      </c>
      <c r="N5497" s="122">
        <v>6.8235084099999996E-2</v>
      </c>
      <c r="O5497" s="122">
        <v>6.8625548349999996E-2</v>
      </c>
      <c r="P5497" s="122">
        <v>6.5927182000000001E-2</v>
      </c>
      <c r="Q5497" s="122">
        <v>6.5000612250000006E-2</v>
      </c>
      <c r="R5497" s="122">
        <v>6.0312792300000001E-2</v>
      </c>
      <c r="S5497" s="122">
        <v>5.888247185E-2</v>
      </c>
      <c r="T5497" s="122">
        <v>5.7300449500000003E-2</v>
      </c>
      <c r="U5497" s="122">
        <v>5.524138655E-2</v>
      </c>
      <c r="V5497" s="122">
        <v>5.0960795750000003E-2</v>
      </c>
      <c r="W5497" s="122">
        <v>4.7944932650000001E-2</v>
      </c>
      <c r="X5497" s="122">
        <v>4.6066377899999997E-2</v>
      </c>
      <c r="Y5497" s="122">
        <v>4.2410121000000002E-2</v>
      </c>
      <c r="Z5497" s="122">
        <v>3.5696246199999997E-2</v>
      </c>
      <c r="AA5497" s="122">
        <v>3.7054696599999999E-2</v>
      </c>
      <c r="AB5497" s="122">
        <v>3.1315101249999998E-2</v>
      </c>
      <c r="AC5497" s="122">
        <v>2.9113936149999999E-2</v>
      </c>
      <c r="AD5497" s="122">
        <v>3.00861805E-2</v>
      </c>
      <c r="AE5497" s="122">
        <v>2.8395877199999999E-2</v>
      </c>
      <c r="AF5497" s="122">
        <v>2.9308730000000002E-2</v>
      </c>
      <c r="AG5497" s="122">
        <v>2.7630049800000001E-2</v>
      </c>
      <c r="AH5497" s="122">
        <v>2.8580326350000001E-2</v>
      </c>
      <c r="AI5497" s="122">
        <v>3.1014249550000001E-2</v>
      </c>
      <c r="AJ5497" s="122">
        <v>3.2043493149999998E-2</v>
      </c>
      <c r="AK5497" s="122">
        <v>3.1200522299999998E-2</v>
      </c>
      <c r="AL5497" s="122">
        <v>0</v>
      </c>
    </row>
    <row r="5498" spans="1:38" hidden="1" x14ac:dyDescent="0.25">
      <c r="A5498" s="122" t="s">
        <v>2288</v>
      </c>
      <c r="B5498" s="122">
        <v>1</v>
      </c>
      <c r="C5498" s="122" t="s">
        <v>2289</v>
      </c>
      <c r="D5498" s="122" t="s">
        <v>2121</v>
      </c>
      <c r="E5498" s="122">
        <v>100</v>
      </c>
      <c r="F5498" s="122">
        <v>0.55390319445000002</v>
      </c>
      <c r="G5498" s="122">
        <v>0.53068751859999996</v>
      </c>
      <c r="H5498" s="122">
        <v>0.52574568715000003</v>
      </c>
      <c r="I5498" s="122">
        <v>0.50954910409999998</v>
      </c>
      <c r="J5498" s="122">
        <v>0.47919331985000002</v>
      </c>
      <c r="K5498" s="122">
        <v>0.43927704470000001</v>
      </c>
      <c r="L5498" s="122">
        <v>0.40283401079999998</v>
      </c>
      <c r="M5498" s="122">
        <v>0.37106714554999998</v>
      </c>
      <c r="N5498" s="122">
        <v>0.31369027405</v>
      </c>
      <c r="O5498" s="122">
        <v>0.3154853192</v>
      </c>
      <c r="P5498" s="122">
        <v>0.30308039534999998</v>
      </c>
      <c r="Q5498" s="122">
        <v>0.29882076185000001</v>
      </c>
      <c r="R5498" s="122">
        <v>0.2772699247</v>
      </c>
      <c r="S5498" s="122">
        <v>0.27069445785000001</v>
      </c>
      <c r="T5498" s="122">
        <v>0.26342158384999997</v>
      </c>
      <c r="U5498" s="122">
        <v>0.25395566400000003</v>
      </c>
      <c r="V5498" s="122">
        <v>0.23427693320000001</v>
      </c>
      <c r="W5498" s="122">
        <v>0.22041241495</v>
      </c>
      <c r="X5498" s="122">
        <v>0.21177631769999999</v>
      </c>
      <c r="Y5498" s="122">
        <v>0.1949677735</v>
      </c>
      <c r="Z5498" s="122">
        <v>0.16410275834999999</v>
      </c>
      <c r="AA5498" s="122">
        <v>4.5275833199999997E-2</v>
      </c>
      <c r="AB5498" s="122">
        <v>3.9605870699999997E-2</v>
      </c>
      <c r="AC5498" s="122">
        <v>3.805530545E-2</v>
      </c>
      <c r="AD5498" s="122">
        <v>3.9252715049999998E-2</v>
      </c>
      <c r="AE5498" s="122">
        <v>3.7154294300000001E-2</v>
      </c>
      <c r="AF5498" s="122">
        <v>3.9076556700000001E-2</v>
      </c>
      <c r="AG5498" s="122">
        <v>3.69859497E-2</v>
      </c>
      <c r="AH5498" s="122">
        <v>3.8348190650000002E-2</v>
      </c>
      <c r="AI5498" s="122">
        <v>4.1317974950000003E-2</v>
      </c>
      <c r="AJ5498" s="122">
        <v>4.9897658099999999E-2</v>
      </c>
      <c r="AK5498" s="122">
        <v>5.0807928250000002E-2</v>
      </c>
      <c r="AL5498" s="122">
        <v>0</v>
      </c>
    </row>
    <row r="5499" spans="1:38" hidden="1" x14ac:dyDescent="0.25">
      <c r="A5499" s="122" t="s">
        <v>2288</v>
      </c>
      <c r="B5499" s="122">
        <v>1</v>
      </c>
      <c r="C5499" s="122" t="s">
        <v>2289</v>
      </c>
      <c r="D5499" s="122" t="s">
        <v>2122</v>
      </c>
      <c r="E5499" s="122">
        <v>100</v>
      </c>
      <c r="F5499" s="122">
        <v>0.35140938849999998</v>
      </c>
      <c r="G5499" s="122">
        <v>0.33668081049999998</v>
      </c>
      <c r="H5499" s="122">
        <v>0.33354559560000002</v>
      </c>
      <c r="I5499" s="122">
        <v>0.32327009839999998</v>
      </c>
      <c r="J5499" s="122">
        <v>0.30401166275000002</v>
      </c>
      <c r="K5499" s="122">
        <v>0.27868782775000001</v>
      </c>
      <c r="L5499" s="122">
        <v>0.25556749844999999</v>
      </c>
      <c r="M5499" s="122">
        <v>0.23541384204999999</v>
      </c>
      <c r="N5499" s="122">
        <v>0.19901258645</v>
      </c>
      <c r="O5499" s="122">
        <v>0.20015140584999999</v>
      </c>
      <c r="P5499" s="122">
        <v>0.19228142740000001</v>
      </c>
      <c r="Q5499" s="122">
        <v>0.18957901434999999</v>
      </c>
      <c r="R5499" s="122">
        <v>0.17590664854999999</v>
      </c>
      <c r="S5499" s="122">
        <v>0.17173501785</v>
      </c>
      <c r="T5499" s="122">
        <v>0.16712093149999999</v>
      </c>
      <c r="U5499" s="122">
        <v>0.16111552765000001</v>
      </c>
      <c r="V5499" s="122">
        <v>0.14863087065</v>
      </c>
      <c r="W5499" s="122">
        <v>0.1398348888</v>
      </c>
      <c r="X5499" s="122">
        <v>0.13435594370000001</v>
      </c>
      <c r="Y5499" s="122">
        <v>0.123692203</v>
      </c>
      <c r="Z5499" s="122">
        <v>0.10411070109999999</v>
      </c>
      <c r="AA5499" s="122">
        <v>3.1963083199999999E-2</v>
      </c>
      <c r="AB5499" s="122">
        <v>2.68509026E-2</v>
      </c>
      <c r="AC5499" s="122">
        <v>2.71636876E-2</v>
      </c>
      <c r="AD5499" s="122">
        <v>2.925232295E-2</v>
      </c>
      <c r="AE5499" s="122">
        <v>2.7752122899999999E-2</v>
      </c>
      <c r="AF5499" s="122">
        <v>2.824277E-2</v>
      </c>
      <c r="AG5499" s="122">
        <v>2.6709211699999999E-2</v>
      </c>
      <c r="AH5499" s="122">
        <v>2.7462955399999999E-2</v>
      </c>
      <c r="AI5499" s="122">
        <v>2.9997623099999999E-2</v>
      </c>
      <c r="AJ5499" s="122">
        <v>3.110422635E-2</v>
      </c>
      <c r="AK5499" s="122">
        <v>3.1321815199999999E-2</v>
      </c>
      <c r="AL5499" s="122">
        <v>0</v>
      </c>
    </row>
    <row r="5500" spans="1:38" hidden="1" x14ac:dyDescent="0.25">
      <c r="A5500" s="122" t="s">
        <v>2288</v>
      </c>
      <c r="B5500" s="122">
        <v>1</v>
      </c>
      <c r="C5500" s="122" t="s">
        <v>2289</v>
      </c>
      <c r="D5500" s="122" t="s">
        <v>2175</v>
      </c>
      <c r="E5500" s="122">
        <v>100</v>
      </c>
      <c r="F5500" s="122">
        <v>0</v>
      </c>
      <c r="G5500" s="122">
        <v>0</v>
      </c>
      <c r="H5500" s="122">
        <v>0</v>
      </c>
      <c r="I5500" s="122">
        <v>0</v>
      </c>
      <c r="J5500" s="122">
        <v>0</v>
      </c>
      <c r="K5500" s="122">
        <v>0</v>
      </c>
      <c r="L5500" s="122">
        <v>0</v>
      </c>
      <c r="M5500" s="122">
        <v>0</v>
      </c>
      <c r="N5500" s="122">
        <v>0</v>
      </c>
      <c r="O5500" s="122">
        <v>0</v>
      </c>
      <c r="P5500" s="122">
        <v>0</v>
      </c>
      <c r="Q5500" s="122">
        <v>0</v>
      </c>
      <c r="R5500" s="122">
        <v>0</v>
      </c>
      <c r="S5500" s="122">
        <v>0</v>
      </c>
      <c r="T5500" s="122">
        <v>0</v>
      </c>
      <c r="U5500" s="122">
        <v>0</v>
      </c>
      <c r="V5500" s="122">
        <v>0</v>
      </c>
      <c r="W5500" s="122">
        <v>0</v>
      </c>
      <c r="X5500" s="122">
        <v>0</v>
      </c>
      <c r="Y5500" s="122">
        <v>0</v>
      </c>
      <c r="Z5500" s="122">
        <v>0</v>
      </c>
      <c r="AA5500" s="122">
        <v>0</v>
      </c>
      <c r="AB5500" s="122">
        <v>0</v>
      </c>
      <c r="AC5500" s="122">
        <v>0</v>
      </c>
      <c r="AD5500" s="122">
        <v>0</v>
      </c>
      <c r="AE5500" s="122">
        <v>0</v>
      </c>
      <c r="AF5500" s="122">
        <v>0</v>
      </c>
      <c r="AG5500" s="122">
        <v>0</v>
      </c>
      <c r="AH5500" s="122">
        <v>0</v>
      </c>
      <c r="AI5500" s="122">
        <v>0</v>
      </c>
      <c r="AJ5500" s="122">
        <v>0</v>
      </c>
      <c r="AK5500" s="122">
        <v>0</v>
      </c>
      <c r="AL5500" s="122">
        <v>0</v>
      </c>
    </row>
    <row r="5501" spans="1:38" hidden="1" x14ac:dyDescent="0.25">
      <c r="A5501" s="122" t="s">
        <v>2288</v>
      </c>
      <c r="B5501" s="122">
        <v>1</v>
      </c>
      <c r="C5501" s="122" t="s">
        <v>2289</v>
      </c>
      <c r="D5501" s="122" t="s">
        <v>2123</v>
      </c>
      <c r="E5501" s="122">
        <v>100</v>
      </c>
      <c r="F5501" s="122">
        <v>0.46905327899999999</v>
      </c>
      <c r="G5501" s="122">
        <v>0.44939390750000002</v>
      </c>
      <c r="H5501" s="122">
        <v>0.44520909330000003</v>
      </c>
      <c r="I5501" s="122">
        <v>0.4314935909</v>
      </c>
      <c r="J5501" s="122">
        <v>0.40578786914999998</v>
      </c>
      <c r="K5501" s="122">
        <v>0.37198618825000002</v>
      </c>
      <c r="L5501" s="122">
        <v>0.34112569684999999</v>
      </c>
      <c r="M5501" s="122">
        <v>0.31422505415000002</v>
      </c>
      <c r="N5501" s="122">
        <v>0.26563748580000002</v>
      </c>
      <c r="O5501" s="122">
        <v>0.2671575551</v>
      </c>
      <c r="P5501" s="122">
        <v>0.25665288590000002</v>
      </c>
      <c r="Q5501" s="122">
        <v>0.25304576750000002</v>
      </c>
      <c r="R5501" s="122">
        <v>0.23479620330000001</v>
      </c>
      <c r="S5501" s="122">
        <v>0.22922800285</v>
      </c>
      <c r="T5501" s="122">
        <v>0.2230692286</v>
      </c>
      <c r="U5501" s="122">
        <v>0.21505335040000001</v>
      </c>
      <c r="V5501" s="122">
        <v>0.19838911265</v>
      </c>
      <c r="W5501" s="122">
        <v>0.18664843745000001</v>
      </c>
      <c r="X5501" s="122">
        <v>0.17933526564999999</v>
      </c>
      <c r="Y5501" s="122">
        <v>0.16510154595000001</v>
      </c>
      <c r="Z5501" s="122">
        <v>0.13896460155000001</v>
      </c>
      <c r="AA5501" s="122">
        <v>9.3541117849999994E-2</v>
      </c>
      <c r="AB5501" s="122">
        <v>8.0252523500000006E-2</v>
      </c>
      <c r="AC5501" s="122">
        <v>7.5002799750000002E-2</v>
      </c>
      <c r="AD5501" s="122">
        <v>7.7778974599999995E-2</v>
      </c>
      <c r="AE5501" s="122">
        <v>7.4078443699999996E-2</v>
      </c>
      <c r="AF5501" s="122">
        <v>6.6504351399999995E-2</v>
      </c>
      <c r="AG5501" s="122">
        <v>6.2035154299999999E-2</v>
      </c>
      <c r="AH5501" s="122">
        <v>6.4166261200000005E-2</v>
      </c>
      <c r="AI5501" s="122">
        <v>6.9896787899999993E-2</v>
      </c>
      <c r="AJ5501" s="122">
        <v>7.1934724350000007E-2</v>
      </c>
      <c r="AK5501" s="122">
        <v>7.2441786199999997E-2</v>
      </c>
      <c r="AL5501" s="122">
        <v>0</v>
      </c>
    </row>
    <row r="5502" spans="1:38" x14ac:dyDescent="0.25">
      <c r="A5502" s="122" t="s">
        <v>2288</v>
      </c>
      <c r="B5502" s="122">
        <v>1</v>
      </c>
      <c r="C5502" s="122" t="s">
        <v>2289</v>
      </c>
      <c r="D5502" s="122" t="s">
        <v>2124</v>
      </c>
      <c r="E5502" s="122">
        <v>100</v>
      </c>
      <c r="F5502" s="122">
        <v>1.58453827645</v>
      </c>
      <c r="G5502" s="122">
        <v>1.5181257207500001</v>
      </c>
      <c r="H5502" s="122">
        <v>1.50398873645</v>
      </c>
      <c r="I5502" s="122">
        <v>1.4576555395499999</v>
      </c>
      <c r="J5502" s="122">
        <v>1.37081743245</v>
      </c>
      <c r="K5502" s="122">
        <v>1.25662985615</v>
      </c>
      <c r="L5502" s="122">
        <v>1.1523780986500001</v>
      </c>
      <c r="M5502" s="122">
        <v>1.0615033471999999</v>
      </c>
      <c r="N5502" s="122">
        <v>0.89736663605</v>
      </c>
      <c r="O5502" s="122">
        <v>0.90250167979999996</v>
      </c>
      <c r="P5502" s="122">
        <v>0.86701519459999998</v>
      </c>
      <c r="Q5502" s="122">
        <v>0.85482976310000003</v>
      </c>
      <c r="R5502" s="122">
        <v>0.79317976675000001</v>
      </c>
      <c r="S5502" s="122">
        <v>0.77436948314999998</v>
      </c>
      <c r="T5502" s="122">
        <v>0.75356413649999998</v>
      </c>
      <c r="U5502" s="122">
        <v>0.72648519695000002</v>
      </c>
      <c r="V5502" s="122">
        <v>0.67019069315000002</v>
      </c>
      <c r="W5502" s="122">
        <v>0.63052878435000004</v>
      </c>
      <c r="X5502" s="122">
        <v>0.60582369965000005</v>
      </c>
      <c r="Y5502" s="122">
        <v>0.55773987965000005</v>
      </c>
      <c r="Z5502" s="122">
        <v>0.46944503339999999</v>
      </c>
      <c r="AA5502" s="122">
        <v>0.24491209789999999</v>
      </c>
      <c r="AB5502" s="122">
        <v>0.2356651816</v>
      </c>
      <c r="AC5502" s="122">
        <v>0.29414311505000001</v>
      </c>
      <c r="AD5502" s="122">
        <v>0.17240451170000001</v>
      </c>
      <c r="AE5502" s="122">
        <v>0.13766241485</v>
      </c>
      <c r="AF5502" s="122">
        <v>0.1035092609</v>
      </c>
      <c r="AG5502" s="122">
        <v>0.1835112321</v>
      </c>
      <c r="AH5502" s="122">
        <v>0.13766241485</v>
      </c>
      <c r="AI5502" s="122">
        <v>0.17146869940000001</v>
      </c>
      <c r="AJ5502" s="122">
        <v>0.2384404</v>
      </c>
      <c r="AK5502" s="122">
        <v>0.2384404</v>
      </c>
      <c r="AL5502" s="122">
        <v>0</v>
      </c>
    </row>
    <row r="5503" spans="1:38" hidden="1" x14ac:dyDescent="0.25">
      <c r="A5503" s="122" t="s">
        <v>2288</v>
      </c>
      <c r="B5503" s="122">
        <v>1</v>
      </c>
      <c r="C5503" s="122" t="s">
        <v>2289</v>
      </c>
      <c r="D5503" s="122" t="s">
        <v>474</v>
      </c>
      <c r="E5503" s="122">
        <v>100</v>
      </c>
      <c r="F5503" s="122">
        <v>0.56760219749999996</v>
      </c>
      <c r="G5503" s="122">
        <v>0.54381235790000004</v>
      </c>
      <c r="H5503" s="122">
        <v>0.53874830529999995</v>
      </c>
      <c r="I5503" s="122">
        <v>0.52215115300000003</v>
      </c>
      <c r="J5503" s="122">
        <v>0.49104461425000001</v>
      </c>
      <c r="K5503" s="122">
        <v>0.45014114170000002</v>
      </c>
      <c r="L5503" s="122">
        <v>0.41279680759999998</v>
      </c>
      <c r="M5503" s="122">
        <v>0.38024429035000001</v>
      </c>
      <c r="N5503" s="122">
        <v>0.32144838780000001</v>
      </c>
      <c r="O5503" s="122">
        <v>0.32328782680000001</v>
      </c>
      <c r="P5503" s="122">
        <v>0.31057610810000003</v>
      </c>
      <c r="Q5503" s="122">
        <v>0.30621112644999998</v>
      </c>
      <c r="R5503" s="122">
        <v>0.28412729754999999</v>
      </c>
      <c r="S5503" s="122">
        <v>0.2773892107</v>
      </c>
      <c r="T5503" s="122">
        <v>0.26993646534999999</v>
      </c>
      <c r="U5503" s="122">
        <v>0.26023643614999997</v>
      </c>
      <c r="V5503" s="122">
        <v>0.2400710133</v>
      </c>
      <c r="W5503" s="122">
        <v>0.22586360185000001</v>
      </c>
      <c r="X5503" s="122">
        <v>0.21701392015000001</v>
      </c>
      <c r="Y5503" s="122">
        <v>0.1997896727</v>
      </c>
      <c r="Z5503" s="122">
        <v>0.16816130939999999</v>
      </c>
      <c r="AA5503" s="122">
        <v>0.15039917750000001</v>
      </c>
      <c r="AB5503" s="122">
        <v>0.13210002125</v>
      </c>
      <c r="AC5503" s="122">
        <v>0.12806209615</v>
      </c>
      <c r="AD5503" s="122">
        <v>0.12166255970000001</v>
      </c>
      <c r="AE5503" s="122">
        <v>0.11699686030000001</v>
      </c>
      <c r="AF5503" s="122">
        <v>0.12626564805000001</v>
      </c>
      <c r="AG5503" s="122">
        <v>0.13828974969999999</v>
      </c>
      <c r="AH5503" s="122">
        <v>0.12737740719999999</v>
      </c>
      <c r="AI5503" s="122">
        <v>0.13507686260000001</v>
      </c>
      <c r="AJ5503" s="122">
        <v>0.1189804107</v>
      </c>
      <c r="AK5503" s="122">
        <v>0.14246715904999999</v>
      </c>
      <c r="AL5503" s="122">
        <v>0</v>
      </c>
    </row>
    <row r="5504" spans="1:38" hidden="1" x14ac:dyDescent="0.25">
      <c r="A5504" s="122" t="s">
        <v>2288</v>
      </c>
      <c r="B5504" s="122">
        <v>1</v>
      </c>
      <c r="C5504" s="122" t="s">
        <v>2289</v>
      </c>
      <c r="D5504" s="122" t="s">
        <v>2125</v>
      </c>
      <c r="E5504" s="122">
        <v>100</v>
      </c>
      <c r="F5504" s="122">
        <v>9.3620808700000002E-2</v>
      </c>
      <c r="G5504" s="122">
        <v>8.9979415549999997E-2</v>
      </c>
      <c r="H5504" s="122">
        <v>9.5212752750000004E-2</v>
      </c>
      <c r="I5504" s="122">
        <v>9.2503115799999994E-2</v>
      </c>
      <c r="J5504" s="122">
        <v>8.8420590049999997E-2</v>
      </c>
      <c r="K5504" s="122">
        <v>8.5715204249999996E-2</v>
      </c>
      <c r="L5504" s="122">
        <v>7.647642365E-2</v>
      </c>
      <c r="M5504" s="122">
        <v>6.7108101650000002E-2</v>
      </c>
      <c r="N5504" s="122">
        <v>6.0290439100000003E-2</v>
      </c>
      <c r="O5504" s="122">
        <v>7.0883569349999995E-2</v>
      </c>
      <c r="P5504" s="122">
        <v>7.1880079799999996E-2</v>
      </c>
      <c r="Q5504" s="122">
        <v>6.7476518200000002E-2</v>
      </c>
      <c r="R5504" s="122">
        <v>7.2791163049999996E-2</v>
      </c>
      <c r="S5504" s="122">
        <v>6.4115047650000007E-2</v>
      </c>
      <c r="T5504" s="122">
        <v>6.2346228500000003E-2</v>
      </c>
      <c r="U5504" s="122">
        <v>6.5307085149999999E-2</v>
      </c>
      <c r="V5504" s="122">
        <v>6.2060123049999999E-2</v>
      </c>
      <c r="W5504" s="122">
        <v>5.3795234150000003E-2</v>
      </c>
      <c r="X5504" s="122">
        <v>6.6178105599999995E-2</v>
      </c>
      <c r="Y5504" s="122">
        <v>4.6094011550000001E-2</v>
      </c>
      <c r="Z5504" s="122">
        <v>4.6729258849999997E-2</v>
      </c>
      <c r="AA5504" s="122">
        <v>5.5672096900000002E-2</v>
      </c>
      <c r="AB5504" s="122">
        <v>4.9834713349999997E-2</v>
      </c>
      <c r="AC5504" s="122">
        <v>4.16517478E-2</v>
      </c>
      <c r="AD5504" s="122">
        <v>3.7664824749999999E-2</v>
      </c>
      <c r="AE5504" s="122">
        <v>4.3405122749999997E-2</v>
      </c>
      <c r="AF5504" s="122">
        <v>2.685068405E-2</v>
      </c>
      <c r="AG5504" s="122">
        <v>2.5734053350000001E-2</v>
      </c>
      <c r="AH5504" s="122">
        <v>2.7510272650000001E-2</v>
      </c>
      <c r="AI5504" s="122">
        <v>2.5658808700000001E-2</v>
      </c>
      <c r="AJ5504" s="122">
        <v>2.5789605E-2</v>
      </c>
      <c r="AK5504" s="122">
        <v>2.4780343449999999E-2</v>
      </c>
      <c r="AL5504" s="122">
        <v>0</v>
      </c>
    </row>
    <row r="5505" spans="1:38" hidden="1" x14ac:dyDescent="0.25">
      <c r="A5505" s="122" t="s">
        <v>2288</v>
      </c>
      <c r="B5505" s="122">
        <v>1</v>
      </c>
      <c r="C5505" s="122" t="s">
        <v>2289</v>
      </c>
      <c r="D5505" s="122" t="s">
        <v>2126</v>
      </c>
      <c r="E5505" s="122">
        <v>100</v>
      </c>
      <c r="F5505" s="122">
        <v>3.3116740499999999E-3</v>
      </c>
      <c r="G5505" s="122">
        <v>3.1728736500000001E-3</v>
      </c>
      <c r="H5505" s="122">
        <v>3.1433271E-3</v>
      </c>
      <c r="I5505" s="122">
        <v>3.0464906499999998E-3</v>
      </c>
      <c r="J5505" s="122">
        <v>2.8650001500000002E-3</v>
      </c>
      <c r="K5505" s="122">
        <v>2.62634825E-3</v>
      </c>
      <c r="L5505" s="122">
        <v>2.4084633000000001E-3</v>
      </c>
      <c r="M5505" s="122">
        <v>2.2185362999999998E-3</v>
      </c>
      <c r="N5505" s="122">
        <v>1.87549035E-3</v>
      </c>
      <c r="O5505" s="122">
        <v>1.8862228E-3</v>
      </c>
      <c r="P5505" s="122">
        <v>1.8120568000000001E-3</v>
      </c>
      <c r="Q5505" s="122">
        <v>1.78658985E-3</v>
      </c>
      <c r="R5505" s="122">
        <v>1.6577416999999999E-3</v>
      </c>
      <c r="S5505" s="122">
        <v>1.6184261999999999E-3</v>
      </c>
      <c r="T5505" s="122">
        <v>1.57494415E-3</v>
      </c>
      <c r="U5505" s="122">
        <v>1.5183491E-3</v>
      </c>
      <c r="V5505" s="122">
        <v>1.4006940000000001E-3</v>
      </c>
      <c r="W5505" s="122">
        <v>1.3178001000000001E-3</v>
      </c>
      <c r="X5505" s="122">
        <v>1.2661682499999999E-3</v>
      </c>
      <c r="Y5505" s="122">
        <v>1.16567285E-3</v>
      </c>
      <c r="Z5505" s="122">
        <v>9.811367499999999E-4</v>
      </c>
      <c r="AA5505" s="122">
        <v>1.0184758999999999E-3</v>
      </c>
      <c r="AB5505" s="122">
        <v>8.6071805000000003E-4</v>
      </c>
      <c r="AC5505" s="122">
        <v>8.0021729999999998E-4</v>
      </c>
      <c r="AD5505" s="122">
        <v>8.2694150000000004E-4</v>
      </c>
      <c r="AE5505" s="122">
        <v>7.8048199999999999E-4</v>
      </c>
      <c r="AF5505" s="122">
        <v>8.0557060000000002E-4</v>
      </c>
      <c r="AG5505" s="122">
        <v>7.5943305000000002E-4</v>
      </c>
      <c r="AH5505" s="122">
        <v>7.8555094999999998E-4</v>
      </c>
      <c r="AI5505" s="122">
        <v>8.5244840000000004E-4</v>
      </c>
      <c r="AJ5505" s="122">
        <v>8.7165025000000005E-4</v>
      </c>
      <c r="AK5505" s="122">
        <v>8.4870954999999998E-4</v>
      </c>
      <c r="AL5505" s="122">
        <v>0</v>
      </c>
    </row>
    <row r="5506" spans="1:38" hidden="1" x14ac:dyDescent="0.25">
      <c r="A5506" s="122" t="s">
        <v>2288</v>
      </c>
      <c r="B5506" s="122">
        <v>1</v>
      </c>
      <c r="C5506" s="122" t="s">
        <v>2289</v>
      </c>
      <c r="D5506" s="122" t="s">
        <v>2127</v>
      </c>
      <c r="E5506" s="122">
        <v>100</v>
      </c>
      <c r="F5506" s="122">
        <v>3.9397865150000003E-2</v>
      </c>
      <c r="G5506" s="122">
        <v>3.7746588300000002E-2</v>
      </c>
      <c r="H5506" s="122">
        <v>3.7395087049999998E-2</v>
      </c>
      <c r="I5506" s="122">
        <v>3.6243060649999999E-2</v>
      </c>
      <c r="J5506" s="122">
        <v>3.4083922949999998E-2</v>
      </c>
      <c r="K5506" s="122">
        <v>3.1244770450000001E-2</v>
      </c>
      <c r="L5506" s="122">
        <v>2.8652661699999998E-2</v>
      </c>
      <c r="M5506" s="122">
        <v>2.6393155500000001E-2</v>
      </c>
      <c r="N5506" s="122">
        <v>2.23120703E-2</v>
      </c>
      <c r="O5506" s="122">
        <v>2.2439748150000001E-2</v>
      </c>
      <c r="P5506" s="122">
        <v>2.1557414800000001E-2</v>
      </c>
      <c r="Q5506" s="122">
        <v>2.1254436349999999E-2</v>
      </c>
      <c r="R5506" s="122">
        <v>1.9721576000000001E-2</v>
      </c>
      <c r="S5506" s="122">
        <v>1.9253876650000001E-2</v>
      </c>
      <c r="T5506" s="122">
        <v>1.8736573499999999E-2</v>
      </c>
      <c r="U5506" s="122">
        <v>1.8063284400000001E-2</v>
      </c>
      <c r="V5506" s="122">
        <v>1.6663582100000001E-2</v>
      </c>
      <c r="W5506" s="122">
        <v>1.5677430450000002E-2</v>
      </c>
      <c r="X5506" s="122">
        <v>1.506316395E-2</v>
      </c>
      <c r="Y5506" s="122">
        <v>1.386761085E-2</v>
      </c>
      <c r="Z5506" s="122">
        <v>1.16722526E-2</v>
      </c>
      <c r="AA5506" s="122">
        <v>3.3925427199999997E-2</v>
      </c>
      <c r="AB5506" s="122">
        <v>2.6192249300000001E-2</v>
      </c>
      <c r="AC5506" s="122">
        <v>3.056615625E-2</v>
      </c>
      <c r="AD5506" s="122">
        <v>1.9089609300000001E-2</v>
      </c>
      <c r="AE5506" s="122">
        <v>6.0333592149999997E-2</v>
      </c>
      <c r="AF5506" s="122">
        <v>1.6241230700000001E-2</v>
      </c>
      <c r="AG5506" s="122">
        <v>3.6097001099999998E-2</v>
      </c>
      <c r="AH5506" s="122">
        <v>1.369937905E-2</v>
      </c>
      <c r="AI5506" s="122">
        <v>2.0657094550000001E-2</v>
      </c>
      <c r="AJ5506" s="122">
        <v>2.8771668050000001E-2</v>
      </c>
      <c r="AK5506" s="122">
        <v>2.4247751200000001E-2</v>
      </c>
      <c r="AL5506" s="122">
        <v>0</v>
      </c>
    </row>
    <row r="5507" spans="1:38" hidden="1" x14ac:dyDescent="0.25">
      <c r="A5507" s="122" t="s">
        <v>2288</v>
      </c>
      <c r="B5507" s="122">
        <v>1</v>
      </c>
      <c r="C5507" s="122" t="s">
        <v>2289</v>
      </c>
      <c r="D5507" s="122" t="s">
        <v>2128</v>
      </c>
      <c r="E5507" s="122">
        <v>100</v>
      </c>
      <c r="F5507" s="122">
        <v>0.68428288645000002</v>
      </c>
      <c r="G5507" s="122">
        <v>0.65560262400000002</v>
      </c>
      <c r="H5507" s="122">
        <v>0.64949756604999997</v>
      </c>
      <c r="I5507" s="122">
        <v>0.62948857565000005</v>
      </c>
      <c r="J5507" s="122">
        <v>0.59198753650000002</v>
      </c>
      <c r="K5507" s="122">
        <v>0.54267562764999999</v>
      </c>
      <c r="L5507" s="122">
        <v>0.49765450389999999</v>
      </c>
      <c r="M5507" s="122">
        <v>0.45841024180000001</v>
      </c>
      <c r="N5507" s="122">
        <v>0.38752780045000002</v>
      </c>
      <c r="O5507" s="122">
        <v>0.38974536855000003</v>
      </c>
      <c r="P5507" s="122">
        <v>0.37442052975000001</v>
      </c>
      <c r="Q5507" s="122">
        <v>0.36915824995000002</v>
      </c>
      <c r="R5507" s="122">
        <v>0.34253469809999998</v>
      </c>
      <c r="S5507" s="122">
        <v>0.33441147659999998</v>
      </c>
      <c r="T5507" s="122">
        <v>0.32542668870000002</v>
      </c>
      <c r="U5507" s="122">
        <v>0.31373264690000002</v>
      </c>
      <c r="V5507" s="122">
        <v>0.28942186399999997</v>
      </c>
      <c r="W5507" s="122">
        <v>0.27229386784999998</v>
      </c>
      <c r="X5507" s="122">
        <v>0.26162497829999998</v>
      </c>
      <c r="Y5507" s="122">
        <v>0.24085997880000001</v>
      </c>
      <c r="Z5507" s="122">
        <v>0.20272984699999999</v>
      </c>
      <c r="AA5507" s="122">
        <v>0.11319997705</v>
      </c>
      <c r="AB5507" s="122">
        <v>0.10550606764999999</v>
      </c>
      <c r="AC5507" s="122">
        <v>0.10249039255</v>
      </c>
      <c r="AD5507" s="122">
        <v>0.16673845255</v>
      </c>
      <c r="AE5507" s="122">
        <v>9.9643181900000002E-2</v>
      </c>
      <c r="AF5507" s="122">
        <v>0.14073412569999999</v>
      </c>
      <c r="AG5507" s="122">
        <v>0.14543281205</v>
      </c>
      <c r="AH5507" s="122">
        <v>0.10865949975</v>
      </c>
      <c r="AI5507" s="122">
        <v>0.12661296159999999</v>
      </c>
      <c r="AJ5507" s="122">
        <v>6.1526181899999997E-2</v>
      </c>
      <c r="AK5507" s="122">
        <v>9.7053752150000006E-2</v>
      </c>
      <c r="AL5507" s="122">
        <v>0</v>
      </c>
    </row>
    <row r="5508" spans="1:38" hidden="1" x14ac:dyDescent="0.25">
      <c r="A5508" s="122" t="s">
        <v>2288</v>
      </c>
      <c r="B5508" s="122">
        <v>1</v>
      </c>
      <c r="C5508" s="122" t="s">
        <v>2289</v>
      </c>
      <c r="D5508" s="122" t="s">
        <v>2210</v>
      </c>
      <c r="E5508" s="122">
        <v>100</v>
      </c>
      <c r="F5508" s="122">
        <v>0</v>
      </c>
      <c r="G5508" s="122">
        <v>0</v>
      </c>
      <c r="H5508" s="122">
        <v>0</v>
      </c>
      <c r="I5508" s="122">
        <v>0</v>
      </c>
      <c r="J5508" s="122">
        <v>0</v>
      </c>
      <c r="K5508" s="122">
        <v>0</v>
      </c>
      <c r="L5508" s="122">
        <v>0</v>
      </c>
      <c r="M5508" s="122">
        <v>0</v>
      </c>
      <c r="N5508" s="122">
        <v>0</v>
      </c>
      <c r="O5508" s="122">
        <v>0</v>
      </c>
      <c r="P5508" s="122">
        <v>0</v>
      </c>
      <c r="Q5508" s="122">
        <v>0</v>
      </c>
      <c r="R5508" s="122">
        <v>0</v>
      </c>
      <c r="S5508" s="122">
        <v>0</v>
      </c>
      <c r="T5508" s="122">
        <v>0</v>
      </c>
      <c r="U5508" s="122">
        <v>0</v>
      </c>
      <c r="V5508" s="122">
        <v>0</v>
      </c>
      <c r="W5508" s="122">
        <v>0</v>
      </c>
      <c r="X5508" s="122">
        <v>0</v>
      </c>
      <c r="Y5508" s="122">
        <v>0</v>
      </c>
      <c r="Z5508" s="122">
        <v>0</v>
      </c>
      <c r="AA5508" s="122">
        <v>0</v>
      </c>
      <c r="AB5508" s="122">
        <v>0</v>
      </c>
      <c r="AC5508" s="122">
        <v>0</v>
      </c>
      <c r="AD5508" s="122">
        <v>0</v>
      </c>
      <c r="AE5508" s="122">
        <v>0</v>
      </c>
      <c r="AF5508" s="122">
        <v>0</v>
      </c>
      <c r="AG5508" s="122">
        <v>0</v>
      </c>
      <c r="AH5508" s="122">
        <v>0</v>
      </c>
      <c r="AI5508" s="122">
        <v>0</v>
      </c>
      <c r="AJ5508" s="122">
        <v>0</v>
      </c>
      <c r="AK5508" s="122">
        <v>0</v>
      </c>
      <c r="AL5508" s="122">
        <v>0</v>
      </c>
    </row>
    <row r="5509" spans="1:38" hidden="1" x14ac:dyDescent="0.25">
      <c r="A5509" s="122" t="s">
        <v>2288</v>
      </c>
      <c r="B5509" s="122">
        <v>1</v>
      </c>
      <c r="C5509" s="122" t="s">
        <v>2289</v>
      </c>
      <c r="D5509" s="122" t="s">
        <v>2129</v>
      </c>
      <c r="E5509" s="122">
        <v>100</v>
      </c>
      <c r="F5509" s="122">
        <v>0.63513424620000003</v>
      </c>
      <c r="G5509" s="122">
        <v>0.60851394439999995</v>
      </c>
      <c r="H5509" s="122">
        <v>0.60284738469999999</v>
      </c>
      <c r="I5509" s="122">
        <v>0.58427553914999997</v>
      </c>
      <c r="J5509" s="122">
        <v>0.54946801359999997</v>
      </c>
      <c r="K5509" s="122">
        <v>0.50369793544999997</v>
      </c>
      <c r="L5509" s="122">
        <v>0.46191045400000003</v>
      </c>
      <c r="M5509" s="122">
        <v>0.42548491114999998</v>
      </c>
      <c r="N5509" s="122">
        <v>0.35969360379999998</v>
      </c>
      <c r="O5509" s="122">
        <v>0.36175189595000001</v>
      </c>
      <c r="P5509" s="122">
        <v>0.34752776424999998</v>
      </c>
      <c r="Q5509" s="122">
        <v>0.34264344670000002</v>
      </c>
      <c r="R5509" s="122">
        <v>0.31793213214999999</v>
      </c>
      <c r="S5509" s="122">
        <v>0.3103923616</v>
      </c>
      <c r="T5509" s="122">
        <v>0.3020529072</v>
      </c>
      <c r="U5509" s="122">
        <v>0.29119879064999998</v>
      </c>
      <c r="V5509" s="122">
        <v>0.26863413060000002</v>
      </c>
      <c r="W5509" s="122">
        <v>0.25273635239999998</v>
      </c>
      <c r="X5509" s="122">
        <v>0.24283375555</v>
      </c>
      <c r="Y5509" s="122">
        <v>0.22356020234999999</v>
      </c>
      <c r="Z5509" s="122">
        <v>0.18816876995000001</v>
      </c>
      <c r="AA5509" s="122">
        <v>0.13098076794999999</v>
      </c>
      <c r="AB5509" s="122">
        <v>0.1228277978</v>
      </c>
      <c r="AC5509" s="122">
        <v>0.12776949530000001</v>
      </c>
      <c r="AD5509" s="122">
        <v>6.4595535699999998E-2</v>
      </c>
      <c r="AE5509" s="122">
        <v>8.9922397500000001E-2</v>
      </c>
      <c r="AF5509" s="122">
        <v>0.1224317664</v>
      </c>
      <c r="AG5509" s="122">
        <v>6.0957145849999998E-2</v>
      </c>
      <c r="AH5509" s="122">
        <v>9.0382609749999995E-2</v>
      </c>
      <c r="AI5509" s="122">
        <v>8.6872830700000001E-2</v>
      </c>
      <c r="AJ5509" s="122">
        <v>0.11285618615</v>
      </c>
      <c r="AK5509" s="122">
        <v>6.8034638499999994E-2</v>
      </c>
      <c r="AL5509" s="122">
        <v>0</v>
      </c>
    </row>
    <row r="5510" spans="1:38" hidden="1" x14ac:dyDescent="0.25">
      <c r="A5510" s="122" t="s">
        <v>2288</v>
      </c>
      <c r="B5510" s="122">
        <v>1</v>
      </c>
      <c r="C5510" s="122" t="s">
        <v>2289</v>
      </c>
      <c r="D5510" s="122" t="s">
        <v>2176</v>
      </c>
      <c r="E5510" s="122">
        <v>100</v>
      </c>
      <c r="F5510" s="122">
        <v>0</v>
      </c>
      <c r="G5510" s="122">
        <v>0</v>
      </c>
      <c r="H5510" s="122">
        <v>0</v>
      </c>
      <c r="I5510" s="122">
        <v>0</v>
      </c>
      <c r="J5510" s="122">
        <v>0</v>
      </c>
      <c r="K5510" s="122">
        <v>0</v>
      </c>
      <c r="L5510" s="122">
        <v>0</v>
      </c>
      <c r="M5510" s="122">
        <v>0</v>
      </c>
      <c r="N5510" s="122">
        <v>0</v>
      </c>
      <c r="O5510" s="122">
        <v>0</v>
      </c>
      <c r="P5510" s="122">
        <v>0</v>
      </c>
      <c r="Q5510" s="122">
        <v>0</v>
      </c>
      <c r="R5510" s="122">
        <v>0</v>
      </c>
      <c r="S5510" s="122">
        <v>0</v>
      </c>
      <c r="T5510" s="122">
        <v>0</v>
      </c>
      <c r="U5510" s="122">
        <v>0</v>
      </c>
      <c r="V5510" s="122">
        <v>0</v>
      </c>
      <c r="W5510" s="122">
        <v>0</v>
      </c>
      <c r="X5510" s="122">
        <v>0</v>
      </c>
      <c r="Y5510" s="122">
        <v>0</v>
      </c>
      <c r="Z5510" s="122">
        <v>0</v>
      </c>
      <c r="AA5510" s="122">
        <v>0</v>
      </c>
      <c r="AB5510" s="122">
        <v>0</v>
      </c>
      <c r="AC5510" s="122">
        <v>0</v>
      </c>
      <c r="AD5510" s="122">
        <v>0</v>
      </c>
      <c r="AE5510" s="122">
        <v>0</v>
      </c>
      <c r="AF5510" s="122">
        <v>0</v>
      </c>
      <c r="AG5510" s="122">
        <v>0</v>
      </c>
      <c r="AH5510" s="122">
        <v>0</v>
      </c>
      <c r="AI5510" s="122">
        <v>0</v>
      </c>
      <c r="AJ5510" s="122">
        <v>2.363771E-4</v>
      </c>
      <c r="AK5510" s="122">
        <v>2.3015430000000001E-4</v>
      </c>
      <c r="AL5510" s="122">
        <v>0</v>
      </c>
    </row>
    <row r="5511" spans="1:38" hidden="1" x14ac:dyDescent="0.25">
      <c r="A5511" s="122" t="s">
        <v>2288</v>
      </c>
      <c r="B5511" s="122">
        <v>1</v>
      </c>
      <c r="C5511" s="122" t="s">
        <v>2289</v>
      </c>
      <c r="D5511" s="122" t="s">
        <v>2130</v>
      </c>
      <c r="E5511" s="122">
        <v>100</v>
      </c>
      <c r="F5511" s="122">
        <v>2.6381379650000002E-2</v>
      </c>
      <c r="G5511" s="122">
        <v>2.5275659999999998E-2</v>
      </c>
      <c r="H5511" s="122">
        <v>2.50402887E-2</v>
      </c>
      <c r="I5511" s="122">
        <v>2.42688777E-2</v>
      </c>
      <c r="J5511" s="122">
        <v>2.2823087200000002E-2</v>
      </c>
      <c r="K5511" s="122">
        <v>2.0921948950000002E-2</v>
      </c>
      <c r="L5511" s="122">
        <v>1.918623425E-2</v>
      </c>
      <c r="M5511" s="122">
        <v>1.767323845E-2</v>
      </c>
      <c r="N5511" s="122">
        <v>1.4940484550000001E-2</v>
      </c>
      <c r="O5511" s="122">
        <v>1.50259799E-2</v>
      </c>
      <c r="P5511" s="122">
        <v>1.443515465E-2</v>
      </c>
      <c r="Q5511" s="122">
        <v>1.4232276800000001E-2</v>
      </c>
      <c r="R5511" s="122">
        <v>1.3205850850000001E-2</v>
      </c>
      <c r="S5511" s="122">
        <v>1.28926734E-2</v>
      </c>
      <c r="T5511" s="122">
        <v>1.254628105E-2</v>
      </c>
      <c r="U5511" s="122">
        <v>1.20954359E-2</v>
      </c>
      <c r="V5511" s="122">
        <v>1.115817365E-2</v>
      </c>
      <c r="W5511" s="122">
        <v>1.049783305E-2</v>
      </c>
      <c r="X5511" s="122">
        <v>1.0086512549999999E-2</v>
      </c>
      <c r="Y5511" s="122">
        <v>9.2859521500000004E-3</v>
      </c>
      <c r="Z5511" s="122">
        <v>7.8159096499999994E-3</v>
      </c>
      <c r="AA5511" s="122">
        <v>1.2647396849999999E-2</v>
      </c>
      <c r="AB5511" s="122">
        <v>3.7428480549999997E-2</v>
      </c>
      <c r="AC5511" s="122">
        <v>3.03726502E-2</v>
      </c>
      <c r="AD5511" s="122">
        <v>4.0179891099999997E-2</v>
      </c>
      <c r="AE5511" s="122">
        <v>2.249962145E-2</v>
      </c>
      <c r="AF5511" s="122">
        <v>2.2842836599999999E-2</v>
      </c>
      <c r="AG5511" s="122">
        <v>4.9539417049999999E-2</v>
      </c>
      <c r="AH5511" s="122">
        <v>5.6133911850000003E-2</v>
      </c>
      <c r="AI5511" s="122">
        <v>1.3125020249999999E-2</v>
      </c>
      <c r="AJ5511" s="122">
        <v>3.6709404049999998E-2</v>
      </c>
      <c r="AK5511" s="122">
        <v>3.9309044549999998E-2</v>
      </c>
      <c r="AL5511" s="122">
        <v>0</v>
      </c>
    </row>
    <row r="5512" spans="1:38" hidden="1" x14ac:dyDescent="0.25">
      <c r="A5512" s="122" t="s">
        <v>2288</v>
      </c>
      <c r="B5512" s="122">
        <v>1</v>
      </c>
      <c r="C5512" s="122" t="s">
        <v>2289</v>
      </c>
      <c r="D5512" s="122" t="s">
        <v>2131</v>
      </c>
      <c r="E5512" s="122">
        <v>100</v>
      </c>
      <c r="F5512" s="122">
        <v>0.40632009715</v>
      </c>
      <c r="G5512" s="122">
        <v>0.38929005370000003</v>
      </c>
      <c r="H5512" s="122">
        <v>0.38566493429999998</v>
      </c>
      <c r="I5512" s="122">
        <v>0.37378380194999999</v>
      </c>
      <c r="J5512" s="122">
        <v>0.3515160738</v>
      </c>
      <c r="K5512" s="122">
        <v>0.3222351725</v>
      </c>
      <c r="L5512" s="122">
        <v>0.29550209654999998</v>
      </c>
      <c r="M5512" s="122">
        <v>0.27219925919999999</v>
      </c>
      <c r="N5512" s="122">
        <v>0.23010999779999999</v>
      </c>
      <c r="O5512" s="122">
        <v>0.23142676625</v>
      </c>
      <c r="P5512" s="122">
        <v>0.22232703749999999</v>
      </c>
      <c r="Q5512" s="122">
        <v>0.21920234825000001</v>
      </c>
      <c r="R5512" s="122">
        <v>0.20339355984999999</v>
      </c>
      <c r="S5512" s="122">
        <v>0.19857007439999999</v>
      </c>
      <c r="T5512" s="122">
        <v>0.19323500099999999</v>
      </c>
      <c r="U5512" s="122">
        <v>0.18629119985000001</v>
      </c>
      <c r="V5512" s="122">
        <v>0.17185570915000001</v>
      </c>
      <c r="W5512" s="122">
        <v>0.16168528045</v>
      </c>
      <c r="X5512" s="122">
        <v>0.15535020450000001</v>
      </c>
      <c r="Y5512" s="122">
        <v>0.14302016340000001</v>
      </c>
      <c r="Z5512" s="122">
        <v>0.1203788863</v>
      </c>
      <c r="AA5512" s="122">
        <v>0.12094507885</v>
      </c>
      <c r="AB5512" s="122">
        <v>0.10228862155</v>
      </c>
      <c r="AC5512" s="122">
        <v>9.4493474150000006E-2</v>
      </c>
      <c r="AD5512" s="122">
        <v>0.10056996785</v>
      </c>
      <c r="AE5512" s="122">
        <v>9.8486897300000001E-2</v>
      </c>
      <c r="AF5512" s="122">
        <v>9.8320902700000004E-2</v>
      </c>
      <c r="AG5512" s="122">
        <v>9.3146712650000005E-2</v>
      </c>
      <c r="AH5512" s="122">
        <v>9.6414209050000005E-2</v>
      </c>
      <c r="AI5512" s="122">
        <v>0.10794441589999999</v>
      </c>
      <c r="AJ5512" s="122">
        <v>0.10672598085</v>
      </c>
      <c r="AK5512" s="122">
        <v>0.1093413499</v>
      </c>
      <c r="AL5512" s="122">
        <v>0</v>
      </c>
    </row>
    <row r="5513" spans="1:38" hidden="1" x14ac:dyDescent="0.25">
      <c r="A5513" s="122" t="s">
        <v>2288</v>
      </c>
      <c r="B5513" s="122">
        <v>1</v>
      </c>
      <c r="C5513" s="122" t="s">
        <v>2289</v>
      </c>
      <c r="D5513" s="122" t="s">
        <v>2132</v>
      </c>
      <c r="E5513" s="122">
        <v>100</v>
      </c>
      <c r="F5513" s="122">
        <v>0.41033361515</v>
      </c>
      <c r="G5513" s="122">
        <v>0.39313535399999999</v>
      </c>
      <c r="H5513" s="122">
        <v>0.38947442765000001</v>
      </c>
      <c r="I5513" s="122">
        <v>0.37747593629999998</v>
      </c>
      <c r="J5513" s="122">
        <v>0.35498825285000002</v>
      </c>
      <c r="K5513" s="122">
        <v>0.32541812295</v>
      </c>
      <c r="L5513" s="122">
        <v>0.29842098454999999</v>
      </c>
      <c r="M5513" s="122">
        <v>0.27488796705000001</v>
      </c>
      <c r="N5513" s="122">
        <v>0.23238296010000001</v>
      </c>
      <c r="O5513" s="122">
        <v>0.23371273814999999</v>
      </c>
      <c r="P5513" s="122">
        <v>0.22452312190000001</v>
      </c>
      <c r="Q5513" s="122">
        <v>0.22136757009999999</v>
      </c>
      <c r="R5513" s="122">
        <v>0.20540262419999999</v>
      </c>
      <c r="S5513" s="122">
        <v>0.20053149484999999</v>
      </c>
      <c r="T5513" s="122">
        <v>0.19514372269999999</v>
      </c>
      <c r="U5513" s="122">
        <v>0.18813133209999999</v>
      </c>
      <c r="V5513" s="122">
        <v>0.1735532528</v>
      </c>
      <c r="W5513" s="122">
        <v>0.16328236395000001</v>
      </c>
      <c r="X5513" s="122">
        <v>0.15688470985</v>
      </c>
      <c r="Y5513" s="122">
        <v>0.14443287765000001</v>
      </c>
      <c r="Z5513" s="122">
        <v>0.12156795575</v>
      </c>
      <c r="AA5513" s="122">
        <v>0.1184327479</v>
      </c>
      <c r="AB5513" s="122">
        <v>0.10036475645</v>
      </c>
      <c r="AC5513" s="122">
        <v>9.3698060250000006E-2</v>
      </c>
      <c r="AD5513" s="122">
        <v>9.6857893749999993E-2</v>
      </c>
      <c r="AE5513" s="122">
        <v>9.1349865050000006E-2</v>
      </c>
      <c r="AF5513" s="122">
        <v>9.4092723949999998E-2</v>
      </c>
      <c r="AG5513" s="122">
        <v>8.858083185E-2</v>
      </c>
      <c r="AH5513" s="122">
        <v>9.1719997100000006E-2</v>
      </c>
      <c r="AI5513" s="122">
        <v>9.9260291700000003E-2</v>
      </c>
      <c r="AJ5513" s="122">
        <v>0.10133690445</v>
      </c>
      <c r="AK5513" s="122">
        <v>9.8048678700000003E-2</v>
      </c>
      <c r="AL5513" s="122">
        <v>0</v>
      </c>
    </row>
    <row r="5514" spans="1:38" hidden="1" x14ac:dyDescent="0.25">
      <c r="A5514" s="122" t="s">
        <v>2288</v>
      </c>
      <c r="B5514" s="122">
        <v>1</v>
      </c>
      <c r="C5514" s="122" t="s">
        <v>2289</v>
      </c>
      <c r="D5514" s="122" t="s">
        <v>2133</v>
      </c>
      <c r="E5514" s="122">
        <v>100</v>
      </c>
      <c r="F5514" s="122">
        <v>0.78698891029999996</v>
      </c>
      <c r="G5514" s="122">
        <v>0.75796721869999995</v>
      </c>
      <c r="H5514" s="122">
        <v>0.83607676779999995</v>
      </c>
      <c r="I5514" s="122">
        <v>0.81345612604999995</v>
      </c>
      <c r="J5514" s="122">
        <v>0.78503089265000003</v>
      </c>
      <c r="K5514" s="122">
        <v>0.78500889664999995</v>
      </c>
      <c r="L5514" s="122">
        <v>0.69003550785000001</v>
      </c>
      <c r="M5514" s="122">
        <v>0.58880148639999996</v>
      </c>
      <c r="N5514" s="122">
        <v>0.54768360220000001</v>
      </c>
      <c r="O5514" s="122">
        <v>0.69457928219999998</v>
      </c>
      <c r="P5514" s="122">
        <v>0.72034588070000005</v>
      </c>
      <c r="Q5514" s="122">
        <v>0.66261991904999995</v>
      </c>
      <c r="R5514" s="122">
        <v>0.757652361</v>
      </c>
      <c r="S5514" s="122">
        <v>0.64219118809999998</v>
      </c>
      <c r="T5514" s="122">
        <v>0.624288921</v>
      </c>
      <c r="U5514" s="122">
        <v>0.67481882780000002</v>
      </c>
      <c r="V5514" s="122">
        <v>0.6479693634</v>
      </c>
      <c r="W5514" s="122">
        <v>0.54520314665000003</v>
      </c>
      <c r="X5514" s="122">
        <v>0.72711739630000005</v>
      </c>
      <c r="Y5514" s="122">
        <v>0.46134783579999999</v>
      </c>
      <c r="Z5514" s="122">
        <v>0.49958780660000002</v>
      </c>
      <c r="AA5514" s="122">
        <v>0.74173351269999999</v>
      </c>
      <c r="AB5514" s="122">
        <v>0.42573305</v>
      </c>
      <c r="AC5514" s="122">
        <v>0.37833280740000003</v>
      </c>
      <c r="AD5514" s="122">
        <v>0.46323054769999999</v>
      </c>
      <c r="AE5514" s="122">
        <v>0.36509073835</v>
      </c>
      <c r="AF5514" s="122">
        <v>0.29942090015</v>
      </c>
      <c r="AG5514" s="122">
        <v>0.44532217060000001</v>
      </c>
      <c r="AH5514" s="122">
        <v>0.48236572350000001</v>
      </c>
      <c r="AI5514" s="122">
        <v>0.55707388025000004</v>
      </c>
      <c r="AJ5514" s="122">
        <v>0.68183161555000005</v>
      </c>
      <c r="AK5514" s="122">
        <v>0.44222169574999998</v>
      </c>
      <c r="AL5514" s="122">
        <v>0</v>
      </c>
    </row>
    <row r="5515" spans="1:38" hidden="1" x14ac:dyDescent="0.25">
      <c r="A5515" s="122" t="s">
        <v>2288</v>
      </c>
      <c r="B5515" s="122">
        <v>1</v>
      </c>
      <c r="C5515" s="122" t="s">
        <v>2289</v>
      </c>
      <c r="D5515" s="122" t="s">
        <v>2134</v>
      </c>
      <c r="E5515" s="122">
        <v>100</v>
      </c>
      <c r="F5515" s="122">
        <v>0.60486424164999997</v>
      </c>
      <c r="G5515" s="122">
        <v>0.57951264140000003</v>
      </c>
      <c r="H5515" s="122">
        <v>0.57411614369999997</v>
      </c>
      <c r="I5515" s="122">
        <v>0.55642941859999995</v>
      </c>
      <c r="J5515" s="122">
        <v>0.52328079329999999</v>
      </c>
      <c r="K5515" s="122">
        <v>0.47969208149999998</v>
      </c>
      <c r="L5515" s="122">
        <v>0.43989615924999997</v>
      </c>
      <c r="M5515" s="122">
        <v>0.4052066319</v>
      </c>
      <c r="N5515" s="122">
        <v>0.34255088490000002</v>
      </c>
      <c r="O5515" s="122">
        <v>0.344511081</v>
      </c>
      <c r="P5515" s="122">
        <v>0.33096486084999999</v>
      </c>
      <c r="Q5515" s="122">
        <v>0.32631332725000001</v>
      </c>
      <c r="R5515" s="122">
        <v>0.30277973400000002</v>
      </c>
      <c r="S5515" s="122">
        <v>0.29559930429999998</v>
      </c>
      <c r="T5515" s="122">
        <v>0.28765729834999998</v>
      </c>
      <c r="U5515" s="122">
        <v>0.27732048025</v>
      </c>
      <c r="V5515" s="122">
        <v>0.25583123660000001</v>
      </c>
      <c r="W5515" s="122">
        <v>0.24069113365</v>
      </c>
      <c r="X5515" s="122">
        <v>0.23126048730000001</v>
      </c>
      <c r="Y5515" s="122">
        <v>0.2129054974</v>
      </c>
      <c r="Z5515" s="122">
        <v>0.17920079159999999</v>
      </c>
      <c r="AA5515" s="122">
        <v>0.1030309983</v>
      </c>
      <c r="AB5515" s="122">
        <v>9.6556301799999994E-2</v>
      </c>
      <c r="AC5515" s="122">
        <v>9.647489075E-2</v>
      </c>
      <c r="AD5515" s="122">
        <v>8.8097389849999999E-2</v>
      </c>
      <c r="AE5515" s="122">
        <v>8.3051582649999997E-2</v>
      </c>
      <c r="AF5515" s="122">
        <v>9.2737885500000006E-2</v>
      </c>
      <c r="AG5515" s="122">
        <v>0.10740222155</v>
      </c>
      <c r="AH5515" s="122">
        <v>9.3738318099999995E-2</v>
      </c>
      <c r="AI5515" s="122">
        <v>7.3095626699999999E-2</v>
      </c>
      <c r="AJ5515" s="122">
        <v>8.9830042499999999E-2</v>
      </c>
      <c r="AK5515" s="122">
        <v>0.11276769925000001</v>
      </c>
      <c r="AL5515" s="122">
        <v>0</v>
      </c>
    </row>
    <row r="5516" spans="1:38" hidden="1" x14ac:dyDescent="0.25">
      <c r="A5516" s="122" t="s">
        <v>2288</v>
      </c>
      <c r="B5516" s="122">
        <v>1</v>
      </c>
      <c r="C5516" s="122" t="s">
        <v>2289</v>
      </c>
      <c r="D5516" s="122" t="s">
        <v>2135</v>
      </c>
      <c r="E5516" s="122">
        <v>100</v>
      </c>
      <c r="F5516" s="122">
        <v>0.44177471870000001</v>
      </c>
      <c r="G5516" s="122">
        <v>0.42325867155000002</v>
      </c>
      <c r="H5516" s="122">
        <v>0.41931723040000002</v>
      </c>
      <c r="I5516" s="122">
        <v>0.40639937674999999</v>
      </c>
      <c r="J5516" s="122">
        <v>0.3821886122</v>
      </c>
      <c r="K5516" s="122">
        <v>0.35035272509999998</v>
      </c>
      <c r="L5516" s="122">
        <v>0.32128697569999998</v>
      </c>
      <c r="M5516" s="122">
        <v>0.29595078205000003</v>
      </c>
      <c r="N5516" s="122">
        <v>0.25018890305000002</v>
      </c>
      <c r="O5516" s="122">
        <v>0.25162057240000002</v>
      </c>
      <c r="P5516" s="122">
        <v>0.2417268186</v>
      </c>
      <c r="Q5516" s="122">
        <v>0.23832947765000001</v>
      </c>
      <c r="R5516" s="122">
        <v>0.22114124630000001</v>
      </c>
      <c r="S5516" s="122">
        <v>0.2158968735</v>
      </c>
      <c r="T5516" s="122">
        <v>0.21009627215000001</v>
      </c>
      <c r="U5516" s="122">
        <v>0.20254657049999999</v>
      </c>
      <c r="V5516" s="122">
        <v>0.1868514704</v>
      </c>
      <c r="W5516" s="122">
        <v>0.1757935924</v>
      </c>
      <c r="X5516" s="122">
        <v>0.16890573065</v>
      </c>
      <c r="Y5516" s="122">
        <v>0.1554997961</v>
      </c>
      <c r="Z5516" s="122">
        <v>0.13088288810000001</v>
      </c>
      <c r="AA5516" s="122">
        <v>0.13586374835000001</v>
      </c>
      <c r="AB5516" s="122">
        <v>0.1148191012</v>
      </c>
      <c r="AC5516" s="122">
        <v>0.10674836460000001</v>
      </c>
      <c r="AD5516" s="122">
        <v>0.11031317594999999</v>
      </c>
      <c r="AE5516" s="122">
        <v>0.10411555385</v>
      </c>
      <c r="AF5516" s="122">
        <v>0.10746259775</v>
      </c>
      <c r="AG5516" s="122">
        <v>0.10130759289999999</v>
      </c>
      <c r="AH5516" s="122">
        <v>0.10479185095</v>
      </c>
      <c r="AI5516" s="122">
        <v>0.11371600649999999</v>
      </c>
      <c r="AJ5516" s="122">
        <v>0.11623787375</v>
      </c>
      <c r="AK5516" s="122">
        <v>0.11900488125</v>
      </c>
      <c r="AL5516" s="122">
        <v>0</v>
      </c>
    </row>
    <row r="5517" spans="1:38" hidden="1" x14ac:dyDescent="0.25">
      <c r="A5517" s="122" t="s">
        <v>2288</v>
      </c>
      <c r="B5517" s="122">
        <v>1</v>
      </c>
      <c r="C5517" s="122" t="s">
        <v>2289</v>
      </c>
      <c r="D5517" s="122" t="s">
        <v>2136</v>
      </c>
      <c r="E5517" s="122">
        <v>100</v>
      </c>
      <c r="F5517" s="122">
        <v>0.55555347254999998</v>
      </c>
      <c r="G5517" s="122">
        <v>0.53226862914999995</v>
      </c>
      <c r="H5517" s="122">
        <v>0.52731207494999999</v>
      </c>
      <c r="I5517" s="122">
        <v>0.51106723700000001</v>
      </c>
      <c r="J5517" s="122">
        <v>0.48062100829999999</v>
      </c>
      <c r="K5517" s="122">
        <v>0.44058580905</v>
      </c>
      <c r="L5517" s="122">
        <v>0.40403420044999999</v>
      </c>
      <c r="M5517" s="122">
        <v>0.37217268895</v>
      </c>
      <c r="N5517" s="122">
        <v>0.31462487140000001</v>
      </c>
      <c r="O5517" s="122">
        <v>0.31642526515000002</v>
      </c>
      <c r="P5517" s="122">
        <v>0.30398338050000001</v>
      </c>
      <c r="Q5517" s="122">
        <v>0.299711057</v>
      </c>
      <c r="R5517" s="122">
        <v>0.27809601080000002</v>
      </c>
      <c r="S5517" s="122">
        <v>0.27150095434999999</v>
      </c>
      <c r="T5517" s="122">
        <v>0.26420641335</v>
      </c>
      <c r="U5517" s="122">
        <v>0.25471229114999999</v>
      </c>
      <c r="V5517" s="122">
        <v>0.23497492784999999</v>
      </c>
      <c r="W5517" s="122">
        <v>0.22106910364999999</v>
      </c>
      <c r="X5517" s="122">
        <v>0.21240727625</v>
      </c>
      <c r="Y5517" s="122">
        <v>0.19554865355000001</v>
      </c>
      <c r="Z5517" s="122">
        <v>0.16459168055000001</v>
      </c>
      <c r="AA5517" s="122">
        <v>6.1443656950000002E-2</v>
      </c>
      <c r="AB5517" s="122">
        <v>5.3307094499999999E-2</v>
      </c>
      <c r="AC5517" s="122">
        <v>4.9900019849999998E-2</v>
      </c>
      <c r="AD5517" s="122">
        <v>5.022976715E-2</v>
      </c>
      <c r="AE5517" s="122">
        <v>5.1167621599999998E-2</v>
      </c>
      <c r="AF5517" s="122">
        <v>5.165941315E-2</v>
      </c>
      <c r="AG5517" s="122">
        <v>4.8319562599999998E-2</v>
      </c>
      <c r="AH5517" s="122">
        <v>5.2920190499999999E-2</v>
      </c>
      <c r="AI5517" s="122">
        <v>5.6463957600000003E-2</v>
      </c>
      <c r="AJ5517" s="122">
        <v>5.59781045E-2</v>
      </c>
      <c r="AK5517" s="122">
        <v>5.9477059450000001E-2</v>
      </c>
      <c r="AL5517" s="122">
        <v>0</v>
      </c>
    </row>
    <row r="5518" spans="1:38" hidden="1" x14ac:dyDescent="0.25">
      <c r="A5518" s="122" t="s">
        <v>2288</v>
      </c>
      <c r="B5518" s="122">
        <v>1</v>
      </c>
      <c r="C5518" s="122" t="s">
        <v>2289</v>
      </c>
      <c r="D5518" s="122" t="s">
        <v>2137</v>
      </c>
      <c r="E5518" s="122">
        <v>100</v>
      </c>
      <c r="F5518" s="122">
        <v>0.34555560665000001</v>
      </c>
      <c r="G5518" s="122">
        <v>0.33107237805</v>
      </c>
      <c r="H5518" s="122">
        <v>0.32798938955000001</v>
      </c>
      <c r="I5518" s="122">
        <v>0.31788505929999999</v>
      </c>
      <c r="J5518" s="122">
        <v>0.2989474339</v>
      </c>
      <c r="K5518" s="122">
        <v>0.27404544269999997</v>
      </c>
      <c r="L5518" s="122">
        <v>0.25131025255</v>
      </c>
      <c r="M5518" s="122">
        <v>0.23149231479999999</v>
      </c>
      <c r="N5518" s="122">
        <v>0.19569743205000001</v>
      </c>
      <c r="O5518" s="122">
        <v>0.19681728225</v>
      </c>
      <c r="P5518" s="122">
        <v>0.1890784009</v>
      </c>
      <c r="Q5518" s="122">
        <v>0.18642100445000001</v>
      </c>
      <c r="R5518" s="122">
        <v>0.1729763936</v>
      </c>
      <c r="S5518" s="122">
        <v>0.16887425240000001</v>
      </c>
      <c r="T5518" s="122">
        <v>0.16433702985000001</v>
      </c>
      <c r="U5518" s="122">
        <v>0.15843166315000001</v>
      </c>
      <c r="V5518" s="122">
        <v>0.1461549741</v>
      </c>
      <c r="W5518" s="122">
        <v>0.13750551945</v>
      </c>
      <c r="X5518" s="122">
        <v>0.13211784130000001</v>
      </c>
      <c r="Y5518" s="122">
        <v>0.1216317371</v>
      </c>
      <c r="Z5518" s="122">
        <v>0.1023764246</v>
      </c>
      <c r="AA5518" s="122">
        <v>5.8654897849999998E-2</v>
      </c>
      <c r="AB5518" s="122">
        <v>0.13379021175</v>
      </c>
      <c r="AC5518" s="122">
        <v>6.7782100449999994E-2</v>
      </c>
      <c r="AD5518" s="122">
        <v>6.1953468300000002E-2</v>
      </c>
      <c r="AE5518" s="122">
        <v>4.9703811299999998E-2</v>
      </c>
      <c r="AF5518" s="122">
        <v>6.3805007450000006E-2</v>
      </c>
      <c r="AG5518" s="122">
        <v>4.7822415399999998E-2</v>
      </c>
      <c r="AH5518" s="122">
        <v>6.9909962000000006E-2</v>
      </c>
      <c r="AI5518" s="122">
        <v>5.1372656750000002E-2</v>
      </c>
      <c r="AJ5518" s="122">
        <v>5.1190957099999997E-2</v>
      </c>
      <c r="AK5518" s="122">
        <v>5.3476268649999999E-2</v>
      </c>
      <c r="AL5518" s="122">
        <v>0</v>
      </c>
    </row>
    <row r="5519" spans="1:38" hidden="1" x14ac:dyDescent="0.25">
      <c r="A5519" s="122" t="s">
        <v>2288</v>
      </c>
      <c r="B5519" s="122">
        <v>1</v>
      </c>
      <c r="C5519" s="122" t="s">
        <v>2289</v>
      </c>
      <c r="D5519" s="122" t="s">
        <v>2138</v>
      </c>
      <c r="E5519" s="122">
        <v>100</v>
      </c>
      <c r="F5519" s="122">
        <v>0.15708490635</v>
      </c>
      <c r="G5519" s="122">
        <v>0.1505010265</v>
      </c>
      <c r="H5519" s="122">
        <v>0.14909954289999999</v>
      </c>
      <c r="I5519" s="122">
        <v>0.1445062517</v>
      </c>
      <c r="J5519" s="122">
        <v>0.13589746145000001</v>
      </c>
      <c r="K5519" s="122">
        <v>0.124577354</v>
      </c>
      <c r="L5519" s="122">
        <v>0.11424224199999999</v>
      </c>
      <c r="M5519" s="122">
        <v>0.1052332773</v>
      </c>
      <c r="N5519" s="122">
        <v>8.8961407300000003E-2</v>
      </c>
      <c r="O5519" s="122">
        <v>8.9470476049999997E-2</v>
      </c>
      <c r="P5519" s="122">
        <v>8.5952483750000003E-2</v>
      </c>
      <c r="Q5519" s="122">
        <v>8.4744468599999997E-2</v>
      </c>
      <c r="R5519" s="122">
        <v>7.8632729600000006E-2</v>
      </c>
      <c r="S5519" s="122">
        <v>7.6767952900000005E-2</v>
      </c>
      <c r="T5519" s="122">
        <v>7.4705390799999993E-2</v>
      </c>
      <c r="U5519" s="122">
        <v>7.20208918E-2</v>
      </c>
      <c r="V5519" s="122">
        <v>6.6440076550000005E-2</v>
      </c>
      <c r="W5519" s="122">
        <v>6.2508150550000002E-2</v>
      </c>
      <c r="X5519" s="122">
        <v>6.0058985250000002E-2</v>
      </c>
      <c r="Y5519" s="122">
        <v>5.5292144199999997E-2</v>
      </c>
      <c r="Z5519" s="122">
        <v>4.65389394E-2</v>
      </c>
      <c r="AA5519" s="122">
        <v>4.8310016900000002E-2</v>
      </c>
      <c r="AB5519" s="122">
        <v>4.0827024699999999E-2</v>
      </c>
      <c r="AC5519" s="122">
        <v>3.795725875E-2</v>
      </c>
      <c r="AD5519" s="122">
        <v>3.9224822899999998E-2</v>
      </c>
      <c r="AE5519" s="122">
        <v>3.70210916E-2</v>
      </c>
      <c r="AF5519" s="122">
        <v>3.8211223250000002E-2</v>
      </c>
      <c r="AG5519" s="122">
        <v>3.6022644749999999E-2</v>
      </c>
      <c r="AH5519" s="122">
        <v>3.7261567099999997E-2</v>
      </c>
      <c r="AI5519" s="122">
        <v>4.0434790900000003E-2</v>
      </c>
      <c r="AJ5519" s="122">
        <v>4.1330061000000001E-2</v>
      </c>
      <c r="AK5519" s="122">
        <v>4.1440102100000001E-2</v>
      </c>
      <c r="AL5519" s="122">
        <v>0</v>
      </c>
    </row>
    <row r="5520" spans="1:38" hidden="1" x14ac:dyDescent="0.25">
      <c r="A5520" s="122" t="s">
        <v>2288</v>
      </c>
      <c r="B5520" s="122">
        <v>1</v>
      </c>
      <c r="C5520" s="122" t="s">
        <v>2289</v>
      </c>
      <c r="D5520" s="122" t="s">
        <v>2139</v>
      </c>
      <c r="E5520" s="122">
        <v>100</v>
      </c>
      <c r="F5520" s="122">
        <v>0.17099786750000001</v>
      </c>
      <c r="G5520" s="122">
        <v>0.16383085629999999</v>
      </c>
      <c r="H5520" s="122">
        <v>0.16230524099999999</v>
      </c>
      <c r="I5520" s="122">
        <v>0.15730512250000001</v>
      </c>
      <c r="J5520" s="122">
        <v>0.14793385595</v>
      </c>
      <c r="K5520" s="122">
        <v>0.1356111304</v>
      </c>
      <c r="L5520" s="122">
        <v>0.1243606417</v>
      </c>
      <c r="M5520" s="122">
        <v>0.11455375330000001</v>
      </c>
      <c r="N5520" s="122">
        <v>9.6840691749999999E-2</v>
      </c>
      <c r="O5520" s="122">
        <v>9.7394847600000001E-2</v>
      </c>
      <c r="P5520" s="122">
        <v>9.3565268800000004E-2</v>
      </c>
      <c r="Q5520" s="122">
        <v>9.225025815E-2</v>
      </c>
      <c r="R5520" s="122">
        <v>8.5597206049999999E-2</v>
      </c>
      <c r="S5520" s="122">
        <v>8.3567264299999999E-2</v>
      </c>
      <c r="T5520" s="122">
        <v>8.1322024950000002E-2</v>
      </c>
      <c r="U5520" s="122">
        <v>7.8399759999999999E-2</v>
      </c>
      <c r="V5520" s="122">
        <v>7.23246528E-2</v>
      </c>
      <c r="W5520" s="122">
        <v>6.8044475600000001E-2</v>
      </c>
      <c r="X5520" s="122">
        <v>6.5378388849999997E-2</v>
      </c>
      <c r="Y5520" s="122">
        <v>6.0189351500000002E-2</v>
      </c>
      <c r="Z5520" s="122">
        <v>5.0660877E-2</v>
      </c>
      <c r="AA5520" s="122">
        <v>0.18794819660000001</v>
      </c>
      <c r="AB5520" s="122">
        <v>0.13056853800000001</v>
      </c>
      <c r="AC5520" s="122">
        <v>0.11442642560000001</v>
      </c>
      <c r="AD5520" s="122">
        <v>0.13072350169999999</v>
      </c>
      <c r="AE5520" s="122">
        <v>9.0595884000000002E-2</v>
      </c>
      <c r="AF5520" s="122">
        <v>0.1480286338</v>
      </c>
      <c r="AG5520" s="122">
        <v>6.2060155950000001E-2</v>
      </c>
      <c r="AH5520" s="122">
        <v>8.0643876049999993E-2</v>
      </c>
      <c r="AI5520" s="122">
        <v>0.12768538409999999</v>
      </c>
      <c r="AJ5520" s="122">
        <v>8.9292078149999995E-2</v>
      </c>
      <c r="AK5520" s="122">
        <v>0.10956547175</v>
      </c>
      <c r="AL5520" s="122">
        <v>0</v>
      </c>
    </row>
    <row r="5521" spans="1:38" hidden="1" x14ac:dyDescent="0.25">
      <c r="A5521" s="122" t="s">
        <v>2288</v>
      </c>
      <c r="B5521" s="122">
        <v>1</v>
      </c>
      <c r="C5521" s="122" t="s">
        <v>2289</v>
      </c>
      <c r="D5521" s="122" t="s">
        <v>2140</v>
      </c>
      <c r="E5521" s="122">
        <v>100</v>
      </c>
      <c r="F5521" s="122">
        <v>0.13608103639999999</v>
      </c>
      <c r="G5521" s="122">
        <v>0.13037749004999999</v>
      </c>
      <c r="H5521" s="122">
        <v>0.1291633978</v>
      </c>
      <c r="I5521" s="122">
        <v>0.12518427674999999</v>
      </c>
      <c r="J5521" s="122">
        <v>0.11772657055000001</v>
      </c>
      <c r="K5521" s="122">
        <v>0.10792007695</v>
      </c>
      <c r="L5521" s="122">
        <v>9.8966877750000001E-2</v>
      </c>
      <c r="M5521" s="122">
        <v>9.1162504249999998E-2</v>
      </c>
      <c r="N5521" s="122">
        <v>7.7066351199999994E-2</v>
      </c>
      <c r="O5521" s="122">
        <v>7.7507352200000004E-2</v>
      </c>
      <c r="P5521" s="122">
        <v>7.4459752350000005E-2</v>
      </c>
      <c r="Q5521" s="122">
        <v>7.3413259750000001E-2</v>
      </c>
      <c r="R5521" s="122">
        <v>6.8118723849999993E-2</v>
      </c>
      <c r="S5521" s="122">
        <v>6.6503286849999996E-2</v>
      </c>
      <c r="T5521" s="122">
        <v>6.4716511350000006E-2</v>
      </c>
      <c r="U5521" s="122">
        <v>6.2390956050000002E-2</v>
      </c>
      <c r="V5521" s="122">
        <v>5.7556352749999998E-2</v>
      </c>
      <c r="W5521" s="122">
        <v>5.4150166399999998E-2</v>
      </c>
      <c r="X5521" s="122">
        <v>5.202848065E-2</v>
      </c>
      <c r="Y5521" s="122">
        <v>4.7899013650000002E-2</v>
      </c>
      <c r="Z5521" s="122">
        <v>4.0316202850000003E-2</v>
      </c>
      <c r="AA5521" s="122">
        <v>4.1850470850000002E-2</v>
      </c>
      <c r="AB5521" s="122">
        <v>3.5368031100000002E-2</v>
      </c>
      <c r="AC5521" s="122">
        <v>3.2881982550000001E-2</v>
      </c>
      <c r="AD5521" s="122">
        <v>3.3980059999999999E-2</v>
      </c>
      <c r="AE5521" s="122">
        <v>3.20709905E-2</v>
      </c>
      <c r="AF5521" s="122">
        <v>3.3101987200000002E-2</v>
      </c>
      <c r="AG5521" s="122">
        <v>3.1206044799999999E-2</v>
      </c>
      <c r="AH5521" s="122">
        <v>3.2279310950000001E-2</v>
      </c>
      <c r="AI5521" s="122">
        <v>3.5028242250000001E-2</v>
      </c>
      <c r="AJ5521" s="122">
        <v>3.5818326349999999E-2</v>
      </c>
      <c r="AK5521" s="122">
        <v>3.5948130949999997E-2</v>
      </c>
      <c r="AL5521" s="122">
        <v>0</v>
      </c>
    </row>
    <row r="5522" spans="1:38" hidden="1" x14ac:dyDescent="0.25">
      <c r="A5522" s="122" t="s">
        <v>2288</v>
      </c>
      <c r="B5522" s="122">
        <v>1</v>
      </c>
      <c r="C5522" s="122" t="s">
        <v>2289</v>
      </c>
      <c r="D5522" s="122" t="s">
        <v>2211</v>
      </c>
      <c r="E5522" s="122">
        <v>100</v>
      </c>
      <c r="F5522" s="122">
        <v>0</v>
      </c>
      <c r="G5522" s="122">
        <v>0</v>
      </c>
      <c r="H5522" s="122">
        <v>0</v>
      </c>
      <c r="I5522" s="122">
        <v>0</v>
      </c>
      <c r="J5522" s="122">
        <v>0</v>
      </c>
      <c r="K5522" s="122">
        <v>0</v>
      </c>
      <c r="L5522" s="122">
        <v>0</v>
      </c>
      <c r="M5522" s="122">
        <v>0</v>
      </c>
      <c r="N5522" s="122">
        <v>0</v>
      </c>
      <c r="O5522" s="122">
        <v>0</v>
      </c>
      <c r="P5522" s="122">
        <v>0</v>
      </c>
      <c r="Q5522" s="122">
        <v>0</v>
      </c>
      <c r="R5522" s="122">
        <v>0</v>
      </c>
      <c r="S5522" s="122">
        <v>0</v>
      </c>
      <c r="T5522" s="122">
        <v>0</v>
      </c>
      <c r="U5522" s="122">
        <v>0</v>
      </c>
      <c r="V5522" s="122">
        <v>0</v>
      </c>
      <c r="W5522" s="122">
        <v>0</v>
      </c>
      <c r="X5522" s="122">
        <v>0</v>
      </c>
      <c r="Y5522" s="122">
        <v>0</v>
      </c>
      <c r="Z5522" s="122">
        <v>0</v>
      </c>
      <c r="AA5522" s="122">
        <v>0</v>
      </c>
      <c r="AB5522" s="122">
        <v>0</v>
      </c>
      <c r="AC5522" s="122">
        <v>0</v>
      </c>
      <c r="AD5522" s="122">
        <v>0</v>
      </c>
      <c r="AE5522" s="122">
        <v>0</v>
      </c>
      <c r="AF5522" s="122">
        <v>0</v>
      </c>
      <c r="AG5522" s="122">
        <v>0</v>
      </c>
      <c r="AH5522" s="122">
        <v>0</v>
      </c>
      <c r="AI5522" s="122">
        <v>0</v>
      </c>
      <c r="AJ5522" s="122">
        <v>0</v>
      </c>
      <c r="AK5522" s="122">
        <v>0</v>
      </c>
      <c r="AL5522" s="122">
        <v>0</v>
      </c>
    </row>
    <row r="5523" spans="1:38" hidden="1" x14ac:dyDescent="0.25">
      <c r="A5523" s="122" t="s">
        <v>2288</v>
      </c>
      <c r="B5523" s="122">
        <v>1</v>
      </c>
      <c r="C5523" s="122" t="s">
        <v>2289</v>
      </c>
      <c r="D5523" s="122" t="s">
        <v>2141</v>
      </c>
      <c r="E5523" s="122">
        <v>100</v>
      </c>
      <c r="F5523" s="122">
        <v>0.62970143160000003</v>
      </c>
      <c r="G5523" s="122">
        <v>0.60330883540000002</v>
      </c>
      <c r="H5523" s="122">
        <v>0.59769074445000003</v>
      </c>
      <c r="I5523" s="122">
        <v>0.57927775889999999</v>
      </c>
      <c r="J5523" s="122">
        <v>0.54476797129999999</v>
      </c>
      <c r="K5523" s="122">
        <v>0.49938940079999999</v>
      </c>
      <c r="L5523" s="122">
        <v>0.45795936375000001</v>
      </c>
      <c r="M5523" s="122">
        <v>0.42184539799999998</v>
      </c>
      <c r="N5523" s="122">
        <v>0.35661685454999997</v>
      </c>
      <c r="O5523" s="122">
        <v>0.35865754049999998</v>
      </c>
      <c r="P5523" s="122">
        <v>0.34455508005000002</v>
      </c>
      <c r="Q5523" s="122">
        <v>0.33971254314999999</v>
      </c>
      <c r="R5523" s="122">
        <v>0.31521260405000001</v>
      </c>
      <c r="S5523" s="122">
        <v>0.3077373269</v>
      </c>
      <c r="T5523" s="122">
        <v>0.29946920440000002</v>
      </c>
      <c r="U5523" s="122">
        <v>0.28870793165000003</v>
      </c>
      <c r="V5523" s="122">
        <v>0.26633628650000002</v>
      </c>
      <c r="W5523" s="122">
        <v>0.25057449575000001</v>
      </c>
      <c r="X5523" s="122">
        <v>0.24075660230000001</v>
      </c>
      <c r="Y5523" s="122">
        <v>0.22164791335</v>
      </c>
      <c r="Z5523" s="122">
        <v>0.1865592103</v>
      </c>
      <c r="AA5523" s="122">
        <v>9.6238722799999996E-2</v>
      </c>
      <c r="AB5523" s="122">
        <v>8.3289064250000003E-2</v>
      </c>
      <c r="AC5523" s="122">
        <v>7.9730635499999994E-2</v>
      </c>
      <c r="AD5523" s="122">
        <v>7.6410249999999999E-2</v>
      </c>
      <c r="AE5523" s="122">
        <v>7.2279551600000005E-2</v>
      </c>
      <c r="AF5523" s="122">
        <v>3.4069609100000002E-2</v>
      </c>
      <c r="AG5523" s="122">
        <v>3.2238174199999997E-2</v>
      </c>
      <c r="AH5523" s="122">
        <v>3.4270703299999997E-2</v>
      </c>
      <c r="AI5523" s="122">
        <v>3.8087566250000003E-2</v>
      </c>
      <c r="AJ5523" s="122">
        <v>4.3099531099999998E-2</v>
      </c>
      <c r="AK5523" s="122">
        <v>4.342537975E-2</v>
      </c>
      <c r="AL5523" s="122">
        <v>0</v>
      </c>
    </row>
    <row r="5524" spans="1:38" hidden="1" x14ac:dyDescent="0.25">
      <c r="A5524" s="122" t="s">
        <v>2288</v>
      </c>
      <c r="B5524" s="122">
        <v>1</v>
      </c>
      <c r="C5524" s="122" t="s">
        <v>2289</v>
      </c>
      <c r="D5524" s="122" t="s">
        <v>2142</v>
      </c>
      <c r="E5524" s="122">
        <v>100</v>
      </c>
      <c r="F5524" s="122">
        <v>0.74611973835000001</v>
      </c>
      <c r="G5524" s="122">
        <v>0.71484771494999999</v>
      </c>
      <c r="H5524" s="122">
        <v>0.70819095924999997</v>
      </c>
      <c r="I5524" s="122">
        <v>0.68637380834999995</v>
      </c>
      <c r="J5524" s="122">
        <v>0.64548389765000003</v>
      </c>
      <c r="K5524" s="122">
        <v>0.59171580364999998</v>
      </c>
      <c r="L5524" s="122">
        <v>0.54262623769999996</v>
      </c>
      <c r="M5524" s="122">
        <v>0.49983557415000002</v>
      </c>
      <c r="N5524" s="122">
        <v>0.42254767199999999</v>
      </c>
      <c r="O5524" s="122">
        <v>0.42496563635000001</v>
      </c>
      <c r="P5524" s="122">
        <v>0.4082559308</v>
      </c>
      <c r="Q5524" s="122">
        <v>0.40251811440000002</v>
      </c>
      <c r="R5524" s="122">
        <v>0.37348866074999998</v>
      </c>
      <c r="S5524" s="122">
        <v>0.36463136504999999</v>
      </c>
      <c r="T5524" s="122">
        <v>0.35483464510000001</v>
      </c>
      <c r="U5524" s="122">
        <v>0.34208384354999999</v>
      </c>
      <c r="V5524" s="122">
        <v>0.31557616080000001</v>
      </c>
      <c r="W5524" s="122">
        <v>0.29690035125000003</v>
      </c>
      <c r="X5524" s="122">
        <v>0.28526734129999998</v>
      </c>
      <c r="Y5524" s="122">
        <v>0.26262586445000002</v>
      </c>
      <c r="Z5524" s="122">
        <v>0.22105001225000001</v>
      </c>
      <c r="AA5524" s="122">
        <v>0.2902092691</v>
      </c>
      <c r="AB5524" s="122">
        <v>0.27642288835000001</v>
      </c>
      <c r="AC5524" s="122">
        <v>0.21763672889999999</v>
      </c>
      <c r="AD5524" s="122">
        <v>0.32038867175000002</v>
      </c>
      <c r="AE5524" s="122">
        <v>0.25448759355</v>
      </c>
      <c r="AF5524" s="122">
        <v>0.26498319879999999</v>
      </c>
      <c r="AG5524" s="122">
        <v>0.27620391065</v>
      </c>
      <c r="AH5524" s="122">
        <v>0.21319411029999999</v>
      </c>
      <c r="AI5524" s="122">
        <v>0.24153793265000001</v>
      </c>
      <c r="AJ5524" s="122">
        <v>0.25254756984999999</v>
      </c>
      <c r="AK5524" s="122">
        <v>0.22789661035</v>
      </c>
      <c r="AL5524" s="122">
        <v>0</v>
      </c>
    </row>
    <row r="5525" spans="1:38" hidden="1" x14ac:dyDescent="0.25">
      <c r="A5525" s="122" t="s">
        <v>2288</v>
      </c>
      <c r="B5525" s="122">
        <v>1</v>
      </c>
      <c r="C5525" s="122" t="s">
        <v>2289</v>
      </c>
      <c r="D5525" s="122" t="s">
        <v>2143</v>
      </c>
      <c r="E5525" s="122">
        <v>100</v>
      </c>
      <c r="F5525" s="122">
        <v>0.60370097990000005</v>
      </c>
      <c r="G5525" s="122">
        <v>0.57839813510000004</v>
      </c>
      <c r="H5525" s="122">
        <v>0.57301201734999996</v>
      </c>
      <c r="I5525" s="122">
        <v>0.55535930614999995</v>
      </c>
      <c r="J5525" s="122">
        <v>0.52227443164999998</v>
      </c>
      <c r="K5525" s="122">
        <v>0.47876954669999999</v>
      </c>
      <c r="L5525" s="122">
        <v>0.43905016159999999</v>
      </c>
      <c r="M5525" s="122">
        <v>0.40442734605000003</v>
      </c>
      <c r="N5525" s="122">
        <v>0.34189209765</v>
      </c>
      <c r="O5525" s="122">
        <v>0.34384852435000002</v>
      </c>
      <c r="P5525" s="122">
        <v>0.33032835630000001</v>
      </c>
      <c r="Q5525" s="122">
        <v>0.3256857668</v>
      </c>
      <c r="R5525" s="122">
        <v>0.30219743454999998</v>
      </c>
      <c r="S5525" s="122">
        <v>0.29503081344999998</v>
      </c>
      <c r="T5525" s="122">
        <v>0.28710408250000002</v>
      </c>
      <c r="U5525" s="122">
        <v>0.27678714305000002</v>
      </c>
      <c r="V5525" s="122">
        <v>0.25533922650000002</v>
      </c>
      <c r="W5525" s="122">
        <v>0.24022824240000001</v>
      </c>
      <c r="X5525" s="122">
        <v>0.230815731</v>
      </c>
      <c r="Y5525" s="122">
        <v>0.21249604280000001</v>
      </c>
      <c r="Z5525" s="122">
        <v>0.17885615704999999</v>
      </c>
      <c r="AA5525" s="122">
        <v>0.1374678748</v>
      </c>
      <c r="AB5525" s="122">
        <v>0.11478319554999999</v>
      </c>
      <c r="AC5525" s="122">
        <v>0.1084326566</v>
      </c>
      <c r="AD5525" s="122">
        <v>0.1138023643</v>
      </c>
      <c r="AE5525" s="122">
        <v>0.106361423</v>
      </c>
      <c r="AF5525" s="122">
        <v>0.10852448285000001</v>
      </c>
      <c r="AG5525" s="122">
        <v>0.10189027069999999</v>
      </c>
      <c r="AH5525" s="122">
        <v>0.10611750239999999</v>
      </c>
      <c r="AI5525" s="122">
        <v>0.11416872694999999</v>
      </c>
      <c r="AJ5525" s="122">
        <v>0.12800388195000001</v>
      </c>
      <c r="AK5525" s="122">
        <v>0.12776440989999999</v>
      </c>
      <c r="AL5525" s="122">
        <v>0</v>
      </c>
    </row>
    <row r="5526" spans="1:38" hidden="1" x14ac:dyDescent="0.25">
      <c r="A5526" s="122" t="s">
        <v>2288</v>
      </c>
      <c r="B5526" s="122">
        <v>1</v>
      </c>
      <c r="C5526" s="122" t="s">
        <v>2289</v>
      </c>
      <c r="D5526" s="122" t="s">
        <v>2177</v>
      </c>
      <c r="E5526" s="122">
        <v>100</v>
      </c>
      <c r="F5526" s="122">
        <v>0</v>
      </c>
      <c r="G5526" s="122">
        <v>0</v>
      </c>
      <c r="H5526" s="122">
        <v>0</v>
      </c>
      <c r="I5526" s="122">
        <v>0</v>
      </c>
      <c r="J5526" s="122">
        <v>0</v>
      </c>
      <c r="K5526" s="122">
        <v>0</v>
      </c>
      <c r="L5526" s="122">
        <v>0</v>
      </c>
      <c r="M5526" s="122">
        <v>0</v>
      </c>
      <c r="N5526" s="122">
        <v>0</v>
      </c>
      <c r="O5526" s="122">
        <v>0</v>
      </c>
      <c r="P5526" s="122">
        <v>0</v>
      </c>
      <c r="Q5526" s="122">
        <v>0</v>
      </c>
      <c r="R5526" s="122">
        <v>0</v>
      </c>
      <c r="S5526" s="122">
        <v>0</v>
      </c>
      <c r="T5526" s="122">
        <v>0</v>
      </c>
      <c r="U5526" s="122">
        <v>0</v>
      </c>
      <c r="V5526" s="122">
        <v>0</v>
      </c>
      <c r="W5526" s="122">
        <v>0</v>
      </c>
      <c r="X5526" s="122">
        <v>0</v>
      </c>
      <c r="Y5526" s="122">
        <v>0</v>
      </c>
      <c r="Z5526" s="122">
        <v>0</v>
      </c>
      <c r="AA5526" s="122">
        <v>0</v>
      </c>
      <c r="AB5526" s="122">
        <v>0</v>
      </c>
      <c r="AC5526" s="122">
        <v>0</v>
      </c>
      <c r="AD5526" s="122">
        <v>0</v>
      </c>
      <c r="AE5526" s="122">
        <v>0</v>
      </c>
      <c r="AF5526" s="122">
        <v>0</v>
      </c>
      <c r="AG5526" s="122">
        <v>0</v>
      </c>
      <c r="AH5526" s="122">
        <v>0</v>
      </c>
      <c r="AI5526" s="122">
        <v>0</v>
      </c>
      <c r="AJ5526" s="122">
        <v>0</v>
      </c>
      <c r="AK5526" s="122">
        <v>0</v>
      </c>
      <c r="AL5526" s="122">
        <v>0</v>
      </c>
    </row>
    <row r="5527" spans="1:38" hidden="1" x14ac:dyDescent="0.25">
      <c r="A5527" s="122" t="s">
        <v>2288</v>
      </c>
      <c r="B5527" s="122">
        <v>1</v>
      </c>
      <c r="C5527" s="122" t="s">
        <v>2289</v>
      </c>
      <c r="D5527" s="122" t="s">
        <v>2144</v>
      </c>
      <c r="E5527" s="122">
        <v>100</v>
      </c>
      <c r="F5527" s="122">
        <v>0.36789063174999997</v>
      </c>
      <c r="G5527" s="122">
        <v>0.35250421119999997</v>
      </c>
      <c r="H5527" s="122">
        <v>0.34992938904999998</v>
      </c>
      <c r="I5527" s="122">
        <v>0.339175218</v>
      </c>
      <c r="J5527" s="122">
        <v>0.31913574810000001</v>
      </c>
      <c r="K5527" s="122">
        <v>0.29309531584999998</v>
      </c>
      <c r="L5527" s="122">
        <v>0.26853168705000002</v>
      </c>
      <c r="M5527" s="122">
        <v>0.24696663005</v>
      </c>
      <c r="N5527" s="122">
        <v>0.20919389564999999</v>
      </c>
      <c r="O5527" s="122">
        <v>0.21158562929999999</v>
      </c>
      <c r="P5527" s="122">
        <v>0.20370712504999999</v>
      </c>
      <c r="Q5527" s="122">
        <v>0.200448561</v>
      </c>
      <c r="R5527" s="122">
        <v>0.18717911679999999</v>
      </c>
      <c r="S5527" s="122">
        <v>0.18192999465000001</v>
      </c>
      <c r="T5527" s="122">
        <v>0.17703660844999999</v>
      </c>
      <c r="U5527" s="122">
        <v>0.17128121169999999</v>
      </c>
      <c r="V5527" s="122">
        <v>0.15822024539999999</v>
      </c>
      <c r="W5527" s="122">
        <v>0.14832144380000001</v>
      </c>
      <c r="X5527" s="122">
        <v>0.14419919835</v>
      </c>
      <c r="Y5527" s="122">
        <v>0.13102524404999999</v>
      </c>
      <c r="Z5527" s="122">
        <v>0.1112075554</v>
      </c>
      <c r="AA5527" s="122">
        <v>8.3099315849999994E-2</v>
      </c>
      <c r="AB5527" s="122">
        <v>6.2748026799999995E-2</v>
      </c>
      <c r="AC5527" s="122">
        <v>6.2293217200000001E-2</v>
      </c>
      <c r="AD5527" s="122">
        <v>0.11621681305000001</v>
      </c>
      <c r="AE5527" s="122">
        <v>6.1902348750000002E-2</v>
      </c>
      <c r="AF5527" s="122">
        <v>9.6140511600000006E-2</v>
      </c>
      <c r="AG5527" s="122">
        <v>0.10032206635</v>
      </c>
      <c r="AH5527" s="122">
        <v>6.9107671999999995E-2</v>
      </c>
      <c r="AI5527" s="122">
        <v>9.1842798700000006E-2</v>
      </c>
      <c r="AJ5527" s="122">
        <v>3.86052125E-2</v>
      </c>
      <c r="AK5527" s="122">
        <v>7.0408996249999994E-2</v>
      </c>
      <c r="AL5527" s="122">
        <v>0</v>
      </c>
    </row>
    <row r="5528" spans="1:38" hidden="1" x14ac:dyDescent="0.25">
      <c r="A5528" s="122" t="s">
        <v>2288</v>
      </c>
      <c r="B5528" s="122">
        <v>1</v>
      </c>
      <c r="C5528" s="122" t="s">
        <v>2289</v>
      </c>
      <c r="D5528" s="122" t="s">
        <v>2145</v>
      </c>
      <c r="E5528" s="122">
        <v>100</v>
      </c>
      <c r="F5528" s="122">
        <v>0.64382606899999995</v>
      </c>
      <c r="G5528" s="122">
        <v>0.61684146785000005</v>
      </c>
      <c r="H5528" s="122">
        <v>0.61109736049999996</v>
      </c>
      <c r="I5528" s="122">
        <v>0.59227135774999995</v>
      </c>
      <c r="J5528" s="122">
        <v>0.55698749189999996</v>
      </c>
      <c r="K5528" s="122">
        <v>0.51059104945</v>
      </c>
      <c r="L5528" s="122">
        <v>0.46823170725000002</v>
      </c>
      <c r="M5528" s="122">
        <v>0.43130768004999998</v>
      </c>
      <c r="N5528" s="122">
        <v>0.36461601719999998</v>
      </c>
      <c r="O5528" s="122">
        <v>0.36670247644999998</v>
      </c>
      <c r="P5528" s="122">
        <v>0.35228368719999997</v>
      </c>
      <c r="Q5528" s="122">
        <v>0.34733252860000002</v>
      </c>
      <c r="R5528" s="122">
        <v>0.32228303964999999</v>
      </c>
      <c r="S5528" s="122">
        <v>0.31464008765000001</v>
      </c>
      <c r="T5528" s="122">
        <v>0.30618650549999998</v>
      </c>
      <c r="U5528" s="122">
        <v>0.29518385014999998</v>
      </c>
      <c r="V5528" s="122">
        <v>0.27231039304999999</v>
      </c>
      <c r="W5528" s="122">
        <v>0.25619505419999999</v>
      </c>
      <c r="X5528" s="122">
        <v>0.24615693990000001</v>
      </c>
      <c r="Y5528" s="122">
        <v>0.2266196274</v>
      </c>
      <c r="Z5528" s="122">
        <v>0.19074386234999999</v>
      </c>
      <c r="AA5528" s="122">
        <v>0.21165223065</v>
      </c>
      <c r="AB5528" s="122">
        <v>0.17833260525</v>
      </c>
      <c r="AC5528" s="122">
        <v>0.16718533325000001</v>
      </c>
      <c r="AD5528" s="122">
        <v>0.17277764000000001</v>
      </c>
      <c r="AE5528" s="122">
        <v>0.15873471210000001</v>
      </c>
      <c r="AF5528" s="122">
        <v>0.15696409284999999</v>
      </c>
      <c r="AG5528" s="122">
        <v>0.17010533985000001</v>
      </c>
      <c r="AH5528" s="122">
        <v>0.1601434196</v>
      </c>
      <c r="AI5528" s="122">
        <v>0.18194783819999999</v>
      </c>
      <c r="AJ5528" s="122">
        <v>0.18364552049999999</v>
      </c>
      <c r="AK5528" s="122">
        <v>0.17206285695000001</v>
      </c>
      <c r="AL5528" s="122">
        <v>0</v>
      </c>
    </row>
    <row r="5529" spans="1:38" hidden="1" x14ac:dyDescent="0.25">
      <c r="A5529" s="122" t="s">
        <v>2288</v>
      </c>
      <c r="B5529" s="122">
        <v>1</v>
      </c>
      <c r="C5529" s="122" t="s">
        <v>2289</v>
      </c>
      <c r="D5529" s="122" t="s">
        <v>2146</v>
      </c>
      <c r="E5529" s="122">
        <v>100</v>
      </c>
      <c r="F5529" s="122">
        <v>0.66405039695000001</v>
      </c>
      <c r="G5529" s="122">
        <v>0.63621813670000005</v>
      </c>
      <c r="H5529" s="122">
        <v>0.63029358930000001</v>
      </c>
      <c r="I5529" s="122">
        <v>0.61087621375000001</v>
      </c>
      <c r="J5529" s="122">
        <v>0.57448398450000004</v>
      </c>
      <c r="K5529" s="122">
        <v>0.52663010259999998</v>
      </c>
      <c r="L5529" s="122">
        <v>0.48294013870000002</v>
      </c>
      <c r="M5529" s="122">
        <v>0.44485622670000002</v>
      </c>
      <c r="N5529" s="122">
        <v>0.37606959760000003</v>
      </c>
      <c r="O5529" s="122">
        <v>0.37822159835000002</v>
      </c>
      <c r="P5529" s="122">
        <v>0.36334987479999997</v>
      </c>
      <c r="Q5529" s="122">
        <v>0.35824318849999998</v>
      </c>
      <c r="R5529" s="122">
        <v>0.33240682555000001</v>
      </c>
      <c r="S5529" s="122">
        <v>0.32452378814999999</v>
      </c>
      <c r="T5529" s="122">
        <v>0.31580465600000002</v>
      </c>
      <c r="U5529" s="122">
        <v>0.30445637674999998</v>
      </c>
      <c r="V5529" s="122">
        <v>0.28086440244999999</v>
      </c>
      <c r="W5529" s="122">
        <v>0.26424283599999998</v>
      </c>
      <c r="X5529" s="122">
        <v>0.25388939869999999</v>
      </c>
      <c r="Y5529" s="122">
        <v>0.23373836725</v>
      </c>
      <c r="Z5529" s="122">
        <v>0.19673564560000001</v>
      </c>
      <c r="AA5529" s="122">
        <v>0.12377110895</v>
      </c>
      <c r="AB5529" s="122">
        <v>7.4051468049999999E-2</v>
      </c>
      <c r="AC5529" s="122">
        <v>7.7949410699999999E-2</v>
      </c>
      <c r="AD5529" s="122">
        <v>8.1962045100000006E-2</v>
      </c>
      <c r="AE5529" s="122">
        <v>7.7049830700000002E-2</v>
      </c>
      <c r="AF5529" s="122">
        <v>7.4376379049999997E-2</v>
      </c>
      <c r="AG5529" s="122">
        <v>7.7447156949999998E-2</v>
      </c>
      <c r="AH5529" s="122">
        <v>9.0124274249999997E-2</v>
      </c>
      <c r="AI5529" s="122">
        <v>8.7364798499999993E-2</v>
      </c>
      <c r="AJ5529" s="122">
        <v>8.9290973649999994E-2</v>
      </c>
      <c r="AK5529" s="122">
        <v>8.8112782350000002E-2</v>
      </c>
      <c r="AL5529" s="122">
        <v>0</v>
      </c>
    </row>
    <row r="5530" spans="1:38" hidden="1" x14ac:dyDescent="0.25">
      <c r="A5530" s="122" t="s">
        <v>2288</v>
      </c>
      <c r="B5530" s="122">
        <v>1</v>
      </c>
      <c r="C5530" s="122" t="s">
        <v>2289</v>
      </c>
      <c r="D5530" s="122" t="s">
        <v>2147</v>
      </c>
      <c r="E5530" s="122">
        <v>100</v>
      </c>
      <c r="F5530" s="122">
        <v>0.64202530160000004</v>
      </c>
      <c r="G5530" s="122">
        <v>0.61511617539999996</v>
      </c>
      <c r="H5530" s="122">
        <v>0.60938813265000003</v>
      </c>
      <c r="I5530" s="122">
        <v>0.59061478634999998</v>
      </c>
      <c r="J5530" s="122">
        <v>0.55542960875000003</v>
      </c>
      <c r="K5530" s="122">
        <v>0.50916293565000004</v>
      </c>
      <c r="L5530" s="122">
        <v>0.46692207105</v>
      </c>
      <c r="M5530" s="122">
        <v>0.43010132164999998</v>
      </c>
      <c r="N5530" s="122">
        <v>0.36359619240000002</v>
      </c>
      <c r="O5530" s="122">
        <v>0.36567681660000001</v>
      </c>
      <c r="P5530" s="122">
        <v>0.35129835570000001</v>
      </c>
      <c r="Q5530" s="122">
        <v>0.34636104564999998</v>
      </c>
      <c r="R5530" s="122">
        <v>0.3213816196</v>
      </c>
      <c r="S5530" s="122">
        <v>0.31376004554999998</v>
      </c>
      <c r="T5530" s="122">
        <v>0.30533010675</v>
      </c>
      <c r="U5530" s="122">
        <v>0.29435822699999997</v>
      </c>
      <c r="V5530" s="122">
        <v>0.27154874629999998</v>
      </c>
      <c r="W5530" s="122">
        <v>0.25547848044999999</v>
      </c>
      <c r="X5530" s="122">
        <v>0.24546844395</v>
      </c>
      <c r="Y5530" s="122">
        <v>0.22598577835</v>
      </c>
      <c r="Z5530" s="122">
        <v>0.19021035594999999</v>
      </c>
      <c r="AA5530" s="122">
        <v>0.17547118884999999</v>
      </c>
      <c r="AB5530" s="122">
        <v>0.2259074458</v>
      </c>
      <c r="AC5530" s="122">
        <v>0.20256366440000001</v>
      </c>
      <c r="AD5530" s="122">
        <v>0.15648947745</v>
      </c>
      <c r="AE5530" s="122">
        <v>0.20188168500000001</v>
      </c>
      <c r="AF5530" s="122">
        <v>0.2043151852</v>
      </c>
      <c r="AG5530" s="122">
        <v>0.16625043745000001</v>
      </c>
      <c r="AH5530" s="122">
        <v>0.16088005764999999</v>
      </c>
      <c r="AI5530" s="122">
        <v>0.1670347147</v>
      </c>
      <c r="AJ5530" s="122">
        <v>0.17048109075000001</v>
      </c>
      <c r="AK5530" s="122">
        <v>0.17470055805000001</v>
      </c>
      <c r="AL5530" s="122">
        <v>0</v>
      </c>
    </row>
    <row r="5531" spans="1:38" hidden="1" x14ac:dyDescent="0.25">
      <c r="A5531" s="122" t="s">
        <v>2288</v>
      </c>
      <c r="B5531" s="122">
        <v>1</v>
      </c>
      <c r="C5531" s="122" t="s">
        <v>2289</v>
      </c>
      <c r="D5531" s="122" t="s">
        <v>475</v>
      </c>
      <c r="E5531" s="122">
        <v>100</v>
      </c>
      <c r="F5531" s="122">
        <v>0.45794165180000002</v>
      </c>
      <c r="G5531" s="122">
        <v>0.43874800094999999</v>
      </c>
      <c r="H5531" s="122">
        <v>0.4346623215</v>
      </c>
      <c r="I5531" s="122">
        <v>0.42127173244999999</v>
      </c>
      <c r="J5531" s="122">
        <v>0.39617496619999998</v>
      </c>
      <c r="K5531" s="122">
        <v>0.36317403134999998</v>
      </c>
      <c r="L5531" s="122">
        <v>0.33304460850000001</v>
      </c>
      <c r="M5531" s="122">
        <v>0.30678122704999999</v>
      </c>
      <c r="N5531" s="122">
        <v>0.25934467225000002</v>
      </c>
      <c r="O5531" s="122">
        <v>0.26082873249999999</v>
      </c>
      <c r="P5531" s="122">
        <v>0.25057291185000002</v>
      </c>
      <c r="Q5531" s="122">
        <v>0.24705124414999999</v>
      </c>
      <c r="R5531" s="122">
        <v>0.2292340024</v>
      </c>
      <c r="S5531" s="122">
        <v>0.22379771214999999</v>
      </c>
      <c r="T5531" s="122">
        <v>0.21778483530000001</v>
      </c>
      <c r="U5531" s="122">
        <v>0.20995884884999999</v>
      </c>
      <c r="V5531" s="122">
        <v>0.19368937820000001</v>
      </c>
      <c r="W5531" s="122">
        <v>0.1822268349</v>
      </c>
      <c r="X5531" s="122">
        <v>0.17508690745</v>
      </c>
      <c r="Y5531" s="122">
        <v>0.16119037750000001</v>
      </c>
      <c r="Z5531" s="122">
        <v>0.13567260405000001</v>
      </c>
      <c r="AA5531" s="122">
        <v>0.1328147667</v>
      </c>
      <c r="AB5531" s="122">
        <v>0.11315798724999999</v>
      </c>
      <c r="AC5531" s="122">
        <v>0.10587129995</v>
      </c>
      <c r="AD5531" s="122">
        <v>0.1081531664</v>
      </c>
      <c r="AE5531" s="122">
        <v>0.10274379305</v>
      </c>
      <c r="AF5531" s="122">
        <v>0.10563254699999999</v>
      </c>
      <c r="AG5531" s="122">
        <v>9.9279345500000005E-2</v>
      </c>
      <c r="AH5531" s="122">
        <v>0.10258037170000001</v>
      </c>
      <c r="AI5531" s="122">
        <v>0.11128818155</v>
      </c>
      <c r="AJ5531" s="122">
        <v>0.114964397</v>
      </c>
      <c r="AK5531" s="122">
        <v>0.116165905</v>
      </c>
      <c r="AL5531" s="122">
        <v>0</v>
      </c>
    </row>
    <row r="5532" spans="1:38" hidden="1" x14ac:dyDescent="0.25">
      <c r="A5532" s="122" t="s">
        <v>2288</v>
      </c>
      <c r="B5532" s="122">
        <v>1</v>
      </c>
      <c r="C5532" s="122" t="s">
        <v>2289</v>
      </c>
      <c r="D5532" s="122" t="s">
        <v>2148</v>
      </c>
      <c r="E5532" s="122">
        <v>100</v>
      </c>
      <c r="F5532" s="122">
        <v>7.3834957849999994E-2</v>
      </c>
      <c r="G5532" s="122">
        <v>7.0740322750000001E-2</v>
      </c>
      <c r="H5532" s="122">
        <v>7.0081580150000003E-2</v>
      </c>
      <c r="I5532" s="122">
        <v>6.7922585800000004E-2</v>
      </c>
      <c r="J5532" s="122">
        <v>6.3876177199999995E-2</v>
      </c>
      <c r="K5532" s="122">
        <v>5.85553636E-2</v>
      </c>
      <c r="L5532" s="122">
        <v>5.3697528199999997E-2</v>
      </c>
      <c r="M5532" s="122">
        <v>4.9463025600000002E-2</v>
      </c>
      <c r="N5532" s="122">
        <v>4.1814722649999997E-2</v>
      </c>
      <c r="O5532" s="122">
        <v>4.2054002E-2</v>
      </c>
      <c r="P5532" s="122">
        <v>4.0400431549999997E-2</v>
      </c>
      <c r="Q5532" s="122">
        <v>3.9832626900000001E-2</v>
      </c>
      <c r="R5532" s="122">
        <v>3.69599117E-2</v>
      </c>
      <c r="S5532" s="122">
        <v>3.608340635E-2</v>
      </c>
      <c r="T5532" s="122">
        <v>3.5113937349999999E-2</v>
      </c>
      <c r="U5532" s="122">
        <v>3.3852135399999997E-2</v>
      </c>
      <c r="V5532" s="122">
        <v>3.12289714E-2</v>
      </c>
      <c r="W5532" s="122">
        <v>2.9380839749999998E-2</v>
      </c>
      <c r="X5532" s="122">
        <v>2.8229654650000002E-2</v>
      </c>
      <c r="Y5532" s="122">
        <v>2.5989084749999999E-2</v>
      </c>
      <c r="Z5532" s="122">
        <v>2.187479875E-2</v>
      </c>
      <c r="AA5532" s="122">
        <v>2.2707262749999998E-2</v>
      </c>
      <c r="AB5532" s="122">
        <v>1.91900154E-2</v>
      </c>
      <c r="AC5532" s="122">
        <v>1.7841131850000001E-2</v>
      </c>
      <c r="AD5532" s="122">
        <v>1.843692735E-2</v>
      </c>
      <c r="AE5532" s="122">
        <v>1.7401103750000001E-2</v>
      </c>
      <c r="AF5532" s="122">
        <v>1.7960502449999999E-2</v>
      </c>
      <c r="AG5532" s="122">
        <v>1.6931801699999999E-2</v>
      </c>
      <c r="AH5532" s="122">
        <v>1.7514134050000001E-2</v>
      </c>
      <c r="AI5532" s="122">
        <v>1.90056532E-2</v>
      </c>
      <c r="AJ5532" s="122">
        <v>1.9421450449999999E-2</v>
      </c>
      <c r="AK5532" s="122">
        <v>1.96149753E-2</v>
      </c>
      <c r="AL5532" s="122">
        <v>0</v>
      </c>
    </row>
    <row r="5533" spans="1:38" hidden="1" x14ac:dyDescent="0.25">
      <c r="A5533" s="122" t="s">
        <v>2288</v>
      </c>
      <c r="B5533" s="122">
        <v>1</v>
      </c>
      <c r="C5533" s="122" t="s">
        <v>2289</v>
      </c>
      <c r="D5533" s="122" t="s">
        <v>2149</v>
      </c>
      <c r="E5533" s="122">
        <v>100</v>
      </c>
      <c r="F5533" s="122">
        <v>0.13276215490000001</v>
      </c>
      <c r="G5533" s="122">
        <v>0.1271977121</v>
      </c>
      <c r="H5533" s="122">
        <v>0.12601322984999999</v>
      </c>
      <c r="I5533" s="122">
        <v>0.12213115675</v>
      </c>
      <c r="J5533" s="122">
        <v>0.11485533585</v>
      </c>
      <c r="K5533" s="122">
        <v>0.1052880135</v>
      </c>
      <c r="L5533" s="122">
        <v>9.6553173950000001E-2</v>
      </c>
      <c r="M5533" s="122">
        <v>8.8939141050000003E-2</v>
      </c>
      <c r="N5533" s="122">
        <v>7.5186778900000001E-2</v>
      </c>
      <c r="O5533" s="122">
        <v>7.5617023950000001E-2</v>
      </c>
      <c r="P5533" s="122">
        <v>7.2643752249999999E-2</v>
      </c>
      <c r="Q5533" s="122">
        <v>7.1622782999999995E-2</v>
      </c>
      <c r="R5533" s="122">
        <v>6.6457374900000005E-2</v>
      </c>
      <c r="S5533" s="122">
        <v>6.4881337999999997E-2</v>
      </c>
      <c r="T5533" s="122">
        <v>6.31381409E-2</v>
      </c>
      <c r="U5533" s="122">
        <v>6.0869302850000001E-2</v>
      </c>
      <c r="V5533" s="122">
        <v>5.6152610800000002E-2</v>
      </c>
      <c r="W5533" s="122">
        <v>5.2829496949999999E-2</v>
      </c>
      <c r="X5533" s="122">
        <v>5.0759555849999999E-2</v>
      </c>
      <c r="Y5533" s="122">
        <v>4.6730805149999999E-2</v>
      </c>
      <c r="Z5533" s="122">
        <v>3.9332929949999998E-2</v>
      </c>
      <c r="AA5533" s="122">
        <v>7.350620695E-2</v>
      </c>
      <c r="AB5533" s="122">
        <v>3.2782563450000003E-2</v>
      </c>
      <c r="AC5533" s="122">
        <v>3.1363748599999998E-2</v>
      </c>
      <c r="AD5533" s="122">
        <v>5.6072398250000002E-2</v>
      </c>
      <c r="AE5533" s="122">
        <v>2.292100465E-2</v>
      </c>
      <c r="AF5533" s="122">
        <v>2.2605709849999999E-2</v>
      </c>
      <c r="AG5533" s="122">
        <v>3.70163352E-2</v>
      </c>
      <c r="AH5533" s="122">
        <v>3.1309614E-2</v>
      </c>
      <c r="AI5533" s="122">
        <v>2.8480665200000001E-2</v>
      </c>
      <c r="AJ5533" s="122">
        <v>2.269015945E-2</v>
      </c>
      <c r="AK5533" s="122">
        <v>2.3278644099999999E-2</v>
      </c>
      <c r="AL5533" s="122">
        <v>0</v>
      </c>
    </row>
    <row r="5534" spans="1:38" hidden="1" x14ac:dyDescent="0.25">
      <c r="A5534" s="122" t="s">
        <v>2288</v>
      </c>
      <c r="B5534" s="122">
        <v>1</v>
      </c>
      <c r="C5534" s="122" t="s">
        <v>2289</v>
      </c>
      <c r="D5534" s="122" t="s">
        <v>2150</v>
      </c>
      <c r="E5534" s="122">
        <v>100</v>
      </c>
      <c r="F5534" s="122">
        <v>0.34084413395000002</v>
      </c>
      <c r="G5534" s="122">
        <v>0.32655837585000003</v>
      </c>
      <c r="H5534" s="122">
        <v>0.32351742179999998</v>
      </c>
      <c r="I5534" s="122">
        <v>0.31355086030000001</v>
      </c>
      <c r="J5534" s="122">
        <v>0.2948714388</v>
      </c>
      <c r="K5534" s="122">
        <v>0.27030897324999997</v>
      </c>
      <c r="L5534" s="122">
        <v>0.24788376455</v>
      </c>
      <c r="M5534" s="122">
        <v>0.22833603685000001</v>
      </c>
      <c r="N5534" s="122">
        <v>0.19302919974999999</v>
      </c>
      <c r="O5534" s="122">
        <v>0.19413377965</v>
      </c>
      <c r="P5534" s="122">
        <v>0.1865004133</v>
      </c>
      <c r="Q5534" s="122">
        <v>0.18387924915000001</v>
      </c>
      <c r="R5534" s="122">
        <v>0.17061794769999999</v>
      </c>
      <c r="S5534" s="122">
        <v>0.16657173885000001</v>
      </c>
      <c r="T5534" s="122">
        <v>0.16209637769999999</v>
      </c>
      <c r="U5534" s="122">
        <v>0.1562715267</v>
      </c>
      <c r="V5534" s="122">
        <v>0.14416222579999999</v>
      </c>
      <c r="W5534" s="122">
        <v>0.13563070120000001</v>
      </c>
      <c r="X5534" s="122">
        <v>0.13031648169999999</v>
      </c>
      <c r="Y5534" s="122">
        <v>0.11997335150000001</v>
      </c>
      <c r="Z5534" s="122">
        <v>0.10098057395</v>
      </c>
      <c r="AA5534" s="122">
        <v>6.8769779599999997E-2</v>
      </c>
      <c r="AB5534" s="122">
        <v>6.3137642699999996E-2</v>
      </c>
      <c r="AC5534" s="122">
        <v>6.0414779949999997E-2</v>
      </c>
      <c r="AD5534" s="122">
        <v>5.501317335E-2</v>
      </c>
      <c r="AE5534" s="122">
        <v>5.267957635E-2</v>
      </c>
      <c r="AF5534" s="122">
        <v>5.4438546650000003E-2</v>
      </c>
      <c r="AG5534" s="122">
        <v>5.0743719200000002E-2</v>
      </c>
      <c r="AH5534" s="122">
        <v>5.2930253199999999E-2</v>
      </c>
      <c r="AI5534" s="122">
        <v>5.7256687799999997E-2</v>
      </c>
      <c r="AJ5534" s="122">
        <v>6.3808008400000005E-2</v>
      </c>
      <c r="AK5534" s="122">
        <v>6.020834655E-2</v>
      </c>
      <c r="AL5534" s="122">
        <v>0</v>
      </c>
    </row>
    <row r="5535" spans="1:38" hidden="1" x14ac:dyDescent="0.25">
      <c r="A5535" s="122" t="s">
        <v>2288</v>
      </c>
      <c r="B5535" s="122">
        <v>1</v>
      </c>
      <c r="C5535" s="122" t="s">
        <v>2289</v>
      </c>
      <c r="D5535" s="122" t="s">
        <v>2151</v>
      </c>
      <c r="E5535" s="122">
        <v>100</v>
      </c>
      <c r="F5535" s="122">
        <v>0.26873374475</v>
      </c>
      <c r="G5535" s="122">
        <v>0.25747034045</v>
      </c>
      <c r="H5535" s="122">
        <v>0.25507274354999998</v>
      </c>
      <c r="I5535" s="122">
        <v>0.24721474774999999</v>
      </c>
      <c r="J5535" s="122">
        <v>0.23248722020000001</v>
      </c>
      <c r="K5535" s="122">
        <v>0.21312129320000001</v>
      </c>
      <c r="L5535" s="122">
        <v>0.19544045485</v>
      </c>
      <c r="M5535" s="122">
        <v>0.18002832295000001</v>
      </c>
      <c r="N5535" s="122">
        <v>0.15219114650000001</v>
      </c>
      <c r="O5535" s="122">
        <v>0.15306203534999999</v>
      </c>
      <c r="P5535" s="122">
        <v>0.1470436172</v>
      </c>
      <c r="Q5535" s="122">
        <v>0.14497699665</v>
      </c>
      <c r="R5535" s="122">
        <v>0.13452131319999999</v>
      </c>
      <c r="S5535" s="122">
        <v>0.13133113415</v>
      </c>
      <c r="T5535" s="122">
        <v>0.12780259975</v>
      </c>
      <c r="U5535" s="122">
        <v>0.12321007935</v>
      </c>
      <c r="V5535" s="122">
        <v>0.1136626709</v>
      </c>
      <c r="W5535" s="122">
        <v>0.1069361108</v>
      </c>
      <c r="X5535" s="122">
        <v>0.10274619005000001</v>
      </c>
      <c r="Y5535" s="122">
        <v>9.4591292899999999E-2</v>
      </c>
      <c r="Z5535" s="122">
        <v>7.9616707499999995E-2</v>
      </c>
      <c r="AA5535" s="122">
        <v>0.1105675047</v>
      </c>
      <c r="AB5535" s="122">
        <v>0.10316674369999999</v>
      </c>
      <c r="AC5535" s="122">
        <v>8.9805217100000001E-2</v>
      </c>
      <c r="AD5535" s="122">
        <v>0.1186833989</v>
      </c>
      <c r="AE5535" s="122">
        <v>8.3522313500000001E-2</v>
      </c>
      <c r="AF5535" s="122">
        <v>0.1091621906</v>
      </c>
      <c r="AG5535" s="122">
        <v>0.1174345713</v>
      </c>
      <c r="AH5535" s="122">
        <v>9.3601038149999996E-2</v>
      </c>
      <c r="AI5535" s="122">
        <v>0.12025367595</v>
      </c>
      <c r="AJ5535" s="122">
        <v>6.2644229649999994E-2</v>
      </c>
      <c r="AK5535" s="122">
        <v>8.7695215549999997E-2</v>
      </c>
      <c r="AL5535" s="122">
        <v>0</v>
      </c>
    </row>
    <row r="5536" spans="1:38" hidden="1" x14ac:dyDescent="0.25">
      <c r="A5536" s="122" t="s">
        <v>2288</v>
      </c>
      <c r="B5536" s="122">
        <v>1</v>
      </c>
      <c r="C5536" s="122" t="s">
        <v>2289</v>
      </c>
      <c r="D5536" s="122" t="s">
        <v>2152</v>
      </c>
      <c r="E5536" s="122">
        <v>100</v>
      </c>
      <c r="F5536" s="122">
        <v>0.64797622539999999</v>
      </c>
      <c r="G5536" s="122">
        <v>0.62081767960000001</v>
      </c>
      <c r="H5536" s="122">
        <v>0.61503654330000002</v>
      </c>
      <c r="I5536" s="122">
        <v>0.59608918889999996</v>
      </c>
      <c r="J5536" s="122">
        <v>0.56057787830000005</v>
      </c>
      <c r="K5536" s="122">
        <v>0.51388236075000004</v>
      </c>
      <c r="L5536" s="122">
        <v>0.47124996735000002</v>
      </c>
      <c r="M5536" s="122">
        <v>0.43408792509999999</v>
      </c>
      <c r="N5536" s="122">
        <v>0.36696636030000002</v>
      </c>
      <c r="O5536" s="122">
        <v>0.36906627095</v>
      </c>
      <c r="P5536" s="122">
        <v>0.35455453684999999</v>
      </c>
      <c r="Q5536" s="122">
        <v>0.34957146290000002</v>
      </c>
      <c r="R5536" s="122">
        <v>0.32436050309999997</v>
      </c>
      <c r="S5536" s="122">
        <v>0.31666828335000002</v>
      </c>
      <c r="T5536" s="122">
        <v>0.3081602094</v>
      </c>
      <c r="U5536" s="122">
        <v>0.29708662870000002</v>
      </c>
      <c r="V5536" s="122">
        <v>0.2740657279</v>
      </c>
      <c r="W5536" s="122">
        <v>0.25784650730000003</v>
      </c>
      <c r="X5536" s="122">
        <v>0.24774368575</v>
      </c>
      <c r="Y5536" s="122">
        <v>0.22808043675</v>
      </c>
      <c r="Z5536" s="122">
        <v>0.1919734129</v>
      </c>
      <c r="AA5536" s="122">
        <v>0.14524847569999999</v>
      </c>
      <c r="AB5536" s="122">
        <v>0.12559512254999999</v>
      </c>
      <c r="AC5536" s="122">
        <v>0.11415359999999999</v>
      </c>
      <c r="AD5536" s="122">
        <v>0.11422924180000001</v>
      </c>
      <c r="AE5536" s="122">
        <v>0.10957135849999999</v>
      </c>
      <c r="AF5536" s="122">
        <v>0.1108093808</v>
      </c>
      <c r="AG5536" s="122">
        <v>0.10688587015000001</v>
      </c>
      <c r="AH5536" s="122">
        <v>0.11369699264999999</v>
      </c>
      <c r="AI5536" s="122">
        <v>0.12642581465</v>
      </c>
      <c r="AJ5536" s="122">
        <v>0.13283892235</v>
      </c>
      <c r="AK5536" s="122">
        <v>0.12738391904999999</v>
      </c>
      <c r="AL5536" s="122">
        <v>0</v>
      </c>
    </row>
    <row r="5537" spans="1:38" hidden="1" x14ac:dyDescent="0.25">
      <c r="A5537" s="122" t="s">
        <v>2288</v>
      </c>
      <c r="B5537" s="122">
        <v>1</v>
      </c>
      <c r="C5537" s="122" t="s">
        <v>2289</v>
      </c>
      <c r="D5537" s="122" t="s">
        <v>2153</v>
      </c>
      <c r="E5537" s="122">
        <v>100</v>
      </c>
      <c r="F5537" s="122">
        <v>0.69733500265000004</v>
      </c>
      <c r="G5537" s="122">
        <v>0.66810768605000004</v>
      </c>
      <c r="H5537" s="122">
        <v>0.66188618089999995</v>
      </c>
      <c r="I5537" s="122">
        <v>0.64149553405000004</v>
      </c>
      <c r="J5537" s="122">
        <v>0.60327919485000003</v>
      </c>
      <c r="K5537" s="122">
        <v>0.55302670555</v>
      </c>
      <c r="L5537" s="122">
        <v>0.50714684244999997</v>
      </c>
      <c r="M5537" s="122">
        <v>0.46715402779999998</v>
      </c>
      <c r="N5537" s="122">
        <v>0.3949195633</v>
      </c>
      <c r="O5537" s="122">
        <v>0.3971794314</v>
      </c>
      <c r="P5537" s="122">
        <v>0.38156228315000001</v>
      </c>
      <c r="Q5537" s="122">
        <v>0.37619963015000002</v>
      </c>
      <c r="R5537" s="122">
        <v>0.34906825740000003</v>
      </c>
      <c r="S5537" s="122">
        <v>0.34079009334999999</v>
      </c>
      <c r="T5537" s="122">
        <v>0.331633927</v>
      </c>
      <c r="U5537" s="122">
        <v>0.31971683024999997</v>
      </c>
      <c r="V5537" s="122">
        <v>0.29494234065000002</v>
      </c>
      <c r="W5537" s="122">
        <v>0.27748764279999999</v>
      </c>
      <c r="X5537" s="122">
        <v>0.26661525265000002</v>
      </c>
      <c r="Y5537" s="122">
        <v>0.2454541771</v>
      </c>
      <c r="Z5537" s="122">
        <v>0.20659674615000001</v>
      </c>
      <c r="AA5537" s="122">
        <v>0.1112717104</v>
      </c>
      <c r="AB5537" s="122">
        <v>9.6548530349999995E-2</v>
      </c>
      <c r="AC5537" s="122">
        <v>9.7406548250000002E-2</v>
      </c>
      <c r="AD5537" s="122">
        <v>0.11911264755000001</v>
      </c>
      <c r="AE5537" s="122">
        <v>9.7718214649999996E-2</v>
      </c>
      <c r="AF5537" s="122">
        <v>0.11217673535</v>
      </c>
      <c r="AG5537" s="122">
        <v>0.11103052519999999</v>
      </c>
      <c r="AH5537" s="122">
        <v>0.1156231772</v>
      </c>
      <c r="AI5537" s="122">
        <v>9.1720356650000001E-2</v>
      </c>
      <c r="AJ5537" s="122">
        <v>0.12443074455</v>
      </c>
      <c r="AK5537" s="122">
        <v>0.119867531</v>
      </c>
      <c r="AL5537" s="122">
        <v>0</v>
      </c>
    </row>
    <row r="5538" spans="1:38" hidden="1" x14ac:dyDescent="0.25">
      <c r="A5538" s="122" t="s">
        <v>2288</v>
      </c>
      <c r="B5538" s="122">
        <v>1</v>
      </c>
      <c r="C5538" s="122" t="s">
        <v>2289</v>
      </c>
      <c r="D5538" s="122" t="s">
        <v>2154</v>
      </c>
      <c r="E5538" s="122">
        <v>100</v>
      </c>
      <c r="F5538" s="122">
        <v>0.6841853967</v>
      </c>
      <c r="G5538" s="122">
        <v>0.65550921854999999</v>
      </c>
      <c r="H5538" s="122">
        <v>0.64940503245000003</v>
      </c>
      <c r="I5538" s="122">
        <v>0.62939889024999995</v>
      </c>
      <c r="J5538" s="122">
        <v>0.59190319499999999</v>
      </c>
      <c r="K5538" s="122">
        <v>0.54259831265000003</v>
      </c>
      <c r="L5538" s="122">
        <v>0.49758360439999999</v>
      </c>
      <c r="M5538" s="122">
        <v>0.45834493059999998</v>
      </c>
      <c r="N5538" s="122">
        <v>0.38747258955000002</v>
      </c>
      <c r="O5538" s="122">
        <v>0.38968984039999999</v>
      </c>
      <c r="P5538" s="122">
        <v>0.37436718475000003</v>
      </c>
      <c r="Q5538" s="122">
        <v>0.36910565695000003</v>
      </c>
      <c r="R5538" s="122">
        <v>0.34248589800000001</v>
      </c>
      <c r="S5538" s="122">
        <v>0.33436383269999997</v>
      </c>
      <c r="T5538" s="122">
        <v>0.32538032319999999</v>
      </c>
      <c r="U5538" s="122">
        <v>0.31368794989999998</v>
      </c>
      <c r="V5538" s="122">
        <v>0.28938063089999999</v>
      </c>
      <c r="W5538" s="122">
        <v>0.27225507404999999</v>
      </c>
      <c r="X5538" s="122">
        <v>0.26158770260000003</v>
      </c>
      <c r="Y5538" s="122">
        <v>0.2408256641</v>
      </c>
      <c r="Z5538" s="122">
        <v>0.20270096315</v>
      </c>
      <c r="AA5538" s="122">
        <v>0.31266447320000001</v>
      </c>
      <c r="AB5538" s="122">
        <v>0.28535182380000002</v>
      </c>
      <c r="AC5538" s="122">
        <v>0.28131343575000001</v>
      </c>
      <c r="AD5538" s="122">
        <v>0.27737677449999998</v>
      </c>
      <c r="AE5538" s="122">
        <v>0.2588051851</v>
      </c>
      <c r="AF5538" s="122">
        <v>0.22149968005000001</v>
      </c>
      <c r="AG5538" s="122">
        <v>0.18289652614999999</v>
      </c>
      <c r="AH5538" s="122">
        <v>0.17716332279999999</v>
      </c>
      <c r="AI5538" s="122">
        <v>0.20851329569999999</v>
      </c>
      <c r="AJ5538" s="122">
        <v>0.17623291315</v>
      </c>
      <c r="AK5538" s="122">
        <v>0.18839494805000001</v>
      </c>
      <c r="AL5538" s="122">
        <v>0</v>
      </c>
    </row>
    <row r="5539" spans="1:38" hidden="1" x14ac:dyDescent="0.25">
      <c r="A5539" s="122" t="s">
        <v>2288</v>
      </c>
      <c r="B5539" s="122">
        <v>1</v>
      </c>
      <c r="C5539" s="122" t="s">
        <v>2289</v>
      </c>
      <c r="D5539" s="122" t="s">
        <v>2155</v>
      </c>
      <c r="E5539" s="122">
        <v>100</v>
      </c>
      <c r="F5539" s="122">
        <v>0.57809470780000005</v>
      </c>
      <c r="G5539" s="122">
        <v>0.55386509859999999</v>
      </c>
      <c r="H5539" s="122">
        <v>0.54870743374999997</v>
      </c>
      <c r="I5539" s="122">
        <v>0.53180347014999996</v>
      </c>
      <c r="J5539" s="122">
        <v>0.50012190754999997</v>
      </c>
      <c r="K5539" s="122">
        <v>0.45846230370000002</v>
      </c>
      <c r="L5539" s="122">
        <v>0.42042763594999999</v>
      </c>
      <c r="M5539" s="122">
        <v>0.38727336359999998</v>
      </c>
      <c r="N5539" s="122">
        <v>0.32739057900000001</v>
      </c>
      <c r="O5539" s="122">
        <v>0.32926402249999998</v>
      </c>
      <c r="P5539" s="122">
        <v>0.31631731790000001</v>
      </c>
      <c r="Q5539" s="122">
        <v>0.31187164665</v>
      </c>
      <c r="R5539" s="122">
        <v>0.28937958279999998</v>
      </c>
      <c r="S5539" s="122">
        <v>0.28251693654999999</v>
      </c>
      <c r="T5539" s="122">
        <v>0.27492642244999999</v>
      </c>
      <c r="U5539" s="122">
        <v>0.26504708355000001</v>
      </c>
      <c r="V5539" s="122">
        <v>0.2445088896</v>
      </c>
      <c r="W5539" s="122">
        <v>0.23003884450000001</v>
      </c>
      <c r="X5539" s="122">
        <v>0.2210255699</v>
      </c>
      <c r="Y5539" s="122">
        <v>0.20348291860000001</v>
      </c>
      <c r="Z5539" s="122">
        <v>0.17126988470000001</v>
      </c>
      <c r="AA5539" s="122">
        <v>0.33521200644999999</v>
      </c>
      <c r="AB5539" s="122">
        <v>0.26356738489999998</v>
      </c>
      <c r="AC5539" s="122">
        <v>0.22865740405000001</v>
      </c>
      <c r="AD5539" s="122">
        <v>0.30951243699999997</v>
      </c>
      <c r="AE5539" s="122">
        <v>0.2324805603</v>
      </c>
      <c r="AF5539" s="122">
        <v>0.35977841999999999</v>
      </c>
      <c r="AG5539" s="122">
        <v>0.30731747120000003</v>
      </c>
      <c r="AH5539" s="122">
        <v>0.27438423514999999</v>
      </c>
      <c r="AI5539" s="122">
        <v>0.33213419970000002</v>
      </c>
      <c r="AJ5539" s="122">
        <v>0.27675796544999998</v>
      </c>
      <c r="AK5539" s="122">
        <v>0.30719109054999999</v>
      </c>
      <c r="AL5539" s="122">
        <v>0</v>
      </c>
    </row>
    <row r="5540" spans="1:38" hidden="1" x14ac:dyDescent="0.25">
      <c r="A5540" s="122" t="s">
        <v>2288</v>
      </c>
      <c r="B5540" s="122">
        <v>1</v>
      </c>
      <c r="C5540" s="122" t="s">
        <v>2289</v>
      </c>
      <c r="D5540" s="122" t="s">
        <v>2156</v>
      </c>
      <c r="E5540" s="122">
        <v>100</v>
      </c>
      <c r="F5540" s="122">
        <v>0.66227272535000004</v>
      </c>
      <c r="G5540" s="122">
        <v>0.63703708115000002</v>
      </c>
      <c r="H5540" s="122">
        <v>0.68530319299999998</v>
      </c>
      <c r="I5540" s="122">
        <v>0.66618697464999999</v>
      </c>
      <c r="J5540" s="122">
        <v>0.63924963904999998</v>
      </c>
      <c r="K5540" s="122">
        <v>0.62760051279999995</v>
      </c>
      <c r="L5540" s="122">
        <v>0.55653954665000005</v>
      </c>
      <c r="M5540" s="122">
        <v>0.48285754795000002</v>
      </c>
      <c r="N5540" s="122">
        <v>0.43996665689999997</v>
      </c>
      <c r="O5540" s="122">
        <v>0.53396993984999996</v>
      </c>
      <c r="P5540" s="122">
        <v>0.54675114805000002</v>
      </c>
      <c r="Q5540" s="122">
        <v>0.50877442660000005</v>
      </c>
      <c r="R5540" s="122">
        <v>0.56296843460000001</v>
      </c>
      <c r="S5540" s="122">
        <v>0.48757569699999997</v>
      </c>
      <c r="T5540" s="122">
        <v>0.4740632675</v>
      </c>
      <c r="U5540" s="122">
        <v>0.50345979585</v>
      </c>
      <c r="V5540" s="122">
        <v>0.48063747239999999</v>
      </c>
      <c r="W5540" s="122">
        <v>0.41119875589999999</v>
      </c>
      <c r="X5540" s="122">
        <v>0.52444626405000005</v>
      </c>
      <c r="Y5540" s="122">
        <v>0.35041890814999999</v>
      </c>
      <c r="Z5540" s="122">
        <v>0.36575689755000002</v>
      </c>
      <c r="AA5540" s="122">
        <v>0.21081577870000001</v>
      </c>
      <c r="AB5540" s="122">
        <v>0.20098113679999999</v>
      </c>
      <c r="AC5540" s="122">
        <v>0.34597466334999999</v>
      </c>
      <c r="AD5540" s="122">
        <v>0.19372435090000001</v>
      </c>
      <c r="AE5540" s="122">
        <v>0.18153273889999999</v>
      </c>
      <c r="AF5540" s="122">
        <v>0.1758907696</v>
      </c>
      <c r="AG5540" s="122">
        <v>0.1961011832</v>
      </c>
      <c r="AH5540" s="122">
        <v>0.19337871995</v>
      </c>
      <c r="AI5540" s="122">
        <v>0.23972091030000001</v>
      </c>
      <c r="AJ5540" s="122">
        <v>0.20464653990000001</v>
      </c>
      <c r="AK5540" s="122">
        <v>0.19676109845</v>
      </c>
      <c r="AL5540" s="122">
        <v>0</v>
      </c>
    </row>
    <row r="5541" spans="1:38" hidden="1" x14ac:dyDescent="0.25">
      <c r="A5541" s="122" t="s">
        <v>2288</v>
      </c>
      <c r="B5541" s="122">
        <v>1</v>
      </c>
      <c r="C5541" s="122" t="s">
        <v>2289</v>
      </c>
      <c r="D5541" s="122" t="s">
        <v>2178</v>
      </c>
      <c r="E5541" s="122">
        <v>100</v>
      </c>
      <c r="F5541" s="122">
        <v>8.6631713649999997E-2</v>
      </c>
      <c r="G5541" s="122">
        <v>8.3000728649999994E-2</v>
      </c>
      <c r="H5541" s="122">
        <v>8.2227813649999995E-2</v>
      </c>
      <c r="I5541" s="122">
        <v>7.9694633500000001E-2</v>
      </c>
      <c r="J5541" s="122">
        <v>7.4946919099999995E-2</v>
      </c>
      <c r="K5541" s="122">
        <v>6.8703923200000003E-2</v>
      </c>
      <c r="L5541" s="122">
        <v>6.3004150950000004E-2</v>
      </c>
      <c r="M5541" s="122">
        <v>5.8035741000000002E-2</v>
      </c>
      <c r="N5541" s="122">
        <v>4.9061868850000002E-2</v>
      </c>
      <c r="O5541" s="122">
        <v>4.9342618650000003E-2</v>
      </c>
      <c r="P5541" s="122">
        <v>4.740245865E-2</v>
      </c>
      <c r="Q5541" s="122">
        <v>4.6736243050000001E-2</v>
      </c>
      <c r="R5541" s="122">
        <v>4.3365642750000002E-2</v>
      </c>
      <c r="S5541" s="122">
        <v>4.233722635E-2</v>
      </c>
      <c r="T5541" s="122">
        <v>4.1199732349999997E-2</v>
      </c>
      <c r="U5541" s="122">
        <v>3.9719239400000002E-2</v>
      </c>
      <c r="V5541" s="122">
        <v>3.664144205E-2</v>
      </c>
      <c r="W5541" s="122">
        <v>3.4473000699999999E-2</v>
      </c>
      <c r="X5541" s="122">
        <v>3.3122295900000001E-2</v>
      </c>
      <c r="Y5541" s="122">
        <v>3.049340025E-2</v>
      </c>
      <c r="Z5541" s="122">
        <v>2.5666042E-2</v>
      </c>
      <c r="AA5541" s="122">
        <v>2.61368786E-2</v>
      </c>
      <c r="AB5541" s="122">
        <v>3.3779675500000002E-2</v>
      </c>
      <c r="AC5541" s="122">
        <v>6.0001830899999997E-2</v>
      </c>
      <c r="AD5541" s="122">
        <v>3.5361213750000002E-2</v>
      </c>
      <c r="AE5541" s="122">
        <v>3.1349331350000002E-2</v>
      </c>
      <c r="AF5541" s="122">
        <v>1.57865903E-2</v>
      </c>
      <c r="AG5541" s="122">
        <v>3.0846205750000001E-2</v>
      </c>
      <c r="AH5541" s="122">
        <v>3.8344035849999999E-2</v>
      </c>
      <c r="AI5541" s="122">
        <v>1.582496345E-2</v>
      </c>
      <c r="AJ5541" s="122">
        <v>1.0041166949999999E-2</v>
      </c>
      <c r="AK5541" s="122">
        <v>3.6988158700000003E-2</v>
      </c>
      <c r="AL5541" s="122">
        <v>0</v>
      </c>
    </row>
    <row r="5542" spans="1:38" hidden="1" x14ac:dyDescent="0.25">
      <c r="A5542" s="122" t="s">
        <v>2288</v>
      </c>
      <c r="B5542" s="122">
        <v>1</v>
      </c>
      <c r="C5542" s="122" t="s">
        <v>2289</v>
      </c>
      <c r="D5542" s="122" t="s">
        <v>2212</v>
      </c>
      <c r="E5542" s="122">
        <v>100</v>
      </c>
      <c r="F5542" s="122">
        <v>0</v>
      </c>
      <c r="G5542" s="122">
        <v>0</v>
      </c>
      <c r="H5542" s="122">
        <v>0</v>
      </c>
      <c r="I5542" s="122">
        <v>0</v>
      </c>
      <c r="J5542" s="122">
        <v>0</v>
      </c>
      <c r="K5542" s="122">
        <v>0</v>
      </c>
      <c r="L5542" s="122">
        <v>0</v>
      </c>
      <c r="M5542" s="122">
        <v>0</v>
      </c>
      <c r="N5542" s="122">
        <v>0</v>
      </c>
      <c r="O5542" s="122">
        <v>0</v>
      </c>
      <c r="P5542" s="122">
        <v>0</v>
      </c>
      <c r="Q5542" s="122">
        <v>0</v>
      </c>
      <c r="R5542" s="122">
        <v>0</v>
      </c>
      <c r="S5542" s="122">
        <v>0</v>
      </c>
      <c r="T5542" s="122">
        <v>0</v>
      </c>
      <c r="U5542" s="122">
        <v>0</v>
      </c>
      <c r="V5542" s="122">
        <v>0</v>
      </c>
      <c r="W5542" s="122">
        <v>0</v>
      </c>
      <c r="X5542" s="122">
        <v>0</v>
      </c>
      <c r="Y5542" s="122">
        <v>0</v>
      </c>
      <c r="Z5542" s="122">
        <v>0</v>
      </c>
      <c r="AA5542" s="122">
        <v>0</v>
      </c>
      <c r="AB5542" s="122">
        <v>0</v>
      </c>
      <c r="AC5542" s="122">
        <v>0</v>
      </c>
      <c r="AD5542" s="122">
        <v>0</v>
      </c>
      <c r="AE5542" s="122">
        <v>0</v>
      </c>
      <c r="AF5542" s="122">
        <v>0</v>
      </c>
      <c r="AG5542" s="122">
        <v>0</v>
      </c>
      <c r="AH5542" s="122">
        <v>0</v>
      </c>
      <c r="AI5542" s="122">
        <v>0</v>
      </c>
      <c r="AJ5542" s="122">
        <v>0</v>
      </c>
      <c r="AK5542" s="122">
        <v>0</v>
      </c>
      <c r="AL5542" s="122">
        <v>0</v>
      </c>
    </row>
    <row r="5543" spans="1:38" hidden="1" x14ac:dyDescent="0.25">
      <c r="A5543" s="122" t="s">
        <v>2288</v>
      </c>
      <c r="B5543" s="122">
        <v>1</v>
      </c>
      <c r="C5543" s="122" t="s">
        <v>2289</v>
      </c>
      <c r="D5543" s="122" t="s">
        <v>2157</v>
      </c>
      <c r="E5543" s="122">
        <v>100</v>
      </c>
      <c r="F5543" s="122">
        <v>1.6734603800000001E-2</v>
      </c>
      <c r="G5543" s="122">
        <v>1.6033208699999999E-2</v>
      </c>
      <c r="H5543" s="122">
        <v>1.5883903800000002E-2</v>
      </c>
      <c r="I5543" s="122">
        <v>1.5394570349999999E-2</v>
      </c>
      <c r="J5543" s="122">
        <v>1.4477456999999999E-2</v>
      </c>
      <c r="K5543" s="122">
        <v>1.32715028E-2</v>
      </c>
      <c r="L5543" s="122">
        <v>1.2170478449999999E-2</v>
      </c>
      <c r="M5543" s="122">
        <v>1.121073375E-2</v>
      </c>
      <c r="N5543" s="122">
        <v>9.4772562499999997E-3</v>
      </c>
      <c r="O5543" s="122">
        <v>9.5314871999999991E-3</v>
      </c>
      <c r="P5543" s="122">
        <v>9.1567091999999999E-3</v>
      </c>
      <c r="Q5543" s="122">
        <v>9.0280161500000001E-3</v>
      </c>
      <c r="R5543" s="122">
        <v>8.3769181000000002E-3</v>
      </c>
      <c r="S5543" s="122">
        <v>8.1782608500000006E-3</v>
      </c>
      <c r="T5543" s="122">
        <v>7.9585311499999999E-3</v>
      </c>
      <c r="U5543" s="122">
        <v>7.6725455499999998E-3</v>
      </c>
      <c r="V5543" s="122">
        <v>7.0780096499999997E-3</v>
      </c>
      <c r="W5543" s="122">
        <v>6.65913155E-3</v>
      </c>
      <c r="X5543" s="122">
        <v>6.3982157500000001E-3</v>
      </c>
      <c r="Y5543" s="122">
        <v>5.8903948500000003E-3</v>
      </c>
      <c r="Z5543" s="122">
        <v>4.9578960499999996E-3</v>
      </c>
      <c r="AA5543" s="122">
        <v>5.1465728500000004E-3</v>
      </c>
      <c r="AB5543" s="122">
        <v>4.3493941E-3</v>
      </c>
      <c r="AC5543" s="122">
        <v>4.0436708500000001E-3</v>
      </c>
      <c r="AD5543" s="122">
        <v>4.1787065500000003E-3</v>
      </c>
      <c r="AE5543" s="122">
        <v>3.9439391999999997E-3</v>
      </c>
      <c r="AF5543" s="122">
        <v>4.0707264000000003E-3</v>
      </c>
      <c r="AG5543" s="122">
        <v>3.83757115E-3</v>
      </c>
      <c r="AH5543" s="122">
        <v>3.9695565500000004E-3</v>
      </c>
      <c r="AI5543" s="122">
        <v>4.3076087499999997E-3</v>
      </c>
      <c r="AJ5543" s="122">
        <v>4.4024171499999999E-3</v>
      </c>
      <c r="AK5543" s="122">
        <v>4.77802E-3</v>
      </c>
      <c r="AL5543" s="122">
        <v>0</v>
      </c>
    </row>
    <row r="5544" spans="1:38" hidden="1" x14ac:dyDescent="0.25">
      <c r="A5544" s="122" t="s">
        <v>2288</v>
      </c>
      <c r="B5544" s="122">
        <v>1</v>
      </c>
      <c r="C5544" s="122" t="s">
        <v>2289</v>
      </c>
      <c r="D5544" s="122" t="s">
        <v>2158</v>
      </c>
      <c r="E5544" s="122">
        <v>100</v>
      </c>
      <c r="F5544" s="122">
        <v>0.55614517669999997</v>
      </c>
      <c r="G5544" s="122">
        <v>0.53283553375000003</v>
      </c>
      <c r="H5544" s="122">
        <v>0.52787369910000004</v>
      </c>
      <c r="I5544" s="122">
        <v>0.51161155810000003</v>
      </c>
      <c r="J5544" s="122">
        <v>0.48113290409999998</v>
      </c>
      <c r="K5544" s="122">
        <v>0.4410550641</v>
      </c>
      <c r="L5544" s="122">
        <v>0.40446452305000002</v>
      </c>
      <c r="M5544" s="122">
        <v>0.37256907755000002</v>
      </c>
      <c r="N5544" s="122">
        <v>0.31495996965</v>
      </c>
      <c r="O5544" s="122">
        <v>0.31676227865000001</v>
      </c>
      <c r="P5544" s="122">
        <v>0.30430714469999998</v>
      </c>
      <c r="Q5544" s="122">
        <v>0.30003027160000001</v>
      </c>
      <c r="R5544" s="122">
        <v>0.27839220245000001</v>
      </c>
      <c r="S5544" s="122">
        <v>0.27179012185000001</v>
      </c>
      <c r="T5544" s="122">
        <v>0.26448781175000002</v>
      </c>
      <c r="U5544" s="122">
        <v>0.2549835775</v>
      </c>
      <c r="V5544" s="122">
        <v>0.23522519345000001</v>
      </c>
      <c r="W5544" s="122">
        <v>0.2213045572</v>
      </c>
      <c r="X5544" s="122">
        <v>0.21263350605</v>
      </c>
      <c r="Y5544" s="122">
        <v>0.195756927</v>
      </c>
      <c r="Z5544" s="122">
        <v>0.16476698349999999</v>
      </c>
      <c r="AA5544" s="122">
        <v>0.17457958709999999</v>
      </c>
      <c r="AB5544" s="122">
        <v>0.14721498625000001</v>
      </c>
      <c r="AC5544" s="122">
        <v>0.12794144245</v>
      </c>
      <c r="AD5544" s="122">
        <v>0.17610298164999999</v>
      </c>
      <c r="AE5544" s="122">
        <v>0.12545781675000001</v>
      </c>
      <c r="AF5544" s="122">
        <v>0.12461415735</v>
      </c>
      <c r="AG5544" s="122">
        <v>0.1122880008</v>
      </c>
      <c r="AH5544" s="122">
        <v>0.10132249190000001</v>
      </c>
      <c r="AI5544" s="122">
        <v>0.195488416</v>
      </c>
      <c r="AJ5544" s="122">
        <v>0.20791555910000001</v>
      </c>
      <c r="AK5544" s="122">
        <v>0.21877032895000001</v>
      </c>
      <c r="AL5544" s="122">
        <v>0</v>
      </c>
    </row>
    <row r="5545" spans="1:38" hidden="1" x14ac:dyDescent="0.25">
      <c r="A5545" s="122" t="s">
        <v>2288</v>
      </c>
      <c r="B5545" s="122">
        <v>1</v>
      </c>
      <c r="C5545" s="122" t="s">
        <v>2289</v>
      </c>
      <c r="D5545" s="122" t="s">
        <v>2159</v>
      </c>
      <c r="E5545" s="122">
        <v>100</v>
      </c>
      <c r="F5545" s="122">
        <v>0.43703037890000002</v>
      </c>
      <c r="G5545" s="122">
        <v>0.41871317935000002</v>
      </c>
      <c r="H5545" s="122">
        <v>0.41481406640000001</v>
      </c>
      <c r="I5545" s="122">
        <v>0.40203494029999998</v>
      </c>
      <c r="J5545" s="122">
        <v>0.37808418445000003</v>
      </c>
      <c r="K5545" s="122">
        <v>0.34659018944999997</v>
      </c>
      <c r="L5545" s="122">
        <v>0.31783658585000002</v>
      </c>
      <c r="M5545" s="122">
        <v>0.29277248459999999</v>
      </c>
      <c r="N5545" s="122">
        <v>0.2475020564</v>
      </c>
      <c r="O5545" s="122">
        <v>0.24891834970000001</v>
      </c>
      <c r="P5545" s="122">
        <v>0.23913084644999999</v>
      </c>
      <c r="Q5545" s="122">
        <v>0.23576999160000001</v>
      </c>
      <c r="R5545" s="122">
        <v>0.2187663504</v>
      </c>
      <c r="S5545" s="122">
        <v>0.2135782977</v>
      </c>
      <c r="T5545" s="122">
        <v>0.20783999014999999</v>
      </c>
      <c r="U5545" s="122">
        <v>0.20037136820000001</v>
      </c>
      <c r="V5545" s="122">
        <v>0.18484481950000001</v>
      </c>
      <c r="W5545" s="122">
        <v>0.1739056964</v>
      </c>
      <c r="X5545" s="122">
        <v>0.1670918056</v>
      </c>
      <c r="Y5545" s="122">
        <v>0.15382984145</v>
      </c>
      <c r="Z5545" s="122">
        <v>0.12947730139999999</v>
      </c>
      <c r="AA5545" s="122">
        <v>9.8924709350000001E-2</v>
      </c>
      <c r="AB5545" s="122">
        <v>9.0025332200000002E-2</v>
      </c>
      <c r="AC5545" s="122">
        <v>8.4291726999999997E-2</v>
      </c>
      <c r="AD5545" s="122">
        <v>0.10875108864999999</v>
      </c>
      <c r="AE5545" s="122">
        <v>8.6960112049999996E-2</v>
      </c>
      <c r="AF5545" s="122">
        <v>8.0529924550000007E-2</v>
      </c>
      <c r="AG5545" s="122">
        <v>7.743204645E-2</v>
      </c>
      <c r="AH5545" s="122">
        <v>8.3070408499999998E-2</v>
      </c>
      <c r="AI5545" s="122">
        <v>9.9262183449999999E-2</v>
      </c>
      <c r="AJ5545" s="122">
        <v>9.1973106200000002E-2</v>
      </c>
      <c r="AK5545" s="122">
        <v>0.10885916750000001</v>
      </c>
      <c r="AL5545" s="122">
        <v>0</v>
      </c>
    </row>
    <row r="5546" spans="1:38" hidden="1" x14ac:dyDescent="0.25">
      <c r="A5546" s="122" t="s">
        <v>2288</v>
      </c>
      <c r="B5546" s="122">
        <v>1</v>
      </c>
      <c r="C5546" s="122" t="s">
        <v>2289</v>
      </c>
      <c r="D5546" s="122" t="s">
        <v>2160</v>
      </c>
      <c r="E5546" s="122">
        <v>100</v>
      </c>
      <c r="F5546" s="122">
        <v>0.53182871855000002</v>
      </c>
      <c r="G5546" s="122">
        <v>0.50953824709999995</v>
      </c>
      <c r="H5546" s="122">
        <v>0.50479336210000003</v>
      </c>
      <c r="I5546" s="122">
        <v>0.48924225355000001</v>
      </c>
      <c r="J5546" s="122">
        <v>0.46009622345000001</v>
      </c>
      <c r="K5546" s="122">
        <v>0.42177071734999999</v>
      </c>
      <c r="L5546" s="122">
        <v>0.38678003280000001</v>
      </c>
      <c r="M5546" s="122">
        <v>0.35627915955</v>
      </c>
      <c r="N5546" s="122">
        <v>0.30118890385000002</v>
      </c>
      <c r="O5546" s="122">
        <v>0.30291241265000002</v>
      </c>
      <c r="P5546" s="122">
        <v>0.29100185595</v>
      </c>
      <c r="Q5546" s="122">
        <v>0.28691198174999999</v>
      </c>
      <c r="R5546" s="122">
        <v>0.26621999909999999</v>
      </c>
      <c r="S5546" s="122">
        <v>0.25990658309999998</v>
      </c>
      <c r="T5546" s="122">
        <v>0.25292355104999997</v>
      </c>
      <c r="U5546" s="122">
        <v>0.24383487435000001</v>
      </c>
      <c r="V5546" s="122">
        <v>0.22494039025000001</v>
      </c>
      <c r="W5546" s="122">
        <v>0.21162840869999999</v>
      </c>
      <c r="X5546" s="122">
        <v>0.20333648304999999</v>
      </c>
      <c r="Y5546" s="122">
        <v>0.187197804</v>
      </c>
      <c r="Z5546" s="122">
        <v>0.15756283995000001</v>
      </c>
      <c r="AA5546" s="122">
        <v>0.13960744875</v>
      </c>
      <c r="AB5546" s="122">
        <v>0.1026563284</v>
      </c>
      <c r="AC5546" s="122">
        <v>0.14286313170000001</v>
      </c>
      <c r="AD5546" s="122">
        <v>0.13570122940000001</v>
      </c>
      <c r="AE5546" s="122">
        <v>0.12183194535</v>
      </c>
      <c r="AF5546" s="122">
        <v>9.9606129449999997E-2</v>
      </c>
      <c r="AG5546" s="122">
        <v>7.3908120399999999E-2</v>
      </c>
      <c r="AH5546" s="122">
        <v>9.1956700850000003E-2</v>
      </c>
      <c r="AI5546" s="122">
        <v>7.4992306999999994E-2</v>
      </c>
      <c r="AJ5546" s="122">
        <v>5.9430484800000002E-2</v>
      </c>
      <c r="AK5546" s="122">
        <v>6.5267229149999995E-2</v>
      </c>
      <c r="AL5546" s="122">
        <v>0</v>
      </c>
    </row>
    <row r="5547" spans="1:38" hidden="1" x14ac:dyDescent="0.25">
      <c r="A5547" s="122" t="s">
        <v>2288</v>
      </c>
      <c r="B5547" s="122">
        <v>1</v>
      </c>
      <c r="C5547" s="122" t="s">
        <v>2289</v>
      </c>
      <c r="D5547" s="122" t="s">
        <v>2161</v>
      </c>
      <c r="E5547" s="122">
        <v>100</v>
      </c>
      <c r="F5547" s="122">
        <v>2.1651602047999998</v>
      </c>
      <c r="G5547" s="122">
        <v>2.074412116</v>
      </c>
      <c r="H5547" s="122">
        <v>2.0550949209499998</v>
      </c>
      <c r="I5547" s="122">
        <v>1.9917838623499999</v>
      </c>
      <c r="J5547" s="122">
        <v>1.8731256907</v>
      </c>
      <c r="K5547" s="122">
        <v>1.71709639025</v>
      </c>
      <c r="L5547" s="122">
        <v>1.5746436907500001</v>
      </c>
      <c r="M5547" s="122">
        <v>1.4504697283500001</v>
      </c>
      <c r="N5547" s="122">
        <v>1.2261884473</v>
      </c>
      <c r="O5547" s="122">
        <v>1.2332051243</v>
      </c>
      <c r="P5547" s="122">
        <v>1.1847153371000001</v>
      </c>
      <c r="Q5547" s="122">
        <v>1.16806479985</v>
      </c>
      <c r="R5547" s="122">
        <v>1.0838244132999999</v>
      </c>
      <c r="S5547" s="122">
        <v>1.0581214833499999</v>
      </c>
      <c r="T5547" s="122">
        <v>1.0296924382499999</v>
      </c>
      <c r="U5547" s="122">
        <v>0.99269096914999999</v>
      </c>
      <c r="V5547" s="122">
        <v>0.91576848730000004</v>
      </c>
      <c r="W5547" s="122">
        <v>0.86157327375000003</v>
      </c>
      <c r="X5547" s="122">
        <v>0.82781551435</v>
      </c>
      <c r="Y5547" s="122">
        <v>0.76211235315000003</v>
      </c>
      <c r="Z5547" s="122">
        <v>0.64146364924999999</v>
      </c>
      <c r="AA5547" s="122">
        <v>0.30917510155</v>
      </c>
      <c r="AB5547" s="122">
        <v>0.27465667770000002</v>
      </c>
      <c r="AC5547" s="122">
        <v>0.28541639005000002</v>
      </c>
      <c r="AD5547" s="122">
        <v>0.2693714337</v>
      </c>
      <c r="AE5547" s="122">
        <v>0.25306627594999997</v>
      </c>
      <c r="AF5547" s="122">
        <v>0.24287616835</v>
      </c>
      <c r="AG5547" s="122">
        <v>0.24353281474999999</v>
      </c>
      <c r="AH5547" s="122">
        <v>0.25477241355000002</v>
      </c>
      <c r="AI5547" s="122">
        <v>0.23930649955</v>
      </c>
      <c r="AJ5547" s="122">
        <v>0.24236236435</v>
      </c>
      <c r="AK5547" s="122">
        <v>0.2849693566</v>
      </c>
      <c r="AL5547" s="122">
        <v>0</v>
      </c>
    </row>
    <row r="5548" spans="1:38" hidden="1" x14ac:dyDescent="0.25">
      <c r="A5548" s="122" t="s">
        <v>2288</v>
      </c>
      <c r="B5548" s="122">
        <v>1</v>
      </c>
      <c r="C5548" s="122" t="s">
        <v>2289</v>
      </c>
      <c r="D5548" s="122" t="s">
        <v>2162</v>
      </c>
      <c r="E5548" s="122">
        <v>100</v>
      </c>
      <c r="F5548" s="122">
        <v>0.40775422929999999</v>
      </c>
      <c r="G5548" s="122">
        <v>0.39066407754999999</v>
      </c>
      <c r="H5548" s="122">
        <v>0.38702616239999998</v>
      </c>
      <c r="I5548" s="122">
        <v>0.3751030943</v>
      </c>
      <c r="J5548" s="122">
        <v>0.35275677039999997</v>
      </c>
      <c r="K5548" s="122">
        <v>0.32337252080000001</v>
      </c>
      <c r="L5548" s="122">
        <v>0.29654508764999998</v>
      </c>
      <c r="M5548" s="122">
        <v>0.27316000265000001</v>
      </c>
      <c r="N5548" s="122">
        <v>0.230922186</v>
      </c>
      <c r="O5548" s="122">
        <v>0.23224360275</v>
      </c>
      <c r="P5548" s="122">
        <v>0.22311175420000001</v>
      </c>
      <c r="Q5548" s="122">
        <v>0.21997603639999999</v>
      </c>
      <c r="R5548" s="122">
        <v>0.20411144959999999</v>
      </c>
      <c r="S5548" s="122">
        <v>0.19927094074999999</v>
      </c>
      <c r="T5548" s="122">
        <v>0.19391703445</v>
      </c>
      <c r="U5548" s="122">
        <v>0.18694872514999999</v>
      </c>
      <c r="V5548" s="122">
        <v>0.1724622841</v>
      </c>
      <c r="W5548" s="122">
        <v>0.16225595914999999</v>
      </c>
      <c r="X5548" s="122">
        <v>0.15589852295000001</v>
      </c>
      <c r="Y5548" s="122">
        <v>0.14352496219999999</v>
      </c>
      <c r="Z5548" s="122">
        <v>0.120803771</v>
      </c>
      <c r="AA5548" s="122">
        <v>0.25629026445000003</v>
      </c>
      <c r="AB5548" s="122">
        <v>0.2047955957</v>
      </c>
      <c r="AC5548" s="122">
        <v>0.17712889295000001</v>
      </c>
      <c r="AD5548" s="122">
        <v>0.23912554720000001</v>
      </c>
      <c r="AE5548" s="122">
        <v>0.17889347505</v>
      </c>
      <c r="AF5548" s="122">
        <v>0.28274579599999999</v>
      </c>
      <c r="AG5548" s="122">
        <v>0.2407087939</v>
      </c>
      <c r="AH5548" s="122">
        <v>0.21390278099999999</v>
      </c>
      <c r="AI5548" s="122">
        <v>0.26001857704999998</v>
      </c>
      <c r="AJ5548" s="122">
        <v>0.21656569055</v>
      </c>
      <c r="AK5548" s="122">
        <v>0.2423009518</v>
      </c>
      <c r="AL5548" s="122">
        <v>0</v>
      </c>
    </row>
    <row r="5549" spans="1:38" hidden="1" x14ac:dyDescent="0.25">
      <c r="A5549" s="122" t="s">
        <v>2288</v>
      </c>
      <c r="B5549" s="122">
        <v>1</v>
      </c>
      <c r="C5549" s="122" t="s">
        <v>2289</v>
      </c>
      <c r="D5549" s="122" t="s">
        <v>2163</v>
      </c>
      <c r="E5549" s="122">
        <v>100</v>
      </c>
      <c r="F5549" s="122">
        <v>0.41726051980000001</v>
      </c>
      <c r="G5549" s="122">
        <v>0.39977193259999999</v>
      </c>
      <c r="H5549" s="122">
        <v>0.39604920360000001</v>
      </c>
      <c r="I5549" s="122">
        <v>0.38384816575000003</v>
      </c>
      <c r="J5549" s="122">
        <v>0.36098086330000001</v>
      </c>
      <c r="K5549" s="122">
        <v>0.33091155579999998</v>
      </c>
      <c r="L5549" s="122">
        <v>0.30345867485</v>
      </c>
      <c r="M5549" s="122">
        <v>0.27952839455</v>
      </c>
      <c r="N5549" s="122">
        <v>0.23630585270000001</v>
      </c>
      <c r="O5549" s="122">
        <v>0.23765807794999999</v>
      </c>
      <c r="P5549" s="122">
        <v>0.22831333114999999</v>
      </c>
      <c r="Q5549" s="122">
        <v>0.22510450955</v>
      </c>
      <c r="R5549" s="122">
        <v>0.20887005859999999</v>
      </c>
      <c r="S5549" s="122">
        <v>0.20391669805000001</v>
      </c>
      <c r="T5549" s="122">
        <v>0.19843797385</v>
      </c>
      <c r="U5549" s="122">
        <v>0.19130720670000001</v>
      </c>
      <c r="V5549" s="122">
        <v>0.17648303069999999</v>
      </c>
      <c r="W5549" s="122">
        <v>0.16603875885</v>
      </c>
      <c r="X5549" s="122">
        <v>0.15953310579999999</v>
      </c>
      <c r="Y5549" s="122">
        <v>0.1468710708</v>
      </c>
      <c r="Z5549" s="122">
        <v>0.1236201614</v>
      </c>
      <c r="AA5549" s="122">
        <v>0.18766982500000001</v>
      </c>
      <c r="AB5549" s="122">
        <v>0.18408073110000001</v>
      </c>
      <c r="AC5549" s="122">
        <v>0.10827594685</v>
      </c>
      <c r="AD5549" s="122">
        <v>9.2517081850000002E-2</v>
      </c>
      <c r="AE5549" s="122">
        <v>0.10224645785</v>
      </c>
      <c r="AF5549" s="122">
        <v>0.11489323429999999</v>
      </c>
      <c r="AG5549" s="122">
        <v>0.14563789890000001</v>
      </c>
      <c r="AH5549" s="122">
        <v>0.11491947205</v>
      </c>
      <c r="AI5549" s="122">
        <v>0.2764984244</v>
      </c>
      <c r="AJ5549" s="122">
        <v>5.695923655E-2</v>
      </c>
      <c r="AK5549" s="122">
        <v>8.9455146999999999E-2</v>
      </c>
      <c r="AL5549" s="122">
        <v>0</v>
      </c>
    </row>
    <row r="5550" spans="1:38" hidden="1" x14ac:dyDescent="0.25">
      <c r="A5550" s="122" t="s">
        <v>2288</v>
      </c>
      <c r="B5550" s="122">
        <v>1</v>
      </c>
      <c r="C5550" s="122" t="s">
        <v>2289</v>
      </c>
      <c r="D5550" s="122" t="s">
        <v>2180</v>
      </c>
      <c r="E5550" s="122">
        <v>100</v>
      </c>
      <c r="F5550" s="122">
        <v>1.1747462E-3</v>
      </c>
      <c r="G5550" s="122">
        <v>1.125509E-3</v>
      </c>
      <c r="H5550" s="122">
        <v>1.1150279999999999E-3</v>
      </c>
      <c r="I5550" s="122">
        <v>1.0806780500000001E-3</v>
      </c>
      <c r="J5550" s="122">
        <v>1.0162974499999999E-3</v>
      </c>
      <c r="K5550" s="122">
        <v>9.3164105E-4</v>
      </c>
      <c r="L5550" s="122">
        <v>8.5435190000000003E-4</v>
      </c>
      <c r="M5550" s="122">
        <v>7.8697740000000004E-4</v>
      </c>
      <c r="N5550" s="122">
        <v>6.6528970000000003E-4</v>
      </c>
      <c r="O5550" s="122">
        <v>6.6909670000000001E-4</v>
      </c>
      <c r="P5550" s="122">
        <v>6.4278844999999998E-4</v>
      </c>
      <c r="Q5550" s="122">
        <v>6.3375504999999997E-4</v>
      </c>
      <c r="R5550" s="122">
        <v>5.8804755000000004E-4</v>
      </c>
      <c r="S5550" s="122">
        <v>5.7410264999999995E-4</v>
      </c>
      <c r="T5550" s="122">
        <v>5.5867725000000002E-4</v>
      </c>
      <c r="U5550" s="122">
        <v>5.3860119999999995E-4</v>
      </c>
      <c r="V5550" s="122">
        <v>4.9686754999999998E-4</v>
      </c>
      <c r="W5550" s="122">
        <v>4.6746199999999998E-4</v>
      </c>
      <c r="X5550" s="122">
        <v>4.4914610000000002E-4</v>
      </c>
      <c r="Y5550" s="122">
        <v>4.134966E-4</v>
      </c>
      <c r="Z5550" s="122">
        <v>3.4803735E-4</v>
      </c>
      <c r="AA5550" s="122">
        <v>3.6128195000000002E-4</v>
      </c>
      <c r="AB5550" s="122">
        <v>3.0532139999999997E-4</v>
      </c>
      <c r="AC5550" s="122">
        <v>2.8386120000000001E-4</v>
      </c>
      <c r="AD5550" s="122">
        <v>2.9333875000000001E-4</v>
      </c>
      <c r="AE5550" s="122">
        <v>2.7685820000000001E-4</v>
      </c>
      <c r="AF5550" s="122">
        <v>2.8575999999999997E-4</v>
      </c>
      <c r="AG5550" s="122">
        <v>2.6939225E-4</v>
      </c>
      <c r="AH5550" s="122">
        <v>2.7865829999999998E-4</v>
      </c>
      <c r="AI5550" s="122">
        <v>3.0238859999999999E-4</v>
      </c>
      <c r="AJ5550" s="122">
        <v>3.102E-4</v>
      </c>
      <c r="AK5550" s="122">
        <v>3.0312414999999999E-4</v>
      </c>
      <c r="AL5550" s="122">
        <v>0</v>
      </c>
    </row>
    <row r="5551" spans="1:38" hidden="1" x14ac:dyDescent="0.25">
      <c r="A5551" s="122" t="s">
        <v>2288</v>
      </c>
      <c r="B5551" s="122">
        <v>1</v>
      </c>
      <c r="C5551" s="122" t="s">
        <v>2289</v>
      </c>
      <c r="D5551" s="122" t="s">
        <v>2164</v>
      </c>
      <c r="E5551" s="122">
        <v>100</v>
      </c>
      <c r="F5551" s="122">
        <v>5.9513782899999999E-2</v>
      </c>
      <c r="G5551" s="122">
        <v>5.7019389500000003E-2</v>
      </c>
      <c r="H5551" s="122">
        <v>5.6488416399999998E-2</v>
      </c>
      <c r="I5551" s="122">
        <v>5.4748184999999998E-2</v>
      </c>
      <c r="J5551" s="122">
        <v>5.1486627049999997E-2</v>
      </c>
      <c r="K5551" s="122">
        <v>4.7197848850000002E-2</v>
      </c>
      <c r="L5551" s="122">
        <v>4.3282248299999999E-2</v>
      </c>
      <c r="M5551" s="122">
        <v>3.9869077750000002E-2</v>
      </c>
      <c r="N5551" s="122">
        <v>3.3704256949999997E-2</v>
      </c>
      <c r="O5551" s="122">
        <v>3.3897123799999998E-2</v>
      </c>
      <c r="P5551" s="122">
        <v>3.2564283700000002E-2</v>
      </c>
      <c r="Q5551" s="122">
        <v>3.2106609449999997E-2</v>
      </c>
      <c r="R5551" s="122">
        <v>2.9791093349999999E-2</v>
      </c>
      <c r="S5551" s="122">
        <v>2.9084596399999999E-2</v>
      </c>
      <c r="T5551" s="122">
        <v>2.8303167349999998E-2</v>
      </c>
      <c r="U5551" s="122">
        <v>2.72861085E-2</v>
      </c>
      <c r="V5551" s="122">
        <v>2.51717383E-2</v>
      </c>
      <c r="W5551" s="122">
        <v>2.3682073299999998E-2</v>
      </c>
      <c r="X5551" s="122">
        <v>2.2754173450000002E-2</v>
      </c>
      <c r="Y5551" s="122">
        <v>2.09481914E-2</v>
      </c>
      <c r="Z5551" s="122">
        <v>1.7631918399999998E-2</v>
      </c>
      <c r="AA5551" s="122">
        <v>1.409559845E-2</v>
      </c>
      <c r="AB5551" s="122">
        <v>2.0260111399999999E-2</v>
      </c>
      <c r="AC5551" s="122">
        <v>2.6959832150000002E-2</v>
      </c>
      <c r="AD5551" s="122">
        <v>1.1048057349999999E-2</v>
      </c>
      <c r="AE5551" s="122">
        <v>1.6689902100000001E-2</v>
      </c>
      <c r="AF5551" s="122">
        <v>1.166640815E-2</v>
      </c>
      <c r="AG5551" s="122">
        <v>9.9770495500000004E-3</v>
      </c>
      <c r="AH5551" s="122">
        <v>9.8519942999999999E-3</v>
      </c>
      <c r="AI5551" s="122">
        <v>1.0372665E-2</v>
      </c>
      <c r="AJ5551" s="122">
        <v>2.322780185E-2</v>
      </c>
      <c r="AK5551" s="122">
        <v>1.41292528E-2</v>
      </c>
      <c r="AL5551" s="122">
        <v>0</v>
      </c>
    </row>
    <row r="5552" spans="1:38" hidden="1" x14ac:dyDescent="0.25">
      <c r="A5552" s="122" t="s">
        <v>2288</v>
      </c>
      <c r="B5552" s="122">
        <v>1</v>
      </c>
      <c r="C5552" s="122" t="s">
        <v>2289</v>
      </c>
      <c r="D5552" s="122" t="s">
        <v>2165</v>
      </c>
      <c r="E5552" s="122">
        <v>100</v>
      </c>
      <c r="F5552" s="122">
        <v>0.78290057064999996</v>
      </c>
      <c r="G5552" s="122">
        <v>0.75008695665000003</v>
      </c>
      <c r="H5552" s="122">
        <v>0.74310204930000001</v>
      </c>
      <c r="I5552" s="122">
        <v>0.72020939505000003</v>
      </c>
      <c r="J5552" s="122">
        <v>0.67730377185000001</v>
      </c>
      <c r="K5552" s="122">
        <v>0.6208851152</v>
      </c>
      <c r="L5552" s="122">
        <v>0.56937562500000005</v>
      </c>
      <c r="M5552" s="122">
        <v>0.52447554505000005</v>
      </c>
      <c r="N5552" s="122">
        <v>0.44337764665000001</v>
      </c>
      <c r="O5552" s="122">
        <v>0.44591480770000003</v>
      </c>
      <c r="P5552" s="122">
        <v>0.42838137780000002</v>
      </c>
      <c r="Q5552" s="122">
        <v>0.42236070835</v>
      </c>
      <c r="R5552" s="122">
        <v>0.39190021515000001</v>
      </c>
      <c r="S5552" s="122">
        <v>0.38260628945000003</v>
      </c>
      <c r="T5552" s="122">
        <v>0.37232662805</v>
      </c>
      <c r="U5552" s="122">
        <v>0.35894726025000001</v>
      </c>
      <c r="V5552" s="122">
        <v>0.33113285059999997</v>
      </c>
      <c r="W5552" s="122">
        <v>0.31153639565000002</v>
      </c>
      <c r="X5552" s="122">
        <v>0.29932992224999999</v>
      </c>
      <c r="Y5552" s="122">
        <v>0.2755723082</v>
      </c>
      <c r="Z5552" s="122">
        <v>0.231946927</v>
      </c>
      <c r="AA5552" s="122">
        <v>0.37929768450000001</v>
      </c>
      <c r="AB5552" s="122">
        <v>0.30837559865000003</v>
      </c>
      <c r="AC5552" s="122">
        <v>0.31122188104999998</v>
      </c>
      <c r="AD5552" s="122">
        <v>0.37105378579999998</v>
      </c>
      <c r="AE5552" s="122">
        <v>0.31149550329999998</v>
      </c>
      <c r="AF5552" s="122">
        <v>0.3400434208</v>
      </c>
      <c r="AG5552" s="122">
        <v>0.28296097845000001</v>
      </c>
      <c r="AH5552" s="122">
        <v>0.20274867990000001</v>
      </c>
      <c r="AI5552" s="122">
        <v>0.35821368190000002</v>
      </c>
      <c r="AJ5552" s="122">
        <v>0.36976657094999998</v>
      </c>
      <c r="AK5552" s="122">
        <v>0.47876770429999999</v>
      </c>
      <c r="AL5552" s="122">
        <v>0</v>
      </c>
    </row>
    <row r="5553" spans="1:38" hidden="1" x14ac:dyDescent="0.25">
      <c r="A5553" s="122" t="s">
        <v>2288</v>
      </c>
      <c r="B5553" s="122">
        <v>1</v>
      </c>
      <c r="C5553" s="122" t="s">
        <v>2289</v>
      </c>
      <c r="D5553" s="122" t="s">
        <v>2166</v>
      </c>
      <c r="E5553" s="122">
        <v>100</v>
      </c>
      <c r="F5553" s="122">
        <v>0.57513639149999995</v>
      </c>
      <c r="G5553" s="122">
        <v>0.55103077064999995</v>
      </c>
      <c r="H5553" s="122">
        <v>0.54589950099999995</v>
      </c>
      <c r="I5553" s="122">
        <v>0.52908204324999997</v>
      </c>
      <c r="J5553" s="122">
        <v>0.49756260479999997</v>
      </c>
      <c r="K5553" s="122">
        <v>0.45611618825</v>
      </c>
      <c r="L5553" s="122">
        <v>0.41827615689999997</v>
      </c>
      <c r="M5553" s="122">
        <v>0.3852915475</v>
      </c>
      <c r="N5553" s="122">
        <v>0.32571520524999997</v>
      </c>
      <c r="O5553" s="122">
        <v>0.32757906074999998</v>
      </c>
      <c r="P5553" s="122">
        <v>0.31469860970000002</v>
      </c>
      <c r="Q5553" s="122">
        <v>0.3102756888</v>
      </c>
      <c r="R5553" s="122">
        <v>0.28789872560000002</v>
      </c>
      <c r="S5553" s="122">
        <v>0.28107119775</v>
      </c>
      <c r="T5553" s="122">
        <v>0.27351952680000002</v>
      </c>
      <c r="U5553" s="122">
        <v>0.26369074110000001</v>
      </c>
      <c r="V5553" s="122">
        <v>0.24325765090000001</v>
      </c>
      <c r="W5553" s="122">
        <v>0.22886165429999999</v>
      </c>
      <c r="X5553" s="122">
        <v>0.21989450315</v>
      </c>
      <c r="Y5553" s="122">
        <v>0.2024416242</v>
      </c>
      <c r="Z5553" s="122">
        <v>0.17039343574999999</v>
      </c>
      <c r="AA5553" s="122">
        <v>0.17687790119999999</v>
      </c>
      <c r="AB5553" s="122">
        <v>0.14948035805000001</v>
      </c>
      <c r="AC5553" s="122">
        <v>0.13897325190000001</v>
      </c>
      <c r="AD5553" s="122">
        <v>0.14361419875000001</v>
      </c>
      <c r="AE5553" s="122">
        <v>0.13554565469999999</v>
      </c>
      <c r="AF5553" s="122">
        <v>0.13990309284999999</v>
      </c>
      <c r="AG5553" s="122">
        <v>0.13189003464999999</v>
      </c>
      <c r="AH5553" s="122">
        <v>0.13642611274999999</v>
      </c>
      <c r="AI5553" s="122">
        <v>0.14804426365000001</v>
      </c>
      <c r="AJ5553" s="122">
        <v>0.15132549344999999</v>
      </c>
      <c r="AK5553" s="122">
        <v>0.14981241775000001</v>
      </c>
      <c r="AL5553" s="122">
        <v>0</v>
      </c>
    </row>
    <row r="5554" spans="1:38" hidden="1" x14ac:dyDescent="0.25">
      <c r="A5554" s="122" t="s">
        <v>2288</v>
      </c>
      <c r="B5554" s="122">
        <v>1</v>
      </c>
      <c r="C5554" s="122" t="s">
        <v>2289</v>
      </c>
      <c r="D5554" s="122" t="s">
        <v>2167</v>
      </c>
      <c r="E5554" s="122">
        <v>100</v>
      </c>
      <c r="F5554" s="122">
        <v>0.24844713239999999</v>
      </c>
      <c r="G5554" s="122">
        <v>0.23803399805</v>
      </c>
      <c r="H5554" s="122">
        <v>0.2358173958</v>
      </c>
      <c r="I5554" s="122">
        <v>0.22855259875</v>
      </c>
      <c r="J5554" s="122">
        <v>0.2149368468</v>
      </c>
      <c r="K5554" s="122">
        <v>0.19703284539999999</v>
      </c>
      <c r="L5554" s="122">
        <v>0.18068672715</v>
      </c>
      <c r="M5554" s="122">
        <v>0.16643805205000001</v>
      </c>
      <c r="N5554" s="122">
        <v>0.1407022926</v>
      </c>
      <c r="O5554" s="122">
        <v>0.1415074402</v>
      </c>
      <c r="P5554" s="122">
        <v>0.13594334755000001</v>
      </c>
      <c r="Q5554" s="122">
        <v>0.1340327388</v>
      </c>
      <c r="R5554" s="122">
        <v>0.1243663475</v>
      </c>
      <c r="S5554" s="122">
        <v>0.12141699644999999</v>
      </c>
      <c r="T5554" s="122">
        <v>0.11815482985</v>
      </c>
      <c r="U5554" s="122">
        <v>0.11390899555</v>
      </c>
      <c r="V5554" s="122">
        <v>0.10508231799999999</v>
      </c>
      <c r="W5554" s="122">
        <v>9.8863543550000002E-2</v>
      </c>
      <c r="X5554" s="122">
        <v>9.4989918699999995E-2</v>
      </c>
      <c r="Y5554" s="122">
        <v>8.7450632249999993E-2</v>
      </c>
      <c r="Z5554" s="122">
        <v>7.3606472049999996E-2</v>
      </c>
      <c r="AA5554" s="122">
        <v>4.0604214149999998E-2</v>
      </c>
      <c r="AB5554" s="122">
        <v>3.4436404150000002E-2</v>
      </c>
      <c r="AC5554" s="122">
        <v>3.3716791849999997E-2</v>
      </c>
      <c r="AD5554" s="122">
        <v>3.3853230499999998E-2</v>
      </c>
      <c r="AE5554" s="122">
        <v>3.2232802099999999E-2</v>
      </c>
      <c r="AF5554" s="122">
        <v>3.2659876999999997E-2</v>
      </c>
      <c r="AG5554" s="122">
        <v>3.0806815049999998E-2</v>
      </c>
      <c r="AH5554" s="122">
        <v>3.1927257450000003E-2</v>
      </c>
      <c r="AI5554" s="122">
        <v>3.4857810849999997E-2</v>
      </c>
      <c r="AJ5554" s="122">
        <v>3.8525493450000003E-2</v>
      </c>
      <c r="AK5554" s="122">
        <v>3.7073158199999998E-2</v>
      </c>
      <c r="AL5554" s="122">
        <v>0</v>
      </c>
    </row>
    <row r="5555" spans="1:38" hidden="1" x14ac:dyDescent="0.25">
      <c r="A5555" s="122" t="s">
        <v>2288</v>
      </c>
      <c r="B5555" s="122">
        <v>1</v>
      </c>
      <c r="C5555" s="122" t="s">
        <v>2289</v>
      </c>
      <c r="D5555" s="122" t="s">
        <v>2168</v>
      </c>
      <c r="E5555" s="122">
        <v>100</v>
      </c>
      <c r="F5555" s="122">
        <v>0.38319374244999999</v>
      </c>
      <c r="G5555" s="122">
        <v>0.36713299175000003</v>
      </c>
      <c r="H5555" s="122">
        <v>0.36371419999999999</v>
      </c>
      <c r="I5555" s="122">
        <v>0.35250930130000002</v>
      </c>
      <c r="J5555" s="122">
        <v>0.33150897750000002</v>
      </c>
      <c r="K5555" s="122">
        <v>0.30389464449999998</v>
      </c>
      <c r="L5555" s="122">
        <v>0.27868312304999998</v>
      </c>
      <c r="M5555" s="122">
        <v>0.25670660454999999</v>
      </c>
      <c r="N5555" s="122">
        <v>0.2170129214</v>
      </c>
      <c r="O5555" s="122">
        <v>0.21825474365</v>
      </c>
      <c r="P5555" s="122">
        <v>0.20967293845000001</v>
      </c>
      <c r="Q5555" s="122">
        <v>0.20672609954999999</v>
      </c>
      <c r="R5555" s="122">
        <v>0.19181709089999999</v>
      </c>
      <c r="S5555" s="122">
        <v>0.18726814419999999</v>
      </c>
      <c r="T5555" s="122">
        <v>0.18223672369999999</v>
      </c>
      <c r="U5555" s="122">
        <v>0.17568813850000001</v>
      </c>
      <c r="V5555" s="122">
        <v>0.16207426655000001</v>
      </c>
      <c r="W5555" s="122">
        <v>0.15248270629999999</v>
      </c>
      <c r="X5555" s="122">
        <v>0.14650820025</v>
      </c>
      <c r="Y5555" s="122">
        <v>0.134879942</v>
      </c>
      <c r="Z5555" s="122">
        <v>0.1135273297</v>
      </c>
      <c r="AA5555" s="122">
        <v>0.11784770835</v>
      </c>
      <c r="AB5555" s="122">
        <v>9.9593660350000002E-2</v>
      </c>
      <c r="AC5555" s="122">
        <v>9.2593132549999999E-2</v>
      </c>
      <c r="AD5555" s="122">
        <v>9.5685236699999995E-2</v>
      </c>
      <c r="AE5555" s="122">
        <v>9.0309442500000003E-2</v>
      </c>
      <c r="AF5555" s="122">
        <v>9.3212656000000005E-2</v>
      </c>
      <c r="AG5555" s="122">
        <v>8.7873827299999999E-2</v>
      </c>
      <c r="AH5555" s="122">
        <v>9.0896061249999993E-2</v>
      </c>
      <c r="AI5555" s="122">
        <v>9.8636839049999994E-2</v>
      </c>
      <c r="AJ5555" s="122">
        <v>0.10079345989999999</v>
      </c>
      <c r="AK5555" s="122">
        <v>9.8416376149999998E-2</v>
      </c>
      <c r="AL5555" s="122">
        <v>0</v>
      </c>
    </row>
    <row r="5556" spans="1:38" hidden="1" x14ac:dyDescent="0.25">
      <c r="A5556" s="122" t="s">
        <v>2290</v>
      </c>
      <c r="B5556" s="122">
        <v>1</v>
      </c>
      <c r="C5556" s="122" t="s">
        <v>2291</v>
      </c>
      <c r="D5556" s="122" t="s">
        <v>2120</v>
      </c>
      <c r="E5556" s="122">
        <v>101</v>
      </c>
      <c r="F5556" s="122">
        <v>0</v>
      </c>
      <c r="G5556" s="122">
        <v>0</v>
      </c>
      <c r="H5556" s="122">
        <v>0</v>
      </c>
      <c r="I5556" s="122">
        <v>0</v>
      </c>
      <c r="J5556" s="122">
        <v>0</v>
      </c>
      <c r="K5556" s="122">
        <v>0</v>
      </c>
      <c r="L5556" s="122">
        <v>0</v>
      </c>
      <c r="M5556" s="122">
        <v>0</v>
      </c>
      <c r="N5556" s="122">
        <v>0</v>
      </c>
      <c r="O5556" s="122">
        <v>0</v>
      </c>
      <c r="P5556" s="122">
        <v>0</v>
      </c>
      <c r="Q5556" s="122">
        <v>0</v>
      </c>
      <c r="R5556" s="122">
        <v>0</v>
      </c>
      <c r="S5556" s="122">
        <v>0</v>
      </c>
      <c r="T5556" s="122">
        <v>0</v>
      </c>
      <c r="U5556" s="122">
        <v>0</v>
      </c>
      <c r="V5556" s="122">
        <v>0</v>
      </c>
      <c r="W5556" s="122">
        <v>0</v>
      </c>
      <c r="X5556" s="122">
        <v>0</v>
      </c>
      <c r="Y5556" s="122">
        <v>0</v>
      </c>
      <c r="Z5556" s="122">
        <v>0</v>
      </c>
      <c r="AA5556" s="122">
        <v>0</v>
      </c>
      <c r="AB5556" s="122">
        <v>0</v>
      </c>
      <c r="AC5556" s="122">
        <v>0</v>
      </c>
      <c r="AD5556" s="122">
        <v>0</v>
      </c>
      <c r="AE5556" s="122">
        <v>0</v>
      </c>
      <c r="AF5556" s="122">
        <v>0</v>
      </c>
      <c r="AG5556" s="122">
        <v>0</v>
      </c>
      <c r="AH5556" s="122">
        <v>0</v>
      </c>
      <c r="AI5556" s="122">
        <v>0</v>
      </c>
      <c r="AJ5556" s="122">
        <v>0</v>
      </c>
      <c r="AK5556" s="122">
        <v>0</v>
      </c>
      <c r="AL5556" s="122">
        <v>0</v>
      </c>
    </row>
    <row r="5557" spans="1:38" hidden="1" x14ac:dyDescent="0.25">
      <c r="A5557" s="122" t="s">
        <v>2290</v>
      </c>
      <c r="B5557" s="122">
        <v>1</v>
      </c>
      <c r="C5557" s="122" t="s">
        <v>2291</v>
      </c>
      <c r="D5557" s="122" t="s">
        <v>2121</v>
      </c>
      <c r="E5557" s="122">
        <v>101</v>
      </c>
      <c r="F5557" s="122">
        <v>0</v>
      </c>
      <c r="G5557" s="122">
        <v>0</v>
      </c>
      <c r="H5557" s="122">
        <v>0</v>
      </c>
      <c r="I5557" s="122">
        <v>0</v>
      </c>
      <c r="J5557" s="122">
        <v>0</v>
      </c>
      <c r="K5557" s="122">
        <v>0</v>
      </c>
      <c r="L5557" s="122">
        <v>0</v>
      </c>
      <c r="M5557" s="122">
        <v>0</v>
      </c>
      <c r="N5557" s="122">
        <v>0</v>
      </c>
      <c r="O5557" s="122">
        <v>0</v>
      </c>
      <c r="P5557" s="122">
        <v>0</v>
      </c>
      <c r="Q5557" s="122">
        <v>0</v>
      </c>
      <c r="R5557" s="122">
        <v>0</v>
      </c>
      <c r="S5557" s="122">
        <v>0</v>
      </c>
      <c r="T5557" s="122">
        <v>0</v>
      </c>
      <c r="U5557" s="122">
        <v>0</v>
      </c>
      <c r="V5557" s="122">
        <v>0</v>
      </c>
      <c r="W5557" s="122">
        <v>0</v>
      </c>
      <c r="X5557" s="122">
        <v>0</v>
      </c>
      <c r="Y5557" s="122">
        <v>0</v>
      </c>
      <c r="Z5557" s="122">
        <v>0</v>
      </c>
      <c r="AA5557" s="122">
        <v>0</v>
      </c>
      <c r="AB5557" s="122">
        <v>0</v>
      </c>
      <c r="AC5557" s="122">
        <v>0</v>
      </c>
      <c r="AD5557" s="122">
        <v>0</v>
      </c>
      <c r="AE5557" s="122">
        <v>0</v>
      </c>
      <c r="AF5557" s="122">
        <v>0</v>
      </c>
      <c r="AG5557" s="122">
        <v>0</v>
      </c>
      <c r="AH5557" s="122">
        <v>0</v>
      </c>
      <c r="AI5557" s="122">
        <v>0</v>
      </c>
      <c r="AJ5557" s="122">
        <v>0</v>
      </c>
      <c r="AK5557" s="122">
        <v>0</v>
      </c>
      <c r="AL5557" s="122">
        <v>0</v>
      </c>
    </row>
    <row r="5558" spans="1:38" hidden="1" x14ac:dyDescent="0.25">
      <c r="A5558" s="122" t="s">
        <v>2290</v>
      </c>
      <c r="B5558" s="122">
        <v>1</v>
      </c>
      <c r="C5558" s="122" t="s">
        <v>2291</v>
      </c>
      <c r="D5558" s="122" t="s">
        <v>2122</v>
      </c>
      <c r="E5558" s="122">
        <v>101</v>
      </c>
      <c r="F5558" s="122">
        <v>0</v>
      </c>
      <c r="G5558" s="122">
        <v>0</v>
      </c>
      <c r="H5558" s="122">
        <v>0</v>
      </c>
      <c r="I5558" s="122">
        <v>0</v>
      </c>
      <c r="J5558" s="122">
        <v>0</v>
      </c>
      <c r="K5558" s="122">
        <v>0</v>
      </c>
      <c r="L5558" s="122">
        <v>0</v>
      </c>
      <c r="M5558" s="122">
        <v>0</v>
      </c>
      <c r="N5558" s="122">
        <v>0</v>
      </c>
      <c r="O5558" s="122">
        <v>0</v>
      </c>
      <c r="P5558" s="122">
        <v>0</v>
      </c>
      <c r="Q5558" s="122">
        <v>0</v>
      </c>
      <c r="R5558" s="122">
        <v>0</v>
      </c>
      <c r="S5558" s="122">
        <v>0</v>
      </c>
      <c r="T5558" s="122">
        <v>0</v>
      </c>
      <c r="U5558" s="122">
        <v>0</v>
      </c>
      <c r="V5558" s="122">
        <v>0</v>
      </c>
      <c r="W5558" s="122">
        <v>0</v>
      </c>
      <c r="X5558" s="122">
        <v>0</v>
      </c>
      <c r="Y5558" s="122">
        <v>0</v>
      </c>
      <c r="Z5558" s="122">
        <v>0</v>
      </c>
      <c r="AA5558" s="122">
        <v>0</v>
      </c>
      <c r="AB5558" s="122">
        <v>0</v>
      </c>
      <c r="AC5558" s="122">
        <v>0</v>
      </c>
      <c r="AD5558" s="122">
        <v>0</v>
      </c>
      <c r="AE5558" s="122">
        <v>0</v>
      </c>
      <c r="AF5558" s="122">
        <v>0</v>
      </c>
      <c r="AG5558" s="122">
        <v>0</v>
      </c>
      <c r="AH5558" s="122">
        <v>0</v>
      </c>
      <c r="AI5558" s="122">
        <v>0</v>
      </c>
      <c r="AJ5558" s="122">
        <v>0</v>
      </c>
      <c r="AK5558" s="122">
        <v>0</v>
      </c>
      <c r="AL5558" s="122">
        <v>0</v>
      </c>
    </row>
    <row r="5559" spans="1:38" hidden="1" x14ac:dyDescent="0.25">
      <c r="A5559" s="122" t="s">
        <v>2290</v>
      </c>
      <c r="B5559" s="122">
        <v>1</v>
      </c>
      <c r="C5559" s="122" t="s">
        <v>2291</v>
      </c>
      <c r="D5559" s="122" t="s">
        <v>2175</v>
      </c>
      <c r="E5559" s="122">
        <v>101</v>
      </c>
      <c r="F5559" s="122">
        <v>0</v>
      </c>
      <c r="G5559" s="122">
        <v>0</v>
      </c>
      <c r="H5559" s="122">
        <v>0</v>
      </c>
      <c r="I5559" s="122">
        <v>0</v>
      </c>
      <c r="J5559" s="122">
        <v>0</v>
      </c>
      <c r="K5559" s="122">
        <v>0</v>
      </c>
      <c r="L5559" s="122">
        <v>0</v>
      </c>
      <c r="M5559" s="122">
        <v>0</v>
      </c>
      <c r="N5559" s="122">
        <v>0</v>
      </c>
      <c r="O5559" s="122">
        <v>0</v>
      </c>
      <c r="P5559" s="122">
        <v>0</v>
      </c>
      <c r="Q5559" s="122">
        <v>0</v>
      </c>
      <c r="R5559" s="122">
        <v>0</v>
      </c>
      <c r="S5559" s="122">
        <v>0</v>
      </c>
      <c r="T5559" s="122">
        <v>0</v>
      </c>
      <c r="U5559" s="122">
        <v>0</v>
      </c>
      <c r="V5559" s="122">
        <v>0</v>
      </c>
      <c r="W5559" s="122">
        <v>0</v>
      </c>
      <c r="X5559" s="122">
        <v>0</v>
      </c>
      <c r="Y5559" s="122">
        <v>0</v>
      </c>
      <c r="Z5559" s="122">
        <v>0</v>
      </c>
      <c r="AA5559" s="122">
        <v>0</v>
      </c>
      <c r="AB5559" s="122">
        <v>0</v>
      </c>
      <c r="AC5559" s="122">
        <v>0</v>
      </c>
      <c r="AD5559" s="122">
        <v>0</v>
      </c>
      <c r="AE5559" s="122">
        <v>0</v>
      </c>
      <c r="AF5559" s="122">
        <v>0</v>
      </c>
      <c r="AG5559" s="122">
        <v>0</v>
      </c>
      <c r="AH5559" s="122">
        <v>0</v>
      </c>
      <c r="AI5559" s="122">
        <v>0</v>
      </c>
      <c r="AJ5559" s="122">
        <v>0</v>
      </c>
      <c r="AK5559" s="122">
        <v>0</v>
      </c>
      <c r="AL5559" s="122">
        <v>0</v>
      </c>
    </row>
    <row r="5560" spans="1:38" hidden="1" x14ac:dyDescent="0.25">
      <c r="A5560" s="122" t="s">
        <v>2290</v>
      </c>
      <c r="B5560" s="122">
        <v>1</v>
      </c>
      <c r="C5560" s="122" t="s">
        <v>2291</v>
      </c>
      <c r="D5560" s="122" t="s">
        <v>2123</v>
      </c>
      <c r="E5560" s="122">
        <v>101</v>
      </c>
      <c r="F5560" s="122">
        <v>0</v>
      </c>
      <c r="G5560" s="122">
        <v>0</v>
      </c>
      <c r="H5560" s="122">
        <v>0</v>
      </c>
      <c r="I5560" s="122">
        <v>0</v>
      </c>
      <c r="J5560" s="122">
        <v>0</v>
      </c>
      <c r="K5560" s="122">
        <v>0</v>
      </c>
      <c r="L5560" s="122">
        <v>0</v>
      </c>
      <c r="M5560" s="122">
        <v>0</v>
      </c>
      <c r="N5560" s="122">
        <v>0</v>
      </c>
      <c r="O5560" s="122">
        <v>0</v>
      </c>
      <c r="P5560" s="122">
        <v>0</v>
      </c>
      <c r="Q5560" s="122">
        <v>0</v>
      </c>
      <c r="R5560" s="122">
        <v>0</v>
      </c>
      <c r="S5560" s="122">
        <v>0</v>
      </c>
      <c r="T5560" s="122">
        <v>0</v>
      </c>
      <c r="U5560" s="122">
        <v>0</v>
      </c>
      <c r="V5560" s="122">
        <v>0</v>
      </c>
      <c r="W5560" s="122">
        <v>0</v>
      </c>
      <c r="X5560" s="122">
        <v>0</v>
      </c>
      <c r="Y5560" s="122">
        <v>0</v>
      </c>
      <c r="Z5560" s="122">
        <v>0</v>
      </c>
      <c r="AA5560" s="122">
        <v>0</v>
      </c>
      <c r="AB5560" s="122">
        <v>0</v>
      </c>
      <c r="AC5560" s="122">
        <v>0</v>
      </c>
      <c r="AD5560" s="122">
        <v>0</v>
      </c>
      <c r="AE5560" s="122">
        <v>0</v>
      </c>
      <c r="AF5560" s="122">
        <v>0</v>
      </c>
      <c r="AG5560" s="122">
        <v>0</v>
      </c>
      <c r="AH5560" s="122">
        <v>0</v>
      </c>
      <c r="AI5560" s="122">
        <v>0</v>
      </c>
      <c r="AJ5560" s="122">
        <v>0</v>
      </c>
      <c r="AK5560" s="122">
        <v>0</v>
      </c>
      <c r="AL5560" s="122">
        <v>0</v>
      </c>
    </row>
    <row r="5561" spans="1:38" x14ac:dyDescent="0.25">
      <c r="A5561" s="122" t="s">
        <v>2290</v>
      </c>
      <c r="B5561" s="122">
        <v>1</v>
      </c>
      <c r="C5561" s="122" t="s">
        <v>2291</v>
      </c>
      <c r="D5561" s="122" t="s">
        <v>2124</v>
      </c>
      <c r="E5561" s="122">
        <v>101</v>
      </c>
      <c r="F5561" s="122">
        <v>6.4591944900000003E-2</v>
      </c>
      <c r="G5561" s="122">
        <v>6.1380667549999997E-2</v>
      </c>
      <c r="H5561" s="122">
        <v>6.4738129000000005E-2</v>
      </c>
      <c r="I5561" s="122">
        <v>6.5990234849999996E-2</v>
      </c>
      <c r="J5561" s="122">
        <v>6.4456147800000002E-2</v>
      </c>
      <c r="K5561" s="122">
        <v>6.6816593549999997E-2</v>
      </c>
      <c r="L5561" s="122">
        <v>7.8367139650000001E-2</v>
      </c>
      <c r="M5561" s="122">
        <v>7.5176194500000001E-2</v>
      </c>
      <c r="N5561" s="122">
        <v>6.7278187599999997E-2</v>
      </c>
      <c r="O5561" s="122">
        <v>5.9854824299999998E-2</v>
      </c>
      <c r="P5561" s="122">
        <v>1.3475917550000001E-2</v>
      </c>
      <c r="Q5561" s="122">
        <v>1.790257495E-2</v>
      </c>
      <c r="R5561" s="122">
        <v>4.3730980799999999E-2</v>
      </c>
      <c r="S5561" s="122">
        <v>4.9112029600000003E-2</v>
      </c>
      <c r="T5561" s="122">
        <v>4.9381609850000001E-2</v>
      </c>
      <c r="U5561" s="122">
        <v>3.9051153200000001E-2</v>
      </c>
      <c r="V5561" s="122">
        <v>5.6731002199999998E-2</v>
      </c>
      <c r="W5561" s="122">
        <v>2.9157777749999999E-2</v>
      </c>
      <c r="X5561" s="122">
        <v>2.9611687300000002E-2</v>
      </c>
      <c r="Y5561" s="122">
        <v>2.4926447649999999E-2</v>
      </c>
      <c r="Z5561" s="122">
        <v>2.5341229699999999E-2</v>
      </c>
      <c r="AA5561" s="122">
        <v>2.4620717350000001E-2</v>
      </c>
      <c r="AB5561" s="122">
        <v>2.4362095149999999E-2</v>
      </c>
      <c r="AC5561" s="122">
        <v>2.6405161650000002E-2</v>
      </c>
      <c r="AD5561" s="122">
        <v>2.6097541950000001E-2</v>
      </c>
      <c r="AE5561" s="122">
        <v>0</v>
      </c>
      <c r="AF5561" s="122">
        <v>0</v>
      </c>
      <c r="AG5561" s="122">
        <v>0</v>
      </c>
      <c r="AH5561" s="122">
        <v>0</v>
      </c>
      <c r="AI5561" s="122">
        <v>0</v>
      </c>
      <c r="AJ5561" s="122">
        <v>0</v>
      </c>
      <c r="AK5561" s="122">
        <v>0</v>
      </c>
      <c r="AL5561" s="122">
        <v>0</v>
      </c>
    </row>
    <row r="5562" spans="1:38" hidden="1" x14ac:dyDescent="0.25">
      <c r="A5562" s="122" t="s">
        <v>2290</v>
      </c>
      <c r="B5562" s="122">
        <v>1</v>
      </c>
      <c r="C5562" s="122" t="s">
        <v>2291</v>
      </c>
      <c r="D5562" s="122" t="s">
        <v>474</v>
      </c>
      <c r="E5562" s="122">
        <v>101</v>
      </c>
      <c r="F5562" s="122">
        <v>0</v>
      </c>
      <c r="G5562" s="122">
        <v>0</v>
      </c>
      <c r="H5562" s="122">
        <v>0</v>
      </c>
      <c r="I5562" s="122">
        <v>0</v>
      </c>
      <c r="J5562" s="122">
        <v>0</v>
      </c>
      <c r="K5562" s="122">
        <v>0</v>
      </c>
      <c r="L5562" s="122">
        <v>0</v>
      </c>
      <c r="M5562" s="122">
        <v>0</v>
      </c>
      <c r="N5562" s="122">
        <v>0</v>
      </c>
      <c r="O5562" s="122">
        <v>0</v>
      </c>
      <c r="P5562" s="122">
        <v>0</v>
      </c>
      <c r="Q5562" s="122">
        <v>0</v>
      </c>
      <c r="R5562" s="122">
        <v>0</v>
      </c>
      <c r="S5562" s="122">
        <v>0</v>
      </c>
      <c r="T5562" s="122">
        <v>0</v>
      </c>
      <c r="U5562" s="122">
        <v>0</v>
      </c>
      <c r="V5562" s="122">
        <v>0</v>
      </c>
      <c r="W5562" s="122">
        <v>0</v>
      </c>
      <c r="X5562" s="122">
        <v>0</v>
      </c>
      <c r="Y5562" s="122">
        <v>0</v>
      </c>
      <c r="Z5562" s="122">
        <v>0</v>
      </c>
      <c r="AA5562" s="122">
        <v>0</v>
      </c>
      <c r="AB5562" s="122">
        <v>0</v>
      </c>
      <c r="AC5562" s="122">
        <v>0</v>
      </c>
      <c r="AD5562" s="122">
        <v>0</v>
      </c>
      <c r="AE5562" s="122">
        <v>0</v>
      </c>
      <c r="AF5562" s="122">
        <v>0</v>
      </c>
      <c r="AG5562" s="122">
        <v>0</v>
      </c>
      <c r="AH5562" s="122">
        <v>0</v>
      </c>
      <c r="AI5562" s="122">
        <v>0</v>
      </c>
      <c r="AJ5562" s="122">
        <v>0</v>
      </c>
      <c r="AK5562" s="122">
        <v>0</v>
      </c>
      <c r="AL5562" s="122">
        <v>0</v>
      </c>
    </row>
    <row r="5563" spans="1:38" hidden="1" x14ac:dyDescent="0.25">
      <c r="A5563" s="122" t="s">
        <v>2290</v>
      </c>
      <c r="B5563" s="122">
        <v>1</v>
      </c>
      <c r="C5563" s="122" t="s">
        <v>2291</v>
      </c>
      <c r="D5563" s="122" t="s">
        <v>2125</v>
      </c>
      <c r="E5563" s="122">
        <v>101</v>
      </c>
      <c r="F5563" s="122">
        <v>0</v>
      </c>
      <c r="G5563" s="122">
        <v>0</v>
      </c>
      <c r="H5563" s="122">
        <v>0</v>
      </c>
      <c r="I5563" s="122">
        <v>0</v>
      </c>
      <c r="J5563" s="122">
        <v>0</v>
      </c>
      <c r="K5563" s="122">
        <v>0</v>
      </c>
      <c r="L5563" s="122">
        <v>0</v>
      </c>
      <c r="M5563" s="122">
        <v>0</v>
      </c>
      <c r="N5563" s="122">
        <v>0</v>
      </c>
      <c r="O5563" s="122">
        <v>0</v>
      </c>
      <c r="P5563" s="122">
        <v>0</v>
      </c>
      <c r="Q5563" s="122">
        <v>0</v>
      </c>
      <c r="R5563" s="122">
        <v>0</v>
      </c>
      <c r="S5563" s="122">
        <v>0</v>
      </c>
      <c r="T5563" s="122">
        <v>0</v>
      </c>
      <c r="U5563" s="122">
        <v>0</v>
      </c>
      <c r="V5563" s="122">
        <v>0</v>
      </c>
      <c r="W5563" s="122">
        <v>0</v>
      </c>
      <c r="X5563" s="122">
        <v>0</v>
      </c>
      <c r="Y5563" s="122">
        <v>0</v>
      </c>
      <c r="Z5563" s="122">
        <v>0</v>
      </c>
      <c r="AA5563" s="122">
        <v>0</v>
      </c>
      <c r="AB5563" s="122">
        <v>0</v>
      </c>
      <c r="AC5563" s="122">
        <v>0</v>
      </c>
      <c r="AD5563" s="122">
        <v>0</v>
      </c>
      <c r="AE5563" s="122">
        <v>0</v>
      </c>
      <c r="AF5563" s="122">
        <v>0</v>
      </c>
      <c r="AG5563" s="122">
        <v>0</v>
      </c>
      <c r="AH5563" s="122">
        <v>0</v>
      </c>
      <c r="AI5563" s="122">
        <v>0</v>
      </c>
      <c r="AJ5563" s="122">
        <v>0</v>
      </c>
      <c r="AK5563" s="122">
        <v>0</v>
      </c>
      <c r="AL5563" s="122">
        <v>0</v>
      </c>
    </row>
    <row r="5564" spans="1:38" hidden="1" x14ac:dyDescent="0.25">
      <c r="A5564" s="122" t="s">
        <v>2290</v>
      </c>
      <c r="B5564" s="122">
        <v>1</v>
      </c>
      <c r="C5564" s="122" t="s">
        <v>2291</v>
      </c>
      <c r="D5564" s="122" t="s">
        <v>2126</v>
      </c>
      <c r="E5564" s="122">
        <v>101</v>
      </c>
      <c r="F5564" s="122">
        <v>0</v>
      </c>
      <c r="G5564" s="122">
        <v>0</v>
      </c>
      <c r="H5564" s="122">
        <v>0</v>
      </c>
      <c r="I5564" s="122">
        <v>0</v>
      </c>
      <c r="J5564" s="122">
        <v>0</v>
      </c>
      <c r="K5564" s="122">
        <v>0</v>
      </c>
      <c r="L5564" s="122">
        <v>0</v>
      </c>
      <c r="M5564" s="122">
        <v>0</v>
      </c>
      <c r="N5564" s="122">
        <v>0</v>
      </c>
      <c r="O5564" s="122">
        <v>0</v>
      </c>
      <c r="P5564" s="122">
        <v>0</v>
      </c>
      <c r="Q5564" s="122">
        <v>0</v>
      </c>
      <c r="R5564" s="122">
        <v>0</v>
      </c>
      <c r="S5564" s="122">
        <v>0</v>
      </c>
      <c r="T5564" s="122">
        <v>0</v>
      </c>
      <c r="U5564" s="122">
        <v>0</v>
      </c>
      <c r="V5564" s="122">
        <v>0</v>
      </c>
      <c r="W5564" s="122">
        <v>0</v>
      </c>
      <c r="X5564" s="122">
        <v>0</v>
      </c>
      <c r="Y5564" s="122">
        <v>0</v>
      </c>
      <c r="Z5564" s="122">
        <v>0</v>
      </c>
      <c r="AA5564" s="122">
        <v>0</v>
      </c>
      <c r="AB5564" s="122">
        <v>0</v>
      </c>
      <c r="AC5564" s="122">
        <v>0</v>
      </c>
      <c r="AD5564" s="122">
        <v>0</v>
      </c>
      <c r="AE5564" s="122">
        <v>0</v>
      </c>
      <c r="AF5564" s="122">
        <v>0</v>
      </c>
      <c r="AG5564" s="122">
        <v>0</v>
      </c>
      <c r="AH5564" s="122">
        <v>0</v>
      </c>
      <c r="AI5564" s="122">
        <v>0</v>
      </c>
      <c r="AJ5564" s="122">
        <v>0</v>
      </c>
      <c r="AK5564" s="122">
        <v>0</v>
      </c>
      <c r="AL5564" s="122">
        <v>0</v>
      </c>
    </row>
    <row r="5565" spans="1:38" hidden="1" x14ac:dyDescent="0.25">
      <c r="A5565" s="122" t="s">
        <v>2290</v>
      </c>
      <c r="B5565" s="122">
        <v>1</v>
      </c>
      <c r="C5565" s="122" t="s">
        <v>2291</v>
      </c>
      <c r="D5565" s="122" t="s">
        <v>2127</v>
      </c>
      <c r="E5565" s="122">
        <v>101</v>
      </c>
      <c r="F5565" s="122">
        <v>0</v>
      </c>
      <c r="G5565" s="122">
        <v>0</v>
      </c>
      <c r="H5565" s="122">
        <v>0</v>
      </c>
      <c r="I5565" s="122">
        <v>0</v>
      </c>
      <c r="J5565" s="122">
        <v>0</v>
      </c>
      <c r="K5565" s="122">
        <v>0</v>
      </c>
      <c r="L5565" s="122">
        <v>0</v>
      </c>
      <c r="M5565" s="122">
        <v>0</v>
      </c>
      <c r="N5565" s="122">
        <v>0</v>
      </c>
      <c r="O5565" s="122">
        <v>0</v>
      </c>
      <c r="P5565" s="122">
        <v>0</v>
      </c>
      <c r="Q5565" s="122">
        <v>0</v>
      </c>
      <c r="R5565" s="122">
        <v>0</v>
      </c>
      <c r="S5565" s="122">
        <v>0</v>
      </c>
      <c r="T5565" s="122">
        <v>0</v>
      </c>
      <c r="U5565" s="122">
        <v>0</v>
      </c>
      <c r="V5565" s="122">
        <v>0</v>
      </c>
      <c r="W5565" s="122">
        <v>0</v>
      </c>
      <c r="X5565" s="122">
        <v>0</v>
      </c>
      <c r="Y5565" s="122">
        <v>0</v>
      </c>
      <c r="Z5565" s="122">
        <v>0</v>
      </c>
      <c r="AA5565" s="122">
        <v>0</v>
      </c>
      <c r="AB5565" s="122">
        <v>0</v>
      </c>
      <c r="AC5565" s="122">
        <v>0</v>
      </c>
      <c r="AD5565" s="122">
        <v>0</v>
      </c>
      <c r="AE5565" s="122">
        <v>0</v>
      </c>
      <c r="AF5565" s="122">
        <v>0</v>
      </c>
      <c r="AG5565" s="122">
        <v>0</v>
      </c>
      <c r="AH5565" s="122">
        <v>0</v>
      </c>
      <c r="AI5565" s="122">
        <v>0</v>
      </c>
      <c r="AJ5565" s="122">
        <v>0</v>
      </c>
      <c r="AK5565" s="122">
        <v>0</v>
      </c>
      <c r="AL5565" s="122">
        <v>0</v>
      </c>
    </row>
    <row r="5566" spans="1:38" hidden="1" x14ac:dyDescent="0.25">
      <c r="A5566" s="122" t="s">
        <v>2290</v>
      </c>
      <c r="B5566" s="122">
        <v>1</v>
      </c>
      <c r="C5566" s="122" t="s">
        <v>2291</v>
      </c>
      <c r="D5566" s="122" t="s">
        <v>2128</v>
      </c>
      <c r="E5566" s="122">
        <v>101</v>
      </c>
      <c r="F5566" s="122">
        <v>0</v>
      </c>
      <c r="G5566" s="122">
        <v>0</v>
      </c>
      <c r="H5566" s="122">
        <v>0</v>
      </c>
      <c r="I5566" s="122">
        <v>0</v>
      </c>
      <c r="J5566" s="122">
        <v>0</v>
      </c>
      <c r="K5566" s="122">
        <v>0</v>
      </c>
      <c r="L5566" s="122">
        <v>0</v>
      </c>
      <c r="M5566" s="122">
        <v>0</v>
      </c>
      <c r="N5566" s="122">
        <v>0</v>
      </c>
      <c r="O5566" s="122">
        <v>0</v>
      </c>
      <c r="P5566" s="122">
        <v>0</v>
      </c>
      <c r="Q5566" s="122">
        <v>0</v>
      </c>
      <c r="R5566" s="122">
        <v>0</v>
      </c>
      <c r="S5566" s="122">
        <v>0</v>
      </c>
      <c r="T5566" s="122">
        <v>0</v>
      </c>
      <c r="U5566" s="122">
        <v>0</v>
      </c>
      <c r="V5566" s="122">
        <v>0</v>
      </c>
      <c r="W5566" s="122">
        <v>0</v>
      </c>
      <c r="X5566" s="122">
        <v>0</v>
      </c>
      <c r="Y5566" s="122">
        <v>0</v>
      </c>
      <c r="Z5566" s="122">
        <v>0</v>
      </c>
      <c r="AA5566" s="122">
        <v>0</v>
      </c>
      <c r="AB5566" s="122">
        <v>0</v>
      </c>
      <c r="AC5566" s="122">
        <v>0</v>
      </c>
      <c r="AD5566" s="122">
        <v>0</v>
      </c>
      <c r="AE5566" s="122">
        <v>0</v>
      </c>
      <c r="AF5566" s="122">
        <v>0</v>
      </c>
      <c r="AG5566" s="122">
        <v>0</v>
      </c>
      <c r="AH5566" s="122">
        <v>0</v>
      </c>
      <c r="AI5566" s="122">
        <v>0</v>
      </c>
      <c r="AJ5566" s="122">
        <v>0</v>
      </c>
      <c r="AK5566" s="122">
        <v>0</v>
      </c>
      <c r="AL5566" s="122">
        <v>0</v>
      </c>
    </row>
    <row r="5567" spans="1:38" hidden="1" x14ac:dyDescent="0.25">
      <c r="A5567" s="122" t="s">
        <v>2290</v>
      </c>
      <c r="B5567" s="122">
        <v>1</v>
      </c>
      <c r="C5567" s="122" t="s">
        <v>2291</v>
      </c>
      <c r="D5567" s="122" t="s">
        <v>2210</v>
      </c>
      <c r="E5567" s="122">
        <v>101</v>
      </c>
      <c r="F5567" s="122">
        <v>0</v>
      </c>
      <c r="G5567" s="122">
        <v>0</v>
      </c>
      <c r="H5567" s="122">
        <v>0</v>
      </c>
      <c r="I5567" s="122">
        <v>0</v>
      </c>
      <c r="J5567" s="122">
        <v>0</v>
      </c>
      <c r="K5567" s="122">
        <v>0</v>
      </c>
      <c r="L5567" s="122">
        <v>0</v>
      </c>
      <c r="M5567" s="122">
        <v>0</v>
      </c>
      <c r="N5567" s="122">
        <v>0</v>
      </c>
      <c r="O5567" s="122">
        <v>0</v>
      </c>
      <c r="P5567" s="122">
        <v>0</v>
      </c>
      <c r="Q5567" s="122">
        <v>0</v>
      </c>
      <c r="R5567" s="122">
        <v>0</v>
      </c>
      <c r="S5567" s="122">
        <v>0</v>
      </c>
      <c r="T5567" s="122">
        <v>0</v>
      </c>
      <c r="U5567" s="122">
        <v>0</v>
      </c>
      <c r="V5567" s="122">
        <v>0</v>
      </c>
      <c r="W5567" s="122">
        <v>0</v>
      </c>
      <c r="X5567" s="122">
        <v>0</v>
      </c>
      <c r="Y5567" s="122">
        <v>0</v>
      </c>
      <c r="Z5567" s="122">
        <v>0</v>
      </c>
      <c r="AA5567" s="122">
        <v>0</v>
      </c>
      <c r="AB5567" s="122">
        <v>0</v>
      </c>
      <c r="AC5567" s="122">
        <v>0</v>
      </c>
      <c r="AD5567" s="122">
        <v>0</v>
      </c>
      <c r="AE5567" s="122">
        <v>0</v>
      </c>
      <c r="AF5567" s="122">
        <v>0</v>
      </c>
      <c r="AG5567" s="122">
        <v>0</v>
      </c>
      <c r="AH5567" s="122">
        <v>0</v>
      </c>
      <c r="AI5567" s="122">
        <v>0</v>
      </c>
      <c r="AJ5567" s="122">
        <v>0</v>
      </c>
      <c r="AK5567" s="122">
        <v>0</v>
      </c>
      <c r="AL5567" s="122">
        <v>0</v>
      </c>
    </row>
    <row r="5568" spans="1:38" hidden="1" x14ac:dyDescent="0.25">
      <c r="A5568" s="122" t="s">
        <v>2290</v>
      </c>
      <c r="B5568" s="122">
        <v>1</v>
      </c>
      <c r="C5568" s="122" t="s">
        <v>2291</v>
      </c>
      <c r="D5568" s="122" t="s">
        <v>2129</v>
      </c>
      <c r="E5568" s="122">
        <v>101</v>
      </c>
      <c r="F5568" s="122">
        <v>0</v>
      </c>
      <c r="G5568" s="122">
        <v>0</v>
      </c>
      <c r="H5568" s="122">
        <v>0</v>
      </c>
      <c r="I5568" s="122">
        <v>0</v>
      </c>
      <c r="J5568" s="122">
        <v>0</v>
      </c>
      <c r="K5568" s="122">
        <v>0</v>
      </c>
      <c r="L5568" s="122">
        <v>0</v>
      </c>
      <c r="M5568" s="122">
        <v>0</v>
      </c>
      <c r="N5568" s="122">
        <v>0</v>
      </c>
      <c r="O5568" s="122">
        <v>0</v>
      </c>
      <c r="P5568" s="122">
        <v>0</v>
      </c>
      <c r="Q5568" s="122">
        <v>0</v>
      </c>
      <c r="R5568" s="122">
        <v>0</v>
      </c>
      <c r="S5568" s="122">
        <v>0</v>
      </c>
      <c r="T5568" s="122">
        <v>0</v>
      </c>
      <c r="U5568" s="122">
        <v>0</v>
      </c>
      <c r="V5568" s="122">
        <v>0</v>
      </c>
      <c r="W5568" s="122">
        <v>0</v>
      </c>
      <c r="X5568" s="122">
        <v>0</v>
      </c>
      <c r="Y5568" s="122">
        <v>0</v>
      </c>
      <c r="Z5568" s="122">
        <v>0</v>
      </c>
      <c r="AA5568" s="122">
        <v>0</v>
      </c>
      <c r="AB5568" s="122">
        <v>0</v>
      </c>
      <c r="AC5568" s="122">
        <v>0</v>
      </c>
      <c r="AD5568" s="122">
        <v>0</v>
      </c>
      <c r="AE5568" s="122">
        <v>0</v>
      </c>
      <c r="AF5568" s="122">
        <v>0</v>
      </c>
      <c r="AG5568" s="122">
        <v>0</v>
      </c>
      <c r="AH5568" s="122">
        <v>0</v>
      </c>
      <c r="AI5568" s="122">
        <v>0</v>
      </c>
      <c r="AJ5568" s="122">
        <v>0</v>
      </c>
      <c r="AK5568" s="122">
        <v>0</v>
      </c>
      <c r="AL5568" s="122">
        <v>0</v>
      </c>
    </row>
    <row r="5569" spans="1:38" hidden="1" x14ac:dyDescent="0.25">
      <c r="A5569" s="122" t="s">
        <v>2290</v>
      </c>
      <c r="B5569" s="122">
        <v>1</v>
      </c>
      <c r="C5569" s="122" t="s">
        <v>2291</v>
      </c>
      <c r="D5569" s="122" t="s">
        <v>2176</v>
      </c>
      <c r="E5569" s="122">
        <v>101</v>
      </c>
      <c r="F5569" s="122">
        <v>0</v>
      </c>
      <c r="G5569" s="122">
        <v>0</v>
      </c>
      <c r="H5569" s="122">
        <v>0</v>
      </c>
      <c r="I5569" s="122">
        <v>0</v>
      </c>
      <c r="J5569" s="122">
        <v>0</v>
      </c>
      <c r="K5569" s="122">
        <v>0</v>
      </c>
      <c r="L5569" s="122">
        <v>0</v>
      </c>
      <c r="M5569" s="122">
        <v>0</v>
      </c>
      <c r="N5569" s="122">
        <v>0</v>
      </c>
      <c r="O5569" s="122">
        <v>0</v>
      </c>
      <c r="P5569" s="122">
        <v>0</v>
      </c>
      <c r="Q5569" s="122">
        <v>0</v>
      </c>
      <c r="R5569" s="122">
        <v>0</v>
      </c>
      <c r="S5569" s="122">
        <v>0</v>
      </c>
      <c r="T5569" s="122">
        <v>0</v>
      </c>
      <c r="U5569" s="122">
        <v>0</v>
      </c>
      <c r="V5569" s="122">
        <v>0</v>
      </c>
      <c r="W5569" s="122">
        <v>0</v>
      </c>
      <c r="X5569" s="122">
        <v>0</v>
      </c>
      <c r="Y5569" s="122">
        <v>0</v>
      </c>
      <c r="Z5569" s="122">
        <v>0</v>
      </c>
      <c r="AA5569" s="122">
        <v>0</v>
      </c>
      <c r="AB5569" s="122">
        <v>0</v>
      </c>
      <c r="AC5569" s="122">
        <v>0</v>
      </c>
      <c r="AD5569" s="122">
        <v>0</v>
      </c>
      <c r="AE5569" s="122">
        <v>0</v>
      </c>
      <c r="AF5569" s="122">
        <v>0</v>
      </c>
      <c r="AG5569" s="122">
        <v>0</v>
      </c>
      <c r="AH5569" s="122">
        <v>0</v>
      </c>
      <c r="AI5569" s="122">
        <v>0</v>
      </c>
      <c r="AJ5569" s="122">
        <v>0</v>
      </c>
      <c r="AK5569" s="122">
        <v>0</v>
      </c>
      <c r="AL5569" s="122">
        <v>0</v>
      </c>
    </row>
    <row r="5570" spans="1:38" hidden="1" x14ac:dyDescent="0.25">
      <c r="A5570" s="122" t="s">
        <v>2290</v>
      </c>
      <c r="B5570" s="122">
        <v>1</v>
      </c>
      <c r="C5570" s="122" t="s">
        <v>2291</v>
      </c>
      <c r="D5570" s="122" t="s">
        <v>2130</v>
      </c>
      <c r="E5570" s="122">
        <v>101</v>
      </c>
      <c r="F5570" s="122">
        <v>0</v>
      </c>
      <c r="G5570" s="122">
        <v>0</v>
      </c>
      <c r="H5570" s="122">
        <v>0</v>
      </c>
      <c r="I5570" s="122">
        <v>0</v>
      </c>
      <c r="J5570" s="122">
        <v>0</v>
      </c>
      <c r="K5570" s="122">
        <v>0</v>
      </c>
      <c r="L5570" s="122">
        <v>0</v>
      </c>
      <c r="M5570" s="122">
        <v>0</v>
      </c>
      <c r="N5570" s="122">
        <v>0</v>
      </c>
      <c r="O5570" s="122">
        <v>0</v>
      </c>
      <c r="P5570" s="122">
        <v>0</v>
      </c>
      <c r="Q5570" s="122">
        <v>0</v>
      </c>
      <c r="R5570" s="122">
        <v>0</v>
      </c>
      <c r="S5570" s="122">
        <v>0</v>
      </c>
      <c r="T5570" s="122">
        <v>0</v>
      </c>
      <c r="U5570" s="122">
        <v>0</v>
      </c>
      <c r="V5570" s="122">
        <v>0</v>
      </c>
      <c r="W5570" s="122">
        <v>0</v>
      </c>
      <c r="X5570" s="122">
        <v>0</v>
      </c>
      <c r="Y5570" s="122">
        <v>0</v>
      </c>
      <c r="Z5570" s="122">
        <v>0</v>
      </c>
      <c r="AA5570" s="122">
        <v>0</v>
      </c>
      <c r="AB5570" s="122">
        <v>0</v>
      </c>
      <c r="AC5570" s="122">
        <v>0</v>
      </c>
      <c r="AD5570" s="122">
        <v>0</v>
      </c>
      <c r="AE5570" s="122">
        <v>0</v>
      </c>
      <c r="AF5570" s="122">
        <v>0</v>
      </c>
      <c r="AG5570" s="122">
        <v>0</v>
      </c>
      <c r="AH5570" s="122">
        <v>0</v>
      </c>
      <c r="AI5570" s="122">
        <v>0</v>
      </c>
      <c r="AJ5570" s="122">
        <v>0</v>
      </c>
      <c r="AK5570" s="122">
        <v>0</v>
      </c>
      <c r="AL5570" s="122">
        <v>0</v>
      </c>
    </row>
    <row r="5571" spans="1:38" hidden="1" x14ac:dyDescent="0.25">
      <c r="A5571" s="122" t="s">
        <v>2290</v>
      </c>
      <c r="B5571" s="122">
        <v>1</v>
      </c>
      <c r="C5571" s="122" t="s">
        <v>2291</v>
      </c>
      <c r="D5571" s="122" t="s">
        <v>2131</v>
      </c>
      <c r="E5571" s="122">
        <v>101</v>
      </c>
      <c r="F5571" s="122">
        <v>0</v>
      </c>
      <c r="G5571" s="122">
        <v>0</v>
      </c>
      <c r="H5571" s="122">
        <v>0</v>
      </c>
      <c r="I5571" s="122">
        <v>0</v>
      </c>
      <c r="J5571" s="122">
        <v>0</v>
      </c>
      <c r="K5571" s="122">
        <v>0</v>
      </c>
      <c r="L5571" s="122">
        <v>0</v>
      </c>
      <c r="M5571" s="122">
        <v>0</v>
      </c>
      <c r="N5571" s="122">
        <v>0</v>
      </c>
      <c r="O5571" s="122">
        <v>0</v>
      </c>
      <c r="P5571" s="122">
        <v>0</v>
      </c>
      <c r="Q5571" s="122">
        <v>0</v>
      </c>
      <c r="R5571" s="122">
        <v>0</v>
      </c>
      <c r="S5571" s="122">
        <v>0</v>
      </c>
      <c r="T5571" s="122">
        <v>0</v>
      </c>
      <c r="U5571" s="122">
        <v>0</v>
      </c>
      <c r="V5571" s="122">
        <v>0</v>
      </c>
      <c r="W5571" s="122">
        <v>0</v>
      </c>
      <c r="X5571" s="122">
        <v>0</v>
      </c>
      <c r="Y5571" s="122">
        <v>0</v>
      </c>
      <c r="Z5571" s="122">
        <v>0</v>
      </c>
      <c r="AA5571" s="122">
        <v>0</v>
      </c>
      <c r="AB5571" s="122">
        <v>0</v>
      </c>
      <c r="AC5571" s="122">
        <v>0</v>
      </c>
      <c r="AD5571" s="122">
        <v>0</v>
      </c>
      <c r="AE5571" s="122">
        <v>0</v>
      </c>
      <c r="AF5571" s="122">
        <v>0</v>
      </c>
      <c r="AG5571" s="122">
        <v>0</v>
      </c>
      <c r="AH5571" s="122">
        <v>0</v>
      </c>
      <c r="AI5571" s="122">
        <v>0</v>
      </c>
      <c r="AJ5571" s="122">
        <v>0</v>
      </c>
      <c r="AK5571" s="122">
        <v>0</v>
      </c>
      <c r="AL5571" s="122">
        <v>0</v>
      </c>
    </row>
    <row r="5572" spans="1:38" hidden="1" x14ac:dyDescent="0.25">
      <c r="A5572" s="122" t="s">
        <v>2290</v>
      </c>
      <c r="B5572" s="122">
        <v>1</v>
      </c>
      <c r="C5572" s="122" t="s">
        <v>2291</v>
      </c>
      <c r="D5572" s="122" t="s">
        <v>2132</v>
      </c>
      <c r="E5572" s="122">
        <v>101</v>
      </c>
      <c r="F5572" s="122">
        <v>0</v>
      </c>
      <c r="G5572" s="122">
        <v>0</v>
      </c>
      <c r="H5572" s="122">
        <v>0</v>
      </c>
      <c r="I5572" s="122">
        <v>0</v>
      </c>
      <c r="J5572" s="122">
        <v>0</v>
      </c>
      <c r="K5572" s="122">
        <v>0</v>
      </c>
      <c r="L5572" s="122">
        <v>0</v>
      </c>
      <c r="M5572" s="122">
        <v>0</v>
      </c>
      <c r="N5572" s="122">
        <v>0</v>
      </c>
      <c r="O5572" s="122">
        <v>0</v>
      </c>
      <c r="P5572" s="122">
        <v>0</v>
      </c>
      <c r="Q5572" s="122">
        <v>0</v>
      </c>
      <c r="R5572" s="122">
        <v>0</v>
      </c>
      <c r="S5572" s="122">
        <v>0</v>
      </c>
      <c r="T5572" s="122">
        <v>0</v>
      </c>
      <c r="U5572" s="122">
        <v>0</v>
      </c>
      <c r="V5572" s="122">
        <v>0</v>
      </c>
      <c r="W5572" s="122">
        <v>0</v>
      </c>
      <c r="X5572" s="122">
        <v>0</v>
      </c>
      <c r="Y5572" s="122">
        <v>0</v>
      </c>
      <c r="Z5572" s="122">
        <v>0</v>
      </c>
      <c r="AA5572" s="122">
        <v>0</v>
      </c>
      <c r="AB5572" s="122">
        <v>0</v>
      </c>
      <c r="AC5572" s="122">
        <v>0</v>
      </c>
      <c r="AD5572" s="122">
        <v>0</v>
      </c>
      <c r="AE5572" s="122">
        <v>0</v>
      </c>
      <c r="AF5572" s="122">
        <v>0</v>
      </c>
      <c r="AG5572" s="122">
        <v>0</v>
      </c>
      <c r="AH5572" s="122">
        <v>0</v>
      </c>
      <c r="AI5572" s="122">
        <v>0</v>
      </c>
      <c r="AJ5572" s="122">
        <v>0</v>
      </c>
      <c r="AK5572" s="122">
        <v>0</v>
      </c>
      <c r="AL5572" s="122">
        <v>0</v>
      </c>
    </row>
    <row r="5573" spans="1:38" hidden="1" x14ac:dyDescent="0.25">
      <c r="A5573" s="122" t="s">
        <v>2290</v>
      </c>
      <c r="B5573" s="122">
        <v>1</v>
      </c>
      <c r="C5573" s="122" t="s">
        <v>2291</v>
      </c>
      <c r="D5573" s="122" t="s">
        <v>2133</v>
      </c>
      <c r="E5573" s="122">
        <v>101</v>
      </c>
      <c r="F5573" s="122">
        <v>1.08512903695</v>
      </c>
      <c r="G5573" s="122">
        <v>1.0311803525000001</v>
      </c>
      <c r="H5573" s="122">
        <v>1.0875849044499999</v>
      </c>
      <c r="I5573" s="122">
        <v>1.10861998945</v>
      </c>
      <c r="J5573" s="122">
        <v>1.0828476898499999</v>
      </c>
      <c r="K5573" s="122">
        <v>1.1225026120999999</v>
      </c>
      <c r="L5573" s="122">
        <v>1.3165490117</v>
      </c>
      <c r="M5573" s="122">
        <v>1.26294187625</v>
      </c>
      <c r="N5573" s="122">
        <v>1.13025728075</v>
      </c>
      <c r="O5573" s="122">
        <v>1.00554659245</v>
      </c>
      <c r="P5573" s="122">
        <v>0.46430037815000003</v>
      </c>
      <c r="Q5573" s="122">
        <v>0.34089607129999999</v>
      </c>
      <c r="R5573" s="122">
        <v>0.38379429669999998</v>
      </c>
      <c r="S5573" s="122">
        <v>0.35583950510000001</v>
      </c>
      <c r="T5573" s="122">
        <v>0.39641896199999999</v>
      </c>
      <c r="U5573" s="122">
        <v>0.40191540284999999</v>
      </c>
      <c r="V5573" s="122">
        <v>0.38038670035</v>
      </c>
      <c r="W5573" s="122">
        <v>0.23748649035</v>
      </c>
      <c r="X5573" s="122">
        <v>0.18484539994999999</v>
      </c>
      <c r="Y5573" s="122">
        <v>0.14510910190000001</v>
      </c>
      <c r="Z5573" s="122">
        <v>0.19103175380000001</v>
      </c>
      <c r="AA5573" s="122">
        <v>0.2386670763</v>
      </c>
      <c r="AB5573" s="122">
        <v>0.26131553499999999</v>
      </c>
      <c r="AC5573" s="122">
        <v>0.19858592985000001</v>
      </c>
      <c r="AD5573" s="122">
        <v>0.21055165749999999</v>
      </c>
      <c r="AE5573" s="122">
        <v>0.23170957465</v>
      </c>
      <c r="AF5573" s="122">
        <v>0.19941710604999999</v>
      </c>
      <c r="AG5573" s="122">
        <v>0.20023860025000001</v>
      </c>
      <c r="AH5573" s="122">
        <v>0.22198001065</v>
      </c>
      <c r="AI5573" s="122">
        <v>0.19348839209999999</v>
      </c>
      <c r="AJ5573" s="122">
        <v>0.17839140695</v>
      </c>
      <c r="AK5573" s="122">
        <v>0.24466624795</v>
      </c>
      <c r="AL5573" s="122">
        <v>0</v>
      </c>
    </row>
    <row r="5574" spans="1:38" hidden="1" x14ac:dyDescent="0.25">
      <c r="A5574" s="122" t="s">
        <v>2290</v>
      </c>
      <c r="B5574" s="122">
        <v>1</v>
      </c>
      <c r="C5574" s="122" t="s">
        <v>2291</v>
      </c>
      <c r="D5574" s="122" t="s">
        <v>2134</v>
      </c>
      <c r="E5574" s="122">
        <v>101</v>
      </c>
      <c r="F5574" s="122">
        <v>0</v>
      </c>
      <c r="G5574" s="122">
        <v>0</v>
      </c>
      <c r="H5574" s="122">
        <v>0</v>
      </c>
      <c r="I5574" s="122">
        <v>0</v>
      </c>
      <c r="J5574" s="122">
        <v>0</v>
      </c>
      <c r="K5574" s="122">
        <v>0</v>
      </c>
      <c r="L5574" s="122">
        <v>0</v>
      </c>
      <c r="M5574" s="122">
        <v>0</v>
      </c>
      <c r="N5574" s="122">
        <v>0</v>
      </c>
      <c r="O5574" s="122">
        <v>0</v>
      </c>
      <c r="P5574" s="122">
        <v>0</v>
      </c>
      <c r="Q5574" s="122">
        <v>0.57250599420000003</v>
      </c>
      <c r="R5574" s="122">
        <v>0.57614368375000002</v>
      </c>
      <c r="S5574" s="122">
        <v>0.56910749000000005</v>
      </c>
      <c r="T5574" s="122">
        <v>0.25524593620000002</v>
      </c>
      <c r="U5574" s="122">
        <v>0.1973334621</v>
      </c>
      <c r="V5574" s="122">
        <v>0.27710423560000003</v>
      </c>
      <c r="W5574" s="122">
        <v>0.26697911725000001</v>
      </c>
      <c r="X5574" s="122">
        <v>0.13255275345</v>
      </c>
      <c r="Y5574" s="122">
        <v>4.86776368E-2</v>
      </c>
      <c r="Z5574" s="122">
        <v>8.8055219099999998E-2</v>
      </c>
      <c r="AA5574" s="122">
        <v>0.13371317169999999</v>
      </c>
      <c r="AB5574" s="122">
        <v>0.11734943785</v>
      </c>
      <c r="AC5574" s="122">
        <v>0.15403011550000001</v>
      </c>
      <c r="AD5574" s="122">
        <v>0.15704310925000001</v>
      </c>
      <c r="AE5574" s="122">
        <v>0.18707954730000001</v>
      </c>
      <c r="AF5574" s="122">
        <v>0.27416267480000001</v>
      </c>
      <c r="AG5574" s="122">
        <v>0.22056638695</v>
      </c>
      <c r="AH5574" s="122">
        <v>0.24144630380000001</v>
      </c>
      <c r="AI5574" s="122">
        <v>0.35503364780000002</v>
      </c>
      <c r="AJ5574" s="122">
        <v>0.36427079044999999</v>
      </c>
      <c r="AK5574" s="122">
        <v>0.43620637255</v>
      </c>
      <c r="AL5574" s="122">
        <v>0</v>
      </c>
    </row>
    <row r="5575" spans="1:38" hidden="1" x14ac:dyDescent="0.25">
      <c r="A5575" s="122" t="s">
        <v>2290</v>
      </c>
      <c r="B5575" s="122">
        <v>1</v>
      </c>
      <c r="C5575" s="122" t="s">
        <v>2291</v>
      </c>
      <c r="D5575" s="122" t="s">
        <v>2135</v>
      </c>
      <c r="E5575" s="122">
        <v>101</v>
      </c>
      <c r="F5575" s="122">
        <v>0</v>
      </c>
      <c r="G5575" s="122">
        <v>0</v>
      </c>
      <c r="H5575" s="122">
        <v>0</v>
      </c>
      <c r="I5575" s="122">
        <v>0</v>
      </c>
      <c r="J5575" s="122">
        <v>0</v>
      </c>
      <c r="K5575" s="122">
        <v>0</v>
      </c>
      <c r="L5575" s="122">
        <v>0</v>
      </c>
      <c r="M5575" s="122">
        <v>0</v>
      </c>
      <c r="N5575" s="122">
        <v>0</v>
      </c>
      <c r="O5575" s="122">
        <v>0</v>
      </c>
      <c r="P5575" s="122">
        <v>0</v>
      </c>
      <c r="Q5575" s="122">
        <v>0</v>
      </c>
      <c r="R5575" s="122">
        <v>0</v>
      </c>
      <c r="S5575" s="122">
        <v>0</v>
      </c>
      <c r="T5575" s="122">
        <v>0</v>
      </c>
      <c r="U5575" s="122">
        <v>0</v>
      </c>
      <c r="V5575" s="122">
        <v>0</v>
      </c>
      <c r="W5575" s="122">
        <v>0</v>
      </c>
      <c r="X5575" s="122">
        <v>0</v>
      </c>
      <c r="Y5575" s="122">
        <v>0</v>
      </c>
      <c r="Z5575" s="122">
        <v>0</v>
      </c>
      <c r="AA5575" s="122">
        <v>0</v>
      </c>
      <c r="AB5575" s="122">
        <v>0</v>
      </c>
      <c r="AC5575" s="122">
        <v>0</v>
      </c>
      <c r="AD5575" s="122">
        <v>0</v>
      </c>
      <c r="AE5575" s="122">
        <v>0</v>
      </c>
      <c r="AF5575" s="122">
        <v>0</v>
      </c>
      <c r="AG5575" s="122">
        <v>0</v>
      </c>
      <c r="AH5575" s="122">
        <v>0</v>
      </c>
      <c r="AI5575" s="122">
        <v>0</v>
      </c>
      <c r="AJ5575" s="122">
        <v>0</v>
      </c>
      <c r="AK5575" s="122">
        <v>0</v>
      </c>
      <c r="AL5575" s="122">
        <v>0</v>
      </c>
    </row>
    <row r="5576" spans="1:38" hidden="1" x14ac:dyDescent="0.25">
      <c r="A5576" s="122" t="s">
        <v>2290</v>
      </c>
      <c r="B5576" s="122">
        <v>1</v>
      </c>
      <c r="C5576" s="122" t="s">
        <v>2291</v>
      </c>
      <c r="D5576" s="122" t="s">
        <v>2136</v>
      </c>
      <c r="E5576" s="122">
        <v>101</v>
      </c>
      <c r="F5576" s="122">
        <v>0</v>
      </c>
      <c r="G5576" s="122">
        <v>0</v>
      </c>
      <c r="H5576" s="122">
        <v>0</v>
      </c>
      <c r="I5576" s="122">
        <v>0</v>
      </c>
      <c r="J5576" s="122">
        <v>0</v>
      </c>
      <c r="K5576" s="122">
        <v>0</v>
      </c>
      <c r="L5576" s="122">
        <v>0</v>
      </c>
      <c r="M5576" s="122">
        <v>0</v>
      </c>
      <c r="N5576" s="122">
        <v>0</v>
      </c>
      <c r="O5576" s="122">
        <v>0</v>
      </c>
      <c r="P5576" s="122">
        <v>0</v>
      </c>
      <c r="Q5576" s="122">
        <v>0</v>
      </c>
      <c r="R5576" s="122">
        <v>0</v>
      </c>
      <c r="S5576" s="122">
        <v>0</v>
      </c>
      <c r="T5576" s="122">
        <v>0</v>
      </c>
      <c r="U5576" s="122">
        <v>0</v>
      </c>
      <c r="V5576" s="122">
        <v>0</v>
      </c>
      <c r="W5576" s="122">
        <v>0</v>
      </c>
      <c r="X5576" s="122">
        <v>0</v>
      </c>
      <c r="Y5576" s="122">
        <v>0</v>
      </c>
      <c r="Z5576" s="122">
        <v>0</v>
      </c>
      <c r="AA5576" s="122">
        <v>0</v>
      </c>
      <c r="AB5576" s="122">
        <v>0</v>
      </c>
      <c r="AC5576" s="122">
        <v>0</v>
      </c>
      <c r="AD5576" s="122">
        <v>0</v>
      </c>
      <c r="AE5576" s="122">
        <v>0</v>
      </c>
      <c r="AF5576" s="122">
        <v>0</v>
      </c>
      <c r="AG5576" s="122">
        <v>0</v>
      </c>
      <c r="AH5576" s="122">
        <v>0</v>
      </c>
      <c r="AI5576" s="122">
        <v>0</v>
      </c>
      <c r="AJ5576" s="122">
        <v>0</v>
      </c>
      <c r="AK5576" s="122">
        <v>0</v>
      </c>
      <c r="AL5576" s="122">
        <v>0</v>
      </c>
    </row>
    <row r="5577" spans="1:38" hidden="1" x14ac:dyDescent="0.25">
      <c r="A5577" s="122" t="s">
        <v>2290</v>
      </c>
      <c r="B5577" s="122">
        <v>1</v>
      </c>
      <c r="C5577" s="122" t="s">
        <v>2291</v>
      </c>
      <c r="D5577" s="122" t="s">
        <v>2137</v>
      </c>
      <c r="E5577" s="122">
        <v>101</v>
      </c>
      <c r="F5577" s="122">
        <v>0</v>
      </c>
      <c r="G5577" s="122">
        <v>0</v>
      </c>
      <c r="H5577" s="122">
        <v>0</v>
      </c>
      <c r="I5577" s="122">
        <v>0</v>
      </c>
      <c r="J5577" s="122">
        <v>0</v>
      </c>
      <c r="K5577" s="122">
        <v>0</v>
      </c>
      <c r="L5577" s="122">
        <v>0</v>
      </c>
      <c r="M5577" s="122">
        <v>0</v>
      </c>
      <c r="N5577" s="122">
        <v>0</v>
      </c>
      <c r="O5577" s="122">
        <v>0</v>
      </c>
      <c r="P5577" s="122">
        <v>0</v>
      </c>
      <c r="Q5577" s="122">
        <v>0</v>
      </c>
      <c r="R5577" s="122">
        <v>0</v>
      </c>
      <c r="S5577" s="122">
        <v>0</v>
      </c>
      <c r="T5577" s="122">
        <v>0</v>
      </c>
      <c r="U5577" s="122">
        <v>0</v>
      </c>
      <c r="V5577" s="122">
        <v>0</v>
      </c>
      <c r="W5577" s="122">
        <v>0</v>
      </c>
      <c r="X5577" s="122">
        <v>0</v>
      </c>
      <c r="Y5577" s="122">
        <v>0</v>
      </c>
      <c r="Z5577" s="122">
        <v>0</v>
      </c>
      <c r="AA5577" s="122">
        <v>0</v>
      </c>
      <c r="AB5577" s="122">
        <v>0</v>
      </c>
      <c r="AC5577" s="122">
        <v>0</v>
      </c>
      <c r="AD5577" s="122">
        <v>0</v>
      </c>
      <c r="AE5577" s="122">
        <v>0</v>
      </c>
      <c r="AF5577" s="122">
        <v>0</v>
      </c>
      <c r="AG5577" s="122">
        <v>0</v>
      </c>
      <c r="AH5577" s="122">
        <v>0</v>
      </c>
      <c r="AI5577" s="122">
        <v>0</v>
      </c>
      <c r="AJ5577" s="122">
        <v>0</v>
      </c>
      <c r="AK5577" s="122">
        <v>0</v>
      </c>
      <c r="AL5577" s="122">
        <v>0</v>
      </c>
    </row>
    <row r="5578" spans="1:38" hidden="1" x14ac:dyDescent="0.25">
      <c r="A5578" s="122" t="s">
        <v>2290</v>
      </c>
      <c r="B5578" s="122">
        <v>1</v>
      </c>
      <c r="C5578" s="122" t="s">
        <v>2291</v>
      </c>
      <c r="D5578" s="122" t="s">
        <v>2138</v>
      </c>
      <c r="E5578" s="122">
        <v>101</v>
      </c>
      <c r="F5578" s="122">
        <v>0</v>
      </c>
      <c r="G5578" s="122">
        <v>0</v>
      </c>
      <c r="H5578" s="122">
        <v>0</v>
      </c>
      <c r="I5578" s="122">
        <v>0</v>
      </c>
      <c r="J5578" s="122">
        <v>0</v>
      </c>
      <c r="K5578" s="122">
        <v>0</v>
      </c>
      <c r="L5578" s="122">
        <v>0</v>
      </c>
      <c r="M5578" s="122">
        <v>0</v>
      </c>
      <c r="N5578" s="122">
        <v>0</v>
      </c>
      <c r="O5578" s="122">
        <v>0</v>
      </c>
      <c r="P5578" s="122">
        <v>0</v>
      </c>
      <c r="Q5578" s="122">
        <v>0</v>
      </c>
      <c r="R5578" s="122">
        <v>0</v>
      </c>
      <c r="S5578" s="122">
        <v>0</v>
      </c>
      <c r="T5578" s="122">
        <v>0</v>
      </c>
      <c r="U5578" s="122">
        <v>0</v>
      </c>
      <c r="V5578" s="122">
        <v>0</v>
      </c>
      <c r="W5578" s="122">
        <v>0</v>
      </c>
      <c r="X5578" s="122">
        <v>0</v>
      </c>
      <c r="Y5578" s="122">
        <v>0</v>
      </c>
      <c r="Z5578" s="122">
        <v>0</v>
      </c>
      <c r="AA5578" s="122">
        <v>0</v>
      </c>
      <c r="AB5578" s="122">
        <v>0</v>
      </c>
      <c r="AC5578" s="122">
        <v>0</v>
      </c>
      <c r="AD5578" s="122">
        <v>0</v>
      </c>
      <c r="AE5578" s="122">
        <v>0</v>
      </c>
      <c r="AF5578" s="122">
        <v>0</v>
      </c>
      <c r="AG5578" s="122">
        <v>0</v>
      </c>
      <c r="AH5578" s="122">
        <v>0</v>
      </c>
      <c r="AI5578" s="122">
        <v>0</v>
      </c>
      <c r="AJ5578" s="122">
        <v>0</v>
      </c>
      <c r="AK5578" s="122">
        <v>0</v>
      </c>
      <c r="AL5578" s="122">
        <v>0</v>
      </c>
    </row>
    <row r="5579" spans="1:38" hidden="1" x14ac:dyDescent="0.25">
      <c r="A5579" s="122" t="s">
        <v>2290</v>
      </c>
      <c r="B5579" s="122">
        <v>1</v>
      </c>
      <c r="C5579" s="122" t="s">
        <v>2291</v>
      </c>
      <c r="D5579" s="122" t="s">
        <v>2139</v>
      </c>
      <c r="E5579" s="122">
        <v>101</v>
      </c>
      <c r="F5579" s="122">
        <v>0</v>
      </c>
      <c r="G5579" s="122">
        <v>0</v>
      </c>
      <c r="H5579" s="122">
        <v>0</v>
      </c>
      <c r="I5579" s="122">
        <v>0</v>
      </c>
      <c r="J5579" s="122">
        <v>0</v>
      </c>
      <c r="K5579" s="122">
        <v>0</v>
      </c>
      <c r="L5579" s="122">
        <v>0</v>
      </c>
      <c r="M5579" s="122">
        <v>0</v>
      </c>
      <c r="N5579" s="122">
        <v>0</v>
      </c>
      <c r="O5579" s="122">
        <v>0</v>
      </c>
      <c r="P5579" s="122">
        <v>0</v>
      </c>
      <c r="Q5579" s="122">
        <v>0</v>
      </c>
      <c r="R5579" s="122">
        <v>0</v>
      </c>
      <c r="S5579" s="122">
        <v>0</v>
      </c>
      <c r="T5579" s="122">
        <v>0</v>
      </c>
      <c r="U5579" s="122">
        <v>0</v>
      </c>
      <c r="V5579" s="122">
        <v>0</v>
      </c>
      <c r="W5579" s="122">
        <v>0</v>
      </c>
      <c r="X5579" s="122">
        <v>0</v>
      </c>
      <c r="Y5579" s="122">
        <v>0</v>
      </c>
      <c r="Z5579" s="122">
        <v>0</v>
      </c>
      <c r="AA5579" s="122">
        <v>0</v>
      </c>
      <c r="AB5579" s="122">
        <v>0</v>
      </c>
      <c r="AC5579" s="122">
        <v>0</v>
      </c>
      <c r="AD5579" s="122">
        <v>0</v>
      </c>
      <c r="AE5579" s="122">
        <v>0</v>
      </c>
      <c r="AF5579" s="122">
        <v>0</v>
      </c>
      <c r="AG5579" s="122">
        <v>0</v>
      </c>
      <c r="AH5579" s="122">
        <v>0</v>
      </c>
      <c r="AI5579" s="122">
        <v>0</v>
      </c>
      <c r="AJ5579" s="122">
        <v>0</v>
      </c>
      <c r="AK5579" s="122">
        <v>0</v>
      </c>
      <c r="AL5579" s="122">
        <v>0</v>
      </c>
    </row>
    <row r="5580" spans="1:38" hidden="1" x14ac:dyDescent="0.25">
      <c r="A5580" s="122" t="s">
        <v>2290</v>
      </c>
      <c r="B5580" s="122">
        <v>1</v>
      </c>
      <c r="C5580" s="122" t="s">
        <v>2291</v>
      </c>
      <c r="D5580" s="122" t="s">
        <v>2140</v>
      </c>
      <c r="E5580" s="122">
        <v>101</v>
      </c>
      <c r="F5580" s="122">
        <v>0</v>
      </c>
      <c r="G5580" s="122">
        <v>0</v>
      </c>
      <c r="H5580" s="122">
        <v>0</v>
      </c>
      <c r="I5580" s="122">
        <v>0</v>
      </c>
      <c r="J5580" s="122">
        <v>0</v>
      </c>
      <c r="K5580" s="122">
        <v>0</v>
      </c>
      <c r="L5580" s="122">
        <v>0</v>
      </c>
      <c r="M5580" s="122">
        <v>0</v>
      </c>
      <c r="N5580" s="122">
        <v>0</v>
      </c>
      <c r="O5580" s="122">
        <v>0</v>
      </c>
      <c r="P5580" s="122">
        <v>0</v>
      </c>
      <c r="Q5580" s="122">
        <v>0</v>
      </c>
      <c r="R5580" s="122">
        <v>0</v>
      </c>
      <c r="S5580" s="122">
        <v>0</v>
      </c>
      <c r="T5580" s="122">
        <v>0</v>
      </c>
      <c r="U5580" s="122">
        <v>0</v>
      </c>
      <c r="V5580" s="122">
        <v>0</v>
      </c>
      <c r="W5580" s="122">
        <v>0</v>
      </c>
      <c r="X5580" s="122">
        <v>0</v>
      </c>
      <c r="Y5580" s="122">
        <v>0</v>
      </c>
      <c r="Z5580" s="122">
        <v>0</v>
      </c>
      <c r="AA5580" s="122">
        <v>0</v>
      </c>
      <c r="AB5580" s="122">
        <v>0</v>
      </c>
      <c r="AC5580" s="122">
        <v>0</v>
      </c>
      <c r="AD5580" s="122">
        <v>0</v>
      </c>
      <c r="AE5580" s="122">
        <v>0</v>
      </c>
      <c r="AF5580" s="122">
        <v>0</v>
      </c>
      <c r="AG5580" s="122">
        <v>0</v>
      </c>
      <c r="AH5580" s="122">
        <v>0</v>
      </c>
      <c r="AI5580" s="122">
        <v>0</v>
      </c>
      <c r="AJ5580" s="122">
        <v>0</v>
      </c>
      <c r="AK5580" s="122">
        <v>0</v>
      </c>
      <c r="AL5580" s="122">
        <v>0</v>
      </c>
    </row>
    <row r="5581" spans="1:38" hidden="1" x14ac:dyDescent="0.25">
      <c r="A5581" s="122" t="s">
        <v>2290</v>
      </c>
      <c r="B5581" s="122">
        <v>1</v>
      </c>
      <c r="C5581" s="122" t="s">
        <v>2291</v>
      </c>
      <c r="D5581" s="122" t="s">
        <v>2211</v>
      </c>
      <c r="E5581" s="122">
        <v>101</v>
      </c>
      <c r="F5581" s="122">
        <v>0</v>
      </c>
      <c r="G5581" s="122">
        <v>0</v>
      </c>
      <c r="H5581" s="122">
        <v>0</v>
      </c>
      <c r="I5581" s="122">
        <v>0</v>
      </c>
      <c r="J5581" s="122">
        <v>0</v>
      </c>
      <c r="K5581" s="122">
        <v>0</v>
      </c>
      <c r="L5581" s="122">
        <v>0</v>
      </c>
      <c r="M5581" s="122">
        <v>0</v>
      </c>
      <c r="N5581" s="122">
        <v>0</v>
      </c>
      <c r="O5581" s="122">
        <v>0</v>
      </c>
      <c r="P5581" s="122">
        <v>0</v>
      </c>
      <c r="Q5581" s="122">
        <v>0</v>
      </c>
      <c r="R5581" s="122">
        <v>0</v>
      </c>
      <c r="S5581" s="122">
        <v>0</v>
      </c>
      <c r="T5581" s="122">
        <v>0</v>
      </c>
      <c r="U5581" s="122">
        <v>0</v>
      </c>
      <c r="V5581" s="122">
        <v>0</v>
      </c>
      <c r="W5581" s="122">
        <v>0</v>
      </c>
      <c r="X5581" s="122">
        <v>0</v>
      </c>
      <c r="Y5581" s="122">
        <v>0</v>
      </c>
      <c r="Z5581" s="122">
        <v>0</v>
      </c>
      <c r="AA5581" s="122">
        <v>0</v>
      </c>
      <c r="AB5581" s="122">
        <v>0</v>
      </c>
      <c r="AC5581" s="122">
        <v>0</v>
      </c>
      <c r="AD5581" s="122">
        <v>0</v>
      </c>
      <c r="AE5581" s="122">
        <v>0</v>
      </c>
      <c r="AF5581" s="122">
        <v>0</v>
      </c>
      <c r="AG5581" s="122">
        <v>0</v>
      </c>
      <c r="AH5581" s="122">
        <v>0</v>
      </c>
      <c r="AI5581" s="122">
        <v>0</v>
      </c>
      <c r="AJ5581" s="122">
        <v>0</v>
      </c>
      <c r="AK5581" s="122">
        <v>0</v>
      </c>
      <c r="AL5581" s="122">
        <v>0</v>
      </c>
    </row>
    <row r="5582" spans="1:38" hidden="1" x14ac:dyDescent="0.25">
      <c r="A5582" s="122" t="s">
        <v>2290</v>
      </c>
      <c r="B5582" s="122">
        <v>1</v>
      </c>
      <c r="C5582" s="122" t="s">
        <v>2291</v>
      </c>
      <c r="D5582" s="122" t="s">
        <v>2141</v>
      </c>
      <c r="E5582" s="122">
        <v>101</v>
      </c>
      <c r="F5582" s="122">
        <v>0.35831251115000001</v>
      </c>
      <c r="G5582" s="122">
        <v>0.34049851240000001</v>
      </c>
      <c r="H5582" s="122">
        <v>0.35912344445</v>
      </c>
      <c r="I5582" s="122">
        <v>0.36606928775000003</v>
      </c>
      <c r="J5582" s="122">
        <v>0.35755920455000001</v>
      </c>
      <c r="K5582" s="122">
        <v>0.37065336695000001</v>
      </c>
      <c r="L5582" s="122">
        <v>0.43472800634999997</v>
      </c>
      <c r="M5582" s="122">
        <v>0.41702678645000002</v>
      </c>
      <c r="N5582" s="122">
        <v>0.37321397865</v>
      </c>
      <c r="O5582" s="122">
        <v>0.33203417429999998</v>
      </c>
      <c r="P5582" s="122">
        <v>0.25656664559999998</v>
      </c>
      <c r="Q5582" s="122">
        <v>0.62470190530000003</v>
      </c>
      <c r="R5582" s="122">
        <v>0.70765057440000001</v>
      </c>
      <c r="S5582" s="122">
        <v>0.73739828910000005</v>
      </c>
      <c r="T5582" s="122">
        <v>0.57002301710000003</v>
      </c>
      <c r="U5582" s="122">
        <v>0.72752333999999996</v>
      </c>
      <c r="V5582" s="122">
        <v>0.67640500260000003</v>
      </c>
      <c r="W5582" s="122">
        <v>0.66354549240000005</v>
      </c>
      <c r="X5582" s="122">
        <v>0.39203875235000002</v>
      </c>
      <c r="Y5582" s="122">
        <v>0.13310504810000001</v>
      </c>
      <c r="Z5582" s="122">
        <v>0.1208987862</v>
      </c>
      <c r="AA5582" s="122">
        <v>0.23087321434999999</v>
      </c>
      <c r="AB5582" s="122">
        <v>8.4890685600000002E-2</v>
      </c>
      <c r="AC5582" s="122">
        <v>9.3082541199999994E-2</v>
      </c>
      <c r="AD5582" s="122">
        <v>9.3058343249999995E-2</v>
      </c>
      <c r="AE5582" s="122">
        <v>9.5407403249999995E-2</v>
      </c>
      <c r="AF5582" s="122">
        <v>0.11523971125</v>
      </c>
      <c r="AG5582" s="122">
        <v>0.1106983762</v>
      </c>
      <c r="AH5582" s="122">
        <v>4.19254617E-2</v>
      </c>
      <c r="AI5582" s="122">
        <v>8.4634483900000002E-2</v>
      </c>
      <c r="AJ5582" s="122">
        <v>0.12223834024999999</v>
      </c>
      <c r="AK5582" s="122">
        <v>0.11781263459999999</v>
      </c>
      <c r="AL5582" s="122">
        <v>0</v>
      </c>
    </row>
    <row r="5583" spans="1:38" hidden="1" x14ac:dyDescent="0.25">
      <c r="A5583" s="122" t="s">
        <v>2290</v>
      </c>
      <c r="B5583" s="122">
        <v>1</v>
      </c>
      <c r="C5583" s="122" t="s">
        <v>2291</v>
      </c>
      <c r="D5583" s="122" t="s">
        <v>2142</v>
      </c>
      <c r="E5583" s="122">
        <v>101</v>
      </c>
      <c r="F5583" s="122">
        <v>4.80452424E-2</v>
      </c>
      <c r="G5583" s="122">
        <v>4.565660605E-2</v>
      </c>
      <c r="H5583" s="122">
        <v>4.8153979249999999E-2</v>
      </c>
      <c r="I5583" s="122">
        <v>4.9085328900000003E-2</v>
      </c>
      <c r="J5583" s="122">
        <v>4.7944232349999998E-2</v>
      </c>
      <c r="K5583" s="122">
        <v>4.9699997250000003E-2</v>
      </c>
      <c r="L5583" s="122">
        <v>5.8291606650000001E-2</v>
      </c>
      <c r="M5583" s="122">
        <v>5.59180949E-2</v>
      </c>
      <c r="N5583" s="122">
        <v>5.0043343999999997E-2</v>
      </c>
      <c r="O5583" s="122">
        <v>4.452164535E-2</v>
      </c>
      <c r="P5583" s="122">
        <v>1.0793068249999999E-2</v>
      </c>
      <c r="Q5583" s="122">
        <v>1.1414760750000001E-2</v>
      </c>
      <c r="R5583" s="122">
        <v>1.2131508399999999E-2</v>
      </c>
      <c r="S5583" s="122">
        <v>1.475324125E-2</v>
      </c>
      <c r="T5583" s="122">
        <v>1.716488645E-2</v>
      </c>
      <c r="U5583" s="122">
        <v>3.0912193750000001E-2</v>
      </c>
      <c r="V5583" s="122">
        <v>3.1692553550000002E-2</v>
      </c>
      <c r="W5583" s="122">
        <v>3.3314563499999998E-2</v>
      </c>
      <c r="X5583" s="122">
        <v>1.944362975E-2</v>
      </c>
      <c r="Y5583" s="122">
        <v>1.9178606149999999E-2</v>
      </c>
      <c r="Z5583" s="122">
        <v>3.0623432799999999E-2</v>
      </c>
      <c r="AA5583" s="122">
        <v>0.2032316002</v>
      </c>
      <c r="AB5583" s="122">
        <v>4.8948580050000003E-2</v>
      </c>
      <c r="AC5583" s="122">
        <v>5.3044843899999999E-2</v>
      </c>
      <c r="AD5583" s="122">
        <v>6.4376800050000002E-2</v>
      </c>
      <c r="AE5583" s="122">
        <v>5.6997534500000002E-2</v>
      </c>
      <c r="AF5583" s="122">
        <v>5.0455385950000001E-2</v>
      </c>
      <c r="AG5583" s="122">
        <v>5.6786114399999997E-2</v>
      </c>
      <c r="AH5583" s="122">
        <v>5.9870113400000001E-2</v>
      </c>
      <c r="AI5583" s="122">
        <v>8.4130117500000004E-2</v>
      </c>
      <c r="AJ5583" s="122">
        <v>6.0805201900000001E-2</v>
      </c>
      <c r="AK5583" s="122">
        <v>6.1588771799999997E-2</v>
      </c>
      <c r="AL5583" s="122">
        <v>0</v>
      </c>
    </row>
    <row r="5584" spans="1:38" hidden="1" x14ac:dyDescent="0.25">
      <c r="A5584" s="122" t="s">
        <v>2290</v>
      </c>
      <c r="B5584" s="122">
        <v>1</v>
      </c>
      <c r="C5584" s="122" t="s">
        <v>2291</v>
      </c>
      <c r="D5584" s="122" t="s">
        <v>2143</v>
      </c>
      <c r="E5584" s="122">
        <v>101</v>
      </c>
      <c r="F5584" s="122">
        <v>0.91423085410000005</v>
      </c>
      <c r="G5584" s="122">
        <v>0.86877860875000001</v>
      </c>
      <c r="H5584" s="122">
        <v>0.91629994214999999</v>
      </c>
      <c r="I5584" s="122">
        <v>0.93402218984999996</v>
      </c>
      <c r="J5584" s="122">
        <v>0.91230879850000002</v>
      </c>
      <c r="K5584" s="122">
        <v>0.94571842419999996</v>
      </c>
      <c r="L5584" s="122">
        <v>1.1092042393999999</v>
      </c>
      <c r="M5584" s="122">
        <v>1.0640397492</v>
      </c>
      <c r="N5584" s="122">
        <v>0.9522518002</v>
      </c>
      <c r="O5584" s="122">
        <v>0.84718193720000001</v>
      </c>
      <c r="P5584" s="122">
        <v>0.29795035240000001</v>
      </c>
      <c r="Q5584" s="122">
        <v>0.26329114240000001</v>
      </c>
      <c r="R5584" s="122">
        <v>0.30025122799999998</v>
      </c>
      <c r="S5584" s="122">
        <v>0.31758495725000002</v>
      </c>
      <c r="T5584" s="122">
        <v>0.34465154284999999</v>
      </c>
      <c r="U5584" s="122">
        <v>0.32754573539999998</v>
      </c>
      <c r="V5584" s="122">
        <v>0.30930817734999999</v>
      </c>
      <c r="W5584" s="122">
        <v>0.18246792610000001</v>
      </c>
      <c r="X5584" s="122">
        <v>0.16364346260000001</v>
      </c>
      <c r="Y5584" s="122">
        <v>0.13534897614999999</v>
      </c>
      <c r="Z5584" s="122">
        <v>0.16569052409999999</v>
      </c>
      <c r="AA5584" s="122">
        <v>0.11088771335</v>
      </c>
      <c r="AB5584" s="122">
        <v>5.3350853849999998E-2</v>
      </c>
      <c r="AC5584" s="122">
        <v>5.0523035399999999E-2</v>
      </c>
      <c r="AD5584" s="122">
        <v>4.5441773749999997E-2</v>
      </c>
      <c r="AE5584" s="122">
        <v>4.7418809950000002E-2</v>
      </c>
      <c r="AF5584" s="122">
        <v>5.8456524949999998E-2</v>
      </c>
      <c r="AG5584" s="122">
        <v>2.7538362199999999E-2</v>
      </c>
      <c r="AH5584" s="122">
        <v>5.5856510800000002E-2</v>
      </c>
      <c r="AI5584" s="122">
        <v>5.1544159749999999E-2</v>
      </c>
      <c r="AJ5584" s="122">
        <v>2.9911392200000001E-2</v>
      </c>
      <c r="AK5584" s="122">
        <v>4.971768335E-2</v>
      </c>
      <c r="AL5584" s="122">
        <v>0</v>
      </c>
    </row>
    <row r="5585" spans="1:38" hidden="1" x14ac:dyDescent="0.25">
      <c r="A5585" s="122" t="s">
        <v>2290</v>
      </c>
      <c r="B5585" s="122">
        <v>1</v>
      </c>
      <c r="C5585" s="122" t="s">
        <v>2291</v>
      </c>
      <c r="D5585" s="122" t="s">
        <v>2177</v>
      </c>
      <c r="E5585" s="122">
        <v>101</v>
      </c>
      <c r="F5585" s="122">
        <v>0</v>
      </c>
      <c r="G5585" s="122">
        <v>0</v>
      </c>
      <c r="H5585" s="122">
        <v>0</v>
      </c>
      <c r="I5585" s="122">
        <v>0</v>
      </c>
      <c r="J5585" s="122">
        <v>0</v>
      </c>
      <c r="K5585" s="122">
        <v>0</v>
      </c>
      <c r="L5585" s="122">
        <v>0</v>
      </c>
      <c r="M5585" s="122">
        <v>0</v>
      </c>
      <c r="N5585" s="122">
        <v>0</v>
      </c>
      <c r="O5585" s="122">
        <v>0</v>
      </c>
      <c r="P5585" s="122">
        <v>0</v>
      </c>
      <c r="Q5585" s="122">
        <v>0</v>
      </c>
      <c r="R5585" s="122">
        <v>0</v>
      </c>
      <c r="S5585" s="122">
        <v>0</v>
      </c>
      <c r="T5585" s="122">
        <v>0</v>
      </c>
      <c r="U5585" s="122">
        <v>0</v>
      </c>
      <c r="V5585" s="122">
        <v>0</v>
      </c>
      <c r="W5585" s="122">
        <v>0</v>
      </c>
      <c r="X5585" s="122">
        <v>0</v>
      </c>
      <c r="Y5585" s="122">
        <v>0</v>
      </c>
      <c r="Z5585" s="122">
        <v>0</v>
      </c>
      <c r="AA5585" s="122">
        <v>0</v>
      </c>
      <c r="AB5585" s="122">
        <v>0</v>
      </c>
      <c r="AC5585" s="122">
        <v>0</v>
      </c>
      <c r="AD5585" s="122">
        <v>0</v>
      </c>
      <c r="AE5585" s="122">
        <v>0</v>
      </c>
      <c r="AF5585" s="122">
        <v>0</v>
      </c>
      <c r="AG5585" s="122">
        <v>0</v>
      </c>
      <c r="AH5585" s="122">
        <v>0</v>
      </c>
      <c r="AI5585" s="122">
        <v>0</v>
      </c>
      <c r="AJ5585" s="122">
        <v>0</v>
      </c>
      <c r="AK5585" s="122">
        <v>0</v>
      </c>
      <c r="AL5585" s="122">
        <v>0</v>
      </c>
    </row>
    <row r="5586" spans="1:38" hidden="1" x14ac:dyDescent="0.25">
      <c r="A5586" s="122" t="s">
        <v>2290</v>
      </c>
      <c r="B5586" s="122">
        <v>1</v>
      </c>
      <c r="C5586" s="122" t="s">
        <v>2291</v>
      </c>
      <c r="D5586" s="122" t="s">
        <v>2144</v>
      </c>
      <c r="E5586" s="122">
        <v>101</v>
      </c>
      <c r="F5586" s="122">
        <v>0</v>
      </c>
      <c r="G5586" s="122">
        <v>0</v>
      </c>
      <c r="H5586" s="122">
        <v>0</v>
      </c>
      <c r="I5586" s="122">
        <v>0</v>
      </c>
      <c r="J5586" s="122">
        <v>0</v>
      </c>
      <c r="K5586" s="122">
        <v>0</v>
      </c>
      <c r="L5586" s="122">
        <v>0</v>
      </c>
      <c r="M5586" s="122">
        <v>0</v>
      </c>
      <c r="N5586" s="122">
        <v>0</v>
      </c>
      <c r="O5586" s="122">
        <v>0</v>
      </c>
      <c r="P5586" s="122">
        <v>0</v>
      </c>
      <c r="Q5586" s="122">
        <v>0</v>
      </c>
      <c r="R5586" s="122">
        <v>0</v>
      </c>
      <c r="S5586" s="122">
        <v>0</v>
      </c>
      <c r="T5586" s="122">
        <v>0</v>
      </c>
      <c r="U5586" s="122">
        <v>0</v>
      </c>
      <c r="V5586" s="122">
        <v>0</v>
      </c>
      <c r="W5586" s="122">
        <v>0</v>
      </c>
      <c r="X5586" s="122">
        <v>0</v>
      </c>
      <c r="Y5586" s="122">
        <v>0</v>
      </c>
      <c r="Z5586" s="122">
        <v>0</v>
      </c>
      <c r="AA5586" s="122">
        <v>0</v>
      </c>
      <c r="AB5586" s="122">
        <v>0</v>
      </c>
      <c r="AC5586" s="122">
        <v>0</v>
      </c>
      <c r="AD5586" s="122">
        <v>0</v>
      </c>
      <c r="AE5586" s="122">
        <v>0</v>
      </c>
      <c r="AF5586" s="122">
        <v>0</v>
      </c>
      <c r="AG5586" s="122">
        <v>0</v>
      </c>
      <c r="AH5586" s="122">
        <v>0</v>
      </c>
      <c r="AI5586" s="122">
        <v>0</v>
      </c>
      <c r="AJ5586" s="122">
        <v>0</v>
      </c>
      <c r="AK5586" s="122">
        <v>0</v>
      </c>
      <c r="AL5586" s="122">
        <v>0</v>
      </c>
    </row>
    <row r="5587" spans="1:38" hidden="1" x14ac:dyDescent="0.25">
      <c r="A5587" s="122" t="s">
        <v>2290</v>
      </c>
      <c r="B5587" s="122">
        <v>1</v>
      </c>
      <c r="C5587" s="122" t="s">
        <v>2291</v>
      </c>
      <c r="D5587" s="122" t="s">
        <v>2145</v>
      </c>
      <c r="E5587" s="122">
        <v>101</v>
      </c>
      <c r="F5587" s="122">
        <v>0</v>
      </c>
      <c r="G5587" s="122">
        <v>0</v>
      </c>
      <c r="H5587" s="122">
        <v>0</v>
      </c>
      <c r="I5587" s="122">
        <v>0</v>
      </c>
      <c r="J5587" s="122">
        <v>0</v>
      </c>
      <c r="K5587" s="122">
        <v>0</v>
      </c>
      <c r="L5587" s="122">
        <v>0</v>
      </c>
      <c r="M5587" s="122">
        <v>0</v>
      </c>
      <c r="N5587" s="122">
        <v>0</v>
      </c>
      <c r="O5587" s="122">
        <v>0</v>
      </c>
      <c r="P5587" s="122">
        <v>0</v>
      </c>
      <c r="Q5587" s="122">
        <v>0</v>
      </c>
      <c r="R5587" s="122">
        <v>0</v>
      </c>
      <c r="S5587" s="122">
        <v>0</v>
      </c>
      <c r="T5587" s="122">
        <v>0</v>
      </c>
      <c r="U5587" s="122">
        <v>0</v>
      </c>
      <c r="V5587" s="122">
        <v>0</v>
      </c>
      <c r="W5587" s="122">
        <v>0</v>
      </c>
      <c r="X5587" s="122">
        <v>0</v>
      </c>
      <c r="Y5587" s="122">
        <v>0</v>
      </c>
      <c r="Z5587" s="122">
        <v>0</v>
      </c>
      <c r="AA5587" s="122">
        <v>0</v>
      </c>
      <c r="AB5587" s="122">
        <v>0</v>
      </c>
      <c r="AC5587" s="122">
        <v>0</v>
      </c>
      <c r="AD5587" s="122">
        <v>0</v>
      </c>
      <c r="AE5587" s="122">
        <v>0</v>
      </c>
      <c r="AF5587" s="122">
        <v>0</v>
      </c>
      <c r="AG5587" s="122">
        <v>0</v>
      </c>
      <c r="AH5587" s="122">
        <v>0</v>
      </c>
      <c r="AI5587" s="122">
        <v>0</v>
      </c>
      <c r="AJ5587" s="122">
        <v>0</v>
      </c>
      <c r="AK5587" s="122">
        <v>0</v>
      </c>
      <c r="AL5587" s="122">
        <v>0</v>
      </c>
    </row>
    <row r="5588" spans="1:38" hidden="1" x14ac:dyDescent="0.25">
      <c r="A5588" s="122" t="s">
        <v>2290</v>
      </c>
      <c r="B5588" s="122">
        <v>1</v>
      </c>
      <c r="C5588" s="122" t="s">
        <v>2291</v>
      </c>
      <c r="D5588" s="122" t="s">
        <v>2146</v>
      </c>
      <c r="E5588" s="122">
        <v>101</v>
      </c>
      <c r="F5588" s="122">
        <v>0</v>
      </c>
      <c r="G5588" s="122">
        <v>0</v>
      </c>
      <c r="H5588" s="122">
        <v>0</v>
      </c>
      <c r="I5588" s="122">
        <v>0</v>
      </c>
      <c r="J5588" s="122">
        <v>0</v>
      </c>
      <c r="K5588" s="122">
        <v>0</v>
      </c>
      <c r="L5588" s="122">
        <v>0</v>
      </c>
      <c r="M5588" s="122">
        <v>0</v>
      </c>
      <c r="N5588" s="122">
        <v>0</v>
      </c>
      <c r="O5588" s="122">
        <v>0</v>
      </c>
      <c r="P5588" s="122">
        <v>0</v>
      </c>
      <c r="Q5588" s="122">
        <v>0</v>
      </c>
      <c r="R5588" s="122">
        <v>0</v>
      </c>
      <c r="S5588" s="122">
        <v>0</v>
      </c>
      <c r="T5588" s="122">
        <v>0</v>
      </c>
      <c r="U5588" s="122">
        <v>0</v>
      </c>
      <c r="V5588" s="122">
        <v>0</v>
      </c>
      <c r="W5588" s="122">
        <v>0</v>
      </c>
      <c r="X5588" s="122">
        <v>0</v>
      </c>
      <c r="Y5588" s="122">
        <v>0</v>
      </c>
      <c r="Z5588" s="122">
        <v>0</v>
      </c>
      <c r="AA5588" s="122">
        <v>0</v>
      </c>
      <c r="AB5588" s="122">
        <v>0</v>
      </c>
      <c r="AC5588" s="122">
        <v>0</v>
      </c>
      <c r="AD5588" s="122">
        <v>0</v>
      </c>
      <c r="AE5588" s="122">
        <v>0</v>
      </c>
      <c r="AF5588" s="122">
        <v>0</v>
      </c>
      <c r="AG5588" s="122">
        <v>0</v>
      </c>
      <c r="AH5588" s="122">
        <v>0</v>
      </c>
      <c r="AI5588" s="122">
        <v>0</v>
      </c>
      <c r="AJ5588" s="122">
        <v>0</v>
      </c>
      <c r="AK5588" s="122">
        <v>0</v>
      </c>
      <c r="AL5588" s="122">
        <v>0</v>
      </c>
    </row>
    <row r="5589" spans="1:38" hidden="1" x14ac:dyDescent="0.25">
      <c r="A5589" s="122" t="s">
        <v>2290</v>
      </c>
      <c r="B5589" s="122">
        <v>1</v>
      </c>
      <c r="C5589" s="122" t="s">
        <v>2291</v>
      </c>
      <c r="D5589" s="122" t="s">
        <v>2147</v>
      </c>
      <c r="E5589" s="122">
        <v>101</v>
      </c>
      <c r="F5589" s="122">
        <v>0</v>
      </c>
      <c r="G5589" s="122">
        <v>0</v>
      </c>
      <c r="H5589" s="122">
        <v>0</v>
      </c>
      <c r="I5589" s="122">
        <v>0</v>
      </c>
      <c r="J5589" s="122">
        <v>0</v>
      </c>
      <c r="K5589" s="122">
        <v>0</v>
      </c>
      <c r="L5589" s="122">
        <v>0</v>
      </c>
      <c r="M5589" s="122">
        <v>0</v>
      </c>
      <c r="N5589" s="122">
        <v>0</v>
      </c>
      <c r="O5589" s="122">
        <v>0</v>
      </c>
      <c r="P5589" s="122">
        <v>0</v>
      </c>
      <c r="Q5589" s="122">
        <v>0</v>
      </c>
      <c r="R5589" s="122">
        <v>0</v>
      </c>
      <c r="S5589" s="122">
        <v>0</v>
      </c>
      <c r="T5589" s="122">
        <v>0</v>
      </c>
      <c r="U5589" s="122">
        <v>0</v>
      </c>
      <c r="V5589" s="122">
        <v>0</v>
      </c>
      <c r="W5589" s="122">
        <v>0</v>
      </c>
      <c r="X5589" s="122">
        <v>0</v>
      </c>
      <c r="Y5589" s="122">
        <v>0</v>
      </c>
      <c r="Z5589" s="122">
        <v>0</v>
      </c>
      <c r="AA5589" s="122">
        <v>0</v>
      </c>
      <c r="AB5589" s="122">
        <v>0</v>
      </c>
      <c r="AC5589" s="122">
        <v>0</v>
      </c>
      <c r="AD5589" s="122">
        <v>0</v>
      </c>
      <c r="AE5589" s="122">
        <v>0</v>
      </c>
      <c r="AF5589" s="122">
        <v>0</v>
      </c>
      <c r="AG5589" s="122">
        <v>0</v>
      </c>
      <c r="AH5589" s="122">
        <v>0</v>
      </c>
      <c r="AI5589" s="122">
        <v>0</v>
      </c>
      <c r="AJ5589" s="122">
        <v>0</v>
      </c>
      <c r="AK5589" s="122">
        <v>0</v>
      </c>
      <c r="AL5589" s="122">
        <v>0</v>
      </c>
    </row>
    <row r="5590" spans="1:38" hidden="1" x14ac:dyDescent="0.25">
      <c r="A5590" s="122" t="s">
        <v>2290</v>
      </c>
      <c r="B5590" s="122">
        <v>1</v>
      </c>
      <c r="C5590" s="122" t="s">
        <v>2291</v>
      </c>
      <c r="D5590" s="122" t="s">
        <v>475</v>
      </c>
      <c r="E5590" s="122">
        <v>101</v>
      </c>
      <c r="F5590" s="122">
        <v>0</v>
      </c>
      <c r="G5590" s="122">
        <v>0</v>
      </c>
      <c r="H5590" s="122">
        <v>0</v>
      </c>
      <c r="I5590" s="122">
        <v>0</v>
      </c>
      <c r="J5590" s="122">
        <v>0</v>
      </c>
      <c r="K5590" s="122">
        <v>0</v>
      </c>
      <c r="L5590" s="122">
        <v>0</v>
      </c>
      <c r="M5590" s="122">
        <v>0</v>
      </c>
      <c r="N5590" s="122">
        <v>0</v>
      </c>
      <c r="O5590" s="122">
        <v>0</v>
      </c>
      <c r="P5590" s="122">
        <v>0</v>
      </c>
      <c r="Q5590" s="122">
        <v>0</v>
      </c>
      <c r="R5590" s="122">
        <v>0</v>
      </c>
      <c r="S5590" s="122">
        <v>0</v>
      </c>
      <c r="T5590" s="122">
        <v>0</v>
      </c>
      <c r="U5590" s="122">
        <v>0</v>
      </c>
      <c r="V5590" s="122">
        <v>0</v>
      </c>
      <c r="W5590" s="122">
        <v>0</v>
      </c>
      <c r="X5590" s="122">
        <v>0</v>
      </c>
      <c r="Y5590" s="122">
        <v>0</v>
      </c>
      <c r="Z5590" s="122">
        <v>0</v>
      </c>
      <c r="AA5590" s="122">
        <v>0</v>
      </c>
      <c r="AB5590" s="122">
        <v>0</v>
      </c>
      <c r="AC5590" s="122">
        <v>0</v>
      </c>
      <c r="AD5590" s="122">
        <v>0</v>
      </c>
      <c r="AE5590" s="122">
        <v>0</v>
      </c>
      <c r="AF5590" s="122">
        <v>0</v>
      </c>
      <c r="AG5590" s="122">
        <v>0</v>
      </c>
      <c r="AH5590" s="122">
        <v>0</v>
      </c>
      <c r="AI5590" s="122">
        <v>0</v>
      </c>
      <c r="AJ5590" s="122">
        <v>0</v>
      </c>
      <c r="AK5590" s="122">
        <v>0</v>
      </c>
      <c r="AL5590" s="122">
        <v>0</v>
      </c>
    </row>
    <row r="5591" spans="1:38" hidden="1" x14ac:dyDescent="0.25">
      <c r="A5591" s="122" t="s">
        <v>2290</v>
      </c>
      <c r="B5591" s="122">
        <v>1</v>
      </c>
      <c r="C5591" s="122" t="s">
        <v>2291</v>
      </c>
      <c r="D5591" s="122" t="s">
        <v>2148</v>
      </c>
      <c r="E5591" s="122">
        <v>101</v>
      </c>
      <c r="F5591" s="122">
        <v>0</v>
      </c>
      <c r="G5591" s="122">
        <v>0</v>
      </c>
      <c r="H5591" s="122">
        <v>0</v>
      </c>
      <c r="I5591" s="122">
        <v>0</v>
      </c>
      <c r="J5591" s="122">
        <v>0</v>
      </c>
      <c r="K5591" s="122">
        <v>0</v>
      </c>
      <c r="L5591" s="122">
        <v>0</v>
      </c>
      <c r="M5591" s="122">
        <v>0</v>
      </c>
      <c r="N5591" s="122">
        <v>0</v>
      </c>
      <c r="O5591" s="122">
        <v>0</v>
      </c>
      <c r="P5591" s="122">
        <v>0</v>
      </c>
      <c r="Q5591" s="122">
        <v>0</v>
      </c>
      <c r="R5591" s="122">
        <v>0</v>
      </c>
      <c r="S5591" s="122">
        <v>0</v>
      </c>
      <c r="T5591" s="122">
        <v>0</v>
      </c>
      <c r="U5591" s="122">
        <v>0</v>
      </c>
      <c r="V5591" s="122">
        <v>0</v>
      </c>
      <c r="W5591" s="122">
        <v>0</v>
      </c>
      <c r="X5591" s="122">
        <v>0</v>
      </c>
      <c r="Y5591" s="122">
        <v>0</v>
      </c>
      <c r="Z5591" s="122">
        <v>0</v>
      </c>
      <c r="AA5591" s="122">
        <v>0</v>
      </c>
      <c r="AB5591" s="122">
        <v>0</v>
      </c>
      <c r="AC5591" s="122">
        <v>0</v>
      </c>
      <c r="AD5591" s="122">
        <v>0</v>
      </c>
      <c r="AE5591" s="122">
        <v>0</v>
      </c>
      <c r="AF5591" s="122">
        <v>0</v>
      </c>
      <c r="AG5591" s="122">
        <v>0</v>
      </c>
      <c r="AH5591" s="122">
        <v>0</v>
      </c>
      <c r="AI5591" s="122">
        <v>0</v>
      </c>
      <c r="AJ5591" s="122">
        <v>0</v>
      </c>
      <c r="AK5591" s="122">
        <v>0</v>
      </c>
      <c r="AL5591" s="122">
        <v>0</v>
      </c>
    </row>
    <row r="5592" spans="1:38" hidden="1" x14ac:dyDescent="0.25">
      <c r="A5592" s="122" t="s">
        <v>2290</v>
      </c>
      <c r="B5592" s="122">
        <v>1</v>
      </c>
      <c r="C5592" s="122" t="s">
        <v>2291</v>
      </c>
      <c r="D5592" s="122" t="s">
        <v>2149</v>
      </c>
      <c r="E5592" s="122">
        <v>101</v>
      </c>
      <c r="F5592" s="122">
        <v>0</v>
      </c>
      <c r="G5592" s="122">
        <v>0</v>
      </c>
      <c r="H5592" s="122">
        <v>0</v>
      </c>
      <c r="I5592" s="122">
        <v>0</v>
      </c>
      <c r="J5592" s="122">
        <v>0</v>
      </c>
      <c r="K5592" s="122">
        <v>0</v>
      </c>
      <c r="L5592" s="122">
        <v>0</v>
      </c>
      <c r="M5592" s="122">
        <v>0</v>
      </c>
      <c r="N5592" s="122">
        <v>0</v>
      </c>
      <c r="O5592" s="122">
        <v>0</v>
      </c>
      <c r="P5592" s="122">
        <v>0</v>
      </c>
      <c r="Q5592" s="122">
        <v>0</v>
      </c>
      <c r="R5592" s="122">
        <v>0</v>
      </c>
      <c r="S5592" s="122">
        <v>0</v>
      </c>
      <c r="T5592" s="122">
        <v>0</v>
      </c>
      <c r="U5592" s="122">
        <v>0</v>
      </c>
      <c r="V5592" s="122">
        <v>0</v>
      </c>
      <c r="W5592" s="122">
        <v>0</v>
      </c>
      <c r="X5592" s="122">
        <v>0</v>
      </c>
      <c r="Y5592" s="122">
        <v>0</v>
      </c>
      <c r="Z5592" s="122">
        <v>0</v>
      </c>
      <c r="AA5592" s="122">
        <v>0</v>
      </c>
      <c r="AB5592" s="122">
        <v>0</v>
      </c>
      <c r="AC5592" s="122">
        <v>0</v>
      </c>
      <c r="AD5592" s="122">
        <v>0</v>
      </c>
      <c r="AE5592" s="122">
        <v>0</v>
      </c>
      <c r="AF5592" s="122">
        <v>0</v>
      </c>
      <c r="AG5592" s="122">
        <v>0</v>
      </c>
      <c r="AH5592" s="122">
        <v>0</v>
      </c>
      <c r="AI5592" s="122">
        <v>0</v>
      </c>
      <c r="AJ5592" s="122">
        <v>0</v>
      </c>
      <c r="AK5592" s="122">
        <v>0</v>
      </c>
      <c r="AL5592" s="122">
        <v>0</v>
      </c>
    </row>
    <row r="5593" spans="1:38" hidden="1" x14ac:dyDescent="0.25">
      <c r="A5593" s="122" t="s">
        <v>2290</v>
      </c>
      <c r="B5593" s="122">
        <v>1</v>
      </c>
      <c r="C5593" s="122" t="s">
        <v>2291</v>
      </c>
      <c r="D5593" s="122" t="s">
        <v>2150</v>
      </c>
      <c r="E5593" s="122">
        <v>101</v>
      </c>
      <c r="F5593" s="122">
        <v>0</v>
      </c>
      <c r="G5593" s="122">
        <v>0</v>
      </c>
      <c r="H5593" s="122">
        <v>0</v>
      </c>
      <c r="I5593" s="122">
        <v>0</v>
      </c>
      <c r="J5593" s="122">
        <v>0</v>
      </c>
      <c r="K5593" s="122">
        <v>0</v>
      </c>
      <c r="L5593" s="122">
        <v>0</v>
      </c>
      <c r="M5593" s="122">
        <v>0</v>
      </c>
      <c r="N5593" s="122">
        <v>0</v>
      </c>
      <c r="O5593" s="122">
        <v>0</v>
      </c>
      <c r="P5593" s="122">
        <v>0</v>
      </c>
      <c r="Q5593" s="122">
        <v>0</v>
      </c>
      <c r="R5593" s="122">
        <v>0</v>
      </c>
      <c r="S5593" s="122">
        <v>0</v>
      </c>
      <c r="T5593" s="122">
        <v>0</v>
      </c>
      <c r="U5593" s="122">
        <v>0</v>
      </c>
      <c r="V5593" s="122">
        <v>0</v>
      </c>
      <c r="W5593" s="122">
        <v>0</v>
      </c>
      <c r="X5593" s="122">
        <v>0</v>
      </c>
      <c r="Y5593" s="122">
        <v>0</v>
      </c>
      <c r="Z5593" s="122">
        <v>0</v>
      </c>
      <c r="AA5593" s="122">
        <v>0</v>
      </c>
      <c r="AB5593" s="122">
        <v>0</v>
      </c>
      <c r="AC5593" s="122">
        <v>0</v>
      </c>
      <c r="AD5593" s="122">
        <v>0</v>
      </c>
      <c r="AE5593" s="122">
        <v>0</v>
      </c>
      <c r="AF5593" s="122">
        <v>0</v>
      </c>
      <c r="AG5593" s="122">
        <v>0</v>
      </c>
      <c r="AH5593" s="122">
        <v>0</v>
      </c>
      <c r="AI5593" s="122">
        <v>0</v>
      </c>
      <c r="AJ5593" s="122">
        <v>0</v>
      </c>
      <c r="AK5593" s="122">
        <v>0</v>
      </c>
      <c r="AL5593" s="122">
        <v>0</v>
      </c>
    </row>
    <row r="5594" spans="1:38" hidden="1" x14ac:dyDescent="0.25">
      <c r="A5594" s="122" t="s">
        <v>2290</v>
      </c>
      <c r="B5594" s="122">
        <v>1</v>
      </c>
      <c r="C5594" s="122" t="s">
        <v>2291</v>
      </c>
      <c r="D5594" s="122" t="s">
        <v>2151</v>
      </c>
      <c r="E5594" s="122">
        <v>101</v>
      </c>
      <c r="F5594" s="122">
        <v>0</v>
      </c>
      <c r="G5594" s="122">
        <v>0</v>
      </c>
      <c r="H5594" s="122">
        <v>0</v>
      </c>
      <c r="I5594" s="122">
        <v>0</v>
      </c>
      <c r="J5594" s="122">
        <v>0</v>
      </c>
      <c r="K5594" s="122">
        <v>0</v>
      </c>
      <c r="L5594" s="122">
        <v>0</v>
      </c>
      <c r="M5594" s="122">
        <v>0</v>
      </c>
      <c r="N5594" s="122">
        <v>0</v>
      </c>
      <c r="O5594" s="122">
        <v>0</v>
      </c>
      <c r="P5594" s="122">
        <v>0</v>
      </c>
      <c r="Q5594" s="122">
        <v>0</v>
      </c>
      <c r="R5594" s="122">
        <v>0</v>
      </c>
      <c r="S5594" s="122">
        <v>0</v>
      </c>
      <c r="T5594" s="122">
        <v>0</v>
      </c>
      <c r="U5594" s="122">
        <v>0</v>
      </c>
      <c r="V5594" s="122">
        <v>0</v>
      </c>
      <c r="W5594" s="122">
        <v>0</v>
      </c>
      <c r="X5594" s="122">
        <v>0</v>
      </c>
      <c r="Y5594" s="122">
        <v>0</v>
      </c>
      <c r="Z5594" s="122">
        <v>0</v>
      </c>
      <c r="AA5594" s="122">
        <v>0</v>
      </c>
      <c r="AB5594" s="122">
        <v>0</v>
      </c>
      <c r="AC5594" s="122">
        <v>0</v>
      </c>
      <c r="AD5594" s="122">
        <v>0</v>
      </c>
      <c r="AE5594" s="122">
        <v>0</v>
      </c>
      <c r="AF5594" s="122">
        <v>0</v>
      </c>
      <c r="AG5594" s="122">
        <v>0</v>
      </c>
      <c r="AH5594" s="122">
        <v>0</v>
      </c>
      <c r="AI5594" s="122">
        <v>0</v>
      </c>
      <c r="AJ5594" s="122">
        <v>0</v>
      </c>
      <c r="AK5594" s="122">
        <v>0</v>
      </c>
      <c r="AL5594" s="122">
        <v>0</v>
      </c>
    </row>
    <row r="5595" spans="1:38" hidden="1" x14ac:dyDescent="0.25">
      <c r="A5595" s="122" t="s">
        <v>2290</v>
      </c>
      <c r="B5595" s="122">
        <v>1</v>
      </c>
      <c r="C5595" s="122" t="s">
        <v>2291</v>
      </c>
      <c r="D5595" s="122" t="s">
        <v>2152</v>
      </c>
      <c r="E5595" s="122">
        <v>101</v>
      </c>
      <c r="F5595" s="122">
        <v>0</v>
      </c>
      <c r="G5595" s="122">
        <v>0</v>
      </c>
      <c r="H5595" s="122">
        <v>0</v>
      </c>
      <c r="I5595" s="122">
        <v>0</v>
      </c>
      <c r="J5595" s="122">
        <v>0</v>
      </c>
      <c r="K5595" s="122">
        <v>0</v>
      </c>
      <c r="L5595" s="122">
        <v>0</v>
      </c>
      <c r="M5595" s="122">
        <v>0</v>
      </c>
      <c r="N5595" s="122">
        <v>0</v>
      </c>
      <c r="O5595" s="122">
        <v>0</v>
      </c>
      <c r="P5595" s="122">
        <v>0</v>
      </c>
      <c r="Q5595" s="122">
        <v>0</v>
      </c>
      <c r="R5595" s="122">
        <v>0</v>
      </c>
      <c r="S5595" s="122">
        <v>0</v>
      </c>
      <c r="T5595" s="122">
        <v>0</v>
      </c>
      <c r="U5595" s="122">
        <v>0</v>
      </c>
      <c r="V5595" s="122">
        <v>0</v>
      </c>
      <c r="W5595" s="122">
        <v>0</v>
      </c>
      <c r="X5595" s="122">
        <v>0</v>
      </c>
      <c r="Y5595" s="122">
        <v>0</v>
      </c>
      <c r="Z5595" s="122">
        <v>0</v>
      </c>
      <c r="AA5595" s="122">
        <v>0</v>
      </c>
      <c r="AB5595" s="122">
        <v>0</v>
      </c>
      <c r="AC5595" s="122">
        <v>0</v>
      </c>
      <c r="AD5595" s="122">
        <v>0</v>
      </c>
      <c r="AE5595" s="122">
        <v>0</v>
      </c>
      <c r="AF5595" s="122">
        <v>0</v>
      </c>
      <c r="AG5595" s="122">
        <v>0</v>
      </c>
      <c r="AH5595" s="122">
        <v>0</v>
      </c>
      <c r="AI5595" s="122">
        <v>0</v>
      </c>
      <c r="AJ5595" s="122">
        <v>0</v>
      </c>
      <c r="AK5595" s="122">
        <v>0</v>
      </c>
      <c r="AL5595" s="122">
        <v>0</v>
      </c>
    </row>
    <row r="5596" spans="1:38" hidden="1" x14ac:dyDescent="0.25">
      <c r="A5596" s="122" t="s">
        <v>2290</v>
      </c>
      <c r="B5596" s="122">
        <v>1</v>
      </c>
      <c r="C5596" s="122" t="s">
        <v>2291</v>
      </c>
      <c r="D5596" s="122" t="s">
        <v>2153</v>
      </c>
      <c r="E5596" s="122">
        <v>101</v>
      </c>
      <c r="F5596" s="122">
        <v>0.97180307404999999</v>
      </c>
      <c r="G5596" s="122">
        <v>0.92348854515000001</v>
      </c>
      <c r="H5596" s="122">
        <v>0.97400246020000003</v>
      </c>
      <c r="I5596" s="122">
        <v>0.99284073699999997</v>
      </c>
      <c r="J5596" s="122">
        <v>0.96975997935000002</v>
      </c>
      <c r="K5596" s="122">
        <v>1.0052735201</v>
      </c>
      <c r="L5596" s="122">
        <v>1.1790545936500001</v>
      </c>
      <c r="M5596" s="122">
        <v>1.1310459431</v>
      </c>
      <c r="N5596" s="122">
        <v>1.01221832705</v>
      </c>
      <c r="O5596" s="122">
        <v>0.90053185810000003</v>
      </c>
      <c r="P5596" s="122">
        <v>0.47042358044999999</v>
      </c>
      <c r="Q5596" s="122">
        <v>0.37641593825000003</v>
      </c>
      <c r="R5596" s="122">
        <v>0.36634410615000002</v>
      </c>
      <c r="S5596" s="122">
        <v>0.36571450589999999</v>
      </c>
      <c r="T5596" s="122">
        <v>0.47981762319999999</v>
      </c>
      <c r="U5596" s="122">
        <v>0.50223336375000005</v>
      </c>
      <c r="V5596" s="122">
        <v>0.55146692360000005</v>
      </c>
      <c r="W5596" s="122">
        <v>0.46995021525000003</v>
      </c>
      <c r="X5596" s="122">
        <v>0.37421762604999997</v>
      </c>
      <c r="Y5596" s="122">
        <v>0.17959615325</v>
      </c>
      <c r="Z5596" s="122">
        <v>0.18666928429999999</v>
      </c>
      <c r="AA5596" s="122">
        <v>0.32529852440000001</v>
      </c>
      <c r="AB5596" s="122">
        <v>0.38597093249999997</v>
      </c>
      <c r="AC5596" s="122">
        <v>0.32170289515</v>
      </c>
      <c r="AD5596" s="122">
        <v>0.27041861955000002</v>
      </c>
      <c r="AE5596" s="122">
        <v>0.299675478</v>
      </c>
      <c r="AF5596" s="122">
        <v>0.39319969700000001</v>
      </c>
      <c r="AG5596" s="122">
        <v>0.39421051894999998</v>
      </c>
      <c r="AH5596" s="122">
        <v>0.42466384935000001</v>
      </c>
      <c r="AI5596" s="122">
        <v>0.1126547794</v>
      </c>
      <c r="AJ5596" s="122">
        <v>0.1121981039</v>
      </c>
      <c r="AK5596" s="122">
        <v>0.19249067375000001</v>
      </c>
      <c r="AL5596" s="122">
        <v>0</v>
      </c>
    </row>
    <row r="5597" spans="1:38" hidden="1" x14ac:dyDescent="0.25">
      <c r="A5597" s="122" t="s">
        <v>2290</v>
      </c>
      <c r="B5597" s="122">
        <v>1</v>
      </c>
      <c r="C5597" s="122" t="s">
        <v>2291</v>
      </c>
      <c r="D5597" s="122" t="s">
        <v>2154</v>
      </c>
      <c r="E5597" s="122">
        <v>101</v>
      </c>
      <c r="F5597" s="122">
        <v>0</v>
      </c>
      <c r="G5597" s="122">
        <v>0</v>
      </c>
      <c r="H5597" s="122">
        <v>0</v>
      </c>
      <c r="I5597" s="122">
        <v>0</v>
      </c>
      <c r="J5597" s="122">
        <v>0</v>
      </c>
      <c r="K5597" s="122">
        <v>0</v>
      </c>
      <c r="L5597" s="122">
        <v>0</v>
      </c>
      <c r="M5597" s="122">
        <v>0</v>
      </c>
      <c r="N5597" s="122">
        <v>0</v>
      </c>
      <c r="O5597" s="122">
        <v>0</v>
      </c>
      <c r="P5597" s="122">
        <v>0</v>
      </c>
      <c r="Q5597" s="122">
        <v>0</v>
      </c>
      <c r="R5597" s="122">
        <v>0</v>
      </c>
      <c r="S5597" s="122">
        <v>0</v>
      </c>
      <c r="T5597" s="122">
        <v>0</v>
      </c>
      <c r="U5597" s="122">
        <v>0</v>
      </c>
      <c r="V5597" s="122">
        <v>0</v>
      </c>
      <c r="W5597" s="122">
        <v>0</v>
      </c>
      <c r="X5597" s="122">
        <v>0</v>
      </c>
      <c r="Y5597" s="122">
        <v>0</v>
      </c>
      <c r="Z5597" s="122">
        <v>0</v>
      </c>
      <c r="AA5597" s="122">
        <v>0</v>
      </c>
      <c r="AB5597" s="122">
        <v>0</v>
      </c>
      <c r="AC5597" s="122">
        <v>0</v>
      </c>
      <c r="AD5597" s="122">
        <v>0</v>
      </c>
      <c r="AE5597" s="122">
        <v>0</v>
      </c>
      <c r="AF5597" s="122">
        <v>0</v>
      </c>
      <c r="AG5597" s="122">
        <v>0</v>
      </c>
      <c r="AH5597" s="122">
        <v>0</v>
      </c>
      <c r="AI5597" s="122">
        <v>0</v>
      </c>
      <c r="AJ5597" s="122">
        <v>0</v>
      </c>
      <c r="AK5597" s="122">
        <v>0</v>
      </c>
      <c r="AL5597" s="122">
        <v>0</v>
      </c>
    </row>
    <row r="5598" spans="1:38" hidden="1" x14ac:dyDescent="0.25">
      <c r="A5598" s="122" t="s">
        <v>2290</v>
      </c>
      <c r="B5598" s="122">
        <v>1</v>
      </c>
      <c r="C5598" s="122" t="s">
        <v>2291</v>
      </c>
      <c r="D5598" s="122" t="s">
        <v>2155</v>
      </c>
      <c r="E5598" s="122">
        <v>101</v>
      </c>
      <c r="F5598" s="122">
        <v>0</v>
      </c>
      <c r="G5598" s="122">
        <v>0</v>
      </c>
      <c r="H5598" s="122">
        <v>0</v>
      </c>
      <c r="I5598" s="122">
        <v>0</v>
      </c>
      <c r="J5598" s="122">
        <v>0</v>
      </c>
      <c r="K5598" s="122">
        <v>0</v>
      </c>
      <c r="L5598" s="122">
        <v>0</v>
      </c>
      <c r="M5598" s="122">
        <v>0</v>
      </c>
      <c r="N5598" s="122">
        <v>0</v>
      </c>
      <c r="O5598" s="122">
        <v>0</v>
      </c>
      <c r="P5598" s="122">
        <v>0</v>
      </c>
      <c r="Q5598" s="122">
        <v>0</v>
      </c>
      <c r="R5598" s="122">
        <v>0</v>
      </c>
      <c r="S5598" s="122">
        <v>0</v>
      </c>
      <c r="T5598" s="122">
        <v>0</v>
      </c>
      <c r="U5598" s="122">
        <v>0</v>
      </c>
      <c r="V5598" s="122">
        <v>0</v>
      </c>
      <c r="W5598" s="122">
        <v>0</v>
      </c>
      <c r="X5598" s="122">
        <v>0</v>
      </c>
      <c r="Y5598" s="122">
        <v>0</v>
      </c>
      <c r="Z5598" s="122">
        <v>0</v>
      </c>
      <c r="AA5598" s="122">
        <v>0</v>
      </c>
      <c r="AB5598" s="122">
        <v>0</v>
      </c>
      <c r="AC5598" s="122">
        <v>0</v>
      </c>
      <c r="AD5598" s="122">
        <v>0</v>
      </c>
      <c r="AE5598" s="122">
        <v>0</v>
      </c>
      <c r="AF5598" s="122">
        <v>0</v>
      </c>
      <c r="AG5598" s="122">
        <v>0</v>
      </c>
      <c r="AH5598" s="122">
        <v>0</v>
      </c>
      <c r="AI5598" s="122">
        <v>0</v>
      </c>
      <c r="AJ5598" s="122">
        <v>0</v>
      </c>
      <c r="AK5598" s="122">
        <v>0</v>
      </c>
      <c r="AL5598" s="122">
        <v>0</v>
      </c>
    </row>
    <row r="5599" spans="1:38" hidden="1" x14ac:dyDescent="0.25">
      <c r="A5599" s="122" t="s">
        <v>2290</v>
      </c>
      <c r="B5599" s="122">
        <v>1</v>
      </c>
      <c r="C5599" s="122" t="s">
        <v>2291</v>
      </c>
      <c r="D5599" s="122" t="s">
        <v>2156</v>
      </c>
      <c r="E5599" s="122">
        <v>101</v>
      </c>
      <c r="F5599" s="122">
        <v>0</v>
      </c>
      <c r="G5599" s="122">
        <v>0</v>
      </c>
      <c r="H5599" s="122">
        <v>0</v>
      </c>
      <c r="I5599" s="122">
        <v>0</v>
      </c>
      <c r="J5599" s="122">
        <v>0</v>
      </c>
      <c r="K5599" s="122">
        <v>0</v>
      </c>
      <c r="L5599" s="122">
        <v>0</v>
      </c>
      <c r="M5599" s="122">
        <v>0</v>
      </c>
      <c r="N5599" s="122">
        <v>0</v>
      </c>
      <c r="O5599" s="122">
        <v>0</v>
      </c>
      <c r="P5599" s="122">
        <v>0</v>
      </c>
      <c r="Q5599" s="122">
        <v>0</v>
      </c>
      <c r="R5599" s="122">
        <v>0</v>
      </c>
      <c r="S5599" s="122">
        <v>0</v>
      </c>
      <c r="T5599" s="122">
        <v>0</v>
      </c>
      <c r="U5599" s="122">
        <v>0</v>
      </c>
      <c r="V5599" s="122">
        <v>0</v>
      </c>
      <c r="W5599" s="122">
        <v>0</v>
      </c>
      <c r="X5599" s="122">
        <v>0</v>
      </c>
      <c r="Y5599" s="122">
        <v>0</v>
      </c>
      <c r="Z5599" s="122">
        <v>0</v>
      </c>
      <c r="AA5599" s="122">
        <v>0</v>
      </c>
      <c r="AB5599" s="122">
        <v>0</v>
      </c>
      <c r="AC5599" s="122">
        <v>0</v>
      </c>
      <c r="AD5599" s="122">
        <v>0</v>
      </c>
      <c r="AE5599" s="122">
        <v>0</v>
      </c>
      <c r="AF5599" s="122">
        <v>0</v>
      </c>
      <c r="AG5599" s="122">
        <v>0</v>
      </c>
      <c r="AH5599" s="122">
        <v>0</v>
      </c>
      <c r="AI5599" s="122">
        <v>0</v>
      </c>
      <c r="AJ5599" s="122">
        <v>0</v>
      </c>
      <c r="AK5599" s="122">
        <v>0</v>
      </c>
      <c r="AL5599" s="122">
        <v>0</v>
      </c>
    </row>
    <row r="5600" spans="1:38" hidden="1" x14ac:dyDescent="0.25">
      <c r="A5600" s="122" t="s">
        <v>2290</v>
      </c>
      <c r="B5600" s="122">
        <v>1</v>
      </c>
      <c r="C5600" s="122" t="s">
        <v>2291</v>
      </c>
      <c r="D5600" s="122" t="s">
        <v>2178</v>
      </c>
      <c r="E5600" s="122">
        <v>101</v>
      </c>
      <c r="F5600" s="122">
        <v>0</v>
      </c>
      <c r="G5600" s="122">
        <v>0</v>
      </c>
      <c r="H5600" s="122">
        <v>0</v>
      </c>
      <c r="I5600" s="122">
        <v>0</v>
      </c>
      <c r="J5600" s="122">
        <v>0</v>
      </c>
      <c r="K5600" s="122">
        <v>0</v>
      </c>
      <c r="L5600" s="122">
        <v>0</v>
      </c>
      <c r="M5600" s="122">
        <v>0</v>
      </c>
      <c r="N5600" s="122">
        <v>0</v>
      </c>
      <c r="O5600" s="122">
        <v>0</v>
      </c>
      <c r="P5600" s="122">
        <v>0</v>
      </c>
      <c r="Q5600" s="122">
        <v>0</v>
      </c>
      <c r="R5600" s="122">
        <v>0</v>
      </c>
      <c r="S5600" s="122">
        <v>0</v>
      </c>
      <c r="T5600" s="122">
        <v>0</v>
      </c>
      <c r="U5600" s="122">
        <v>0</v>
      </c>
      <c r="V5600" s="122">
        <v>0</v>
      </c>
      <c r="W5600" s="122">
        <v>0</v>
      </c>
      <c r="X5600" s="122">
        <v>0</v>
      </c>
      <c r="Y5600" s="122">
        <v>0</v>
      </c>
      <c r="Z5600" s="122">
        <v>0</v>
      </c>
      <c r="AA5600" s="122">
        <v>0</v>
      </c>
      <c r="AB5600" s="122">
        <v>0</v>
      </c>
      <c r="AC5600" s="122">
        <v>0</v>
      </c>
      <c r="AD5600" s="122">
        <v>0</v>
      </c>
      <c r="AE5600" s="122">
        <v>0</v>
      </c>
      <c r="AF5600" s="122">
        <v>0</v>
      </c>
      <c r="AG5600" s="122">
        <v>0</v>
      </c>
      <c r="AH5600" s="122">
        <v>0</v>
      </c>
      <c r="AI5600" s="122">
        <v>0</v>
      </c>
      <c r="AJ5600" s="122">
        <v>0</v>
      </c>
      <c r="AK5600" s="122">
        <v>0</v>
      </c>
      <c r="AL5600" s="122">
        <v>0</v>
      </c>
    </row>
    <row r="5601" spans="1:38" hidden="1" x14ac:dyDescent="0.25">
      <c r="A5601" s="122" t="s">
        <v>2290</v>
      </c>
      <c r="B5601" s="122">
        <v>1</v>
      </c>
      <c r="C5601" s="122" t="s">
        <v>2291</v>
      </c>
      <c r="D5601" s="122" t="s">
        <v>2212</v>
      </c>
      <c r="E5601" s="122">
        <v>101</v>
      </c>
      <c r="F5601" s="122">
        <v>0</v>
      </c>
      <c r="G5601" s="122">
        <v>0</v>
      </c>
      <c r="H5601" s="122">
        <v>0</v>
      </c>
      <c r="I5601" s="122">
        <v>0</v>
      </c>
      <c r="J5601" s="122">
        <v>0</v>
      </c>
      <c r="K5601" s="122">
        <v>0</v>
      </c>
      <c r="L5601" s="122">
        <v>0</v>
      </c>
      <c r="M5601" s="122">
        <v>0</v>
      </c>
      <c r="N5601" s="122">
        <v>0</v>
      </c>
      <c r="O5601" s="122">
        <v>0</v>
      </c>
      <c r="P5601" s="122">
        <v>0</v>
      </c>
      <c r="Q5601" s="122">
        <v>0</v>
      </c>
      <c r="R5601" s="122">
        <v>0</v>
      </c>
      <c r="S5601" s="122">
        <v>0</v>
      </c>
      <c r="T5601" s="122">
        <v>0</v>
      </c>
      <c r="U5601" s="122">
        <v>0</v>
      </c>
      <c r="V5601" s="122">
        <v>0</v>
      </c>
      <c r="W5601" s="122">
        <v>0</v>
      </c>
      <c r="X5601" s="122">
        <v>0</v>
      </c>
      <c r="Y5601" s="122">
        <v>0</v>
      </c>
      <c r="Z5601" s="122">
        <v>0</v>
      </c>
      <c r="AA5601" s="122">
        <v>0</v>
      </c>
      <c r="AB5601" s="122">
        <v>0</v>
      </c>
      <c r="AC5601" s="122">
        <v>0</v>
      </c>
      <c r="AD5601" s="122">
        <v>0</v>
      </c>
      <c r="AE5601" s="122">
        <v>0</v>
      </c>
      <c r="AF5601" s="122">
        <v>0</v>
      </c>
      <c r="AG5601" s="122">
        <v>0</v>
      </c>
      <c r="AH5601" s="122">
        <v>0</v>
      </c>
      <c r="AI5601" s="122">
        <v>0</v>
      </c>
      <c r="AJ5601" s="122">
        <v>0</v>
      </c>
      <c r="AK5601" s="122">
        <v>0</v>
      </c>
      <c r="AL5601" s="122">
        <v>0</v>
      </c>
    </row>
    <row r="5602" spans="1:38" hidden="1" x14ac:dyDescent="0.25">
      <c r="A5602" s="122" t="s">
        <v>2290</v>
      </c>
      <c r="B5602" s="122">
        <v>1</v>
      </c>
      <c r="C5602" s="122" t="s">
        <v>2291</v>
      </c>
      <c r="D5602" s="122" t="s">
        <v>2157</v>
      </c>
      <c r="E5602" s="122">
        <v>101</v>
      </c>
      <c r="F5602" s="122">
        <v>0</v>
      </c>
      <c r="G5602" s="122">
        <v>0</v>
      </c>
      <c r="H5602" s="122">
        <v>0</v>
      </c>
      <c r="I5602" s="122">
        <v>0</v>
      </c>
      <c r="J5602" s="122">
        <v>0</v>
      </c>
      <c r="K5602" s="122">
        <v>0</v>
      </c>
      <c r="L5602" s="122">
        <v>0</v>
      </c>
      <c r="M5602" s="122">
        <v>0</v>
      </c>
      <c r="N5602" s="122">
        <v>0</v>
      </c>
      <c r="O5602" s="122">
        <v>0</v>
      </c>
      <c r="P5602" s="122">
        <v>0</v>
      </c>
      <c r="Q5602" s="122">
        <v>0</v>
      </c>
      <c r="R5602" s="122">
        <v>0</v>
      </c>
      <c r="S5602" s="122">
        <v>0</v>
      </c>
      <c r="T5602" s="122">
        <v>0</v>
      </c>
      <c r="U5602" s="122">
        <v>0</v>
      </c>
      <c r="V5602" s="122">
        <v>0</v>
      </c>
      <c r="W5602" s="122">
        <v>0</v>
      </c>
      <c r="X5602" s="122">
        <v>0</v>
      </c>
      <c r="Y5602" s="122">
        <v>0</v>
      </c>
      <c r="Z5602" s="122">
        <v>0</v>
      </c>
      <c r="AA5602" s="122">
        <v>0</v>
      </c>
      <c r="AB5602" s="122">
        <v>0</v>
      </c>
      <c r="AC5602" s="122">
        <v>0</v>
      </c>
      <c r="AD5602" s="122">
        <v>0</v>
      </c>
      <c r="AE5602" s="122">
        <v>0</v>
      </c>
      <c r="AF5602" s="122">
        <v>0</v>
      </c>
      <c r="AG5602" s="122">
        <v>0</v>
      </c>
      <c r="AH5602" s="122">
        <v>0</v>
      </c>
      <c r="AI5602" s="122">
        <v>0</v>
      </c>
      <c r="AJ5602" s="122">
        <v>0</v>
      </c>
      <c r="AK5602" s="122">
        <v>0</v>
      </c>
      <c r="AL5602" s="122">
        <v>0</v>
      </c>
    </row>
    <row r="5603" spans="1:38" hidden="1" x14ac:dyDescent="0.25">
      <c r="A5603" s="122" t="s">
        <v>2290</v>
      </c>
      <c r="B5603" s="122">
        <v>1</v>
      </c>
      <c r="C5603" s="122" t="s">
        <v>2291</v>
      </c>
      <c r="D5603" s="122" t="s">
        <v>2158</v>
      </c>
      <c r="E5603" s="122">
        <v>101</v>
      </c>
      <c r="F5603" s="122">
        <v>0</v>
      </c>
      <c r="G5603" s="122">
        <v>0</v>
      </c>
      <c r="H5603" s="122">
        <v>0</v>
      </c>
      <c r="I5603" s="122">
        <v>0</v>
      </c>
      <c r="J5603" s="122">
        <v>0</v>
      </c>
      <c r="K5603" s="122">
        <v>0</v>
      </c>
      <c r="L5603" s="122">
        <v>0</v>
      </c>
      <c r="M5603" s="122">
        <v>0</v>
      </c>
      <c r="N5603" s="122">
        <v>0</v>
      </c>
      <c r="O5603" s="122">
        <v>0</v>
      </c>
      <c r="P5603" s="122">
        <v>0</v>
      </c>
      <c r="Q5603" s="122">
        <v>0</v>
      </c>
      <c r="R5603" s="122">
        <v>0</v>
      </c>
      <c r="S5603" s="122">
        <v>0</v>
      </c>
      <c r="T5603" s="122">
        <v>0</v>
      </c>
      <c r="U5603" s="122">
        <v>0</v>
      </c>
      <c r="V5603" s="122">
        <v>0</v>
      </c>
      <c r="W5603" s="122">
        <v>0</v>
      </c>
      <c r="X5603" s="122">
        <v>0</v>
      </c>
      <c r="Y5603" s="122">
        <v>0</v>
      </c>
      <c r="Z5603" s="122">
        <v>0</v>
      </c>
      <c r="AA5603" s="122">
        <v>0</v>
      </c>
      <c r="AB5603" s="122">
        <v>0</v>
      </c>
      <c r="AC5603" s="122">
        <v>0</v>
      </c>
      <c r="AD5603" s="122">
        <v>0</v>
      </c>
      <c r="AE5603" s="122">
        <v>0</v>
      </c>
      <c r="AF5603" s="122">
        <v>0</v>
      </c>
      <c r="AG5603" s="122">
        <v>0</v>
      </c>
      <c r="AH5603" s="122">
        <v>0</v>
      </c>
      <c r="AI5603" s="122">
        <v>0</v>
      </c>
      <c r="AJ5603" s="122">
        <v>0</v>
      </c>
      <c r="AK5603" s="122">
        <v>0</v>
      </c>
      <c r="AL5603" s="122">
        <v>0</v>
      </c>
    </row>
    <row r="5604" spans="1:38" hidden="1" x14ac:dyDescent="0.25">
      <c r="A5604" s="122" t="s">
        <v>2290</v>
      </c>
      <c r="B5604" s="122">
        <v>1</v>
      </c>
      <c r="C5604" s="122" t="s">
        <v>2291</v>
      </c>
      <c r="D5604" s="122" t="s">
        <v>2159</v>
      </c>
      <c r="E5604" s="122">
        <v>101</v>
      </c>
      <c r="F5604" s="122">
        <v>0</v>
      </c>
      <c r="G5604" s="122">
        <v>0</v>
      </c>
      <c r="H5604" s="122">
        <v>0</v>
      </c>
      <c r="I5604" s="122">
        <v>0</v>
      </c>
      <c r="J5604" s="122">
        <v>0</v>
      </c>
      <c r="K5604" s="122">
        <v>0</v>
      </c>
      <c r="L5604" s="122">
        <v>0</v>
      </c>
      <c r="M5604" s="122">
        <v>0</v>
      </c>
      <c r="N5604" s="122">
        <v>0</v>
      </c>
      <c r="O5604" s="122">
        <v>0</v>
      </c>
      <c r="P5604" s="122">
        <v>0</v>
      </c>
      <c r="Q5604" s="122">
        <v>0</v>
      </c>
      <c r="R5604" s="122">
        <v>0</v>
      </c>
      <c r="S5604" s="122">
        <v>0</v>
      </c>
      <c r="T5604" s="122">
        <v>0</v>
      </c>
      <c r="U5604" s="122">
        <v>0</v>
      </c>
      <c r="V5604" s="122">
        <v>0</v>
      </c>
      <c r="W5604" s="122">
        <v>0</v>
      </c>
      <c r="X5604" s="122">
        <v>0</v>
      </c>
      <c r="Y5604" s="122">
        <v>0</v>
      </c>
      <c r="Z5604" s="122">
        <v>0</v>
      </c>
      <c r="AA5604" s="122">
        <v>0</v>
      </c>
      <c r="AB5604" s="122">
        <v>0</v>
      </c>
      <c r="AC5604" s="122">
        <v>0</v>
      </c>
      <c r="AD5604" s="122">
        <v>0</v>
      </c>
      <c r="AE5604" s="122">
        <v>0</v>
      </c>
      <c r="AF5604" s="122">
        <v>0</v>
      </c>
      <c r="AG5604" s="122">
        <v>0</v>
      </c>
      <c r="AH5604" s="122">
        <v>0</v>
      </c>
      <c r="AI5604" s="122">
        <v>0</v>
      </c>
      <c r="AJ5604" s="122">
        <v>0</v>
      </c>
      <c r="AK5604" s="122">
        <v>0</v>
      </c>
      <c r="AL5604" s="122">
        <v>0</v>
      </c>
    </row>
    <row r="5605" spans="1:38" hidden="1" x14ac:dyDescent="0.25">
      <c r="A5605" s="122" t="s">
        <v>2290</v>
      </c>
      <c r="B5605" s="122">
        <v>1</v>
      </c>
      <c r="C5605" s="122" t="s">
        <v>2291</v>
      </c>
      <c r="D5605" s="122" t="s">
        <v>2160</v>
      </c>
      <c r="E5605" s="122">
        <v>101</v>
      </c>
      <c r="F5605" s="122">
        <v>0</v>
      </c>
      <c r="G5605" s="122">
        <v>0</v>
      </c>
      <c r="H5605" s="122">
        <v>0</v>
      </c>
      <c r="I5605" s="122">
        <v>0</v>
      </c>
      <c r="J5605" s="122">
        <v>0</v>
      </c>
      <c r="K5605" s="122">
        <v>0</v>
      </c>
      <c r="L5605" s="122">
        <v>0</v>
      </c>
      <c r="M5605" s="122">
        <v>0</v>
      </c>
      <c r="N5605" s="122">
        <v>0</v>
      </c>
      <c r="O5605" s="122">
        <v>0</v>
      </c>
      <c r="P5605" s="122">
        <v>0</v>
      </c>
      <c r="Q5605" s="122">
        <v>0</v>
      </c>
      <c r="R5605" s="122">
        <v>0</v>
      </c>
      <c r="S5605" s="122">
        <v>0.1457943196</v>
      </c>
      <c r="T5605" s="122">
        <v>4.6206346250000002E-2</v>
      </c>
      <c r="U5605" s="122">
        <v>0</v>
      </c>
      <c r="V5605" s="122">
        <v>4.631257565E-2</v>
      </c>
      <c r="W5605" s="122">
        <v>4.7059415049999997E-2</v>
      </c>
      <c r="X5605" s="122">
        <v>4.7531673400000002E-2</v>
      </c>
      <c r="Y5605" s="122">
        <v>0</v>
      </c>
      <c r="Z5605" s="122">
        <v>0</v>
      </c>
      <c r="AA5605" s="122">
        <v>0</v>
      </c>
      <c r="AB5605" s="122">
        <v>0</v>
      </c>
      <c r="AC5605" s="122">
        <v>0</v>
      </c>
      <c r="AD5605" s="122">
        <v>0</v>
      </c>
      <c r="AE5605" s="122">
        <v>0</v>
      </c>
      <c r="AF5605" s="122">
        <v>0</v>
      </c>
      <c r="AG5605" s="122">
        <v>1.52125934E-2</v>
      </c>
      <c r="AH5605" s="122">
        <v>1.31466003E-2</v>
      </c>
      <c r="AI5605" s="122">
        <v>1.37563172E-2</v>
      </c>
      <c r="AJ5605" s="122">
        <v>1.4088062E-2</v>
      </c>
      <c r="AK5605" s="122">
        <v>1.283701835E-2</v>
      </c>
      <c r="AL5605" s="122">
        <v>0</v>
      </c>
    </row>
    <row r="5606" spans="1:38" hidden="1" x14ac:dyDescent="0.25">
      <c r="A5606" s="122" t="s">
        <v>2290</v>
      </c>
      <c r="B5606" s="122">
        <v>1</v>
      </c>
      <c r="C5606" s="122" t="s">
        <v>2291</v>
      </c>
      <c r="D5606" s="122" t="s">
        <v>2161</v>
      </c>
      <c r="E5606" s="122">
        <v>101</v>
      </c>
      <c r="F5606" s="122">
        <v>0</v>
      </c>
      <c r="G5606" s="122">
        <v>0</v>
      </c>
      <c r="H5606" s="122">
        <v>0</v>
      </c>
      <c r="I5606" s="122">
        <v>0</v>
      </c>
      <c r="J5606" s="122">
        <v>0</v>
      </c>
      <c r="K5606" s="122">
        <v>0</v>
      </c>
      <c r="L5606" s="122">
        <v>0</v>
      </c>
      <c r="M5606" s="122">
        <v>0</v>
      </c>
      <c r="N5606" s="122">
        <v>0</v>
      </c>
      <c r="O5606" s="122">
        <v>0</v>
      </c>
      <c r="P5606" s="122">
        <v>0</v>
      </c>
      <c r="Q5606" s="122">
        <v>0</v>
      </c>
      <c r="R5606" s="122">
        <v>0</v>
      </c>
      <c r="S5606" s="122">
        <v>0</v>
      </c>
      <c r="T5606" s="122">
        <v>0</v>
      </c>
      <c r="U5606" s="122">
        <v>0</v>
      </c>
      <c r="V5606" s="122">
        <v>0</v>
      </c>
      <c r="W5606" s="122">
        <v>0</v>
      </c>
      <c r="X5606" s="122">
        <v>0</v>
      </c>
      <c r="Y5606" s="122">
        <v>0</v>
      </c>
      <c r="Z5606" s="122">
        <v>0</v>
      </c>
      <c r="AA5606" s="122">
        <v>0</v>
      </c>
      <c r="AB5606" s="122">
        <v>0</v>
      </c>
      <c r="AC5606" s="122">
        <v>0</v>
      </c>
      <c r="AD5606" s="122">
        <v>0</v>
      </c>
      <c r="AE5606" s="122">
        <v>0</v>
      </c>
      <c r="AF5606" s="122">
        <v>0</v>
      </c>
      <c r="AG5606" s="122">
        <v>0</v>
      </c>
      <c r="AH5606" s="122">
        <v>0</v>
      </c>
      <c r="AI5606" s="122">
        <v>0</v>
      </c>
      <c r="AJ5606" s="122">
        <v>0</v>
      </c>
      <c r="AK5606" s="122">
        <v>0</v>
      </c>
      <c r="AL5606" s="122">
        <v>0</v>
      </c>
    </row>
    <row r="5607" spans="1:38" hidden="1" x14ac:dyDescent="0.25">
      <c r="A5607" s="122" t="s">
        <v>2290</v>
      </c>
      <c r="B5607" s="122">
        <v>1</v>
      </c>
      <c r="C5607" s="122" t="s">
        <v>2291</v>
      </c>
      <c r="D5607" s="122" t="s">
        <v>2162</v>
      </c>
      <c r="E5607" s="122">
        <v>101</v>
      </c>
      <c r="F5607" s="122">
        <v>0.85216776299999997</v>
      </c>
      <c r="G5607" s="122">
        <v>0.80980107000000001</v>
      </c>
      <c r="H5607" s="122">
        <v>0.85409639154999994</v>
      </c>
      <c r="I5607" s="122">
        <v>0.87061555204999996</v>
      </c>
      <c r="J5607" s="122">
        <v>0.85037618645000002</v>
      </c>
      <c r="K5607" s="122">
        <v>0.88151778015000004</v>
      </c>
      <c r="L5607" s="122">
        <v>1.0339052667999999</v>
      </c>
      <c r="M5607" s="122">
        <v>0.99180679574999997</v>
      </c>
      <c r="N5607" s="122">
        <v>0.88760763595000003</v>
      </c>
      <c r="O5607" s="122">
        <v>0.78967050000000005</v>
      </c>
      <c r="P5607" s="122">
        <v>0.46334950000000003</v>
      </c>
      <c r="Q5607" s="122">
        <v>0.27809899999999999</v>
      </c>
      <c r="R5607" s="122">
        <v>0.50752949999999997</v>
      </c>
      <c r="S5607" s="122">
        <v>0.82739716500000005</v>
      </c>
      <c r="T5607" s="122">
        <v>0.67197686000000001</v>
      </c>
      <c r="U5607" s="122">
        <v>0.63273749999999995</v>
      </c>
      <c r="V5607" s="122">
        <v>0.57809999999999995</v>
      </c>
      <c r="W5607" s="122">
        <v>0.66006799999999999</v>
      </c>
      <c r="X5607" s="122">
        <v>0.56298950000000003</v>
      </c>
      <c r="Y5607" s="122">
        <v>0.37995509700000002</v>
      </c>
      <c r="Z5607" s="122">
        <v>0.46953</v>
      </c>
      <c r="AA5607" s="122">
        <v>0.52859959999999995</v>
      </c>
      <c r="AB5607" s="122">
        <v>0.52254365000000003</v>
      </c>
      <c r="AC5607" s="122">
        <v>0.43945000000000001</v>
      </c>
      <c r="AD5607" s="122">
        <v>0.10316500000000001</v>
      </c>
      <c r="AE5607" s="122">
        <v>8.8430499999999995E-2</v>
      </c>
      <c r="AF5607" s="122">
        <v>6.5301799999999993E-2</v>
      </c>
      <c r="AG5607" s="122">
        <v>0</v>
      </c>
      <c r="AH5607" s="122">
        <v>0</v>
      </c>
      <c r="AI5607" s="122">
        <v>0</v>
      </c>
      <c r="AJ5607" s="122">
        <v>0</v>
      </c>
      <c r="AK5607" s="122">
        <v>0</v>
      </c>
      <c r="AL5607" s="122">
        <v>0</v>
      </c>
    </row>
    <row r="5608" spans="1:38" hidden="1" x14ac:dyDescent="0.25">
      <c r="A5608" s="122" t="s">
        <v>2290</v>
      </c>
      <c r="B5608" s="122">
        <v>1</v>
      </c>
      <c r="C5608" s="122" t="s">
        <v>2291</v>
      </c>
      <c r="D5608" s="122" t="s">
        <v>2163</v>
      </c>
      <c r="E5608" s="122">
        <v>101</v>
      </c>
      <c r="F5608" s="122">
        <v>0</v>
      </c>
      <c r="G5608" s="122">
        <v>0</v>
      </c>
      <c r="H5608" s="122">
        <v>0</v>
      </c>
      <c r="I5608" s="122">
        <v>0</v>
      </c>
      <c r="J5608" s="122">
        <v>0</v>
      </c>
      <c r="K5608" s="122">
        <v>0</v>
      </c>
      <c r="L5608" s="122">
        <v>0</v>
      </c>
      <c r="M5608" s="122">
        <v>0</v>
      </c>
      <c r="N5608" s="122">
        <v>0</v>
      </c>
      <c r="O5608" s="122">
        <v>0</v>
      </c>
      <c r="P5608" s="122">
        <v>0</v>
      </c>
      <c r="Q5608" s="122">
        <v>0</v>
      </c>
      <c r="R5608" s="122">
        <v>0</v>
      </c>
      <c r="S5608" s="122">
        <v>0</v>
      </c>
      <c r="T5608" s="122">
        <v>0</v>
      </c>
      <c r="U5608" s="122">
        <v>0</v>
      </c>
      <c r="V5608" s="122">
        <v>0</v>
      </c>
      <c r="W5608" s="122">
        <v>0</v>
      </c>
      <c r="X5608" s="122">
        <v>0</v>
      </c>
      <c r="Y5608" s="122">
        <v>0</v>
      </c>
      <c r="Z5608" s="122">
        <v>0</v>
      </c>
      <c r="AA5608" s="122">
        <v>0</v>
      </c>
      <c r="AB5608" s="122">
        <v>0</v>
      </c>
      <c r="AC5608" s="122">
        <v>0</v>
      </c>
      <c r="AD5608" s="122">
        <v>0</v>
      </c>
      <c r="AE5608" s="122">
        <v>0</v>
      </c>
      <c r="AF5608" s="122">
        <v>0</v>
      </c>
      <c r="AG5608" s="122">
        <v>0</v>
      </c>
      <c r="AH5608" s="122">
        <v>0</v>
      </c>
      <c r="AI5608" s="122">
        <v>0</v>
      </c>
      <c r="AJ5608" s="122">
        <v>0</v>
      </c>
      <c r="AK5608" s="122">
        <v>0</v>
      </c>
      <c r="AL5608" s="122">
        <v>0</v>
      </c>
    </row>
    <row r="5609" spans="1:38" hidden="1" x14ac:dyDescent="0.25">
      <c r="A5609" s="122" t="s">
        <v>2290</v>
      </c>
      <c r="B5609" s="122">
        <v>1</v>
      </c>
      <c r="C5609" s="122" t="s">
        <v>2291</v>
      </c>
      <c r="D5609" s="122" t="s">
        <v>2180</v>
      </c>
      <c r="E5609" s="122">
        <v>101</v>
      </c>
      <c r="F5609" s="122">
        <v>0</v>
      </c>
      <c r="G5609" s="122">
        <v>0</v>
      </c>
      <c r="H5609" s="122">
        <v>0</v>
      </c>
      <c r="I5609" s="122">
        <v>0</v>
      </c>
      <c r="J5609" s="122">
        <v>0</v>
      </c>
      <c r="K5609" s="122">
        <v>0</v>
      </c>
      <c r="L5609" s="122">
        <v>0</v>
      </c>
      <c r="M5609" s="122">
        <v>0</v>
      </c>
      <c r="N5609" s="122">
        <v>0</v>
      </c>
      <c r="O5609" s="122">
        <v>0</v>
      </c>
      <c r="P5609" s="122">
        <v>0</v>
      </c>
      <c r="Q5609" s="122">
        <v>0</v>
      </c>
      <c r="R5609" s="122">
        <v>0</v>
      </c>
      <c r="S5609" s="122">
        <v>0</v>
      </c>
      <c r="T5609" s="122">
        <v>0</v>
      </c>
      <c r="U5609" s="122">
        <v>0</v>
      </c>
      <c r="V5609" s="122">
        <v>0</v>
      </c>
      <c r="W5609" s="122">
        <v>0</v>
      </c>
      <c r="X5609" s="122">
        <v>0</v>
      </c>
      <c r="Y5609" s="122">
        <v>0</v>
      </c>
      <c r="Z5609" s="122">
        <v>0</v>
      </c>
      <c r="AA5609" s="122">
        <v>0</v>
      </c>
      <c r="AB5609" s="122">
        <v>0</v>
      </c>
      <c r="AC5609" s="122">
        <v>0</v>
      </c>
      <c r="AD5609" s="122">
        <v>0</v>
      </c>
      <c r="AE5609" s="122">
        <v>0</v>
      </c>
      <c r="AF5609" s="122">
        <v>0</v>
      </c>
      <c r="AG5609" s="122">
        <v>0</v>
      </c>
      <c r="AH5609" s="122">
        <v>0</v>
      </c>
      <c r="AI5609" s="122">
        <v>0</v>
      </c>
      <c r="AJ5609" s="122">
        <v>0</v>
      </c>
      <c r="AK5609" s="122">
        <v>0</v>
      </c>
      <c r="AL5609" s="122">
        <v>0</v>
      </c>
    </row>
    <row r="5610" spans="1:38" hidden="1" x14ac:dyDescent="0.25">
      <c r="A5610" s="122" t="s">
        <v>2290</v>
      </c>
      <c r="B5610" s="122">
        <v>1</v>
      </c>
      <c r="C5610" s="122" t="s">
        <v>2291</v>
      </c>
      <c r="D5610" s="122" t="s">
        <v>2164</v>
      </c>
      <c r="E5610" s="122">
        <v>101</v>
      </c>
      <c r="F5610" s="122">
        <v>0</v>
      </c>
      <c r="G5610" s="122">
        <v>0</v>
      </c>
      <c r="H5610" s="122">
        <v>0</v>
      </c>
      <c r="I5610" s="122">
        <v>0</v>
      </c>
      <c r="J5610" s="122">
        <v>0</v>
      </c>
      <c r="K5610" s="122">
        <v>0</v>
      </c>
      <c r="L5610" s="122">
        <v>0</v>
      </c>
      <c r="M5610" s="122">
        <v>0</v>
      </c>
      <c r="N5610" s="122">
        <v>0</v>
      </c>
      <c r="O5610" s="122">
        <v>0</v>
      </c>
      <c r="P5610" s="122">
        <v>0</v>
      </c>
      <c r="Q5610" s="122">
        <v>0</v>
      </c>
      <c r="R5610" s="122">
        <v>0</v>
      </c>
      <c r="S5610" s="122">
        <v>0</v>
      </c>
      <c r="T5610" s="122">
        <v>0</v>
      </c>
      <c r="U5610" s="122">
        <v>0</v>
      </c>
      <c r="V5610" s="122">
        <v>0</v>
      </c>
      <c r="W5610" s="122">
        <v>0</v>
      </c>
      <c r="X5610" s="122">
        <v>0</v>
      </c>
      <c r="Y5610" s="122">
        <v>0</v>
      </c>
      <c r="Z5610" s="122">
        <v>0</v>
      </c>
      <c r="AA5610" s="122">
        <v>0</v>
      </c>
      <c r="AB5610" s="122">
        <v>0</v>
      </c>
      <c r="AC5610" s="122">
        <v>0</v>
      </c>
      <c r="AD5610" s="122">
        <v>0</v>
      </c>
      <c r="AE5610" s="122">
        <v>0</v>
      </c>
      <c r="AF5610" s="122">
        <v>0</v>
      </c>
      <c r="AG5610" s="122">
        <v>0</v>
      </c>
      <c r="AH5610" s="122">
        <v>0</v>
      </c>
      <c r="AI5610" s="122">
        <v>0</v>
      </c>
      <c r="AJ5610" s="122">
        <v>0</v>
      </c>
      <c r="AK5610" s="122">
        <v>0</v>
      </c>
      <c r="AL5610" s="122">
        <v>0</v>
      </c>
    </row>
    <row r="5611" spans="1:38" hidden="1" x14ac:dyDescent="0.25">
      <c r="A5611" s="122" t="s">
        <v>2290</v>
      </c>
      <c r="B5611" s="122">
        <v>1</v>
      </c>
      <c r="C5611" s="122" t="s">
        <v>2291</v>
      </c>
      <c r="D5611" s="122" t="s">
        <v>2165</v>
      </c>
      <c r="E5611" s="122">
        <v>101</v>
      </c>
      <c r="F5611" s="122">
        <v>1.0604737464</v>
      </c>
      <c r="G5611" s="122">
        <v>1.00775083605</v>
      </c>
      <c r="H5611" s="122">
        <v>1.06287381315</v>
      </c>
      <c r="I5611" s="122">
        <v>1.08343095985</v>
      </c>
      <c r="J5611" s="122">
        <v>1.0582442355999999</v>
      </c>
      <c r="K5611" s="122">
        <v>1.0969981561</v>
      </c>
      <c r="L5611" s="122">
        <v>1.2866356126</v>
      </c>
      <c r="M5611" s="122">
        <v>1.2342464892</v>
      </c>
      <c r="N5611" s="122">
        <v>1.1045766288000001</v>
      </c>
      <c r="O5611" s="122">
        <v>0.98269949999999995</v>
      </c>
      <c r="P5611" s="122">
        <v>0.98636550000000001</v>
      </c>
      <c r="Q5611" s="122">
        <v>0.37101800000000001</v>
      </c>
      <c r="R5611" s="122">
        <v>0</v>
      </c>
      <c r="S5611" s="122">
        <v>0</v>
      </c>
      <c r="T5611" s="122">
        <v>0</v>
      </c>
      <c r="U5611" s="122">
        <v>0</v>
      </c>
      <c r="V5611" s="122">
        <v>0</v>
      </c>
      <c r="W5611" s="122">
        <v>0</v>
      </c>
      <c r="X5611" s="122">
        <v>0</v>
      </c>
      <c r="Y5611" s="122">
        <v>0</v>
      </c>
      <c r="Z5611" s="122">
        <v>0</v>
      </c>
      <c r="AA5611" s="122">
        <v>0</v>
      </c>
      <c r="AB5611" s="122">
        <v>0</v>
      </c>
      <c r="AC5611" s="122">
        <v>0</v>
      </c>
      <c r="AD5611" s="122">
        <v>0</v>
      </c>
      <c r="AE5611" s="122">
        <v>0</v>
      </c>
      <c r="AF5611" s="122">
        <v>0</v>
      </c>
      <c r="AG5611" s="122">
        <v>0</v>
      </c>
      <c r="AH5611" s="122">
        <v>0</v>
      </c>
      <c r="AI5611" s="122">
        <v>0</v>
      </c>
      <c r="AJ5611" s="122">
        <v>0</v>
      </c>
      <c r="AK5611" s="122">
        <v>0</v>
      </c>
      <c r="AL5611" s="122">
        <v>0</v>
      </c>
    </row>
    <row r="5612" spans="1:38" hidden="1" x14ac:dyDescent="0.25">
      <c r="A5612" s="122" t="s">
        <v>2290</v>
      </c>
      <c r="B5612" s="122">
        <v>1</v>
      </c>
      <c r="C5612" s="122" t="s">
        <v>2291</v>
      </c>
      <c r="D5612" s="122" t="s">
        <v>2166</v>
      </c>
      <c r="E5612" s="122">
        <v>101</v>
      </c>
      <c r="F5612" s="122">
        <v>0</v>
      </c>
      <c r="G5612" s="122">
        <v>0</v>
      </c>
      <c r="H5612" s="122">
        <v>0</v>
      </c>
      <c r="I5612" s="122">
        <v>0</v>
      </c>
      <c r="J5612" s="122">
        <v>0</v>
      </c>
      <c r="K5612" s="122">
        <v>0</v>
      </c>
      <c r="L5612" s="122">
        <v>0</v>
      </c>
      <c r="M5612" s="122">
        <v>0</v>
      </c>
      <c r="N5612" s="122">
        <v>0</v>
      </c>
      <c r="O5612" s="122">
        <v>0</v>
      </c>
      <c r="P5612" s="122">
        <v>0</v>
      </c>
      <c r="Q5612" s="122">
        <v>0</v>
      </c>
      <c r="R5612" s="122">
        <v>0</v>
      </c>
      <c r="S5612" s="122">
        <v>0</v>
      </c>
      <c r="T5612" s="122">
        <v>0</v>
      </c>
      <c r="U5612" s="122">
        <v>0</v>
      </c>
      <c r="V5612" s="122">
        <v>0</v>
      </c>
      <c r="W5612" s="122">
        <v>0</v>
      </c>
      <c r="X5612" s="122">
        <v>0</v>
      </c>
      <c r="Y5612" s="122">
        <v>0</v>
      </c>
      <c r="Z5612" s="122">
        <v>0</v>
      </c>
      <c r="AA5612" s="122">
        <v>0</v>
      </c>
      <c r="AB5612" s="122">
        <v>0</v>
      </c>
      <c r="AC5612" s="122">
        <v>0</v>
      </c>
      <c r="AD5612" s="122">
        <v>0</v>
      </c>
      <c r="AE5612" s="122">
        <v>0</v>
      </c>
      <c r="AF5612" s="122">
        <v>0</v>
      </c>
      <c r="AG5612" s="122">
        <v>0</v>
      </c>
      <c r="AH5612" s="122">
        <v>0</v>
      </c>
      <c r="AI5612" s="122">
        <v>0</v>
      </c>
      <c r="AJ5612" s="122">
        <v>0</v>
      </c>
      <c r="AK5612" s="122">
        <v>0</v>
      </c>
      <c r="AL5612" s="122">
        <v>0</v>
      </c>
    </row>
    <row r="5613" spans="1:38" hidden="1" x14ac:dyDescent="0.25">
      <c r="A5613" s="122" t="s">
        <v>2290</v>
      </c>
      <c r="B5613" s="122">
        <v>1</v>
      </c>
      <c r="C5613" s="122" t="s">
        <v>2291</v>
      </c>
      <c r="D5613" s="122" t="s">
        <v>2167</v>
      </c>
      <c r="E5613" s="122">
        <v>101</v>
      </c>
      <c r="F5613" s="122">
        <v>0</v>
      </c>
      <c r="G5613" s="122">
        <v>0</v>
      </c>
      <c r="H5613" s="122">
        <v>0</v>
      </c>
      <c r="I5613" s="122">
        <v>0</v>
      </c>
      <c r="J5613" s="122">
        <v>0</v>
      </c>
      <c r="K5613" s="122">
        <v>0</v>
      </c>
      <c r="L5613" s="122">
        <v>0</v>
      </c>
      <c r="M5613" s="122">
        <v>0</v>
      </c>
      <c r="N5613" s="122">
        <v>0</v>
      </c>
      <c r="O5613" s="122">
        <v>0</v>
      </c>
      <c r="P5613" s="122">
        <v>0</v>
      </c>
      <c r="Q5613" s="122">
        <v>0</v>
      </c>
      <c r="R5613" s="122">
        <v>0</v>
      </c>
      <c r="S5613" s="122">
        <v>0</v>
      </c>
      <c r="T5613" s="122">
        <v>0</v>
      </c>
      <c r="U5613" s="122">
        <v>0</v>
      </c>
      <c r="V5613" s="122">
        <v>0</v>
      </c>
      <c r="W5613" s="122">
        <v>0</v>
      </c>
      <c r="X5613" s="122">
        <v>0</v>
      </c>
      <c r="Y5613" s="122">
        <v>0</v>
      </c>
      <c r="Z5613" s="122">
        <v>0</v>
      </c>
      <c r="AA5613" s="122">
        <v>0</v>
      </c>
      <c r="AB5613" s="122">
        <v>0</v>
      </c>
      <c r="AC5613" s="122">
        <v>0</v>
      </c>
      <c r="AD5613" s="122">
        <v>0</v>
      </c>
      <c r="AE5613" s="122">
        <v>0</v>
      </c>
      <c r="AF5613" s="122">
        <v>0</v>
      </c>
      <c r="AG5613" s="122">
        <v>0</v>
      </c>
      <c r="AH5613" s="122">
        <v>0</v>
      </c>
      <c r="AI5613" s="122">
        <v>0</v>
      </c>
      <c r="AJ5613" s="122">
        <v>0</v>
      </c>
      <c r="AK5613" s="122">
        <v>0</v>
      </c>
      <c r="AL5613" s="122">
        <v>0</v>
      </c>
    </row>
    <row r="5614" spans="1:38" hidden="1" x14ac:dyDescent="0.25">
      <c r="A5614" s="122" t="s">
        <v>2290</v>
      </c>
      <c r="B5614" s="122">
        <v>1</v>
      </c>
      <c r="C5614" s="122" t="s">
        <v>2291</v>
      </c>
      <c r="D5614" s="122" t="s">
        <v>2168</v>
      </c>
      <c r="E5614" s="122">
        <v>101</v>
      </c>
      <c r="F5614" s="122">
        <v>0</v>
      </c>
      <c r="G5614" s="122">
        <v>0</v>
      </c>
      <c r="H5614" s="122">
        <v>0</v>
      </c>
      <c r="I5614" s="122">
        <v>0</v>
      </c>
      <c r="J5614" s="122">
        <v>0</v>
      </c>
      <c r="K5614" s="122">
        <v>0</v>
      </c>
      <c r="L5614" s="122">
        <v>0</v>
      </c>
      <c r="M5614" s="122">
        <v>0</v>
      </c>
      <c r="N5614" s="122">
        <v>0</v>
      </c>
      <c r="O5614" s="122">
        <v>0</v>
      </c>
      <c r="P5614" s="122">
        <v>0</v>
      </c>
      <c r="Q5614" s="122">
        <v>0</v>
      </c>
      <c r="R5614" s="122">
        <v>0</v>
      </c>
      <c r="S5614" s="122">
        <v>0</v>
      </c>
      <c r="T5614" s="122">
        <v>0</v>
      </c>
      <c r="U5614" s="122">
        <v>0</v>
      </c>
      <c r="V5614" s="122">
        <v>0</v>
      </c>
      <c r="W5614" s="122">
        <v>0</v>
      </c>
      <c r="X5614" s="122">
        <v>0</v>
      </c>
      <c r="Y5614" s="122">
        <v>0</v>
      </c>
      <c r="Z5614" s="122">
        <v>0</v>
      </c>
      <c r="AA5614" s="122">
        <v>0</v>
      </c>
      <c r="AB5614" s="122">
        <v>0</v>
      </c>
      <c r="AC5614" s="122">
        <v>0</v>
      </c>
      <c r="AD5614" s="122">
        <v>0</v>
      </c>
      <c r="AE5614" s="122">
        <v>0</v>
      </c>
      <c r="AF5614" s="122">
        <v>0</v>
      </c>
      <c r="AG5614" s="122">
        <v>0</v>
      </c>
      <c r="AH5614" s="122">
        <v>0</v>
      </c>
      <c r="AI5614" s="122">
        <v>0</v>
      </c>
      <c r="AJ5614" s="122">
        <v>0</v>
      </c>
      <c r="AK5614" s="122">
        <v>0</v>
      </c>
      <c r="AL5614" s="122">
        <v>0</v>
      </c>
    </row>
    <row r="5615" spans="1:38" hidden="1" x14ac:dyDescent="0.25">
      <c r="A5615" s="122" t="s">
        <v>2077</v>
      </c>
      <c r="B5615" s="122">
        <v>1</v>
      </c>
      <c r="C5615" s="122" t="s">
        <v>2292</v>
      </c>
      <c r="D5615" s="122" t="s">
        <v>2120</v>
      </c>
      <c r="E5615" s="122">
        <v>102</v>
      </c>
      <c r="F5615" s="122">
        <v>0</v>
      </c>
      <c r="G5615" s="122">
        <v>0</v>
      </c>
      <c r="H5615" s="122">
        <v>0</v>
      </c>
      <c r="I5615" s="122">
        <v>0</v>
      </c>
      <c r="J5615" s="122">
        <v>0</v>
      </c>
      <c r="K5615" s="122">
        <v>0</v>
      </c>
      <c r="L5615" s="122">
        <v>0</v>
      </c>
      <c r="M5615" s="122">
        <v>0</v>
      </c>
      <c r="N5615" s="122">
        <v>0</v>
      </c>
      <c r="O5615" s="122">
        <v>0</v>
      </c>
      <c r="P5615" s="122">
        <v>0</v>
      </c>
      <c r="Q5615" s="122">
        <v>0</v>
      </c>
      <c r="R5615" s="122">
        <v>0</v>
      </c>
      <c r="S5615" s="122">
        <v>0</v>
      </c>
      <c r="T5615" s="122">
        <v>0</v>
      </c>
      <c r="U5615" s="122">
        <v>0</v>
      </c>
      <c r="V5615" s="122">
        <v>0</v>
      </c>
      <c r="W5615" s="122">
        <v>0</v>
      </c>
      <c r="X5615" s="122">
        <v>0</v>
      </c>
      <c r="Y5615" s="122">
        <v>0</v>
      </c>
      <c r="Z5615" s="122">
        <v>0</v>
      </c>
      <c r="AA5615" s="122">
        <v>0</v>
      </c>
      <c r="AB5615" s="122">
        <v>0</v>
      </c>
      <c r="AC5615" s="122">
        <v>0</v>
      </c>
      <c r="AD5615" s="122">
        <v>0</v>
      </c>
      <c r="AE5615" s="122">
        <v>0</v>
      </c>
      <c r="AF5615" s="122">
        <v>0</v>
      </c>
      <c r="AG5615" s="122">
        <v>0</v>
      </c>
      <c r="AH5615" s="122">
        <v>0</v>
      </c>
      <c r="AI5615" s="122">
        <v>0</v>
      </c>
      <c r="AJ5615" s="122">
        <v>0</v>
      </c>
      <c r="AK5615" s="122">
        <v>0</v>
      </c>
      <c r="AL5615" s="122">
        <v>0</v>
      </c>
    </row>
    <row r="5616" spans="1:38" hidden="1" x14ac:dyDescent="0.25">
      <c r="A5616" s="122" t="s">
        <v>2077</v>
      </c>
      <c r="B5616" s="122">
        <v>1</v>
      </c>
      <c r="C5616" s="122" t="s">
        <v>2292</v>
      </c>
      <c r="D5616" s="122" t="s">
        <v>2121</v>
      </c>
      <c r="E5616" s="122">
        <v>102</v>
      </c>
      <c r="F5616" s="122">
        <v>0</v>
      </c>
      <c r="G5616" s="122">
        <v>0</v>
      </c>
      <c r="H5616" s="122">
        <v>0</v>
      </c>
      <c r="I5616" s="122">
        <v>0</v>
      </c>
      <c r="J5616" s="122">
        <v>0</v>
      </c>
      <c r="K5616" s="122">
        <v>0</v>
      </c>
      <c r="L5616" s="122">
        <v>0</v>
      </c>
      <c r="M5616" s="122">
        <v>0</v>
      </c>
      <c r="N5616" s="122">
        <v>0</v>
      </c>
      <c r="O5616" s="122">
        <v>0</v>
      </c>
      <c r="P5616" s="122">
        <v>0</v>
      </c>
      <c r="Q5616" s="122">
        <v>0</v>
      </c>
      <c r="R5616" s="122">
        <v>0</v>
      </c>
      <c r="S5616" s="122">
        <v>0</v>
      </c>
      <c r="T5616" s="122">
        <v>0</v>
      </c>
      <c r="U5616" s="122">
        <v>0</v>
      </c>
      <c r="V5616" s="122">
        <v>0</v>
      </c>
      <c r="W5616" s="122">
        <v>0</v>
      </c>
      <c r="X5616" s="122">
        <v>0</v>
      </c>
      <c r="Y5616" s="122">
        <v>0</v>
      </c>
      <c r="Z5616" s="122">
        <v>0</v>
      </c>
      <c r="AA5616" s="122">
        <v>0</v>
      </c>
      <c r="AB5616" s="122">
        <v>0</v>
      </c>
      <c r="AC5616" s="122">
        <v>0</v>
      </c>
      <c r="AD5616" s="122">
        <v>0</v>
      </c>
      <c r="AE5616" s="122">
        <v>0</v>
      </c>
      <c r="AF5616" s="122">
        <v>0</v>
      </c>
      <c r="AG5616" s="122">
        <v>0</v>
      </c>
      <c r="AH5616" s="122">
        <v>0</v>
      </c>
      <c r="AI5616" s="122">
        <v>0</v>
      </c>
      <c r="AJ5616" s="122">
        <v>0</v>
      </c>
      <c r="AK5616" s="122">
        <v>0</v>
      </c>
      <c r="AL5616" s="122">
        <v>0</v>
      </c>
    </row>
    <row r="5617" spans="1:38" hidden="1" x14ac:dyDescent="0.25">
      <c r="A5617" s="122" t="s">
        <v>2077</v>
      </c>
      <c r="B5617" s="122">
        <v>1</v>
      </c>
      <c r="C5617" s="122" t="s">
        <v>2292</v>
      </c>
      <c r="D5617" s="122" t="s">
        <v>2122</v>
      </c>
      <c r="E5617" s="122">
        <v>102</v>
      </c>
      <c r="F5617" s="122">
        <v>0</v>
      </c>
      <c r="G5617" s="122">
        <v>0</v>
      </c>
      <c r="H5617" s="122">
        <v>0</v>
      </c>
      <c r="I5617" s="122">
        <v>0</v>
      </c>
      <c r="J5617" s="122">
        <v>0</v>
      </c>
      <c r="K5617" s="122">
        <v>0</v>
      </c>
      <c r="L5617" s="122">
        <v>0</v>
      </c>
      <c r="M5617" s="122">
        <v>0</v>
      </c>
      <c r="N5617" s="122">
        <v>0</v>
      </c>
      <c r="O5617" s="122">
        <v>0</v>
      </c>
      <c r="P5617" s="122">
        <v>0</v>
      </c>
      <c r="Q5617" s="122">
        <v>0</v>
      </c>
      <c r="R5617" s="122">
        <v>0</v>
      </c>
      <c r="S5617" s="122">
        <v>0</v>
      </c>
      <c r="T5617" s="122">
        <v>0</v>
      </c>
      <c r="U5617" s="122">
        <v>0</v>
      </c>
      <c r="V5617" s="122">
        <v>0</v>
      </c>
      <c r="W5617" s="122">
        <v>0</v>
      </c>
      <c r="X5617" s="122">
        <v>0</v>
      </c>
      <c r="Y5617" s="122">
        <v>0</v>
      </c>
      <c r="Z5617" s="122">
        <v>0</v>
      </c>
      <c r="AA5617" s="122">
        <v>0</v>
      </c>
      <c r="AB5617" s="122">
        <v>0</v>
      </c>
      <c r="AC5617" s="122">
        <v>0</v>
      </c>
      <c r="AD5617" s="122">
        <v>0</v>
      </c>
      <c r="AE5617" s="122">
        <v>0</v>
      </c>
      <c r="AF5617" s="122">
        <v>0</v>
      </c>
      <c r="AG5617" s="122">
        <v>0</v>
      </c>
      <c r="AH5617" s="122">
        <v>0</v>
      </c>
      <c r="AI5617" s="122">
        <v>0</v>
      </c>
      <c r="AJ5617" s="122">
        <v>0</v>
      </c>
      <c r="AK5617" s="122">
        <v>0</v>
      </c>
      <c r="AL5617" s="122">
        <v>0</v>
      </c>
    </row>
    <row r="5618" spans="1:38" hidden="1" x14ac:dyDescent="0.25">
      <c r="A5618" s="122" t="s">
        <v>2077</v>
      </c>
      <c r="B5618" s="122">
        <v>1</v>
      </c>
      <c r="C5618" s="122" t="s">
        <v>2292</v>
      </c>
      <c r="D5618" s="122" t="s">
        <v>2175</v>
      </c>
      <c r="E5618" s="122">
        <v>102</v>
      </c>
      <c r="F5618" s="122">
        <v>0</v>
      </c>
      <c r="G5618" s="122">
        <v>0</v>
      </c>
      <c r="H5618" s="122">
        <v>0</v>
      </c>
      <c r="I5618" s="122">
        <v>0</v>
      </c>
      <c r="J5618" s="122">
        <v>0</v>
      </c>
      <c r="K5618" s="122">
        <v>0</v>
      </c>
      <c r="L5618" s="122">
        <v>0</v>
      </c>
      <c r="M5618" s="122">
        <v>0</v>
      </c>
      <c r="N5618" s="122">
        <v>0</v>
      </c>
      <c r="O5618" s="122">
        <v>0</v>
      </c>
      <c r="P5618" s="122">
        <v>0</v>
      </c>
      <c r="Q5618" s="122">
        <v>0</v>
      </c>
      <c r="R5618" s="122">
        <v>0</v>
      </c>
      <c r="S5618" s="122">
        <v>0</v>
      </c>
      <c r="T5618" s="122">
        <v>0</v>
      </c>
      <c r="U5618" s="122">
        <v>0</v>
      </c>
      <c r="V5618" s="122">
        <v>0</v>
      </c>
      <c r="W5618" s="122">
        <v>0</v>
      </c>
      <c r="X5618" s="122">
        <v>0</v>
      </c>
      <c r="Y5618" s="122">
        <v>0</v>
      </c>
      <c r="Z5618" s="122">
        <v>0</v>
      </c>
      <c r="AA5618" s="122">
        <v>0</v>
      </c>
      <c r="AB5618" s="122">
        <v>0</v>
      </c>
      <c r="AC5618" s="122">
        <v>0</v>
      </c>
      <c r="AD5618" s="122">
        <v>0</v>
      </c>
      <c r="AE5618" s="122">
        <v>0</v>
      </c>
      <c r="AF5618" s="122">
        <v>0</v>
      </c>
      <c r="AG5618" s="122">
        <v>0</v>
      </c>
      <c r="AH5618" s="122">
        <v>0</v>
      </c>
      <c r="AI5618" s="122">
        <v>0</v>
      </c>
      <c r="AJ5618" s="122">
        <v>0</v>
      </c>
      <c r="AK5618" s="122">
        <v>0</v>
      </c>
      <c r="AL5618" s="122">
        <v>0</v>
      </c>
    </row>
    <row r="5619" spans="1:38" hidden="1" x14ac:dyDescent="0.25">
      <c r="A5619" s="122" t="s">
        <v>2077</v>
      </c>
      <c r="B5619" s="122">
        <v>1</v>
      </c>
      <c r="C5619" s="122" t="s">
        <v>2292</v>
      </c>
      <c r="D5619" s="122" t="s">
        <v>2123</v>
      </c>
      <c r="E5619" s="122">
        <v>102</v>
      </c>
      <c r="F5619" s="122">
        <v>7.0213629E-2</v>
      </c>
      <c r="G5619" s="122">
        <v>7.0213629E-2</v>
      </c>
      <c r="H5619" s="122">
        <v>7.0213629E-2</v>
      </c>
      <c r="I5619" s="122">
        <v>8.776703625E-2</v>
      </c>
      <c r="J5619" s="122">
        <v>9.6543738700000006E-2</v>
      </c>
      <c r="K5619" s="122">
        <v>0.12132273324999999</v>
      </c>
      <c r="L5619" s="122">
        <v>0.13472438845000001</v>
      </c>
      <c r="M5619" s="122">
        <v>0.14237674280000001</v>
      </c>
      <c r="N5619" s="122">
        <v>0.1745789479</v>
      </c>
      <c r="O5619" s="122">
        <v>0.177155643</v>
      </c>
      <c r="P5619" s="122">
        <v>0.14318624260000001</v>
      </c>
      <c r="Q5619" s="122">
        <v>9.7354462850000004E-2</v>
      </c>
      <c r="R5619" s="122">
        <v>8.6413196550000002E-2</v>
      </c>
      <c r="S5619" s="122">
        <v>0.1041028615</v>
      </c>
      <c r="T5619" s="122">
        <v>9.9931971049999999E-2</v>
      </c>
      <c r="U5619" s="122">
        <v>0.10866759315000001</v>
      </c>
      <c r="V5619" s="122">
        <v>0.10552761715</v>
      </c>
      <c r="W5619" s="122">
        <v>8.4904555300000004E-2</v>
      </c>
      <c r="X5619" s="122">
        <v>7.7966034599999998E-2</v>
      </c>
      <c r="Y5619" s="122">
        <v>8.6527876549999994E-2</v>
      </c>
      <c r="Z5619" s="122">
        <v>0.123220229</v>
      </c>
      <c r="AA5619" s="122">
        <v>2.46463206E-2</v>
      </c>
      <c r="AB5619" s="122">
        <v>2.5205230499999998E-2</v>
      </c>
      <c r="AC5619" s="122">
        <v>4.7427589550000003E-2</v>
      </c>
      <c r="AD5619" s="122">
        <v>7.0589307049999994E-2</v>
      </c>
      <c r="AE5619" s="122">
        <v>7.1229381250000001E-2</v>
      </c>
      <c r="AF5619" s="122">
        <v>6.7076113450000002E-2</v>
      </c>
      <c r="AG5619" s="122">
        <v>6.2023834350000001E-2</v>
      </c>
      <c r="AH5619" s="122">
        <v>9.5509393250000005E-2</v>
      </c>
      <c r="AI5619" s="122">
        <v>8.4958906099999995E-2</v>
      </c>
      <c r="AJ5619" s="122">
        <v>9.4058406900000002E-2</v>
      </c>
      <c r="AK5619" s="122">
        <v>0.10230576245</v>
      </c>
      <c r="AL5619" s="122">
        <v>0</v>
      </c>
    </row>
    <row r="5620" spans="1:38" x14ac:dyDescent="0.25">
      <c r="A5620" s="122" t="s">
        <v>2077</v>
      </c>
      <c r="B5620" s="122">
        <v>1</v>
      </c>
      <c r="C5620" s="122" t="s">
        <v>2292</v>
      </c>
      <c r="D5620" s="122" t="s">
        <v>2124</v>
      </c>
      <c r="E5620" s="122">
        <v>102</v>
      </c>
      <c r="F5620" s="122">
        <v>2.6905074800000001E-2</v>
      </c>
      <c r="G5620" s="122">
        <v>2.6905074800000001E-2</v>
      </c>
      <c r="H5620" s="122">
        <v>2.6905074800000001E-2</v>
      </c>
      <c r="I5620" s="122">
        <v>3.3631343500000001E-2</v>
      </c>
      <c r="J5620" s="122">
        <v>3.6994477849999999E-2</v>
      </c>
      <c r="K5620" s="122">
        <v>4.6489509499999998E-2</v>
      </c>
      <c r="L5620" s="122">
        <v>5.1624872850000003E-2</v>
      </c>
      <c r="M5620" s="122">
        <v>5.4557169949999998E-2</v>
      </c>
      <c r="N5620" s="122">
        <v>6.6896693300000004E-2</v>
      </c>
      <c r="O5620" s="122">
        <v>6.7884052850000001E-2</v>
      </c>
      <c r="P5620" s="122">
        <v>5.4867360550000001E-2</v>
      </c>
      <c r="Q5620" s="122">
        <v>3.7305138449999997E-2</v>
      </c>
      <c r="R5620" s="122">
        <v>3.3112569250000001E-2</v>
      </c>
      <c r="S5620" s="122">
        <v>3.9891047899999997E-2</v>
      </c>
      <c r="T5620" s="122">
        <v>3.829281055E-2</v>
      </c>
      <c r="U5620" s="122">
        <v>4.1640202250000001E-2</v>
      </c>
      <c r="V5620" s="122">
        <v>4.0436997549999999E-2</v>
      </c>
      <c r="W5620" s="122">
        <v>3.2534471600000003E-2</v>
      </c>
      <c r="X5620" s="122">
        <v>2.9875709800000001E-2</v>
      </c>
      <c r="Y5620" s="122">
        <v>2.0541972750000002E-2</v>
      </c>
      <c r="Z5620" s="122">
        <v>1.7750866000000001E-2</v>
      </c>
      <c r="AA5620" s="122">
        <v>6.9247877700000002E-2</v>
      </c>
      <c r="AB5620" s="122">
        <v>4.1924474699999999E-2</v>
      </c>
      <c r="AC5620" s="122">
        <v>4.2464871299999998E-2</v>
      </c>
      <c r="AD5620" s="122">
        <v>3.3106243049999998E-2</v>
      </c>
      <c r="AE5620" s="122">
        <v>3.1209428800000001E-2</v>
      </c>
      <c r="AF5620" s="122">
        <v>3.0373491499999999E-2</v>
      </c>
      <c r="AG5620" s="122">
        <v>2.9518615549999998E-2</v>
      </c>
      <c r="AH5620" s="122">
        <v>3.0688222300000002E-2</v>
      </c>
      <c r="AI5620" s="122">
        <v>1.8489609649999999E-2</v>
      </c>
      <c r="AJ5620" s="122">
        <v>2.15470325E-2</v>
      </c>
      <c r="AK5620" s="122">
        <v>2.6001058000000001E-2</v>
      </c>
      <c r="AL5620" s="122">
        <v>0</v>
      </c>
    </row>
    <row r="5621" spans="1:38" hidden="1" x14ac:dyDescent="0.25">
      <c r="A5621" s="122" t="s">
        <v>2077</v>
      </c>
      <c r="B5621" s="122">
        <v>1</v>
      </c>
      <c r="C5621" s="122" t="s">
        <v>2292</v>
      </c>
      <c r="D5621" s="122" t="s">
        <v>474</v>
      </c>
      <c r="E5621" s="122">
        <v>102</v>
      </c>
      <c r="F5621" s="122">
        <v>4.85312365E-3</v>
      </c>
      <c r="G5621" s="122">
        <v>4.85312365E-3</v>
      </c>
      <c r="H5621" s="122">
        <v>4.85312365E-3</v>
      </c>
      <c r="I5621" s="122">
        <v>6.0664051499999998E-3</v>
      </c>
      <c r="J5621" s="122">
        <v>6.6730458999999997E-3</v>
      </c>
      <c r="K5621" s="122">
        <v>8.3857564500000002E-3</v>
      </c>
      <c r="L5621" s="122">
        <v>9.3120700499999993E-3</v>
      </c>
      <c r="M5621" s="122">
        <v>9.8409963E-3</v>
      </c>
      <c r="N5621" s="122">
        <v>1.20667941E-2</v>
      </c>
      <c r="O5621" s="122">
        <v>1.224489355E-2</v>
      </c>
      <c r="P5621" s="122">
        <v>9.8969474500000005E-3</v>
      </c>
      <c r="Q5621" s="122">
        <v>6.7290839999999998E-3</v>
      </c>
      <c r="R5621" s="122">
        <v>5.9728304999999999E-3</v>
      </c>
      <c r="S5621" s="122">
        <v>7.1955284499999996E-3</v>
      </c>
      <c r="T5621" s="122">
        <v>6.90723985E-3</v>
      </c>
      <c r="U5621" s="122">
        <v>7.5110394499999997E-3</v>
      </c>
      <c r="V5621" s="122">
        <v>7.2940052000000002E-3</v>
      </c>
      <c r="W5621" s="122">
        <v>5.86855395E-3</v>
      </c>
      <c r="X5621" s="122">
        <v>5.3889659499999996E-3</v>
      </c>
      <c r="Y5621" s="122">
        <v>4.1177122999999996E-3</v>
      </c>
      <c r="Z5621" s="122">
        <v>5.3835186500000003E-3</v>
      </c>
      <c r="AA5621" s="122">
        <v>8.7710812499999999E-2</v>
      </c>
      <c r="AB5621" s="122">
        <v>0.1069960875</v>
      </c>
      <c r="AC5621" s="122">
        <v>0.145832775</v>
      </c>
      <c r="AD5621" s="122">
        <v>0.21017459999999999</v>
      </c>
      <c r="AE5621" s="122">
        <v>0.26324229999999998</v>
      </c>
      <c r="AF5621" s="122">
        <v>0.25978163830000001</v>
      </c>
      <c r="AG5621" s="122">
        <v>0.19885230000000001</v>
      </c>
      <c r="AH5621" s="122">
        <v>0.17452275</v>
      </c>
      <c r="AI5621" s="122">
        <v>0.16648104999999999</v>
      </c>
      <c r="AJ5621" s="122">
        <v>0.1144027</v>
      </c>
      <c r="AK5621" s="122">
        <v>0.11176670499999999</v>
      </c>
      <c r="AL5621" s="122">
        <v>0</v>
      </c>
    </row>
    <row r="5622" spans="1:38" hidden="1" x14ac:dyDescent="0.25">
      <c r="A5622" s="122" t="s">
        <v>2077</v>
      </c>
      <c r="B5622" s="122">
        <v>1</v>
      </c>
      <c r="C5622" s="122" t="s">
        <v>2292</v>
      </c>
      <c r="D5622" s="122" t="s">
        <v>2125</v>
      </c>
      <c r="E5622" s="122">
        <v>102</v>
      </c>
      <c r="F5622" s="122">
        <v>0</v>
      </c>
      <c r="G5622" s="122">
        <v>0</v>
      </c>
      <c r="H5622" s="122">
        <v>0</v>
      </c>
      <c r="I5622" s="122">
        <v>0</v>
      </c>
      <c r="J5622" s="122">
        <v>0</v>
      </c>
      <c r="K5622" s="122">
        <v>0</v>
      </c>
      <c r="L5622" s="122">
        <v>0</v>
      </c>
      <c r="M5622" s="122">
        <v>0</v>
      </c>
      <c r="N5622" s="122">
        <v>0</v>
      </c>
      <c r="O5622" s="122">
        <v>0</v>
      </c>
      <c r="P5622" s="122">
        <v>0</v>
      </c>
      <c r="Q5622" s="122">
        <v>0</v>
      </c>
      <c r="R5622" s="122">
        <v>0</v>
      </c>
      <c r="S5622" s="122">
        <v>0</v>
      </c>
      <c r="T5622" s="122">
        <v>0</v>
      </c>
      <c r="U5622" s="122">
        <v>0</v>
      </c>
      <c r="V5622" s="122">
        <v>0</v>
      </c>
      <c r="W5622" s="122">
        <v>0</v>
      </c>
      <c r="X5622" s="122">
        <v>0</v>
      </c>
      <c r="Y5622" s="122">
        <v>0</v>
      </c>
      <c r="Z5622" s="122">
        <v>0</v>
      </c>
      <c r="AA5622" s="122">
        <v>0</v>
      </c>
      <c r="AB5622" s="122">
        <v>0</v>
      </c>
      <c r="AC5622" s="122">
        <v>0</v>
      </c>
      <c r="AD5622" s="122">
        <v>0</v>
      </c>
      <c r="AE5622" s="122">
        <v>0</v>
      </c>
      <c r="AF5622" s="122">
        <v>0</v>
      </c>
      <c r="AG5622" s="122">
        <v>0</v>
      </c>
      <c r="AH5622" s="122">
        <v>0</v>
      </c>
      <c r="AI5622" s="122">
        <v>0</v>
      </c>
      <c r="AJ5622" s="122">
        <v>0</v>
      </c>
      <c r="AK5622" s="122">
        <v>0</v>
      </c>
      <c r="AL5622" s="122">
        <v>0</v>
      </c>
    </row>
    <row r="5623" spans="1:38" hidden="1" x14ac:dyDescent="0.25">
      <c r="A5623" s="122" t="s">
        <v>2077</v>
      </c>
      <c r="B5623" s="122">
        <v>1</v>
      </c>
      <c r="C5623" s="122" t="s">
        <v>2292</v>
      </c>
      <c r="D5623" s="122" t="s">
        <v>2126</v>
      </c>
      <c r="E5623" s="122">
        <v>102</v>
      </c>
      <c r="F5623" s="122">
        <v>0</v>
      </c>
      <c r="G5623" s="122">
        <v>0</v>
      </c>
      <c r="H5623" s="122">
        <v>0</v>
      </c>
      <c r="I5623" s="122">
        <v>0</v>
      </c>
      <c r="J5623" s="122">
        <v>0</v>
      </c>
      <c r="K5623" s="122">
        <v>0</v>
      </c>
      <c r="L5623" s="122">
        <v>0</v>
      </c>
      <c r="M5623" s="122">
        <v>0</v>
      </c>
      <c r="N5623" s="122">
        <v>0</v>
      </c>
      <c r="O5623" s="122">
        <v>0</v>
      </c>
      <c r="P5623" s="122">
        <v>0</v>
      </c>
      <c r="Q5623" s="122">
        <v>0</v>
      </c>
      <c r="R5623" s="122">
        <v>0</v>
      </c>
      <c r="S5623" s="122">
        <v>0</v>
      </c>
      <c r="T5623" s="122">
        <v>0</v>
      </c>
      <c r="U5623" s="122">
        <v>0</v>
      </c>
      <c r="V5623" s="122">
        <v>0</v>
      </c>
      <c r="W5623" s="122">
        <v>0</v>
      </c>
      <c r="X5623" s="122">
        <v>0</v>
      </c>
      <c r="Y5623" s="122">
        <v>0</v>
      </c>
      <c r="Z5623" s="122">
        <v>0</v>
      </c>
      <c r="AA5623" s="122">
        <v>0</v>
      </c>
      <c r="AB5623" s="122">
        <v>0</v>
      </c>
      <c r="AC5623" s="122">
        <v>0</v>
      </c>
      <c r="AD5623" s="122">
        <v>0</v>
      </c>
      <c r="AE5623" s="122">
        <v>0</v>
      </c>
      <c r="AF5623" s="122">
        <v>0</v>
      </c>
      <c r="AG5623" s="122">
        <v>0</v>
      </c>
      <c r="AH5623" s="122">
        <v>0</v>
      </c>
      <c r="AI5623" s="122">
        <v>0</v>
      </c>
      <c r="AJ5623" s="122">
        <v>0</v>
      </c>
      <c r="AK5623" s="122">
        <v>0</v>
      </c>
      <c r="AL5623" s="122">
        <v>0</v>
      </c>
    </row>
    <row r="5624" spans="1:38" hidden="1" x14ac:dyDescent="0.25">
      <c r="A5624" s="122" t="s">
        <v>2077</v>
      </c>
      <c r="B5624" s="122">
        <v>1</v>
      </c>
      <c r="C5624" s="122" t="s">
        <v>2292</v>
      </c>
      <c r="D5624" s="122" t="s">
        <v>2127</v>
      </c>
      <c r="E5624" s="122">
        <v>102</v>
      </c>
      <c r="F5624" s="122">
        <v>0</v>
      </c>
      <c r="G5624" s="122">
        <v>0</v>
      </c>
      <c r="H5624" s="122">
        <v>0</v>
      </c>
      <c r="I5624" s="122">
        <v>0</v>
      </c>
      <c r="J5624" s="122">
        <v>0</v>
      </c>
      <c r="K5624" s="122">
        <v>0</v>
      </c>
      <c r="L5624" s="122">
        <v>0</v>
      </c>
      <c r="M5624" s="122">
        <v>0</v>
      </c>
      <c r="N5624" s="122">
        <v>0</v>
      </c>
      <c r="O5624" s="122">
        <v>0</v>
      </c>
      <c r="P5624" s="122">
        <v>0</v>
      </c>
      <c r="Q5624" s="122">
        <v>0</v>
      </c>
      <c r="R5624" s="122">
        <v>0</v>
      </c>
      <c r="S5624" s="122">
        <v>0</v>
      </c>
      <c r="T5624" s="122">
        <v>0</v>
      </c>
      <c r="U5624" s="122">
        <v>0</v>
      </c>
      <c r="V5624" s="122">
        <v>0</v>
      </c>
      <c r="W5624" s="122">
        <v>0</v>
      </c>
      <c r="X5624" s="122">
        <v>0</v>
      </c>
      <c r="Y5624" s="122">
        <v>0</v>
      </c>
      <c r="Z5624" s="122">
        <v>0</v>
      </c>
      <c r="AA5624" s="122">
        <v>0</v>
      </c>
      <c r="AB5624" s="122">
        <v>0</v>
      </c>
      <c r="AC5624" s="122">
        <v>0</v>
      </c>
      <c r="AD5624" s="122">
        <v>0</v>
      </c>
      <c r="AE5624" s="122">
        <v>0</v>
      </c>
      <c r="AF5624" s="122">
        <v>0</v>
      </c>
      <c r="AG5624" s="122">
        <v>0</v>
      </c>
      <c r="AH5624" s="122">
        <v>0</v>
      </c>
      <c r="AI5624" s="122">
        <v>0</v>
      </c>
      <c r="AJ5624" s="122">
        <v>0</v>
      </c>
      <c r="AK5624" s="122">
        <v>0</v>
      </c>
      <c r="AL5624" s="122">
        <v>0</v>
      </c>
    </row>
    <row r="5625" spans="1:38" hidden="1" x14ac:dyDescent="0.25">
      <c r="A5625" s="122" t="s">
        <v>2077</v>
      </c>
      <c r="B5625" s="122">
        <v>1</v>
      </c>
      <c r="C5625" s="122" t="s">
        <v>2292</v>
      </c>
      <c r="D5625" s="122" t="s">
        <v>2128</v>
      </c>
      <c r="E5625" s="122">
        <v>102</v>
      </c>
      <c r="F5625" s="122">
        <v>2.5292156999999998E-3</v>
      </c>
      <c r="G5625" s="122">
        <v>2.5292156999999998E-3</v>
      </c>
      <c r="H5625" s="122">
        <v>2.5292156999999998E-3</v>
      </c>
      <c r="I5625" s="122">
        <v>3.1615184499999998E-3</v>
      </c>
      <c r="J5625" s="122">
        <v>3.4776709999999999E-3</v>
      </c>
      <c r="K5625" s="122">
        <v>4.3702526999999996E-3</v>
      </c>
      <c r="L5625" s="122">
        <v>4.8530038000000001E-3</v>
      </c>
      <c r="M5625" s="122">
        <v>5.1286541000000003E-3</v>
      </c>
      <c r="N5625" s="122">
        <v>6.2886328999999996E-3</v>
      </c>
      <c r="O5625" s="122">
        <v>6.3814485000000002E-3</v>
      </c>
      <c r="P5625" s="122">
        <v>5.1578129000000002E-3</v>
      </c>
      <c r="Q5625" s="122">
        <v>3.50687445E-3</v>
      </c>
      <c r="R5625" s="122">
        <v>3.1127512499999998E-3</v>
      </c>
      <c r="S5625" s="122">
        <v>3.7499631500000001E-3</v>
      </c>
      <c r="T5625" s="122">
        <v>3.5997206E-3</v>
      </c>
      <c r="U5625" s="122">
        <v>3.91439265E-3</v>
      </c>
      <c r="V5625" s="122">
        <v>3.8012871499999998E-3</v>
      </c>
      <c r="W5625" s="122">
        <v>3.0584075000000001E-3</v>
      </c>
      <c r="X5625" s="122">
        <v>2.8084708999999999E-3</v>
      </c>
      <c r="Y5625" s="122">
        <v>2.1459518500000002E-3</v>
      </c>
      <c r="Z5625" s="122">
        <v>2.8056321000000002E-3</v>
      </c>
      <c r="AA5625" s="122">
        <v>3.4906641499999999E-3</v>
      </c>
      <c r="AB5625" s="122">
        <v>3.6739641499999999E-3</v>
      </c>
      <c r="AC5625" s="122">
        <v>5.4754577000000002E-3</v>
      </c>
      <c r="AD5625" s="122">
        <v>1.4874654E-3</v>
      </c>
      <c r="AE5625" s="122">
        <v>2.1569569000000001E-3</v>
      </c>
      <c r="AF5625" s="122">
        <v>2.6866774500000001E-3</v>
      </c>
      <c r="AG5625" s="122">
        <v>2.6108030000000001E-3</v>
      </c>
      <c r="AH5625" s="122">
        <v>1.9844762999999999E-3</v>
      </c>
      <c r="AI5625" s="122">
        <v>1.3178752999999999E-3</v>
      </c>
      <c r="AJ5625" s="122">
        <v>1.5936055000000001E-3</v>
      </c>
      <c r="AK5625" s="122">
        <v>1.9395842499999999E-3</v>
      </c>
      <c r="AL5625" s="122">
        <v>0</v>
      </c>
    </row>
    <row r="5626" spans="1:38" hidden="1" x14ac:dyDescent="0.25">
      <c r="A5626" s="122" t="s">
        <v>2077</v>
      </c>
      <c r="B5626" s="122">
        <v>1</v>
      </c>
      <c r="C5626" s="122" t="s">
        <v>2292</v>
      </c>
      <c r="D5626" s="122" t="s">
        <v>2210</v>
      </c>
      <c r="E5626" s="122">
        <v>102</v>
      </c>
      <c r="F5626" s="122">
        <v>0</v>
      </c>
      <c r="G5626" s="122">
        <v>0</v>
      </c>
      <c r="H5626" s="122">
        <v>0</v>
      </c>
      <c r="I5626" s="122">
        <v>0</v>
      </c>
      <c r="J5626" s="122">
        <v>0</v>
      </c>
      <c r="K5626" s="122">
        <v>0</v>
      </c>
      <c r="L5626" s="122">
        <v>0</v>
      </c>
      <c r="M5626" s="122">
        <v>0</v>
      </c>
      <c r="N5626" s="122">
        <v>0</v>
      </c>
      <c r="O5626" s="122">
        <v>0</v>
      </c>
      <c r="P5626" s="122">
        <v>0</v>
      </c>
      <c r="Q5626" s="122">
        <v>0</v>
      </c>
      <c r="R5626" s="122">
        <v>0</v>
      </c>
      <c r="S5626" s="122">
        <v>0</v>
      </c>
      <c r="T5626" s="122">
        <v>0</v>
      </c>
      <c r="U5626" s="122">
        <v>0</v>
      </c>
      <c r="V5626" s="122">
        <v>0</v>
      </c>
      <c r="W5626" s="122">
        <v>0</v>
      </c>
      <c r="X5626" s="122">
        <v>0</v>
      </c>
      <c r="Y5626" s="122">
        <v>0</v>
      </c>
      <c r="Z5626" s="122">
        <v>0</v>
      </c>
      <c r="AA5626" s="122">
        <v>0</v>
      </c>
      <c r="AB5626" s="122">
        <v>0</v>
      </c>
      <c r="AC5626" s="122">
        <v>0</v>
      </c>
      <c r="AD5626" s="122">
        <v>0</v>
      </c>
      <c r="AE5626" s="122">
        <v>0</v>
      </c>
      <c r="AF5626" s="122">
        <v>0</v>
      </c>
      <c r="AG5626" s="122">
        <v>0</v>
      </c>
      <c r="AH5626" s="122">
        <v>0</v>
      </c>
      <c r="AI5626" s="122">
        <v>0</v>
      </c>
      <c r="AJ5626" s="122">
        <v>0</v>
      </c>
      <c r="AK5626" s="122">
        <v>0</v>
      </c>
      <c r="AL5626" s="122">
        <v>0</v>
      </c>
    </row>
    <row r="5627" spans="1:38" hidden="1" x14ac:dyDescent="0.25">
      <c r="A5627" s="122" t="s">
        <v>2077</v>
      </c>
      <c r="B5627" s="122">
        <v>1</v>
      </c>
      <c r="C5627" s="122" t="s">
        <v>2292</v>
      </c>
      <c r="D5627" s="122" t="s">
        <v>2129</v>
      </c>
      <c r="E5627" s="122">
        <v>102</v>
      </c>
      <c r="F5627" s="122">
        <v>0</v>
      </c>
      <c r="G5627" s="122">
        <v>0</v>
      </c>
      <c r="H5627" s="122">
        <v>0</v>
      </c>
      <c r="I5627" s="122">
        <v>0</v>
      </c>
      <c r="J5627" s="122">
        <v>0</v>
      </c>
      <c r="K5627" s="122">
        <v>0</v>
      </c>
      <c r="L5627" s="122">
        <v>0</v>
      </c>
      <c r="M5627" s="122">
        <v>0</v>
      </c>
      <c r="N5627" s="122">
        <v>0</v>
      </c>
      <c r="O5627" s="122">
        <v>0</v>
      </c>
      <c r="P5627" s="122">
        <v>0</v>
      </c>
      <c r="Q5627" s="122">
        <v>0</v>
      </c>
      <c r="R5627" s="122">
        <v>0</v>
      </c>
      <c r="S5627" s="122">
        <v>0</v>
      </c>
      <c r="T5627" s="122">
        <v>0</v>
      </c>
      <c r="U5627" s="122">
        <v>0</v>
      </c>
      <c r="V5627" s="122">
        <v>0</v>
      </c>
      <c r="W5627" s="122">
        <v>0</v>
      </c>
      <c r="X5627" s="122">
        <v>0</v>
      </c>
      <c r="Y5627" s="122">
        <v>0</v>
      </c>
      <c r="Z5627" s="122">
        <v>0</v>
      </c>
      <c r="AA5627" s="122">
        <v>2.04215E-6</v>
      </c>
      <c r="AB5627" s="122">
        <v>2.1502499999999999E-6</v>
      </c>
      <c r="AC5627" s="122">
        <v>2.4886499999999999E-6</v>
      </c>
      <c r="AD5627" s="122">
        <v>1.3347999999999999E-6</v>
      </c>
      <c r="AE5627" s="122">
        <v>1.6708500000000001E-6</v>
      </c>
      <c r="AF5627" s="122">
        <v>2.1032500000000001E-6</v>
      </c>
      <c r="AG5627" s="122">
        <v>1.7672E-6</v>
      </c>
      <c r="AH5627" s="122">
        <v>1.8000999999999999E-6</v>
      </c>
      <c r="AI5627" s="122">
        <v>1.9081999999999998E-6</v>
      </c>
      <c r="AJ5627" s="122">
        <v>1.9317000000000001E-6</v>
      </c>
      <c r="AK5627" s="122">
        <v>2.3688000000000001E-6</v>
      </c>
      <c r="AL5627" s="122">
        <v>0</v>
      </c>
    </row>
    <row r="5628" spans="1:38" hidden="1" x14ac:dyDescent="0.25">
      <c r="A5628" s="122" t="s">
        <v>2077</v>
      </c>
      <c r="B5628" s="122">
        <v>1</v>
      </c>
      <c r="C5628" s="122" t="s">
        <v>2292</v>
      </c>
      <c r="D5628" s="122" t="s">
        <v>2176</v>
      </c>
      <c r="E5628" s="122">
        <v>102</v>
      </c>
      <c r="F5628" s="122">
        <v>0</v>
      </c>
      <c r="G5628" s="122">
        <v>0</v>
      </c>
      <c r="H5628" s="122">
        <v>0</v>
      </c>
      <c r="I5628" s="122">
        <v>0</v>
      </c>
      <c r="J5628" s="122">
        <v>0</v>
      </c>
      <c r="K5628" s="122">
        <v>0</v>
      </c>
      <c r="L5628" s="122">
        <v>0</v>
      </c>
      <c r="M5628" s="122">
        <v>0</v>
      </c>
      <c r="N5628" s="122">
        <v>0</v>
      </c>
      <c r="O5628" s="122">
        <v>0</v>
      </c>
      <c r="P5628" s="122">
        <v>0</v>
      </c>
      <c r="Q5628" s="122">
        <v>0</v>
      </c>
      <c r="R5628" s="122">
        <v>0</v>
      </c>
      <c r="S5628" s="122">
        <v>0</v>
      </c>
      <c r="T5628" s="122">
        <v>0</v>
      </c>
      <c r="U5628" s="122">
        <v>0</v>
      </c>
      <c r="V5628" s="122">
        <v>0</v>
      </c>
      <c r="W5628" s="122">
        <v>0</v>
      </c>
      <c r="X5628" s="122">
        <v>0</v>
      </c>
      <c r="Y5628" s="122">
        <v>0</v>
      </c>
      <c r="Z5628" s="122">
        <v>0</v>
      </c>
      <c r="AA5628" s="122">
        <v>0</v>
      </c>
      <c r="AB5628" s="122">
        <v>0</v>
      </c>
      <c r="AC5628" s="122">
        <v>0</v>
      </c>
      <c r="AD5628" s="122">
        <v>0</v>
      </c>
      <c r="AE5628" s="122">
        <v>0</v>
      </c>
      <c r="AF5628" s="122">
        <v>0</v>
      </c>
      <c r="AG5628" s="122">
        <v>0</v>
      </c>
      <c r="AH5628" s="122">
        <v>0</v>
      </c>
      <c r="AI5628" s="122">
        <v>0</v>
      </c>
      <c r="AJ5628" s="122">
        <v>0</v>
      </c>
      <c r="AK5628" s="122">
        <v>0</v>
      </c>
      <c r="AL5628" s="122">
        <v>0</v>
      </c>
    </row>
    <row r="5629" spans="1:38" hidden="1" x14ac:dyDescent="0.25">
      <c r="A5629" s="122" t="s">
        <v>2077</v>
      </c>
      <c r="B5629" s="122">
        <v>1</v>
      </c>
      <c r="C5629" s="122" t="s">
        <v>2292</v>
      </c>
      <c r="D5629" s="122" t="s">
        <v>2130</v>
      </c>
      <c r="E5629" s="122">
        <v>102</v>
      </c>
      <c r="F5629" s="122">
        <v>5.0370605000000005E-4</v>
      </c>
      <c r="G5629" s="122">
        <v>5.0370605000000005E-4</v>
      </c>
      <c r="H5629" s="122">
        <v>5.0370605000000005E-4</v>
      </c>
      <c r="I5629" s="122">
        <v>6.2963315000000005E-4</v>
      </c>
      <c r="J5629" s="122">
        <v>6.9259669999999999E-4</v>
      </c>
      <c r="K5629" s="122">
        <v>8.7036009999999996E-4</v>
      </c>
      <c r="L5629" s="122">
        <v>9.6650095000000002E-4</v>
      </c>
      <c r="M5629" s="122">
        <v>1.0213993E-3</v>
      </c>
      <c r="N5629" s="122">
        <v>1.2524160499999999E-3</v>
      </c>
      <c r="O5629" s="122">
        <v>1.2708988E-3</v>
      </c>
      <c r="P5629" s="122">
        <v>1.02720615E-3</v>
      </c>
      <c r="Q5629" s="122">
        <v>6.9841295000000003E-4</v>
      </c>
      <c r="R5629" s="122">
        <v>6.1992060000000003E-4</v>
      </c>
      <c r="S5629" s="122">
        <v>7.468253E-4</v>
      </c>
      <c r="T5629" s="122">
        <v>7.1690510000000003E-4</v>
      </c>
      <c r="U5629" s="122">
        <v>7.7957255000000005E-4</v>
      </c>
      <c r="V5629" s="122">
        <v>7.5704780000000001E-4</v>
      </c>
      <c r="W5629" s="122">
        <v>6.0909650000000001E-4</v>
      </c>
      <c r="X5629" s="122">
        <v>5.5932115000000004E-4</v>
      </c>
      <c r="Y5629" s="122">
        <v>4.2737804999999998E-4</v>
      </c>
      <c r="Z5629" s="122">
        <v>5.5875714999999995E-4</v>
      </c>
      <c r="AA5629" s="122">
        <v>3.2677455000000002E-4</v>
      </c>
      <c r="AB5629" s="122">
        <v>3.4393424999999998E-4</v>
      </c>
      <c r="AC5629" s="122">
        <v>3.9799600000000002E-4</v>
      </c>
      <c r="AD5629" s="122">
        <v>7.9531519999999996E-4</v>
      </c>
      <c r="AE5629" s="122">
        <v>1.0929074500000001E-3</v>
      </c>
      <c r="AF5629" s="122">
        <v>1.3395328999999999E-3</v>
      </c>
      <c r="AG5629" s="122">
        <v>1.1875442999999999E-3</v>
      </c>
      <c r="AH5629" s="122">
        <v>1.1745817000000001E-3</v>
      </c>
      <c r="AI5629" s="122">
        <v>1.1257722E-3</v>
      </c>
      <c r="AJ5629" s="122">
        <v>1.3659986E-3</v>
      </c>
      <c r="AK5629" s="122">
        <v>1.66234065E-3</v>
      </c>
      <c r="AL5629" s="122">
        <v>0</v>
      </c>
    </row>
    <row r="5630" spans="1:38" hidden="1" x14ac:dyDescent="0.25">
      <c r="A5630" s="122" t="s">
        <v>2077</v>
      </c>
      <c r="B5630" s="122">
        <v>1</v>
      </c>
      <c r="C5630" s="122" t="s">
        <v>2292</v>
      </c>
      <c r="D5630" s="122" t="s">
        <v>2131</v>
      </c>
      <c r="E5630" s="122">
        <v>102</v>
      </c>
      <c r="F5630" s="122">
        <v>0</v>
      </c>
      <c r="G5630" s="122">
        <v>0</v>
      </c>
      <c r="H5630" s="122">
        <v>0</v>
      </c>
      <c r="I5630" s="122">
        <v>0</v>
      </c>
      <c r="J5630" s="122">
        <v>0</v>
      </c>
      <c r="K5630" s="122">
        <v>0</v>
      </c>
      <c r="L5630" s="122">
        <v>0</v>
      </c>
      <c r="M5630" s="122">
        <v>0</v>
      </c>
      <c r="N5630" s="122">
        <v>0</v>
      </c>
      <c r="O5630" s="122">
        <v>0</v>
      </c>
      <c r="P5630" s="122">
        <v>0</v>
      </c>
      <c r="Q5630" s="122">
        <v>0</v>
      </c>
      <c r="R5630" s="122">
        <v>0</v>
      </c>
      <c r="S5630" s="122">
        <v>0</v>
      </c>
      <c r="T5630" s="122">
        <v>0</v>
      </c>
      <c r="U5630" s="122">
        <v>0</v>
      </c>
      <c r="V5630" s="122">
        <v>0</v>
      </c>
      <c r="W5630" s="122">
        <v>0</v>
      </c>
      <c r="X5630" s="122">
        <v>0</v>
      </c>
      <c r="Y5630" s="122">
        <v>0</v>
      </c>
      <c r="Z5630" s="122">
        <v>0</v>
      </c>
      <c r="AA5630" s="122">
        <v>0</v>
      </c>
      <c r="AB5630" s="122">
        <v>0</v>
      </c>
      <c r="AC5630" s="122">
        <v>0</v>
      </c>
      <c r="AD5630" s="122">
        <v>0</v>
      </c>
      <c r="AE5630" s="122">
        <v>0</v>
      </c>
      <c r="AF5630" s="122">
        <v>0</v>
      </c>
      <c r="AG5630" s="122">
        <v>0</v>
      </c>
      <c r="AH5630" s="122">
        <v>0</v>
      </c>
      <c r="AI5630" s="122">
        <v>0</v>
      </c>
      <c r="AJ5630" s="122">
        <v>0</v>
      </c>
      <c r="AK5630" s="122">
        <v>0</v>
      </c>
      <c r="AL5630" s="122">
        <v>0</v>
      </c>
    </row>
    <row r="5631" spans="1:38" hidden="1" x14ac:dyDescent="0.25">
      <c r="A5631" s="122" t="s">
        <v>2077</v>
      </c>
      <c r="B5631" s="122">
        <v>1</v>
      </c>
      <c r="C5631" s="122" t="s">
        <v>2292</v>
      </c>
      <c r="D5631" s="122" t="s">
        <v>2132</v>
      </c>
      <c r="E5631" s="122">
        <v>102</v>
      </c>
      <c r="F5631" s="122">
        <v>2.071538865E-2</v>
      </c>
      <c r="G5631" s="122">
        <v>2.071538865E-2</v>
      </c>
      <c r="H5631" s="122">
        <v>2.071538865E-2</v>
      </c>
      <c r="I5631" s="122">
        <v>2.5894236399999999E-2</v>
      </c>
      <c r="J5631" s="122">
        <v>2.8483661449999999E-2</v>
      </c>
      <c r="K5631" s="122">
        <v>3.5794299949999997E-2</v>
      </c>
      <c r="L5631" s="122">
        <v>3.9748240749999997E-2</v>
      </c>
      <c r="M5631" s="122">
        <v>4.2005942150000003E-2</v>
      </c>
      <c r="N5631" s="122">
        <v>5.1506679600000001E-2</v>
      </c>
      <c r="O5631" s="122">
        <v>5.2266892850000003E-2</v>
      </c>
      <c r="P5631" s="122">
        <v>4.2244772649999998E-2</v>
      </c>
      <c r="Q5631" s="122">
        <v>2.87228515E-2</v>
      </c>
      <c r="R5631" s="122">
        <v>2.549480925E-2</v>
      </c>
      <c r="S5631" s="122">
        <v>3.0713856099999999E-2</v>
      </c>
      <c r="T5631" s="122">
        <v>2.9483304450000001E-2</v>
      </c>
      <c r="U5631" s="122">
        <v>3.206060585E-2</v>
      </c>
      <c r="V5631" s="122">
        <v>3.1134207649999999E-2</v>
      </c>
      <c r="W5631" s="122">
        <v>2.5049707500000001E-2</v>
      </c>
      <c r="X5631" s="122">
        <v>2.3002613099999999E-2</v>
      </c>
      <c r="Y5631" s="122">
        <v>1.39130622E-2</v>
      </c>
      <c r="Z5631" s="122">
        <v>1.7640745E-3</v>
      </c>
      <c r="AA5631" s="122">
        <v>5.82917735E-3</v>
      </c>
      <c r="AB5631" s="122">
        <v>8.7777905000000003E-3</v>
      </c>
      <c r="AC5631" s="122">
        <v>7.7064584000000004E-3</v>
      </c>
      <c r="AD5631" s="122">
        <v>9.3804526999999999E-3</v>
      </c>
      <c r="AE5631" s="122">
        <v>1.8459696500000001E-2</v>
      </c>
      <c r="AF5631" s="122">
        <v>2.410359515E-2</v>
      </c>
      <c r="AG5631" s="122">
        <v>1.0439865600000001E-2</v>
      </c>
      <c r="AH5631" s="122">
        <v>1.2844087150000001E-2</v>
      </c>
      <c r="AI5631" s="122">
        <v>8.7059533500000001E-3</v>
      </c>
      <c r="AJ5631" s="122">
        <v>1.5849520950000001E-2</v>
      </c>
      <c r="AK5631" s="122">
        <v>1.1973757599999999E-2</v>
      </c>
      <c r="AL5631" s="122">
        <v>0</v>
      </c>
    </row>
    <row r="5632" spans="1:38" hidden="1" x14ac:dyDescent="0.25">
      <c r="A5632" s="122" t="s">
        <v>2077</v>
      </c>
      <c r="B5632" s="122">
        <v>1</v>
      </c>
      <c r="C5632" s="122" t="s">
        <v>2292</v>
      </c>
      <c r="D5632" s="122" t="s">
        <v>2133</v>
      </c>
      <c r="E5632" s="122">
        <v>102</v>
      </c>
      <c r="F5632" s="122">
        <v>0</v>
      </c>
      <c r="G5632" s="122">
        <v>0</v>
      </c>
      <c r="H5632" s="122">
        <v>0</v>
      </c>
      <c r="I5632" s="122">
        <v>0</v>
      </c>
      <c r="J5632" s="122">
        <v>0</v>
      </c>
      <c r="K5632" s="122">
        <v>0</v>
      </c>
      <c r="L5632" s="122">
        <v>0</v>
      </c>
      <c r="M5632" s="122">
        <v>0</v>
      </c>
      <c r="N5632" s="122">
        <v>0</v>
      </c>
      <c r="O5632" s="122">
        <v>0</v>
      </c>
      <c r="P5632" s="122">
        <v>0</v>
      </c>
      <c r="Q5632" s="122">
        <v>0</v>
      </c>
      <c r="R5632" s="122">
        <v>0</v>
      </c>
      <c r="S5632" s="122">
        <v>0</v>
      </c>
      <c r="T5632" s="122">
        <v>0</v>
      </c>
      <c r="U5632" s="122">
        <v>0</v>
      </c>
      <c r="V5632" s="122">
        <v>0</v>
      </c>
      <c r="W5632" s="122">
        <v>0</v>
      </c>
      <c r="X5632" s="122">
        <v>0</v>
      </c>
      <c r="Y5632" s="122">
        <v>0</v>
      </c>
      <c r="Z5632" s="122">
        <v>0</v>
      </c>
      <c r="AA5632" s="122">
        <v>0</v>
      </c>
      <c r="AB5632" s="122">
        <v>0</v>
      </c>
      <c r="AC5632" s="122">
        <v>0</v>
      </c>
      <c r="AD5632" s="122">
        <v>0</v>
      </c>
      <c r="AE5632" s="122">
        <v>0</v>
      </c>
      <c r="AF5632" s="122">
        <v>0</v>
      </c>
      <c r="AG5632" s="122">
        <v>0</v>
      </c>
      <c r="AH5632" s="122">
        <v>0</v>
      </c>
      <c r="AI5632" s="122">
        <v>0</v>
      </c>
      <c r="AJ5632" s="122">
        <v>0</v>
      </c>
      <c r="AK5632" s="122">
        <v>0</v>
      </c>
      <c r="AL5632" s="122">
        <v>0</v>
      </c>
    </row>
    <row r="5633" spans="1:38" hidden="1" x14ac:dyDescent="0.25">
      <c r="A5633" s="122" t="s">
        <v>2077</v>
      </c>
      <c r="B5633" s="122">
        <v>1</v>
      </c>
      <c r="C5633" s="122" t="s">
        <v>2292</v>
      </c>
      <c r="D5633" s="122" t="s">
        <v>2134</v>
      </c>
      <c r="E5633" s="122">
        <v>102</v>
      </c>
      <c r="F5633" s="122">
        <v>1.1796624000000001E-3</v>
      </c>
      <c r="G5633" s="122">
        <v>1.1851449500000001E-3</v>
      </c>
      <c r="H5633" s="122">
        <v>1.19062985E-3</v>
      </c>
      <c r="I5633" s="122">
        <v>1.4910279999999999E-3</v>
      </c>
      <c r="J5633" s="122">
        <v>1.6439683499999999E-3</v>
      </c>
      <c r="K5633" s="122">
        <v>2.0657675000000002E-3</v>
      </c>
      <c r="L5633" s="122">
        <v>2.29641295E-3</v>
      </c>
      <c r="M5633" s="122">
        <v>2.4304616500000001E-3</v>
      </c>
      <c r="N5633" s="122">
        <v>2.97697765E-3</v>
      </c>
      <c r="O5633" s="122">
        <v>3.0257519E-3</v>
      </c>
      <c r="P5633" s="122">
        <v>2.46051345E-3</v>
      </c>
      <c r="Q5633" s="122">
        <v>1.6959761999999999E-3</v>
      </c>
      <c r="R5633" s="122">
        <v>1.51763235E-3</v>
      </c>
      <c r="S5633" s="122">
        <v>1.8203194000000001E-3</v>
      </c>
      <c r="T5633" s="122">
        <v>1.7557320000000001E-3</v>
      </c>
      <c r="U5633" s="122">
        <v>1.9079814499999999E-3</v>
      </c>
      <c r="V5633" s="122">
        <v>1.8607088500000001E-3</v>
      </c>
      <c r="W5633" s="122">
        <v>1.5197027E-3</v>
      </c>
      <c r="X5633" s="122">
        <v>1.4086134999999999E-3</v>
      </c>
      <c r="Y5633" s="122">
        <v>1.1050851500000001E-3</v>
      </c>
      <c r="Z5633" s="122">
        <v>1.41825555E-3</v>
      </c>
      <c r="AA5633" s="122">
        <v>4.8685420000000001E-4</v>
      </c>
      <c r="AB5633" s="122">
        <v>1.3857809E-3</v>
      </c>
      <c r="AC5633" s="122">
        <v>9.9702040000000007E-4</v>
      </c>
      <c r="AD5633" s="122">
        <v>2.8411499999999999E-6</v>
      </c>
      <c r="AE5633" s="122">
        <v>8.4149034999999998E-4</v>
      </c>
      <c r="AF5633" s="122">
        <v>4.5381225999999997E-3</v>
      </c>
      <c r="AG5633" s="122">
        <v>2.0995722499999999E-3</v>
      </c>
      <c r="AH5633" s="122">
        <v>4.1947499999999999E-6</v>
      </c>
      <c r="AI5633" s="122">
        <v>4.0208499999999998E-6</v>
      </c>
      <c r="AJ5633" s="122">
        <v>4.8786000000000002E-6</v>
      </c>
      <c r="AK5633" s="122">
        <v>5.9360999999999998E-6</v>
      </c>
      <c r="AL5633" s="122">
        <v>0</v>
      </c>
    </row>
    <row r="5634" spans="1:38" hidden="1" x14ac:dyDescent="0.25">
      <c r="A5634" s="122" t="s">
        <v>2077</v>
      </c>
      <c r="B5634" s="122">
        <v>1</v>
      </c>
      <c r="C5634" s="122" t="s">
        <v>2292</v>
      </c>
      <c r="D5634" s="122" t="s">
        <v>2135</v>
      </c>
      <c r="E5634" s="122">
        <v>102</v>
      </c>
      <c r="F5634" s="122">
        <v>0</v>
      </c>
      <c r="G5634" s="122">
        <v>0</v>
      </c>
      <c r="H5634" s="122">
        <v>0</v>
      </c>
      <c r="I5634" s="122">
        <v>0</v>
      </c>
      <c r="J5634" s="122">
        <v>0</v>
      </c>
      <c r="K5634" s="122">
        <v>0</v>
      </c>
      <c r="L5634" s="122">
        <v>0</v>
      </c>
      <c r="M5634" s="122">
        <v>0</v>
      </c>
      <c r="N5634" s="122">
        <v>0</v>
      </c>
      <c r="O5634" s="122">
        <v>0</v>
      </c>
      <c r="P5634" s="122">
        <v>0</v>
      </c>
      <c r="Q5634" s="122">
        <v>0</v>
      </c>
      <c r="R5634" s="122">
        <v>0</v>
      </c>
      <c r="S5634" s="122">
        <v>0</v>
      </c>
      <c r="T5634" s="122">
        <v>0</v>
      </c>
      <c r="U5634" s="122">
        <v>0</v>
      </c>
      <c r="V5634" s="122">
        <v>0</v>
      </c>
      <c r="W5634" s="122">
        <v>0</v>
      </c>
      <c r="X5634" s="122">
        <v>0</v>
      </c>
      <c r="Y5634" s="122">
        <v>0</v>
      </c>
      <c r="Z5634" s="122">
        <v>0</v>
      </c>
      <c r="AA5634" s="122">
        <v>0</v>
      </c>
      <c r="AB5634" s="122">
        <v>0</v>
      </c>
      <c r="AC5634" s="122">
        <v>0</v>
      </c>
      <c r="AD5634" s="122">
        <v>0</v>
      </c>
      <c r="AE5634" s="122">
        <v>0</v>
      </c>
      <c r="AF5634" s="122">
        <v>0</v>
      </c>
      <c r="AG5634" s="122">
        <v>0</v>
      </c>
      <c r="AH5634" s="122">
        <v>0</v>
      </c>
      <c r="AI5634" s="122">
        <v>0</v>
      </c>
      <c r="AJ5634" s="122">
        <v>0</v>
      </c>
      <c r="AK5634" s="122">
        <v>0</v>
      </c>
      <c r="AL5634" s="122">
        <v>0</v>
      </c>
    </row>
    <row r="5635" spans="1:38" hidden="1" x14ac:dyDescent="0.25">
      <c r="A5635" s="122" t="s">
        <v>2077</v>
      </c>
      <c r="B5635" s="122">
        <v>1</v>
      </c>
      <c r="C5635" s="122" t="s">
        <v>2292</v>
      </c>
      <c r="D5635" s="122" t="s">
        <v>2136</v>
      </c>
      <c r="E5635" s="122">
        <v>102</v>
      </c>
      <c r="F5635" s="122">
        <v>0</v>
      </c>
      <c r="G5635" s="122">
        <v>0</v>
      </c>
      <c r="H5635" s="122">
        <v>0</v>
      </c>
      <c r="I5635" s="122">
        <v>0</v>
      </c>
      <c r="J5635" s="122">
        <v>0</v>
      </c>
      <c r="K5635" s="122">
        <v>0</v>
      </c>
      <c r="L5635" s="122">
        <v>0</v>
      </c>
      <c r="M5635" s="122">
        <v>0</v>
      </c>
      <c r="N5635" s="122">
        <v>0</v>
      </c>
      <c r="O5635" s="122">
        <v>0</v>
      </c>
      <c r="P5635" s="122">
        <v>0</v>
      </c>
      <c r="Q5635" s="122">
        <v>0</v>
      </c>
      <c r="R5635" s="122">
        <v>0</v>
      </c>
      <c r="S5635" s="122">
        <v>0</v>
      </c>
      <c r="T5635" s="122">
        <v>0</v>
      </c>
      <c r="U5635" s="122">
        <v>0</v>
      </c>
      <c r="V5635" s="122">
        <v>0</v>
      </c>
      <c r="W5635" s="122">
        <v>0</v>
      </c>
      <c r="X5635" s="122">
        <v>0</v>
      </c>
      <c r="Y5635" s="122">
        <v>0</v>
      </c>
      <c r="Z5635" s="122">
        <v>0</v>
      </c>
      <c r="AA5635" s="122">
        <v>0</v>
      </c>
      <c r="AB5635" s="122">
        <v>0</v>
      </c>
      <c r="AC5635" s="122">
        <v>0</v>
      </c>
      <c r="AD5635" s="122">
        <v>0</v>
      </c>
      <c r="AE5635" s="122">
        <v>0</v>
      </c>
      <c r="AF5635" s="122">
        <v>0</v>
      </c>
      <c r="AG5635" s="122">
        <v>0</v>
      </c>
      <c r="AH5635" s="122">
        <v>0</v>
      </c>
      <c r="AI5635" s="122">
        <v>0</v>
      </c>
      <c r="AJ5635" s="122">
        <v>0</v>
      </c>
      <c r="AK5635" s="122">
        <v>0</v>
      </c>
      <c r="AL5635" s="122">
        <v>0</v>
      </c>
    </row>
    <row r="5636" spans="1:38" hidden="1" x14ac:dyDescent="0.25">
      <c r="A5636" s="122" t="s">
        <v>2077</v>
      </c>
      <c r="B5636" s="122">
        <v>1</v>
      </c>
      <c r="C5636" s="122" t="s">
        <v>2292</v>
      </c>
      <c r="D5636" s="122" t="s">
        <v>2137</v>
      </c>
      <c r="E5636" s="122">
        <v>102</v>
      </c>
      <c r="F5636" s="122">
        <v>0</v>
      </c>
      <c r="G5636" s="122">
        <v>0</v>
      </c>
      <c r="H5636" s="122">
        <v>0</v>
      </c>
      <c r="I5636" s="122">
        <v>0</v>
      </c>
      <c r="J5636" s="122">
        <v>0</v>
      </c>
      <c r="K5636" s="122">
        <v>0</v>
      </c>
      <c r="L5636" s="122">
        <v>0</v>
      </c>
      <c r="M5636" s="122">
        <v>0</v>
      </c>
      <c r="N5636" s="122">
        <v>0</v>
      </c>
      <c r="O5636" s="122">
        <v>0</v>
      </c>
      <c r="P5636" s="122">
        <v>0</v>
      </c>
      <c r="Q5636" s="122">
        <v>0</v>
      </c>
      <c r="R5636" s="122">
        <v>0</v>
      </c>
      <c r="S5636" s="122">
        <v>0</v>
      </c>
      <c r="T5636" s="122">
        <v>0</v>
      </c>
      <c r="U5636" s="122">
        <v>0</v>
      </c>
      <c r="V5636" s="122">
        <v>0</v>
      </c>
      <c r="W5636" s="122">
        <v>0</v>
      </c>
      <c r="X5636" s="122">
        <v>0</v>
      </c>
      <c r="Y5636" s="122">
        <v>0</v>
      </c>
      <c r="Z5636" s="122">
        <v>0</v>
      </c>
      <c r="AA5636" s="122">
        <v>0</v>
      </c>
      <c r="AB5636" s="122">
        <v>0</v>
      </c>
      <c r="AC5636" s="122">
        <v>0</v>
      </c>
      <c r="AD5636" s="122">
        <v>0</v>
      </c>
      <c r="AE5636" s="122">
        <v>0</v>
      </c>
      <c r="AF5636" s="122">
        <v>0</v>
      </c>
      <c r="AG5636" s="122">
        <v>0</v>
      </c>
      <c r="AH5636" s="122">
        <v>0</v>
      </c>
      <c r="AI5636" s="122">
        <v>0</v>
      </c>
      <c r="AJ5636" s="122">
        <v>0</v>
      </c>
      <c r="AK5636" s="122">
        <v>0</v>
      </c>
      <c r="AL5636" s="122">
        <v>0</v>
      </c>
    </row>
    <row r="5637" spans="1:38" hidden="1" x14ac:dyDescent="0.25">
      <c r="A5637" s="122" t="s">
        <v>2077</v>
      </c>
      <c r="B5637" s="122">
        <v>1</v>
      </c>
      <c r="C5637" s="122" t="s">
        <v>2292</v>
      </c>
      <c r="D5637" s="122" t="s">
        <v>2138</v>
      </c>
      <c r="E5637" s="122">
        <v>102</v>
      </c>
      <c r="F5637" s="122">
        <v>1.0703204250000001E-2</v>
      </c>
      <c r="G5637" s="122">
        <v>1.08037067E-2</v>
      </c>
      <c r="H5637" s="122">
        <v>1.09042068E-2</v>
      </c>
      <c r="I5637" s="122">
        <v>1.36805109E-2</v>
      </c>
      <c r="J5637" s="122">
        <v>1.5118912999999999E-2</v>
      </c>
      <c r="K5637" s="122">
        <v>1.8996666799999999E-2</v>
      </c>
      <c r="L5637" s="122">
        <v>2.1140087700000001E-2</v>
      </c>
      <c r="M5637" s="122">
        <v>2.2407097250000001E-2</v>
      </c>
      <c r="N5637" s="122">
        <v>2.741642775E-2</v>
      </c>
      <c r="O5637" s="122">
        <v>2.7909713900000001E-2</v>
      </c>
      <c r="P5637" s="122">
        <v>2.2832000750000001E-2</v>
      </c>
      <c r="Q5637" s="122">
        <v>1.5946009600000002E-2</v>
      </c>
      <c r="R5637" s="122">
        <v>1.4378651250000001E-2</v>
      </c>
      <c r="S5637" s="122">
        <v>1.7175724650000002E-2</v>
      </c>
      <c r="T5637" s="122">
        <v>1.6640422849999999E-2</v>
      </c>
      <c r="U5637" s="122">
        <v>1.807256455E-2</v>
      </c>
      <c r="V5637" s="122">
        <v>1.7694416649999999E-2</v>
      </c>
      <c r="W5637" s="122">
        <v>1.46511831E-2</v>
      </c>
      <c r="X5637" s="122">
        <v>1.369399285E-2</v>
      </c>
      <c r="Y5637" s="122">
        <v>1.0990837200000001E-2</v>
      </c>
      <c r="Z5637" s="122">
        <v>1.38330964E-2</v>
      </c>
      <c r="AA5637" s="122">
        <v>3.414286565E-2</v>
      </c>
      <c r="AB5637" s="122">
        <v>2.2084707799999999E-2</v>
      </c>
      <c r="AC5637" s="122">
        <v>2.1877635199999999E-2</v>
      </c>
      <c r="AD5637" s="122">
        <v>1.9013523349999999E-2</v>
      </c>
      <c r="AE5637" s="122">
        <v>1.019656775E-2</v>
      </c>
      <c r="AF5637" s="122">
        <v>1.1477482250000001E-2</v>
      </c>
      <c r="AG5637" s="122">
        <v>9.1268101499999994E-3</v>
      </c>
      <c r="AH5637" s="122">
        <v>9.3469017500000008E-3</v>
      </c>
      <c r="AI5637" s="122">
        <v>1.079954015E-2</v>
      </c>
      <c r="AJ5637" s="122">
        <v>1.112036215E-2</v>
      </c>
      <c r="AK5637" s="122">
        <v>1.7175151249999999E-2</v>
      </c>
      <c r="AL5637" s="122">
        <v>0</v>
      </c>
    </row>
    <row r="5638" spans="1:38" hidden="1" x14ac:dyDescent="0.25">
      <c r="A5638" s="122" t="s">
        <v>2077</v>
      </c>
      <c r="B5638" s="122">
        <v>1</v>
      </c>
      <c r="C5638" s="122" t="s">
        <v>2292</v>
      </c>
      <c r="D5638" s="122" t="s">
        <v>2139</v>
      </c>
      <c r="E5638" s="122">
        <v>102</v>
      </c>
      <c r="F5638" s="122">
        <v>0</v>
      </c>
      <c r="G5638" s="122">
        <v>0</v>
      </c>
      <c r="H5638" s="122">
        <v>0</v>
      </c>
      <c r="I5638" s="122">
        <v>0</v>
      </c>
      <c r="J5638" s="122">
        <v>0</v>
      </c>
      <c r="K5638" s="122">
        <v>0</v>
      </c>
      <c r="L5638" s="122">
        <v>0</v>
      </c>
      <c r="M5638" s="122">
        <v>0</v>
      </c>
      <c r="N5638" s="122">
        <v>0</v>
      </c>
      <c r="O5638" s="122">
        <v>0</v>
      </c>
      <c r="P5638" s="122">
        <v>0</v>
      </c>
      <c r="Q5638" s="122">
        <v>0</v>
      </c>
      <c r="R5638" s="122">
        <v>0</v>
      </c>
      <c r="S5638" s="122">
        <v>0</v>
      </c>
      <c r="T5638" s="122">
        <v>0</v>
      </c>
      <c r="U5638" s="122">
        <v>0</v>
      </c>
      <c r="V5638" s="122">
        <v>0</v>
      </c>
      <c r="W5638" s="122">
        <v>0</v>
      </c>
      <c r="X5638" s="122">
        <v>0</v>
      </c>
      <c r="Y5638" s="122">
        <v>0</v>
      </c>
      <c r="Z5638" s="122">
        <v>0</v>
      </c>
      <c r="AA5638" s="122">
        <v>3.3377755000000002E-4</v>
      </c>
      <c r="AB5638" s="122">
        <v>3.5130619999999997E-4</v>
      </c>
      <c r="AC5638" s="122">
        <v>4.065265E-4</v>
      </c>
      <c r="AD5638" s="122">
        <v>2.3069245E-4</v>
      </c>
      <c r="AE5638" s="122">
        <v>5.2355885E-4</v>
      </c>
      <c r="AF5638" s="122">
        <v>6.4311040000000004E-4</v>
      </c>
      <c r="AG5638" s="122">
        <v>5.6765660000000003E-4</v>
      </c>
      <c r="AH5638" s="122">
        <v>5.6281090000000005E-4</v>
      </c>
      <c r="AI5638" s="122">
        <v>5.4410254999999995E-4</v>
      </c>
      <c r="AJ5638" s="122">
        <v>6.5032960000000004E-4</v>
      </c>
      <c r="AK5638" s="122">
        <v>7.9187715000000002E-4</v>
      </c>
      <c r="AL5638" s="122">
        <v>0</v>
      </c>
    </row>
    <row r="5639" spans="1:38" hidden="1" x14ac:dyDescent="0.25">
      <c r="A5639" s="122" t="s">
        <v>2077</v>
      </c>
      <c r="B5639" s="122">
        <v>1</v>
      </c>
      <c r="C5639" s="122" t="s">
        <v>2292</v>
      </c>
      <c r="D5639" s="122" t="s">
        <v>2140</v>
      </c>
      <c r="E5639" s="122">
        <v>102</v>
      </c>
      <c r="F5639" s="122">
        <v>1.1657212599999999E-2</v>
      </c>
      <c r="G5639" s="122">
        <v>1.1657212599999999E-2</v>
      </c>
      <c r="H5639" s="122">
        <v>1.1657212599999999E-2</v>
      </c>
      <c r="I5639" s="122">
        <v>1.457151575E-2</v>
      </c>
      <c r="J5639" s="122">
        <v>1.6028668499999999E-2</v>
      </c>
      <c r="K5639" s="122">
        <v>2.0142599649999999E-2</v>
      </c>
      <c r="L5639" s="122">
        <v>2.2367607849999999E-2</v>
      </c>
      <c r="M5639" s="122">
        <v>2.3638090699999999E-2</v>
      </c>
      <c r="N5639" s="122">
        <v>2.89844582E-2</v>
      </c>
      <c r="O5639" s="122">
        <v>2.9412254549999999E-2</v>
      </c>
      <c r="P5639" s="122">
        <v>2.3772487200000001E-2</v>
      </c>
      <c r="Q5639" s="122">
        <v>1.61632671E-2</v>
      </c>
      <c r="R5639" s="122">
        <v>1.43467453E-2</v>
      </c>
      <c r="S5639" s="122">
        <v>1.7283669549999998E-2</v>
      </c>
      <c r="T5639" s="122">
        <v>1.65911974E-2</v>
      </c>
      <c r="U5639" s="122">
        <v>1.8041530449999999E-2</v>
      </c>
      <c r="V5639" s="122">
        <v>1.752021585E-2</v>
      </c>
      <c r="W5639" s="122">
        <v>1.40962729E-2</v>
      </c>
      <c r="X5639" s="122">
        <v>1.294430525E-2</v>
      </c>
      <c r="Y5639" s="122">
        <v>9.8907481499999998E-3</v>
      </c>
      <c r="Z5639" s="122">
        <v>1.3968914650000001E-2</v>
      </c>
      <c r="AA5639" s="122">
        <v>8.4106218000000003E-3</v>
      </c>
      <c r="AB5639" s="122">
        <v>7.1022875000000003E-3</v>
      </c>
      <c r="AC5639" s="122">
        <v>1.7112700000000002E-2</v>
      </c>
      <c r="AD5639" s="122">
        <v>8.4670500000000003E-3</v>
      </c>
      <c r="AE5639" s="122">
        <v>7.8936500000000003E-3</v>
      </c>
      <c r="AF5639" s="122">
        <v>8.7513999999999995E-3</v>
      </c>
      <c r="AG5639" s="122">
        <v>6.2721499999999998E-3</v>
      </c>
      <c r="AH5639" s="122">
        <v>5.8256499999999999E-3</v>
      </c>
      <c r="AI5639" s="122">
        <v>4.2770000000000004E-3</v>
      </c>
      <c r="AJ5639" s="122">
        <v>4.0631499999999997E-3</v>
      </c>
      <c r="AK5639" s="122">
        <v>8.7020499999999994E-3</v>
      </c>
      <c r="AL5639" s="122">
        <v>0</v>
      </c>
    </row>
    <row r="5640" spans="1:38" hidden="1" x14ac:dyDescent="0.25">
      <c r="A5640" s="122" t="s">
        <v>2077</v>
      </c>
      <c r="B5640" s="122">
        <v>1</v>
      </c>
      <c r="C5640" s="122" t="s">
        <v>2292</v>
      </c>
      <c r="D5640" s="122" t="s">
        <v>2211</v>
      </c>
      <c r="E5640" s="122">
        <v>102</v>
      </c>
      <c r="F5640" s="122">
        <v>0</v>
      </c>
      <c r="G5640" s="122">
        <v>0</v>
      </c>
      <c r="H5640" s="122">
        <v>0</v>
      </c>
      <c r="I5640" s="122">
        <v>0</v>
      </c>
      <c r="J5640" s="122">
        <v>0</v>
      </c>
      <c r="K5640" s="122">
        <v>0</v>
      </c>
      <c r="L5640" s="122">
        <v>0</v>
      </c>
      <c r="M5640" s="122">
        <v>0</v>
      </c>
      <c r="N5640" s="122">
        <v>0</v>
      </c>
      <c r="O5640" s="122">
        <v>0</v>
      </c>
      <c r="P5640" s="122">
        <v>0</v>
      </c>
      <c r="Q5640" s="122">
        <v>0</v>
      </c>
      <c r="R5640" s="122">
        <v>0</v>
      </c>
      <c r="S5640" s="122">
        <v>0</v>
      </c>
      <c r="T5640" s="122">
        <v>0</v>
      </c>
      <c r="U5640" s="122">
        <v>0</v>
      </c>
      <c r="V5640" s="122">
        <v>0</v>
      </c>
      <c r="W5640" s="122">
        <v>0</v>
      </c>
      <c r="X5640" s="122">
        <v>0</v>
      </c>
      <c r="Y5640" s="122">
        <v>0</v>
      </c>
      <c r="Z5640" s="122">
        <v>0</v>
      </c>
      <c r="AA5640" s="122">
        <v>0</v>
      </c>
      <c r="AB5640" s="122">
        <v>0</v>
      </c>
      <c r="AC5640" s="122">
        <v>0</v>
      </c>
      <c r="AD5640" s="122">
        <v>0</v>
      </c>
      <c r="AE5640" s="122">
        <v>0</v>
      </c>
      <c r="AF5640" s="122">
        <v>0</v>
      </c>
      <c r="AG5640" s="122">
        <v>0</v>
      </c>
      <c r="AH5640" s="122">
        <v>0</v>
      </c>
      <c r="AI5640" s="122">
        <v>0</v>
      </c>
      <c r="AJ5640" s="122">
        <v>0</v>
      </c>
      <c r="AK5640" s="122">
        <v>0</v>
      </c>
      <c r="AL5640" s="122">
        <v>0</v>
      </c>
    </row>
    <row r="5641" spans="1:38" hidden="1" x14ac:dyDescent="0.25">
      <c r="A5641" s="122" t="s">
        <v>2077</v>
      </c>
      <c r="B5641" s="122">
        <v>1</v>
      </c>
      <c r="C5641" s="122" t="s">
        <v>2292</v>
      </c>
      <c r="D5641" s="122" t="s">
        <v>2141</v>
      </c>
      <c r="E5641" s="122">
        <v>102</v>
      </c>
      <c r="F5641" s="122">
        <v>0</v>
      </c>
      <c r="G5641" s="122">
        <v>0</v>
      </c>
      <c r="H5641" s="122">
        <v>0</v>
      </c>
      <c r="I5641" s="122">
        <v>0</v>
      </c>
      <c r="J5641" s="122">
        <v>0</v>
      </c>
      <c r="K5641" s="122">
        <v>0</v>
      </c>
      <c r="L5641" s="122">
        <v>0</v>
      </c>
      <c r="M5641" s="122">
        <v>0</v>
      </c>
      <c r="N5641" s="122">
        <v>0</v>
      </c>
      <c r="O5641" s="122">
        <v>0</v>
      </c>
      <c r="P5641" s="122">
        <v>0</v>
      </c>
      <c r="Q5641" s="122">
        <v>0</v>
      </c>
      <c r="R5641" s="122">
        <v>0</v>
      </c>
      <c r="S5641" s="122">
        <v>0</v>
      </c>
      <c r="T5641" s="122">
        <v>0</v>
      </c>
      <c r="U5641" s="122">
        <v>0</v>
      </c>
      <c r="V5641" s="122">
        <v>0</v>
      </c>
      <c r="W5641" s="122">
        <v>0</v>
      </c>
      <c r="X5641" s="122">
        <v>0</v>
      </c>
      <c r="Y5641" s="122">
        <v>0</v>
      </c>
      <c r="Z5641" s="122">
        <v>0</v>
      </c>
      <c r="AA5641" s="122">
        <v>0</v>
      </c>
      <c r="AB5641" s="122">
        <v>0</v>
      </c>
      <c r="AC5641" s="122">
        <v>0</v>
      </c>
      <c r="AD5641" s="122">
        <v>0</v>
      </c>
      <c r="AE5641" s="122">
        <v>0</v>
      </c>
      <c r="AF5641" s="122">
        <v>0</v>
      </c>
      <c r="AG5641" s="122">
        <v>0</v>
      </c>
      <c r="AH5641" s="122">
        <v>0</v>
      </c>
      <c r="AI5641" s="122">
        <v>0</v>
      </c>
      <c r="AJ5641" s="122">
        <v>0</v>
      </c>
      <c r="AK5641" s="122">
        <v>0</v>
      </c>
      <c r="AL5641" s="122">
        <v>0</v>
      </c>
    </row>
    <row r="5642" spans="1:38" hidden="1" x14ac:dyDescent="0.25">
      <c r="A5642" s="122" t="s">
        <v>2077</v>
      </c>
      <c r="B5642" s="122">
        <v>1</v>
      </c>
      <c r="C5642" s="122" t="s">
        <v>2292</v>
      </c>
      <c r="D5642" s="122" t="s">
        <v>2142</v>
      </c>
      <c r="E5642" s="122">
        <v>102</v>
      </c>
      <c r="F5642" s="122">
        <v>6.1344963999999998E-3</v>
      </c>
      <c r="G5642" s="122">
        <v>6.1446789500000003E-3</v>
      </c>
      <c r="H5642" s="122">
        <v>6.1548638500000001E-3</v>
      </c>
      <c r="I5642" s="122">
        <v>7.6986705000000001E-3</v>
      </c>
      <c r="J5642" s="122">
        <v>8.4756650999999999E-3</v>
      </c>
      <c r="K5642" s="122">
        <v>1.065076635E-2</v>
      </c>
      <c r="L5642" s="122">
        <v>1.183183875E-2</v>
      </c>
      <c r="M5642" s="122">
        <v>1.251059865E-2</v>
      </c>
      <c r="N5642" s="122">
        <v>1.533425995E-2</v>
      </c>
      <c r="O5642" s="122">
        <v>1.556956545E-2</v>
      </c>
      <c r="P5642" s="122">
        <v>1.261187425E-2</v>
      </c>
      <c r="Q5642" s="122">
        <v>8.6177813499999992E-3</v>
      </c>
      <c r="R5642" s="122">
        <v>7.6720356E-3</v>
      </c>
      <c r="S5642" s="122">
        <v>9.2277473499999992E-3</v>
      </c>
      <c r="T5642" s="122">
        <v>8.8735271499999994E-3</v>
      </c>
      <c r="U5642" s="122">
        <v>9.6469309500000003E-3</v>
      </c>
      <c r="V5642" s="122">
        <v>9.3827768499999999E-3</v>
      </c>
      <c r="W5642" s="122">
        <v>7.5911462499999999E-3</v>
      </c>
      <c r="X5642" s="122">
        <v>6.9951157500000001E-3</v>
      </c>
      <c r="Y5642" s="122">
        <v>5.3983918000000001E-3</v>
      </c>
      <c r="Z5642" s="122">
        <v>7.00860005E-3</v>
      </c>
      <c r="AA5642" s="122">
        <v>4.10870475E-3</v>
      </c>
      <c r="AB5642" s="122">
        <v>5.1378402500000002E-3</v>
      </c>
      <c r="AC5642" s="122">
        <v>5.9338111000000002E-3</v>
      </c>
      <c r="AD5642" s="122">
        <v>7.7550422999999999E-3</v>
      </c>
      <c r="AE5642" s="122">
        <v>7.9893678499999999E-3</v>
      </c>
      <c r="AF5642" s="122">
        <v>8.9723845999999993E-3</v>
      </c>
      <c r="AG5642" s="122">
        <v>8.7162980499999997E-3</v>
      </c>
      <c r="AH5642" s="122">
        <v>7.2598949499999999E-3</v>
      </c>
      <c r="AI5642" s="122">
        <v>5.1041412500000003E-3</v>
      </c>
      <c r="AJ5642" s="122">
        <v>7.0105129499999997E-3</v>
      </c>
      <c r="AK5642" s="122">
        <v>7.5629627000000001E-3</v>
      </c>
      <c r="AL5642" s="122">
        <v>0</v>
      </c>
    </row>
    <row r="5643" spans="1:38" hidden="1" x14ac:dyDescent="0.25">
      <c r="A5643" s="122" t="s">
        <v>2077</v>
      </c>
      <c r="B5643" s="122">
        <v>1</v>
      </c>
      <c r="C5643" s="122" t="s">
        <v>2292</v>
      </c>
      <c r="D5643" s="122" t="s">
        <v>2143</v>
      </c>
      <c r="E5643" s="122">
        <v>102</v>
      </c>
      <c r="F5643" s="122">
        <v>9.2421270000000002E-4</v>
      </c>
      <c r="G5643" s="122">
        <v>9.2421270000000002E-4</v>
      </c>
      <c r="H5643" s="122">
        <v>9.2421270000000002E-4</v>
      </c>
      <c r="I5643" s="122">
        <v>1.1552647000000001E-3</v>
      </c>
      <c r="J5643" s="122">
        <v>1.2707907E-3</v>
      </c>
      <c r="K5643" s="122">
        <v>1.5969542499999999E-3</v>
      </c>
      <c r="L5643" s="122">
        <v>1.7733569999999999E-3</v>
      </c>
      <c r="M5643" s="122">
        <v>1.87408505E-3</v>
      </c>
      <c r="N5643" s="122">
        <v>2.2979569000000002E-3</v>
      </c>
      <c r="O5643" s="122">
        <v>2.3318744500000002E-3</v>
      </c>
      <c r="P5643" s="122">
        <v>1.88473995E-3</v>
      </c>
      <c r="Q5643" s="122">
        <v>1.2814644000000001E-3</v>
      </c>
      <c r="R5643" s="122">
        <v>1.13744465E-3</v>
      </c>
      <c r="S5643" s="122">
        <v>1.37029205E-3</v>
      </c>
      <c r="T5643" s="122">
        <v>1.3153889999999999E-3</v>
      </c>
      <c r="U5643" s="122">
        <v>1.43037685E-3</v>
      </c>
      <c r="V5643" s="122">
        <v>1.38904505E-3</v>
      </c>
      <c r="W5643" s="122">
        <v>1.11758715E-3</v>
      </c>
      <c r="X5643" s="122">
        <v>1.02625675E-3</v>
      </c>
      <c r="Y5643" s="122">
        <v>7.8416209999999996E-4</v>
      </c>
      <c r="Z5643" s="122">
        <v>1.0252180500000001E-3</v>
      </c>
      <c r="AA5643" s="122">
        <v>8.4028010000000003E-4</v>
      </c>
      <c r="AB5643" s="122">
        <v>8.8440369999999999E-4</v>
      </c>
      <c r="AC5643" s="122">
        <v>1.0234203E-3</v>
      </c>
      <c r="AD5643" s="122">
        <v>1.2781884999999999E-4</v>
      </c>
      <c r="AE5643" s="122">
        <v>1.7564605E-4</v>
      </c>
      <c r="AF5643" s="122">
        <v>2.1528115E-4</v>
      </c>
      <c r="AG5643" s="122">
        <v>1.9085525000000001E-4</v>
      </c>
      <c r="AH5643" s="122">
        <v>1.8877314999999999E-4</v>
      </c>
      <c r="AI5643" s="122">
        <v>1.8092885E-4</v>
      </c>
      <c r="AJ5643" s="122">
        <v>2.1953464999999999E-4</v>
      </c>
      <c r="AK5643" s="122">
        <v>2.6716210000000002E-4</v>
      </c>
      <c r="AL5643" s="122">
        <v>0</v>
      </c>
    </row>
    <row r="5644" spans="1:38" hidden="1" x14ac:dyDescent="0.25">
      <c r="A5644" s="122" t="s">
        <v>2077</v>
      </c>
      <c r="B5644" s="122">
        <v>1</v>
      </c>
      <c r="C5644" s="122" t="s">
        <v>2292</v>
      </c>
      <c r="D5644" s="122" t="s">
        <v>2177</v>
      </c>
      <c r="E5644" s="122">
        <v>102</v>
      </c>
      <c r="F5644" s="122">
        <v>0</v>
      </c>
      <c r="G5644" s="122">
        <v>0</v>
      </c>
      <c r="H5644" s="122">
        <v>0</v>
      </c>
      <c r="I5644" s="122">
        <v>0</v>
      </c>
      <c r="J5644" s="122">
        <v>0</v>
      </c>
      <c r="K5644" s="122">
        <v>0</v>
      </c>
      <c r="L5644" s="122">
        <v>0</v>
      </c>
      <c r="M5644" s="122">
        <v>0</v>
      </c>
      <c r="N5644" s="122">
        <v>0</v>
      </c>
      <c r="O5644" s="122">
        <v>0</v>
      </c>
      <c r="P5644" s="122">
        <v>0</v>
      </c>
      <c r="Q5644" s="122">
        <v>0</v>
      </c>
      <c r="R5644" s="122">
        <v>0</v>
      </c>
      <c r="S5644" s="122">
        <v>0</v>
      </c>
      <c r="T5644" s="122">
        <v>0</v>
      </c>
      <c r="U5644" s="122">
        <v>0</v>
      </c>
      <c r="V5644" s="122">
        <v>0</v>
      </c>
      <c r="W5644" s="122">
        <v>0</v>
      </c>
      <c r="X5644" s="122">
        <v>0</v>
      </c>
      <c r="Y5644" s="122">
        <v>0</v>
      </c>
      <c r="Z5644" s="122">
        <v>0</v>
      </c>
      <c r="AA5644" s="122">
        <v>0</v>
      </c>
      <c r="AB5644" s="122">
        <v>0</v>
      </c>
      <c r="AC5644" s="122">
        <v>0</v>
      </c>
      <c r="AD5644" s="122">
        <v>0</v>
      </c>
      <c r="AE5644" s="122">
        <v>0</v>
      </c>
      <c r="AF5644" s="122">
        <v>0</v>
      </c>
      <c r="AG5644" s="122">
        <v>0</v>
      </c>
      <c r="AH5644" s="122">
        <v>0</v>
      </c>
      <c r="AI5644" s="122">
        <v>0</v>
      </c>
      <c r="AJ5644" s="122">
        <v>0</v>
      </c>
      <c r="AK5644" s="122">
        <v>0</v>
      </c>
      <c r="AL5644" s="122">
        <v>0</v>
      </c>
    </row>
    <row r="5645" spans="1:38" hidden="1" x14ac:dyDescent="0.25">
      <c r="A5645" s="122" t="s">
        <v>2077</v>
      </c>
      <c r="B5645" s="122">
        <v>1</v>
      </c>
      <c r="C5645" s="122" t="s">
        <v>2292</v>
      </c>
      <c r="D5645" s="122" t="s">
        <v>2144</v>
      </c>
      <c r="E5645" s="122">
        <v>102</v>
      </c>
      <c r="F5645" s="122">
        <v>4.4974300000000001E-5</v>
      </c>
      <c r="G5645" s="122">
        <v>4.4974300000000001E-5</v>
      </c>
      <c r="H5645" s="122">
        <v>4.4974300000000001E-5</v>
      </c>
      <c r="I5645" s="122">
        <v>5.62167E-5</v>
      </c>
      <c r="J5645" s="122">
        <v>6.1837900000000006E-5</v>
      </c>
      <c r="K5645" s="122">
        <v>7.7709799999999999E-5</v>
      </c>
      <c r="L5645" s="122">
        <v>8.6294349999999995E-5</v>
      </c>
      <c r="M5645" s="122">
        <v>9.1196450000000003E-5</v>
      </c>
      <c r="N5645" s="122">
        <v>1.118224E-4</v>
      </c>
      <c r="O5645" s="122">
        <v>1.1347209999999999E-4</v>
      </c>
      <c r="P5645" s="122">
        <v>9.17158E-5</v>
      </c>
      <c r="Q5645" s="122">
        <v>6.2357250000000003E-5</v>
      </c>
      <c r="R5645" s="122">
        <v>5.5351900000000001E-5</v>
      </c>
      <c r="S5645" s="122">
        <v>6.6681249999999998E-5</v>
      </c>
      <c r="T5645" s="122">
        <v>6.4009299999999997E-5</v>
      </c>
      <c r="U5645" s="122">
        <v>6.9604649999999998E-5</v>
      </c>
      <c r="V5645" s="122">
        <v>6.7593050000000005E-5</v>
      </c>
      <c r="W5645" s="122">
        <v>5.4383699999999999E-5</v>
      </c>
      <c r="X5645" s="122">
        <v>4.9939850000000003E-5</v>
      </c>
      <c r="Y5645" s="122">
        <v>3.8159299999999999E-5</v>
      </c>
      <c r="Z5645" s="122">
        <v>4.9890499999999999E-5</v>
      </c>
      <c r="AA5645" s="122">
        <v>4.6682750000000003E-5</v>
      </c>
      <c r="AB5645" s="122">
        <v>4.91338E-5</v>
      </c>
      <c r="AC5645" s="122">
        <v>5.6855899999999999E-5</v>
      </c>
      <c r="AD5645" s="122">
        <v>1.5267245000000001E-4</v>
      </c>
      <c r="AE5645" s="122">
        <v>2.3419395E-4</v>
      </c>
      <c r="AF5645" s="122">
        <v>2.8704309999999999E-4</v>
      </c>
      <c r="AG5645" s="122">
        <v>2.5447445000000002E-4</v>
      </c>
      <c r="AH5645" s="122">
        <v>2.5169675000000002E-4</v>
      </c>
      <c r="AI5645" s="122">
        <v>2.4123689999999999E-4</v>
      </c>
      <c r="AJ5645" s="122">
        <v>2.9271365000000001E-4</v>
      </c>
      <c r="AK5645" s="122">
        <v>3.5621535000000001E-4</v>
      </c>
      <c r="AL5645" s="122">
        <v>0</v>
      </c>
    </row>
    <row r="5646" spans="1:38" hidden="1" x14ac:dyDescent="0.25">
      <c r="A5646" s="122" t="s">
        <v>2077</v>
      </c>
      <c r="B5646" s="122">
        <v>1</v>
      </c>
      <c r="C5646" s="122" t="s">
        <v>2292</v>
      </c>
      <c r="D5646" s="122" t="s">
        <v>2145</v>
      </c>
      <c r="E5646" s="122">
        <v>102</v>
      </c>
      <c r="F5646" s="122">
        <v>0</v>
      </c>
      <c r="G5646" s="122">
        <v>0</v>
      </c>
      <c r="H5646" s="122">
        <v>0</v>
      </c>
      <c r="I5646" s="122">
        <v>0</v>
      </c>
      <c r="J5646" s="122">
        <v>0</v>
      </c>
      <c r="K5646" s="122">
        <v>0</v>
      </c>
      <c r="L5646" s="122">
        <v>0</v>
      </c>
      <c r="M5646" s="122">
        <v>0</v>
      </c>
      <c r="N5646" s="122">
        <v>0</v>
      </c>
      <c r="O5646" s="122">
        <v>0</v>
      </c>
      <c r="P5646" s="122">
        <v>0</v>
      </c>
      <c r="Q5646" s="122">
        <v>0</v>
      </c>
      <c r="R5646" s="122">
        <v>0</v>
      </c>
      <c r="S5646" s="122">
        <v>0</v>
      </c>
      <c r="T5646" s="122">
        <v>0</v>
      </c>
      <c r="U5646" s="122">
        <v>0</v>
      </c>
      <c r="V5646" s="122">
        <v>0</v>
      </c>
      <c r="W5646" s="122">
        <v>0</v>
      </c>
      <c r="X5646" s="122">
        <v>0</v>
      </c>
      <c r="Y5646" s="122">
        <v>0</v>
      </c>
      <c r="Z5646" s="122">
        <v>0</v>
      </c>
      <c r="AA5646" s="122">
        <v>0</v>
      </c>
      <c r="AB5646" s="122">
        <v>0</v>
      </c>
      <c r="AC5646" s="122">
        <v>0</v>
      </c>
      <c r="AD5646" s="122">
        <v>0</v>
      </c>
      <c r="AE5646" s="122">
        <v>0</v>
      </c>
      <c r="AF5646" s="122">
        <v>0</v>
      </c>
      <c r="AG5646" s="122">
        <v>0</v>
      </c>
      <c r="AH5646" s="122">
        <v>0</v>
      </c>
      <c r="AI5646" s="122">
        <v>0</v>
      </c>
      <c r="AJ5646" s="122">
        <v>0</v>
      </c>
      <c r="AK5646" s="122">
        <v>0</v>
      </c>
      <c r="AL5646" s="122">
        <v>0</v>
      </c>
    </row>
    <row r="5647" spans="1:38" hidden="1" x14ac:dyDescent="0.25">
      <c r="A5647" s="122" t="s">
        <v>2077</v>
      </c>
      <c r="B5647" s="122">
        <v>1</v>
      </c>
      <c r="C5647" s="122" t="s">
        <v>2292</v>
      </c>
      <c r="D5647" s="122" t="s">
        <v>2146</v>
      </c>
      <c r="E5647" s="122">
        <v>102</v>
      </c>
      <c r="F5647" s="122">
        <v>3.8148959999999998E-4</v>
      </c>
      <c r="G5647" s="122">
        <v>3.8148959999999998E-4</v>
      </c>
      <c r="H5647" s="122">
        <v>3.8148959999999998E-4</v>
      </c>
      <c r="I5647" s="122">
        <v>4.7686199999999999E-4</v>
      </c>
      <c r="J5647" s="122">
        <v>5.2454819999999997E-4</v>
      </c>
      <c r="K5647" s="122">
        <v>6.5917969999999999E-4</v>
      </c>
      <c r="L5647" s="122">
        <v>7.3199444999999996E-4</v>
      </c>
      <c r="M5647" s="122">
        <v>7.7357299999999995E-4</v>
      </c>
      <c r="N5647" s="122">
        <v>9.4853755000000003E-4</v>
      </c>
      <c r="O5647" s="122">
        <v>9.6253650000000001E-4</v>
      </c>
      <c r="P5647" s="122">
        <v>7.779722E-4</v>
      </c>
      <c r="Q5647" s="122">
        <v>5.2895445000000004E-4</v>
      </c>
      <c r="R5647" s="122">
        <v>4.6950650000000002E-4</v>
      </c>
      <c r="S5647" s="122">
        <v>5.6561915E-4</v>
      </c>
      <c r="T5647" s="122">
        <v>5.4295809999999999E-4</v>
      </c>
      <c r="U5647" s="122">
        <v>5.904234E-4</v>
      </c>
      <c r="V5647" s="122">
        <v>5.7336004999999999E-4</v>
      </c>
      <c r="W5647" s="122">
        <v>4.6130969999999999E-4</v>
      </c>
      <c r="X5647" s="122">
        <v>4.2361335E-4</v>
      </c>
      <c r="Y5647" s="122">
        <v>3.2368194999999998E-4</v>
      </c>
      <c r="Z5647" s="122">
        <v>4.2318329999999998E-4</v>
      </c>
      <c r="AA5647" s="122">
        <v>8.1606863749999994E-2</v>
      </c>
      <c r="AB5647" s="122">
        <v>9.7925752549999995E-2</v>
      </c>
      <c r="AC5647" s="122">
        <v>8.12659986E-2</v>
      </c>
      <c r="AD5647" s="122">
        <v>8.0833220250000004E-2</v>
      </c>
      <c r="AE5647" s="122">
        <v>6.4559794549999994E-2</v>
      </c>
      <c r="AF5647" s="122">
        <v>0.12809951285000001</v>
      </c>
      <c r="AG5647" s="122">
        <v>0.15126632044999999</v>
      </c>
      <c r="AH5647" s="122">
        <v>0.16215695129999999</v>
      </c>
      <c r="AI5647" s="122">
        <v>0.15782361710000001</v>
      </c>
      <c r="AJ5647" s="122">
        <v>0.18262619390000001</v>
      </c>
      <c r="AK5647" s="122">
        <v>0.2676989669</v>
      </c>
      <c r="AL5647" s="122">
        <v>0</v>
      </c>
    </row>
    <row r="5648" spans="1:38" hidden="1" x14ac:dyDescent="0.25">
      <c r="A5648" s="122" t="s">
        <v>2077</v>
      </c>
      <c r="B5648" s="122">
        <v>1</v>
      </c>
      <c r="C5648" s="122" t="s">
        <v>2292</v>
      </c>
      <c r="D5648" s="122" t="s">
        <v>2147</v>
      </c>
      <c r="E5648" s="122">
        <v>102</v>
      </c>
      <c r="F5648" s="122">
        <v>0</v>
      </c>
      <c r="G5648" s="122">
        <v>0</v>
      </c>
      <c r="H5648" s="122">
        <v>0</v>
      </c>
      <c r="I5648" s="122">
        <v>0</v>
      </c>
      <c r="J5648" s="122">
        <v>0</v>
      </c>
      <c r="K5648" s="122">
        <v>0</v>
      </c>
      <c r="L5648" s="122">
        <v>0</v>
      </c>
      <c r="M5648" s="122">
        <v>0</v>
      </c>
      <c r="N5648" s="122">
        <v>0</v>
      </c>
      <c r="O5648" s="122">
        <v>0</v>
      </c>
      <c r="P5648" s="122">
        <v>0</v>
      </c>
      <c r="Q5648" s="122">
        <v>0</v>
      </c>
      <c r="R5648" s="122">
        <v>0</v>
      </c>
      <c r="S5648" s="122">
        <v>0</v>
      </c>
      <c r="T5648" s="122">
        <v>0</v>
      </c>
      <c r="U5648" s="122">
        <v>0</v>
      </c>
      <c r="V5648" s="122">
        <v>0</v>
      </c>
      <c r="W5648" s="122">
        <v>0</v>
      </c>
      <c r="X5648" s="122">
        <v>0</v>
      </c>
      <c r="Y5648" s="122">
        <v>0</v>
      </c>
      <c r="Z5648" s="122">
        <v>0</v>
      </c>
      <c r="AA5648" s="122">
        <v>0</v>
      </c>
      <c r="AB5648" s="122">
        <v>0</v>
      </c>
      <c r="AC5648" s="122">
        <v>0</v>
      </c>
      <c r="AD5648" s="122">
        <v>0</v>
      </c>
      <c r="AE5648" s="122">
        <v>0</v>
      </c>
      <c r="AF5648" s="122">
        <v>0</v>
      </c>
      <c r="AG5648" s="122">
        <v>0</v>
      </c>
      <c r="AH5648" s="122">
        <v>0</v>
      </c>
      <c r="AI5648" s="122">
        <v>0</v>
      </c>
      <c r="AJ5648" s="122">
        <v>0</v>
      </c>
      <c r="AK5648" s="122">
        <v>0</v>
      </c>
      <c r="AL5648" s="122">
        <v>0</v>
      </c>
    </row>
    <row r="5649" spans="1:38" hidden="1" x14ac:dyDescent="0.25">
      <c r="A5649" s="122" t="s">
        <v>2077</v>
      </c>
      <c r="B5649" s="122">
        <v>1</v>
      </c>
      <c r="C5649" s="122" t="s">
        <v>2292</v>
      </c>
      <c r="D5649" s="122" t="s">
        <v>475</v>
      </c>
      <c r="E5649" s="122">
        <v>102</v>
      </c>
      <c r="F5649" s="122">
        <v>0</v>
      </c>
      <c r="G5649" s="122">
        <v>0</v>
      </c>
      <c r="H5649" s="122">
        <v>0</v>
      </c>
      <c r="I5649" s="122">
        <v>0</v>
      </c>
      <c r="J5649" s="122">
        <v>0</v>
      </c>
      <c r="K5649" s="122">
        <v>0</v>
      </c>
      <c r="L5649" s="122">
        <v>0</v>
      </c>
      <c r="M5649" s="122">
        <v>0</v>
      </c>
      <c r="N5649" s="122">
        <v>0</v>
      </c>
      <c r="O5649" s="122">
        <v>0</v>
      </c>
      <c r="P5649" s="122">
        <v>0</v>
      </c>
      <c r="Q5649" s="122">
        <v>0</v>
      </c>
      <c r="R5649" s="122">
        <v>0</v>
      </c>
      <c r="S5649" s="122">
        <v>0</v>
      </c>
      <c r="T5649" s="122">
        <v>0</v>
      </c>
      <c r="U5649" s="122">
        <v>0</v>
      </c>
      <c r="V5649" s="122">
        <v>0</v>
      </c>
      <c r="W5649" s="122">
        <v>0</v>
      </c>
      <c r="X5649" s="122">
        <v>0</v>
      </c>
      <c r="Y5649" s="122">
        <v>0</v>
      </c>
      <c r="Z5649" s="122">
        <v>0</v>
      </c>
      <c r="AA5649" s="122">
        <v>0</v>
      </c>
      <c r="AB5649" s="122">
        <v>0</v>
      </c>
      <c r="AC5649" s="122">
        <v>0</v>
      </c>
      <c r="AD5649" s="122">
        <v>0</v>
      </c>
      <c r="AE5649" s="122">
        <v>0</v>
      </c>
      <c r="AF5649" s="122">
        <v>0</v>
      </c>
      <c r="AG5649" s="122">
        <v>0</v>
      </c>
      <c r="AH5649" s="122">
        <v>0</v>
      </c>
      <c r="AI5649" s="122">
        <v>0</v>
      </c>
      <c r="AJ5649" s="122">
        <v>0</v>
      </c>
      <c r="AK5649" s="122">
        <v>0</v>
      </c>
      <c r="AL5649" s="122">
        <v>0</v>
      </c>
    </row>
    <row r="5650" spans="1:38" hidden="1" x14ac:dyDescent="0.25">
      <c r="A5650" s="122" t="s">
        <v>2077</v>
      </c>
      <c r="B5650" s="122">
        <v>1</v>
      </c>
      <c r="C5650" s="122" t="s">
        <v>2292</v>
      </c>
      <c r="D5650" s="122" t="s">
        <v>2148</v>
      </c>
      <c r="E5650" s="122">
        <v>102</v>
      </c>
      <c r="F5650" s="122">
        <v>0</v>
      </c>
      <c r="G5650" s="122">
        <v>0</v>
      </c>
      <c r="H5650" s="122">
        <v>0</v>
      </c>
      <c r="I5650" s="122">
        <v>0</v>
      </c>
      <c r="J5650" s="122">
        <v>0</v>
      </c>
      <c r="K5650" s="122">
        <v>0</v>
      </c>
      <c r="L5650" s="122">
        <v>0</v>
      </c>
      <c r="M5650" s="122">
        <v>0</v>
      </c>
      <c r="N5650" s="122">
        <v>0</v>
      </c>
      <c r="O5650" s="122">
        <v>0</v>
      </c>
      <c r="P5650" s="122">
        <v>0</v>
      </c>
      <c r="Q5650" s="122">
        <v>0</v>
      </c>
      <c r="R5650" s="122">
        <v>0</v>
      </c>
      <c r="S5650" s="122">
        <v>0</v>
      </c>
      <c r="T5650" s="122">
        <v>0</v>
      </c>
      <c r="U5650" s="122">
        <v>0</v>
      </c>
      <c r="V5650" s="122">
        <v>0</v>
      </c>
      <c r="W5650" s="122">
        <v>0</v>
      </c>
      <c r="X5650" s="122">
        <v>0</v>
      </c>
      <c r="Y5650" s="122">
        <v>0</v>
      </c>
      <c r="Z5650" s="122">
        <v>0</v>
      </c>
      <c r="AA5650" s="122">
        <v>0</v>
      </c>
      <c r="AB5650" s="122">
        <v>0</v>
      </c>
      <c r="AC5650" s="122">
        <v>0</v>
      </c>
      <c r="AD5650" s="122">
        <v>0</v>
      </c>
      <c r="AE5650" s="122">
        <v>0</v>
      </c>
      <c r="AF5650" s="122">
        <v>0</v>
      </c>
      <c r="AG5650" s="122">
        <v>0</v>
      </c>
      <c r="AH5650" s="122">
        <v>0</v>
      </c>
      <c r="AI5650" s="122">
        <v>0</v>
      </c>
      <c r="AJ5650" s="122">
        <v>2.4392999999999998E-5</v>
      </c>
      <c r="AK5650" s="122">
        <v>2.9685200000000002E-5</v>
      </c>
      <c r="AL5650" s="122">
        <v>0</v>
      </c>
    </row>
    <row r="5651" spans="1:38" hidden="1" x14ac:dyDescent="0.25">
      <c r="A5651" s="122" t="s">
        <v>2077</v>
      </c>
      <c r="B5651" s="122">
        <v>1</v>
      </c>
      <c r="C5651" s="122" t="s">
        <v>2292</v>
      </c>
      <c r="D5651" s="122" t="s">
        <v>2149</v>
      </c>
      <c r="E5651" s="122">
        <v>102</v>
      </c>
      <c r="F5651" s="122">
        <v>2.1587335000000001E-4</v>
      </c>
      <c r="G5651" s="122">
        <v>2.1587335000000001E-4</v>
      </c>
      <c r="H5651" s="122">
        <v>2.1587335000000001E-4</v>
      </c>
      <c r="I5651" s="122">
        <v>2.6984345000000002E-4</v>
      </c>
      <c r="J5651" s="122">
        <v>2.9682614999999998E-4</v>
      </c>
      <c r="K5651" s="122">
        <v>3.7301080000000001E-4</v>
      </c>
      <c r="L5651" s="122">
        <v>4.1421570000000003E-4</v>
      </c>
      <c r="M5651" s="122">
        <v>4.3774154999999998E-4</v>
      </c>
      <c r="N5651" s="122">
        <v>5.3674940000000002E-4</v>
      </c>
      <c r="O5651" s="122">
        <v>5.4467125000000002E-4</v>
      </c>
      <c r="P5651" s="122">
        <v>4.4023020000000002E-4</v>
      </c>
      <c r="Q5651" s="122">
        <v>2.9931949999999999E-4</v>
      </c>
      <c r="R5651" s="122">
        <v>2.6568160000000002E-4</v>
      </c>
      <c r="S5651" s="122">
        <v>3.2006765E-4</v>
      </c>
      <c r="T5651" s="122">
        <v>3.0724369999999998E-4</v>
      </c>
      <c r="U5651" s="122">
        <v>3.3410420000000001E-4</v>
      </c>
      <c r="V5651" s="122">
        <v>3.2444804999999998E-4</v>
      </c>
      <c r="W5651" s="122">
        <v>2.6104269999999998E-4</v>
      </c>
      <c r="X5651" s="122">
        <v>2.3970940000000001E-4</v>
      </c>
      <c r="Y5651" s="122">
        <v>1.8316369999999999E-4</v>
      </c>
      <c r="Z5651" s="122">
        <v>2.3946500000000001E-4</v>
      </c>
      <c r="AA5651" s="122">
        <v>2.7134039999999999E-4</v>
      </c>
      <c r="AB5651" s="122">
        <v>2.8558845000000002E-4</v>
      </c>
      <c r="AC5651" s="122">
        <v>3.3048049999999997E-4</v>
      </c>
      <c r="AD5651" s="122">
        <v>6.2533969999999995E-4</v>
      </c>
      <c r="AE5651" s="122">
        <v>8.6750955E-4</v>
      </c>
      <c r="AF5651" s="122">
        <v>1.0637979999999999E-3</v>
      </c>
      <c r="AG5651" s="122">
        <v>9.4216435000000001E-4</v>
      </c>
      <c r="AH5651" s="122">
        <v>9.32386E-4</v>
      </c>
      <c r="AI5651" s="122">
        <v>8.9539700000000003E-4</v>
      </c>
      <c r="AJ5651" s="122">
        <v>1.1650853500000001E-3</v>
      </c>
      <c r="AK5651" s="122">
        <v>1.3178282999999999E-3</v>
      </c>
      <c r="AL5651" s="122">
        <v>0</v>
      </c>
    </row>
    <row r="5652" spans="1:38" hidden="1" x14ac:dyDescent="0.25">
      <c r="A5652" s="122" t="s">
        <v>2077</v>
      </c>
      <c r="B5652" s="122">
        <v>1</v>
      </c>
      <c r="C5652" s="122" t="s">
        <v>2292</v>
      </c>
      <c r="D5652" s="122" t="s">
        <v>2150</v>
      </c>
      <c r="E5652" s="122">
        <v>102</v>
      </c>
      <c r="F5652" s="122">
        <v>4.6305041550000002E-2</v>
      </c>
      <c r="G5652" s="122">
        <v>4.6305041550000002E-2</v>
      </c>
      <c r="H5652" s="122">
        <v>4.6305041550000002E-2</v>
      </c>
      <c r="I5652" s="122">
        <v>5.7881301349999997E-2</v>
      </c>
      <c r="J5652" s="122">
        <v>6.3669431250000005E-2</v>
      </c>
      <c r="K5652" s="122">
        <v>8.0010880049999997E-2</v>
      </c>
      <c r="L5652" s="122">
        <v>8.8849110199999998E-2</v>
      </c>
      <c r="M5652" s="122">
        <v>9.3895744599999997E-2</v>
      </c>
      <c r="N5652" s="122">
        <v>0.11513271105</v>
      </c>
      <c r="O5652" s="122">
        <v>0.11683201015</v>
      </c>
      <c r="P5652" s="122">
        <v>9.442960115E-2</v>
      </c>
      <c r="Q5652" s="122">
        <v>6.4204096200000005E-2</v>
      </c>
      <c r="R5652" s="122">
        <v>5.6988461150000003E-2</v>
      </c>
      <c r="S5652" s="122">
        <v>6.86545826E-2</v>
      </c>
      <c r="T5652" s="122">
        <v>6.5903928749999993E-2</v>
      </c>
      <c r="U5652" s="122">
        <v>7.1664967849999997E-2</v>
      </c>
      <c r="V5652" s="122">
        <v>6.9594192499999999E-2</v>
      </c>
      <c r="W5652" s="122">
        <v>5.5993529899999998E-2</v>
      </c>
      <c r="X5652" s="122">
        <v>5.1417659249999997E-2</v>
      </c>
      <c r="Y5652" s="122">
        <v>4.4645739449999999E-2</v>
      </c>
      <c r="Z5652" s="122">
        <v>6.7125620900000002E-2</v>
      </c>
      <c r="AA5652" s="122">
        <v>7.8003079999999997E-3</v>
      </c>
      <c r="AB5652" s="122">
        <v>8.17422355E-3</v>
      </c>
      <c r="AC5652" s="122">
        <v>5.0917003499999997E-3</v>
      </c>
      <c r="AD5652" s="122">
        <v>6.4859999999999996E-3</v>
      </c>
      <c r="AE5652" s="122">
        <v>6.9794999999999996E-3</v>
      </c>
      <c r="AF5652" s="122">
        <v>3.4074999999999999E-3</v>
      </c>
      <c r="AG5652" s="122">
        <v>2.7729999999999999E-3</v>
      </c>
      <c r="AH5652" s="122">
        <v>2.7260000000000001E-3</v>
      </c>
      <c r="AI5652" s="122">
        <v>2.6319999999999998E-3</v>
      </c>
      <c r="AJ5652" s="122">
        <v>1.3395E-3</v>
      </c>
      <c r="AK5652" s="122">
        <v>2.5849999999999999E-4</v>
      </c>
      <c r="AL5652" s="122">
        <v>0</v>
      </c>
    </row>
    <row r="5653" spans="1:38" hidden="1" x14ac:dyDescent="0.25">
      <c r="A5653" s="122" t="s">
        <v>2077</v>
      </c>
      <c r="B5653" s="122">
        <v>1</v>
      </c>
      <c r="C5653" s="122" t="s">
        <v>2292</v>
      </c>
      <c r="D5653" s="122" t="s">
        <v>2151</v>
      </c>
      <c r="E5653" s="122">
        <v>102</v>
      </c>
      <c r="F5653" s="122">
        <v>0</v>
      </c>
      <c r="G5653" s="122">
        <v>0</v>
      </c>
      <c r="H5653" s="122">
        <v>0</v>
      </c>
      <c r="I5653" s="122">
        <v>0</v>
      </c>
      <c r="J5653" s="122">
        <v>0</v>
      </c>
      <c r="K5653" s="122">
        <v>0</v>
      </c>
      <c r="L5653" s="122">
        <v>0</v>
      </c>
      <c r="M5653" s="122">
        <v>0</v>
      </c>
      <c r="N5653" s="122">
        <v>0</v>
      </c>
      <c r="O5653" s="122">
        <v>0</v>
      </c>
      <c r="P5653" s="122">
        <v>0</v>
      </c>
      <c r="Q5653" s="122">
        <v>0</v>
      </c>
      <c r="R5653" s="122">
        <v>0</v>
      </c>
      <c r="S5653" s="122">
        <v>0</v>
      </c>
      <c r="T5653" s="122">
        <v>0</v>
      </c>
      <c r="U5653" s="122">
        <v>0</v>
      </c>
      <c r="V5653" s="122">
        <v>0</v>
      </c>
      <c r="W5653" s="122">
        <v>0</v>
      </c>
      <c r="X5653" s="122">
        <v>0</v>
      </c>
      <c r="Y5653" s="122">
        <v>0</v>
      </c>
      <c r="Z5653" s="122">
        <v>0</v>
      </c>
      <c r="AA5653" s="122">
        <v>0</v>
      </c>
      <c r="AB5653" s="122">
        <v>0</v>
      </c>
      <c r="AC5653" s="122">
        <v>0</v>
      </c>
      <c r="AD5653" s="122">
        <v>0</v>
      </c>
      <c r="AE5653" s="122">
        <v>0</v>
      </c>
      <c r="AF5653" s="122">
        <v>0</v>
      </c>
      <c r="AG5653" s="122">
        <v>0</v>
      </c>
      <c r="AH5653" s="122">
        <v>0</v>
      </c>
      <c r="AI5653" s="122">
        <v>0</v>
      </c>
      <c r="AJ5653" s="122">
        <v>0</v>
      </c>
      <c r="AK5653" s="122">
        <v>0</v>
      </c>
      <c r="AL5653" s="122">
        <v>0</v>
      </c>
    </row>
    <row r="5654" spans="1:38" hidden="1" x14ac:dyDescent="0.25">
      <c r="A5654" s="122" t="s">
        <v>2077</v>
      </c>
      <c r="B5654" s="122">
        <v>1</v>
      </c>
      <c r="C5654" s="122" t="s">
        <v>2292</v>
      </c>
      <c r="D5654" s="122" t="s">
        <v>2152</v>
      </c>
      <c r="E5654" s="122">
        <v>102</v>
      </c>
      <c r="F5654" s="122">
        <v>2.25859346E-2</v>
      </c>
      <c r="G5654" s="122">
        <v>2.261144855E-2</v>
      </c>
      <c r="H5654" s="122">
        <v>2.26369625E-2</v>
      </c>
      <c r="I5654" s="122">
        <v>2.8308960099999999E-2</v>
      </c>
      <c r="J5654" s="122">
        <v>3.1157719399999999E-2</v>
      </c>
      <c r="K5654" s="122">
        <v>3.9154003299999997E-2</v>
      </c>
      <c r="L5654" s="122">
        <v>4.3490488850000002E-2</v>
      </c>
      <c r="M5654" s="122">
        <v>4.597756905E-2</v>
      </c>
      <c r="N5654" s="122">
        <v>5.6361713799999998E-2</v>
      </c>
      <c r="O5654" s="122">
        <v>5.72160845E-2</v>
      </c>
      <c r="P5654" s="122">
        <v>4.6314507349999999E-2</v>
      </c>
      <c r="Q5654" s="122">
        <v>3.1597108300000003E-2</v>
      </c>
      <c r="R5654" s="122">
        <v>2.81030954E-2</v>
      </c>
      <c r="S5654" s="122">
        <v>3.3818922850000002E-2</v>
      </c>
      <c r="T5654" s="122">
        <v>3.2502767750000001E-2</v>
      </c>
      <c r="U5654" s="122">
        <v>3.5338308300000003E-2</v>
      </c>
      <c r="V5654" s="122">
        <v>3.435377345E-2</v>
      </c>
      <c r="W5654" s="122">
        <v>2.7745373699999999E-2</v>
      </c>
      <c r="X5654" s="122">
        <v>2.5538944599999999E-2</v>
      </c>
      <c r="Y5654" s="122">
        <v>1.8338490549999999E-2</v>
      </c>
      <c r="Z5654" s="122">
        <v>1.9497971150000001E-2</v>
      </c>
      <c r="AA5654" s="122">
        <v>3.9702215999999997E-3</v>
      </c>
      <c r="AB5654" s="122">
        <v>2.8714391500000002E-3</v>
      </c>
      <c r="AC5654" s="122">
        <v>3.0063667499999999E-3</v>
      </c>
      <c r="AD5654" s="122">
        <v>6.7824149000000004E-3</v>
      </c>
      <c r="AE5654" s="122">
        <v>3.3635056500000001E-3</v>
      </c>
      <c r="AF5654" s="122">
        <v>1.7226816E-3</v>
      </c>
      <c r="AG5654" s="122">
        <v>1.0816979500000001E-3</v>
      </c>
      <c r="AH5654" s="122">
        <v>1.3692274999999999E-3</v>
      </c>
      <c r="AI5654" s="122">
        <v>1.5803562000000001E-3</v>
      </c>
      <c r="AJ5654" s="122">
        <v>1.6299223999999999E-3</v>
      </c>
      <c r="AK5654" s="122">
        <v>1.6148588999999999E-3</v>
      </c>
      <c r="AL5654" s="122">
        <v>0</v>
      </c>
    </row>
    <row r="5655" spans="1:38" hidden="1" x14ac:dyDescent="0.25">
      <c r="A5655" s="122" t="s">
        <v>2077</v>
      </c>
      <c r="B5655" s="122">
        <v>1</v>
      </c>
      <c r="C5655" s="122" t="s">
        <v>2292</v>
      </c>
      <c r="D5655" s="122" t="s">
        <v>2153</v>
      </c>
      <c r="E5655" s="122">
        <v>102</v>
      </c>
      <c r="F5655" s="122">
        <v>0</v>
      </c>
      <c r="G5655" s="122">
        <v>0</v>
      </c>
      <c r="H5655" s="122">
        <v>0</v>
      </c>
      <c r="I5655" s="122">
        <v>0</v>
      </c>
      <c r="J5655" s="122">
        <v>0</v>
      </c>
      <c r="K5655" s="122">
        <v>0</v>
      </c>
      <c r="L5655" s="122">
        <v>0</v>
      </c>
      <c r="M5655" s="122">
        <v>0</v>
      </c>
      <c r="N5655" s="122">
        <v>0</v>
      </c>
      <c r="O5655" s="122">
        <v>0</v>
      </c>
      <c r="P5655" s="122">
        <v>0</v>
      </c>
      <c r="Q5655" s="122">
        <v>0</v>
      </c>
      <c r="R5655" s="122">
        <v>0</v>
      </c>
      <c r="S5655" s="122">
        <v>0</v>
      </c>
      <c r="T5655" s="122">
        <v>0</v>
      </c>
      <c r="U5655" s="122">
        <v>0</v>
      </c>
      <c r="V5655" s="122">
        <v>0</v>
      </c>
      <c r="W5655" s="122">
        <v>0</v>
      </c>
      <c r="X5655" s="122">
        <v>0</v>
      </c>
      <c r="Y5655" s="122">
        <v>0</v>
      </c>
      <c r="Z5655" s="122">
        <v>0</v>
      </c>
      <c r="AA5655" s="122">
        <v>0</v>
      </c>
      <c r="AB5655" s="122">
        <v>0</v>
      </c>
      <c r="AC5655" s="122">
        <v>0</v>
      </c>
      <c r="AD5655" s="122">
        <v>0</v>
      </c>
      <c r="AE5655" s="122">
        <v>0</v>
      </c>
      <c r="AF5655" s="122">
        <v>0</v>
      </c>
      <c r="AG5655" s="122">
        <v>0</v>
      </c>
      <c r="AH5655" s="122">
        <v>0</v>
      </c>
      <c r="AI5655" s="122">
        <v>0</v>
      </c>
      <c r="AJ5655" s="122">
        <v>0</v>
      </c>
      <c r="AK5655" s="122">
        <v>0</v>
      </c>
      <c r="AL5655" s="122">
        <v>0</v>
      </c>
    </row>
    <row r="5656" spans="1:38" hidden="1" x14ac:dyDescent="0.25">
      <c r="A5656" s="122" t="s">
        <v>2077</v>
      </c>
      <c r="B5656" s="122">
        <v>1</v>
      </c>
      <c r="C5656" s="122" t="s">
        <v>2292</v>
      </c>
      <c r="D5656" s="122" t="s">
        <v>2154</v>
      </c>
      <c r="E5656" s="122">
        <v>102</v>
      </c>
      <c r="F5656" s="122">
        <v>0</v>
      </c>
      <c r="G5656" s="122">
        <v>0</v>
      </c>
      <c r="H5656" s="122">
        <v>0</v>
      </c>
      <c r="I5656" s="122">
        <v>0</v>
      </c>
      <c r="J5656" s="122">
        <v>0</v>
      </c>
      <c r="K5656" s="122">
        <v>0</v>
      </c>
      <c r="L5656" s="122">
        <v>0</v>
      </c>
      <c r="M5656" s="122">
        <v>0</v>
      </c>
      <c r="N5656" s="122">
        <v>0</v>
      </c>
      <c r="O5656" s="122">
        <v>0</v>
      </c>
      <c r="P5656" s="122">
        <v>0</v>
      </c>
      <c r="Q5656" s="122">
        <v>0</v>
      </c>
      <c r="R5656" s="122">
        <v>0</v>
      </c>
      <c r="S5656" s="122">
        <v>0</v>
      </c>
      <c r="T5656" s="122">
        <v>0</v>
      </c>
      <c r="U5656" s="122">
        <v>0</v>
      </c>
      <c r="V5656" s="122">
        <v>0</v>
      </c>
      <c r="W5656" s="122">
        <v>0</v>
      </c>
      <c r="X5656" s="122">
        <v>0</v>
      </c>
      <c r="Y5656" s="122">
        <v>0</v>
      </c>
      <c r="Z5656" s="122">
        <v>0</v>
      </c>
      <c r="AA5656" s="122">
        <v>0</v>
      </c>
      <c r="AB5656" s="122">
        <v>0</v>
      </c>
      <c r="AC5656" s="122">
        <v>0</v>
      </c>
      <c r="AD5656" s="122">
        <v>0</v>
      </c>
      <c r="AE5656" s="122">
        <v>0</v>
      </c>
      <c r="AF5656" s="122">
        <v>0</v>
      </c>
      <c r="AG5656" s="122">
        <v>0</v>
      </c>
      <c r="AH5656" s="122">
        <v>0</v>
      </c>
      <c r="AI5656" s="122">
        <v>0</v>
      </c>
      <c r="AJ5656" s="122">
        <v>0</v>
      </c>
      <c r="AK5656" s="122">
        <v>0</v>
      </c>
      <c r="AL5656" s="122">
        <v>0</v>
      </c>
    </row>
    <row r="5657" spans="1:38" hidden="1" x14ac:dyDescent="0.25">
      <c r="A5657" s="122" t="s">
        <v>2077</v>
      </c>
      <c r="B5657" s="122">
        <v>1</v>
      </c>
      <c r="C5657" s="122" t="s">
        <v>2292</v>
      </c>
      <c r="D5657" s="122" t="s">
        <v>2155</v>
      </c>
      <c r="E5657" s="122">
        <v>102</v>
      </c>
      <c r="F5657" s="122">
        <v>6.6084526249999997E-2</v>
      </c>
      <c r="G5657" s="122">
        <v>6.6084526249999997E-2</v>
      </c>
      <c r="H5657" s="122">
        <v>6.6084526249999997E-2</v>
      </c>
      <c r="I5657" s="122">
        <v>8.2605656050000004E-2</v>
      </c>
      <c r="J5657" s="122">
        <v>9.0866223300000007E-2</v>
      </c>
      <c r="K5657" s="122">
        <v>0.1141880228</v>
      </c>
      <c r="L5657" s="122">
        <v>0.12680155614999999</v>
      </c>
      <c r="M5657" s="122">
        <v>0.13400389255</v>
      </c>
      <c r="N5657" s="122">
        <v>0.16431235955000001</v>
      </c>
      <c r="O5657" s="122">
        <v>0.1667375243</v>
      </c>
      <c r="P5657" s="122">
        <v>0.1347657884</v>
      </c>
      <c r="Q5657" s="122">
        <v>9.1629270649999997E-2</v>
      </c>
      <c r="R5657" s="122">
        <v>8.1331434349999995E-2</v>
      </c>
      <c r="S5657" s="122">
        <v>9.7980810700000004E-2</v>
      </c>
      <c r="T5657" s="122">
        <v>9.4055201500000005E-2</v>
      </c>
      <c r="U5657" s="122">
        <v>0.1022770995</v>
      </c>
      <c r="V5657" s="122">
        <v>9.9321781799999995E-2</v>
      </c>
      <c r="W5657" s="122">
        <v>7.9911512650000002E-2</v>
      </c>
      <c r="X5657" s="122">
        <v>7.338103185E-2</v>
      </c>
      <c r="Y5657" s="122">
        <v>4.342656885E-2</v>
      </c>
      <c r="Z5657" s="122">
        <v>6.1748837350000002E-2</v>
      </c>
      <c r="AA5657" s="122">
        <v>7.5805317699999999E-2</v>
      </c>
      <c r="AB5657" s="122">
        <v>6.31807276E-2</v>
      </c>
      <c r="AC5657" s="122">
        <v>5.8736313599999999E-2</v>
      </c>
      <c r="AD5657" s="122">
        <v>8.3374914450000004E-2</v>
      </c>
      <c r="AE5657" s="122">
        <v>8.3450699599999997E-2</v>
      </c>
      <c r="AF5657" s="122">
        <v>8.8349514300000001E-2</v>
      </c>
      <c r="AG5657" s="122">
        <v>7.5509448000000007E-2</v>
      </c>
      <c r="AH5657" s="122">
        <v>0.1059822928</v>
      </c>
      <c r="AI5657" s="122">
        <v>0.11354343190000001</v>
      </c>
      <c r="AJ5657" s="122">
        <v>0.11721481575000001</v>
      </c>
      <c r="AK5657" s="122">
        <v>0.15575753470000001</v>
      </c>
      <c r="AL5657" s="122">
        <v>0</v>
      </c>
    </row>
    <row r="5658" spans="1:38" hidden="1" x14ac:dyDescent="0.25">
      <c r="A5658" s="122" t="s">
        <v>2077</v>
      </c>
      <c r="B5658" s="122">
        <v>1</v>
      </c>
      <c r="C5658" s="122" t="s">
        <v>2292</v>
      </c>
      <c r="D5658" s="122" t="s">
        <v>2156</v>
      </c>
      <c r="E5658" s="122">
        <v>102</v>
      </c>
      <c r="F5658" s="122">
        <v>8.9948600000000001E-5</v>
      </c>
      <c r="G5658" s="122">
        <v>8.9948600000000001E-5</v>
      </c>
      <c r="H5658" s="122">
        <v>8.9948600000000001E-5</v>
      </c>
      <c r="I5658" s="122">
        <v>1.124334E-4</v>
      </c>
      <c r="J5658" s="122">
        <v>1.2367815E-4</v>
      </c>
      <c r="K5658" s="122">
        <v>1.5542194999999999E-4</v>
      </c>
      <c r="L5658" s="122">
        <v>1.7258869999999999E-4</v>
      </c>
      <c r="M5658" s="122">
        <v>1.8239290000000001E-4</v>
      </c>
      <c r="N5658" s="122">
        <v>2.236448E-4</v>
      </c>
      <c r="O5658" s="122">
        <v>2.2694655E-4</v>
      </c>
      <c r="P5658" s="122">
        <v>1.8342925000000001E-4</v>
      </c>
      <c r="Q5658" s="122">
        <v>1.2471684999999999E-4</v>
      </c>
      <c r="R5658" s="122">
        <v>1.106991E-4</v>
      </c>
      <c r="S5658" s="122">
        <v>1.333625E-4</v>
      </c>
      <c r="T5658" s="122">
        <v>1.2801859999999999E-4</v>
      </c>
      <c r="U5658" s="122">
        <v>1.392093E-4</v>
      </c>
      <c r="V5658" s="122">
        <v>1.3518610000000001E-4</v>
      </c>
      <c r="W5658" s="122">
        <v>1.087674E-4</v>
      </c>
      <c r="X5658" s="122">
        <v>9.9877350000000004E-5</v>
      </c>
      <c r="Y5658" s="122">
        <v>7.6316249999999996E-5</v>
      </c>
      <c r="Z5658" s="122">
        <v>9.9778649999999997E-5</v>
      </c>
      <c r="AA5658" s="122">
        <v>4.8786046999999997E-3</v>
      </c>
      <c r="AB5658" s="122">
        <v>8.4244351000000006E-3</v>
      </c>
      <c r="AC5658" s="122">
        <v>7.4786399999999999E-4</v>
      </c>
      <c r="AD5658" s="122">
        <v>8.5009158500000005E-3</v>
      </c>
      <c r="AE5658" s="122">
        <v>9.1221806500000006E-3</v>
      </c>
      <c r="AF5658" s="122">
        <v>9.7541567499999995E-3</v>
      </c>
      <c r="AG5658" s="122">
        <v>1.03346749E-2</v>
      </c>
      <c r="AH5658" s="122">
        <v>1.0332691499999999E-2</v>
      </c>
      <c r="AI5658" s="122">
        <v>1.5659544599999999E-2</v>
      </c>
      <c r="AJ5658" s="122">
        <v>1.4527669450000001E-2</v>
      </c>
      <c r="AK5658" s="122">
        <v>1.3973941300000001E-2</v>
      </c>
      <c r="AL5658" s="122">
        <v>0</v>
      </c>
    </row>
    <row r="5659" spans="1:38" hidden="1" x14ac:dyDescent="0.25">
      <c r="A5659" s="122" t="s">
        <v>2077</v>
      </c>
      <c r="B5659" s="122">
        <v>1</v>
      </c>
      <c r="C5659" s="122" t="s">
        <v>2292</v>
      </c>
      <c r="D5659" s="122" t="s">
        <v>2178</v>
      </c>
      <c r="E5659" s="122">
        <v>102</v>
      </c>
      <c r="F5659" s="122">
        <v>0</v>
      </c>
      <c r="G5659" s="122">
        <v>0</v>
      </c>
      <c r="H5659" s="122">
        <v>0</v>
      </c>
      <c r="I5659" s="122">
        <v>0</v>
      </c>
      <c r="J5659" s="122">
        <v>0</v>
      </c>
      <c r="K5659" s="122">
        <v>0</v>
      </c>
      <c r="L5659" s="122">
        <v>0</v>
      </c>
      <c r="M5659" s="122">
        <v>0</v>
      </c>
      <c r="N5659" s="122">
        <v>0</v>
      </c>
      <c r="O5659" s="122">
        <v>0</v>
      </c>
      <c r="P5659" s="122">
        <v>0</v>
      </c>
      <c r="Q5659" s="122">
        <v>0</v>
      </c>
      <c r="R5659" s="122">
        <v>0</v>
      </c>
      <c r="S5659" s="122">
        <v>0</v>
      </c>
      <c r="T5659" s="122">
        <v>0</v>
      </c>
      <c r="U5659" s="122">
        <v>0</v>
      </c>
      <c r="V5659" s="122">
        <v>0</v>
      </c>
      <c r="W5659" s="122">
        <v>0</v>
      </c>
      <c r="X5659" s="122">
        <v>0</v>
      </c>
      <c r="Y5659" s="122">
        <v>0</v>
      </c>
      <c r="Z5659" s="122">
        <v>0</v>
      </c>
      <c r="AA5659" s="122">
        <v>0</v>
      </c>
      <c r="AB5659" s="122">
        <v>0</v>
      </c>
      <c r="AC5659" s="122">
        <v>0</v>
      </c>
      <c r="AD5659" s="122">
        <v>0</v>
      </c>
      <c r="AE5659" s="122">
        <v>0</v>
      </c>
      <c r="AF5659" s="122">
        <v>0</v>
      </c>
      <c r="AG5659" s="122">
        <v>0</v>
      </c>
      <c r="AH5659" s="122">
        <v>0</v>
      </c>
      <c r="AI5659" s="122">
        <v>0</v>
      </c>
      <c r="AJ5659" s="122">
        <v>0</v>
      </c>
      <c r="AK5659" s="122">
        <v>0</v>
      </c>
      <c r="AL5659" s="122">
        <v>0</v>
      </c>
    </row>
    <row r="5660" spans="1:38" hidden="1" x14ac:dyDescent="0.25">
      <c r="A5660" s="122" t="s">
        <v>2077</v>
      </c>
      <c r="B5660" s="122">
        <v>1</v>
      </c>
      <c r="C5660" s="122" t="s">
        <v>2292</v>
      </c>
      <c r="D5660" s="122" t="s">
        <v>2212</v>
      </c>
      <c r="E5660" s="122">
        <v>102</v>
      </c>
      <c r="F5660" s="122">
        <v>0</v>
      </c>
      <c r="G5660" s="122">
        <v>0</v>
      </c>
      <c r="H5660" s="122">
        <v>0</v>
      </c>
      <c r="I5660" s="122">
        <v>0</v>
      </c>
      <c r="J5660" s="122">
        <v>0</v>
      </c>
      <c r="K5660" s="122">
        <v>0</v>
      </c>
      <c r="L5660" s="122">
        <v>0</v>
      </c>
      <c r="M5660" s="122">
        <v>0</v>
      </c>
      <c r="N5660" s="122">
        <v>0</v>
      </c>
      <c r="O5660" s="122">
        <v>0</v>
      </c>
      <c r="P5660" s="122">
        <v>0</v>
      </c>
      <c r="Q5660" s="122">
        <v>0</v>
      </c>
      <c r="R5660" s="122">
        <v>0</v>
      </c>
      <c r="S5660" s="122">
        <v>0</v>
      </c>
      <c r="T5660" s="122">
        <v>0</v>
      </c>
      <c r="U5660" s="122">
        <v>0</v>
      </c>
      <c r="V5660" s="122">
        <v>0</v>
      </c>
      <c r="W5660" s="122">
        <v>0</v>
      </c>
      <c r="X5660" s="122">
        <v>0</v>
      </c>
      <c r="Y5660" s="122">
        <v>0</v>
      </c>
      <c r="Z5660" s="122">
        <v>0</v>
      </c>
      <c r="AA5660" s="122">
        <v>0</v>
      </c>
      <c r="AB5660" s="122">
        <v>0</v>
      </c>
      <c r="AC5660" s="122">
        <v>0</v>
      </c>
      <c r="AD5660" s="122">
        <v>0</v>
      </c>
      <c r="AE5660" s="122">
        <v>0</v>
      </c>
      <c r="AF5660" s="122">
        <v>0</v>
      </c>
      <c r="AG5660" s="122">
        <v>0</v>
      </c>
      <c r="AH5660" s="122">
        <v>0</v>
      </c>
      <c r="AI5660" s="122">
        <v>0</v>
      </c>
      <c r="AJ5660" s="122">
        <v>0</v>
      </c>
      <c r="AK5660" s="122">
        <v>0</v>
      </c>
      <c r="AL5660" s="122">
        <v>0</v>
      </c>
    </row>
    <row r="5661" spans="1:38" hidden="1" x14ac:dyDescent="0.25">
      <c r="A5661" s="122" t="s">
        <v>2077</v>
      </c>
      <c r="B5661" s="122">
        <v>1</v>
      </c>
      <c r="C5661" s="122" t="s">
        <v>2292</v>
      </c>
      <c r="D5661" s="122" t="s">
        <v>2157</v>
      </c>
      <c r="E5661" s="122">
        <v>102</v>
      </c>
      <c r="F5661" s="122">
        <v>0</v>
      </c>
      <c r="G5661" s="122">
        <v>0</v>
      </c>
      <c r="H5661" s="122">
        <v>0</v>
      </c>
      <c r="I5661" s="122">
        <v>0</v>
      </c>
      <c r="J5661" s="122">
        <v>0</v>
      </c>
      <c r="K5661" s="122">
        <v>0</v>
      </c>
      <c r="L5661" s="122">
        <v>0</v>
      </c>
      <c r="M5661" s="122">
        <v>0</v>
      </c>
      <c r="N5661" s="122">
        <v>0</v>
      </c>
      <c r="O5661" s="122">
        <v>0</v>
      </c>
      <c r="P5661" s="122">
        <v>0</v>
      </c>
      <c r="Q5661" s="122">
        <v>0</v>
      </c>
      <c r="R5661" s="122">
        <v>0</v>
      </c>
      <c r="S5661" s="122">
        <v>0</v>
      </c>
      <c r="T5661" s="122">
        <v>0</v>
      </c>
      <c r="U5661" s="122">
        <v>0</v>
      </c>
      <c r="V5661" s="122">
        <v>0</v>
      </c>
      <c r="W5661" s="122">
        <v>0</v>
      </c>
      <c r="X5661" s="122">
        <v>0</v>
      </c>
      <c r="Y5661" s="122">
        <v>0</v>
      </c>
      <c r="Z5661" s="122">
        <v>0</v>
      </c>
      <c r="AA5661" s="122">
        <v>0</v>
      </c>
      <c r="AB5661" s="122">
        <v>0</v>
      </c>
      <c r="AC5661" s="122">
        <v>0</v>
      </c>
      <c r="AD5661" s="122">
        <v>0</v>
      </c>
      <c r="AE5661" s="122">
        <v>0</v>
      </c>
      <c r="AF5661" s="122">
        <v>0</v>
      </c>
      <c r="AG5661" s="122">
        <v>0</v>
      </c>
      <c r="AH5661" s="122">
        <v>0</v>
      </c>
      <c r="AI5661" s="122">
        <v>0</v>
      </c>
      <c r="AJ5661" s="122">
        <v>0</v>
      </c>
      <c r="AK5661" s="122">
        <v>0</v>
      </c>
      <c r="AL5661" s="122">
        <v>0</v>
      </c>
    </row>
    <row r="5662" spans="1:38" hidden="1" x14ac:dyDescent="0.25">
      <c r="A5662" s="122" t="s">
        <v>2077</v>
      </c>
      <c r="B5662" s="122">
        <v>1</v>
      </c>
      <c r="C5662" s="122" t="s">
        <v>2292</v>
      </c>
      <c r="D5662" s="122" t="s">
        <v>2158</v>
      </c>
      <c r="E5662" s="122">
        <v>102</v>
      </c>
      <c r="F5662" s="122">
        <v>0</v>
      </c>
      <c r="G5662" s="122">
        <v>0</v>
      </c>
      <c r="H5662" s="122">
        <v>0</v>
      </c>
      <c r="I5662" s="122">
        <v>0</v>
      </c>
      <c r="J5662" s="122">
        <v>0</v>
      </c>
      <c r="K5662" s="122">
        <v>0</v>
      </c>
      <c r="L5662" s="122">
        <v>0</v>
      </c>
      <c r="M5662" s="122">
        <v>0</v>
      </c>
      <c r="N5662" s="122">
        <v>0</v>
      </c>
      <c r="O5662" s="122">
        <v>0</v>
      </c>
      <c r="P5662" s="122">
        <v>0</v>
      </c>
      <c r="Q5662" s="122">
        <v>0</v>
      </c>
      <c r="R5662" s="122">
        <v>0</v>
      </c>
      <c r="S5662" s="122">
        <v>0</v>
      </c>
      <c r="T5662" s="122">
        <v>0</v>
      </c>
      <c r="U5662" s="122">
        <v>0</v>
      </c>
      <c r="V5662" s="122">
        <v>0</v>
      </c>
      <c r="W5662" s="122">
        <v>0</v>
      </c>
      <c r="X5662" s="122">
        <v>0</v>
      </c>
      <c r="Y5662" s="122">
        <v>0</v>
      </c>
      <c r="Z5662" s="122">
        <v>0</v>
      </c>
      <c r="AA5662" s="122">
        <v>2.9175250000000002E-5</v>
      </c>
      <c r="AB5662" s="122">
        <v>3.070745E-5</v>
      </c>
      <c r="AC5662" s="122">
        <v>3.553435E-5</v>
      </c>
      <c r="AD5662" s="122">
        <v>7.1009949999999996E-5</v>
      </c>
      <c r="AE5662" s="122">
        <v>0</v>
      </c>
      <c r="AF5662" s="122">
        <v>0</v>
      </c>
      <c r="AG5662" s="122">
        <v>0</v>
      </c>
      <c r="AH5662" s="122">
        <v>0</v>
      </c>
      <c r="AI5662" s="122">
        <v>0</v>
      </c>
      <c r="AJ5662" s="122">
        <v>0</v>
      </c>
      <c r="AK5662" s="122">
        <v>0</v>
      </c>
      <c r="AL5662" s="122">
        <v>0</v>
      </c>
    </row>
    <row r="5663" spans="1:38" hidden="1" x14ac:dyDescent="0.25">
      <c r="A5663" s="122" t="s">
        <v>2077</v>
      </c>
      <c r="B5663" s="122">
        <v>1</v>
      </c>
      <c r="C5663" s="122" t="s">
        <v>2292</v>
      </c>
      <c r="D5663" s="122" t="s">
        <v>2159</v>
      </c>
      <c r="E5663" s="122">
        <v>102</v>
      </c>
      <c r="F5663" s="122">
        <v>0</v>
      </c>
      <c r="G5663" s="122">
        <v>0</v>
      </c>
      <c r="H5663" s="122">
        <v>0</v>
      </c>
      <c r="I5663" s="122">
        <v>0</v>
      </c>
      <c r="J5663" s="122">
        <v>0</v>
      </c>
      <c r="K5663" s="122">
        <v>0</v>
      </c>
      <c r="L5663" s="122">
        <v>0</v>
      </c>
      <c r="M5663" s="122">
        <v>0</v>
      </c>
      <c r="N5663" s="122">
        <v>0</v>
      </c>
      <c r="O5663" s="122">
        <v>0</v>
      </c>
      <c r="P5663" s="122">
        <v>0</v>
      </c>
      <c r="Q5663" s="122">
        <v>0</v>
      </c>
      <c r="R5663" s="122">
        <v>0</v>
      </c>
      <c r="S5663" s="122">
        <v>0</v>
      </c>
      <c r="T5663" s="122">
        <v>0</v>
      </c>
      <c r="U5663" s="122">
        <v>0</v>
      </c>
      <c r="V5663" s="122">
        <v>0</v>
      </c>
      <c r="W5663" s="122">
        <v>0</v>
      </c>
      <c r="X5663" s="122">
        <v>0</v>
      </c>
      <c r="Y5663" s="122">
        <v>0</v>
      </c>
      <c r="Z5663" s="122">
        <v>0</v>
      </c>
      <c r="AA5663" s="122">
        <v>0</v>
      </c>
      <c r="AB5663" s="122">
        <v>0</v>
      </c>
      <c r="AC5663" s="122">
        <v>0</v>
      </c>
      <c r="AD5663" s="122">
        <v>0</v>
      </c>
      <c r="AE5663" s="122">
        <v>0</v>
      </c>
      <c r="AF5663" s="122">
        <v>0</v>
      </c>
      <c r="AG5663" s="122">
        <v>0</v>
      </c>
      <c r="AH5663" s="122">
        <v>0</v>
      </c>
      <c r="AI5663" s="122">
        <v>0</v>
      </c>
      <c r="AJ5663" s="122">
        <v>0</v>
      </c>
      <c r="AK5663" s="122">
        <v>0</v>
      </c>
      <c r="AL5663" s="122">
        <v>0</v>
      </c>
    </row>
    <row r="5664" spans="1:38" hidden="1" x14ac:dyDescent="0.25">
      <c r="A5664" s="122" t="s">
        <v>2077</v>
      </c>
      <c r="B5664" s="122">
        <v>1</v>
      </c>
      <c r="C5664" s="122" t="s">
        <v>2292</v>
      </c>
      <c r="D5664" s="122" t="s">
        <v>2160</v>
      </c>
      <c r="E5664" s="122">
        <v>102</v>
      </c>
      <c r="F5664" s="122">
        <v>0</v>
      </c>
      <c r="G5664" s="122">
        <v>0</v>
      </c>
      <c r="H5664" s="122">
        <v>0</v>
      </c>
      <c r="I5664" s="122">
        <v>0</v>
      </c>
      <c r="J5664" s="122">
        <v>0</v>
      </c>
      <c r="K5664" s="122">
        <v>0</v>
      </c>
      <c r="L5664" s="122">
        <v>0</v>
      </c>
      <c r="M5664" s="122">
        <v>0</v>
      </c>
      <c r="N5664" s="122">
        <v>0</v>
      </c>
      <c r="O5664" s="122">
        <v>0</v>
      </c>
      <c r="P5664" s="122">
        <v>0</v>
      </c>
      <c r="Q5664" s="122">
        <v>0</v>
      </c>
      <c r="R5664" s="122">
        <v>0</v>
      </c>
      <c r="S5664" s="122">
        <v>0</v>
      </c>
      <c r="T5664" s="122">
        <v>0</v>
      </c>
      <c r="U5664" s="122">
        <v>0</v>
      </c>
      <c r="V5664" s="122">
        <v>0</v>
      </c>
      <c r="W5664" s="122">
        <v>0</v>
      </c>
      <c r="X5664" s="122">
        <v>0</v>
      </c>
      <c r="Y5664" s="122">
        <v>0</v>
      </c>
      <c r="Z5664" s="122">
        <v>0</v>
      </c>
      <c r="AA5664" s="122">
        <v>0</v>
      </c>
      <c r="AB5664" s="122">
        <v>0</v>
      </c>
      <c r="AC5664" s="122">
        <v>0</v>
      </c>
      <c r="AD5664" s="122">
        <v>0</v>
      </c>
      <c r="AE5664" s="122">
        <v>0</v>
      </c>
      <c r="AF5664" s="122">
        <v>0</v>
      </c>
      <c r="AG5664" s="122">
        <v>0</v>
      </c>
      <c r="AH5664" s="122">
        <v>0</v>
      </c>
      <c r="AI5664" s="122">
        <v>0</v>
      </c>
      <c r="AJ5664" s="122">
        <v>0</v>
      </c>
      <c r="AK5664" s="122">
        <v>0</v>
      </c>
      <c r="AL5664" s="122">
        <v>0</v>
      </c>
    </row>
    <row r="5665" spans="1:38" hidden="1" x14ac:dyDescent="0.25">
      <c r="A5665" s="122" t="s">
        <v>2077</v>
      </c>
      <c r="B5665" s="122">
        <v>1</v>
      </c>
      <c r="C5665" s="122" t="s">
        <v>2292</v>
      </c>
      <c r="D5665" s="122" t="s">
        <v>2161</v>
      </c>
      <c r="E5665" s="122">
        <v>102</v>
      </c>
      <c r="F5665" s="122">
        <v>0.11510837445</v>
      </c>
      <c r="G5665" s="122">
        <v>0.11510837445</v>
      </c>
      <c r="H5665" s="122">
        <v>0.11510837445</v>
      </c>
      <c r="I5665" s="122">
        <v>0.14388546864999999</v>
      </c>
      <c r="J5665" s="122">
        <v>0.15827401575</v>
      </c>
      <c r="K5665" s="122">
        <v>0.1988967526</v>
      </c>
      <c r="L5665" s="122">
        <v>0.22086745720000001</v>
      </c>
      <c r="M5665" s="122">
        <v>0.23341274184999999</v>
      </c>
      <c r="N5665" s="122">
        <v>0.28620510645000002</v>
      </c>
      <c r="O5665" s="122">
        <v>0.29042934425</v>
      </c>
      <c r="P5665" s="122">
        <v>0.2347398362</v>
      </c>
      <c r="Q5665" s="122">
        <v>0.15960311934999999</v>
      </c>
      <c r="R5665" s="122">
        <v>0.14166598294999999</v>
      </c>
      <c r="S5665" s="122">
        <v>0.17066645875</v>
      </c>
      <c r="T5665" s="122">
        <v>0.16382868959999999</v>
      </c>
      <c r="U5665" s="122">
        <v>0.17814988805000001</v>
      </c>
      <c r="V5665" s="122">
        <v>0.17300220834999999</v>
      </c>
      <c r="W5665" s="122">
        <v>0.139192709</v>
      </c>
      <c r="X5665" s="122">
        <v>0.12781768674999999</v>
      </c>
      <c r="Y5665" s="122">
        <v>0.10513654190000001</v>
      </c>
      <c r="Z5665" s="122">
        <v>0.13366942409999999</v>
      </c>
      <c r="AA5665" s="122">
        <v>0.17741698650000001</v>
      </c>
      <c r="AB5665" s="122">
        <v>0.16592227170000001</v>
      </c>
      <c r="AC5665" s="122">
        <v>0.14485140090000001</v>
      </c>
      <c r="AD5665" s="122">
        <v>0.117973196</v>
      </c>
      <c r="AE5665" s="122">
        <v>0.10038960769999999</v>
      </c>
      <c r="AF5665" s="122">
        <v>0.11961680715</v>
      </c>
      <c r="AG5665" s="122">
        <v>0.11273962144999999</v>
      </c>
      <c r="AH5665" s="122">
        <v>0.13040654544999999</v>
      </c>
      <c r="AI5665" s="122">
        <v>0.1214958366</v>
      </c>
      <c r="AJ5665" s="122">
        <v>0.1217426383</v>
      </c>
      <c r="AK5665" s="122">
        <v>0.12863570999999999</v>
      </c>
      <c r="AL5665" s="122">
        <v>0</v>
      </c>
    </row>
    <row r="5666" spans="1:38" hidden="1" x14ac:dyDescent="0.25">
      <c r="A5666" s="122" t="s">
        <v>2077</v>
      </c>
      <c r="B5666" s="122">
        <v>1</v>
      </c>
      <c r="C5666" s="122" t="s">
        <v>2292</v>
      </c>
      <c r="D5666" s="122" t="s">
        <v>2162</v>
      </c>
      <c r="E5666" s="122">
        <v>102</v>
      </c>
      <c r="F5666" s="122">
        <v>2.465014875E-2</v>
      </c>
      <c r="G5666" s="122">
        <v>2.465014875E-2</v>
      </c>
      <c r="H5666" s="122">
        <v>2.465014875E-2</v>
      </c>
      <c r="I5666" s="122">
        <v>3.0812685350000001E-2</v>
      </c>
      <c r="J5666" s="122">
        <v>3.3893953650000003E-2</v>
      </c>
      <c r="K5666" s="122">
        <v>4.2593204799999999E-2</v>
      </c>
      <c r="L5666" s="122">
        <v>4.7298172700000002E-2</v>
      </c>
      <c r="M5666" s="122">
        <v>4.9984711500000001E-2</v>
      </c>
      <c r="N5666" s="122">
        <v>6.1290053900000002E-2</v>
      </c>
      <c r="O5666" s="122">
        <v>6.2194662900000003E-2</v>
      </c>
      <c r="P5666" s="122">
        <v>5.026890405E-2</v>
      </c>
      <c r="Q5666" s="122">
        <v>3.4178578600000002E-2</v>
      </c>
      <c r="R5666" s="122">
        <v>3.0337388449999999E-2</v>
      </c>
      <c r="S5666" s="122">
        <v>3.6547764000000003E-2</v>
      </c>
      <c r="T5666" s="122">
        <v>3.508347195E-2</v>
      </c>
      <c r="U5666" s="122">
        <v>3.81503183E-2</v>
      </c>
      <c r="V5666" s="122">
        <v>3.7047956799999997E-2</v>
      </c>
      <c r="W5666" s="122">
        <v>2.9807745449999999E-2</v>
      </c>
      <c r="X5666" s="122">
        <v>2.7371815349999998E-2</v>
      </c>
      <c r="Y5666" s="122">
        <v>2.1344098249999999E-2</v>
      </c>
      <c r="Z5666" s="122">
        <v>2.7905399300000001E-2</v>
      </c>
      <c r="AA5666" s="122">
        <v>1.1478546799999999E-2</v>
      </c>
      <c r="AB5666" s="122">
        <v>1.33791798E-2</v>
      </c>
      <c r="AC5666" s="122">
        <v>1.45858625E-2</v>
      </c>
      <c r="AD5666" s="122">
        <v>1.309655E-2</v>
      </c>
      <c r="AE5666" s="122">
        <v>1.2036699999999999E-2</v>
      </c>
      <c r="AF5666" s="122">
        <v>7.1281139999999996E-4</v>
      </c>
      <c r="AG5666" s="122">
        <v>2.50745E-3</v>
      </c>
      <c r="AH5666" s="122">
        <v>3.939728E-3</v>
      </c>
      <c r="AI5666" s="122">
        <v>6.4465199999999999E-3</v>
      </c>
      <c r="AJ5666" s="122">
        <v>3.9395400000000001E-3</v>
      </c>
      <c r="AK5666" s="122">
        <v>2.14884E-3</v>
      </c>
      <c r="AL5666" s="122">
        <v>0</v>
      </c>
    </row>
    <row r="5667" spans="1:38" hidden="1" x14ac:dyDescent="0.25">
      <c r="A5667" s="122" t="s">
        <v>2077</v>
      </c>
      <c r="B5667" s="122">
        <v>1</v>
      </c>
      <c r="C5667" s="122" t="s">
        <v>2292</v>
      </c>
      <c r="D5667" s="122" t="s">
        <v>2163</v>
      </c>
      <c r="E5667" s="122">
        <v>102</v>
      </c>
      <c r="F5667" s="122">
        <v>4.6190920849999997E-2</v>
      </c>
      <c r="G5667" s="122">
        <v>4.6190920849999997E-2</v>
      </c>
      <c r="H5667" s="122">
        <v>4.6190920849999997E-2</v>
      </c>
      <c r="I5667" s="122">
        <v>5.77386493E-2</v>
      </c>
      <c r="J5667" s="122">
        <v>6.3512514699999995E-2</v>
      </c>
      <c r="K5667" s="122">
        <v>7.9813689199999996E-2</v>
      </c>
      <c r="L5667" s="122">
        <v>8.86301372E-2</v>
      </c>
      <c r="M5667" s="122">
        <v>9.3664335400000007E-2</v>
      </c>
      <c r="N5667" s="122">
        <v>0.1148489603</v>
      </c>
      <c r="O5667" s="122">
        <v>0.1165440717</v>
      </c>
      <c r="P5667" s="122">
        <v>9.4196873599999995E-2</v>
      </c>
      <c r="Q5667" s="122">
        <v>6.4045861300000007E-2</v>
      </c>
      <c r="R5667" s="122">
        <v>5.6848011050000001E-2</v>
      </c>
      <c r="S5667" s="122">
        <v>6.8485377900000005E-2</v>
      </c>
      <c r="T5667" s="122">
        <v>6.5741508500000004E-2</v>
      </c>
      <c r="U5667" s="122">
        <v>7.1488346549999998E-2</v>
      </c>
      <c r="V5667" s="122">
        <v>6.9422673049999994E-2</v>
      </c>
      <c r="W5667" s="122">
        <v>5.5855530850000001E-2</v>
      </c>
      <c r="X5667" s="122">
        <v>5.1290937850000003E-2</v>
      </c>
      <c r="Y5667" s="122">
        <v>2.479603205E-2</v>
      </c>
      <c r="Z5667" s="122">
        <v>2.5396609800000001E-2</v>
      </c>
      <c r="AA5667" s="122">
        <v>2.1926369500000001E-3</v>
      </c>
      <c r="AB5667" s="122">
        <v>3.1061030999999998E-3</v>
      </c>
      <c r="AC5667" s="122">
        <v>2.5175667500000002E-3</v>
      </c>
      <c r="AD5667" s="122">
        <v>4.14042035E-3</v>
      </c>
      <c r="AE5667" s="122">
        <v>4.4793937500000004E-3</v>
      </c>
      <c r="AF5667" s="122">
        <v>8.3569595499999993E-3</v>
      </c>
      <c r="AG5667" s="122">
        <v>2.6558172499999999E-3</v>
      </c>
      <c r="AH5667" s="122">
        <v>1.309854515E-2</v>
      </c>
      <c r="AI5667" s="122">
        <v>7.9496528500000007E-3</v>
      </c>
      <c r="AJ5667" s="122">
        <v>2.6279203999999999E-3</v>
      </c>
      <c r="AK5667" s="122">
        <v>3.3929511499999998E-3</v>
      </c>
      <c r="AL5667" s="122">
        <v>0</v>
      </c>
    </row>
    <row r="5668" spans="1:38" hidden="1" x14ac:dyDescent="0.25">
      <c r="A5668" s="122" t="s">
        <v>2077</v>
      </c>
      <c r="B5668" s="122">
        <v>1</v>
      </c>
      <c r="C5668" s="122" t="s">
        <v>2292</v>
      </c>
      <c r="D5668" s="122" t="s">
        <v>2180</v>
      </c>
      <c r="E5668" s="122">
        <v>102</v>
      </c>
      <c r="F5668" s="122">
        <v>0</v>
      </c>
      <c r="G5668" s="122">
        <v>0</v>
      </c>
      <c r="H5668" s="122">
        <v>0</v>
      </c>
      <c r="I5668" s="122">
        <v>0</v>
      </c>
      <c r="J5668" s="122">
        <v>0</v>
      </c>
      <c r="K5668" s="122">
        <v>0</v>
      </c>
      <c r="L5668" s="122">
        <v>0</v>
      </c>
      <c r="M5668" s="122">
        <v>0</v>
      </c>
      <c r="N5668" s="122">
        <v>0</v>
      </c>
      <c r="O5668" s="122">
        <v>0</v>
      </c>
      <c r="P5668" s="122">
        <v>0</v>
      </c>
      <c r="Q5668" s="122">
        <v>0</v>
      </c>
      <c r="R5668" s="122">
        <v>0</v>
      </c>
      <c r="S5668" s="122">
        <v>0</v>
      </c>
      <c r="T5668" s="122">
        <v>0</v>
      </c>
      <c r="U5668" s="122">
        <v>0</v>
      </c>
      <c r="V5668" s="122">
        <v>0</v>
      </c>
      <c r="W5668" s="122">
        <v>0</v>
      </c>
      <c r="X5668" s="122">
        <v>0</v>
      </c>
      <c r="Y5668" s="122">
        <v>0</v>
      </c>
      <c r="Z5668" s="122">
        <v>0</v>
      </c>
      <c r="AA5668" s="122">
        <v>0</v>
      </c>
      <c r="AB5668" s="122">
        <v>0</v>
      </c>
      <c r="AC5668" s="122">
        <v>0</v>
      </c>
      <c r="AD5668" s="122">
        <v>0</v>
      </c>
      <c r="AE5668" s="122">
        <v>0</v>
      </c>
      <c r="AF5668" s="122">
        <v>0</v>
      </c>
      <c r="AG5668" s="122">
        <v>0</v>
      </c>
      <c r="AH5668" s="122">
        <v>0</v>
      </c>
      <c r="AI5668" s="122">
        <v>0</v>
      </c>
      <c r="AJ5668" s="122">
        <v>0</v>
      </c>
      <c r="AK5668" s="122">
        <v>0</v>
      </c>
      <c r="AL5668" s="122">
        <v>0</v>
      </c>
    </row>
    <row r="5669" spans="1:38" hidden="1" x14ac:dyDescent="0.25">
      <c r="A5669" s="122" t="s">
        <v>2077</v>
      </c>
      <c r="B5669" s="122">
        <v>1</v>
      </c>
      <c r="C5669" s="122" t="s">
        <v>2292</v>
      </c>
      <c r="D5669" s="122" t="s">
        <v>2164</v>
      </c>
      <c r="E5669" s="122">
        <v>102</v>
      </c>
      <c r="F5669" s="122">
        <v>2.2325002350000001E-2</v>
      </c>
      <c r="G5669" s="122">
        <v>2.2325002350000001E-2</v>
      </c>
      <c r="H5669" s="122">
        <v>2.2325002350000001E-2</v>
      </c>
      <c r="I5669" s="122">
        <v>2.7906252350000001E-2</v>
      </c>
      <c r="J5669" s="122">
        <v>3.0696877349999999E-2</v>
      </c>
      <c r="K5669" s="122">
        <v>3.8575564899999998E-2</v>
      </c>
      <c r="L5669" s="122">
        <v>4.2836730599999998E-2</v>
      </c>
      <c r="M5669" s="122">
        <v>4.5269859500000002E-2</v>
      </c>
      <c r="N5669" s="122">
        <v>5.5508816549999999E-2</v>
      </c>
      <c r="O5669" s="122">
        <v>5.6328097049999998E-2</v>
      </c>
      <c r="P5669" s="122">
        <v>4.5527247950000002E-2</v>
      </c>
      <c r="Q5669" s="122">
        <v>3.0954653549999999E-2</v>
      </c>
      <c r="R5669" s="122">
        <v>2.7475791100000001E-2</v>
      </c>
      <c r="S5669" s="122">
        <v>3.3100365700000002E-2</v>
      </c>
      <c r="T5669" s="122">
        <v>3.1774194899999997E-2</v>
      </c>
      <c r="U5669" s="122">
        <v>3.4551758600000003E-2</v>
      </c>
      <c r="V5669" s="122">
        <v>3.3553377549999999E-2</v>
      </c>
      <c r="W5669" s="122">
        <v>2.6996104399999998E-2</v>
      </c>
      <c r="X5669" s="122">
        <v>2.4789943200000001E-2</v>
      </c>
      <c r="Y5669" s="122">
        <v>1.8942003450000001E-2</v>
      </c>
      <c r="Z5669" s="122">
        <v>2.4764889849999999E-2</v>
      </c>
      <c r="AA5669" s="122">
        <v>3.58251625E-2</v>
      </c>
      <c r="AB5669" s="122">
        <v>5.1590137500000001E-2</v>
      </c>
      <c r="AC5669" s="122">
        <v>4.8620912500000002E-2</v>
      </c>
      <c r="AD5669" s="122">
        <v>4.4241099999999998E-2</v>
      </c>
      <c r="AE5669" s="122">
        <v>3.6770450000000003E-2</v>
      </c>
      <c r="AF5669" s="122">
        <v>3.3355900000000001E-2</v>
      </c>
      <c r="AG5669" s="122">
        <v>1.243385E-2</v>
      </c>
      <c r="AH5669" s="122">
        <v>1.336445E-2</v>
      </c>
      <c r="AI5669" s="122">
        <v>2.5934599999999999E-2</v>
      </c>
      <c r="AJ5669" s="122">
        <v>3.1534649999999997E-2</v>
      </c>
      <c r="AK5669" s="122">
        <v>3.9430649999999998E-2</v>
      </c>
      <c r="AL5669" s="122">
        <v>0</v>
      </c>
    </row>
    <row r="5670" spans="1:38" hidden="1" x14ac:dyDescent="0.25">
      <c r="A5670" s="122" t="s">
        <v>2077</v>
      </c>
      <c r="B5670" s="122">
        <v>1</v>
      </c>
      <c r="C5670" s="122" t="s">
        <v>2292</v>
      </c>
      <c r="D5670" s="122" t="s">
        <v>2165</v>
      </c>
      <c r="E5670" s="122">
        <v>102</v>
      </c>
      <c r="F5670" s="122">
        <v>1.044494395E-2</v>
      </c>
      <c r="G5670" s="122">
        <v>1.044494395E-2</v>
      </c>
      <c r="H5670" s="122">
        <v>1.044494395E-2</v>
      </c>
      <c r="I5670" s="122">
        <v>1.3056179350000001E-2</v>
      </c>
      <c r="J5670" s="122">
        <v>1.436179705E-2</v>
      </c>
      <c r="K5670" s="122">
        <v>1.8047908349999999E-2</v>
      </c>
      <c r="L5670" s="122">
        <v>2.0041533199999999E-2</v>
      </c>
      <c r="M5670" s="122">
        <v>2.1179891999999999E-2</v>
      </c>
      <c r="N5670" s="122">
        <v>2.5970275349999999E-2</v>
      </c>
      <c r="O5670" s="122">
        <v>2.6353583850000001E-2</v>
      </c>
      <c r="P5670" s="122">
        <v>2.1300313049999998E-2</v>
      </c>
      <c r="Q5670" s="122">
        <v>1.4482401400000001E-2</v>
      </c>
      <c r="R5670" s="122">
        <v>1.2854784350000001E-2</v>
      </c>
      <c r="S5670" s="122">
        <v>1.5486288500000001E-2</v>
      </c>
      <c r="T5670" s="122">
        <v>1.486582975E-2</v>
      </c>
      <c r="U5670" s="122">
        <v>1.6165335100000001E-2</v>
      </c>
      <c r="V5670" s="122">
        <v>1.5698235000000001E-2</v>
      </c>
      <c r="W5670" s="122">
        <v>1.2630357E-2</v>
      </c>
      <c r="X5670" s="122">
        <v>1.1598187649999999E-2</v>
      </c>
      <c r="Y5670" s="122">
        <v>9.0424804000000004E-3</v>
      </c>
      <c r="Z5670" s="122">
        <v>1.19479123E-2</v>
      </c>
      <c r="AA5670" s="122">
        <v>4.5714383150000003E-2</v>
      </c>
      <c r="AB5670" s="122">
        <v>5.4412903450000001E-2</v>
      </c>
      <c r="AC5670" s="122">
        <v>5.33415972E-2</v>
      </c>
      <c r="AD5670" s="122">
        <v>4.5458444649999999E-2</v>
      </c>
      <c r="AE5670" s="122">
        <v>4.0416552549999998E-2</v>
      </c>
      <c r="AF5670" s="122">
        <v>4.04099843E-2</v>
      </c>
      <c r="AG5670" s="122">
        <v>2.3133463449999999E-2</v>
      </c>
      <c r="AH5670" s="122">
        <v>1.4353059749999999E-2</v>
      </c>
      <c r="AI5670" s="122">
        <v>1.6576827150000001E-2</v>
      </c>
      <c r="AJ5670" s="122">
        <v>1.9680921000000001E-2</v>
      </c>
      <c r="AK5670" s="122">
        <v>1.6177616200000002E-2</v>
      </c>
      <c r="AL5670" s="122">
        <v>0</v>
      </c>
    </row>
    <row r="5671" spans="1:38" hidden="1" x14ac:dyDescent="0.25">
      <c r="A5671" s="122" t="s">
        <v>2077</v>
      </c>
      <c r="B5671" s="122">
        <v>1</v>
      </c>
      <c r="C5671" s="122" t="s">
        <v>2292</v>
      </c>
      <c r="D5671" s="122" t="s">
        <v>2166</v>
      </c>
      <c r="E5671" s="122">
        <v>102</v>
      </c>
      <c r="F5671" s="122">
        <v>0</v>
      </c>
      <c r="G5671" s="122">
        <v>0</v>
      </c>
      <c r="H5671" s="122">
        <v>0</v>
      </c>
      <c r="I5671" s="122">
        <v>0</v>
      </c>
      <c r="J5671" s="122">
        <v>0</v>
      </c>
      <c r="K5671" s="122">
        <v>0</v>
      </c>
      <c r="L5671" s="122">
        <v>0</v>
      </c>
      <c r="M5671" s="122">
        <v>0</v>
      </c>
      <c r="N5671" s="122">
        <v>0</v>
      </c>
      <c r="O5671" s="122">
        <v>0</v>
      </c>
      <c r="P5671" s="122">
        <v>0</v>
      </c>
      <c r="Q5671" s="122">
        <v>0</v>
      </c>
      <c r="R5671" s="122">
        <v>0</v>
      </c>
      <c r="S5671" s="122">
        <v>0</v>
      </c>
      <c r="T5671" s="122">
        <v>0</v>
      </c>
      <c r="U5671" s="122">
        <v>0</v>
      </c>
      <c r="V5671" s="122">
        <v>0</v>
      </c>
      <c r="W5671" s="122">
        <v>0</v>
      </c>
      <c r="X5671" s="122">
        <v>0</v>
      </c>
      <c r="Y5671" s="122">
        <v>0</v>
      </c>
      <c r="Z5671" s="122">
        <v>0</v>
      </c>
      <c r="AA5671" s="122">
        <v>0</v>
      </c>
      <c r="AB5671" s="122">
        <v>0</v>
      </c>
      <c r="AC5671" s="122">
        <v>0</v>
      </c>
      <c r="AD5671" s="122">
        <v>0</v>
      </c>
      <c r="AE5671" s="122">
        <v>0</v>
      </c>
      <c r="AF5671" s="122">
        <v>0</v>
      </c>
      <c r="AG5671" s="122">
        <v>0</v>
      </c>
      <c r="AH5671" s="122">
        <v>0</v>
      </c>
      <c r="AI5671" s="122">
        <v>0</v>
      </c>
      <c r="AJ5671" s="122">
        <v>0</v>
      </c>
      <c r="AK5671" s="122">
        <v>0</v>
      </c>
      <c r="AL5671" s="122">
        <v>0</v>
      </c>
    </row>
    <row r="5672" spans="1:38" hidden="1" x14ac:dyDescent="0.25">
      <c r="A5672" s="122" t="s">
        <v>2077</v>
      </c>
      <c r="B5672" s="122">
        <v>1</v>
      </c>
      <c r="C5672" s="122" t="s">
        <v>2292</v>
      </c>
      <c r="D5672" s="122" t="s">
        <v>2167</v>
      </c>
      <c r="E5672" s="122">
        <v>102</v>
      </c>
      <c r="F5672" s="122">
        <v>0</v>
      </c>
      <c r="G5672" s="122">
        <v>0</v>
      </c>
      <c r="H5672" s="122">
        <v>0</v>
      </c>
      <c r="I5672" s="122">
        <v>0</v>
      </c>
      <c r="J5672" s="122">
        <v>0</v>
      </c>
      <c r="K5672" s="122">
        <v>0</v>
      </c>
      <c r="L5672" s="122">
        <v>0</v>
      </c>
      <c r="M5672" s="122">
        <v>0</v>
      </c>
      <c r="N5672" s="122">
        <v>0</v>
      </c>
      <c r="O5672" s="122">
        <v>0</v>
      </c>
      <c r="P5672" s="122">
        <v>0</v>
      </c>
      <c r="Q5672" s="122">
        <v>0</v>
      </c>
      <c r="R5672" s="122">
        <v>0</v>
      </c>
      <c r="S5672" s="122">
        <v>0</v>
      </c>
      <c r="T5672" s="122">
        <v>0</v>
      </c>
      <c r="U5672" s="122">
        <v>0</v>
      </c>
      <c r="V5672" s="122">
        <v>0</v>
      </c>
      <c r="W5672" s="122">
        <v>0</v>
      </c>
      <c r="X5672" s="122">
        <v>0</v>
      </c>
      <c r="Y5672" s="122">
        <v>0</v>
      </c>
      <c r="Z5672" s="122">
        <v>0</v>
      </c>
      <c r="AA5672" s="122">
        <v>0</v>
      </c>
      <c r="AB5672" s="122">
        <v>0</v>
      </c>
      <c r="AC5672" s="122">
        <v>0</v>
      </c>
      <c r="AD5672" s="122">
        <v>0</v>
      </c>
      <c r="AE5672" s="122">
        <v>0</v>
      </c>
      <c r="AF5672" s="122">
        <v>0</v>
      </c>
      <c r="AG5672" s="122">
        <v>0</v>
      </c>
      <c r="AH5672" s="122">
        <v>0</v>
      </c>
      <c r="AI5672" s="122">
        <v>0</v>
      </c>
      <c r="AJ5672" s="122">
        <v>0</v>
      </c>
      <c r="AK5672" s="122">
        <v>0</v>
      </c>
      <c r="AL5672" s="122">
        <v>0</v>
      </c>
    </row>
    <row r="5673" spans="1:38" hidden="1" x14ac:dyDescent="0.25">
      <c r="A5673" s="122" t="s">
        <v>2077</v>
      </c>
      <c r="B5673" s="122">
        <v>1</v>
      </c>
      <c r="C5673" s="122" t="s">
        <v>2292</v>
      </c>
      <c r="D5673" s="122" t="s">
        <v>2168</v>
      </c>
      <c r="E5673" s="122">
        <v>102</v>
      </c>
      <c r="F5673" s="122">
        <v>0</v>
      </c>
      <c r="G5673" s="122">
        <v>0</v>
      </c>
      <c r="H5673" s="122">
        <v>0</v>
      </c>
      <c r="I5673" s="122">
        <v>0</v>
      </c>
      <c r="J5673" s="122">
        <v>0</v>
      </c>
      <c r="K5673" s="122">
        <v>0</v>
      </c>
      <c r="L5673" s="122">
        <v>0</v>
      </c>
      <c r="M5673" s="122">
        <v>0</v>
      </c>
      <c r="N5673" s="122">
        <v>0</v>
      </c>
      <c r="O5673" s="122">
        <v>0</v>
      </c>
      <c r="P5673" s="122">
        <v>0</v>
      </c>
      <c r="Q5673" s="122">
        <v>0</v>
      </c>
      <c r="R5673" s="122">
        <v>0</v>
      </c>
      <c r="S5673" s="122">
        <v>0</v>
      </c>
      <c r="T5673" s="122">
        <v>0</v>
      </c>
      <c r="U5673" s="122">
        <v>0</v>
      </c>
      <c r="V5673" s="122">
        <v>0</v>
      </c>
      <c r="W5673" s="122">
        <v>0</v>
      </c>
      <c r="X5673" s="122">
        <v>0</v>
      </c>
      <c r="Y5673" s="122">
        <v>0</v>
      </c>
      <c r="Z5673" s="122">
        <v>0</v>
      </c>
      <c r="AA5673" s="122">
        <v>0</v>
      </c>
      <c r="AB5673" s="122">
        <v>0</v>
      </c>
      <c r="AC5673" s="122">
        <v>0</v>
      </c>
      <c r="AD5673" s="122">
        <v>0</v>
      </c>
      <c r="AE5673" s="122">
        <v>0</v>
      </c>
      <c r="AF5673" s="122">
        <v>0</v>
      </c>
      <c r="AG5673" s="122">
        <v>0</v>
      </c>
      <c r="AH5673" s="122">
        <v>0</v>
      </c>
      <c r="AI5673" s="122">
        <v>0</v>
      </c>
      <c r="AJ5673" s="122">
        <v>0</v>
      </c>
      <c r="AK5673" s="122">
        <v>0</v>
      </c>
      <c r="AL5673" s="122">
        <v>0</v>
      </c>
    </row>
    <row r="5674" spans="1:38" hidden="1" x14ac:dyDescent="0.25">
      <c r="A5674" s="122" t="s">
        <v>2080</v>
      </c>
      <c r="B5674" s="122">
        <v>1</v>
      </c>
      <c r="C5674" s="122" t="s">
        <v>2293</v>
      </c>
      <c r="D5674" s="122" t="s">
        <v>2120</v>
      </c>
      <c r="E5674" s="122">
        <v>103</v>
      </c>
      <c r="F5674" s="122">
        <v>0</v>
      </c>
      <c r="G5674" s="122">
        <v>0</v>
      </c>
      <c r="H5674" s="122">
        <v>0</v>
      </c>
      <c r="I5674" s="122">
        <v>0</v>
      </c>
      <c r="J5674" s="122">
        <v>0</v>
      </c>
      <c r="K5674" s="122">
        <v>0</v>
      </c>
      <c r="L5674" s="122">
        <v>0</v>
      </c>
      <c r="M5674" s="122">
        <v>0</v>
      </c>
      <c r="N5674" s="122">
        <v>0</v>
      </c>
      <c r="O5674" s="122">
        <v>0</v>
      </c>
      <c r="P5674" s="122">
        <v>0</v>
      </c>
      <c r="Q5674" s="122">
        <v>0</v>
      </c>
      <c r="R5674" s="122">
        <v>0</v>
      </c>
      <c r="S5674" s="122">
        <v>0</v>
      </c>
      <c r="T5674" s="122">
        <v>0</v>
      </c>
      <c r="U5674" s="122">
        <v>0</v>
      </c>
      <c r="V5674" s="122">
        <v>0</v>
      </c>
      <c r="W5674" s="122">
        <v>0</v>
      </c>
      <c r="X5674" s="122">
        <v>0</v>
      </c>
      <c r="Y5674" s="122">
        <v>0</v>
      </c>
      <c r="Z5674" s="122">
        <v>0</v>
      </c>
      <c r="AA5674" s="122">
        <v>0</v>
      </c>
      <c r="AB5674" s="122">
        <v>0</v>
      </c>
      <c r="AC5674" s="122">
        <v>0</v>
      </c>
      <c r="AD5674" s="122">
        <v>0</v>
      </c>
      <c r="AE5674" s="122">
        <v>0</v>
      </c>
      <c r="AF5674" s="122">
        <v>0</v>
      </c>
      <c r="AG5674" s="122">
        <v>0</v>
      </c>
      <c r="AH5674" s="122">
        <v>0</v>
      </c>
      <c r="AI5674" s="122">
        <v>0</v>
      </c>
      <c r="AJ5674" s="122">
        <v>0</v>
      </c>
      <c r="AK5674" s="122">
        <v>0</v>
      </c>
      <c r="AL5674" s="122">
        <v>0</v>
      </c>
    </row>
    <row r="5675" spans="1:38" hidden="1" x14ac:dyDescent="0.25">
      <c r="A5675" s="122" t="s">
        <v>2080</v>
      </c>
      <c r="B5675" s="122">
        <v>1</v>
      </c>
      <c r="C5675" s="122" t="s">
        <v>2293</v>
      </c>
      <c r="D5675" s="122" t="s">
        <v>2121</v>
      </c>
      <c r="E5675" s="122">
        <v>103</v>
      </c>
      <c r="F5675" s="122">
        <v>0</v>
      </c>
      <c r="G5675" s="122">
        <v>0</v>
      </c>
      <c r="H5675" s="122">
        <v>0</v>
      </c>
      <c r="I5675" s="122">
        <v>0</v>
      </c>
      <c r="J5675" s="122">
        <v>0</v>
      </c>
      <c r="K5675" s="122">
        <v>0</v>
      </c>
      <c r="L5675" s="122">
        <v>0</v>
      </c>
      <c r="M5675" s="122">
        <v>0</v>
      </c>
      <c r="N5675" s="122">
        <v>0</v>
      </c>
      <c r="O5675" s="122">
        <v>0</v>
      </c>
      <c r="P5675" s="122">
        <v>0</v>
      </c>
      <c r="Q5675" s="122">
        <v>0</v>
      </c>
      <c r="R5675" s="122">
        <v>0</v>
      </c>
      <c r="S5675" s="122">
        <v>0</v>
      </c>
      <c r="T5675" s="122">
        <v>0</v>
      </c>
      <c r="U5675" s="122">
        <v>0</v>
      </c>
      <c r="V5675" s="122">
        <v>0</v>
      </c>
      <c r="W5675" s="122">
        <v>0</v>
      </c>
      <c r="X5675" s="122">
        <v>0</v>
      </c>
      <c r="Y5675" s="122">
        <v>0</v>
      </c>
      <c r="Z5675" s="122">
        <v>0</v>
      </c>
      <c r="AA5675" s="122">
        <v>0</v>
      </c>
      <c r="AB5675" s="122">
        <v>0</v>
      </c>
      <c r="AC5675" s="122">
        <v>0</v>
      </c>
      <c r="AD5675" s="122">
        <v>0</v>
      </c>
      <c r="AE5675" s="122">
        <v>0</v>
      </c>
      <c r="AF5675" s="122">
        <v>0</v>
      </c>
      <c r="AG5675" s="122">
        <v>0</v>
      </c>
      <c r="AH5675" s="122">
        <v>0</v>
      </c>
      <c r="AI5675" s="122">
        <v>0</v>
      </c>
      <c r="AJ5675" s="122">
        <v>0</v>
      </c>
      <c r="AK5675" s="122">
        <v>0</v>
      </c>
      <c r="AL5675" s="122">
        <v>0</v>
      </c>
    </row>
    <row r="5676" spans="1:38" hidden="1" x14ac:dyDescent="0.25">
      <c r="A5676" s="122" t="s">
        <v>2080</v>
      </c>
      <c r="B5676" s="122">
        <v>1</v>
      </c>
      <c r="C5676" s="122" t="s">
        <v>2293</v>
      </c>
      <c r="D5676" s="122" t="s">
        <v>2122</v>
      </c>
      <c r="E5676" s="122">
        <v>103</v>
      </c>
      <c r="F5676" s="122">
        <v>0</v>
      </c>
      <c r="G5676" s="122">
        <v>0</v>
      </c>
      <c r="H5676" s="122">
        <v>0</v>
      </c>
      <c r="I5676" s="122">
        <v>0</v>
      </c>
      <c r="J5676" s="122">
        <v>0</v>
      </c>
      <c r="K5676" s="122">
        <v>0</v>
      </c>
      <c r="L5676" s="122">
        <v>0</v>
      </c>
      <c r="M5676" s="122">
        <v>0</v>
      </c>
      <c r="N5676" s="122">
        <v>0</v>
      </c>
      <c r="O5676" s="122">
        <v>0</v>
      </c>
      <c r="P5676" s="122">
        <v>0</v>
      </c>
      <c r="Q5676" s="122">
        <v>0</v>
      </c>
      <c r="R5676" s="122">
        <v>0</v>
      </c>
      <c r="S5676" s="122">
        <v>0</v>
      </c>
      <c r="T5676" s="122">
        <v>0</v>
      </c>
      <c r="U5676" s="122">
        <v>0</v>
      </c>
      <c r="V5676" s="122">
        <v>0</v>
      </c>
      <c r="W5676" s="122">
        <v>0</v>
      </c>
      <c r="X5676" s="122">
        <v>0</v>
      </c>
      <c r="Y5676" s="122">
        <v>0</v>
      </c>
      <c r="Z5676" s="122">
        <v>0</v>
      </c>
      <c r="AA5676" s="122">
        <v>0</v>
      </c>
      <c r="AB5676" s="122">
        <v>0</v>
      </c>
      <c r="AC5676" s="122">
        <v>0</v>
      </c>
      <c r="AD5676" s="122">
        <v>0</v>
      </c>
      <c r="AE5676" s="122">
        <v>0</v>
      </c>
      <c r="AF5676" s="122">
        <v>0</v>
      </c>
      <c r="AG5676" s="122">
        <v>0</v>
      </c>
      <c r="AH5676" s="122">
        <v>0</v>
      </c>
      <c r="AI5676" s="122">
        <v>0</v>
      </c>
      <c r="AJ5676" s="122">
        <v>0</v>
      </c>
      <c r="AK5676" s="122">
        <v>0</v>
      </c>
      <c r="AL5676" s="122">
        <v>0</v>
      </c>
    </row>
    <row r="5677" spans="1:38" hidden="1" x14ac:dyDescent="0.25">
      <c r="A5677" s="122" t="s">
        <v>2080</v>
      </c>
      <c r="B5677" s="122">
        <v>1</v>
      </c>
      <c r="C5677" s="122" t="s">
        <v>2293</v>
      </c>
      <c r="D5677" s="122" t="s">
        <v>2175</v>
      </c>
      <c r="E5677" s="122">
        <v>103</v>
      </c>
      <c r="F5677" s="122">
        <v>0</v>
      </c>
      <c r="G5677" s="122">
        <v>0</v>
      </c>
      <c r="H5677" s="122">
        <v>0</v>
      </c>
      <c r="I5677" s="122">
        <v>0</v>
      </c>
      <c r="J5677" s="122">
        <v>0</v>
      </c>
      <c r="K5677" s="122">
        <v>0</v>
      </c>
      <c r="L5677" s="122">
        <v>0</v>
      </c>
      <c r="M5677" s="122">
        <v>0</v>
      </c>
      <c r="N5677" s="122">
        <v>0</v>
      </c>
      <c r="O5677" s="122">
        <v>0</v>
      </c>
      <c r="P5677" s="122">
        <v>0</v>
      </c>
      <c r="Q5677" s="122">
        <v>0</v>
      </c>
      <c r="R5677" s="122">
        <v>0</v>
      </c>
      <c r="S5677" s="122">
        <v>0</v>
      </c>
      <c r="T5677" s="122">
        <v>0</v>
      </c>
      <c r="U5677" s="122">
        <v>0</v>
      </c>
      <c r="V5677" s="122">
        <v>0</v>
      </c>
      <c r="W5677" s="122">
        <v>0</v>
      </c>
      <c r="X5677" s="122">
        <v>0</v>
      </c>
      <c r="Y5677" s="122">
        <v>0</v>
      </c>
      <c r="Z5677" s="122">
        <v>0</v>
      </c>
      <c r="AA5677" s="122">
        <v>0</v>
      </c>
      <c r="AB5677" s="122">
        <v>0</v>
      </c>
      <c r="AC5677" s="122">
        <v>0</v>
      </c>
      <c r="AD5677" s="122">
        <v>0</v>
      </c>
      <c r="AE5677" s="122">
        <v>0</v>
      </c>
      <c r="AF5677" s="122">
        <v>0</v>
      </c>
      <c r="AG5677" s="122">
        <v>0</v>
      </c>
      <c r="AH5677" s="122">
        <v>0</v>
      </c>
      <c r="AI5677" s="122">
        <v>0</v>
      </c>
      <c r="AJ5677" s="122">
        <v>0</v>
      </c>
      <c r="AK5677" s="122">
        <v>0</v>
      </c>
      <c r="AL5677" s="122">
        <v>0</v>
      </c>
    </row>
    <row r="5678" spans="1:38" hidden="1" x14ac:dyDescent="0.25">
      <c r="A5678" s="122" t="s">
        <v>2080</v>
      </c>
      <c r="B5678" s="122">
        <v>1</v>
      </c>
      <c r="C5678" s="122" t="s">
        <v>2293</v>
      </c>
      <c r="D5678" s="122" t="s">
        <v>2123</v>
      </c>
      <c r="E5678" s="122">
        <v>103</v>
      </c>
      <c r="F5678" s="122">
        <v>6.1665865800000002E-3</v>
      </c>
      <c r="G5678" s="122">
        <v>6.1665865800000002E-3</v>
      </c>
      <c r="H5678" s="122">
        <v>6.1665865800000002E-3</v>
      </c>
      <c r="I5678" s="122">
        <v>7.7082340300000003E-3</v>
      </c>
      <c r="J5678" s="122">
        <v>8.4790569499999992E-3</v>
      </c>
      <c r="K5678" s="122">
        <v>1.0655298779999999E-2</v>
      </c>
      <c r="L5678" s="122">
        <v>1.183231343E-2</v>
      </c>
      <c r="M5678" s="122">
        <v>1.250439022E-2</v>
      </c>
      <c r="N5678" s="122">
        <v>1.533258384E-2</v>
      </c>
      <c r="O5678" s="122">
        <v>1.555888383E-2</v>
      </c>
      <c r="P5678" s="122">
        <v>2.519096643E-2</v>
      </c>
      <c r="Q5678" s="122">
        <v>2.7907411560000001E-2</v>
      </c>
      <c r="R5678" s="122">
        <v>6.9768585250000001E-2</v>
      </c>
      <c r="S5678" s="122">
        <v>6.5465886010000002E-2</v>
      </c>
      <c r="T5678" s="122">
        <v>6.6246525099999995E-2</v>
      </c>
      <c r="U5678" s="122">
        <v>5.7889776630000001E-2</v>
      </c>
      <c r="V5678" s="122">
        <v>8.3218306290000002E-2</v>
      </c>
      <c r="W5678" s="122">
        <v>6.4984032329999997E-2</v>
      </c>
      <c r="X5678" s="122">
        <v>6.6687032369999996E-2</v>
      </c>
      <c r="Y5678" s="122">
        <v>7.6276701129999999E-2</v>
      </c>
      <c r="Z5678" s="122">
        <v>9.7753701849999999E-2</v>
      </c>
      <c r="AA5678" s="122">
        <v>9.1361220999999996E-3</v>
      </c>
      <c r="AB5678" s="122">
        <v>9.1923014399999999E-3</v>
      </c>
      <c r="AC5678" s="122">
        <v>3.602663029E-2</v>
      </c>
      <c r="AD5678" s="122">
        <v>5.8598020459999997E-2</v>
      </c>
      <c r="AE5678" s="122">
        <v>6.4214399199999994E-2</v>
      </c>
      <c r="AF5678" s="122">
        <v>4.623840949E-2</v>
      </c>
      <c r="AG5678" s="122">
        <v>4.9135466029999998E-2</v>
      </c>
      <c r="AH5678" s="122">
        <v>5.5501135549999997E-2</v>
      </c>
      <c r="AI5678" s="122">
        <v>5.668362742E-2</v>
      </c>
      <c r="AJ5678" s="122">
        <v>7.8645510229999993E-2</v>
      </c>
      <c r="AK5678" s="122">
        <v>7.5366962580000002E-2</v>
      </c>
      <c r="AL5678" s="122">
        <v>0</v>
      </c>
    </row>
    <row r="5679" spans="1:38" x14ac:dyDescent="0.25">
      <c r="A5679" s="122" t="s">
        <v>2080</v>
      </c>
      <c r="B5679" s="122">
        <v>1</v>
      </c>
      <c r="C5679" s="122" t="s">
        <v>2293</v>
      </c>
      <c r="D5679" s="122" t="s">
        <v>2124</v>
      </c>
      <c r="E5679" s="122">
        <v>103</v>
      </c>
      <c r="F5679" s="122">
        <v>2.3629664099999999E-3</v>
      </c>
      <c r="G5679" s="122">
        <v>2.3629664099999999E-3</v>
      </c>
      <c r="H5679" s="122">
        <v>2.3629664099999999E-3</v>
      </c>
      <c r="I5679" s="122">
        <v>2.9537092200000001E-3</v>
      </c>
      <c r="J5679" s="122">
        <v>3.24907982E-3</v>
      </c>
      <c r="K5679" s="122">
        <v>4.0829905900000001E-3</v>
      </c>
      <c r="L5679" s="122">
        <v>4.5340095499999998E-3</v>
      </c>
      <c r="M5679" s="122">
        <v>4.7915419299999996E-3</v>
      </c>
      <c r="N5679" s="122">
        <v>5.8752731799999996E-3</v>
      </c>
      <c r="O5679" s="122">
        <v>5.9619893900000002E-3</v>
      </c>
      <c r="P5679" s="122">
        <v>9.6528950700000005E-3</v>
      </c>
      <c r="Q5679" s="122">
        <v>1.0693806760000001E-2</v>
      </c>
      <c r="R5679" s="122">
        <v>2.6734537829999998E-2</v>
      </c>
      <c r="S5679" s="122">
        <v>2.508579318E-2</v>
      </c>
      <c r="T5679" s="122">
        <v>2.5384924739999998E-2</v>
      </c>
      <c r="U5679" s="122">
        <v>2.2182712019999998E-2</v>
      </c>
      <c r="V5679" s="122">
        <v>3.1888320099999999E-2</v>
      </c>
      <c r="W5679" s="122">
        <v>2.4901151940000001E-2</v>
      </c>
      <c r="X5679" s="122">
        <v>2.5553721969999998E-2</v>
      </c>
      <c r="Y5679" s="122">
        <v>1.8108312389999999E-2</v>
      </c>
      <c r="Z5679" s="122">
        <v>1.408220793E-2</v>
      </c>
      <c r="AA5679" s="122">
        <v>0.17523050825</v>
      </c>
      <c r="AB5679" s="122">
        <v>0.17630801040999999</v>
      </c>
      <c r="AC5679" s="122">
        <v>1.319304196E-2</v>
      </c>
      <c r="AD5679" s="122">
        <v>1.269530724E-2</v>
      </c>
      <c r="AE5679" s="122">
        <v>1.8422127149999998E-2</v>
      </c>
      <c r="AF5679" s="122">
        <v>6.6473502900000004E-3</v>
      </c>
      <c r="AG5679" s="122">
        <v>5.5847808800000001E-3</v>
      </c>
      <c r="AH5679" s="122">
        <v>6.1519790499999999E-3</v>
      </c>
      <c r="AI5679" s="122">
        <v>4.9626913700000002E-3</v>
      </c>
      <c r="AJ5679" s="122">
        <v>5.0104455799999999E-3</v>
      </c>
      <c r="AK5679" s="122">
        <v>6.85855492E-3</v>
      </c>
      <c r="AL5679" s="122">
        <v>0</v>
      </c>
    </row>
    <row r="5680" spans="1:38" hidden="1" x14ac:dyDescent="0.25">
      <c r="A5680" s="122" t="s">
        <v>2080</v>
      </c>
      <c r="B5680" s="122">
        <v>1</v>
      </c>
      <c r="C5680" s="122" t="s">
        <v>2293</v>
      </c>
      <c r="D5680" s="122" t="s">
        <v>474</v>
      </c>
      <c r="E5680" s="122">
        <v>103</v>
      </c>
      <c r="F5680" s="122">
        <v>4.2623139999999998E-4</v>
      </c>
      <c r="G5680" s="122">
        <v>4.2623139999999998E-4</v>
      </c>
      <c r="H5680" s="122">
        <v>4.2623139999999998E-4</v>
      </c>
      <c r="I5680" s="122">
        <v>5.3278924999999996E-4</v>
      </c>
      <c r="J5680" s="122">
        <v>5.8606737000000005E-4</v>
      </c>
      <c r="K5680" s="122">
        <v>7.3648805999999996E-4</v>
      </c>
      <c r="L5680" s="122">
        <v>8.1784296999999997E-4</v>
      </c>
      <c r="M5680" s="122">
        <v>8.6429629999999996E-4</v>
      </c>
      <c r="N5680" s="122">
        <v>1.05977928E-3</v>
      </c>
      <c r="O5680" s="122">
        <v>1.0754204299999999E-3</v>
      </c>
      <c r="P5680" s="122">
        <v>1.7411844100000001E-3</v>
      </c>
      <c r="Q5680" s="122">
        <v>1.9289442199999999E-3</v>
      </c>
      <c r="R5680" s="122">
        <v>4.82236377E-3</v>
      </c>
      <c r="S5680" s="122">
        <v>4.5249629600000001E-3</v>
      </c>
      <c r="T5680" s="122">
        <v>4.5789204999999999E-3</v>
      </c>
      <c r="U5680" s="122">
        <v>4.0013072399999999E-3</v>
      </c>
      <c r="V5680" s="122">
        <v>5.7520003099999998E-3</v>
      </c>
      <c r="W5680" s="122">
        <v>4.4916584999999997E-3</v>
      </c>
      <c r="X5680" s="122">
        <v>4.6093688200000002E-3</v>
      </c>
      <c r="Y5680" s="122">
        <v>3.62987541E-3</v>
      </c>
      <c r="Z5680" s="122">
        <v>4.2708808099999997E-3</v>
      </c>
      <c r="AA5680" s="122">
        <v>0</v>
      </c>
      <c r="AB5680" s="122">
        <v>0</v>
      </c>
      <c r="AC5680" s="122">
        <v>4.9974399999999997E-3</v>
      </c>
      <c r="AD5680" s="122">
        <v>6.0922399999999996E-3</v>
      </c>
      <c r="AE5680" s="122">
        <v>3.6708000000000001E-3</v>
      </c>
      <c r="AF5680" s="122">
        <v>5.0647444400000003E-3</v>
      </c>
      <c r="AG5680" s="122">
        <v>5.51586E-3</v>
      </c>
      <c r="AH5680" s="122">
        <v>5.168583E-3</v>
      </c>
      <c r="AI5680" s="122">
        <v>3.7593499999999998E-3</v>
      </c>
      <c r="AJ5680" s="122">
        <v>1.9226619999999999E-3</v>
      </c>
      <c r="AK5680" s="122">
        <v>2.14935E-3</v>
      </c>
      <c r="AL5680" s="122">
        <v>0</v>
      </c>
    </row>
    <row r="5681" spans="1:38" hidden="1" x14ac:dyDescent="0.25">
      <c r="A5681" s="122" t="s">
        <v>2080</v>
      </c>
      <c r="B5681" s="122">
        <v>1</v>
      </c>
      <c r="C5681" s="122" t="s">
        <v>2293</v>
      </c>
      <c r="D5681" s="122" t="s">
        <v>2125</v>
      </c>
      <c r="E5681" s="122">
        <v>103</v>
      </c>
      <c r="F5681" s="122">
        <v>0</v>
      </c>
      <c r="G5681" s="122">
        <v>0</v>
      </c>
      <c r="H5681" s="122">
        <v>0</v>
      </c>
      <c r="I5681" s="122">
        <v>0</v>
      </c>
      <c r="J5681" s="122">
        <v>0</v>
      </c>
      <c r="K5681" s="122">
        <v>0</v>
      </c>
      <c r="L5681" s="122">
        <v>0</v>
      </c>
      <c r="M5681" s="122">
        <v>0</v>
      </c>
      <c r="N5681" s="122">
        <v>0</v>
      </c>
      <c r="O5681" s="122">
        <v>0</v>
      </c>
      <c r="P5681" s="122">
        <v>0</v>
      </c>
      <c r="Q5681" s="122">
        <v>0</v>
      </c>
      <c r="R5681" s="122">
        <v>0</v>
      </c>
      <c r="S5681" s="122">
        <v>0</v>
      </c>
      <c r="T5681" s="122">
        <v>0</v>
      </c>
      <c r="U5681" s="122">
        <v>0</v>
      </c>
      <c r="V5681" s="122">
        <v>0</v>
      </c>
      <c r="W5681" s="122">
        <v>0</v>
      </c>
      <c r="X5681" s="122">
        <v>0</v>
      </c>
      <c r="Y5681" s="122">
        <v>0</v>
      </c>
      <c r="Z5681" s="122">
        <v>0</v>
      </c>
      <c r="AA5681" s="122">
        <v>0</v>
      </c>
      <c r="AB5681" s="122">
        <v>0</v>
      </c>
      <c r="AC5681" s="122">
        <v>0</v>
      </c>
      <c r="AD5681" s="122">
        <v>0</v>
      </c>
      <c r="AE5681" s="122">
        <v>0</v>
      </c>
      <c r="AF5681" s="122">
        <v>0</v>
      </c>
      <c r="AG5681" s="122">
        <v>0</v>
      </c>
      <c r="AH5681" s="122">
        <v>0</v>
      </c>
      <c r="AI5681" s="122">
        <v>0</v>
      </c>
      <c r="AJ5681" s="122">
        <v>0</v>
      </c>
      <c r="AK5681" s="122">
        <v>0</v>
      </c>
      <c r="AL5681" s="122">
        <v>0</v>
      </c>
    </row>
    <row r="5682" spans="1:38" hidden="1" x14ac:dyDescent="0.25">
      <c r="A5682" s="122" t="s">
        <v>2080</v>
      </c>
      <c r="B5682" s="122">
        <v>1</v>
      </c>
      <c r="C5682" s="122" t="s">
        <v>2293</v>
      </c>
      <c r="D5682" s="122" t="s">
        <v>2126</v>
      </c>
      <c r="E5682" s="122">
        <v>103</v>
      </c>
      <c r="F5682" s="122">
        <v>0</v>
      </c>
      <c r="G5682" s="122">
        <v>0</v>
      </c>
      <c r="H5682" s="122">
        <v>0</v>
      </c>
      <c r="I5682" s="122">
        <v>0</v>
      </c>
      <c r="J5682" s="122">
        <v>0</v>
      </c>
      <c r="K5682" s="122">
        <v>0</v>
      </c>
      <c r="L5682" s="122">
        <v>0</v>
      </c>
      <c r="M5682" s="122">
        <v>0</v>
      </c>
      <c r="N5682" s="122">
        <v>0</v>
      </c>
      <c r="O5682" s="122">
        <v>0</v>
      </c>
      <c r="P5682" s="122">
        <v>0</v>
      </c>
      <c r="Q5682" s="122">
        <v>0</v>
      </c>
      <c r="R5682" s="122">
        <v>0</v>
      </c>
      <c r="S5682" s="122">
        <v>0</v>
      </c>
      <c r="T5682" s="122">
        <v>0</v>
      </c>
      <c r="U5682" s="122">
        <v>0</v>
      </c>
      <c r="V5682" s="122">
        <v>0</v>
      </c>
      <c r="W5682" s="122">
        <v>0</v>
      </c>
      <c r="X5682" s="122">
        <v>0</v>
      </c>
      <c r="Y5682" s="122">
        <v>0</v>
      </c>
      <c r="Z5682" s="122">
        <v>0</v>
      </c>
      <c r="AA5682" s="122">
        <v>0</v>
      </c>
      <c r="AB5682" s="122">
        <v>0</v>
      </c>
      <c r="AC5682" s="122">
        <v>0</v>
      </c>
      <c r="AD5682" s="122">
        <v>0</v>
      </c>
      <c r="AE5682" s="122">
        <v>0</v>
      </c>
      <c r="AF5682" s="122">
        <v>0</v>
      </c>
      <c r="AG5682" s="122">
        <v>0</v>
      </c>
      <c r="AH5682" s="122">
        <v>0</v>
      </c>
      <c r="AI5682" s="122">
        <v>0</v>
      </c>
      <c r="AJ5682" s="122">
        <v>0</v>
      </c>
      <c r="AK5682" s="122">
        <v>0</v>
      </c>
      <c r="AL5682" s="122">
        <v>0</v>
      </c>
    </row>
    <row r="5683" spans="1:38" hidden="1" x14ac:dyDescent="0.25">
      <c r="A5683" s="122" t="s">
        <v>2080</v>
      </c>
      <c r="B5683" s="122">
        <v>1</v>
      </c>
      <c r="C5683" s="122" t="s">
        <v>2293</v>
      </c>
      <c r="D5683" s="122" t="s">
        <v>2127</v>
      </c>
      <c r="E5683" s="122">
        <v>103</v>
      </c>
      <c r="F5683" s="122">
        <v>0</v>
      </c>
      <c r="G5683" s="122">
        <v>0</v>
      </c>
      <c r="H5683" s="122">
        <v>0</v>
      </c>
      <c r="I5683" s="122">
        <v>0</v>
      </c>
      <c r="J5683" s="122">
        <v>0</v>
      </c>
      <c r="K5683" s="122">
        <v>0</v>
      </c>
      <c r="L5683" s="122">
        <v>0</v>
      </c>
      <c r="M5683" s="122">
        <v>0</v>
      </c>
      <c r="N5683" s="122">
        <v>0</v>
      </c>
      <c r="O5683" s="122">
        <v>0</v>
      </c>
      <c r="P5683" s="122">
        <v>0</v>
      </c>
      <c r="Q5683" s="122">
        <v>0</v>
      </c>
      <c r="R5683" s="122">
        <v>0</v>
      </c>
      <c r="S5683" s="122">
        <v>0</v>
      </c>
      <c r="T5683" s="122">
        <v>0</v>
      </c>
      <c r="U5683" s="122">
        <v>0</v>
      </c>
      <c r="V5683" s="122">
        <v>0</v>
      </c>
      <c r="W5683" s="122">
        <v>0</v>
      </c>
      <c r="X5683" s="122">
        <v>0</v>
      </c>
      <c r="Y5683" s="122">
        <v>0</v>
      </c>
      <c r="Z5683" s="122">
        <v>0</v>
      </c>
      <c r="AA5683" s="122">
        <v>0</v>
      </c>
      <c r="AB5683" s="122">
        <v>0</v>
      </c>
      <c r="AC5683" s="122">
        <v>0</v>
      </c>
      <c r="AD5683" s="122">
        <v>0</v>
      </c>
      <c r="AE5683" s="122">
        <v>0</v>
      </c>
      <c r="AF5683" s="122">
        <v>0</v>
      </c>
      <c r="AG5683" s="122">
        <v>0</v>
      </c>
      <c r="AH5683" s="122">
        <v>0</v>
      </c>
      <c r="AI5683" s="122">
        <v>0</v>
      </c>
      <c r="AJ5683" s="122">
        <v>0</v>
      </c>
      <c r="AK5683" s="122">
        <v>0</v>
      </c>
      <c r="AL5683" s="122">
        <v>0</v>
      </c>
    </row>
    <row r="5684" spans="1:38" hidden="1" x14ac:dyDescent="0.25">
      <c r="A5684" s="122" t="s">
        <v>2080</v>
      </c>
      <c r="B5684" s="122">
        <v>1</v>
      </c>
      <c r="C5684" s="122" t="s">
        <v>2293</v>
      </c>
      <c r="D5684" s="122" t="s">
        <v>2128</v>
      </c>
      <c r="E5684" s="122">
        <v>103</v>
      </c>
      <c r="F5684" s="122">
        <v>2.221317E-4</v>
      </c>
      <c r="G5684" s="122">
        <v>2.221317E-4</v>
      </c>
      <c r="H5684" s="122">
        <v>2.221317E-4</v>
      </c>
      <c r="I5684" s="122">
        <v>2.7766382000000002E-4</v>
      </c>
      <c r="J5684" s="122">
        <v>3.0542988000000003E-4</v>
      </c>
      <c r="K5684" s="122">
        <v>3.8382238999999999E-4</v>
      </c>
      <c r="L5684" s="122">
        <v>4.2622013000000002E-4</v>
      </c>
      <c r="M5684" s="122">
        <v>4.5042969999999999E-4</v>
      </c>
      <c r="N5684" s="122">
        <v>5.5230567000000004E-4</v>
      </c>
      <c r="O5684" s="122">
        <v>5.6045710000000002E-4</v>
      </c>
      <c r="P5684" s="122">
        <v>9.0742176000000005E-4</v>
      </c>
      <c r="Q5684" s="122">
        <v>1.0052727300000001E-3</v>
      </c>
      <c r="R5684" s="122">
        <v>2.5131842399999998E-3</v>
      </c>
      <c r="S5684" s="122">
        <v>2.3581927599999998E-3</v>
      </c>
      <c r="T5684" s="122">
        <v>2.3863130200000001E-3</v>
      </c>
      <c r="U5684" s="122">
        <v>2.0852880999999998E-3</v>
      </c>
      <c r="V5684" s="122">
        <v>2.99766544E-3</v>
      </c>
      <c r="W5684" s="122">
        <v>2.3408353500000002E-3</v>
      </c>
      <c r="X5684" s="122">
        <v>2.4021811799999999E-3</v>
      </c>
      <c r="Y5684" s="122">
        <v>1.89171619E-3</v>
      </c>
      <c r="Z5684" s="122">
        <v>2.2257783099999999E-3</v>
      </c>
      <c r="AA5684" s="122">
        <v>8.2292168279999994E-2</v>
      </c>
      <c r="AB5684" s="122">
        <v>8.279818806E-2</v>
      </c>
      <c r="AC5684" s="122">
        <v>3.02651664E-3</v>
      </c>
      <c r="AD5684" s="122">
        <v>4.6851161000000002E-4</v>
      </c>
      <c r="AE5684" s="122">
        <v>7.7694736000000003E-4</v>
      </c>
      <c r="AF5684" s="122">
        <v>8.7268923000000001E-4</v>
      </c>
      <c r="AG5684" s="122">
        <v>8.0505957E-4</v>
      </c>
      <c r="AH5684" s="122">
        <v>7.6701204999999998E-4</v>
      </c>
      <c r="AI5684" s="122">
        <v>4.8084742999999998E-4</v>
      </c>
      <c r="AJ5684" s="122">
        <v>3.0680321E-4</v>
      </c>
      <c r="AK5684" s="122">
        <v>3.5507101E-4</v>
      </c>
      <c r="AL5684" s="122">
        <v>0</v>
      </c>
    </row>
    <row r="5685" spans="1:38" hidden="1" x14ac:dyDescent="0.25">
      <c r="A5685" s="122" t="s">
        <v>2080</v>
      </c>
      <c r="B5685" s="122">
        <v>1</v>
      </c>
      <c r="C5685" s="122" t="s">
        <v>2293</v>
      </c>
      <c r="D5685" s="122" t="s">
        <v>2210</v>
      </c>
      <c r="E5685" s="122">
        <v>103</v>
      </c>
      <c r="F5685" s="122">
        <v>0</v>
      </c>
      <c r="G5685" s="122">
        <v>0</v>
      </c>
      <c r="H5685" s="122">
        <v>0</v>
      </c>
      <c r="I5685" s="122">
        <v>0</v>
      </c>
      <c r="J5685" s="122">
        <v>0</v>
      </c>
      <c r="K5685" s="122">
        <v>0</v>
      </c>
      <c r="L5685" s="122">
        <v>0</v>
      </c>
      <c r="M5685" s="122">
        <v>0</v>
      </c>
      <c r="N5685" s="122">
        <v>0</v>
      </c>
      <c r="O5685" s="122">
        <v>0</v>
      </c>
      <c r="P5685" s="122">
        <v>0</v>
      </c>
      <c r="Q5685" s="122">
        <v>0</v>
      </c>
      <c r="R5685" s="122">
        <v>0</v>
      </c>
      <c r="S5685" s="122">
        <v>0</v>
      </c>
      <c r="T5685" s="122">
        <v>0</v>
      </c>
      <c r="U5685" s="122">
        <v>0</v>
      </c>
      <c r="V5685" s="122">
        <v>0</v>
      </c>
      <c r="W5685" s="122">
        <v>0</v>
      </c>
      <c r="X5685" s="122">
        <v>0</v>
      </c>
      <c r="Y5685" s="122">
        <v>0</v>
      </c>
      <c r="Z5685" s="122">
        <v>0</v>
      </c>
      <c r="AA5685" s="122">
        <v>0</v>
      </c>
      <c r="AB5685" s="122">
        <v>0</v>
      </c>
      <c r="AC5685" s="122">
        <v>0</v>
      </c>
      <c r="AD5685" s="122">
        <v>0</v>
      </c>
      <c r="AE5685" s="122">
        <v>0</v>
      </c>
      <c r="AF5685" s="122">
        <v>0</v>
      </c>
      <c r="AG5685" s="122">
        <v>0</v>
      </c>
      <c r="AH5685" s="122">
        <v>0</v>
      </c>
      <c r="AI5685" s="122">
        <v>0</v>
      </c>
      <c r="AJ5685" s="122">
        <v>0</v>
      </c>
      <c r="AK5685" s="122">
        <v>0</v>
      </c>
      <c r="AL5685" s="122">
        <v>0</v>
      </c>
    </row>
    <row r="5686" spans="1:38" hidden="1" x14ac:dyDescent="0.25">
      <c r="A5686" s="122" t="s">
        <v>2080</v>
      </c>
      <c r="B5686" s="122">
        <v>1</v>
      </c>
      <c r="C5686" s="122" t="s">
        <v>2293</v>
      </c>
      <c r="D5686" s="122" t="s">
        <v>2129</v>
      </c>
      <c r="E5686" s="122">
        <v>103</v>
      </c>
      <c r="F5686" s="122">
        <v>0</v>
      </c>
      <c r="G5686" s="122">
        <v>0</v>
      </c>
      <c r="H5686" s="122">
        <v>0</v>
      </c>
      <c r="I5686" s="122">
        <v>0</v>
      </c>
      <c r="J5686" s="122">
        <v>0</v>
      </c>
      <c r="K5686" s="122">
        <v>0</v>
      </c>
      <c r="L5686" s="122">
        <v>0</v>
      </c>
      <c r="M5686" s="122">
        <v>0</v>
      </c>
      <c r="N5686" s="122">
        <v>0</v>
      </c>
      <c r="O5686" s="122">
        <v>0</v>
      </c>
      <c r="P5686" s="122">
        <v>0</v>
      </c>
      <c r="Q5686" s="122">
        <v>0</v>
      </c>
      <c r="R5686" s="122">
        <v>0</v>
      </c>
      <c r="S5686" s="122">
        <v>0</v>
      </c>
      <c r="T5686" s="122">
        <v>0</v>
      </c>
      <c r="U5686" s="122">
        <v>0</v>
      </c>
      <c r="V5686" s="122">
        <v>0</v>
      </c>
      <c r="W5686" s="122">
        <v>0</v>
      </c>
      <c r="X5686" s="122">
        <v>0</v>
      </c>
      <c r="Y5686" s="122">
        <v>0</v>
      </c>
      <c r="Z5686" s="122">
        <v>0</v>
      </c>
      <c r="AA5686" s="122">
        <v>4.8148659999999999E-5</v>
      </c>
      <c r="AB5686" s="122">
        <v>4.8444900000000001E-5</v>
      </c>
      <c r="AC5686" s="122">
        <v>1.6695700000000001E-6</v>
      </c>
      <c r="AD5686" s="122">
        <v>8.6456999999999997E-7</v>
      </c>
      <c r="AE5686" s="122">
        <v>8.7423000000000001E-7</v>
      </c>
      <c r="AF5686" s="122">
        <v>7.8085000000000001E-7</v>
      </c>
      <c r="AG5686" s="122">
        <v>7.3094000000000001E-7</v>
      </c>
      <c r="AH5686" s="122">
        <v>7.0195999999999997E-7</v>
      </c>
      <c r="AI5686" s="122">
        <v>6.9551999999999997E-7</v>
      </c>
      <c r="AJ5686" s="122">
        <v>3.7191E-7</v>
      </c>
      <c r="AK5686" s="122">
        <v>4.3309000000000002E-7</v>
      </c>
      <c r="AL5686" s="122">
        <v>0</v>
      </c>
    </row>
    <row r="5687" spans="1:38" hidden="1" x14ac:dyDescent="0.25">
      <c r="A5687" s="122" t="s">
        <v>2080</v>
      </c>
      <c r="B5687" s="122">
        <v>1</v>
      </c>
      <c r="C5687" s="122" t="s">
        <v>2293</v>
      </c>
      <c r="D5687" s="122" t="s">
        <v>2176</v>
      </c>
      <c r="E5687" s="122">
        <v>103</v>
      </c>
      <c r="F5687" s="122">
        <v>0</v>
      </c>
      <c r="G5687" s="122">
        <v>0</v>
      </c>
      <c r="H5687" s="122">
        <v>0</v>
      </c>
      <c r="I5687" s="122">
        <v>0</v>
      </c>
      <c r="J5687" s="122">
        <v>0</v>
      </c>
      <c r="K5687" s="122">
        <v>0</v>
      </c>
      <c r="L5687" s="122">
        <v>0</v>
      </c>
      <c r="M5687" s="122">
        <v>0</v>
      </c>
      <c r="N5687" s="122">
        <v>0</v>
      </c>
      <c r="O5687" s="122">
        <v>0</v>
      </c>
      <c r="P5687" s="122">
        <v>0</v>
      </c>
      <c r="Q5687" s="122">
        <v>0</v>
      </c>
      <c r="R5687" s="122">
        <v>0</v>
      </c>
      <c r="S5687" s="122">
        <v>0</v>
      </c>
      <c r="T5687" s="122">
        <v>0</v>
      </c>
      <c r="U5687" s="122">
        <v>0</v>
      </c>
      <c r="V5687" s="122">
        <v>0</v>
      </c>
      <c r="W5687" s="122">
        <v>0</v>
      </c>
      <c r="X5687" s="122">
        <v>0</v>
      </c>
      <c r="Y5687" s="122">
        <v>0</v>
      </c>
      <c r="Z5687" s="122">
        <v>0</v>
      </c>
      <c r="AA5687" s="122">
        <v>0</v>
      </c>
      <c r="AB5687" s="122">
        <v>0</v>
      </c>
      <c r="AC5687" s="122">
        <v>0</v>
      </c>
      <c r="AD5687" s="122">
        <v>0</v>
      </c>
      <c r="AE5687" s="122">
        <v>0</v>
      </c>
      <c r="AF5687" s="122">
        <v>0</v>
      </c>
      <c r="AG5687" s="122">
        <v>0</v>
      </c>
      <c r="AH5687" s="122">
        <v>0</v>
      </c>
      <c r="AI5687" s="122">
        <v>0</v>
      </c>
      <c r="AJ5687" s="122">
        <v>0</v>
      </c>
      <c r="AK5687" s="122">
        <v>0</v>
      </c>
      <c r="AL5687" s="122">
        <v>0</v>
      </c>
    </row>
    <row r="5688" spans="1:38" hidden="1" x14ac:dyDescent="0.25">
      <c r="A5688" s="122" t="s">
        <v>2080</v>
      </c>
      <c r="B5688" s="122">
        <v>1</v>
      </c>
      <c r="C5688" s="122" t="s">
        <v>2293</v>
      </c>
      <c r="D5688" s="122" t="s">
        <v>2130</v>
      </c>
      <c r="E5688" s="122">
        <v>103</v>
      </c>
      <c r="F5688" s="122">
        <v>4.4237969999999997E-5</v>
      </c>
      <c r="G5688" s="122">
        <v>4.4237969999999997E-5</v>
      </c>
      <c r="H5688" s="122">
        <v>4.4237969999999997E-5</v>
      </c>
      <c r="I5688" s="122">
        <v>5.5298669999999998E-5</v>
      </c>
      <c r="J5688" s="122">
        <v>6.082741E-5</v>
      </c>
      <c r="K5688" s="122">
        <v>7.6439580000000004E-5</v>
      </c>
      <c r="L5688" s="122">
        <v>8.4884029999999998E-5</v>
      </c>
      <c r="M5688" s="122">
        <v>8.9705979999999997E-5</v>
      </c>
      <c r="N5688" s="122">
        <v>1.0999519999999999E-4</v>
      </c>
      <c r="O5688" s="122">
        <v>1.1161808000000001E-4</v>
      </c>
      <c r="P5688" s="122">
        <v>1.8071767E-4</v>
      </c>
      <c r="Q5688" s="122">
        <v>2.0020511000000001E-4</v>
      </c>
      <c r="R5688" s="122">
        <v>5.0051358000000002E-4</v>
      </c>
      <c r="S5688" s="122">
        <v>4.6964666000000001E-4</v>
      </c>
      <c r="T5688" s="122">
        <v>4.7524785E-4</v>
      </c>
      <c r="U5688" s="122">
        <v>4.1529628000000002E-4</v>
      </c>
      <c r="V5688" s="122">
        <v>5.9700088000000004E-4</v>
      </c>
      <c r="W5688" s="122">
        <v>4.6618998999999999E-4</v>
      </c>
      <c r="X5688" s="122">
        <v>4.7840666999999999E-4</v>
      </c>
      <c r="Y5688" s="122">
        <v>3.7674482999999997E-4</v>
      </c>
      <c r="Z5688" s="122">
        <v>4.4327485999999999E-4</v>
      </c>
      <c r="AA5688" s="122">
        <v>7.7037131500000003E-3</v>
      </c>
      <c r="AB5688" s="122">
        <v>7.7510841800000002E-3</v>
      </c>
      <c r="AC5688" s="122">
        <v>2.6704748E-4</v>
      </c>
      <c r="AD5688" s="122">
        <v>5.1490859000000004E-4</v>
      </c>
      <c r="AE5688" s="122">
        <v>5.7130205999999996E-4</v>
      </c>
      <c r="AF5688" s="122">
        <v>4.9787800999999995E-4</v>
      </c>
      <c r="AG5688" s="122">
        <v>4.9089865999999999E-4</v>
      </c>
      <c r="AH5688" s="122">
        <v>4.5806432000000002E-4</v>
      </c>
      <c r="AI5688" s="122">
        <v>4.1075607999999997E-4</v>
      </c>
      <c r="AJ5688" s="122">
        <v>2.6298384E-4</v>
      </c>
      <c r="AK5688" s="122">
        <v>3.0431737000000001E-4</v>
      </c>
      <c r="AL5688" s="122">
        <v>0</v>
      </c>
    </row>
    <row r="5689" spans="1:38" hidden="1" x14ac:dyDescent="0.25">
      <c r="A5689" s="122" t="s">
        <v>2080</v>
      </c>
      <c r="B5689" s="122">
        <v>1</v>
      </c>
      <c r="C5689" s="122" t="s">
        <v>2293</v>
      </c>
      <c r="D5689" s="122" t="s">
        <v>2131</v>
      </c>
      <c r="E5689" s="122">
        <v>103</v>
      </c>
      <c r="F5689" s="122">
        <v>0</v>
      </c>
      <c r="G5689" s="122">
        <v>0</v>
      </c>
      <c r="H5689" s="122">
        <v>0</v>
      </c>
      <c r="I5689" s="122">
        <v>0</v>
      </c>
      <c r="J5689" s="122">
        <v>0</v>
      </c>
      <c r="K5689" s="122">
        <v>0</v>
      </c>
      <c r="L5689" s="122">
        <v>0</v>
      </c>
      <c r="M5689" s="122">
        <v>0</v>
      </c>
      <c r="N5689" s="122">
        <v>0</v>
      </c>
      <c r="O5689" s="122">
        <v>0</v>
      </c>
      <c r="P5689" s="122">
        <v>0</v>
      </c>
      <c r="Q5689" s="122">
        <v>0</v>
      </c>
      <c r="R5689" s="122">
        <v>0</v>
      </c>
      <c r="S5689" s="122">
        <v>0</v>
      </c>
      <c r="T5689" s="122">
        <v>0</v>
      </c>
      <c r="U5689" s="122">
        <v>0</v>
      </c>
      <c r="V5689" s="122">
        <v>0</v>
      </c>
      <c r="W5689" s="122">
        <v>0</v>
      </c>
      <c r="X5689" s="122">
        <v>0</v>
      </c>
      <c r="Y5689" s="122">
        <v>0</v>
      </c>
      <c r="Z5689" s="122">
        <v>0</v>
      </c>
      <c r="AA5689" s="122">
        <v>0</v>
      </c>
      <c r="AB5689" s="122">
        <v>0</v>
      </c>
      <c r="AC5689" s="122">
        <v>0</v>
      </c>
      <c r="AD5689" s="122">
        <v>0</v>
      </c>
      <c r="AE5689" s="122">
        <v>0</v>
      </c>
      <c r="AF5689" s="122">
        <v>0</v>
      </c>
      <c r="AG5689" s="122">
        <v>0</v>
      </c>
      <c r="AH5689" s="122">
        <v>0</v>
      </c>
      <c r="AI5689" s="122">
        <v>0</v>
      </c>
      <c r="AJ5689" s="122">
        <v>0</v>
      </c>
      <c r="AK5689" s="122">
        <v>0</v>
      </c>
      <c r="AL5689" s="122">
        <v>0</v>
      </c>
    </row>
    <row r="5690" spans="1:38" hidden="1" x14ac:dyDescent="0.25">
      <c r="A5690" s="122" t="s">
        <v>2080</v>
      </c>
      <c r="B5690" s="122">
        <v>1</v>
      </c>
      <c r="C5690" s="122" t="s">
        <v>2293</v>
      </c>
      <c r="D5690" s="122" t="s">
        <v>2132</v>
      </c>
      <c r="E5690" s="122">
        <v>103</v>
      </c>
      <c r="F5690" s="122">
        <v>1.81935152E-3</v>
      </c>
      <c r="G5690" s="122">
        <v>1.81935152E-3</v>
      </c>
      <c r="H5690" s="122">
        <v>1.81935152E-3</v>
      </c>
      <c r="I5690" s="122">
        <v>2.2741893999999999E-3</v>
      </c>
      <c r="J5690" s="122">
        <v>2.5016083400000002E-3</v>
      </c>
      <c r="K5690" s="122">
        <v>3.14367312E-3</v>
      </c>
      <c r="L5690" s="122">
        <v>3.4909324100000001E-3</v>
      </c>
      <c r="M5690" s="122">
        <v>3.6892167899999998E-3</v>
      </c>
      <c r="N5690" s="122">
        <v>4.5236298800000003E-3</v>
      </c>
      <c r="O5690" s="122">
        <v>4.5903965800000003E-3</v>
      </c>
      <c r="P5690" s="122">
        <v>7.4321850399999998E-3</v>
      </c>
      <c r="Q5690" s="122">
        <v>8.2336285500000002E-3</v>
      </c>
      <c r="R5690" s="122">
        <v>2.0584086670000001E-2</v>
      </c>
      <c r="S5690" s="122">
        <v>1.931464514E-2</v>
      </c>
      <c r="T5690" s="122">
        <v>1.9544960470000001E-2</v>
      </c>
      <c r="U5690" s="122">
        <v>1.7079437060000001E-2</v>
      </c>
      <c r="V5690" s="122">
        <v>2.4552208589999999E-2</v>
      </c>
      <c r="W5690" s="122">
        <v>1.9172482139999999E-2</v>
      </c>
      <c r="X5690" s="122">
        <v>1.96749245E-2</v>
      </c>
      <c r="Y5690" s="122">
        <v>1.226474655E-2</v>
      </c>
      <c r="Z5690" s="122">
        <v>1.39948445E-3</v>
      </c>
      <c r="AA5690" s="122">
        <v>6.8102130599999996E-3</v>
      </c>
      <c r="AB5690" s="122">
        <v>5.0003460499999999E-3</v>
      </c>
      <c r="AC5690" s="122">
        <v>5.5657877099999998E-3</v>
      </c>
      <c r="AD5690" s="122">
        <v>3.2899577200000002E-3</v>
      </c>
      <c r="AE5690" s="122">
        <v>3.7691500699999999E-3</v>
      </c>
      <c r="AF5690" s="122">
        <v>3.9320949500000002E-3</v>
      </c>
      <c r="AG5690" s="122">
        <v>3.4815139100000001E-3</v>
      </c>
      <c r="AH5690" s="122">
        <v>4.24879644E-3</v>
      </c>
      <c r="AI5690" s="122">
        <v>4.8281774800000002E-3</v>
      </c>
      <c r="AJ5690" s="122">
        <v>3.4819647099999999E-3</v>
      </c>
      <c r="AK5690" s="122">
        <v>6.2479382700000004E-3</v>
      </c>
      <c r="AL5690" s="122">
        <v>0</v>
      </c>
    </row>
    <row r="5691" spans="1:38" hidden="1" x14ac:dyDescent="0.25">
      <c r="A5691" s="122" t="s">
        <v>2080</v>
      </c>
      <c r="B5691" s="122">
        <v>1</v>
      </c>
      <c r="C5691" s="122" t="s">
        <v>2293</v>
      </c>
      <c r="D5691" s="122" t="s">
        <v>2133</v>
      </c>
      <c r="E5691" s="122">
        <v>103</v>
      </c>
      <c r="F5691" s="122">
        <v>0</v>
      </c>
      <c r="G5691" s="122">
        <v>0</v>
      </c>
      <c r="H5691" s="122">
        <v>0</v>
      </c>
      <c r="I5691" s="122">
        <v>0</v>
      </c>
      <c r="J5691" s="122">
        <v>0</v>
      </c>
      <c r="K5691" s="122">
        <v>0</v>
      </c>
      <c r="L5691" s="122">
        <v>0</v>
      </c>
      <c r="M5691" s="122">
        <v>0</v>
      </c>
      <c r="N5691" s="122">
        <v>0</v>
      </c>
      <c r="O5691" s="122">
        <v>0</v>
      </c>
      <c r="P5691" s="122">
        <v>0</v>
      </c>
      <c r="Q5691" s="122">
        <v>0</v>
      </c>
      <c r="R5691" s="122">
        <v>0</v>
      </c>
      <c r="S5691" s="122">
        <v>0</v>
      </c>
      <c r="T5691" s="122">
        <v>0</v>
      </c>
      <c r="U5691" s="122">
        <v>0</v>
      </c>
      <c r="V5691" s="122">
        <v>0</v>
      </c>
      <c r="W5691" s="122">
        <v>0</v>
      </c>
      <c r="X5691" s="122">
        <v>0</v>
      </c>
      <c r="Y5691" s="122">
        <v>0</v>
      </c>
      <c r="Z5691" s="122">
        <v>0</v>
      </c>
      <c r="AA5691" s="122">
        <v>0</v>
      </c>
      <c r="AB5691" s="122">
        <v>0</v>
      </c>
      <c r="AC5691" s="122">
        <v>0</v>
      </c>
      <c r="AD5691" s="122">
        <v>0</v>
      </c>
      <c r="AE5691" s="122">
        <v>0</v>
      </c>
      <c r="AF5691" s="122">
        <v>0</v>
      </c>
      <c r="AG5691" s="122">
        <v>0</v>
      </c>
      <c r="AH5691" s="122">
        <v>0</v>
      </c>
      <c r="AI5691" s="122">
        <v>0</v>
      </c>
      <c r="AJ5691" s="122">
        <v>0</v>
      </c>
      <c r="AK5691" s="122">
        <v>0</v>
      </c>
      <c r="AL5691" s="122">
        <v>0</v>
      </c>
    </row>
    <row r="5692" spans="1:38" hidden="1" x14ac:dyDescent="0.25">
      <c r="A5692" s="122" t="s">
        <v>2080</v>
      </c>
      <c r="B5692" s="122">
        <v>1</v>
      </c>
      <c r="C5692" s="122" t="s">
        <v>2293</v>
      </c>
      <c r="D5692" s="122" t="s">
        <v>2134</v>
      </c>
      <c r="E5692" s="122">
        <v>103</v>
      </c>
      <c r="F5692" s="122">
        <v>1.0360511E-4</v>
      </c>
      <c r="G5692" s="122">
        <v>1.0360511E-4</v>
      </c>
      <c r="H5692" s="122">
        <v>1.0360511E-4</v>
      </c>
      <c r="I5692" s="122">
        <v>1.2950679E-4</v>
      </c>
      <c r="J5692" s="122">
        <v>1.4245763E-4</v>
      </c>
      <c r="K5692" s="122">
        <v>1.7902072999999999E-4</v>
      </c>
      <c r="L5692" s="122">
        <v>1.9879475000000001E-4</v>
      </c>
      <c r="M5692" s="122">
        <v>2.1008729E-4</v>
      </c>
      <c r="N5692" s="122">
        <v>2.5760322000000001E-4</v>
      </c>
      <c r="O5692" s="122">
        <v>2.6140604E-4</v>
      </c>
      <c r="P5692" s="122">
        <v>4.2323519E-4</v>
      </c>
      <c r="Q5692" s="122">
        <v>4.6887386E-4</v>
      </c>
      <c r="R5692" s="122">
        <v>1.17218626E-3</v>
      </c>
      <c r="S5692" s="122">
        <v>1.09989565E-3</v>
      </c>
      <c r="T5692" s="122">
        <v>1.1130123200000001E-3</v>
      </c>
      <c r="U5692" s="122">
        <v>9.7260904999999995E-4</v>
      </c>
      <c r="V5692" s="122">
        <v>1.3981562000000001E-3</v>
      </c>
      <c r="W5692" s="122">
        <v>1.0918005700000001E-3</v>
      </c>
      <c r="X5692" s="122">
        <v>1.1204118799999999E-3</v>
      </c>
      <c r="Y5692" s="122">
        <v>8.8232508E-4</v>
      </c>
      <c r="Z5692" s="122">
        <v>1.0381360500000001E-3</v>
      </c>
      <c r="AA5692" s="122">
        <v>2.3386859999999999E-5</v>
      </c>
      <c r="AB5692" s="122">
        <v>2.353015E-5</v>
      </c>
      <c r="AC5692" s="122">
        <v>1.1351143999999999E-4</v>
      </c>
      <c r="AD5692" s="122">
        <v>1.1988381999999999E-4</v>
      </c>
      <c r="AE5692" s="122">
        <v>2.0398700000000002E-6</v>
      </c>
      <c r="AF5692" s="122">
        <v>6.0751739999999999E-5</v>
      </c>
      <c r="AG5692" s="122">
        <v>1.7532899999999999E-6</v>
      </c>
      <c r="AH5692" s="122">
        <v>1.63576E-6</v>
      </c>
      <c r="AI5692" s="122">
        <v>1.4667099999999999E-6</v>
      </c>
      <c r="AJ5692" s="122">
        <v>9.3862999999999998E-7</v>
      </c>
      <c r="AK5692" s="122">
        <v>1.08675E-6</v>
      </c>
      <c r="AL5692" s="122">
        <v>0</v>
      </c>
    </row>
    <row r="5693" spans="1:38" hidden="1" x14ac:dyDescent="0.25">
      <c r="A5693" s="122" t="s">
        <v>2080</v>
      </c>
      <c r="B5693" s="122">
        <v>1</v>
      </c>
      <c r="C5693" s="122" t="s">
        <v>2293</v>
      </c>
      <c r="D5693" s="122" t="s">
        <v>2135</v>
      </c>
      <c r="E5693" s="122">
        <v>103</v>
      </c>
      <c r="F5693" s="122">
        <v>0</v>
      </c>
      <c r="G5693" s="122">
        <v>0</v>
      </c>
      <c r="H5693" s="122">
        <v>0</v>
      </c>
      <c r="I5693" s="122">
        <v>0</v>
      </c>
      <c r="J5693" s="122">
        <v>0</v>
      </c>
      <c r="K5693" s="122">
        <v>0</v>
      </c>
      <c r="L5693" s="122">
        <v>0</v>
      </c>
      <c r="M5693" s="122">
        <v>0</v>
      </c>
      <c r="N5693" s="122">
        <v>0</v>
      </c>
      <c r="O5693" s="122">
        <v>0</v>
      </c>
      <c r="P5693" s="122">
        <v>0</v>
      </c>
      <c r="Q5693" s="122">
        <v>0</v>
      </c>
      <c r="R5693" s="122">
        <v>0</v>
      </c>
      <c r="S5693" s="122">
        <v>0</v>
      </c>
      <c r="T5693" s="122">
        <v>0</v>
      </c>
      <c r="U5693" s="122">
        <v>0</v>
      </c>
      <c r="V5693" s="122">
        <v>0</v>
      </c>
      <c r="W5693" s="122">
        <v>0</v>
      </c>
      <c r="X5693" s="122">
        <v>0</v>
      </c>
      <c r="Y5693" s="122">
        <v>0</v>
      </c>
      <c r="Z5693" s="122">
        <v>0</v>
      </c>
      <c r="AA5693" s="122">
        <v>0</v>
      </c>
      <c r="AB5693" s="122">
        <v>0</v>
      </c>
      <c r="AC5693" s="122">
        <v>0</v>
      </c>
      <c r="AD5693" s="122">
        <v>0</v>
      </c>
      <c r="AE5693" s="122">
        <v>0</v>
      </c>
      <c r="AF5693" s="122">
        <v>0</v>
      </c>
      <c r="AG5693" s="122">
        <v>0</v>
      </c>
      <c r="AH5693" s="122">
        <v>0</v>
      </c>
      <c r="AI5693" s="122">
        <v>0</v>
      </c>
      <c r="AJ5693" s="122">
        <v>0</v>
      </c>
      <c r="AK5693" s="122">
        <v>0</v>
      </c>
      <c r="AL5693" s="122">
        <v>0</v>
      </c>
    </row>
    <row r="5694" spans="1:38" hidden="1" x14ac:dyDescent="0.25">
      <c r="A5694" s="122" t="s">
        <v>2080</v>
      </c>
      <c r="B5694" s="122">
        <v>1</v>
      </c>
      <c r="C5694" s="122" t="s">
        <v>2293</v>
      </c>
      <c r="D5694" s="122" t="s">
        <v>2136</v>
      </c>
      <c r="E5694" s="122">
        <v>103</v>
      </c>
      <c r="F5694" s="122">
        <v>0</v>
      </c>
      <c r="G5694" s="122">
        <v>0</v>
      </c>
      <c r="H5694" s="122">
        <v>0</v>
      </c>
      <c r="I5694" s="122">
        <v>0</v>
      </c>
      <c r="J5694" s="122">
        <v>0</v>
      </c>
      <c r="K5694" s="122">
        <v>0</v>
      </c>
      <c r="L5694" s="122">
        <v>0</v>
      </c>
      <c r="M5694" s="122">
        <v>0</v>
      </c>
      <c r="N5694" s="122">
        <v>0</v>
      </c>
      <c r="O5694" s="122">
        <v>0</v>
      </c>
      <c r="P5694" s="122">
        <v>0</v>
      </c>
      <c r="Q5694" s="122">
        <v>0</v>
      </c>
      <c r="R5694" s="122">
        <v>0</v>
      </c>
      <c r="S5694" s="122">
        <v>0</v>
      </c>
      <c r="T5694" s="122">
        <v>0</v>
      </c>
      <c r="U5694" s="122">
        <v>0</v>
      </c>
      <c r="V5694" s="122">
        <v>0</v>
      </c>
      <c r="W5694" s="122">
        <v>0</v>
      </c>
      <c r="X5694" s="122">
        <v>0</v>
      </c>
      <c r="Y5694" s="122">
        <v>0</v>
      </c>
      <c r="Z5694" s="122">
        <v>0</v>
      </c>
      <c r="AA5694" s="122">
        <v>0</v>
      </c>
      <c r="AB5694" s="122">
        <v>0</v>
      </c>
      <c r="AC5694" s="122">
        <v>0</v>
      </c>
      <c r="AD5694" s="122">
        <v>0</v>
      </c>
      <c r="AE5694" s="122">
        <v>0</v>
      </c>
      <c r="AF5694" s="122">
        <v>0</v>
      </c>
      <c r="AG5694" s="122">
        <v>0</v>
      </c>
      <c r="AH5694" s="122">
        <v>0</v>
      </c>
      <c r="AI5694" s="122">
        <v>0</v>
      </c>
      <c r="AJ5694" s="122">
        <v>0</v>
      </c>
      <c r="AK5694" s="122">
        <v>0</v>
      </c>
      <c r="AL5694" s="122">
        <v>0</v>
      </c>
    </row>
    <row r="5695" spans="1:38" hidden="1" x14ac:dyDescent="0.25">
      <c r="A5695" s="122" t="s">
        <v>2080</v>
      </c>
      <c r="B5695" s="122">
        <v>1</v>
      </c>
      <c r="C5695" s="122" t="s">
        <v>2293</v>
      </c>
      <c r="D5695" s="122" t="s">
        <v>2137</v>
      </c>
      <c r="E5695" s="122">
        <v>103</v>
      </c>
      <c r="F5695" s="122">
        <v>0</v>
      </c>
      <c r="G5695" s="122">
        <v>0</v>
      </c>
      <c r="H5695" s="122">
        <v>0</v>
      </c>
      <c r="I5695" s="122">
        <v>0</v>
      </c>
      <c r="J5695" s="122">
        <v>0</v>
      </c>
      <c r="K5695" s="122">
        <v>0</v>
      </c>
      <c r="L5695" s="122">
        <v>0</v>
      </c>
      <c r="M5695" s="122">
        <v>0</v>
      </c>
      <c r="N5695" s="122">
        <v>0</v>
      </c>
      <c r="O5695" s="122">
        <v>0</v>
      </c>
      <c r="P5695" s="122">
        <v>0</v>
      </c>
      <c r="Q5695" s="122">
        <v>0</v>
      </c>
      <c r="R5695" s="122">
        <v>0</v>
      </c>
      <c r="S5695" s="122">
        <v>0</v>
      </c>
      <c r="T5695" s="122">
        <v>0</v>
      </c>
      <c r="U5695" s="122">
        <v>0</v>
      </c>
      <c r="V5695" s="122">
        <v>0</v>
      </c>
      <c r="W5695" s="122">
        <v>0</v>
      </c>
      <c r="X5695" s="122">
        <v>0</v>
      </c>
      <c r="Y5695" s="122">
        <v>0</v>
      </c>
      <c r="Z5695" s="122">
        <v>0</v>
      </c>
      <c r="AA5695" s="122">
        <v>0</v>
      </c>
      <c r="AB5695" s="122">
        <v>0</v>
      </c>
      <c r="AC5695" s="122">
        <v>0</v>
      </c>
      <c r="AD5695" s="122">
        <v>0</v>
      </c>
      <c r="AE5695" s="122">
        <v>0</v>
      </c>
      <c r="AF5695" s="122">
        <v>0</v>
      </c>
      <c r="AG5695" s="122">
        <v>0</v>
      </c>
      <c r="AH5695" s="122">
        <v>0</v>
      </c>
      <c r="AI5695" s="122">
        <v>0</v>
      </c>
      <c r="AJ5695" s="122">
        <v>0</v>
      </c>
      <c r="AK5695" s="122">
        <v>0</v>
      </c>
      <c r="AL5695" s="122">
        <v>0</v>
      </c>
    </row>
    <row r="5696" spans="1:38" hidden="1" x14ac:dyDescent="0.25">
      <c r="A5696" s="122" t="s">
        <v>2080</v>
      </c>
      <c r="B5696" s="122">
        <v>1</v>
      </c>
      <c r="C5696" s="122" t="s">
        <v>2293</v>
      </c>
      <c r="D5696" s="122" t="s">
        <v>2138</v>
      </c>
      <c r="E5696" s="122">
        <v>103</v>
      </c>
      <c r="F5696" s="122">
        <v>9.4002104000000003E-4</v>
      </c>
      <c r="G5696" s="122">
        <v>9.4002104000000003E-4</v>
      </c>
      <c r="H5696" s="122">
        <v>9.4002104000000003E-4</v>
      </c>
      <c r="I5696" s="122">
        <v>1.1750246900000001E-3</v>
      </c>
      <c r="J5696" s="122">
        <v>1.2925273199999999E-3</v>
      </c>
      <c r="K5696" s="122">
        <v>1.62426943E-3</v>
      </c>
      <c r="L5696" s="122">
        <v>1.8036910500000001E-3</v>
      </c>
      <c r="M5696" s="122">
        <v>1.9061401799999999E-3</v>
      </c>
      <c r="N5696" s="122">
        <v>2.3372643700000002E-3</v>
      </c>
      <c r="O5696" s="122">
        <v>2.37176023E-3</v>
      </c>
      <c r="P5696" s="122">
        <v>3.8400528600000001E-3</v>
      </c>
      <c r="Q5696" s="122">
        <v>4.2541416400000004E-3</v>
      </c>
      <c r="R5696" s="122">
        <v>1.0635363760000001E-2</v>
      </c>
      <c r="S5696" s="122">
        <v>9.9794690799999992E-3</v>
      </c>
      <c r="T5696" s="122">
        <v>1.009846901E-2</v>
      </c>
      <c r="U5696" s="122">
        <v>8.8245838800000004E-3</v>
      </c>
      <c r="V5696" s="122">
        <v>1.2685606990000001E-2</v>
      </c>
      <c r="W5696" s="122">
        <v>9.9060160500000008E-3</v>
      </c>
      <c r="X5696" s="122">
        <v>1.016561889E-2</v>
      </c>
      <c r="Y5696" s="122">
        <v>8.0054190999999993E-3</v>
      </c>
      <c r="Z5696" s="122">
        <v>9.3795331700000008E-3</v>
      </c>
      <c r="AA5696" s="122">
        <v>6.96816372E-3</v>
      </c>
      <c r="AB5696" s="122">
        <v>7.0110106499999998E-3</v>
      </c>
      <c r="AC5696" s="122">
        <v>5.0740357499999998E-3</v>
      </c>
      <c r="AD5696" s="122">
        <v>1.0249169840000001E-2</v>
      </c>
      <c r="AE5696" s="122">
        <v>2.79744423E-3</v>
      </c>
      <c r="AF5696" s="122">
        <v>8.4345163000000003E-4</v>
      </c>
      <c r="AG5696" s="122">
        <v>8.5635417000000001E-4</v>
      </c>
      <c r="AH5696" s="122">
        <v>1.0124871399999999E-3</v>
      </c>
      <c r="AI5696" s="122">
        <v>8.5296994999999997E-4</v>
      </c>
      <c r="AJ5696" s="122">
        <v>7.3753778000000005E-4</v>
      </c>
      <c r="AK5696" s="122">
        <v>9.2868503000000005E-4</v>
      </c>
      <c r="AL5696" s="122">
        <v>0</v>
      </c>
    </row>
    <row r="5697" spans="1:38" hidden="1" x14ac:dyDescent="0.25">
      <c r="A5697" s="122" t="s">
        <v>2080</v>
      </c>
      <c r="B5697" s="122">
        <v>1</v>
      </c>
      <c r="C5697" s="122" t="s">
        <v>2293</v>
      </c>
      <c r="D5697" s="122" t="s">
        <v>2139</v>
      </c>
      <c r="E5697" s="122">
        <v>103</v>
      </c>
      <c r="F5697" s="122">
        <v>0</v>
      </c>
      <c r="G5697" s="122">
        <v>0</v>
      </c>
      <c r="H5697" s="122">
        <v>0</v>
      </c>
      <c r="I5697" s="122">
        <v>0</v>
      </c>
      <c r="J5697" s="122">
        <v>0</v>
      </c>
      <c r="K5697" s="122">
        <v>0</v>
      </c>
      <c r="L5697" s="122">
        <v>0</v>
      </c>
      <c r="M5697" s="122">
        <v>0</v>
      </c>
      <c r="N5697" s="122">
        <v>0</v>
      </c>
      <c r="O5697" s="122">
        <v>0</v>
      </c>
      <c r="P5697" s="122">
        <v>0</v>
      </c>
      <c r="Q5697" s="122">
        <v>0</v>
      </c>
      <c r="R5697" s="122">
        <v>0</v>
      </c>
      <c r="S5697" s="122">
        <v>0</v>
      </c>
      <c r="T5697" s="122">
        <v>0</v>
      </c>
      <c r="U5697" s="122">
        <v>0</v>
      </c>
      <c r="V5697" s="122">
        <v>0</v>
      </c>
      <c r="W5697" s="122">
        <v>0</v>
      </c>
      <c r="X5697" s="122">
        <v>0</v>
      </c>
      <c r="Y5697" s="122">
        <v>0</v>
      </c>
      <c r="Z5697" s="122">
        <v>0</v>
      </c>
      <c r="AA5697" s="122">
        <v>7.8687928900000002E-3</v>
      </c>
      <c r="AB5697" s="122">
        <v>7.9171782199999995E-3</v>
      </c>
      <c r="AC5697" s="122">
        <v>2.7276942000000002E-4</v>
      </c>
      <c r="AD5697" s="122">
        <v>1.4935809000000001E-4</v>
      </c>
      <c r="AE5697" s="122">
        <v>2.7368229000000001E-4</v>
      </c>
      <c r="AF5697" s="122">
        <v>2.3903026000000001E-4</v>
      </c>
      <c r="AG5697" s="122">
        <v>2.3465428000000001E-4</v>
      </c>
      <c r="AH5697" s="122">
        <v>2.1948485999999999E-4</v>
      </c>
      <c r="AI5697" s="122">
        <v>1.9852427E-4</v>
      </c>
      <c r="AJ5697" s="122">
        <v>1.2520165E-4</v>
      </c>
      <c r="AK5697" s="122">
        <v>1.4496600999999999E-4</v>
      </c>
      <c r="AL5697" s="122">
        <v>0</v>
      </c>
    </row>
    <row r="5698" spans="1:38" hidden="1" x14ac:dyDescent="0.25">
      <c r="A5698" s="122" t="s">
        <v>2080</v>
      </c>
      <c r="B5698" s="122">
        <v>1</v>
      </c>
      <c r="C5698" s="122" t="s">
        <v>2293</v>
      </c>
      <c r="D5698" s="122" t="s">
        <v>2140</v>
      </c>
      <c r="E5698" s="122">
        <v>103</v>
      </c>
      <c r="F5698" s="122">
        <v>1.0238070500000001E-3</v>
      </c>
      <c r="G5698" s="122">
        <v>1.0238070500000001E-3</v>
      </c>
      <c r="H5698" s="122">
        <v>1.0238070500000001E-3</v>
      </c>
      <c r="I5698" s="122">
        <v>1.2797584100000001E-3</v>
      </c>
      <c r="J5698" s="122">
        <v>1.4077357E-3</v>
      </c>
      <c r="K5698" s="122">
        <v>1.76904546E-3</v>
      </c>
      <c r="L5698" s="122">
        <v>1.96445921E-3</v>
      </c>
      <c r="M5698" s="122">
        <v>2.0760402600000002E-3</v>
      </c>
      <c r="N5698" s="122">
        <v>2.54559193E-3</v>
      </c>
      <c r="O5698" s="122">
        <v>2.5831628899999999E-3</v>
      </c>
      <c r="P5698" s="122">
        <v>4.1823292000000003E-3</v>
      </c>
      <c r="Q5698" s="122">
        <v>4.6333256199999999E-3</v>
      </c>
      <c r="R5698" s="122">
        <v>1.1583325320000001E-2</v>
      </c>
      <c r="S5698" s="122">
        <v>1.086896993E-2</v>
      </c>
      <c r="T5698" s="122">
        <v>1.0998574929999999E-2</v>
      </c>
      <c r="U5698" s="122">
        <v>9.6111461600000003E-3</v>
      </c>
      <c r="V5698" s="122">
        <v>1.381631482E-2</v>
      </c>
      <c r="W5698" s="122">
        <v>1.078896903E-2</v>
      </c>
      <c r="X5698" s="122">
        <v>1.107171079E-2</v>
      </c>
      <c r="Y5698" s="122">
        <v>8.7189662699999997E-3</v>
      </c>
      <c r="Z5698" s="122">
        <v>1.1081890820000001E-2</v>
      </c>
      <c r="AA5698" s="122">
        <v>0</v>
      </c>
      <c r="AB5698" s="122">
        <v>0</v>
      </c>
      <c r="AC5698" s="122">
        <v>1.3756967E-2</v>
      </c>
      <c r="AD5698" s="122">
        <v>1.128932E-2</v>
      </c>
      <c r="AE5698" s="122">
        <v>1.1247460000000001E-2</v>
      </c>
      <c r="AF5698" s="122">
        <v>9.8564199999999994E-3</v>
      </c>
      <c r="AG5698" s="122">
        <v>1.333724E-2</v>
      </c>
      <c r="AH5698" s="122">
        <v>1.1527600000000001E-2</v>
      </c>
      <c r="AI5698" s="122">
        <v>9.7404999999999992E-3</v>
      </c>
      <c r="AJ5698" s="122">
        <v>1.22682E-2</v>
      </c>
      <c r="AK5698" s="122">
        <v>1.482005E-2</v>
      </c>
      <c r="AL5698" s="122">
        <v>0</v>
      </c>
    </row>
    <row r="5699" spans="1:38" hidden="1" x14ac:dyDescent="0.25">
      <c r="A5699" s="122" t="s">
        <v>2080</v>
      </c>
      <c r="B5699" s="122">
        <v>1</v>
      </c>
      <c r="C5699" s="122" t="s">
        <v>2293</v>
      </c>
      <c r="D5699" s="122" t="s">
        <v>2211</v>
      </c>
      <c r="E5699" s="122">
        <v>103</v>
      </c>
      <c r="F5699" s="122">
        <v>0</v>
      </c>
      <c r="G5699" s="122">
        <v>0</v>
      </c>
      <c r="H5699" s="122">
        <v>0</v>
      </c>
      <c r="I5699" s="122">
        <v>0</v>
      </c>
      <c r="J5699" s="122">
        <v>0</v>
      </c>
      <c r="K5699" s="122">
        <v>0</v>
      </c>
      <c r="L5699" s="122">
        <v>0</v>
      </c>
      <c r="M5699" s="122">
        <v>0</v>
      </c>
      <c r="N5699" s="122">
        <v>0</v>
      </c>
      <c r="O5699" s="122">
        <v>0</v>
      </c>
      <c r="P5699" s="122">
        <v>0</v>
      </c>
      <c r="Q5699" s="122">
        <v>0</v>
      </c>
      <c r="R5699" s="122">
        <v>0</v>
      </c>
      <c r="S5699" s="122">
        <v>0</v>
      </c>
      <c r="T5699" s="122">
        <v>0</v>
      </c>
      <c r="U5699" s="122">
        <v>0</v>
      </c>
      <c r="V5699" s="122">
        <v>0</v>
      </c>
      <c r="W5699" s="122">
        <v>0</v>
      </c>
      <c r="X5699" s="122">
        <v>0</v>
      </c>
      <c r="Y5699" s="122">
        <v>0</v>
      </c>
      <c r="Z5699" s="122">
        <v>0</v>
      </c>
      <c r="AA5699" s="122">
        <v>0</v>
      </c>
      <c r="AB5699" s="122">
        <v>0</v>
      </c>
      <c r="AC5699" s="122">
        <v>0</v>
      </c>
      <c r="AD5699" s="122">
        <v>0</v>
      </c>
      <c r="AE5699" s="122">
        <v>0</v>
      </c>
      <c r="AF5699" s="122">
        <v>0</v>
      </c>
      <c r="AG5699" s="122">
        <v>0</v>
      </c>
      <c r="AH5699" s="122">
        <v>0</v>
      </c>
      <c r="AI5699" s="122">
        <v>0</v>
      </c>
      <c r="AJ5699" s="122">
        <v>0</v>
      </c>
      <c r="AK5699" s="122">
        <v>0</v>
      </c>
      <c r="AL5699" s="122">
        <v>0</v>
      </c>
    </row>
    <row r="5700" spans="1:38" hidden="1" x14ac:dyDescent="0.25">
      <c r="A5700" s="122" t="s">
        <v>2080</v>
      </c>
      <c r="B5700" s="122">
        <v>1</v>
      </c>
      <c r="C5700" s="122" t="s">
        <v>2293</v>
      </c>
      <c r="D5700" s="122" t="s">
        <v>2141</v>
      </c>
      <c r="E5700" s="122">
        <v>103</v>
      </c>
      <c r="F5700" s="122">
        <v>0</v>
      </c>
      <c r="G5700" s="122">
        <v>0</v>
      </c>
      <c r="H5700" s="122">
        <v>0</v>
      </c>
      <c r="I5700" s="122">
        <v>0</v>
      </c>
      <c r="J5700" s="122">
        <v>0</v>
      </c>
      <c r="K5700" s="122">
        <v>0</v>
      </c>
      <c r="L5700" s="122">
        <v>0</v>
      </c>
      <c r="M5700" s="122">
        <v>0</v>
      </c>
      <c r="N5700" s="122">
        <v>0</v>
      </c>
      <c r="O5700" s="122">
        <v>0</v>
      </c>
      <c r="P5700" s="122">
        <v>0</v>
      </c>
      <c r="Q5700" s="122">
        <v>0</v>
      </c>
      <c r="R5700" s="122">
        <v>0</v>
      </c>
      <c r="S5700" s="122">
        <v>0</v>
      </c>
      <c r="T5700" s="122">
        <v>0</v>
      </c>
      <c r="U5700" s="122">
        <v>0</v>
      </c>
      <c r="V5700" s="122">
        <v>0</v>
      </c>
      <c r="W5700" s="122">
        <v>0</v>
      </c>
      <c r="X5700" s="122">
        <v>0</v>
      </c>
      <c r="Y5700" s="122">
        <v>0</v>
      </c>
      <c r="Z5700" s="122">
        <v>0</v>
      </c>
      <c r="AA5700" s="122">
        <v>0</v>
      </c>
      <c r="AB5700" s="122">
        <v>0</v>
      </c>
      <c r="AC5700" s="122">
        <v>0</v>
      </c>
      <c r="AD5700" s="122">
        <v>0</v>
      </c>
      <c r="AE5700" s="122">
        <v>0</v>
      </c>
      <c r="AF5700" s="122">
        <v>0</v>
      </c>
      <c r="AG5700" s="122">
        <v>0</v>
      </c>
      <c r="AH5700" s="122">
        <v>0</v>
      </c>
      <c r="AI5700" s="122">
        <v>0</v>
      </c>
      <c r="AJ5700" s="122">
        <v>0</v>
      </c>
      <c r="AK5700" s="122">
        <v>0</v>
      </c>
      <c r="AL5700" s="122">
        <v>0</v>
      </c>
    </row>
    <row r="5701" spans="1:38" hidden="1" x14ac:dyDescent="0.25">
      <c r="A5701" s="122" t="s">
        <v>2080</v>
      </c>
      <c r="B5701" s="122">
        <v>1</v>
      </c>
      <c r="C5701" s="122" t="s">
        <v>2293</v>
      </c>
      <c r="D5701" s="122" t="s">
        <v>2142</v>
      </c>
      <c r="E5701" s="122">
        <v>103</v>
      </c>
      <c r="F5701" s="122">
        <v>5.3876879E-4</v>
      </c>
      <c r="G5701" s="122">
        <v>5.3876879E-4</v>
      </c>
      <c r="H5701" s="122">
        <v>5.3876879E-4</v>
      </c>
      <c r="I5701" s="122">
        <v>6.7346139000000005E-4</v>
      </c>
      <c r="J5701" s="122">
        <v>7.4080768999999996E-4</v>
      </c>
      <c r="K5701" s="122">
        <v>9.3094225000000001E-4</v>
      </c>
      <c r="L5701" s="122">
        <v>1.03377778E-3</v>
      </c>
      <c r="M5701" s="122">
        <v>1.0924960899999999E-3</v>
      </c>
      <c r="N5701" s="122">
        <v>1.3395924500000001E-3</v>
      </c>
      <c r="O5701" s="122">
        <v>1.3593648600000001E-3</v>
      </c>
      <c r="P5701" s="122">
        <v>2.2009102499999998E-3</v>
      </c>
      <c r="Q5701" s="122">
        <v>2.43824357E-3</v>
      </c>
      <c r="R5701" s="122">
        <v>6.0956129499999999E-3</v>
      </c>
      <c r="S5701" s="122">
        <v>5.7196908299999996E-3</v>
      </c>
      <c r="T5701" s="122">
        <v>5.7878936499999997E-3</v>
      </c>
      <c r="U5701" s="122">
        <v>5.0577731400000001E-3</v>
      </c>
      <c r="V5701" s="122">
        <v>7.2707020400000003E-3</v>
      </c>
      <c r="W5701" s="122">
        <v>5.6775909400000003E-3</v>
      </c>
      <c r="X5701" s="122">
        <v>5.8263806999999997E-3</v>
      </c>
      <c r="Y5701" s="122">
        <v>4.5882713799999999E-3</v>
      </c>
      <c r="Z5701" s="122">
        <v>5.3985231999999998E-3</v>
      </c>
      <c r="AA5701" s="122">
        <v>6.7407480000000004E-4</v>
      </c>
      <c r="AB5701" s="122">
        <v>6.7822054999999997E-4</v>
      </c>
      <c r="AC5701" s="122">
        <v>3.2816452899999998E-3</v>
      </c>
      <c r="AD5701" s="122">
        <v>4.1498152500000001E-3</v>
      </c>
      <c r="AE5701" s="122">
        <v>5.1412113899999999E-3</v>
      </c>
      <c r="AF5701" s="122">
        <v>6.2161520399999998E-3</v>
      </c>
      <c r="AG5701" s="122">
        <v>7.6550154800000001E-3</v>
      </c>
      <c r="AH5701" s="122">
        <v>7.6502369999999998E-3</v>
      </c>
      <c r="AI5701" s="122">
        <v>7.8611840299999992E-3</v>
      </c>
      <c r="AJ5701" s="122">
        <v>7.6756122100000001E-3</v>
      </c>
      <c r="AK5701" s="122">
        <v>5.4810534099999997E-3</v>
      </c>
      <c r="AL5701" s="122">
        <v>0</v>
      </c>
    </row>
    <row r="5702" spans="1:38" hidden="1" x14ac:dyDescent="0.25">
      <c r="A5702" s="122" t="s">
        <v>2080</v>
      </c>
      <c r="B5702" s="122">
        <v>1</v>
      </c>
      <c r="C5702" s="122" t="s">
        <v>2293</v>
      </c>
      <c r="D5702" s="122" t="s">
        <v>2143</v>
      </c>
      <c r="E5702" s="122">
        <v>103</v>
      </c>
      <c r="F5702" s="122">
        <v>8.1169759999999994E-5</v>
      </c>
      <c r="G5702" s="122">
        <v>8.1169759999999994E-5</v>
      </c>
      <c r="H5702" s="122">
        <v>8.1169759999999994E-5</v>
      </c>
      <c r="I5702" s="122">
        <v>1.014622E-4</v>
      </c>
      <c r="J5702" s="122">
        <v>1.1160841999999999E-4</v>
      </c>
      <c r="K5702" s="122">
        <v>1.4025354E-4</v>
      </c>
      <c r="L5702" s="122">
        <v>1.5574657000000001E-4</v>
      </c>
      <c r="M5702" s="122">
        <v>1.6459352E-4</v>
      </c>
      <c r="N5702" s="122">
        <v>2.0181994000000001E-4</v>
      </c>
      <c r="O5702" s="122">
        <v>2.0480005000000001E-4</v>
      </c>
      <c r="P5702" s="122">
        <v>3.3158432999999998E-4</v>
      </c>
      <c r="Q5702" s="122">
        <v>3.6734081999999999E-4</v>
      </c>
      <c r="R5702" s="122">
        <v>9.1835365999999997E-4</v>
      </c>
      <c r="S5702" s="122">
        <v>8.6171868999999999E-4</v>
      </c>
      <c r="T5702" s="122">
        <v>8.7199371000000003E-4</v>
      </c>
      <c r="U5702" s="122">
        <v>7.6199529000000005E-4</v>
      </c>
      <c r="V5702" s="122">
        <v>1.0953908699999999E-3</v>
      </c>
      <c r="W5702" s="122">
        <v>8.5537529000000005E-4</v>
      </c>
      <c r="X5702" s="122">
        <v>8.7779131999999997E-4</v>
      </c>
      <c r="Y5702" s="122">
        <v>6.9125993999999999E-4</v>
      </c>
      <c r="Z5702" s="122">
        <v>8.1333174999999997E-4</v>
      </c>
      <c r="AA5702" s="122">
        <v>1.9809549480000001E-2</v>
      </c>
      <c r="AB5702" s="122">
        <v>1.9931358860000001E-2</v>
      </c>
      <c r="AC5702" s="122">
        <v>6.8669236999999996E-4</v>
      </c>
      <c r="AD5702" s="122">
        <v>8.2754000000000001E-5</v>
      </c>
      <c r="AE5702" s="122">
        <v>9.1816689999999997E-5</v>
      </c>
      <c r="AF5702" s="122">
        <v>8.0015389999999999E-5</v>
      </c>
      <c r="AG5702" s="122">
        <v>7.8894829999999998E-5</v>
      </c>
      <c r="AH5702" s="122">
        <v>7.3617250000000001E-5</v>
      </c>
      <c r="AI5702" s="122">
        <v>6.6014829999999999E-5</v>
      </c>
      <c r="AJ5702" s="122">
        <v>4.2265719999999999E-5</v>
      </c>
      <c r="AK5702" s="122">
        <v>4.890858E-5</v>
      </c>
      <c r="AL5702" s="122">
        <v>0</v>
      </c>
    </row>
    <row r="5703" spans="1:38" hidden="1" x14ac:dyDescent="0.25">
      <c r="A5703" s="122" t="s">
        <v>2080</v>
      </c>
      <c r="B5703" s="122">
        <v>1</v>
      </c>
      <c r="C5703" s="122" t="s">
        <v>2293</v>
      </c>
      <c r="D5703" s="122" t="s">
        <v>2177</v>
      </c>
      <c r="E5703" s="122">
        <v>103</v>
      </c>
      <c r="F5703" s="122">
        <v>0</v>
      </c>
      <c r="G5703" s="122">
        <v>0</v>
      </c>
      <c r="H5703" s="122">
        <v>0</v>
      </c>
      <c r="I5703" s="122">
        <v>0</v>
      </c>
      <c r="J5703" s="122">
        <v>0</v>
      </c>
      <c r="K5703" s="122">
        <v>0</v>
      </c>
      <c r="L5703" s="122">
        <v>0</v>
      </c>
      <c r="M5703" s="122">
        <v>0</v>
      </c>
      <c r="N5703" s="122">
        <v>0</v>
      </c>
      <c r="O5703" s="122">
        <v>0</v>
      </c>
      <c r="P5703" s="122">
        <v>0</v>
      </c>
      <c r="Q5703" s="122">
        <v>0</v>
      </c>
      <c r="R5703" s="122">
        <v>0</v>
      </c>
      <c r="S5703" s="122">
        <v>0</v>
      </c>
      <c r="T5703" s="122">
        <v>0</v>
      </c>
      <c r="U5703" s="122">
        <v>0</v>
      </c>
      <c r="V5703" s="122">
        <v>0</v>
      </c>
      <c r="W5703" s="122">
        <v>0</v>
      </c>
      <c r="X5703" s="122">
        <v>0</v>
      </c>
      <c r="Y5703" s="122">
        <v>0</v>
      </c>
      <c r="Z5703" s="122">
        <v>0</v>
      </c>
      <c r="AA5703" s="122">
        <v>0</v>
      </c>
      <c r="AB5703" s="122">
        <v>0</v>
      </c>
      <c r="AC5703" s="122">
        <v>0</v>
      </c>
      <c r="AD5703" s="122">
        <v>0</v>
      </c>
      <c r="AE5703" s="122">
        <v>0</v>
      </c>
      <c r="AF5703" s="122">
        <v>0</v>
      </c>
      <c r="AG5703" s="122">
        <v>0</v>
      </c>
      <c r="AH5703" s="122">
        <v>0</v>
      </c>
      <c r="AI5703" s="122">
        <v>0</v>
      </c>
      <c r="AJ5703" s="122">
        <v>0</v>
      </c>
      <c r="AK5703" s="122">
        <v>0</v>
      </c>
      <c r="AL5703" s="122">
        <v>0</v>
      </c>
    </row>
    <row r="5704" spans="1:38" hidden="1" x14ac:dyDescent="0.25">
      <c r="A5704" s="122" t="s">
        <v>2080</v>
      </c>
      <c r="B5704" s="122">
        <v>1</v>
      </c>
      <c r="C5704" s="122" t="s">
        <v>2293</v>
      </c>
      <c r="D5704" s="122" t="s">
        <v>2144</v>
      </c>
      <c r="E5704" s="122">
        <v>103</v>
      </c>
      <c r="F5704" s="122">
        <v>3.94933E-6</v>
      </c>
      <c r="G5704" s="122">
        <v>3.94933E-6</v>
      </c>
      <c r="H5704" s="122">
        <v>3.94933E-6</v>
      </c>
      <c r="I5704" s="122">
        <v>4.9378700000000002E-6</v>
      </c>
      <c r="J5704" s="122">
        <v>5.4305300000000003E-6</v>
      </c>
      <c r="K5704" s="122">
        <v>6.8247899999999996E-6</v>
      </c>
      <c r="L5704" s="122">
        <v>7.5782700000000004E-6</v>
      </c>
      <c r="M5704" s="122">
        <v>8.0097500000000007E-6</v>
      </c>
      <c r="N5704" s="122">
        <v>9.8209999999999997E-6</v>
      </c>
      <c r="O5704" s="122">
        <v>9.9659000000000006E-6</v>
      </c>
      <c r="P5704" s="122">
        <v>1.6135419999999999E-5</v>
      </c>
      <c r="Q5704" s="122">
        <v>1.7875830000000001E-5</v>
      </c>
      <c r="R5704" s="122">
        <v>4.4688770000000003E-5</v>
      </c>
      <c r="S5704" s="122">
        <v>4.1932450000000002E-5</v>
      </c>
      <c r="T5704" s="122">
        <v>4.2433160000000003E-5</v>
      </c>
      <c r="U5704" s="122">
        <v>3.7079909999999998E-5</v>
      </c>
      <c r="V5704" s="122">
        <v>5.3303880000000002E-5</v>
      </c>
      <c r="W5704" s="122">
        <v>4.162333E-5</v>
      </c>
      <c r="X5704" s="122">
        <v>4.2714910000000001E-5</v>
      </c>
      <c r="Y5704" s="122">
        <v>3.363773E-5</v>
      </c>
      <c r="Z5704" s="122">
        <v>3.9578630000000003E-5</v>
      </c>
      <c r="AA5704" s="122">
        <v>1.10052999E-3</v>
      </c>
      <c r="AB5704" s="122">
        <v>1.1072984300000001E-3</v>
      </c>
      <c r="AC5704" s="122">
        <v>3.814895E-5</v>
      </c>
      <c r="AD5704" s="122">
        <v>9.8844340000000001E-5</v>
      </c>
      <c r="AE5704" s="122">
        <v>1.2242279E-4</v>
      </c>
      <c r="AF5704" s="122">
        <v>1.0668826E-4</v>
      </c>
      <c r="AG5704" s="122">
        <v>1.0519257E-4</v>
      </c>
      <c r="AH5704" s="122">
        <v>9.8156870000000007E-5</v>
      </c>
      <c r="AI5704" s="122">
        <v>8.8018700000000005E-5</v>
      </c>
      <c r="AJ5704" s="122">
        <v>5.6353220000000003E-5</v>
      </c>
      <c r="AK5704" s="122">
        <v>6.521144E-5</v>
      </c>
      <c r="AL5704" s="122">
        <v>0</v>
      </c>
    </row>
    <row r="5705" spans="1:38" hidden="1" x14ac:dyDescent="0.25">
      <c r="A5705" s="122" t="s">
        <v>2080</v>
      </c>
      <c r="B5705" s="122">
        <v>1</v>
      </c>
      <c r="C5705" s="122" t="s">
        <v>2293</v>
      </c>
      <c r="D5705" s="122" t="s">
        <v>2145</v>
      </c>
      <c r="E5705" s="122">
        <v>103</v>
      </c>
      <c r="F5705" s="122">
        <v>0</v>
      </c>
      <c r="G5705" s="122">
        <v>0</v>
      </c>
      <c r="H5705" s="122">
        <v>0</v>
      </c>
      <c r="I5705" s="122">
        <v>0</v>
      </c>
      <c r="J5705" s="122">
        <v>0</v>
      </c>
      <c r="K5705" s="122">
        <v>0</v>
      </c>
      <c r="L5705" s="122">
        <v>0</v>
      </c>
      <c r="M5705" s="122">
        <v>0</v>
      </c>
      <c r="N5705" s="122">
        <v>0</v>
      </c>
      <c r="O5705" s="122">
        <v>0</v>
      </c>
      <c r="P5705" s="122">
        <v>0</v>
      </c>
      <c r="Q5705" s="122">
        <v>0</v>
      </c>
      <c r="R5705" s="122">
        <v>0</v>
      </c>
      <c r="S5705" s="122">
        <v>0</v>
      </c>
      <c r="T5705" s="122">
        <v>0</v>
      </c>
      <c r="U5705" s="122">
        <v>0</v>
      </c>
      <c r="V5705" s="122">
        <v>0</v>
      </c>
      <c r="W5705" s="122">
        <v>0</v>
      </c>
      <c r="X5705" s="122">
        <v>0</v>
      </c>
      <c r="Y5705" s="122">
        <v>0</v>
      </c>
      <c r="Z5705" s="122">
        <v>0</v>
      </c>
      <c r="AA5705" s="122">
        <v>0</v>
      </c>
      <c r="AB5705" s="122">
        <v>0</v>
      </c>
      <c r="AC5705" s="122">
        <v>0</v>
      </c>
      <c r="AD5705" s="122">
        <v>0</v>
      </c>
      <c r="AE5705" s="122">
        <v>0</v>
      </c>
      <c r="AF5705" s="122">
        <v>0</v>
      </c>
      <c r="AG5705" s="122">
        <v>0</v>
      </c>
      <c r="AH5705" s="122">
        <v>0</v>
      </c>
      <c r="AI5705" s="122">
        <v>0</v>
      </c>
      <c r="AJ5705" s="122">
        <v>0</v>
      </c>
      <c r="AK5705" s="122">
        <v>0</v>
      </c>
      <c r="AL5705" s="122">
        <v>0</v>
      </c>
    </row>
    <row r="5706" spans="1:38" hidden="1" x14ac:dyDescent="0.25">
      <c r="A5706" s="122" t="s">
        <v>2080</v>
      </c>
      <c r="B5706" s="122">
        <v>1</v>
      </c>
      <c r="C5706" s="122" t="s">
        <v>2293</v>
      </c>
      <c r="D5706" s="122" t="s">
        <v>2146</v>
      </c>
      <c r="E5706" s="122">
        <v>103</v>
      </c>
      <c r="F5706" s="122">
        <v>3.3504100000000003E-5</v>
      </c>
      <c r="G5706" s="122">
        <v>3.3504100000000003E-5</v>
      </c>
      <c r="H5706" s="122">
        <v>3.3504100000000003E-5</v>
      </c>
      <c r="I5706" s="122">
        <v>4.1880930000000003E-5</v>
      </c>
      <c r="J5706" s="122">
        <v>4.6068539999999997E-5</v>
      </c>
      <c r="K5706" s="122">
        <v>5.7893989999999998E-5</v>
      </c>
      <c r="L5706" s="122">
        <v>6.4288910000000001E-5</v>
      </c>
      <c r="M5706" s="122">
        <v>6.7940390000000004E-5</v>
      </c>
      <c r="N5706" s="122">
        <v>8.3306229999999994E-5</v>
      </c>
      <c r="O5706" s="122">
        <v>8.4536269999999997E-5</v>
      </c>
      <c r="P5706" s="122">
        <v>1.3686931999999999E-4</v>
      </c>
      <c r="Q5706" s="122">
        <v>1.5162819000000001E-4</v>
      </c>
      <c r="R5706" s="122">
        <v>3.7907289000000001E-4</v>
      </c>
      <c r="S5706" s="122">
        <v>3.5569407999999999E-4</v>
      </c>
      <c r="T5706" s="122">
        <v>3.5993643000000001E-4</v>
      </c>
      <c r="U5706" s="122">
        <v>3.1453120999999998E-4</v>
      </c>
      <c r="V5706" s="122">
        <v>4.5214917999999998E-4</v>
      </c>
      <c r="W5706" s="122">
        <v>3.5307622000000001E-4</v>
      </c>
      <c r="X5706" s="122">
        <v>3.6232889E-4</v>
      </c>
      <c r="Y5706" s="122">
        <v>2.8533386000000001E-4</v>
      </c>
      <c r="Z5706" s="122">
        <v>3.3572202999999998E-4</v>
      </c>
      <c r="AA5706" s="122">
        <v>3.2285088499999998E-3</v>
      </c>
      <c r="AB5706" s="122">
        <v>3.24836176E-3</v>
      </c>
      <c r="AC5706" s="122">
        <v>2.1334319300000001E-3</v>
      </c>
      <c r="AD5706" s="122">
        <v>2.42690273E-3</v>
      </c>
      <c r="AE5706" s="122">
        <v>5.1692865699999998E-3</v>
      </c>
      <c r="AF5706" s="122">
        <v>4.6716999700000001E-3</v>
      </c>
      <c r="AG5706" s="122">
        <v>3.4780153799999999E-3</v>
      </c>
      <c r="AH5706" s="122">
        <v>4.0875404499999997E-3</v>
      </c>
      <c r="AI5706" s="122">
        <v>3.7662633400000001E-3</v>
      </c>
      <c r="AJ5706" s="122">
        <v>3.35499206E-3</v>
      </c>
      <c r="AK5706" s="122">
        <v>3.5853122200000002E-3</v>
      </c>
      <c r="AL5706" s="122">
        <v>0</v>
      </c>
    </row>
    <row r="5707" spans="1:38" hidden="1" x14ac:dyDescent="0.25">
      <c r="A5707" s="122" t="s">
        <v>2080</v>
      </c>
      <c r="B5707" s="122">
        <v>1</v>
      </c>
      <c r="C5707" s="122" t="s">
        <v>2293</v>
      </c>
      <c r="D5707" s="122" t="s">
        <v>2147</v>
      </c>
      <c r="E5707" s="122">
        <v>103</v>
      </c>
      <c r="F5707" s="122">
        <v>0</v>
      </c>
      <c r="G5707" s="122">
        <v>0</v>
      </c>
      <c r="H5707" s="122">
        <v>0</v>
      </c>
      <c r="I5707" s="122">
        <v>0</v>
      </c>
      <c r="J5707" s="122">
        <v>0</v>
      </c>
      <c r="K5707" s="122">
        <v>0</v>
      </c>
      <c r="L5707" s="122">
        <v>0</v>
      </c>
      <c r="M5707" s="122">
        <v>0</v>
      </c>
      <c r="N5707" s="122">
        <v>0</v>
      </c>
      <c r="O5707" s="122">
        <v>0</v>
      </c>
      <c r="P5707" s="122">
        <v>0</v>
      </c>
      <c r="Q5707" s="122">
        <v>0</v>
      </c>
      <c r="R5707" s="122">
        <v>0</v>
      </c>
      <c r="S5707" s="122">
        <v>0</v>
      </c>
      <c r="T5707" s="122">
        <v>0</v>
      </c>
      <c r="U5707" s="122">
        <v>0</v>
      </c>
      <c r="V5707" s="122">
        <v>0</v>
      </c>
      <c r="W5707" s="122">
        <v>0</v>
      </c>
      <c r="X5707" s="122">
        <v>0</v>
      </c>
      <c r="Y5707" s="122">
        <v>0</v>
      </c>
      <c r="Z5707" s="122">
        <v>0</v>
      </c>
      <c r="AA5707" s="122">
        <v>0</v>
      </c>
      <c r="AB5707" s="122">
        <v>0</v>
      </c>
      <c r="AC5707" s="122">
        <v>0</v>
      </c>
      <c r="AD5707" s="122">
        <v>0</v>
      </c>
      <c r="AE5707" s="122">
        <v>0</v>
      </c>
      <c r="AF5707" s="122">
        <v>0</v>
      </c>
      <c r="AG5707" s="122">
        <v>0</v>
      </c>
      <c r="AH5707" s="122">
        <v>0</v>
      </c>
      <c r="AI5707" s="122">
        <v>0</v>
      </c>
      <c r="AJ5707" s="122">
        <v>0</v>
      </c>
      <c r="AK5707" s="122">
        <v>0</v>
      </c>
      <c r="AL5707" s="122">
        <v>0</v>
      </c>
    </row>
    <row r="5708" spans="1:38" hidden="1" x14ac:dyDescent="0.25">
      <c r="A5708" s="122" t="s">
        <v>2080</v>
      </c>
      <c r="B5708" s="122">
        <v>1</v>
      </c>
      <c r="C5708" s="122" t="s">
        <v>2293</v>
      </c>
      <c r="D5708" s="122" t="s">
        <v>475</v>
      </c>
      <c r="E5708" s="122">
        <v>103</v>
      </c>
      <c r="F5708" s="122">
        <v>0</v>
      </c>
      <c r="G5708" s="122">
        <v>0</v>
      </c>
      <c r="H5708" s="122">
        <v>0</v>
      </c>
      <c r="I5708" s="122">
        <v>0</v>
      </c>
      <c r="J5708" s="122">
        <v>0</v>
      </c>
      <c r="K5708" s="122">
        <v>0</v>
      </c>
      <c r="L5708" s="122">
        <v>0</v>
      </c>
      <c r="M5708" s="122">
        <v>0</v>
      </c>
      <c r="N5708" s="122">
        <v>0</v>
      </c>
      <c r="O5708" s="122">
        <v>0</v>
      </c>
      <c r="P5708" s="122">
        <v>0</v>
      </c>
      <c r="Q5708" s="122">
        <v>0</v>
      </c>
      <c r="R5708" s="122">
        <v>0</v>
      </c>
      <c r="S5708" s="122">
        <v>0</v>
      </c>
      <c r="T5708" s="122">
        <v>0</v>
      </c>
      <c r="U5708" s="122">
        <v>0</v>
      </c>
      <c r="V5708" s="122">
        <v>0</v>
      </c>
      <c r="W5708" s="122">
        <v>0</v>
      </c>
      <c r="X5708" s="122">
        <v>0</v>
      </c>
      <c r="Y5708" s="122">
        <v>0</v>
      </c>
      <c r="Z5708" s="122">
        <v>0</v>
      </c>
      <c r="AA5708" s="122">
        <v>0</v>
      </c>
      <c r="AB5708" s="122">
        <v>0</v>
      </c>
      <c r="AC5708" s="122">
        <v>0</v>
      </c>
      <c r="AD5708" s="122">
        <v>0</v>
      </c>
      <c r="AE5708" s="122">
        <v>0</v>
      </c>
      <c r="AF5708" s="122">
        <v>0</v>
      </c>
      <c r="AG5708" s="122">
        <v>0</v>
      </c>
      <c r="AH5708" s="122">
        <v>0</v>
      </c>
      <c r="AI5708" s="122">
        <v>0</v>
      </c>
      <c r="AJ5708" s="122">
        <v>0</v>
      </c>
      <c r="AK5708" s="122">
        <v>0</v>
      </c>
      <c r="AL5708" s="122">
        <v>0</v>
      </c>
    </row>
    <row r="5709" spans="1:38" hidden="1" x14ac:dyDescent="0.25">
      <c r="A5709" s="122" t="s">
        <v>2080</v>
      </c>
      <c r="B5709" s="122">
        <v>1</v>
      </c>
      <c r="C5709" s="122" t="s">
        <v>2293</v>
      </c>
      <c r="D5709" s="122" t="s">
        <v>2148</v>
      </c>
      <c r="E5709" s="122">
        <v>103</v>
      </c>
      <c r="F5709" s="122">
        <v>0</v>
      </c>
      <c r="G5709" s="122">
        <v>0</v>
      </c>
      <c r="H5709" s="122">
        <v>0</v>
      </c>
      <c r="I5709" s="122">
        <v>0</v>
      </c>
      <c r="J5709" s="122">
        <v>0</v>
      </c>
      <c r="K5709" s="122">
        <v>0</v>
      </c>
      <c r="L5709" s="122">
        <v>0</v>
      </c>
      <c r="M5709" s="122">
        <v>0</v>
      </c>
      <c r="N5709" s="122">
        <v>0</v>
      </c>
      <c r="O5709" s="122">
        <v>0</v>
      </c>
      <c r="P5709" s="122">
        <v>0</v>
      </c>
      <c r="Q5709" s="122">
        <v>0</v>
      </c>
      <c r="R5709" s="122">
        <v>0</v>
      </c>
      <c r="S5709" s="122">
        <v>0</v>
      </c>
      <c r="T5709" s="122">
        <v>0</v>
      </c>
      <c r="U5709" s="122">
        <v>0</v>
      </c>
      <c r="V5709" s="122">
        <v>0</v>
      </c>
      <c r="W5709" s="122">
        <v>0</v>
      </c>
      <c r="X5709" s="122">
        <v>0</v>
      </c>
      <c r="Y5709" s="122">
        <v>0</v>
      </c>
      <c r="Z5709" s="122">
        <v>0</v>
      </c>
      <c r="AA5709" s="122">
        <v>0</v>
      </c>
      <c r="AB5709" s="122">
        <v>0</v>
      </c>
      <c r="AC5709" s="122">
        <v>0</v>
      </c>
      <c r="AD5709" s="122">
        <v>0</v>
      </c>
      <c r="AE5709" s="122">
        <v>0</v>
      </c>
      <c r="AF5709" s="122">
        <v>0</v>
      </c>
      <c r="AG5709" s="122">
        <v>0</v>
      </c>
      <c r="AH5709" s="122">
        <v>0</v>
      </c>
      <c r="AI5709" s="122">
        <v>0</v>
      </c>
      <c r="AJ5709" s="122">
        <v>4.6963700000000001E-6</v>
      </c>
      <c r="AK5709" s="122">
        <v>5.4337500000000003E-6</v>
      </c>
      <c r="AL5709" s="122">
        <v>0</v>
      </c>
    </row>
    <row r="5710" spans="1:38" hidden="1" x14ac:dyDescent="0.25">
      <c r="A5710" s="122" t="s">
        <v>2080</v>
      </c>
      <c r="B5710" s="122">
        <v>1</v>
      </c>
      <c r="C5710" s="122" t="s">
        <v>2293</v>
      </c>
      <c r="D5710" s="122" t="s">
        <v>2149</v>
      </c>
      <c r="E5710" s="122">
        <v>103</v>
      </c>
      <c r="F5710" s="122">
        <v>1.8959360000000001E-5</v>
      </c>
      <c r="G5710" s="122">
        <v>1.8959360000000001E-5</v>
      </c>
      <c r="H5710" s="122">
        <v>1.8959360000000001E-5</v>
      </c>
      <c r="I5710" s="122">
        <v>2.3699199999999998E-5</v>
      </c>
      <c r="J5710" s="122">
        <v>2.6069119999999999E-5</v>
      </c>
      <c r="K5710" s="122">
        <v>3.2760279999999997E-5</v>
      </c>
      <c r="L5710" s="122">
        <v>3.6379559999999997E-5</v>
      </c>
      <c r="M5710" s="122">
        <v>3.8445190000000002E-5</v>
      </c>
      <c r="N5710" s="122">
        <v>4.7140800000000001E-5</v>
      </c>
      <c r="O5710" s="122">
        <v>4.7836320000000003E-5</v>
      </c>
      <c r="P5710" s="122">
        <v>7.7450660000000004E-5</v>
      </c>
      <c r="Q5710" s="122">
        <v>8.5801729999999997E-5</v>
      </c>
      <c r="R5710" s="122">
        <v>2.1450673999999999E-4</v>
      </c>
      <c r="S5710" s="122">
        <v>2.0127736999999999E-4</v>
      </c>
      <c r="T5710" s="122">
        <v>2.0367787999999999E-4</v>
      </c>
      <c r="U5710" s="122">
        <v>1.7798388999999999E-4</v>
      </c>
      <c r="V5710" s="122">
        <v>2.5585798E-4</v>
      </c>
      <c r="W5710" s="122">
        <v>1.9979616999999999E-4</v>
      </c>
      <c r="X5710" s="122">
        <v>2.0503188999999999E-4</v>
      </c>
      <c r="Y5710" s="122">
        <v>1.6146207000000001E-4</v>
      </c>
      <c r="Z5710" s="122">
        <v>1.8997516999999999E-4</v>
      </c>
      <c r="AA5710" s="122">
        <v>6.3968342900000003E-3</v>
      </c>
      <c r="AB5710" s="122">
        <v>6.4361682E-3</v>
      </c>
      <c r="AC5710" s="122">
        <v>2.2174529999999999E-4</v>
      </c>
      <c r="AD5710" s="122">
        <v>4.0486187000000001E-4</v>
      </c>
      <c r="AE5710" s="122">
        <v>4.5347904000000002E-4</v>
      </c>
      <c r="AF5710" s="122">
        <v>3.9539185E-4</v>
      </c>
      <c r="AG5710" s="122">
        <v>3.8946544E-4</v>
      </c>
      <c r="AH5710" s="122">
        <v>3.6361206000000001E-4</v>
      </c>
      <c r="AI5710" s="122">
        <v>3.2669958999999998E-4</v>
      </c>
      <c r="AJ5710" s="122">
        <v>2.2430359E-4</v>
      </c>
      <c r="AK5710" s="122">
        <v>2.4124884000000001E-4</v>
      </c>
      <c r="AL5710" s="122">
        <v>0</v>
      </c>
    </row>
    <row r="5711" spans="1:38" hidden="1" x14ac:dyDescent="0.25">
      <c r="A5711" s="122" t="s">
        <v>2080</v>
      </c>
      <c r="B5711" s="122">
        <v>1</v>
      </c>
      <c r="C5711" s="122" t="s">
        <v>2293</v>
      </c>
      <c r="D5711" s="122" t="s">
        <v>2150</v>
      </c>
      <c r="E5711" s="122">
        <v>103</v>
      </c>
      <c r="F5711" s="122">
        <v>4.0667891599999997E-3</v>
      </c>
      <c r="G5711" s="122">
        <v>4.0667891599999997E-3</v>
      </c>
      <c r="H5711" s="122">
        <v>4.0667891599999997E-3</v>
      </c>
      <c r="I5711" s="122">
        <v>5.0834880600000003E-3</v>
      </c>
      <c r="J5711" s="122">
        <v>5.5918358999999997E-3</v>
      </c>
      <c r="K5711" s="122">
        <v>7.0270414200000004E-3</v>
      </c>
      <c r="L5711" s="122">
        <v>7.8032691100000003E-3</v>
      </c>
      <c r="M5711" s="122">
        <v>8.2464940599999998E-3</v>
      </c>
      <c r="N5711" s="122">
        <v>1.01116533E-2</v>
      </c>
      <c r="O5711" s="122">
        <v>1.0260897079999999E-2</v>
      </c>
      <c r="P5711" s="122">
        <v>1.6613139200000002E-2</v>
      </c>
      <c r="Q5711" s="122">
        <v>1.84046023E-2</v>
      </c>
      <c r="R5711" s="122">
        <v>4.6011541170000003E-2</v>
      </c>
      <c r="S5711" s="122">
        <v>4.3173962859999998E-2</v>
      </c>
      <c r="T5711" s="122">
        <v>4.3688784510000002E-2</v>
      </c>
      <c r="U5711" s="122">
        <v>3.8177609610000003E-2</v>
      </c>
      <c r="V5711" s="122">
        <v>5.4881469090000003E-2</v>
      </c>
      <c r="W5711" s="122">
        <v>4.2856185890000002E-2</v>
      </c>
      <c r="X5711" s="122">
        <v>4.3979292910000002E-2</v>
      </c>
      <c r="Y5711" s="122">
        <v>3.9356445169999997E-2</v>
      </c>
      <c r="Z5711" s="122">
        <v>5.3252442109999999E-2</v>
      </c>
      <c r="AA5711" s="122">
        <v>0</v>
      </c>
      <c r="AB5711" s="122">
        <v>0</v>
      </c>
      <c r="AC5711" s="122">
        <v>1.410695685E-2</v>
      </c>
      <c r="AD5711" s="122">
        <v>1.7613400000000001E-2</v>
      </c>
      <c r="AE5711" s="122">
        <v>1.21394E-2</v>
      </c>
      <c r="AF5711" s="122">
        <v>7.0679000000000002E-3</v>
      </c>
      <c r="AG5711" s="122">
        <v>8.7422999999999997E-3</v>
      </c>
      <c r="AH5711" s="122">
        <v>8.3236999999999998E-3</v>
      </c>
      <c r="AI5711" s="122">
        <v>7.8729000000000004E-3</v>
      </c>
      <c r="AJ5711" s="122">
        <v>6.2532400000000002E-3</v>
      </c>
      <c r="AK5711" s="122">
        <v>9.7727000000000005E-3</v>
      </c>
      <c r="AL5711" s="122">
        <v>0</v>
      </c>
    </row>
    <row r="5712" spans="1:38" hidden="1" x14ac:dyDescent="0.25">
      <c r="A5712" s="122" t="s">
        <v>2080</v>
      </c>
      <c r="B5712" s="122">
        <v>1</v>
      </c>
      <c r="C5712" s="122" t="s">
        <v>2293</v>
      </c>
      <c r="D5712" s="122" t="s">
        <v>2151</v>
      </c>
      <c r="E5712" s="122">
        <v>103</v>
      </c>
      <c r="F5712" s="122">
        <v>0</v>
      </c>
      <c r="G5712" s="122">
        <v>0</v>
      </c>
      <c r="H5712" s="122">
        <v>0</v>
      </c>
      <c r="I5712" s="122">
        <v>0</v>
      </c>
      <c r="J5712" s="122">
        <v>0</v>
      </c>
      <c r="K5712" s="122">
        <v>0</v>
      </c>
      <c r="L5712" s="122">
        <v>0</v>
      </c>
      <c r="M5712" s="122">
        <v>0</v>
      </c>
      <c r="N5712" s="122">
        <v>0</v>
      </c>
      <c r="O5712" s="122">
        <v>0</v>
      </c>
      <c r="P5712" s="122">
        <v>0</v>
      </c>
      <c r="Q5712" s="122">
        <v>0</v>
      </c>
      <c r="R5712" s="122">
        <v>0</v>
      </c>
      <c r="S5712" s="122">
        <v>0</v>
      </c>
      <c r="T5712" s="122">
        <v>0</v>
      </c>
      <c r="U5712" s="122">
        <v>0</v>
      </c>
      <c r="V5712" s="122">
        <v>0</v>
      </c>
      <c r="W5712" s="122">
        <v>0</v>
      </c>
      <c r="X5712" s="122">
        <v>0</v>
      </c>
      <c r="Y5712" s="122">
        <v>0</v>
      </c>
      <c r="Z5712" s="122">
        <v>0</v>
      </c>
      <c r="AA5712" s="122">
        <v>0</v>
      </c>
      <c r="AB5712" s="122">
        <v>0</v>
      </c>
      <c r="AC5712" s="122">
        <v>0</v>
      </c>
      <c r="AD5712" s="122">
        <v>0</v>
      </c>
      <c r="AE5712" s="122">
        <v>0</v>
      </c>
      <c r="AF5712" s="122">
        <v>0</v>
      </c>
      <c r="AG5712" s="122">
        <v>0</v>
      </c>
      <c r="AH5712" s="122">
        <v>0</v>
      </c>
      <c r="AI5712" s="122">
        <v>0</v>
      </c>
      <c r="AJ5712" s="122">
        <v>0</v>
      </c>
      <c r="AK5712" s="122">
        <v>0</v>
      </c>
      <c r="AL5712" s="122">
        <v>0</v>
      </c>
    </row>
    <row r="5713" spans="1:38" hidden="1" x14ac:dyDescent="0.25">
      <c r="A5713" s="122" t="s">
        <v>2080</v>
      </c>
      <c r="B5713" s="122">
        <v>1</v>
      </c>
      <c r="C5713" s="122" t="s">
        <v>2293</v>
      </c>
      <c r="D5713" s="122" t="s">
        <v>2152</v>
      </c>
      <c r="E5713" s="122">
        <v>103</v>
      </c>
      <c r="F5713" s="122">
        <v>1.9836343099999998E-3</v>
      </c>
      <c r="G5713" s="122">
        <v>1.9836343099999998E-3</v>
      </c>
      <c r="H5713" s="122">
        <v>1.9836343099999998E-3</v>
      </c>
      <c r="I5713" s="122">
        <v>2.4795416799999999E-3</v>
      </c>
      <c r="J5713" s="122">
        <v>2.72749617E-3</v>
      </c>
      <c r="K5713" s="122">
        <v>3.4275386599999999E-3</v>
      </c>
      <c r="L5713" s="122">
        <v>3.80615431E-3</v>
      </c>
      <c r="M5713" s="122">
        <v>4.0223435E-3</v>
      </c>
      <c r="N5713" s="122">
        <v>4.9321013699999998E-3</v>
      </c>
      <c r="O5713" s="122">
        <v>5.0048959100000004E-3</v>
      </c>
      <c r="P5713" s="122">
        <v>8.10329261E-3</v>
      </c>
      <c r="Q5713" s="122">
        <v>8.9771040100000005E-3</v>
      </c>
      <c r="R5713" s="122">
        <v>2.244277532E-2</v>
      </c>
      <c r="S5713" s="122">
        <v>2.1058706619999999E-2</v>
      </c>
      <c r="T5713" s="122">
        <v>2.1309819930000001E-2</v>
      </c>
      <c r="U5713" s="122">
        <v>1.862166572E-2</v>
      </c>
      <c r="V5713" s="122">
        <v>2.676920918E-2</v>
      </c>
      <c r="W5713" s="122">
        <v>2.0903707090000001E-2</v>
      </c>
      <c r="X5713" s="122">
        <v>2.1451519249999999E-2</v>
      </c>
      <c r="Y5713" s="122">
        <v>1.5738542120000001E-2</v>
      </c>
      <c r="Z5713" s="122">
        <v>1.5063406329999999E-2</v>
      </c>
      <c r="AA5713" s="122">
        <v>2.253989696E-2</v>
      </c>
      <c r="AB5713" s="122">
        <v>2.267849542E-2</v>
      </c>
      <c r="AC5713" s="122">
        <v>3.5525100800000002E-3</v>
      </c>
      <c r="AD5713" s="122">
        <v>1.070991642E-2</v>
      </c>
      <c r="AE5713" s="122">
        <v>7.8275736700000008E-3</v>
      </c>
      <c r="AF5713" s="122">
        <v>9.9013277299999994E-3</v>
      </c>
      <c r="AG5713" s="122">
        <v>1.074094112E-2</v>
      </c>
      <c r="AH5713" s="122">
        <v>1.1331059250000001E-2</v>
      </c>
      <c r="AI5713" s="122">
        <v>1.297682057E-2</v>
      </c>
      <c r="AJ5713" s="122">
        <v>1.424044195E-2</v>
      </c>
      <c r="AK5713" s="122">
        <v>1.8126695370000001E-2</v>
      </c>
      <c r="AL5713" s="122">
        <v>0</v>
      </c>
    </row>
    <row r="5714" spans="1:38" hidden="1" x14ac:dyDescent="0.25">
      <c r="A5714" s="122" t="s">
        <v>2080</v>
      </c>
      <c r="B5714" s="122">
        <v>1</v>
      </c>
      <c r="C5714" s="122" t="s">
        <v>2293</v>
      </c>
      <c r="D5714" s="122" t="s">
        <v>2153</v>
      </c>
      <c r="E5714" s="122">
        <v>103</v>
      </c>
      <c r="F5714" s="122">
        <v>0</v>
      </c>
      <c r="G5714" s="122">
        <v>0</v>
      </c>
      <c r="H5714" s="122">
        <v>0</v>
      </c>
      <c r="I5714" s="122">
        <v>0</v>
      </c>
      <c r="J5714" s="122">
        <v>0</v>
      </c>
      <c r="K5714" s="122">
        <v>0</v>
      </c>
      <c r="L5714" s="122">
        <v>0</v>
      </c>
      <c r="M5714" s="122">
        <v>0</v>
      </c>
      <c r="N5714" s="122">
        <v>0</v>
      </c>
      <c r="O5714" s="122">
        <v>0</v>
      </c>
      <c r="P5714" s="122">
        <v>0</v>
      </c>
      <c r="Q5714" s="122">
        <v>0</v>
      </c>
      <c r="R5714" s="122">
        <v>0</v>
      </c>
      <c r="S5714" s="122">
        <v>0</v>
      </c>
      <c r="T5714" s="122">
        <v>0</v>
      </c>
      <c r="U5714" s="122">
        <v>0</v>
      </c>
      <c r="V5714" s="122">
        <v>0</v>
      </c>
      <c r="W5714" s="122">
        <v>0</v>
      </c>
      <c r="X5714" s="122">
        <v>0</v>
      </c>
      <c r="Y5714" s="122">
        <v>0</v>
      </c>
      <c r="Z5714" s="122">
        <v>0</v>
      </c>
      <c r="AA5714" s="122">
        <v>0</v>
      </c>
      <c r="AB5714" s="122">
        <v>0</v>
      </c>
      <c r="AC5714" s="122">
        <v>0</v>
      </c>
      <c r="AD5714" s="122">
        <v>0</v>
      </c>
      <c r="AE5714" s="122">
        <v>0</v>
      </c>
      <c r="AF5714" s="122">
        <v>0</v>
      </c>
      <c r="AG5714" s="122">
        <v>0</v>
      </c>
      <c r="AH5714" s="122">
        <v>0</v>
      </c>
      <c r="AI5714" s="122">
        <v>0</v>
      </c>
      <c r="AJ5714" s="122">
        <v>0</v>
      </c>
      <c r="AK5714" s="122">
        <v>0</v>
      </c>
      <c r="AL5714" s="122">
        <v>0</v>
      </c>
    </row>
    <row r="5715" spans="1:38" hidden="1" x14ac:dyDescent="0.25">
      <c r="A5715" s="122" t="s">
        <v>2080</v>
      </c>
      <c r="B5715" s="122">
        <v>1</v>
      </c>
      <c r="C5715" s="122" t="s">
        <v>2293</v>
      </c>
      <c r="D5715" s="122" t="s">
        <v>2154</v>
      </c>
      <c r="E5715" s="122">
        <v>103</v>
      </c>
      <c r="F5715" s="122">
        <v>0</v>
      </c>
      <c r="G5715" s="122">
        <v>0</v>
      </c>
      <c r="H5715" s="122">
        <v>0</v>
      </c>
      <c r="I5715" s="122">
        <v>0</v>
      </c>
      <c r="J5715" s="122">
        <v>0</v>
      </c>
      <c r="K5715" s="122">
        <v>0</v>
      </c>
      <c r="L5715" s="122">
        <v>0</v>
      </c>
      <c r="M5715" s="122">
        <v>0</v>
      </c>
      <c r="N5715" s="122">
        <v>0</v>
      </c>
      <c r="O5715" s="122">
        <v>0</v>
      </c>
      <c r="P5715" s="122">
        <v>0</v>
      </c>
      <c r="Q5715" s="122">
        <v>0</v>
      </c>
      <c r="R5715" s="122">
        <v>0</v>
      </c>
      <c r="S5715" s="122">
        <v>0</v>
      </c>
      <c r="T5715" s="122">
        <v>0</v>
      </c>
      <c r="U5715" s="122">
        <v>0</v>
      </c>
      <c r="V5715" s="122">
        <v>0</v>
      </c>
      <c r="W5715" s="122">
        <v>0</v>
      </c>
      <c r="X5715" s="122">
        <v>0</v>
      </c>
      <c r="Y5715" s="122">
        <v>0</v>
      </c>
      <c r="Z5715" s="122">
        <v>0</v>
      </c>
      <c r="AA5715" s="122">
        <v>0</v>
      </c>
      <c r="AB5715" s="122">
        <v>0</v>
      </c>
      <c r="AC5715" s="122">
        <v>0</v>
      </c>
      <c r="AD5715" s="122">
        <v>0</v>
      </c>
      <c r="AE5715" s="122">
        <v>0</v>
      </c>
      <c r="AF5715" s="122">
        <v>0</v>
      </c>
      <c r="AG5715" s="122">
        <v>0</v>
      </c>
      <c r="AH5715" s="122">
        <v>0</v>
      </c>
      <c r="AI5715" s="122">
        <v>0</v>
      </c>
      <c r="AJ5715" s="122">
        <v>0</v>
      </c>
      <c r="AK5715" s="122">
        <v>0</v>
      </c>
      <c r="AL5715" s="122">
        <v>0</v>
      </c>
    </row>
    <row r="5716" spans="1:38" hidden="1" x14ac:dyDescent="0.25">
      <c r="A5716" s="122" t="s">
        <v>2080</v>
      </c>
      <c r="B5716" s="122">
        <v>1</v>
      </c>
      <c r="C5716" s="122" t="s">
        <v>2293</v>
      </c>
      <c r="D5716" s="122" t="s">
        <v>2155</v>
      </c>
      <c r="E5716" s="122">
        <v>103</v>
      </c>
      <c r="F5716" s="122">
        <v>5.8039437400000003E-3</v>
      </c>
      <c r="G5716" s="122">
        <v>5.8039437400000003E-3</v>
      </c>
      <c r="H5716" s="122">
        <v>5.8039437400000003E-3</v>
      </c>
      <c r="I5716" s="122">
        <v>7.2549304800000004E-3</v>
      </c>
      <c r="J5716" s="122">
        <v>7.9804238499999996E-3</v>
      </c>
      <c r="K5716" s="122">
        <v>1.0028685169999999E-2</v>
      </c>
      <c r="L5716" s="122">
        <v>1.11364827E-2</v>
      </c>
      <c r="M5716" s="122">
        <v>1.17690356E-2</v>
      </c>
      <c r="N5716" s="122">
        <v>1.4430909780000001E-2</v>
      </c>
      <c r="O5716" s="122">
        <v>1.464390151E-2</v>
      </c>
      <c r="P5716" s="122">
        <v>2.3709542640000001E-2</v>
      </c>
      <c r="Q5716" s="122">
        <v>2.6266241959999999E-2</v>
      </c>
      <c r="R5716" s="122">
        <v>6.5665654810000001E-2</v>
      </c>
      <c r="S5716" s="122">
        <v>6.1615987999999997E-2</v>
      </c>
      <c r="T5716" s="122">
        <v>6.2350719550000003E-2</v>
      </c>
      <c r="U5716" s="122">
        <v>5.44854107E-2</v>
      </c>
      <c r="V5716" s="122">
        <v>7.8324427929999996E-2</v>
      </c>
      <c r="W5716" s="122">
        <v>6.1162470320000002E-2</v>
      </c>
      <c r="X5716" s="122">
        <v>6.2765320309999997E-2</v>
      </c>
      <c r="Y5716" s="122">
        <v>3.8281712209999999E-2</v>
      </c>
      <c r="Z5716" s="122">
        <v>4.8986903280000001E-2</v>
      </c>
      <c r="AA5716" s="122">
        <v>2.1185212370000001E-2</v>
      </c>
      <c r="AB5716" s="122">
        <v>2.1315480689999999E-2</v>
      </c>
      <c r="AC5716" s="122">
        <v>2.7763965389999999E-2</v>
      </c>
      <c r="AD5716" s="122">
        <v>3.7519607439999998E-2</v>
      </c>
      <c r="AE5716" s="122">
        <v>4.8063053080000001E-2</v>
      </c>
      <c r="AF5716" s="122">
        <v>4.6906403319999998E-2</v>
      </c>
      <c r="AG5716" s="122">
        <v>3.5436892120000001E-2</v>
      </c>
      <c r="AH5716" s="122">
        <v>4.6170071430000001E-2</v>
      </c>
      <c r="AI5716" s="122">
        <v>3.8219049400000003E-2</v>
      </c>
      <c r="AJ5716" s="122">
        <v>6.6575119660000001E-2</v>
      </c>
      <c r="AK5716" s="122">
        <v>9.0129987989999993E-2</v>
      </c>
      <c r="AL5716" s="122">
        <v>0</v>
      </c>
    </row>
    <row r="5717" spans="1:38" hidden="1" x14ac:dyDescent="0.25">
      <c r="A5717" s="122" t="s">
        <v>2080</v>
      </c>
      <c r="B5717" s="122">
        <v>1</v>
      </c>
      <c r="C5717" s="122" t="s">
        <v>2293</v>
      </c>
      <c r="D5717" s="122" t="s">
        <v>2156</v>
      </c>
      <c r="E5717" s="122">
        <v>103</v>
      </c>
      <c r="F5717" s="122">
        <v>7.9002699999999992E-6</v>
      </c>
      <c r="G5717" s="122">
        <v>7.9002699999999992E-6</v>
      </c>
      <c r="H5717" s="122">
        <v>7.9002699999999992E-6</v>
      </c>
      <c r="I5717" s="122">
        <v>9.8741299999999996E-6</v>
      </c>
      <c r="J5717" s="122">
        <v>1.086267E-5</v>
      </c>
      <c r="K5717" s="122">
        <v>1.3649579999999999E-5</v>
      </c>
      <c r="L5717" s="122">
        <v>1.515815E-5</v>
      </c>
      <c r="M5717" s="122">
        <v>1.6019500000000001E-5</v>
      </c>
      <c r="N5717" s="122">
        <v>1.9641999999999999E-5</v>
      </c>
      <c r="O5717" s="122">
        <v>1.9931800000000001E-5</v>
      </c>
      <c r="P5717" s="122">
        <v>3.2270839999999999E-5</v>
      </c>
      <c r="Q5717" s="122">
        <v>3.5751660000000003E-5</v>
      </c>
      <c r="R5717" s="122">
        <v>8.9377540000000006E-5</v>
      </c>
      <c r="S5717" s="122">
        <v>8.3864900000000004E-5</v>
      </c>
      <c r="T5717" s="122">
        <v>8.4866320000000006E-5</v>
      </c>
      <c r="U5717" s="122">
        <v>7.4159819999999996E-5</v>
      </c>
      <c r="V5717" s="122">
        <v>1.0660776E-4</v>
      </c>
      <c r="W5717" s="122">
        <v>8.3248270000000005E-5</v>
      </c>
      <c r="X5717" s="122">
        <v>8.5429820000000001E-5</v>
      </c>
      <c r="Y5717" s="122">
        <v>6.727546E-5</v>
      </c>
      <c r="Z5717" s="122">
        <v>7.9155650000000002E-5</v>
      </c>
      <c r="AA5717" s="122">
        <v>1.96685489E-3</v>
      </c>
      <c r="AB5717" s="122">
        <v>1.9789492099999998E-3</v>
      </c>
      <c r="AC5717" s="122">
        <v>6.8180279999999994E-5</v>
      </c>
      <c r="AD5717" s="122">
        <v>2.1526343999999999E-4</v>
      </c>
      <c r="AE5717" s="122">
        <v>3.2204507999999998E-4</v>
      </c>
      <c r="AF5717" s="122">
        <v>4.6699498999999998E-4</v>
      </c>
      <c r="AG5717" s="122">
        <v>4.1694170000000001E-4</v>
      </c>
      <c r="AH5717" s="122">
        <v>1.76319472E-3</v>
      </c>
      <c r="AI5717" s="122">
        <v>4.1838587000000001E-4</v>
      </c>
      <c r="AJ5717" s="122">
        <v>4.6926508999999998E-4</v>
      </c>
      <c r="AK5717" s="122">
        <v>4.6116195999999998E-4</v>
      </c>
      <c r="AL5717" s="122">
        <v>0</v>
      </c>
    </row>
    <row r="5718" spans="1:38" hidden="1" x14ac:dyDescent="0.25">
      <c r="A5718" s="122" t="s">
        <v>2080</v>
      </c>
      <c r="B5718" s="122">
        <v>1</v>
      </c>
      <c r="C5718" s="122" t="s">
        <v>2293</v>
      </c>
      <c r="D5718" s="122" t="s">
        <v>2178</v>
      </c>
      <c r="E5718" s="122">
        <v>103</v>
      </c>
      <c r="F5718" s="122">
        <v>0</v>
      </c>
      <c r="G5718" s="122">
        <v>0</v>
      </c>
      <c r="H5718" s="122">
        <v>0</v>
      </c>
      <c r="I5718" s="122">
        <v>0</v>
      </c>
      <c r="J5718" s="122">
        <v>0</v>
      </c>
      <c r="K5718" s="122">
        <v>0</v>
      </c>
      <c r="L5718" s="122">
        <v>0</v>
      </c>
      <c r="M5718" s="122">
        <v>0</v>
      </c>
      <c r="N5718" s="122">
        <v>0</v>
      </c>
      <c r="O5718" s="122">
        <v>0</v>
      </c>
      <c r="P5718" s="122">
        <v>0</v>
      </c>
      <c r="Q5718" s="122">
        <v>0</v>
      </c>
      <c r="R5718" s="122">
        <v>0</v>
      </c>
      <c r="S5718" s="122">
        <v>0</v>
      </c>
      <c r="T5718" s="122">
        <v>0</v>
      </c>
      <c r="U5718" s="122">
        <v>0</v>
      </c>
      <c r="V5718" s="122">
        <v>0</v>
      </c>
      <c r="W5718" s="122">
        <v>0</v>
      </c>
      <c r="X5718" s="122">
        <v>0</v>
      </c>
      <c r="Y5718" s="122">
        <v>0</v>
      </c>
      <c r="Z5718" s="122">
        <v>0</v>
      </c>
      <c r="AA5718" s="122">
        <v>0</v>
      </c>
      <c r="AB5718" s="122">
        <v>0</v>
      </c>
      <c r="AC5718" s="122">
        <v>0</v>
      </c>
      <c r="AD5718" s="122">
        <v>0</v>
      </c>
      <c r="AE5718" s="122">
        <v>0</v>
      </c>
      <c r="AF5718" s="122">
        <v>0</v>
      </c>
      <c r="AG5718" s="122">
        <v>0</v>
      </c>
      <c r="AH5718" s="122">
        <v>0</v>
      </c>
      <c r="AI5718" s="122">
        <v>0</v>
      </c>
      <c r="AJ5718" s="122">
        <v>0</v>
      </c>
      <c r="AK5718" s="122">
        <v>0</v>
      </c>
      <c r="AL5718" s="122">
        <v>0</v>
      </c>
    </row>
    <row r="5719" spans="1:38" hidden="1" x14ac:dyDescent="0.25">
      <c r="A5719" s="122" t="s">
        <v>2080</v>
      </c>
      <c r="B5719" s="122">
        <v>1</v>
      </c>
      <c r="C5719" s="122" t="s">
        <v>2293</v>
      </c>
      <c r="D5719" s="122" t="s">
        <v>2212</v>
      </c>
      <c r="E5719" s="122">
        <v>103</v>
      </c>
      <c r="F5719" s="122">
        <v>0</v>
      </c>
      <c r="G5719" s="122">
        <v>0</v>
      </c>
      <c r="H5719" s="122">
        <v>0</v>
      </c>
      <c r="I5719" s="122">
        <v>0</v>
      </c>
      <c r="J5719" s="122">
        <v>0</v>
      </c>
      <c r="K5719" s="122">
        <v>0</v>
      </c>
      <c r="L5719" s="122">
        <v>0</v>
      </c>
      <c r="M5719" s="122">
        <v>0</v>
      </c>
      <c r="N5719" s="122">
        <v>0</v>
      </c>
      <c r="O5719" s="122">
        <v>0</v>
      </c>
      <c r="P5719" s="122">
        <v>0</v>
      </c>
      <c r="Q5719" s="122">
        <v>0</v>
      </c>
      <c r="R5719" s="122">
        <v>0</v>
      </c>
      <c r="S5719" s="122">
        <v>0</v>
      </c>
      <c r="T5719" s="122">
        <v>0</v>
      </c>
      <c r="U5719" s="122">
        <v>0</v>
      </c>
      <c r="V5719" s="122">
        <v>0</v>
      </c>
      <c r="W5719" s="122">
        <v>0</v>
      </c>
      <c r="X5719" s="122">
        <v>0</v>
      </c>
      <c r="Y5719" s="122">
        <v>0</v>
      </c>
      <c r="Z5719" s="122">
        <v>0</v>
      </c>
      <c r="AA5719" s="122">
        <v>0</v>
      </c>
      <c r="AB5719" s="122">
        <v>0</v>
      </c>
      <c r="AC5719" s="122">
        <v>0</v>
      </c>
      <c r="AD5719" s="122">
        <v>0</v>
      </c>
      <c r="AE5719" s="122">
        <v>0</v>
      </c>
      <c r="AF5719" s="122">
        <v>0</v>
      </c>
      <c r="AG5719" s="122">
        <v>0</v>
      </c>
      <c r="AH5719" s="122">
        <v>0</v>
      </c>
      <c r="AI5719" s="122">
        <v>0</v>
      </c>
      <c r="AJ5719" s="122">
        <v>0</v>
      </c>
      <c r="AK5719" s="122">
        <v>0</v>
      </c>
      <c r="AL5719" s="122">
        <v>0</v>
      </c>
    </row>
    <row r="5720" spans="1:38" hidden="1" x14ac:dyDescent="0.25">
      <c r="A5720" s="122" t="s">
        <v>2080</v>
      </c>
      <c r="B5720" s="122">
        <v>1</v>
      </c>
      <c r="C5720" s="122" t="s">
        <v>2293</v>
      </c>
      <c r="D5720" s="122" t="s">
        <v>2157</v>
      </c>
      <c r="E5720" s="122">
        <v>103</v>
      </c>
      <c r="F5720" s="122">
        <v>0</v>
      </c>
      <c r="G5720" s="122">
        <v>0</v>
      </c>
      <c r="H5720" s="122">
        <v>0</v>
      </c>
      <c r="I5720" s="122">
        <v>0</v>
      </c>
      <c r="J5720" s="122">
        <v>0</v>
      </c>
      <c r="K5720" s="122">
        <v>0</v>
      </c>
      <c r="L5720" s="122">
        <v>0</v>
      </c>
      <c r="M5720" s="122">
        <v>0</v>
      </c>
      <c r="N5720" s="122">
        <v>0</v>
      </c>
      <c r="O5720" s="122">
        <v>0</v>
      </c>
      <c r="P5720" s="122">
        <v>0</v>
      </c>
      <c r="Q5720" s="122">
        <v>0</v>
      </c>
      <c r="R5720" s="122">
        <v>0</v>
      </c>
      <c r="S5720" s="122">
        <v>0</v>
      </c>
      <c r="T5720" s="122">
        <v>0</v>
      </c>
      <c r="U5720" s="122">
        <v>0</v>
      </c>
      <c r="V5720" s="122">
        <v>0</v>
      </c>
      <c r="W5720" s="122">
        <v>0</v>
      </c>
      <c r="X5720" s="122">
        <v>0</v>
      </c>
      <c r="Y5720" s="122">
        <v>0</v>
      </c>
      <c r="Z5720" s="122">
        <v>0</v>
      </c>
      <c r="AA5720" s="122">
        <v>0</v>
      </c>
      <c r="AB5720" s="122">
        <v>0</v>
      </c>
      <c r="AC5720" s="122">
        <v>0</v>
      </c>
      <c r="AD5720" s="122">
        <v>0</v>
      </c>
      <c r="AE5720" s="122">
        <v>0</v>
      </c>
      <c r="AF5720" s="122">
        <v>0</v>
      </c>
      <c r="AG5720" s="122">
        <v>0</v>
      </c>
      <c r="AH5720" s="122">
        <v>0</v>
      </c>
      <c r="AI5720" s="122">
        <v>0</v>
      </c>
      <c r="AJ5720" s="122">
        <v>0</v>
      </c>
      <c r="AK5720" s="122">
        <v>0</v>
      </c>
      <c r="AL5720" s="122">
        <v>0</v>
      </c>
    </row>
    <row r="5721" spans="1:38" hidden="1" x14ac:dyDescent="0.25">
      <c r="A5721" s="122" t="s">
        <v>2080</v>
      </c>
      <c r="B5721" s="122">
        <v>1</v>
      </c>
      <c r="C5721" s="122" t="s">
        <v>2293</v>
      </c>
      <c r="D5721" s="122" t="s">
        <v>2158</v>
      </c>
      <c r="E5721" s="122">
        <v>103</v>
      </c>
      <c r="F5721" s="122">
        <v>0</v>
      </c>
      <c r="G5721" s="122">
        <v>0</v>
      </c>
      <c r="H5721" s="122">
        <v>0</v>
      </c>
      <c r="I5721" s="122">
        <v>0</v>
      </c>
      <c r="J5721" s="122">
        <v>0</v>
      </c>
      <c r="K5721" s="122">
        <v>0</v>
      </c>
      <c r="L5721" s="122">
        <v>0</v>
      </c>
      <c r="M5721" s="122">
        <v>0</v>
      </c>
      <c r="N5721" s="122">
        <v>0</v>
      </c>
      <c r="O5721" s="122">
        <v>0</v>
      </c>
      <c r="P5721" s="122">
        <v>0</v>
      </c>
      <c r="Q5721" s="122">
        <v>0</v>
      </c>
      <c r="R5721" s="122">
        <v>0</v>
      </c>
      <c r="S5721" s="122">
        <v>0</v>
      </c>
      <c r="T5721" s="122">
        <v>0</v>
      </c>
      <c r="U5721" s="122">
        <v>0</v>
      </c>
      <c r="V5721" s="122">
        <v>0</v>
      </c>
      <c r="W5721" s="122">
        <v>0</v>
      </c>
      <c r="X5721" s="122">
        <v>0</v>
      </c>
      <c r="Y5721" s="122">
        <v>0</v>
      </c>
      <c r="Z5721" s="122">
        <v>0</v>
      </c>
      <c r="AA5721" s="122">
        <v>6.8783224999999996E-4</v>
      </c>
      <c r="AB5721" s="122">
        <v>6.9206172000000005E-4</v>
      </c>
      <c r="AC5721" s="122">
        <v>2.3844100000000001E-5</v>
      </c>
      <c r="AD5721" s="122">
        <v>4.597355E-5</v>
      </c>
      <c r="AE5721" s="122">
        <v>0</v>
      </c>
      <c r="AF5721" s="122">
        <v>0</v>
      </c>
      <c r="AG5721" s="122">
        <v>0</v>
      </c>
      <c r="AH5721" s="122">
        <v>0</v>
      </c>
      <c r="AI5721" s="122">
        <v>0</v>
      </c>
      <c r="AJ5721" s="122">
        <v>0</v>
      </c>
      <c r="AK5721" s="122">
        <v>0</v>
      </c>
      <c r="AL5721" s="122">
        <v>0</v>
      </c>
    </row>
    <row r="5722" spans="1:38" hidden="1" x14ac:dyDescent="0.25">
      <c r="A5722" s="122" t="s">
        <v>2080</v>
      </c>
      <c r="B5722" s="122">
        <v>1</v>
      </c>
      <c r="C5722" s="122" t="s">
        <v>2293</v>
      </c>
      <c r="D5722" s="122" t="s">
        <v>2159</v>
      </c>
      <c r="E5722" s="122">
        <v>103</v>
      </c>
      <c r="F5722" s="122">
        <v>0</v>
      </c>
      <c r="G5722" s="122">
        <v>0</v>
      </c>
      <c r="H5722" s="122">
        <v>0</v>
      </c>
      <c r="I5722" s="122">
        <v>0</v>
      </c>
      <c r="J5722" s="122">
        <v>0</v>
      </c>
      <c r="K5722" s="122">
        <v>0</v>
      </c>
      <c r="L5722" s="122">
        <v>0</v>
      </c>
      <c r="M5722" s="122">
        <v>0</v>
      </c>
      <c r="N5722" s="122">
        <v>0</v>
      </c>
      <c r="O5722" s="122">
        <v>0</v>
      </c>
      <c r="P5722" s="122">
        <v>0</v>
      </c>
      <c r="Q5722" s="122">
        <v>0</v>
      </c>
      <c r="R5722" s="122">
        <v>0</v>
      </c>
      <c r="S5722" s="122">
        <v>0</v>
      </c>
      <c r="T5722" s="122">
        <v>0</v>
      </c>
      <c r="U5722" s="122">
        <v>0</v>
      </c>
      <c r="V5722" s="122">
        <v>0</v>
      </c>
      <c r="W5722" s="122">
        <v>0</v>
      </c>
      <c r="X5722" s="122">
        <v>0</v>
      </c>
      <c r="Y5722" s="122">
        <v>0</v>
      </c>
      <c r="Z5722" s="122">
        <v>0</v>
      </c>
      <c r="AA5722" s="122">
        <v>0</v>
      </c>
      <c r="AB5722" s="122">
        <v>0</v>
      </c>
      <c r="AC5722" s="122">
        <v>0</v>
      </c>
      <c r="AD5722" s="122">
        <v>0</v>
      </c>
      <c r="AE5722" s="122">
        <v>0</v>
      </c>
      <c r="AF5722" s="122">
        <v>0</v>
      </c>
      <c r="AG5722" s="122">
        <v>0</v>
      </c>
      <c r="AH5722" s="122">
        <v>0</v>
      </c>
      <c r="AI5722" s="122">
        <v>0</v>
      </c>
      <c r="AJ5722" s="122">
        <v>0</v>
      </c>
      <c r="AK5722" s="122">
        <v>0</v>
      </c>
      <c r="AL5722" s="122">
        <v>0</v>
      </c>
    </row>
    <row r="5723" spans="1:38" hidden="1" x14ac:dyDescent="0.25">
      <c r="A5723" s="122" t="s">
        <v>2080</v>
      </c>
      <c r="B5723" s="122">
        <v>1</v>
      </c>
      <c r="C5723" s="122" t="s">
        <v>2293</v>
      </c>
      <c r="D5723" s="122" t="s">
        <v>2160</v>
      </c>
      <c r="E5723" s="122">
        <v>103</v>
      </c>
      <c r="F5723" s="122">
        <v>0</v>
      </c>
      <c r="G5723" s="122">
        <v>0</v>
      </c>
      <c r="H5723" s="122">
        <v>0</v>
      </c>
      <c r="I5723" s="122">
        <v>0</v>
      </c>
      <c r="J5723" s="122">
        <v>0</v>
      </c>
      <c r="K5723" s="122">
        <v>0</v>
      </c>
      <c r="L5723" s="122">
        <v>0</v>
      </c>
      <c r="M5723" s="122">
        <v>0</v>
      </c>
      <c r="N5723" s="122">
        <v>0</v>
      </c>
      <c r="O5723" s="122">
        <v>0</v>
      </c>
      <c r="P5723" s="122">
        <v>0</v>
      </c>
      <c r="Q5723" s="122">
        <v>0</v>
      </c>
      <c r="R5723" s="122">
        <v>0</v>
      </c>
      <c r="S5723" s="122">
        <v>0</v>
      </c>
      <c r="T5723" s="122">
        <v>0</v>
      </c>
      <c r="U5723" s="122">
        <v>0</v>
      </c>
      <c r="V5723" s="122">
        <v>0</v>
      </c>
      <c r="W5723" s="122">
        <v>0</v>
      </c>
      <c r="X5723" s="122">
        <v>0</v>
      </c>
      <c r="Y5723" s="122">
        <v>0</v>
      </c>
      <c r="Z5723" s="122">
        <v>0</v>
      </c>
      <c r="AA5723" s="122">
        <v>0</v>
      </c>
      <c r="AB5723" s="122">
        <v>0</v>
      </c>
      <c r="AC5723" s="122">
        <v>0</v>
      </c>
      <c r="AD5723" s="122">
        <v>0</v>
      </c>
      <c r="AE5723" s="122">
        <v>0</v>
      </c>
      <c r="AF5723" s="122">
        <v>0</v>
      </c>
      <c r="AG5723" s="122">
        <v>0</v>
      </c>
      <c r="AH5723" s="122">
        <v>0</v>
      </c>
      <c r="AI5723" s="122">
        <v>0</v>
      </c>
      <c r="AJ5723" s="122">
        <v>0</v>
      </c>
      <c r="AK5723" s="122">
        <v>0</v>
      </c>
      <c r="AL5723" s="122">
        <v>0</v>
      </c>
    </row>
    <row r="5724" spans="1:38" hidden="1" x14ac:dyDescent="0.25">
      <c r="A5724" s="122" t="s">
        <v>2080</v>
      </c>
      <c r="B5724" s="122">
        <v>1</v>
      </c>
      <c r="C5724" s="122" t="s">
        <v>2293</v>
      </c>
      <c r="D5724" s="122" t="s">
        <v>2161</v>
      </c>
      <c r="E5724" s="122">
        <v>103</v>
      </c>
      <c r="F5724" s="122">
        <v>1.010951683E-2</v>
      </c>
      <c r="G5724" s="122">
        <v>1.010951683E-2</v>
      </c>
      <c r="H5724" s="122">
        <v>1.010951683E-2</v>
      </c>
      <c r="I5724" s="122">
        <v>1.263689483E-2</v>
      </c>
      <c r="J5724" s="122">
        <v>1.390058544E-2</v>
      </c>
      <c r="K5724" s="122">
        <v>1.746831968E-2</v>
      </c>
      <c r="L5724" s="122">
        <v>1.9397920780000001E-2</v>
      </c>
      <c r="M5724" s="122">
        <v>2.0499724279999999E-2</v>
      </c>
      <c r="N5724" s="122">
        <v>2.5136269900000001E-2</v>
      </c>
      <c r="O5724" s="122">
        <v>2.5507268640000001E-2</v>
      </c>
      <c r="P5724" s="122">
        <v>4.1298124489999997E-2</v>
      </c>
      <c r="Q5724" s="122">
        <v>4.5751473039999997E-2</v>
      </c>
      <c r="R5724" s="122">
        <v>0.11437876953999999</v>
      </c>
      <c r="S5724" s="122">
        <v>0.10732491517999999</v>
      </c>
      <c r="T5724" s="122">
        <v>0.10860469935</v>
      </c>
      <c r="U5724" s="122">
        <v>9.490462492E-2</v>
      </c>
      <c r="V5724" s="122">
        <v>0.13642827177</v>
      </c>
      <c r="W5724" s="122">
        <v>0.10653496385</v>
      </c>
      <c r="X5724" s="122">
        <v>0.10932686485</v>
      </c>
      <c r="Y5724" s="122">
        <v>9.2680749630000003E-2</v>
      </c>
      <c r="Z5724" s="122">
        <v>0.10604331171</v>
      </c>
      <c r="AA5724" s="122">
        <v>0.13655434121000001</v>
      </c>
      <c r="AB5724" s="122">
        <v>0.13739402221999999</v>
      </c>
      <c r="AC5724" s="122">
        <v>0.14598123414</v>
      </c>
      <c r="AD5724" s="122">
        <v>0.18491611047000001</v>
      </c>
      <c r="AE5724" s="122">
        <v>0.19081935256999999</v>
      </c>
      <c r="AF5724" s="122">
        <v>0.23715740818</v>
      </c>
      <c r="AG5724" s="122">
        <v>0.23552194764000001</v>
      </c>
      <c r="AH5724" s="122">
        <v>0.25086577089000001</v>
      </c>
      <c r="AI5724" s="122">
        <v>0.23744360661</v>
      </c>
      <c r="AJ5724" s="122">
        <v>0.26331952338999998</v>
      </c>
      <c r="AK5724" s="122">
        <v>0.29212933673000002</v>
      </c>
      <c r="AL5724" s="122">
        <v>0</v>
      </c>
    </row>
    <row r="5725" spans="1:38" hidden="1" x14ac:dyDescent="0.25">
      <c r="A5725" s="122" t="s">
        <v>2080</v>
      </c>
      <c r="B5725" s="122">
        <v>1</v>
      </c>
      <c r="C5725" s="122" t="s">
        <v>2293</v>
      </c>
      <c r="D5725" s="122" t="s">
        <v>2162</v>
      </c>
      <c r="E5725" s="122">
        <v>103</v>
      </c>
      <c r="F5725" s="122">
        <v>2.1649251400000001E-3</v>
      </c>
      <c r="G5725" s="122">
        <v>2.1649251400000001E-3</v>
      </c>
      <c r="H5725" s="122">
        <v>2.1649251400000001E-3</v>
      </c>
      <c r="I5725" s="122">
        <v>2.7061572300000002E-3</v>
      </c>
      <c r="J5725" s="122">
        <v>2.9767724700000002E-3</v>
      </c>
      <c r="K5725" s="122">
        <v>3.7407931399999999E-3</v>
      </c>
      <c r="L5725" s="122">
        <v>4.15401252E-3</v>
      </c>
      <c r="M5725" s="122">
        <v>4.3899612400000003E-3</v>
      </c>
      <c r="N5725" s="122">
        <v>5.3828643399999997E-3</v>
      </c>
      <c r="O5725" s="122">
        <v>5.4623130099999999E-3</v>
      </c>
      <c r="P5725" s="122">
        <v>8.8438829499999996E-3</v>
      </c>
      <c r="Q5725" s="122">
        <v>9.7975551800000005E-3</v>
      </c>
      <c r="R5725" s="122">
        <v>2.4493905659999999E-2</v>
      </c>
      <c r="S5725" s="122">
        <v>2.2983342479999998E-2</v>
      </c>
      <c r="T5725" s="122">
        <v>2.325740473E-2</v>
      </c>
      <c r="U5725" s="122">
        <v>2.0323569350000001E-2</v>
      </c>
      <c r="V5725" s="122">
        <v>2.9215747470000001E-2</v>
      </c>
      <c r="W5725" s="122">
        <v>2.2814174949999998E-2</v>
      </c>
      <c r="X5725" s="122">
        <v>2.3412053280000001E-2</v>
      </c>
      <c r="Y5725" s="122">
        <v>1.8815408289999998E-2</v>
      </c>
      <c r="Z5725" s="122">
        <v>2.2138055449999999E-2</v>
      </c>
      <c r="AA5725" s="122">
        <v>0</v>
      </c>
      <c r="AB5725" s="122">
        <v>0</v>
      </c>
      <c r="AC5725" s="122">
        <v>8.4157718749999999E-2</v>
      </c>
      <c r="AD5725" s="122">
        <v>4.5928469999999999E-2</v>
      </c>
      <c r="AE5725" s="122">
        <v>5.9573220000000003E-2</v>
      </c>
      <c r="AF5725" s="122">
        <v>4.887589539E-2</v>
      </c>
      <c r="AG5725" s="122">
        <v>5.1146480000000001E-2</v>
      </c>
      <c r="AH5725" s="122">
        <v>3.5781538379999998E-2</v>
      </c>
      <c r="AI5725" s="122">
        <v>4.9421439060000003E-2</v>
      </c>
      <c r="AJ5725" s="122">
        <v>2.595156102E-2</v>
      </c>
      <c r="AK5725" s="122">
        <v>1.9256606249999999E-2</v>
      </c>
      <c r="AL5725" s="122">
        <v>0</v>
      </c>
    </row>
    <row r="5726" spans="1:38" hidden="1" x14ac:dyDescent="0.25">
      <c r="A5726" s="122" t="s">
        <v>2080</v>
      </c>
      <c r="B5726" s="122">
        <v>1</v>
      </c>
      <c r="C5726" s="122" t="s">
        <v>2293</v>
      </c>
      <c r="D5726" s="122" t="s">
        <v>2163</v>
      </c>
      <c r="E5726" s="122">
        <v>103</v>
      </c>
      <c r="F5726" s="122">
        <v>4.0567669099999997E-3</v>
      </c>
      <c r="G5726" s="122">
        <v>4.0567669099999997E-3</v>
      </c>
      <c r="H5726" s="122">
        <v>4.0567669099999997E-3</v>
      </c>
      <c r="I5726" s="122">
        <v>5.0709590399999997E-3</v>
      </c>
      <c r="J5726" s="122">
        <v>5.5780543000000004E-3</v>
      </c>
      <c r="K5726" s="122">
        <v>7.0097226500000004E-3</v>
      </c>
      <c r="L5726" s="122">
        <v>7.7840360500000001E-3</v>
      </c>
      <c r="M5726" s="122">
        <v>8.2261710299999999E-3</v>
      </c>
      <c r="N5726" s="122">
        <v>1.0086733719999999E-2</v>
      </c>
      <c r="O5726" s="122">
        <v>1.02356072E-2</v>
      </c>
      <c r="P5726" s="122">
        <v>1.6572195290000001E-2</v>
      </c>
      <c r="Q5726" s="122">
        <v>1.8359242160000001E-2</v>
      </c>
      <c r="R5726" s="122">
        <v>4.5898142429999997E-2</v>
      </c>
      <c r="S5726" s="122">
        <v>4.3067557960000002E-2</v>
      </c>
      <c r="T5726" s="122">
        <v>4.3581112540000001E-2</v>
      </c>
      <c r="U5726" s="122">
        <v>3.8083517990000003E-2</v>
      </c>
      <c r="V5726" s="122">
        <v>5.474621138E-2</v>
      </c>
      <c r="W5726" s="122">
        <v>4.2750565060000002E-2</v>
      </c>
      <c r="X5726" s="122">
        <v>4.3870904490000001E-2</v>
      </c>
      <c r="Y5726" s="122">
        <v>2.185838557E-2</v>
      </c>
      <c r="Z5726" s="122">
        <v>2.0147767010000001E-2</v>
      </c>
      <c r="AA5726" s="122">
        <v>2.824614751E-2</v>
      </c>
      <c r="AB5726" s="122">
        <v>2.8419834309999999E-2</v>
      </c>
      <c r="AC5726" s="122">
        <v>7.5145756630000005E-2</v>
      </c>
      <c r="AD5726" s="122">
        <v>4.4237387179999997E-2</v>
      </c>
      <c r="AE5726" s="122">
        <v>4.9299962949999998E-2</v>
      </c>
      <c r="AF5726" s="122">
        <v>4.7057213629999997E-2</v>
      </c>
      <c r="AG5726" s="122">
        <v>4.3919322019999998E-2</v>
      </c>
      <c r="AH5726" s="122">
        <v>4.5585546439999999E-2</v>
      </c>
      <c r="AI5726" s="122">
        <v>4.5139830819999997E-2</v>
      </c>
      <c r="AJ5726" s="122">
        <v>3.7798976249999998E-2</v>
      </c>
      <c r="AK5726" s="122">
        <v>3.8076137750000003E-2</v>
      </c>
      <c r="AL5726" s="122">
        <v>0</v>
      </c>
    </row>
    <row r="5727" spans="1:38" hidden="1" x14ac:dyDescent="0.25">
      <c r="A5727" s="122" t="s">
        <v>2080</v>
      </c>
      <c r="B5727" s="122">
        <v>1</v>
      </c>
      <c r="C5727" s="122" t="s">
        <v>2293</v>
      </c>
      <c r="D5727" s="122" t="s">
        <v>2180</v>
      </c>
      <c r="E5727" s="122">
        <v>103</v>
      </c>
      <c r="F5727" s="122">
        <v>0</v>
      </c>
      <c r="G5727" s="122">
        <v>0</v>
      </c>
      <c r="H5727" s="122">
        <v>0</v>
      </c>
      <c r="I5727" s="122">
        <v>0</v>
      </c>
      <c r="J5727" s="122">
        <v>0</v>
      </c>
      <c r="K5727" s="122">
        <v>0</v>
      </c>
      <c r="L5727" s="122">
        <v>0</v>
      </c>
      <c r="M5727" s="122">
        <v>0</v>
      </c>
      <c r="N5727" s="122">
        <v>0</v>
      </c>
      <c r="O5727" s="122">
        <v>0</v>
      </c>
      <c r="P5727" s="122">
        <v>0</v>
      </c>
      <c r="Q5727" s="122">
        <v>0</v>
      </c>
      <c r="R5727" s="122">
        <v>0</v>
      </c>
      <c r="S5727" s="122">
        <v>0</v>
      </c>
      <c r="T5727" s="122">
        <v>0</v>
      </c>
      <c r="U5727" s="122">
        <v>0</v>
      </c>
      <c r="V5727" s="122">
        <v>0</v>
      </c>
      <c r="W5727" s="122">
        <v>0</v>
      </c>
      <c r="X5727" s="122">
        <v>0</v>
      </c>
      <c r="Y5727" s="122">
        <v>0</v>
      </c>
      <c r="Z5727" s="122">
        <v>0</v>
      </c>
      <c r="AA5727" s="122">
        <v>0</v>
      </c>
      <c r="AB5727" s="122">
        <v>0</v>
      </c>
      <c r="AC5727" s="122">
        <v>0</v>
      </c>
      <c r="AD5727" s="122">
        <v>0</v>
      </c>
      <c r="AE5727" s="122">
        <v>0</v>
      </c>
      <c r="AF5727" s="122">
        <v>0</v>
      </c>
      <c r="AG5727" s="122">
        <v>0</v>
      </c>
      <c r="AH5727" s="122">
        <v>0</v>
      </c>
      <c r="AI5727" s="122">
        <v>0</v>
      </c>
      <c r="AJ5727" s="122">
        <v>0</v>
      </c>
      <c r="AK5727" s="122">
        <v>0</v>
      </c>
      <c r="AL5727" s="122">
        <v>0</v>
      </c>
    </row>
    <row r="5728" spans="1:38" hidden="1" x14ac:dyDescent="0.25">
      <c r="A5728" s="122" t="s">
        <v>2080</v>
      </c>
      <c r="B5728" s="122">
        <v>1</v>
      </c>
      <c r="C5728" s="122" t="s">
        <v>2293</v>
      </c>
      <c r="D5728" s="122" t="s">
        <v>2164</v>
      </c>
      <c r="E5728" s="122">
        <v>103</v>
      </c>
      <c r="F5728" s="122">
        <v>1.9607175700000002E-3</v>
      </c>
      <c r="G5728" s="122">
        <v>1.9607175700000002E-3</v>
      </c>
      <c r="H5728" s="122">
        <v>1.9607175700000002E-3</v>
      </c>
      <c r="I5728" s="122">
        <v>2.4508965600000001E-3</v>
      </c>
      <c r="J5728" s="122">
        <v>2.6959868600000001E-3</v>
      </c>
      <c r="K5728" s="122">
        <v>3.3879407100000001E-3</v>
      </c>
      <c r="L5728" s="122">
        <v>3.7621819899999998E-3</v>
      </c>
      <c r="M5728" s="122">
        <v>3.9758740699999996E-3</v>
      </c>
      <c r="N5728" s="122">
        <v>4.8751218599999997E-3</v>
      </c>
      <c r="O5728" s="122">
        <v>4.94707598E-3</v>
      </c>
      <c r="P5728" s="122">
        <v>8.0096759400000005E-3</v>
      </c>
      <c r="Q5728" s="122">
        <v>8.87339264E-3</v>
      </c>
      <c r="R5728" s="122">
        <v>2.2183497699999999E-2</v>
      </c>
      <c r="S5728" s="122">
        <v>2.0815417910000002E-2</v>
      </c>
      <c r="T5728" s="122">
        <v>2.106363E-2</v>
      </c>
      <c r="U5728" s="122">
        <v>1.8406532690000001E-2</v>
      </c>
      <c r="V5728" s="122">
        <v>2.6459947500000001E-2</v>
      </c>
      <c r="W5728" s="122">
        <v>2.06622087E-2</v>
      </c>
      <c r="X5728" s="122">
        <v>2.1203691949999999E-2</v>
      </c>
      <c r="Y5728" s="122">
        <v>1.6697897650000001E-2</v>
      </c>
      <c r="Z5728" s="122">
        <v>1.964660943E-2</v>
      </c>
      <c r="AA5728" s="122">
        <v>0</v>
      </c>
      <c r="AB5728" s="122">
        <v>0</v>
      </c>
      <c r="AC5728" s="122">
        <v>2.068045E-2</v>
      </c>
      <c r="AD5728" s="122">
        <v>2.4911530000000001E-2</v>
      </c>
      <c r="AE5728" s="122">
        <v>3.8675420000000002E-2</v>
      </c>
      <c r="AF5728" s="122">
        <v>3.9979519999999998E-2</v>
      </c>
      <c r="AG5728" s="122">
        <v>4.4017399999999998E-2</v>
      </c>
      <c r="AH5728" s="122">
        <v>4.354889E-2</v>
      </c>
      <c r="AI5728" s="122">
        <v>4.245409E-2</v>
      </c>
      <c r="AJ5728" s="122">
        <v>4.5598420000000001E-2</v>
      </c>
      <c r="AK5728" s="122">
        <v>4.5722390000000002E-2</v>
      </c>
      <c r="AL5728" s="122">
        <v>0</v>
      </c>
    </row>
    <row r="5729" spans="1:38" hidden="1" x14ac:dyDescent="0.25">
      <c r="A5729" s="122" t="s">
        <v>2080</v>
      </c>
      <c r="B5729" s="122">
        <v>1</v>
      </c>
      <c r="C5729" s="122" t="s">
        <v>2293</v>
      </c>
      <c r="D5729" s="122" t="s">
        <v>2165</v>
      </c>
      <c r="E5729" s="122">
        <v>103</v>
      </c>
      <c r="F5729" s="122">
        <v>9.1733774999999999E-4</v>
      </c>
      <c r="G5729" s="122">
        <v>9.1733774999999999E-4</v>
      </c>
      <c r="H5729" s="122">
        <v>9.1733774999999999E-4</v>
      </c>
      <c r="I5729" s="122">
        <v>1.1466725900000001E-3</v>
      </c>
      <c r="J5729" s="122">
        <v>1.2613400100000001E-3</v>
      </c>
      <c r="K5729" s="122">
        <v>1.5850771999999999E-3</v>
      </c>
      <c r="L5729" s="122">
        <v>1.7601695300000001E-3</v>
      </c>
      <c r="M5729" s="122">
        <v>1.86014731E-3</v>
      </c>
      <c r="N5729" s="122">
        <v>2.2808676800000001E-3</v>
      </c>
      <c r="O5729" s="122">
        <v>2.3145311700000001E-3</v>
      </c>
      <c r="P5729" s="122">
        <v>3.7473957500000002E-3</v>
      </c>
      <c r="Q5729" s="122">
        <v>4.1514928699999997E-3</v>
      </c>
      <c r="R5729" s="122">
        <v>1.037873942E-2</v>
      </c>
      <c r="S5729" s="122">
        <v>9.7386726500000003E-3</v>
      </c>
      <c r="T5729" s="122">
        <v>9.8548003400000007E-3</v>
      </c>
      <c r="U5729" s="122">
        <v>8.6116533299999999E-3</v>
      </c>
      <c r="V5729" s="122">
        <v>1.2379513789999999E-2</v>
      </c>
      <c r="W5729" s="122">
        <v>9.6669922299999992E-3</v>
      </c>
      <c r="X5729" s="122">
        <v>9.9203289499999996E-3</v>
      </c>
      <c r="Y5729" s="122">
        <v>7.9711937200000003E-3</v>
      </c>
      <c r="Z5729" s="122">
        <v>9.4785787600000001E-3</v>
      </c>
      <c r="AA5729" s="122">
        <v>5.7777909000000002E-4</v>
      </c>
      <c r="AB5729" s="122">
        <v>5.8133074999999995E-4</v>
      </c>
      <c r="AC5729" s="122">
        <v>7.2793574000000003E-3</v>
      </c>
      <c r="AD5729" s="122">
        <v>6.7949148400000001E-3</v>
      </c>
      <c r="AE5729" s="122">
        <v>6.7724827099999996E-3</v>
      </c>
      <c r="AF5729" s="122">
        <v>1.1559519860000001E-2</v>
      </c>
      <c r="AG5729" s="122">
        <v>7.8494680599999998E-3</v>
      </c>
      <c r="AH5729" s="122">
        <v>6.4032034499999996E-3</v>
      </c>
      <c r="AI5729" s="122">
        <v>5.4763473799999997E-3</v>
      </c>
      <c r="AJ5729" s="122">
        <v>6.1147590699999997E-3</v>
      </c>
      <c r="AK5729" s="122">
        <v>6.1755784300000002E-3</v>
      </c>
      <c r="AL5729" s="122">
        <v>0</v>
      </c>
    </row>
    <row r="5730" spans="1:38" hidden="1" x14ac:dyDescent="0.25">
      <c r="A5730" s="122" t="s">
        <v>2080</v>
      </c>
      <c r="B5730" s="122">
        <v>1</v>
      </c>
      <c r="C5730" s="122" t="s">
        <v>2293</v>
      </c>
      <c r="D5730" s="122" t="s">
        <v>2166</v>
      </c>
      <c r="E5730" s="122">
        <v>103</v>
      </c>
      <c r="F5730" s="122">
        <v>0</v>
      </c>
      <c r="G5730" s="122">
        <v>0</v>
      </c>
      <c r="H5730" s="122">
        <v>0</v>
      </c>
      <c r="I5730" s="122">
        <v>0</v>
      </c>
      <c r="J5730" s="122">
        <v>0</v>
      </c>
      <c r="K5730" s="122">
        <v>0</v>
      </c>
      <c r="L5730" s="122">
        <v>0</v>
      </c>
      <c r="M5730" s="122">
        <v>0</v>
      </c>
      <c r="N5730" s="122">
        <v>0</v>
      </c>
      <c r="O5730" s="122">
        <v>0</v>
      </c>
      <c r="P5730" s="122">
        <v>0</v>
      </c>
      <c r="Q5730" s="122">
        <v>0</v>
      </c>
      <c r="R5730" s="122">
        <v>0</v>
      </c>
      <c r="S5730" s="122">
        <v>0</v>
      </c>
      <c r="T5730" s="122">
        <v>0</v>
      </c>
      <c r="U5730" s="122">
        <v>0</v>
      </c>
      <c r="V5730" s="122">
        <v>0</v>
      </c>
      <c r="W5730" s="122">
        <v>0</v>
      </c>
      <c r="X5730" s="122">
        <v>0</v>
      </c>
      <c r="Y5730" s="122">
        <v>0</v>
      </c>
      <c r="Z5730" s="122">
        <v>0</v>
      </c>
      <c r="AA5730" s="122">
        <v>0</v>
      </c>
      <c r="AB5730" s="122">
        <v>0</v>
      </c>
      <c r="AC5730" s="122">
        <v>0</v>
      </c>
      <c r="AD5730" s="122">
        <v>0</v>
      </c>
      <c r="AE5730" s="122">
        <v>0</v>
      </c>
      <c r="AF5730" s="122">
        <v>0</v>
      </c>
      <c r="AG5730" s="122">
        <v>0</v>
      </c>
      <c r="AH5730" s="122">
        <v>0</v>
      </c>
      <c r="AI5730" s="122">
        <v>0</v>
      </c>
      <c r="AJ5730" s="122">
        <v>0</v>
      </c>
      <c r="AK5730" s="122">
        <v>0</v>
      </c>
      <c r="AL5730" s="122">
        <v>0</v>
      </c>
    </row>
    <row r="5731" spans="1:38" hidden="1" x14ac:dyDescent="0.25">
      <c r="A5731" s="122" t="s">
        <v>2080</v>
      </c>
      <c r="B5731" s="122">
        <v>1</v>
      </c>
      <c r="C5731" s="122" t="s">
        <v>2293</v>
      </c>
      <c r="D5731" s="122" t="s">
        <v>2167</v>
      </c>
      <c r="E5731" s="122">
        <v>103</v>
      </c>
      <c r="F5731" s="122">
        <v>0</v>
      </c>
      <c r="G5731" s="122">
        <v>0</v>
      </c>
      <c r="H5731" s="122">
        <v>0</v>
      </c>
      <c r="I5731" s="122">
        <v>0</v>
      </c>
      <c r="J5731" s="122">
        <v>0</v>
      </c>
      <c r="K5731" s="122">
        <v>0</v>
      </c>
      <c r="L5731" s="122">
        <v>0</v>
      </c>
      <c r="M5731" s="122">
        <v>0</v>
      </c>
      <c r="N5731" s="122">
        <v>0</v>
      </c>
      <c r="O5731" s="122">
        <v>0</v>
      </c>
      <c r="P5731" s="122">
        <v>0</v>
      </c>
      <c r="Q5731" s="122">
        <v>0</v>
      </c>
      <c r="R5731" s="122">
        <v>0</v>
      </c>
      <c r="S5731" s="122">
        <v>0</v>
      </c>
      <c r="T5731" s="122">
        <v>0</v>
      </c>
      <c r="U5731" s="122">
        <v>0</v>
      </c>
      <c r="V5731" s="122">
        <v>0</v>
      </c>
      <c r="W5731" s="122">
        <v>0</v>
      </c>
      <c r="X5731" s="122">
        <v>0</v>
      </c>
      <c r="Y5731" s="122">
        <v>0</v>
      </c>
      <c r="Z5731" s="122">
        <v>0</v>
      </c>
      <c r="AA5731" s="122">
        <v>0</v>
      </c>
      <c r="AB5731" s="122">
        <v>0</v>
      </c>
      <c r="AC5731" s="122">
        <v>0</v>
      </c>
      <c r="AD5731" s="122">
        <v>0</v>
      </c>
      <c r="AE5731" s="122">
        <v>0</v>
      </c>
      <c r="AF5731" s="122">
        <v>0</v>
      </c>
      <c r="AG5731" s="122">
        <v>0</v>
      </c>
      <c r="AH5731" s="122">
        <v>0</v>
      </c>
      <c r="AI5731" s="122">
        <v>0</v>
      </c>
      <c r="AJ5731" s="122">
        <v>0</v>
      </c>
      <c r="AK5731" s="122">
        <v>0</v>
      </c>
      <c r="AL5731" s="122">
        <v>0</v>
      </c>
    </row>
    <row r="5732" spans="1:38" hidden="1" x14ac:dyDescent="0.25">
      <c r="A5732" s="122" t="s">
        <v>2080</v>
      </c>
      <c r="B5732" s="122">
        <v>1</v>
      </c>
      <c r="C5732" s="122" t="s">
        <v>2293</v>
      </c>
      <c r="D5732" s="122" t="s">
        <v>2168</v>
      </c>
      <c r="E5732" s="122">
        <v>103</v>
      </c>
      <c r="F5732" s="122">
        <v>0</v>
      </c>
      <c r="G5732" s="122">
        <v>0</v>
      </c>
      <c r="H5732" s="122">
        <v>0</v>
      </c>
      <c r="I5732" s="122">
        <v>0</v>
      </c>
      <c r="J5732" s="122">
        <v>0</v>
      </c>
      <c r="K5732" s="122">
        <v>0</v>
      </c>
      <c r="L5732" s="122">
        <v>0</v>
      </c>
      <c r="M5732" s="122">
        <v>0</v>
      </c>
      <c r="N5732" s="122">
        <v>0</v>
      </c>
      <c r="O5732" s="122">
        <v>0</v>
      </c>
      <c r="P5732" s="122">
        <v>0</v>
      </c>
      <c r="Q5732" s="122">
        <v>0</v>
      </c>
      <c r="R5732" s="122">
        <v>0</v>
      </c>
      <c r="S5732" s="122">
        <v>0</v>
      </c>
      <c r="T5732" s="122">
        <v>0</v>
      </c>
      <c r="U5732" s="122">
        <v>0</v>
      </c>
      <c r="V5732" s="122">
        <v>0</v>
      </c>
      <c r="W5732" s="122">
        <v>0</v>
      </c>
      <c r="X5732" s="122">
        <v>0</v>
      </c>
      <c r="Y5732" s="122">
        <v>0</v>
      </c>
      <c r="Z5732" s="122">
        <v>0</v>
      </c>
      <c r="AA5732" s="122">
        <v>0</v>
      </c>
      <c r="AB5732" s="122">
        <v>0</v>
      </c>
      <c r="AC5732" s="122">
        <v>0</v>
      </c>
      <c r="AD5732" s="122">
        <v>0</v>
      </c>
      <c r="AE5732" s="122">
        <v>0</v>
      </c>
      <c r="AF5732" s="122">
        <v>0</v>
      </c>
      <c r="AG5732" s="122">
        <v>0</v>
      </c>
      <c r="AH5732" s="122">
        <v>0</v>
      </c>
      <c r="AI5732" s="122">
        <v>0</v>
      </c>
      <c r="AJ5732" s="122">
        <v>0</v>
      </c>
      <c r="AK5732" s="122">
        <v>0</v>
      </c>
      <c r="AL5732" s="122">
        <v>0</v>
      </c>
    </row>
    <row r="5733" spans="1:38" hidden="1" x14ac:dyDescent="0.25">
      <c r="A5733" s="122" t="s">
        <v>2294</v>
      </c>
      <c r="B5733" s="122">
        <v>1</v>
      </c>
      <c r="C5733" s="122" t="s">
        <v>2295</v>
      </c>
      <c r="D5733" s="122" t="s">
        <v>2120</v>
      </c>
      <c r="E5733" s="122">
        <v>104</v>
      </c>
      <c r="F5733" s="122">
        <v>2.4033385941851999</v>
      </c>
      <c r="G5733" s="122">
        <v>1.3992949309528</v>
      </c>
      <c r="H5733" s="122">
        <v>0.1166269727868</v>
      </c>
      <c r="I5733" s="122">
        <v>0.68801811487359998</v>
      </c>
      <c r="J5733" s="122">
        <v>0.4922285088392</v>
      </c>
      <c r="K5733" s="122">
        <v>0.10150162716400001</v>
      </c>
      <c r="L5733" s="122">
        <v>0.28798419749679999</v>
      </c>
      <c r="M5733" s="122">
        <v>9.2031833165999999E-2</v>
      </c>
      <c r="N5733" s="122">
        <v>0.53864868821400003</v>
      </c>
      <c r="O5733" s="122">
        <v>1.0392065361384</v>
      </c>
      <c r="P5733" s="122">
        <v>1.6370068459864</v>
      </c>
      <c r="Q5733" s="122">
        <v>0.27256776144639999</v>
      </c>
      <c r="R5733" s="122">
        <v>4.0575861036339997</v>
      </c>
      <c r="S5733" s="122">
        <v>1.0755902936296</v>
      </c>
      <c r="T5733" s="122">
        <v>15.076200870057599</v>
      </c>
      <c r="U5733" s="122">
        <v>8.8646935556787998</v>
      </c>
      <c r="V5733" s="122">
        <v>0.46779697404999998</v>
      </c>
      <c r="W5733" s="122">
        <v>0.5795280297016</v>
      </c>
      <c r="X5733" s="122">
        <v>0.14722329977599999</v>
      </c>
      <c r="Y5733" s="122">
        <v>5.3000321851259997</v>
      </c>
      <c r="Z5733" s="122">
        <v>0.65819758397119998</v>
      </c>
      <c r="AA5733" s="122">
        <v>0.33929397062959998</v>
      </c>
      <c r="AB5733" s="122">
        <v>0.13246053989000001</v>
      </c>
      <c r="AC5733" s="122">
        <v>2.3979113808747998</v>
      </c>
      <c r="AD5733" s="122">
        <v>9.7425377548799999E-2</v>
      </c>
      <c r="AE5733" s="122">
        <v>9.5362296656367995</v>
      </c>
      <c r="AF5733" s="122">
        <v>0.31918280469319998</v>
      </c>
      <c r="AG5733" s="122">
        <v>0.32210458646520002</v>
      </c>
      <c r="AH5733" s="122">
        <v>0.51827309611000005</v>
      </c>
      <c r="AI5733" s="122">
        <v>5.0065002983743998</v>
      </c>
      <c r="AJ5733" s="122">
        <v>0.13907206351080001</v>
      </c>
      <c r="AK5733" s="122">
        <v>0.4115120635108</v>
      </c>
      <c r="AL5733" s="122">
        <v>0</v>
      </c>
    </row>
    <row r="5734" spans="1:38" hidden="1" x14ac:dyDescent="0.25">
      <c r="A5734" s="122" t="s">
        <v>2294</v>
      </c>
      <c r="B5734" s="122">
        <v>1</v>
      </c>
      <c r="C5734" s="122" t="s">
        <v>2295</v>
      </c>
      <c r="D5734" s="122" t="s">
        <v>2121</v>
      </c>
      <c r="E5734" s="122">
        <v>104</v>
      </c>
      <c r="F5734" s="122">
        <v>1.0927490837872</v>
      </c>
      <c r="G5734" s="122">
        <v>1.0897278351372</v>
      </c>
      <c r="H5734" s="122">
        <v>1.0894980316164</v>
      </c>
      <c r="I5734" s="122">
        <v>1.0935046025652</v>
      </c>
      <c r="J5734" s="122">
        <v>1.0929449357848</v>
      </c>
      <c r="K5734" s="122">
        <v>1.0910433371543999</v>
      </c>
      <c r="L5734" s="122">
        <v>1.0942406352556</v>
      </c>
      <c r="M5734" s="122">
        <v>1.0875898958736001</v>
      </c>
      <c r="N5734" s="122">
        <v>1.0925818785756001</v>
      </c>
      <c r="O5734" s="122">
        <v>1.0884405826000001</v>
      </c>
      <c r="P5734" s="122">
        <v>1.0948999477107999</v>
      </c>
      <c r="Q5734" s="122">
        <v>1.0973309119332</v>
      </c>
      <c r="R5734" s="122">
        <v>1.0935265081551999</v>
      </c>
      <c r="S5734" s="122">
        <v>1.0958821043856</v>
      </c>
      <c r="T5734" s="122">
        <v>1.1251177006076001</v>
      </c>
      <c r="U5734" s="122">
        <v>1.1627532968295999</v>
      </c>
      <c r="V5734" s="122">
        <v>1.1883736903024</v>
      </c>
      <c r="W5734" s="122">
        <v>1.1187913619092</v>
      </c>
      <c r="X5734" s="122">
        <v>1.1880462495244</v>
      </c>
      <c r="Y5734" s="122">
        <v>1.1313432816447999</v>
      </c>
      <c r="Z5734" s="122">
        <v>1.1218466292572</v>
      </c>
      <c r="AA5734" s="122">
        <v>1.1410212627352001</v>
      </c>
      <c r="AB5734" s="122">
        <v>1.0939506078787999</v>
      </c>
      <c r="AC5734" s="122">
        <v>1.1403999530168001</v>
      </c>
      <c r="AD5734" s="122">
        <v>1.1563006541576</v>
      </c>
      <c r="AE5734" s="122">
        <v>1.1630865442784</v>
      </c>
      <c r="AF5734" s="122">
        <v>1.1328099445376001</v>
      </c>
      <c r="AG5734" s="122">
        <v>1.1302633038228</v>
      </c>
      <c r="AH5734" s="122">
        <v>1.1285499384991999</v>
      </c>
      <c r="AI5734" s="122">
        <v>1.1223611138236</v>
      </c>
      <c r="AJ5734" s="122">
        <v>1.1312892231703999</v>
      </c>
      <c r="AK5734" s="122">
        <v>1.1336137181124</v>
      </c>
      <c r="AL5734" s="122">
        <v>4.3151110800000001E-5</v>
      </c>
    </row>
    <row r="5735" spans="1:38" hidden="1" x14ac:dyDescent="0.25">
      <c r="A5735" s="122" t="s">
        <v>2294</v>
      </c>
      <c r="B5735" s="122">
        <v>1</v>
      </c>
      <c r="C5735" s="122" t="s">
        <v>2295</v>
      </c>
      <c r="D5735" s="122" t="s">
        <v>2122</v>
      </c>
      <c r="E5735" s="122">
        <v>104</v>
      </c>
      <c r="F5735" s="122">
        <v>1.2279159352347999</v>
      </c>
      <c r="G5735" s="122">
        <v>1.2263396999308001</v>
      </c>
      <c r="H5735" s="122">
        <v>1.2259152319596001</v>
      </c>
      <c r="I5735" s="122">
        <v>1.2256953568328</v>
      </c>
      <c r="J5735" s="122">
        <v>1.2260821289976001</v>
      </c>
      <c r="K5735" s="122">
        <v>1.2262566499651999</v>
      </c>
      <c r="L5735" s="122">
        <v>1.2259955928668</v>
      </c>
      <c r="M5735" s="122">
        <v>1.2221286347564</v>
      </c>
      <c r="N5735" s="122">
        <v>1.2252974646051999</v>
      </c>
      <c r="O5735" s="122">
        <v>1.2123097243628</v>
      </c>
      <c r="P5735" s="122">
        <v>1.2376507944584001</v>
      </c>
      <c r="Q5735" s="122">
        <v>1.2239910610788001</v>
      </c>
      <c r="R5735" s="122">
        <v>1.2352353621551999</v>
      </c>
      <c r="S5735" s="122">
        <v>1.3531312101552</v>
      </c>
      <c r="T5735" s="122">
        <v>1.3072616381524</v>
      </c>
      <c r="U5735" s="122">
        <v>1.2842277181552</v>
      </c>
      <c r="V5735" s="122">
        <v>1.3502525461712001</v>
      </c>
      <c r="W5735" s="122">
        <v>1.3794220781712001</v>
      </c>
      <c r="X5735" s="122">
        <v>1.3231597181712</v>
      </c>
      <c r="Y5735" s="122">
        <v>1.242520979504</v>
      </c>
      <c r="Z5735" s="122">
        <v>1.325287383504</v>
      </c>
      <c r="AA5735" s="122">
        <v>1.265119023504</v>
      </c>
      <c r="AB5735" s="122">
        <v>1.2352716115039999</v>
      </c>
      <c r="AC5735" s="122">
        <v>1.329115963504</v>
      </c>
      <c r="AD5735" s="122">
        <v>1.2888552675039999</v>
      </c>
      <c r="AE5735" s="122">
        <v>1.2594614257008001</v>
      </c>
      <c r="AF5735" s="122">
        <v>1.3442891293243999</v>
      </c>
      <c r="AG5735" s="122">
        <v>1.3039774321783999</v>
      </c>
      <c r="AH5735" s="122">
        <v>1.2961318258615999</v>
      </c>
      <c r="AI5735" s="122">
        <v>1.2768156114028</v>
      </c>
      <c r="AJ5735" s="122">
        <v>1.2885730552996</v>
      </c>
      <c r="AK5735" s="122">
        <v>1.3389612109468001</v>
      </c>
      <c r="AL5735" s="122">
        <v>0</v>
      </c>
    </row>
    <row r="5736" spans="1:38" hidden="1" x14ac:dyDescent="0.25">
      <c r="A5736" s="122" t="s">
        <v>2294</v>
      </c>
      <c r="B5736" s="122">
        <v>1</v>
      </c>
      <c r="C5736" s="122" t="s">
        <v>2295</v>
      </c>
      <c r="D5736" s="122" t="s">
        <v>2175</v>
      </c>
      <c r="E5736" s="122">
        <v>104</v>
      </c>
      <c r="F5736" s="122">
        <v>0</v>
      </c>
      <c r="G5736" s="122">
        <v>0</v>
      </c>
      <c r="H5736" s="122">
        <v>0</v>
      </c>
      <c r="I5736" s="122">
        <v>0</v>
      </c>
      <c r="J5736" s="122">
        <v>0</v>
      </c>
      <c r="K5736" s="122">
        <v>0</v>
      </c>
      <c r="L5736" s="122">
        <v>0</v>
      </c>
      <c r="M5736" s="122">
        <v>0</v>
      </c>
      <c r="N5736" s="122">
        <v>0</v>
      </c>
      <c r="O5736" s="122">
        <v>0</v>
      </c>
      <c r="P5736" s="122">
        <v>0</v>
      </c>
      <c r="Q5736" s="122">
        <v>0</v>
      </c>
      <c r="R5736" s="122">
        <v>0</v>
      </c>
      <c r="S5736" s="122">
        <v>0</v>
      </c>
      <c r="T5736" s="122">
        <v>0</v>
      </c>
      <c r="U5736" s="122">
        <v>0</v>
      </c>
      <c r="V5736" s="122">
        <v>0</v>
      </c>
      <c r="W5736" s="122">
        <v>0</v>
      </c>
      <c r="X5736" s="122">
        <v>0</v>
      </c>
      <c r="Y5736" s="122">
        <v>0</v>
      </c>
      <c r="Z5736" s="122">
        <v>0</v>
      </c>
      <c r="AA5736" s="122">
        <v>0</v>
      </c>
      <c r="AB5736" s="122">
        <v>0</v>
      </c>
      <c r="AC5736" s="122">
        <v>0</v>
      </c>
      <c r="AD5736" s="122">
        <v>0</v>
      </c>
      <c r="AE5736" s="122">
        <v>0</v>
      </c>
      <c r="AF5736" s="122">
        <v>0</v>
      </c>
      <c r="AG5736" s="122">
        <v>0</v>
      </c>
      <c r="AH5736" s="122">
        <v>0</v>
      </c>
      <c r="AI5736" s="122">
        <v>0</v>
      </c>
      <c r="AJ5736" s="122">
        <v>0</v>
      </c>
      <c r="AK5736" s="122">
        <v>0</v>
      </c>
      <c r="AL5736" s="122">
        <v>0</v>
      </c>
    </row>
    <row r="5737" spans="1:38" hidden="1" x14ac:dyDescent="0.25">
      <c r="A5737" s="122" t="s">
        <v>2294</v>
      </c>
      <c r="B5737" s="122">
        <v>1</v>
      </c>
      <c r="C5737" s="122" t="s">
        <v>2295</v>
      </c>
      <c r="D5737" s="122" t="s">
        <v>2123</v>
      </c>
      <c r="E5737" s="122">
        <v>104</v>
      </c>
      <c r="F5737" s="122">
        <v>0.54600972824159999</v>
      </c>
      <c r="G5737" s="122">
        <v>0.52498536824160003</v>
      </c>
      <c r="H5737" s="122">
        <v>0.52665825624160001</v>
      </c>
      <c r="I5737" s="122">
        <v>0.58608632953640005</v>
      </c>
      <c r="J5737" s="122">
        <v>0.59982077753359997</v>
      </c>
      <c r="K5737" s="122">
        <v>0.6268795054088</v>
      </c>
      <c r="L5737" s="122">
        <v>0.65828292746999995</v>
      </c>
      <c r="M5737" s="122">
        <v>0.53521951147000002</v>
      </c>
      <c r="N5737" s="122">
        <v>0.59067939943879999</v>
      </c>
      <c r="O5737" s="122">
        <v>0.6280583146516</v>
      </c>
      <c r="P5737" s="122">
        <v>0.60515571465439999</v>
      </c>
      <c r="Q5737" s="122">
        <v>0.57691662249480002</v>
      </c>
      <c r="R5737" s="122">
        <v>1.1222242944948</v>
      </c>
      <c r="S5737" s="122">
        <v>0.69409774249480005</v>
      </c>
      <c r="T5737" s="122">
        <v>0.66982927449480001</v>
      </c>
      <c r="U5737" s="122">
        <v>0.66068366249480004</v>
      </c>
      <c r="V5737" s="122">
        <v>0.64021370249480003</v>
      </c>
      <c r="W5737" s="122">
        <v>0.57927696649479998</v>
      </c>
      <c r="X5737" s="122">
        <v>0.57808145049479998</v>
      </c>
      <c r="Y5737" s="122">
        <v>0.63637246649479995</v>
      </c>
      <c r="Z5737" s="122">
        <v>0.56098386649480003</v>
      </c>
      <c r="AA5737" s="122">
        <v>1.5229433264948</v>
      </c>
      <c r="AB5737" s="122">
        <v>0.57400148649479998</v>
      </c>
      <c r="AC5737" s="122">
        <v>0.56126229849480003</v>
      </c>
      <c r="AD5737" s="122">
        <v>0.64629546639000002</v>
      </c>
      <c r="AE5737" s="122">
        <v>0.59274089130200003</v>
      </c>
      <c r="AF5737" s="122">
        <v>0.63314097076160003</v>
      </c>
      <c r="AG5737" s="122">
        <v>0.6664140901908</v>
      </c>
      <c r="AH5737" s="122">
        <v>0.67586761772040005</v>
      </c>
      <c r="AI5737" s="122">
        <v>0.64558156554360002</v>
      </c>
      <c r="AJ5737" s="122">
        <v>0.67398359748159997</v>
      </c>
      <c r="AK5737" s="122">
        <v>0.61081026189679999</v>
      </c>
      <c r="AL5737" s="122">
        <v>0</v>
      </c>
    </row>
    <row r="5738" spans="1:38" x14ac:dyDescent="0.25">
      <c r="A5738" s="122" t="s">
        <v>2294</v>
      </c>
      <c r="B5738" s="122">
        <v>1</v>
      </c>
      <c r="C5738" s="122" t="s">
        <v>2295</v>
      </c>
      <c r="D5738" s="122" t="s">
        <v>2124</v>
      </c>
      <c r="E5738" s="122">
        <v>104</v>
      </c>
      <c r="F5738" s="122">
        <v>2.2729167383524</v>
      </c>
      <c r="G5738" s="122">
        <v>1.9447183330652</v>
      </c>
      <c r="H5738" s="122">
        <v>2.2444851259264</v>
      </c>
      <c r="I5738" s="122">
        <v>2.0036347652859998</v>
      </c>
      <c r="J5738" s="122">
        <v>2.3083284157135999</v>
      </c>
      <c r="K5738" s="122">
        <v>2.0119128200976002</v>
      </c>
      <c r="L5738" s="122">
        <v>2.4313761494344002</v>
      </c>
      <c r="M5738" s="122">
        <v>2.0634180197987999</v>
      </c>
      <c r="N5738" s="122">
        <v>1.9511437480248</v>
      </c>
      <c r="O5738" s="122">
        <v>3.4944907680704</v>
      </c>
      <c r="P5738" s="122">
        <v>2.1951174791476</v>
      </c>
      <c r="Q5738" s="122">
        <v>2.3371559423016</v>
      </c>
      <c r="R5738" s="122">
        <v>2.6073488683620001</v>
      </c>
      <c r="S5738" s="122">
        <v>2.6356703319547998</v>
      </c>
      <c r="T5738" s="122">
        <v>2.1345252002984001</v>
      </c>
      <c r="U5738" s="122">
        <v>1.9979038116687999</v>
      </c>
      <c r="V5738" s="122">
        <v>2.8287152158244</v>
      </c>
      <c r="W5738" s="122">
        <v>2.9009656762156002</v>
      </c>
      <c r="X5738" s="122">
        <v>4.5137786557500004</v>
      </c>
      <c r="Y5738" s="122">
        <v>2.408117292504</v>
      </c>
      <c r="Z5738" s="122">
        <v>1.9382853474432</v>
      </c>
      <c r="AA5738" s="122">
        <v>1.9869723258700001</v>
      </c>
      <c r="AB5738" s="122">
        <v>2.6710449583076001</v>
      </c>
      <c r="AC5738" s="122">
        <v>3.1618437009907998</v>
      </c>
      <c r="AD5738" s="122">
        <v>2.7387179071504</v>
      </c>
      <c r="AE5738" s="122">
        <v>3.2569446675667999</v>
      </c>
      <c r="AF5738" s="122">
        <v>2.4526202902235998</v>
      </c>
      <c r="AG5738" s="122">
        <v>3.4536482300964</v>
      </c>
      <c r="AH5738" s="122">
        <v>3.4456999910563999</v>
      </c>
      <c r="AI5738" s="122">
        <v>2.0766428772432</v>
      </c>
      <c r="AJ5738" s="122">
        <v>7.1736050931999999</v>
      </c>
      <c r="AK5738" s="122">
        <v>9.8808189252276009</v>
      </c>
      <c r="AL5738" s="122">
        <v>1.255482508E-4</v>
      </c>
    </row>
    <row r="5739" spans="1:38" hidden="1" x14ac:dyDescent="0.25">
      <c r="A5739" s="122" t="s">
        <v>2294</v>
      </c>
      <c r="B5739" s="122">
        <v>1</v>
      </c>
      <c r="C5739" s="122" t="s">
        <v>2295</v>
      </c>
      <c r="D5739" s="122" t="s">
        <v>474</v>
      </c>
      <c r="E5739" s="122">
        <v>104</v>
      </c>
      <c r="F5739" s="122">
        <v>0.43435008134280001</v>
      </c>
      <c r="G5739" s="122">
        <v>0.43368765568520001</v>
      </c>
      <c r="H5739" s="122">
        <v>0.4336558678704</v>
      </c>
      <c r="I5739" s="122">
        <v>0.4339950240164</v>
      </c>
      <c r="J5739" s="122">
        <v>0.4568093861268</v>
      </c>
      <c r="K5739" s="122">
        <v>0.4336383766652</v>
      </c>
      <c r="L5739" s="122">
        <v>0.4614415980496</v>
      </c>
      <c r="M5739" s="122">
        <v>0.43432514052479998</v>
      </c>
      <c r="N5739" s="122">
        <v>0.43638653425079998</v>
      </c>
      <c r="O5739" s="122">
        <v>0.43732175303600002</v>
      </c>
      <c r="P5739" s="122">
        <v>0.48951492450560002</v>
      </c>
      <c r="Q5739" s="122">
        <v>0.4508373007432</v>
      </c>
      <c r="R5739" s="122">
        <v>1.3094851094276001</v>
      </c>
      <c r="S5739" s="122">
        <v>0.47141832615079998</v>
      </c>
      <c r="T5739" s="122">
        <v>0.44374500008439999</v>
      </c>
      <c r="U5739" s="122">
        <v>0.46289187397319997</v>
      </c>
      <c r="V5739" s="122">
        <v>0.47512351259800001</v>
      </c>
      <c r="W5739" s="122">
        <v>0.43961844881919998</v>
      </c>
      <c r="X5739" s="122">
        <v>0.44686175110920001</v>
      </c>
      <c r="Y5739" s="122">
        <v>0.45031094778879999</v>
      </c>
      <c r="Z5739" s="122">
        <v>0.45329363082360002</v>
      </c>
      <c r="AA5739" s="122">
        <v>0.46653822085640001</v>
      </c>
      <c r="AB5739" s="122">
        <v>0.64394372885920004</v>
      </c>
      <c r="AC5739" s="122">
        <v>0.98757356893439996</v>
      </c>
      <c r="AD5739" s="122">
        <v>0.48231878691359997</v>
      </c>
      <c r="AE5739" s="122">
        <v>0.43695858227000001</v>
      </c>
      <c r="AF5739" s="122">
        <v>0.64494295918919997</v>
      </c>
      <c r="AG5739" s="122">
        <v>0.48838278919080003</v>
      </c>
      <c r="AH5739" s="122">
        <v>0.94967371329600003</v>
      </c>
      <c r="AI5739" s="122">
        <v>0.48946311051399999</v>
      </c>
      <c r="AJ5739" s="122">
        <v>1.5417249159088</v>
      </c>
      <c r="AK5739" s="122">
        <v>0.71605738527399998</v>
      </c>
      <c r="AL5739" s="122">
        <v>0</v>
      </c>
    </row>
    <row r="5740" spans="1:38" hidden="1" x14ac:dyDescent="0.25">
      <c r="A5740" s="122" t="s">
        <v>2294</v>
      </c>
      <c r="B5740" s="122">
        <v>1</v>
      </c>
      <c r="C5740" s="122" t="s">
        <v>2295</v>
      </c>
      <c r="D5740" s="122" t="s">
        <v>2125</v>
      </c>
      <c r="E5740" s="122">
        <v>104</v>
      </c>
      <c r="F5740" s="122">
        <v>0.1506813155316</v>
      </c>
      <c r="G5740" s="122">
        <v>0.15068678292920001</v>
      </c>
      <c r="H5740" s="122">
        <v>0.150887559172</v>
      </c>
      <c r="I5740" s="122">
        <v>0.15085083242319999</v>
      </c>
      <c r="J5740" s="122">
        <v>0.1508316021128</v>
      </c>
      <c r="K5740" s="122">
        <v>0.1508310163528</v>
      </c>
      <c r="L5740" s="122">
        <v>0.15083043059000001</v>
      </c>
      <c r="M5740" s="122">
        <v>0.15082984483</v>
      </c>
      <c r="N5740" s="122">
        <v>0.15082925906719999</v>
      </c>
      <c r="O5740" s="122">
        <v>0.1508286733044</v>
      </c>
      <c r="P5740" s="122">
        <v>0.1508280875444</v>
      </c>
      <c r="Q5740" s="122">
        <v>0.1508721172952</v>
      </c>
      <c r="R5740" s="122">
        <v>0.15092805754040001</v>
      </c>
      <c r="S5740" s="122">
        <v>0.15098399777999999</v>
      </c>
      <c r="T5740" s="122">
        <v>0.1510399380196</v>
      </c>
      <c r="U5740" s="122">
        <v>0.15109587825920001</v>
      </c>
      <c r="V5740" s="122">
        <v>0.15113785784719999</v>
      </c>
      <c r="W5740" s="122">
        <v>0.1512972637344</v>
      </c>
      <c r="X5740" s="122">
        <v>0.151343050768</v>
      </c>
      <c r="Y5740" s="122">
        <v>0.1513888378072</v>
      </c>
      <c r="Z5740" s="122">
        <v>0.15143462484360001</v>
      </c>
      <c r="AA5740" s="122">
        <v>0.1513800949444</v>
      </c>
      <c r="AB5740" s="122">
        <v>0.15139132204559999</v>
      </c>
      <c r="AC5740" s="122">
        <v>0.151402549144</v>
      </c>
      <c r="AD5740" s="122">
        <v>0.1514137762452</v>
      </c>
      <c r="AE5740" s="122">
        <v>0.15142500334360001</v>
      </c>
      <c r="AF5740" s="122">
        <v>0.151436230442</v>
      </c>
      <c r="AG5740" s="122">
        <v>0.15144745754040001</v>
      </c>
      <c r="AH5740" s="122">
        <v>0.1514586846388</v>
      </c>
      <c r="AI5740" s="122">
        <v>0.15146991173720001</v>
      </c>
      <c r="AJ5740" s="122">
        <v>0.15148113883559999</v>
      </c>
      <c r="AK5740" s="122">
        <v>0.14560282520000001</v>
      </c>
      <c r="AL5740" s="122">
        <v>-3.9734167200000003E-5</v>
      </c>
    </row>
    <row r="5741" spans="1:38" hidden="1" x14ac:dyDescent="0.25">
      <c r="A5741" s="122" t="s">
        <v>2294</v>
      </c>
      <c r="B5741" s="122">
        <v>1</v>
      </c>
      <c r="C5741" s="122" t="s">
        <v>2295</v>
      </c>
      <c r="D5741" s="122" t="s">
        <v>2126</v>
      </c>
      <c r="E5741" s="122">
        <v>104</v>
      </c>
      <c r="F5741" s="122">
        <v>4.2484574719999996E-3</v>
      </c>
      <c r="G5741" s="122">
        <v>4.2484574719999996E-3</v>
      </c>
      <c r="H5741" s="122">
        <v>4.2484574719999996E-3</v>
      </c>
      <c r="I5741" s="122">
        <v>4.2484574719999996E-3</v>
      </c>
      <c r="J5741" s="122">
        <v>4.2484574719999996E-3</v>
      </c>
      <c r="K5741" s="122">
        <v>4.2484574719999996E-3</v>
      </c>
      <c r="L5741" s="122">
        <v>4.2484574719999996E-3</v>
      </c>
      <c r="M5741" s="122">
        <v>4.2484574719999996E-3</v>
      </c>
      <c r="N5741" s="122">
        <v>4.2484574719999996E-3</v>
      </c>
      <c r="O5741" s="122">
        <v>4.2484574719999996E-3</v>
      </c>
      <c r="P5741" s="122">
        <v>4.2484574719999996E-3</v>
      </c>
      <c r="Q5741" s="122">
        <v>4.24982425E-3</v>
      </c>
      <c r="R5741" s="122">
        <v>4.2498242472000002E-3</v>
      </c>
      <c r="S5741" s="122">
        <v>4.24982425E-3</v>
      </c>
      <c r="T5741" s="122">
        <v>4.24982425E-3</v>
      </c>
      <c r="U5741" s="122">
        <v>4.24982425E-3</v>
      </c>
      <c r="V5741" s="122">
        <v>4.2488479796000001E-3</v>
      </c>
      <c r="W5741" s="122">
        <v>4.2496289948000003E-3</v>
      </c>
      <c r="X5741" s="122">
        <v>4.2504100100000004E-3</v>
      </c>
      <c r="Y5741" s="122">
        <v>4.2511910280000004E-3</v>
      </c>
      <c r="Z5741" s="122">
        <v>4.2519720431999997E-3</v>
      </c>
      <c r="AA5741" s="122">
        <v>4.2524601784000001E-3</v>
      </c>
      <c r="AB5741" s="122">
        <v>4.2523625480000004E-3</v>
      </c>
      <c r="AC5741" s="122">
        <v>4.2522649232000003E-3</v>
      </c>
      <c r="AD5741" s="122">
        <v>4.2521672955999996E-3</v>
      </c>
      <c r="AE5741" s="122">
        <v>4.2520696708000004E-3</v>
      </c>
      <c r="AF5741" s="122">
        <v>4.2519720431999997E-3</v>
      </c>
      <c r="AG5741" s="122">
        <v>4.2518744128E-3</v>
      </c>
      <c r="AH5741" s="122">
        <v>4.251776788E-3</v>
      </c>
      <c r="AI5741" s="122">
        <v>4.2516791604000001E-3</v>
      </c>
      <c r="AJ5741" s="122">
        <v>4.2515815356000001E-3</v>
      </c>
      <c r="AK5741" s="122">
        <v>4.150049512E-3</v>
      </c>
      <c r="AL5741" s="122">
        <v>-1.2691503999999999E-6</v>
      </c>
    </row>
    <row r="5742" spans="1:38" hidden="1" x14ac:dyDescent="0.25">
      <c r="A5742" s="122" t="s">
        <v>2294</v>
      </c>
      <c r="B5742" s="122">
        <v>1</v>
      </c>
      <c r="C5742" s="122" t="s">
        <v>2295</v>
      </c>
      <c r="D5742" s="122" t="s">
        <v>2127</v>
      </c>
      <c r="E5742" s="122">
        <v>104</v>
      </c>
      <c r="F5742" s="122">
        <v>0.12902935921399999</v>
      </c>
      <c r="G5742" s="122">
        <v>0.12902711379599999</v>
      </c>
      <c r="H5742" s="122">
        <v>0.1290248683752</v>
      </c>
      <c r="I5742" s="122">
        <v>0.12902262295440001</v>
      </c>
      <c r="J5742" s="122">
        <v>0.1290203775364</v>
      </c>
      <c r="K5742" s="122">
        <v>0.12901813211560001</v>
      </c>
      <c r="L5742" s="122">
        <v>0.1290158866976</v>
      </c>
      <c r="M5742" s="122">
        <v>0.12901364127680001</v>
      </c>
      <c r="N5742" s="122">
        <v>0.12901139585599999</v>
      </c>
      <c r="O5742" s="122">
        <v>0.12900915043799999</v>
      </c>
      <c r="P5742" s="122">
        <v>0.1290069050172</v>
      </c>
      <c r="Q5742" s="122">
        <v>0.12912474074079999</v>
      </c>
      <c r="R5742" s="122">
        <v>0.1290937929988</v>
      </c>
      <c r="S5742" s="122">
        <v>0.12906284525680001</v>
      </c>
      <c r="T5742" s="122">
        <v>0.1293118975176</v>
      </c>
      <c r="U5742" s="122">
        <v>0.12900094977279999</v>
      </c>
      <c r="V5742" s="122">
        <v>0.1288568268344</v>
      </c>
      <c r="W5742" s="122">
        <v>0.128680024438</v>
      </c>
      <c r="X5742" s="122">
        <v>0.12850322203879999</v>
      </c>
      <c r="Y5742" s="122">
        <v>0.12832641964239999</v>
      </c>
      <c r="Z5742" s="122">
        <v>0.12814961724320001</v>
      </c>
      <c r="AA5742" s="122">
        <v>0.12800434834880001</v>
      </c>
      <c r="AB5742" s="122">
        <v>0.1279890209192</v>
      </c>
      <c r="AC5742" s="122">
        <v>0.12797369348679999</v>
      </c>
      <c r="AD5742" s="122">
        <v>0.12795836605720001</v>
      </c>
      <c r="AE5742" s="122">
        <v>0.12794303862760001</v>
      </c>
      <c r="AF5742" s="122">
        <v>0.127927711198</v>
      </c>
      <c r="AG5742" s="122">
        <v>0.12791238376559999</v>
      </c>
      <c r="AH5742" s="122">
        <v>0.12789705633599999</v>
      </c>
      <c r="AI5742" s="122">
        <v>0.12788172890640001</v>
      </c>
      <c r="AJ5742" s="122">
        <v>0.127866401474</v>
      </c>
      <c r="AK5742" s="122">
        <v>0.11823189112</v>
      </c>
      <c r="AL5742" s="122">
        <v>-8.2006635199999994E-5</v>
      </c>
    </row>
    <row r="5743" spans="1:38" hidden="1" x14ac:dyDescent="0.25">
      <c r="A5743" s="122" t="s">
        <v>2294</v>
      </c>
      <c r="B5743" s="122">
        <v>1</v>
      </c>
      <c r="C5743" s="122" t="s">
        <v>2295</v>
      </c>
      <c r="D5743" s="122" t="s">
        <v>2128</v>
      </c>
      <c r="E5743" s="122">
        <v>104</v>
      </c>
      <c r="F5743" s="122">
        <v>6.0657396635863998</v>
      </c>
      <c r="G5743" s="122">
        <v>6.0766273896299996</v>
      </c>
      <c r="H5743" s="122">
        <v>6.1089659552600004</v>
      </c>
      <c r="I5743" s="122">
        <v>6.0559551280396002</v>
      </c>
      <c r="J5743" s="122">
        <v>6.078753773092</v>
      </c>
      <c r="K5743" s="122">
        <v>6.0053743035271996</v>
      </c>
      <c r="L5743" s="122">
        <v>6.0363030043960002</v>
      </c>
      <c r="M5743" s="122">
        <v>6.0166454285000004</v>
      </c>
      <c r="N5743" s="122">
        <v>6.1819597210839996</v>
      </c>
      <c r="O5743" s="122">
        <v>6.1584923201928001</v>
      </c>
      <c r="P5743" s="122">
        <v>6.0631992184483998</v>
      </c>
      <c r="Q5743" s="122">
        <v>6.0785618496316003</v>
      </c>
      <c r="R5743" s="122">
        <v>6.0222835514771997</v>
      </c>
      <c r="S5743" s="122">
        <v>6.0410482565803996</v>
      </c>
      <c r="T5743" s="122">
        <v>6.1571278236019999</v>
      </c>
      <c r="U5743" s="122">
        <v>6.1103576218748001</v>
      </c>
      <c r="V5743" s="122">
        <v>6.1808583289795997</v>
      </c>
      <c r="W5743" s="122">
        <v>6.2837200261695996</v>
      </c>
      <c r="X5743" s="122">
        <v>6.2934302833892</v>
      </c>
      <c r="Y5743" s="122">
        <v>6.2814866610187998</v>
      </c>
      <c r="Z5743" s="122">
        <v>6.2119576774415997</v>
      </c>
      <c r="AA5743" s="122">
        <v>6.3143521440467998</v>
      </c>
      <c r="AB5743" s="122">
        <v>6.1664152427107997</v>
      </c>
      <c r="AC5743" s="122">
        <v>6.0966093189652</v>
      </c>
      <c r="AD5743" s="122">
        <v>6.1021787293432004</v>
      </c>
      <c r="AE5743" s="122">
        <v>6.0855739514108</v>
      </c>
      <c r="AF5743" s="122">
        <v>6.0616249594739999</v>
      </c>
      <c r="AG5743" s="122">
        <v>6.1534125643620001</v>
      </c>
      <c r="AH5743" s="122">
        <v>6.1686714356848</v>
      </c>
      <c r="AI5743" s="122">
        <v>6.0953915667764003</v>
      </c>
      <c r="AJ5743" s="122">
        <v>6.1000890637231997</v>
      </c>
      <c r="AK5743" s="122">
        <v>5.8088326845275997</v>
      </c>
      <c r="AL5743" s="122">
        <v>-7.5778034919999997E-4</v>
      </c>
    </row>
    <row r="5744" spans="1:38" hidden="1" x14ac:dyDescent="0.25">
      <c r="A5744" s="122" t="s">
        <v>2294</v>
      </c>
      <c r="B5744" s="122">
        <v>1</v>
      </c>
      <c r="C5744" s="122" t="s">
        <v>2295</v>
      </c>
      <c r="D5744" s="122" t="s">
        <v>2129</v>
      </c>
      <c r="E5744" s="122">
        <v>104</v>
      </c>
      <c r="F5744" s="122">
        <v>1.9809275584168</v>
      </c>
      <c r="G5744" s="122">
        <v>1.9400574500159999</v>
      </c>
      <c r="H5744" s="122">
        <v>1.9428896507664</v>
      </c>
      <c r="I5744" s="122">
        <v>1.9545071527547999</v>
      </c>
      <c r="J5744" s="122">
        <v>1.9412301464891999</v>
      </c>
      <c r="K5744" s="122">
        <v>1.9422145718752</v>
      </c>
      <c r="L5744" s="122">
        <v>1.9429466895244001</v>
      </c>
      <c r="M5744" s="122">
        <v>1.9450323772292</v>
      </c>
      <c r="N5744" s="122">
        <v>1.9580589767508001</v>
      </c>
      <c r="O5744" s="122">
        <v>1.9758040606976</v>
      </c>
      <c r="P5744" s="122">
        <v>1.94814359033</v>
      </c>
      <c r="Q5744" s="122">
        <v>1.9603764303564</v>
      </c>
      <c r="R5744" s="122">
        <v>2.1154683933432001</v>
      </c>
      <c r="S5744" s="122">
        <v>1.96292229399</v>
      </c>
      <c r="T5744" s="122">
        <v>1.9935285896512001</v>
      </c>
      <c r="U5744" s="122">
        <v>1.9700949207912</v>
      </c>
      <c r="V5744" s="122">
        <v>1.9796872342128</v>
      </c>
      <c r="W5744" s="122">
        <v>2.6228901453048001</v>
      </c>
      <c r="X5744" s="122">
        <v>1.9907514795672001</v>
      </c>
      <c r="Y5744" s="122">
        <v>1.9661677145459999</v>
      </c>
      <c r="Z5744" s="122">
        <v>1.98629767371</v>
      </c>
      <c r="AA5744" s="122">
        <v>2.3739104018167998</v>
      </c>
      <c r="AB5744" s="122">
        <v>1.9592507624983999</v>
      </c>
      <c r="AC5744" s="122">
        <v>1.9993054243063999</v>
      </c>
      <c r="AD5744" s="122">
        <v>2.0006212181088001</v>
      </c>
      <c r="AE5744" s="122">
        <v>1.9848236786755999</v>
      </c>
      <c r="AF5744" s="122">
        <v>2.0483383713715999</v>
      </c>
      <c r="AG5744" s="122">
        <v>2.1351559258511998</v>
      </c>
      <c r="AH5744" s="122">
        <v>1.9747286344407999</v>
      </c>
      <c r="AI5744" s="122">
        <v>1.9754030218412</v>
      </c>
      <c r="AJ5744" s="122">
        <v>1.9521767931148</v>
      </c>
      <c r="AK5744" s="122">
        <v>1.8863236036652</v>
      </c>
      <c r="AL5744" s="122">
        <v>-5.6779831360000003E-4</v>
      </c>
    </row>
    <row r="5745" spans="1:38" hidden="1" x14ac:dyDescent="0.25">
      <c r="A5745" s="122" t="s">
        <v>2294</v>
      </c>
      <c r="B5745" s="122">
        <v>1</v>
      </c>
      <c r="C5745" s="122" t="s">
        <v>2295</v>
      </c>
      <c r="D5745" s="122" t="s">
        <v>2176</v>
      </c>
      <c r="E5745" s="122">
        <v>104</v>
      </c>
      <c r="F5745" s="122">
        <v>0</v>
      </c>
      <c r="G5745" s="122">
        <v>0</v>
      </c>
      <c r="H5745" s="122">
        <v>0</v>
      </c>
      <c r="I5745" s="122">
        <v>0</v>
      </c>
      <c r="J5745" s="122">
        <v>0</v>
      </c>
      <c r="K5745" s="122">
        <v>0</v>
      </c>
      <c r="L5745" s="122">
        <v>0</v>
      </c>
      <c r="M5745" s="122">
        <v>0</v>
      </c>
      <c r="N5745" s="122">
        <v>0</v>
      </c>
      <c r="O5745" s="122">
        <v>0</v>
      </c>
      <c r="P5745" s="122">
        <v>0</v>
      </c>
      <c r="Q5745" s="122">
        <v>0</v>
      </c>
      <c r="R5745" s="122">
        <v>0</v>
      </c>
      <c r="S5745" s="122">
        <v>0</v>
      </c>
      <c r="T5745" s="122">
        <v>0</v>
      </c>
      <c r="U5745" s="122">
        <v>0</v>
      </c>
      <c r="V5745" s="122">
        <v>0</v>
      </c>
      <c r="W5745" s="122">
        <v>0</v>
      </c>
      <c r="X5745" s="122">
        <v>0</v>
      </c>
      <c r="Y5745" s="122">
        <v>0</v>
      </c>
      <c r="Z5745" s="122">
        <v>0</v>
      </c>
      <c r="AA5745" s="122">
        <v>0</v>
      </c>
      <c r="AB5745" s="122">
        <v>0</v>
      </c>
      <c r="AC5745" s="122">
        <v>0</v>
      </c>
      <c r="AD5745" s="122">
        <v>0</v>
      </c>
      <c r="AE5745" s="122">
        <v>0</v>
      </c>
      <c r="AF5745" s="122">
        <v>0</v>
      </c>
      <c r="AG5745" s="122">
        <v>0</v>
      </c>
      <c r="AH5745" s="122">
        <v>0</v>
      </c>
      <c r="AI5745" s="122">
        <v>0</v>
      </c>
      <c r="AJ5745" s="122">
        <v>0</v>
      </c>
      <c r="AK5745" s="122">
        <v>0</v>
      </c>
      <c r="AL5745" s="122">
        <v>0</v>
      </c>
    </row>
    <row r="5746" spans="1:38" hidden="1" x14ac:dyDescent="0.25">
      <c r="A5746" s="122" t="s">
        <v>2294</v>
      </c>
      <c r="B5746" s="122">
        <v>1</v>
      </c>
      <c r="C5746" s="122" t="s">
        <v>2295</v>
      </c>
      <c r="D5746" s="122" t="s">
        <v>2130</v>
      </c>
      <c r="E5746" s="122">
        <v>104</v>
      </c>
      <c r="F5746" s="122">
        <v>5.4136695306400001E-2</v>
      </c>
      <c r="G5746" s="122">
        <v>5.4136695306400001E-2</v>
      </c>
      <c r="H5746" s="122">
        <v>5.4521415306399999E-2</v>
      </c>
      <c r="I5746" s="122">
        <v>5.4136695306400001E-2</v>
      </c>
      <c r="J5746" s="122">
        <v>5.4148214315999997E-2</v>
      </c>
      <c r="K5746" s="122">
        <v>5.4148214315999997E-2</v>
      </c>
      <c r="L5746" s="122">
        <v>5.4148214315999997E-2</v>
      </c>
      <c r="M5746" s="122">
        <v>5.4148214315999997E-2</v>
      </c>
      <c r="N5746" s="122">
        <v>5.4148214315999997E-2</v>
      </c>
      <c r="O5746" s="122">
        <v>5.4148214315999997E-2</v>
      </c>
      <c r="P5746" s="122">
        <v>5.41174341484E-2</v>
      </c>
      <c r="Q5746" s="122">
        <v>5.41174341484E-2</v>
      </c>
      <c r="R5746" s="122">
        <v>5.41174341484E-2</v>
      </c>
      <c r="S5746" s="122">
        <v>5.41174341484E-2</v>
      </c>
      <c r="T5746" s="122">
        <v>5.41174341484E-2</v>
      </c>
      <c r="U5746" s="122">
        <v>5.8391438148399998E-2</v>
      </c>
      <c r="V5746" s="122">
        <v>5.41174341484E-2</v>
      </c>
      <c r="W5746" s="122">
        <v>5.4960666140800002E-2</v>
      </c>
      <c r="X5746" s="122">
        <v>5.4073766140799999E-2</v>
      </c>
      <c r="Y5746" s="122">
        <v>5.4949858140800001E-2</v>
      </c>
      <c r="Z5746" s="122">
        <v>5.4073766140799999E-2</v>
      </c>
      <c r="AA5746" s="122">
        <v>5.4073766140799999E-2</v>
      </c>
      <c r="AB5746" s="122">
        <v>5.4073766140799999E-2</v>
      </c>
      <c r="AC5746" s="122">
        <v>5.4073766140799999E-2</v>
      </c>
      <c r="AD5746" s="122">
        <v>5.4073766140799999E-2</v>
      </c>
      <c r="AE5746" s="122">
        <v>5.4073766140799999E-2</v>
      </c>
      <c r="AF5746" s="122">
        <v>5.4073766140799999E-2</v>
      </c>
      <c r="AG5746" s="122">
        <v>5.4073766140799999E-2</v>
      </c>
      <c r="AH5746" s="122">
        <v>5.4073766140799999E-2</v>
      </c>
      <c r="AI5746" s="122">
        <v>5.4073766140799999E-2</v>
      </c>
      <c r="AJ5746" s="122">
        <v>5.4073766140799999E-2</v>
      </c>
      <c r="AK5746" s="122">
        <v>5.4073766140799999E-2</v>
      </c>
      <c r="AL5746" s="122">
        <v>0</v>
      </c>
    </row>
    <row r="5747" spans="1:38" hidden="1" x14ac:dyDescent="0.25">
      <c r="A5747" s="122" t="s">
        <v>2294</v>
      </c>
      <c r="B5747" s="122">
        <v>1</v>
      </c>
      <c r="C5747" s="122" t="s">
        <v>2295</v>
      </c>
      <c r="D5747" s="122" t="s">
        <v>2131</v>
      </c>
      <c r="E5747" s="122">
        <v>104</v>
      </c>
      <c r="F5747" s="122">
        <v>0.54698359191279999</v>
      </c>
      <c r="G5747" s="122">
        <v>0.54776420493480005</v>
      </c>
      <c r="H5747" s="122">
        <v>0.54117077192920005</v>
      </c>
      <c r="I5747" s="122">
        <v>0.54221565964160001</v>
      </c>
      <c r="J5747" s="122">
        <v>0.5436819674608</v>
      </c>
      <c r="K5747" s="122">
        <v>0.54422361357839999</v>
      </c>
      <c r="L5747" s="122">
        <v>0.54490215971239997</v>
      </c>
      <c r="M5747" s="122">
        <v>0.5464847031476</v>
      </c>
      <c r="N5747" s="122">
        <v>0.54706824282599997</v>
      </c>
      <c r="O5747" s="122">
        <v>0.54847308322239996</v>
      </c>
      <c r="P5747" s="122">
        <v>0.5493190591364</v>
      </c>
      <c r="Q5747" s="122">
        <v>0.54970719299719994</v>
      </c>
      <c r="R5747" s="122">
        <v>0.5503642885076</v>
      </c>
      <c r="S5747" s="122">
        <v>0.55052169213440005</v>
      </c>
      <c r="T5747" s="122">
        <v>0.55050424440199996</v>
      </c>
      <c r="U5747" s="122">
        <v>0.54979939791559995</v>
      </c>
      <c r="V5747" s="122">
        <v>0.54976302886119999</v>
      </c>
      <c r="W5747" s="122">
        <v>0.54939501292759996</v>
      </c>
      <c r="X5747" s="122">
        <v>0.5493834585456</v>
      </c>
      <c r="Y5747" s="122">
        <v>0.54988836615439995</v>
      </c>
      <c r="Z5747" s="122">
        <v>0.54988859215359998</v>
      </c>
      <c r="AA5747" s="122">
        <v>0.54968073871760004</v>
      </c>
      <c r="AB5747" s="122">
        <v>0.55212235437239998</v>
      </c>
      <c r="AC5747" s="122">
        <v>0.55026649768439995</v>
      </c>
      <c r="AD5747" s="122">
        <v>0.54907956115040002</v>
      </c>
      <c r="AE5747" s="122">
        <v>0.54933244623319999</v>
      </c>
      <c r="AF5747" s="122">
        <v>0.54827621925159997</v>
      </c>
      <c r="AG5747" s="122">
        <v>0.54799310357959996</v>
      </c>
      <c r="AH5747" s="122">
        <v>0.55218399414359998</v>
      </c>
      <c r="AI5747" s="122">
        <v>0.54798490138839995</v>
      </c>
      <c r="AJ5747" s="122">
        <v>0.54905749481239996</v>
      </c>
      <c r="AK5747" s="122">
        <v>0.54849753684879998</v>
      </c>
      <c r="AL5747" s="122">
        <v>0</v>
      </c>
    </row>
    <row r="5748" spans="1:38" hidden="1" x14ac:dyDescent="0.25">
      <c r="A5748" s="122" t="s">
        <v>2294</v>
      </c>
      <c r="B5748" s="122">
        <v>1</v>
      </c>
      <c r="C5748" s="122" t="s">
        <v>2295</v>
      </c>
      <c r="D5748" s="122" t="s">
        <v>2132</v>
      </c>
      <c r="E5748" s="122">
        <v>104</v>
      </c>
      <c r="F5748" s="122">
        <v>0.49990617033559998</v>
      </c>
      <c r="G5748" s="122">
        <v>0.53254633517119998</v>
      </c>
      <c r="H5748" s="122">
        <v>0.73602553162600004</v>
      </c>
      <c r="I5748" s="122">
        <v>0.45800232374400002</v>
      </c>
      <c r="J5748" s="122">
        <v>1.5370521646284001</v>
      </c>
      <c r="K5748" s="122">
        <v>0.48716853156720002</v>
      </c>
      <c r="L5748" s="122">
        <v>0.75541074143359999</v>
      </c>
      <c r="M5748" s="122">
        <v>0.46321779555800002</v>
      </c>
      <c r="N5748" s="122">
        <v>0.59209661555799997</v>
      </c>
      <c r="O5748" s="122">
        <v>0.55842324802599996</v>
      </c>
      <c r="P5748" s="122">
        <v>3.0446439122512001</v>
      </c>
      <c r="Q5748" s="122">
        <v>0.55322393225120003</v>
      </c>
      <c r="R5748" s="122">
        <v>0.51126664044680004</v>
      </c>
      <c r="S5748" s="122">
        <v>0.97603522350039995</v>
      </c>
      <c r="T5748" s="122">
        <v>0.47374835010439997</v>
      </c>
      <c r="U5748" s="122">
        <v>1.0787429501043999</v>
      </c>
      <c r="V5748" s="122">
        <v>1.3044154145847999</v>
      </c>
      <c r="W5748" s="122">
        <v>3.7354255480108001</v>
      </c>
      <c r="X5748" s="122">
        <v>0.60162369934519999</v>
      </c>
      <c r="Y5748" s="122">
        <v>0.49827903134520002</v>
      </c>
      <c r="Z5748" s="122">
        <v>0.54338994334519997</v>
      </c>
      <c r="AA5748" s="122">
        <v>0.73444458334520002</v>
      </c>
      <c r="AB5748" s="122">
        <v>2.6459255673983999</v>
      </c>
      <c r="AC5748" s="122">
        <v>1.3111272633983999</v>
      </c>
      <c r="AD5748" s="122">
        <v>0.60150884340120003</v>
      </c>
      <c r="AE5748" s="122">
        <v>1.7843296845668</v>
      </c>
      <c r="AF5748" s="122">
        <v>0.91468770778560005</v>
      </c>
      <c r="AG5748" s="122">
        <v>1.3207889261924</v>
      </c>
      <c r="AH5748" s="122">
        <v>0.83601900681319996</v>
      </c>
      <c r="AI5748" s="122">
        <v>0.54013410547319995</v>
      </c>
      <c r="AJ5748" s="122">
        <v>0.92740714170719996</v>
      </c>
      <c r="AK5748" s="122">
        <v>1.3294720260304</v>
      </c>
      <c r="AL5748" s="122">
        <v>0</v>
      </c>
    </row>
    <row r="5749" spans="1:38" hidden="1" x14ac:dyDescent="0.25">
      <c r="A5749" s="122" t="s">
        <v>2294</v>
      </c>
      <c r="B5749" s="122">
        <v>1</v>
      </c>
      <c r="C5749" s="122" t="s">
        <v>2295</v>
      </c>
      <c r="D5749" s="122" t="s">
        <v>2133</v>
      </c>
      <c r="E5749" s="122">
        <v>104</v>
      </c>
      <c r="F5749" s="122">
        <v>0.94835160080080005</v>
      </c>
      <c r="G5749" s="122">
        <v>0.94810117934280003</v>
      </c>
      <c r="H5749" s="122">
        <v>0.94668162777440001</v>
      </c>
      <c r="I5749" s="122">
        <v>0.94680413810359998</v>
      </c>
      <c r="J5749" s="122">
        <v>0.94558507242919998</v>
      </c>
      <c r="K5749" s="122">
        <v>0.94304365235080001</v>
      </c>
      <c r="L5749" s="122">
        <v>0.94285935207799998</v>
      </c>
      <c r="M5749" s="122">
        <v>0.94259490470600005</v>
      </c>
      <c r="N5749" s="122">
        <v>0.94192940397640001</v>
      </c>
      <c r="O5749" s="122">
        <v>0.94058673103080004</v>
      </c>
      <c r="P5749" s="122">
        <v>0.9415662059048</v>
      </c>
      <c r="Q5749" s="122">
        <v>0.97735747973359999</v>
      </c>
      <c r="R5749" s="122">
        <v>0.98115607093559998</v>
      </c>
      <c r="S5749" s="122">
        <v>0.97799476970160004</v>
      </c>
      <c r="T5749" s="122">
        <v>0.98119933022439998</v>
      </c>
      <c r="U5749" s="122">
        <v>0.97809721805880001</v>
      </c>
      <c r="V5749" s="122">
        <v>0.97747178723320005</v>
      </c>
      <c r="W5749" s="122">
        <v>0.97964906208960001</v>
      </c>
      <c r="X5749" s="122">
        <v>0.98019622282679997</v>
      </c>
      <c r="Y5749" s="122">
        <v>0.97928930426880001</v>
      </c>
      <c r="Z5749" s="122">
        <v>0.97727173736079997</v>
      </c>
      <c r="AA5749" s="122">
        <v>0.98376868411079998</v>
      </c>
      <c r="AB5749" s="122">
        <v>0.97593529764639997</v>
      </c>
      <c r="AC5749" s="122">
        <v>0.98097138308120002</v>
      </c>
      <c r="AD5749" s="122">
        <v>0.97962467146879995</v>
      </c>
      <c r="AE5749" s="122">
        <v>0.98179307995160003</v>
      </c>
      <c r="AF5749" s="122">
        <v>0.9785579157648</v>
      </c>
      <c r="AG5749" s="122">
        <v>0.977637084032</v>
      </c>
      <c r="AH5749" s="122">
        <v>0.97761917284639999</v>
      </c>
      <c r="AI5749" s="122">
        <v>0.98396561729760001</v>
      </c>
      <c r="AJ5749" s="122">
        <v>0.9651036899448</v>
      </c>
      <c r="AK5749" s="122">
        <v>0.96705969421039994</v>
      </c>
      <c r="AL5749" s="122">
        <v>0</v>
      </c>
    </row>
    <row r="5750" spans="1:38" hidden="1" x14ac:dyDescent="0.25">
      <c r="A5750" s="122" t="s">
        <v>2294</v>
      </c>
      <c r="B5750" s="122">
        <v>1</v>
      </c>
      <c r="C5750" s="122" t="s">
        <v>2295</v>
      </c>
      <c r="D5750" s="122" t="s">
        <v>2134</v>
      </c>
      <c r="E5750" s="122">
        <v>104</v>
      </c>
      <c r="F5750" s="122">
        <v>0.56939969312799998</v>
      </c>
      <c r="G5750" s="122">
        <v>0.56853607112119997</v>
      </c>
      <c r="H5750" s="122">
        <v>0.56816570381760001</v>
      </c>
      <c r="I5750" s="122">
        <v>0.56618638882119998</v>
      </c>
      <c r="J5750" s="122">
        <v>0.56278114939199997</v>
      </c>
      <c r="K5750" s="122">
        <v>0.56629741834400005</v>
      </c>
      <c r="L5750" s="122">
        <v>0.56243542580399997</v>
      </c>
      <c r="M5750" s="122">
        <v>0.56215331335240004</v>
      </c>
      <c r="N5750" s="122">
        <v>0.56615548304279995</v>
      </c>
      <c r="O5750" s="122">
        <v>0.56448734051359994</v>
      </c>
      <c r="P5750" s="122">
        <v>0.56169100596840005</v>
      </c>
      <c r="Q5750" s="122">
        <v>0.55759716822880001</v>
      </c>
      <c r="R5750" s="122">
        <v>0.56082507523559999</v>
      </c>
      <c r="S5750" s="122">
        <v>0.56178610575080001</v>
      </c>
      <c r="T5750" s="122">
        <v>0.56415194807159996</v>
      </c>
      <c r="U5750" s="122">
        <v>0.56339071656280004</v>
      </c>
      <c r="V5750" s="122">
        <v>0.55937823443320001</v>
      </c>
      <c r="W5750" s="122">
        <v>0.56330454212759995</v>
      </c>
      <c r="X5750" s="122">
        <v>0.56046760365399995</v>
      </c>
      <c r="Y5750" s="122">
        <v>0.5576676023296</v>
      </c>
      <c r="Z5750" s="122">
        <v>0.56521647423919996</v>
      </c>
      <c r="AA5750" s="122">
        <v>0.55870930578400002</v>
      </c>
      <c r="AB5750" s="122">
        <v>0.55875139181400002</v>
      </c>
      <c r="AC5750" s="122">
        <v>0.55706747725439998</v>
      </c>
      <c r="AD5750" s="122">
        <v>0.55678717364200003</v>
      </c>
      <c r="AE5750" s="122">
        <v>0.55673991211719998</v>
      </c>
      <c r="AF5750" s="122">
        <v>0.55811605921399998</v>
      </c>
      <c r="AG5750" s="122">
        <v>0.55725123518679998</v>
      </c>
      <c r="AH5750" s="122">
        <v>0.55835390190440004</v>
      </c>
      <c r="AI5750" s="122">
        <v>0.55891156372240003</v>
      </c>
      <c r="AJ5750" s="122">
        <v>0.55663114377639999</v>
      </c>
      <c r="AK5750" s="122">
        <v>0.55718697012719998</v>
      </c>
      <c r="AL5750" s="122">
        <v>0</v>
      </c>
    </row>
    <row r="5751" spans="1:38" hidden="1" x14ac:dyDescent="0.25">
      <c r="A5751" s="122" t="s">
        <v>2294</v>
      </c>
      <c r="B5751" s="122">
        <v>1</v>
      </c>
      <c r="C5751" s="122" t="s">
        <v>2295</v>
      </c>
      <c r="D5751" s="122" t="s">
        <v>2135</v>
      </c>
      <c r="E5751" s="122">
        <v>104</v>
      </c>
      <c r="F5751" s="122">
        <v>0.75119977649640002</v>
      </c>
      <c r="G5751" s="122">
        <v>0.76095527799759999</v>
      </c>
      <c r="H5751" s="122">
        <v>0.74472354356399995</v>
      </c>
      <c r="I5751" s="122">
        <v>0.75071744948200003</v>
      </c>
      <c r="J5751" s="122">
        <v>0.76239956886519999</v>
      </c>
      <c r="K5751" s="122">
        <v>0.74850050467920004</v>
      </c>
      <c r="L5751" s="122">
        <v>0.78034834333680003</v>
      </c>
      <c r="M5751" s="122">
        <v>0.74023510871800002</v>
      </c>
      <c r="N5751" s="122">
        <v>0.75210803617879995</v>
      </c>
      <c r="O5751" s="122">
        <v>0.7389922155084</v>
      </c>
      <c r="P5751" s="122">
        <v>0.73949144752280005</v>
      </c>
      <c r="Q5751" s="122">
        <v>0.73416564198040002</v>
      </c>
      <c r="R5751" s="122">
        <v>0.75024998854680003</v>
      </c>
      <c r="S5751" s="122">
        <v>0.7543284687456</v>
      </c>
      <c r="T5751" s="122">
        <v>0.73489544263240003</v>
      </c>
      <c r="U5751" s="122">
        <v>0.73626129652320005</v>
      </c>
      <c r="V5751" s="122">
        <v>0.93843331072680003</v>
      </c>
      <c r="W5751" s="122">
        <v>0.76956611502399996</v>
      </c>
      <c r="X5751" s="122">
        <v>0.76254153381839995</v>
      </c>
      <c r="Y5751" s="122">
        <v>0.92176854822639998</v>
      </c>
      <c r="Z5751" s="122">
        <v>0.73810251918199998</v>
      </c>
      <c r="AA5751" s="122">
        <v>0.94603879124440005</v>
      </c>
      <c r="AB5751" s="122">
        <v>0.75877481840439998</v>
      </c>
      <c r="AC5751" s="122">
        <v>0.74241144069959997</v>
      </c>
      <c r="AD5751" s="122">
        <v>1.0283445793207999</v>
      </c>
      <c r="AE5751" s="122">
        <v>0.83090093035599999</v>
      </c>
      <c r="AF5751" s="122">
        <v>0.85284532019960002</v>
      </c>
      <c r="AG5751" s="122">
        <v>0.83837556995079998</v>
      </c>
      <c r="AH5751" s="122">
        <v>0.81237153452279998</v>
      </c>
      <c r="AI5751" s="122">
        <v>0.80998123707199998</v>
      </c>
      <c r="AJ5751" s="122">
        <v>0.8210666485168</v>
      </c>
      <c r="AK5751" s="122">
        <v>0.82246027695440005</v>
      </c>
      <c r="AL5751" s="122">
        <v>0</v>
      </c>
    </row>
    <row r="5752" spans="1:38" hidden="1" x14ac:dyDescent="0.25">
      <c r="A5752" s="122" t="s">
        <v>2294</v>
      </c>
      <c r="B5752" s="122">
        <v>1</v>
      </c>
      <c r="C5752" s="122" t="s">
        <v>2295</v>
      </c>
      <c r="D5752" s="122" t="s">
        <v>2136</v>
      </c>
      <c r="E5752" s="122">
        <v>104</v>
      </c>
      <c r="F5752" s="122">
        <v>0.63548654736559995</v>
      </c>
      <c r="G5752" s="122">
        <v>0.87124155802600001</v>
      </c>
      <c r="H5752" s="122">
        <v>0.63503558973959995</v>
      </c>
      <c r="I5752" s="122">
        <v>0.63486857719879997</v>
      </c>
      <c r="J5752" s="122">
        <v>0.69799382881479999</v>
      </c>
      <c r="K5752" s="122">
        <v>0.67301651093040005</v>
      </c>
      <c r="L5752" s="122">
        <v>0.62999531498679995</v>
      </c>
      <c r="M5752" s="122">
        <v>0.62994813430920005</v>
      </c>
      <c r="N5752" s="122">
        <v>0.63134323016240002</v>
      </c>
      <c r="O5752" s="122">
        <v>0.87652594315999999</v>
      </c>
      <c r="P5752" s="122">
        <v>0.71873150597919999</v>
      </c>
      <c r="Q5752" s="122">
        <v>0.77979438197920004</v>
      </c>
      <c r="R5752" s="122">
        <v>0.63457801641639999</v>
      </c>
      <c r="S5752" s="122">
        <v>0.63261868138279997</v>
      </c>
      <c r="T5752" s="122">
        <v>0.64549868138279998</v>
      </c>
      <c r="U5752" s="122">
        <v>0.66305640675959998</v>
      </c>
      <c r="V5752" s="122">
        <v>0.64401754168640002</v>
      </c>
      <c r="W5752" s="122">
        <v>0.64485764820680003</v>
      </c>
      <c r="X5752" s="122">
        <v>0.64233803411120005</v>
      </c>
      <c r="Y5752" s="122">
        <v>0.6367380341112</v>
      </c>
      <c r="Z5752" s="122">
        <v>0.67424370116319998</v>
      </c>
      <c r="AA5752" s="122">
        <v>0.63169977316320003</v>
      </c>
      <c r="AB5752" s="122">
        <v>0.63559251448559995</v>
      </c>
      <c r="AC5752" s="122">
        <v>0.63948153053680001</v>
      </c>
      <c r="AD5752" s="122">
        <v>0.63164153053399996</v>
      </c>
      <c r="AE5752" s="122">
        <v>0.63416153053680002</v>
      </c>
      <c r="AF5752" s="122">
        <v>0.68344153053400003</v>
      </c>
      <c r="AG5752" s="122">
        <v>0.63304153053400003</v>
      </c>
      <c r="AH5752" s="122">
        <v>0.63332153053679996</v>
      </c>
      <c r="AI5752" s="122">
        <v>0.64340153053680005</v>
      </c>
      <c r="AJ5752" s="122">
        <v>0.63528153053680003</v>
      </c>
      <c r="AK5752" s="122">
        <v>0.64088153053679997</v>
      </c>
      <c r="AL5752" s="122">
        <v>0</v>
      </c>
    </row>
    <row r="5753" spans="1:38" hidden="1" x14ac:dyDescent="0.25">
      <c r="A5753" s="122" t="s">
        <v>2294</v>
      </c>
      <c r="B5753" s="122">
        <v>1</v>
      </c>
      <c r="C5753" s="122" t="s">
        <v>2295</v>
      </c>
      <c r="D5753" s="122" t="s">
        <v>2137</v>
      </c>
      <c r="E5753" s="122">
        <v>104</v>
      </c>
      <c r="F5753" s="122">
        <v>4.7675719468160001</v>
      </c>
      <c r="G5753" s="122">
        <v>4.7594133869883999</v>
      </c>
      <c r="H5753" s="122">
        <v>4.7581633595132002</v>
      </c>
      <c r="I5753" s="122">
        <v>4.7807356981664002</v>
      </c>
      <c r="J5753" s="122">
        <v>4.7768441330820002</v>
      </c>
      <c r="K5753" s="122">
        <v>4.7721481303831998</v>
      </c>
      <c r="L5753" s="122">
        <v>4.7741339096863999</v>
      </c>
      <c r="M5753" s="122">
        <v>4.7745294932636</v>
      </c>
      <c r="N5753" s="122">
        <v>4.7755142135624</v>
      </c>
      <c r="O5753" s="122">
        <v>4.7748788816568002</v>
      </c>
      <c r="P5753" s="122">
        <v>4.7893041751716003</v>
      </c>
      <c r="Q5753" s="122">
        <v>4.7778958825556002</v>
      </c>
      <c r="R5753" s="122">
        <v>4.7718933246711996</v>
      </c>
      <c r="S5753" s="122">
        <v>4.7898128291972002</v>
      </c>
      <c r="T5753" s="122">
        <v>4.7677131937287998</v>
      </c>
      <c r="U5753" s="122">
        <v>4.7775736143548002</v>
      </c>
      <c r="V5753" s="122">
        <v>4.7756628099740004</v>
      </c>
      <c r="W5753" s="122">
        <v>4.7782944894495998</v>
      </c>
      <c r="X5753" s="122">
        <v>4.7719120169223999</v>
      </c>
      <c r="Y5753" s="122">
        <v>4.7712676514719998</v>
      </c>
      <c r="Z5753" s="122">
        <v>4.8167213269448004</v>
      </c>
      <c r="AA5753" s="122">
        <v>4.7725911852304002</v>
      </c>
      <c r="AB5753" s="122">
        <v>4.7579410680171996</v>
      </c>
      <c r="AC5753" s="122">
        <v>4.7961154064768001</v>
      </c>
      <c r="AD5753" s="122">
        <v>4.7851715279564004</v>
      </c>
      <c r="AE5753" s="122">
        <v>4.7854891979216001</v>
      </c>
      <c r="AF5753" s="122">
        <v>4.7929306340636</v>
      </c>
      <c r="AG5753" s="122">
        <v>4.7909769265008002</v>
      </c>
      <c r="AH5753" s="122">
        <v>4.7875661887199996</v>
      </c>
      <c r="AI5753" s="122">
        <v>4.7981917853995997</v>
      </c>
      <c r="AJ5753" s="122">
        <v>4.7798649606232004</v>
      </c>
      <c r="AK5753" s="122">
        <v>2.3982630360892001</v>
      </c>
      <c r="AL5753" s="122">
        <v>1.1054299032E-3</v>
      </c>
    </row>
    <row r="5754" spans="1:38" hidden="1" x14ac:dyDescent="0.25">
      <c r="A5754" s="122" t="s">
        <v>2294</v>
      </c>
      <c r="B5754" s="122">
        <v>1</v>
      </c>
      <c r="C5754" s="122" t="s">
        <v>2295</v>
      </c>
      <c r="D5754" s="122" t="s">
        <v>2138</v>
      </c>
      <c r="E5754" s="122">
        <v>104</v>
      </c>
      <c r="F5754" s="122">
        <v>0.2530495921716</v>
      </c>
      <c r="G5754" s="122">
        <v>0.25275973437119997</v>
      </c>
      <c r="H5754" s="122">
        <v>0.252685421716</v>
      </c>
      <c r="I5754" s="122">
        <v>0.25258426043479998</v>
      </c>
      <c r="J5754" s="122">
        <v>0.25255719886040001</v>
      </c>
      <c r="K5754" s="122">
        <v>0.25253202972200001</v>
      </c>
      <c r="L5754" s="122">
        <v>0.25240037308640001</v>
      </c>
      <c r="M5754" s="122">
        <v>0.25247355809760003</v>
      </c>
      <c r="N5754" s="122">
        <v>0.25236200466120001</v>
      </c>
      <c r="O5754" s="122">
        <v>0.25251574389999998</v>
      </c>
      <c r="P5754" s="122">
        <v>0.25255910916879998</v>
      </c>
      <c r="Q5754" s="122">
        <v>0.25257646987999999</v>
      </c>
      <c r="R5754" s="122">
        <v>0.25254813246039998</v>
      </c>
      <c r="S5754" s="122">
        <v>0.25261513698119997</v>
      </c>
      <c r="T5754" s="122">
        <v>0.25276113125760002</v>
      </c>
      <c r="U5754" s="122">
        <v>0.25358938190320002</v>
      </c>
      <c r="V5754" s="122">
        <v>0.25275114952639999</v>
      </c>
      <c r="W5754" s="122">
        <v>0.252879345082</v>
      </c>
      <c r="X5754" s="122">
        <v>0.253582403018</v>
      </c>
      <c r="Y5754" s="122">
        <v>0.25294114247080002</v>
      </c>
      <c r="Z5754" s="122">
        <v>0.25348700604919999</v>
      </c>
      <c r="AA5754" s="122">
        <v>0.25352037624759999</v>
      </c>
      <c r="AB5754" s="122">
        <v>0.25350316281079999</v>
      </c>
      <c r="AC5754" s="122">
        <v>0.25463141436879999</v>
      </c>
      <c r="AD5754" s="122">
        <v>0.25517232275640001</v>
      </c>
      <c r="AE5754" s="122">
        <v>0.25522073183600003</v>
      </c>
      <c r="AF5754" s="122">
        <v>0.25525646330239998</v>
      </c>
      <c r="AG5754" s="122">
        <v>0.25529219476039999</v>
      </c>
      <c r="AH5754" s="122">
        <v>0.25528467780199998</v>
      </c>
      <c r="AI5754" s="122">
        <v>0.2553078006808</v>
      </c>
      <c r="AJ5754" s="122">
        <v>0.25532997952839998</v>
      </c>
      <c r="AK5754" s="122">
        <v>0.24319446208680001</v>
      </c>
      <c r="AL5754" s="122">
        <v>-1.29843812E-5</v>
      </c>
    </row>
    <row r="5755" spans="1:38" hidden="1" x14ac:dyDescent="0.25">
      <c r="A5755" s="122" t="s">
        <v>2294</v>
      </c>
      <c r="B5755" s="122">
        <v>1</v>
      </c>
      <c r="C5755" s="122" t="s">
        <v>2295</v>
      </c>
      <c r="D5755" s="122" t="s">
        <v>2139</v>
      </c>
      <c r="E5755" s="122">
        <v>104</v>
      </c>
      <c r="F5755" s="122">
        <v>0.50340360444639998</v>
      </c>
      <c r="G5755" s="122">
        <v>0.50331730440319999</v>
      </c>
      <c r="H5755" s="122">
        <v>0.5031814425344</v>
      </c>
      <c r="I5755" s="122">
        <v>0.50317606670799997</v>
      </c>
      <c r="J5755" s="122">
        <v>0.50296590230320004</v>
      </c>
      <c r="K5755" s="122">
        <v>0.50275922233320003</v>
      </c>
      <c r="L5755" s="122">
        <v>0.50272973899679996</v>
      </c>
      <c r="M5755" s="122">
        <v>0.5027002556604</v>
      </c>
      <c r="N5755" s="122">
        <v>0.5026725988088</v>
      </c>
      <c r="O5755" s="122">
        <v>0.50264353058080002</v>
      </c>
      <c r="P5755" s="122">
        <v>0.50264939021639998</v>
      </c>
      <c r="Q5755" s="122">
        <v>0.50300921354600003</v>
      </c>
      <c r="R5755" s="122">
        <v>0.50204243052039998</v>
      </c>
      <c r="S5755" s="122">
        <v>0.50113027554519995</v>
      </c>
      <c r="T5755" s="122">
        <v>0.50017939573280001</v>
      </c>
      <c r="U5755" s="122">
        <v>0.49940069903919998</v>
      </c>
      <c r="V5755" s="122">
        <v>0.49834145630920001</v>
      </c>
      <c r="W5755" s="122">
        <v>0.49787615496920001</v>
      </c>
      <c r="X5755" s="122">
        <v>0.49774779659079998</v>
      </c>
      <c r="Y5755" s="122">
        <v>0.49782672667279998</v>
      </c>
      <c r="Z5755" s="122">
        <v>0.49760954163479998</v>
      </c>
      <c r="AA5755" s="122">
        <v>0.49833152269039999</v>
      </c>
      <c r="AB5755" s="122">
        <v>0.49741097453599997</v>
      </c>
      <c r="AC5755" s="122">
        <v>0.49761042639000003</v>
      </c>
      <c r="AD5755" s="122">
        <v>0.49781172277480001</v>
      </c>
      <c r="AE5755" s="122">
        <v>0.49801117462319999</v>
      </c>
      <c r="AF5755" s="122">
        <v>0.49821241112440001</v>
      </c>
      <c r="AG5755" s="122">
        <v>0.49869453510799999</v>
      </c>
      <c r="AH5755" s="122">
        <v>0.49864366336119997</v>
      </c>
      <c r="AI5755" s="122">
        <v>0.4988242644168</v>
      </c>
      <c r="AJ5755" s="122">
        <v>0.49902371626800002</v>
      </c>
      <c r="AK5755" s="122">
        <v>0.47322208613119998</v>
      </c>
      <c r="AL5755" s="122">
        <v>-2.8038458559999997E-4</v>
      </c>
    </row>
    <row r="5756" spans="1:38" hidden="1" x14ac:dyDescent="0.25">
      <c r="A5756" s="122" t="s">
        <v>2294</v>
      </c>
      <c r="B5756" s="122">
        <v>1</v>
      </c>
      <c r="C5756" s="122" t="s">
        <v>2295</v>
      </c>
      <c r="D5756" s="122" t="s">
        <v>2140</v>
      </c>
      <c r="E5756" s="122">
        <v>104</v>
      </c>
      <c r="F5756" s="122">
        <v>0.59903749731559996</v>
      </c>
      <c r="G5756" s="122">
        <v>0.59892944399119996</v>
      </c>
      <c r="H5756" s="122">
        <v>0.59890715629360003</v>
      </c>
      <c r="I5756" s="122">
        <v>0.60021462033960005</v>
      </c>
      <c r="J5756" s="122">
        <v>0.59889569999000003</v>
      </c>
      <c r="K5756" s="122">
        <v>0.59865575867440002</v>
      </c>
      <c r="L5756" s="122">
        <v>0.59857588208599999</v>
      </c>
      <c r="M5756" s="122">
        <v>0.59864399256480005</v>
      </c>
      <c r="N5756" s="122">
        <v>0.59856891188920003</v>
      </c>
      <c r="O5756" s="122">
        <v>0.5985950266408</v>
      </c>
      <c r="P5756" s="122">
        <v>0.5985177276036</v>
      </c>
      <c r="Q5756" s="122">
        <v>0.59727750762679999</v>
      </c>
      <c r="R5756" s="122">
        <v>0.59671032656480005</v>
      </c>
      <c r="S5756" s="122">
        <v>0.59678457038199995</v>
      </c>
      <c r="T5756" s="122">
        <v>0.59440232241879998</v>
      </c>
      <c r="U5756" s="122">
        <v>0.59449280577120001</v>
      </c>
      <c r="V5756" s="122">
        <v>0.59624959018799994</v>
      </c>
      <c r="W5756" s="122">
        <v>0.59462537600760001</v>
      </c>
      <c r="X5756" s="122">
        <v>0.59253913328399999</v>
      </c>
      <c r="Y5756" s="122">
        <v>0.59481126613159996</v>
      </c>
      <c r="Z5756" s="122">
        <v>0.59234572385520001</v>
      </c>
      <c r="AA5756" s="122">
        <v>0.59223916725119996</v>
      </c>
      <c r="AB5756" s="122">
        <v>0.59087646961280005</v>
      </c>
      <c r="AC5756" s="122">
        <v>0.59063411335880001</v>
      </c>
      <c r="AD5756" s="122">
        <v>0.59066674012919995</v>
      </c>
      <c r="AE5756" s="122">
        <v>0.59069236019079996</v>
      </c>
      <c r="AF5756" s="122">
        <v>0.59073438475520001</v>
      </c>
      <c r="AG5756" s="122">
        <v>0.59071875670920004</v>
      </c>
      <c r="AH5756" s="122">
        <v>0.59100145590359998</v>
      </c>
      <c r="AI5756" s="122">
        <v>0.59070577880440001</v>
      </c>
      <c r="AJ5756" s="122">
        <v>0.59077975274920003</v>
      </c>
      <c r="AK5756" s="122">
        <v>0.56955711763719996</v>
      </c>
      <c r="AL5756" s="122">
        <v>-8.0737481999999995E-5</v>
      </c>
    </row>
    <row r="5757" spans="1:38" hidden="1" x14ac:dyDescent="0.25">
      <c r="A5757" s="122" t="s">
        <v>2294</v>
      </c>
      <c r="B5757" s="122">
        <v>1</v>
      </c>
      <c r="C5757" s="122" t="s">
        <v>2295</v>
      </c>
      <c r="D5757" s="122" t="s">
        <v>2141</v>
      </c>
      <c r="E5757" s="122">
        <v>104</v>
      </c>
      <c r="F5757" s="122">
        <v>0.77604304256080003</v>
      </c>
      <c r="G5757" s="122">
        <v>0.76738915573599997</v>
      </c>
      <c r="H5757" s="122">
        <v>0.76703368542640005</v>
      </c>
      <c r="I5757" s="122">
        <v>0.7665836798508</v>
      </c>
      <c r="J5757" s="122">
        <v>0.77203447100080003</v>
      </c>
      <c r="K5757" s="122">
        <v>0.76895731896480002</v>
      </c>
      <c r="L5757" s="122">
        <v>0.76612684349039994</v>
      </c>
      <c r="M5757" s="122">
        <v>0.76161958699120003</v>
      </c>
      <c r="N5757" s="122">
        <v>0.77106517384679996</v>
      </c>
      <c r="O5757" s="122">
        <v>0.78669993049200004</v>
      </c>
      <c r="P5757" s="122">
        <v>0.76631505796440003</v>
      </c>
      <c r="Q5757" s="122">
        <v>0.76102401263840003</v>
      </c>
      <c r="R5757" s="122">
        <v>0.76261640617399995</v>
      </c>
      <c r="S5757" s="122">
        <v>0.77292004422079996</v>
      </c>
      <c r="T5757" s="122">
        <v>0.76281162842359995</v>
      </c>
      <c r="U5757" s="122">
        <v>0.76245288381359999</v>
      </c>
      <c r="V5757" s="122">
        <v>0.77074980076919997</v>
      </c>
      <c r="W5757" s="122">
        <v>0.89320554528520002</v>
      </c>
      <c r="X5757" s="122">
        <v>0.75994991157960001</v>
      </c>
      <c r="Y5757" s="122">
        <v>0.76755310422559997</v>
      </c>
      <c r="Z5757" s="122">
        <v>0.76586375035239995</v>
      </c>
      <c r="AA5757" s="122">
        <v>0.76537986987560003</v>
      </c>
      <c r="AB5757" s="122">
        <v>0.83258371212799998</v>
      </c>
      <c r="AC5757" s="122">
        <v>0.75921979756559999</v>
      </c>
      <c r="AD5757" s="122">
        <v>0.7608994939532</v>
      </c>
      <c r="AE5757" s="122">
        <v>0.76138681493000004</v>
      </c>
      <c r="AF5757" s="122">
        <v>0.76306147494080001</v>
      </c>
      <c r="AG5757" s="122">
        <v>0.76280124586120002</v>
      </c>
      <c r="AH5757" s="122">
        <v>0.76250391257600003</v>
      </c>
      <c r="AI5757" s="122">
        <v>0.76389131833559998</v>
      </c>
      <c r="AJ5757" s="122">
        <v>0.75940548351079995</v>
      </c>
      <c r="AK5757" s="122">
        <v>0.75940130986160004</v>
      </c>
      <c r="AL5757" s="122">
        <v>0</v>
      </c>
    </row>
    <row r="5758" spans="1:38" hidden="1" x14ac:dyDescent="0.25">
      <c r="A5758" s="122" t="s">
        <v>2294</v>
      </c>
      <c r="B5758" s="122">
        <v>1</v>
      </c>
      <c r="C5758" s="122" t="s">
        <v>2295</v>
      </c>
      <c r="D5758" s="122" t="s">
        <v>2142</v>
      </c>
      <c r="E5758" s="122">
        <v>104</v>
      </c>
      <c r="F5758" s="122">
        <v>1.3045601889544001</v>
      </c>
      <c r="G5758" s="122">
        <v>1.1950007411384</v>
      </c>
      <c r="H5758" s="122">
        <v>1.1260719918476001</v>
      </c>
      <c r="I5758" s="122">
        <v>1.1100917049432</v>
      </c>
      <c r="J5758" s="122">
        <v>1.1159640797284001</v>
      </c>
      <c r="K5758" s="122">
        <v>1.1292743075656</v>
      </c>
      <c r="L5758" s="122">
        <v>1.130930555258</v>
      </c>
      <c r="M5758" s="122">
        <v>1.1100466213647999</v>
      </c>
      <c r="N5758" s="122">
        <v>1.151674339046</v>
      </c>
      <c r="O5758" s="122">
        <v>1.1131620486336</v>
      </c>
      <c r="P5758" s="122">
        <v>1.1558144528784</v>
      </c>
      <c r="Q5758" s="122">
        <v>1.1113946131764001</v>
      </c>
      <c r="R5758" s="122">
        <v>1.1189900012648</v>
      </c>
      <c r="S5758" s="122">
        <v>1.1807369350951999</v>
      </c>
      <c r="T5758" s="122">
        <v>1.1274120599476001</v>
      </c>
      <c r="U5758" s="122">
        <v>1.1600779197532001</v>
      </c>
      <c r="V5758" s="122">
        <v>1.2352687464964001</v>
      </c>
      <c r="W5758" s="122">
        <v>1.1860564079784</v>
      </c>
      <c r="X5758" s="122">
        <v>1.1129070979516</v>
      </c>
      <c r="Y5758" s="122">
        <v>1.1336574659704</v>
      </c>
      <c r="Z5758" s="122">
        <v>1.2030622989140001</v>
      </c>
      <c r="AA5758" s="122">
        <v>1.8445158829888</v>
      </c>
      <c r="AB5758" s="122">
        <v>1.356164368608</v>
      </c>
      <c r="AC5758" s="122">
        <v>1.1203383742824</v>
      </c>
      <c r="AD5758" s="122">
        <v>1.1149876999296</v>
      </c>
      <c r="AE5758" s="122">
        <v>1.1403105611436</v>
      </c>
      <c r="AF5758" s="122">
        <v>1.2541934762083999</v>
      </c>
      <c r="AG5758" s="122">
        <v>1.2433678876584</v>
      </c>
      <c r="AH5758" s="122">
        <v>1.3122977410312</v>
      </c>
      <c r="AI5758" s="122">
        <v>1.2511405383848</v>
      </c>
      <c r="AJ5758" s="122">
        <v>1.2602557484076</v>
      </c>
      <c r="AK5758" s="122">
        <v>1.4565271067115999</v>
      </c>
      <c r="AL5758" s="122">
        <v>0</v>
      </c>
    </row>
    <row r="5759" spans="1:38" hidden="1" x14ac:dyDescent="0.25">
      <c r="A5759" s="122" t="s">
        <v>2294</v>
      </c>
      <c r="B5759" s="122">
        <v>1</v>
      </c>
      <c r="C5759" s="122" t="s">
        <v>2295</v>
      </c>
      <c r="D5759" s="122" t="s">
        <v>2143</v>
      </c>
      <c r="E5759" s="122">
        <v>104</v>
      </c>
      <c r="F5759" s="122">
        <v>1.211365212092</v>
      </c>
      <c r="G5759" s="122">
        <v>1.2588577418760001</v>
      </c>
      <c r="H5759" s="122">
        <v>1.2220208094667999</v>
      </c>
      <c r="I5759" s="122">
        <v>1.2088373789744</v>
      </c>
      <c r="J5759" s="122">
        <v>1.2627866296107999</v>
      </c>
      <c r="K5759" s="122">
        <v>1.221410485624</v>
      </c>
      <c r="L5759" s="122">
        <v>1.2191494174888</v>
      </c>
      <c r="M5759" s="122">
        <v>1.2115899629483999</v>
      </c>
      <c r="N5759" s="122">
        <v>1.2096327692036</v>
      </c>
      <c r="O5759" s="122">
        <v>1.2222211933203999</v>
      </c>
      <c r="P5759" s="122">
        <v>1.2263917981868</v>
      </c>
      <c r="Q5759" s="122">
        <v>1.2485605899928001</v>
      </c>
      <c r="R5759" s="122">
        <v>1.2586405899927999</v>
      </c>
      <c r="S5759" s="122">
        <v>1.2709443779928</v>
      </c>
      <c r="T5759" s="122">
        <v>1.2760026352864</v>
      </c>
      <c r="U5759" s="122">
        <v>1.2863046076972</v>
      </c>
      <c r="V5759" s="122">
        <v>1.2809843717411999</v>
      </c>
      <c r="W5759" s="122">
        <v>1.2738968641924</v>
      </c>
      <c r="X5759" s="122">
        <v>1.2600515812668001</v>
      </c>
      <c r="Y5759" s="122">
        <v>1.2891797852639999</v>
      </c>
      <c r="Z5759" s="122">
        <v>1.3241875494008</v>
      </c>
      <c r="AA5759" s="122">
        <v>1.2965562921584</v>
      </c>
      <c r="AB5759" s="122">
        <v>1.2752601921583999</v>
      </c>
      <c r="AC5759" s="122">
        <v>1.2679171921584</v>
      </c>
      <c r="AD5759" s="122">
        <v>1.2698537001584</v>
      </c>
      <c r="AE5759" s="122">
        <v>1.2777990499372001</v>
      </c>
      <c r="AF5759" s="122">
        <v>1.2735898263256</v>
      </c>
      <c r="AG5759" s="122">
        <v>1.2749960543628001</v>
      </c>
      <c r="AH5759" s="122">
        <v>1.2721918490204001</v>
      </c>
      <c r="AI5759" s="122">
        <v>1.2954346885843999</v>
      </c>
      <c r="AJ5759" s="122">
        <v>1.254900525634</v>
      </c>
      <c r="AK5759" s="122">
        <v>1.314541820284</v>
      </c>
      <c r="AL5759" s="122">
        <v>0</v>
      </c>
    </row>
    <row r="5760" spans="1:38" hidden="1" x14ac:dyDescent="0.25">
      <c r="A5760" s="122" t="s">
        <v>2294</v>
      </c>
      <c r="B5760" s="122">
        <v>1</v>
      </c>
      <c r="C5760" s="122" t="s">
        <v>2295</v>
      </c>
      <c r="D5760" s="122" t="s">
        <v>2177</v>
      </c>
      <c r="E5760" s="122">
        <v>104</v>
      </c>
      <c r="F5760" s="122">
        <v>0</v>
      </c>
      <c r="G5760" s="122">
        <v>0</v>
      </c>
      <c r="H5760" s="122">
        <v>0</v>
      </c>
      <c r="I5760" s="122">
        <v>0</v>
      </c>
      <c r="J5760" s="122">
        <v>0</v>
      </c>
      <c r="K5760" s="122">
        <v>0</v>
      </c>
      <c r="L5760" s="122">
        <v>0</v>
      </c>
      <c r="M5760" s="122">
        <v>0</v>
      </c>
      <c r="N5760" s="122">
        <v>0</v>
      </c>
      <c r="O5760" s="122">
        <v>0</v>
      </c>
      <c r="P5760" s="122">
        <v>0</v>
      </c>
      <c r="Q5760" s="122">
        <v>0</v>
      </c>
      <c r="R5760" s="122">
        <v>0</v>
      </c>
      <c r="S5760" s="122">
        <v>0</v>
      </c>
      <c r="T5760" s="122">
        <v>0</v>
      </c>
      <c r="U5760" s="122">
        <v>0</v>
      </c>
      <c r="V5760" s="122">
        <v>0</v>
      </c>
      <c r="W5760" s="122">
        <v>0</v>
      </c>
      <c r="X5760" s="122">
        <v>0</v>
      </c>
      <c r="Y5760" s="122">
        <v>0</v>
      </c>
      <c r="Z5760" s="122">
        <v>0</v>
      </c>
      <c r="AA5760" s="122">
        <v>0</v>
      </c>
      <c r="AB5760" s="122">
        <v>0</v>
      </c>
      <c r="AC5760" s="122">
        <v>0</v>
      </c>
      <c r="AD5760" s="122">
        <v>0</v>
      </c>
      <c r="AE5760" s="122">
        <v>0</v>
      </c>
      <c r="AF5760" s="122">
        <v>0</v>
      </c>
      <c r="AG5760" s="122">
        <v>0</v>
      </c>
      <c r="AH5760" s="122">
        <v>0</v>
      </c>
      <c r="AI5760" s="122">
        <v>0</v>
      </c>
      <c r="AJ5760" s="122">
        <v>0</v>
      </c>
      <c r="AK5760" s="122">
        <v>0</v>
      </c>
      <c r="AL5760" s="122">
        <v>0</v>
      </c>
    </row>
    <row r="5761" spans="1:38" hidden="1" x14ac:dyDescent="0.25">
      <c r="A5761" s="122" t="s">
        <v>2294</v>
      </c>
      <c r="B5761" s="122">
        <v>1</v>
      </c>
      <c r="C5761" s="122" t="s">
        <v>2295</v>
      </c>
      <c r="D5761" s="122" t="s">
        <v>2144</v>
      </c>
      <c r="E5761" s="122">
        <v>104</v>
      </c>
      <c r="F5761" s="122">
        <v>1.0427165681688</v>
      </c>
      <c r="G5761" s="122">
        <v>1.0379659420844001</v>
      </c>
      <c r="H5761" s="122">
        <v>1.0378253480868</v>
      </c>
      <c r="I5761" s="122">
        <v>1.0332486175536</v>
      </c>
      <c r="J5761" s="122">
        <v>1.0395575958487999</v>
      </c>
      <c r="K5761" s="122">
        <v>1.0363218705727999</v>
      </c>
      <c r="L5761" s="122">
        <v>1.0420531323216</v>
      </c>
      <c r="M5761" s="122">
        <v>1.0361075042248</v>
      </c>
      <c r="N5761" s="122">
        <v>1.0326150232047999</v>
      </c>
      <c r="O5761" s="122">
        <v>1.0336836431431999</v>
      </c>
      <c r="P5761" s="122">
        <v>1.038980492746</v>
      </c>
      <c r="Q5761" s="122">
        <v>1.0383547118112</v>
      </c>
      <c r="R5761" s="122">
        <v>1.0380192760672</v>
      </c>
      <c r="S5761" s="122">
        <v>1.0366240800916</v>
      </c>
      <c r="T5761" s="122">
        <v>1.037718020584</v>
      </c>
      <c r="U5761" s="122">
        <v>1.0622284857436</v>
      </c>
      <c r="V5761" s="122">
        <v>1.0545574766804</v>
      </c>
      <c r="W5761" s="122">
        <v>1.0470952840656</v>
      </c>
      <c r="X5761" s="122">
        <v>1.0804280524072001</v>
      </c>
      <c r="Y5761" s="122">
        <v>1.0492201237979999</v>
      </c>
      <c r="Z5761" s="122">
        <v>1.0857088024048001</v>
      </c>
      <c r="AA5761" s="122">
        <v>1.0660704163200001</v>
      </c>
      <c r="AB5761" s="122">
        <v>1.0383787281364001</v>
      </c>
      <c r="AC5761" s="122">
        <v>1.0867167839444001</v>
      </c>
      <c r="AD5761" s="122">
        <v>1.0937605237635999</v>
      </c>
      <c r="AE5761" s="122">
        <v>1.063975651102</v>
      </c>
      <c r="AF5761" s="122">
        <v>1.0634166477116</v>
      </c>
      <c r="AG5761" s="122">
        <v>1.0505834035088</v>
      </c>
      <c r="AH5761" s="122">
        <v>1.0671192614348</v>
      </c>
      <c r="AI5761" s="122">
        <v>1.0506359824575999</v>
      </c>
      <c r="AJ5761" s="122">
        <v>1.0486986161372001</v>
      </c>
      <c r="AK5761" s="122">
        <v>1.0259235365679999</v>
      </c>
      <c r="AL5761" s="122">
        <v>2.1380301600000002E-5</v>
      </c>
    </row>
    <row r="5762" spans="1:38" hidden="1" x14ac:dyDescent="0.25">
      <c r="A5762" s="122" t="s">
        <v>2294</v>
      </c>
      <c r="B5762" s="122">
        <v>1</v>
      </c>
      <c r="C5762" s="122" t="s">
        <v>2295</v>
      </c>
      <c r="D5762" s="122" t="s">
        <v>2145</v>
      </c>
      <c r="E5762" s="122">
        <v>104</v>
      </c>
      <c r="F5762" s="122">
        <v>0.86816451749440005</v>
      </c>
      <c r="G5762" s="122">
        <v>0.91528579345280003</v>
      </c>
      <c r="H5762" s="122">
        <v>0.83214323676400004</v>
      </c>
      <c r="I5762" s="122">
        <v>0.81649559683999995</v>
      </c>
      <c r="J5762" s="122">
        <v>1.1043208770804001</v>
      </c>
      <c r="K5762" s="122">
        <v>0.81669179763080002</v>
      </c>
      <c r="L5762" s="122">
        <v>0.86688012574520001</v>
      </c>
      <c r="M5762" s="122">
        <v>0.81992561476000003</v>
      </c>
      <c r="N5762" s="122">
        <v>0.91886648434560003</v>
      </c>
      <c r="O5762" s="122">
        <v>0.87892735581000003</v>
      </c>
      <c r="P5762" s="122">
        <v>2.7363541973124001</v>
      </c>
      <c r="Q5762" s="122">
        <v>1.3258816205796</v>
      </c>
      <c r="R5762" s="122">
        <v>0.87174784027800001</v>
      </c>
      <c r="S5762" s="122">
        <v>2.6531623390916002</v>
      </c>
      <c r="T5762" s="122">
        <v>0.82902816066280005</v>
      </c>
      <c r="U5762" s="122">
        <v>0.97086143070840003</v>
      </c>
      <c r="V5762" s="122">
        <v>1.591647952762</v>
      </c>
      <c r="W5762" s="122">
        <v>2.6249113730112001</v>
      </c>
      <c r="X5762" s="122">
        <v>0.86306692721760003</v>
      </c>
      <c r="Y5762" s="122">
        <v>0.89414304887319995</v>
      </c>
      <c r="Z5762" s="122">
        <v>0.83675217685640002</v>
      </c>
      <c r="AA5762" s="122">
        <v>1.0354999288591999</v>
      </c>
      <c r="AB5762" s="122">
        <v>1.3529820168591999</v>
      </c>
      <c r="AC5762" s="122">
        <v>0.99233190885919997</v>
      </c>
      <c r="AD5762" s="122">
        <v>0.82890008085919997</v>
      </c>
      <c r="AE5762" s="122">
        <v>1.6482371845632</v>
      </c>
      <c r="AF5762" s="122">
        <v>0.94258584132720002</v>
      </c>
      <c r="AG5762" s="122">
        <v>2.9241281671588002</v>
      </c>
      <c r="AH5762" s="122">
        <v>1.0752111304087999</v>
      </c>
      <c r="AI5762" s="122">
        <v>0.87395033906319997</v>
      </c>
      <c r="AJ5762" s="122">
        <v>0.99309223220480003</v>
      </c>
      <c r="AK5762" s="122">
        <v>1.8414945495548001</v>
      </c>
      <c r="AL5762" s="122">
        <v>0</v>
      </c>
    </row>
    <row r="5763" spans="1:38" hidden="1" x14ac:dyDescent="0.25">
      <c r="A5763" s="122" t="s">
        <v>2294</v>
      </c>
      <c r="B5763" s="122">
        <v>1</v>
      </c>
      <c r="C5763" s="122" t="s">
        <v>2295</v>
      </c>
      <c r="D5763" s="122" t="s">
        <v>2146</v>
      </c>
      <c r="E5763" s="122">
        <v>104</v>
      </c>
      <c r="F5763" s="122">
        <v>1.8588946776652</v>
      </c>
      <c r="G5763" s="122">
        <v>1.8627024153164</v>
      </c>
      <c r="H5763" s="122">
        <v>1.8667148624795999</v>
      </c>
      <c r="I5763" s="122">
        <v>1.8724155327387999</v>
      </c>
      <c r="J5763" s="122">
        <v>1.8773037066139999</v>
      </c>
      <c r="K5763" s="122">
        <v>1.8804604029764</v>
      </c>
      <c r="L5763" s="122">
        <v>1.8837075332572</v>
      </c>
      <c r="M5763" s="122">
        <v>1.8877746993532001</v>
      </c>
      <c r="N5763" s="122">
        <v>1.8950093000999999</v>
      </c>
      <c r="O5763" s="122">
        <v>1.9063520357699999</v>
      </c>
      <c r="P5763" s="122">
        <v>1.9337933389768001</v>
      </c>
      <c r="Q5763" s="122">
        <v>1.9189385648299999</v>
      </c>
      <c r="R5763" s="122">
        <v>1.9175746826011999</v>
      </c>
      <c r="S5763" s="122">
        <v>1.9232146715767999</v>
      </c>
      <c r="T5763" s="122">
        <v>1.9249075866104</v>
      </c>
      <c r="U5763" s="122">
        <v>1.9301623256439999</v>
      </c>
      <c r="V5763" s="122">
        <v>1.9385084503064001</v>
      </c>
      <c r="W5763" s="122">
        <v>1.9541424931867999</v>
      </c>
      <c r="X5763" s="122">
        <v>1.9507768592843999</v>
      </c>
      <c r="Y5763" s="122">
        <v>1.9510214301619999</v>
      </c>
      <c r="Z5763" s="122">
        <v>1.9567831210424</v>
      </c>
      <c r="AA5763" s="122">
        <v>1.9635434792344</v>
      </c>
      <c r="AB5763" s="122">
        <v>1.9503158508959999</v>
      </c>
      <c r="AC5763" s="122">
        <v>1.9501065705492</v>
      </c>
      <c r="AD5763" s="122">
        <v>1.9430523822079999</v>
      </c>
      <c r="AE5763" s="122">
        <v>1.9459107474855999</v>
      </c>
      <c r="AF5763" s="122">
        <v>2.0386145877412001</v>
      </c>
      <c r="AG5763" s="122">
        <v>1.9465230841279999</v>
      </c>
      <c r="AH5763" s="122">
        <v>1.9291884365684</v>
      </c>
      <c r="AI5763" s="122">
        <v>1.9296989814900001</v>
      </c>
      <c r="AJ5763" s="122">
        <v>1.9260850233828</v>
      </c>
      <c r="AK5763" s="122">
        <v>1.5847304412772001</v>
      </c>
      <c r="AL5763" s="122">
        <v>-5.0399910540000004E-3</v>
      </c>
    </row>
    <row r="5764" spans="1:38" hidden="1" x14ac:dyDescent="0.25">
      <c r="A5764" s="122" t="s">
        <v>2294</v>
      </c>
      <c r="B5764" s="122">
        <v>1</v>
      </c>
      <c r="C5764" s="122" t="s">
        <v>2295</v>
      </c>
      <c r="D5764" s="122" t="s">
        <v>2147</v>
      </c>
      <c r="E5764" s="122">
        <v>104</v>
      </c>
      <c r="F5764" s="122">
        <v>0.80554579617400002</v>
      </c>
      <c r="G5764" s="122">
        <v>0.80556890914919999</v>
      </c>
      <c r="H5764" s="122">
        <v>0.8060557095948</v>
      </c>
      <c r="I5764" s="122">
        <v>0.80680031749799996</v>
      </c>
      <c r="J5764" s="122">
        <v>0.80724949464880003</v>
      </c>
      <c r="K5764" s="122">
        <v>0.80563614493879998</v>
      </c>
      <c r="L5764" s="122">
        <v>0.80563406903559998</v>
      </c>
      <c r="M5764" s="122">
        <v>0.80679027092440003</v>
      </c>
      <c r="N5764" s="122">
        <v>0.80724514548159998</v>
      </c>
      <c r="O5764" s="122">
        <v>0.82097351952840003</v>
      </c>
      <c r="P5764" s="122">
        <v>0.81055128637840002</v>
      </c>
      <c r="Q5764" s="122">
        <v>0.80720976637840003</v>
      </c>
      <c r="R5764" s="122">
        <v>0.81336693837840002</v>
      </c>
      <c r="S5764" s="122">
        <v>0.80988242414800005</v>
      </c>
      <c r="T5764" s="122">
        <v>0.81189358014799995</v>
      </c>
      <c r="U5764" s="122">
        <v>0.80963042414800002</v>
      </c>
      <c r="V5764" s="122">
        <v>0.81119444297359999</v>
      </c>
      <c r="W5764" s="122">
        <v>0.80871005570599996</v>
      </c>
      <c r="X5764" s="122">
        <v>0.80852185551480005</v>
      </c>
      <c r="Y5764" s="122">
        <v>0.81026241951480005</v>
      </c>
      <c r="Z5764" s="122">
        <v>0.80902201951480002</v>
      </c>
      <c r="AA5764" s="122">
        <v>0.80880938751480003</v>
      </c>
      <c r="AB5764" s="122">
        <v>0.81110222351479999</v>
      </c>
      <c r="AC5764" s="122">
        <v>0.82325008257520005</v>
      </c>
      <c r="AD5764" s="122">
        <v>0.82334484215759995</v>
      </c>
      <c r="AE5764" s="122">
        <v>0.82418931162679998</v>
      </c>
      <c r="AF5764" s="122">
        <v>0.82359367808759998</v>
      </c>
      <c r="AG5764" s="122">
        <v>0.82398307976600005</v>
      </c>
      <c r="AH5764" s="122">
        <v>0.82396683327840003</v>
      </c>
      <c r="AI5764" s="122">
        <v>0.82313780335919995</v>
      </c>
      <c r="AJ5764" s="122">
        <v>0.82537039605719997</v>
      </c>
      <c r="AK5764" s="122">
        <v>0.82537539767199997</v>
      </c>
      <c r="AL5764" s="122">
        <v>0</v>
      </c>
    </row>
    <row r="5765" spans="1:38" hidden="1" x14ac:dyDescent="0.25">
      <c r="A5765" s="122" t="s">
        <v>2294</v>
      </c>
      <c r="B5765" s="122">
        <v>1</v>
      </c>
      <c r="C5765" s="122" t="s">
        <v>2295</v>
      </c>
      <c r="D5765" s="122" t="s">
        <v>475</v>
      </c>
      <c r="E5765" s="122">
        <v>104</v>
      </c>
      <c r="F5765" s="122">
        <v>0.96262321928359995</v>
      </c>
      <c r="G5765" s="122">
        <v>0.95836064710119995</v>
      </c>
      <c r="H5765" s="122">
        <v>0.957360708108</v>
      </c>
      <c r="I5765" s="122">
        <v>0.95692800552440005</v>
      </c>
      <c r="J5765" s="122">
        <v>0.957242858852</v>
      </c>
      <c r="K5765" s="122">
        <v>0.96538251862080005</v>
      </c>
      <c r="L5765" s="122">
        <v>0.95857867778399997</v>
      </c>
      <c r="M5765" s="122">
        <v>0.95721468492439998</v>
      </c>
      <c r="N5765" s="122">
        <v>0.95742444430920004</v>
      </c>
      <c r="O5765" s="122">
        <v>0.95782939315000004</v>
      </c>
      <c r="P5765" s="122">
        <v>0.96039091884679995</v>
      </c>
      <c r="Q5765" s="122">
        <v>0.95686033947839999</v>
      </c>
      <c r="R5765" s="122">
        <v>0.96202028947920004</v>
      </c>
      <c r="S5765" s="122">
        <v>0.95601359568400002</v>
      </c>
      <c r="T5765" s="122">
        <v>0.95637326976519998</v>
      </c>
      <c r="U5765" s="122">
        <v>0.95454172705079998</v>
      </c>
      <c r="V5765" s="122">
        <v>1.007668542524</v>
      </c>
      <c r="W5765" s="122">
        <v>0.95590928653079998</v>
      </c>
      <c r="X5765" s="122">
        <v>0.95680559141160004</v>
      </c>
      <c r="Y5765" s="122">
        <v>0.9559386749248</v>
      </c>
      <c r="Z5765" s="122">
        <v>0.95434314329199998</v>
      </c>
      <c r="AA5765" s="122">
        <v>0.9584638024248</v>
      </c>
      <c r="AB5765" s="122">
        <v>1.0963330161867999</v>
      </c>
      <c r="AC5765" s="122">
        <v>0.95410416026239997</v>
      </c>
      <c r="AD5765" s="122">
        <v>0.95351983196400003</v>
      </c>
      <c r="AE5765" s="122">
        <v>0.96431499215799998</v>
      </c>
      <c r="AF5765" s="122">
        <v>0.96369145911919996</v>
      </c>
      <c r="AG5765" s="122">
        <v>0.96402170184879998</v>
      </c>
      <c r="AH5765" s="122">
        <v>0.96390333101159997</v>
      </c>
      <c r="AI5765" s="122">
        <v>0.96362779115959996</v>
      </c>
      <c r="AJ5765" s="122">
        <v>0.96420219798560003</v>
      </c>
      <c r="AK5765" s="122">
        <v>0.97161141940240003</v>
      </c>
      <c r="AL5765" s="122">
        <v>0</v>
      </c>
    </row>
    <row r="5766" spans="1:38" hidden="1" x14ac:dyDescent="0.25">
      <c r="A5766" s="122" t="s">
        <v>2294</v>
      </c>
      <c r="B5766" s="122">
        <v>1</v>
      </c>
      <c r="C5766" s="122" t="s">
        <v>2295</v>
      </c>
      <c r="D5766" s="122" t="s">
        <v>2148</v>
      </c>
      <c r="E5766" s="122">
        <v>104</v>
      </c>
      <c r="F5766" s="122">
        <v>0.14223095935720001</v>
      </c>
      <c r="G5766" s="122">
        <v>0.14223144749239999</v>
      </c>
      <c r="H5766" s="122">
        <v>0.14215068315279999</v>
      </c>
      <c r="I5766" s="122">
        <v>0.1421511712852</v>
      </c>
      <c r="J5766" s="122">
        <v>0.14215165942040001</v>
      </c>
      <c r="K5766" s="122">
        <v>0.14215214755559999</v>
      </c>
      <c r="L5766" s="122">
        <v>0.1421424558428</v>
      </c>
      <c r="M5766" s="122">
        <v>0.1421482980456</v>
      </c>
      <c r="N5766" s="122">
        <v>0.14214878618080001</v>
      </c>
      <c r="O5766" s="122">
        <v>0.142033098676</v>
      </c>
      <c r="P5766" s="122">
        <v>0.14200675165320001</v>
      </c>
      <c r="Q5766" s="122">
        <v>0.14201485468799999</v>
      </c>
      <c r="R5766" s="122">
        <v>0.14200916599800001</v>
      </c>
      <c r="S5766" s="122">
        <v>0.142007701598</v>
      </c>
      <c r="T5766" s="122">
        <v>0.14200623719239999</v>
      </c>
      <c r="U5766" s="122">
        <v>0.14200477278400001</v>
      </c>
      <c r="V5766" s="122">
        <v>0.14198523528000001</v>
      </c>
      <c r="W5766" s="122">
        <v>0.1419890427312</v>
      </c>
      <c r="X5766" s="122">
        <v>0.14199285017960001</v>
      </c>
      <c r="Y5766" s="122">
        <v>0.14199665762800001</v>
      </c>
      <c r="Z5766" s="122">
        <v>0.14200046508200001</v>
      </c>
      <c r="AA5766" s="122">
        <v>0.14198967552</v>
      </c>
      <c r="AB5766" s="122">
        <v>0.14199060910719999</v>
      </c>
      <c r="AC5766" s="122">
        <v>0.14199129249760001</v>
      </c>
      <c r="AD5766" s="122">
        <v>0.14199197588519999</v>
      </c>
      <c r="AE5766" s="122">
        <v>0.14199265927560001</v>
      </c>
      <c r="AF5766" s="122">
        <v>0.14199334266319999</v>
      </c>
      <c r="AG5766" s="122">
        <v>0.1419940260508</v>
      </c>
      <c r="AH5766" s="122">
        <v>0.1419949996332</v>
      </c>
      <c r="AI5766" s="122">
        <v>0.14199568302359999</v>
      </c>
      <c r="AJ5766" s="122">
        <v>0.14199636640839999</v>
      </c>
      <c r="AK5766" s="122">
        <v>0.1407754438272</v>
      </c>
      <c r="AL5766" s="122">
        <v>-6.5410043999999996E-6</v>
      </c>
    </row>
    <row r="5767" spans="1:38" hidden="1" x14ac:dyDescent="0.25">
      <c r="A5767" s="122" t="s">
        <v>2294</v>
      </c>
      <c r="B5767" s="122">
        <v>1</v>
      </c>
      <c r="C5767" s="122" t="s">
        <v>2295</v>
      </c>
      <c r="D5767" s="122" t="s">
        <v>2149</v>
      </c>
      <c r="E5767" s="122">
        <v>104</v>
      </c>
      <c r="F5767" s="122">
        <v>0.50831272091320001</v>
      </c>
      <c r="G5767" s="122">
        <v>0.51140238783479997</v>
      </c>
      <c r="H5767" s="122">
        <v>0.52264707447400005</v>
      </c>
      <c r="I5767" s="122">
        <v>0.50802407924799997</v>
      </c>
      <c r="J5767" s="122">
        <v>0.50610019080879998</v>
      </c>
      <c r="K5767" s="122">
        <v>0.52375881066039998</v>
      </c>
      <c r="L5767" s="122">
        <v>0.51143356304880006</v>
      </c>
      <c r="M5767" s="122">
        <v>0.51157676693480003</v>
      </c>
      <c r="N5767" s="122">
        <v>0.5095345382848</v>
      </c>
      <c r="O5767" s="122">
        <v>0.51745855444360001</v>
      </c>
      <c r="P5767" s="122">
        <v>0.50753936481359996</v>
      </c>
      <c r="Q5767" s="122">
        <v>0.51258279829120001</v>
      </c>
      <c r="R5767" s="122">
        <v>0.50913391107039996</v>
      </c>
      <c r="S5767" s="122">
        <v>0.50622609672600005</v>
      </c>
      <c r="T5767" s="122">
        <v>0.50784850866959996</v>
      </c>
      <c r="U5767" s="122">
        <v>0.50556710985760001</v>
      </c>
      <c r="V5767" s="122">
        <v>0.50561349068999994</v>
      </c>
      <c r="W5767" s="122">
        <v>0.51459565085600001</v>
      </c>
      <c r="X5767" s="122">
        <v>0.50525697029640004</v>
      </c>
      <c r="Y5767" s="122">
        <v>0.50178015957720001</v>
      </c>
      <c r="Z5767" s="122">
        <v>0.50347851200640004</v>
      </c>
      <c r="AA5767" s="122">
        <v>0.50108137980879996</v>
      </c>
      <c r="AB5767" s="122">
        <v>0.50235625948200002</v>
      </c>
      <c r="AC5767" s="122">
        <v>0.50076669631519999</v>
      </c>
      <c r="AD5767" s="122">
        <v>0.50203696946760001</v>
      </c>
      <c r="AE5767" s="122">
        <v>0.50216958370599996</v>
      </c>
      <c r="AF5767" s="122">
        <v>0.50120925466080002</v>
      </c>
      <c r="AG5767" s="122">
        <v>0.50187127300239998</v>
      </c>
      <c r="AH5767" s="122">
        <v>0.50115161859000001</v>
      </c>
      <c r="AI5767" s="122">
        <v>0.50601358787840001</v>
      </c>
      <c r="AJ5767" s="122">
        <v>0.50256520821640005</v>
      </c>
      <c r="AK5767" s="122">
        <v>0.47475308861120002</v>
      </c>
      <c r="AL5767" s="122">
        <v>-1.9691354759999999E-4</v>
      </c>
    </row>
    <row r="5768" spans="1:38" hidden="1" x14ac:dyDescent="0.25">
      <c r="A5768" s="122" t="s">
        <v>2294</v>
      </c>
      <c r="B5768" s="122">
        <v>1</v>
      </c>
      <c r="C5768" s="122" t="s">
        <v>2295</v>
      </c>
      <c r="D5768" s="122" t="s">
        <v>2150</v>
      </c>
      <c r="E5768" s="122">
        <v>104</v>
      </c>
      <c r="F5768" s="122">
        <v>0.27477223681879998</v>
      </c>
      <c r="G5768" s="122">
        <v>0.25901870881880001</v>
      </c>
      <c r="H5768" s="122">
        <v>0.2989636488188</v>
      </c>
      <c r="I5768" s="122">
        <v>0.41057432882200001</v>
      </c>
      <c r="J5768" s="122">
        <v>0.36335979698760001</v>
      </c>
      <c r="K5768" s="122">
        <v>0.39526079037759998</v>
      </c>
      <c r="L5768" s="122">
        <v>0.36840632637760001</v>
      </c>
      <c r="M5768" s="122">
        <v>0.30778459037759998</v>
      </c>
      <c r="N5768" s="122">
        <v>0.29078590237759999</v>
      </c>
      <c r="O5768" s="122">
        <v>0.3053073183776</v>
      </c>
      <c r="P5768" s="122">
        <v>0.51290917437759997</v>
      </c>
      <c r="Q5768" s="122">
        <v>0.28118638237479998</v>
      </c>
      <c r="R5768" s="122">
        <v>0.50259324637479996</v>
      </c>
      <c r="S5768" s="122">
        <v>0.50251348174440003</v>
      </c>
      <c r="T5768" s="122">
        <v>0.39595094174439999</v>
      </c>
      <c r="U5768" s="122">
        <v>0.36829606974439999</v>
      </c>
      <c r="V5768" s="122">
        <v>0.40472056974440002</v>
      </c>
      <c r="W5768" s="122">
        <v>0.28839672574440001</v>
      </c>
      <c r="X5768" s="122">
        <v>0.31627248974439998</v>
      </c>
      <c r="Y5768" s="122">
        <v>0.3718147177444</v>
      </c>
      <c r="Z5768" s="122">
        <v>0.3080169977444</v>
      </c>
      <c r="AA5768" s="122">
        <v>0.79279544574439997</v>
      </c>
      <c r="AB5768" s="122">
        <v>0.71596924174440002</v>
      </c>
      <c r="AC5768" s="122">
        <v>0.62563062974439998</v>
      </c>
      <c r="AD5768" s="122">
        <v>0.29188468574440002</v>
      </c>
      <c r="AE5768" s="122">
        <v>0.27798446181519998</v>
      </c>
      <c r="AF5768" s="122">
        <v>0.31923344279959998</v>
      </c>
      <c r="AG5768" s="122">
        <v>0.32384242413879999</v>
      </c>
      <c r="AH5768" s="122">
        <v>0.43211533235920002</v>
      </c>
      <c r="AI5768" s="122">
        <v>0.29525413914359999</v>
      </c>
      <c r="AJ5768" s="122">
        <v>0.39125443117320002</v>
      </c>
      <c r="AK5768" s="122">
        <v>0.3705612430968</v>
      </c>
      <c r="AL5768" s="122">
        <v>0</v>
      </c>
    </row>
    <row r="5769" spans="1:38" hidden="1" x14ac:dyDescent="0.25">
      <c r="A5769" s="122" t="s">
        <v>2294</v>
      </c>
      <c r="B5769" s="122">
        <v>1</v>
      </c>
      <c r="C5769" s="122" t="s">
        <v>2295</v>
      </c>
      <c r="D5769" s="122" t="s">
        <v>2151</v>
      </c>
      <c r="E5769" s="122">
        <v>104</v>
      </c>
      <c r="F5769" s="122">
        <v>0.56275450395920001</v>
      </c>
      <c r="G5769" s="122">
        <v>0.57386488940199998</v>
      </c>
      <c r="H5769" s="122">
        <v>0.57644802315520005</v>
      </c>
      <c r="I5769" s="122">
        <v>0.56562819868799996</v>
      </c>
      <c r="J5769" s="122">
        <v>0.59581559732519995</v>
      </c>
      <c r="K5769" s="122">
        <v>0.58334690615039997</v>
      </c>
      <c r="L5769" s="122">
        <v>0.67361151966080002</v>
      </c>
      <c r="M5769" s="122">
        <v>0.57402017831480001</v>
      </c>
      <c r="N5769" s="122">
        <v>0.58228580815719999</v>
      </c>
      <c r="O5769" s="122">
        <v>0.81656039419920001</v>
      </c>
      <c r="P5769" s="122">
        <v>0.67332559378839996</v>
      </c>
      <c r="Q5769" s="122">
        <v>0.68995975622560002</v>
      </c>
      <c r="R5769" s="122">
        <v>0.56609475622560002</v>
      </c>
      <c r="S5769" s="122">
        <v>0.56482981419760003</v>
      </c>
      <c r="T5769" s="122">
        <v>0.58391525006080003</v>
      </c>
      <c r="U5769" s="122">
        <v>0.63619304206079996</v>
      </c>
      <c r="V5769" s="122">
        <v>0.75592225777599997</v>
      </c>
      <c r="W5769" s="122">
        <v>0.68184931646159996</v>
      </c>
      <c r="X5769" s="122">
        <v>0.61766850963160003</v>
      </c>
      <c r="Y5769" s="122">
        <v>0.57024944562879998</v>
      </c>
      <c r="Z5769" s="122">
        <v>0.56642565664720002</v>
      </c>
      <c r="AA5769" s="122">
        <v>0.62811293344240005</v>
      </c>
      <c r="AB5769" s="122">
        <v>0.66790579385320004</v>
      </c>
      <c r="AC5769" s="122">
        <v>0.63913911547640001</v>
      </c>
      <c r="AD5769" s="122">
        <v>0.58529623547639997</v>
      </c>
      <c r="AE5769" s="122">
        <v>0.59488941001840001</v>
      </c>
      <c r="AF5769" s="122">
        <v>0.60559397006640003</v>
      </c>
      <c r="AG5769" s="122">
        <v>0.60266210210079996</v>
      </c>
      <c r="AH5769" s="122">
        <v>0.67645982583200004</v>
      </c>
      <c r="AI5769" s="122">
        <v>0.59385293206120005</v>
      </c>
      <c r="AJ5769" s="122">
        <v>0.60029039562520004</v>
      </c>
      <c r="AK5769" s="122">
        <v>0.60095023583280005</v>
      </c>
      <c r="AL5769" s="122">
        <v>0</v>
      </c>
    </row>
    <row r="5770" spans="1:38" hidden="1" x14ac:dyDescent="0.25">
      <c r="A5770" s="122" t="s">
        <v>2294</v>
      </c>
      <c r="B5770" s="122">
        <v>1</v>
      </c>
      <c r="C5770" s="122" t="s">
        <v>2295</v>
      </c>
      <c r="D5770" s="122" t="s">
        <v>2152</v>
      </c>
      <c r="E5770" s="122">
        <v>104</v>
      </c>
      <c r="F5770" s="122">
        <v>0.70927905963320004</v>
      </c>
      <c r="G5770" s="122">
        <v>0.70920866802240001</v>
      </c>
      <c r="H5770" s="122">
        <v>0.70951340280520003</v>
      </c>
      <c r="I5770" s="122">
        <v>0.70949680341400001</v>
      </c>
      <c r="J5770" s="122">
        <v>0.70924177040640002</v>
      </c>
      <c r="K5770" s="122">
        <v>0.70929575034640002</v>
      </c>
      <c r="L5770" s="122">
        <v>0.70921102212239995</v>
      </c>
      <c r="M5770" s="122">
        <v>0.70930481491800002</v>
      </c>
      <c r="N5770" s="122">
        <v>0.70929242146560001</v>
      </c>
      <c r="O5770" s="122">
        <v>0.70928888784319999</v>
      </c>
      <c r="P5770" s="122">
        <v>0.70906722094600005</v>
      </c>
      <c r="Q5770" s="122">
        <v>0.70917942555320002</v>
      </c>
      <c r="R5770" s="122">
        <v>0.70881484983120002</v>
      </c>
      <c r="S5770" s="122">
        <v>0.70905249404920001</v>
      </c>
      <c r="T5770" s="122">
        <v>0.70935250844919995</v>
      </c>
      <c r="U5770" s="122">
        <v>0.70958862121279997</v>
      </c>
      <c r="V5770" s="122">
        <v>0.7104255471348</v>
      </c>
      <c r="W5770" s="122">
        <v>0.70973065827159998</v>
      </c>
      <c r="X5770" s="122">
        <v>0.71202281723159999</v>
      </c>
      <c r="Y5770" s="122">
        <v>0.7088350665816</v>
      </c>
      <c r="Z5770" s="122">
        <v>0.70867518834840004</v>
      </c>
      <c r="AA5770" s="122">
        <v>0.70827539252960003</v>
      </c>
      <c r="AB5770" s="122">
        <v>0.70898670448199996</v>
      </c>
      <c r="AC5770" s="122">
        <v>0.70852533606400003</v>
      </c>
      <c r="AD5770" s="122">
        <v>0.70866672960440003</v>
      </c>
      <c r="AE5770" s="122">
        <v>0.71385819080519997</v>
      </c>
      <c r="AF5770" s="122">
        <v>0.71187149983880005</v>
      </c>
      <c r="AG5770" s="122">
        <v>0.70917289450279997</v>
      </c>
      <c r="AH5770" s="122">
        <v>0.70958143483360003</v>
      </c>
      <c r="AI5770" s="122">
        <v>0.70941159886240002</v>
      </c>
      <c r="AJ5770" s="122">
        <v>0.71045141394080003</v>
      </c>
      <c r="AK5770" s="122">
        <v>0.69724392736319996</v>
      </c>
      <c r="AL5770" s="122">
        <v>-3.6121968400000003E-5</v>
      </c>
    </row>
    <row r="5771" spans="1:38" hidden="1" x14ac:dyDescent="0.25">
      <c r="A5771" s="122" t="s">
        <v>2294</v>
      </c>
      <c r="B5771" s="122">
        <v>1</v>
      </c>
      <c r="C5771" s="122" t="s">
        <v>2295</v>
      </c>
      <c r="D5771" s="122" t="s">
        <v>2206</v>
      </c>
      <c r="E5771" s="122">
        <v>104</v>
      </c>
      <c r="F5771" s="122">
        <v>0</v>
      </c>
      <c r="G5771" s="122">
        <v>0</v>
      </c>
      <c r="H5771" s="122">
        <v>0</v>
      </c>
      <c r="I5771" s="122">
        <v>0</v>
      </c>
      <c r="J5771" s="122">
        <v>0</v>
      </c>
      <c r="K5771" s="122">
        <v>0</v>
      </c>
      <c r="L5771" s="122">
        <v>0</v>
      </c>
      <c r="M5771" s="122">
        <v>0</v>
      </c>
      <c r="N5771" s="122">
        <v>0</v>
      </c>
      <c r="O5771" s="122">
        <v>0</v>
      </c>
      <c r="P5771" s="122">
        <v>0</v>
      </c>
      <c r="Q5771" s="122">
        <v>0</v>
      </c>
      <c r="R5771" s="122">
        <v>0</v>
      </c>
      <c r="S5771" s="122">
        <v>0</v>
      </c>
      <c r="T5771" s="122">
        <v>0</v>
      </c>
      <c r="U5771" s="122">
        <v>0</v>
      </c>
      <c r="V5771" s="122">
        <v>0</v>
      </c>
      <c r="W5771" s="122">
        <v>0</v>
      </c>
      <c r="X5771" s="122">
        <v>0</v>
      </c>
      <c r="Y5771" s="122">
        <v>0</v>
      </c>
      <c r="Z5771" s="122">
        <v>0</v>
      </c>
      <c r="AA5771" s="122">
        <v>0</v>
      </c>
      <c r="AB5771" s="122">
        <v>0</v>
      </c>
      <c r="AC5771" s="122">
        <v>0</v>
      </c>
      <c r="AD5771" s="122">
        <v>0</v>
      </c>
      <c r="AE5771" s="122">
        <v>0</v>
      </c>
      <c r="AF5771" s="122">
        <v>0</v>
      </c>
      <c r="AG5771" s="122">
        <v>0</v>
      </c>
      <c r="AH5771" s="122">
        <v>0</v>
      </c>
      <c r="AI5771" s="122">
        <v>0</v>
      </c>
      <c r="AJ5771" s="122">
        <v>0</v>
      </c>
      <c r="AK5771" s="122">
        <v>4.3123705964779999</v>
      </c>
      <c r="AL5771" s="122">
        <v>0</v>
      </c>
    </row>
    <row r="5772" spans="1:38" hidden="1" x14ac:dyDescent="0.25">
      <c r="A5772" s="122" t="s">
        <v>2294</v>
      </c>
      <c r="B5772" s="122">
        <v>1</v>
      </c>
      <c r="C5772" s="122" t="s">
        <v>2295</v>
      </c>
      <c r="D5772" s="122" t="s">
        <v>2153</v>
      </c>
      <c r="E5772" s="122">
        <v>104</v>
      </c>
      <c r="F5772" s="122">
        <v>0.47672209831119999</v>
      </c>
      <c r="G5772" s="122">
        <v>0.47548426074799999</v>
      </c>
      <c r="H5772" s="122">
        <v>0.47543002611160001</v>
      </c>
      <c r="I5772" s="122">
        <v>0.47303292535239999</v>
      </c>
      <c r="J5772" s="122">
        <v>0.47101900333039998</v>
      </c>
      <c r="K5772" s="122">
        <v>0.4709804123836</v>
      </c>
      <c r="L5772" s="122">
        <v>0.46958992038000003</v>
      </c>
      <c r="M5772" s="122">
        <v>0.46959876212480001</v>
      </c>
      <c r="N5772" s="122">
        <v>0.46977602974679999</v>
      </c>
      <c r="O5772" s="122">
        <v>0.4699119039272</v>
      </c>
      <c r="P5772" s="122">
        <v>0.46994011845759998</v>
      </c>
      <c r="Q5772" s="122">
        <v>0.47011791118879998</v>
      </c>
      <c r="R5772" s="122">
        <v>0.4699519671588</v>
      </c>
      <c r="S5772" s="122">
        <v>0.47086533777079997</v>
      </c>
      <c r="T5772" s="122">
        <v>0.47028781428720001</v>
      </c>
      <c r="U5772" s="122">
        <v>0.47729377853639998</v>
      </c>
      <c r="V5772" s="122">
        <v>0.47040220007759997</v>
      </c>
      <c r="W5772" s="122">
        <v>0.47069775542719999</v>
      </c>
      <c r="X5772" s="122">
        <v>0.4706838049564</v>
      </c>
      <c r="Y5772" s="122">
        <v>0.47345258873919999</v>
      </c>
      <c r="Z5772" s="122">
        <v>0.47036799486600001</v>
      </c>
      <c r="AA5772" s="122">
        <v>0.47038368972279998</v>
      </c>
      <c r="AB5772" s="122">
        <v>0.47082449065679999</v>
      </c>
      <c r="AC5772" s="122">
        <v>0.47050817126880001</v>
      </c>
      <c r="AD5772" s="122">
        <v>0.47105050378680002</v>
      </c>
      <c r="AE5772" s="122">
        <v>0.47016557146999999</v>
      </c>
      <c r="AF5772" s="122">
        <v>0.4707202314808</v>
      </c>
      <c r="AG5772" s="122">
        <v>0.47015194262400001</v>
      </c>
      <c r="AH5772" s="122">
        <v>0.47012244403879999</v>
      </c>
      <c r="AI5772" s="122">
        <v>0.47096010585960002</v>
      </c>
      <c r="AJ5772" s="122">
        <v>0.4706466314228</v>
      </c>
      <c r="AK5772" s="122">
        <v>0.47032244456959998</v>
      </c>
      <c r="AL5772" s="122">
        <v>0</v>
      </c>
    </row>
    <row r="5773" spans="1:38" hidden="1" x14ac:dyDescent="0.25">
      <c r="A5773" s="122" t="s">
        <v>2294</v>
      </c>
      <c r="B5773" s="122">
        <v>1</v>
      </c>
      <c r="C5773" s="122" t="s">
        <v>2295</v>
      </c>
      <c r="D5773" s="122" t="s">
        <v>2154</v>
      </c>
      <c r="E5773" s="122">
        <v>104</v>
      </c>
      <c r="F5773" s="122">
        <v>1.3417681572568001</v>
      </c>
      <c r="G5773" s="122">
        <v>1.3693789403700001</v>
      </c>
      <c r="H5773" s="122">
        <v>1.3661782795584001</v>
      </c>
      <c r="I5773" s="122">
        <v>1.3514723954900001</v>
      </c>
      <c r="J5773" s="122">
        <v>1.36772023549</v>
      </c>
      <c r="K5773" s="122">
        <v>1.3784461797484</v>
      </c>
      <c r="L5773" s="122">
        <v>1.3998015569216</v>
      </c>
      <c r="M5773" s="122">
        <v>1.3474308091384</v>
      </c>
      <c r="N5773" s="122">
        <v>1.3423808521284</v>
      </c>
      <c r="O5773" s="122">
        <v>1.3447034801283999</v>
      </c>
      <c r="P5773" s="122">
        <v>1.3653764201812</v>
      </c>
      <c r="Q5773" s="122">
        <v>1.3481525310988001</v>
      </c>
      <c r="R5773" s="122">
        <v>1.3602847722688001</v>
      </c>
      <c r="S5773" s="122">
        <v>1.409923285274</v>
      </c>
      <c r="T5773" s="122">
        <v>1.4304425812768</v>
      </c>
      <c r="U5773" s="122">
        <v>1.4548252332767999</v>
      </c>
      <c r="V5773" s="122">
        <v>1.4429458750112001</v>
      </c>
      <c r="W5773" s="122">
        <v>1.4308528990111999</v>
      </c>
      <c r="X5773" s="122">
        <v>1.3939775990112</v>
      </c>
      <c r="Y5773" s="122">
        <v>1.6009300790112</v>
      </c>
      <c r="Z5773" s="122">
        <v>1.3734172830111999</v>
      </c>
      <c r="AA5773" s="122">
        <v>1.6256060030112001</v>
      </c>
      <c r="AB5773" s="122">
        <v>1.4002164190112001</v>
      </c>
      <c r="AC5773" s="122">
        <v>1.3743292150112001</v>
      </c>
      <c r="AD5773" s="122">
        <v>1.4646409190112</v>
      </c>
      <c r="AE5773" s="122">
        <v>1.4024816137556</v>
      </c>
      <c r="AF5773" s="122">
        <v>1.4648423760711999</v>
      </c>
      <c r="AG5773" s="122">
        <v>1.4668702621552001</v>
      </c>
      <c r="AH5773" s="122">
        <v>1.4708281685188</v>
      </c>
      <c r="AI5773" s="122">
        <v>1.3893297643932001</v>
      </c>
      <c r="AJ5773" s="122">
        <v>1.3886840638383999</v>
      </c>
      <c r="AK5773" s="122">
        <v>1.4852509949984001</v>
      </c>
      <c r="AL5773" s="122">
        <v>0</v>
      </c>
    </row>
    <row r="5774" spans="1:38" hidden="1" x14ac:dyDescent="0.25">
      <c r="A5774" s="122" t="s">
        <v>2294</v>
      </c>
      <c r="B5774" s="122">
        <v>1</v>
      </c>
      <c r="C5774" s="122" t="s">
        <v>2295</v>
      </c>
      <c r="D5774" s="122" t="s">
        <v>2155</v>
      </c>
      <c r="E5774" s="122">
        <v>104</v>
      </c>
      <c r="F5774" s="122">
        <v>0.92861798815240004</v>
      </c>
      <c r="G5774" s="122">
        <v>0.8840264116348</v>
      </c>
      <c r="H5774" s="122">
        <v>0.92863678711719999</v>
      </c>
      <c r="I5774" s="122">
        <v>0.82304821859959998</v>
      </c>
      <c r="J5774" s="122">
        <v>1.021811502082</v>
      </c>
      <c r="K5774" s="122">
        <v>0.83242321756439996</v>
      </c>
      <c r="L5774" s="122">
        <v>1.37640817307</v>
      </c>
      <c r="M5774" s="122">
        <v>0.83072456455239996</v>
      </c>
      <c r="N5774" s="122">
        <v>0.84101973603479996</v>
      </c>
      <c r="O5774" s="122">
        <v>0.87944347524319999</v>
      </c>
      <c r="P5774" s="122">
        <v>0.95777042752999997</v>
      </c>
      <c r="Q5774" s="122">
        <v>0.98929834973200004</v>
      </c>
      <c r="R5774" s="122">
        <v>4.1110908227928</v>
      </c>
      <c r="S5774" s="122">
        <v>1.4516587838507999</v>
      </c>
      <c r="T5774" s="122">
        <v>0.98319622491159997</v>
      </c>
      <c r="U5774" s="122">
        <v>0.98808310197240001</v>
      </c>
      <c r="V5774" s="122">
        <v>1.1716210234316</v>
      </c>
      <c r="W5774" s="122">
        <v>1.3680509705184001</v>
      </c>
      <c r="X5774" s="122">
        <v>1.1041343456079999</v>
      </c>
      <c r="Y5774" s="122">
        <v>1.159856620692</v>
      </c>
      <c r="Z5774" s="122">
        <v>0.93353156377879998</v>
      </c>
      <c r="AA5774" s="122">
        <v>1.0543697186904</v>
      </c>
      <c r="AB5774" s="122">
        <v>1.3437928603931999</v>
      </c>
      <c r="AC5774" s="122">
        <v>1.3243706540932001</v>
      </c>
      <c r="AD5774" s="122">
        <v>1.2971291117988</v>
      </c>
      <c r="AE5774" s="122">
        <v>1.8388758393488001</v>
      </c>
      <c r="AF5774" s="122">
        <v>1.0264148066592</v>
      </c>
      <c r="AG5774" s="122">
        <v>3.4475193938948001</v>
      </c>
      <c r="AH5774" s="122">
        <v>2.3726026642667999</v>
      </c>
      <c r="AI5774" s="122">
        <v>1.0563576236387999</v>
      </c>
      <c r="AJ5774" s="122">
        <v>7.0160879004048002</v>
      </c>
      <c r="AK5774" s="122">
        <v>2.8663551311668001</v>
      </c>
      <c r="AL5774" s="122">
        <v>-2.0208777679999999E-4</v>
      </c>
    </row>
    <row r="5775" spans="1:38" hidden="1" x14ac:dyDescent="0.25">
      <c r="A5775" s="122" t="s">
        <v>2294</v>
      </c>
      <c r="B5775" s="122">
        <v>1</v>
      </c>
      <c r="C5775" s="122" t="s">
        <v>2295</v>
      </c>
      <c r="D5775" s="122" t="s">
        <v>2156</v>
      </c>
      <c r="E5775" s="122">
        <v>104</v>
      </c>
      <c r="F5775" s="122">
        <v>0.30605926362199998</v>
      </c>
      <c r="G5775" s="122">
        <v>0.30508566647719998</v>
      </c>
      <c r="H5775" s="122">
        <v>0.30512723619280002</v>
      </c>
      <c r="I5775" s="122">
        <v>0.30497558293999999</v>
      </c>
      <c r="J5775" s="122">
        <v>0.30479405569200002</v>
      </c>
      <c r="K5775" s="122">
        <v>0.30482439180760001</v>
      </c>
      <c r="L5775" s="122">
        <v>0.30473881052719998</v>
      </c>
      <c r="M5775" s="122">
        <v>0.30445382278920002</v>
      </c>
      <c r="N5775" s="122">
        <v>0.30409307705560001</v>
      </c>
      <c r="O5775" s="122">
        <v>0.30406445448120001</v>
      </c>
      <c r="P5775" s="122">
        <v>0.30406771177160002</v>
      </c>
      <c r="Q5775" s="122">
        <v>0.30411375375639998</v>
      </c>
      <c r="R5775" s="122">
        <v>0.30400778732799999</v>
      </c>
      <c r="S5775" s="122">
        <v>0.30398511067959999</v>
      </c>
      <c r="T5775" s="122">
        <v>0.30649896355680001</v>
      </c>
      <c r="U5775" s="122">
        <v>0.30474843649319999</v>
      </c>
      <c r="V5775" s="122">
        <v>0.30662427897920003</v>
      </c>
      <c r="W5775" s="122">
        <v>0.3038567401408</v>
      </c>
      <c r="X5775" s="122">
        <v>0.30664821669440001</v>
      </c>
      <c r="Y5775" s="122">
        <v>0.30608891835759999</v>
      </c>
      <c r="Z5775" s="122">
        <v>0.30383123022559999</v>
      </c>
      <c r="AA5775" s="122">
        <v>0.3038691159252</v>
      </c>
      <c r="AB5775" s="122">
        <v>0.30473186523360002</v>
      </c>
      <c r="AC5775" s="122">
        <v>0.30386221500319999</v>
      </c>
      <c r="AD5775" s="122">
        <v>0.30529240109759997</v>
      </c>
      <c r="AE5775" s="122">
        <v>0.30559558048320001</v>
      </c>
      <c r="AF5775" s="122">
        <v>0.3115151643772</v>
      </c>
      <c r="AG5775" s="122">
        <v>0.30392459595120003</v>
      </c>
      <c r="AH5775" s="122">
        <v>0.30476485447520002</v>
      </c>
      <c r="AI5775" s="122">
        <v>0.30390673670000001</v>
      </c>
      <c r="AJ5775" s="122">
        <v>0.31265826997439999</v>
      </c>
      <c r="AK5775" s="122">
        <v>0.30260982555999999</v>
      </c>
      <c r="AL5775" s="122">
        <v>2.9288084000000002E-6</v>
      </c>
    </row>
    <row r="5776" spans="1:38" hidden="1" x14ac:dyDescent="0.25">
      <c r="A5776" s="122" t="s">
        <v>2294</v>
      </c>
      <c r="B5776" s="122">
        <v>1</v>
      </c>
      <c r="C5776" s="122" t="s">
        <v>2295</v>
      </c>
      <c r="D5776" s="122" t="s">
        <v>2178</v>
      </c>
      <c r="E5776" s="122">
        <v>104</v>
      </c>
      <c r="F5776" s="122">
        <v>1.9565434154E-2</v>
      </c>
      <c r="G5776" s="122">
        <v>1.9565434154E-2</v>
      </c>
      <c r="H5776" s="122">
        <v>1.9565434154E-2</v>
      </c>
      <c r="I5776" s="122">
        <v>1.9565434154E-2</v>
      </c>
      <c r="J5776" s="122">
        <v>1.9565434154E-2</v>
      </c>
      <c r="K5776" s="122">
        <v>1.9565434154E-2</v>
      </c>
      <c r="L5776" s="122">
        <v>1.9565434154E-2</v>
      </c>
      <c r="M5776" s="122">
        <v>1.9565434154E-2</v>
      </c>
      <c r="N5776" s="122">
        <v>1.9565434154E-2</v>
      </c>
      <c r="O5776" s="122">
        <v>1.9565434154E-2</v>
      </c>
      <c r="P5776" s="122">
        <v>1.9565434154E-2</v>
      </c>
      <c r="Q5776" s="122">
        <v>1.9565434154E-2</v>
      </c>
      <c r="R5776" s="122">
        <v>1.9565434154E-2</v>
      </c>
      <c r="S5776" s="122">
        <v>1.9565434154E-2</v>
      </c>
      <c r="T5776" s="122">
        <v>1.9565434154E-2</v>
      </c>
      <c r="U5776" s="122">
        <v>1.9565434154E-2</v>
      </c>
      <c r="V5776" s="122">
        <v>1.9565434154E-2</v>
      </c>
      <c r="W5776" s="122">
        <v>1.9565434154E-2</v>
      </c>
      <c r="X5776" s="122">
        <v>1.9565434154E-2</v>
      </c>
      <c r="Y5776" s="122">
        <v>1.9565434154E-2</v>
      </c>
      <c r="Z5776" s="122">
        <v>1.9565434154E-2</v>
      </c>
      <c r="AA5776" s="122">
        <v>1.9565434154E-2</v>
      </c>
      <c r="AB5776" s="122">
        <v>1.9565434154E-2</v>
      </c>
      <c r="AC5776" s="122">
        <v>1.9565434154E-2</v>
      </c>
      <c r="AD5776" s="122">
        <v>1.9565434154E-2</v>
      </c>
      <c r="AE5776" s="122">
        <v>1.9565434154E-2</v>
      </c>
      <c r="AF5776" s="122">
        <v>1.9565434154E-2</v>
      </c>
      <c r="AG5776" s="122">
        <v>1.9565434154E-2</v>
      </c>
      <c r="AH5776" s="122">
        <v>1.9565434154E-2</v>
      </c>
      <c r="AI5776" s="122">
        <v>1.9565434154E-2</v>
      </c>
      <c r="AJ5776" s="122">
        <v>1.9565434154E-2</v>
      </c>
      <c r="AK5776" s="122">
        <v>1.9565434154E-2</v>
      </c>
      <c r="AL5776" s="122">
        <v>0</v>
      </c>
    </row>
    <row r="5777" spans="1:38" hidden="1" x14ac:dyDescent="0.25">
      <c r="A5777" s="122" t="s">
        <v>2294</v>
      </c>
      <c r="B5777" s="122">
        <v>1</v>
      </c>
      <c r="C5777" s="122" t="s">
        <v>2295</v>
      </c>
      <c r="D5777" s="122" t="s">
        <v>2157</v>
      </c>
      <c r="E5777" s="122">
        <v>104</v>
      </c>
      <c r="F5777" s="122">
        <v>5.4933968678400003E-2</v>
      </c>
      <c r="G5777" s="122">
        <v>5.4732219586800003E-2</v>
      </c>
      <c r="H5777" s="122">
        <v>5.47314385688E-2</v>
      </c>
      <c r="I5777" s="122">
        <v>5.4730657553600001E-2</v>
      </c>
      <c r="J5777" s="122">
        <v>5.4763600978800002E-2</v>
      </c>
      <c r="K5777" s="122">
        <v>5.4762819963600003E-2</v>
      </c>
      <c r="L5777" s="122">
        <v>5.47620389456E-2</v>
      </c>
      <c r="M5777" s="122">
        <v>5.4761257930400001E-2</v>
      </c>
      <c r="N5777" s="122">
        <v>5.4760476915200001E-2</v>
      </c>
      <c r="O5777" s="122">
        <v>5.4759695900000002E-2</v>
      </c>
      <c r="P5777" s="122">
        <v>5.4758914884800003E-2</v>
      </c>
      <c r="Q5777" s="122">
        <v>5.47590125124E-2</v>
      </c>
      <c r="R5777" s="122">
        <v>5.4751495237599999E-2</v>
      </c>
      <c r="S5777" s="122">
        <v>5.4743977962799999E-2</v>
      </c>
      <c r="T5777" s="122">
        <v>5.4736460687999998E-2</v>
      </c>
      <c r="U5777" s="122">
        <v>5.4728943410400001E-2</v>
      </c>
      <c r="V5777" s="122">
        <v>5.4721035628E-2</v>
      </c>
      <c r="W5777" s="122">
        <v>5.4721523763199997E-2</v>
      </c>
      <c r="X5777" s="122">
        <v>5.4722011901199998E-2</v>
      </c>
      <c r="Y5777" s="122">
        <v>5.4722500036400001E-2</v>
      </c>
      <c r="Z5777" s="122">
        <v>5.4722988171599998E-2</v>
      </c>
      <c r="AA5777" s="122">
        <v>5.4723378679199998E-2</v>
      </c>
      <c r="AB5777" s="122">
        <v>5.47227929192E-2</v>
      </c>
      <c r="AC5777" s="122">
        <v>5.4722207153600003E-2</v>
      </c>
      <c r="AD5777" s="122">
        <v>5.4721621390800002E-2</v>
      </c>
      <c r="AE5777" s="122">
        <v>5.4721035630799997E-2</v>
      </c>
      <c r="AF5777" s="122">
        <v>5.4720449868000003E-2</v>
      </c>
      <c r="AG5777" s="122">
        <v>5.4719864105200001E-2</v>
      </c>
      <c r="AH5777" s="122">
        <v>5.4719278345199997E-2</v>
      </c>
      <c r="AI5777" s="122">
        <v>5.4718692582400003E-2</v>
      </c>
      <c r="AJ5777" s="122">
        <v>5.4718106822399998E-2</v>
      </c>
      <c r="AK5777" s="122">
        <v>5.328884834E-2</v>
      </c>
      <c r="AL5777" s="122">
        <v>-4.8813520000000003E-7</v>
      </c>
    </row>
    <row r="5778" spans="1:38" hidden="1" x14ac:dyDescent="0.25">
      <c r="A5778" s="122" t="s">
        <v>2294</v>
      </c>
      <c r="B5778" s="122">
        <v>1</v>
      </c>
      <c r="C5778" s="122" t="s">
        <v>2295</v>
      </c>
      <c r="D5778" s="122" t="s">
        <v>2158</v>
      </c>
      <c r="E5778" s="122">
        <v>104</v>
      </c>
      <c r="F5778" s="122">
        <v>1.8772287607611999</v>
      </c>
      <c r="G5778" s="122">
        <v>1.8828857555395999</v>
      </c>
      <c r="H5778" s="122">
        <v>1.8833843436127999</v>
      </c>
      <c r="I5778" s="122">
        <v>1.8811826926955999</v>
      </c>
      <c r="J5778" s="122">
        <v>1.8888491311536</v>
      </c>
      <c r="K5778" s="122">
        <v>1.8858014220220001</v>
      </c>
      <c r="L5778" s="122">
        <v>1.8890918748604</v>
      </c>
      <c r="M5778" s="122">
        <v>1.8909639421819999</v>
      </c>
      <c r="N5778" s="122">
        <v>1.8901901006744</v>
      </c>
      <c r="O5778" s="122">
        <v>1.8948884350340001</v>
      </c>
      <c r="P5778" s="122">
        <v>1.8948429184104001</v>
      </c>
      <c r="Q5778" s="122">
        <v>1.89963558022</v>
      </c>
      <c r="R5778" s="122">
        <v>1.9015629462396</v>
      </c>
      <c r="S5778" s="122">
        <v>1.8950422986572</v>
      </c>
      <c r="T5778" s="122">
        <v>1.91809712934</v>
      </c>
      <c r="U5778" s="122">
        <v>1.9004550651995999</v>
      </c>
      <c r="V5778" s="122">
        <v>1.8836892582452001</v>
      </c>
      <c r="W5778" s="122">
        <v>1.8850630415848</v>
      </c>
      <c r="X5778" s="122">
        <v>1.9104853596275999</v>
      </c>
      <c r="Y5778" s="122">
        <v>1.9177427456572</v>
      </c>
      <c r="Z5778" s="122">
        <v>1.9094939316376001</v>
      </c>
      <c r="AA5778" s="122">
        <v>1.8743716226760001</v>
      </c>
      <c r="AB5778" s="122">
        <v>1.8618552134168</v>
      </c>
      <c r="AC5778" s="122">
        <v>1.8808873419868</v>
      </c>
      <c r="AD5778" s="122">
        <v>1.8753088683392001</v>
      </c>
      <c r="AE5778" s="122">
        <v>1.8585751088128</v>
      </c>
      <c r="AF5778" s="122">
        <v>1.8751599938904</v>
      </c>
      <c r="AG5778" s="122">
        <v>1.8668262606307999</v>
      </c>
      <c r="AH5778" s="122">
        <v>1.8562458230232</v>
      </c>
      <c r="AI5778" s="122">
        <v>1.8445458148544001</v>
      </c>
      <c r="AJ5778" s="122">
        <v>1.8415255167204001</v>
      </c>
      <c r="AK5778" s="122">
        <v>1.6041843857592</v>
      </c>
      <c r="AL5778" s="122">
        <v>-1.9720642760000001E-4</v>
      </c>
    </row>
    <row r="5779" spans="1:38" hidden="1" x14ac:dyDescent="0.25">
      <c r="A5779" s="122" t="s">
        <v>2294</v>
      </c>
      <c r="B5779" s="122">
        <v>1</v>
      </c>
      <c r="C5779" s="122" t="s">
        <v>2295</v>
      </c>
      <c r="D5779" s="122" t="s">
        <v>2159</v>
      </c>
      <c r="E5779" s="122">
        <v>104</v>
      </c>
      <c r="F5779" s="122">
        <v>0.92620437792959998</v>
      </c>
      <c r="G5779" s="122">
        <v>0.92425937523919999</v>
      </c>
      <c r="H5779" s="122">
        <v>0.91864593014319995</v>
      </c>
      <c r="I5779" s="122">
        <v>0.91512061428479996</v>
      </c>
      <c r="J5779" s="122">
        <v>0.91596245084119998</v>
      </c>
      <c r="K5779" s="122">
        <v>0.92495497354400003</v>
      </c>
      <c r="L5779" s="122">
        <v>0.92264850466320003</v>
      </c>
      <c r="M5779" s="122">
        <v>0.9222124946468</v>
      </c>
      <c r="N5779" s="122">
        <v>0.92167393496079997</v>
      </c>
      <c r="O5779" s="122">
        <v>0.9270094009848</v>
      </c>
      <c r="P5779" s="122">
        <v>1.0596126870896001</v>
      </c>
      <c r="Q5779" s="122">
        <v>0.93865449292439995</v>
      </c>
      <c r="R5779" s="122">
        <v>0.9697887671248</v>
      </c>
      <c r="S5779" s="122">
        <v>0.94580659912480003</v>
      </c>
      <c r="T5779" s="122">
        <v>0.92657992582399995</v>
      </c>
      <c r="U5779" s="122">
        <v>0.93241293941879999</v>
      </c>
      <c r="V5779" s="122">
        <v>0.94356464940639995</v>
      </c>
      <c r="W5779" s="122">
        <v>0.94936179815120003</v>
      </c>
      <c r="X5779" s="122">
        <v>0.92624719508719999</v>
      </c>
      <c r="Y5779" s="122">
        <v>0.92527012357640004</v>
      </c>
      <c r="Z5779" s="122">
        <v>0.92578361608040005</v>
      </c>
      <c r="AA5779" s="122">
        <v>0.93208785089559998</v>
      </c>
      <c r="AB5779" s="122">
        <v>0.97171487561680003</v>
      </c>
      <c r="AC5779" s="122">
        <v>0.9251278596168</v>
      </c>
      <c r="AD5779" s="122">
        <v>0.92615298681080005</v>
      </c>
      <c r="AE5779" s="122">
        <v>0.93236073794079999</v>
      </c>
      <c r="AF5779" s="122">
        <v>0.93258626672959999</v>
      </c>
      <c r="AG5779" s="122">
        <v>0.94261378378159999</v>
      </c>
      <c r="AH5779" s="122">
        <v>0.92564425528680006</v>
      </c>
      <c r="AI5779" s="122">
        <v>0.92546432341719997</v>
      </c>
      <c r="AJ5779" s="122">
        <v>0.92577933435119997</v>
      </c>
      <c r="AK5779" s="122">
        <v>0.92526495866280001</v>
      </c>
      <c r="AL5779" s="122">
        <v>0</v>
      </c>
    </row>
    <row r="5780" spans="1:38" hidden="1" x14ac:dyDescent="0.25">
      <c r="A5780" s="122" t="s">
        <v>2294</v>
      </c>
      <c r="B5780" s="122">
        <v>1</v>
      </c>
      <c r="C5780" s="122" t="s">
        <v>2295</v>
      </c>
      <c r="D5780" s="122" t="s">
        <v>2160</v>
      </c>
      <c r="E5780" s="122">
        <v>104</v>
      </c>
      <c r="F5780" s="122">
        <v>0.80461668793800001</v>
      </c>
      <c r="G5780" s="122">
        <v>0.80763741446360005</v>
      </c>
      <c r="H5780" s="122">
        <v>0.80435753080759997</v>
      </c>
      <c r="I5780" s="122">
        <v>0.80400866637559998</v>
      </c>
      <c r="J5780" s="122">
        <v>0.80672411446759995</v>
      </c>
      <c r="K5780" s="122">
        <v>0.80377752810040004</v>
      </c>
      <c r="L5780" s="122">
        <v>0.80274737586680001</v>
      </c>
      <c r="M5780" s="122">
        <v>0.80228844049759995</v>
      </c>
      <c r="N5780" s="122">
        <v>0.80361415716679996</v>
      </c>
      <c r="O5780" s="122">
        <v>0.80768257776920005</v>
      </c>
      <c r="P5780" s="122">
        <v>0.88131169607600002</v>
      </c>
      <c r="Q5780" s="122">
        <v>0.86151416098160005</v>
      </c>
      <c r="R5780" s="122">
        <v>0.8028198197684</v>
      </c>
      <c r="S5780" s="122">
        <v>0.81326934070479995</v>
      </c>
      <c r="T5780" s="122">
        <v>0.80640013910399999</v>
      </c>
      <c r="U5780" s="122">
        <v>0.82236013910119998</v>
      </c>
      <c r="V5780" s="122">
        <v>0.81120719473360003</v>
      </c>
      <c r="W5780" s="122">
        <v>0.82589843302400001</v>
      </c>
      <c r="X5780" s="122">
        <v>0.80993843302400004</v>
      </c>
      <c r="Y5780" s="122">
        <v>0.81357843302400001</v>
      </c>
      <c r="Z5780" s="122">
        <v>0.81921444527440002</v>
      </c>
      <c r="AA5780" s="122">
        <v>0.80381640031559998</v>
      </c>
      <c r="AB5780" s="122">
        <v>0.80679186527799995</v>
      </c>
      <c r="AC5780" s="122">
        <v>0.81468337286280001</v>
      </c>
      <c r="AD5780" s="122">
        <v>0.81546490886</v>
      </c>
      <c r="AE5780" s="122">
        <v>0.80889526379200005</v>
      </c>
      <c r="AF5780" s="122">
        <v>0.86656775073680004</v>
      </c>
      <c r="AG5780" s="122">
        <v>0.80413282375999995</v>
      </c>
      <c r="AH5780" s="122">
        <v>0.80720939831280003</v>
      </c>
      <c r="AI5780" s="122">
        <v>0.80861171126959996</v>
      </c>
      <c r="AJ5780" s="122">
        <v>0.8038501494968</v>
      </c>
      <c r="AK5780" s="122">
        <v>0.80777120404960001</v>
      </c>
      <c r="AL5780" s="122">
        <v>0</v>
      </c>
    </row>
    <row r="5781" spans="1:38" hidden="1" x14ac:dyDescent="0.25">
      <c r="A5781" s="122" t="s">
        <v>2294</v>
      </c>
      <c r="B5781" s="122">
        <v>1</v>
      </c>
      <c r="C5781" s="122" t="s">
        <v>2295</v>
      </c>
      <c r="D5781" s="122" t="s">
        <v>2161</v>
      </c>
      <c r="E5781" s="122">
        <v>104</v>
      </c>
      <c r="F5781" s="122">
        <v>5.4570223310091999</v>
      </c>
      <c r="G5781" s="122">
        <v>5.4494340290879997</v>
      </c>
      <c r="H5781" s="122">
        <v>5.4460052859800001</v>
      </c>
      <c r="I5781" s="122">
        <v>5.4630332468739997</v>
      </c>
      <c r="J5781" s="122">
        <v>5.4713788908828001</v>
      </c>
      <c r="K5781" s="122">
        <v>5.4494931531487998</v>
      </c>
      <c r="L5781" s="122">
        <v>5.4806828962871998</v>
      </c>
      <c r="M5781" s="122">
        <v>5.4499057455555997</v>
      </c>
      <c r="N5781" s="122">
        <v>5.4362809088336004</v>
      </c>
      <c r="O5781" s="122">
        <v>5.4329258569599999</v>
      </c>
      <c r="P5781" s="122">
        <v>5.4471891173504003</v>
      </c>
      <c r="Q5781" s="122">
        <v>5.4352620972216004</v>
      </c>
      <c r="R5781" s="122">
        <v>5.4290101400359996</v>
      </c>
      <c r="S5781" s="122">
        <v>5.4345259078263997</v>
      </c>
      <c r="T5781" s="122">
        <v>5.4340051716944</v>
      </c>
      <c r="U5781" s="122">
        <v>5.4400622515680004</v>
      </c>
      <c r="V5781" s="122">
        <v>5.5332661103775997</v>
      </c>
      <c r="W5781" s="122">
        <v>5.4240239614007999</v>
      </c>
      <c r="X5781" s="122">
        <v>5.5064664804239998</v>
      </c>
      <c r="Y5781" s="122">
        <v>5.4623614485888004</v>
      </c>
      <c r="Z5781" s="122">
        <v>5.4565446076148003</v>
      </c>
      <c r="AA5781" s="122">
        <v>5.8089563094500001</v>
      </c>
      <c r="AB5781" s="122">
        <v>5.4211826996768</v>
      </c>
      <c r="AC5781" s="122">
        <v>5.4387039827035997</v>
      </c>
      <c r="AD5781" s="122">
        <v>5.4535707369248003</v>
      </c>
      <c r="AE5781" s="122">
        <v>5.4367315229136004</v>
      </c>
      <c r="AF5781" s="122">
        <v>5.4549718797280002</v>
      </c>
      <c r="AG5781" s="122">
        <v>5.4744027142111999</v>
      </c>
      <c r="AH5781" s="122">
        <v>5.4603678326792</v>
      </c>
      <c r="AI5781" s="122">
        <v>5.4600604064103999</v>
      </c>
      <c r="AJ5781" s="122">
        <v>5.4559188823831999</v>
      </c>
      <c r="AK5781" s="122">
        <v>5.1345119211680004</v>
      </c>
      <c r="AL5781" s="122">
        <v>-4.1393824639999999E-4</v>
      </c>
    </row>
    <row r="5782" spans="1:38" hidden="1" x14ac:dyDescent="0.25">
      <c r="A5782" s="122" t="s">
        <v>2294</v>
      </c>
      <c r="B5782" s="122">
        <v>1</v>
      </c>
      <c r="C5782" s="122" t="s">
        <v>2295</v>
      </c>
      <c r="D5782" s="122" t="s">
        <v>2296</v>
      </c>
      <c r="E5782" s="122">
        <v>104</v>
      </c>
      <c r="F5782" s="122">
        <v>0</v>
      </c>
      <c r="G5782" s="122">
        <v>0</v>
      </c>
      <c r="H5782" s="122">
        <v>0</v>
      </c>
      <c r="I5782" s="122">
        <v>0</v>
      </c>
      <c r="J5782" s="122">
        <v>0</v>
      </c>
      <c r="K5782" s="122">
        <v>0</v>
      </c>
      <c r="L5782" s="122">
        <v>0</v>
      </c>
      <c r="M5782" s="122">
        <v>0</v>
      </c>
      <c r="N5782" s="122">
        <v>0</v>
      </c>
      <c r="O5782" s="122">
        <v>0</v>
      </c>
      <c r="P5782" s="122">
        <v>0</v>
      </c>
      <c r="Q5782" s="122">
        <v>0</v>
      </c>
      <c r="R5782" s="122">
        <v>0</v>
      </c>
      <c r="S5782" s="122">
        <v>0</v>
      </c>
      <c r="T5782" s="122">
        <v>0</v>
      </c>
      <c r="U5782" s="122">
        <v>0</v>
      </c>
      <c r="V5782" s="122">
        <v>0</v>
      </c>
      <c r="W5782" s="122">
        <v>0</v>
      </c>
      <c r="X5782" s="122">
        <v>0</v>
      </c>
      <c r="Y5782" s="122">
        <v>0</v>
      </c>
      <c r="Z5782" s="122">
        <v>0</v>
      </c>
      <c r="AA5782" s="122">
        <v>0</v>
      </c>
      <c r="AB5782" s="122">
        <v>0</v>
      </c>
      <c r="AC5782" s="122">
        <v>0</v>
      </c>
      <c r="AD5782" s="122">
        <v>0</v>
      </c>
      <c r="AE5782" s="122">
        <v>0</v>
      </c>
      <c r="AF5782" s="122">
        <v>0</v>
      </c>
      <c r="AG5782" s="122">
        <v>0</v>
      </c>
      <c r="AH5782" s="122">
        <v>0</v>
      </c>
      <c r="AI5782" s="122">
        <v>0</v>
      </c>
      <c r="AJ5782" s="122">
        <v>0</v>
      </c>
      <c r="AK5782" s="122">
        <v>0</v>
      </c>
      <c r="AL5782" s="122">
        <v>0</v>
      </c>
    </row>
    <row r="5783" spans="1:38" hidden="1" x14ac:dyDescent="0.25">
      <c r="A5783" s="122" t="s">
        <v>2294</v>
      </c>
      <c r="B5783" s="122">
        <v>1</v>
      </c>
      <c r="C5783" s="122" t="s">
        <v>2295</v>
      </c>
      <c r="D5783" s="122" t="s">
        <v>2179</v>
      </c>
      <c r="E5783" s="122">
        <v>104</v>
      </c>
      <c r="F5783" s="122">
        <v>0</v>
      </c>
      <c r="G5783" s="122">
        <v>0</v>
      </c>
      <c r="H5783" s="122">
        <v>0</v>
      </c>
      <c r="I5783" s="122">
        <v>0</v>
      </c>
      <c r="J5783" s="122">
        <v>0</v>
      </c>
      <c r="K5783" s="122">
        <v>0</v>
      </c>
      <c r="L5783" s="122">
        <v>0</v>
      </c>
      <c r="M5783" s="122">
        <v>0</v>
      </c>
      <c r="N5783" s="122">
        <v>0</v>
      </c>
      <c r="O5783" s="122">
        <v>0</v>
      </c>
      <c r="P5783" s="122">
        <v>0</v>
      </c>
      <c r="Q5783" s="122">
        <v>0</v>
      </c>
      <c r="R5783" s="122">
        <v>0</v>
      </c>
      <c r="S5783" s="122">
        <v>0</v>
      </c>
      <c r="T5783" s="122">
        <v>0</v>
      </c>
      <c r="U5783" s="122">
        <v>0</v>
      </c>
      <c r="V5783" s="122">
        <v>0</v>
      </c>
      <c r="W5783" s="122">
        <v>0</v>
      </c>
      <c r="X5783" s="122">
        <v>0</v>
      </c>
      <c r="Y5783" s="122">
        <v>0</v>
      </c>
      <c r="Z5783" s="122">
        <v>0</v>
      </c>
      <c r="AA5783" s="122">
        <v>0</v>
      </c>
      <c r="AB5783" s="122">
        <v>0</v>
      </c>
      <c r="AC5783" s="122">
        <v>0</v>
      </c>
      <c r="AD5783" s="122">
        <v>0</v>
      </c>
      <c r="AE5783" s="122">
        <v>0</v>
      </c>
      <c r="AF5783" s="122">
        <v>0</v>
      </c>
      <c r="AG5783" s="122">
        <v>0</v>
      </c>
      <c r="AH5783" s="122">
        <v>0</v>
      </c>
      <c r="AI5783" s="122">
        <v>0</v>
      </c>
      <c r="AJ5783" s="122">
        <v>0</v>
      </c>
      <c r="AK5783" s="122">
        <v>0</v>
      </c>
      <c r="AL5783" s="122">
        <v>0</v>
      </c>
    </row>
    <row r="5784" spans="1:38" hidden="1" x14ac:dyDescent="0.25">
      <c r="A5784" s="122" t="s">
        <v>2294</v>
      </c>
      <c r="B5784" s="122">
        <v>1</v>
      </c>
      <c r="C5784" s="122" t="s">
        <v>2295</v>
      </c>
      <c r="D5784" s="122" t="s">
        <v>2297</v>
      </c>
      <c r="E5784" s="122">
        <v>104</v>
      </c>
      <c r="F5784" s="122">
        <v>0</v>
      </c>
      <c r="G5784" s="122">
        <v>0</v>
      </c>
      <c r="H5784" s="122">
        <v>0</v>
      </c>
      <c r="I5784" s="122">
        <v>0</v>
      </c>
      <c r="J5784" s="122">
        <v>0</v>
      </c>
      <c r="K5784" s="122">
        <v>0</v>
      </c>
      <c r="L5784" s="122">
        <v>0</v>
      </c>
      <c r="M5784" s="122">
        <v>0</v>
      </c>
      <c r="N5784" s="122">
        <v>0</v>
      </c>
      <c r="O5784" s="122">
        <v>0</v>
      </c>
      <c r="P5784" s="122">
        <v>0</v>
      </c>
      <c r="Q5784" s="122">
        <v>0</v>
      </c>
      <c r="R5784" s="122">
        <v>0</v>
      </c>
      <c r="S5784" s="122">
        <v>0</v>
      </c>
      <c r="T5784" s="122">
        <v>0</v>
      </c>
      <c r="U5784" s="122">
        <v>0</v>
      </c>
      <c r="V5784" s="122">
        <v>0</v>
      </c>
      <c r="W5784" s="122">
        <v>0</v>
      </c>
      <c r="X5784" s="122">
        <v>0</v>
      </c>
      <c r="Y5784" s="122">
        <v>0</v>
      </c>
      <c r="Z5784" s="122">
        <v>0</v>
      </c>
      <c r="AA5784" s="122">
        <v>0</v>
      </c>
      <c r="AB5784" s="122">
        <v>0</v>
      </c>
      <c r="AC5784" s="122">
        <v>0</v>
      </c>
      <c r="AD5784" s="122">
        <v>0</v>
      </c>
      <c r="AE5784" s="122">
        <v>0</v>
      </c>
      <c r="AF5784" s="122">
        <v>0</v>
      </c>
      <c r="AG5784" s="122">
        <v>0</v>
      </c>
      <c r="AH5784" s="122">
        <v>0</v>
      </c>
      <c r="AI5784" s="122">
        <v>0</v>
      </c>
      <c r="AJ5784" s="122">
        <v>0</v>
      </c>
      <c r="AK5784" s="122">
        <v>0</v>
      </c>
      <c r="AL5784" s="122">
        <v>0</v>
      </c>
    </row>
    <row r="5785" spans="1:38" hidden="1" x14ac:dyDescent="0.25">
      <c r="A5785" s="122" t="s">
        <v>2294</v>
      </c>
      <c r="B5785" s="122">
        <v>1</v>
      </c>
      <c r="C5785" s="122" t="s">
        <v>2295</v>
      </c>
      <c r="D5785" s="122" t="s">
        <v>2162</v>
      </c>
      <c r="E5785" s="122">
        <v>104</v>
      </c>
      <c r="F5785" s="122">
        <v>0.80609387449080006</v>
      </c>
      <c r="G5785" s="122">
        <v>0.79987239951919997</v>
      </c>
      <c r="H5785" s="122">
        <v>0.80402859657960002</v>
      </c>
      <c r="I5785" s="122">
        <v>0.80186598297120004</v>
      </c>
      <c r="J5785" s="122">
        <v>0.83503756796880002</v>
      </c>
      <c r="K5785" s="122">
        <v>0.81640583354679996</v>
      </c>
      <c r="L5785" s="122">
        <v>0.87221422954679995</v>
      </c>
      <c r="M5785" s="122">
        <v>0.80216863569359997</v>
      </c>
      <c r="N5785" s="122">
        <v>0.80899596611119995</v>
      </c>
      <c r="O5785" s="122">
        <v>0.8394904292516</v>
      </c>
      <c r="P5785" s="122">
        <v>0.8472229932516</v>
      </c>
      <c r="Q5785" s="122">
        <v>0.83636901053440005</v>
      </c>
      <c r="R5785" s="122">
        <v>1.0249087200603999</v>
      </c>
      <c r="S5785" s="122">
        <v>0.82481169265880006</v>
      </c>
      <c r="T5785" s="122">
        <v>0.82285294196000003</v>
      </c>
      <c r="U5785" s="122">
        <v>0.85628662380800002</v>
      </c>
      <c r="V5785" s="122">
        <v>0.85997985180519998</v>
      </c>
      <c r="W5785" s="122">
        <v>0.91164997423359995</v>
      </c>
      <c r="X5785" s="122">
        <v>0.80881431823359995</v>
      </c>
      <c r="Y5785" s="122">
        <v>0.8442208286456</v>
      </c>
      <c r="Z5785" s="122">
        <v>0.82323547361439997</v>
      </c>
      <c r="AA5785" s="122">
        <v>0.80538548442799995</v>
      </c>
      <c r="AB5785" s="122">
        <v>0.93264316405680003</v>
      </c>
      <c r="AC5785" s="122">
        <v>0.822899834582</v>
      </c>
      <c r="AD5785" s="122">
        <v>0.80534730658200004</v>
      </c>
      <c r="AE5785" s="122">
        <v>0.81482633165359997</v>
      </c>
      <c r="AF5785" s="122">
        <v>0.86174255181000003</v>
      </c>
      <c r="AG5785" s="122">
        <v>0.93762238646160001</v>
      </c>
      <c r="AH5785" s="122">
        <v>1.1266176715948</v>
      </c>
      <c r="AI5785" s="122">
        <v>0.86996057950759997</v>
      </c>
      <c r="AJ5785" s="122">
        <v>1.1093820294676</v>
      </c>
      <c r="AK5785" s="122">
        <v>0.89619660962720005</v>
      </c>
      <c r="AL5785" s="122">
        <v>0</v>
      </c>
    </row>
    <row r="5786" spans="1:38" hidden="1" x14ac:dyDescent="0.25">
      <c r="A5786" s="122" t="s">
        <v>2294</v>
      </c>
      <c r="B5786" s="122">
        <v>1</v>
      </c>
      <c r="C5786" s="122" t="s">
        <v>2295</v>
      </c>
      <c r="D5786" s="122" t="s">
        <v>2163</v>
      </c>
      <c r="E5786" s="122">
        <v>104</v>
      </c>
      <c r="F5786" s="122">
        <v>1.0839542134204001</v>
      </c>
      <c r="G5786" s="122">
        <v>1.0861808385288001</v>
      </c>
      <c r="H5786" s="122">
        <v>1.0839274636372001</v>
      </c>
      <c r="I5786" s="122">
        <v>1.0839140887484</v>
      </c>
      <c r="J5786" s="122">
        <v>1.0844607138568001</v>
      </c>
      <c r="K5786" s="122">
        <v>1.0934073389651999</v>
      </c>
      <c r="L5786" s="122">
        <v>1.0838739640735999</v>
      </c>
      <c r="M5786" s="122">
        <v>1.0838605891819999</v>
      </c>
      <c r="N5786" s="122">
        <v>1.0908472142904</v>
      </c>
      <c r="O5786" s="122">
        <v>1.0995138393988</v>
      </c>
      <c r="P5786" s="122">
        <v>1.1310117485072</v>
      </c>
      <c r="Q5786" s="122">
        <v>1.0953439528360001</v>
      </c>
      <c r="R5786" s="122">
        <v>1.1010602629432</v>
      </c>
      <c r="S5786" s="122">
        <v>1.1001227090504</v>
      </c>
      <c r="T5786" s="122">
        <v>1.1026520871604</v>
      </c>
      <c r="U5786" s="122">
        <v>1.0953814652648</v>
      </c>
      <c r="V5786" s="122">
        <v>1.1008572394512</v>
      </c>
      <c r="W5786" s="122">
        <v>1.0891409704027999</v>
      </c>
      <c r="X5786" s="122">
        <v>1.1136706453516001</v>
      </c>
      <c r="Y5786" s="122">
        <v>1.0864284323032001</v>
      </c>
      <c r="Z5786" s="122">
        <v>1.0964963312547999</v>
      </c>
      <c r="AA5786" s="122">
        <v>1.0975448517991999</v>
      </c>
      <c r="AB5786" s="122">
        <v>1.1250531265064001</v>
      </c>
      <c r="AC5786" s="122">
        <v>1.0928143292164001</v>
      </c>
      <c r="AD5786" s="122">
        <v>1.1086490679208001</v>
      </c>
      <c r="AE5786" s="122">
        <v>1.0965360881999999</v>
      </c>
      <c r="AF5786" s="122">
        <v>1.1109662495371999</v>
      </c>
      <c r="AG5786" s="122">
        <v>1.0943240790076001</v>
      </c>
      <c r="AH5786" s="122">
        <v>1.0958767307488</v>
      </c>
      <c r="AI5786" s="122">
        <v>1.0977128786371999</v>
      </c>
      <c r="AJ5786" s="122">
        <v>1.0914266658259999</v>
      </c>
      <c r="AK5786" s="122">
        <v>1.0492913472608001</v>
      </c>
      <c r="AL5786" s="122">
        <v>-2.5446463279999998E-3</v>
      </c>
    </row>
    <row r="5787" spans="1:38" hidden="1" x14ac:dyDescent="0.25">
      <c r="A5787" s="122" t="s">
        <v>2294</v>
      </c>
      <c r="B5787" s="122">
        <v>1</v>
      </c>
      <c r="C5787" s="122" t="s">
        <v>2295</v>
      </c>
      <c r="D5787" s="122" t="s">
        <v>2180</v>
      </c>
      <c r="E5787" s="122">
        <v>104</v>
      </c>
      <c r="F5787" s="122">
        <v>0</v>
      </c>
      <c r="G5787" s="122">
        <v>0</v>
      </c>
      <c r="H5787" s="122">
        <v>0</v>
      </c>
      <c r="I5787" s="122">
        <v>0</v>
      </c>
      <c r="J5787" s="122">
        <v>0</v>
      </c>
      <c r="K5787" s="122">
        <v>0</v>
      </c>
      <c r="L5787" s="122">
        <v>0</v>
      </c>
      <c r="M5787" s="122">
        <v>0</v>
      </c>
      <c r="N5787" s="122">
        <v>0</v>
      </c>
      <c r="O5787" s="122">
        <v>0</v>
      </c>
      <c r="P5787" s="122">
        <v>0</v>
      </c>
      <c r="Q5787" s="122">
        <v>0</v>
      </c>
      <c r="R5787" s="122">
        <v>0</v>
      </c>
      <c r="S5787" s="122">
        <v>0</v>
      </c>
      <c r="T5787" s="122">
        <v>0</v>
      </c>
      <c r="U5787" s="122">
        <v>0</v>
      </c>
      <c r="V5787" s="122">
        <v>0</v>
      </c>
      <c r="W5787" s="122">
        <v>0</v>
      </c>
      <c r="X5787" s="122">
        <v>0</v>
      </c>
      <c r="Y5787" s="122">
        <v>0</v>
      </c>
      <c r="Z5787" s="122">
        <v>0</v>
      </c>
      <c r="AA5787" s="122">
        <v>0</v>
      </c>
      <c r="AB5787" s="122">
        <v>0</v>
      </c>
      <c r="AC5787" s="122">
        <v>0</v>
      </c>
      <c r="AD5787" s="122">
        <v>0</v>
      </c>
      <c r="AE5787" s="122">
        <v>0</v>
      </c>
      <c r="AF5787" s="122">
        <v>0</v>
      </c>
      <c r="AG5787" s="122">
        <v>0</v>
      </c>
      <c r="AH5787" s="122">
        <v>0</v>
      </c>
      <c r="AI5787" s="122">
        <v>0</v>
      </c>
      <c r="AJ5787" s="122">
        <v>0</v>
      </c>
      <c r="AK5787" s="122">
        <v>0</v>
      </c>
      <c r="AL5787" s="122">
        <v>0</v>
      </c>
    </row>
    <row r="5788" spans="1:38" hidden="1" x14ac:dyDescent="0.25">
      <c r="A5788" s="122" t="s">
        <v>2294</v>
      </c>
      <c r="B5788" s="122">
        <v>1</v>
      </c>
      <c r="C5788" s="122" t="s">
        <v>2295</v>
      </c>
      <c r="D5788" s="122" t="s">
        <v>2164</v>
      </c>
      <c r="E5788" s="122">
        <v>104</v>
      </c>
      <c r="F5788" s="122">
        <v>9.5998918839600003E-2</v>
      </c>
      <c r="G5788" s="122">
        <v>9.5998918839600003E-2</v>
      </c>
      <c r="H5788" s="122">
        <v>9.5998918839600003E-2</v>
      </c>
      <c r="I5788" s="122">
        <v>9.5981080162800006E-2</v>
      </c>
      <c r="J5788" s="122">
        <v>9.5981080162800006E-2</v>
      </c>
      <c r="K5788" s="122">
        <v>9.5965208648399997E-2</v>
      </c>
      <c r="L5788" s="122">
        <v>9.5965208648399997E-2</v>
      </c>
      <c r="M5788" s="122">
        <v>9.5965208648399997E-2</v>
      </c>
      <c r="N5788" s="122">
        <v>9.5897518270399995E-2</v>
      </c>
      <c r="O5788" s="122">
        <v>9.5897518270399995E-2</v>
      </c>
      <c r="P5788" s="122">
        <v>9.5897518270399995E-2</v>
      </c>
      <c r="Q5788" s="122">
        <v>9.5897518270399995E-2</v>
      </c>
      <c r="R5788" s="122">
        <v>9.5897518270399995E-2</v>
      </c>
      <c r="S5788" s="122">
        <v>9.5897518270399995E-2</v>
      </c>
      <c r="T5788" s="122">
        <v>9.5897518270399995E-2</v>
      </c>
      <c r="U5788" s="122">
        <v>9.5897518270399995E-2</v>
      </c>
      <c r="V5788" s="122">
        <v>9.5897518270399995E-2</v>
      </c>
      <c r="W5788" s="122">
        <v>9.5897518267599999E-2</v>
      </c>
      <c r="X5788" s="122">
        <v>9.5897518267599999E-2</v>
      </c>
      <c r="Y5788" s="122">
        <v>9.5887307180000006E-2</v>
      </c>
      <c r="Z5788" s="122">
        <v>9.5887307180000006E-2</v>
      </c>
      <c r="AA5788" s="122">
        <v>9.5887307180000006E-2</v>
      </c>
      <c r="AB5788" s="122">
        <v>9.5887307180000006E-2</v>
      </c>
      <c r="AC5788" s="122">
        <v>9.5887307180000006E-2</v>
      </c>
      <c r="AD5788" s="122">
        <v>9.5887307180000006E-2</v>
      </c>
      <c r="AE5788" s="122">
        <v>9.5887307180000006E-2</v>
      </c>
      <c r="AF5788" s="122">
        <v>9.5887307180000006E-2</v>
      </c>
      <c r="AG5788" s="122">
        <v>9.5887307180000006E-2</v>
      </c>
      <c r="AH5788" s="122">
        <v>9.5887307180000006E-2</v>
      </c>
      <c r="AI5788" s="122">
        <v>9.5887307180000006E-2</v>
      </c>
      <c r="AJ5788" s="122">
        <v>9.5887307180000006E-2</v>
      </c>
      <c r="AK5788" s="122">
        <v>9.5887307180000006E-2</v>
      </c>
      <c r="AL5788" s="122">
        <v>0</v>
      </c>
    </row>
    <row r="5789" spans="1:38" hidden="1" x14ac:dyDescent="0.25">
      <c r="A5789" s="122" t="s">
        <v>2294</v>
      </c>
      <c r="B5789" s="122">
        <v>1</v>
      </c>
      <c r="C5789" s="122" t="s">
        <v>2295</v>
      </c>
      <c r="D5789" s="122" t="s">
        <v>2165</v>
      </c>
      <c r="E5789" s="122">
        <v>104</v>
      </c>
      <c r="F5789" s="122">
        <v>0.97408723338080005</v>
      </c>
      <c r="G5789" s="122">
        <v>0.97682123987559999</v>
      </c>
      <c r="H5789" s="122">
        <v>0.9696820387492</v>
      </c>
      <c r="I5789" s="122">
        <v>0.96061330829519997</v>
      </c>
      <c r="J5789" s="122">
        <v>1.2977033276956</v>
      </c>
      <c r="K5789" s="122">
        <v>0.95883953062240002</v>
      </c>
      <c r="L5789" s="122">
        <v>1.0014951454564001</v>
      </c>
      <c r="M5789" s="122">
        <v>0.96414627324400004</v>
      </c>
      <c r="N5789" s="122">
        <v>1.0029260805703999</v>
      </c>
      <c r="O5789" s="122">
        <v>0.96539538725560003</v>
      </c>
      <c r="P5789" s="122">
        <v>1.0615958678835999</v>
      </c>
      <c r="Q5789" s="122">
        <v>1.1880438183768001</v>
      </c>
      <c r="R5789" s="122">
        <v>1.0828359295515999</v>
      </c>
      <c r="S5789" s="122">
        <v>1.3193769628228</v>
      </c>
      <c r="T5789" s="122">
        <v>1.107825826702</v>
      </c>
      <c r="U5789" s="122">
        <v>1.0980893512092</v>
      </c>
      <c r="V5789" s="122">
        <v>1.9295267531567999</v>
      </c>
      <c r="W5789" s="122">
        <v>1.0511481729476</v>
      </c>
      <c r="X5789" s="122">
        <v>1.0547275150188</v>
      </c>
      <c r="Y5789" s="122">
        <v>1.0048002495048001</v>
      </c>
      <c r="Z5789" s="122">
        <v>1.00079236313</v>
      </c>
      <c r="AA5789" s="122">
        <v>0.984466318108</v>
      </c>
      <c r="AB5789" s="122">
        <v>1.3001404924536</v>
      </c>
      <c r="AC5789" s="122">
        <v>1.0735423554015999</v>
      </c>
      <c r="AD5789" s="122">
        <v>1.3018060068384001</v>
      </c>
      <c r="AE5789" s="122">
        <v>2.9682888158503999</v>
      </c>
      <c r="AF5789" s="122">
        <v>1.0495903477863999</v>
      </c>
      <c r="AG5789" s="122">
        <v>1.884934026654</v>
      </c>
      <c r="AH5789" s="122">
        <v>1.4298544079932001</v>
      </c>
      <c r="AI5789" s="122">
        <v>1.0861005611232</v>
      </c>
      <c r="AJ5789" s="122">
        <v>1.3028691950960001</v>
      </c>
      <c r="AK5789" s="122">
        <v>2.0882949850784001</v>
      </c>
      <c r="AL5789" s="122">
        <v>2.7433171639999998E-4</v>
      </c>
    </row>
    <row r="5790" spans="1:38" hidden="1" x14ac:dyDescent="0.25">
      <c r="A5790" s="122" t="s">
        <v>2294</v>
      </c>
      <c r="B5790" s="122">
        <v>1</v>
      </c>
      <c r="C5790" s="122" t="s">
        <v>2295</v>
      </c>
      <c r="D5790" s="122" t="s">
        <v>2166</v>
      </c>
      <c r="E5790" s="122">
        <v>104</v>
      </c>
      <c r="F5790" s="122">
        <v>0.43048119471559998</v>
      </c>
      <c r="G5790" s="122">
        <v>1.0813649629747999</v>
      </c>
      <c r="H5790" s="122">
        <v>0.42998247265959999</v>
      </c>
      <c r="I5790" s="122">
        <v>0.43105542900279997</v>
      </c>
      <c r="J5790" s="122">
        <v>0.48197304502760002</v>
      </c>
      <c r="K5790" s="122">
        <v>0.45539552543239997</v>
      </c>
      <c r="L5790" s="122">
        <v>0.43051344878640002</v>
      </c>
      <c r="M5790" s="122">
        <v>0.42993325428759999</v>
      </c>
      <c r="N5790" s="122">
        <v>0.43476324127600002</v>
      </c>
      <c r="O5790" s="122">
        <v>0.56415402616160004</v>
      </c>
      <c r="P5790" s="122">
        <v>0.4507120569336</v>
      </c>
      <c r="Q5790" s="122">
        <v>0.52544190293000004</v>
      </c>
      <c r="R5790" s="122">
        <v>0.42994443834719998</v>
      </c>
      <c r="S5790" s="122">
        <v>0.43024494666160001</v>
      </c>
      <c r="T5790" s="122">
        <v>0.43353586716159997</v>
      </c>
      <c r="U5790" s="122">
        <v>0.43710451194200001</v>
      </c>
      <c r="V5790" s="122">
        <v>0.43121481840640002</v>
      </c>
      <c r="W5790" s="122">
        <v>0.43257103897839999</v>
      </c>
      <c r="X5790" s="122">
        <v>0.43005102402360001</v>
      </c>
      <c r="Y5790" s="122">
        <v>0.43313408904360001</v>
      </c>
      <c r="Z5790" s="122">
        <v>0.45217408965119998</v>
      </c>
      <c r="AA5790" s="122">
        <v>0.42948530241119998</v>
      </c>
      <c r="AB5790" s="122">
        <v>0.43788738760200002</v>
      </c>
      <c r="AC5790" s="122">
        <v>0.43591337618920001</v>
      </c>
      <c r="AD5790" s="122">
        <v>0.43038233969919998</v>
      </c>
      <c r="AE5790" s="122">
        <v>0.44605845088000001</v>
      </c>
      <c r="AF5790" s="122">
        <v>0.43596871289720002</v>
      </c>
      <c r="AG5790" s="122">
        <v>0.43120871289719997</v>
      </c>
      <c r="AH5790" s="122">
        <v>0.43288871289719999</v>
      </c>
      <c r="AI5790" s="122">
        <v>0.43114558822999999</v>
      </c>
      <c r="AJ5790" s="122">
        <v>0.43030558822999998</v>
      </c>
      <c r="AK5790" s="122">
        <v>0.43002558822999998</v>
      </c>
      <c r="AL5790" s="122">
        <v>0</v>
      </c>
    </row>
    <row r="5791" spans="1:38" hidden="1" x14ac:dyDescent="0.25">
      <c r="A5791" s="122" t="s">
        <v>2294</v>
      </c>
      <c r="B5791" s="122">
        <v>1</v>
      </c>
      <c r="C5791" s="122" t="s">
        <v>2295</v>
      </c>
      <c r="D5791" s="122" t="s">
        <v>2167</v>
      </c>
      <c r="E5791" s="122">
        <v>104</v>
      </c>
      <c r="F5791" s="122">
        <v>0.1157582128612</v>
      </c>
      <c r="G5791" s="122">
        <v>0.76886276183919999</v>
      </c>
      <c r="H5791" s="122">
        <v>0.11578209091119999</v>
      </c>
      <c r="I5791" s="122">
        <v>0.11690136241559999</v>
      </c>
      <c r="J5791" s="122">
        <v>0.1681049207152</v>
      </c>
      <c r="K5791" s="122">
        <v>0.14091884730279999</v>
      </c>
      <c r="L5791" s="122">
        <v>0.1157616254172</v>
      </c>
      <c r="M5791" s="122">
        <v>0.11574336343079999</v>
      </c>
      <c r="N5791" s="122">
        <v>0.1207549455112</v>
      </c>
      <c r="O5791" s="122">
        <v>0.250377904406</v>
      </c>
      <c r="P5791" s="122">
        <v>0.13665321751199999</v>
      </c>
      <c r="Q5791" s="122">
        <v>0.21142283007439999</v>
      </c>
      <c r="R5791" s="122">
        <v>0.11563771891000001</v>
      </c>
      <c r="S5791" s="122">
        <v>0.1159176686192</v>
      </c>
      <c r="T5791" s="122">
        <v>0.1192776686192</v>
      </c>
      <c r="U5791" s="122">
        <v>0.1229338578636</v>
      </c>
      <c r="V5791" s="122">
        <v>0.1148427580804</v>
      </c>
      <c r="W5791" s="122">
        <v>0.1163234884896</v>
      </c>
      <c r="X5791" s="122">
        <v>0.1136469082896</v>
      </c>
      <c r="Y5791" s="122">
        <v>0.1167269082896</v>
      </c>
      <c r="Z5791" s="122">
        <v>0.13578830028960001</v>
      </c>
      <c r="AA5791" s="122">
        <v>0.1131021298708</v>
      </c>
      <c r="AB5791" s="122">
        <v>0.1215021298708</v>
      </c>
      <c r="AC5791" s="122">
        <v>0.1195421298708</v>
      </c>
      <c r="AD5791" s="122">
        <v>0.11422212987079999</v>
      </c>
      <c r="AE5791" s="122">
        <v>0.12990212987079999</v>
      </c>
      <c r="AF5791" s="122">
        <v>0.1198221298708</v>
      </c>
      <c r="AG5791" s="122">
        <v>0.1150621298708</v>
      </c>
      <c r="AH5791" s="122">
        <v>0.1167421298708</v>
      </c>
      <c r="AI5791" s="122">
        <v>0.1147821298708</v>
      </c>
      <c r="AJ5791" s="122">
        <v>0.1139421298708</v>
      </c>
      <c r="AK5791" s="122">
        <v>0.1136621298708</v>
      </c>
      <c r="AL5791" s="122">
        <v>0</v>
      </c>
    </row>
    <row r="5792" spans="1:38" hidden="1" x14ac:dyDescent="0.25">
      <c r="A5792" s="122" t="s">
        <v>2294</v>
      </c>
      <c r="B5792" s="122">
        <v>1</v>
      </c>
      <c r="C5792" s="122" t="s">
        <v>2295</v>
      </c>
      <c r="D5792" s="122" t="s">
        <v>2168</v>
      </c>
      <c r="E5792" s="122">
        <v>104</v>
      </c>
      <c r="F5792" s="122">
        <v>0.34304630846079998</v>
      </c>
      <c r="G5792" s="122">
        <v>0.35082632694479998</v>
      </c>
      <c r="H5792" s="122">
        <v>0.34563804828560002</v>
      </c>
      <c r="I5792" s="122">
        <v>0.34466854014319998</v>
      </c>
      <c r="J5792" s="122">
        <v>0.38453847799360003</v>
      </c>
      <c r="K5792" s="122">
        <v>0.34314756199360003</v>
      </c>
      <c r="L5792" s="122">
        <v>0.4060238019936</v>
      </c>
      <c r="M5792" s="122">
        <v>0.35132414878399998</v>
      </c>
      <c r="N5792" s="122">
        <v>0.34791024768079998</v>
      </c>
      <c r="O5792" s="122">
        <v>0.37842767168079999</v>
      </c>
      <c r="P5792" s="122">
        <v>0.60605683568080004</v>
      </c>
      <c r="Q5792" s="122">
        <v>0.41054182259159999</v>
      </c>
      <c r="R5792" s="122">
        <v>0.48557263859159999</v>
      </c>
      <c r="S5792" s="122">
        <v>0.55089719859440001</v>
      </c>
      <c r="T5792" s="122">
        <v>0.35008848784000002</v>
      </c>
      <c r="U5792" s="122">
        <v>0.3807496733404</v>
      </c>
      <c r="V5792" s="122">
        <v>0.57082634934359999</v>
      </c>
      <c r="W5792" s="122">
        <v>0.52042970934639998</v>
      </c>
      <c r="X5792" s="122">
        <v>0.58765675868480005</v>
      </c>
      <c r="Y5792" s="122">
        <v>0.38256252668480001</v>
      </c>
      <c r="Z5792" s="122">
        <v>0.38195936348359999</v>
      </c>
      <c r="AA5792" s="122">
        <v>0.48602943878720001</v>
      </c>
      <c r="AB5792" s="122">
        <v>0.80097539878720003</v>
      </c>
      <c r="AC5792" s="122">
        <v>0.47006817759719999</v>
      </c>
      <c r="AD5792" s="122">
        <v>0.35158129012720002</v>
      </c>
      <c r="AE5792" s="122">
        <v>0.36175408653160002</v>
      </c>
      <c r="AF5792" s="122">
        <v>0.68907246474359996</v>
      </c>
      <c r="AG5792" s="122">
        <v>0.38584075111959998</v>
      </c>
      <c r="AH5792" s="122">
        <v>0.63689903103120005</v>
      </c>
      <c r="AI5792" s="122">
        <v>0.40223813126000002</v>
      </c>
      <c r="AJ5792" s="122">
        <v>0.68738317959920003</v>
      </c>
      <c r="AK5792" s="122">
        <v>0.58838131181480002</v>
      </c>
      <c r="AL5792" s="122">
        <v>0</v>
      </c>
    </row>
    <row r="5793" spans="1:38" hidden="1" x14ac:dyDescent="0.25">
      <c r="A5793" s="122" t="s">
        <v>2298</v>
      </c>
      <c r="B5793" s="122">
        <v>1</v>
      </c>
      <c r="C5793" s="122" t="s">
        <v>2299</v>
      </c>
      <c r="D5793" s="122" t="s">
        <v>2120</v>
      </c>
      <c r="E5793" s="122">
        <v>105</v>
      </c>
      <c r="F5793" s="122">
        <v>1.7008955525480001</v>
      </c>
      <c r="G5793" s="122">
        <v>0.97205725476000004</v>
      </c>
      <c r="H5793" s="122">
        <v>6.5322873623500005E-2</v>
      </c>
      <c r="I5793" s="122">
        <v>0.46607547360649998</v>
      </c>
      <c r="J5793" s="122">
        <v>0.32312847750450002</v>
      </c>
      <c r="K5793" s="122">
        <v>6.0808832326999997E-2</v>
      </c>
      <c r="L5793" s="122">
        <v>0.2029197486855</v>
      </c>
      <c r="M5793" s="122">
        <v>6.1997340366999998E-2</v>
      </c>
      <c r="N5793" s="122">
        <v>0.36161396669599999</v>
      </c>
      <c r="O5793" s="122">
        <v>0.71136347431150004</v>
      </c>
      <c r="P5793" s="122">
        <v>1.1118118556195</v>
      </c>
      <c r="Q5793" s="122">
        <v>0.19248838466849999</v>
      </c>
      <c r="R5793" s="122">
        <v>2.7604602284620001</v>
      </c>
      <c r="S5793" s="122">
        <v>0.74981332487200003</v>
      </c>
      <c r="T5793" s="122">
        <v>10.3596610827175</v>
      </c>
      <c r="U5793" s="122">
        <v>6.0722592905830002</v>
      </c>
      <c r="V5793" s="122">
        <v>0.33501786688399998</v>
      </c>
      <c r="W5793" s="122">
        <v>0.39877031335449997</v>
      </c>
      <c r="X5793" s="122">
        <v>0.10480254497700001</v>
      </c>
      <c r="Y5793" s="122">
        <v>3.6108764126814998</v>
      </c>
      <c r="Z5793" s="122">
        <v>0.46512221982000002</v>
      </c>
      <c r="AA5793" s="122">
        <v>0.237760710155</v>
      </c>
      <c r="AB5793" s="122">
        <v>0.10274592542450001</v>
      </c>
      <c r="AC5793" s="122">
        <v>1.6291980243715001</v>
      </c>
      <c r="AD5793" s="122">
        <v>7.3873420889999999E-2</v>
      </c>
      <c r="AE5793" s="122">
        <v>6.4687086731730004</v>
      </c>
      <c r="AF5793" s="122">
        <v>0.23049347266449999</v>
      </c>
      <c r="AG5793" s="122">
        <v>0.2306118751415</v>
      </c>
      <c r="AH5793" s="122">
        <v>0.36590168686250002</v>
      </c>
      <c r="AI5793" s="122">
        <v>3.4586310631894999</v>
      </c>
      <c r="AJ5793" s="122">
        <v>0.101152885636</v>
      </c>
      <c r="AK5793" s="122">
        <v>0.29209261775099998</v>
      </c>
      <c r="AL5793" s="122">
        <v>0</v>
      </c>
    </row>
    <row r="5794" spans="1:38" hidden="1" x14ac:dyDescent="0.25">
      <c r="A5794" s="122" t="s">
        <v>2298</v>
      </c>
      <c r="B5794" s="122">
        <v>1</v>
      </c>
      <c r="C5794" s="122" t="s">
        <v>2299</v>
      </c>
      <c r="D5794" s="122" t="s">
        <v>2121</v>
      </c>
      <c r="E5794" s="122">
        <v>105</v>
      </c>
      <c r="F5794" s="122">
        <v>9.2383438750000008E-3</v>
      </c>
      <c r="G5794" s="122">
        <v>9.0593038064999999E-3</v>
      </c>
      <c r="H5794" s="122">
        <v>1.321726508E-2</v>
      </c>
      <c r="I5794" s="122">
        <v>2.4780502264500001E-2</v>
      </c>
      <c r="J5794" s="122">
        <v>2.4878148855000001E-2</v>
      </c>
      <c r="K5794" s="122">
        <v>3.2200659515500003E-2</v>
      </c>
      <c r="L5794" s="122">
        <v>4.7855714159000001E-2</v>
      </c>
      <c r="M5794" s="122">
        <v>4.6583948763499999E-2</v>
      </c>
      <c r="N5794" s="122">
        <v>5.70997699235E-2</v>
      </c>
      <c r="O5794" s="122">
        <v>7.4095563897499994E-2</v>
      </c>
      <c r="P5794" s="122">
        <v>6.9563927237000001E-2</v>
      </c>
      <c r="Q5794" s="122">
        <v>7.3009840082499999E-2</v>
      </c>
      <c r="R5794" s="122">
        <v>7.5464055724000001E-2</v>
      </c>
      <c r="S5794" s="122">
        <v>7.4432845827499997E-2</v>
      </c>
      <c r="T5794" s="122">
        <v>9.0138943181000006E-2</v>
      </c>
      <c r="U5794" s="122">
        <v>0.125302753859</v>
      </c>
      <c r="V5794" s="122">
        <v>0.14626788722100001</v>
      </c>
      <c r="W5794" s="122">
        <v>8.5575630434500005E-2</v>
      </c>
      <c r="X5794" s="122">
        <v>0.149452386232</v>
      </c>
      <c r="Y5794" s="122">
        <v>9.6720727298999998E-2</v>
      </c>
      <c r="Z5794" s="122">
        <v>8.9039666153000005E-2</v>
      </c>
      <c r="AA5794" s="122">
        <v>0.10777928692950001</v>
      </c>
      <c r="AB5794" s="122">
        <v>6.5590828611999996E-2</v>
      </c>
      <c r="AC5794" s="122">
        <v>0.1052338280515</v>
      </c>
      <c r="AD5794" s="122">
        <v>0.119246552615</v>
      </c>
      <c r="AE5794" s="122">
        <v>0.12721672179150001</v>
      </c>
      <c r="AF5794" s="122">
        <v>9.8310322458499994E-2</v>
      </c>
      <c r="AG5794" s="122">
        <v>9.8497991059499995E-2</v>
      </c>
      <c r="AH5794" s="122">
        <v>9.3419834802500004E-2</v>
      </c>
      <c r="AI5794" s="122">
        <v>9.1069064110500003E-2</v>
      </c>
      <c r="AJ5794" s="122">
        <v>9.6552815932000005E-2</v>
      </c>
      <c r="AK5794" s="122">
        <v>0.110056567795</v>
      </c>
      <c r="AL5794" s="122">
        <v>0</v>
      </c>
    </row>
    <row r="5795" spans="1:38" hidden="1" x14ac:dyDescent="0.25">
      <c r="A5795" s="122" t="s">
        <v>2298</v>
      </c>
      <c r="B5795" s="122">
        <v>1</v>
      </c>
      <c r="C5795" s="122" t="s">
        <v>2299</v>
      </c>
      <c r="D5795" s="122" t="s">
        <v>2122</v>
      </c>
      <c r="E5795" s="122">
        <v>105</v>
      </c>
      <c r="F5795" s="122">
        <v>0</v>
      </c>
      <c r="G5795" s="122">
        <v>0</v>
      </c>
      <c r="H5795" s="122">
        <v>0</v>
      </c>
      <c r="I5795" s="122">
        <v>0</v>
      </c>
      <c r="J5795" s="122">
        <v>0</v>
      </c>
      <c r="K5795" s="122">
        <v>2.7687200000000001E-3</v>
      </c>
      <c r="L5795" s="122">
        <v>2.65E-3</v>
      </c>
      <c r="M5795" s="122">
        <v>0</v>
      </c>
      <c r="N5795" s="122">
        <v>1.6053965E-2</v>
      </c>
      <c r="O5795" s="122">
        <v>5.3E-3</v>
      </c>
      <c r="P5795" s="122">
        <v>2.6662974999999998E-2</v>
      </c>
      <c r="Q5795" s="122">
        <v>1.5900000000000001E-2</v>
      </c>
      <c r="R5795" s="122">
        <v>2.6506624999999999E-2</v>
      </c>
      <c r="S5795" s="122">
        <v>0.13252040500000001</v>
      </c>
      <c r="T5795" s="122">
        <v>9.0163864999999996E-2</v>
      </c>
      <c r="U5795" s="122">
        <v>6.8900000000000003E-2</v>
      </c>
      <c r="V5795" s="122">
        <v>0.12473391</v>
      </c>
      <c r="W5795" s="122">
        <v>0.15465267499999999</v>
      </c>
      <c r="X5795" s="122">
        <v>0.10335</v>
      </c>
      <c r="Y5795" s="122">
        <v>3.1800000000000002E-2</v>
      </c>
      <c r="Z5795" s="122">
        <v>0.104461675</v>
      </c>
      <c r="AA5795" s="122">
        <v>5.0521190000000001E-2</v>
      </c>
      <c r="AB5795" s="122">
        <v>2.3876499999999998E-2</v>
      </c>
      <c r="AC5795" s="122">
        <v>0.108714925</v>
      </c>
      <c r="AD5795" s="122">
        <v>7.1908015000000006E-2</v>
      </c>
      <c r="AE5795" s="122">
        <v>4.5171511960500003E-2</v>
      </c>
      <c r="AF5795" s="122">
        <v>0.11936073131</v>
      </c>
      <c r="AG5795" s="122">
        <v>8.4918018571499998E-2</v>
      </c>
      <c r="AH5795" s="122">
        <v>7.6963092698500005E-2</v>
      </c>
      <c r="AI5795" s="122">
        <v>5.8416422370500001E-2</v>
      </c>
      <c r="AJ5795" s="122">
        <v>7.1664171646000002E-2</v>
      </c>
      <c r="AK5795" s="122">
        <v>0.1167156930375</v>
      </c>
      <c r="AL5795" s="122">
        <v>0</v>
      </c>
    </row>
    <row r="5796" spans="1:38" hidden="1" x14ac:dyDescent="0.25">
      <c r="A5796" s="122" t="s">
        <v>2298</v>
      </c>
      <c r="B5796" s="122">
        <v>1</v>
      </c>
      <c r="C5796" s="122" t="s">
        <v>2299</v>
      </c>
      <c r="D5796" s="122" t="s">
        <v>2175</v>
      </c>
      <c r="E5796" s="122">
        <v>105</v>
      </c>
      <c r="F5796" s="122">
        <v>0</v>
      </c>
      <c r="G5796" s="122">
        <v>0</v>
      </c>
      <c r="H5796" s="122">
        <v>0</v>
      </c>
      <c r="I5796" s="122">
        <v>0</v>
      </c>
      <c r="J5796" s="122">
        <v>0</v>
      </c>
      <c r="K5796" s="122">
        <v>0</v>
      </c>
      <c r="L5796" s="122">
        <v>0</v>
      </c>
      <c r="M5796" s="122">
        <v>0</v>
      </c>
      <c r="N5796" s="122">
        <v>0</v>
      </c>
      <c r="O5796" s="122">
        <v>0</v>
      </c>
      <c r="P5796" s="122">
        <v>0</v>
      </c>
      <c r="Q5796" s="122">
        <v>0</v>
      </c>
      <c r="R5796" s="122">
        <v>0</v>
      </c>
      <c r="S5796" s="122">
        <v>0</v>
      </c>
      <c r="T5796" s="122">
        <v>0</v>
      </c>
      <c r="U5796" s="122">
        <v>0</v>
      </c>
      <c r="V5796" s="122">
        <v>0</v>
      </c>
      <c r="W5796" s="122">
        <v>0</v>
      </c>
      <c r="X5796" s="122">
        <v>0</v>
      </c>
      <c r="Y5796" s="122">
        <v>0</v>
      </c>
      <c r="Z5796" s="122">
        <v>0</v>
      </c>
      <c r="AA5796" s="122">
        <v>0</v>
      </c>
      <c r="AB5796" s="122">
        <v>0</v>
      </c>
      <c r="AC5796" s="122">
        <v>0</v>
      </c>
      <c r="AD5796" s="122">
        <v>0</v>
      </c>
      <c r="AE5796" s="122">
        <v>0</v>
      </c>
      <c r="AF5796" s="122">
        <v>0</v>
      </c>
      <c r="AG5796" s="122">
        <v>0</v>
      </c>
      <c r="AH5796" s="122">
        <v>0</v>
      </c>
      <c r="AI5796" s="122">
        <v>0</v>
      </c>
      <c r="AJ5796" s="122">
        <v>0</v>
      </c>
      <c r="AK5796" s="122">
        <v>0</v>
      </c>
      <c r="AL5796" s="122">
        <v>0</v>
      </c>
    </row>
    <row r="5797" spans="1:38" hidden="1" x14ac:dyDescent="0.25">
      <c r="A5797" s="122" t="s">
        <v>2298</v>
      </c>
      <c r="B5797" s="122">
        <v>1</v>
      </c>
      <c r="C5797" s="122" t="s">
        <v>2299</v>
      </c>
      <c r="D5797" s="122" t="s">
        <v>2123</v>
      </c>
      <c r="E5797" s="122">
        <v>105</v>
      </c>
      <c r="F5797" s="122">
        <v>1.6895074999999999E-2</v>
      </c>
      <c r="G5797" s="122">
        <v>1.6997099999999999E-3</v>
      </c>
      <c r="H5797" s="122">
        <v>2.65E-3</v>
      </c>
      <c r="I5797" s="122">
        <v>4.7618115000000003E-2</v>
      </c>
      <c r="J5797" s="122">
        <v>6.1606670000000002E-2</v>
      </c>
      <c r="K5797" s="122">
        <v>7.9246924999999996E-2</v>
      </c>
      <c r="L5797" s="122">
        <v>9.7252085000000002E-2</v>
      </c>
      <c r="M5797" s="122">
        <v>7.9500000000000005E-3</v>
      </c>
      <c r="N5797" s="122">
        <v>4.973785E-2</v>
      </c>
      <c r="O5797" s="122">
        <v>7.4868594999999996E-2</v>
      </c>
      <c r="P5797" s="122">
        <v>5.7059535000000002E-2</v>
      </c>
      <c r="Q5797" s="122">
        <v>3.9530580000000003E-2</v>
      </c>
      <c r="R5797" s="122">
        <v>0.43718109999999999</v>
      </c>
      <c r="S5797" s="122">
        <v>0.12591580999999999</v>
      </c>
      <c r="T5797" s="122">
        <v>9.9932825000000003E-2</v>
      </c>
      <c r="U5797" s="122">
        <v>0.11384029</v>
      </c>
      <c r="V5797" s="122">
        <v>8.6738474999999995E-2</v>
      </c>
      <c r="W5797" s="122">
        <v>3.7422505000000002E-2</v>
      </c>
      <c r="X5797" s="122">
        <v>3.9534819999999998E-2</v>
      </c>
      <c r="Y5797" s="122">
        <v>8.2013525000000004E-2</v>
      </c>
      <c r="Z5797" s="122">
        <v>2.6499999999999999E-2</v>
      </c>
      <c r="AA5797" s="122">
        <v>0.70714640500000003</v>
      </c>
      <c r="AB5797" s="122">
        <v>3.8947049999999997E-2</v>
      </c>
      <c r="AC5797" s="122">
        <v>3.2098124999999998E-2</v>
      </c>
      <c r="AD5797" s="122">
        <v>8.9219405000000002E-2</v>
      </c>
      <c r="AE5797" s="122">
        <v>5.2556516219499999E-2</v>
      </c>
      <c r="AF5797" s="122">
        <v>7.8390530833500005E-2</v>
      </c>
      <c r="AG5797" s="122">
        <v>8.9440708010499997E-2</v>
      </c>
      <c r="AH5797" s="122">
        <v>0.10503640779499999</v>
      </c>
      <c r="AI5797" s="122">
        <v>8.6692101510499997E-2</v>
      </c>
      <c r="AJ5797" s="122">
        <v>0.105103061496</v>
      </c>
      <c r="AK5797" s="122">
        <v>6.5447046502000006E-2</v>
      </c>
      <c r="AL5797" s="122">
        <v>0</v>
      </c>
    </row>
    <row r="5798" spans="1:38" x14ac:dyDescent="0.25">
      <c r="A5798" s="122" t="s">
        <v>2298</v>
      </c>
      <c r="B5798" s="122">
        <v>1</v>
      </c>
      <c r="C5798" s="122" t="s">
        <v>2299</v>
      </c>
      <c r="D5798" s="122" t="s">
        <v>2124</v>
      </c>
      <c r="E5798" s="122">
        <v>105</v>
      </c>
      <c r="F5798" s="122">
        <v>0.25154727500000001</v>
      </c>
      <c r="G5798" s="122">
        <v>3.023756E-2</v>
      </c>
      <c r="H5798" s="122">
        <v>0.22172576499999999</v>
      </c>
      <c r="I5798" s="122">
        <v>7.7554104999999998E-2</v>
      </c>
      <c r="J5798" s="122">
        <v>0.25812272000000003</v>
      </c>
      <c r="K5798" s="122">
        <v>8.1532284999999996E-2</v>
      </c>
      <c r="L5798" s="122">
        <v>0.34579187500000003</v>
      </c>
      <c r="M5798" s="122">
        <v>0.118793405</v>
      </c>
      <c r="N5798" s="122">
        <v>4.5579469999999997E-2</v>
      </c>
      <c r="O5798" s="122">
        <v>0.94697644000000003</v>
      </c>
      <c r="P5798" s="122">
        <v>0.18596984499999999</v>
      </c>
      <c r="Q5798" s="122">
        <v>0.27174213000000003</v>
      </c>
      <c r="R5798" s="122">
        <v>0.42480957499999999</v>
      </c>
      <c r="S5798" s="122">
        <v>0.45374227499999997</v>
      </c>
      <c r="T5798" s="122">
        <v>0.16950778</v>
      </c>
      <c r="U5798" s="122">
        <v>8.4706190000000001E-2</v>
      </c>
      <c r="V5798" s="122">
        <v>0.56068169999999995</v>
      </c>
      <c r="W5798" s="122">
        <v>0.61738428000000001</v>
      </c>
      <c r="X5798" s="122">
        <v>1.475149</v>
      </c>
      <c r="Y5798" s="122">
        <v>0.33198855500000002</v>
      </c>
      <c r="Z5798" s="122">
        <v>5.3076054999999997E-2</v>
      </c>
      <c r="AA5798" s="122">
        <v>8.4329360000000006E-2</v>
      </c>
      <c r="AB5798" s="122">
        <v>0.46398001999999999</v>
      </c>
      <c r="AC5798" s="122">
        <v>0.72131277500000002</v>
      </c>
      <c r="AD5798" s="122">
        <v>0.49428966000000002</v>
      </c>
      <c r="AE5798" s="122">
        <v>0.84285393653899998</v>
      </c>
      <c r="AF5798" s="122">
        <v>0.32420939461699999</v>
      </c>
      <c r="AG5798" s="122">
        <v>0.92439002259299996</v>
      </c>
      <c r="AH5798" s="122">
        <v>0.92087437375199999</v>
      </c>
      <c r="AI5798" s="122">
        <v>0.12645951474</v>
      </c>
      <c r="AJ5798" s="122">
        <v>2.8688139848560001</v>
      </c>
      <c r="AK5798" s="122">
        <v>4.4723313458735001</v>
      </c>
      <c r="AL5798" s="122">
        <v>0</v>
      </c>
    </row>
    <row r="5799" spans="1:38" hidden="1" x14ac:dyDescent="0.25">
      <c r="A5799" s="122" t="s">
        <v>2298</v>
      </c>
      <c r="B5799" s="122">
        <v>1</v>
      </c>
      <c r="C5799" s="122" t="s">
        <v>2299</v>
      </c>
      <c r="D5799" s="122" t="s">
        <v>474</v>
      </c>
      <c r="E5799" s="122">
        <v>105</v>
      </c>
      <c r="F5799" s="122">
        <v>1.1501000000000001E-5</v>
      </c>
      <c r="G5799" s="122">
        <v>1.4692289E-5</v>
      </c>
      <c r="H5799" s="122">
        <v>1.1620832999999999E-5</v>
      </c>
      <c r="I5799" s="122">
        <v>3.7474232999999999E-4</v>
      </c>
      <c r="J5799" s="122">
        <v>1.7126692499499999E-2</v>
      </c>
      <c r="K5799" s="122">
        <v>1.55208115E-5</v>
      </c>
      <c r="L5799" s="122">
        <v>2.1692723589500001E-2</v>
      </c>
      <c r="M5799" s="122">
        <v>8.8431024700000001E-4</v>
      </c>
      <c r="N5799" s="122">
        <v>3.2750618600000002E-3</v>
      </c>
      <c r="O5799" s="122">
        <v>4.04602E-3</v>
      </c>
      <c r="P5799" s="122">
        <v>3.8316614999999998E-2</v>
      </c>
      <c r="Q5799" s="122">
        <v>1.1484305E-2</v>
      </c>
      <c r="R5799" s="122">
        <v>0.52340653500000001</v>
      </c>
      <c r="S5799" s="122">
        <v>2.2198784999999999E-2</v>
      </c>
      <c r="T5799" s="122">
        <v>8.3891050000000009E-3</v>
      </c>
      <c r="U5799" s="122">
        <v>1.869204E-2</v>
      </c>
      <c r="V5799" s="122">
        <v>2.8724409999999999E-2</v>
      </c>
      <c r="W5799" s="122">
        <v>3.5443750000000002E-3</v>
      </c>
      <c r="X5799" s="122">
        <v>1.2337605E-2</v>
      </c>
      <c r="Y5799" s="122">
        <v>1.4457869999999999E-2</v>
      </c>
      <c r="Z5799" s="122">
        <v>1.5183439999999999E-2</v>
      </c>
      <c r="AA5799" s="122">
        <v>2.707611E-2</v>
      </c>
      <c r="AB5799" s="122">
        <v>0.14285143</v>
      </c>
      <c r="AC5799" s="122">
        <v>0.27828604000000001</v>
      </c>
      <c r="AD5799" s="122">
        <v>2.5408995E-2</v>
      </c>
      <c r="AE5799" s="122">
        <v>3.2298825665E-3</v>
      </c>
      <c r="AF5799" s="122">
        <v>0.11689332426</v>
      </c>
      <c r="AG5799" s="122">
        <v>3.2287025241499998E-2</v>
      </c>
      <c r="AH5799" s="122">
        <v>0.32100609178900003</v>
      </c>
      <c r="AI5799" s="122">
        <v>3.22445970985E-2</v>
      </c>
      <c r="AJ5799" s="122">
        <v>0.61783477136099996</v>
      </c>
      <c r="AK5799" s="122">
        <v>0.14087521097049999</v>
      </c>
      <c r="AL5799" s="122">
        <v>0</v>
      </c>
    </row>
    <row r="5800" spans="1:38" hidden="1" x14ac:dyDescent="0.25">
      <c r="A5800" s="122" t="s">
        <v>2298</v>
      </c>
      <c r="B5800" s="122">
        <v>1</v>
      </c>
      <c r="C5800" s="122" t="s">
        <v>2299</v>
      </c>
      <c r="D5800" s="122" t="s">
        <v>2125</v>
      </c>
      <c r="E5800" s="122">
        <v>105</v>
      </c>
      <c r="F5800" s="122">
        <v>0</v>
      </c>
      <c r="G5800" s="122">
        <v>0</v>
      </c>
      <c r="H5800" s="122">
        <v>0</v>
      </c>
      <c r="I5800" s="122">
        <v>0</v>
      </c>
      <c r="J5800" s="122">
        <v>0</v>
      </c>
      <c r="K5800" s="122">
        <v>0</v>
      </c>
      <c r="L5800" s="122">
        <v>0</v>
      </c>
      <c r="M5800" s="122">
        <v>0</v>
      </c>
      <c r="N5800" s="122">
        <v>0</v>
      </c>
      <c r="O5800" s="122">
        <v>0</v>
      </c>
      <c r="P5800" s="122">
        <v>0</v>
      </c>
      <c r="Q5800" s="122">
        <v>0</v>
      </c>
      <c r="R5800" s="122">
        <v>0</v>
      </c>
      <c r="S5800" s="122">
        <v>0</v>
      </c>
      <c r="T5800" s="122">
        <v>0</v>
      </c>
      <c r="U5800" s="122">
        <v>0</v>
      </c>
      <c r="V5800" s="122">
        <v>0</v>
      </c>
      <c r="W5800" s="122">
        <v>0</v>
      </c>
      <c r="X5800" s="122">
        <v>0</v>
      </c>
      <c r="Y5800" s="122">
        <v>0</v>
      </c>
      <c r="Z5800" s="122">
        <v>0</v>
      </c>
      <c r="AA5800" s="122">
        <v>0</v>
      </c>
      <c r="AB5800" s="122">
        <v>0</v>
      </c>
      <c r="AC5800" s="122">
        <v>0</v>
      </c>
      <c r="AD5800" s="122">
        <v>0</v>
      </c>
      <c r="AE5800" s="122">
        <v>0</v>
      </c>
      <c r="AF5800" s="122">
        <v>0</v>
      </c>
      <c r="AG5800" s="122">
        <v>0</v>
      </c>
      <c r="AH5800" s="122">
        <v>0</v>
      </c>
      <c r="AI5800" s="122">
        <v>0</v>
      </c>
      <c r="AJ5800" s="122">
        <v>0</v>
      </c>
      <c r="AK5800" s="122">
        <v>0</v>
      </c>
      <c r="AL5800" s="122">
        <v>0</v>
      </c>
    </row>
    <row r="5801" spans="1:38" hidden="1" x14ac:dyDescent="0.25">
      <c r="A5801" s="122" t="s">
        <v>2298</v>
      </c>
      <c r="B5801" s="122">
        <v>1</v>
      </c>
      <c r="C5801" s="122" t="s">
        <v>2299</v>
      </c>
      <c r="D5801" s="122" t="s">
        <v>2126</v>
      </c>
      <c r="E5801" s="122">
        <v>105</v>
      </c>
      <c r="F5801" s="122">
        <v>0</v>
      </c>
      <c r="G5801" s="122">
        <v>0</v>
      </c>
      <c r="H5801" s="122">
        <v>0</v>
      </c>
      <c r="I5801" s="122">
        <v>0</v>
      </c>
      <c r="J5801" s="122">
        <v>0</v>
      </c>
      <c r="K5801" s="122">
        <v>0</v>
      </c>
      <c r="L5801" s="122">
        <v>0</v>
      </c>
      <c r="M5801" s="122">
        <v>0</v>
      </c>
      <c r="N5801" s="122">
        <v>0</v>
      </c>
      <c r="O5801" s="122">
        <v>0</v>
      </c>
      <c r="P5801" s="122">
        <v>0</v>
      </c>
      <c r="Q5801" s="122">
        <v>0</v>
      </c>
      <c r="R5801" s="122">
        <v>0</v>
      </c>
      <c r="S5801" s="122">
        <v>0</v>
      </c>
      <c r="T5801" s="122">
        <v>0</v>
      </c>
      <c r="U5801" s="122">
        <v>0</v>
      </c>
      <c r="V5801" s="122">
        <v>0</v>
      </c>
      <c r="W5801" s="122">
        <v>0</v>
      </c>
      <c r="X5801" s="122">
        <v>0</v>
      </c>
      <c r="Y5801" s="122">
        <v>0</v>
      </c>
      <c r="Z5801" s="122">
        <v>0</v>
      </c>
      <c r="AA5801" s="122">
        <v>0</v>
      </c>
      <c r="AB5801" s="122">
        <v>0</v>
      </c>
      <c r="AC5801" s="122">
        <v>0</v>
      </c>
      <c r="AD5801" s="122">
        <v>0</v>
      </c>
      <c r="AE5801" s="122">
        <v>0</v>
      </c>
      <c r="AF5801" s="122">
        <v>0</v>
      </c>
      <c r="AG5801" s="122">
        <v>0</v>
      </c>
      <c r="AH5801" s="122">
        <v>0</v>
      </c>
      <c r="AI5801" s="122">
        <v>0</v>
      </c>
      <c r="AJ5801" s="122">
        <v>0</v>
      </c>
      <c r="AK5801" s="122">
        <v>0</v>
      </c>
      <c r="AL5801" s="122">
        <v>0</v>
      </c>
    </row>
    <row r="5802" spans="1:38" hidden="1" x14ac:dyDescent="0.25">
      <c r="A5802" s="122" t="s">
        <v>2298</v>
      </c>
      <c r="B5802" s="122">
        <v>1</v>
      </c>
      <c r="C5802" s="122" t="s">
        <v>2299</v>
      </c>
      <c r="D5802" s="122" t="s">
        <v>2127</v>
      </c>
      <c r="E5802" s="122">
        <v>105</v>
      </c>
      <c r="F5802" s="122">
        <v>0</v>
      </c>
      <c r="G5802" s="122">
        <v>0</v>
      </c>
      <c r="H5802" s="122">
        <v>0</v>
      </c>
      <c r="I5802" s="122">
        <v>0</v>
      </c>
      <c r="J5802" s="122">
        <v>0</v>
      </c>
      <c r="K5802" s="122">
        <v>0</v>
      </c>
      <c r="L5802" s="122">
        <v>0</v>
      </c>
      <c r="M5802" s="122">
        <v>0</v>
      </c>
      <c r="N5802" s="122">
        <v>0</v>
      </c>
      <c r="O5802" s="122">
        <v>0</v>
      </c>
      <c r="P5802" s="122">
        <v>0</v>
      </c>
      <c r="Q5802" s="122">
        <v>0</v>
      </c>
      <c r="R5802" s="122">
        <v>0</v>
      </c>
      <c r="S5802" s="122">
        <v>0</v>
      </c>
      <c r="T5802" s="122">
        <v>0</v>
      </c>
      <c r="U5802" s="122">
        <v>0</v>
      </c>
      <c r="V5802" s="122">
        <v>0</v>
      </c>
      <c r="W5802" s="122">
        <v>0</v>
      </c>
      <c r="X5802" s="122">
        <v>0</v>
      </c>
      <c r="Y5802" s="122">
        <v>0</v>
      </c>
      <c r="Z5802" s="122">
        <v>0</v>
      </c>
      <c r="AA5802" s="122">
        <v>0</v>
      </c>
      <c r="AB5802" s="122">
        <v>0</v>
      </c>
      <c r="AC5802" s="122">
        <v>0</v>
      </c>
      <c r="AD5802" s="122">
        <v>0</v>
      </c>
      <c r="AE5802" s="122">
        <v>0</v>
      </c>
      <c r="AF5802" s="122">
        <v>0</v>
      </c>
      <c r="AG5802" s="122">
        <v>0</v>
      </c>
      <c r="AH5802" s="122">
        <v>0</v>
      </c>
      <c r="AI5802" s="122">
        <v>0</v>
      </c>
      <c r="AJ5802" s="122">
        <v>0</v>
      </c>
      <c r="AK5802" s="122">
        <v>0</v>
      </c>
      <c r="AL5802" s="122">
        <v>0</v>
      </c>
    </row>
    <row r="5803" spans="1:38" hidden="1" x14ac:dyDescent="0.25">
      <c r="A5803" s="122" t="s">
        <v>2298</v>
      </c>
      <c r="B5803" s="122">
        <v>1</v>
      </c>
      <c r="C5803" s="122" t="s">
        <v>2299</v>
      </c>
      <c r="D5803" s="122" t="s">
        <v>2128</v>
      </c>
      <c r="E5803" s="122">
        <v>105</v>
      </c>
      <c r="F5803" s="122">
        <v>3.6567312608499998E-2</v>
      </c>
      <c r="G5803" s="122">
        <v>4.7548053876000002E-2</v>
      </c>
      <c r="H5803" s="122">
        <v>7.4094672198999997E-2</v>
      </c>
      <c r="I5803" s="122">
        <v>3.3389762109500003E-2</v>
      </c>
      <c r="J5803" s="122">
        <v>5.3825169587499999E-2</v>
      </c>
      <c r="K5803" s="122">
        <v>2.4431865826500001E-2</v>
      </c>
      <c r="L5803" s="122">
        <v>4.9332308998999999E-2</v>
      </c>
      <c r="M5803" s="122">
        <v>3.66325231195E-2</v>
      </c>
      <c r="N5803" s="122">
        <v>0.1674236841875</v>
      </c>
      <c r="O5803" s="122">
        <v>0.15262699480700001</v>
      </c>
      <c r="P5803" s="122">
        <v>7.3850910147000001E-2</v>
      </c>
      <c r="Q5803" s="122">
        <v>8.0256865201499994E-2</v>
      </c>
      <c r="R5803" s="122">
        <v>3.9985358584E-2</v>
      </c>
      <c r="S5803" s="122">
        <v>5.3901232696499997E-2</v>
      </c>
      <c r="T5803" s="122">
        <v>0.148457391262</v>
      </c>
      <c r="U5803" s="122">
        <v>9.6927885643000006E-2</v>
      </c>
      <c r="V5803" s="122">
        <v>0.167178559744</v>
      </c>
      <c r="W5803" s="122">
        <v>0.25065706193100001</v>
      </c>
      <c r="X5803" s="122">
        <v>0.2455208310035</v>
      </c>
      <c r="Y5803" s="122">
        <v>0.23729520876999999</v>
      </c>
      <c r="Z5803" s="122">
        <v>0.19872283845399999</v>
      </c>
      <c r="AA5803" s="122">
        <v>0.27127117364300002</v>
      </c>
      <c r="AB5803" s="122">
        <v>0.1567520562245</v>
      </c>
      <c r="AC5803" s="122">
        <v>0.10284411844499999</v>
      </c>
      <c r="AD5803" s="122">
        <v>0.109558509835</v>
      </c>
      <c r="AE5803" s="122">
        <v>9.8325928626499998E-2</v>
      </c>
      <c r="AF5803" s="122">
        <v>7.6782882814000003E-2</v>
      </c>
      <c r="AG5803" s="122">
        <v>0.13553325137399999</v>
      </c>
      <c r="AH5803" s="122">
        <v>0.15665456903149999</v>
      </c>
      <c r="AI5803" s="122">
        <v>0.1013066268435</v>
      </c>
      <c r="AJ5803" s="122">
        <v>0.106618183149</v>
      </c>
      <c r="AK5803" s="122">
        <v>0.1464966457945</v>
      </c>
      <c r="AL5803" s="122">
        <v>0</v>
      </c>
    </row>
    <row r="5804" spans="1:38" hidden="1" x14ac:dyDescent="0.25">
      <c r="A5804" s="122" t="s">
        <v>2298</v>
      </c>
      <c r="B5804" s="122">
        <v>1</v>
      </c>
      <c r="C5804" s="122" t="s">
        <v>2299</v>
      </c>
      <c r="D5804" s="122" t="s">
        <v>2129</v>
      </c>
      <c r="E5804" s="122">
        <v>105</v>
      </c>
      <c r="F5804" s="122">
        <v>5.0490013889500002E-2</v>
      </c>
      <c r="G5804" s="122">
        <v>1.5634602632500001E-2</v>
      </c>
      <c r="H5804" s="122">
        <v>2.2739958035999999E-2</v>
      </c>
      <c r="I5804" s="122">
        <v>3.7117981522E-2</v>
      </c>
      <c r="J5804" s="122">
        <v>2.9097068926499998E-2</v>
      </c>
      <c r="K5804" s="122">
        <v>3.9316936125500003E-2</v>
      </c>
      <c r="L5804" s="122">
        <v>5.5020090495E-2</v>
      </c>
      <c r="M5804" s="122">
        <v>5.8092304262499998E-2</v>
      </c>
      <c r="N5804" s="122">
        <v>7.6229877316000005E-2</v>
      </c>
      <c r="O5804" s="122">
        <v>0.1087379875525</v>
      </c>
      <c r="P5804" s="122">
        <v>7.6755619454999993E-2</v>
      </c>
      <c r="Q5804" s="122">
        <v>8.6816065065500006E-2</v>
      </c>
      <c r="R5804" s="122">
        <v>0.2153565969275</v>
      </c>
      <c r="S5804" s="122">
        <v>8.9094852588500001E-2</v>
      </c>
      <c r="T5804" s="122">
        <v>0.10751213783249999</v>
      </c>
      <c r="U5804" s="122">
        <v>8.5464982307999995E-2</v>
      </c>
      <c r="V5804" s="122">
        <v>9.6240826370499993E-2</v>
      </c>
      <c r="W5804" s="122">
        <v>0.61203301280849998</v>
      </c>
      <c r="X5804" s="122">
        <v>0.10079311821750001</v>
      </c>
      <c r="Y5804" s="122">
        <v>7.8989686505500006E-2</v>
      </c>
      <c r="Z5804" s="122">
        <v>9.1431486404999998E-2</v>
      </c>
      <c r="AA5804" s="122">
        <v>0.41954489131150002</v>
      </c>
      <c r="AB5804" s="122">
        <v>6.6681947138000006E-2</v>
      </c>
      <c r="AC5804" s="122">
        <v>0.1006051630985</v>
      </c>
      <c r="AD5804" s="122">
        <v>0.10583217610950001</v>
      </c>
      <c r="AE5804" s="122">
        <v>8.9391426808499999E-2</v>
      </c>
      <c r="AF5804" s="122">
        <v>0.1446996960585</v>
      </c>
      <c r="AG5804" s="122">
        <v>0.21587290231049999</v>
      </c>
      <c r="AH5804" s="122">
        <v>8.3033317292000003E-2</v>
      </c>
      <c r="AI5804" s="122">
        <v>8.2478646825500004E-2</v>
      </c>
      <c r="AJ5804" s="122">
        <v>6.3861118810000006E-2</v>
      </c>
      <c r="AK5804" s="122">
        <v>0.111178899505</v>
      </c>
      <c r="AL5804" s="122">
        <v>0</v>
      </c>
    </row>
    <row r="5805" spans="1:38" hidden="1" x14ac:dyDescent="0.25">
      <c r="A5805" s="122" t="s">
        <v>2298</v>
      </c>
      <c r="B5805" s="122">
        <v>1</v>
      </c>
      <c r="C5805" s="122" t="s">
        <v>2299</v>
      </c>
      <c r="D5805" s="122" t="s">
        <v>2176</v>
      </c>
      <c r="E5805" s="122">
        <v>105</v>
      </c>
      <c r="F5805" s="122">
        <v>0</v>
      </c>
      <c r="G5805" s="122">
        <v>0</v>
      </c>
      <c r="H5805" s="122">
        <v>0</v>
      </c>
      <c r="I5805" s="122">
        <v>0</v>
      </c>
      <c r="J5805" s="122">
        <v>0</v>
      </c>
      <c r="K5805" s="122">
        <v>0</v>
      </c>
      <c r="L5805" s="122">
        <v>0</v>
      </c>
      <c r="M5805" s="122">
        <v>0</v>
      </c>
      <c r="N5805" s="122">
        <v>0</v>
      </c>
      <c r="O5805" s="122">
        <v>0</v>
      </c>
      <c r="P5805" s="122">
        <v>0</v>
      </c>
      <c r="Q5805" s="122">
        <v>0</v>
      </c>
      <c r="R5805" s="122">
        <v>0</v>
      </c>
      <c r="S5805" s="122">
        <v>0</v>
      </c>
      <c r="T5805" s="122">
        <v>0</v>
      </c>
      <c r="U5805" s="122">
        <v>0</v>
      </c>
      <c r="V5805" s="122">
        <v>0</v>
      </c>
      <c r="W5805" s="122">
        <v>0</v>
      </c>
      <c r="X5805" s="122">
        <v>0</v>
      </c>
      <c r="Y5805" s="122">
        <v>0</v>
      </c>
      <c r="Z5805" s="122">
        <v>0</v>
      </c>
      <c r="AA5805" s="122">
        <v>0</v>
      </c>
      <c r="AB5805" s="122">
        <v>0</v>
      </c>
      <c r="AC5805" s="122">
        <v>0</v>
      </c>
      <c r="AD5805" s="122">
        <v>0</v>
      </c>
      <c r="AE5805" s="122">
        <v>0</v>
      </c>
      <c r="AF5805" s="122">
        <v>0</v>
      </c>
      <c r="AG5805" s="122">
        <v>0</v>
      </c>
      <c r="AH5805" s="122">
        <v>0</v>
      </c>
      <c r="AI5805" s="122">
        <v>0</v>
      </c>
      <c r="AJ5805" s="122">
        <v>0</v>
      </c>
      <c r="AK5805" s="122">
        <v>0</v>
      </c>
      <c r="AL5805" s="122">
        <v>0</v>
      </c>
    </row>
    <row r="5806" spans="1:38" hidden="1" x14ac:dyDescent="0.25">
      <c r="A5806" s="122" t="s">
        <v>2298</v>
      </c>
      <c r="B5806" s="122">
        <v>1</v>
      </c>
      <c r="C5806" s="122" t="s">
        <v>2299</v>
      </c>
      <c r="D5806" s="122" t="s">
        <v>2130</v>
      </c>
      <c r="E5806" s="122">
        <v>105</v>
      </c>
      <c r="F5806" s="122">
        <v>0</v>
      </c>
      <c r="G5806" s="122">
        <v>0</v>
      </c>
      <c r="H5806" s="122">
        <v>3.3230999999999999E-4</v>
      </c>
      <c r="I5806" s="122">
        <v>0</v>
      </c>
      <c r="J5806" s="122">
        <v>0</v>
      </c>
      <c r="K5806" s="122">
        <v>0</v>
      </c>
      <c r="L5806" s="122">
        <v>0</v>
      </c>
      <c r="M5806" s="122">
        <v>0</v>
      </c>
      <c r="N5806" s="122">
        <v>0</v>
      </c>
      <c r="O5806" s="122">
        <v>0</v>
      </c>
      <c r="P5806" s="122">
        <v>0</v>
      </c>
      <c r="Q5806" s="122">
        <v>0</v>
      </c>
      <c r="R5806" s="122">
        <v>0</v>
      </c>
      <c r="S5806" s="122">
        <v>0</v>
      </c>
      <c r="T5806" s="122">
        <v>0</v>
      </c>
      <c r="U5806" s="122">
        <v>3.693305E-3</v>
      </c>
      <c r="V5806" s="122">
        <v>0</v>
      </c>
      <c r="W5806" s="122">
        <v>7.6637999999999999E-4</v>
      </c>
      <c r="X5806" s="122">
        <v>0</v>
      </c>
      <c r="Y5806" s="122">
        <v>7.57105E-4</v>
      </c>
      <c r="Z5806" s="122">
        <v>0</v>
      </c>
      <c r="AA5806" s="122">
        <v>0</v>
      </c>
      <c r="AB5806" s="122">
        <v>0</v>
      </c>
      <c r="AC5806" s="122">
        <v>0</v>
      </c>
      <c r="AD5806" s="122">
        <v>0</v>
      </c>
      <c r="AE5806" s="122">
        <v>0</v>
      </c>
      <c r="AF5806" s="122">
        <v>0</v>
      </c>
      <c r="AG5806" s="122">
        <v>0</v>
      </c>
      <c r="AH5806" s="122">
        <v>0</v>
      </c>
      <c r="AI5806" s="122">
        <v>0</v>
      </c>
      <c r="AJ5806" s="122">
        <v>0</v>
      </c>
      <c r="AK5806" s="122">
        <v>0</v>
      </c>
      <c r="AL5806" s="122">
        <v>0</v>
      </c>
    </row>
    <row r="5807" spans="1:38" hidden="1" x14ac:dyDescent="0.25">
      <c r="A5807" s="122" t="s">
        <v>2298</v>
      </c>
      <c r="B5807" s="122">
        <v>1</v>
      </c>
      <c r="C5807" s="122" t="s">
        <v>2299</v>
      </c>
      <c r="D5807" s="122" t="s">
        <v>2131</v>
      </c>
      <c r="E5807" s="122">
        <v>105</v>
      </c>
      <c r="F5807" s="122">
        <v>1.1501000000000001E-5</v>
      </c>
      <c r="G5807" s="122">
        <v>1.4692289E-5</v>
      </c>
      <c r="H5807" s="122">
        <v>1.1620832999999999E-5</v>
      </c>
      <c r="I5807" s="122">
        <v>1.089733E-5</v>
      </c>
      <c r="J5807" s="122">
        <v>2.1274994999999998E-6</v>
      </c>
      <c r="K5807" s="122">
        <v>2.5358115000000001E-6</v>
      </c>
      <c r="L5807" s="122">
        <v>2.4735894999999999E-6</v>
      </c>
      <c r="M5807" s="122">
        <v>1.595247E-6</v>
      </c>
      <c r="N5807" s="122">
        <v>1.51686E-6</v>
      </c>
      <c r="O5807" s="122">
        <v>2.5766480000000001E-6</v>
      </c>
      <c r="P5807" s="122">
        <v>6.0283524999999998E-6</v>
      </c>
      <c r="Q5807" s="122">
        <v>2.3180609999999999E-6</v>
      </c>
      <c r="R5807" s="122">
        <v>2.6275810000000002E-6</v>
      </c>
      <c r="S5807" s="122">
        <v>1.9988685000000001E-6</v>
      </c>
      <c r="T5807" s="122">
        <v>1.1668957E-5</v>
      </c>
      <c r="U5807" s="122">
        <v>2.4021455000000001E-6</v>
      </c>
      <c r="V5807" s="122">
        <v>2.394275E-6</v>
      </c>
      <c r="W5807" s="122">
        <v>1.143104E-6</v>
      </c>
      <c r="X5807" s="122">
        <v>1.134995E-6</v>
      </c>
      <c r="Y5807" s="122">
        <v>1.5299510000000001E-6</v>
      </c>
      <c r="Z5807" s="122">
        <v>1.480131E-6</v>
      </c>
      <c r="AA5807" s="122">
        <v>3.5934079499999999E-5</v>
      </c>
      <c r="AB5807" s="122">
        <v>2.6506333764999999E-3</v>
      </c>
      <c r="AC5807" s="122">
        <v>2.6506786384999999E-3</v>
      </c>
      <c r="AD5807" s="122">
        <v>5.0376500000000004E-7</v>
      </c>
      <c r="AE5807" s="122">
        <v>1.1755400000000001E-6</v>
      </c>
      <c r="AF5807" s="122">
        <v>1.7472775000000001E-6</v>
      </c>
      <c r="AG5807" s="122">
        <v>3.1332010000000002E-6</v>
      </c>
      <c r="AH5807" s="122">
        <v>5.3033893499999998E-3</v>
      </c>
      <c r="AI5807" s="122">
        <v>3.2744194999999999E-6</v>
      </c>
      <c r="AJ5807" s="122">
        <v>3.3257234999999999E-6</v>
      </c>
      <c r="AK5807" s="122">
        <v>2.9189219999999999E-6</v>
      </c>
      <c r="AL5807" s="122">
        <v>0</v>
      </c>
    </row>
    <row r="5808" spans="1:38" hidden="1" x14ac:dyDescent="0.25">
      <c r="A5808" s="122" t="s">
        <v>2298</v>
      </c>
      <c r="B5808" s="122">
        <v>1</v>
      </c>
      <c r="C5808" s="122" t="s">
        <v>2299</v>
      </c>
      <c r="D5808" s="122" t="s">
        <v>2132</v>
      </c>
      <c r="E5808" s="122">
        <v>105</v>
      </c>
      <c r="F5808" s="122">
        <v>2.3447200000000001E-2</v>
      </c>
      <c r="G5808" s="122">
        <v>4.0226735E-2</v>
      </c>
      <c r="H5808" s="122">
        <v>0.18080923500000001</v>
      </c>
      <c r="I5808" s="122">
        <v>1.1458600000000001E-3</v>
      </c>
      <c r="J5808" s="122">
        <v>0.57664450499999997</v>
      </c>
      <c r="K5808" s="122">
        <v>2.5269605000000001E-2</v>
      </c>
      <c r="L5808" s="122">
        <v>0.18659603999999999</v>
      </c>
      <c r="M5808" s="122">
        <v>6.5205899999999997E-3</v>
      </c>
      <c r="N5808" s="122">
        <v>7.2608144999999999E-2</v>
      </c>
      <c r="O5808" s="122">
        <v>7.6465485E-2</v>
      </c>
      <c r="P5808" s="122">
        <v>1.3952326850000001</v>
      </c>
      <c r="Q5808" s="122">
        <v>6.2991295000000003E-2</v>
      </c>
      <c r="R5808" s="122">
        <v>3.7229585000000003E-2</v>
      </c>
      <c r="S5808" s="122">
        <v>0.28950958500000001</v>
      </c>
      <c r="T5808" s="122">
        <v>1.4275815000000001E-2</v>
      </c>
      <c r="U5808" s="122">
        <v>0.34250243000000002</v>
      </c>
      <c r="V5808" s="122">
        <v>0.47233679499999998</v>
      </c>
      <c r="W5808" s="122">
        <v>1.7497462399999999</v>
      </c>
      <c r="X5808" s="122">
        <v>8.6526475000000005E-2</v>
      </c>
      <c r="Y5808" s="122">
        <v>3.0325009999999999E-2</v>
      </c>
      <c r="Z5808" s="122">
        <v>7.1760939999999995E-2</v>
      </c>
      <c r="AA5808" s="122">
        <v>0.15316310999999999</v>
      </c>
      <c r="AB5808" s="122">
        <v>1.14665182</v>
      </c>
      <c r="AC5808" s="122">
        <v>0.48807064</v>
      </c>
      <c r="AD5808" s="122">
        <v>9.1810575000000005E-2</v>
      </c>
      <c r="AE5808" s="122">
        <v>0.69819641032799995</v>
      </c>
      <c r="AF5808" s="122">
        <v>0.26549427966950001</v>
      </c>
      <c r="AG5808" s="122">
        <v>0.46124397211500001</v>
      </c>
      <c r="AH5808" s="122">
        <v>0.21853947996850001</v>
      </c>
      <c r="AI5808" s="122">
        <v>6.5890249090999997E-2</v>
      </c>
      <c r="AJ5808" s="122">
        <v>0.26922997483799999</v>
      </c>
      <c r="AK5808" s="122">
        <v>0.47376008935649999</v>
      </c>
      <c r="AL5808" s="122">
        <v>0</v>
      </c>
    </row>
    <row r="5809" spans="1:38" hidden="1" x14ac:dyDescent="0.25">
      <c r="A5809" s="122" t="s">
        <v>2298</v>
      </c>
      <c r="B5809" s="122">
        <v>1</v>
      </c>
      <c r="C5809" s="122" t="s">
        <v>2299</v>
      </c>
      <c r="D5809" s="122" t="s">
        <v>2133</v>
      </c>
      <c r="E5809" s="122">
        <v>105</v>
      </c>
      <c r="F5809" s="122">
        <v>2.4366670500000001E-5</v>
      </c>
      <c r="G5809" s="122">
        <v>1.4692289E-5</v>
      </c>
      <c r="H5809" s="122">
        <v>1.1620832999999999E-5</v>
      </c>
      <c r="I5809" s="122">
        <v>1.089733E-5</v>
      </c>
      <c r="J5809" s="122">
        <v>1.5158370999999999E-5</v>
      </c>
      <c r="K5809" s="122">
        <v>1.7750706999999998E-5</v>
      </c>
      <c r="L5809" s="122">
        <v>1.7589931499999999E-5</v>
      </c>
      <c r="M5809" s="122">
        <v>1.7016020999999998E-5</v>
      </c>
      <c r="N5809" s="122">
        <v>1.5879594999999999E-5</v>
      </c>
      <c r="O5809" s="122">
        <v>2.3189858499999999E-5</v>
      </c>
      <c r="P5809" s="122">
        <v>2.3209124E-5</v>
      </c>
      <c r="Q5809" s="122">
        <v>1.98690905E-5</v>
      </c>
      <c r="R5809" s="122">
        <v>2.6668916565E-3</v>
      </c>
      <c r="S5809" s="122">
        <v>2.0688178999999999E-5</v>
      </c>
      <c r="T5809" s="122">
        <v>5.3131649614999998E-3</v>
      </c>
      <c r="U5809" s="122">
        <v>2.6708185059999999E-3</v>
      </c>
      <c r="V5809" s="122">
        <v>1.4764740000000001E-5</v>
      </c>
      <c r="W5809" s="122">
        <v>2.6620025125E-3</v>
      </c>
      <c r="X5809" s="122">
        <v>2.6602150345000001E-3</v>
      </c>
      <c r="Y5809" s="122">
        <v>2.6603271294999998E-3</v>
      </c>
      <c r="Z5809" s="122">
        <v>2.6594358284999999E-3</v>
      </c>
      <c r="AA5809" s="122">
        <v>7.9593166844999994E-3</v>
      </c>
      <c r="AB5809" s="122">
        <v>9.1333309999999992E-6</v>
      </c>
      <c r="AC5809" s="122">
        <v>5.3093078600000001E-3</v>
      </c>
      <c r="AD5809" s="122">
        <v>2.7055427809999999E-3</v>
      </c>
      <c r="AE5809" s="122">
        <v>5.3227130439999996E-3</v>
      </c>
      <c r="AF5809" s="122">
        <v>2.6708489544999998E-3</v>
      </c>
      <c r="AG5809" s="122">
        <v>2.6740201034999998E-3</v>
      </c>
      <c r="AH5809" s="122">
        <v>2.6717451050000001E-3</v>
      </c>
      <c r="AI5809" s="122">
        <v>7.9721506875000004E-3</v>
      </c>
      <c r="AJ5809" s="122">
        <v>2.6719392704999999E-3</v>
      </c>
      <c r="AK5809" s="122">
        <v>5.3208536715000001E-3</v>
      </c>
      <c r="AL5809" s="122">
        <v>0</v>
      </c>
    </row>
    <row r="5810" spans="1:38" hidden="1" x14ac:dyDescent="0.25">
      <c r="A5810" s="122" t="s">
        <v>2298</v>
      </c>
      <c r="B5810" s="122">
        <v>1</v>
      </c>
      <c r="C5810" s="122" t="s">
        <v>2299</v>
      </c>
      <c r="D5810" s="122" t="s">
        <v>2134</v>
      </c>
      <c r="E5810" s="122">
        <v>105</v>
      </c>
      <c r="F5810" s="122">
        <v>2.9239994000000002E-5</v>
      </c>
      <c r="G5810" s="122">
        <v>2.2190675999999998E-5</v>
      </c>
      <c r="H5810" s="122">
        <v>1.1620832999999999E-5</v>
      </c>
      <c r="I5810" s="122">
        <v>2.5785268499999999E-5</v>
      </c>
      <c r="J5810" s="122">
        <v>1.5158370999999999E-5</v>
      </c>
      <c r="K5810" s="122">
        <v>2.6677507070000002E-3</v>
      </c>
      <c r="L5810" s="122">
        <v>1.7589931499999999E-5</v>
      </c>
      <c r="M5810" s="122">
        <v>1.7016020999999998E-5</v>
      </c>
      <c r="N5810" s="122">
        <v>7.9658795949999993E-3</v>
      </c>
      <c r="O5810" s="122">
        <v>5.3231898585000001E-3</v>
      </c>
      <c r="P5810" s="122">
        <v>5.3232091240000001E-3</v>
      </c>
      <c r="Q5810" s="122">
        <v>2.6698690904999999E-3</v>
      </c>
      <c r="R5810" s="122">
        <v>5.3168916565E-3</v>
      </c>
      <c r="S5810" s="122">
        <v>5.3206881790000002E-3</v>
      </c>
      <c r="T5810" s="122">
        <v>7.9631649614999994E-3</v>
      </c>
      <c r="U5810" s="122">
        <v>5.8285585059999999E-3</v>
      </c>
      <c r="V5810" s="122">
        <v>2.6647647400000001E-3</v>
      </c>
      <c r="W5810" s="122">
        <v>5.8157675125000002E-3</v>
      </c>
      <c r="X5810" s="122">
        <v>5.3102150345000002E-3</v>
      </c>
      <c r="Y5810" s="122">
        <v>2.6603271294999998E-3</v>
      </c>
      <c r="Z5810" s="122">
        <v>8.2151608285000004E-3</v>
      </c>
      <c r="AA5810" s="122">
        <v>3.1005416845000001E-3</v>
      </c>
      <c r="AB5810" s="122">
        <v>2.6591333310000001E-3</v>
      </c>
      <c r="AC5810" s="122">
        <v>9.30786E-6</v>
      </c>
      <c r="AD5810" s="122">
        <v>9.1677810000000002E-6</v>
      </c>
      <c r="AE5810" s="122">
        <v>1.01749665E-5</v>
      </c>
      <c r="AF5810" s="122">
        <v>2.6594232675000002E-3</v>
      </c>
      <c r="AG5810" s="122">
        <v>2.661842479E-3</v>
      </c>
      <c r="AH5810" s="122">
        <v>2.6600757504999998E-3</v>
      </c>
      <c r="AI5810" s="122">
        <v>2.6601377605000001E-3</v>
      </c>
      <c r="AJ5810" s="122">
        <v>1.0158589499999999E-5</v>
      </c>
      <c r="AK5810" s="122">
        <v>2.6589160045000001E-3</v>
      </c>
      <c r="AL5810" s="122">
        <v>0</v>
      </c>
    </row>
    <row r="5811" spans="1:38" hidden="1" x14ac:dyDescent="0.25">
      <c r="A5811" s="122" t="s">
        <v>2298</v>
      </c>
      <c r="B5811" s="122">
        <v>1</v>
      </c>
      <c r="C5811" s="122" t="s">
        <v>2299</v>
      </c>
      <c r="D5811" s="122" t="s">
        <v>2135</v>
      </c>
      <c r="E5811" s="122">
        <v>105</v>
      </c>
      <c r="F5811" s="122">
        <v>2.8275499999999999E-4</v>
      </c>
      <c r="G5811" s="122">
        <v>1.0039525000000001E-2</v>
      </c>
      <c r="H5811" s="122">
        <v>0</v>
      </c>
      <c r="I5811" s="122">
        <v>5.7242650000000001E-3</v>
      </c>
      <c r="J5811" s="122">
        <v>1.7327024999999999E-2</v>
      </c>
      <c r="K5811" s="122">
        <v>3.014905E-3</v>
      </c>
      <c r="L5811" s="122">
        <v>3.2980044999999999E-2</v>
      </c>
      <c r="M5811" s="122">
        <v>4.3751499999999997E-4</v>
      </c>
      <c r="N5811" s="122">
        <v>1.0438615E-2</v>
      </c>
      <c r="O5811" s="122">
        <v>0</v>
      </c>
      <c r="P5811" s="122">
        <v>3.9797699999999997E-3</v>
      </c>
      <c r="Q5811" s="122">
        <v>3.907425E-3</v>
      </c>
      <c r="R5811" s="122">
        <v>1.8293215000000002E-2</v>
      </c>
      <c r="S5811" s="122">
        <v>2.3673775000000001E-2</v>
      </c>
      <c r="T5811" s="122">
        <v>8.2128800000000005E-3</v>
      </c>
      <c r="U5811" s="122">
        <v>1.06E-2</v>
      </c>
      <c r="V5811" s="122">
        <v>0.18926883</v>
      </c>
      <c r="W5811" s="122">
        <v>4.0062170000000001E-2</v>
      </c>
      <c r="X5811" s="122">
        <v>3.4404684999999997E-2</v>
      </c>
      <c r="Y5811" s="122">
        <v>0.175264375</v>
      </c>
      <c r="Z5811" s="122">
        <v>1.3079075000000001E-2</v>
      </c>
      <c r="AA5811" s="122">
        <v>0.195100155</v>
      </c>
      <c r="AB5811" s="122">
        <v>2.9704379999999999E-2</v>
      </c>
      <c r="AC5811" s="122">
        <v>1.6278685000000001E-2</v>
      </c>
      <c r="AD5811" s="122">
        <v>0.26906033000000001</v>
      </c>
      <c r="AE5811" s="122">
        <v>9.5766993650499996E-2</v>
      </c>
      <c r="AF5811" s="122">
        <v>0.11706200115900001</v>
      </c>
      <c r="AG5811" s="122">
        <v>0.10468034982</v>
      </c>
      <c r="AH5811" s="122">
        <v>7.8452099051999999E-2</v>
      </c>
      <c r="AI5811" s="122">
        <v>7.4759693197000002E-2</v>
      </c>
      <c r="AJ5811" s="122">
        <v>8.6923029427000004E-2</v>
      </c>
      <c r="AK5811" s="122">
        <v>8.7657566894499994E-2</v>
      </c>
      <c r="AL5811" s="122">
        <v>0</v>
      </c>
    </row>
    <row r="5812" spans="1:38" hidden="1" x14ac:dyDescent="0.25">
      <c r="A5812" s="122" t="s">
        <v>2298</v>
      </c>
      <c r="B5812" s="122">
        <v>1</v>
      </c>
      <c r="C5812" s="122" t="s">
        <v>2299</v>
      </c>
      <c r="D5812" s="122" t="s">
        <v>2136</v>
      </c>
      <c r="E5812" s="122">
        <v>105</v>
      </c>
      <c r="F5812" s="122">
        <v>0</v>
      </c>
      <c r="G5812" s="122">
        <v>0.21884309499999999</v>
      </c>
      <c r="H5812" s="122">
        <v>0</v>
      </c>
      <c r="I5812" s="122">
        <v>0</v>
      </c>
      <c r="J5812" s="122">
        <v>6.0949999999999997E-2</v>
      </c>
      <c r="K5812" s="122">
        <v>3.9750000000000001E-2</v>
      </c>
      <c r="L5812" s="122">
        <v>0</v>
      </c>
      <c r="M5812" s="122">
        <v>0</v>
      </c>
      <c r="N5812" s="122">
        <v>0</v>
      </c>
      <c r="O5812" s="122">
        <v>0.22641467500000001</v>
      </c>
      <c r="P5812" s="122">
        <v>7.9851124999999995E-2</v>
      </c>
      <c r="Q5812" s="122">
        <v>0.13624683500000001</v>
      </c>
      <c r="R5812" s="122">
        <v>5.3E-3</v>
      </c>
      <c r="S5812" s="122">
        <v>2.65E-3</v>
      </c>
      <c r="T5812" s="122">
        <v>1.5900000000000001E-2</v>
      </c>
      <c r="U5812" s="122">
        <v>3.1800000000000002E-2</v>
      </c>
      <c r="V5812" s="122">
        <v>1.325E-2</v>
      </c>
      <c r="W5812" s="122">
        <v>1.5900000000000001E-2</v>
      </c>
      <c r="X5812" s="122">
        <v>1.325E-2</v>
      </c>
      <c r="Y5812" s="122">
        <v>7.9500000000000005E-3</v>
      </c>
      <c r="Z5812" s="122">
        <v>4.0220110000000003E-2</v>
      </c>
      <c r="AA5812" s="122">
        <v>2.65E-3</v>
      </c>
      <c r="AB5812" s="122">
        <v>5.3E-3</v>
      </c>
      <c r="AC5812" s="122">
        <v>1.06E-2</v>
      </c>
      <c r="AD5812" s="122">
        <v>2.65E-3</v>
      </c>
      <c r="AE5812" s="122">
        <v>5.3E-3</v>
      </c>
      <c r="AF5812" s="122">
        <v>4.7699999999999999E-2</v>
      </c>
      <c r="AG5812" s="122">
        <v>2.65E-3</v>
      </c>
      <c r="AH5812" s="122">
        <v>5.3E-3</v>
      </c>
      <c r="AI5812" s="122">
        <v>1.325E-2</v>
      </c>
      <c r="AJ5812" s="122">
        <v>5.3E-3</v>
      </c>
      <c r="AK5812" s="122">
        <v>1.06E-2</v>
      </c>
      <c r="AL5812" s="122">
        <v>0</v>
      </c>
    </row>
    <row r="5813" spans="1:38" hidden="1" x14ac:dyDescent="0.25">
      <c r="A5813" s="122" t="s">
        <v>2298</v>
      </c>
      <c r="B5813" s="122">
        <v>1</v>
      </c>
      <c r="C5813" s="122" t="s">
        <v>2299</v>
      </c>
      <c r="D5813" s="122" t="s">
        <v>2137</v>
      </c>
      <c r="E5813" s="122">
        <v>105</v>
      </c>
      <c r="F5813" s="122">
        <v>5.6158788075000004E-3</v>
      </c>
      <c r="G5813" s="122">
        <v>5.4797442265000001E-3</v>
      </c>
      <c r="H5813" s="122">
        <v>7.9688955864999998E-3</v>
      </c>
      <c r="I5813" s="122">
        <v>1.1608518502999999E-2</v>
      </c>
      <c r="J5813" s="122">
        <v>1.17315457335E-2</v>
      </c>
      <c r="K5813" s="122">
        <v>1.7758131266499999E-2</v>
      </c>
      <c r="L5813" s="122">
        <v>2.8088227759500001E-2</v>
      </c>
      <c r="M5813" s="122">
        <v>3.0375337342499999E-2</v>
      </c>
      <c r="N5813" s="122">
        <v>3.34420742225E-2</v>
      </c>
      <c r="O5813" s="122">
        <v>4.2278697469000003E-2</v>
      </c>
      <c r="P5813" s="122">
        <v>5.0042064673500003E-2</v>
      </c>
      <c r="Q5813" s="122">
        <v>4.2119540403500001E-2</v>
      </c>
      <c r="R5813" s="122">
        <v>4.3298503037499998E-2</v>
      </c>
      <c r="S5813" s="122">
        <v>6.0301588035999998E-2</v>
      </c>
      <c r="T5813" s="122">
        <v>4.0750605735500003E-2</v>
      </c>
      <c r="U5813" s="122">
        <v>5.3008170320999998E-2</v>
      </c>
      <c r="V5813" s="122">
        <v>5.1505036817500002E-2</v>
      </c>
      <c r="W5813" s="122">
        <v>5.1703704959000001E-2</v>
      </c>
      <c r="X5813" s="122">
        <v>4.6105757747499997E-2</v>
      </c>
      <c r="Y5813" s="122">
        <v>4.6170463751500003E-2</v>
      </c>
      <c r="Z5813" s="122">
        <v>7.9914916250499998E-2</v>
      </c>
      <c r="AA5813" s="122">
        <v>4.6554664117000003E-2</v>
      </c>
      <c r="AB5813" s="122">
        <v>4.3860850951499997E-2</v>
      </c>
      <c r="AC5813" s="122">
        <v>7.1689629613000003E-2</v>
      </c>
      <c r="AD5813" s="122">
        <v>6.2941047183999996E-2</v>
      </c>
      <c r="AE5813" s="122">
        <v>6.3049564816499995E-2</v>
      </c>
      <c r="AF5813" s="122">
        <v>6.5739475539000003E-2</v>
      </c>
      <c r="AG5813" s="122">
        <v>6.3176173840000002E-2</v>
      </c>
      <c r="AH5813" s="122">
        <v>5.7930788458499999E-2</v>
      </c>
      <c r="AI5813" s="122">
        <v>7.1315868445500002E-2</v>
      </c>
      <c r="AJ5813" s="122">
        <v>5.5462085505499997E-2</v>
      </c>
      <c r="AK5813" s="122">
        <v>6.3515154817500002E-2</v>
      </c>
      <c r="AL5813" s="122">
        <v>0</v>
      </c>
    </row>
    <row r="5814" spans="1:38" hidden="1" x14ac:dyDescent="0.25">
      <c r="A5814" s="122" t="s">
        <v>2298</v>
      </c>
      <c r="B5814" s="122">
        <v>1</v>
      </c>
      <c r="C5814" s="122" t="s">
        <v>2299</v>
      </c>
      <c r="D5814" s="122" t="s">
        <v>2138</v>
      </c>
      <c r="E5814" s="122">
        <v>105</v>
      </c>
      <c r="F5814" s="122">
        <v>1.1501000000000001E-5</v>
      </c>
      <c r="G5814" s="122">
        <v>1.4692289E-5</v>
      </c>
      <c r="H5814" s="122">
        <v>1.1620832999999999E-5</v>
      </c>
      <c r="I5814" s="122">
        <v>1.089733E-5</v>
      </c>
      <c r="J5814" s="122">
        <v>1.3403196499999999E-5</v>
      </c>
      <c r="K5814" s="122">
        <v>1.3524354499999999E-5</v>
      </c>
      <c r="L5814" s="122">
        <v>8.7949790000000006E-6</v>
      </c>
      <c r="M5814" s="122">
        <v>1.5739834000000001E-5</v>
      </c>
      <c r="N5814" s="122">
        <v>0</v>
      </c>
      <c r="O5814" s="122">
        <v>0</v>
      </c>
      <c r="P5814" s="122">
        <v>0</v>
      </c>
      <c r="Q5814" s="122">
        <v>0</v>
      </c>
      <c r="R5814" s="122">
        <v>0</v>
      </c>
      <c r="S5814" s="122">
        <v>0</v>
      </c>
      <c r="T5814" s="122">
        <v>0</v>
      </c>
      <c r="U5814" s="122">
        <v>0</v>
      </c>
      <c r="V5814" s="122">
        <v>0</v>
      </c>
      <c r="W5814" s="122">
        <v>0</v>
      </c>
      <c r="X5814" s="122">
        <v>0</v>
      </c>
      <c r="Y5814" s="122">
        <v>0</v>
      </c>
      <c r="Z5814" s="122">
        <v>0</v>
      </c>
      <c r="AA5814" s="122">
        <v>0</v>
      </c>
      <c r="AB5814" s="122">
        <v>0</v>
      </c>
      <c r="AC5814" s="122">
        <v>0</v>
      </c>
      <c r="AD5814" s="122">
        <v>0</v>
      </c>
      <c r="AE5814" s="122">
        <v>0</v>
      </c>
      <c r="AF5814" s="122">
        <v>0</v>
      </c>
      <c r="AG5814" s="122">
        <v>0</v>
      </c>
      <c r="AH5814" s="122">
        <v>0</v>
      </c>
      <c r="AI5814" s="122">
        <v>0</v>
      </c>
      <c r="AJ5814" s="122">
        <v>0</v>
      </c>
      <c r="AK5814" s="122">
        <v>0</v>
      </c>
      <c r="AL5814" s="122">
        <v>0</v>
      </c>
    </row>
    <row r="5815" spans="1:38" hidden="1" x14ac:dyDescent="0.25">
      <c r="A5815" s="122" t="s">
        <v>2298</v>
      </c>
      <c r="B5815" s="122">
        <v>1</v>
      </c>
      <c r="C5815" s="122" t="s">
        <v>2299</v>
      </c>
      <c r="D5815" s="122" t="s">
        <v>2139</v>
      </c>
      <c r="E5815" s="122">
        <v>105</v>
      </c>
      <c r="F5815" s="122">
        <v>1.0721343500000001E-5</v>
      </c>
      <c r="G5815" s="122">
        <v>0</v>
      </c>
      <c r="H5815" s="122">
        <v>0</v>
      </c>
      <c r="I5815" s="122">
        <v>0</v>
      </c>
      <c r="J5815" s="122">
        <v>0</v>
      </c>
      <c r="K5815" s="122">
        <v>0</v>
      </c>
      <c r="L5815" s="122">
        <v>0</v>
      </c>
      <c r="M5815" s="122">
        <v>0</v>
      </c>
      <c r="N5815" s="122">
        <v>0</v>
      </c>
      <c r="O5815" s="122">
        <v>0</v>
      </c>
      <c r="P5815" s="122">
        <v>0</v>
      </c>
      <c r="Q5815" s="122">
        <v>0</v>
      </c>
      <c r="R5815" s="122">
        <v>0</v>
      </c>
      <c r="S5815" s="122">
        <v>0</v>
      </c>
      <c r="T5815" s="122">
        <v>0</v>
      </c>
      <c r="U5815" s="122">
        <v>1.4654499999999999E-4</v>
      </c>
      <c r="V5815" s="122">
        <v>0</v>
      </c>
      <c r="W5815" s="122">
        <v>0</v>
      </c>
      <c r="X5815" s="122">
        <v>0</v>
      </c>
      <c r="Y5815" s="122">
        <v>0</v>
      </c>
      <c r="Z5815" s="122">
        <v>0</v>
      </c>
      <c r="AA5815" s="122">
        <v>0</v>
      </c>
      <c r="AB5815" s="122">
        <v>0</v>
      </c>
      <c r="AC5815" s="122">
        <v>0</v>
      </c>
      <c r="AD5815" s="122">
        <v>0</v>
      </c>
      <c r="AE5815" s="122">
        <v>0</v>
      </c>
      <c r="AF5815" s="122">
        <v>0</v>
      </c>
      <c r="AG5815" s="122">
        <v>0</v>
      </c>
      <c r="AH5815" s="122">
        <v>0</v>
      </c>
      <c r="AI5815" s="122">
        <v>0</v>
      </c>
      <c r="AJ5815" s="122">
        <v>0</v>
      </c>
      <c r="AK5815" s="122">
        <v>0</v>
      </c>
      <c r="AL5815" s="122">
        <v>0</v>
      </c>
    </row>
    <row r="5816" spans="1:38" hidden="1" x14ac:dyDescent="0.25">
      <c r="A5816" s="122" t="s">
        <v>2298</v>
      </c>
      <c r="B5816" s="122">
        <v>1</v>
      </c>
      <c r="C5816" s="122" t="s">
        <v>2299</v>
      </c>
      <c r="D5816" s="122" t="s">
        <v>2140</v>
      </c>
      <c r="E5816" s="122">
        <v>105</v>
      </c>
      <c r="F5816" s="122">
        <v>1.1501000000000001E-5</v>
      </c>
      <c r="G5816" s="122">
        <v>1.4692289E-5</v>
      </c>
      <c r="H5816" s="122">
        <v>1.1620832999999999E-5</v>
      </c>
      <c r="I5816" s="122">
        <v>1.089733E-5</v>
      </c>
      <c r="J5816" s="122">
        <v>1.3403196499999999E-5</v>
      </c>
      <c r="K5816" s="122">
        <v>1.3524354499999999E-5</v>
      </c>
      <c r="L5816" s="122">
        <v>8.7949790000000006E-6</v>
      </c>
      <c r="M5816" s="122">
        <v>1.5739834000000001E-5</v>
      </c>
      <c r="N5816" s="122">
        <v>1.09972085E-5</v>
      </c>
      <c r="O5816" s="122">
        <v>1.3117499999999999E-5</v>
      </c>
      <c r="P5816" s="122">
        <v>5.7872024999999996E-6</v>
      </c>
      <c r="Q5816" s="122">
        <v>1.45044305E-5</v>
      </c>
      <c r="R5816" s="122">
        <v>3.9413979999999996E-6</v>
      </c>
      <c r="S5816" s="122">
        <v>4.1976000000000003E-6</v>
      </c>
      <c r="T5816" s="122">
        <v>4.1888550000000001E-6</v>
      </c>
      <c r="U5816" s="122">
        <v>6.3055954999999996E-6</v>
      </c>
      <c r="V5816" s="122">
        <v>9.8764175000000004E-6</v>
      </c>
      <c r="W5816" s="122">
        <v>1.9432635500000001E-5</v>
      </c>
      <c r="X5816" s="122">
        <v>1.7781738500000002E-5</v>
      </c>
      <c r="Y5816" s="122">
        <v>2.660709604E-3</v>
      </c>
      <c r="Z5816" s="122">
        <v>1.66514605E-5</v>
      </c>
      <c r="AA5816" s="122">
        <v>7.0367835E-6</v>
      </c>
      <c r="AB5816" s="122">
        <v>9.1858274999999996E-6</v>
      </c>
      <c r="AC5816" s="122">
        <v>4.7804674999999996E-6</v>
      </c>
      <c r="AD5816" s="122">
        <v>6.9453055000000003E-6</v>
      </c>
      <c r="AE5816" s="122">
        <v>8.3174224999999992E-6</v>
      </c>
      <c r="AF5816" s="122">
        <v>1.1538683E-5</v>
      </c>
      <c r="AG5816" s="122">
        <v>7.7002639999999996E-6</v>
      </c>
      <c r="AH5816" s="122">
        <v>6.5179930000000001E-6</v>
      </c>
      <c r="AI5816" s="122">
        <v>3.0890785000000001E-6</v>
      </c>
      <c r="AJ5816" s="122">
        <v>1.1186551E-5</v>
      </c>
      <c r="AK5816" s="122">
        <v>9.8182234999999996E-6</v>
      </c>
      <c r="AL5816" s="122">
        <v>0</v>
      </c>
    </row>
    <row r="5817" spans="1:38" hidden="1" x14ac:dyDescent="0.25">
      <c r="A5817" s="122" t="s">
        <v>2298</v>
      </c>
      <c r="B5817" s="122">
        <v>1</v>
      </c>
      <c r="C5817" s="122" t="s">
        <v>2299</v>
      </c>
      <c r="D5817" s="122" t="s">
        <v>2141</v>
      </c>
      <c r="E5817" s="122">
        <v>105</v>
      </c>
      <c r="F5817" s="122">
        <v>1.9338117658499999E-2</v>
      </c>
      <c r="G5817" s="122">
        <v>1.4037619007999999E-2</v>
      </c>
      <c r="H5817" s="122">
        <v>1.4042866326000001E-2</v>
      </c>
      <c r="I5817" s="122">
        <v>1.4053065910999999E-2</v>
      </c>
      <c r="J5817" s="122">
        <v>1.9315951389E-2</v>
      </c>
      <c r="K5817" s="122">
        <v>1.6669061455500001E-2</v>
      </c>
      <c r="L5817" s="122">
        <v>1.40379995215E-2</v>
      </c>
      <c r="M5817" s="122">
        <v>1.40371833215E-2</v>
      </c>
      <c r="N5817" s="122">
        <v>1.9330133897500001E-2</v>
      </c>
      <c r="O5817" s="122">
        <v>2.9916786642499998E-2</v>
      </c>
      <c r="P5817" s="122">
        <v>1.6843683311500001E-2</v>
      </c>
      <c r="Q5817" s="122">
        <v>1.40049859805E-2</v>
      </c>
      <c r="R5817" s="122">
        <v>1.3997527581999999E-2</v>
      </c>
      <c r="S5817" s="122">
        <v>2.4600716300500002E-2</v>
      </c>
      <c r="T5817" s="122">
        <v>1.6646018539499999E-2</v>
      </c>
      <c r="U5817" s="122">
        <v>1.6640531926499998E-2</v>
      </c>
      <c r="V5817" s="122">
        <v>2.1838761989000002E-2</v>
      </c>
      <c r="W5817" s="122">
        <v>9.3362009523500003E-2</v>
      </c>
      <c r="X5817" s="122">
        <v>1.38602220455E-2</v>
      </c>
      <c r="Y5817" s="122">
        <v>1.9187894140500001E-2</v>
      </c>
      <c r="Z5817" s="122">
        <v>1.9183027839499999E-2</v>
      </c>
      <c r="AA5817" s="122">
        <v>1.91593236955E-2</v>
      </c>
      <c r="AB5817" s="122">
        <v>6.4209140341999996E-2</v>
      </c>
      <c r="AC5817" s="122">
        <v>1.3859314871000001E-2</v>
      </c>
      <c r="AD5817" s="122">
        <v>1.6509174791999998E-2</v>
      </c>
      <c r="AE5817" s="122">
        <v>1.65101819775E-2</v>
      </c>
      <c r="AF5817" s="122">
        <v>1.6509430278499999E-2</v>
      </c>
      <c r="AG5817" s="122">
        <v>1.6511849490000001E-2</v>
      </c>
      <c r="AH5817" s="122">
        <v>1.6510082761500001E-2</v>
      </c>
      <c r="AI5817" s="122">
        <v>1.91601447715E-2</v>
      </c>
      <c r="AJ5817" s="122">
        <v>1.3860165600499999E-2</v>
      </c>
      <c r="AK5817" s="122">
        <v>1.3858923015499999E-2</v>
      </c>
      <c r="AL5817" s="122">
        <v>0</v>
      </c>
    </row>
    <row r="5818" spans="1:38" hidden="1" x14ac:dyDescent="0.25">
      <c r="A5818" s="122" t="s">
        <v>2298</v>
      </c>
      <c r="B5818" s="122">
        <v>1</v>
      </c>
      <c r="C5818" s="122" t="s">
        <v>2299</v>
      </c>
      <c r="D5818" s="122" t="s">
        <v>2142</v>
      </c>
      <c r="E5818" s="122">
        <v>105</v>
      </c>
      <c r="F5818" s="122">
        <v>0.15464823497800001</v>
      </c>
      <c r="G5818" s="122">
        <v>8.6142897331500004E-2</v>
      </c>
      <c r="H5818" s="122">
        <v>3.5394596978499997E-2</v>
      </c>
      <c r="I5818" s="122">
        <v>2.4786606566E-2</v>
      </c>
      <c r="J5818" s="122">
        <v>2.7443733582000002E-2</v>
      </c>
      <c r="K5818" s="122">
        <v>3.9103281677499997E-2</v>
      </c>
      <c r="L5818" s="122">
        <v>4.0842743055500001E-2</v>
      </c>
      <c r="M5818" s="122">
        <v>2.4775645026499999E-2</v>
      </c>
      <c r="N5818" s="122">
        <v>4.8640400358999997E-2</v>
      </c>
      <c r="O5818" s="122">
        <v>2.48077819475E-2</v>
      </c>
      <c r="P5818" s="122">
        <v>5.3981537766499998E-2</v>
      </c>
      <c r="Q5818" s="122">
        <v>2.4812988826500001E-2</v>
      </c>
      <c r="R5818" s="122">
        <v>3.0107302217999999E-2</v>
      </c>
      <c r="S5818" s="122">
        <v>7.1177571676500004E-2</v>
      </c>
      <c r="T5818" s="122">
        <v>3.6730683995500002E-2</v>
      </c>
      <c r="U5818" s="122">
        <v>5.6611850890000003E-2</v>
      </c>
      <c r="V5818" s="122">
        <v>0.112341082074</v>
      </c>
      <c r="W5818" s="122">
        <v>7.6161224322499999E-2</v>
      </c>
      <c r="X5818" s="122">
        <v>2.4806585180999999E-2</v>
      </c>
      <c r="Y5818" s="122">
        <v>4.3561369893499999E-2</v>
      </c>
      <c r="Z5818" s="122">
        <v>8.3298437124999999E-2</v>
      </c>
      <c r="AA5818" s="122">
        <v>0.48857080211300002</v>
      </c>
      <c r="AB5818" s="122">
        <v>0.178557904445</v>
      </c>
      <c r="AC5818" s="122">
        <v>3.01363741225E-2</v>
      </c>
      <c r="AD5818" s="122">
        <v>2.7469827443E-2</v>
      </c>
      <c r="AE5818" s="122">
        <v>4.3388389420999998E-2</v>
      </c>
      <c r="AF5818" s="122">
        <v>3.0155255531499999E-2</v>
      </c>
      <c r="AG5818" s="122">
        <v>2.4849880298000001E-2</v>
      </c>
      <c r="AH5818" s="122">
        <v>6.9907723847500006E-2</v>
      </c>
      <c r="AI5818" s="122">
        <v>3.0115838053499999E-2</v>
      </c>
      <c r="AJ5818" s="122">
        <v>3.5419245847500003E-2</v>
      </c>
      <c r="AK5818" s="122">
        <v>0.16261194101650001</v>
      </c>
      <c r="AL5818" s="122">
        <v>0</v>
      </c>
    </row>
    <row r="5819" spans="1:38" hidden="1" x14ac:dyDescent="0.25">
      <c r="A5819" s="122" t="s">
        <v>2298</v>
      </c>
      <c r="B5819" s="122">
        <v>1</v>
      </c>
      <c r="C5819" s="122" t="s">
        <v>2299</v>
      </c>
      <c r="D5819" s="122" t="s">
        <v>2143</v>
      </c>
      <c r="E5819" s="122">
        <v>105</v>
      </c>
      <c r="F5819" s="122">
        <v>2.65E-3</v>
      </c>
      <c r="G5819" s="122">
        <v>4.3997685000000002E-2</v>
      </c>
      <c r="H5819" s="122">
        <v>1.18455E-2</v>
      </c>
      <c r="I5819" s="122">
        <v>0</v>
      </c>
      <c r="J5819" s="122">
        <v>4.8845859999999998E-2</v>
      </c>
      <c r="K5819" s="122">
        <v>1.06E-2</v>
      </c>
      <c r="L5819" s="122">
        <v>7.9500000000000005E-3</v>
      </c>
      <c r="M5819" s="122">
        <v>2.65E-3</v>
      </c>
      <c r="N5819" s="122">
        <v>0</v>
      </c>
      <c r="O5819" s="122">
        <v>1.06E-2</v>
      </c>
      <c r="P5819" s="122">
        <v>1.638707E-2</v>
      </c>
      <c r="Q5819" s="122">
        <v>2.65E-3</v>
      </c>
      <c r="R5819" s="122">
        <v>1.06E-2</v>
      </c>
      <c r="S5819" s="122">
        <v>2.14279E-2</v>
      </c>
      <c r="T5819" s="122">
        <v>2.6499999999999999E-2</v>
      </c>
      <c r="U5819" s="122">
        <v>3.4881420000000003E-2</v>
      </c>
      <c r="V5819" s="122">
        <v>2.958036E-2</v>
      </c>
      <c r="W5819" s="122">
        <v>2.4688195E-2</v>
      </c>
      <c r="X5819" s="122">
        <v>1.325E-2</v>
      </c>
      <c r="Y5819" s="122">
        <v>3.7591044999999997E-2</v>
      </c>
      <c r="Z5819" s="122">
        <v>6.6989615000000002E-2</v>
      </c>
      <c r="AA5819" s="122">
        <v>4.5380719999999999E-2</v>
      </c>
      <c r="AB5819" s="122">
        <v>2.6816675000000002E-2</v>
      </c>
      <c r="AC5819" s="122">
        <v>1.8570405000000002E-2</v>
      </c>
      <c r="AD5819" s="122">
        <v>2.12E-2</v>
      </c>
      <c r="AE5819" s="122">
        <v>2.9241133977000001E-2</v>
      </c>
      <c r="AF5819" s="122">
        <v>2.39330484825E-2</v>
      </c>
      <c r="AG5819" s="122">
        <v>2.6588513921999998E-2</v>
      </c>
      <c r="AH5819" s="122">
        <v>2.3934819530500001E-2</v>
      </c>
      <c r="AI5819" s="122">
        <v>4.5137316784500003E-2</v>
      </c>
      <c r="AJ5819" s="122">
        <v>1.86356287345E-2</v>
      </c>
      <c r="AK5819" s="122">
        <v>7.4286769771500005E-2</v>
      </c>
      <c r="AL5819" s="122">
        <v>0</v>
      </c>
    </row>
    <row r="5820" spans="1:38" hidden="1" x14ac:dyDescent="0.25">
      <c r="A5820" s="122" t="s">
        <v>2298</v>
      </c>
      <c r="B5820" s="122">
        <v>1</v>
      </c>
      <c r="C5820" s="122" t="s">
        <v>2299</v>
      </c>
      <c r="D5820" s="122" t="s">
        <v>2177</v>
      </c>
      <c r="E5820" s="122">
        <v>105</v>
      </c>
      <c r="F5820" s="122">
        <v>0</v>
      </c>
      <c r="G5820" s="122">
        <v>0</v>
      </c>
      <c r="H5820" s="122">
        <v>0</v>
      </c>
      <c r="I5820" s="122">
        <v>0</v>
      </c>
      <c r="J5820" s="122">
        <v>0</v>
      </c>
      <c r="K5820" s="122">
        <v>0</v>
      </c>
      <c r="L5820" s="122">
        <v>0</v>
      </c>
      <c r="M5820" s="122">
        <v>0</v>
      </c>
      <c r="N5820" s="122">
        <v>0</v>
      </c>
      <c r="O5820" s="122">
        <v>0</v>
      </c>
      <c r="P5820" s="122">
        <v>0</v>
      </c>
      <c r="Q5820" s="122">
        <v>0</v>
      </c>
      <c r="R5820" s="122">
        <v>0</v>
      </c>
      <c r="S5820" s="122">
        <v>0</v>
      </c>
      <c r="T5820" s="122">
        <v>0</v>
      </c>
      <c r="U5820" s="122">
        <v>0</v>
      </c>
      <c r="V5820" s="122">
        <v>0</v>
      </c>
      <c r="W5820" s="122">
        <v>0</v>
      </c>
      <c r="X5820" s="122">
        <v>0</v>
      </c>
      <c r="Y5820" s="122">
        <v>0</v>
      </c>
      <c r="Z5820" s="122">
        <v>0</v>
      </c>
      <c r="AA5820" s="122">
        <v>0</v>
      </c>
      <c r="AB5820" s="122">
        <v>0</v>
      </c>
      <c r="AC5820" s="122">
        <v>0</v>
      </c>
      <c r="AD5820" s="122">
        <v>0</v>
      </c>
      <c r="AE5820" s="122">
        <v>0</v>
      </c>
      <c r="AF5820" s="122">
        <v>0</v>
      </c>
      <c r="AG5820" s="122">
        <v>0</v>
      </c>
      <c r="AH5820" s="122">
        <v>0</v>
      </c>
      <c r="AI5820" s="122">
        <v>0</v>
      </c>
      <c r="AJ5820" s="122">
        <v>0</v>
      </c>
      <c r="AK5820" s="122">
        <v>0</v>
      </c>
      <c r="AL5820" s="122">
        <v>0</v>
      </c>
    </row>
    <row r="5821" spans="1:38" hidden="1" x14ac:dyDescent="0.25">
      <c r="A5821" s="122" t="s">
        <v>2298</v>
      </c>
      <c r="B5821" s="122">
        <v>1</v>
      </c>
      <c r="C5821" s="122" t="s">
        <v>2299</v>
      </c>
      <c r="D5821" s="122" t="s">
        <v>2144</v>
      </c>
      <c r="E5821" s="122">
        <v>105</v>
      </c>
      <c r="F5821" s="122">
        <v>1.49872430895E-2</v>
      </c>
      <c r="G5821" s="122">
        <v>1.2240920624499999E-2</v>
      </c>
      <c r="H5821" s="122">
        <v>1.54827895385E-2</v>
      </c>
      <c r="I5821" s="122">
        <v>1.495906397E-2</v>
      </c>
      <c r="J5821" s="122">
        <v>2.0540461958000002E-2</v>
      </c>
      <c r="K5821" s="122">
        <v>2.57655780725E-2</v>
      </c>
      <c r="L5821" s="122">
        <v>4.1675648337500003E-2</v>
      </c>
      <c r="M5821" s="122">
        <v>3.9424321810499999E-2</v>
      </c>
      <c r="N5821" s="122">
        <v>4.1068206804499997E-2</v>
      </c>
      <c r="O5821" s="122">
        <v>5.9528926635E-2</v>
      </c>
      <c r="P5821" s="122">
        <v>5.5172934650999997E-2</v>
      </c>
      <c r="Q5821" s="122">
        <v>5.5631737048E-2</v>
      </c>
      <c r="R5821" s="122">
        <v>5.9672057507500001E-2</v>
      </c>
      <c r="S5821" s="122">
        <v>5.9541250619000001E-2</v>
      </c>
      <c r="T5821" s="122">
        <v>5.3114495317E-2</v>
      </c>
      <c r="U5821" s="122">
        <v>7.4997604208000002E-2</v>
      </c>
      <c r="V5821" s="122">
        <v>6.9925103633999994E-2</v>
      </c>
      <c r="W5821" s="122">
        <v>6.2090641699500002E-2</v>
      </c>
      <c r="X5821" s="122">
        <v>9.2040528564499999E-2</v>
      </c>
      <c r="Y5821" s="122">
        <v>6.5413083465999999E-2</v>
      </c>
      <c r="Z5821" s="122">
        <v>9.8109347545000003E-2</v>
      </c>
      <c r="AA5821" s="122">
        <v>8.2020413277499996E-2</v>
      </c>
      <c r="AB5821" s="122">
        <v>5.5822318051999997E-2</v>
      </c>
      <c r="AC5821" s="122">
        <v>9.9007719645999998E-2</v>
      </c>
      <c r="AD5821" s="122">
        <v>0.1045161119095</v>
      </c>
      <c r="AE5821" s="122">
        <v>8.0818224957000001E-2</v>
      </c>
      <c r="AF5821" s="122">
        <v>7.8467748520999997E-2</v>
      </c>
      <c r="AG5821" s="122">
        <v>6.8150990405500003E-2</v>
      </c>
      <c r="AH5821" s="122">
        <v>8.1688679732000002E-2</v>
      </c>
      <c r="AI5821" s="122">
        <v>6.8804699189499996E-2</v>
      </c>
      <c r="AJ5821" s="122">
        <v>6.6411265246499998E-2</v>
      </c>
      <c r="AK5821" s="122">
        <v>6.4082044487000001E-2</v>
      </c>
      <c r="AL5821" s="122">
        <v>0</v>
      </c>
    </row>
    <row r="5822" spans="1:38" hidden="1" x14ac:dyDescent="0.25">
      <c r="A5822" s="122" t="s">
        <v>2298</v>
      </c>
      <c r="B5822" s="122">
        <v>1</v>
      </c>
      <c r="C5822" s="122" t="s">
        <v>2299</v>
      </c>
      <c r="D5822" s="122" t="s">
        <v>2145</v>
      </c>
      <c r="E5822" s="122">
        <v>105</v>
      </c>
      <c r="F5822" s="122">
        <v>2.5785136E-2</v>
      </c>
      <c r="G5822" s="122">
        <v>5.8577307289E-2</v>
      </c>
      <c r="H5822" s="122">
        <v>5.6693708329999997E-3</v>
      </c>
      <c r="I5822" s="122">
        <v>1.089733E-5</v>
      </c>
      <c r="J5822" s="122">
        <v>0.16470810749949999</v>
      </c>
      <c r="K5822" s="122">
        <v>3.2636581150000002E-4</v>
      </c>
      <c r="L5822" s="122">
        <v>3.25166485895E-2</v>
      </c>
      <c r="M5822" s="122">
        <v>3.5851902470000001E-3</v>
      </c>
      <c r="N5822" s="122">
        <v>5.4238801859999998E-2</v>
      </c>
      <c r="O5822" s="122">
        <v>3.7978931648000001E-2</v>
      </c>
      <c r="P5822" s="122">
        <v>1.0218383433525</v>
      </c>
      <c r="Q5822" s="122">
        <v>0.25389510806100002</v>
      </c>
      <c r="R5822" s="122">
        <v>4.2168632581000003E-2</v>
      </c>
      <c r="S5822" s="122">
        <v>0.94860076886849998</v>
      </c>
      <c r="T5822" s="122">
        <v>8.2529039570000007E-3</v>
      </c>
      <c r="U5822" s="122">
        <v>8.6286667145499998E-2</v>
      </c>
      <c r="V5822" s="122">
        <v>0.48124874499999998</v>
      </c>
      <c r="W5822" s="122">
        <v>0.93041658999999999</v>
      </c>
      <c r="X5822" s="122">
        <v>3.2166495000000003E-2</v>
      </c>
      <c r="Y5822" s="122">
        <v>4.2779215000000002E-2</v>
      </c>
      <c r="Z5822" s="122">
        <v>1.5140775E-2</v>
      </c>
      <c r="AA5822" s="122">
        <v>0.1276399</v>
      </c>
      <c r="AB5822" s="122">
        <v>0.39070619499999998</v>
      </c>
      <c r="AC5822" s="122">
        <v>9.3344394999999997E-2</v>
      </c>
      <c r="AD5822" s="122">
        <v>8.1365599999999993E-3</v>
      </c>
      <c r="AE5822" s="122">
        <v>0.42796820918950002</v>
      </c>
      <c r="AF5822" s="122">
        <v>7.6405482427999993E-2</v>
      </c>
      <c r="AG5822" s="122">
        <v>1.1402470090829999</v>
      </c>
      <c r="AH5822" s="122">
        <v>0.13774158885900001</v>
      </c>
      <c r="AI5822" s="122">
        <v>4.2886017923499997E-2</v>
      </c>
      <c r="AJ5822" s="122">
        <v>0.127318007521</v>
      </c>
      <c r="AK5822" s="122">
        <v>0.58336676654550002</v>
      </c>
      <c r="AL5822" s="122">
        <v>0</v>
      </c>
    </row>
    <row r="5823" spans="1:38" hidden="1" x14ac:dyDescent="0.25">
      <c r="A5823" s="122" t="s">
        <v>2298</v>
      </c>
      <c r="B5823" s="122">
        <v>1</v>
      </c>
      <c r="C5823" s="122" t="s">
        <v>2299</v>
      </c>
      <c r="D5823" s="122" t="s">
        <v>2146</v>
      </c>
      <c r="E5823" s="122">
        <v>105</v>
      </c>
      <c r="F5823" s="122">
        <v>8.6775529155000003E-3</v>
      </c>
      <c r="G5823" s="122">
        <v>5.9202964709999997E-3</v>
      </c>
      <c r="H5823" s="122">
        <v>8.1780352030000007E-3</v>
      </c>
      <c r="I5823" s="122">
        <v>1.4149151810499999E-2</v>
      </c>
      <c r="J5823" s="122">
        <v>1.44130297475E-2</v>
      </c>
      <c r="K5823" s="122">
        <v>1.7060246558500001E-2</v>
      </c>
      <c r="L5823" s="122">
        <v>2.41237669155E-2</v>
      </c>
      <c r="M5823" s="122">
        <v>2.6297722478999998E-2</v>
      </c>
      <c r="N5823" s="122">
        <v>3.1764575383000003E-2</v>
      </c>
      <c r="O5823" s="122">
        <v>4.7717032716000002E-2</v>
      </c>
      <c r="P5823" s="122">
        <v>6.1324664764499999E-2</v>
      </c>
      <c r="Q5823" s="122">
        <v>4.5473836177000002E-2</v>
      </c>
      <c r="R5823" s="122">
        <v>4.3079515226000002E-2</v>
      </c>
      <c r="S5823" s="122">
        <v>4.08209062075E-2</v>
      </c>
      <c r="T5823" s="122">
        <v>3.3773510199499999E-2</v>
      </c>
      <c r="U5823" s="122">
        <v>3.38034063335E-2</v>
      </c>
      <c r="V5823" s="122">
        <v>3.9261332182499997E-2</v>
      </c>
      <c r="W5823" s="122">
        <v>5.0035072012500001E-2</v>
      </c>
      <c r="X5823" s="122">
        <v>4.2576758100500003E-2</v>
      </c>
      <c r="Y5823" s="122">
        <v>3.9598746983500001E-2</v>
      </c>
      <c r="Z5823" s="122">
        <v>4.2420407225999997E-2</v>
      </c>
      <c r="AA5823" s="122">
        <v>4.7919441862500002E-2</v>
      </c>
      <c r="AB5823" s="122">
        <v>3.9986129866499999E-2</v>
      </c>
      <c r="AC5823" s="122">
        <v>4.2595944895499997E-2</v>
      </c>
      <c r="AD5823" s="122">
        <v>3.75096348005E-2</v>
      </c>
      <c r="AE5823" s="122">
        <v>4.291838823E-2</v>
      </c>
      <c r="AF5823" s="122">
        <v>0.12783526844099999</v>
      </c>
      <c r="AG5823" s="122">
        <v>4.8421722041000002E-2</v>
      </c>
      <c r="AH5823" s="122">
        <v>3.7927232797999998E-2</v>
      </c>
      <c r="AI5823" s="122">
        <v>4.0724278356499999E-2</v>
      </c>
      <c r="AJ5823" s="122">
        <v>4.0863778490499998E-2</v>
      </c>
      <c r="AK5823" s="122">
        <v>4.3654338333000003E-2</v>
      </c>
      <c r="AL5823" s="122">
        <v>0</v>
      </c>
    </row>
    <row r="5824" spans="1:38" hidden="1" x14ac:dyDescent="0.25">
      <c r="A5824" s="122" t="s">
        <v>2298</v>
      </c>
      <c r="B5824" s="122">
        <v>1</v>
      </c>
      <c r="C5824" s="122" t="s">
        <v>2299</v>
      </c>
      <c r="D5824" s="122" t="s">
        <v>2147</v>
      </c>
      <c r="E5824" s="122">
        <v>105</v>
      </c>
      <c r="F5824" s="122">
        <v>1.1501000000000001E-5</v>
      </c>
      <c r="G5824" s="122">
        <v>1.4692289E-5</v>
      </c>
      <c r="H5824" s="122">
        <v>4.5602583300000002E-4</v>
      </c>
      <c r="I5824" s="122">
        <v>6.5005938949999999E-4</v>
      </c>
      <c r="J5824" s="122">
        <v>9.8236249950000003E-4</v>
      </c>
      <c r="K5824" s="122">
        <v>2.5358115000000001E-6</v>
      </c>
      <c r="L5824" s="122">
        <v>2.4735894999999999E-6</v>
      </c>
      <c r="M5824" s="122">
        <v>1.000645247E-3</v>
      </c>
      <c r="N5824" s="122">
        <v>2.6121686000000002E-4</v>
      </c>
      <c r="O5824" s="122">
        <v>1.3060981648E-2</v>
      </c>
      <c r="P5824" s="122">
        <v>2.161605E-3</v>
      </c>
      <c r="Q5824" s="122">
        <v>0</v>
      </c>
      <c r="R5824" s="122">
        <v>6.27679E-3</v>
      </c>
      <c r="S5824" s="122">
        <v>1.12042E-3</v>
      </c>
      <c r="T5824" s="122">
        <v>4.540245E-3</v>
      </c>
      <c r="U5824" s="122">
        <v>1.1445349999999999E-3</v>
      </c>
      <c r="V5824" s="122">
        <v>4.1626199999999997E-3</v>
      </c>
      <c r="W5824" s="122">
        <v>5.5040500000000001E-4</v>
      </c>
      <c r="X5824" s="122">
        <v>4.1790499999999999E-4</v>
      </c>
      <c r="Y5824" s="122">
        <v>2.87843E-3</v>
      </c>
      <c r="Z5824" s="122">
        <v>1.2428499999999999E-4</v>
      </c>
      <c r="AA5824" s="122">
        <v>6.6647500000000003E-4</v>
      </c>
      <c r="AB5824" s="122">
        <v>3.8459449999999999E-3</v>
      </c>
      <c r="AC5824" s="122">
        <v>0</v>
      </c>
      <c r="AD5824" s="122">
        <v>1.06E-4</v>
      </c>
      <c r="AE5824" s="122">
        <v>3.5199780399999998E-4</v>
      </c>
      <c r="AF5824" s="122">
        <v>3.2076821649999998E-4</v>
      </c>
      <c r="AG5824" s="122">
        <v>2.9918780634999999E-3</v>
      </c>
      <c r="AH5824" s="122">
        <v>2.9776087145E-3</v>
      </c>
      <c r="AI5824" s="122">
        <v>3.3725418450000002E-4</v>
      </c>
      <c r="AJ5824" s="122">
        <v>2.9807342835E-3</v>
      </c>
      <c r="AK5824" s="122">
        <v>2.9851414454999999E-3</v>
      </c>
      <c r="AL5824" s="122">
        <v>0</v>
      </c>
    </row>
    <row r="5825" spans="1:38" hidden="1" x14ac:dyDescent="0.25">
      <c r="A5825" s="122" t="s">
        <v>2298</v>
      </c>
      <c r="B5825" s="122">
        <v>1</v>
      </c>
      <c r="C5825" s="122" t="s">
        <v>2299</v>
      </c>
      <c r="D5825" s="122" t="s">
        <v>475</v>
      </c>
      <c r="E5825" s="122">
        <v>105</v>
      </c>
      <c r="F5825" s="122">
        <v>4.6046400000000001E-3</v>
      </c>
      <c r="G5825" s="122">
        <v>8.6999500000000003E-4</v>
      </c>
      <c r="H5825" s="122">
        <v>0</v>
      </c>
      <c r="I5825" s="122">
        <v>0</v>
      </c>
      <c r="J5825" s="122">
        <v>4.6030499999999999E-4</v>
      </c>
      <c r="K5825" s="122">
        <v>7.4369600000000003E-3</v>
      </c>
      <c r="L5825" s="122">
        <v>2.22017E-3</v>
      </c>
      <c r="M5825" s="122">
        <v>1.1045199999999999E-3</v>
      </c>
      <c r="N5825" s="122">
        <v>1.2831299999999999E-3</v>
      </c>
      <c r="O5825" s="122">
        <v>1.516065E-3</v>
      </c>
      <c r="P5825" s="122">
        <v>4.9931300000000001E-3</v>
      </c>
      <c r="Q5825" s="122">
        <v>0</v>
      </c>
      <c r="R5825" s="122">
        <v>4.23311E-3</v>
      </c>
      <c r="S5825" s="122">
        <v>0</v>
      </c>
      <c r="T5825" s="122">
        <v>0</v>
      </c>
      <c r="U5825" s="122">
        <v>0</v>
      </c>
      <c r="V5825" s="122">
        <v>4.4708415000000001E-2</v>
      </c>
      <c r="W5825" s="122">
        <v>8.0718999999999995E-4</v>
      </c>
      <c r="X5825" s="122">
        <v>1.3215550000000001E-3</v>
      </c>
      <c r="Y5825" s="122">
        <v>2.65E-3</v>
      </c>
      <c r="Z5825" s="122">
        <v>0</v>
      </c>
      <c r="AA5825" s="122">
        <v>3.55259E-3</v>
      </c>
      <c r="AB5825" s="122">
        <v>0.118436185</v>
      </c>
      <c r="AC5825" s="122">
        <v>0</v>
      </c>
      <c r="AD5825" s="122">
        <v>0</v>
      </c>
      <c r="AE5825" s="122">
        <v>9.0939811764999996E-3</v>
      </c>
      <c r="AF5825" s="122">
        <v>8.2871543589999996E-3</v>
      </c>
      <c r="AG5825" s="122">
        <v>8.8325342170000008E-3</v>
      </c>
      <c r="AH5825" s="122">
        <v>8.4638811365E-3</v>
      </c>
      <c r="AI5825" s="122">
        <v>8.7130746019999997E-3</v>
      </c>
      <c r="AJ5825" s="122">
        <v>8.5446306644999994E-3</v>
      </c>
      <c r="AK5825" s="122">
        <v>1.6608491438999999E-2</v>
      </c>
      <c r="AL5825" s="122">
        <v>0</v>
      </c>
    </row>
    <row r="5826" spans="1:38" hidden="1" x14ac:dyDescent="0.25">
      <c r="A5826" s="122" t="s">
        <v>2298</v>
      </c>
      <c r="B5826" s="122">
        <v>1</v>
      </c>
      <c r="C5826" s="122" t="s">
        <v>2299</v>
      </c>
      <c r="D5826" s="122" t="s">
        <v>2148</v>
      </c>
      <c r="E5826" s="122">
        <v>105</v>
      </c>
      <c r="F5826" s="122">
        <v>0</v>
      </c>
      <c r="G5826" s="122">
        <v>0</v>
      </c>
      <c r="H5826" s="122">
        <v>0</v>
      </c>
      <c r="I5826" s="122">
        <v>0</v>
      </c>
      <c r="J5826" s="122">
        <v>0</v>
      </c>
      <c r="K5826" s="122">
        <v>0</v>
      </c>
      <c r="L5826" s="122">
        <v>0</v>
      </c>
      <c r="M5826" s="122">
        <v>0</v>
      </c>
      <c r="N5826" s="122">
        <v>0</v>
      </c>
      <c r="O5826" s="122">
        <v>0</v>
      </c>
      <c r="P5826" s="122">
        <v>0</v>
      </c>
      <c r="Q5826" s="122">
        <v>0</v>
      </c>
      <c r="R5826" s="122">
        <v>0</v>
      </c>
      <c r="S5826" s="122">
        <v>0</v>
      </c>
      <c r="T5826" s="122">
        <v>0</v>
      </c>
      <c r="U5826" s="122">
        <v>0</v>
      </c>
      <c r="V5826" s="122">
        <v>0</v>
      </c>
      <c r="W5826" s="122">
        <v>0</v>
      </c>
      <c r="X5826" s="122">
        <v>0</v>
      </c>
      <c r="Y5826" s="122">
        <v>0</v>
      </c>
      <c r="Z5826" s="122">
        <v>0</v>
      </c>
      <c r="AA5826" s="122">
        <v>0</v>
      </c>
      <c r="AB5826" s="122">
        <v>0</v>
      </c>
      <c r="AC5826" s="122">
        <v>0</v>
      </c>
      <c r="AD5826" s="122">
        <v>0</v>
      </c>
      <c r="AE5826" s="122">
        <v>0</v>
      </c>
      <c r="AF5826" s="122">
        <v>0</v>
      </c>
      <c r="AG5826" s="122">
        <v>0</v>
      </c>
      <c r="AH5826" s="122">
        <v>0</v>
      </c>
      <c r="AI5826" s="122">
        <v>0</v>
      </c>
      <c r="AJ5826" s="122">
        <v>0</v>
      </c>
      <c r="AK5826" s="122">
        <v>0</v>
      </c>
      <c r="AL5826" s="122">
        <v>0</v>
      </c>
    </row>
    <row r="5827" spans="1:38" hidden="1" x14ac:dyDescent="0.25">
      <c r="A5827" s="122" t="s">
        <v>2298</v>
      </c>
      <c r="B5827" s="122">
        <v>1</v>
      </c>
      <c r="C5827" s="122" t="s">
        <v>2299</v>
      </c>
      <c r="D5827" s="122" t="s">
        <v>2149</v>
      </c>
      <c r="E5827" s="122">
        <v>105</v>
      </c>
      <c r="F5827" s="122">
        <v>2.6636453270000001E-3</v>
      </c>
      <c r="G5827" s="122">
        <v>2.6646922889999999E-3</v>
      </c>
      <c r="H5827" s="122">
        <v>1.1160700833E-2</v>
      </c>
      <c r="I5827" s="122">
        <v>2.6608973300000002E-3</v>
      </c>
      <c r="J5827" s="122">
        <v>1.3403196499999999E-5</v>
      </c>
      <c r="K5827" s="122">
        <v>1.06135243545E-2</v>
      </c>
      <c r="L5827" s="122">
        <v>5.3087949790000004E-3</v>
      </c>
      <c r="M5827" s="122">
        <v>3.207664834E-3</v>
      </c>
      <c r="N5827" s="122">
        <v>2.6609972084999998E-3</v>
      </c>
      <c r="O5827" s="122">
        <v>5.3563125E-3</v>
      </c>
      <c r="P5827" s="122">
        <v>5.7872024999999996E-6</v>
      </c>
      <c r="Q5827" s="122">
        <v>5.3145044304999996E-3</v>
      </c>
      <c r="R5827" s="122">
        <v>2.697401398E-3</v>
      </c>
      <c r="S5827" s="122">
        <v>4.1976000000000003E-6</v>
      </c>
      <c r="T5827" s="122">
        <v>2.6541888550000001E-3</v>
      </c>
      <c r="U5827" s="122">
        <v>6.3055954999999996E-6</v>
      </c>
      <c r="V5827" s="122">
        <v>2.6598764175000001E-3</v>
      </c>
      <c r="W5827" s="122">
        <v>7.9694326355000001E-3</v>
      </c>
      <c r="X5827" s="122">
        <v>2.6677817385E-3</v>
      </c>
      <c r="Y5827" s="122">
        <v>1.0709603999999999E-5</v>
      </c>
      <c r="Z5827" s="122">
        <v>3.8116460500000002E-5</v>
      </c>
      <c r="AA5827" s="122">
        <v>7.0367835E-6</v>
      </c>
      <c r="AB5827" s="122">
        <v>9.1858274999999996E-6</v>
      </c>
      <c r="AC5827" s="122">
        <v>4.7804674999999996E-6</v>
      </c>
      <c r="AD5827" s="122">
        <v>6.9453055000000003E-6</v>
      </c>
      <c r="AE5827" s="122">
        <v>8.3174224999999992E-6</v>
      </c>
      <c r="AF5827" s="122">
        <v>1.1538683E-5</v>
      </c>
      <c r="AG5827" s="122">
        <v>7.7002639999999996E-6</v>
      </c>
      <c r="AH5827" s="122">
        <v>6.5179930000000001E-6</v>
      </c>
      <c r="AI5827" s="122">
        <v>5.3030890785000003E-3</v>
      </c>
      <c r="AJ5827" s="122">
        <v>2.6611865509999998E-3</v>
      </c>
      <c r="AK5827" s="122">
        <v>2.6598182235000002E-3</v>
      </c>
      <c r="AL5827" s="122">
        <v>0</v>
      </c>
    </row>
    <row r="5828" spans="1:38" hidden="1" x14ac:dyDescent="0.25">
      <c r="A5828" s="122" t="s">
        <v>2298</v>
      </c>
      <c r="B5828" s="122">
        <v>1</v>
      </c>
      <c r="C5828" s="122" t="s">
        <v>2299</v>
      </c>
      <c r="D5828" s="122" t="s">
        <v>2150</v>
      </c>
      <c r="E5828" s="122">
        <v>105</v>
      </c>
      <c r="F5828" s="122">
        <v>1.409376E-2</v>
      </c>
      <c r="G5828" s="122">
        <v>2.9004249999999999E-3</v>
      </c>
      <c r="H5828" s="122">
        <v>3.1023285000000001E-2</v>
      </c>
      <c r="I5828" s="122">
        <v>0.10520446999999999</v>
      </c>
      <c r="J5828" s="122">
        <v>7.9143574999999994E-2</v>
      </c>
      <c r="K5828" s="122">
        <v>8.9138314999999996E-2</v>
      </c>
      <c r="L5828" s="122">
        <v>7.8825309999999996E-2</v>
      </c>
      <c r="M5828" s="122">
        <v>3.5553990000000001E-2</v>
      </c>
      <c r="N5828" s="122">
        <v>2.2374214999999999E-2</v>
      </c>
      <c r="O5828" s="122">
        <v>3.7572759999999997E-2</v>
      </c>
      <c r="P5828" s="122">
        <v>0.17848518499999999</v>
      </c>
      <c r="Q5828" s="122">
        <v>1.8687800000000001E-2</v>
      </c>
      <c r="R5828" s="122">
        <v>0.16514640999999999</v>
      </c>
      <c r="S5828" s="122">
        <v>0.16205677499999999</v>
      </c>
      <c r="T5828" s="122">
        <v>8.4824380000000005E-2</v>
      </c>
      <c r="U5828" s="122">
        <v>7.7184164999999999E-2</v>
      </c>
      <c r="V5828" s="122">
        <v>0.10938564000000001</v>
      </c>
      <c r="W5828" s="122">
        <v>2.4363304999999998E-2</v>
      </c>
      <c r="X5828" s="122">
        <v>4.6746530000000001E-2</v>
      </c>
      <c r="Y5828" s="122">
        <v>8.9545885000000006E-2</v>
      </c>
      <c r="Z5828" s="122">
        <v>3.6190519999999997E-2</v>
      </c>
      <c r="AA5828" s="122">
        <v>0.36644252999999999</v>
      </c>
      <c r="AB5828" s="122">
        <v>0.29801555499999999</v>
      </c>
      <c r="AC5828" s="122">
        <v>0.21765828000000001</v>
      </c>
      <c r="AD5828" s="122">
        <v>2.395547E-2</v>
      </c>
      <c r="AE5828" s="122">
        <v>1.51369460945E-2</v>
      </c>
      <c r="AF5828" s="122">
        <v>4.6769534411500002E-2</v>
      </c>
      <c r="AG5828" s="122">
        <v>4.9532697441000001E-2</v>
      </c>
      <c r="AH5828" s="122">
        <v>0.12100620415750001</v>
      </c>
      <c r="AI5828" s="122">
        <v>2.8307910294999999E-2</v>
      </c>
      <c r="AJ5828" s="122">
        <v>9.1872959206500002E-2</v>
      </c>
      <c r="AK5828" s="122">
        <v>7.5996584618999996E-2</v>
      </c>
      <c r="AL5828" s="122">
        <v>0</v>
      </c>
    </row>
    <row r="5829" spans="1:38" hidden="1" x14ac:dyDescent="0.25">
      <c r="A5829" s="122" t="s">
        <v>2298</v>
      </c>
      <c r="B5829" s="122">
        <v>1</v>
      </c>
      <c r="C5829" s="122" t="s">
        <v>2299</v>
      </c>
      <c r="D5829" s="122" t="s">
        <v>2151</v>
      </c>
      <c r="E5829" s="122">
        <v>105</v>
      </c>
      <c r="F5829" s="122">
        <v>6.5136999999999997E-4</v>
      </c>
      <c r="G5829" s="122">
        <v>1.2164825000000001E-2</v>
      </c>
      <c r="H5829" s="122">
        <v>1.4286945000000001E-2</v>
      </c>
      <c r="I5829" s="122">
        <v>3.25261E-3</v>
      </c>
      <c r="J5829" s="122">
        <v>3.0237030000000002E-2</v>
      </c>
      <c r="K5829" s="122">
        <v>1.825744E-2</v>
      </c>
      <c r="L5829" s="122">
        <v>9.6191289999999999E-2</v>
      </c>
      <c r="M5829" s="122">
        <v>9.1371999999999998E-3</v>
      </c>
      <c r="N5829" s="122">
        <v>1.632188E-2</v>
      </c>
      <c r="O5829" s="122">
        <v>0.21522452</v>
      </c>
      <c r="P5829" s="122">
        <v>9.075561E-2</v>
      </c>
      <c r="Q5829" s="122">
        <v>0.103352385</v>
      </c>
      <c r="R5829" s="122">
        <v>2.7231400000000002E-3</v>
      </c>
      <c r="S5829" s="122">
        <v>6.6408999999999999E-4</v>
      </c>
      <c r="T5829" s="122">
        <v>1.4440115E-2</v>
      </c>
      <c r="U5829" s="122">
        <v>6.3013819999999998E-2</v>
      </c>
      <c r="V5829" s="122">
        <v>0.16769094000000001</v>
      </c>
      <c r="W5829" s="122">
        <v>0.104180245</v>
      </c>
      <c r="X5829" s="122">
        <v>3.524712E-2</v>
      </c>
      <c r="Y5829" s="122">
        <v>5.0437449999999997E-3</v>
      </c>
      <c r="Z5829" s="122">
        <v>2.2567400000000001E-3</v>
      </c>
      <c r="AA5829" s="122">
        <v>5.7462600000000003E-2</v>
      </c>
      <c r="AB5829" s="122">
        <v>9.3976950000000004E-2</v>
      </c>
      <c r="AC5829" s="122">
        <v>5.6244130000000003E-2</v>
      </c>
      <c r="AD5829" s="122">
        <v>1.490148E-2</v>
      </c>
      <c r="AE5829" s="122">
        <v>2.6731485768E-2</v>
      </c>
      <c r="AF5829" s="122">
        <v>3.2309842456999999E-2</v>
      </c>
      <c r="AG5829" s="122">
        <v>3.3912970239000001E-2</v>
      </c>
      <c r="AH5829" s="122">
        <v>9.1129325534499997E-2</v>
      </c>
      <c r="AI5829" s="122">
        <v>2.8261822263499999E-2</v>
      </c>
      <c r="AJ5829" s="122">
        <v>3.0416686326E-2</v>
      </c>
      <c r="AK5829" s="122">
        <v>3.07513766885E-2</v>
      </c>
      <c r="AL5829" s="122">
        <v>0</v>
      </c>
    </row>
    <row r="5830" spans="1:38" hidden="1" x14ac:dyDescent="0.25">
      <c r="A5830" s="122" t="s">
        <v>2298</v>
      </c>
      <c r="B5830" s="122">
        <v>1</v>
      </c>
      <c r="C5830" s="122" t="s">
        <v>2299</v>
      </c>
      <c r="D5830" s="122" t="s">
        <v>2152</v>
      </c>
      <c r="E5830" s="122">
        <v>105</v>
      </c>
      <c r="F5830" s="122">
        <v>1.1501000000000001E-5</v>
      </c>
      <c r="G5830" s="122">
        <v>1.0086695000000001E-6</v>
      </c>
      <c r="H5830" s="122">
        <v>1.1620832999999999E-5</v>
      </c>
      <c r="I5830" s="122">
        <v>1.089733E-5</v>
      </c>
      <c r="J5830" s="122">
        <v>1.3403196499999999E-5</v>
      </c>
      <c r="K5830" s="122">
        <v>1.3524354499999999E-5</v>
      </c>
      <c r="L5830" s="122">
        <v>8.7949790000000006E-6</v>
      </c>
      <c r="M5830" s="122">
        <v>1.5739834000000001E-5</v>
      </c>
      <c r="N5830" s="122">
        <v>1.09972085E-5</v>
      </c>
      <c r="O5830" s="122">
        <v>1.3117499999999999E-5</v>
      </c>
      <c r="P5830" s="122">
        <v>5.7872024999999996E-6</v>
      </c>
      <c r="Q5830" s="122">
        <v>1.45044305E-5</v>
      </c>
      <c r="R5830" s="122">
        <v>3.9413979999999996E-6</v>
      </c>
      <c r="S5830" s="122">
        <v>4.1976000000000003E-6</v>
      </c>
      <c r="T5830" s="122">
        <v>4.1888550000000001E-6</v>
      </c>
      <c r="U5830" s="122">
        <v>6.3055954999999996E-6</v>
      </c>
      <c r="V5830" s="122">
        <v>9.8764175000000004E-6</v>
      </c>
      <c r="W5830" s="122">
        <v>1.9432635500000001E-5</v>
      </c>
      <c r="X5830" s="122">
        <v>2.6677817385E-3</v>
      </c>
      <c r="Y5830" s="122">
        <v>1.0709603999999999E-5</v>
      </c>
      <c r="Z5830" s="122">
        <v>1.66514605E-5</v>
      </c>
      <c r="AA5830" s="122">
        <v>7.0367835E-6</v>
      </c>
      <c r="AB5830" s="122">
        <v>9.1858274999999996E-6</v>
      </c>
      <c r="AC5830" s="122">
        <v>4.7804674999999996E-6</v>
      </c>
      <c r="AD5830" s="122">
        <v>6.9453055000000003E-6</v>
      </c>
      <c r="AE5830" s="122">
        <v>2.6583174225000001E-3</v>
      </c>
      <c r="AF5830" s="122">
        <v>2.6615386830000001E-3</v>
      </c>
      <c r="AG5830" s="122">
        <v>7.7002639999999996E-6</v>
      </c>
      <c r="AH5830" s="122">
        <v>6.5179930000000001E-6</v>
      </c>
      <c r="AI5830" s="122">
        <v>3.0890785000000001E-6</v>
      </c>
      <c r="AJ5830" s="122">
        <v>1.1186551E-5</v>
      </c>
      <c r="AK5830" s="122">
        <v>9.8182234999999996E-6</v>
      </c>
      <c r="AL5830" s="122">
        <v>0</v>
      </c>
    </row>
    <row r="5831" spans="1:38" hidden="1" x14ac:dyDescent="0.25">
      <c r="A5831" s="122" t="s">
        <v>2298</v>
      </c>
      <c r="B5831" s="122">
        <v>1</v>
      </c>
      <c r="C5831" s="122" t="s">
        <v>2299</v>
      </c>
      <c r="D5831" s="122" t="s">
        <v>2206</v>
      </c>
      <c r="E5831" s="122">
        <v>105</v>
      </c>
      <c r="F5831" s="122">
        <v>1.9010360377844999</v>
      </c>
      <c r="G5831" s="122">
        <v>1.9104231717660001</v>
      </c>
      <c r="H5831" s="122">
        <v>2.1802653094564999</v>
      </c>
      <c r="I5831" s="122">
        <v>2.3183308413380002</v>
      </c>
      <c r="J5831" s="122">
        <v>2.2761690461545001</v>
      </c>
      <c r="K5831" s="122">
        <v>2.298797341008</v>
      </c>
      <c r="L5831" s="122">
        <v>2.3709295891764999</v>
      </c>
      <c r="M5831" s="122">
        <v>2.3092888330479999</v>
      </c>
      <c r="N5831" s="122">
        <v>1.9593107107275001</v>
      </c>
      <c r="O5831" s="122">
        <v>1.9959933481559999</v>
      </c>
      <c r="P5831" s="122">
        <v>2.4460370473855</v>
      </c>
      <c r="Q5831" s="122">
        <v>2.4170016803435002</v>
      </c>
      <c r="R5831" s="122">
        <v>2.1630109616339999</v>
      </c>
      <c r="S5831" s="122">
        <v>2.3057265936825</v>
      </c>
      <c r="T5831" s="122">
        <v>2.9694965084240001</v>
      </c>
      <c r="U5831" s="122">
        <v>2.9354892717754999</v>
      </c>
      <c r="V5831" s="122">
        <v>2.9862036843525002</v>
      </c>
      <c r="W5831" s="122">
        <v>3.0444187847655</v>
      </c>
      <c r="X5831" s="122">
        <v>2.9759359998644999</v>
      </c>
      <c r="Y5831" s="122">
        <v>2.8235952776675002</v>
      </c>
      <c r="Z5831" s="122">
        <v>2.062120710926</v>
      </c>
      <c r="AA5831" s="122">
        <v>2.230416123081</v>
      </c>
      <c r="AB5831" s="122">
        <v>2.0217966739944999</v>
      </c>
      <c r="AC5831" s="122">
        <v>2.1030031455225</v>
      </c>
      <c r="AD5831" s="122">
        <v>2.1062418552920001</v>
      </c>
      <c r="AE5831" s="122">
        <v>2.0540737234700002</v>
      </c>
      <c r="AF5831" s="122">
        <v>2.0402122419589999</v>
      </c>
      <c r="AG5831" s="122">
        <v>2.0649703192344999</v>
      </c>
      <c r="AH5831" s="122">
        <v>2.1011091329379998</v>
      </c>
      <c r="AI5831" s="122">
        <v>2.1369651917739998</v>
      </c>
      <c r="AJ5831" s="122">
        <v>2.164644121442</v>
      </c>
      <c r="AK5831" s="122">
        <v>2.1836325722100001</v>
      </c>
      <c r="AL5831" s="122">
        <v>0</v>
      </c>
    </row>
    <row r="5832" spans="1:38" hidden="1" x14ac:dyDescent="0.25">
      <c r="A5832" s="122" t="s">
        <v>2298</v>
      </c>
      <c r="B5832" s="122">
        <v>1</v>
      </c>
      <c r="C5832" s="122" t="s">
        <v>2299</v>
      </c>
      <c r="D5832" s="122" t="s">
        <v>2153</v>
      </c>
      <c r="E5832" s="122">
        <v>105</v>
      </c>
      <c r="F5832" s="122">
        <v>7.7973335000000007E-6</v>
      </c>
      <c r="G5832" s="122">
        <v>7.0606599999999998E-6</v>
      </c>
      <c r="H5832" s="122">
        <v>1.1620832999999999E-5</v>
      </c>
      <c r="I5832" s="122">
        <v>1.089733E-5</v>
      </c>
      <c r="J5832" s="122">
        <v>1.5158370999999999E-5</v>
      </c>
      <c r="K5832" s="122">
        <v>1.7750706999999998E-5</v>
      </c>
      <c r="L5832" s="122">
        <v>1.7589931499999999E-5</v>
      </c>
      <c r="M5832" s="122">
        <v>1.7016020999999998E-5</v>
      </c>
      <c r="N5832" s="122">
        <v>1.5879594999999999E-5</v>
      </c>
      <c r="O5832" s="122">
        <v>2.3189858499999999E-5</v>
      </c>
      <c r="P5832" s="122">
        <v>2.3209124E-5</v>
      </c>
      <c r="Q5832" s="122">
        <v>1.98690905E-5</v>
      </c>
      <c r="R5832" s="122">
        <v>1.6891656500000001E-5</v>
      </c>
      <c r="S5832" s="122">
        <v>2.0688178999999999E-5</v>
      </c>
      <c r="T5832" s="122">
        <v>1.31649615E-5</v>
      </c>
      <c r="U5832" s="122">
        <v>5.3208185060000003E-3</v>
      </c>
      <c r="V5832" s="122">
        <v>1.4764740000000001E-5</v>
      </c>
      <c r="W5832" s="122">
        <v>1.20025125E-5</v>
      </c>
      <c r="X5832" s="122">
        <v>1.0215034500000001E-5</v>
      </c>
      <c r="Y5832" s="122">
        <v>2.6603271294999998E-3</v>
      </c>
      <c r="Z5832" s="122">
        <v>9.4358285E-6</v>
      </c>
      <c r="AA5832" s="122">
        <v>9.3166844999999993E-6</v>
      </c>
      <c r="AB5832" s="122">
        <v>9.1333309999999992E-6</v>
      </c>
      <c r="AC5832" s="122">
        <v>9.30786E-6</v>
      </c>
      <c r="AD5832" s="122">
        <v>9.1677810000000002E-6</v>
      </c>
      <c r="AE5832" s="122">
        <v>1.01749665E-5</v>
      </c>
      <c r="AF5832" s="122">
        <v>9.4232674999999995E-6</v>
      </c>
      <c r="AG5832" s="122">
        <v>1.1842479E-5</v>
      </c>
      <c r="AH5832" s="122">
        <v>1.0075750500000001E-5</v>
      </c>
      <c r="AI5832" s="122">
        <v>1.01377605E-5</v>
      </c>
      <c r="AJ5832" s="122">
        <v>1.0158589499999999E-5</v>
      </c>
      <c r="AK5832" s="122">
        <v>8.9160044999999997E-6</v>
      </c>
      <c r="AL5832" s="122">
        <v>0</v>
      </c>
    </row>
    <row r="5833" spans="1:38" hidden="1" x14ac:dyDescent="0.25">
      <c r="A5833" s="122" t="s">
        <v>2298</v>
      </c>
      <c r="B5833" s="122">
        <v>1</v>
      </c>
      <c r="C5833" s="122" t="s">
        <v>2299</v>
      </c>
      <c r="D5833" s="122" t="s">
        <v>2154</v>
      </c>
      <c r="E5833" s="122">
        <v>105</v>
      </c>
      <c r="F5833" s="122">
        <v>0</v>
      </c>
      <c r="G5833" s="122">
        <v>2.5761974999999999E-2</v>
      </c>
      <c r="H5833" s="122">
        <v>2.1316600000000002E-2</v>
      </c>
      <c r="I5833" s="122">
        <v>5.3E-3</v>
      </c>
      <c r="J5833" s="122">
        <v>2.1932725E-2</v>
      </c>
      <c r="K5833" s="122">
        <v>3.2618849999999998E-2</v>
      </c>
      <c r="L5833" s="122">
        <v>5.2028774999999999E-2</v>
      </c>
      <c r="M5833" s="122">
        <v>3.5563000000000001E-3</v>
      </c>
      <c r="N5833" s="122">
        <v>3.0626049999999999E-3</v>
      </c>
      <c r="O5833" s="122">
        <v>2.65E-3</v>
      </c>
      <c r="P5833" s="122">
        <v>2.2170695000000001E-2</v>
      </c>
      <c r="Q5833" s="122">
        <v>7.3195650000000001E-3</v>
      </c>
      <c r="R5833" s="122">
        <v>1.9449675E-2</v>
      </c>
      <c r="S5833" s="122">
        <v>6.5193445000000003E-2</v>
      </c>
      <c r="T5833" s="122">
        <v>8.2141519999999996E-2</v>
      </c>
      <c r="U5833" s="122">
        <v>0.10628752499999999</v>
      </c>
      <c r="V5833" s="122">
        <v>9.0731759999999995E-2</v>
      </c>
      <c r="W5833" s="122">
        <v>8.3899794999999999E-2</v>
      </c>
      <c r="X5833" s="122">
        <v>5.0732659999999999E-2</v>
      </c>
      <c r="Y5833" s="122">
        <v>0.239901585</v>
      </c>
      <c r="Z5833" s="122">
        <v>2.9647670000000001E-2</v>
      </c>
      <c r="AA5833" s="122">
        <v>0.25336702999999999</v>
      </c>
      <c r="AB5833" s="122">
        <v>5.3692709999999998E-2</v>
      </c>
      <c r="AC5833" s="122">
        <v>3.2106339999999997E-2</v>
      </c>
      <c r="AD5833" s="122">
        <v>0.113626965</v>
      </c>
      <c r="AE5833" s="122">
        <v>5.7127858731E-2</v>
      </c>
      <c r="AF5833" s="122">
        <v>0.1138860782635</v>
      </c>
      <c r="AG5833" s="122">
        <v>0.1149282548405</v>
      </c>
      <c r="AH5833" s="122">
        <v>0.124823788778</v>
      </c>
      <c r="AI5833" s="122">
        <v>4.5799977215499998E-2</v>
      </c>
      <c r="AJ5833" s="122">
        <v>4.2828094541500002E-2</v>
      </c>
      <c r="AK5833" s="122">
        <v>0.133145673242</v>
      </c>
      <c r="AL5833" s="122">
        <v>0</v>
      </c>
    </row>
    <row r="5834" spans="1:38" hidden="1" x14ac:dyDescent="0.25">
      <c r="A5834" s="122" t="s">
        <v>2298</v>
      </c>
      <c r="B5834" s="122">
        <v>1</v>
      </c>
      <c r="C5834" s="122" t="s">
        <v>2299</v>
      </c>
      <c r="D5834" s="122" t="s">
        <v>2155</v>
      </c>
      <c r="E5834" s="122">
        <v>105</v>
      </c>
      <c r="F5834" s="122">
        <v>7.9333267617999997E-2</v>
      </c>
      <c r="G5834" s="122">
        <v>3.8511479888000001E-2</v>
      </c>
      <c r="H5834" s="122">
        <v>7.7455285016000006E-2</v>
      </c>
      <c r="I5834" s="122">
        <v>1.5161613990500001E-2</v>
      </c>
      <c r="J5834" s="122">
        <v>0.13683021654700001</v>
      </c>
      <c r="K5834" s="122">
        <v>2.8546148713499999E-2</v>
      </c>
      <c r="L5834" s="122">
        <v>0.35773661288899999</v>
      </c>
      <c r="M5834" s="122">
        <v>3.8559180524000002E-2</v>
      </c>
      <c r="N5834" s="122">
        <v>5.1938662730499997E-2</v>
      </c>
      <c r="O5834" s="122">
        <v>9.0858013101999993E-2</v>
      </c>
      <c r="P5834" s="122">
        <v>0.1355015433025</v>
      </c>
      <c r="Q5834" s="122">
        <v>0.1546820831895</v>
      </c>
      <c r="R5834" s="122">
        <v>1.8432244016204999</v>
      </c>
      <c r="S5834" s="122">
        <v>0.36278837604699998</v>
      </c>
      <c r="T5834" s="122">
        <v>0.12746295788350001</v>
      </c>
      <c r="U5834" s="122">
        <v>0.13194202546049999</v>
      </c>
      <c r="V5834" s="122">
        <v>0.24419603150249999</v>
      </c>
      <c r="W5834" s="122">
        <v>0.40556363496800002</v>
      </c>
      <c r="X5834" s="122">
        <v>0.18392181391199999</v>
      </c>
      <c r="Y5834" s="122">
        <v>0.20873114931600001</v>
      </c>
      <c r="Z5834" s="122">
        <v>9.6746445045500007E-2</v>
      </c>
      <c r="AA5834" s="122">
        <v>0.1688888867835</v>
      </c>
      <c r="AB5834" s="122">
        <v>0.37999730480400001</v>
      </c>
      <c r="AC5834" s="122">
        <v>0.31387885864800003</v>
      </c>
      <c r="AD5834" s="122">
        <v>0.33390570211100001</v>
      </c>
      <c r="AE5834" s="122">
        <v>0.62813371575249999</v>
      </c>
      <c r="AF5834" s="122">
        <v>0.15972954298600001</v>
      </c>
      <c r="AG5834" s="122">
        <v>1.4106715045460001</v>
      </c>
      <c r="AH5834" s="122">
        <v>0.88373829977899998</v>
      </c>
      <c r="AI5834" s="122">
        <v>0.17476489671949999</v>
      </c>
      <c r="AJ5834" s="122">
        <v>3.1151286241545</v>
      </c>
      <c r="AK5834" s="122">
        <v>1.2817938166289999</v>
      </c>
      <c r="AL5834" s="122">
        <v>0</v>
      </c>
    </row>
    <row r="5835" spans="1:38" hidden="1" x14ac:dyDescent="0.25">
      <c r="A5835" s="122" t="s">
        <v>2298</v>
      </c>
      <c r="B5835" s="122">
        <v>1</v>
      </c>
      <c r="C5835" s="122" t="s">
        <v>2299</v>
      </c>
      <c r="D5835" s="122" t="s">
        <v>2156</v>
      </c>
      <c r="E5835" s="122">
        <v>105</v>
      </c>
      <c r="F5835" s="122">
        <v>1.1695987000000001E-5</v>
      </c>
      <c r="G5835" s="122">
        <v>1.00866685E-5</v>
      </c>
      <c r="H5835" s="122">
        <v>1.6501338000000001E-5</v>
      </c>
      <c r="I5835" s="122">
        <v>9.6694790000000004E-6</v>
      </c>
      <c r="J5835" s="122">
        <v>1.17012075E-5</v>
      </c>
      <c r="K5835" s="122">
        <v>1.4651372999999999E-5</v>
      </c>
      <c r="L5835" s="122">
        <v>5.4968685000000003E-6</v>
      </c>
      <c r="M5835" s="122">
        <v>4.2540185E-6</v>
      </c>
      <c r="N5835" s="122">
        <v>9.4803749999999998E-6</v>
      </c>
      <c r="O5835" s="122">
        <v>6.5587499999999997E-6</v>
      </c>
      <c r="P5835" s="122">
        <v>8.4396669999999996E-6</v>
      </c>
      <c r="Q5835" s="122">
        <v>1.3908365999999999E-5</v>
      </c>
      <c r="R5835" s="122">
        <v>4.5044435000000003E-6</v>
      </c>
      <c r="S5835" s="122">
        <v>9.5945104999999998E-6</v>
      </c>
      <c r="T5835" s="122">
        <v>2.6631649614999998E-3</v>
      </c>
      <c r="U5835" s="122">
        <v>8.4074695000000003E-6</v>
      </c>
      <c r="V5835" s="122">
        <v>2.652394275E-3</v>
      </c>
      <c r="W5835" s="122">
        <v>2.2861815E-6</v>
      </c>
      <c r="X5835" s="122">
        <v>2.6522700165000001E-3</v>
      </c>
      <c r="Y5835" s="122">
        <v>2.6534423764999998E-3</v>
      </c>
      <c r="Z5835" s="122">
        <v>2.2201964999999999E-6</v>
      </c>
      <c r="AA5835" s="122">
        <v>7.0367835E-6</v>
      </c>
      <c r="AB5835" s="122">
        <v>9.1858274999999996E-6</v>
      </c>
      <c r="AC5835" s="122">
        <v>4.7804674999999996E-6</v>
      </c>
      <c r="AD5835" s="122">
        <v>6.9453055000000003E-6</v>
      </c>
      <c r="AE5835" s="122">
        <v>2.6583174225000001E-3</v>
      </c>
      <c r="AF5835" s="122">
        <v>5.3115386829999996E-3</v>
      </c>
      <c r="AG5835" s="122">
        <v>7.7002639999999996E-6</v>
      </c>
      <c r="AH5835" s="122">
        <v>6.5179930000000001E-6</v>
      </c>
      <c r="AI5835" s="122">
        <v>3.0890785000000001E-6</v>
      </c>
      <c r="AJ5835" s="122">
        <v>7.9611865509999994E-3</v>
      </c>
      <c r="AK5835" s="122">
        <v>9.8182234999999996E-6</v>
      </c>
      <c r="AL5835" s="122">
        <v>0</v>
      </c>
    </row>
    <row r="5836" spans="1:38" hidden="1" x14ac:dyDescent="0.25">
      <c r="A5836" s="122" t="s">
        <v>2298</v>
      </c>
      <c r="B5836" s="122">
        <v>1</v>
      </c>
      <c r="C5836" s="122" t="s">
        <v>2299</v>
      </c>
      <c r="D5836" s="122" t="s">
        <v>2178</v>
      </c>
      <c r="E5836" s="122">
        <v>105</v>
      </c>
      <c r="F5836" s="122">
        <v>0</v>
      </c>
      <c r="G5836" s="122">
        <v>0</v>
      </c>
      <c r="H5836" s="122">
        <v>0</v>
      </c>
      <c r="I5836" s="122">
        <v>0</v>
      </c>
      <c r="J5836" s="122">
        <v>0</v>
      </c>
      <c r="K5836" s="122">
        <v>0</v>
      </c>
      <c r="L5836" s="122">
        <v>0</v>
      </c>
      <c r="M5836" s="122">
        <v>0</v>
      </c>
      <c r="N5836" s="122">
        <v>0</v>
      </c>
      <c r="O5836" s="122">
        <v>0</v>
      </c>
      <c r="P5836" s="122">
        <v>0</v>
      </c>
      <c r="Q5836" s="122">
        <v>0</v>
      </c>
      <c r="R5836" s="122">
        <v>0</v>
      </c>
      <c r="S5836" s="122">
        <v>0</v>
      </c>
      <c r="T5836" s="122">
        <v>0</v>
      </c>
      <c r="U5836" s="122">
        <v>0</v>
      </c>
      <c r="V5836" s="122">
        <v>0</v>
      </c>
      <c r="W5836" s="122">
        <v>0</v>
      </c>
      <c r="X5836" s="122">
        <v>0</v>
      </c>
      <c r="Y5836" s="122">
        <v>0</v>
      </c>
      <c r="Z5836" s="122">
        <v>0</v>
      </c>
      <c r="AA5836" s="122">
        <v>0</v>
      </c>
      <c r="AB5836" s="122">
        <v>0</v>
      </c>
      <c r="AC5836" s="122">
        <v>0</v>
      </c>
      <c r="AD5836" s="122">
        <v>0</v>
      </c>
      <c r="AE5836" s="122">
        <v>0</v>
      </c>
      <c r="AF5836" s="122">
        <v>0</v>
      </c>
      <c r="AG5836" s="122">
        <v>0</v>
      </c>
      <c r="AH5836" s="122">
        <v>0</v>
      </c>
      <c r="AI5836" s="122">
        <v>0</v>
      </c>
      <c r="AJ5836" s="122">
        <v>0</v>
      </c>
      <c r="AK5836" s="122">
        <v>0</v>
      </c>
      <c r="AL5836" s="122">
        <v>0</v>
      </c>
    </row>
    <row r="5837" spans="1:38" hidden="1" x14ac:dyDescent="0.25">
      <c r="A5837" s="122" t="s">
        <v>2298</v>
      </c>
      <c r="B5837" s="122">
        <v>1</v>
      </c>
      <c r="C5837" s="122" t="s">
        <v>2299</v>
      </c>
      <c r="D5837" s="122" t="s">
        <v>2157</v>
      </c>
      <c r="E5837" s="122">
        <v>105</v>
      </c>
      <c r="F5837" s="122">
        <v>0</v>
      </c>
      <c r="G5837" s="122">
        <v>0</v>
      </c>
      <c r="H5837" s="122">
        <v>0</v>
      </c>
      <c r="I5837" s="122">
        <v>0</v>
      </c>
      <c r="J5837" s="122">
        <v>0</v>
      </c>
      <c r="K5837" s="122">
        <v>0</v>
      </c>
      <c r="L5837" s="122">
        <v>0</v>
      </c>
      <c r="M5837" s="122">
        <v>0</v>
      </c>
      <c r="N5837" s="122">
        <v>0</v>
      </c>
      <c r="O5837" s="122">
        <v>0</v>
      </c>
      <c r="P5837" s="122">
        <v>0</v>
      </c>
      <c r="Q5837" s="122">
        <v>0</v>
      </c>
      <c r="R5837" s="122">
        <v>0</v>
      </c>
      <c r="S5837" s="122">
        <v>0</v>
      </c>
      <c r="T5837" s="122">
        <v>0</v>
      </c>
      <c r="U5837" s="122">
        <v>0</v>
      </c>
      <c r="V5837" s="122">
        <v>0</v>
      </c>
      <c r="W5837" s="122">
        <v>0</v>
      </c>
      <c r="X5837" s="122">
        <v>0</v>
      </c>
      <c r="Y5837" s="122">
        <v>0</v>
      </c>
      <c r="Z5837" s="122">
        <v>0</v>
      </c>
      <c r="AA5837" s="122">
        <v>0</v>
      </c>
      <c r="AB5837" s="122">
        <v>0</v>
      </c>
      <c r="AC5837" s="122">
        <v>0</v>
      </c>
      <c r="AD5837" s="122">
        <v>0</v>
      </c>
      <c r="AE5837" s="122">
        <v>0</v>
      </c>
      <c r="AF5837" s="122">
        <v>0</v>
      </c>
      <c r="AG5837" s="122">
        <v>0</v>
      </c>
      <c r="AH5837" s="122">
        <v>0</v>
      </c>
      <c r="AI5837" s="122">
        <v>0</v>
      </c>
      <c r="AJ5837" s="122">
        <v>0</v>
      </c>
      <c r="AK5837" s="122">
        <v>0</v>
      </c>
      <c r="AL5837" s="122">
        <v>0</v>
      </c>
    </row>
    <row r="5838" spans="1:38" hidden="1" x14ac:dyDescent="0.25">
      <c r="A5838" s="122" t="s">
        <v>2298</v>
      </c>
      <c r="B5838" s="122">
        <v>1</v>
      </c>
      <c r="C5838" s="122" t="s">
        <v>2299</v>
      </c>
      <c r="D5838" s="122" t="s">
        <v>2158</v>
      </c>
      <c r="E5838" s="122">
        <v>105</v>
      </c>
      <c r="F5838" s="122">
        <v>9.9647072585000007E-3</v>
      </c>
      <c r="G5838" s="122">
        <v>9.7109566409999994E-3</v>
      </c>
      <c r="H5838" s="122">
        <v>1.2780061561E-2</v>
      </c>
      <c r="I5838" s="122">
        <v>1.7219399251500001E-2</v>
      </c>
      <c r="J5838" s="122">
        <v>2.24980530775E-2</v>
      </c>
      <c r="K5838" s="122">
        <v>2.4278606548000001E-2</v>
      </c>
      <c r="L5838" s="122">
        <v>3.3339288964E-2</v>
      </c>
      <c r="M5838" s="122">
        <v>3.8421376442999998E-2</v>
      </c>
      <c r="N5838" s="122">
        <v>3.8961004052000002E-2</v>
      </c>
      <c r="O5838" s="122">
        <v>5.2055411793000002E-2</v>
      </c>
      <c r="P5838" s="122">
        <v>4.4987269120500002E-2</v>
      </c>
      <c r="Q5838" s="122">
        <v>4.66564411565E-2</v>
      </c>
      <c r="R5838" s="122">
        <v>5.5491802287500003E-2</v>
      </c>
      <c r="S5838" s="122">
        <v>4.9864482847E-2</v>
      </c>
      <c r="T5838" s="122">
        <v>6.7950452529999997E-2</v>
      </c>
      <c r="U5838" s="122">
        <v>5.6983579798999998E-2</v>
      </c>
      <c r="V5838" s="122">
        <v>4.9072639871499998E-2</v>
      </c>
      <c r="W5838" s="122">
        <v>5.3856937177999997E-2</v>
      </c>
      <c r="X5838" s="122">
        <v>7.5191743631999999E-2</v>
      </c>
      <c r="Y5838" s="122">
        <v>8.2733298708000003E-2</v>
      </c>
      <c r="Z5838" s="122">
        <v>7.7347356849500004E-2</v>
      </c>
      <c r="AA5838" s="122">
        <v>4.7633338216500003E-2</v>
      </c>
      <c r="AB5838" s="122">
        <v>3.9465459747999997E-2</v>
      </c>
      <c r="AC5838" s="122">
        <v>6.1269886402500001E-2</v>
      </c>
      <c r="AD5838" s="122">
        <v>5.7549286429E-2</v>
      </c>
      <c r="AE5838" s="122">
        <v>4.67188883005E-2</v>
      </c>
      <c r="AF5838" s="122">
        <v>6.2429266013499997E-2</v>
      </c>
      <c r="AG5838" s="122">
        <v>5.6909915946999998E-2</v>
      </c>
      <c r="AH5838" s="122">
        <v>5.1418710814999997E-2</v>
      </c>
      <c r="AI5838" s="122">
        <v>4.3324115208000002E-2</v>
      </c>
      <c r="AJ5838" s="122">
        <v>4.2503392797499998E-2</v>
      </c>
      <c r="AK5838" s="122">
        <v>5.2744809610999997E-2</v>
      </c>
      <c r="AL5838" s="122">
        <v>0</v>
      </c>
    </row>
    <row r="5839" spans="1:38" hidden="1" x14ac:dyDescent="0.25">
      <c r="A5839" s="122" t="s">
        <v>2298</v>
      </c>
      <c r="B5839" s="122">
        <v>1</v>
      </c>
      <c r="C5839" s="122" t="s">
        <v>2299</v>
      </c>
      <c r="D5839" s="122" t="s">
        <v>2159</v>
      </c>
      <c r="E5839" s="122">
        <v>105</v>
      </c>
      <c r="F5839" s="122">
        <v>8.8088650000000008E-3</v>
      </c>
      <c r="G5839" s="122">
        <v>8.5997799999999996E-3</v>
      </c>
      <c r="H5839" s="122">
        <v>1.844135E-3</v>
      </c>
      <c r="I5839" s="122">
        <v>0</v>
      </c>
      <c r="J5839" s="122">
        <v>2.63145E-4</v>
      </c>
      <c r="K5839" s="122">
        <v>2.6211149999999998E-3</v>
      </c>
      <c r="L5839" s="122">
        <v>3.6994000000000003E-4</v>
      </c>
      <c r="M5839" s="122">
        <v>0</v>
      </c>
      <c r="N5839" s="122">
        <v>0</v>
      </c>
      <c r="O5839" s="122">
        <v>5.0246650000000002E-3</v>
      </c>
      <c r="P5839" s="122">
        <v>0.12463427000000001</v>
      </c>
      <c r="Q5839" s="122">
        <v>1.3221115E-2</v>
      </c>
      <c r="R5839" s="122">
        <v>4.0976949999999998E-2</v>
      </c>
      <c r="S5839" s="122">
        <v>1.8398154999999999E-2</v>
      </c>
      <c r="T5839" s="122">
        <v>2.04156E-3</v>
      </c>
      <c r="U5839" s="122">
        <v>7.5352750000000001E-3</v>
      </c>
      <c r="V5839" s="122">
        <v>1.8839379999999999E-2</v>
      </c>
      <c r="W5839" s="122">
        <v>2.0916714999999999E-2</v>
      </c>
      <c r="X5839" s="122">
        <v>2.65E-3</v>
      </c>
      <c r="Y5839" s="122">
        <v>8.2945E-5</v>
      </c>
      <c r="Z5839" s="122">
        <v>2.65E-3</v>
      </c>
      <c r="AA5839" s="122">
        <v>6.5704099999999996E-3</v>
      </c>
      <c r="AB5839" s="122">
        <v>4.0215340000000002E-2</v>
      </c>
      <c r="AC5839" s="122">
        <v>8.1063499999999998E-4</v>
      </c>
      <c r="AD5839" s="122">
        <v>5.3E-3</v>
      </c>
      <c r="AE5839" s="122">
        <v>1.1160824694E-2</v>
      </c>
      <c r="AF5839" s="122">
        <v>1.0875957219999999E-2</v>
      </c>
      <c r="AG5839" s="122">
        <v>1.9018515256500002E-2</v>
      </c>
      <c r="AH5839" s="122">
        <v>2.9883543850000001E-3</v>
      </c>
      <c r="AI5839" s="122">
        <v>3.0763374590000001E-3</v>
      </c>
      <c r="AJ5839" s="122">
        <v>3.0168647279999999E-3</v>
      </c>
      <c r="AK5839" s="122">
        <v>3.0570657050000001E-3</v>
      </c>
      <c r="AL5839" s="122">
        <v>0</v>
      </c>
    </row>
    <row r="5840" spans="1:38" hidden="1" x14ac:dyDescent="0.25">
      <c r="A5840" s="122" t="s">
        <v>2298</v>
      </c>
      <c r="B5840" s="122">
        <v>1</v>
      </c>
      <c r="C5840" s="122" t="s">
        <v>2299</v>
      </c>
      <c r="D5840" s="122" t="s">
        <v>2160</v>
      </c>
      <c r="E5840" s="122">
        <v>105</v>
      </c>
      <c r="F5840" s="122">
        <v>3.7610859050000002E-4</v>
      </c>
      <c r="G5840" s="122">
        <v>3.0399044639999998E-3</v>
      </c>
      <c r="H5840" s="122">
        <v>5.9843134749999998E-4</v>
      </c>
      <c r="I5840" s="122">
        <v>9.1605870449999998E-4</v>
      </c>
      <c r="J5840" s="122">
        <v>3.6191413845000002E-3</v>
      </c>
      <c r="K5840" s="122">
        <v>1.5217891855000001E-3</v>
      </c>
      <c r="L5840" s="122">
        <v>2.2734283485000002E-3</v>
      </c>
      <c r="M5840" s="122">
        <v>2.5751257339999998E-3</v>
      </c>
      <c r="N5840" s="122">
        <v>5.6063021314999998E-3</v>
      </c>
      <c r="O5840" s="122">
        <v>9.8936435865000002E-3</v>
      </c>
      <c r="P5840" s="122">
        <v>7.5405146992500005E-2</v>
      </c>
      <c r="Q5840" s="122">
        <v>5.9676635408999999E-2</v>
      </c>
      <c r="R5840" s="122">
        <v>6.9479756929999997E-3</v>
      </c>
      <c r="S5840" s="122">
        <v>1.50789160235E-2</v>
      </c>
      <c r="T5840" s="122">
        <v>8.6770055580000002E-3</v>
      </c>
      <c r="U5840" s="122">
        <v>2.5000983351000001E-2</v>
      </c>
      <c r="V5840" s="122">
        <v>1.4509951828E-2</v>
      </c>
      <c r="W5840" s="122">
        <v>2.7842766925000002E-2</v>
      </c>
      <c r="X5840" s="122">
        <v>1.203730223E-2</v>
      </c>
      <c r="Y5840" s="122">
        <v>1.7422582410000002E-2</v>
      </c>
      <c r="Z5840" s="122">
        <v>2.2818291002500001E-2</v>
      </c>
      <c r="AA5840" s="122">
        <v>6.8881984239999999E-3</v>
      </c>
      <c r="AB5840" s="122">
        <v>9.8164134969999997E-3</v>
      </c>
      <c r="AC5840" s="122">
        <v>1.7752901094E-2</v>
      </c>
      <c r="AD5840" s="122">
        <v>1.8037413679999999E-2</v>
      </c>
      <c r="AE5840" s="122">
        <v>1.2696428833E-2</v>
      </c>
      <c r="AF5840" s="122">
        <v>6.3120471422999994E-2</v>
      </c>
      <c r="AG5840" s="122">
        <v>7.7011319279999997E-3</v>
      </c>
      <c r="AH5840" s="122">
        <v>1.0272549490500001E-2</v>
      </c>
      <c r="AI5840" s="122">
        <v>1.30061298015E-2</v>
      </c>
      <c r="AJ5840" s="122">
        <v>7.7758429540000003E-3</v>
      </c>
      <c r="AK5840" s="122">
        <v>1.0502688608000001E-2</v>
      </c>
      <c r="AL5840" s="122">
        <v>0</v>
      </c>
    </row>
    <row r="5841" spans="1:38" hidden="1" x14ac:dyDescent="0.25">
      <c r="A5841" s="122" t="s">
        <v>2298</v>
      </c>
      <c r="B5841" s="122">
        <v>1</v>
      </c>
      <c r="C5841" s="122" t="s">
        <v>2299</v>
      </c>
      <c r="D5841" s="122" t="s">
        <v>2161</v>
      </c>
      <c r="E5841" s="122">
        <v>105</v>
      </c>
      <c r="F5841" s="122">
        <v>1.1157537157E-2</v>
      </c>
      <c r="G5841" s="122">
        <v>7.6270405515E-3</v>
      </c>
      <c r="H5841" s="122">
        <v>7.676186047E-3</v>
      </c>
      <c r="I5841" s="122">
        <v>2.5327466795999998E-2</v>
      </c>
      <c r="J5841" s="122">
        <v>3.3323348736999998E-2</v>
      </c>
      <c r="K5841" s="122">
        <v>2.1157719064500001E-2</v>
      </c>
      <c r="L5841" s="122">
        <v>5.36149043305E-2</v>
      </c>
      <c r="M5841" s="122">
        <v>2.9388559995999999E-2</v>
      </c>
      <c r="N5841" s="122">
        <v>4.1418955902000003E-2</v>
      </c>
      <c r="O5841" s="122">
        <v>4.9112120048499998E-2</v>
      </c>
      <c r="P5841" s="122">
        <v>5.5068447244500003E-2</v>
      </c>
      <c r="Q5841" s="122">
        <v>4.4115273078999998E-2</v>
      </c>
      <c r="R5841" s="122">
        <v>4.1440414462499998E-2</v>
      </c>
      <c r="S5841" s="122">
        <v>4.5462218577000002E-2</v>
      </c>
      <c r="T5841" s="122">
        <v>4.1534218605999998E-2</v>
      </c>
      <c r="U5841" s="122">
        <v>4.9885142273500001E-2</v>
      </c>
      <c r="V5841" s="122">
        <v>0.13060409298350001</v>
      </c>
      <c r="W5841" s="122">
        <v>4.0095732435499999E-2</v>
      </c>
      <c r="X5841" s="122">
        <v>0.1129902265245</v>
      </c>
      <c r="Y5841" s="122">
        <v>7.7952500965000004E-2</v>
      </c>
      <c r="Z5841" s="122">
        <v>6.9771275453499995E-2</v>
      </c>
      <c r="AA5841" s="122">
        <v>0.38051135591149998</v>
      </c>
      <c r="AB5841" s="122">
        <v>4.4315081223999998E-2</v>
      </c>
      <c r="AC5841" s="122">
        <v>5.2234764163999997E-2</v>
      </c>
      <c r="AD5841" s="122">
        <v>6.2235075709500001E-2</v>
      </c>
      <c r="AE5841" s="122">
        <v>4.6986349355500001E-2</v>
      </c>
      <c r="AF5841" s="122">
        <v>5.7381897933500001E-2</v>
      </c>
      <c r="AG5841" s="122">
        <v>7.3594251101500002E-2</v>
      </c>
      <c r="AH5841" s="122">
        <v>6.0305661589500001E-2</v>
      </c>
      <c r="AI5841" s="122">
        <v>5.5260979867499997E-2</v>
      </c>
      <c r="AJ5841" s="122">
        <v>4.9982654800500001E-2</v>
      </c>
      <c r="AK5841" s="122">
        <v>5.0158115779E-2</v>
      </c>
      <c r="AL5841" s="122">
        <v>0</v>
      </c>
    </row>
    <row r="5842" spans="1:38" hidden="1" x14ac:dyDescent="0.25">
      <c r="A5842" s="122" t="s">
        <v>2298</v>
      </c>
      <c r="B5842" s="122">
        <v>1</v>
      </c>
      <c r="C5842" s="122" t="s">
        <v>2299</v>
      </c>
      <c r="D5842" s="122" t="s">
        <v>2179</v>
      </c>
      <c r="E5842" s="122">
        <v>105</v>
      </c>
      <c r="F5842" s="122">
        <v>0</v>
      </c>
      <c r="G5842" s="122">
        <v>0</v>
      </c>
      <c r="H5842" s="122">
        <v>0</v>
      </c>
      <c r="I5842" s="122">
        <v>0</v>
      </c>
      <c r="J5842" s="122">
        <v>0</v>
      </c>
      <c r="K5842" s="122">
        <v>0</v>
      </c>
      <c r="L5842" s="122">
        <v>0</v>
      </c>
      <c r="M5842" s="122">
        <v>0</v>
      </c>
      <c r="N5842" s="122">
        <v>0</v>
      </c>
      <c r="O5842" s="122">
        <v>0</v>
      </c>
      <c r="P5842" s="122">
        <v>0</v>
      </c>
      <c r="Q5842" s="122">
        <v>0</v>
      </c>
      <c r="R5842" s="122">
        <v>0</v>
      </c>
      <c r="S5842" s="122">
        <v>0</v>
      </c>
      <c r="T5842" s="122">
        <v>0</v>
      </c>
      <c r="U5842" s="122">
        <v>0</v>
      </c>
      <c r="V5842" s="122">
        <v>0</v>
      </c>
      <c r="W5842" s="122">
        <v>0</v>
      </c>
      <c r="X5842" s="122">
        <v>0</v>
      </c>
      <c r="Y5842" s="122">
        <v>0</v>
      </c>
      <c r="Z5842" s="122">
        <v>0</v>
      </c>
      <c r="AA5842" s="122">
        <v>0</v>
      </c>
      <c r="AB5842" s="122">
        <v>0</v>
      </c>
      <c r="AC5842" s="122">
        <v>0</v>
      </c>
      <c r="AD5842" s="122">
        <v>0</v>
      </c>
      <c r="AE5842" s="122">
        <v>0</v>
      </c>
      <c r="AF5842" s="122">
        <v>0</v>
      </c>
      <c r="AG5842" s="122">
        <v>0</v>
      </c>
      <c r="AH5842" s="122">
        <v>0</v>
      </c>
      <c r="AI5842" s="122">
        <v>0</v>
      </c>
      <c r="AJ5842" s="122">
        <v>0</v>
      </c>
      <c r="AK5842" s="122">
        <v>0</v>
      </c>
      <c r="AL5842" s="122">
        <v>0</v>
      </c>
    </row>
    <row r="5843" spans="1:38" hidden="1" x14ac:dyDescent="0.25">
      <c r="A5843" s="122" t="s">
        <v>2298</v>
      </c>
      <c r="B5843" s="122">
        <v>1</v>
      </c>
      <c r="C5843" s="122" t="s">
        <v>2299</v>
      </c>
      <c r="D5843" s="122" t="s">
        <v>2297</v>
      </c>
      <c r="E5843" s="122">
        <v>105</v>
      </c>
      <c r="F5843" s="122">
        <v>0</v>
      </c>
      <c r="G5843" s="122">
        <v>0</v>
      </c>
      <c r="H5843" s="122">
        <v>0</v>
      </c>
      <c r="I5843" s="122">
        <v>0</v>
      </c>
      <c r="J5843" s="122">
        <v>0</v>
      </c>
      <c r="K5843" s="122">
        <v>0</v>
      </c>
      <c r="L5843" s="122">
        <v>0</v>
      </c>
      <c r="M5843" s="122">
        <v>0</v>
      </c>
      <c r="N5843" s="122">
        <v>0</v>
      </c>
      <c r="O5843" s="122">
        <v>0</v>
      </c>
      <c r="P5843" s="122">
        <v>0</v>
      </c>
      <c r="Q5843" s="122">
        <v>0</v>
      </c>
      <c r="R5843" s="122">
        <v>0</v>
      </c>
      <c r="S5843" s="122">
        <v>0</v>
      </c>
      <c r="T5843" s="122">
        <v>0</v>
      </c>
      <c r="U5843" s="122">
        <v>0</v>
      </c>
      <c r="V5843" s="122">
        <v>0</v>
      </c>
      <c r="W5843" s="122">
        <v>0</v>
      </c>
      <c r="X5843" s="122">
        <v>0</v>
      </c>
      <c r="Y5843" s="122">
        <v>0</v>
      </c>
      <c r="Z5843" s="122">
        <v>0</v>
      </c>
      <c r="AA5843" s="122">
        <v>0</v>
      </c>
      <c r="AB5843" s="122">
        <v>0</v>
      </c>
      <c r="AC5843" s="122">
        <v>0</v>
      </c>
      <c r="AD5843" s="122">
        <v>0</v>
      </c>
      <c r="AE5843" s="122">
        <v>0</v>
      </c>
      <c r="AF5843" s="122">
        <v>0</v>
      </c>
      <c r="AG5843" s="122">
        <v>0</v>
      </c>
      <c r="AH5843" s="122">
        <v>0</v>
      </c>
      <c r="AI5843" s="122">
        <v>0</v>
      </c>
      <c r="AJ5843" s="122">
        <v>0</v>
      </c>
      <c r="AK5843" s="122">
        <v>0</v>
      </c>
      <c r="AL5843" s="122">
        <v>0</v>
      </c>
    </row>
    <row r="5844" spans="1:38" hidden="1" x14ac:dyDescent="0.25">
      <c r="A5844" s="122" t="s">
        <v>2298</v>
      </c>
      <c r="B5844" s="122">
        <v>1</v>
      </c>
      <c r="C5844" s="122" t="s">
        <v>2299</v>
      </c>
      <c r="D5844" s="122" t="s">
        <v>2162</v>
      </c>
      <c r="E5844" s="122">
        <v>105</v>
      </c>
      <c r="F5844" s="122">
        <v>5.4401850000000002E-3</v>
      </c>
      <c r="G5844" s="122">
        <v>7.9871E-4</v>
      </c>
      <c r="H5844" s="122">
        <v>5.8395399999999998E-3</v>
      </c>
      <c r="I5844" s="122">
        <v>2.659275E-3</v>
      </c>
      <c r="J5844" s="122">
        <v>2.9504039999999999E-2</v>
      </c>
      <c r="K5844" s="122">
        <v>1.4525710000000001E-2</v>
      </c>
      <c r="L5844" s="122">
        <v>6.3915084999999996E-2</v>
      </c>
      <c r="M5844" s="122">
        <v>2.229445E-3</v>
      </c>
      <c r="N5844" s="122">
        <v>9.3703999999999992E-3</v>
      </c>
      <c r="O5844" s="122">
        <v>3.6433525000000001E-2</v>
      </c>
      <c r="P5844" s="122">
        <v>3.9946895000000003E-2</v>
      </c>
      <c r="Q5844" s="122">
        <v>2.7406034999999999E-2</v>
      </c>
      <c r="R5844" s="122">
        <v>0.155013605</v>
      </c>
      <c r="S5844" s="122">
        <v>2.0688020000000001E-2</v>
      </c>
      <c r="T5844" s="122">
        <v>1.7563140000000001E-2</v>
      </c>
      <c r="U5844" s="122">
        <v>4.189756E-2</v>
      </c>
      <c r="V5844" s="122">
        <v>5.0435065000000001E-2</v>
      </c>
      <c r="W5844" s="122">
        <v>8.8653099999999999E-2</v>
      </c>
      <c r="X5844" s="122">
        <v>8.1429199999999997E-3</v>
      </c>
      <c r="Y5844" s="122">
        <v>3.109775E-2</v>
      </c>
      <c r="Z5844" s="122">
        <v>1.7862059999999999E-2</v>
      </c>
      <c r="AA5844" s="122">
        <v>4.8826249999999998E-3</v>
      </c>
      <c r="AB5844" s="122">
        <v>0.10389298499999999</v>
      </c>
      <c r="AC5844" s="122">
        <v>1.5919875E-2</v>
      </c>
      <c r="AD5844" s="122">
        <v>5.1304000000000002E-3</v>
      </c>
      <c r="AE5844" s="122">
        <v>1.49361778545E-2</v>
      </c>
      <c r="AF5844" s="122">
        <v>4.2996136262000002E-2</v>
      </c>
      <c r="AG5844" s="122">
        <v>9.6732956996E-2</v>
      </c>
      <c r="AH5844" s="122">
        <v>0.21813489821449999</v>
      </c>
      <c r="AI5844" s="122">
        <v>5.4171564311000002E-2</v>
      </c>
      <c r="AJ5844" s="122">
        <v>0.167893992646</v>
      </c>
      <c r="AK5844" s="122">
        <v>7.7947821197500003E-2</v>
      </c>
      <c r="AL5844" s="122">
        <v>0</v>
      </c>
    </row>
    <row r="5845" spans="1:38" hidden="1" x14ac:dyDescent="0.25">
      <c r="A5845" s="122" t="s">
        <v>2298</v>
      </c>
      <c r="B5845" s="122">
        <v>1</v>
      </c>
      <c r="C5845" s="122" t="s">
        <v>2299</v>
      </c>
      <c r="D5845" s="122" t="s">
        <v>2163</v>
      </c>
      <c r="E5845" s="122">
        <v>105</v>
      </c>
      <c r="F5845" s="122">
        <v>4.3607602614999996E-3</v>
      </c>
      <c r="G5845" s="122">
        <v>6.9571036445000003E-3</v>
      </c>
      <c r="H5845" s="122">
        <v>5.5028486755E-3</v>
      </c>
      <c r="I5845" s="122">
        <v>7.2551171059999997E-3</v>
      </c>
      <c r="J5845" s="122">
        <v>7.3271868239999996E-3</v>
      </c>
      <c r="K5845" s="122">
        <v>1.8140078231000001E-2</v>
      </c>
      <c r="L5845" s="122">
        <v>1.3920601845E-2</v>
      </c>
      <c r="M5845" s="122">
        <v>1.5069550261E-2</v>
      </c>
      <c r="N5845" s="122">
        <v>2.1858127870999999E-2</v>
      </c>
      <c r="O5845" s="122">
        <v>3.5433137147500002E-2</v>
      </c>
      <c r="P5845" s="122">
        <v>6.2008532297500002E-2</v>
      </c>
      <c r="Q5845" s="122">
        <v>2.7040191370000001E-2</v>
      </c>
      <c r="R5845" s="122">
        <v>3.436701684E-2</v>
      </c>
      <c r="S5845" s="122">
        <v>3.3211413452499998E-2</v>
      </c>
      <c r="T5845" s="122">
        <v>3.3523258191499997E-2</v>
      </c>
      <c r="U5845" s="122">
        <v>2.5609349363000002E-2</v>
      </c>
      <c r="V5845" s="122">
        <v>3.3645255287500002E-2</v>
      </c>
      <c r="W5845" s="122">
        <v>2.34534874695E-2</v>
      </c>
      <c r="X5845" s="122">
        <v>4.4492665409000001E-2</v>
      </c>
      <c r="Y5845" s="122">
        <v>2.05806072585E-2</v>
      </c>
      <c r="Z5845" s="122">
        <v>2.8817310201999999E-2</v>
      </c>
      <c r="AA5845" s="122">
        <v>2.8671179344E-2</v>
      </c>
      <c r="AB5845" s="122">
        <v>5.5392365781E-2</v>
      </c>
      <c r="AC5845" s="122">
        <v>2.6551256830000002E-2</v>
      </c>
      <c r="AD5845" s="122">
        <v>3.9437843912499999E-2</v>
      </c>
      <c r="AE5845" s="122">
        <v>2.8928048110499999E-2</v>
      </c>
      <c r="AF5845" s="122">
        <v>4.22391029975E-2</v>
      </c>
      <c r="AG5845" s="122">
        <v>2.6388582710999999E-2</v>
      </c>
      <c r="AH5845" s="122">
        <v>2.9095028850499999E-2</v>
      </c>
      <c r="AI5845" s="122">
        <v>2.8778394951999998E-2</v>
      </c>
      <c r="AJ5845" s="122">
        <v>2.3921947526499999E-2</v>
      </c>
      <c r="AK5845" s="122">
        <v>3.1809209704000002E-2</v>
      </c>
      <c r="AL5845" s="122">
        <v>0</v>
      </c>
    </row>
    <row r="5846" spans="1:38" hidden="1" x14ac:dyDescent="0.25">
      <c r="A5846" s="122" t="s">
        <v>2298</v>
      </c>
      <c r="B5846" s="122">
        <v>1</v>
      </c>
      <c r="C5846" s="122" t="s">
        <v>2299</v>
      </c>
      <c r="D5846" s="122" t="s">
        <v>2180</v>
      </c>
      <c r="E5846" s="122">
        <v>105</v>
      </c>
      <c r="F5846" s="122">
        <v>0</v>
      </c>
      <c r="G5846" s="122">
        <v>0</v>
      </c>
      <c r="H5846" s="122">
        <v>0</v>
      </c>
      <c r="I5846" s="122">
        <v>0</v>
      </c>
      <c r="J5846" s="122">
        <v>0</v>
      </c>
      <c r="K5846" s="122">
        <v>0</v>
      </c>
      <c r="L5846" s="122">
        <v>0</v>
      </c>
      <c r="M5846" s="122">
        <v>0</v>
      </c>
      <c r="N5846" s="122">
        <v>0</v>
      </c>
      <c r="O5846" s="122">
        <v>0</v>
      </c>
      <c r="P5846" s="122">
        <v>0</v>
      </c>
      <c r="Q5846" s="122">
        <v>0</v>
      </c>
      <c r="R5846" s="122">
        <v>0</v>
      </c>
      <c r="S5846" s="122">
        <v>0</v>
      </c>
      <c r="T5846" s="122">
        <v>0</v>
      </c>
      <c r="U5846" s="122">
        <v>0</v>
      </c>
      <c r="V5846" s="122">
        <v>0</v>
      </c>
      <c r="W5846" s="122">
        <v>0</v>
      </c>
      <c r="X5846" s="122">
        <v>0</v>
      </c>
      <c r="Y5846" s="122">
        <v>0</v>
      </c>
      <c r="Z5846" s="122">
        <v>0</v>
      </c>
      <c r="AA5846" s="122">
        <v>0</v>
      </c>
      <c r="AB5846" s="122">
        <v>0</v>
      </c>
      <c r="AC5846" s="122">
        <v>0</v>
      </c>
      <c r="AD5846" s="122">
        <v>0</v>
      </c>
      <c r="AE5846" s="122">
        <v>0</v>
      </c>
      <c r="AF5846" s="122">
        <v>0</v>
      </c>
      <c r="AG5846" s="122">
        <v>0</v>
      </c>
      <c r="AH5846" s="122">
        <v>0</v>
      </c>
      <c r="AI5846" s="122">
        <v>0</v>
      </c>
      <c r="AJ5846" s="122">
        <v>0</v>
      </c>
      <c r="AK5846" s="122">
        <v>0</v>
      </c>
      <c r="AL5846" s="122">
        <v>0</v>
      </c>
    </row>
    <row r="5847" spans="1:38" hidden="1" x14ac:dyDescent="0.25">
      <c r="A5847" s="122" t="s">
        <v>2298</v>
      </c>
      <c r="B5847" s="122">
        <v>1</v>
      </c>
      <c r="C5847" s="122" t="s">
        <v>2299</v>
      </c>
      <c r="D5847" s="122" t="s">
        <v>2164</v>
      </c>
      <c r="E5847" s="122">
        <v>105</v>
      </c>
      <c r="F5847" s="122">
        <v>0</v>
      </c>
      <c r="G5847" s="122">
        <v>0</v>
      </c>
      <c r="H5847" s="122">
        <v>0</v>
      </c>
      <c r="I5847" s="122">
        <v>0</v>
      </c>
      <c r="J5847" s="122">
        <v>0</v>
      </c>
      <c r="K5847" s="122">
        <v>0</v>
      </c>
      <c r="L5847" s="122">
        <v>0</v>
      </c>
      <c r="M5847" s="122">
        <v>0</v>
      </c>
      <c r="N5847" s="122">
        <v>0</v>
      </c>
      <c r="O5847" s="122">
        <v>0</v>
      </c>
      <c r="P5847" s="122">
        <v>0</v>
      </c>
      <c r="Q5847" s="122">
        <v>0</v>
      </c>
      <c r="R5847" s="122">
        <v>0</v>
      </c>
      <c r="S5847" s="122">
        <v>0</v>
      </c>
      <c r="T5847" s="122">
        <v>0</v>
      </c>
      <c r="U5847" s="122">
        <v>0</v>
      </c>
      <c r="V5847" s="122">
        <v>0</v>
      </c>
      <c r="W5847" s="122">
        <v>0</v>
      </c>
      <c r="X5847" s="122">
        <v>0</v>
      </c>
      <c r="Y5847" s="122">
        <v>0</v>
      </c>
      <c r="Z5847" s="122">
        <v>0</v>
      </c>
      <c r="AA5847" s="122">
        <v>0</v>
      </c>
      <c r="AB5847" s="122">
        <v>0</v>
      </c>
      <c r="AC5847" s="122">
        <v>0</v>
      </c>
      <c r="AD5847" s="122">
        <v>0</v>
      </c>
      <c r="AE5847" s="122">
        <v>0</v>
      </c>
      <c r="AF5847" s="122">
        <v>0</v>
      </c>
      <c r="AG5847" s="122">
        <v>0</v>
      </c>
      <c r="AH5847" s="122">
        <v>0</v>
      </c>
      <c r="AI5847" s="122">
        <v>0</v>
      </c>
      <c r="AJ5847" s="122">
        <v>0</v>
      </c>
      <c r="AK5847" s="122">
        <v>0</v>
      </c>
      <c r="AL5847" s="122">
        <v>0</v>
      </c>
    </row>
    <row r="5848" spans="1:38" hidden="1" x14ac:dyDescent="0.25">
      <c r="A5848" s="122" t="s">
        <v>2298</v>
      </c>
      <c r="B5848" s="122">
        <v>1</v>
      </c>
      <c r="C5848" s="122" t="s">
        <v>2299</v>
      </c>
      <c r="D5848" s="122" t="s">
        <v>2165</v>
      </c>
      <c r="E5848" s="122">
        <v>105</v>
      </c>
      <c r="F5848" s="122">
        <v>1.7602767198999999E-2</v>
      </c>
      <c r="G5848" s="122">
        <v>1.92987608655E-2</v>
      </c>
      <c r="H5848" s="122">
        <v>1.9022349303000001E-2</v>
      </c>
      <c r="I5848" s="122">
        <v>1.7010193835499999E-2</v>
      </c>
      <c r="J5848" s="122">
        <v>0.2088241707555</v>
      </c>
      <c r="K5848" s="122">
        <v>2.2861306385500001E-2</v>
      </c>
      <c r="L5848" s="122">
        <v>5.9958787692999997E-2</v>
      </c>
      <c r="M5848" s="122">
        <v>3.7172244564999998E-2</v>
      </c>
      <c r="N5848" s="122">
        <v>6.3957063544000006E-2</v>
      </c>
      <c r="O5848" s="122">
        <v>5.3663252043499997E-2</v>
      </c>
      <c r="P5848" s="122">
        <v>0.108676904814</v>
      </c>
      <c r="Q5848" s="122">
        <v>0.174227640145</v>
      </c>
      <c r="R5848" s="122">
        <v>0.11274480382349999</v>
      </c>
      <c r="S5848" s="122">
        <v>0.22555577197250001</v>
      </c>
      <c r="T5848" s="122">
        <v>0.120668313549</v>
      </c>
      <c r="U5848" s="122">
        <v>0.116435210651</v>
      </c>
      <c r="V5848" s="122">
        <v>0.53283068950800005</v>
      </c>
      <c r="W5848" s="122">
        <v>9.0418674239499994E-2</v>
      </c>
      <c r="X5848" s="122">
        <v>8.9312867134499999E-2</v>
      </c>
      <c r="Y5848" s="122">
        <v>6.0574998658999998E-2</v>
      </c>
      <c r="Z5848" s="122">
        <v>5.7584551648500001E-2</v>
      </c>
      <c r="AA5848" s="122">
        <v>4.6629027277499999E-2</v>
      </c>
      <c r="AB5848" s="122">
        <v>0.22364135449399999</v>
      </c>
      <c r="AC5848" s="122">
        <v>0.10299388255899999</v>
      </c>
      <c r="AD5848" s="122">
        <v>0.23925600151349999</v>
      </c>
      <c r="AE5848" s="122">
        <v>1.136316632804</v>
      </c>
      <c r="AF5848" s="122">
        <v>8.2474292212999997E-2</v>
      </c>
      <c r="AG5848" s="122">
        <v>0.47794515456499997</v>
      </c>
      <c r="AH5848" s="122">
        <v>0.27554657605299998</v>
      </c>
      <c r="AI5848" s="122">
        <v>0.10610308624549999</v>
      </c>
      <c r="AJ5848" s="122">
        <v>0.21411169752350001</v>
      </c>
      <c r="AK5848" s="122">
        <v>0.70956747441500001</v>
      </c>
      <c r="AL5848" s="122">
        <v>0</v>
      </c>
    </row>
    <row r="5849" spans="1:38" hidden="1" x14ac:dyDescent="0.25">
      <c r="A5849" s="122" t="s">
        <v>2298</v>
      </c>
      <c r="B5849" s="122">
        <v>1</v>
      </c>
      <c r="C5849" s="122" t="s">
        <v>2299</v>
      </c>
      <c r="D5849" s="122" t="s">
        <v>2166</v>
      </c>
      <c r="E5849" s="122">
        <v>105</v>
      </c>
      <c r="F5849" s="122">
        <v>7.4521640039999998E-3</v>
      </c>
      <c r="G5849" s="122">
        <v>7.4568016630000003E-3</v>
      </c>
      <c r="H5849" s="122">
        <v>7.4522838370000002E-3</v>
      </c>
      <c r="I5849" s="122">
        <v>7.4515603339999998E-3</v>
      </c>
      <c r="J5849" s="122">
        <v>7.4558213750000003E-3</v>
      </c>
      <c r="K5849" s="122">
        <v>7.4584137109999999E-3</v>
      </c>
      <c r="L5849" s="122">
        <v>7.4582529354999998E-3</v>
      </c>
      <c r="M5849" s="122">
        <v>7.4576790250000004E-3</v>
      </c>
      <c r="N5849" s="122">
        <v>7.4565425989999998E-3</v>
      </c>
      <c r="O5849" s="122">
        <v>7.4638528625000002E-3</v>
      </c>
      <c r="P5849" s="122">
        <v>7.4638721280000002E-3</v>
      </c>
      <c r="Q5849" s="122">
        <v>7.4605320944999996E-3</v>
      </c>
      <c r="R5849" s="122">
        <v>7.4575546605000001E-3</v>
      </c>
      <c r="S5849" s="122">
        <v>3.6611351182999997E-2</v>
      </c>
      <c r="T5849" s="122">
        <v>1.0102331960999999E-2</v>
      </c>
      <c r="U5849" s="122">
        <v>1.0093065149499999E-2</v>
      </c>
      <c r="V5849" s="122">
        <v>1.0093057278999999E-2</v>
      </c>
      <c r="W5849" s="122">
        <v>1.0091806108E-2</v>
      </c>
      <c r="X5849" s="122">
        <v>7.4417979989999999E-3</v>
      </c>
      <c r="Y5849" s="122">
        <v>7.4421929550000003E-3</v>
      </c>
      <c r="Z5849" s="122">
        <v>7.4421431349999999E-3</v>
      </c>
      <c r="AA5849" s="122">
        <v>1.0091087083500001E-2</v>
      </c>
      <c r="AB5849" s="122">
        <v>1.27412963805E-2</v>
      </c>
      <c r="AC5849" s="122">
        <v>1.2741341642499999E-2</v>
      </c>
      <c r="AD5849" s="122">
        <v>7.4411667689999999E-3</v>
      </c>
      <c r="AE5849" s="122">
        <v>1.0091838544E-2</v>
      </c>
      <c r="AF5849" s="122">
        <v>1.0090663004E-2</v>
      </c>
      <c r="AG5849" s="122">
        <v>7.4406630040000001E-3</v>
      </c>
      <c r="AH5849" s="122">
        <v>1.5390663004000001E-2</v>
      </c>
      <c r="AI5849" s="122">
        <v>1.0090663004E-2</v>
      </c>
      <c r="AJ5849" s="122">
        <v>7.4406630040000001E-3</v>
      </c>
      <c r="AK5849" s="122">
        <v>1.0090663004E-2</v>
      </c>
      <c r="AL5849" s="122">
        <v>0</v>
      </c>
    </row>
    <row r="5850" spans="1:38" hidden="1" x14ac:dyDescent="0.25">
      <c r="A5850" s="122" t="s">
        <v>2298</v>
      </c>
      <c r="B5850" s="122">
        <v>1</v>
      </c>
      <c r="C5850" s="122" t="s">
        <v>2299</v>
      </c>
      <c r="D5850" s="122" t="s">
        <v>2167</v>
      </c>
      <c r="E5850" s="122">
        <v>105</v>
      </c>
      <c r="F5850" s="122">
        <v>1.1501000000000001E-5</v>
      </c>
      <c r="G5850" s="122">
        <v>0.60336324728900004</v>
      </c>
      <c r="H5850" s="122">
        <v>1.1620832999999999E-5</v>
      </c>
      <c r="I5850" s="122">
        <v>1.089733E-5</v>
      </c>
      <c r="J5850" s="122">
        <v>4.7904203196500003E-2</v>
      </c>
      <c r="K5850" s="122">
        <v>2.4027029354500001E-2</v>
      </c>
      <c r="L5850" s="122">
        <v>8.7949790000000006E-6</v>
      </c>
      <c r="M5850" s="122">
        <v>1.5739834000000001E-5</v>
      </c>
      <c r="N5850" s="122">
        <v>5.3109972084999998E-3</v>
      </c>
      <c r="O5850" s="122">
        <v>0.1247724675</v>
      </c>
      <c r="P5850" s="122">
        <v>1.85557872025E-2</v>
      </c>
      <c r="Q5850" s="122">
        <v>8.7657689430499994E-2</v>
      </c>
      <c r="R5850" s="122">
        <v>3.9413979999999996E-6</v>
      </c>
      <c r="S5850" s="122">
        <v>4.1976000000000003E-6</v>
      </c>
      <c r="T5850" s="122">
        <v>2.6541888550000001E-3</v>
      </c>
      <c r="U5850" s="122">
        <v>7.9563055955000003E-3</v>
      </c>
      <c r="V5850" s="122">
        <v>2.6598764175000001E-3</v>
      </c>
      <c r="W5850" s="122">
        <v>2.6694326355000001E-3</v>
      </c>
      <c r="X5850" s="122">
        <v>0</v>
      </c>
      <c r="Y5850" s="122">
        <v>2.65E-3</v>
      </c>
      <c r="Z5850" s="122">
        <v>2.1218549999999999E-2</v>
      </c>
      <c r="AA5850" s="122">
        <v>0</v>
      </c>
      <c r="AB5850" s="122">
        <v>7.9500000000000005E-3</v>
      </c>
      <c r="AC5850" s="122">
        <v>5.3E-3</v>
      </c>
      <c r="AD5850" s="122">
        <v>0</v>
      </c>
      <c r="AE5850" s="122">
        <v>1.5900000000000001E-2</v>
      </c>
      <c r="AF5850" s="122">
        <v>5.3E-3</v>
      </c>
      <c r="AG5850" s="122">
        <v>2.65E-3</v>
      </c>
      <c r="AH5850" s="122">
        <v>2.65E-3</v>
      </c>
      <c r="AI5850" s="122">
        <v>2.65E-3</v>
      </c>
      <c r="AJ5850" s="122">
        <v>0</v>
      </c>
      <c r="AK5850" s="122">
        <v>0</v>
      </c>
      <c r="AL5850" s="122">
        <v>0</v>
      </c>
    </row>
    <row r="5851" spans="1:38" hidden="1" x14ac:dyDescent="0.25">
      <c r="A5851" s="122" t="s">
        <v>2298</v>
      </c>
      <c r="B5851" s="122">
        <v>1</v>
      </c>
      <c r="C5851" s="122" t="s">
        <v>2299</v>
      </c>
      <c r="D5851" s="122" t="s">
        <v>2168</v>
      </c>
      <c r="E5851" s="122">
        <v>105</v>
      </c>
      <c r="F5851" s="122">
        <v>0</v>
      </c>
      <c r="G5851" s="122">
        <v>3.0422000000000001E-3</v>
      </c>
      <c r="H5851" s="122">
        <v>1.9485450000000001E-3</v>
      </c>
      <c r="I5851" s="122">
        <v>1.360775E-3</v>
      </c>
      <c r="J5851" s="122">
        <v>2.5052040000000001E-2</v>
      </c>
      <c r="K5851" s="122">
        <v>0</v>
      </c>
      <c r="L5851" s="122">
        <v>4.4793214999999997E-2</v>
      </c>
      <c r="M5851" s="122">
        <v>6.5780949999999999E-3</v>
      </c>
      <c r="N5851" s="122">
        <v>2.7051200000000001E-3</v>
      </c>
      <c r="O5851" s="122">
        <v>2.9053010000000001E-2</v>
      </c>
      <c r="P5851" s="122">
        <v>0.15994233999999999</v>
      </c>
      <c r="Q5851" s="122">
        <v>3.9519184999999998E-2</v>
      </c>
      <c r="R5851" s="122">
        <v>8.3351510000000004E-2</v>
      </c>
      <c r="S5851" s="122">
        <v>0.10388715499999999</v>
      </c>
      <c r="T5851" s="122">
        <v>5.9720399999999996E-3</v>
      </c>
      <c r="U5851" s="122">
        <v>2.3214795E-2</v>
      </c>
      <c r="V5851" s="122">
        <v>0.14091110000000001</v>
      </c>
      <c r="W5851" s="122">
        <v>9.287985E-2</v>
      </c>
      <c r="X5851" s="122">
        <v>0.12830319500000001</v>
      </c>
      <c r="Y5851" s="122">
        <v>2.120795E-2</v>
      </c>
      <c r="Z5851" s="122">
        <v>2.8004935000000002E-2</v>
      </c>
      <c r="AA5851" s="122">
        <v>7.4612075E-2</v>
      </c>
      <c r="AB5851" s="122">
        <v>0.27364959999999999</v>
      </c>
      <c r="AC5851" s="122">
        <v>6.1850204999999998E-2</v>
      </c>
      <c r="AD5851" s="122">
        <v>5.3E-3</v>
      </c>
      <c r="AE5851" s="122">
        <v>1.36136107135E-2</v>
      </c>
      <c r="AF5851" s="122">
        <v>0.18512601912099999</v>
      </c>
      <c r="AG5851" s="122">
        <v>2.6624598972000001E-2</v>
      </c>
      <c r="AH5851" s="122">
        <v>0.16673758066399999</v>
      </c>
      <c r="AI5851" s="122">
        <v>3.1815390404999998E-2</v>
      </c>
      <c r="AJ5851" s="122">
        <v>0.20656140091899999</v>
      </c>
      <c r="AK5851" s="122">
        <v>0.121865491117</v>
      </c>
      <c r="AL5851" s="122">
        <v>0</v>
      </c>
    </row>
    <row r="5852" spans="1:38" hidden="1" x14ac:dyDescent="0.25">
      <c r="A5852" s="122" t="s">
        <v>2300</v>
      </c>
      <c r="B5852" s="122">
        <v>1</v>
      </c>
      <c r="C5852" s="122" t="s">
        <v>2301</v>
      </c>
      <c r="D5852" s="122" t="s">
        <v>2120</v>
      </c>
      <c r="E5852" s="122">
        <v>106</v>
      </c>
      <c r="F5852" s="122">
        <v>-4.7134789316223999</v>
      </c>
      <c r="G5852" s="122">
        <v>-10.9180722947309</v>
      </c>
      <c r="H5852" s="122">
        <v>-20.1357668766925</v>
      </c>
      <c r="I5852" s="122">
        <v>-18.9256609945161</v>
      </c>
      <c r="J5852" s="122">
        <v>-18.707250581719698</v>
      </c>
      <c r="K5852" s="122">
        <v>-19.2467508824042</v>
      </c>
      <c r="L5852" s="122">
        <v>-17.797327667319401</v>
      </c>
      <c r="M5852" s="122">
        <v>-20.2818622049619</v>
      </c>
      <c r="N5852" s="122">
        <v>-13.939098948444</v>
      </c>
      <c r="O5852" s="122">
        <v>-11.298644036222001</v>
      </c>
      <c r="P5852" s="122">
        <v>-12.8576134248574</v>
      </c>
      <c r="Q5852" s="122">
        <v>-16.349956894746601</v>
      </c>
      <c r="R5852" s="122">
        <v>13.900558271621501</v>
      </c>
      <c r="S5852" s="122">
        <v>-12.1078206692263</v>
      </c>
      <c r="T5852" s="122">
        <v>82.087172366129195</v>
      </c>
      <c r="U5852" s="122">
        <v>19.080825180174202</v>
      </c>
      <c r="V5852" s="122">
        <v>-16.549110724817599</v>
      </c>
      <c r="W5852" s="122">
        <v>-14.4908951522871</v>
      </c>
      <c r="X5852" s="122">
        <v>-20.584113174207001</v>
      </c>
      <c r="Y5852" s="122">
        <v>14.217029466558399</v>
      </c>
      <c r="Z5852" s="122">
        <v>-9.9309439659554002</v>
      </c>
      <c r="AA5852" s="122">
        <v>-17.401377864422301</v>
      </c>
      <c r="AB5852" s="122">
        <v>-14.722777318559899</v>
      </c>
      <c r="AC5852" s="122">
        <v>4.1537825231927998</v>
      </c>
      <c r="AD5852" s="122">
        <v>-18.2300048053852</v>
      </c>
      <c r="AE5852" s="122">
        <v>82.245388648562297</v>
      </c>
      <c r="AF5852" s="122">
        <v>-19.996211802642101</v>
      </c>
      <c r="AG5852" s="122">
        <v>-8.1079909103497005</v>
      </c>
      <c r="AH5852" s="122">
        <v>5.7101733455599997E-2</v>
      </c>
      <c r="AI5852" s="122">
        <v>39.374546164761099</v>
      </c>
      <c r="AJ5852" s="122">
        <v>-22.6488091442463</v>
      </c>
      <c r="AK5852" s="122">
        <v>-15.3413836831271</v>
      </c>
      <c r="AL5852" s="122">
        <v>0</v>
      </c>
    </row>
    <row r="5853" spans="1:38" hidden="1" x14ac:dyDescent="0.25">
      <c r="A5853" s="122" t="s">
        <v>2300</v>
      </c>
      <c r="B5853" s="122">
        <v>1</v>
      </c>
      <c r="C5853" s="122" t="s">
        <v>2301</v>
      </c>
      <c r="D5853" s="122" t="s">
        <v>2121</v>
      </c>
      <c r="E5853" s="122">
        <v>106</v>
      </c>
      <c r="F5853" s="122">
        <v>-50.435858033730703</v>
      </c>
      <c r="G5853" s="122">
        <v>-49.963791368208902</v>
      </c>
      <c r="H5853" s="122">
        <v>-50.035219153925397</v>
      </c>
      <c r="I5853" s="122">
        <v>-50.4340785581131</v>
      </c>
      <c r="J5853" s="122">
        <v>-50.179184015735601</v>
      </c>
      <c r="K5853" s="122">
        <v>-50.178406382571097</v>
      </c>
      <c r="L5853" s="122">
        <v>-50.089914992446403</v>
      </c>
      <c r="M5853" s="122">
        <v>-49.599798998001198</v>
      </c>
      <c r="N5853" s="122">
        <v>-49.955310762261803</v>
      </c>
      <c r="O5853" s="122">
        <v>-49.562212054321002</v>
      </c>
      <c r="P5853" s="122">
        <v>-49.667024046418497</v>
      </c>
      <c r="Q5853" s="122">
        <v>-48.6802387292894</v>
      </c>
      <c r="R5853" s="122">
        <v>-48.918726505032701</v>
      </c>
      <c r="S5853" s="122">
        <v>-48.021522714280501</v>
      </c>
      <c r="T5853" s="122">
        <v>-49.429110262131402</v>
      </c>
      <c r="U5853" s="122">
        <v>-49.3687601324228</v>
      </c>
      <c r="V5853" s="122">
        <v>-50.326473090790898</v>
      </c>
      <c r="W5853" s="122">
        <v>-50.351504761968101</v>
      </c>
      <c r="X5853" s="122">
        <v>-50.391210954857002</v>
      </c>
      <c r="Y5853" s="122">
        <v>-50.686782313458998</v>
      </c>
      <c r="Z5853" s="122">
        <v>-51.795046451728901</v>
      </c>
      <c r="AA5853" s="122">
        <v>-52.443380110658801</v>
      </c>
      <c r="AB5853" s="122">
        <v>-52.922863015327799</v>
      </c>
      <c r="AC5853" s="122">
        <v>-54.019819840285201</v>
      </c>
      <c r="AD5853" s="122">
        <v>-55.063137851363599</v>
      </c>
      <c r="AE5853" s="122">
        <v>-55.906614583171198</v>
      </c>
      <c r="AF5853" s="122">
        <v>-56.854085714625299</v>
      </c>
      <c r="AG5853" s="122">
        <v>-56.2496589372494</v>
      </c>
      <c r="AH5853" s="122">
        <v>-55.524435789861997</v>
      </c>
      <c r="AI5853" s="122">
        <v>-54.861526380971704</v>
      </c>
      <c r="AJ5853" s="122">
        <v>-54.542129840126798</v>
      </c>
      <c r="AK5853" s="122">
        <v>-53.970678334249101</v>
      </c>
      <c r="AL5853" s="122">
        <v>0</v>
      </c>
    </row>
    <row r="5854" spans="1:38" hidden="1" x14ac:dyDescent="0.25">
      <c r="A5854" s="122" t="s">
        <v>2300</v>
      </c>
      <c r="B5854" s="122">
        <v>1</v>
      </c>
      <c r="C5854" s="122" t="s">
        <v>2301</v>
      </c>
      <c r="D5854" s="122" t="s">
        <v>2122</v>
      </c>
      <c r="E5854" s="122">
        <v>106</v>
      </c>
      <c r="F5854" s="122">
        <v>-54.167341793919803</v>
      </c>
      <c r="G5854" s="122">
        <v>-53.0770617714347</v>
      </c>
      <c r="H5854" s="122">
        <v>-52.209495590469103</v>
      </c>
      <c r="I5854" s="122">
        <v>-51.688637704057101</v>
      </c>
      <c r="J5854" s="122">
        <v>-50.694416853824499</v>
      </c>
      <c r="K5854" s="122">
        <v>-49.694328195275297</v>
      </c>
      <c r="L5854" s="122">
        <v>-49.329278040657201</v>
      </c>
      <c r="M5854" s="122">
        <v>-48.135911426607301</v>
      </c>
      <c r="N5854" s="122">
        <v>-47.574979659864901</v>
      </c>
      <c r="O5854" s="122">
        <v>-46.220986879882297</v>
      </c>
      <c r="P5854" s="122">
        <v>-45.328815832974001</v>
      </c>
      <c r="Q5854" s="122">
        <v>-45.103895303244798</v>
      </c>
      <c r="R5854" s="122">
        <v>-44.835741636440702</v>
      </c>
      <c r="S5854" s="122">
        <v>-43.797416450735497</v>
      </c>
      <c r="T5854" s="122">
        <v>-43.000224566050903</v>
      </c>
      <c r="U5854" s="122">
        <v>-42.162792971723</v>
      </c>
      <c r="V5854" s="122">
        <v>-39.877577699719602</v>
      </c>
      <c r="W5854" s="122">
        <v>-38.728575273446602</v>
      </c>
      <c r="X5854" s="122">
        <v>-37.1728323669888</v>
      </c>
      <c r="Y5854" s="122">
        <v>-36.765309444653901</v>
      </c>
      <c r="Z5854" s="122">
        <v>-37.200812599402099</v>
      </c>
      <c r="AA5854" s="122">
        <v>-36.299639567158003</v>
      </c>
      <c r="AB5854" s="122">
        <v>-35.6636520921992</v>
      </c>
      <c r="AC5854" s="122">
        <v>-35.141427501952002</v>
      </c>
      <c r="AD5854" s="122">
        <v>-35.753094044306501</v>
      </c>
      <c r="AE5854" s="122">
        <v>-36.345444966084202</v>
      </c>
      <c r="AF5854" s="122">
        <v>-36.561785416389199</v>
      </c>
      <c r="AG5854" s="122">
        <v>-36.980650589811397</v>
      </c>
      <c r="AH5854" s="122">
        <v>-37.247660083781803</v>
      </c>
      <c r="AI5854" s="122">
        <v>-36.605033709216002</v>
      </c>
      <c r="AJ5854" s="122">
        <v>-36.171557078393398</v>
      </c>
      <c r="AK5854" s="122">
        <v>-35.521687580324198</v>
      </c>
      <c r="AL5854" s="122">
        <v>0</v>
      </c>
    </row>
    <row r="5855" spans="1:38" hidden="1" x14ac:dyDescent="0.25">
      <c r="A5855" s="122" t="s">
        <v>2300</v>
      </c>
      <c r="B5855" s="122">
        <v>1</v>
      </c>
      <c r="C5855" s="122" t="s">
        <v>2301</v>
      </c>
      <c r="D5855" s="122" t="s">
        <v>2175</v>
      </c>
      <c r="E5855" s="122">
        <v>106</v>
      </c>
      <c r="F5855" s="122">
        <v>0</v>
      </c>
      <c r="G5855" s="122">
        <v>0</v>
      </c>
      <c r="H5855" s="122">
        <v>0</v>
      </c>
      <c r="I5855" s="122">
        <v>0</v>
      </c>
      <c r="J5855" s="122">
        <v>0</v>
      </c>
      <c r="K5855" s="122">
        <v>0</v>
      </c>
      <c r="L5855" s="122">
        <v>0</v>
      </c>
      <c r="M5855" s="122">
        <v>0</v>
      </c>
      <c r="N5855" s="122">
        <v>0</v>
      </c>
      <c r="O5855" s="122">
        <v>0</v>
      </c>
      <c r="P5855" s="122">
        <v>0</v>
      </c>
      <c r="Q5855" s="122">
        <v>0</v>
      </c>
      <c r="R5855" s="122">
        <v>0</v>
      </c>
      <c r="S5855" s="122">
        <v>0</v>
      </c>
      <c r="T5855" s="122">
        <v>0</v>
      </c>
      <c r="U5855" s="122">
        <v>0</v>
      </c>
      <c r="V5855" s="122">
        <v>0</v>
      </c>
      <c r="W5855" s="122">
        <v>0</v>
      </c>
      <c r="X5855" s="122">
        <v>0</v>
      </c>
      <c r="Y5855" s="122">
        <v>0</v>
      </c>
      <c r="Z5855" s="122">
        <v>0</v>
      </c>
      <c r="AA5855" s="122">
        <v>0</v>
      </c>
      <c r="AB5855" s="122">
        <v>0</v>
      </c>
      <c r="AC5855" s="122">
        <v>0</v>
      </c>
      <c r="AD5855" s="122">
        <v>0</v>
      </c>
      <c r="AE5855" s="122">
        <v>0</v>
      </c>
      <c r="AF5855" s="122">
        <v>0</v>
      </c>
      <c r="AG5855" s="122">
        <v>0</v>
      </c>
      <c r="AH5855" s="122">
        <v>0</v>
      </c>
      <c r="AI5855" s="122">
        <v>0</v>
      </c>
      <c r="AJ5855" s="122">
        <v>0</v>
      </c>
      <c r="AK5855" s="122">
        <v>0</v>
      </c>
      <c r="AL5855" s="122">
        <v>0</v>
      </c>
    </row>
    <row r="5856" spans="1:38" hidden="1" x14ac:dyDescent="0.25">
      <c r="A5856" s="122" t="s">
        <v>2300</v>
      </c>
      <c r="B5856" s="122">
        <v>1</v>
      </c>
      <c r="C5856" s="122" t="s">
        <v>2301</v>
      </c>
      <c r="D5856" s="122" t="s">
        <v>2123</v>
      </c>
      <c r="E5856" s="122">
        <v>106</v>
      </c>
      <c r="F5856" s="122">
        <v>4.4554385080575001</v>
      </c>
      <c r="G5856" s="122">
        <v>2.8960195998248</v>
      </c>
      <c r="H5856" s="122">
        <v>2.9430429283379</v>
      </c>
      <c r="I5856" s="122">
        <v>3.0425319095488002</v>
      </c>
      <c r="J5856" s="122">
        <v>2.4224800351586002</v>
      </c>
      <c r="K5856" s="122">
        <v>1.7313272309312</v>
      </c>
      <c r="L5856" s="122">
        <v>2.9937978548478998</v>
      </c>
      <c r="M5856" s="122">
        <v>2.6169986600735</v>
      </c>
      <c r="N5856" s="122">
        <v>2.9745383629623001</v>
      </c>
      <c r="O5856" s="122">
        <v>2.0597332970012001</v>
      </c>
      <c r="P5856" s="122">
        <v>1.8648319889041001</v>
      </c>
      <c r="Q5856" s="122">
        <v>1.6673004532175</v>
      </c>
      <c r="R5856" s="122">
        <v>1.5129175565727999</v>
      </c>
      <c r="S5856" s="122">
        <v>1.6562110201496001</v>
      </c>
      <c r="T5856" s="122">
        <v>1.8590711805644999</v>
      </c>
      <c r="U5856" s="122">
        <v>1.9239547898711999</v>
      </c>
      <c r="V5856" s="122">
        <v>1.9279022796156</v>
      </c>
      <c r="W5856" s="122">
        <v>2.3846354606847</v>
      </c>
      <c r="X5856" s="122">
        <v>2.3038248669681001</v>
      </c>
      <c r="Y5856" s="122">
        <v>1.7673076973265001</v>
      </c>
      <c r="Z5856" s="122">
        <v>2.0384315975886</v>
      </c>
      <c r="AA5856" s="122">
        <v>2.0974404922473</v>
      </c>
      <c r="AB5856" s="122">
        <v>3.3791780019315998</v>
      </c>
      <c r="AC5856" s="122">
        <v>2.6668755781572</v>
      </c>
      <c r="AD5856" s="122">
        <v>3.2753713434359999</v>
      </c>
      <c r="AE5856" s="122">
        <v>3.2984088676832002</v>
      </c>
      <c r="AF5856" s="122">
        <v>2.9294408394143998</v>
      </c>
      <c r="AG5856" s="122">
        <v>2.9483131460004</v>
      </c>
      <c r="AH5856" s="122">
        <v>3.0488289816809999</v>
      </c>
      <c r="AI5856" s="122">
        <v>3.4192738708152999</v>
      </c>
      <c r="AJ5856" s="122">
        <v>2.7321073743472999</v>
      </c>
      <c r="AK5856" s="122">
        <v>3.2053126538957</v>
      </c>
      <c r="AL5856" s="122">
        <v>0</v>
      </c>
    </row>
    <row r="5857" spans="1:38" x14ac:dyDescent="0.25">
      <c r="A5857" s="122" t="s">
        <v>2300</v>
      </c>
      <c r="B5857" s="122">
        <v>1</v>
      </c>
      <c r="C5857" s="122" t="s">
        <v>2301</v>
      </c>
      <c r="D5857" s="122" t="s">
        <v>2124</v>
      </c>
      <c r="E5857" s="122">
        <v>106</v>
      </c>
      <c r="F5857" s="122">
        <v>-36.682871121902103</v>
      </c>
      <c r="G5857" s="122">
        <v>-37.406084636967499</v>
      </c>
      <c r="H5857" s="122">
        <v>-37.019719537317002</v>
      </c>
      <c r="I5857" s="122">
        <v>-36.773005298986298</v>
      </c>
      <c r="J5857" s="122">
        <v>-37.181513051177902</v>
      </c>
      <c r="K5857" s="122">
        <v>-36.3644222403762</v>
      </c>
      <c r="L5857" s="122">
        <v>-37.072076198127299</v>
      </c>
      <c r="M5857" s="122">
        <v>-38.458675096898098</v>
      </c>
      <c r="N5857" s="122">
        <v>-38.723606101672999</v>
      </c>
      <c r="O5857" s="122">
        <v>-40.183851998827002</v>
      </c>
      <c r="P5857" s="122">
        <v>-39.7279286434947</v>
      </c>
      <c r="Q5857" s="122">
        <v>-39.574270529487897</v>
      </c>
      <c r="R5857" s="122">
        <v>-40.004089481306899</v>
      </c>
      <c r="S5857" s="122">
        <v>-38.925656450401803</v>
      </c>
      <c r="T5857" s="122">
        <v>-39.444372598792</v>
      </c>
      <c r="U5857" s="122">
        <v>-38.548284408293902</v>
      </c>
      <c r="V5857" s="122">
        <v>-39.047722086240498</v>
      </c>
      <c r="W5857" s="122">
        <v>-39.479502832432303</v>
      </c>
      <c r="X5857" s="122">
        <v>-39.047278998957601</v>
      </c>
      <c r="Y5857" s="122">
        <v>-39.019693751482301</v>
      </c>
      <c r="Z5857" s="122">
        <v>-37.955343938468197</v>
      </c>
      <c r="AA5857" s="122">
        <v>-36.713482820160003</v>
      </c>
      <c r="AB5857" s="122">
        <v>-37.4398236886788</v>
      </c>
      <c r="AC5857" s="122">
        <v>-37.065679060476498</v>
      </c>
      <c r="AD5857" s="122">
        <v>-36.698102743230898</v>
      </c>
      <c r="AE5857" s="122">
        <v>-34.753440665032301</v>
      </c>
      <c r="AF5857" s="122">
        <v>-34.114445607113197</v>
      </c>
      <c r="AG5857" s="122">
        <v>-33.624987640673297</v>
      </c>
      <c r="AH5857" s="122">
        <v>-33.1882962996375</v>
      </c>
      <c r="AI5857" s="122">
        <v>-32.639637736457502</v>
      </c>
      <c r="AJ5857" s="122">
        <v>-31.635902631380599</v>
      </c>
      <c r="AK5857" s="122">
        <v>-31.260430662367501</v>
      </c>
      <c r="AL5857" s="122">
        <v>0</v>
      </c>
    </row>
    <row r="5858" spans="1:38" hidden="1" x14ac:dyDescent="0.25">
      <c r="A5858" s="122" t="s">
        <v>2300</v>
      </c>
      <c r="B5858" s="122">
        <v>1</v>
      </c>
      <c r="C5858" s="122" t="s">
        <v>2301</v>
      </c>
      <c r="D5858" s="122" t="s">
        <v>474</v>
      </c>
      <c r="E5858" s="122">
        <v>106</v>
      </c>
      <c r="F5858" s="122">
        <v>9.9754010840552993</v>
      </c>
      <c r="G5858" s="122">
        <v>9.5980595816921994</v>
      </c>
      <c r="H5858" s="122">
        <v>9.9993295123720003</v>
      </c>
      <c r="I5858" s="122">
        <v>9.8380508261803996</v>
      </c>
      <c r="J5858" s="122">
        <v>8.8927306476022991</v>
      </c>
      <c r="K5858" s="122">
        <v>9.5184474696654995</v>
      </c>
      <c r="L5858" s="122">
        <v>9.2957377450094008</v>
      </c>
      <c r="M5858" s="122">
        <v>9.1214838648894006</v>
      </c>
      <c r="N5858" s="122">
        <v>9.0645937938390997</v>
      </c>
      <c r="O5858" s="122">
        <v>8.9920992363060996</v>
      </c>
      <c r="P5858" s="122">
        <v>7.6736713670023002</v>
      </c>
      <c r="Q5858" s="122">
        <v>7.6251625200376996</v>
      </c>
      <c r="R5858" s="122">
        <v>6.8505969942162999</v>
      </c>
      <c r="S5858" s="122">
        <v>8.0280698844872997</v>
      </c>
      <c r="T5858" s="122">
        <v>7.9537700570996002</v>
      </c>
      <c r="U5858" s="122">
        <v>8.2880796986707992</v>
      </c>
      <c r="V5858" s="122">
        <v>8.0829514192895004</v>
      </c>
      <c r="W5858" s="122">
        <v>7.9997949598071996</v>
      </c>
      <c r="X5858" s="122">
        <v>7.8373712959719999</v>
      </c>
      <c r="Y5858" s="122">
        <v>8.4481892738594002</v>
      </c>
      <c r="Z5858" s="122">
        <v>7.8434898923008003</v>
      </c>
      <c r="AA5858" s="122">
        <v>7.5318008244505998</v>
      </c>
      <c r="AB5858" s="122">
        <v>7.9266377472396004</v>
      </c>
      <c r="AC5858" s="122">
        <v>8.8284127551154992</v>
      </c>
      <c r="AD5858" s="122">
        <v>9.3658437922786</v>
      </c>
      <c r="AE5858" s="122">
        <v>9.6000155396379991</v>
      </c>
      <c r="AF5858" s="122">
        <v>9.9700988078273998</v>
      </c>
      <c r="AG5858" s="122">
        <v>10.068241639537501</v>
      </c>
      <c r="AH5858" s="122">
        <v>10.1999539144878</v>
      </c>
      <c r="AI5858" s="122">
        <v>10.539945220788301</v>
      </c>
      <c r="AJ5858" s="122">
        <v>9.9888273314456999</v>
      </c>
      <c r="AK5858" s="122">
        <v>10.4032525153475</v>
      </c>
      <c r="AL5858" s="122">
        <v>0</v>
      </c>
    </row>
    <row r="5859" spans="1:38" hidden="1" x14ac:dyDescent="0.25">
      <c r="A5859" s="122" t="s">
        <v>2300</v>
      </c>
      <c r="B5859" s="122">
        <v>1</v>
      </c>
      <c r="C5859" s="122" t="s">
        <v>2301</v>
      </c>
      <c r="D5859" s="122" t="s">
        <v>2125</v>
      </c>
      <c r="E5859" s="122">
        <v>106</v>
      </c>
      <c r="F5859" s="122">
        <v>-5.8108910752140002</v>
      </c>
      <c r="G5859" s="122">
        <v>-5.8618882213688996</v>
      </c>
      <c r="H5859" s="122">
        <v>-5.8327671415819999</v>
      </c>
      <c r="I5859" s="122">
        <v>-5.8796583519769996</v>
      </c>
      <c r="J5859" s="122">
        <v>-5.7640670207123996</v>
      </c>
      <c r="K5859" s="122">
        <v>-5.7457563068143997</v>
      </c>
      <c r="L5859" s="122">
        <v>-5.7642812851457004</v>
      </c>
      <c r="M5859" s="122">
        <v>-5.7835422759871999</v>
      </c>
      <c r="N5859" s="122">
        <v>-5.7747535410562003</v>
      </c>
      <c r="O5859" s="122">
        <v>-5.8403173532967996</v>
      </c>
      <c r="P5859" s="122">
        <v>-5.8408565702645996</v>
      </c>
      <c r="Q5859" s="122">
        <v>-5.8999618190373999</v>
      </c>
      <c r="R5859" s="122">
        <v>-5.9027973850287996</v>
      </c>
      <c r="S5859" s="122">
        <v>-5.9437800005580002</v>
      </c>
      <c r="T5859" s="122">
        <v>-5.9447277242801997</v>
      </c>
      <c r="U5859" s="122">
        <v>-6.0176570192785004</v>
      </c>
      <c r="V5859" s="122">
        <v>-5.9962131330866999</v>
      </c>
      <c r="W5859" s="122">
        <v>-6.0657279932665</v>
      </c>
      <c r="X5859" s="122">
        <v>-6.1957962440012997</v>
      </c>
      <c r="Y5859" s="122">
        <v>-6.2021830771750004</v>
      </c>
      <c r="Z5859" s="122">
        <v>-6.2058686503088998</v>
      </c>
      <c r="AA5859" s="122">
        <v>-6.2054027261235998</v>
      </c>
      <c r="AB5859" s="122">
        <v>-6.2058760832084996</v>
      </c>
      <c r="AC5859" s="122">
        <v>-6.2180602968301004</v>
      </c>
      <c r="AD5859" s="122">
        <v>-6.2328222139587002</v>
      </c>
      <c r="AE5859" s="122">
        <v>-6.2225607690664999</v>
      </c>
      <c r="AF5859" s="122">
        <v>-6.2113995791757004</v>
      </c>
      <c r="AG5859" s="122">
        <v>-6.2942166958339998</v>
      </c>
      <c r="AH5859" s="122">
        <v>-6.3000027726569998</v>
      </c>
      <c r="AI5859" s="122">
        <v>-6.328726162003</v>
      </c>
      <c r="AJ5859" s="122">
        <v>-6.4208111156546996</v>
      </c>
      <c r="AK5859" s="122">
        <v>-6.4445370158669002</v>
      </c>
      <c r="AL5859" s="122">
        <v>0</v>
      </c>
    </row>
    <row r="5860" spans="1:38" hidden="1" x14ac:dyDescent="0.25">
      <c r="A5860" s="122" t="s">
        <v>2300</v>
      </c>
      <c r="B5860" s="122">
        <v>1</v>
      </c>
      <c r="C5860" s="122" t="s">
        <v>2301</v>
      </c>
      <c r="D5860" s="122" t="s">
        <v>2126</v>
      </c>
      <c r="E5860" s="122">
        <v>106</v>
      </c>
      <c r="F5860" s="122">
        <v>-4.6742651117499999E-2</v>
      </c>
      <c r="G5860" s="122">
        <v>-4.6423856573400001E-2</v>
      </c>
      <c r="H5860" s="122">
        <v>-4.4405830890300001E-2</v>
      </c>
      <c r="I5860" s="122">
        <v>-4.2428386970699998E-2</v>
      </c>
      <c r="J5860" s="122">
        <v>-4.0340317395900001E-2</v>
      </c>
      <c r="K5860" s="122">
        <v>-3.8700661381E-2</v>
      </c>
      <c r="L5860" s="122">
        <v>-3.8592987879700003E-2</v>
      </c>
      <c r="M5860" s="122">
        <v>-3.7389784457000003E-2</v>
      </c>
      <c r="N5860" s="122">
        <v>-3.8121598121499997E-2</v>
      </c>
      <c r="O5860" s="122">
        <v>-3.8855785865599998E-2</v>
      </c>
      <c r="P5860" s="122">
        <v>-3.8901794199900003E-2</v>
      </c>
      <c r="Q5860" s="122">
        <v>-3.9102099929699999E-2</v>
      </c>
      <c r="R5860" s="122">
        <v>-3.8406489037000002E-2</v>
      </c>
      <c r="S5860" s="122">
        <v>-3.8105523425200002E-2</v>
      </c>
      <c r="T5860" s="122">
        <v>-3.8024101664900001E-2</v>
      </c>
      <c r="U5860" s="122">
        <v>-3.8047921462700002E-2</v>
      </c>
      <c r="V5860" s="122">
        <v>-3.8189687553300003E-2</v>
      </c>
      <c r="W5860" s="122">
        <v>-3.79488593254E-2</v>
      </c>
      <c r="X5860" s="122">
        <v>-3.8944927368899998E-2</v>
      </c>
      <c r="Y5860" s="122">
        <v>-3.9134066865800003E-2</v>
      </c>
      <c r="Z5860" s="122">
        <v>-3.8496697231599999E-2</v>
      </c>
      <c r="AA5860" s="122">
        <v>-3.8172332646900002E-2</v>
      </c>
      <c r="AB5860" s="122">
        <v>-3.7710555624399997E-2</v>
      </c>
      <c r="AC5860" s="122">
        <v>-3.7675500062099999E-2</v>
      </c>
      <c r="AD5860" s="122">
        <v>-3.7412047773299997E-2</v>
      </c>
      <c r="AE5860" s="122">
        <v>-3.6549082553600003E-2</v>
      </c>
      <c r="AF5860" s="122">
        <v>-3.5695315348800001E-2</v>
      </c>
      <c r="AG5860" s="122">
        <v>-3.7224039607999998E-2</v>
      </c>
      <c r="AH5860" s="122">
        <v>-3.6887205699899998E-2</v>
      </c>
      <c r="AI5860" s="122">
        <v>-3.6613821711100003E-2</v>
      </c>
      <c r="AJ5860" s="122">
        <v>-3.9125484385100003E-2</v>
      </c>
      <c r="AK5860" s="122">
        <v>-3.8967954945699997E-2</v>
      </c>
      <c r="AL5860" s="122">
        <v>0</v>
      </c>
    </row>
    <row r="5861" spans="1:38" hidden="1" x14ac:dyDescent="0.25">
      <c r="A5861" s="122" t="s">
        <v>2300</v>
      </c>
      <c r="B5861" s="122">
        <v>1</v>
      </c>
      <c r="C5861" s="122" t="s">
        <v>2301</v>
      </c>
      <c r="D5861" s="122" t="s">
        <v>2127</v>
      </c>
      <c r="E5861" s="122">
        <v>106</v>
      </c>
      <c r="F5861" s="122">
        <v>-0.79095109914619999</v>
      </c>
      <c r="G5861" s="122">
        <v>-0.8199546104455</v>
      </c>
      <c r="H5861" s="122">
        <v>-0.7952536145304</v>
      </c>
      <c r="I5861" s="122">
        <v>-0.79311973796320001</v>
      </c>
      <c r="J5861" s="122">
        <v>-0.80114116270150004</v>
      </c>
      <c r="K5861" s="122">
        <v>-0.78953422840330001</v>
      </c>
      <c r="L5861" s="122">
        <v>-0.81802148533139996</v>
      </c>
      <c r="M5861" s="122">
        <v>-0.79009495316010003</v>
      </c>
      <c r="N5861" s="122">
        <v>-0.78121799727840002</v>
      </c>
      <c r="O5861" s="122">
        <v>-0.76845052537839997</v>
      </c>
      <c r="P5861" s="122">
        <v>-0.79195218979089999</v>
      </c>
      <c r="Q5861" s="122">
        <v>-0.80151582029949997</v>
      </c>
      <c r="R5861" s="122">
        <v>-0.83723338800979996</v>
      </c>
      <c r="S5861" s="122">
        <v>-0.79859938544989995</v>
      </c>
      <c r="T5861" s="122">
        <v>-0.83672014000149997</v>
      </c>
      <c r="U5861" s="122">
        <v>-0.85028483809550004</v>
      </c>
      <c r="V5861" s="122">
        <v>-0.83887099803260001</v>
      </c>
      <c r="W5861" s="122">
        <v>-0.89718532853620003</v>
      </c>
      <c r="X5861" s="122">
        <v>-0.94270223655509999</v>
      </c>
      <c r="Y5861" s="122">
        <v>-0.8569888656154</v>
      </c>
      <c r="Z5861" s="122">
        <v>-0.95346678288219999</v>
      </c>
      <c r="AA5861" s="122">
        <v>-0.86660197957840002</v>
      </c>
      <c r="AB5861" s="122">
        <v>-0.88663308984279998</v>
      </c>
      <c r="AC5861" s="122">
        <v>-0.84762819474179996</v>
      </c>
      <c r="AD5861" s="122">
        <v>-0.89972508202949997</v>
      </c>
      <c r="AE5861" s="122">
        <v>-0.8242967155905</v>
      </c>
      <c r="AF5861" s="122">
        <v>-0.82386542176540001</v>
      </c>
      <c r="AG5861" s="122">
        <v>-0.78160412150479996</v>
      </c>
      <c r="AH5861" s="122">
        <v>-0.75327134141639995</v>
      </c>
      <c r="AI5861" s="122">
        <v>-0.70779638010739998</v>
      </c>
      <c r="AJ5861" s="122">
        <v>-0.68402349643350002</v>
      </c>
      <c r="AK5861" s="122">
        <v>-0.627341476743</v>
      </c>
      <c r="AL5861" s="122">
        <v>0</v>
      </c>
    </row>
    <row r="5862" spans="1:38" hidden="1" x14ac:dyDescent="0.25">
      <c r="A5862" s="122" t="s">
        <v>2300</v>
      </c>
      <c r="B5862" s="122">
        <v>1</v>
      </c>
      <c r="C5862" s="122" t="s">
        <v>2301</v>
      </c>
      <c r="D5862" s="122" t="s">
        <v>2128</v>
      </c>
      <c r="E5862" s="122">
        <v>106</v>
      </c>
      <c r="F5862" s="122">
        <v>-15.2379417263998</v>
      </c>
      <c r="G5862" s="122">
        <v>-15.0359740460115</v>
      </c>
      <c r="H5862" s="122">
        <v>-15.8345785414801</v>
      </c>
      <c r="I5862" s="122">
        <v>-15.3208140600211</v>
      </c>
      <c r="J5862" s="122">
        <v>-14.948655759663</v>
      </c>
      <c r="K5862" s="122">
        <v>-14.4627049900832</v>
      </c>
      <c r="L5862" s="122">
        <v>-14.863049223354301</v>
      </c>
      <c r="M5862" s="122">
        <v>-14.9842614627303</v>
      </c>
      <c r="N5862" s="122">
        <v>-14.4249145171151</v>
      </c>
      <c r="O5862" s="122">
        <v>-20.2366857506948</v>
      </c>
      <c r="P5862" s="122">
        <v>-20.0748806621326</v>
      </c>
      <c r="Q5862" s="122">
        <v>-13.567801412946</v>
      </c>
      <c r="R5862" s="122">
        <v>-12.875877961383299</v>
      </c>
      <c r="S5862" s="122">
        <v>-13.0903488426923</v>
      </c>
      <c r="T5862" s="122">
        <v>-13.0830181246787</v>
      </c>
      <c r="U5862" s="122">
        <v>-12.9103623957278</v>
      </c>
      <c r="V5862" s="122">
        <v>-13.0735068182536</v>
      </c>
      <c r="W5862" s="122">
        <v>-13.3682909958056</v>
      </c>
      <c r="X5862" s="122">
        <v>-13.5618351832837</v>
      </c>
      <c r="Y5862" s="122">
        <v>-13.9501853523092</v>
      </c>
      <c r="Z5862" s="122">
        <v>-13.562865627973</v>
      </c>
      <c r="AA5862" s="122">
        <v>-13.5928146691721</v>
      </c>
      <c r="AB5862" s="122">
        <v>-13.1611267388041</v>
      </c>
      <c r="AC5862" s="122">
        <v>-14.7335384143165</v>
      </c>
      <c r="AD5862" s="122">
        <v>-13.732237287746299</v>
      </c>
      <c r="AE5862" s="122">
        <v>-14.0048581000504</v>
      </c>
      <c r="AF5862" s="122">
        <v>-13.900656774229599</v>
      </c>
      <c r="AG5862" s="122">
        <v>-13.6524247728549</v>
      </c>
      <c r="AH5862" s="122">
        <v>-13.0297720075945</v>
      </c>
      <c r="AI5862" s="122">
        <v>-12.445920790847101</v>
      </c>
      <c r="AJ5862" s="122">
        <v>-12.2325916424026</v>
      </c>
      <c r="AK5862" s="122">
        <v>-11.875929441746701</v>
      </c>
      <c r="AL5862" s="122">
        <v>0</v>
      </c>
    </row>
    <row r="5863" spans="1:38" hidden="1" x14ac:dyDescent="0.25">
      <c r="A5863" s="122" t="s">
        <v>2300</v>
      </c>
      <c r="B5863" s="122">
        <v>1</v>
      </c>
      <c r="C5863" s="122" t="s">
        <v>2301</v>
      </c>
      <c r="D5863" s="122" t="s">
        <v>2129</v>
      </c>
      <c r="E5863" s="122">
        <v>106</v>
      </c>
      <c r="F5863" s="122">
        <v>-38.175620300295201</v>
      </c>
      <c r="G5863" s="122">
        <v>-37.685219697110398</v>
      </c>
      <c r="H5863" s="122">
        <v>-37.896840388411299</v>
      </c>
      <c r="I5863" s="122">
        <v>-37.941007659814503</v>
      </c>
      <c r="J5863" s="122">
        <v>-37.261736242972802</v>
      </c>
      <c r="K5863" s="122">
        <v>-37.4151499788397</v>
      </c>
      <c r="L5863" s="122">
        <v>-37.976421085567999</v>
      </c>
      <c r="M5863" s="122">
        <v>-38.442263317052401</v>
      </c>
      <c r="N5863" s="122">
        <v>-39.144214062891898</v>
      </c>
      <c r="O5863" s="122">
        <v>-39.511740599366497</v>
      </c>
      <c r="P5863" s="122">
        <v>-39.5945442959651</v>
      </c>
      <c r="Q5863" s="122">
        <v>-40.4426307572216</v>
      </c>
      <c r="R5863" s="122">
        <v>-40.009708707568599</v>
      </c>
      <c r="S5863" s="122">
        <v>-38.844595766343701</v>
      </c>
      <c r="T5863" s="122">
        <v>-38.477570412670303</v>
      </c>
      <c r="U5863" s="122">
        <v>-37.479845744753597</v>
      </c>
      <c r="V5863" s="122">
        <v>-37.330100694533499</v>
      </c>
      <c r="W5863" s="122">
        <v>-37.638273355841598</v>
      </c>
      <c r="X5863" s="122">
        <v>-37.7878659908299</v>
      </c>
      <c r="Y5863" s="122">
        <v>-38.077383802043002</v>
      </c>
      <c r="Z5863" s="122">
        <v>-38.384377741805103</v>
      </c>
      <c r="AA5863" s="122">
        <v>-38.957883912418097</v>
      </c>
      <c r="AB5863" s="122">
        <v>-38.208263923516</v>
      </c>
      <c r="AC5863" s="122">
        <v>-39.536662471701497</v>
      </c>
      <c r="AD5863" s="122">
        <v>-40.019377969899502</v>
      </c>
      <c r="AE5863" s="122">
        <v>-40.505979224169401</v>
      </c>
      <c r="AF5863" s="122">
        <v>-41.1685292432891</v>
      </c>
      <c r="AG5863" s="122">
        <v>-41.799175779190101</v>
      </c>
      <c r="AH5863" s="122">
        <v>-42.209093503661499</v>
      </c>
      <c r="AI5863" s="122">
        <v>-41.140844935423601</v>
      </c>
      <c r="AJ5863" s="122">
        <v>-41.1299688896597</v>
      </c>
      <c r="AK5863" s="122">
        <v>-40.318556339813597</v>
      </c>
      <c r="AL5863" s="122">
        <v>0</v>
      </c>
    </row>
    <row r="5864" spans="1:38" hidden="1" x14ac:dyDescent="0.25">
      <c r="A5864" s="122" t="s">
        <v>2300</v>
      </c>
      <c r="B5864" s="122">
        <v>1</v>
      </c>
      <c r="C5864" s="122" t="s">
        <v>2301</v>
      </c>
      <c r="D5864" s="122" t="s">
        <v>2176</v>
      </c>
      <c r="E5864" s="122">
        <v>106</v>
      </c>
      <c r="F5864" s="122">
        <v>0</v>
      </c>
      <c r="G5864" s="122">
        <v>0</v>
      </c>
      <c r="H5864" s="122">
        <v>0</v>
      </c>
      <c r="I5864" s="122">
        <v>0</v>
      </c>
      <c r="J5864" s="122">
        <v>0</v>
      </c>
      <c r="K5864" s="122">
        <v>0</v>
      </c>
      <c r="L5864" s="122">
        <v>0</v>
      </c>
      <c r="M5864" s="122">
        <v>0</v>
      </c>
      <c r="N5864" s="122">
        <v>0</v>
      </c>
      <c r="O5864" s="122">
        <v>0</v>
      </c>
      <c r="P5864" s="122">
        <v>0</v>
      </c>
      <c r="Q5864" s="122">
        <v>0</v>
      </c>
      <c r="R5864" s="122">
        <v>0</v>
      </c>
      <c r="S5864" s="122">
        <v>0</v>
      </c>
      <c r="T5864" s="122">
        <v>0</v>
      </c>
      <c r="U5864" s="122">
        <v>0</v>
      </c>
      <c r="V5864" s="122">
        <v>0</v>
      </c>
      <c r="W5864" s="122">
        <v>0</v>
      </c>
      <c r="X5864" s="122">
        <v>0</v>
      </c>
      <c r="Y5864" s="122">
        <v>0</v>
      </c>
      <c r="Z5864" s="122">
        <v>0</v>
      </c>
      <c r="AA5864" s="122">
        <v>0</v>
      </c>
      <c r="AB5864" s="122">
        <v>0</v>
      </c>
      <c r="AC5864" s="122">
        <v>0</v>
      </c>
      <c r="AD5864" s="122">
        <v>0</v>
      </c>
      <c r="AE5864" s="122">
        <v>0</v>
      </c>
      <c r="AF5864" s="122">
        <v>0</v>
      </c>
      <c r="AG5864" s="122">
        <v>0</v>
      </c>
      <c r="AH5864" s="122">
        <v>0</v>
      </c>
      <c r="AI5864" s="122">
        <v>0</v>
      </c>
      <c r="AJ5864" s="122">
        <v>0</v>
      </c>
      <c r="AK5864" s="122">
        <v>0</v>
      </c>
      <c r="AL5864" s="122">
        <v>0</v>
      </c>
    </row>
    <row r="5865" spans="1:38" hidden="1" x14ac:dyDescent="0.25">
      <c r="A5865" s="122" t="s">
        <v>2300</v>
      </c>
      <c r="B5865" s="122">
        <v>1</v>
      </c>
      <c r="C5865" s="122" t="s">
        <v>2301</v>
      </c>
      <c r="D5865" s="122" t="s">
        <v>2130</v>
      </c>
      <c r="E5865" s="122">
        <v>106</v>
      </c>
      <c r="F5865" s="122">
        <v>8.0974936283600002E-2</v>
      </c>
      <c r="G5865" s="122">
        <v>1.7890710472600001E-2</v>
      </c>
      <c r="H5865" s="122">
        <v>-3.3339767854800001E-2</v>
      </c>
      <c r="I5865" s="122">
        <v>-0.10433193126030001</v>
      </c>
      <c r="J5865" s="122">
        <v>-0.2556819564776</v>
      </c>
      <c r="K5865" s="122">
        <v>-0.27106157011990001</v>
      </c>
      <c r="L5865" s="122">
        <v>-0.2826424627836</v>
      </c>
      <c r="M5865" s="122">
        <v>-0.29545108680670001</v>
      </c>
      <c r="N5865" s="122">
        <v>-0.21313335056409999</v>
      </c>
      <c r="O5865" s="122">
        <v>-0.1545117581738</v>
      </c>
      <c r="P5865" s="122">
        <v>-8.6262564402100006E-2</v>
      </c>
      <c r="Q5865" s="122">
        <v>-3.83127985704E-2</v>
      </c>
      <c r="R5865" s="122">
        <v>-3.7232427074300002E-2</v>
      </c>
      <c r="S5865" s="122">
        <v>-1.97422801523E-2</v>
      </c>
      <c r="T5865" s="122">
        <v>-2.7905712781599999E-2</v>
      </c>
      <c r="U5865" s="122">
        <v>-2.9332962172200001E-2</v>
      </c>
      <c r="V5865" s="122">
        <v>-3.4656748409400001E-2</v>
      </c>
      <c r="W5865" s="122">
        <v>-4.5640023623299997E-2</v>
      </c>
      <c r="X5865" s="122">
        <v>-1.6742328340400001E-2</v>
      </c>
      <c r="Y5865" s="122">
        <v>-1.2608303594399999E-2</v>
      </c>
      <c r="Z5865" s="122">
        <v>-1.22776261179E-2</v>
      </c>
      <c r="AA5865" s="122">
        <v>1.6960117370299999E-2</v>
      </c>
      <c r="AB5865" s="122">
        <v>3.6695506565200001E-2</v>
      </c>
      <c r="AC5865" s="122">
        <v>2.8650088256E-2</v>
      </c>
      <c r="AD5865" s="122">
        <v>2.8342716640000001E-2</v>
      </c>
      <c r="AE5865" s="122">
        <v>1.4078989208300001E-2</v>
      </c>
      <c r="AF5865" s="122">
        <v>1.89924242745E-2</v>
      </c>
      <c r="AG5865" s="122">
        <v>9.8491133697999993E-3</v>
      </c>
      <c r="AH5865" s="122">
        <v>1.0725157696299999E-2</v>
      </c>
      <c r="AI5865" s="122">
        <v>1.25592195915E-2</v>
      </c>
      <c r="AJ5865" s="122">
        <v>-4.0857979747100003E-2</v>
      </c>
      <c r="AK5865" s="122">
        <v>-3.9450093072800001E-2</v>
      </c>
      <c r="AL5865" s="122">
        <v>0</v>
      </c>
    </row>
    <row r="5866" spans="1:38" hidden="1" x14ac:dyDescent="0.25">
      <c r="A5866" s="122" t="s">
        <v>2300</v>
      </c>
      <c r="B5866" s="122">
        <v>1</v>
      </c>
      <c r="C5866" s="122" t="s">
        <v>2301</v>
      </c>
      <c r="D5866" s="122" t="s">
        <v>2131</v>
      </c>
      <c r="E5866" s="122">
        <v>106</v>
      </c>
      <c r="F5866" s="122">
        <v>-10.4140491931781</v>
      </c>
      <c r="G5866" s="122">
        <v>-11.484391553793399</v>
      </c>
      <c r="H5866" s="122">
        <v>-11.159626560417699</v>
      </c>
      <c r="I5866" s="122">
        <v>-5.1691997948625996</v>
      </c>
      <c r="J5866" s="122">
        <v>-7.2697243814268004</v>
      </c>
      <c r="K5866" s="122">
        <v>-8.0593254658886</v>
      </c>
      <c r="L5866" s="122">
        <v>-10.0123893693829</v>
      </c>
      <c r="M5866" s="122">
        <v>-8.5631426914016995</v>
      </c>
      <c r="N5866" s="122">
        <v>-4.4302395623640001</v>
      </c>
      <c r="O5866" s="122">
        <v>-5.3592409389083002</v>
      </c>
      <c r="P5866" s="122">
        <v>-7.5250033880435003</v>
      </c>
      <c r="Q5866" s="122">
        <v>-8.9725948089477008</v>
      </c>
      <c r="R5866" s="122">
        <v>-8.9989918512971006</v>
      </c>
      <c r="S5866" s="122">
        <v>-11.382777665365101</v>
      </c>
      <c r="T5866" s="122">
        <v>-9.9099678179647004</v>
      </c>
      <c r="U5866" s="122">
        <v>-10.1374068215015</v>
      </c>
      <c r="V5866" s="122">
        <v>-12.753670201018799</v>
      </c>
      <c r="W5866" s="122">
        <v>-9.9576790136261994</v>
      </c>
      <c r="X5866" s="122">
        <v>-9.0608178027166009</v>
      </c>
      <c r="Y5866" s="122">
        <v>-7.4812936179141003</v>
      </c>
      <c r="Z5866" s="122">
        <v>-8.6568989652203001</v>
      </c>
      <c r="AA5866" s="122">
        <v>-11.174137723276999</v>
      </c>
      <c r="AB5866" s="122">
        <v>-13.0280211491575</v>
      </c>
      <c r="AC5866" s="122">
        <v>-10.116499498115299</v>
      </c>
      <c r="AD5866" s="122">
        <v>-7.7209697051860999</v>
      </c>
      <c r="AE5866" s="122">
        <v>-8.3442989408403996</v>
      </c>
      <c r="AF5866" s="122">
        <v>-9.5441973111880003</v>
      </c>
      <c r="AG5866" s="122">
        <v>-9.6934719690868008</v>
      </c>
      <c r="AH5866" s="122">
        <v>-8.9669044937462008</v>
      </c>
      <c r="AI5866" s="122">
        <v>-8.8246057872060994</v>
      </c>
      <c r="AJ5866" s="122">
        <v>-9.7392625438593008</v>
      </c>
      <c r="AK5866" s="122">
        <v>-9.3172307985895007</v>
      </c>
      <c r="AL5866" s="122">
        <v>0</v>
      </c>
    </row>
    <row r="5867" spans="1:38" hidden="1" x14ac:dyDescent="0.25">
      <c r="A5867" s="122" t="s">
        <v>2300</v>
      </c>
      <c r="B5867" s="122">
        <v>1</v>
      </c>
      <c r="C5867" s="122" t="s">
        <v>2301</v>
      </c>
      <c r="D5867" s="122" t="s">
        <v>2132</v>
      </c>
      <c r="E5867" s="122">
        <v>106</v>
      </c>
      <c r="F5867" s="122">
        <v>-7.5543592065100001E-2</v>
      </c>
      <c r="G5867" s="122">
        <v>9.1745809759799998E-2</v>
      </c>
      <c r="H5867" s="122">
        <v>0.28701512394630002</v>
      </c>
      <c r="I5867" s="122">
        <v>-0.2197953705482</v>
      </c>
      <c r="J5867" s="122">
        <v>-0.56374328222720005</v>
      </c>
      <c r="K5867" s="122">
        <v>-1.2283196720898999</v>
      </c>
      <c r="L5867" s="122">
        <v>-1.1420759606351001</v>
      </c>
      <c r="M5867" s="122">
        <v>-1.3065275260099001</v>
      </c>
      <c r="N5867" s="122">
        <v>-2.4901222859257999</v>
      </c>
      <c r="O5867" s="122">
        <v>-2.4489240585898</v>
      </c>
      <c r="P5867" s="122">
        <v>-3.6337345673219001</v>
      </c>
      <c r="Q5867" s="122">
        <v>-4.1402636778032003</v>
      </c>
      <c r="R5867" s="122">
        <v>-3.6814240422773001</v>
      </c>
      <c r="S5867" s="122">
        <v>-3.1939521428259998</v>
      </c>
      <c r="T5867" s="122">
        <v>-2.1956232234872002</v>
      </c>
      <c r="U5867" s="122">
        <v>-2.417859425114</v>
      </c>
      <c r="V5867" s="122">
        <v>-2.9350779674518002</v>
      </c>
      <c r="W5867" s="122">
        <v>-3.9466727779970001</v>
      </c>
      <c r="X5867" s="122">
        <v>-2.7358510523436999</v>
      </c>
      <c r="Y5867" s="122">
        <v>-2.9859460124571999</v>
      </c>
      <c r="Z5867" s="122">
        <v>-2.8868127468007998</v>
      </c>
      <c r="AA5867" s="122">
        <v>-2.7194620045722</v>
      </c>
      <c r="AB5867" s="122">
        <v>-3.332734420225</v>
      </c>
      <c r="AC5867" s="122">
        <v>-3.0561553266224002</v>
      </c>
      <c r="AD5867" s="122">
        <v>-1.3756491927439001</v>
      </c>
      <c r="AE5867" s="122">
        <v>-1.8144288628909999</v>
      </c>
      <c r="AF5867" s="122">
        <v>-0.28186082412840002</v>
      </c>
      <c r="AG5867" s="122">
        <v>7.3275353156499995E-2</v>
      </c>
      <c r="AH5867" s="122">
        <v>0.39194938956000003</v>
      </c>
      <c r="AI5867" s="122">
        <v>0.86478995272930004</v>
      </c>
      <c r="AJ5867" s="122">
        <v>0.36727135579789999</v>
      </c>
      <c r="AK5867" s="122">
        <v>0.91014859173090001</v>
      </c>
      <c r="AL5867" s="122">
        <v>0</v>
      </c>
    </row>
    <row r="5868" spans="1:38" hidden="1" x14ac:dyDescent="0.25">
      <c r="A5868" s="122" t="s">
        <v>2300</v>
      </c>
      <c r="B5868" s="122">
        <v>1</v>
      </c>
      <c r="C5868" s="122" t="s">
        <v>2301</v>
      </c>
      <c r="D5868" s="122" t="s">
        <v>2133</v>
      </c>
      <c r="E5868" s="122">
        <v>106</v>
      </c>
      <c r="F5868" s="122">
        <v>-12.8779948993411</v>
      </c>
      <c r="G5868" s="122">
        <v>-14.3744426510638</v>
      </c>
      <c r="H5868" s="122">
        <v>-12.1011044627452</v>
      </c>
      <c r="I5868" s="122">
        <v>-8.8876061602822993</v>
      </c>
      <c r="J5868" s="122">
        <v>-13.01261414693</v>
      </c>
      <c r="K5868" s="122">
        <v>-10.136789745716101</v>
      </c>
      <c r="L5868" s="122">
        <v>-13.1997568019352</v>
      </c>
      <c r="M5868" s="122">
        <v>-11.844376992774</v>
      </c>
      <c r="N5868" s="122">
        <v>-9.9778271222412993</v>
      </c>
      <c r="O5868" s="122">
        <v>-12.6909121205889</v>
      </c>
      <c r="P5868" s="122">
        <v>-13.5702768425664</v>
      </c>
      <c r="Q5868" s="122">
        <v>-16.1001213301866</v>
      </c>
      <c r="R5868" s="122">
        <v>-15.6211899073417</v>
      </c>
      <c r="S5868" s="122">
        <v>-13.8934876973815</v>
      </c>
      <c r="T5868" s="122">
        <v>-15.079748637843499</v>
      </c>
      <c r="U5868" s="122">
        <v>-17.102592448860602</v>
      </c>
      <c r="V5868" s="122">
        <v>-12.7794175462081</v>
      </c>
      <c r="W5868" s="122">
        <v>-15.714219173158501</v>
      </c>
      <c r="X5868" s="122">
        <v>-13.7899078537238</v>
      </c>
      <c r="Y5868" s="122">
        <v>-12.997513756197201</v>
      </c>
      <c r="Z5868" s="122">
        <v>-13.0986734758024</v>
      </c>
      <c r="AA5868" s="122">
        <v>-17.627641788976501</v>
      </c>
      <c r="AB5868" s="122">
        <v>-15.7686543376084</v>
      </c>
      <c r="AC5868" s="122">
        <v>-10.7888972960414</v>
      </c>
      <c r="AD5868" s="122">
        <v>-13.73535600344</v>
      </c>
      <c r="AE5868" s="122">
        <v>-14.5717792721818</v>
      </c>
      <c r="AF5868" s="122">
        <v>-14.292603440920301</v>
      </c>
      <c r="AG5868" s="122">
        <v>-14.4497540538288</v>
      </c>
      <c r="AH5868" s="122">
        <v>-13.5583344074078</v>
      </c>
      <c r="AI5868" s="122">
        <v>-13.1782379539569</v>
      </c>
      <c r="AJ5868" s="122">
        <v>-14.4717111021293</v>
      </c>
      <c r="AK5868" s="122">
        <v>-13.7482449539251</v>
      </c>
      <c r="AL5868" s="122">
        <v>0</v>
      </c>
    </row>
    <row r="5869" spans="1:38" hidden="1" x14ac:dyDescent="0.25">
      <c r="A5869" s="122" t="s">
        <v>2300</v>
      </c>
      <c r="B5869" s="122">
        <v>1</v>
      </c>
      <c r="C5869" s="122" t="s">
        <v>2301</v>
      </c>
      <c r="D5869" s="122" t="s">
        <v>2134</v>
      </c>
      <c r="E5869" s="122">
        <v>106</v>
      </c>
      <c r="F5869" s="122">
        <v>-6.9880742303485004</v>
      </c>
      <c r="G5869" s="122">
        <v>-7.6264005257456002</v>
      </c>
      <c r="H5869" s="122">
        <v>-5.7552161108849003</v>
      </c>
      <c r="I5869" s="122">
        <v>-4.7886345694873</v>
      </c>
      <c r="J5869" s="122">
        <v>-6.3468013178642</v>
      </c>
      <c r="K5869" s="122">
        <v>-4.8095872473618</v>
      </c>
      <c r="L5869" s="122">
        <v>-6.3146039733019004</v>
      </c>
      <c r="M5869" s="122">
        <v>-5.1457505753830999</v>
      </c>
      <c r="N5869" s="122">
        <v>-4.8847937739532998</v>
      </c>
      <c r="O5869" s="122">
        <v>-6.4047489517520999</v>
      </c>
      <c r="P5869" s="122">
        <v>-5.3486304331992001</v>
      </c>
      <c r="Q5869" s="122">
        <v>-7.1997769046390001</v>
      </c>
      <c r="R5869" s="122">
        <v>-8.3422584352751006</v>
      </c>
      <c r="S5869" s="122">
        <v>-5.8581101865685001</v>
      </c>
      <c r="T5869" s="122">
        <v>-6.7688082042867004</v>
      </c>
      <c r="U5869" s="122">
        <v>-8.0712261906778</v>
      </c>
      <c r="V5869" s="122">
        <v>-6.6755323150974002</v>
      </c>
      <c r="W5869" s="122">
        <v>-8.6157446610201003</v>
      </c>
      <c r="X5869" s="122">
        <v>-6.1718854486800003</v>
      </c>
      <c r="Y5869" s="122">
        <v>-6.7280505687177996</v>
      </c>
      <c r="Z5869" s="122">
        <v>-6.8534866682626996</v>
      </c>
      <c r="AA5869" s="122">
        <v>-9.0421633862000999</v>
      </c>
      <c r="AB5869" s="122">
        <v>-6.9917847886485998</v>
      </c>
      <c r="AC5869" s="122">
        <v>-4.4764548777183997</v>
      </c>
      <c r="AD5869" s="122">
        <v>-6.3979862813969</v>
      </c>
      <c r="AE5869" s="122">
        <v>-6.4815950088810004</v>
      </c>
      <c r="AF5869" s="122">
        <v>-6.2310324746959997</v>
      </c>
      <c r="AG5869" s="122">
        <v>-6.2776541631687</v>
      </c>
      <c r="AH5869" s="122">
        <v>-6.0225941430515002</v>
      </c>
      <c r="AI5869" s="122">
        <v>-5.9108419001156003</v>
      </c>
      <c r="AJ5869" s="122">
        <v>-6.3231706550783997</v>
      </c>
      <c r="AK5869" s="122">
        <v>-6.1058709854900002</v>
      </c>
      <c r="AL5869" s="122">
        <v>0</v>
      </c>
    </row>
    <row r="5870" spans="1:38" hidden="1" x14ac:dyDescent="0.25">
      <c r="A5870" s="122" t="s">
        <v>2300</v>
      </c>
      <c r="B5870" s="122">
        <v>1</v>
      </c>
      <c r="C5870" s="122" t="s">
        <v>2301</v>
      </c>
      <c r="D5870" s="122" t="s">
        <v>2135</v>
      </c>
      <c r="E5870" s="122">
        <v>106</v>
      </c>
      <c r="F5870" s="122">
        <v>-7.1102844190793997</v>
      </c>
      <c r="G5870" s="122">
        <v>-6.8583481558950004</v>
      </c>
      <c r="H5870" s="122">
        <v>-5.3841942960060001</v>
      </c>
      <c r="I5870" s="122">
        <v>-6.3550485475071996</v>
      </c>
      <c r="J5870" s="122">
        <v>-7.3433655555842003</v>
      </c>
      <c r="K5870" s="122">
        <v>-5.4896246609345001</v>
      </c>
      <c r="L5870" s="122">
        <v>-7.1011308156475996</v>
      </c>
      <c r="M5870" s="122">
        <v>-6.2418421439006</v>
      </c>
      <c r="N5870" s="122">
        <v>-6.1560081482313</v>
      </c>
      <c r="O5870" s="122">
        <v>-5.7042412124502002</v>
      </c>
      <c r="P5870" s="122">
        <v>-7.7505120841746997</v>
      </c>
      <c r="Q5870" s="122">
        <v>-6.3710144177955002</v>
      </c>
      <c r="R5870" s="122">
        <v>-7.3775136025590999</v>
      </c>
      <c r="S5870" s="122">
        <v>-6.0303776316256004</v>
      </c>
      <c r="T5870" s="122">
        <v>-6.1515514519046004</v>
      </c>
      <c r="U5870" s="122">
        <v>-6.2498695386302003</v>
      </c>
      <c r="V5870" s="122">
        <v>-6.6320313817303997</v>
      </c>
      <c r="W5870" s="122">
        <v>-5.5231204322933003</v>
      </c>
      <c r="X5870" s="122">
        <v>-6.0223883802214999</v>
      </c>
      <c r="Y5870" s="122">
        <v>-5.1865707862560004</v>
      </c>
      <c r="Z5870" s="122">
        <v>-5.7061926649685999</v>
      </c>
      <c r="AA5870" s="122">
        <v>-6.4938533278661996</v>
      </c>
      <c r="AB5870" s="122">
        <v>-5.3206795891976997</v>
      </c>
      <c r="AC5870" s="122">
        <v>-3.6532263811962999</v>
      </c>
      <c r="AD5870" s="122">
        <v>-3.6624533917006001</v>
      </c>
      <c r="AE5870" s="122">
        <v>-3.6920237590917999</v>
      </c>
      <c r="AF5870" s="122">
        <v>-3.8881418991910999</v>
      </c>
      <c r="AG5870" s="122">
        <v>-3.8610269600660998</v>
      </c>
      <c r="AH5870" s="122">
        <v>-3.6546434464008</v>
      </c>
      <c r="AI5870" s="122">
        <v>-3.6047715431073</v>
      </c>
      <c r="AJ5870" s="122">
        <v>-3.5876864172778</v>
      </c>
      <c r="AK5870" s="122">
        <v>-3.4740538919906001</v>
      </c>
      <c r="AL5870" s="122">
        <v>0</v>
      </c>
    </row>
    <row r="5871" spans="1:38" hidden="1" x14ac:dyDescent="0.25">
      <c r="A5871" s="122" t="s">
        <v>2300</v>
      </c>
      <c r="B5871" s="122">
        <v>1</v>
      </c>
      <c r="C5871" s="122" t="s">
        <v>2301</v>
      </c>
      <c r="D5871" s="122" t="s">
        <v>2136</v>
      </c>
      <c r="E5871" s="122">
        <v>106</v>
      </c>
      <c r="F5871" s="122">
        <v>-28.428727350040901</v>
      </c>
      <c r="G5871" s="122">
        <v>-28.237217300830402</v>
      </c>
      <c r="H5871" s="122">
        <v>-27.364620071195901</v>
      </c>
      <c r="I5871" s="122">
        <v>-27.981808130546501</v>
      </c>
      <c r="J5871" s="122">
        <v>-28.224111408461798</v>
      </c>
      <c r="K5871" s="122">
        <v>-27.479271245291098</v>
      </c>
      <c r="L5871" s="122">
        <v>-28.0908212976092</v>
      </c>
      <c r="M5871" s="122">
        <v>-27.322943729473</v>
      </c>
      <c r="N5871" s="122">
        <v>-27.2158534562857</v>
      </c>
      <c r="O5871" s="122">
        <v>-27.5088061889473</v>
      </c>
      <c r="P5871" s="122">
        <v>-26.3062254518373</v>
      </c>
      <c r="Q5871" s="122">
        <v>-26.485970725712299</v>
      </c>
      <c r="R5871" s="122">
        <v>-26.239357440584602</v>
      </c>
      <c r="S5871" s="122">
        <v>-25.083759639931898</v>
      </c>
      <c r="T5871" s="122">
        <v>-25.264297541683099</v>
      </c>
      <c r="U5871" s="122">
        <v>-25.036896355535699</v>
      </c>
      <c r="V5871" s="122">
        <v>-24.716387540763399</v>
      </c>
      <c r="W5871" s="122">
        <v>-25.463445006709499</v>
      </c>
      <c r="X5871" s="122">
        <v>-24.3798975208691</v>
      </c>
      <c r="Y5871" s="122">
        <v>-23.828675028632802</v>
      </c>
      <c r="Z5871" s="122">
        <v>-24.2392302220997</v>
      </c>
      <c r="AA5871" s="122">
        <v>-23.631973197524101</v>
      </c>
      <c r="AB5871" s="122">
        <v>-23.157722037436798</v>
      </c>
      <c r="AC5871" s="122">
        <v>-21.777270924994198</v>
      </c>
      <c r="AD5871" s="122">
        <v>-22.373757157555801</v>
      </c>
      <c r="AE5871" s="122">
        <v>-21.752001122475299</v>
      </c>
      <c r="AF5871" s="122">
        <v>-21.697488854095599</v>
      </c>
      <c r="AG5871" s="122">
        <v>-21.5698103191374</v>
      </c>
      <c r="AH5871" s="122">
        <v>-21.3107379714438</v>
      </c>
      <c r="AI5871" s="122">
        <v>-21.100793912564001</v>
      </c>
      <c r="AJ5871" s="122">
        <v>-21.156340370382001</v>
      </c>
      <c r="AK5871" s="122">
        <v>-20.9639756533523</v>
      </c>
      <c r="AL5871" s="122">
        <v>0</v>
      </c>
    </row>
    <row r="5872" spans="1:38" hidden="1" x14ac:dyDescent="0.25">
      <c r="A5872" s="122" t="s">
        <v>2300</v>
      </c>
      <c r="B5872" s="122">
        <v>1</v>
      </c>
      <c r="C5872" s="122" t="s">
        <v>2301</v>
      </c>
      <c r="D5872" s="122" t="s">
        <v>2137</v>
      </c>
      <c r="E5872" s="122">
        <v>106</v>
      </c>
      <c r="F5872" s="122">
        <v>-26.558487557636798</v>
      </c>
      <c r="G5872" s="122">
        <v>-26.143169184324901</v>
      </c>
      <c r="H5872" s="122">
        <v>-26.562532138144999</v>
      </c>
      <c r="I5872" s="122">
        <v>-26.539725940856499</v>
      </c>
      <c r="J5872" s="122">
        <v>-25.9777597396338</v>
      </c>
      <c r="K5872" s="122">
        <v>-26.230791335910201</v>
      </c>
      <c r="L5872" s="122">
        <v>-26.5912121066021</v>
      </c>
      <c r="M5872" s="122">
        <v>-26.3160878836728</v>
      </c>
      <c r="N5872" s="122">
        <v>-26.5783362426947</v>
      </c>
      <c r="O5872" s="122">
        <v>-26.404172670454098</v>
      </c>
      <c r="P5872" s="122">
        <v>-27.612430864356199</v>
      </c>
      <c r="Q5872" s="122">
        <v>-29.5879556060193</v>
      </c>
      <c r="R5872" s="122">
        <v>-30.226007664435102</v>
      </c>
      <c r="S5872" s="122">
        <v>-30.244583798680701</v>
      </c>
      <c r="T5872" s="122">
        <v>-31.010231453371901</v>
      </c>
      <c r="U5872" s="122">
        <v>-31.246784413896101</v>
      </c>
      <c r="V5872" s="122">
        <v>-21.6162965497039</v>
      </c>
      <c r="W5872" s="122">
        <v>-21.885354215198799</v>
      </c>
      <c r="X5872" s="122">
        <v>-22.632582277095501</v>
      </c>
      <c r="Y5872" s="122">
        <v>-23.114984202511799</v>
      </c>
      <c r="Z5872" s="122">
        <v>-24.286425015200699</v>
      </c>
      <c r="AA5872" s="122">
        <v>-34.199494430039401</v>
      </c>
      <c r="AB5872" s="122">
        <v>-34.350846757490302</v>
      </c>
      <c r="AC5872" s="122">
        <v>-35.3673219196709</v>
      </c>
      <c r="AD5872" s="122">
        <v>-36.085943524757603</v>
      </c>
      <c r="AE5872" s="122">
        <v>-36.7336603481886</v>
      </c>
      <c r="AF5872" s="122">
        <v>-36.812218923231598</v>
      </c>
      <c r="AG5872" s="122">
        <v>-37.027163124656703</v>
      </c>
      <c r="AH5872" s="122">
        <v>-36.986527809582199</v>
      </c>
      <c r="AI5872" s="122">
        <v>-37.023215903286797</v>
      </c>
      <c r="AJ5872" s="122">
        <v>-37.589356181033097</v>
      </c>
      <c r="AK5872" s="122">
        <v>-37.613436256372097</v>
      </c>
      <c r="AL5872" s="122">
        <v>0</v>
      </c>
    </row>
    <row r="5873" spans="1:38" hidden="1" x14ac:dyDescent="0.25">
      <c r="A5873" s="122" t="s">
        <v>2300</v>
      </c>
      <c r="B5873" s="122">
        <v>1</v>
      </c>
      <c r="C5873" s="122" t="s">
        <v>2301</v>
      </c>
      <c r="D5873" s="122" t="s">
        <v>2138</v>
      </c>
      <c r="E5873" s="122">
        <v>106</v>
      </c>
      <c r="F5873" s="122">
        <v>-6.4370388568932997</v>
      </c>
      <c r="G5873" s="122">
        <v>-6.4651222433814999</v>
      </c>
      <c r="H5873" s="122">
        <v>-6.4773888042263001</v>
      </c>
      <c r="I5873" s="122">
        <v>-6.4362699996158996</v>
      </c>
      <c r="J5873" s="122">
        <v>-6.4231136417750996</v>
      </c>
      <c r="K5873" s="122">
        <v>-6.4242510825321997</v>
      </c>
      <c r="L5873" s="122">
        <v>-6.4855946891747003</v>
      </c>
      <c r="M5873" s="122">
        <v>-6.5199587239466998</v>
      </c>
      <c r="N5873" s="122">
        <v>-6.5800906512062998</v>
      </c>
      <c r="O5873" s="122">
        <v>-6.6818799219015004</v>
      </c>
      <c r="P5873" s="122">
        <v>-6.6216892909659002</v>
      </c>
      <c r="Q5873" s="122">
        <v>-6.7161427515770002</v>
      </c>
      <c r="R5873" s="122">
        <v>-6.7126221291794002</v>
      </c>
      <c r="S5873" s="122">
        <v>-6.7907759106042</v>
      </c>
      <c r="T5873" s="122">
        <v>-6.8129407498037002</v>
      </c>
      <c r="U5873" s="122">
        <v>-6.9529929919897002</v>
      </c>
      <c r="V5873" s="122">
        <v>-7.0210960977901999</v>
      </c>
      <c r="W5873" s="122">
        <v>-7.0761851614319999</v>
      </c>
      <c r="X5873" s="122">
        <v>-7.1498638433609001</v>
      </c>
      <c r="Y5873" s="122">
        <v>-7.2252046793401998</v>
      </c>
      <c r="Z5873" s="122">
        <v>-7.3184070233933998</v>
      </c>
      <c r="AA5873" s="122">
        <v>-7.3890156937107996</v>
      </c>
      <c r="AB5873" s="122">
        <v>-7.4374378963775003</v>
      </c>
      <c r="AC5873" s="122">
        <v>-7.4854027682663</v>
      </c>
      <c r="AD5873" s="122">
        <v>-7.5625189508112998</v>
      </c>
      <c r="AE5873" s="122">
        <v>-7.6544866470077002</v>
      </c>
      <c r="AF5873" s="122">
        <v>-7.5882833856392997</v>
      </c>
      <c r="AG5873" s="122">
        <v>-7.6462990362005003</v>
      </c>
      <c r="AH5873" s="122">
        <v>-7.6346968994294002</v>
      </c>
      <c r="AI5873" s="122">
        <v>-7.6074579690295998</v>
      </c>
      <c r="AJ5873" s="122">
        <v>-7.8046015480545003</v>
      </c>
      <c r="AK5873" s="122">
        <v>-7.8158170802721996</v>
      </c>
      <c r="AL5873" s="122">
        <v>0</v>
      </c>
    </row>
    <row r="5874" spans="1:38" hidden="1" x14ac:dyDescent="0.25">
      <c r="A5874" s="122" t="s">
        <v>2300</v>
      </c>
      <c r="B5874" s="122">
        <v>1</v>
      </c>
      <c r="C5874" s="122" t="s">
        <v>2301</v>
      </c>
      <c r="D5874" s="122" t="s">
        <v>2139</v>
      </c>
      <c r="E5874" s="122">
        <v>106</v>
      </c>
      <c r="F5874" s="122">
        <v>-7.0977479669144001</v>
      </c>
      <c r="G5874" s="122">
        <v>-7.2636720139496003</v>
      </c>
      <c r="H5874" s="122">
        <v>-7.0529961350159001</v>
      </c>
      <c r="I5874" s="122">
        <v>-7.0790565114430999</v>
      </c>
      <c r="J5874" s="122">
        <v>-6.915503023137</v>
      </c>
      <c r="K5874" s="122">
        <v>-6.8720436646423</v>
      </c>
      <c r="L5874" s="122">
        <v>-6.7504954439776004</v>
      </c>
      <c r="M5874" s="122">
        <v>-6.7407169174948001</v>
      </c>
      <c r="N5874" s="122">
        <v>-6.7114195007835997</v>
      </c>
      <c r="O5874" s="122">
        <v>-6.7680631713402999</v>
      </c>
      <c r="P5874" s="122">
        <v>-6.4302881292932002</v>
      </c>
      <c r="Q5874" s="122">
        <v>-6.5209850366457003</v>
      </c>
      <c r="R5874" s="122">
        <v>-6.5651982079979998</v>
      </c>
      <c r="S5874" s="122">
        <v>-6.3515018684596001</v>
      </c>
      <c r="T5874" s="122">
        <v>-6.2828160411024001</v>
      </c>
      <c r="U5874" s="122">
        <v>-6.4215403697338997</v>
      </c>
      <c r="V5874" s="122">
        <v>-6.5547826608311004</v>
      </c>
      <c r="W5874" s="122">
        <v>-6.7294583409094004</v>
      </c>
      <c r="X5874" s="122">
        <v>-6.4972487603360998</v>
      </c>
      <c r="Y5874" s="122">
        <v>-6.5210733663143996</v>
      </c>
      <c r="Z5874" s="122">
        <v>-6.6168109762788996</v>
      </c>
      <c r="AA5874" s="122">
        <v>-6.5637432928059001</v>
      </c>
      <c r="AB5874" s="122">
        <v>-6.4793281877117996</v>
      </c>
      <c r="AC5874" s="122">
        <v>-6.4694282884899001</v>
      </c>
      <c r="AD5874" s="122">
        <v>-6.5974578608877996</v>
      </c>
      <c r="AE5874" s="122">
        <v>-6.4344507137929998</v>
      </c>
      <c r="AF5874" s="122">
        <v>-6.427839087103</v>
      </c>
      <c r="AG5874" s="122">
        <v>-6.4045586425672996</v>
      </c>
      <c r="AH5874" s="122">
        <v>-6.2923832510658002</v>
      </c>
      <c r="AI5874" s="122">
        <v>-6.1937233840986003</v>
      </c>
      <c r="AJ5874" s="122">
        <v>-6.2274628989699998</v>
      </c>
      <c r="AK5874" s="122">
        <v>-6.1354799154487001</v>
      </c>
      <c r="AL5874" s="122">
        <v>0</v>
      </c>
    </row>
    <row r="5875" spans="1:38" hidden="1" x14ac:dyDescent="0.25">
      <c r="A5875" s="122" t="s">
        <v>2300</v>
      </c>
      <c r="B5875" s="122">
        <v>1</v>
      </c>
      <c r="C5875" s="122" t="s">
        <v>2301</v>
      </c>
      <c r="D5875" s="122" t="s">
        <v>2140</v>
      </c>
      <c r="E5875" s="122">
        <v>106</v>
      </c>
      <c r="F5875" s="122">
        <v>-10.4062259421043</v>
      </c>
      <c r="G5875" s="122">
        <v>-10.2645629649746</v>
      </c>
      <c r="H5875" s="122">
        <v>-10.2379292140135</v>
      </c>
      <c r="I5875" s="122">
        <v>-10.14896861459</v>
      </c>
      <c r="J5875" s="122">
        <v>-10.2227577301949</v>
      </c>
      <c r="K5875" s="122">
        <v>-10.417099895604499</v>
      </c>
      <c r="L5875" s="122">
        <v>-10.5300953054124</v>
      </c>
      <c r="M5875" s="122">
        <v>-10.409407356726099</v>
      </c>
      <c r="N5875" s="122">
        <v>-10.5877988690712</v>
      </c>
      <c r="O5875" s="122">
        <v>-10.9035162401441</v>
      </c>
      <c r="P5875" s="122">
        <v>-10.9033872984401</v>
      </c>
      <c r="Q5875" s="122">
        <v>-11.1629524683784</v>
      </c>
      <c r="R5875" s="122">
        <v>-11.368586709311</v>
      </c>
      <c r="S5875" s="122">
        <v>-11.5737784663427</v>
      </c>
      <c r="T5875" s="122">
        <v>-11.8038887210264</v>
      </c>
      <c r="U5875" s="122">
        <v>-12.0628340370628</v>
      </c>
      <c r="V5875" s="122">
        <v>-12.3526306434846</v>
      </c>
      <c r="W5875" s="122">
        <v>-12.4320443861142</v>
      </c>
      <c r="X5875" s="122">
        <v>-12.5431523462284</v>
      </c>
      <c r="Y5875" s="122">
        <v>-12.9706759434789</v>
      </c>
      <c r="Z5875" s="122">
        <v>-13.152525369462399</v>
      </c>
      <c r="AA5875" s="122">
        <v>-13.3605807949059</v>
      </c>
      <c r="AB5875" s="122">
        <v>-13.555345702027401</v>
      </c>
      <c r="AC5875" s="122">
        <v>-13.977294253481899</v>
      </c>
      <c r="AD5875" s="122">
        <v>-13.9069644759974</v>
      </c>
      <c r="AE5875" s="122">
        <v>-13.925507274436701</v>
      </c>
      <c r="AF5875" s="122">
        <v>-14.0659824904529</v>
      </c>
      <c r="AG5875" s="122">
        <v>-14.130681030439099</v>
      </c>
      <c r="AH5875" s="122">
        <v>-14.166936226853901</v>
      </c>
      <c r="AI5875" s="122">
        <v>-13.9581723627416</v>
      </c>
      <c r="AJ5875" s="122">
        <v>-13.9158575709949</v>
      </c>
      <c r="AK5875" s="122">
        <v>-13.7432326175533</v>
      </c>
      <c r="AL5875" s="122">
        <v>0</v>
      </c>
    </row>
    <row r="5876" spans="1:38" hidden="1" x14ac:dyDescent="0.25">
      <c r="A5876" s="122" t="s">
        <v>2300</v>
      </c>
      <c r="B5876" s="122">
        <v>1</v>
      </c>
      <c r="C5876" s="122" t="s">
        <v>2301</v>
      </c>
      <c r="D5876" s="122" t="s">
        <v>2141</v>
      </c>
      <c r="E5876" s="122">
        <v>106</v>
      </c>
      <c r="F5876" s="122">
        <v>-15.543131136187601</v>
      </c>
      <c r="G5876" s="122">
        <v>-15.3313738150723</v>
      </c>
      <c r="H5876" s="122">
        <v>-15.1777896447232</v>
      </c>
      <c r="I5876" s="122">
        <v>-14.3882912266942</v>
      </c>
      <c r="J5876" s="122">
        <v>-15.0814890731821</v>
      </c>
      <c r="K5876" s="122">
        <v>-14.6018090041302</v>
      </c>
      <c r="L5876" s="122">
        <v>-15.0714018519704</v>
      </c>
      <c r="M5876" s="122">
        <v>-14.841788406836301</v>
      </c>
      <c r="N5876" s="122">
        <v>-14.757097017906901</v>
      </c>
      <c r="O5876" s="122">
        <v>-14.2923706889508</v>
      </c>
      <c r="P5876" s="122">
        <v>-14.440338346107501</v>
      </c>
      <c r="Q5876" s="122">
        <v>-15.6973701905379</v>
      </c>
      <c r="R5876" s="122">
        <v>-15.547032706739101</v>
      </c>
      <c r="S5876" s="122">
        <v>-15.7477980266468</v>
      </c>
      <c r="T5876" s="122">
        <v>-15.4320323836223</v>
      </c>
      <c r="U5876" s="122">
        <v>-16.5640327568236</v>
      </c>
      <c r="V5876" s="122">
        <v>-15.887149601128099</v>
      </c>
      <c r="W5876" s="122">
        <v>-16.764825211327601</v>
      </c>
      <c r="X5876" s="122">
        <v>-16.217099385013999</v>
      </c>
      <c r="Y5876" s="122">
        <v>-16.909344931295699</v>
      </c>
      <c r="Z5876" s="122">
        <v>-16.453005551770602</v>
      </c>
      <c r="AA5876" s="122">
        <v>-17.032259943741099</v>
      </c>
      <c r="AB5876" s="122">
        <v>-16.8661442950443</v>
      </c>
      <c r="AC5876" s="122">
        <v>-16.331857260333098</v>
      </c>
      <c r="AD5876" s="122">
        <v>-16.328791624543801</v>
      </c>
      <c r="AE5876" s="122">
        <v>-16.163802619561899</v>
      </c>
      <c r="AF5876" s="122">
        <v>-16.399580772476899</v>
      </c>
      <c r="AG5876" s="122">
        <v>-16.338951879832901</v>
      </c>
      <c r="AH5876" s="122">
        <v>-16.161547996207599</v>
      </c>
      <c r="AI5876" s="122">
        <v>-16.046022265095701</v>
      </c>
      <c r="AJ5876" s="122">
        <v>-16.173730541238001</v>
      </c>
      <c r="AK5876" s="122">
        <v>-16.0494093127963</v>
      </c>
      <c r="AL5876" s="122">
        <v>0</v>
      </c>
    </row>
    <row r="5877" spans="1:38" hidden="1" x14ac:dyDescent="0.25">
      <c r="A5877" s="122" t="s">
        <v>2300</v>
      </c>
      <c r="B5877" s="122">
        <v>1</v>
      </c>
      <c r="C5877" s="122" t="s">
        <v>2301</v>
      </c>
      <c r="D5877" s="122" t="s">
        <v>2142</v>
      </c>
      <c r="E5877" s="122">
        <v>106</v>
      </c>
      <c r="F5877" s="122">
        <v>-6.6843785619940999</v>
      </c>
      <c r="G5877" s="122">
        <v>-6.7433847933243998</v>
      </c>
      <c r="H5877" s="122">
        <v>-6.9989947444686997</v>
      </c>
      <c r="I5877" s="122">
        <v>-4.4925049978339997</v>
      </c>
      <c r="J5877" s="122">
        <v>-5.0000201764304002</v>
      </c>
      <c r="K5877" s="122">
        <v>-4.5875926302868999</v>
      </c>
      <c r="L5877" s="122">
        <v>-5.8842605228310996</v>
      </c>
      <c r="M5877" s="122">
        <v>-4.1924607950219999</v>
      </c>
      <c r="N5877" s="122">
        <v>-3.9748451040058002</v>
      </c>
      <c r="O5877" s="122">
        <v>-4.1574369616175</v>
      </c>
      <c r="P5877" s="122">
        <v>-5.6914816263918002</v>
      </c>
      <c r="Q5877" s="122">
        <v>-6.7899557681009002</v>
      </c>
      <c r="R5877" s="122">
        <v>-6.0969755963122001</v>
      </c>
      <c r="S5877" s="122">
        <v>-7.6786896821050998</v>
      </c>
      <c r="T5877" s="122">
        <v>-6.7734322118266004</v>
      </c>
      <c r="U5877" s="122">
        <v>-5.6767755923605998</v>
      </c>
      <c r="V5877" s="122">
        <v>-7.5709778086429997</v>
      </c>
      <c r="W5877" s="122">
        <v>-8.5455550510381002</v>
      </c>
      <c r="X5877" s="122">
        <v>-8.3717235061916995</v>
      </c>
      <c r="Y5877" s="122">
        <v>-7.9062399685390998</v>
      </c>
      <c r="Z5877" s="122">
        <v>-7.2050768606281004</v>
      </c>
      <c r="AA5877" s="122">
        <v>-9.1967519768281996</v>
      </c>
      <c r="AB5877" s="122">
        <v>-11.034090337695799</v>
      </c>
      <c r="AC5877" s="122">
        <v>-11.705013563526199</v>
      </c>
      <c r="AD5877" s="122">
        <v>-8.4174377172499995</v>
      </c>
      <c r="AE5877" s="122">
        <v>-8.0510842811633001</v>
      </c>
      <c r="AF5877" s="122">
        <v>-10.363085176704899</v>
      </c>
      <c r="AG5877" s="122">
        <v>-10.287093360232999</v>
      </c>
      <c r="AH5877" s="122">
        <v>-9.8440349827315003</v>
      </c>
      <c r="AI5877" s="122">
        <v>-9.7909962057703996</v>
      </c>
      <c r="AJ5877" s="122">
        <v>-10.378655373814301</v>
      </c>
      <c r="AK5877" s="122">
        <v>-10.164831660734199</v>
      </c>
      <c r="AL5877" s="122">
        <v>0</v>
      </c>
    </row>
    <row r="5878" spans="1:38" hidden="1" x14ac:dyDescent="0.25">
      <c r="A5878" s="122" t="s">
        <v>2300</v>
      </c>
      <c r="B5878" s="122">
        <v>1</v>
      </c>
      <c r="C5878" s="122" t="s">
        <v>2301</v>
      </c>
      <c r="D5878" s="122" t="s">
        <v>2143</v>
      </c>
      <c r="E5878" s="122">
        <v>106</v>
      </c>
      <c r="F5878" s="122">
        <v>-24.898933848314599</v>
      </c>
      <c r="G5878" s="122">
        <v>-25.170538353680101</v>
      </c>
      <c r="H5878" s="122">
        <v>-24.416994686900001</v>
      </c>
      <c r="I5878" s="122">
        <v>-22.718452842866899</v>
      </c>
      <c r="J5878" s="122">
        <v>-24.739044415287299</v>
      </c>
      <c r="K5878" s="122">
        <v>-22.870870919188</v>
      </c>
      <c r="L5878" s="122">
        <v>-24.3670108219574</v>
      </c>
      <c r="M5878" s="122">
        <v>-23.914569060569601</v>
      </c>
      <c r="N5878" s="122">
        <v>-22.100114606774699</v>
      </c>
      <c r="O5878" s="122">
        <v>-23.002629697392099</v>
      </c>
      <c r="P5878" s="122">
        <v>-22.520512524253199</v>
      </c>
      <c r="Q5878" s="122">
        <v>-22.375402477945599</v>
      </c>
      <c r="R5878" s="122">
        <v>-23.6987999711573</v>
      </c>
      <c r="S5878" s="122">
        <v>-23.207213242814099</v>
      </c>
      <c r="T5878" s="122">
        <v>-21.8111437419496</v>
      </c>
      <c r="U5878" s="122">
        <v>-21.772158749268399</v>
      </c>
      <c r="V5878" s="122">
        <v>-21.417795945083999</v>
      </c>
      <c r="W5878" s="122">
        <v>-21.897556423966499</v>
      </c>
      <c r="X5878" s="122">
        <v>-20.557383262039501</v>
      </c>
      <c r="Y5878" s="122">
        <v>-20.362191132503099</v>
      </c>
      <c r="Z5878" s="122">
        <v>-20.0463910073851</v>
      </c>
      <c r="AA5878" s="122">
        <v>-20.3111284812401</v>
      </c>
      <c r="AB5878" s="122">
        <v>-20.666712287900101</v>
      </c>
      <c r="AC5878" s="122">
        <v>-18.448082949943</v>
      </c>
      <c r="AD5878" s="122">
        <v>-18.367132490174502</v>
      </c>
      <c r="AE5878" s="122">
        <v>-19.043958992151701</v>
      </c>
      <c r="AF5878" s="122">
        <v>-18.437427592016</v>
      </c>
      <c r="AG5878" s="122">
        <v>-18.454340048737599</v>
      </c>
      <c r="AH5878" s="122">
        <v>-17.9953512904709</v>
      </c>
      <c r="AI5878" s="122">
        <v>-17.8615100567214</v>
      </c>
      <c r="AJ5878" s="122">
        <v>-18.063874294801501</v>
      </c>
      <c r="AK5878" s="122">
        <v>-17.822889601906098</v>
      </c>
      <c r="AL5878" s="122">
        <v>0</v>
      </c>
    </row>
    <row r="5879" spans="1:38" hidden="1" x14ac:dyDescent="0.25">
      <c r="A5879" s="122" t="s">
        <v>2300</v>
      </c>
      <c r="B5879" s="122">
        <v>1</v>
      </c>
      <c r="C5879" s="122" t="s">
        <v>2301</v>
      </c>
      <c r="D5879" s="122" t="s">
        <v>2177</v>
      </c>
      <c r="E5879" s="122">
        <v>106</v>
      </c>
      <c r="F5879" s="122">
        <v>0</v>
      </c>
      <c r="G5879" s="122">
        <v>0</v>
      </c>
      <c r="H5879" s="122">
        <v>0</v>
      </c>
      <c r="I5879" s="122">
        <v>0</v>
      </c>
      <c r="J5879" s="122">
        <v>0</v>
      </c>
      <c r="K5879" s="122">
        <v>0</v>
      </c>
      <c r="L5879" s="122">
        <v>0</v>
      </c>
      <c r="M5879" s="122">
        <v>0</v>
      </c>
      <c r="N5879" s="122">
        <v>0</v>
      </c>
      <c r="O5879" s="122">
        <v>0</v>
      </c>
      <c r="P5879" s="122">
        <v>0</v>
      </c>
      <c r="Q5879" s="122">
        <v>0</v>
      </c>
      <c r="R5879" s="122">
        <v>0</v>
      </c>
      <c r="S5879" s="122">
        <v>0</v>
      </c>
      <c r="T5879" s="122">
        <v>0</v>
      </c>
      <c r="U5879" s="122">
        <v>0</v>
      </c>
      <c r="V5879" s="122">
        <v>0</v>
      </c>
      <c r="W5879" s="122">
        <v>0</v>
      </c>
      <c r="X5879" s="122">
        <v>0</v>
      </c>
      <c r="Y5879" s="122">
        <v>0</v>
      </c>
      <c r="Z5879" s="122">
        <v>0</v>
      </c>
      <c r="AA5879" s="122">
        <v>0</v>
      </c>
      <c r="AB5879" s="122">
        <v>0</v>
      </c>
      <c r="AC5879" s="122">
        <v>0</v>
      </c>
      <c r="AD5879" s="122">
        <v>0</v>
      </c>
      <c r="AE5879" s="122">
        <v>0</v>
      </c>
      <c r="AF5879" s="122">
        <v>0</v>
      </c>
      <c r="AG5879" s="122">
        <v>0</v>
      </c>
      <c r="AH5879" s="122">
        <v>0</v>
      </c>
      <c r="AI5879" s="122">
        <v>0</v>
      </c>
      <c r="AJ5879" s="122">
        <v>0</v>
      </c>
      <c r="AK5879" s="122">
        <v>0</v>
      </c>
      <c r="AL5879" s="122">
        <v>0</v>
      </c>
    </row>
    <row r="5880" spans="1:38" hidden="1" x14ac:dyDescent="0.25">
      <c r="A5880" s="122" t="s">
        <v>2300</v>
      </c>
      <c r="B5880" s="122">
        <v>1</v>
      </c>
      <c r="C5880" s="122" t="s">
        <v>2301</v>
      </c>
      <c r="D5880" s="122" t="s">
        <v>2144</v>
      </c>
      <c r="E5880" s="122">
        <v>106</v>
      </c>
      <c r="F5880" s="122">
        <v>-70.096253513193503</v>
      </c>
      <c r="G5880" s="122">
        <v>-69.416762082437003</v>
      </c>
      <c r="H5880" s="122">
        <v>-69.954301322971006</v>
      </c>
      <c r="I5880" s="122">
        <v>-69.974441281663303</v>
      </c>
      <c r="J5880" s="122">
        <v>-70.042369170359507</v>
      </c>
      <c r="K5880" s="122">
        <v>-70.1908352701914</v>
      </c>
      <c r="L5880" s="122">
        <v>-70.682925608498607</v>
      </c>
      <c r="M5880" s="122">
        <v>-70.191843839956405</v>
      </c>
      <c r="N5880" s="122">
        <v>-70.975790007948802</v>
      </c>
      <c r="O5880" s="122">
        <v>-70.386811661968807</v>
      </c>
      <c r="P5880" s="122">
        <v>-70.310952880356098</v>
      </c>
      <c r="Q5880" s="122">
        <v>-70.252564328301801</v>
      </c>
      <c r="R5880" s="122">
        <v>-70.706295455145096</v>
      </c>
      <c r="S5880" s="122">
        <v>-70.1898776337881</v>
      </c>
      <c r="T5880" s="122">
        <v>-70.602694623050397</v>
      </c>
      <c r="U5880" s="122">
        <v>-70.263679420129094</v>
      </c>
      <c r="V5880" s="122">
        <v>-70.408983013416005</v>
      </c>
      <c r="W5880" s="122">
        <v>-69.772539602769598</v>
      </c>
      <c r="X5880" s="122">
        <v>-69.928908772891305</v>
      </c>
      <c r="Y5880" s="122">
        <v>-70.226369581303103</v>
      </c>
      <c r="Z5880" s="122">
        <v>-70.619124006603798</v>
      </c>
      <c r="AA5880" s="122">
        <v>-70.230953251434599</v>
      </c>
      <c r="AB5880" s="122">
        <v>-69.711329358880306</v>
      </c>
      <c r="AC5880" s="122">
        <v>-69.826555199341797</v>
      </c>
      <c r="AD5880" s="122">
        <v>-69.590399123464195</v>
      </c>
      <c r="AE5880" s="122">
        <v>-70.072102295705704</v>
      </c>
      <c r="AF5880" s="122">
        <v>-69.716243579967596</v>
      </c>
      <c r="AG5880" s="122">
        <v>-69.640967259033303</v>
      </c>
      <c r="AH5880" s="122">
        <v>-68.162157563192693</v>
      </c>
      <c r="AI5880" s="122">
        <v>-66.804828610018305</v>
      </c>
      <c r="AJ5880" s="122">
        <v>-65.813322570250506</v>
      </c>
      <c r="AK5880" s="122">
        <v>-64.462007614764403</v>
      </c>
      <c r="AL5880" s="122">
        <v>0</v>
      </c>
    </row>
    <row r="5881" spans="1:38" hidden="1" x14ac:dyDescent="0.25">
      <c r="A5881" s="122" t="s">
        <v>2300</v>
      </c>
      <c r="B5881" s="122">
        <v>1</v>
      </c>
      <c r="C5881" s="122" t="s">
        <v>2301</v>
      </c>
      <c r="D5881" s="122" t="s">
        <v>2145</v>
      </c>
      <c r="E5881" s="122">
        <v>106</v>
      </c>
      <c r="F5881" s="122">
        <v>11.742521674200299</v>
      </c>
      <c r="G5881" s="122">
        <v>9.3699215932190008</v>
      </c>
      <c r="H5881" s="122">
        <v>9.0464021418901996</v>
      </c>
      <c r="I5881" s="122">
        <v>13.5525877290191</v>
      </c>
      <c r="J5881" s="122">
        <v>6.4203187307952998</v>
      </c>
      <c r="K5881" s="122">
        <v>8.4602727492588006</v>
      </c>
      <c r="L5881" s="122">
        <v>7.1012310673999997</v>
      </c>
      <c r="M5881" s="122">
        <v>10.8066984144243</v>
      </c>
      <c r="N5881" s="122">
        <v>9.3071057624231006</v>
      </c>
      <c r="O5881" s="122">
        <v>8.9741375157763006</v>
      </c>
      <c r="P5881" s="122">
        <v>4.7578501822888999</v>
      </c>
      <c r="Q5881" s="122">
        <v>9.6612489297306006</v>
      </c>
      <c r="R5881" s="122">
        <v>9.9692919427383995</v>
      </c>
      <c r="S5881" s="122">
        <v>7.7473481185180004</v>
      </c>
      <c r="T5881" s="122">
        <v>8.5194064096701005</v>
      </c>
      <c r="U5881" s="122">
        <v>7.2871640905603998</v>
      </c>
      <c r="V5881" s="122">
        <v>6.1375616054976998</v>
      </c>
      <c r="W5881" s="122">
        <v>10.043038731863501</v>
      </c>
      <c r="X5881" s="122">
        <v>9.1824841708692002</v>
      </c>
      <c r="Y5881" s="122">
        <v>11.8435217468828</v>
      </c>
      <c r="Z5881" s="122">
        <v>16.6099034160193</v>
      </c>
      <c r="AA5881" s="122">
        <v>21.707520240658098</v>
      </c>
      <c r="AB5881" s="122">
        <v>3.3104863599576002</v>
      </c>
      <c r="AC5881" s="122">
        <v>13.1540108662763</v>
      </c>
      <c r="AD5881" s="122">
        <v>10.424645378781101</v>
      </c>
      <c r="AE5881" s="122">
        <v>8.8632935717600994</v>
      </c>
      <c r="AF5881" s="122">
        <v>7.9998298414065001</v>
      </c>
      <c r="AG5881" s="122">
        <v>8.0039645187095001</v>
      </c>
      <c r="AH5881" s="122">
        <v>8.3756548778865003</v>
      </c>
      <c r="AI5881" s="122">
        <v>9.8112029072325999</v>
      </c>
      <c r="AJ5881" s="122">
        <v>5.6289751273216</v>
      </c>
      <c r="AK5881" s="122">
        <v>7.7376908049045996</v>
      </c>
      <c r="AL5881" s="122">
        <v>0</v>
      </c>
    </row>
    <row r="5882" spans="1:38" hidden="1" x14ac:dyDescent="0.25">
      <c r="A5882" s="122" t="s">
        <v>2300</v>
      </c>
      <c r="B5882" s="122">
        <v>1</v>
      </c>
      <c r="C5882" s="122" t="s">
        <v>2301</v>
      </c>
      <c r="D5882" s="122" t="s">
        <v>2146</v>
      </c>
      <c r="E5882" s="122">
        <v>106</v>
      </c>
      <c r="F5882" s="122">
        <v>-42.089023858331402</v>
      </c>
      <c r="G5882" s="122">
        <v>-41.9939919992349</v>
      </c>
      <c r="H5882" s="122">
        <v>-42.014246660262401</v>
      </c>
      <c r="I5882" s="122">
        <v>-41.796272177285601</v>
      </c>
      <c r="J5882" s="122">
        <v>-41.398736254589402</v>
      </c>
      <c r="K5882" s="122">
        <v>-41.0815323713122</v>
      </c>
      <c r="L5882" s="122">
        <v>-41.009603680323401</v>
      </c>
      <c r="M5882" s="122">
        <v>-41.087504294206397</v>
      </c>
      <c r="N5882" s="122">
        <v>-40.6311816531353</v>
      </c>
      <c r="O5882" s="122">
        <v>-39.984780902908597</v>
      </c>
      <c r="P5882" s="122">
        <v>-38.958946600624699</v>
      </c>
      <c r="Q5882" s="122">
        <v>-38.827690300016201</v>
      </c>
      <c r="R5882" s="122">
        <v>-37.726300270213898</v>
      </c>
      <c r="S5882" s="122">
        <v>-36.413554482046003</v>
      </c>
      <c r="T5882" s="122">
        <v>-36.031275061079903</v>
      </c>
      <c r="U5882" s="122">
        <v>-35.934105262978399</v>
      </c>
      <c r="V5882" s="122">
        <v>-35.9736853968422</v>
      </c>
      <c r="W5882" s="122">
        <v>-36.808538829843499</v>
      </c>
      <c r="X5882" s="122">
        <v>-36.240830540770098</v>
      </c>
      <c r="Y5882" s="122">
        <v>-36.663587053512501</v>
      </c>
      <c r="Z5882" s="122">
        <v>-36.8890357544539</v>
      </c>
      <c r="AA5882" s="122">
        <v>-36.721467826868803</v>
      </c>
      <c r="AB5882" s="122">
        <v>-36.510273478800102</v>
      </c>
      <c r="AC5882" s="122">
        <v>-37.435387751741501</v>
      </c>
      <c r="AD5882" s="122">
        <v>-37.600325987548899</v>
      </c>
      <c r="AE5882" s="122">
        <v>-37.843292986439202</v>
      </c>
      <c r="AF5882" s="122">
        <v>-38.481267147642797</v>
      </c>
      <c r="AG5882" s="122">
        <v>-38.895236087324001</v>
      </c>
      <c r="AH5882" s="122">
        <v>-38.315971401814998</v>
      </c>
      <c r="AI5882" s="122">
        <v>-37.8083876644247</v>
      </c>
      <c r="AJ5882" s="122">
        <v>-38.254482154303197</v>
      </c>
      <c r="AK5882" s="122">
        <v>-37.907568263258597</v>
      </c>
      <c r="AL5882" s="122">
        <v>0</v>
      </c>
    </row>
    <row r="5883" spans="1:38" hidden="1" x14ac:dyDescent="0.25">
      <c r="A5883" s="122" t="s">
        <v>2300</v>
      </c>
      <c r="B5883" s="122">
        <v>1</v>
      </c>
      <c r="C5883" s="122" t="s">
        <v>2301</v>
      </c>
      <c r="D5883" s="122" t="s">
        <v>2147</v>
      </c>
      <c r="E5883" s="122">
        <v>106</v>
      </c>
      <c r="F5883" s="122">
        <v>-1.8408805233198</v>
      </c>
      <c r="G5883" s="122">
        <v>-2.7829341380594999</v>
      </c>
      <c r="H5883" s="122">
        <v>-2.5296435375483002</v>
      </c>
      <c r="I5883" s="122">
        <v>-2.1580518199760998</v>
      </c>
      <c r="J5883" s="122">
        <v>-4.0630432054570997</v>
      </c>
      <c r="K5883" s="122">
        <v>-1.3988886224343</v>
      </c>
      <c r="L5883" s="122">
        <v>-2.9466052335424</v>
      </c>
      <c r="M5883" s="122">
        <v>-1.8153751225346999</v>
      </c>
      <c r="N5883" s="122">
        <v>-2.2454557358014</v>
      </c>
      <c r="O5883" s="122">
        <v>-2.4461349671166999</v>
      </c>
      <c r="P5883" s="122">
        <v>-3.7055437672903002</v>
      </c>
      <c r="Q5883" s="122">
        <v>-3.3657338936465999</v>
      </c>
      <c r="R5883" s="122">
        <v>-4.2721765193444998</v>
      </c>
      <c r="S5883" s="122">
        <v>-3.6485564994926998</v>
      </c>
      <c r="T5883" s="122">
        <v>-4.9431803540325001</v>
      </c>
      <c r="U5883" s="122">
        <v>-3.9168973593554002</v>
      </c>
      <c r="V5883" s="122">
        <v>-4.5738722705396002</v>
      </c>
      <c r="W5883" s="122">
        <v>-2.9007797547777998</v>
      </c>
      <c r="X5883" s="122">
        <v>-4.9643826349743003</v>
      </c>
      <c r="Y5883" s="122">
        <v>-3.6134025162075001</v>
      </c>
      <c r="Z5883" s="122">
        <v>-3.4806948801708999</v>
      </c>
      <c r="AA5883" s="122">
        <v>-4.9859015282722003</v>
      </c>
      <c r="AB5883" s="122">
        <v>-7.3050429838142996</v>
      </c>
      <c r="AC5883" s="122">
        <v>-5.5137707121561998</v>
      </c>
      <c r="AD5883" s="122">
        <v>-4.3304229161672003</v>
      </c>
      <c r="AE5883" s="122">
        <v>-5.3164183819386004</v>
      </c>
      <c r="AF5883" s="122">
        <v>-5.9512786912650002</v>
      </c>
      <c r="AG5883" s="122">
        <v>-6.0677889765278996</v>
      </c>
      <c r="AH5883" s="122">
        <v>-5.6157575580678998</v>
      </c>
      <c r="AI5883" s="122">
        <v>-5.4144598038006997</v>
      </c>
      <c r="AJ5883" s="122">
        <v>-6.2902421401037003</v>
      </c>
      <c r="AK5883" s="122">
        <v>-5.8899574780727004</v>
      </c>
      <c r="AL5883" s="122">
        <v>0</v>
      </c>
    </row>
    <row r="5884" spans="1:38" hidden="1" x14ac:dyDescent="0.25">
      <c r="A5884" s="122" t="s">
        <v>2300</v>
      </c>
      <c r="B5884" s="122">
        <v>1</v>
      </c>
      <c r="C5884" s="122" t="s">
        <v>2301</v>
      </c>
      <c r="D5884" s="122" t="s">
        <v>475</v>
      </c>
      <c r="E5884" s="122">
        <v>106</v>
      </c>
      <c r="F5884" s="122">
        <v>-4.7187865112910004</v>
      </c>
      <c r="G5884" s="122">
        <v>-5.2070525170639996</v>
      </c>
      <c r="H5884" s="122">
        <v>-4.4733640462139999</v>
      </c>
      <c r="I5884" s="122">
        <v>-3.1900700599913998</v>
      </c>
      <c r="J5884" s="122">
        <v>-4.9146093849753996</v>
      </c>
      <c r="K5884" s="122">
        <v>-4.5182289076705997</v>
      </c>
      <c r="L5884" s="122">
        <v>-4.2246862469449002</v>
      </c>
      <c r="M5884" s="122">
        <v>-3.9595151347536</v>
      </c>
      <c r="N5884" s="122">
        <v>-3.7086967796754</v>
      </c>
      <c r="O5884" s="122">
        <v>-3.1767934260031998</v>
      </c>
      <c r="P5884" s="122">
        <v>-6.7490029769433004</v>
      </c>
      <c r="Q5884" s="122">
        <v>-3.4899511765533999</v>
      </c>
      <c r="R5884" s="122">
        <v>-4.7560699542979004</v>
      </c>
      <c r="S5884" s="122">
        <v>-3.8287249438979001</v>
      </c>
      <c r="T5884" s="122">
        <v>-3.4635558190943998</v>
      </c>
      <c r="U5884" s="122">
        <v>-3.5996149700302</v>
      </c>
      <c r="V5884" s="122">
        <v>-6.5767708175659996</v>
      </c>
      <c r="W5884" s="122">
        <v>-4.2822805073661998</v>
      </c>
      <c r="X5884" s="122">
        <v>-5.6260045952824003</v>
      </c>
      <c r="Y5884" s="122">
        <v>-4.2914081868069003</v>
      </c>
      <c r="Z5884" s="122">
        <v>-4.6212219620408002</v>
      </c>
      <c r="AA5884" s="122">
        <v>-5.1964231367198996</v>
      </c>
      <c r="AB5884" s="122">
        <v>-6.4158430407936997</v>
      </c>
      <c r="AC5884" s="122">
        <v>-6.7875471054199004</v>
      </c>
      <c r="AD5884" s="122">
        <v>-4.1565935077525999</v>
      </c>
      <c r="AE5884" s="122">
        <v>-4.4569842060392997</v>
      </c>
      <c r="AF5884" s="122">
        <v>-5.7175074354355999</v>
      </c>
      <c r="AG5884" s="122">
        <v>-5.8235239197234003</v>
      </c>
      <c r="AH5884" s="122">
        <v>-5.2895757442558002</v>
      </c>
      <c r="AI5884" s="122">
        <v>-5.2702372804211999</v>
      </c>
      <c r="AJ5884" s="122">
        <v>-5.6424793620348002</v>
      </c>
      <c r="AK5884" s="122">
        <v>-5.4621097518982999</v>
      </c>
      <c r="AL5884" s="122">
        <v>0</v>
      </c>
    </row>
    <row r="5885" spans="1:38" hidden="1" x14ac:dyDescent="0.25">
      <c r="A5885" s="122" t="s">
        <v>2300</v>
      </c>
      <c r="B5885" s="122">
        <v>1</v>
      </c>
      <c r="C5885" s="122" t="s">
        <v>2301</v>
      </c>
      <c r="D5885" s="122" t="s">
        <v>2148</v>
      </c>
      <c r="E5885" s="122">
        <v>106</v>
      </c>
      <c r="F5885" s="122">
        <v>-7.0642582162279002</v>
      </c>
      <c r="G5885" s="122">
        <v>-6.9886017681523001</v>
      </c>
      <c r="H5885" s="122">
        <v>-6.9151172415298996</v>
      </c>
      <c r="I5885" s="122">
        <v>-6.8646576589096</v>
      </c>
      <c r="J5885" s="122">
        <v>-6.7875938224091996</v>
      </c>
      <c r="K5885" s="122">
        <v>-6.7387330852328997</v>
      </c>
      <c r="L5885" s="122">
        <v>-6.6744346474256</v>
      </c>
      <c r="M5885" s="122">
        <v>-6.6174825736614</v>
      </c>
      <c r="N5885" s="122">
        <v>-6.5760016421914003</v>
      </c>
      <c r="O5885" s="122">
        <v>-6.5342344131549996</v>
      </c>
      <c r="P5885" s="122">
        <v>-6.5016349768976998</v>
      </c>
      <c r="Q5885" s="122">
        <v>-6.4948222868725001</v>
      </c>
      <c r="R5885" s="122">
        <v>-6.4376218043320002</v>
      </c>
      <c r="S5885" s="122">
        <v>-6.4030540226778996</v>
      </c>
      <c r="T5885" s="122">
        <v>-6.3739380898847999</v>
      </c>
      <c r="U5885" s="122">
        <v>-6.382297298178</v>
      </c>
      <c r="V5885" s="122">
        <v>-6.3894632470193997</v>
      </c>
      <c r="W5885" s="122">
        <v>-6.4273665967484002</v>
      </c>
      <c r="X5885" s="122">
        <v>-6.4226417024269997</v>
      </c>
      <c r="Y5885" s="122">
        <v>-6.4429010455615998</v>
      </c>
      <c r="Z5885" s="122">
        <v>-6.4169731075204002</v>
      </c>
      <c r="AA5885" s="122">
        <v>-6.3849590267111997</v>
      </c>
      <c r="AB5885" s="122">
        <v>-6.3730247259175998</v>
      </c>
      <c r="AC5885" s="122">
        <v>-6.3840337780373</v>
      </c>
      <c r="AD5885" s="122">
        <v>-6.3746045616696003</v>
      </c>
      <c r="AE5885" s="122">
        <v>-6.333724747102</v>
      </c>
      <c r="AF5885" s="122">
        <v>-6.3155892127633999</v>
      </c>
      <c r="AG5885" s="122">
        <v>-6.2768373989955997</v>
      </c>
      <c r="AH5885" s="122">
        <v>-6.1984947172206999</v>
      </c>
      <c r="AI5885" s="122">
        <v>-6.1445646472302</v>
      </c>
      <c r="AJ5885" s="122">
        <v>-6.1521455086517003</v>
      </c>
      <c r="AK5885" s="122">
        <v>-6.0779481942683997</v>
      </c>
      <c r="AL5885" s="122">
        <v>0</v>
      </c>
    </row>
    <row r="5886" spans="1:38" hidden="1" x14ac:dyDescent="0.25">
      <c r="A5886" s="122" t="s">
        <v>2300</v>
      </c>
      <c r="B5886" s="122">
        <v>1</v>
      </c>
      <c r="C5886" s="122" t="s">
        <v>2301</v>
      </c>
      <c r="D5886" s="122" t="s">
        <v>2149</v>
      </c>
      <c r="E5886" s="122">
        <v>106</v>
      </c>
      <c r="F5886" s="122">
        <v>-5.8761517504944001</v>
      </c>
      <c r="G5886" s="122">
        <v>-5.8436851108520003</v>
      </c>
      <c r="H5886" s="122">
        <v>-5.8155680367132003</v>
      </c>
      <c r="I5886" s="122">
        <v>-5.7657610479981001</v>
      </c>
      <c r="J5886" s="122">
        <v>-5.6400302091996997</v>
      </c>
      <c r="K5886" s="122">
        <v>-5.6465389818937002</v>
      </c>
      <c r="L5886" s="122">
        <v>-5.5587340553433</v>
      </c>
      <c r="M5886" s="122">
        <v>-5.5751152470424996</v>
      </c>
      <c r="N5886" s="122">
        <v>-5.6371017097746998</v>
      </c>
      <c r="O5886" s="122">
        <v>-5.6835894710554999</v>
      </c>
      <c r="P5886" s="122">
        <v>-5.6309452722798996</v>
      </c>
      <c r="Q5886" s="122">
        <v>-5.6360732423024</v>
      </c>
      <c r="R5886" s="122">
        <v>-5.6429665770374999</v>
      </c>
      <c r="S5886" s="122">
        <v>-5.6415445617222</v>
      </c>
      <c r="T5886" s="122">
        <v>-5.6408643139952996</v>
      </c>
      <c r="U5886" s="122">
        <v>-5.6310310747203998</v>
      </c>
      <c r="V5886" s="122">
        <v>-5.7065282374575999</v>
      </c>
      <c r="W5886" s="122">
        <v>-5.7221208474529002</v>
      </c>
      <c r="X5886" s="122">
        <v>-5.7509856006737001</v>
      </c>
      <c r="Y5886" s="122">
        <v>-5.6254778702298003</v>
      </c>
      <c r="Z5886" s="122">
        <v>-5.6574776954677999</v>
      </c>
      <c r="AA5886" s="122">
        <v>-5.4965354446691004</v>
      </c>
      <c r="AB5886" s="122">
        <v>-5.5042814975654997</v>
      </c>
      <c r="AC5886" s="122">
        <v>-5.4873801083735003</v>
      </c>
      <c r="AD5886" s="122">
        <v>-5.4972866296034999</v>
      </c>
      <c r="AE5886" s="122">
        <v>-5.4723909079304001</v>
      </c>
      <c r="AF5886" s="122">
        <v>-5.3723368891575003</v>
      </c>
      <c r="AG5886" s="122">
        <v>-5.4126607791876999</v>
      </c>
      <c r="AH5886" s="122">
        <v>-5.3469396070027004</v>
      </c>
      <c r="AI5886" s="122">
        <v>-5.2828759756609003</v>
      </c>
      <c r="AJ5886" s="122">
        <v>-5.3469923653537004</v>
      </c>
      <c r="AK5886" s="122">
        <v>-5.3227568178615998</v>
      </c>
      <c r="AL5886" s="122">
        <v>0</v>
      </c>
    </row>
    <row r="5887" spans="1:38" hidden="1" x14ac:dyDescent="0.25">
      <c r="A5887" s="122" t="s">
        <v>2300</v>
      </c>
      <c r="B5887" s="122">
        <v>1</v>
      </c>
      <c r="C5887" s="122" t="s">
        <v>2301</v>
      </c>
      <c r="D5887" s="122" t="s">
        <v>2150</v>
      </c>
      <c r="E5887" s="122">
        <v>106</v>
      </c>
      <c r="F5887" s="122">
        <v>7.9733210200929001</v>
      </c>
      <c r="G5887" s="122">
        <v>9.7918905729332</v>
      </c>
      <c r="H5887" s="122">
        <v>8.0552944417791998</v>
      </c>
      <c r="I5887" s="122">
        <v>7.1790213717349998</v>
      </c>
      <c r="J5887" s="122">
        <v>8.4229161375415007</v>
      </c>
      <c r="K5887" s="122">
        <v>7.7976297854121999</v>
      </c>
      <c r="L5887" s="122">
        <v>9.3211399682760998</v>
      </c>
      <c r="M5887" s="122">
        <v>8.0661838955073009</v>
      </c>
      <c r="N5887" s="122">
        <v>6.5916900293994001</v>
      </c>
      <c r="O5887" s="122">
        <v>7.4807541813905001</v>
      </c>
      <c r="P5887" s="122">
        <v>7.4515332925997004</v>
      </c>
      <c r="Q5887" s="122">
        <v>7.5057570044656003</v>
      </c>
      <c r="R5887" s="122">
        <v>9.5162610732127995</v>
      </c>
      <c r="S5887" s="122">
        <v>7.0706206583108999</v>
      </c>
      <c r="T5887" s="122">
        <v>9.2949427870575008</v>
      </c>
      <c r="U5887" s="122">
        <v>9.1205653217991003</v>
      </c>
      <c r="V5887" s="122">
        <v>9.1125345972966993</v>
      </c>
      <c r="W5887" s="122">
        <v>8.2535502269142995</v>
      </c>
      <c r="X5887" s="122">
        <v>8.3852635019635997</v>
      </c>
      <c r="Y5887" s="122">
        <v>7.8811351092282003</v>
      </c>
      <c r="Z5887" s="122">
        <v>10.5466607318667</v>
      </c>
      <c r="AA5887" s="122">
        <v>8.6265606468155998</v>
      </c>
      <c r="AB5887" s="122">
        <v>8.1362698435649996</v>
      </c>
      <c r="AC5887" s="122">
        <v>9.8860870255722002</v>
      </c>
      <c r="AD5887" s="122">
        <v>11.5413523319557</v>
      </c>
      <c r="AE5887" s="122">
        <v>10.5912000835659</v>
      </c>
      <c r="AF5887" s="122">
        <v>3.9037343099615001</v>
      </c>
      <c r="AG5887" s="122">
        <v>3.3125122782887</v>
      </c>
      <c r="AH5887" s="122">
        <v>3.2511238398201998</v>
      </c>
      <c r="AI5887" s="122">
        <v>3.9018752556249998</v>
      </c>
      <c r="AJ5887" s="122">
        <v>1.3986719686047</v>
      </c>
      <c r="AK5887" s="122">
        <v>2.5023696153433002</v>
      </c>
      <c r="AL5887" s="122">
        <v>0</v>
      </c>
    </row>
    <row r="5888" spans="1:38" hidden="1" x14ac:dyDescent="0.25">
      <c r="A5888" s="122" t="s">
        <v>2300</v>
      </c>
      <c r="B5888" s="122">
        <v>1</v>
      </c>
      <c r="C5888" s="122" t="s">
        <v>2301</v>
      </c>
      <c r="D5888" s="122" t="s">
        <v>2151</v>
      </c>
      <c r="E5888" s="122">
        <v>106</v>
      </c>
      <c r="F5888" s="122">
        <v>-0.56956883898999999</v>
      </c>
      <c r="G5888" s="122">
        <v>-0.59532299729049998</v>
      </c>
      <c r="H5888" s="122">
        <v>-0.56075688057340001</v>
      </c>
      <c r="I5888" s="122">
        <v>-0.49657087557059998</v>
      </c>
      <c r="J5888" s="122">
        <v>-1.7606893345953001</v>
      </c>
      <c r="K5888" s="122">
        <v>-1.2656988915511</v>
      </c>
      <c r="L5888" s="122">
        <v>-0.2310012065747</v>
      </c>
      <c r="M5888" s="122">
        <v>-0.2309799197522</v>
      </c>
      <c r="N5888" s="122">
        <v>-1.1600385879840001</v>
      </c>
      <c r="O5888" s="122">
        <v>-1.3371159063117</v>
      </c>
      <c r="P5888" s="122">
        <v>-1.4464470820927999</v>
      </c>
      <c r="Q5888" s="122">
        <v>-2.1821795254866001</v>
      </c>
      <c r="R5888" s="122">
        <v>-3.3509980835506998</v>
      </c>
      <c r="S5888" s="122">
        <v>-3.4355017559391001</v>
      </c>
      <c r="T5888" s="122">
        <v>-2.9253224049024</v>
      </c>
      <c r="U5888" s="122">
        <v>-3.044355512748</v>
      </c>
      <c r="V5888" s="122">
        <v>-2.9673820489571998</v>
      </c>
      <c r="W5888" s="122">
        <v>-2.7745840571576998</v>
      </c>
      <c r="X5888" s="122">
        <v>-2.7841133532592002</v>
      </c>
      <c r="Y5888" s="122">
        <v>-2.7008298599964</v>
      </c>
      <c r="Z5888" s="122">
        <v>-2.4488360788083998</v>
      </c>
      <c r="AA5888" s="122">
        <v>-2.6166894462449002</v>
      </c>
      <c r="AB5888" s="122">
        <v>-2.5646737186153001</v>
      </c>
      <c r="AC5888" s="122">
        <v>-1.9838707081202001</v>
      </c>
      <c r="AD5888" s="122">
        <v>-1.346933695907</v>
      </c>
      <c r="AE5888" s="122">
        <v>-1.3327353011092</v>
      </c>
      <c r="AF5888" s="122">
        <v>-2.0928785848164</v>
      </c>
      <c r="AG5888" s="122">
        <v>-2.2047634580232001</v>
      </c>
      <c r="AH5888" s="122">
        <v>-2.1843819223780998</v>
      </c>
      <c r="AI5888" s="122">
        <v>-2.1696556110278</v>
      </c>
      <c r="AJ5888" s="122">
        <v>-2.2100040844256998</v>
      </c>
      <c r="AK5888" s="122">
        <v>-2.1726123945832998</v>
      </c>
      <c r="AL5888" s="122">
        <v>0</v>
      </c>
    </row>
    <row r="5889" spans="1:38" hidden="1" x14ac:dyDescent="0.25">
      <c r="A5889" s="122" t="s">
        <v>2300</v>
      </c>
      <c r="B5889" s="122">
        <v>1</v>
      </c>
      <c r="C5889" s="122" t="s">
        <v>2301</v>
      </c>
      <c r="D5889" s="122" t="s">
        <v>2152</v>
      </c>
      <c r="E5889" s="122">
        <v>106</v>
      </c>
      <c r="F5889" s="122">
        <v>-33.2079594332779</v>
      </c>
      <c r="G5889" s="122">
        <v>-32.980773880699999</v>
      </c>
      <c r="H5889" s="122">
        <v>-32.418536218902503</v>
      </c>
      <c r="I5889" s="122">
        <v>-32.767653884943002</v>
      </c>
      <c r="J5889" s="122">
        <v>-32.248266846730097</v>
      </c>
      <c r="K5889" s="122">
        <v>-32.286563484893001</v>
      </c>
      <c r="L5889" s="122">
        <v>-31.861564123829499</v>
      </c>
      <c r="M5889" s="122">
        <v>-32.099577397636502</v>
      </c>
      <c r="N5889" s="122">
        <v>-32.478261939095297</v>
      </c>
      <c r="O5889" s="122">
        <v>-32.598465867111798</v>
      </c>
      <c r="P5889" s="122">
        <v>-31.8390837584423</v>
      </c>
      <c r="Q5889" s="122">
        <v>-32.319564868209604</v>
      </c>
      <c r="R5889" s="122">
        <v>-32.221328006145001</v>
      </c>
      <c r="S5889" s="122">
        <v>-31.941210211000701</v>
      </c>
      <c r="T5889" s="122">
        <v>-31.672679032021001</v>
      </c>
      <c r="U5889" s="122">
        <v>-31.6981037769085</v>
      </c>
      <c r="V5889" s="122">
        <v>-30.9371365201537</v>
      </c>
      <c r="W5889" s="122">
        <v>-31.339436304481801</v>
      </c>
      <c r="X5889" s="122">
        <v>-30.576956733546599</v>
      </c>
      <c r="Y5889" s="122">
        <v>-30.655755901441399</v>
      </c>
      <c r="Z5889" s="122">
        <v>-30.3031555141323</v>
      </c>
      <c r="AA5889" s="122">
        <v>-30.2021192472852</v>
      </c>
      <c r="AB5889" s="122">
        <v>-30.030555091194401</v>
      </c>
      <c r="AC5889" s="122">
        <v>-29.709003800170599</v>
      </c>
      <c r="AD5889" s="122">
        <v>-29.636544693050201</v>
      </c>
      <c r="AE5889" s="122">
        <v>-29.5854656607499</v>
      </c>
      <c r="AF5889" s="122">
        <v>-29.3015416175284</v>
      </c>
      <c r="AG5889" s="122">
        <v>-29.140782550389002</v>
      </c>
      <c r="AH5889" s="122">
        <v>-28.7807526235616</v>
      </c>
      <c r="AI5889" s="122">
        <v>-28.429892698721101</v>
      </c>
      <c r="AJ5889" s="122">
        <v>-28.500819465577798</v>
      </c>
      <c r="AK5889" s="122">
        <v>-28.157368772670601</v>
      </c>
      <c r="AL5889" s="122">
        <v>0</v>
      </c>
    </row>
    <row r="5890" spans="1:38" hidden="1" x14ac:dyDescent="0.25">
      <c r="A5890" s="122" t="s">
        <v>2300</v>
      </c>
      <c r="B5890" s="122">
        <v>1</v>
      </c>
      <c r="C5890" s="122" t="s">
        <v>2301</v>
      </c>
      <c r="D5890" s="122" t="s">
        <v>2206</v>
      </c>
      <c r="E5890" s="122">
        <v>106</v>
      </c>
      <c r="F5890" s="122">
        <v>-102.9024598799996</v>
      </c>
      <c r="G5890" s="122">
        <v>-101.64537320666651</v>
      </c>
      <c r="H5890" s="122">
        <v>-97.270875313333804</v>
      </c>
      <c r="I5890" s="122">
        <v>-97.541324503333698</v>
      </c>
      <c r="J5890" s="122">
        <v>-91.911620643332895</v>
      </c>
      <c r="K5890" s="122">
        <v>-84.012554339999994</v>
      </c>
      <c r="L5890" s="122">
        <v>-87.479695233332905</v>
      </c>
      <c r="M5890" s="122">
        <v>-82.448046633334201</v>
      </c>
      <c r="N5890" s="122">
        <v>-79.557449399999896</v>
      </c>
      <c r="O5890" s="122">
        <v>-78.097488699999801</v>
      </c>
      <c r="P5890" s="122">
        <v>-56.994210166667102</v>
      </c>
      <c r="Q5890" s="122">
        <v>-60.4491755999993</v>
      </c>
      <c r="R5890" s="122">
        <v>-55.172306933333701</v>
      </c>
      <c r="S5890" s="122">
        <v>-64.973740333333694</v>
      </c>
      <c r="T5890" s="122">
        <v>-66.034578133332701</v>
      </c>
      <c r="U5890" s="122">
        <v>-66.474980366667097</v>
      </c>
      <c r="V5890" s="122">
        <v>-60.668978700000203</v>
      </c>
      <c r="W5890" s="122">
        <v>-36.612417233333296</v>
      </c>
      <c r="X5890" s="122">
        <v>-15.146661566666801</v>
      </c>
      <c r="Y5890" s="122">
        <v>-21.765444800000498</v>
      </c>
      <c r="Z5890" s="122">
        <v>-30.528566566666701</v>
      </c>
      <c r="AA5890" s="122">
        <v>-32.946066266666399</v>
      </c>
      <c r="AB5890" s="122">
        <v>-39.048169233333198</v>
      </c>
      <c r="AC5890" s="122">
        <v>-45.882244833333502</v>
      </c>
      <c r="AD5890" s="122">
        <v>-49.902375233333103</v>
      </c>
      <c r="AE5890" s="122">
        <v>-56.302087233333197</v>
      </c>
      <c r="AF5890" s="122">
        <v>-60.489012142865398</v>
      </c>
      <c r="AG5890" s="122">
        <v>-65.682921718654896</v>
      </c>
      <c r="AH5890" s="122">
        <v>-59.4439091302877</v>
      </c>
      <c r="AI5890" s="122">
        <v>-55.095271906105602</v>
      </c>
      <c r="AJ5890" s="122">
        <v>-62.171791915279002</v>
      </c>
      <c r="AK5890" s="122">
        <v>-68.474848128322094</v>
      </c>
      <c r="AL5890" s="122">
        <v>0</v>
      </c>
    </row>
    <row r="5891" spans="1:38" hidden="1" x14ac:dyDescent="0.25">
      <c r="A5891" s="122" t="s">
        <v>2300</v>
      </c>
      <c r="B5891" s="122">
        <v>1</v>
      </c>
      <c r="C5891" s="122" t="s">
        <v>2301</v>
      </c>
      <c r="D5891" s="122" t="s">
        <v>2153</v>
      </c>
      <c r="E5891" s="122">
        <v>106</v>
      </c>
      <c r="F5891" s="122">
        <v>-14.735572858240101</v>
      </c>
      <c r="G5891" s="122">
        <v>-14.5539004703652</v>
      </c>
      <c r="H5891" s="122">
        <v>-13.730109609618999</v>
      </c>
      <c r="I5891" s="122">
        <v>-13.504124122216499</v>
      </c>
      <c r="J5891" s="122">
        <v>-13.6648870002998</v>
      </c>
      <c r="K5891" s="122">
        <v>-12.816149326992701</v>
      </c>
      <c r="L5891" s="122">
        <v>-13.719261853767801</v>
      </c>
      <c r="M5891" s="122">
        <v>-13.086433786441599</v>
      </c>
      <c r="N5891" s="122">
        <v>-12.5772037518808</v>
      </c>
      <c r="O5891" s="122">
        <v>-13.631836355503101</v>
      </c>
      <c r="P5891" s="122">
        <v>-12.1569784554452</v>
      </c>
      <c r="Q5891" s="122">
        <v>-13.2446375569232</v>
      </c>
      <c r="R5891" s="122">
        <v>-13.3679621347289</v>
      </c>
      <c r="S5891" s="122">
        <v>-12.211929417499</v>
      </c>
      <c r="T5891" s="122">
        <v>-12.6996168943306</v>
      </c>
      <c r="U5891" s="122">
        <v>-12.6249368406485</v>
      </c>
      <c r="V5891" s="122">
        <v>-11.8974764737833</v>
      </c>
      <c r="W5891" s="122">
        <v>-13.9630067043963</v>
      </c>
      <c r="X5891" s="122">
        <v>-12.3357046259549</v>
      </c>
      <c r="Y5891" s="122">
        <v>-13.087891324865801</v>
      </c>
      <c r="Z5891" s="122">
        <v>-12.462413018782</v>
      </c>
      <c r="AA5891" s="122">
        <v>-13.597229710750099</v>
      </c>
      <c r="AB5891" s="122">
        <v>-12.321058246659801</v>
      </c>
      <c r="AC5891" s="122">
        <v>-10.9089023475515</v>
      </c>
      <c r="AD5891" s="122">
        <v>-11.807468899039099</v>
      </c>
      <c r="AE5891" s="122">
        <v>-11.908569394796199</v>
      </c>
      <c r="AF5891" s="122">
        <v>-11.499050229628001</v>
      </c>
      <c r="AG5891" s="122">
        <v>-11.512699962242101</v>
      </c>
      <c r="AH5891" s="122">
        <v>-11.0929133277573</v>
      </c>
      <c r="AI5891" s="122">
        <v>-10.814084130413001</v>
      </c>
      <c r="AJ5891" s="122">
        <v>-11.095011342114001</v>
      </c>
      <c r="AK5891" s="122">
        <v>-10.758491722018601</v>
      </c>
      <c r="AL5891" s="122">
        <v>0</v>
      </c>
    </row>
    <row r="5892" spans="1:38" hidden="1" x14ac:dyDescent="0.25">
      <c r="A5892" s="122" t="s">
        <v>2300</v>
      </c>
      <c r="B5892" s="122">
        <v>1</v>
      </c>
      <c r="C5892" s="122" t="s">
        <v>2301</v>
      </c>
      <c r="D5892" s="122" t="s">
        <v>2154</v>
      </c>
      <c r="E5892" s="122">
        <v>106</v>
      </c>
      <c r="F5892" s="122">
        <v>-24.132019172767599</v>
      </c>
      <c r="G5892" s="122">
        <v>-22.705196202898701</v>
      </c>
      <c r="H5892" s="122">
        <v>-21.907859258802699</v>
      </c>
      <c r="I5892" s="122">
        <v>-22.390483697367099</v>
      </c>
      <c r="J5892" s="122">
        <v>-22.03363508456</v>
      </c>
      <c r="K5892" s="122">
        <v>-20.779342384004899</v>
      </c>
      <c r="L5892" s="122">
        <v>-20.720852020178999</v>
      </c>
      <c r="M5892" s="122">
        <v>-20.7411844676313</v>
      </c>
      <c r="N5892" s="122">
        <v>-21.237773174617999</v>
      </c>
      <c r="O5892" s="122">
        <v>-19.267788989193701</v>
      </c>
      <c r="P5892" s="122">
        <v>-19.986476713629798</v>
      </c>
      <c r="Q5892" s="122">
        <v>-18.954327308515499</v>
      </c>
      <c r="R5892" s="122">
        <v>-17.927185530533698</v>
      </c>
      <c r="S5892" s="122">
        <v>-18.4363872559735</v>
      </c>
      <c r="T5892" s="122">
        <v>-17.361233680635401</v>
      </c>
      <c r="U5892" s="122">
        <v>-16.3833657421123</v>
      </c>
      <c r="V5892" s="122">
        <v>-17.308194023132799</v>
      </c>
      <c r="W5892" s="122">
        <v>-14.003904363687999</v>
      </c>
      <c r="X5892" s="122">
        <v>-14.915414924297901</v>
      </c>
      <c r="Y5892" s="122">
        <v>-14.150798894957701</v>
      </c>
      <c r="Z5892" s="122">
        <v>-13.612548464386901</v>
      </c>
      <c r="AA5892" s="122">
        <v>-13.7839158238019</v>
      </c>
      <c r="AB5892" s="122">
        <v>-11.5753596957722</v>
      </c>
      <c r="AC5892" s="122">
        <v>-11.178235513035499</v>
      </c>
      <c r="AD5892" s="122">
        <v>-9.8361640376166992</v>
      </c>
      <c r="AE5892" s="122">
        <v>-8.9672002054076998</v>
      </c>
      <c r="AF5892" s="122">
        <v>-8.7846849012621995</v>
      </c>
      <c r="AG5892" s="122">
        <v>-8.2077450865835004</v>
      </c>
      <c r="AH5892" s="122">
        <v>-7.7073969251910004</v>
      </c>
      <c r="AI5892" s="122">
        <v>-7.3083800250438999</v>
      </c>
      <c r="AJ5892" s="122">
        <v>-6.7459886070698998</v>
      </c>
      <c r="AK5892" s="122">
        <v>-6.4331494100446003</v>
      </c>
      <c r="AL5892" s="122">
        <v>0</v>
      </c>
    </row>
    <row r="5893" spans="1:38" hidden="1" x14ac:dyDescent="0.25">
      <c r="A5893" s="122" t="s">
        <v>2300</v>
      </c>
      <c r="B5893" s="122">
        <v>1</v>
      </c>
      <c r="C5893" s="122" t="s">
        <v>2301</v>
      </c>
      <c r="D5893" s="122" t="s">
        <v>2155</v>
      </c>
      <c r="E5893" s="122">
        <v>106</v>
      </c>
      <c r="F5893" s="122">
        <v>-36.163575198405702</v>
      </c>
      <c r="G5893" s="122">
        <v>-37.152207872908903</v>
      </c>
      <c r="H5893" s="122">
        <v>-36.019049341131499</v>
      </c>
      <c r="I5893" s="122">
        <v>-35.982685379834003</v>
      </c>
      <c r="J5893" s="122">
        <v>-36.6387652916614</v>
      </c>
      <c r="K5893" s="122">
        <v>-36.828570119012497</v>
      </c>
      <c r="L5893" s="122">
        <v>-37.381302332116803</v>
      </c>
      <c r="M5893" s="122">
        <v>-37.810028610567301</v>
      </c>
      <c r="N5893" s="122">
        <v>-37.956219422173099</v>
      </c>
      <c r="O5893" s="122">
        <v>-38.629126926420803</v>
      </c>
      <c r="P5893" s="122">
        <v>-38.994261432854401</v>
      </c>
      <c r="Q5893" s="122">
        <v>-39.538362421580402</v>
      </c>
      <c r="R5893" s="122">
        <v>-39.555706076241798</v>
      </c>
      <c r="S5893" s="122">
        <v>-40.107025518441098</v>
      </c>
      <c r="T5893" s="122">
        <v>-40.157414489282402</v>
      </c>
      <c r="U5893" s="122">
        <v>-40.5769374092432</v>
      </c>
      <c r="V5893" s="122">
        <v>-41.195254659196898</v>
      </c>
      <c r="W5893" s="122">
        <v>-41.117102377931303</v>
      </c>
      <c r="X5893" s="122">
        <v>-41.531795643382097</v>
      </c>
      <c r="Y5893" s="122">
        <v>-41.964553440441797</v>
      </c>
      <c r="Z5893" s="122">
        <v>-42.080064663628796</v>
      </c>
      <c r="AA5893" s="122">
        <v>-41.625412440741698</v>
      </c>
      <c r="AB5893" s="122">
        <v>-42.314173910997297</v>
      </c>
      <c r="AC5893" s="122">
        <v>-42.4685250152084</v>
      </c>
      <c r="AD5893" s="122">
        <v>-42.141405939666498</v>
      </c>
      <c r="AE5893" s="122">
        <v>-42.079265464766202</v>
      </c>
      <c r="AF5893" s="122">
        <v>-40.493227962278297</v>
      </c>
      <c r="AG5893" s="122">
        <v>-40.035106280121902</v>
      </c>
      <c r="AH5893" s="122">
        <v>-39.611341157716701</v>
      </c>
      <c r="AI5893" s="122">
        <v>-39.143331757171701</v>
      </c>
      <c r="AJ5893" s="122">
        <v>-38.856272406470403</v>
      </c>
      <c r="AK5893" s="122">
        <v>-38.416499941027098</v>
      </c>
      <c r="AL5893" s="122">
        <v>0</v>
      </c>
    </row>
    <row r="5894" spans="1:38" hidden="1" x14ac:dyDescent="0.25">
      <c r="A5894" s="122" t="s">
        <v>2300</v>
      </c>
      <c r="B5894" s="122">
        <v>1</v>
      </c>
      <c r="C5894" s="122" t="s">
        <v>2301</v>
      </c>
      <c r="D5894" s="122" t="s">
        <v>2156</v>
      </c>
      <c r="E5894" s="122">
        <v>106</v>
      </c>
      <c r="F5894" s="122">
        <v>-32.226296077756302</v>
      </c>
      <c r="G5894" s="122">
        <v>-32.255900164092502</v>
      </c>
      <c r="H5894" s="122">
        <v>-31.337293153407298</v>
      </c>
      <c r="I5894" s="122">
        <v>-31.4394949455899</v>
      </c>
      <c r="J5894" s="122">
        <v>-31.081490855211101</v>
      </c>
      <c r="K5894" s="122">
        <v>-31.441544846460101</v>
      </c>
      <c r="L5894" s="122">
        <v>-31.232392371242899</v>
      </c>
      <c r="M5894" s="122">
        <v>-30.933421131229601</v>
      </c>
      <c r="N5894" s="122">
        <v>-30.544554136402201</v>
      </c>
      <c r="O5894" s="122">
        <v>-30.880242044837502</v>
      </c>
      <c r="P5894" s="122">
        <v>-30.328082008188701</v>
      </c>
      <c r="Q5894" s="122">
        <v>-31.055927584744801</v>
      </c>
      <c r="R5894" s="122">
        <v>-31.168805020087898</v>
      </c>
      <c r="S5894" s="122">
        <v>-30.0473215465001</v>
      </c>
      <c r="T5894" s="122">
        <v>-29.774035143415901</v>
      </c>
      <c r="U5894" s="122">
        <v>-30.087881519263401</v>
      </c>
      <c r="V5894" s="122">
        <v>-29.227983641899801</v>
      </c>
      <c r="W5894" s="122">
        <v>-29.638740170621201</v>
      </c>
      <c r="X5894" s="122">
        <v>-29.067177105819699</v>
      </c>
      <c r="Y5894" s="122">
        <v>-28.891376796292501</v>
      </c>
      <c r="Z5894" s="122">
        <v>-28.509021863661999</v>
      </c>
      <c r="AA5894" s="122">
        <v>-28.1583668232844</v>
      </c>
      <c r="AB5894" s="122">
        <v>-27.784395574598399</v>
      </c>
      <c r="AC5894" s="122">
        <v>-27.460911028840801</v>
      </c>
      <c r="AD5894" s="122">
        <v>-27.4668024014371</v>
      </c>
      <c r="AE5894" s="122">
        <v>-27.211293236026901</v>
      </c>
      <c r="AF5894" s="122">
        <v>-26.817397994494101</v>
      </c>
      <c r="AG5894" s="122">
        <v>-26.6606327048287</v>
      </c>
      <c r="AH5894" s="122">
        <v>-26.210954557684701</v>
      </c>
      <c r="AI5894" s="122">
        <v>-25.817517820123001</v>
      </c>
      <c r="AJ5894" s="122">
        <v>-25.897175151064801</v>
      </c>
      <c r="AK5894" s="122">
        <v>-25.504222926177299</v>
      </c>
      <c r="AL5894" s="122">
        <v>0</v>
      </c>
    </row>
    <row r="5895" spans="1:38" hidden="1" x14ac:dyDescent="0.25">
      <c r="A5895" s="122" t="s">
        <v>2300</v>
      </c>
      <c r="B5895" s="122">
        <v>1</v>
      </c>
      <c r="C5895" s="122" t="s">
        <v>2301</v>
      </c>
      <c r="D5895" s="122" t="s">
        <v>2178</v>
      </c>
      <c r="E5895" s="122">
        <v>106</v>
      </c>
      <c r="F5895" s="122">
        <v>0</v>
      </c>
      <c r="G5895" s="122">
        <v>0</v>
      </c>
      <c r="H5895" s="122">
        <v>0</v>
      </c>
      <c r="I5895" s="122">
        <v>0</v>
      </c>
      <c r="J5895" s="122">
        <v>0</v>
      </c>
      <c r="K5895" s="122">
        <v>0</v>
      </c>
      <c r="L5895" s="122">
        <v>0</v>
      </c>
      <c r="M5895" s="122">
        <v>0</v>
      </c>
      <c r="N5895" s="122">
        <v>0</v>
      </c>
      <c r="O5895" s="122">
        <v>0</v>
      </c>
      <c r="P5895" s="122">
        <v>0</v>
      </c>
      <c r="Q5895" s="122">
        <v>0</v>
      </c>
      <c r="R5895" s="122">
        <v>0</v>
      </c>
      <c r="S5895" s="122">
        <v>0</v>
      </c>
      <c r="T5895" s="122">
        <v>0</v>
      </c>
      <c r="U5895" s="122">
        <v>0</v>
      </c>
      <c r="V5895" s="122">
        <v>0</v>
      </c>
      <c r="W5895" s="122">
        <v>0</v>
      </c>
      <c r="X5895" s="122">
        <v>0</v>
      </c>
      <c r="Y5895" s="122">
        <v>0</v>
      </c>
      <c r="Z5895" s="122">
        <v>0</v>
      </c>
      <c r="AA5895" s="122">
        <v>0</v>
      </c>
      <c r="AB5895" s="122">
        <v>0</v>
      </c>
      <c r="AC5895" s="122">
        <v>0</v>
      </c>
      <c r="AD5895" s="122">
        <v>0</v>
      </c>
      <c r="AE5895" s="122">
        <v>0</v>
      </c>
      <c r="AF5895" s="122">
        <v>0</v>
      </c>
      <c r="AG5895" s="122">
        <v>0</v>
      </c>
      <c r="AH5895" s="122">
        <v>0</v>
      </c>
      <c r="AI5895" s="122">
        <v>0</v>
      </c>
      <c r="AJ5895" s="122">
        <v>0</v>
      </c>
      <c r="AK5895" s="122">
        <v>0</v>
      </c>
      <c r="AL5895" s="122">
        <v>0</v>
      </c>
    </row>
    <row r="5896" spans="1:38" hidden="1" x14ac:dyDescent="0.25">
      <c r="A5896" s="122" t="s">
        <v>2300</v>
      </c>
      <c r="B5896" s="122">
        <v>1</v>
      </c>
      <c r="C5896" s="122" t="s">
        <v>2301</v>
      </c>
      <c r="D5896" s="122" t="s">
        <v>2157</v>
      </c>
      <c r="E5896" s="122">
        <v>106</v>
      </c>
      <c r="F5896" s="122">
        <v>-0.67297605296929996</v>
      </c>
      <c r="G5896" s="122">
        <v>-0.65676776475660004</v>
      </c>
      <c r="H5896" s="122">
        <v>-0.65785950715370001</v>
      </c>
      <c r="I5896" s="122">
        <v>-0.6492532499757</v>
      </c>
      <c r="J5896" s="122">
        <v>-0.65486997472800001</v>
      </c>
      <c r="K5896" s="122">
        <v>-0.66200618182430004</v>
      </c>
      <c r="L5896" s="122">
        <v>-0.6501737542046</v>
      </c>
      <c r="M5896" s="122">
        <v>-0.65084385923129995</v>
      </c>
      <c r="N5896" s="122">
        <v>-0.63212896700090004</v>
      </c>
      <c r="O5896" s="122">
        <v>-0.646682904585</v>
      </c>
      <c r="P5896" s="122">
        <v>-0.64890401454019997</v>
      </c>
      <c r="Q5896" s="122">
        <v>-0.64499690183710001</v>
      </c>
      <c r="R5896" s="122">
        <v>-0.65352443063160004</v>
      </c>
      <c r="S5896" s="122">
        <v>-0.66306184379209998</v>
      </c>
      <c r="T5896" s="122">
        <v>-0.66014811400990003</v>
      </c>
      <c r="U5896" s="122">
        <v>-0.66908202385280002</v>
      </c>
      <c r="V5896" s="122">
        <v>-0.67358395412509997</v>
      </c>
      <c r="W5896" s="122">
        <v>-0.68644154822439996</v>
      </c>
      <c r="X5896" s="122">
        <v>-0.69159358429710005</v>
      </c>
      <c r="Y5896" s="122">
        <v>-0.68795706531849998</v>
      </c>
      <c r="Z5896" s="122">
        <v>-0.71650945719970005</v>
      </c>
      <c r="AA5896" s="122">
        <v>-0.6993401198543</v>
      </c>
      <c r="AB5896" s="122">
        <v>-0.70028827925860004</v>
      </c>
      <c r="AC5896" s="122">
        <v>-0.66463061015299996</v>
      </c>
      <c r="AD5896" s="122">
        <v>-0.6650558483547</v>
      </c>
      <c r="AE5896" s="122">
        <v>-0.65840958313319997</v>
      </c>
      <c r="AF5896" s="122">
        <v>-0.64679760782270002</v>
      </c>
      <c r="AG5896" s="122">
        <v>-0.6373239296662</v>
      </c>
      <c r="AH5896" s="122">
        <v>-0.62503636428080001</v>
      </c>
      <c r="AI5896" s="122">
        <v>-0.63236525569739999</v>
      </c>
      <c r="AJ5896" s="122">
        <v>-0.6434872393437</v>
      </c>
      <c r="AK5896" s="122">
        <v>-0.64497624453409996</v>
      </c>
      <c r="AL5896" s="122">
        <v>0</v>
      </c>
    </row>
    <row r="5897" spans="1:38" hidden="1" x14ac:dyDescent="0.25">
      <c r="A5897" s="122" t="s">
        <v>2300</v>
      </c>
      <c r="B5897" s="122">
        <v>1</v>
      </c>
      <c r="C5897" s="122" t="s">
        <v>2301</v>
      </c>
      <c r="D5897" s="122" t="s">
        <v>2158</v>
      </c>
      <c r="E5897" s="122">
        <v>106</v>
      </c>
      <c r="F5897" s="122">
        <v>-21.364024469105502</v>
      </c>
      <c r="G5897" s="122">
        <v>-20.983636119274902</v>
      </c>
      <c r="H5897" s="122">
        <v>-21.290620410805001</v>
      </c>
      <c r="I5897" s="122">
        <v>-21.4632215351293</v>
      </c>
      <c r="J5897" s="122">
        <v>-21.149641439607301</v>
      </c>
      <c r="K5897" s="122">
        <v>-21.455782375210699</v>
      </c>
      <c r="L5897" s="122">
        <v>-21.629323118804901</v>
      </c>
      <c r="M5897" s="122">
        <v>-21.845223242462701</v>
      </c>
      <c r="N5897" s="122">
        <v>-22.169666367718001</v>
      </c>
      <c r="O5897" s="122">
        <v>-22.4473145527989</v>
      </c>
      <c r="P5897" s="122">
        <v>-22.632599408333999</v>
      </c>
      <c r="Q5897" s="122">
        <v>-23.188941229296599</v>
      </c>
      <c r="R5897" s="122">
        <v>-23.360794107764502</v>
      </c>
      <c r="S5897" s="122">
        <v>-22.543966230095101</v>
      </c>
      <c r="T5897" s="122">
        <v>-22.215685202960199</v>
      </c>
      <c r="U5897" s="122">
        <v>-21.543189483384101</v>
      </c>
      <c r="V5897" s="122">
        <v>-21.373568941905098</v>
      </c>
      <c r="W5897" s="122">
        <v>-20.8343228153532</v>
      </c>
      <c r="X5897" s="122">
        <v>-20.8530782921199</v>
      </c>
      <c r="Y5897" s="122">
        <v>-20.754590678559399</v>
      </c>
      <c r="Z5897" s="122">
        <v>-20.998859399834501</v>
      </c>
      <c r="AA5897" s="122">
        <v>-21.0733842579859</v>
      </c>
      <c r="AB5897" s="122">
        <v>-20.810694937825701</v>
      </c>
      <c r="AC5897" s="122">
        <v>-21.116008708408099</v>
      </c>
      <c r="AD5897" s="122">
        <v>-21.3983984850166</v>
      </c>
      <c r="AE5897" s="122">
        <v>-21.3241503697833</v>
      </c>
      <c r="AF5897" s="122">
        <v>-21.679419475849301</v>
      </c>
      <c r="AG5897" s="122">
        <v>-21.899024489123601</v>
      </c>
      <c r="AH5897" s="122">
        <v>-21.329546206793399</v>
      </c>
      <c r="AI5897" s="122">
        <v>-20.7852859472878</v>
      </c>
      <c r="AJ5897" s="122">
        <v>-20.919399200597301</v>
      </c>
      <c r="AK5897" s="122">
        <v>-20.445995703950398</v>
      </c>
      <c r="AL5897" s="122">
        <v>0</v>
      </c>
    </row>
    <row r="5898" spans="1:38" hidden="1" x14ac:dyDescent="0.25">
      <c r="A5898" s="122" t="s">
        <v>2300</v>
      </c>
      <c r="B5898" s="122">
        <v>1</v>
      </c>
      <c r="C5898" s="122" t="s">
        <v>2301</v>
      </c>
      <c r="D5898" s="122" t="s">
        <v>2159</v>
      </c>
      <c r="E5898" s="122">
        <v>106</v>
      </c>
      <c r="F5898" s="122">
        <v>-1.9889826844978</v>
      </c>
      <c r="G5898" s="122">
        <v>-2.9634181918356002</v>
      </c>
      <c r="H5898" s="122">
        <v>-2.3437371068336001</v>
      </c>
      <c r="I5898" s="122">
        <v>-1.6477857730640999</v>
      </c>
      <c r="J5898" s="122">
        <v>-3.683219143284</v>
      </c>
      <c r="K5898" s="122">
        <v>-1.6450652087038</v>
      </c>
      <c r="L5898" s="122">
        <v>-3.2874479695986998</v>
      </c>
      <c r="M5898" s="122">
        <v>-1.2705622966476999</v>
      </c>
      <c r="N5898" s="122">
        <v>-2.4960047882426002</v>
      </c>
      <c r="O5898" s="122">
        <v>-1.6369633736139</v>
      </c>
      <c r="P5898" s="122">
        <v>-4.7953401303892003</v>
      </c>
      <c r="Q5898" s="122">
        <v>-2.6917869197352999</v>
      </c>
      <c r="R5898" s="122">
        <v>-3.2446749974663001</v>
      </c>
      <c r="S5898" s="122">
        <v>-1.6502063877490001</v>
      </c>
      <c r="T5898" s="122">
        <v>-2.0502370811909998</v>
      </c>
      <c r="U5898" s="122">
        <v>-1.3323998322738</v>
      </c>
      <c r="V5898" s="122">
        <v>-2.7806827398760001</v>
      </c>
      <c r="W5898" s="122">
        <v>-7.2271904367399997E-2</v>
      </c>
      <c r="X5898" s="122">
        <v>-2.0035816920004001</v>
      </c>
      <c r="Y5898" s="122">
        <v>-0.62496997764759998</v>
      </c>
      <c r="Z5898" s="122">
        <v>-0.53682600097059996</v>
      </c>
      <c r="AA5898" s="122">
        <v>-1.5396958765752</v>
      </c>
      <c r="AB5898" s="122">
        <v>-4.5584285344774997</v>
      </c>
      <c r="AC5898" s="122">
        <v>-2.8084157370879002</v>
      </c>
      <c r="AD5898" s="122">
        <v>-1.6964392291815</v>
      </c>
      <c r="AE5898" s="122">
        <v>-2.3584435795038998</v>
      </c>
      <c r="AF5898" s="122">
        <v>-3.2347318687377999</v>
      </c>
      <c r="AG5898" s="122">
        <v>-3.2739482797870001</v>
      </c>
      <c r="AH5898" s="122">
        <v>-2.8414704715179</v>
      </c>
      <c r="AI5898" s="122">
        <v>-2.6262914269165001</v>
      </c>
      <c r="AJ5898" s="122">
        <v>-3.3572572450273999</v>
      </c>
      <c r="AK5898" s="122">
        <v>-2.9459240104563</v>
      </c>
      <c r="AL5898" s="122">
        <v>0</v>
      </c>
    </row>
    <row r="5899" spans="1:38" hidden="1" x14ac:dyDescent="0.25">
      <c r="A5899" s="122" t="s">
        <v>2300</v>
      </c>
      <c r="B5899" s="122">
        <v>1</v>
      </c>
      <c r="C5899" s="122" t="s">
        <v>2301</v>
      </c>
      <c r="D5899" s="122" t="s">
        <v>2160</v>
      </c>
      <c r="E5899" s="122">
        <v>106</v>
      </c>
      <c r="F5899" s="122">
        <v>-41.892128384625998</v>
      </c>
      <c r="G5899" s="122">
        <v>-41.347285869214602</v>
      </c>
      <c r="H5899" s="122">
        <v>-40.924943348040898</v>
      </c>
      <c r="I5899" s="122">
        <v>-41.124682887893101</v>
      </c>
      <c r="J5899" s="122">
        <v>-40.5690302158213</v>
      </c>
      <c r="K5899" s="122">
        <v>-40.316920176629097</v>
      </c>
      <c r="L5899" s="122">
        <v>-40.307350109482201</v>
      </c>
      <c r="M5899" s="122">
        <v>-39.678684803538196</v>
      </c>
      <c r="N5899" s="122">
        <v>-39.389864397853302</v>
      </c>
      <c r="O5899" s="122">
        <v>-38.919748385341997</v>
      </c>
      <c r="P5899" s="122">
        <v>-37.991768647129803</v>
      </c>
      <c r="Q5899" s="122">
        <v>-37.653222076684003</v>
      </c>
      <c r="R5899" s="122">
        <v>-37.4870918057522</v>
      </c>
      <c r="S5899" s="122">
        <v>-36.9427877002164</v>
      </c>
      <c r="T5899" s="122">
        <v>-36.992606028283397</v>
      </c>
      <c r="U5899" s="122">
        <v>-36.738977586022003</v>
      </c>
      <c r="V5899" s="122">
        <v>-36.733944833214601</v>
      </c>
      <c r="W5899" s="122">
        <v>-36.692497602421199</v>
      </c>
      <c r="X5899" s="122">
        <v>-35.501760276197302</v>
      </c>
      <c r="Y5899" s="122">
        <v>-35.022338975234398</v>
      </c>
      <c r="Z5899" s="122">
        <v>-35.448707642111401</v>
      </c>
      <c r="AA5899" s="122">
        <v>-35.099681204052899</v>
      </c>
      <c r="AB5899" s="122">
        <v>-34.537345832508997</v>
      </c>
      <c r="AC5899" s="122">
        <v>-33.888267709611704</v>
      </c>
      <c r="AD5899" s="122">
        <v>-34.4296432187639</v>
      </c>
      <c r="AE5899" s="122">
        <v>-34.139056190150903</v>
      </c>
      <c r="AF5899" s="122">
        <v>-33.810889775693099</v>
      </c>
      <c r="AG5899" s="122">
        <v>-33.640999020971698</v>
      </c>
      <c r="AH5899" s="122">
        <v>-33.272720644987999</v>
      </c>
      <c r="AI5899" s="122">
        <v>-32.971211871748601</v>
      </c>
      <c r="AJ5899" s="122">
        <v>-33.008833801394402</v>
      </c>
      <c r="AK5899" s="122">
        <v>-32.715814615720198</v>
      </c>
      <c r="AL5899" s="122">
        <v>0</v>
      </c>
    </row>
    <row r="5900" spans="1:38" hidden="1" x14ac:dyDescent="0.25">
      <c r="A5900" s="122" t="s">
        <v>2300</v>
      </c>
      <c r="B5900" s="122">
        <v>1</v>
      </c>
      <c r="C5900" s="122" t="s">
        <v>2301</v>
      </c>
      <c r="D5900" s="122" t="s">
        <v>2161</v>
      </c>
      <c r="E5900" s="122">
        <v>106</v>
      </c>
      <c r="F5900" s="122">
        <v>-66.7673185891895</v>
      </c>
      <c r="G5900" s="122">
        <v>-63.869821206608499</v>
      </c>
      <c r="H5900" s="122">
        <v>-63.280294255329302</v>
      </c>
      <c r="I5900" s="122">
        <v>-66.147176012279203</v>
      </c>
      <c r="J5900" s="122">
        <v>-63.707692526687303</v>
      </c>
      <c r="K5900" s="122">
        <v>-60.5924276694873</v>
      </c>
      <c r="L5900" s="122">
        <v>-62.702353282184298</v>
      </c>
      <c r="M5900" s="122">
        <v>-58.975340795633301</v>
      </c>
      <c r="N5900" s="122">
        <v>-63.4857956365436</v>
      </c>
      <c r="O5900" s="122">
        <v>-57.658160884249497</v>
      </c>
      <c r="P5900" s="122">
        <v>-63.018956710240197</v>
      </c>
      <c r="Q5900" s="122">
        <v>-58.990428062926298</v>
      </c>
      <c r="R5900" s="122">
        <v>-57.349623759686096</v>
      </c>
      <c r="S5900" s="122">
        <v>-57.646947908962098</v>
      </c>
      <c r="T5900" s="122">
        <v>-56.234216694616798</v>
      </c>
      <c r="U5900" s="122">
        <v>-57.544556584797697</v>
      </c>
      <c r="V5900" s="122">
        <v>-59.154159844376501</v>
      </c>
      <c r="W5900" s="122">
        <v>-50.923649204756003</v>
      </c>
      <c r="X5900" s="122">
        <v>-56.5057790517751</v>
      </c>
      <c r="Y5900" s="122">
        <v>-52.348686122156799</v>
      </c>
      <c r="Z5900" s="122">
        <v>-49.061838234826801</v>
      </c>
      <c r="AA5900" s="122">
        <v>-54.723072757803102</v>
      </c>
      <c r="AB5900" s="122">
        <v>-43.954829646375998</v>
      </c>
      <c r="AC5900" s="122">
        <v>-47.063380847209402</v>
      </c>
      <c r="AD5900" s="122">
        <v>-44.292805359462498</v>
      </c>
      <c r="AE5900" s="122">
        <v>-43.036925622188797</v>
      </c>
      <c r="AF5900" s="122">
        <v>-44.832761400234801</v>
      </c>
      <c r="AG5900" s="122">
        <v>-44.233018229100502</v>
      </c>
      <c r="AH5900" s="122">
        <v>-43.592292185196797</v>
      </c>
      <c r="AI5900" s="122">
        <v>-42.076564992878602</v>
      </c>
      <c r="AJ5900" s="122">
        <v>-43.802652885756999</v>
      </c>
      <c r="AK5900" s="122">
        <v>-42.058977813512101</v>
      </c>
      <c r="AL5900" s="122">
        <v>0</v>
      </c>
    </row>
    <row r="5901" spans="1:38" hidden="1" x14ac:dyDescent="0.25">
      <c r="A5901" s="122" t="s">
        <v>2300</v>
      </c>
      <c r="B5901" s="122">
        <v>1</v>
      </c>
      <c r="C5901" s="122" t="s">
        <v>2301</v>
      </c>
      <c r="D5901" s="122" t="s">
        <v>2296</v>
      </c>
      <c r="E5901" s="122">
        <v>106</v>
      </c>
      <c r="F5901" s="122">
        <v>0</v>
      </c>
      <c r="G5901" s="122">
        <v>0</v>
      </c>
      <c r="H5901" s="122">
        <v>0</v>
      </c>
      <c r="I5901" s="122">
        <v>0</v>
      </c>
      <c r="J5901" s="122">
        <v>0</v>
      </c>
      <c r="K5901" s="122">
        <v>0</v>
      </c>
      <c r="L5901" s="122">
        <v>0</v>
      </c>
      <c r="M5901" s="122">
        <v>0</v>
      </c>
      <c r="N5901" s="122">
        <v>0</v>
      </c>
      <c r="O5901" s="122">
        <v>0</v>
      </c>
      <c r="P5901" s="122">
        <v>0</v>
      </c>
      <c r="Q5901" s="122">
        <v>0</v>
      </c>
      <c r="R5901" s="122">
        <v>0</v>
      </c>
      <c r="S5901" s="122">
        <v>0</v>
      </c>
      <c r="T5901" s="122">
        <v>0</v>
      </c>
      <c r="U5901" s="122">
        <v>0</v>
      </c>
      <c r="V5901" s="122">
        <v>0</v>
      </c>
      <c r="W5901" s="122">
        <v>0</v>
      </c>
      <c r="X5901" s="122">
        <v>0</v>
      </c>
      <c r="Y5901" s="122">
        <v>0</v>
      </c>
      <c r="Z5901" s="122">
        <v>0</v>
      </c>
      <c r="AA5901" s="122">
        <v>0</v>
      </c>
      <c r="AB5901" s="122">
        <v>0</v>
      </c>
      <c r="AC5901" s="122">
        <v>0</v>
      </c>
      <c r="AD5901" s="122">
        <v>0</v>
      </c>
      <c r="AE5901" s="122">
        <v>0</v>
      </c>
      <c r="AF5901" s="122">
        <v>0</v>
      </c>
      <c r="AG5901" s="122">
        <v>0</v>
      </c>
      <c r="AH5901" s="122">
        <v>0</v>
      </c>
      <c r="AI5901" s="122">
        <v>0</v>
      </c>
      <c r="AJ5901" s="122">
        <v>0</v>
      </c>
      <c r="AK5901" s="122">
        <v>0</v>
      </c>
      <c r="AL5901" s="122">
        <v>0</v>
      </c>
    </row>
    <row r="5902" spans="1:38" hidden="1" x14ac:dyDescent="0.25">
      <c r="A5902" s="122" t="s">
        <v>2300</v>
      </c>
      <c r="B5902" s="122">
        <v>1</v>
      </c>
      <c r="C5902" s="122" t="s">
        <v>2301</v>
      </c>
      <c r="D5902" s="122" t="s">
        <v>2179</v>
      </c>
      <c r="E5902" s="122">
        <v>106</v>
      </c>
      <c r="F5902" s="122">
        <v>0</v>
      </c>
      <c r="G5902" s="122">
        <v>0</v>
      </c>
      <c r="H5902" s="122">
        <v>0</v>
      </c>
      <c r="I5902" s="122">
        <v>0</v>
      </c>
      <c r="J5902" s="122">
        <v>0</v>
      </c>
      <c r="K5902" s="122">
        <v>0</v>
      </c>
      <c r="L5902" s="122">
        <v>0</v>
      </c>
      <c r="M5902" s="122">
        <v>0</v>
      </c>
      <c r="N5902" s="122">
        <v>0</v>
      </c>
      <c r="O5902" s="122">
        <v>0</v>
      </c>
      <c r="P5902" s="122">
        <v>0</v>
      </c>
      <c r="Q5902" s="122">
        <v>0</v>
      </c>
      <c r="R5902" s="122">
        <v>0</v>
      </c>
      <c r="S5902" s="122">
        <v>0</v>
      </c>
      <c r="T5902" s="122">
        <v>0</v>
      </c>
      <c r="U5902" s="122">
        <v>0</v>
      </c>
      <c r="V5902" s="122">
        <v>0</v>
      </c>
      <c r="W5902" s="122">
        <v>0</v>
      </c>
      <c r="X5902" s="122">
        <v>0</v>
      </c>
      <c r="Y5902" s="122">
        <v>0</v>
      </c>
      <c r="Z5902" s="122">
        <v>0</v>
      </c>
      <c r="AA5902" s="122">
        <v>0</v>
      </c>
      <c r="AB5902" s="122">
        <v>0</v>
      </c>
      <c r="AC5902" s="122">
        <v>0</v>
      </c>
      <c r="AD5902" s="122">
        <v>0</v>
      </c>
      <c r="AE5902" s="122">
        <v>0</v>
      </c>
      <c r="AF5902" s="122">
        <v>0</v>
      </c>
      <c r="AG5902" s="122">
        <v>0</v>
      </c>
      <c r="AH5902" s="122">
        <v>0</v>
      </c>
      <c r="AI5902" s="122">
        <v>0</v>
      </c>
      <c r="AJ5902" s="122">
        <v>0</v>
      </c>
      <c r="AK5902" s="122">
        <v>0</v>
      </c>
      <c r="AL5902" s="122">
        <v>0</v>
      </c>
    </row>
    <row r="5903" spans="1:38" hidden="1" x14ac:dyDescent="0.25">
      <c r="A5903" s="122" t="s">
        <v>2300</v>
      </c>
      <c r="B5903" s="122">
        <v>1</v>
      </c>
      <c r="C5903" s="122" t="s">
        <v>2301</v>
      </c>
      <c r="D5903" s="122" t="s">
        <v>2297</v>
      </c>
      <c r="E5903" s="122">
        <v>106</v>
      </c>
      <c r="F5903" s="122">
        <v>0</v>
      </c>
      <c r="G5903" s="122">
        <v>0</v>
      </c>
      <c r="H5903" s="122">
        <v>0</v>
      </c>
      <c r="I5903" s="122">
        <v>0</v>
      </c>
      <c r="J5903" s="122">
        <v>0</v>
      </c>
      <c r="K5903" s="122">
        <v>0</v>
      </c>
      <c r="L5903" s="122">
        <v>0</v>
      </c>
      <c r="M5903" s="122">
        <v>0</v>
      </c>
      <c r="N5903" s="122">
        <v>0</v>
      </c>
      <c r="O5903" s="122">
        <v>0</v>
      </c>
      <c r="P5903" s="122">
        <v>0</v>
      </c>
      <c r="Q5903" s="122">
        <v>0</v>
      </c>
      <c r="R5903" s="122">
        <v>0</v>
      </c>
      <c r="S5903" s="122">
        <v>0</v>
      </c>
      <c r="T5903" s="122">
        <v>0</v>
      </c>
      <c r="U5903" s="122">
        <v>0</v>
      </c>
      <c r="V5903" s="122">
        <v>0</v>
      </c>
      <c r="W5903" s="122">
        <v>0</v>
      </c>
      <c r="X5903" s="122">
        <v>0</v>
      </c>
      <c r="Y5903" s="122">
        <v>0</v>
      </c>
      <c r="Z5903" s="122">
        <v>0</v>
      </c>
      <c r="AA5903" s="122">
        <v>0</v>
      </c>
      <c r="AB5903" s="122">
        <v>0</v>
      </c>
      <c r="AC5903" s="122">
        <v>0</v>
      </c>
      <c r="AD5903" s="122">
        <v>0</v>
      </c>
      <c r="AE5903" s="122">
        <v>0</v>
      </c>
      <c r="AF5903" s="122">
        <v>0</v>
      </c>
      <c r="AG5903" s="122">
        <v>0</v>
      </c>
      <c r="AH5903" s="122">
        <v>0</v>
      </c>
      <c r="AI5903" s="122">
        <v>0</v>
      </c>
      <c r="AJ5903" s="122">
        <v>0</v>
      </c>
      <c r="AK5903" s="122">
        <v>0</v>
      </c>
      <c r="AL5903" s="122">
        <v>0</v>
      </c>
    </row>
    <row r="5904" spans="1:38" hidden="1" x14ac:dyDescent="0.25">
      <c r="A5904" s="122" t="s">
        <v>2300</v>
      </c>
      <c r="B5904" s="122">
        <v>1</v>
      </c>
      <c r="C5904" s="122" t="s">
        <v>2301</v>
      </c>
      <c r="D5904" s="122" t="s">
        <v>2162</v>
      </c>
      <c r="E5904" s="122">
        <v>106</v>
      </c>
      <c r="F5904" s="122">
        <v>3.2087754973478999</v>
      </c>
      <c r="G5904" s="122">
        <v>3.2887164732548002</v>
      </c>
      <c r="H5904" s="122">
        <v>3.1816013742022999</v>
      </c>
      <c r="I5904" s="122">
        <v>2.6681554616234999</v>
      </c>
      <c r="J5904" s="122">
        <v>2.1597020957018001</v>
      </c>
      <c r="K5904" s="122">
        <v>2.4341021452060998</v>
      </c>
      <c r="L5904" s="122">
        <v>2.4393639622279002</v>
      </c>
      <c r="M5904" s="122">
        <v>1.8101319993934999</v>
      </c>
      <c r="N5904" s="122">
        <v>0.38326236228010002</v>
      </c>
      <c r="O5904" s="122">
        <v>-0.48612729426759999</v>
      </c>
      <c r="P5904" s="122">
        <v>-1.2580999686625001</v>
      </c>
      <c r="Q5904" s="122">
        <v>-1.9079693809989</v>
      </c>
      <c r="R5904" s="122">
        <v>-2.1841603000259</v>
      </c>
      <c r="S5904" s="122">
        <v>-1.7979866283215999</v>
      </c>
      <c r="T5904" s="122">
        <v>-0.61011118953620003</v>
      </c>
      <c r="U5904" s="122">
        <v>0.53570639753159999</v>
      </c>
      <c r="V5904" s="122">
        <v>-1.2390441422906999</v>
      </c>
      <c r="W5904" s="122">
        <v>-2.0208249208853002</v>
      </c>
      <c r="X5904" s="122">
        <v>-1.1663565284705</v>
      </c>
      <c r="Y5904" s="122">
        <v>-1.6467959399662</v>
      </c>
      <c r="Z5904" s="122">
        <v>-1.5115847149367001</v>
      </c>
      <c r="AA5904" s="122">
        <v>-1.5651020876368</v>
      </c>
      <c r="AB5904" s="122">
        <v>-1.0376101101363</v>
      </c>
      <c r="AC5904" s="122">
        <v>-1.21691483441</v>
      </c>
      <c r="AD5904" s="122">
        <v>0.6328908884551</v>
      </c>
      <c r="AE5904" s="122">
        <v>0.53814715751459996</v>
      </c>
      <c r="AF5904" s="122">
        <v>0.93658063784250001</v>
      </c>
      <c r="AG5904" s="122">
        <v>1.0021154051106</v>
      </c>
      <c r="AH5904" s="122">
        <v>1.1257900938943</v>
      </c>
      <c r="AI5904" s="122">
        <v>1.3067154892652</v>
      </c>
      <c r="AJ5904" s="122">
        <v>1.0941563726379999</v>
      </c>
      <c r="AK5904" s="122">
        <v>1.316115968926</v>
      </c>
      <c r="AL5904" s="122">
        <v>0</v>
      </c>
    </row>
    <row r="5905" spans="1:38" hidden="1" x14ac:dyDescent="0.25">
      <c r="A5905" s="122" t="s">
        <v>2300</v>
      </c>
      <c r="B5905" s="122">
        <v>1</v>
      </c>
      <c r="C5905" s="122" t="s">
        <v>2301</v>
      </c>
      <c r="D5905" s="122" t="s">
        <v>2163</v>
      </c>
      <c r="E5905" s="122">
        <v>106</v>
      </c>
      <c r="F5905" s="122">
        <v>-46.738268128956904</v>
      </c>
      <c r="G5905" s="122">
        <v>-46.698667607961497</v>
      </c>
      <c r="H5905" s="122">
        <v>-46.426198847555099</v>
      </c>
      <c r="I5905" s="122">
        <v>-46.812684165543402</v>
      </c>
      <c r="J5905" s="122">
        <v>-46.470538011282201</v>
      </c>
      <c r="K5905" s="122">
        <v>-46.394570146512898</v>
      </c>
      <c r="L5905" s="122">
        <v>-46.602999467545501</v>
      </c>
      <c r="M5905" s="122">
        <v>-46.807508134514997</v>
      </c>
      <c r="N5905" s="122">
        <v>-46.814795061807303</v>
      </c>
      <c r="O5905" s="122">
        <v>-47.184717033942697</v>
      </c>
      <c r="P5905" s="122">
        <v>-46.395435117413498</v>
      </c>
      <c r="Q5905" s="122">
        <v>-46.439093958909403</v>
      </c>
      <c r="R5905" s="122">
        <v>-46.651735006822797</v>
      </c>
      <c r="S5905" s="122">
        <v>-45.976362410331497</v>
      </c>
      <c r="T5905" s="122">
        <v>-45.4143166349252</v>
      </c>
      <c r="U5905" s="122">
        <v>-45.165132506369503</v>
      </c>
      <c r="V5905" s="122">
        <v>-45.057294173403399</v>
      </c>
      <c r="W5905" s="122">
        <v>-44.802316764877901</v>
      </c>
      <c r="X5905" s="122">
        <v>-44.4194679512402</v>
      </c>
      <c r="Y5905" s="122">
        <v>-44.422604729199598</v>
      </c>
      <c r="Z5905" s="122">
        <v>-44.357847705422301</v>
      </c>
      <c r="AA5905" s="122">
        <v>-44.247994985964603</v>
      </c>
      <c r="AB5905" s="122">
        <v>-43.950206236452999</v>
      </c>
      <c r="AC5905" s="122">
        <v>-43.9944952345001</v>
      </c>
      <c r="AD5905" s="122">
        <v>-44.3727461717693</v>
      </c>
      <c r="AE5905" s="122">
        <v>-44.380469816356701</v>
      </c>
      <c r="AF5905" s="122">
        <v>-44.6154752016839</v>
      </c>
      <c r="AG5905" s="122">
        <v>-44.857573978661399</v>
      </c>
      <c r="AH5905" s="122">
        <v>-44.863464347231897</v>
      </c>
      <c r="AI5905" s="122">
        <v>-44.1103887427522</v>
      </c>
      <c r="AJ5905" s="122">
        <v>-43.827709411061797</v>
      </c>
      <c r="AK5905" s="122">
        <v>-43.094558222949999</v>
      </c>
      <c r="AL5905" s="122">
        <v>0</v>
      </c>
    </row>
    <row r="5906" spans="1:38" hidden="1" x14ac:dyDescent="0.25">
      <c r="A5906" s="122" t="s">
        <v>2300</v>
      </c>
      <c r="B5906" s="122">
        <v>1</v>
      </c>
      <c r="C5906" s="122" t="s">
        <v>2301</v>
      </c>
      <c r="D5906" s="122" t="s">
        <v>2180</v>
      </c>
      <c r="E5906" s="122">
        <v>106</v>
      </c>
      <c r="F5906" s="122">
        <v>0</v>
      </c>
      <c r="G5906" s="122">
        <v>0</v>
      </c>
      <c r="H5906" s="122">
        <v>0</v>
      </c>
      <c r="I5906" s="122">
        <v>0</v>
      </c>
      <c r="J5906" s="122">
        <v>0</v>
      </c>
      <c r="K5906" s="122">
        <v>0</v>
      </c>
      <c r="L5906" s="122">
        <v>0</v>
      </c>
      <c r="M5906" s="122">
        <v>0</v>
      </c>
      <c r="N5906" s="122">
        <v>0</v>
      </c>
      <c r="O5906" s="122">
        <v>0</v>
      </c>
      <c r="P5906" s="122">
        <v>0</v>
      </c>
      <c r="Q5906" s="122">
        <v>0</v>
      </c>
      <c r="R5906" s="122">
        <v>0</v>
      </c>
      <c r="S5906" s="122">
        <v>0</v>
      </c>
      <c r="T5906" s="122">
        <v>0</v>
      </c>
      <c r="U5906" s="122">
        <v>0</v>
      </c>
      <c r="V5906" s="122">
        <v>0</v>
      </c>
      <c r="W5906" s="122">
        <v>0</v>
      </c>
      <c r="X5906" s="122">
        <v>0</v>
      </c>
      <c r="Y5906" s="122">
        <v>0</v>
      </c>
      <c r="Z5906" s="122">
        <v>0</v>
      </c>
      <c r="AA5906" s="122">
        <v>0</v>
      </c>
      <c r="AB5906" s="122">
        <v>0</v>
      </c>
      <c r="AC5906" s="122">
        <v>0</v>
      </c>
      <c r="AD5906" s="122">
        <v>0</v>
      </c>
      <c r="AE5906" s="122">
        <v>0</v>
      </c>
      <c r="AF5906" s="122">
        <v>0</v>
      </c>
      <c r="AG5906" s="122">
        <v>0</v>
      </c>
      <c r="AH5906" s="122">
        <v>0</v>
      </c>
      <c r="AI5906" s="122">
        <v>0</v>
      </c>
      <c r="AJ5906" s="122">
        <v>0</v>
      </c>
      <c r="AK5906" s="122">
        <v>0</v>
      </c>
      <c r="AL5906" s="122">
        <v>0</v>
      </c>
    </row>
    <row r="5907" spans="1:38" hidden="1" x14ac:dyDescent="0.25">
      <c r="A5907" s="122" t="s">
        <v>2300</v>
      </c>
      <c r="B5907" s="122">
        <v>1</v>
      </c>
      <c r="C5907" s="122" t="s">
        <v>2301</v>
      </c>
      <c r="D5907" s="122" t="s">
        <v>2164</v>
      </c>
      <c r="E5907" s="122">
        <v>106</v>
      </c>
      <c r="F5907" s="122">
        <v>-8.2613117377623002</v>
      </c>
      <c r="G5907" s="122">
        <v>-8.1881022108810999</v>
      </c>
      <c r="H5907" s="122">
        <v>-8.0600897930772994</v>
      </c>
      <c r="I5907" s="122">
        <v>-8.1023290696476007</v>
      </c>
      <c r="J5907" s="122">
        <v>-7.9566280395798001</v>
      </c>
      <c r="K5907" s="122">
        <v>-7.9540651510893001</v>
      </c>
      <c r="L5907" s="122">
        <v>-7.7914113001481997</v>
      </c>
      <c r="M5907" s="122">
        <v>-7.8117284963865998</v>
      </c>
      <c r="N5907" s="122">
        <v>-7.7256749351706002</v>
      </c>
      <c r="O5907" s="122">
        <v>-7.7118115587562999</v>
      </c>
      <c r="P5907" s="122">
        <v>-7.5385670214800999</v>
      </c>
      <c r="Q5907" s="122">
        <v>-7.6300065154998</v>
      </c>
      <c r="R5907" s="122">
        <v>-7.3866894460464998</v>
      </c>
      <c r="S5907" s="122">
        <v>-7.4103543123878</v>
      </c>
      <c r="T5907" s="122">
        <v>-7.2664259965919999</v>
      </c>
      <c r="U5907" s="122">
        <v>-7.2573493281683001</v>
      </c>
      <c r="V5907" s="122">
        <v>-7.1989331770864</v>
      </c>
      <c r="W5907" s="122">
        <v>-7.2911570632961</v>
      </c>
      <c r="X5907" s="122">
        <v>-7.0414957607800996</v>
      </c>
      <c r="Y5907" s="122">
        <v>-7.0478478818695001</v>
      </c>
      <c r="Z5907" s="122">
        <v>-7.0415331980762002</v>
      </c>
      <c r="AA5907" s="122">
        <v>-6.8163510438496999</v>
      </c>
      <c r="AB5907" s="122">
        <v>-6.7961313800010004</v>
      </c>
      <c r="AC5907" s="122">
        <v>-6.6641953685631004</v>
      </c>
      <c r="AD5907" s="122">
        <v>-6.5698701607945003</v>
      </c>
      <c r="AE5907" s="122">
        <v>-6.4909198646112998</v>
      </c>
      <c r="AF5907" s="122">
        <v>-6.4249108678385998</v>
      </c>
      <c r="AG5907" s="122">
        <v>-6.3732769009458003</v>
      </c>
      <c r="AH5907" s="122">
        <v>-6.3019544514553001</v>
      </c>
      <c r="AI5907" s="122">
        <v>-6.2380778368999996</v>
      </c>
      <c r="AJ5907" s="122">
        <v>-6.2627046970005003</v>
      </c>
      <c r="AK5907" s="122">
        <v>-6.1801234679565997</v>
      </c>
      <c r="AL5907" s="122">
        <v>0</v>
      </c>
    </row>
    <row r="5908" spans="1:38" hidden="1" x14ac:dyDescent="0.25">
      <c r="A5908" s="122" t="s">
        <v>2300</v>
      </c>
      <c r="B5908" s="122">
        <v>1</v>
      </c>
      <c r="C5908" s="122" t="s">
        <v>2301</v>
      </c>
      <c r="D5908" s="122" t="s">
        <v>2165</v>
      </c>
      <c r="E5908" s="122">
        <v>106</v>
      </c>
      <c r="F5908" s="122">
        <v>-13.516043893646399</v>
      </c>
      <c r="G5908" s="122">
        <v>-13.2770023430361</v>
      </c>
      <c r="H5908" s="122">
        <v>-12.982891295855</v>
      </c>
      <c r="I5908" s="122">
        <v>-12.834870311771301</v>
      </c>
      <c r="J5908" s="122">
        <v>-12.9407729933663</v>
      </c>
      <c r="K5908" s="122">
        <v>-12.8261342143318</v>
      </c>
      <c r="L5908" s="122">
        <v>-13.4717374773559</v>
      </c>
      <c r="M5908" s="122">
        <v>-14.219038487645401</v>
      </c>
      <c r="N5908" s="122">
        <v>-14.956604977488899</v>
      </c>
      <c r="O5908" s="122">
        <v>-15.585823754230599</v>
      </c>
      <c r="P5908" s="122">
        <v>-15.897001712919201</v>
      </c>
      <c r="Q5908" s="122">
        <v>-16.3058808574688</v>
      </c>
      <c r="R5908" s="122">
        <v>-16.319600839584901</v>
      </c>
      <c r="S5908" s="122">
        <v>-17.316589788777399</v>
      </c>
      <c r="T5908" s="122">
        <v>-18.0363530337086</v>
      </c>
      <c r="U5908" s="122">
        <v>-18.2383889535637</v>
      </c>
      <c r="V5908" s="122">
        <v>-18.687155845595601</v>
      </c>
      <c r="W5908" s="122">
        <v>-19.523767853878599</v>
      </c>
      <c r="X5908" s="122">
        <v>-19.6546688057072</v>
      </c>
      <c r="Y5908" s="122">
        <v>-20.098341170125199</v>
      </c>
      <c r="Z5908" s="122">
        <v>-19.2374387523836</v>
      </c>
      <c r="AA5908" s="122">
        <v>-20.9785491573375</v>
      </c>
      <c r="AB5908" s="122">
        <v>-21.327345020798901</v>
      </c>
      <c r="AC5908" s="122">
        <v>-21.6302706569812</v>
      </c>
      <c r="AD5908" s="122">
        <v>-21.945283796040599</v>
      </c>
      <c r="AE5908" s="122">
        <v>-21.633046584180299</v>
      </c>
      <c r="AF5908" s="122">
        <v>-21.786919573398599</v>
      </c>
      <c r="AG5908" s="122">
        <v>-21.402406107010801</v>
      </c>
      <c r="AH5908" s="122">
        <v>-20.889971257330199</v>
      </c>
      <c r="AI5908" s="122">
        <v>-20.354234399142801</v>
      </c>
      <c r="AJ5908" s="122">
        <v>-20.254051132339299</v>
      </c>
      <c r="AK5908" s="122">
        <v>-19.7311162190056</v>
      </c>
      <c r="AL5908" s="122">
        <v>0</v>
      </c>
    </row>
    <row r="5909" spans="1:38" hidden="1" x14ac:dyDescent="0.25">
      <c r="A5909" s="122" t="s">
        <v>2300</v>
      </c>
      <c r="B5909" s="122">
        <v>1</v>
      </c>
      <c r="C5909" s="122" t="s">
        <v>2301</v>
      </c>
      <c r="D5909" s="122" t="s">
        <v>2166</v>
      </c>
      <c r="E5909" s="122">
        <v>106</v>
      </c>
      <c r="F5909" s="122">
        <v>-17.848102162838799</v>
      </c>
      <c r="G5909" s="122">
        <v>-18.106912054536501</v>
      </c>
      <c r="H5909" s="122">
        <v>-18.790451661897102</v>
      </c>
      <c r="I5909" s="122">
        <v>-16.309803297947401</v>
      </c>
      <c r="J5909" s="122">
        <v>-16.887211690531402</v>
      </c>
      <c r="K5909" s="122">
        <v>-17.038968286199701</v>
      </c>
      <c r="L5909" s="122">
        <v>-17.1899849806147</v>
      </c>
      <c r="M5909" s="122">
        <v>-16.935821399742501</v>
      </c>
      <c r="N5909" s="122">
        <v>-16.224718717491498</v>
      </c>
      <c r="O5909" s="122">
        <v>-16.059149708329102</v>
      </c>
      <c r="P5909" s="122">
        <v>-16.632146247629901</v>
      </c>
      <c r="Q5909" s="122">
        <v>-16.346523810578699</v>
      </c>
      <c r="R5909" s="122">
        <v>-16.696741815124099</v>
      </c>
      <c r="S5909" s="122">
        <v>-17.412897284361701</v>
      </c>
      <c r="T5909" s="122">
        <v>-17.0013020301257</v>
      </c>
      <c r="U5909" s="122">
        <v>-17.1272015437062</v>
      </c>
      <c r="V5909" s="122">
        <v>-17.344176941884701</v>
      </c>
      <c r="W5909" s="122">
        <v>-17.228697704349099</v>
      </c>
      <c r="X5909" s="122">
        <v>-17.126990252590101</v>
      </c>
      <c r="Y5909" s="122">
        <v>-17.397710409613602</v>
      </c>
      <c r="Z5909" s="122">
        <v>-15.633553741659</v>
      </c>
      <c r="AA5909" s="122">
        <v>-17.203705639081001</v>
      </c>
      <c r="AB5909" s="122">
        <v>-17.315673669685602</v>
      </c>
      <c r="AC5909" s="122">
        <v>-16.990799344789298</v>
      </c>
      <c r="AD5909" s="122">
        <v>-16.4523682474411</v>
      </c>
      <c r="AE5909" s="122">
        <v>-16.528761447420599</v>
      </c>
      <c r="AF5909" s="122">
        <v>-16.644538694988899</v>
      </c>
      <c r="AG5909" s="122">
        <v>-16.501624336679701</v>
      </c>
      <c r="AH5909" s="122">
        <v>-16.2924480673876</v>
      </c>
      <c r="AI5909" s="122">
        <v>-16.1917042652098</v>
      </c>
      <c r="AJ5909" s="122">
        <v>-16.008463417695999</v>
      </c>
      <c r="AK5909" s="122">
        <v>-15.9127287777423</v>
      </c>
      <c r="AL5909" s="122">
        <v>0</v>
      </c>
    </row>
    <row r="5910" spans="1:38" hidden="1" x14ac:dyDescent="0.25">
      <c r="A5910" s="122" t="s">
        <v>2300</v>
      </c>
      <c r="B5910" s="122">
        <v>1</v>
      </c>
      <c r="C5910" s="122" t="s">
        <v>2301</v>
      </c>
      <c r="D5910" s="122" t="s">
        <v>2167</v>
      </c>
      <c r="E5910" s="122">
        <v>106</v>
      </c>
      <c r="F5910" s="122">
        <v>-20.580038135808799</v>
      </c>
      <c r="G5910" s="122">
        <v>-20.444401813654501</v>
      </c>
      <c r="H5910" s="122">
        <v>-20.1556175793223</v>
      </c>
      <c r="I5910" s="122">
        <v>-19.987376737122698</v>
      </c>
      <c r="J5910" s="122">
        <v>-19.703276301839399</v>
      </c>
      <c r="K5910" s="122">
        <v>-19.468474750796901</v>
      </c>
      <c r="L5910" s="122">
        <v>-19.228779033186399</v>
      </c>
      <c r="M5910" s="122">
        <v>-18.9658176817513</v>
      </c>
      <c r="N5910" s="122">
        <v>-18.688526672723501</v>
      </c>
      <c r="O5910" s="122">
        <v>-18.684579982732899</v>
      </c>
      <c r="P5910" s="122">
        <v>-18.245464618872699</v>
      </c>
      <c r="Q5910" s="122">
        <v>-18.065737393708901</v>
      </c>
      <c r="R5910" s="122">
        <v>-17.861410506093399</v>
      </c>
      <c r="S5910" s="122">
        <v>-17.654458993921999</v>
      </c>
      <c r="T5910" s="122">
        <v>-17.219461950851802</v>
      </c>
      <c r="U5910" s="122">
        <v>-17.259012837950898</v>
      </c>
      <c r="V5910" s="122">
        <v>-17.098039914845099</v>
      </c>
      <c r="W5910" s="122">
        <v>-17.1637550673336</v>
      </c>
      <c r="X5910" s="122">
        <v>-16.836109109423699</v>
      </c>
      <c r="Y5910" s="122">
        <v>-16.803556113192499</v>
      </c>
      <c r="Z5910" s="122">
        <v>-16.622076695727401</v>
      </c>
      <c r="AA5910" s="122">
        <v>-16.340695383775799</v>
      </c>
      <c r="AB5910" s="122">
        <v>-16.2970049819954</v>
      </c>
      <c r="AC5910" s="122">
        <v>-16.108224302846999</v>
      </c>
      <c r="AD5910" s="122">
        <v>-16.132281182540801</v>
      </c>
      <c r="AE5910" s="122">
        <v>-15.940265986490299</v>
      </c>
      <c r="AF5910" s="122">
        <v>-15.8189377608168</v>
      </c>
      <c r="AG5910" s="122">
        <v>-15.6825580696601</v>
      </c>
      <c r="AH5910" s="122">
        <v>-15.4740179981537</v>
      </c>
      <c r="AI5910" s="122">
        <v>-15.311593804849499</v>
      </c>
      <c r="AJ5910" s="122">
        <v>-15.3674543554556</v>
      </c>
      <c r="AK5910" s="122">
        <v>-15.208583718025899</v>
      </c>
      <c r="AL5910" s="122">
        <v>0</v>
      </c>
    </row>
    <row r="5911" spans="1:38" hidden="1" x14ac:dyDescent="0.25">
      <c r="A5911" s="122" t="s">
        <v>2300</v>
      </c>
      <c r="B5911" s="122">
        <v>1</v>
      </c>
      <c r="C5911" s="122" t="s">
        <v>2301</v>
      </c>
      <c r="D5911" s="122" t="s">
        <v>2168</v>
      </c>
      <c r="E5911" s="122">
        <v>106</v>
      </c>
      <c r="F5911" s="122">
        <v>8.9120212133941994</v>
      </c>
      <c r="G5911" s="122">
        <v>8.4015631484442999</v>
      </c>
      <c r="H5911" s="122">
        <v>8.4171060393736994</v>
      </c>
      <c r="I5911" s="122">
        <v>8.5333849714844003</v>
      </c>
      <c r="J5911" s="122">
        <v>9.0552015157722003</v>
      </c>
      <c r="K5911" s="122">
        <v>8.3193840155637009</v>
      </c>
      <c r="L5911" s="122">
        <v>7.7742892393540002</v>
      </c>
      <c r="M5911" s="122">
        <v>8.2911701008869994</v>
      </c>
      <c r="N5911" s="122">
        <v>8.2528696331657994</v>
      </c>
      <c r="O5911" s="122">
        <v>8.0734229410796008</v>
      </c>
      <c r="P5911" s="122">
        <v>7.5692310220566998</v>
      </c>
      <c r="Q5911" s="122">
        <v>8.2115550578341008</v>
      </c>
      <c r="R5911" s="122">
        <v>6.9497387324951001</v>
      </c>
      <c r="S5911" s="122">
        <v>7.4380407195427001</v>
      </c>
      <c r="T5911" s="122">
        <v>6.3932889410745997</v>
      </c>
      <c r="U5911" s="122">
        <v>7.2120763355137001</v>
      </c>
      <c r="V5911" s="122">
        <v>5.6685596366929003</v>
      </c>
      <c r="W5911" s="122">
        <v>6.7937179640998</v>
      </c>
      <c r="X5911" s="122">
        <v>6.8936046684325998</v>
      </c>
      <c r="Y5911" s="122">
        <v>6.0326197825619996</v>
      </c>
      <c r="Z5911" s="122">
        <v>7.3204147931827999</v>
      </c>
      <c r="AA5911" s="122">
        <v>0.13816209598689999</v>
      </c>
      <c r="AB5911" s="122">
        <v>14.1009314601159</v>
      </c>
      <c r="AC5911" s="122">
        <v>12.671399974183499</v>
      </c>
      <c r="AD5911" s="122">
        <v>15.1308091937968</v>
      </c>
      <c r="AE5911" s="122">
        <v>-0.33392739994519999</v>
      </c>
      <c r="AF5911" s="122">
        <v>-3.4087070517857998</v>
      </c>
      <c r="AG5911" s="122">
        <v>20.203438800437599</v>
      </c>
      <c r="AH5911" s="122">
        <v>4.7208585586599998</v>
      </c>
      <c r="AI5911" s="122">
        <v>5.6251901855249997</v>
      </c>
      <c r="AJ5911" s="122">
        <v>4.0879217424496002</v>
      </c>
      <c r="AK5911" s="122">
        <v>4.7946459188911996</v>
      </c>
      <c r="AL5911" s="122">
        <v>0</v>
      </c>
    </row>
  </sheetData>
  <autoFilter ref="A1:AL5911" xr:uid="{2843F7A4-CB38-4FFB-A68F-8720518196A2}">
    <filterColumn colId="3">
      <filters>
        <filter val="CA"/>
      </filters>
    </filterColumn>
  </autoFilter>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D285A4-FC22-45DF-9706-9F0EC88200AF}">
  <dimension ref="A1:AI21"/>
  <sheetViews>
    <sheetView workbookViewId="0"/>
  </sheetViews>
  <sheetFormatPr defaultRowHeight="15" x14ac:dyDescent="0.25"/>
  <sheetData>
    <row r="1" spans="1:35" x14ac:dyDescent="0.25">
      <c r="A1" t="s">
        <v>1886</v>
      </c>
    </row>
    <row r="2" spans="1:35" x14ac:dyDescent="0.25">
      <c r="A2" t="s">
        <v>1887</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c r="AH2">
        <v>2022</v>
      </c>
      <c r="AI2" t="s">
        <v>1897</v>
      </c>
    </row>
    <row r="3" spans="1:35" x14ac:dyDescent="0.25">
      <c r="A3" t="s">
        <v>479</v>
      </c>
      <c r="B3">
        <v>5131.6000000000004</v>
      </c>
      <c r="C3">
        <v>5076.3</v>
      </c>
      <c r="D3">
        <v>5178.7</v>
      </c>
      <c r="E3">
        <v>5279.5</v>
      </c>
      <c r="F3">
        <v>5361.8</v>
      </c>
      <c r="G3">
        <v>5425.8</v>
      </c>
      <c r="H3">
        <v>5601.1</v>
      </c>
      <c r="I3">
        <v>5673.1</v>
      </c>
      <c r="J3">
        <v>5736.3</v>
      </c>
      <c r="K3">
        <v>5800.2</v>
      </c>
      <c r="L3">
        <v>6023.1</v>
      </c>
      <c r="M3">
        <v>5903.5</v>
      </c>
      <c r="N3">
        <v>5947.8</v>
      </c>
      <c r="O3">
        <v>6006.4</v>
      </c>
      <c r="P3">
        <v>6111.5</v>
      </c>
      <c r="Q3">
        <v>6126.9</v>
      </c>
      <c r="R3">
        <v>6045.3</v>
      </c>
      <c r="S3">
        <v>6121.5</v>
      </c>
      <c r="T3">
        <v>5919.2</v>
      </c>
      <c r="U3">
        <v>5486.1</v>
      </c>
      <c r="V3">
        <v>5668.7</v>
      </c>
      <c r="W3">
        <v>5540.3</v>
      </c>
      <c r="X3">
        <v>5332.8</v>
      </c>
      <c r="Y3">
        <v>5473.7</v>
      </c>
      <c r="Z3">
        <v>5529.9</v>
      </c>
      <c r="AA3">
        <v>5368.3</v>
      </c>
      <c r="AB3">
        <v>5246.4</v>
      </c>
      <c r="AC3">
        <v>5196.5</v>
      </c>
      <c r="AD3">
        <v>5362.2</v>
      </c>
      <c r="AE3">
        <v>5234.5</v>
      </c>
      <c r="AF3">
        <v>4689</v>
      </c>
      <c r="AG3">
        <v>5017.2</v>
      </c>
      <c r="AH3">
        <v>5053</v>
      </c>
      <c r="AI3">
        <v>0</v>
      </c>
    </row>
    <row r="4" spans="1:35" x14ac:dyDescent="0.25">
      <c r="A4" t="s">
        <v>1898</v>
      </c>
      <c r="B4">
        <v>871.7</v>
      </c>
      <c r="C4">
        <v>879.6</v>
      </c>
      <c r="D4">
        <v>877.4</v>
      </c>
      <c r="E4">
        <v>864.9</v>
      </c>
      <c r="F4">
        <v>873.4</v>
      </c>
      <c r="G4">
        <v>866.6</v>
      </c>
      <c r="H4">
        <v>861.7</v>
      </c>
      <c r="I4">
        <v>847.9</v>
      </c>
      <c r="J4">
        <v>835.5</v>
      </c>
      <c r="K4">
        <v>815.8</v>
      </c>
      <c r="L4">
        <v>815.7</v>
      </c>
      <c r="M4">
        <v>807.1</v>
      </c>
      <c r="N4">
        <v>801.1</v>
      </c>
      <c r="O4">
        <v>801.1</v>
      </c>
      <c r="P4">
        <v>796.4</v>
      </c>
      <c r="Q4">
        <v>795.4</v>
      </c>
      <c r="R4">
        <v>806.6</v>
      </c>
      <c r="S4">
        <v>810.3</v>
      </c>
      <c r="T4">
        <v>821.6</v>
      </c>
      <c r="U4">
        <v>806.8</v>
      </c>
      <c r="V4">
        <v>807.6</v>
      </c>
      <c r="W4">
        <v>778.3</v>
      </c>
      <c r="X4">
        <v>764.1</v>
      </c>
      <c r="Y4">
        <v>766.2</v>
      </c>
      <c r="Z4">
        <v>762.4</v>
      </c>
      <c r="AA4">
        <v>764.4</v>
      </c>
      <c r="AB4">
        <v>744.6</v>
      </c>
      <c r="AC4">
        <v>759.5</v>
      </c>
      <c r="AD4">
        <v>771.5</v>
      </c>
      <c r="AE4">
        <v>754.3</v>
      </c>
      <c r="AF4">
        <v>735.3</v>
      </c>
      <c r="AG4">
        <v>720.5</v>
      </c>
      <c r="AH4">
        <v>702.4</v>
      </c>
      <c r="AI4">
        <v>-0.2</v>
      </c>
    </row>
    <row r="5" spans="1:35" x14ac:dyDescent="0.25">
      <c r="A5" t="s">
        <v>1899</v>
      </c>
      <c r="B5">
        <v>408.2</v>
      </c>
      <c r="C5">
        <v>398.5</v>
      </c>
      <c r="D5">
        <v>397.3</v>
      </c>
      <c r="E5">
        <v>418.5</v>
      </c>
      <c r="F5">
        <v>419.2</v>
      </c>
      <c r="G5">
        <v>423.5</v>
      </c>
      <c r="H5">
        <v>435.5</v>
      </c>
      <c r="I5">
        <v>419.6</v>
      </c>
      <c r="J5">
        <v>423.4</v>
      </c>
      <c r="K5">
        <v>418.7</v>
      </c>
      <c r="L5">
        <v>410.9</v>
      </c>
      <c r="M5">
        <v>421.7</v>
      </c>
      <c r="N5">
        <v>422.9</v>
      </c>
      <c r="O5">
        <v>423.4</v>
      </c>
      <c r="P5">
        <v>428.5</v>
      </c>
      <c r="Q5">
        <v>419.2</v>
      </c>
      <c r="R5">
        <v>420.6</v>
      </c>
      <c r="S5">
        <v>431.6</v>
      </c>
      <c r="T5">
        <v>416.5</v>
      </c>
      <c r="U5">
        <v>410.1</v>
      </c>
      <c r="V5">
        <v>418.3</v>
      </c>
      <c r="W5">
        <v>419.9</v>
      </c>
      <c r="X5">
        <v>392.8</v>
      </c>
      <c r="Y5">
        <v>434</v>
      </c>
      <c r="Z5">
        <v>439.6</v>
      </c>
      <c r="AA5">
        <v>427</v>
      </c>
      <c r="AB5">
        <v>413.4</v>
      </c>
      <c r="AC5">
        <v>417.8</v>
      </c>
      <c r="AD5">
        <v>439.5</v>
      </c>
      <c r="AE5">
        <v>416.4</v>
      </c>
      <c r="AF5">
        <v>391.2</v>
      </c>
      <c r="AG5">
        <v>398.2</v>
      </c>
      <c r="AH5">
        <v>389.7</v>
      </c>
      <c r="AI5">
        <v>0</v>
      </c>
    </row>
    <row r="6" spans="1:35" x14ac:dyDescent="0.25">
      <c r="A6" t="s">
        <v>1888</v>
      </c>
      <c r="B6">
        <v>47.7</v>
      </c>
      <c r="C6">
        <v>44.1</v>
      </c>
      <c r="D6">
        <v>49.2</v>
      </c>
      <c r="E6">
        <v>49.8</v>
      </c>
      <c r="F6">
        <v>56.3</v>
      </c>
      <c r="G6">
        <v>74.2</v>
      </c>
      <c r="H6">
        <v>84.4</v>
      </c>
      <c r="I6">
        <v>96.8</v>
      </c>
      <c r="J6">
        <v>115.3</v>
      </c>
      <c r="K6">
        <v>114.6</v>
      </c>
      <c r="L6">
        <v>114.1</v>
      </c>
      <c r="M6">
        <v>111.4</v>
      </c>
      <c r="N6">
        <v>118</v>
      </c>
      <c r="O6">
        <v>113.6</v>
      </c>
      <c r="P6">
        <v>122.9</v>
      </c>
      <c r="Q6">
        <v>121.7</v>
      </c>
      <c r="R6">
        <v>126.5</v>
      </c>
      <c r="S6">
        <v>137.80000000000001</v>
      </c>
      <c r="T6">
        <v>142.6</v>
      </c>
      <c r="U6">
        <v>143.4</v>
      </c>
      <c r="V6">
        <v>151.9</v>
      </c>
      <c r="W6">
        <v>153.1</v>
      </c>
      <c r="X6">
        <v>152.9</v>
      </c>
      <c r="Y6">
        <v>153.5</v>
      </c>
      <c r="Z6">
        <v>157.4</v>
      </c>
      <c r="AA6">
        <v>160.80000000000001</v>
      </c>
      <c r="AB6">
        <v>160.6</v>
      </c>
      <c r="AC6">
        <v>163</v>
      </c>
      <c r="AD6">
        <v>163.9</v>
      </c>
      <c r="AE6">
        <v>168.2</v>
      </c>
      <c r="AF6">
        <v>170.3</v>
      </c>
      <c r="AG6">
        <v>177</v>
      </c>
      <c r="AH6">
        <v>182.8</v>
      </c>
      <c r="AI6">
        <v>2.8</v>
      </c>
    </row>
    <row r="7" spans="1:35" x14ac:dyDescent="0.25">
      <c r="A7" t="s">
        <v>1889</v>
      </c>
      <c r="B7">
        <v>39.5</v>
      </c>
      <c r="C7">
        <v>36.9</v>
      </c>
      <c r="D7">
        <v>36</v>
      </c>
      <c r="E7">
        <v>36.299999999999997</v>
      </c>
      <c r="F7">
        <v>35.299999999999997</v>
      </c>
      <c r="G7">
        <v>36.299999999999997</v>
      </c>
      <c r="H7">
        <v>38.5</v>
      </c>
      <c r="I7">
        <v>38.200000000000003</v>
      </c>
      <c r="J7">
        <v>38.200000000000003</v>
      </c>
      <c r="K7">
        <v>39.200000000000003</v>
      </c>
      <c r="L7">
        <v>28.6</v>
      </c>
      <c r="M7">
        <v>18.5</v>
      </c>
      <c r="N7">
        <v>17.2</v>
      </c>
      <c r="O7">
        <v>20.399999999999999</v>
      </c>
      <c r="P7">
        <v>11.4</v>
      </c>
      <c r="Q7">
        <v>10.199999999999999</v>
      </c>
      <c r="R7">
        <v>9.5</v>
      </c>
      <c r="S7">
        <v>10</v>
      </c>
      <c r="T7">
        <v>8.5</v>
      </c>
      <c r="U7">
        <v>6</v>
      </c>
      <c r="V7">
        <v>6.8</v>
      </c>
      <c r="W7">
        <v>8.8000000000000007</v>
      </c>
      <c r="X7">
        <v>8</v>
      </c>
      <c r="Y7">
        <v>8.1</v>
      </c>
      <c r="Z7">
        <v>7.1</v>
      </c>
      <c r="AA7">
        <v>6.8</v>
      </c>
      <c r="AB7">
        <v>5.8</v>
      </c>
      <c r="AC7">
        <v>5.4</v>
      </c>
      <c r="AD7">
        <v>7.4</v>
      </c>
      <c r="AE7">
        <v>7.3</v>
      </c>
      <c r="AF7">
        <v>6.6</v>
      </c>
      <c r="AG7">
        <v>6.3</v>
      </c>
      <c r="AH7">
        <v>6.7</v>
      </c>
      <c r="AI7">
        <v>-0.8</v>
      </c>
    </row>
    <row r="8" spans="1:35" x14ac:dyDescent="0.25">
      <c r="A8" t="s">
        <v>476</v>
      </c>
      <c r="B8">
        <v>37.9</v>
      </c>
      <c r="C8">
        <v>36.9</v>
      </c>
      <c r="D8">
        <v>37.4</v>
      </c>
      <c r="E8">
        <v>37.200000000000003</v>
      </c>
      <c r="F8">
        <v>36.200000000000003</v>
      </c>
      <c r="G8">
        <v>35.299999999999997</v>
      </c>
      <c r="H8">
        <v>34.5</v>
      </c>
      <c r="I8">
        <v>32.700000000000003</v>
      </c>
      <c r="J8">
        <v>29.7</v>
      </c>
      <c r="K8">
        <v>29.3</v>
      </c>
      <c r="L8">
        <v>26.5</v>
      </c>
      <c r="M8">
        <v>24.2</v>
      </c>
      <c r="N8">
        <v>21.9</v>
      </c>
      <c r="O8">
        <v>21.1</v>
      </c>
      <c r="P8">
        <v>20.6</v>
      </c>
      <c r="Q8">
        <v>20.2</v>
      </c>
      <c r="R8">
        <v>19.399999999999999</v>
      </c>
      <c r="S8">
        <v>17.5</v>
      </c>
      <c r="T8">
        <v>16.8</v>
      </c>
      <c r="U8">
        <v>13.6</v>
      </c>
      <c r="V8">
        <v>11.6</v>
      </c>
      <c r="W8">
        <v>10.4</v>
      </c>
      <c r="X8">
        <v>9.3000000000000007</v>
      </c>
      <c r="Y8">
        <v>9.1</v>
      </c>
      <c r="Z8">
        <v>8.6999999999999993</v>
      </c>
      <c r="AA8">
        <v>8.1999999999999993</v>
      </c>
      <c r="AB8">
        <v>8.5</v>
      </c>
      <c r="AC8">
        <v>7.9</v>
      </c>
      <c r="AD8">
        <v>7.6</v>
      </c>
      <c r="AE8">
        <v>8.4</v>
      </c>
      <c r="AF8">
        <v>8.1</v>
      </c>
      <c r="AG8">
        <v>8.5</v>
      </c>
      <c r="AH8">
        <v>7.6</v>
      </c>
      <c r="AI8">
        <v>-0.8</v>
      </c>
    </row>
    <row r="9" spans="1:35" x14ac:dyDescent="0.25">
      <c r="A9" t="s">
        <v>477</v>
      </c>
      <c r="B9">
        <v>0.3</v>
      </c>
      <c r="C9">
        <v>0.4</v>
      </c>
      <c r="D9">
        <v>0.4</v>
      </c>
      <c r="E9">
        <v>0.4</v>
      </c>
      <c r="F9">
        <v>0.4</v>
      </c>
      <c r="G9">
        <v>0.5</v>
      </c>
      <c r="H9">
        <v>0.5</v>
      </c>
      <c r="I9">
        <v>0.6</v>
      </c>
      <c r="J9">
        <v>0.7</v>
      </c>
      <c r="K9">
        <v>0.7</v>
      </c>
      <c r="L9">
        <v>0.9</v>
      </c>
      <c r="M9">
        <v>0.8</v>
      </c>
      <c r="N9">
        <v>1</v>
      </c>
      <c r="O9">
        <v>0.8</v>
      </c>
      <c r="P9">
        <v>1</v>
      </c>
      <c r="Q9">
        <v>1</v>
      </c>
      <c r="R9">
        <v>1.3</v>
      </c>
      <c r="S9">
        <v>1.2</v>
      </c>
      <c r="T9">
        <v>1.1000000000000001</v>
      </c>
      <c r="U9">
        <v>1</v>
      </c>
      <c r="V9">
        <v>1.1000000000000001</v>
      </c>
      <c r="W9">
        <v>1</v>
      </c>
      <c r="X9">
        <v>1</v>
      </c>
      <c r="Y9">
        <v>0.8</v>
      </c>
      <c r="Z9">
        <v>0.7</v>
      </c>
      <c r="AA9">
        <v>0.8</v>
      </c>
      <c r="AB9">
        <v>0.7</v>
      </c>
      <c r="AC9">
        <v>0.9</v>
      </c>
      <c r="AD9">
        <v>0.7</v>
      </c>
      <c r="AE9">
        <v>1.1000000000000001</v>
      </c>
      <c r="AF9">
        <v>1.3</v>
      </c>
      <c r="AG9">
        <v>1.1000000000000001</v>
      </c>
      <c r="AH9">
        <v>1.1000000000000001</v>
      </c>
      <c r="AI9">
        <v>2.4</v>
      </c>
    </row>
    <row r="10" spans="1:35" x14ac:dyDescent="0.25">
      <c r="A10" t="s">
        <v>1900</v>
      </c>
      <c r="B10">
        <v>6536.9</v>
      </c>
      <c r="C10">
        <v>6472.7</v>
      </c>
      <c r="D10">
        <v>6576.4</v>
      </c>
      <c r="E10">
        <v>6686.5</v>
      </c>
      <c r="F10">
        <v>6782.6</v>
      </c>
      <c r="G10">
        <v>6862.1</v>
      </c>
      <c r="H10">
        <v>7056.3</v>
      </c>
      <c r="I10">
        <v>7109</v>
      </c>
      <c r="J10">
        <v>7179</v>
      </c>
      <c r="K10">
        <v>7218.6</v>
      </c>
      <c r="L10">
        <v>7419.9</v>
      </c>
      <c r="M10">
        <v>7287.3</v>
      </c>
      <c r="N10">
        <v>7329.9</v>
      </c>
      <c r="O10">
        <v>7386.9</v>
      </c>
      <c r="P10">
        <v>7492.3</v>
      </c>
      <c r="Q10">
        <v>7494.6</v>
      </c>
      <c r="R10">
        <v>7429.2</v>
      </c>
      <c r="S10">
        <v>7529.9</v>
      </c>
      <c r="T10">
        <v>7326.4</v>
      </c>
      <c r="U10">
        <v>6866.9</v>
      </c>
      <c r="V10">
        <v>7066</v>
      </c>
      <c r="W10">
        <v>6911.8</v>
      </c>
      <c r="X10">
        <v>6660.9</v>
      </c>
      <c r="Y10">
        <v>6845.4</v>
      </c>
      <c r="Z10">
        <v>6905.9</v>
      </c>
      <c r="AA10">
        <v>6736.2</v>
      </c>
      <c r="AB10">
        <v>6580</v>
      </c>
      <c r="AC10">
        <v>6551</v>
      </c>
      <c r="AD10">
        <v>6752.7</v>
      </c>
      <c r="AE10">
        <v>6590.1</v>
      </c>
      <c r="AF10">
        <v>6001.8</v>
      </c>
      <c r="AG10">
        <v>6328.8</v>
      </c>
      <c r="AH10">
        <v>6343.2</v>
      </c>
      <c r="AI10">
        <v>0</v>
      </c>
    </row>
    <row r="11" spans="1:35" x14ac:dyDescent="0.25">
      <c r="A11" t="s">
        <v>1901</v>
      </c>
      <c r="B11">
        <v>58</v>
      </c>
      <c r="C11">
        <v>56.6</v>
      </c>
      <c r="D11">
        <v>53.7</v>
      </c>
      <c r="E11">
        <v>54.4</v>
      </c>
      <c r="F11">
        <v>57.4</v>
      </c>
      <c r="G11">
        <v>53.5</v>
      </c>
      <c r="H11">
        <v>56.6</v>
      </c>
      <c r="I11">
        <v>53.1</v>
      </c>
      <c r="J11">
        <v>54.1</v>
      </c>
      <c r="K11">
        <v>57.9</v>
      </c>
      <c r="L11">
        <v>63.1</v>
      </c>
      <c r="M11">
        <v>56.4</v>
      </c>
      <c r="N11">
        <v>66.900000000000006</v>
      </c>
      <c r="O11">
        <v>61.9</v>
      </c>
      <c r="P11">
        <v>76.7</v>
      </c>
      <c r="Q11">
        <v>68.900000000000006</v>
      </c>
      <c r="R11">
        <v>61.9</v>
      </c>
      <c r="S11">
        <v>65.900000000000006</v>
      </c>
      <c r="T11">
        <v>60.3</v>
      </c>
      <c r="U11">
        <v>64.099999999999994</v>
      </c>
      <c r="V11">
        <v>55.2</v>
      </c>
      <c r="W11">
        <v>60.1</v>
      </c>
      <c r="X11">
        <v>62.1</v>
      </c>
      <c r="Y11">
        <v>62.7</v>
      </c>
      <c r="Z11">
        <v>56.7</v>
      </c>
      <c r="AA11">
        <v>76</v>
      </c>
      <c r="AB11">
        <v>57</v>
      </c>
      <c r="AC11">
        <v>65.900000000000006</v>
      </c>
      <c r="AD11">
        <v>62.8</v>
      </c>
      <c r="AE11">
        <v>58</v>
      </c>
      <c r="AF11">
        <v>68.400000000000006</v>
      </c>
      <c r="AG11">
        <v>72.900000000000006</v>
      </c>
      <c r="AH11">
        <v>67.599999999999994</v>
      </c>
      <c r="AI11">
        <v>0.2</v>
      </c>
    </row>
    <row r="12" spans="1:35" x14ac:dyDescent="0.25">
      <c r="A12" t="s">
        <v>1890</v>
      </c>
      <c r="B12">
        <v>53.1</v>
      </c>
      <c r="C12">
        <v>52.2</v>
      </c>
      <c r="D12">
        <v>50.5</v>
      </c>
      <c r="E12">
        <v>50.7</v>
      </c>
      <c r="F12">
        <v>52.6</v>
      </c>
      <c r="G12">
        <v>50.1</v>
      </c>
      <c r="H12">
        <v>51.9</v>
      </c>
      <c r="I12">
        <v>49.7</v>
      </c>
      <c r="J12">
        <v>50.5</v>
      </c>
      <c r="K12">
        <v>52.5</v>
      </c>
      <c r="L12">
        <v>55.7</v>
      </c>
      <c r="M12">
        <v>51.5</v>
      </c>
      <c r="N12">
        <v>58.1</v>
      </c>
      <c r="O12">
        <v>55.1</v>
      </c>
      <c r="P12">
        <v>63.1</v>
      </c>
      <c r="Q12">
        <v>58.5</v>
      </c>
      <c r="R12">
        <v>54.5</v>
      </c>
      <c r="S12">
        <v>57</v>
      </c>
      <c r="T12">
        <v>53.5</v>
      </c>
      <c r="U12">
        <v>55.7</v>
      </c>
      <c r="V12">
        <v>50.8</v>
      </c>
      <c r="W12">
        <v>53.6</v>
      </c>
      <c r="X12">
        <v>55.2</v>
      </c>
      <c r="Y12">
        <v>55.6</v>
      </c>
      <c r="Z12">
        <v>51.7</v>
      </c>
      <c r="AA12">
        <v>63.7</v>
      </c>
      <c r="AB12">
        <v>51.9</v>
      </c>
      <c r="AC12">
        <v>57.6</v>
      </c>
      <c r="AD12">
        <v>55.5</v>
      </c>
      <c r="AE12">
        <v>52.5</v>
      </c>
      <c r="AF12">
        <v>59.3</v>
      </c>
      <c r="AG12">
        <v>62.1</v>
      </c>
      <c r="AH12">
        <v>58.4</v>
      </c>
      <c r="AI12">
        <v>0.1</v>
      </c>
    </row>
    <row r="13" spans="1:35" x14ac:dyDescent="0.25">
      <c r="A13" t="s">
        <v>1891</v>
      </c>
      <c r="B13">
        <v>4.8</v>
      </c>
      <c r="C13">
        <v>4.4000000000000004</v>
      </c>
      <c r="D13">
        <v>3.3</v>
      </c>
      <c r="E13">
        <v>3.7</v>
      </c>
      <c r="F13">
        <v>4.8</v>
      </c>
      <c r="G13">
        <v>3.4</v>
      </c>
      <c r="H13">
        <v>4.8</v>
      </c>
      <c r="I13">
        <v>3.4</v>
      </c>
      <c r="J13">
        <v>3.6</v>
      </c>
      <c r="K13">
        <v>5.3</v>
      </c>
      <c r="L13">
        <v>7.3</v>
      </c>
      <c r="M13">
        <v>4.9000000000000004</v>
      </c>
      <c r="N13">
        <v>8.9</v>
      </c>
      <c r="O13">
        <v>6.8</v>
      </c>
      <c r="P13">
        <v>13.6</v>
      </c>
      <c r="Q13">
        <v>10.3</v>
      </c>
      <c r="R13">
        <v>7.4</v>
      </c>
      <c r="S13">
        <v>8.9</v>
      </c>
      <c r="T13">
        <v>6.7</v>
      </c>
      <c r="U13">
        <v>8.4</v>
      </c>
      <c r="V13">
        <v>4.4000000000000004</v>
      </c>
      <c r="W13">
        <v>6.5</v>
      </c>
      <c r="X13">
        <v>6.9</v>
      </c>
      <c r="Y13">
        <v>7.2</v>
      </c>
      <c r="Z13">
        <v>5</v>
      </c>
      <c r="AA13">
        <v>12.3</v>
      </c>
      <c r="AB13">
        <v>5</v>
      </c>
      <c r="AC13">
        <v>8.1999999999999993</v>
      </c>
      <c r="AD13">
        <v>7.3</v>
      </c>
      <c r="AE13">
        <v>5.5</v>
      </c>
      <c r="AF13">
        <v>9.1</v>
      </c>
      <c r="AG13">
        <v>10.7</v>
      </c>
      <c r="AH13">
        <v>9.1</v>
      </c>
      <c r="AI13">
        <v>0.9</v>
      </c>
    </row>
    <row r="14" spans="1:35" x14ac:dyDescent="0.25">
      <c r="A14" t="s">
        <v>1902</v>
      </c>
      <c r="B14">
        <v>-1034.7</v>
      </c>
      <c r="C14">
        <v>-1045.5999999999999</v>
      </c>
      <c r="D14">
        <v>-1061.0999999999999</v>
      </c>
      <c r="E14">
        <v>-1045.7</v>
      </c>
      <c r="F14">
        <v>-1062.7</v>
      </c>
      <c r="G14">
        <v>-1033.8</v>
      </c>
      <c r="H14">
        <v>-1067.8</v>
      </c>
      <c r="I14">
        <v>-1038.3</v>
      </c>
      <c r="J14">
        <v>-1050.5</v>
      </c>
      <c r="K14">
        <v>-1026.3</v>
      </c>
      <c r="L14">
        <v>-1046.8</v>
      </c>
      <c r="M14">
        <v>-1036.0999999999999</v>
      </c>
      <c r="N14">
        <v>-991.8</v>
      </c>
      <c r="O14">
        <v>-1019.8</v>
      </c>
      <c r="P14">
        <v>-936.9</v>
      </c>
      <c r="Q14">
        <v>-976.6</v>
      </c>
      <c r="R14">
        <v>-1013.9</v>
      </c>
      <c r="S14">
        <v>-966.3</v>
      </c>
      <c r="T14">
        <v>-973.1</v>
      </c>
      <c r="U14">
        <v>-915</v>
      </c>
      <c r="V14">
        <v>-941.6</v>
      </c>
      <c r="W14">
        <v>-1001.9</v>
      </c>
      <c r="X14">
        <v>-991.3</v>
      </c>
      <c r="Y14">
        <v>-949.4</v>
      </c>
      <c r="Z14">
        <v>-980.4</v>
      </c>
      <c r="AA14">
        <v>-896.2</v>
      </c>
      <c r="AB14">
        <v>-973.8</v>
      </c>
      <c r="AC14">
        <v>-991.9</v>
      </c>
      <c r="AD14">
        <v>-978.3</v>
      </c>
      <c r="AE14">
        <v>-921.6</v>
      </c>
      <c r="AF14">
        <v>-972.8</v>
      </c>
      <c r="AG14">
        <v>-983.4</v>
      </c>
      <c r="AH14">
        <v>-921.8</v>
      </c>
      <c r="AI14">
        <v>-0.1</v>
      </c>
    </row>
    <row r="15" spans="1:35" x14ac:dyDescent="0.25">
      <c r="A15" t="s">
        <v>1903</v>
      </c>
      <c r="B15">
        <v>-976.7</v>
      </c>
      <c r="C15">
        <v>-989</v>
      </c>
      <c r="D15">
        <v>-1007.4</v>
      </c>
      <c r="E15">
        <v>-991.3</v>
      </c>
      <c r="F15">
        <v>-1005.2</v>
      </c>
      <c r="G15">
        <v>-980.2</v>
      </c>
      <c r="H15">
        <v>-1011.2</v>
      </c>
      <c r="I15">
        <v>-985.2</v>
      </c>
      <c r="J15">
        <v>-996.3</v>
      </c>
      <c r="K15">
        <v>-968.5</v>
      </c>
      <c r="L15">
        <v>-983.7</v>
      </c>
      <c r="M15">
        <v>-979.8</v>
      </c>
      <c r="N15">
        <v>-924.8</v>
      </c>
      <c r="O15">
        <v>-957.9</v>
      </c>
      <c r="P15">
        <v>-860.2</v>
      </c>
      <c r="Q15">
        <v>-907.7</v>
      </c>
      <c r="R15">
        <v>-951.9</v>
      </c>
      <c r="S15">
        <v>-900.3</v>
      </c>
      <c r="T15">
        <v>-912.8</v>
      </c>
      <c r="U15">
        <v>-850.9</v>
      </c>
      <c r="V15">
        <v>-886.3</v>
      </c>
      <c r="W15">
        <v>-941.7</v>
      </c>
      <c r="X15">
        <v>-929.2</v>
      </c>
      <c r="Y15">
        <v>-886.6</v>
      </c>
      <c r="Z15">
        <v>-923.7</v>
      </c>
      <c r="AA15">
        <v>-820.2</v>
      </c>
      <c r="AB15">
        <v>-916.8</v>
      </c>
      <c r="AC15">
        <v>-926</v>
      </c>
      <c r="AD15">
        <v>-915.5</v>
      </c>
      <c r="AE15">
        <v>-863.6</v>
      </c>
      <c r="AF15">
        <v>-904.4</v>
      </c>
      <c r="AG15">
        <v>-910.6</v>
      </c>
      <c r="AH15">
        <v>-854.2</v>
      </c>
      <c r="AI15">
        <v>-0.1</v>
      </c>
    </row>
    <row r="16" spans="1:35" x14ac:dyDescent="0.25">
      <c r="A16" t="s">
        <v>1892</v>
      </c>
      <c r="B16">
        <v>5560.2</v>
      </c>
      <c r="C16">
        <v>5483.7</v>
      </c>
      <c r="D16">
        <v>5569</v>
      </c>
      <c r="E16">
        <v>5695.1</v>
      </c>
      <c r="F16">
        <v>5777.4</v>
      </c>
      <c r="G16">
        <v>5881.9</v>
      </c>
      <c r="H16">
        <v>6045.1</v>
      </c>
      <c r="I16">
        <v>6123.8</v>
      </c>
      <c r="J16">
        <v>6182.7</v>
      </c>
      <c r="K16">
        <v>6250.2</v>
      </c>
      <c r="L16">
        <v>6436.2</v>
      </c>
      <c r="M16">
        <v>6307.6</v>
      </c>
      <c r="N16">
        <v>6405.1</v>
      </c>
      <c r="O16">
        <v>6429</v>
      </c>
      <c r="P16">
        <v>6632.1</v>
      </c>
      <c r="Q16">
        <v>6586.9</v>
      </c>
      <c r="R16">
        <v>6477.2</v>
      </c>
      <c r="S16">
        <v>6629.6</v>
      </c>
      <c r="T16">
        <v>6413.5</v>
      </c>
      <c r="U16">
        <v>6016</v>
      </c>
      <c r="V16">
        <v>6179.7</v>
      </c>
      <c r="W16">
        <v>5970</v>
      </c>
      <c r="X16">
        <v>5731.7</v>
      </c>
      <c r="Y16">
        <v>5958.8</v>
      </c>
      <c r="Z16">
        <v>5982.2</v>
      </c>
      <c r="AA16">
        <v>5916</v>
      </c>
      <c r="AB16">
        <v>5663.2</v>
      </c>
      <c r="AC16">
        <v>5625</v>
      </c>
      <c r="AD16">
        <v>5837.3</v>
      </c>
      <c r="AE16">
        <v>5726.6</v>
      </c>
      <c r="AF16">
        <v>5097.3999999999996</v>
      </c>
      <c r="AG16">
        <v>5418.2</v>
      </c>
      <c r="AH16">
        <v>5489</v>
      </c>
      <c r="AI16">
        <v>0</v>
      </c>
    </row>
    <row r="17" spans="1:1" x14ac:dyDescent="0.25">
      <c r="A17" t="s">
        <v>1904</v>
      </c>
    </row>
    <row r="18" spans="1:1" x14ac:dyDescent="0.25">
      <c r="A18" t="s">
        <v>1905</v>
      </c>
    </row>
    <row r="19" spans="1:1" x14ac:dyDescent="0.25">
      <c r="A19" t="s">
        <v>1906</v>
      </c>
    </row>
    <row r="20" spans="1:1" x14ac:dyDescent="0.25">
      <c r="A20" t="s">
        <v>1907</v>
      </c>
    </row>
    <row r="21" spans="1:1" x14ac:dyDescent="0.25">
      <c r="A21" t="s">
        <v>1893</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DE2871-ECC3-4415-93C8-946C22305858}">
  <sheetPr>
    <tabColor rgb="FFFFCCFF"/>
  </sheetPr>
  <dimension ref="A1:AH92"/>
  <sheetViews>
    <sheetView workbookViewId="0"/>
  </sheetViews>
  <sheetFormatPr defaultRowHeight="15" x14ac:dyDescent="0.25"/>
  <cols>
    <col min="1" max="1" width="4.28515625" bestFit="1" customWidth="1"/>
    <col min="2" max="2" width="52.7109375" bestFit="1" customWidth="1"/>
    <col min="3" max="34" width="4.7109375" bestFit="1" customWidth="1"/>
  </cols>
  <sheetData>
    <row r="1" spans="1:34" x14ac:dyDescent="0.25">
      <c r="A1" s="58" t="str">
        <f>About!$B$2</f>
        <v>IL</v>
      </c>
      <c r="C1" s="115">
        <f>SUM(C4:C87)</f>
        <v>198.02707047094952</v>
      </c>
      <c r="D1" s="115">
        <f t="shared" ref="D1:AG1" si="0">SUM(D4:D87)</f>
        <v>198.77389729976179</v>
      </c>
      <c r="E1" s="115">
        <f t="shared" si="0"/>
        <v>195.49549726912647</v>
      </c>
      <c r="F1" s="115">
        <f t="shared" si="0"/>
        <v>209.90956152689955</v>
      </c>
      <c r="G1" s="115">
        <f t="shared" si="0"/>
        <v>212.64570264977226</v>
      </c>
      <c r="H1" s="115">
        <f t="shared" si="0"/>
        <v>218.34709069469778</v>
      </c>
      <c r="I1" s="115">
        <f t="shared" si="0"/>
        <v>231.96816039786907</v>
      </c>
      <c r="J1" s="115">
        <f t="shared" si="0"/>
        <v>239.12501229058807</v>
      </c>
      <c r="K1" s="115">
        <f t="shared" si="0"/>
        <v>225.51290019489039</v>
      </c>
      <c r="L1" s="115">
        <f t="shared" si="0"/>
        <v>234.6070472529295</v>
      </c>
      <c r="M1" s="115">
        <f t="shared" si="0"/>
        <v>242.54990724039286</v>
      </c>
      <c r="N1" s="115">
        <f t="shared" si="0"/>
        <v>235.00741804469507</v>
      </c>
      <c r="O1" s="115">
        <f t="shared" si="0"/>
        <v>240.95629134134521</v>
      </c>
      <c r="P1" s="115">
        <f t="shared" si="0"/>
        <v>242.5289448703648</v>
      </c>
      <c r="Q1" s="115">
        <f t="shared" si="0"/>
        <v>247.56228261562171</v>
      </c>
      <c r="R1" s="115">
        <f t="shared" si="0"/>
        <v>253.41786941022954</v>
      </c>
      <c r="S1" s="115">
        <f t="shared" si="0"/>
        <v>246.83207854283222</v>
      </c>
      <c r="T1" s="115">
        <f t="shared" si="0"/>
        <v>253.47701036889296</v>
      </c>
      <c r="U1" s="115">
        <f t="shared" si="0"/>
        <v>250.85318371533518</v>
      </c>
      <c r="V1" s="115">
        <f t="shared" si="0"/>
        <v>233.98303675024161</v>
      </c>
      <c r="W1" s="115">
        <f t="shared" si="0"/>
        <v>239.86239571990598</v>
      </c>
      <c r="X1" s="115">
        <f t="shared" si="0"/>
        <v>236.99009090132267</v>
      </c>
      <c r="Y1" s="115">
        <f t="shared" si="0"/>
        <v>224.55020130183928</v>
      </c>
      <c r="Z1" s="115">
        <f t="shared" si="0"/>
        <v>238.25169690868975</v>
      </c>
      <c r="AA1" s="115">
        <f t="shared" si="0"/>
        <v>238.79077609442467</v>
      </c>
      <c r="AB1" s="115">
        <f t="shared" si="0"/>
        <v>226.18595144133747</v>
      </c>
      <c r="AC1" s="115">
        <f t="shared" si="0"/>
        <v>209.59568761868255</v>
      </c>
      <c r="AD1" s="115">
        <f t="shared" si="0"/>
        <v>208.17618032399207</v>
      </c>
      <c r="AE1" s="115">
        <f t="shared" si="0"/>
        <v>213.99681801821947</v>
      </c>
      <c r="AF1" s="115">
        <f t="shared" si="0"/>
        <v>204.64991493656925</v>
      </c>
      <c r="AG1" s="115">
        <f t="shared" si="0"/>
        <v>172.77633686456838</v>
      </c>
      <c r="AH1" s="115">
        <f>SUM(AH4:AH87)</f>
        <v>186.77729576036458</v>
      </c>
    </row>
    <row r="2" spans="1:34" x14ac:dyDescent="0.25">
      <c r="B2" s="116"/>
    </row>
    <row r="3" spans="1:34" s="117" customFormat="1" x14ac:dyDescent="0.25">
      <c r="B3" s="118" t="s">
        <v>1995</v>
      </c>
      <c r="C3" s="117">
        <v>1990</v>
      </c>
      <c r="D3" s="117">
        <v>1991</v>
      </c>
      <c r="E3" s="117">
        <v>1992</v>
      </c>
      <c r="F3" s="117">
        <v>1993</v>
      </c>
      <c r="G3" s="117">
        <v>1994</v>
      </c>
      <c r="H3" s="117">
        <v>1995</v>
      </c>
      <c r="I3" s="117">
        <v>1996</v>
      </c>
      <c r="J3" s="117">
        <v>1997</v>
      </c>
      <c r="K3" s="117">
        <v>1998</v>
      </c>
      <c r="L3" s="117">
        <v>1999</v>
      </c>
      <c r="M3" s="117">
        <v>2000</v>
      </c>
      <c r="N3" s="117">
        <v>2001</v>
      </c>
      <c r="O3" s="117">
        <v>2002</v>
      </c>
      <c r="P3" s="117">
        <v>2003</v>
      </c>
      <c r="Q3" s="117">
        <v>2004</v>
      </c>
      <c r="R3" s="117">
        <v>2005</v>
      </c>
      <c r="S3" s="117">
        <v>2006</v>
      </c>
      <c r="T3" s="117">
        <v>2007</v>
      </c>
      <c r="U3" s="117">
        <v>2008</v>
      </c>
      <c r="V3" s="117">
        <v>2009</v>
      </c>
      <c r="W3" s="117">
        <v>2010</v>
      </c>
      <c r="X3" s="117">
        <v>2011</v>
      </c>
      <c r="Y3" s="117">
        <v>2012</v>
      </c>
      <c r="Z3" s="117">
        <v>2013</v>
      </c>
      <c r="AA3" s="117">
        <v>2014</v>
      </c>
      <c r="AB3" s="117">
        <v>2015</v>
      </c>
      <c r="AC3" s="117">
        <v>2016</v>
      </c>
      <c r="AD3" s="117">
        <v>2017</v>
      </c>
      <c r="AE3" s="117">
        <v>2018</v>
      </c>
      <c r="AF3" s="117">
        <v>2019</v>
      </c>
      <c r="AG3" s="117">
        <v>2020</v>
      </c>
      <c r="AH3" s="117">
        <v>2021</v>
      </c>
    </row>
    <row r="4" spans="1:34" x14ac:dyDescent="0.25">
      <c r="A4" s="119" t="s">
        <v>479</v>
      </c>
      <c r="B4" s="120" t="s">
        <v>1996</v>
      </c>
      <c r="C4">
        <f>SUMIFS('EPA Export Aggregation'!F:F,'EPA Export Aggregation'!$A:$A,$B4,'EPA Export Aggregation'!$D:$D,$A$1)*IF($A4="CH4",About!$D$58,IF($A4="N2O",About!$D$59,1))</f>
        <v>57.721312787514201</v>
      </c>
      <c r="D4">
        <f>SUMIFS('EPA Export Aggregation'!G:G,'EPA Export Aggregation'!$A:$A,$B4,'EPA Export Aggregation'!$D:$D,$A$1)*IF($A4="CH4",About!$D$58,IF($A4="N2O",About!$D$59,1))</f>
        <v>58.766584063298602</v>
      </c>
      <c r="E4">
        <f>SUMIFS('EPA Export Aggregation'!H:H,'EPA Export Aggregation'!$A:$A,$B4,'EPA Export Aggregation'!$D:$D,$A$1)*IF($A4="CH4",About!$D$58,IF($A4="N2O",About!$D$59,1))</f>
        <v>53.495911939222196</v>
      </c>
      <c r="F4">
        <f>SUMIFS('EPA Export Aggregation'!I:I,'EPA Export Aggregation'!$A:$A,$B4,'EPA Export Aggregation'!$D:$D,$A$1)*IF($A4="CH4",About!$D$58,IF($A4="N2O",About!$D$59,1))</f>
        <v>64.309366021614693</v>
      </c>
      <c r="G4">
        <f>SUMIFS('EPA Export Aggregation'!J:J,'EPA Export Aggregation'!$A:$A,$B4,'EPA Export Aggregation'!$D:$D,$A$1)*IF($A4="CH4",About!$D$58,IF($A4="N2O",About!$D$59,1))</f>
        <v>66.669682594519003</v>
      </c>
      <c r="H4">
        <f>SUMIFS('EPA Export Aggregation'!K:K,'EPA Export Aggregation'!$A:$A,$B4,'EPA Export Aggregation'!$D:$D,$A$1)*IF($A4="CH4",About!$D$58,IF($A4="N2O",About!$D$59,1))</f>
        <v>67.386382801286302</v>
      </c>
      <c r="I4">
        <f>SUMIFS('EPA Export Aggregation'!L:L,'EPA Export Aggregation'!$A:$A,$B4,'EPA Export Aggregation'!$D:$D,$A$1)*IF($A4="CH4",About!$D$58,IF($A4="N2O",About!$D$59,1))</f>
        <v>75.087391339246096</v>
      </c>
      <c r="J4">
        <f>SUMIFS('EPA Export Aggregation'!M:M,'EPA Export Aggregation'!$A:$A,$B4,'EPA Export Aggregation'!$D:$D,$A$1)*IF($A4="CH4",About!$D$58,IF($A4="N2O",About!$D$59,1))</f>
        <v>80.135306512085293</v>
      </c>
      <c r="K4">
        <f>SUMIFS('EPA Export Aggregation'!N:N,'EPA Export Aggregation'!$A:$A,$B4,'EPA Export Aggregation'!$D:$D,$A$1)*IF($A4="CH4",About!$D$58,IF($A4="N2O",About!$D$59,1))</f>
        <v>79.112015030353305</v>
      </c>
      <c r="L4">
        <f>SUMIFS('EPA Export Aggregation'!O:O,'EPA Export Aggregation'!$A:$A,$B4,'EPA Export Aggregation'!$D:$D,$A$1)*IF($A4="CH4",About!$D$58,IF($A4="N2O",About!$D$59,1))</f>
        <v>80.023850916851003</v>
      </c>
      <c r="M4">
        <f>SUMIFS('EPA Export Aggregation'!P:P,'EPA Export Aggregation'!$A:$A,$B4,'EPA Export Aggregation'!$D:$D,$A$1)*IF($A4="CH4",About!$D$58,IF($A4="N2O",About!$D$59,1))</f>
        <v>86.430552168755398</v>
      </c>
      <c r="N4">
        <f>SUMIFS('EPA Export Aggregation'!Q:Q,'EPA Export Aggregation'!$A:$A,$B4,'EPA Export Aggregation'!$D:$D,$A$1)*IF($A4="CH4",About!$D$58,IF($A4="N2O",About!$D$59,1))</f>
        <v>86.508756227734395</v>
      </c>
      <c r="O4">
        <f>SUMIFS('EPA Export Aggregation'!R:R,'EPA Export Aggregation'!$A:$A,$B4,'EPA Export Aggregation'!$D:$D,$A$1)*IF($A4="CH4",About!$D$58,IF($A4="N2O",About!$D$59,1))</f>
        <v>89.139129485313205</v>
      </c>
      <c r="P4">
        <f>SUMIFS('EPA Export Aggregation'!S:S,'EPA Export Aggregation'!$A:$A,$B4,'EPA Export Aggregation'!$D:$D,$A$1)*IF($A4="CH4",About!$D$58,IF($A4="N2O",About!$D$59,1))</f>
        <v>89.367558391458402</v>
      </c>
      <c r="Q4">
        <f>SUMIFS('EPA Export Aggregation'!T:T,'EPA Export Aggregation'!$A:$A,$B4,'EPA Export Aggregation'!$D:$D,$A$1)*IF($A4="CH4",About!$D$58,IF($A4="N2O",About!$D$59,1))</f>
        <v>95.173450681150797</v>
      </c>
      <c r="R4">
        <f>SUMIFS('EPA Export Aggregation'!U:U,'EPA Export Aggregation'!$A:$A,$B4,'EPA Export Aggregation'!$D:$D,$A$1)*IF($A4="CH4",About!$D$58,IF($A4="N2O",About!$D$59,1))</f>
        <v>94.4392242267065</v>
      </c>
      <c r="S4">
        <f>SUMIFS('EPA Export Aggregation'!V:V,'EPA Export Aggregation'!$A:$A,$B4,'EPA Export Aggregation'!$D:$D,$A$1)*IF($A4="CH4",About!$D$58,IF($A4="N2O",About!$D$59,1))</f>
        <v>92.807330722933202</v>
      </c>
      <c r="T4">
        <f>SUMIFS('EPA Export Aggregation'!W:W,'EPA Export Aggregation'!$A:$A,$B4,'EPA Export Aggregation'!$D:$D,$A$1)*IF($A4="CH4",About!$D$58,IF($A4="N2O",About!$D$59,1))</f>
        <v>97.814232703281107</v>
      </c>
      <c r="U4">
        <f>SUMIFS('EPA Export Aggregation'!X:X,'EPA Export Aggregation'!$A:$A,$B4,'EPA Export Aggregation'!$D:$D,$A$1)*IF($A4="CH4",About!$D$58,IF($A4="N2O",About!$D$59,1))</f>
        <v>97.751035693903603</v>
      </c>
      <c r="V4">
        <f>SUMIFS('EPA Export Aggregation'!Y:Y,'EPA Export Aggregation'!$A:$A,$B4,'EPA Export Aggregation'!$D:$D,$A$1)*IF($A4="CH4",About!$D$58,IF($A4="N2O",About!$D$59,1))</f>
        <v>91.354359650834297</v>
      </c>
      <c r="W4">
        <f>SUMIFS('EPA Export Aggregation'!Z:Z,'EPA Export Aggregation'!$A:$A,$B4,'EPA Export Aggregation'!$D:$D,$A$1)*IF($A4="CH4",About!$D$58,IF($A4="N2O",About!$D$59,1))</f>
        <v>95.079572883021299</v>
      </c>
      <c r="X4">
        <f>SUMIFS('EPA Export Aggregation'!AA:AA,'EPA Export Aggregation'!$A:$A,$B4,'EPA Export Aggregation'!$D:$D,$A$1)*IF($A4="CH4",About!$D$58,IF($A4="N2O",About!$D$59,1))</f>
        <v>92.209009989497801</v>
      </c>
      <c r="Y4">
        <f>SUMIFS('EPA Export Aggregation'!AB:AB,'EPA Export Aggregation'!$A:$A,$B4,'EPA Export Aggregation'!$D:$D,$A$1)*IF($A4="CH4",About!$D$58,IF($A4="N2O",About!$D$59,1))</f>
        <v>86.268324711537005</v>
      </c>
      <c r="Z4">
        <f>SUMIFS('EPA Export Aggregation'!AC:AC,'EPA Export Aggregation'!$A:$A,$B4,'EPA Export Aggregation'!$D:$D,$A$1)*IF($A4="CH4",About!$D$58,IF($A4="N2O",About!$D$59,1))</f>
        <v>89.998016835265801</v>
      </c>
      <c r="AA4">
        <f>SUMIFS('EPA Export Aggregation'!AD:AD,'EPA Export Aggregation'!$A:$A,$B4,'EPA Export Aggregation'!$D:$D,$A$1)*IF($A4="CH4",About!$D$58,IF($A4="N2O",About!$D$59,1))</f>
        <v>88.795453574674497</v>
      </c>
      <c r="AB4">
        <f>SUMIFS('EPA Export Aggregation'!AE:AE,'EPA Export Aggregation'!$A:$A,$B4,'EPA Export Aggregation'!$D:$D,$A$1)*IF($A4="CH4",About!$D$58,IF($A4="N2O",About!$D$59,1))</f>
        <v>77.307637712491399</v>
      </c>
      <c r="AC4">
        <f>SUMIFS('EPA Export Aggregation'!AF:AF,'EPA Export Aggregation'!$A:$A,$B4,'EPA Export Aggregation'!$D:$D,$A$1)*IF($A4="CH4",About!$D$58,IF($A4="N2O",About!$D$59,1))</f>
        <v>67.070965745508104</v>
      </c>
      <c r="AD4">
        <f>SUMIFS('EPA Export Aggregation'!AG:AG,'EPA Export Aggregation'!$A:$A,$B4,'EPA Export Aggregation'!$D:$D,$A$1)*IF($A4="CH4",About!$D$58,IF($A4="N2O",About!$D$59,1))</f>
        <v>65.073365215983898</v>
      </c>
      <c r="AE4">
        <f>SUMIFS('EPA Export Aggregation'!AH:AH,'EPA Export Aggregation'!$A:$A,$B4,'EPA Export Aggregation'!$D:$D,$A$1)*IF($A4="CH4",About!$D$58,IF($A4="N2O",About!$D$59,1))</f>
        <v>66.989078047403197</v>
      </c>
      <c r="AF4">
        <f>SUMIFS('EPA Export Aggregation'!AI:AI,'EPA Export Aggregation'!$A:$A,$B4,'EPA Export Aggregation'!$D:$D,$A$1)*IF($A4="CH4",About!$D$58,IF($A4="N2O",About!$D$59,1))</f>
        <v>58.077700980489098</v>
      </c>
      <c r="AG4">
        <f>SUMIFS('EPA Export Aggregation'!AJ:AJ,'EPA Export Aggregation'!$A:$A,$B4,'EPA Export Aggregation'!$D:$D,$A$1)*IF($A4="CH4",About!$D$58,IF($A4="N2O",About!$D$59,1))</f>
        <v>42.4406858336311</v>
      </c>
      <c r="AH4">
        <f>SUMIFS('EPA Export Aggregation'!AK:AK,'EPA Export Aggregation'!$A:$A,$B4,'EPA Export Aggregation'!$D:$D,$A$1)*IF($A4="CH4",About!$D$58,IF($A4="N2O",About!$D$59,1))</f>
        <v>52.309130868246903</v>
      </c>
    </row>
    <row r="5" spans="1:34" x14ac:dyDescent="0.25">
      <c r="A5" s="119" t="s">
        <v>479</v>
      </c>
      <c r="B5" s="120" t="s">
        <v>1997</v>
      </c>
      <c r="C5">
        <f>SUMIFS('EPA Export Aggregation'!F:F,'EPA Export Aggregation'!$A:$A,$B5,'EPA Export Aggregation'!$D:$D,$A$1)*IF($A5="CH4",About!$D$58,IF($A5="N2O",About!$D$59,1))</f>
        <v>53.201204077242899</v>
      </c>
      <c r="D5">
        <f>SUMIFS('EPA Export Aggregation'!G:G,'EPA Export Aggregation'!$A:$A,$B5,'EPA Export Aggregation'!$D:$D,$A$1)*IF($A5="CH4",About!$D$58,IF($A5="N2O",About!$D$59,1))</f>
        <v>51.944094464636002</v>
      </c>
      <c r="E5">
        <f>SUMIFS('EPA Export Aggregation'!H:H,'EPA Export Aggregation'!$A:$A,$B5,'EPA Export Aggregation'!$D:$D,$A$1)*IF($A5="CH4",About!$D$58,IF($A5="N2O",About!$D$59,1))</f>
        <v>53.957770004155599</v>
      </c>
      <c r="F5">
        <f>SUMIFS('EPA Export Aggregation'!I:I,'EPA Export Aggregation'!$A:$A,$B5,'EPA Export Aggregation'!$D:$D,$A$1)*IF($A5="CH4",About!$D$58,IF($A5="N2O",About!$D$59,1))</f>
        <v>55.908129216801498</v>
      </c>
      <c r="G5">
        <f>SUMIFS('EPA Export Aggregation'!J:J,'EPA Export Aggregation'!$A:$A,$B5,'EPA Export Aggregation'!$D:$D,$A$1)*IF($A5="CH4",About!$D$58,IF($A5="N2O",About!$D$59,1))</f>
        <v>55.483548205543897</v>
      </c>
      <c r="H5">
        <f>SUMIFS('EPA Export Aggregation'!K:K,'EPA Export Aggregation'!$A:$A,$B5,'EPA Export Aggregation'!$D:$D,$A$1)*IF($A5="CH4",About!$D$58,IF($A5="N2O",About!$D$59,1))</f>
        <v>57.916442187882403</v>
      </c>
      <c r="I5">
        <f>SUMIFS('EPA Export Aggregation'!L:L,'EPA Export Aggregation'!$A:$A,$B5,'EPA Export Aggregation'!$D:$D,$A$1)*IF($A5="CH4",About!$D$58,IF($A5="N2O",About!$D$59,1))</f>
        <v>59.376862826096598</v>
      </c>
      <c r="J5">
        <f>SUMIFS('EPA Export Aggregation'!M:M,'EPA Export Aggregation'!$A:$A,$B5,'EPA Export Aggregation'!$D:$D,$A$1)*IF($A5="CH4",About!$D$58,IF($A5="N2O",About!$D$59,1))</f>
        <v>63.678808145505599</v>
      </c>
      <c r="K5">
        <f>SUMIFS('EPA Export Aggregation'!N:N,'EPA Export Aggregation'!$A:$A,$B5,'EPA Export Aggregation'!$D:$D,$A$1)*IF($A5="CH4",About!$D$58,IF($A5="N2O",About!$D$59,1))</f>
        <v>59.269007866290799</v>
      </c>
      <c r="L5">
        <f>SUMIFS('EPA Export Aggregation'!O:O,'EPA Export Aggregation'!$A:$A,$B5,'EPA Export Aggregation'!$D:$D,$A$1)*IF($A5="CH4",About!$D$58,IF($A5="N2O",About!$D$59,1))</f>
        <v>65.635668563935297</v>
      </c>
      <c r="M5">
        <f>SUMIFS('EPA Export Aggregation'!P:P,'EPA Export Aggregation'!$A:$A,$B5,'EPA Export Aggregation'!$D:$D,$A$1)*IF($A5="CH4",About!$D$58,IF($A5="N2O",About!$D$59,1))</f>
        <v>67.084280223307601</v>
      </c>
      <c r="N5">
        <f>SUMIFS('EPA Export Aggregation'!Q:Q,'EPA Export Aggregation'!$A:$A,$B5,'EPA Export Aggregation'!$D:$D,$A$1)*IF($A5="CH4",About!$D$58,IF($A5="N2O",About!$D$59,1))</f>
        <v>65.026562624535501</v>
      </c>
      <c r="O5">
        <f>SUMIFS('EPA Export Aggregation'!R:R,'EPA Export Aggregation'!$A:$A,$B5,'EPA Export Aggregation'!$D:$D,$A$1)*IF($A5="CH4",About!$D$58,IF($A5="N2O",About!$D$59,1))</f>
        <v>65.229891232560902</v>
      </c>
      <c r="P5">
        <f>SUMIFS('EPA Export Aggregation'!S:S,'EPA Export Aggregation'!$A:$A,$B5,'EPA Export Aggregation'!$D:$D,$A$1)*IF($A5="CH4",About!$D$58,IF($A5="N2O",About!$D$59,1))</f>
        <v>65.899757257234299</v>
      </c>
      <c r="Q5">
        <f>SUMIFS('EPA Export Aggregation'!T:T,'EPA Export Aggregation'!$A:$A,$B5,'EPA Export Aggregation'!$D:$D,$A$1)*IF($A5="CH4",About!$D$58,IF($A5="N2O",About!$D$59,1))</f>
        <v>68.096801434875104</v>
      </c>
      <c r="R5">
        <f>SUMIFS('EPA Export Aggregation'!U:U,'EPA Export Aggregation'!$A:$A,$B5,'EPA Export Aggregation'!$D:$D,$A$1)*IF($A5="CH4",About!$D$58,IF($A5="N2O",About!$D$59,1))</f>
        <v>73.485546864566203</v>
      </c>
      <c r="S5">
        <f>SUMIFS('EPA Export Aggregation'!V:V,'EPA Export Aggregation'!$A:$A,$B5,'EPA Export Aggregation'!$D:$D,$A$1)*IF($A5="CH4",About!$D$58,IF($A5="N2O",About!$D$59,1))</f>
        <v>70.047310531163205</v>
      </c>
      <c r="T5">
        <f>SUMIFS('EPA Export Aggregation'!W:W,'EPA Export Aggregation'!$A:$A,$B5,'EPA Export Aggregation'!$D:$D,$A$1)*IF($A5="CH4",About!$D$58,IF($A5="N2O",About!$D$59,1))</f>
        <v>69.907963832697703</v>
      </c>
      <c r="U5">
        <f>SUMIFS('EPA Export Aggregation'!X:X,'EPA Export Aggregation'!$A:$A,$B5,'EPA Export Aggregation'!$D:$D,$A$1)*IF($A5="CH4",About!$D$58,IF($A5="N2O",About!$D$59,1))</f>
        <v>65.879632090475994</v>
      </c>
      <c r="V5">
        <f>SUMIFS('EPA Export Aggregation'!Y:Y,'EPA Export Aggregation'!$A:$A,$B5,'EPA Export Aggregation'!$D:$D,$A$1)*IF($A5="CH4",About!$D$58,IF($A5="N2O",About!$D$59,1))</f>
        <v>63.629316059234498</v>
      </c>
      <c r="W5">
        <f>SUMIFS('EPA Export Aggregation'!Z:Z,'EPA Export Aggregation'!$A:$A,$B5,'EPA Export Aggregation'!$D:$D,$A$1)*IF($A5="CH4",About!$D$58,IF($A5="N2O",About!$D$59,1))</f>
        <v>63.3445554616886</v>
      </c>
      <c r="X5">
        <f>SUMIFS('EPA Export Aggregation'!AA:AA,'EPA Export Aggregation'!$A:$A,$B5,'EPA Export Aggregation'!$D:$D,$A$1)*IF($A5="CH4",About!$D$58,IF($A5="N2O",About!$D$59,1))</f>
        <v>62.550648008604902</v>
      </c>
      <c r="Y5">
        <f>SUMIFS('EPA Export Aggregation'!AB:AB,'EPA Export Aggregation'!$A:$A,$B5,'EPA Export Aggregation'!$D:$D,$A$1)*IF($A5="CH4",About!$D$58,IF($A5="N2O",About!$D$59,1))</f>
        <v>60.648280362150501</v>
      </c>
      <c r="Z5">
        <f>SUMIFS('EPA Export Aggregation'!AC:AC,'EPA Export Aggregation'!$A:$A,$B5,'EPA Export Aggregation'!$D:$D,$A$1)*IF($A5="CH4",About!$D$58,IF($A5="N2O",About!$D$59,1))</f>
        <v>61.137626206082999</v>
      </c>
      <c r="AA5">
        <f>SUMIFS('EPA Export Aggregation'!AD:AD,'EPA Export Aggregation'!$A:$A,$B5,'EPA Export Aggregation'!$D:$D,$A$1)*IF($A5="CH4",About!$D$58,IF($A5="N2O",About!$D$59,1))</f>
        <v>62.767503596061601</v>
      </c>
      <c r="AB5">
        <f>SUMIFS('EPA Export Aggregation'!AE:AE,'EPA Export Aggregation'!$A:$A,$B5,'EPA Export Aggregation'!$D:$D,$A$1)*IF($A5="CH4",About!$D$58,IF($A5="N2O",About!$D$59,1))</f>
        <v>67.821053749972407</v>
      </c>
      <c r="AC5">
        <f>SUMIFS('EPA Export Aggregation'!AF:AF,'EPA Export Aggregation'!$A:$A,$B5,'EPA Export Aggregation'!$D:$D,$A$1)*IF($A5="CH4",About!$D$58,IF($A5="N2O",About!$D$59,1))</f>
        <v>64.332384212447096</v>
      </c>
      <c r="AD5">
        <f>SUMIFS('EPA Export Aggregation'!AG:AG,'EPA Export Aggregation'!$A:$A,$B5,'EPA Export Aggregation'!$D:$D,$A$1)*IF($A5="CH4",About!$D$58,IF($A5="N2O",About!$D$59,1))</f>
        <v>64.579619929782893</v>
      </c>
      <c r="AE5">
        <f>SUMIFS('EPA Export Aggregation'!AH:AH,'EPA Export Aggregation'!$A:$A,$B5,'EPA Export Aggregation'!$D:$D,$A$1)*IF($A5="CH4",About!$D$58,IF($A5="N2O",About!$D$59,1))</f>
        <v>64.817339546297006</v>
      </c>
      <c r="AF5">
        <f>SUMIFS('EPA Export Aggregation'!AI:AI,'EPA Export Aggregation'!$A:$A,$B5,'EPA Export Aggregation'!$D:$D,$A$1)*IF($A5="CH4",About!$D$58,IF($A5="N2O",About!$D$59,1))</f>
        <v>62.851170196680698</v>
      </c>
      <c r="AG5">
        <f>SUMIFS('EPA Export Aggregation'!AJ:AJ,'EPA Export Aggregation'!$A:$A,$B5,'EPA Export Aggregation'!$D:$D,$A$1)*IF($A5="CH4",About!$D$58,IF($A5="N2O",About!$D$59,1))</f>
        <v>51.987949948472497</v>
      </c>
      <c r="AH5">
        <f>SUMIFS('EPA Export Aggregation'!AK:AK,'EPA Export Aggregation'!$A:$A,$B5,'EPA Export Aggregation'!$D:$D,$A$1)*IF($A5="CH4",About!$D$58,IF($A5="N2O",About!$D$59,1))</f>
        <v>57.394997688287397</v>
      </c>
    </row>
    <row r="6" spans="1:34" x14ac:dyDescent="0.25">
      <c r="A6" s="119" t="s">
        <v>479</v>
      </c>
      <c r="B6" s="120" t="s">
        <v>1998</v>
      </c>
      <c r="C6">
        <f>SUMIFS('EPA Export Aggregation'!F:F,'EPA Export Aggregation'!$A:$A,$B6,'EPA Export Aggregation'!$D:$D,$A$1)*IF($A6="CH4",About!$D$58,IF($A6="N2O",About!$D$59,1))</f>
        <v>34.464812423451797</v>
      </c>
      <c r="D6">
        <f>SUMIFS('EPA Export Aggregation'!G:G,'EPA Export Aggregation'!$A:$A,$B6,'EPA Export Aggregation'!$D:$D,$A$1)*IF($A6="CH4",About!$D$58,IF($A6="N2O",About!$D$59,1))</f>
        <v>35.200644724074998</v>
      </c>
      <c r="E6">
        <f>SUMIFS('EPA Export Aggregation'!H:H,'EPA Export Aggregation'!$A:$A,$B6,'EPA Export Aggregation'!$D:$D,$A$1)*IF($A6="CH4",About!$D$58,IF($A6="N2O",About!$D$59,1))</f>
        <v>34.4935111757935</v>
      </c>
      <c r="F6">
        <f>SUMIFS('EPA Export Aggregation'!I:I,'EPA Export Aggregation'!$A:$A,$B6,'EPA Export Aggregation'!$D:$D,$A$1)*IF($A6="CH4",About!$D$58,IF($A6="N2O",About!$D$59,1))</f>
        <v>34.9237698139003</v>
      </c>
      <c r="G6">
        <f>SUMIFS('EPA Export Aggregation'!J:J,'EPA Export Aggregation'!$A:$A,$B6,'EPA Export Aggregation'!$D:$D,$A$1)*IF($A6="CH4",About!$D$58,IF($A6="N2O",About!$D$59,1))</f>
        <v>35.870988005683799</v>
      </c>
      <c r="H6">
        <f>SUMIFS('EPA Export Aggregation'!K:K,'EPA Export Aggregation'!$A:$A,$B6,'EPA Export Aggregation'!$D:$D,$A$1)*IF($A6="CH4",About!$D$58,IF($A6="N2O",About!$D$59,1))</f>
        <v>35.428662684859603</v>
      </c>
      <c r="I6">
        <f>SUMIFS('EPA Export Aggregation'!L:L,'EPA Export Aggregation'!$A:$A,$B6,'EPA Export Aggregation'!$D:$D,$A$1)*IF($A6="CH4",About!$D$58,IF($A6="N2O",About!$D$59,1))</f>
        <v>36.279827193660601</v>
      </c>
      <c r="J6">
        <f>SUMIFS('EPA Export Aggregation'!M:M,'EPA Export Aggregation'!$A:$A,$B6,'EPA Export Aggregation'!$D:$D,$A$1)*IF($A6="CH4",About!$D$58,IF($A6="N2O",About!$D$59,1))</f>
        <v>36.490849358332603</v>
      </c>
      <c r="K6">
        <f>SUMIFS('EPA Export Aggregation'!N:N,'EPA Export Aggregation'!$A:$A,$B6,'EPA Export Aggregation'!$D:$D,$A$1)*IF($A6="CH4",About!$D$58,IF($A6="N2O",About!$D$59,1))</f>
        <v>35.683945735237401</v>
      </c>
      <c r="L6">
        <f>SUMIFS('EPA Export Aggregation'!O:O,'EPA Export Aggregation'!$A:$A,$B6,'EPA Export Aggregation'!$D:$D,$A$1)*IF($A6="CH4",About!$D$58,IF($A6="N2O",About!$D$59,1))</f>
        <v>33.6278647220091</v>
      </c>
      <c r="M6">
        <f>SUMIFS('EPA Export Aggregation'!P:P,'EPA Export Aggregation'!$A:$A,$B6,'EPA Export Aggregation'!$D:$D,$A$1)*IF($A6="CH4",About!$D$58,IF($A6="N2O",About!$D$59,1))</f>
        <v>33.486986916699301</v>
      </c>
      <c r="N6">
        <f>SUMIFS('EPA Export Aggregation'!Q:Q,'EPA Export Aggregation'!$A:$A,$B6,'EPA Export Aggregation'!$D:$D,$A$1)*IF($A6="CH4",About!$D$58,IF($A6="N2O",About!$D$59,1))</f>
        <v>32.2193547501994</v>
      </c>
      <c r="O6">
        <f>SUMIFS('EPA Export Aggregation'!R:R,'EPA Export Aggregation'!$A:$A,$B6,'EPA Export Aggregation'!$D:$D,$A$1)*IF($A6="CH4",About!$D$58,IF($A6="N2O",About!$D$59,1))</f>
        <v>32.135136524528299</v>
      </c>
      <c r="P6">
        <f>SUMIFS('EPA Export Aggregation'!S:S,'EPA Export Aggregation'!$A:$A,$B6,'EPA Export Aggregation'!$D:$D,$A$1)*IF($A6="CH4",About!$D$58,IF($A6="N2O",About!$D$59,1))</f>
        <v>31.830614925481399</v>
      </c>
      <c r="Q6">
        <f>SUMIFS('EPA Export Aggregation'!T:T,'EPA Export Aggregation'!$A:$A,$B6,'EPA Export Aggregation'!$D:$D,$A$1)*IF($A6="CH4",About!$D$58,IF($A6="N2O",About!$D$59,1))</f>
        <v>32.335258842610102</v>
      </c>
      <c r="R6">
        <f>SUMIFS('EPA Export Aggregation'!U:U,'EPA Export Aggregation'!$A:$A,$B6,'EPA Export Aggregation'!$D:$D,$A$1)*IF($A6="CH4",About!$D$58,IF($A6="N2O",About!$D$59,1))</f>
        <v>33.218058054433698</v>
      </c>
      <c r="S6">
        <f>SUMIFS('EPA Export Aggregation'!V:V,'EPA Export Aggregation'!$A:$A,$B6,'EPA Export Aggregation'!$D:$D,$A$1)*IF($A6="CH4",About!$D$58,IF($A6="N2O",About!$D$59,1))</f>
        <v>33.594377647152399</v>
      </c>
      <c r="T6">
        <f>SUMIFS('EPA Export Aggregation'!W:W,'EPA Export Aggregation'!$A:$A,$B6,'EPA Export Aggregation'!$D:$D,$A$1)*IF($A6="CH4",About!$D$58,IF($A6="N2O",About!$D$59,1))</f>
        <v>33.330663044185698</v>
      </c>
      <c r="U6">
        <f>SUMIFS('EPA Export Aggregation'!X:X,'EPA Export Aggregation'!$A:$A,$B6,'EPA Export Aggregation'!$D:$D,$A$1)*IF($A6="CH4",About!$D$58,IF($A6="N2O",About!$D$59,1))</f>
        <v>32.108288618210999</v>
      </c>
      <c r="V6">
        <f>SUMIFS('EPA Export Aggregation'!Y:Y,'EPA Export Aggregation'!$A:$A,$B6,'EPA Export Aggregation'!$D:$D,$A$1)*IF($A6="CH4",About!$D$58,IF($A6="N2O",About!$D$59,1))</f>
        <v>27.693819232138299</v>
      </c>
      <c r="W6">
        <f>SUMIFS('EPA Export Aggregation'!Z:Z,'EPA Export Aggregation'!$A:$A,$B6,'EPA Export Aggregation'!$D:$D,$A$1)*IF($A6="CH4",About!$D$58,IF($A6="N2O",About!$D$59,1))</f>
        <v>32.770795122015201</v>
      </c>
      <c r="X6">
        <f>SUMIFS('EPA Export Aggregation'!AA:AA,'EPA Export Aggregation'!$A:$A,$B6,'EPA Export Aggregation'!$D:$D,$A$1)*IF($A6="CH4",About!$D$58,IF($A6="N2O",About!$D$59,1))</f>
        <v>32.709243176377797</v>
      </c>
      <c r="Y6">
        <f>SUMIFS('EPA Export Aggregation'!AB:AB,'EPA Export Aggregation'!$A:$A,$B6,'EPA Export Aggregation'!$D:$D,$A$1)*IF($A6="CH4",About!$D$58,IF($A6="N2O",About!$D$59,1))</f>
        <v>32.0788296122345</v>
      </c>
      <c r="Z6">
        <f>SUMIFS('EPA Export Aggregation'!AC:AC,'EPA Export Aggregation'!$A:$A,$B6,'EPA Export Aggregation'!$D:$D,$A$1)*IF($A6="CH4",About!$D$58,IF($A6="N2O",About!$D$59,1))</f>
        <v>33.779865312363903</v>
      </c>
      <c r="AA6">
        <f>SUMIFS('EPA Export Aggregation'!AD:AD,'EPA Export Aggregation'!$A:$A,$B6,'EPA Export Aggregation'!$D:$D,$A$1)*IF($A6="CH4",About!$D$58,IF($A6="N2O",About!$D$59,1))</f>
        <v>32.848098290544101</v>
      </c>
      <c r="AB6">
        <f>SUMIFS('EPA Export Aggregation'!AE:AE,'EPA Export Aggregation'!$A:$A,$B6,'EPA Export Aggregation'!$D:$D,$A$1)*IF($A6="CH4",About!$D$58,IF($A6="N2O",About!$D$59,1))</f>
        <v>30.3341003580401</v>
      </c>
      <c r="AC6">
        <f>SUMIFS('EPA Export Aggregation'!AF:AF,'EPA Export Aggregation'!$A:$A,$B6,'EPA Export Aggregation'!$D:$D,$A$1)*IF($A6="CH4",About!$D$58,IF($A6="N2O",About!$D$59,1))</f>
        <v>29.760274598848799</v>
      </c>
      <c r="AD6">
        <f>SUMIFS('EPA Export Aggregation'!AG:AG,'EPA Export Aggregation'!$A:$A,$B6,'EPA Export Aggregation'!$D:$D,$A$1)*IF($A6="CH4",About!$D$58,IF($A6="N2O",About!$D$59,1))</f>
        <v>29.7802512809895</v>
      </c>
      <c r="AE6">
        <f>SUMIFS('EPA Export Aggregation'!AH:AH,'EPA Export Aggregation'!$A:$A,$B6,'EPA Export Aggregation'!$D:$D,$A$1)*IF($A6="CH4",About!$D$58,IF($A6="N2O",About!$D$59,1))</f>
        <v>29.991119877884302</v>
      </c>
      <c r="AF6">
        <f>SUMIFS('EPA Export Aggregation'!AI:AI,'EPA Export Aggregation'!$A:$A,$B6,'EPA Export Aggregation'!$D:$D,$A$1)*IF($A6="CH4",About!$D$58,IF($A6="N2O",About!$D$59,1))</f>
        <v>30.3587990682597</v>
      </c>
      <c r="AG6">
        <f>SUMIFS('EPA Export Aggregation'!AJ:AJ,'EPA Export Aggregation'!$A:$A,$B6,'EPA Export Aggregation'!$D:$D,$A$1)*IF($A6="CH4",About!$D$58,IF($A6="N2O",About!$D$59,1))</f>
        <v>29.828136283882099</v>
      </c>
      <c r="AH6">
        <f>SUMIFS('EPA Export Aggregation'!AK:AK,'EPA Export Aggregation'!$A:$A,$B6,'EPA Export Aggregation'!$D:$D,$A$1)*IF($A6="CH4",About!$D$58,IF($A6="N2O",About!$D$59,1))</f>
        <v>28.0031625918351</v>
      </c>
    </row>
    <row r="7" spans="1:34" x14ac:dyDescent="0.25">
      <c r="A7" s="119" t="s">
        <v>479</v>
      </c>
      <c r="B7" s="120" t="s">
        <v>1999</v>
      </c>
      <c r="C7">
        <f>SUMIFS('EPA Export Aggregation'!F:F,'EPA Export Aggregation'!$A:$A,$B7,'EPA Export Aggregation'!$D:$D,$A$1)*IF($A7="CH4",About!$D$58,IF($A7="N2O",About!$D$59,1))</f>
        <v>25.331071722426199</v>
      </c>
      <c r="D7">
        <f>SUMIFS('EPA Export Aggregation'!G:G,'EPA Export Aggregation'!$A:$A,$B7,'EPA Export Aggregation'!$D:$D,$A$1)*IF($A7="CH4",About!$D$58,IF($A7="N2O",About!$D$59,1))</f>
        <v>26.765721171986598</v>
      </c>
      <c r="E7">
        <f>SUMIFS('EPA Export Aggregation'!H:H,'EPA Export Aggregation'!$A:$A,$B7,'EPA Export Aggregation'!$D:$D,$A$1)*IF($A7="CH4",About!$D$58,IF($A7="N2O",About!$D$59,1))</f>
        <v>27.005489132870501</v>
      </c>
      <c r="F7">
        <f>SUMIFS('EPA Export Aggregation'!I:I,'EPA Export Aggregation'!$A:$A,$B7,'EPA Export Aggregation'!$D:$D,$A$1)*IF($A7="CH4",About!$D$58,IF($A7="N2O",About!$D$59,1))</f>
        <v>27.950296204413402</v>
      </c>
      <c r="G7">
        <f>SUMIFS('EPA Export Aggregation'!J:J,'EPA Export Aggregation'!$A:$A,$B7,'EPA Export Aggregation'!$D:$D,$A$1)*IF($A7="CH4",About!$D$58,IF($A7="N2O",About!$D$59,1))</f>
        <v>26.849304826634501</v>
      </c>
      <c r="H7">
        <f>SUMIFS('EPA Export Aggregation'!K:K,'EPA Export Aggregation'!$A:$A,$B7,'EPA Export Aggregation'!$D:$D,$A$1)*IF($A7="CH4",About!$D$58,IF($A7="N2O",About!$D$59,1))</f>
        <v>28.315292553501401</v>
      </c>
      <c r="I7">
        <f>SUMIFS('EPA Export Aggregation'!L:L,'EPA Export Aggregation'!$A:$A,$B7,'EPA Export Aggregation'!$D:$D,$A$1)*IF($A7="CH4",About!$D$58,IF($A7="N2O",About!$D$59,1))</f>
        <v>30.680069473626101</v>
      </c>
      <c r="J7">
        <f>SUMIFS('EPA Export Aggregation'!M:M,'EPA Export Aggregation'!$A:$A,$B7,'EPA Export Aggregation'!$D:$D,$A$1)*IF($A7="CH4",About!$D$58,IF($A7="N2O",About!$D$59,1))</f>
        <v>28.525696656845302</v>
      </c>
      <c r="K7">
        <f>SUMIFS('EPA Export Aggregation'!N:N,'EPA Export Aggregation'!$A:$A,$B7,'EPA Export Aggregation'!$D:$D,$A$1)*IF($A7="CH4",About!$D$58,IF($A7="N2O",About!$D$59,1))</f>
        <v>23.5177009893738</v>
      </c>
      <c r="L7">
        <f>SUMIFS('EPA Export Aggregation'!O:O,'EPA Export Aggregation'!$A:$A,$B7,'EPA Export Aggregation'!$D:$D,$A$1)*IF($A7="CH4",About!$D$58,IF($A7="N2O",About!$D$59,1))</f>
        <v>25.871937705269499</v>
      </c>
      <c r="M7">
        <f>SUMIFS('EPA Export Aggregation'!P:P,'EPA Export Aggregation'!$A:$A,$B7,'EPA Export Aggregation'!$D:$D,$A$1)*IF($A7="CH4",About!$D$58,IF($A7="N2O",About!$D$59,1))</f>
        <v>26.748800290396598</v>
      </c>
      <c r="N7">
        <f>SUMIFS('EPA Export Aggregation'!Q:Q,'EPA Export Aggregation'!$A:$A,$B7,'EPA Export Aggregation'!$D:$D,$A$1)*IF($A7="CH4",About!$D$58,IF($A7="N2O",About!$D$59,1))</f>
        <v>24.1100018720037</v>
      </c>
      <c r="O7">
        <f>SUMIFS('EPA Export Aggregation'!R:R,'EPA Export Aggregation'!$A:$A,$B7,'EPA Export Aggregation'!$D:$D,$A$1)*IF($A7="CH4",About!$D$58,IF($A7="N2O",About!$D$59,1))</f>
        <v>25.9898053621895</v>
      </c>
      <c r="P7">
        <f>SUMIFS('EPA Export Aggregation'!S:S,'EPA Export Aggregation'!$A:$A,$B7,'EPA Export Aggregation'!$D:$D,$A$1)*IF($A7="CH4",About!$D$58,IF($A7="N2O",About!$D$59,1))</f>
        <v>26.541366339315001</v>
      </c>
      <c r="Q7">
        <f>SUMIFS('EPA Export Aggregation'!T:T,'EPA Export Aggregation'!$A:$A,$B7,'EPA Export Aggregation'!$D:$D,$A$1)*IF($A7="CH4",About!$D$58,IF($A7="N2O",About!$D$59,1))</f>
        <v>24.871687706435399</v>
      </c>
      <c r="R7">
        <f>SUMIFS('EPA Export Aggregation'!U:U,'EPA Export Aggregation'!$A:$A,$B7,'EPA Export Aggregation'!$D:$D,$A$1)*IF($A7="CH4",About!$D$58,IF($A7="N2O",About!$D$59,1))</f>
        <v>24.514599610556001</v>
      </c>
      <c r="S7">
        <f>SUMIFS('EPA Export Aggregation'!V:V,'EPA Export Aggregation'!$A:$A,$B7,'EPA Export Aggregation'!$D:$D,$A$1)*IF($A7="CH4",About!$D$58,IF($A7="N2O",About!$D$59,1))</f>
        <v>22.4822482039047</v>
      </c>
      <c r="T7">
        <f>SUMIFS('EPA Export Aggregation'!W:W,'EPA Export Aggregation'!$A:$A,$B7,'EPA Export Aggregation'!$D:$D,$A$1)*IF($A7="CH4",About!$D$58,IF($A7="N2O",About!$D$59,1))</f>
        <v>24.452544764606099</v>
      </c>
      <c r="U7">
        <f>SUMIFS('EPA Export Aggregation'!X:X,'EPA Export Aggregation'!$A:$A,$B7,'EPA Export Aggregation'!$D:$D,$A$1)*IF($A7="CH4",About!$D$58,IF($A7="N2O",About!$D$59,1))</f>
        <v>26.638577161548799</v>
      </c>
      <c r="V7">
        <f>SUMIFS('EPA Export Aggregation'!Y:Y,'EPA Export Aggregation'!$A:$A,$B7,'EPA Export Aggregation'!$D:$D,$A$1)*IF($A7="CH4",About!$D$58,IF($A7="N2O",About!$D$59,1))</f>
        <v>24.9979810800588</v>
      </c>
      <c r="W7">
        <f>SUMIFS('EPA Export Aggregation'!Z:Z,'EPA Export Aggregation'!$A:$A,$B7,'EPA Export Aggregation'!$D:$D,$A$1)*IF($A7="CH4",About!$D$58,IF($A7="N2O",About!$D$59,1))</f>
        <v>23.6929897381068</v>
      </c>
      <c r="X7">
        <f>SUMIFS('EPA Export Aggregation'!AA:AA,'EPA Export Aggregation'!$A:$A,$B7,'EPA Export Aggregation'!$D:$D,$A$1)*IF($A7="CH4",About!$D$58,IF($A7="N2O",About!$D$59,1))</f>
        <v>23.651572353618501</v>
      </c>
      <c r="Y7">
        <f>SUMIFS('EPA Export Aggregation'!AB:AB,'EPA Export Aggregation'!$A:$A,$B7,'EPA Export Aggregation'!$D:$D,$A$1)*IF($A7="CH4",About!$D$58,IF($A7="N2O",About!$D$59,1))</f>
        <v>20.3209500678858</v>
      </c>
      <c r="Z7">
        <f>SUMIFS('EPA Export Aggregation'!AC:AC,'EPA Export Aggregation'!$A:$A,$B7,'EPA Export Aggregation'!$D:$D,$A$1)*IF($A7="CH4",About!$D$58,IF($A7="N2O",About!$D$59,1))</f>
        <v>25.7854500763038</v>
      </c>
      <c r="AA7">
        <f>SUMIFS('EPA Export Aggregation'!AD:AD,'EPA Export Aggregation'!$A:$A,$B7,'EPA Export Aggregation'!$D:$D,$A$1)*IF($A7="CH4",About!$D$58,IF($A7="N2O",About!$D$59,1))</f>
        <v>27.092759295890101</v>
      </c>
      <c r="AB7">
        <f>SUMIFS('EPA Export Aggregation'!AE:AE,'EPA Export Aggregation'!$A:$A,$B7,'EPA Export Aggregation'!$D:$D,$A$1)*IF($A7="CH4",About!$D$58,IF($A7="N2O",About!$D$59,1))</f>
        <v>22.8337731162331</v>
      </c>
      <c r="AC7">
        <f>SUMIFS('EPA Export Aggregation'!AF:AF,'EPA Export Aggregation'!$A:$A,$B7,'EPA Export Aggregation'!$D:$D,$A$1)*IF($A7="CH4",About!$D$58,IF($A7="N2O",About!$D$59,1))</f>
        <v>22.055001543005801</v>
      </c>
      <c r="AD7">
        <f>SUMIFS('EPA Export Aggregation'!AG:AG,'EPA Export Aggregation'!$A:$A,$B7,'EPA Export Aggregation'!$D:$D,$A$1)*IF($A7="CH4",About!$D$58,IF($A7="N2O",About!$D$59,1))</f>
        <v>21.422935788141601</v>
      </c>
      <c r="AE7">
        <f>SUMIFS('EPA Export Aggregation'!AH:AH,'EPA Export Aggregation'!$A:$A,$B7,'EPA Export Aggregation'!$D:$D,$A$1)*IF($A7="CH4",About!$D$58,IF($A7="N2O",About!$D$59,1))</f>
        <v>24.9677899069776</v>
      </c>
      <c r="AF7">
        <f>SUMIFS('EPA Export Aggregation'!AI:AI,'EPA Export Aggregation'!$A:$A,$B7,'EPA Export Aggregation'!$D:$D,$A$1)*IF($A7="CH4",About!$D$58,IF($A7="N2O",About!$D$59,1))</f>
        <v>25.422736337351601</v>
      </c>
      <c r="AG7">
        <f>SUMIFS('EPA Export Aggregation'!AJ:AJ,'EPA Export Aggregation'!$A:$A,$B7,'EPA Export Aggregation'!$D:$D,$A$1)*IF($A7="CH4",About!$D$58,IF($A7="N2O",About!$D$59,1))</f>
        <v>23.119508617013899</v>
      </c>
      <c r="AH7">
        <f>SUMIFS('EPA Export Aggregation'!AK:AK,'EPA Export Aggregation'!$A:$A,$B7,'EPA Export Aggregation'!$D:$D,$A$1)*IF($A7="CH4",About!$D$58,IF($A7="N2O",About!$D$59,1))</f>
        <v>22.6645707458499</v>
      </c>
    </row>
    <row r="8" spans="1:34" x14ac:dyDescent="0.25">
      <c r="A8" s="119" t="s">
        <v>479</v>
      </c>
      <c r="B8" s="120" t="s">
        <v>2000</v>
      </c>
      <c r="C8">
        <f>SUMIFS('EPA Export Aggregation'!F:F,'EPA Export Aggregation'!$A:$A,$B8,'EPA Export Aggregation'!$D:$D,$A$1)*IF($A8="CH4",About!$D$58,IF($A8="N2O",About!$D$59,1))</f>
        <v>12.5494969800058</v>
      </c>
      <c r="D8">
        <f>SUMIFS('EPA Export Aggregation'!G:G,'EPA Export Aggregation'!$A:$A,$B8,'EPA Export Aggregation'!$D:$D,$A$1)*IF($A8="CH4",About!$D$58,IF($A8="N2O",About!$D$59,1))</f>
        <v>12.114175382883399</v>
      </c>
      <c r="E8">
        <f>SUMIFS('EPA Export Aggregation'!H:H,'EPA Export Aggregation'!$A:$A,$B8,'EPA Export Aggregation'!$D:$D,$A$1)*IF($A8="CH4",About!$D$58,IF($A8="N2O",About!$D$59,1))</f>
        <v>12.2061172547214</v>
      </c>
      <c r="F8">
        <f>SUMIFS('EPA Export Aggregation'!I:I,'EPA Export Aggregation'!$A:$A,$B8,'EPA Export Aggregation'!$D:$D,$A$1)*IF($A8="CH4",About!$D$58,IF($A8="N2O",About!$D$59,1))</f>
        <v>12.4267938396689</v>
      </c>
      <c r="G8">
        <f>SUMIFS('EPA Export Aggregation'!J:J,'EPA Export Aggregation'!$A:$A,$B8,'EPA Export Aggregation'!$D:$D,$A$1)*IF($A8="CH4",About!$D$58,IF($A8="N2O",About!$D$59,1))</f>
        <v>12.174272539894</v>
      </c>
      <c r="H8">
        <f>SUMIFS('EPA Export Aggregation'!K:K,'EPA Export Aggregation'!$A:$A,$B8,'EPA Export Aggregation'!$D:$D,$A$1)*IF($A8="CH4",About!$D$58,IF($A8="N2O",About!$D$59,1))</f>
        <v>12.413744170058999</v>
      </c>
      <c r="I8">
        <f>SUMIFS('EPA Export Aggregation'!L:L,'EPA Export Aggregation'!$A:$A,$B8,'EPA Export Aggregation'!$D:$D,$A$1)*IF($A8="CH4",About!$D$58,IF($A8="N2O",About!$D$59,1))</f>
        <v>13.260121929228401</v>
      </c>
      <c r="J8">
        <f>SUMIFS('EPA Export Aggregation'!M:M,'EPA Export Aggregation'!$A:$A,$B8,'EPA Export Aggregation'!$D:$D,$A$1)*IF($A8="CH4",About!$D$58,IF($A8="N2O",About!$D$59,1))</f>
        <v>12.81368152033</v>
      </c>
      <c r="K8">
        <f>SUMIFS('EPA Export Aggregation'!N:N,'EPA Export Aggregation'!$A:$A,$B8,'EPA Export Aggregation'!$D:$D,$A$1)*IF($A8="CH4",About!$D$58,IF($A8="N2O",About!$D$59,1))</f>
        <v>10.945926527530199</v>
      </c>
      <c r="L8">
        <f>SUMIFS('EPA Export Aggregation'!O:O,'EPA Export Aggregation'!$A:$A,$B8,'EPA Export Aggregation'!$D:$D,$A$1)*IF($A8="CH4",About!$D$58,IF($A8="N2O",About!$D$59,1))</f>
        <v>11.3539111038939</v>
      </c>
      <c r="M8">
        <f>SUMIFS('EPA Export Aggregation'!P:P,'EPA Export Aggregation'!$A:$A,$B8,'EPA Export Aggregation'!$D:$D,$A$1)*IF($A8="CH4",About!$D$58,IF($A8="N2O",About!$D$59,1))</f>
        <v>12.291456863788101</v>
      </c>
      <c r="N8">
        <f>SUMIFS('EPA Export Aggregation'!Q:Q,'EPA Export Aggregation'!$A:$A,$B8,'EPA Export Aggregation'!$D:$D,$A$1)*IF($A8="CH4",About!$D$58,IF($A8="N2O",About!$D$59,1))</f>
        <v>11.6844648929833</v>
      </c>
      <c r="O8">
        <f>SUMIFS('EPA Export Aggregation'!R:R,'EPA Export Aggregation'!$A:$A,$B8,'EPA Export Aggregation'!$D:$D,$A$1)*IF($A8="CH4",About!$D$58,IF($A8="N2O",About!$D$59,1))</f>
        <v>12.3053262508478</v>
      </c>
      <c r="P8">
        <f>SUMIFS('EPA Export Aggregation'!S:S,'EPA Export Aggregation'!$A:$A,$B8,'EPA Export Aggregation'!$D:$D,$A$1)*IF($A8="CH4",About!$D$58,IF($A8="N2O",About!$D$59,1))</f>
        <v>12.7834817529359</v>
      </c>
      <c r="Q8">
        <f>SUMIFS('EPA Export Aggregation'!T:T,'EPA Export Aggregation'!$A:$A,$B8,'EPA Export Aggregation'!$D:$D,$A$1)*IF($A8="CH4",About!$D$58,IF($A8="N2O",About!$D$59,1))</f>
        <v>12.173052503094301</v>
      </c>
      <c r="R8">
        <f>SUMIFS('EPA Export Aggregation'!U:U,'EPA Export Aggregation'!$A:$A,$B8,'EPA Export Aggregation'!$D:$D,$A$1)*IF($A8="CH4",About!$D$58,IF($A8="N2O",About!$D$59,1))</f>
        <v>11.7874371959246</v>
      </c>
      <c r="S8">
        <f>SUMIFS('EPA Export Aggregation'!V:V,'EPA Export Aggregation'!$A:$A,$B8,'EPA Export Aggregation'!$D:$D,$A$1)*IF($A8="CH4",About!$D$58,IF($A8="N2O",About!$D$59,1))</f>
        <v>11.703466088882999</v>
      </c>
      <c r="T8">
        <f>SUMIFS('EPA Export Aggregation'!W:W,'EPA Export Aggregation'!$A:$A,$B8,'EPA Export Aggregation'!$D:$D,$A$1)*IF($A8="CH4",About!$D$58,IF($A8="N2O",About!$D$59,1))</f>
        <v>11.861311966623299</v>
      </c>
      <c r="U8">
        <f>SUMIFS('EPA Export Aggregation'!X:X,'EPA Export Aggregation'!$A:$A,$B8,'EPA Export Aggregation'!$D:$D,$A$1)*IF($A8="CH4",About!$D$58,IF($A8="N2O",About!$D$59,1))</f>
        <v>13.233880010149701</v>
      </c>
      <c r="V8">
        <f>SUMIFS('EPA Export Aggregation'!Y:Y,'EPA Export Aggregation'!$A:$A,$B8,'EPA Export Aggregation'!$D:$D,$A$1)*IF($A8="CH4",About!$D$58,IF($A8="N2O",About!$D$59,1))</f>
        <v>13.631283537821</v>
      </c>
      <c r="W8">
        <f>SUMIFS('EPA Export Aggregation'!Z:Z,'EPA Export Aggregation'!$A:$A,$B8,'EPA Export Aggregation'!$D:$D,$A$1)*IF($A8="CH4",About!$D$58,IF($A8="N2O",About!$D$59,1))</f>
        <v>11.595178170595</v>
      </c>
      <c r="X8">
        <f>SUMIFS('EPA Export Aggregation'!AA:AA,'EPA Export Aggregation'!$A:$A,$B8,'EPA Export Aggregation'!$D:$D,$A$1)*IF($A8="CH4",About!$D$58,IF($A8="N2O",About!$D$59,1))</f>
        <v>12.4641921192244</v>
      </c>
      <c r="Y8">
        <f>SUMIFS('EPA Export Aggregation'!AB:AB,'EPA Export Aggregation'!$A:$A,$B8,'EPA Export Aggregation'!$D:$D,$A$1)*IF($A8="CH4",About!$D$58,IF($A8="N2O",About!$D$59,1))</f>
        <v>10.9147388815145</v>
      </c>
      <c r="Z8">
        <f>SUMIFS('EPA Export Aggregation'!AC:AC,'EPA Export Aggregation'!$A:$A,$B8,'EPA Export Aggregation'!$D:$D,$A$1)*IF($A8="CH4",About!$D$58,IF($A8="N2O",About!$D$59,1))</f>
        <v>13.500739212992499</v>
      </c>
      <c r="AA8">
        <f>SUMIFS('EPA Export Aggregation'!AD:AD,'EPA Export Aggregation'!$A:$A,$B8,'EPA Export Aggregation'!$D:$D,$A$1)*IF($A8="CH4",About!$D$58,IF($A8="N2O",About!$D$59,1))</f>
        <v>14.2479190390408</v>
      </c>
      <c r="AB8">
        <f>SUMIFS('EPA Export Aggregation'!AE:AE,'EPA Export Aggregation'!$A:$A,$B8,'EPA Export Aggregation'!$D:$D,$A$1)*IF($A8="CH4",About!$D$58,IF($A8="N2O",About!$D$59,1))</f>
        <v>13.5745609807873</v>
      </c>
      <c r="AC8">
        <f>SUMIFS('EPA Export Aggregation'!AF:AF,'EPA Export Aggregation'!$A:$A,$B8,'EPA Export Aggregation'!$D:$D,$A$1)*IF($A8="CH4",About!$D$58,IF($A8="N2O",About!$D$59,1))</f>
        <v>13.282851889373999</v>
      </c>
      <c r="AD8">
        <f>SUMIFS('EPA Export Aggregation'!AG:AG,'EPA Export Aggregation'!$A:$A,$B8,'EPA Export Aggregation'!$D:$D,$A$1)*IF($A8="CH4",About!$D$58,IF($A8="N2O",About!$D$59,1))</f>
        <v>13.4432492435461</v>
      </c>
      <c r="AE8">
        <f>SUMIFS('EPA Export Aggregation'!AH:AH,'EPA Export Aggregation'!$A:$A,$B8,'EPA Export Aggregation'!$D:$D,$A$1)*IF($A8="CH4",About!$D$58,IF($A8="N2O",About!$D$59,1))</f>
        <v>14.553501313790299</v>
      </c>
      <c r="AF8">
        <f>SUMIFS('EPA Export Aggregation'!AI:AI,'EPA Export Aggregation'!$A:$A,$B8,'EPA Export Aggregation'!$D:$D,$A$1)*IF($A8="CH4",About!$D$58,IF($A8="N2O",About!$D$59,1))</f>
        <v>15.118081085719201</v>
      </c>
      <c r="AG8">
        <f>SUMIFS('EPA Export Aggregation'!AJ:AJ,'EPA Export Aggregation'!$A:$A,$B8,'EPA Export Aggregation'!$D:$D,$A$1)*IF($A8="CH4",About!$D$58,IF($A8="N2O",About!$D$59,1))</f>
        <v>13.3712602767857</v>
      </c>
      <c r="AH8">
        <f>SUMIFS('EPA Export Aggregation'!AK:AK,'EPA Export Aggregation'!$A:$A,$B8,'EPA Export Aggregation'!$D:$D,$A$1)*IF($A8="CH4",About!$D$58,IF($A8="N2O",About!$D$59,1))</f>
        <v>13.7300644893579</v>
      </c>
    </row>
    <row r="9" spans="1:34" x14ac:dyDescent="0.25">
      <c r="A9" s="119" t="s">
        <v>479</v>
      </c>
      <c r="B9" s="120" t="s">
        <v>2001</v>
      </c>
      <c r="C9">
        <f>SUMIFS('EPA Export Aggregation'!F:F,'EPA Export Aggregation'!$A:$A,$B9,'EPA Export Aggregation'!$D:$D,$A$1)*IF($A9="CH4",About!$D$58,IF($A9="N2O",About!$D$59,1))</f>
        <v>2.8553404286392001</v>
      </c>
      <c r="D9">
        <f>SUMIFS('EPA Export Aggregation'!G:G,'EPA Export Aggregation'!$A:$A,$B9,'EPA Export Aggregation'!$D:$D,$A$1)*IF($A9="CH4",About!$D$58,IF($A9="N2O",About!$D$59,1))</f>
        <v>2.7361299249714999</v>
      </c>
      <c r="E9">
        <f>SUMIFS('EPA Export Aggregation'!H:H,'EPA Export Aggregation'!$A:$A,$B9,'EPA Export Aggregation'!$D:$D,$A$1)*IF($A9="CH4",About!$D$58,IF($A9="N2O",About!$D$59,1))</f>
        <v>2.8507638051373001</v>
      </c>
      <c r="F9">
        <f>SUMIFS('EPA Export Aggregation'!I:I,'EPA Export Aggregation'!$A:$A,$B9,'EPA Export Aggregation'!$D:$D,$A$1)*IF($A9="CH4",About!$D$58,IF($A9="N2O",About!$D$59,1))</f>
        <v>3.3245003209828998</v>
      </c>
      <c r="G9">
        <f>SUMIFS('EPA Export Aggregation'!J:J,'EPA Export Aggregation'!$A:$A,$B9,'EPA Export Aggregation'!$D:$D,$A$1)*IF($A9="CH4",About!$D$58,IF($A9="N2O",About!$D$59,1))</f>
        <v>3.7334647584464999</v>
      </c>
      <c r="H9">
        <f>SUMIFS('EPA Export Aggregation'!K:K,'EPA Export Aggregation'!$A:$A,$B9,'EPA Export Aggregation'!$D:$D,$A$1)*IF($A9="CH4",About!$D$58,IF($A9="N2O",About!$D$59,1))</f>
        <v>3.8139698300932001</v>
      </c>
      <c r="I9">
        <f>SUMIFS('EPA Export Aggregation'!L:L,'EPA Export Aggregation'!$A:$A,$B9,'EPA Export Aggregation'!$D:$D,$A$1)*IF($A9="CH4",About!$D$58,IF($A9="N2O",About!$D$59,1))</f>
        <v>3.4357366640447</v>
      </c>
      <c r="J9">
        <f>SUMIFS('EPA Export Aggregation'!M:M,'EPA Export Aggregation'!$A:$A,$B9,'EPA Export Aggregation'!$D:$D,$A$1)*IF($A9="CH4",About!$D$58,IF($A9="N2O",About!$D$59,1))</f>
        <v>3.3894197585861998</v>
      </c>
      <c r="K9">
        <f>SUMIFS('EPA Export Aggregation'!N:N,'EPA Export Aggregation'!$A:$A,$B9,'EPA Export Aggregation'!$D:$D,$A$1)*IF($A9="CH4",About!$D$58,IF($A9="N2O",About!$D$59,1))</f>
        <v>3.1705350146384998</v>
      </c>
      <c r="L9">
        <f>SUMIFS('EPA Export Aggregation'!O:O,'EPA Export Aggregation'!$A:$A,$B9,'EPA Export Aggregation'!$D:$D,$A$1)*IF($A9="CH4",About!$D$58,IF($A9="N2O",About!$D$59,1))</f>
        <v>4.1990230802662998</v>
      </c>
      <c r="M9">
        <f>SUMIFS('EPA Export Aggregation'!P:P,'EPA Export Aggregation'!$A:$A,$B9,'EPA Export Aggregation'!$D:$D,$A$1)*IF($A9="CH4",About!$D$58,IF($A9="N2O",About!$D$59,1))</f>
        <v>3.2680256544751001</v>
      </c>
      <c r="N9">
        <f>SUMIFS('EPA Export Aggregation'!Q:Q,'EPA Export Aggregation'!$A:$A,$B9,'EPA Export Aggregation'!$D:$D,$A$1)*IF($A9="CH4",About!$D$58,IF($A9="N2O",About!$D$59,1))</f>
        <v>3.1089606275029</v>
      </c>
      <c r="O9">
        <f>SUMIFS('EPA Export Aggregation'!R:R,'EPA Export Aggregation'!$A:$A,$B9,'EPA Export Aggregation'!$D:$D,$A$1)*IF($A9="CH4",About!$D$58,IF($A9="N2O",About!$D$59,1))</f>
        <v>3.0717090489065</v>
      </c>
      <c r="P9">
        <f>SUMIFS('EPA Export Aggregation'!S:S,'EPA Export Aggregation'!$A:$A,$B9,'EPA Export Aggregation'!$D:$D,$A$1)*IF($A9="CH4",About!$D$58,IF($A9="N2O",About!$D$59,1))</f>
        <v>2.6110621941134</v>
      </c>
      <c r="Q9">
        <f>SUMIFS('EPA Export Aggregation'!T:T,'EPA Export Aggregation'!$A:$A,$B9,'EPA Export Aggregation'!$D:$D,$A$1)*IF($A9="CH4",About!$D$58,IF($A9="N2O",About!$D$59,1))</f>
        <v>3.0684077607662998</v>
      </c>
      <c r="R9">
        <f>SUMIFS('EPA Export Aggregation'!U:U,'EPA Export Aggregation'!$A:$A,$B9,'EPA Export Aggregation'!$D:$D,$A$1)*IF($A9="CH4",About!$D$58,IF($A9="N2O",About!$D$59,1))</f>
        <v>3.1463260824652002</v>
      </c>
      <c r="S9">
        <f>SUMIFS('EPA Export Aggregation'!V:V,'EPA Export Aggregation'!$A:$A,$B9,'EPA Export Aggregation'!$D:$D,$A$1)*IF($A9="CH4",About!$D$58,IF($A9="N2O",About!$D$59,1))</f>
        <v>3.0542517287573001</v>
      </c>
      <c r="T9">
        <f>SUMIFS('EPA Export Aggregation'!W:W,'EPA Export Aggregation'!$A:$A,$B9,'EPA Export Aggregation'!$D:$D,$A$1)*IF($A9="CH4",About!$D$58,IF($A9="N2O",About!$D$59,1))</f>
        <v>2.7678650171951</v>
      </c>
      <c r="U9">
        <f>SUMIFS('EPA Export Aggregation'!X:X,'EPA Export Aggregation'!$A:$A,$B9,'EPA Export Aggregation'!$D:$D,$A$1)*IF($A9="CH4",About!$D$58,IF($A9="N2O",About!$D$59,1))</f>
        <v>2.7457461849624001</v>
      </c>
      <c r="V9">
        <f>SUMIFS('EPA Export Aggregation'!Y:Y,'EPA Export Aggregation'!$A:$A,$B9,'EPA Export Aggregation'!$D:$D,$A$1)*IF($A9="CH4",About!$D$58,IF($A9="N2O",About!$D$59,1))</f>
        <v>2.4675640229862998</v>
      </c>
      <c r="W9">
        <f>SUMIFS('EPA Export Aggregation'!Z:Z,'EPA Export Aggregation'!$A:$A,$B9,'EPA Export Aggregation'!$D:$D,$A$1)*IF($A9="CH4",About!$D$58,IF($A9="N2O",About!$D$59,1))</f>
        <v>2.1976155962583999</v>
      </c>
      <c r="X9">
        <f>SUMIFS('EPA Export Aggregation'!AA:AA,'EPA Export Aggregation'!$A:$A,$B9,'EPA Export Aggregation'!$D:$D,$A$1)*IF($A9="CH4",About!$D$58,IF($A9="N2O",About!$D$59,1))</f>
        <v>2.2091692664461</v>
      </c>
      <c r="Y9">
        <f>SUMIFS('EPA Export Aggregation'!AB:AB,'EPA Export Aggregation'!$A:$A,$B9,'EPA Export Aggregation'!$D:$D,$A$1)*IF($A9="CH4",About!$D$58,IF($A9="N2O",About!$D$59,1))</f>
        <v>2.5548423417641999</v>
      </c>
      <c r="Z9">
        <f>SUMIFS('EPA Export Aggregation'!AC:AC,'EPA Export Aggregation'!$A:$A,$B9,'EPA Export Aggregation'!$D:$D,$A$1)*IF($A9="CH4",About!$D$58,IF($A9="N2O",About!$D$59,1))</f>
        <v>2.6867450619078999</v>
      </c>
      <c r="AA9">
        <f>SUMIFS('EPA Export Aggregation'!AD:AD,'EPA Export Aggregation'!$A:$A,$B9,'EPA Export Aggregation'!$D:$D,$A$1)*IF($A9="CH4",About!$D$58,IF($A9="N2O",About!$D$59,1))</f>
        <v>2.5534915735379999</v>
      </c>
      <c r="AB9">
        <f>SUMIFS('EPA Export Aggregation'!AE:AE,'EPA Export Aggregation'!$A:$A,$B9,'EPA Export Aggregation'!$D:$D,$A$1)*IF($A9="CH4",About!$D$58,IF($A9="N2O",About!$D$59,1))</f>
        <v>2.7766258213419999</v>
      </c>
      <c r="AC9">
        <f>SUMIFS('EPA Export Aggregation'!AF:AF,'EPA Export Aggregation'!$A:$A,$B9,'EPA Export Aggregation'!$D:$D,$A$1)*IF($A9="CH4",About!$D$58,IF($A9="N2O",About!$D$59,1))</f>
        <v>2.5088422713076</v>
      </c>
      <c r="AD9">
        <f>SUMIFS('EPA Export Aggregation'!AG:AG,'EPA Export Aggregation'!$A:$A,$B9,'EPA Export Aggregation'!$D:$D,$A$1)*IF($A9="CH4",About!$D$58,IF($A9="N2O",About!$D$59,1))</f>
        <v>2.7312702021185</v>
      </c>
      <c r="AE9">
        <f>SUMIFS('EPA Export Aggregation'!AH:AH,'EPA Export Aggregation'!$A:$A,$B9,'EPA Export Aggregation'!$D:$D,$A$1)*IF($A9="CH4",About!$D$58,IF($A9="N2O",About!$D$59,1))</f>
        <v>2.8696080276128999</v>
      </c>
      <c r="AF9">
        <f>SUMIFS('EPA Export Aggregation'!AI:AI,'EPA Export Aggregation'!$A:$A,$B9,'EPA Export Aggregation'!$D:$D,$A$1)*IF($A9="CH4",About!$D$58,IF($A9="N2O",About!$D$59,1))</f>
        <v>2.8909747975726998</v>
      </c>
      <c r="AG9">
        <f>SUMIFS('EPA Export Aggregation'!AJ:AJ,'EPA Export Aggregation'!$A:$A,$B9,'EPA Export Aggregation'!$D:$D,$A$1)*IF($A9="CH4",About!$D$58,IF($A9="N2O",About!$D$59,1))</f>
        <v>2.5718487155869001</v>
      </c>
      <c r="AH9">
        <f>SUMIFS('EPA Export Aggregation'!AK:AK,'EPA Export Aggregation'!$A:$A,$B9,'EPA Export Aggregation'!$D:$D,$A$1)*IF($A9="CH4",About!$D$58,IF($A9="N2O",About!$D$59,1))</f>
        <v>2.9644168899526</v>
      </c>
    </row>
    <row r="10" spans="1:34" x14ac:dyDescent="0.25">
      <c r="A10" s="119" t="s">
        <v>479</v>
      </c>
      <c r="B10" s="120" t="s">
        <v>2002</v>
      </c>
      <c r="C10">
        <f>SUMIFS('EPA Export Aggregation'!F:F,'EPA Export Aggregation'!$A:$A,$B10,'EPA Export Aggregation'!$D:$D,$A$1)*IF($A10="CH4",About!$D$58,IF($A10="N2O",About!$D$59,1))</f>
        <v>3.14838505883E-2</v>
      </c>
      <c r="D10">
        <f>SUMIFS('EPA Export Aggregation'!G:G,'EPA Export Aggregation'!$A:$A,$B10,'EPA Export Aggregation'!$D:$D,$A$1)*IF($A10="CH4",About!$D$58,IF($A10="N2O",About!$D$59,1))</f>
        <v>3.0796516750099999E-2</v>
      </c>
      <c r="E10">
        <f>SUMIFS('EPA Export Aggregation'!H:H,'EPA Export Aggregation'!$A:$A,$B10,'EPA Export Aggregation'!$D:$D,$A$1)*IF($A10="CH4",About!$D$58,IF($A10="N2O",About!$D$59,1))</f>
        <v>3.2962366260099997E-2</v>
      </c>
      <c r="F10">
        <f>SUMIFS('EPA Export Aggregation'!I:I,'EPA Export Aggregation'!$A:$A,$B10,'EPA Export Aggregation'!$D:$D,$A$1)*IF($A10="CH4",About!$D$58,IF($A10="N2O",About!$D$59,1))</f>
        <v>3.0101059883199999E-2</v>
      </c>
      <c r="G10">
        <f>SUMIFS('EPA Export Aggregation'!J:J,'EPA Export Aggregation'!$A:$A,$B10,'EPA Export Aggregation'!$D:$D,$A$1)*IF($A10="CH4",About!$D$58,IF($A10="N2O",About!$D$59,1))</f>
        <v>3.01018278279E-2</v>
      </c>
      <c r="H10">
        <f>SUMIFS('EPA Export Aggregation'!K:K,'EPA Export Aggregation'!$A:$A,$B10,'EPA Export Aggregation'!$D:$D,$A$1)*IF($A10="CH4",About!$D$58,IF($A10="N2O",About!$D$59,1))</f>
        <v>2.8327455392E-2</v>
      </c>
      <c r="I10">
        <f>SUMIFS('EPA Export Aggregation'!L:L,'EPA Export Aggregation'!$A:$A,$B10,'EPA Export Aggregation'!$D:$D,$A$1)*IF($A10="CH4",About!$D$58,IF($A10="N2O",About!$D$59,1))</f>
        <v>2.72448638512E-2</v>
      </c>
      <c r="J10">
        <f>SUMIFS('EPA Export Aggregation'!M:M,'EPA Export Aggregation'!$A:$A,$B10,'EPA Export Aggregation'!$D:$D,$A$1)*IF($A10="CH4",About!$D$58,IF($A10="N2O",About!$D$59,1))</f>
        <v>2.7940004164300002E-2</v>
      </c>
      <c r="K10">
        <f>SUMIFS('EPA Export Aggregation'!N:N,'EPA Export Aggregation'!$A:$A,$B10,'EPA Export Aggregation'!$D:$D,$A$1)*IF($A10="CH4",About!$D$58,IF($A10="N2O",About!$D$59,1))</f>
        <v>2.2807620716299999E-2</v>
      </c>
      <c r="L10">
        <f>SUMIFS('EPA Export Aggregation'!O:O,'EPA Export Aggregation'!$A:$A,$B10,'EPA Export Aggregation'!$D:$D,$A$1)*IF($A10="CH4",About!$D$58,IF($A10="N2O",About!$D$59,1))</f>
        <v>2.0959117232700001E-2</v>
      </c>
      <c r="M10">
        <f>SUMIFS('EPA Export Aggregation'!P:P,'EPA Export Aggregation'!$A:$A,$B10,'EPA Export Aggregation'!$D:$D,$A$1)*IF($A10="CH4",About!$D$58,IF($A10="N2O",About!$D$59,1))</f>
        <v>2.0221253586999999E-2</v>
      </c>
      <c r="N10">
        <f>SUMIFS('EPA Export Aggregation'!Q:Q,'EPA Export Aggregation'!$A:$A,$B10,'EPA Export Aggregation'!$D:$D,$A$1)*IF($A10="CH4",About!$D$58,IF($A10="N2O",About!$D$59,1))</f>
        <v>1.7521416715100002E-2</v>
      </c>
      <c r="O10">
        <f>SUMIFS('EPA Export Aggregation'!R:R,'EPA Export Aggregation'!$A:$A,$B10,'EPA Export Aggregation'!$D:$D,$A$1)*IF($A10="CH4",About!$D$58,IF($A10="N2O",About!$D$59,1))</f>
        <v>1.8423360642000002E-2</v>
      </c>
      <c r="P10">
        <f>SUMIFS('EPA Export Aggregation'!S:S,'EPA Export Aggregation'!$A:$A,$B10,'EPA Export Aggregation'!$D:$D,$A$1)*IF($A10="CH4",About!$D$58,IF($A10="N2O",About!$D$59,1))</f>
        <v>1.8557708422899999E-2</v>
      </c>
      <c r="Q10">
        <f>SUMIFS('EPA Export Aggregation'!T:T,'EPA Export Aggregation'!$A:$A,$B10,'EPA Export Aggregation'!$D:$D,$A$1)*IF($A10="CH4",About!$D$58,IF($A10="N2O",About!$D$59,1))</f>
        <v>1.8789588476900002E-2</v>
      </c>
      <c r="R10">
        <f>SUMIFS('EPA Export Aggregation'!U:U,'EPA Export Aggregation'!$A:$A,$B10,'EPA Export Aggregation'!$D:$D,$A$1)*IF($A10="CH4",About!$D$58,IF($A10="N2O",About!$D$59,1))</f>
        <v>1.6474341932300001E-2</v>
      </c>
      <c r="S10">
        <f>SUMIFS('EPA Export Aggregation'!V:V,'EPA Export Aggregation'!$A:$A,$B10,'EPA Export Aggregation'!$D:$D,$A$1)*IF($A10="CH4",About!$D$58,IF($A10="N2O",About!$D$59,1))</f>
        <v>1.5801363038200001E-2</v>
      </c>
      <c r="T10">
        <f>SUMIFS('EPA Export Aggregation'!W:W,'EPA Export Aggregation'!$A:$A,$B10,'EPA Export Aggregation'!$D:$D,$A$1)*IF($A10="CH4",About!$D$58,IF($A10="N2O",About!$D$59,1))</f>
        <v>1.69826941034E-2</v>
      </c>
      <c r="U10">
        <f>SUMIFS('EPA Export Aggregation'!X:X,'EPA Export Aggregation'!$A:$A,$B10,'EPA Export Aggregation'!$D:$D,$A$1)*IF($A10="CH4",About!$D$58,IF($A10="N2O",About!$D$59,1))</f>
        <v>1.7021694144499999E-2</v>
      </c>
      <c r="V10">
        <f>SUMIFS('EPA Export Aggregation'!Y:Y,'EPA Export Aggregation'!$A:$A,$B10,'EPA Export Aggregation'!$D:$D,$A$1)*IF($A10="CH4",About!$D$58,IF($A10="N2O",About!$D$59,1))</f>
        <v>1.8489656365499998E-2</v>
      </c>
      <c r="W10">
        <f>SUMIFS('EPA Export Aggregation'!Z:Z,'EPA Export Aggregation'!$A:$A,$B10,'EPA Export Aggregation'!$D:$D,$A$1)*IF($A10="CH4",About!$D$58,IF($A10="N2O",About!$D$59,1))</f>
        <v>1.9040873287899999E-2</v>
      </c>
      <c r="X10">
        <f>SUMIFS('EPA Export Aggregation'!AA:AA,'EPA Export Aggregation'!$A:$A,$B10,'EPA Export Aggregation'!$D:$D,$A$1)*IF($A10="CH4",About!$D$58,IF($A10="N2O",About!$D$59,1))</f>
        <v>1.9114236211300002E-2</v>
      </c>
      <c r="Y10">
        <f>SUMIFS('EPA Export Aggregation'!AB:AB,'EPA Export Aggregation'!$A:$A,$B10,'EPA Export Aggregation'!$D:$D,$A$1)*IF($A10="CH4",About!$D$58,IF($A10="N2O",About!$D$59,1))</f>
        <v>1.9847284526599999E-2</v>
      </c>
      <c r="Z10">
        <f>SUMIFS('EPA Export Aggregation'!AC:AC,'EPA Export Aggregation'!$A:$A,$B10,'EPA Export Aggregation'!$D:$D,$A$1)*IF($A10="CH4",About!$D$58,IF($A10="N2O",About!$D$59,1))</f>
        <v>2.0064429922299998E-2</v>
      </c>
      <c r="AA10">
        <f>SUMIFS('EPA Export Aggregation'!AD:AD,'EPA Export Aggregation'!$A:$A,$B10,'EPA Export Aggregation'!$D:$D,$A$1)*IF($A10="CH4",About!$D$58,IF($A10="N2O",About!$D$59,1))</f>
        <v>1.9593385149500001E-2</v>
      </c>
      <c r="AB10">
        <f>SUMIFS('EPA Export Aggregation'!AE:AE,'EPA Export Aggregation'!$A:$A,$B10,'EPA Export Aggregation'!$D:$D,$A$1)*IF($A10="CH4",About!$D$58,IF($A10="N2O",About!$D$59,1))</f>
        <v>2.1972109419200001E-2</v>
      </c>
      <c r="AC10">
        <f>SUMIFS('EPA Export Aggregation'!AF:AF,'EPA Export Aggregation'!$A:$A,$B10,'EPA Export Aggregation'!$D:$D,$A$1)*IF($A10="CH4",About!$D$58,IF($A10="N2O",About!$D$59,1))</f>
        <v>2.6785897064900002E-2</v>
      </c>
      <c r="AD10">
        <f>SUMIFS('EPA Export Aggregation'!AG:AG,'EPA Export Aggregation'!$A:$A,$B10,'EPA Export Aggregation'!$D:$D,$A$1)*IF($A10="CH4",About!$D$58,IF($A10="N2O",About!$D$59,1))</f>
        <v>3.4723424897399997E-2</v>
      </c>
      <c r="AE10">
        <f>SUMIFS('EPA Export Aggregation'!AH:AH,'EPA Export Aggregation'!$A:$A,$B10,'EPA Export Aggregation'!$D:$D,$A$1)*IF($A10="CH4",About!$D$58,IF($A10="N2O",About!$D$59,1))</f>
        <v>3.3056175696200001E-2</v>
      </c>
      <c r="AF10">
        <f>SUMIFS('EPA Export Aggregation'!AI:AI,'EPA Export Aggregation'!$A:$A,$B10,'EPA Export Aggregation'!$D:$D,$A$1)*IF($A10="CH4",About!$D$58,IF($A10="N2O",About!$D$59,1))</f>
        <v>5.0192762250600001E-2</v>
      </c>
      <c r="AG10">
        <f>SUMIFS('EPA Export Aggregation'!AJ:AJ,'EPA Export Aggregation'!$A:$A,$B10,'EPA Export Aggregation'!$D:$D,$A$1)*IF($A10="CH4",About!$D$58,IF($A10="N2O",About!$D$59,1))</f>
        <v>7.2937942468099995E-2</v>
      </c>
      <c r="AH10">
        <f>SUMIFS('EPA Export Aggregation'!AK:AK,'EPA Export Aggregation'!$A:$A,$B10,'EPA Export Aggregation'!$D:$D,$A$1)*IF($A10="CH4",About!$D$58,IF($A10="N2O",About!$D$59,1))</f>
        <v>3.9219621513700002E-2</v>
      </c>
    </row>
    <row r="11" spans="1:34" x14ac:dyDescent="0.25">
      <c r="A11" s="119" t="s">
        <v>479</v>
      </c>
      <c r="B11" s="120" t="s">
        <v>2003</v>
      </c>
      <c r="C11">
        <f>SUMIFS('EPA Export Aggregation'!F:F,'EPA Export Aggregation'!$A:$A,$B11,'EPA Export Aggregation'!$D:$D,$A$1)*IF($A11="CH4",About!$D$58,IF($A11="N2O",About!$D$59,1))</f>
        <v>1.1924662886152</v>
      </c>
      <c r="D11">
        <f>SUMIFS('EPA Export Aggregation'!G:G,'EPA Export Aggregation'!$A:$A,$B11,'EPA Export Aggregation'!$D:$D,$A$1)*IF($A11="CH4",About!$D$58,IF($A11="N2O",About!$D$59,1))</f>
        <v>1.1993852126410001</v>
      </c>
      <c r="E11">
        <f>SUMIFS('EPA Export Aggregation'!H:H,'EPA Export Aggregation'!$A:$A,$B11,'EPA Export Aggregation'!$D:$D,$A$1)*IF($A11="CH4",About!$D$58,IF($A11="N2O",About!$D$59,1))</f>
        <v>1.2560166775738</v>
      </c>
      <c r="F11">
        <f>SUMIFS('EPA Export Aggregation'!I:I,'EPA Export Aggregation'!$A:$A,$B11,'EPA Export Aggregation'!$D:$D,$A$1)*IF($A11="CH4",About!$D$58,IF($A11="N2O",About!$D$59,1))</f>
        <v>1.1811246185388</v>
      </c>
      <c r="G11">
        <f>SUMIFS('EPA Export Aggregation'!J:J,'EPA Export Aggregation'!$A:$A,$B11,'EPA Export Aggregation'!$D:$D,$A$1)*IF($A11="CH4",About!$D$58,IF($A11="N2O",About!$D$59,1))</f>
        <v>1.2133829400872</v>
      </c>
      <c r="H11">
        <f>SUMIFS('EPA Export Aggregation'!K:K,'EPA Export Aggregation'!$A:$A,$B11,'EPA Export Aggregation'!$D:$D,$A$1)*IF($A11="CH4",About!$D$58,IF($A11="N2O",About!$D$59,1))</f>
        <v>1.2200949914863</v>
      </c>
      <c r="I11">
        <f>SUMIFS('EPA Export Aggregation'!L:L,'EPA Export Aggregation'!$A:$A,$B11,'EPA Export Aggregation'!$D:$D,$A$1)*IF($A11="CH4",About!$D$58,IF($A11="N2O",About!$D$59,1))</f>
        <v>1.374642934693</v>
      </c>
      <c r="J11">
        <f>SUMIFS('EPA Export Aggregation'!M:M,'EPA Export Aggregation'!$A:$A,$B11,'EPA Export Aggregation'!$D:$D,$A$1)*IF($A11="CH4",About!$D$58,IF($A11="N2O",About!$D$59,1))</f>
        <v>1.2549724600570999</v>
      </c>
      <c r="K11">
        <f>SUMIFS('EPA Export Aggregation'!N:N,'EPA Export Aggregation'!$A:$A,$B11,'EPA Export Aggregation'!$D:$D,$A$1)*IF($A11="CH4",About!$D$58,IF($A11="N2O",About!$D$59,1))</f>
        <v>1.2872482605657001</v>
      </c>
      <c r="L11">
        <f>SUMIFS('EPA Export Aggregation'!O:O,'EPA Export Aggregation'!$A:$A,$B11,'EPA Export Aggregation'!$D:$D,$A$1)*IF($A11="CH4",About!$D$58,IF($A11="N2O",About!$D$59,1))</f>
        <v>1.3324460201167001</v>
      </c>
      <c r="M11">
        <f>SUMIFS('EPA Export Aggregation'!P:P,'EPA Export Aggregation'!$A:$A,$B11,'EPA Export Aggregation'!$D:$D,$A$1)*IF($A11="CH4",About!$D$58,IF($A11="N2O",About!$D$59,1))</f>
        <v>1.2924018749563</v>
      </c>
      <c r="N11">
        <f>SUMIFS('EPA Export Aggregation'!Q:Q,'EPA Export Aggregation'!$A:$A,$B11,'EPA Export Aggregation'!$D:$D,$A$1)*IF($A11="CH4",About!$D$58,IF($A11="N2O",About!$D$59,1))</f>
        <v>1.2991657846169999</v>
      </c>
      <c r="O11">
        <f>SUMIFS('EPA Export Aggregation'!R:R,'EPA Export Aggregation'!$A:$A,$B11,'EPA Export Aggregation'!$D:$D,$A$1)*IF($A11="CH4",About!$D$58,IF($A11="N2O",About!$D$59,1))</f>
        <v>1.3267103975259</v>
      </c>
      <c r="P11">
        <f>SUMIFS('EPA Export Aggregation'!S:S,'EPA Export Aggregation'!$A:$A,$B11,'EPA Export Aggregation'!$D:$D,$A$1)*IF($A11="CH4",About!$D$58,IF($A11="N2O",About!$D$59,1))</f>
        <v>1.3382210477889001</v>
      </c>
      <c r="Q11">
        <f>SUMIFS('EPA Export Aggregation'!T:T,'EPA Export Aggregation'!$A:$A,$B11,'EPA Export Aggregation'!$D:$D,$A$1)*IF($A11="CH4",About!$D$58,IF($A11="N2O",About!$D$59,1))</f>
        <v>1.380974402361</v>
      </c>
      <c r="R11">
        <f>SUMIFS('EPA Export Aggregation'!U:U,'EPA Export Aggregation'!$A:$A,$B11,'EPA Export Aggregation'!$D:$D,$A$1)*IF($A11="CH4",About!$D$58,IF($A11="N2O",About!$D$59,1))</f>
        <v>1.4157622414354001</v>
      </c>
      <c r="S11">
        <f>SUMIFS('EPA Export Aggregation'!V:V,'EPA Export Aggregation'!$A:$A,$B11,'EPA Export Aggregation'!$D:$D,$A$1)*IF($A11="CH4",About!$D$58,IF($A11="N2O",About!$D$59,1))</f>
        <v>1.3398886894432001</v>
      </c>
      <c r="T11">
        <f>SUMIFS('EPA Export Aggregation'!W:W,'EPA Export Aggregation'!$A:$A,$B11,'EPA Export Aggregation'!$D:$D,$A$1)*IF($A11="CH4",About!$D$58,IF($A11="N2O",About!$D$59,1))</f>
        <v>1.4927469551015999</v>
      </c>
      <c r="U11">
        <f>SUMIFS('EPA Export Aggregation'!X:X,'EPA Export Aggregation'!$A:$A,$B11,'EPA Export Aggregation'!$D:$D,$A$1)*IF($A11="CH4",About!$D$58,IF($A11="N2O",About!$D$59,1))</f>
        <v>1.2508986586883</v>
      </c>
      <c r="V11">
        <f>SUMIFS('EPA Export Aggregation'!Y:Y,'EPA Export Aggregation'!$A:$A,$B11,'EPA Export Aggregation'!$D:$D,$A$1)*IF($A11="CH4",About!$D$58,IF($A11="N2O",About!$D$59,1))</f>
        <v>0.69893572012250005</v>
      </c>
      <c r="W11">
        <f>SUMIFS('EPA Export Aggregation'!Z:Z,'EPA Export Aggregation'!$A:$A,$B11,'EPA Export Aggregation'!$D:$D,$A$1)*IF($A11="CH4",About!$D$58,IF($A11="N2O",About!$D$59,1))</f>
        <v>0.75443730185960001</v>
      </c>
      <c r="X11">
        <f>SUMIFS('EPA Export Aggregation'!AA:AA,'EPA Export Aggregation'!$A:$A,$B11,'EPA Export Aggregation'!$D:$D,$A$1)*IF($A11="CH4",About!$D$58,IF($A11="N2O",About!$D$59,1))</f>
        <v>0.78934790202049998</v>
      </c>
      <c r="Y11">
        <f>SUMIFS('EPA Export Aggregation'!AB:AB,'EPA Export Aggregation'!$A:$A,$B11,'EPA Export Aggregation'!$D:$D,$A$1)*IF($A11="CH4",About!$D$58,IF($A11="N2O",About!$D$59,1))</f>
        <v>0.56718520112649995</v>
      </c>
      <c r="Z11">
        <f>SUMIFS('EPA Export Aggregation'!AC:AC,'EPA Export Aggregation'!$A:$A,$B11,'EPA Export Aggregation'!$D:$D,$A$1)*IF($A11="CH4",About!$D$58,IF($A11="N2O",About!$D$59,1))</f>
        <v>0.44800341794479998</v>
      </c>
      <c r="AA11">
        <f>SUMIFS('EPA Export Aggregation'!AD:AD,'EPA Export Aggregation'!$A:$A,$B11,'EPA Export Aggregation'!$D:$D,$A$1)*IF($A11="CH4",About!$D$58,IF($A11="N2O",About!$D$59,1))</f>
        <v>0.42892478111940002</v>
      </c>
      <c r="AB11">
        <f>SUMIFS('EPA Export Aggregation'!AE:AE,'EPA Export Aggregation'!$A:$A,$B11,'EPA Export Aggregation'!$D:$D,$A$1)*IF($A11="CH4",About!$D$58,IF($A11="N2O",About!$D$59,1))</f>
        <v>0.83118100866129996</v>
      </c>
      <c r="AC11">
        <f>SUMIFS('EPA Export Aggregation'!AF:AF,'EPA Export Aggregation'!$A:$A,$B11,'EPA Export Aggregation'!$D:$D,$A$1)*IF($A11="CH4",About!$D$58,IF($A11="N2O",About!$D$59,1))</f>
        <v>0.91563910729690001</v>
      </c>
      <c r="AD11">
        <f>SUMIFS('EPA Export Aggregation'!AG:AG,'EPA Export Aggregation'!$A:$A,$B11,'EPA Export Aggregation'!$D:$D,$A$1)*IF($A11="CH4",About!$D$58,IF($A11="N2O",About!$D$59,1))</f>
        <v>0.83335101691360003</v>
      </c>
      <c r="AE11">
        <f>SUMIFS('EPA Export Aggregation'!AH:AH,'EPA Export Aggregation'!$A:$A,$B11,'EPA Export Aggregation'!$D:$D,$A$1)*IF($A11="CH4",About!$D$58,IF($A11="N2O",About!$D$59,1))</f>
        <v>0.67325155970359996</v>
      </c>
      <c r="AF11">
        <f>SUMIFS('EPA Export Aggregation'!AI:AI,'EPA Export Aggregation'!$A:$A,$B11,'EPA Export Aggregation'!$D:$D,$A$1)*IF($A11="CH4",About!$D$58,IF($A11="N2O",About!$D$59,1))</f>
        <v>0.63678964931460003</v>
      </c>
      <c r="AG11">
        <f>SUMIFS('EPA Export Aggregation'!AJ:AJ,'EPA Export Aggregation'!$A:$A,$B11,'EPA Export Aggregation'!$D:$D,$A$1)*IF($A11="CH4",About!$D$58,IF($A11="N2O",About!$D$59,1))</f>
        <v>0.64946600857180004</v>
      </c>
      <c r="AH11">
        <f>SUMIFS('EPA Export Aggregation'!AK:AK,'EPA Export Aggregation'!$A:$A,$B11,'EPA Export Aggregation'!$D:$D,$A$1)*IF($A11="CH4",About!$D$58,IF($A11="N2O",About!$D$59,1))</f>
        <v>0.73360745421319995</v>
      </c>
    </row>
    <row r="12" spans="1:34" x14ac:dyDescent="0.25">
      <c r="A12" s="119" t="s">
        <v>479</v>
      </c>
      <c r="B12" s="120" t="s">
        <v>2004</v>
      </c>
      <c r="C12">
        <f>SUMIFS('EPA Export Aggregation'!F:F,'EPA Export Aggregation'!$A:$A,$B12,'EPA Export Aggregation'!$D:$D,$A$1)*IF($A12="CH4",About!$D$58,IF($A12="N2O",About!$D$59,1))</f>
        <v>0.1049046015693</v>
      </c>
      <c r="D12">
        <f>SUMIFS('EPA Export Aggregation'!G:G,'EPA Export Aggregation'!$A:$A,$B12,'EPA Export Aggregation'!$D:$D,$A$1)*IF($A12="CH4",About!$D$58,IF($A12="N2O",About!$D$59,1))</f>
        <v>0.10453385256809999</v>
      </c>
      <c r="E12">
        <f>SUMIFS('EPA Export Aggregation'!H:H,'EPA Export Aggregation'!$A:$A,$B12,'EPA Export Aggregation'!$D:$D,$A$1)*IF($A12="CH4",About!$D$58,IF($A12="N2O",About!$D$59,1))</f>
        <v>0.10824416791660001</v>
      </c>
      <c r="F12">
        <f>SUMIFS('EPA Export Aggregation'!I:I,'EPA Export Aggregation'!$A:$A,$B12,'EPA Export Aggregation'!$D:$D,$A$1)*IF($A12="CH4",About!$D$58,IF($A12="N2O",About!$D$59,1))</f>
        <v>0.1129023737319</v>
      </c>
      <c r="G12">
        <f>SUMIFS('EPA Export Aggregation'!J:J,'EPA Export Aggregation'!$A:$A,$B12,'EPA Export Aggregation'!$D:$D,$A$1)*IF($A12="CH4",About!$D$58,IF($A12="N2O",About!$D$59,1))</f>
        <v>0.1203963668573</v>
      </c>
      <c r="H12">
        <f>SUMIFS('EPA Export Aggregation'!K:K,'EPA Export Aggregation'!$A:$A,$B12,'EPA Export Aggregation'!$D:$D,$A$1)*IF($A12="CH4",About!$D$58,IF($A12="N2O",About!$D$59,1))</f>
        <v>0.13054326354410001</v>
      </c>
      <c r="I12">
        <f>SUMIFS('EPA Export Aggregation'!L:L,'EPA Export Aggregation'!$A:$A,$B12,'EPA Export Aggregation'!$D:$D,$A$1)*IF($A12="CH4",About!$D$58,IF($A12="N2O",About!$D$59,1))</f>
        <v>0.2709148019289</v>
      </c>
      <c r="J12">
        <f>SUMIFS('EPA Export Aggregation'!M:M,'EPA Export Aggregation'!$A:$A,$B12,'EPA Export Aggregation'!$D:$D,$A$1)*IF($A12="CH4",About!$D$58,IF($A12="N2O",About!$D$59,1))</f>
        <v>0.140916497734</v>
      </c>
      <c r="K12">
        <f>SUMIFS('EPA Export Aggregation'!N:N,'EPA Export Aggregation'!$A:$A,$B12,'EPA Export Aggregation'!$D:$D,$A$1)*IF($A12="CH4",About!$D$58,IF($A12="N2O",About!$D$59,1))</f>
        <v>0.14268518479629999</v>
      </c>
      <c r="L12">
        <f>SUMIFS('EPA Export Aggregation'!O:O,'EPA Export Aggregation'!$A:$A,$B12,'EPA Export Aggregation'!$D:$D,$A$1)*IF($A12="CH4",About!$D$58,IF($A12="N2O",About!$D$59,1))</f>
        <v>0.1383847050806</v>
      </c>
      <c r="M12">
        <f>SUMIFS('EPA Export Aggregation'!P:P,'EPA Export Aggregation'!$A:$A,$B12,'EPA Export Aggregation'!$D:$D,$A$1)*IF($A12="CH4",About!$D$58,IF($A12="N2O",About!$D$59,1))</f>
        <v>0.138597687415</v>
      </c>
      <c r="N12">
        <f>SUMIFS('EPA Export Aggregation'!Q:Q,'EPA Export Aggregation'!$A:$A,$B12,'EPA Export Aggregation'!$D:$D,$A$1)*IF($A12="CH4",About!$D$58,IF($A12="N2O",About!$D$59,1))</f>
        <v>0.13794711470679999</v>
      </c>
      <c r="O12">
        <f>SUMIFS('EPA Export Aggregation'!R:R,'EPA Export Aggregation'!$A:$A,$B12,'EPA Export Aggregation'!$D:$D,$A$1)*IF($A12="CH4",About!$D$58,IF($A12="N2O",About!$D$59,1))</f>
        <v>0.13748139797879999</v>
      </c>
      <c r="P12">
        <f>SUMIFS('EPA Export Aggregation'!S:S,'EPA Export Aggregation'!$A:$A,$B12,'EPA Export Aggregation'!$D:$D,$A$1)*IF($A12="CH4",About!$D$58,IF($A12="N2O",About!$D$59,1))</f>
        <v>0.15002289550629999</v>
      </c>
      <c r="Q12">
        <f>SUMIFS('EPA Export Aggregation'!T:T,'EPA Export Aggregation'!$A:$A,$B12,'EPA Export Aggregation'!$D:$D,$A$1)*IF($A12="CH4",About!$D$58,IF($A12="N2O",About!$D$59,1))</f>
        <v>0.16592525724070001</v>
      </c>
      <c r="R12">
        <f>SUMIFS('EPA Export Aggregation'!U:U,'EPA Export Aggregation'!$A:$A,$B12,'EPA Export Aggregation'!$D:$D,$A$1)*IF($A12="CH4",About!$D$58,IF($A12="N2O",About!$D$59,1))</f>
        <v>0.16035995844260001</v>
      </c>
      <c r="S12">
        <f>SUMIFS('EPA Export Aggregation'!V:V,'EPA Export Aggregation'!$A:$A,$B12,'EPA Export Aggregation'!$D:$D,$A$1)*IF($A12="CH4",About!$D$58,IF($A12="N2O",About!$D$59,1))</f>
        <v>0.17325369030330001</v>
      </c>
      <c r="T12">
        <f>SUMIFS('EPA Export Aggregation'!W:W,'EPA Export Aggregation'!$A:$A,$B12,'EPA Export Aggregation'!$D:$D,$A$1)*IF($A12="CH4",About!$D$58,IF($A12="N2O",About!$D$59,1))</f>
        <v>0.171024370318</v>
      </c>
      <c r="U12">
        <f>SUMIFS('EPA Export Aggregation'!X:X,'EPA Export Aggregation'!$A:$A,$B12,'EPA Export Aggregation'!$D:$D,$A$1)*IF($A12="CH4",About!$D$58,IF($A12="N2O",About!$D$59,1))</f>
        <v>0.16645052732999999</v>
      </c>
      <c r="V12">
        <f>SUMIFS('EPA Export Aggregation'!Y:Y,'EPA Export Aggregation'!$A:$A,$B12,'EPA Export Aggregation'!$D:$D,$A$1)*IF($A12="CH4",About!$D$58,IF($A12="N2O",About!$D$59,1))</f>
        <v>0</v>
      </c>
      <c r="W12">
        <f>SUMIFS('EPA Export Aggregation'!Z:Z,'EPA Export Aggregation'!$A:$A,$B12,'EPA Export Aggregation'!$D:$D,$A$1)*IF($A12="CH4",About!$D$58,IF($A12="N2O",About!$D$59,1))</f>
        <v>0</v>
      </c>
      <c r="X12">
        <f>SUMIFS('EPA Export Aggregation'!AA:AA,'EPA Export Aggregation'!$A:$A,$B12,'EPA Export Aggregation'!$D:$D,$A$1)*IF($A12="CH4",About!$D$58,IF($A12="N2O",About!$D$59,1))</f>
        <v>0</v>
      </c>
      <c r="Y12">
        <f>SUMIFS('EPA Export Aggregation'!AB:AB,'EPA Export Aggregation'!$A:$A,$B12,'EPA Export Aggregation'!$D:$D,$A$1)*IF($A12="CH4",About!$D$58,IF($A12="N2O",About!$D$59,1))</f>
        <v>0</v>
      </c>
      <c r="Z12">
        <f>SUMIFS('EPA Export Aggregation'!AC:AC,'EPA Export Aggregation'!$A:$A,$B12,'EPA Export Aggregation'!$D:$D,$A$1)*IF($A12="CH4",About!$D$58,IF($A12="N2O",About!$D$59,1))</f>
        <v>0</v>
      </c>
      <c r="AA12">
        <f>SUMIFS('EPA Export Aggregation'!AD:AD,'EPA Export Aggregation'!$A:$A,$B12,'EPA Export Aggregation'!$D:$D,$A$1)*IF($A12="CH4",About!$D$58,IF($A12="N2O",About!$D$59,1))</f>
        <v>0</v>
      </c>
      <c r="AB12">
        <f>SUMIFS('EPA Export Aggregation'!AE:AE,'EPA Export Aggregation'!$A:$A,$B12,'EPA Export Aggregation'!$D:$D,$A$1)*IF($A12="CH4",About!$D$58,IF($A12="N2O",About!$D$59,1))</f>
        <v>0</v>
      </c>
      <c r="AC12">
        <f>SUMIFS('EPA Export Aggregation'!AF:AF,'EPA Export Aggregation'!$A:$A,$B12,'EPA Export Aggregation'!$D:$D,$A$1)*IF($A12="CH4",About!$D$58,IF($A12="N2O",About!$D$59,1))</f>
        <v>0</v>
      </c>
      <c r="AD12">
        <f>SUMIFS('EPA Export Aggregation'!AG:AG,'EPA Export Aggregation'!$A:$A,$B12,'EPA Export Aggregation'!$D:$D,$A$1)*IF($A12="CH4",About!$D$58,IF($A12="N2O",About!$D$59,1))</f>
        <v>0</v>
      </c>
      <c r="AE12">
        <f>SUMIFS('EPA Export Aggregation'!AH:AH,'EPA Export Aggregation'!$A:$A,$B12,'EPA Export Aggregation'!$D:$D,$A$1)*IF($A12="CH4",About!$D$58,IF($A12="N2O",About!$D$59,1))</f>
        <v>0</v>
      </c>
      <c r="AF12">
        <f>SUMIFS('EPA Export Aggregation'!AI:AI,'EPA Export Aggregation'!$A:$A,$B12,'EPA Export Aggregation'!$D:$D,$A$1)*IF($A12="CH4",About!$D$58,IF($A12="N2O",About!$D$59,1))</f>
        <v>0</v>
      </c>
      <c r="AG12">
        <f>SUMIFS('EPA Export Aggregation'!AJ:AJ,'EPA Export Aggregation'!$A:$A,$B12,'EPA Export Aggregation'!$D:$D,$A$1)*IF($A12="CH4",About!$D$58,IF($A12="N2O",About!$D$59,1))</f>
        <v>0</v>
      </c>
      <c r="AH12">
        <f>SUMIFS('EPA Export Aggregation'!AK:AK,'EPA Export Aggregation'!$A:$A,$B12,'EPA Export Aggregation'!$D:$D,$A$1)*IF($A12="CH4",About!$D$58,IF($A12="N2O",About!$D$59,1))</f>
        <v>0</v>
      </c>
    </row>
    <row r="13" spans="1:34" x14ac:dyDescent="0.25">
      <c r="A13" s="119" t="s">
        <v>479</v>
      </c>
      <c r="B13" s="120" t="s">
        <v>2005</v>
      </c>
      <c r="C13">
        <f>SUMIFS('EPA Export Aggregation'!F:F,'EPA Export Aggregation'!$A:$A,$B13,'EPA Export Aggregation'!$D:$D,$A$1)*IF($A13="CH4",About!$D$58,IF($A13="N2O",About!$D$59,1))</f>
        <v>0.13666693550440001</v>
      </c>
      <c r="D13">
        <f>SUMIFS('EPA Export Aggregation'!G:G,'EPA Export Aggregation'!$A:$A,$B13,'EPA Export Aggregation'!$D:$D,$A$1)*IF($A13="CH4",About!$D$58,IF($A13="N2O",About!$D$59,1))</f>
        <v>0.12267073372079999</v>
      </c>
      <c r="E13">
        <f>SUMIFS('EPA Export Aggregation'!H:H,'EPA Export Aggregation'!$A:$A,$B13,'EPA Export Aggregation'!$D:$D,$A$1)*IF($A13="CH4",About!$D$58,IF($A13="N2O",About!$D$59,1))</f>
        <v>0.1210220260153</v>
      </c>
      <c r="F13">
        <f>SUMIFS('EPA Export Aggregation'!I:I,'EPA Export Aggregation'!$A:$A,$B13,'EPA Export Aggregation'!$D:$D,$A$1)*IF($A13="CH4",About!$D$58,IF($A13="N2O",About!$D$59,1))</f>
        <v>0.1124326662139</v>
      </c>
      <c r="G13">
        <f>SUMIFS('EPA Export Aggregation'!J:J,'EPA Export Aggregation'!$A:$A,$B13,'EPA Export Aggregation'!$D:$D,$A$1)*IF($A13="CH4",About!$D$58,IF($A13="N2O",About!$D$59,1))</f>
        <v>0.1182223147401</v>
      </c>
      <c r="H13">
        <f>SUMIFS('EPA Export Aggregation'!K:K,'EPA Export Aggregation'!$A:$A,$B13,'EPA Export Aggregation'!$D:$D,$A$1)*IF($A13="CH4",About!$D$58,IF($A13="N2O",About!$D$59,1))</f>
        <v>0.15907314061780001</v>
      </c>
      <c r="I13">
        <f>SUMIFS('EPA Export Aggregation'!L:L,'EPA Export Aggregation'!$A:$A,$B13,'EPA Export Aggregation'!$D:$D,$A$1)*IF($A13="CH4",About!$D$58,IF($A13="N2O",About!$D$59,1))</f>
        <v>0.1718269615395</v>
      </c>
      <c r="J13">
        <f>SUMIFS('EPA Export Aggregation'!M:M,'EPA Export Aggregation'!$A:$A,$B13,'EPA Export Aggregation'!$D:$D,$A$1)*IF($A13="CH4",About!$D$58,IF($A13="N2O",About!$D$59,1))</f>
        <v>0.16551359510120001</v>
      </c>
      <c r="K13">
        <f>SUMIFS('EPA Export Aggregation'!N:N,'EPA Export Aggregation'!$A:$A,$B13,'EPA Export Aggregation'!$D:$D,$A$1)*IF($A13="CH4",About!$D$58,IF($A13="N2O",About!$D$59,1))</f>
        <v>0.1681568014415</v>
      </c>
      <c r="L13">
        <f>SUMIFS('EPA Export Aggregation'!O:O,'EPA Export Aggregation'!$A:$A,$B13,'EPA Export Aggregation'!$D:$D,$A$1)*IF($A13="CH4",About!$D$58,IF($A13="N2O",About!$D$59,1))</f>
        <v>0.1843272612886</v>
      </c>
      <c r="M13">
        <f>SUMIFS('EPA Export Aggregation'!P:P,'EPA Export Aggregation'!$A:$A,$B13,'EPA Export Aggregation'!$D:$D,$A$1)*IF($A13="CH4",About!$D$58,IF($A13="N2O",About!$D$59,1))</f>
        <v>0.1225888933134</v>
      </c>
      <c r="N13">
        <f>SUMIFS('EPA Export Aggregation'!Q:Q,'EPA Export Aggregation'!$A:$A,$B13,'EPA Export Aggregation'!$D:$D,$A$1)*IF($A13="CH4",About!$D$58,IF($A13="N2O",About!$D$59,1))</f>
        <v>0.12669930714880001</v>
      </c>
      <c r="O13">
        <f>SUMIFS('EPA Export Aggregation'!R:R,'EPA Export Aggregation'!$A:$A,$B13,'EPA Export Aggregation'!$D:$D,$A$1)*IF($A13="CH4",About!$D$58,IF($A13="N2O",About!$D$59,1))</f>
        <v>0.1324672931334</v>
      </c>
      <c r="P13">
        <f>SUMIFS('EPA Export Aggregation'!S:S,'EPA Export Aggregation'!$A:$A,$B13,'EPA Export Aggregation'!$D:$D,$A$1)*IF($A13="CH4",About!$D$58,IF($A13="N2O",About!$D$59,1))</f>
        <v>0.1024834690219</v>
      </c>
      <c r="Q13">
        <f>SUMIFS('EPA Export Aggregation'!T:T,'EPA Export Aggregation'!$A:$A,$B13,'EPA Export Aggregation'!$D:$D,$A$1)*IF($A13="CH4",About!$D$58,IF($A13="N2O",About!$D$59,1))</f>
        <v>0.14041663290420001</v>
      </c>
      <c r="R13">
        <f>SUMIFS('EPA Export Aggregation'!U:U,'EPA Export Aggregation'!$A:$A,$B13,'EPA Export Aggregation'!$D:$D,$A$1)*IF($A13="CH4",About!$D$58,IF($A13="N2O",About!$D$59,1))</f>
        <v>0.15625242200850001</v>
      </c>
      <c r="S13">
        <f>SUMIFS('EPA Export Aggregation'!V:V,'EPA Export Aggregation'!$A:$A,$B13,'EPA Export Aggregation'!$D:$D,$A$1)*IF($A13="CH4",About!$D$58,IF($A13="N2O",About!$D$59,1))</f>
        <v>0.1791494283326</v>
      </c>
      <c r="T13">
        <f>SUMIFS('EPA Export Aggregation'!W:W,'EPA Export Aggregation'!$A:$A,$B13,'EPA Export Aggregation'!$D:$D,$A$1)*IF($A13="CH4",About!$D$58,IF($A13="N2O",About!$D$59,1))</f>
        <v>0.1643276905536</v>
      </c>
      <c r="U13">
        <f>SUMIFS('EPA Export Aggregation'!X:X,'EPA Export Aggregation'!$A:$A,$B13,'EPA Export Aggregation'!$D:$D,$A$1)*IF($A13="CH4",About!$D$58,IF($A13="N2O",About!$D$59,1))</f>
        <v>0.13967580125519999</v>
      </c>
      <c r="V13">
        <f>SUMIFS('EPA Export Aggregation'!Y:Y,'EPA Export Aggregation'!$A:$A,$B13,'EPA Export Aggregation'!$D:$D,$A$1)*IF($A13="CH4",About!$D$58,IF($A13="N2O",About!$D$59,1))</f>
        <v>0.17976089899379999</v>
      </c>
      <c r="W13">
        <f>SUMIFS('EPA Export Aggregation'!Z:Z,'EPA Export Aggregation'!$A:$A,$B13,'EPA Export Aggregation'!$D:$D,$A$1)*IF($A13="CH4",About!$D$58,IF($A13="N2O",About!$D$59,1))</f>
        <v>0.21981225349520001</v>
      </c>
      <c r="X13">
        <f>SUMIFS('EPA Export Aggregation'!AA:AA,'EPA Export Aggregation'!$A:$A,$B13,'EPA Export Aggregation'!$D:$D,$A$1)*IF($A13="CH4",About!$D$58,IF($A13="N2O",About!$D$59,1))</f>
        <v>0.2007051280289</v>
      </c>
      <c r="Y13">
        <f>SUMIFS('EPA Export Aggregation'!AB:AB,'EPA Export Aggregation'!$A:$A,$B13,'EPA Export Aggregation'!$D:$D,$A$1)*IF($A13="CH4",About!$D$58,IF($A13="N2O",About!$D$59,1))</f>
        <v>0.18384881649279999</v>
      </c>
      <c r="Z13">
        <f>SUMIFS('EPA Export Aggregation'!AC:AC,'EPA Export Aggregation'!$A:$A,$B13,'EPA Export Aggregation'!$D:$D,$A$1)*IF($A13="CH4",About!$D$58,IF($A13="N2O",About!$D$59,1))</f>
        <v>0.22372339941710001</v>
      </c>
      <c r="AA13">
        <f>SUMIFS('EPA Export Aggregation'!AD:AD,'EPA Export Aggregation'!$A:$A,$B13,'EPA Export Aggregation'!$D:$D,$A$1)*IF($A13="CH4",About!$D$58,IF($A13="N2O",About!$D$59,1))</f>
        <v>0.25748526251179998</v>
      </c>
      <c r="AB13">
        <f>SUMIFS('EPA Export Aggregation'!AE:AE,'EPA Export Aggregation'!$A:$A,$B13,'EPA Export Aggregation'!$D:$D,$A$1)*IF($A13="CH4",About!$D$58,IF($A13="N2O",About!$D$59,1))</f>
        <v>0.24734906535010001</v>
      </c>
      <c r="AC13">
        <f>SUMIFS('EPA Export Aggregation'!AF:AF,'EPA Export Aggregation'!$A:$A,$B13,'EPA Export Aggregation'!$D:$D,$A$1)*IF($A13="CH4",About!$D$58,IF($A13="N2O",About!$D$59,1))</f>
        <v>0.2195901114114</v>
      </c>
      <c r="AD13">
        <f>SUMIFS('EPA Export Aggregation'!AG:AG,'EPA Export Aggregation'!$A:$A,$B13,'EPA Export Aggregation'!$D:$D,$A$1)*IF($A13="CH4",About!$D$58,IF($A13="N2O",About!$D$59,1))</f>
        <v>0.1999441666101</v>
      </c>
      <c r="AE13">
        <f>SUMIFS('EPA Export Aggregation'!AH:AH,'EPA Export Aggregation'!$A:$A,$B13,'EPA Export Aggregation'!$D:$D,$A$1)*IF($A13="CH4",About!$D$58,IF($A13="N2O",About!$D$59,1))</f>
        <v>0.14903882702570001</v>
      </c>
      <c r="AF13">
        <f>SUMIFS('EPA Export Aggregation'!AI:AI,'EPA Export Aggregation'!$A:$A,$B13,'EPA Export Aggregation'!$D:$D,$A$1)*IF($A13="CH4",About!$D$58,IF($A13="N2O",About!$D$59,1))</f>
        <v>0.1707942122919</v>
      </c>
      <c r="AG13">
        <f>SUMIFS('EPA Export Aggregation'!AJ:AJ,'EPA Export Aggregation'!$A:$A,$B13,'EPA Export Aggregation'!$D:$D,$A$1)*IF($A13="CH4",About!$D$58,IF($A13="N2O",About!$D$59,1))</f>
        <v>0.1700526263355</v>
      </c>
      <c r="AH13">
        <f>SUMIFS('EPA Export Aggregation'!AK:AK,'EPA Export Aggregation'!$A:$A,$B13,'EPA Export Aggregation'!$D:$D,$A$1)*IF($A13="CH4",About!$D$58,IF($A13="N2O",About!$D$59,1))</f>
        <v>0.16128780836949999</v>
      </c>
    </row>
    <row r="14" spans="1:34" x14ac:dyDescent="0.25">
      <c r="A14" s="119" t="s">
        <v>479</v>
      </c>
      <c r="B14" s="120" t="s">
        <v>2006</v>
      </c>
      <c r="C14">
        <f>SUMIFS('EPA Export Aggregation'!F:F,'EPA Export Aggregation'!$A:$A,$B14,'EPA Export Aggregation'!$D:$D,$A$1)*IF($A14="CH4",About!$D$58,IF($A14="N2O",About!$D$59,1))</f>
        <v>0.18247064896849999</v>
      </c>
      <c r="D14">
        <f>SUMIFS('EPA Export Aggregation'!G:G,'EPA Export Aggregation'!$A:$A,$B14,'EPA Export Aggregation'!$D:$D,$A$1)*IF($A14="CH4",About!$D$58,IF($A14="N2O",About!$D$59,1))</f>
        <v>0.17327561847119999</v>
      </c>
      <c r="E14">
        <f>SUMIFS('EPA Export Aggregation'!H:H,'EPA Export Aggregation'!$A:$A,$B14,'EPA Export Aggregation'!$D:$D,$A$1)*IF($A14="CH4",About!$D$58,IF($A14="N2O",About!$D$59,1))</f>
        <v>0.17515501728399999</v>
      </c>
      <c r="F14">
        <f>SUMIFS('EPA Export Aggregation'!I:I,'EPA Export Aggregation'!$A:$A,$B14,'EPA Export Aggregation'!$D:$D,$A$1)*IF($A14="CH4",About!$D$58,IF($A14="N2O",About!$D$59,1))</f>
        <v>0.17488198433650001</v>
      </c>
      <c r="G14">
        <f>SUMIFS('EPA Export Aggregation'!J:J,'EPA Export Aggregation'!$A:$A,$B14,'EPA Export Aggregation'!$D:$D,$A$1)*IF($A14="CH4",About!$D$58,IF($A14="N2O",About!$D$59,1))</f>
        <v>0.18033745013560001</v>
      </c>
      <c r="H14">
        <f>SUMIFS('EPA Export Aggregation'!K:K,'EPA Export Aggregation'!$A:$A,$B14,'EPA Export Aggregation'!$D:$D,$A$1)*IF($A14="CH4",About!$D$58,IF($A14="N2O",About!$D$59,1))</f>
        <v>0.17156409172600001</v>
      </c>
      <c r="I14">
        <f>SUMIFS('EPA Export Aggregation'!L:L,'EPA Export Aggregation'!$A:$A,$B14,'EPA Export Aggregation'!$D:$D,$A$1)*IF($A14="CH4",About!$D$58,IF($A14="N2O",About!$D$59,1))</f>
        <v>0.16904227707540001</v>
      </c>
      <c r="J14">
        <f>SUMIFS('EPA Export Aggregation'!M:M,'EPA Export Aggregation'!$A:$A,$B14,'EPA Export Aggregation'!$D:$D,$A$1)*IF($A14="CH4",About!$D$58,IF($A14="N2O",About!$D$59,1))</f>
        <v>0.17628650289530001</v>
      </c>
      <c r="K14">
        <f>SUMIFS('EPA Export Aggregation'!N:N,'EPA Export Aggregation'!$A:$A,$B14,'EPA Export Aggregation'!$D:$D,$A$1)*IF($A14="CH4",About!$D$58,IF($A14="N2O",About!$D$59,1))</f>
        <v>0.1731911700529</v>
      </c>
      <c r="L14">
        <f>SUMIFS('EPA Export Aggregation'!O:O,'EPA Export Aggregation'!$A:$A,$B14,'EPA Export Aggregation'!$D:$D,$A$1)*IF($A14="CH4",About!$D$58,IF($A14="N2O",About!$D$59,1))</f>
        <v>0.16680566709780001</v>
      </c>
      <c r="M14">
        <f>SUMIFS('EPA Export Aggregation'!P:P,'EPA Export Aggregation'!$A:$A,$B14,'EPA Export Aggregation'!$D:$D,$A$1)*IF($A14="CH4",About!$D$58,IF($A14="N2O",About!$D$59,1))</f>
        <v>0.14788707660469999</v>
      </c>
      <c r="N14">
        <f>SUMIFS('EPA Export Aggregation'!Q:Q,'EPA Export Aggregation'!$A:$A,$B14,'EPA Export Aggregation'!$D:$D,$A$1)*IF($A14="CH4",About!$D$58,IF($A14="N2O",About!$D$59,1))</f>
        <v>0.13909704003170001</v>
      </c>
      <c r="O14">
        <f>SUMIFS('EPA Export Aggregation'!R:R,'EPA Export Aggregation'!$A:$A,$B14,'EPA Export Aggregation'!$D:$D,$A$1)*IF($A14="CH4",About!$D$58,IF($A14="N2O",About!$D$59,1))</f>
        <v>0.13506725793259999</v>
      </c>
      <c r="P14">
        <f>SUMIFS('EPA Export Aggregation'!S:S,'EPA Export Aggregation'!$A:$A,$B14,'EPA Export Aggregation'!$D:$D,$A$1)*IF($A14="CH4",About!$D$58,IF($A14="N2O",About!$D$59,1))</f>
        <v>0.1296833570365</v>
      </c>
      <c r="Q14">
        <f>SUMIFS('EPA Export Aggregation'!T:T,'EPA Export Aggregation'!$A:$A,$B14,'EPA Export Aggregation'!$D:$D,$A$1)*IF($A14="CH4",About!$D$58,IF($A14="N2O",About!$D$59,1))</f>
        <v>0.12745932986629999</v>
      </c>
      <c r="R14">
        <f>SUMIFS('EPA Export Aggregation'!U:U,'EPA Export Aggregation'!$A:$A,$B14,'EPA Export Aggregation'!$D:$D,$A$1)*IF($A14="CH4",About!$D$58,IF($A14="N2O",About!$D$59,1))</f>
        <v>0.1225605254402</v>
      </c>
      <c r="S14">
        <f>SUMIFS('EPA Export Aggregation'!V:V,'EPA Export Aggregation'!$A:$A,$B14,'EPA Export Aggregation'!$D:$D,$A$1)*IF($A14="CH4",About!$D$58,IF($A14="N2O",About!$D$59,1))</f>
        <v>0.1199121772894</v>
      </c>
      <c r="T14">
        <f>SUMIFS('EPA Export Aggregation'!W:W,'EPA Export Aggregation'!$A:$A,$B14,'EPA Export Aggregation'!$D:$D,$A$1)*IF($A14="CH4",About!$D$58,IF($A14="N2O",About!$D$59,1))</f>
        <v>0.1151609650158</v>
      </c>
      <c r="U14">
        <f>SUMIFS('EPA Export Aggregation'!X:X,'EPA Export Aggregation'!$A:$A,$B14,'EPA Export Aggregation'!$D:$D,$A$1)*IF($A14="CH4",About!$D$58,IF($A14="N2O",About!$D$59,1))</f>
        <v>0.1070404335419</v>
      </c>
      <c r="V14">
        <f>SUMIFS('EPA Export Aggregation'!Y:Y,'EPA Export Aggregation'!$A:$A,$B14,'EPA Export Aggregation'!$D:$D,$A$1)*IF($A14="CH4",About!$D$58,IF($A14="N2O",About!$D$59,1))</f>
        <v>9.2086492465999994E-2</v>
      </c>
      <c r="W14">
        <f>SUMIFS('EPA Export Aggregation'!Z:Z,'EPA Export Aggregation'!$A:$A,$B14,'EPA Export Aggregation'!$D:$D,$A$1)*IF($A14="CH4",About!$D$58,IF($A14="N2O",About!$D$59,1))</f>
        <v>0.10944496995230001</v>
      </c>
      <c r="X14">
        <f>SUMIFS('EPA Export Aggregation'!AA:AA,'EPA Export Aggregation'!$A:$A,$B14,'EPA Export Aggregation'!$D:$D,$A$1)*IF($A14="CH4",About!$D$58,IF($A14="N2O",About!$D$59,1))</f>
        <v>0.10445432085380001</v>
      </c>
      <c r="Y14">
        <f>SUMIFS('EPA Export Aggregation'!AB:AB,'EPA Export Aggregation'!$A:$A,$B14,'EPA Export Aggregation'!$D:$D,$A$1)*IF($A14="CH4",About!$D$58,IF($A14="N2O",About!$D$59,1))</f>
        <v>0.10217891417240001</v>
      </c>
      <c r="Z14">
        <f>SUMIFS('EPA Export Aggregation'!AC:AC,'EPA Export Aggregation'!$A:$A,$B14,'EPA Export Aggregation'!$D:$D,$A$1)*IF($A14="CH4",About!$D$58,IF($A14="N2O",About!$D$59,1))</f>
        <v>0.1036657741083</v>
      </c>
      <c r="AA14">
        <f>SUMIFS('EPA Export Aggregation'!AD:AD,'EPA Export Aggregation'!$A:$A,$B14,'EPA Export Aggregation'!$D:$D,$A$1)*IF($A14="CH4",About!$D$58,IF($A14="N2O",About!$D$59,1))</f>
        <v>0.1004079800563</v>
      </c>
      <c r="AB14">
        <f>SUMIFS('EPA Export Aggregation'!AE:AE,'EPA Export Aggregation'!$A:$A,$B14,'EPA Export Aggregation'!$D:$D,$A$1)*IF($A14="CH4",About!$D$58,IF($A14="N2O",About!$D$59,1))</f>
        <v>9.0309666998100002E-2</v>
      </c>
      <c r="AC14">
        <f>SUMIFS('EPA Export Aggregation'!AF:AF,'EPA Export Aggregation'!$A:$A,$B14,'EPA Export Aggregation'!$D:$D,$A$1)*IF($A14="CH4",About!$D$58,IF($A14="N2O",About!$D$59,1))</f>
        <v>0.11982596513389999</v>
      </c>
      <c r="AD14">
        <f>SUMIFS('EPA Export Aggregation'!AG:AG,'EPA Export Aggregation'!$A:$A,$B14,'EPA Export Aggregation'!$D:$D,$A$1)*IF($A14="CH4",About!$D$58,IF($A14="N2O",About!$D$59,1))</f>
        <v>0.10846558533340001</v>
      </c>
      <c r="AE14">
        <f>SUMIFS('EPA Export Aggregation'!AH:AH,'EPA Export Aggregation'!$A:$A,$B14,'EPA Export Aggregation'!$D:$D,$A$1)*IF($A14="CH4",About!$D$58,IF($A14="N2O",About!$D$59,1))</f>
        <v>0.13137024063319999</v>
      </c>
      <c r="AF14">
        <f>SUMIFS('EPA Export Aggregation'!AI:AI,'EPA Export Aggregation'!$A:$A,$B14,'EPA Export Aggregation'!$D:$D,$A$1)*IF($A14="CH4",About!$D$58,IF($A14="N2O",About!$D$59,1))</f>
        <v>0.1156605385818</v>
      </c>
      <c r="AG14">
        <f>SUMIFS('EPA Export Aggregation'!AJ:AJ,'EPA Export Aggregation'!$A:$A,$B14,'EPA Export Aggregation'!$D:$D,$A$1)*IF($A14="CH4",About!$D$58,IF($A14="N2O",About!$D$59,1))</f>
        <v>0.1081294580197</v>
      </c>
      <c r="AH14">
        <f>SUMIFS('EPA Export Aggregation'!AK:AK,'EPA Export Aggregation'!$A:$A,$B14,'EPA Export Aggregation'!$D:$D,$A$1)*IF($A14="CH4",About!$D$58,IF($A14="N2O",About!$D$59,1))</f>
        <v>0.1204703961074</v>
      </c>
    </row>
    <row r="15" spans="1:34" x14ac:dyDescent="0.25">
      <c r="A15" s="119" t="s">
        <v>479</v>
      </c>
      <c r="B15" s="120" t="s">
        <v>2007</v>
      </c>
      <c r="C15" s="121">
        <f>SUMIFS('EPA Export Aggregation'!F:F,'EPA Export Aggregation'!$A:$A,$B15,'EPA Export Aggregation'!$D:$D,$A$1)*IF($A15="CH4",About!$D$58,IF($A15="N2O",About!$D$59,1))</f>
        <v>0</v>
      </c>
      <c r="D15" s="121">
        <f>SUMIFS('EPA Export Aggregation'!G:G,'EPA Export Aggregation'!$A:$A,$B15,'EPA Export Aggregation'!$D:$D,$A$1)*IF($A15="CH4",About!$D$58,IF($A15="N2O",About!$D$59,1))</f>
        <v>0</v>
      </c>
      <c r="E15" s="121">
        <f>SUMIFS('EPA Export Aggregation'!H:H,'EPA Export Aggregation'!$A:$A,$B15,'EPA Export Aggregation'!$D:$D,$A$1)*IF($A15="CH4",About!$D$58,IF($A15="N2O",About!$D$59,1))</f>
        <v>0</v>
      </c>
      <c r="F15" s="121">
        <f>SUMIFS('EPA Export Aggregation'!I:I,'EPA Export Aggregation'!$A:$A,$B15,'EPA Export Aggregation'!$D:$D,$A$1)*IF($A15="CH4",About!$D$58,IF($A15="N2O",About!$D$59,1))</f>
        <v>0</v>
      </c>
      <c r="G15" s="121">
        <f>SUMIFS('EPA Export Aggregation'!J:J,'EPA Export Aggregation'!$A:$A,$B15,'EPA Export Aggregation'!$D:$D,$A$1)*IF($A15="CH4",About!$D$58,IF($A15="N2O",About!$D$59,1))</f>
        <v>0</v>
      </c>
      <c r="H15" s="121">
        <f>SUMIFS('EPA Export Aggregation'!K:K,'EPA Export Aggregation'!$A:$A,$B15,'EPA Export Aggregation'!$D:$D,$A$1)*IF($A15="CH4",About!$D$58,IF($A15="N2O",About!$D$59,1))</f>
        <v>0</v>
      </c>
      <c r="I15" s="121">
        <f>SUMIFS('EPA Export Aggregation'!L:L,'EPA Export Aggregation'!$A:$A,$B15,'EPA Export Aggregation'!$D:$D,$A$1)*IF($A15="CH4",About!$D$58,IF($A15="N2O",About!$D$59,1))</f>
        <v>0</v>
      </c>
      <c r="J15" s="121">
        <f>SUMIFS('EPA Export Aggregation'!M:M,'EPA Export Aggregation'!$A:$A,$B15,'EPA Export Aggregation'!$D:$D,$A$1)*IF($A15="CH4",About!$D$58,IF($A15="N2O",About!$D$59,1))</f>
        <v>0</v>
      </c>
      <c r="K15" s="121">
        <f>SUMIFS('EPA Export Aggregation'!N:N,'EPA Export Aggregation'!$A:$A,$B15,'EPA Export Aggregation'!$D:$D,$A$1)*IF($A15="CH4",About!$D$58,IF($A15="N2O",About!$D$59,1))</f>
        <v>0</v>
      </c>
      <c r="L15" s="121">
        <f>SUMIFS('EPA Export Aggregation'!O:O,'EPA Export Aggregation'!$A:$A,$B15,'EPA Export Aggregation'!$D:$D,$A$1)*IF($A15="CH4",About!$D$58,IF($A15="N2O",About!$D$59,1))</f>
        <v>0</v>
      </c>
      <c r="M15" s="121">
        <f>SUMIFS('EPA Export Aggregation'!P:P,'EPA Export Aggregation'!$A:$A,$B15,'EPA Export Aggregation'!$D:$D,$A$1)*IF($A15="CH4",About!$D$58,IF($A15="N2O",About!$D$59,1))</f>
        <v>0</v>
      </c>
      <c r="N15" s="121">
        <f>SUMIFS('EPA Export Aggregation'!Q:Q,'EPA Export Aggregation'!$A:$A,$B15,'EPA Export Aggregation'!$D:$D,$A$1)*IF($A15="CH4",About!$D$58,IF($A15="N2O",About!$D$59,1))</f>
        <v>0</v>
      </c>
      <c r="O15" s="121">
        <f>SUMIFS('EPA Export Aggregation'!R:R,'EPA Export Aggregation'!$A:$A,$B15,'EPA Export Aggregation'!$D:$D,$A$1)*IF($A15="CH4",About!$D$58,IF($A15="N2O",About!$D$59,1))</f>
        <v>0</v>
      </c>
      <c r="P15" s="121">
        <f>SUMIFS('EPA Export Aggregation'!S:S,'EPA Export Aggregation'!$A:$A,$B15,'EPA Export Aggregation'!$D:$D,$A$1)*IF($A15="CH4",About!$D$58,IF($A15="N2O",About!$D$59,1))</f>
        <v>0</v>
      </c>
      <c r="Q15" s="121">
        <f>SUMIFS('EPA Export Aggregation'!T:T,'EPA Export Aggregation'!$A:$A,$B15,'EPA Export Aggregation'!$D:$D,$A$1)*IF($A15="CH4",About!$D$58,IF($A15="N2O",About!$D$59,1))</f>
        <v>0</v>
      </c>
      <c r="R15" s="121">
        <f>SUMIFS('EPA Export Aggregation'!U:U,'EPA Export Aggregation'!$A:$A,$B15,'EPA Export Aggregation'!$D:$D,$A$1)*IF($A15="CH4",About!$D$58,IF($A15="N2O",About!$D$59,1))</f>
        <v>0</v>
      </c>
      <c r="S15" s="121">
        <f>SUMIFS('EPA Export Aggregation'!V:V,'EPA Export Aggregation'!$A:$A,$B15,'EPA Export Aggregation'!$D:$D,$A$1)*IF($A15="CH4",About!$D$58,IF($A15="N2O",About!$D$59,1))</f>
        <v>0</v>
      </c>
      <c r="T15" s="121">
        <f>SUMIFS('EPA Export Aggregation'!W:W,'EPA Export Aggregation'!$A:$A,$B15,'EPA Export Aggregation'!$D:$D,$A$1)*IF($A15="CH4",About!$D$58,IF($A15="N2O",About!$D$59,1))</f>
        <v>0</v>
      </c>
      <c r="U15" s="121">
        <f>SUMIFS('EPA Export Aggregation'!X:X,'EPA Export Aggregation'!$A:$A,$B15,'EPA Export Aggregation'!$D:$D,$A$1)*IF($A15="CH4",About!$D$58,IF($A15="N2O",About!$D$59,1))</f>
        <v>0</v>
      </c>
      <c r="V15" s="121">
        <f>SUMIFS('EPA Export Aggregation'!Y:Y,'EPA Export Aggregation'!$A:$A,$B15,'EPA Export Aggregation'!$D:$D,$A$1)*IF($A15="CH4",About!$D$58,IF($A15="N2O",About!$D$59,1))</f>
        <v>0</v>
      </c>
      <c r="W15" s="121">
        <f>SUMIFS('EPA Export Aggregation'!Z:Z,'EPA Export Aggregation'!$A:$A,$B15,'EPA Export Aggregation'!$D:$D,$A$1)*IF($A15="CH4",About!$D$58,IF($A15="N2O",About!$D$59,1))</f>
        <v>0</v>
      </c>
      <c r="X15" s="121">
        <f>SUMIFS('EPA Export Aggregation'!AA:AA,'EPA Export Aggregation'!$A:$A,$B15,'EPA Export Aggregation'!$D:$D,$A$1)*IF($A15="CH4",About!$D$58,IF($A15="N2O",About!$D$59,1))</f>
        <v>0</v>
      </c>
      <c r="Y15" s="121">
        <f>SUMIFS('EPA Export Aggregation'!AB:AB,'EPA Export Aggregation'!$A:$A,$B15,'EPA Export Aggregation'!$D:$D,$A$1)*IF($A15="CH4",About!$D$58,IF($A15="N2O",About!$D$59,1))</f>
        <v>0</v>
      </c>
      <c r="Z15" s="121">
        <f>SUMIFS('EPA Export Aggregation'!AC:AC,'EPA Export Aggregation'!$A:$A,$B15,'EPA Export Aggregation'!$D:$D,$A$1)*IF($A15="CH4",About!$D$58,IF($A15="N2O",About!$D$59,1))</f>
        <v>0</v>
      </c>
      <c r="AA15" s="121">
        <f>SUMIFS('EPA Export Aggregation'!AD:AD,'EPA Export Aggregation'!$A:$A,$B15,'EPA Export Aggregation'!$D:$D,$A$1)*IF($A15="CH4",About!$D$58,IF($A15="N2O",About!$D$59,1))</f>
        <v>0</v>
      </c>
      <c r="AB15" s="121">
        <f>SUMIFS('EPA Export Aggregation'!AE:AE,'EPA Export Aggregation'!$A:$A,$B15,'EPA Export Aggregation'!$D:$D,$A$1)*IF($A15="CH4",About!$D$58,IF($A15="N2O",About!$D$59,1))</f>
        <v>0</v>
      </c>
      <c r="AC15" s="121">
        <f>SUMIFS('EPA Export Aggregation'!AF:AF,'EPA Export Aggregation'!$A:$A,$B15,'EPA Export Aggregation'!$D:$D,$A$1)*IF($A15="CH4",About!$D$58,IF($A15="N2O",About!$D$59,1))</f>
        <v>0</v>
      </c>
      <c r="AD15" s="121">
        <f>SUMIFS('EPA Export Aggregation'!AG:AG,'EPA Export Aggregation'!$A:$A,$B15,'EPA Export Aggregation'!$D:$D,$A$1)*IF($A15="CH4",About!$D$58,IF($A15="N2O",About!$D$59,1))</f>
        <v>0</v>
      </c>
      <c r="AE15" s="121">
        <f>SUMIFS('EPA Export Aggregation'!AH:AH,'EPA Export Aggregation'!$A:$A,$B15,'EPA Export Aggregation'!$D:$D,$A$1)*IF($A15="CH4",About!$D$58,IF($A15="N2O",About!$D$59,1))</f>
        <v>0</v>
      </c>
      <c r="AF15" s="121">
        <f>SUMIFS('EPA Export Aggregation'!AI:AI,'EPA Export Aggregation'!$A:$A,$B15,'EPA Export Aggregation'!$D:$D,$A$1)*IF($A15="CH4",About!$D$58,IF($A15="N2O",About!$D$59,1))</f>
        <v>0</v>
      </c>
      <c r="AG15" s="121">
        <f>SUMIFS('EPA Export Aggregation'!AJ:AJ,'EPA Export Aggregation'!$A:$A,$B15,'EPA Export Aggregation'!$D:$D,$A$1)*IF($A15="CH4",About!$D$58,IF($A15="N2O",About!$D$59,1))</f>
        <v>0</v>
      </c>
      <c r="AH15" s="121">
        <f>SUMIFS('EPA Export Aggregation'!AK:AK,'EPA Export Aggregation'!$A:$A,$B15,'EPA Export Aggregation'!$D:$D,$A$1)*IF($A15="CH4",About!$D$58,IF($A15="N2O",About!$D$59,1))</f>
        <v>0</v>
      </c>
    </row>
    <row r="16" spans="1:34" x14ac:dyDescent="0.25">
      <c r="A16" s="119" t="s">
        <v>479</v>
      </c>
      <c r="B16" s="120" t="s">
        <v>2008</v>
      </c>
      <c r="C16">
        <f>SUMIFS('EPA Export Aggregation'!F:F,'EPA Export Aggregation'!$A:$A,$B16,'EPA Export Aggregation'!$D:$D,$A$1)*IF($A16="CH4",About!$D$58,IF($A16="N2O",About!$D$59,1))</f>
        <v>6.6503665001099999E-2</v>
      </c>
      <c r="D16">
        <f>SUMIFS('EPA Export Aggregation'!G:G,'EPA Export Aggregation'!$A:$A,$B16,'EPA Export Aggregation'!$D:$D,$A$1)*IF($A16="CH4",About!$D$58,IF($A16="N2O",About!$D$59,1))</f>
        <v>6.6176266790800006E-2</v>
      </c>
      <c r="E16">
        <f>SUMIFS('EPA Export Aggregation'!H:H,'EPA Export Aggregation'!$A:$A,$B16,'EPA Export Aggregation'!$D:$D,$A$1)*IF($A16="CH4",About!$D$58,IF($A16="N2O",About!$D$59,1))</f>
        <v>6.5683363670600001E-2</v>
      </c>
      <c r="F16">
        <f>SUMIFS('EPA Export Aggregation'!I:I,'EPA Export Aggregation'!$A:$A,$B16,'EPA Export Aggregation'!$D:$D,$A$1)*IF($A16="CH4",About!$D$58,IF($A16="N2O",About!$D$59,1))</f>
        <v>6.5785609683299995E-2</v>
      </c>
      <c r="G16">
        <f>SUMIFS('EPA Export Aggregation'!J:J,'EPA Export Aggregation'!$A:$A,$B16,'EPA Export Aggregation'!$D:$D,$A$1)*IF($A16="CH4",About!$D$58,IF($A16="N2O",About!$D$59,1))</f>
        <v>6.5846067552099999E-2</v>
      </c>
      <c r="H16">
        <f>SUMIFS('EPA Export Aggregation'!K:K,'EPA Export Aggregation'!$A:$A,$B16,'EPA Export Aggregation'!$D:$D,$A$1)*IF($A16="CH4",About!$D$58,IF($A16="N2O",About!$D$59,1))</f>
        <v>6.5636147036E-2</v>
      </c>
      <c r="I16">
        <f>SUMIFS('EPA Export Aggregation'!L:L,'EPA Export Aggregation'!$A:$A,$B16,'EPA Export Aggregation'!$D:$D,$A$1)*IF($A16="CH4",About!$D$58,IF($A16="N2O",About!$D$59,1))</f>
        <v>6.5759285099299999E-2</v>
      </c>
      <c r="J16">
        <f>SUMIFS('EPA Export Aggregation'!M:M,'EPA Export Aggregation'!$A:$A,$B16,'EPA Export Aggregation'!$D:$D,$A$1)*IF($A16="CH4",About!$D$58,IF($A16="N2O",About!$D$59,1))</f>
        <v>6.5351164206500001E-2</v>
      </c>
      <c r="K16">
        <f>SUMIFS('EPA Export Aggregation'!N:N,'EPA Export Aggregation'!$A:$A,$B16,'EPA Export Aggregation'!$D:$D,$A$1)*IF($A16="CH4",About!$D$58,IF($A16="N2O",About!$D$59,1))</f>
        <v>6.4923809208700001E-2</v>
      </c>
      <c r="L16">
        <f>SUMIFS('EPA Export Aggregation'!O:O,'EPA Export Aggregation'!$A:$A,$B16,'EPA Export Aggregation'!$D:$D,$A$1)*IF($A16="CH4",About!$D$58,IF($A16="N2O",About!$D$59,1))</f>
        <v>6.4550362497300007E-2</v>
      </c>
      <c r="M16">
        <f>SUMIFS('EPA Export Aggregation'!P:P,'EPA Export Aggregation'!$A:$A,$B16,'EPA Export Aggregation'!$D:$D,$A$1)*IF($A16="CH4",About!$D$58,IF($A16="N2O",About!$D$59,1))</f>
        <v>6.4171558041600005E-2</v>
      </c>
      <c r="N16">
        <f>SUMIFS('EPA Export Aggregation'!Q:Q,'EPA Export Aggregation'!$A:$A,$B16,'EPA Export Aggregation'!$D:$D,$A$1)*IF($A16="CH4",About!$D$58,IF($A16="N2O",About!$D$59,1))</f>
        <v>3.8587142781199998E-2</v>
      </c>
      <c r="O16">
        <f>SUMIFS('EPA Export Aggregation'!R:R,'EPA Export Aggregation'!$A:$A,$B16,'EPA Export Aggregation'!$D:$D,$A$1)*IF($A16="CH4",About!$D$58,IF($A16="N2O",About!$D$59,1))</f>
        <v>4.49462749794E-2</v>
      </c>
      <c r="P16">
        <f>SUMIFS('EPA Export Aggregation'!S:S,'EPA Export Aggregation'!$A:$A,$B16,'EPA Export Aggregation'!$D:$D,$A$1)*IF($A16="CH4",About!$D$58,IF($A16="N2O",About!$D$59,1))</f>
        <v>5.8219146019000002E-2</v>
      </c>
      <c r="Q16">
        <f>SUMIFS('EPA Export Aggregation'!T:T,'EPA Export Aggregation'!$A:$A,$B16,'EPA Export Aggregation'!$D:$D,$A$1)*IF($A16="CH4",About!$D$58,IF($A16="N2O",About!$D$59,1))</f>
        <v>5.3379517778700002E-2</v>
      </c>
      <c r="R16">
        <f>SUMIFS('EPA Export Aggregation'!U:U,'EPA Export Aggregation'!$A:$A,$B16,'EPA Export Aggregation'!$D:$D,$A$1)*IF($A16="CH4",About!$D$58,IF($A16="N2O",About!$D$59,1))</f>
        <v>5.7839535692400003E-2</v>
      </c>
      <c r="S16">
        <f>SUMIFS('EPA Export Aggregation'!V:V,'EPA Export Aggregation'!$A:$A,$B16,'EPA Export Aggregation'!$D:$D,$A$1)*IF($A16="CH4",About!$D$58,IF($A16="N2O",About!$D$59,1))</f>
        <v>7.3468002762200002E-2</v>
      </c>
      <c r="T16">
        <f>SUMIFS('EPA Export Aggregation'!W:W,'EPA Export Aggregation'!$A:$A,$B16,'EPA Export Aggregation'!$D:$D,$A$1)*IF($A16="CH4",About!$D$58,IF($A16="N2O",About!$D$59,1))</f>
        <v>7.98883980952E-2</v>
      </c>
      <c r="U16">
        <f>SUMIFS('EPA Export Aggregation'!X:X,'EPA Export Aggregation'!$A:$A,$B16,'EPA Export Aggregation'!$D:$D,$A$1)*IF($A16="CH4",About!$D$58,IF($A16="N2O",About!$D$59,1))</f>
        <v>7.5825680296099998E-2</v>
      </c>
      <c r="V16">
        <f>SUMIFS('EPA Export Aggregation'!Y:Y,'EPA Export Aggregation'!$A:$A,$B16,'EPA Export Aggregation'!$D:$D,$A$1)*IF($A16="CH4",About!$D$58,IF($A16="N2O",About!$D$59,1))</f>
        <v>7.3874483256500006E-2</v>
      </c>
      <c r="W16">
        <f>SUMIFS('EPA Export Aggregation'!Z:Z,'EPA Export Aggregation'!$A:$A,$B16,'EPA Export Aggregation'!$D:$D,$A$1)*IF($A16="CH4",About!$D$58,IF($A16="N2O",About!$D$59,1))</f>
        <v>0.18128777201269999</v>
      </c>
      <c r="X16">
        <f>SUMIFS('EPA Export Aggregation'!AA:AA,'EPA Export Aggregation'!$A:$A,$B16,'EPA Export Aggregation'!$D:$D,$A$1)*IF($A16="CH4",About!$D$58,IF($A16="N2O",About!$D$59,1))</f>
        <v>0.166448248025</v>
      </c>
      <c r="Y16">
        <f>SUMIFS('EPA Export Aggregation'!AB:AB,'EPA Export Aggregation'!$A:$A,$B16,'EPA Export Aggregation'!$D:$D,$A$1)*IF($A16="CH4",About!$D$58,IF($A16="N2O",About!$D$59,1))</f>
        <v>0.1628786988159</v>
      </c>
      <c r="Z16">
        <f>SUMIFS('EPA Export Aggregation'!AC:AC,'EPA Export Aggregation'!$A:$A,$B16,'EPA Export Aggregation'!$D:$D,$A$1)*IF($A16="CH4",About!$D$58,IF($A16="N2O",About!$D$59,1))</f>
        <v>0.16873582976179999</v>
      </c>
      <c r="AA16">
        <f>SUMIFS('EPA Export Aggregation'!AD:AD,'EPA Export Aggregation'!$A:$A,$B16,'EPA Export Aggregation'!$D:$D,$A$1)*IF($A16="CH4",About!$D$58,IF($A16="N2O",About!$D$59,1))</f>
        <v>0.1787524384417</v>
      </c>
      <c r="AB16">
        <f>SUMIFS('EPA Export Aggregation'!AE:AE,'EPA Export Aggregation'!$A:$A,$B16,'EPA Export Aggregation'!$D:$D,$A$1)*IF($A16="CH4",About!$D$58,IF($A16="N2O",About!$D$59,1))</f>
        <v>0.19571170281479999</v>
      </c>
      <c r="AC16">
        <f>SUMIFS('EPA Export Aggregation'!AF:AF,'EPA Export Aggregation'!$A:$A,$B16,'EPA Export Aggregation'!$D:$D,$A$1)*IF($A16="CH4",About!$D$58,IF($A16="N2O",About!$D$59,1))</f>
        <v>0.1820146112263</v>
      </c>
      <c r="AD16">
        <f>SUMIFS('EPA Export Aggregation'!AG:AG,'EPA Export Aggregation'!$A:$A,$B16,'EPA Export Aggregation'!$D:$D,$A$1)*IF($A16="CH4",About!$D$58,IF($A16="N2O",About!$D$59,1))</f>
        <v>0.178003241822</v>
      </c>
      <c r="AE16">
        <f>SUMIFS('EPA Export Aggregation'!AH:AH,'EPA Export Aggregation'!$A:$A,$B16,'EPA Export Aggregation'!$D:$D,$A$1)*IF($A16="CH4",About!$D$58,IF($A16="N2O",About!$D$59,1))</f>
        <v>0.1590546877083</v>
      </c>
      <c r="AF16">
        <f>SUMIFS('EPA Export Aggregation'!AI:AI,'EPA Export Aggregation'!$A:$A,$B16,'EPA Export Aggregation'!$D:$D,$A$1)*IF($A16="CH4",About!$D$58,IF($A16="N2O",About!$D$59,1))</f>
        <v>0.185864991334</v>
      </c>
      <c r="AG16">
        <f>SUMIFS('EPA Export Aggregation'!AJ:AJ,'EPA Export Aggregation'!$A:$A,$B16,'EPA Export Aggregation'!$D:$D,$A$1)*IF($A16="CH4",About!$D$58,IF($A16="N2O",About!$D$59,1))</f>
        <v>0.18959095559020001</v>
      </c>
      <c r="AH16">
        <f>SUMIFS('EPA Export Aggregation'!AK:AK,'EPA Export Aggregation'!$A:$A,$B16,'EPA Export Aggregation'!$D:$D,$A$1)*IF($A16="CH4",About!$D$58,IF($A16="N2O",About!$D$59,1))</f>
        <v>0.18844999135320001</v>
      </c>
    </row>
    <row r="17" spans="1:34" x14ac:dyDescent="0.25">
      <c r="A17" s="119" t="s">
        <v>479</v>
      </c>
      <c r="B17" s="120" t="s">
        <v>2009</v>
      </c>
      <c r="C17">
        <f>SUMIFS('EPA Export Aggregation'!F:F,'EPA Export Aggregation'!$A:$A,$B17,'EPA Export Aggregation'!$D:$D,$A$1)*IF($A17="CH4",About!$D$58,IF($A17="N2O",About!$D$59,1))</f>
        <v>0.1240446950595</v>
      </c>
      <c r="D17">
        <f>SUMIFS('EPA Export Aggregation'!G:G,'EPA Export Aggregation'!$A:$A,$B17,'EPA Export Aggregation'!$D:$D,$A$1)*IF($A17="CH4",About!$D$58,IF($A17="N2O",About!$D$59,1))</f>
        <v>0.11834819464809999</v>
      </c>
      <c r="E17">
        <f>SUMIFS('EPA Export Aggregation'!H:H,'EPA Export Aggregation'!$A:$A,$B17,'EPA Export Aggregation'!$D:$D,$A$1)*IF($A17="CH4",About!$D$58,IF($A17="N2O",About!$D$59,1))</f>
        <v>0.11651717877660001</v>
      </c>
      <c r="F17">
        <f>SUMIFS('EPA Export Aggregation'!I:I,'EPA Export Aggregation'!$A:$A,$B17,'EPA Export Aggregation'!$D:$D,$A$1)*IF($A17="CH4",About!$D$58,IF($A17="N2O",About!$D$59,1))</f>
        <v>0.1209591009929</v>
      </c>
      <c r="G17">
        <f>SUMIFS('EPA Export Aggregation'!J:J,'EPA Export Aggregation'!$A:$A,$B17,'EPA Export Aggregation'!$D:$D,$A$1)*IF($A17="CH4",About!$D$58,IF($A17="N2O",About!$D$59,1))</f>
        <v>0.1331621676076</v>
      </c>
      <c r="H17">
        <f>SUMIFS('EPA Export Aggregation'!K:K,'EPA Export Aggregation'!$A:$A,$B17,'EPA Export Aggregation'!$D:$D,$A$1)*IF($A17="CH4",About!$D$58,IF($A17="N2O",About!$D$59,1))</f>
        <v>6.54246626282E-2</v>
      </c>
      <c r="I17">
        <f>SUMIFS('EPA Export Aggregation'!L:L,'EPA Export Aggregation'!$A:$A,$B17,'EPA Export Aggregation'!$D:$D,$A$1)*IF($A17="CH4",About!$D$58,IF($A17="N2O",About!$D$59,1))</f>
        <v>6.5126516571099996E-2</v>
      </c>
      <c r="J17">
        <f>SUMIFS('EPA Export Aggregation'!M:M,'EPA Export Aggregation'!$A:$A,$B17,'EPA Export Aggregation'!$D:$D,$A$1)*IF($A17="CH4",About!$D$58,IF($A17="N2O",About!$D$59,1))</f>
        <v>0</v>
      </c>
      <c r="K17">
        <f>SUMIFS('EPA Export Aggregation'!N:N,'EPA Export Aggregation'!$A:$A,$B17,'EPA Export Aggregation'!$D:$D,$A$1)*IF($A17="CH4",About!$D$58,IF($A17="N2O",About!$D$59,1))</f>
        <v>6.06598928824E-2</v>
      </c>
      <c r="L17">
        <f>SUMIFS('EPA Export Aggregation'!O:O,'EPA Export Aggregation'!$A:$A,$B17,'EPA Export Aggregation'!$D:$D,$A$1)*IF($A17="CH4",About!$D$58,IF($A17="N2O",About!$D$59,1))</f>
        <v>0.1246575028212</v>
      </c>
      <c r="M17">
        <f>SUMIFS('EPA Export Aggregation'!P:P,'EPA Export Aggregation'!$A:$A,$B17,'EPA Export Aggregation'!$D:$D,$A$1)*IF($A17="CH4",About!$D$58,IF($A17="N2O",About!$D$59,1))</f>
        <v>7.0996241801599996E-2</v>
      </c>
      <c r="N17">
        <f>SUMIFS('EPA Export Aggregation'!Q:Q,'EPA Export Aggregation'!$A:$A,$B17,'EPA Export Aggregation'!$D:$D,$A$1)*IF($A17="CH4",About!$D$58,IF($A17="N2O",About!$D$59,1))</f>
        <v>3.2771731361100002E-2</v>
      </c>
      <c r="O17">
        <f>SUMIFS('EPA Export Aggregation'!R:R,'EPA Export Aggregation'!$A:$A,$B17,'EPA Export Aggregation'!$D:$D,$A$1)*IF($A17="CH4",About!$D$58,IF($A17="N2O",About!$D$59,1))</f>
        <v>0</v>
      </c>
      <c r="P17">
        <f>SUMIFS('EPA Export Aggregation'!S:S,'EPA Export Aggregation'!$A:$A,$B17,'EPA Export Aggregation'!$D:$D,$A$1)*IF($A17="CH4",About!$D$58,IF($A17="N2O",About!$D$59,1))</f>
        <v>0</v>
      </c>
      <c r="Q17">
        <f>SUMIFS('EPA Export Aggregation'!T:T,'EPA Export Aggregation'!$A:$A,$B17,'EPA Export Aggregation'!$D:$D,$A$1)*IF($A17="CH4",About!$D$58,IF($A17="N2O",About!$D$59,1))</f>
        <v>0</v>
      </c>
      <c r="R17">
        <f>SUMIFS('EPA Export Aggregation'!U:U,'EPA Export Aggregation'!$A:$A,$B17,'EPA Export Aggregation'!$D:$D,$A$1)*IF($A17="CH4",About!$D$58,IF($A17="N2O",About!$D$59,1))</f>
        <v>0</v>
      </c>
      <c r="S17">
        <f>SUMIFS('EPA Export Aggregation'!V:V,'EPA Export Aggregation'!$A:$A,$B17,'EPA Export Aggregation'!$D:$D,$A$1)*IF($A17="CH4",About!$D$58,IF($A17="N2O",About!$D$59,1))</f>
        <v>0</v>
      </c>
      <c r="T17">
        <f>SUMIFS('EPA Export Aggregation'!W:W,'EPA Export Aggregation'!$A:$A,$B17,'EPA Export Aggregation'!$D:$D,$A$1)*IF($A17="CH4",About!$D$58,IF($A17="N2O",About!$D$59,1))</f>
        <v>0</v>
      </c>
      <c r="U17">
        <f>SUMIFS('EPA Export Aggregation'!X:X,'EPA Export Aggregation'!$A:$A,$B17,'EPA Export Aggregation'!$D:$D,$A$1)*IF($A17="CH4",About!$D$58,IF($A17="N2O",About!$D$59,1))</f>
        <v>0</v>
      </c>
      <c r="V17">
        <f>SUMIFS('EPA Export Aggregation'!Y:Y,'EPA Export Aggregation'!$A:$A,$B17,'EPA Export Aggregation'!$D:$D,$A$1)*IF($A17="CH4",About!$D$58,IF($A17="N2O",About!$D$59,1))</f>
        <v>0</v>
      </c>
      <c r="W17">
        <f>SUMIFS('EPA Export Aggregation'!Z:Z,'EPA Export Aggregation'!$A:$A,$B17,'EPA Export Aggregation'!$D:$D,$A$1)*IF($A17="CH4",About!$D$58,IF($A17="N2O",About!$D$59,1))</f>
        <v>0</v>
      </c>
      <c r="X17">
        <f>SUMIFS('EPA Export Aggregation'!AA:AA,'EPA Export Aggregation'!$A:$A,$B17,'EPA Export Aggregation'!$D:$D,$A$1)*IF($A17="CH4",About!$D$58,IF($A17="N2O",About!$D$59,1))</f>
        <v>0</v>
      </c>
      <c r="Y17">
        <f>SUMIFS('EPA Export Aggregation'!AB:AB,'EPA Export Aggregation'!$A:$A,$B17,'EPA Export Aggregation'!$D:$D,$A$1)*IF($A17="CH4",About!$D$58,IF($A17="N2O",About!$D$59,1))</f>
        <v>5.5253119999999998E-6</v>
      </c>
      <c r="Z17">
        <f>SUMIFS('EPA Export Aggregation'!AC:AC,'EPA Export Aggregation'!$A:$A,$B17,'EPA Export Aggregation'!$D:$D,$A$1)*IF($A17="CH4",About!$D$58,IF($A17="N2O",About!$D$59,1))</f>
        <v>0</v>
      </c>
      <c r="AA17">
        <f>SUMIFS('EPA Export Aggregation'!AD:AD,'EPA Export Aggregation'!$A:$A,$B17,'EPA Export Aggregation'!$D:$D,$A$1)*IF($A17="CH4",About!$D$58,IF($A17="N2O",About!$D$59,1))</f>
        <v>0</v>
      </c>
      <c r="AB17">
        <f>SUMIFS('EPA Export Aggregation'!AE:AE,'EPA Export Aggregation'!$A:$A,$B17,'EPA Export Aggregation'!$D:$D,$A$1)*IF($A17="CH4",About!$D$58,IF($A17="N2O",About!$D$59,1))</f>
        <v>0</v>
      </c>
      <c r="AC17">
        <f>SUMIFS('EPA Export Aggregation'!AF:AF,'EPA Export Aggregation'!$A:$A,$B17,'EPA Export Aggregation'!$D:$D,$A$1)*IF($A17="CH4",About!$D$58,IF($A17="N2O",About!$D$59,1))</f>
        <v>0</v>
      </c>
      <c r="AD17">
        <f>SUMIFS('EPA Export Aggregation'!AG:AG,'EPA Export Aggregation'!$A:$A,$B17,'EPA Export Aggregation'!$D:$D,$A$1)*IF($A17="CH4",About!$D$58,IF($A17="N2O",About!$D$59,1))</f>
        <v>0</v>
      </c>
      <c r="AE17">
        <f>SUMIFS('EPA Export Aggregation'!AH:AH,'EPA Export Aggregation'!$A:$A,$B17,'EPA Export Aggregation'!$D:$D,$A$1)*IF($A17="CH4",About!$D$58,IF($A17="N2O",About!$D$59,1))</f>
        <v>0</v>
      </c>
      <c r="AF17">
        <f>SUMIFS('EPA Export Aggregation'!AI:AI,'EPA Export Aggregation'!$A:$A,$B17,'EPA Export Aggregation'!$D:$D,$A$1)*IF($A17="CH4",About!$D$58,IF($A17="N2O",About!$D$59,1))</f>
        <v>0</v>
      </c>
      <c r="AG17">
        <f>SUMIFS('EPA Export Aggregation'!AJ:AJ,'EPA Export Aggregation'!$A:$A,$B17,'EPA Export Aggregation'!$D:$D,$A$1)*IF($A17="CH4",About!$D$58,IF($A17="N2O",About!$D$59,1))</f>
        <v>0</v>
      </c>
      <c r="AH17">
        <f>SUMIFS('EPA Export Aggregation'!AK:AK,'EPA Export Aggregation'!$A:$A,$B17,'EPA Export Aggregation'!$D:$D,$A$1)*IF($A17="CH4",About!$D$58,IF($A17="N2O",About!$D$59,1))</f>
        <v>0</v>
      </c>
    </row>
    <row r="18" spans="1:34" x14ac:dyDescent="0.25">
      <c r="A18" s="119" t="s">
        <v>479</v>
      </c>
      <c r="B18" s="120" t="s">
        <v>2010</v>
      </c>
      <c r="C18" s="121">
        <f>SUMIFS('EPA Export Aggregation'!F:F,'EPA Export Aggregation'!$A:$A,$B18,'EPA Export Aggregation'!$D:$D,$A$1)*IF($A18="CH4",About!$D$58,IF($A18="N2O",About!$D$59,1))</f>
        <v>0</v>
      </c>
      <c r="D18" s="121">
        <f>SUMIFS('EPA Export Aggregation'!G:G,'EPA Export Aggregation'!$A:$A,$B18,'EPA Export Aggregation'!$D:$D,$A$1)*IF($A18="CH4",About!$D$58,IF($A18="N2O",About!$D$59,1))</f>
        <v>0</v>
      </c>
      <c r="E18" s="121">
        <f>SUMIFS('EPA Export Aggregation'!H:H,'EPA Export Aggregation'!$A:$A,$B18,'EPA Export Aggregation'!$D:$D,$A$1)*IF($A18="CH4",About!$D$58,IF($A18="N2O",About!$D$59,1))</f>
        <v>0</v>
      </c>
      <c r="F18" s="121">
        <f>SUMIFS('EPA Export Aggregation'!I:I,'EPA Export Aggregation'!$A:$A,$B18,'EPA Export Aggregation'!$D:$D,$A$1)*IF($A18="CH4",About!$D$58,IF($A18="N2O",About!$D$59,1))</f>
        <v>0</v>
      </c>
      <c r="G18" s="121">
        <f>SUMIFS('EPA Export Aggregation'!J:J,'EPA Export Aggregation'!$A:$A,$B18,'EPA Export Aggregation'!$D:$D,$A$1)*IF($A18="CH4",About!$D$58,IF($A18="N2O",About!$D$59,1))</f>
        <v>0</v>
      </c>
      <c r="H18" s="121">
        <f>SUMIFS('EPA Export Aggregation'!K:K,'EPA Export Aggregation'!$A:$A,$B18,'EPA Export Aggregation'!$D:$D,$A$1)*IF($A18="CH4",About!$D$58,IF($A18="N2O",About!$D$59,1))</f>
        <v>0</v>
      </c>
      <c r="I18" s="121">
        <f>SUMIFS('EPA Export Aggregation'!L:L,'EPA Export Aggregation'!$A:$A,$B18,'EPA Export Aggregation'!$D:$D,$A$1)*IF($A18="CH4",About!$D$58,IF($A18="N2O",About!$D$59,1))</f>
        <v>0</v>
      </c>
      <c r="J18" s="121">
        <f>SUMIFS('EPA Export Aggregation'!M:M,'EPA Export Aggregation'!$A:$A,$B18,'EPA Export Aggregation'!$D:$D,$A$1)*IF($A18="CH4",About!$D$58,IF($A18="N2O",About!$D$59,1))</f>
        <v>0</v>
      </c>
      <c r="K18" s="121">
        <f>SUMIFS('EPA Export Aggregation'!N:N,'EPA Export Aggregation'!$A:$A,$B18,'EPA Export Aggregation'!$D:$D,$A$1)*IF($A18="CH4",About!$D$58,IF($A18="N2O",About!$D$59,1))</f>
        <v>0</v>
      </c>
      <c r="L18" s="121">
        <f>SUMIFS('EPA Export Aggregation'!O:O,'EPA Export Aggregation'!$A:$A,$B18,'EPA Export Aggregation'!$D:$D,$A$1)*IF($A18="CH4",About!$D$58,IF($A18="N2O",About!$D$59,1))</f>
        <v>0</v>
      </c>
      <c r="M18" s="121">
        <f>SUMIFS('EPA Export Aggregation'!P:P,'EPA Export Aggregation'!$A:$A,$B18,'EPA Export Aggregation'!$D:$D,$A$1)*IF($A18="CH4",About!$D$58,IF($A18="N2O",About!$D$59,1))</f>
        <v>0</v>
      </c>
      <c r="N18" s="121">
        <f>SUMIFS('EPA Export Aggregation'!Q:Q,'EPA Export Aggregation'!$A:$A,$B18,'EPA Export Aggregation'!$D:$D,$A$1)*IF($A18="CH4",About!$D$58,IF($A18="N2O",About!$D$59,1))</f>
        <v>0</v>
      </c>
      <c r="O18" s="121">
        <f>SUMIFS('EPA Export Aggregation'!R:R,'EPA Export Aggregation'!$A:$A,$B18,'EPA Export Aggregation'!$D:$D,$A$1)*IF($A18="CH4",About!$D$58,IF($A18="N2O",About!$D$59,1))</f>
        <v>0</v>
      </c>
      <c r="P18" s="121">
        <f>SUMIFS('EPA Export Aggregation'!S:S,'EPA Export Aggregation'!$A:$A,$B18,'EPA Export Aggregation'!$D:$D,$A$1)*IF($A18="CH4",About!$D$58,IF($A18="N2O",About!$D$59,1))</f>
        <v>0</v>
      </c>
      <c r="Q18" s="121">
        <f>SUMIFS('EPA Export Aggregation'!T:T,'EPA Export Aggregation'!$A:$A,$B18,'EPA Export Aggregation'!$D:$D,$A$1)*IF($A18="CH4",About!$D$58,IF($A18="N2O",About!$D$59,1))</f>
        <v>0</v>
      </c>
      <c r="R18" s="121">
        <f>SUMIFS('EPA Export Aggregation'!U:U,'EPA Export Aggregation'!$A:$A,$B18,'EPA Export Aggregation'!$D:$D,$A$1)*IF($A18="CH4",About!$D$58,IF($A18="N2O",About!$D$59,1))</f>
        <v>0</v>
      </c>
      <c r="S18" s="121">
        <f>SUMIFS('EPA Export Aggregation'!V:V,'EPA Export Aggregation'!$A:$A,$B18,'EPA Export Aggregation'!$D:$D,$A$1)*IF($A18="CH4",About!$D$58,IF($A18="N2O",About!$D$59,1))</f>
        <v>0</v>
      </c>
      <c r="T18" s="121">
        <f>SUMIFS('EPA Export Aggregation'!W:W,'EPA Export Aggregation'!$A:$A,$B18,'EPA Export Aggregation'!$D:$D,$A$1)*IF($A18="CH4",About!$D$58,IF($A18="N2O",About!$D$59,1))</f>
        <v>0</v>
      </c>
      <c r="U18" s="121">
        <f>SUMIFS('EPA Export Aggregation'!X:X,'EPA Export Aggregation'!$A:$A,$B18,'EPA Export Aggregation'!$D:$D,$A$1)*IF($A18="CH4",About!$D$58,IF($A18="N2O",About!$D$59,1))</f>
        <v>0</v>
      </c>
      <c r="V18" s="121">
        <f>SUMIFS('EPA Export Aggregation'!Y:Y,'EPA Export Aggregation'!$A:$A,$B18,'EPA Export Aggregation'!$D:$D,$A$1)*IF($A18="CH4",About!$D$58,IF($A18="N2O",About!$D$59,1))</f>
        <v>0</v>
      </c>
      <c r="W18" s="121">
        <f>SUMIFS('EPA Export Aggregation'!Z:Z,'EPA Export Aggregation'!$A:$A,$B18,'EPA Export Aggregation'!$D:$D,$A$1)*IF($A18="CH4",About!$D$58,IF($A18="N2O",About!$D$59,1))</f>
        <v>0</v>
      </c>
      <c r="X18" s="121">
        <f>SUMIFS('EPA Export Aggregation'!AA:AA,'EPA Export Aggregation'!$A:$A,$B18,'EPA Export Aggregation'!$D:$D,$A$1)*IF($A18="CH4",About!$D$58,IF($A18="N2O",About!$D$59,1))</f>
        <v>0</v>
      </c>
      <c r="Y18" s="121">
        <f>SUMIFS('EPA Export Aggregation'!AB:AB,'EPA Export Aggregation'!$A:$A,$B18,'EPA Export Aggregation'!$D:$D,$A$1)*IF($A18="CH4",About!$D$58,IF($A18="N2O",About!$D$59,1))</f>
        <v>0</v>
      </c>
      <c r="Z18" s="121">
        <f>SUMIFS('EPA Export Aggregation'!AC:AC,'EPA Export Aggregation'!$A:$A,$B18,'EPA Export Aggregation'!$D:$D,$A$1)*IF($A18="CH4",About!$D$58,IF($A18="N2O",About!$D$59,1))</f>
        <v>0</v>
      </c>
      <c r="AA18" s="121">
        <f>SUMIFS('EPA Export Aggregation'!AD:AD,'EPA Export Aggregation'!$A:$A,$B18,'EPA Export Aggregation'!$D:$D,$A$1)*IF($A18="CH4",About!$D$58,IF($A18="N2O",About!$D$59,1))</f>
        <v>0</v>
      </c>
      <c r="AB18" s="121">
        <f>SUMIFS('EPA Export Aggregation'!AE:AE,'EPA Export Aggregation'!$A:$A,$B18,'EPA Export Aggregation'!$D:$D,$A$1)*IF($A18="CH4",About!$D$58,IF($A18="N2O",About!$D$59,1))</f>
        <v>0</v>
      </c>
      <c r="AC18" s="121">
        <f>SUMIFS('EPA Export Aggregation'!AF:AF,'EPA Export Aggregation'!$A:$A,$B18,'EPA Export Aggregation'!$D:$D,$A$1)*IF($A18="CH4",About!$D$58,IF($A18="N2O",About!$D$59,1))</f>
        <v>0</v>
      </c>
      <c r="AD18" s="121">
        <f>SUMIFS('EPA Export Aggregation'!AG:AG,'EPA Export Aggregation'!$A:$A,$B18,'EPA Export Aggregation'!$D:$D,$A$1)*IF($A18="CH4",About!$D$58,IF($A18="N2O",About!$D$59,1))</f>
        <v>0</v>
      </c>
      <c r="AE18" s="121">
        <f>SUMIFS('EPA Export Aggregation'!AH:AH,'EPA Export Aggregation'!$A:$A,$B18,'EPA Export Aggregation'!$D:$D,$A$1)*IF($A18="CH4",About!$D$58,IF($A18="N2O",About!$D$59,1))</f>
        <v>0</v>
      </c>
      <c r="AF18" s="121">
        <f>SUMIFS('EPA Export Aggregation'!AI:AI,'EPA Export Aggregation'!$A:$A,$B18,'EPA Export Aggregation'!$D:$D,$A$1)*IF($A18="CH4",About!$D$58,IF($A18="N2O",About!$D$59,1))</f>
        <v>0</v>
      </c>
      <c r="AG18" s="121">
        <f>SUMIFS('EPA Export Aggregation'!AJ:AJ,'EPA Export Aggregation'!$A:$A,$B18,'EPA Export Aggregation'!$D:$D,$A$1)*IF($A18="CH4",About!$D$58,IF($A18="N2O",About!$D$59,1))</f>
        <v>0</v>
      </c>
      <c r="AH18" s="121">
        <f>SUMIFS('EPA Export Aggregation'!AK:AK,'EPA Export Aggregation'!$A:$A,$B18,'EPA Export Aggregation'!$D:$D,$A$1)*IF($A18="CH4",About!$D$58,IF($A18="N2O",About!$D$59,1))</f>
        <v>0</v>
      </c>
    </row>
    <row r="19" spans="1:34" x14ac:dyDescent="0.25">
      <c r="A19" s="119" t="s">
        <v>479</v>
      </c>
      <c r="B19" s="120" t="s">
        <v>2011</v>
      </c>
      <c r="C19" s="121">
        <f>SUMIFS('EPA Export Aggregation'!F:F,'EPA Export Aggregation'!$A:$A,$B19,'EPA Export Aggregation'!$D:$D,$A$1)*IF($A19="CH4",About!$D$58,IF($A19="N2O",About!$D$59,1))</f>
        <v>0</v>
      </c>
      <c r="D19" s="121">
        <f>SUMIFS('EPA Export Aggregation'!G:G,'EPA Export Aggregation'!$A:$A,$B19,'EPA Export Aggregation'!$D:$D,$A$1)*IF($A19="CH4",About!$D$58,IF($A19="N2O",About!$D$59,1))</f>
        <v>0</v>
      </c>
      <c r="E19" s="121">
        <f>SUMIFS('EPA Export Aggregation'!H:H,'EPA Export Aggregation'!$A:$A,$B19,'EPA Export Aggregation'!$D:$D,$A$1)*IF($A19="CH4",About!$D$58,IF($A19="N2O",About!$D$59,1))</f>
        <v>0</v>
      </c>
      <c r="F19" s="121">
        <f>SUMIFS('EPA Export Aggregation'!I:I,'EPA Export Aggregation'!$A:$A,$B19,'EPA Export Aggregation'!$D:$D,$A$1)*IF($A19="CH4",About!$D$58,IF($A19="N2O",About!$D$59,1))</f>
        <v>0</v>
      </c>
      <c r="G19" s="121">
        <f>SUMIFS('EPA Export Aggregation'!J:J,'EPA Export Aggregation'!$A:$A,$B19,'EPA Export Aggregation'!$D:$D,$A$1)*IF($A19="CH4",About!$D$58,IF($A19="N2O",About!$D$59,1))</f>
        <v>0</v>
      </c>
      <c r="H19" s="121">
        <f>SUMIFS('EPA Export Aggregation'!K:K,'EPA Export Aggregation'!$A:$A,$B19,'EPA Export Aggregation'!$D:$D,$A$1)*IF($A19="CH4",About!$D$58,IF($A19="N2O",About!$D$59,1))</f>
        <v>0</v>
      </c>
      <c r="I19" s="121">
        <f>SUMIFS('EPA Export Aggregation'!L:L,'EPA Export Aggregation'!$A:$A,$B19,'EPA Export Aggregation'!$D:$D,$A$1)*IF($A19="CH4",About!$D$58,IF($A19="N2O",About!$D$59,1))</f>
        <v>0</v>
      </c>
      <c r="J19" s="121">
        <f>SUMIFS('EPA Export Aggregation'!M:M,'EPA Export Aggregation'!$A:$A,$B19,'EPA Export Aggregation'!$D:$D,$A$1)*IF($A19="CH4",About!$D$58,IF($A19="N2O",About!$D$59,1))</f>
        <v>0</v>
      </c>
      <c r="K19" s="121">
        <f>SUMIFS('EPA Export Aggregation'!N:N,'EPA Export Aggregation'!$A:$A,$B19,'EPA Export Aggregation'!$D:$D,$A$1)*IF($A19="CH4",About!$D$58,IF($A19="N2O",About!$D$59,1))</f>
        <v>0</v>
      </c>
      <c r="L19" s="121">
        <f>SUMIFS('EPA Export Aggregation'!O:O,'EPA Export Aggregation'!$A:$A,$B19,'EPA Export Aggregation'!$D:$D,$A$1)*IF($A19="CH4",About!$D$58,IF($A19="N2O",About!$D$59,1))</f>
        <v>0</v>
      </c>
      <c r="M19" s="121">
        <f>SUMIFS('EPA Export Aggregation'!P:P,'EPA Export Aggregation'!$A:$A,$B19,'EPA Export Aggregation'!$D:$D,$A$1)*IF($A19="CH4",About!$D$58,IF($A19="N2O",About!$D$59,1))</f>
        <v>0</v>
      </c>
      <c r="N19" s="121">
        <f>SUMIFS('EPA Export Aggregation'!Q:Q,'EPA Export Aggregation'!$A:$A,$B19,'EPA Export Aggregation'!$D:$D,$A$1)*IF($A19="CH4",About!$D$58,IF($A19="N2O",About!$D$59,1))</f>
        <v>0</v>
      </c>
      <c r="O19" s="121">
        <f>SUMIFS('EPA Export Aggregation'!R:R,'EPA Export Aggregation'!$A:$A,$B19,'EPA Export Aggregation'!$D:$D,$A$1)*IF($A19="CH4",About!$D$58,IF($A19="N2O",About!$D$59,1))</f>
        <v>0</v>
      </c>
      <c r="P19" s="121">
        <f>SUMIFS('EPA Export Aggregation'!S:S,'EPA Export Aggregation'!$A:$A,$B19,'EPA Export Aggregation'!$D:$D,$A$1)*IF($A19="CH4",About!$D$58,IF($A19="N2O",About!$D$59,1))</f>
        <v>0</v>
      </c>
      <c r="Q19" s="121">
        <f>SUMIFS('EPA Export Aggregation'!T:T,'EPA Export Aggregation'!$A:$A,$B19,'EPA Export Aggregation'!$D:$D,$A$1)*IF($A19="CH4",About!$D$58,IF($A19="N2O",About!$D$59,1))</f>
        <v>0</v>
      </c>
      <c r="R19" s="121">
        <f>SUMIFS('EPA Export Aggregation'!U:U,'EPA Export Aggregation'!$A:$A,$B19,'EPA Export Aggregation'!$D:$D,$A$1)*IF($A19="CH4",About!$D$58,IF($A19="N2O",About!$D$59,1))</f>
        <v>0</v>
      </c>
      <c r="S19" s="121">
        <f>SUMIFS('EPA Export Aggregation'!V:V,'EPA Export Aggregation'!$A:$A,$B19,'EPA Export Aggregation'!$D:$D,$A$1)*IF($A19="CH4",About!$D$58,IF($A19="N2O",About!$D$59,1))</f>
        <v>0</v>
      </c>
      <c r="T19" s="121">
        <f>SUMIFS('EPA Export Aggregation'!W:W,'EPA Export Aggregation'!$A:$A,$B19,'EPA Export Aggregation'!$D:$D,$A$1)*IF($A19="CH4",About!$D$58,IF($A19="N2O",About!$D$59,1))</f>
        <v>0</v>
      </c>
      <c r="U19" s="121">
        <f>SUMIFS('EPA Export Aggregation'!X:X,'EPA Export Aggregation'!$A:$A,$B19,'EPA Export Aggregation'!$D:$D,$A$1)*IF($A19="CH4",About!$D$58,IF($A19="N2O",About!$D$59,1))</f>
        <v>0</v>
      </c>
      <c r="V19" s="121">
        <f>SUMIFS('EPA Export Aggregation'!Y:Y,'EPA Export Aggregation'!$A:$A,$B19,'EPA Export Aggregation'!$D:$D,$A$1)*IF($A19="CH4",About!$D$58,IF($A19="N2O",About!$D$59,1))</f>
        <v>0</v>
      </c>
      <c r="W19" s="121">
        <f>SUMIFS('EPA Export Aggregation'!Z:Z,'EPA Export Aggregation'!$A:$A,$B19,'EPA Export Aggregation'!$D:$D,$A$1)*IF($A19="CH4",About!$D$58,IF($A19="N2O",About!$D$59,1))</f>
        <v>0</v>
      </c>
      <c r="X19" s="121">
        <f>SUMIFS('EPA Export Aggregation'!AA:AA,'EPA Export Aggregation'!$A:$A,$B19,'EPA Export Aggregation'!$D:$D,$A$1)*IF($A19="CH4",About!$D$58,IF($A19="N2O",About!$D$59,1))</f>
        <v>0</v>
      </c>
      <c r="Y19" s="121">
        <f>SUMIFS('EPA Export Aggregation'!AB:AB,'EPA Export Aggregation'!$A:$A,$B19,'EPA Export Aggregation'!$D:$D,$A$1)*IF($A19="CH4",About!$D$58,IF($A19="N2O",About!$D$59,1))</f>
        <v>0</v>
      </c>
      <c r="Z19" s="121">
        <f>SUMIFS('EPA Export Aggregation'!AC:AC,'EPA Export Aggregation'!$A:$A,$B19,'EPA Export Aggregation'!$D:$D,$A$1)*IF($A19="CH4",About!$D$58,IF($A19="N2O",About!$D$59,1))</f>
        <v>0</v>
      </c>
      <c r="AA19" s="121">
        <f>SUMIFS('EPA Export Aggregation'!AD:AD,'EPA Export Aggregation'!$A:$A,$B19,'EPA Export Aggregation'!$D:$D,$A$1)*IF($A19="CH4",About!$D$58,IF($A19="N2O",About!$D$59,1))</f>
        <v>0</v>
      </c>
      <c r="AB19" s="121">
        <f>SUMIFS('EPA Export Aggregation'!AE:AE,'EPA Export Aggregation'!$A:$A,$B19,'EPA Export Aggregation'!$D:$D,$A$1)*IF($A19="CH4",About!$D$58,IF($A19="N2O",About!$D$59,1))</f>
        <v>0</v>
      </c>
      <c r="AC19" s="121">
        <f>SUMIFS('EPA Export Aggregation'!AF:AF,'EPA Export Aggregation'!$A:$A,$B19,'EPA Export Aggregation'!$D:$D,$A$1)*IF($A19="CH4",About!$D$58,IF($A19="N2O",About!$D$59,1))</f>
        <v>0</v>
      </c>
      <c r="AD19" s="121">
        <f>SUMIFS('EPA Export Aggregation'!AG:AG,'EPA Export Aggregation'!$A:$A,$B19,'EPA Export Aggregation'!$D:$D,$A$1)*IF($A19="CH4",About!$D$58,IF($A19="N2O",About!$D$59,1))</f>
        <v>0</v>
      </c>
      <c r="AE19" s="121">
        <f>SUMIFS('EPA Export Aggregation'!AH:AH,'EPA Export Aggregation'!$A:$A,$B19,'EPA Export Aggregation'!$D:$D,$A$1)*IF($A19="CH4",About!$D$58,IF($A19="N2O",About!$D$59,1))</f>
        <v>0</v>
      </c>
      <c r="AF19" s="121">
        <f>SUMIFS('EPA Export Aggregation'!AI:AI,'EPA Export Aggregation'!$A:$A,$B19,'EPA Export Aggregation'!$D:$D,$A$1)*IF($A19="CH4",About!$D$58,IF($A19="N2O",About!$D$59,1))</f>
        <v>0</v>
      </c>
      <c r="AG19" s="121">
        <f>SUMIFS('EPA Export Aggregation'!AJ:AJ,'EPA Export Aggregation'!$A:$A,$B19,'EPA Export Aggregation'!$D:$D,$A$1)*IF($A19="CH4",About!$D$58,IF($A19="N2O",About!$D$59,1))</f>
        <v>0</v>
      </c>
      <c r="AH19" s="121">
        <f>SUMIFS('EPA Export Aggregation'!AK:AK,'EPA Export Aggregation'!$A:$A,$B19,'EPA Export Aggregation'!$D:$D,$A$1)*IF($A19="CH4",About!$D$58,IF($A19="N2O",About!$D$59,1))</f>
        <v>0</v>
      </c>
    </row>
    <row r="20" spans="1:34" x14ac:dyDescent="0.25">
      <c r="A20" s="119" t="s">
        <v>479</v>
      </c>
      <c r="B20" s="120" t="s">
        <v>2012</v>
      </c>
      <c r="C20">
        <f>SUMIFS('EPA Export Aggregation'!F:F,'EPA Export Aggregation'!$A:$A,$B20,'EPA Export Aggregation'!$D:$D,$A$1)*IF($A20="CH4",About!$D$58,IF($A20="N2O",About!$D$59,1))</f>
        <v>7.5562092790201003</v>
      </c>
      <c r="D20">
        <f>SUMIFS('EPA Export Aggregation'!G:G,'EPA Export Aggregation'!$A:$A,$B20,'EPA Export Aggregation'!$D:$D,$A$1)*IF($A20="CH4",About!$D$58,IF($A20="N2O",About!$D$59,1))</f>
        <v>6.8976370492362999</v>
      </c>
      <c r="E20">
        <f>SUMIFS('EPA Export Aggregation'!H:H,'EPA Export Aggregation'!$A:$A,$B20,'EPA Export Aggregation'!$D:$D,$A$1)*IF($A20="CH4",About!$D$58,IF($A20="N2O",About!$D$59,1))</f>
        <v>6.9830004092811997</v>
      </c>
      <c r="F20">
        <f>SUMIFS('EPA Export Aggregation'!I:I,'EPA Export Aggregation'!$A:$A,$B20,'EPA Export Aggregation'!$D:$D,$A$1)*IF($A20="CH4",About!$D$58,IF($A20="N2O",About!$D$59,1))</f>
        <v>6.6603309101288</v>
      </c>
      <c r="G20">
        <f>SUMIFS('EPA Export Aggregation'!J:J,'EPA Export Aggregation'!$A:$A,$B20,'EPA Export Aggregation'!$D:$D,$A$1)*IF($A20="CH4",About!$D$58,IF($A20="N2O",About!$D$59,1))</f>
        <v>6.8364169924812002</v>
      </c>
      <c r="H20">
        <f>SUMIFS('EPA Export Aggregation'!K:K,'EPA Export Aggregation'!$A:$A,$B20,'EPA Export Aggregation'!$D:$D,$A$1)*IF($A20="CH4",About!$D$58,IF($A20="N2O",About!$D$59,1))</f>
        <v>7.1442635016749998</v>
      </c>
      <c r="I20">
        <f>SUMIFS('EPA Export Aggregation'!L:L,'EPA Export Aggregation'!$A:$A,$B20,'EPA Export Aggregation'!$D:$D,$A$1)*IF($A20="CH4",About!$D$58,IF($A20="N2O",About!$D$59,1))</f>
        <v>7.0291991276525003</v>
      </c>
      <c r="J20">
        <f>SUMIFS('EPA Export Aggregation'!M:M,'EPA Export Aggregation'!$A:$A,$B20,'EPA Export Aggregation'!$D:$D,$A$1)*IF($A20="CH4",About!$D$58,IF($A20="N2O",About!$D$59,1))</f>
        <v>7.1354868043520998</v>
      </c>
      <c r="K20">
        <f>SUMIFS('EPA Export Aggregation'!N:N,'EPA Export Aggregation'!$A:$A,$B20,'EPA Export Aggregation'!$D:$D,$A$1)*IF($A20="CH4",About!$D$58,IF($A20="N2O",About!$D$59,1))</f>
        <v>6.2954578787599997</v>
      </c>
      <c r="L20">
        <f>SUMIFS('EPA Export Aggregation'!O:O,'EPA Export Aggregation'!$A:$A,$B20,'EPA Export Aggregation'!$D:$D,$A$1)*IF($A20="CH4",About!$D$58,IF($A20="N2O",About!$D$59,1))</f>
        <v>5.8390268603338003</v>
      </c>
      <c r="M20">
        <f>SUMIFS('EPA Export Aggregation'!P:P,'EPA Export Aggregation'!$A:$A,$B20,'EPA Export Aggregation'!$D:$D,$A$1)*IF($A20="CH4",About!$D$58,IF($A20="N2O",About!$D$59,1))</f>
        <v>5.3622658673665997</v>
      </c>
      <c r="N20">
        <f>SUMIFS('EPA Export Aggregation'!Q:Q,'EPA Export Aggregation'!$A:$A,$B20,'EPA Export Aggregation'!$D:$D,$A$1)*IF($A20="CH4",About!$D$58,IF($A20="N2O",About!$D$59,1))</f>
        <v>4.1664554476304003</v>
      </c>
      <c r="O20">
        <f>SUMIFS('EPA Export Aggregation'!R:R,'EPA Export Aggregation'!$A:$A,$B20,'EPA Export Aggregation'!$D:$D,$A$1)*IF($A20="CH4",About!$D$58,IF($A20="N2O",About!$D$59,1))</f>
        <v>4.8363027148165001</v>
      </c>
      <c r="P20">
        <f>SUMIFS('EPA Export Aggregation'!S:S,'EPA Export Aggregation'!$A:$A,$B20,'EPA Export Aggregation'!$D:$D,$A$1)*IF($A20="CH4",About!$D$58,IF($A20="N2O",About!$D$59,1))</f>
        <v>4.9048852512911996</v>
      </c>
      <c r="Q20">
        <f>SUMIFS('EPA Export Aggregation'!T:T,'EPA Export Aggregation'!$A:$A,$B20,'EPA Export Aggregation'!$D:$D,$A$1)*IF($A20="CH4",About!$D$58,IF($A20="N2O",About!$D$59,1))</f>
        <v>2.8523944356650999</v>
      </c>
      <c r="R20">
        <f>SUMIFS('EPA Export Aggregation'!U:U,'EPA Export Aggregation'!$A:$A,$B20,'EPA Export Aggregation'!$D:$D,$A$1)*IF($A20="CH4",About!$D$58,IF($A20="N2O",About!$D$59,1))</f>
        <v>2.9944910312303001</v>
      </c>
      <c r="S20">
        <f>SUMIFS('EPA Export Aggregation'!V:V,'EPA Export Aggregation'!$A:$A,$B20,'EPA Export Aggregation'!$D:$D,$A$1)*IF($A20="CH4",About!$D$58,IF($A20="N2O",About!$D$59,1))</f>
        <v>2.9105951287243998</v>
      </c>
      <c r="T20">
        <f>SUMIFS('EPA Export Aggregation'!W:W,'EPA Export Aggregation'!$A:$A,$B20,'EPA Export Aggregation'!$D:$D,$A$1)*IF($A20="CH4",About!$D$58,IF($A20="N2O",About!$D$59,1))</f>
        <v>2.8997187639055002</v>
      </c>
      <c r="U20">
        <f>SUMIFS('EPA Export Aggregation'!X:X,'EPA Export Aggregation'!$A:$A,$B20,'EPA Export Aggregation'!$D:$D,$A$1)*IF($A20="CH4",About!$D$58,IF($A20="N2O",About!$D$59,1))</f>
        <v>2.7069401427663999</v>
      </c>
      <c r="V20">
        <f>SUMIFS('EPA Export Aggregation'!Y:Y,'EPA Export Aggregation'!$A:$A,$B20,'EPA Export Aggregation'!$D:$D,$A$1)*IF($A20="CH4",About!$D$58,IF($A20="N2O",About!$D$59,1))</f>
        <v>1.4513061216664001</v>
      </c>
      <c r="W20">
        <f>SUMIFS('EPA Export Aggregation'!Z:Z,'EPA Export Aggregation'!$A:$A,$B20,'EPA Export Aggregation'!$D:$D,$A$1)*IF($A20="CH4",About!$D$58,IF($A20="N2O",About!$D$59,1))</f>
        <v>0.66061318089069998</v>
      </c>
      <c r="X20">
        <f>SUMIFS('EPA Export Aggregation'!AA:AA,'EPA Export Aggregation'!$A:$A,$B20,'EPA Export Aggregation'!$D:$D,$A$1)*IF($A20="CH4",About!$D$58,IF($A20="N2O",About!$D$59,1))</f>
        <v>0.72949570147410003</v>
      </c>
      <c r="Y20">
        <f>SUMIFS('EPA Export Aggregation'!AB:AB,'EPA Export Aggregation'!$A:$A,$B20,'EPA Export Aggregation'!$D:$D,$A$1)*IF($A20="CH4",About!$D$58,IF($A20="N2O",About!$D$59,1))</f>
        <v>0.73387628970459995</v>
      </c>
      <c r="Z20">
        <f>SUMIFS('EPA Export Aggregation'!AC:AC,'EPA Export Aggregation'!$A:$A,$B20,'EPA Export Aggregation'!$D:$D,$A$1)*IF($A20="CH4",About!$D$58,IF($A20="N2O",About!$D$59,1))</f>
        <v>0.75989235309360004</v>
      </c>
      <c r="AA20">
        <f>SUMIFS('EPA Export Aggregation'!AD:AD,'EPA Export Aggregation'!$A:$A,$B20,'EPA Export Aggregation'!$D:$D,$A$1)*IF($A20="CH4",About!$D$58,IF($A20="N2O",About!$D$59,1))</f>
        <v>0.64864192172320001</v>
      </c>
      <c r="AB20">
        <f>SUMIFS('EPA Export Aggregation'!AE:AE,'EPA Export Aggregation'!$A:$A,$B20,'EPA Export Aggregation'!$D:$D,$A$1)*IF($A20="CH4",About!$D$58,IF($A20="N2O",About!$D$59,1))</f>
        <v>0.5341487900031</v>
      </c>
      <c r="AC20">
        <f>SUMIFS('EPA Export Aggregation'!AF:AF,'EPA Export Aggregation'!$A:$A,$B20,'EPA Export Aggregation'!$D:$D,$A$1)*IF($A20="CH4",About!$D$58,IF($A20="N2O",About!$D$59,1))</f>
        <v>0.31352227902259999</v>
      </c>
      <c r="AD20">
        <f>SUMIFS('EPA Export Aggregation'!AG:AG,'EPA Export Aggregation'!$A:$A,$B20,'EPA Export Aggregation'!$D:$D,$A$1)*IF($A20="CH4",About!$D$58,IF($A20="N2O",About!$D$59,1))</f>
        <v>0.29345384030819999</v>
      </c>
      <c r="AE20">
        <f>SUMIFS('EPA Export Aggregation'!AH:AH,'EPA Export Aggregation'!$A:$A,$B20,'EPA Export Aggregation'!$D:$D,$A$1)*IF($A20="CH4",About!$D$58,IF($A20="N2O",About!$D$59,1))</f>
        <v>0.27849963308839998</v>
      </c>
      <c r="AF20">
        <f>SUMIFS('EPA Export Aggregation'!AI:AI,'EPA Export Aggregation'!$A:$A,$B20,'EPA Export Aggregation'!$D:$D,$A$1)*IF($A20="CH4",About!$D$58,IF($A20="N2O",About!$D$59,1))</f>
        <v>0.43238054966119999</v>
      </c>
      <c r="AG20">
        <f>SUMIFS('EPA Export Aggregation'!AJ:AJ,'EPA Export Aggregation'!$A:$A,$B20,'EPA Export Aggregation'!$D:$D,$A$1)*IF($A20="CH4",About!$D$58,IF($A20="N2O",About!$D$59,1))</f>
        <v>0.41920407334150001</v>
      </c>
      <c r="AH20">
        <f>SUMIFS('EPA Export Aggregation'!AK:AK,'EPA Export Aggregation'!$A:$A,$B20,'EPA Export Aggregation'!$D:$D,$A$1)*IF($A20="CH4",About!$D$58,IF($A20="N2O",About!$D$59,1))</f>
        <v>0.441509538107</v>
      </c>
    </row>
    <row r="21" spans="1:34" x14ac:dyDescent="0.25">
      <c r="A21" s="119" t="s">
        <v>479</v>
      </c>
      <c r="B21" s="120" t="s">
        <v>2013</v>
      </c>
      <c r="C21" s="121">
        <f>SUMIFS('EPA Export Aggregation'!F:F,'EPA Export Aggregation'!$A:$A,$B21,'EPA Export Aggregation'!$D:$D,$A$1)*IF($A21="CH4",About!$D$58,IF($A21="N2O",About!$D$59,1))</f>
        <v>0</v>
      </c>
      <c r="D21" s="121">
        <f>SUMIFS('EPA Export Aggregation'!G:G,'EPA Export Aggregation'!$A:$A,$B21,'EPA Export Aggregation'!$D:$D,$A$1)*IF($A21="CH4",About!$D$58,IF($A21="N2O",About!$D$59,1))</f>
        <v>0</v>
      </c>
      <c r="E21" s="121">
        <f>SUMIFS('EPA Export Aggregation'!H:H,'EPA Export Aggregation'!$A:$A,$B21,'EPA Export Aggregation'!$D:$D,$A$1)*IF($A21="CH4",About!$D$58,IF($A21="N2O",About!$D$59,1))</f>
        <v>0</v>
      </c>
      <c r="F21" s="121">
        <f>SUMIFS('EPA Export Aggregation'!I:I,'EPA Export Aggregation'!$A:$A,$B21,'EPA Export Aggregation'!$D:$D,$A$1)*IF($A21="CH4",About!$D$58,IF($A21="N2O",About!$D$59,1))</f>
        <v>0</v>
      </c>
      <c r="G21" s="121">
        <f>SUMIFS('EPA Export Aggregation'!J:J,'EPA Export Aggregation'!$A:$A,$B21,'EPA Export Aggregation'!$D:$D,$A$1)*IF($A21="CH4",About!$D$58,IF($A21="N2O",About!$D$59,1))</f>
        <v>0</v>
      </c>
      <c r="H21" s="121">
        <f>SUMIFS('EPA Export Aggregation'!K:K,'EPA Export Aggregation'!$A:$A,$B21,'EPA Export Aggregation'!$D:$D,$A$1)*IF($A21="CH4",About!$D$58,IF($A21="N2O",About!$D$59,1))</f>
        <v>0</v>
      </c>
      <c r="I21" s="121">
        <f>SUMIFS('EPA Export Aggregation'!L:L,'EPA Export Aggregation'!$A:$A,$B21,'EPA Export Aggregation'!$D:$D,$A$1)*IF($A21="CH4",About!$D$58,IF($A21="N2O",About!$D$59,1))</f>
        <v>0</v>
      </c>
      <c r="J21" s="121">
        <f>SUMIFS('EPA Export Aggregation'!M:M,'EPA Export Aggregation'!$A:$A,$B21,'EPA Export Aggregation'!$D:$D,$A$1)*IF($A21="CH4",About!$D$58,IF($A21="N2O",About!$D$59,1))</f>
        <v>0</v>
      </c>
      <c r="K21">
        <f>SUMIFS('EPA Export Aggregation'!N:N,'EPA Export Aggregation'!$A:$A,$B21,'EPA Export Aggregation'!$D:$D,$A$1)*IF($A21="CH4",About!$D$58,IF($A21="N2O",About!$D$59,1))</f>
        <v>0</v>
      </c>
      <c r="L21">
        <f>SUMIFS('EPA Export Aggregation'!O:O,'EPA Export Aggregation'!$A:$A,$B21,'EPA Export Aggregation'!$D:$D,$A$1)*IF($A21="CH4",About!$D$58,IF($A21="N2O",About!$D$59,1))</f>
        <v>0</v>
      </c>
      <c r="M21">
        <f>SUMIFS('EPA Export Aggregation'!P:P,'EPA Export Aggregation'!$A:$A,$B21,'EPA Export Aggregation'!$D:$D,$A$1)*IF($A21="CH4",About!$D$58,IF($A21="N2O",About!$D$59,1))</f>
        <v>0</v>
      </c>
      <c r="N21">
        <f>SUMIFS('EPA Export Aggregation'!Q:Q,'EPA Export Aggregation'!$A:$A,$B21,'EPA Export Aggregation'!$D:$D,$A$1)*IF($A21="CH4",About!$D$58,IF($A21="N2O",About!$D$59,1))</f>
        <v>0</v>
      </c>
      <c r="O21">
        <f>SUMIFS('EPA Export Aggregation'!R:R,'EPA Export Aggregation'!$A:$A,$B21,'EPA Export Aggregation'!$D:$D,$A$1)*IF($A21="CH4",About!$D$58,IF($A21="N2O",About!$D$59,1))</f>
        <v>0</v>
      </c>
      <c r="P21">
        <f>SUMIFS('EPA Export Aggregation'!S:S,'EPA Export Aggregation'!$A:$A,$B21,'EPA Export Aggregation'!$D:$D,$A$1)*IF($A21="CH4",About!$D$58,IF($A21="N2O",About!$D$59,1))</f>
        <v>0</v>
      </c>
      <c r="Q21">
        <f>SUMIFS('EPA Export Aggregation'!T:T,'EPA Export Aggregation'!$A:$A,$B21,'EPA Export Aggregation'!$D:$D,$A$1)*IF($A21="CH4",About!$D$58,IF($A21="N2O",About!$D$59,1))</f>
        <v>0</v>
      </c>
      <c r="R21">
        <f>SUMIFS('EPA Export Aggregation'!U:U,'EPA Export Aggregation'!$A:$A,$B21,'EPA Export Aggregation'!$D:$D,$A$1)*IF($A21="CH4",About!$D$58,IF($A21="N2O",About!$D$59,1))</f>
        <v>0</v>
      </c>
      <c r="S21">
        <f>SUMIFS('EPA Export Aggregation'!V:V,'EPA Export Aggregation'!$A:$A,$B21,'EPA Export Aggregation'!$D:$D,$A$1)*IF($A21="CH4",About!$D$58,IF($A21="N2O",About!$D$59,1))</f>
        <v>0</v>
      </c>
      <c r="T21">
        <f>SUMIFS('EPA Export Aggregation'!W:W,'EPA Export Aggregation'!$A:$A,$B21,'EPA Export Aggregation'!$D:$D,$A$1)*IF($A21="CH4",About!$D$58,IF($A21="N2O",About!$D$59,1))</f>
        <v>0</v>
      </c>
      <c r="U21">
        <f>SUMIFS('EPA Export Aggregation'!X:X,'EPA Export Aggregation'!$A:$A,$B21,'EPA Export Aggregation'!$D:$D,$A$1)*IF($A21="CH4",About!$D$58,IF($A21="N2O",About!$D$59,1))</f>
        <v>0</v>
      </c>
      <c r="V21">
        <f>SUMIFS('EPA Export Aggregation'!Y:Y,'EPA Export Aggregation'!$A:$A,$B21,'EPA Export Aggregation'!$D:$D,$A$1)*IF($A21="CH4",About!$D$58,IF($A21="N2O",About!$D$59,1))</f>
        <v>0</v>
      </c>
      <c r="W21">
        <f>SUMIFS('EPA Export Aggregation'!Z:Z,'EPA Export Aggregation'!$A:$A,$B21,'EPA Export Aggregation'!$D:$D,$A$1)*IF($A21="CH4",About!$D$58,IF($A21="N2O",About!$D$59,1))</f>
        <v>0</v>
      </c>
      <c r="X21">
        <f>SUMIFS('EPA Export Aggregation'!AA:AA,'EPA Export Aggregation'!$A:$A,$B21,'EPA Export Aggregation'!$D:$D,$A$1)*IF($A21="CH4",About!$D$58,IF($A21="N2O",About!$D$59,1))</f>
        <v>0</v>
      </c>
      <c r="Y21">
        <f>SUMIFS('EPA Export Aggregation'!AB:AB,'EPA Export Aggregation'!$A:$A,$B21,'EPA Export Aggregation'!$D:$D,$A$1)*IF($A21="CH4",About!$D$58,IF($A21="N2O",About!$D$59,1))</f>
        <v>0</v>
      </c>
      <c r="Z21">
        <f>SUMIFS('EPA Export Aggregation'!AC:AC,'EPA Export Aggregation'!$A:$A,$B21,'EPA Export Aggregation'!$D:$D,$A$1)*IF($A21="CH4",About!$D$58,IF($A21="N2O",About!$D$59,1))</f>
        <v>0</v>
      </c>
      <c r="AA21">
        <f>SUMIFS('EPA Export Aggregation'!AD:AD,'EPA Export Aggregation'!$A:$A,$B21,'EPA Export Aggregation'!$D:$D,$A$1)*IF($A21="CH4",About!$D$58,IF($A21="N2O",About!$D$59,1))</f>
        <v>0</v>
      </c>
      <c r="AB21">
        <f>SUMIFS('EPA Export Aggregation'!AE:AE,'EPA Export Aggregation'!$A:$A,$B21,'EPA Export Aggregation'!$D:$D,$A$1)*IF($A21="CH4",About!$D$58,IF($A21="N2O",About!$D$59,1))</f>
        <v>0</v>
      </c>
      <c r="AC21">
        <f>SUMIFS('EPA Export Aggregation'!AF:AF,'EPA Export Aggregation'!$A:$A,$B21,'EPA Export Aggregation'!$D:$D,$A$1)*IF($A21="CH4",About!$D$58,IF($A21="N2O",About!$D$59,1))</f>
        <v>0</v>
      </c>
      <c r="AD21">
        <f>SUMIFS('EPA Export Aggregation'!AG:AG,'EPA Export Aggregation'!$A:$A,$B21,'EPA Export Aggregation'!$D:$D,$A$1)*IF($A21="CH4",About!$D$58,IF($A21="N2O",About!$D$59,1))</f>
        <v>0</v>
      </c>
      <c r="AE21">
        <f>SUMIFS('EPA Export Aggregation'!AH:AH,'EPA Export Aggregation'!$A:$A,$B21,'EPA Export Aggregation'!$D:$D,$A$1)*IF($A21="CH4",About!$D$58,IF($A21="N2O",About!$D$59,1))</f>
        <v>0</v>
      </c>
      <c r="AF21">
        <f>SUMIFS('EPA Export Aggregation'!AI:AI,'EPA Export Aggregation'!$A:$A,$B21,'EPA Export Aggregation'!$D:$D,$A$1)*IF($A21="CH4",About!$D$58,IF($A21="N2O",About!$D$59,1))</f>
        <v>0</v>
      </c>
      <c r="AG21">
        <f>SUMIFS('EPA Export Aggregation'!AJ:AJ,'EPA Export Aggregation'!$A:$A,$B21,'EPA Export Aggregation'!$D:$D,$A$1)*IF($A21="CH4",About!$D$58,IF($A21="N2O",About!$D$59,1))</f>
        <v>0</v>
      </c>
      <c r="AH21">
        <f>SUMIFS('EPA Export Aggregation'!AK:AK,'EPA Export Aggregation'!$A:$A,$B21,'EPA Export Aggregation'!$D:$D,$A$1)*IF($A21="CH4",About!$D$58,IF($A21="N2O",About!$D$59,1))</f>
        <v>0</v>
      </c>
    </row>
    <row r="22" spans="1:34" x14ac:dyDescent="0.25">
      <c r="A22" s="119" t="s">
        <v>479</v>
      </c>
      <c r="B22" s="120" t="s">
        <v>2014</v>
      </c>
      <c r="C22">
        <f>SUMIFS('EPA Export Aggregation'!F:F,'EPA Export Aggregation'!$A:$A,$B22,'EPA Export Aggregation'!$D:$D,$A$1)*IF($A22="CH4",About!$D$58,IF($A22="N2O",About!$D$59,1))</f>
        <v>0.1969497939697</v>
      </c>
      <c r="D22">
        <f>SUMIFS('EPA Export Aggregation'!G:G,'EPA Export Aggregation'!$A:$A,$B22,'EPA Export Aggregation'!$D:$D,$A$1)*IF($A22="CH4",About!$D$58,IF($A22="N2O",About!$D$59,1))</f>
        <v>0.19704302038509999</v>
      </c>
      <c r="E22">
        <f>SUMIFS('EPA Export Aggregation'!H:H,'EPA Export Aggregation'!$A:$A,$B22,'EPA Export Aggregation'!$D:$D,$A$1)*IF($A22="CH4",About!$D$58,IF($A22="N2O",About!$D$59,1))</f>
        <v>0.2024673266783</v>
      </c>
      <c r="F22">
        <f>SUMIFS('EPA Export Aggregation'!I:I,'EPA Export Aggregation'!$A:$A,$B22,'EPA Export Aggregation'!$D:$D,$A$1)*IF($A22="CH4",About!$D$58,IF($A22="N2O",About!$D$59,1))</f>
        <v>0.22456227236119999</v>
      </c>
      <c r="G22">
        <f>SUMIFS('EPA Export Aggregation'!J:J,'EPA Export Aggregation'!$A:$A,$B22,'EPA Export Aggregation'!$D:$D,$A$1)*IF($A22="CH4",About!$D$58,IF($A22="N2O",About!$D$59,1))</f>
        <v>0.25174242317840001</v>
      </c>
      <c r="H22">
        <f>SUMIFS('EPA Export Aggregation'!K:K,'EPA Export Aggregation'!$A:$A,$B22,'EPA Export Aggregation'!$D:$D,$A$1)*IF($A22="CH4",About!$D$58,IF($A22="N2O",About!$D$59,1))</f>
        <v>0.2410145235383</v>
      </c>
      <c r="I22">
        <f>SUMIFS('EPA Export Aggregation'!L:L,'EPA Export Aggregation'!$A:$A,$B22,'EPA Export Aggregation'!$D:$D,$A$1)*IF($A22="CH4",About!$D$58,IF($A22="N2O",About!$D$59,1))</f>
        <v>0.24508022638060001</v>
      </c>
      <c r="J22">
        <f>SUMIFS('EPA Export Aggregation'!M:M,'EPA Export Aggregation'!$A:$A,$B22,'EPA Export Aggregation'!$D:$D,$A$1)*IF($A22="CH4",About!$D$58,IF($A22="N2O",About!$D$59,1))</f>
        <v>0.2373829987992</v>
      </c>
      <c r="K22">
        <f>SUMIFS('EPA Export Aggregation'!N:N,'EPA Export Aggregation'!$A:$A,$B22,'EPA Export Aggregation'!$D:$D,$A$1)*IF($A22="CH4",About!$D$58,IF($A22="N2O",About!$D$59,1))</f>
        <v>0.25817686555090003</v>
      </c>
      <c r="L22">
        <f>SUMIFS('EPA Export Aggregation'!O:O,'EPA Export Aggregation'!$A:$A,$B22,'EPA Export Aggregation'!$D:$D,$A$1)*IF($A22="CH4",About!$D$58,IF($A22="N2O",About!$D$59,1))</f>
        <v>0.24806664123719999</v>
      </c>
      <c r="M22">
        <f>SUMIFS('EPA Export Aggregation'!P:P,'EPA Export Aggregation'!$A:$A,$B22,'EPA Export Aggregation'!$D:$D,$A$1)*IF($A22="CH4",About!$D$58,IF($A22="N2O",About!$D$59,1))</f>
        <v>0.22035248919969999</v>
      </c>
      <c r="N22">
        <f>SUMIFS('EPA Export Aggregation'!Q:Q,'EPA Export Aggregation'!$A:$A,$B22,'EPA Export Aggregation'!$D:$D,$A$1)*IF($A22="CH4",About!$D$58,IF($A22="N2O",About!$D$59,1))</f>
        <v>0.16544248367100001</v>
      </c>
      <c r="O22">
        <f>SUMIFS('EPA Export Aggregation'!R:R,'EPA Export Aggregation'!$A:$A,$B22,'EPA Export Aggregation'!$D:$D,$A$1)*IF($A22="CH4",About!$D$58,IF($A22="N2O",About!$D$59,1))</f>
        <v>0.19598904604430001</v>
      </c>
      <c r="P22">
        <f>SUMIFS('EPA Export Aggregation'!S:S,'EPA Export Aggregation'!$A:$A,$B22,'EPA Export Aggregation'!$D:$D,$A$1)*IF($A22="CH4",About!$D$58,IF($A22="N2O",About!$D$59,1))</f>
        <v>0.17810933879060001</v>
      </c>
      <c r="Q22">
        <f>SUMIFS('EPA Export Aggregation'!T:T,'EPA Export Aggregation'!$A:$A,$B22,'EPA Export Aggregation'!$D:$D,$A$1)*IF($A22="CH4",About!$D$58,IF($A22="N2O",About!$D$59,1))</f>
        <v>0.1978716737591</v>
      </c>
      <c r="R22">
        <f>SUMIFS('EPA Export Aggregation'!U:U,'EPA Export Aggregation'!$A:$A,$B22,'EPA Export Aggregation'!$D:$D,$A$1)*IF($A22="CH4",About!$D$58,IF($A22="N2O",About!$D$59,1))</f>
        <v>0.22257593133610001</v>
      </c>
      <c r="S22">
        <f>SUMIFS('EPA Export Aggregation'!V:V,'EPA Export Aggregation'!$A:$A,$B22,'EPA Export Aggregation'!$D:$D,$A$1)*IF($A22="CH4",About!$D$58,IF($A22="N2O",About!$D$59,1))</f>
        <v>0.2298155740975</v>
      </c>
      <c r="T22">
        <f>SUMIFS('EPA Export Aggregation'!W:W,'EPA Export Aggregation'!$A:$A,$B22,'EPA Export Aggregation'!$D:$D,$A$1)*IF($A22="CH4",About!$D$58,IF($A22="N2O",About!$D$59,1))</f>
        <v>0.27101247326630001</v>
      </c>
      <c r="U22">
        <f>SUMIFS('EPA Export Aggregation'!X:X,'EPA Export Aggregation'!$A:$A,$B22,'EPA Export Aggregation'!$D:$D,$A$1)*IF($A22="CH4",About!$D$58,IF($A22="N2O",About!$D$59,1))</f>
        <v>0.2558022575833</v>
      </c>
      <c r="V22">
        <f>SUMIFS('EPA Export Aggregation'!Y:Y,'EPA Export Aggregation'!$A:$A,$B22,'EPA Export Aggregation'!$D:$D,$A$1)*IF($A22="CH4",About!$D$58,IF($A22="N2O",About!$D$59,1))</f>
        <v>0.24121983585359999</v>
      </c>
      <c r="W22">
        <f>SUMIFS('EPA Export Aggregation'!Z:Z,'EPA Export Aggregation'!$A:$A,$B22,'EPA Export Aggregation'!$D:$D,$A$1)*IF($A22="CH4",About!$D$58,IF($A22="N2O",About!$D$59,1))</f>
        <v>0.2440574921011</v>
      </c>
      <c r="X22">
        <f>SUMIFS('EPA Export Aggregation'!AA:AA,'EPA Export Aggregation'!$A:$A,$B22,'EPA Export Aggregation'!$D:$D,$A$1)*IF($A22="CH4",About!$D$58,IF($A22="N2O",About!$D$59,1))</f>
        <v>0.19285236514410001</v>
      </c>
      <c r="Y22">
        <f>SUMIFS('EPA Export Aggregation'!AB:AB,'EPA Export Aggregation'!$A:$A,$B22,'EPA Export Aggregation'!$D:$D,$A$1)*IF($A22="CH4",About!$D$58,IF($A22="N2O",About!$D$59,1))</f>
        <v>0.2303482277018</v>
      </c>
      <c r="Z22">
        <f>SUMIFS('EPA Export Aggregation'!AC:AC,'EPA Export Aggregation'!$A:$A,$B22,'EPA Export Aggregation'!$D:$D,$A$1)*IF($A22="CH4",About!$D$58,IF($A22="N2O",About!$D$59,1))</f>
        <v>0.19160717463259999</v>
      </c>
      <c r="AA22">
        <f>SUMIFS('EPA Export Aggregation'!AD:AD,'EPA Export Aggregation'!$A:$A,$B22,'EPA Export Aggregation'!$D:$D,$A$1)*IF($A22="CH4",About!$D$58,IF($A22="N2O",About!$D$59,1))</f>
        <v>0.26663013806739999</v>
      </c>
      <c r="AB22">
        <f>SUMIFS('EPA Export Aggregation'!AE:AE,'EPA Export Aggregation'!$A:$A,$B22,'EPA Export Aggregation'!$D:$D,$A$1)*IF($A22="CH4",About!$D$58,IF($A22="N2O",About!$D$59,1))</f>
        <v>0.27669056069749998</v>
      </c>
      <c r="AC22">
        <f>SUMIFS('EPA Export Aggregation'!AF:AF,'EPA Export Aggregation'!$A:$A,$B22,'EPA Export Aggregation'!$D:$D,$A$1)*IF($A22="CH4",About!$D$58,IF($A22="N2O",About!$D$59,1))</f>
        <v>0.25314202650310003</v>
      </c>
      <c r="AD22">
        <f>SUMIFS('EPA Export Aggregation'!AG:AG,'EPA Export Aggregation'!$A:$A,$B22,'EPA Export Aggregation'!$D:$D,$A$1)*IF($A22="CH4",About!$D$58,IF($A22="N2O",About!$D$59,1))</f>
        <v>0.26129434159909998</v>
      </c>
      <c r="AE22">
        <f>SUMIFS('EPA Export Aggregation'!AH:AH,'EPA Export Aggregation'!$A:$A,$B22,'EPA Export Aggregation'!$D:$D,$A$1)*IF($A22="CH4",About!$D$58,IF($A22="N2O",About!$D$59,1))</f>
        <v>0.2557232154388</v>
      </c>
      <c r="AF22">
        <f>SUMIFS('EPA Export Aggregation'!AI:AI,'EPA Export Aggregation'!$A:$A,$B22,'EPA Export Aggregation'!$D:$D,$A$1)*IF($A22="CH4",About!$D$58,IF($A22="N2O",About!$D$59,1))</f>
        <v>0.2133111799015</v>
      </c>
      <c r="AG22">
        <f>SUMIFS('EPA Export Aggregation'!AJ:AJ,'EPA Export Aggregation'!$A:$A,$B22,'EPA Export Aggregation'!$D:$D,$A$1)*IF($A22="CH4",About!$D$58,IF($A22="N2O",About!$D$59,1))</f>
        <v>0.27633522494860002</v>
      </c>
      <c r="AH22">
        <f>SUMIFS('EPA Export Aggregation'!AK:AK,'EPA Export Aggregation'!$A:$A,$B22,'EPA Export Aggregation'!$D:$D,$A$1)*IF($A22="CH4",About!$D$58,IF($A22="N2O",About!$D$59,1))</f>
        <v>0.26749308664030003</v>
      </c>
    </row>
    <row r="23" spans="1:34" x14ac:dyDescent="0.25">
      <c r="A23" s="119" t="s">
        <v>479</v>
      </c>
      <c r="B23" s="120" t="s">
        <v>2015</v>
      </c>
      <c r="C23">
        <f>SUMIFS('EPA Export Aggregation'!F:F,'EPA Export Aggregation'!$A:$A,$B23,'EPA Export Aggregation'!$D:$D,$A$1)*IF($A23="CH4",About!$D$58,IF($A23="N2O",About!$D$59,1))</f>
        <v>0.17098197684579999</v>
      </c>
      <c r="D23">
        <f>SUMIFS('EPA Export Aggregation'!G:G,'EPA Export Aggregation'!$A:$A,$B23,'EPA Export Aggregation'!$D:$D,$A$1)*IF($A23="CH4",About!$D$58,IF($A23="N2O",About!$D$59,1))</f>
        <v>0.15768161594739999</v>
      </c>
      <c r="E23">
        <f>SUMIFS('EPA Export Aggregation'!H:H,'EPA Export Aggregation'!$A:$A,$B23,'EPA Export Aggregation'!$D:$D,$A$1)*IF($A23="CH4",About!$D$58,IF($A23="N2O",About!$D$59,1))</f>
        <v>0.17344820645379999</v>
      </c>
      <c r="F23">
        <f>SUMIFS('EPA Export Aggregation'!I:I,'EPA Export Aggregation'!$A:$A,$B23,'EPA Export Aggregation'!$D:$D,$A$1)*IF($A23="CH4",About!$D$58,IF($A23="N2O",About!$D$59,1))</f>
        <v>0.2044613260083</v>
      </c>
      <c r="G23">
        <f>SUMIFS('EPA Export Aggregation'!J:J,'EPA Export Aggregation'!$A:$A,$B23,'EPA Export Aggregation'!$D:$D,$A$1)*IF($A23="CH4",About!$D$58,IF($A23="N2O",About!$D$59,1))</f>
        <v>0.19035036711379999</v>
      </c>
      <c r="H23">
        <f>SUMIFS('EPA Export Aggregation'!K:K,'EPA Export Aggregation'!$A:$A,$B23,'EPA Export Aggregation'!$D:$D,$A$1)*IF($A23="CH4",About!$D$58,IF($A23="N2O",About!$D$59,1))</f>
        <v>0.1890164460622</v>
      </c>
      <c r="I23">
        <f>SUMIFS('EPA Export Aggregation'!L:L,'EPA Export Aggregation'!$A:$A,$B23,'EPA Export Aggregation'!$D:$D,$A$1)*IF($A23="CH4",About!$D$58,IF($A23="N2O",About!$D$59,1))</f>
        <v>0.17079932906779999</v>
      </c>
      <c r="J23">
        <f>SUMIFS('EPA Export Aggregation'!M:M,'EPA Export Aggregation'!$A:$A,$B23,'EPA Export Aggregation'!$D:$D,$A$1)*IF($A23="CH4",About!$D$58,IF($A23="N2O",About!$D$59,1))</f>
        <v>0.17310288724440001</v>
      </c>
      <c r="K23">
        <f>SUMIFS('EPA Export Aggregation'!N:N,'EPA Export Aggregation'!$A:$A,$B23,'EPA Export Aggregation'!$D:$D,$A$1)*IF($A23="CH4",About!$D$58,IF($A23="N2O",About!$D$59,1))</f>
        <v>0.2123127063785</v>
      </c>
      <c r="L23">
        <f>SUMIFS('EPA Export Aggregation'!O:O,'EPA Export Aggregation'!$A:$A,$B23,'EPA Export Aggregation'!$D:$D,$A$1)*IF($A23="CH4",About!$D$58,IF($A23="N2O",About!$D$59,1))</f>
        <v>0.20292756219489999</v>
      </c>
      <c r="M23">
        <f>SUMIFS('EPA Export Aggregation'!P:P,'EPA Export Aggregation'!$A:$A,$B23,'EPA Export Aggregation'!$D:$D,$A$1)*IF($A23="CH4",About!$D$58,IF($A23="N2O",About!$D$59,1))</f>
        <v>0.18369736186720001</v>
      </c>
      <c r="N23">
        <f>SUMIFS('EPA Export Aggregation'!Q:Q,'EPA Export Aggregation'!$A:$A,$B23,'EPA Export Aggregation'!$D:$D,$A$1)*IF($A23="CH4",About!$D$58,IF($A23="N2O",About!$D$59,1))</f>
        <v>0.17584572185069999</v>
      </c>
      <c r="O23">
        <f>SUMIFS('EPA Export Aggregation'!R:R,'EPA Export Aggregation'!$A:$A,$B23,'EPA Export Aggregation'!$D:$D,$A$1)*IF($A23="CH4",About!$D$58,IF($A23="N2O",About!$D$59,1))</f>
        <v>0.1587998123395</v>
      </c>
      <c r="P23">
        <f>SUMIFS('EPA Export Aggregation'!S:S,'EPA Export Aggregation'!$A:$A,$B23,'EPA Export Aggregation'!$D:$D,$A$1)*IF($A23="CH4",About!$D$58,IF($A23="N2O",About!$D$59,1))</f>
        <v>0.1517711219099</v>
      </c>
      <c r="Q23">
        <f>SUMIFS('EPA Export Aggregation'!T:T,'EPA Export Aggregation'!$A:$A,$B23,'EPA Export Aggregation'!$D:$D,$A$1)*IF($A23="CH4",About!$D$58,IF($A23="N2O",About!$D$59,1))</f>
        <v>0.1556864367793</v>
      </c>
      <c r="R23">
        <f>SUMIFS('EPA Export Aggregation'!U:U,'EPA Export Aggregation'!$A:$A,$B23,'EPA Export Aggregation'!$D:$D,$A$1)*IF($A23="CH4",About!$D$58,IF($A23="N2O",About!$D$59,1))</f>
        <v>0.15368207871350001</v>
      </c>
      <c r="S23">
        <f>SUMIFS('EPA Export Aggregation'!V:V,'EPA Export Aggregation'!$A:$A,$B23,'EPA Export Aggregation'!$D:$D,$A$1)*IF($A23="CH4",About!$D$58,IF($A23="N2O",About!$D$59,1))</f>
        <v>0.14705544421860001</v>
      </c>
      <c r="T23">
        <f>SUMIFS('EPA Export Aggregation'!W:W,'EPA Export Aggregation'!$A:$A,$B23,'EPA Export Aggregation'!$D:$D,$A$1)*IF($A23="CH4",About!$D$58,IF($A23="N2O",About!$D$59,1))</f>
        <v>0.20550925287550001</v>
      </c>
      <c r="U23">
        <f>SUMIFS('EPA Export Aggregation'!X:X,'EPA Export Aggregation'!$A:$A,$B23,'EPA Export Aggregation'!$D:$D,$A$1)*IF($A23="CH4",About!$D$58,IF($A23="N2O",About!$D$59,1))</f>
        <v>0.16809625341029999</v>
      </c>
      <c r="V23">
        <f>SUMIFS('EPA Export Aggregation'!Y:Y,'EPA Export Aggregation'!$A:$A,$B23,'EPA Export Aggregation'!$D:$D,$A$1)*IF($A23="CH4",About!$D$58,IF($A23="N2O",About!$D$59,1))</f>
        <v>0.14105983169200001</v>
      </c>
      <c r="W23">
        <f>SUMIFS('EPA Export Aggregation'!Z:Z,'EPA Export Aggregation'!$A:$A,$B23,'EPA Export Aggregation'!$D:$D,$A$1)*IF($A23="CH4",About!$D$58,IF($A23="N2O",About!$D$59,1))</f>
        <v>0.19377847264219999</v>
      </c>
      <c r="X23">
        <f>SUMIFS('EPA Export Aggregation'!AA:AA,'EPA Export Aggregation'!$A:$A,$B23,'EPA Export Aggregation'!$D:$D,$A$1)*IF($A23="CH4",About!$D$58,IF($A23="N2O",About!$D$59,1))</f>
        <v>0.2076324117609</v>
      </c>
      <c r="Y23">
        <f>SUMIFS('EPA Export Aggregation'!AB:AB,'EPA Export Aggregation'!$A:$A,$B23,'EPA Export Aggregation'!$D:$D,$A$1)*IF($A23="CH4",About!$D$58,IF($A23="N2O",About!$D$59,1))</f>
        <v>0.1953241000357</v>
      </c>
      <c r="Z23">
        <f>SUMIFS('EPA Export Aggregation'!AC:AC,'EPA Export Aggregation'!$A:$A,$B23,'EPA Export Aggregation'!$D:$D,$A$1)*IF($A23="CH4",About!$D$58,IF($A23="N2O",About!$D$59,1))</f>
        <v>0.1836008387053</v>
      </c>
      <c r="AA23">
        <f>SUMIFS('EPA Export Aggregation'!AD:AD,'EPA Export Aggregation'!$A:$A,$B23,'EPA Export Aggregation'!$D:$D,$A$1)*IF($A23="CH4",About!$D$58,IF($A23="N2O",About!$D$59,1))</f>
        <v>7.2313011520600004E-2</v>
      </c>
      <c r="AB23">
        <f>SUMIFS('EPA Export Aggregation'!AE:AE,'EPA Export Aggregation'!$A:$A,$B23,'EPA Export Aggregation'!$D:$D,$A$1)*IF($A23="CH4",About!$D$58,IF($A23="N2O",About!$D$59,1))</f>
        <v>0.183292670321</v>
      </c>
      <c r="AC23">
        <f>SUMIFS('EPA Export Aggregation'!AF:AF,'EPA Export Aggregation'!$A:$A,$B23,'EPA Export Aggregation'!$D:$D,$A$1)*IF($A23="CH4",About!$D$58,IF($A23="N2O",About!$D$59,1))</f>
        <v>0.20748059856350001</v>
      </c>
      <c r="AD23">
        <f>SUMIFS('EPA Export Aggregation'!AG:AG,'EPA Export Aggregation'!$A:$A,$B23,'EPA Export Aggregation'!$D:$D,$A$1)*IF($A23="CH4",About!$D$58,IF($A23="N2O",About!$D$59,1))</f>
        <v>0.20058221132849999</v>
      </c>
      <c r="AE23">
        <f>SUMIFS('EPA Export Aggregation'!AH:AH,'EPA Export Aggregation'!$A:$A,$B23,'EPA Export Aggregation'!$D:$D,$A$1)*IF($A23="CH4",About!$D$58,IF($A23="N2O",About!$D$59,1))</f>
        <v>0.23533137187520001</v>
      </c>
      <c r="AF23">
        <f>SUMIFS('EPA Export Aggregation'!AI:AI,'EPA Export Aggregation'!$A:$A,$B23,'EPA Export Aggregation'!$D:$D,$A$1)*IF($A23="CH4",About!$D$58,IF($A23="N2O",About!$D$59,1))</f>
        <v>0.23486288298079999</v>
      </c>
      <c r="AG23">
        <f>SUMIFS('EPA Export Aggregation'!AJ:AJ,'EPA Export Aggregation'!$A:$A,$B23,'EPA Export Aggregation'!$D:$D,$A$1)*IF($A23="CH4",About!$D$58,IF($A23="N2O",About!$D$59,1))</f>
        <v>0.2217975913029</v>
      </c>
      <c r="AH23">
        <f>SUMIFS('EPA Export Aggregation'!AK:AK,'EPA Export Aggregation'!$A:$A,$B23,'EPA Export Aggregation'!$D:$D,$A$1)*IF($A23="CH4",About!$D$58,IF($A23="N2O",About!$D$59,1))</f>
        <v>0.18842176849879999</v>
      </c>
    </row>
    <row r="24" spans="1:34" x14ac:dyDescent="0.25">
      <c r="A24" s="119" t="s">
        <v>479</v>
      </c>
      <c r="B24" s="120" t="s">
        <v>2016</v>
      </c>
      <c r="C24" s="121">
        <f>SUMIFS('EPA Export Aggregation'!F:F,'EPA Export Aggregation'!$A:$A,$B24,'EPA Export Aggregation'!$D:$D,$A$1)*IF($A24="CH4",About!$D$58,IF($A24="N2O",About!$D$59,1))</f>
        <v>0</v>
      </c>
      <c r="D24" s="121">
        <f>SUMIFS('EPA Export Aggregation'!G:G,'EPA Export Aggregation'!$A:$A,$B24,'EPA Export Aggregation'!$D:$D,$A$1)*IF($A24="CH4",About!$D$58,IF($A24="N2O",About!$D$59,1))</f>
        <v>0</v>
      </c>
      <c r="E24" s="121">
        <f>SUMIFS('EPA Export Aggregation'!H:H,'EPA Export Aggregation'!$A:$A,$B24,'EPA Export Aggregation'!$D:$D,$A$1)*IF($A24="CH4",About!$D$58,IF($A24="N2O",About!$D$59,1))</f>
        <v>0</v>
      </c>
      <c r="F24" s="121">
        <f>SUMIFS('EPA Export Aggregation'!I:I,'EPA Export Aggregation'!$A:$A,$B24,'EPA Export Aggregation'!$D:$D,$A$1)*IF($A24="CH4",About!$D$58,IF($A24="N2O",About!$D$59,1))</f>
        <v>0</v>
      </c>
      <c r="G24" s="121">
        <f>SUMIFS('EPA Export Aggregation'!J:J,'EPA Export Aggregation'!$A:$A,$B24,'EPA Export Aggregation'!$D:$D,$A$1)*IF($A24="CH4",About!$D$58,IF($A24="N2O",About!$D$59,1))</f>
        <v>0</v>
      </c>
      <c r="H24" s="121">
        <f>SUMIFS('EPA Export Aggregation'!K:K,'EPA Export Aggregation'!$A:$A,$B24,'EPA Export Aggregation'!$D:$D,$A$1)*IF($A24="CH4",About!$D$58,IF($A24="N2O",About!$D$59,1))</f>
        <v>0</v>
      </c>
      <c r="I24" s="121">
        <f>SUMIFS('EPA Export Aggregation'!L:L,'EPA Export Aggregation'!$A:$A,$B24,'EPA Export Aggregation'!$D:$D,$A$1)*IF($A24="CH4",About!$D$58,IF($A24="N2O",About!$D$59,1))</f>
        <v>0</v>
      </c>
      <c r="J24" s="121">
        <f>SUMIFS('EPA Export Aggregation'!M:M,'EPA Export Aggregation'!$A:$A,$B24,'EPA Export Aggregation'!$D:$D,$A$1)*IF($A24="CH4",About!$D$58,IF($A24="N2O",About!$D$59,1))</f>
        <v>0</v>
      </c>
      <c r="K24" s="121">
        <f>SUMIFS('EPA Export Aggregation'!N:N,'EPA Export Aggregation'!$A:$A,$B24,'EPA Export Aggregation'!$D:$D,$A$1)*IF($A24="CH4",About!$D$58,IF($A24="N2O",About!$D$59,1))</f>
        <v>0</v>
      </c>
      <c r="L24" s="121">
        <f>SUMIFS('EPA Export Aggregation'!O:O,'EPA Export Aggregation'!$A:$A,$B24,'EPA Export Aggregation'!$D:$D,$A$1)*IF($A24="CH4",About!$D$58,IF($A24="N2O",About!$D$59,1))</f>
        <v>0</v>
      </c>
      <c r="M24" s="121">
        <f>SUMIFS('EPA Export Aggregation'!P:P,'EPA Export Aggregation'!$A:$A,$B24,'EPA Export Aggregation'!$D:$D,$A$1)*IF($A24="CH4",About!$D$58,IF($A24="N2O",About!$D$59,1))</f>
        <v>0</v>
      </c>
      <c r="N24" s="121">
        <f>SUMIFS('EPA Export Aggregation'!Q:Q,'EPA Export Aggregation'!$A:$A,$B24,'EPA Export Aggregation'!$D:$D,$A$1)*IF($A24="CH4",About!$D$58,IF($A24="N2O",About!$D$59,1))</f>
        <v>0</v>
      </c>
      <c r="O24" s="121">
        <f>SUMIFS('EPA Export Aggregation'!R:R,'EPA Export Aggregation'!$A:$A,$B24,'EPA Export Aggregation'!$D:$D,$A$1)*IF($A24="CH4",About!$D$58,IF($A24="N2O",About!$D$59,1))</f>
        <v>0</v>
      </c>
      <c r="P24" s="121">
        <f>SUMIFS('EPA Export Aggregation'!S:S,'EPA Export Aggregation'!$A:$A,$B24,'EPA Export Aggregation'!$D:$D,$A$1)*IF($A24="CH4",About!$D$58,IF($A24="N2O",About!$D$59,1))</f>
        <v>0</v>
      </c>
      <c r="Q24" s="121">
        <f>SUMIFS('EPA Export Aggregation'!T:T,'EPA Export Aggregation'!$A:$A,$B24,'EPA Export Aggregation'!$D:$D,$A$1)*IF($A24="CH4",About!$D$58,IF($A24="N2O",About!$D$59,1))</f>
        <v>0</v>
      </c>
      <c r="R24" s="121">
        <f>SUMIFS('EPA Export Aggregation'!U:U,'EPA Export Aggregation'!$A:$A,$B24,'EPA Export Aggregation'!$D:$D,$A$1)*IF($A24="CH4",About!$D$58,IF($A24="N2O",About!$D$59,1))</f>
        <v>0</v>
      </c>
      <c r="S24" s="121">
        <f>SUMIFS('EPA Export Aggregation'!V:V,'EPA Export Aggregation'!$A:$A,$B24,'EPA Export Aggregation'!$D:$D,$A$1)*IF($A24="CH4",About!$D$58,IF($A24="N2O",About!$D$59,1))</f>
        <v>0</v>
      </c>
      <c r="T24" s="121">
        <f>SUMIFS('EPA Export Aggregation'!W:W,'EPA Export Aggregation'!$A:$A,$B24,'EPA Export Aggregation'!$D:$D,$A$1)*IF($A24="CH4",About!$D$58,IF($A24="N2O",About!$D$59,1))</f>
        <v>0</v>
      </c>
      <c r="U24" s="121">
        <f>SUMIFS('EPA Export Aggregation'!X:X,'EPA Export Aggregation'!$A:$A,$B24,'EPA Export Aggregation'!$D:$D,$A$1)*IF($A24="CH4",About!$D$58,IF($A24="N2O",About!$D$59,1))</f>
        <v>0</v>
      </c>
      <c r="V24" s="121">
        <f>SUMIFS('EPA Export Aggregation'!Y:Y,'EPA Export Aggregation'!$A:$A,$B24,'EPA Export Aggregation'!$D:$D,$A$1)*IF($A24="CH4",About!$D$58,IF($A24="N2O",About!$D$59,1))</f>
        <v>0</v>
      </c>
      <c r="W24" s="121">
        <f>SUMIFS('EPA Export Aggregation'!Z:Z,'EPA Export Aggregation'!$A:$A,$B24,'EPA Export Aggregation'!$D:$D,$A$1)*IF($A24="CH4",About!$D$58,IF($A24="N2O",About!$D$59,1))</f>
        <v>0</v>
      </c>
      <c r="X24" s="121">
        <f>SUMIFS('EPA Export Aggregation'!AA:AA,'EPA Export Aggregation'!$A:$A,$B24,'EPA Export Aggregation'!$D:$D,$A$1)*IF($A24="CH4",About!$D$58,IF($A24="N2O",About!$D$59,1))</f>
        <v>0</v>
      </c>
      <c r="Y24" s="121">
        <f>SUMIFS('EPA Export Aggregation'!AB:AB,'EPA Export Aggregation'!$A:$A,$B24,'EPA Export Aggregation'!$D:$D,$A$1)*IF($A24="CH4",About!$D$58,IF($A24="N2O",About!$D$59,1))</f>
        <v>0</v>
      </c>
      <c r="Z24" s="121">
        <f>SUMIFS('EPA Export Aggregation'!AC:AC,'EPA Export Aggregation'!$A:$A,$B24,'EPA Export Aggregation'!$D:$D,$A$1)*IF($A24="CH4",About!$D$58,IF($A24="N2O",About!$D$59,1))</f>
        <v>0</v>
      </c>
      <c r="AA24" s="121">
        <f>SUMIFS('EPA Export Aggregation'!AD:AD,'EPA Export Aggregation'!$A:$A,$B24,'EPA Export Aggregation'!$D:$D,$A$1)*IF($A24="CH4",About!$D$58,IF($A24="N2O",About!$D$59,1))</f>
        <v>0</v>
      </c>
      <c r="AB24" s="121">
        <f>SUMIFS('EPA Export Aggregation'!AE:AE,'EPA Export Aggregation'!$A:$A,$B24,'EPA Export Aggregation'!$D:$D,$A$1)*IF($A24="CH4",About!$D$58,IF($A24="N2O",About!$D$59,1))</f>
        <v>0</v>
      </c>
      <c r="AC24" s="121">
        <f>SUMIFS('EPA Export Aggregation'!AF:AF,'EPA Export Aggregation'!$A:$A,$B24,'EPA Export Aggregation'!$D:$D,$A$1)*IF($A24="CH4",About!$D$58,IF($A24="N2O",About!$D$59,1))</f>
        <v>0</v>
      </c>
      <c r="AD24" s="121">
        <f>SUMIFS('EPA Export Aggregation'!AG:AG,'EPA Export Aggregation'!$A:$A,$B24,'EPA Export Aggregation'!$D:$D,$A$1)*IF($A24="CH4",About!$D$58,IF($A24="N2O",About!$D$59,1))</f>
        <v>0</v>
      </c>
      <c r="AE24" s="121">
        <f>SUMIFS('EPA Export Aggregation'!AH:AH,'EPA Export Aggregation'!$A:$A,$B24,'EPA Export Aggregation'!$D:$D,$A$1)*IF($A24="CH4",About!$D$58,IF($A24="N2O",About!$D$59,1))</f>
        <v>0</v>
      </c>
      <c r="AF24" s="121">
        <f>SUMIFS('EPA Export Aggregation'!AI:AI,'EPA Export Aggregation'!$A:$A,$B24,'EPA Export Aggregation'!$D:$D,$A$1)*IF($A24="CH4",About!$D$58,IF($A24="N2O",About!$D$59,1))</f>
        <v>0</v>
      </c>
      <c r="AG24" s="121">
        <f>SUMIFS('EPA Export Aggregation'!AJ:AJ,'EPA Export Aggregation'!$A:$A,$B24,'EPA Export Aggregation'!$D:$D,$A$1)*IF($A24="CH4",About!$D$58,IF($A24="N2O",About!$D$59,1))</f>
        <v>0</v>
      </c>
      <c r="AH24" s="121">
        <f>SUMIFS('EPA Export Aggregation'!AK:AK,'EPA Export Aggregation'!$A:$A,$B24,'EPA Export Aggregation'!$D:$D,$A$1)*IF($A24="CH4",About!$D$58,IF($A24="N2O",About!$D$59,1))</f>
        <v>0</v>
      </c>
    </row>
    <row r="25" spans="1:34" x14ac:dyDescent="0.25">
      <c r="A25" s="119" t="s">
        <v>479</v>
      </c>
      <c r="B25" s="120" t="s">
        <v>2017</v>
      </c>
      <c r="C25">
        <f>SUMIFS('EPA Export Aggregation'!F:F,'EPA Export Aggregation'!$A:$A,$B25,'EPA Export Aggregation'!$D:$D,$A$1)*IF($A25="CH4",About!$D$58,IF($A25="N2O",About!$D$59,1))</f>
        <v>0.35646273649780003</v>
      </c>
      <c r="D25">
        <f>SUMIFS('EPA Export Aggregation'!G:G,'EPA Export Aggregation'!$A:$A,$B25,'EPA Export Aggregation'!$D:$D,$A$1)*IF($A25="CH4",About!$D$58,IF($A25="N2O",About!$D$59,1))</f>
        <v>0.36841579109479999</v>
      </c>
      <c r="E25">
        <f>SUMIFS('EPA Export Aggregation'!H:H,'EPA Export Aggregation'!$A:$A,$B25,'EPA Export Aggregation'!$D:$D,$A$1)*IF($A25="CH4",About!$D$58,IF($A25="N2O",About!$D$59,1))</f>
        <v>0.39912062742560001</v>
      </c>
      <c r="F25">
        <f>SUMIFS('EPA Export Aggregation'!I:I,'EPA Export Aggregation'!$A:$A,$B25,'EPA Export Aggregation'!$D:$D,$A$1)*IF($A25="CH4",About!$D$58,IF($A25="N2O",About!$D$59,1))</f>
        <v>0.36441887662959999</v>
      </c>
      <c r="G25">
        <f>SUMIFS('EPA Export Aggregation'!J:J,'EPA Export Aggregation'!$A:$A,$B25,'EPA Export Aggregation'!$D:$D,$A$1)*IF($A25="CH4",About!$D$58,IF($A25="N2O",About!$D$59,1))</f>
        <v>0.33245821973049999</v>
      </c>
      <c r="H25">
        <f>SUMIFS('EPA Export Aggregation'!K:K,'EPA Export Aggregation'!$A:$A,$B25,'EPA Export Aggregation'!$D:$D,$A$1)*IF($A25="CH4",About!$D$58,IF($A25="N2O",About!$D$59,1))</f>
        <v>0.34588444024920001</v>
      </c>
      <c r="I25">
        <f>SUMIFS('EPA Export Aggregation'!L:L,'EPA Export Aggregation'!$A:$A,$B25,'EPA Export Aggregation'!$D:$D,$A$1)*IF($A25="CH4",About!$D$58,IF($A25="N2O",About!$D$59,1))</f>
        <v>0.3570684280102</v>
      </c>
      <c r="J25">
        <f>SUMIFS('EPA Export Aggregation'!M:M,'EPA Export Aggregation'!$A:$A,$B25,'EPA Export Aggregation'!$D:$D,$A$1)*IF($A25="CH4",About!$D$58,IF($A25="N2O",About!$D$59,1))</f>
        <v>0.36680751028440001</v>
      </c>
      <c r="K25">
        <f>SUMIFS('EPA Export Aggregation'!N:N,'EPA Export Aggregation'!$A:$A,$B25,'EPA Export Aggregation'!$D:$D,$A$1)*IF($A25="CH4",About!$D$58,IF($A25="N2O",About!$D$59,1))</f>
        <v>0.36937220782890001</v>
      </c>
      <c r="L25">
        <f>SUMIFS('EPA Export Aggregation'!O:O,'EPA Export Aggregation'!$A:$A,$B25,'EPA Export Aggregation'!$D:$D,$A$1)*IF($A25="CH4",About!$D$58,IF($A25="N2O",About!$D$59,1))</f>
        <v>0.3924582033015</v>
      </c>
      <c r="M25">
        <f>SUMIFS('EPA Export Aggregation'!P:P,'EPA Export Aggregation'!$A:$A,$B25,'EPA Export Aggregation'!$D:$D,$A$1)*IF($A25="CH4",About!$D$58,IF($A25="N2O",About!$D$59,1))</f>
        <v>0.38393372112200003</v>
      </c>
      <c r="N25">
        <f>SUMIFS('EPA Export Aggregation'!Q:Q,'EPA Export Aggregation'!$A:$A,$B25,'EPA Export Aggregation'!$D:$D,$A$1)*IF($A25="CH4",About!$D$58,IF($A25="N2O",About!$D$59,1))</f>
        <v>0.34351972042680001</v>
      </c>
      <c r="O25">
        <f>SUMIFS('EPA Export Aggregation'!R:R,'EPA Export Aggregation'!$A:$A,$B25,'EPA Export Aggregation'!$D:$D,$A$1)*IF($A25="CH4",About!$D$58,IF($A25="N2O",About!$D$59,1))</f>
        <v>0.33889156213720001</v>
      </c>
      <c r="P25">
        <f>SUMIFS('EPA Export Aggregation'!S:S,'EPA Export Aggregation'!$A:$A,$B25,'EPA Export Aggregation'!$D:$D,$A$1)*IF($A25="CH4",About!$D$58,IF($A25="N2O",About!$D$59,1))</f>
        <v>0.33384733222320001</v>
      </c>
      <c r="Q25">
        <f>SUMIFS('EPA Export Aggregation'!T:T,'EPA Export Aggregation'!$A:$A,$B25,'EPA Export Aggregation'!$D:$D,$A$1)*IF($A25="CH4",About!$D$58,IF($A25="N2O",About!$D$59,1))</f>
        <v>0.3841499626464</v>
      </c>
      <c r="R25">
        <f>SUMIFS('EPA Export Aggregation'!U:U,'EPA Export Aggregation'!$A:$A,$B25,'EPA Export Aggregation'!$D:$D,$A$1)*IF($A25="CH4",About!$D$58,IF($A25="N2O",About!$D$59,1))</f>
        <v>0.35436641815640002</v>
      </c>
      <c r="S25">
        <f>SUMIFS('EPA Export Aggregation'!V:V,'EPA Export Aggregation'!$A:$A,$B25,'EPA Export Aggregation'!$D:$D,$A$1)*IF($A25="CH4",About!$D$58,IF($A25="N2O",About!$D$59,1))</f>
        <v>0.36378885093669999</v>
      </c>
      <c r="T25">
        <f>SUMIFS('EPA Export Aggregation'!W:W,'EPA Export Aggregation'!$A:$A,$B25,'EPA Export Aggregation'!$D:$D,$A$1)*IF($A25="CH4",About!$D$58,IF($A25="N2O",About!$D$59,1))</f>
        <v>0.38532322274109998</v>
      </c>
      <c r="U25">
        <f>SUMIFS('EPA Export Aggregation'!X:X,'EPA Export Aggregation'!$A:$A,$B25,'EPA Export Aggregation'!$D:$D,$A$1)*IF($A25="CH4",About!$D$58,IF($A25="N2O",About!$D$59,1))</f>
        <v>0.34212050782159997</v>
      </c>
      <c r="V25">
        <f>SUMIFS('EPA Export Aggregation'!Y:Y,'EPA Export Aggregation'!$A:$A,$B25,'EPA Export Aggregation'!$D:$D,$A$1)*IF($A25="CH4",About!$D$58,IF($A25="N2O",About!$D$59,1))</f>
        <v>0.34492176580740003</v>
      </c>
      <c r="W25">
        <f>SUMIFS('EPA Export Aggregation'!Z:Z,'EPA Export Aggregation'!$A:$A,$B25,'EPA Export Aggregation'!$D:$D,$A$1)*IF($A25="CH4",About!$D$58,IF($A25="N2O",About!$D$59,1))</f>
        <v>0.40037640708779998</v>
      </c>
      <c r="X25">
        <f>SUMIFS('EPA Export Aggregation'!AA:AA,'EPA Export Aggregation'!$A:$A,$B25,'EPA Export Aggregation'!$D:$D,$A$1)*IF($A25="CH4",About!$D$58,IF($A25="N2O",About!$D$59,1))</f>
        <v>0.38298023518820001</v>
      </c>
      <c r="Y25">
        <f>SUMIFS('EPA Export Aggregation'!AB:AB,'EPA Export Aggregation'!$A:$A,$B25,'EPA Export Aggregation'!$D:$D,$A$1)*IF($A25="CH4",About!$D$58,IF($A25="N2O",About!$D$59,1))</f>
        <v>0.37925192232499999</v>
      </c>
      <c r="Z25">
        <f>SUMIFS('EPA Export Aggregation'!AC:AC,'EPA Export Aggregation'!$A:$A,$B25,'EPA Export Aggregation'!$D:$D,$A$1)*IF($A25="CH4",About!$D$58,IF($A25="N2O",About!$D$59,1))</f>
        <v>0.38138757512179999</v>
      </c>
      <c r="AA25">
        <f>SUMIFS('EPA Export Aggregation'!AD:AD,'EPA Export Aggregation'!$A:$A,$B25,'EPA Export Aggregation'!$D:$D,$A$1)*IF($A25="CH4",About!$D$58,IF($A25="N2O",About!$D$59,1))</f>
        <v>0.36993971485299998</v>
      </c>
      <c r="AB25">
        <f>SUMIFS('EPA Export Aggregation'!AE:AE,'EPA Export Aggregation'!$A:$A,$B25,'EPA Export Aggregation'!$D:$D,$A$1)*IF($A25="CH4",About!$D$58,IF($A25="N2O",About!$D$59,1))</f>
        <v>0.38890452402730002</v>
      </c>
      <c r="AC25">
        <f>SUMIFS('EPA Export Aggregation'!AF:AF,'EPA Export Aggregation'!$A:$A,$B25,'EPA Export Aggregation'!$D:$D,$A$1)*IF($A25="CH4",About!$D$58,IF($A25="N2O",About!$D$59,1))</f>
        <v>0.37923028213609999</v>
      </c>
      <c r="AD25">
        <f>SUMIFS('EPA Export Aggregation'!AG:AG,'EPA Export Aggregation'!$A:$A,$B25,'EPA Export Aggregation'!$D:$D,$A$1)*IF($A25="CH4",About!$D$58,IF($A25="N2O",About!$D$59,1))</f>
        <v>0.37675103606530003</v>
      </c>
      <c r="AE25">
        <f>SUMIFS('EPA Export Aggregation'!AH:AH,'EPA Export Aggregation'!$A:$A,$B25,'EPA Export Aggregation'!$D:$D,$A$1)*IF($A25="CH4",About!$D$58,IF($A25="N2O",About!$D$59,1))</f>
        <v>0.3460577952194</v>
      </c>
      <c r="AF25">
        <f>SUMIFS('EPA Export Aggregation'!AI:AI,'EPA Export Aggregation'!$A:$A,$B25,'EPA Export Aggregation'!$D:$D,$A$1)*IF($A25="CH4",About!$D$58,IF($A25="N2O",About!$D$59,1))</f>
        <v>0.34157391017369998</v>
      </c>
      <c r="AG25">
        <f>SUMIFS('EPA Export Aggregation'!AJ:AJ,'EPA Export Aggregation'!$A:$A,$B25,'EPA Export Aggregation'!$D:$D,$A$1)*IF($A25="CH4",About!$D$58,IF($A25="N2O",About!$D$59,1))</f>
        <v>0.30862022228250002</v>
      </c>
      <c r="AH25">
        <f>SUMIFS('EPA Export Aggregation'!AK:AK,'EPA Export Aggregation'!$A:$A,$B25,'EPA Export Aggregation'!$D:$D,$A$1)*IF($A25="CH4",About!$D$58,IF($A25="N2O",About!$D$59,1))</f>
        <v>0.33992952019520001</v>
      </c>
    </row>
    <row r="26" spans="1:34" x14ac:dyDescent="0.25">
      <c r="A26" s="119" t="s">
        <v>479</v>
      </c>
      <c r="B26" s="120" t="s">
        <v>2018</v>
      </c>
      <c r="C26">
        <f>SUMIFS('EPA Export Aggregation'!F:F,'EPA Export Aggregation'!$A:$A,$B26,'EPA Export Aggregation'!$D:$D,$A$1)*IF($A26="CH4",About!$D$58,IF($A26="N2O",About!$D$59,1))</f>
        <v>0.1718971050699</v>
      </c>
      <c r="D26">
        <f>SUMIFS('EPA Export Aggregation'!G:G,'EPA Export Aggregation'!$A:$A,$B26,'EPA Export Aggregation'!$D:$D,$A$1)*IF($A26="CH4",About!$D$58,IF($A26="N2O",About!$D$59,1))</f>
        <v>0.1033673204813</v>
      </c>
      <c r="E26">
        <f>SUMIFS('EPA Export Aggregation'!H:H,'EPA Export Aggregation'!$A:$A,$B26,'EPA Export Aggregation'!$D:$D,$A$1)*IF($A26="CH4",About!$D$58,IF($A26="N2O",About!$D$59,1))</f>
        <v>6.0395021283300002E-2</v>
      </c>
      <c r="F26">
        <f>SUMIFS('EPA Export Aggregation'!I:I,'EPA Export Aggregation'!$A:$A,$B26,'EPA Export Aggregation'!$D:$D,$A$1)*IF($A26="CH4",About!$D$58,IF($A26="N2O",About!$D$59,1))</f>
        <v>4.7447962135700003E-2</v>
      </c>
      <c r="G26">
        <f>SUMIFS('EPA Export Aggregation'!J:J,'EPA Export Aggregation'!$A:$A,$B26,'EPA Export Aggregation'!$D:$D,$A$1)*IF($A26="CH4",About!$D$58,IF($A26="N2O",About!$D$59,1))</f>
        <v>6.0612127544E-2</v>
      </c>
      <c r="H26">
        <f>SUMIFS('EPA Export Aggregation'!K:K,'EPA Export Aggregation'!$A:$A,$B26,'EPA Export Aggregation'!$D:$D,$A$1)*IF($A26="CH4",About!$D$58,IF($A26="N2O",About!$D$59,1))</f>
        <v>4.9398015069200003E-2</v>
      </c>
      <c r="I26">
        <f>SUMIFS('EPA Export Aggregation'!L:L,'EPA Export Aggregation'!$A:$A,$B26,'EPA Export Aggregation'!$D:$D,$A$1)*IF($A26="CH4",About!$D$58,IF($A26="N2O",About!$D$59,1))</f>
        <v>5.7510297496999999E-2</v>
      </c>
      <c r="J26">
        <f>SUMIFS('EPA Export Aggregation'!M:M,'EPA Export Aggregation'!$A:$A,$B26,'EPA Export Aggregation'!$D:$D,$A$1)*IF($A26="CH4",About!$D$58,IF($A26="N2O",About!$D$59,1))</f>
        <v>5.15570648558E-2</v>
      </c>
      <c r="K26">
        <f>SUMIFS('EPA Export Aggregation'!N:N,'EPA Export Aggregation'!$A:$A,$B26,'EPA Export Aggregation'!$D:$D,$A$1)*IF($A26="CH4",About!$D$58,IF($A26="N2O",About!$D$59,1))</f>
        <v>5.3282773170300002E-2</v>
      </c>
      <c r="L26">
        <f>SUMIFS('EPA Export Aggregation'!O:O,'EPA Export Aggregation'!$A:$A,$B26,'EPA Export Aggregation'!$D:$D,$A$1)*IF($A26="CH4",About!$D$58,IF($A26="N2O",About!$D$59,1))</f>
        <v>4.5501441923399999E-2</v>
      </c>
      <c r="M26">
        <f>SUMIFS('EPA Export Aggregation'!P:P,'EPA Export Aggregation'!$A:$A,$B26,'EPA Export Aggregation'!$D:$D,$A$1)*IF($A26="CH4",About!$D$58,IF($A26="N2O",About!$D$59,1))</f>
        <v>4.4400923919699999E-2</v>
      </c>
      <c r="N26">
        <f>SUMIFS('EPA Export Aggregation'!Q:Q,'EPA Export Aggregation'!$A:$A,$B26,'EPA Export Aggregation'!$D:$D,$A$1)*IF($A26="CH4",About!$D$58,IF($A26="N2O",About!$D$59,1))</f>
        <v>4.3721298094099997E-2</v>
      </c>
      <c r="O26">
        <f>SUMIFS('EPA Export Aggregation'!R:R,'EPA Export Aggregation'!$A:$A,$B26,'EPA Export Aggregation'!$D:$D,$A$1)*IF($A26="CH4",About!$D$58,IF($A26="N2O",About!$D$59,1))</f>
        <v>4.14017155921E-2</v>
      </c>
      <c r="P26">
        <f>SUMIFS('EPA Export Aggregation'!S:S,'EPA Export Aggregation'!$A:$A,$B26,'EPA Export Aggregation'!$D:$D,$A$1)*IF($A26="CH4",About!$D$58,IF($A26="N2O",About!$D$59,1))</f>
        <v>4.8059470824599999E-2</v>
      </c>
      <c r="Q26">
        <f>SUMIFS('EPA Export Aggregation'!T:T,'EPA Export Aggregation'!$A:$A,$B26,'EPA Export Aggregation'!$D:$D,$A$1)*IF($A26="CH4",About!$D$58,IF($A26="N2O",About!$D$59,1))</f>
        <v>4.8500526999800002E-2</v>
      </c>
      <c r="R26">
        <f>SUMIFS('EPA Export Aggregation'!U:U,'EPA Export Aggregation'!$A:$A,$B26,'EPA Export Aggregation'!$D:$D,$A$1)*IF($A26="CH4",About!$D$58,IF($A26="N2O",About!$D$59,1))</f>
        <v>4.8385878321599997E-2</v>
      </c>
      <c r="S26">
        <f>SUMIFS('EPA Export Aggregation'!V:V,'EPA Export Aggregation'!$A:$A,$B26,'EPA Export Aggregation'!$D:$D,$A$1)*IF($A26="CH4",About!$D$58,IF($A26="N2O",About!$D$59,1))</f>
        <v>4.8150991192600003E-2</v>
      </c>
      <c r="T26">
        <f>SUMIFS('EPA Export Aggregation'!W:W,'EPA Export Aggregation'!$A:$A,$B26,'EPA Export Aggregation'!$D:$D,$A$1)*IF($A26="CH4",About!$D$58,IF($A26="N2O",About!$D$59,1))</f>
        <v>4.79145641783E-2</v>
      </c>
      <c r="U26">
        <f>SUMIFS('EPA Export Aggregation'!X:X,'EPA Export Aggregation'!$A:$A,$B26,'EPA Export Aggregation'!$D:$D,$A$1)*IF($A26="CH4",About!$D$58,IF($A26="N2O",About!$D$59,1))</f>
        <v>4.7511017668100002E-2</v>
      </c>
      <c r="V26">
        <f>SUMIFS('EPA Export Aggregation'!Y:Y,'EPA Export Aggregation'!$A:$A,$B26,'EPA Export Aggregation'!$D:$D,$A$1)*IF($A26="CH4",About!$D$58,IF($A26="N2O",About!$D$59,1))</f>
        <v>4.6904203464600003E-2</v>
      </c>
      <c r="W26">
        <f>SUMIFS('EPA Export Aggregation'!Z:Z,'EPA Export Aggregation'!$A:$A,$B26,'EPA Export Aggregation'!$D:$D,$A$1)*IF($A26="CH4",About!$D$58,IF($A26="N2O",About!$D$59,1))</f>
        <v>4.7609622891700003E-2</v>
      </c>
      <c r="X26">
        <f>SUMIFS('EPA Export Aggregation'!AA:AA,'EPA Export Aggregation'!$A:$A,$B26,'EPA Export Aggregation'!$D:$D,$A$1)*IF($A26="CH4",About!$D$58,IF($A26="N2O",About!$D$59,1))</f>
        <v>4.7396494694500003E-2</v>
      </c>
      <c r="Y26">
        <f>SUMIFS('EPA Export Aggregation'!AB:AB,'EPA Export Aggregation'!$A:$A,$B26,'EPA Export Aggregation'!$D:$D,$A$1)*IF($A26="CH4",About!$D$58,IF($A26="N2O",About!$D$59,1))</f>
        <v>4.7142328317500003E-2</v>
      </c>
      <c r="Z26">
        <f>SUMIFS('EPA Export Aggregation'!AC:AC,'EPA Export Aggregation'!$A:$A,$B26,'EPA Export Aggregation'!$D:$D,$A$1)*IF($A26="CH4",About!$D$58,IF($A26="N2O",About!$D$59,1))</f>
        <v>4.73632695657E-2</v>
      </c>
      <c r="AA26">
        <f>SUMIFS('EPA Export Aggregation'!AD:AD,'EPA Export Aggregation'!$A:$A,$B26,'EPA Export Aggregation'!$D:$D,$A$1)*IF($A26="CH4",About!$D$58,IF($A26="N2O",About!$D$59,1))</f>
        <v>4.7433568968600001E-2</v>
      </c>
      <c r="AB26">
        <f>SUMIFS('EPA Export Aggregation'!AE:AE,'EPA Export Aggregation'!$A:$A,$B26,'EPA Export Aggregation'!$D:$D,$A$1)*IF($A26="CH4",About!$D$58,IF($A26="N2O",About!$D$59,1))</f>
        <v>4.75687406075E-2</v>
      </c>
      <c r="AC26">
        <f>SUMIFS('EPA Export Aggregation'!AF:AF,'EPA Export Aggregation'!$A:$A,$B26,'EPA Export Aggregation'!$D:$D,$A$1)*IF($A26="CH4",About!$D$58,IF($A26="N2O",About!$D$59,1))</f>
        <v>4.7436686436599998E-2</v>
      </c>
      <c r="AD26">
        <f>SUMIFS('EPA Export Aggregation'!AG:AG,'EPA Export Aggregation'!$A:$A,$B26,'EPA Export Aggregation'!$D:$D,$A$1)*IF($A26="CH4",About!$D$58,IF($A26="N2O",About!$D$59,1))</f>
        <v>4.76711658227E-2</v>
      </c>
      <c r="AE26">
        <f>SUMIFS('EPA Export Aggregation'!AH:AH,'EPA Export Aggregation'!$A:$A,$B26,'EPA Export Aggregation'!$D:$D,$A$1)*IF($A26="CH4",About!$D$58,IF($A26="N2O",About!$D$59,1))</f>
        <v>4.7728434084400001E-2</v>
      </c>
      <c r="AF26">
        <f>SUMIFS('EPA Export Aggregation'!AI:AI,'EPA Export Aggregation'!$A:$A,$B26,'EPA Export Aggregation'!$D:$D,$A$1)*IF($A26="CH4",About!$D$58,IF($A26="N2O",About!$D$59,1))</f>
        <v>4.7549397800899999E-2</v>
      </c>
      <c r="AG26">
        <f>SUMIFS('EPA Export Aggregation'!AJ:AJ,'EPA Export Aggregation'!$A:$A,$B26,'EPA Export Aggregation'!$D:$D,$A$1)*IF($A26="CH4",About!$D$58,IF($A26="N2O",About!$D$59,1))</f>
        <v>4.7116227591200002E-2</v>
      </c>
      <c r="AH26">
        <f>SUMIFS('EPA Export Aggregation'!AK:AK,'EPA Export Aggregation'!$A:$A,$B26,'EPA Export Aggregation'!$D:$D,$A$1)*IF($A26="CH4",About!$D$58,IF($A26="N2O",About!$D$59,1))</f>
        <v>4.7481666258400002E-2</v>
      </c>
    </row>
    <row r="27" spans="1:34" x14ac:dyDescent="0.25">
      <c r="A27" s="119" t="s">
        <v>479</v>
      </c>
      <c r="B27" s="120" t="s">
        <v>2019</v>
      </c>
      <c r="C27">
        <f>SUMIFS('EPA Export Aggregation'!F:F,'EPA Export Aggregation'!$A:$A,$B27,'EPA Export Aggregation'!$D:$D,$A$1)*IF($A27="CH4",About!$D$58,IF($A27="N2O",About!$D$59,1))</f>
        <v>0</v>
      </c>
      <c r="D27">
        <f>SUMIFS('EPA Export Aggregation'!G:G,'EPA Export Aggregation'!$A:$A,$B27,'EPA Export Aggregation'!$D:$D,$A$1)*IF($A27="CH4",About!$D$58,IF($A27="N2O",About!$D$59,1))</f>
        <v>0</v>
      </c>
      <c r="E27">
        <f>SUMIFS('EPA Export Aggregation'!H:H,'EPA Export Aggregation'!$A:$A,$B27,'EPA Export Aggregation'!$D:$D,$A$1)*IF($A27="CH4",About!$D$58,IF($A27="N2O",About!$D$59,1))</f>
        <v>0</v>
      </c>
      <c r="F27">
        <f>SUMIFS('EPA Export Aggregation'!I:I,'EPA Export Aggregation'!$A:$A,$B27,'EPA Export Aggregation'!$D:$D,$A$1)*IF($A27="CH4",About!$D$58,IF($A27="N2O",About!$D$59,1))</f>
        <v>0</v>
      </c>
      <c r="G27">
        <f>SUMIFS('EPA Export Aggregation'!J:J,'EPA Export Aggregation'!$A:$A,$B27,'EPA Export Aggregation'!$D:$D,$A$1)*IF($A27="CH4",About!$D$58,IF($A27="N2O",About!$D$59,1))</f>
        <v>0</v>
      </c>
      <c r="H27">
        <f>SUMIFS('EPA Export Aggregation'!K:K,'EPA Export Aggregation'!$A:$A,$B27,'EPA Export Aggregation'!$D:$D,$A$1)*IF($A27="CH4",About!$D$58,IF($A27="N2O",About!$D$59,1))</f>
        <v>0</v>
      </c>
      <c r="I27">
        <f>SUMIFS('EPA Export Aggregation'!L:L,'EPA Export Aggregation'!$A:$A,$B27,'EPA Export Aggregation'!$D:$D,$A$1)*IF($A27="CH4",About!$D$58,IF($A27="N2O",About!$D$59,1))</f>
        <v>0</v>
      </c>
      <c r="J27">
        <f>SUMIFS('EPA Export Aggregation'!M:M,'EPA Export Aggregation'!$A:$A,$B27,'EPA Export Aggregation'!$D:$D,$A$1)*IF($A27="CH4",About!$D$58,IF($A27="N2O",About!$D$59,1))</f>
        <v>0</v>
      </c>
      <c r="K27">
        <f>SUMIFS('EPA Export Aggregation'!N:N,'EPA Export Aggregation'!$A:$A,$B27,'EPA Export Aggregation'!$D:$D,$A$1)*IF($A27="CH4",About!$D$58,IF($A27="N2O",About!$D$59,1))</f>
        <v>0</v>
      </c>
      <c r="L27">
        <f>SUMIFS('EPA Export Aggregation'!O:O,'EPA Export Aggregation'!$A:$A,$B27,'EPA Export Aggregation'!$D:$D,$A$1)*IF($A27="CH4",About!$D$58,IF($A27="N2O",About!$D$59,1))</f>
        <v>0</v>
      </c>
      <c r="M27">
        <f>SUMIFS('EPA Export Aggregation'!P:P,'EPA Export Aggregation'!$A:$A,$B27,'EPA Export Aggregation'!$D:$D,$A$1)*IF($A27="CH4",About!$D$58,IF($A27="N2O",About!$D$59,1))</f>
        <v>0</v>
      </c>
      <c r="N27">
        <f>SUMIFS('EPA Export Aggregation'!Q:Q,'EPA Export Aggregation'!$A:$A,$B27,'EPA Export Aggregation'!$D:$D,$A$1)*IF($A27="CH4",About!$D$58,IF($A27="N2O",About!$D$59,1))</f>
        <v>0</v>
      </c>
      <c r="O27">
        <f>SUMIFS('EPA Export Aggregation'!R:R,'EPA Export Aggregation'!$A:$A,$B27,'EPA Export Aggregation'!$D:$D,$A$1)*IF($A27="CH4",About!$D$58,IF($A27="N2O",About!$D$59,1))</f>
        <v>0</v>
      </c>
      <c r="P27">
        <f>SUMIFS('EPA Export Aggregation'!S:S,'EPA Export Aggregation'!$A:$A,$B27,'EPA Export Aggregation'!$D:$D,$A$1)*IF($A27="CH4",About!$D$58,IF($A27="N2O",About!$D$59,1))</f>
        <v>0</v>
      </c>
      <c r="Q27">
        <f>SUMIFS('EPA Export Aggregation'!T:T,'EPA Export Aggregation'!$A:$A,$B27,'EPA Export Aggregation'!$D:$D,$A$1)*IF($A27="CH4",About!$D$58,IF($A27="N2O",About!$D$59,1))</f>
        <v>0</v>
      </c>
      <c r="R27">
        <f>SUMIFS('EPA Export Aggregation'!U:U,'EPA Export Aggregation'!$A:$A,$B27,'EPA Export Aggregation'!$D:$D,$A$1)*IF($A27="CH4",About!$D$58,IF($A27="N2O",About!$D$59,1))</f>
        <v>2.92892730431E-2</v>
      </c>
      <c r="S27">
        <f>SUMIFS('EPA Export Aggregation'!V:V,'EPA Export Aggregation'!$A:$A,$B27,'EPA Export Aggregation'!$D:$D,$A$1)*IF($A27="CH4",About!$D$58,IF($A27="N2O",About!$D$59,1))</f>
        <v>0</v>
      </c>
      <c r="T27">
        <f>SUMIFS('EPA Export Aggregation'!W:W,'EPA Export Aggregation'!$A:$A,$B27,'EPA Export Aggregation'!$D:$D,$A$1)*IF($A27="CH4",About!$D$58,IF($A27="N2O",About!$D$59,1))</f>
        <v>0</v>
      </c>
      <c r="U27">
        <f>SUMIFS('EPA Export Aggregation'!X:X,'EPA Export Aggregation'!$A:$A,$B27,'EPA Export Aggregation'!$D:$D,$A$1)*IF($A27="CH4",About!$D$58,IF($A27="N2O",About!$D$59,1))</f>
        <v>0</v>
      </c>
      <c r="V27">
        <f>SUMIFS('EPA Export Aggregation'!Y:Y,'EPA Export Aggregation'!$A:$A,$B27,'EPA Export Aggregation'!$D:$D,$A$1)*IF($A27="CH4",About!$D$58,IF($A27="N2O",About!$D$59,1))</f>
        <v>0</v>
      </c>
      <c r="W27">
        <f>SUMIFS('EPA Export Aggregation'!Z:Z,'EPA Export Aggregation'!$A:$A,$B27,'EPA Export Aggregation'!$D:$D,$A$1)*IF($A27="CH4",About!$D$58,IF($A27="N2O",About!$D$59,1))</f>
        <v>0</v>
      </c>
      <c r="X27">
        <f>SUMIFS('EPA Export Aggregation'!AA:AA,'EPA Export Aggregation'!$A:$A,$B27,'EPA Export Aggregation'!$D:$D,$A$1)*IF($A27="CH4",About!$D$58,IF($A27="N2O",About!$D$59,1))</f>
        <v>0</v>
      </c>
      <c r="Y27">
        <f>SUMIFS('EPA Export Aggregation'!AB:AB,'EPA Export Aggregation'!$A:$A,$B27,'EPA Export Aggregation'!$D:$D,$A$1)*IF($A27="CH4",About!$D$58,IF($A27="N2O",About!$D$59,1))</f>
        <v>0</v>
      </c>
      <c r="Z27">
        <f>SUMIFS('EPA Export Aggregation'!AC:AC,'EPA Export Aggregation'!$A:$A,$B27,'EPA Export Aggregation'!$D:$D,$A$1)*IF($A27="CH4",About!$D$58,IF($A27="N2O",About!$D$59,1))</f>
        <v>0</v>
      </c>
      <c r="AA27">
        <f>SUMIFS('EPA Export Aggregation'!AD:AD,'EPA Export Aggregation'!$A:$A,$B27,'EPA Export Aggregation'!$D:$D,$A$1)*IF($A27="CH4",About!$D$58,IF($A27="N2O",About!$D$59,1))</f>
        <v>0</v>
      </c>
      <c r="AB27">
        <f>SUMIFS('EPA Export Aggregation'!AE:AE,'EPA Export Aggregation'!$A:$A,$B27,'EPA Export Aggregation'!$D:$D,$A$1)*IF($A27="CH4",About!$D$58,IF($A27="N2O",About!$D$59,1))</f>
        <v>0</v>
      </c>
      <c r="AC27">
        <f>SUMIFS('EPA Export Aggregation'!AF:AF,'EPA Export Aggregation'!$A:$A,$B27,'EPA Export Aggregation'!$D:$D,$A$1)*IF($A27="CH4",About!$D$58,IF($A27="N2O",About!$D$59,1))</f>
        <v>0</v>
      </c>
      <c r="AD27">
        <f>SUMIFS('EPA Export Aggregation'!AG:AG,'EPA Export Aggregation'!$A:$A,$B27,'EPA Export Aggregation'!$D:$D,$A$1)*IF($A27="CH4",About!$D$58,IF($A27="N2O",About!$D$59,1))</f>
        <v>0</v>
      </c>
      <c r="AE27">
        <f>SUMIFS('EPA Export Aggregation'!AH:AH,'EPA Export Aggregation'!$A:$A,$B27,'EPA Export Aggregation'!$D:$D,$A$1)*IF($A27="CH4",About!$D$58,IF($A27="N2O",About!$D$59,1))</f>
        <v>0</v>
      </c>
      <c r="AF27">
        <f>SUMIFS('EPA Export Aggregation'!AI:AI,'EPA Export Aggregation'!$A:$A,$B27,'EPA Export Aggregation'!$D:$D,$A$1)*IF($A27="CH4",About!$D$58,IF($A27="N2O",About!$D$59,1))</f>
        <v>0</v>
      </c>
      <c r="AG27">
        <f>SUMIFS('EPA Export Aggregation'!AJ:AJ,'EPA Export Aggregation'!$A:$A,$B27,'EPA Export Aggregation'!$D:$D,$A$1)*IF($A27="CH4",About!$D$58,IF($A27="N2O",About!$D$59,1))</f>
        <v>0</v>
      </c>
      <c r="AH27">
        <f>SUMIFS('EPA Export Aggregation'!AK:AK,'EPA Export Aggregation'!$A:$A,$B27,'EPA Export Aggregation'!$D:$D,$A$1)*IF($A27="CH4",About!$D$58,IF($A27="N2O",About!$D$59,1))</f>
        <v>0</v>
      </c>
    </row>
    <row r="28" spans="1:34" x14ac:dyDescent="0.25">
      <c r="A28" s="119" t="s">
        <v>479</v>
      </c>
      <c r="B28" s="120" t="s">
        <v>2020</v>
      </c>
      <c r="C28" s="121">
        <f>SUMIFS('EPA Export Aggregation'!F:F,'EPA Export Aggregation'!$A:$A,$B28,'EPA Export Aggregation'!$D:$D,$A$1)*IF($A28="CH4",About!$D$58,IF($A28="N2O",About!$D$59,1))</f>
        <v>7.7404675632500003E-2</v>
      </c>
      <c r="D28" s="121">
        <f>SUMIFS('EPA Export Aggregation'!G:G,'EPA Export Aggregation'!$A:$A,$B28,'EPA Export Aggregation'!$D:$D,$A$1)*IF($A28="CH4",About!$D$58,IF($A28="N2O",About!$D$59,1))</f>
        <v>9.9038161532200006E-2</v>
      </c>
      <c r="E28" s="121">
        <f>SUMIFS('EPA Export Aggregation'!H:H,'EPA Export Aggregation'!$A:$A,$B28,'EPA Export Aggregation'!$D:$D,$A$1)*IF($A28="CH4",About!$D$58,IF($A28="N2O",About!$D$59,1))</f>
        <v>0.18390714155499999</v>
      </c>
      <c r="F28" s="121">
        <f>SUMIFS('EPA Export Aggregation'!I:I,'EPA Export Aggregation'!$A:$A,$B28,'EPA Export Aggregation'!$D:$D,$A$1)*IF($A28="CH4",About!$D$58,IF($A28="N2O",About!$D$59,1))</f>
        <v>0.195731631446</v>
      </c>
      <c r="G28" s="121">
        <f>SUMIFS('EPA Export Aggregation'!J:J,'EPA Export Aggregation'!$A:$A,$B28,'EPA Export Aggregation'!$D:$D,$A$1)*IF($A28="CH4",About!$D$58,IF($A28="N2O",About!$D$59,1))</f>
        <v>0.19295529624819999</v>
      </c>
      <c r="H28" s="121">
        <f>SUMIFS('EPA Export Aggregation'!K:K,'EPA Export Aggregation'!$A:$A,$B28,'EPA Export Aggregation'!$D:$D,$A$1)*IF($A28="CH4",About!$D$58,IF($A28="N2O",About!$D$59,1))</f>
        <v>0.181849955457</v>
      </c>
      <c r="I28" s="121">
        <f>SUMIFS('EPA Export Aggregation'!L:L,'EPA Export Aggregation'!$A:$A,$B28,'EPA Export Aggregation'!$D:$D,$A$1)*IF($A28="CH4",About!$D$58,IF($A28="N2O",About!$D$59,1))</f>
        <v>0.1943434638471</v>
      </c>
      <c r="J28" s="121">
        <f>SUMIFS('EPA Export Aggregation'!M:M,'EPA Export Aggregation'!$A:$A,$B28,'EPA Export Aggregation'!$D:$D,$A$1)*IF($A28="CH4",About!$D$58,IF($A28="N2O",About!$D$59,1))</f>
        <v>0.2040606370395</v>
      </c>
      <c r="K28" s="121">
        <f>SUMIFS('EPA Export Aggregation'!N:N,'EPA Export Aggregation'!$A:$A,$B28,'EPA Export Aggregation'!$D:$D,$A$1)*IF($A28="CH4",About!$D$58,IF($A28="N2O",About!$D$59,1))</f>
        <v>0.1860144582537</v>
      </c>
      <c r="L28" s="121">
        <f>SUMIFS('EPA Export Aggregation'!O:O,'EPA Export Aggregation'!$A:$A,$B28,'EPA Export Aggregation'!$D:$D,$A$1)*IF($A28="CH4",About!$D$58,IF($A28="N2O",About!$D$59,1))</f>
        <v>0.181849955457</v>
      </c>
      <c r="M28" s="121">
        <f>SUMIFS('EPA Export Aggregation'!P:P,'EPA Export Aggregation'!$A:$A,$B28,'EPA Export Aggregation'!$D:$D,$A$1)*IF($A28="CH4",About!$D$58,IF($A28="N2O",About!$D$59,1))</f>
        <v>0.1985079666439</v>
      </c>
      <c r="N28" s="121">
        <f>SUMIFS('EPA Export Aggregation'!Q:Q,'EPA Export Aggregation'!$A:$A,$B28,'EPA Export Aggregation'!$D:$D,$A$1)*IF($A28="CH4",About!$D$58,IF($A28="N2O",About!$D$59,1))</f>
        <v>0.14992210068209999</v>
      </c>
      <c r="O28" s="121">
        <f>SUMIFS('EPA Export Aggregation'!R:R,'EPA Export Aggregation'!$A:$A,$B28,'EPA Export Aggregation'!$D:$D,$A$1)*IF($A28="CH4",About!$D$58,IF($A28="N2O",About!$D$59,1))</f>
        <v>0.15686293867660001</v>
      </c>
      <c r="P28" s="121">
        <f>SUMIFS('EPA Export Aggregation'!S:S,'EPA Export Aggregation'!$A:$A,$B28,'EPA Export Aggregation'!$D:$D,$A$1)*IF($A28="CH4",About!$D$58,IF($A28="N2O",About!$D$59,1))</f>
        <v>0.2304358214187</v>
      </c>
      <c r="Q28" s="121">
        <f>SUMIFS('EPA Export Aggregation'!T:T,'EPA Export Aggregation'!$A:$A,$B28,'EPA Export Aggregation'!$D:$D,$A$1)*IF($A28="CH4",About!$D$58,IF($A28="N2O",About!$D$59,1))</f>
        <v>0.2165541454297</v>
      </c>
      <c r="R28" s="121">
        <f>SUMIFS('EPA Export Aggregation'!U:U,'EPA Export Aggregation'!$A:$A,$B28,'EPA Export Aggregation'!$D:$D,$A$1)*IF($A28="CH4",About!$D$58,IF($A28="N2O",About!$D$59,1))</f>
        <v>0.2165541454297</v>
      </c>
      <c r="S28" s="121">
        <f>SUMIFS('EPA Export Aggregation'!V:V,'EPA Export Aggregation'!$A:$A,$B28,'EPA Export Aggregation'!$D:$D,$A$1)*IF($A28="CH4",About!$D$58,IF($A28="N2O",About!$D$59,1))</f>
        <v>0.2165541454297</v>
      </c>
      <c r="T28" s="121">
        <f>SUMIFS('EPA Export Aggregation'!W:W,'EPA Export Aggregation'!$A:$A,$B28,'EPA Export Aggregation'!$D:$D,$A$1)*IF($A28="CH4",About!$D$58,IF($A28="N2O",About!$D$59,1))</f>
        <v>0.21536295243459999</v>
      </c>
      <c r="U28">
        <f>SUMIFS('EPA Export Aggregation'!X:X,'EPA Export Aggregation'!$A:$A,$B28,'EPA Export Aggregation'!$D:$D,$A$1)*IF($A28="CH4",About!$D$58,IF($A28="N2O",About!$D$59,1))</f>
        <v>0.18515079472650001</v>
      </c>
      <c r="V28">
        <f>SUMIFS('EPA Export Aggregation'!Y:Y,'EPA Export Aggregation'!$A:$A,$B28,'EPA Export Aggregation'!$D:$D,$A$1)*IF($A28="CH4",About!$D$58,IF($A28="N2O",About!$D$59,1))</f>
        <v>0.14357440293859999</v>
      </c>
      <c r="W28">
        <f>SUMIFS('EPA Export Aggregation'!Z:Z,'EPA Export Aggregation'!$A:$A,$B28,'EPA Export Aggregation'!$D:$D,$A$1)*IF($A28="CH4",About!$D$58,IF($A28="N2O",About!$D$59,1))</f>
        <v>0.17783681555270001</v>
      </c>
      <c r="X28">
        <f>SUMIFS('EPA Export Aggregation'!AA:AA,'EPA Export Aggregation'!$A:$A,$B28,'EPA Export Aggregation'!$D:$D,$A$1)*IF($A28="CH4",About!$D$58,IF($A28="N2O",About!$D$59,1))</f>
        <v>0.17369474985790001</v>
      </c>
      <c r="Y28">
        <f>SUMIFS('EPA Export Aggregation'!AB:AB,'EPA Export Aggregation'!$A:$A,$B28,'EPA Export Aggregation'!$D:$D,$A$1)*IF($A28="CH4",About!$D$58,IF($A28="N2O",About!$D$59,1))</f>
        <v>0.18280763370299999</v>
      </c>
      <c r="Z28">
        <f>SUMIFS('EPA Export Aggregation'!AC:AC,'EPA Export Aggregation'!$A:$A,$B28,'EPA Export Aggregation'!$D:$D,$A$1)*IF($A28="CH4",About!$D$58,IF($A28="N2O",About!$D$59,1))</f>
        <v>0.20527045448260001</v>
      </c>
      <c r="AA28">
        <f>SUMIFS('EPA Export Aggregation'!AD:AD,'EPA Export Aggregation'!$A:$A,$B28,'EPA Export Aggregation'!$D:$D,$A$1)*IF($A28="CH4",About!$D$58,IF($A28="N2O",About!$D$59,1))</f>
        <v>0.15252748561730001</v>
      </c>
      <c r="AB28">
        <f>SUMIFS('EPA Export Aggregation'!AE:AE,'EPA Export Aggregation'!$A:$A,$B28,'EPA Export Aggregation'!$D:$D,$A$1)*IF($A28="CH4",About!$D$58,IF($A28="N2O",About!$D$59,1))</f>
        <v>0.1592352602538</v>
      </c>
      <c r="AC28">
        <f>SUMIFS('EPA Export Aggregation'!AF:AF,'EPA Export Aggregation'!$A:$A,$B28,'EPA Export Aggregation'!$D:$D,$A$1)*IF($A28="CH4",About!$D$58,IF($A28="N2O",About!$D$59,1))</f>
        <v>0.13959681121209999</v>
      </c>
      <c r="AD28">
        <f>SUMIFS('EPA Export Aggregation'!AG:AG,'EPA Export Aggregation'!$A:$A,$B28,'EPA Export Aggregation'!$D:$D,$A$1)*IF($A28="CH4",About!$D$58,IF($A28="N2O",About!$D$59,1))</f>
        <v>0.12841605563729999</v>
      </c>
      <c r="AE28">
        <f>SUMIFS('EPA Export Aggregation'!AH:AH,'EPA Export Aggregation'!$A:$A,$B28,'EPA Export Aggregation'!$D:$D,$A$1)*IF($A28="CH4",About!$D$58,IF($A28="N2O",About!$D$59,1))</f>
        <v>0.13222668822389999</v>
      </c>
      <c r="AF28">
        <f>SUMIFS('EPA Export Aggregation'!AI:AI,'EPA Export Aggregation'!$A:$A,$B28,'EPA Export Aggregation'!$D:$D,$A$1)*IF($A28="CH4",About!$D$58,IF($A28="N2O",About!$D$59,1))</f>
        <v>0.13638931397029999</v>
      </c>
      <c r="AG28">
        <f>SUMIFS('EPA Export Aggregation'!AJ:AJ,'EPA Export Aggregation'!$A:$A,$B28,'EPA Export Aggregation'!$D:$D,$A$1)*IF($A28="CH4",About!$D$58,IF($A28="N2O",About!$D$59,1))</f>
        <v>8.3977381719199995E-2</v>
      </c>
      <c r="AH28">
        <f>SUMIFS('EPA Export Aggregation'!AK:AK,'EPA Export Aggregation'!$A:$A,$B28,'EPA Export Aggregation'!$D:$D,$A$1)*IF($A28="CH4",About!$D$58,IF($A28="N2O",About!$D$59,1))</f>
        <v>8.7527199171099995E-2</v>
      </c>
    </row>
    <row r="29" spans="1:34" x14ac:dyDescent="0.25">
      <c r="A29" s="119" t="s">
        <v>479</v>
      </c>
      <c r="B29" s="120" t="s">
        <v>2021</v>
      </c>
      <c r="C29">
        <f>SUMIFS('EPA Export Aggregation'!F:F,'EPA Export Aggregation'!$A:$A,$B29,'EPA Export Aggregation'!$D:$D,$A$1)*IF($A29="CH4",About!$D$58,IF($A29="N2O",About!$D$59,1))</f>
        <v>0.2260164031579</v>
      </c>
      <c r="D29">
        <f>SUMIFS('EPA Export Aggregation'!G:G,'EPA Export Aggregation'!$A:$A,$B29,'EPA Export Aggregation'!$D:$D,$A$1)*IF($A29="CH4",About!$D$58,IF($A29="N2O",About!$D$59,1))</f>
        <v>0.23766269535099999</v>
      </c>
      <c r="E29">
        <f>SUMIFS('EPA Export Aggregation'!H:H,'EPA Export Aggregation'!$A:$A,$B29,'EPA Export Aggregation'!$D:$D,$A$1)*IF($A29="CH4",About!$D$58,IF($A29="N2O",About!$D$59,1))</f>
        <v>0.24351530521750001</v>
      </c>
      <c r="F29">
        <f>SUMIFS('EPA Export Aggregation'!I:I,'EPA Export Aggregation'!$A:$A,$B29,'EPA Export Aggregation'!$D:$D,$A$1)*IF($A29="CH4",About!$D$58,IF($A29="N2O",About!$D$59,1))</f>
        <v>0.24953362279149999</v>
      </c>
      <c r="G29">
        <f>SUMIFS('EPA Export Aggregation'!J:J,'EPA Export Aggregation'!$A:$A,$B29,'EPA Export Aggregation'!$D:$D,$A$1)*IF($A29="CH4",About!$D$58,IF($A29="N2O",About!$D$59,1))</f>
        <v>0.25272037420100002</v>
      </c>
      <c r="H29">
        <f>SUMIFS('EPA Export Aggregation'!K:K,'EPA Export Aggregation'!$A:$A,$B29,'EPA Export Aggregation'!$D:$D,$A$1)*IF($A29="CH4",About!$D$58,IF($A29="N2O",About!$D$59,1))</f>
        <v>0.25867760306519999</v>
      </c>
      <c r="I29">
        <f>SUMIFS('EPA Export Aggregation'!L:L,'EPA Export Aggregation'!$A:$A,$B29,'EPA Export Aggregation'!$D:$D,$A$1)*IF($A29="CH4",About!$D$58,IF($A29="N2O",About!$D$59,1))</f>
        <v>0.26344769589580003</v>
      </c>
      <c r="J29">
        <f>SUMIFS('EPA Export Aggregation'!M:M,'EPA Export Aggregation'!$A:$A,$B29,'EPA Export Aggregation'!$D:$D,$A$1)*IF($A29="CH4",About!$D$58,IF($A29="N2O",About!$D$59,1))</f>
        <v>0.25950410832499998</v>
      </c>
      <c r="K29">
        <f>SUMIFS('EPA Export Aggregation'!N:N,'EPA Export Aggregation'!$A:$A,$B29,'EPA Export Aggregation'!$D:$D,$A$1)*IF($A29="CH4",About!$D$58,IF($A29="N2O",About!$D$59,1))</f>
        <v>0.2578394663286</v>
      </c>
      <c r="L29">
        <f>SUMIFS('EPA Export Aggregation'!O:O,'EPA Export Aggregation'!$A:$A,$B29,'EPA Export Aggregation'!$D:$D,$A$1)*IF($A29="CH4",About!$D$58,IF($A29="N2O",About!$D$59,1))</f>
        <v>0.25923852388989999</v>
      </c>
      <c r="M29">
        <f>SUMIFS('EPA Export Aggregation'!P:P,'EPA Export Aggregation'!$A:$A,$B29,'EPA Export Aggregation'!$D:$D,$A$1)*IF($A29="CH4",About!$D$58,IF($A29="N2O",About!$D$59,1))</f>
        <v>0.2628886113683</v>
      </c>
      <c r="N29">
        <f>SUMIFS('EPA Export Aggregation'!Q:Q,'EPA Export Aggregation'!$A:$A,$B29,'EPA Export Aggregation'!$D:$D,$A$1)*IF($A29="CH4",About!$D$58,IF($A29="N2O",About!$D$59,1))</f>
        <v>0.25717822161269999</v>
      </c>
      <c r="O29">
        <f>SUMIFS('EPA Export Aggregation'!R:R,'EPA Export Aggregation'!$A:$A,$B29,'EPA Export Aggregation'!$D:$D,$A$1)*IF($A29="CH4",About!$D$58,IF($A29="N2O",About!$D$59,1))</f>
        <v>0.20480980368650001</v>
      </c>
      <c r="P29">
        <f>SUMIFS('EPA Export Aggregation'!S:S,'EPA Export Aggregation'!$A:$A,$B29,'EPA Export Aggregation'!$D:$D,$A$1)*IF($A29="CH4",About!$D$58,IF($A29="N2O",About!$D$59,1))</f>
        <v>0.23045460347130001</v>
      </c>
      <c r="Q29">
        <f>SUMIFS('EPA Export Aggregation'!T:T,'EPA Export Aggregation'!$A:$A,$B29,'EPA Export Aggregation'!$D:$D,$A$1)*IF($A29="CH4",About!$D$58,IF($A29="N2O",About!$D$59,1))</f>
        <v>0.23034065451630001</v>
      </c>
      <c r="R29">
        <f>SUMIFS('EPA Export Aggregation'!U:U,'EPA Export Aggregation'!$A:$A,$B29,'EPA Export Aggregation'!$D:$D,$A$1)*IF($A29="CH4",About!$D$58,IF($A29="N2O",About!$D$59,1))</f>
        <v>0.22804621759240001</v>
      </c>
      <c r="S29">
        <f>SUMIFS('EPA Export Aggregation'!V:V,'EPA Export Aggregation'!$A:$A,$B29,'EPA Export Aggregation'!$D:$D,$A$1)*IF($A29="CH4",About!$D$58,IF($A29="N2O",About!$D$59,1))</f>
        <v>0.2386815524044</v>
      </c>
      <c r="T29">
        <f>SUMIFS('EPA Export Aggregation'!W:W,'EPA Export Aggregation'!$A:$A,$B29,'EPA Export Aggregation'!$D:$D,$A$1)*IF($A29="CH4",About!$D$58,IF($A29="N2O",About!$D$59,1))</f>
        <v>0.230434919199</v>
      </c>
      <c r="U29">
        <f>SUMIFS('EPA Export Aggregation'!X:X,'EPA Export Aggregation'!$A:$A,$B29,'EPA Export Aggregation'!$D:$D,$A$1)*IF($A29="CH4",About!$D$58,IF($A29="N2O",About!$D$59,1))</f>
        <v>0.22715935193260001</v>
      </c>
      <c r="V29">
        <f>SUMIFS('EPA Export Aggregation'!Y:Y,'EPA Export Aggregation'!$A:$A,$B29,'EPA Export Aggregation'!$D:$D,$A$1)*IF($A29="CH4",About!$D$58,IF($A29="N2O",About!$D$59,1))</f>
        <v>0.22070095538250001</v>
      </c>
      <c r="W29">
        <f>SUMIFS('EPA Export Aggregation'!Z:Z,'EPA Export Aggregation'!$A:$A,$B29,'EPA Export Aggregation'!$D:$D,$A$1)*IF($A29="CH4",About!$D$58,IF($A29="N2O",About!$D$59,1))</f>
        <v>0.24506272217610001</v>
      </c>
      <c r="X29">
        <f>SUMIFS('EPA Export Aggregation'!AA:AA,'EPA Export Aggregation'!$A:$A,$B29,'EPA Export Aggregation'!$D:$D,$A$1)*IF($A29="CH4",About!$D$58,IF($A29="N2O",About!$D$59,1))</f>
        <v>0.24513059472349999</v>
      </c>
      <c r="Y29">
        <f>SUMIFS('EPA Export Aggregation'!AB:AB,'EPA Export Aggregation'!$A:$A,$B29,'EPA Export Aggregation'!$D:$D,$A$1)*IF($A29="CH4",About!$D$58,IF($A29="N2O",About!$D$59,1))</f>
        <v>0.22901574999810001</v>
      </c>
      <c r="Z29">
        <f>SUMIFS('EPA Export Aggregation'!AC:AC,'EPA Export Aggregation'!$A:$A,$B29,'EPA Export Aggregation'!$D:$D,$A$1)*IF($A29="CH4",About!$D$58,IF($A29="N2O",About!$D$59,1))</f>
        <v>0.24780829218299999</v>
      </c>
      <c r="AA29">
        <f>SUMIFS('EPA Export Aggregation'!AD:AD,'EPA Export Aggregation'!$A:$A,$B29,'EPA Export Aggregation'!$D:$D,$A$1)*IF($A29="CH4",About!$D$58,IF($A29="N2O",About!$D$59,1))</f>
        <v>0.26435653035809997</v>
      </c>
      <c r="AB29">
        <f>SUMIFS('EPA Export Aggregation'!AE:AE,'EPA Export Aggregation'!$A:$A,$B29,'EPA Export Aggregation'!$D:$D,$A$1)*IF($A29="CH4",About!$D$58,IF($A29="N2O",About!$D$59,1))</f>
        <v>0.28498690288119999</v>
      </c>
      <c r="AC29">
        <f>SUMIFS('EPA Export Aggregation'!AF:AF,'EPA Export Aggregation'!$A:$A,$B29,'EPA Export Aggregation'!$D:$D,$A$1)*IF($A29="CH4",About!$D$58,IF($A29="N2O",About!$D$59,1))</f>
        <v>0.25702637174600002</v>
      </c>
      <c r="AD29">
        <f>SUMIFS('EPA Export Aggregation'!AG:AG,'EPA Export Aggregation'!$A:$A,$B29,'EPA Export Aggregation'!$D:$D,$A$1)*IF($A29="CH4",About!$D$58,IF($A29="N2O",About!$D$59,1))</f>
        <v>0.23214314767499999</v>
      </c>
      <c r="AE29">
        <f>SUMIFS('EPA Export Aggregation'!AH:AH,'EPA Export Aggregation'!$A:$A,$B29,'EPA Export Aggregation'!$D:$D,$A$1)*IF($A29="CH4",About!$D$58,IF($A29="N2O",About!$D$59,1))</f>
        <v>0.2391707360624</v>
      </c>
      <c r="AF29">
        <f>SUMIFS('EPA Export Aggregation'!AI:AI,'EPA Export Aggregation'!$A:$A,$B29,'EPA Export Aggregation'!$D:$D,$A$1)*IF($A29="CH4",About!$D$58,IF($A29="N2O",About!$D$59,1))</f>
        <v>0.31391974664450001</v>
      </c>
      <c r="AG29">
        <f>SUMIFS('EPA Export Aggregation'!AJ:AJ,'EPA Export Aggregation'!$A:$A,$B29,'EPA Export Aggregation'!$D:$D,$A$1)*IF($A29="CH4",About!$D$58,IF($A29="N2O",About!$D$59,1))</f>
        <v>0.27796388942540001</v>
      </c>
      <c r="AH29">
        <f>SUMIFS('EPA Export Aggregation'!AK:AK,'EPA Export Aggregation'!$A:$A,$B29,'EPA Export Aggregation'!$D:$D,$A$1)*IF($A29="CH4",About!$D$58,IF($A29="N2O",About!$D$59,1))</f>
        <v>0.28051016129919998</v>
      </c>
    </row>
    <row r="30" spans="1:34" x14ac:dyDescent="0.25">
      <c r="A30" s="119" t="s">
        <v>479</v>
      </c>
      <c r="B30" s="120" t="s">
        <v>2022</v>
      </c>
      <c r="C30">
        <f>SUMIFS('EPA Export Aggregation'!F:F,'EPA Export Aggregation'!$A:$A,$B30,'EPA Export Aggregation'!$D:$D,$A$1)*IF($A30="CH4",About!$D$58,IF($A30="N2O",About!$D$59,1))</f>
        <v>1.5369408819999999E-4</v>
      </c>
      <c r="D30">
        <f>SUMIFS('EPA Export Aggregation'!G:G,'EPA Export Aggregation'!$A:$A,$B30,'EPA Export Aggregation'!$D:$D,$A$1)*IF($A30="CH4",About!$D$58,IF($A30="N2O",About!$D$59,1))</f>
        <v>1.5369406219999999E-4</v>
      </c>
      <c r="E30">
        <f>SUMIFS('EPA Export Aggregation'!H:H,'EPA Export Aggregation'!$A:$A,$B30,'EPA Export Aggregation'!$D:$D,$A$1)*IF($A30="CH4",About!$D$58,IF($A30="N2O",About!$D$59,1))</f>
        <v>1.5369403620000001E-4</v>
      </c>
      <c r="F30">
        <f>SUMIFS('EPA Export Aggregation'!I:I,'EPA Export Aggregation'!$A:$A,$B30,'EPA Export Aggregation'!$D:$D,$A$1)*IF($A30="CH4",About!$D$58,IF($A30="N2O",About!$D$59,1))</f>
        <v>1.5369401020000001E-4</v>
      </c>
      <c r="G30">
        <f>SUMIFS('EPA Export Aggregation'!J:J,'EPA Export Aggregation'!$A:$A,$B30,'EPA Export Aggregation'!$D:$D,$A$1)*IF($A30="CH4",About!$D$58,IF($A30="N2O",About!$D$59,1))</f>
        <v>1.5369398430000001E-4</v>
      </c>
      <c r="H30">
        <f>SUMIFS('EPA Export Aggregation'!K:K,'EPA Export Aggregation'!$A:$A,$B30,'EPA Export Aggregation'!$D:$D,$A$1)*IF($A30="CH4",About!$D$58,IF($A30="N2O",About!$D$59,1))</f>
        <v>1.536939583E-4</v>
      </c>
      <c r="I30">
        <f>SUMIFS('EPA Export Aggregation'!L:L,'EPA Export Aggregation'!$A:$A,$B30,'EPA Export Aggregation'!$D:$D,$A$1)*IF($A30="CH4",About!$D$58,IF($A30="N2O",About!$D$59,1))</f>
        <v>1.536939323E-4</v>
      </c>
      <c r="J30">
        <f>SUMIFS('EPA Export Aggregation'!M:M,'EPA Export Aggregation'!$A:$A,$B30,'EPA Export Aggregation'!$D:$D,$A$1)*IF($A30="CH4",About!$D$58,IF($A30="N2O",About!$D$59,1))</f>
        <v>1.5369390629999999E-4</v>
      </c>
      <c r="K30">
        <f>SUMIFS('EPA Export Aggregation'!N:N,'EPA Export Aggregation'!$A:$A,$B30,'EPA Export Aggregation'!$D:$D,$A$1)*IF($A30="CH4",About!$D$58,IF($A30="N2O",About!$D$59,1))</f>
        <v>1.5369388029999999E-4</v>
      </c>
      <c r="L30">
        <f>SUMIFS('EPA Export Aggregation'!O:O,'EPA Export Aggregation'!$A:$A,$B30,'EPA Export Aggregation'!$D:$D,$A$1)*IF($A30="CH4",About!$D$58,IF($A30="N2O",About!$D$59,1))</f>
        <v>1.5369385430000001E-4</v>
      </c>
      <c r="M30">
        <f>SUMIFS('EPA Export Aggregation'!P:P,'EPA Export Aggregation'!$A:$A,$B30,'EPA Export Aggregation'!$D:$D,$A$1)*IF($A30="CH4",About!$D$58,IF($A30="N2O",About!$D$59,1))</f>
        <v>1.5369382830000001E-4</v>
      </c>
      <c r="N30">
        <f>SUMIFS('EPA Export Aggregation'!Q:Q,'EPA Export Aggregation'!$A:$A,$B30,'EPA Export Aggregation'!$D:$D,$A$1)*IF($A30="CH4",About!$D$58,IF($A30="N2O",About!$D$59,1))</f>
        <v>1.5369380240000001E-4</v>
      </c>
      <c r="O30">
        <f>SUMIFS('EPA Export Aggregation'!R:R,'EPA Export Aggregation'!$A:$A,$B30,'EPA Export Aggregation'!$D:$D,$A$1)*IF($A30="CH4",About!$D$58,IF($A30="N2O",About!$D$59,1))</f>
        <v>1.536937764E-4</v>
      </c>
      <c r="P30">
        <f>SUMIFS('EPA Export Aggregation'!S:S,'EPA Export Aggregation'!$A:$A,$B30,'EPA Export Aggregation'!$D:$D,$A$1)*IF($A30="CH4",About!$D$58,IF($A30="N2O",About!$D$59,1))</f>
        <v>1.536937504E-4</v>
      </c>
      <c r="Q30">
        <f>SUMIFS('EPA Export Aggregation'!T:T,'EPA Export Aggregation'!$A:$A,$B30,'EPA Export Aggregation'!$D:$D,$A$1)*IF($A30="CH4",About!$D$58,IF($A30="N2O",About!$D$59,1))</f>
        <v>1.5369372439999999E-4</v>
      </c>
      <c r="R30">
        <f>SUMIFS('EPA Export Aggregation'!U:U,'EPA Export Aggregation'!$A:$A,$B30,'EPA Export Aggregation'!$D:$D,$A$1)*IF($A30="CH4",About!$D$58,IF($A30="N2O",About!$D$59,1))</f>
        <v>1.5369369839999999E-4</v>
      </c>
      <c r="S30">
        <f>SUMIFS('EPA Export Aggregation'!V:V,'EPA Export Aggregation'!$A:$A,$B30,'EPA Export Aggregation'!$D:$D,$A$1)*IF($A30="CH4",About!$D$58,IF($A30="N2O",About!$D$59,1))</f>
        <v>1.5369367240000001E-4</v>
      </c>
      <c r="T30">
        <f>SUMIFS('EPA Export Aggregation'!W:W,'EPA Export Aggregation'!$A:$A,$B30,'EPA Export Aggregation'!$D:$D,$A$1)*IF($A30="CH4",About!$D$58,IF($A30="N2O",About!$D$59,1))</f>
        <v>1.5369364650000001E-4</v>
      </c>
      <c r="U30">
        <f>SUMIFS('EPA Export Aggregation'!X:X,'EPA Export Aggregation'!$A:$A,$B30,'EPA Export Aggregation'!$D:$D,$A$1)*IF($A30="CH4",About!$D$58,IF($A30="N2O",About!$D$59,1))</f>
        <v>1.5369362050000001E-4</v>
      </c>
      <c r="V30">
        <f>SUMIFS('EPA Export Aggregation'!Y:Y,'EPA Export Aggregation'!$A:$A,$B30,'EPA Export Aggregation'!$D:$D,$A$1)*IF($A30="CH4",About!$D$58,IF($A30="N2O",About!$D$59,1))</f>
        <v>1.536935945E-4</v>
      </c>
      <c r="W30">
        <f>SUMIFS('EPA Export Aggregation'!Z:Z,'EPA Export Aggregation'!$A:$A,$B30,'EPA Export Aggregation'!$D:$D,$A$1)*IF($A30="CH4",About!$D$58,IF($A30="N2O",About!$D$59,1))</f>
        <v>1.536935685E-4</v>
      </c>
      <c r="X30">
        <f>SUMIFS('EPA Export Aggregation'!AA:AA,'EPA Export Aggregation'!$A:$A,$B30,'EPA Export Aggregation'!$D:$D,$A$1)*IF($A30="CH4",About!$D$58,IF($A30="N2O",About!$D$59,1))</f>
        <v>1.5369354249999999E-4</v>
      </c>
      <c r="Y30">
        <f>SUMIFS('EPA Export Aggregation'!AB:AB,'EPA Export Aggregation'!$A:$A,$B30,'EPA Export Aggregation'!$D:$D,$A$1)*IF($A30="CH4",About!$D$58,IF($A30="N2O",About!$D$59,1))</f>
        <v>1.5369351649999999E-4</v>
      </c>
      <c r="Z30">
        <f>SUMIFS('EPA Export Aggregation'!AC:AC,'EPA Export Aggregation'!$A:$A,$B30,'EPA Export Aggregation'!$D:$D,$A$1)*IF($A30="CH4",About!$D$58,IF($A30="N2O",About!$D$59,1))</f>
        <v>1.5369349050000001E-4</v>
      </c>
      <c r="AA30">
        <f>SUMIFS('EPA Export Aggregation'!AD:AD,'EPA Export Aggregation'!$A:$A,$B30,'EPA Export Aggregation'!$D:$D,$A$1)*IF($A30="CH4",About!$D$58,IF($A30="N2O",About!$D$59,1))</f>
        <v>1.5369346460000001E-4</v>
      </c>
      <c r="AB30">
        <f>SUMIFS('EPA Export Aggregation'!AE:AE,'EPA Export Aggregation'!$A:$A,$B30,'EPA Export Aggregation'!$D:$D,$A$1)*IF($A30="CH4",About!$D$58,IF($A30="N2O",About!$D$59,1))</f>
        <v>1.5369343860000001E-4</v>
      </c>
      <c r="AC30">
        <f>SUMIFS('EPA Export Aggregation'!AF:AF,'EPA Export Aggregation'!$A:$A,$B30,'EPA Export Aggregation'!$D:$D,$A$1)*IF($A30="CH4",About!$D$58,IF($A30="N2O",About!$D$59,1))</f>
        <v>1.536934126E-4</v>
      </c>
      <c r="AD30">
        <f>SUMIFS('EPA Export Aggregation'!AG:AG,'EPA Export Aggregation'!$A:$A,$B30,'EPA Export Aggregation'!$D:$D,$A$1)*IF($A30="CH4",About!$D$58,IF($A30="N2O",About!$D$59,1))</f>
        <v>1.536933866E-4</v>
      </c>
      <c r="AE30">
        <f>SUMIFS('EPA Export Aggregation'!AH:AH,'EPA Export Aggregation'!$A:$A,$B30,'EPA Export Aggregation'!$D:$D,$A$1)*IF($A30="CH4",About!$D$58,IF($A30="N2O",About!$D$59,1))</f>
        <v>1.5369336059999999E-4</v>
      </c>
      <c r="AF30">
        <f>SUMIFS('EPA Export Aggregation'!AI:AI,'EPA Export Aggregation'!$A:$A,$B30,'EPA Export Aggregation'!$D:$D,$A$1)*IF($A30="CH4",About!$D$58,IF($A30="N2O",About!$D$59,1))</f>
        <v>1.5369333459999999E-4</v>
      </c>
      <c r="AG30">
        <f>SUMIFS('EPA Export Aggregation'!AJ:AJ,'EPA Export Aggregation'!$A:$A,$B30,'EPA Export Aggregation'!$D:$D,$A$1)*IF($A30="CH4",About!$D$58,IF($A30="N2O",About!$D$59,1))</f>
        <v>1.5369330860000001E-4</v>
      </c>
      <c r="AH30">
        <f>SUMIFS('EPA Export Aggregation'!AK:AK,'EPA Export Aggregation'!$A:$A,$B30,'EPA Export Aggregation'!$D:$D,$A$1)*IF($A30="CH4",About!$D$58,IF($A30="N2O",About!$D$59,1))</f>
        <v>1.5369330860000001E-4</v>
      </c>
    </row>
    <row r="31" spans="1:34" x14ac:dyDescent="0.25">
      <c r="A31" s="119" t="s">
        <v>479</v>
      </c>
      <c r="B31" s="120" t="s">
        <v>2023</v>
      </c>
      <c r="C31" s="121">
        <f>SUMIFS('EPA Export Aggregation'!F:F,'EPA Export Aggregation'!$A:$A,$B31,'EPA Export Aggregation'!$D:$D,$A$1)*IF($A31="CH4",About!$D$58,IF($A31="N2O",About!$D$59,1))</f>
        <v>0</v>
      </c>
      <c r="D31" s="121">
        <f>SUMIFS('EPA Export Aggregation'!G:G,'EPA Export Aggregation'!$A:$A,$B31,'EPA Export Aggregation'!$D:$D,$A$1)*IF($A31="CH4",About!$D$58,IF($A31="N2O",About!$D$59,1))</f>
        <v>0</v>
      </c>
      <c r="E31" s="121">
        <f>SUMIFS('EPA Export Aggregation'!H:H,'EPA Export Aggregation'!$A:$A,$B31,'EPA Export Aggregation'!$D:$D,$A$1)*IF($A31="CH4",About!$D$58,IF($A31="N2O",About!$D$59,1))</f>
        <v>0</v>
      </c>
      <c r="F31" s="121">
        <f>SUMIFS('EPA Export Aggregation'!I:I,'EPA Export Aggregation'!$A:$A,$B31,'EPA Export Aggregation'!$D:$D,$A$1)*IF($A31="CH4",About!$D$58,IF($A31="N2O",About!$D$59,1))</f>
        <v>0</v>
      </c>
      <c r="G31" s="121">
        <f>SUMIFS('EPA Export Aggregation'!J:J,'EPA Export Aggregation'!$A:$A,$B31,'EPA Export Aggregation'!$D:$D,$A$1)*IF($A31="CH4",About!$D$58,IF($A31="N2O",About!$D$59,1))</f>
        <v>0</v>
      </c>
      <c r="H31" s="121">
        <f>SUMIFS('EPA Export Aggregation'!K:K,'EPA Export Aggregation'!$A:$A,$B31,'EPA Export Aggregation'!$D:$D,$A$1)*IF($A31="CH4",About!$D$58,IF($A31="N2O",About!$D$59,1))</f>
        <v>0</v>
      </c>
      <c r="I31" s="121">
        <f>SUMIFS('EPA Export Aggregation'!L:L,'EPA Export Aggregation'!$A:$A,$B31,'EPA Export Aggregation'!$D:$D,$A$1)*IF($A31="CH4",About!$D$58,IF($A31="N2O",About!$D$59,1))</f>
        <v>0</v>
      </c>
      <c r="J31" s="121">
        <f>SUMIFS('EPA Export Aggregation'!M:M,'EPA Export Aggregation'!$A:$A,$B31,'EPA Export Aggregation'!$D:$D,$A$1)*IF($A31="CH4",About!$D$58,IF($A31="N2O",About!$D$59,1))</f>
        <v>0</v>
      </c>
      <c r="K31" s="121">
        <f>SUMIFS('EPA Export Aggregation'!N:N,'EPA Export Aggregation'!$A:$A,$B31,'EPA Export Aggregation'!$D:$D,$A$1)*IF($A31="CH4",About!$D$58,IF($A31="N2O",About!$D$59,1))</f>
        <v>0</v>
      </c>
      <c r="L31" s="121">
        <f>SUMIFS('EPA Export Aggregation'!O:O,'EPA Export Aggregation'!$A:$A,$B31,'EPA Export Aggregation'!$D:$D,$A$1)*IF($A31="CH4",About!$D$58,IF($A31="N2O",About!$D$59,1))</f>
        <v>0</v>
      </c>
      <c r="M31" s="121">
        <f>SUMIFS('EPA Export Aggregation'!P:P,'EPA Export Aggregation'!$A:$A,$B31,'EPA Export Aggregation'!$D:$D,$A$1)*IF($A31="CH4",About!$D$58,IF($A31="N2O",About!$D$59,1))</f>
        <v>0</v>
      </c>
      <c r="N31" s="121">
        <f>SUMIFS('EPA Export Aggregation'!Q:Q,'EPA Export Aggregation'!$A:$A,$B31,'EPA Export Aggregation'!$D:$D,$A$1)*IF($A31="CH4",About!$D$58,IF($A31="N2O",About!$D$59,1))</f>
        <v>0</v>
      </c>
      <c r="O31" s="121">
        <f>SUMIFS('EPA Export Aggregation'!R:R,'EPA Export Aggregation'!$A:$A,$B31,'EPA Export Aggregation'!$D:$D,$A$1)*IF($A31="CH4",About!$D$58,IF($A31="N2O",About!$D$59,1))</f>
        <v>0</v>
      </c>
      <c r="P31" s="121">
        <f>SUMIFS('EPA Export Aggregation'!S:S,'EPA Export Aggregation'!$A:$A,$B31,'EPA Export Aggregation'!$D:$D,$A$1)*IF($A31="CH4",About!$D$58,IF($A31="N2O",About!$D$59,1))</f>
        <v>0</v>
      </c>
      <c r="Q31" s="121">
        <f>SUMIFS('EPA Export Aggregation'!T:T,'EPA Export Aggregation'!$A:$A,$B31,'EPA Export Aggregation'!$D:$D,$A$1)*IF($A31="CH4",About!$D$58,IF($A31="N2O",About!$D$59,1))</f>
        <v>0</v>
      </c>
      <c r="R31" s="121">
        <f>SUMIFS('EPA Export Aggregation'!U:U,'EPA Export Aggregation'!$A:$A,$B31,'EPA Export Aggregation'!$D:$D,$A$1)*IF($A31="CH4",About!$D$58,IF($A31="N2O",About!$D$59,1))</f>
        <v>0</v>
      </c>
      <c r="S31" s="121">
        <f>SUMIFS('EPA Export Aggregation'!V:V,'EPA Export Aggregation'!$A:$A,$B31,'EPA Export Aggregation'!$D:$D,$A$1)*IF($A31="CH4",About!$D$58,IF($A31="N2O",About!$D$59,1))</f>
        <v>0</v>
      </c>
      <c r="T31" s="121">
        <f>SUMIFS('EPA Export Aggregation'!W:W,'EPA Export Aggregation'!$A:$A,$B31,'EPA Export Aggregation'!$D:$D,$A$1)*IF($A31="CH4",About!$D$58,IF($A31="N2O",About!$D$59,1))</f>
        <v>0</v>
      </c>
      <c r="U31" s="121">
        <f>SUMIFS('EPA Export Aggregation'!X:X,'EPA Export Aggregation'!$A:$A,$B31,'EPA Export Aggregation'!$D:$D,$A$1)*IF($A31="CH4",About!$D$58,IF($A31="N2O",About!$D$59,1))</f>
        <v>0</v>
      </c>
      <c r="V31" s="121">
        <f>SUMIFS('EPA Export Aggregation'!Y:Y,'EPA Export Aggregation'!$A:$A,$B31,'EPA Export Aggregation'!$D:$D,$A$1)*IF($A31="CH4",About!$D$58,IF($A31="N2O",About!$D$59,1))</f>
        <v>0</v>
      </c>
      <c r="W31" s="121">
        <f>SUMIFS('EPA Export Aggregation'!Z:Z,'EPA Export Aggregation'!$A:$A,$B31,'EPA Export Aggregation'!$D:$D,$A$1)*IF($A31="CH4",About!$D$58,IF($A31="N2O",About!$D$59,1))</f>
        <v>0</v>
      </c>
      <c r="X31" s="121">
        <f>SUMIFS('EPA Export Aggregation'!AA:AA,'EPA Export Aggregation'!$A:$A,$B31,'EPA Export Aggregation'!$D:$D,$A$1)*IF($A31="CH4",About!$D$58,IF($A31="N2O",About!$D$59,1))</f>
        <v>0</v>
      </c>
      <c r="Y31" s="121">
        <f>SUMIFS('EPA Export Aggregation'!AB:AB,'EPA Export Aggregation'!$A:$A,$B31,'EPA Export Aggregation'!$D:$D,$A$1)*IF($A31="CH4",About!$D$58,IF($A31="N2O",About!$D$59,1))</f>
        <v>0</v>
      </c>
      <c r="Z31" s="121">
        <f>SUMIFS('EPA Export Aggregation'!AC:AC,'EPA Export Aggregation'!$A:$A,$B31,'EPA Export Aggregation'!$D:$D,$A$1)*IF($A31="CH4",About!$D$58,IF($A31="N2O",About!$D$59,1))</f>
        <v>0</v>
      </c>
      <c r="AA31" s="121">
        <f>SUMIFS('EPA Export Aggregation'!AD:AD,'EPA Export Aggregation'!$A:$A,$B31,'EPA Export Aggregation'!$D:$D,$A$1)*IF($A31="CH4",About!$D$58,IF($A31="N2O",About!$D$59,1))</f>
        <v>0</v>
      </c>
      <c r="AB31" s="121">
        <f>SUMIFS('EPA Export Aggregation'!AE:AE,'EPA Export Aggregation'!$A:$A,$B31,'EPA Export Aggregation'!$D:$D,$A$1)*IF($A31="CH4",About!$D$58,IF($A31="N2O",About!$D$59,1))</f>
        <v>0</v>
      </c>
      <c r="AC31" s="121">
        <f>SUMIFS('EPA Export Aggregation'!AF:AF,'EPA Export Aggregation'!$A:$A,$B31,'EPA Export Aggregation'!$D:$D,$A$1)*IF($A31="CH4",About!$D$58,IF($A31="N2O",About!$D$59,1))</f>
        <v>0</v>
      </c>
      <c r="AD31" s="121">
        <f>SUMIFS('EPA Export Aggregation'!AG:AG,'EPA Export Aggregation'!$A:$A,$B31,'EPA Export Aggregation'!$D:$D,$A$1)*IF($A31="CH4",About!$D$58,IF($A31="N2O",About!$D$59,1))</f>
        <v>0</v>
      </c>
      <c r="AE31" s="121">
        <f>SUMIFS('EPA Export Aggregation'!AH:AH,'EPA Export Aggregation'!$A:$A,$B31,'EPA Export Aggregation'!$D:$D,$A$1)*IF($A31="CH4",About!$D$58,IF($A31="N2O",About!$D$59,1))</f>
        <v>0</v>
      </c>
      <c r="AF31" s="121">
        <f>SUMIFS('EPA Export Aggregation'!AI:AI,'EPA Export Aggregation'!$A:$A,$B31,'EPA Export Aggregation'!$D:$D,$A$1)*IF($A31="CH4",About!$D$58,IF($A31="N2O",About!$D$59,1))</f>
        <v>0</v>
      </c>
      <c r="AG31" s="121">
        <f>SUMIFS('EPA Export Aggregation'!AJ:AJ,'EPA Export Aggregation'!$A:$A,$B31,'EPA Export Aggregation'!$D:$D,$A$1)*IF($A31="CH4",About!$D$58,IF($A31="N2O",About!$D$59,1))</f>
        <v>0</v>
      </c>
      <c r="AH31" s="121">
        <f>SUMIFS('EPA Export Aggregation'!AK:AK,'EPA Export Aggregation'!$A:$A,$B31,'EPA Export Aggregation'!$D:$D,$A$1)*IF($A31="CH4",About!$D$58,IF($A31="N2O",About!$D$59,1))</f>
        <v>0</v>
      </c>
    </row>
    <row r="32" spans="1:34" x14ac:dyDescent="0.25">
      <c r="A32" s="119" t="s">
        <v>479</v>
      </c>
      <c r="B32" s="120" t="s">
        <v>2024</v>
      </c>
      <c r="C32">
        <f>SUMIFS('EPA Export Aggregation'!F:F,'EPA Export Aggregation'!$A:$A,$B32,'EPA Export Aggregation'!$D:$D,$A$1)*IF($A32="CH4",About!$D$58,IF($A32="N2O",About!$D$59,1))</f>
        <v>0.42414307334649998</v>
      </c>
      <c r="D32">
        <f>SUMIFS('EPA Export Aggregation'!G:G,'EPA Export Aggregation'!$A:$A,$B32,'EPA Export Aggregation'!$D:$D,$A$1)*IF($A32="CH4",About!$D$58,IF($A32="N2O",About!$D$59,1))</f>
        <v>0.43737467920529999</v>
      </c>
      <c r="E32">
        <f>SUMIFS('EPA Export Aggregation'!H:H,'EPA Export Aggregation'!$A:$A,$B32,'EPA Export Aggregation'!$D:$D,$A$1)*IF($A32="CH4",About!$D$58,IF($A32="N2O",About!$D$59,1))</f>
        <v>0.47199860696680002</v>
      </c>
      <c r="F32">
        <f>SUMIFS('EPA Export Aggregation'!I:I,'EPA Export Aggregation'!$A:$A,$B32,'EPA Export Aggregation'!$D:$D,$A$1)*IF($A32="CH4",About!$D$58,IF($A32="N2O",About!$D$59,1))</f>
        <v>0.33181968793670003</v>
      </c>
      <c r="G32">
        <f>SUMIFS('EPA Export Aggregation'!J:J,'EPA Export Aggregation'!$A:$A,$B32,'EPA Export Aggregation'!$D:$D,$A$1)*IF($A32="CH4",About!$D$58,IF($A32="N2O",About!$D$59,1))</f>
        <v>0.43323758439839999</v>
      </c>
      <c r="H32">
        <f>SUMIFS('EPA Export Aggregation'!K:K,'EPA Export Aggregation'!$A:$A,$B32,'EPA Export Aggregation'!$D:$D,$A$1)*IF($A32="CH4",About!$D$58,IF($A32="N2O",About!$D$59,1))</f>
        <v>0.41013314362249997</v>
      </c>
      <c r="I32">
        <f>SUMIFS('EPA Export Aggregation'!L:L,'EPA Export Aggregation'!$A:$A,$B32,'EPA Export Aggregation'!$D:$D,$A$1)*IF($A32="CH4",About!$D$58,IF($A32="N2O",About!$D$59,1))</f>
        <v>0.38923584557989999</v>
      </c>
      <c r="J32">
        <f>SUMIFS('EPA Export Aggregation'!M:M,'EPA Export Aggregation'!$A:$A,$B32,'EPA Export Aggregation'!$D:$D,$A$1)*IF($A32="CH4",About!$D$58,IF($A32="N2O",About!$D$59,1))</f>
        <v>0.34761264499650002</v>
      </c>
      <c r="K32">
        <f>SUMIFS('EPA Export Aggregation'!N:N,'EPA Export Aggregation'!$A:$A,$B32,'EPA Export Aggregation'!$D:$D,$A$1)*IF($A32="CH4",About!$D$58,IF($A32="N2O",About!$D$59,1))</f>
        <v>0.35045769681529998</v>
      </c>
      <c r="L32">
        <f>SUMIFS('EPA Export Aggregation'!O:O,'EPA Export Aggregation'!$A:$A,$B32,'EPA Export Aggregation'!$D:$D,$A$1)*IF($A32="CH4",About!$D$58,IF($A32="N2O",About!$D$59,1))</f>
        <v>0.36469477398619998</v>
      </c>
      <c r="M32">
        <f>SUMIFS('EPA Export Aggregation'!P:P,'EPA Export Aggregation'!$A:$A,$B32,'EPA Export Aggregation'!$D:$D,$A$1)*IF($A32="CH4",About!$D$58,IF($A32="N2O",About!$D$59,1))</f>
        <v>0.29471860442719999</v>
      </c>
      <c r="N32">
        <f>SUMIFS('EPA Export Aggregation'!Q:Q,'EPA Export Aggregation'!$A:$A,$B32,'EPA Export Aggregation'!$D:$D,$A$1)*IF($A32="CH4",About!$D$58,IF($A32="N2O",About!$D$59,1))</f>
        <v>0.28102403621659999</v>
      </c>
      <c r="O32">
        <f>SUMIFS('EPA Export Aggregation'!R:R,'EPA Export Aggregation'!$A:$A,$B32,'EPA Export Aggregation'!$D:$D,$A$1)*IF($A32="CH4",About!$D$58,IF($A32="N2O",About!$D$59,1))</f>
        <v>0.26991750549319998</v>
      </c>
      <c r="P32">
        <f>SUMIFS('EPA Export Aggregation'!S:S,'EPA Export Aggregation'!$A:$A,$B32,'EPA Export Aggregation'!$D:$D,$A$1)*IF($A32="CH4",About!$D$58,IF($A32="N2O",About!$D$59,1))</f>
        <v>0.26006102772950002</v>
      </c>
      <c r="Q32">
        <f>SUMIFS('EPA Export Aggregation'!T:T,'EPA Export Aggregation'!$A:$A,$B32,'EPA Export Aggregation'!$D:$D,$A$1)*IF($A32="CH4",About!$D$58,IF($A32="N2O",About!$D$59,1))</f>
        <v>0.26862490365019998</v>
      </c>
      <c r="R32">
        <f>SUMIFS('EPA Export Aggregation'!U:U,'EPA Export Aggregation'!$A:$A,$B32,'EPA Export Aggregation'!$D:$D,$A$1)*IF($A32="CH4",About!$D$58,IF($A32="N2O",About!$D$59,1))</f>
        <v>0.26360052030480002</v>
      </c>
      <c r="S32">
        <f>SUMIFS('EPA Export Aggregation'!V:V,'EPA Export Aggregation'!$A:$A,$B32,'EPA Export Aggregation'!$D:$D,$A$1)*IF($A32="CH4",About!$D$58,IF($A32="N2O",About!$D$59,1))</f>
        <v>0.27121051422519998</v>
      </c>
      <c r="T32">
        <f>SUMIFS('EPA Export Aggregation'!W:W,'EPA Export Aggregation'!$A:$A,$B32,'EPA Export Aggregation'!$D:$D,$A$1)*IF($A32="CH4",About!$D$58,IF($A32="N2O",About!$D$59,1))</f>
        <v>0.26814906326679999</v>
      </c>
      <c r="U32">
        <f>SUMIFS('EPA Export Aggregation'!X:X,'EPA Export Aggregation'!$A:$A,$B32,'EPA Export Aggregation'!$D:$D,$A$1)*IF($A32="CH4",About!$D$58,IF($A32="N2O",About!$D$59,1))</f>
        <v>0.27075351783239998</v>
      </c>
      <c r="V32">
        <f>SUMIFS('EPA Export Aggregation'!Y:Y,'EPA Export Aggregation'!$A:$A,$B32,'EPA Export Aggregation'!$D:$D,$A$1)*IF($A32="CH4",About!$D$58,IF($A32="N2O",About!$D$59,1))</f>
        <v>0.28368285854359998</v>
      </c>
      <c r="W32">
        <f>SUMIFS('EPA Export Aggregation'!Z:Z,'EPA Export Aggregation'!$A:$A,$B32,'EPA Export Aggregation'!$D:$D,$A$1)*IF($A32="CH4",About!$D$58,IF($A32="N2O",About!$D$59,1))</f>
        <v>0.2822127886104</v>
      </c>
      <c r="X32">
        <f>SUMIFS('EPA Export Aggregation'!AA:AA,'EPA Export Aggregation'!$A:$A,$B32,'EPA Export Aggregation'!$D:$D,$A$1)*IF($A32="CH4",About!$D$58,IF($A32="N2O",About!$D$59,1))</f>
        <v>0.32592306410380001</v>
      </c>
      <c r="Y32">
        <f>SUMIFS('EPA Export Aggregation'!AB:AB,'EPA Export Aggregation'!$A:$A,$B32,'EPA Export Aggregation'!$D:$D,$A$1)*IF($A32="CH4",About!$D$58,IF($A32="N2O",About!$D$59,1))</f>
        <v>0.426021788347</v>
      </c>
      <c r="Z32">
        <f>SUMIFS('EPA Export Aggregation'!AC:AC,'EPA Export Aggregation'!$A:$A,$B32,'EPA Export Aggregation'!$D:$D,$A$1)*IF($A32="CH4",About!$D$58,IF($A32="N2O",About!$D$59,1))</f>
        <v>0.4616109371198</v>
      </c>
      <c r="AA32">
        <f>SUMIFS('EPA Export Aggregation'!AD:AD,'EPA Export Aggregation'!$A:$A,$B32,'EPA Export Aggregation'!$D:$D,$A$1)*IF($A32="CH4",About!$D$58,IF($A32="N2O",About!$D$59,1))</f>
        <v>0.52300024373020004</v>
      </c>
      <c r="AB32">
        <f>SUMIFS('EPA Export Aggregation'!AE:AE,'EPA Export Aggregation'!$A:$A,$B32,'EPA Export Aggregation'!$D:$D,$A$1)*IF($A32="CH4",About!$D$58,IF($A32="N2O",About!$D$59,1))</f>
        <v>0.51488503996940005</v>
      </c>
      <c r="AC32">
        <f>SUMIFS('EPA Export Aggregation'!AF:AF,'EPA Export Aggregation'!$A:$A,$B32,'EPA Export Aggregation'!$D:$D,$A$1)*IF($A32="CH4",About!$D$58,IF($A32="N2O",About!$D$59,1))</f>
        <v>0.40790709446939999</v>
      </c>
      <c r="AD32">
        <f>SUMIFS('EPA Export Aggregation'!AG:AG,'EPA Export Aggregation'!$A:$A,$B32,'EPA Export Aggregation'!$D:$D,$A$1)*IF($A32="CH4",About!$D$58,IF($A32="N2O",About!$D$59,1))</f>
        <v>0.44467307206439999</v>
      </c>
      <c r="AE32">
        <f>SUMIFS('EPA Export Aggregation'!AH:AH,'EPA Export Aggregation'!$A:$A,$B32,'EPA Export Aggregation'!$D:$D,$A$1)*IF($A32="CH4",About!$D$58,IF($A32="N2O",About!$D$59,1))</f>
        <v>0.4563017538418</v>
      </c>
      <c r="AF32">
        <f>SUMIFS('EPA Export Aggregation'!AI:AI,'EPA Export Aggregation'!$A:$A,$B32,'EPA Export Aggregation'!$D:$D,$A$1)*IF($A32="CH4",About!$D$58,IF($A32="N2O",About!$D$59,1))</f>
        <v>0.42021024875989998</v>
      </c>
      <c r="AG32">
        <f>SUMIFS('EPA Export Aggregation'!AJ:AJ,'EPA Export Aggregation'!$A:$A,$B32,'EPA Export Aggregation'!$D:$D,$A$1)*IF($A32="CH4",About!$D$58,IF($A32="N2O",About!$D$59,1))</f>
        <v>0.2927921577157</v>
      </c>
      <c r="AH32">
        <f>SUMIFS('EPA Export Aggregation'!AK:AK,'EPA Export Aggregation'!$A:$A,$B32,'EPA Export Aggregation'!$D:$D,$A$1)*IF($A32="CH4",About!$D$58,IF($A32="N2O",About!$D$59,1))</f>
        <v>0.35679782807470001</v>
      </c>
    </row>
    <row r="33" spans="1:34" x14ac:dyDescent="0.25">
      <c r="A33" s="119" t="s">
        <v>479</v>
      </c>
      <c r="B33" s="120" t="s">
        <v>2025</v>
      </c>
      <c r="C33">
        <f>SUMIFS('EPA Export Aggregation'!F:F,'EPA Export Aggregation'!$A:$A,$B33,'EPA Export Aggregation'!$D:$D,$A$1)*IF($A33="CH4",About!$D$58,IF($A33="N2O",About!$D$59,1))</f>
        <v>0.75537301151280001</v>
      </c>
      <c r="D33">
        <f>SUMIFS('EPA Export Aggregation'!G:G,'EPA Export Aggregation'!$A:$A,$B33,'EPA Export Aggregation'!$D:$D,$A$1)*IF($A33="CH4",About!$D$58,IF($A33="N2O",About!$D$59,1))</f>
        <v>0.80687740457320001</v>
      </c>
      <c r="E33">
        <f>SUMIFS('EPA Export Aggregation'!H:H,'EPA Export Aggregation'!$A:$A,$B33,'EPA Export Aggregation'!$D:$D,$A$1)*IF($A33="CH4",About!$D$58,IF($A33="N2O",About!$D$59,1))</f>
        <v>0.71454203791759996</v>
      </c>
      <c r="F33">
        <f>SUMIFS('EPA Export Aggregation'!I:I,'EPA Export Aggregation'!$A:$A,$B33,'EPA Export Aggregation'!$D:$D,$A$1)*IF($A33="CH4",About!$D$58,IF($A33="N2O",About!$D$59,1))</f>
        <v>0.61231863014559995</v>
      </c>
      <c r="G33" s="121">
        <f>SUMIFS('EPA Export Aggregation'!J:J,'EPA Export Aggregation'!$A:$A,$B33,'EPA Export Aggregation'!$D:$D,$A$1)*IF($A33="CH4",About!$D$58,IF($A33="N2O",About!$D$59,1))</f>
        <v>0.67874256286690005</v>
      </c>
      <c r="H33">
        <f>SUMIFS('EPA Export Aggregation'!K:K,'EPA Export Aggregation'!$A:$A,$B33,'EPA Export Aggregation'!$D:$D,$A$1)*IF($A33="CH4",About!$D$58,IF($A33="N2O",About!$D$59,1))</f>
        <v>0.82499157083490005</v>
      </c>
      <c r="I33">
        <f>SUMIFS('EPA Export Aggregation'!L:L,'EPA Export Aggregation'!$A:$A,$B33,'EPA Export Aggregation'!$D:$D,$A$1)*IF($A33="CH4",About!$D$58,IF($A33="N2O",About!$D$59,1))</f>
        <v>0.83043999334920005</v>
      </c>
      <c r="J33">
        <f>SUMIFS('EPA Export Aggregation'!M:M,'EPA Export Aggregation'!$A:$A,$B33,'EPA Export Aggregation'!$D:$D,$A$1)*IF($A33="CH4",About!$D$58,IF($A33="N2O",About!$D$59,1))</f>
        <v>0.76760192156910001</v>
      </c>
      <c r="K33">
        <f>SUMIFS('EPA Export Aggregation'!N:N,'EPA Export Aggregation'!$A:$A,$B33,'EPA Export Aggregation'!$D:$D,$A$1)*IF($A33="CH4",About!$D$58,IF($A33="N2O",About!$D$59,1))</f>
        <v>0.7917929941181</v>
      </c>
      <c r="L33">
        <f>SUMIFS('EPA Export Aggregation'!O:O,'EPA Export Aggregation'!$A:$A,$B33,'EPA Export Aggregation'!$D:$D,$A$1)*IF($A33="CH4",About!$D$58,IF($A33="N2O",About!$D$59,1))</f>
        <v>0.81399172483339999</v>
      </c>
      <c r="M33">
        <f>SUMIFS('EPA Export Aggregation'!P:P,'EPA Export Aggregation'!$A:$A,$B33,'EPA Export Aggregation'!$D:$D,$A$1)*IF($A33="CH4",About!$D$58,IF($A33="N2O",About!$D$59,1))</f>
        <v>0.56711084857979999</v>
      </c>
      <c r="N33">
        <f>SUMIFS('EPA Export Aggregation'!Q:Q,'EPA Export Aggregation'!$A:$A,$B33,'EPA Export Aggregation'!$D:$D,$A$1)*IF($A33="CH4",About!$D$58,IF($A33="N2O",About!$D$59,1))</f>
        <v>0.77395695242539997</v>
      </c>
      <c r="O33" s="121">
        <f>SUMIFS('EPA Export Aggregation'!R:R,'EPA Export Aggregation'!$A:$A,$B33,'EPA Export Aggregation'!$D:$D,$A$1)*IF($A33="CH4",About!$D$58,IF($A33="N2O",About!$D$59,1))</f>
        <v>0.67143009760210004</v>
      </c>
      <c r="P33" s="121">
        <f>SUMIFS('EPA Export Aggregation'!S:S,'EPA Export Aggregation'!$A:$A,$B33,'EPA Export Aggregation'!$D:$D,$A$1)*IF($A33="CH4",About!$D$58,IF($A33="N2O",About!$D$59,1))</f>
        <v>0.7540182980365</v>
      </c>
      <c r="Q33">
        <f>SUMIFS('EPA Export Aggregation'!T:T,'EPA Export Aggregation'!$A:$A,$B33,'EPA Export Aggregation'!$D:$D,$A$1)*IF($A33="CH4",About!$D$58,IF($A33="N2O",About!$D$59,1))</f>
        <v>0.83556932016859997</v>
      </c>
      <c r="R33" s="121">
        <f>SUMIFS('EPA Export Aggregation'!U:U,'EPA Export Aggregation'!$A:$A,$B33,'EPA Export Aggregation'!$D:$D,$A$1)*IF($A33="CH4",About!$D$58,IF($A33="N2O",About!$D$59,1))</f>
        <v>1.4308844494779001</v>
      </c>
      <c r="S33" s="121">
        <f>SUMIFS('EPA Export Aggregation'!V:V,'EPA Export Aggregation'!$A:$A,$B33,'EPA Export Aggregation'!$D:$D,$A$1)*IF($A33="CH4",About!$D$58,IF($A33="N2O",About!$D$59,1))</f>
        <v>1.5783142398490999</v>
      </c>
      <c r="T33" s="121">
        <f>SUMIFS('EPA Export Aggregation'!W:W,'EPA Export Aggregation'!$A:$A,$B33,'EPA Export Aggregation'!$D:$D,$A$1)*IF($A33="CH4",About!$D$58,IF($A33="N2O",About!$D$59,1))</f>
        <v>1.2292731283061999</v>
      </c>
      <c r="U33">
        <f>SUMIFS('EPA Export Aggregation'!X:X,'EPA Export Aggregation'!$A:$A,$B33,'EPA Export Aggregation'!$D:$D,$A$1)*IF($A33="CH4",About!$D$58,IF($A33="N2O",About!$D$59,1))</f>
        <v>0.62303731830669995</v>
      </c>
      <c r="V33" s="121">
        <f>SUMIFS('EPA Export Aggregation'!Y:Y,'EPA Export Aggregation'!$A:$A,$B33,'EPA Export Aggregation'!$D:$D,$A$1)*IF($A33="CH4",About!$D$58,IF($A33="N2O",About!$D$59,1))</f>
        <v>0</v>
      </c>
      <c r="W33">
        <f>SUMIFS('EPA Export Aggregation'!Z:Z,'EPA Export Aggregation'!$A:$A,$B33,'EPA Export Aggregation'!$D:$D,$A$1)*IF($A33="CH4",About!$D$58,IF($A33="N2O",About!$D$59,1))</f>
        <v>0.74597502383570002</v>
      </c>
      <c r="X33">
        <f>SUMIFS('EPA Export Aggregation'!AA:AA,'EPA Export Aggregation'!$A:$A,$B33,'EPA Export Aggregation'!$D:$D,$A$1)*IF($A33="CH4",About!$D$58,IF($A33="N2O",About!$D$59,1))</f>
        <v>0.55942031064789999</v>
      </c>
      <c r="Y33" s="121">
        <f>SUMIFS('EPA Export Aggregation'!AB:AB,'EPA Export Aggregation'!$A:$A,$B33,'EPA Export Aggregation'!$D:$D,$A$1)*IF($A33="CH4",About!$D$58,IF($A33="N2O",About!$D$59,1))</f>
        <v>0.99599601359279999</v>
      </c>
      <c r="Z33">
        <f>SUMIFS('EPA Export Aggregation'!AC:AC,'EPA Export Aggregation'!$A:$A,$B33,'EPA Export Aggregation'!$D:$D,$A$1)*IF($A33="CH4",About!$D$58,IF($A33="N2O",About!$D$59,1))</f>
        <v>0.69746569559820004</v>
      </c>
      <c r="AA33" s="121">
        <f>SUMIFS('EPA Export Aggregation'!AD:AD,'EPA Export Aggregation'!$A:$A,$B33,'EPA Export Aggregation'!$D:$D,$A$1)*IF($A33="CH4",About!$D$58,IF($A33="N2O",About!$D$59,1))</f>
        <v>0.63674577292919998</v>
      </c>
      <c r="AB33" s="121">
        <f>SUMIFS('EPA Export Aggregation'!AE:AE,'EPA Export Aggregation'!$A:$A,$B33,'EPA Export Aggregation'!$D:$D,$A$1)*IF($A33="CH4",About!$D$58,IF($A33="N2O",About!$D$59,1))</f>
        <v>0.74463897720280003</v>
      </c>
      <c r="AC33" s="121">
        <f>SUMIFS('EPA Export Aggregation'!AF:AF,'EPA Export Aggregation'!$A:$A,$B33,'EPA Export Aggregation'!$D:$D,$A$1)*IF($A33="CH4",About!$D$58,IF($A33="N2O",About!$D$59,1))</f>
        <v>0.56136046098439996</v>
      </c>
      <c r="AD33" s="121">
        <f>SUMIFS('EPA Export Aggregation'!AG:AG,'EPA Export Aggregation'!$A:$A,$B33,'EPA Export Aggregation'!$D:$D,$A$1)*IF($A33="CH4",About!$D$58,IF($A33="N2O",About!$D$59,1))</f>
        <v>0.7692150474985</v>
      </c>
      <c r="AE33" s="121">
        <f>SUMIFS('EPA Export Aggregation'!AH:AH,'EPA Export Aggregation'!$A:$A,$B33,'EPA Export Aggregation'!$D:$D,$A$1)*IF($A33="CH4",About!$D$58,IF($A33="N2O",About!$D$59,1))</f>
        <v>0.64110891451509999</v>
      </c>
      <c r="AF33" s="121">
        <f>SUMIFS('EPA Export Aggregation'!AI:AI,'EPA Export Aggregation'!$A:$A,$B33,'EPA Export Aggregation'!$D:$D,$A$1)*IF($A33="CH4",About!$D$58,IF($A33="N2O",About!$D$59,1))</f>
        <v>0.52494963366080005</v>
      </c>
      <c r="AG33" s="121">
        <f>SUMIFS('EPA Export Aggregation'!AJ:AJ,'EPA Export Aggregation'!$A:$A,$B33,'EPA Export Aggregation'!$D:$D,$A$1)*IF($A33="CH4",About!$D$58,IF($A33="N2O",About!$D$59,1))</f>
        <v>0.64220904879480001</v>
      </c>
      <c r="AH33" s="121">
        <f>SUMIFS('EPA Export Aggregation'!AK:AK,'EPA Export Aggregation'!$A:$A,$B33,'EPA Export Aggregation'!$D:$D,$A$1)*IF($A33="CH4",About!$D$58,IF($A33="N2O",About!$D$59,1))</f>
        <v>0.67118932964839995</v>
      </c>
    </row>
    <row r="34" spans="1:34" x14ac:dyDescent="0.25">
      <c r="A34" s="119" t="s">
        <v>479</v>
      </c>
      <c r="B34" s="120" t="s">
        <v>2026</v>
      </c>
      <c r="C34">
        <f>SUMIFS('EPA Export Aggregation'!F:F,'EPA Export Aggregation'!$A:$A,$B34,'EPA Export Aggregation'!$D:$D,$A$1)*IF($A34="CH4",About!$D$58,IF($A34="N2O",About!$D$59,1))</f>
        <v>0.1182790625661</v>
      </c>
      <c r="D34">
        <f>SUMIFS('EPA Export Aggregation'!G:G,'EPA Export Aggregation'!$A:$A,$B34,'EPA Export Aggregation'!$D:$D,$A$1)*IF($A34="CH4",About!$D$58,IF($A34="N2O",About!$D$59,1))</f>
        <v>0.10215695642439999</v>
      </c>
      <c r="E34">
        <f>SUMIFS('EPA Export Aggregation'!H:H,'EPA Export Aggregation'!$A:$A,$B34,'EPA Export Aggregation'!$D:$D,$A$1)*IF($A34="CH4",About!$D$58,IF($A34="N2O",About!$D$59,1))</f>
        <v>9.6760430735699995E-2</v>
      </c>
      <c r="F34">
        <f>SUMIFS('EPA Export Aggregation'!I:I,'EPA Export Aggregation'!$A:$A,$B34,'EPA Export Aggregation'!$D:$D,$A$1)*IF($A34="CH4",About!$D$58,IF($A34="N2O",About!$D$59,1))</f>
        <v>9.6921866521500005E-2</v>
      </c>
      <c r="G34">
        <f>SUMIFS('EPA Export Aggregation'!J:J,'EPA Export Aggregation'!$A:$A,$B34,'EPA Export Aggregation'!$D:$D,$A$1)*IF($A34="CH4",About!$D$58,IF($A34="N2O",About!$D$59,1))</f>
        <v>8.2461577670899996E-2</v>
      </c>
      <c r="H34">
        <f>SUMIFS('EPA Export Aggregation'!K:K,'EPA Export Aggregation'!$A:$A,$B34,'EPA Export Aggregation'!$D:$D,$A$1)*IF($A34="CH4",About!$D$58,IF($A34="N2O",About!$D$59,1))</f>
        <v>7.8108084429499999E-2</v>
      </c>
      <c r="I34">
        <f>SUMIFS('EPA Export Aggregation'!L:L,'EPA Export Aggregation'!$A:$A,$B34,'EPA Export Aggregation'!$D:$D,$A$1)*IF($A34="CH4",About!$D$58,IF($A34="N2O",About!$D$59,1))</f>
        <v>6.9255373310400006E-2</v>
      </c>
      <c r="J34">
        <f>SUMIFS('EPA Export Aggregation'!M:M,'EPA Export Aggregation'!$A:$A,$B34,'EPA Export Aggregation'!$D:$D,$A$1)*IF($A34="CH4",About!$D$58,IF($A34="N2O",About!$D$59,1))</f>
        <v>6.2081575735599998E-2</v>
      </c>
      <c r="K34">
        <f>SUMIFS('EPA Export Aggregation'!N:N,'EPA Export Aggregation'!$A:$A,$B34,'EPA Export Aggregation'!$D:$D,$A$1)*IF($A34="CH4",About!$D$58,IF($A34="N2O",About!$D$59,1))</f>
        <v>7.03294714687E-2</v>
      </c>
      <c r="L34">
        <f>SUMIFS('EPA Export Aggregation'!O:O,'EPA Export Aggregation'!$A:$A,$B34,'EPA Export Aggregation'!$D:$D,$A$1)*IF($A34="CH4",About!$D$58,IF($A34="N2O",About!$D$59,1))</f>
        <v>5.5292354047600002E-2</v>
      </c>
      <c r="M34">
        <f>SUMIFS('EPA Export Aggregation'!P:P,'EPA Export Aggregation'!$A:$A,$B34,'EPA Export Aggregation'!$D:$D,$A$1)*IF($A34="CH4",About!$D$58,IF($A34="N2O",About!$D$59,1))</f>
        <v>5.7244808975199998E-2</v>
      </c>
      <c r="N34">
        <f>SUMIFS('EPA Export Aggregation'!Q:Q,'EPA Export Aggregation'!$A:$A,$B34,'EPA Export Aggregation'!$D:$D,$A$1)*IF($A34="CH4",About!$D$58,IF($A34="N2O",About!$D$59,1))</f>
        <v>6.5115319120599993E-2</v>
      </c>
      <c r="O34">
        <f>SUMIFS('EPA Export Aggregation'!R:R,'EPA Export Aggregation'!$A:$A,$B34,'EPA Export Aggregation'!$D:$D,$A$1)*IF($A34="CH4",About!$D$58,IF($A34="N2O",About!$D$59,1))</f>
        <v>5.9682764764600001E-2</v>
      </c>
      <c r="P34">
        <f>SUMIFS('EPA Export Aggregation'!S:S,'EPA Export Aggregation'!$A:$A,$B34,'EPA Export Aggregation'!$D:$D,$A$1)*IF($A34="CH4",About!$D$58,IF($A34="N2O",About!$D$59,1))</f>
        <v>5.5790266291700003E-2</v>
      </c>
      <c r="Q34">
        <f>SUMIFS('EPA Export Aggregation'!T:T,'EPA Export Aggregation'!$A:$A,$B34,'EPA Export Aggregation'!$D:$D,$A$1)*IF($A34="CH4",About!$D$58,IF($A34="N2O",About!$D$59,1))</f>
        <v>5.0466455229999999E-2</v>
      </c>
      <c r="R34">
        <f>SUMIFS('EPA Export Aggregation'!U:U,'EPA Export Aggregation'!$A:$A,$B34,'EPA Export Aggregation'!$D:$D,$A$1)*IF($A34="CH4",About!$D$58,IF($A34="N2O",About!$D$59,1))</f>
        <v>5.64076953038E-2</v>
      </c>
      <c r="S34">
        <f>SUMIFS('EPA Export Aggregation'!V:V,'EPA Export Aggregation'!$A:$A,$B34,'EPA Export Aggregation'!$D:$D,$A$1)*IF($A34="CH4",About!$D$58,IF($A34="N2O",About!$D$59,1))</f>
        <v>6.2393728386100002E-2</v>
      </c>
      <c r="T34">
        <f>SUMIFS('EPA Export Aggregation'!W:W,'EPA Export Aggregation'!$A:$A,$B34,'EPA Export Aggregation'!$D:$D,$A$1)*IF($A34="CH4",About!$D$58,IF($A34="N2O",About!$D$59,1))</f>
        <v>5.50643600956E-2</v>
      </c>
      <c r="U34">
        <f>SUMIFS('EPA Export Aggregation'!X:X,'EPA Export Aggregation'!$A:$A,$B34,'EPA Export Aggregation'!$D:$D,$A$1)*IF($A34="CH4",About!$D$58,IF($A34="N2O",About!$D$59,1))</f>
        <v>6.1200205267799998E-2</v>
      </c>
      <c r="V34">
        <f>SUMIFS('EPA Export Aggregation'!Y:Y,'EPA Export Aggregation'!$A:$A,$B34,'EPA Export Aggregation'!$D:$D,$A$1)*IF($A34="CH4",About!$D$58,IF($A34="N2O",About!$D$59,1))</f>
        <v>5.8465689558200001E-2</v>
      </c>
      <c r="W34">
        <f>SUMIFS('EPA Export Aggregation'!Z:Z,'EPA Export Aggregation'!$A:$A,$B34,'EPA Export Aggregation'!$D:$D,$A$1)*IF($A34="CH4",About!$D$58,IF($A34="N2O",About!$D$59,1))</f>
        <v>4.58623433427E-2</v>
      </c>
      <c r="X34">
        <f>SUMIFS('EPA Export Aggregation'!AA:AA,'EPA Export Aggregation'!$A:$A,$B34,'EPA Export Aggregation'!$D:$D,$A$1)*IF($A34="CH4",About!$D$58,IF($A34="N2O",About!$D$59,1))</f>
        <v>6.1174460431199999E-2</v>
      </c>
      <c r="Y34">
        <f>SUMIFS('EPA Export Aggregation'!AB:AB,'EPA Export Aggregation'!$A:$A,$B34,'EPA Export Aggregation'!$D:$D,$A$1)*IF($A34="CH4",About!$D$58,IF($A34="N2O",About!$D$59,1))</f>
        <v>6.4677551785700005E-2</v>
      </c>
      <c r="Z34">
        <f>SUMIFS('EPA Export Aggregation'!AC:AC,'EPA Export Aggregation'!$A:$A,$B34,'EPA Export Aggregation'!$D:$D,$A$1)*IF($A34="CH4",About!$D$58,IF($A34="N2O",About!$D$59,1))</f>
        <v>6.5228592941999994E-2</v>
      </c>
      <c r="AA34">
        <f>SUMIFS('EPA Export Aggregation'!AD:AD,'EPA Export Aggregation'!$A:$A,$B34,'EPA Export Aggregation'!$D:$D,$A$1)*IF($A34="CH4",About!$D$58,IF($A34="N2O",About!$D$59,1))</f>
        <v>6.3404907435999996E-2</v>
      </c>
      <c r="AB34">
        <f>SUMIFS('EPA Export Aggregation'!AE:AE,'EPA Export Aggregation'!$A:$A,$B34,'EPA Export Aggregation'!$D:$D,$A$1)*IF($A34="CH4",About!$D$58,IF($A34="N2O",About!$D$59,1))</f>
        <v>6.6723487253899996E-2</v>
      </c>
      <c r="AC34">
        <f>SUMIFS('EPA Export Aggregation'!AF:AF,'EPA Export Aggregation'!$A:$A,$B34,'EPA Export Aggregation'!$D:$D,$A$1)*IF($A34="CH4",About!$D$58,IF($A34="N2O",About!$D$59,1))</f>
        <v>7.9603015996900006E-2</v>
      </c>
      <c r="AD34">
        <f>SUMIFS('EPA Export Aggregation'!AG:AG,'EPA Export Aggregation'!$A:$A,$B34,'EPA Export Aggregation'!$D:$D,$A$1)*IF($A34="CH4",About!$D$58,IF($A34="N2O",About!$D$59,1))</f>
        <v>9.6884066727000007E-2</v>
      </c>
      <c r="AE34">
        <f>SUMIFS('EPA Export Aggregation'!AH:AH,'EPA Export Aggregation'!$A:$A,$B34,'EPA Export Aggregation'!$D:$D,$A$1)*IF($A34="CH4",About!$D$58,IF($A34="N2O",About!$D$59,1))</f>
        <v>9.5518676021900006E-2</v>
      </c>
      <c r="AF34">
        <f>SUMIFS('EPA Export Aggregation'!AI:AI,'EPA Export Aggregation'!$A:$A,$B34,'EPA Export Aggregation'!$D:$D,$A$1)*IF($A34="CH4",About!$D$58,IF($A34="N2O",About!$D$59,1))</f>
        <v>0.10176806619830001</v>
      </c>
      <c r="AG34">
        <f>SUMIFS('EPA Export Aggregation'!AJ:AJ,'EPA Export Aggregation'!$A:$A,$B34,'EPA Export Aggregation'!$D:$D,$A$1)*IF($A34="CH4",About!$D$58,IF($A34="N2O",About!$D$59,1))</f>
        <v>0.1080174563746</v>
      </c>
      <c r="AH34">
        <f>SUMIFS('EPA Export Aggregation'!AK:AK,'EPA Export Aggregation'!$A:$A,$B34,'EPA Export Aggregation'!$D:$D,$A$1)*IF($A34="CH4",About!$D$58,IF($A34="N2O",About!$D$59,1))</f>
        <v>0.114266846551</v>
      </c>
    </row>
    <row r="35" spans="1:34" x14ac:dyDescent="0.25">
      <c r="A35" s="119"/>
      <c r="B35" s="120" t="s">
        <v>2027</v>
      </c>
      <c r="C35" s="121">
        <f>SUMIFS('EPA Export Aggregation'!F:F,'EPA Export Aggregation'!$A:$A,$B35,'EPA Export Aggregation'!$D:$D,$A$1)*IF($A35="CH4",About!$D$58,IF($A35="N2O",About!$D$59,1))</f>
        <v>0</v>
      </c>
      <c r="D35" s="121">
        <f>SUMIFS('EPA Export Aggregation'!G:G,'EPA Export Aggregation'!$A:$A,$B35,'EPA Export Aggregation'!$D:$D,$A$1)*IF($A35="CH4",About!$D$58,IF($A35="N2O",About!$D$59,1))</f>
        <v>0</v>
      </c>
      <c r="E35" s="121">
        <f>SUMIFS('EPA Export Aggregation'!H:H,'EPA Export Aggregation'!$A:$A,$B35,'EPA Export Aggregation'!$D:$D,$A$1)*IF($A35="CH4",About!$D$58,IF($A35="N2O",About!$D$59,1))</f>
        <v>0</v>
      </c>
      <c r="F35" s="121">
        <f>SUMIFS('EPA Export Aggregation'!I:I,'EPA Export Aggregation'!$A:$A,$B35,'EPA Export Aggregation'!$D:$D,$A$1)*IF($A35="CH4",About!$D$58,IF($A35="N2O",About!$D$59,1))</f>
        <v>0</v>
      </c>
      <c r="G35" s="121">
        <f>SUMIFS('EPA Export Aggregation'!J:J,'EPA Export Aggregation'!$A:$A,$B35,'EPA Export Aggregation'!$D:$D,$A$1)*IF($A35="CH4",About!$D$58,IF($A35="N2O",About!$D$59,1))</f>
        <v>0</v>
      </c>
      <c r="H35" s="121">
        <f>SUMIFS('EPA Export Aggregation'!K:K,'EPA Export Aggregation'!$A:$A,$B35,'EPA Export Aggregation'!$D:$D,$A$1)*IF($A35="CH4",About!$D$58,IF($A35="N2O",About!$D$59,1))</f>
        <v>0</v>
      </c>
      <c r="I35" s="121">
        <f>SUMIFS('EPA Export Aggregation'!L:L,'EPA Export Aggregation'!$A:$A,$B35,'EPA Export Aggregation'!$D:$D,$A$1)*IF($A35="CH4",About!$D$58,IF($A35="N2O",About!$D$59,1))</f>
        <v>0</v>
      </c>
      <c r="J35" s="121">
        <f>SUMIFS('EPA Export Aggregation'!M:M,'EPA Export Aggregation'!$A:$A,$B35,'EPA Export Aggregation'!$D:$D,$A$1)*IF($A35="CH4",About!$D$58,IF($A35="N2O",About!$D$59,1))</f>
        <v>0</v>
      </c>
      <c r="K35" s="121">
        <f>SUMIFS('EPA Export Aggregation'!N:N,'EPA Export Aggregation'!$A:$A,$B35,'EPA Export Aggregation'!$D:$D,$A$1)*IF($A35="CH4",About!$D$58,IF($A35="N2O",About!$D$59,1))</f>
        <v>0</v>
      </c>
      <c r="L35" s="121">
        <f>SUMIFS('EPA Export Aggregation'!O:O,'EPA Export Aggregation'!$A:$A,$B35,'EPA Export Aggregation'!$D:$D,$A$1)*IF($A35="CH4",About!$D$58,IF($A35="N2O",About!$D$59,1))</f>
        <v>0</v>
      </c>
      <c r="M35" s="121">
        <f>SUMIFS('EPA Export Aggregation'!P:P,'EPA Export Aggregation'!$A:$A,$B35,'EPA Export Aggregation'!$D:$D,$A$1)*IF($A35="CH4",About!$D$58,IF($A35="N2O",About!$D$59,1))</f>
        <v>0</v>
      </c>
      <c r="N35" s="121">
        <f>SUMIFS('EPA Export Aggregation'!Q:Q,'EPA Export Aggregation'!$A:$A,$B35,'EPA Export Aggregation'!$D:$D,$A$1)*IF($A35="CH4",About!$D$58,IF($A35="N2O",About!$D$59,1))</f>
        <v>0</v>
      </c>
      <c r="O35" s="121">
        <f>SUMIFS('EPA Export Aggregation'!R:R,'EPA Export Aggregation'!$A:$A,$B35,'EPA Export Aggregation'!$D:$D,$A$1)*IF($A35="CH4",About!$D$58,IF($A35="N2O",About!$D$59,1))</f>
        <v>0</v>
      </c>
      <c r="P35" s="121">
        <f>SUMIFS('EPA Export Aggregation'!S:S,'EPA Export Aggregation'!$A:$A,$B35,'EPA Export Aggregation'!$D:$D,$A$1)*IF($A35="CH4",About!$D$58,IF($A35="N2O",About!$D$59,1))</f>
        <v>0</v>
      </c>
      <c r="Q35" s="121">
        <f>SUMIFS('EPA Export Aggregation'!T:T,'EPA Export Aggregation'!$A:$A,$B35,'EPA Export Aggregation'!$D:$D,$A$1)*IF($A35="CH4",About!$D$58,IF($A35="N2O",About!$D$59,1))</f>
        <v>0</v>
      </c>
      <c r="R35" s="121">
        <f>SUMIFS('EPA Export Aggregation'!U:U,'EPA Export Aggregation'!$A:$A,$B35,'EPA Export Aggregation'!$D:$D,$A$1)*IF($A35="CH4",About!$D$58,IF($A35="N2O",About!$D$59,1))</f>
        <v>0</v>
      </c>
      <c r="S35" s="121">
        <f>SUMIFS('EPA Export Aggregation'!V:V,'EPA Export Aggregation'!$A:$A,$B35,'EPA Export Aggregation'!$D:$D,$A$1)*IF($A35="CH4",About!$D$58,IF($A35="N2O",About!$D$59,1))</f>
        <v>0</v>
      </c>
      <c r="T35" s="121">
        <f>SUMIFS('EPA Export Aggregation'!W:W,'EPA Export Aggregation'!$A:$A,$B35,'EPA Export Aggregation'!$D:$D,$A$1)*IF($A35="CH4",About!$D$58,IF($A35="N2O",About!$D$59,1))</f>
        <v>0</v>
      </c>
      <c r="U35" s="121">
        <f>SUMIFS('EPA Export Aggregation'!X:X,'EPA Export Aggregation'!$A:$A,$B35,'EPA Export Aggregation'!$D:$D,$A$1)*IF($A35="CH4",About!$D$58,IF($A35="N2O",About!$D$59,1))</f>
        <v>0</v>
      </c>
      <c r="V35" s="121">
        <f>SUMIFS('EPA Export Aggregation'!Y:Y,'EPA Export Aggregation'!$A:$A,$B35,'EPA Export Aggregation'!$D:$D,$A$1)*IF($A35="CH4",About!$D$58,IF($A35="N2O",About!$D$59,1))</f>
        <v>0</v>
      </c>
      <c r="W35" s="121">
        <f>SUMIFS('EPA Export Aggregation'!Z:Z,'EPA Export Aggregation'!$A:$A,$B35,'EPA Export Aggregation'!$D:$D,$A$1)*IF($A35="CH4",About!$D$58,IF($A35="N2O",About!$D$59,1))</f>
        <v>0</v>
      </c>
      <c r="X35" s="121">
        <f>SUMIFS('EPA Export Aggregation'!AA:AA,'EPA Export Aggregation'!$A:$A,$B35,'EPA Export Aggregation'!$D:$D,$A$1)*IF($A35="CH4",About!$D$58,IF($A35="N2O",About!$D$59,1))</f>
        <v>0</v>
      </c>
      <c r="Y35" s="121">
        <f>SUMIFS('EPA Export Aggregation'!AB:AB,'EPA Export Aggregation'!$A:$A,$B35,'EPA Export Aggregation'!$D:$D,$A$1)*IF($A35="CH4",About!$D$58,IF($A35="N2O",About!$D$59,1))</f>
        <v>0</v>
      </c>
      <c r="Z35" s="121">
        <f>SUMIFS('EPA Export Aggregation'!AC:AC,'EPA Export Aggregation'!$A:$A,$B35,'EPA Export Aggregation'!$D:$D,$A$1)*IF($A35="CH4",About!$D$58,IF($A35="N2O",About!$D$59,1))</f>
        <v>0</v>
      </c>
      <c r="AA35" s="121">
        <f>SUMIFS('EPA Export Aggregation'!AD:AD,'EPA Export Aggregation'!$A:$A,$B35,'EPA Export Aggregation'!$D:$D,$A$1)*IF($A35="CH4",About!$D$58,IF($A35="N2O",About!$D$59,1))</f>
        <v>0</v>
      </c>
      <c r="AB35" s="121">
        <f>SUMIFS('EPA Export Aggregation'!AE:AE,'EPA Export Aggregation'!$A:$A,$B35,'EPA Export Aggregation'!$D:$D,$A$1)*IF($A35="CH4",About!$D$58,IF($A35="N2O",About!$D$59,1))</f>
        <v>0</v>
      </c>
      <c r="AC35" s="121">
        <f>SUMIFS('EPA Export Aggregation'!AF:AF,'EPA Export Aggregation'!$A:$A,$B35,'EPA Export Aggregation'!$D:$D,$A$1)*IF($A35="CH4",About!$D$58,IF($A35="N2O",About!$D$59,1))</f>
        <v>0</v>
      </c>
      <c r="AD35" s="121">
        <f>SUMIFS('EPA Export Aggregation'!AG:AG,'EPA Export Aggregation'!$A:$A,$B35,'EPA Export Aggregation'!$D:$D,$A$1)*IF($A35="CH4",About!$D$58,IF($A35="N2O",About!$D$59,1))</f>
        <v>0</v>
      </c>
      <c r="AE35" s="121">
        <f>SUMIFS('EPA Export Aggregation'!AH:AH,'EPA Export Aggregation'!$A:$A,$B35,'EPA Export Aggregation'!$D:$D,$A$1)*IF($A35="CH4",About!$D$58,IF($A35="N2O",About!$D$59,1))</f>
        <v>0</v>
      </c>
      <c r="AF35" s="121">
        <f>SUMIFS('EPA Export Aggregation'!AI:AI,'EPA Export Aggregation'!$A:$A,$B35,'EPA Export Aggregation'!$D:$D,$A$1)*IF($A35="CH4",About!$D$58,IF($A35="N2O",About!$D$59,1))</f>
        <v>0</v>
      </c>
      <c r="AG35" s="121">
        <f>SUMIFS('EPA Export Aggregation'!AJ:AJ,'EPA Export Aggregation'!$A:$A,$B35,'EPA Export Aggregation'!$D:$D,$A$1)*IF($A35="CH4",About!$D$58,IF($A35="N2O",About!$D$59,1))</f>
        <v>0</v>
      </c>
      <c r="AH35" s="121">
        <f>SUMIFS('EPA Export Aggregation'!AK:AK,'EPA Export Aggregation'!$A:$A,$B35,'EPA Export Aggregation'!$D:$D,$A$1)*IF($A35="CH4",About!$D$58,IF($A35="N2O",About!$D$59,1))</f>
        <v>0</v>
      </c>
    </row>
    <row r="36" spans="1:34" x14ac:dyDescent="0.25">
      <c r="A36" s="119" t="s">
        <v>487</v>
      </c>
      <c r="B36" s="120" t="s">
        <v>2028</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25">
      <c r="A37" s="119" t="s">
        <v>487</v>
      </c>
      <c r="B37" s="120" t="s">
        <v>2029</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25">
      <c r="A38" s="119" t="s">
        <v>487</v>
      </c>
      <c r="B38" s="120" t="s">
        <v>2030</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25">
      <c r="A39" s="119" t="s">
        <v>487</v>
      </c>
      <c r="B39" s="120" t="s">
        <v>2031</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25">
      <c r="A40" s="119" t="s">
        <v>487</v>
      </c>
      <c r="B40" s="120" t="s">
        <v>2032</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25">
      <c r="A41" s="119" t="s">
        <v>487</v>
      </c>
      <c r="B41" s="120" t="s">
        <v>2033</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25">
      <c r="A42" s="119" t="s">
        <v>487</v>
      </c>
      <c r="B42" s="120" t="s">
        <v>2034</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25">
      <c r="A43" s="119" t="s">
        <v>487</v>
      </c>
      <c r="B43" s="120" t="s">
        <v>2035</v>
      </c>
      <c r="C43" s="121">
        <f>SUMIFS('EPA Export Aggregation'!F:F,'EPA Export Aggregation'!$A:$A,$B43,'EPA Export Aggregation'!$D:$D,$A$1)*IF($A43="CH4",About!$D$58,IF($A43="N2O",About!$D$59,1))</f>
        <v>0</v>
      </c>
      <c r="D43" s="121">
        <f>SUMIFS('EPA Export Aggregation'!G:G,'EPA Export Aggregation'!$A:$A,$B43,'EPA Export Aggregation'!$D:$D,$A$1)*IF($A43="CH4",About!$D$58,IF($A43="N2O",About!$D$59,1))</f>
        <v>0</v>
      </c>
      <c r="E43" s="121">
        <f>SUMIFS('EPA Export Aggregation'!H:H,'EPA Export Aggregation'!$A:$A,$B43,'EPA Export Aggregation'!$D:$D,$A$1)*IF($A43="CH4",About!$D$58,IF($A43="N2O",About!$D$59,1))</f>
        <v>0</v>
      </c>
      <c r="F43" s="121">
        <f>SUMIFS('EPA Export Aggregation'!I:I,'EPA Export Aggregation'!$A:$A,$B43,'EPA Export Aggregation'!$D:$D,$A$1)*IF($A43="CH4",About!$D$58,IF($A43="N2O",About!$D$59,1))</f>
        <v>0</v>
      </c>
      <c r="G43" s="121">
        <f>SUMIFS('EPA Export Aggregation'!J:J,'EPA Export Aggregation'!$A:$A,$B43,'EPA Export Aggregation'!$D:$D,$A$1)*IF($A43="CH4",About!$D$58,IF($A43="N2O",About!$D$59,1))</f>
        <v>0</v>
      </c>
      <c r="H43" s="121">
        <f>SUMIFS('EPA Export Aggregation'!K:K,'EPA Export Aggregation'!$A:$A,$B43,'EPA Export Aggregation'!$D:$D,$A$1)*IF($A43="CH4",About!$D$58,IF($A43="N2O",About!$D$59,1))</f>
        <v>0</v>
      </c>
      <c r="I43" s="121">
        <f>SUMIFS('EPA Export Aggregation'!L:L,'EPA Export Aggregation'!$A:$A,$B43,'EPA Export Aggregation'!$D:$D,$A$1)*IF($A43="CH4",About!$D$58,IF($A43="N2O",About!$D$59,1))</f>
        <v>0</v>
      </c>
      <c r="J43" s="121">
        <f>SUMIFS('EPA Export Aggregation'!M:M,'EPA Export Aggregation'!$A:$A,$B43,'EPA Export Aggregation'!$D:$D,$A$1)*IF($A43="CH4",About!$D$58,IF($A43="N2O",About!$D$59,1))</f>
        <v>0</v>
      </c>
      <c r="K43" s="121">
        <f>SUMIFS('EPA Export Aggregation'!N:N,'EPA Export Aggregation'!$A:$A,$B43,'EPA Export Aggregation'!$D:$D,$A$1)*IF($A43="CH4",About!$D$58,IF($A43="N2O",About!$D$59,1))</f>
        <v>0</v>
      </c>
      <c r="L43" s="121">
        <f>SUMIFS('EPA Export Aggregation'!O:O,'EPA Export Aggregation'!$A:$A,$B43,'EPA Export Aggregation'!$D:$D,$A$1)*IF($A43="CH4",About!$D$58,IF($A43="N2O",About!$D$59,1))</f>
        <v>0</v>
      </c>
      <c r="M43" s="121">
        <f>SUMIFS('EPA Export Aggregation'!P:P,'EPA Export Aggregation'!$A:$A,$B43,'EPA Export Aggregation'!$D:$D,$A$1)*IF($A43="CH4",About!$D$58,IF($A43="N2O",About!$D$59,1))</f>
        <v>0</v>
      </c>
      <c r="N43" s="121">
        <f>SUMIFS('EPA Export Aggregation'!Q:Q,'EPA Export Aggregation'!$A:$A,$B43,'EPA Export Aggregation'!$D:$D,$A$1)*IF($A43="CH4",About!$D$58,IF($A43="N2O",About!$D$59,1))</f>
        <v>0</v>
      </c>
      <c r="O43" s="121">
        <f>SUMIFS('EPA Export Aggregation'!R:R,'EPA Export Aggregation'!$A:$A,$B43,'EPA Export Aggregation'!$D:$D,$A$1)*IF($A43="CH4",About!$D$58,IF($A43="N2O",About!$D$59,1))</f>
        <v>0</v>
      </c>
      <c r="P43" s="121">
        <f>SUMIFS('EPA Export Aggregation'!S:S,'EPA Export Aggregation'!$A:$A,$B43,'EPA Export Aggregation'!$D:$D,$A$1)*IF($A43="CH4",About!$D$58,IF($A43="N2O",About!$D$59,1))</f>
        <v>0</v>
      </c>
      <c r="Q43" s="121">
        <f>SUMIFS('EPA Export Aggregation'!T:T,'EPA Export Aggregation'!$A:$A,$B43,'EPA Export Aggregation'!$D:$D,$A$1)*IF($A43="CH4",About!$D$58,IF($A43="N2O",About!$D$59,1))</f>
        <v>0</v>
      </c>
      <c r="R43" s="121">
        <f>SUMIFS('EPA Export Aggregation'!U:U,'EPA Export Aggregation'!$A:$A,$B43,'EPA Export Aggregation'!$D:$D,$A$1)*IF($A43="CH4",About!$D$58,IF($A43="N2O",About!$D$59,1))</f>
        <v>0</v>
      </c>
      <c r="S43" s="121">
        <f>SUMIFS('EPA Export Aggregation'!V:V,'EPA Export Aggregation'!$A:$A,$B43,'EPA Export Aggregation'!$D:$D,$A$1)*IF($A43="CH4",About!$D$58,IF($A43="N2O",About!$D$59,1))</f>
        <v>0</v>
      </c>
      <c r="T43" s="121">
        <f>SUMIFS('EPA Export Aggregation'!W:W,'EPA Export Aggregation'!$A:$A,$B43,'EPA Export Aggregation'!$D:$D,$A$1)*IF($A43="CH4",About!$D$58,IF($A43="N2O",About!$D$59,1))</f>
        <v>0</v>
      </c>
      <c r="U43" s="121">
        <f>SUMIFS('EPA Export Aggregation'!X:X,'EPA Export Aggregation'!$A:$A,$B43,'EPA Export Aggregation'!$D:$D,$A$1)*IF($A43="CH4",About!$D$58,IF($A43="N2O",About!$D$59,1))</f>
        <v>0</v>
      </c>
      <c r="V43" s="121">
        <f>SUMIFS('EPA Export Aggregation'!Y:Y,'EPA Export Aggregation'!$A:$A,$B43,'EPA Export Aggregation'!$D:$D,$A$1)*IF($A43="CH4",About!$D$58,IF($A43="N2O",About!$D$59,1))</f>
        <v>0</v>
      </c>
      <c r="W43" s="121">
        <f>SUMIFS('EPA Export Aggregation'!Z:Z,'EPA Export Aggregation'!$A:$A,$B43,'EPA Export Aggregation'!$D:$D,$A$1)*IF($A43="CH4",About!$D$58,IF($A43="N2O",About!$D$59,1))</f>
        <v>0</v>
      </c>
      <c r="X43" s="121">
        <f>SUMIFS('EPA Export Aggregation'!AA:AA,'EPA Export Aggregation'!$A:$A,$B43,'EPA Export Aggregation'!$D:$D,$A$1)*IF($A43="CH4",About!$D$58,IF($A43="N2O",About!$D$59,1))</f>
        <v>0</v>
      </c>
      <c r="Y43" s="121">
        <f>SUMIFS('EPA Export Aggregation'!AB:AB,'EPA Export Aggregation'!$A:$A,$B43,'EPA Export Aggregation'!$D:$D,$A$1)*IF($A43="CH4",About!$D$58,IF($A43="N2O",About!$D$59,1))</f>
        <v>0</v>
      </c>
      <c r="Z43" s="121">
        <f>SUMIFS('EPA Export Aggregation'!AC:AC,'EPA Export Aggregation'!$A:$A,$B43,'EPA Export Aggregation'!$D:$D,$A$1)*IF($A43="CH4",About!$D$58,IF($A43="N2O",About!$D$59,1))</f>
        <v>0</v>
      </c>
      <c r="AA43" s="121">
        <f>SUMIFS('EPA Export Aggregation'!AD:AD,'EPA Export Aggregation'!$A:$A,$B43,'EPA Export Aggregation'!$D:$D,$A$1)*IF($A43="CH4",About!$D$58,IF($A43="N2O",About!$D$59,1))</f>
        <v>0</v>
      </c>
      <c r="AB43" s="121">
        <f>SUMIFS('EPA Export Aggregation'!AE:AE,'EPA Export Aggregation'!$A:$A,$B43,'EPA Export Aggregation'!$D:$D,$A$1)*IF($A43="CH4",About!$D$58,IF($A43="N2O",About!$D$59,1))</f>
        <v>0</v>
      </c>
      <c r="AC43" s="121">
        <f>SUMIFS('EPA Export Aggregation'!AF:AF,'EPA Export Aggregation'!$A:$A,$B43,'EPA Export Aggregation'!$D:$D,$A$1)*IF($A43="CH4",About!$D$58,IF($A43="N2O",About!$D$59,1))</f>
        <v>0</v>
      </c>
      <c r="AD43" s="121">
        <f>SUMIFS('EPA Export Aggregation'!AG:AG,'EPA Export Aggregation'!$A:$A,$B43,'EPA Export Aggregation'!$D:$D,$A$1)*IF($A43="CH4",About!$D$58,IF($A43="N2O",About!$D$59,1))</f>
        <v>0</v>
      </c>
      <c r="AE43" s="121">
        <f>SUMIFS('EPA Export Aggregation'!AH:AH,'EPA Export Aggregation'!$A:$A,$B43,'EPA Export Aggregation'!$D:$D,$A$1)*IF($A43="CH4",About!$D$58,IF($A43="N2O",About!$D$59,1))</f>
        <v>0</v>
      </c>
      <c r="AF43" s="121">
        <f>SUMIFS('EPA Export Aggregation'!AI:AI,'EPA Export Aggregation'!$A:$A,$B43,'EPA Export Aggregation'!$D:$D,$A$1)*IF($A43="CH4",About!$D$58,IF($A43="N2O",About!$D$59,1))</f>
        <v>0</v>
      </c>
      <c r="AG43" s="121">
        <f>SUMIFS('EPA Export Aggregation'!AJ:AJ,'EPA Export Aggregation'!$A:$A,$B43,'EPA Export Aggregation'!$D:$D,$A$1)*IF($A43="CH4",About!$D$58,IF($A43="N2O",About!$D$59,1))</f>
        <v>0</v>
      </c>
      <c r="AH43" s="121">
        <f>SUMIFS('EPA Export Aggregation'!AK:AK,'EPA Export Aggregation'!$A:$A,$B43,'EPA Export Aggregation'!$D:$D,$A$1)*IF($A43="CH4",About!$D$58,IF($A43="N2O",About!$D$59,1))</f>
        <v>0</v>
      </c>
    </row>
    <row r="44" spans="1:34" x14ac:dyDescent="0.25">
      <c r="A44" s="119" t="s">
        <v>487</v>
      </c>
      <c r="B44" s="120" t="s">
        <v>2036</v>
      </c>
      <c r="C44" s="121">
        <f>SUMIFS('EPA Export Aggregation'!F:F,'EPA Export Aggregation'!$A:$A,$B44,'EPA Export Aggregation'!$D:$D,$A$1)*IF($A44="CH4",About!$D$58,IF($A44="N2O",About!$D$59,1))</f>
        <v>0</v>
      </c>
      <c r="D44" s="121">
        <f>SUMIFS('EPA Export Aggregation'!G:G,'EPA Export Aggregation'!$A:$A,$B44,'EPA Export Aggregation'!$D:$D,$A$1)*IF($A44="CH4",About!$D$58,IF($A44="N2O",About!$D$59,1))</f>
        <v>0</v>
      </c>
      <c r="E44" s="121">
        <f>SUMIFS('EPA Export Aggregation'!H:H,'EPA Export Aggregation'!$A:$A,$B44,'EPA Export Aggregation'!$D:$D,$A$1)*IF($A44="CH4",About!$D$58,IF($A44="N2O",About!$D$59,1))</f>
        <v>0</v>
      </c>
      <c r="F44" s="121">
        <f>SUMIFS('EPA Export Aggregation'!I:I,'EPA Export Aggregation'!$A:$A,$B44,'EPA Export Aggregation'!$D:$D,$A$1)*IF($A44="CH4",About!$D$58,IF($A44="N2O",About!$D$59,1))</f>
        <v>0</v>
      </c>
      <c r="G44" s="121">
        <f>SUMIFS('EPA Export Aggregation'!J:J,'EPA Export Aggregation'!$A:$A,$B44,'EPA Export Aggregation'!$D:$D,$A$1)*IF($A44="CH4",About!$D$58,IF($A44="N2O",About!$D$59,1))</f>
        <v>0</v>
      </c>
      <c r="H44" s="121">
        <f>SUMIFS('EPA Export Aggregation'!K:K,'EPA Export Aggregation'!$A:$A,$B44,'EPA Export Aggregation'!$D:$D,$A$1)*IF($A44="CH4",About!$D$58,IF($A44="N2O",About!$D$59,1))</f>
        <v>0</v>
      </c>
      <c r="I44" s="121">
        <f>SUMIFS('EPA Export Aggregation'!L:L,'EPA Export Aggregation'!$A:$A,$B44,'EPA Export Aggregation'!$D:$D,$A$1)*IF($A44="CH4",About!$D$58,IF($A44="N2O",About!$D$59,1))</f>
        <v>0</v>
      </c>
      <c r="J44" s="121">
        <f>SUMIFS('EPA Export Aggregation'!M:M,'EPA Export Aggregation'!$A:$A,$B44,'EPA Export Aggregation'!$D:$D,$A$1)*IF($A44="CH4",About!$D$58,IF($A44="N2O",About!$D$59,1))</f>
        <v>0</v>
      </c>
      <c r="K44" s="121">
        <f>SUMIFS('EPA Export Aggregation'!N:N,'EPA Export Aggregation'!$A:$A,$B44,'EPA Export Aggregation'!$D:$D,$A$1)*IF($A44="CH4",About!$D$58,IF($A44="N2O",About!$D$59,1))</f>
        <v>0</v>
      </c>
      <c r="L44" s="121">
        <f>SUMIFS('EPA Export Aggregation'!O:O,'EPA Export Aggregation'!$A:$A,$B44,'EPA Export Aggregation'!$D:$D,$A$1)*IF($A44="CH4",About!$D$58,IF($A44="N2O",About!$D$59,1))</f>
        <v>0</v>
      </c>
      <c r="M44" s="121">
        <f>SUMIFS('EPA Export Aggregation'!P:P,'EPA Export Aggregation'!$A:$A,$B44,'EPA Export Aggregation'!$D:$D,$A$1)*IF($A44="CH4",About!$D$58,IF($A44="N2O",About!$D$59,1))</f>
        <v>0</v>
      </c>
      <c r="N44" s="121">
        <f>SUMIFS('EPA Export Aggregation'!Q:Q,'EPA Export Aggregation'!$A:$A,$B44,'EPA Export Aggregation'!$D:$D,$A$1)*IF($A44="CH4",About!$D$58,IF($A44="N2O",About!$D$59,1))</f>
        <v>0</v>
      </c>
      <c r="O44" s="121">
        <f>SUMIFS('EPA Export Aggregation'!R:R,'EPA Export Aggregation'!$A:$A,$B44,'EPA Export Aggregation'!$D:$D,$A$1)*IF($A44="CH4",About!$D$58,IF($A44="N2O",About!$D$59,1))</f>
        <v>0</v>
      </c>
      <c r="P44" s="121">
        <f>SUMIFS('EPA Export Aggregation'!S:S,'EPA Export Aggregation'!$A:$A,$B44,'EPA Export Aggregation'!$D:$D,$A$1)*IF($A44="CH4",About!$D$58,IF($A44="N2O",About!$D$59,1))</f>
        <v>0</v>
      </c>
      <c r="Q44" s="121">
        <f>SUMIFS('EPA Export Aggregation'!T:T,'EPA Export Aggregation'!$A:$A,$B44,'EPA Export Aggregation'!$D:$D,$A$1)*IF($A44="CH4",About!$D$58,IF($A44="N2O",About!$D$59,1))</f>
        <v>0</v>
      </c>
      <c r="R44" s="121">
        <f>SUMIFS('EPA Export Aggregation'!U:U,'EPA Export Aggregation'!$A:$A,$B44,'EPA Export Aggregation'!$D:$D,$A$1)*IF($A44="CH4",About!$D$58,IF($A44="N2O",About!$D$59,1))</f>
        <v>0</v>
      </c>
      <c r="S44" s="121">
        <f>SUMIFS('EPA Export Aggregation'!V:V,'EPA Export Aggregation'!$A:$A,$B44,'EPA Export Aggregation'!$D:$D,$A$1)*IF($A44="CH4",About!$D$58,IF($A44="N2O",About!$D$59,1))</f>
        <v>0</v>
      </c>
      <c r="T44" s="121">
        <f>SUMIFS('EPA Export Aggregation'!W:W,'EPA Export Aggregation'!$A:$A,$B44,'EPA Export Aggregation'!$D:$D,$A$1)*IF($A44="CH4",About!$D$58,IF($A44="N2O",About!$D$59,1))</f>
        <v>0</v>
      </c>
      <c r="U44" s="121">
        <f>SUMIFS('EPA Export Aggregation'!X:X,'EPA Export Aggregation'!$A:$A,$B44,'EPA Export Aggregation'!$D:$D,$A$1)*IF($A44="CH4",About!$D$58,IF($A44="N2O",About!$D$59,1))</f>
        <v>0</v>
      </c>
      <c r="V44" s="121">
        <f>SUMIFS('EPA Export Aggregation'!Y:Y,'EPA Export Aggregation'!$A:$A,$B44,'EPA Export Aggregation'!$D:$D,$A$1)*IF($A44="CH4",About!$D$58,IF($A44="N2O",About!$D$59,1))</f>
        <v>0</v>
      </c>
      <c r="W44" s="121">
        <f>SUMIFS('EPA Export Aggregation'!Z:Z,'EPA Export Aggregation'!$A:$A,$B44,'EPA Export Aggregation'!$D:$D,$A$1)*IF($A44="CH4",About!$D$58,IF($A44="N2O",About!$D$59,1))</f>
        <v>0</v>
      </c>
      <c r="X44" s="121">
        <f>SUMIFS('EPA Export Aggregation'!AA:AA,'EPA Export Aggregation'!$A:$A,$B44,'EPA Export Aggregation'!$D:$D,$A$1)*IF($A44="CH4",About!$D$58,IF($A44="N2O",About!$D$59,1))</f>
        <v>0</v>
      </c>
      <c r="Y44" s="121">
        <f>SUMIFS('EPA Export Aggregation'!AB:AB,'EPA Export Aggregation'!$A:$A,$B44,'EPA Export Aggregation'!$D:$D,$A$1)*IF($A44="CH4",About!$D$58,IF($A44="N2O",About!$D$59,1))</f>
        <v>0</v>
      </c>
      <c r="Z44" s="121">
        <f>SUMIFS('EPA Export Aggregation'!AC:AC,'EPA Export Aggregation'!$A:$A,$B44,'EPA Export Aggregation'!$D:$D,$A$1)*IF($A44="CH4",About!$D$58,IF($A44="N2O",About!$D$59,1))</f>
        <v>0</v>
      </c>
      <c r="AA44" s="121">
        <f>SUMIFS('EPA Export Aggregation'!AD:AD,'EPA Export Aggregation'!$A:$A,$B44,'EPA Export Aggregation'!$D:$D,$A$1)*IF($A44="CH4",About!$D$58,IF($A44="N2O",About!$D$59,1))</f>
        <v>0</v>
      </c>
      <c r="AB44" s="121">
        <f>SUMIFS('EPA Export Aggregation'!AE:AE,'EPA Export Aggregation'!$A:$A,$B44,'EPA Export Aggregation'!$D:$D,$A$1)*IF($A44="CH4",About!$D$58,IF($A44="N2O",About!$D$59,1))</f>
        <v>0</v>
      </c>
      <c r="AC44" s="121">
        <f>SUMIFS('EPA Export Aggregation'!AF:AF,'EPA Export Aggregation'!$A:$A,$B44,'EPA Export Aggregation'!$D:$D,$A$1)*IF($A44="CH4",About!$D$58,IF($A44="N2O",About!$D$59,1))</f>
        <v>0</v>
      </c>
      <c r="AD44" s="121">
        <f>SUMIFS('EPA Export Aggregation'!AG:AG,'EPA Export Aggregation'!$A:$A,$B44,'EPA Export Aggregation'!$D:$D,$A$1)*IF($A44="CH4",About!$D$58,IF($A44="N2O",About!$D$59,1))</f>
        <v>0</v>
      </c>
      <c r="AE44" s="121">
        <f>SUMIFS('EPA Export Aggregation'!AH:AH,'EPA Export Aggregation'!$A:$A,$B44,'EPA Export Aggregation'!$D:$D,$A$1)*IF($A44="CH4",About!$D$58,IF($A44="N2O",About!$D$59,1))</f>
        <v>0</v>
      </c>
      <c r="AF44" s="121">
        <f>SUMIFS('EPA Export Aggregation'!AI:AI,'EPA Export Aggregation'!$A:$A,$B44,'EPA Export Aggregation'!$D:$D,$A$1)*IF($A44="CH4",About!$D$58,IF($A44="N2O",About!$D$59,1))</f>
        <v>0</v>
      </c>
      <c r="AG44" s="121">
        <f>SUMIFS('EPA Export Aggregation'!AJ:AJ,'EPA Export Aggregation'!$A:$A,$B44,'EPA Export Aggregation'!$D:$D,$A$1)*IF($A44="CH4",About!$D$58,IF($A44="N2O",About!$D$59,1))</f>
        <v>0</v>
      </c>
      <c r="AH44" s="121">
        <f>SUMIFS('EPA Export Aggregation'!AK:AK,'EPA Export Aggregation'!$A:$A,$B44,'EPA Export Aggregation'!$D:$D,$A$1)*IF($A44="CH4",About!$D$58,IF($A44="N2O",About!$D$59,1))</f>
        <v>0</v>
      </c>
    </row>
    <row r="45" spans="1:34" x14ac:dyDescent="0.25">
      <c r="A45" s="119" t="s">
        <v>487</v>
      </c>
      <c r="B45" s="120" t="s">
        <v>2037</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121">
        <f>SUMIFS('EPA Export Aggregation'!Z:Z,'EPA Export Aggregation'!$A:$A,$B45,'EPA Export Aggregation'!$D:$D,$A$1)*IF($A45="CH4",About!$D$58,IF($A45="N2O",About!$D$59,1))</f>
        <v>0</v>
      </c>
      <c r="X45" s="121">
        <f>SUMIFS('EPA Export Aggregation'!AA:AA,'EPA Export Aggregation'!$A:$A,$B45,'EPA Export Aggregation'!$D:$D,$A$1)*IF($A45="CH4",About!$D$58,IF($A45="N2O",About!$D$59,1))</f>
        <v>0</v>
      </c>
      <c r="Y45" s="121">
        <f>SUMIFS('EPA Export Aggregation'!AB:AB,'EPA Export Aggregation'!$A:$A,$B45,'EPA Export Aggregation'!$D:$D,$A$1)*IF($A45="CH4",About!$D$58,IF($A45="N2O",About!$D$59,1))</f>
        <v>0</v>
      </c>
      <c r="Z45" s="121">
        <f>SUMIFS('EPA Export Aggregation'!AC:AC,'EPA Export Aggregation'!$A:$A,$B45,'EPA Export Aggregation'!$D:$D,$A$1)*IF($A45="CH4",About!$D$58,IF($A45="N2O",About!$D$59,1))</f>
        <v>0</v>
      </c>
      <c r="AA45" s="121">
        <f>SUMIFS('EPA Export Aggregation'!AD:AD,'EPA Export Aggregation'!$A:$A,$B45,'EPA Export Aggregation'!$D:$D,$A$1)*IF($A45="CH4",About!$D$58,IF($A45="N2O",About!$D$59,1))</f>
        <v>0</v>
      </c>
      <c r="AB45" s="121">
        <f>SUMIFS('EPA Export Aggregation'!AE:AE,'EPA Export Aggregation'!$A:$A,$B45,'EPA Export Aggregation'!$D:$D,$A$1)*IF($A45="CH4",About!$D$58,IF($A45="N2O",About!$D$59,1))</f>
        <v>0</v>
      </c>
      <c r="AC45" s="121">
        <f>SUMIFS('EPA Export Aggregation'!AF:AF,'EPA Export Aggregation'!$A:$A,$B45,'EPA Export Aggregation'!$D:$D,$A$1)*IF($A45="CH4",About!$D$58,IF($A45="N2O",About!$D$59,1))</f>
        <v>0</v>
      </c>
      <c r="AD45" s="121">
        <f>SUMIFS('EPA Export Aggregation'!AG:AG,'EPA Export Aggregation'!$A:$A,$B45,'EPA Export Aggregation'!$D:$D,$A$1)*IF($A45="CH4",About!$D$58,IF($A45="N2O",About!$D$59,1))</f>
        <v>0</v>
      </c>
      <c r="AE45" s="121">
        <f>SUMIFS('EPA Export Aggregation'!AH:AH,'EPA Export Aggregation'!$A:$A,$B45,'EPA Export Aggregation'!$D:$D,$A$1)*IF($A45="CH4",About!$D$58,IF($A45="N2O",About!$D$59,1))</f>
        <v>0</v>
      </c>
      <c r="AF45" s="121">
        <f>SUMIFS('EPA Export Aggregation'!AI:AI,'EPA Export Aggregation'!$A:$A,$B45,'EPA Export Aggregation'!$D:$D,$A$1)*IF($A45="CH4",About!$D$58,IF($A45="N2O",About!$D$59,1))</f>
        <v>0</v>
      </c>
      <c r="AG45" s="121">
        <f>SUMIFS('EPA Export Aggregation'!AJ:AJ,'EPA Export Aggregation'!$A:$A,$B45,'EPA Export Aggregation'!$D:$D,$A$1)*IF($A45="CH4",About!$D$58,IF($A45="N2O",About!$D$59,1))</f>
        <v>0</v>
      </c>
      <c r="AH45" s="121">
        <f>SUMIFS('EPA Export Aggregation'!AK:AK,'EPA Export Aggregation'!$A:$A,$B45,'EPA Export Aggregation'!$D:$D,$A$1)*IF($A45="CH4",About!$D$58,IF($A45="N2O",About!$D$59,1))</f>
        <v>0</v>
      </c>
    </row>
    <row r="46" spans="1:34" x14ac:dyDescent="0.25">
      <c r="A46" s="119" t="s">
        <v>487</v>
      </c>
      <c r="B46" s="120" t="s">
        <v>2038</v>
      </c>
      <c r="C46" s="121">
        <f>SUMIFS('EPA Export Aggregation'!F:F,'EPA Export Aggregation'!$A:$A,$B46,'EPA Export Aggregation'!$D:$D,$A$1)*IF($A46="CH4",About!$D$58,IF($A46="N2O",About!$D$59,1))</f>
        <v>0</v>
      </c>
      <c r="D46" s="121">
        <f>SUMIFS('EPA Export Aggregation'!G:G,'EPA Export Aggregation'!$A:$A,$B46,'EPA Export Aggregation'!$D:$D,$A$1)*IF($A46="CH4",About!$D$58,IF($A46="N2O",About!$D$59,1))</f>
        <v>0</v>
      </c>
      <c r="E46" s="121">
        <f>SUMIFS('EPA Export Aggregation'!H:H,'EPA Export Aggregation'!$A:$A,$B46,'EPA Export Aggregation'!$D:$D,$A$1)*IF($A46="CH4",About!$D$58,IF($A46="N2O",About!$D$59,1))</f>
        <v>0</v>
      </c>
      <c r="F46" s="121">
        <f>SUMIFS('EPA Export Aggregation'!I:I,'EPA Export Aggregation'!$A:$A,$B46,'EPA Export Aggregation'!$D:$D,$A$1)*IF($A46="CH4",About!$D$58,IF($A46="N2O",About!$D$59,1))</f>
        <v>0</v>
      </c>
      <c r="G46" s="121">
        <f>SUMIFS('EPA Export Aggregation'!J:J,'EPA Export Aggregation'!$A:$A,$B46,'EPA Export Aggregation'!$D:$D,$A$1)*IF($A46="CH4",About!$D$58,IF($A46="N2O",About!$D$59,1))</f>
        <v>0</v>
      </c>
      <c r="H46" s="121">
        <f>SUMIFS('EPA Export Aggregation'!K:K,'EPA Export Aggregation'!$A:$A,$B46,'EPA Export Aggregation'!$D:$D,$A$1)*IF($A46="CH4",About!$D$58,IF($A46="N2O",About!$D$59,1))</f>
        <v>0</v>
      </c>
      <c r="I46" s="121">
        <f>SUMIFS('EPA Export Aggregation'!L:L,'EPA Export Aggregation'!$A:$A,$B46,'EPA Export Aggregation'!$D:$D,$A$1)*IF($A46="CH4",About!$D$58,IF($A46="N2O",About!$D$59,1))</f>
        <v>0</v>
      </c>
      <c r="J46" s="121">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25">
      <c r="A47" s="119" t="s">
        <v>487</v>
      </c>
      <c r="B47" s="120" t="s">
        <v>2039</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25">
      <c r="A48" s="119" t="s">
        <v>487</v>
      </c>
      <c r="B48" s="120" t="s">
        <v>2040</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25">
      <c r="A49" s="119" t="s">
        <v>487</v>
      </c>
      <c r="B49" s="120" t="s">
        <v>2041</v>
      </c>
      <c r="C49" s="121">
        <f>SUMIFS('EPA Export Aggregation'!F:F,'EPA Export Aggregation'!$A:$A,$B49,'EPA Export Aggregation'!$D:$D,$A$1)*IF($A49="CH4",About!$D$58,IF($A49="N2O",About!$D$59,1))</f>
        <v>0</v>
      </c>
      <c r="D49" s="121">
        <f>SUMIFS('EPA Export Aggregation'!G:G,'EPA Export Aggregation'!$A:$A,$B49,'EPA Export Aggregation'!$D:$D,$A$1)*IF($A49="CH4",About!$D$58,IF($A49="N2O",About!$D$59,1))</f>
        <v>0</v>
      </c>
      <c r="E49" s="121">
        <f>SUMIFS('EPA Export Aggregation'!H:H,'EPA Export Aggregation'!$A:$A,$B49,'EPA Export Aggregation'!$D:$D,$A$1)*IF($A49="CH4",About!$D$58,IF($A49="N2O",About!$D$59,1))</f>
        <v>0</v>
      </c>
      <c r="F49" s="121">
        <f>SUMIFS('EPA Export Aggregation'!I:I,'EPA Export Aggregation'!$A:$A,$B49,'EPA Export Aggregation'!$D:$D,$A$1)*IF($A49="CH4",About!$D$58,IF($A49="N2O",About!$D$59,1))</f>
        <v>0</v>
      </c>
      <c r="G49" s="121">
        <f>SUMIFS('EPA Export Aggregation'!J:J,'EPA Export Aggregation'!$A:$A,$B49,'EPA Export Aggregation'!$D:$D,$A$1)*IF($A49="CH4",About!$D$58,IF($A49="N2O",About!$D$59,1))</f>
        <v>0</v>
      </c>
      <c r="H49" s="121">
        <f>SUMIFS('EPA Export Aggregation'!K:K,'EPA Export Aggregation'!$A:$A,$B49,'EPA Export Aggregation'!$D:$D,$A$1)*IF($A49="CH4",About!$D$58,IF($A49="N2O",About!$D$59,1))</f>
        <v>0</v>
      </c>
      <c r="I49" s="121">
        <f>SUMIFS('EPA Export Aggregation'!L:L,'EPA Export Aggregation'!$A:$A,$B49,'EPA Export Aggregation'!$D:$D,$A$1)*IF($A49="CH4",About!$D$58,IF($A49="N2O",About!$D$59,1))</f>
        <v>0</v>
      </c>
      <c r="J49" s="121">
        <f>SUMIFS('EPA Export Aggregation'!M:M,'EPA Export Aggregation'!$A:$A,$B49,'EPA Export Aggregation'!$D:$D,$A$1)*IF($A49="CH4",About!$D$58,IF($A49="N2O",About!$D$59,1))</f>
        <v>0</v>
      </c>
      <c r="K49" s="121">
        <f>SUMIFS('EPA Export Aggregation'!N:N,'EPA Export Aggregation'!$A:$A,$B49,'EPA Export Aggregation'!$D:$D,$A$1)*IF($A49="CH4",About!$D$58,IF($A49="N2O",About!$D$59,1))</f>
        <v>0</v>
      </c>
      <c r="L49" s="121">
        <f>SUMIFS('EPA Export Aggregation'!O:O,'EPA Export Aggregation'!$A:$A,$B49,'EPA Export Aggregation'!$D:$D,$A$1)*IF($A49="CH4",About!$D$58,IF($A49="N2O",About!$D$59,1))</f>
        <v>0</v>
      </c>
      <c r="M49" s="121">
        <f>SUMIFS('EPA Export Aggregation'!P:P,'EPA Export Aggregation'!$A:$A,$B49,'EPA Export Aggregation'!$D:$D,$A$1)*IF($A49="CH4",About!$D$58,IF($A49="N2O",About!$D$59,1))</f>
        <v>0</v>
      </c>
      <c r="N49" s="121">
        <f>SUMIFS('EPA Export Aggregation'!Q:Q,'EPA Export Aggregation'!$A:$A,$B49,'EPA Export Aggregation'!$D:$D,$A$1)*IF($A49="CH4",About!$D$58,IF($A49="N2O",About!$D$59,1))</f>
        <v>0</v>
      </c>
      <c r="O49" s="121">
        <f>SUMIFS('EPA Export Aggregation'!R:R,'EPA Export Aggregation'!$A:$A,$B49,'EPA Export Aggregation'!$D:$D,$A$1)*IF($A49="CH4",About!$D$58,IF($A49="N2O",About!$D$59,1))</f>
        <v>0</v>
      </c>
      <c r="P49" s="121">
        <f>SUMIFS('EPA Export Aggregation'!S:S,'EPA Export Aggregation'!$A:$A,$B49,'EPA Export Aggregation'!$D:$D,$A$1)*IF($A49="CH4",About!$D$58,IF($A49="N2O",About!$D$59,1))</f>
        <v>0</v>
      </c>
      <c r="Q49" s="121">
        <f>SUMIFS('EPA Export Aggregation'!T:T,'EPA Export Aggregation'!$A:$A,$B49,'EPA Export Aggregation'!$D:$D,$A$1)*IF($A49="CH4",About!$D$58,IF($A49="N2O",About!$D$59,1))</f>
        <v>0</v>
      </c>
      <c r="R49" s="121">
        <f>SUMIFS('EPA Export Aggregation'!U:U,'EPA Export Aggregation'!$A:$A,$B49,'EPA Export Aggregation'!$D:$D,$A$1)*IF($A49="CH4",About!$D$58,IF($A49="N2O",About!$D$59,1))</f>
        <v>0</v>
      </c>
      <c r="S49" s="121">
        <f>SUMIFS('EPA Export Aggregation'!V:V,'EPA Export Aggregation'!$A:$A,$B49,'EPA Export Aggregation'!$D:$D,$A$1)*IF($A49="CH4",About!$D$58,IF($A49="N2O",About!$D$59,1))</f>
        <v>0</v>
      </c>
      <c r="T49" s="121">
        <f>SUMIFS('EPA Export Aggregation'!W:W,'EPA Export Aggregation'!$A:$A,$B49,'EPA Export Aggregation'!$D:$D,$A$1)*IF($A49="CH4",About!$D$58,IF($A49="N2O",About!$D$59,1))</f>
        <v>0</v>
      </c>
      <c r="U49" s="121">
        <f>SUMIFS('EPA Export Aggregation'!X:X,'EPA Export Aggregation'!$A:$A,$B49,'EPA Export Aggregation'!$D:$D,$A$1)*IF($A49="CH4",About!$D$58,IF($A49="N2O",About!$D$59,1))</f>
        <v>0</v>
      </c>
      <c r="V49" s="121">
        <f>SUMIFS('EPA Export Aggregation'!Y:Y,'EPA Export Aggregation'!$A:$A,$B49,'EPA Export Aggregation'!$D:$D,$A$1)*IF($A49="CH4",About!$D$58,IF($A49="N2O",About!$D$59,1))</f>
        <v>0</v>
      </c>
      <c r="W49" s="121">
        <f>SUMIFS('EPA Export Aggregation'!Z:Z,'EPA Export Aggregation'!$A:$A,$B49,'EPA Export Aggregation'!$D:$D,$A$1)*IF($A49="CH4",About!$D$58,IF($A49="N2O",About!$D$59,1))</f>
        <v>0</v>
      </c>
      <c r="X49" s="121">
        <f>SUMIFS('EPA Export Aggregation'!AA:AA,'EPA Export Aggregation'!$A:$A,$B49,'EPA Export Aggregation'!$D:$D,$A$1)*IF($A49="CH4",About!$D$58,IF($A49="N2O",About!$D$59,1))</f>
        <v>0</v>
      </c>
      <c r="Y49" s="121">
        <f>SUMIFS('EPA Export Aggregation'!AB:AB,'EPA Export Aggregation'!$A:$A,$B49,'EPA Export Aggregation'!$D:$D,$A$1)*IF($A49="CH4",About!$D$58,IF($A49="N2O",About!$D$59,1))</f>
        <v>0</v>
      </c>
      <c r="Z49" s="121">
        <f>SUMIFS('EPA Export Aggregation'!AC:AC,'EPA Export Aggregation'!$A:$A,$B49,'EPA Export Aggregation'!$D:$D,$A$1)*IF($A49="CH4",About!$D$58,IF($A49="N2O",About!$D$59,1))</f>
        <v>0</v>
      </c>
      <c r="AA49" s="121">
        <f>SUMIFS('EPA Export Aggregation'!AD:AD,'EPA Export Aggregation'!$A:$A,$B49,'EPA Export Aggregation'!$D:$D,$A$1)*IF($A49="CH4",About!$D$58,IF($A49="N2O",About!$D$59,1))</f>
        <v>0</v>
      </c>
      <c r="AB49" s="121">
        <f>SUMIFS('EPA Export Aggregation'!AE:AE,'EPA Export Aggregation'!$A:$A,$B49,'EPA Export Aggregation'!$D:$D,$A$1)*IF($A49="CH4",About!$D$58,IF($A49="N2O",About!$D$59,1))</f>
        <v>0</v>
      </c>
      <c r="AC49" s="121">
        <f>SUMIFS('EPA Export Aggregation'!AF:AF,'EPA Export Aggregation'!$A:$A,$B49,'EPA Export Aggregation'!$D:$D,$A$1)*IF($A49="CH4",About!$D$58,IF($A49="N2O",About!$D$59,1))</f>
        <v>0</v>
      </c>
      <c r="AD49" s="121">
        <f>SUMIFS('EPA Export Aggregation'!AG:AG,'EPA Export Aggregation'!$A:$A,$B49,'EPA Export Aggregation'!$D:$D,$A$1)*IF($A49="CH4",About!$D$58,IF($A49="N2O",About!$D$59,1))</f>
        <v>0</v>
      </c>
      <c r="AE49" s="121">
        <f>SUMIFS('EPA Export Aggregation'!AH:AH,'EPA Export Aggregation'!$A:$A,$B49,'EPA Export Aggregation'!$D:$D,$A$1)*IF($A49="CH4",About!$D$58,IF($A49="N2O",About!$D$59,1))</f>
        <v>0</v>
      </c>
      <c r="AF49" s="121">
        <f>SUMIFS('EPA Export Aggregation'!AI:AI,'EPA Export Aggregation'!$A:$A,$B49,'EPA Export Aggregation'!$D:$D,$A$1)*IF($A49="CH4",About!$D$58,IF($A49="N2O",About!$D$59,1))</f>
        <v>0</v>
      </c>
      <c r="AG49" s="121">
        <f>SUMIFS('EPA Export Aggregation'!AJ:AJ,'EPA Export Aggregation'!$A:$A,$B49,'EPA Export Aggregation'!$D:$D,$A$1)*IF($A49="CH4",About!$D$58,IF($A49="N2O",About!$D$59,1))</f>
        <v>0</v>
      </c>
      <c r="AH49" s="121">
        <f>SUMIFS('EPA Export Aggregation'!AK:AK,'EPA Export Aggregation'!$A:$A,$B49,'EPA Export Aggregation'!$D:$D,$A$1)*IF($A49="CH4",About!$D$58,IF($A49="N2O",About!$D$59,1))</f>
        <v>0</v>
      </c>
    </row>
    <row r="50" spans="1:34" x14ac:dyDescent="0.25">
      <c r="A50" s="119" t="s">
        <v>487</v>
      </c>
      <c r="B50" s="120" t="s">
        <v>2042</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25">
      <c r="A51" s="119" t="s">
        <v>487</v>
      </c>
      <c r="B51" s="120" t="s">
        <v>2043</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25">
      <c r="A52" s="119" t="s">
        <v>487</v>
      </c>
      <c r="B52" s="120" t="s">
        <v>2044</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25">
      <c r="A53" s="119" t="s">
        <v>487</v>
      </c>
      <c r="B53" s="120" t="s">
        <v>2045</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25">
      <c r="A54" s="119" t="s">
        <v>487</v>
      </c>
      <c r="B54" s="120" t="s">
        <v>2046</v>
      </c>
      <c r="C54" s="121">
        <f>SUMIFS('EPA Export Aggregation'!F:F,'EPA Export Aggregation'!$A:$A,$B54,'EPA Export Aggregation'!$D:$D,$A$1)*IF($A54="CH4",About!$D$58,IF($A54="N2O",About!$D$59,1))</f>
        <v>0</v>
      </c>
      <c r="D54" s="121">
        <f>SUMIFS('EPA Export Aggregation'!G:G,'EPA Export Aggregation'!$A:$A,$B54,'EPA Export Aggregation'!$D:$D,$A$1)*IF($A54="CH4",About!$D$58,IF($A54="N2O",About!$D$59,1))</f>
        <v>0</v>
      </c>
      <c r="E54" s="121">
        <f>SUMIFS('EPA Export Aggregation'!H:H,'EPA Export Aggregation'!$A:$A,$B54,'EPA Export Aggregation'!$D:$D,$A$1)*IF($A54="CH4",About!$D$58,IF($A54="N2O",About!$D$59,1))</f>
        <v>0</v>
      </c>
      <c r="F54" s="121">
        <f>SUMIFS('EPA Export Aggregation'!I:I,'EPA Export Aggregation'!$A:$A,$B54,'EPA Export Aggregation'!$D:$D,$A$1)*IF($A54="CH4",About!$D$58,IF($A54="N2O",About!$D$59,1))</f>
        <v>0</v>
      </c>
      <c r="G54" s="121">
        <f>SUMIFS('EPA Export Aggregation'!J:J,'EPA Export Aggregation'!$A:$A,$B54,'EPA Export Aggregation'!$D:$D,$A$1)*IF($A54="CH4",About!$D$58,IF($A54="N2O",About!$D$59,1))</f>
        <v>0</v>
      </c>
      <c r="H54" s="121">
        <f>SUMIFS('EPA Export Aggregation'!K:K,'EPA Export Aggregation'!$A:$A,$B54,'EPA Export Aggregation'!$D:$D,$A$1)*IF($A54="CH4",About!$D$58,IF($A54="N2O",About!$D$59,1))</f>
        <v>0</v>
      </c>
      <c r="I54" s="121">
        <f>SUMIFS('EPA Export Aggregation'!L:L,'EPA Export Aggregation'!$A:$A,$B54,'EPA Export Aggregation'!$D:$D,$A$1)*IF($A54="CH4",About!$D$58,IF($A54="N2O",About!$D$59,1))</f>
        <v>0</v>
      </c>
      <c r="J54" s="121">
        <f>SUMIFS('EPA Export Aggregation'!M:M,'EPA Export Aggregation'!$A:$A,$B54,'EPA Export Aggregation'!$D:$D,$A$1)*IF($A54="CH4",About!$D$58,IF($A54="N2O",About!$D$59,1))</f>
        <v>0</v>
      </c>
      <c r="K54" s="121">
        <f>SUMIFS('EPA Export Aggregation'!N:N,'EPA Export Aggregation'!$A:$A,$B54,'EPA Export Aggregation'!$D:$D,$A$1)*IF($A54="CH4",About!$D$58,IF($A54="N2O",About!$D$59,1))</f>
        <v>0</v>
      </c>
      <c r="L54" s="121">
        <f>SUMIFS('EPA Export Aggregation'!O:O,'EPA Export Aggregation'!$A:$A,$B54,'EPA Export Aggregation'!$D:$D,$A$1)*IF($A54="CH4",About!$D$58,IF($A54="N2O",About!$D$59,1))</f>
        <v>0</v>
      </c>
      <c r="M54" s="121">
        <f>SUMIFS('EPA Export Aggregation'!P:P,'EPA Export Aggregation'!$A:$A,$B54,'EPA Export Aggregation'!$D:$D,$A$1)*IF($A54="CH4",About!$D$58,IF($A54="N2O",About!$D$59,1))</f>
        <v>0</v>
      </c>
      <c r="N54" s="121">
        <f>SUMIFS('EPA Export Aggregation'!Q:Q,'EPA Export Aggregation'!$A:$A,$B54,'EPA Export Aggregation'!$D:$D,$A$1)*IF($A54="CH4",About!$D$58,IF($A54="N2O",About!$D$59,1))</f>
        <v>0</v>
      </c>
      <c r="O54" s="121">
        <f>SUMIFS('EPA Export Aggregation'!R:R,'EPA Export Aggregation'!$A:$A,$B54,'EPA Export Aggregation'!$D:$D,$A$1)*IF($A54="CH4",About!$D$58,IF($A54="N2O",About!$D$59,1))</f>
        <v>0</v>
      </c>
      <c r="P54" s="121">
        <f>SUMIFS('EPA Export Aggregation'!S:S,'EPA Export Aggregation'!$A:$A,$B54,'EPA Export Aggregation'!$D:$D,$A$1)*IF($A54="CH4",About!$D$58,IF($A54="N2O",About!$D$59,1))</f>
        <v>0</v>
      </c>
      <c r="Q54" s="121">
        <f>SUMIFS('EPA Export Aggregation'!T:T,'EPA Export Aggregation'!$A:$A,$B54,'EPA Export Aggregation'!$D:$D,$A$1)*IF($A54="CH4",About!$D$58,IF($A54="N2O",About!$D$59,1))</f>
        <v>0</v>
      </c>
      <c r="R54" s="121">
        <f>SUMIFS('EPA Export Aggregation'!U:U,'EPA Export Aggregation'!$A:$A,$B54,'EPA Export Aggregation'!$D:$D,$A$1)*IF($A54="CH4",About!$D$58,IF($A54="N2O",About!$D$59,1))</f>
        <v>0</v>
      </c>
      <c r="S54" s="121">
        <f>SUMIFS('EPA Export Aggregation'!V:V,'EPA Export Aggregation'!$A:$A,$B54,'EPA Export Aggregation'!$D:$D,$A$1)*IF($A54="CH4",About!$D$58,IF($A54="N2O",About!$D$59,1))</f>
        <v>0</v>
      </c>
      <c r="T54" s="121">
        <f>SUMIFS('EPA Export Aggregation'!W:W,'EPA Export Aggregation'!$A:$A,$B54,'EPA Export Aggregation'!$D:$D,$A$1)*IF($A54="CH4",About!$D$58,IF($A54="N2O",About!$D$59,1))</f>
        <v>0</v>
      </c>
      <c r="U54" s="121">
        <f>SUMIFS('EPA Export Aggregation'!X:X,'EPA Export Aggregation'!$A:$A,$B54,'EPA Export Aggregation'!$D:$D,$A$1)*IF($A54="CH4",About!$D$58,IF($A54="N2O",About!$D$59,1))</f>
        <v>0</v>
      </c>
      <c r="V54" s="121">
        <f>SUMIFS('EPA Export Aggregation'!Y:Y,'EPA Export Aggregation'!$A:$A,$B54,'EPA Export Aggregation'!$D:$D,$A$1)*IF($A54="CH4",About!$D$58,IF($A54="N2O",About!$D$59,1))</f>
        <v>0</v>
      </c>
      <c r="W54" s="121">
        <f>SUMIFS('EPA Export Aggregation'!Z:Z,'EPA Export Aggregation'!$A:$A,$B54,'EPA Export Aggregation'!$D:$D,$A$1)*IF($A54="CH4",About!$D$58,IF($A54="N2O",About!$D$59,1))</f>
        <v>0</v>
      </c>
      <c r="X54" s="121">
        <f>SUMIFS('EPA Export Aggregation'!AA:AA,'EPA Export Aggregation'!$A:$A,$B54,'EPA Export Aggregation'!$D:$D,$A$1)*IF($A54="CH4",About!$D$58,IF($A54="N2O",About!$D$59,1))</f>
        <v>0</v>
      </c>
      <c r="Y54" s="121">
        <f>SUMIFS('EPA Export Aggregation'!AB:AB,'EPA Export Aggregation'!$A:$A,$B54,'EPA Export Aggregation'!$D:$D,$A$1)*IF($A54="CH4",About!$D$58,IF($A54="N2O",About!$D$59,1))</f>
        <v>0</v>
      </c>
      <c r="Z54" s="121">
        <f>SUMIFS('EPA Export Aggregation'!AC:AC,'EPA Export Aggregation'!$A:$A,$B54,'EPA Export Aggregation'!$D:$D,$A$1)*IF($A54="CH4",About!$D$58,IF($A54="N2O",About!$D$59,1))</f>
        <v>0</v>
      </c>
      <c r="AA54" s="121">
        <f>SUMIFS('EPA Export Aggregation'!AD:AD,'EPA Export Aggregation'!$A:$A,$B54,'EPA Export Aggregation'!$D:$D,$A$1)*IF($A54="CH4",About!$D$58,IF($A54="N2O",About!$D$59,1))</f>
        <v>0</v>
      </c>
      <c r="AB54" s="121">
        <f>SUMIFS('EPA Export Aggregation'!AE:AE,'EPA Export Aggregation'!$A:$A,$B54,'EPA Export Aggregation'!$D:$D,$A$1)*IF($A54="CH4",About!$D$58,IF($A54="N2O",About!$D$59,1))</f>
        <v>0</v>
      </c>
      <c r="AC54" s="121">
        <f>SUMIFS('EPA Export Aggregation'!AF:AF,'EPA Export Aggregation'!$A:$A,$B54,'EPA Export Aggregation'!$D:$D,$A$1)*IF($A54="CH4",About!$D$58,IF($A54="N2O",About!$D$59,1))</f>
        <v>0</v>
      </c>
      <c r="AD54" s="121">
        <f>SUMIFS('EPA Export Aggregation'!AG:AG,'EPA Export Aggregation'!$A:$A,$B54,'EPA Export Aggregation'!$D:$D,$A$1)*IF($A54="CH4",About!$D$58,IF($A54="N2O",About!$D$59,1))</f>
        <v>0</v>
      </c>
      <c r="AE54" s="121">
        <f>SUMIFS('EPA Export Aggregation'!AH:AH,'EPA Export Aggregation'!$A:$A,$B54,'EPA Export Aggregation'!$D:$D,$A$1)*IF($A54="CH4",About!$D$58,IF($A54="N2O",About!$D$59,1))</f>
        <v>0</v>
      </c>
      <c r="AF54" s="121">
        <f>SUMIFS('EPA Export Aggregation'!AI:AI,'EPA Export Aggregation'!$A:$A,$B54,'EPA Export Aggregation'!$D:$D,$A$1)*IF($A54="CH4",About!$D$58,IF($A54="N2O",About!$D$59,1))</f>
        <v>0</v>
      </c>
      <c r="AG54" s="121">
        <f>SUMIFS('EPA Export Aggregation'!AJ:AJ,'EPA Export Aggregation'!$A:$A,$B54,'EPA Export Aggregation'!$D:$D,$A$1)*IF($A54="CH4",About!$D$58,IF($A54="N2O",About!$D$59,1))</f>
        <v>0</v>
      </c>
      <c r="AH54" s="121">
        <f>SUMIFS('EPA Export Aggregation'!AK:AK,'EPA Export Aggregation'!$A:$A,$B54,'EPA Export Aggregation'!$D:$D,$A$1)*IF($A54="CH4",About!$D$58,IF($A54="N2O",About!$D$59,1))</f>
        <v>0</v>
      </c>
    </row>
    <row r="55" spans="1:34" x14ac:dyDescent="0.25">
      <c r="A55" s="119" t="s">
        <v>487</v>
      </c>
      <c r="B55" s="120" t="s">
        <v>2047</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25">
      <c r="A56" s="119"/>
      <c r="B56" s="120" t="s">
        <v>2048</v>
      </c>
      <c r="C56" s="121">
        <f>SUMIFS('EPA Export Aggregation'!F:F,'EPA Export Aggregation'!$A:$A,$B56,'EPA Export Aggregation'!$D:$D,$A$1)*IF($A56="CH4",About!$D$58,IF($A56="N2O",About!$D$59,1))</f>
        <v>0</v>
      </c>
      <c r="D56" s="121">
        <f>SUMIFS('EPA Export Aggregation'!G:G,'EPA Export Aggregation'!$A:$A,$B56,'EPA Export Aggregation'!$D:$D,$A$1)*IF($A56="CH4",About!$D$58,IF($A56="N2O",About!$D$59,1))</f>
        <v>0</v>
      </c>
      <c r="E56" s="121">
        <f>SUMIFS('EPA Export Aggregation'!H:H,'EPA Export Aggregation'!$A:$A,$B56,'EPA Export Aggregation'!$D:$D,$A$1)*IF($A56="CH4",About!$D$58,IF($A56="N2O",About!$D$59,1))</f>
        <v>0</v>
      </c>
      <c r="F56" s="121">
        <f>SUMIFS('EPA Export Aggregation'!I:I,'EPA Export Aggregation'!$A:$A,$B56,'EPA Export Aggregation'!$D:$D,$A$1)*IF($A56="CH4",About!$D$58,IF($A56="N2O",About!$D$59,1))</f>
        <v>0</v>
      </c>
      <c r="G56" s="121">
        <f>SUMIFS('EPA Export Aggregation'!J:J,'EPA Export Aggregation'!$A:$A,$B56,'EPA Export Aggregation'!$D:$D,$A$1)*IF($A56="CH4",About!$D$58,IF($A56="N2O",About!$D$59,1))</f>
        <v>0</v>
      </c>
      <c r="H56" s="121">
        <f>SUMIFS('EPA Export Aggregation'!K:K,'EPA Export Aggregation'!$A:$A,$B56,'EPA Export Aggregation'!$D:$D,$A$1)*IF($A56="CH4",About!$D$58,IF($A56="N2O",About!$D$59,1))</f>
        <v>0</v>
      </c>
      <c r="I56" s="121">
        <f>SUMIFS('EPA Export Aggregation'!L:L,'EPA Export Aggregation'!$A:$A,$B56,'EPA Export Aggregation'!$D:$D,$A$1)*IF($A56="CH4",About!$D$58,IF($A56="N2O",About!$D$59,1))</f>
        <v>0</v>
      </c>
      <c r="J56" s="121">
        <f>SUMIFS('EPA Export Aggregation'!M:M,'EPA Export Aggregation'!$A:$A,$B56,'EPA Export Aggregation'!$D:$D,$A$1)*IF($A56="CH4",About!$D$58,IF($A56="N2O",About!$D$59,1))</f>
        <v>0</v>
      </c>
      <c r="K56" s="121">
        <f>SUMIFS('EPA Export Aggregation'!N:N,'EPA Export Aggregation'!$A:$A,$B56,'EPA Export Aggregation'!$D:$D,$A$1)*IF($A56="CH4",About!$D$58,IF($A56="N2O",About!$D$59,1))</f>
        <v>0</v>
      </c>
      <c r="L56" s="121">
        <f>SUMIFS('EPA Export Aggregation'!O:O,'EPA Export Aggregation'!$A:$A,$B56,'EPA Export Aggregation'!$D:$D,$A$1)*IF($A56="CH4",About!$D$58,IF($A56="N2O",About!$D$59,1))</f>
        <v>0</v>
      </c>
      <c r="M56" s="121">
        <f>SUMIFS('EPA Export Aggregation'!P:P,'EPA Export Aggregation'!$A:$A,$B56,'EPA Export Aggregation'!$D:$D,$A$1)*IF($A56="CH4",About!$D$58,IF($A56="N2O",About!$D$59,1))</f>
        <v>0</v>
      </c>
      <c r="N56" s="121">
        <f>SUMIFS('EPA Export Aggregation'!Q:Q,'EPA Export Aggregation'!$A:$A,$B56,'EPA Export Aggregation'!$D:$D,$A$1)*IF($A56="CH4",About!$D$58,IF($A56="N2O",About!$D$59,1))</f>
        <v>0</v>
      </c>
      <c r="O56" s="121">
        <f>SUMIFS('EPA Export Aggregation'!R:R,'EPA Export Aggregation'!$A:$A,$B56,'EPA Export Aggregation'!$D:$D,$A$1)*IF($A56="CH4",About!$D$58,IF($A56="N2O",About!$D$59,1))</f>
        <v>0</v>
      </c>
      <c r="P56" s="121">
        <f>SUMIFS('EPA Export Aggregation'!S:S,'EPA Export Aggregation'!$A:$A,$B56,'EPA Export Aggregation'!$D:$D,$A$1)*IF($A56="CH4",About!$D$58,IF($A56="N2O",About!$D$59,1))</f>
        <v>0</v>
      </c>
      <c r="Q56" s="121">
        <f>SUMIFS('EPA Export Aggregation'!T:T,'EPA Export Aggregation'!$A:$A,$B56,'EPA Export Aggregation'!$D:$D,$A$1)*IF($A56="CH4",About!$D$58,IF($A56="N2O",About!$D$59,1))</f>
        <v>0</v>
      </c>
      <c r="R56" s="121">
        <f>SUMIFS('EPA Export Aggregation'!U:U,'EPA Export Aggregation'!$A:$A,$B56,'EPA Export Aggregation'!$D:$D,$A$1)*IF($A56="CH4",About!$D$58,IF($A56="N2O",About!$D$59,1))</f>
        <v>0</v>
      </c>
      <c r="S56" s="121">
        <f>SUMIFS('EPA Export Aggregation'!V:V,'EPA Export Aggregation'!$A:$A,$B56,'EPA Export Aggregation'!$D:$D,$A$1)*IF($A56="CH4",About!$D$58,IF($A56="N2O",About!$D$59,1))</f>
        <v>0</v>
      </c>
      <c r="T56" s="121">
        <f>SUMIFS('EPA Export Aggregation'!W:W,'EPA Export Aggregation'!$A:$A,$B56,'EPA Export Aggregation'!$D:$D,$A$1)*IF($A56="CH4",About!$D$58,IF($A56="N2O",About!$D$59,1))</f>
        <v>0</v>
      </c>
      <c r="U56" s="121">
        <f>SUMIFS('EPA Export Aggregation'!X:X,'EPA Export Aggregation'!$A:$A,$B56,'EPA Export Aggregation'!$D:$D,$A$1)*IF($A56="CH4",About!$D$58,IF($A56="N2O",About!$D$59,1))</f>
        <v>0</v>
      </c>
      <c r="V56" s="121">
        <f>SUMIFS('EPA Export Aggregation'!Y:Y,'EPA Export Aggregation'!$A:$A,$B56,'EPA Export Aggregation'!$D:$D,$A$1)*IF($A56="CH4",About!$D$58,IF($A56="N2O",About!$D$59,1))</f>
        <v>0</v>
      </c>
      <c r="W56" s="121">
        <f>SUMIFS('EPA Export Aggregation'!Z:Z,'EPA Export Aggregation'!$A:$A,$B56,'EPA Export Aggregation'!$D:$D,$A$1)*IF($A56="CH4",About!$D$58,IF($A56="N2O",About!$D$59,1))</f>
        <v>0</v>
      </c>
      <c r="X56" s="121">
        <f>SUMIFS('EPA Export Aggregation'!AA:AA,'EPA Export Aggregation'!$A:$A,$B56,'EPA Export Aggregation'!$D:$D,$A$1)*IF($A56="CH4",About!$D$58,IF($A56="N2O",About!$D$59,1))</f>
        <v>0</v>
      </c>
      <c r="Y56" s="121">
        <f>SUMIFS('EPA Export Aggregation'!AB:AB,'EPA Export Aggregation'!$A:$A,$B56,'EPA Export Aggregation'!$D:$D,$A$1)*IF($A56="CH4",About!$D$58,IF($A56="N2O",About!$D$59,1))</f>
        <v>0</v>
      </c>
      <c r="Z56" s="121">
        <f>SUMIFS('EPA Export Aggregation'!AC:AC,'EPA Export Aggregation'!$A:$A,$B56,'EPA Export Aggregation'!$D:$D,$A$1)*IF($A56="CH4",About!$D$58,IF($A56="N2O",About!$D$59,1))</f>
        <v>0</v>
      </c>
      <c r="AA56" s="121">
        <f>SUMIFS('EPA Export Aggregation'!AD:AD,'EPA Export Aggregation'!$A:$A,$B56,'EPA Export Aggregation'!$D:$D,$A$1)*IF($A56="CH4",About!$D$58,IF($A56="N2O",About!$D$59,1))</f>
        <v>0</v>
      </c>
      <c r="AB56" s="121">
        <f>SUMIFS('EPA Export Aggregation'!AE:AE,'EPA Export Aggregation'!$A:$A,$B56,'EPA Export Aggregation'!$D:$D,$A$1)*IF($A56="CH4",About!$D$58,IF($A56="N2O",About!$D$59,1))</f>
        <v>0</v>
      </c>
      <c r="AC56" s="121">
        <f>SUMIFS('EPA Export Aggregation'!AF:AF,'EPA Export Aggregation'!$A:$A,$B56,'EPA Export Aggregation'!$D:$D,$A$1)*IF($A56="CH4",About!$D$58,IF($A56="N2O",About!$D$59,1))</f>
        <v>0</v>
      </c>
      <c r="AD56" s="121">
        <f>SUMIFS('EPA Export Aggregation'!AG:AG,'EPA Export Aggregation'!$A:$A,$B56,'EPA Export Aggregation'!$D:$D,$A$1)*IF($A56="CH4",About!$D$58,IF($A56="N2O",About!$D$59,1))</f>
        <v>0</v>
      </c>
      <c r="AE56" s="121">
        <f>SUMIFS('EPA Export Aggregation'!AH:AH,'EPA Export Aggregation'!$A:$A,$B56,'EPA Export Aggregation'!$D:$D,$A$1)*IF($A56="CH4",About!$D$58,IF($A56="N2O",About!$D$59,1))</f>
        <v>0</v>
      </c>
      <c r="AF56" s="121">
        <f>SUMIFS('EPA Export Aggregation'!AI:AI,'EPA Export Aggregation'!$A:$A,$B56,'EPA Export Aggregation'!$D:$D,$A$1)*IF($A56="CH4",About!$D$58,IF($A56="N2O",About!$D$59,1))</f>
        <v>0</v>
      </c>
      <c r="AG56" s="121">
        <f>SUMIFS('EPA Export Aggregation'!AJ:AJ,'EPA Export Aggregation'!$A:$A,$B56,'EPA Export Aggregation'!$D:$D,$A$1)*IF($A56="CH4",About!$D$58,IF($A56="N2O",About!$D$59,1))</f>
        <v>0</v>
      </c>
      <c r="AH56" s="121">
        <f>SUMIFS('EPA Export Aggregation'!AK:AK,'EPA Export Aggregation'!$A:$A,$B56,'EPA Export Aggregation'!$D:$D,$A$1)*IF($A56="CH4",About!$D$58,IF($A56="N2O",About!$D$59,1))</f>
        <v>0</v>
      </c>
    </row>
    <row r="57" spans="1:34" x14ac:dyDescent="0.25">
      <c r="A57" s="119" t="s">
        <v>488</v>
      </c>
      <c r="B57" s="120" t="s">
        <v>2049</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25">
      <c r="A58" s="119" t="s">
        <v>488</v>
      </c>
      <c r="B58" s="120" t="s">
        <v>2050</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25">
      <c r="A59" s="119" t="s">
        <v>488</v>
      </c>
      <c r="B59" s="120" t="s">
        <v>2051</v>
      </c>
      <c r="C59" s="121">
        <f>SUMIFS('EPA Export Aggregation'!F:F,'EPA Export Aggregation'!$A:$A,$B59,'EPA Export Aggregation'!$D:$D,$A$1)*IF($A59="CH4",About!$D$58,IF($A59="N2O",About!$D$59,1))</f>
        <v>0</v>
      </c>
      <c r="D59" s="121">
        <f>SUMIFS('EPA Export Aggregation'!G:G,'EPA Export Aggregation'!$A:$A,$B59,'EPA Export Aggregation'!$D:$D,$A$1)*IF($A59="CH4",About!$D$58,IF($A59="N2O",About!$D$59,1))</f>
        <v>0</v>
      </c>
      <c r="E59" s="121">
        <f>SUMIFS('EPA Export Aggregation'!H:H,'EPA Export Aggregation'!$A:$A,$B59,'EPA Export Aggregation'!$D:$D,$A$1)*IF($A59="CH4",About!$D$58,IF($A59="N2O",About!$D$59,1))</f>
        <v>0</v>
      </c>
      <c r="F59" s="121">
        <f>SUMIFS('EPA Export Aggregation'!I:I,'EPA Export Aggregation'!$A:$A,$B59,'EPA Export Aggregation'!$D:$D,$A$1)*IF($A59="CH4",About!$D$58,IF($A59="N2O",About!$D$59,1))</f>
        <v>0</v>
      </c>
      <c r="G59" s="121">
        <f>SUMIFS('EPA Export Aggregation'!J:J,'EPA Export Aggregation'!$A:$A,$B59,'EPA Export Aggregation'!$D:$D,$A$1)*IF($A59="CH4",About!$D$58,IF($A59="N2O",About!$D$59,1))</f>
        <v>0</v>
      </c>
      <c r="H59" s="121">
        <f>SUMIFS('EPA Export Aggregation'!K:K,'EPA Export Aggregation'!$A:$A,$B59,'EPA Export Aggregation'!$D:$D,$A$1)*IF($A59="CH4",About!$D$58,IF($A59="N2O",About!$D$59,1))</f>
        <v>0</v>
      </c>
      <c r="I59" s="121">
        <f>SUMIFS('EPA Export Aggregation'!L:L,'EPA Export Aggregation'!$A:$A,$B59,'EPA Export Aggregation'!$D:$D,$A$1)*IF($A59="CH4",About!$D$58,IF($A59="N2O",About!$D$59,1))</f>
        <v>0</v>
      </c>
      <c r="J59" s="121">
        <f>SUMIFS('EPA Export Aggregation'!M:M,'EPA Export Aggregation'!$A:$A,$B59,'EPA Export Aggregation'!$D:$D,$A$1)*IF($A59="CH4",About!$D$58,IF($A59="N2O",About!$D$59,1))</f>
        <v>0</v>
      </c>
      <c r="K59" s="121">
        <f>SUMIFS('EPA Export Aggregation'!N:N,'EPA Export Aggregation'!$A:$A,$B59,'EPA Export Aggregation'!$D:$D,$A$1)*IF($A59="CH4",About!$D$58,IF($A59="N2O",About!$D$59,1))</f>
        <v>0</v>
      </c>
      <c r="L59" s="121">
        <f>SUMIFS('EPA Export Aggregation'!O:O,'EPA Export Aggregation'!$A:$A,$B59,'EPA Export Aggregation'!$D:$D,$A$1)*IF($A59="CH4",About!$D$58,IF($A59="N2O",About!$D$59,1))</f>
        <v>0</v>
      </c>
      <c r="M59" s="121">
        <f>SUMIFS('EPA Export Aggregation'!P:P,'EPA Export Aggregation'!$A:$A,$B59,'EPA Export Aggregation'!$D:$D,$A$1)*IF($A59="CH4",About!$D$58,IF($A59="N2O",About!$D$59,1))</f>
        <v>0</v>
      </c>
      <c r="N59" s="121">
        <f>SUMIFS('EPA Export Aggregation'!Q:Q,'EPA Export Aggregation'!$A:$A,$B59,'EPA Export Aggregation'!$D:$D,$A$1)*IF($A59="CH4",About!$D$58,IF($A59="N2O",About!$D$59,1))</f>
        <v>0</v>
      </c>
      <c r="O59" s="121">
        <f>SUMIFS('EPA Export Aggregation'!R:R,'EPA Export Aggregation'!$A:$A,$B59,'EPA Export Aggregation'!$D:$D,$A$1)*IF($A59="CH4",About!$D$58,IF($A59="N2O",About!$D$59,1))</f>
        <v>0</v>
      </c>
      <c r="P59" s="121">
        <f>SUMIFS('EPA Export Aggregation'!S:S,'EPA Export Aggregation'!$A:$A,$B59,'EPA Export Aggregation'!$D:$D,$A$1)*IF($A59="CH4",About!$D$58,IF($A59="N2O",About!$D$59,1))</f>
        <v>0</v>
      </c>
      <c r="Q59" s="121">
        <f>SUMIFS('EPA Export Aggregation'!T:T,'EPA Export Aggregation'!$A:$A,$B59,'EPA Export Aggregation'!$D:$D,$A$1)*IF($A59="CH4",About!$D$58,IF($A59="N2O",About!$D$59,1))</f>
        <v>0</v>
      </c>
      <c r="R59" s="121">
        <f>SUMIFS('EPA Export Aggregation'!U:U,'EPA Export Aggregation'!$A:$A,$B59,'EPA Export Aggregation'!$D:$D,$A$1)*IF($A59="CH4",About!$D$58,IF($A59="N2O",About!$D$59,1))</f>
        <v>0</v>
      </c>
      <c r="S59" s="121">
        <f>SUMIFS('EPA Export Aggregation'!V:V,'EPA Export Aggregation'!$A:$A,$B59,'EPA Export Aggregation'!$D:$D,$A$1)*IF($A59="CH4",About!$D$58,IF($A59="N2O",About!$D$59,1))</f>
        <v>0</v>
      </c>
      <c r="T59" s="121">
        <f>SUMIFS('EPA Export Aggregation'!W:W,'EPA Export Aggregation'!$A:$A,$B59,'EPA Export Aggregation'!$D:$D,$A$1)*IF($A59="CH4",About!$D$58,IF($A59="N2O",About!$D$59,1))</f>
        <v>0</v>
      </c>
      <c r="U59" s="121">
        <f>SUMIFS('EPA Export Aggregation'!X:X,'EPA Export Aggregation'!$A:$A,$B59,'EPA Export Aggregation'!$D:$D,$A$1)*IF($A59="CH4",About!$D$58,IF($A59="N2O",About!$D$59,1))</f>
        <v>0</v>
      </c>
      <c r="V59" s="121">
        <f>SUMIFS('EPA Export Aggregation'!Y:Y,'EPA Export Aggregation'!$A:$A,$B59,'EPA Export Aggregation'!$D:$D,$A$1)*IF($A59="CH4",About!$D$58,IF($A59="N2O",About!$D$59,1))</f>
        <v>0</v>
      </c>
      <c r="W59" s="121">
        <f>SUMIFS('EPA Export Aggregation'!Z:Z,'EPA Export Aggregation'!$A:$A,$B59,'EPA Export Aggregation'!$D:$D,$A$1)*IF($A59="CH4",About!$D$58,IF($A59="N2O",About!$D$59,1))</f>
        <v>0</v>
      </c>
      <c r="X59" s="121">
        <f>SUMIFS('EPA Export Aggregation'!AA:AA,'EPA Export Aggregation'!$A:$A,$B59,'EPA Export Aggregation'!$D:$D,$A$1)*IF($A59="CH4",About!$D$58,IF($A59="N2O",About!$D$59,1))</f>
        <v>0</v>
      </c>
      <c r="Y59" s="121">
        <f>SUMIFS('EPA Export Aggregation'!AB:AB,'EPA Export Aggregation'!$A:$A,$B59,'EPA Export Aggregation'!$D:$D,$A$1)*IF($A59="CH4",About!$D$58,IF($A59="N2O",About!$D$59,1))</f>
        <v>0</v>
      </c>
      <c r="Z59" s="121">
        <f>SUMIFS('EPA Export Aggregation'!AC:AC,'EPA Export Aggregation'!$A:$A,$B59,'EPA Export Aggregation'!$D:$D,$A$1)*IF($A59="CH4",About!$D$58,IF($A59="N2O",About!$D$59,1))</f>
        <v>0</v>
      </c>
      <c r="AA59" s="121">
        <f>SUMIFS('EPA Export Aggregation'!AD:AD,'EPA Export Aggregation'!$A:$A,$B59,'EPA Export Aggregation'!$D:$D,$A$1)*IF($A59="CH4",About!$D$58,IF($A59="N2O",About!$D$59,1))</f>
        <v>0</v>
      </c>
      <c r="AB59" s="121">
        <f>SUMIFS('EPA Export Aggregation'!AE:AE,'EPA Export Aggregation'!$A:$A,$B59,'EPA Export Aggregation'!$D:$D,$A$1)*IF($A59="CH4",About!$D$58,IF($A59="N2O",About!$D$59,1))</f>
        <v>0</v>
      </c>
      <c r="AC59" s="121">
        <f>SUMIFS('EPA Export Aggregation'!AF:AF,'EPA Export Aggregation'!$A:$A,$B59,'EPA Export Aggregation'!$D:$D,$A$1)*IF($A59="CH4",About!$D$58,IF($A59="N2O",About!$D$59,1))</f>
        <v>0</v>
      </c>
      <c r="AD59" s="121">
        <f>SUMIFS('EPA Export Aggregation'!AG:AG,'EPA Export Aggregation'!$A:$A,$B59,'EPA Export Aggregation'!$D:$D,$A$1)*IF($A59="CH4",About!$D$58,IF($A59="N2O",About!$D$59,1))</f>
        <v>0</v>
      </c>
      <c r="AE59" s="121">
        <f>SUMIFS('EPA Export Aggregation'!AH:AH,'EPA Export Aggregation'!$A:$A,$B59,'EPA Export Aggregation'!$D:$D,$A$1)*IF($A59="CH4",About!$D$58,IF($A59="N2O",About!$D$59,1))</f>
        <v>0</v>
      </c>
      <c r="AF59" s="121">
        <f>SUMIFS('EPA Export Aggregation'!AI:AI,'EPA Export Aggregation'!$A:$A,$B59,'EPA Export Aggregation'!$D:$D,$A$1)*IF($A59="CH4",About!$D$58,IF($A59="N2O",About!$D$59,1))</f>
        <v>0</v>
      </c>
      <c r="AG59" s="121">
        <f>SUMIFS('EPA Export Aggregation'!AJ:AJ,'EPA Export Aggregation'!$A:$A,$B59,'EPA Export Aggregation'!$D:$D,$A$1)*IF($A59="CH4",About!$D$58,IF($A59="N2O",About!$D$59,1))</f>
        <v>0</v>
      </c>
      <c r="AH59" s="121">
        <f>SUMIFS('EPA Export Aggregation'!AK:AK,'EPA Export Aggregation'!$A:$A,$B59,'EPA Export Aggregation'!$D:$D,$A$1)*IF($A59="CH4",About!$D$58,IF($A59="N2O",About!$D$59,1))</f>
        <v>0</v>
      </c>
    </row>
    <row r="60" spans="1:34" x14ac:dyDescent="0.25">
      <c r="A60" s="119" t="s">
        <v>488</v>
      </c>
      <c r="B60" s="120" t="s">
        <v>2052</v>
      </c>
      <c r="C60" s="121">
        <f>SUMIFS('EPA Export Aggregation'!F:F,'EPA Export Aggregation'!$A:$A,$B60,'EPA Export Aggregation'!$D:$D,$A$1)*IF($A60="CH4",About!$D$58,IF($A60="N2O",About!$D$59,1))</f>
        <v>0</v>
      </c>
      <c r="D60" s="121">
        <f>SUMIFS('EPA Export Aggregation'!G:G,'EPA Export Aggregation'!$A:$A,$B60,'EPA Export Aggregation'!$D:$D,$A$1)*IF($A60="CH4",About!$D$58,IF($A60="N2O",About!$D$59,1))</f>
        <v>0</v>
      </c>
      <c r="E60" s="121">
        <f>SUMIFS('EPA Export Aggregation'!H:H,'EPA Export Aggregation'!$A:$A,$B60,'EPA Export Aggregation'!$D:$D,$A$1)*IF($A60="CH4",About!$D$58,IF($A60="N2O",About!$D$59,1))</f>
        <v>0</v>
      </c>
      <c r="F60" s="121">
        <f>SUMIFS('EPA Export Aggregation'!I:I,'EPA Export Aggregation'!$A:$A,$B60,'EPA Export Aggregation'!$D:$D,$A$1)*IF($A60="CH4",About!$D$58,IF($A60="N2O",About!$D$59,1))</f>
        <v>0</v>
      </c>
      <c r="G60" s="121">
        <f>SUMIFS('EPA Export Aggregation'!J:J,'EPA Export Aggregation'!$A:$A,$B60,'EPA Export Aggregation'!$D:$D,$A$1)*IF($A60="CH4",About!$D$58,IF($A60="N2O",About!$D$59,1))</f>
        <v>0</v>
      </c>
      <c r="H60" s="121">
        <f>SUMIFS('EPA Export Aggregation'!K:K,'EPA Export Aggregation'!$A:$A,$B60,'EPA Export Aggregation'!$D:$D,$A$1)*IF($A60="CH4",About!$D$58,IF($A60="N2O",About!$D$59,1))</f>
        <v>0</v>
      </c>
      <c r="I60" s="121">
        <f>SUMIFS('EPA Export Aggregation'!L:L,'EPA Export Aggregation'!$A:$A,$B60,'EPA Export Aggregation'!$D:$D,$A$1)*IF($A60="CH4",About!$D$58,IF($A60="N2O",About!$D$59,1))</f>
        <v>0</v>
      </c>
      <c r="J60" s="121">
        <f>SUMIFS('EPA Export Aggregation'!M:M,'EPA Export Aggregation'!$A:$A,$B60,'EPA Export Aggregation'!$D:$D,$A$1)*IF($A60="CH4",About!$D$58,IF($A60="N2O",About!$D$59,1))</f>
        <v>0</v>
      </c>
      <c r="K60" s="121">
        <f>SUMIFS('EPA Export Aggregation'!N:N,'EPA Export Aggregation'!$A:$A,$B60,'EPA Export Aggregation'!$D:$D,$A$1)*IF($A60="CH4",About!$D$58,IF($A60="N2O",About!$D$59,1))</f>
        <v>0</v>
      </c>
      <c r="L60" s="121">
        <f>SUMIFS('EPA Export Aggregation'!O:O,'EPA Export Aggregation'!$A:$A,$B60,'EPA Export Aggregation'!$D:$D,$A$1)*IF($A60="CH4",About!$D$58,IF($A60="N2O",About!$D$59,1))</f>
        <v>0</v>
      </c>
      <c r="M60" s="121">
        <f>SUMIFS('EPA Export Aggregation'!P:P,'EPA Export Aggregation'!$A:$A,$B60,'EPA Export Aggregation'!$D:$D,$A$1)*IF($A60="CH4",About!$D$58,IF($A60="N2O",About!$D$59,1))</f>
        <v>0</v>
      </c>
      <c r="N60" s="121">
        <f>SUMIFS('EPA Export Aggregation'!Q:Q,'EPA Export Aggregation'!$A:$A,$B60,'EPA Export Aggregation'!$D:$D,$A$1)*IF($A60="CH4",About!$D$58,IF($A60="N2O",About!$D$59,1))</f>
        <v>0</v>
      </c>
      <c r="O60" s="121">
        <f>SUMIFS('EPA Export Aggregation'!R:R,'EPA Export Aggregation'!$A:$A,$B60,'EPA Export Aggregation'!$D:$D,$A$1)*IF($A60="CH4",About!$D$58,IF($A60="N2O",About!$D$59,1))</f>
        <v>0</v>
      </c>
      <c r="P60" s="121">
        <f>SUMIFS('EPA Export Aggregation'!S:S,'EPA Export Aggregation'!$A:$A,$B60,'EPA Export Aggregation'!$D:$D,$A$1)*IF($A60="CH4",About!$D$58,IF($A60="N2O",About!$D$59,1))</f>
        <v>0</v>
      </c>
      <c r="Q60" s="121">
        <f>SUMIFS('EPA Export Aggregation'!T:T,'EPA Export Aggregation'!$A:$A,$B60,'EPA Export Aggregation'!$D:$D,$A$1)*IF($A60="CH4",About!$D$58,IF($A60="N2O",About!$D$59,1))</f>
        <v>0</v>
      </c>
      <c r="R60" s="121">
        <f>SUMIFS('EPA Export Aggregation'!U:U,'EPA Export Aggregation'!$A:$A,$B60,'EPA Export Aggregation'!$D:$D,$A$1)*IF($A60="CH4",About!$D$58,IF($A60="N2O",About!$D$59,1))</f>
        <v>0</v>
      </c>
      <c r="S60" s="121">
        <f>SUMIFS('EPA Export Aggregation'!V:V,'EPA Export Aggregation'!$A:$A,$B60,'EPA Export Aggregation'!$D:$D,$A$1)*IF($A60="CH4",About!$D$58,IF($A60="N2O",About!$D$59,1))</f>
        <v>0</v>
      </c>
      <c r="T60" s="121">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25">
      <c r="A61" s="119" t="s">
        <v>488</v>
      </c>
      <c r="B61" s="120" t="s">
        <v>2053</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25">
      <c r="A62" s="119" t="s">
        <v>488</v>
      </c>
      <c r="B62" s="120" t="s">
        <v>2054</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25">
      <c r="A63" s="119" t="s">
        <v>488</v>
      </c>
      <c r="B63" s="120" t="s">
        <v>2055</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25">
      <c r="A64" s="119" t="s">
        <v>488</v>
      </c>
      <c r="B64" s="120" t="s">
        <v>2056</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25">
      <c r="A65" s="119" t="s">
        <v>488</v>
      </c>
      <c r="B65" s="120" t="s">
        <v>2057</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25">
      <c r="A66" s="119" t="s">
        <v>488</v>
      </c>
      <c r="B66" s="120" t="s">
        <v>2058</v>
      </c>
      <c r="C66" s="121">
        <f>SUMIFS('EPA Export Aggregation'!F:F,'EPA Export Aggregation'!$A:$A,$B66,'EPA Export Aggregation'!$D:$D,$A$1)*IF($A66="CH4",About!$D$58,IF($A66="N2O",About!$D$59,1))</f>
        <v>0</v>
      </c>
      <c r="D66" s="121">
        <f>SUMIFS('EPA Export Aggregation'!G:G,'EPA Export Aggregation'!$A:$A,$B66,'EPA Export Aggregation'!$D:$D,$A$1)*IF($A66="CH4",About!$D$58,IF($A66="N2O",About!$D$59,1))</f>
        <v>0</v>
      </c>
      <c r="E66" s="121">
        <f>SUMIFS('EPA Export Aggregation'!H:H,'EPA Export Aggregation'!$A:$A,$B66,'EPA Export Aggregation'!$D:$D,$A$1)*IF($A66="CH4",About!$D$58,IF($A66="N2O",About!$D$59,1))</f>
        <v>0</v>
      </c>
      <c r="F66" s="121">
        <f>SUMIFS('EPA Export Aggregation'!I:I,'EPA Export Aggregation'!$A:$A,$B66,'EPA Export Aggregation'!$D:$D,$A$1)*IF($A66="CH4",About!$D$58,IF($A66="N2O",About!$D$59,1))</f>
        <v>0</v>
      </c>
      <c r="G66" s="121">
        <f>SUMIFS('EPA Export Aggregation'!J:J,'EPA Export Aggregation'!$A:$A,$B66,'EPA Export Aggregation'!$D:$D,$A$1)*IF($A66="CH4",About!$D$58,IF($A66="N2O",About!$D$59,1))</f>
        <v>0</v>
      </c>
      <c r="H66" s="121">
        <f>SUMIFS('EPA Export Aggregation'!K:K,'EPA Export Aggregation'!$A:$A,$B66,'EPA Export Aggregation'!$D:$D,$A$1)*IF($A66="CH4",About!$D$58,IF($A66="N2O",About!$D$59,1))</f>
        <v>0</v>
      </c>
      <c r="I66" s="121">
        <f>SUMIFS('EPA Export Aggregation'!L:L,'EPA Export Aggregation'!$A:$A,$B66,'EPA Export Aggregation'!$D:$D,$A$1)*IF($A66="CH4",About!$D$58,IF($A66="N2O",About!$D$59,1))</f>
        <v>0</v>
      </c>
      <c r="J66" s="121">
        <f>SUMIFS('EPA Export Aggregation'!M:M,'EPA Export Aggregation'!$A:$A,$B66,'EPA Export Aggregation'!$D:$D,$A$1)*IF($A66="CH4",About!$D$58,IF($A66="N2O",About!$D$59,1))</f>
        <v>0</v>
      </c>
      <c r="K66" s="121">
        <f>SUMIFS('EPA Export Aggregation'!N:N,'EPA Export Aggregation'!$A:$A,$B66,'EPA Export Aggregation'!$D:$D,$A$1)*IF($A66="CH4",About!$D$58,IF($A66="N2O",About!$D$59,1))</f>
        <v>0</v>
      </c>
      <c r="L66" s="121">
        <f>SUMIFS('EPA Export Aggregation'!O:O,'EPA Export Aggregation'!$A:$A,$B66,'EPA Export Aggregation'!$D:$D,$A$1)*IF($A66="CH4",About!$D$58,IF($A66="N2O",About!$D$59,1))</f>
        <v>0</v>
      </c>
      <c r="M66" s="121">
        <f>SUMIFS('EPA Export Aggregation'!P:P,'EPA Export Aggregation'!$A:$A,$B66,'EPA Export Aggregation'!$D:$D,$A$1)*IF($A66="CH4",About!$D$58,IF($A66="N2O",About!$D$59,1))</f>
        <v>0</v>
      </c>
      <c r="N66" s="121">
        <f>SUMIFS('EPA Export Aggregation'!Q:Q,'EPA Export Aggregation'!$A:$A,$B66,'EPA Export Aggregation'!$D:$D,$A$1)*IF($A66="CH4",About!$D$58,IF($A66="N2O",About!$D$59,1))</f>
        <v>0</v>
      </c>
      <c r="O66" s="121">
        <f>SUMIFS('EPA Export Aggregation'!R:R,'EPA Export Aggregation'!$A:$A,$B66,'EPA Export Aggregation'!$D:$D,$A$1)*IF($A66="CH4",About!$D$58,IF($A66="N2O",About!$D$59,1))</f>
        <v>0</v>
      </c>
      <c r="P66" s="121">
        <f>SUMIFS('EPA Export Aggregation'!S:S,'EPA Export Aggregation'!$A:$A,$B66,'EPA Export Aggregation'!$D:$D,$A$1)*IF($A66="CH4",About!$D$58,IF($A66="N2O",About!$D$59,1))</f>
        <v>0</v>
      </c>
      <c r="Q66" s="121">
        <f>SUMIFS('EPA Export Aggregation'!T:T,'EPA Export Aggregation'!$A:$A,$B66,'EPA Export Aggregation'!$D:$D,$A$1)*IF($A66="CH4",About!$D$58,IF($A66="N2O",About!$D$59,1))</f>
        <v>0</v>
      </c>
      <c r="R66" s="121">
        <f>SUMIFS('EPA Export Aggregation'!U:U,'EPA Export Aggregation'!$A:$A,$B66,'EPA Export Aggregation'!$D:$D,$A$1)*IF($A66="CH4",About!$D$58,IF($A66="N2O",About!$D$59,1))</f>
        <v>0</v>
      </c>
      <c r="S66" s="121">
        <f>SUMIFS('EPA Export Aggregation'!V:V,'EPA Export Aggregation'!$A:$A,$B66,'EPA Export Aggregation'!$D:$D,$A$1)*IF($A66="CH4",About!$D$58,IF($A66="N2O",About!$D$59,1))</f>
        <v>0</v>
      </c>
      <c r="T66" s="121">
        <f>SUMIFS('EPA Export Aggregation'!W:W,'EPA Export Aggregation'!$A:$A,$B66,'EPA Export Aggregation'!$D:$D,$A$1)*IF($A66="CH4",About!$D$58,IF($A66="N2O",About!$D$59,1))</f>
        <v>0</v>
      </c>
      <c r="U66" s="121">
        <f>SUMIFS('EPA Export Aggregation'!X:X,'EPA Export Aggregation'!$A:$A,$B66,'EPA Export Aggregation'!$D:$D,$A$1)*IF($A66="CH4",About!$D$58,IF($A66="N2O",About!$D$59,1))</f>
        <v>0</v>
      </c>
      <c r="V66" s="121">
        <f>SUMIFS('EPA Export Aggregation'!Y:Y,'EPA Export Aggregation'!$A:$A,$B66,'EPA Export Aggregation'!$D:$D,$A$1)*IF($A66="CH4",About!$D$58,IF($A66="N2O",About!$D$59,1))</f>
        <v>0</v>
      </c>
      <c r="W66" s="121">
        <f>SUMIFS('EPA Export Aggregation'!Z:Z,'EPA Export Aggregation'!$A:$A,$B66,'EPA Export Aggregation'!$D:$D,$A$1)*IF($A66="CH4",About!$D$58,IF($A66="N2O",About!$D$59,1))</f>
        <v>0</v>
      </c>
      <c r="X66" s="121">
        <f>SUMIFS('EPA Export Aggregation'!AA:AA,'EPA Export Aggregation'!$A:$A,$B66,'EPA Export Aggregation'!$D:$D,$A$1)*IF($A66="CH4",About!$D$58,IF($A66="N2O",About!$D$59,1))</f>
        <v>0</v>
      </c>
      <c r="Y66" s="121">
        <f>SUMIFS('EPA Export Aggregation'!AB:AB,'EPA Export Aggregation'!$A:$A,$B66,'EPA Export Aggregation'!$D:$D,$A$1)*IF($A66="CH4",About!$D$58,IF($A66="N2O",About!$D$59,1))</f>
        <v>0</v>
      </c>
      <c r="Z66" s="121">
        <f>SUMIFS('EPA Export Aggregation'!AC:AC,'EPA Export Aggregation'!$A:$A,$B66,'EPA Export Aggregation'!$D:$D,$A$1)*IF($A66="CH4",About!$D$58,IF($A66="N2O",About!$D$59,1))</f>
        <v>0</v>
      </c>
      <c r="AA66" s="121">
        <f>SUMIFS('EPA Export Aggregation'!AD:AD,'EPA Export Aggregation'!$A:$A,$B66,'EPA Export Aggregation'!$D:$D,$A$1)*IF($A66="CH4",About!$D$58,IF($A66="N2O",About!$D$59,1))</f>
        <v>0</v>
      </c>
      <c r="AB66" s="121">
        <f>SUMIFS('EPA Export Aggregation'!AE:AE,'EPA Export Aggregation'!$A:$A,$B66,'EPA Export Aggregation'!$D:$D,$A$1)*IF($A66="CH4",About!$D$58,IF($A66="N2O",About!$D$59,1))</f>
        <v>0</v>
      </c>
      <c r="AC66" s="121">
        <f>SUMIFS('EPA Export Aggregation'!AF:AF,'EPA Export Aggregation'!$A:$A,$B66,'EPA Export Aggregation'!$D:$D,$A$1)*IF($A66="CH4",About!$D$58,IF($A66="N2O",About!$D$59,1))</f>
        <v>0</v>
      </c>
      <c r="AD66" s="121">
        <f>SUMIFS('EPA Export Aggregation'!AG:AG,'EPA Export Aggregation'!$A:$A,$B66,'EPA Export Aggregation'!$D:$D,$A$1)*IF($A66="CH4",About!$D$58,IF($A66="N2O",About!$D$59,1))</f>
        <v>0</v>
      </c>
      <c r="AE66" s="121">
        <f>SUMIFS('EPA Export Aggregation'!AH:AH,'EPA Export Aggregation'!$A:$A,$B66,'EPA Export Aggregation'!$D:$D,$A$1)*IF($A66="CH4",About!$D$58,IF($A66="N2O",About!$D$59,1))</f>
        <v>0</v>
      </c>
      <c r="AF66" s="121">
        <f>SUMIFS('EPA Export Aggregation'!AI:AI,'EPA Export Aggregation'!$A:$A,$B66,'EPA Export Aggregation'!$D:$D,$A$1)*IF($A66="CH4",About!$D$58,IF($A66="N2O",About!$D$59,1))</f>
        <v>0</v>
      </c>
      <c r="AG66" s="121">
        <f>SUMIFS('EPA Export Aggregation'!AJ:AJ,'EPA Export Aggregation'!$A:$A,$B66,'EPA Export Aggregation'!$D:$D,$A$1)*IF($A66="CH4",About!$D$58,IF($A66="N2O",About!$D$59,1))</f>
        <v>0</v>
      </c>
      <c r="AH66" s="121">
        <f>SUMIFS('EPA Export Aggregation'!AK:AK,'EPA Export Aggregation'!$A:$A,$B66,'EPA Export Aggregation'!$D:$D,$A$1)*IF($A66="CH4",About!$D$58,IF($A66="N2O",About!$D$59,1))</f>
        <v>0</v>
      </c>
    </row>
    <row r="67" spans="1:34" x14ac:dyDescent="0.25">
      <c r="A67" s="119" t="s">
        <v>488</v>
      </c>
      <c r="B67" s="120" t="s">
        <v>2059</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25">
      <c r="A68" s="119" t="s">
        <v>488</v>
      </c>
      <c r="B68" s="120" t="s">
        <v>2060</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25">
      <c r="A69" s="119" t="s">
        <v>488</v>
      </c>
      <c r="B69" s="120" t="s">
        <v>2061</v>
      </c>
      <c r="C69" s="121">
        <f>SUMIFS('EPA Export Aggregation'!F:F,'EPA Export Aggregation'!$A:$A,$B69,'EPA Export Aggregation'!$D:$D,$A$1)*IF($A69="CH4",About!$D$58,IF($A69="N2O",About!$D$59,1))</f>
        <v>0</v>
      </c>
      <c r="D69" s="121">
        <f>SUMIFS('EPA Export Aggregation'!G:G,'EPA Export Aggregation'!$A:$A,$B69,'EPA Export Aggregation'!$D:$D,$A$1)*IF($A69="CH4",About!$D$58,IF($A69="N2O",About!$D$59,1))</f>
        <v>0</v>
      </c>
      <c r="E69" s="121">
        <f>SUMIFS('EPA Export Aggregation'!H:H,'EPA Export Aggregation'!$A:$A,$B69,'EPA Export Aggregation'!$D:$D,$A$1)*IF($A69="CH4",About!$D$58,IF($A69="N2O",About!$D$59,1))</f>
        <v>0</v>
      </c>
      <c r="F69" s="121">
        <f>SUMIFS('EPA Export Aggregation'!I:I,'EPA Export Aggregation'!$A:$A,$B69,'EPA Export Aggregation'!$D:$D,$A$1)*IF($A69="CH4",About!$D$58,IF($A69="N2O",About!$D$59,1))</f>
        <v>0</v>
      </c>
      <c r="G69" s="121">
        <f>SUMIFS('EPA Export Aggregation'!J:J,'EPA Export Aggregation'!$A:$A,$B69,'EPA Export Aggregation'!$D:$D,$A$1)*IF($A69="CH4",About!$D$58,IF($A69="N2O",About!$D$59,1))</f>
        <v>0</v>
      </c>
      <c r="H69" s="121">
        <f>SUMIFS('EPA Export Aggregation'!K:K,'EPA Export Aggregation'!$A:$A,$B69,'EPA Export Aggregation'!$D:$D,$A$1)*IF($A69="CH4",About!$D$58,IF($A69="N2O",About!$D$59,1))</f>
        <v>0</v>
      </c>
      <c r="I69" s="121">
        <f>SUMIFS('EPA Export Aggregation'!L:L,'EPA Export Aggregation'!$A:$A,$B69,'EPA Export Aggregation'!$D:$D,$A$1)*IF($A69="CH4",About!$D$58,IF($A69="N2O",About!$D$59,1))</f>
        <v>0</v>
      </c>
      <c r="J69" s="121">
        <f>SUMIFS('EPA Export Aggregation'!M:M,'EPA Export Aggregation'!$A:$A,$B69,'EPA Export Aggregation'!$D:$D,$A$1)*IF($A69="CH4",About!$D$58,IF($A69="N2O",About!$D$59,1))</f>
        <v>0</v>
      </c>
      <c r="K69" s="121">
        <f>SUMIFS('EPA Export Aggregation'!N:N,'EPA Export Aggregation'!$A:$A,$B69,'EPA Export Aggregation'!$D:$D,$A$1)*IF($A69="CH4",About!$D$58,IF($A69="N2O",About!$D$59,1))</f>
        <v>0</v>
      </c>
      <c r="L69" s="121">
        <f>SUMIFS('EPA Export Aggregation'!O:O,'EPA Export Aggregation'!$A:$A,$B69,'EPA Export Aggregation'!$D:$D,$A$1)*IF($A69="CH4",About!$D$58,IF($A69="N2O",About!$D$59,1))</f>
        <v>0</v>
      </c>
      <c r="M69" s="121">
        <f>SUMIFS('EPA Export Aggregation'!P:P,'EPA Export Aggregation'!$A:$A,$B69,'EPA Export Aggregation'!$D:$D,$A$1)*IF($A69="CH4",About!$D$58,IF($A69="N2O",About!$D$59,1))</f>
        <v>0</v>
      </c>
      <c r="N69" s="121">
        <f>SUMIFS('EPA Export Aggregation'!Q:Q,'EPA Export Aggregation'!$A:$A,$B69,'EPA Export Aggregation'!$D:$D,$A$1)*IF($A69="CH4",About!$D$58,IF($A69="N2O",About!$D$59,1))</f>
        <v>0</v>
      </c>
      <c r="O69" s="121">
        <f>SUMIFS('EPA Export Aggregation'!R:R,'EPA Export Aggregation'!$A:$A,$B69,'EPA Export Aggregation'!$D:$D,$A$1)*IF($A69="CH4",About!$D$58,IF($A69="N2O",About!$D$59,1))</f>
        <v>0</v>
      </c>
      <c r="P69" s="121">
        <f>SUMIFS('EPA Export Aggregation'!S:S,'EPA Export Aggregation'!$A:$A,$B69,'EPA Export Aggregation'!$D:$D,$A$1)*IF($A69="CH4",About!$D$58,IF($A69="N2O",About!$D$59,1))</f>
        <v>0</v>
      </c>
      <c r="Q69" s="121">
        <f>SUMIFS('EPA Export Aggregation'!T:T,'EPA Export Aggregation'!$A:$A,$B69,'EPA Export Aggregation'!$D:$D,$A$1)*IF($A69="CH4",About!$D$58,IF($A69="N2O",About!$D$59,1))</f>
        <v>0</v>
      </c>
      <c r="R69" s="121">
        <f>SUMIFS('EPA Export Aggregation'!U:U,'EPA Export Aggregation'!$A:$A,$B69,'EPA Export Aggregation'!$D:$D,$A$1)*IF($A69="CH4",About!$D$58,IF($A69="N2O",About!$D$59,1))</f>
        <v>0</v>
      </c>
      <c r="S69" s="121">
        <f>SUMIFS('EPA Export Aggregation'!V:V,'EPA Export Aggregation'!$A:$A,$B69,'EPA Export Aggregation'!$D:$D,$A$1)*IF($A69="CH4",About!$D$58,IF($A69="N2O",About!$D$59,1))</f>
        <v>0</v>
      </c>
      <c r="T69" s="121">
        <f>SUMIFS('EPA Export Aggregation'!W:W,'EPA Export Aggregation'!$A:$A,$B69,'EPA Export Aggregation'!$D:$D,$A$1)*IF($A69="CH4",About!$D$58,IF($A69="N2O",About!$D$59,1))</f>
        <v>0</v>
      </c>
      <c r="U69" s="121">
        <f>SUMIFS('EPA Export Aggregation'!X:X,'EPA Export Aggregation'!$A:$A,$B69,'EPA Export Aggregation'!$D:$D,$A$1)*IF($A69="CH4",About!$D$58,IF($A69="N2O",About!$D$59,1))</f>
        <v>0</v>
      </c>
      <c r="V69" s="121">
        <f>SUMIFS('EPA Export Aggregation'!Y:Y,'EPA Export Aggregation'!$A:$A,$B69,'EPA Export Aggregation'!$D:$D,$A$1)*IF($A69="CH4",About!$D$58,IF($A69="N2O",About!$D$59,1))</f>
        <v>0</v>
      </c>
      <c r="W69" s="121">
        <f>SUMIFS('EPA Export Aggregation'!Z:Z,'EPA Export Aggregation'!$A:$A,$B69,'EPA Export Aggregation'!$D:$D,$A$1)*IF($A69="CH4",About!$D$58,IF($A69="N2O",About!$D$59,1))</f>
        <v>0</v>
      </c>
      <c r="X69" s="121">
        <f>SUMIFS('EPA Export Aggregation'!AA:AA,'EPA Export Aggregation'!$A:$A,$B69,'EPA Export Aggregation'!$D:$D,$A$1)*IF($A69="CH4",About!$D$58,IF($A69="N2O",About!$D$59,1))</f>
        <v>0</v>
      </c>
      <c r="Y69" s="121">
        <f>SUMIFS('EPA Export Aggregation'!AB:AB,'EPA Export Aggregation'!$A:$A,$B69,'EPA Export Aggregation'!$D:$D,$A$1)*IF($A69="CH4",About!$D$58,IF($A69="N2O",About!$D$59,1))</f>
        <v>0</v>
      </c>
      <c r="Z69" s="121">
        <f>SUMIFS('EPA Export Aggregation'!AC:AC,'EPA Export Aggregation'!$A:$A,$B69,'EPA Export Aggregation'!$D:$D,$A$1)*IF($A69="CH4",About!$D$58,IF($A69="N2O",About!$D$59,1))</f>
        <v>0</v>
      </c>
      <c r="AA69" s="121">
        <f>SUMIFS('EPA Export Aggregation'!AD:AD,'EPA Export Aggregation'!$A:$A,$B69,'EPA Export Aggregation'!$D:$D,$A$1)*IF($A69="CH4",About!$D$58,IF($A69="N2O",About!$D$59,1))</f>
        <v>0</v>
      </c>
      <c r="AB69" s="121">
        <f>SUMIFS('EPA Export Aggregation'!AE:AE,'EPA Export Aggregation'!$A:$A,$B69,'EPA Export Aggregation'!$D:$D,$A$1)*IF($A69="CH4",About!$D$58,IF($A69="N2O",About!$D$59,1))</f>
        <v>0</v>
      </c>
      <c r="AC69" s="121">
        <f>SUMIFS('EPA Export Aggregation'!AF:AF,'EPA Export Aggregation'!$A:$A,$B69,'EPA Export Aggregation'!$D:$D,$A$1)*IF($A69="CH4",About!$D$58,IF($A69="N2O",About!$D$59,1))</f>
        <v>0</v>
      </c>
      <c r="AD69" s="121">
        <f>SUMIFS('EPA Export Aggregation'!AG:AG,'EPA Export Aggregation'!$A:$A,$B69,'EPA Export Aggregation'!$D:$D,$A$1)*IF($A69="CH4",About!$D$58,IF($A69="N2O",About!$D$59,1))</f>
        <v>0</v>
      </c>
      <c r="AE69" s="121">
        <f>SUMIFS('EPA Export Aggregation'!AH:AH,'EPA Export Aggregation'!$A:$A,$B69,'EPA Export Aggregation'!$D:$D,$A$1)*IF($A69="CH4",About!$D$58,IF($A69="N2O",About!$D$59,1))</f>
        <v>0</v>
      </c>
      <c r="AF69" s="121">
        <f>SUMIFS('EPA Export Aggregation'!AI:AI,'EPA Export Aggregation'!$A:$A,$B69,'EPA Export Aggregation'!$D:$D,$A$1)*IF($A69="CH4",About!$D$58,IF($A69="N2O",About!$D$59,1))</f>
        <v>0</v>
      </c>
      <c r="AG69" s="121">
        <f>SUMIFS('EPA Export Aggregation'!AJ:AJ,'EPA Export Aggregation'!$A:$A,$B69,'EPA Export Aggregation'!$D:$D,$A$1)*IF($A69="CH4",About!$D$58,IF($A69="N2O",About!$D$59,1))</f>
        <v>0</v>
      </c>
      <c r="AH69" s="121">
        <f>SUMIFS('EPA Export Aggregation'!AK:AK,'EPA Export Aggregation'!$A:$A,$B69,'EPA Export Aggregation'!$D:$D,$A$1)*IF($A69="CH4",About!$D$58,IF($A69="N2O",About!$D$59,1))</f>
        <v>0</v>
      </c>
    </row>
    <row r="70" spans="1:34" x14ac:dyDescent="0.25">
      <c r="A70" s="119" t="s">
        <v>488</v>
      </c>
      <c r="B70" s="120" t="s">
        <v>2062</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25">
      <c r="A71" s="119" t="s">
        <v>488</v>
      </c>
      <c r="B71" s="120" t="s">
        <v>2063</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25">
      <c r="A72" s="119"/>
      <c r="B72" s="120" t="s">
        <v>2064</v>
      </c>
      <c r="C72" s="121">
        <f>SUMIFS('EPA Export Aggregation'!F:F,'EPA Export Aggregation'!$A:$A,$B72,'EPA Export Aggregation'!$D:$D,$A$1)*IF($A72="CH4",About!$D$58,IF($A72="N2O",About!$D$59,1))</f>
        <v>0</v>
      </c>
      <c r="D72" s="121">
        <f>SUMIFS('EPA Export Aggregation'!G:G,'EPA Export Aggregation'!$A:$A,$B72,'EPA Export Aggregation'!$D:$D,$A$1)*IF($A72="CH4",About!$D$58,IF($A72="N2O",About!$D$59,1))</f>
        <v>0</v>
      </c>
      <c r="E72" s="121">
        <f>SUMIFS('EPA Export Aggregation'!H:H,'EPA Export Aggregation'!$A:$A,$B72,'EPA Export Aggregation'!$D:$D,$A$1)*IF($A72="CH4",About!$D$58,IF($A72="N2O",About!$D$59,1))</f>
        <v>0</v>
      </c>
      <c r="F72" s="121">
        <f>SUMIFS('EPA Export Aggregation'!I:I,'EPA Export Aggregation'!$A:$A,$B72,'EPA Export Aggregation'!$D:$D,$A$1)*IF($A72="CH4",About!$D$58,IF($A72="N2O",About!$D$59,1))</f>
        <v>0</v>
      </c>
      <c r="G72" s="121">
        <f>SUMIFS('EPA Export Aggregation'!J:J,'EPA Export Aggregation'!$A:$A,$B72,'EPA Export Aggregation'!$D:$D,$A$1)*IF($A72="CH4",About!$D$58,IF($A72="N2O",About!$D$59,1))</f>
        <v>0</v>
      </c>
      <c r="H72" s="121">
        <f>SUMIFS('EPA Export Aggregation'!K:K,'EPA Export Aggregation'!$A:$A,$B72,'EPA Export Aggregation'!$D:$D,$A$1)*IF($A72="CH4",About!$D$58,IF($A72="N2O",About!$D$59,1))</f>
        <v>0</v>
      </c>
      <c r="I72" s="121">
        <f>SUMIFS('EPA Export Aggregation'!L:L,'EPA Export Aggregation'!$A:$A,$B72,'EPA Export Aggregation'!$D:$D,$A$1)*IF($A72="CH4",About!$D$58,IF($A72="N2O",About!$D$59,1))</f>
        <v>0</v>
      </c>
      <c r="J72" s="121">
        <f>SUMIFS('EPA Export Aggregation'!M:M,'EPA Export Aggregation'!$A:$A,$B72,'EPA Export Aggregation'!$D:$D,$A$1)*IF($A72="CH4",About!$D$58,IF($A72="N2O",About!$D$59,1))</f>
        <v>0</v>
      </c>
      <c r="K72" s="121">
        <f>SUMIFS('EPA Export Aggregation'!N:N,'EPA Export Aggregation'!$A:$A,$B72,'EPA Export Aggregation'!$D:$D,$A$1)*IF($A72="CH4",About!$D$58,IF($A72="N2O",About!$D$59,1))</f>
        <v>0</v>
      </c>
      <c r="L72" s="121">
        <f>SUMIFS('EPA Export Aggregation'!O:O,'EPA Export Aggregation'!$A:$A,$B72,'EPA Export Aggregation'!$D:$D,$A$1)*IF($A72="CH4",About!$D$58,IF($A72="N2O",About!$D$59,1))</f>
        <v>0</v>
      </c>
      <c r="M72" s="121">
        <f>SUMIFS('EPA Export Aggregation'!P:P,'EPA Export Aggregation'!$A:$A,$B72,'EPA Export Aggregation'!$D:$D,$A$1)*IF($A72="CH4",About!$D$58,IF($A72="N2O",About!$D$59,1))</f>
        <v>0</v>
      </c>
      <c r="N72" s="121">
        <f>SUMIFS('EPA Export Aggregation'!Q:Q,'EPA Export Aggregation'!$A:$A,$B72,'EPA Export Aggregation'!$D:$D,$A$1)*IF($A72="CH4",About!$D$58,IF($A72="N2O",About!$D$59,1))</f>
        <v>0</v>
      </c>
      <c r="O72" s="121">
        <f>SUMIFS('EPA Export Aggregation'!R:R,'EPA Export Aggregation'!$A:$A,$B72,'EPA Export Aggregation'!$D:$D,$A$1)*IF($A72="CH4",About!$D$58,IF($A72="N2O",About!$D$59,1))</f>
        <v>0</v>
      </c>
      <c r="P72" s="121">
        <f>SUMIFS('EPA Export Aggregation'!S:S,'EPA Export Aggregation'!$A:$A,$B72,'EPA Export Aggregation'!$D:$D,$A$1)*IF($A72="CH4",About!$D$58,IF($A72="N2O",About!$D$59,1))</f>
        <v>0</v>
      </c>
      <c r="Q72" s="121">
        <f>SUMIFS('EPA Export Aggregation'!T:T,'EPA Export Aggregation'!$A:$A,$B72,'EPA Export Aggregation'!$D:$D,$A$1)*IF($A72="CH4",About!$D$58,IF($A72="N2O",About!$D$59,1))</f>
        <v>0</v>
      </c>
      <c r="R72" s="121">
        <f>SUMIFS('EPA Export Aggregation'!U:U,'EPA Export Aggregation'!$A:$A,$B72,'EPA Export Aggregation'!$D:$D,$A$1)*IF($A72="CH4",About!$D$58,IF($A72="N2O",About!$D$59,1))</f>
        <v>0</v>
      </c>
      <c r="S72" s="121">
        <f>SUMIFS('EPA Export Aggregation'!V:V,'EPA Export Aggregation'!$A:$A,$B72,'EPA Export Aggregation'!$D:$D,$A$1)*IF($A72="CH4",About!$D$58,IF($A72="N2O",About!$D$59,1))</f>
        <v>0</v>
      </c>
      <c r="T72" s="121">
        <f>SUMIFS('EPA Export Aggregation'!W:W,'EPA Export Aggregation'!$A:$A,$B72,'EPA Export Aggregation'!$D:$D,$A$1)*IF($A72="CH4",About!$D$58,IF($A72="N2O",About!$D$59,1))</f>
        <v>0</v>
      </c>
      <c r="U72" s="121">
        <f>SUMIFS('EPA Export Aggregation'!X:X,'EPA Export Aggregation'!$A:$A,$B72,'EPA Export Aggregation'!$D:$D,$A$1)*IF($A72="CH4",About!$D$58,IF($A72="N2O",About!$D$59,1))</f>
        <v>0</v>
      </c>
      <c r="V72" s="121">
        <f>SUMIFS('EPA Export Aggregation'!Y:Y,'EPA Export Aggregation'!$A:$A,$B72,'EPA Export Aggregation'!$D:$D,$A$1)*IF($A72="CH4",About!$D$58,IF($A72="N2O",About!$D$59,1))</f>
        <v>0</v>
      </c>
      <c r="W72" s="121">
        <f>SUMIFS('EPA Export Aggregation'!Z:Z,'EPA Export Aggregation'!$A:$A,$B72,'EPA Export Aggregation'!$D:$D,$A$1)*IF($A72="CH4",About!$D$58,IF($A72="N2O",About!$D$59,1))</f>
        <v>0</v>
      </c>
      <c r="X72" s="121">
        <f>SUMIFS('EPA Export Aggregation'!AA:AA,'EPA Export Aggregation'!$A:$A,$B72,'EPA Export Aggregation'!$D:$D,$A$1)*IF($A72="CH4",About!$D$58,IF($A72="N2O",About!$D$59,1))</f>
        <v>0</v>
      </c>
      <c r="Y72" s="121">
        <f>SUMIFS('EPA Export Aggregation'!AB:AB,'EPA Export Aggregation'!$A:$A,$B72,'EPA Export Aggregation'!$D:$D,$A$1)*IF($A72="CH4",About!$D$58,IF($A72="N2O",About!$D$59,1))</f>
        <v>0</v>
      </c>
      <c r="Z72" s="121">
        <f>SUMIFS('EPA Export Aggregation'!AC:AC,'EPA Export Aggregation'!$A:$A,$B72,'EPA Export Aggregation'!$D:$D,$A$1)*IF($A72="CH4",About!$D$58,IF($A72="N2O",About!$D$59,1))</f>
        <v>0</v>
      </c>
      <c r="AA72" s="121">
        <f>SUMIFS('EPA Export Aggregation'!AD:AD,'EPA Export Aggregation'!$A:$A,$B72,'EPA Export Aggregation'!$D:$D,$A$1)*IF($A72="CH4",About!$D$58,IF($A72="N2O",About!$D$59,1))</f>
        <v>0</v>
      </c>
      <c r="AB72" s="121">
        <f>SUMIFS('EPA Export Aggregation'!AE:AE,'EPA Export Aggregation'!$A:$A,$B72,'EPA Export Aggregation'!$D:$D,$A$1)*IF($A72="CH4",About!$D$58,IF($A72="N2O",About!$D$59,1))</f>
        <v>0</v>
      </c>
      <c r="AC72" s="121">
        <f>SUMIFS('EPA Export Aggregation'!AF:AF,'EPA Export Aggregation'!$A:$A,$B72,'EPA Export Aggregation'!$D:$D,$A$1)*IF($A72="CH4",About!$D$58,IF($A72="N2O",About!$D$59,1))</f>
        <v>0</v>
      </c>
      <c r="AD72" s="121">
        <f>SUMIFS('EPA Export Aggregation'!AG:AG,'EPA Export Aggregation'!$A:$A,$B72,'EPA Export Aggregation'!$D:$D,$A$1)*IF($A72="CH4",About!$D$58,IF($A72="N2O",About!$D$59,1))</f>
        <v>0</v>
      </c>
      <c r="AE72" s="121">
        <f>SUMIFS('EPA Export Aggregation'!AH:AH,'EPA Export Aggregation'!$A:$A,$B72,'EPA Export Aggregation'!$D:$D,$A$1)*IF($A72="CH4",About!$D$58,IF($A72="N2O",About!$D$59,1))</f>
        <v>0</v>
      </c>
      <c r="AF72" s="121">
        <f>SUMIFS('EPA Export Aggregation'!AI:AI,'EPA Export Aggregation'!$A:$A,$B72,'EPA Export Aggregation'!$D:$D,$A$1)*IF($A72="CH4",About!$D$58,IF($A72="N2O",About!$D$59,1))</f>
        <v>0</v>
      </c>
      <c r="AG72" s="121">
        <f>SUMIFS('EPA Export Aggregation'!AJ:AJ,'EPA Export Aggregation'!$A:$A,$B72,'EPA Export Aggregation'!$D:$D,$A$1)*IF($A72="CH4",About!$D$58,IF($A72="N2O",About!$D$59,1))</f>
        <v>0</v>
      </c>
      <c r="AH72" s="121">
        <f>SUMIFS('EPA Export Aggregation'!AK:AK,'EPA Export Aggregation'!$A:$A,$B72,'EPA Export Aggregation'!$D:$D,$A$1)*IF($A72="CH4",About!$D$58,IF($A72="N2O",About!$D$59,1))</f>
        <v>0</v>
      </c>
    </row>
    <row r="73" spans="1:34" x14ac:dyDescent="0.25">
      <c r="A73" s="119"/>
      <c r="B73" s="120" t="s">
        <v>2065</v>
      </c>
      <c r="C73" s="121">
        <f>SUMIFS('EPA Export Aggregation'!F:F,'EPA Export Aggregation'!$A:$A,$B73,'EPA Export Aggregation'!$D:$D,$A$1)*IF($A73="CH4",About!$D$58,IF($A73="N2O",About!$D$59,1))</f>
        <v>0</v>
      </c>
      <c r="D73" s="121">
        <f>SUMIFS('EPA Export Aggregation'!G:G,'EPA Export Aggregation'!$A:$A,$B73,'EPA Export Aggregation'!$D:$D,$A$1)*IF($A73="CH4",About!$D$58,IF($A73="N2O",About!$D$59,1))</f>
        <v>0</v>
      </c>
      <c r="E73" s="121">
        <f>SUMIFS('EPA Export Aggregation'!H:H,'EPA Export Aggregation'!$A:$A,$B73,'EPA Export Aggregation'!$D:$D,$A$1)*IF($A73="CH4",About!$D$58,IF($A73="N2O",About!$D$59,1))</f>
        <v>0</v>
      </c>
      <c r="F73" s="121">
        <f>SUMIFS('EPA Export Aggregation'!I:I,'EPA Export Aggregation'!$A:$A,$B73,'EPA Export Aggregation'!$D:$D,$A$1)*IF($A73="CH4",About!$D$58,IF($A73="N2O",About!$D$59,1))</f>
        <v>0</v>
      </c>
      <c r="G73" s="121">
        <f>SUMIFS('EPA Export Aggregation'!J:J,'EPA Export Aggregation'!$A:$A,$B73,'EPA Export Aggregation'!$D:$D,$A$1)*IF($A73="CH4",About!$D$58,IF($A73="N2O",About!$D$59,1))</f>
        <v>0</v>
      </c>
      <c r="H73" s="121">
        <f>SUMIFS('EPA Export Aggregation'!K:K,'EPA Export Aggregation'!$A:$A,$B73,'EPA Export Aggregation'!$D:$D,$A$1)*IF($A73="CH4",About!$D$58,IF($A73="N2O",About!$D$59,1))</f>
        <v>0</v>
      </c>
      <c r="I73" s="121">
        <f>SUMIFS('EPA Export Aggregation'!L:L,'EPA Export Aggregation'!$A:$A,$B73,'EPA Export Aggregation'!$D:$D,$A$1)*IF($A73="CH4",About!$D$58,IF($A73="N2O",About!$D$59,1))</f>
        <v>0</v>
      </c>
      <c r="J73" s="121">
        <f>SUMIFS('EPA Export Aggregation'!M:M,'EPA Export Aggregation'!$A:$A,$B73,'EPA Export Aggregation'!$D:$D,$A$1)*IF($A73="CH4",About!$D$58,IF($A73="N2O",About!$D$59,1))</f>
        <v>0</v>
      </c>
      <c r="K73" s="121">
        <f>SUMIFS('EPA Export Aggregation'!N:N,'EPA Export Aggregation'!$A:$A,$B73,'EPA Export Aggregation'!$D:$D,$A$1)*IF($A73="CH4",About!$D$58,IF($A73="N2O",About!$D$59,1))</f>
        <v>0</v>
      </c>
      <c r="L73" s="121">
        <f>SUMIFS('EPA Export Aggregation'!O:O,'EPA Export Aggregation'!$A:$A,$B73,'EPA Export Aggregation'!$D:$D,$A$1)*IF($A73="CH4",About!$D$58,IF($A73="N2O",About!$D$59,1))</f>
        <v>0</v>
      </c>
      <c r="M73" s="121">
        <f>SUMIFS('EPA Export Aggregation'!P:P,'EPA Export Aggregation'!$A:$A,$B73,'EPA Export Aggregation'!$D:$D,$A$1)*IF($A73="CH4",About!$D$58,IF($A73="N2O",About!$D$59,1))</f>
        <v>0</v>
      </c>
      <c r="N73" s="121">
        <f>SUMIFS('EPA Export Aggregation'!Q:Q,'EPA Export Aggregation'!$A:$A,$B73,'EPA Export Aggregation'!$D:$D,$A$1)*IF($A73="CH4",About!$D$58,IF($A73="N2O",About!$D$59,1))</f>
        <v>0</v>
      </c>
      <c r="O73" s="121">
        <f>SUMIFS('EPA Export Aggregation'!R:R,'EPA Export Aggregation'!$A:$A,$B73,'EPA Export Aggregation'!$D:$D,$A$1)*IF($A73="CH4",About!$D$58,IF($A73="N2O",About!$D$59,1))</f>
        <v>0</v>
      </c>
      <c r="P73" s="121">
        <f>SUMIFS('EPA Export Aggregation'!S:S,'EPA Export Aggregation'!$A:$A,$B73,'EPA Export Aggregation'!$D:$D,$A$1)*IF($A73="CH4",About!$D$58,IF($A73="N2O",About!$D$59,1))</f>
        <v>0</v>
      </c>
      <c r="Q73" s="121">
        <f>SUMIFS('EPA Export Aggregation'!T:T,'EPA Export Aggregation'!$A:$A,$B73,'EPA Export Aggregation'!$D:$D,$A$1)*IF($A73="CH4",About!$D$58,IF($A73="N2O",About!$D$59,1))</f>
        <v>0</v>
      </c>
      <c r="R73" s="121">
        <f>SUMIFS('EPA Export Aggregation'!U:U,'EPA Export Aggregation'!$A:$A,$B73,'EPA Export Aggregation'!$D:$D,$A$1)*IF($A73="CH4",About!$D$58,IF($A73="N2O",About!$D$59,1))</f>
        <v>0</v>
      </c>
      <c r="S73" s="121">
        <f>SUMIFS('EPA Export Aggregation'!V:V,'EPA Export Aggregation'!$A:$A,$B73,'EPA Export Aggregation'!$D:$D,$A$1)*IF($A73="CH4",About!$D$58,IF($A73="N2O",About!$D$59,1))</f>
        <v>0</v>
      </c>
      <c r="T73" s="121">
        <f>SUMIFS('EPA Export Aggregation'!W:W,'EPA Export Aggregation'!$A:$A,$B73,'EPA Export Aggregation'!$D:$D,$A$1)*IF($A73="CH4",About!$D$58,IF($A73="N2O",About!$D$59,1))</f>
        <v>0</v>
      </c>
      <c r="U73" s="121">
        <f>SUMIFS('EPA Export Aggregation'!X:X,'EPA Export Aggregation'!$A:$A,$B73,'EPA Export Aggregation'!$D:$D,$A$1)*IF($A73="CH4",About!$D$58,IF($A73="N2O",About!$D$59,1))</f>
        <v>0</v>
      </c>
      <c r="V73" s="121">
        <f>SUMIFS('EPA Export Aggregation'!Y:Y,'EPA Export Aggregation'!$A:$A,$B73,'EPA Export Aggregation'!$D:$D,$A$1)*IF($A73="CH4",About!$D$58,IF($A73="N2O",About!$D$59,1))</f>
        <v>0</v>
      </c>
      <c r="W73" s="121">
        <f>SUMIFS('EPA Export Aggregation'!Z:Z,'EPA Export Aggregation'!$A:$A,$B73,'EPA Export Aggregation'!$D:$D,$A$1)*IF($A73="CH4",About!$D$58,IF($A73="N2O",About!$D$59,1))</f>
        <v>0</v>
      </c>
      <c r="X73" s="121">
        <f>SUMIFS('EPA Export Aggregation'!AA:AA,'EPA Export Aggregation'!$A:$A,$B73,'EPA Export Aggregation'!$D:$D,$A$1)*IF($A73="CH4",About!$D$58,IF($A73="N2O",About!$D$59,1))</f>
        <v>0</v>
      </c>
      <c r="Y73" s="121">
        <f>SUMIFS('EPA Export Aggregation'!AB:AB,'EPA Export Aggregation'!$A:$A,$B73,'EPA Export Aggregation'!$D:$D,$A$1)*IF($A73="CH4",About!$D$58,IF($A73="N2O",About!$D$59,1))</f>
        <v>0</v>
      </c>
      <c r="Z73" s="121">
        <f>SUMIFS('EPA Export Aggregation'!AC:AC,'EPA Export Aggregation'!$A:$A,$B73,'EPA Export Aggregation'!$D:$D,$A$1)*IF($A73="CH4",About!$D$58,IF($A73="N2O",About!$D$59,1))</f>
        <v>0</v>
      </c>
      <c r="AA73" s="121">
        <f>SUMIFS('EPA Export Aggregation'!AD:AD,'EPA Export Aggregation'!$A:$A,$B73,'EPA Export Aggregation'!$D:$D,$A$1)*IF($A73="CH4",About!$D$58,IF($A73="N2O",About!$D$59,1))</f>
        <v>0</v>
      </c>
      <c r="AB73" s="121">
        <f>SUMIFS('EPA Export Aggregation'!AE:AE,'EPA Export Aggregation'!$A:$A,$B73,'EPA Export Aggregation'!$D:$D,$A$1)*IF($A73="CH4",About!$D$58,IF($A73="N2O",About!$D$59,1))</f>
        <v>0</v>
      </c>
      <c r="AC73" s="121">
        <f>SUMIFS('EPA Export Aggregation'!AF:AF,'EPA Export Aggregation'!$A:$A,$B73,'EPA Export Aggregation'!$D:$D,$A$1)*IF($A73="CH4",About!$D$58,IF($A73="N2O",About!$D$59,1))</f>
        <v>0</v>
      </c>
      <c r="AD73" s="121">
        <f>SUMIFS('EPA Export Aggregation'!AG:AG,'EPA Export Aggregation'!$A:$A,$B73,'EPA Export Aggregation'!$D:$D,$A$1)*IF($A73="CH4",About!$D$58,IF($A73="N2O",About!$D$59,1))</f>
        <v>0</v>
      </c>
      <c r="AE73" s="121">
        <f>SUMIFS('EPA Export Aggregation'!AH:AH,'EPA Export Aggregation'!$A:$A,$B73,'EPA Export Aggregation'!$D:$D,$A$1)*IF($A73="CH4",About!$D$58,IF($A73="N2O",About!$D$59,1))</f>
        <v>0</v>
      </c>
      <c r="AF73" s="121">
        <f>SUMIFS('EPA Export Aggregation'!AI:AI,'EPA Export Aggregation'!$A:$A,$B73,'EPA Export Aggregation'!$D:$D,$A$1)*IF($A73="CH4",About!$D$58,IF($A73="N2O",About!$D$59,1))</f>
        <v>0</v>
      </c>
      <c r="AG73" s="121">
        <f>SUMIFS('EPA Export Aggregation'!AJ:AJ,'EPA Export Aggregation'!$A:$A,$B73,'EPA Export Aggregation'!$D:$D,$A$1)*IF($A73="CH4",About!$D$58,IF($A73="N2O",About!$D$59,1))</f>
        <v>0</v>
      </c>
      <c r="AH73" s="121">
        <f>SUMIFS('EPA Export Aggregation'!AK:AK,'EPA Export Aggregation'!$A:$A,$B73,'EPA Export Aggregation'!$D:$D,$A$1)*IF($A73="CH4",About!$D$58,IF($A73="N2O",About!$D$59,1))</f>
        <v>0</v>
      </c>
    </row>
    <row r="74" spans="1:34" x14ac:dyDescent="0.25">
      <c r="A74" s="119" t="s">
        <v>2066</v>
      </c>
      <c r="B74" s="120" t="s">
        <v>2067</v>
      </c>
      <c r="C74">
        <f>SUMIFS('EPA Export Aggregation'!F:F,'EPA Export Aggregation'!$A:$A,$B74,'EPA Export Aggregation'!$D:$D,$A$1)*IF($A74="CH4",About!$D$58,IF($A74="N2O",About!$D$59,1))</f>
        <v>1.1420554655800001E-2</v>
      </c>
      <c r="D74">
        <f>SUMIFS('EPA Export Aggregation'!G:G,'EPA Export Aggregation'!$A:$A,$B74,'EPA Export Aggregation'!$D:$D,$A$1)*IF($A74="CH4",About!$D$58,IF($A74="N2O",About!$D$59,1))</f>
        <v>2.39527840274E-2</v>
      </c>
      <c r="E74">
        <f>SUMIFS('EPA Export Aggregation'!H:H,'EPA Export Aggregation'!$A:$A,$B74,'EPA Export Aggregation'!$D:$D,$A$1)*IF($A74="CH4",About!$D$58,IF($A74="N2O",About!$D$59,1))</f>
        <v>8.1024352177999998E-2</v>
      </c>
      <c r="F74">
        <f>SUMIFS('EPA Export Aggregation'!I:I,'EPA Export Aggregation'!$A:$A,$B74,'EPA Export Aggregation'!$D:$D,$A$1)*IF($A74="CH4",About!$D$58,IF($A74="N2O",About!$D$59,1))</f>
        <v>0.28081821602220003</v>
      </c>
      <c r="G74">
        <f>SUMIFS('EPA Export Aggregation'!J:J,'EPA Export Aggregation'!$A:$A,$B74,'EPA Export Aggregation'!$D:$D,$A$1)*IF($A74="CH4",About!$D$58,IF($A74="N2O",About!$D$59,1))</f>
        <v>0.69114136482519983</v>
      </c>
      <c r="H74">
        <f>SUMIFS('EPA Export Aggregation'!K:K,'EPA Export Aggregation'!$A:$A,$B74,'EPA Export Aggregation'!$D:$D,$A$1)*IF($A74="CH4",About!$D$58,IF($A74="N2O",About!$D$59,1))</f>
        <v>1.5084417366241996</v>
      </c>
      <c r="I74">
        <f>SUMIFS('EPA Export Aggregation'!L:L,'EPA Export Aggregation'!$A:$A,$B74,'EPA Export Aggregation'!$D:$D,$A$1)*IF($A74="CH4",About!$D$58,IF($A74="N2O",About!$D$59,1))</f>
        <v>2.0970598566854002</v>
      </c>
      <c r="J74">
        <f>SUMIFS('EPA Export Aggregation'!M:M,'EPA Export Aggregation'!$A:$A,$B74,'EPA Export Aggregation'!$D:$D,$A$1)*IF($A74="CH4",About!$D$58,IF($A74="N2O",About!$D$59,1))</f>
        <v>2.6549182676368002</v>
      </c>
      <c r="K74">
        <f>SUMIFS('EPA Export Aggregation'!N:N,'EPA Export Aggregation'!$A:$A,$B74,'EPA Export Aggregation'!$D:$D,$A$1)*IF($A74="CH4",About!$D$58,IF($A74="N2O",About!$D$59,1))</f>
        <v>3.0489060792492997</v>
      </c>
      <c r="L74">
        <f>SUMIFS('EPA Export Aggregation'!O:O,'EPA Export Aggregation'!$A:$A,$B74,'EPA Export Aggregation'!$D:$D,$A$1)*IF($A74="CH4",About!$D$58,IF($A74="N2O",About!$D$59,1))</f>
        <v>3.4594587895103999</v>
      </c>
      <c r="M74">
        <f>SUMIFS('EPA Export Aggregation'!P:P,'EPA Export Aggregation'!$A:$A,$B74,'EPA Export Aggregation'!$D:$D,$A$1)*IF($A74="CH4",About!$D$58,IF($A74="N2O",About!$D$59,1))</f>
        <v>3.8076656399532012</v>
      </c>
      <c r="N74">
        <f>SUMIFS('EPA Export Aggregation'!Q:Q,'EPA Export Aggregation'!$A:$A,$B74,'EPA Export Aggregation'!$D:$D,$A$1)*IF($A74="CH4",About!$D$58,IF($A74="N2O",About!$D$59,1))</f>
        <v>4.1351925168414008</v>
      </c>
      <c r="O74">
        <f>SUMIFS('EPA Export Aggregation'!R:R,'EPA Export Aggregation'!$A:$A,$B74,'EPA Export Aggregation'!$D:$D,$A$1)*IF($A74="CH4",About!$D$58,IF($A74="N2O",About!$D$59,1))</f>
        <v>4.3559557998778997</v>
      </c>
      <c r="P74">
        <f>SUMIFS('EPA Export Aggregation'!S:S,'EPA Export Aggregation'!$A:$A,$B74,'EPA Export Aggregation'!$D:$D,$A$1)*IF($A74="CH4",About!$D$58,IF($A74="N2O",About!$D$59,1))</f>
        <v>4.5503301602932993</v>
      </c>
      <c r="Q74">
        <f>SUMIFS('EPA Export Aggregation'!T:T,'EPA Export Aggregation'!$A:$A,$B74,'EPA Export Aggregation'!$D:$D,$A$1)*IF($A74="CH4",About!$D$58,IF($A74="N2O",About!$D$59,1))</f>
        <v>4.7163667494929991</v>
      </c>
      <c r="R74">
        <f>SUMIFS('EPA Export Aggregation'!U:U,'EPA Export Aggregation'!$A:$A,$B74,'EPA Export Aggregation'!$D:$D,$A$1)*IF($A74="CH4",About!$D$58,IF($A74="N2O",About!$D$59,1))</f>
        <v>4.8989910180178997</v>
      </c>
      <c r="S74">
        <f>SUMIFS('EPA Export Aggregation'!V:V,'EPA Export Aggregation'!$A:$A,$B74,'EPA Export Aggregation'!$D:$D,$A$1)*IF($A74="CH4",About!$D$58,IF($A74="N2O",About!$D$59,1))</f>
        <v>5.1749064057327994</v>
      </c>
      <c r="T74">
        <f>SUMIFS('EPA Export Aggregation'!W:W,'EPA Export Aggregation'!$A:$A,$B74,'EPA Export Aggregation'!$D:$D,$A$1)*IF($A74="CH4",About!$D$58,IF($A74="N2O",About!$D$59,1))</f>
        <v>5.4943815732008998</v>
      </c>
      <c r="U74">
        <f>SUMIFS('EPA Export Aggregation'!X:X,'EPA Export Aggregation'!$A:$A,$B74,'EPA Export Aggregation'!$D:$D,$A$1)*IF($A74="CH4",About!$D$58,IF($A74="N2O",About!$D$59,1))</f>
        <v>5.8511860998915015</v>
      </c>
      <c r="V74">
        <f>SUMIFS('EPA Export Aggregation'!Y:Y,'EPA Export Aggregation'!$A:$A,$B74,'EPA Export Aggregation'!$D:$D,$A$1)*IF($A74="CH4",About!$D$58,IF($A74="N2O",About!$D$59,1))</f>
        <v>6.2135765574627007</v>
      </c>
      <c r="W74">
        <f>SUMIFS('EPA Export Aggregation'!Z:Z,'EPA Export Aggregation'!$A:$A,$B74,'EPA Export Aggregation'!$D:$D,$A$1)*IF($A74="CH4",About!$D$58,IF($A74="N2O",About!$D$59,1))</f>
        <v>6.8541270149133009</v>
      </c>
      <c r="X74">
        <f>SUMIFS('EPA Export Aggregation'!AA:AA,'EPA Export Aggregation'!$A:$A,$B74,'EPA Export Aggregation'!$D:$D,$A$1)*IF($A74="CH4",About!$D$58,IF($A74="N2O",About!$D$59,1))</f>
        <v>6.9903320708451</v>
      </c>
      <c r="Y74">
        <f>SUMIFS('EPA Export Aggregation'!AB:AB,'EPA Export Aggregation'!$A:$A,$B74,'EPA Export Aggregation'!$D:$D,$A$1)*IF($A74="CH4",About!$D$58,IF($A74="N2O",About!$D$59,1))</f>
        <v>7.2436755852789005</v>
      </c>
      <c r="Z74">
        <f>SUMIFS('EPA Export Aggregation'!AC:AC,'EPA Export Aggregation'!$A:$A,$B74,'EPA Export Aggregation'!$D:$D,$A$1)*IF($A74="CH4",About!$D$58,IF($A74="N2O",About!$D$59,1))</f>
        <v>7.1576724756835013</v>
      </c>
      <c r="AA74">
        <f>SUMIFS('EPA Export Aggregation'!AD:AD,'EPA Export Aggregation'!$A:$A,$B74,'EPA Export Aggregation'!$D:$D,$A$1)*IF($A74="CH4",About!$D$58,IF($A74="N2O",About!$D$59,1))</f>
        <v>6.4552398887286992</v>
      </c>
      <c r="AB74">
        <f>SUMIFS('EPA Export Aggregation'!AE:AE,'EPA Export Aggregation'!$A:$A,$B74,'EPA Export Aggregation'!$D:$D,$A$1)*IF($A74="CH4",About!$D$58,IF($A74="N2O",About!$D$59,1))</f>
        <v>6.9504475025715013</v>
      </c>
      <c r="AC74">
        <f>SUMIFS('EPA Export Aggregation'!AF:AF,'EPA Export Aggregation'!$A:$A,$B74,'EPA Export Aggregation'!$D:$D,$A$1)*IF($A74="CH4",About!$D$58,IF($A74="N2O",About!$D$59,1))</f>
        <v>6.4750523455744009</v>
      </c>
      <c r="AD74">
        <f>SUMIFS('EPA Export Aggregation'!AG:AG,'EPA Export Aggregation'!$A:$A,$B74,'EPA Export Aggregation'!$D:$D,$A$1)*IF($A74="CH4",About!$D$58,IF($A74="N2O",About!$D$59,1))</f>
        <v>6.9397635497404995</v>
      </c>
      <c r="AE74">
        <f>SUMIFS('EPA Export Aggregation'!AH:AH,'EPA Export Aggregation'!$A:$A,$B74,'EPA Export Aggregation'!$D:$D,$A$1)*IF($A74="CH4",About!$D$58,IF($A74="N2O",About!$D$59,1))</f>
        <v>5.9347888957553012</v>
      </c>
      <c r="AF74">
        <f>SUMIFS('EPA Export Aggregation'!AI:AI,'EPA Export Aggregation'!$A:$A,$B74,'EPA Export Aggregation'!$D:$D,$A$1)*IF($A74="CH4",About!$D$58,IF($A74="N2O",About!$D$59,1))</f>
        <v>6.0040816936368007</v>
      </c>
      <c r="AG74">
        <f>SUMIFS('EPA Export Aggregation'!AJ:AJ,'EPA Export Aggregation'!$A:$A,$B74,'EPA Export Aggregation'!$D:$D,$A$1)*IF($A74="CH4",About!$D$58,IF($A74="N2O",About!$D$59,1))</f>
        <v>5.5885832314058987</v>
      </c>
      <c r="AH74">
        <f>SUMIFS('EPA Export Aggregation'!AK:AK,'EPA Export Aggregation'!$A:$A,$B74,'EPA Export Aggregation'!$D:$D,$A$1)*IF($A74="CH4",About!$D$58,IF($A74="N2O",About!$D$59,1))</f>
        <v>5.6726365775250986</v>
      </c>
    </row>
    <row r="75" spans="1:34" x14ac:dyDescent="0.25">
      <c r="A75" s="119" t="s">
        <v>2066</v>
      </c>
      <c r="B75" s="120" t="s">
        <v>2068</v>
      </c>
      <c r="C75" s="121">
        <f>SUMIFS('EPA Export Aggregation'!F:F,'EPA Export Aggregation'!$A:$A,$B75,'EPA Export Aggregation'!$D:$D,$A$1)*IF($A75="CH4",About!$D$58,IF($A75="N2O",About!$D$59,1))</f>
        <v>0</v>
      </c>
      <c r="D75" s="121">
        <f>SUMIFS('EPA Export Aggregation'!G:G,'EPA Export Aggregation'!$A:$A,$B75,'EPA Export Aggregation'!$D:$D,$A$1)*IF($A75="CH4",About!$D$58,IF($A75="N2O",About!$D$59,1))</f>
        <v>0</v>
      </c>
      <c r="E75" s="121">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25">
      <c r="A76" s="119" t="s">
        <v>2066</v>
      </c>
      <c r="B76" s="120" t="s">
        <v>2069</v>
      </c>
      <c r="C76" s="121">
        <f>SUMIFS('EPA Export Aggregation'!F:F,'EPA Export Aggregation'!$A:$A,$B76,'EPA Export Aggregation'!$D:$D,$A$1)*IF($A76="CH4",About!$D$58,IF($A76="N2O",About!$D$59,1))</f>
        <v>0</v>
      </c>
      <c r="D76" s="121">
        <f>SUMIFS('EPA Export Aggregation'!G:G,'EPA Export Aggregation'!$A:$A,$B76,'EPA Export Aggregation'!$D:$D,$A$1)*IF($A76="CH4",About!$D$58,IF($A76="N2O",About!$D$59,1))</f>
        <v>0</v>
      </c>
      <c r="E76" s="121">
        <f>SUMIFS('EPA Export Aggregation'!H:H,'EPA Export Aggregation'!$A:$A,$B76,'EPA Export Aggregation'!$D:$D,$A$1)*IF($A76="CH4",About!$D$58,IF($A76="N2O",About!$D$59,1))</f>
        <v>0</v>
      </c>
      <c r="F76" s="121">
        <f>SUMIFS('EPA Export Aggregation'!I:I,'EPA Export Aggregation'!$A:$A,$B76,'EPA Export Aggregation'!$D:$D,$A$1)*IF($A76="CH4",About!$D$58,IF($A76="N2O",About!$D$59,1))</f>
        <v>0</v>
      </c>
      <c r="G76" s="121">
        <f>SUMIFS('EPA Export Aggregation'!J:J,'EPA Export Aggregation'!$A:$A,$B76,'EPA Export Aggregation'!$D:$D,$A$1)*IF($A76="CH4",About!$D$58,IF($A76="N2O",About!$D$59,1))</f>
        <v>0</v>
      </c>
      <c r="H76" s="121">
        <f>SUMIFS('EPA Export Aggregation'!K:K,'EPA Export Aggregation'!$A:$A,$B76,'EPA Export Aggregation'!$D:$D,$A$1)*IF($A76="CH4",About!$D$58,IF($A76="N2O",About!$D$59,1))</f>
        <v>0</v>
      </c>
      <c r="I76" s="121">
        <f>SUMIFS('EPA Export Aggregation'!L:L,'EPA Export Aggregation'!$A:$A,$B76,'EPA Export Aggregation'!$D:$D,$A$1)*IF($A76="CH4",About!$D$58,IF($A76="N2O",About!$D$59,1))</f>
        <v>0</v>
      </c>
      <c r="J76" s="121">
        <f>SUMIFS('EPA Export Aggregation'!M:M,'EPA Export Aggregation'!$A:$A,$B76,'EPA Export Aggregation'!$D:$D,$A$1)*IF($A76="CH4",About!$D$58,IF($A76="N2O",About!$D$59,1))</f>
        <v>0</v>
      </c>
      <c r="K76" s="121">
        <f>SUMIFS('EPA Export Aggregation'!N:N,'EPA Export Aggregation'!$A:$A,$B76,'EPA Export Aggregation'!$D:$D,$A$1)*IF($A76="CH4",About!$D$58,IF($A76="N2O",About!$D$59,1))</f>
        <v>0</v>
      </c>
      <c r="L76" s="121">
        <f>SUMIFS('EPA Export Aggregation'!O:O,'EPA Export Aggregation'!$A:$A,$B76,'EPA Export Aggregation'!$D:$D,$A$1)*IF($A76="CH4",About!$D$58,IF($A76="N2O",About!$D$59,1))</f>
        <v>0</v>
      </c>
      <c r="M76" s="121">
        <f>SUMIFS('EPA Export Aggregation'!P:P,'EPA Export Aggregation'!$A:$A,$B76,'EPA Export Aggregation'!$D:$D,$A$1)*IF($A76="CH4",About!$D$58,IF($A76="N2O",About!$D$59,1))</f>
        <v>0</v>
      </c>
      <c r="N76" s="121">
        <f>SUMIFS('EPA Export Aggregation'!Q:Q,'EPA Export Aggregation'!$A:$A,$B76,'EPA Export Aggregation'!$D:$D,$A$1)*IF($A76="CH4",About!$D$58,IF($A76="N2O",About!$D$59,1))</f>
        <v>0</v>
      </c>
      <c r="O76" s="121">
        <f>SUMIFS('EPA Export Aggregation'!R:R,'EPA Export Aggregation'!$A:$A,$B76,'EPA Export Aggregation'!$D:$D,$A$1)*IF($A76="CH4",About!$D$58,IF($A76="N2O",About!$D$59,1))</f>
        <v>0</v>
      </c>
      <c r="P76" s="121">
        <f>SUMIFS('EPA Export Aggregation'!S:S,'EPA Export Aggregation'!$A:$A,$B76,'EPA Export Aggregation'!$D:$D,$A$1)*IF($A76="CH4",About!$D$58,IF($A76="N2O",About!$D$59,1))</f>
        <v>0</v>
      </c>
      <c r="Q76" s="121">
        <f>SUMIFS('EPA Export Aggregation'!T:T,'EPA Export Aggregation'!$A:$A,$B76,'EPA Export Aggregation'!$D:$D,$A$1)*IF($A76="CH4",About!$D$58,IF($A76="N2O",About!$D$59,1))</f>
        <v>0</v>
      </c>
      <c r="R76" s="121">
        <f>SUMIFS('EPA Export Aggregation'!U:U,'EPA Export Aggregation'!$A:$A,$B76,'EPA Export Aggregation'!$D:$D,$A$1)*IF($A76="CH4",About!$D$58,IF($A76="N2O",About!$D$59,1))</f>
        <v>0</v>
      </c>
      <c r="S76" s="121">
        <f>SUMIFS('EPA Export Aggregation'!V:V,'EPA Export Aggregation'!$A:$A,$B76,'EPA Export Aggregation'!$D:$D,$A$1)*IF($A76="CH4",About!$D$58,IF($A76="N2O",About!$D$59,1))</f>
        <v>0</v>
      </c>
      <c r="T76" s="121">
        <f>SUMIFS('EPA Export Aggregation'!W:W,'EPA Export Aggregation'!$A:$A,$B76,'EPA Export Aggregation'!$D:$D,$A$1)*IF($A76="CH4",About!$D$58,IF($A76="N2O",About!$D$59,1))</f>
        <v>0</v>
      </c>
      <c r="U76" s="121">
        <f>SUMIFS('EPA Export Aggregation'!X:X,'EPA Export Aggregation'!$A:$A,$B76,'EPA Export Aggregation'!$D:$D,$A$1)*IF($A76="CH4",About!$D$58,IF($A76="N2O",About!$D$59,1))</f>
        <v>0</v>
      </c>
      <c r="V76" s="121">
        <f>SUMIFS('EPA Export Aggregation'!Y:Y,'EPA Export Aggregation'!$A:$A,$B76,'EPA Export Aggregation'!$D:$D,$A$1)*IF($A76="CH4",About!$D$58,IF($A76="N2O",About!$D$59,1))</f>
        <v>0</v>
      </c>
      <c r="W76" s="121">
        <f>SUMIFS('EPA Export Aggregation'!Z:Z,'EPA Export Aggregation'!$A:$A,$B76,'EPA Export Aggregation'!$D:$D,$A$1)*IF($A76="CH4",About!$D$58,IF($A76="N2O",About!$D$59,1))</f>
        <v>0</v>
      </c>
      <c r="X76" s="121">
        <f>SUMIFS('EPA Export Aggregation'!AA:AA,'EPA Export Aggregation'!$A:$A,$B76,'EPA Export Aggregation'!$D:$D,$A$1)*IF($A76="CH4",About!$D$58,IF($A76="N2O",About!$D$59,1))</f>
        <v>0</v>
      </c>
      <c r="Y76" s="121">
        <f>SUMIFS('EPA Export Aggregation'!AB:AB,'EPA Export Aggregation'!$A:$A,$B76,'EPA Export Aggregation'!$D:$D,$A$1)*IF($A76="CH4",About!$D$58,IF($A76="N2O",About!$D$59,1))</f>
        <v>0</v>
      </c>
      <c r="Z76" s="121">
        <f>SUMIFS('EPA Export Aggregation'!AC:AC,'EPA Export Aggregation'!$A:$A,$B76,'EPA Export Aggregation'!$D:$D,$A$1)*IF($A76="CH4",About!$D$58,IF($A76="N2O",About!$D$59,1))</f>
        <v>0</v>
      </c>
      <c r="AA76" s="121">
        <f>SUMIFS('EPA Export Aggregation'!AD:AD,'EPA Export Aggregation'!$A:$A,$B76,'EPA Export Aggregation'!$D:$D,$A$1)*IF($A76="CH4",About!$D$58,IF($A76="N2O",About!$D$59,1))</f>
        <v>0</v>
      </c>
      <c r="AB76" s="121">
        <f>SUMIFS('EPA Export Aggregation'!AE:AE,'EPA Export Aggregation'!$A:$A,$B76,'EPA Export Aggregation'!$D:$D,$A$1)*IF($A76="CH4",About!$D$58,IF($A76="N2O",About!$D$59,1))</f>
        <v>0</v>
      </c>
      <c r="AC76" s="121">
        <f>SUMIFS('EPA Export Aggregation'!AF:AF,'EPA Export Aggregation'!$A:$A,$B76,'EPA Export Aggregation'!$D:$D,$A$1)*IF($A76="CH4",About!$D$58,IF($A76="N2O",About!$D$59,1))</f>
        <v>0</v>
      </c>
      <c r="AD76" s="121">
        <f>SUMIFS('EPA Export Aggregation'!AG:AG,'EPA Export Aggregation'!$A:$A,$B76,'EPA Export Aggregation'!$D:$D,$A$1)*IF($A76="CH4",About!$D$58,IF($A76="N2O",About!$D$59,1))</f>
        <v>0</v>
      </c>
      <c r="AE76" s="121">
        <f>SUMIFS('EPA Export Aggregation'!AH:AH,'EPA Export Aggregation'!$A:$A,$B76,'EPA Export Aggregation'!$D:$D,$A$1)*IF($A76="CH4",About!$D$58,IF($A76="N2O",About!$D$59,1))</f>
        <v>0</v>
      </c>
      <c r="AF76" s="121">
        <f>SUMIFS('EPA Export Aggregation'!AI:AI,'EPA Export Aggregation'!$A:$A,$B76,'EPA Export Aggregation'!$D:$D,$A$1)*IF($A76="CH4",About!$D$58,IF($A76="N2O",About!$D$59,1))</f>
        <v>0</v>
      </c>
      <c r="AG76" s="121">
        <f>SUMIFS('EPA Export Aggregation'!AJ:AJ,'EPA Export Aggregation'!$A:$A,$B76,'EPA Export Aggregation'!$D:$D,$A$1)*IF($A76="CH4",About!$D$58,IF($A76="N2O",About!$D$59,1))</f>
        <v>0</v>
      </c>
      <c r="AH76" s="121">
        <f>SUMIFS('EPA Export Aggregation'!AK:AK,'EPA Export Aggregation'!$A:$A,$B76,'EPA Export Aggregation'!$D:$D,$A$1)*IF($A76="CH4",About!$D$58,IF($A76="N2O",About!$D$59,1))</f>
        <v>0</v>
      </c>
    </row>
    <row r="77" spans="1:34" x14ac:dyDescent="0.25">
      <c r="A77" s="119" t="s">
        <v>2066</v>
      </c>
      <c r="B77" s="120" t="s">
        <v>2070</v>
      </c>
      <c r="C77" s="121">
        <f>SUMIFS('EPA Export Aggregation'!F:F,'EPA Export Aggregation'!$A:$A,$B77,'EPA Export Aggregation'!$D:$D,$A$1)*IF($A77="CH4",About!$D$58,IF($A77="N2O",About!$D$59,1))</f>
        <v>0</v>
      </c>
      <c r="D77" s="121">
        <f>SUMIFS('EPA Export Aggregation'!G:G,'EPA Export Aggregation'!$A:$A,$B77,'EPA Export Aggregation'!$D:$D,$A$1)*IF($A77="CH4",About!$D$58,IF($A77="N2O",About!$D$59,1))</f>
        <v>0</v>
      </c>
      <c r="E77" s="121">
        <f>SUMIFS('EPA Export Aggregation'!H:H,'EPA Export Aggregation'!$A:$A,$B77,'EPA Export Aggregation'!$D:$D,$A$1)*IF($A77="CH4",About!$D$58,IF($A77="N2O",About!$D$59,1))</f>
        <v>0</v>
      </c>
      <c r="F77" s="121">
        <f>SUMIFS('EPA Export Aggregation'!I:I,'EPA Export Aggregation'!$A:$A,$B77,'EPA Export Aggregation'!$D:$D,$A$1)*IF($A77="CH4",About!$D$58,IF($A77="N2O",About!$D$59,1))</f>
        <v>0</v>
      </c>
      <c r="G77" s="121">
        <f>SUMIFS('EPA Export Aggregation'!J:J,'EPA Export Aggregation'!$A:$A,$B77,'EPA Export Aggregation'!$D:$D,$A$1)*IF($A77="CH4",About!$D$58,IF($A77="N2O",About!$D$59,1))</f>
        <v>0</v>
      </c>
      <c r="H77" s="121">
        <f>SUMIFS('EPA Export Aggregation'!K:K,'EPA Export Aggregation'!$A:$A,$B77,'EPA Export Aggregation'!$D:$D,$A$1)*IF($A77="CH4",About!$D$58,IF($A77="N2O",About!$D$59,1))</f>
        <v>0</v>
      </c>
      <c r="I77" s="121">
        <f>SUMIFS('EPA Export Aggregation'!L:L,'EPA Export Aggregation'!$A:$A,$B77,'EPA Export Aggregation'!$D:$D,$A$1)*IF($A77="CH4",About!$D$58,IF($A77="N2O",About!$D$59,1))</f>
        <v>0</v>
      </c>
      <c r="J77" s="121">
        <f>SUMIFS('EPA Export Aggregation'!M:M,'EPA Export Aggregation'!$A:$A,$B77,'EPA Export Aggregation'!$D:$D,$A$1)*IF($A77="CH4",About!$D$58,IF($A77="N2O",About!$D$59,1))</f>
        <v>0</v>
      </c>
      <c r="K77" s="121">
        <f>SUMIFS('EPA Export Aggregation'!N:N,'EPA Export Aggregation'!$A:$A,$B77,'EPA Export Aggregation'!$D:$D,$A$1)*IF($A77="CH4",About!$D$58,IF($A77="N2O",About!$D$59,1))</f>
        <v>0</v>
      </c>
      <c r="L77" s="121">
        <f>SUMIFS('EPA Export Aggregation'!O:O,'EPA Export Aggregation'!$A:$A,$B77,'EPA Export Aggregation'!$D:$D,$A$1)*IF($A77="CH4",About!$D$58,IF($A77="N2O",About!$D$59,1))</f>
        <v>0</v>
      </c>
      <c r="M77" s="121">
        <f>SUMIFS('EPA Export Aggregation'!P:P,'EPA Export Aggregation'!$A:$A,$B77,'EPA Export Aggregation'!$D:$D,$A$1)*IF($A77="CH4",About!$D$58,IF($A77="N2O",About!$D$59,1))</f>
        <v>0</v>
      </c>
      <c r="N77" s="121">
        <f>SUMIFS('EPA Export Aggregation'!Q:Q,'EPA Export Aggregation'!$A:$A,$B77,'EPA Export Aggregation'!$D:$D,$A$1)*IF($A77="CH4",About!$D$58,IF($A77="N2O",About!$D$59,1))</f>
        <v>0</v>
      </c>
      <c r="O77" s="121">
        <f>SUMIFS('EPA Export Aggregation'!R:R,'EPA Export Aggregation'!$A:$A,$B77,'EPA Export Aggregation'!$D:$D,$A$1)*IF($A77="CH4",About!$D$58,IF($A77="N2O",About!$D$59,1))</f>
        <v>0</v>
      </c>
      <c r="P77" s="121">
        <f>SUMIFS('EPA Export Aggregation'!S:S,'EPA Export Aggregation'!$A:$A,$B77,'EPA Export Aggregation'!$D:$D,$A$1)*IF($A77="CH4",About!$D$58,IF($A77="N2O",About!$D$59,1))</f>
        <v>0</v>
      </c>
      <c r="Q77" s="121">
        <f>SUMIFS('EPA Export Aggregation'!T:T,'EPA Export Aggregation'!$A:$A,$B77,'EPA Export Aggregation'!$D:$D,$A$1)*IF($A77="CH4",About!$D$58,IF($A77="N2O",About!$D$59,1))</f>
        <v>0</v>
      </c>
      <c r="R77" s="121">
        <f>SUMIFS('EPA Export Aggregation'!U:U,'EPA Export Aggregation'!$A:$A,$B77,'EPA Export Aggregation'!$D:$D,$A$1)*IF($A77="CH4",About!$D$58,IF($A77="N2O",About!$D$59,1))</f>
        <v>0</v>
      </c>
      <c r="S77" s="121">
        <f>SUMIFS('EPA Export Aggregation'!V:V,'EPA Export Aggregation'!$A:$A,$B77,'EPA Export Aggregation'!$D:$D,$A$1)*IF($A77="CH4",About!$D$58,IF($A77="N2O",About!$D$59,1))</f>
        <v>0</v>
      </c>
      <c r="T77" s="121">
        <f>SUMIFS('EPA Export Aggregation'!W:W,'EPA Export Aggregation'!$A:$A,$B77,'EPA Export Aggregation'!$D:$D,$A$1)*IF($A77="CH4",About!$D$58,IF($A77="N2O",About!$D$59,1))</f>
        <v>0</v>
      </c>
      <c r="U77" s="121">
        <f>SUMIFS('EPA Export Aggregation'!X:X,'EPA Export Aggregation'!$A:$A,$B77,'EPA Export Aggregation'!$D:$D,$A$1)*IF($A77="CH4",About!$D$58,IF($A77="N2O",About!$D$59,1))</f>
        <v>0</v>
      </c>
      <c r="V77" s="121">
        <f>SUMIFS('EPA Export Aggregation'!Y:Y,'EPA Export Aggregation'!$A:$A,$B77,'EPA Export Aggregation'!$D:$D,$A$1)*IF($A77="CH4",About!$D$58,IF($A77="N2O",About!$D$59,1))</f>
        <v>0</v>
      </c>
      <c r="W77" s="121">
        <f>SUMIFS('EPA Export Aggregation'!Z:Z,'EPA Export Aggregation'!$A:$A,$B77,'EPA Export Aggregation'!$D:$D,$A$1)*IF($A77="CH4",About!$D$58,IF($A77="N2O",About!$D$59,1))</f>
        <v>0</v>
      </c>
      <c r="X77" s="121">
        <f>SUMIFS('EPA Export Aggregation'!AA:AA,'EPA Export Aggregation'!$A:$A,$B77,'EPA Export Aggregation'!$D:$D,$A$1)*IF($A77="CH4",About!$D$58,IF($A77="N2O",About!$D$59,1))</f>
        <v>0</v>
      </c>
      <c r="Y77" s="121">
        <f>SUMIFS('EPA Export Aggregation'!AB:AB,'EPA Export Aggregation'!$A:$A,$B77,'EPA Export Aggregation'!$D:$D,$A$1)*IF($A77="CH4",About!$D$58,IF($A77="N2O",About!$D$59,1))</f>
        <v>0</v>
      </c>
      <c r="Z77" s="121">
        <f>SUMIFS('EPA Export Aggregation'!AC:AC,'EPA Export Aggregation'!$A:$A,$B77,'EPA Export Aggregation'!$D:$D,$A$1)*IF($A77="CH4",About!$D$58,IF($A77="N2O",About!$D$59,1))</f>
        <v>0</v>
      </c>
      <c r="AA77" s="121">
        <f>SUMIFS('EPA Export Aggregation'!AD:AD,'EPA Export Aggregation'!$A:$A,$B77,'EPA Export Aggregation'!$D:$D,$A$1)*IF($A77="CH4",About!$D$58,IF($A77="N2O",About!$D$59,1))</f>
        <v>0</v>
      </c>
      <c r="AB77" s="121">
        <f>SUMIFS('EPA Export Aggregation'!AE:AE,'EPA Export Aggregation'!$A:$A,$B77,'EPA Export Aggregation'!$D:$D,$A$1)*IF($A77="CH4",About!$D$58,IF($A77="N2O",About!$D$59,1))</f>
        <v>0</v>
      </c>
      <c r="AC77" s="121">
        <f>SUMIFS('EPA Export Aggregation'!AF:AF,'EPA Export Aggregation'!$A:$A,$B77,'EPA Export Aggregation'!$D:$D,$A$1)*IF($A77="CH4",About!$D$58,IF($A77="N2O",About!$D$59,1))</f>
        <v>0</v>
      </c>
      <c r="AD77" s="121">
        <f>SUMIFS('EPA Export Aggregation'!AG:AG,'EPA Export Aggregation'!$A:$A,$B77,'EPA Export Aggregation'!$D:$D,$A$1)*IF($A77="CH4",About!$D$58,IF($A77="N2O",About!$D$59,1))</f>
        <v>0</v>
      </c>
      <c r="AE77" s="121">
        <f>SUMIFS('EPA Export Aggregation'!AH:AH,'EPA Export Aggregation'!$A:$A,$B77,'EPA Export Aggregation'!$D:$D,$A$1)*IF($A77="CH4",About!$D$58,IF($A77="N2O",About!$D$59,1))</f>
        <v>0</v>
      </c>
      <c r="AF77" s="121">
        <f>SUMIFS('EPA Export Aggregation'!AI:AI,'EPA Export Aggregation'!$A:$A,$B77,'EPA Export Aggregation'!$D:$D,$A$1)*IF($A77="CH4",About!$D$58,IF($A77="N2O",About!$D$59,1))</f>
        <v>0</v>
      </c>
      <c r="AG77" s="121">
        <f>SUMIFS('EPA Export Aggregation'!AJ:AJ,'EPA Export Aggregation'!$A:$A,$B77,'EPA Export Aggregation'!$D:$D,$A$1)*IF($A77="CH4",About!$D$58,IF($A77="N2O",About!$D$59,1))</f>
        <v>0</v>
      </c>
      <c r="AH77" s="121">
        <f>SUMIFS('EPA Export Aggregation'!AK:AK,'EPA Export Aggregation'!$A:$A,$B77,'EPA Export Aggregation'!$D:$D,$A$1)*IF($A77="CH4",About!$D$58,IF($A77="N2O",About!$D$59,1))</f>
        <v>0</v>
      </c>
    </row>
    <row r="78" spans="1:34" x14ac:dyDescent="0.25">
      <c r="A78" s="119" t="s">
        <v>2066</v>
      </c>
      <c r="B78" s="120" t="s">
        <v>2071</v>
      </c>
      <c r="C78" s="121">
        <f>SUMIFS('EPA Export Aggregation'!F:F,'EPA Export Aggregation'!$A:$A,$B78,'EPA Export Aggregation'!$D:$D,$A$1)*IF($A78="CH4",About!$D$58,IF($A78="N2O",About!$D$59,1))</f>
        <v>0</v>
      </c>
      <c r="D78" s="121">
        <f>SUMIFS('EPA Export Aggregation'!G:G,'EPA Export Aggregation'!$A:$A,$B78,'EPA Export Aggregation'!$D:$D,$A$1)*IF($A78="CH4",About!$D$58,IF($A78="N2O",About!$D$59,1))</f>
        <v>0</v>
      </c>
      <c r="E78" s="121">
        <f>SUMIFS('EPA Export Aggregation'!H:H,'EPA Export Aggregation'!$A:$A,$B78,'EPA Export Aggregation'!$D:$D,$A$1)*IF($A78="CH4",About!$D$58,IF($A78="N2O",About!$D$59,1))</f>
        <v>0</v>
      </c>
      <c r="F78" s="121">
        <f>SUMIFS('EPA Export Aggregation'!I:I,'EPA Export Aggregation'!$A:$A,$B78,'EPA Export Aggregation'!$D:$D,$A$1)*IF($A78="CH4",About!$D$58,IF($A78="N2O",About!$D$59,1))</f>
        <v>0</v>
      </c>
      <c r="G78" s="121">
        <f>SUMIFS('EPA Export Aggregation'!J:J,'EPA Export Aggregation'!$A:$A,$B78,'EPA Export Aggregation'!$D:$D,$A$1)*IF($A78="CH4",About!$D$58,IF($A78="N2O",About!$D$59,1))</f>
        <v>0</v>
      </c>
      <c r="H78" s="121">
        <f>SUMIFS('EPA Export Aggregation'!K:K,'EPA Export Aggregation'!$A:$A,$B78,'EPA Export Aggregation'!$D:$D,$A$1)*IF($A78="CH4",About!$D$58,IF($A78="N2O",About!$D$59,1))</f>
        <v>0</v>
      </c>
      <c r="I78" s="121">
        <f>SUMIFS('EPA Export Aggregation'!L:L,'EPA Export Aggregation'!$A:$A,$B78,'EPA Export Aggregation'!$D:$D,$A$1)*IF($A78="CH4",About!$D$58,IF($A78="N2O",About!$D$59,1))</f>
        <v>0</v>
      </c>
      <c r="J78" s="121">
        <f>SUMIFS('EPA Export Aggregation'!M:M,'EPA Export Aggregation'!$A:$A,$B78,'EPA Export Aggregation'!$D:$D,$A$1)*IF($A78="CH4",About!$D$58,IF($A78="N2O",About!$D$59,1))</f>
        <v>0</v>
      </c>
      <c r="K78" s="121">
        <f>SUMIFS('EPA Export Aggregation'!N:N,'EPA Export Aggregation'!$A:$A,$B78,'EPA Export Aggregation'!$D:$D,$A$1)*IF($A78="CH4",About!$D$58,IF($A78="N2O",About!$D$59,1))</f>
        <v>0</v>
      </c>
      <c r="L78" s="121">
        <f>SUMIFS('EPA Export Aggregation'!O:O,'EPA Export Aggregation'!$A:$A,$B78,'EPA Export Aggregation'!$D:$D,$A$1)*IF($A78="CH4",About!$D$58,IF($A78="N2O",About!$D$59,1))</f>
        <v>0</v>
      </c>
      <c r="M78" s="121">
        <f>SUMIFS('EPA Export Aggregation'!P:P,'EPA Export Aggregation'!$A:$A,$B78,'EPA Export Aggregation'!$D:$D,$A$1)*IF($A78="CH4",About!$D$58,IF($A78="N2O",About!$D$59,1))</f>
        <v>0</v>
      </c>
      <c r="N78" s="121">
        <f>SUMIFS('EPA Export Aggregation'!Q:Q,'EPA Export Aggregation'!$A:$A,$B78,'EPA Export Aggregation'!$D:$D,$A$1)*IF($A78="CH4",About!$D$58,IF($A78="N2O",About!$D$59,1))</f>
        <v>0</v>
      </c>
      <c r="O78" s="121">
        <f>SUMIFS('EPA Export Aggregation'!R:R,'EPA Export Aggregation'!$A:$A,$B78,'EPA Export Aggregation'!$D:$D,$A$1)*IF($A78="CH4",About!$D$58,IF($A78="N2O",About!$D$59,1))</f>
        <v>0</v>
      </c>
      <c r="P78" s="121">
        <f>SUMIFS('EPA Export Aggregation'!S:S,'EPA Export Aggregation'!$A:$A,$B78,'EPA Export Aggregation'!$D:$D,$A$1)*IF($A78="CH4",About!$D$58,IF($A78="N2O",About!$D$59,1))</f>
        <v>0</v>
      </c>
      <c r="Q78" s="121">
        <f>SUMIFS('EPA Export Aggregation'!T:T,'EPA Export Aggregation'!$A:$A,$B78,'EPA Export Aggregation'!$D:$D,$A$1)*IF($A78="CH4",About!$D$58,IF($A78="N2O",About!$D$59,1))</f>
        <v>0</v>
      </c>
      <c r="R78" s="121">
        <f>SUMIFS('EPA Export Aggregation'!U:U,'EPA Export Aggregation'!$A:$A,$B78,'EPA Export Aggregation'!$D:$D,$A$1)*IF($A78="CH4",About!$D$58,IF($A78="N2O",About!$D$59,1))</f>
        <v>0</v>
      </c>
      <c r="S78" s="121">
        <f>SUMIFS('EPA Export Aggregation'!V:V,'EPA Export Aggregation'!$A:$A,$B78,'EPA Export Aggregation'!$D:$D,$A$1)*IF($A78="CH4",About!$D$58,IF($A78="N2O",About!$D$59,1))</f>
        <v>0</v>
      </c>
      <c r="T78" s="121">
        <f>SUMIFS('EPA Export Aggregation'!W:W,'EPA Export Aggregation'!$A:$A,$B78,'EPA Export Aggregation'!$D:$D,$A$1)*IF($A78="CH4",About!$D$58,IF($A78="N2O",About!$D$59,1))</f>
        <v>0</v>
      </c>
      <c r="U78" s="121">
        <f>SUMIFS('EPA Export Aggregation'!X:X,'EPA Export Aggregation'!$A:$A,$B78,'EPA Export Aggregation'!$D:$D,$A$1)*IF($A78="CH4",About!$D$58,IF($A78="N2O",About!$D$59,1))</f>
        <v>0</v>
      </c>
      <c r="V78" s="121">
        <f>SUMIFS('EPA Export Aggregation'!Y:Y,'EPA Export Aggregation'!$A:$A,$B78,'EPA Export Aggregation'!$D:$D,$A$1)*IF($A78="CH4",About!$D$58,IF($A78="N2O",About!$D$59,1))</f>
        <v>0</v>
      </c>
      <c r="W78" s="121">
        <f>SUMIFS('EPA Export Aggregation'!Z:Z,'EPA Export Aggregation'!$A:$A,$B78,'EPA Export Aggregation'!$D:$D,$A$1)*IF($A78="CH4",About!$D$58,IF($A78="N2O",About!$D$59,1))</f>
        <v>0</v>
      </c>
      <c r="X78" s="121">
        <f>SUMIFS('EPA Export Aggregation'!AA:AA,'EPA Export Aggregation'!$A:$A,$B78,'EPA Export Aggregation'!$D:$D,$A$1)*IF($A78="CH4",About!$D$58,IF($A78="N2O",About!$D$59,1))</f>
        <v>0</v>
      </c>
      <c r="Y78" s="121">
        <f>SUMIFS('EPA Export Aggregation'!AB:AB,'EPA Export Aggregation'!$A:$A,$B78,'EPA Export Aggregation'!$D:$D,$A$1)*IF($A78="CH4",About!$D$58,IF($A78="N2O",About!$D$59,1))</f>
        <v>0</v>
      </c>
      <c r="Z78" s="121">
        <f>SUMIFS('EPA Export Aggregation'!AC:AC,'EPA Export Aggregation'!$A:$A,$B78,'EPA Export Aggregation'!$D:$D,$A$1)*IF($A78="CH4",About!$D$58,IF($A78="N2O",About!$D$59,1))</f>
        <v>0</v>
      </c>
      <c r="AA78" s="121">
        <f>SUMIFS('EPA Export Aggregation'!AD:AD,'EPA Export Aggregation'!$A:$A,$B78,'EPA Export Aggregation'!$D:$D,$A$1)*IF($A78="CH4",About!$D$58,IF($A78="N2O",About!$D$59,1))</f>
        <v>0</v>
      </c>
      <c r="AB78" s="121">
        <f>SUMIFS('EPA Export Aggregation'!AE:AE,'EPA Export Aggregation'!$A:$A,$B78,'EPA Export Aggregation'!$D:$D,$A$1)*IF($A78="CH4",About!$D$58,IF($A78="N2O",About!$D$59,1))</f>
        <v>0</v>
      </c>
      <c r="AC78" s="121">
        <f>SUMIFS('EPA Export Aggregation'!AF:AF,'EPA Export Aggregation'!$A:$A,$B78,'EPA Export Aggregation'!$D:$D,$A$1)*IF($A78="CH4",About!$D$58,IF($A78="N2O",About!$D$59,1))</f>
        <v>0</v>
      </c>
      <c r="AD78" s="121">
        <f>SUMIFS('EPA Export Aggregation'!AG:AG,'EPA Export Aggregation'!$A:$A,$B78,'EPA Export Aggregation'!$D:$D,$A$1)*IF($A78="CH4",About!$D$58,IF($A78="N2O",About!$D$59,1))</f>
        <v>0</v>
      </c>
      <c r="AE78" s="121">
        <f>SUMIFS('EPA Export Aggregation'!AH:AH,'EPA Export Aggregation'!$A:$A,$B78,'EPA Export Aggregation'!$D:$D,$A$1)*IF($A78="CH4",About!$D$58,IF($A78="N2O",About!$D$59,1))</f>
        <v>0</v>
      </c>
      <c r="AF78" s="121">
        <f>SUMIFS('EPA Export Aggregation'!AI:AI,'EPA Export Aggregation'!$A:$A,$B78,'EPA Export Aggregation'!$D:$D,$A$1)*IF($A78="CH4",About!$D$58,IF($A78="N2O",About!$D$59,1))</f>
        <v>0</v>
      </c>
      <c r="AG78" s="121">
        <f>SUMIFS('EPA Export Aggregation'!AJ:AJ,'EPA Export Aggregation'!$A:$A,$B78,'EPA Export Aggregation'!$D:$D,$A$1)*IF($A78="CH4",About!$D$58,IF($A78="N2O",About!$D$59,1))</f>
        <v>0</v>
      </c>
      <c r="AH78" s="121">
        <f>SUMIFS('EPA Export Aggregation'!AK:AK,'EPA Export Aggregation'!$A:$A,$B78,'EPA Export Aggregation'!$D:$D,$A$1)*IF($A78="CH4",About!$D$58,IF($A78="N2O",About!$D$59,1))</f>
        <v>0</v>
      </c>
    </row>
    <row r="79" spans="1:34" x14ac:dyDescent="0.25">
      <c r="A79" s="119" t="s">
        <v>2066</v>
      </c>
      <c r="B79" s="120" t="s">
        <v>2072</v>
      </c>
      <c r="C79" s="121">
        <f>SUMIFS('EPA Export Aggregation'!F:F,'EPA Export Aggregation'!$A:$A,$B79,'EPA Export Aggregation'!$D:$D,$A$1)*IF($A79="CH4",About!$D$58,IF($A79="N2O",About!$D$59,1))</f>
        <v>0</v>
      </c>
      <c r="D79" s="121">
        <f>SUMIFS('EPA Export Aggregation'!G:G,'EPA Export Aggregation'!$A:$A,$B79,'EPA Export Aggregation'!$D:$D,$A$1)*IF($A79="CH4",About!$D$58,IF($A79="N2O",About!$D$59,1))</f>
        <v>0</v>
      </c>
      <c r="E79" s="121">
        <f>SUMIFS('EPA Export Aggregation'!H:H,'EPA Export Aggregation'!$A:$A,$B79,'EPA Export Aggregation'!$D:$D,$A$1)*IF($A79="CH4",About!$D$58,IF($A79="N2O",About!$D$59,1))</f>
        <v>0</v>
      </c>
      <c r="F79" s="121">
        <f>SUMIFS('EPA Export Aggregation'!I:I,'EPA Export Aggregation'!$A:$A,$B79,'EPA Export Aggregation'!$D:$D,$A$1)*IF($A79="CH4",About!$D$58,IF($A79="N2O",About!$D$59,1))</f>
        <v>0</v>
      </c>
      <c r="G79" s="121">
        <f>SUMIFS('EPA Export Aggregation'!J:J,'EPA Export Aggregation'!$A:$A,$B79,'EPA Export Aggregation'!$D:$D,$A$1)*IF($A79="CH4",About!$D$58,IF($A79="N2O",About!$D$59,1))</f>
        <v>0</v>
      </c>
      <c r="H79" s="121">
        <f>SUMIFS('EPA Export Aggregation'!K:K,'EPA Export Aggregation'!$A:$A,$B79,'EPA Export Aggregation'!$D:$D,$A$1)*IF($A79="CH4",About!$D$58,IF($A79="N2O",About!$D$59,1))</f>
        <v>0</v>
      </c>
      <c r="I79" s="121">
        <f>SUMIFS('EPA Export Aggregation'!L:L,'EPA Export Aggregation'!$A:$A,$B79,'EPA Export Aggregation'!$D:$D,$A$1)*IF($A79="CH4",About!$D$58,IF($A79="N2O",About!$D$59,1))</f>
        <v>0</v>
      </c>
      <c r="J79" s="121">
        <f>SUMIFS('EPA Export Aggregation'!M:M,'EPA Export Aggregation'!$A:$A,$B79,'EPA Export Aggregation'!$D:$D,$A$1)*IF($A79="CH4",About!$D$58,IF($A79="N2O",About!$D$59,1))</f>
        <v>0</v>
      </c>
      <c r="K79" s="121">
        <f>SUMIFS('EPA Export Aggregation'!N:N,'EPA Export Aggregation'!$A:$A,$B79,'EPA Export Aggregation'!$D:$D,$A$1)*IF($A79="CH4",About!$D$58,IF($A79="N2O",About!$D$59,1))</f>
        <v>0</v>
      </c>
      <c r="L79" s="121">
        <f>SUMIFS('EPA Export Aggregation'!O:O,'EPA Export Aggregation'!$A:$A,$B79,'EPA Export Aggregation'!$D:$D,$A$1)*IF($A79="CH4",About!$D$58,IF($A79="N2O",About!$D$59,1))</f>
        <v>0</v>
      </c>
      <c r="M79" s="121">
        <f>SUMIFS('EPA Export Aggregation'!P:P,'EPA Export Aggregation'!$A:$A,$B79,'EPA Export Aggregation'!$D:$D,$A$1)*IF($A79="CH4",About!$D$58,IF($A79="N2O",About!$D$59,1))</f>
        <v>0</v>
      </c>
      <c r="N79" s="121">
        <f>SUMIFS('EPA Export Aggregation'!Q:Q,'EPA Export Aggregation'!$A:$A,$B79,'EPA Export Aggregation'!$D:$D,$A$1)*IF($A79="CH4",About!$D$58,IF($A79="N2O",About!$D$59,1))</f>
        <v>0</v>
      </c>
      <c r="O79" s="121">
        <f>SUMIFS('EPA Export Aggregation'!R:R,'EPA Export Aggregation'!$A:$A,$B79,'EPA Export Aggregation'!$D:$D,$A$1)*IF($A79="CH4",About!$D$58,IF($A79="N2O",About!$D$59,1))</f>
        <v>0</v>
      </c>
      <c r="P79" s="121">
        <f>SUMIFS('EPA Export Aggregation'!S:S,'EPA Export Aggregation'!$A:$A,$B79,'EPA Export Aggregation'!$D:$D,$A$1)*IF($A79="CH4",About!$D$58,IF($A79="N2O",About!$D$59,1))</f>
        <v>0</v>
      </c>
      <c r="Q79" s="121">
        <f>SUMIFS('EPA Export Aggregation'!T:T,'EPA Export Aggregation'!$A:$A,$B79,'EPA Export Aggregation'!$D:$D,$A$1)*IF($A79="CH4",About!$D$58,IF($A79="N2O",About!$D$59,1))</f>
        <v>0</v>
      </c>
      <c r="R79" s="121">
        <f>SUMIFS('EPA Export Aggregation'!U:U,'EPA Export Aggregation'!$A:$A,$B79,'EPA Export Aggregation'!$D:$D,$A$1)*IF($A79="CH4",About!$D$58,IF($A79="N2O",About!$D$59,1))</f>
        <v>0</v>
      </c>
      <c r="S79" s="121">
        <f>SUMIFS('EPA Export Aggregation'!V:V,'EPA Export Aggregation'!$A:$A,$B79,'EPA Export Aggregation'!$D:$D,$A$1)*IF($A79="CH4",About!$D$58,IF($A79="N2O",About!$D$59,1))</f>
        <v>0</v>
      </c>
      <c r="T79" s="121">
        <f>SUMIFS('EPA Export Aggregation'!W:W,'EPA Export Aggregation'!$A:$A,$B79,'EPA Export Aggregation'!$D:$D,$A$1)*IF($A79="CH4",About!$D$58,IF($A79="N2O",About!$D$59,1))</f>
        <v>0</v>
      </c>
      <c r="U79" s="121">
        <f>SUMIFS('EPA Export Aggregation'!X:X,'EPA Export Aggregation'!$A:$A,$B79,'EPA Export Aggregation'!$D:$D,$A$1)*IF($A79="CH4",About!$D$58,IF($A79="N2O",About!$D$59,1))</f>
        <v>0</v>
      </c>
      <c r="V79" s="121">
        <f>SUMIFS('EPA Export Aggregation'!Y:Y,'EPA Export Aggregation'!$A:$A,$B79,'EPA Export Aggregation'!$D:$D,$A$1)*IF($A79="CH4",About!$D$58,IF($A79="N2O",About!$D$59,1))</f>
        <v>0</v>
      </c>
      <c r="W79" s="121">
        <f>SUMIFS('EPA Export Aggregation'!Z:Z,'EPA Export Aggregation'!$A:$A,$B79,'EPA Export Aggregation'!$D:$D,$A$1)*IF($A79="CH4",About!$D$58,IF($A79="N2O",About!$D$59,1))</f>
        <v>0</v>
      </c>
      <c r="X79" s="121">
        <f>SUMIFS('EPA Export Aggregation'!AA:AA,'EPA Export Aggregation'!$A:$A,$B79,'EPA Export Aggregation'!$D:$D,$A$1)*IF($A79="CH4",About!$D$58,IF($A79="N2O",About!$D$59,1))</f>
        <v>0</v>
      </c>
      <c r="Y79" s="121">
        <f>SUMIFS('EPA Export Aggregation'!AB:AB,'EPA Export Aggregation'!$A:$A,$B79,'EPA Export Aggregation'!$D:$D,$A$1)*IF($A79="CH4",About!$D$58,IF($A79="N2O",About!$D$59,1))</f>
        <v>0</v>
      </c>
      <c r="Z79" s="121">
        <f>SUMIFS('EPA Export Aggregation'!AC:AC,'EPA Export Aggregation'!$A:$A,$B79,'EPA Export Aggregation'!$D:$D,$A$1)*IF($A79="CH4",About!$D$58,IF($A79="N2O",About!$D$59,1))</f>
        <v>0</v>
      </c>
      <c r="AA79" s="121">
        <f>SUMIFS('EPA Export Aggregation'!AD:AD,'EPA Export Aggregation'!$A:$A,$B79,'EPA Export Aggregation'!$D:$D,$A$1)*IF($A79="CH4",About!$D$58,IF($A79="N2O",About!$D$59,1))</f>
        <v>0</v>
      </c>
      <c r="AB79" s="121">
        <f>SUMIFS('EPA Export Aggregation'!AE:AE,'EPA Export Aggregation'!$A:$A,$B79,'EPA Export Aggregation'!$D:$D,$A$1)*IF($A79="CH4",About!$D$58,IF($A79="N2O",About!$D$59,1))</f>
        <v>0</v>
      </c>
      <c r="AC79" s="121">
        <f>SUMIFS('EPA Export Aggregation'!AF:AF,'EPA Export Aggregation'!$A:$A,$B79,'EPA Export Aggregation'!$D:$D,$A$1)*IF($A79="CH4",About!$D$58,IF($A79="N2O",About!$D$59,1))</f>
        <v>0</v>
      </c>
      <c r="AD79" s="121">
        <f>SUMIFS('EPA Export Aggregation'!AG:AG,'EPA Export Aggregation'!$A:$A,$B79,'EPA Export Aggregation'!$D:$D,$A$1)*IF($A79="CH4",About!$D$58,IF($A79="N2O",About!$D$59,1))</f>
        <v>0</v>
      </c>
      <c r="AE79" s="121">
        <f>SUMIFS('EPA Export Aggregation'!AH:AH,'EPA Export Aggregation'!$A:$A,$B79,'EPA Export Aggregation'!$D:$D,$A$1)*IF($A79="CH4",About!$D$58,IF($A79="N2O",About!$D$59,1))</f>
        <v>0</v>
      </c>
      <c r="AF79" s="121">
        <f>SUMIFS('EPA Export Aggregation'!AI:AI,'EPA Export Aggregation'!$A:$A,$B79,'EPA Export Aggregation'!$D:$D,$A$1)*IF($A79="CH4",About!$D$58,IF($A79="N2O",About!$D$59,1))</f>
        <v>0</v>
      </c>
      <c r="AG79" s="121">
        <f>SUMIFS('EPA Export Aggregation'!AJ:AJ,'EPA Export Aggregation'!$A:$A,$B79,'EPA Export Aggregation'!$D:$D,$A$1)*IF($A79="CH4",About!$D$58,IF($A79="N2O",About!$D$59,1))</f>
        <v>0</v>
      </c>
      <c r="AH79" s="121">
        <f>SUMIFS('EPA Export Aggregation'!AK:AK,'EPA Export Aggregation'!$A:$A,$B79,'EPA Export Aggregation'!$D:$D,$A$1)*IF($A79="CH4",About!$D$58,IF($A79="N2O",About!$D$59,1))</f>
        <v>0</v>
      </c>
    </row>
    <row r="80" spans="1:34" x14ac:dyDescent="0.25">
      <c r="A80" s="119" t="s">
        <v>2066</v>
      </c>
      <c r="B80" s="120" t="s">
        <v>2073</v>
      </c>
      <c r="C80" s="121">
        <f>SUMIFS('EPA Export Aggregation'!F:F,'EPA Export Aggregation'!$A:$A,$B80,'EPA Export Aggregation'!$D:$D,$A$1)*IF($A80="CH4",About!$D$58,IF($A80="N2O",About!$D$59,1))</f>
        <v>0</v>
      </c>
      <c r="D80" s="121">
        <f>SUMIFS('EPA Export Aggregation'!G:G,'EPA Export Aggregation'!$A:$A,$B80,'EPA Export Aggregation'!$D:$D,$A$1)*IF($A80="CH4",About!$D$58,IF($A80="N2O",About!$D$59,1))</f>
        <v>0</v>
      </c>
      <c r="E80" s="121">
        <f>SUMIFS('EPA Export Aggregation'!H:H,'EPA Export Aggregation'!$A:$A,$B80,'EPA Export Aggregation'!$D:$D,$A$1)*IF($A80="CH4",About!$D$58,IF($A80="N2O",About!$D$59,1))</f>
        <v>0</v>
      </c>
      <c r="F80" s="121">
        <f>SUMIFS('EPA Export Aggregation'!I:I,'EPA Export Aggregation'!$A:$A,$B80,'EPA Export Aggregation'!$D:$D,$A$1)*IF($A80="CH4",About!$D$58,IF($A80="N2O",About!$D$59,1))</f>
        <v>0</v>
      </c>
      <c r="G80" s="121">
        <f>SUMIFS('EPA Export Aggregation'!J:J,'EPA Export Aggregation'!$A:$A,$B80,'EPA Export Aggregation'!$D:$D,$A$1)*IF($A80="CH4",About!$D$58,IF($A80="N2O",About!$D$59,1))</f>
        <v>0</v>
      </c>
      <c r="H80" s="121">
        <f>SUMIFS('EPA Export Aggregation'!K:K,'EPA Export Aggregation'!$A:$A,$B80,'EPA Export Aggregation'!$D:$D,$A$1)*IF($A80="CH4",About!$D$58,IF($A80="N2O",About!$D$59,1))</f>
        <v>0</v>
      </c>
      <c r="I80" s="121">
        <f>SUMIFS('EPA Export Aggregation'!L:L,'EPA Export Aggregation'!$A:$A,$B80,'EPA Export Aggregation'!$D:$D,$A$1)*IF($A80="CH4",About!$D$58,IF($A80="N2O",About!$D$59,1))</f>
        <v>0</v>
      </c>
      <c r="J80" s="121">
        <f>SUMIFS('EPA Export Aggregation'!M:M,'EPA Export Aggregation'!$A:$A,$B80,'EPA Export Aggregation'!$D:$D,$A$1)*IF($A80="CH4",About!$D$58,IF($A80="N2O",About!$D$59,1))</f>
        <v>0</v>
      </c>
      <c r="K80" s="121">
        <f>SUMIFS('EPA Export Aggregation'!N:N,'EPA Export Aggregation'!$A:$A,$B80,'EPA Export Aggregation'!$D:$D,$A$1)*IF($A80="CH4",About!$D$58,IF($A80="N2O",About!$D$59,1))</f>
        <v>0</v>
      </c>
      <c r="L80" s="121">
        <f>SUMIFS('EPA Export Aggregation'!O:O,'EPA Export Aggregation'!$A:$A,$B80,'EPA Export Aggregation'!$D:$D,$A$1)*IF($A80="CH4",About!$D$58,IF($A80="N2O",About!$D$59,1))</f>
        <v>0</v>
      </c>
      <c r="M80" s="121">
        <f>SUMIFS('EPA Export Aggregation'!P:P,'EPA Export Aggregation'!$A:$A,$B80,'EPA Export Aggregation'!$D:$D,$A$1)*IF($A80="CH4",About!$D$58,IF($A80="N2O",About!$D$59,1))</f>
        <v>0</v>
      </c>
      <c r="N80" s="121">
        <f>SUMIFS('EPA Export Aggregation'!Q:Q,'EPA Export Aggregation'!$A:$A,$B80,'EPA Export Aggregation'!$D:$D,$A$1)*IF($A80="CH4",About!$D$58,IF($A80="N2O",About!$D$59,1))</f>
        <v>0</v>
      </c>
      <c r="O80" s="121">
        <f>SUMIFS('EPA Export Aggregation'!R:R,'EPA Export Aggregation'!$A:$A,$B80,'EPA Export Aggregation'!$D:$D,$A$1)*IF($A80="CH4",About!$D$58,IF($A80="N2O",About!$D$59,1))</f>
        <v>0</v>
      </c>
      <c r="P80" s="121">
        <f>SUMIFS('EPA Export Aggregation'!S:S,'EPA Export Aggregation'!$A:$A,$B80,'EPA Export Aggregation'!$D:$D,$A$1)*IF($A80="CH4",About!$D$58,IF($A80="N2O",About!$D$59,1))</f>
        <v>0</v>
      </c>
      <c r="Q80" s="121">
        <f>SUMIFS('EPA Export Aggregation'!T:T,'EPA Export Aggregation'!$A:$A,$B80,'EPA Export Aggregation'!$D:$D,$A$1)*IF($A80="CH4",About!$D$58,IF($A80="N2O",About!$D$59,1))</f>
        <v>0</v>
      </c>
      <c r="R80" s="121">
        <f>SUMIFS('EPA Export Aggregation'!U:U,'EPA Export Aggregation'!$A:$A,$B80,'EPA Export Aggregation'!$D:$D,$A$1)*IF($A80="CH4",About!$D$58,IF($A80="N2O",About!$D$59,1))</f>
        <v>0</v>
      </c>
      <c r="S80" s="121">
        <f>SUMIFS('EPA Export Aggregation'!V:V,'EPA Export Aggregation'!$A:$A,$B80,'EPA Export Aggregation'!$D:$D,$A$1)*IF($A80="CH4",About!$D$58,IF($A80="N2O",About!$D$59,1))</f>
        <v>0</v>
      </c>
      <c r="T80" s="121">
        <f>SUMIFS('EPA Export Aggregation'!W:W,'EPA Export Aggregation'!$A:$A,$B80,'EPA Export Aggregation'!$D:$D,$A$1)*IF($A80="CH4",About!$D$58,IF($A80="N2O",About!$D$59,1))</f>
        <v>0</v>
      </c>
      <c r="U80" s="121">
        <f>SUMIFS('EPA Export Aggregation'!X:X,'EPA Export Aggregation'!$A:$A,$B80,'EPA Export Aggregation'!$D:$D,$A$1)*IF($A80="CH4",About!$D$58,IF($A80="N2O",About!$D$59,1))</f>
        <v>0</v>
      </c>
      <c r="V80" s="121">
        <f>SUMIFS('EPA Export Aggregation'!Y:Y,'EPA Export Aggregation'!$A:$A,$B80,'EPA Export Aggregation'!$D:$D,$A$1)*IF($A80="CH4",About!$D$58,IF($A80="N2O",About!$D$59,1))</f>
        <v>0</v>
      </c>
      <c r="W80" s="121">
        <f>SUMIFS('EPA Export Aggregation'!Z:Z,'EPA Export Aggregation'!$A:$A,$B80,'EPA Export Aggregation'!$D:$D,$A$1)*IF($A80="CH4",About!$D$58,IF($A80="N2O",About!$D$59,1))</f>
        <v>0</v>
      </c>
      <c r="X80" s="121">
        <f>SUMIFS('EPA Export Aggregation'!AA:AA,'EPA Export Aggregation'!$A:$A,$B80,'EPA Export Aggregation'!$D:$D,$A$1)*IF($A80="CH4",About!$D$58,IF($A80="N2O",About!$D$59,1))</f>
        <v>0</v>
      </c>
      <c r="Y80" s="121">
        <f>SUMIFS('EPA Export Aggregation'!AB:AB,'EPA Export Aggregation'!$A:$A,$B80,'EPA Export Aggregation'!$D:$D,$A$1)*IF($A80="CH4",About!$D$58,IF($A80="N2O",About!$D$59,1))</f>
        <v>0</v>
      </c>
      <c r="Z80" s="121">
        <f>SUMIFS('EPA Export Aggregation'!AC:AC,'EPA Export Aggregation'!$A:$A,$B80,'EPA Export Aggregation'!$D:$D,$A$1)*IF($A80="CH4",About!$D$58,IF($A80="N2O",About!$D$59,1))</f>
        <v>0</v>
      </c>
      <c r="AA80" s="121">
        <f>SUMIFS('EPA Export Aggregation'!AD:AD,'EPA Export Aggregation'!$A:$A,$B80,'EPA Export Aggregation'!$D:$D,$A$1)*IF($A80="CH4",About!$D$58,IF($A80="N2O",About!$D$59,1))</f>
        <v>0</v>
      </c>
      <c r="AB80" s="121">
        <f>SUMIFS('EPA Export Aggregation'!AE:AE,'EPA Export Aggregation'!$A:$A,$B80,'EPA Export Aggregation'!$D:$D,$A$1)*IF($A80="CH4",About!$D$58,IF($A80="N2O",About!$D$59,1))</f>
        <v>0</v>
      </c>
      <c r="AC80" s="121">
        <f>SUMIFS('EPA Export Aggregation'!AF:AF,'EPA Export Aggregation'!$A:$A,$B80,'EPA Export Aggregation'!$D:$D,$A$1)*IF($A80="CH4",About!$D$58,IF($A80="N2O",About!$D$59,1))</f>
        <v>0</v>
      </c>
      <c r="AD80" s="121">
        <f>SUMIFS('EPA Export Aggregation'!AG:AG,'EPA Export Aggregation'!$A:$A,$B80,'EPA Export Aggregation'!$D:$D,$A$1)*IF($A80="CH4",About!$D$58,IF($A80="N2O",About!$D$59,1))</f>
        <v>0</v>
      </c>
      <c r="AE80" s="121">
        <f>SUMIFS('EPA Export Aggregation'!AH:AH,'EPA Export Aggregation'!$A:$A,$B80,'EPA Export Aggregation'!$D:$D,$A$1)*IF($A80="CH4",About!$D$58,IF($A80="N2O",About!$D$59,1))</f>
        <v>0</v>
      </c>
      <c r="AF80" s="121">
        <f>SUMIFS('EPA Export Aggregation'!AI:AI,'EPA Export Aggregation'!$A:$A,$B80,'EPA Export Aggregation'!$D:$D,$A$1)*IF($A80="CH4",About!$D$58,IF($A80="N2O",About!$D$59,1))</f>
        <v>0</v>
      </c>
      <c r="AG80" s="121">
        <f>SUMIFS('EPA Export Aggregation'!AJ:AJ,'EPA Export Aggregation'!$A:$A,$B80,'EPA Export Aggregation'!$D:$D,$A$1)*IF($A80="CH4",About!$D$58,IF($A80="N2O",About!$D$59,1))</f>
        <v>0</v>
      </c>
      <c r="AH80" s="121">
        <f>SUMIFS('EPA Export Aggregation'!AK:AK,'EPA Export Aggregation'!$A:$A,$B80,'EPA Export Aggregation'!$D:$D,$A$1)*IF($A80="CH4",About!$D$58,IF($A80="N2O",About!$D$59,1))</f>
        <v>0</v>
      </c>
    </row>
    <row r="81" spans="1:34" x14ac:dyDescent="0.25">
      <c r="A81" s="119" t="s">
        <v>2066</v>
      </c>
      <c r="B81" s="120" t="s">
        <v>2074</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25">
      <c r="A82" s="119" t="s">
        <v>2066</v>
      </c>
      <c r="B82" s="120" t="s">
        <v>2075</v>
      </c>
      <c r="C82" s="121">
        <f>SUMIFS('EPA Export Aggregation'!F:F,'EPA Export Aggregation'!$A:$A,$B82,'EPA Export Aggregation'!$D:$D,$A$1)*IF($A82="CH4",About!$D$58,IF($A82="N2O",About!$D$59,1))</f>
        <v>0</v>
      </c>
      <c r="D82" s="121">
        <f>SUMIFS('EPA Export Aggregation'!G:G,'EPA Export Aggregation'!$A:$A,$B82,'EPA Export Aggregation'!$D:$D,$A$1)*IF($A82="CH4",About!$D$58,IF($A82="N2O",About!$D$59,1))</f>
        <v>0</v>
      </c>
      <c r="E82" s="121">
        <f>SUMIFS('EPA Export Aggregation'!H:H,'EPA Export Aggregation'!$A:$A,$B82,'EPA Export Aggregation'!$D:$D,$A$1)*IF($A82="CH4",About!$D$58,IF($A82="N2O",About!$D$59,1))</f>
        <v>0</v>
      </c>
      <c r="F82" s="121">
        <f>SUMIFS('EPA Export Aggregation'!I:I,'EPA Export Aggregation'!$A:$A,$B82,'EPA Export Aggregation'!$D:$D,$A$1)*IF($A82="CH4",About!$D$58,IF($A82="N2O",About!$D$59,1))</f>
        <v>0</v>
      </c>
      <c r="G82" s="121">
        <f>SUMIFS('EPA Export Aggregation'!J:J,'EPA Export Aggregation'!$A:$A,$B82,'EPA Export Aggregation'!$D:$D,$A$1)*IF($A82="CH4",About!$D$58,IF($A82="N2O",About!$D$59,1))</f>
        <v>0</v>
      </c>
      <c r="H82" s="121">
        <f>SUMIFS('EPA Export Aggregation'!K:K,'EPA Export Aggregation'!$A:$A,$B82,'EPA Export Aggregation'!$D:$D,$A$1)*IF($A82="CH4",About!$D$58,IF($A82="N2O",About!$D$59,1))</f>
        <v>0</v>
      </c>
      <c r="I82" s="121">
        <f>SUMIFS('EPA Export Aggregation'!L:L,'EPA Export Aggregation'!$A:$A,$B82,'EPA Export Aggregation'!$D:$D,$A$1)*IF($A82="CH4",About!$D$58,IF($A82="N2O",About!$D$59,1))</f>
        <v>0</v>
      </c>
      <c r="J82" s="121">
        <f>SUMIFS('EPA Export Aggregation'!M:M,'EPA Export Aggregation'!$A:$A,$B82,'EPA Export Aggregation'!$D:$D,$A$1)*IF($A82="CH4",About!$D$58,IF($A82="N2O",About!$D$59,1))</f>
        <v>0</v>
      </c>
      <c r="K82" s="121">
        <f>SUMIFS('EPA Export Aggregation'!N:N,'EPA Export Aggregation'!$A:$A,$B82,'EPA Export Aggregation'!$D:$D,$A$1)*IF($A82="CH4",About!$D$58,IF($A82="N2O",About!$D$59,1))</f>
        <v>0</v>
      </c>
      <c r="L82" s="121">
        <f>SUMIFS('EPA Export Aggregation'!O:O,'EPA Export Aggregation'!$A:$A,$B82,'EPA Export Aggregation'!$D:$D,$A$1)*IF($A82="CH4",About!$D$58,IF($A82="N2O",About!$D$59,1))</f>
        <v>0</v>
      </c>
      <c r="M82" s="121">
        <f>SUMIFS('EPA Export Aggregation'!P:P,'EPA Export Aggregation'!$A:$A,$B82,'EPA Export Aggregation'!$D:$D,$A$1)*IF($A82="CH4",About!$D$58,IF($A82="N2O",About!$D$59,1))</f>
        <v>0</v>
      </c>
      <c r="N82" s="121">
        <f>SUMIFS('EPA Export Aggregation'!Q:Q,'EPA Export Aggregation'!$A:$A,$B82,'EPA Export Aggregation'!$D:$D,$A$1)*IF($A82="CH4",About!$D$58,IF($A82="N2O",About!$D$59,1))</f>
        <v>0</v>
      </c>
      <c r="O82" s="121">
        <f>SUMIFS('EPA Export Aggregation'!R:R,'EPA Export Aggregation'!$A:$A,$B82,'EPA Export Aggregation'!$D:$D,$A$1)*IF($A82="CH4",About!$D$58,IF($A82="N2O",About!$D$59,1))</f>
        <v>0</v>
      </c>
      <c r="P82" s="121">
        <f>SUMIFS('EPA Export Aggregation'!S:S,'EPA Export Aggregation'!$A:$A,$B82,'EPA Export Aggregation'!$D:$D,$A$1)*IF($A82="CH4",About!$D$58,IF($A82="N2O",About!$D$59,1))</f>
        <v>0</v>
      </c>
      <c r="Q82" s="121">
        <f>SUMIFS('EPA Export Aggregation'!T:T,'EPA Export Aggregation'!$A:$A,$B82,'EPA Export Aggregation'!$D:$D,$A$1)*IF($A82="CH4",About!$D$58,IF($A82="N2O",About!$D$59,1))</f>
        <v>0</v>
      </c>
      <c r="R82" s="121">
        <f>SUMIFS('EPA Export Aggregation'!U:U,'EPA Export Aggregation'!$A:$A,$B82,'EPA Export Aggregation'!$D:$D,$A$1)*IF($A82="CH4",About!$D$58,IF($A82="N2O",About!$D$59,1))</f>
        <v>0</v>
      </c>
      <c r="S82" s="121">
        <f>SUMIFS('EPA Export Aggregation'!V:V,'EPA Export Aggregation'!$A:$A,$B82,'EPA Export Aggregation'!$D:$D,$A$1)*IF($A82="CH4",About!$D$58,IF($A82="N2O",About!$D$59,1))</f>
        <v>0</v>
      </c>
      <c r="T82" s="121">
        <f>SUMIFS('EPA Export Aggregation'!W:W,'EPA Export Aggregation'!$A:$A,$B82,'EPA Export Aggregation'!$D:$D,$A$1)*IF($A82="CH4",About!$D$58,IF($A82="N2O",About!$D$59,1))</f>
        <v>0</v>
      </c>
      <c r="U82" s="121">
        <f>SUMIFS('EPA Export Aggregation'!X:X,'EPA Export Aggregation'!$A:$A,$B82,'EPA Export Aggregation'!$D:$D,$A$1)*IF($A82="CH4",About!$D$58,IF($A82="N2O",About!$D$59,1))</f>
        <v>0</v>
      </c>
      <c r="V82" s="121">
        <f>SUMIFS('EPA Export Aggregation'!Y:Y,'EPA Export Aggregation'!$A:$A,$B82,'EPA Export Aggregation'!$D:$D,$A$1)*IF($A82="CH4",About!$D$58,IF($A82="N2O",About!$D$59,1))</f>
        <v>0</v>
      </c>
      <c r="W82" s="121">
        <f>SUMIFS('EPA Export Aggregation'!Z:Z,'EPA Export Aggregation'!$A:$A,$B82,'EPA Export Aggregation'!$D:$D,$A$1)*IF($A82="CH4",About!$D$58,IF($A82="N2O",About!$D$59,1))</f>
        <v>0</v>
      </c>
      <c r="X82" s="121">
        <f>SUMIFS('EPA Export Aggregation'!AA:AA,'EPA Export Aggregation'!$A:$A,$B82,'EPA Export Aggregation'!$D:$D,$A$1)*IF($A82="CH4",About!$D$58,IF($A82="N2O",About!$D$59,1))</f>
        <v>0</v>
      </c>
      <c r="Y82" s="121">
        <f>SUMIFS('EPA Export Aggregation'!AB:AB,'EPA Export Aggregation'!$A:$A,$B82,'EPA Export Aggregation'!$D:$D,$A$1)*IF($A82="CH4",About!$D$58,IF($A82="N2O",About!$D$59,1))</f>
        <v>0</v>
      </c>
      <c r="Z82" s="121">
        <f>SUMIFS('EPA Export Aggregation'!AC:AC,'EPA Export Aggregation'!$A:$A,$B82,'EPA Export Aggregation'!$D:$D,$A$1)*IF($A82="CH4",About!$D$58,IF($A82="N2O",About!$D$59,1))</f>
        <v>0</v>
      </c>
      <c r="AA82" s="121">
        <f>SUMIFS('EPA Export Aggregation'!AD:AD,'EPA Export Aggregation'!$A:$A,$B82,'EPA Export Aggregation'!$D:$D,$A$1)*IF($A82="CH4",About!$D$58,IF($A82="N2O",About!$D$59,1))</f>
        <v>0</v>
      </c>
      <c r="AB82" s="121">
        <f>SUMIFS('EPA Export Aggregation'!AE:AE,'EPA Export Aggregation'!$A:$A,$B82,'EPA Export Aggregation'!$D:$D,$A$1)*IF($A82="CH4",About!$D$58,IF($A82="N2O",About!$D$59,1))</f>
        <v>0</v>
      </c>
      <c r="AC82" s="121">
        <f>SUMIFS('EPA Export Aggregation'!AF:AF,'EPA Export Aggregation'!$A:$A,$B82,'EPA Export Aggregation'!$D:$D,$A$1)*IF($A82="CH4",About!$D$58,IF($A82="N2O",About!$D$59,1))</f>
        <v>0</v>
      </c>
      <c r="AD82" s="121">
        <f>SUMIFS('EPA Export Aggregation'!AG:AG,'EPA Export Aggregation'!$A:$A,$B82,'EPA Export Aggregation'!$D:$D,$A$1)*IF($A82="CH4",About!$D$58,IF($A82="N2O",About!$D$59,1))</f>
        <v>0</v>
      </c>
      <c r="AE82" s="121">
        <f>SUMIFS('EPA Export Aggregation'!AH:AH,'EPA Export Aggregation'!$A:$A,$B82,'EPA Export Aggregation'!$D:$D,$A$1)*IF($A82="CH4",About!$D$58,IF($A82="N2O",About!$D$59,1))</f>
        <v>0</v>
      </c>
      <c r="AF82" s="121">
        <f>SUMIFS('EPA Export Aggregation'!AI:AI,'EPA Export Aggregation'!$A:$A,$B82,'EPA Export Aggregation'!$D:$D,$A$1)*IF($A82="CH4",About!$D$58,IF($A82="N2O",About!$D$59,1))</f>
        <v>0</v>
      </c>
      <c r="AG82" s="121">
        <f>SUMIFS('EPA Export Aggregation'!AJ:AJ,'EPA Export Aggregation'!$A:$A,$B82,'EPA Export Aggregation'!$D:$D,$A$1)*IF($A82="CH4",About!$D$58,IF($A82="N2O",About!$D$59,1))</f>
        <v>0</v>
      </c>
      <c r="AH82" s="121">
        <f>SUMIFS('EPA Export Aggregation'!AK:AK,'EPA Export Aggregation'!$A:$A,$B82,'EPA Export Aggregation'!$D:$D,$A$1)*IF($A82="CH4",About!$D$58,IF($A82="N2O",About!$D$59,1))</f>
        <v>0</v>
      </c>
    </row>
    <row r="83" spans="1:34" x14ac:dyDescent="0.25">
      <c r="A83" s="119" t="s">
        <v>2066</v>
      </c>
      <c r="B83" s="120" t="s">
        <v>2076</v>
      </c>
      <c r="C83" s="121">
        <f>SUMIFS('EPA Export Aggregation'!F:F,'EPA Export Aggregation'!$A:$A,$B83,'EPA Export Aggregation'!$D:$D,$A$1)*IF($A83="CH4",About!$D$58,IF($A83="N2O",About!$D$59,1))</f>
        <v>0</v>
      </c>
      <c r="D83" s="121">
        <f>SUMIFS('EPA Export Aggregation'!G:G,'EPA Export Aggregation'!$A:$A,$B83,'EPA Export Aggregation'!$D:$D,$A$1)*IF($A83="CH4",About!$D$58,IF($A83="N2O",About!$D$59,1))</f>
        <v>0</v>
      </c>
      <c r="E83" s="121">
        <f>SUMIFS('EPA Export Aggregation'!H:H,'EPA Export Aggregation'!$A:$A,$B83,'EPA Export Aggregation'!$D:$D,$A$1)*IF($A83="CH4",About!$D$58,IF($A83="N2O",About!$D$59,1))</f>
        <v>0</v>
      </c>
      <c r="F83" s="121">
        <f>SUMIFS('EPA Export Aggregation'!I:I,'EPA Export Aggregation'!$A:$A,$B83,'EPA Export Aggregation'!$D:$D,$A$1)*IF($A83="CH4",About!$D$58,IF($A83="N2O",About!$D$59,1))</f>
        <v>0</v>
      </c>
      <c r="G83" s="121">
        <f>SUMIFS('EPA Export Aggregation'!J:J,'EPA Export Aggregation'!$A:$A,$B83,'EPA Export Aggregation'!$D:$D,$A$1)*IF($A83="CH4",About!$D$58,IF($A83="N2O",About!$D$59,1))</f>
        <v>0</v>
      </c>
      <c r="H83" s="121">
        <f>SUMIFS('EPA Export Aggregation'!K:K,'EPA Export Aggregation'!$A:$A,$B83,'EPA Export Aggregation'!$D:$D,$A$1)*IF($A83="CH4",About!$D$58,IF($A83="N2O",About!$D$59,1))</f>
        <v>0</v>
      </c>
      <c r="I83" s="121">
        <f>SUMIFS('EPA Export Aggregation'!L:L,'EPA Export Aggregation'!$A:$A,$B83,'EPA Export Aggregation'!$D:$D,$A$1)*IF($A83="CH4",About!$D$58,IF($A83="N2O",About!$D$59,1))</f>
        <v>0</v>
      </c>
      <c r="J83" s="121">
        <f>SUMIFS('EPA Export Aggregation'!M:M,'EPA Export Aggregation'!$A:$A,$B83,'EPA Export Aggregation'!$D:$D,$A$1)*IF($A83="CH4",About!$D$58,IF($A83="N2O",About!$D$59,1))</f>
        <v>0</v>
      </c>
      <c r="K83" s="121">
        <f>SUMIFS('EPA Export Aggregation'!N:N,'EPA Export Aggregation'!$A:$A,$B83,'EPA Export Aggregation'!$D:$D,$A$1)*IF($A83="CH4",About!$D$58,IF($A83="N2O",About!$D$59,1))</f>
        <v>0</v>
      </c>
      <c r="L83" s="121">
        <f>SUMIFS('EPA Export Aggregation'!O:O,'EPA Export Aggregation'!$A:$A,$B83,'EPA Export Aggregation'!$D:$D,$A$1)*IF($A83="CH4",About!$D$58,IF($A83="N2O",About!$D$59,1))</f>
        <v>0</v>
      </c>
      <c r="M83" s="121">
        <f>SUMIFS('EPA Export Aggregation'!P:P,'EPA Export Aggregation'!$A:$A,$B83,'EPA Export Aggregation'!$D:$D,$A$1)*IF($A83="CH4",About!$D$58,IF($A83="N2O",About!$D$59,1))</f>
        <v>0</v>
      </c>
      <c r="N83" s="121">
        <f>SUMIFS('EPA Export Aggregation'!Q:Q,'EPA Export Aggregation'!$A:$A,$B83,'EPA Export Aggregation'!$D:$D,$A$1)*IF($A83="CH4",About!$D$58,IF($A83="N2O",About!$D$59,1))</f>
        <v>0</v>
      </c>
      <c r="O83" s="121">
        <f>SUMIFS('EPA Export Aggregation'!R:R,'EPA Export Aggregation'!$A:$A,$B83,'EPA Export Aggregation'!$D:$D,$A$1)*IF($A83="CH4",About!$D$58,IF($A83="N2O",About!$D$59,1))</f>
        <v>0</v>
      </c>
      <c r="P83" s="121">
        <f>SUMIFS('EPA Export Aggregation'!S:S,'EPA Export Aggregation'!$A:$A,$B83,'EPA Export Aggregation'!$D:$D,$A$1)*IF($A83="CH4",About!$D$58,IF($A83="N2O",About!$D$59,1))</f>
        <v>0</v>
      </c>
      <c r="Q83" s="121">
        <f>SUMIFS('EPA Export Aggregation'!T:T,'EPA Export Aggregation'!$A:$A,$B83,'EPA Export Aggregation'!$D:$D,$A$1)*IF($A83="CH4",About!$D$58,IF($A83="N2O",About!$D$59,1))</f>
        <v>0</v>
      </c>
      <c r="R83" s="121">
        <f>SUMIFS('EPA Export Aggregation'!U:U,'EPA Export Aggregation'!$A:$A,$B83,'EPA Export Aggregation'!$D:$D,$A$1)*IF($A83="CH4",About!$D$58,IF($A83="N2O",About!$D$59,1))</f>
        <v>0</v>
      </c>
      <c r="S83" s="121">
        <f>SUMIFS('EPA Export Aggregation'!V:V,'EPA Export Aggregation'!$A:$A,$B83,'EPA Export Aggregation'!$D:$D,$A$1)*IF($A83="CH4",About!$D$58,IF($A83="N2O",About!$D$59,1))</f>
        <v>0</v>
      </c>
      <c r="T83" s="121">
        <f>SUMIFS('EPA Export Aggregation'!W:W,'EPA Export Aggregation'!$A:$A,$B83,'EPA Export Aggregation'!$D:$D,$A$1)*IF($A83="CH4",About!$D$58,IF($A83="N2O",About!$D$59,1))</f>
        <v>0</v>
      </c>
      <c r="U83" s="121">
        <f>SUMIFS('EPA Export Aggregation'!X:X,'EPA Export Aggregation'!$A:$A,$B83,'EPA Export Aggregation'!$D:$D,$A$1)*IF($A83="CH4",About!$D$58,IF($A83="N2O",About!$D$59,1))</f>
        <v>0</v>
      </c>
      <c r="V83" s="121">
        <f>SUMIFS('EPA Export Aggregation'!Y:Y,'EPA Export Aggregation'!$A:$A,$B83,'EPA Export Aggregation'!$D:$D,$A$1)*IF($A83="CH4",About!$D$58,IF($A83="N2O",About!$D$59,1))</f>
        <v>0</v>
      </c>
      <c r="W83" s="121">
        <f>SUMIFS('EPA Export Aggregation'!Z:Z,'EPA Export Aggregation'!$A:$A,$B83,'EPA Export Aggregation'!$D:$D,$A$1)*IF($A83="CH4",About!$D$58,IF($A83="N2O",About!$D$59,1))</f>
        <v>0</v>
      </c>
      <c r="X83" s="121">
        <f>SUMIFS('EPA Export Aggregation'!AA:AA,'EPA Export Aggregation'!$A:$A,$B83,'EPA Export Aggregation'!$D:$D,$A$1)*IF($A83="CH4",About!$D$58,IF($A83="N2O",About!$D$59,1))</f>
        <v>0</v>
      </c>
      <c r="Y83" s="121">
        <f>SUMIFS('EPA Export Aggregation'!AB:AB,'EPA Export Aggregation'!$A:$A,$B83,'EPA Export Aggregation'!$D:$D,$A$1)*IF($A83="CH4",About!$D$58,IF($A83="N2O",About!$D$59,1))</f>
        <v>0</v>
      </c>
      <c r="Z83" s="121">
        <f>SUMIFS('EPA Export Aggregation'!AC:AC,'EPA Export Aggregation'!$A:$A,$B83,'EPA Export Aggregation'!$D:$D,$A$1)*IF($A83="CH4",About!$D$58,IF($A83="N2O",About!$D$59,1))</f>
        <v>0</v>
      </c>
      <c r="AA83" s="121">
        <f>SUMIFS('EPA Export Aggregation'!AD:AD,'EPA Export Aggregation'!$A:$A,$B83,'EPA Export Aggregation'!$D:$D,$A$1)*IF($A83="CH4",About!$D$58,IF($A83="N2O",About!$D$59,1))</f>
        <v>0</v>
      </c>
      <c r="AB83" s="121">
        <f>SUMIFS('EPA Export Aggregation'!AE:AE,'EPA Export Aggregation'!$A:$A,$B83,'EPA Export Aggregation'!$D:$D,$A$1)*IF($A83="CH4",About!$D$58,IF($A83="N2O",About!$D$59,1))</f>
        <v>0</v>
      </c>
      <c r="AC83" s="121">
        <f>SUMIFS('EPA Export Aggregation'!AF:AF,'EPA Export Aggregation'!$A:$A,$B83,'EPA Export Aggregation'!$D:$D,$A$1)*IF($A83="CH4",About!$D$58,IF($A83="N2O",About!$D$59,1))</f>
        <v>0</v>
      </c>
      <c r="AD83" s="121">
        <f>SUMIFS('EPA Export Aggregation'!AG:AG,'EPA Export Aggregation'!$A:$A,$B83,'EPA Export Aggregation'!$D:$D,$A$1)*IF($A83="CH4",About!$D$58,IF($A83="N2O",About!$D$59,1))</f>
        <v>0</v>
      </c>
      <c r="AE83" s="121">
        <f>SUMIFS('EPA Export Aggregation'!AH:AH,'EPA Export Aggregation'!$A:$A,$B83,'EPA Export Aggregation'!$D:$D,$A$1)*IF($A83="CH4",About!$D$58,IF($A83="N2O",About!$D$59,1))</f>
        <v>0</v>
      </c>
      <c r="AF83" s="121">
        <f>SUMIFS('EPA Export Aggregation'!AI:AI,'EPA Export Aggregation'!$A:$A,$B83,'EPA Export Aggregation'!$D:$D,$A$1)*IF($A83="CH4",About!$D$58,IF($A83="N2O",About!$D$59,1))</f>
        <v>0</v>
      </c>
      <c r="AG83" s="121">
        <f>SUMIFS('EPA Export Aggregation'!AJ:AJ,'EPA Export Aggregation'!$A:$A,$B83,'EPA Export Aggregation'!$D:$D,$A$1)*IF($A83="CH4",About!$D$58,IF($A83="N2O",About!$D$59,1))</f>
        <v>0</v>
      </c>
      <c r="AH83" s="121">
        <f>SUMIFS('EPA Export Aggregation'!AK:AK,'EPA Export Aggregation'!$A:$A,$B83,'EPA Export Aggregation'!$D:$D,$A$1)*IF($A83="CH4",About!$D$58,IF($A83="N2O",About!$D$59,1))</f>
        <v>0</v>
      </c>
    </row>
    <row r="84" spans="1:34" x14ac:dyDescent="0.25">
      <c r="A84" s="119" t="s">
        <v>2066</v>
      </c>
      <c r="B84" s="120" t="s">
        <v>2077</v>
      </c>
      <c r="C84" s="121">
        <f>SUMIFS('EPA Export Aggregation'!F:F,'EPA Export Aggregation'!$A:$A,$B84,'EPA Export Aggregation'!$D:$D,$A$1)*IF($A84="CH4",About!$D$58,IF($A84="N2O",About!$D$59,1))</f>
        <v>0</v>
      </c>
      <c r="D84" s="121">
        <f>SUMIFS('EPA Export Aggregation'!G:G,'EPA Export Aggregation'!$A:$A,$B84,'EPA Export Aggregation'!$D:$D,$A$1)*IF($A84="CH4",About!$D$58,IF($A84="N2O",About!$D$59,1))</f>
        <v>0</v>
      </c>
      <c r="E84" s="121">
        <f>SUMIFS('EPA Export Aggregation'!H:H,'EPA Export Aggregation'!$A:$A,$B84,'EPA Export Aggregation'!$D:$D,$A$1)*IF($A84="CH4",About!$D$58,IF($A84="N2O",About!$D$59,1))</f>
        <v>0</v>
      </c>
      <c r="F84" s="121">
        <f>SUMIFS('EPA Export Aggregation'!I:I,'EPA Export Aggregation'!$A:$A,$B84,'EPA Export Aggregation'!$D:$D,$A$1)*IF($A84="CH4",About!$D$58,IF($A84="N2O",About!$D$59,1))</f>
        <v>0</v>
      </c>
      <c r="G84" s="121">
        <f>SUMIFS('EPA Export Aggregation'!J:J,'EPA Export Aggregation'!$A:$A,$B84,'EPA Export Aggregation'!$D:$D,$A$1)*IF($A84="CH4",About!$D$58,IF($A84="N2O",About!$D$59,1))</f>
        <v>0</v>
      </c>
      <c r="H84" s="121">
        <f>SUMIFS('EPA Export Aggregation'!K:K,'EPA Export Aggregation'!$A:$A,$B84,'EPA Export Aggregation'!$D:$D,$A$1)*IF($A84="CH4",About!$D$58,IF($A84="N2O",About!$D$59,1))</f>
        <v>0</v>
      </c>
      <c r="I84" s="121">
        <f>SUMIFS('EPA Export Aggregation'!L:L,'EPA Export Aggregation'!$A:$A,$B84,'EPA Export Aggregation'!$D:$D,$A$1)*IF($A84="CH4",About!$D$58,IF($A84="N2O",About!$D$59,1))</f>
        <v>0</v>
      </c>
      <c r="J84" s="121">
        <f>SUMIFS('EPA Export Aggregation'!M:M,'EPA Export Aggregation'!$A:$A,$B84,'EPA Export Aggregation'!$D:$D,$A$1)*IF($A84="CH4",About!$D$58,IF($A84="N2O",About!$D$59,1))</f>
        <v>0</v>
      </c>
      <c r="K84" s="121">
        <f>SUMIFS('EPA Export Aggregation'!N:N,'EPA Export Aggregation'!$A:$A,$B84,'EPA Export Aggregation'!$D:$D,$A$1)*IF($A84="CH4",About!$D$58,IF($A84="N2O",About!$D$59,1))</f>
        <v>0</v>
      </c>
      <c r="L84" s="121">
        <f>SUMIFS('EPA Export Aggregation'!O:O,'EPA Export Aggregation'!$A:$A,$B84,'EPA Export Aggregation'!$D:$D,$A$1)*IF($A84="CH4",About!$D$58,IF($A84="N2O",About!$D$59,1))</f>
        <v>0</v>
      </c>
      <c r="M84" s="121">
        <f>SUMIFS('EPA Export Aggregation'!P:P,'EPA Export Aggregation'!$A:$A,$B84,'EPA Export Aggregation'!$D:$D,$A$1)*IF($A84="CH4",About!$D$58,IF($A84="N2O",About!$D$59,1))</f>
        <v>0</v>
      </c>
      <c r="N84" s="121">
        <f>SUMIFS('EPA Export Aggregation'!Q:Q,'EPA Export Aggregation'!$A:$A,$B84,'EPA Export Aggregation'!$D:$D,$A$1)*IF($A84="CH4",About!$D$58,IF($A84="N2O",About!$D$59,1))</f>
        <v>0</v>
      </c>
      <c r="O84" s="121">
        <f>SUMIFS('EPA Export Aggregation'!R:R,'EPA Export Aggregation'!$A:$A,$B84,'EPA Export Aggregation'!$D:$D,$A$1)*IF($A84="CH4",About!$D$58,IF($A84="N2O",About!$D$59,1))</f>
        <v>0</v>
      </c>
      <c r="P84" s="121">
        <f>SUMIFS('EPA Export Aggregation'!S:S,'EPA Export Aggregation'!$A:$A,$B84,'EPA Export Aggregation'!$D:$D,$A$1)*IF($A84="CH4",About!$D$58,IF($A84="N2O",About!$D$59,1))</f>
        <v>0</v>
      </c>
      <c r="Q84" s="121">
        <f>SUMIFS('EPA Export Aggregation'!T:T,'EPA Export Aggregation'!$A:$A,$B84,'EPA Export Aggregation'!$D:$D,$A$1)*IF($A84="CH4",About!$D$58,IF($A84="N2O",About!$D$59,1))</f>
        <v>0</v>
      </c>
      <c r="R84" s="121">
        <f>SUMIFS('EPA Export Aggregation'!U:U,'EPA Export Aggregation'!$A:$A,$B84,'EPA Export Aggregation'!$D:$D,$A$1)*IF($A84="CH4",About!$D$58,IF($A84="N2O",About!$D$59,1))</f>
        <v>0</v>
      </c>
      <c r="S84" s="121">
        <f>SUMIFS('EPA Export Aggregation'!V:V,'EPA Export Aggregation'!$A:$A,$B84,'EPA Export Aggregation'!$D:$D,$A$1)*IF($A84="CH4",About!$D$58,IF($A84="N2O",About!$D$59,1))</f>
        <v>0</v>
      </c>
      <c r="T84" s="121">
        <f>SUMIFS('EPA Export Aggregation'!W:W,'EPA Export Aggregation'!$A:$A,$B84,'EPA Export Aggregation'!$D:$D,$A$1)*IF($A84="CH4",About!$D$58,IF($A84="N2O",About!$D$59,1))</f>
        <v>0</v>
      </c>
      <c r="U84" s="121">
        <f>SUMIFS('EPA Export Aggregation'!X:X,'EPA Export Aggregation'!$A:$A,$B84,'EPA Export Aggregation'!$D:$D,$A$1)*IF($A84="CH4",About!$D$58,IF($A84="N2O",About!$D$59,1))</f>
        <v>0</v>
      </c>
      <c r="V84" s="121">
        <f>SUMIFS('EPA Export Aggregation'!Y:Y,'EPA Export Aggregation'!$A:$A,$B84,'EPA Export Aggregation'!$D:$D,$A$1)*IF($A84="CH4",About!$D$58,IF($A84="N2O",About!$D$59,1))</f>
        <v>0</v>
      </c>
      <c r="W84" s="121">
        <f>SUMIFS('EPA Export Aggregation'!Z:Z,'EPA Export Aggregation'!$A:$A,$B84,'EPA Export Aggregation'!$D:$D,$A$1)*IF($A84="CH4",About!$D$58,IF($A84="N2O",About!$D$59,1))</f>
        <v>0</v>
      </c>
      <c r="X84" s="121">
        <f>SUMIFS('EPA Export Aggregation'!AA:AA,'EPA Export Aggregation'!$A:$A,$B84,'EPA Export Aggregation'!$D:$D,$A$1)*IF($A84="CH4",About!$D$58,IF($A84="N2O",About!$D$59,1))</f>
        <v>0</v>
      </c>
      <c r="Y84" s="121">
        <f>SUMIFS('EPA Export Aggregation'!AB:AB,'EPA Export Aggregation'!$A:$A,$B84,'EPA Export Aggregation'!$D:$D,$A$1)*IF($A84="CH4",About!$D$58,IF($A84="N2O",About!$D$59,1))</f>
        <v>0</v>
      </c>
      <c r="Z84" s="121">
        <f>SUMIFS('EPA Export Aggregation'!AC:AC,'EPA Export Aggregation'!$A:$A,$B84,'EPA Export Aggregation'!$D:$D,$A$1)*IF($A84="CH4",About!$D$58,IF($A84="N2O",About!$D$59,1))</f>
        <v>0</v>
      </c>
      <c r="AA84" s="121">
        <f>SUMIFS('EPA Export Aggregation'!AD:AD,'EPA Export Aggregation'!$A:$A,$B84,'EPA Export Aggregation'!$D:$D,$A$1)*IF($A84="CH4",About!$D$58,IF($A84="N2O",About!$D$59,1))</f>
        <v>0</v>
      </c>
      <c r="AB84" s="121">
        <f>SUMIFS('EPA Export Aggregation'!AE:AE,'EPA Export Aggregation'!$A:$A,$B84,'EPA Export Aggregation'!$D:$D,$A$1)*IF($A84="CH4",About!$D$58,IF($A84="N2O",About!$D$59,1))</f>
        <v>0</v>
      </c>
      <c r="AC84" s="121">
        <f>SUMIFS('EPA Export Aggregation'!AF:AF,'EPA Export Aggregation'!$A:$A,$B84,'EPA Export Aggregation'!$D:$D,$A$1)*IF($A84="CH4",About!$D$58,IF($A84="N2O",About!$D$59,1))</f>
        <v>0</v>
      </c>
      <c r="AD84" s="121">
        <f>SUMIFS('EPA Export Aggregation'!AG:AG,'EPA Export Aggregation'!$A:$A,$B84,'EPA Export Aggregation'!$D:$D,$A$1)*IF($A84="CH4",About!$D$58,IF($A84="N2O",About!$D$59,1))</f>
        <v>0</v>
      </c>
      <c r="AE84" s="121">
        <f>SUMIFS('EPA Export Aggregation'!AH:AH,'EPA Export Aggregation'!$A:$A,$B84,'EPA Export Aggregation'!$D:$D,$A$1)*IF($A84="CH4",About!$D$58,IF($A84="N2O",About!$D$59,1))</f>
        <v>0</v>
      </c>
      <c r="AF84" s="121">
        <f>SUMIFS('EPA Export Aggregation'!AI:AI,'EPA Export Aggregation'!$A:$A,$B84,'EPA Export Aggregation'!$D:$D,$A$1)*IF($A84="CH4",About!$D$58,IF($A84="N2O",About!$D$59,1))</f>
        <v>0</v>
      </c>
      <c r="AG84" s="121">
        <f>SUMIFS('EPA Export Aggregation'!AJ:AJ,'EPA Export Aggregation'!$A:$A,$B84,'EPA Export Aggregation'!$D:$D,$A$1)*IF($A84="CH4",About!$D$58,IF($A84="N2O",About!$D$59,1))</f>
        <v>0</v>
      </c>
      <c r="AH84" s="121">
        <f>SUMIFS('EPA Export Aggregation'!AK:AK,'EPA Export Aggregation'!$A:$A,$B84,'EPA Export Aggregation'!$D:$D,$A$1)*IF($A84="CH4",About!$D$58,IF($A84="N2O",About!$D$59,1))</f>
        <v>0</v>
      </c>
    </row>
    <row r="85" spans="1:34" x14ac:dyDescent="0.25">
      <c r="A85" s="119" t="s">
        <v>2066</v>
      </c>
      <c r="B85" s="120" t="s">
        <v>2078</v>
      </c>
      <c r="C85" s="121">
        <f>SUMIFS('EPA Export Aggregation'!F:F,'EPA Export Aggregation'!$A:$A,$B85,'EPA Export Aggregation'!$D:$D,$A$1)*IF($A85="CH4",About!$D$58,IF($A85="N2O",About!$D$59,1))</f>
        <v>0</v>
      </c>
      <c r="D85" s="121">
        <f>SUMIFS('EPA Export Aggregation'!G:G,'EPA Export Aggregation'!$A:$A,$B85,'EPA Export Aggregation'!$D:$D,$A$1)*IF($A85="CH4",About!$D$58,IF($A85="N2O",About!$D$59,1))</f>
        <v>0</v>
      </c>
      <c r="E85" s="121">
        <f>SUMIFS('EPA Export Aggregation'!H:H,'EPA Export Aggregation'!$A:$A,$B85,'EPA Export Aggregation'!$D:$D,$A$1)*IF($A85="CH4",About!$D$58,IF($A85="N2O",About!$D$59,1))</f>
        <v>0</v>
      </c>
      <c r="F85" s="121">
        <f>SUMIFS('EPA Export Aggregation'!I:I,'EPA Export Aggregation'!$A:$A,$B85,'EPA Export Aggregation'!$D:$D,$A$1)*IF($A85="CH4",About!$D$58,IF($A85="N2O",About!$D$59,1))</f>
        <v>0</v>
      </c>
      <c r="G85" s="121">
        <f>SUMIFS('EPA Export Aggregation'!J:J,'EPA Export Aggregation'!$A:$A,$B85,'EPA Export Aggregation'!$D:$D,$A$1)*IF($A85="CH4",About!$D$58,IF($A85="N2O",About!$D$59,1))</f>
        <v>0</v>
      </c>
      <c r="H85" s="121">
        <f>SUMIFS('EPA Export Aggregation'!K:K,'EPA Export Aggregation'!$A:$A,$B85,'EPA Export Aggregation'!$D:$D,$A$1)*IF($A85="CH4",About!$D$58,IF($A85="N2O",About!$D$59,1))</f>
        <v>0</v>
      </c>
      <c r="I85" s="121">
        <f>SUMIFS('EPA Export Aggregation'!L:L,'EPA Export Aggregation'!$A:$A,$B85,'EPA Export Aggregation'!$D:$D,$A$1)*IF($A85="CH4",About!$D$58,IF($A85="N2O",About!$D$59,1))</f>
        <v>0</v>
      </c>
      <c r="J85" s="121">
        <f>SUMIFS('EPA Export Aggregation'!M:M,'EPA Export Aggregation'!$A:$A,$B85,'EPA Export Aggregation'!$D:$D,$A$1)*IF($A85="CH4",About!$D$58,IF($A85="N2O",About!$D$59,1))</f>
        <v>0</v>
      </c>
      <c r="K85" s="121">
        <f>SUMIFS('EPA Export Aggregation'!N:N,'EPA Export Aggregation'!$A:$A,$B85,'EPA Export Aggregation'!$D:$D,$A$1)*IF($A85="CH4",About!$D$58,IF($A85="N2O",About!$D$59,1))</f>
        <v>0</v>
      </c>
      <c r="L85" s="121">
        <f>SUMIFS('EPA Export Aggregation'!O:O,'EPA Export Aggregation'!$A:$A,$B85,'EPA Export Aggregation'!$D:$D,$A$1)*IF($A85="CH4",About!$D$58,IF($A85="N2O",About!$D$59,1))</f>
        <v>0</v>
      </c>
      <c r="M85" s="121">
        <f>SUMIFS('EPA Export Aggregation'!P:P,'EPA Export Aggregation'!$A:$A,$B85,'EPA Export Aggregation'!$D:$D,$A$1)*IF($A85="CH4",About!$D$58,IF($A85="N2O",About!$D$59,1))</f>
        <v>0</v>
      </c>
      <c r="N85" s="121">
        <f>SUMIFS('EPA Export Aggregation'!Q:Q,'EPA Export Aggregation'!$A:$A,$B85,'EPA Export Aggregation'!$D:$D,$A$1)*IF($A85="CH4",About!$D$58,IF($A85="N2O",About!$D$59,1))</f>
        <v>0</v>
      </c>
      <c r="O85" s="121">
        <f>SUMIFS('EPA Export Aggregation'!R:R,'EPA Export Aggregation'!$A:$A,$B85,'EPA Export Aggregation'!$D:$D,$A$1)*IF($A85="CH4",About!$D$58,IF($A85="N2O",About!$D$59,1))</f>
        <v>0</v>
      </c>
      <c r="P85" s="121">
        <f>SUMIFS('EPA Export Aggregation'!S:S,'EPA Export Aggregation'!$A:$A,$B85,'EPA Export Aggregation'!$D:$D,$A$1)*IF($A85="CH4",About!$D$58,IF($A85="N2O",About!$D$59,1))</f>
        <v>0</v>
      </c>
      <c r="Q85" s="121">
        <f>SUMIFS('EPA Export Aggregation'!T:T,'EPA Export Aggregation'!$A:$A,$B85,'EPA Export Aggregation'!$D:$D,$A$1)*IF($A85="CH4",About!$D$58,IF($A85="N2O",About!$D$59,1))</f>
        <v>0</v>
      </c>
      <c r="R85" s="121">
        <f>SUMIFS('EPA Export Aggregation'!U:U,'EPA Export Aggregation'!$A:$A,$B85,'EPA Export Aggregation'!$D:$D,$A$1)*IF($A85="CH4",About!$D$58,IF($A85="N2O",About!$D$59,1))</f>
        <v>0</v>
      </c>
      <c r="S85" s="121">
        <f>SUMIFS('EPA Export Aggregation'!V:V,'EPA Export Aggregation'!$A:$A,$B85,'EPA Export Aggregation'!$D:$D,$A$1)*IF($A85="CH4",About!$D$58,IF($A85="N2O",About!$D$59,1))</f>
        <v>0</v>
      </c>
      <c r="T85" s="121">
        <f>SUMIFS('EPA Export Aggregation'!W:W,'EPA Export Aggregation'!$A:$A,$B85,'EPA Export Aggregation'!$D:$D,$A$1)*IF($A85="CH4",About!$D$58,IF($A85="N2O",About!$D$59,1))</f>
        <v>0</v>
      </c>
      <c r="U85" s="121">
        <f>SUMIFS('EPA Export Aggregation'!X:X,'EPA Export Aggregation'!$A:$A,$B85,'EPA Export Aggregation'!$D:$D,$A$1)*IF($A85="CH4",About!$D$58,IF($A85="N2O",About!$D$59,1))</f>
        <v>0</v>
      </c>
      <c r="V85" s="121">
        <f>SUMIFS('EPA Export Aggregation'!Y:Y,'EPA Export Aggregation'!$A:$A,$B85,'EPA Export Aggregation'!$D:$D,$A$1)*IF($A85="CH4",About!$D$58,IF($A85="N2O",About!$D$59,1))</f>
        <v>0</v>
      </c>
      <c r="W85" s="121">
        <f>SUMIFS('EPA Export Aggregation'!Z:Z,'EPA Export Aggregation'!$A:$A,$B85,'EPA Export Aggregation'!$D:$D,$A$1)*IF($A85="CH4",About!$D$58,IF($A85="N2O",About!$D$59,1))</f>
        <v>0</v>
      </c>
      <c r="X85" s="121">
        <f>SUMIFS('EPA Export Aggregation'!AA:AA,'EPA Export Aggregation'!$A:$A,$B85,'EPA Export Aggregation'!$D:$D,$A$1)*IF($A85="CH4",About!$D$58,IF($A85="N2O",About!$D$59,1))</f>
        <v>0</v>
      </c>
      <c r="Y85" s="121">
        <f>SUMIFS('EPA Export Aggregation'!AB:AB,'EPA Export Aggregation'!$A:$A,$B85,'EPA Export Aggregation'!$D:$D,$A$1)*IF($A85="CH4",About!$D$58,IF($A85="N2O",About!$D$59,1))</f>
        <v>0</v>
      </c>
      <c r="Z85" s="121">
        <f>SUMIFS('EPA Export Aggregation'!AC:AC,'EPA Export Aggregation'!$A:$A,$B85,'EPA Export Aggregation'!$D:$D,$A$1)*IF($A85="CH4",About!$D$58,IF($A85="N2O",About!$D$59,1))</f>
        <v>0</v>
      </c>
      <c r="AA85" s="121">
        <f>SUMIFS('EPA Export Aggregation'!AD:AD,'EPA Export Aggregation'!$A:$A,$B85,'EPA Export Aggregation'!$D:$D,$A$1)*IF($A85="CH4",About!$D$58,IF($A85="N2O",About!$D$59,1))</f>
        <v>0</v>
      </c>
      <c r="AB85" s="121">
        <f>SUMIFS('EPA Export Aggregation'!AE:AE,'EPA Export Aggregation'!$A:$A,$B85,'EPA Export Aggregation'!$D:$D,$A$1)*IF($A85="CH4",About!$D$58,IF($A85="N2O",About!$D$59,1))</f>
        <v>0</v>
      </c>
      <c r="AC85" s="121">
        <f>SUMIFS('EPA Export Aggregation'!AF:AF,'EPA Export Aggregation'!$A:$A,$B85,'EPA Export Aggregation'!$D:$D,$A$1)*IF($A85="CH4",About!$D$58,IF($A85="N2O",About!$D$59,1))</f>
        <v>0</v>
      </c>
      <c r="AD85" s="121">
        <f>SUMIFS('EPA Export Aggregation'!AG:AG,'EPA Export Aggregation'!$A:$A,$B85,'EPA Export Aggregation'!$D:$D,$A$1)*IF($A85="CH4",About!$D$58,IF($A85="N2O",About!$D$59,1))</f>
        <v>0</v>
      </c>
      <c r="AE85" s="121">
        <f>SUMIFS('EPA Export Aggregation'!AH:AH,'EPA Export Aggregation'!$A:$A,$B85,'EPA Export Aggregation'!$D:$D,$A$1)*IF($A85="CH4",About!$D$58,IF($A85="N2O",About!$D$59,1))</f>
        <v>0</v>
      </c>
      <c r="AF85" s="121">
        <f>SUMIFS('EPA Export Aggregation'!AI:AI,'EPA Export Aggregation'!$A:$A,$B85,'EPA Export Aggregation'!$D:$D,$A$1)*IF($A85="CH4",About!$D$58,IF($A85="N2O",About!$D$59,1))</f>
        <v>0</v>
      </c>
      <c r="AG85" s="121">
        <f>SUMIFS('EPA Export Aggregation'!AJ:AJ,'EPA Export Aggregation'!$A:$A,$B85,'EPA Export Aggregation'!$D:$D,$A$1)*IF($A85="CH4",About!$D$58,IF($A85="N2O",About!$D$59,1))</f>
        <v>0</v>
      </c>
      <c r="AH85" s="121">
        <f>SUMIFS('EPA Export Aggregation'!AK:AK,'EPA Export Aggregation'!$A:$A,$B85,'EPA Export Aggregation'!$D:$D,$A$1)*IF($A85="CH4",About!$D$58,IF($A85="N2O",About!$D$59,1))</f>
        <v>0</v>
      </c>
    </row>
    <row r="86" spans="1:34" x14ac:dyDescent="0.25">
      <c r="A86" s="119" t="s">
        <v>2066</v>
      </c>
      <c r="B86" s="120" t="s">
        <v>2079</v>
      </c>
      <c r="C86" s="121">
        <f>SUMIFS('EPA Export Aggregation'!F:F,'EPA Export Aggregation'!$A:$A,$B86,'EPA Export Aggregation'!$D:$D,$A$1)*IF($A86="CH4",About!$D$58,IF($A86="N2O",About!$D$59,1))</f>
        <v>0</v>
      </c>
      <c r="D86" s="121">
        <f>SUMIFS('EPA Export Aggregation'!$F:$F,'EPA Export Aggregation'!$A:$A,$B86,'EPA Export Aggregation'!$D:$D,$A$1)*IF($A86="CH4",About!$D$58,IF($A86="N2O",About!$D$59,1))</f>
        <v>0</v>
      </c>
      <c r="E86" s="121">
        <f>SUMIFS('EPA Export Aggregation'!$F:$F,'EPA Export Aggregation'!$A:$A,$B86,'EPA Export Aggregation'!$D:$D,$A$1)*IF($A86="CH4",About!$D$58,IF($A86="N2O",About!$D$59,1))</f>
        <v>0</v>
      </c>
      <c r="F86" s="121">
        <f>SUMIFS('EPA Export Aggregation'!$F:$F,'EPA Export Aggregation'!$A:$A,$B86,'EPA Export Aggregation'!$D:$D,$A$1)*IF($A86="CH4",About!$D$58,IF($A86="N2O",About!$D$59,1))</f>
        <v>0</v>
      </c>
      <c r="G86" s="121">
        <f>SUMIFS('EPA Export Aggregation'!$F:$F,'EPA Export Aggregation'!$A:$A,$B86,'EPA Export Aggregation'!$D:$D,$A$1)*IF($A86="CH4",About!$D$58,IF($A86="N2O",About!$D$59,1))</f>
        <v>0</v>
      </c>
      <c r="H86" s="121">
        <f>SUMIFS('EPA Export Aggregation'!$F:$F,'EPA Export Aggregation'!$A:$A,$B86,'EPA Export Aggregation'!$D:$D,$A$1)*IF($A86="CH4",About!$D$58,IF($A86="N2O",About!$D$59,1))</f>
        <v>0</v>
      </c>
      <c r="I86" s="121">
        <f>SUMIFS('EPA Export Aggregation'!$F:$F,'EPA Export Aggregation'!$A:$A,$B86,'EPA Export Aggregation'!$D:$D,$A$1)*IF($A86="CH4",About!$D$58,IF($A86="N2O",About!$D$59,1))</f>
        <v>0</v>
      </c>
      <c r="J86" s="121">
        <f>SUMIFS('EPA Export Aggregation'!$F:$F,'EPA Export Aggregation'!$A:$A,$B86,'EPA Export Aggregation'!$D:$D,$A$1)*IF($A86="CH4",About!$D$58,IF($A86="N2O",About!$D$59,1))</f>
        <v>0</v>
      </c>
      <c r="K86" s="121">
        <f>SUMIFS('EPA Export Aggregation'!$F:$F,'EPA Export Aggregation'!$A:$A,$B86,'EPA Export Aggregation'!$D:$D,$A$1)*IF($A86="CH4",About!$D$58,IF($A86="N2O",About!$D$59,1))</f>
        <v>0</v>
      </c>
      <c r="L86" s="121">
        <f>SUMIFS('EPA Export Aggregation'!$F:$F,'EPA Export Aggregation'!$A:$A,$B86,'EPA Export Aggregation'!$D:$D,$A$1)*IF($A86="CH4",About!$D$58,IF($A86="N2O",About!$D$59,1))</f>
        <v>0</v>
      </c>
      <c r="M86" s="121">
        <f>SUMIFS('EPA Export Aggregation'!$F:$F,'EPA Export Aggregation'!$A:$A,$B86,'EPA Export Aggregation'!$D:$D,$A$1)*IF($A86="CH4",About!$D$58,IF($A86="N2O",About!$D$59,1))</f>
        <v>0</v>
      </c>
      <c r="N86" s="121">
        <f>SUMIFS('EPA Export Aggregation'!$F:$F,'EPA Export Aggregation'!$A:$A,$B86,'EPA Export Aggregation'!$D:$D,$A$1)*IF($A86="CH4",About!$D$58,IF($A86="N2O",About!$D$59,1))</f>
        <v>0</v>
      </c>
      <c r="O86" s="121">
        <f>SUMIFS('EPA Export Aggregation'!$F:$F,'EPA Export Aggregation'!$A:$A,$B86,'EPA Export Aggregation'!$D:$D,$A$1)*IF($A86="CH4",About!$D$58,IF($A86="N2O",About!$D$59,1))</f>
        <v>0</v>
      </c>
      <c r="P86" s="121">
        <f>SUMIFS('EPA Export Aggregation'!$F:$F,'EPA Export Aggregation'!$A:$A,$B86,'EPA Export Aggregation'!$D:$D,$A$1)*IF($A86="CH4",About!$D$58,IF($A86="N2O",About!$D$59,1))</f>
        <v>0</v>
      </c>
      <c r="Q86" s="121">
        <f>SUMIFS('EPA Export Aggregation'!$F:$F,'EPA Export Aggregation'!$A:$A,$B86,'EPA Export Aggregation'!$D:$D,$A$1)*IF($A86="CH4",About!$D$58,IF($A86="N2O",About!$D$59,1))</f>
        <v>0</v>
      </c>
      <c r="R86" s="121">
        <f>SUMIFS('EPA Export Aggregation'!$F:$F,'EPA Export Aggregation'!$A:$A,$B86,'EPA Export Aggregation'!$D:$D,$A$1)*IF($A86="CH4",About!$D$58,IF($A86="N2O",About!$D$59,1))</f>
        <v>0</v>
      </c>
      <c r="S86" s="121">
        <f>SUMIFS('EPA Export Aggregation'!$F:$F,'EPA Export Aggregation'!$A:$A,$B86,'EPA Export Aggregation'!$D:$D,$A$1)*IF($A86="CH4",About!$D$58,IF($A86="N2O",About!$D$59,1))</f>
        <v>0</v>
      </c>
      <c r="T86" s="121">
        <f>SUMIFS('EPA Export Aggregation'!$F:$F,'EPA Export Aggregation'!$A:$A,$B86,'EPA Export Aggregation'!$D:$D,$A$1)*IF($A86="CH4",About!$D$58,IF($A86="N2O",About!$D$59,1))</f>
        <v>0</v>
      </c>
      <c r="U86" s="121">
        <f>SUMIFS('EPA Export Aggregation'!$F:$F,'EPA Export Aggregation'!$A:$A,$B86,'EPA Export Aggregation'!$D:$D,$A$1)*IF($A86="CH4",About!$D$58,IF($A86="N2O",About!$D$59,1))</f>
        <v>0</v>
      </c>
      <c r="V86" s="121">
        <f>SUMIFS('EPA Export Aggregation'!$F:$F,'EPA Export Aggregation'!$A:$A,$B86,'EPA Export Aggregation'!$D:$D,$A$1)*IF($A86="CH4",About!$D$58,IF($A86="N2O",About!$D$59,1))</f>
        <v>0</v>
      </c>
      <c r="W86" s="121">
        <f>SUMIFS('EPA Export Aggregation'!$F:$F,'EPA Export Aggregation'!$A:$A,$B86,'EPA Export Aggregation'!$D:$D,$A$1)*IF($A86="CH4",About!$D$58,IF($A86="N2O",About!$D$59,1))</f>
        <v>0</v>
      </c>
      <c r="X86" s="121">
        <f>SUMIFS('EPA Export Aggregation'!$F:$F,'EPA Export Aggregation'!$A:$A,$B86,'EPA Export Aggregation'!$D:$D,$A$1)*IF($A86="CH4",About!$D$58,IF($A86="N2O",About!$D$59,1))</f>
        <v>0</v>
      </c>
      <c r="Y86" s="121">
        <f>SUMIFS('EPA Export Aggregation'!$F:$F,'EPA Export Aggregation'!$A:$A,$B86,'EPA Export Aggregation'!$D:$D,$A$1)*IF($A86="CH4",About!$D$58,IF($A86="N2O",About!$D$59,1))</f>
        <v>0</v>
      </c>
      <c r="Z86" s="121">
        <f>SUMIFS('EPA Export Aggregation'!$F:$F,'EPA Export Aggregation'!$A:$A,$B86,'EPA Export Aggregation'!$D:$D,$A$1)*IF($A86="CH4",About!$D$58,IF($A86="N2O",About!$D$59,1))</f>
        <v>0</v>
      </c>
      <c r="AA86" s="121">
        <f>SUMIFS('EPA Export Aggregation'!$F:$F,'EPA Export Aggregation'!$A:$A,$B86,'EPA Export Aggregation'!$D:$D,$A$1)*IF($A86="CH4",About!$D$58,IF($A86="N2O",About!$D$59,1))</f>
        <v>0</v>
      </c>
      <c r="AB86" s="121">
        <f>SUMIFS('EPA Export Aggregation'!$F:$F,'EPA Export Aggregation'!$A:$A,$B86,'EPA Export Aggregation'!$D:$D,$A$1)*IF($A86="CH4",About!$D$58,IF($A86="N2O",About!$D$59,1))</f>
        <v>0</v>
      </c>
      <c r="AC86" s="121">
        <f>SUMIFS('EPA Export Aggregation'!$F:$F,'EPA Export Aggregation'!$A:$A,$B86,'EPA Export Aggregation'!$D:$D,$A$1)*IF($A86="CH4",About!$D$58,IF($A86="N2O",About!$D$59,1))</f>
        <v>0</v>
      </c>
      <c r="AD86" s="121">
        <f>SUMIFS('EPA Export Aggregation'!$F:$F,'EPA Export Aggregation'!$A:$A,$B86,'EPA Export Aggregation'!$D:$D,$A$1)*IF($A86="CH4",About!$D$58,IF($A86="N2O",About!$D$59,1))</f>
        <v>0</v>
      </c>
      <c r="AE86" s="121">
        <f>SUMIFS('EPA Export Aggregation'!$F:$F,'EPA Export Aggregation'!$A:$A,$B86,'EPA Export Aggregation'!$D:$D,$A$1)*IF($A86="CH4",About!$D$58,IF($A86="N2O",About!$D$59,1))</f>
        <v>0</v>
      </c>
      <c r="AF86" s="121">
        <f>SUMIFS('EPA Export Aggregation'!$F:$F,'EPA Export Aggregation'!$A:$A,$B86,'EPA Export Aggregation'!$D:$D,$A$1)*IF($A86="CH4",About!$D$58,IF($A86="N2O",About!$D$59,1))</f>
        <v>0</v>
      </c>
      <c r="AG86" s="121">
        <f>SUMIFS('EPA Export Aggregation'!$F:$F,'EPA Export Aggregation'!$A:$A,$B86,'EPA Export Aggregation'!$D:$D,$A$1)*IF($A86="CH4",About!$D$58,IF($A86="N2O",About!$D$59,1))</f>
        <v>0</v>
      </c>
      <c r="AH86" s="121">
        <f>SUMIFS('EPA Export Aggregation'!$F:$F,'EPA Export Aggregation'!$A:$A,$B86,'EPA Export Aggregation'!$D:$D,$A$1)*IF($A86="CH4",About!$D$58,IF($A86="N2O",About!$D$59,1))</f>
        <v>0</v>
      </c>
    </row>
    <row r="87" spans="1:34" x14ac:dyDescent="0.25">
      <c r="A87" s="119" t="s">
        <v>2066</v>
      </c>
      <c r="B87" s="120" t="s">
        <v>2080</v>
      </c>
      <c r="C87" s="121">
        <f>SUMIFS('EPA Export Aggregation'!F:F,'EPA Export Aggregation'!$A:$A,$B87,'EPA Export Aggregation'!$D:$D,$A$1)*IF($A87="CH4",About!$D$58,IF($A87="N2O",About!$D$59,1))</f>
        <v>0</v>
      </c>
      <c r="D87" s="121">
        <f>SUMIFS('EPA Export Aggregation'!$F:$F,'EPA Export Aggregation'!$A:$A,$B87,'EPA Export Aggregation'!$D:$D,$A$1)*IF($A87="CH4",About!$D$58,IF($A87="N2O",About!$D$59,1))</f>
        <v>0</v>
      </c>
      <c r="E87" s="121">
        <f>SUMIFS('EPA Export Aggregation'!$F:$F,'EPA Export Aggregation'!$A:$A,$B87,'EPA Export Aggregation'!$D:$D,$A$1)*IF($A87="CH4",About!$D$58,IF($A87="N2O",About!$D$59,1))</f>
        <v>0</v>
      </c>
      <c r="F87" s="121">
        <f>SUMIFS('EPA Export Aggregation'!$F:$F,'EPA Export Aggregation'!$A:$A,$B87,'EPA Export Aggregation'!$D:$D,$A$1)*IF($A87="CH4",About!$D$58,IF($A87="N2O",About!$D$59,1))</f>
        <v>0</v>
      </c>
      <c r="G87" s="121">
        <f>SUMIFS('EPA Export Aggregation'!$F:$F,'EPA Export Aggregation'!$A:$A,$B87,'EPA Export Aggregation'!$D:$D,$A$1)*IF($A87="CH4",About!$D$58,IF($A87="N2O",About!$D$59,1))</f>
        <v>0</v>
      </c>
      <c r="H87" s="121">
        <f>SUMIFS('EPA Export Aggregation'!$F:$F,'EPA Export Aggregation'!$A:$A,$B87,'EPA Export Aggregation'!$D:$D,$A$1)*IF($A87="CH4",About!$D$58,IF($A87="N2O",About!$D$59,1))</f>
        <v>0</v>
      </c>
      <c r="I87" s="121">
        <f>SUMIFS('EPA Export Aggregation'!$F:$F,'EPA Export Aggregation'!$A:$A,$B87,'EPA Export Aggregation'!$D:$D,$A$1)*IF($A87="CH4",About!$D$58,IF($A87="N2O",About!$D$59,1))</f>
        <v>0</v>
      </c>
      <c r="J87" s="121">
        <f>SUMIFS('EPA Export Aggregation'!$F:$F,'EPA Export Aggregation'!$A:$A,$B87,'EPA Export Aggregation'!$D:$D,$A$1)*IF($A87="CH4",About!$D$58,IF($A87="N2O",About!$D$59,1))</f>
        <v>0</v>
      </c>
      <c r="K87" s="121">
        <f>SUMIFS('EPA Export Aggregation'!$F:$F,'EPA Export Aggregation'!$A:$A,$B87,'EPA Export Aggregation'!$D:$D,$A$1)*IF($A87="CH4",About!$D$58,IF($A87="N2O",About!$D$59,1))</f>
        <v>0</v>
      </c>
      <c r="L87" s="121">
        <f>SUMIFS('EPA Export Aggregation'!$F:$F,'EPA Export Aggregation'!$A:$A,$B87,'EPA Export Aggregation'!$D:$D,$A$1)*IF($A87="CH4",About!$D$58,IF($A87="N2O",About!$D$59,1))</f>
        <v>0</v>
      </c>
      <c r="M87" s="121">
        <f>SUMIFS('EPA Export Aggregation'!$F:$F,'EPA Export Aggregation'!$A:$A,$B87,'EPA Export Aggregation'!$D:$D,$A$1)*IF($A87="CH4",About!$D$58,IF($A87="N2O",About!$D$59,1))</f>
        <v>0</v>
      </c>
      <c r="N87" s="121">
        <f>SUMIFS('EPA Export Aggregation'!$F:$F,'EPA Export Aggregation'!$A:$A,$B87,'EPA Export Aggregation'!$D:$D,$A$1)*IF($A87="CH4",About!$D$58,IF($A87="N2O",About!$D$59,1))</f>
        <v>0</v>
      </c>
      <c r="O87" s="121">
        <f>SUMIFS('EPA Export Aggregation'!$F:$F,'EPA Export Aggregation'!$A:$A,$B87,'EPA Export Aggregation'!$D:$D,$A$1)*IF($A87="CH4",About!$D$58,IF($A87="N2O",About!$D$59,1))</f>
        <v>0</v>
      </c>
      <c r="P87" s="121">
        <f>SUMIFS('EPA Export Aggregation'!$F:$F,'EPA Export Aggregation'!$A:$A,$B87,'EPA Export Aggregation'!$D:$D,$A$1)*IF($A87="CH4",About!$D$58,IF($A87="N2O",About!$D$59,1))</f>
        <v>0</v>
      </c>
      <c r="Q87" s="121">
        <f>SUMIFS('EPA Export Aggregation'!$F:$F,'EPA Export Aggregation'!$A:$A,$B87,'EPA Export Aggregation'!$D:$D,$A$1)*IF($A87="CH4",About!$D$58,IF($A87="N2O",About!$D$59,1))</f>
        <v>0</v>
      </c>
      <c r="R87" s="121">
        <f>SUMIFS('EPA Export Aggregation'!$F:$F,'EPA Export Aggregation'!$A:$A,$B87,'EPA Export Aggregation'!$D:$D,$A$1)*IF($A87="CH4",About!$D$58,IF($A87="N2O",About!$D$59,1))</f>
        <v>0</v>
      </c>
      <c r="S87" s="121">
        <f>SUMIFS('EPA Export Aggregation'!$F:$F,'EPA Export Aggregation'!$A:$A,$B87,'EPA Export Aggregation'!$D:$D,$A$1)*IF($A87="CH4",About!$D$58,IF($A87="N2O",About!$D$59,1))</f>
        <v>0</v>
      </c>
      <c r="T87" s="121">
        <f>SUMIFS('EPA Export Aggregation'!$F:$F,'EPA Export Aggregation'!$A:$A,$B87,'EPA Export Aggregation'!$D:$D,$A$1)*IF($A87="CH4",About!$D$58,IF($A87="N2O",About!$D$59,1))</f>
        <v>0</v>
      </c>
      <c r="U87" s="121">
        <f>SUMIFS('EPA Export Aggregation'!$F:$F,'EPA Export Aggregation'!$A:$A,$B87,'EPA Export Aggregation'!$D:$D,$A$1)*IF($A87="CH4",About!$D$58,IF($A87="N2O",About!$D$59,1))</f>
        <v>0</v>
      </c>
      <c r="V87" s="121">
        <f>SUMIFS('EPA Export Aggregation'!$F:$F,'EPA Export Aggregation'!$A:$A,$B87,'EPA Export Aggregation'!$D:$D,$A$1)*IF($A87="CH4",About!$D$58,IF($A87="N2O",About!$D$59,1))</f>
        <v>0</v>
      </c>
      <c r="W87" s="121">
        <f>SUMIFS('EPA Export Aggregation'!$F:$F,'EPA Export Aggregation'!$A:$A,$B87,'EPA Export Aggregation'!$D:$D,$A$1)*IF($A87="CH4",About!$D$58,IF($A87="N2O",About!$D$59,1))</f>
        <v>0</v>
      </c>
      <c r="X87" s="121">
        <f>SUMIFS('EPA Export Aggregation'!$F:$F,'EPA Export Aggregation'!$A:$A,$B87,'EPA Export Aggregation'!$D:$D,$A$1)*IF($A87="CH4",About!$D$58,IF($A87="N2O",About!$D$59,1))</f>
        <v>0</v>
      </c>
      <c r="Y87" s="121">
        <f>SUMIFS('EPA Export Aggregation'!$F:$F,'EPA Export Aggregation'!$A:$A,$B87,'EPA Export Aggregation'!$D:$D,$A$1)*IF($A87="CH4",About!$D$58,IF($A87="N2O",About!$D$59,1))</f>
        <v>0</v>
      </c>
      <c r="Z87" s="121">
        <f>SUMIFS('EPA Export Aggregation'!$F:$F,'EPA Export Aggregation'!$A:$A,$B87,'EPA Export Aggregation'!$D:$D,$A$1)*IF($A87="CH4",About!$D$58,IF($A87="N2O",About!$D$59,1))</f>
        <v>0</v>
      </c>
      <c r="AA87" s="121">
        <f>SUMIFS('EPA Export Aggregation'!$F:$F,'EPA Export Aggregation'!$A:$A,$B87,'EPA Export Aggregation'!$D:$D,$A$1)*IF($A87="CH4",About!$D$58,IF($A87="N2O",About!$D$59,1))</f>
        <v>0</v>
      </c>
      <c r="AB87" s="121">
        <f>SUMIFS('EPA Export Aggregation'!$F:$F,'EPA Export Aggregation'!$A:$A,$B87,'EPA Export Aggregation'!$D:$D,$A$1)*IF($A87="CH4",About!$D$58,IF($A87="N2O",About!$D$59,1))</f>
        <v>0</v>
      </c>
      <c r="AC87" s="121">
        <f>SUMIFS('EPA Export Aggregation'!$F:$F,'EPA Export Aggregation'!$A:$A,$B87,'EPA Export Aggregation'!$D:$D,$A$1)*IF($A87="CH4",About!$D$58,IF($A87="N2O",About!$D$59,1))</f>
        <v>0</v>
      </c>
      <c r="AD87" s="121">
        <f>SUMIFS('EPA Export Aggregation'!$F:$F,'EPA Export Aggregation'!$A:$A,$B87,'EPA Export Aggregation'!$D:$D,$A$1)*IF($A87="CH4",About!$D$58,IF($A87="N2O",About!$D$59,1))</f>
        <v>0</v>
      </c>
      <c r="AE87" s="121">
        <f>SUMIFS('EPA Export Aggregation'!$F:$F,'EPA Export Aggregation'!$A:$A,$B87,'EPA Export Aggregation'!$D:$D,$A$1)*IF($A87="CH4",About!$D$58,IF($A87="N2O",About!$D$59,1))</f>
        <v>0</v>
      </c>
      <c r="AF87" s="121">
        <f>SUMIFS('EPA Export Aggregation'!$F:$F,'EPA Export Aggregation'!$A:$A,$B87,'EPA Export Aggregation'!$D:$D,$A$1)*IF($A87="CH4",About!$D$58,IF($A87="N2O",About!$D$59,1))</f>
        <v>0</v>
      </c>
      <c r="AG87" s="121">
        <f>SUMIFS('EPA Export Aggregation'!$F:$F,'EPA Export Aggregation'!$A:$A,$B87,'EPA Export Aggregation'!$D:$D,$A$1)*IF($A87="CH4",About!$D$58,IF($A87="N2O",About!$D$59,1))</f>
        <v>0</v>
      </c>
      <c r="AH87" s="121">
        <f>SUMIFS('EPA Export Aggregation'!$F:$F,'EPA Export Aggregation'!$A:$A,$B87,'EPA Export Aggregation'!$D:$D,$A$1)*IF($A87="CH4",About!$D$58,IF($A87="N2O",About!$D$59,1))</f>
        <v>0</v>
      </c>
    </row>
    <row r="88" spans="1:34" x14ac:dyDescent="0.25">
      <c r="B88" s="120"/>
    </row>
    <row r="89" spans="1:34" x14ac:dyDescent="0.25">
      <c r="B89" s="120"/>
    </row>
    <row r="90" spans="1:34" x14ac:dyDescent="0.25">
      <c r="B90" s="120"/>
    </row>
    <row r="91" spans="1:34" x14ac:dyDescent="0.25">
      <c r="B91" s="120"/>
    </row>
    <row r="92" spans="1:34" x14ac:dyDescent="0.25">
      <c r="B92" s="120"/>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16</vt:i4>
      </vt:variant>
    </vt:vector>
  </HeadingPairs>
  <TitlesOfParts>
    <vt:vector size="16" baseType="lpstr">
      <vt:lpstr>About</vt:lpstr>
      <vt:lpstr>Policy Characteristics</vt:lpstr>
      <vt:lpstr>State Policy Descriptions</vt:lpstr>
      <vt:lpstr>Supporting Data</vt:lpstr>
      <vt:lpstr>PolicyLevers</vt:lpstr>
      <vt:lpstr>UnitControlCenter</vt:lpstr>
      <vt:lpstr>OutputGraphs</vt:lpstr>
      <vt:lpstr>Output Graph Color Key</vt:lpstr>
      <vt:lpstr>ReferenceScenarios</vt:lpstr>
      <vt:lpstr>ReferenceCurves</vt:lpstr>
      <vt:lpstr>Targets</vt:lpstr>
      <vt:lpstr>State Targets</vt:lpstr>
      <vt:lpstr>MaxBoundCalculations</vt:lpstr>
      <vt:lpstr>EPA Export Aggregation</vt:lpstr>
      <vt:lpstr>EPA GHG Inventory</vt:lpstr>
      <vt:lpstr>State GHG Summary</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2025-03-14T20:06:23Z</dcterms:modified>
</cp:coreProperties>
</file>